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Users\olivia\Dropbox (Energy Innovation)\Documents\EPS_Models by Region\RMI\Minnesota\MN_Model\InputData\indst\BPEiC\"/>
    </mc:Choice>
  </mc:AlternateContent>
  <xr:revisionPtr revIDLastSave="0" documentId="13_ncr:1_{40EFA034-21FA-4BBC-A47E-E1D259656E45}" xr6:coauthVersionLast="45" xr6:coauthVersionMax="45" xr10:uidLastSave="{00000000-0000-0000-0000-000000000000}"/>
  <bookViews>
    <workbookView xWindow="4710" yWindow="1635" windowWidth="24045" windowHeight="15060" firstSheet="17" activeTab="19" xr2:uid="{00000000-000D-0000-FFFF-FFFF00000000}"/>
  </bookViews>
  <sheets>
    <sheet name="About" sheetId="1" r:id="rId1"/>
    <sheet name="MN_GHG Data" sheetId="24" r:id="rId2"/>
    <sheet name="MN_GHG_Agr Emiss" sheetId="25" r:id="rId3"/>
    <sheet name="Country Selector" sheetId="2" r:id="rId4"/>
    <sheet name="Multipliers and Adjustments" sheetId="3" r:id="rId5"/>
    <sheet name="EPA non-CO2 Data" sheetId="4" r:id="rId6"/>
    <sheet name="EPA Source to Industry Map" sheetId="5" r:id="rId7"/>
    <sheet name="PRIMAP Historical CO2 Data" sheetId="6" r:id="rId8"/>
    <sheet name="Process CO2 Hist Year" sheetId="7" r:id="rId9"/>
    <sheet name="UN Pop Projections" sheetId="8" r:id="rId10"/>
    <sheet name="Process CO2 Growth" sheetId="9" r:id="rId11"/>
    <sheet name="Coal EPA 2017 SIT" sheetId="10" r:id="rId12"/>
    <sheet name="Waste EPA 2017 SIT" sheetId="11" r:id="rId13"/>
    <sheet name="Agriculture EPA 2017 SIT" sheetId="12" r:id="rId14"/>
    <sheet name="FLIGHT Other Data by Gas" sheetId="13" r:id="rId15"/>
    <sheet name="FLIGHT 2018 Data Org by Sector" sheetId="14" r:id="rId16"/>
    <sheet name="F-Gas FLIGHT" sheetId="15" r:id="rId17"/>
    <sheet name="NREL F-gas Downscale" sheetId="16" r:id="rId18"/>
    <sheet name="F-gas calcs" sheetId="17" r:id="rId19"/>
    <sheet name="State Downscale" sheetId="18" r:id="rId20"/>
    <sheet name="BPEiC-CO2" sheetId="19" r:id="rId21"/>
    <sheet name="BPEiC-CH4" sheetId="20" r:id="rId22"/>
    <sheet name="BPEiC-N2O" sheetId="21" r:id="rId23"/>
    <sheet name="BPEiC-F-gases" sheetId="22" r:id="rId24"/>
    <sheet name="BPEiC-SoAPEfA" sheetId="23" r:id="rId25"/>
  </sheets>
  <externalReferences>
    <externalReference r:id="rId26"/>
  </externalReferences>
  <definedNames>
    <definedName name="_xlnm._FilterDatabase" localSheetId="13" hidden="1">'Agriculture EPA 2017 SIT'!$A$1:$F$451</definedName>
    <definedName name="_xlnm._FilterDatabase" localSheetId="5" hidden="1">'EPA non-CO2 Data'!$A$1:$K$3173</definedName>
    <definedName name="_xlnm._FilterDatabase" localSheetId="16" hidden="1">'F-Gas FLIGHT'!$A$6:$M$170</definedName>
    <definedName name="_xlnm._FilterDatabase" localSheetId="15" hidden="1">'FLIGHT 2018 Data Org by Sector'!$A$1:$E$4583</definedName>
    <definedName name="_xlnm._FilterDatabase" localSheetId="14" hidden="1">'FLIGHT Other Data by Gas'!$A$6:$N$5680</definedName>
    <definedName name="_xlnm._FilterDatabase" localSheetId="1" hidden="1">'MN_GHG Data'!$A$1:$Q$1202</definedName>
    <definedName name="CH4_to_CO2e">#REF!</definedName>
    <definedName name="N2O_to_CO2e">#REF!</definedName>
    <definedName name="unit_conv">[1]About!$A$170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2" i="11" l="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B156" i="11" s="1"/>
  <c r="G10" i="18" s="1"/>
  <c r="B154" i="11" l="1"/>
  <c r="G8" i="18" s="1"/>
  <c r="B155" i="11"/>
  <c r="G9" i="18" s="1"/>
  <c r="I10" i="18" l="1"/>
  <c r="I9" i="18"/>
  <c r="I8" i="18"/>
  <c r="E11" i="18"/>
  <c r="E10" i="18"/>
  <c r="E9" i="18"/>
  <c r="E8" i="18"/>
  <c r="D10" i="18"/>
  <c r="D9" i="18"/>
  <c r="D8" i="18"/>
  <c r="C10" i="18"/>
  <c r="C9" i="18"/>
  <c r="C8" i="18"/>
  <c r="H4" i="21" l="1" a="1"/>
  <c r="H4" i="21" s="1"/>
  <c r="H5" i="21" a="1"/>
  <c r="H5" i="21" s="1"/>
  <c r="H6" i="21" a="1"/>
  <c r="H6" i="21"/>
  <c r="H7" i="21" a="1"/>
  <c r="H7" i="21" s="1"/>
  <c r="H8" i="21" a="1"/>
  <c r="H8" i="21" s="1"/>
  <c r="H9" i="21" a="1"/>
  <c r="H9" i="21" s="1"/>
  <c r="H10" i="21" a="1"/>
  <c r="H10" i="21"/>
  <c r="H11" i="21" a="1"/>
  <c r="H11" i="21"/>
  <c r="H12" i="21" a="1"/>
  <c r="H12" i="21" s="1"/>
  <c r="H13" i="21" a="1"/>
  <c r="H13" i="21" s="1"/>
  <c r="H14" i="21" a="1"/>
  <c r="H14" i="21"/>
  <c r="H15" i="21" a="1"/>
  <c r="H15" i="21"/>
  <c r="H16" i="21" a="1"/>
  <c r="H16" i="21" s="1"/>
  <c r="H17" i="21" a="1"/>
  <c r="H17" i="21" s="1"/>
  <c r="H18" i="21" a="1"/>
  <c r="H18" i="21"/>
  <c r="H19" i="21" a="1"/>
  <c r="H19" i="21"/>
  <c r="H20" i="21" a="1"/>
  <c r="H20" i="21" s="1"/>
  <c r="H21" i="21" a="1"/>
  <c r="H21" i="21" s="1"/>
  <c r="H22" i="21" a="1"/>
  <c r="H22" i="21"/>
  <c r="H23" i="21" a="1"/>
  <c r="H23" i="21"/>
  <c r="H24" i="21" a="1"/>
  <c r="H24" i="21" s="1"/>
  <c r="H25" i="21" a="1"/>
  <c r="H25" i="21" s="1"/>
  <c r="H26" i="21" a="1"/>
  <c r="H26" i="21"/>
  <c r="H27" i="21" a="1"/>
  <c r="H27" i="21"/>
  <c r="H28" i="21" a="1"/>
  <c r="H28" i="21" s="1"/>
  <c r="H29" i="21" a="1"/>
  <c r="H29" i="21" s="1"/>
  <c r="H30" i="21" a="1"/>
  <c r="H30" i="21"/>
  <c r="H31" i="21" a="1"/>
  <c r="H31" i="21" s="1"/>
  <c r="H32" i="21" a="1"/>
  <c r="H32" i="21" s="1"/>
  <c r="H33" i="21" a="1"/>
  <c r="H33" i="21" s="1"/>
  <c r="H34" i="21" a="1"/>
  <c r="H34" i="21" s="1"/>
  <c r="H35" i="21" a="1"/>
  <c r="H35" i="21" s="1"/>
  <c r="H36" i="21" a="1"/>
  <c r="H36" i="21" s="1"/>
  <c r="H37" i="21" a="1"/>
  <c r="H37" i="21" s="1"/>
  <c r="H3" i="21" a="1"/>
  <c r="H3" i="21" s="1"/>
  <c r="H4" i="20" a="1"/>
  <c r="H4" i="20" s="1"/>
  <c r="H5" i="20" a="1"/>
  <c r="H5" i="20" s="1"/>
  <c r="H6" i="20" a="1"/>
  <c r="H6" i="20" s="1"/>
  <c r="H7" i="20" a="1"/>
  <c r="H7" i="20"/>
  <c r="H8" i="20" a="1"/>
  <c r="H8" i="20" s="1"/>
  <c r="H9" i="20" a="1"/>
  <c r="H9" i="20" s="1"/>
  <c r="H10" i="20" a="1"/>
  <c r="H10" i="20" s="1"/>
  <c r="H11" i="20" a="1"/>
  <c r="H11" i="20"/>
  <c r="H12" i="20" a="1"/>
  <c r="H12" i="20" s="1"/>
  <c r="H13" i="20" a="1"/>
  <c r="H13" i="20" s="1"/>
  <c r="H14" i="20" a="1"/>
  <c r="H14" i="20" s="1"/>
  <c r="H15" i="20" a="1"/>
  <c r="H15" i="20"/>
  <c r="H16" i="20" a="1"/>
  <c r="H16" i="20" s="1"/>
  <c r="H17" i="20" a="1"/>
  <c r="H17" i="20" s="1"/>
  <c r="H18" i="20" a="1"/>
  <c r="H18" i="20" s="1"/>
  <c r="H19" i="20" a="1"/>
  <c r="H19" i="20"/>
  <c r="H20" i="20" a="1"/>
  <c r="H20" i="20" s="1"/>
  <c r="H21" i="20" a="1"/>
  <c r="H21" i="20" s="1"/>
  <c r="H22" i="20" a="1"/>
  <c r="H22" i="20" s="1"/>
  <c r="H23" i="20" a="1"/>
  <c r="H23" i="20"/>
  <c r="H24" i="20" a="1"/>
  <c r="H24" i="20" s="1"/>
  <c r="H25" i="20" a="1"/>
  <c r="H25" i="20" s="1"/>
  <c r="H26" i="20" a="1"/>
  <c r="H26" i="20" s="1"/>
  <c r="H27" i="20" a="1"/>
  <c r="H27" i="20"/>
  <c r="H28" i="20" a="1"/>
  <c r="H28" i="20" s="1"/>
  <c r="H29" i="20" a="1"/>
  <c r="H29" i="20" s="1"/>
  <c r="H30" i="20" a="1"/>
  <c r="H30" i="20" s="1"/>
  <c r="H31" i="20" a="1"/>
  <c r="H31" i="20" s="1"/>
  <c r="H32" i="20" a="1"/>
  <c r="H32" i="20" s="1"/>
  <c r="H33" i="20" a="1"/>
  <c r="H33" i="20" s="1"/>
  <c r="H34" i="20" a="1"/>
  <c r="H34" i="20" s="1"/>
  <c r="H35" i="20" a="1"/>
  <c r="H35" i="20" s="1"/>
  <c r="H36" i="20" a="1"/>
  <c r="H36" i="20" s="1"/>
  <c r="H37" i="20" a="1"/>
  <c r="H37" i="20" s="1"/>
  <c r="H3" i="20" a="1"/>
  <c r="H3" i="20" s="1"/>
  <c r="I6" i="25"/>
  <c r="K6" i="25"/>
  <c r="I38" i="25"/>
  <c r="I36" i="25"/>
  <c r="I32" i="25"/>
  <c r="I30" i="25"/>
  <c r="I28" i="25"/>
  <c r="I26" i="25"/>
  <c r="I24" i="25"/>
  <c r="I22" i="25"/>
  <c r="I20" i="25"/>
  <c r="I18" i="25"/>
  <c r="I16" i="25"/>
  <c r="I14" i="25"/>
  <c r="I7" i="25"/>
  <c r="I8" i="25"/>
  <c r="I9" i="25"/>
  <c r="H6" i="25"/>
  <c r="K20" i="25" l="1"/>
  <c r="E34" i="18"/>
  <c r="C21" i="18"/>
  <c r="D16" i="18"/>
  <c r="D17" i="18"/>
  <c r="C43" i="7"/>
  <c r="B54" i="9" s="1"/>
  <c r="D18" i="18" s="1"/>
  <c r="D139" i="1" l="1"/>
  <c r="D138" i="1"/>
  <c r="G38" i="25"/>
  <c r="F38" i="25"/>
  <c r="E38" i="25"/>
  <c r="D38" i="25"/>
  <c r="G36" i="25"/>
  <c r="F36" i="25"/>
  <c r="E36" i="25"/>
  <c r="D36" i="25"/>
  <c r="G34" i="25"/>
  <c r="F34" i="25"/>
  <c r="E34" i="25"/>
  <c r="H34" i="25" s="1"/>
  <c r="D34" i="25"/>
  <c r="G32" i="25"/>
  <c r="F32" i="25"/>
  <c r="E32" i="25"/>
  <c r="D32" i="25"/>
  <c r="G30" i="25"/>
  <c r="F30" i="25"/>
  <c r="E30" i="25"/>
  <c r="D30" i="25"/>
  <c r="G28" i="25"/>
  <c r="F28" i="25"/>
  <c r="E28" i="25"/>
  <c r="D28" i="25"/>
  <c r="G26" i="25"/>
  <c r="F26" i="25"/>
  <c r="E26" i="25"/>
  <c r="D26" i="25"/>
  <c r="G24" i="25"/>
  <c r="F24" i="25"/>
  <c r="E24" i="25"/>
  <c r="D24" i="25"/>
  <c r="G22" i="25"/>
  <c r="F22" i="25"/>
  <c r="E22" i="25"/>
  <c r="D22" i="25"/>
  <c r="G20" i="25"/>
  <c r="F20" i="25"/>
  <c r="E20" i="25"/>
  <c r="D20" i="25"/>
  <c r="G18" i="25"/>
  <c r="F18" i="25"/>
  <c r="E18" i="25"/>
  <c r="D18" i="25"/>
  <c r="G16" i="25"/>
  <c r="F16" i="25"/>
  <c r="E16" i="25"/>
  <c r="D16" i="25"/>
  <c r="G14" i="25"/>
  <c r="F14" i="25"/>
  <c r="E14" i="25"/>
  <c r="D14" i="25"/>
  <c r="G9" i="25"/>
  <c r="F9" i="25"/>
  <c r="E9" i="25"/>
  <c r="D9" i="25"/>
  <c r="G7" i="25"/>
  <c r="F7" i="25"/>
  <c r="E7" i="25"/>
  <c r="D7" i="25"/>
  <c r="G6" i="25"/>
  <c r="F6" i="25"/>
  <c r="E6" i="25"/>
  <c r="D6" i="25"/>
  <c r="B2" i="18"/>
  <c r="D60" i="17"/>
  <c r="D59" i="17"/>
  <c r="D51" i="17"/>
  <c r="D49" i="17"/>
  <c r="D39" i="17"/>
  <c r="D36" i="17"/>
  <c r="D34" i="17"/>
  <c r="D30" i="17"/>
  <c r="D17" i="17"/>
  <c r="D14" i="17"/>
  <c r="D12" i="17"/>
  <c r="E219" i="16"/>
  <c r="AG215" i="16"/>
  <c r="P213" i="16"/>
  <c r="R211" i="16"/>
  <c r="AC209" i="16"/>
  <c r="I207" i="16"/>
  <c r="AH205" i="16"/>
  <c r="AA204" i="16"/>
  <c r="S203" i="16"/>
  <c r="K202" i="16"/>
  <c r="H201" i="16"/>
  <c r="K200" i="16"/>
  <c r="W199" i="16"/>
  <c r="AH198" i="16"/>
  <c r="O198" i="16"/>
  <c r="AA197" i="16"/>
  <c r="D197" i="16"/>
  <c r="X196" i="16"/>
  <c r="M196" i="16"/>
  <c r="AG195" i="16"/>
  <c r="U195" i="16"/>
  <c r="AB194" i="16"/>
  <c r="Q194" i="16"/>
  <c r="C194" i="16"/>
  <c r="Y193" i="16"/>
  <c r="L193" i="16"/>
  <c r="U192" i="16"/>
  <c r="L192" i="16"/>
  <c r="C192" i="16"/>
  <c r="AB191" i="16"/>
  <c r="R191" i="16"/>
  <c r="I191" i="16"/>
  <c r="AH190" i="16"/>
  <c r="Y190" i="16"/>
  <c r="G190" i="16"/>
  <c r="F189" i="16"/>
  <c r="AF188" i="16"/>
  <c r="AH187" i="16"/>
  <c r="Z187" i="16"/>
  <c r="R187" i="16"/>
  <c r="J187" i="16"/>
  <c r="B187" i="16"/>
  <c r="C24" i="17" s="1"/>
  <c r="E24" i="17" s="1"/>
  <c r="AB186" i="16"/>
  <c r="T186" i="16"/>
  <c r="L186" i="16"/>
  <c r="D186" i="16"/>
  <c r="N185" i="16"/>
  <c r="F185" i="16"/>
  <c r="AH183" i="16"/>
  <c r="Z183" i="16"/>
  <c r="R183" i="16"/>
  <c r="J183" i="16"/>
  <c r="B183" i="16"/>
  <c r="C20" i="17" s="1"/>
  <c r="AH182" i="16"/>
  <c r="AB182" i="16"/>
  <c r="Z182" i="16"/>
  <c r="T182" i="16"/>
  <c r="R182" i="16"/>
  <c r="L182" i="16"/>
  <c r="J182" i="16"/>
  <c r="D182" i="16"/>
  <c r="B182" i="16"/>
  <c r="C19" i="17" s="1"/>
  <c r="E19" i="17" s="1"/>
  <c r="AB181" i="16"/>
  <c r="T181" i="16"/>
  <c r="N181" i="16"/>
  <c r="L181" i="16"/>
  <c r="D181" i="16"/>
  <c r="AH179" i="16"/>
  <c r="Z179" i="16"/>
  <c r="R179" i="16"/>
  <c r="J179" i="16"/>
  <c r="B179" i="16"/>
  <c r="C17" i="17" s="1"/>
  <c r="E17" i="17" s="1"/>
  <c r="AH178" i="16"/>
  <c r="AB178" i="16"/>
  <c r="Z178" i="16"/>
  <c r="T178" i="16"/>
  <c r="R178" i="16"/>
  <c r="L178" i="16"/>
  <c r="J178" i="16"/>
  <c r="D178" i="16"/>
  <c r="B178" i="16"/>
  <c r="C16" i="17" s="1"/>
  <c r="E16" i="17" s="1"/>
  <c r="AB177" i="16"/>
  <c r="V177" i="16"/>
  <c r="T177" i="16"/>
  <c r="L177" i="16"/>
  <c r="D177" i="16"/>
  <c r="P176" i="16"/>
  <c r="H176" i="16"/>
  <c r="AH175" i="16"/>
  <c r="Z175" i="16"/>
  <c r="R175" i="16"/>
  <c r="J175" i="16"/>
  <c r="B175" i="16"/>
  <c r="C13" i="17" s="1"/>
  <c r="AH174" i="16"/>
  <c r="AB174" i="16"/>
  <c r="Z174" i="16"/>
  <c r="T174" i="16"/>
  <c r="R174" i="16"/>
  <c r="L174" i="16"/>
  <c r="J174" i="16"/>
  <c r="D174" i="16"/>
  <c r="B174" i="16"/>
  <c r="C12" i="17" s="1"/>
  <c r="E12" i="17" s="1"/>
  <c r="AD173" i="16"/>
  <c r="AB173" i="16"/>
  <c r="T173" i="16"/>
  <c r="L173" i="16"/>
  <c r="D173" i="16"/>
  <c r="AI163" i="16"/>
  <c r="AI192" i="16" s="1"/>
  <c r="AH163" i="16"/>
  <c r="AH195" i="16" s="1"/>
  <c r="AG163" i="16"/>
  <c r="AG205" i="16" s="1"/>
  <c r="AF163" i="16"/>
  <c r="AF189" i="16" s="1"/>
  <c r="AE163" i="16"/>
  <c r="AE198" i="16" s="1"/>
  <c r="AD163" i="16"/>
  <c r="AC163" i="16"/>
  <c r="AC207" i="16" s="1"/>
  <c r="AB163" i="16"/>
  <c r="AB207" i="16" s="1"/>
  <c r="AA163" i="16"/>
  <c r="AA190" i="16" s="1"/>
  <c r="Z163" i="16"/>
  <c r="Z190" i="16" s="1"/>
  <c r="Y163" i="16"/>
  <c r="Y204" i="16" s="1"/>
  <c r="X163" i="16"/>
  <c r="X180" i="16" s="1"/>
  <c r="W163" i="16"/>
  <c r="W190" i="16" s="1"/>
  <c r="V163" i="16"/>
  <c r="V185" i="16" s="1"/>
  <c r="U163" i="16"/>
  <c r="U221" i="16" s="1"/>
  <c r="T163" i="16"/>
  <c r="T206" i="16" s="1"/>
  <c r="S163" i="16"/>
  <c r="S207" i="16" s="1"/>
  <c r="R163" i="16"/>
  <c r="R207" i="16" s="1"/>
  <c r="Q163" i="16"/>
  <c r="Q191" i="16" s="1"/>
  <c r="P163" i="16"/>
  <c r="P180" i="16" s="1"/>
  <c r="O163" i="16"/>
  <c r="O209" i="16" s="1"/>
  <c r="N163" i="16"/>
  <c r="N189" i="16" s="1"/>
  <c r="M163" i="16"/>
  <c r="M199" i="16" s="1"/>
  <c r="L163" i="16"/>
  <c r="L197" i="16" s="1"/>
  <c r="K163" i="16"/>
  <c r="K206" i="16" s="1"/>
  <c r="J163" i="16"/>
  <c r="J206" i="16" s="1"/>
  <c r="I163" i="16"/>
  <c r="I187" i="16" s="1"/>
  <c r="H163" i="16"/>
  <c r="H184" i="16" s="1"/>
  <c r="G163" i="16"/>
  <c r="G191" i="16" s="1"/>
  <c r="F163" i="16"/>
  <c r="F173" i="16" s="1"/>
  <c r="E163" i="16"/>
  <c r="E193" i="16" s="1"/>
  <c r="D163" i="16"/>
  <c r="D204" i="16" s="1"/>
  <c r="C163" i="16"/>
  <c r="C196" i="16" s="1"/>
  <c r="B163" i="16"/>
  <c r="B205" i="16" s="1"/>
  <c r="C42" i="17" s="1"/>
  <c r="E42" i="17" s="1"/>
  <c r="L167" i="15"/>
  <c r="S52" i="15"/>
  <c r="S51" i="15"/>
  <c r="D58" i="17" s="1"/>
  <c r="S50" i="15"/>
  <c r="D57" i="17" s="1"/>
  <c r="S49" i="15"/>
  <c r="D55" i="17" s="1"/>
  <c r="S48" i="15"/>
  <c r="D56" i="17" s="1"/>
  <c r="S47" i="15"/>
  <c r="D54" i="17" s="1"/>
  <c r="S46" i="15"/>
  <c r="D53" i="17" s="1"/>
  <c r="S45" i="15"/>
  <c r="D52" i="17" s="1"/>
  <c r="S44" i="15"/>
  <c r="D50" i="17" s="1"/>
  <c r="S43" i="15"/>
  <c r="S42" i="15"/>
  <c r="D48" i="17" s="1"/>
  <c r="S41" i="15"/>
  <c r="D47" i="17" s="1"/>
  <c r="S40" i="15"/>
  <c r="D46" i="17" s="1"/>
  <c r="S39" i="15"/>
  <c r="D45" i="17" s="1"/>
  <c r="S38" i="15"/>
  <c r="D42" i="17" s="1"/>
  <c r="S37" i="15"/>
  <c r="D38" i="17" s="1"/>
  <c r="S36" i="15"/>
  <c r="D41" i="17" s="1"/>
  <c r="S35" i="15"/>
  <c r="D40" i="17" s="1"/>
  <c r="S34" i="15"/>
  <c r="D37" i="17" s="1"/>
  <c r="S33" i="15"/>
  <c r="D44" i="17" s="1"/>
  <c r="S32" i="15"/>
  <c r="D43" i="17" s="1"/>
  <c r="S31" i="15"/>
  <c r="D35" i="17" s="1"/>
  <c r="S30" i="15"/>
  <c r="D33" i="17" s="1"/>
  <c r="S29" i="15"/>
  <c r="D32" i="17" s="1"/>
  <c r="S28" i="15"/>
  <c r="D29" i="17" s="1"/>
  <c r="S27" i="15"/>
  <c r="D31" i="17" s="1"/>
  <c r="S26" i="15"/>
  <c r="D28" i="17" s="1"/>
  <c r="S25" i="15"/>
  <c r="D27" i="17" s="1"/>
  <c r="S24" i="15"/>
  <c r="D26" i="17" s="1"/>
  <c r="S23" i="15"/>
  <c r="D24" i="17" s="1"/>
  <c r="S22" i="15"/>
  <c r="D23" i="17" s="1"/>
  <c r="S21" i="15"/>
  <c r="D22" i="17" s="1"/>
  <c r="S20" i="15"/>
  <c r="D25" i="17" s="1"/>
  <c r="S19" i="15"/>
  <c r="D21" i="17" s="1"/>
  <c r="S18" i="15"/>
  <c r="D20" i="17" s="1"/>
  <c r="S17" i="15"/>
  <c r="D19" i="17" s="1"/>
  <c r="S16" i="15"/>
  <c r="D18" i="17" s="1"/>
  <c r="S15" i="15"/>
  <c r="S14" i="15"/>
  <c r="D16" i="17" s="1"/>
  <c r="S13" i="15"/>
  <c r="D15" i="17" s="1"/>
  <c r="S12" i="15"/>
  <c r="D13" i="17" s="1"/>
  <c r="S11" i="15"/>
  <c r="S10" i="15"/>
  <c r="D11" i="17" s="1"/>
  <c r="Q4" i="13"/>
  <c r="Q3" i="13"/>
  <c r="Q2" i="13"/>
  <c r="D451" i="12"/>
  <c r="E451" i="12" s="1"/>
  <c r="C451" i="12"/>
  <c r="D450" i="12"/>
  <c r="E450" i="12" s="1"/>
  <c r="C450" i="12"/>
  <c r="D449" i="12"/>
  <c r="E449" i="12" s="1"/>
  <c r="C449" i="12"/>
  <c r="D448" i="12"/>
  <c r="E448" i="12" s="1"/>
  <c r="C448" i="12"/>
  <c r="D447" i="12"/>
  <c r="E447" i="12" s="1"/>
  <c r="C447" i="12"/>
  <c r="D446" i="12"/>
  <c r="E446" i="12" s="1"/>
  <c r="C446" i="12"/>
  <c r="D445" i="12"/>
  <c r="E445" i="12" s="1"/>
  <c r="C445" i="12"/>
  <c r="D444" i="12"/>
  <c r="E444" i="12" s="1"/>
  <c r="C444" i="12"/>
  <c r="D443" i="12"/>
  <c r="E443" i="12" s="1"/>
  <c r="C443" i="12"/>
  <c r="D442" i="12"/>
  <c r="E442" i="12" s="1"/>
  <c r="C442" i="12"/>
  <c r="D441" i="12"/>
  <c r="E441" i="12" s="1"/>
  <c r="C441" i="12"/>
  <c r="D440" i="12"/>
  <c r="E440" i="12" s="1"/>
  <c r="C440" i="12"/>
  <c r="D439" i="12"/>
  <c r="E439" i="12" s="1"/>
  <c r="C439" i="12"/>
  <c r="E438" i="12"/>
  <c r="D438" i="12"/>
  <c r="C438" i="12"/>
  <c r="D437" i="12"/>
  <c r="E437" i="12" s="1"/>
  <c r="C437" i="12"/>
  <c r="D436" i="12"/>
  <c r="E436" i="12" s="1"/>
  <c r="C436" i="12"/>
  <c r="D435" i="12"/>
  <c r="E435" i="12" s="1"/>
  <c r="C435" i="12"/>
  <c r="D434" i="12"/>
  <c r="E434" i="12" s="1"/>
  <c r="C434" i="12"/>
  <c r="D433" i="12"/>
  <c r="E433" i="12" s="1"/>
  <c r="C433" i="12"/>
  <c r="D432" i="12"/>
  <c r="E432" i="12" s="1"/>
  <c r="C432" i="12"/>
  <c r="D431" i="12"/>
  <c r="E431" i="12" s="1"/>
  <c r="C431" i="12"/>
  <c r="D430" i="12"/>
  <c r="E430" i="12" s="1"/>
  <c r="C430" i="12"/>
  <c r="D429" i="12"/>
  <c r="E429" i="12" s="1"/>
  <c r="C429" i="12"/>
  <c r="D428" i="12"/>
  <c r="E428" i="12" s="1"/>
  <c r="C428" i="12"/>
  <c r="D427" i="12"/>
  <c r="E427" i="12" s="1"/>
  <c r="C427" i="12"/>
  <c r="D426" i="12"/>
  <c r="E426" i="12" s="1"/>
  <c r="C426" i="12"/>
  <c r="D425" i="12"/>
  <c r="E425" i="12" s="1"/>
  <c r="C425" i="12"/>
  <c r="D424" i="12"/>
  <c r="E424" i="12" s="1"/>
  <c r="C424" i="12"/>
  <c r="D423" i="12"/>
  <c r="E423" i="12" s="1"/>
  <c r="C423" i="12"/>
  <c r="D422" i="12"/>
  <c r="E422" i="12" s="1"/>
  <c r="C422" i="12"/>
  <c r="D421" i="12"/>
  <c r="E421" i="12" s="1"/>
  <c r="C421" i="12"/>
  <c r="D420" i="12"/>
  <c r="E420" i="12" s="1"/>
  <c r="C420" i="12"/>
  <c r="D419" i="12"/>
  <c r="E419" i="12" s="1"/>
  <c r="C419" i="12"/>
  <c r="D418" i="12"/>
  <c r="E418" i="12" s="1"/>
  <c r="C418" i="12"/>
  <c r="D417" i="12"/>
  <c r="E417" i="12" s="1"/>
  <c r="C417" i="12"/>
  <c r="D416" i="12"/>
  <c r="E416" i="12" s="1"/>
  <c r="C416" i="12"/>
  <c r="D415" i="12"/>
  <c r="E415" i="12" s="1"/>
  <c r="C415" i="12"/>
  <c r="D414" i="12"/>
  <c r="E414" i="12" s="1"/>
  <c r="C414" i="12"/>
  <c r="D413" i="12"/>
  <c r="E413" i="12" s="1"/>
  <c r="C413" i="12"/>
  <c r="D412" i="12"/>
  <c r="E412" i="12" s="1"/>
  <c r="C412" i="12"/>
  <c r="D411" i="12"/>
  <c r="E411" i="12" s="1"/>
  <c r="C411" i="12"/>
  <c r="D410" i="12"/>
  <c r="E410" i="12" s="1"/>
  <c r="C410" i="12"/>
  <c r="D409" i="12"/>
  <c r="E409" i="12" s="1"/>
  <c r="C409" i="12"/>
  <c r="D408" i="12"/>
  <c r="E408" i="12" s="1"/>
  <c r="C408" i="12"/>
  <c r="E407" i="12"/>
  <c r="D407" i="12"/>
  <c r="C407" i="12"/>
  <c r="D406" i="12"/>
  <c r="E406" i="12" s="1"/>
  <c r="C406" i="12"/>
  <c r="D405" i="12"/>
  <c r="E405" i="12" s="1"/>
  <c r="C405" i="12"/>
  <c r="D404" i="12"/>
  <c r="E404" i="12" s="1"/>
  <c r="C404" i="12"/>
  <c r="D403" i="12"/>
  <c r="E403" i="12" s="1"/>
  <c r="C403" i="12"/>
  <c r="D402" i="12"/>
  <c r="E402" i="12" s="1"/>
  <c r="C402" i="12"/>
  <c r="D401" i="12"/>
  <c r="E401" i="12" s="1"/>
  <c r="C401" i="12"/>
  <c r="D400" i="12"/>
  <c r="E400" i="12" s="1"/>
  <c r="C400" i="12"/>
  <c r="D399" i="12"/>
  <c r="E399" i="12" s="1"/>
  <c r="C399" i="12"/>
  <c r="D398" i="12"/>
  <c r="E398" i="12" s="1"/>
  <c r="C398" i="12"/>
  <c r="D397" i="12"/>
  <c r="E397" i="12" s="1"/>
  <c r="C397" i="12"/>
  <c r="D396" i="12"/>
  <c r="E396" i="12" s="1"/>
  <c r="C396" i="12"/>
  <c r="D395" i="12"/>
  <c r="E395" i="12" s="1"/>
  <c r="C395" i="12"/>
  <c r="D394" i="12"/>
  <c r="E394" i="12" s="1"/>
  <c r="C394" i="12"/>
  <c r="D393" i="12"/>
  <c r="E393" i="12" s="1"/>
  <c r="C393" i="12"/>
  <c r="D392" i="12"/>
  <c r="E392" i="12" s="1"/>
  <c r="C392" i="12"/>
  <c r="D391" i="12"/>
  <c r="E391" i="12" s="1"/>
  <c r="C391" i="12"/>
  <c r="D390" i="12"/>
  <c r="E390" i="12" s="1"/>
  <c r="C390" i="12"/>
  <c r="D389" i="12"/>
  <c r="E389" i="12" s="1"/>
  <c r="C389" i="12"/>
  <c r="D388" i="12"/>
  <c r="E388" i="12" s="1"/>
  <c r="C388" i="12"/>
  <c r="D387" i="12"/>
  <c r="E387" i="12" s="1"/>
  <c r="C387" i="12"/>
  <c r="D386" i="12"/>
  <c r="E386" i="12" s="1"/>
  <c r="C386" i="12"/>
  <c r="D385" i="12"/>
  <c r="E385" i="12" s="1"/>
  <c r="C385" i="12"/>
  <c r="D384" i="12"/>
  <c r="E384" i="12" s="1"/>
  <c r="C384" i="12"/>
  <c r="D383" i="12"/>
  <c r="E383" i="12" s="1"/>
  <c r="C383" i="12"/>
  <c r="D382" i="12"/>
  <c r="E382" i="12" s="1"/>
  <c r="C382" i="12"/>
  <c r="D381" i="12"/>
  <c r="E381" i="12" s="1"/>
  <c r="C381" i="12"/>
  <c r="D380" i="12"/>
  <c r="E380" i="12" s="1"/>
  <c r="C380" i="12"/>
  <c r="D379" i="12"/>
  <c r="E379" i="12" s="1"/>
  <c r="C379" i="12"/>
  <c r="D378" i="12"/>
  <c r="E378" i="12" s="1"/>
  <c r="C378" i="12"/>
  <c r="D377" i="12"/>
  <c r="E377" i="12" s="1"/>
  <c r="C377" i="12"/>
  <c r="D376" i="12"/>
  <c r="E376" i="12" s="1"/>
  <c r="C376" i="12"/>
  <c r="D375" i="12"/>
  <c r="E375" i="12" s="1"/>
  <c r="C375" i="12"/>
  <c r="D374" i="12"/>
  <c r="E374" i="12" s="1"/>
  <c r="C374" i="12"/>
  <c r="E373" i="12"/>
  <c r="D373" i="12"/>
  <c r="C373" i="12"/>
  <c r="D372" i="12"/>
  <c r="E372" i="12" s="1"/>
  <c r="C372" i="12"/>
  <c r="D371" i="12"/>
  <c r="E371" i="12" s="1"/>
  <c r="C371" i="12"/>
  <c r="D370" i="12"/>
  <c r="E370" i="12" s="1"/>
  <c r="C370" i="12"/>
  <c r="D369" i="12"/>
  <c r="E369" i="12" s="1"/>
  <c r="C369" i="12"/>
  <c r="D368" i="12"/>
  <c r="E368" i="12" s="1"/>
  <c r="C368" i="12"/>
  <c r="D367" i="12"/>
  <c r="E367" i="12" s="1"/>
  <c r="C367" i="12"/>
  <c r="D366" i="12"/>
  <c r="E366" i="12" s="1"/>
  <c r="C366" i="12"/>
  <c r="D365" i="12"/>
  <c r="E365" i="12" s="1"/>
  <c r="C365" i="12"/>
  <c r="D364" i="12"/>
  <c r="E364" i="12" s="1"/>
  <c r="C364" i="12"/>
  <c r="D363" i="12"/>
  <c r="E363" i="12" s="1"/>
  <c r="C363" i="12"/>
  <c r="D362" i="12"/>
  <c r="E362" i="12" s="1"/>
  <c r="C362" i="12"/>
  <c r="D361" i="12"/>
  <c r="E361" i="12" s="1"/>
  <c r="C361" i="12"/>
  <c r="D360" i="12"/>
  <c r="E360" i="12" s="1"/>
  <c r="C360" i="12"/>
  <c r="D359" i="12"/>
  <c r="E359" i="12" s="1"/>
  <c r="C359" i="12"/>
  <c r="D358" i="12"/>
  <c r="E358" i="12" s="1"/>
  <c r="C358" i="12"/>
  <c r="D357" i="12"/>
  <c r="E357" i="12" s="1"/>
  <c r="C357" i="12"/>
  <c r="D356" i="12"/>
  <c r="E356" i="12" s="1"/>
  <c r="C356" i="12"/>
  <c r="D355" i="12"/>
  <c r="E355" i="12" s="1"/>
  <c r="C355" i="12"/>
  <c r="D354" i="12"/>
  <c r="E354" i="12" s="1"/>
  <c r="C354" i="12"/>
  <c r="D353" i="12"/>
  <c r="E353" i="12" s="1"/>
  <c r="C353" i="12"/>
  <c r="D352" i="12"/>
  <c r="E352" i="12" s="1"/>
  <c r="C352" i="12"/>
  <c r="D351" i="12"/>
  <c r="E351" i="12" s="1"/>
  <c r="C351" i="12"/>
  <c r="D350" i="12"/>
  <c r="E350" i="12" s="1"/>
  <c r="C350" i="12"/>
  <c r="D349" i="12"/>
  <c r="E349" i="12" s="1"/>
  <c r="C349" i="12"/>
  <c r="D348" i="12"/>
  <c r="E348" i="12" s="1"/>
  <c r="C348" i="12"/>
  <c r="D347" i="12"/>
  <c r="E347" i="12" s="1"/>
  <c r="C347" i="12"/>
  <c r="D346" i="12"/>
  <c r="E346" i="12" s="1"/>
  <c r="C346" i="12"/>
  <c r="D345" i="12"/>
  <c r="E345" i="12" s="1"/>
  <c r="C345" i="12"/>
  <c r="D344" i="12"/>
  <c r="E344" i="12" s="1"/>
  <c r="C344" i="12"/>
  <c r="D343" i="12"/>
  <c r="E343" i="12" s="1"/>
  <c r="C343" i="12"/>
  <c r="E342" i="12"/>
  <c r="D342" i="12"/>
  <c r="C342" i="12"/>
  <c r="D341" i="12"/>
  <c r="E341" i="12" s="1"/>
  <c r="C341" i="12"/>
  <c r="D340" i="12"/>
  <c r="E340" i="12" s="1"/>
  <c r="C340" i="12"/>
  <c r="D339" i="12"/>
  <c r="E339" i="12" s="1"/>
  <c r="C339" i="12"/>
  <c r="D338" i="12"/>
  <c r="E338" i="12" s="1"/>
  <c r="C338" i="12"/>
  <c r="D337" i="12"/>
  <c r="E337" i="12" s="1"/>
  <c r="C337" i="12"/>
  <c r="D336" i="12"/>
  <c r="E336" i="12" s="1"/>
  <c r="C336" i="12"/>
  <c r="D335" i="12"/>
  <c r="E335" i="12" s="1"/>
  <c r="C335" i="12"/>
  <c r="D334" i="12"/>
  <c r="E334" i="12" s="1"/>
  <c r="C334" i="12"/>
  <c r="D333" i="12"/>
  <c r="E333" i="12" s="1"/>
  <c r="C333" i="12"/>
  <c r="D332" i="12"/>
  <c r="E332" i="12" s="1"/>
  <c r="C332" i="12"/>
  <c r="D331" i="12"/>
  <c r="E331" i="12" s="1"/>
  <c r="C331" i="12"/>
  <c r="D330" i="12"/>
  <c r="E330" i="12" s="1"/>
  <c r="C330" i="12"/>
  <c r="D329" i="12"/>
  <c r="E329" i="12" s="1"/>
  <c r="C329" i="12"/>
  <c r="D328" i="12"/>
  <c r="E328" i="12" s="1"/>
  <c r="C328" i="12"/>
  <c r="D327" i="12"/>
  <c r="E327" i="12" s="1"/>
  <c r="C327" i="12"/>
  <c r="D326" i="12"/>
  <c r="E326" i="12" s="1"/>
  <c r="C326" i="12"/>
  <c r="E325" i="12"/>
  <c r="D325" i="12"/>
  <c r="C325" i="12"/>
  <c r="D324" i="12"/>
  <c r="E324" i="12" s="1"/>
  <c r="C324" i="12"/>
  <c r="D323" i="12"/>
  <c r="E323" i="12" s="1"/>
  <c r="C323" i="12"/>
  <c r="D322" i="12"/>
  <c r="E322" i="12" s="1"/>
  <c r="C322" i="12"/>
  <c r="D321" i="12"/>
  <c r="E321" i="12" s="1"/>
  <c r="C321" i="12"/>
  <c r="D320" i="12"/>
  <c r="E320" i="12" s="1"/>
  <c r="C320" i="12"/>
  <c r="D319" i="12"/>
  <c r="E319" i="12" s="1"/>
  <c r="C319" i="12"/>
  <c r="D318" i="12"/>
  <c r="E318" i="12" s="1"/>
  <c r="C318" i="12"/>
  <c r="E317" i="12"/>
  <c r="D317" i="12"/>
  <c r="C317" i="12"/>
  <c r="D316" i="12"/>
  <c r="E316" i="12" s="1"/>
  <c r="C316" i="12"/>
  <c r="D315" i="12"/>
  <c r="E315" i="12" s="1"/>
  <c r="C315" i="12"/>
  <c r="D314" i="12"/>
  <c r="E314" i="12" s="1"/>
  <c r="C314" i="12"/>
  <c r="D313" i="12"/>
  <c r="E313" i="12" s="1"/>
  <c r="C313" i="12"/>
  <c r="D312" i="12"/>
  <c r="E312" i="12" s="1"/>
  <c r="C312" i="12"/>
  <c r="E311" i="12"/>
  <c r="D311" i="12"/>
  <c r="C311" i="12"/>
  <c r="D310" i="12"/>
  <c r="E310" i="12" s="1"/>
  <c r="C310" i="12"/>
  <c r="D309" i="12"/>
  <c r="E309" i="12" s="1"/>
  <c r="C309" i="12"/>
  <c r="D308" i="12"/>
  <c r="E308" i="12" s="1"/>
  <c r="C308" i="12"/>
  <c r="D307" i="12"/>
  <c r="E307" i="12" s="1"/>
  <c r="C307" i="12"/>
  <c r="D306" i="12"/>
  <c r="E306" i="12" s="1"/>
  <c r="C306" i="12"/>
  <c r="D305" i="12"/>
  <c r="E305" i="12" s="1"/>
  <c r="C305" i="12"/>
  <c r="D304" i="12"/>
  <c r="E304" i="12" s="1"/>
  <c r="C304" i="12"/>
  <c r="D303" i="12"/>
  <c r="E303" i="12" s="1"/>
  <c r="C303" i="12"/>
  <c r="D302" i="12"/>
  <c r="E302" i="12" s="1"/>
  <c r="C302" i="12"/>
  <c r="D301" i="12"/>
  <c r="E301" i="12" s="1"/>
  <c r="C301" i="12"/>
  <c r="D300" i="12"/>
  <c r="E300" i="12" s="1"/>
  <c r="C300" i="12"/>
  <c r="D299" i="12"/>
  <c r="E299" i="12" s="1"/>
  <c r="C299" i="12"/>
  <c r="D298" i="12"/>
  <c r="E298" i="12" s="1"/>
  <c r="C298" i="12"/>
  <c r="D297" i="12"/>
  <c r="E297" i="12" s="1"/>
  <c r="C297" i="12"/>
  <c r="D296" i="12"/>
  <c r="E296" i="12" s="1"/>
  <c r="C296" i="12"/>
  <c r="D295" i="12"/>
  <c r="E295" i="12" s="1"/>
  <c r="C295" i="12"/>
  <c r="D294" i="12"/>
  <c r="E294" i="12" s="1"/>
  <c r="C294" i="12"/>
  <c r="D293" i="12"/>
  <c r="E293" i="12" s="1"/>
  <c r="C293" i="12"/>
  <c r="D292" i="12"/>
  <c r="E292" i="12" s="1"/>
  <c r="C292" i="12"/>
  <c r="D291" i="12"/>
  <c r="E291" i="12" s="1"/>
  <c r="C291" i="12"/>
  <c r="D290" i="12"/>
  <c r="E290" i="12" s="1"/>
  <c r="C290" i="12"/>
  <c r="D289" i="12"/>
  <c r="E289" i="12" s="1"/>
  <c r="C289" i="12"/>
  <c r="D288" i="12"/>
  <c r="E288" i="12" s="1"/>
  <c r="C288" i="12"/>
  <c r="D287" i="12"/>
  <c r="E287" i="12" s="1"/>
  <c r="C287" i="12"/>
  <c r="D286" i="12"/>
  <c r="E286" i="12" s="1"/>
  <c r="C286" i="12"/>
  <c r="D285" i="12"/>
  <c r="E285" i="12" s="1"/>
  <c r="C285" i="12"/>
  <c r="D284" i="12"/>
  <c r="E284" i="12" s="1"/>
  <c r="C284" i="12"/>
  <c r="D283" i="12"/>
  <c r="E283" i="12" s="1"/>
  <c r="C283" i="12"/>
  <c r="D282" i="12"/>
  <c r="E282" i="12" s="1"/>
  <c r="C282" i="12"/>
  <c r="D281" i="12"/>
  <c r="E281" i="12" s="1"/>
  <c r="C281" i="12"/>
  <c r="D280" i="12"/>
  <c r="E280" i="12" s="1"/>
  <c r="C280" i="12"/>
  <c r="D279" i="12"/>
  <c r="E279" i="12" s="1"/>
  <c r="C279" i="12"/>
  <c r="D278" i="12"/>
  <c r="E278" i="12" s="1"/>
  <c r="C278" i="12"/>
  <c r="D277" i="12"/>
  <c r="E277" i="12" s="1"/>
  <c r="C277" i="12"/>
  <c r="D276" i="12"/>
  <c r="E276" i="12" s="1"/>
  <c r="C276" i="12"/>
  <c r="D275" i="12"/>
  <c r="E275" i="12" s="1"/>
  <c r="C275" i="12"/>
  <c r="D274" i="12"/>
  <c r="E274" i="12" s="1"/>
  <c r="C274" i="12"/>
  <c r="D273" i="12"/>
  <c r="E273" i="12" s="1"/>
  <c r="C273" i="12"/>
  <c r="D272" i="12"/>
  <c r="E272" i="12" s="1"/>
  <c r="C272" i="12"/>
  <c r="D271" i="12"/>
  <c r="E271" i="12" s="1"/>
  <c r="C271" i="12"/>
  <c r="D270" i="12"/>
  <c r="E270" i="12" s="1"/>
  <c r="C270" i="12"/>
  <c r="D269" i="12"/>
  <c r="E269" i="12" s="1"/>
  <c r="C269" i="12"/>
  <c r="D268" i="12"/>
  <c r="E268" i="12" s="1"/>
  <c r="C268" i="12"/>
  <c r="D267" i="12"/>
  <c r="E267" i="12" s="1"/>
  <c r="C267" i="12"/>
  <c r="D266" i="12"/>
  <c r="E266" i="12" s="1"/>
  <c r="C266" i="12"/>
  <c r="D265" i="12"/>
  <c r="E265" i="12" s="1"/>
  <c r="C265" i="12"/>
  <c r="D264" i="12"/>
  <c r="E264" i="12" s="1"/>
  <c r="C264" i="12"/>
  <c r="D263" i="12"/>
  <c r="E263" i="12" s="1"/>
  <c r="C263" i="12"/>
  <c r="E262" i="12"/>
  <c r="D262" i="12"/>
  <c r="C262" i="12"/>
  <c r="D261" i="12"/>
  <c r="E261" i="12" s="1"/>
  <c r="C261" i="12"/>
  <c r="D260" i="12"/>
  <c r="E260" i="12" s="1"/>
  <c r="C260" i="12"/>
  <c r="D259" i="12"/>
  <c r="E259" i="12" s="1"/>
  <c r="C259" i="12"/>
  <c r="D258" i="12"/>
  <c r="E258" i="12" s="1"/>
  <c r="C258" i="12"/>
  <c r="D257" i="12"/>
  <c r="E257" i="12" s="1"/>
  <c r="C257" i="12"/>
  <c r="D256" i="12"/>
  <c r="E256" i="12" s="1"/>
  <c r="C256" i="12"/>
  <c r="D255" i="12"/>
  <c r="E255" i="12" s="1"/>
  <c r="C255" i="12"/>
  <c r="D254" i="12"/>
  <c r="E254" i="12" s="1"/>
  <c r="C254" i="12"/>
  <c r="D253" i="12"/>
  <c r="E253" i="12" s="1"/>
  <c r="C253" i="12"/>
  <c r="D252" i="12"/>
  <c r="E252" i="12" s="1"/>
  <c r="C252" i="12"/>
  <c r="D251" i="12"/>
  <c r="E251" i="12" s="1"/>
  <c r="C251" i="12"/>
  <c r="D250" i="12"/>
  <c r="E250" i="12" s="1"/>
  <c r="C250" i="12"/>
  <c r="D249" i="12"/>
  <c r="E249" i="12" s="1"/>
  <c r="C249" i="12"/>
  <c r="D248" i="12"/>
  <c r="E248" i="12" s="1"/>
  <c r="C248" i="12"/>
  <c r="D247" i="12"/>
  <c r="E247" i="12" s="1"/>
  <c r="C247" i="12"/>
  <c r="D246" i="12"/>
  <c r="E246" i="12" s="1"/>
  <c r="C246" i="12"/>
  <c r="D245" i="12"/>
  <c r="E245" i="12" s="1"/>
  <c r="C245" i="12"/>
  <c r="D244" i="12"/>
  <c r="E244" i="12" s="1"/>
  <c r="C244" i="12"/>
  <c r="D243" i="12"/>
  <c r="E243" i="12" s="1"/>
  <c r="C243" i="12"/>
  <c r="D242" i="12"/>
  <c r="E242" i="12" s="1"/>
  <c r="C242" i="12"/>
  <c r="D241" i="12"/>
  <c r="E241" i="12" s="1"/>
  <c r="C241" i="12"/>
  <c r="D240" i="12"/>
  <c r="E240" i="12" s="1"/>
  <c r="C240" i="12"/>
  <c r="D239" i="12"/>
  <c r="E239" i="12" s="1"/>
  <c r="C239" i="12"/>
  <c r="D238" i="12"/>
  <c r="E238" i="12" s="1"/>
  <c r="C238" i="12"/>
  <c r="D237" i="12"/>
  <c r="E237" i="12" s="1"/>
  <c r="C237" i="12"/>
  <c r="D236" i="12"/>
  <c r="E236" i="12" s="1"/>
  <c r="C236" i="12"/>
  <c r="D235" i="12"/>
  <c r="E235" i="12" s="1"/>
  <c r="C235" i="12"/>
  <c r="D234" i="12"/>
  <c r="E234" i="12" s="1"/>
  <c r="C234" i="12"/>
  <c r="D233" i="12"/>
  <c r="E233" i="12" s="1"/>
  <c r="C233" i="12"/>
  <c r="D232" i="12"/>
  <c r="E232" i="12" s="1"/>
  <c r="C232" i="12"/>
  <c r="D231" i="12"/>
  <c r="E231" i="12" s="1"/>
  <c r="C231" i="12"/>
  <c r="D230" i="12"/>
  <c r="E230" i="12" s="1"/>
  <c r="C230" i="12"/>
  <c r="D229" i="12"/>
  <c r="E229" i="12" s="1"/>
  <c r="C229" i="12"/>
  <c r="D228" i="12"/>
  <c r="E228" i="12" s="1"/>
  <c r="C228" i="12"/>
  <c r="D227" i="12"/>
  <c r="E227" i="12" s="1"/>
  <c r="C227" i="12"/>
  <c r="D226" i="12"/>
  <c r="E226" i="12" s="1"/>
  <c r="C226" i="12"/>
  <c r="D225" i="12"/>
  <c r="E225" i="12" s="1"/>
  <c r="C225" i="12"/>
  <c r="D224" i="12"/>
  <c r="E224" i="12" s="1"/>
  <c r="C224" i="12"/>
  <c r="D223" i="12"/>
  <c r="E223" i="12" s="1"/>
  <c r="C223" i="12"/>
  <c r="D222" i="12"/>
  <c r="E222" i="12" s="1"/>
  <c r="C222" i="12"/>
  <c r="E221" i="12"/>
  <c r="D221" i="12"/>
  <c r="C221" i="12"/>
  <c r="D220" i="12"/>
  <c r="E220" i="12" s="1"/>
  <c r="C220" i="12"/>
  <c r="D219" i="12"/>
  <c r="E219" i="12" s="1"/>
  <c r="C219" i="12"/>
  <c r="D218" i="12"/>
  <c r="E218" i="12" s="1"/>
  <c r="C218" i="12"/>
  <c r="D217" i="12"/>
  <c r="E217" i="12" s="1"/>
  <c r="C217" i="12"/>
  <c r="D216" i="12"/>
  <c r="E216" i="12" s="1"/>
  <c r="C216" i="12"/>
  <c r="D215" i="12"/>
  <c r="E215" i="12" s="1"/>
  <c r="C215" i="12"/>
  <c r="D214" i="12"/>
  <c r="E214" i="12" s="1"/>
  <c r="C214" i="12"/>
  <c r="D213" i="12"/>
  <c r="E213" i="12" s="1"/>
  <c r="C213" i="12"/>
  <c r="D212" i="12"/>
  <c r="E212" i="12" s="1"/>
  <c r="C212" i="12"/>
  <c r="D211" i="12"/>
  <c r="E211" i="12" s="1"/>
  <c r="C211" i="12"/>
  <c r="D210" i="12"/>
  <c r="E210" i="12" s="1"/>
  <c r="C210" i="12"/>
  <c r="D209" i="12"/>
  <c r="E209" i="12" s="1"/>
  <c r="C209" i="12"/>
  <c r="D208" i="12"/>
  <c r="E208" i="12" s="1"/>
  <c r="C208" i="12"/>
  <c r="D207" i="12"/>
  <c r="E207" i="12" s="1"/>
  <c r="C207" i="12"/>
  <c r="D206" i="12"/>
  <c r="E206" i="12" s="1"/>
  <c r="C206" i="12"/>
  <c r="D205" i="12"/>
  <c r="E205" i="12" s="1"/>
  <c r="C205" i="12"/>
  <c r="D204" i="12"/>
  <c r="E204" i="12" s="1"/>
  <c r="C204" i="12"/>
  <c r="D203" i="12"/>
  <c r="E203" i="12" s="1"/>
  <c r="C203" i="12"/>
  <c r="D202" i="12"/>
  <c r="E202" i="12" s="1"/>
  <c r="C202" i="12"/>
  <c r="D201" i="12"/>
  <c r="E201" i="12" s="1"/>
  <c r="C201" i="12"/>
  <c r="E200" i="12"/>
  <c r="D200" i="12"/>
  <c r="C200" i="12"/>
  <c r="E199" i="12"/>
  <c r="D199" i="12"/>
  <c r="C199" i="12"/>
  <c r="D198" i="12"/>
  <c r="E198" i="12" s="1"/>
  <c r="C198" i="12"/>
  <c r="E197" i="12"/>
  <c r="D197" i="12"/>
  <c r="C197" i="12"/>
  <c r="D196" i="12"/>
  <c r="E196" i="12" s="1"/>
  <c r="C196" i="12"/>
  <c r="D195" i="12"/>
  <c r="E195" i="12" s="1"/>
  <c r="C195" i="12"/>
  <c r="D194" i="12"/>
  <c r="E194" i="12" s="1"/>
  <c r="C194" i="12"/>
  <c r="D193" i="12"/>
  <c r="E193" i="12" s="1"/>
  <c r="C193" i="12"/>
  <c r="D192" i="12"/>
  <c r="E192" i="12" s="1"/>
  <c r="C192" i="12"/>
  <c r="D191" i="12"/>
  <c r="E191" i="12" s="1"/>
  <c r="C191" i="12"/>
  <c r="D190" i="12"/>
  <c r="E190" i="12" s="1"/>
  <c r="C190" i="12"/>
  <c r="D189" i="12"/>
  <c r="E189" i="12" s="1"/>
  <c r="C189" i="12"/>
  <c r="D188" i="12"/>
  <c r="E188" i="12" s="1"/>
  <c r="C188" i="12"/>
  <c r="D187" i="12"/>
  <c r="E187" i="12" s="1"/>
  <c r="C187" i="12"/>
  <c r="D186" i="12"/>
  <c r="E186" i="12" s="1"/>
  <c r="C186" i="12"/>
  <c r="D185" i="12"/>
  <c r="E185" i="12" s="1"/>
  <c r="C185" i="12"/>
  <c r="D184" i="12"/>
  <c r="E184" i="12" s="1"/>
  <c r="C184" i="12"/>
  <c r="D183" i="12"/>
  <c r="E183" i="12" s="1"/>
  <c r="C183" i="12"/>
  <c r="D182" i="12"/>
  <c r="E182" i="12" s="1"/>
  <c r="C182" i="12"/>
  <c r="E181" i="12"/>
  <c r="D181" i="12"/>
  <c r="C181" i="12"/>
  <c r="D180" i="12"/>
  <c r="E180" i="12" s="1"/>
  <c r="C180" i="12"/>
  <c r="D179" i="12"/>
  <c r="E179" i="12" s="1"/>
  <c r="C179" i="12"/>
  <c r="D178" i="12"/>
  <c r="E178" i="12" s="1"/>
  <c r="C178" i="12"/>
  <c r="D177" i="12"/>
  <c r="E177" i="12" s="1"/>
  <c r="C177" i="12"/>
  <c r="D176" i="12"/>
  <c r="E176" i="12" s="1"/>
  <c r="C176" i="12"/>
  <c r="D175" i="12"/>
  <c r="E175" i="12" s="1"/>
  <c r="C175" i="12"/>
  <c r="D174" i="12"/>
  <c r="E174" i="12" s="1"/>
  <c r="C174" i="12"/>
  <c r="D173" i="12"/>
  <c r="E173" i="12" s="1"/>
  <c r="C173" i="12"/>
  <c r="D172" i="12"/>
  <c r="E172" i="12" s="1"/>
  <c r="C172" i="12"/>
  <c r="D171" i="12"/>
  <c r="E171" i="12" s="1"/>
  <c r="C171" i="12"/>
  <c r="D170" i="12"/>
  <c r="E170" i="12" s="1"/>
  <c r="C170" i="12"/>
  <c r="D169" i="12"/>
  <c r="E169" i="12" s="1"/>
  <c r="C169" i="12"/>
  <c r="D168" i="12"/>
  <c r="E168" i="12" s="1"/>
  <c r="C168" i="12"/>
  <c r="D167" i="12"/>
  <c r="E167" i="12" s="1"/>
  <c r="C167" i="12"/>
  <c r="D166" i="12"/>
  <c r="E166" i="12" s="1"/>
  <c r="C166" i="12"/>
  <c r="D165" i="12"/>
  <c r="E165" i="12" s="1"/>
  <c r="C165" i="12"/>
  <c r="D164" i="12"/>
  <c r="E164" i="12" s="1"/>
  <c r="C164" i="12"/>
  <c r="D163" i="12"/>
  <c r="E163" i="12" s="1"/>
  <c r="C163" i="12"/>
  <c r="D162" i="12"/>
  <c r="E162" i="12" s="1"/>
  <c r="C162" i="12"/>
  <c r="D161" i="12"/>
  <c r="E161" i="12" s="1"/>
  <c r="C161" i="12"/>
  <c r="D160" i="12"/>
  <c r="E160" i="12" s="1"/>
  <c r="C160" i="12"/>
  <c r="D159" i="12"/>
  <c r="E159" i="12" s="1"/>
  <c r="C159" i="12"/>
  <c r="D158" i="12"/>
  <c r="E158" i="12" s="1"/>
  <c r="C158" i="12"/>
  <c r="D157" i="12"/>
  <c r="E157" i="12" s="1"/>
  <c r="C157" i="12"/>
  <c r="D156" i="12"/>
  <c r="E156" i="12" s="1"/>
  <c r="C156" i="12"/>
  <c r="D155" i="12"/>
  <c r="E155" i="12" s="1"/>
  <c r="C155" i="12"/>
  <c r="D154" i="12"/>
  <c r="E154" i="12" s="1"/>
  <c r="C154" i="12"/>
  <c r="E153" i="12"/>
  <c r="D153" i="12"/>
  <c r="C153" i="12"/>
  <c r="D152" i="12"/>
  <c r="E152" i="12" s="1"/>
  <c r="C152" i="12"/>
  <c r="D151" i="12"/>
  <c r="E151" i="12" s="1"/>
  <c r="C151" i="12"/>
  <c r="E150" i="12"/>
  <c r="D150" i="12"/>
  <c r="C150" i="12"/>
  <c r="D149" i="12"/>
  <c r="E149" i="12" s="1"/>
  <c r="C149" i="12"/>
  <c r="D148" i="12"/>
  <c r="E148" i="12" s="1"/>
  <c r="C148" i="12"/>
  <c r="D147" i="12"/>
  <c r="E147" i="12" s="1"/>
  <c r="C147" i="12"/>
  <c r="D146" i="12"/>
  <c r="E146" i="12" s="1"/>
  <c r="C146" i="12"/>
  <c r="D145" i="12"/>
  <c r="E145" i="12" s="1"/>
  <c r="C145" i="12"/>
  <c r="D144" i="12"/>
  <c r="E144" i="12" s="1"/>
  <c r="C144" i="12"/>
  <c r="D143" i="12"/>
  <c r="E143" i="12" s="1"/>
  <c r="C143" i="12"/>
  <c r="D142" i="12"/>
  <c r="E142" i="12" s="1"/>
  <c r="C142" i="12"/>
  <c r="D141" i="12"/>
  <c r="E141" i="12" s="1"/>
  <c r="C141" i="12"/>
  <c r="D140" i="12"/>
  <c r="E140" i="12" s="1"/>
  <c r="C140" i="12"/>
  <c r="D139" i="12"/>
  <c r="E139" i="12" s="1"/>
  <c r="C139" i="12"/>
  <c r="D138" i="12"/>
  <c r="E138" i="12" s="1"/>
  <c r="C138" i="12"/>
  <c r="D137" i="12"/>
  <c r="E137" i="12" s="1"/>
  <c r="C137" i="12"/>
  <c r="D136" i="12"/>
  <c r="E136" i="12" s="1"/>
  <c r="C136" i="12"/>
  <c r="D135" i="12"/>
  <c r="E135" i="12" s="1"/>
  <c r="C135" i="12"/>
  <c r="D134" i="12"/>
  <c r="E134" i="12" s="1"/>
  <c r="C134" i="12"/>
  <c r="D133" i="12"/>
  <c r="E133" i="12" s="1"/>
  <c r="C133" i="12"/>
  <c r="D132" i="12"/>
  <c r="E132" i="12" s="1"/>
  <c r="C132" i="12"/>
  <c r="D131" i="12"/>
  <c r="E131" i="12" s="1"/>
  <c r="C131" i="12"/>
  <c r="D130" i="12"/>
  <c r="E130" i="12" s="1"/>
  <c r="C130" i="12"/>
  <c r="E129" i="12"/>
  <c r="D129" i="12"/>
  <c r="C129" i="12"/>
  <c r="D128" i="12"/>
  <c r="E128" i="12" s="1"/>
  <c r="C128" i="12"/>
  <c r="D127" i="12"/>
  <c r="E127" i="12" s="1"/>
  <c r="C127" i="12"/>
  <c r="E126" i="12"/>
  <c r="D126" i="12"/>
  <c r="C126" i="12"/>
  <c r="D125" i="12"/>
  <c r="E125" i="12" s="1"/>
  <c r="C125" i="12"/>
  <c r="D124" i="12"/>
  <c r="E124" i="12" s="1"/>
  <c r="C124" i="12"/>
  <c r="D123" i="12"/>
  <c r="E123" i="12" s="1"/>
  <c r="C123" i="12"/>
  <c r="D122" i="12"/>
  <c r="E122" i="12" s="1"/>
  <c r="C122" i="12"/>
  <c r="D121" i="12"/>
  <c r="E121" i="12" s="1"/>
  <c r="C121" i="12"/>
  <c r="D120" i="12"/>
  <c r="E120" i="12" s="1"/>
  <c r="C120" i="12"/>
  <c r="D119" i="12"/>
  <c r="E119" i="12" s="1"/>
  <c r="C119" i="12"/>
  <c r="D118" i="12"/>
  <c r="E118" i="12" s="1"/>
  <c r="C118" i="12"/>
  <c r="D117" i="12"/>
  <c r="E117" i="12" s="1"/>
  <c r="C117" i="12"/>
  <c r="D116" i="12"/>
  <c r="E116" i="12" s="1"/>
  <c r="C116" i="12"/>
  <c r="D115" i="12"/>
  <c r="E115" i="12" s="1"/>
  <c r="C115" i="12"/>
  <c r="D114" i="12"/>
  <c r="E114" i="12" s="1"/>
  <c r="C114" i="12"/>
  <c r="D113" i="12"/>
  <c r="E113" i="12" s="1"/>
  <c r="C113" i="12"/>
  <c r="D112" i="12"/>
  <c r="E112" i="12" s="1"/>
  <c r="C112" i="12"/>
  <c r="D111" i="12"/>
  <c r="E111" i="12" s="1"/>
  <c r="C111" i="12"/>
  <c r="D110" i="12"/>
  <c r="E110" i="12" s="1"/>
  <c r="C110" i="12"/>
  <c r="D109" i="12"/>
  <c r="E109" i="12" s="1"/>
  <c r="C109" i="12"/>
  <c r="D108" i="12"/>
  <c r="E108" i="12" s="1"/>
  <c r="C108" i="12"/>
  <c r="D107" i="12"/>
  <c r="E107" i="12" s="1"/>
  <c r="C107" i="12"/>
  <c r="D106" i="12"/>
  <c r="E106" i="12" s="1"/>
  <c r="C106" i="12"/>
  <c r="D105" i="12"/>
  <c r="E105" i="12" s="1"/>
  <c r="C105" i="12"/>
  <c r="D104" i="12"/>
  <c r="E104" i="12" s="1"/>
  <c r="C104" i="12"/>
  <c r="D103" i="12"/>
  <c r="E103" i="12" s="1"/>
  <c r="C103" i="12"/>
  <c r="D102" i="12"/>
  <c r="E102" i="12" s="1"/>
  <c r="C102" i="12"/>
  <c r="E101" i="12"/>
  <c r="D101" i="12"/>
  <c r="C101" i="12"/>
  <c r="D100" i="12"/>
  <c r="E100" i="12" s="1"/>
  <c r="C100" i="12"/>
  <c r="D99" i="12"/>
  <c r="E99" i="12" s="1"/>
  <c r="C99" i="12"/>
  <c r="D98" i="12"/>
  <c r="E98" i="12" s="1"/>
  <c r="C98" i="12"/>
  <c r="D97" i="12"/>
  <c r="E97" i="12" s="1"/>
  <c r="C97" i="12"/>
  <c r="D96" i="12"/>
  <c r="E96" i="12" s="1"/>
  <c r="C96" i="12"/>
  <c r="E95" i="12"/>
  <c r="D95" i="12"/>
  <c r="C95" i="12"/>
  <c r="D94" i="12"/>
  <c r="E94" i="12" s="1"/>
  <c r="C94" i="12"/>
  <c r="D93" i="12"/>
  <c r="E93" i="12" s="1"/>
  <c r="C93" i="12"/>
  <c r="D92" i="12"/>
  <c r="E92" i="12" s="1"/>
  <c r="C92" i="12"/>
  <c r="D91" i="12"/>
  <c r="E91" i="12" s="1"/>
  <c r="C91" i="12"/>
  <c r="D90" i="12"/>
  <c r="E90" i="12" s="1"/>
  <c r="C90" i="12"/>
  <c r="D89" i="12"/>
  <c r="E89" i="12" s="1"/>
  <c r="C89" i="12"/>
  <c r="D88" i="12"/>
  <c r="E88" i="12" s="1"/>
  <c r="C88" i="12"/>
  <c r="D87" i="12"/>
  <c r="E87" i="12" s="1"/>
  <c r="C87" i="12"/>
  <c r="D86" i="12"/>
  <c r="E86" i="12" s="1"/>
  <c r="C86" i="12"/>
  <c r="D85" i="12"/>
  <c r="E85" i="12" s="1"/>
  <c r="C85" i="12"/>
  <c r="E84" i="12"/>
  <c r="D84" i="12"/>
  <c r="C84" i="12"/>
  <c r="D83" i="12"/>
  <c r="E83" i="12" s="1"/>
  <c r="C83" i="12"/>
  <c r="D82" i="12"/>
  <c r="E82" i="12" s="1"/>
  <c r="C82" i="12"/>
  <c r="D81" i="12"/>
  <c r="E81" i="12" s="1"/>
  <c r="C81" i="12"/>
  <c r="D80" i="12"/>
  <c r="E80" i="12" s="1"/>
  <c r="C80" i="12"/>
  <c r="D79" i="12"/>
  <c r="E79" i="12" s="1"/>
  <c r="C79" i="12"/>
  <c r="D78" i="12"/>
  <c r="E78" i="12" s="1"/>
  <c r="C78" i="12"/>
  <c r="D77" i="12"/>
  <c r="E77" i="12" s="1"/>
  <c r="C77" i="12"/>
  <c r="D76" i="12"/>
  <c r="E76" i="12" s="1"/>
  <c r="C76" i="12"/>
  <c r="D75" i="12"/>
  <c r="E75" i="12" s="1"/>
  <c r="C75" i="12"/>
  <c r="D74" i="12"/>
  <c r="E74" i="12" s="1"/>
  <c r="C74" i="12"/>
  <c r="D73" i="12"/>
  <c r="E73" i="12" s="1"/>
  <c r="C73" i="12"/>
  <c r="D72" i="12"/>
  <c r="E72" i="12" s="1"/>
  <c r="C72" i="12"/>
  <c r="D71" i="12"/>
  <c r="E71" i="12" s="1"/>
  <c r="C71" i="12"/>
  <c r="D70" i="12"/>
  <c r="E70" i="12" s="1"/>
  <c r="C70" i="12"/>
  <c r="D69" i="12"/>
  <c r="E69" i="12" s="1"/>
  <c r="C69" i="12"/>
  <c r="D68" i="12"/>
  <c r="E68" i="12" s="1"/>
  <c r="C68" i="12"/>
  <c r="D67" i="12"/>
  <c r="E67" i="12" s="1"/>
  <c r="C67" i="12"/>
  <c r="D66" i="12"/>
  <c r="E66" i="12" s="1"/>
  <c r="C66" i="12"/>
  <c r="D65" i="12"/>
  <c r="E65" i="12" s="1"/>
  <c r="C65" i="12"/>
  <c r="D64" i="12"/>
  <c r="E64" i="12" s="1"/>
  <c r="C64" i="12"/>
  <c r="D63" i="12"/>
  <c r="E63" i="12" s="1"/>
  <c r="C63" i="12"/>
  <c r="D62" i="12"/>
  <c r="E62" i="12" s="1"/>
  <c r="C62" i="12"/>
  <c r="D61" i="12"/>
  <c r="E61" i="12" s="1"/>
  <c r="C61" i="12"/>
  <c r="D60" i="12"/>
  <c r="E60" i="12" s="1"/>
  <c r="C60" i="12"/>
  <c r="D59" i="12"/>
  <c r="E59" i="12" s="1"/>
  <c r="C59" i="12"/>
  <c r="D58" i="12"/>
  <c r="E58" i="12" s="1"/>
  <c r="C58" i="12"/>
  <c r="D57" i="12"/>
  <c r="E57" i="12" s="1"/>
  <c r="C57" i="12"/>
  <c r="D56" i="12"/>
  <c r="E56" i="12" s="1"/>
  <c r="C56" i="12"/>
  <c r="E55" i="12"/>
  <c r="D55" i="12"/>
  <c r="C55" i="12"/>
  <c r="D54" i="12"/>
  <c r="E54" i="12" s="1"/>
  <c r="C54" i="12"/>
  <c r="D53" i="12"/>
  <c r="E53" i="12" s="1"/>
  <c r="C53" i="12"/>
  <c r="D52" i="12"/>
  <c r="E52" i="12" s="1"/>
  <c r="C52" i="12"/>
  <c r="D51" i="12"/>
  <c r="E51" i="12" s="1"/>
  <c r="C51" i="12"/>
  <c r="D50" i="12"/>
  <c r="E50" i="12" s="1"/>
  <c r="C50" i="12"/>
  <c r="D49" i="12"/>
  <c r="E49" i="12" s="1"/>
  <c r="C49" i="12"/>
  <c r="D48" i="12"/>
  <c r="E48" i="12" s="1"/>
  <c r="C48" i="12"/>
  <c r="D47" i="12"/>
  <c r="E47" i="12" s="1"/>
  <c r="C47" i="12"/>
  <c r="D46" i="12"/>
  <c r="E46" i="12" s="1"/>
  <c r="C46" i="12"/>
  <c r="D45" i="12"/>
  <c r="E45" i="12" s="1"/>
  <c r="C45" i="12"/>
  <c r="D44" i="12"/>
  <c r="E44" i="12" s="1"/>
  <c r="C44" i="12"/>
  <c r="D43" i="12"/>
  <c r="E43" i="12" s="1"/>
  <c r="C43" i="12"/>
  <c r="D42" i="12"/>
  <c r="E42" i="12" s="1"/>
  <c r="C42" i="12"/>
  <c r="D41" i="12"/>
  <c r="E41" i="12" s="1"/>
  <c r="C41" i="12"/>
  <c r="D40" i="12"/>
  <c r="E40" i="12" s="1"/>
  <c r="C40" i="12"/>
  <c r="D39" i="12"/>
  <c r="E39" i="12" s="1"/>
  <c r="C39" i="12"/>
  <c r="E38" i="12"/>
  <c r="D38" i="12"/>
  <c r="C38" i="12"/>
  <c r="D37" i="12"/>
  <c r="E37" i="12" s="1"/>
  <c r="C37" i="12"/>
  <c r="D36" i="12"/>
  <c r="E36" i="12" s="1"/>
  <c r="C36" i="12"/>
  <c r="D35" i="12"/>
  <c r="E35" i="12" s="1"/>
  <c r="C35" i="12"/>
  <c r="D34" i="12"/>
  <c r="E34" i="12" s="1"/>
  <c r="C34" i="12"/>
  <c r="D33" i="12"/>
  <c r="E33" i="12" s="1"/>
  <c r="C33" i="12"/>
  <c r="D32" i="12"/>
  <c r="E32" i="12" s="1"/>
  <c r="C32" i="12"/>
  <c r="E31" i="12"/>
  <c r="D31" i="12"/>
  <c r="C31" i="12"/>
  <c r="D30" i="12"/>
  <c r="E30" i="12" s="1"/>
  <c r="C30" i="12"/>
  <c r="D29" i="12"/>
  <c r="E29" i="12" s="1"/>
  <c r="C29" i="12"/>
  <c r="D28" i="12"/>
  <c r="E28" i="12" s="1"/>
  <c r="C28" i="12"/>
  <c r="D27" i="12"/>
  <c r="E27" i="12" s="1"/>
  <c r="C27" i="12"/>
  <c r="D26" i="12"/>
  <c r="E26" i="12" s="1"/>
  <c r="C26" i="12"/>
  <c r="D25" i="12"/>
  <c r="E25" i="12" s="1"/>
  <c r="C25" i="12"/>
  <c r="D24" i="12"/>
  <c r="E24" i="12" s="1"/>
  <c r="C24" i="12"/>
  <c r="D23" i="12"/>
  <c r="E23" i="12" s="1"/>
  <c r="C23" i="12"/>
  <c r="D22" i="12"/>
  <c r="E22" i="12" s="1"/>
  <c r="C22" i="12"/>
  <c r="D21" i="12"/>
  <c r="E21" i="12" s="1"/>
  <c r="C21" i="12"/>
  <c r="D20" i="12"/>
  <c r="E20" i="12" s="1"/>
  <c r="C20" i="12"/>
  <c r="D19" i="12"/>
  <c r="E19" i="12" s="1"/>
  <c r="C19" i="12"/>
  <c r="D18" i="12"/>
  <c r="E18" i="12" s="1"/>
  <c r="C18" i="12"/>
  <c r="D17" i="12"/>
  <c r="E17" i="12" s="1"/>
  <c r="C17" i="12"/>
  <c r="D16" i="12"/>
  <c r="E16" i="12" s="1"/>
  <c r="C16" i="12"/>
  <c r="D15" i="12"/>
  <c r="E15" i="12" s="1"/>
  <c r="C15" i="12"/>
  <c r="D14" i="12"/>
  <c r="E14" i="12" s="1"/>
  <c r="C14" i="12"/>
  <c r="D13" i="12"/>
  <c r="E13" i="12" s="1"/>
  <c r="C13" i="12"/>
  <c r="D12" i="12"/>
  <c r="E12" i="12" s="1"/>
  <c r="C12" i="12"/>
  <c r="D11" i="12"/>
  <c r="E11" i="12" s="1"/>
  <c r="C11" i="12"/>
  <c r="E10" i="12"/>
  <c r="D10" i="12"/>
  <c r="C10" i="12"/>
  <c r="D9" i="12"/>
  <c r="E9" i="12" s="1"/>
  <c r="C9" i="12"/>
  <c r="D8" i="12"/>
  <c r="E8" i="12" s="1"/>
  <c r="C8" i="12"/>
  <c r="D7" i="12"/>
  <c r="E7" i="12" s="1"/>
  <c r="C7" i="12"/>
  <c r="D6" i="12"/>
  <c r="E6" i="12" s="1"/>
  <c r="C6" i="12"/>
  <c r="D5" i="12"/>
  <c r="E5" i="12" s="1"/>
  <c r="C5" i="12"/>
  <c r="D4" i="12"/>
  <c r="E4" i="12" s="1"/>
  <c r="C4" i="12"/>
  <c r="D3" i="12"/>
  <c r="E3" i="12" s="1"/>
  <c r="C3" i="12"/>
  <c r="D2" i="12"/>
  <c r="E2" i="12" s="1"/>
  <c r="C2" i="12"/>
  <c r="C252" i="10"/>
  <c r="AJ52" i="9"/>
  <c r="X52" i="9"/>
  <c r="T52" i="9"/>
  <c r="G52" i="9"/>
  <c r="C52" i="9"/>
  <c r="B52" i="9"/>
  <c r="AH52" i="9" s="1"/>
  <c r="A29" i="9"/>
  <c r="B26" i="9"/>
  <c r="C25" i="9"/>
  <c r="A21" i="9"/>
  <c r="B43" i="7"/>
  <c r="B42" i="7"/>
  <c r="B41" i="7"/>
  <c r="B40" i="7"/>
  <c r="C39" i="7"/>
  <c r="B39" i="7"/>
  <c r="C38" i="7"/>
  <c r="B38" i="7"/>
  <c r="C37" i="7"/>
  <c r="B37" i="7"/>
  <c r="A31" i="7"/>
  <c r="V5823" i="6" a="1"/>
  <c r="V5823" i="6"/>
  <c r="U5823" i="6" a="1"/>
  <c r="U5823" i="6"/>
  <c r="T5823" i="6" a="1"/>
  <c r="T5823" i="6"/>
  <c r="S5823" i="6" a="1"/>
  <c r="S5823" i="6" s="1"/>
  <c r="V5822" i="6" a="1"/>
  <c r="V5822" i="6"/>
  <c r="U5822" i="6" a="1"/>
  <c r="U5822" i="6" s="1"/>
  <c r="T5822" i="6" a="1"/>
  <c r="T5822" i="6"/>
  <c r="S5822" i="6" a="1"/>
  <c r="S5822" i="6" s="1"/>
  <c r="V5821" i="6" a="1"/>
  <c r="V5821" i="6"/>
  <c r="U5821" i="6" a="1"/>
  <c r="U5821" i="6"/>
  <c r="T5821" i="6" a="1"/>
  <c r="T5821" i="6"/>
  <c r="S5821" i="6" a="1"/>
  <c r="S5821" i="6" s="1"/>
  <c r="V5820" i="6" a="1"/>
  <c r="V5820" i="6" s="1"/>
  <c r="U5820" i="6" a="1"/>
  <c r="U5820" i="6" s="1"/>
  <c r="T5820" i="6" a="1"/>
  <c r="T5820" i="6"/>
  <c r="S5820" i="6" a="1"/>
  <c r="S5820" i="6" s="1"/>
  <c r="V5819" i="6" a="1"/>
  <c r="V5819" i="6"/>
  <c r="U5819" i="6" a="1"/>
  <c r="U5819" i="6"/>
  <c r="T5819" i="6" a="1"/>
  <c r="T5819" i="6"/>
  <c r="S5819" i="6" a="1"/>
  <c r="S5819" i="6" s="1"/>
  <c r="V5818" i="6" a="1"/>
  <c r="V5818" i="6" s="1"/>
  <c r="U5818" i="6" a="1"/>
  <c r="U5818" i="6" s="1"/>
  <c r="T5818" i="6" a="1"/>
  <c r="T5818" i="6"/>
  <c r="S5818" i="6" a="1"/>
  <c r="S5818" i="6" s="1"/>
  <c r="V5817" i="6" a="1"/>
  <c r="V5817" i="6"/>
  <c r="U5817" i="6" a="1"/>
  <c r="U5817" i="6"/>
  <c r="T5817" i="6" a="1"/>
  <c r="T5817" i="6"/>
  <c r="S5817" i="6" a="1"/>
  <c r="S5817" i="6" s="1"/>
  <c r="V5815" i="6" a="1"/>
  <c r="V5815" i="6" s="1"/>
  <c r="U5815" i="6" a="1"/>
  <c r="U5815" i="6" s="1"/>
  <c r="T5815" i="6" a="1"/>
  <c r="T5815" i="6"/>
  <c r="S5815" i="6" a="1"/>
  <c r="S5815" i="6" s="1"/>
  <c r="V5812" i="6" a="1"/>
  <c r="V5812" i="6"/>
  <c r="U5812" i="6" a="1"/>
  <c r="U5812" i="6"/>
  <c r="T5812" i="6" a="1"/>
  <c r="T5812" i="6"/>
  <c r="S5812" i="6" a="1"/>
  <c r="S5812" i="6" s="1"/>
  <c r="V5811" i="6" a="1"/>
  <c r="V5811" i="6" s="1"/>
  <c r="U5811" i="6" a="1"/>
  <c r="U5811" i="6" s="1"/>
  <c r="T5811" i="6" a="1"/>
  <c r="T5811" i="6"/>
  <c r="S5811" i="6" a="1"/>
  <c r="S5811" i="6" s="1"/>
  <c r="V5810" i="6" a="1"/>
  <c r="V5810" i="6"/>
  <c r="U5810" i="6" a="1"/>
  <c r="U5810" i="6" s="1"/>
  <c r="T5810" i="6" a="1"/>
  <c r="T5810" i="6"/>
  <c r="S5810" i="6" a="1"/>
  <c r="S5810" i="6" s="1"/>
  <c r="V5808" i="6" a="1"/>
  <c r="V5808" i="6" s="1"/>
  <c r="U5808" i="6" a="1"/>
  <c r="U5808" i="6"/>
  <c r="T5808" i="6" a="1"/>
  <c r="T5808" i="6"/>
  <c r="S5808" i="6" a="1"/>
  <c r="S5808" i="6" s="1"/>
  <c r="V5807" i="6" a="1"/>
  <c r="V5807" i="6"/>
  <c r="U5807" i="6" a="1"/>
  <c r="U5807" i="6"/>
  <c r="T5807" i="6" a="1"/>
  <c r="T5807" i="6"/>
  <c r="S5807" i="6" a="1"/>
  <c r="S5807" i="6" s="1"/>
  <c r="V5806" i="6" a="1"/>
  <c r="V5806" i="6" s="1"/>
  <c r="U5806" i="6" a="1"/>
  <c r="U5806" i="6" s="1"/>
  <c r="T5806" i="6" a="1"/>
  <c r="T5806" i="6"/>
  <c r="S5806" i="6" a="1"/>
  <c r="S5806" i="6" s="1"/>
  <c r="V5805" i="6" a="1"/>
  <c r="V5805" i="6"/>
  <c r="U5805" i="6" a="1"/>
  <c r="U5805" i="6"/>
  <c r="T5805" i="6" a="1"/>
  <c r="T5805" i="6"/>
  <c r="S5805" i="6" a="1"/>
  <c r="S5805" i="6" s="1"/>
  <c r="V5804" i="6" a="1"/>
  <c r="V5804" i="6" s="1"/>
  <c r="U5804" i="6" a="1"/>
  <c r="U5804" i="6" s="1"/>
  <c r="T5804" i="6" a="1"/>
  <c r="T5804" i="6"/>
  <c r="S5804" i="6" a="1"/>
  <c r="S5804" i="6" s="1"/>
  <c r="V5803" i="6"/>
  <c r="V5802" i="6" a="1"/>
  <c r="V5802" i="6" s="1"/>
  <c r="U5802" i="6" a="1"/>
  <c r="U5802" i="6" s="1"/>
  <c r="T5802" i="6" a="1"/>
  <c r="T5802" i="6"/>
  <c r="S5802" i="6" a="1"/>
  <c r="S5802" i="6"/>
  <c r="V5801" i="6" a="1"/>
  <c r="V5801" i="6" s="1"/>
  <c r="U5801" i="6" a="1"/>
  <c r="U5801" i="6" s="1"/>
  <c r="T5801" i="6" a="1"/>
  <c r="T5801" i="6" s="1"/>
  <c r="S5801" i="6" a="1"/>
  <c r="S5801" i="6"/>
  <c r="V5799" i="6" a="1"/>
  <c r="V5799" i="6" s="1"/>
  <c r="U5799" i="6" a="1"/>
  <c r="U5799" i="6" s="1"/>
  <c r="T5799" i="6" a="1"/>
  <c r="T5799" i="6"/>
  <c r="S5799" i="6" a="1"/>
  <c r="S5799" i="6"/>
  <c r="V5795" i="6" a="1"/>
  <c r="V5795" i="6"/>
  <c r="U5795" i="6" a="1"/>
  <c r="U5795" i="6" s="1"/>
  <c r="T5795" i="6" a="1"/>
  <c r="T5795" i="6" s="1"/>
  <c r="S5795" i="6" a="1"/>
  <c r="S5795" i="6"/>
  <c r="V5794" i="6" a="1"/>
  <c r="V5794" i="6" s="1"/>
  <c r="U5794" i="6" a="1"/>
  <c r="U5794" i="6" s="1"/>
  <c r="T5794" i="6" a="1"/>
  <c r="T5794" i="6"/>
  <c r="S5794" i="6" a="1"/>
  <c r="S5794" i="6"/>
  <c r="V5793" i="6" a="1"/>
  <c r="V5793" i="6"/>
  <c r="U5793" i="6" a="1"/>
  <c r="U5793" i="6" s="1"/>
  <c r="T5793" i="6" a="1"/>
  <c r="T5793" i="6"/>
  <c r="S5793" i="6" a="1"/>
  <c r="S5793" i="6"/>
  <c r="V5792" i="6" a="1"/>
  <c r="V5792" i="6" s="1"/>
  <c r="U5792" i="6" a="1"/>
  <c r="U5792" i="6" s="1"/>
  <c r="T5792" i="6" a="1"/>
  <c r="T5792" i="6"/>
  <c r="S5792" i="6" a="1"/>
  <c r="S5792" i="6"/>
  <c r="V5791" i="6" a="1"/>
  <c r="V5791" i="6"/>
  <c r="U5791" i="6" a="1"/>
  <c r="U5791" i="6" s="1"/>
  <c r="T5791" i="6" a="1"/>
  <c r="T5791" i="6" s="1"/>
  <c r="S5791" i="6" a="1"/>
  <c r="S5791" i="6"/>
  <c r="V5790" i="6" a="1"/>
  <c r="V5790" i="6" s="1"/>
  <c r="U5790" i="6" a="1"/>
  <c r="U5790" i="6" s="1"/>
  <c r="T5790" i="6" a="1"/>
  <c r="T5790" i="6"/>
  <c r="S5790" i="6" a="1"/>
  <c r="S5790" i="6"/>
  <c r="V5788" i="6" a="1"/>
  <c r="V5788" i="6" s="1"/>
  <c r="U5788" i="6" a="1"/>
  <c r="U5788" i="6" s="1"/>
  <c r="T5788" i="6" a="1"/>
  <c r="T5788" i="6" s="1"/>
  <c r="S5788" i="6" a="1"/>
  <c r="S5788" i="6"/>
  <c r="V5787" i="6" a="1"/>
  <c r="V5787" i="6" s="1"/>
  <c r="U5787" i="6" a="1"/>
  <c r="U5787" i="6" s="1"/>
  <c r="T5787" i="6" a="1"/>
  <c r="T5787" i="6"/>
  <c r="S5787" i="6" a="1"/>
  <c r="S5787" i="6"/>
  <c r="R5787" i="6" a="1"/>
  <c r="R5787" i="6"/>
  <c r="Q5787" i="6" a="1"/>
  <c r="Q5787" i="6" s="1"/>
  <c r="V5786" i="6" a="1"/>
  <c r="V5786" i="6" s="1"/>
  <c r="U5786" i="6" a="1"/>
  <c r="U5786" i="6" s="1"/>
  <c r="T5786" i="6" a="1"/>
  <c r="T5786" i="6" s="1"/>
  <c r="S5786" i="6" a="1"/>
  <c r="S5786" i="6" s="1"/>
  <c r="V5785" i="6" a="1"/>
  <c r="V5785" i="6" s="1"/>
  <c r="U5785" i="6" a="1"/>
  <c r="U5785" i="6"/>
  <c r="T5785" i="6" a="1"/>
  <c r="T5785" i="6"/>
  <c r="S5785" i="6" a="1"/>
  <c r="S5785" i="6" s="1"/>
  <c r="V5784" i="6" a="1"/>
  <c r="V5784" i="6" s="1"/>
  <c r="U5784" i="6" a="1"/>
  <c r="U5784" i="6" s="1"/>
  <c r="T5784" i="6" a="1"/>
  <c r="T5784" i="6" s="1"/>
  <c r="S5784" i="6" a="1"/>
  <c r="S5784" i="6" s="1"/>
  <c r="V5781" i="6" a="1"/>
  <c r="V5781" i="6"/>
  <c r="U5781" i="6" a="1"/>
  <c r="U5781" i="6"/>
  <c r="T5781" i="6" a="1"/>
  <c r="T5781" i="6"/>
  <c r="S5781" i="6" a="1"/>
  <c r="S5781" i="6" s="1"/>
  <c r="V5779" i="6" a="1"/>
  <c r="V5779" i="6" s="1"/>
  <c r="U5779" i="6" a="1"/>
  <c r="U5779" i="6" s="1"/>
  <c r="T5779" i="6" a="1"/>
  <c r="T5779" i="6" s="1"/>
  <c r="S5779" i="6" a="1"/>
  <c r="S5779" i="6" s="1"/>
  <c r="V5777" i="6" a="1"/>
  <c r="V5777" i="6"/>
  <c r="U5777" i="6" a="1"/>
  <c r="U5777" i="6"/>
  <c r="T5777" i="6" a="1"/>
  <c r="T5777" i="6" s="1"/>
  <c r="S5777" i="6" a="1"/>
  <c r="S5777" i="6" s="1"/>
  <c r="V5776" i="6" a="1"/>
  <c r="V5776" i="6" s="1"/>
  <c r="U5776" i="6" a="1"/>
  <c r="U5776" i="6" s="1"/>
  <c r="T5776" i="6" a="1"/>
  <c r="T5776" i="6"/>
  <c r="S5776" i="6" a="1"/>
  <c r="S5776" i="6" s="1"/>
  <c r="V5775" i="6" a="1"/>
  <c r="V5775" i="6"/>
  <c r="U5775" i="6" a="1"/>
  <c r="U5775" i="6"/>
  <c r="T5775" i="6" a="1"/>
  <c r="T5775" i="6"/>
  <c r="S5775" i="6" a="1"/>
  <c r="S5775" i="6" s="1"/>
  <c r="V5774" i="6" a="1"/>
  <c r="V5774" i="6" s="1"/>
  <c r="U5774" i="6" a="1"/>
  <c r="U5774" i="6" s="1"/>
  <c r="T5774" i="6" a="1"/>
  <c r="T5774" i="6" s="1"/>
  <c r="S5774" i="6" a="1"/>
  <c r="S5774" i="6" s="1"/>
  <c r="V5773" i="6" a="1"/>
  <c r="V5773" i="6" s="1"/>
  <c r="U5773" i="6" a="1"/>
  <c r="U5773" i="6"/>
  <c r="T5773" i="6" a="1"/>
  <c r="T5773" i="6"/>
  <c r="S5773" i="6" a="1"/>
  <c r="S5773" i="6" s="1"/>
  <c r="V5771" i="6" a="1"/>
  <c r="V5771" i="6"/>
  <c r="U5771" i="6" a="1"/>
  <c r="U5771" i="6" s="1"/>
  <c r="T5771" i="6" a="1"/>
  <c r="T5771" i="6" s="1"/>
  <c r="S5771" i="6" a="1"/>
  <c r="S5771" i="6" s="1"/>
  <c r="V5767" i="6" a="1"/>
  <c r="V5767" i="6"/>
  <c r="U5767" i="6" a="1"/>
  <c r="U5767" i="6"/>
  <c r="T5767" i="6" a="1"/>
  <c r="T5767" i="6"/>
  <c r="S5767" i="6" a="1"/>
  <c r="S5767" i="6" s="1"/>
  <c r="V5766" i="6" a="1"/>
  <c r="V5766" i="6" s="1"/>
  <c r="U5766" i="6" a="1"/>
  <c r="U5766" i="6"/>
  <c r="T5766" i="6" a="1"/>
  <c r="T5766" i="6" s="1"/>
  <c r="S5766" i="6" a="1"/>
  <c r="S5766" i="6" s="1"/>
  <c r="V5765" i="6" a="1"/>
  <c r="V5765" i="6"/>
  <c r="U5765" i="6" a="1"/>
  <c r="U5765" i="6"/>
  <c r="T5765" i="6" a="1"/>
  <c r="T5765" i="6" s="1"/>
  <c r="S5765" i="6" a="1"/>
  <c r="S5765" i="6" s="1"/>
  <c r="V5764" i="6" a="1"/>
  <c r="V5764" i="6" s="1"/>
  <c r="U5764" i="6" a="1"/>
  <c r="U5764" i="6" s="1"/>
  <c r="T5764" i="6" a="1"/>
  <c r="T5764" i="6" s="1"/>
  <c r="S5764" i="6" a="1"/>
  <c r="S5764" i="6" s="1"/>
  <c r="V5763" i="6" a="1"/>
  <c r="V5763" i="6"/>
  <c r="U5763" i="6" a="1"/>
  <c r="U5763" i="6"/>
  <c r="T5763" i="6" a="1"/>
  <c r="T5763" i="6"/>
  <c r="S5763" i="6" a="1"/>
  <c r="S5763" i="6" s="1"/>
  <c r="V5762" i="6" a="1"/>
  <c r="V5762" i="6" s="1"/>
  <c r="U5762" i="6" a="1"/>
  <c r="U5762" i="6" s="1"/>
  <c r="T5762" i="6" a="1"/>
  <c r="T5762" i="6" s="1"/>
  <c r="S5762" i="6" a="1"/>
  <c r="S5762" i="6" s="1"/>
  <c r="V5761" i="6"/>
  <c r="U5761" i="6"/>
  <c r="T5761" i="6"/>
  <c r="S5761" i="6"/>
  <c r="R5761" i="6"/>
  <c r="Q5761" i="6"/>
  <c r="V5760" i="6" a="1"/>
  <c r="V5760" i="6" s="1"/>
  <c r="U5760" i="6" a="1"/>
  <c r="U5760" i="6"/>
  <c r="T5760" i="6" a="1"/>
  <c r="T5760" i="6" s="1"/>
  <c r="S5760" i="6" a="1"/>
  <c r="S5760" i="6" s="1"/>
  <c r="V5759" i="6" a="1"/>
  <c r="V5759" i="6" s="1"/>
  <c r="U5759" i="6" a="1"/>
  <c r="U5759" i="6" s="1"/>
  <c r="T5759" i="6" a="1"/>
  <c r="T5759" i="6" s="1"/>
  <c r="S5759" i="6" a="1"/>
  <c r="S5759" i="6" s="1"/>
  <c r="V5758" i="6" a="1"/>
  <c r="V5758" i="6" s="1"/>
  <c r="U5758" i="6" a="1"/>
  <c r="U5758" i="6"/>
  <c r="T5758" i="6" a="1"/>
  <c r="T5758" i="6" s="1"/>
  <c r="S5758" i="6" a="1"/>
  <c r="S5758" i="6" s="1"/>
  <c r="V5757" i="6" a="1"/>
  <c r="V5757" i="6" s="1"/>
  <c r="U5757" i="6" a="1"/>
  <c r="U5757" i="6" s="1"/>
  <c r="T5757" i="6" a="1"/>
  <c r="T5757" i="6" s="1"/>
  <c r="S5757" i="6" a="1"/>
  <c r="S5757" i="6" s="1"/>
  <c r="V5756" i="6" a="1"/>
  <c r="V5756" i="6" s="1"/>
  <c r="U5756" i="6" a="1"/>
  <c r="U5756" i="6"/>
  <c r="T5756" i="6" a="1"/>
  <c r="T5756" i="6" s="1"/>
  <c r="S5756" i="6" a="1"/>
  <c r="S5756" i="6" s="1"/>
  <c r="V5754" i="6" a="1"/>
  <c r="V5754" i="6" s="1"/>
  <c r="U5754" i="6" a="1"/>
  <c r="U5754" i="6"/>
  <c r="T5754" i="6" a="1"/>
  <c r="T5754" i="6" s="1"/>
  <c r="S5754" i="6" a="1"/>
  <c r="S5754" i="6" s="1"/>
  <c r="V5753" i="6" a="1"/>
  <c r="V5753" i="6" s="1"/>
  <c r="U5753" i="6" a="1"/>
  <c r="U5753" i="6" s="1"/>
  <c r="V5752" i="6" a="1"/>
  <c r="V5752" i="6" s="1"/>
  <c r="U5752" i="6" a="1"/>
  <c r="U5752" i="6" s="1"/>
  <c r="T5752" i="6" a="1"/>
  <c r="T5752" i="6" s="1"/>
  <c r="S5752" i="6" a="1"/>
  <c r="S5752" i="6" s="1"/>
  <c r="V5751" i="6" a="1"/>
  <c r="V5751" i="6" s="1"/>
  <c r="U5751" i="6" a="1"/>
  <c r="U5751" i="6" s="1"/>
  <c r="T5751" i="6" a="1"/>
  <c r="T5751" i="6" s="1"/>
  <c r="S5751" i="6" a="1"/>
  <c r="S5751" i="6"/>
  <c r="V5750" i="6" a="1"/>
  <c r="V5750" i="6" s="1"/>
  <c r="U5750" i="6" a="1"/>
  <c r="U5750" i="6" s="1"/>
  <c r="T5750" i="6" a="1"/>
  <c r="T5750" i="6" s="1"/>
  <c r="S5750" i="6" a="1"/>
  <c r="S5750" i="6" s="1"/>
  <c r="V5749" i="6" a="1"/>
  <c r="V5749" i="6" s="1"/>
  <c r="U5749" i="6" a="1"/>
  <c r="U5749" i="6" s="1"/>
  <c r="T5749" i="6" a="1"/>
  <c r="T5749" i="6" s="1"/>
  <c r="S5749" i="6" a="1"/>
  <c r="S5749" i="6" s="1"/>
  <c r="V5748" i="6" a="1"/>
  <c r="V5748" i="6" s="1"/>
  <c r="U5748" i="6" a="1"/>
  <c r="U5748" i="6" s="1"/>
  <c r="T5748" i="6" a="1"/>
  <c r="T5748" i="6" s="1"/>
  <c r="S5748" i="6" a="1"/>
  <c r="S5748" i="6" s="1"/>
  <c r="V5744" i="6" a="1"/>
  <c r="V5744" i="6" s="1"/>
  <c r="U5744" i="6" a="1"/>
  <c r="U5744" i="6" s="1"/>
  <c r="T5744" i="6" a="1"/>
  <c r="T5744" i="6" s="1"/>
  <c r="S5744" i="6" a="1"/>
  <c r="S5744" i="6"/>
  <c r="V5742" i="6"/>
  <c r="V5741" i="6" a="1"/>
  <c r="V5741" i="6"/>
  <c r="U5741" i="6" a="1"/>
  <c r="U5741" i="6"/>
  <c r="T5741" i="6" a="1"/>
  <c r="T5741" i="6"/>
  <c r="S5741" i="6" a="1"/>
  <c r="S5741" i="6"/>
  <c r="V5740" i="6" a="1"/>
  <c r="V5740" i="6"/>
  <c r="U5740" i="6" a="1"/>
  <c r="U5740" i="6"/>
  <c r="T5740" i="6" a="1"/>
  <c r="T5740" i="6"/>
  <c r="S5740" i="6" a="1"/>
  <c r="S5740" i="6"/>
  <c r="R5740" i="6" a="1"/>
  <c r="R5740" i="6"/>
  <c r="Q5740" i="6" a="1"/>
  <c r="Q5740" i="6"/>
  <c r="V5739" i="6" a="1"/>
  <c r="V5739" i="6"/>
  <c r="U5739" i="6" a="1"/>
  <c r="U5739" i="6"/>
  <c r="T5739" i="6" a="1"/>
  <c r="T5739" i="6"/>
  <c r="S5739" i="6" a="1"/>
  <c r="S5739" i="6"/>
  <c r="V5738" i="6" a="1"/>
  <c r="V5738" i="6"/>
  <c r="U5738" i="6" a="1"/>
  <c r="U5738" i="6"/>
  <c r="T5738" i="6" a="1"/>
  <c r="T5738" i="6"/>
  <c r="S5738" i="6" a="1"/>
  <c r="S5738" i="6"/>
  <c r="V5737" i="6" a="1"/>
  <c r="V5737" i="6"/>
  <c r="U5737" i="6" a="1"/>
  <c r="U5737" i="6"/>
  <c r="T5737" i="6" a="1"/>
  <c r="T5737" i="6"/>
  <c r="S5737" i="6" a="1"/>
  <c r="S5737" i="6"/>
  <c r="V5736" i="6" a="1"/>
  <c r="V5736" i="6"/>
  <c r="U5736" i="6" a="1"/>
  <c r="U5736" i="6"/>
  <c r="T5736" i="6" a="1"/>
  <c r="T5736" i="6"/>
  <c r="S5736" i="6" a="1"/>
  <c r="S5736" i="6"/>
  <c r="V5735" i="6" a="1"/>
  <c r="V5735" i="6"/>
  <c r="U5735" i="6" a="1"/>
  <c r="U5735" i="6"/>
  <c r="T5735" i="6" a="1"/>
  <c r="T5735" i="6"/>
  <c r="S5735" i="6" a="1"/>
  <c r="S5735" i="6"/>
  <c r="V5734" i="6" a="1"/>
  <c r="V5734" i="6"/>
  <c r="U5734" i="6" a="1"/>
  <c r="U5734" i="6"/>
  <c r="T5734" i="6" a="1"/>
  <c r="T5734" i="6"/>
  <c r="S5734" i="6" a="1"/>
  <c r="S5734" i="6"/>
  <c r="V5733" i="6" a="1"/>
  <c r="V5733" i="6"/>
  <c r="U5733" i="6" a="1"/>
  <c r="U5733" i="6"/>
  <c r="T5733" i="6" a="1"/>
  <c r="T5733" i="6"/>
  <c r="S5733" i="6" a="1"/>
  <c r="S5733" i="6"/>
  <c r="V5730" i="6" a="1"/>
  <c r="V5730" i="6"/>
  <c r="U5730" i="6" a="1"/>
  <c r="U5730" i="6" s="1"/>
  <c r="T5730" i="6" a="1"/>
  <c r="T5730" i="6"/>
  <c r="S5730" i="6" a="1"/>
  <c r="S5730" i="6"/>
  <c r="V5729" i="6" a="1"/>
  <c r="V5729" i="6"/>
  <c r="U5729" i="6" a="1"/>
  <c r="U5729" i="6" s="1"/>
  <c r="T5729" i="6" a="1"/>
  <c r="T5729" i="6"/>
  <c r="S5729" i="6" a="1"/>
  <c r="S5729" i="6"/>
  <c r="V5727" i="6" a="1"/>
  <c r="V5727" i="6"/>
  <c r="U5727" i="6" a="1"/>
  <c r="U5727" i="6" s="1"/>
  <c r="T5727" i="6" a="1"/>
  <c r="T5727" i="6"/>
  <c r="S5727" i="6" a="1"/>
  <c r="S5727" i="6"/>
  <c r="V5725" i="6" a="1"/>
  <c r="V5725" i="6"/>
  <c r="U5725" i="6" a="1"/>
  <c r="U5725" i="6" s="1"/>
  <c r="T5725" i="6" a="1"/>
  <c r="T5725" i="6"/>
  <c r="S5725" i="6" a="1"/>
  <c r="S5725" i="6"/>
  <c r="V5724" i="6" a="1"/>
  <c r="V5724" i="6"/>
  <c r="U5724" i="6" a="1"/>
  <c r="U5724" i="6" s="1"/>
  <c r="T5724" i="6" a="1"/>
  <c r="T5724" i="6"/>
  <c r="S5724" i="6" a="1"/>
  <c r="S5724" i="6"/>
  <c r="V5722" i="6" a="1"/>
  <c r="V5722" i="6"/>
  <c r="U5722" i="6" a="1"/>
  <c r="U5722" i="6" s="1"/>
  <c r="T5722" i="6" a="1"/>
  <c r="T5722" i="6"/>
  <c r="S5722" i="6" a="1"/>
  <c r="S5722" i="6"/>
  <c r="V5721" i="6" a="1"/>
  <c r="V5721" i="6"/>
  <c r="U5721" i="6" a="1"/>
  <c r="U5721" i="6" s="1"/>
  <c r="T5721" i="6" a="1"/>
  <c r="T5721" i="6"/>
  <c r="S5721" i="6" a="1"/>
  <c r="S5721" i="6"/>
  <c r="V5719" i="6" a="1"/>
  <c r="V5719" i="6"/>
  <c r="U5719" i="6" a="1"/>
  <c r="U5719" i="6" s="1"/>
  <c r="T5719" i="6" a="1"/>
  <c r="T5719" i="6"/>
  <c r="S5719" i="6" a="1"/>
  <c r="S5719" i="6"/>
  <c r="V5717" i="6" a="1"/>
  <c r="V5717" i="6"/>
  <c r="U5717" i="6" a="1"/>
  <c r="U5717" i="6" s="1"/>
  <c r="T5717" i="6" a="1"/>
  <c r="T5717" i="6"/>
  <c r="S5717" i="6" a="1"/>
  <c r="S5717" i="6"/>
  <c r="V5716" i="6" a="1"/>
  <c r="V5716" i="6"/>
  <c r="U5716" i="6" a="1"/>
  <c r="U5716" i="6" s="1"/>
  <c r="T5716" i="6" a="1"/>
  <c r="T5716" i="6"/>
  <c r="S5716" i="6" a="1"/>
  <c r="S5716" i="6"/>
  <c r="V5715" i="6" a="1"/>
  <c r="V5715" i="6"/>
  <c r="U5715" i="6" a="1"/>
  <c r="U5715" i="6" s="1"/>
  <c r="T5715" i="6" a="1"/>
  <c r="T5715" i="6"/>
  <c r="S5715" i="6" a="1"/>
  <c r="S5715" i="6"/>
  <c r="V5713" i="6" a="1"/>
  <c r="V5713" i="6"/>
  <c r="U5713" i="6" a="1"/>
  <c r="U5713" i="6" s="1"/>
  <c r="T5713" i="6" a="1"/>
  <c r="T5713" i="6"/>
  <c r="S5713" i="6" a="1"/>
  <c r="S5713" i="6"/>
  <c r="V5712" i="6" a="1"/>
  <c r="V5712" i="6"/>
  <c r="U5712" i="6" a="1"/>
  <c r="U5712" i="6" s="1"/>
  <c r="T5712" i="6" a="1"/>
  <c r="T5712" i="6"/>
  <c r="S5712" i="6" a="1"/>
  <c r="S5712" i="6"/>
  <c r="V5711" i="6" a="1"/>
  <c r="V5711" i="6"/>
  <c r="U5711" i="6" a="1"/>
  <c r="U5711" i="6" s="1"/>
  <c r="T5711" i="6" a="1"/>
  <c r="T5711" i="6"/>
  <c r="S5711" i="6" a="1"/>
  <c r="S5711" i="6"/>
  <c r="V5710" i="6" a="1"/>
  <c r="V5710" i="6"/>
  <c r="U5710" i="6" a="1"/>
  <c r="U5710" i="6" s="1"/>
  <c r="T5710" i="6" a="1"/>
  <c r="T5710" i="6"/>
  <c r="S5710" i="6" a="1"/>
  <c r="S5710" i="6"/>
  <c r="V5709" i="6" a="1"/>
  <c r="V5709" i="6"/>
  <c r="U5709" i="6" a="1"/>
  <c r="U5709" i="6" s="1"/>
  <c r="T5709" i="6" a="1"/>
  <c r="T5709" i="6"/>
  <c r="S5709" i="6" a="1"/>
  <c r="S5709" i="6"/>
  <c r="V5705" i="6" a="1"/>
  <c r="V5705" i="6"/>
  <c r="U5705" i="6" a="1"/>
  <c r="U5705" i="6" s="1"/>
  <c r="T5705" i="6" a="1"/>
  <c r="T5705" i="6"/>
  <c r="S5705" i="6" a="1"/>
  <c r="S5705" i="6"/>
  <c r="V5702" i="6" a="1"/>
  <c r="V5702" i="6"/>
  <c r="U5702" i="6" a="1"/>
  <c r="U5702" i="6" s="1"/>
  <c r="T5702" i="6" a="1"/>
  <c r="T5702" i="6"/>
  <c r="S5702" i="6" a="1"/>
  <c r="S5702" i="6"/>
  <c r="V5699" i="6" a="1"/>
  <c r="V5699" i="6"/>
  <c r="U5699" i="6" a="1"/>
  <c r="U5699" i="6" s="1"/>
  <c r="T5699" i="6" a="1"/>
  <c r="T5699" i="6"/>
  <c r="S5699" i="6" a="1"/>
  <c r="S5699" i="6"/>
  <c r="V5698" i="6" a="1"/>
  <c r="V5698" i="6"/>
  <c r="U5698" i="6" a="1"/>
  <c r="U5698" i="6" s="1"/>
  <c r="T5698" i="6" a="1"/>
  <c r="T5698" i="6"/>
  <c r="S5698" i="6" a="1"/>
  <c r="S5698" i="6"/>
  <c r="V5697" i="6" a="1"/>
  <c r="V5697" i="6"/>
  <c r="U5697" i="6" a="1"/>
  <c r="U5697" i="6" s="1"/>
  <c r="T5697" i="6" a="1"/>
  <c r="T5697" i="6"/>
  <c r="S5697" i="6" a="1"/>
  <c r="S5697" i="6"/>
  <c r="V5695" i="6" a="1"/>
  <c r="V5695" i="6"/>
  <c r="U5695" i="6" a="1"/>
  <c r="U5695" i="6" s="1"/>
  <c r="T5695" i="6" a="1"/>
  <c r="T5695" i="6"/>
  <c r="S5695" i="6" a="1"/>
  <c r="S5695" i="6"/>
  <c r="V5694" i="6" a="1"/>
  <c r="V5694" i="6"/>
  <c r="U5694" i="6" a="1"/>
  <c r="U5694" i="6" s="1"/>
  <c r="T5694" i="6" a="1"/>
  <c r="T5694" i="6"/>
  <c r="S5694" i="6" a="1"/>
  <c r="S5694" i="6"/>
  <c r="V5692" i="6"/>
  <c r="U5692" i="6"/>
  <c r="T5692" i="6"/>
  <c r="S5692" i="6"/>
  <c r="R5692" i="6"/>
  <c r="Q5692" i="6"/>
  <c r="V5688" i="6" a="1"/>
  <c r="V5688" i="6"/>
  <c r="U5688" i="6" a="1"/>
  <c r="U5688" i="6"/>
  <c r="T5688" i="6" a="1"/>
  <c r="T5688" i="6" s="1"/>
  <c r="S5688" i="6" a="1"/>
  <c r="S5688" i="6"/>
  <c r="V5687" i="6" a="1"/>
  <c r="V5687" i="6"/>
  <c r="U5687" i="6" a="1"/>
  <c r="U5687" i="6"/>
  <c r="T5687" i="6" a="1"/>
  <c r="T5687" i="6" s="1"/>
  <c r="S5687" i="6" a="1"/>
  <c r="S5687" i="6"/>
  <c r="V5684" i="6" a="1"/>
  <c r="V5684" i="6"/>
  <c r="U5684" i="6" a="1"/>
  <c r="U5684" i="6" s="1"/>
  <c r="T5684" i="6" a="1"/>
  <c r="T5684" i="6"/>
  <c r="S5684" i="6" a="1"/>
  <c r="S5684" i="6"/>
  <c r="V5683" i="6"/>
  <c r="U5683" i="6"/>
  <c r="T5683" i="6"/>
  <c r="S5683" i="6"/>
  <c r="R5683" i="6"/>
  <c r="Q5683" i="6"/>
  <c r="V5682" i="6" a="1"/>
  <c r="V5682" i="6"/>
  <c r="U5682" i="6" a="1"/>
  <c r="U5682" i="6"/>
  <c r="T5682" i="6" a="1"/>
  <c r="T5682" i="6" s="1"/>
  <c r="S5682" i="6" a="1"/>
  <c r="S5682" i="6" s="1"/>
  <c r="V5681" i="6" a="1"/>
  <c r="V5681" i="6"/>
  <c r="U5681" i="6" a="1"/>
  <c r="U5681" i="6"/>
  <c r="T5681" i="6" a="1"/>
  <c r="T5681" i="6" s="1"/>
  <c r="S5681" i="6" a="1"/>
  <c r="S5681" i="6" s="1"/>
  <c r="V5680" i="6" a="1"/>
  <c r="V5680" i="6"/>
  <c r="U5680" i="6" a="1"/>
  <c r="U5680" i="6"/>
  <c r="T5680" i="6" a="1"/>
  <c r="T5680" i="6" s="1"/>
  <c r="S5680" i="6" a="1"/>
  <c r="S5680" i="6"/>
  <c r="V5679" i="6" a="1"/>
  <c r="V5679" i="6"/>
  <c r="U5679" i="6" a="1"/>
  <c r="U5679" i="6"/>
  <c r="T5679" i="6" a="1"/>
  <c r="T5679" i="6" s="1"/>
  <c r="S5679" i="6" a="1"/>
  <c r="S5679" i="6" s="1"/>
  <c r="V5678" i="6" a="1"/>
  <c r="V5678" i="6"/>
  <c r="U5678" i="6" a="1"/>
  <c r="U5678" i="6"/>
  <c r="T5678" i="6" a="1"/>
  <c r="T5678" i="6" s="1"/>
  <c r="S5678" i="6" a="1"/>
  <c r="S5678" i="6"/>
  <c r="V5674" i="6" a="1"/>
  <c r="V5674" i="6"/>
  <c r="U5674" i="6" a="1"/>
  <c r="U5674" i="6"/>
  <c r="T5674" i="6" a="1"/>
  <c r="T5674" i="6" s="1"/>
  <c r="S5674" i="6" a="1"/>
  <c r="S5674" i="6" s="1"/>
  <c r="V5673" i="6" a="1"/>
  <c r="V5673" i="6"/>
  <c r="U5673" i="6" a="1"/>
  <c r="U5673" i="6"/>
  <c r="T5673" i="6" a="1"/>
  <c r="T5673" i="6" s="1"/>
  <c r="S5673" i="6" a="1"/>
  <c r="S5673" i="6" s="1"/>
  <c r="V5672" i="6" a="1"/>
  <c r="V5672" i="6"/>
  <c r="U5672" i="6" a="1"/>
  <c r="U5672" i="6"/>
  <c r="T5672" i="6" a="1"/>
  <c r="T5672" i="6" s="1"/>
  <c r="S5672" i="6" a="1"/>
  <c r="S5672" i="6"/>
  <c r="V5671" i="6" a="1"/>
  <c r="V5671" i="6"/>
  <c r="U5671" i="6" a="1"/>
  <c r="U5671" i="6"/>
  <c r="T5671" i="6" a="1"/>
  <c r="T5671" i="6" s="1"/>
  <c r="S5671" i="6" a="1"/>
  <c r="S5671" i="6" s="1"/>
  <c r="V5670" i="6" a="1"/>
  <c r="V5670" i="6"/>
  <c r="U5670" i="6" a="1"/>
  <c r="U5670" i="6"/>
  <c r="T5670" i="6" a="1"/>
  <c r="T5670" i="6" s="1"/>
  <c r="S5670" i="6" a="1"/>
  <c r="S5670" i="6" s="1"/>
  <c r="V5668" i="6" a="1"/>
  <c r="V5668" i="6"/>
  <c r="U5668" i="6" a="1"/>
  <c r="U5668" i="6"/>
  <c r="T5668" i="6" a="1"/>
  <c r="T5668" i="6" s="1"/>
  <c r="S5668" i="6" a="1"/>
  <c r="S5668" i="6"/>
  <c r="V5664" i="6" a="1"/>
  <c r="V5664" i="6"/>
  <c r="U5664" i="6" a="1"/>
  <c r="U5664" i="6"/>
  <c r="T5664" i="6" a="1"/>
  <c r="T5664" i="6" s="1"/>
  <c r="S5664" i="6" a="1"/>
  <c r="S5664" i="6" s="1"/>
  <c r="V5663" i="6" a="1"/>
  <c r="V5663" i="6"/>
  <c r="U5663" i="6" a="1"/>
  <c r="U5663" i="6"/>
  <c r="T5663" i="6" a="1"/>
  <c r="T5663" i="6" s="1"/>
  <c r="S5663" i="6" a="1"/>
  <c r="S5663" i="6"/>
  <c r="V5662" i="6" a="1"/>
  <c r="V5662" i="6"/>
  <c r="U5662" i="6" a="1"/>
  <c r="U5662" i="6"/>
  <c r="T5662" i="6" a="1"/>
  <c r="T5662" i="6" s="1"/>
  <c r="S5662" i="6" a="1"/>
  <c r="S5662" i="6" s="1"/>
  <c r="V5660" i="6" a="1"/>
  <c r="V5660" i="6"/>
  <c r="U5660" i="6" a="1"/>
  <c r="U5660" i="6"/>
  <c r="T5660" i="6" a="1"/>
  <c r="T5660" i="6" s="1"/>
  <c r="S5660" i="6" a="1"/>
  <c r="S5660" i="6" s="1"/>
  <c r="V5659" i="6" a="1"/>
  <c r="V5659" i="6"/>
  <c r="U5659" i="6" a="1"/>
  <c r="U5659" i="6"/>
  <c r="T5659" i="6" a="1"/>
  <c r="T5659" i="6" s="1"/>
  <c r="S5659" i="6" a="1"/>
  <c r="S5659" i="6"/>
  <c r="V5658" i="6" a="1"/>
  <c r="V5658" i="6"/>
  <c r="U5658" i="6" a="1"/>
  <c r="U5658" i="6"/>
  <c r="T5658" i="6" a="1"/>
  <c r="T5658" i="6" s="1"/>
  <c r="S5658" i="6" a="1"/>
  <c r="S5658" i="6" s="1"/>
  <c r="V5655" i="6" a="1"/>
  <c r="V5655" i="6"/>
  <c r="U5655" i="6" a="1"/>
  <c r="U5655" i="6"/>
  <c r="T5655" i="6" a="1"/>
  <c r="T5655" i="6" s="1"/>
  <c r="S5655" i="6" a="1"/>
  <c r="S5655" i="6" s="1"/>
  <c r="V5654" i="6" a="1"/>
  <c r="V5654" i="6"/>
  <c r="U5654" i="6" a="1"/>
  <c r="U5654" i="6"/>
  <c r="V5653" i="6" a="1"/>
  <c r="V5653" i="6" s="1"/>
  <c r="U5653" i="6" a="1"/>
  <c r="U5653" i="6"/>
  <c r="T5653" i="6" a="1"/>
  <c r="T5653" i="6"/>
  <c r="S5653" i="6" a="1"/>
  <c r="S5653" i="6"/>
  <c r="V5652" i="6" a="1"/>
  <c r="V5652" i="6" s="1"/>
  <c r="U5652" i="6" a="1"/>
  <c r="U5652" i="6" s="1"/>
  <c r="T5652" i="6" a="1"/>
  <c r="T5652" i="6"/>
  <c r="S5652" i="6" a="1"/>
  <c r="S5652" i="6"/>
  <c r="V5650" i="6" a="1"/>
  <c r="V5650" i="6" s="1"/>
  <c r="U5650" i="6" a="1"/>
  <c r="U5650" i="6"/>
  <c r="T5650" i="6" a="1"/>
  <c r="T5650" i="6"/>
  <c r="S5650" i="6" a="1"/>
  <c r="S5650" i="6"/>
  <c r="V5649" i="6" a="1"/>
  <c r="V5649" i="6" s="1"/>
  <c r="U5649" i="6" a="1"/>
  <c r="U5649" i="6" s="1"/>
  <c r="T5649" i="6" a="1"/>
  <c r="T5649" i="6"/>
  <c r="S5649" i="6" a="1"/>
  <c r="S5649" i="6"/>
  <c r="V5648" i="6"/>
  <c r="U5648" i="6"/>
  <c r="T5648" i="6"/>
  <c r="S5648" i="6"/>
  <c r="R5648" i="6"/>
  <c r="V5647" i="6" a="1"/>
  <c r="V5647" i="6" s="1"/>
  <c r="U5647" i="6" a="1"/>
  <c r="U5647" i="6"/>
  <c r="T5647" i="6" a="1"/>
  <c r="T5647" i="6" s="1"/>
  <c r="S5647" i="6" a="1"/>
  <c r="S5647" i="6" s="1"/>
  <c r="V5646" i="6" a="1"/>
  <c r="V5646" i="6" s="1"/>
  <c r="U5646" i="6" a="1"/>
  <c r="U5646" i="6" s="1"/>
  <c r="T5646" i="6" a="1"/>
  <c r="T5646" i="6"/>
  <c r="S5646" i="6" a="1"/>
  <c r="S5646" i="6" s="1"/>
  <c r="V5645" i="6" a="1"/>
  <c r="V5645" i="6" s="1"/>
  <c r="U5645" i="6" a="1"/>
  <c r="U5645" i="6"/>
  <c r="T5645" i="6" a="1"/>
  <c r="T5645" i="6" s="1"/>
  <c r="S5645" i="6" a="1"/>
  <c r="S5645" i="6" s="1"/>
  <c r="V5644" i="6" a="1"/>
  <c r="V5644" i="6" s="1"/>
  <c r="U5644" i="6" a="1"/>
  <c r="U5644" i="6" s="1"/>
  <c r="T5644" i="6" a="1"/>
  <c r="T5644" i="6" s="1"/>
  <c r="S5644" i="6" a="1"/>
  <c r="S5644" i="6" s="1"/>
  <c r="V5643" i="6" a="1"/>
  <c r="V5643" i="6" s="1"/>
  <c r="U5643" i="6" a="1"/>
  <c r="U5643" i="6"/>
  <c r="T5643" i="6" a="1"/>
  <c r="T5643" i="6" s="1"/>
  <c r="S5643" i="6" a="1"/>
  <c r="S5643" i="6" s="1"/>
  <c r="V5642" i="6" a="1"/>
  <c r="V5642" i="6" s="1"/>
  <c r="U5642" i="6" a="1"/>
  <c r="U5642" i="6" s="1"/>
  <c r="T5642" i="6" a="1"/>
  <c r="T5642" i="6"/>
  <c r="S5642" i="6" a="1"/>
  <c r="S5642" i="6" s="1"/>
  <c r="V5641" i="6" a="1"/>
  <c r="V5641" i="6" s="1"/>
  <c r="U5641" i="6" a="1"/>
  <c r="U5641" i="6" s="1"/>
  <c r="T5641" i="6" a="1"/>
  <c r="T5641" i="6" s="1"/>
  <c r="S5641" i="6" a="1"/>
  <c r="S5641" i="6" s="1"/>
  <c r="V5639" i="6" a="1"/>
  <c r="V5639" i="6" s="1"/>
  <c r="U5639" i="6" a="1"/>
  <c r="U5639" i="6" s="1"/>
  <c r="T5639" i="6" a="1"/>
  <c r="T5639" i="6" s="1"/>
  <c r="S5639" i="6" a="1"/>
  <c r="S5639" i="6" s="1"/>
  <c r="V5636" i="6" a="1"/>
  <c r="V5636" i="6" s="1"/>
  <c r="U5636" i="6" a="1"/>
  <c r="U5636" i="6"/>
  <c r="T5636" i="6" a="1"/>
  <c r="T5636" i="6" s="1"/>
  <c r="S5636" i="6" a="1"/>
  <c r="S5636" i="6" s="1"/>
  <c r="V5635" i="6" a="1"/>
  <c r="V5635" i="6" s="1"/>
  <c r="U5635" i="6" a="1"/>
  <c r="U5635" i="6" s="1"/>
  <c r="T5635" i="6" a="1"/>
  <c r="T5635" i="6"/>
  <c r="S5635" i="6" a="1"/>
  <c r="S5635" i="6" s="1"/>
  <c r="V5634" i="6" a="1"/>
  <c r="V5634" i="6" s="1"/>
  <c r="U5634" i="6" a="1"/>
  <c r="U5634" i="6"/>
  <c r="T5634" i="6" a="1"/>
  <c r="T5634" i="6" s="1"/>
  <c r="S5634" i="6" a="1"/>
  <c r="S5634" i="6" s="1"/>
  <c r="V5632" i="6" a="1"/>
  <c r="V5632" i="6" s="1"/>
  <c r="U5632" i="6" a="1"/>
  <c r="U5632" i="6" s="1"/>
  <c r="T5632" i="6" a="1"/>
  <c r="T5632" i="6" s="1"/>
  <c r="S5632" i="6" a="1"/>
  <c r="S5632" i="6" s="1"/>
  <c r="V5631" i="6" a="1"/>
  <c r="V5631" i="6" s="1"/>
  <c r="U5631" i="6" a="1"/>
  <c r="U5631" i="6"/>
  <c r="T5631" i="6" a="1"/>
  <c r="T5631" i="6" s="1"/>
  <c r="S5631" i="6" a="1"/>
  <c r="S5631" i="6" s="1"/>
  <c r="V5630" i="6" a="1"/>
  <c r="V5630" i="6" s="1"/>
  <c r="U5630" i="6" a="1"/>
  <c r="U5630" i="6" s="1"/>
  <c r="T5630" i="6" a="1"/>
  <c r="T5630" i="6"/>
  <c r="S5630" i="6" a="1"/>
  <c r="S5630" i="6" s="1"/>
  <c r="V5629" i="6" a="1"/>
  <c r="V5629" i="6" s="1"/>
  <c r="U5629" i="6" a="1"/>
  <c r="U5629" i="6" s="1"/>
  <c r="T5629" i="6" a="1"/>
  <c r="T5629" i="6" s="1"/>
  <c r="S5629" i="6" a="1"/>
  <c r="S5629" i="6" s="1"/>
  <c r="V5628" i="6" a="1"/>
  <c r="V5628" i="6" s="1"/>
  <c r="U5628" i="6" a="1"/>
  <c r="U5628" i="6" s="1"/>
  <c r="T5628" i="6" a="1"/>
  <c r="T5628" i="6" s="1"/>
  <c r="S5628" i="6" a="1"/>
  <c r="S5628" i="6" s="1"/>
  <c r="V5627" i="6"/>
  <c r="V5626" i="6" a="1"/>
  <c r="V5626" i="6"/>
  <c r="U5626" i="6" a="1"/>
  <c r="U5626" i="6" s="1"/>
  <c r="T5626" i="6" a="1"/>
  <c r="T5626" i="6" s="1"/>
  <c r="S5626" i="6" a="1"/>
  <c r="S5626" i="6"/>
  <c r="V5625" i="6" a="1"/>
  <c r="V5625" i="6"/>
  <c r="U5625" i="6" a="1"/>
  <c r="U5625" i="6" s="1"/>
  <c r="T5625" i="6" a="1"/>
  <c r="T5625" i="6"/>
  <c r="S5625" i="6" a="1"/>
  <c r="S5625" i="6"/>
  <c r="V5623" i="6" a="1"/>
  <c r="V5623" i="6"/>
  <c r="U5623" i="6" a="1"/>
  <c r="U5623" i="6" s="1"/>
  <c r="T5623" i="6" a="1"/>
  <c r="T5623" i="6" s="1"/>
  <c r="S5623" i="6" a="1"/>
  <c r="S5623" i="6"/>
  <c r="V5619" i="6" a="1"/>
  <c r="V5619" i="6"/>
  <c r="U5619" i="6" a="1"/>
  <c r="U5619" i="6" s="1"/>
  <c r="T5619" i="6" a="1"/>
  <c r="T5619" i="6" s="1"/>
  <c r="S5619" i="6" a="1"/>
  <c r="S5619" i="6"/>
  <c r="V5618" i="6" a="1"/>
  <c r="V5618" i="6"/>
  <c r="U5618" i="6" a="1"/>
  <c r="U5618" i="6" s="1"/>
  <c r="T5618" i="6" a="1"/>
  <c r="T5618" i="6"/>
  <c r="S5618" i="6" a="1"/>
  <c r="S5618" i="6"/>
  <c r="V5617" i="6" a="1"/>
  <c r="V5617" i="6"/>
  <c r="U5617" i="6" a="1"/>
  <c r="U5617" i="6" s="1"/>
  <c r="T5617" i="6" a="1"/>
  <c r="T5617" i="6" s="1"/>
  <c r="S5617" i="6" a="1"/>
  <c r="S5617" i="6"/>
  <c r="V5616" i="6" a="1"/>
  <c r="V5616" i="6"/>
  <c r="U5616" i="6" a="1"/>
  <c r="U5616" i="6" s="1"/>
  <c r="T5616" i="6" a="1"/>
  <c r="T5616" i="6"/>
  <c r="S5616" i="6" a="1"/>
  <c r="S5616" i="6"/>
  <c r="V5615" i="6" a="1"/>
  <c r="V5615" i="6"/>
  <c r="U5615" i="6" a="1"/>
  <c r="U5615" i="6" s="1"/>
  <c r="T5615" i="6" a="1"/>
  <c r="T5615" i="6" s="1"/>
  <c r="S5615" i="6" a="1"/>
  <c r="S5615" i="6"/>
  <c r="V5614" i="6" a="1"/>
  <c r="V5614" i="6"/>
  <c r="U5614" i="6" a="1"/>
  <c r="U5614" i="6" s="1"/>
  <c r="T5614" i="6" a="1"/>
  <c r="T5614" i="6" s="1"/>
  <c r="S5614" i="6" a="1"/>
  <c r="S5614" i="6"/>
  <c r="V5612" i="6" a="1"/>
  <c r="V5612" i="6"/>
  <c r="U5612" i="6" a="1"/>
  <c r="U5612" i="6" s="1"/>
  <c r="T5612" i="6" a="1"/>
  <c r="T5612" i="6"/>
  <c r="S5612" i="6" a="1"/>
  <c r="S5612" i="6"/>
  <c r="V5611" i="6" a="1"/>
  <c r="V5611" i="6"/>
  <c r="U5611" i="6" a="1"/>
  <c r="U5611" i="6" s="1"/>
  <c r="T5611" i="6" a="1"/>
  <c r="T5611" i="6" s="1"/>
  <c r="S5611" i="6" a="1"/>
  <c r="S5611" i="6"/>
  <c r="R5611" i="6" a="1"/>
  <c r="R5611" i="6"/>
  <c r="Q5611" i="6" a="1"/>
  <c r="Q5611" i="6" s="1"/>
  <c r="V5610" i="6" a="1"/>
  <c r="V5610" i="6" s="1"/>
  <c r="U5610" i="6" a="1"/>
  <c r="U5610" i="6"/>
  <c r="T5610" i="6" a="1"/>
  <c r="T5610" i="6"/>
  <c r="S5610" i="6" a="1"/>
  <c r="S5610" i="6" s="1"/>
  <c r="V5609" i="6" a="1"/>
  <c r="V5609" i="6"/>
  <c r="U5609" i="6" a="1"/>
  <c r="U5609" i="6"/>
  <c r="T5609" i="6" a="1"/>
  <c r="T5609" i="6"/>
  <c r="S5609" i="6" a="1"/>
  <c r="S5609" i="6" s="1"/>
  <c r="V5608" i="6" a="1"/>
  <c r="V5608" i="6" s="1"/>
  <c r="U5608" i="6" a="1"/>
  <c r="U5608" i="6"/>
  <c r="T5608" i="6" a="1"/>
  <c r="T5608" i="6"/>
  <c r="S5608" i="6" a="1"/>
  <c r="S5608" i="6" s="1"/>
  <c r="V5605" i="6" a="1"/>
  <c r="V5605" i="6"/>
  <c r="U5605" i="6" a="1"/>
  <c r="U5605" i="6"/>
  <c r="T5605" i="6" a="1"/>
  <c r="T5605" i="6"/>
  <c r="S5605" i="6" a="1"/>
  <c r="S5605" i="6" s="1"/>
  <c r="V5603" i="6" a="1"/>
  <c r="V5603" i="6" s="1"/>
  <c r="U5603" i="6" a="1"/>
  <c r="U5603" i="6"/>
  <c r="T5603" i="6" a="1"/>
  <c r="T5603" i="6"/>
  <c r="S5603" i="6" a="1"/>
  <c r="S5603" i="6" s="1"/>
  <c r="V5601" i="6" a="1"/>
  <c r="V5601" i="6" s="1"/>
  <c r="U5601" i="6" a="1"/>
  <c r="U5601" i="6"/>
  <c r="T5601" i="6" a="1"/>
  <c r="T5601" i="6"/>
  <c r="S5601" i="6" a="1"/>
  <c r="S5601" i="6" s="1"/>
  <c r="V5600" i="6" a="1"/>
  <c r="V5600" i="6"/>
  <c r="U5600" i="6" a="1"/>
  <c r="U5600" i="6"/>
  <c r="T5600" i="6" a="1"/>
  <c r="T5600" i="6"/>
  <c r="S5600" i="6" a="1"/>
  <c r="S5600" i="6" s="1"/>
  <c r="V5599" i="6" a="1"/>
  <c r="V5599" i="6" s="1"/>
  <c r="U5599" i="6" a="1"/>
  <c r="U5599" i="6"/>
  <c r="T5599" i="6" a="1"/>
  <c r="T5599" i="6"/>
  <c r="S5599" i="6" a="1"/>
  <c r="S5599" i="6" s="1"/>
  <c r="V5598" i="6" a="1"/>
  <c r="V5598" i="6" s="1"/>
  <c r="U5598" i="6" a="1"/>
  <c r="U5598" i="6"/>
  <c r="T5598" i="6" a="1"/>
  <c r="T5598" i="6"/>
  <c r="S5598" i="6" a="1"/>
  <c r="S5598" i="6" s="1"/>
  <c r="V5597" i="6" a="1"/>
  <c r="V5597" i="6"/>
  <c r="U5597" i="6" a="1"/>
  <c r="U5597" i="6"/>
  <c r="T5597" i="6" a="1"/>
  <c r="T5597" i="6"/>
  <c r="S5597" i="6" a="1"/>
  <c r="S5597" i="6" s="1"/>
  <c r="V5595" i="6" a="1"/>
  <c r="V5595" i="6" s="1"/>
  <c r="U5595" i="6" a="1"/>
  <c r="U5595" i="6"/>
  <c r="T5595" i="6" a="1"/>
  <c r="T5595" i="6"/>
  <c r="S5595" i="6" a="1"/>
  <c r="S5595" i="6" s="1"/>
  <c r="V5591" i="6" a="1"/>
  <c r="V5591" i="6"/>
  <c r="U5591" i="6" a="1"/>
  <c r="U5591" i="6"/>
  <c r="T5591" i="6" a="1"/>
  <c r="T5591" i="6"/>
  <c r="S5591" i="6" a="1"/>
  <c r="S5591" i="6" s="1"/>
  <c r="V5590" i="6" a="1"/>
  <c r="V5590" i="6" s="1"/>
  <c r="U5590" i="6" a="1"/>
  <c r="U5590" i="6"/>
  <c r="T5590" i="6" a="1"/>
  <c r="T5590" i="6"/>
  <c r="S5590" i="6" a="1"/>
  <c r="S5590" i="6" s="1"/>
  <c r="V5589" i="6" a="1"/>
  <c r="V5589" i="6" s="1"/>
  <c r="U5589" i="6" a="1"/>
  <c r="U5589" i="6"/>
  <c r="T5589" i="6" a="1"/>
  <c r="T5589" i="6"/>
  <c r="S5589" i="6" a="1"/>
  <c r="S5589" i="6" s="1"/>
  <c r="V5588" i="6" a="1"/>
  <c r="V5588" i="6"/>
  <c r="U5588" i="6" a="1"/>
  <c r="U5588" i="6"/>
  <c r="T5588" i="6" a="1"/>
  <c r="T5588" i="6"/>
  <c r="S5588" i="6" a="1"/>
  <c r="S5588" i="6" s="1"/>
  <c r="V5587" i="6" a="1"/>
  <c r="V5587" i="6" s="1"/>
  <c r="U5587" i="6" a="1"/>
  <c r="U5587" i="6"/>
  <c r="T5587" i="6" a="1"/>
  <c r="T5587" i="6"/>
  <c r="S5587" i="6" a="1"/>
  <c r="S5587" i="6" s="1"/>
  <c r="V5586" i="6" a="1"/>
  <c r="V5586" i="6" s="1"/>
  <c r="U5586" i="6" a="1"/>
  <c r="U5586" i="6"/>
  <c r="T5586" i="6" a="1"/>
  <c r="T5586" i="6"/>
  <c r="S5586" i="6" a="1"/>
  <c r="S5586" i="6" s="1"/>
  <c r="V5585" i="6"/>
  <c r="U5585" i="6"/>
  <c r="T5585" i="6"/>
  <c r="S5585" i="6"/>
  <c r="R5585" i="6"/>
  <c r="Q5585" i="6"/>
  <c r="V5584" i="6" a="1"/>
  <c r="V5584" i="6" s="1"/>
  <c r="U5584" i="6" a="1"/>
  <c r="U5584" i="6" s="1"/>
  <c r="T5584" i="6" a="1"/>
  <c r="T5584" i="6"/>
  <c r="S5584" i="6" a="1"/>
  <c r="S5584" i="6"/>
  <c r="V5583" i="6" a="1"/>
  <c r="V5583" i="6" s="1"/>
  <c r="U5583" i="6" a="1"/>
  <c r="U5583" i="6"/>
  <c r="T5583" i="6" a="1"/>
  <c r="T5583" i="6"/>
  <c r="S5583" i="6" a="1"/>
  <c r="S5583" i="6"/>
  <c r="V5582" i="6" a="1"/>
  <c r="V5582" i="6" s="1"/>
  <c r="U5582" i="6" a="1"/>
  <c r="U5582" i="6" s="1"/>
  <c r="T5582" i="6" a="1"/>
  <c r="T5582" i="6"/>
  <c r="S5582" i="6" a="1"/>
  <c r="S5582" i="6"/>
  <c r="V5581" i="6" a="1"/>
  <c r="V5581" i="6" s="1"/>
  <c r="U5581" i="6" a="1"/>
  <c r="U5581" i="6" s="1"/>
  <c r="T5581" i="6" a="1"/>
  <c r="T5581" i="6"/>
  <c r="S5581" i="6" a="1"/>
  <c r="S5581" i="6"/>
  <c r="V5580" i="6" a="1"/>
  <c r="V5580" i="6" s="1"/>
  <c r="U5580" i="6" a="1"/>
  <c r="U5580" i="6"/>
  <c r="T5580" i="6" a="1"/>
  <c r="T5580" i="6"/>
  <c r="S5580" i="6" a="1"/>
  <c r="S5580" i="6"/>
  <c r="V5578" i="6" a="1"/>
  <c r="V5578" i="6" s="1"/>
  <c r="U5578" i="6" a="1"/>
  <c r="U5578" i="6" s="1"/>
  <c r="T5578" i="6" a="1"/>
  <c r="T5578" i="6"/>
  <c r="S5578" i="6" a="1"/>
  <c r="S5578" i="6"/>
  <c r="V5577" i="6" a="1"/>
  <c r="V5577" i="6" s="1"/>
  <c r="U5577" i="6" a="1"/>
  <c r="U5577" i="6" s="1"/>
  <c r="V5576" i="6" a="1"/>
  <c r="V5576" i="6"/>
  <c r="U5576" i="6" a="1"/>
  <c r="U5576" i="6"/>
  <c r="T5576" i="6" a="1"/>
  <c r="T5576" i="6" s="1"/>
  <c r="S5576" i="6" a="1"/>
  <c r="S5576" i="6"/>
  <c r="V5575" i="6" a="1"/>
  <c r="V5575" i="6"/>
  <c r="U5575" i="6" a="1"/>
  <c r="U5575" i="6"/>
  <c r="T5575" i="6" a="1"/>
  <c r="T5575" i="6" s="1"/>
  <c r="S5575" i="6" a="1"/>
  <c r="S5575" i="6" s="1"/>
  <c r="V5574" i="6" a="1"/>
  <c r="V5574" i="6"/>
  <c r="U5574" i="6" a="1"/>
  <c r="U5574" i="6"/>
  <c r="T5574" i="6" a="1"/>
  <c r="T5574" i="6" s="1"/>
  <c r="S5574" i="6" a="1"/>
  <c r="S5574" i="6"/>
  <c r="V5573" i="6" a="1"/>
  <c r="V5573" i="6"/>
  <c r="U5573" i="6" a="1"/>
  <c r="U5573" i="6"/>
  <c r="T5573" i="6" a="1"/>
  <c r="T5573" i="6" s="1"/>
  <c r="S5573" i="6" a="1"/>
  <c r="S5573" i="6" s="1"/>
  <c r="V5572" i="6" a="1"/>
  <c r="V5572" i="6"/>
  <c r="U5572" i="6" a="1"/>
  <c r="U5572" i="6"/>
  <c r="T5572" i="6" a="1"/>
  <c r="T5572" i="6" s="1"/>
  <c r="S5572" i="6" a="1"/>
  <c r="S5572" i="6" s="1"/>
  <c r="V5568" i="6" a="1"/>
  <c r="V5568" i="6"/>
  <c r="U5568" i="6" a="1"/>
  <c r="U5568" i="6"/>
  <c r="T5568" i="6" a="1"/>
  <c r="T5568" i="6" s="1"/>
  <c r="S5568" i="6" a="1"/>
  <c r="S5568" i="6"/>
  <c r="V5566" i="6"/>
  <c r="V5565" i="6" a="1"/>
  <c r="V5565" i="6"/>
  <c r="U5565" i="6" a="1"/>
  <c r="U5565" i="6"/>
  <c r="T5565" i="6" a="1"/>
  <c r="T5565" i="6"/>
  <c r="S5565" i="6" a="1"/>
  <c r="S5565" i="6" s="1"/>
  <c r="V5564" i="6" a="1"/>
  <c r="V5564" i="6" s="1"/>
  <c r="U5564" i="6" a="1"/>
  <c r="U5564" i="6"/>
  <c r="T5564" i="6" a="1"/>
  <c r="T5564" i="6" s="1"/>
  <c r="S5564" i="6" a="1"/>
  <c r="S5564" i="6" s="1"/>
  <c r="R5564" i="6" a="1"/>
  <c r="R5564" i="6" s="1"/>
  <c r="Q5564" i="6" a="1"/>
  <c r="Q5564" i="6"/>
  <c r="V5563" i="6" a="1"/>
  <c r="V5563" i="6"/>
  <c r="U5563" i="6" a="1"/>
  <c r="U5563" i="6" s="1"/>
  <c r="T5563" i="6" a="1"/>
  <c r="T5563" i="6" s="1"/>
  <c r="S5563" i="6" a="1"/>
  <c r="S5563" i="6" s="1"/>
  <c r="V5562" i="6" a="1"/>
  <c r="V5562" i="6"/>
  <c r="U5562" i="6" a="1"/>
  <c r="U5562" i="6" s="1"/>
  <c r="T5562" i="6" a="1"/>
  <c r="T5562" i="6"/>
  <c r="S5562" i="6" a="1"/>
  <c r="S5562" i="6" s="1"/>
  <c r="V5561" i="6" a="1"/>
  <c r="V5561" i="6"/>
  <c r="U5561" i="6" a="1"/>
  <c r="U5561" i="6" s="1"/>
  <c r="T5561" i="6" a="1"/>
  <c r="T5561" i="6" s="1"/>
  <c r="S5561" i="6" a="1"/>
  <c r="S5561" i="6" s="1"/>
  <c r="V5560" i="6" a="1"/>
  <c r="V5560" i="6" s="1"/>
  <c r="U5560" i="6" a="1"/>
  <c r="U5560" i="6" s="1"/>
  <c r="T5560" i="6" a="1"/>
  <c r="T5560" i="6"/>
  <c r="S5560" i="6" a="1"/>
  <c r="S5560" i="6"/>
  <c r="V5559" i="6" a="1"/>
  <c r="V5559" i="6" s="1"/>
  <c r="U5559" i="6" a="1"/>
  <c r="U5559" i="6" s="1"/>
  <c r="T5559" i="6" a="1"/>
  <c r="T5559" i="6"/>
  <c r="S5559" i="6" a="1"/>
  <c r="S5559" i="6" s="1"/>
  <c r="V5558" i="6" a="1"/>
  <c r="V5558" i="6" s="1"/>
  <c r="U5558" i="6" a="1"/>
  <c r="U5558" i="6" s="1"/>
  <c r="T5558" i="6" a="1"/>
  <c r="T5558" i="6"/>
  <c r="S5558" i="6" a="1"/>
  <c r="S5558" i="6" s="1"/>
  <c r="V5557" i="6" a="1"/>
  <c r="V5557" i="6"/>
  <c r="U5557" i="6" a="1"/>
  <c r="U5557" i="6" s="1"/>
  <c r="T5557" i="6" a="1"/>
  <c r="T5557" i="6" s="1"/>
  <c r="S5557" i="6" a="1"/>
  <c r="S5557" i="6"/>
  <c r="V5554" i="6" a="1"/>
  <c r="V5554" i="6" s="1"/>
  <c r="U5554" i="6" a="1"/>
  <c r="U5554" i="6" s="1"/>
  <c r="T5554" i="6" a="1"/>
  <c r="T5554" i="6" s="1"/>
  <c r="S5554" i="6" a="1"/>
  <c r="S5554" i="6"/>
  <c r="V5553" i="6" a="1"/>
  <c r="V5553" i="6"/>
  <c r="U5553" i="6" a="1"/>
  <c r="U5553" i="6" s="1"/>
  <c r="T5553" i="6" a="1"/>
  <c r="T5553" i="6"/>
  <c r="S5553" i="6" a="1"/>
  <c r="S5553" i="6" s="1"/>
  <c r="V5551" i="6" a="1"/>
  <c r="V5551" i="6"/>
  <c r="U5551" i="6" a="1"/>
  <c r="U5551" i="6" s="1"/>
  <c r="T5551" i="6" a="1"/>
  <c r="T5551" i="6"/>
  <c r="S5551" i="6" a="1"/>
  <c r="S5551" i="6"/>
  <c r="V5549" i="6" a="1"/>
  <c r="V5549" i="6"/>
  <c r="U5549" i="6" a="1"/>
  <c r="U5549" i="6" s="1"/>
  <c r="T5549" i="6" a="1"/>
  <c r="T5549" i="6" s="1"/>
  <c r="S5549" i="6" a="1"/>
  <c r="S5549" i="6"/>
  <c r="V5548" i="6" a="1"/>
  <c r="V5548" i="6" s="1"/>
  <c r="U5548" i="6" a="1"/>
  <c r="U5548" i="6" s="1"/>
  <c r="T5548" i="6" a="1"/>
  <c r="T5548" i="6" s="1"/>
  <c r="S5548" i="6" a="1"/>
  <c r="S5548" i="6"/>
  <c r="V5546" i="6" a="1"/>
  <c r="V5546" i="6" s="1"/>
  <c r="U5546" i="6" a="1"/>
  <c r="U5546" i="6" s="1"/>
  <c r="T5546" i="6" a="1"/>
  <c r="T5546" i="6"/>
  <c r="S5546" i="6" a="1"/>
  <c r="S5546" i="6" s="1"/>
  <c r="V5545" i="6" a="1"/>
  <c r="V5545" i="6" s="1"/>
  <c r="U5545" i="6" a="1"/>
  <c r="U5545" i="6" s="1"/>
  <c r="T5545" i="6" a="1"/>
  <c r="T5545" i="6"/>
  <c r="S5545" i="6" a="1"/>
  <c r="S5545" i="6" s="1"/>
  <c r="V5543" i="6" a="1"/>
  <c r="V5543" i="6"/>
  <c r="U5543" i="6" a="1"/>
  <c r="U5543" i="6" s="1"/>
  <c r="T5543" i="6" a="1"/>
  <c r="T5543" i="6" s="1"/>
  <c r="S5543" i="6" a="1"/>
  <c r="S5543" i="6"/>
  <c r="V5541" i="6" a="1"/>
  <c r="V5541" i="6" s="1"/>
  <c r="U5541" i="6" a="1"/>
  <c r="U5541" i="6" s="1"/>
  <c r="T5541" i="6" a="1"/>
  <c r="T5541" i="6"/>
  <c r="S5541" i="6" a="1"/>
  <c r="S5541" i="6"/>
  <c r="V5540" i="6" a="1"/>
  <c r="V5540" i="6" s="1"/>
  <c r="U5540" i="6" a="1"/>
  <c r="U5540" i="6" s="1"/>
  <c r="T5540" i="6" a="1"/>
  <c r="T5540" i="6" s="1"/>
  <c r="S5540" i="6" a="1"/>
  <c r="S5540" i="6" s="1"/>
  <c r="V5539" i="6" a="1"/>
  <c r="V5539" i="6"/>
  <c r="U5539" i="6" a="1"/>
  <c r="U5539" i="6" s="1"/>
  <c r="T5539" i="6" a="1"/>
  <c r="T5539" i="6"/>
  <c r="S5539" i="6" a="1"/>
  <c r="S5539" i="6" s="1"/>
  <c r="V5537" i="6" a="1"/>
  <c r="V5537" i="6"/>
  <c r="U5537" i="6" a="1"/>
  <c r="U5537" i="6" s="1"/>
  <c r="T5537" i="6" a="1"/>
  <c r="T5537" i="6" s="1"/>
  <c r="S5537" i="6" a="1"/>
  <c r="S5537" i="6"/>
  <c r="V5536" i="6" a="1"/>
  <c r="V5536" i="6" s="1"/>
  <c r="U5536" i="6" a="1"/>
  <c r="U5536" i="6" s="1"/>
  <c r="T5536" i="6" a="1"/>
  <c r="T5536" i="6" s="1"/>
  <c r="S5536" i="6" a="1"/>
  <c r="S5536" i="6"/>
  <c r="V5535" i="6" a="1"/>
  <c r="V5535" i="6"/>
  <c r="U5535" i="6" a="1"/>
  <c r="U5535" i="6" s="1"/>
  <c r="T5535" i="6" a="1"/>
  <c r="T5535" i="6"/>
  <c r="S5535" i="6" a="1"/>
  <c r="S5535" i="6" s="1"/>
  <c r="V5534" i="6" a="1"/>
  <c r="V5534" i="6"/>
  <c r="U5534" i="6" a="1"/>
  <c r="U5534" i="6" s="1"/>
  <c r="T5534" i="6" a="1"/>
  <c r="T5534" i="6"/>
  <c r="S5534" i="6" a="1"/>
  <c r="S5534" i="6"/>
  <c r="V5533" i="6" a="1"/>
  <c r="V5533" i="6"/>
  <c r="U5533" i="6" a="1"/>
  <c r="U5533" i="6" s="1"/>
  <c r="T5533" i="6" a="1"/>
  <c r="T5533" i="6" s="1"/>
  <c r="S5533" i="6" a="1"/>
  <c r="S5533" i="6"/>
  <c r="V5529" i="6" a="1"/>
  <c r="V5529" i="6" s="1"/>
  <c r="U5529" i="6" a="1"/>
  <c r="U5529" i="6" s="1"/>
  <c r="T5529" i="6" a="1"/>
  <c r="T5529" i="6"/>
  <c r="S5529" i="6" a="1"/>
  <c r="S5529" i="6"/>
  <c r="V5526" i="6" a="1"/>
  <c r="V5526" i="6" s="1"/>
  <c r="U5526" i="6" a="1"/>
  <c r="U5526" i="6" s="1"/>
  <c r="T5526" i="6" a="1"/>
  <c r="T5526" i="6" s="1"/>
  <c r="S5526" i="6" a="1"/>
  <c r="S5526" i="6" s="1"/>
  <c r="V5523" i="6" a="1"/>
  <c r="V5523" i="6"/>
  <c r="U5523" i="6" a="1"/>
  <c r="U5523" i="6" s="1"/>
  <c r="T5523" i="6" a="1"/>
  <c r="T5523" i="6"/>
  <c r="S5523" i="6" a="1"/>
  <c r="S5523" i="6" s="1"/>
  <c r="V5522" i="6" a="1"/>
  <c r="V5522" i="6"/>
  <c r="U5522" i="6" a="1"/>
  <c r="U5522" i="6" s="1"/>
  <c r="T5522" i="6" a="1"/>
  <c r="T5522" i="6" s="1"/>
  <c r="S5522" i="6" a="1"/>
  <c r="S5522" i="6" s="1"/>
  <c r="V5521" i="6" a="1"/>
  <c r="V5521" i="6" s="1"/>
  <c r="U5521" i="6" a="1"/>
  <c r="U5521" i="6" s="1"/>
  <c r="T5521" i="6" a="1"/>
  <c r="T5521" i="6" s="1"/>
  <c r="S5521" i="6" a="1"/>
  <c r="S5521" i="6"/>
  <c r="V5519" i="6" a="1"/>
  <c r="V5519" i="6" s="1"/>
  <c r="U5519" i="6" a="1"/>
  <c r="U5519" i="6" s="1"/>
  <c r="T5519" i="6" a="1"/>
  <c r="T5519" i="6"/>
  <c r="S5519" i="6" a="1"/>
  <c r="S5519" i="6" s="1"/>
  <c r="V5518" i="6" a="1"/>
  <c r="V5518" i="6"/>
  <c r="U5518" i="6" a="1"/>
  <c r="U5518" i="6" s="1"/>
  <c r="T5518" i="6" a="1"/>
  <c r="T5518" i="6"/>
  <c r="S5518" i="6" a="1"/>
  <c r="S5518" i="6"/>
  <c r="V5516" i="6"/>
  <c r="U5516" i="6"/>
  <c r="T5516" i="6"/>
  <c r="S5516" i="6"/>
  <c r="R5516" i="6"/>
  <c r="Q5516" i="6"/>
  <c r="V5512" i="6" a="1"/>
  <c r="V5512" i="6"/>
  <c r="U5512" i="6" a="1"/>
  <c r="U5512" i="6"/>
  <c r="T5512" i="6" a="1"/>
  <c r="T5512" i="6" s="1"/>
  <c r="S5512" i="6" a="1"/>
  <c r="S5512" i="6" s="1"/>
  <c r="V5511" i="6" a="1"/>
  <c r="V5511" i="6"/>
  <c r="U5511" i="6" a="1"/>
  <c r="U5511" i="6" s="1"/>
  <c r="T5511" i="6" a="1"/>
  <c r="T5511" i="6" s="1"/>
  <c r="S5511" i="6" a="1"/>
  <c r="S5511" i="6" s="1"/>
  <c r="V5508" i="6" a="1"/>
  <c r="V5508" i="6"/>
  <c r="U5508" i="6" a="1"/>
  <c r="U5508" i="6"/>
  <c r="T5508" i="6" a="1"/>
  <c r="T5508" i="6" s="1"/>
  <c r="S5508" i="6" a="1"/>
  <c r="S5508" i="6" s="1"/>
  <c r="V5507" i="6"/>
  <c r="U5507" i="6"/>
  <c r="T5507" i="6"/>
  <c r="S5507" i="6"/>
  <c r="R5507" i="6"/>
  <c r="Q5507" i="6"/>
  <c r="V5506" i="6" a="1"/>
  <c r="V5506" i="6" s="1"/>
  <c r="U5506" i="6" a="1"/>
  <c r="U5506" i="6" s="1"/>
  <c r="T5506" i="6" a="1"/>
  <c r="T5506" i="6"/>
  <c r="S5506" i="6" a="1"/>
  <c r="S5506" i="6" s="1"/>
  <c r="V5505" i="6" a="1"/>
  <c r="V5505" i="6"/>
  <c r="U5505" i="6" a="1"/>
  <c r="U5505" i="6" s="1"/>
  <c r="T5505" i="6" a="1"/>
  <c r="T5505" i="6"/>
  <c r="S5505" i="6" a="1"/>
  <c r="S5505" i="6" s="1"/>
  <c r="V5504" i="6" a="1"/>
  <c r="V5504" i="6" s="1"/>
  <c r="U5504" i="6" a="1"/>
  <c r="U5504" i="6" s="1"/>
  <c r="T5504" i="6" a="1"/>
  <c r="T5504" i="6" s="1"/>
  <c r="S5504" i="6" a="1"/>
  <c r="S5504" i="6" s="1"/>
  <c r="V5503" i="6" a="1"/>
  <c r="V5503" i="6"/>
  <c r="U5503" i="6" a="1"/>
  <c r="U5503" i="6"/>
  <c r="T5503" i="6" a="1"/>
  <c r="T5503" i="6" s="1"/>
  <c r="S5503" i="6" a="1"/>
  <c r="S5503" i="6" s="1"/>
  <c r="V5502" i="6" a="1"/>
  <c r="V5502" i="6"/>
  <c r="U5502" i="6" a="1"/>
  <c r="U5502" i="6" s="1"/>
  <c r="T5502" i="6" a="1"/>
  <c r="T5502" i="6" s="1"/>
  <c r="S5502" i="6" a="1"/>
  <c r="S5502" i="6" s="1"/>
  <c r="V5498" i="6" a="1"/>
  <c r="V5498" i="6" s="1"/>
  <c r="U5498" i="6" a="1"/>
  <c r="U5498" i="6"/>
  <c r="T5498" i="6" a="1"/>
  <c r="T5498" i="6"/>
  <c r="S5498" i="6" a="1"/>
  <c r="S5498" i="6" s="1"/>
  <c r="V5497" i="6" a="1"/>
  <c r="V5497" i="6" s="1"/>
  <c r="U5497" i="6" a="1"/>
  <c r="U5497" i="6"/>
  <c r="T5497" i="6" a="1"/>
  <c r="T5497" i="6" s="1"/>
  <c r="S5497" i="6" a="1"/>
  <c r="S5497" i="6" s="1"/>
  <c r="V5496" i="6" a="1"/>
  <c r="V5496" i="6"/>
  <c r="U5496" i="6" a="1"/>
  <c r="U5496" i="6" s="1"/>
  <c r="T5496" i="6" a="1"/>
  <c r="T5496" i="6"/>
  <c r="S5496" i="6" a="1"/>
  <c r="S5496" i="6" s="1"/>
  <c r="V5495" i="6" a="1"/>
  <c r="V5495" i="6"/>
  <c r="U5495" i="6" a="1"/>
  <c r="U5495" i="6" s="1"/>
  <c r="T5495" i="6" a="1"/>
  <c r="T5495" i="6"/>
  <c r="S5495" i="6" a="1"/>
  <c r="S5495" i="6" s="1"/>
  <c r="V5494" i="6" a="1"/>
  <c r="V5494" i="6"/>
  <c r="U5494" i="6" a="1"/>
  <c r="U5494" i="6"/>
  <c r="T5494" i="6" a="1"/>
  <c r="T5494" i="6" s="1"/>
  <c r="S5494" i="6" a="1"/>
  <c r="S5494" i="6" s="1"/>
  <c r="V5492" i="6" a="1"/>
  <c r="V5492" i="6"/>
  <c r="U5492" i="6" a="1"/>
  <c r="U5492" i="6"/>
  <c r="T5492" i="6" a="1"/>
  <c r="T5492" i="6" s="1"/>
  <c r="S5492" i="6" a="1"/>
  <c r="S5492" i="6"/>
  <c r="V5488" i="6" a="1"/>
  <c r="V5488" i="6"/>
  <c r="U5488" i="6" a="1"/>
  <c r="U5488" i="6" s="1"/>
  <c r="T5488" i="6" a="1"/>
  <c r="T5488" i="6" s="1"/>
  <c r="S5488" i="6" a="1"/>
  <c r="S5488" i="6" s="1"/>
  <c r="V5487" i="6" a="1"/>
  <c r="V5487" i="6"/>
  <c r="U5487" i="6" a="1"/>
  <c r="U5487" i="6"/>
  <c r="T5487" i="6" a="1"/>
  <c r="T5487" i="6" s="1"/>
  <c r="S5487" i="6" a="1"/>
  <c r="S5487" i="6" s="1"/>
  <c r="V5486" i="6" a="1"/>
  <c r="V5486" i="6"/>
  <c r="U5486" i="6" a="1"/>
  <c r="U5486" i="6" s="1"/>
  <c r="T5486" i="6" a="1"/>
  <c r="T5486" i="6" s="1"/>
  <c r="S5486" i="6" a="1"/>
  <c r="S5486" i="6"/>
  <c r="V5484" i="6" a="1"/>
  <c r="V5484" i="6"/>
  <c r="U5484" i="6" a="1"/>
  <c r="U5484" i="6" s="1"/>
  <c r="T5484" i="6" a="1"/>
  <c r="T5484" i="6" s="1"/>
  <c r="S5484" i="6" a="1"/>
  <c r="S5484" i="6" s="1"/>
  <c r="V5483" i="6" a="1"/>
  <c r="V5483" i="6"/>
  <c r="U5483" i="6" a="1"/>
  <c r="U5483" i="6"/>
  <c r="T5483" i="6" a="1"/>
  <c r="T5483" i="6" s="1"/>
  <c r="S5483" i="6" a="1"/>
  <c r="S5483" i="6"/>
  <c r="V5482" i="6" a="1"/>
  <c r="V5482" i="6"/>
  <c r="U5482" i="6" a="1"/>
  <c r="U5482" i="6" s="1"/>
  <c r="T5482" i="6" a="1"/>
  <c r="T5482" i="6" s="1"/>
  <c r="S5482" i="6" a="1"/>
  <c r="S5482" i="6" s="1"/>
  <c r="V5479" i="6" a="1"/>
  <c r="V5479" i="6"/>
  <c r="U5479" i="6" a="1"/>
  <c r="U5479" i="6"/>
  <c r="T5479" i="6" a="1"/>
  <c r="T5479" i="6" s="1"/>
  <c r="S5479" i="6" a="1"/>
  <c r="S5479" i="6" s="1"/>
  <c r="V5478" i="6" a="1"/>
  <c r="V5478" i="6"/>
  <c r="U5478" i="6" a="1"/>
  <c r="U5478" i="6"/>
  <c r="V5477" i="6" a="1"/>
  <c r="V5477" i="6" s="1"/>
  <c r="U5477" i="6" a="1"/>
  <c r="U5477" i="6"/>
  <c r="T5477" i="6" a="1"/>
  <c r="T5477" i="6"/>
  <c r="S5477" i="6" a="1"/>
  <c r="S5477" i="6" s="1"/>
  <c r="V5476" i="6" a="1"/>
  <c r="V5476" i="6" s="1"/>
  <c r="U5476" i="6" a="1"/>
  <c r="U5476" i="6" s="1"/>
  <c r="T5476" i="6" a="1"/>
  <c r="T5476" i="6"/>
  <c r="S5476" i="6" a="1"/>
  <c r="S5476" i="6"/>
  <c r="V5474" i="6" a="1"/>
  <c r="V5474" i="6" s="1"/>
  <c r="U5474" i="6" a="1"/>
  <c r="U5474" i="6" s="1"/>
  <c r="T5474" i="6" a="1"/>
  <c r="T5474" i="6"/>
  <c r="S5474" i="6" a="1"/>
  <c r="S5474" i="6" s="1"/>
  <c r="V5473" i="6" a="1"/>
  <c r="V5473" i="6" s="1"/>
  <c r="U5473" i="6" a="1"/>
  <c r="U5473" i="6"/>
  <c r="T5473" i="6" a="1"/>
  <c r="T5473" i="6"/>
  <c r="S5473" i="6" a="1"/>
  <c r="S5473" i="6" s="1"/>
  <c r="V5472" i="6"/>
  <c r="U5472" i="6"/>
  <c r="T5472" i="6"/>
  <c r="S5472" i="6"/>
  <c r="R5472" i="6"/>
  <c r="V2912" i="6" a="1"/>
  <c r="V2912" i="6"/>
  <c r="U2912" i="6" a="1"/>
  <c r="U2912" i="6" s="1"/>
  <c r="T2912" i="6" a="1"/>
  <c r="T2912" i="6"/>
  <c r="V2911" i="6" a="1"/>
  <c r="V2911" i="6" s="1"/>
  <c r="U2911" i="6" a="1"/>
  <c r="U2911" i="6" s="1"/>
  <c r="T2911" i="6" a="1"/>
  <c r="T2911" i="6" s="1"/>
  <c r="S2911" i="6" a="1"/>
  <c r="S2911" i="6"/>
  <c r="V2910" i="6" a="1"/>
  <c r="V2910" i="6" s="1"/>
  <c r="U2910" i="6" a="1"/>
  <c r="U2910" i="6" s="1"/>
  <c r="T2910" i="6" a="1"/>
  <c r="T2910" i="6"/>
  <c r="S2910" i="6" a="1"/>
  <c r="S2910" i="6"/>
  <c r="V2909" i="6" a="1"/>
  <c r="V2909" i="6" s="1"/>
  <c r="U2909" i="6" a="1"/>
  <c r="U2909" i="6"/>
  <c r="T2909" i="6" a="1"/>
  <c r="T2909" i="6" s="1"/>
  <c r="S2909" i="6" a="1"/>
  <c r="S2909" i="6"/>
  <c r="V2908" i="6" a="1"/>
  <c r="V2908" i="6" s="1"/>
  <c r="U2908" i="6" a="1"/>
  <c r="U2908" i="6" s="1"/>
  <c r="T2908" i="6" a="1"/>
  <c r="T2908" i="6"/>
  <c r="S2908" i="6" a="1"/>
  <c r="S2908" i="6"/>
  <c r="V2907" i="6" a="1"/>
  <c r="V2907" i="6" s="1"/>
  <c r="U2907" i="6" a="1"/>
  <c r="U2907" i="6"/>
  <c r="T2907" i="6" a="1"/>
  <c r="T2907" i="6"/>
  <c r="S2907" i="6" a="1"/>
  <c r="S2907" i="6"/>
  <c r="V2906" i="6" a="1"/>
  <c r="V2906" i="6" s="1"/>
  <c r="U2906" i="6" a="1"/>
  <c r="U2906" i="6" s="1"/>
  <c r="T2906" i="6" a="1"/>
  <c r="T2906" i="6" s="1"/>
  <c r="S2906" i="6" a="1"/>
  <c r="S2906" i="6"/>
  <c r="V2904" i="6" a="1"/>
  <c r="V2904" i="6" s="1"/>
  <c r="U2904" i="6" a="1"/>
  <c r="U2904" i="6" s="1"/>
  <c r="T2904" i="6" a="1"/>
  <c r="T2904" i="6"/>
  <c r="S2904" i="6" a="1"/>
  <c r="S2904" i="6"/>
  <c r="V2901" i="6" a="1"/>
  <c r="V2901" i="6" s="1"/>
  <c r="U2901" i="6" a="1"/>
  <c r="U2901" i="6"/>
  <c r="T2901" i="6" a="1"/>
  <c r="T2901" i="6" s="1"/>
  <c r="S2901" i="6" a="1"/>
  <c r="S2901" i="6"/>
  <c r="V2900" i="6" a="1"/>
  <c r="V2900" i="6" s="1"/>
  <c r="U2900" i="6" a="1"/>
  <c r="U2900" i="6" s="1"/>
  <c r="T2900" i="6" a="1"/>
  <c r="T2900" i="6" s="1"/>
  <c r="S2900" i="6" a="1"/>
  <c r="S2900" i="6"/>
  <c r="V2899" i="6" a="1"/>
  <c r="V2899" i="6" s="1"/>
  <c r="U2899" i="6" a="1"/>
  <c r="U2899" i="6"/>
  <c r="T2899" i="6" a="1"/>
  <c r="T2899" i="6"/>
  <c r="S2899" i="6" a="1"/>
  <c r="S2899" i="6"/>
  <c r="V2897" i="6" a="1"/>
  <c r="V2897" i="6" s="1"/>
  <c r="U2897" i="6" a="1"/>
  <c r="U2897" i="6"/>
  <c r="T2897" i="6" a="1"/>
  <c r="T2897" i="6" s="1"/>
  <c r="S2897" i="6" a="1"/>
  <c r="S2897" i="6"/>
  <c r="V2896" i="6" a="1"/>
  <c r="V2896" i="6" s="1"/>
  <c r="U2896" i="6" a="1"/>
  <c r="U2896" i="6" s="1"/>
  <c r="T2896" i="6" a="1"/>
  <c r="T2896" i="6"/>
  <c r="S2896" i="6" a="1"/>
  <c r="S2896" i="6"/>
  <c r="V2895" i="6" a="1"/>
  <c r="V2895" i="6" s="1"/>
  <c r="U2895" i="6" a="1"/>
  <c r="U2895" i="6"/>
  <c r="T2895" i="6" a="1"/>
  <c r="T2895" i="6"/>
  <c r="S2895" i="6" a="1"/>
  <c r="S2895" i="6"/>
  <c r="V2894" i="6" a="1"/>
  <c r="V2894" i="6" s="1"/>
  <c r="U2894" i="6" a="1"/>
  <c r="U2894" i="6" s="1"/>
  <c r="T2894" i="6" a="1"/>
  <c r="T2894" i="6" s="1"/>
  <c r="S2894" i="6" a="1"/>
  <c r="S2894" i="6"/>
  <c r="V2893" i="6" a="1"/>
  <c r="V2893" i="6" s="1"/>
  <c r="U2893" i="6" a="1"/>
  <c r="U2893" i="6" s="1"/>
  <c r="T2893" i="6" a="1"/>
  <c r="T2893" i="6"/>
  <c r="S2893" i="6" a="1"/>
  <c r="S2893" i="6"/>
  <c r="V2891" i="6" a="1"/>
  <c r="V2891" i="6" s="1"/>
  <c r="U2891" i="6" a="1"/>
  <c r="U2891" i="6"/>
  <c r="T2891" i="6" a="1"/>
  <c r="T2891" i="6" s="1"/>
  <c r="S2891" i="6" a="1"/>
  <c r="S2891" i="6"/>
  <c r="V2890" i="6" a="1"/>
  <c r="V2890" i="6" s="1"/>
  <c r="U2890" i="6" a="1"/>
  <c r="U2890" i="6" s="1"/>
  <c r="T2890" i="6" a="1"/>
  <c r="T2890" i="6" s="1"/>
  <c r="S2890" i="6" a="1"/>
  <c r="S2890" i="6"/>
  <c r="V2888" i="6" a="1"/>
  <c r="V2888" i="6" s="1"/>
  <c r="U2888" i="6" a="1"/>
  <c r="U2888" i="6"/>
  <c r="T2888" i="6" a="1"/>
  <c r="T2888" i="6"/>
  <c r="S2888" i="6" a="1"/>
  <c r="S2888" i="6"/>
  <c r="V2884" i="6" a="1"/>
  <c r="V2884" i="6" s="1"/>
  <c r="U2884" i="6" a="1"/>
  <c r="U2884" i="6"/>
  <c r="T2884" i="6" a="1"/>
  <c r="T2884" i="6" s="1"/>
  <c r="S2884" i="6" a="1"/>
  <c r="S2884" i="6"/>
  <c r="V2883" i="6" a="1"/>
  <c r="V2883" i="6" s="1"/>
  <c r="U2883" i="6" a="1"/>
  <c r="U2883" i="6" s="1"/>
  <c r="T2883" i="6" a="1"/>
  <c r="T2883" i="6"/>
  <c r="S2883" i="6" a="1"/>
  <c r="S2883" i="6"/>
  <c r="V2882" i="6" a="1"/>
  <c r="V2882" i="6" s="1"/>
  <c r="U2882" i="6" a="1"/>
  <c r="U2882" i="6"/>
  <c r="T2882" i="6" a="1"/>
  <c r="T2882" i="6"/>
  <c r="S2882" i="6" a="1"/>
  <c r="S2882" i="6"/>
  <c r="V2881" i="6" a="1"/>
  <c r="V2881" i="6" s="1"/>
  <c r="U2881" i="6" a="1"/>
  <c r="U2881" i="6" s="1"/>
  <c r="T2881" i="6" a="1"/>
  <c r="T2881" i="6" s="1"/>
  <c r="S2881" i="6" a="1"/>
  <c r="S2881" i="6"/>
  <c r="V2880" i="6" a="1"/>
  <c r="V2880" i="6" s="1"/>
  <c r="U2880" i="6" a="1"/>
  <c r="U2880" i="6" s="1"/>
  <c r="T2880" i="6" a="1"/>
  <c r="T2880" i="6"/>
  <c r="S2880" i="6" a="1"/>
  <c r="S2880" i="6"/>
  <c r="V2879" i="6" a="1"/>
  <c r="V2879" i="6" s="1"/>
  <c r="U2879" i="6" a="1"/>
  <c r="U2879" i="6"/>
  <c r="T2879" i="6" a="1"/>
  <c r="T2879" i="6" s="1"/>
  <c r="S2879" i="6" a="1"/>
  <c r="S2879" i="6"/>
  <c r="V2877" i="6" a="1"/>
  <c r="V2877" i="6" s="1"/>
  <c r="U2877" i="6" a="1"/>
  <c r="U2877" i="6" s="1"/>
  <c r="T2877" i="6" a="1"/>
  <c r="T2877" i="6" s="1"/>
  <c r="S2877" i="6" a="1"/>
  <c r="S2877" i="6"/>
  <c r="V2876" i="6" a="1"/>
  <c r="V2876" i="6" s="1"/>
  <c r="U2876" i="6" a="1"/>
  <c r="U2876" i="6"/>
  <c r="T2876" i="6" a="1"/>
  <c r="T2876" i="6"/>
  <c r="S2876" i="6" a="1"/>
  <c r="S2876" i="6"/>
  <c r="R2876" i="6" a="1"/>
  <c r="R2876" i="6" s="1"/>
  <c r="Q2876" i="6" a="1"/>
  <c r="Q2876" i="6"/>
  <c r="V2875" i="6" a="1"/>
  <c r="V2875" i="6" s="1"/>
  <c r="U2875" i="6" a="1"/>
  <c r="U2875" i="6"/>
  <c r="T2875" i="6" a="1"/>
  <c r="T2875" i="6" s="1"/>
  <c r="S2875" i="6" a="1"/>
  <c r="S2875" i="6" s="1"/>
  <c r="V2874" i="6" a="1"/>
  <c r="V2874" i="6"/>
  <c r="U2874" i="6" a="1"/>
  <c r="U2874" i="6"/>
  <c r="T2874" i="6" a="1"/>
  <c r="T2874" i="6" s="1"/>
  <c r="S2874" i="6" a="1"/>
  <c r="S2874" i="6"/>
  <c r="V2873" i="6" a="1"/>
  <c r="V2873" i="6"/>
  <c r="U2873" i="6" a="1"/>
  <c r="U2873" i="6"/>
  <c r="T2873" i="6" a="1"/>
  <c r="T2873" i="6" s="1"/>
  <c r="S2873" i="6" a="1"/>
  <c r="S2873" i="6" s="1"/>
  <c r="V2870" i="6" a="1"/>
  <c r="V2870" i="6" s="1"/>
  <c r="U2870" i="6" a="1"/>
  <c r="U2870" i="6"/>
  <c r="T2870" i="6" a="1"/>
  <c r="T2870" i="6" s="1"/>
  <c r="S2870" i="6" a="1"/>
  <c r="S2870" i="6" s="1"/>
  <c r="V2868" i="6" a="1"/>
  <c r="V2868" i="6"/>
  <c r="U2868" i="6" a="1"/>
  <c r="U2868" i="6"/>
  <c r="T2868" i="6" a="1"/>
  <c r="T2868" i="6" s="1"/>
  <c r="S2868" i="6" a="1"/>
  <c r="S2868" i="6"/>
  <c r="V2866" i="6" a="1"/>
  <c r="V2866" i="6" s="1"/>
  <c r="U2866" i="6" a="1"/>
  <c r="U2866" i="6"/>
  <c r="T2866" i="6" a="1"/>
  <c r="T2866" i="6" s="1"/>
  <c r="S2866" i="6" a="1"/>
  <c r="S2866" i="6" s="1"/>
  <c r="V2865" i="6" a="1"/>
  <c r="V2865" i="6" s="1"/>
  <c r="U2865" i="6" a="1"/>
  <c r="U2865" i="6"/>
  <c r="T2865" i="6" a="1"/>
  <c r="T2865" i="6" s="1"/>
  <c r="S2865" i="6" a="1"/>
  <c r="S2865" i="6"/>
  <c r="V2864" i="6" a="1"/>
  <c r="V2864" i="6"/>
  <c r="U2864" i="6" a="1"/>
  <c r="U2864" i="6"/>
  <c r="T2864" i="6" a="1"/>
  <c r="T2864" i="6" s="1"/>
  <c r="S2864" i="6" a="1"/>
  <c r="S2864" i="6"/>
  <c r="V2863" i="6" a="1"/>
  <c r="V2863" i="6" s="1"/>
  <c r="U2863" i="6" a="1"/>
  <c r="U2863" i="6"/>
  <c r="T2863" i="6" a="1"/>
  <c r="T2863" i="6" s="1"/>
  <c r="S2863" i="6" a="1"/>
  <c r="S2863" i="6" s="1"/>
  <c r="V2862" i="6" a="1"/>
  <c r="V2862" i="6"/>
  <c r="U2862" i="6" a="1"/>
  <c r="U2862" i="6"/>
  <c r="T2862" i="6" a="1"/>
  <c r="T2862" i="6" s="1"/>
  <c r="S2862" i="6" a="1"/>
  <c r="S2862" i="6"/>
  <c r="V2860" i="6" a="1"/>
  <c r="V2860" i="6"/>
  <c r="U2860" i="6" a="1"/>
  <c r="U2860" i="6"/>
  <c r="T2860" i="6" a="1"/>
  <c r="T2860" i="6" s="1"/>
  <c r="S2860" i="6" a="1"/>
  <c r="S2860" i="6" s="1"/>
  <c r="V2856" i="6" a="1"/>
  <c r="V2856" i="6" s="1"/>
  <c r="U2856" i="6" a="1"/>
  <c r="U2856" i="6"/>
  <c r="T2856" i="6" a="1"/>
  <c r="T2856" i="6" s="1"/>
  <c r="S2856" i="6" a="1"/>
  <c r="S2856" i="6" s="1"/>
  <c r="V2855" i="6" a="1"/>
  <c r="V2855" i="6"/>
  <c r="U2855" i="6" a="1"/>
  <c r="U2855" i="6"/>
  <c r="T2855" i="6" a="1"/>
  <c r="T2855" i="6" s="1"/>
  <c r="S2855" i="6" a="1"/>
  <c r="S2855" i="6"/>
  <c r="V2854" i="6" a="1"/>
  <c r="V2854" i="6" s="1"/>
  <c r="U2854" i="6" a="1"/>
  <c r="U2854" i="6" s="1"/>
  <c r="T2854" i="6" a="1"/>
  <c r="T2854" i="6"/>
  <c r="S2854" i="6" a="1"/>
  <c r="S2854" i="6"/>
  <c r="V2853" i="6" a="1"/>
  <c r="V2853" i="6" s="1"/>
  <c r="U2853" i="6" a="1"/>
  <c r="U2853" i="6" s="1"/>
  <c r="T2853" i="6" a="1"/>
  <c r="T2853" i="6"/>
  <c r="S2853" i="6" a="1"/>
  <c r="S2853" i="6"/>
  <c r="V2852" i="6" a="1"/>
  <c r="V2852" i="6" s="1"/>
  <c r="U2852" i="6" a="1"/>
  <c r="U2852" i="6" s="1"/>
  <c r="T2852" i="6" a="1"/>
  <c r="T2852" i="6"/>
  <c r="S2852" i="6" a="1"/>
  <c r="S2852" i="6"/>
  <c r="V2851" i="6" a="1"/>
  <c r="V2851" i="6" s="1"/>
  <c r="U2851" i="6" a="1"/>
  <c r="U2851" i="6" s="1"/>
  <c r="T2851" i="6" a="1"/>
  <c r="T2851" i="6"/>
  <c r="S2851" i="6" a="1"/>
  <c r="S2851" i="6"/>
  <c r="V2850" i="6"/>
  <c r="U2850" i="6"/>
  <c r="T2850" i="6"/>
  <c r="S2850" i="6"/>
  <c r="R2850" i="6"/>
  <c r="Q2850" i="6"/>
  <c r="V2849" i="6" a="1"/>
  <c r="V2849" i="6"/>
  <c r="U2849" i="6" a="1"/>
  <c r="U2849" i="6" s="1"/>
  <c r="T2849" i="6" a="1"/>
  <c r="T2849" i="6" s="1"/>
  <c r="S2849" i="6" a="1"/>
  <c r="S2849" i="6"/>
  <c r="V2848" i="6" a="1"/>
  <c r="V2848" i="6"/>
  <c r="U2848" i="6" a="1"/>
  <c r="U2848" i="6" s="1"/>
  <c r="T2848" i="6" a="1"/>
  <c r="T2848" i="6" s="1"/>
  <c r="S2848" i="6" a="1"/>
  <c r="S2848" i="6"/>
  <c r="V2847" i="6" a="1"/>
  <c r="V2847" i="6"/>
  <c r="U2847" i="6" a="1"/>
  <c r="U2847" i="6" s="1"/>
  <c r="T2847" i="6" a="1"/>
  <c r="T2847" i="6" s="1"/>
  <c r="S2847" i="6" a="1"/>
  <c r="S2847" i="6"/>
  <c r="V2846" i="6" a="1"/>
  <c r="V2846" i="6"/>
  <c r="U2846" i="6" a="1"/>
  <c r="U2846" i="6" s="1"/>
  <c r="T2846" i="6" a="1"/>
  <c r="T2846" i="6" s="1"/>
  <c r="S2846" i="6" a="1"/>
  <c r="S2846" i="6"/>
  <c r="V2845" i="6" a="1"/>
  <c r="V2845" i="6" s="1"/>
  <c r="U2845" i="6" a="1"/>
  <c r="U2845" i="6" s="1"/>
  <c r="T2845" i="6" a="1"/>
  <c r="T2845" i="6" s="1"/>
  <c r="S2845" i="6" a="1"/>
  <c r="S2845" i="6"/>
  <c r="V2843" i="6" a="1"/>
  <c r="V2843" i="6"/>
  <c r="U2843" i="6" a="1"/>
  <c r="U2843" i="6" s="1"/>
  <c r="T2843" i="6" a="1"/>
  <c r="T2843" i="6" s="1"/>
  <c r="S2843" i="6" a="1"/>
  <c r="S2843" i="6"/>
  <c r="V2842" i="6" a="1"/>
  <c r="V2842" i="6"/>
  <c r="U2842" i="6" a="1"/>
  <c r="U2842" i="6" s="1"/>
  <c r="V2841" i="6" a="1"/>
  <c r="V2841" i="6" s="1"/>
  <c r="U2841" i="6" a="1"/>
  <c r="U2841" i="6" s="1"/>
  <c r="T2841" i="6" a="1"/>
  <c r="T2841" i="6"/>
  <c r="S2841" i="6" a="1"/>
  <c r="S2841" i="6" s="1"/>
  <c r="V2840" i="6" a="1"/>
  <c r="V2840" i="6" s="1"/>
  <c r="U2840" i="6" a="1"/>
  <c r="U2840" i="6"/>
  <c r="T2840" i="6" a="1"/>
  <c r="T2840" i="6" s="1"/>
  <c r="S2840" i="6" a="1"/>
  <c r="S2840" i="6" s="1"/>
  <c r="V2839" i="6" a="1"/>
  <c r="V2839" i="6" s="1"/>
  <c r="U2839" i="6" a="1"/>
  <c r="U2839" i="6"/>
  <c r="T2839" i="6" a="1"/>
  <c r="T2839" i="6"/>
  <c r="S2839" i="6" a="1"/>
  <c r="S2839" i="6" s="1"/>
  <c r="V2838" i="6" a="1"/>
  <c r="V2838" i="6" s="1"/>
  <c r="U2838" i="6" a="1"/>
  <c r="U2838" i="6"/>
  <c r="T2838" i="6" a="1"/>
  <c r="T2838" i="6"/>
  <c r="S2838" i="6" a="1"/>
  <c r="S2838" i="6" s="1"/>
  <c r="V2837" i="6" a="1"/>
  <c r="V2837" i="6" s="1"/>
  <c r="U2837" i="6" a="1"/>
  <c r="U2837" i="6" s="1"/>
  <c r="T2837" i="6" a="1"/>
  <c r="T2837" i="6"/>
  <c r="S2837" i="6" a="1"/>
  <c r="S2837" i="6" s="1"/>
  <c r="V2833" i="6" a="1"/>
  <c r="V2833" i="6" s="1"/>
  <c r="U2833" i="6" a="1"/>
  <c r="U2833" i="6"/>
  <c r="T2833" i="6" a="1"/>
  <c r="T2833" i="6" s="1"/>
  <c r="S2833" i="6" a="1"/>
  <c r="S2833" i="6" s="1"/>
  <c r="V2830" i="6" a="1"/>
  <c r="V2830" i="6" s="1"/>
  <c r="U2830" i="6" a="1"/>
  <c r="U2830" i="6"/>
  <c r="T2830" i="6" a="1"/>
  <c r="T2830" i="6"/>
  <c r="S2830" i="6" a="1"/>
  <c r="S2830" i="6" s="1"/>
  <c r="V2829" i="6" a="1"/>
  <c r="V2829" i="6" s="1"/>
  <c r="U2829" i="6" a="1"/>
  <c r="U2829" i="6"/>
  <c r="T2829" i="6" a="1"/>
  <c r="T2829" i="6"/>
  <c r="S2829" i="6" a="1"/>
  <c r="S2829" i="6" s="1"/>
  <c r="R2829" i="6" a="1"/>
  <c r="R2829" i="6" s="1"/>
  <c r="Q2829" i="6" a="1"/>
  <c r="Q2829" i="6" s="1"/>
  <c r="V2828" i="6" a="1"/>
  <c r="V2828" i="6"/>
  <c r="U2828" i="6" a="1"/>
  <c r="U2828" i="6" s="1"/>
  <c r="T2828" i="6" a="1"/>
  <c r="T2828" i="6" s="1"/>
  <c r="S2828" i="6" a="1"/>
  <c r="S2828" i="6" s="1"/>
  <c r="V2827" i="6" a="1"/>
  <c r="V2827" i="6" s="1"/>
  <c r="U2827" i="6" a="1"/>
  <c r="U2827" i="6" s="1"/>
  <c r="T2827" i="6" a="1"/>
  <c r="T2827" i="6" s="1"/>
  <c r="S2827" i="6" a="1"/>
  <c r="S2827" i="6"/>
  <c r="V2826" i="6" a="1"/>
  <c r="V2826" i="6" s="1"/>
  <c r="U2826" i="6" a="1"/>
  <c r="U2826" i="6" s="1"/>
  <c r="T2826" i="6" a="1"/>
  <c r="T2826" i="6" s="1"/>
  <c r="S2826" i="6" a="1"/>
  <c r="S2826" i="6"/>
  <c r="V2825" i="6" a="1"/>
  <c r="V2825" i="6"/>
  <c r="U2825" i="6" a="1"/>
  <c r="U2825" i="6" s="1"/>
  <c r="T2825" i="6" a="1"/>
  <c r="T2825" i="6" s="1"/>
  <c r="S2825" i="6" a="1"/>
  <c r="S2825" i="6" s="1"/>
  <c r="V2824" i="6" a="1"/>
  <c r="V2824" i="6" s="1"/>
  <c r="U2824" i="6" a="1"/>
  <c r="U2824" i="6" s="1"/>
  <c r="T2824" i="6" a="1"/>
  <c r="T2824" i="6" s="1"/>
  <c r="S2824" i="6" a="1"/>
  <c r="S2824" i="6" s="1"/>
  <c r="V2823" i="6" a="1"/>
  <c r="V2823" i="6" s="1"/>
  <c r="U2823" i="6" a="1"/>
  <c r="U2823" i="6" s="1"/>
  <c r="T2823" i="6" a="1"/>
  <c r="T2823" i="6" s="1"/>
  <c r="S2823" i="6" a="1"/>
  <c r="S2823" i="6"/>
  <c r="V2822" i="6" a="1"/>
  <c r="V2822" i="6" s="1"/>
  <c r="U2822" i="6" a="1"/>
  <c r="U2822" i="6" s="1"/>
  <c r="T2822" i="6" a="1"/>
  <c r="T2822" i="6" s="1"/>
  <c r="S2822" i="6" a="1"/>
  <c r="S2822" i="6" s="1"/>
  <c r="V2819" i="6" a="1"/>
  <c r="V2819" i="6"/>
  <c r="U2819" i="6" a="1"/>
  <c r="U2819" i="6" s="1"/>
  <c r="T2819" i="6" a="1"/>
  <c r="T2819" i="6" s="1"/>
  <c r="S2819" i="6" a="1"/>
  <c r="S2819" i="6" s="1"/>
  <c r="V2818" i="6" a="1"/>
  <c r="V2818" i="6" s="1"/>
  <c r="U2818" i="6" a="1"/>
  <c r="U2818" i="6" s="1"/>
  <c r="T2818" i="6" a="1"/>
  <c r="T2818" i="6" s="1"/>
  <c r="S2818" i="6" a="1"/>
  <c r="S2818" i="6" s="1"/>
  <c r="V2816" i="6" a="1"/>
  <c r="V2816" i="6" s="1"/>
  <c r="U2816" i="6" a="1"/>
  <c r="U2816" i="6" s="1"/>
  <c r="T2816" i="6" a="1"/>
  <c r="T2816" i="6" s="1"/>
  <c r="S2816" i="6" a="1"/>
  <c r="S2816" i="6"/>
  <c r="V2814" i="6" a="1"/>
  <c r="V2814" i="6" s="1"/>
  <c r="U2814" i="6" a="1"/>
  <c r="U2814" i="6" s="1"/>
  <c r="T2814" i="6" a="1"/>
  <c r="T2814" i="6" s="1"/>
  <c r="S2814" i="6" a="1"/>
  <c r="S2814" i="6" s="1"/>
  <c r="V2813" i="6" a="1"/>
  <c r="V2813" i="6"/>
  <c r="U2813" i="6" a="1"/>
  <c r="U2813" i="6" s="1"/>
  <c r="T2813" i="6" a="1"/>
  <c r="T2813" i="6" s="1"/>
  <c r="S2813" i="6" a="1"/>
  <c r="S2813" i="6" s="1"/>
  <c r="V2811" i="6" a="1"/>
  <c r="V2811" i="6" s="1"/>
  <c r="U2811" i="6" a="1"/>
  <c r="U2811" i="6" s="1"/>
  <c r="T2811" i="6" a="1"/>
  <c r="T2811" i="6" s="1"/>
  <c r="S2811" i="6" a="1"/>
  <c r="S2811" i="6" s="1"/>
  <c r="V2810" i="6" a="1"/>
  <c r="V2810" i="6" s="1"/>
  <c r="U2810" i="6" a="1"/>
  <c r="U2810" i="6" s="1"/>
  <c r="T2810" i="6" a="1"/>
  <c r="T2810" i="6" s="1"/>
  <c r="S2810" i="6" a="1"/>
  <c r="S2810" i="6"/>
  <c r="V2808" i="6" a="1"/>
  <c r="V2808" i="6" s="1"/>
  <c r="U2808" i="6" a="1"/>
  <c r="U2808" i="6" s="1"/>
  <c r="T2808" i="6" a="1"/>
  <c r="T2808" i="6" s="1"/>
  <c r="S2808" i="6" a="1"/>
  <c r="S2808" i="6" s="1"/>
  <c r="V2806" i="6" a="1"/>
  <c r="V2806" i="6"/>
  <c r="U2806" i="6" a="1"/>
  <c r="U2806" i="6" s="1"/>
  <c r="T2806" i="6" a="1"/>
  <c r="T2806" i="6" s="1"/>
  <c r="S2806" i="6" a="1"/>
  <c r="S2806" i="6" s="1"/>
  <c r="V2805" i="6" a="1"/>
  <c r="V2805" i="6" s="1"/>
  <c r="U2805" i="6" a="1"/>
  <c r="U2805" i="6" s="1"/>
  <c r="T2805" i="6" a="1"/>
  <c r="T2805" i="6" s="1"/>
  <c r="S2805" i="6" a="1"/>
  <c r="S2805" i="6" s="1"/>
  <c r="V2804" i="6" a="1"/>
  <c r="V2804" i="6" s="1"/>
  <c r="U2804" i="6" a="1"/>
  <c r="U2804" i="6" s="1"/>
  <c r="T2804" i="6" a="1"/>
  <c r="T2804" i="6" s="1"/>
  <c r="S2804" i="6" a="1"/>
  <c r="S2804" i="6"/>
  <c r="V2802" i="6" a="1"/>
  <c r="V2802" i="6" s="1"/>
  <c r="U2802" i="6" a="1"/>
  <c r="U2802" i="6" s="1"/>
  <c r="T2802" i="6" a="1"/>
  <c r="T2802" i="6" s="1"/>
  <c r="S2802" i="6" a="1"/>
  <c r="S2802" i="6" s="1"/>
  <c r="V2801" i="6" a="1"/>
  <c r="V2801" i="6"/>
  <c r="U2801" i="6" a="1"/>
  <c r="U2801" i="6" s="1"/>
  <c r="T2801" i="6" a="1"/>
  <c r="T2801" i="6" s="1"/>
  <c r="S2801" i="6" a="1"/>
  <c r="S2801" i="6" s="1"/>
  <c r="V2800" i="6" a="1"/>
  <c r="V2800" i="6" s="1"/>
  <c r="U2800" i="6" a="1"/>
  <c r="U2800" i="6" s="1"/>
  <c r="T2800" i="6" a="1"/>
  <c r="T2800" i="6" s="1"/>
  <c r="S2800" i="6" a="1"/>
  <c r="S2800" i="6" s="1"/>
  <c r="V2799" i="6" a="1"/>
  <c r="V2799" i="6" s="1"/>
  <c r="U2799" i="6" a="1"/>
  <c r="U2799" i="6" s="1"/>
  <c r="T2799" i="6" a="1"/>
  <c r="T2799" i="6" s="1"/>
  <c r="S2799" i="6" a="1"/>
  <c r="S2799" i="6"/>
  <c r="V2798" i="6" a="1"/>
  <c r="V2798" i="6" s="1"/>
  <c r="U2798" i="6" a="1"/>
  <c r="U2798" i="6" s="1"/>
  <c r="T2798" i="6" a="1"/>
  <c r="T2798" i="6" s="1"/>
  <c r="S2798" i="6" a="1"/>
  <c r="S2798" i="6" s="1"/>
  <c r="V2794" i="6" a="1"/>
  <c r="V2794" i="6"/>
  <c r="U2794" i="6" a="1"/>
  <c r="U2794" i="6" s="1"/>
  <c r="T2794" i="6" a="1"/>
  <c r="T2794" i="6" s="1"/>
  <c r="S2794" i="6" a="1"/>
  <c r="S2794" i="6" s="1"/>
  <c r="V2791" i="6" a="1"/>
  <c r="V2791" i="6" s="1"/>
  <c r="U2791" i="6" a="1"/>
  <c r="U2791" i="6" s="1"/>
  <c r="T2791" i="6" a="1"/>
  <c r="T2791" i="6" s="1"/>
  <c r="S2791" i="6" a="1"/>
  <c r="S2791" i="6" s="1"/>
  <c r="V2788" i="6" a="1"/>
  <c r="V2788" i="6" s="1"/>
  <c r="U2788" i="6" a="1"/>
  <c r="U2788" i="6" s="1"/>
  <c r="T2788" i="6" a="1"/>
  <c r="T2788" i="6" s="1"/>
  <c r="S2788" i="6" a="1"/>
  <c r="S2788" i="6"/>
  <c r="V2787" i="6" a="1"/>
  <c r="V2787" i="6" s="1"/>
  <c r="U2787" i="6" a="1"/>
  <c r="U2787" i="6" s="1"/>
  <c r="T2787" i="6" a="1"/>
  <c r="T2787" i="6" s="1"/>
  <c r="S2787" i="6" a="1"/>
  <c r="S2787" i="6" s="1"/>
  <c r="V2786" i="6" a="1"/>
  <c r="V2786" i="6"/>
  <c r="U2786" i="6" a="1"/>
  <c r="U2786" i="6" s="1"/>
  <c r="T2786" i="6" a="1"/>
  <c r="T2786" i="6" s="1"/>
  <c r="S2786" i="6" a="1"/>
  <c r="S2786" i="6" s="1"/>
  <c r="V2784" i="6" a="1"/>
  <c r="V2784" i="6" s="1"/>
  <c r="U2784" i="6" a="1"/>
  <c r="U2784" i="6" s="1"/>
  <c r="T2784" i="6" a="1"/>
  <c r="T2784" i="6" s="1"/>
  <c r="S2784" i="6" a="1"/>
  <c r="S2784" i="6" s="1"/>
  <c r="V2783" i="6" a="1"/>
  <c r="V2783" i="6" s="1"/>
  <c r="U2783" i="6" a="1"/>
  <c r="U2783" i="6" s="1"/>
  <c r="T2783" i="6" a="1"/>
  <c r="T2783" i="6" s="1"/>
  <c r="S2783" i="6" a="1"/>
  <c r="S2783" i="6"/>
  <c r="V2781" i="6"/>
  <c r="U2781" i="6"/>
  <c r="T2781" i="6"/>
  <c r="S2781" i="6"/>
  <c r="R2781" i="6"/>
  <c r="Q2781" i="6"/>
  <c r="V2777" i="6" a="1"/>
  <c r="V2777" i="6"/>
  <c r="U2777" i="6" a="1"/>
  <c r="U2777" i="6" s="1"/>
  <c r="T2777" i="6" a="1"/>
  <c r="T2777" i="6" s="1"/>
  <c r="S2777" i="6" a="1"/>
  <c r="S2777" i="6" s="1"/>
  <c r="V2776" i="6" a="1"/>
  <c r="V2776" i="6" s="1"/>
  <c r="U2776" i="6" a="1"/>
  <c r="U2776" i="6"/>
  <c r="T2776" i="6" a="1"/>
  <c r="T2776" i="6" s="1"/>
  <c r="S2776" i="6" a="1"/>
  <c r="S2776" i="6" s="1"/>
  <c r="V2773" i="6" a="1"/>
  <c r="V2773" i="6" s="1"/>
  <c r="U2773" i="6" a="1"/>
  <c r="U2773" i="6" s="1"/>
  <c r="T2773" i="6" a="1"/>
  <c r="T2773" i="6" s="1"/>
  <c r="S2773" i="6" a="1"/>
  <c r="S2773" i="6" s="1"/>
  <c r="V2772" i="6"/>
  <c r="U2772" i="6"/>
  <c r="T2772" i="6"/>
  <c r="S2772" i="6"/>
  <c r="R2772" i="6"/>
  <c r="Q2772" i="6"/>
  <c r="V2771" i="6" a="1"/>
  <c r="V2771" i="6" s="1"/>
  <c r="U2771" i="6" a="1"/>
  <c r="U2771" i="6" s="1"/>
  <c r="T2771" i="6" a="1"/>
  <c r="T2771" i="6"/>
  <c r="S2771" i="6" a="1"/>
  <c r="S2771" i="6" s="1"/>
  <c r="V2770" i="6" a="1"/>
  <c r="V2770" i="6" s="1"/>
  <c r="U2770" i="6" a="1"/>
  <c r="U2770" i="6"/>
  <c r="T2770" i="6" a="1"/>
  <c r="T2770" i="6" s="1"/>
  <c r="S2770" i="6" a="1"/>
  <c r="S2770" i="6" s="1"/>
  <c r="V2769" i="6" a="1"/>
  <c r="V2769" i="6" s="1"/>
  <c r="U2769" i="6" a="1"/>
  <c r="U2769" i="6"/>
  <c r="T2769" i="6" a="1"/>
  <c r="T2769" i="6"/>
  <c r="S2769" i="6" a="1"/>
  <c r="S2769" i="6" s="1"/>
  <c r="V2768" i="6" a="1"/>
  <c r="V2768" i="6" s="1"/>
  <c r="U2768" i="6" a="1"/>
  <c r="U2768" i="6"/>
  <c r="T2768" i="6" a="1"/>
  <c r="T2768" i="6"/>
  <c r="S2768" i="6" a="1"/>
  <c r="S2768" i="6" s="1"/>
  <c r="V2767" i="6" a="1"/>
  <c r="V2767" i="6" s="1"/>
  <c r="U2767" i="6" a="1"/>
  <c r="U2767" i="6" s="1"/>
  <c r="T2767" i="6" a="1"/>
  <c r="T2767" i="6"/>
  <c r="S2767" i="6" a="1"/>
  <c r="S2767" i="6" s="1"/>
  <c r="V2763" i="6" a="1"/>
  <c r="V2763" i="6" s="1"/>
  <c r="U2763" i="6" a="1"/>
  <c r="U2763" i="6"/>
  <c r="T2763" i="6" a="1"/>
  <c r="T2763" i="6" s="1"/>
  <c r="S2763" i="6" a="1"/>
  <c r="S2763" i="6" s="1"/>
  <c r="V2762" i="6" a="1"/>
  <c r="V2762" i="6" s="1"/>
  <c r="U2762" i="6" a="1"/>
  <c r="U2762" i="6"/>
  <c r="T2762" i="6" a="1"/>
  <c r="T2762" i="6"/>
  <c r="S2762" i="6" a="1"/>
  <c r="S2762" i="6" s="1"/>
  <c r="V2761" i="6" a="1"/>
  <c r="V2761" i="6" s="1"/>
  <c r="U2761" i="6" a="1"/>
  <c r="U2761" i="6"/>
  <c r="T2761" i="6" a="1"/>
  <c r="T2761" i="6"/>
  <c r="S2761" i="6" a="1"/>
  <c r="S2761" i="6" s="1"/>
  <c r="V2760" i="6" a="1"/>
  <c r="V2760" i="6" s="1"/>
  <c r="U2760" i="6" a="1"/>
  <c r="U2760" i="6" s="1"/>
  <c r="T2760" i="6" a="1"/>
  <c r="T2760" i="6"/>
  <c r="S2760" i="6" a="1"/>
  <c r="S2760" i="6" s="1"/>
  <c r="V2759" i="6" a="1"/>
  <c r="V2759" i="6" s="1"/>
  <c r="U2759" i="6" a="1"/>
  <c r="U2759" i="6"/>
  <c r="T2759" i="6" a="1"/>
  <c r="T2759" i="6" s="1"/>
  <c r="S2759" i="6" a="1"/>
  <c r="S2759" i="6" s="1"/>
  <c r="V2757" i="6" a="1"/>
  <c r="V2757" i="6" s="1"/>
  <c r="U2757" i="6" a="1"/>
  <c r="U2757" i="6"/>
  <c r="T2757" i="6" a="1"/>
  <c r="T2757" i="6"/>
  <c r="S2757" i="6" a="1"/>
  <c r="S2757" i="6" s="1"/>
  <c r="V2753" i="6" a="1"/>
  <c r="V2753" i="6" s="1"/>
  <c r="U2753" i="6" a="1"/>
  <c r="U2753" i="6"/>
  <c r="T2753" i="6" a="1"/>
  <c r="T2753" i="6"/>
  <c r="S2753" i="6" a="1"/>
  <c r="S2753" i="6" s="1"/>
  <c r="V2752" i="6" a="1"/>
  <c r="V2752" i="6" s="1"/>
  <c r="U2752" i="6" a="1"/>
  <c r="U2752" i="6" s="1"/>
  <c r="T2752" i="6" a="1"/>
  <c r="T2752" i="6"/>
  <c r="S2752" i="6" a="1"/>
  <c r="S2752" i="6" s="1"/>
  <c r="V2751" i="6" a="1"/>
  <c r="V2751" i="6" s="1"/>
  <c r="U2751" i="6" a="1"/>
  <c r="U2751" i="6"/>
  <c r="T2751" i="6" a="1"/>
  <c r="T2751" i="6" s="1"/>
  <c r="S2751" i="6" a="1"/>
  <c r="S2751" i="6" s="1"/>
  <c r="V2749" i="6" a="1"/>
  <c r="V2749" i="6" s="1"/>
  <c r="U2749" i="6" a="1"/>
  <c r="U2749" i="6"/>
  <c r="T2749" i="6" a="1"/>
  <c r="T2749" i="6"/>
  <c r="S2749" i="6" a="1"/>
  <c r="S2749" i="6" s="1"/>
  <c r="V2748" i="6"/>
  <c r="U2748" i="6"/>
  <c r="T2748" i="6"/>
  <c r="V2747" i="6" a="1"/>
  <c r="V2747" i="6"/>
  <c r="U2747" i="6" a="1"/>
  <c r="U2747" i="6"/>
  <c r="T2747" i="6" a="1"/>
  <c r="T2747" i="6"/>
  <c r="S2747" i="6" a="1"/>
  <c r="S2747" i="6"/>
  <c r="V2744" i="6" a="1"/>
  <c r="V2744" i="6"/>
  <c r="U2744" i="6" a="1"/>
  <c r="U2744" i="6"/>
  <c r="T2744" i="6" a="1"/>
  <c r="T2744" i="6"/>
  <c r="S2744" i="6" a="1"/>
  <c r="S2744" i="6"/>
  <c r="V2743" i="6" a="1"/>
  <c r="V2743" i="6"/>
  <c r="U2743" i="6" a="1"/>
  <c r="U2743" i="6"/>
  <c r="V2742" i="6" a="1"/>
  <c r="V2742" i="6"/>
  <c r="U2742" i="6" a="1"/>
  <c r="U2742" i="6"/>
  <c r="T2742" i="6" a="1"/>
  <c r="T2742" i="6"/>
  <c r="S2742" i="6" a="1"/>
  <c r="S2742" i="6"/>
  <c r="V2741" i="6" a="1"/>
  <c r="V2741" i="6"/>
  <c r="U2741" i="6" a="1"/>
  <c r="U2741" i="6"/>
  <c r="T2741" i="6" a="1"/>
  <c r="T2741" i="6"/>
  <c r="S2741" i="6" a="1"/>
  <c r="S2741" i="6"/>
  <c r="V2739" i="6" a="1"/>
  <c r="V2739" i="6"/>
  <c r="U2739" i="6" a="1"/>
  <c r="U2739" i="6"/>
  <c r="T2739" i="6" a="1"/>
  <c r="T2739" i="6"/>
  <c r="S2739" i="6" a="1"/>
  <c r="S2739" i="6"/>
  <c r="V2738" i="6" a="1"/>
  <c r="V2738" i="6"/>
  <c r="U2738" i="6" a="1"/>
  <c r="U2738" i="6"/>
  <c r="T2738" i="6" a="1"/>
  <c r="T2738" i="6"/>
  <c r="S2738" i="6" a="1"/>
  <c r="S2738" i="6"/>
  <c r="V2737" i="6"/>
  <c r="U2737" i="6"/>
  <c r="T2737" i="6"/>
  <c r="S2737" i="6"/>
  <c r="R2737" i="6"/>
  <c r="V2736" i="6" a="1"/>
  <c r="V2736" i="6" s="1"/>
  <c r="U2736" i="6" a="1"/>
  <c r="U2736" i="6" s="1"/>
  <c r="T2736" i="6" a="1"/>
  <c r="T2736" i="6" s="1"/>
  <c r="V2735" i="6" a="1"/>
  <c r="V2735" i="6" s="1"/>
  <c r="U2735" i="6" a="1"/>
  <c r="U2735" i="6" s="1"/>
  <c r="T2735" i="6" a="1"/>
  <c r="T2735" i="6" s="1"/>
  <c r="S2735" i="6" a="1"/>
  <c r="S2735" i="6" s="1"/>
  <c r="V2734" i="6" a="1"/>
  <c r="V2734" i="6"/>
  <c r="U2734" i="6" a="1"/>
  <c r="U2734" i="6" s="1"/>
  <c r="T2734" i="6" a="1"/>
  <c r="T2734" i="6" s="1"/>
  <c r="S2734" i="6" a="1"/>
  <c r="S2734" i="6" s="1"/>
  <c r="V2733" i="6" a="1"/>
  <c r="V2733" i="6" s="1"/>
  <c r="U2733" i="6" a="1"/>
  <c r="U2733" i="6"/>
  <c r="T2733" i="6" a="1"/>
  <c r="T2733" i="6" s="1"/>
  <c r="S2733" i="6" a="1"/>
  <c r="S2733" i="6" s="1"/>
  <c r="V2732" i="6" a="1"/>
  <c r="V2732" i="6" s="1"/>
  <c r="U2732" i="6" a="1"/>
  <c r="U2732" i="6" s="1"/>
  <c r="T2732" i="6" a="1"/>
  <c r="T2732" i="6" s="1"/>
  <c r="S2732" i="6" a="1"/>
  <c r="S2732" i="6" s="1"/>
  <c r="V2731" i="6" a="1"/>
  <c r="V2731" i="6" s="1"/>
  <c r="U2731" i="6" a="1"/>
  <c r="U2731" i="6" s="1"/>
  <c r="T2731" i="6" a="1"/>
  <c r="T2731" i="6" s="1"/>
  <c r="S2731" i="6" a="1"/>
  <c r="S2731" i="6" s="1"/>
  <c r="V2730" i="6" a="1"/>
  <c r="V2730" i="6"/>
  <c r="U2730" i="6" a="1"/>
  <c r="U2730" i="6" s="1"/>
  <c r="T2730" i="6" a="1"/>
  <c r="T2730" i="6" s="1"/>
  <c r="S2730" i="6" a="1"/>
  <c r="S2730" i="6" s="1"/>
  <c r="V2728" i="6" a="1"/>
  <c r="V2728" i="6" s="1"/>
  <c r="U2728" i="6" a="1"/>
  <c r="U2728" i="6"/>
  <c r="T2728" i="6" a="1"/>
  <c r="T2728" i="6" s="1"/>
  <c r="S2728" i="6" a="1"/>
  <c r="S2728" i="6" s="1"/>
  <c r="V2725" i="6" a="1"/>
  <c r="V2725" i="6" s="1"/>
  <c r="U2725" i="6" a="1"/>
  <c r="U2725" i="6" s="1"/>
  <c r="T2725" i="6" a="1"/>
  <c r="T2725" i="6" s="1"/>
  <c r="S2725" i="6" a="1"/>
  <c r="S2725" i="6" s="1"/>
  <c r="V2724" i="6" a="1"/>
  <c r="V2724" i="6" s="1"/>
  <c r="U2724" i="6" a="1"/>
  <c r="U2724" i="6" s="1"/>
  <c r="T2724" i="6" a="1"/>
  <c r="T2724" i="6" s="1"/>
  <c r="S2724" i="6" a="1"/>
  <c r="S2724" i="6" s="1"/>
  <c r="V2723" i="6" a="1"/>
  <c r="V2723" i="6"/>
  <c r="U2723" i="6" a="1"/>
  <c r="U2723" i="6" s="1"/>
  <c r="T2723" i="6" a="1"/>
  <c r="T2723" i="6" s="1"/>
  <c r="S2723" i="6" a="1"/>
  <c r="S2723" i="6" s="1"/>
  <c r="V2721" i="6" a="1"/>
  <c r="V2721" i="6" s="1"/>
  <c r="U2721" i="6" a="1"/>
  <c r="U2721" i="6"/>
  <c r="T2721" i="6" a="1"/>
  <c r="T2721" i="6" s="1"/>
  <c r="S2721" i="6" a="1"/>
  <c r="S2721" i="6" s="1"/>
  <c r="V2720" i="6" a="1"/>
  <c r="V2720" i="6" s="1"/>
  <c r="U2720" i="6" a="1"/>
  <c r="U2720" i="6" s="1"/>
  <c r="T2720" i="6" a="1"/>
  <c r="T2720" i="6" s="1"/>
  <c r="S2720" i="6" a="1"/>
  <c r="S2720" i="6" s="1"/>
  <c r="V2719" i="6" a="1"/>
  <c r="V2719" i="6" s="1"/>
  <c r="U2719" i="6" a="1"/>
  <c r="U2719" i="6" s="1"/>
  <c r="T2719" i="6" a="1"/>
  <c r="T2719" i="6" s="1"/>
  <c r="S2719" i="6" a="1"/>
  <c r="S2719" i="6" s="1"/>
  <c r="V2718" i="6" a="1"/>
  <c r="V2718" i="6"/>
  <c r="U2718" i="6" a="1"/>
  <c r="U2718" i="6" s="1"/>
  <c r="T2718" i="6" a="1"/>
  <c r="T2718" i="6" s="1"/>
  <c r="S2718" i="6" a="1"/>
  <c r="S2718" i="6" s="1"/>
  <c r="V2717" i="6" a="1"/>
  <c r="V2717" i="6" s="1"/>
  <c r="U2717" i="6" a="1"/>
  <c r="U2717" i="6"/>
  <c r="T2717" i="6" a="1"/>
  <c r="T2717" i="6" s="1"/>
  <c r="S2717" i="6" a="1"/>
  <c r="S2717" i="6" s="1"/>
  <c r="V2715" i="6" a="1"/>
  <c r="V2715" i="6" s="1"/>
  <c r="U2715" i="6" a="1"/>
  <c r="U2715" i="6" s="1"/>
  <c r="T2715" i="6" a="1"/>
  <c r="T2715" i="6" s="1"/>
  <c r="S2715" i="6" a="1"/>
  <c r="S2715" i="6" s="1"/>
  <c r="V2714" i="6" a="1"/>
  <c r="V2714" i="6" s="1"/>
  <c r="U2714" i="6" a="1"/>
  <c r="U2714" i="6" s="1"/>
  <c r="T2714" i="6" a="1"/>
  <c r="T2714" i="6" s="1"/>
  <c r="S2714" i="6" a="1"/>
  <c r="S2714" i="6" s="1"/>
  <c r="V2712" i="6" a="1"/>
  <c r="V2712" i="6"/>
  <c r="U2712" i="6" a="1"/>
  <c r="U2712" i="6" s="1"/>
  <c r="T2712" i="6" a="1"/>
  <c r="T2712" i="6" s="1"/>
  <c r="S2712" i="6" a="1"/>
  <c r="S2712" i="6" s="1"/>
  <c r="V2708" i="6" a="1"/>
  <c r="V2708" i="6" s="1"/>
  <c r="U2708" i="6" a="1"/>
  <c r="U2708" i="6"/>
  <c r="T2708" i="6" a="1"/>
  <c r="T2708" i="6" s="1"/>
  <c r="S2708" i="6" a="1"/>
  <c r="S2708" i="6" s="1"/>
  <c r="V2707" i="6" a="1"/>
  <c r="V2707" i="6" s="1"/>
  <c r="U2707" i="6" a="1"/>
  <c r="U2707" i="6" s="1"/>
  <c r="T2707" i="6" a="1"/>
  <c r="T2707" i="6" s="1"/>
  <c r="S2707" i="6" a="1"/>
  <c r="S2707" i="6" s="1"/>
  <c r="V2706" i="6" a="1"/>
  <c r="V2706" i="6" s="1"/>
  <c r="U2706" i="6" a="1"/>
  <c r="U2706" i="6" s="1"/>
  <c r="T2706" i="6" a="1"/>
  <c r="T2706" i="6" s="1"/>
  <c r="S2706" i="6" a="1"/>
  <c r="S2706" i="6" s="1"/>
  <c r="V2705" i="6" a="1"/>
  <c r="V2705" i="6"/>
  <c r="U2705" i="6" a="1"/>
  <c r="U2705" i="6" s="1"/>
  <c r="T2705" i="6" a="1"/>
  <c r="T2705" i="6" s="1"/>
  <c r="S2705" i="6" a="1"/>
  <c r="S2705" i="6" s="1"/>
  <c r="V2704" i="6" a="1"/>
  <c r="V2704" i="6" s="1"/>
  <c r="U2704" i="6" a="1"/>
  <c r="U2704" i="6"/>
  <c r="T2704" i="6" a="1"/>
  <c r="T2704" i="6" s="1"/>
  <c r="S2704" i="6" a="1"/>
  <c r="S2704" i="6" s="1"/>
  <c r="V2703" i="6" a="1"/>
  <c r="V2703" i="6" s="1"/>
  <c r="U2703" i="6" a="1"/>
  <c r="U2703" i="6" s="1"/>
  <c r="T2703" i="6" a="1"/>
  <c r="T2703" i="6" s="1"/>
  <c r="S2703" i="6" a="1"/>
  <c r="S2703" i="6" s="1"/>
  <c r="V2701" i="6" a="1"/>
  <c r="V2701" i="6" s="1"/>
  <c r="U2701" i="6" a="1"/>
  <c r="U2701" i="6" s="1"/>
  <c r="T2701" i="6" a="1"/>
  <c r="T2701" i="6" s="1"/>
  <c r="S2701" i="6" a="1"/>
  <c r="S2701" i="6" s="1"/>
  <c r="V2700" i="6" a="1"/>
  <c r="V2700" i="6"/>
  <c r="U2700" i="6" a="1"/>
  <c r="U2700" i="6" s="1"/>
  <c r="T2700" i="6" a="1"/>
  <c r="T2700" i="6" s="1"/>
  <c r="S2700" i="6" a="1"/>
  <c r="S2700" i="6" s="1"/>
  <c r="R2700" i="6" a="1"/>
  <c r="R2700" i="6" s="1"/>
  <c r="Q2700" i="6" a="1"/>
  <c r="Q2700" i="6"/>
  <c r="V2699" i="6" a="1"/>
  <c r="V2699" i="6" s="1"/>
  <c r="U2699" i="6" a="1"/>
  <c r="U2699" i="6" s="1"/>
  <c r="T2699" i="6" a="1"/>
  <c r="T2699" i="6" s="1"/>
  <c r="S2699" i="6" a="1"/>
  <c r="S2699" i="6" s="1"/>
  <c r="V2698" i="6" a="1"/>
  <c r="V2698" i="6" s="1"/>
  <c r="U2698" i="6" a="1"/>
  <c r="U2698" i="6" s="1"/>
  <c r="T2698" i="6" a="1"/>
  <c r="T2698" i="6" s="1"/>
  <c r="S2698" i="6" a="1"/>
  <c r="S2698" i="6" s="1"/>
  <c r="V2697" i="6" a="1"/>
  <c r="V2697" i="6" s="1"/>
  <c r="U2697" i="6" a="1"/>
  <c r="U2697" i="6" s="1"/>
  <c r="T2697" i="6" a="1"/>
  <c r="T2697" i="6" s="1"/>
  <c r="S2697" i="6" a="1"/>
  <c r="S2697" i="6" s="1"/>
  <c r="V2694" i="6" a="1"/>
  <c r="V2694" i="6" s="1"/>
  <c r="U2694" i="6" a="1"/>
  <c r="U2694" i="6" s="1"/>
  <c r="T2694" i="6" a="1"/>
  <c r="T2694" i="6" s="1"/>
  <c r="S2694" i="6" a="1"/>
  <c r="S2694" i="6" s="1"/>
  <c r="V2692" i="6" a="1"/>
  <c r="V2692" i="6" s="1"/>
  <c r="U2692" i="6" a="1"/>
  <c r="U2692" i="6" s="1"/>
  <c r="T2692" i="6" a="1"/>
  <c r="T2692" i="6" s="1"/>
  <c r="S2692" i="6" a="1"/>
  <c r="S2692" i="6" s="1"/>
  <c r="V2690" i="6" a="1"/>
  <c r="V2690" i="6" s="1"/>
  <c r="U2690" i="6" a="1"/>
  <c r="U2690" i="6" s="1"/>
  <c r="T2690" i="6" a="1"/>
  <c r="T2690" i="6" s="1"/>
  <c r="S2690" i="6" a="1"/>
  <c r="S2690" i="6" s="1"/>
  <c r="V2689" i="6" a="1"/>
  <c r="V2689" i="6" s="1"/>
  <c r="U2689" i="6" a="1"/>
  <c r="U2689" i="6" s="1"/>
  <c r="T2689" i="6" a="1"/>
  <c r="T2689" i="6"/>
  <c r="S2689" i="6" a="1"/>
  <c r="S2689" i="6" s="1"/>
  <c r="V2688" i="6" a="1"/>
  <c r="V2688" i="6" s="1"/>
  <c r="U2688" i="6" a="1"/>
  <c r="U2688" i="6" s="1"/>
  <c r="T2688" i="6" a="1"/>
  <c r="T2688" i="6" s="1"/>
  <c r="S2688" i="6" a="1"/>
  <c r="S2688" i="6" s="1"/>
  <c r="V2687" i="6" a="1"/>
  <c r="V2687" i="6" s="1"/>
  <c r="U2687" i="6" a="1"/>
  <c r="U2687" i="6" s="1"/>
  <c r="T2687" i="6" a="1"/>
  <c r="T2687" i="6" s="1"/>
  <c r="S2687" i="6" a="1"/>
  <c r="S2687" i="6" s="1"/>
  <c r="V2686" i="6" a="1"/>
  <c r="V2686" i="6" s="1"/>
  <c r="U2686" i="6" a="1"/>
  <c r="U2686" i="6" s="1"/>
  <c r="T2686" i="6" a="1"/>
  <c r="T2686" i="6" s="1"/>
  <c r="S2686" i="6" a="1"/>
  <c r="S2686" i="6" s="1"/>
  <c r="V2684" i="6" a="1"/>
  <c r="V2684" i="6" s="1"/>
  <c r="U2684" i="6" a="1"/>
  <c r="U2684" i="6" s="1"/>
  <c r="T2684" i="6" a="1"/>
  <c r="T2684" i="6" s="1"/>
  <c r="S2684" i="6" a="1"/>
  <c r="S2684" i="6" s="1"/>
  <c r="V2680" i="6" a="1"/>
  <c r="V2680" i="6" s="1"/>
  <c r="U2680" i="6" a="1"/>
  <c r="U2680" i="6" s="1"/>
  <c r="T2680" i="6" a="1"/>
  <c r="T2680" i="6" s="1"/>
  <c r="S2680" i="6" a="1"/>
  <c r="S2680" i="6"/>
  <c r="V2679" i="6" a="1"/>
  <c r="V2679" i="6" s="1"/>
  <c r="U2679" i="6" a="1"/>
  <c r="U2679" i="6" s="1"/>
  <c r="T2679" i="6" a="1"/>
  <c r="T2679" i="6" s="1"/>
  <c r="S2679" i="6" a="1"/>
  <c r="S2679" i="6" s="1"/>
  <c r="V2678" i="6" a="1"/>
  <c r="V2678" i="6" s="1"/>
  <c r="U2678" i="6" a="1"/>
  <c r="U2678" i="6" s="1"/>
  <c r="T2678" i="6" a="1"/>
  <c r="T2678" i="6" s="1"/>
  <c r="S2678" i="6" a="1"/>
  <c r="S2678" i="6" s="1"/>
  <c r="V2677" i="6" a="1"/>
  <c r="V2677" i="6" s="1"/>
  <c r="U2677" i="6" a="1"/>
  <c r="U2677" i="6" s="1"/>
  <c r="T2677" i="6" a="1"/>
  <c r="T2677" i="6" s="1"/>
  <c r="S2677" i="6" a="1"/>
  <c r="S2677" i="6" s="1"/>
  <c r="V2676" i="6" a="1"/>
  <c r="V2676" i="6" s="1"/>
  <c r="U2676" i="6" a="1"/>
  <c r="U2676" i="6" s="1"/>
  <c r="T2676" i="6" a="1"/>
  <c r="T2676" i="6" s="1"/>
  <c r="S2676" i="6" a="1"/>
  <c r="S2676" i="6" s="1"/>
  <c r="V2675" i="6" a="1"/>
  <c r="V2675" i="6" s="1"/>
  <c r="U2675" i="6" a="1"/>
  <c r="U2675" i="6" s="1"/>
  <c r="T2675" i="6" a="1"/>
  <c r="T2675" i="6" s="1"/>
  <c r="S2675" i="6" a="1"/>
  <c r="S2675" i="6" s="1"/>
  <c r="V2674" i="6"/>
  <c r="U2674" i="6"/>
  <c r="T2674" i="6"/>
  <c r="S2674" i="6"/>
  <c r="R2674" i="6"/>
  <c r="Q2674" i="6"/>
  <c r="V2673" i="6" a="1"/>
  <c r="V2673" i="6" s="1"/>
  <c r="U2673" i="6" a="1"/>
  <c r="U2673" i="6" s="1"/>
  <c r="T2673" i="6" a="1"/>
  <c r="T2673" i="6" s="1"/>
  <c r="S2673" i="6" a="1"/>
  <c r="S2673" i="6" s="1"/>
  <c r="V2672" i="6" a="1"/>
  <c r="V2672" i="6" s="1"/>
  <c r="U2672" i="6" a="1"/>
  <c r="U2672" i="6" s="1"/>
  <c r="T2672" i="6" a="1"/>
  <c r="T2672" i="6" s="1"/>
  <c r="S2672" i="6" a="1"/>
  <c r="S2672" i="6"/>
  <c r="V2671" i="6" a="1"/>
  <c r="V2671" i="6" s="1"/>
  <c r="U2671" i="6" a="1"/>
  <c r="U2671" i="6" s="1"/>
  <c r="T2671" i="6" a="1"/>
  <c r="T2671" i="6" s="1"/>
  <c r="S2671" i="6" a="1"/>
  <c r="S2671" i="6" s="1"/>
  <c r="V2670" i="6" a="1"/>
  <c r="V2670" i="6"/>
  <c r="U2670" i="6" a="1"/>
  <c r="U2670" i="6" s="1"/>
  <c r="T2670" i="6" a="1"/>
  <c r="T2670" i="6" s="1"/>
  <c r="S2670" i="6" a="1"/>
  <c r="S2670" i="6" s="1"/>
  <c r="V2669" i="6" a="1"/>
  <c r="V2669" i="6" s="1"/>
  <c r="U2669" i="6" a="1"/>
  <c r="U2669" i="6" s="1"/>
  <c r="T2669" i="6" a="1"/>
  <c r="T2669" i="6" s="1"/>
  <c r="S2669" i="6" a="1"/>
  <c r="S2669" i="6" s="1"/>
  <c r="V2667" i="6" a="1"/>
  <c r="V2667" i="6" s="1"/>
  <c r="U2667" i="6" a="1"/>
  <c r="U2667" i="6" s="1"/>
  <c r="T2667" i="6" a="1"/>
  <c r="T2667" i="6" s="1"/>
  <c r="S2667" i="6" a="1"/>
  <c r="S2667" i="6"/>
  <c r="V2666" i="6" a="1"/>
  <c r="V2666" i="6" s="1"/>
  <c r="U2666" i="6" a="1"/>
  <c r="U2666" i="6" s="1"/>
  <c r="V2665" i="6" a="1"/>
  <c r="V2665" i="6" s="1"/>
  <c r="U2665" i="6" a="1"/>
  <c r="U2665" i="6" s="1"/>
  <c r="T2665" i="6" a="1"/>
  <c r="T2665" i="6"/>
  <c r="S2665" i="6" a="1"/>
  <c r="S2665" i="6" s="1"/>
  <c r="V2664" i="6" a="1"/>
  <c r="V2664" i="6" s="1"/>
  <c r="U2664" i="6" a="1"/>
  <c r="U2664" i="6" s="1"/>
  <c r="T2664" i="6" a="1"/>
  <c r="T2664" i="6" s="1"/>
  <c r="S2664" i="6" a="1"/>
  <c r="S2664" i="6" s="1"/>
  <c r="V2663" i="6" a="1"/>
  <c r="V2663" i="6" s="1"/>
  <c r="U2663" i="6" a="1"/>
  <c r="U2663" i="6" s="1"/>
  <c r="T2663" i="6" a="1"/>
  <c r="T2663" i="6" s="1"/>
  <c r="S2663" i="6" a="1"/>
  <c r="S2663" i="6" s="1"/>
  <c r="V2662" i="6" a="1"/>
  <c r="V2662" i="6" s="1"/>
  <c r="U2662" i="6" a="1"/>
  <c r="U2662" i="6" s="1"/>
  <c r="T2662" i="6" a="1"/>
  <c r="T2662" i="6" s="1"/>
  <c r="S2662" i="6" a="1"/>
  <c r="S2662" i="6" s="1"/>
  <c r="V2661" i="6" a="1"/>
  <c r="V2661" i="6" s="1"/>
  <c r="U2661" i="6" a="1"/>
  <c r="U2661" i="6" s="1"/>
  <c r="T2661" i="6" a="1"/>
  <c r="T2661" i="6"/>
  <c r="S2661" i="6" a="1"/>
  <c r="S2661" i="6" s="1"/>
  <c r="V2657" i="6" a="1"/>
  <c r="V2657" i="6" s="1"/>
  <c r="U2657" i="6" a="1"/>
  <c r="U2657" i="6" s="1"/>
  <c r="T2657" i="6" a="1"/>
  <c r="T2657" i="6" s="1"/>
  <c r="S2657" i="6" a="1"/>
  <c r="S2657" i="6" s="1"/>
  <c r="V2654" i="6" a="1"/>
  <c r="V2654" i="6" s="1"/>
  <c r="U2654" i="6" a="1"/>
  <c r="U2654" i="6" s="1"/>
  <c r="T2654" i="6" a="1"/>
  <c r="T2654" i="6" s="1"/>
  <c r="S2654" i="6" a="1"/>
  <c r="S2654" i="6" s="1"/>
  <c r="V2653" i="6" a="1"/>
  <c r="V2653" i="6" s="1"/>
  <c r="U2653" i="6" a="1"/>
  <c r="U2653" i="6"/>
  <c r="T2653" i="6" a="1"/>
  <c r="T2653" i="6" s="1"/>
  <c r="S2653" i="6" a="1"/>
  <c r="S2653" i="6" s="1"/>
  <c r="R2653" i="6" a="1"/>
  <c r="R2653" i="6" s="1"/>
  <c r="Q2653" i="6" a="1"/>
  <c r="Q2653" i="6" s="1"/>
  <c r="V2652" i="6" a="1"/>
  <c r="V2652" i="6" s="1"/>
  <c r="U2652" i="6" a="1"/>
  <c r="U2652" i="6" s="1"/>
  <c r="T2652" i="6" a="1"/>
  <c r="T2652" i="6" s="1"/>
  <c r="S2652" i="6" a="1"/>
  <c r="S2652" i="6" s="1"/>
  <c r="V2651" i="6" a="1"/>
  <c r="V2651" i="6" s="1"/>
  <c r="U2651" i="6" a="1"/>
  <c r="U2651" i="6" s="1"/>
  <c r="T2651" i="6" a="1"/>
  <c r="T2651" i="6" s="1"/>
  <c r="S2651" i="6" a="1"/>
  <c r="S2651" i="6" s="1"/>
  <c r="V2650" i="6" a="1"/>
  <c r="V2650" i="6" s="1"/>
  <c r="U2650" i="6" a="1"/>
  <c r="U2650" i="6" s="1"/>
  <c r="T2650" i="6" a="1"/>
  <c r="T2650" i="6" s="1"/>
  <c r="S2650" i="6" a="1"/>
  <c r="S2650" i="6"/>
  <c r="V2649" i="6" a="1"/>
  <c r="V2649" i="6" s="1"/>
  <c r="U2649" i="6" a="1"/>
  <c r="U2649" i="6" s="1"/>
  <c r="T2649" i="6" a="1"/>
  <c r="T2649" i="6" s="1"/>
  <c r="S2649" i="6" a="1"/>
  <c r="S2649" i="6" s="1"/>
  <c r="V2648" i="6" a="1"/>
  <c r="V2648" i="6"/>
  <c r="U2648" i="6" a="1"/>
  <c r="U2648" i="6" s="1"/>
  <c r="T2648" i="6" a="1"/>
  <c r="T2648" i="6" s="1"/>
  <c r="S2648" i="6" a="1"/>
  <c r="S2648" i="6" s="1"/>
  <c r="V2647" i="6" a="1"/>
  <c r="V2647" i="6" s="1"/>
  <c r="U2647" i="6" a="1"/>
  <c r="U2647" i="6" s="1"/>
  <c r="T2647" i="6" a="1"/>
  <c r="T2647" i="6" s="1"/>
  <c r="S2647" i="6" a="1"/>
  <c r="S2647" i="6" s="1"/>
  <c r="V2646" i="6" a="1"/>
  <c r="V2646" i="6" s="1"/>
  <c r="U2646" i="6" a="1"/>
  <c r="U2646" i="6" s="1"/>
  <c r="T2646" i="6" a="1"/>
  <c r="T2646" i="6" s="1"/>
  <c r="S2646" i="6" a="1"/>
  <c r="S2646" i="6"/>
  <c r="V2643" i="6" a="1"/>
  <c r="V2643" i="6" s="1"/>
  <c r="U2643" i="6" a="1"/>
  <c r="U2643" i="6" s="1"/>
  <c r="T2643" i="6" a="1"/>
  <c r="T2643" i="6" s="1"/>
  <c r="S2643" i="6" a="1"/>
  <c r="S2643" i="6" s="1"/>
  <c r="V2642" i="6" a="1"/>
  <c r="V2642" i="6" s="1"/>
  <c r="U2642" i="6" a="1"/>
  <c r="U2642" i="6" s="1"/>
  <c r="T2642" i="6" a="1"/>
  <c r="T2642" i="6" s="1"/>
  <c r="S2642" i="6" a="1"/>
  <c r="S2642" i="6" s="1"/>
  <c r="V2640" i="6" a="1"/>
  <c r="V2640" i="6" s="1"/>
  <c r="U2640" i="6" a="1"/>
  <c r="U2640" i="6" s="1"/>
  <c r="T2640" i="6" a="1"/>
  <c r="T2640" i="6" s="1"/>
  <c r="S2640" i="6" a="1"/>
  <c r="S2640" i="6"/>
  <c r="V2638" i="6" a="1"/>
  <c r="V2638" i="6" s="1"/>
  <c r="U2638" i="6" a="1"/>
  <c r="U2638" i="6" s="1"/>
  <c r="T2638" i="6" a="1"/>
  <c r="T2638" i="6" s="1"/>
  <c r="S2638" i="6" a="1"/>
  <c r="S2638" i="6"/>
  <c r="V2637" i="6" a="1"/>
  <c r="V2637" i="6" s="1"/>
  <c r="U2637" i="6" a="1"/>
  <c r="U2637" i="6" s="1"/>
  <c r="T2637" i="6" a="1"/>
  <c r="T2637" i="6" s="1"/>
  <c r="S2637" i="6" a="1"/>
  <c r="S2637" i="6"/>
  <c r="V2635" i="6" a="1"/>
  <c r="V2635" i="6" s="1"/>
  <c r="U2635" i="6" a="1"/>
  <c r="U2635" i="6" s="1"/>
  <c r="T2635" i="6" a="1"/>
  <c r="T2635" i="6" s="1"/>
  <c r="S2635" i="6" a="1"/>
  <c r="S2635" i="6"/>
  <c r="V2634" i="6" a="1"/>
  <c r="V2634" i="6" s="1"/>
  <c r="U2634" i="6" a="1"/>
  <c r="U2634" i="6" s="1"/>
  <c r="T2634" i="6" a="1"/>
  <c r="T2634" i="6" s="1"/>
  <c r="S2634" i="6" a="1"/>
  <c r="S2634" i="6" s="1"/>
  <c r="V2632" i="6" a="1"/>
  <c r="V2632" i="6" s="1"/>
  <c r="U2632" i="6" a="1"/>
  <c r="U2632" i="6" s="1"/>
  <c r="T2632" i="6" a="1"/>
  <c r="T2632" i="6" s="1"/>
  <c r="S2632" i="6" a="1"/>
  <c r="S2632" i="6"/>
  <c r="V2630" i="6" a="1"/>
  <c r="V2630" i="6" s="1"/>
  <c r="U2630" i="6" a="1"/>
  <c r="U2630" i="6" s="1"/>
  <c r="T2630" i="6" a="1"/>
  <c r="T2630" i="6" s="1"/>
  <c r="S2630" i="6" a="1"/>
  <c r="S2630" i="6" s="1"/>
  <c r="V2629" i="6" a="1"/>
  <c r="V2629" i="6" s="1"/>
  <c r="U2629" i="6" a="1"/>
  <c r="U2629" i="6" s="1"/>
  <c r="T2629" i="6" a="1"/>
  <c r="T2629" i="6" s="1"/>
  <c r="S2629" i="6" a="1"/>
  <c r="S2629" i="6" s="1"/>
  <c r="V2628" i="6" a="1"/>
  <c r="V2628" i="6" s="1"/>
  <c r="U2628" i="6" a="1"/>
  <c r="U2628" i="6" s="1"/>
  <c r="T2628" i="6" a="1"/>
  <c r="T2628" i="6" s="1"/>
  <c r="S2628" i="6" a="1"/>
  <c r="S2628" i="6"/>
  <c r="V2626" i="6" a="1"/>
  <c r="V2626" i="6" s="1"/>
  <c r="U2626" i="6" a="1"/>
  <c r="U2626" i="6" s="1"/>
  <c r="T2626" i="6" a="1"/>
  <c r="T2626" i="6" s="1"/>
  <c r="S2626" i="6" a="1"/>
  <c r="S2626" i="6"/>
  <c r="V2625" i="6" a="1"/>
  <c r="V2625" i="6" s="1"/>
  <c r="U2625" i="6" a="1"/>
  <c r="U2625" i="6" s="1"/>
  <c r="T2625" i="6" a="1"/>
  <c r="T2625" i="6" s="1"/>
  <c r="S2625" i="6" a="1"/>
  <c r="S2625" i="6" s="1"/>
  <c r="V2624" i="6" a="1"/>
  <c r="V2624" i="6" s="1"/>
  <c r="U2624" i="6" a="1"/>
  <c r="U2624" i="6" s="1"/>
  <c r="T2624" i="6" a="1"/>
  <c r="T2624" i="6" s="1"/>
  <c r="S2624" i="6" a="1"/>
  <c r="S2624" i="6"/>
  <c r="V2623" i="6" a="1"/>
  <c r="V2623" i="6" s="1"/>
  <c r="U2623" i="6" a="1"/>
  <c r="U2623" i="6" s="1"/>
  <c r="T2623" i="6" a="1"/>
  <c r="T2623" i="6" s="1"/>
  <c r="S2623" i="6" a="1"/>
  <c r="S2623" i="6" s="1"/>
  <c r="V2622" i="6" a="1"/>
  <c r="V2622" i="6" s="1"/>
  <c r="U2622" i="6" a="1"/>
  <c r="U2622" i="6" s="1"/>
  <c r="T2622" i="6" a="1"/>
  <c r="T2622" i="6" s="1"/>
  <c r="S2622" i="6" a="1"/>
  <c r="S2622" i="6"/>
  <c r="V2618" i="6" a="1"/>
  <c r="V2618" i="6" s="1"/>
  <c r="U2618" i="6" a="1"/>
  <c r="U2618" i="6" s="1"/>
  <c r="T2618" i="6" a="1"/>
  <c r="T2618" i="6" s="1"/>
  <c r="S2618" i="6" a="1"/>
  <c r="S2618" i="6" s="1"/>
  <c r="V2615" i="6" a="1"/>
  <c r="V2615" i="6" s="1"/>
  <c r="U2615" i="6" a="1"/>
  <c r="U2615" i="6" s="1"/>
  <c r="T2615" i="6" a="1"/>
  <c r="T2615" i="6" s="1"/>
  <c r="S2615" i="6" a="1"/>
  <c r="S2615" i="6" s="1"/>
  <c r="V2612" i="6" a="1"/>
  <c r="V2612" i="6" s="1"/>
  <c r="U2612" i="6" a="1"/>
  <c r="U2612" i="6" s="1"/>
  <c r="T2612" i="6" a="1"/>
  <c r="T2612" i="6" s="1"/>
  <c r="S2612" i="6" a="1"/>
  <c r="S2612" i="6"/>
  <c r="V2611" i="6" a="1"/>
  <c r="V2611" i="6" s="1"/>
  <c r="U2611" i="6" a="1"/>
  <c r="U2611" i="6" s="1"/>
  <c r="T2611" i="6" a="1"/>
  <c r="T2611" i="6" s="1"/>
  <c r="S2611" i="6" a="1"/>
  <c r="S2611" i="6"/>
  <c r="V2610" i="6" a="1"/>
  <c r="V2610" i="6" s="1"/>
  <c r="U2610" i="6" a="1"/>
  <c r="U2610" i="6" s="1"/>
  <c r="T2610" i="6" a="1"/>
  <c r="T2610" i="6" s="1"/>
  <c r="S2610" i="6" a="1"/>
  <c r="S2610" i="6"/>
  <c r="V2608" i="6" a="1"/>
  <c r="V2608" i="6" s="1"/>
  <c r="U2608" i="6" a="1"/>
  <c r="U2608" i="6" s="1"/>
  <c r="T2608" i="6" a="1"/>
  <c r="T2608" i="6" s="1"/>
  <c r="S2608" i="6" a="1"/>
  <c r="S2608" i="6"/>
  <c r="V2607" i="6" a="1"/>
  <c r="V2607" i="6" s="1"/>
  <c r="U2607" i="6" a="1"/>
  <c r="U2607" i="6" s="1"/>
  <c r="T2607" i="6" a="1"/>
  <c r="T2607" i="6" s="1"/>
  <c r="S2607" i="6" a="1"/>
  <c r="S2607" i="6" s="1"/>
  <c r="V2605" i="6"/>
  <c r="U2605" i="6"/>
  <c r="T2605" i="6"/>
  <c r="S2605" i="6"/>
  <c r="R2605" i="6"/>
  <c r="Q2605" i="6"/>
  <c r="V2601" i="6" a="1"/>
  <c r="V2601" i="6" s="1"/>
  <c r="U2601" i="6" a="1"/>
  <c r="U2601" i="6" s="1"/>
  <c r="T2601" i="6" a="1"/>
  <c r="T2601" i="6" s="1"/>
  <c r="S2601" i="6" a="1"/>
  <c r="S2601" i="6" s="1"/>
  <c r="V2600" i="6" a="1"/>
  <c r="V2600" i="6"/>
  <c r="U2600" i="6" a="1"/>
  <c r="U2600" i="6" s="1"/>
  <c r="T2600" i="6" a="1"/>
  <c r="T2600" i="6" s="1"/>
  <c r="S2600" i="6" a="1"/>
  <c r="S2600" i="6" s="1"/>
  <c r="V2597" i="6" a="1"/>
  <c r="V2597" i="6" s="1"/>
  <c r="U2597" i="6" a="1"/>
  <c r="U2597" i="6" s="1"/>
  <c r="T2597" i="6" a="1"/>
  <c r="T2597" i="6" s="1"/>
  <c r="S2597" i="6" a="1"/>
  <c r="S2597" i="6" s="1"/>
  <c r="V2596" i="6"/>
  <c r="U2596" i="6"/>
  <c r="T2596" i="6"/>
  <c r="S2596" i="6"/>
  <c r="R2596" i="6"/>
  <c r="Q2596" i="6"/>
  <c r="V2595" i="6" a="1"/>
  <c r="V2595" i="6" s="1"/>
  <c r="U2595" i="6" a="1"/>
  <c r="U2595" i="6" s="1"/>
  <c r="T2595" i="6" a="1"/>
  <c r="T2595" i="6" s="1"/>
  <c r="S2595" i="6" a="1"/>
  <c r="S2595" i="6" s="1"/>
  <c r="V2594" i="6" a="1"/>
  <c r="V2594" i="6" s="1"/>
  <c r="U2594" i="6" a="1"/>
  <c r="U2594" i="6"/>
  <c r="T2594" i="6" a="1"/>
  <c r="T2594" i="6" s="1"/>
  <c r="S2594" i="6" a="1"/>
  <c r="S2594" i="6" s="1"/>
  <c r="V2593" i="6" a="1"/>
  <c r="V2593" i="6" s="1"/>
  <c r="U2593" i="6" a="1"/>
  <c r="U2593" i="6" s="1"/>
  <c r="T2593" i="6" a="1"/>
  <c r="T2593" i="6" s="1"/>
  <c r="S2593" i="6" a="1"/>
  <c r="S2593" i="6" s="1"/>
  <c r="V2592" i="6" a="1"/>
  <c r="V2592" i="6" s="1"/>
  <c r="U2592" i="6" a="1"/>
  <c r="U2592" i="6"/>
  <c r="T2592" i="6" a="1"/>
  <c r="T2592" i="6" s="1"/>
  <c r="S2592" i="6" a="1"/>
  <c r="S2592" i="6" s="1"/>
  <c r="V2591" i="6" a="1"/>
  <c r="V2591" i="6" s="1"/>
  <c r="U2591" i="6" a="1"/>
  <c r="U2591" i="6" s="1"/>
  <c r="T2591" i="6" a="1"/>
  <c r="T2591" i="6" s="1"/>
  <c r="S2591" i="6" a="1"/>
  <c r="S2591" i="6" s="1"/>
  <c r="V2587" i="6" a="1"/>
  <c r="V2587" i="6" s="1"/>
  <c r="U2587" i="6" a="1"/>
  <c r="U2587" i="6" s="1"/>
  <c r="T2587" i="6" a="1"/>
  <c r="T2587" i="6" s="1"/>
  <c r="S2587" i="6" a="1"/>
  <c r="S2587" i="6" s="1"/>
  <c r="V2586" i="6" a="1"/>
  <c r="V2586" i="6" s="1"/>
  <c r="U2586" i="6" a="1"/>
  <c r="U2586" i="6"/>
  <c r="T2586" i="6" a="1"/>
  <c r="T2586" i="6" s="1"/>
  <c r="S2586" i="6" a="1"/>
  <c r="S2586" i="6" s="1"/>
  <c r="V2585" i="6" a="1"/>
  <c r="V2585" i="6" s="1"/>
  <c r="U2585" i="6" a="1"/>
  <c r="U2585" i="6"/>
  <c r="T2585" i="6" a="1"/>
  <c r="T2585" i="6" s="1"/>
  <c r="S2585" i="6" a="1"/>
  <c r="S2585" i="6" s="1"/>
  <c r="V2584" i="6" a="1"/>
  <c r="V2584" i="6" s="1"/>
  <c r="U2584" i="6" a="1"/>
  <c r="U2584" i="6"/>
  <c r="T2584" i="6" a="1"/>
  <c r="T2584" i="6" s="1"/>
  <c r="S2584" i="6" a="1"/>
  <c r="S2584" i="6" s="1"/>
  <c r="V2583" i="6" a="1"/>
  <c r="V2583" i="6" s="1"/>
  <c r="U2583" i="6" a="1"/>
  <c r="U2583" i="6"/>
  <c r="T2583" i="6" a="1"/>
  <c r="T2583" i="6" s="1"/>
  <c r="S2583" i="6" a="1"/>
  <c r="S2583" i="6" s="1"/>
  <c r="V2581" i="6" a="1"/>
  <c r="V2581" i="6" s="1"/>
  <c r="U2581" i="6" a="1"/>
  <c r="U2581" i="6" s="1"/>
  <c r="T2581" i="6" a="1"/>
  <c r="T2581" i="6" s="1"/>
  <c r="S2581" i="6" a="1"/>
  <c r="S2581" i="6" s="1"/>
  <c r="V2577" i="6" a="1"/>
  <c r="V2577" i="6" s="1"/>
  <c r="U2577" i="6" a="1"/>
  <c r="U2577" i="6"/>
  <c r="T2577" i="6" a="1"/>
  <c r="T2577" i="6" s="1"/>
  <c r="S2577" i="6" a="1"/>
  <c r="S2577" i="6" s="1"/>
  <c r="V2576" i="6" a="1"/>
  <c r="V2576" i="6" s="1"/>
  <c r="U2576" i="6" a="1"/>
  <c r="U2576" i="6" s="1"/>
  <c r="T2576" i="6" a="1"/>
  <c r="T2576" i="6" s="1"/>
  <c r="S2576" i="6" a="1"/>
  <c r="S2576" i="6" s="1"/>
  <c r="V2575" i="6" a="1"/>
  <c r="V2575" i="6" s="1"/>
  <c r="U2575" i="6" a="1"/>
  <c r="U2575" i="6" s="1"/>
  <c r="T2575" i="6" a="1"/>
  <c r="T2575" i="6" s="1"/>
  <c r="S2575" i="6" a="1"/>
  <c r="S2575" i="6" s="1"/>
  <c r="V2573" i="6" a="1"/>
  <c r="V2573" i="6" s="1"/>
  <c r="U2573" i="6" a="1"/>
  <c r="U2573" i="6"/>
  <c r="T2573" i="6" a="1"/>
  <c r="T2573" i="6" s="1"/>
  <c r="S2573" i="6" a="1"/>
  <c r="S2573" i="6" s="1"/>
  <c r="V2572" i="6"/>
  <c r="U2572" i="6"/>
  <c r="T2572" i="6"/>
  <c r="V2571" i="6" a="1"/>
  <c r="V2571" i="6"/>
  <c r="U2571" i="6" a="1"/>
  <c r="U2571" i="6"/>
  <c r="T2571" i="6" a="1"/>
  <c r="T2571" i="6"/>
  <c r="S2571" i="6" a="1"/>
  <c r="S2571" i="6"/>
  <c r="V2568" i="6" a="1"/>
  <c r="V2568" i="6"/>
  <c r="U2568" i="6" a="1"/>
  <c r="U2568" i="6"/>
  <c r="T2568" i="6" a="1"/>
  <c r="T2568" i="6"/>
  <c r="S2568" i="6" a="1"/>
  <c r="S2568" i="6"/>
  <c r="V2567" i="6" a="1"/>
  <c r="V2567" i="6" s="1"/>
  <c r="U2567" i="6" a="1"/>
  <c r="U2567" i="6"/>
  <c r="V2566" i="6" a="1"/>
  <c r="V2566" i="6"/>
  <c r="U2566" i="6" a="1"/>
  <c r="U2566" i="6"/>
  <c r="T2566" i="6" a="1"/>
  <c r="T2566" i="6" s="1"/>
  <c r="S2566" i="6" a="1"/>
  <c r="S2566" i="6"/>
  <c r="V2565" i="6" a="1"/>
  <c r="V2565" i="6"/>
  <c r="U2565" i="6" a="1"/>
  <c r="U2565" i="6"/>
  <c r="T2565" i="6" a="1"/>
  <c r="T2565" i="6" s="1"/>
  <c r="S2565" i="6" a="1"/>
  <c r="S2565" i="6"/>
  <c r="V2563" i="6" a="1"/>
  <c r="V2563" i="6"/>
  <c r="U2563" i="6" a="1"/>
  <c r="U2563" i="6"/>
  <c r="T2563" i="6" a="1"/>
  <c r="T2563" i="6" s="1"/>
  <c r="S2563" i="6" a="1"/>
  <c r="S2563" i="6"/>
  <c r="V2562" i="6" a="1"/>
  <c r="V2562" i="6"/>
  <c r="U2562" i="6" a="1"/>
  <c r="U2562" i="6"/>
  <c r="T2562" i="6" a="1"/>
  <c r="T2562" i="6" s="1"/>
  <c r="S2562" i="6" a="1"/>
  <c r="S2562" i="6"/>
  <c r="V2561" i="6"/>
  <c r="U2561" i="6"/>
  <c r="T2561" i="6"/>
  <c r="S2561" i="6"/>
  <c r="R2561" i="6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AL118" i="3" a="1"/>
  <c r="AL118" i="3" s="1"/>
  <c r="AK118" i="3" a="1"/>
  <c r="AK118" i="3"/>
  <c r="AJ118" i="3" a="1"/>
  <c r="AJ118" i="3" s="1"/>
  <c r="AI118" i="3" a="1"/>
  <c r="AI118" i="3" s="1"/>
  <c r="AH118" i="3" a="1"/>
  <c r="AH118" i="3" s="1"/>
  <c r="AG118" i="3" a="1"/>
  <c r="AG118" i="3"/>
  <c r="AF118" i="3" a="1"/>
  <c r="AF118" i="3" s="1"/>
  <c r="AE118" i="3" a="1"/>
  <c r="AE118" i="3" s="1"/>
  <c r="AD118" i="3" a="1"/>
  <c r="AD118" i="3" s="1"/>
  <c r="AC118" i="3" a="1"/>
  <c r="AC118" i="3"/>
  <c r="AB118" i="3" a="1"/>
  <c r="AB118" i="3" s="1"/>
  <c r="AA118" i="3" a="1"/>
  <c r="AA118" i="3" s="1"/>
  <c r="Z118" i="3" a="1"/>
  <c r="Z118" i="3" s="1"/>
  <c r="Y118" i="3" a="1"/>
  <c r="Y118" i="3"/>
  <c r="X118" i="3" a="1"/>
  <c r="X118" i="3" s="1"/>
  <c r="W118" i="3" a="1"/>
  <c r="W118" i="3" s="1"/>
  <c r="V118" i="3" a="1"/>
  <c r="V118" i="3" s="1"/>
  <c r="U118" i="3" a="1"/>
  <c r="U118" i="3"/>
  <c r="T118" i="3" a="1"/>
  <c r="T118" i="3" s="1"/>
  <c r="S118" i="3" a="1"/>
  <c r="S118" i="3" s="1"/>
  <c r="R118" i="3" a="1"/>
  <c r="R118" i="3" s="1"/>
  <c r="Q118" i="3" a="1"/>
  <c r="Q118" i="3"/>
  <c r="P118" i="3" a="1"/>
  <c r="P118" i="3" s="1"/>
  <c r="O118" i="3" a="1"/>
  <c r="O118" i="3" s="1"/>
  <c r="N118" i="3" a="1"/>
  <c r="N118" i="3" s="1"/>
  <c r="M118" i="3" a="1"/>
  <c r="M118" i="3"/>
  <c r="L118" i="3" a="1"/>
  <c r="L118" i="3" s="1"/>
  <c r="K118" i="3" a="1"/>
  <c r="K118" i="3" s="1"/>
  <c r="J118" i="3" a="1"/>
  <c r="J118" i="3" s="1"/>
  <c r="I118" i="3" a="1"/>
  <c r="I118" i="3"/>
  <c r="H118" i="3" a="1"/>
  <c r="H118" i="3" s="1"/>
  <c r="G118" i="3" a="1"/>
  <c r="G118" i="3" s="1"/>
  <c r="F118" i="3" a="1"/>
  <c r="F118" i="3" s="1"/>
  <c r="E118" i="3" a="1"/>
  <c r="E118" i="3"/>
  <c r="D118" i="3" a="1"/>
  <c r="D118" i="3" s="1"/>
  <c r="C118" i="3" a="1"/>
  <c r="C118" i="3" s="1"/>
  <c r="B118" i="3"/>
  <c r="A118" i="3"/>
  <c r="AL117" i="3" a="1"/>
  <c r="AL117" i="3"/>
  <c r="AK117" i="3" a="1"/>
  <c r="AK117" i="3" s="1"/>
  <c r="AJ117" i="3" a="1"/>
  <c r="AJ117" i="3" s="1"/>
  <c r="AI117" i="3" a="1"/>
  <c r="AI117" i="3" s="1"/>
  <c r="AH117" i="3" a="1"/>
  <c r="AH117" i="3"/>
  <c r="AG117" i="3" a="1"/>
  <c r="AG117" i="3" s="1"/>
  <c r="AF117" i="3" a="1"/>
  <c r="AF117" i="3" s="1"/>
  <c r="AE117" i="3" a="1"/>
  <c r="AE117" i="3" s="1"/>
  <c r="AD117" i="3" a="1"/>
  <c r="AD117" i="3"/>
  <c r="AC117" i="3" a="1"/>
  <c r="AC117" i="3" s="1"/>
  <c r="AB117" i="3" a="1"/>
  <c r="AB117" i="3" s="1"/>
  <c r="AA117" i="3" a="1"/>
  <c r="AA117" i="3" s="1"/>
  <c r="Z117" i="3" a="1"/>
  <c r="Z117" i="3"/>
  <c r="Y117" i="3" a="1"/>
  <c r="Y117" i="3" s="1"/>
  <c r="X117" i="3" a="1"/>
  <c r="X117" i="3" s="1"/>
  <c r="W117" i="3" a="1"/>
  <c r="W117" i="3" s="1"/>
  <c r="V117" i="3" a="1"/>
  <c r="V117" i="3"/>
  <c r="U117" i="3" a="1"/>
  <c r="U117" i="3" s="1"/>
  <c r="T117" i="3" a="1"/>
  <c r="T117" i="3" s="1"/>
  <c r="S117" i="3" a="1"/>
  <c r="S117" i="3" s="1"/>
  <c r="R117" i="3" a="1"/>
  <c r="R117" i="3"/>
  <c r="Q117" i="3" a="1"/>
  <c r="Q117" i="3" s="1"/>
  <c r="P117" i="3" a="1"/>
  <c r="P117" i="3" s="1"/>
  <c r="O117" i="3" a="1"/>
  <c r="O117" i="3" s="1"/>
  <c r="N117" i="3" a="1"/>
  <c r="N117" i="3" s="1"/>
  <c r="M117" i="3" a="1"/>
  <c r="M117" i="3" s="1"/>
  <c r="L117" i="3" a="1"/>
  <c r="L117" i="3" s="1"/>
  <c r="K117" i="3" a="1"/>
  <c r="K117" i="3" s="1"/>
  <c r="J117" i="3" a="1"/>
  <c r="J117" i="3"/>
  <c r="I117" i="3" a="1"/>
  <c r="I117" i="3" s="1"/>
  <c r="H117" i="3" a="1"/>
  <c r="H117" i="3" s="1"/>
  <c r="G117" i="3" a="1"/>
  <c r="G117" i="3" s="1"/>
  <c r="F117" i="3" a="1"/>
  <c r="F117" i="3" s="1"/>
  <c r="E117" i="3" a="1"/>
  <c r="E117" i="3" s="1"/>
  <c r="D117" i="3" a="1"/>
  <c r="D117" i="3" s="1"/>
  <c r="C117" i="3" a="1"/>
  <c r="C117" i="3" s="1"/>
  <c r="B117" i="3"/>
  <c r="A117" i="3"/>
  <c r="AL116" i="3" a="1"/>
  <c r="AL116" i="3" s="1"/>
  <c r="AK116" i="3" a="1"/>
  <c r="AK116" i="3" s="1"/>
  <c r="AJ116" i="3" a="1"/>
  <c r="AJ116" i="3" s="1"/>
  <c r="AI116" i="3" a="1"/>
  <c r="AI116" i="3"/>
  <c r="AH116" i="3" a="1"/>
  <c r="AH116" i="3" s="1"/>
  <c r="AG116" i="3" a="1"/>
  <c r="AG116" i="3" s="1"/>
  <c r="AF116" i="3" a="1"/>
  <c r="AF116" i="3" s="1"/>
  <c r="AE116" i="3" a="1"/>
  <c r="AE116" i="3" s="1"/>
  <c r="AD116" i="3" a="1"/>
  <c r="AD116" i="3" s="1"/>
  <c r="AC116" i="3" a="1"/>
  <c r="AC116" i="3" s="1"/>
  <c r="AB116" i="3" a="1"/>
  <c r="AB116" i="3" s="1"/>
  <c r="AA116" i="3" a="1"/>
  <c r="AA116" i="3" s="1"/>
  <c r="Z116" i="3" a="1"/>
  <c r="Z116" i="3" s="1"/>
  <c r="Y116" i="3" a="1"/>
  <c r="Y116" i="3" s="1"/>
  <c r="X116" i="3" a="1"/>
  <c r="X116" i="3" s="1"/>
  <c r="W116" i="3" a="1"/>
  <c r="W116" i="3"/>
  <c r="V116" i="3" a="1"/>
  <c r="V116" i="3" s="1"/>
  <c r="U116" i="3" a="1"/>
  <c r="U116" i="3" s="1"/>
  <c r="T116" i="3" a="1"/>
  <c r="T116" i="3" s="1"/>
  <c r="S116" i="3" a="1"/>
  <c r="S116" i="3" s="1"/>
  <c r="R116" i="3" a="1"/>
  <c r="R116" i="3" s="1"/>
  <c r="Q116" i="3" a="1"/>
  <c r="Q116" i="3" s="1"/>
  <c r="P116" i="3" a="1"/>
  <c r="P116" i="3" s="1"/>
  <c r="O116" i="3" a="1"/>
  <c r="O116" i="3"/>
  <c r="N116" i="3" a="1"/>
  <c r="N116" i="3" s="1"/>
  <c r="M116" i="3" a="1"/>
  <c r="M116" i="3" s="1"/>
  <c r="L116" i="3" a="1"/>
  <c r="L116" i="3" s="1"/>
  <c r="K116" i="3" a="1"/>
  <c r="K116" i="3" s="1"/>
  <c r="J116" i="3" a="1"/>
  <c r="J116" i="3" s="1"/>
  <c r="I116" i="3" a="1"/>
  <c r="I116" i="3" s="1"/>
  <c r="H116" i="3" a="1"/>
  <c r="H116" i="3" s="1"/>
  <c r="G116" i="3" a="1"/>
  <c r="G116" i="3"/>
  <c r="F116" i="3" a="1"/>
  <c r="F116" i="3" s="1"/>
  <c r="E116" i="3" a="1"/>
  <c r="E116" i="3" s="1"/>
  <c r="D116" i="3" a="1"/>
  <c r="D116" i="3" s="1"/>
  <c r="C116" i="3" a="1"/>
  <c r="C116" i="3"/>
  <c r="B116" i="3"/>
  <c r="A116" i="3"/>
  <c r="AL115" i="3" a="1"/>
  <c r="AL115" i="3" s="1"/>
  <c r="AK115" i="3" a="1"/>
  <c r="AK115" i="3" s="1"/>
  <c r="AJ115" i="3" a="1"/>
  <c r="AJ115" i="3" s="1"/>
  <c r="AI115" i="3" a="1"/>
  <c r="AI115" i="3" s="1"/>
  <c r="AH115" i="3" a="1"/>
  <c r="AH115" i="3" s="1"/>
  <c r="AG115" i="3" a="1"/>
  <c r="AG115" i="3" s="1"/>
  <c r="AF115" i="3" a="1"/>
  <c r="AF115" i="3"/>
  <c r="AE115" i="3" a="1"/>
  <c r="AE115" i="3" s="1"/>
  <c r="AD115" i="3" a="1"/>
  <c r="AD115" i="3" s="1"/>
  <c r="AC115" i="3" a="1"/>
  <c r="AC115" i="3" s="1"/>
  <c r="AB115" i="3" a="1"/>
  <c r="AB115" i="3"/>
  <c r="AA115" i="3" a="1"/>
  <c r="AA115" i="3" s="1"/>
  <c r="Z115" i="3" a="1"/>
  <c r="Z115" i="3" s="1"/>
  <c r="Y115" i="3" a="1"/>
  <c r="Y115" i="3" s="1"/>
  <c r="X115" i="3" a="1"/>
  <c r="X115" i="3" s="1"/>
  <c r="W115" i="3" a="1"/>
  <c r="W115" i="3" s="1"/>
  <c r="V115" i="3" a="1"/>
  <c r="V115" i="3" s="1"/>
  <c r="U115" i="3" a="1"/>
  <c r="U115" i="3" s="1"/>
  <c r="T115" i="3" a="1"/>
  <c r="T115" i="3" s="1"/>
  <c r="S115" i="3" a="1"/>
  <c r="S115" i="3" s="1"/>
  <c r="R115" i="3" a="1"/>
  <c r="R115" i="3" s="1"/>
  <c r="Q115" i="3" a="1"/>
  <c r="Q115" i="3" s="1"/>
  <c r="P115" i="3" a="1"/>
  <c r="P115" i="3"/>
  <c r="O115" i="3" a="1"/>
  <c r="O115" i="3" s="1"/>
  <c r="N115" i="3" a="1"/>
  <c r="N115" i="3" s="1"/>
  <c r="M115" i="3" a="1"/>
  <c r="M115" i="3" s="1"/>
  <c r="L115" i="3" a="1"/>
  <c r="L115" i="3" s="1"/>
  <c r="K115" i="3" a="1"/>
  <c r="K115" i="3" s="1"/>
  <c r="J115" i="3" a="1"/>
  <c r="J115" i="3" s="1"/>
  <c r="I115" i="3" a="1"/>
  <c r="I115" i="3" s="1"/>
  <c r="H115" i="3" a="1"/>
  <c r="H115" i="3"/>
  <c r="G115" i="3" a="1"/>
  <c r="G115" i="3" s="1"/>
  <c r="F115" i="3" a="1"/>
  <c r="F115" i="3" s="1"/>
  <c r="E115" i="3" a="1"/>
  <c r="E115" i="3" s="1"/>
  <c r="D115" i="3" a="1"/>
  <c r="D115" i="3" s="1"/>
  <c r="C115" i="3" a="1"/>
  <c r="C115" i="3" s="1"/>
  <c r="B115" i="3"/>
  <c r="A115" i="3"/>
  <c r="AL114" i="3" a="1"/>
  <c r="AL114" i="3" s="1"/>
  <c r="AK114" i="3" a="1"/>
  <c r="AK114" i="3" s="1"/>
  <c r="AJ114" i="3" a="1"/>
  <c r="AJ114" i="3" s="1"/>
  <c r="AI114" i="3" a="1"/>
  <c r="AI114" i="3" s="1"/>
  <c r="AH114" i="3" a="1"/>
  <c r="AH114" i="3" s="1"/>
  <c r="AG114" i="3" a="1"/>
  <c r="AG114" i="3"/>
  <c r="AF114" i="3" a="1"/>
  <c r="AF114" i="3" s="1"/>
  <c r="AE114" i="3" a="1"/>
  <c r="AE114" i="3" s="1"/>
  <c r="AD114" i="3" a="1"/>
  <c r="AD114" i="3" s="1"/>
  <c r="AC114" i="3" a="1"/>
  <c r="AC114" i="3" s="1"/>
  <c r="AB114" i="3" a="1"/>
  <c r="AB114" i="3" s="1"/>
  <c r="AA114" i="3" a="1"/>
  <c r="AA114" i="3" s="1"/>
  <c r="Z114" i="3" a="1"/>
  <c r="Z114" i="3" s="1"/>
  <c r="Y114" i="3" a="1"/>
  <c r="Y114" i="3"/>
  <c r="X114" i="3" a="1"/>
  <c r="X114" i="3" s="1"/>
  <c r="W114" i="3" a="1"/>
  <c r="W114" i="3" s="1"/>
  <c r="V114" i="3" a="1"/>
  <c r="V114" i="3" s="1"/>
  <c r="U114" i="3" a="1"/>
  <c r="U114" i="3"/>
  <c r="T114" i="3" a="1"/>
  <c r="T114" i="3" s="1"/>
  <c r="S114" i="3" a="1"/>
  <c r="S114" i="3" s="1"/>
  <c r="R114" i="3" a="1"/>
  <c r="R114" i="3" s="1"/>
  <c r="Q114" i="3" a="1"/>
  <c r="Q114" i="3" s="1"/>
  <c r="P114" i="3" a="1"/>
  <c r="P114" i="3" s="1"/>
  <c r="O114" i="3" a="1"/>
  <c r="O114" i="3" s="1"/>
  <c r="N114" i="3" a="1"/>
  <c r="N114" i="3" s="1"/>
  <c r="M114" i="3" a="1"/>
  <c r="M114" i="3" s="1"/>
  <c r="L114" i="3" a="1"/>
  <c r="L114" i="3" s="1"/>
  <c r="K114" i="3" a="1"/>
  <c r="K114" i="3" s="1"/>
  <c r="J114" i="3" a="1"/>
  <c r="J114" i="3" s="1"/>
  <c r="I114" i="3" a="1"/>
  <c r="I114" i="3"/>
  <c r="H114" i="3" a="1"/>
  <c r="H114" i="3" s="1"/>
  <c r="G114" i="3" a="1"/>
  <c r="G114" i="3" s="1"/>
  <c r="F114" i="3" a="1"/>
  <c r="F114" i="3" s="1"/>
  <c r="E114" i="3" a="1"/>
  <c r="E114" i="3" s="1"/>
  <c r="D114" i="3" a="1"/>
  <c r="D114" i="3" s="1"/>
  <c r="C114" i="3" a="1"/>
  <c r="C114" i="3" s="1"/>
  <c r="B114" i="3"/>
  <c r="A114" i="3"/>
  <c r="AL113" i="3" a="1"/>
  <c r="AL113" i="3" s="1"/>
  <c r="AK113" i="3" a="1"/>
  <c r="AK113" i="3" s="1"/>
  <c r="AJ113" i="3" a="1"/>
  <c r="AJ113" i="3" s="1"/>
  <c r="AI113" i="3" a="1"/>
  <c r="AI113" i="3" s="1"/>
  <c r="AH113" i="3" a="1"/>
  <c r="AH113" i="3"/>
  <c r="AG113" i="3" a="1"/>
  <c r="AG113" i="3" s="1"/>
  <c r="AF113" i="3" a="1"/>
  <c r="AF113" i="3" s="1"/>
  <c r="AE113" i="3" a="1"/>
  <c r="AE113" i="3" s="1"/>
  <c r="AD113" i="3" a="1"/>
  <c r="AD113" i="3" s="1"/>
  <c r="AC113" i="3" a="1"/>
  <c r="AC113" i="3" s="1"/>
  <c r="AB113" i="3" a="1"/>
  <c r="AB113" i="3" s="1"/>
  <c r="AA113" i="3" a="1"/>
  <c r="AA113" i="3" s="1"/>
  <c r="Z113" i="3" a="1"/>
  <c r="Z113" i="3"/>
  <c r="Y113" i="3" a="1"/>
  <c r="Y113" i="3" s="1"/>
  <c r="X113" i="3" a="1"/>
  <c r="X113" i="3" s="1"/>
  <c r="W113" i="3" a="1"/>
  <c r="W113" i="3" s="1"/>
  <c r="V113" i="3" a="1"/>
  <c r="V113" i="3" s="1"/>
  <c r="U113" i="3" a="1"/>
  <c r="U113" i="3" s="1"/>
  <c r="T113" i="3" a="1"/>
  <c r="T113" i="3" s="1"/>
  <c r="S113" i="3" a="1"/>
  <c r="S113" i="3" s="1"/>
  <c r="R113" i="3" a="1"/>
  <c r="R113" i="3"/>
  <c r="Q113" i="3" a="1"/>
  <c r="Q113" i="3" s="1"/>
  <c r="P113" i="3" a="1"/>
  <c r="P113" i="3" s="1"/>
  <c r="O113" i="3" a="1"/>
  <c r="O113" i="3" s="1"/>
  <c r="N113" i="3" a="1"/>
  <c r="N113" i="3"/>
  <c r="M113" i="3" a="1"/>
  <c r="M113" i="3" s="1"/>
  <c r="L113" i="3" a="1"/>
  <c r="L113" i="3" s="1"/>
  <c r="K113" i="3" a="1"/>
  <c r="K113" i="3" s="1"/>
  <c r="J113" i="3" a="1"/>
  <c r="J113" i="3"/>
  <c r="I113" i="3" a="1"/>
  <c r="I113" i="3" s="1"/>
  <c r="H113" i="3" a="1"/>
  <c r="H113" i="3" s="1"/>
  <c r="G113" i="3" a="1"/>
  <c r="G113" i="3" s="1"/>
  <c r="F113" i="3" a="1"/>
  <c r="F113" i="3" s="1"/>
  <c r="E113" i="3" a="1"/>
  <c r="E113" i="3" s="1"/>
  <c r="D113" i="3" a="1"/>
  <c r="D113" i="3" s="1"/>
  <c r="C113" i="3" a="1"/>
  <c r="C113" i="3" s="1"/>
  <c r="B113" i="3"/>
  <c r="A113" i="3"/>
  <c r="AL112" i="3" a="1"/>
  <c r="AL112" i="3" s="1"/>
  <c r="AK112" i="3" a="1"/>
  <c r="AK112" i="3" s="1"/>
  <c r="AJ112" i="3" a="1"/>
  <c r="AJ112" i="3" s="1"/>
  <c r="AI112" i="3" a="1"/>
  <c r="AI112" i="3" s="1"/>
  <c r="AH112" i="3" a="1"/>
  <c r="AH112" i="3" s="1"/>
  <c r="AG112" i="3" a="1"/>
  <c r="AG112" i="3" s="1"/>
  <c r="AF112" i="3" a="1"/>
  <c r="AF112" i="3" s="1"/>
  <c r="AE112" i="3" a="1"/>
  <c r="AE112" i="3"/>
  <c r="AD112" i="3" a="1"/>
  <c r="AD112" i="3" s="1"/>
  <c r="AC112" i="3" a="1"/>
  <c r="AC112" i="3" s="1"/>
  <c r="AB112" i="3" a="1"/>
  <c r="AB112" i="3" s="1"/>
  <c r="AA112" i="3" a="1"/>
  <c r="AA112" i="3" s="1"/>
  <c r="Z112" i="3" a="1"/>
  <c r="Z112" i="3" s="1"/>
  <c r="Y112" i="3" a="1"/>
  <c r="Y112" i="3" s="1"/>
  <c r="X112" i="3" a="1"/>
  <c r="X112" i="3" s="1"/>
  <c r="W112" i="3" a="1"/>
  <c r="W112" i="3"/>
  <c r="V112" i="3" a="1"/>
  <c r="V112" i="3" s="1"/>
  <c r="U112" i="3" a="1"/>
  <c r="U112" i="3" s="1"/>
  <c r="T112" i="3" a="1"/>
  <c r="T112" i="3" s="1"/>
  <c r="S112" i="3" a="1"/>
  <c r="S112" i="3"/>
  <c r="R112" i="3" a="1"/>
  <c r="R112" i="3" s="1"/>
  <c r="Q112" i="3" a="1"/>
  <c r="Q112" i="3" s="1"/>
  <c r="P112" i="3" a="1"/>
  <c r="P112" i="3" s="1"/>
  <c r="O112" i="3" a="1"/>
  <c r="O112" i="3"/>
  <c r="N112" i="3" a="1"/>
  <c r="N112" i="3" s="1"/>
  <c r="M112" i="3" a="1"/>
  <c r="M112" i="3" s="1"/>
  <c r="L112" i="3" a="1"/>
  <c r="L112" i="3" s="1"/>
  <c r="K112" i="3" a="1"/>
  <c r="K112" i="3" s="1"/>
  <c r="J112" i="3" a="1"/>
  <c r="J112" i="3" s="1"/>
  <c r="I112" i="3" a="1"/>
  <c r="I112" i="3" s="1"/>
  <c r="H112" i="3" a="1"/>
  <c r="H112" i="3" s="1"/>
  <c r="G112" i="3" a="1"/>
  <c r="G112" i="3"/>
  <c r="F112" i="3" a="1"/>
  <c r="F112" i="3" s="1"/>
  <c r="E112" i="3" a="1"/>
  <c r="E112" i="3" s="1"/>
  <c r="D112" i="3" a="1"/>
  <c r="D112" i="3" s="1"/>
  <c r="C112" i="3" a="1"/>
  <c r="C112" i="3" s="1"/>
  <c r="B112" i="3"/>
  <c r="A112" i="3"/>
  <c r="AL111" i="3" a="1"/>
  <c r="AL111" i="3" s="1"/>
  <c r="AK111" i="3" a="1"/>
  <c r="AK111" i="3" s="1"/>
  <c r="AJ111" i="3" a="1"/>
  <c r="AJ111" i="3" s="1"/>
  <c r="AI111" i="3" a="1"/>
  <c r="AI111" i="3" s="1"/>
  <c r="AH111" i="3" a="1"/>
  <c r="AH111" i="3" s="1"/>
  <c r="AG111" i="3" a="1"/>
  <c r="AG111" i="3" s="1"/>
  <c r="AF111" i="3" a="1"/>
  <c r="AF111" i="3"/>
  <c r="AE111" i="3" a="1"/>
  <c r="AE111" i="3" s="1"/>
  <c r="AD111" i="3" a="1"/>
  <c r="AD111" i="3" s="1"/>
  <c r="AC111" i="3" a="1"/>
  <c r="AC111" i="3" s="1"/>
  <c r="AB111" i="3" a="1"/>
  <c r="AB111" i="3" s="1"/>
  <c r="AA111" i="3" a="1"/>
  <c r="AA111" i="3" s="1"/>
  <c r="Z111" i="3" a="1"/>
  <c r="Z111" i="3" s="1"/>
  <c r="Y111" i="3" a="1"/>
  <c r="Y111" i="3" s="1"/>
  <c r="X111" i="3" a="1"/>
  <c r="X111" i="3"/>
  <c r="W111" i="3" a="1"/>
  <c r="W111" i="3" s="1"/>
  <c r="V111" i="3" a="1"/>
  <c r="V111" i="3" s="1"/>
  <c r="U111" i="3" a="1"/>
  <c r="U111" i="3" s="1"/>
  <c r="T111" i="3" a="1"/>
  <c r="T111" i="3" s="1"/>
  <c r="S111" i="3" a="1"/>
  <c r="S111" i="3" s="1"/>
  <c r="R111" i="3" a="1"/>
  <c r="R111" i="3" s="1"/>
  <c r="Q111" i="3" a="1"/>
  <c r="Q111" i="3" s="1"/>
  <c r="P111" i="3" a="1"/>
  <c r="P111" i="3"/>
  <c r="O111" i="3" a="1"/>
  <c r="O111" i="3" s="1"/>
  <c r="N111" i="3" a="1"/>
  <c r="N111" i="3" s="1"/>
  <c r="M111" i="3" a="1"/>
  <c r="M111" i="3" s="1"/>
  <c r="L111" i="3" a="1"/>
  <c r="L111" i="3"/>
  <c r="K111" i="3" a="1"/>
  <c r="K111" i="3" s="1"/>
  <c r="J111" i="3" a="1"/>
  <c r="J111" i="3" s="1"/>
  <c r="I111" i="3" a="1"/>
  <c r="I111" i="3" s="1"/>
  <c r="H111" i="3" a="1"/>
  <c r="H111" i="3"/>
  <c r="G111" i="3" a="1"/>
  <c r="G111" i="3" s="1"/>
  <c r="F111" i="3" a="1"/>
  <c r="F111" i="3" s="1"/>
  <c r="E111" i="3" a="1"/>
  <c r="E111" i="3" s="1"/>
  <c r="D111" i="3" a="1"/>
  <c r="D111" i="3" s="1"/>
  <c r="C111" i="3" a="1"/>
  <c r="C111" i="3" s="1"/>
  <c r="B111" i="3"/>
  <c r="A111" i="3"/>
  <c r="AL110" i="3" a="1"/>
  <c r="AL110" i="3" s="1"/>
  <c r="AK110" i="3" a="1"/>
  <c r="AK110" i="3"/>
  <c r="AJ110" i="3" a="1"/>
  <c r="AJ110" i="3" s="1"/>
  <c r="AI110" i="3" a="1"/>
  <c r="AI110" i="3" s="1"/>
  <c r="AH110" i="3" a="1"/>
  <c r="AH110" i="3" s="1"/>
  <c r="AG110" i="3" a="1"/>
  <c r="AG110" i="3" s="1"/>
  <c r="AF110" i="3" a="1"/>
  <c r="AF110" i="3" s="1"/>
  <c r="AE110" i="3" a="1"/>
  <c r="AE110" i="3" s="1"/>
  <c r="AD110" i="3" a="1"/>
  <c r="AD110" i="3" s="1"/>
  <c r="AC110" i="3" a="1"/>
  <c r="AC110" i="3" s="1"/>
  <c r="AB110" i="3" a="1"/>
  <c r="AB110" i="3" s="1"/>
  <c r="AA110" i="3" a="1"/>
  <c r="AA110" i="3" s="1"/>
  <c r="Z110" i="3" a="1"/>
  <c r="Z110" i="3" s="1"/>
  <c r="Y110" i="3" a="1"/>
  <c r="Y110" i="3"/>
  <c r="X110" i="3" a="1"/>
  <c r="X110" i="3" s="1"/>
  <c r="W110" i="3" a="1"/>
  <c r="W110" i="3" s="1"/>
  <c r="V110" i="3" a="1"/>
  <c r="V110" i="3" s="1"/>
  <c r="U110" i="3" a="1"/>
  <c r="U110" i="3" s="1"/>
  <c r="T110" i="3" a="1"/>
  <c r="T110" i="3" s="1"/>
  <c r="S110" i="3" a="1"/>
  <c r="S110" i="3" s="1"/>
  <c r="R110" i="3" a="1"/>
  <c r="R110" i="3" s="1"/>
  <c r="Q110" i="3" a="1"/>
  <c r="Q110" i="3"/>
  <c r="P110" i="3" a="1"/>
  <c r="P110" i="3" s="1"/>
  <c r="O110" i="3" a="1"/>
  <c r="O110" i="3" s="1"/>
  <c r="N110" i="3" a="1"/>
  <c r="N110" i="3" s="1"/>
  <c r="M110" i="3" a="1"/>
  <c r="M110" i="3" s="1"/>
  <c r="L110" i="3" a="1"/>
  <c r="L110" i="3" s="1"/>
  <c r="K110" i="3" a="1"/>
  <c r="K110" i="3" s="1"/>
  <c r="J110" i="3" a="1"/>
  <c r="J110" i="3" s="1"/>
  <c r="I110" i="3" a="1"/>
  <c r="I110" i="3"/>
  <c r="H110" i="3" a="1"/>
  <c r="H110" i="3" s="1"/>
  <c r="G110" i="3" a="1"/>
  <c r="G110" i="3" s="1"/>
  <c r="F110" i="3" a="1"/>
  <c r="F110" i="3" s="1"/>
  <c r="E110" i="3" a="1"/>
  <c r="E110" i="3"/>
  <c r="D110" i="3" a="1"/>
  <c r="D110" i="3" s="1"/>
  <c r="C110" i="3" a="1"/>
  <c r="C110" i="3" s="1"/>
  <c r="B110" i="3"/>
  <c r="A110" i="3"/>
  <c r="AL109" i="3" a="1"/>
  <c r="AL109" i="3" s="1"/>
  <c r="AK109" i="3" a="1"/>
  <c r="AK109" i="3" s="1"/>
  <c r="AJ109" i="3" a="1"/>
  <c r="AJ109" i="3" s="1"/>
  <c r="AI109" i="3" a="1"/>
  <c r="AI109" i="3" s="1"/>
  <c r="AH109" i="3" a="1"/>
  <c r="AH109" i="3"/>
  <c r="AG109" i="3" a="1"/>
  <c r="AG109" i="3" s="1"/>
  <c r="AF109" i="3" a="1"/>
  <c r="AF109" i="3" s="1"/>
  <c r="AE109" i="3" a="1"/>
  <c r="AE109" i="3" s="1"/>
  <c r="AD109" i="3" a="1"/>
  <c r="AD109" i="3"/>
  <c r="AC109" i="3" a="1"/>
  <c r="AC109" i="3" s="1"/>
  <c r="AB109" i="3" a="1"/>
  <c r="AB109" i="3" s="1"/>
  <c r="AA109" i="3" a="1"/>
  <c r="AA109" i="3" s="1"/>
  <c r="Z109" i="3" a="1"/>
  <c r="Z109" i="3" s="1"/>
  <c r="Y109" i="3" a="1"/>
  <c r="Y109" i="3" s="1"/>
  <c r="X109" i="3" a="1"/>
  <c r="X109" i="3" s="1"/>
  <c r="W109" i="3" a="1"/>
  <c r="W109" i="3" s="1"/>
  <c r="V109" i="3" a="1"/>
  <c r="V109" i="3" s="1"/>
  <c r="U109" i="3" a="1"/>
  <c r="U109" i="3" s="1"/>
  <c r="T109" i="3" a="1"/>
  <c r="T109" i="3" s="1"/>
  <c r="S109" i="3" a="1"/>
  <c r="S109" i="3" s="1"/>
  <c r="R109" i="3" a="1"/>
  <c r="R109" i="3"/>
  <c r="Q109" i="3" a="1"/>
  <c r="Q109" i="3" s="1"/>
  <c r="P109" i="3" a="1"/>
  <c r="P109" i="3" s="1"/>
  <c r="O109" i="3" a="1"/>
  <c r="O109" i="3" s="1"/>
  <c r="N109" i="3" a="1"/>
  <c r="N109" i="3" s="1"/>
  <c r="M109" i="3" a="1"/>
  <c r="M109" i="3" s="1"/>
  <c r="L109" i="3" a="1"/>
  <c r="L109" i="3" s="1"/>
  <c r="K109" i="3" a="1"/>
  <c r="K109" i="3" s="1"/>
  <c r="J109" i="3" a="1"/>
  <c r="J109" i="3"/>
  <c r="I109" i="3" a="1"/>
  <c r="I109" i="3" s="1"/>
  <c r="H109" i="3" a="1"/>
  <c r="H109" i="3" s="1"/>
  <c r="G109" i="3" a="1"/>
  <c r="G109" i="3" s="1"/>
  <c r="F109" i="3" a="1"/>
  <c r="F109" i="3" s="1"/>
  <c r="E109" i="3" a="1"/>
  <c r="E109" i="3" s="1"/>
  <c r="D109" i="3" a="1"/>
  <c r="D109" i="3" s="1"/>
  <c r="C109" i="3" a="1"/>
  <c r="C109" i="3" s="1"/>
  <c r="B109" i="3"/>
  <c r="A109" i="3"/>
  <c r="AL108" i="3" a="1"/>
  <c r="AL108" i="3" s="1"/>
  <c r="AK108" i="3" a="1"/>
  <c r="AK108" i="3" s="1"/>
  <c r="AJ108" i="3" a="1"/>
  <c r="AJ108" i="3" s="1"/>
  <c r="AI108" i="3" a="1"/>
  <c r="AI108" i="3"/>
  <c r="AH108" i="3" a="1"/>
  <c r="AH108" i="3" s="1"/>
  <c r="AG108" i="3" a="1"/>
  <c r="AG108" i="3" s="1"/>
  <c r="AF108" i="3" a="1"/>
  <c r="AF108" i="3" s="1"/>
  <c r="AE108" i="3" a="1"/>
  <c r="AE108" i="3" s="1"/>
  <c r="AD108" i="3" a="1"/>
  <c r="AD108" i="3" s="1"/>
  <c r="AC108" i="3" a="1"/>
  <c r="AC108" i="3" s="1"/>
  <c r="AB108" i="3" a="1"/>
  <c r="AB108" i="3" s="1"/>
  <c r="AA108" i="3" a="1"/>
  <c r="AA108" i="3" s="1"/>
  <c r="Z108" i="3" a="1"/>
  <c r="Z108" i="3" s="1"/>
  <c r="Y108" i="3" a="1"/>
  <c r="Y108" i="3" s="1"/>
  <c r="X108" i="3" a="1"/>
  <c r="X108" i="3" s="1"/>
  <c r="W108" i="3" a="1"/>
  <c r="W108" i="3"/>
  <c r="V108" i="3" a="1"/>
  <c r="V108" i="3" s="1"/>
  <c r="U108" i="3" a="1"/>
  <c r="U108" i="3" s="1"/>
  <c r="T108" i="3" a="1"/>
  <c r="T108" i="3" s="1"/>
  <c r="S108" i="3" a="1"/>
  <c r="S108" i="3" s="1"/>
  <c r="R108" i="3" a="1"/>
  <c r="R108" i="3" s="1"/>
  <c r="Q108" i="3" a="1"/>
  <c r="Q108" i="3" s="1"/>
  <c r="P108" i="3" a="1"/>
  <c r="P108" i="3" s="1"/>
  <c r="O108" i="3" a="1"/>
  <c r="O108" i="3"/>
  <c r="N108" i="3" a="1"/>
  <c r="N108" i="3" s="1"/>
  <c r="M108" i="3" a="1"/>
  <c r="M108" i="3" s="1"/>
  <c r="L108" i="3" a="1"/>
  <c r="L108" i="3" s="1"/>
  <c r="K108" i="3" a="1"/>
  <c r="K108" i="3" s="1"/>
  <c r="J108" i="3" a="1"/>
  <c r="J108" i="3" s="1"/>
  <c r="I108" i="3" a="1"/>
  <c r="I108" i="3" s="1"/>
  <c r="H108" i="3" a="1"/>
  <c r="H108" i="3" s="1"/>
  <c r="G108" i="3" a="1"/>
  <c r="G108" i="3"/>
  <c r="F108" i="3" a="1"/>
  <c r="F108" i="3" s="1"/>
  <c r="E108" i="3" a="1"/>
  <c r="E108" i="3" s="1"/>
  <c r="D108" i="3" a="1"/>
  <c r="D108" i="3" s="1"/>
  <c r="C108" i="3" a="1"/>
  <c r="C108" i="3"/>
  <c r="B108" i="3"/>
  <c r="A108" i="3"/>
  <c r="AL107" i="3" a="1"/>
  <c r="AL107" i="3" s="1"/>
  <c r="AK107" i="3" a="1"/>
  <c r="AK107" i="3" s="1"/>
  <c r="AJ107" i="3" a="1"/>
  <c r="AJ107" i="3" s="1"/>
  <c r="AI107" i="3" a="1"/>
  <c r="AI107" i="3" s="1"/>
  <c r="AH107" i="3" a="1"/>
  <c r="AH107" i="3" s="1"/>
  <c r="AG107" i="3" a="1"/>
  <c r="AG107" i="3" s="1"/>
  <c r="AF107" i="3" a="1"/>
  <c r="AF107" i="3"/>
  <c r="AE107" i="3" a="1"/>
  <c r="AE107" i="3" s="1"/>
  <c r="AD107" i="3" a="1"/>
  <c r="AD107" i="3" s="1"/>
  <c r="AC107" i="3" a="1"/>
  <c r="AC107" i="3" s="1"/>
  <c r="AB107" i="3" a="1"/>
  <c r="AB107" i="3"/>
  <c r="AA107" i="3" a="1"/>
  <c r="AA107" i="3" s="1"/>
  <c r="Z107" i="3" a="1"/>
  <c r="Z107" i="3" s="1"/>
  <c r="Y107" i="3" a="1"/>
  <c r="Y107" i="3" s="1"/>
  <c r="X107" i="3" a="1"/>
  <c r="X107" i="3" s="1"/>
  <c r="W107" i="3" a="1"/>
  <c r="W107" i="3" s="1"/>
  <c r="V107" i="3" a="1"/>
  <c r="V107" i="3" s="1"/>
  <c r="U107" i="3" a="1"/>
  <c r="U107" i="3" s="1"/>
  <c r="T107" i="3" a="1"/>
  <c r="T107" i="3" s="1"/>
  <c r="S107" i="3" a="1"/>
  <c r="S107" i="3" s="1"/>
  <c r="R107" i="3" a="1"/>
  <c r="R107" i="3" s="1"/>
  <c r="Q107" i="3" a="1"/>
  <c r="Q107" i="3" s="1"/>
  <c r="P107" i="3" a="1"/>
  <c r="P107" i="3"/>
  <c r="O107" i="3" a="1"/>
  <c r="O107" i="3" s="1"/>
  <c r="N107" i="3" a="1"/>
  <c r="N107" i="3" s="1"/>
  <c r="M107" i="3" a="1"/>
  <c r="M107" i="3" s="1"/>
  <c r="L107" i="3" a="1"/>
  <c r="L107" i="3" s="1"/>
  <c r="K107" i="3" a="1"/>
  <c r="K107" i="3" s="1"/>
  <c r="J107" i="3" a="1"/>
  <c r="J107" i="3" s="1"/>
  <c r="I107" i="3" a="1"/>
  <c r="I107" i="3" s="1"/>
  <c r="H107" i="3" a="1"/>
  <c r="H107" i="3"/>
  <c r="G107" i="3" a="1"/>
  <c r="G107" i="3" s="1"/>
  <c r="F107" i="3" a="1"/>
  <c r="F107" i="3" s="1"/>
  <c r="E107" i="3" a="1"/>
  <c r="E107" i="3" s="1"/>
  <c r="D107" i="3" a="1"/>
  <c r="D107" i="3" s="1"/>
  <c r="C107" i="3" a="1"/>
  <c r="C107" i="3" s="1"/>
  <c r="B107" i="3"/>
  <c r="A107" i="3"/>
  <c r="AL106" i="3" a="1"/>
  <c r="AL106" i="3" s="1"/>
  <c r="AK106" i="3" a="1"/>
  <c r="AK106" i="3" s="1"/>
  <c r="AJ106" i="3" a="1"/>
  <c r="AJ106" i="3" s="1"/>
  <c r="AI106" i="3" a="1"/>
  <c r="AI106" i="3" s="1"/>
  <c r="AH106" i="3" a="1"/>
  <c r="AH106" i="3" s="1"/>
  <c r="AG106" i="3" a="1"/>
  <c r="AG106" i="3"/>
  <c r="AF106" i="3" a="1"/>
  <c r="AF106" i="3" s="1"/>
  <c r="AE106" i="3" a="1"/>
  <c r="AE106" i="3" s="1"/>
  <c r="AD106" i="3" a="1"/>
  <c r="AD106" i="3" s="1"/>
  <c r="AC106" i="3" a="1"/>
  <c r="AC106" i="3" s="1"/>
  <c r="AB106" i="3" a="1"/>
  <c r="AB106" i="3" s="1"/>
  <c r="AA106" i="3" a="1"/>
  <c r="AA106" i="3" s="1"/>
  <c r="Z106" i="3" a="1"/>
  <c r="Z106" i="3" s="1"/>
  <c r="Y106" i="3" a="1"/>
  <c r="Y106" i="3"/>
  <c r="X106" i="3" a="1"/>
  <c r="X106" i="3" s="1"/>
  <c r="W106" i="3" a="1"/>
  <c r="W106" i="3" s="1"/>
  <c r="V106" i="3" a="1"/>
  <c r="V106" i="3" s="1"/>
  <c r="U106" i="3" a="1"/>
  <c r="U106" i="3"/>
  <c r="T106" i="3" a="1"/>
  <c r="T106" i="3" s="1"/>
  <c r="S106" i="3" a="1"/>
  <c r="S106" i="3" s="1"/>
  <c r="R106" i="3" a="1"/>
  <c r="R106" i="3" s="1"/>
  <c r="Q106" i="3" a="1"/>
  <c r="Q106" i="3"/>
  <c r="P106" i="3" a="1"/>
  <c r="P106" i="3" s="1"/>
  <c r="O106" i="3" a="1"/>
  <c r="O106" i="3" s="1"/>
  <c r="N106" i="3" a="1"/>
  <c r="N106" i="3" s="1"/>
  <c r="M106" i="3" a="1"/>
  <c r="M106" i="3" s="1"/>
  <c r="L106" i="3" a="1"/>
  <c r="L106" i="3" s="1"/>
  <c r="K106" i="3" a="1"/>
  <c r="K106" i="3" s="1"/>
  <c r="J106" i="3" a="1"/>
  <c r="J106" i="3" s="1"/>
  <c r="I106" i="3" a="1"/>
  <c r="I106" i="3"/>
  <c r="H106" i="3" a="1"/>
  <c r="H106" i="3" s="1"/>
  <c r="G106" i="3" a="1"/>
  <c r="G106" i="3" s="1"/>
  <c r="F106" i="3" a="1"/>
  <c r="F106" i="3" s="1"/>
  <c r="E106" i="3" a="1"/>
  <c r="E106" i="3" s="1"/>
  <c r="D106" i="3" a="1"/>
  <c r="D106" i="3" s="1"/>
  <c r="C106" i="3" a="1"/>
  <c r="C106" i="3" s="1"/>
  <c r="B106" i="3"/>
  <c r="A106" i="3"/>
  <c r="AL105" i="3" a="1"/>
  <c r="AL105" i="3" s="1"/>
  <c r="AK105" i="3" a="1"/>
  <c r="AK105" i="3" s="1"/>
  <c r="AJ105" i="3" a="1"/>
  <c r="AJ105" i="3" s="1"/>
  <c r="AI105" i="3" a="1"/>
  <c r="AI105" i="3" s="1"/>
  <c r="AH105" i="3" a="1"/>
  <c r="AH105" i="3"/>
  <c r="AG105" i="3" a="1"/>
  <c r="AG105" i="3" s="1"/>
  <c r="AF105" i="3" a="1"/>
  <c r="AF105" i="3" s="1"/>
  <c r="AE105" i="3" a="1"/>
  <c r="AE105" i="3" s="1"/>
  <c r="AD105" i="3" a="1"/>
  <c r="AD105" i="3" s="1"/>
  <c r="AC105" i="3" a="1"/>
  <c r="AC105" i="3" s="1"/>
  <c r="AB105" i="3" a="1"/>
  <c r="AB105" i="3" s="1"/>
  <c r="AA105" i="3" a="1"/>
  <c r="AA105" i="3" s="1"/>
  <c r="Z105" i="3" a="1"/>
  <c r="Z105" i="3"/>
  <c r="Y105" i="3" a="1"/>
  <c r="Y105" i="3" s="1"/>
  <c r="X105" i="3" a="1"/>
  <c r="X105" i="3" s="1"/>
  <c r="W105" i="3" a="1"/>
  <c r="W105" i="3" s="1"/>
  <c r="V105" i="3" a="1"/>
  <c r="V105" i="3" s="1"/>
  <c r="U105" i="3" a="1"/>
  <c r="U105" i="3" s="1"/>
  <c r="T105" i="3" a="1"/>
  <c r="T105" i="3" s="1"/>
  <c r="S105" i="3" a="1"/>
  <c r="S105" i="3" s="1"/>
  <c r="R105" i="3" a="1"/>
  <c r="R105" i="3"/>
  <c r="Q105" i="3" a="1"/>
  <c r="Q105" i="3" s="1"/>
  <c r="P105" i="3" a="1"/>
  <c r="P105" i="3" s="1"/>
  <c r="O105" i="3" a="1"/>
  <c r="O105" i="3" s="1"/>
  <c r="N105" i="3" a="1"/>
  <c r="N105" i="3"/>
  <c r="M105" i="3" a="1"/>
  <c r="M105" i="3" s="1"/>
  <c r="L105" i="3" a="1"/>
  <c r="L105" i="3" s="1"/>
  <c r="K105" i="3" a="1"/>
  <c r="K105" i="3" s="1"/>
  <c r="J105" i="3" a="1"/>
  <c r="J105" i="3"/>
  <c r="I105" i="3" a="1"/>
  <c r="I105" i="3" s="1"/>
  <c r="H105" i="3" a="1"/>
  <c r="H105" i="3" s="1"/>
  <c r="G105" i="3" a="1"/>
  <c r="G105" i="3" s="1"/>
  <c r="F105" i="3" a="1"/>
  <c r="F105" i="3" s="1"/>
  <c r="E105" i="3" a="1"/>
  <c r="E105" i="3" s="1"/>
  <c r="D105" i="3" a="1"/>
  <c r="D105" i="3" s="1"/>
  <c r="C105" i="3" a="1"/>
  <c r="C105" i="3" s="1"/>
  <c r="B105" i="3"/>
  <c r="A105" i="3"/>
  <c r="AL104" i="3" a="1"/>
  <c r="AL104" i="3" s="1"/>
  <c r="AK104" i="3" a="1"/>
  <c r="AK104" i="3" s="1"/>
  <c r="AJ104" i="3" a="1"/>
  <c r="AJ104" i="3" s="1"/>
  <c r="AI104" i="3" a="1"/>
  <c r="AI104" i="3" s="1"/>
  <c r="AH104" i="3" a="1"/>
  <c r="AH104" i="3" s="1"/>
  <c r="AG104" i="3" a="1"/>
  <c r="AG104" i="3" s="1"/>
  <c r="AF104" i="3" a="1"/>
  <c r="AF104" i="3" s="1"/>
  <c r="AE104" i="3" a="1"/>
  <c r="AE104" i="3"/>
  <c r="AD104" i="3" a="1"/>
  <c r="AD104" i="3" s="1"/>
  <c r="AC104" i="3" a="1"/>
  <c r="AC104" i="3" s="1"/>
  <c r="AB104" i="3" a="1"/>
  <c r="AB104" i="3" s="1"/>
  <c r="AA104" i="3" a="1"/>
  <c r="AA104" i="3" s="1"/>
  <c r="Z104" i="3" a="1"/>
  <c r="Z104" i="3" s="1"/>
  <c r="Y104" i="3" a="1"/>
  <c r="Y104" i="3" s="1"/>
  <c r="X104" i="3" a="1"/>
  <c r="X104" i="3" s="1"/>
  <c r="W104" i="3" a="1"/>
  <c r="W104" i="3"/>
  <c r="V104" i="3" a="1"/>
  <c r="V104" i="3" s="1"/>
  <c r="U104" i="3" a="1"/>
  <c r="U104" i="3" s="1"/>
  <c r="T104" i="3" a="1"/>
  <c r="T104" i="3" s="1"/>
  <c r="S104" i="3" a="1"/>
  <c r="S104" i="3"/>
  <c r="R104" i="3" a="1"/>
  <c r="R104" i="3" s="1"/>
  <c r="Q104" i="3" a="1"/>
  <c r="Q104" i="3" s="1"/>
  <c r="P104" i="3" a="1"/>
  <c r="P104" i="3" s="1"/>
  <c r="O104" i="3" a="1"/>
  <c r="O104" i="3"/>
  <c r="N104" i="3" a="1"/>
  <c r="N104" i="3" s="1"/>
  <c r="M104" i="3" a="1"/>
  <c r="M104" i="3" s="1"/>
  <c r="L104" i="3" a="1"/>
  <c r="L104" i="3" s="1"/>
  <c r="K104" i="3" a="1"/>
  <c r="K104" i="3" s="1"/>
  <c r="J104" i="3" a="1"/>
  <c r="J104" i="3" s="1"/>
  <c r="I104" i="3" a="1"/>
  <c r="I104" i="3" s="1"/>
  <c r="H104" i="3" a="1"/>
  <c r="H104" i="3" s="1"/>
  <c r="G104" i="3" a="1"/>
  <c r="G104" i="3"/>
  <c r="F104" i="3" a="1"/>
  <c r="F104" i="3" s="1"/>
  <c r="E104" i="3" a="1"/>
  <c r="E104" i="3" s="1"/>
  <c r="D104" i="3" a="1"/>
  <c r="D104" i="3" s="1"/>
  <c r="C104" i="3" a="1"/>
  <c r="C104" i="3" s="1"/>
  <c r="B104" i="3"/>
  <c r="A104" i="3"/>
  <c r="AL103" i="3" a="1"/>
  <c r="AL103" i="3" s="1"/>
  <c r="AK103" i="3" a="1"/>
  <c r="AK103" i="3" s="1"/>
  <c r="AJ103" i="3" a="1"/>
  <c r="AJ103" i="3" s="1"/>
  <c r="AI103" i="3" a="1"/>
  <c r="AI103" i="3" s="1"/>
  <c r="AH103" i="3" a="1"/>
  <c r="AH103" i="3" s="1"/>
  <c r="AG103" i="3" a="1"/>
  <c r="AG103" i="3" s="1"/>
  <c r="AF103" i="3" a="1"/>
  <c r="AF103" i="3"/>
  <c r="AE103" i="3" a="1"/>
  <c r="AE103" i="3" s="1"/>
  <c r="AD103" i="3" a="1"/>
  <c r="AD103" i="3" s="1"/>
  <c r="AC103" i="3" a="1"/>
  <c r="AC103" i="3" s="1"/>
  <c r="AB103" i="3" a="1"/>
  <c r="AB103" i="3" s="1"/>
  <c r="AA103" i="3" a="1"/>
  <c r="AA103" i="3" s="1"/>
  <c r="Z103" i="3" a="1"/>
  <c r="Z103" i="3" s="1"/>
  <c r="Y103" i="3" a="1"/>
  <c r="Y103" i="3" s="1"/>
  <c r="X103" i="3" a="1"/>
  <c r="X103" i="3"/>
  <c r="W103" i="3" a="1"/>
  <c r="W103" i="3" s="1"/>
  <c r="V103" i="3" a="1"/>
  <c r="V103" i="3" s="1"/>
  <c r="U103" i="3" a="1"/>
  <c r="U103" i="3" s="1"/>
  <c r="T103" i="3" a="1"/>
  <c r="T103" i="3" s="1"/>
  <c r="S103" i="3" a="1"/>
  <c r="S103" i="3" s="1"/>
  <c r="R103" i="3" a="1"/>
  <c r="R103" i="3" s="1"/>
  <c r="Q103" i="3" a="1"/>
  <c r="Q103" i="3" s="1"/>
  <c r="P103" i="3" a="1"/>
  <c r="P103" i="3"/>
  <c r="O103" i="3" a="1"/>
  <c r="O103" i="3" s="1"/>
  <c r="N103" i="3" a="1"/>
  <c r="N103" i="3" s="1"/>
  <c r="M103" i="3" a="1"/>
  <c r="M103" i="3" s="1"/>
  <c r="L103" i="3" a="1"/>
  <c r="L103" i="3"/>
  <c r="K103" i="3" a="1"/>
  <c r="K103" i="3" s="1"/>
  <c r="J103" i="3" a="1"/>
  <c r="J103" i="3" s="1"/>
  <c r="I103" i="3" a="1"/>
  <c r="I103" i="3" s="1"/>
  <c r="H103" i="3" a="1"/>
  <c r="H103" i="3"/>
  <c r="G103" i="3" a="1"/>
  <c r="G103" i="3" s="1"/>
  <c r="F103" i="3" a="1"/>
  <c r="F103" i="3" s="1"/>
  <c r="E103" i="3" a="1"/>
  <c r="E103" i="3" s="1"/>
  <c r="D103" i="3" a="1"/>
  <c r="D103" i="3" s="1"/>
  <c r="C103" i="3" a="1"/>
  <c r="C103" i="3" s="1"/>
  <c r="B103" i="3"/>
  <c r="A103" i="3"/>
  <c r="AL102" i="3" a="1"/>
  <c r="AL102" i="3" s="1"/>
  <c r="AK102" i="3" a="1"/>
  <c r="AK102" i="3"/>
  <c r="AJ102" i="3" a="1"/>
  <c r="AJ102" i="3" s="1"/>
  <c r="AI102" i="3" a="1"/>
  <c r="AI102" i="3" s="1"/>
  <c r="AH102" i="3" a="1"/>
  <c r="AH102" i="3" s="1"/>
  <c r="AG102" i="3" a="1"/>
  <c r="AG102" i="3"/>
  <c r="AF102" i="3" a="1"/>
  <c r="AF102" i="3" s="1"/>
  <c r="AE102" i="3" a="1"/>
  <c r="AE102" i="3" s="1"/>
  <c r="AD102" i="3" a="1"/>
  <c r="AD102" i="3" s="1"/>
  <c r="AC102" i="3" a="1"/>
  <c r="AC102" i="3" s="1"/>
  <c r="AB102" i="3" a="1"/>
  <c r="AB102" i="3" s="1"/>
  <c r="AA102" i="3" a="1"/>
  <c r="AA102" i="3" s="1"/>
  <c r="Z102" i="3" a="1"/>
  <c r="Z102" i="3" s="1"/>
  <c r="Y102" i="3" a="1"/>
  <c r="Y102" i="3"/>
  <c r="X102" i="3" a="1"/>
  <c r="X102" i="3" s="1"/>
  <c r="W102" i="3" a="1"/>
  <c r="W102" i="3" s="1"/>
  <c r="V102" i="3" a="1"/>
  <c r="V102" i="3" s="1"/>
  <c r="U102" i="3" a="1"/>
  <c r="U102" i="3" s="1"/>
  <c r="T102" i="3" a="1"/>
  <c r="T102" i="3" s="1"/>
  <c r="S102" i="3" a="1"/>
  <c r="S102" i="3" s="1"/>
  <c r="R102" i="3" a="1"/>
  <c r="R102" i="3" s="1"/>
  <c r="Q102" i="3" a="1"/>
  <c r="Q102" i="3"/>
  <c r="P102" i="3" a="1"/>
  <c r="P102" i="3" s="1"/>
  <c r="O102" i="3" a="1"/>
  <c r="O102" i="3" s="1"/>
  <c r="N102" i="3" a="1"/>
  <c r="N102" i="3" s="1"/>
  <c r="M102" i="3" a="1"/>
  <c r="M102" i="3" s="1"/>
  <c r="L102" i="3" a="1"/>
  <c r="L102" i="3" s="1"/>
  <c r="K102" i="3" a="1"/>
  <c r="K102" i="3" s="1"/>
  <c r="J102" i="3" a="1"/>
  <c r="J102" i="3" s="1"/>
  <c r="I102" i="3" a="1"/>
  <c r="I102" i="3"/>
  <c r="H102" i="3" a="1"/>
  <c r="H102" i="3" s="1"/>
  <c r="G102" i="3" a="1"/>
  <c r="G102" i="3" s="1"/>
  <c r="F102" i="3" a="1"/>
  <c r="F102" i="3" s="1"/>
  <c r="E102" i="3" a="1"/>
  <c r="E102" i="3"/>
  <c r="D102" i="3" a="1"/>
  <c r="D102" i="3" s="1"/>
  <c r="C102" i="3" a="1"/>
  <c r="C102" i="3" s="1"/>
  <c r="B102" i="3"/>
  <c r="A102" i="3"/>
  <c r="AL101" i="3" a="1"/>
  <c r="AL101" i="3" s="1"/>
  <c r="AK101" i="3" a="1"/>
  <c r="AK101" i="3" s="1"/>
  <c r="AJ101" i="3" a="1"/>
  <c r="AJ101" i="3" s="1"/>
  <c r="AI101" i="3" a="1"/>
  <c r="AI101" i="3" s="1"/>
  <c r="AH101" i="3" a="1"/>
  <c r="AH101" i="3"/>
  <c r="AG101" i="3" a="1"/>
  <c r="AG101" i="3" s="1"/>
  <c r="AF101" i="3" a="1"/>
  <c r="AF101" i="3" s="1"/>
  <c r="AE101" i="3" a="1"/>
  <c r="AE101" i="3" s="1"/>
  <c r="AD101" i="3" a="1"/>
  <c r="AD101" i="3"/>
  <c r="AC101" i="3" a="1"/>
  <c r="AC101" i="3" s="1"/>
  <c r="AB101" i="3" a="1"/>
  <c r="AB101" i="3" s="1"/>
  <c r="AA101" i="3" a="1"/>
  <c r="AA101" i="3" s="1"/>
  <c r="Z101" i="3" a="1"/>
  <c r="Z101" i="3"/>
  <c r="Y101" i="3" a="1"/>
  <c r="Y101" i="3" s="1"/>
  <c r="X101" i="3" a="1"/>
  <c r="X101" i="3" s="1"/>
  <c r="W101" i="3" a="1"/>
  <c r="W101" i="3" s="1"/>
  <c r="V101" i="3" a="1"/>
  <c r="V101" i="3" s="1"/>
  <c r="U101" i="3" a="1"/>
  <c r="U101" i="3" s="1"/>
  <c r="T101" i="3" a="1"/>
  <c r="T101" i="3" s="1"/>
  <c r="S101" i="3" a="1"/>
  <c r="S101" i="3" s="1"/>
  <c r="R101" i="3" a="1"/>
  <c r="R101" i="3"/>
  <c r="Q101" i="3" a="1"/>
  <c r="Q101" i="3" s="1"/>
  <c r="P101" i="3" a="1"/>
  <c r="P101" i="3" s="1"/>
  <c r="O101" i="3" a="1"/>
  <c r="O101" i="3" s="1"/>
  <c r="N101" i="3" a="1"/>
  <c r="N101" i="3" s="1"/>
  <c r="M101" i="3" a="1"/>
  <c r="M101" i="3" s="1"/>
  <c r="L101" i="3" a="1"/>
  <c r="L101" i="3" s="1"/>
  <c r="K101" i="3" a="1"/>
  <c r="K101" i="3" s="1"/>
  <c r="J101" i="3" a="1"/>
  <c r="J101" i="3"/>
  <c r="I101" i="3" a="1"/>
  <c r="I101" i="3" s="1"/>
  <c r="H101" i="3" a="1"/>
  <c r="H101" i="3" s="1"/>
  <c r="G101" i="3" a="1"/>
  <c r="G101" i="3" s="1"/>
  <c r="F101" i="3" a="1"/>
  <c r="F101" i="3" s="1"/>
  <c r="E101" i="3" a="1"/>
  <c r="E101" i="3" s="1"/>
  <c r="D101" i="3" a="1"/>
  <c r="D101" i="3" s="1"/>
  <c r="C101" i="3" a="1"/>
  <c r="C101" i="3" s="1"/>
  <c r="B101" i="3"/>
  <c r="A101" i="3"/>
  <c r="AL100" i="3" a="1"/>
  <c r="AL100" i="3" s="1"/>
  <c r="AK100" i="3" a="1"/>
  <c r="AK100" i="3" s="1"/>
  <c r="AJ100" i="3" a="1"/>
  <c r="AJ100" i="3" s="1"/>
  <c r="AI100" i="3" a="1"/>
  <c r="AI100" i="3"/>
  <c r="AH100" i="3" a="1"/>
  <c r="AH100" i="3" s="1"/>
  <c r="AG100" i="3" a="1"/>
  <c r="AG100" i="3" s="1"/>
  <c r="AF100" i="3" a="1"/>
  <c r="AF100" i="3" s="1"/>
  <c r="AE100" i="3" a="1"/>
  <c r="AE100" i="3"/>
  <c r="AD100" i="3" a="1"/>
  <c r="AD100" i="3" s="1"/>
  <c r="AC100" i="3" a="1"/>
  <c r="AC100" i="3" s="1"/>
  <c r="AB100" i="3" a="1"/>
  <c r="AB100" i="3" s="1"/>
  <c r="AA100" i="3" a="1"/>
  <c r="AA100" i="3" s="1"/>
  <c r="Z100" i="3" a="1"/>
  <c r="Z100" i="3" s="1"/>
  <c r="Y100" i="3" a="1"/>
  <c r="Y100" i="3" s="1"/>
  <c r="X100" i="3" a="1"/>
  <c r="X100" i="3" s="1"/>
  <c r="W100" i="3" a="1"/>
  <c r="W100" i="3"/>
  <c r="V100" i="3" a="1"/>
  <c r="V100" i="3" s="1"/>
  <c r="U100" i="3" a="1"/>
  <c r="U100" i="3" s="1"/>
  <c r="T100" i="3" a="1"/>
  <c r="T100" i="3" s="1"/>
  <c r="S100" i="3" a="1"/>
  <c r="S100" i="3" s="1"/>
  <c r="R100" i="3" a="1"/>
  <c r="R100" i="3" s="1"/>
  <c r="Q100" i="3" a="1"/>
  <c r="Q100" i="3" s="1"/>
  <c r="P100" i="3" a="1"/>
  <c r="P100" i="3" s="1"/>
  <c r="O100" i="3" a="1"/>
  <c r="O100" i="3"/>
  <c r="N100" i="3" a="1"/>
  <c r="N100" i="3" s="1"/>
  <c r="M100" i="3" a="1"/>
  <c r="M100" i="3" s="1"/>
  <c r="L100" i="3" a="1"/>
  <c r="L100" i="3" s="1"/>
  <c r="K100" i="3" a="1"/>
  <c r="K100" i="3" s="1"/>
  <c r="J100" i="3" a="1"/>
  <c r="J100" i="3" s="1"/>
  <c r="I100" i="3" a="1"/>
  <c r="I100" i="3" s="1"/>
  <c r="H100" i="3" a="1"/>
  <c r="H100" i="3" s="1"/>
  <c r="G100" i="3" a="1"/>
  <c r="G100" i="3"/>
  <c r="F100" i="3" a="1"/>
  <c r="F100" i="3" s="1"/>
  <c r="E100" i="3" a="1"/>
  <c r="E100" i="3" s="1"/>
  <c r="D100" i="3" a="1"/>
  <c r="D100" i="3" s="1"/>
  <c r="C100" i="3" a="1"/>
  <c r="C100" i="3"/>
  <c r="B100" i="3"/>
  <c r="A100" i="3"/>
  <c r="AL99" i="3" a="1"/>
  <c r="AL99" i="3" s="1"/>
  <c r="AK99" i="3" a="1"/>
  <c r="AK99" i="3" s="1"/>
  <c r="AJ99" i="3" a="1"/>
  <c r="AJ99" i="3" s="1"/>
  <c r="AI99" i="3" a="1"/>
  <c r="AI99" i="3" s="1"/>
  <c r="AH99" i="3" a="1"/>
  <c r="AH99" i="3" s="1"/>
  <c r="AG99" i="3" a="1"/>
  <c r="AG99" i="3" s="1"/>
  <c r="AF99" i="3" a="1"/>
  <c r="AF99" i="3"/>
  <c r="AE99" i="3" a="1"/>
  <c r="AE99" i="3" s="1"/>
  <c r="AD99" i="3" a="1"/>
  <c r="AD99" i="3" s="1"/>
  <c r="AC99" i="3" a="1"/>
  <c r="AC99" i="3" s="1"/>
  <c r="AB99" i="3" a="1"/>
  <c r="AB99" i="3"/>
  <c r="AA99" i="3" a="1"/>
  <c r="AA99" i="3" s="1"/>
  <c r="Z99" i="3" a="1"/>
  <c r="Z99" i="3" s="1"/>
  <c r="Y99" i="3" a="1"/>
  <c r="Y99" i="3" s="1"/>
  <c r="X99" i="3" a="1"/>
  <c r="X99" i="3"/>
  <c r="W99" i="3" a="1"/>
  <c r="W99" i="3" s="1"/>
  <c r="V99" i="3" a="1"/>
  <c r="V99" i="3" s="1"/>
  <c r="U99" i="3" a="1"/>
  <c r="U99" i="3" s="1"/>
  <c r="T99" i="3" a="1"/>
  <c r="T99" i="3" s="1"/>
  <c r="S99" i="3" a="1"/>
  <c r="S99" i="3" s="1"/>
  <c r="R99" i="3" a="1"/>
  <c r="R99" i="3" s="1"/>
  <c r="Q99" i="3" a="1"/>
  <c r="Q99" i="3" s="1"/>
  <c r="P99" i="3" a="1"/>
  <c r="P99" i="3"/>
  <c r="O99" i="3" a="1"/>
  <c r="O99" i="3" s="1"/>
  <c r="N99" i="3" a="1"/>
  <c r="N99" i="3" s="1"/>
  <c r="M99" i="3" a="1"/>
  <c r="M99" i="3" s="1"/>
  <c r="L99" i="3" a="1"/>
  <c r="L99" i="3" s="1"/>
  <c r="K99" i="3" a="1"/>
  <c r="K99" i="3" s="1"/>
  <c r="J99" i="3" a="1"/>
  <c r="J99" i="3" s="1"/>
  <c r="I99" i="3" a="1"/>
  <c r="I99" i="3" s="1"/>
  <c r="H99" i="3" a="1"/>
  <c r="H99" i="3"/>
  <c r="G99" i="3" a="1"/>
  <c r="G99" i="3" s="1"/>
  <c r="F99" i="3" a="1"/>
  <c r="F99" i="3" s="1"/>
  <c r="E99" i="3" a="1"/>
  <c r="E99" i="3" s="1"/>
  <c r="D99" i="3" a="1"/>
  <c r="D99" i="3" s="1"/>
  <c r="C99" i="3" a="1"/>
  <c r="C99" i="3" s="1"/>
  <c r="B99" i="3"/>
  <c r="A99" i="3"/>
  <c r="AL98" i="3" a="1"/>
  <c r="AL98" i="3" s="1"/>
  <c r="AK98" i="3" a="1"/>
  <c r="AK98" i="3" s="1"/>
  <c r="AJ98" i="3" a="1"/>
  <c r="AJ98" i="3" s="1"/>
  <c r="AI98" i="3" a="1"/>
  <c r="AI98" i="3" s="1"/>
  <c r="AH98" i="3" a="1"/>
  <c r="AH98" i="3" s="1"/>
  <c r="AG98" i="3" a="1"/>
  <c r="AG98" i="3"/>
  <c r="AF98" i="3" a="1"/>
  <c r="AF98" i="3" s="1"/>
  <c r="AE98" i="3" a="1"/>
  <c r="AE98" i="3" s="1"/>
  <c r="AD98" i="3" a="1"/>
  <c r="AD98" i="3" s="1"/>
  <c r="AC98" i="3" a="1"/>
  <c r="AC98" i="3" s="1"/>
  <c r="AB98" i="3" a="1"/>
  <c r="AB98" i="3" s="1"/>
  <c r="AA98" i="3" a="1"/>
  <c r="AA98" i="3" s="1"/>
  <c r="Z98" i="3" a="1"/>
  <c r="Z98" i="3" s="1"/>
  <c r="Y98" i="3" a="1"/>
  <c r="Y98" i="3"/>
  <c r="X98" i="3" a="1"/>
  <c r="X98" i="3" s="1"/>
  <c r="W98" i="3" a="1"/>
  <c r="W98" i="3" s="1"/>
  <c r="V98" i="3" a="1"/>
  <c r="V98" i="3" s="1"/>
  <c r="U98" i="3" a="1"/>
  <c r="U98" i="3"/>
  <c r="T98" i="3" a="1"/>
  <c r="T98" i="3" s="1"/>
  <c r="S98" i="3" a="1"/>
  <c r="S98" i="3" s="1"/>
  <c r="R98" i="3" a="1"/>
  <c r="R98" i="3" s="1"/>
  <c r="Q98" i="3" a="1"/>
  <c r="Q98" i="3"/>
  <c r="P98" i="3" a="1"/>
  <c r="P98" i="3" s="1"/>
  <c r="O98" i="3" a="1"/>
  <c r="O98" i="3" s="1"/>
  <c r="N98" i="3" a="1"/>
  <c r="N98" i="3" s="1"/>
  <c r="M98" i="3" a="1"/>
  <c r="M98" i="3" s="1"/>
  <c r="L98" i="3" a="1"/>
  <c r="L98" i="3" s="1"/>
  <c r="K98" i="3" a="1"/>
  <c r="K98" i="3" s="1"/>
  <c r="J98" i="3" a="1"/>
  <c r="J98" i="3" s="1"/>
  <c r="I98" i="3" a="1"/>
  <c r="I98" i="3"/>
  <c r="H98" i="3" a="1"/>
  <c r="H98" i="3" s="1"/>
  <c r="G98" i="3" a="1"/>
  <c r="G98" i="3" s="1"/>
  <c r="F98" i="3" a="1"/>
  <c r="F98" i="3" s="1"/>
  <c r="E98" i="3" a="1"/>
  <c r="E98" i="3" s="1"/>
  <c r="D98" i="3" a="1"/>
  <c r="D98" i="3" s="1"/>
  <c r="C98" i="3" a="1"/>
  <c r="C98" i="3" s="1"/>
  <c r="B98" i="3"/>
  <c r="A98" i="3"/>
  <c r="AL97" i="3" a="1"/>
  <c r="AL97" i="3" s="1"/>
  <c r="AK97" i="3" a="1"/>
  <c r="AK97" i="3" s="1"/>
  <c r="AJ97" i="3" a="1"/>
  <c r="AJ97" i="3" s="1"/>
  <c r="AI97" i="3" a="1"/>
  <c r="AI97" i="3" s="1"/>
  <c r="AH97" i="3" a="1"/>
  <c r="AH97" i="3"/>
  <c r="AG97" i="3" a="1"/>
  <c r="AG97" i="3" s="1"/>
  <c r="AF97" i="3" a="1"/>
  <c r="AF97" i="3" s="1"/>
  <c r="AE97" i="3" a="1"/>
  <c r="AE97" i="3" s="1"/>
  <c r="AD97" i="3" a="1"/>
  <c r="AD97" i="3" s="1"/>
  <c r="AC97" i="3" a="1"/>
  <c r="AC97" i="3" s="1"/>
  <c r="AB97" i="3" a="1"/>
  <c r="AB97" i="3" s="1"/>
  <c r="AA97" i="3" a="1"/>
  <c r="AA97" i="3" s="1"/>
  <c r="Z97" i="3" a="1"/>
  <c r="Z97" i="3"/>
  <c r="Y97" i="3" a="1"/>
  <c r="Y97" i="3" s="1"/>
  <c r="X97" i="3" a="1"/>
  <c r="X97" i="3" s="1"/>
  <c r="W97" i="3" a="1"/>
  <c r="W97" i="3" s="1"/>
  <c r="V97" i="3" a="1"/>
  <c r="V97" i="3" s="1"/>
  <c r="U97" i="3" a="1"/>
  <c r="U97" i="3" s="1"/>
  <c r="T97" i="3" a="1"/>
  <c r="T97" i="3" s="1"/>
  <c r="S97" i="3" a="1"/>
  <c r="S97" i="3" s="1"/>
  <c r="R97" i="3" a="1"/>
  <c r="R97" i="3"/>
  <c r="Q97" i="3" a="1"/>
  <c r="Q97" i="3" s="1"/>
  <c r="P97" i="3" a="1"/>
  <c r="P97" i="3" s="1"/>
  <c r="O97" i="3" a="1"/>
  <c r="O97" i="3" s="1"/>
  <c r="N97" i="3" a="1"/>
  <c r="N97" i="3"/>
  <c r="M97" i="3" a="1"/>
  <c r="M97" i="3" s="1"/>
  <c r="L97" i="3" a="1"/>
  <c r="L97" i="3" s="1"/>
  <c r="K97" i="3" a="1"/>
  <c r="K97" i="3" s="1"/>
  <c r="J97" i="3" a="1"/>
  <c r="J97" i="3"/>
  <c r="I97" i="3" a="1"/>
  <c r="I97" i="3" s="1"/>
  <c r="H97" i="3" a="1"/>
  <c r="H97" i="3" s="1"/>
  <c r="G97" i="3" a="1"/>
  <c r="G97" i="3" s="1"/>
  <c r="F97" i="3" a="1"/>
  <c r="F97" i="3" s="1"/>
  <c r="E97" i="3" a="1"/>
  <c r="E97" i="3" s="1"/>
  <c r="D97" i="3" a="1"/>
  <c r="D97" i="3" s="1"/>
  <c r="C97" i="3" a="1"/>
  <c r="C97" i="3" s="1"/>
  <c r="B97" i="3"/>
  <c r="A97" i="3"/>
  <c r="AL96" i="3" a="1"/>
  <c r="AL96" i="3" s="1"/>
  <c r="AK96" i="3" a="1"/>
  <c r="AK96" i="3" s="1"/>
  <c r="AJ96" i="3" a="1"/>
  <c r="AJ96" i="3" s="1"/>
  <c r="AI96" i="3" a="1"/>
  <c r="AI96" i="3" s="1"/>
  <c r="AH96" i="3" a="1"/>
  <c r="AH96" i="3" s="1"/>
  <c r="AG96" i="3" a="1"/>
  <c r="AG96" i="3" s="1"/>
  <c r="AF96" i="3" a="1"/>
  <c r="AF96" i="3" s="1"/>
  <c r="AE96" i="3" a="1"/>
  <c r="AE96" i="3"/>
  <c r="AD96" i="3" a="1"/>
  <c r="AD96" i="3" s="1"/>
  <c r="AC96" i="3" a="1"/>
  <c r="AC96" i="3" s="1"/>
  <c r="AB96" i="3" a="1"/>
  <c r="AB96" i="3" s="1"/>
  <c r="AA96" i="3" a="1"/>
  <c r="AA96" i="3" s="1"/>
  <c r="Z96" i="3" a="1"/>
  <c r="Z96" i="3" s="1"/>
  <c r="Y96" i="3" a="1"/>
  <c r="Y96" i="3" s="1"/>
  <c r="X96" i="3" a="1"/>
  <c r="X96" i="3" s="1"/>
  <c r="W96" i="3" a="1"/>
  <c r="W96" i="3"/>
  <c r="V96" i="3" a="1"/>
  <c r="V96" i="3" s="1"/>
  <c r="U96" i="3" a="1"/>
  <c r="U96" i="3" s="1"/>
  <c r="T96" i="3" a="1"/>
  <c r="T96" i="3" s="1"/>
  <c r="S96" i="3" a="1"/>
  <c r="S96" i="3"/>
  <c r="R96" i="3" a="1"/>
  <c r="R96" i="3" s="1"/>
  <c r="Q96" i="3" a="1"/>
  <c r="Q96" i="3" s="1"/>
  <c r="P96" i="3" a="1"/>
  <c r="P96" i="3" s="1"/>
  <c r="O96" i="3" a="1"/>
  <c r="O96" i="3"/>
  <c r="N96" i="3" a="1"/>
  <c r="N96" i="3" s="1"/>
  <c r="M96" i="3" a="1"/>
  <c r="M96" i="3" s="1"/>
  <c r="L96" i="3" a="1"/>
  <c r="L96" i="3" s="1"/>
  <c r="K96" i="3" a="1"/>
  <c r="K96" i="3" s="1"/>
  <c r="J96" i="3" a="1"/>
  <c r="J96" i="3" s="1"/>
  <c r="I96" i="3" a="1"/>
  <c r="I96" i="3" s="1"/>
  <c r="H96" i="3" a="1"/>
  <c r="H96" i="3" s="1"/>
  <c r="G96" i="3" a="1"/>
  <c r="G96" i="3"/>
  <c r="F96" i="3" a="1"/>
  <c r="F96" i="3" s="1"/>
  <c r="E96" i="3" a="1"/>
  <c r="E96" i="3" s="1"/>
  <c r="D96" i="3" a="1"/>
  <c r="D96" i="3" s="1"/>
  <c r="C96" i="3" a="1"/>
  <c r="C96" i="3" s="1"/>
  <c r="B96" i="3"/>
  <c r="A96" i="3"/>
  <c r="AL95" i="3" a="1"/>
  <c r="AL95" i="3" s="1"/>
  <c r="AK95" i="3" a="1"/>
  <c r="AK95" i="3" s="1"/>
  <c r="AJ95" i="3" a="1"/>
  <c r="AJ95" i="3" s="1"/>
  <c r="AI95" i="3" a="1"/>
  <c r="AI95" i="3" s="1"/>
  <c r="AH95" i="3" a="1"/>
  <c r="AH95" i="3" s="1"/>
  <c r="AG95" i="3" a="1"/>
  <c r="AG95" i="3" s="1"/>
  <c r="AF95" i="3" a="1"/>
  <c r="AF95" i="3"/>
  <c r="AE95" i="3" a="1"/>
  <c r="AE95" i="3" s="1"/>
  <c r="AD95" i="3" a="1"/>
  <c r="AD95" i="3" s="1"/>
  <c r="AC95" i="3" a="1"/>
  <c r="AC95" i="3" s="1"/>
  <c r="AB95" i="3" a="1"/>
  <c r="AB95" i="3" s="1"/>
  <c r="AA95" i="3" a="1"/>
  <c r="AA95" i="3" s="1"/>
  <c r="Z95" i="3" a="1"/>
  <c r="Z95" i="3" s="1"/>
  <c r="Y95" i="3" a="1"/>
  <c r="Y95" i="3" s="1"/>
  <c r="X95" i="3" a="1"/>
  <c r="X95" i="3"/>
  <c r="W95" i="3" a="1"/>
  <c r="W95" i="3" s="1"/>
  <c r="V95" i="3" a="1"/>
  <c r="V95" i="3" s="1"/>
  <c r="U95" i="3" a="1"/>
  <c r="U95" i="3" s="1"/>
  <c r="T95" i="3" a="1"/>
  <c r="T95" i="3" s="1"/>
  <c r="S95" i="3" a="1"/>
  <c r="S95" i="3" s="1"/>
  <c r="R95" i="3" a="1"/>
  <c r="R95" i="3" s="1"/>
  <c r="Q95" i="3" a="1"/>
  <c r="Q95" i="3" s="1"/>
  <c r="P95" i="3" a="1"/>
  <c r="P95" i="3"/>
  <c r="O95" i="3" a="1"/>
  <c r="O95" i="3" s="1"/>
  <c r="N95" i="3" a="1"/>
  <c r="N95" i="3" s="1"/>
  <c r="M95" i="3" a="1"/>
  <c r="M95" i="3" s="1"/>
  <c r="L95" i="3" a="1"/>
  <c r="L95" i="3"/>
  <c r="K95" i="3" a="1"/>
  <c r="K95" i="3" s="1"/>
  <c r="J95" i="3" a="1"/>
  <c r="J95" i="3" s="1"/>
  <c r="I95" i="3" a="1"/>
  <c r="I95" i="3" s="1"/>
  <c r="H95" i="3" a="1"/>
  <c r="H95" i="3"/>
  <c r="G95" i="3" a="1"/>
  <c r="G95" i="3" s="1"/>
  <c r="F95" i="3" a="1"/>
  <c r="F95" i="3" s="1"/>
  <c r="E95" i="3" a="1"/>
  <c r="E95" i="3" s="1"/>
  <c r="D95" i="3" a="1"/>
  <c r="D95" i="3" s="1"/>
  <c r="C95" i="3" a="1"/>
  <c r="C95" i="3" s="1"/>
  <c r="B95" i="3"/>
  <c r="A95" i="3"/>
  <c r="AL94" i="3" a="1"/>
  <c r="AL94" i="3"/>
  <c r="AK94" i="3" a="1"/>
  <c r="AK94" i="3"/>
  <c r="AJ94" i="3" a="1"/>
  <c r="AJ94" i="3" s="1"/>
  <c r="AI94" i="3" a="1"/>
  <c r="AI94" i="3" s="1"/>
  <c r="AH94" i="3" a="1"/>
  <c r="AH94" i="3"/>
  <c r="AG94" i="3" a="1"/>
  <c r="AG94" i="3"/>
  <c r="AF94" i="3" a="1"/>
  <c r="AF94" i="3" s="1"/>
  <c r="AE94" i="3" a="1"/>
  <c r="AE94" i="3" s="1"/>
  <c r="AD94" i="3" a="1"/>
  <c r="AD94" i="3"/>
  <c r="AC94" i="3" a="1"/>
  <c r="AC94" i="3"/>
  <c r="AB94" i="3" a="1"/>
  <c r="AB94" i="3" s="1"/>
  <c r="AA94" i="3" a="1"/>
  <c r="AA94" i="3" s="1"/>
  <c r="Z94" i="3" a="1"/>
  <c r="Z94" i="3"/>
  <c r="Y94" i="3" a="1"/>
  <c r="Y94" i="3"/>
  <c r="X94" i="3" a="1"/>
  <c r="X94" i="3" s="1"/>
  <c r="W94" i="3" a="1"/>
  <c r="W94" i="3" s="1"/>
  <c r="V94" i="3" a="1"/>
  <c r="V94" i="3"/>
  <c r="U94" i="3" a="1"/>
  <c r="U94" i="3"/>
  <c r="T94" i="3" a="1"/>
  <c r="T94" i="3"/>
  <c r="S94" i="3" a="1"/>
  <c r="S94" i="3" s="1"/>
  <c r="R94" i="3" a="1"/>
  <c r="R94" i="3" s="1"/>
  <c r="Q94" i="3" a="1"/>
  <c r="Q94" i="3"/>
  <c r="P94" i="3" a="1"/>
  <c r="P94" i="3"/>
  <c r="O94" i="3" a="1"/>
  <c r="O94" i="3" s="1"/>
  <c r="N94" i="3" a="1"/>
  <c r="N94" i="3" s="1"/>
  <c r="M94" i="3" a="1"/>
  <c r="M94" i="3"/>
  <c r="L94" i="3" a="1"/>
  <c r="L94" i="3"/>
  <c r="K94" i="3" a="1"/>
  <c r="K94" i="3" s="1"/>
  <c r="J94" i="3" a="1"/>
  <c r="J94" i="3" s="1"/>
  <c r="I94" i="3" a="1"/>
  <c r="I94" i="3"/>
  <c r="H94" i="3" a="1"/>
  <c r="H94" i="3"/>
  <c r="G94" i="3" a="1"/>
  <c r="G94" i="3" s="1"/>
  <c r="F94" i="3" a="1"/>
  <c r="F94" i="3" s="1"/>
  <c r="E94" i="3" a="1"/>
  <c r="E94" i="3"/>
  <c r="D94" i="3" a="1"/>
  <c r="D94" i="3"/>
  <c r="C94" i="3" a="1"/>
  <c r="C94" i="3" s="1"/>
  <c r="B94" i="3"/>
  <c r="A94" i="3"/>
  <c r="AJ89" i="3"/>
  <c r="AH89" i="3"/>
  <c r="AB89" i="3"/>
  <c r="Z89" i="3"/>
  <c r="T89" i="3"/>
  <c r="R89" i="3"/>
  <c r="L89" i="3"/>
  <c r="D89" i="3"/>
  <c r="I85" i="3"/>
  <c r="H85" i="3"/>
  <c r="G85" i="3"/>
  <c r="F85" i="3"/>
  <c r="E85" i="3"/>
  <c r="D85" i="3"/>
  <c r="J89" i="3" s="1"/>
  <c r="C85" i="3"/>
  <c r="B85" i="3"/>
  <c r="B89" i="3" s="1"/>
  <c r="B79" i="3"/>
  <c r="AI89" i="3" s="1"/>
  <c r="B71" i="3"/>
  <c r="B104" i="1"/>
  <c r="B103" i="1"/>
  <c r="B2" i="1"/>
  <c r="B3" i="18" s="1"/>
  <c r="I18" i="12" l="1"/>
  <c r="I17" i="12"/>
  <c r="J17" i="12" s="1"/>
  <c r="H38" i="25"/>
  <c r="K38" i="25" s="1"/>
  <c r="H22" i="25"/>
  <c r="K22" i="25" s="1"/>
  <c r="H36" i="25"/>
  <c r="H14" i="25"/>
  <c r="H30" i="25"/>
  <c r="K30" i="25" s="1"/>
  <c r="B28" i="18"/>
  <c r="C28" i="18" s="1"/>
  <c r="K14" i="25"/>
  <c r="H18" i="25"/>
  <c r="H20" i="25"/>
  <c r="H7" i="25"/>
  <c r="K7" i="25" s="1"/>
  <c r="H26" i="25"/>
  <c r="K26" i="25" s="1"/>
  <c r="H9" i="25"/>
  <c r="H16" i="25"/>
  <c r="H24" i="25"/>
  <c r="H28" i="25"/>
  <c r="H32" i="25"/>
  <c r="I34" i="25"/>
  <c r="B10" i="18"/>
  <c r="B8" i="18"/>
  <c r="B9" i="18"/>
  <c r="U89" i="3"/>
  <c r="A123" i="3" a="1"/>
  <c r="M89" i="3"/>
  <c r="F89" i="3"/>
  <c r="N89" i="3"/>
  <c r="V89" i="3"/>
  <c r="AD89" i="3"/>
  <c r="G89" i="3"/>
  <c r="O89" i="3"/>
  <c r="W89" i="3"/>
  <c r="AE89" i="3"/>
  <c r="E89" i="3"/>
  <c r="AC89" i="3"/>
  <c r="AK89" i="3"/>
  <c r="H89" i="3"/>
  <c r="P89" i="3"/>
  <c r="X89" i="3"/>
  <c r="AF89" i="3"/>
  <c r="I89" i="3"/>
  <c r="Q89" i="3"/>
  <c r="Y89" i="3"/>
  <c r="AG89" i="3"/>
  <c r="C89" i="3"/>
  <c r="K89" i="3"/>
  <c r="S89" i="3"/>
  <c r="AA89" i="3"/>
  <c r="AI33" i="9" a="1"/>
  <c r="AI33" i="9" s="1"/>
  <c r="AE33" i="9" a="1"/>
  <c r="AE33" i="9" s="1"/>
  <c r="AA33" i="9" a="1"/>
  <c r="AA33" i="9" s="1"/>
  <c r="W33" i="9" a="1"/>
  <c r="W33" i="9" s="1"/>
  <c r="S33" i="9" a="1"/>
  <c r="S33" i="9" s="1"/>
  <c r="O33" i="9" a="1"/>
  <c r="O33" i="9" s="1"/>
  <c r="K33" i="9" a="1"/>
  <c r="K33" i="9" s="1"/>
  <c r="G33" i="9" a="1"/>
  <c r="G33" i="9" s="1"/>
  <c r="C33" i="9" a="1"/>
  <c r="C33" i="9" s="1"/>
  <c r="AJ33" i="9" a="1"/>
  <c r="AJ33" i="9" s="1"/>
  <c r="T33" i="9" a="1"/>
  <c r="T33" i="9" s="1"/>
  <c r="D33" i="9" a="1"/>
  <c r="D33" i="9" s="1"/>
  <c r="X33" i="9" a="1"/>
  <c r="X33" i="9" s="1"/>
  <c r="H33" i="9" a="1"/>
  <c r="H33" i="9" s="1"/>
  <c r="AB33" i="9" a="1"/>
  <c r="AB33" i="9" s="1"/>
  <c r="L33" i="9" a="1"/>
  <c r="L33" i="9" s="1"/>
  <c r="AF33" i="9" a="1"/>
  <c r="AF33" i="9" s="1"/>
  <c r="F33" i="9" a="1"/>
  <c r="F33" i="9" s="1"/>
  <c r="V33" i="9" a="1"/>
  <c r="V33" i="9" s="1"/>
  <c r="N33" i="9" a="1"/>
  <c r="N33" i="9" s="1"/>
  <c r="AD33" i="9" a="1"/>
  <c r="AD33" i="9" s="1"/>
  <c r="M33" i="9" a="1"/>
  <c r="M33" i="9" s="1"/>
  <c r="E33" i="9" a="1"/>
  <c r="E33" i="9" s="1"/>
  <c r="AC33" i="9" a="1"/>
  <c r="AC33" i="9" s="1"/>
  <c r="U33" i="9" a="1"/>
  <c r="U33" i="9" s="1"/>
  <c r="B33" i="9" a="1"/>
  <c r="B33" i="9" s="1"/>
  <c r="AH33" i="9" a="1"/>
  <c r="AH33" i="9" s="1"/>
  <c r="Z33" i="9" a="1"/>
  <c r="Z33" i="9" s="1"/>
  <c r="Q33" i="9" a="1"/>
  <c r="Q33" i="9" s="1"/>
  <c r="I33" i="9" a="1"/>
  <c r="I33" i="9" s="1"/>
  <c r="AG33" i="9" a="1"/>
  <c r="AG33" i="9" s="1"/>
  <c r="Y33" i="9" a="1"/>
  <c r="Y33" i="9" s="1"/>
  <c r="P33" i="9" a="1"/>
  <c r="P33" i="9" s="1"/>
  <c r="J33" i="9" a="1"/>
  <c r="J33" i="9" s="1"/>
  <c r="R33" i="9" a="1"/>
  <c r="R33" i="9" s="1"/>
  <c r="B454" i="12"/>
  <c r="B453" i="12"/>
  <c r="D52" i="9"/>
  <c r="W52" i="9"/>
  <c r="C40" i="7"/>
  <c r="J52" i="9"/>
  <c r="Z52" i="9"/>
  <c r="L52" i="9"/>
  <c r="AB52" i="9"/>
  <c r="M52" i="9"/>
  <c r="AE52" i="9"/>
  <c r="O52" i="9"/>
  <c r="AD52" i="9"/>
  <c r="V52" i="9"/>
  <c r="N52" i="9"/>
  <c r="F52" i="9"/>
  <c r="AG52" i="9"/>
  <c r="Y52" i="9"/>
  <c r="Q52" i="9"/>
  <c r="I52" i="9"/>
  <c r="AF52" i="9"/>
  <c r="U52" i="9"/>
  <c r="K52" i="9"/>
  <c r="AC52" i="9"/>
  <c r="S52" i="9"/>
  <c r="H52" i="9"/>
  <c r="AA52" i="9"/>
  <c r="P52" i="9"/>
  <c r="E52" i="9"/>
  <c r="R52" i="9"/>
  <c r="AI52" i="9"/>
  <c r="I19" i="12"/>
  <c r="B25" i="9"/>
  <c r="C26" i="9"/>
  <c r="AG39" i="9" s="1"/>
  <c r="C42" i="7"/>
  <c r="E13" i="17"/>
  <c r="X176" i="16"/>
  <c r="H180" i="16"/>
  <c r="F217" i="16"/>
  <c r="F220" i="16"/>
  <c r="F222" i="16"/>
  <c r="F218" i="16"/>
  <c r="F212" i="16"/>
  <c r="F211" i="16"/>
  <c r="F207" i="16"/>
  <c r="F219" i="16"/>
  <c r="F203" i="16"/>
  <c r="F201" i="16"/>
  <c r="F199" i="16"/>
  <c r="F195" i="16"/>
  <c r="F221" i="16"/>
  <c r="F214" i="16"/>
  <c r="F206" i="16"/>
  <c r="F202" i="16"/>
  <c r="F198" i="16"/>
  <c r="F194" i="16"/>
  <c r="F213" i="16"/>
  <c r="F216" i="16"/>
  <c r="F209" i="16"/>
  <c r="F205" i="16"/>
  <c r="F197" i="16"/>
  <c r="F215" i="16"/>
  <c r="F193" i="16"/>
  <c r="F191" i="16"/>
  <c r="F204" i="16"/>
  <c r="F196" i="16"/>
  <c r="F187" i="16"/>
  <c r="F183" i="16"/>
  <c r="F179" i="16"/>
  <c r="F175" i="16"/>
  <c r="F192" i="16"/>
  <c r="F186" i="16"/>
  <c r="F182" i="16"/>
  <c r="F178" i="16"/>
  <c r="F174" i="16"/>
  <c r="F210" i="16"/>
  <c r="F200" i="16"/>
  <c r="F190" i="16"/>
  <c r="F223" i="16"/>
  <c r="F208" i="16"/>
  <c r="F188" i="16"/>
  <c r="F184" i="16"/>
  <c r="F180" i="16"/>
  <c r="F176" i="16"/>
  <c r="N220" i="16"/>
  <c r="N223" i="16"/>
  <c r="N219" i="16"/>
  <c r="N215" i="16"/>
  <c r="N213" i="16"/>
  <c r="N218" i="16"/>
  <c r="N216" i="16"/>
  <c r="N212" i="16"/>
  <c r="N203" i="16"/>
  <c r="N221" i="16"/>
  <c r="N214" i="16"/>
  <c r="N208" i="16"/>
  <c r="N204" i="16"/>
  <c r="N199" i="16"/>
  <c r="N195" i="16"/>
  <c r="N207" i="16"/>
  <c r="N201" i="16"/>
  <c r="N222" i="16"/>
  <c r="N198" i="16"/>
  <c r="N194" i="16"/>
  <c r="N210" i="16"/>
  <c r="N206" i="16"/>
  <c r="N202" i="16"/>
  <c r="N197" i="16"/>
  <c r="N209" i="16"/>
  <c r="N205" i="16"/>
  <c r="N191" i="16"/>
  <c r="N187" i="16"/>
  <c r="N183" i="16"/>
  <c r="N179" i="16"/>
  <c r="N175" i="16"/>
  <c r="N217" i="16"/>
  <c r="N200" i="16"/>
  <c r="N193" i="16"/>
  <c r="N192" i="16"/>
  <c r="N186" i="16"/>
  <c r="N182" i="16"/>
  <c r="N178" i="16"/>
  <c r="N174" i="16"/>
  <c r="N196" i="16"/>
  <c r="N211" i="16"/>
  <c r="N190" i="16"/>
  <c r="N188" i="16"/>
  <c r="N184" i="16"/>
  <c r="N180" i="16"/>
  <c r="N176" i="16"/>
  <c r="V216" i="16"/>
  <c r="V220" i="16"/>
  <c r="V211" i="16"/>
  <c r="V213" i="16"/>
  <c r="V209" i="16"/>
  <c r="V206" i="16"/>
  <c r="V221" i="16"/>
  <c r="V215" i="16"/>
  <c r="V222" i="16"/>
  <c r="V205" i="16"/>
  <c r="V199" i="16"/>
  <c r="V195" i="16"/>
  <c r="V208" i="16"/>
  <c r="V204" i="16"/>
  <c r="V201" i="16"/>
  <c r="V198" i="16"/>
  <c r="V194" i="16"/>
  <c r="V219" i="16"/>
  <c r="V218" i="16"/>
  <c r="V212" i="16"/>
  <c r="V207" i="16"/>
  <c r="V203" i="16"/>
  <c r="V223" i="16"/>
  <c r="V197" i="16"/>
  <c r="V217" i="16"/>
  <c r="V214" i="16"/>
  <c r="V190" i="16"/>
  <c r="V187" i="16"/>
  <c r="V183" i="16"/>
  <c r="V179" i="16"/>
  <c r="V175" i="16"/>
  <c r="V210" i="16"/>
  <c r="V200" i="16"/>
  <c r="V191" i="16"/>
  <c r="V202" i="16"/>
  <c r="V186" i="16"/>
  <c r="V182" i="16"/>
  <c r="V178" i="16"/>
  <c r="V174" i="16"/>
  <c r="V192" i="16"/>
  <c r="V193" i="16"/>
  <c r="V196" i="16"/>
  <c r="V188" i="16"/>
  <c r="V184" i="16"/>
  <c r="V180" i="16"/>
  <c r="V176" i="16"/>
  <c r="AD223" i="16"/>
  <c r="AD221" i="16"/>
  <c r="AD217" i="16"/>
  <c r="AD216" i="16"/>
  <c r="AD219" i="16"/>
  <c r="AD210" i="16"/>
  <c r="AD202" i="16"/>
  <c r="AD222" i="16"/>
  <c r="AD212" i="16"/>
  <c r="AD211" i="16"/>
  <c r="AD200" i="16"/>
  <c r="AD199" i="16"/>
  <c r="AD195" i="16"/>
  <c r="AD218" i="16"/>
  <c r="AD214" i="16"/>
  <c r="AD205" i="16"/>
  <c r="AD198" i="16"/>
  <c r="AD194" i="16"/>
  <c r="AD220" i="16"/>
  <c r="AD201" i="16"/>
  <c r="AD208" i="16"/>
  <c r="AD204" i="16"/>
  <c r="AD197" i="16"/>
  <c r="AD209" i="16"/>
  <c r="AD207" i="16"/>
  <c r="AD203" i="16"/>
  <c r="AD206" i="16"/>
  <c r="AD193" i="16"/>
  <c r="AD190" i="16"/>
  <c r="AD187" i="16"/>
  <c r="AD183" i="16"/>
  <c r="AD179" i="16"/>
  <c r="AD175" i="16"/>
  <c r="AD196" i="16"/>
  <c r="AD191" i="16"/>
  <c r="AD186" i="16"/>
  <c r="AD182" i="16"/>
  <c r="AD178" i="16"/>
  <c r="AD174" i="16"/>
  <c r="AD213" i="16"/>
  <c r="AD215" i="16"/>
  <c r="AD189" i="16"/>
  <c r="AD192" i="16"/>
  <c r="AD188" i="16"/>
  <c r="AD184" i="16"/>
  <c r="AD180" i="16"/>
  <c r="AD176" i="16"/>
  <c r="H175" i="16"/>
  <c r="AF176" i="16"/>
  <c r="AD177" i="16"/>
  <c r="V181" i="16"/>
  <c r="AD185" i="16"/>
  <c r="V189" i="16"/>
  <c r="N173" i="16"/>
  <c r="H218" i="16"/>
  <c r="H223" i="16"/>
  <c r="H219" i="16"/>
  <c r="H221" i="16"/>
  <c r="H220" i="16"/>
  <c r="H216" i="16"/>
  <c r="H210" i="16"/>
  <c r="H204" i="16"/>
  <c r="H222" i="16"/>
  <c r="H214" i="16"/>
  <c r="H206" i="16"/>
  <c r="H202" i="16"/>
  <c r="H198" i="16"/>
  <c r="H194" i="16"/>
  <c r="H217" i="16"/>
  <c r="H213" i="16"/>
  <c r="H209" i="16"/>
  <c r="H205" i="16"/>
  <c r="H197" i="16"/>
  <c r="H193" i="16"/>
  <c r="H212" i="16"/>
  <c r="H211" i="16"/>
  <c r="H208" i="16"/>
  <c r="H200" i="16"/>
  <c r="H203" i="16"/>
  <c r="H192" i="16"/>
  <c r="H186" i="16"/>
  <c r="H182" i="16"/>
  <c r="H178" i="16"/>
  <c r="H174" i="16"/>
  <c r="H199" i="16"/>
  <c r="H189" i="16"/>
  <c r="H185" i="16"/>
  <c r="H181" i="16"/>
  <c r="H177" i="16"/>
  <c r="H173" i="16"/>
  <c r="H190" i="16"/>
  <c r="H207" i="16"/>
  <c r="H191" i="16"/>
  <c r="H215" i="16"/>
  <c r="H196" i="16"/>
  <c r="H187" i="16"/>
  <c r="H183" i="16"/>
  <c r="H179" i="16"/>
  <c r="P221" i="16"/>
  <c r="P214" i="16"/>
  <c r="P220" i="16"/>
  <c r="P222" i="16"/>
  <c r="P218" i="16"/>
  <c r="P217" i="16"/>
  <c r="P212" i="16"/>
  <c r="P219" i="16"/>
  <c r="P216" i="16"/>
  <c r="P207" i="16"/>
  <c r="P211" i="16"/>
  <c r="P198" i="16"/>
  <c r="P194" i="16"/>
  <c r="P210" i="16"/>
  <c r="P203" i="16"/>
  <c r="P206" i="16"/>
  <c r="P202" i="16"/>
  <c r="P197" i="16"/>
  <c r="P193" i="16"/>
  <c r="P215" i="16"/>
  <c r="P205" i="16"/>
  <c r="P223" i="16"/>
  <c r="P209" i="16"/>
  <c r="P200" i="16"/>
  <c r="P195" i="16"/>
  <c r="P192" i="16"/>
  <c r="P186" i="16"/>
  <c r="P182" i="16"/>
  <c r="P178" i="16"/>
  <c r="P174" i="16"/>
  <c r="P196" i="16"/>
  <c r="P189" i="16"/>
  <c r="P185" i="16"/>
  <c r="P181" i="16"/>
  <c r="P177" i="16"/>
  <c r="P173" i="16"/>
  <c r="P201" i="16"/>
  <c r="P204" i="16"/>
  <c r="P199" i="16"/>
  <c r="P191" i="16"/>
  <c r="P187" i="16"/>
  <c r="P183" i="16"/>
  <c r="P179" i="16"/>
  <c r="P175" i="16"/>
  <c r="X217" i="16"/>
  <c r="X223" i="16"/>
  <c r="X219" i="16"/>
  <c r="X220" i="16"/>
  <c r="X214" i="16"/>
  <c r="X213" i="16"/>
  <c r="X221" i="16"/>
  <c r="X215" i="16"/>
  <c r="X212" i="16"/>
  <c r="X203" i="16"/>
  <c r="X222" i="16"/>
  <c r="X208" i="16"/>
  <c r="X204" i="16"/>
  <c r="X201" i="16"/>
  <c r="X198" i="16"/>
  <c r="X194" i="16"/>
  <c r="X209" i="16"/>
  <c r="X218" i="16"/>
  <c r="X207" i="16"/>
  <c r="X197" i="16"/>
  <c r="X193" i="16"/>
  <c r="X211" i="16"/>
  <c r="X206" i="16"/>
  <c r="X202" i="16"/>
  <c r="X210" i="16"/>
  <c r="X191" i="16"/>
  <c r="X200" i="16"/>
  <c r="X186" i="16"/>
  <c r="X182" i="16"/>
  <c r="X178" i="16"/>
  <c r="X174" i="16"/>
  <c r="X192" i="16"/>
  <c r="X216" i="16"/>
  <c r="X195" i="16"/>
  <c r="X185" i="16"/>
  <c r="X181" i="16"/>
  <c r="X177" i="16"/>
  <c r="X173" i="16"/>
  <c r="X199" i="16"/>
  <c r="X189" i="16"/>
  <c r="X190" i="16"/>
  <c r="X205" i="16"/>
  <c r="X187" i="16"/>
  <c r="X183" i="16"/>
  <c r="X179" i="16"/>
  <c r="X175" i="16"/>
  <c r="AF220" i="16"/>
  <c r="AF223" i="16"/>
  <c r="AF219" i="16"/>
  <c r="AF215" i="16"/>
  <c r="AF211" i="16"/>
  <c r="AF222" i="16"/>
  <c r="AF214" i="16"/>
  <c r="AF213" i="16"/>
  <c r="AF209" i="16"/>
  <c r="AF217" i="16"/>
  <c r="AF218" i="16"/>
  <c r="AF205" i="16"/>
  <c r="AF198" i="16"/>
  <c r="AF194" i="16"/>
  <c r="AF210" i="16"/>
  <c r="AF201" i="16"/>
  <c r="AF208" i="16"/>
  <c r="AF204" i="16"/>
  <c r="AF197" i="16"/>
  <c r="AF193" i="16"/>
  <c r="AF221" i="16"/>
  <c r="AF216" i="16"/>
  <c r="AF207" i="16"/>
  <c r="AF203" i="16"/>
  <c r="AF200" i="16"/>
  <c r="AF196" i="16"/>
  <c r="AF202" i="16"/>
  <c r="AF199" i="16"/>
  <c r="AF191" i="16"/>
  <c r="AF186" i="16"/>
  <c r="AF182" i="16"/>
  <c r="AF178" i="16"/>
  <c r="AF174" i="16"/>
  <c r="AF185" i="16"/>
  <c r="AF181" i="16"/>
  <c r="AF177" i="16"/>
  <c r="AF173" i="16"/>
  <c r="AF195" i="16"/>
  <c r="AF212" i="16"/>
  <c r="AF206" i="16"/>
  <c r="AF190" i="16"/>
  <c r="AF187" i="16"/>
  <c r="AF183" i="16"/>
  <c r="AF179" i="16"/>
  <c r="AF175" i="16"/>
  <c r="F177" i="16"/>
  <c r="AF180" i="16"/>
  <c r="AD181" i="16"/>
  <c r="P184" i="16"/>
  <c r="H188" i="16"/>
  <c r="H195" i="16"/>
  <c r="V173" i="16"/>
  <c r="X184" i="16"/>
  <c r="P188" i="16"/>
  <c r="P190" i="16"/>
  <c r="P208" i="16"/>
  <c r="N177" i="16"/>
  <c r="F181" i="16"/>
  <c r="E20" i="17"/>
  <c r="AF184" i="16"/>
  <c r="X188" i="16"/>
  <c r="AF192" i="16"/>
  <c r="D185" i="16"/>
  <c r="L185" i="16"/>
  <c r="T185" i="16"/>
  <c r="AB185" i="16"/>
  <c r="B186" i="16"/>
  <c r="C23" i="17" s="1"/>
  <c r="E23" i="17" s="1"/>
  <c r="J186" i="16"/>
  <c r="R186" i="16"/>
  <c r="Z186" i="16"/>
  <c r="AH186" i="16"/>
  <c r="D189" i="16"/>
  <c r="L189" i="16"/>
  <c r="T189" i="16"/>
  <c r="AC189" i="16"/>
  <c r="D190" i="16"/>
  <c r="Y191" i="16"/>
  <c r="AH191" i="16"/>
  <c r="J192" i="16"/>
  <c r="S192" i="16"/>
  <c r="I193" i="16"/>
  <c r="U193" i="16"/>
  <c r="AI193" i="16"/>
  <c r="L194" i="16"/>
  <c r="Z194" i="16"/>
  <c r="E195" i="16"/>
  <c r="Q195" i="16"/>
  <c r="AE195" i="16"/>
  <c r="AI196" i="16"/>
  <c r="T197" i="16"/>
  <c r="I198" i="16"/>
  <c r="E200" i="16"/>
  <c r="AG200" i="16"/>
  <c r="AI201" i="16"/>
  <c r="I203" i="16"/>
  <c r="B211" i="16"/>
  <c r="C48" i="17" s="1"/>
  <c r="E48" i="17" s="1"/>
  <c r="K218" i="16"/>
  <c r="G223" i="16"/>
  <c r="G219" i="16"/>
  <c r="G215" i="16"/>
  <c r="G211" i="16"/>
  <c r="G207" i="16"/>
  <c r="G203" i="16"/>
  <c r="G221" i="16"/>
  <c r="G214" i="16"/>
  <c r="G212" i="16"/>
  <c r="G217" i="16"/>
  <c r="G210" i="16"/>
  <c r="G220" i="16"/>
  <c r="G218" i="16"/>
  <c r="G216" i="16"/>
  <c r="G206" i="16"/>
  <c r="G202" i="16"/>
  <c r="G213" i="16"/>
  <c r="G222" i="16"/>
  <c r="G209" i="16"/>
  <c r="G205" i="16"/>
  <c r="G197" i="16"/>
  <c r="G193" i="16"/>
  <c r="G208" i="16"/>
  <c r="G204" i="16"/>
  <c r="G200" i="16"/>
  <c r="O223" i="16"/>
  <c r="O219" i="16"/>
  <c r="O215" i="16"/>
  <c r="O211" i="16"/>
  <c r="O207" i="16"/>
  <c r="O203" i="16"/>
  <c r="O217" i="16"/>
  <c r="O222" i="16"/>
  <c r="O221" i="16"/>
  <c r="O200" i="16"/>
  <c r="O220" i="16"/>
  <c r="O214" i="16"/>
  <c r="O201" i="16"/>
  <c r="O216" i="16"/>
  <c r="O210" i="16"/>
  <c r="O206" i="16"/>
  <c r="O202" i="16"/>
  <c r="O197" i="16"/>
  <c r="O193" i="16"/>
  <c r="O218" i="16"/>
  <c r="O205" i="16"/>
  <c r="W223" i="16"/>
  <c r="W219" i="16"/>
  <c r="W215" i="16"/>
  <c r="W211" i="16"/>
  <c r="W207" i="16"/>
  <c r="W203" i="16"/>
  <c r="W220" i="16"/>
  <c r="W221" i="16"/>
  <c r="W216" i="16"/>
  <c r="W222" i="16"/>
  <c r="W218" i="16"/>
  <c r="W214" i="16"/>
  <c r="W217" i="16"/>
  <c r="W200" i="16"/>
  <c r="W212" i="16"/>
  <c r="W208" i="16"/>
  <c r="W204" i="16"/>
  <c r="W201" i="16"/>
  <c r="W209" i="16"/>
  <c r="W213" i="16"/>
  <c r="W197" i="16"/>
  <c r="W193" i="16"/>
  <c r="W189" i="16"/>
  <c r="W206" i="16"/>
  <c r="W202" i="16"/>
  <c r="AE223" i="16"/>
  <c r="AE219" i="16"/>
  <c r="AE215" i="16"/>
  <c r="AE211" i="16"/>
  <c r="AE207" i="16"/>
  <c r="AE203" i="16"/>
  <c r="AE216" i="16"/>
  <c r="AE222" i="16"/>
  <c r="AE220" i="16"/>
  <c r="AE221" i="16"/>
  <c r="AE218" i="16"/>
  <c r="AE206" i="16"/>
  <c r="AE200" i="16"/>
  <c r="AE214" i="16"/>
  <c r="AE213" i="16"/>
  <c r="AE209" i="16"/>
  <c r="AE205" i="16"/>
  <c r="AE217" i="16"/>
  <c r="AE210" i="16"/>
  <c r="AE201" i="16"/>
  <c r="AE208" i="16"/>
  <c r="AE204" i="16"/>
  <c r="AE197" i="16"/>
  <c r="AE193" i="16"/>
  <c r="AE189" i="16"/>
  <c r="E173" i="16"/>
  <c r="M173" i="16"/>
  <c r="U173" i="16"/>
  <c r="AC173" i="16"/>
  <c r="C174" i="16"/>
  <c r="K174" i="16"/>
  <c r="S174" i="16"/>
  <c r="AA174" i="16"/>
  <c r="AI174" i="16"/>
  <c r="I175" i="16"/>
  <c r="Q175" i="16"/>
  <c r="Y175" i="16"/>
  <c r="AG175" i="16"/>
  <c r="G176" i="16"/>
  <c r="O176" i="16"/>
  <c r="W176" i="16"/>
  <c r="AE176" i="16"/>
  <c r="E177" i="16"/>
  <c r="M177" i="16"/>
  <c r="U177" i="16"/>
  <c r="AC177" i="16"/>
  <c r="C178" i="16"/>
  <c r="K178" i="16"/>
  <c r="S178" i="16"/>
  <c r="AA178" i="16"/>
  <c r="AI178" i="16"/>
  <c r="I179" i="16"/>
  <c r="Q179" i="16"/>
  <c r="Y179" i="16"/>
  <c r="AG179" i="16"/>
  <c r="G180" i="16"/>
  <c r="O180" i="16"/>
  <c r="W180" i="16"/>
  <c r="AE180" i="16"/>
  <c r="E181" i="16"/>
  <c r="M181" i="16"/>
  <c r="U181" i="16"/>
  <c r="AC181" i="16"/>
  <c r="C182" i="16"/>
  <c r="K182" i="16"/>
  <c r="S182" i="16"/>
  <c r="AA182" i="16"/>
  <c r="AI182" i="16"/>
  <c r="I183" i="16"/>
  <c r="Q183" i="16"/>
  <c r="Y183" i="16"/>
  <c r="AG183" i="16"/>
  <c r="G184" i="16"/>
  <c r="O184" i="16"/>
  <c r="W184" i="16"/>
  <c r="AE184" i="16"/>
  <c r="E185" i="16"/>
  <c r="M185" i="16"/>
  <c r="U185" i="16"/>
  <c r="AC185" i="16"/>
  <c r="C186" i="16"/>
  <c r="K186" i="16"/>
  <c r="S186" i="16"/>
  <c r="AA186" i="16"/>
  <c r="AI186" i="16"/>
  <c r="Q187" i="16"/>
  <c r="Y187" i="16"/>
  <c r="AG187" i="16"/>
  <c r="G188" i="16"/>
  <c r="O188" i="16"/>
  <c r="W188" i="16"/>
  <c r="AE188" i="16"/>
  <c r="E189" i="16"/>
  <c r="M189" i="16"/>
  <c r="U189" i="16"/>
  <c r="O190" i="16"/>
  <c r="AG190" i="16"/>
  <c r="Z191" i="16"/>
  <c r="B192" i="16"/>
  <c r="C29" i="17" s="1"/>
  <c r="E29" i="17" s="1"/>
  <c r="K192" i="16"/>
  <c r="T192" i="16"/>
  <c r="AE192" i="16"/>
  <c r="K193" i="16"/>
  <c r="B194" i="16"/>
  <c r="C31" i="17" s="1"/>
  <c r="E31" i="17" s="1"/>
  <c r="O194" i="16"/>
  <c r="AA194" i="16"/>
  <c r="G195" i="16"/>
  <c r="R195" i="16"/>
  <c r="K196" i="16"/>
  <c r="W196" i="16"/>
  <c r="C197" i="16"/>
  <c r="Y197" i="16"/>
  <c r="J198" i="16"/>
  <c r="AG198" i="16"/>
  <c r="U199" i="16"/>
  <c r="G201" i="16"/>
  <c r="J202" i="16"/>
  <c r="R203" i="16"/>
  <c r="O208" i="16"/>
  <c r="AB209" i="16"/>
  <c r="O213" i="16"/>
  <c r="C219" i="16"/>
  <c r="I222" i="16"/>
  <c r="I218" i="16"/>
  <c r="I214" i="16"/>
  <c r="I210" i="16"/>
  <c r="I206" i="16"/>
  <c r="I202" i="16"/>
  <c r="I221" i="16"/>
  <c r="I217" i="16"/>
  <c r="I213" i="16"/>
  <c r="I219" i="16"/>
  <c r="I208" i="16"/>
  <c r="I215" i="16"/>
  <c r="I223" i="16"/>
  <c r="I209" i="16"/>
  <c r="I205" i="16"/>
  <c r="I212" i="16"/>
  <c r="I216" i="16"/>
  <c r="I211" i="16"/>
  <c r="I200" i="16"/>
  <c r="I196" i="16"/>
  <c r="I192" i="16"/>
  <c r="I204" i="16"/>
  <c r="I201" i="16"/>
  <c r="I199" i="16"/>
  <c r="Q222" i="16"/>
  <c r="Q218" i="16"/>
  <c r="Q214" i="16"/>
  <c r="Q210" i="16"/>
  <c r="Q206" i="16"/>
  <c r="Q202" i="16"/>
  <c r="Q209" i="16"/>
  <c r="Q212" i="16"/>
  <c r="Q220" i="16"/>
  <c r="Q211" i="16"/>
  <c r="Q204" i="16"/>
  <c r="Q223" i="16"/>
  <c r="Q215" i="16"/>
  <c r="Q216" i="16"/>
  <c r="Q207" i="16"/>
  <c r="Q203" i="16"/>
  <c r="Q205" i="16"/>
  <c r="Q196" i="16"/>
  <c r="Q192" i="16"/>
  <c r="Q219" i="16"/>
  <c r="Q200" i="16"/>
  <c r="Q213" i="16"/>
  <c r="Q208" i="16"/>
  <c r="Q199" i="16"/>
  <c r="Y222" i="16"/>
  <c r="Y218" i="16"/>
  <c r="Y214" i="16"/>
  <c r="Y210" i="16"/>
  <c r="Y206" i="16"/>
  <c r="Y202" i="16"/>
  <c r="Y221" i="16"/>
  <c r="Y223" i="16"/>
  <c r="Y219" i="16"/>
  <c r="Y212" i="16"/>
  <c r="Y207" i="16"/>
  <c r="Y216" i="16"/>
  <c r="Y209" i="16"/>
  <c r="Y215" i="16"/>
  <c r="Y213" i="16"/>
  <c r="Y211" i="16"/>
  <c r="Y203" i="16"/>
  <c r="Y196" i="16"/>
  <c r="Y192" i="16"/>
  <c r="Y220" i="16"/>
  <c r="Y217" i="16"/>
  <c r="Y205" i="16"/>
  <c r="Y200" i="16"/>
  <c r="Y199" i="16"/>
  <c r="AG222" i="16"/>
  <c r="AG218" i="16"/>
  <c r="AG214" i="16"/>
  <c r="AG210" i="16"/>
  <c r="AG206" i="16"/>
  <c r="AG202" i="16"/>
  <c r="AG217" i="16"/>
  <c r="AG221" i="16"/>
  <c r="AG220" i="16"/>
  <c r="AG216" i="16"/>
  <c r="AG203" i="16"/>
  <c r="AG212" i="16"/>
  <c r="AG223" i="16"/>
  <c r="AG201" i="16"/>
  <c r="AG219" i="16"/>
  <c r="AG208" i="16"/>
  <c r="AG204" i="16"/>
  <c r="AG207" i="16"/>
  <c r="AG196" i="16"/>
  <c r="AG192" i="16"/>
  <c r="AG209" i="16"/>
  <c r="AG199" i="16"/>
  <c r="G173" i="16"/>
  <c r="O173" i="16"/>
  <c r="W173" i="16"/>
  <c r="AE173" i="16"/>
  <c r="E174" i="16"/>
  <c r="M174" i="16"/>
  <c r="U174" i="16"/>
  <c r="AC174" i="16"/>
  <c r="C175" i="16"/>
  <c r="K175" i="16"/>
  <c r="S175" i="16"/>
  <c r="AA175" i="16"/>
  <c r="AI175" i="16"/>
  <c r="I176" i="16"/>
  <c r="Q176" i="16"/>
  <c r="Y176" i="16"/>
  <c r="AG176" i="16"/>
  <c r="G177" i="16"/>
  <c r="O177" i="16"/>
  <c r="W177" i="16"/>
  <c r="AE177" i="16"/>
  <c r="E178" i="16"/>
  <c r="M178" i="16"/>
  <c r="U178" i="16"/>
  <c r="AC178" i="16"/>
  <c r="C179" i="16"/>
  <c r="K179" i="16"/>
  <c r="S179" i="16"/>
  <c r="AA179" i="16"/>
  <c r="AI179" i="16"/>
  <c r="I180" i="16"/>
  <c r="Q180" i="16"/>
  <c r="Y180" i="16"/>
  <c r="AG180" i="16"/>
  <c r="G181" i="16"/>
  <c r="O181" i="16"/>
  <c r="W181" i="16"/>
  <c r="AE181" i="16"/>
  <c r="E182" i="16"/>
  <c r="M182" i="16"/>
  <c r="U182" i="16"/>
  <c r="AC182" i="16"/>
  <c r="C183" i="16"/>
  <c r="K183" i="16"/>
  <c r="S183" i="16"/>
  <c r="AA183" i="16"/>
  <c r="AI183" i="16"/>
  <c r="I184" i="16"/>
  <c r="Q184" i="16"/>
  <c r="Y184" i="16"/>
  <c r="AG184" i="16"/>
  <c r="G185" i="16"/>
  <c r="O185" i="16"/>
  <c r="W185" i="16"/>
  <c r="AE185" i="16"/>
  <c r="E186" i="16"/>
  <c r="M186" i="16"/>
  <c r="U186" i="16"/>
  <c r="AC186" i="16"/>
  <c r="C187" i="16"/>
  <c r="K187" i="16"/>
  <c r="S187" i="16"/>
  <c r="AA187" i="16"/>
  <c r="AI187" i="16"/>
  <c r="I188" i="16"/>
  <c r="Q188" i="16"/>
  <c r="Y188" i="16"/>
  <c r="AG188" i="16"/>
  <c r="G189" i="16"/>
  <c r="O189" i="16"/>
  <c r="AG189" i="16"/>
  <c r="Q190" i="16"/>
  <c r="AI190" i="16"/>
  <c r="J191" i="16"/>
  <c r="T191" i="16"/>
  <c r="AC191" i="16"/>
  <c r="D192" i="16"/>
  <c r="M192" i="16"/>
  <c r="M193" i="16"/>
  <c r="AA193" i="16"/>
  <c r="D194" i="16"/>
  <c r="R194" i="16"/>
  <c r="AE194" i="16"/>
  <c r="I195" i="16"/>
  <c r="W195" i="16"/>
  <c r="AA196" i="16"/>
  <c r="I197" i="16"/>
  <c r="AB197" i="16"/>
  <c r="Q198" i="16"/>
  <c r="E199" i="16"/>
  <c r="M200" i="16"/>
  <c r="T202" i="16"/>
  <c r="AB203" i="16"/>
  <c r="Y208" i="16"/>
  <c r="AG211" i="16"/>
  <c r="T216" i="16"/>
  <c r="I220" i="16"/>
  <c r="B219" i="16"/>
  <c r="C56" i="17" s="1"/>
  <c r="E56" i="17" s="1"/>
  <c r="B221" i="16"/>
  <c r="C58" i="17" s="1"/>
  <c r="E58" i="17" s="1"/>
  <c r="B223" i="16"/>
  <c r="C60" i="17" s="1"/>
  <c r="E60" i="17" s="1"/>
  <c r="B210" i="16"/>
  <c r="C47" i="17" s="1"/>
  <c r="E47" i="17" s="1"/>
  <c r="B220" i="16"/>
  <c r="C57" i="17" s="1"/>
  <c r="E57" i="17" s="1"/>
  <c r="B209" i="16"/>
  <c r="C46" i="17" s="1"/>
  <c r="E46" i="17" s="1"/>
  <c r="B212" i="16"/>
  <c r="C49" i="17" s="1"/>
  <c r="E49" i="17" s="1"/>
  <c r="B222" i="16"/>
  <c r="C59" i="17" s="1"/>
  <c r="E59" i="17" s="1"/>
  <c r="B197" i="16"/>
  <c r="C34" i="17" s="1"/>
  <c r="E34" i="17" s="1"/>
  <c r="B193" i="16"/>
  <c r="C30" i="17" s="1"/>
  <c r="E30" i="17" s="1"/>
  <c r="B218" i="16"/>
  <c r="C55" i="17" s="1"/>
  <c r="E55" i="17" s="1"/>
  <c r="B215" i="16"/>
  <c r="C52" i="17" s="1"/>
  <c r="E52" i="17" s="1"/>
  <c r="B208" i="16"/>
  <c r="C45" i="17" s="1"/>
  <c r="E45" i="17" s="1"/>
  <c r="B204" i="16"/>
  <c r="C41" i="17" s="1"/>
  <c r="E41" i="17" s="1"/>
  <c r="B217" i="16"/>
  <c r="C54" i="17" s="1"/>
  <c r="E54" i="17" s="1"/>
  <c r="B200" i="16"/>
  <c r="C37" i="17" s="1"/>
  <c r="E37" i="17" s="1"/>
  <c r="B196" i="16"/>
  <c r="C33" i="17" s="1"/>
  <c r="E33" i="17" s="1"/>
  <c r="B207" i="16"/>
  <c r="C44" i="17" s="1"/>
  <c r="E44" i="17" s="1"/>
  <c r="B203" i="16"/>
  <c r="C40" i="17" s="1"/>
  <c r="E40" i="17" s="1"/>
  <c r="B201" i="16"/>
  <c r="C38" i="17" s="1"/>
  <c r="E38" i="17" s="1"/>
  <c r="B199" i="16"/>
  <c r="C36" i="17" s="1"/>
  <c r="E36" i="17" s="1"/>
  <c r="B216" i="16"/>
  <c r="C53" i="17" s="1"/>
  <c r="E53" i="17" s="1"/>
  <c r="B214" i="16"/>
  <c r="C51" i="17" s="1"/>
  <c r="E51" i="17" s="1"/>
  <c r="B213" i="16"/>
  <c r="C50" i="17" s="1"/>
  <c r="E50" i="17" s="1"/>
  <c r="B206" i="16"/>
  <c r="C43" i="17" s="1"/>
  <c r="E43" i="17" s="1"/>
  <c r="B202" i="16"/>
  <c r="C39" i="17" s="1"/>
  <c r="E39" i="17" s="1"/>
  <c r="J222" i="16"/>
  <c r="J215" i="16"/>
  <c r="J220" i="16"/>
  <c r="J223" i="16"/>
  <c r="J219" i="16"/>
  <c r="J221" i="16"/>
  <c r="J217" i="16"/>
  <c r="J214" i="16"/>
  <c r="J205" i="16"/>
  <c r="J213" i="16"/>
  <c r="J209" i="16"/>
  <c r="J197" i="16"/>
  <c r="J193" i="16"/>
  <c r="J212" i="16"/>
  <c r="J216" i="16"/>
  <c r="J211" i="16"/>
  <c r="J200" i="16"/>
  <c r="J196" i="16"/>
  <c r="J208" i="16"/>
  <c r="J204" i="16"/>
  <c r="J201" i="16"/>
  <c r="J199" i="16"/>
  <c r="J207" i="16"/>
  <c r="J203" i="16"/>
  <c r="R218" i="16"/>
  <c r="R223" i="16"/>
  <c r="R219" i="16"/>
  <c r="R221" i="16"/>
  <c r="R220" i="16"/>
  <c r="R216" i="16"/>
  <c r="R213" i="16"/>
  <c r="R222" i="16"/>
  <c r="R208" i="16"/>
  <c r="R217" i="16"/>
  <c r="R210" i="16"/>
  <c r="R197" i="16"/>
  <c r="R193" i="16"/>
  <c r="R206" i="16"/>
  <c r="R202" i="16"/>
  <c r="R205" i="16"/>
  <c r="R196" i="16"/>
  <c r="R215" i="16"/>
  <c r="R200" i="16"/>
  <c r="R209" i="16"/>
  <c r="R199" i="16"/>
  <c r="R204" i="16"/>
  <c r="R201" i="16"/>
  <c r="Z214" i="16"/>
  <c r="Z220" i="16"/>
  <c r="Z222" i="16"/>
  <c r="Z221" i="16"/>
  <c r="Z217" i="16"/>
  <c r="Z209" i="16"/>
  <c r="Z223" i="16"/>
  <c r="Z215" i="16"/>
  <c r="Z216" i="16"/>
  <c r="Z204" i="16"/>
  <c r="Z218" i="16"/>
  <c r="Z211" i="16"/>
  <c r="Z197" i="16"/>
  <c r="Z193" i="16"/>
  <c r="Z213" i="16"/>
  <c r="Z207" i="16"/>
  <c r="Z203" i="16"/>
  <c r="Z219" i="16"/>
  <c r="Z212" i="16"/>
  <c r="Z196" i="16"/>
  <c r="Z192" i="16"/>
  <c r="Z206" i="16"/>
  <c r="Z202" i="16"/>
  <c r="Z210" i="16"/>
  <c r="Z205" i="16"/>
  <c r="Z200" i="16"/>
  <c r="Z199" i="16"/>
  <c r="AH221" i="16"/>
  <c r="AH223" i="16"/>
  <c r="AH219" i="16"/>
  <c r="AH222" i="16"/>
  <c r="AH218" i="16"/>
  <c r="AH214" i="16"/>
  <c r="AH212" i="16"/>
  <c r="AH213" i="16"/>
  <c r="AH217" i="16"/>
  <c r="AH207" i="16"/>
  <c r="AH215" i="16"/>
  <c r="AH216" i="16"/>
  <c r="AH210" i="16"/>
  <c r="AH208" i="16"/>
  <c r="AH204" i="16"/>
  <c r="AH197" i="16"/>
  <c r="AH193" i="16"/>
  <c r="AH220" i="16"/>
  <c r="AH196" i="16"/>
  <c r="AH192" i="16"/>
  <c r="AH209" i="16"/>
  <c r="AH203" i="16"/>
  <c r="AH199" i="16"/>
  <c r="AH206" i="16"/>
  <c r="AH202" i="16"/>
  <c r="AH200" i="16"/>
  <c r="D175" i="16"/>
  <c r="L175" i="16"/>
  <c r="T175" i="16"/>
  <c r="AB175" i="16"/>
  <c r="B176" i="16"/>
  <c r="C14" i="17" s="1"/>
  <c r="E14" i="17" s="1"/>
  <c r="J176" i="16"/>
  <c r="R176" i="16"/>
  <c r="Z176" i="16"/>
  <c r="AH176" i="16"/>
  <c r="D179" i="16"/>
  <c r="L179" i="16"/>
  <c r="T179" i="16"/>
  <c r="AB179" i="16"/>
  <c r="B180" i="16"/>
  <c r="C18" i="17" s="1"/>
  <c r="E18" i="17" s="1"/>
  <c r="J180" i="16"/>
  <c r="R180" i="16"/>
  <c r="Z180" i="16"/>
  <c r="AH180" i="16"/>
  <c r="D183" i="16"/>
  <c r="L183" i="16"/>
  <c r="T183" i="16"/>
  <c r="AB183" i="16"/>
  <c r="B184" i="16"/>
  <c r="C21" i="17" s="1"/>
  <c r="E21" i="17" s="1"/>
  <c r="J184" i="16"/>
  <c r="R184" i="16"/>
  <c r="Z184" i="16"/>
  <c r="AH184" i="16"/>
  <c r="D187" i="16"/>
  <c r="L187" i="16"/>
  <c r="T187" i="16"/>
  <c r="AB187" i="16"/>
  <c r="B188" i="16"/>
  <c r="C25" i="17" s="1"/>
  <c r="E25" i="17" s="1"/>
  <c r="J188" i="16"/>
  <c r="R188" i="16"/>
  <c r="Z188" i="16"/>
  <c r="AH188" i="16"/>
  <c r="Y189" i="16"/>
  <c r="AH189" i="16"/>
  <c r="I190" i="16"/>
  <c r="R190" i="16"/>
  <c r="B191" i="16"/>
  <c r="C28" i="17" s="1"/>
  <c r="E28" i="17" s="1"/>
  <c r="L191" i="16"/>
  <c r="U191" i="16"/>
  <c r="E192" i="16"/>
  <c r="W192" i="16"/>
  <c r="C193" i="16"/>
  <c r="AB193" i="16"/>
  <c r="G194" i="16"/>
  <c r="S194" i="16"/>
  <c r="AG194" i="16"/>
  <c r="J195" i="16"/>
  <c r="O196" i="16"/>
  <c r="AC196" i="16"/>
  <c r="K197" i="16"/>
  <c r="AG197" i="16"/>
  <c r="R198" i="16"/>
  <c r="G199" i="16"/>
  <c r="AC199" i="16"/>
  <c r="Q201" i="16"/>
  <c r="AC203" i="16"/>
  <c r="D205" i="16"/>
  <c r="Z208" i="16"/>
  <c r="J210" i="16"/>
  <c r="AH211" i="16"/>
  <c r="AG213" i="16"/>
  <c r="L220" i="16"/>
  <c r="C221" i="16"/>
  <c r="C217" i="16"/>
  <c r="C213" i="16"/>
  <c r="C209" i="16"/>
  <c r="C205" i="16"/>
  <c r="C223" i="16"/>
  <c r="C216" i="16"/>
  <c r="C222" i="16"/>
  <c r="C218" i="16"/>
  <c r="C214" i="16"/>
  <c r="C215" i="16"/>
  <c r="C212" i="16"/>
  <c r="C202" i="16"/>
  <c r="C220" i="16"/>
  <c r="C208" i="16"/>
  <c r="C204" i="16"/>
  <c r="C210" i="16"/>
  <c r="C207" i="16"/>
  <c r="C203" i="16"/>
  <c r="C201" i="16"/>
  <c r="C199" i="16"/>
  <c r="C195" i="16"/>
  <c r="C191" i="16"/>
  <c r="C206" i="16"/>
  <c r="C211" i="16"/>
  <c r="C198" i="16"/>
  <c r="K221" i="16"/>
  <c r="K217" i="16"/>
  <c r="K213" i="16"/>
  <c r="K209" i="16"/>
  <c r="K205" i="16"/>
  <c r="K219" i="16"/>
  <c r="K222" i="16"/>
  <c r="K220" i="16"/>
  <c r="K215" i="16"/>
  <c r="K210" i="16"/>
  <c r="K216" i="16"/>
  <c r="K223" i="16"/>
  <c r="K212" i="16"/>
  <c r="K214" i="16"/>
  <c r="K211" i="16"/>
  <c r="K208" i="16"/>
  <c r="K204" i="16"/>
  <c r="K201" i="16"/>
  <c r="K199" i="16"/>
  <c r="K195" i="16"/>
  <c r="K191" i="16"/>
  <c r="K207" i="16"/>
  <c r="K203" i="16"/>
  <c r="K198" i="16"/>
  <c r="S221" i="16"/>
  <c r="S217" i="16"/>
  <c r="S213" i="16"/>
  <c r="S209" i="16"/>
  <c r="S205" i="16"/>
  <c r="S222" i="16"/>
  <c r="S215" i="16"/>
  <c r="S218" i="16"/>
  <c r="S211" i="16"/>
  <c r="S223" i="16"/>
  <c r="S210" i="16"/>
  <c r="S219" i="16"/>
  <c r="S216" i="16"/>
  <c r="S206" i="16"/>
  <c r="S202" i="16"/>
  <c r="S200" i="16"/>
  <c r="S199" i="16"/>
  <c r="S195" i="16"/>
  <c r="S191" i="16"/>
  <c r="S208" i="16"/>
  <c r="S204" i="16"/>
  <c r="S201" i="16"/>
  <c r="S220" i="16"/>
  <c r="S212" i="16"/>
  <c r="S198" i="16"/>
  <c r="AA221" i="16"/>
  <c r="AA217" i="16"/>
  <c r="AA213" i="16"/>
  <c r="AA209" i="16"/>
  <c r="AA205" i="16"/>
  <c r="AA218" i="16"/>
  <c r="AA222" i="16"/>
  <c r="AA212" i="16"/>
  <c r="AA211" i="16"/>
  <c r="AA208" i="16"/>
  <c r="AA219" i="16"/>
  <c r="AA220" i="16"/>
  <c r="AA215" i="16"/>
  <c r="AA207" i="16"/>
  <c r="AA203" i="16"/>
  <c r="AA206" i="16"/>
  <c r="AA202" i="16"/>
  <c r="AA223" i="16"/>
  <c r="AA210" i="16"/>
  <c r="AA200" i="16"/>
  <c r="AA199" i="16"/>
  <c r="AA195" i="16"/>
  <c r="AA191" i="16"/>
  <c r="AA214" i="16"/>
  <c r="AA216" i="16"/>
  <c r="AA201" i="16"/>
  <c r="AA198" i="16"/>
  <c r="AI221" i="16"/>
  <c r="AI217" i="16"/>
  <c r="AI213" i="16"/>
  <c r="AI209" i="16"/>
  <c r="AI205" i="16"/>
  <c r="AI214" i="16"/>
  <c r="AI223" i="16"/>
  <c r="AI219" i="16"/>
  <c r="AI215" i="16"/>
  <c r="AI212" i="16"/>
  <c r="AI204" i="16"/>
  <c r="AI220" i="16"/>
  <c r="AI218" i="16"/>
  <c r="AI207" i="16"/>
  <c r="AI203" i="16"/>
  <c r="AI216" i="16"/>
  <c r="AI199" i="16"/>
  <c r="AI195" i="16"/>
  <c r="AI191" i="16"/>
  <c r="AI206" i="16"/>
  <c r="AI202" i="16"/>
  <c r="AI200" i="16"/>
  <c r="AI211" i="16"/>
  <c r="AI198" i="16"/>
  <c r="I173" i="16"/>
  <c r="Q173" i="16"/>
  <c r="Y173" i="16"/>
  <c r="AG173" i="16"/>
  <c r="G174" i="16"/>
  <c r="O174" i="16"/>
  <c r="W174" i="16"/>
  <c r="AE174" i="16"/>
  <c r="E175" i="16"/>
  <c r="M175" i="16"/>
  <c r="U175" i="16"/>
  <c r="AC175" i="16"/>
  <c r="C176" i="16"/>
  <c r="K176" i="16"/>
  <c r="S176" i="16"/>
  <c r="AA176" i="16"/>
  <c r="AI176" i="16"/>
  <c r="I177" i="16"/>
  <c r="Q177" i="16"/>
  <c r="Y177" i="16"/>
  <c r="AG177" i="16"/>
  <c r="G178" i="16"/>
  <c r="O178" i="16"/>
  <c r="W178" i="16"/>
  <c r="AE178" i="16"/>
  <c r="E179" i="16"/>
  <c r="M179" i="16"/>
  <c r="U179" i="16"/>
  <c r="AC179" i="16"/>
  <c r="C180" i="16"/>
  <c r="K180" i="16"/>
  <c r="S180" i="16"/>
  <c r="AA180" i="16"/>
  <c r="AI180" i="16"/>
  <c r="I181" i="16"/>
  <c r="Q181" i="16"/>
  <c r="Y181" i="16"/>
  <c r="AG181" i="16"/>
  <c r="G182" i="16"/>
  <c r="O182" i="16"/>
  <c r="W182" i="16"/>
  <c r="AE182" i="16"/>
  <c r="E183" i="16"/>
  <c r="M183" i="16"/>
  <c r="U183" i="16"/>
  <c r="AC183" i="16"/>
  <c r="C184" i="16"/>
  <c r="K184" i="16"/>
  <c r="S184" i="16"/>
  <c r="AA184" i="16"/>
  <c r="AI184" i="16"/>
  <c r="I185" i="16"/>
  <c r="Q185" i="16"/>
  <c r="Y185" i="16"/>
  <c r="AG185" i="16"/>
  <c r="G186" i="16"/>
  <c r="O186" i="16"/>
  <c r="W186" i="16"/>
  <c r="AE186" i="16"/>
  <c r="E187" i="16"/>
  <c r="M187" i="16"/>
  <c r="U187" i="16"/>
  <c r="AC187" i="16"/>
  <c r="C188" i="16"/>
  <c r="K188" i="16"/>
  <c r="S188" i="16"/>
  <c r="AA188" i="16"/>
  <c r="AI188" i="16"/>
  <c r="I189" i="16"/>
  <c r="Q189" i="16"/>
  <c r="Z189" i="16"/>
  <c r="AI189" i="16"/>
  <c r="J190" i="16"/>
  <c r="S190" i="16"/>
  <c r="AB190" i="16"/>
  <c r="D191" i="16"/>
  <c r="M191" i="16"/>
  <c r="AE191" i="16"/>
  <c r="O192" i="16"/>
  <c r="D193" i="16"/>
  <c r="Q193" i="16"/>
  <c r="AC193" i="16"/>
  <c r="I194" i="16"/>
  <c r="T194" i="16"/>
  <c r="AH194" i="16"/>
  <c r="M195" i="16"/>
  <c r="Y195" i="16"/>
  <c r="E196" i="16"/>
  <c r="AI197" i="16"/>
  <c r="W198" i="16"/>
  <c r="AE199" i="16"/>
  <c r="Y201" i="16"/>
  <c r="AE202" i="16"/>
  <c r="M205" i="16"/>
  <c r="AI208" i="16"/>
  <c r="O212" i="16"/>
  <c r="R214" i="16"/>
  <c r="Q221" i="16"/>
  <c r="D220" i="16"/>
  <c r="D223" i="16"/>
  <c r="D219" i="16"/>
  <c r="D211" i="16"/>
  <c r="D218" i="16"/>
  <c r="D216" i="16"/>
  <c r="D213" i="16"/>
  <c r="D221" i="16"/>
  <c r="D206" i="16"/>
  <c r="D217" i="16"/>
  <c r="D222" i="16"/>
  <c r="D215" i="16"/>
  <c r="D200" i="16"/>
  <c r="D196" i="16"/>
  <c r="D210" i="16"/>
  <c r="D207" i="16"/>
  <c r="D203" i="16"/>
  <c r="D201" i="16"/>
  <c r="D199" i="16"/>
  <c r="D195" i="16"/>
  <c r="D214" i="16"/>
  <c r="D212" i="16"/>
  <c r="D202" i="16"/>
  <c r="D198" i="16"/>
  <c r="L223" i="16"/>
  <c r="L216" i="16"/>
  <c r="L214" i="16"/>
  <c r="L222" i="16"/>
  <c r="L215" i="16"/>
  <c r="L213" i="16"/>
  <c r="L209" i="16"/>
  <c r="L202" i="16"/>
  <c r="L218" i="16"/>
  <c r="L212" i="16"/>
  <c r="L221" i="16"/>
  <c r="L217" i="16"/>
  <c r="L211" i="16"/>
  <c r="L205" i="16"/>
  <c r="L200" i="16"/>
  <c r="L196" i="16"/>
  <c r="L208" i="16"/>
  <c r="L204" i="16"/>
  <c r="L201" i="16"/>
  <c r="L199" i="16"/>
  <c r="L195" i="16"/>
  <c r="L207" i="16"/>
  <c r="L203" i="16"/>
  <c r="L198" i="16"/>
  <c r="L219" i="16"/>
  <c r="L210" i="16"/>
  <c r="L206" i="16"/>
  <c r="T219" i="16"/>
  <c r="T221" i="16"/>
  <c r="T217" i="16"/>
  <c r="T220" i="16"/>
  <c r="T223" i="16"/>
  <c r="T210" i="16"/>
  <c r="T205" i="16"/>
  <c r="T214" i="16"/>
  <c r="T196" i="16"/>
  <c r="T222" i="16"/>
  <c r="T200" i="16"/>
  <c r="T215" i="16"/>
  <c r="T199" i="16"/>
  <c r="T195" i="16"/>
  <c r="T209" i="16"/>
  <c r="T208" i="16"/>
  <c r="T204" i="16"/>
  <c r="T201" i="16"/>
  <c r="T218" i="16"/>
  <c r="T213" i="16"/>
  <c r="T212" i="16"/>
  <c r="T198" i="16"/>
  <c r="T211" i="16"/>
  <c r="T207" i="16"/>
  <c r="T203" i="16"/>
  <c r="AB222" i="16"/>
  <c r="AB215" i="16"/>
  <c r="AB223" i="16"/>
  <c r="AB219" i="16"/>
  <c r="AB218" i="16"/>
  <c r="AB220" i="16"/>
  <c r="AB216" i="16"/>
  <c r="AB213" i="16"/>
  <c r="AB210" i="16"/>
  <c r="AB217" i="16"/>
  <c r="AB214" i="16"/>
  <c r="AB196" i="16"/>
  <c r="AB192" i="16"/>
  <c r="AB212" i="16"/>
  <c r="AB211" i="16"/>
  <c r="AB206" i="16"/>
  <c r="AB202" i="16"/>
  <c r="AB200" i="16"/>
  <c r="AB199" i="16"/>
  <c r="AB195" i="16"/>
  <c r="AB205" i="16"/>
  <c r="AB201" i="16"/>
  <c r="AB198" i="16"/>
  <c r="AB221" i="16"/>
  <c r="AB208" i="16"/>
  <c r="AB204" i="16"/>
  <c r="B173" i="16"/>
  <c r="C11" i="17" s="1"/>
  <c r="E11" i="17" s="1"/>
  <c r="J173" i="16"/>
  <c r="R173" i="16"/>
  <c r="Z173" i="16"/>
  <c r="AH173" i="16"/>
  <c r="D176" i="16"/>
  <c r="L176" i="16"/>
  <c r="T176" i="16"/>
  <c r="AB176" i="16"/>
  <c r="B177" i="16"/>
  <c r="C15" i="17" s="1"/>
  <c r="E15" i="17" s="1"/>
  <c r="J177" i="16"/>
  <c r="R177" i="16"/>
  <c r="Z177" i="16"/>
  <c r="AH177" i="16"/>
  <c r="D180" i="16"/>
  <c r="L180" i="16"/>
  <c r="T180" i="16"/>
  <c r="AB180" i="16"/>
  <c r="B181" i="16"/>
  <c r="J181" i="16"/>
  <c r="R181" i="16"/>
  <c r="Z181" i="16"/>
  <c r="AH181" i="16"/>
  <c r="D184" i="16"/>
  <c r="L184" i="16"/>
  <c r="T184" i="16"/>
  <c r="AB184" i="16"/>
  <c r="B185" i="16"/>
  <c r="C22" i="17" s="1"/>
  <c r="E22" i="17" s="1"/>
  <c r="J185" i="16"/>
  <c r="R185" i="16"/>
  <c r="Z185" i="16"/>
  <c r="AH185" i="16"/>
  <c r="D188" i="16"/>
  <c r="L188" i="16"/>
  <c r="T188" i="16"/>
  <c r="AB188" i="16"/>
  <c r="B189" i="16"/>
  <c r="C26" i="17" s="1"/>
  <c r="E26" i="17" s="1"/>
  <c r="J189" i="16"/>
  <c r="R189" i="16"/>
  <c r="AA189" i="16"/>
  <c r="B190" i="16"/>
  <c r="C27" i="17" s="1"/>
  <c r="E27" i="17" s="1"/>
  <c r="K190" i="16"/>
  <c r="T190" i="16"/>
  <c r="E191" i="16"/>
  <c r="W191" i="16"/>
  <c r="G192" i="16"/>
  <c r="AA192" i="16"/>
  <c r="S193" i="16"/>
  <c r="J194" i="16"/>
  <c r="W194" i="16"/>
  <c r="AI194" i="16"/>
  <c r="O195" i="16"/>
  <c r="Z195" i="16"/>
  <c r="S196" i="16"/>
  <c r="AE196" i="16"/>
  <c r="Q197" i="16"/>
  <c r="B198" i="16"/>
  <c r="C35" i="17" s="1"/>
  <c r="E35" i="17" s="1"/>
  <c r="Y198" i="16"/>
  <c r="Z201" i="16"/>
  <c r="U206" i="16"/>
  <c r="D209" i="16"/>
  <c r="W210" i="16"/>
  <c r="R212" i="16"/>
  <c r="S214" i="16"/>
  <c r="Q217" i="16"/>
  <c r="E220" i="16"/>
  <c r="E216" i="16"/>
  <c r="E212" i="16"/>
  <c r="E208" i="16"/>
  <c r="E204" i="16"/>
  <c r="E222" i="16"/>
  <c r="E221" i="16"/>
  <c r="E217" i="16"/>
  <c r="E223" i="16"/>
  <c r="E203" i="16"/>
  <c r="E201" i="16"/>
  <c r="E211" i="16"/>
  <c r="E215" i="16"/>
  <c r="E218" i="16"/>
  <c r="E210" i="16"/>
  <c r="E207" i="16"/>
  <c r="E214" i="16"/>
  <c r="E206" i="16"/>
  <c r="E202" i="16"/>
  <c r="E198" i="16"/>
  <c r="E194" i="16"/>
  <c r="E190" i="16"/>
  <c r="E213" i="16"/>
  <c r="E209" i="16"/>
  <c r="E205" i="16"/>
  <c r="E197" i="16"/>
  <c r="M220" i="16"/>
  <c r="M216" i="16"/>
  <c r="M212" i="16"/>
  <c r="M208" i="16"/>
  <c r="M204" i="16"/>
  <c r="M221" i="16"/>
  <c r="M223" i="16"/>
  <c r="M219" i="16"/>
  <c r="M222" i="16"/>
  <c r="M218" i="16"/>
  <c r="M214" i="16"/>
  <c r="M211" i="16"/>
  <c r="M206" i="16"/>
  <c r="M201" i="16"/>
  <c r="M217" i="16"/>
  <c r="M213" i="16"/>
  <c r="M209" i="16"/>
  <c r="M207" i="16"/>
  <c r="M203" i="16"/>
  <c r="M198" i="16"/>
  <c r="M194" i="16"/>
  <c r="M190" i="16"/>
  <c r="M210" i="16"/>
  <c r="M215" i="16"/>
  <c r="M202" i="16"/>
  <c r="M197" i="16"/>
  <c r="U220" i="16"/>
  <c r="U216" i="16"/>
  <c r="U212" i="16"/>
  <c r="U208" i="16"/>
  <c r="U204" i="16"/>
  <c r="U223" i="16"/>
  <c r="U222" i="16"/>
  <c r="U219" i="16"/>
  <c r="U215" i="16"/>
  <c r="U217" i="16"/>
  <c r="U214" i="16"/>
  <c r="U202" i="16"/>
  <c r="U201" i="16"/>
  <c r="U213" i="16"/>
  <c r="U209" i="16"/>
  <c r="U218" i="16"/>
  <c r="U210" i="16"/>
  <c r="U200" i="16"/>
  <c r="U205" i="16"/>
  <c r="U198" i="16"/>
  <c r="U194" i="16"/>
  <c r="U190" i="16"/>
  <c r="U211" i="16"/>
  <c r="U207" i="16"/>
  <c r="U203" i="16"/>
  <c r="U197" i="16"/>
  <c r="AC220" i="16"/>
  <c r="AC216" i="16"/>
  <c r="AC212" i="16"/>
  <c r="AC208" i="16"/>
  <c r="AC204" i="16"/>
  <c r="AC219" i="16"/>
  <c r="AC221" i="16"/>
  <c r="AC210" i="16"/>
  <c r="AC211" i="16"/>
  <c r="AC218" i="16"/>
  <c r="AC205" i="16"/>
  <c r="AC201" i="16"/>
  <c r="AC223" i="16"/>
  <c r="AC215" i="16"/>
  <c r="AC222" i="16"/>
  <c r="AC213" i="16"/>
  <c r="AC206" i="16"/>
  <c r="AC202" i="16"/>
  <c r="AC200" i="16"/>
  <c r="AC217" i="16"/>
  <c r="AC214" i="16"/>
  <c r="AC198" i="16"/>
  <c r="AC194" i="16"/>
  <c r="AC190" i="16"/>
  <c r="AC197" i="16"/>
  <c r="C173" i="16"/>
  <c r="K173" i="16"/>
  <c r="S173" i="16"/>
  <c r="AA173" i="16"/>
  <c r="AI173" i="16"/>
  <c r="I174" i="16"/>
  <c r="Q174" i="16"/>
  <c r="Y174" i="16"/>
  <c r="AG174" i="16"/>
  <c r="G175" i="16"/>
  <c r="O175" i="16"/>
  <c r="W175" i="16"/>
  <c r="AE175" i="16"/>
  <c r="E176" i="16"/>
  <c r="M176" i="16"/>
  <c r="U176" i="16"/>
  <c r="AC176" i="16"/>
  <c r="C177" i="16"/>
  <c r="K177" i="16"/>
  <c r="S177" i="16"/>
  <c r="AA177" i="16"/>
  <c r="AI177" i="16"/>
  <c r="I178" i="16"/>
  <c r="Q178" i="16"/>
  <c r="Y178" i="16"/>
  <c r="AG178" i="16"/>
  <c r="G179" i="16"/>
  <c r="O179" i="16"/>
  <c r="W179" i="16"/>
  <c r="AE179" i="16"/>
  <c r="E180" i="16"/>
  <c r="M180" i="16"/>
  <c r="U180" i="16"/>
  <c r="AC180" i="16"/>
  <c r="C181" i="16"/>
  <c r="K181" i="16"/>
  <c r="S181" i="16"/>
  <c r="AA181" i="16"/>
  <c r="AI181" i="16"/>
  <c r="I182" i="16"/>
  <c r="Q182" i="16"/>
  <c r="Y182" i="16"/>
  <c r="AG182" i="16"/>
  <c r="G183" i="16"/>
  <c r="O183" i="16"/>
  <c r="W183" i="16"/>
  <c r="AE183" i="16"/>
  <c r="E184" i="16"/>
  <c r="M184" i="16"/>
  <c r="U184" i="16"/>
  <c r="AC184" i="16"/>
  <c r="C185" i="16"/>
  <c r="K185" i="16"/>
  <c r="S185" i="16"/>
  <c r="AA185" i="16"/>
  <c r="AI185" i="16"/>
  <c r="I186" i="16"/>
  <c r="Q186" i="16"/>
  <c r="Y186" i="16"/>
  <c r="AG186" i="16"/>
  <c r="G187" i="16"/>
  <c r="O187" i="16"/>
  <c r="W187" i="16"/>
  <c r="AE187" i="16"/>
  <c r="E188" i="16"/>
  <c r="M188" i="16"/>
  <c r="U188" i="16"/>
  <c r="AC188" i="16"/>
  <c r="C189" i="16"/>
  <c r="K189" i="16"/>
  <c r="S189" i="16"/>
  <c r="AB189" i="16"/>
  <c r="C190" i="16"/>
  <c r="L190" i="16"/>
  <c r="AE190" i="16"/>
  <c r="O191" i="16"/>
  <c r="AG191" i="16"/>
  <c r="R192" i="16"/>
  <c r="AC192" i="16"/>
  <c r="T193" i="16"/>
  <c r="AG193" i="16"/>
  <c r="K194" i="16"/>
  <c r="Y194" i="16"/>
  <c r="B195" i="16"/>
  <c r="C32" i="17" s="1"/>
  <c r="E32" i="17" s="1"/>
  <c r="AC195" i="16"/>
  <c r="G196" i="16"/>
  <c r="U196" i="16"/>
  <c r="S197" i="16"/>
  <c r="G198" i="16"/>
  <c r="Z198" i="16"/>
  <c r="O199" i="16"/>
  <c r="C200" i="16"/>
  <c r="AH201" i="16"/>
  <c r="O204" i="16"/>
  <c r="W205" i="16"/>
  <c r="D208" i="16"/>
  <c r="AI210" i="16"/>
  <c r="AE212" i="16"/>
  <c r="J218" i="16"/>
  <c r="AI222" i="16"/>
  <c r="B30" i="18"/>
  <c r="C30" i="18" s="1"/>
  <c r="F10" i="18"/>
  <c r="C34" i="18"/>
  <c r="G6" i="20" a="1"/>
  <c r="G6" i="20" s="1"/>
  <c r="B29" i="18"/>
  <c r="C29" i="18" s="1"/>
  <c r="B34" i="18"/>
  <c r="D34" i="18" s="1"/>
  <c r="C4" i="20" l="1" a="1"/>
  <c r="C4" i="20" s="1"/>
  <c r="C12" i="20" a="1"/>
  <c r="C12" i="20" s="1"/>
  <c r="C20" i="20" a="1"/>
  <c r="C20" i="20" s="1"/>
  <c r="C28" i="20" a="1"/>
  <c r="C28" i="20" s="1"/>
  <c r="C36" i="20" a="1"/>
  <c r="C36" i="20" s="1"/>
  <c r="C5" i="20" a="1"/>
  <c r="C5" i="20" s="1"/>
  <c r="C13" i="20" a="1"/>
  <c r="C13" i="20" s="1"/>
  <c r="C21" i="20" a="1"/>
  <c r="C21" i="20" s="1"/>
  <c r="C31" i="20" a="1"/>
  <c r="C31" i="20" s="1"/>
  <c r="C6" i="20" a="1"/>
  <c r="C6" i="20" s="1"/>
  <c r="C14" i="20" a="1"/>
  <c r="C14" i="20" s="1"/>
  <c r="C22" i="20" a="1"/>
  <c r="C22" i="20" s="1"/>
  <c r="C30" i="20" a="1"/>
  <c r="C30" i="20" s="1"/>
  <c r="C3" i="20" a="1"/>
  <c r="C3" i="20" s="1"/>
  <c r="C23" i="20" a="1"/>
  <c r="C23" i="20" s="1"/>
  <c r="C25" i="20" a="1"/>
  <c r="C25" i="20" s="1"/>
  <c r="C7" i="20" a="1"/>
  <c r="C7" i="20" s="1"/>
  <c r="C15" i="20" a="1"/>
  <c r="C15" i="20" s="1"/>
  <c r="C8" i="20" a="1"/>
  <c r="C8" i="20" s="1"/>
  <c r="C16" i="20" a="1"/>
  <c r="C16" i="20" s="1"/>
  <c r="C24" i="20" a="1"/>
  <c r="C24" i="20" s="1"/>
  <c r="C32" i="20" a="1"/>
  <c r="C32" i="20" s="1"/>
  <c r="C9" i="20" a="1"/>
  <c r="C9" i="20" s="1"/>
  <c r="C17" i="20" a="1"/>
  <c r="C17" i="20" s="1"/>
  <c r="C10" i="20" a="1"/>
  <c r="C10" i="20" s="1"/>
  <c r="C18" i="20" a="1"/>
  <c r="C18" i="20" s="1"/>
  <c r="C26" i="20" a="1"/>
  <c r="C26" i="20" s="1"/>
  <c r="C34" i="20" a="1"/>
  <c r="C34" i="20" s="1"/>
  <c r="C29" i="20" a="1"/>
  <c r="C29" i="20" s="1"/>
  <c r="C37" i="20" a="1"/>
  <c r="C37" i="20" s="1"/>
  <c r="C33" i="20" a="1"/>
  <c r="C33" i="20" s="1"/>
  <c r="C11" i="20" a="1"/>
  <c r="C11" i="20" s="1"/>
  <c r="C19" i="20" a="1"/>
  <c r="C19" i="20" s="1"/>
  <c r="C27" i="20" a="1"/>
  <c r="C27" i="20" s="1"/>
  <c r="C35" i="20" a="1"/>
  <c r="C35" i="20" s="1"/>
  <c r="K36" i="25"/>
  <c r="C18" i="18"/>
  <c r="E18" i="18" s="1"/>
  <c r="H8" i="18" s="1"/>
  <c r="H3" i="19" s="1" a="1"/>
  <c r="H3" i="19" s="1"/>
  <c r="F18" i="18" s="1"/>
  <c r="G18" i="18" s="1"/>
  <c r="C31" i="18"/>
  <c r="K32" i="25"/>
  <c r="K28" i="25"/>
  <c r="K24" i="25"/>
  <c r="K16" i="25"/>
  <c r="K18" i="25"/>
  <c r="C17" i="18"/>
  <c r="E17" i="18" s="1"/>
  <c r="H9" i="18" s="1"/>
  <c r="K9" i="25"/>
  <c r="C16" i="18"/>
  <c r="AE37" i="9"/>
  <c r="W37" i="9"/>
  <c r="O37" i="9"/>
  <c r="G37" i="9"/>
  <c r="AH37" i="9"/>
  <c r="Z37" i="9"/>
  <c r="R37" i="9"/>
  <c r="J37" i="9"/>
  <c r="B37" i="9"/>
  <c r="AG37" i="9"/>
  <c r="V37" i="9"/>
  <c r="L37" i="9"/>
  <c r="AD37" i="9"/>
  <c r="T37" i="9"/>
  <c r="I37" i="9"/>
  <c r="AB37" i="9"/>
  <c r="Q37" i="9"/>
  <c r="F37" i="9"/>
  <c r="AA37" i="9"/>
  <c r="K37" i="9"/>
  <c r="Y37" i="9"/>
  <c r="H37" i="9"/>
  <c r="X37" i="9"/>
  <c r="E37" i="9"/>
  <c r="U37" i="9"/>
  <c r="D37" i="9"/>
  <c r="AJ37" i="9"/>
  <c r="S37" i="9"/>
  <c r="C37" i="9"/>
  <c r="AF37" i="9"/>
  <c r="N37" i="9"/>
  <c r="AC37" i="9"/>
  <c r="M37" i="9"/>
  <c r="AI37" i="9"/>
  <c r="P37" i="9"/>
  <c r="N39" i="9"/>
  <c r="T39" i="9"/>
  <c r="AG43" i="9"/>
  <c r="AG42" i="9"/>
  <c r="E43" i="9"/>
  <c r="E42" i="9"/>
  <c r="AB43" i="9"/>
  <c r="AB42" i="9"/>
  <c r="K42" i="9"/>
  <c r="K43" i="9"/>
  <c r="S39" i="9"/>
  <c r="X39" i="9"/>
  <c r="AB39" i="9"/>
  <c r="I43" i="9"/>
  <c r="I42" i="9"/>
  <c r="M43" i="9"/>
  <c r="M42" i="9"/>
  <c r="H43" i="9"/>
  <c r="H42" i="9"/>
  <c r="O43" i="9"/>
  <c r="O42" i="9"/>
  <c r="W39" i="9"/>
  <c r="B39" i="9"/>
  <c r="B50" i="9" s="1"/>
  <c r="AD39" i="9"/>
  <c r="AI39" i="9"/>
  <c r="AJ39" i="9"/>
  <c r="Q43" i="9"/>
  <c r="Q42" i="9"/>
  <c r="AD42" i="9"/>
  <c r="AD43" i="9"/>
  <c r="X43" i="9"/>
  <c r="X42" i="9"/>
  <c r="S42" i="9"/>
  <c r="S43" i="9"/>
  <c r="G39" i="9"/>
  <c r="M39" i="9"/>
  <c r="F39" i="9"/>
  <c r="I39" i="9"/>
  <c r="Z43" i="9"/>
  <c r="Z42" i="9"/>
  <c r="N42" i="9"/>
  <c r="N43" i="9"/>
  <c r="D43" i="9"/>
  <c r="D42" i="9"/>
  <c r="W43" i="9"/>
  <c r="W42" i="9"/>
  <c r="K39" i="9"/>
  <c r="P39" i="9"/>
  <c r="Q39" i="9"/>
  <c r="R43" i="9"/>
  <c r="R42" i="9"/>
  <c r="AH43" i="9"/>
  <c r="AH42" i="9"/>
  <c r="V42" i="9"/>
  <c r="V43" i="9"/>
  <c r="T43" i="9"/>
  <c r="T42" i="9"/>
  <c r="AA42" i="9"/>
  <c r="AA43" i="9"/>
  <c r="AH39" i="9"/>
  <c r="V39" i="9"/>
  <c r="AA39" i="9"/>
  <c r="Y39" i="9"/>
  <c r="J42" i="9"/>
  <c r="J43" i="9"/>
  <c r="B43" i="9"/>
  <c r="B42" i="9"/>
  <c r="B53" i="9" s="1"/>
  <c r="F42" i="9"/>
  <c r="F43" i="9"/>
  <c r="AJ43" i="9"/>
  <c r="AJ42" i="9"/>
  <c r="AE43" i="9"/>
  <c r="AE42" i="9"/>
  <c r="R39" i="9"/>
  <c r="AF39" i="9"/>
  <c r="D39" i="9"/>
  <c r="P43" i="9"/>
  <c r="P42" i="9"/>
  <c r="U42" i="9"/>
  <c r="U43" i="9"/>
  <c r="AF43" i="9"/>
  <c r="AF42" i="9"/>
  <c r="C42" i="9"/>
  <c r="C43" i="9"/>
  <c r="AI42" i="9"/>
  <c r="AI43" i="9"/>
  <c r="S160" i="3"/>
  <c r="K160" i="3"/>
  <c r="C160" i="3"/>
  <c r="U159" i="3"/>
  <c r="M159" i="3"/>
  <c r="E159" i="3"/>
  <c r="W158" i="3"/>
  <c r="O158" i="3"/>
  <c r="G158" i="3"/>
  <c r="Y157" i="3"/>
  <c r="Q157" i="3"/>
  <c r="I157" i="3"/>
  <c r="A157" i="3"/>
  <c r="S156" i="3"/>
  <c r="K156" i="3"/>
  <c r="C156" i="3"/>
  <c r="U155" i="3"/>
  <c r="M155" i="3"/>
  <c r="E155" i="3"/>
  <c r="W154" i="3"/>
  <c r="O154" i="3"/>
  <c r="G154" i="3"/>
  <c r="Y153" i="3"/>
  <c r="Q153" i="3"/>
  <c r="I153" i="3"/>
  <c r="A153" i="3"/>
  <c r="S152" i="3"/>
  <c r="K152" i="3"/>
  <c r="C152" i="3"/>
  <c r="U151" i="3"/>
  <c r="M151" i="3"/>
  <c r="E151" i="3"/>
  <c r="W150" i="3"/>
  <c r="O150" i="3"/>
  <c r="G150" i="3"/>
  <c r="Y149" i="3"/>
  <c r="Q149" i="3"/>
  <c r="I149" i="3"/>
  <c r="A149" i="3"/>
  <c r="S148" i="3"/>
  <c r="K148" i="3"/>
  <c r="C148" i="3"/>
  <c r="U147" i="3"/>
  <c r="M147" i="3"/>
  <c r="E147" i="3"/>
  <c r="W146" i="3"/>
  <c r="O146" i="3"/>
  <c r="G146" i="3"/>
  <c r="Y145" i="3"/>
  <c r="Q145" i="3"/>
  <c r="I145" i="3"/>
  <c r="A145" i="3"/>
  <c r="S144" i="3"/>
  <c r="K144" i="3"/>
  <c r="C144" i="3"/>
  <c r="U143" i="3"/>
  <c r="M143" i="3"/>
  <c r="E143" i="3"/>
  <c r="W142" i="3"/>
  <c r="O142" i="3"/>
  <c r="G142" i="3"/>
  <c r="Y141" i="3"/>
  <c r="Q141" i="3"/>
  <c r="I141" i="3"/>
  <c r="A141" i="3"/>
  <c r="S140" i="3"/>
  <c r="K140" i="3"/>
  <c r="C140" i="3"/>
  <c r="U139" i="3"/>
  <c r="M139" i="3"/>
  <c r="E139" i="3"/>
  <c r="W138" i="3"/>
  <c r="O138" i="3"/>
  <c r="G138" i="3"/>
  <c r="Y137" i="3"/>
  <c r="Q137" i="3"/>
  <c r="I137" i="3"/>
  <c r="A137" i="3"/>
  <c r="S136" i="3"/>
  <c r="K136" i="3"/>
  <c r="X160" i="3"/>
  <c r="O160" i="3"/>
  <c r="F160" i="3"/>
  <c r="W159" i="3"/>
  <c r="N159" i="3"/>
  <c r="E36" i="22" s="1"/>
  <c r="D159" i="3"/>
  <c r="U158" i="3"/>
  <c r="L158" i="3"/>
  <c r="C158" i="3"/>
  <c r="T157" i="3"/>
  <c r="K157" i="3"/>
  <c r="B157" i="3"/>
  <c r="R156" i="3"/>
  <c r="I156" i="3"/>
  <c r="Z155" i="3"/>
  <c r="Q155" i="3"/>
  <c r="H155" i="3"/>
  <c r="Y154" i="3"/>
  <c r="P154" i="3"/>
  <c r="F154" i="3"/>
  <c r="W153" i="3"/>
  <c r="N153" i="3"/>
  <c r="E30" i="22" s="1"/>
  <c r="E153" i="3"/>
  <c r="V152" i="3"/>
  <c r="M152" i="3"/>
  <c r="D152" i="3"/>
  <c r="T151" i="3"/>
  <c r="K151" i="3"/>
  <c r="B151" i="3"/>
  <c r="S150" i="3"/>
  <c r="J150" i="3"/>
  <c r="A150" i="3"/>
  <c r="R149" i="3"/>
  <c r="H149" i="3"/>
  <c r="Y148" i="3"/>
  <c r="P148" i="3"/>
  <c r="G148" i="3"/>
  <c r="X147" i="3"/>
  <c r="O147" i="3"/>
  <c r="F147" i="3"/>
  <c r="V146" i="3"/>
  <c r="M146" i="3"/>
  <c r="D146" i="3"/>
  <c r="U145" i="3"/>
  <c r="L145" i="3"/>
  <c r="C145" i="3"/>
  <c r="T144" i="3"/>
  <c r="J144" i="3"/>
  <c r="A144" i="3"/>
  <c r="R143" i="3"/>
  <c r="I143" i="3"/>
  <c r="Z142" i="3"/>
  <c r="Q142" i="3"/>
  <c r="H142" i="3"/>
  <c r="X141" i="3"/>
  <c r="O141" i="3"/>
  <c r="F141" i="3"/>
  <c r="W140" i="3"/>
  <c r="N140" i="3"/>
  <c r="E17" i="22" s="1"/>
  <c r="E140" i="3"/>
  <c r="V139" i="3"/>
  <c r="L139" i="3"/>
  <c r="C139" i="3"/>
  <c r="T138" i="3"/>
  <c r="K138" i="3"/>
  <c r="B138" i="3"/>
  <c r="S137" i="3"/>
  <c r="J137" i="3"/>
  <c r="Z136" i="3"/>
  <c r="Q136" i="3"/>
  <c r="H136" i="3"/>
  <c r="Z135" i="3"/>
  <c r="R135" i="3"/>
  <c r="J135" i="3"/>
  <c r="B135" i="3"/>
  <c r="T134" i="3"/>
  <c r="L134" i="3"/>
  <c r="D134" i="3"/>
  <c r="V133" i="3"/>
  <c r="N133" i="3"/>
  <c r="E10" i="22" s="1"/>
  <c r="F133" i="3"/>
  <c r="X132" i="3"/>
  <c r="P132" i="3"/>
  <c r="H132" i="3"/>
  <c r="Z131" i="3"/>
  <c r="R131" i="3"/>
  <c r="J131" i="3"/>
  <c r="B131" i="3"/>
  <c r="T130" i="3"/>
  <c r="L130" i="3"/>
  <c r="D130" i="3"/>
  <c r="V129" i="3"/>
  <c r="N129" i="3"/>
  <c r="E6" i="22" s="1"/>
  <c r="F129" i="3"/>
  <c r="X128" i="3"/>
  <c r="P128" i="3"/>
  <c r="H128" i="3"/>
  <c r="Z127" i="3"/>
  <c r="R127" i="3"/>
  <c r="J127" i="3"/>
  <c r="B127" i="3"/>
  <c r="T126" i="3"/>
  <c r="L126" i="3"/>
  <c r="D126" i="3"/>
  <c r="V125" i="3"/>
  <c r="N125" i="3"/>
  <c r="F125" i="3"/>
  <c r="X124" i="3"/>
  <c r="P124" i="3"/>
  <c r="H124" i="3"/>
  <c r="Z123" i="3"/>
  <c r="R123" i="3"/>
  <c r="J123" i="3"/>
  <c r="B123" i="3"/>
  <c r="F13" i="19" s="1" a="1"/>
  <c r="F13" i="19" s="1"/>
  <c r="W160" i="3"/>
  <c r="N160" i="3"/>
  <c r="E37" i="22" s="1"/>
  <c r="E160" i="3"/>
  <c r="V159" i="3"/>
  <c r="L159" i="3"/>
  <c r="C159" i="3"/>
  <c r="T158" i="3"/>
  <c r="K158" i="3"/>
  <c r="B158" i="3"/>
  <c r="S157" i="3"/>
  <c r="J157" i="3"/>
  <c r="Z156" i="3"/>
  <c r="Q156" i="3"/>
  <c r="H156" i="3"/>
  <c r="Y155" i="3"/>
  <c r="P155" i="3"/>
  <c r="G155" i="3"/>
  <c r="X154" i="3"/>
  <c r="N154" i="3"/>
  <c r="E31" i="22" s="1"/>
  <c r="E154" i="3"/>
  <c r="V153" i="3"/>
  <c r="M153" i="3"/>
  <c r="D153" i="3"/>
  <c r="U152" i="3"/>
  <c r="L152" i="3"/>
  <c r="B152" i="3"/>
  <c r="S151" i="3"/>
  <c r="J151" i="3"/>
  <c r="A151" i="3"/>
  <c r="R150" i="3"/>
  <c r="I150" i="3"/>
  <c r="Z149" i="3"/>
  <c r="P149" i="3"/>
  <c r="G149" i="3"/>
  <c r="X148" i="3"/>
  <c r="O148" i="3"/>
  <c r="F148" i="3"/>
  <c r="W147" i="3"/>
  <c r="N147" i="3"/>
  <c r="E24" i="22" s="1"/>
  <c r="D147" i="3"/>
  <c r="U146" i="3"/>
  <c r="L146" i="3"/>
  <c r="C146" i="3"/>
  <c r="T145" i="3"/>
  <c r="K145" i="3"/>
  <c r="B145" i="3"/>
  <c r="R144" i="3"/>
  <c r="I144" i="3"/>
  <c r="Z143" i="3"/>
  <c r="Q143" i="3"/>
  <c r="H143" i="3"/>
  <c r="Y142" i="3"/>
  <c r="P142" i="3"/>
  <c r="F142" i="3"/>
  <c r="W141" i="3"/>
  <c r="N141" i="3"/>
  <c r="E18" i="22" s="1"/>
  <c r="E141" i="3"/>
  <c r="V140" i="3"/>
  <c r="M140" i="3"/>
  <c r="D140" i="3"/>
  <c r="T139" i="3"/>
  <c r="K139" i="3"/>
  <c r="B139" i="3"/>
  <c r="S138" i="3"/>
  <c r="J138" i="3"/>
  <c r="A138" i="3"/>
  <c r="R137" i="3"/>
  <c r="H137" i="3"/>
  <c r="Y136" i="3"/>
  <c r="P136" i="3"/>
  <c r="G136" i="3"/>
  <c r="Y135" i="3"/>
  <c r="Q135" i="3"/>
  <c r="I135" i="3"/>
  <c r="A135" i="3"/>
  <c r="S134" i="3"/>
  <c r="K134" i="3"/>
  <c r="C134" i="3"/>
  <c r="U133" i="3"/>
  <c r="M133" i="3"/>
  <c r="E133" i="3"/>
  <c r="W132" i="3"/>
  <c r="O132" i="3"/>
  <c r="G132" i="3"/>
  <c r="Y131" i="3"/>
  <c r="Q131" i="3"/>
  <c r="I131" i="3"/>
  <c r="A131" i="3"/>
  <c r="S130" i="3"/>
  <c r="K130" i="3"/>
  <c r="C130" i="3"/>
  <c r="U129" i="3"/>
  <c r="M129" i="3"/>
  <c r="E129" i="3"/>
  <c r="W128" i="3"/>
  <c r="O128" i="3"/>
  <c r="G128" i="3"/>
  <c r="Y127" i="3"/>
  <c r="Q127" i="3"/>
  <c r="I127" i="3"/>
  <c r="A127" i="3"/>
  <c r="S126" i="3"/>
  <c r="K126" i="3"/>
  <c r="C126" i="3"/>
  <c r="U125" i="3"/>
  <c r="M125" i="3"/>
  <c r="E125" i="3"/>
  <c r="W124" i="3"/>
  <c r="O124" i="3"/>
  <c r="G124" i="3"/>
  <c r="Y123" i="3"/>
  <c r="Q123" i="3"/>
  <c r="I123" i="3"/>
  <c r="V160" i="3"/>
  <c r="M160" i="3"/>
  <c r="D160" i="3"/>
  <c r="T159" i="3"/>
  <c r="K159" i="3"/>
  <c r="B159" i="3"/>
  <c r="S158" i="3"/>
  <c r="J158" i="3"/>
  <c r="A158" i="3"/>
  <c r="R157" i="3"/>
  <c r="H157" i="3"/>
  <c r="Y156" i="3"/>
  <c r="P156" i="3"/>
  <c r="G156" i="3"/>
  <c r="X155" i="3"/>
  <c r="O155" i="3"/>
  <c r="F155" i="3"/>
  <c r="V154" i="3"/>
  <c r="M154" i="3"/>
  <c r="D154" i="3"/>
  <c r="U153" i="3"/>
  <c r="L153" i="3"/>
  <c r="C153" i="3"/>
  <c r="T152" i="3"/>
  <c r="J152" i="3"/>
  <c r="A152" i="3"/>
  <c r="R151" i="3"/>
  <c r="I151" i="3"/>
  <c r="Z150" i="3"/>
  <c r="Q150" i="3"/>
  <c r="H150" i="3"/>
  <c r="X149" i="3"/>
  <c r="O149" i="3"/>
  <c r="F149" i="3"/>
  <c r="W148" i="3"/>
  <c r="N148" i="3"/>
  <c r="E25" i="22" s="1"/>
  <c r="E148" i="3"/>
  <c r="V147" i="3"/>
  <c r="L147" i="3"/>
  <c r="C147" i="3"/>
  <c r="T146" i="3"/>
  <c r="K146" i="3"/>
  <c r="B146" i="3"/>
  <c r="S145" i="3"/>
  <c r="J145" i="3"/>
  <c r="Z144" i="3"/>
  <c r="Q144" i="3"/>
  <c r="H144" i="3"/>
  <c r="Y143" i="3"/>
  <c r="P143" i="3"/>
  <c r="G143" i="3"/>
  <c r="X142" i="3"/>
  <c r="N142" i="3"/>
  <c r="E19" i="22" s="1"/>
  <c r="E142" i="3"/>
  <c r="V141" i="3"/>
  <c r="M141" i="3"/>
  <c r="D141" i="3"/>
  <c r="U140" i="3"/>
  <c r="L140" i="3"/>
  <c r="B140" i="3"/>
  <c r="S139" i="3"/>
  <c r="J139" i="3"/>
  <c r="A139" i="3"/>
  <c r="R138" i="3"/>
  <c r="I138" i="3"/>
  <c r="Z137" i="3"/>
  <c r="P137" i="3"/>
  <c r="G137" i="3"/>
  <c r="X136" i="3"/>
  <c r="O136" i="3"/>
  <c r="F136" i="3"/>
  <c r="X135" i="3"/>
  <c r="P135" i="3"/>
  <c r="H135" i="3"/>
  <c r="Z134" i="3"/>
  <c r="R134" i="3"/>
  <c r="J134" i="3"/>
  <c r="B134" i="3"/>
  <c r="T133" i="3"/>
  <c r="L133" i="3"/>
  <c r="D133" i="3"/>
  <c r="V132" i="3"/>
  <c r="N132" i="3"/>
  <c r="E9" i="22" s="1"/>
  <c r="F132" i="3"/>
  <c r="X131" i="3"/>
  <c r="P131" i="3"/>
  <c r="H131" i="3"/>
  <c r="Z130" i="3"/>
  <c r="R130" i="3"/>
  <c r="J130" i="3"/>
  <c r="B130" i="3"/>
  <c r="T129" i="3"/>
  <c r="L129" i="3"/>
  <c r="D129" i="3"/>
  <c r="V128" i="3"/>
  <c r="N128" i="3"/>
  <c r="E5" i="22" s="1"/>
  <c r="F128" i="3"/>
  <c r="X127" i="3"/>
  <c r="P127" i="3"/>
  <c r="H127" i="3"/>
  <c r="Z126" i="3"/>
  <c r="R126" i="3"/>
  <c r="J126" i="3"/>
  <c r="B126" i="3"/>
  <c r="T125" i="3"/>
  <c r="L125" i="3"/>
  <c r="D125" i="3"/>
  <c r="V124" i="3"/>
  <c r="N124" i="3"/>
  <c r="F124" i="3"/>
  <c r="X123" i="3"/>
  <c r="P123" i="3"/>
  <c r="H123" i="3"/>
  <c r="A123" i="3"/>
  <c r="U160" i="3"/>
  <c r="L160" i="3"/>
  <c r="B160" i="3"/>
  <c r="S159" i="3"/>
  <c r="J159" i="3"/>
  <c r="A159" i="3"/>
  <c r="R158" i="3"/>
  <c r="I158" i="3"/>
  <c r="Z157" i="3"/>
  <c r="P157" i="3"/>
  <c r="G157" i="3"/>
  <c r="X156" i="3"/>
  <c r="O156" i="3"/>
  <c r="F156" i="3"/>
  <c r="W155" i="3"/>
  <c r="N155" i="3"/>
  <c r="E32" i="22" s="1"/>
  <c r="D155" i="3"/>
  <c r="U154" i="3"/>
  <c r="L154" i="3"/>
  <c r="C154" i="3"/>
  <c r="T153" i="3"/>
  <c r="K153" i="3"/>
  <c r="B153" i="3"/>
  <c r="R152" i="3"/>
  <c r="I152" i="3"/>
  <c r="Z151" i="3"/>
  <c r="Q151" i="3"/>
  <c r="H151" i="3"/>
  <c r="Y150" i="3"/>
  <c r="P150" i="3"/>
  <c r="F150" i="3"/>
  <c r="W149" i="3"/>
  <c r="N149" i="3"/>
  <c r="E26" i="22" s="1"/>
  <c r="E149" i="3"/>
  <c r="V148" i="3"/>
  <c r="M148" i="3"/>
  <c r="D148" i="3"/>
  <c r="T147" i="3"/>
  <c r="K147" i="3"/>
  <c r="B147" i="3"/>
  <c r="S146" i="3"/>
  <c r="J146" i="3"/>
  <c r="A146" i="3"/>
  <c r="R145" i="3"/>
  <c r="H145" i="3"/>
  <c r="Y144" i="3"/>
  <c r="P144" i="3"/>
  <c r="G144" i="3"/>
  <c r="X143" i="3"/>
  <c r="O143" i="3"/>
  <c r="F143" i="3"/>
  <c r="V142" i="3"/>
  <c r="M142" i="3"/>
  <c r="D142" i="3"/>
  <c r="U141" i="3"/>
  <c r="L141" i="3"/>
  <c r="C141" i="3"/>
  <c r="T140" i="3"/>
  <c r="J140" i="3"/>
  <c r="A140" i="3"/>
  <c r="R139" i="3"/>
  <c r="I139" i="3"/>
  <c r="Z138" i="3"/>
  <c r="Q138" i="3"/>
  <c r="H138" i="3"/>
  <c r="X137" i="3"/>
  <c r="O137" i="3"/>
  <c r="F137" i="3"/>
  <c r="W136" i="3"/>
  <c r="N136" i="3"/>
  <c r="E13" i="22" s="1"/>
  <c r="E136" i="3"/>
  <c r="W135" i="3"/>
  <c r="O135" i="3"/>
  <c r="G135" i="3"/>
  <c r="Y134" i="3"/>
  <c r="Q134" i="3"/>
  <c r="I134" i="3"/>
  <c r="A134" i="3"/>
  <c r="S133" i="3"/>
  <c r="K133" i="3"/>
  <c r="C133" i="3"/>
  <c r="U132" i="3"/>
  <c r="M132" i="3"/>
  <c r="E132" i="3"/>
  <c r="W131" i="3"/>
  <c r="O131" i="3"/>
  <c r="G131" i="3"/>
  <c r="Y130" i="3"/>
  <c r="Q130" i="3"/>
  <c r="I130" i="3"/>
  <c r="A130" i="3"/>
  <c r="S129" i="3"/>
  <c r="K129" i="3"/>
  <c r="C129" i="3"/>
  <c r="U128" i="3"/>
  <c r="M128" i="3"/>
  <c r="E128" i="3"/>
  <c r="W127" i="3"/>
  <c r="O127" i="3"/>
  <c r="G127" i="3"/>
  <c r="Y126" i="3"/>
  <c r="Q126" i="3"/>
  <c r="I126" i="3"/>
  <c r="A126" i="3"/>
  <c r="S125" i="3"/>
  <c r="K125" i="3"/>
  <c r="C125" i="3"/>
  <c r="U124" i="3"/>
  <c r="M124" i="3"/>
  <c r="E124" i="3"/>
  <c r="W123" i="3"/>
  <c r="O123" i="3"/>
  <c r="G123" i="3"/>
  <c r="T160" i="3"/>
  <c r="J160" i="3"/>
  <c r="A160" i="3"/>
  <c r="R159" i="3"/>
  <c r="I159" i="3"/>
  <c r="Z158" i="3"/>
  <c r="Q158" i="3"/>
  <c r="H158" i="3"/>
  <c r="X157" i="3"/>
  <c r="O157" i="3"/>
  <c r="F157" i="3"/>
  <c r="W156" i="3"/>
  <c r="N156" i="3"/>
  <c r="E33" i="22" s="1"/>
  <c r="E156" i="3"/>
  <c r="V155" i="3"/>
  <c r="L155" i="3"/>
  <c r="C155" i="3"/>
  <c r="T154" i="3"/>
  <c r="K154" i="3"/>
  <c r="B154" i="3"/>
  <c r="S153" i="3"/>
  <c r="J153" i="3"/>
  <c r="Z152" i="3"/>
  <c r="Q152" i="3"/>
  <c r="H152" i="3"/>
  <c r="Y151" i="3"/>
  <c r="P151" i="3"/>
  <c r="G151" i="3"/>
  <c r="X150" i="3"/>
  <c r="N150" i="3"/>
  <c r="E27" i="22" s="1"/>
  <c r="E150" i="3"/>
  <c r="V149" i="3"/>
  <c r="M149" i="3"/>
  <c r="D149" i="3"/>
  <c r="U148" i="3"/>
  <c r="L148" i="3"/>
  <c r="B148" i="3"/>
  <c r="S147" i="3"/>
  <c r="J147" i="3"/>
  <c r="A147" i="3"/>
  <c r="R146" i="3"/>
  <c r="I146" i="3"/>
  <c r="Z145" i="3"/>
  <c r="P145" i="3"/>
  <c r="G145" i="3"/>
  <c r="X144" i="3"/>
  <c r="O144" i="3"/>
  <c r="F144" i="3"/>
  <c r="W143" i="3"/>
  <c r="N143" i="3"/>
  <c r="E20" i="22" s="1"/>
  <c r="D143" i="3"/>
  <c r="U142" i="3"/>
  <c r="L142" i="3"/>
  <c r="C142" i="3"/>
  <c r="T141" i="3"/>
  <c r="K141" i="3"/>
  <c r="B141" i="3"/>
  <c r="R140" i="3"/>
  <c r="I140" i="3"/>
  <c r="Z139" i="3"/>
  <c r="Q139" i="3"/>
  <c r="H139" i="3"/>
  <c r="Y138" i="3"/>
  <c r="P138" i="3"/>
  <c r="F138" i="3"/>
  <c r="W137" i="3"/>
  <c r="N137" i="3"/>
  <c r="E14" i="22" s="1"/>
  <c r="E137" i="3"/>
  <c r="V136" i="3"/>
  <c r="M136" i="3"/>
  <c r="D136" i="3"/>
  <c r="V135" i="3"/>
  <c r="N135" i="3"/>
  <c r="E12" i="22" s="1"/>
  <c r="F135" i="3"/>
  <c r="X134" i="3"/>
  <c r="P134" i="3"/>
  <c r="H134" i="3"/>
  <c r="Z133" i="3"/>
  <c r="R133" i="3"/>
  <c r="J133" i="3"/>
  <c r="B133" i="3"/>
  <c r="T132" i="3"/>
  <c r="L132" i="3"/>
  <c r="D132" i="3"/>
  <c r="V131" i="3"/>
  <c r="N131" i="3"/>
  <c r="E8" i="22" s="1"/>
  <c r="F131" i="3"/>
  <c r="X130" i="3"/>
  <c r="P130" i="3"/>
  <c r="H130" i="3"/>
  <c r="Z129" i="3"/>
  <c r="R129" i="3"/>
  <c r="J129" i="3"/>
  <c r="B129" i="3"/>
  <c r="T128" i="3"/>
  <c r="L128" i="3"/>
  <c r="D128" i="3"/>
  <c r="V127" i="3"/>
  <c r="N127" i="3"/>
  <c r="E4" i="22" s="1"/>
  <c r="F127" i="3"/>
  <c r="X126" i="3"/>
  <c r="P126" i="3"/>
  <c r="H126" i="3"/>
  <c r="Z125" i="3"/>
  <c r="R125" i="3"/>
  <c r="J125" i="3"/>
  <c r="B125" i="3"/>
  <c r="T124" i="3"/>
  <c r="L124" i="3"/>
  <c r="D124" i="3"/>
  <c r="V123" i="3"/>
  <c r="N123" i="3"/>
  <c r="F123" i="3"/>
  <c r="R160" i="3"/>
  <c r="I160" i="3"/>
  <c r="Z159" i="3"/>
  <c r="Q159" i="3"/>
  <c r="H159" i="3"/>
  <c r="Y158" i="3"/>
  <c r="P158" i="3"/>
  <c r="F158" i="3"/>
  <c r="W157" i="3"/>
  <c r="N157" i="3"/>
  <c r="E34" i="22" s="1"/>
  <c r="E157" i="3"/>
  <c r="V156" i="3"/>
  <c r="M156" i="3"/>
  <c r="D156" i="3"/>
  <c r="T155" i="3"/>
  <c r="K155" i="3"/>
  <c r="B155" i="3"/>
  <c r="S154" i="3"/>
  <c r="J154" i="3"/>
  <c r="A154" i="3"/>
  <c r="R153" i="3"/>
  <c r="H153" i="3"/>
  <c r="Y152" i="3"/>
  <c r="P152" i="3"/>
  <c r="G152" i="3"/>
  <c r="X151" i="3"/>
  <c r="O151" i="3"/>
  <c r="F151" i="3"/>
  <c r="V150" i="3"/>
  <c r="M150" i="3"/>
  <c r="D150" i="3"/>
  <c r="U149" i="3"/>
  <c r="L149" i="3"/>
  <c r="C149" i="3"/>
  <c r="T148" i="3"/>
  <c r="J148" i="3"/>
  <c r="A148" i="3"/>
  <c r="R147" i="3"/>
  <c r="I147" i="3"/>
  <c r="Z146" i="3"/>
  <c r="Q146" i="3"/>
  <c r="H146" i="3"/>
  <c r="X145" i="3"/>
  <c r="O145" i="3"/>
  <c r="F145" i="3"/>
  <c r="W144" i="3"/>
  <c r="N144" i="3"/>
  <c r="E21" i="22" s="1"/>
  <c r="E144" i="3"/>
  <c r="V143" i="3"/>
  <c r="L143" i="3"/>
  <c r="C143" i="3"/>
  <c r="T142" i="3"/>
  <c r="K142" i="3"/>
  <c r="B142" i="3"/>
  <c r="S141" i="3"/>
  <c r="J141" i="3"/>
  <c r="Z140" i="3"/>
  <c r="Q140" i="3"/>
  <c r="H140" i="3"/>
  <c r="Y139" i="3"/>
  <c r="P139" i="3"/>
  <c r="G139" i="3"/>
  <c r="X138" i="3"/>
  <c r="N138" i="3"/>
  <c r="E15" i="22" s="1"/>
  <c r="E138" i="3"/>
  <c r="V137" i="3"/>
  <c r="M137" i="3"/>
  <c r="D137" i="3"/>
  <c r="U136" i="3"/>
  <c r="L136" i="3"/>
  <c r="C136" i="3"/>
  <c r="U135" i="3"/>
  <c r="M135" i="3"/>
  <c r="E135" i="3"/>
  <c r="W134" i="3"/>
  <c r="O134" i="3"/>
  <c r="G134" i="3"/>
  <c r="Y133" i="3"/>
  <c r="Q133" i="3"/>
  <c r="I133" i="3"/>
  <c r="A133" i="3"/>
  <c r="S132" i="3"/>
  <c r="K132" i="3"/>
  <c r="C132" i="3"/>
  <c r="U131" i="3"/>
  <c r="M131" i="3"/>
  <c r="E131" i="3"/>
  <c r="W130" i="3"/>
  <c r="O130" i="3"/>
  <c r="G130" i="3"/>
  <c r="Y129" i="3"/>
  <c r="Q129" i="3"/>
  <c r="I129" i="3"/>
  <c r="A129" i="3"/>
  <c r="S128" i="3"/>
  <c r="K128" i="3"/>
  <c r="C128" i="3"/>
  <c r="U127" i="3"/>
  <c r="M127" i="3"/>
  <c r="E127" i="3"/>
  <c r="W126" i="3"/>
  <c r="O126" i="3"/>
  <c r="G126" i="3"/>
  <c r="Y125" i="3"/>
  <c r="Q125" i="3"/>
  <c r="I125" i="3"/>
  <c r="A125" i="3"/>
  <c r="S124" i="3"/>
  <c r="K124" i="3"/>
  <c r="C124" i="3"/>
  <c r="U123" i="3"/>
  <c r="M123" i="3"/>
  <c r="E123" i="3"/>
  <c r="Z160" i="3"/>
  <c r="P159" i="3"/>
  <c r="E158" i="3"/>
  <c r="U156" i="3"/>
  <c r="J155" i="3"/>
  <c r="Z153" i="3"/>
  <c r="O152" i="3"/>
  <c r="D151" i="3"/>
  <c r="T149" i="3"/>
  <c r="I148" i="3"/>
  <c r="Y146" i="3"/>
  <c r="N145" i="3"/>
  <c r="E22" i="22" s="1"/>
  <c r="D144" i="3"/>
  <c r="S142" i="3"/>
  <c r="H141" i="3"/>
  <c r="X139" i="3"/>
  <c r="M138" i="3"/>
  <c r="C137" i="3"/>
  <c r="T135" i="3"/>
  <c r="N134" i="3"/>
  <c r="E11" i="22" s="1"/>
  <c r="H133" i="3"/>
  <c r="B132" i="3"/>
  <c r="V130" i="3"/>
  <c r="P129" i="3"/>
  <c r="J128" i="3"/>
  <c r="D127" i="3"/>
  <c r="X125" i="3"/>
  <c r="R124" i="3"/>
  <c r="L123" i="3"/>
  <c r="Y160" i="3"/>
  <c r="O159" i="3"/>
  <c r="D158" i="3"/>
  <c r="T156" i="3"/>
  <c r="I155" i="3"/>
  <c r="X153" i="3"/>
  <c r="N152" i="3"/>
  <c r="E29" i="22" s="1"/>
  <c r="C151" i="3"/>
  <c r="S149" i="3"/>
  <c r="H148" i="3"/>
  <c r="X146" i="3"/>
  <c r="M145" i="3"/>
  <c r="B144" i="3"/>
  <c r="R142" i="3"/>
  <c r="G141" i="3"/>
  <c r="W139" i="3"/>
  <c r="L138" i="3"/>
  <c r="B137" i="3"/>
  <c r="S135" i="3"/>
  <c r="M134" i="3"/>
  <c r="G133" i="3"/>
  <c r="A132" i="3"/>
  <c r="U130" i="3"/>
  <c r="O129" i="3"/>
  <c r="I128" i="3"/>
  <c r="C127" i="3"/>
  <c r="W125" i="3"/>
  <c r="Q124" i="3"/>
  <c r="K123" i="3"/>
  <c r="Q160" i="3"/>
  <c r="G159" i="3"/>
  <c r="V157" i="3"/>
  <c r="L156" i="3"/>
  <c r="A155" i="3"/>
  <c r="P153" i="3"/>
  <c r="F152" i="3"/>
  <c r="U150" i="3"/>
  <c r="K149" i="3"/>
  <c r="Z147" i="3"/>
  <c r="P146" i="3"/>
  <c r="E145" i="3"/>
  <c r="T143" i="3"/>
  <c r="J142" i="3"/>
  <c r="Y140" i="3"/>
  <c r="O139" i="3"/>
  <c r="D138" i="3"/>
  <c r="T136" i="3"/>
  <c r="L135" i="3"/>
  <c r="F134" i="3"/>
  <c r="Z132" i="3"/>
  <c r="T131" i="3"/>
  <c r="N130" i="3"/>
  <c r="E7" i="22" s="1"/>
  <c r="H129" i="3"/>
  <c r="B128" i="3"/>
  <c r="V126" i="3"/>
  <c r="P125" i="3"/>
  <c r="J124" i="3"/>
  <c r="D123" i="3"/>
  <c r="R155" i="3"/>
  <c r="G147" i="3"/>
  <c r="P141" i="3"/>
  <c r="K137" i="3"/>
  <c r="O133" i="3"/>
  <c r="C131" i="3"/>
  <c r="K127" i="3"/>
  <c r="Y124" i="3"/>
  <c r="P160" i="3"/>
  <c r="F159" i="3"/>
  <c r="U157" i="3"/>
  <c r="J156" i="3"/>
  <c r="Z154" i="3"/>
  <c r="O153" i="3"/>
  <c r="E152" i="3"/>
  <c r="T150" i="3"/>
  <c r="J149" i="3"/>
  <c r="Y147" i="3"/>
  <c r="N146" i="3"/>
  <c r="E23" i="22" s="1"/>
  <c r="D145" i="3"/>
  <c r="S143" i="3"/>
  <c r="I142" i="3"/>
  <c r="X140" i="3"/>
  <c r="N139" i="3"/>
  <c r="E16" i="22" s="1"/>
  <c r="C138" i="3"/>
  <c r="R136" i="3"/>
  <c r="K135" i="3"/>
  <c r="E134" i="3"/>
  <c r="Y132" i="3"/>
  <c r="S131" i="3"/>
  <c r="M130" i="3"/>
  <c r="G129" i="3"/>
  <c r="A128" i="3"/>
  <c r="U126" i="3"/>
  <c r="O125" i="3"/>
  <c r="I124" i="3"/>
  <c r="C123" i="3"/>
  <c r="F31" i="19" s="1" a="1"/>
  <c r="F31" i="19" s="1"/>
  <c r="H160" i="3"/>
  <c r="X158" i="3"/>
  <c r="M157" i="3"/>
  <c r="B156" i="3"/>
  <c r="R154" i="3"/>
  <c r="G153" i="3"/>
  <c r="W151" i="3"/>
  <c r="L150" i="3"/>
  <c r="B149" i="3"/>
  <c r="Q147" i="3"/>
  <c r="F146" i="3"/>
  <c r="V144" i="3"/>
  <c r="K143" i="3"/>
  <c r="A142" i="3"/>
  <c r="P140" i="3"/>
  <c r="F139" i="3"/>
  <c r="U137" i="3"/>
  <c r="J136" i="3"/>
  <c r="D135" i="3"/>
  <c r="X133" i="3"/>
  <c r="R132" i="3"/>
  <c r="L131" i="3"/>
  <c r="F130" i="3"/>
  <c r="Z128" i="3"/>
  <c r="T127" i="3"/>
  <c r="N126" i="3"/>
  <c r="E3" i="22" s="1"/>
  <c r="B40" i="9" s="1"/>
  <c r="B51" i="9" s="1"/>
  <c r="H125" i="3"/>
  <c r="B124" i="3"/>
  <c r="X159" i="3"/>
  <c r="C157" i="3"/>
  <c r="H154" i="3"/>
  <c r="W152" i="3"/>
  <c r="L151" i="3"/>
  <c r="Q148" i="3"/>
  <c r="V145" i="3"/>
  <c r="A143" i="3"/>
  <c r="U138" i="3"/>
  <c r="U134" i="3"/>
  <c r="W129" i="3"/>
  <c r="S123" i="3"/>
  <c r="G160" i="3"/>
  <c r="V158" i="3"/>
  <c r="L157" i="3"/>
  <c r="A156" i="3"/>
  <c r="Q154" i="3"/>
  <c r="F153" i="3"/>
  <c r="V151" i="3"/>
  <c r="K150" i="3"/>
  <c r="Z148" i="3"/>
  <c r="P147" i="3"/>
  <c r="E146" i="3"/>
  <c r="U144" i="3"/>
  <c r="J143" i="3"/>
  <c r="Z141" i="3"/>
  <c r="O140" i="3"/>
  <c r="D139" i="3"/>
  <c r="T137" i="3"/>
  <c r="I136" i="3"/>
  <c r="C135" i="3"/>
  <c r="W133" i="3"/>
  <c r="Q132" i="3"/>
  <c r="K131" i="3"/>
  <c r="E130" i="3"/>
  <c r="Y128" i="3"/>
  <c r="S127" i="3"/>
  <c r="M126" i="3"/>
  <c r="G125" i="3"/>
  <c r="A124" i="3"/>
  <c r="Y159" i="3"/>
  <c r="N158" i="3"/>
  <c r="E35" i="22" s="1"/>
  <c r="D157" i="3"/>
  <c r="S155" i="3"/>
  <c r="I154" i="3"/>
  <c r="X152" i="3"/>
  <c r="N151" i="3"/>
  <c r="E28" i="22" s="1"/>
  <c r="C150" i="3"/>
  <c r="R148" i="3"/>
  <c r="H147" i="3"/>
  <c r="W145" i="3"/>
  <c r="M144" i="3"/>
  <c r="B143" i="3"/>
  <c r="R141" i="3"/>
  <c r="G140" i="3"/>
  <c r="V138" i="3"/>
  <c r="L137" i="3"/>
  <c r="B136" i="3"/>
  <c r="V134" i="3"/>
  <c r="P133" i="3"/>
  <c r="J132" i="3"/>
  <c r="D131" i="3"/>
  <c r="X129" i="3"/>
  <c r="R128" i="3"/>
  <c r="L127" i="3"/>
  <c r="F126" i="3"/>
  <c r="Z124" i="3"/>
  <c r="T123" i="3"/>
  <c r="M158" i="3"/>
  <c r="B150" i="3"/>
  <c r="L144" i="3"/>
  <c r="F140" i="3"/>
  <c r="A136" i="3"/>
  <c r="I132" i="3"/>
  <c r="Q128" i="3"/>
  <c r="E126" i="3"/>
  <c r="Z39" i="9"/>
  <c r="H39" i="9"/>
  <c r="U39" i="9"/>
  <c r="E39" i="9"/>
  <c r="AC39" i="9"/>
  <c r="J39" i="9"/>
  <c r="AE39" i="9"/>
  <c r="O39" i="9"/>
  <c r="F33" i="19" a="1"/>
  <c r="F33" i="19" s="1"/>
  <c r="C44" i="7"/>
  <c r="C39" i="9"/>
  <c r="L39" i="9"/>
  <c r="Y43" i="9"/>
  <c r="Y42" i="9"/>
  <c r="AC43" i="9"/>
  <c r="AC42" i="9"/>
  <c r="L42" i="9"/>
  <c r="L43" i="9"/>
  <c r="G43" i="9"/>
  <c r="G42" i="9"/>
  <c r="E16" i="18" l="1"/>
  <c r="H10" i="18" s="1"/>
  <c r="C22" i="18"/>
  <c r="B24" i="18" s="1"/>
  <c r="B2" i="23" s="1"/>
  <c r="C2" i="23" s="1"/>
  <c r="D2" i="23" s="1"/>
  <c r="E2" i="23" s="1"/>
  <c r="F2" i="23" s="1"/>
  <c r="G2" i="23" s="1"/>
  <c r="H2" i="23" s="1"/>
  <c r="I2" i="23" s="1"/>
  <c r="J2" i="23" s="1"/>
  <c r="K2" i="23" s="1"/>
  <c r="L2" i="23" s="1"/>
  <c r="M2" i="23" s="1"/>
  <c r="N2" i="23" s="1"/>
  <c r="O2" i="23" s="1"/>
  <c r="P2" i="23" s="1"/>
  <c r="Q2" i="23" s="1"/>
  <c r="R2" i="23" s="1"/>
  <c r="S2" i="23" s="1"/>
  <c r="T2" i="23" s="1"/>
  <c r="U2" i="23" s="1"/>
  <c r="V2" i="23" s="1"/>
  <c r="W2" i="23" s="1"/>
  <c r="X2" i="23" s="1"/>
  <c r="Y2" i="23" s="1"/>
  <c r="Z2" i="23" s="1"/>
  <c r="AA2" i="23" s="1"/>
  <c r="AB2" i="23" s="1"/>
  <c r="AC2" i="23" s="1"/>
  <c r="AD2" i="23" s="1"/>
  <c r="AE2" i="23" s="1"/>
  <c r="AF2" i="23" s="1"/>
  <c r="AG2" i="23" s="1"/>
  <c r="AH2" i="23" s="1"/>
  <c r="AI2" i="23" s="1"/>
  <c r="AJ2" i="23" s="1"/>
  <c r="C19" i="18"/>
  <c r="U40" i="9"/>
  <c r="U51" i="9" s="1"/>
  <c r="E22" i="19" s="1" a="1"/>
  <c r="E22" i="19" s="1"/>
  <c r="Y40" i="9"/>
  <c r="Y51" i="9" s="1"/>
  <c r="E26" i="19" s="1" a="1"/>
  <c r="E26" i="19" s="1"/>
  <c r="AH40" i="9"/>
  <c r="AH51" i="9" s="1"/>
  <c r="E35" i="19" s="1" a="1"/>
  <c r="E35" i="19" s="1"/>
  <c r="E3" i="19" a="1"/>
  <c r="E3" i="19" s="1"/>
  <c r="G3" i="19" a="1"/>
  <c r="G3" i="19" s="1"/>
  <c r="AI53" i="9"/>
  <c r="G36" i="19" s="1" a="1"/>
  <c r="G36" i="19" s="1"/>
  <c r="AA53" i="9"/>
  <c r="G28" i="19" s="1" a="1"/>
  <c r="G28" i="19" s="1"/>
  <c r="S53" i="9"/>
  <c r="G20" i="19" s="1" a="1"/>
  <c r="G20" i="19" s="1"/>
  <c r="K53" i="9"/>
  <c r="G12" i="19" s="1" a="1"/>
  <c r="G12" i="19" s="1"/>
  <c r="C53" i="9"/>
  <c r="G4" i="19" s="1" a="1"/>
  <c r="G4" i="19" s="1"/>
  <c r="AD53" i="9"/>
  <c r="G31" i="19" s="1" a="1"/>
  <c r="G31" i="19" s="1"/>
  <c r="V53" i="9"/>
  <c r="G23" i="19" s="1" a="1"/>
  <c r="G23" i="19" s="1"/>
  <c r="N53" i="9"/>
  <c r="G15" i="19" s="1" a="1"/>
  <c r="G15" i="19" s="1"/>
  <c r="F53" i="9"/>
  <c r="G7" i="19" s="1" a="1"/>
  <c r="G7" i="19" s="1"/>
  <c r="AC53" i="9"/>
  <c r="G30" i="19" s="1" a="1"/>
  <c r="G30" i="19" s="1"/>
  <c r="R53" i="9"/>
  <c r="G19" i="19" s="1" a="1"/>
  <c r="G19" i="19" s="1"/>
  <c r="H53" i="9"/>
  <c r="G9" i="19" s="1" a="1"/>
  <c r="G9" i="19" s="1"/>
  <c r="Z53" i="9"/>
  <c r="G27" i="19" s="1" a="1"/>
  <c r="G27" i="19" s="1"/>
  <c r="P53" i="9"/>
  <c r="G17" i="19" s="1" a="1"/>
  <c r="G17" i="19" s="1"/>
  <c r="E53" i="9"/>
  <c r="G6" i="19" s="1" a="1"/>
  <c r="G6" i="19" s="1"/>
  <c r="AH53" i="9"/>
  <c r="G35" i="19" s="1" a="1"/>
  <c r="G35" i="19" s="1"/>
  <c r="X53" i="9"/>
  <c r="G25" i="19" s="1" a="1"/>
  <c r="G25" i="19" s="1"/>
  <c r="M53" i="9"/>
  <c r="G14" i="19" s="1" a="1"/>
  <c r="G14" i="19" s="1"/>
  <c r="AG53" i="9"/>
  <c r="G34" i="19" s="1" a="1"/>
  <c r="G34" i="19" s="1"/>
  <c r="Q53" i="9"/>
  <c r="G18" i="19" s="1" a="1"/>
  <c r="G18" i="19" s="1"/>
  <c r="AF53" i="9"/>
  <c r="G33" i="19" s="1" a="1"/>
  <c r="G33" i="19" s="1"/>
  <c r="O53" i="9"/>
  <c r="G16" i="19" s="1" a="1"/>
  <c r="G16" i="19" s="1"/>
  <c r="AE53" i="9"/>
  <c r="G32" i="19" s="1" a="1"/>
  <c r="G32" i="19" s="1"/>
  <c r="L53" i="9"/>
  <c r="G13" i="19" s="1" a="1"/>
  <c r="G13" i="19" s="1"/>
  <c r="AB53" i="9"/>
  <c r="G29" i="19" s="1" a="1"/>
  <c r="G29" i="19" s="1"/>
  <c r="J53" i="9"/>
  <c r="G11" i="19" s="1" a="1"/>
  <c r="G11" i="19" s="1"/>
  <c r="Y53" i="9"/>
  <c r="G26" i="19" s="1" a="1"/>
  <c r="G26" i="19" s="1"/>
  <c r="I53" i="9"/>
  <c r="G10" i="19" s="1" a="1"/>
  <c r="G10" i="19" s="1"/>
  <c r="U53" i="9"/>
  <c r="G22" i="19" s="1" a="1"/>
  <c r="G22" i="19" s="1"/>
  <c r="D53" i="9"/>
  <c r="G5" i="19" s="1" a="1"/>
  <c r="G5" i="19" s="1"/>
  <c r="AJ53" i="9"/>
  <c r="G37" i="19" s="1" a="1"/>
  <c r="G37" i="19" s="1"/>
  <c r="T53" i="9"/>
  <c r="G21" i="19" s="1" a="1"/>
  <c r="G21" i="19" s="1"/>
  <c r="W53" i="9"/>
  <c r="G24" i="19" s="1" a="1"/>
  <c r="G24" i="19" s="1"/>
  <c r="G53" i="9"/>
  <c r="G8" i="19" s="1" a="1"/>
  <c r="G8" i="19" s="1"/>
  <c r="T40" i="9"/>
  <c r="T51" i="9" s="1"/>
  <c r="E21" i="19" s="1" a="1"/>
  <c r="E21" i="19" s="1"/>
  <c r="H40" i="9"/>
  <c r="H51" i="9" s="1"/>
  <c r="E9" i="19" s="1" a="1"/>
  <c r="E9" i="19" s="1"/>
  <c r="F6" i="19" a="1"/>
  <c r="F6" i="19" s="1"/>
  <c r="AE40" i="9"/>
  <c r="AE51" i="9" s="1"/>
  <c r="E32" i="19" s="1" a="1"/>
  <c r="E32" i="19" s="1"/>
  <c r="AD40" i="9"/>
  <c r="AD51" i="9" s="1"/>
  <c r="E31" i="19" s="1" a="1"/>
  <c r="E31" i="19" s="1"/>
  <c r="E40" i="9"/>
  <c r="E51" i="9" s="1"/>
  <c r="E6" i="19" s="1" a="1"/>
  <c r="E6" i="19" s="1"/>
  <c r="AI40" i="9"/>
  <c r="AI51" i="9" s="1"/>
  <c r="E36" i="19" s="1" a="1"/>
  <c r="E36" i="19" s="1"/>
  <c r="F36" i="19" a="1"/>
  <c r="F36" i="19" s="1"/>
  <c r="F30" i="19" a="1"/>
  <c r="F30" i="19" s="1"/>
  <c r="G40" i="9"/>
  <c r="G51" i="9" s="1"/>
  <c r="E8" i="19" s="1" a="1"/>
  <c r="E8" i="19" s="1"/>
  <c r="Z40" i="9"/>
  <c r="Z51" i="9" s="1"/>
  <c r="E27" i="19" s="1" a="1"/>
  <c r="E27" i="19" s="1"/>
  <c r="AJ40" i="9"/>
  <c r="AJ51" i="9" s="1"/>
  <c r="E37" i="19" s="1" a="1"/>
  <c r="E37" i="19" s="1"/>
  <c r="F5" i="19" a="1"/>
  <c r="F5" i="19" s="1"/>
  <c r="F24" i="19" a="1"/>
  <c r="F24" i="19" s="1"/>
  <c r="AB40" i="9"/>
  <c r="AB51" i="9" s="1"/>
  <c r="E29" i="19" s="1" a="1"/>
  <c r="E29" i="19" s="1"/>
  <c r="L40" i="9"/>
  <c r="L51" i="9" s="1"/>
  <c r="E13" i="19" s="1" a="1"/>
  <c r="E13" i="19" s="1"/>
  <c r="D40" i="9"/>
  <c r="D51" i="9" s="1"/>
  <c r="E5" i="19" s="1" a="1"/>
  <c r="E5" i="19" s="1"/>
  <c r="P40" i="9"/>
  <c r="P51" i="9" s="1"/>
  <c r="E17" i="19" s="1" a="1"/>
  <c r="E17" i="19" s="1"/>
  <c r="F14" i="19" a="1"/>
  <c r="F14" i="19" s="1"/>
  <c r="V40" i="9"/>
  <c r="V51" i="9" s="1"/>
  <c r="E23" i="19" s="1" a="1"/>
  <c r="E23" i="19" s="1"/>
  <c r="Q40" i="9"/>
  <c r="Q51" i="9" s="1"/>
  <c r="E18" i="19" s="1" a="1"/>
  <c r="E18" i="19" s="1"/>
  <c r="G37" i="21" a="1"/>
  <c r="G37" i="21" s="1"/>
  <c r="F37" i="21" a="1"/>
  <c r="F37" i="21" s="1"/>
  <c r="B37" i="21" a="1"/>
  <c r="B37" i="21" s="1"/>
  <c r="E36" i="21" a="1"/>
  <c r="E36" i="21" s="1"/>
  <c r="B35" i="21" a="1"/>
  <c r="B35" i="21" s="1"/>
  <c r="E34" i="21" a="1"/>
  <c r="E34" i="21" s="1"/>
  <c r="B33" i="21" a="1"/>
  <c r="B33" i="21" s="1"/>
  <c r="E32" i="21" a="1"/>
  <c r="E32" i="21" s="1"/>
  <c r="B31" i="21" a="1"/>
  <c r="B31" i="21" s="1"/>
  <c r="E30" i="21" a="1"/>
  <c r="E30" i="21" s="1"/>
  <c r="B29" i="21" a="1"/>
  <c r="B29" i="21" s="1"/>
  <c r="E28" i="21" a="1"/>
  <c r="E28" i="21" s="1"/>
  <c r="B27" i="21" a="1"/>
  <c r="B27" i="21" s="1"/>
  <c r="E26" i="21" a="1"/>
  <c r="E26" i="21" s="1"/>
  <c r="I37" i="21" a="1"/>
  <c r="I37" i="21" s="1"/>
  <c r="G35" i="21" a="1"/>
  <c r="G35" i="21" s="1"/>
  <c r="G33" i="21" a="1"/>
  <c r="G33" i="21" s="1"/>
  <c r="G31" i="21" a="1"/>
  <c r="G31" i="21" s="1"/>
  <c r="G29" i="21" a="1"/>
  <c r="G29" i="21" s="1"/>
  <c r="G27" i="21" a="1"/>
  <c r="G27" i="21" s="1"/>
  <c r="G25" i="21" a="1"/>
  <c r="G25" i="21" s="1"/>
  <c r="G23" i="21" a="1"/>
  <c r="G23" i="21" s="1"/>
  <c r="G21" i="21" a="1"/>
  <c r="G21" i="21" s="1"/>
  <c r="G19" i="21" a="1"/>
  <c r="G19" i="21" s="1"/>
  <c r="G17" i="21" a="1"/>
  <c r="G17" i="21" s="1"/>
  <c r="G15" i="21" a="1"/>
  <c r="G15" i="21" s="1"/>
  <c r="G13" i="21" a="1"/>
  <c r="G13" i="21" s="1"/>
  <c r="G11" i="21" a="1"/>
  <c r="G11" i="21" s="1"/>
  <c r="G9" i="21" a="1"/>
  <c r="G9" i="21" s="1"/>
  <c r="I36" i="21" a="1"/>
  <c r="I36" i="21" s="1"/>
  <c r="D36" i="21" a="1"/>
  <c r="D36" i="21" s="1"/>
  <c r="F35" i="21" a="1"/>
  <c r="F35" i="21" s="1"/>
  <c r="I34" i="21" a="1"/>
  <c r="I34" i="21" s="1"/>
  <c r="D34" i="21" a="1"/>
  <c r="D34" i="21" s="1"/>
  <c r="F33" i="21" a="1"/>
  <c r="F33" i="21" s="1"/>
  <c r="I32" i="21" a="1"/>
  <c r="I32" i="21" s="1"/>
  <c r="D32" i="21" a="1"/>
  <c r="D32" i="21" s="1"/>
  <c r="F31" i="21" a="1"/>
  <c r="F31" i="21" s="1"/>
  <c r="I30" i="21" a="1"/>
  <c r="I30" i="21" s="1"/>
  <c r="D30" i="21" a="1"/>
  <c r="D30" i="21" s="1"/>
  <c r="F29" i="21" a="1"/>
  <c r="F29" i="21" s="1"/>
  <c r="I28" i="21" a="1"/>
  <c r="I28" i="21" s="1"/>
  <c r="D28" i="21" a="1"/>
  <c r="D28" i="21" s="1"/>
  <c r="F27" i="21" a="1"/>
  <c r="F27" i="21" s="1"/>
  <c r="I26" i="21" a="1"/>
  <c r="I26" i="21" s="1"/>
  <c r="D26" i="21" a="1"/>
  <c r="D26" i="21" s="1"/>
  <c r="F25" i="21" a="1"/>
  <c r="F25" i="21" s="1"/>
  <c r="I24" i="21" a="1"/>
  <c r="I24" i="21" s="1"/>
  <c r="D24" i="21" a="1"/>
  <c r="D24" i="21" s="1"/>
  <c r="F23" i="21" a="1"/>
  <c r="F23" i="21" s="1"/>
  <c r="I22" i="21" a="1"/>
  <c r="I22" i="21" s="1"/>
  <c r="C36" i="21" a="1"/>
  <c r="C36" i="21" s="1"/>
  <c r="C34" i="21" a="1"/>
  <c r="C34" i="21" s="1"/>
  <c r="C32" i="21" a="1"/>
  <c r="C32" i="21" s="1"/>
  <c r="C30" i="21" a="1"/>
  <c r="C30" i="21" s="1"/>
  <c r="C28" i="21" a="1"/>
  <c r="C28" i="21" s="1"/>
  <c r="C26" i="21" a="1"/>
  <c r="C26" i="21" s="1"/>
  <c r="C24" i="21" a="1"/>
  <c r="C24" i="21" s="1"/>
  <c r="C22" i="21" a="1"/>
  <c r="C22" i="21" s="1"/>
  <c r="C20" i="21" a="1"/>
  <c r="C20" i="21" s="1"/>
  <c r="C18" i="21" a="1"/>
  <c r="C18" i="21" s="1"/>
  <c r="C16" i="21" a="1"/>
  <c r="C16" i="21" s="1"/>
  <c r="C14" i="21" a="1"/>
  <c r="C14" i="21" s="1"/>
  <c r="C12" i="21" a="1"/>
  <c r="C12" i="21" s="1"/>
  <c r="C10" i="21" a="1"/>
  <c r="C10" i="21" s="1"/>
  <c r="C8" i="21" a="1"/>
  <c r="C8" i="21" s="1"/>
  <c r="C6" i="21" a="1"/>
  <c r="C6" i="21" s="1"/>
  <c r="C4" i="21" a="1"/>
  <c r="C4" i="21" s="1"/>
  <c r="E37" i="21" a="1"/>
  <c r="E37" i="21" s="1"/>
  <c r="B36" i="21" a="1"/>
  <c r="B36" i="21" s="1"/>
  <c r="E35" i="21" a="1"/>
  <c r="E35" i="21" s="1"/>
  <c r="B34" i="21" a="1"/>
  <c r="B34" i="21" s="1"/>
  <c r="E33" i="21" a="1"/>
  <c r="E33" i="21" s="1"/>
  <c r="B32" i="21" a="1"/>
  <c r="B32" i="21" s="1"/>
  <c r="E31" i="21" a="1"/>
  <c r="E31" i="21" s="1"/>
  <c r="B30" i="21" a="1"/>
  <c r="B30" i="21" s="1"/>
  <c r="E29" i="21" a="1"/>
  <c r="E29" i="21" s="1"/>
  <c r="B28" i="21" a="1"/>
  <c r="B28" i="21" s="1"/>
  <c r="E27" i="21" a="1"/>
  <c r="E27" i="21" s="1"/>
  <c r="B26" i="21" a="1"/>
  <c r="B26" i="21" s="1"/>
  <c r="E25" i="21" a="1"/>
  <c r="E25" i="21" s="1"/>
  <c r="G36" i="21" a="1"/>
  <c r="G36" i="21" s="1"/>
  <c r="G34" i="21" a="1"/>
  <c r="G34" i="21" s="1"/>
  <c r="G32" i="21" a="1"/>
  <c r="G32" i="21" s="1"/>
  <c r="G30" i="21" a="1"/>
  <c r="G30" i="21" s="1"/>
  <c r="G28" i="21" a="1"/>
  <c r="G28" i="21" s="1"/>
  <c r="G26" i="21" a="1"/>
  <c r="G26" i="21" s="1"/>
  <c r="G24" i="21" a="1"/>
  <c r="G24" i="21" s="1"/>
  <c r="G22" i="21" a="1"/>
  <c r="G22" i="21" s="1"/>
  <c r="G20" i="21" a="1"/>
  <c r="G20" i="21" s="1"/>
  <c r="G18" i="21" a="1"/>
  <c r="G18" i="21" s="1"/>
  <c r="G16" i="21" a="1"/>
  <c r="G16" i="21" s="1"/>
  <c r="G14" i="21" a="1"/>
  <c r="G14" i="21" s="1"/>
  <c r="G12" i="21" a="1"/>
  <c r="G12" i="21" s="1"/>
  <c r="G10" i="21" a="1"/>
  <c r="G10" i="21" s="1"/>
  <c r="G8" i="21" a="1"/>
  <c r="G8" i="21" s="1"/>
  <c r="G6" i="21" a="1"/>
  <c r="G6" i="21" s="1"/>
  <c r="D37" i="21" a="1"/>
  <c r="D37" i="21" s="1"/>
  <c r="F36" i="21" a="1"/>
  <c r="F36" i="21" s="1"/>
  <c r="I35" i="21" a="1"/>
  <c r="I35" i="21" s="1"/>
  <c r="D35" i="21" a="1"/>
  <c r="D35" i="21" s="1"/>
  <c r="F34" i="21" a="1"/>
  <c r="F34" i="21" s="1"/>
  <c r="I33" i="21" a="1"/>
  <c r="I33" i="21" s="1"/>
  <c r="D31" i="21" a="1"/>
  <c r="D31" i="21" s="1"/>
  <c r="F28" i="21" a="1"/>
  <c r="F28" i="21" s="1"/>
  <c r="I25" i="21" a="1"/>
  <c r="I25" i="21" s="1"/>
  <c r="E24" i="21" a="1"/>
  <c r="E24" i="21" s="1"/>
  <c r="B23" i="21" a="1"/>
  <c r="B23" i="21" s="1"/>
  <c r="F18" i="21" a="1"/>
  <c r="F18" i="21" s="1"/>
  <c r="F17" i="21" a="1"/>
  <c r="F17" i="21" s="1"/>
  <c r="E15" i="21" a="1"/>
  <c r="E15" i="21" s="1"/>
  <c r="E14" i="21" a="1"/>
  <c r="E14" i="21" s="1"/>
  <c r="D13" i="21" a="1"/>
  <c r="D13" i="21" s="1"/>
  <c r="D12" i="21" a="1"/>
  <c r="D12" i="21" s="1"/>
  <c r="C11" i="21" a="1"/>
  <c r="C11" i="21" s="1"/>
  <c r="B10" i="21" a="1"/>
  <c r="B10" i="21" s="1"/>
  <c r="B9" i="21" a="1"/>
  <c r="B9" i="21" s="1"/>
  <c r="D8" i="21" a="1"/>
  <c r="D8" i="21" s="1"/>
  <c r="D7" i="21" a="1"/>
  <c r="D7" i="21" s="1"/>
  <c r="E6" i="21" a="1"/>
  <c r="E6" i="21" s="1"/>
  <c r="G5" i="21" a="1"/>
  <c r="G5" i="21" s="1"/>
  <c r="I4" i="21" a="1"/>
  <c r="I4" i="21" s="1"/>
  <c r="B4" i="21" a="1"/>
  <c r="B4" i="21" s="1"/>
  <c r="F37" i="20" a="1"/>
  <c r="F37" i="20" s="1"/>
  <c r="B36" i="20" a="1"/>
  <c r="B36" i="20" s="1"/>
  <c r="G34" i="20" a="1"/>
  <c r="G34" i="20" s="1"/>
  <c r="B34" i="20" a="1"/>
  <c r="B34" i="20" s="1"/>
  <c r="I32" i="20" a="1"/>
  <c r="I32" i="20" s="1"/>
  <c r="G30" i="20" a="1"/>
  <c r="G30" i="20" s="1"/>
  <c r="B30" i="20" a="1"/>
  <c r="B30" i="20" s="1"/>
  <c r="I28" i="20" a="1"/>
  <c r="I28" i="20" s="1"/>
  <c r="G26" i="20" a="1"/>
  <c r="G26" i="20" s="1"/>
  <c r="B26" i="20" a="1"/>
  <c r="B26" i="20" s="1"/>
  <c r="I24" i="20" a="1"/>
  <c r="I24" i="20" s="1"/>
  <c r="G22" i="20" a="1"/>
  <c r="G22" i="20" s="1"/>
  <c r="B22" i="20" a="1"/>
  <c r="B22" i="20" s="1"/>
  <c r="I20" i="20" a="1"/>
  <c r="I20" i="20" s="1"/>
  <c r="G18" i="20" a="1"/>
  <c r="G18" i="20" s="1"/>
  <c r="B18" i="20" a="1"/>
  <c r="B18" i="20" s="1"/>
  <c r="I16" i="20" a="1"/>
  <c r="I16" i="20" s="1"/>
  <c r="G14" i="20" a="1"/>
  <c r="G14" i="20" s="1"/>
  <c r="B14" i="20" a="1"/>
  <c r="B14" i="20" s="1"/>
  <c r="C31" i="21" a="1"/>
  <c r="C31" i="21" s="1"/>
  <c r="B24" i="21" a="1"/>
  <c r="B24" i="21" s="1"/>
  <c r="F20" i="21" a="1"/>
  <c r="F20" i="21" s="1"/>
  <c r="F19" i="21" a="1"/>
  <c r="F19" i="21" s="1"/>
  <c r="E17" i="21" a="1"/>
  <c r="E17" i="21" s="1"/>
  <c r="E16" i="21" a="1"/>
  <c r="E16" i="21" s="1"/>
  <c r="D15" i="21" a="1"/>
  <c r="D15" i="21" s="1"/>
  <c r="D14" i="21" a="1"/>
  <c r="D14" i="21" s="1"/>
  <c r="C13" i="21" a="1"/>
  <c r="C13" i="21" s="1"/>
  <c r="B12" i="21" a="1"/>
  <c r="B12" i="21" s="1"/>
  <c r="B11" i="21" a="1"/>
  <c r="B11" i="21" s="1"/>
  <c r="I9" i="21" a="1"/>
  <c r="I9" i="21" s="1"/>
  <c r="B8" i="21" a="1"/>
  <c r="B8" i="21" s="1"/>
  <c r="C7" i="21" a="1"/>
  <c r="C7" i="21" s="1"/>
  <c r="F5" i="21" a="1"/>
  <c r="F5" i="21" s="1"/>
  <c r="D3" i="21" a="1"/>
  <c r="D3" i="21" s="1"/>
  <c r="D35" i="20" a="1"/>
  <c r="D35" i="20" s="1"/>
  <c r="F34" i="20" a="1"/>
  <c r="F34" i="20" s="1"/>
  <c r="E33" i="20" a="1"/>
  <c r="E33" i="20" s="1"/>
  <c r="D32" i="20" a="1"/>
  <c r="D32" i="20" s="1"/>
  <c r="F30" i="20" a="1"/>
  <c r="F30" i="20" s="1"/>
  <c r="E29" i="20" a="1"/>
  <c r="E29" i="20" s="1"/>
  <c r="D28" i="20" a="1"/>
  <c r="D28" i="20" s="1"/>
  <c r="F26" i="20" a="1"/>
  <c r="F26" i="20" s="1"/>
  <c r="E25" i="20" a="1"/>
  <c r="E25" i="20" s="1"/>
  <c r="D24" i="20" a="1"/>
  <c r="D24" i="20" s="1"/>
  <c r="F22" i="20" a="1"/>
  <c r="F22" i="20" s="1"/>
  <c r="E21" i="20" a="1"/>
  <c r="E21" i="20" s="1"/>
  <c r="D20" i="20" a="1"/>
  <c r="D20" i="20" s="1"/>
  <c r="F18" i="20" a="1"/>
  <c r="F18" i="20" s="1"/>
  <c r="E17" i="20" a="1"/>
  <c r="E17" i="20" s="1"/>
  <c r="D16" i="20" a="1"/>
  <c r="D16" i="20" s="1"/>
  <c r="F14" i="20" a="1"/>
  <c r="F14" i="20" s="1"/>
  <c r="E13" i="20" a="1"/>
  <c r="E13" i="20" s="1"/>
  <c r="D12" i="20" a="1"/>
  <c r="D12" i="20" s="1"/>
  <c r="F10" i="20" a="1"/>
  <c r="F10" i="20" s="1"/>
  <c r="E9" i="20" a="1"/>
  <c r="E9" i="20" s="1"/>
  <c r="D8" i="20" a="1"/>
  <c r="D8" i="20" s="1"/>
  <c r="F6" i="20" a="1"/>
  <c r="F6" i="20" s="1"/>
  <c r="E5" i="20" a="1"/>
  <c r="E5" i="20" s="1"/>
  <c r="D4" i="20" a="1"/>
  <c r="D4" i="20" s="1"/>
  <c r="D33" i="21" a="1"/>
  <c r="D33" i="21" s="1"/>
  <c r="F30" i="21" a="1"/>
  <c r="F30" i="21" s="1"/>
  <c r="I27" i="21" a="1"/>
  <c r="I27" i="21" s="1"/>
  <c r="D25" i="21" a="1"/>
  <c r="D25" i="21" s="1"/>
  <c r="I23" i="21" a="1"/>
  <c r="I23" i="21" s="1"/>
  <c r="F22" i="21" a="1"/>
  <c r="F22" i="21" s="1"/>
  <c r="F21" i="21" a="1"/>
  <c r="F21" i="21" s="1"/>
  <c r="E19" i="21" a="1"/>
  <c r="E19" i="21" s="1"/>
  <c r="E18" i="21" a="1"/>
  <c r="E18" i="21" s="1"/>
  <c r="D17" i="21" a="1"/>
  <c r="D17" i="21" s="1"/>
  <c r="D16" i="21" a="1"/>
  <c r="D16" i="21" s="1"/>
  <c r="C15" i="21" a="1"/>
  <c r="C15" i="21" s="1"/>
  <c r="B14" i="21" a="1"/>
  <c r="B14" i="21" s="1"/>
  <c r="B13" i="21" a="1"/>
  <c r="B13" i="21" s="1"/>
  <c r="I11" i="21" a="1"/>
  <c r="I11" i="21" s="1"/>
  <c r="I10" i="21" a="1"/>
  <c r="I10" i="21" s="1"/>
  <c r="I8" i="21" a="1"/>
  <c r="I8" i="21" s="1"/>
  <c r="I7" i="21" a="1"/>
  <c r="I7" i="21" s="1"/>
  <c r="B7" i="21" a="1"/>
  <c r="B7" i="21" s="1"/>
  <c r="D6" i="21" a="1"/>
  <c r="D6" i="21" s="1"/>
  <c r="E5" i="21" a="1"/>
  <c r="E5" i="21" s="1"/>
  <c r="G4" i="21" a="1"/>
  <c r="G4" i="21" s="1"/>
  <c r="I3" i="21" a="1"/>
  <c r="I3" i="21" s="1"/>
  <c r="C3" i="21" a="1"/>
  <c r="C3" i="21" s="1"/>
  <c r="E37" i="20" a="1"/>
  <c r="E37" i="20" s="1"/>
  <c r="G36" i="20" a="1"/>
  <c r="G36" i="20" s="1"/>
  <c r="I35" i="20" a="1"/>
  <c r="I35" i="20" s="1"/>
  <c r="B35" i="20" a="1"/>
  <c r="B35" i="20" s="1"/>
  <c r="I33" i="20" a="1"/>
  <c r="I33" i="20" s="1"/>
  <c r="G31" i="20" a="1"/>
  <c r="G31" i="20" s="1"/>
  <c r="B31" i="20" a="1"/>
  <c r="B31" i="20" s="1"/>
  <c r="I29" i="20" a="1"/>
  <c r="I29" i="20" s="1"/>
  <c r="G27" i="20" a="1"/>
  <c r="G27" i="20" s="1"/>
  <c r="B27" i="20" a="1"/>
  <c r="B27" i="20" s="1"/>
  <c r="I25" i="20" a="1"/>
  <c r="I25" i="20" s="1"/>
  <c r="G23" i="20" a="1"/>
  <c r="G23" i="20" s="1"/>
  <c r="B23" i="20" a="1"/>
  <c r="B23" i="20" s="1"/>
  <c r="I21" i="20" a="1"/>
  <c r="I21" i="20" s="1"/>
  <c r="G19" i="20" a="1"/>
  <c r="G19" i="20" s="1"/>
  <c r="B19" i="20" a="1"/>
  <c r="B19" i="20" s="1"/>
  <c r="I17" i="20" a="1"/>
  <c r="I17" i="20" s="1"/>
  <c r="G15" i="20" a="1"/>
  <c r="G15" i="20" s="1"/>
  <c r="B15" i="20" a="1"/>
  <c r="B15" i="20" s="1"/>
  <c r="I13" i="20" a="1"/>
  <c r="I13" i="20" s="1"/>
  <c r="G11" i="20" a="1"/>
  <c r="G11" i="20" s="1"/>
  <c r="C37" i="21" a="1"/>
  <c r="C37" i="21" s="1"/>
  <c r="C33" i="21" a="1"/>
  <c r="C33" i="21" s="1"/>
  <c r="C25" i="21" a="1"/>
  <c r="C25" i="21" s="1"/>
  <c r="E21" i="21" a="1"/>
  <c r="E21" i="21" s="1"/>
  <c r="E20" i="21" a="1"/>
  <c r="E20" i="21" s="1"/>
  <c r="D19" i="21" a="1"/>
  <c r="D19" i="21" s="1"/>
  <c r="D18" i="21" a="1"/>
  <c r="D18" i="21" s="1"/>
  <c r="C17" i="21" a="1"/>
  <c r="C17" i="21" s="1"/>
  <c r="B16" i="21" a="1"/>
  <c r="B16" i="21" s="1"/>
  <c r="B15" i="21" a="1"/>
  <c r="B15" i="21" s="1"/>
  <c r="I13" i="21" a="1"/>
  <c r="I13" i="21" s="1"/>
  <c r="I12" i="21" a="1"/>
  <c r="I12" i="21" s="1"/>
  <c r="B6" i="21" a="1"/>
  <c r="B6" i="21" s="1"/>
  <c r="F4" i="21" a="1"/>
  <c r="F4" i="21" s="1"/>
  <c r="B3" i="21" a="1"/>
  <c r="B3" i="21" s="1"/>
  <c r="F36" i="20" a="1"/>
  <c r="F36" i="20" s="1"/>
  <c r="E34" i="20" a="1"/>
  <c r="E34" i="20" s="1"/>
  <c r="D33" i="20" a="1"/>
  <c r="D33" i="20" s="1"/>
  <c r="F31" i="20" a="1"/>
  <c r="F31" i="20" s="1"/>
  <c r="E30" i="20" a="1"/>
  <c r="E30" i="20" s="1"/>
  <c r="D29" i="20" a="1"/>
  <c r="D29" i="20" s="1"/>
  <c r="F27" i="20" a="1"/>
  <c r="F27" i="20" s="1"/>
  <c r="E26" i="20" a="1"/>
  <c r="E26" i="20" s="1"/>
  <c r="D25" i="20" a="1"/>
  <c r="D25" i="20" s="1"/>
  <c r="F23" i="20" a="1"/>
  <c r="F23" i="20" s="1"/>
  <c r="E22" i="20" a="1"/>
  <c r="E22" i="20" s="1"/>
  <c r="D21" i="20" a="1"/>
  <c r="D21" i="20" s="1"/>
  <c r="F19" i="20" a="1"/>
  <c r="F19" i="20" s="1"/>
  <c r="E18" i="20" a="1"/>
  <c r="E18" i="20" s="1"/>
  <c r="D17" i="20" a="1"/>
  <c r="D17" i="20" s="1"/>
  <c r="F15" i="20" a="1"/>
  <c r="F15" i="20" s="1"/>
  <c r="E14" i="20" a="1"/>
  <c r="E14" i="20" s="1"/>
  <c r="D13" i="20" a="1"/>
  <c r="D13" i="20" s="1"/>
  <c r="F11" i="20" a="1"/>
  <c r="F11" i="20" s="1"/>
  <c r="E10" i="20" a="1"/>
  <c r="E10" i="20" s="1"/>
  <c r="D9" i="20" a="1"/>
  <c r="D9" i="20" s="1"/>
  <c r="F7" i="20" a="1"/>
  <c r="F7" i="20" s="1"/>
  <c r="E6" i="20" a="1"/>
  <c r="E6" i="20" s="1"/>
  <c r="D5" i="20" a="1"/>
  <c r="D5" i="20" s="1"/>
  <c r="F3" i="20" a="1"/>
  <c r="F3" i="20" s="1"/>
  <c r="F32" i="21" a="1"/>
  <c r="F32" i="21" s="1"/>
  <c r="I29" i="21" a="1"/>
  <c r="I29" i="21" s="1"/>
  <c r="D27" i="21" a="1"/>
  <c r="D27" i="21" s="1"/>
  <c r="B25" i="21" a="1"/>
  <c r="B25" i="21" s="1"/>
  <c r="E22" i="21" a="1"/>
  <c r="E22" i="21" s="1"/>
  <c r="D21" i="21" a="1"/>
  <c r="D21" i="21" s="1"/>
  <c r="D20" i="21" a="1"/>
  <c r="D20" i="21" s="1"/>
  <c r="C19" i="21" a="1"/>
  <c r="C19" i="21" s="1"/>
  <c r="B18" i="21" a="1"/>
  <c r="B18" i="21" s="1"/>
  <c r="B17" i="21" a="1"/>
  <c r="B17" i="21" s="1"/>
  <c r="I15" i="21" a="1"/>
  <c r="I15" i="21" s="1"/>
  <c r="I14" i="21" a="1"/>
  <c r="I14" i="21" s="1"/>
  <c r="F10" i="21" a="1"/>
  <c r="F10" i="21" s="1"/>
  <c r="F9" i="21" a="1"/>
  <c r="F9" i="21" s="1"/>
  <c r="F8" i="21" a="1"/>
  <c r="F8" i="21" s="1"/>
  <c r="I6" i="21" a="1"/>
  <c r="I6" i="21" s="1"/>
  <c r="D5" i="21" a="1"/>
  <c r="D5" i="21" s="1"/>
  <c r="F17" i="18"/>
  <c r="G17" i="18" s="1"/>
  <c r="D37" i="20" a="1"/>
  <c r="D37" i="20" s="1"/>
  <c r="E36" i="20" a="1"/>
  <c r="E36" i="20" s="1"/>
  <c r="G35" i="20" a="1"/>
  <c r="G35" i="20" s="1"/>
  <c r="I34" i="20" a="1"/>
  <c r="I34" i="20" s="1"/>
  <c r="G32" i="20" a="1"/>
  <c r="G32" i="20" s="1"/>
  <c r="B32" i="20" a="1"/>
  <c r="B32" i="20" s="1"/>
  <c r="I30" i="20" a="1"/>
  <c r="I30" i="20" s="1"/>
  <c r="G28" i="20" a="1"/>
  <c r="G28" i="20" s="1"/>
  <c r="B28" i="20" a="1"/>
  <c r="B28" i="20" s="1"/>
  <c r="I26" i="20" a="1"/>
  <c r="I26" i="20" s="1"/>
  <c r="G24" i="20" a="1"/>
  <c r="G24" i="20" s="1"/>
  <c r="B24" i="20" a="1"/>
  <c r="B24" i="20" s="1"/>
  <c r="I22" i="20" a="1"/>
  <c r="I22" i="20" s="1"/>
  <c r="G20" i="20" a="1"/>
  <c r="G20" i="20" s="1"/>
  <c r="B20" i="20" a="1"/>
  <c r="B20" i="20" s="1"/>
  <c r="I18" i="20" a="1"/>
  <c r="I18" i="20" s="1"/>
  <c r="G16" i="20" a="1"/>
  <c r="G16" i="20" s="1"/>
  <c r="B16" i="20" a="1"/>
  <c r="B16" i="20" s="1"/>
  <c r="I14" i="20" a="1"/>
  <c r="I14" i="20" s="1"/>
  <c r="G12" i="20" a="1"/>
  <c r="G12" i="20" s="1"/>
  <c r="B12" i="20" a="1"/>
  <c r="B12" i="20" s="1"/>
  <c r="I10" i="20" a="1"/>
  <c r="I10" i="20" s="1"/>
  <c r="C27" i="21" a="1"/>
  <c r="C27" i="21" s="1"/>
  <c r="E23" i="21" a="1"/>
  <c r="E23" i="21" s="1"/>
  <c r="D22" i="21" a="1"/>
  <c r="D22" i="21" s="1"/>
  <c r="C21" i="21" a="1"/>
  <c r="C21" i="21" s="1"/>
  <c r="B20" i="21" a="1"/>
  <c r="B20" i="21" s="1"/>
  <c r="B19" i="21" a="1"/>
  <c r="B19" i="21" s="1"/>
  <c r="I17" i="21" a="1"/>
  <c r="I17" i="21" s="1"/>
  <c r="I16" i="21" a="1"/>
  <c r="I16" i="21" s="1"/>
  <c r="F12" i="21" a="1"/>
  <c r="F12" i="21" s="1"/>
  <c r="F11" i="21" a="1"/>
  <c r="F11" i="21" s="1"/>
  <c r="E9" i="21" a="1"/>
  <c r="E9" i="21" s="1"/>
  <c r="G7" i="21" a="1"/>
  <c r="G7" i="21" s="1"/>
  <c r="I5" i="21" a="1"/>
  <c r="I5" i="21" s="1"/>
  <c r="C5" i="21" a="1"/>
  <c r="C5" i="21" s="1"/>
  <c r="E4" i="21" a="1"/>
  <c r="E4" i="21" s="1"/>
  <c r="G3" i="21" a="1"/>
  <c r="G3" i="21" s="1"/>
  <c r="I37" i="20" a="1"/>
  <c r="I37" i="20" s="1"/>
  <c r="B37" i="20" a="1"/>
  <c r="B37" i="20" s="1"/>
  <c r="F35" i="20" a="1"/>
  <c r="F35" i="20" s="1"/>
  <c r="D34" i="20" a="1"/>
  <c r="D34" i="20" s="1"/>
  <c r="F32" i="20" a="1"/>
  <c r="F32" i="20" s="1"/>
  <c r="E31" i="20" a="1"/>
  <c r="E31" i="20" s="1"/>
  <c r="D30" i="20" a="1"/>
  <c r="D30" i="20" s="1"/>
  <c r="F28" i="20" a="1"/>
  <c r="F28" i="20" s="1"/>
  <c r="E27" i="20" a="1"/>
  <c r="E27" i="20" s="1"/>
  <c r="D26" i="20" a="1"/>
  <c r="D26" i="20" s="1"/>
  <c r="F24" i="20" a="1"/>
  <c r="F24" i="20" s="1"/>
  <c r="E23" i="20" a="1"/>
  <c r="E23" i="20" s="1"/>
  <c r="D22" i="20" a="1"/>
  <c r="D22" i="20" s="1"/>
  <c r="F20" i="20" a="1"/>
  <c r="F20" i="20" s="1"/>
  <c r="E19" i="20" a="1"/>
  <c r="E19" i="20" s="1"/>
  <c r="D18" i="20" a="1"/>
  <c r="D18" i="20" s="1"/>
  <c r="F16" i="20" a="1"/>
  <c r="F16" i="20" s="1"/>
  <c r="E15" i="20" a="1"/>
  <c r="E15" i="20" s="1"/>
  <c r="D14" i="20" a="1"/>
  <c r="D14" i="20" s="1"/>
  <c r="F12" i="20" a="1"/>
  <c r="F12" i="20" s="1"/>
  <c r="E11" i="20" a="1"/>
  <c r="E11" i="20" s="1"/>
  <c r="D10" i="20" a="1"/>
  <c r="D10" i="20" s="1"/>
  <c r="F8" i="20" a="1"/>
  <c r="F8" i="20" s="1"/>
  <c r="E7" i="20" a="1"/>
  <c r="E7" i="20" s="1"/>
  <c r="D6" i="20" a="1"/>
  <c r="D6" i="20" s="1"/>
  <c r="F4" i="20" a="1"/>
  <c r="F4" i="20" s="1"/>
  <c r="C35" i="21" a="1"/>
  <c r="C35" i="21" s="1"/>
  <c r="F24" i="21" a="1"/>
  <c r="F24" i="21" s="1"/>
  <c r="I19" i="21" a="1"/>
  <c r="I19" i="21" s="1"/>
  <c r="E11" i="21" a="1"/>
  <c r="E11" i="21" s="1"/>
  <c r="F7" i="21" a="1"/>
  <c r="F7" i="21" s="1"/>
  <c r="D36" i="20" a="1"/>
  <c r="D36" i="20" s="1"/>
  <c r="G33" i="20" a="1"/>
  <c r="G33" i="20" s="1"/>
  <c r="B29" i="20" a="1"/>
  <c r="B29" i="20" s="1"/>
  <c r="I19" i="20" a="1"/>
  <c r="I19" i="20" s="1"/>
  <c r="G17" i="20" a="1"/>
  <c r="G17" i="20" s="1"/>
  <c r="G10" i="20" a="1"/>
  <c r="G10" i="20" s="1"/>
  <c r="G7" i="20" a="1"/>
  <c r="G7" i="20" s="1"/>
  <c r="F15" i="21" a="1"/>
  <c r="F15" i="21" s="1"/>
  <c r="D11" i="21" a="1"/>
  <c r="D11" i="21" s="1"/>
  <c r="E7" i="21" a="1"/>
  <c r="E7" i="21" s="1"/>
  <c r="D4" i="21" a="1"/>
  <c r="D4" i="21" s="1"/>
  <c r="F33" i="20" a="1"/>
  <c r="F33" i="20" s="1"/>
  <c r="D31" i="20" a="1"/>
  <c r="D31" i="20" s="1"/>
  <c r="E24" i="20" a="1"/>
  <c r="E24" i="20" s="1"/>
  <c r="F17" i="20" a="1"/>
  <c r="F17" i="20" s="1"/>
  <c r="D15" i="20" a="1"/>
  <c r="D15" i="20" s="1"/>
  <c r="B13" i="20" a="1"/>
  <c r="B13" i="20" s="1"/>
  <c r="E8" i="20" a="1"/>
  <c r="E8" i="20" s="1"/>
  <c r="I31" i="21" a="1"/>
  <c r="I31" i="21" s="1"/>
  <c r="D23" i="21" a="1"/>
  <c r="D23" i="21" s="1"/>
  <c r="I18" i="21" a="1"/>
  <c r="I18" i="21" s="1"/>
  <c r="F14" i="21" a="1"/>
  <c r="F14" i="21" s="1"/>
  <c r="E10" i="21" a="1"/>
  <c r="E10" i="21" s="1"/>
  <c r="F6" i="21" a="1"/>
  <c r="F6" i="21" s="1"/>
  <c r="F3" i="21" a="1"/>
  <c r="F3" i="21" s="1"/>
  <c r="B33" i="20" a="1"/>
  <c r="B33" i="20" s="1"/>
  <c r="I23" i="20" a="1"/>
  <c r="I23" i="20" s="1"/>
  <c r="G21" i="20" a="1"/>
  <c r="G21" i="20" s="1"/>
  <c r="B17" i="20" a="1"/>
  <c r="B17" i="20" s="1"/>
  <c r="F5" i="20" a="1"/>
  <c r="F5" i="20" s="1"/>
  <c r="C23" i="21" a="1"/>
  <c r="C23" i="21" s="1"/>
  <c r="D10" i="21" a="1"/>
  <c r="D10" i="21" s="1"/>
  <c r="E3" i="21" a="1"/>
  <c r="E3" i="21" s="1"/>
  <c r="E35" i="20" a="1"/>
  <c r="E35" i="20" s="1"/>
  <c r="E28" i="20" a="1"/>
  <c r="E28" i="20" s="1"/>
  <c r="F21" i="20" a="1"/>
  <c r="F21" i="20" s="1"/>
  <c r="D19" i="20" a="1"/>
  <c r="D19" i="20" s="1"/>
  <c r="I12" i="20" a="1"/>
  <c r="I12" i="20" s="1"/>
  <c r="D11" i="20" a="1"/>
  <c r="D11" i="20" s="1"/>
  <c r="B9" i="20" a="1"/>
  <c r="B9" i="20" s="1"/>
  <c r="D7" i="20" a="1"/>
  <c r="D7" i="20" s="1"/>
  <c r="D29" i="21" a="1"/>
  <c r="D29" i="21" s="1"/>
  <c r="B22" i="21" a="1"/>
  <c r="B22" i="21" s="1"/>
  <c r="F13" i="21" a="1"/>
  <c r="F13" i="21" s="1"/>
  <c r="D9" i="21" a="1"/>
  <c r="D9" i="21" s="1"/>
  <c r="I27" i="20" a="1"/>
  <c r="I27" i="20" s="1"/>
  <c r="G25" i="20" a="1"/>
  <c r="G25" i="20" s="1"/>
  <c r="B21" i="20" a="1"/>
  <c r="B21" i="20" s="1"/>
  <c r="B10" i="20" a="1"/>
  <c r="B10" i="20" s="1"/>
  <c r="B8" i="20" a="1"/>
  <c r="B8" i="20" s="1"/>
  <c r="E4" i="20" a="1"/>
  <c r="E4" i="20" s="1"/>
  <c r="B3" i="20" a="1"/>
  <c r="B3" i="20" s="1"/>
  <c r="C29" i="21" a="1"/>
  <c r="C29" i="21" s="1"/>
  <c r="I21" i="21" a="1"/>
  <c r="I21" i="21" s="1"/>
  <c r="E13" i="21" a="1"/>
  <c r="E13" i="21" s="1"/>
  <c r="C9" i="21" a="1"/>
  <c r="C9" i="21" s="1"/>
  <c r="G37" i="20" a="1"/>
  <c r="G37" i="20" s="1"/>
  <c r="E32" i="20" a="1"/>
  <c r="E32" i="20" s="1"/>
  <c r="F25" i="20" a="1"/>
  <c r="F25" i="20" s="1"/>
  <c r="D23" i="20" a="1"/>
  <c r="D23" i="20" s="1"/>
  <c r="E16" i="20" a="1"/>
  <c r="E16" i="20" s="1"/>
  <c r="E12" i="20" a="1"/>
  <c r="E12" i="20" s="1"/>
  <c r="B11" i="20" a="1"/>
  <c r="B11" i="20" s="1"/>
  <c r="I9" i="20" a="1"/>
  <c r="I9" i="20" s="1"/>
  <c r="F26" i="21" a="1"/>
  <c r="F26" i="21" s="1"/>
  <c r="B21" i="21" a="1"/>
  <c r="B21" i="21" s="1"/>
  <c r="E8" i="21" a="1"/>
  <c r="E8" i="21" s="1"/>
  <c r="B5" i="21" a="1"/>
  <c r="B5" i="21" s="1"/>
  <c r="I31" i="20" a="1"/>
  <c r="I31" i="20" s="1"/>
  <c r="G29" i="20" a="1"/>
  <c r="G29" i="20" s="1"/>
  <c r="B25" i="20" a="1"/>
  <c r="B25" i="20" s="1"/>
  <c r="I15" i="20" a="1"/>
  <c r="I15" i="20" s="1"/>
  <c r="G13" i="20" a="1"/>
  <c r="G13" i="20" s="1"/>
  <c r="G9" i="20" a="1"/>
  <c r="G9" i="20" s="1"/>
  <c r="F13" i="20" a="1"/>
  <c r="F13" i="20" s="1"/>
  <c r="I5" i="20" a="1"/>
  <c r="I5" i="20" s="1"/>
  <c r="G4" i="20" a="1"/>
  <c r="G4" i="20" s="1"/>
  <c r="I20" i="21" a="1"/>
  <c r="I20" i="21" s="1"/>
  <c r="F29" i="20" a="1"/>
  <c r="F29" i="20" s="1"/>
  <c r="I11" i="20" a="1"/>
  <c r="I11" i="20" s="1"/>
  <c r="F16" i="21" a="1"/>
  <c r="F16" i="21" s="1"/>
  <c r="D27" i="20" a="1"/>
  <c r="D27" i="20" s="1"/>
  <c r="B7" i="20" a="1"/>
  <c r="B7" i="20" s="1"/>
  <c r="G5" i="20" a="1"/>
  <c r="G5" i="20" s="1"/>
  <c r="E12" i="21" a="1"/>
  <c r="E12" i="21" s="1"/>
  <c r="F9" i="20" a="1"/>
  <c r="F9" i="20" s="1"/>
  <c r="I6" i="20" a="1"/>
  <c r="I6" i="20" s="1"/>
  <c r="B4" i="20" a="1"/>
  <c r="B4" i="20" s="1"/>
  <c r="D3" i="20" a="1"/>
  <c r="D3" i="20" s="1"/>
  <c r="I8" i="20" a="1"/>
  <c r="I8" i="20" s="1"/>
  <c r="B5" i="20" a="1"/>
  <c r="B5" i="20" s="1"/>
  <c r="I36" i="20" a="1"/>
  <c r="I36" i="20" s="1"/>
  <c r="G8" i="20" a="1"/>
  <c r="G8" i="20" s="1"/>
  <c r="I7" i="20" a="1"/>
  <c r="I7" i="20" s="1"/>
  <c r="B6" i="20" a="1"/>
  <c r="B6" i="20" s="1"/>
  <c r="I3" i="20" a="1"/>
  <c r="I3" i="20" s="1"/>
  <c r="E20" i="20" a="1"/>
  <c r="E20" i="20" s="1"/>
  <c r="E3" i="20" a="1"/>
  <c r="E3" i="20" s="1"/>
  <c r="I4" i="20" a="1"/>
  <c r="I4" i="20" s="1"/>
  <c r="G3" i="20" a="1"/>
  <c r="G3" i="20" s="1"/>
  <c r="B38" i="9"/>
  <c r="B49" i="9" s="1"/>
  <c r="F35" i="19" a="1"/>
  <c r="F35" i="19" s="1"/>
  <c r="F4" i="19" a="1"/>
  <c r="F4" i="19" s="1"/>
  <c r="F8" i="19" a="1"/>
  <c r="F8" i="19" s="1"/>
  <c r="F21" i="19" a="1"/>
  <c r="F21" i="19" s="1"/>
  <c r="F37" i="19" a="1"/>
  <c r="F37" i="19" s="1"/>
  <c r="F25" i="19" a="1"/>
  <c r="F25" i="19" s="1"/>
  <c r="F3" i="19" a="1"/>
  <c r="F3" i="19" s="1"/>
  <c r="F23" i="19" a="1"/>
  <c r="F23" i="19" s="1"/>
  <c r="D3" i="19" a="1"/>
  <c r="D3" i="19" s="1"/>
  <c r="AJ50" i="9"/>
  <c r="D37" i="19" s="1" a="1"/>
  <c r="D37" i="19" s="1"/>
  <c r="AB50" i="9"/>
  <c r="D29" i="19" s="1" a="1"/>
  <c r="D29" i="19" s="1"/>
  <c r="T50" i="9"/>
  <c r="D21" i="19" s="1" a="1"/>
  <c r="D21" i="19" s="1"/>
  <c r="L50" i="9"/>
  <c r="D13" i="19" s="1" a="1"/>
  <c r="D13" i="19" s="1"/>
  <c r="D50" i="9"/>
  <c r="D5" i="19" s="1" a="1"/>
  <c r="D5" i="19" s="1"/>
  <c r="AE50" i="9"/>
  <c r="D32" i="19" s="1" a="1"/>
  <c r="D32" i="19" s="1"/>
  <c r="W50" i="9"/>
  <c r="D24" i="19" s="1" a="1"/>
  <c r="D24" i="19" s="1"/>
  <c r="O50" i="9"/>
  <c r="D16" i="19" s="1" a="1"/>
  <c r="D16" i="19" s="1"/>
  <c r="G50" i="9"/>
  <c r="D8" i="19" s="1" a="1"/>
  <c r="D8" i="19" s="1"/>
  <c r="AA50" i="9"/>
  <c r="D28" i="19" s="1" a="1"/>
  <c r="D28" i="19" s="1"/>
  <c r="Q50" i="9"/>
  <c r="D18" i="19" s="1" a="1"/>
  <c r="D18" i="19" s="1"/>
  <c r="F50" i="9"/>
  <c r="D7" i="19" s="1" a="1"/>
  <c r="D7" i="19" s="1"/>
  <c r="AI50" i="9"/>
  <c r="D36" i="19" s="1" a="1"/>
  <c r="D36" i="19" s="1"/>
  <c r="Y50" i="9"/>
  <c r="D26" i="19" s="1" a="1"/>
  <c r="D26" i="19" s="1"/>
  <c r="N50" i="9"/>
  <c r="D15" i="19" s="1" a="1"/>
  <c r="D15" i="19" s="1"/>
  <c r="C50" i="9"/>
  <c r="D4" i="19" s="1" a="1"/>
  <c r="D4" i="19" s="1"/>
  <c r="AG50" i="9"/>
  <c r="D34" i="19" s="1" a="1"/>
  <c r="D34" i="19" s="1"/>
  <c r="V50" i="9"/>
  <c r="D23" i="19" s="1" a="1"/>
  <c r="D23" i="19" s="1"/>
  <c r="K50" i="9"/>
  <c r="D12" i="19" s="1" a="1"/>
  <c r="D12" i="19" s="1"/>
  <c r="S50" i="9"/>
  <c r="D20" i="19" s="1" a="1"/>
  <c r="D20" i="19" s="1"/>
  <c r="AH50" i="9"/>
  <c r="D35" i="19" s="1" a="1"/>
  <c r="D35" i="19" s="1"/>
  <c r="R50" i="9"/>
  <c r="D19" i="19" s="1" a="1"/>
  <c r="D19" i="19" s="1"/>
  <c r="AF50" i="9"/>
  <c r="D33" i="19" s="1" a="1"/>
  <c r="D33" i="19" s="1"/>
  <c r="P50" i="9"/>
  <c r="D17" i="19" s="1" a="1"/>
  <c r="D17" i="19" s="1"/>
  <c r="AD50" i="9"/>
  <c r="D31" i="19" s="1" a="1"/>
  <c r="D31" i="19" s="1"/>
  <c r="M50" i="9"/>
  <c r="D14" i="19" s="1" a="1"/>
  <c r="D14" i="19" s="1"/>
  <c r="AC50" i="9"/>
  <c r="D30" i="19" s="1" a="1"/>
  <c r="D30" i="19" s="1"/>
  <c r="J50" i="9"/>
  <c r="D11" i="19" s="1" a="1"/>
  <c r="D11" i="19" s="1"/>
  <c r="X50" i="9"/>
  <c r="D25" i="19" s="1" a="1"/>
  <c r="D25" i="19" s="1"/>
  <c r="H50" i="9"/>
  <c r="D9" i="19" s="1" a="1"/>
  <c r="D9" i="19" s="1"/>
  <c r="U50" i="9"/>
  <c r="D22" i="19" s="1" a="1"/>
  <c r="D22" i="19" s="1"/>
  <c r="E50" i="9"/>
  <c r="D6" i="19" s="1" a="1"/>
  <c r="D6" i="19" s="1"/>
  <c r="Z50" i="9"/>
  <c r="D27" i="19" s="1" a="1"/>
  <c r="D27" i="19" s="1"/>
  <c r="I50" i="9"/>
  <c r="D10" i="19" s="1" a="1"/>
  <c r="D10" i="19" s="1"/>
  <c r="F16" i="19" a="1"/>
  <c r="F16" i="19" s="1"/>
  <c r="F10" i="19" a="1"/>
  <c r="F10" i="19" s="1"/>
  <c r="AG40" i="9"/>
  <c r="AG51" i="9" s="1"/>
  <c r="E34" i="19" s="1" a="1"/>
  <c r="E34" i="19" s="1"/>
  <c r="C40" i="9"/>
  <c r="C51" i="9" s="1"/>
  <c r="E4" i="19" s="1" a="1"/>
  <c r="E4" i="19" s="1"/>
  <c r="M40" i="9"/>
  <c r="M51" i="9" s="1"/>
  <c r="E14" i="19" s="1" a="1"/>
  <c r="E14" i="19" s="1"/>
  <c r="W40" i="9"/>
  <c r="W51" i="9" s="1"/>
  <c r="E24" i="19" s="1" a="1"/>
  <c r="E24" i="19" s="1"/>
  <c r="F22" i="19" a="1"/>
  <c r="F22" i="19" s="1"/>
  <c r="F27" i="19" a="1"/>
  <c r="F27" i="19" s="1"/>
  <c r="F18" i="19" a="1"/>
  <c r="F18" i="19" s="1"/>
  <c r="F17" i="19" a="1"/>
  <c r="F17" i="19" s="1"/>
  <c r="AF40" i="9"/>
  <c r="AF51" i="9" s="1"/>
  <c r="E33" i="19" s="1" a="1"/>
  <c r="E33" i="19" s="1"/>
  <c r="F40" i="9"/>
  <c r="F51" i="9" s="1"/>
  <c r="E7" i="19" s="1" a="1"/>
  <c r="E7" i="19" s="1"/>
  <c r="F29" i="19" a="1"/>
  <c r="F29" i="19" s="1"/>
  <c r="S40" i="9"/>
  <c r="S51" i="9" s="1"/>
  <c r="E20" i="19" s="1" a="1"/>
  <c r="E20" i="19" s="1"/>
  <c r="R40" i="9"/>
  <c r="R51" i="9" s="1"/>
  <c r="E19" i="19" s="1" a="1"/>
  <c r="E19" i="19" s="1"/>
  <c r="I40" i="9"/>
  <c r="I51" i="9" s="1"/>
  <c r="E10" i="19" s="1" a="1"/>
  <c r="E10" i="19" s="1"/>
  <c r="F19" i="19" a="1"/>
  <c r="F19" i="19" s="1"/>
  <c r="F32" i="19" a="1"/>
  <c r="F32" i="19" s="1"/>
  <c r="F26" i="19" a="1"/>
  <c r="F26" i="19" s="1"/>
  <c r="F28" i="19" a="1"/>
  <c r="F28" i="19" s="1"/>
  <c r="J40" i="9"/>
  <c r="J51" i="9" s="1"/>
  <c r="E11" i="19" s="1" a="1"/>
  <c r="E11" i="19" s="1"/>
  <c r="AA40" i="9"/>
  <c r="AA51" i="9" s="1"/>
  <c r="E28" i="19" s="1" a="1"/>
  <c r="E28" i="19" s="1"/>
  <c r="O40" i="9"/>
  <c r="O51" i="9" s="1"/>
  <c r="E16" i="19" s="1" a="1"/>
  <c r="E16" i="19" s="1"/>
  <c r="N40" i="9"/>
  <c r="N51" i="9" s="1"/>
  <c r="E15" i="19" s="1" a="1"/>
  <c r="E15" i="19" s="1"/>
  <c r="K40" i="9"/>
  <c r="K51" i="9" s="1"/>
  <c r="E12" i="19" s="1" a="1"/>
  <c r="E12" i="19" s="1"/>
  <c r="X40" i="9"/>
  <c r="X51" i="9" s="1"/>
  <c r="E25" i="19" s="1" a="1"/>
  <c r="E25" i="19" s="1"/>
  <c r="AF54" i="9"/>
  <c r="H33" i="19" s="1" a="1"/>
  <c r="H33" i="19" s="1"/>
  <c r="X54" i="9"/>
  <c r="H25" i="19" s="1" a="1"/>
  <c r="H25" i="19" s="1"/>
  <c r="P54" i="9"/>
  <c r="H17" i="19" s="1" a="1"/>
  <c r="H17" i="19" s="1"/>
  <c r="H54" i="9"/>
  <c r="H9" i="19" s="1" a="1"/>
  <c r="H9" i="19" s="1"/>
  <c r="AI54" i="9"/>
  <c r="H36" i="19" s="1" a="1"/>
  <c r="H36" i="19" s="1"/>
  <c r="AA54" i="9"/>
  <c r="H28" i="19" s="1" a="1"/>
  <c r="H28" i="19" s="1"/>
  <c r="S54" i="9"/>
  <c r="H20" i="19" s="1" a="1"/>
  <c r="H20" i="19" s="1"/>
  <c r="K54" i="9"/>
  <c r="H12" i="19" s="1" a="1"/>
  <c r="H12" i="19" s="1"/>
  <c r="C54" i="9"/>
  <c r="H4" i="19" s="1" a="1"/>
  <c r="H4" i="19" s="1"/>
  <c r="Z54" i="9"/>
  <c r="H27" i="19" s="1" a="1"/>
  <c r="H27" i="19" s="1"/>
  <c r="O54" i="9"/>
  <c r="H16" i="19" s="1" a="1"/>
  <c r="H16" i="19" s="1"/>
  <c r="E54" i="9"/>
  <c r="H6" i="19" s="1" a="1"/>
  <c r="H6" i="19" s="1"/>
  <c r="AH54" i="9"/>
  <c r="H35" i="19" s="1" a="1"/>
  <c r="H35" i="19" s="1"/>
  <c r="W54" i="9"/>
  <c r="H24" i="19" s="1" a="1"/>
  <c r="H24" i="19" s="1"/>
  <c r="M54" i="9"/>
  <c r="H14" i="19" s="1" a="1"/>
  <c r="H14" i="19" s="1"/>
  <c r="AE54" i="9"/>
  <c r="H32" i="19" s="1" a="1"/>
  <c r="H32" i="19" s="1"/>
  <c r="U54" i="9"/>
  <c r="H22" i="19" s="1" a="1"/>
  <c r="H22" i="19" s="1"/>
  <c r="J54" i="9"/>
  <c r="H11" i="19" s="1" a="1"/>
  <c r="H11" i="19" s="1"/>
  <c r="AG54" i="9"/>
  <c r="H34" i="19" s="1" a="1"/>
  <c r="H34" i="19" s="1"/>
  <c r="Q54" i="9"/>
  <c r="H18" i="19" s="1" a="1"/>
  <c r="H18" i="19" s="1"/>
  <c r="AD54" i="9"/>
  <c r="H31" i="19" s="1" a="1"/>
  <c r="H31" i="19" s="1"/>
  <c r="N54" i="9"/>
  <c r="H15" i="19" s="1" a="1"/>
  <c r="H15" i="19" s="1"/>
  <c r="AC54" i="9"/>
  <c r="H30" i="19" s="1" a="1"/>
  <c r="H30" i="19" s="1"/>
  <c r="L54" i="9"/>
  <c r="H13" i="19" s="1" a="1"/>
  <c r="H13" i="19" s="1"/>
  <c r="AB54" i="9"/>
  <c r="H29" i="19" s="1" a="1"/>
  <c r="H29" i="19" s="1"/>
  <c r="I54" i="9"/>
  <c r="H10" i="19" s="1" a="1"/>
  <c r="H10" i="19" s="1"/>
  <c r="Y54" i="9"/>
  <c r="H26" i="19" s="1" a="1"/>
  <c r="H26" i="19" s="1"/>
  <c r="G54" i="9"/>
  <c r="H8" i="19" s="1" a="1"/>
  <c r="H8" i="19" s="1"/>
  <c r="T54" i="9"/>
  <c r="H21" i="19" s="1" a="1"/>
  <c r="H21" i="19" s="1"/>
  <c r="D54" i="9"/>
  <c r="H5" i="19" s="1" a="1"/>
  <c r="H5" i="19" s="1"/>
  <c r="AJ54" i="9"/>
  <c r="H37" i="19" s="1" a="1"/>
  <c r="H37" i="19" s="1"/>
  <c r="R54" i="9"/>
  <c r="H19" i="19" s="1" a="1"/>
  <c r="H19" i="19" s="1"/>
  <c r="V54" i="9"/>
  <c r="H23" i="19" s="1" a="1"/>
  <c r="H23" i="19" s="1"/>
  <c r="F54" i="9"/>
  <c r="H7" i="19" s="1" a="1"/>
  <c r="H7" i="19" s="1"/>
  <c r="F15" i="19" a="1"/>
  <c r="F15" i="19" s="1"/>
  <c r="F11" i="19" a="1"/>
  <c r="F11" i="19" s="1"/>
  <c r="F34" i="19" a="1"/>
  <c r="F34" i="19" s="1"/>
  <c r="F9" i="19" a="1"/>
  <c r="F9" i="19" s="1"/>
  <c r="AC40" i="9"/>
  <c r="AC51" i="9" s="1"/>
  <c r="E30" i="19" s="1" a="1"/>
  <c r="E30" i="19" s="1"/>
  <c r="F12" i="19" a="1"/>
  <c r="F12" i="19" s="1"/>
  <c r="F7" i="19" a="1"/>
  <c r="F7" i="19" s="1"/>
  <c r="F20" i="19" a="1"/>
  <c r="F20" i="19" s="1"/>
  <c r="B48" i="9"/>
  <c r="B44" i="9" l="1"/>
  <c r="B55" i="9" s="1"/>
  <c r="I3" i="19" s="1" a="1"/>
  <c r="I3" i="19" s="1"/>
  <c r="Q38" i="9"/>
  <c r="Q44" i="9" s="1"/>
  <c r="AG38" i="9"/>
  <c r="I38" i="9"/>
  <c r="I44" i="9" s="1"/>
  <c r="AC38" i="9"/>
  <c r="AC44" i="9" s="1"/>
  <c r="AI38" i="9"/>
  <c r="AI44" i="9" s="1"/>
  <c r="H38" i="9"/>
  <c r="H44" i="9" s="1"/>
  <c r="P38" i="9"/>
  <c r="P44" i="9" s="1"/>
  <c r="X38" i="9"/>
  <c r="X44" i="9" s="1"/>
  <c r="X55" i="9" s="1"/>
  <c r="I25" i="19" s="1" a="1"/>
  <c r="I25" i="19" s="1"/>
  <c r="AF38" i="9"/>
  <c r="AF44" i="9" s="1"/>
  <c r="AG44" i="9"/>
  <c r="M38" i="9"/>
  <c r="M44" i="9" s="1"/>
  <c r="F38" i="9"/>
  <c r="F44" i="9" s="1"/>
  <c r="N38" i="9"/>
  <c r="N44" i="9" s="1"/>
  <c r="V38" i="9"/>
  <c r="V44" i="9" s="1"/>
  <c r="E38" i="9"/>
  <c r="E44" i="9" s="1"/>
  <c r="Y38" i="9"/>
  <c r="Y44" i="9" s="1"/>
  <c r="Y55" i="9" s="1"/>
  <c r="I26" i="19" s="1" a="1"/>
  <c r="I26" i="19" s="1"/>
  <c r="G38" i="9"/>
  <c r="G44" i="9" s="1"/>
  <c r="O38" i="9"/>
  <c r="O44" i="9" s="1"/>
  <c r="W38" i="9"/>
  <c r="W44" i="9" s="1"/>
  <c r="AE38" i="9"/>
  <c r="AE44" i="9" s="1"/>
  <c r="J38" i="9"/>
  <c r="J44" i="9" s="1"/>
  <c r="R38" i="9"/>
  <c r="R44" i="9" s="1"/>
  <c r="Z38" i="9"/>
  <c r="Z44" i="9" s="1"/>
  <c r="B3" i="19" a="1"/>
  <c r="B3" i="19" s="1"/>
  <c r="AH48" i="9"/>
  <c r="B35" i="19" s="1" a="1"/>
  <c r="B35" i="19" s="1"/>
  <c r="Z48" i="9"/>
  <c r="B27" i="19" s="1" a="1"/>
  <c r="B27" i="19" s="1"/>
  <c r="R48" i="9"/>
  <c r="B19" i="19" s="1" a="1"/>
  <c r="B19" i="19" s="1"/>
  <c r="J48" i="9"/>
  <c r="B11" i="19" s="1" a="1"/>
  <c r="B11" i="19" s="1"/>
  <c r="AC48" i="9"/>
  <c r="B30" i="19" s="1" a="1"/>
  <c r="B30" i="19" s="1"/>
  <c r="U48" i="9"/>
  <c r="B22" i="19" s="1" a="1"/>
  <c r="B22" i="19" s="1"/>
  <c r="M48" i="9"/>
  <c r="B14" i="19" s="1" a="1"/>
  <c r="B14" i="19" s="1"/>
  <c r="E48" i="9"/>
  <c r="B6" i="19" s="1" a="1"/>
  <c r="B6" i="19" s="1"/>
  <c r="AG48" i="9"/>
  <c r="B34" i="19" s="1" a="1"/>
  <c r="B34" i="19" s="1"/>
  <c r="W48" i="9"/>
  <c r="B24" i="19" s="1" a="1"/>
  <c r="B24" i="19" s="1"/>
  <c r="L48" i="9"/>
  <c r="B13" i="19" s="1" a="1"/>
  <c r="B13" i="19" s="1"/>
  <c r="AE48" i="9"/>
  <c r="B32" i="19" s="1" a="1"/>
  <c r="B32" i="19" s="1"/>
  <c r="T48" i="9"/>
  <c r="B21" i="19" s="1" a="1"/>
  <c r="B21" i="19" s="1"/>
  <c r="I48" i="9"/>
  <c r="B10" i="19" s="1" a="1"/>
  <c r="B10" i="19" s="1"/>
  <c r="AB48" i="9"/>
  <c r="B29" i="19" s="1" a="1"/>
  <c r="B29" i="19" s="1"/>
  <c r="Q48" i="9"/>
  <c r="B18" i="19" s="1" a="1"/>
  <c r="B18" i="19" s="1"/>
  <c r="G48" i="9"/>
  <c r="B8" i="19" s="1" a="1"/>
  <c r="B8" i="19" s="1"/>
  <c r="V48" i="9"/>
  <c r="B23" i="19" s="1" a="1"/>
  <c r="B23" i="19" s="1"/>
  <c r="D48" i="9"/>
  <c r="B5" i="19" s="1" a="1"/>
  <c r="B5" i="19" s="1"/>
  <c r="AJ48" i="9"/>
  <c r="B37" i="19" s="1" a="1"/>
  <c r="B37" i="19" s="1"/>
  <c r="S48" i="9"/>
  <c r="B20" i="19" s="1" a="1"/>
  <c r="B20" i="19" s="1"/>
  <c r="C48" i="9"/>
  <c r="B4" i="19" s="1" a="1"/>
  <c r="B4" i="19" s="1"/>
  <c r="AI48" i="9"/>
  <c r="B36" i="19" s="1" a="1"/>
  <c r="B36" i="19" s="1"/>
  <c r="P48" i="9"/>
  <c r="B17" i="19" s="1" a="1"/>
  <c r="B17" i="19" s="1"/>
  <c r="AF48" i="9"/>
  <c r="B33" i="19" s="1" a="1"/>
  <c r="B33" i="19" s="1"/>
  <c r="O48" i="9"/>
  <c r="B16" i="19" s="1" a="1"/>
  <c r="B16" i="19" s="1"/>
  <c r="AD48" i="9"/>
  <c r="B31" i="19" s="1" a="1"/>
  <c r="B31" i="19" s="1"/>
  <c r="N48" i="9"/>
  <c r="B15" i="19" s="1" a="1"/>
  <c r="B15" i="19" s="1"/>
  <c r="Y48" i="9"/>
  <c r="B26" i="19" s="1" a="1"/>
  <c r="B26" i="19" s="1"/>
  <c r="H48" i="9"/>
  <c r="B9" i="19" s="1" a="1"/>
  <c r="B9" i="19" s="1"/>
  <c r="X48" i="9"/>
  <c r="B25" i="19" s="1" a="1"/>
  <c r="B25" i="19" s="1"/>
  <c r="F48" i="9"/>
  <c r="B7" i="19" s="1" a="1"/>
  <c r="B7" i="19" s="1"/>
  <c r="AA48" i="9"/>
  <c r="B28" i="19" s="1" a="1"/>
  <c r="B28" i="19" s="1"/>
  <c r="K48" i="9"/>
  <c r="B12" i="19" s="1" a="1"/>
  <c r="B12" i="19" s="1"/>
  <c r="C3" i="19" a="1"/>
  <c r="C3" i="19" s="1"/>
  <c r="AE49" i="9"/>
  <c r="C32" i="19" s="1" a="1"/>
  <c r="C32" i="19" s="1"/>
  <c r="O49" i="9"/>
  <c r="C16" i="19" s="1" a="1"/>
  <c r="C16" i="19" s="1"/>
  <c r="R49" i="9"/>
  <c r="C19" i="19" s="1" a="1"/>
  <c r="C19" i="19" s="1"/>
  <c r="I49" i="9"/>
  <c r="C10" i="19" s="1" a="1"/>
  <c r="C10" i="19" s="1"/>
  <c r="Q49" i="9"/>
  <c r="C18" i="19" s="1" a="1"/>
  <c r="C18" i="19" s="1"/>
  <c r="F49" i="9"/>
  <c r="C7" i="19" s="1" a="1"/>
  <c r="C7" i="19" s="1"/>
  <c r="AG49" i="9"/>
  <c r="C34" i="19" s="1" a="1"/>
  <c r="C34" i="19" s="1"/>
  <c r="AF49" i="9"/>
  <c r="C33" i="19" s="1" a="1"/>
  <c r="C33" i="19" s="1"/>
  <c r="AC49" i="9"/>
  <c r="C30" i="19" s="1" a="1"/>
  <c r="C30" i="19" s="1"/>
  <c r="U38" i="9"/>
  <c r="U44" i="9" s="1"/>
  <c r="D38" i="9"/>
  <c r="D44" i="9" s="1"/>
  <c r="D55" i="9" s="1"/>
  <c r="I5" i="19" s="1" a="1"/>
  <c r="I5" i="19" s="1"/>
  <c r="L38" i="9"/>
  <c r="L44" i="9" s="1"/>
  <c r="L55" i="9" s="1"/>
  <c r="I13" i="19" s="1" a="1"/>
  <c r="I13" i="19" s="1"/>
  <c r="T38" i="9"/>
  <c r="T44" i="9" s="1"/>
  <c r="AB38" i="9"/>
  <c r="AB44" i="9" s="1"/>
  <c r="C38" i="9"/>
  <c r="C44" i="9" s="1"/>
  <c r="K38" i="9"/>
  <c r="K44" i="9" s="1"/>
  <c r="S38" i="9"/>
  <c r="S44" i="9" s="1"/>
  <c r="AA38" i="9"/>
  <c r="AA44" i="9" s="1"/>
  <c r="AD38" i="9"/>
  <c r="AD44" i="9" s="1"/>
  <c r="AD55" i="9" s="1"/>
  <c r="I31" i="19" s="1" a="1"/>
  <c r="I31" i="19" s="1"/>
  <c r="AH38" i="9"/>
  <c r="AH44" i="9" s="1"/>
  <c r="AH55" i="9" s="1"/>
  <c r="I35" i="19" s="1" a="1"/>
  <c r="I35" i="19" s="1"/>
  <c r="AJ38" i="9"/>
  <c r="AJ44" i="9" s="1"/>
  <c r="R55" i="9" l="1"/>
  <c r="I19" i="19" s="1" a="1"/>
  <c r="I19" i="19" s="1"/>
  <c r="AA55" i="9"/>
  <c r="I28" i="19" s="1" a="1"/>
  <c r="I28" i="19" s="1"/>
  <c r="U55" i="9"/>
  <c r="I22" i="19" s="1" a="1"/>
  <c r="I22" i="19" s="1"/>
  <c r="Q55" i="9"/>
  <c r="I18" i="19" s="1" a="1"/>
  <c r="I18" i="19" s="1"/>
  <c r="K55" i="9"/>
  <c r="I12" i="19" s="1" a="1"/>
  <c r="I12" i="19" s="1"/>
  <c r="C55" i="9"/>
  <c r="I4" i="19" s="1" a="1"/>
  <c r="I4" i="19" s="1"/>
  <c r="S55" i="9"/>
  <c r="I20" i="19" s="1" a="1"/>
  <c r="I20" i="19" s="1"/>
  <c r="AB55" i="9"/>
  <c r="I29" i="19" s="1" a="1"/>
  <c r="I29" i="19" s="1"/>
  <c r="O55" i="9"/>
  <c r="I16" i="19" s="1" a="1"/>
  <c r="I16" i="19" s="1"/>
  <c r="AJ55" i="9"/>
  <c r="I37" i="19" s="1" a="1"/>
  <c r="I37" i="19" s="1"/>
  <c r="T55" i="9"/>
  <c r="I21" i="19" s="1" a="1"/>
  <c r="I21" i="19" s="1"/>
  <c r="E55" i="9"/>
  <c r="I6" i="19" s="1" a="1"/>
  <c r="I6" i="19" s="1"/>
  <c r="P55" i="9"/>
  <c r="I17" i="19" s="1" a="1"/>
  <c r="I17" i="19" s="1"/>
  <c r="J49" i="9"/>
  <c r="C11" i="19" s="1" a="1"/>
  <c r="C11" i="19" s="1"/>
  <c r="H49" i="9"/>
  <c r="C9" i="19" s="1" a="1"/>
  <c r="C9" i="19" s="1"/>
  <c r="AG55" i="9"/>
  <c r="I34" i="19" s="1" a="1"/>
  <c r="I34" i="19" s="1"/>
  <c r="V55" i="9"/>
  <c r="I23" i="19" s="1" a="1"/>
  <c r="I23" i="19" s="1"/>
  <c r="N55" i="9"/>
  <c r="I15" i="19" s="1" a="1"/>
  <c r="I15" i="19" s="1"/>
  <c r="AE55" i="9"/>
  <c r="I32" i="19" s="1" a="1"/>
  <c r="I32" i="19" s="1"/>
  <c r="Z55" i="9"/>
  <c r="I27" i="19" s="1" a="1"/>
  <c r="I27" i="19" s="1"/>
  <c r="W55" i="9"/>
  <c r="I24" i="19" s="1" a="1"/>
  <c r="I24" i="19" s="1"/>
  <c r="J55" i="9"/>
  <c r="I11" i="19" s="1" a="1"/>
  <c r="I11" i="19" s="1"/>
  <c r="G55" i="9"/>
  <c r="I8" i="19" s="1" a="1"/>
  <c r="I8" i="19" s="1"/>
  <c r="AF55" i="9"/>
  <c r="I33" i="19" s="1" a="1"/>
  <c r="I33" i="19" s="1"/>
  <c r="N49" i="9"/>
  <c r="C15" i="19" s="1" a="1"/>
  <c r="C15" i="19" s="1"/>
  <c r="AI49" i="9"/>
  <c r="C36" i="19" s="1" a="1"/>
  <c r="C36" i="19" s="1"/>
  <c r="H55" i="9"/>
  <c r="I9" i="19" s="1" a="1"/>
  <c r="I9" i="19" s="1"/>
  <c r="AI55" i="9"/>
  <c r="I36" i="19" s="1" a="1"/>
  <c r="I36" i="19" s="1"/>
  <c r="F55" i="9"/>
  <c r="I7" i="19" s="1" a="1"/>
  <c r="I7" i="19" s="1"/>
  <c r="AC55" i="9"/>
  <c r="I30" i="19" s="1" a="1"/>
  <c r="I30" i="19" s="1"/>
  <c r="M55" i="9"/>
  <c r="I14" i="19" s="1" a="1"/>
  <c r="I14" i="19" s="1"/>
  <c r="I55" i="9"/>
  <c r="I10" i="19" s="1" a="1"/>
  <c r="I10" i="19" s="1"/>
  <c r="P49" i="9"/>
  <c r="C17" i="19" s="1" a="1"/>
  <c r="C17" i="19" s="1"/>
  <c r="Z49" i="9"/>
  <c r="C27" i="19" s="1" a="1"/>
  <c r="C27" i="19" s="1"/>
  <c r="Y49" i="9"/>
  <c r="C26" i="19" s="1" a="1"/>
  <c r="C26" i="19" s="1"/>
  <c r="X49" i="9"/>
  <c r="C25" i="19" s="1" a="1"/>
  <c r="C25" i="19" s="1"/>
  <c r="W49" i="9"/>
  <c r="C24" i="19" s="1" a="1"/>
  <c r="C24" i="19" s="1"/>
  <c r="M49" i="9"/>
  <c r="C14" i="19" s="1" a="1"/>
  <c r="C14" i="19" s="1"/>
  <c r="D49" i="9"/>
  <c r="C5" i="19" s="1" a="1"/>
  <c r="C5" i="19" s="1"/>
  <c r="E49" i="9"/>
  <c r="C6" i="19" s="1" a="1"/>
  <c r="C6" i="19" s="1"/>
  <c r="V49" i="9"/>
  <c r="C23" i="19" s="1" a="1"/>
  <c r="C23" i="19" s="1"/>
  <c r="S49" i="9"/>
  <c r="C20" i="19" s="1" a="1"/>
  <c r="C20" i="19" s="1"/>
  <c r="AD49" i="9"/>
  <c r="C31" i="19" s="1" a="1"/>
  <c r="C31" i="19" s="1"/>
  <c r="G49" i="9"/>
  <c r="C8" i="19" s="1" a="1"/>
  <c r="C8" i="19" s="1"/>
  <c r="AA49" i="9"/>
  <c r="C28" i="19" s="1" a="1"/>
  <c r="C28" i="19" s="1"/>
  <c r="AH49" i="9"/>
  <c r="C35" i="19" s="1" a="1"/>
  <c r="C35" i="19" s="1"/>
  <c r="L49" i="9"/>
  <c r="C13" i="19" s="1" a="1"/>
  <c r="C13" i="19" s="1"/>
  <c r="C49" i="9"/>
  <c r="C4" i="19" s="1" a="1"/>
  <c r="C4" i="19" s="1"/>
  <c r="AB49" i="9"/>
  <c r="C29" i="19" s="1" a="1"/>
  <c r="C29" i="19" s="1"/>
  <c r="U49" i="9"/>
  <c r="C22" i="19" s="1" a="1"/>
  <c r="C22" i="19" s="1"/>
  <c r="K49" i="9"/>
  <c r="C12" i="19" s="1" a="1"/>
  <c r="C12" i="19" s="1"/>
  <c r="T49" i="9"/>
  <c r="C21" i="19" s="1" a="1"/>
  <c r="C21" i="19" s="1"/>
  <c r="AJ49" i="9"/>
  <c r="C37" i="19" s="1" a="1"/>
  <c r="C37" i="19" s="1"/>
  <c r="F16" i="18" l="1"/>
  <c r="G16" i="1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<sst xmlns="http://schemas.openxmlformats.org/spreadsheetml/2006/main" count="135554" uniqueCount="8714">
  <si>
    <t>BPEiC BAU Process Emissions in CO2e</t>
  </si>
  <si>
    <t>Minnesota</t>
  </si>
  <si>
    <t>Alabama</t>
  </si>
  <si>
    <t>AL</t>
  </si>
  <si>
    <t>BPEiC Share of Agriculture Process Emissions from Animals</t>
  </si>
  <si>
    <t>Alaska</t>
  </si>
  <si>
    <t>AK</t>
  </si>
  <si>
    <t>Arizona</t>
  </si>
  <si>
    <t>AZ</t>
  </si>
  <si>
    <t>Sources:</t>
  </si>
  <si>
    <t>Non-CO2 Process Emissions for All Countries (Present and Projections)</t>
  </si>
  <si>
    <t>Arkansas</t>
  </si>
  <si>
    <t>AR</t>
  </si>
  <si>
    <t>U.S. EPA</t>
  </si>
  <si>
    <t>California</t>
  </si>
  <si>
    <t>CA</t>
  </si>
  <si>
    <t>Colorado</t>
  </si>
  <si>
    <t>CO</t>
  </si>
  <si>
    <t>Global Non-CO2 Greenhouse Gas Emission Projections &amp; Mitigation Potential: 2015-2050</t>
  </si>
  <si>
    <t>Connecticut</t>
  </si>
  <si>
    <t>CT</t>
  </si>
  <si>
    <t>https://www.epa.gov/global-mitigation-non-co2-greenhouse-gases/global-non-co2-greenhouse-gas-emission-projections</t>
  </si>
  <si>
    <t>Delaware</t>
  </si>
  <si>
    <t>DE</t>
  </si>
  <si>
    <t>Non-CO2 Report Data Annex (data vintage 9/30/2019)</t>
  </si>
  <si>
    <t>Florida</t>
  </si>
  <si>
    <t>FL</t>
  </si>
  <si>
    <t>Georgia</t>
  </si>
  <si>
    <t>GA</t>
  </si>
  <si>
    <t>CO2 Process Emissions for All Countries (Present)</t>
  </si>
  <si>
    <t>Hawaii</t>
  </si>
  <si>
    <t>HI</t>
  </si>
  <si>
    <t>Potsdam Institute for Climate Impact Research</t>
  </si>
  <si>
    <t>Idaho</t>
  </si>
  <si>
    <t>ID</t>
  </si>
  <si>
    <t>Illinois</t>
  </si>
  <si>
    <t>IL</t>
  </si>
  <si>
    <t>The PRIMAP-hist national historical emissions time series (1850-2016) v2.0</t>
  </si>
  <si>
    <t>Indiana</t>
  </si>
  <si>
    <t>IN</t>
  </si>
  <si>
    <t>http://doi.org/10.5880/PIK.2019.001</t>
  </si>
  <si>
    <t>Iowa</t>
  </si>
  <si>
    <t>IA</t>
  </si>
  <si>
    <t>Kansas</t>
  </si>
  <si>
    <t>KS</t>
  </si>
  <si>
    <t>Cement and Steel Production Projections Used to Scale Process CO2 Emissions</t>
  </si>
  <si>
    <t>Kentucky</t>
  </si>
  <si>
    <t>KY</t>
  </si>
  <si>
    <t>Energy Transitions Commission</t>
  </si>
  <si>
    <t>Louisiana</t>
  </si>
  <si>
    <t>LA</t>
  </si>
  <si>
    <t>Maine</t>
  </si>
  <si>
    <t>ME</t>
  </si>
  <si>
    <t>Mission Possible: Reachign Net-Zero Carbon Emissions from Harder-to-Abate Sectors by Mid-Century</t>
  </si>
  <si>
    <t>Maryland</t>
  </si>
  <si>
    <t>MD</t>
  </si>
  <si>
    <t>http://www.energy-transitions.org/sites/default/files/ETC_MissionPossible_FullReport.pdf</t>
  </si>
  <si>
    <t>Massachusetts</t>
  </si>
  <si>
    <t>MA</t>
  </si>
  <si>
    <t>Page 56, Exhibits 2.1 and 2.2</t>
  </si>
  <si>
    <t>Michigan</t>
  </si>
  <si>
    <t>MI</t>
  </si>
  <si>
    <t>MN</t>
  </si>
  <si>
    <t>Population Projection Used to Scale Agriculture and Waste Management Process CO2 Emissions</t>
  </si>
  <si>
    <t>Mississippi</t>
  </si>
  <si>
    <t>MS</t>
  </si>
  <si>
    <t>U.N.</t>
  </si>
  <si>
    <t>Missouri</t>
  </si>
  <si>
    <t>MO</t>
  </si>
  <si>
    <t>Montana</t>
  </si>
  <si>
    <t>MT</t>
  </si>
  <si>
    <t>World Population Prospects 2019</t>
  </si>
  <si>
    <t>Nebraska</t>
  </si>
  <si>
    <t>NE</t>
  </si>
  <si>
    <t>https://population.un.org/wpp/Download/Standard/Population/</t>
  </si>
  <si>
    <t>Nevada</t>
  </si>
  <si>
    <t>NV</t>
  </si>
  <si>
    <t>Total population, Medium case (and historical values for years before 2020)</t>
  </si>
  <si>
    <t>New Hampshire</t>
  </si>
  <si>
    <t>NH</t>
  </si>
  <si>
    <t>New Jersey</t>
  </si>
  <si>
    <t>NJ</t>
  </si>
  <si>
    <t>U.S. Methane Leakage Multiplier</t>
  </si>
  <si>
    <t>New Mexico</t>
  </si>
  <si>
    <t>NM</t>
  </si>
  <si>
    <t>Alvarez et al.</t>
  </si>
  <si>
    <t>New York</t>
  </si>
  <si>
    <t>NY</t>
  </si>
  <si>
    <t>North Carolina</t>
  </si>
  <si>
    <t>NC</t>
  </si>
  <si>
    <t>Assessment of methane emissions from the U.S. oil and gas supply chain</t>
  </si>
  <si>
    <t>North Dakota</t>
  </si>
  <si>
    <t>ND</t>
  </si>
  <si>
    <t>https://science.sciencemag.org/content/361/6398/186</t>
  </si>
  <si>
    <t>Ohio</t>
  </si>
  <si>
    <t>OH</t>
  </si>
  <si>
    <t>Table 1</t>
  </si>
  <si>
    <t>Oklahoma</t>
  </si>
  <si>
    <t>OK</t>
  </si>
  <si>
    <t>Oregon</t>
  </si>
  <si>
    <t>OR</t>
  </si>
  <si>
    <t>Backing out U.S. SNAP Program Effects on F-Gases</t>
  </si>
  <si>
    <t>Pennsylvania</t>
  </si>
  <si>
    <t>PA</t>
  </si>
  <si>
    <t>Rhode Island</t>
  </si>
  <si>
    <t>RI</t>
  </si>
  <si>
    <t>South Carolina</t>
  </si>
  <si>
    <t>SC</t>
  </si>
  <si>
    <t>Climate Benefits of the SNAP Program Status Change Rule. March 2016</t>
  </si>
  <si>
    <t>South Dakota</t>
  </si>
  <si>
    <t>SD</t>
  </si>
  <si>
    <t>https://www.regulations.gov/document?D=EPA-HQ-OAR-2015-0663-0019</t>
  </si>
  <si>
    <t>Tennessee</t>
  </si>
  <si>
    <t>TN</t>
  </si>
  <si>
    <t>Texas</t>
  </si>
  <si>
    <t>TX</t>
  </si>
  <si>
    <t>F-gas Industry: Downscaling by State</t>
  </si>
  <si>
    <t>Utah</t>
  </si>
  <si>
    <t>UT</t>
  </si>
  <si>
    <t>EPA</t>
  </si>
  <si>
    <t>Vermont</t>
  </si>
  <si>
    <t>VT</t>
  </si>
  <si>
    <t>Virginia</t>
  </si>
  <si>
    <t>VA</t>
  </si>
  <si>
    <t xml:space="preserve">Facility Level Information on GreenHouse gases Tool (FLIGHT) </t>
  </si>
  <si>
    <t>Washington</t>
  </si>
  <si>
    <t>WA</t>
  </si>
  <si>
    <t>https://ghgdata.epa.gov/ghgp/main.do</t>
  </si>
  <si>
    <t>West Virginia</t>
  </si>
  <si>
    <t>WV</t>
  </si>
  <si>
    <t>F-gas data for the year 2018 from all emissions sources</t>
  </si>
  <si>
    <t>Wisconsin</t>
  </si>
  <si>
    <t>WI</t>
  </si>
  <si>
    <t>Wyoming</t>
  </si>
  <si>
    <t>WY</t>
  </si>
  <si>
    <t>F-gas Refrigerant: Downscaling by State</t>
  </si>
  <si>
    <t>NREL Electrification futures study</t>
  </si>
  <si>
    <t>Electrification Futures Study</t>
  </si>
  <si>
    <t>Reference Case Air Conditioning Stock; commerical and residential</t>
  </si>
  <si>
    <t>F-gas Emissions</t>
  </si>
  <si>
    <t>IPCC Common Reporting Format</t>
  </si>
  <si>
    <t>https://unfccc.int/documents/194913</t>
  </si>
  <si>
    <t>Table Table2(II)B-Hs2</t>
  </si>
  <si>
    <t>Cement and other carbonates, Chemicals, Natural Gas, Coal, Iron and Steel, Other Industrial Emissions: Downscaled by State</t>
  </si>
  <si>
    <t xml:space="preserve">The divisions were created by NAICS codes: </t>
  </si>
  <si>
    <t>Cement and other Carbonates </t>
  </si>
  <si>
    <t>3273 </t>
  </si>
  <si>
    <t>3274 </t>
  </si>
  <si>
    <t>natural gas and petroleum systems </t>
  </si>
  <si>
    <t>Ran script that classified emission sources by NAICs code to find fraction of national emissions</t>
  </si>
  <si>
    <t>2111                     Oil and Gas Extraction      </t>
  </si>
  <si>
    <t>211120                 Crude Petroleum Extraction          </t>
  </si>
  <si>
    <t>Crops &amp; Rice, Livestock: Downscaled by State</t>
  </si>
  <si>
    <t>211130                 Natural Gas Extraction </t>
  </si>
  <si>
    <t xml:space="preserve">EPA </t>
  </si>
  <si>
    <t>2131                     Support Activities for Mining         </t>
  </si>
  <si>
    <t>213111                 Drilling Oil and Gas Wells                </t>
  </si>
  <si>
    <t>State Inventory Tool Output Dataframe: Agriculture</t>
  </si>
  <si>
    <t>213112                 Support Activities for Oil and Gas Operations </t>
  </si>
  <si>
    <t>https://www.epa.gov/statelocalenergy/download-state-inventory-and-projection-tool</t>
  </si>
  <si>
    <t>2212                     Natural Gas Distribution  </t>
  </si>
  <si>
    <t>221210                 Natural Gas Distribution </t>
  </si>
  <si>
    <t>Coal Mine Methane: Downscaled by State</t>
  </si>
  <si>
    <t>4861                     Pipeline Transportation of Crude Oil </t>
  </si>
  <si>
    <t>4862                     Pipeline Transportation of Natural Gas </t>
  </si>
  <si>
    <t>State Inventory Tool Output Dataframe: Coal</t>
  </si>
  <si>
    <t>Iron and Steel </t>
  </si>
  <si>
    <t>3315     Foundries </t>
  </si>
  <si>
    <t>3321     Forging and Stamping </t>
  </si>
  <si>
    <t>Solid Waste: Downscaled by State</t>
  </si>
  <si>
    <t>3312     Steel Product Manufacturing from Purchased Steel </t>
  </si>
  <si>
    <t>3311     Iron and Steel Mills and Ferroalloy Manufacturing </t>
  </si>
  <si>
    <t>Chemicals </t>
  </si>
  <si>
    <t>State Inventory Tool Output Dataframe: Solid Waste</t>
  </si>
  <si>
    <t>3251     Basic Chemical Manufacturing </t>
  </si>
  <si>
    <t>3252     Resin, Synthetic Rubber, and Artificial and Synthetic Fibers and Filaments Manufacturing </t>
  </si>
  <si>
    <t>3253     Pesticide, Fertilizer, and Other Agricultural Chemical Manufacturing </t>
  </si>
  <si>
    <t>3259     Other Chemical Product and Preparation Manufacturing </t>
  </si>
  <si>
    <t>3261     Plastics Product Manufacturing </t>
  </si>
  <si>
    <t>Notes</t>
  </si>
  <si>
    <t>State downscaling data can be found on the State Downscale Tab-- the Multipliers and Adjustments tab is not used in this sheet</t>
  </si>
  <si>
    <t>FLIGHT data from the EPA GHG Reporting Program is collected for 2018 to downscaled national process emissions data</t>
  </si>
  <si>
    <t>EPA State Inventory Tool process emissions from 2017 are used to downscale separate process emissions data-- no comparisons</t>
  </si>
  <si>
    <t>are made across years, and instead focusing on approximating the state's fraction of national emissions</t>
  </si>
  <si>
    <t>Global Warming Potential</t>
  </si>
  <si>
    <t>The EPA source data uses AR4 for Global Warming Potentials, while the U.S. EPS uses</t>
  </si>
  <si>
    <t>AR5. To adjust for this discrepancy, we use the following multipliers.</t>
  </si>
  <si>
    <t>CH4</t>
  </si>
  <si>
    <t>N2O</t>
  </si>
  <si>
    <t>Methane leakage</t>
  </si>
  <si>
    <t>This Excel file includes the ability to adjust the EPA's values</t>
  </si>
  <si>
    <t>for methane leakage rate.  If you wish to adjust this,</t>
  </si>
  <si>
    <t>change the value next to the country you have selected</t>
  </si>
  <si>
    <t>on the "Country Selector" tab.  For more explanation, see</t>
  </si>
  <si>
    <t>the "Multipliers and Adjustments" tab.</t>
  </si>
  <si>
    <t>EPA data for non-U.S. countries generally relies on values reported by those countries,</t>
  </si>
  <si>
    <t>so any errors in the EPA's assessment of U.S. methane leakage cannot</t>
  </si>
  <si>
    <t>be assumed to apply to the EPA's data on other countries' methane leakage.</t>
  </si>
  <si>
    <t>SNAP Adjustment</t>
  </si>
  <si>
    <t>The EPA source document methodology assumed BAU included</t>
  </si>
  <si>
    <t>abatement from the SNAP program, which classified some HFCs</t>
  </si>
  <si>
    <t xml:space="preserve">as unacceptable. However, the program was remanded shortly </t>
  </si>
  <si>
    <t>before the EPA source document was released. This Excel file</t>
  </si>
  <si>
    <t>includes the ability to add in additional BAU F-gas emissions.</t>
  </si>
  <si>
    <t xml:space="preserve">This is enabled for the US, </t>
  </si>
  <si>
    <t>and the structure can also be used to add additional BAU F-gas</t>
  </si>
  <si>
    <t>emissions for other countries. To do this, mark "Y" in the "SNAP Adjustment"</t>
  </si>
  <si>
    <t>column of the Country Selector tab and modify the "SNAP Adjustment" section of</t>
  </si>
  <si>
    <t>the "Multipliers and Adjustments" tab accordingly.</t>
  </si>
  <si>
    <t>Notes on BPEiC Share of Agriculture Process Emissions from Animals</t>
  </si>
  <si>
    <t>Share of Agriculture Process Emissions from Animals should not include emissions</t>
  </si>
  <si>
    <t>from growing crops used for animal feed (like corn).  It should include emissions</t>
  </si>
  <si>
    <t>from animal operations, animal waste, etc.</t>
  </si>
  <si>
    <t>Selected Country:</t>
  </si>
  <si>
    <t>EPA Country Name</t>
  </si>
  <si>
    <t>ETC Region</t>
  </si>
  <si>
    <t>ISO 3166 Code</t>
  </si>
  <si>
    <t>UN Country Code</t>
  </si>
  <si>
    <t>Methane Leakage Adj</t>
  </si>
  <si>
    <t>SNAP Adjustment for F-gas Substitution?</t>
  </si>
  <si>
    <t>United States</t>
  </si>
  <si>
    <t>Afghanistan</t>
  </si>
  <si>
    <t>Eurasia</t>
  </si>
  <si>
    <t>AFG</t>
  </si>
  <si>
    <t>Albania</t>
  </si>
  <si>
    <t>Europe</t>
  </si>
  <si>
    <t>ALB</t>
  </si>
  <si>
    <t>Algeria</t>
  </si>
  <si>
    <t>Africa</t>
  </si>
  <si>
    <t>DZA</t>
  </si>
  <si>
    <t>Andorra</t>
  </si>
  <si>
    <t>AND</t>
  </si>
  <si>
    <t>Angola</t>
  </si>
  <si>
    <t>AGO</t>
  </si>
  <si>
    <t>Antigua and Barbuda</t>
  </si>
  <si>
    <t>Americas</t>
  </si>
  <si>
    <t>ATG</t>
  </si>
  <si>
    <t>Argentina</t>
  </si>
  <si>
    <t>ARG</t>
  </si>
  <si>
    <t>Armenia</t>
  </si>
  <si>
    <t>ARM</t>
  </si>
  <si>
    <t>Australia</t>
  </si>
  <si>
    <t>Other Asia Pacific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</si>
  <si>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</si>
  <si>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</si>
  <si>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</si>
  <si>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</si>
  <si>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</si>
  <si>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</si>
  <si>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</si>
  <si>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</si>
  <si>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Middle East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</si>
  <si>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</si>
  <si>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</si>
  <si>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</si>
  <si>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</si>
  <si>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</si>
  <si>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</si>
  <si>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</si>
  <si>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</si>
  <si>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</si>
  <si>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</si>
  <si>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</si>
  <si>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</si>
  <si>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</si>
  <si>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</si>
  <si>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</si>
  <si>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</si>
  <si>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</si>
  <si>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</si>
  <si>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</si>
  <si>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</si>
  <si>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</si>
  <si>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</si>
  <si>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</si>
  <si>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</si>
  <si>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</si>
  <si>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</si>
  <si>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</si>
  <si>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</si>
  <si>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</si>
  <si>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Burma</t>
  </si>
  <si>
    <t>MMR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</si>
  <si>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</si>
  <si>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</si>
  <si>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</si>
  <si>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</si>
  <si>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</si>
  <si>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</si>
  <si>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</si>
  <si>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</si>
  <si>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</si>
  <si>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</si>
  <si>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</si>
  <si>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</si>
  <si>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</si>
  <si>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</si>
  <si>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</si>
  <si>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</si>
  <si>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</si>
  <si>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</si>
  <si>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</si>
  <si>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</si>
  <si>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</si>
  <si>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</si>
  <si>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 (Brazzaville)</t>
  </si>
  <si>
    <t>COG</t>
  </si>
  <si>
    <t>Congo (Kinshasa)</t>
  </si>
  <si>
    <t>COD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</si>
  <si>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</si>
  <si>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</si>
  <si>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</si>
  <si>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</si>
  <si>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</si>
  <si>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</si>
  <si>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</si>
  <si>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</si>
  <si>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</si>
  <si>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</si>
  <si>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</si>
  <si>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</si>
  <si>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</si>
  <si>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</si>
  <si>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</si>
  <si>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</si>
  <si>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</si>
  <si>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</si>
  <si>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</si>
  <si>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</si>
  <si>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</si>
  <si>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</si>
  <si>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</si>
  <si>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</si>
  <si>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</si>
  <si>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</si>
  <si>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</si>
  <si>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</si>
  <si>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</si>
  <si>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</si>
  <si>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</si>
  <si>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</si>
  <si>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</si>
  <si>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</si>
  <si>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</si>
  <si>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</si>
  <si>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</si>
  <si>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</si>
  <si>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</si>
  <si>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</si>
  <si>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</si>
  <si>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</si>
  <si>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</si>
  <si>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</si>
  <si>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</si>
  <si>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</si>
  <si>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</si>
  <si>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</si>
  <si>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</si>
  <si>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</si>
  <si>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</si>
  <si>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</si>
  <si>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</si>
  <si>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</si>
  <si>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</si>
  <si>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</si>
  <si>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</si>
  <si>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</si>
  <si>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</si>
  <si>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</si>
  <si>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</si>
  <si>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</si>
  <si>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</si>
  <si>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</si>
  <si>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</si>
  <si>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</si>
  <si>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</si>
  <si>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</si>
  <si>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</si>
  <si>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</si>
  <si>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</si>
  <si>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</si>
  <si>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</si>
  <si>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</si>
  <si>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</si>
  <si>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</si>
  <si>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</si>
  <si>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</si>
  <si>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</si>
  <si>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</si>
  <si>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</si>
  <si>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</si>
  <si>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</si>
  <si>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</si>
  <si>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</si>
  <si>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</si>
  <si>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</si>
  <si>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</si>
  <si>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</si>
  <si>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</si>
  <si>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</si>
  <si>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</si>
  <si>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</si>
  <si>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</si>
  <si>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</si>
  <si>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</si>
  <si>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</si>
  <si>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</si>
  <si>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</si>
  <si>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</si>
  <si>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</si>
  <si>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</si>
  <si>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</si>
  <si>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</si>
  <si>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</si>
  <si>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</si>
  <si>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</si>
  <si>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</si>
  <si>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</si>
  <si>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</si>
  <si>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</si>
  <si>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</si>
  <si>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</si>
  <si>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</si>
  <si>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</si>
  <si>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</si>
  <si>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</si>
  <si>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</si>
  <si>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</si>
  <si>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</si>
  <si>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</si>
  <si>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</si>
  <si>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</si>
  <si>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</si>
  <si>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</si>
  <si>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</si>
  <si>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</si>
  <si>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</si>
  <si>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</si>
  <si>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</si>
  <si>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</si>
  <si>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</si>
  <si>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</si>
  <si>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</si>
  <si>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</si>
  <si>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</si>
  <si>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</si>
  <si>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</si>
  <si>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</si>
  <si>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</si>
  <si>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</si>
  <si>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</si>
  <si>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(Federated States of)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</si>
  <si>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</si>
  <si>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</si>
  <si>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</si>
  <si>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</si>
  <si>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</si>
  <si>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</si>
  <si>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</si>
  <si>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</si>
  <si>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</si>
  <si>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</si>
  <si>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</si>
  <si>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</si>
  <si>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</si>
  <si>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</si>
  <si>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</si>
  <si>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</si>
  <si>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</si>
  <si>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</si>
  <si>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</si>
  <si>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</si>
  <si>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</si>
  <si>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</si>
  <si>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</si>
  <si>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</si>
  <si>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</si>
  <si>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</si>
  <si>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</si>
  <si>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</si>
  <si>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</si>
  <si>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</si>
  <si>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PRK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</si>
  <si>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</si>
  <si>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</si>
  <si>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</si>
  <si>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</si>
  <si>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</si>
  <si>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</si>
  <si>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</si>
  <si>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</si>
  <si>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</si>
  <si>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</si>
  <si>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</si>
  <si>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</si>
  <si>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</si>
  <si>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</si>
  <si>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</si>
  <si>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</si>
  <si>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</si>
  <si>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</si>
  <si>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</si>
  <si>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</si>
  <si>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</si>
  <si>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</si>
  <si>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</si>
  <si>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</si>
  <si>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</si>
  <si>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</si>
  <si>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</si>
  <si>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</si>
  <si>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</si>
  <si>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</si>
  <si>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</si>
  <si>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</si>
  <si>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</si>
  <si>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</si>
  <si>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</si>
  <si>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</si>
  <si>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</si>
  <si>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</si>
  <si>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</si>
  <si>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</si>
  <si>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</si>
  <si>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</si>
  <si>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</si>
  <si>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</si>
  <si>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</si>
  <si>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</si>
  <si>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</si>
  <si>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</si>
  <si>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</si>
  <si>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</si>
  <si>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</si>
  <si>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</si>
  <si>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</si>
  <si>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</si>
  <si>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</si>
  <si>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</si>
  <si>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</si>
  <si>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</si>
  <si>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</si>
  <si>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</si>
  <si>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</si>
  <si>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</si>
  <si>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</si>
  <si>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</si>
  <si>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</si>
  <si>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</si>
  <si>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</si>
  <si>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</si>
  <si>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</si>
  <si>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</si>
  <si>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</si>
  <si>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</si>
  <si>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</si>
  <si>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</si>
  <si>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</si>
  <si>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</si>
  <si>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</si>
  <si>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</si>
  <si>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</si>
  <si>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</si>
  <si>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</si>
  <si>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</si>
  <si>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</si>
  <si>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</si>
  <si>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</si>
  <si>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</si>
  <si>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</si>
  <si>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</si>
  <si>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</si>
  <si>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</si>
  <si>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</si>
  <si>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</si>
  <si>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</si>
  <si>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</si>
  <si>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</si>
  <si>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</si>
  <si>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</si>
  <si>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</si>
  <si>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</si>
  <si>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</si>
  <si>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</si>
  <si>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</si>
  <si>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</si>
  <si>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</si>
  <si>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</si>
  <si>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</si>
  <si>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</si>
  <si>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</si>
  <si>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</si>
  <si>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</si>
  <si>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</si>
  <si>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</si>
  <si>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</si>
  <si>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</si>
  <si>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</si>
  <si>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</si>
  <si>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</si>
  <si>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</si>
  <si>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</si>
  <si>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</si>
  <si>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</si>
  <si>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</si>
  <si>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</si>
  <si>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</si>
  <si>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</si>
  <si>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</si>
  <si>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</si>
  <si>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</si>
  <si>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</si>
  <si>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</si>
  <si>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</si>
  <si>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Non-Country Multipliers</t>
  </si>
  <si>
    <t>If you are adapting the EPS to model a region that is not a country, set the multipliers below</t>
  </si>
  <si>
    <t>to indicate the share of industrial activity of each type that is in the modeled region relative</t>
  </si>
  <si>
    <t>to the country selected on the "Country Selector" tab.</t>
  </si>
  <si>
    <t>Use a value greater than 1 for a region that is larger than the selected country,</t>
  </si>
  <si>
    <t>or use a value between zero and 1 for a region within the selected country.</t>
  </si>
  <si>
    <t>The same multipliers used here should also be used in indst/PERAC.</t>
  </si>
  <si>
    <t>Note that indst/PERAC has slightly different industry categories for the multipliers, but</t>
  </si>
  <si>
    <t>it should be clear which of these multipliers maps onto which one in PERAC.</t>
  </si>
  <si>
    <t>Generally, for a given industry, you will use the same multiplier in all years.</t>
  </si>
  <si>
    <t>If the industry in the modeled sub-national region comprises a growing or shrinking</t>
  </si>
  <si>
    <t>percentage of that industry nationally, then you might want to use growing or</t>
  </si>
  <si>
    <t>shrinking multipliers.  For example, if in 2015, the modeled sub-national region</t>
  </si>
  <si>
    <t>contains 6% of the nation's chemicals manufacturing, but you expect the sub-national</t>
  </si>
  <si>
    <t>region to contain 10% of the nation's chemical manufacturing in 2050, your "chemicals"</t>
  </si>
  <si>
    <t>industry multiplier should increase from 0.06 in 2015 to 0.1 in 2050.</t>
  </si>
  <si>
    <t>Industry</t>
  </si>
  <si>
    <t>Gas</t>
  </si>
  <si>
    <t>cement and other carbonates</t>
  </si>
  <si>
    <t>CO2</t>
  </si>
  <si>
    <t>This sector doesn't have process emissions of this gas in the included EPA and PRIMAP datasets.</t>
  </si>
  <si>
    <t>natural gas and petroleum systems</t>
  </si>
  <si>
    <t>iron and steel</t>
  </si>
  <si>
    <t>chemicals</t>
  </si>
  <si>
    <t>F-gases</t>
  </si>
  <si>
    <t>In the EPS, all F-gas emissions are allocated to the chemicals industry, even if some come from the use of F-gases by other industries or sectors.</t>
  </si>
  <si>
    <t>coal mining</t>
  </si>
  <si>
    <t>waste management</t>
  </si>
  <si>
    <t>agriculture</t>
  </si>
  <si>
    <t>other industries</t>
  </si>
  <si>
    <t>Do not edit the information or data below.</t>
  </si>
  <si>
    <t>Methane Leakage Multiplier</t>
  </si>
  <si>
    <t>The EPA's estimated methane leakage rate for the United States</t>
  </si>
  <si>
    <t>has been shown to be too low in high-quality studies.</t>
  </si>
  <si>
    <t>Therefore, we include the ability to adjust BAU process emissions</t>
  </si>
  <si>
    <t>and potential reductions to account for this greater leakage.</t>
  </si>
  <si>
    <t>In the non-CO2 GHGs study, the EPA used data sources from</t>
  </si>
  <si>
    <t>each national government where available, rather than applying</t>
  </si>
  <si>
    <t>U.S. methodology to estimate methane leakage in other countries.</t>
  </si>
  <si>
    <t>Therefore, we cannot assume the EPA's numbers are too low for</t>
  </si>
  <si>
    <t>any country other than the U.S.  Therefore, methane leakage</t>
  </si>
  <si>
    <t>multipliers are listed on the "Country Selector" tab and are</t>
  </si>
  <si>
    <t>country-specific.</t>
  </si>
  <si>
    <t>If you are adapting the model to a non-U.S. region and</t>
  </si>
  <si>
    <t>you believe the EPA's methane leakage estimate is not</t>
  </si>
  <si>
    <t>accurate, you can adjust your country's methane leakage</t>
  </si>
  <si>
    <t>multiplier on the "Country Selector" tab and it will be</t>
  </si>
  <si>
    <t>reflected here.</t>
  </si>
  <si>
    <t>Methane leakage multiplier</t>
  </si>
  <si>
    <t>The EPA data assume the implementation of the SNAP program to reduce F-gas emissions.  The implementation</t>
  </si>
  <si>
    <t>of this program is not yet secured.  We don't consider it part of our U.S. BAU case, so we add back in the F-gas</t>
  </si>
  <si>
    <t>emissions that are avoided by the SNAP program.  This code is not used for non-US regions.</t>
  </si>
  <si>
    <t>SNAP Program Adjustment is in use</t>
  </si>
  <si>
    <t>Unit: MMT CO2e</t>
  </si>
  <si>
    <t>Year</t>
  </si>
  <si>
    <t>Pre-2014 baseline</t>
  </si>
  <si>
    <t>Emissions after July 2015 and  March 2016 rules, using the "Most Likely Emissions Scenario"</t>
  </si>
  <si>
    <t>Emissions abated under SNAP program</t>
  </si>
  <si>
    <t>Linearly interpolated</t>
  </si>
  <si>
    <t>Non-Country Multipliers Annualized</t>
  </si>
  <si>
    <t>Non-Country Multipliers Transposed</t>
  </si>
  <si>
    <t>country</t>
  </si>
  <si>
    <t>sector</t>
  </si>
  <si>
    <t>source</t>
  </si>
  <si>
    <t>subsource</t>
  </si>
  <si>
    <t>gas</t>
  </si>
  <si>
    <t>year</t>
  </si>
  <si>
    <t>unit</t>
  </si>
  <si>
    <t>value</t>
  </si>
  <si>
    <t>value adjusted for GWP</t>
  </si>
  <si>
    <t>assigned EPS industry</t>
  </si>
  <si>
    <t>assigned EPS pollutant</t>
  </si>
  <si>
    <t>Agriculture</t>
  </si>
  <si>
    <t>AgSoils</t>
  </si>
  <si>
    <t>MMTCO2e</t>
  </si>
  <si>
    <t>Livestock</t>
  </si>
  <si>
    <t>Enteric</t>
  </si>
  <si>
    <t>Manure</t>
  </si>
  <si>
    <t>OtherAg</t>
  </si>
  <si>
    <t>Rice</t>
  </si>
  <si>
    <t>Energy</t>
  </si>
  <si>
    <t>Combustion</t>
  </si>
  <si>
    <t>Biomass</t>
  </si>
  <si>
    <t>non-industry</t>
  </si>
  <si>
    <t>Coal</t>
  </si>
  <si>
    <t>Surface</t>
  </si>
  <si>
    <t>Under</t>
  </si>
  <si>
    <t>NGO</t>
  </si>
  <si>
    <t>Gas Product</t>
  </si>
  <si>
    <t>Gas TSD</t>
  </si>
  <si>
    <t>Oil Product</t>
  </si>
  <si>
    <t>Oil Refining</t>
  </si>
  <si>
    <t>OtherEnergy</t>
  </si>
  <si>
    <t>StatMob</t>
  </si>
  <si>
    <t>Industrial Processes</t>
  </si>
  <si>
    <t>Metals</t>
  </si>
  <si>
    <t>Aluminum</t>
  </si>
  <si>
    <t>PFCs</t>
  </si>
  <si>
    <t>EPS</t>
  </si>
  <si>
    <t>SF6</t>
  </si>
  <si>
    <t>Electronics</t>
  </si>
  <si>
    <t>FPD</t>
  </si>
  <si>
    <t>HFCs</t>
  </si>
  <si>
    <t>NF3</t>
  </si>
  <si>
    <t>HCFC22</t>
  </si>
  <si>
    <t>Magnesium</t>
  </si>
  <si>
    <t>NitricAdipic</t>
  </si>
  <si>
    <t>Adipic</t>
  </si>
  <si>
    <t>Nitric</t>
  </si>
  <si>
    <t>ODSSubs</t>
  </si>
  <si>
    <t>Aerosols</t>
  </si>
  <si>
    <t>Fire Ext</t>
  </si>
  <si>
    <t>Foams</t>
  </si>
  <si>
    <t>RefAC</t>
  </si>
  <si>
    <t>Solvents</t>
  </si>
  <si>
    <t>OtherIPPU</t>
  </si>
  <si>
    <t>PV</t>
  </si>
  <si>
    <t>Semi</t>
  </si>
  <si>
    <t>Waste</t>
  </si>
  <si>
    <t>Landfills</t>
  </si>
  <si>
    <t>Industrial</t>
  </si>
  <si>
    <t>MSW</t>
  </si>
  <si>
    <t>OtherWaste</t>
  </si>
  <si>
    <t>Wastewater</t>
  </si>
  <si>
    <t>Rural</t>
  </si>
  <si>
    <t>Urban</t>
  </si>
  <si>
    <t>concatenated</t>
  </si>
  <si>
    <t>EPS Industry Category</t>
  </si>
  <si>
    <t>excluded from output tabs</t>
  </si>
  <si>
    <t>All process emissions are purchased F-gases, so reassigned to the chemicals industry.</t>
  </si>
  <si>
    <t>EPS = electric power systems.  All process emissions are purchased F-gases, so reassigned to the chemicals industry.</t>
  </si>
  <si>
    <t>FPD = flat panel display manufacturing.  All process emissions are purchased F-gases, so reassigned to the chemicals industry.</t>
  </si>
  <si>
    <t>At least for the U.S., the only pollutants in this category are CH4 and N2O.</t>
  </si>
  <si>
    <t>PV = photovoltaic eqpt. manufacturing.  All process emissions are purchased F-gases, so reassigned to the chemicals industry.</t>
  </si>
  <si>
    <t>scenario</t>
  </si>
  <si>
    <t>category</t>
  </si>
  <si>
    <t>entity</t>
  </si>
  <si>
    <t>HISTCR</t>
  </si>
  <si>
    <t>ABW</t>
  </si>
  <si>
    <t>IPC1A</t>
  </si>
  <si>
    <t>Gg</t>
  </si>
  <si>
    <t>AIA</t>
  </si>
  <si>
    <t>ANNEXI</t>
  </si>
  <si>
    <t>ANT</t>
  </si>
  <si>
    <t>AOSIS</t>
  </si>
  <si>
    <t>ATA</t>
  </si>
  <si>
    <t>BASIC</t>
  </si>
  <si>
    <t>COK</t>
  </si>
  <si>
    <t>EARTH</t>
  </si>
  <si>
    <t>EU28</t>
  </si>
  <si>
    <t>HKG</t>
  </si>
  <si>
    <t>LDC</t>
  </si>
  <si>
    <t>MAC</t>
  </si>
  <si>
    <t>NIU</t>
  </si>
  <si>
    <t>NONANNEXI</t>
  </si>
  <si>
    <t>SHN</t>
  </si>
  <si>
    <t>TCA</t>
  </si>
  <si>
    <t>TWN</t>
  </si>
  <si>
    <t>UMBRELLA</t>
  </si>
  <si>
    <t>VGB</t>
  </si>
  <si>
    <t>IPC1B1</t>
  </si>
  <si>
    <t>IPC1B2</t>
  </si>
  <si>
    <t>IPC1B3</t>
  </si>
  <si>
    <t>IPC1B</t>
  </si>
  <si>
    <t>IPC1</t>
  </si>
  <si>
    <t>IPC2A</t>
  </si>
  <si>
    <t>TKL</t>
  </si>
  <si>
    <t>IPC2B</t>
  </si>
  <si>
    <t>IPC2C</t>
  </si>
  <si>
    <t>IPC2D</t>
  </si>
  <si>
    <t>IPC2G</t>
  </si>
  <si>
    <t>IPC2H</t>
  </si>
  <si>
    <t>IPC2</t>
  </si>
  <si>
    <t>IPC4</t>
  </si>
  <si>
    <t>IPC5</t>
  </si>
  <si>
    <t>IPCM0EL</t>
  </si>
  <si>
    <t>IPCMAGELV</t>
  </si>
  <si>
    <t>NaN</t>
  </si>
  <si>
    <t>IPCMAG</t>
  </si>
  <si>
    <t>HISTTP</t>
  </si>
  <si>
    <t>Assigned EPS Industry</t>
  </si>
  <si>
    <t>PRIMAP IPCC Category</t>
  </si>
  <si>
    <t>Meaning</t>
  </si>
  <si>
    <t>National Total excluding LULUCF</t>
  </si>
  <si>
    <t>Fuel Combustion Activities</t>
  </si>
  <si>
    <t>Fugitive Emissions from Fuels</t>
  </si>
  <si>
    <t>Solid Fuels</t>
  </si>
  <si>
    <t>Oil and Natural Gas</t>
  </si>
  <si>
    <t>This includes only fugitive emissions (IPC1B), not fuel use (IPC1A)</t>
  </si>
  <si>
    <t>Other Emissons from Energy Production</t>
  </si>
  <si>
    <t>IPC1C</t>
  </si>
  <si>
    <t>Carbon Dioxide Transport and Storage (currently no data available)</t>
  </si>
  <si>
    <t>Industrial Processes and Product Use</t>
  </si>
  <si>
    <t>Mineral Industry</t>
  </si>
  <si>
    <t>This includes only process emissions (IPC2), not energy-related emissions (IPC1)</t>
  </si>
  <si>
    <t>Chemical Industry</t>
  </si>
  <si>
    <t>Metal Industry</t>
  </si>
  <si>
    <t>Non-Energy Products from Fuels and Solvent Use</t>
  </si>
  <si>
    <t>IPC2E</t>
  </si>
  <si>
    <t>Electronics Industry (no data available as the category is only used for fluorinated gases which are only resolved at the level of category IPC2)</t>
  </si>
  <si>
    <t>IPC2F</t>
  </si>
  <si>
    <t>Product uses as Substitutes for Ozone Depleting Substances (no data available as the category is only used for fluorinated gases which are only resolved at the level of category IPC2)</t>
  </si>
  <si>
    <t>Other Product Manufacture and Use</t>
  </si>
  <si>
    <t>Other</t>
  </si>
  <si>
    <t>Agriculture, sum of IPC3A and IPCMAGELV</t>
  </si>
  <si>
    <t>IPC3A</t>
  </si>
  <si>
    <t>Agriculture excluding Livestock</t>
  </si>
  <si>
    <t>PRIMAP Dataset Preference</t>
  </si>
  <si>
    <t>In this scenario country reported data (CRF, BUR, UNFCCC) is prioritized over third party data (CDIAC, FAO, Andrew, EDGAR, BP).</t>
  </si>
  <si>
    <t>In this scenario third party data (CDIAC, FAO, Andrew, EDGAR, BP) is prioritized over country reported data (CRF, BUR, UNFCCC)</t>
  </si>
  <si>
    <t>Selected dataset</t>
  </si>
  <si>
    <t>Selected Country's ISO 3166 Code</t>
  </si>
  <si>
    <t>CO2 Process Emissions by Industry</t>
  </si>
  <si>
    <t>Unit: Gg CO2</t>
  </si>
  <si>
    <t>Coal mining CO2 process (non-energy) emissions aren't broken out in the PRIMAP dataset.  We assume they are negligible.</t>
  </si>
  <si>
    <t>United Nations</t>
  </si>
  <si>
    <t>Population Division</t>
  </si>
  <si>
    <t>Department of Economic and Social Affairs</t>
  </si>
  <si>
    <t>File POP/1-1: Total population (both sexes combined) by region, subregion and country, annually for 1950-2100 (thousands)</t>
  </si>
  <si>
    <t>Medium fertility variant, 2020 - 2100</t>
  </si>
  <si>
    <t>POP/DB/WPP/Rev.2019/POP/F01-1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</si>
  <si>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</si>
  <si>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</si>
  <si>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Total population, both sexes combined, as of 1 July (thousands)</t>
  </si>
  <si>
    <t>Index</t>
  </si>
  <si>
    <t>Variant</t>
  </si>
  <si>
    <t>Region, subregion, country or area *</t>
  </si>
  <si>
    <t>Country code</t>
  </si>
  <si>
    <t>Type</t>
  </si>
  <si>
    <t>Parent code</t>
  </si>
  <si>
    <t>Medium variant</t>
  </si>
  <si>
    <t>WORLD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</si>
  <si>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</si>
  <si>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</si>
  <si>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</si>
  <si>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</si>
  <si>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</si>
  <si>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</si>
  <si>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</si>
  <si>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</si>
  <si>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</si>
  <si>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</si>
  <si>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</si>
  <si>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</si>
  <si>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</si>
  <si>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</si>
  <si>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</si>
  <si>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</si>
  <si>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</si>
  <si>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</si>
  <si>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</si>
  <si>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</si>
  <si>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</si>
  <si>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</si>
  <si>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</si>
  <si>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</si>
  <si>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</si>
  <si>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</si>
  <si>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</si>
  <si>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</si>
  <si>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</si>
  <si>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</si>
  <si>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</si>
  <si>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j</t>
  </si>
  <si>
    <t>Region</t>
  </si>
  <si>
    <t>Asia</t>
  </si>
  <si>
    <t>k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</si>
  <si>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</si>
  <si>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</si>
  <si>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</si>
  <si>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</si>
  <si>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</si>
  <si>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</si>
  <si>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</si>
  <si>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</si>
  <si>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p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</si>
  <si>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</si>
  <si>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</si>
  <si>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</si>
  <si>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</si>
  <si>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</si>
  <si>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</si>
  <si>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</si>
  <si>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</si>
  <si>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</si>
  <si>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</si>
  <si>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</si>
  <si>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</si>
  <si>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Eswatini</t>
  </si>
  <si>
    <t>Western Africa</t>
  </si>
  <si>
    <t>Cabo Verde</t>
  </si>
  <si>
    <t>Côte d'Ivoire</t>
  </si>
  <si>
    <t>Saint Helena</t>
  </si>
  <si>
    <t>NORTHERN AFRICA AND WESTERN ASIA</t>
  </si>
  <si>
    <t>Northern Africa</t>
  </si>
  <si>
    <t>Western Sahara</t>
  </si>
  <si>
    <t>Western Asia</t>
  </si>
  <si>
    <t>State of Palestine</t>
  </si>
  <si>
    <t>Syrian Arab Republic</t>
  </si>
  <si>
    <t>CENTRAL AND SOUTHERN ASIA</t>
  </si>
  <si>
    <t>Central Asia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</si>
  <si>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</si>
  <si>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</si>
  <si>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</si>
  <si>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</si>
  <si>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</si>
  <si>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</si>
  <si>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</si>
  <si>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</si>
  <si>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</si>
  <si>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</si>
  <si>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Brunei Darussalam</t>
  </si>
  <si>
    <t>Lao People's Democratic Republic</t>
  </si>
  <si>
    <t>Myanmar</t>
  </si>
  <si>
    <t>Viet Nam</t>
  </si>
  <si>
    <t>LATIN AMERICA AND THE CARIBBEAN</t>
  </si>
  <si>
    <t>Caribbean</t>
  </si>
  <si>
    <t>Anguilla</t>
  </si>
  <si>
    <t>Aruba</t>
  </si>
  <si>
    <t>Bonaire, Sint Eustatius and Saba</t>
  </si>
  <si>
    <t>British Virgin Islands</t>
  </si>
  <si>
    <t>Cayman Islands</t>
  </si>
  <si>
    <t>Curaçao</t>
  </si>
  <si>
    <t>Guadeloupe</t>
  </si>
  <si>
    <t>Martinique</t>
  </si>
  <si>
    <t>Montserrat</t>
  </si>
  <si>
    <t>Puerto Rico</t>
  </si>
  <si>
    <t>Saint Barthélemy</t>
  </si>
  <si>
    <t>Saint Martin (French part)</t>
  </si>
  <si>
    <t>Sint Maarten (Dutch part)</t>
  </si>
  <si>
    <t>Turks and Caicos Islands</t>
  </si>
  <si>
    <t>United States Virgin Islands</t>
  </si>
  <si>
    <t>Central America</t>
  </si>
  <si>
    <t>South America</t>
  </si>
  <si>
    <t>Bolivia (Plurinational State of)</t>
  </si>
  <si>
    <t>Falkland Islands (Malvinas)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</si>
  <si>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</si>
  <si>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</si>
  <si>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</si>
  <si>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</si>
  <si>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</si>
  <si>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New Caledonia</t>
  </si>
  <si>
    <t>Micronesia</t>
  </si>
  <si>
    <t>Guam</t>
  </si>
  <si>
    <t>Micronesia (Fed. States of)</t>
  </si>
  <si>
    <t>Northern Mariana Islands</t>
  </si>
  <si>
    <t>Polynesia</t>
  </si>
  <si>
    <t>American Samoa</t>
  </si>
  <si>
    <t>Cook Islands</t>
  </si>
  <si>
    <t>French Polynesia</t>
  </si>
  <si>
    <t>Niue</t>
  </si>
  <si>
    <t>Tokelau</t>
  </si>
  <si>
    <t>Wallis and Futuna Islands</t>
  </si>
  <si>
    <t>EUROPE AND NORTHERN AMERICA</t>
  </si>
  <si>
    <t>EUROPE</t>
  </si>
  <si>
    <t>SDG subregion</t>
  </si>
  <si>
    <t>Eastern Europe</t>
  </si>
  <si>
    <t>Czechia</t>
  </si>
  <si>
    <t>Republic of Moldova</t>
  </si>
  <si>
    <t>Russian Federation</t>
  </si>
  <si>
    <t>Northern Europe</t>
  </si>
  <si>
    <t>Channel Islands</t>
  </si>
  <si>
    <t>Faroe Islands</t>
  </si>
  <si>
    <t>Isle of Man</t>
  </si>
  <si>
    <t>Southern Europe</t>
  </si>
  <si>
    <t>Gibraltar</t>
  </si>
  <si>
    <t>North Macedonia</t>
  </si>
  <si>
    <t>Western Europe</t>
  </si>
  <si>
    <t>NORTHERN AMERICA</t>
  </si>
  <si>
    <t>Bermuda</t>
  </si>
  <si>
    <t>Greenland</t>
  </si>
  <si>
    <t>Saint Pierre and Miquelon</t>
  </si>
  <si>
    <t>United States of America</t>
  </si>
  <si>
    <t>BAU Production Data from ETC</t>
  </si>
  <si>
    <t>Cement</t>
  </si>
  <si>
    <t>Mt/yr</t>
  </si>
  <si>
    <t>Steel</t>
  </si>
  <si>
    <t>Selected Country's ETC Region</t>
  </si>
  <si>
    <t>Selected Region's Production Values</t>
  </si>
  <si>
    <t>Selected Country's UN Country Code</t>
  </si>
  <si>
    <t>Selected Country's Population (thousands)</t>
  </si>
  <si>
    <t>Population</t>
  </si>
  <si>
    <t>Selected Country Process CO2 Growth Multipliers</t>
  </si>
  <si>
    <t>Absolute Process CO2 Before Non-Region Multipliers</t>
  </si>
  <si>
    <t>State</t>
  </si>
  <si>
    <t>Category</t>
  </si>
  <si>
    <t>Energy - CH4 - Coal Mining</t>
  </si>
  <si>
    <t>Energy - CH4 - Abandoned Coal Mines</t>
  </si>
  <si>
    <t>Energy - CH4 - Abandoned Coal Mines - Vented</t>
  </si>
  <si>
    <t>Energy - CH4 - Abandoned Coal Mines - Sealed</t>
  </si>
  <si>
    <t>Energy - CH4 - Abandoned Coal Mines - Flooded</t>
  </si>
  <si>
    <t>Waste - Municipal Solid Waste - CH4</t>
  </si>
  <si>
    <t>Waste - Municipal Solid Waste - CO2</t>
  </si>
  <si>
    <t>Waste - Municipal Solid Waste - N2O</t>
  </si>
  <si>
    <t>Total CO2</t>
  </si>
  <si>
    <t>Total CH4</t>
  </si>
  <si>
    <t>Total N2O</t>
  </si>
  <si>
    <t>Agriculture - CO2 - Liming</t>
  </si>
  <si>
    <t>Key</t>
  </si>
  <si>
    <t>Agriculture - CO2 - Urea Fertilization</t>
  </si>
  <si>
    <t>Crops</t>
  </si>
  <si>
    <t>Agriculture - CH4 - Enteric Fermentation</t>
  </si>
  <si>
    <t>Agriculture - CH4 - Manure Management</t>
  </si>
  <si>
    <t>Agriculture - CH4 - Rice Cultivation</t>
  </si>
  <si>
    <t>Agriculture - CH4 - Agricultural Residue Burning</t>
  </si>
  <si>
    <t>Agriculture - N2O - Manure Management</t>
  </si>
  <si>
    <t>Agriculture - N2O - Ag Soils</t>
  </si>
  <si>
    <t>Agriculture - N2O - Agricultural Residue Burning</t>
  </si>
  <si>
    <t>Total Crops</t>
  </si>
  <si>
    <t>Total Livestock</t>
  </si>
  <si>
    <t>Data Extracted from EPA's FLIGHT Tool (http://ghgdata.epa.gov/ghgp)</t>
  </si>
  <si>
    <t>The data was reported to EPA by facilities as of 08/04/2019</t>
  </si>
  <si>
    <t>Tot CO2</t>
  </si>
  <si>
    <t>All emissions data is presented in units of metric tons of carbon dioxide equivalent using GWP's from IPCC's AR4</t>
  </si>
  <si>
    <t>Tot N2O</t>
  </si>
  <si>
    <t xml:space="preserve">Search Parameters: year=2018; GHGs=CO2; data type=All Emitters; </t>
  </si>
  <si>
    <t>Tot CH4</t>
  </si>
  <si>
    <t>REPORTING YEAR</t>
  </si>
  <si>
    <t>GHG type</t>
  </si>
  <si>
    <t>FACILITY NAME</t>
  </si>
  <si>
    <t>GHGRP ID</t>
  </si>
  <si>
    <t>REPORTED ADDRESS</t>
  </si>
  <si>
    <t>LATITUDE</t>
  </si>
  <si>
    <t>LONGITUDE</t>
  </si>
  <si>
    <t>CITY NAME</t>
  </si>
  <si>
    <t>COUNTY NAME</t>
  </si>
  <si>
    <t>STATE</t>
  </si>
  <si>
    <t>ZIP CODE</t>
  </si>
  <si>
    <t>PARENT COMPANIES</t>
  </si>
  <si>
    <t>GHG QUANTITY (METRIC TONS CO2e)</t>
  </si>
  <si>
    <t>SUBPARTS</t>
  </si>
  <si>
    <t>3M BROWNWOOD</t>
  </si>
  <si>
    <t>4501 HIGHWAY 377 SOUTH</t>
  </si>
  <si>
    <t>BROWNWOOD</t>
  </si>
  <si>
    <t>BROWN</t>
  </si>
  <si>
    <t>3M CO (100%)</t>
  </si>
  <si>
    <t>C,N</t>
  </si>
  <si>
    <t>3M CO</t>
  </si>
  <si>
    <t>MAPLEWOOD</t>
  </si>
  <si>
    <t>RAMSEY COUNTY</t>
  </si>
  <si>
    <t>C</t>
  </si>
  <si>
    <t>FLIGHT Settings for "Other", filtered again by gas</t>
  </si>
  <si>
    <t>3M CO - GUIN</t>
  </si>
  <si>
    <t>6675 US HIGHWAY 43</t>
  </si>
  <si>
    <t>GUIN</t>
  </si>
  <si>
    <t>MARION</t>
  </si>
  <si>
    <t>3M CO - WAUSAU DOWNTOWN</t>
  </si>
  <si>
    <t>144 ROSECRANS ST</t>
  </si>
  <si>
    <t>WAUSAU</t>
  </si>
  <si>
    <t>MARATHON</t>
  </si>
  <si>
    <t>3M Cottage Grove Center - Site</t>
  </si>
  <si>
    <t>10746 Innovation Rd</t>
  </si>
  <si>
    <t>Cottage Grove</t>
  </si>
  <si>
    <t>WASHINGTON COUNTY</t>
  </si>
  <si>
    <t>C,L,N,OO</t>
  </si>
  <si>
    <t>3M INDUSTRIAL MINERAL PRODUCTS DIVISION</t>
  </si>
  <si>
    <t>3110 WALTERS DRIVE</t>
  </si>
  <si>
    <t>LITTLE ROCK</t>
  </si>
  <si>
    <t>PULASKI COUNTY</t>
  </si>
  <si>
    <t>3M MAGNETIC TAPE MANUFACTURING DIVISION</t>
  </si>
  <si>
    <t>905-915 ADAMS STREET SOUTHEAST</t>
  </si>
  <si>
    <t>HUTCHINSON</t>
  </si>
  <si>
    <t>MCLEOD COUNTY</t>
  </si>
  <si>
    <t>3M NEVADA PLANT</t>
  </si>
  <si>
    <t>2120 E. AUSTIN</t>
  </si>
  <si>
    <t>NEVADA</t>
  </si>
  <si>
    <t>VERNON COUNTY</t>
  </si>
  <si>
    <t>3M Pittsboro</t>
  </si>
  <si>
    <t>4191 Hwy 87 South</t>
  </si>
  <si>
    <t>Moncure</t>
  </si>
  <si>
    <t>69TH ST WWTP</t>
  </si>
  <si>
    <t>2525 SSGT MACARIO GARCIA DR</t>
  </si>
  <si>
    <t>HOUSTON</t>
  </si>
  <si>
    <t>HARRIS COUNTY</t>
  </si>
  <si>
    <t>CITY OF HOUSTON (100%)</t>
  </si>
  <si>
    <t>A&amp;AT LLC WAYNESBORO FACILITY</t>
  </si>
  <si>
    <t>400 DU PONT BOULEVARD</t>
  </si>
  <si>
    <t>WAYNESBORO</t>
  </si>
  <si>
    <t>WAYNESBORO CITY</t>
  </si>
  <si>
    <t>KOCH INDUSTRIES INC (100%)</t>
  </si>
  <si>
    <t>AAP ST MARYS CORP</t>
  </si>
  <si>
    <t>1100 MCKINLEY RD.</t>
  </si>
  <si>
    <t>SAINT MARYS</t>
  </si>
  <si>
    <t>AUGLAIZE COUNTY</t>
  </si>
  <si>
    <t>HITACHI AMERICA LTD (100%)</t>
  </si>
  <si>
    <t>ABBOTT PARK FACILITY</t>
  </si>
  <si>
    <t>100 ABBOTT PARK RD</t>
  </si>
  <si>
    <t>ABBOTT PARK</t>
  </si>
  <si>
    <t>LAKE</t>
  </si>
  <si>
    <t>ABBOTT LABORATORIES (100%)</t>
  </si>
  <si>
    <t>ABE South Dakota, LLC - Aberdeen</t>
  </si>
  <si>
    <t>38469 133rd Street</t>
  </si>
  <si>
    <t>Aberdeen</t>
  </si>
  <si>
    <t>BROWN COUNTY</t>
  </si>
  <si>
    <t>ADVANCED BIOENERGY LLC (100%)</t>
  </si>
  <si>
    <t>ABE South Dakota, LLC - Huron</t>
  </si>
  <si>
    <t>694 W PARK AVE NW</t>
  </si>
  <si>
    <t>HURON</t>
  </si>
  <si>
    <t>BEADLE COUNTY</t>
  </si>
  <si>
    <t>ABERDEEN ENERGY LLC</t>
  </si>
  <si>
    <t>13435 370TH AVENUE</t>
  </si>
  <si>
    <t>MINA</t>
  </si>
  <si>
    <t>EDMUNDS</t>
  </si>
  <si>
    <t>GLACIAL LAKES CORN PROCESSORS (100%)</t>
  </si>
  <si>
    <t>ABERDEEN PROVING GROUND-Aberdeen Area &amp; Edgewood Area</t>
  </si>
  <si>
    <t>4304 Susquehanna Ave</t>
  </si>
  <si>
    <t>APG</t>
  </si>
  <si>
    <t>HARFORD COUNTY</t>
  </si>
  <si>
    <t>ABSOLUTE ENERGY LLC</t>
  </si>
  <si>
    <t>1372 STATELINE ROAD</t>
  </si>
  <si>
    <t>ST ANSGAR (MONA)</t>
  </si>
  <si>
    <t>MITCHELL COUNTY</t>
  </si>
  <si>
    <t>ABSOLUTE ENERGY LLC (100%)</t>
  </si>
  <si>
    <t>C,II</t>
  </si>
  <si>
    <t>ACE ETHANOL LLC</t>
  </si>
  <si>
    <t>815 WEST MAPLE STREET</t>
  </si>
  <si>
    <t>STANLEY</t>
  </si>
  <si>
    <t>CHIPPEWA</t>
  </si>
  <si>
    <t>ACE ETHANOL LLC (100%)</t>
  </si>
  <si>
    <t>C,PP</t>
  </si>
  <si>
    <t>ACME BRICK CO ELGIN PLANT</t>
  </si>
  <si>
    <t>1776 OLD MCDADE RD</t>
  </si>
  <si>
    <t>ELGIN</t>
  </si>
  <si>
    <t>BASTROP COUNTY</t>
  </si>
  <si>
    <t>BERKSHIRE HATHAWAY INC (100%)</t>
  </si>
  <si>
    <t>ACME GYPSUM FACILITY</t>
  </si>
  <si>
    <t>4164 HIGHWAY 285</t>
  </si>
  <si>
    <t>QUANAH</t>
  </si>
  <si>
    <t>HARDEMAN COUNTY</t>
  </si>
  <si>
    <t>ADKINS ENERGY LLC</t>
  </si>
  <si>
    <t>4350 WEST GALENA ROAD</t>
  </si>
  <si>
    <t>LENA</t>
  </si>
  <si>
    <t>STEPHENSON</t>
  </si>
  <si>
    <t>ADKINS ENERGY LLC (100%)</t>
  </si>
  <si>
    <t>ADM - MANKATO</t>
  </si>
  <si>
    <t>2019 3RD AVENUE</t>
  </si>
  <si>
    <t>MANKATO</t>
  </si>
  <si>
    <t>BLUE EARTH COUNTY</t>
  </si>
  <si>
    <t>ARCHER DANIELS MIDLAND CO (100%)</t>
  </si>
  <si>
    <t>ADM CORN PROCESSING</t>
  </si>
  <si>
    <t>1350 WACONIA AVENUE SOUTHWEST</t>
  </si>
  <si>
    <t>CEDAR RAPIDS</t>
  </si>
  <si>
    <t>LINN COUNTY</t>
  </si>
  <si>
    <t>1251 BEAVER CHANNEL PARKWAY</t>
  </si>
  <si>
    <t>CLINTON</t>
  </si>
  <si>
    <t>CLINTON COUNTY</t>
  </si>
  <si>
    <t>C,TT</t>
  </si>
  <si>
    <t>ADM Deerfield</t>
  </si>
  <si>
    <t>17700 South Highway T</t>
  </si>
  <si>
    <t>Deerfield</t>
  </si>
  <si>
    <t>VERNON</t>
  </si>
  <si>
    <t>ADM Fostoria</t>
  </si>
  <si>
    <t>608 FINDLAY ROAD</t>
  </si>
  <si>
    <t>Fostoria</t>
  </si>
  <si>
    <t>HANCOCK COUNTY</t>
  </si>
  <si>
    <t>ADM QUINCY</t>
  </si>
  <si>
    <t>2100 GARDNER EXPRESSWAY</t>
  </si>
  <si>
    <t>QUINCY</t>
  </si>
  <si>
    <t>ADAMS COUNTY</t>
  </si>
  <si>
    <t>ADM SOUTHERN CELLULOSE PROD.IN</t>
  </si>
  <si>
    <t>103 W 45TH ST</t>
  </si>
  <si>
    <t>CHATTANOOGA</t>
  </si>
  <si>
    <t>HAMILTON COUNTY</t>
  </si>
  <si>
    <t>ADM SOYBEAN PROCESSING - DES MOINES</t>
  </si>
  <si>
    <t>1935 EAST EUCLID AVENUE</t>
  </si>
  <si>
    <t>DES MOINES</t>
  </si>
  <si>
    <t>POLK COUNTY</t>
  </si>
  <si>
    <t>ADM Valdosta</t>
  </si>
  <si>
    <t>1841 Clay Road</t>
  </si>
  <si>
    <t>Valdosta</t>
  </si>
  <si>
    <t>LOWNDES COUNTY</t>
  </si>
  <si>
    <t>ADVANSIX INC - CHESTERFIELD PLANT</t>
  </si>
  <si>
    <t>4101 BERMUDA HUNDRED RD</t>
  </si>
  <si>
    <t>CHESTER</t>
  </si>
  <si>
    <t>CHESTERFIELD COUNTY</t>
  </si>
  <si>
    <t>ADVANSIX INC (100%)</t>
  </si>
  <si>
    <t>AG PROCESSING INC</t>
  </si>
  <si>
    <t>4739 380TH ST</t>
  </si>
  <si>
    <t>EMMETSBURG</t>
  </si>
  <si>
    <t>PALO ALTO COUNTY</t>
  </si>
  <si>
    <t>AG PROCESSING INC (100%)</t>
  </si>
  <si>
    <t>AG PROCESSING INC A COOP-MANNING</t>
  </si>
  <si>
    <t>1000 300TH STREET</t>
  </si>
  <si>
    <t>MANNING</t>
  </si>
  <si>
    <t>CARROLL</t>
  </si>
  <si>
    <t>AG PROCESSING INC-EAGLE GROVE</t>
  </si>
  <si>
    <t>500 NORTH COMMERCIAL AVENUE</t>
  </si>
  <si>
    <t>EAGLE GROVE</t>
  </si>
  <si>
    <t>WRIGHT COUNTY</t>
  </si>
  <si>
    <t>AG PROCESSING INC-SHELDON</t>
  </si>
  <si>
    <t>804 2ND AVE</t>
  </si>
  <si>
    <t>SHELDON</t>
  </si>
  <si>
    <t>OBRIEN</t>
  </si>
  <si>
    <t>AG PROCESSING INCORPORATED A COOPERATIVE</t>
  </si>
  <si>
    <t>800 DIAGONAL STREET</t>
  </si>
  <si>
    <t>DAWSON</t>
  </si>
  <si>
    <t>LAC QUI PARLE</t>
  </si>
  <si>
    <t>AGC FLAT GLASS N AMERICA INC</t>
  </si>
  <si>
    <t>201 DUNCANNON LANE</t>
  </si>
  <si>
    <t>RICHMOND</t>
  </si>
  <si>
    <t>MADISON COUNTY</t>
  </si>
  <si>
    <t>AGC GLASS CO NORTH AMERICA (100%)</t>
  </si>
  <si>
    <t>AGC FLAT GLASS NORTH AMERICA SPRING HILL PLANT</t>
  </si>
  <si>
    <t>20400 NORTH WEBSTER STREET</t>
  </si>
  <si>
    <t>SPRING HILL</t>
  </si>
  <si>
    <t>JOHNSON</t>
  </si>
  <si>
    <t>AGC-GREENLAND FLATGLASS PLANT</t>
  </si>
  <si>
    <t>600 AFG ROAD</t>
  </si>
  <si>
    <t>CHURCH HILL</t>
  </si>
  <si>
    <t>HAWKINS COUNTY</t>
  </si>
  <si>
    <t>AGP SOY/CORN PROCESSING</t>
  </si>
  <si>
    <t>2801 E 7TH ST</t>
  </si>
  <si>
    <t>HASTINGS</t>
  </si>
  <si>
    <t>AK STEEL</t>
  </si>
  <si>
    <t>1724 LINDEN AVENUE</t>
  </si>
  <si>
    <t>ZANESVILLE</t>
  </si>
  <si>
    <t>MUSKINGUM COUNTY</t>
  </si>
  <si>
    <t>AK STEEL CORP (100%)</t>
  </si>
  <si>
    <t>AK STEEL CORP *</t>
  </si>
  <si>
    <t>17400 STATE ROUTE 16</t>
  </si>
  <si>
    <t>COSHOCTON</t>
  </si>
  <si>
    <t>COSHOCTON COUNTY</t>
  </si>
  <si>
    <t>AK STEEL CORPORATION</t>
  </si>
  <si>
    <t>6500 N US HIGHWAY 231</t>
  </si>
  <si>
    <t>ROCKPORT</t>
  </si>
  <si>
    <t>SPENCER COUNTY</t>
  </si>
  <si>
    <t>AK Steel Corporation West Works</t>
  </si>
  <si>
    <t>170 Armco Road</t>
  </si>
  <si>
    <t>Ashland</t>
  </si>
  <si>
    <t>BOYD COUNTY</t>
  </si>
  <si>
    <t>AL CORN CLEAN FUEL</t>
  </si>
  <si>
    <t>797 5th Street</t>
  </si>
  <si>
    <t>CLAREMONT</t>
  </si>
  <si>
    <t>DODGE COUNTY</t>
  </si>
  <si>
    <t>AL-CORN CLEAN FUEL (100%)</t>
  </si>
  <si>
    <t>ALABAMA RIVER CELLULOSE, LLC</t>
  </si>
  <si>
    <t>2373 LENA LANDEGGER HWY</t>
  </si>
  <si>
    <t>PERDUE HILL</t>
  </si>
  <si>
    <t>MONROE COUNTY</t>
  </si>
  <si>
    <t>AA,C,TT</t>
  </si>
  <si>
    <t>ALADDIN MILLS - ANTIOCH RD PLA NT</t>
  </si>
  <si>
    <t>2001 ANTIOCH ROAD</t>
  </si>
  <si>
    <t>DALTON</t>
  </si>
  <si>
    <t>WHITFIELD COUNTY</t>
  </si>
  <si>
    <t>MOHAWK INDUSTRIES INC (100%)</t>
  </si>
  <si>
    <t>ALCOA INC - WARRICK OPERATIONS</t>
  </si>
  <si>
    <t>NEWBURGH</t>
  </si>
  <si>
    <t>WARRICK COUNTY</t>
  </si>
  <si>
    <t>ALCOA INC (100%)</t>
  </si>
  <si>
    <t>C,D,F</t>
  </si>
  <si>
    <t>ALCOA INTALCO WORKS</t>
  </si>
  <si>
    <t>4050 MOUNTAIN VIEW RD.</t>
  </si>
  <si>
    <t>FERNDALE</t>
  </si>
  <si>
    <t>WHATCOM COUNTY</t>
  </si>
  <si>
    <t>C,F,TT</t>
  </si>
  <si>
    <t>ALCOA WENATCHEE LLC</t>
  </si>
  <si>
    <t>6200 MALAGA HIGHWAY</t>
  </si>
  <si>
    <t>MALAGA</t>
  </si>
  <si>
    <t>CHELAN COUNTY</t>
  </si>
  <si>
    <t>C,F</t>
  </si>
  <si>
    <t>ALCOA WORLD ALUMINA ATLANTIC</t>
  </si>
  <si>
    <t>POINT COMFORT</t>
  </si>
  <si>
    <t>CALHOUN COUNTY</t>
  </si>
  <si>
    <t>ALCOA INC (60%); ALUMINA LTD (40%)</t>
  </si>
  <si>
    <t>ALERIS ROLLED PRODUCTS INC</t>
  </si>
  <si>
    <t>1372 STATE ROAD 1957</t>
  </si>
  <si>
    <t>LEWISPORT</t>
  </si>
  <si>
    <t>ALERIS CORP (100%)</t>
  </si>
  <si>
    <t>ALLEGANY BALLISTICS LABORATORY</t>
  </si>
  <si>
    <t>210 STATE ROUTE 956</t>
  </si>
  <si>
    <t>KEYSER</t>
  </si>
  <si>
    <t>MINERAL COUNTY</t>
  </si>
  <si>
    <t>Northrop Grumman Corp (100%)</t>
  </si>
  <si>
    <t>ALLIANT TECHSYSTEMS OPERATIONS LLC - LAKE CITY ARMY AMMUNITION PLANT</t>
  </si>
  <si>
    <t>25201 East 78 Highway</t>
  </si>
  <si>
    <t>INDEPENDENCE</t>
  </si>
  <si>
    <t>JACKSON COUNTY</t>
  </si>
  <si>
    <t>NORTHROP GRUMMAN CORP (100%)</t>
  </si>
  <si>
    <t>ALLISON TRANSMISSION, Inc.</t>
  </si>
  <si>
    <t>One Allison Way</t>
  </si>
  <si>
    <t>INDIANAPOLIS</t>
  </si>
  <si>
    <t>ALLISON TRANSMISSION INC (100%)</t>
  </si>
  <si>
    <t>ALMATIS INC - BAUXITE ARKANSAS</t>
  </si>
  <si>
    <t>4701 ALCOA ROAD</t>
  </si>
  <si>
    <t>Benton</t>
  </si>
  <si>
    <t>SALINE COUNTY</t>
  </si>
  <si>
    <t>ALMATIS INC (100%)</t>
  </si>
  <si>
    <t>ALON REFINING KROTZ SPRINGS INC</t>
  </si>
  <si>
    <t>356 S. LEVEE RD</t>
  </si>
  <si>
    <t>KROTZ SPRINGS</t>
  </si>
  <si>
    <t>ST. LANDRY PARISH</t>
  </si>
  <si>
    <t>ALON USA LP (100%)</t>
  </si>
  <si>
    <t>C,MM,Y</t>
  </si>
  <si>
    <t>ALYESKA PIPELINE SE/TAPS PUMP STATION 01</t>
  </si>
  <si>
    <t>PRUDHOE BAY</t>
  </si>
  <si>
    <t>NORTH SLOPE</t>
  </si>
  <si>
    <t>ALYESKA PIPELINE SERVICE CO (100%)</t>
  </si>
  <si>
    <t>ALYESKA PIPELINE SERVICE COMPANY, Valdez Marine Terminal</t>
  </si>
  <si>
    <t>300 DAYVILLE ROAD</t>
  </si>
  <si>
    <t>VALDEZ</t>
  </si>
  <si>
    <t>VALDEZ-CORDOVA CENSUS AREA</t>
  </si>
  <si>
    <t>AM/NS Calvert, LLC</t>
  </si>
  <si>
    <t>1 AM/NS Way</t>
  </si>
  <si>
    <t>CALVERT</t>
  </si>
  <si>
    <t>MOBILE COUNTY</t>
  </si>
  <si>
    <t>AM/NS CALVERT (100%)</t>
  </si>
  <si>
    <t>AMERICAN AIRLINES</t>
  </si>
  <si>
    <t>3800 NORTH MINGO ROAD</t>
  </si>
  <si>
    <t>TULSA</t>
  </si>
  <si>
    <t>AMERICAN AIRLINES GROUP (100%)</t>
  </si>
  <si>
    <t>AMERICAN CAST IRON PIPE CO</t>
  </si>
  <si>
    <t>2930 NORTH 16TH STREET</t>
  </si>
  <si>
    <t>BIRMINGHAM</t>
  </si>
  <si>
    <t>JEFFERSON COUNTY</t>
  </si>
  <si>
    <t>AMERICAN CAST IRON PIPE CO (100%)</t>
  </si>
  <si>
    <t>AMERICAN COLLOID</t>
  </si>
  <si>
    <t>692 US HIGHWAY 212</t>
  </si>
  <si>
    <t>BELLE FOURCHE</t>
  </si>
  <si>
    <t>BUTTE</t>
  </si>
  <si>
    <t>MINERALS TECHNOLOGIES INC (100%)</t>
  </si>
  <si>
    <t>AMERICAN GYPSUM - BERNALILLO (WALLBOARD) PLANT</t>
  </si>
  <si>
    <t>1000 N HILL RD</t>
  </si>
  <si>
    <t>BERNALILLO</t>
  </si>
  <si>
    <t>SANDOVAL</t>
  </si>
  <si>
    <t>EAGLE MATERIALS INC (100%)</t>
  </si>
  <si>
    <t>AMERICAN GYPSUM CO /GYPSUM WALLBOARD PLT</t>
  </si>
  <si>
    <t>0.25 MILES W OF</t>
  </si>
  <si>
    <t>DUKE</t>
  </si>
  <si>
    <t>AMERICAN GYPSUM COMPANY</t>
  </si>
  <si>
    <t>4600 Paseo Del Norte NE</t>
  </si>
  <si>
    <t>ALBUQUERQUE</t>
  </si>
  <si>
    <t>BERNALILLO COUNTY</t>
  </si>
  <si>
    <t>740 Highway #6</t>
  </si>
  <si>
    <t>GYPSUM</t>
  </si>
  <si>
    <t>EAGLE</t>
  </si>
  <si>
    <t>AMERICAN REFINING GROUP INC</t>
  </si>
  <si>
    <t>77 NORTH KENDALL AVENUE</t>
  </si>
  <si>
    <t>BRADFORD</t>
  </si>
  <si>
    <t>MCKEAN</t>
  </si>
  <si>
    <t>AMERICAN REFINING GROUP INC (100%)</t>
  </si>
  <si>
    <t>AMERICAN SUGAR REFINING INC - Chalmette Refinery</t>
  </si>
  <si>
    <t>7417 N PETERS ST</t>
  </si>
  <si>
    <t>ARABI</t>
  </si>
  <si>
    <t>SAINT BERNARD</t>
  </si>
  <si>
    <t>AMERICAN SUGAR REFINING INC (100%)</t>
  </si>
  <si>
    <t>AMERICAN SYNTHETIC RUBBER</t>
  </si>
  <si>
    <t>4500 CAMPGROUND ROAD</t>
  </si>
  <si>
    <t>LOUISVILLE</t>
  </si>
  <si>
    <t>MICHELIN NORTH AMERICA INC (100%)</t>
  </si>
  <si>
    <t>ANALOG DEVICES</t>
  </si>
  <si>
    <t>4200 NW PACIFIC RIM BLVD</t>
  </si>
  <si>
    <t>CAMAS</t>
  </si>
  <si>
    <t>CLARK COUNTY</t>
  </si>
  <si>
    <t>ANALOG DEVICES INC (100%)</t>
  </si>
  <si>
    <t>C,I</t>
  </si>
  <si>
    <t>ANCHOR ACQUISITION LLC MONACA PLT</t>
  </si>
  <si>
    <t>400 9TH STREET</t>
  </si>
  <si>
    <t>MONACA</t>
  </si>
  <si>
    <t>BEAVER COUNTY</t>
  </si>
  <si>
    <t>ONEIDA GROUP (100%)</t>
  </si>
  <si>
    <t>ANCHOR HOCKING GLASS CO PLANT NO 1 *</t>
  </si>
  <si>
    <t>1115 WEST FIFTH AVENUE</t>
  </si>
  <si>
    <t>LANCASTER</t>
  </si>
  <si>
    <t>FAIRFIELD COUNTY</t>
  </si>
  <si>
    <t>ANDERSONS ALBION ETHANOL LLC</t>
  </si>
  <si>
    <t>26250 B DR N</t>
  </si>
  <si>
    <t>ALBION</t>
  </si>
  <si>
    <t>CALHOUN</t>
  </si>
  <si>
    <t>THE ANDERSONS INC (53.08%); MARATHON PETROLEUM CO LP (42.94%); HOME GROWN FUELS (3.98%)</t>
  </si>
  <si>
    <t>C,II,PP</t>
  </si>
  <si>
    <t>ANDERSONS CLYMERS ETHANOL LLC</t>
  </si>
  <si>
    <t>3389 WEST CR 300 SOUTH</t>
  </si>
  <si>
    <t>LOGANSPORT</t>
  </si>
  <si>
    <t>CASS COUNTY</t>
  </si>
  <si>
    <t>MARATHON PETROLEUM CO LP (60.01%); THE ANDERSONS INC (38.18%); CHICAGO RIVER MARKETING LLC (1.81%)</t>
  </si>
  <si>
    <t>ANDERSONS DENISON ETHANOL LLC</t>
  </si>
  <si>
    <t>2404 W HWY 30</t>
  </si>
  <si>
    <t>DENISON</t>
  </si>
  <si>
    <t>CRAWFORD COUNTY</t>
  </si>
  <si>
    <t>THE ANDERSONS INC (84.9%); CENTRAL STATES (15.1%)</t>
  </si>
  <si>
    <t>ANDERSONS MARATHON ETHANOL LLC</t>
  </si>
  <si>
    <t>5728 E SEBRING WARNER RD</t>
  </si>
  <si>
    <t>GREENVILLE</t>
  </si>
  <si>
    <t>DARKE</t>
  </si>
  <si>
    <t>THE ANDERSONS INC (50%); MARATHON PETROLEUM CO LP (25%); MARATHON PETROLEUM CO LP (25%)</t>
  </si>
  <si>
    <t>ANHEUSER BUSCH BALDWINSVILLE BREWERY</t>
  </si>
  <si>
    <t>2885 BELGIUM ROAD</t>
  </si>
  <si>
    <t>BALDWINSVILLE</t>
  </si>
  <si>
    <t>ONONDAGA COUNTY</t>
  </si>
  <si>
    <t>ANHEUSER-BUSCH COS LLC (100%)</t>
  </si>
  <si>
    <t>ANHEUSER BUSCH INC</t>
  </si>
  <si>
    <t>700 SCHROCK ROAD</t>
  </si>
  <si>
    <t>COLUMBUS</t>
  </si>
  <si>
    <t>FRANKLIN COUNTY</t>
  </si>
  <si>
    <t>ANHEUSER BUSCH INC. - L.A. BREWERY</t>
  </si>
  <si>
    <t>15800 ROSCOE BOULEVARD</t>
  </si>
  <si>
    <t>VAN NUYS</t>
  </si>
  <si>
    <t>LOS ANGELES COUNTY</t>
  </si>
  <si>
    <t>ANHEUSER BUSCH INCORPORATED FORT COLLINS BREWERY</t>
  </si>
  <si>
    <t>2351 BUSCH DRIVE</t>
  </si>
  <si>
    <t>FORT COLLINS</t>
  </si>
  <si>
    <t>LARIMER COUNTY</t>
  </si>
  <si>
    <t>ANHEUSER BUSCH LLC</t>
  </si>
  <si>
    <t>7801 POCAHONTAS TRAIL</t>
  </si>
  <si>
    <t>WILLIAMSBURG</t>
  </si>
  <si>
    <t>JAMES CITY COUNTY</t>
  </si>
  <si>
    <t>ANHEUSER-BUSCH HOUSTON BREWERY</t>
  </si>
  <si>
    <t>775 GELLHORN DRIVE</t>
  </si>
  <si>
    <t>HARRIS</t>
  </si>
  <si>
    <t>ANHEUSER-BUSCH LLC</t>
  </si>
  <si>
    <t>221 DANIEL WEBSTER HIGHWAY</t>
  </si>
  <si>
    <t>MERRIMACK</t>
  </si>
  <si>
    <t>HILLSBOROUGH</t>
  </si>
  <si>
    <t>111 BUSCH DR.</t>
  </si>
  <si>
    <t>JACKSONVILLE</t>
  </si>
  <si>
    <t>DUVAL COUNTY</t>
  </si>
  <si>
    <t>ANHEUSER-BUSCH, INC. CARTERSVI LLE BREWERY</t>
  </si>
  <si>
    <t>100 BUSCH DR.</t>
  </si>
  <si>
    <t>CARTERSVILLE</t>
  </si>
  <si>
    <t>BARTOW COUNTY</t>
  </si>
  <si>
    <t>ANHEUSER-BUSCH, INC. NEWARK BREWERY</t>
  </si>
  <si>
    <t>200 US HIGHWAY ONE</t>
  </si>
  <si>
    <t>NEWARK</t>
  </si>
  <si>
    <t>ESSEX COUNTY</t>
  </si>
  <si>
    <t>APG Polytech, LLC</t>
  </si>
  <si>
    <t>27610 Huntington Road</t>
  </si>
  <si>
    <t>APPLE GROVE</t>
  </si>
  <si>
    <t>MASON COUNTY</t>
  </si>
  <si>
    <t>APG Polytech Holding (100%)</t>
  </si>
  <si>
    <t>APPLETON ROARING SPRING PAPER MFG</t>
  </si>
  <si>
    <t>100 PAPER MILL RD.</t>
  </si>
  <si>
    <t>ROARING SPRING</t>
  </si>
  <si>
    <t>BLAIR COUNTY</t>
  </si>
  <si>
    <t>APPVION INC (100%)</t>
  </si>
  <si>
    <t>AA,C</t>
  </si>
  <si>
    <t>APPVION - APPLETON PLT</t>
  </si>
  <si>
    <t>825 E WISCONSIN AVE</t>
  </si>
  <si>
    <t>APPLETON</t>
  </si>
  <si>
    <t>OUTAGAMIE COUNTY</t>
  </si>
  <si>
    <t>AR GLASS CONTAINER CORP</t>
  </si>
  <si>
    <t>516 WEST JOHNSON AVENUE</t>
  </si>
  <si>
    <t>JONESBORO</t>
  </si>
  <si>
    <t>CRAIGHEAD COUNTY</t>
  </si>
  <si>
    <t>ARKANSAS GLASS CONTAINER CORP (100%)</t>
  </si>
  <si>
    <t>ARAUCO NORTH AMERICA, INC - BENNETTSVILLE MDF</t>
  </si>
  <si>
    <t>579 WILLAMETTE ROAD</t>
  </si>
  <si>
    <t>BENNETTSVILLE</t>
  </si>
  <si>
    <t>MARLBORO</t>
  </si>
  <si>
    <t>FLAKEBOARD AMERICA LTD (100%)</t>
  </si>
  <si>
    <t>ARCELORMITTAL PLATE LLC/CONSHOHOCKEN PLT</t>
  </si>
  <si>
    <t>900 CONSHOHOCKEN RD</t>
  </si>
  <si>
    <t>CONSHOHOCKEN</t>
  </si>
  <si>
    <t>MONTGOMERY</t>
  </si>
  <si>
    <t>ARCELORMITTAL USA (100%)</t>
  </si>
  <si>
    <t>ARCELORMITTAL TUBULAR PRODUCTS SHELBY LLC</t>
  </si>
  <si>
    <t>132-140 W MAIN ST</t>
  </si>
  <si>
    <t>SHELBY</t>
  </si>
  <si>
    <t>RICHLAND COUNTY</t>
  </si>
  <si>
    <t>ARCHER DANIEL MIDLAND COMPANY</t>
  </si>
  <si>
    <t>3000 E 8TH STREET</t>
  </si>
  <si>
    <t>PLATTE COUNTY</t>
  </si>
  <si>
    <t>ARCHER DANIELS MIDLAND</t>
  </si>
  <si>
    <t>400 WEST ERIE ROAD</t>
  </si>
  <si>
    <t>MARSHALL</t>
  </si>
  <si>
    <t>LYON COUNTY</t>
  </si>
  <si>
    <t>2191 W CR 0 NS</t>
  </si>
  <si>
    <t>FRANKFORT</t>
  </si>
  <si>
    <t>ARCHER DANIELS MIDLAND COMPANY</t>
  </si>
  <si>
    <t>7800 THAYER STREET</t>
  </si>
  <si>
    <t>LINCOLN</t>
  </si>
  <si>
    <t>LANCASTER COUNTY</t>
  </si>
  <si>
    <t>ARCHER DANIELS MIDLAND PROCESSING</t>
  </si>
  <si>
    <t>1388 HIGHWAY 97</t>
  </si>
  <si>
    <t>VELVA</t>
  </si>
  <si>
    <t>MCHENRY COUNTY</t>
  </si>
  <si>
    <t>ARCONIC INC - TENNESSEE OPERATIONS</t>
  </si>
  <si>
    <t>2300 N WRIGHT RD</t>
  </si>
  <si>
    <t>ALCOA</t>
  </si>
  <si>
    <t>BLOUNT COUNTY</t>
  </si>
  <si>
    <t>ARCONIC INC (100%)</t>
  </si>
  <si>
    <t>ARCONIC INC DAVENPORT WORKS</t>
  </si>
  <si>
    <t>4879 STATE STREET</t>
  </si>
  <si>
    <t>BETTENDORF</t>
  </si>
  <si>
    <t>SCOTT COUNTY</t>
  </si>
  <si>
    <t>ARCONIC INC MASSENA OPERATIONS</t>
  </si>
  <si>
    <t>45 COUNTY ROUTE 42</t>
  </si>
  <si>
    <t>MASSENA</t>
  </si>
  <si>
    <t>SAINT LAWRENCE</t>
  </si>
  <si>
    <t>ARCONIC INC. - LAFAYETTE OPERATIONS</t>
  </si>
  <si>
    <t>3131 E MAIN ST</t>
  </si>
  <si>
    <t>LAFAYETTE</t>
  </si>
  <si>
    <t>TIPPECANOE</t>
  </si>
  <si>
    <t>ARIZONA CHEMICAL COMPANY</t>
  </si>
  <si>
    <t>2 EVERITT AVE., S. END</t>
  </si>
  <si>
    <t>PANAMA CITY</t>
  </si>
  <si>
    <t>BAY COUNTY</t>
  </si>
  <si>
    <t>ARIZONA CHEMICAL CO LLC (100%)</t>
  </si>
  <si>
    <t>ARIZONA STATE UNIVERSITY</t>
  </si>
  <si>
    <t>300 E. University Drive, Suite 320</t>
  </si>
  <si>
    <t>TEMPE</t>
  </si>
  <si>
    <t>MARICOPA</t>
  </si>
  <si>
    <t>ARIZONA BOARD OF REGENTS FOR &amp; ON BEHALF OF ARIZONA STATE UNIVERSITY (100%)</t>
  </si>
  <si>
    <t>ARKALON ETHANOL LLC</t>
  </si>
  <si>
    <t>8664 RD P</t>
  </si>
  <si>
    <t>LIBERAL</t>
  </si>
  <si>
    <t>SEWARD</t>
  </si>
  <si>
    <t>CONESTOGA ENERGY PARTNERS LLC (100%)</t>
  </si>
  <si>
    <t>ARMSTRONG WORLD IND MARIETTA CEILING PLT</t>
  </si>
  <si>
    <t>1507 RIVER ROAD</t>
  </si>
  <si>
    <t>MARIETTA</t>
  </si>
  <si>
    <t>ARMSTRONG WORLD INDUSTRIES INC (100%)</t>
  </si>
  <si>
    <t>ARMSTRONG WORLD INDUSTRIES INC.</t>
  </si>
  <si>
    <t>300 SOUTH MYRICK ST</t>
  </si>
  <si>
    <t>PENSACOLA</t>
  </si>
  <si>
    <t>ESCAMBIA COUNTY</t>
  </si>
  <si>
    <t>ASARCO LLC AMARILLO COPPER REFINERY</t>
  </si>
  <si>
    <t>7001 NORTH HIGHWAY 136</t>
  </si>
  <si>
    <t>AMARILLO</t>
  </si>
  <si>
    <t>POTTER COUNTY</t>
  </si>
  <si>
    <t>AMERICAS MINING CORP (100%)</t>
  </si>
  <si>
    <t>ASARCO LLC Hayden Operations</t>
  </si>
  <si>
    <t>100 Hayden Avenue</t>
  </si>
  <si>
    <t>Hayden</t>
  </si>
  <si>
    <t>GILA COUNTY</t>
  </si>
  <si>
    <t>ASCEND PERFORMANCE MATERIALS OPERATIONS LLC</t>
  </si>
  <si>
    <t>1515 HWY 246 S</t>
  </si>
  <si>
    <t>GREENWOOD</t>
  </si>
  <si>
    <t>GREENWOOD COUNTY</t>
  </si>
  <si>
    <t>ASCEND PERFORMANCE MATERIALS LLC (100%)</t>
  </si>
  <si>
    <t>ATI Allvac - Monroe</t>
  </si>
  <si>
    <t>2020 ASHCRAFT AVENUE</t>
  </si>
  <si>
    <t>MONROE</t>
  </si>
  <si>
    <t>UNION</t>
  </si>
  <si>
    <t>ALLEGHENY TECHNOLOGIES INC (100%)</t>
  </si>
  <si>
    <t>ATI LADISH LLC</t>
  </si>
  <si>
    <t>5481 S PACKARD AVE</t>
  </si>
  <si>
    <t>CUDAHY</t>
  </si>
  <si>
    <t>MILWAUKEE</t>
  </si>
  <si>
    <t>ATK Launch Systems Inc</t>
  </si>
  <si>
    <t>5000 SOUTH 8400 WEST</t>
  </si>
  <si>
    <t>MAGNA</t>
  </si>
  <si>
    <t>SALT LAKE COUNTY</t>
  </si>
  <si>
    <t>9160 North Highway 83</t>
  </si>
  <si>
    <t>Promontory</t>
  </si>
  <si>
    <t>BOX ELDER COUNTY</t>
  </si>
  <si>
    <t>ATLANTIC COFFEE INDUSTRIAL SOLUTIONS, LLC</t>
  </si>
  <si>
    <t>3900 HARRISBURG BLVD.</t>
  </si>
  <si>
    <t>ECOM ATLANTIC INC (100%)</t>
  </si>
  <si>
    <t>AUDUBON METALS LLC</t>
  </si>
  <si>
    <t>3055 OHIO DR.</t>
  </si>
  <si>
    <t>HENDERSON</t>
  </si>
  <si>
    <t>HENDERSON COUNTY</t>
  </si>
  <si>
    <t>KOCH ENTERPRISES INC (100%)</t>
  </si>
  <si>
    <t>Abbott Laboratories</t>
  </si>
  <si>
    <t>1250 West Maricopa Highway</t>
  </si>
  <si>
    <t>Casa Grande</t>
  </si>
  <si>
    <t>PINAL COUNTY</t>
  </si>
  <si>
    <t>Abbott Nutrition - A Division of Abbott Laboratories</t>
  </si>
  <si>
    <t>1518 MAIN STREET</t>
  </si>
  <si>
    <t>ALTAVISTA</t>
  </si>
  <si>
    <t>CAMPBELL COUNTY</t>
  </si>
  <si>
    <t>Acme Brick - Denton Plant</t>
  </si>
  <si>
    <t>220 East Daniels St</t>
  </si>
  <si>
    <t>Denton</t>
  </si>
  <si>
    <t>DENTON</t>
  </si>
  <si>
    <t>Acme Brick - Texas Clay Plants</t>
  </si>
  <si>
    <t>402 E Bartlett</t>
  </si>
  <si>
    <t>Malakoff</t>
  </si>
  <si>
    <t>Advanced Graphite Materials LLC</t>
  </si>
  <si>
    <t>2698 PHILIPPI PIKE</t>
  </si>
  <si>
    <t>ANMOORE</t>
  </si>
  <si>
    <t>HARRISON COUNTY</t>
  </si>
  <si>
    <t>ADVANCED GRAPHITE MATERIALS LLC (100%)</t>
  </si>
  <si>
    <t>Aemetis Advanced Fuels Keyes, Inc.</t>
  </si>
  <si>
    <t>4209 Jessup Road</t>
  </si>
  <si>
    <t>Ceres</t>
  </si>
  <si>
    <t>STANISLAUS COUNTY</t>
  </si>
  <si>
    <t>AEMETIS INC (100%)</t>
  </si>
  <si>
    <t>Ag Processing Inc</t>
  </si>
  <si>
    <t>2753 Port Neal Circle</t>
  </si>
  <si>
    <t>Sergeant Bluff</t>
  </si>
  <si>
    <t>WOODBURY COUNTY</t>
  </si>
  <si>
    <t>Agri-Mark</t>
  </si>
  <si>
    <t>869 Exchange St</t>
  </si>
  <si>
    <t>Middlebury</t>
  </si>
  <si>
    <t>ADDISON COUNTY</t>
  </si>
  <si>
    <t>AGRI-MARK INC (100%)</t>
  </si>
  <si>
    <t>Agropur</t>
  </si>
  <si>
    <t>547 West Nez Perce</t>
  </si>
  <si>
    <t>Jeorme</t>
  </si>
  <si>
    <t>JEROME COUNTY</t>
  </si>
  <si>
    <t>AGROPUR INC (100%)</t>
  </si>
  <si>
    <t>Agropur Inc.</t>
  </si>
  <si>
    <t>2915 County Road Ab</t>
  </si>
  <si>
    <t>Luxemburg</t>
  </si>
  <si>
    <t>Ahlstrom - Munksjo - Mosinee Plant</t>
  </si>
  <si>
    <t>100 MAIN STREET</t>
  </si>
  <si>
    <t>MOSINEE</t>
  </si>
  <si>
    <t>EXPERA SPECIALTY SOLUTIONS LLC (100%)</t>
  </si>
  <si>
    <t>Ahlstrom Filtration, LLC.</t>
  </si>
  <si>
    <t>1200 East Elm Street</t>
  </si>
  <si>
    <t>Taylorville</t>
  </si>
  <si>
    <t>CHRISTIAN COUNTY</t>
  </si>
  <si>
    <t>AHLSTROM FILTRATION LLC (100%)</t>
  </si>
  <si>
    <t>Ahlstrom-Munksjo NA SPECIALTY SOLUTIONS</t>
  </si>
  <si>
    <t>200 MAIN AVE</t>
  </si>
  <si>
    <t>DEPERE</t>
  </si>
  <si>
    <t>Ahlstrom-Munksjö North America Specialty Solutions LLC (100%)</t>
  </si>
  <si>
    <t>Ahlstrom-Munksjo NA Specialty Solutions LLC</t>
  </si>
  <si>
    <t>515 W DAVENPORT ST</t>
  </si>
  <si>
    <t>RHINELANDER</t>
  </si>
  <si>
    <t>ONEIDA COUNTY</t>
  </si>
  <si>
    <t>Ahlstrom-Munksjo North America Specialty Solutions LLC (100%)</t>
  </si>
  <si>
    <t>Ajinomoto Animal Nutrition North America, Inc.</t>
  </si>
  <si>
    <t>1116 Highway 137</t>
  </si>
  <si>
    <t>EDDYVILLE</t>
  </si>
  <si>
    <t>Ajinomoto Animal Nutrition North America INC (100%)</t>
  </si>
  <si>
    <t>Akutan Seafood Processing Facility</t>
  </si>
  <si>
    <t>1 Salmon Lane</t>
  </si>
  <si>
    <t>Akutan</t>
  </si>
  <si>
    <t>ALEUTIANS EAST</t>
  </si>
  <si>
    <t>TRIDENT SEAFOODS CORP (100%)</t>
  </si>
  <si>
    <t>Aladdin Manufacturing - Glasgow facility</t>
  </si>
  <si>
    <t>404 ANDERSON STREET</t>
  </si>
  <si>
    <t>GLASGOW</t>
  </si>
  <si>
    <t>ROCKBRIDGE COUNTY</t>
  </si>
  <si>
    <t>Albert Einstein College of Medicine, Inc.</t>
  </si>
  <si>
    <t>1300 Morris Park Ave</t>
  </si>
  <si>
    <t>Bronx</t>
  </si>
  <si>
    <t>BRONX</t>
  </si>
  <si>
    <t>ALBERT EINSTEIN COLLEGE OF MEDICINE (100%)</t>
  </si>
  <si>
    <t>Alcoa USA Corp.</t>
  </si>
  <si>
    <t>1814 State Highway 131</t>
  </si>
  <si>
    <t>Massena</t>
  </si>
  <si>
    <t>ST. LAWRENCE COUNTY</t>
  </si>
  <si>
    <t>ALCOA CORP (100%)</t>
  </si>
  <si>
    <t>Alexander Orr, Jr. Water Treatment Plant</t>
  </si>
  <si>
    <t>6800 SW 87TH AVE</t>
  </si>
  <si>
    <t>MIAMI</t>
  </si>
  <si>
    <t>MIAMI-DADE COUNTY</t>
  </si>
  <si>
    <t>MIAMI DADE WATER &amp; SEWER DEPARTMENT (100%)</t>
  </si>
  <si>
    <t>Alexin, LLC</t>
  </si>
  <si>
    <t>1390 S. Adams Street</t>
  </si>
  <si>
    <t>Bluffton</t>
  </si>
  <si>
    <t>WELLS COUNTY</t>
  </si>
  <si>
    <t>ALEXIN LLC (100%)</t>
  </si>
  <si>
    <t>Allegheny &amp; Tsingshan Stainless, LLC</t>
  </si>
  <si>
    <t>952 Tenth Street</t>
  </si>
  <si>
    <t>Midland</t>
  </si>
  <si>
    <t>Almatis Burnside Inc</t>
  </si>
  <si>
    <t>41237 Highway 22</t>
  </si>
  <si>
    <t>Burnside</t>
  </si>
  <si>
    <t>ASCENSION PARISH</t>
  </si>
  <si>
    <t>AlphaPET, Inc.</t>
  </si>
  <si>
    <t>1301 Finley Island Road</t>
  </si>
  <si>
    <t>Decatur</t>
  </si>
  <si>
    <t>MORGAN COUNTY</t>
  </si>
  <si>
    <t>ALPHAPET INC (100%)</t>
  </si>
  <si>
    <t>AltEn, LLC</t>
  </si>
  <si>
    <t>1344 County Road 10</t>
  </si>
  <si>
    <t>Mead</t>
  </si>
  <si>
    <t>SAUNDERS</t>
  </si>
  <si>
    <t>ALTEN LLC (100%)</t>
  </si>
  <si>
    <t>Alumax Mill Products Inc</t>
  </si>
  <si>
    <t>1480 Manheim Pike</t>
  </si>
  <si>
    <t>Lancaster</t>
  </si>
  <si>
    <t>Alumax Mill Products, Inc.</t>
  </si>
  <si>
    <t>300 Alumax Drive</t>
  </si>
  <si>
    <t>Texarkana</t>
  </si>
  <si>
    <t>BOWIE COUNTY</t>
  </si>
  <si>
    <t>TA CHEN INTERNATIONAL INC (100%)</t>
  </si>
  <si>
    <t>American Sugar Refining, Inc. - Baltimore Refinery</t>
  </si>
  <si>
    <t>1100 KEY HIGHWAY EAST</t>
  </si>
  <si>
    <t>BALTIMORE</t>
  </si>
  <si>
    <t>BALTIMORE CITY</t>
  </si>
  <si>
    <t>American Sugar Refining, Inc. - Yonkers Refinery</t>
  </si>
  <si>
    <t>1 Federal St.</t>
  </si>
  <si>
    <t>Yonkers</t>
  </si>
  <si>
    <t>WESTCHESTER COUNTY</t>
  </si>
  <si>
    <t>American Zinc Recycling Corp. - Barnwell</t>
  </si>
  <si>
    <t>941 Technology Drive</t>
  </si>
  <si>
    <t>Barnwell</t>
  </si>
  <si>
    <t>BARNWELL</t>
  </si>
  <si>
    <t>American Zinc Recycling LLC (90%); Zinc Holdings USA LLC (10%)</t>
  </si>
  <si>
    <t>C,GG</t>
  </si>
  <si>
    <t>American Zinc Recycling Corp. - Chicago</t>
  </si>
  <si>
    <t>2701 E. 114TH ST.</t>
  </si>
  <si>
    <t>CHICAGO</t>
  </si>
  <si>
    <t>COOK</t>
  </si>
  <si>
    <t>American Zinc Recycling Corp. - Palmerton</t>
  </si>
  <si>
    <t>900 Delaware Avenue</t>
  </si>
  <si>
    <t>Palmerton</t>
  </si>
  <si>
    <t>CARBON COUNTY</t>
  </si>
  <si>
    <t>American Zinc Recycling Corp. - Rockwood</t>
  </si>
  <si>
    <t>199 Truck Route</t>
  </si>
  <si>
    <t>Rockwood</t>
  </si>
  <si>
    <t>ROANE COUNTY</t>
  </si>
  <si>
    <t>Amsted Rail Company, Inc.</t>
  </si>
  <si>
    <t>1700 Walnut Street</t>
  </si>
  <si>
    <t>Granite City</t>
  </si>
  <si>
    <t>AMSTED RAIL CO INC (100%)</t>
  </si>
  <si>
    <t>Analog Devices, Inc./ Wilmington Manufacturing</t>
  </si>
  <si>
    <t>804 Woburn Street, MS-424</t>
  </si>
  <si>
    <t>Wilmington</t>
  </si>
  <si>
    <t>MIDDLESEX COUNTY</t>
  </si>
  <si>
    <t>Anchor Glass Container - Plant 41</t>
  </si>
  <si>
    <t>151 E. MCCANN'S BLVD.</t>
  </si>
  <si>
    <t>ELMIRA HEIGHTS</t>
  </si>
  <si>
    <t>CHEMUNG COUNTY</t>
  </si>
  <si>
    <t>ANCHOR GLASS CONTAINER CORP (100%)</t>
  </si>
  <si>
    <t>Anchor Glass Container Corporation - Plant 14</t>
  </si>
  <si>
    <t>1044 BOOTH RD</t>
  </si>
  <si>
    <t>WARNER ROBINS</t>
  </si>
  <si>
    <t>Anchor Glass Container Corporation - Plant 15</t>
  </si>
  <si>
    <t>601 E BOLLINGER RD</t>
  </si>
  <si>
    <t>HENRYETTA</t>
  </si>
  <si>
    <t>OKMULGEE COUNTY</t>
  </si>
  <si>
    <t>Anchor Glass Container Corporation. - Plant 07</t>
  </si>
  <si>
    <t>2121 HURON ST</t>
  </si>
  <si>
    <t>Anchor Glass Container Corporation. - Plant 12</t>
  </si>
  <si>
    <t>4108 VALLEY INDUSTRIAL BLVD N</t>
  </si>
  <si>
    <t>SHAKOPEE</t>
  </si>
  <si>
    <t>Anchor Glass Container. - Plant 42</t>
  </si>
  <si>
    <t>200 W BELLEVIEW</t>
  </si>
  <si>
    <t>LAWRENCEBURG</t>
  </si>
  <si>
    <t>DEARBORN COUNTY</t>
  </si>
  <si>
    <t>Andeavor EL PASO ALL SITES</t>
  </si>
  <si>
    <t>212 North Clark Street</t>
  </si>
  <si>
    <t>EL PASO</t>
  </si>
  <si>
    <t>EL PASO COUNTY</t>
  </si>
  <si>
    <t>MARATHON PETROLEUM CORP (100%)</t>
  </si>
  <si>
    <t>C,MM,P,Y</t>
  </si>
  <si>
    <t>Anheuser-Busch LLC. - St. Louis Brewery</t>
  </si>
  <si>
    <t>One Busch Place</t>
  </si>
  <si>
    <t>St. Louis</t>
  </si>
  <si>
    <t>ST. LOUIS CITY</t>
  </si>
  <si>
    <t>Aptina LLC</t>
  </si>
  <si>
    <t>1401 North Kings Road</t>
  </si>
  <si>
    <t>Nampa</t>
  </si>
  <si>
    <t>CANYON COUNTY</t>
  </si>
  <si>
    <t>SCI LLC (100%)</t>
  </si>
  <si>
    <t>ArcelorMittal Columbus LLC</t>
  </si>
  <si>
    <t>1800 Watkins Road</t>
  </si>
  <si>
    <t>Columbus</t>
  </si>
  <si>
    <t>ArcelorMittal Plate LLC - Gary Plate</t>
  </si>
  <si>
    <t>1 North Broadway</t>
  </si>
  <si>
    <t>Gary</t>
  </si>
  <si>
    <t>LAKE COUNTY</t>
  </si>
  <si>
    <t>ArcelorMittal Weirton LLC</t>
  </si>
  <si>
    <t>100 Pennsylvania Avenue</t>
  </si>
  <si>
    <t>WEIRTON</t>
  </si>
  <si>
    <t>Hancock</t>
  </si>
  <si>
    <t>Archer Daniels Midland</t>
  </si>
  <si>
    <t>400 E. Holt St.</t>
  </si>
  <si>
    <t>AUDRAIN</t>
  </si>
  <si>
    <t>Archer Daniels Midland Co.</t>
  </si>
  <si>
    <t>4666 FARIES PARKWAY</t>
  </si>
  <si>
    <t>DECATUR</t>
  </si>
  <si>
    <t>Macon</t>
  </si>
  <si>
    <t>C,II,RR (RPT)</t>
  </si>
  <si>
    <t>Archer Daniels Midland Co. - Peoria</t>
  </si>
  <si>
    <t>FOOT OF EDMUND ST</t>
  </si>
  <si>
    <t>PEORIA</t>
  </si>
  <si>
    <t>Peoria</t>
  </si>
  <si>
    <t>Arconic Inc. - Cleveland Works</t>
  </si>
  <si>
    <t>1600 HARVARD AVENUE</t>
  </si>
  <si>
    <t>CUYAHOGA HEIGHTS</t>
  </si>
  <si>
    <t>CUYAHOGA COUNTY</t>
  </si>
  <si>
    <t>Arcosa BR LW LLC ERWINVILLLE DIV</t>
  </si>
  <si>
    <t>12652 AIRLINE HWY</t>
  </si>
  <si>
    <t>ERWINVILLE</t>
  </si>
  <si>
    <t>WEST BATON ROUGE PARISH</t>
  </si>
  <si>
    <t>Arcosa, Inc (100%)</t>
  </si>
  <si>
    <t>Arcosa LW BR, LLC Livingston DIV</t>
  </si>
  <si>
    <t>201 Industrial St. SOUTH INDUSTRIAL PARK</t>
  </si>
  <si>
    <t>LIVINGSTON</t>
  </si>
  <si>
    <t>SUMTER COUNTY</t>
  </si>
  <si>
    <t>Arcosa Lightweight - Brooks Plant</t>
  </si>
  <si>
    <t>1797 CORAL RIDGE RD.</t>
  </si>
  <si>
    <t>Shephersville</t>
  </si>
  <si>
    <t>BULLITT COUNTY</t>
  </si>
  <si>
    <t>Arcosa Lightweight - Frazier Park</t>
  </si>
  <si>
    <t>17410 E Lockwood Valley Rd</t>
  </si>
  <si>
    <t>Frazier Park</t>
  </si>
  <si>
    <t>VENTURA COUNTY</t>
  </si>
  <si>
    <t>Arcosa Lightweight Indiana</t>
  </si>
  <si>
    <t>6618 N Tidewater Rd</t>
  </si>
  <si>
    <t>Mooresville</t>
  </si>
  <si>
    <t>Ardagh Glass Inc. (Bridgeton)</t>
  </si>
  <si>
    <t>443 S EAST AVE</t>
  </si>
  <si>
    <t>BRIDGETON</t>
  </si>
  <si>
    <t>CUMBERLAND COUNTY</t>
  </si>
  <si>
    <t>ARDAGH GROUP (100%)</t>
  </si>
  <si>
    <t>Ardagh Glass Inc. (Burlington)</t>
  </si>
  <si>
    <t>815 SOUTH MCHENRY STREET</t>
  </si>
  <si>
    <t>BURLINGTON</t>
  </si>
  <si>
    <t>RACINE COUNTY</t>
  </si>
  <si>
    <t>Ardagh Glass Inc. (Dolton)</t>
  </si>
  <si>
    <t>13850 COTTAGE GROVE AVENUE</t>
  </si>
  <si>
    <t>DOLTON</t>
  </si>
  <si>
    <t>Ardagh Glass Inc. (Dunkirk)</t>
  </si>
  <si>
    <t>524 E. CENTER STREET</t>
  </si>
  <si>
    <t>DUNKIRK</t>
  </si>
  <si>
    <t>JAY COUNTY</t>
  </si>
  <si>
    <t>Ardagh Glass Inc. (Henderson)</t>
  </si>
  <si>
    <t>620 Facet Road</t>
  </si>
  <si>
    <t>Henderson</t>
  </si>
  <si>
    <t>VANCE COUNTY</t>
  </si>
  <si>
    <t>Ardagh Glass Inc. (Lincoln)</t>
  </si>
  <si>
    <t>1200 NORTH LOGAN STREET</t>
  </si>
  <si>
    <t>LOGAN COUNTY</t>
  </si>
  <si>
    <t>Ardagh Glass Inc. (Madera)</t>
  </si>
  <si>
    <t>24441 AVENUE 12 &amp; ROAD 24 1/2</t>
  </si>
  <si>
    <t>MADERA</t>
  </si>
  <si>
    <t>MADERA COUNTY</t>
  </si>
  <si>
    <t>Ardagh Glass Inc. (Milford)</t>
  </si>
  <si>
    <t>1 NATIONAL STREET</t>
  </si>
  <si>
    <t>MILFORD</t>
  </si>
  <si>
    <t>WORCESTER</t>
  </si>
  <si>
    <t>Ardagh Glass Inc. (Pevely)</t>
  </si>
  <si>
    <t>1500 Ardagh Group Drive</t>
  </si>
  <si>
    <t>PEVELY</t>
  </si>
  <si>
    <t>Ardagh Glass Inc. (Port Allegany)</t>
  </si>
  <si>
    <t>ONE GLASS PLACE</t>
  </si>
  <si>
    <t>PORT ALLEGANY</t>
  </si>
  <si>
    <t>MCKEAN COUNTY</t>
  </si>
  <si>
    <t>Ardagh Glass Inc. (Ruston)</t>
  </si>
  <si>
    <t>4241 HIGHWAY 563</t>
  </si>
  <si>
    <t>SIMSBORO</t>
  </si>
  <si>
    <t>LINCOLN PARISH</t>
  </si>
  <si>
    <t>Ardagh Glass Inc. (Sapulpa)</t>
  </si>
  <si>
    <t>1000 NORTH MISSION STREET</t>
  </si>
  <si>
    <t>SAPULPA</t>
  </si>
  <si>
    <t>CREEK COUNTY</t>
  </si>
  <si>
    <t>Ardagh Glass Inc. (Seattle)</t>
  </si>
  <si>
    <t>5801 EAST MARGINAL WAY SOUTH</t>
  </si>
  <si>
    <t>SEATTLE</t>
  </si>
  <si>
    <t>KING COUNTY</t>
  </si>
  <si>
    <t>Ardagh Glass Inc. (Wilson)</t>
  </si>
  <si>
    <t>2201 FIRESTONE PARKWAY</t>
  </si>
  <si>
    <t>WILSON</t>
  </si>
  <si>
    <t>WILSON COUNTY</t>
  </si>
  <si>
    <t>Ardagh Glass Inc. (Winchester)</t>
  </si>
  <si>
    <t>603 E NORTH ST</t>
  </si>
  <si>
    <t>WINCHESTER</t>
  </si>
  <si>
    <t>RANDOLPH COUNTY</t>
  </si>
  <si>
    <t>Armstrong World Industries Inc</t>
  </si>
  <si>
    <t>4520 Broadway</t>
  </si>
  <si>
    <t>BIBB COUNTY</t>
  </si>
  <si>
    <t>Arnold Engineering Development Center</t>
  </si>
  <si>
    <t>100 Kindel Drive, Suite B-327</t>
  </si>
  <si>
    <t>Arnold AFB</t>
  </si>
  <si>
    <t>COFFEE</t>
  </si>
  <si>
    <t>Auriga Polymers Inc.</t>
  </si>
  <si>
    <t>1550 Dewberry Road</t>
  </si>
  <si>
    <t>SPARTANBURG</t>
  </si>
  <si>
    <t>SPARTANBURG COUNTY</t>
  </si>
  <si>
    <t>INDORAMA VENTURES HOLDINGS LP (100%)</t>
  </si>
  <si>
    <t>Aurubis Buffalo Inc.</t>
  </si>
  <si>
    <t>70 Sayre Street</t>
  </si>
  <si>
    <t>Buffalo</t>
  </si>
  <si>
    <t>ERIE COUNTY</t>
  </si>
  <si>
    <t>Aurubis Buffalo Inc (100%)</t>
  </si>
  <si>
    <t>Avago Technologies</t>
  </si>
  <si>
    <t>4380 Ziegler Road</t>
  </si>
  <si>
    <t>Fort Collins</t>
  </si>
  <si>
    <t>BROADCOM LTD (100%)</t>
  </si>
  <si>
    <t>Axiall, Aberdeen</t>
  </si>
  <si>
    <t>715 HIGHWAY 25 SOUTH</t>
  </si>
  <si>
    <t>ABERDEEN</t>
  </si>
  <si>
    <t>WESTLAKE CHEMICAL CORP (100%)</t>
  </si>
  <si>
    <t>BADGER STATE ETHANOL</t>
  </si>
  <si>
    <t>820 West 17th Street</t>
  </si>
  <si>
    <t>GREEN COUNTY</t>
  </si>
  <si>
    <t>BADGER STATE ETHANOL LLC (100%)</t>
  </si>
  <si>
    <t>BALL STATE UNIVERSITY</t>
  </si>
  <si>
    <t>2000 W UNIVERSITY AVE</t>
  </si>
  <si>
    <t>MUNCIE</t>
  </si>
  <si>
    <t>DELAWARE COUNTY</t>
  </si>
  <si>
    <t>STATE OF INDIANA (100%)</t>
  </si>
  <si>
    <t>BASF CORP ATTAPULGUS OPS</t>
  </si>
  <si>
    <t>141 ENGELHARD RD</t>
  </si>
  <si>
    <t>ATTAPULGUS</t>
  </si>
  <si>
    <t>BASF CORP (100%)</t>
  </si>
  <si>
    <t>BASF CORP SAVANNAH OPERATIONS</t>
  </si>
  <si>
    <t>1800 EAST PRESIDENT STREET</t>
  </si>
  <si>
    <t>SAVANNAH</t>
  </si>
  <si>
    <t>CHATHAM</t>
  </si>
  <si>
    <t>BASF Corporation</t>
  </si>
  <si>
    <t>Highway 18 Spur</t>
  </si>
  <si>
    <t>Gordon</t>
  </si>
  <si>
    <t>WILKINSON COUNTY</t>
  </si>
  <si>
    <t>1277 Dedrick Road</t>
  </si>
  <si>
    <t>McIntyre</t>
  </si>
  <si>
    <t>BASIC AMERICAN FOODS</t>
  </si>
  <si>
    <t>415 W. COLLINS RD.</t>
  </si>
  <si>
    <t>BLACKFOOT</t>
  </si>
  <si>
    <t>BINGHAM COUNTY</t>
  </si>
  <si>
    <t>BASIC AMERICAN FOODS (100%)</t>
  </si>
  <si>
    <t>434 SOUTH EMERSON AVENUE</t>
  </si>
  <si>
    <t>SHELLEY</t>
  </si>
  <si>
    <t>BINGHAM</t>
  </si>
  <si>
    <t>BEAR ISLAND PAPER COMPANY LLC</t>
  </si>
  <si>
    <t>10026 OLD RIDGE ROAD</t>
  </si>
  <si>
    <t>ASHLAND</t>
  </si>
  <si>
    <t>HANOVER COUNTY</t>
  </si>
  <si>
    <t>BD WHITE BIRCH INVESTMENT LLC (100%)</t>
  </si>
  <si>
    <t>BEAUMONT POLYETHYLENE PLANT</t>
  </si>
  <si>
    <t>11440 HWY 90 WEST</t>
  </si>
  <si>
    <t>BEAUMONT</t>
  </si>
  <si>
    <t>EXXONMOBIL CORP (100%)</t>
  </si>
  <si>
    <t>BENTELER Steel Tube Manufacturing Corp</t>
  </si>
  <si>
    <t>#1 Benteler Dr</t>
  </si>
  <si>
    <t>Shreveport</t>
  </si>
  <si>
    <t>BENTONITE PERFORMANCE MINERALS LLC LOVELL</t>
  </si>
  <si>
    <t>789 HWY 14A</t>
  </si>
  <si>
    <t>LOVELL</t>
  </si>
  <si>
    <t>BIG HORN COUNTY</t>
  </si>
  <si>
    <t>HALLIBURTON ENERGY SERVICES (100%)</t>
  </si>
  <si>
    <t>BENTONITE PERFORMANCE MINERALS-COLONY</t>
  </si>
  <si>
    <t>554 HWY 212 (ZIP PROVIDED IS NOT WY)</t>
  </si>
  <si>
    <t>BUTTE COUNTY</t>
  </si>
  <si>
    <t>BF GOODRICH TIRE MANUFACTURING</t>
  </si>
  <si>
    <t>18906 Old 24</t>
  </si>
  <si>
    <t>WOODBURN</t>
  </si>
  <si>
    <t>ALLEN</t>
  </si>
  <si>
    <t>BIG RIVER RESOURCES GALVA LLC</t>
  </si>
  <si>
    <t>1100 SE 2ND STREET</t>
  </si>
  <si>
    <t>GALVA</t>
  </si>
  <si>
    <t>HENRY</t>
  </si>
  <si>
    <t>BIG RIVER RESOURCES LLC (100%)</t>
  </si>
  <si>
    <t>BIG RIVER RESOURCES WEST BURLINGTON LLC</t>
  </si>
  <si>
    <t>15210 103RD ST</t>
  </si>
  <si>
    <t>WEST BURLINGTON</t>
  </si>
  <si>
    <t>BIG RIVER UNITED ENERGY LLC</t>
  </si>
  <si>
    <t>3294 VINE RD6</t>
  </si>
  <si>
    <t>DYERSVILLE</t>
  </si>
  <si>
    <t>BIG RIVER RESOURCES LLC (50.5%); UNITED COOPERATIVE (34%); RUMBOLD &amp; KUHN INC (15.5%)</t>
  </si>
  <si>
    <t>BIG SPRING REFINERY</t>
  </si>
  <si>
    <t>200 REFINERY RD; INTERSECTION OF I-20 &amp; REFINERY RD</t>
  </si>
  <si>
    <t>BIG SPRING</t>
  </si>
  <si>
    <t>HOWARD COUNTY</t>
  </si>
  <si>
    <t>C,MM,TT,Y</t>
  </si>
  <si>
    <t>BIG WEST OIL LLC</t>
  </si>
  <si>
    <t>333 WEST CENTER STREET</t>
  </si>
  <si>
    <t>NORTH SALT LAKE</t>
  </si>
  <si>
    <t>DAVIS COUNTY</t>
  </si>
  <si>
    <t>FJ MANAGEMENT (100%)</t>
  </si>
  <si>
    <t>BIOKYOWA</t>
  </si>
  <si>
    <t>5469 NASH ROAD</t>
  </si>
  <si>
    <t>CAPE GIRARDEAU</t>
  </si>
  <si>
    <t>CAPE GIRARDEAU COUNTY</t>
  </si>
  <si>
    <t>KYOWA HAKKO BIO (100%)</t>
  </si>
  <si>
    <t>BMW MANUFACTURING CORPORATION</t>
  </si>
  <si>
    <t>1400 HIGHWAY 101 SOUTH</t>
  </si>
  <si>
    <t>GREER</t>
  </si>
  <si>
    <t>BMW OF NORTH AMERICA LLC (100%)</t>
  </si>
  <si>
    <t>BOEING HELICOPTER DIV</t>
  </si>
  <si>
    <t>RIDLEY PARK</t>
  </si>
  <si>
    <t>THE BOEING CO (100%)</t>
  </si>
  <si>
    <t>BOISE PAPER</t>
  </si>
  <si>
    <t>31831 WEST HIGHWAY 12</t>
  </si>
  <si>
    <t>WALLULA</t>
  </si>
  <si>
    <t>WALLA WALLA COUNTY</t>
  </si>
  <si>
    <t>PACKAGING CORP OF AMERICA (100%)</t>
  </si>
  <si>
    <t>AA,C,PP,TT</t>
  </si>
  <si>
    <t>BOISE WHITE PAPER LLC</t>
  </si>
  <si>
    <t>400 2ND STREET</t>
  </si>
  <si>
    <t>INTERNATIONAL FALLS</t>
  </si>
  <si>
    <t>KOOCHICHING COUNTY</t>
  </si>
  <si>
    <t>AA,C,PP</t>
  </si>
  <si>
    <t>BOISE WHITE PAPER MILL</t>
  </si>
  <si>
    <t>4585 INDUSTRIAL RD.</t>
  </si>
  <si>
    <t>JACKSON</t>
  </si>
  <si>
    <t>CLARKE COUNTY</t>
  </si>
  <si>
    <t>AA,C,II,PP,TT</t>
  </si>
  <si>
    <t>BONANZA BIOENERGY, LLC</t>
  </si>
  <si>
    <t>2830 E US HIGHWAY 50</t>
  </si>
  <si>
    <t>GARDEN CITY</t>
  </si>
  <si>
    <t>FINNEY</t>
  </si>
  <si>
    <t>BORGER REFINERY</t>
  </si>
  <si>
    <t>BORGER</t>
  </si>
  <si>
    <t>HUTCHINSON COUNTY</t>
  </si>
  <si>
    <t>PHILLIPS 66 (100%)</t>
  </si>
  <si>
    <t>C,MM,P,TT,Y</t>
  </si>
  <si>
    <t>BP CHERRY POINT REFINERY</t>
  </si>
  <si>
    <t>4519 GRANDVIEW ROAD</t>
  </si>
  <si>
    <t>BLAINE</t>
  </si>
  <si>
    <t>BP AMERICA INC (100%)</t>
  </si>
  <si>
    <t>C,MM,P,PP,Y</t>
  </si>
  <si>
    <t>BP Husky Refining LLC</t>
  </si>
  <si>
    <t>4001 CEDAR POINT ROAD, OHIO</t>
  </si>
  <si>
    <t>OREGON</t>
  </si>
  <si>
    <t>Lucas</t>
  </si>
  <si>
    <t>BP AMERICA INC (50%); HUSKY ENERGY INC (50%)</t>
  </si>
  <si>
    <t>BP NAPERVILLE COMPLEX</t>
  </si>
  <si>
    <t>150 WEST WARRENVILLE ROAD</t>
  </si>
  <si>
    <t>NAPERVILLE</t>
  </si>
  <si>
    <t>DUPAGE COUNTY</t>
  </si>
  <si>
    <t>BP Whiting Business Unit</t>
  </si>
  <si>
    <t>2815 INDIANAPOLIS BLVD</t>
  </si>
  <si>
    <t>WHITING</t>
  </si>
  <si>
    <t>Lake</t>
  </si>
  <si>
    <t>C,D,DD,MM,P,Y</t>
  </si>
  <si>
    <t>BPXA CRUDE OIL TOPPING UNIT, PRUDHOE BAY OPERATIONS CENTER, TARMAC CAMP</t>
  </si>
  <si>
    <t>Prudhoe Bay</t>
  </si>
  <si>
    <t>NORTH SLOPE BOROUGH</t>
  </si>
  <si>
    <t>EXXONMOBIL CORP (36.4%); CONOCOPHILLIPS (36.1%); BP AMERICA INC (26.4%); CHEVRON CORP (1.2%)</t>
  </si>
  <si>
    <t>BRASKEM AMERICA INC - LAPORTE SITE</t>
  </si>
  <si>
    <t>8811 STRANG ROAD</t>
  </si>
  <si>
    <t>LA PORTE</t>
  </si>
  <si>
    <t>BRASKEM AMERICA INC (100%)</t>
  </si>
  <si>
    <t>BRASKEM AMERICA NEAL PLANT</t>
  </si>
  <si>
    <t>200 BIG SANDY RIVER ROAD</t>
  </si>
  <si>
    <t>KENOVA</t>
  </si>
  <si>
    <t>WAYNE COUNTY</t>
  </si>
  <si>
    <t>BRIDGEPORT ETHANOL LLC</t>
  </si>
  <si>
    <t>10106 S. Railroad Ave.</t>
  </si>
  <si>
    <t>BRIDGEPORT</t>
  </si>
  <si>
    <t>MORRILL COUNTY</t>
  </si>
  <si>
    <t>BRIDGEPORT ETHANOL LLC (100%)</t>
  </si>
  <si>
    <t>BRIDGESTONE AMERICAS TIRE OPERATIONS LLC</t>
  </si>
  <si>
    <t>1201 BRIDGESTONE PARKWAY</t>
  </si>
  <si>
    <t>LA VERGNE</t>
  </si>
  <si>
    <t>RUTHERFORD COUNTY</t>
  </si>
  <si>
    <t>BRIDGESTONE AMERICAS INC (100%)</t>
  </si>
  <si>
    <t>BRIDGESTONE AMERICAS TIRE OPERATIONS, LLC</t>
  </si>
  <si>
    <t>4600 NW 2nd Street</t>
  </si>
  <si>
    <t>BRIDGESTONE FIRESTONE INCORPORATED</t>
  </si>
  <si>
    <t>3001 FIRESTONE PARKWAY</t>
  </si>
  <si>
    <t>BRIGHAM YOUNG UNIVERSITY</t>
  </si>
  <si>
    <t>B-340 ASB</t>
  </si>
  <si>
    <t>PROVO</t>
  </si>
  <si>
    <t>UTAH</t>
  </si>
  <si>
    <t>BRIGHAM YOUNG UNIVERSITY (100%)</t>
  </si>
  <si>
    <t>BROWN UNIVERSITY MAIN CAMPUS</t>
  </si>
  <si>
    <t>164 ANGELL STREET</t>
  </si>
  <si>
    <t>PROVIDENCE</t>
  </si>
  <si>
    <t>PROVIDENCE COUNTY</t>
  </si>
  <si>
    <t>BROWN UNIVERSITY (100%)</t>
  </si>
  <si>
    <t>BROWN-FORMAN DISTILLERY (FORMERLY EARLY TIMES DISTILLERS CO)</t>
  </si>
  <si>
    <t>2921 DIXIE HIGHWAY</t>
  </si>
  <si>
    <t>BROWN-FORMAN CORP (100%)</t>
  </si>
  <si>
    <t>BUICK RESOURCE RECYCLING FACILITY</t>
  </si>
  <si>
    <t>18594 HIGHWAY KK</t>
  </si>
  <si>
    <t>BOSS</t>
  </si>
  <si>
    <t>IRON COUNTY</t>
  </si>
  <si>
    <t>THE RENCO GROUP INC (100%)</t>
  </si>
  <si>
    <t>C,R</t>
  </si>
  <si>
    <t>BUNGE NORTH AMERICA</t>
  </si>
  <si>
    <t>700 N. RANGELINE RD.</t>
  </si>
  <si>
    <t>MORRISTOWN</t>
  </si>
  <si>
    <t>SHELBY COUNTY</t>
  </si>
  <si>
    <t>BUNGE HOLDINGS NORTH AMERICA INC (100%)</t>
  </si>
  <si>
    <t>605 GOODRICH ROAD</t>
  </si>
  <si>
    <t>BELLEVUE</t>
  </si>
  <si>
    <t>HURON COUNTY</t>
  </si>
  <si>
    <t>BUNGE NORTH AMERICA INC</t>
  </si>
  <si>
    <t>203 34TH ST.</t>
  </si>
  <si>
    <t>CAIRO</t>
  </si>
  <si>
    <t>ALEXANDER</t>
  </si>
  <si>
    <t>12466 RIVER ROAD</t>
  </si>
  <si>
    <t>DESTREHAN</t>
  </si>
  <si>
    <t>ST. CHARLES PARISH</t>
  </si>
  <si>
    <t>1400 MARKET STREET</t>
  </si>
  <si>
    <t>BUNGE NORTH AMERICA, INC.</t>
  </si>
  <si>
    <t>701 E. 6TH AVENUE</t>
  </si>
  <si>
    <t>EMPORIA</t>
  </si>
  <si>
    <t>BUSCH AGRICULTURAL RESOURCES</t>
  </si>
  <si>
    <t>5755 SOUTH YELLOWSTONE HIGHWAY</t>
  </si>
  <si>
    <t>IDAHO FALLS</t>
  </si>
  <si>
    <t>BONNEVILLE COUNTY</t>
  </si>
  <si>
    <t>BUSHMILLS ETHANOL INC.</t>
  </si>
  <si>
    <t>17025 HIGHWAY 12 NE</t>
  </si>
  <si>
    <t>ATWATER</t>
  </si>
  <si>
    <t>KANDIYOHI COUNTY</t>
  </si>
  <si>
    <t>BUSHMILLS ETHANOL INC (100%)</t>
  </si>
  <si>
    <t>Barrick Goldstrike Mines, Inc.</t>
  </si>
  <si>
    <t>Carlin</t>
  </si>
  <si>
    <t>EUREKA</t>
  </si>
  <si>
    <t>BARRICK GOLD CORP (100%)</t>
  </si>
  <si>
    <t>Basic American Foods Rexburg</t>
  </si>
  <si>
    <t>40 East 7'th North</t>
  </si>
  <si>
    <t>Rexburg</t>
  </si>
  <si>
    <t>Bayport Polymers LLC - HDPE Plant</t>
  </si>
  <si>
    <t>12212 Port Road</t>
  </si>
  <si>
    <t>Pasadena</t>
  </si>
  <si>
    <t>Bayport Polymers LLC (100%)</t>
  </si>
  <si>
    <t>Bearkat Substation</t>
  </si>
  <si>
    <t>Garden City</t>
  </si>
  <si>
    <t>GLASSCOCK COUNTY</t>
  </si>
  <si>
    <t>WETT Holdings LLC (100%)</t>
  </si>
  <si>
    <t>DD</t>
  </si>
  <si>
    <t>Big River Resources Boyceville, LLC</t>
  </si>
  <si>
    <t>N10185 370TH ST</t>
  </si>
  <si>
    <t>BOYCEVILLE</t>
  </si>
  <si>
    <t>DUNN COUNTY</t>
  </si>
  <si>
    <t>Blue Ridge Paper Products LLC</t>
  </si>
  <si>
    <t>175 MAIN ST</t>
  </si>
  <si>
    <t>CANTON</t>
  </si>
  <si>
    <t>Haywood</t>
  </si>
  <si>
    <t>REYNOLDS GROUP HOLDINGS INC (100%)</t>
  </si>
  <si>
    <t>Boeing Commercial Airplanes - Everett</t>
  </si>
  <si>
    <t>3003 West Casino Rd</t>
  </si>
  <si>
    <t>Everett</t>
  </si>
  <si>
    <t>SNOHOMISH COUNTY</t>
  </si>
  <si>
    <t>Boeing-St. Louis</t>
  </si>
  <si>
    <t>6200 McDonnell Blvd. (MC - S106-7265)</t>
  </si>
  <si>
    <t>SAINT LOUIS</t>
  </si>
  <si>
    <t>Boise Cascade Wood Products - Florien Operations</t>
  </si>
  <si>
    <t>225 Studeman St.</t>
  </si>
  <si>
    <t>Florien</t>
  </si>
  <si>
    <t>SABINE PARISH</t>
  </si>
  <si>
    <t>BOISE CASCADE (100%)</t>
  </si>
  <si>
    <t>Bon L Manufacturing Co.</t>
  </si>
  <si>
    <t>25 Bonnell St</t>
  </si>
  <si>
    <t>Newnan</t>
  </si>
  <si>
    <t>COWETA</t>
  </si>
  <si>
    <t>TREDEGAR CORP (100%)</t>
  </si>
  <si>
    <t>Bon L Manufacturing Company</t>
  </si>
  <si>
    <t>54 Bonnell Lane</t>
  </si>
  <si>
    <t>Carthage</t>
  </si>
  <si>
    <t>SMITH COUNTY</t>
  </si>
  <si>
    <t>Bostco Terminal</t>
  </si>
  <si>
    <t>1836 Miller Cut Off Road</t>
  </si>
  <si>
    <t>La Porte</t>
  </si>
  <si>
    <t>KINDER MORGAN INC (55%); TRANSMONTAIGNE (42.5%); TAUBER OIL CO (2.5%)</t>
  </si>
  <si>
    <t>Boston University</t>
  </si>
  <si>
    <t>120 Ashford Street</t>
  </si>
  <si>
    <t>Boston</t>
  </si>
  <si>
    <t>SUFFOLK COUNTY</t>
  </si>
  <si>
    <t>TRUSTEES OF BOSTON UNIVERSITY (100%)</t>
  </si>
  <si>
    <t>Bridgestone Americas Tire Operations</t>
  </si>
  <si>
    <t>1 Bridgestone Parkway</t>
  </si>
  <si>
    <t>Graniteville</t>
  </si>
  <si>
    <t>AIKEN COUNTY</t>
  </si>
  <si>
    <t>Brunswick Cellulose, Inc.</t>
  </si>
  <si>
    <t>1400 W Ninth Street</t>
  </si>
  <si>
    <t>Brunswick</t>
  </si>
  <si>
    <t>GLYNN COUNTY</t>
  </si>
  <si>
    <t>Buchanan Mine - Preparation Plant</t>
  </si>
  <si>
    <t>4086 Page Drive</t>
  </si>
  <si>
    <t>Oakwood</t>
  </si>
  <si>
    <t>BUCHANAN</t>
  </si>
  <si>
    <t>CORONADO COAL LLC (100%)</t>
  </si>
  <si>
    <t>Buckeye Texas Processing LLC</t>
  </si>
  <si>
    <t>7209 Up River Road</t>
  </si>
  <si>
    <t>Corpus Christi</t>
  </si>
  <si>
    <t>NUECES COUNTY</t>
  </si>
  <si>
    <t>BUCKEYE PARTNERS LP (100%)</t>
  </si>
  <si>
    <t>Bucknell University</t>
  </si>
  <si>
    <t>1 Dent Drive</t>
  </si>
  <si>
    <t>Lewisburg</t>
  </si>
  <si>
    <t>BUCKNELL UNIVERSITY (100%)</t>
  </si>
  <si>
    <t>Bunge</t>
  </si>
  <si>
    <t>19560 Bunge Avenue</t>
  </si>
  <si>
    <t>Council Bluffs</t>
  </si>
  <si>
    <t>MILLS COUNTY</t>
  </si>
  <si>
    <t>Bunge North America (East) LLC</t>
  </si>
  <si>
    <t>1200 N. 2nd Street</t>
  </si>
  <si>
    <t>234 S Jefferson Street</t>
  </si>
  <si>
    <t>Delphos</t>
  </si>
  <si>
    <t>VAN WERT COUNTY</t>
  </si>
  <si>
    <t>C-E MINERALS PLANTS 1/2/6</t>
  </si>
  <si>
    <t>1949 GA HIGHWAY 49 South</t>
  </si>
  <si>
    <t>ANDERSONVILLE</t>
  </si>
  <si>
    <t>SUMTER</t>
  </si>
  <si>
    <t>IMERYS USA INC (100%)</t>
  </si>
  <si>
    <t>CADILLAC CASTING, INCORPORATED</t>
  </si>
  <si>
    <t>1500 4TH AVE.</t>
  </si>
  <si>
    <t>CADILLAC</t>
  </si>
  <si>
    <t>WEXFORD</t>
  </si>
  <si>
    <t>CADILLAC CASTING INC (100%)</t>
  </si>
  <si>
    <t>CALCASIEU REFINING COMPANY</t>
  </si>
  <si>
    <t>4359 WEST TANK FARM ROAD</t>
  </si>
  <si>
    <t>LAKE CHARLES</t>
  </si>
  <si>
    <t>CALCASIEU PARISH</t>
  </si>
  <si>
    <t>TRANSWORLD OIL USA INC (100%)</t>
  </si>
  <si>
    <t>CALIFORNIA DAIRIES INC FRESNO</t>
  </si>
  <si>
    <t>755 F STREET</t>
  </si>
  <si>
    <t>FRESNO</t>
  </si>
  <si>
    <t>FRESNO COUNTY</t>
  </si>
  <si>
    <t>CALIFORNIA DAIRIES INC (100%)</t>
  </si>
  <si>
    <t>CALIFORNIA DAIRIES INC TIPTON</t>
  </si>
  <si>
    <t>11894 AVENUE 120</t>
  </si>
  <si>
    <t>TIPTON</t>
  </si>
  <si>
    <t>TULARE COUNTY</t>
  </si>
  <si>
    <t>CALIFORNIA DAIRIES INC TURLOCK</t>
  </si>
  <si>
    <t>475 SOUTH TEGNER ROAD</t>
  </si>
  <si>
    <t>TURLOCK</t>
  </si>
  <si>
    <t>CALIFORNIA DAIRIES INC VISALIA</t>
  </si>
  <si>
    <t>2000 NORTH PLAZA DRIVE</t>
  </si>
  <si>
    <t>VISALIA</t>
  </si>
  <si>
    <t>CALIFORNIA STEEL INDUSTRIES INC</t>
  </si>
  <si>
    <t>14000 SAN BERNARDINO AVE.</t>
  </si>
  <si>
    <t>FONTANA</t>
  </si>
  <si>
    <t>SAN BERNARDINO COUNTY</t>
  </si>
  <si>
    <t>CALIFORNIA STEEL INDUSTRIES INC (100%)</t>
  </si>
  <si>
    <t>CALUMET LUBRICANTS CO LP</t>
  </si>
  <si>
    <t>10234 HIGHWAY 157</t>
  </si>
  <si>
    <t>PRINCETON</t>
  </si>
  <si>
    <t>BOSSIER PARISH</t>
  </si>
  <si>
    <t>CALUMET SPECIALTY PRODUCTS PARTNERS (100%)</t>
  </si>
  <si>
    <t>CALUMET LUBRICANTS CO LP CALUMET COTTON VALLEY</t>
  </si>
  <si>
    <t>1756 OLD HWY. 7</t>
  </si>
  <si>
    <t>COTTON VALLEY</t>
  </si>
  <si>
    <t>WEBSTER PARISH</t>
  </si>
  <si>
    <t>CALUMET SHREVPORT REFINING LLC</t>
  </si>
  <si>
    <t>3333 MIDWAY STREET</t>
  </si>
  <si>
    <t>SHREVEPORT</t>
  </si>
  <si>
    <t>CADDO PARISH</t>
  </si>
  <si>
    <t>CAMPBELL SOUP COMPANY (0335010105)</t>
  </si>
  <si>
    <t>12-773 ST RT 110</t>
  </si>
  <si>
    <t>NAPOLEON</t>
  </si>
  <si>
    <t>CAMPBELL SOUP CO (100%)</t>
  </si>
  <si>
    <t>CAMPBELL SOUP SUPPLY COMPANY</t>
  </si>
  <si>
    <t>2120 HIGHWAY 71 NORTH</t>
  </si>
  <si>
    <t>MAXTON</t>
  </si>
  <si>
    <t>ROBESON COUNTY</t>
  </si>
  <si>
    <t>CAMPBELL SOUP SUPPLY COMPANY, LLC DBA DIXON CANNING CORP.</t>
  </si>
  <si>
    <t>8380 PEDRICK ROAD</t>
  </si>
  <si>
    <t>DIXON</t>
  </si>
  <si>
    <t>SOLANO COUNTY</t>
  </si>
  <si>
    <t>CARAUSTAR MILL GROUP INC AUSTELL BOXBOARD MILLS</t>
  </si>
  <si>
    <t>3400 JOE JERKINS BOULEVARD</t>
  </si>
  <si>
    <t>AUSTELL</t>
  </si>
  <si>
    <t>COBB COUNTY</t>
  </si>
  <si>
    <t>PAPERBOARD PARENT INC (100%)</t>
  </si>
  <si>
    <t>CARBO Ceramics Inc. - Eufaula Plant</t>
  </si>
  <si>
    <t>36 ARCH DRIVE</t>
  </si>
  <si>
    <t>EUFAULA</t>
  </si>
  <si>
    <t>BARBOUR COUNTY</t>
  </si>
  <si>
    <t>CARBO CERAMICS INC (100%)</t>
  </si>
  <si>
    <t>CARBO Ceramics Inc. - McIntyre Plant</t>
  </si>
  <si>
    <t>2295 WRILEY RD</t>
  </si>
  <si>
    <t>MCINTYRE</t>
  </si>
  <si>
    <t>CARBO Ceramics Inc. - Millen Plant</t>
  </si>
  <si>
    <t>3888 Clayton Road</t>
  </si>
  <si>
    <t>Millen</t>
  </si>
  <si>
    <t>JENKINS COUNTY</t>
  </si>
  <si>
    <t>CARBO Ceramics Inc. - Toomsboro Plant</t>
  </si>
  <si>
    <t>1880 DENT RD</t>
  </si>
  <si>
    <t>TOOMSBORO</t>
  </si>
  <si>
    <t>WILKINSON</t>
  </si>
  <si>
    <t>CARBON GREEN BIOENERGY</t>
  </si>
  <si>
    <t>7795 SADDLEBAG LAKE ROAD</t>
  </si>
  <si>
    <t>LAKE ODESSA</t>
  </si>
  <si>
    <t>BARRY COUNTY</t>
  </si>
  <si>
    <t>CARBON GREEN BIOENERGY LLC (100%)</t>
  </si>
  <si>
    <t>CARDINAL ETHANOL, LLC</t>
  </si>
  <si>
    <t>1554 N 600 E</t>
  </si>
  <si>
    <t>UNION CITY</t>
  </si>
  <si>
    <t>CARDINAL ETHANOL LLC (100%)</t>
  </si>
  <si>
    <t>CARDINAL FG</t>
  </si>
  <si>
    <t>1650 MOHR ROAD</t>
  </si>
  <si>
    <t>PORTAGE</t>
  </si>
  <si>
    <t>COLUMBIA COUNTY</t>
  </si>
  <si>
    <t>CARDINAL GLASS INDUSTRIES (100%)</t>
  </si>
  <si>
    <t>CARDINAL FG COMPANY</t>
  </si>
  <si>
    <t>2200 STOKKE PARKWAY</t>
  </si>
  <si>
    <t>MENOMONIE</t>
  </si>
  <si>
    <t>DUNN</t>
  </si>
  <si>
    <t>CARDINAL FG FLAT GLASS PLANT</t>
  </si>
  <si>
    <t>342 MOORESVILLE BLVD</t>
  </si>
  <si>
    <t>MOORESVILLE</t>
  </si>
  <si>
    <t>IREDELL</t>
  </si>
  <si>
    <t>CARDINAL GLASS PLT</t>
  </si>
  <si>
    <t>515 CARDINAL PARKWAY</t>
  </si>
  <si>
    <t>DURANT</t>
  </si>
  <si>
    <t>BRYAN</t>
  </si>
  <si>
    <t>CARGILL</t>
  </si>
  <si>
    <t>862 W. RIDGE RD.</t>
  </si>
  <si>
    <t>GAINESVILLE</t>
  </si>
  <si>
    <t>HALL COUNTY</t>
  </si>
  <si>
    <t>CARGILL INC (100%)</t>
  </si>
  <si>
    <t>CARGILL CORN MILLING-WAHPETON FACILITY</t>
  </si>
  <si>
    <t>18049 COUNTY ROAD 8</t>
  </si>
  <si>
    <t>WAHPETON</t>
  </si>
  <si>
    <t>CARGILL INC</t>
  </si>
  <si>
    <t>1100 INDIANAPOLIS BLVD</t>
  </si>
  <si>
    <t>HAMMOND</t>
  </si>
  <si>
    <t>1417 NORTH BARWISE STREET</t>
  </si>
  <si>
    <t>WICHITA</t>
  </si>
  <si>
    <t>SEDGWICK COUNTY</t>
  </si>
  <si>
    <t>CARGILL INC - EDDYVILLE</t>
  </si>
  <si>
    <t>1 CARGILL DR.</t>
  </si>
  <si>
    <t>WAPELLO COUNTY</t>
  </si>
  <si>
    <t>CARGILL INC SALT DIV</t>
  </si>
  <si>
    <t>2065 MANCHESTER ROAD</t>
  </si>
  <si>
    <t>AKRON</t>
  </si>
  <si>
    <t>SUMMIT COUNTY</t>
  </si>
  <si>
    <t>CARGILL INC SOY PROCESSING PLANT *</t>
  </si>
  <si>
    <t>2400 INDUSTRIAL DRIVE</t>
  </si>
  <si>
    <t>SIDNEY</t>
  </si>
  <si>
    <t>CARGILL INC-CEDAR RAPIDS</t>
  </si>
  <si>
    <t>1710 16TH STREET SOUTHEAST</t>
  </si>
  <si>
    <t>CARGILL INC/SALT DIVISION</t>
  </si>
  <si>
    <t>609 EAST AVENUE G</t>
  </si>
  <si>
    <t>RENO COUNTY</t>
  </si>
  <si>
    <t>CARGILL INCORPORATED</t>
  </si>
  <si>
    <t>3201 NEEDMORE ROAD</t>
  </si>
  <si>
    <t>DAYTON</t>
  </si>
  <si>
    <t>MONTGOMERY COUNTY</t>
  </si>
  <si>
    <t>2930 LAKE GUNTERSVILLE PARK DR.</t>
  </si>
  <si>
    <t>GUNTERSVILLE</t>
  </si>
  <si>
    <t>MARSHALL COUNTY</t>
  </si>
  <si>
    <t>CARGILL INCORPORATED, WATKINS GLEN PLANT</t>
  </si>
  <si>
    <t>518 EAST 4TH STREET</t>
  </si>
  <si>
    <t>WATKINS GLEN</t>
  </si>
  <si>
    <t>SCHUYLER COUNTY</t>
  </si>
  <si>
    <t>CARGILL MEAT SOLUTIONS</t>
  </si>
  <si>
    <t>3201 E Hwy 400</t>
  </si>
  <si>
    <t>DODGE CITY</t>
  </si>
  <si>
    <t>FORD</t>
  </si>
  <si>
    <t>CARGILL MEAT SOLUTIONS CORPORATION</t>
  </si>
  <si>
    <t>1505 EAST BURLINGTON AVENUE</t>
  </si>
  <si>
    <t>FORT MORGAN</t>
  </si>
  <si>
    <t>MORGAN</t>
  </si>
  <si>
    <t>CARGILL SALT SAINT CLAIR</t>
  </si>
  <si>
    <t>916 S. RIVERSIDE AVE</t>
  </si>
  <si>
    <t>ST CLAIR</t>
  </si>
  <si>
    <t>ST. CLAIR COUNTY</t>
  </si>
  <si>
    <t>CARLISLE FINISHING CO LLC</t>
  </si>
  <si>
    <t>3863 HWY 72 (Carlisle Chester Hwy)</t>
  </si>
  <si>
    <t>CARLISLE</t>
  </si>
  <si>
    <t>UNION COUNTY</t>
  </si>
  <si>
    <t>INTERNATIONAL TEXTILE GROUP (100%)</t>
  </si>
  <si>
    <t>CARLTON FORGE WORKS</t>
  </si>
  <si>
    <t>7743 E. ADAMS ST.</t>
  </si>
  <si>
    <t>PARAMOUNT</t>
  </si>
  <si>
    <t>PRECISION CASTPARTS CORP (100%)</t>
  </si>
  <si>
    <t>CAROLINA STALITE COMPANY</t>
  </si>
  <si>
    <t>16815 OLD BEATTYS FORD RD.</t>
  </si>
  <si>
    <t>GOLD HILL</t>
  </si>
  <si>
    <t>ROWAN COUNTY</t>
  </si>
  <si>
    <t>CAROLINA STALITE CO (100%)</t>
  </si>
  <si>
    <t>CASCADE PACIFIC PULP HALSEY PULP MILL</t>
  </si>
  <si>
    <t>30480 AMERICAN DRIVE</t>
  </si>
  <si>
    <t>HALSEY</t>
  </si>
  <si>
    <t>INTERNATIONAL GRAND INVESTMENT CORP (100%)</t>
  </si>
  <si>
    <t>CASCADES TISSUE GROUP PA RANSOM PLT</t>
  </si>
  <si>
    <t>1 MAIN STREET</t>
  </si>
  <si>
    <t>RANSOM</t>
  </si>
  <si>
    <t>LACKAWANNA COUNTY</t>
  </si>
  <si>
    <t>CASCADES USA INC (100%)</t>
  </si>
  <si>
    <t>CATERPILLAR INC.-MAPLETON</t>
  </si>
  <si>
    <t>8826 WEST ROUTE 24</t>
  </si>
  <si>
    <t>MAPLETON</t>
  </si>
  <si>
    <t>PEORIA COUNTY</t>
  </si>
  <si>
    <t>CATERPILLAR INC (100%)</t>
  </si>
  <si>
    <t>CATERPILLAR INCORPORATED</t>
  </si>
  <si>
    <t>3701 South Street</t>
  </si>
  <si>
    <t>TIPPECANOE COUNTY</t>
  </si>
  <si>
    <t>CENTER ETHANOL CO LLC</t>
  </si>
  <si>
    <t>231 MONSANTO AVE.</t>
  </si>
  <si>
    <t>SAUGET</t>
  </si>
  <si>
    <t>SAINT CLAIR</t>
  </si>
  <si>
    <t>CENTER ETHANOL CO LLC (100%)</t>
  </si>
  <si>
    <t>CENTRAL BI-PRODUCTS - LONG PRAIRIE</t>
  </si>
  <si>
    <t>25498 US HIGHWAY 71</t>
  </si>
  <si>
    <t>LONG PRAIRIE</t>
  </si>
  <si>
    <t>TODD</t>
  </si>
  <si>
    <t>FARMERS UNION INDUSTRIES LLC (100%)</t>
  </si>
  <si>
    <t>CENTRAL BI-PRODUCTS - REDWOOD FALLS</t>
  </si>
  <si>
    <t>33361 COUNTY ROAD 25</t>
  </si>
  <si>
    <t>REDWOOD FALLS</t>
  </si>
  <si>
    <t>REDWOOD COUNTY</t>
  </si>
  <si>
    <t>CENTRAL ENERGY FACILITY</t>
  </si>
  <si>
    <t>1720 S EAST CAMPUS DRIVE</t>
  </si>
  <si>
    <t>MOUNT PLEASANT</t>
  </si>
  <si>
    <t>ISABELLA COUNTY</t>
  </si>
  <si>
    <t>CENTRAL MICHIGAN UNIVERSITY (100%)</t>
  </si>
  <si>
    <t>CENTRAL INDIANA ETHANOL, LLC</t>
  </si>
  <si>
    <t>2955 W. DELPHI PIKE</t>
  </si>
  <si>
    <t>GRANT COUNTY</t>
  </si>
  <si>
    <t>CENTRAL INDIANA ETHANOL LLC (100%)</t>
  </si>
  <si>
    <t>CENTURY ALUMINUM OF KENTUCKY</t>
  </si>
  <si>
    <t>1627 STATE ROUTE 3543</t>
  </si>
  <si>
    <t>HAWESVILLE</t>
  </si>
  <si>
    <t>CENTURY ALUMINUM CO (100%)</t>
  </si>
  <si>
    <t>CERTAINTEED CEILINGS CORP</t>
  </si>
  <si>
    <t>200 SOUTH MAIN STREET</t>
  </si>
  <si>
    <t>L ANSE</t>
  </si>
  <si>
    <t>BARAGA COUNTY</t>
  </si>
  <si>
    <t>SAINT-GOBAIN CORP (100%)</t>
  </si>
  <si>
    <t>CERTAINTEED CORP.</t>
  </si>
  <si>
    <t>103 FUNSTON ROAD</t>
  </si>
  <si>
    <t>KANSAS CITY</t>
  </si>
  <si>
    <t>WYANDOTTE COUNTY</t>
  </si>
  <si>
    <t>CERTAINTEED CORPORATION</t>
  </si>
  <si>
    <t>17775 AVENUE 23 1/2</t>
  </si>
  <si>
    <t>CHOWCHILLA</t>
  </si>
  <si>
    <t>CERTAINTEED GYPSUM</t>
  </si>
  <si>
    <t>9622 ENERGY RD</t>
  </si>
  <si>
    <t>PROCTOR</t>
  </si>
  <si>
    <t>CERTAINTEED GYPSUM &amp; CEILING MFG INC</t>
  </si>
  <si>
    <t>6040 US 42 E</t>
  </si>
  <si>
    <t>CARROLLTON</t>
  </si>
  <si>
    <t>CERTAINTEED GYPSUM SEATTLE</t>
  </si>
  <si>
    <t>5931 E MARGINAL WY S</t>
  </si>
  <si>
    <t>CHALMETTE REFINING LLC - CHALMETTE REFINERY</t>
  </si>
  <si>
    <t>500 W ST BERNARD HWY</t>
  </si>
  <si>
    <t>CHALMETTE</t>
  </si>
  <si>
    <t>ST. BERNARD PARISH</t>
  </si>
  <si>
    <t>CHALMETTE REFINING LLC (100%)</t>
  </si>
  <si>
    <t>CHARLOTTE PIPE &amp; FOUNDRY CO</t>
  </si>
  <si>
    <t>1335 S. CLARKSON ST.</t>
  </si>
  <si>
    <t>CHARLOTTE</t>
  </si>
  <si>
    <t>MECKLENBURG COUNTY</t>
  </si>
  <si>
    <t>CHARLOTTE PIPE &amp; FOUNDRY CO (100%)</t>
  </si>
  <si>
    <t>CHEVRON PRODS.CO. RICHMOND REFY</t>
  </si>
  <si>
    <t>841 CHEVRON WAY</t>
  </si>
  <si>
    <t>CONTRA COSTA COUNTY</t>
  </si>
  <si>
    <t>CHEVRON CORP (100%)</t>
  </si>
  <si>
    <t>C,P,PP,Y</t>
  </si>
  <si>
    <t>CHEVRON PRODUCTS CO - SALT LAKE REFINERY</t>
  </si>
  <si>
    <t>2351 N 1100 W</t>
  </si>
  <si>
    <t>SALT LAKE CITY</t>
  </si>
  <si>
    <t>C,Y</t>
  </si>
  <si>
    <t>CHEVRON PRODUCTS, EL SEGUNDO REFINERY</t>
  </si>
  <si>
    <t>324 W EL SEGUNDO BLVD</t>
  </si>
  <si>
    <t>EL SEGUNDO</t>
  </si>
  <si>
    <t>CHIEF ETHANOL FUELS INC</t>
  </si>
  <si>
    <t>4225 E SOUTH ST</t>
  </si>
  <si>
    <t>CHIEF INDUSTRIES INC (100%)</t>
  </si>
  <si>
    <t>CHILDRENS HOSPITAL MEDICAL CENTER</t>
  </si>
  <si>
    <t>3333 BURNET AVE</t>
  </si>
  <si>
    <t>CINCINNATI</t>
  </si>
  <si>
    <t>CHILDREN'S HOSPITAL MEDICAL CENTER (100%)</t>
  </si>
  <si>
    <t>CHIPPEWA VALLEY ETHANOL COMPANY</t>
  </si>
  <si>
    <t>270 20TH STREET NORTHWEST</t>
  </si>
  <si>
    <t>BENSON</t>
  </si>
  <si>
    <t>SWIFT COUNTY</t>
  </si>
  <si>
    <t>CHIPPEWA VALLEY AGRAFUELS COOPERATIVE (100%)</t>
  </si>
  <si>
    <t>CHRISTY MINERALS CO-HIGH HILL</t>
  </si>
  <si>
    <t>833 W BOONESLICK</t>
  </si>
  <si>
    <t>HIGH HILL</t>
  </si>
  <si>
    <t>O'BRIEN INDUSTRIAL HOLDINGS LLC (100%)</t>
  </si>
  <si>
    <t>CHS INC LAUREL REFINERY</t>
  </si>
  <si>
    <t>803 US HIGHWAY 212 SOUTH</t>
  </si>
  <si>
    <t>LAUREL</t>
  </si>
  <si>
    <t>YELLOWSTONE COUNTY</t>
  </si>
  <si>
    <t>CHS INC (100%)</t>
  </si>
  <si>
    <t>CHS MANKATO</t>
  </si>
  <si>
    <t>2020 SOUTH RIVERFRONT DRIVE</t>
  </si>
  <si>
    <t>CHS MCPHERSON REFINERY INC.</t>
  </si>
  <si>
    <t>2000 SOUTH MAIN STREET</t>
  </si>
  <si>
    <t>MCPHERSON</t>
  </si>
  <si>
    <t>MCPHERSON COUNTY</t>
  </si>
  <si>
    <t>CHS OILSEED PROCESSING - FAIRMONT</t>
  </si>
  <si>
    <t>1833 130TH ST</t>
  </si>
  <si>
    <t>FAIRMONT</t>
  </si>
  <si>
    <t>MARTIN COUNTY</t>
  </si>
  <si>
    <t>CHS-Rochelle</t>
  </si>
  <si>
    <t>1900 STEWARD RD</t>
  </si>
  <si>
    <t>ROCHELLE</t>
  </si>
  <si>
    <t>OGLE</t>
  </si>
  <si>
    <t>CI Power Cogeneration Plant</t>
  </si>
  <si>
    <t>1947 West Potrero Road</t>
  </si>
  <si>
    <t>Camarillo</t>
  </si>
  <si>
    <t>VENTURA</t>
  </si>
  <si>
    <t>CSU TRUSTEES &amp; CSUCI SITE AUTHORITY (100%)</t>
  </si>
  <si>
    <t>CIP II/AR BRIDGEWATER HOLDINGS LLC</t>
  </si>
  <si>
    <t>1041 ROUTE 202-206</t>
  </si>
  <si>
    <t>BRIDGEWATER</t>
  </si>
  <si>
    <t>SOMERSET</t>
  </si>
  <si>
    <t>CIP II/AR BRIDGEWATER HOLDINGS LLC (100%)</t>
  </si>
  <si>
    <t>CITGO CORPUS CHRISTI REFINERY - WEST PLANT</t>
  </si>
  <si>
    <t>7350 INTERSTATE HWY. 37</t>
  </si>
  <si>
    <t>CORPUS CHRISTI</t>
  </si>
  <si>
    <t>PDV HOLDING INC (100%)</t>
  </si>
  <si>
    <t>CITGO CORPUS CHRISTI REFINERY EAST PLANT</t>
  </si>
  <si>
    <t>1801 NUECES BAY BLVD.</t>
  </si>
  <si>
    <t>NUECES</t>
  </si>
  <si>
    <t>CITGO PETROLEUM CORP - LAKE CHARLES MANUFACTURING COMPLEX</t>
  </si>
  <si>
    <t>4401 Hwy 108</t>
  </si>
  <si>
    <t>Westlake</t>
  </si>
  <si>
    <t>CITRUS WORLD, INC.</t>
  </si>
  <si>
    <t>20205 US HWY 27 S</t>
  </si>
  <si>
    <t>LAKE WALES</t>
  </si>
  <si>
    <t>CITRUS WORLD INC (100%)</t>
  </si>
  <si>
    <t>CLEARWATER PAPER CORP</t>
  </si>
  <si>
    <t>803 MILL RD</t>
  </si>
  <si>
    <t>LEWISTON</t>
  </si>
  <si>
    <t>NEZ PERCE COUNTY</t>
  </si>
  <si>
    <t>CLEARWATER PAPER CORP (100%)</t>
  </si>
  <si>
    <t>CLEARWATER PAPER CORP-CYPRESS BEND MILL</t>
  </si>
  <si>
    <t>5082 HIGHWAY 4-NORTH</t>
  </si>
  <si>
    <t>ARKANSAS CITY</t>
  </si>
  <si>
    <t>DESHA COUNTY</t>
  </si>
  <si>
    <t>CLEMSON UNIVERSITY</t>
  </si>
  <si>
    <t>120 UNIVERSITY FAC, KLUGH AVENUE, BOX 345909</t>
  </si>
  <si>
    <t>CLEMSON</t>
  </si>
  <si>
    <t>PICKENS</t>
  </si>
  <si>
    <t>STATE OF SOUTH CAROLINA (100%)</t>
  </si>
  <si>
    <t>CLEWISTON SUGAR HOUSE</t>
  </si>
  <si>
    <t>1731 SOUTH WC OWEN AVENUE</t>
  </si>
  <si>
    <t>CLEWISTON</t>
  </si>
  <si>
    <t>HENDRY COUNTY</t>
  </si>
  <si>
    <t>US SUGAR CORP (100%)</t>
  </si>
  <si>
    <t>COLORADO STATE UNIVERSITY</t>
  </si>
  <si>
    <t>6030 Campus Delivery</t>
  </si>
  <si>
    <t>LARIMER</t>
  </si>
  <si>
    <t>BOARD OF GOVERNORS OF THE COLORADO STATE UNIVERSITY SYSTEM (100%)</t>
  </si>
  <si>
    <t>COLUMBIA UNIVERSITY-410 W 118TH ST</t>
  </si>
  <si>
    <t>410 WEST 118TH STREET</t>
  </si>
  <si>
    <t>NEW YORK</t>
  </si>
  <si>
    <t>TRUSTEES OF COLUMBIA UNIVERSITY IN THE CITY OF NEW YORK (100%)</t>
  </si>
  <si>
    <t>COMMERCIAL BRICK</t>
  </si>
  <si>
    <t>OLD HIGHWAY 270</t>
  </si>
  <si>
    <t>WEWOKA</t>
  </si>
  <si>
    <t>SEMINOLE COUNTY</t>
  </si>
  <si>
    <t>COMMERCIAL BRICK CO (100%)</t>
  </si>
  <si>
    <t>COMMONWEALTH AGRI-ENERGY LLC</t>
  </si>
  <si>
    <t xml:space="preserve">4895 PEMBROKE RD </t>
  </si>
  <si>
    <t>HOPKINSVILLE</t>
  </si>
  <si>
    <t>HOPKINSVILLE ELEVATOR CO (100%)</t>
  </si>
  <si>
    <t>CONSOLIDATE PRECISION PRODUCTS - MINNEAPOLIS OPERATION</t>
  </si>
  <si>
    <t>8701 HARRIET AVE. S.</t>
  </si>
  <si>
    <t>BLOOMINGTON</t>
  </si>
  <si>
    <t>HENNEPIN COUNTY</t>
  </si>
  <si>
    <t>CONSOLIDATED PRECISION PRODUCTS (100%)</t>
  </si>
  <si>
    <t>C,T</t>
  </si>
  <si>
    <t>CONTINENTAL REFINING COMPANY LLC</t>
  </si>
  <si>
    <t>300 REFINERY ROAD</t>
  </si>
  <si>
    <t>CONTINENTAL REFINING CO LLC (100%)</t>
  </si>
  <si>
    <t>CONTINENTAL TIRE the AMERICAS, LLC</t>
  </si>
  <si>
    <t>11525 NORTH ILLINOIS HIGHWAY 142</t>
  </si>
  <si>
    <t>MOUNT VERNON</t>
  </si>
  <si>
    <t>CONTINENTAL TIRE THE AMERICAS LLC (100%)</t>
  </si>
  <si>
    <t>CONVENT REFINERY</t>
  </si>
  <si>
    <t>10700 La. 44</t>
  </si>
  <si>
    <t>CONVENT</t>
  </si>
  <si>
    <t>ST. JAMES PARISH</t>
  </si>
  <si>
    <t>EQUILON ENTERPRISES LLC DBA SHELL OIL PRODUCTS US (100%)</t>
  </si>
  <si>
    <t>COOPER TIRE AND RUBBER CO *</t>
  </si>
  <si>
    <t>701 LIMA AVE.</t>
  </si>
  <si>
    <t>FINDLAY</t>
  </si>
  <si>
    <t>COOPER TIRE &amp; RUBBER CO (100%)</t>
  </si>
  <si>
    <t>COOPER TIRE COMPANY</t>
  </si>
  <si>
    <t>3500 WASHINGTON RD.</t>
  </si>
  <si>
    <t>TEXARKANA</t>
  </si>
  <si>
    <t>MILLER COUNTY</t>
  </si>
  <si>
    <t>COOPER TIRE COMPANY, THE</t>
  </si>
  <si>
    <t>1804 SOUTH GREEN STREET</t>
  </si>
  <si>
    <t>TUPELO</t>
  </si>
  <si>
    <t>LEE COUNTY</t>
  </si>
  <si>
    <t>CORN LP</t>
  </si>
  <si>
    <t>1303 HIGHWAY 3 EAST</t>
  </si>
  <si>
    <t>GOLDFIELD</t>
  </si>
  <si>
    <t>CORN LP (100%)</t>
  </si>
  <si>
    <t>CORN PLUS</t>
  </si>
  <si>
    <t>711 6TH AVE. S.E.</t>
  </si>
  <si>
    <t>WINNEBAGO</t>
  </si>
  <si>
    <t>FARIBAULT COUNTY</t>
  </si>
  <si>
    <t>CORN PLUS ETHANOL (100%)</t>
  </si>
  <si>
    <t>CORNING DIESEL MANUFACTURING FACILITY</t>
  </si>
  <si>
    <t>890 ADDISON RD</t>
  </si>
  <si>
    <t>PAINTED POST</t>
  </si>
  <si>
    <t>STEUBEN COUNTY</t>
  </si>
  <si>
    <t>CORNING INC (100%)</t>
  </si>
  <si>
    <t>CORNING INCORPORATED - BLACKSBURG PLANT</t>
  </si>
  <si>
    <t>3050 N FRANKLIN ST</t>
  </si>
  <si>
    <t>CHRISTIANSBURG</t>
  </si>
  <si>
    <t>COUNTRYMARK REFINING &amp; LOGISTICS LLC</t>
  </si>
  <si>
    <t>1200 REFINERY RD</t>
  </si>
  <si>
    <t>MT VERNON</t>
  </si>
  <si>
    <t>POSEY COUNTY</t>
  </si>
  <si>
    <t>COUNTRYMARK COOPERATIVE LLP (100%)</t>
  </si>
  <si>
    <t>CP KELCO US, INC.-OKMULGEE</t>
  </si>
  <si>
    <t>1200 WEST 20TH STREET</t>
  </si>
  <si>
    <t>OKMULGEE</t>
  </si>
  <si>
    <t>JM HUBER CORP (100%)</t>
  </si>
  <si>
    <t>CSU, San Jose State University</t>
  </si>
  <si>
    <t>1 Washington Square</t>
  </si>
  <si>
    <t>San Jose</t>
  </si>
  <si>
    <t>SANTA CLARA</t>
  </si>
  <si>
    <t>CALIFORNIA STATE UNIVERSITY (100%)</t>
  </si>
  <si>
    <t>CUTRALE CITRUS JUICES USA, INC.</t>
  </si>
  <si>
    <t>11 CLOUD ST.</t>
  </si>
  <si>
    <t>LEESBURG</t>
  </si>
  <si>
    <t>CUTRALE CITRUS JUICES USA INC (100%)</t>
  </si>
  <si>
    <t>602 MCKEAN ST.</t>
  </si>
  <si>
    <t>AUBURNDALE</t>
  </si>
  <si>
    <t>CWA Authority, Inc. Belmont Advanced Wastewater Treatment Plant</t>
  </si>
  <si>
    <t>2700 South Belmont Avenue</t>
  </si>
  <si>
    <t>Indianapolis</t>
  </si>
  <si>
    <t>MARION COUNTY</t>
  </si>
  <si>
    <t>CITIZENS ENERGY GROUP (100%)</t>
  </si>
  <si>
    <t>Caesars Entertainment Consolidated Properties Source ID 257</t>
  </si>
  <si>
    <t>One Caesars Palace Drive</t>
  </si>
  <si>
    <t>Las Vegas</t>
  </si>
  <si>
    <t>CLARK</t>
  </si>
  <si>
    <t>CAESARS ENTERTAINMENT CORP (100%)</t>
  </si>
  <si>
    <t>California Dairies, Inc. - Turlock North</t>
  </si>
  <si>
    <t>3600 West Canal Drive</t>
  </si>
  <si>
    <t>Turlock</t>
  </si>
  <si>
    <t>HILMAR CHEESE CO (100%)</t>
  </si>
  <si>
    <t>California Institute of Technology</t>
  </si>
  <si>
    <t xml:space="preserve">1200 E. California </t>
  </si>
  <si>
    <t>LOS ANGELES</t>
  </si>
  <si>
    <t>CALIFORNIA INSTITUTE OF TECHNOLOGY (100%)</t>
  </si>
  <si>
    <t>Calumet Montana Refining, LLC</t>
  </si>
  <si>
    <t>1900 10TH STREET NORTHEAST</t>
  </si>
  <si>
    <t>GREAT FALLS</t>
  </si>
  <si>
    <t>CASCADE</t>
  </si>
  <si>
    <t>Calumet Specialty Products, LLC</t>
  </si>
  <si>
    <t>1 BDA Crossing, Suite 100</t>
  </si>
  <si>
    <t>SAN ANTONIO</t>
  </si>
  <si>
    <t>BEXAR COUNTY</t>
  </si>
  <si>
    <t>Canton Drop Forge</t>
  </si>
  <si>
    <t>4575 Southway Street S.W.</t>
  </si>
  <si>
    <t>Canton</t>
  </si>
  <si>
    <t>STARK COUNTY</t>
  </si>
  <si>
    <t>CANTON DROP FORGE (100%)</t>
  </si>
  <si>
    <t>Canton Refinery</t>
  </si>
  <si>
    <t>2408 GAMBRINUS RD. S.W.</t>
  </si>
  <si>
    <t>MARATHON PETROLEUM CO LP (100%)</t>
  </si>
  <si>
    <t>Caraustar Industries dba Tama Paperboard</t>
  </si>
  <si>
    <t>117 Siegel Street</t>
  </si>
  <si>
    <t>Tama</t>
  </si>
  <si>
    <t>TAMA COUNTY</t>
  </si>
  <si>
    <t>Cardinal FG Company</t>
  </si>
  <si>
    <t>545 Avery Road West</t>
  </si>
  <si>
    <t>Winlock</t>
  </si>
  <si>
    <t>LEWIS COUNTY</t>
  </si>
  <si>
    <t>Cargill Corn Milling</t>
  </si>
  <si>
    <t>2330 BUOY ST</t>
  </si>
  <si>
    <t>MEMPHIS</t>
  </si>
  <si>
    <t>Shelby</t>
  </si>
  <si>
    <t>Cargill Corn Milling North America</t>
  </si>
  <si>
    <t>650 Industrial park Drive</t>
  </si>
  <si>
    <t>Blair</t>
  </si>
  <si>
    <t>Cargill Incorporated</t>
  </si>
  <si>
    <t>602 INDUSTRIAL RD.</t>
  </si>
  <si>
    <t>IOWA FALLS</t>
  </si>
  <si>
    <t>HARDIN</t>
  </si>
  <si>
    <t>1016 CLARK St.</t>
  </si>
  <si>
    <t>SIOUX CITY</t>
  </si>
  <si>
    <t>411 6TH ST. N.E.</t>
  </si>
  <si>
    <t>Cargill Meat Solutions</t>
  </si>
  <si>
    <t>1530 U.S. Hwy 60</t>
  </si>
  <si>
    <t>Friona</t>
  </si>
  <si>
    <t>PARMER COUNTY</t>
  </si>
  <si>
    <t>Cargill Meat Solutions Corp</t>
  </si>
  <si>
    <t>1252 Route 706</t>
  </si>
  <si>
    <t>Wyalusing</t>
  </si>
  <si>
    <t>Cargill Meat Solutions Corporation</t>
  </si>
  <si>
    <t>490 Road 9, PO Box 544</t>
  </si>
  <si>
    <t>SCHUYLER</t>
  </si>
  <si>
    <t>COLFAX</t>
  </si>
  <si>
    <t>Cargill Salt</t>
  </si>
  <si>
    <t>1395 135th Avenue</t>
  </si>
  <si>
    <t>Hersey</t>
  </si>
  <si>
    <t>OSCEOLA</t>
  </si>
  <si>
    <t>Cargill, Inc</t>
  </si>
  <si>
    <t>1502 Wabash Avenue</t>
  </si>
  <si>
    <t>Lafayette</t>
  </si>
  <si>
    <t>Cargill, Inc.</t>
  </si>
  <si>
    <t>1579 Underwood Road</t>
  </si>
  <si>
    <t>Fayetteville</t>
  </si>
  <si>
    <t>Cargill, Incorporated</t>
  </si>
  <si>
    <t>1950 Harvest Avenue</t>
  </si>
  <si>
    <t>Fort Dodge</t>
  </si>
  <si>
    <t>WEBSTER COUNTY</t>
  </si>
  <si>
    <t>Carlex Glass America, LLC</t>
  </si>
  <si>
    <t>7200 Centennial Blvd.</t>
  </si>
  <si>
    <t>Nashville</t>
  </si>
  <si>
    <t>DAVIDSON COUNTY</t>
  </si>
  <si>
    <t>CENTRAL GLASS AMERICA INC (100%)</t>
  </si>
  <si>
    <t>Carolina Stalite Company</t>
  </si>
  <si>
    <t>12423 Old Aquadale Rd.</t>
  </si>
  <si>
    <t>Norwood</t>
  </si>
  <si>
    <t>STANLY COUNTY</t>
  </si>
  <si>
    <t>Cascades Containerboard Packaging- Niagara Falls</t>
  </si>
  <si>
    <t>4001 Packard Road</t>
  </si>
  <si>
    <t>Niagara Falls</t>
  </si>
  <si>
    <t>NIAGARA COUNTY</t>
  </si>
  <si>
    <t>Cascades Tissue Group North Carolina</t>
  </si>
  <si>
    <t>805, Midway Road</t>
  </si>
  <si>
    <t>Rockingham</t>
  </si>
  <si>
    <t>RICHMOND COUNTY</t>
  </si>
  <si>
    <t>Cascades Tissue Group Wisconsin Inc</t>
  </si>
  <si>
    <t>1200 Forest Street</t>
  </si>
  <si>
    <t>Eau Claire</t>
  </si>
  <si>
    <t>EAU CLAIRE COUNTY</t>
  </si>
  <si>
    <t>Cascades Tissue Group-Oregon, a division of Cascades Holding US Inc</t>
  </si>
  <si>
    <t>1300 KASTER ROAD</t>
  </si>
  <si>
    <t>SAINT HELENS</t>
  </si>
  <si>
    <t>Caterpillar Inc</t>
  </si>
  <si>
    <t>325 Rt31 South</t>
  </si>
  <si>
    <t>Montgomery</t>
  </si>
  <si>
    <t>KENDALL</t>
  </si>
  <si>
    <t>Caterpillar Inc. - East Peoria Plant</t>
  </si>
  <si>
    <t>901 W. Washington Street</t>
  </si>
  <si>
    <t>East Peoria</t>
  </si>
  <si>
    <t>TAZEWELL COUNTY</t>
  </si>
  <si>
    <t>Catlettsburg Refining, LLC</t>
  </si>
  <si>
    <t>11631 US Route 23</t>
  </si>
  <si>
    <t>Catlettsburg</t>
  </si>
  <si>
    <t>Cavendish Farms</t>
  </si>
  <si>
    <t>5855 3rd St SE</t>
  </si>
  <si>
    <t>Jamestown</t>
  </si>
  <si>
    <t>STUTSMAN</t>
  </si>
  <si>
    <t>CAVENDISH AMERICA INC (100%)</t>
  </si>
  <si>
    <t>Celanese Acetate LLC - Manufacturing Processes</t>
  </si>
  <si>
    <t>3520 Virginia Avenue</t>
  </si>
  <si>
    <t>Narrows</t>
  </si>
  <si>
    <t>GILES COUNTY</t>
  </si>
  <si>
    <t>CELANESE CORP (100%)</t>
  </si>
  <si>
    <t>Cellu Tissue Corporation Neenah, dba Clearwater Paper - Neenah</t>
  </si>
  <si>
    <t>249 N LAKE ST</t>
  </si>
  <si>
    <t>NEENAH</t>
  </si>
  <si>
    <t>WINNEBAGO COUNTY</t>
  </si>
  <si>
    <t>Central MN Renewables</t>
  </si>
  <si>
    <t>17936 HERON ROAD</t>
  </si>
  <si>
    <t>LITTLE FALLS</t>
  </si>
  <si>
    <t>MORRISON COUNTY</t>
  </si>
  <si>
    <t>CENTRAL MN RENEWABLES (100%)</t>
  </si>
  <si>
    <t>Century Aluminum Sebree LLC</t>
  </si>
  <si>
    <t>9404 STATE ROUTE 2096</t>
  </si>
  <si>
    <t>Robards</t>
  </si>
  <si>
    <t>Century Aluminum of South Carolina, Inc.</t>
  </si>
  <si>
    <t>3575 HIGHWAY 52</t>
  </si>
  <si>
    <t>GOOSE CREEK</t>
  </si>
  <si>
    <t>BERKELEY COUNTY</t>
  </si>
  <si>
    <t>CertainTeed Corporation</t>
  </si>
  <si>
    <t>425 Athena Dr</t>
  </si>
  <si>
    <t>Athens</t>
  </si>
  <si>
    <t>CertainTeed Gypsum Manufacturing</t>
  </si>
  <si>
    <t>13500 Blue Diamond Rd.</t>
  </si>
  <si>
    <t>CertainTeed Gypsum NC, Inc.</t>
  </si>
  <si>
    <t>921 Shore Road</t>
  </si>
  <si>
    <t>Semora</t>
  </si>
  <si>
    <t>PERSON COUNTY</t>
  </si>
  <si>
    <t>Cherokee Brick &amp; Tile Company</t>
  </si>
  <si>
    <t>3250 Waterville Rd</t>
  </si>
  <si>
    <t>CHEROKEE BRICK &amp; TILE CO (100%)</t>
  </si>
  <si>
    <t>Cherokee LNG</t>
  </si>
  <si>
    <t>12860 E Cherokee Drive</t>
  </si>
  <si>
    <t>Ballground</t>
  </si>
  <si>
    <t>CHEROKEE</t>
  </si>
  <si>
    <t>SOUTHERN CO GAS (100%)</t>
  </si>
  <si>
    <t>C,W</t>
  </si>
  <si>
    <t>Chevron Pascagoula Refinery</t>
  </si>
  <si>
    <t>250 Industrial Road</t>
  </si>
  <si>
    <t>Pascagoula</t>
  </si>
  <si>
    <t>CHEVRON CORP (93.1%); CHEVRON CORP (6.9%)</t>
  </si>
  <si>
    <t>C,P,TT,Y</t>
  </si>
  <si>
    <t>Chief Ethanol Fuels, Inc.</t>
  </si>
  <si>
    <t>1111 East Industry Drive</t>
  </si>
  <si>
    <t>Lexington</t>
  </si>
  <si>
    <t>DAWSON COUNTY</t>
  </si>
  <si>
    <t>Ciner Wyoming LLC</t>
  </si>
  <si>
    <t>254 County Rd 4-6</t>
  </si>
  <si>
    <t>GREEN RIVER</t>
  </si>
  <si>
    <t>SWEETWATER COUNTY</t>
  </si>
  <si>
    <t>CINER RESOURCES LP (51.5%); NATURAL RESOURCE PARTNERS LP (48.5%)</t>
  </si>
  <si>
    <t>C,CC</t>
  </si>
  <si>
    <t>City Of Fulton</t>
  </si>
  <si>
    <t>18 East 4th Street</t>
  </si>
  <si>
    <t>Fulton</t>
  </si>
  <si>
    <t>CALLAWAY</t>
  </si>
  <si>
    <t>CITY OF FULTON MISSOURI (100%)</t>
  </si>
  <si>
    <t>C,NN</t>
  </si>
  <si>
    <t>Clearwater Paper - Las Vegas</t>
  </si>
  <si>
    <t>3901 North Donna Street</t>
  </si>
  <si>
    <t>North Las Vegas</t>
  </si>
  <si>
    <t>Clearwater Paper - Shelby</t>
  </si>
  <si>
    <t>617 Washburn Switch Rd.</t>
  </si>
  <si>
    <t>CLEVELAND COUNTY</t>
  </si>
  <si>
    <t>Cleveland Clinic</t>
  </si>
  <si>
    <t>9500 Euclid Avenue</t>
  </si>
  <si>
    <t>Cleveland</t>
  </si>
  <si>
    <t>CLEVELAND CLINIC (100%)</t>
  </si>
  <si>
    <t>Coalinga Cogeneration Facility</t>
  </si>
  <si>
    <t>32812 WEST GALE AVE</t>
  </si>
  <si>
    <t>COALINGA</t>
  </si>
  <si>
    <t>Fresno</t>
  </si>
  <si>
    <t>D,DD</t>
  </si>
  <si>
    <t>Coeur Alaska Inc Kensington Gold Mine</t>
  </si>
  <si>
    <t>58.840829 North 135.044064 West</t>
  </si>
  <si>
    <t>Juneau</t>
  </si>
  <si>
    <t>JUNEAU CITY AND BOROUGH</t>
  </si>
  <si>
    <t>COEUR MINING INC (100%)</t>
  </si>
  <si>
    <t>Coffeyville Resources Refining &amp; Marketing, LLC</t>
  </si>
  <si>
    <t>400 North Linden Street</t>
  </si>
  <si>
    <t>Coffeyville</t>
  </si>
  <si>
    <t>CVR ENERGY INC (100%)</t>
  </si>
  <si>
    <t>ConAgra Foods Inc.</t>
  </si>
  <si>
    <t>554 S. Yosemite Ave.</t>
  </si>
  <si>
    <t>Oakdale</t>
  </si>
  <si>
    <t>CONAGRA FOODS INC (100%)</t>
  </si>
  <si>
    <t>30 MARR STREET</t>
  </si>
  <si>
    <t>MILTON</t>
  </si>
  <si>
    <t>NORTHUMBERLAND COUNTY</t>
  </si>
  <si>
    <t>ConocoPhillips Alaska Inc - KRU CPF1</t>
  </si>
  <si>
    <t>North Slope</t>
  </si>
  <si>
    <t>CONOCOPHILLIPS (92.52%); CHEVRON CORP (4.95%); EXXONMOBIL CORP (2.53%)</t>
  </si>
  <si>
    <t>Consolidated Grain and Barge</t>
  </si>
  <si>
    <t>2781 Bluff Road</t>
  </si>
  <si>
    <t>Mount Vernon</t>
  </si>
  <si>
    <t>CGB ENTERPRISES (100%)</t>
  </si>
  <si>
    <t>Constellium Rolled Products Ravenswood, LLC</t>
  </si>
  <si>
    <t>859 Century Road</t>
  </si>
  <si>
    <t>Ravenswood</t>
  </si>
  <si>
    <t>CONSTELLIUM NV (100%)</t>
  </si>
  <si>
    <t>ContiTech USA, Inc.</t>
  </si>
  <si>
    <t>1115 SOUTH WAYNE STREET</t>
  </si>
  <si>
    <t>ST. MARYS</t>
  </si>
  <si>
    <t>EPD HOLDINGS INC (100%)</t>
  </si>
  <si>
    <t>Continental Buchanan, LLC.</t>
  </si>
  <si>
    <t>350 BROADWAY</t>
  </si>
  <si>
    <t>WESTCHESTER</t>
  </si>
  <si>
    <t>CONTINENTAL BUILDING PRODUCTS OPERATING CO LLC (100%)</t>
  </si>
  <si>
    <t>Continental Dairy Facilities, LLC</t>
  </si>
  <si>
    <t>999 W. Randall St</t>
  </si>
  <si>
    <t>Coopersville</t>
  </si>
  <si>
    <t>OTTAWA COUNTY</t>
  </si>
  <si>
    <t>SELECT MILK PRODUCERS INC (100%)</t>
  </si>
  <si>
    <t>Continental Palatka, LLC.</t>
  </si>
  <si>
    <t>886 N HWY 17</t>
  </si>
  <si>
    <t>PALATKA</t>
  </si>
  <si>
    <t>PUTNAM</t>
  </si>
  <si>
    <t>Continental Silver Grove, LLC.</t>
  </si>
  <si>
    <t>5145 MARY INGLES HWY</t>
  </si>
  <si>
    <t>SILVER GROVE</t>
  </si>
  <si>
    <t>Cornell University Ithaca Campus</t>
  </si>
  <si>
    <t>Humphreys Service Building ROUTE 366</t>
  </si>
  <si>
    <t>ITHACA</t>
  </si>
  <si>
    <t>Tompkins</t>
  </si>
  <si>
    <t>CORNELL UNIVERSITY (100%)</t>
  </si>
  <si>
    <t>Corning Pharmaceutical Glass, LLC</t>
  </si>
  <si>
    <t>563 CRYSTAL AVENUE</t>
  </si>
  <si>
    <t>VINELAND</t>
  </si>
  <si>
    <t>Corpus Christi Terminal Condensate Splitter</t>
  </si>
  <si>
    <t>1802 Poth Lane</t>
  </si>
  <si>
    <t>MAGELLAN PROCESSING HOLDINGS LP (100%)</t>
  </si>
  <si>
    <t>Cosmopolis Pulp Mill</t>
  </si>
  <si>
    <t>1701 First St</t>
  </si>
  <si>
    <t>Cosmopolis</t>
  </si>
  <si>
    <t>GRAYS HARBOR COUNTY</t>
  </si>
  <si>
    <t>GORES GROUP (100%)</t>
  </si>
  <si>
    <t>Cottonwood Substation</t>
  </si>
  <si>
    <t>Roaring Springs</t>
  </si>
  <si>
    <t>DICKENS COUNTY</t>
  </si>
  <si>
    <t>County of Orange - CUF</t>
  </si>
  <si>
    <t>525 N. Flower Street</t>
  </si>
  <si>
    <t>Santa Ana</t>
  </si>
  <si>
    <t>COUNTY OF ORANGE CA (100%)</t>
  </si>
  <si>
    <t>Covance Laboratories</t>
  </si>
  <si>
    <t>3301 Kinsman Blvd.</t>
  </si>
  <si>
    <t>Madison</t>
  </si>
  <si>
    <t>DANE COUNTY</t>
  </si>
  <si>
    <t>COVANCE INC (100%)</t>
  </si>
  <si>
    <t>Covestro LLC</t>
  </si>
  <si>
    <t>8500 West Bay RD MS#21</t>
  </si>
  <si>
    <t>Baytown</t>
  </si>
  <si>
    <t>CHAMBERS COUNTY</t>
  </si>
  <si>
    <t>Covestro LLC (100%)</t>
  </si>
  <si>
    <t>Cree RTP</t>
  </si>
  <si>
    <t>3028 E. Cornwallis Road</t>
  </si>
  <si>
    <t>Durham</t>
  </si>
  <si>
    <t>DURHAM COUNTY</t>
  </si>
  <si>
    <t>CREE INC (100%)</t>
  </si>
  <si>
    <t>Cree, Inc</t>
  </si>
  <si>
    <t>4600 Silicon Dr.</t>
  </si>
  <si>
    <t>Cypress Semiconductor</t>
  </si>
  <si>
    <t>5204 EAST BEN WHITE BLVD</t>
  </si>
  <si>
    <t>AUSTIN</t>
  </si>
  <si>
    <t>TRAVIS COUNTY</t>
  </si>
  <si>
    <t>CYPRESS SEMICONDUCTOR CORP (100%)</t>
  </si>
  <si>
    <t>Cytec Carbon Fibers LLC</t>
  </si>
  <si>
    <t>7139 Augusta Road</t>
  </si>
  <si>
    <t>Piedmont</t>
  </si>
  <si>
    <t>GREENVILLE COUNTY</t>
  </si>
  <si>
    <t>CYTEC INDUSTRIES INC (100%)</t>
  </si>
  <si>
    <t>DAK AMERICAS LLC</t>
  </si>
  <si>
    <t>3216 CEDAR CREEK RD</t>
  </si>
  <si>
    <t>FAYETTEVILLE</t>
  </si>
  <si>
    <t>DAK AMERICAS LLC (100%)</t>
  </si>
  <si>
    <t>3350 CYPRESS GARDENS ROAD</t>
  </si>
  <si>
    <t>MONCKS CORNER</t>
  </si>
  <si>
    <t>DAK AMERICAS LLC COLUMBIA SITE</t>
  </si>
  <si>
    <t>570 K AVENUE</t>
  </si>
  <si>
    <t>GASTON</t>
  </si>
  <si>
    <t>DAK AMERICAS MISSISSIPPI INC</t>
  </si>
  <si>
    <t>3303 PORT AND HARBOR DRIVE</t>
  </si>
  <si>
    <t>BAY SAINT LOUIS</t>
  </si>
  <si>
    <t>DAKOTA ETHANOL, LLC</t>
  </si>
  <si>
    <t>46269 SD HWY 34</t>
  </si>
  <si>
    <t>WENTWORTH</t>
  </si>
  <si>
    <t>LAKE AREA CORN PROCESSORS LLC (100%)</t>
  </si>
  <si>
    <t>DAL TILE INTERNATIONAL</t>
  </si>
  <si>
    <t>12001 RAILROAD DRIVE</t>
  </si>
  <si>
    <t>DAL-ITALIA</t>
  </si>
  <si>
    <t>3801 DAL-TILE RD</t>
  </si>
  <si>
    <t>MUSKOGEE</t>
  </si>
  <si>
    <t>MUSKOGEE COUNTY</t>
  </si>
  <si>
    <t>DALTON CORP WARSAW MFG FACILITY</t>
  </si>
  <si>
    <t>1900 E JEFFERSON ST</t>
  </si>
  <si>
    <t>WARSAW</t>
  </si>
  <si>
    <t>KOSCIUSKO COUNTY</t>
  </si>
  <si>
    <t>NEW DALTON FOUNDRY LLC (100%)</t>
  </si>
  <si>
    <t>DART CONTAINER CORPORATION OF KENTUCKY</t>
  </si>
  <si>
    <t>975 DIXIE STREET</t>
  </si>
  <si>
    <t>HORSE CAVE</t>
  </si>
  <si>
    <t>HART COUNTY</t>
  </si>
  <si>
    <t>DART CAPITAL DCC LLC (100%)</t>
  </si>
  <si>
    <t>DARTCO OF TEXAS WAXAHACHIE SITE</t>
  </si>
  <si>
    <t>850 SOLON ROAD</t>
  </si>
  <si>
    <t>WAXAHACHIE</t>
  </si>
  <si>
    <t>ELLIS</t>
  </si>
  <si>
    <t>DART CONTAINER CORP (96%); DART CONTAINER CORP (4%)</t>
  </si>
  <si>
    <t>DARTMOUTH COLLEGE HEATING PLANT</t>
  </si>
  <si>
    <t>MCKENZIE HALL 6111</t>
  </si>
  <si>
    <t>HANOVER</t>
  </si>
  <si>
    <t>GRAFTON COUNTY</t>
  </si>
  <si>
    <t>TRUSTEES OF DARTMOUTH COLLEGE (100%)</t>
  </si>
  <si>
    <t>DECORATIVE PANELS INTERNATIONAL, INC.</t>
  </si>
  <si>
    <t>416  FORD AVE.</t>
  </si>
  <si>
    <t>ALPENA</t>
  </si>
  <si>
    <t>ALPENA COUNTY</t>
  </si>
  <si>
    <t>AMERICAN STANDARD BRANDS CO (100%)</t>
  </si>
  <si>
    <t>DEL MONTE FOODS PLANT NUMBER 24</t>
  </si>
  <si>
    <t>10652 JACKSON AVE.</t>
  </si>
  <si>
    <t>HANFORD</t>
  </si>
  <si>
    <t>KINGS COUNTY</t>
  </si>
  <si>
    <t>DEL MONTE FOODS INC (100%)</t>
  </si>
  <si>
    <t>DENCO II, LLC</t>
  </si>
  <si>
    <t>227 COUNTY ROAD 22 S</t>
  </si>
  <si>
    <t>MORRIS</t>
  </si>
  <si>
    <t>STEVENS COUNTY</t>
  </si>
  <si>
    <t>DENCO II LLC (100%)</t>
  </si>
  <si>
    <t>DENVER INTERNATIONAL AIRPORT</t>
  </si>
  <si>
    <t>8500 PENA BOULEVARD</t>
  </si>
  <si>
    <t>DENVER</t>
  </si>
  <si>
    <t>CITY &amp; COUNTY OF DENVER (100%)</t>
  </si>
  <si>
    <t>DETROIT DIESEL CORPORATION</t>
  </si>
  <si>
    <t>13400 W. OUTER DR.</t>
  </si>
  <si>
    <t>DETROIT</t>
  </si>
  <si>
    <t>DAIMLER NORTH AMERICA CORP (100%)</t>
  </si>
  <si>
    <t>DETROIT REFINERY</t>
  </si>
  <si>
    <t>1300 SOUTH FORT STREET</t>
  </si>
  <si>
    <t>DETROIT WASTEWATER TRMT PLT</t>
  </si>
  <si>
    <t>9300 WEST JEFFERSON AVENUE</t>
  </si>
  <si>
    <t>GREAT LAKES WATER AUTHORITY (100%)</t>
  </si>
  <si>
    <t>DIAMOND SHAMROCK REFINING VALERO</t>
  </si>
  <si>
    <t>301 LEROY ST.</t>
  </si>
  <si>
    <t>THREE RIVERS</t>
  </si>
  <si>
    <t>LIVE OAK COUNTY</t>
  </si>
  <si>
    <t>VALERO ENERGY CORP (100%)</t>
  </si>
  <si>
    <t>DIBOLL COMPLEX</t>
  </si>
  <si>
    <t>600 A ST</t>
  </si>
  <si>
    <t>DIBOLL</t>
  </si>
  <si>
    <t>ANGELINA COUNTY</t>
  </si>
  <si>
    <t>DICALITE MINERALS LLC</t>
  </si>
  <si>
    <t>36994 SUMMIT LAKE RD</t>
  </si>
  <si>
    <t>BURNEY</t>
  </si>
  <si>
    <t>SHASTA COUNTY</t>
  </si>
  <si>
    <t>DICALITE MINERALS CORP (100%)</t>
  </si>
  <si>
    <t>DIDION ETHANOL LLC</t>
  </si>
  <si>
    <t>N7088 HWY 146</t>
  </si>
  <si>
    <t>CAMBRIA</t>
  </si>
  <si>
    <t>COLUMBIA</t>
  </si>
  <si>
    <t>DIDION MILLING INC (100%)</t>
  </si>
  <si>
    <t>DIGERONIMO AGGREGATES LLC (1318270383)</t>
  </si>
  <si>
    <t>8900 HEMLOCK ROAD</t>
  </si>
  <si>
    <t>DIGERONIMO AGGREGATES LLC (100%)</t>
  </si>
  <si>
    <t>DOMTAR A. W. LLC-NEKOOSA</t>
  </si>
  <si>
    <t>301 POINT BASSE AVE.</t>
  </si>
  <si>
    <t>NEKOOSA</t>
  </si>
  <si>
    <t>WOOD COUNTY</t>
  </si>
  <si>
    <t>DOMTAR CORP (100%)</t>
  </si>
  <si>
    <t>DOMTAR AW LLC ASHDOWN MILL</t>
  </si>
  <si>
    <t>285 HIGHWAY 71 SOUTH</t>
  </si>
  <si>
    <t>ASHDOWN</t>
  </si>
  <si>
    <t>LITTLE RIVER COUNTY</t>
  </si>
  <si>
    <t>DOMTAR PAPER CO LLC HAWESVILLE MILL</t>
  </si>
  <si>
    <t>58 WESCOR ROAD</t>
  </si>
  <si>
    <t>DOMTAR PAPER KINGSPORT MILL</t>
  </si>
  <si>
    <t>100 CLINCHFIELD STREET</t>
  </si>
  <si>
    <t>KINGSPORT</t>
  </si>
  <si>
    <t>SULLIVAN COUNTY</t>
  </si>
  <si>
    <t>DSM Nutritional Products</t>
  </si>
  <si>
    <t>1416 N Williamsburg Co Hwy</t>
  </si>
  <si>
    <t>Kingstree</t>
  </si>
  <si>
    <t>WILLIAMSBURG COUNTY</t>
  </si>
  <si>
    <t>DSM HOLDING CO INC (100%)</t>
  </si>
  <si>
    <t>DUKE UNIVERSITY</t>
  </si>
  <si>
    <t>131 RESEARCH DR</t>
  </si>
  <si>
    <t>DURHAM</t>
  </si>
  <si>
    <t>DUKE UNIVERSITY (100%)</t>
  </si>
  <si>
    <t>DUNN PAPER INC.</t>
  </si>
  <si>
    <t>218 RIVERVIEW STREET</t>
  </si>
  <si>
    <t>PORT HURON</t>
  </si>
  <si>
    <t>DUNN PAPER INC (100%)</t>
  </si>
  <si>
    <t>DUPONT CIRCLEVILLE PLANT</t>
  </si>
  <si>
    <t>800 DU PONT ROAD</t>
  </si>
  <si>
    <t>CIRCLEVILLE</t>
  </si>
  <si>
    <t>PICKAWAY COUNTY</t>
  </si>
  <si>
    <t>E I DU PONT DE NEMOURS &amp; CO (100%)</t>
  </si>
  <si>
    <t>DUPONT EXPERIMENTAL STATION</t>
  </si>
  <si>
    <t>200 Powder Mill Rd</t>
  </si>
  <si>
    <t>WILMINGTON</t>
  </si>
  <si>
    <t>NEW CASTLE</t>
  </si>
  <si>
    <t>DUPONT KINSTON PLANT</t>
  </si>
  <si>
    <t>4693 N. C. HIGHWAY, 11 NORTH</t>
  </si>
  <si>
    <t>Grifton</t>
  </si>
  <si>
    <t>LENOIR COUNTY</t>
  </si>
  <si>
    <t>DUPONT NUTRITION USA, INC</t>
  </si>
  <si>
    <t>1 CROCKETTS POINT</t>
  </si>
  <si>
    <t>ROCKLAND</t>
  </si>
  <si>
    <t>KNOX COUNTY</t>
  </si>
  <si>
    <t>DUPONT TEIJIN FILMS</t>
  </si>
  <si>
    <t>3600 DISCOVERY DR</t>
  </si>
  <si>
    <t>DUPONT TEIJIN FILMS (100%)</t>
  </si>
  <si>
    <t>DURAND GLASS MANUFACTURING CO INC</t>
  </si>
  <si>
    <t>901 SOUTH WADE BOULEVARD</t>
  </si>
  <si>
    <t>MILLVILLE</t>
  </si>
  <si>
    <t>DURAND GLASS MANUFACTURING CO INC (100%)</t>
  </si>
  <si>
    <t>Dal-Tile Dickson</t>
  </si>
  <si>
    <t>187 Warren G Medley Dr</t>
  </si>
  <si>
    <t>Dickson</t>
  </si>
  <si>
    <t>Dal-Tile Sunnyvale Mfg</t>
  </si>
  <si>
    <t>359 CLAY ROAD</t>
  </si>
  <si>
    <t>SUNNYVALE</t>
  </si>
  <si>
    <t>DALLAS</t>
  </si>
  <si>
    <t>Dallas Overhaul Center</t>
  </si>
  <si>
    <t>215 E Centre Park Blvd</t>
  </si>
  <si>
    <t>Desoto</t>
  </si>
  <si>
    <t>DALLAS COUNTY</t>
  </si>
  <si>
    <t>Darigold Inc</t>
  </si>
  <si>
    <t>400 Alexander Road</t>
  </si>
  <si>
    <t>Sunnyside</t>
  </si>
  <si>
    <t>YAKIMA COUNTY</t>
  </si>
  <si>
    <t>DARIGOLD INC (100%)</t>
  </si>
  <si>
    <t>Darling Ingredients Inc.</t>
  </si>
  <si>
    <t>2027 River Road</t>
  </si>
  <si>
    <t>Union City</t>
  </si>
  <si>
    <t>OBION COUNTY</t>
  </si>
  <si>
    <t>DARLING INGREDIENTS INC (100%)</t>
  </si>
  <si>
    <t>508 Highway 80 East</t>
  </si>
  <si>
    <t>East DUBLIN</t>
  </si>
  <si>
    <t>1299 Prisock Rd.</t>
  </si>
  <si>
    <t>Jackson</t>
  </si>
  <si>
    <t>HINDS COUNTY</t>
  </si>
  <si>
    <t>7358 S. Griffin Road</t>
  </si>
  <si>
    <t>Newberry</t>
  </si>
  <si>
    <t>DAVIESS</t>
  </si>
  <si>
    <t>1176 Bryan Griffin Rd</t>
  </si>
  <si>
    <t>Butler</t>
  </si>
  <si>
    <t>PENDLETON COUNTY</t>
  </si>
  <si>
    <t>264 Farm Route 2336</t>
  </si>
  <si>
    <t>Bastrop</t>
  </si>
  <si>
    <t>Defiance Casting Operations (0320010001)</t>
  </si>
  <si>
    <t>26427 STATE ROUTE 281 EAST</t>
  </si>
  <si>
    <t>DEFIANCE</t>
  </si>
  <si>
    <t>DEFIANCE COUNTY</t>
  </si>
  <si>
    <t>GENERAL MOTORS LLC (100%)</t>
  </si>
  <si>
    <t>Delaware City Refinery</t>
  </si>
  <si>
    <t>4550 WRANGLE HILL ROAD</t>
  </si>
  <si>
    <t>DELAWARE CITY</t>
  </si>
  <si>
    <t>New Castle</t>
  </si>
  <si>
    <t>PBF ENERGY CO LLC (100%)</t>
  </si>
  <si>
    <t>C,D,MM,P,PP,Y</t>
  </si>
  <si>
    <t>Delek Refining, Ltd</t>
  </si>
  <si>
    <t>1702 East Commerce St</t>
  </si>
  <si>
    <t>Tyler</t>
  </si>
  <si>
    <t>DELEK US HOLDINGS INC (100%)</t>
  </si>
  <si>
    <t>Delta Air Lines Inc.- Atlanta Operations</t>
  </si>
  <si>
    <t>1020 Delta Blvd</t>
  </si>
  <si>
    <t>Atlanta</t>
  </si>
  <si>
    <t>FULTON</t>
  </si>
  <si>
    <t>DELTA AIR LINES INC (100%)</t>
  </si>
  <si>
    <t>Devro, Inc</t>
  </si>
  <si>
    <t>785 Old Swamp Rd</t>
  </si>
  <si>
    <t>Swansea</t>
  </si>
  <si>
    <t>LEXINGTON</t>
  </si>
  <si>
    <t>DEVRO INC (100%)</t>
  </si>
  <si>
    <t>Diageo USVI</t>
  </si>
  <si>
    <t>#1 Estate Annaberg and Shannon Grove</t>
  </si>
  <si>
    <t>Kingshill</t>
  </si>
  <si>
    <t>ST. CROIX ISLAND</t>
  </si>
  <si>
    <t>VI</t>
  </si>
  <si>
    <t>DIAGEO USVI (100%)</t>
  </si>
  <si>
    <t>Diamond Ethanol, LLC</t>
  </si>
  <si>
    <t>103 S FM 2646</t>
  </si>
  <si>
    <t>Levelland</t>
  </si>
  <si>
    <t>HOCKLEY</t>
  </si>
  <si>
    <t>Diamond Shamrock Refining Company, L.P.</t>
  </si>
  <si>
    <t>6701 FM 119</t>
  </si>
  <si>
    <t>SUNRAY</t>
  </si>
  <si>
    <t>MOORE COUNTY</t>
  </si>
  <si>
    <t>Domtar Paper Company LLC - Plymouth</t>
  </si>
  <si>
    <t>NC HWY 149 N</t>
  </si>
  <si>
    <t>PLYMOUTH</t>
  </si>
  <si>
    <t>Martin</t>
  </si>
  <si>
    <t>Domtar Paper Company, LLC</t>
  </si>
  <si>
    <t>100 CENTER ST</t>
  </si>
  <si>
    <t>JOHNSONBURG</t>
  </si>
  <si>
    <t>Elk</t>
  </si>
  <si>
    <t>DuPont Remington N&amp;H</t>
  </si>
  <si>
    <t>413 Cressy Street</t>
  </si>
  <si>
    <t>Remington</t>
  </si>
  <si>
    <t>JASPER COUNTY</t>
  </si>
  <si>
    <t>Dunn Paper - East Hartford. LLC</t>
  </si>
  <si>
    <t>40 Forbes Street</t>
  </si>
  <si>
    <t>East Hartford</t>
  </si>
  <si>
    <t>HARTFORD COUNTY</t>
  </si>
  <si>
    <t>Dunn Paper - Ladysmith, LLC</t>
  </si>
  <si>
    <t>1215 E WORDEN AVE</t>
  </si>
  <si>
    <t>LADYSMITH</t>
  </si>
  <si>
    <t>RUSK COUNTY</t>
  </si>
  <si>
    <t>E &amp; J GALLO WINERY</t>
  </si>
  <si>
    <t>5610 E. OLIVE AVE.</t>
  </si>
  <si>
    <t>E&amp;J GALLO WINERY (100%)</t>
  </si>
  <si>
    <t>E B EDDY PAPER INC</t>
  </si>
  <si>
    <t>1700 WASHINGTON AVE.</t>
  </si>
  <si>
    <t>E ENERGY ADAMS</t>
  </si>
  <si>
    <t>13238 EAST ASPEN ROAD</t>
  </si>
  <si>
    <t>ADAMS</t>
  </si>
  <si>
    <t>GAGE</t>
  </si>
  <si>
    <t>E ENERGY ADAMS LLC (100%)</t>
  </si>
  <si>
    <t>E.F. Oxnard LLC</t>
  </si>
  <si>
    <t>550 Diaz Avenue</t>
  </si>
  <si>
    <t>Oxnard</t>
  </si>
  <si>
    <t>ATLANTIC POWER CORP (100%)</t>
  </si>
  <si>
    <t>EAST KANSAS AGRI-ENERGY</t>
  </si>
  <si>
    <t>1304 S. Main St.</t>
  </si>
  <si>
    <t>GARNETT</t>
  </si>
  <si>
    <t>ANDERSON</t>
  </si>
  <si>
    <t>EAST KANSAS AGRI-ENERGY LLC (100%)</t>
  </si>
  <si>
    <t>EAST PENN LYONS SMELTER &amp; BATTERY PLT</t>
  </si>
  <si>
    <t>1 DEKA ROAD</t>
  </si>
  <si>
    <t>LYON STATION</t>
  </si>
  <si>
    <t>BERKS COUNTY</t>
  </si>
  <si>
    <t>EAST PENN MANUFACTURING CO INC (100%)</t>
  </si>
  <si>
    <t>EIELSON AIR FORCE BASE</t>
  </si>
  <si>
    <t>2310 CENTRAL AVE, SUITE 100</t>
  </si>
  <si>
    <t>EIELSON AFB</t>
  </si>
  <si>
    <t>FAIRBANKS NORTH STAR BOROUGH</t>
  </si>
  <si>
    <t>EJ USA, Inc. - East Jordan Foundry</t>
  </si>
  <si>
    <t>301 SPRING ST.</t>
  </si>
  <si>
    <t>EAST JORDAN</t>
  </si>
  <si>
    <t>CHARLEVOIX COUNTY</t>
  </si>
  <si>
    <t>EAST JORDAN IRON WORKS INC (DBA EJ USA INC ) (100%)</t>
  </si>
  <si>
    <t>ELECTRIC GLASS FIBER AMERICA, LLC</t>
  </si>
  <si>
    <t>940 WASHBURN SWITCH RD.</t>
  </si>
  <si>
    <t>NIPPON ELECTRIC GLASS AMERICA INC (100%)</t>
  </si>
  <si>
    <t>ELKHORN VALLEY ETHANOL LLC</t>
  </si>
  <si>
    <t>3002 NORTH VICTORY ROAD</t>
  </si>
  <si>
    <t>NORFOLK</t>
  </si>
  <si>
    <t>LOUIS DREYFUS COMMODITIES LLC (100%)</t>
  </si>
  <si>
    <t>ELLWOOD MILL PRODUCTS</t>
  </si>
  <si>
    <t>712 MORAVIA STREET</t>
  </si>
  <si>
    <t>LAWRENCE COUNTY</t>
  </si>
  <si>
    <t>ELLWOOD GROUP INC (100%)</t>
  </si>
  <si>
    <t>ELLWOOD TEXAS FORGE NAVASOTA</t>
  </si>
  <si>
    <t>10908 CR419</t>
  </si>
  <si>
    <t>NAVASOTA</t>
  </si>
  <si>
    <t>GRIMES COUNTY</t>
  </si>
  <si>
    <t>EMORY UNIVERSITY</t>
  </si>
  <si>
    <t>100 Water Tower Place</t>
  </si>
  <si>
    <t>ATLANTA</t>
  </si>
  <si>
    <t>DEKALB</t>
  </si>
  <si>
    <t>EMORY UNIVERSITY (100%)</t>
  </si>
  <si>
    <t>ENKEI AMERICA INC</t>
  </si>
  <si>
    <t>2900 W INWOOD DR</t>
  </si>
  <si>
    <t>BARTHOLOMEW COUNTY</t>
  </si>
  <si>
    <t>ENKEI AMERICA INC (100%)</t>
  </si>
  <si>
    <t>ENTEK International, LLC</t>
  </si>
  <si>
    <t>250 N. Hansard Avenue</t>
  </si>
  <si>
    <t>LINN</t>
  </si>
  <si>
    <t>ENTEK INTERNATIONAL LLC (100%)</t>
  </si>
  <si>
    <t>ENVIROFOCUS TECHNOLOGIES LLC</t>
  </si>
  <si>
    <t>6505 Jewel St</t>
  </si>
  <si>
    <t>TAMPA</t>
  </si>
  <si>
    <t>HILLSBOROUGH COUNTY</t>
  </si>
  <si>
    <t>GOPHER RESOURCE LLC (100%)</t>
  </si>
  <si>
    <t>EP MINERALS, LLC</t>
  </si>
  <si>
    <t>150 COAL CANYON RD</t>
  </si>
  <si>
    <t>LOVELOCK</t>
  </si>
  <si>
    <t>PERSHING COUNTY</t>
  </si>
  <si>
    <t>EP MANAGEMENT CORP (100%)</t>
  </si>
  <si>
    <t>EP Minerals, LLC</t>
  </si>
  <si>
    <t>2630 Graham Blvd.</t>
  </si>
  <si>
    <t>Vale</t>
  </si>
  <si>
    <t>MALHEUR COUNTY</t>
  </si>
  <si>
    <t>EQUISTAR CHEMICALS LP MATAGOR DA FACILITY</t>
  </si>
  <si>
    <t>17042 State Highway 60 South</t>
  </si>
  <si>
    <t>BAY CITY</t>
  </si>
  <si>
    <t>MATAGORDA COUNTY</t>
  </si>
  <si>
    <t>LYONDELLBASSELL (100%)</t>
  </si>
  <si>
    <t>ERGON REFINING INC</t>
  </si>
  <si>
    <t>2125 HAINING RD</t>
  </si>
  <si>
    <t>VICKSBURG</t>
  </si>
  <si>
    <t>WARREN COUNTY</t>
  </si>
  <si>
    <t>ERGON INC (100%)</t>
  </si>
  <si>
    <t>ERGON WEST VIRGINIA INC</t>
  </si>
  <si>
    <t>9995 OHIO RIVER BLVD</t>
  </si>
  <si>
    <t>NEWELL</t>
  </si>
  <si>
    <t>ERVING PAPER MILLS INC</t>
  </si>
  <si>
    <t>97 EAST MAIN STREET</t>
  </si>
  <si>
    <t>ERVING</t>
  </si>
  <si>
    <t>ERVING INDUSTRIES INC (100%)</t>
  </si>
  <si>
    <t>ESSITY PROFESSIONAL HYGIENE NORTH AMERICA LLC BARTON OPERATIONS</t>
  </si>
  <si>
    <t>1834 HALEY DR</t>
  </si>
  <si>
    <t>COLBERT COUNTY</t>
  </si>
  <si>
    <t>Essity Professional Hygiene North America LLC (100%)</t>
  </si>
  <si>
    <t>EVERGREEN PACKAGING-PINE BLUFF</t>
  </si>
  <si>
    <t>5201 FAIRFIELD ROAD</t>
  </si>
  <si>
    <t>PINE BLUFF</t>
  </si>
  <si>
    <t>EXIDE CORP</t>
  </si>
  <si>
    <t>2601 W MT PLEASANT BLVD</t>
  </si>
  <si>
    <t>EXIDE TECHNOLOGIES (100%)</t>
  </si>
  <si>
    <t>EXIDE TECHNOLOGIES-CANON HOLLOW</t>
  </si>
  <si>
    <t>25102 Exide Drive</t>
  </si>
  <si>
    <t>FOREST CITY</t>
  </si>
  <si>
    <t>HOLT</t>
  </si>
  <si>
    <t>EXXONMOBIL BATON ROUGE REFINERY AND CHEMICAL PLANT</t>
  </si>
  <si>
    <t>4045 SCENIC HWY</t>
  </si>
  <si>
    <t>BATON ROUGE</t>
  </si>
  <si>
    <t>EAST BATON ROUGE PARISH</t>
  </si>
  <si>
    <t>C,MM,X,Y</t>
  </si>
  <si>
    <t>EXXONMOBIL Bt Site</t>
  </si>
  <si>
    <t>5000 Bayway Dr</t>
  </si>
  <si>
    <t>BAYTOWN</t>
  </si>
  <si>
    <t>EXXONMOBIL CHEMICAL CO - BATON ROUGE PLASTICS PLANT</t>
  </si>
  <si>
    <t>11675 SCOTLAND ZACHARY HIGHWAY</t>
  </si>
  <si>
    <t>EXXONMOBIL CHEMICAL CO - BATON ROUGE POLYOLEFINS PLANT</t>
  </si>
  <si>
    <t>12875 NORTH SCENIC HIGHWAY</t>
  </si>
  <si>
    <t>EAST BATON ROUGE</t>
  </si>
  <si>
    <t>EXXONMOBIL CHEMICAL MONT BELVIEU PLASTICS PLANT</t>
  </si>
  <si>
    <t>13330 HATCHERVILLE RD.</t>
  </si>
  <si>
    <t>MONT BELVIEU</t>
  </si>
  <si>
    <t>EXXONMOBIL OIL JOLIET REFINERY</t>
  </si>
  <si>
    <t>25915 SE FRONTAGE ROAD</t>
  </si>
  <si>
    <t>CHANNAHON</t>
  </si>
  <si>
    <t>WILL COUNTY</t>
  </si>
  <si>
    <t>Eastern Michigan University</t>
  </si>
  <si>
    <t>812 Oakwood</t>
  </si>
  <si>
    <t>Ypsilanti</t>
  </si>
  <si>
    <t>WASHTENAW</t>
  </si>
  <si>
    <t>EASTERN MICHIGAN UNIVERSITY (100%)</t>
  </si>
  <si>
    <t>Eastman Chemical Resins, Inc. - Jefferson Site</t>
  </si>
  <si>
    <t>2200 State Route 837</t>
  </si>
  <si>
    <t>West Elizabeth</t>
  </si>
  <si>
    <t>ALLEGHENY COUNTY</t>
  </si>
  <si>
    <t>EASTMAN CHEMICAL CO (100%)</t>
  </si>
  <si>
    <t>Electric Glass Fiber America LLC</t>
  </si>
  <si>
    <t>1497 LANCASTER HIGHWAY</t>
  </si>
  <si>
    <t>CHESTER COUNTY</t>
  </si>
  <si>
    <t>Electric Glass Fiber America, LLC</t>
  </si>
  <si>
    <t>473 NEW JERSEY CHURCH ROAD</t>
  </si>
  <si>
    <t>Elite Octane</t>
  </si>
  <si>
    <t>60502 Glacier Road</t>
  </si>
  <si>
    <t>Atlantic</t>
  </si>
  <si>
    <t>ELITE OCTANE LLC (100%)</t>
  </si>
  <si>
    <t>Ellwood Texas Forge Houston</t>
  </si>
  <si>
    <t>12500 Amelia Drive</t>
  </si>
  <si>
    <t>Houston</t>
  </si>
  <si>
    <t>Emerald Performance Materials, LLC</t>
  </si>
  <si>
    <t>240 WEST EMERLING AVENUE</t>
  </si>
  <si>
    <t>EMERALD PERFORMANCE MATERIALS LLC (100%)</t>
  </si>
  <si>
    <t>Energy Center Omaha, LLC</t>
  </si>
  <si>
    <t>2152 HOWARD ST</t>
  </si>
  <si>
    <t>OMAHA</t>
  </si>
  <si>
    <t>DOUGLAS</t>
  </si>
  <si>
    <t>NRG ENERGY INC (100%)</t>
  </si>
  <si>
    <t>Equistar Chemicals LP</t>
  </si>
  <si>
    <t>4101 Hwy 108 South</t>
  </si>
  <si>
    <t>CALCASIEU</t>
  </si>
  <si>
    <t>Ergon Biofuels, LLC</t>
  </si>
  <si>
    <t>1833 Haining Road</t>
  </si>
  <si>
    <t>Vicksburg</t>
  </si>
  <si>
    <t>Essity Operations Wausau LLC</t>
  </si>
  <si>
    <t>700 Columbia Avenue</t>
  </si>
  <si>
    <t>Middletown</t>
  </si>
  <si>
    <t>BUTLER COUNTY</t>
  </si>
  <si>
    <t>1150 Industry Road</t>
  </si>
  <si>
    <t>Harrodsburg</t>
  </si>
  <si>
    <t>MERCER COUNTY</t>
  </si>
  <si>
    <t>Essity Professional Hygiene North America (100%)</t>
  </si>
  <si>
    <t>Essity Professional Hygiene North America LLC</t>
  </si>
  <si>
    <t>MENASHA</t>
  </si>
  <si>
    <t>SCA AMERICAS INC (100%)</t>
  </si>
  <si>
    <t>Eugene MDF</t>
  </si>
  <si>
    <t>50 North Danebo Avenue</t>
  </si>
  <si>
    <t>Eugene</t>
  </si>
  <si>
    <t>LANE COUNTY</t>
  </si>
  <si>
    <t>Evraz Oregon Steel</t>
  </si>
  <si>
    <t>14400 N. Rivergate Blvd</t>
  </si>
  <si>
    <t>Portland</t>
  </si>
  <si>
    <t>MULTNOMAH COUNTY</t>
  </si>
  <si>
    <t>EVRAZ INC NORTH AMERICA (100%)</t>
  </si>
  <si>
    <t>ExxonMobil Fuels &amp; Lubricants Company Billings Refinery</t>
  </si>
  <si>
    <t>700 ExxonMobil Road</t>
  </si>
  <si>
    <t>Billings</t>
  </si>
  <si>
    <t>Exxonmobil Beaumont Refinery</t>
  </si>
  <si>
    <t>1795 BURT ST</t>
  </si>
  <si>
    <t>Jefferson</t>
  </si>
  <si>
    <t>C,D,MM,X,Y</t>
  </si>
  <si>
    <t>FCA Belvidere Assembly Plant</t>
  </si>
  <si>
    <t>3000 West Chrysler Drive</t>
  </si>
  <si>
    <t>Belvidere</t>
  </si>
  <si>
    <t>BOONE</t>
  </si>
  <si>
    <t>FCA US LLC (100%)</t>
  </si>
  <si>
    <t>FCA Chrysler Technology Center</t>
  </si>
  <si>
    <t>800 Chrysler Drive</t>
  </si>
  <si>
    <t>Auburn Hills</t>
  </si>
  <si>
    <t>OAKLAND</t>
  </si>
  <si>
    <t>C,QQ</t>
  </si>
  <si>
    <t>FCA JEFFERSON NORTH ASSEMBLY PLANT</t>
  </si>
  <si>
    <t>2101 CONNER AVENUE</t>
  </si>
  <si>
    <t>WAYNE</t>
  </si>
  <si>
    <t>FCA KOKOMO CASTING PLANT</t>
  </si>
  <si>
    <t>1001 E. BOULEVARD</t>
  </si>
  <si>
    <t>KOKOMO</t>
  </si>
  <si>
    <t>FCA KOKOMO TRANSMISSION PLANT</t>
  </si>
  <si>
    <t>2401 S REED RD</t>
  </si>
  <si>
    <t>FCA STERLING HEIGHTS ASSEMBLY PLANT</t>
  </si>
  <si>
    <t>38111 VAN DYKE</t>
  </si>
  <si>
    <t>STERLING HTS</t>
  </si>
  <si>
    <t>MACOMB COUNTY</t>
  </si>
  <si>
    <t>FCA STERLING HEIGHTS VEHICLE TEST CENTER</t>
  </si>
  <si>
    <t>7150 METROPOLITAN PARKWAY</t>
  </si>
  <si>
    <t>STERLING HEIGHTS</t>
  </si>
  <si>
    <t>FCA STERLING STAMPING PLANT</t>
  </si>
  <si>
    <t>35777 VAN DYKE</t>
  </si>
  <si>
    <t>FCA TOLEDO ASSEMBLY COMPLEX</t>
  </si>
  <si>
    <t>4400 CHRYSLER DRIVE</t>
  </si>
  <si>
    <t>TOLEDO</t>
  </si>
  <si>
    <t>LUCAS COUNTY</t>
  </si>
  <si>
    <t>FCA WARREN STAMPING PLANT</t>
  </si>
  <si>
    <t>22800 MOUND RD.</t>
  </si>
  <si>
    <t>WARREN</t>
  </si>
  <si>
    <t>FCA WARREN TRUCK ASSEMBLY PLANT</t>
  </si>
  <si>
    <t>21500 MOUND ROAD</t>
  </si>
  <si>
    <t>FCA Warren PDC</t>
  </si>
  <si>
    <t>21035 Sherwood Avenue</t>
  </si>
  <si>
    <t>Warren</t>
  </si>
  <si>
    <t>MACOMB</t>
  </si>
  <si>
    <t>FIBREK</t>
  </si>
  <si>
    <t>701 4TH AVE.</t>
  </si>
  <si>
    <t>MENOMINEE</t>
  </si>
  <si>
    <t>MENOMINEE COUNTY</t>
  </si>
  <si>
    <t>FIBREK INC (100%)</t>
  </si>
  <si>
    <t>FINCH PAPER LLC</t>
  </si>
  <si>
    <t>1 GLEN STREET</t>
  </si>
  <si>
    <t>GLENS FALLS</t>
  </si>
  <si>
    <t>ATLAS HOLDINGS LLC (100%)</t>
  </si>
  <si>
    <t>FIRESTONE POLYMERS - LAKE CHARLES FACILITY</t>
  </si>
  <si>
    <t>1801 HWY 108 East</t>
  </si>
  <si>
    <t>SULPHUR</t>
  </si>
  <si>
    <t>FIRESTONE POLYMERS LLC (100%)</t>
  </si>
  <si>
    <t>FIRESTONE POLYMERS ORANGE PLANT</t>
  </si>
  <si>
    <t>5713 FM RD 1006</t>
  </si>
  <si>
    <t>ORANGE</t>
  </si>
  <si>
    <t>ORANGE COUNTY</t>
  </si>
  <si>
    <t>FIRST QUALITY TISSUE/LOCK HAVEN PLT</t>
  </si>
  <si>
    <t>904 WOODS AVE</t>
  </si>
  <si>
    <t>LOCK HAVEN</t>
  </si>
  <si>
    <t>FIRST QUALITY TISSUE LLC (100%)</t>
  </si>
  <si>
    <t>FLAKEBOARD AMERICA LIMITED</t>
  </si>
  <si>
    <t>1275 WILLAMETTE ROAD</t>
  </si>
  <si>
    <t>MALVERN</t>
  </si>
  <si>
    <t>HOT SPRING COUNTY</t>
  </si>
  <si>
    <t>FLAKEBOARD CAROLINA PARTICLEBOARD</t>
  </si>
  <si>
    <t>582 WILLAMETTE RD</t>
  </si>
  <si>
    <t>MARLBORO COUNTY</t>
  </si>
  <si>
    <t>FLAMBEAU RIVER PAPERS LLC</t>
  </si>
  <si>
    <t>200 1ST AVE N</t>
  </si>
  <si>
    <t>PARK FALLS</t>
  </si>
  <si>
    <t>PRICE COUNTY</t>
  </si>
  <si>
    <t>FLAMBEAU RIVER PAPERS LLC (100%)</t>
  </si>
  <si>
    <t>FLAT RIVER GLASS COMPANY</t>
  </si>
  <si>
    <t>1000 TAYLOR AVENUE</t>
  </si>
  <si>
    <t>PARK HILLS</t>
  </si>
  <si>
    <t>ST. FRANCOIS COUNTY</t>
  </si>
  <si>
    <t>PIRAMAL GLASS USA INC (100%)</t>
  </si>
  <si>
    <t>FLINT HILLS RESOURCES ARTHUR LLC</t>
  </si>
  <si>
    <t>2585 QUAIL AVE</t>
  </si>
  <si>
    <t>ARTHUR</t>
  </si>
  <si>
    <t>IDA COUNTY</t>
  </si>
  <si>
    <t>FLINT HILLS RESOURCES CORPUS CHRISTI EAST PLANT</t>
  </si>
  <si>
    <t>1607 Nueces Bay Blvd.</t>
  </si>
  <si>
    <t>FLINT HILLS RESOURCES CORPUS CHRISTI WEST PLANT</t>
  </si>
  <si>
    <t>2825 SUNTIDE ROAD</t>
  </si>
  <si>
    <t>FLINT HILLS RESOURCES LLC - FAIRBANK ETHANOL PLANT</t>
  </si>
  <si>
    <t>1277 102ND STREET</t>
  </si>
  <si>
    <t>FAIRBANK</t>
  </si>
  <si>
    <t>BUCHANAN COUNTY</t>
  </si>
  <si>
    <t>FLINT HILLS RESOURCES MENLO, LLC</t>
  </si>
  <si>
    <t>3363 TALON AVENUE</t>
  </si>
  <si>
    <t>MENLO</t>
  </si>
  <si>
    <t>GUTHRIE COUNTY</t>
  </si>
  <si>
    <t>FLINT HILLS RESOURCES SHELL ROCK, LLC.</t>
  </si>
  <si>
    <t>30750 212TH ST - HWY 3</t>
  </si>
  <si>
    <t>SHELL ROCK</t>
  </si>
  <si>
    <t>FLORIM USA INC</t>
  </si>
  <si>
    <t>300 INTERNATIONAL BLVD.</t>
  </si>
  <si>
    <t>CLARKSVILLE</t>
  </si>
  <si>
    <t>FLORIM USA INC (100%)</t>
  </si>
  <si>
    <t>FOLGER COFFEE CO - GENTILLY PLANT</t>
  </si>
  <si>
    <t>14601 OLD GENTILLY RD</t>
  </si>
  <si>
    <t>NEW ORLEANS</t>
  </si>
  <si>
    <t>ORLEANS PARISH</t>
  </si>
  <si>
    <t>JM SMUCKER CO (100%)</t>
  </si>
  <si>
    <t>FORD MOTOR COMPANY - FORD KANSAS CITY ASSEMBLY PLANT</t>
  </si>
  <si>
    <t>8121 NE Highway 69</t>
  </si>
  <si>
    <t>Claycomo</t>
  </si>
  <si>
    <t>CLAY COUNTY</t>
  </si>
  <si>
    <t>FORD MOTOR CO (100%)</t>
  </si>
  <si>
    <t>FORD MOTOR COMPANY - FORD KENTUCKY TRUCK PLANT</t>
  </si>
  <si>
    <t>3001 Chamberlain Lane</t>
  </si>
  <si>
    <t>Louisville</t>
  </si>
  <si>
    <t>FORD MOTOR COMPANY - FORD LIVONIA SITE</t>
  </si>
  <si>
    <t>36200 Plymouth Road</t>
  </si>
  <si>
    <t>Livonia</t>
  </si>
  <si>
    <t>FORD MOTOR COMPANY - FORD LOUISVILLE ASSEMBLY PLANT</t>
  </si>
  <si>
    <t>2000 Fern Valley Road</t>
  </si>
  <si>
    <t>FORD MOTOR COMPANY - FORD MICHIGAN ASSEMBLY SITE</t>
  </si>
  <si>
    <t>38303 Michigan Avenue</t>
  </si>
  <si>
    <t>Wayne</t>
  </si>
  <si>
    <t>FORD MOTOR COMPANY - FORD OHIO ASSEMBLY PLANT</t>
  </si>
  <si>
    <t>650 MILLER ROAD</t>
  </si>
  <si>
    <t>AVON LAKE</t>
  </si>
  <si>
    <t>LORAIN COUNTY</t>
  </si>
  <si>
    <t>FORD MOTOR COMPANY - FORD RESEARCH AND ENGINEERING CENTER</t>
  </si>
  <si>
    <t>1601 Village Road</t>
  </si>
  <si>
    <t>Dearborn</t>
  </si>
  <si>
    <t>FORD MOTOR COMPANY - FORD ROUGE SITE</t>
  </si>
  <si>
    <t>3001 Miller Road</t>
  </si>
  <si>
    <t>FORD MOTOR COMPANY - FORD SHARONVILLE TRANSMISSION PLANT</t>
  </si>
  <si>
    <t>3000 SHARON ROAD</t>
  </si>
  <si>
    <t>SHARONVILLE</t>
  </si>
  <si>
    <t>FORD MOTOR COMPANY - FORD STERLING PLANT</t>
  </si>
  <si>
    <t>39000 Mound Road</t>
  </si>
  <si>
    <t>Sterling Heights</t>
  </si>
  <si>
    <t>FORELAND REFINING CORP EAGLE SPRINGS REFINERY</t>
  </si>
  <si>
    <t>Current</t>
  </si>
  <si>
    <t>NYE COUNTY</t>
  </si>
  <si>
    <t>DEERFIELD PRODUCTION &amp; REFINING INC (100%)</t>
  </si>
  <si>
    <t>FORMOSA PLASTICS CORPORATION</t>
  </si>
  <si>
    <t>780 SCHOOLHOUSE ROAD</t>
  </si>
  <si>
    <t>NEW CASTLE COUNTY</t>
  </si>
  <si>
    <t>FORMOSA PLASTICS CORP USA (100%)</t>
  </si>
  <si>
    <t>FORT CARSON USARMY</t>
  </si>
  <si>
    <t>1626 Evans Street, Bldg 1219</t>
  </si>
  <si>
    <t>Fort Carson</t>
  </si>
  <si>
    <t>FORT RILEY, ARMY</t>
  </si>
  <si>
    <t>407 PERSHING CT.</t>
  </si>
  <si>
    <t>FORT RILEY</t>
  </si>
  <si>
    <t>RILEY COUNTY</t>
  </si>
  <si>
    <t>FOSTER FARMS LIVINGSTON COMPLEX</t>
  </si>
  <si>
    <t>843 DAVIS STREET</t>
  </si>
  <si>
    <t>MERCED COUNTY</t>
  </si>
  <si>
    <t>FOSTER POULTRY FARMS (100%)</t>
  </si>
  <si>
    <t>FREEPORT-MCMORAN MIAMI INC</t>
  </si>
  <si>
    <t>5701 NEW STREET AND US 60</t>
  </si>
  <si>
    <t>CLAYPOOL</t>
  </si>
  <si>
    <t>FREEPORT MCMORAN COPPER &amp; GOLD (100%)</t>
  </si>
  <si>
    <t>FRITO-LAY</t>
  </si>
  <si>
    <t>1886 UPPER MAPLE ST</t>
  </si>
  <si>
    <t>KILLINGLY (DAYVILLE)</t>
  </si>
  <si>
    <t>WINDHAM COUNTY</t>
  </si>
  <si>
    <t>PEPSICO INC (100%)</t>
  </si>
  <si>
    <t>FRITO-LAY INC</t>
  </si>
  <si>
    <t>323 S. CO. RD. 300 W.</t>
  </si>
  <si>
    <t>FRITO-LAY, INC. - PERRY PLANT</t>
  </si>
  <si>
    <t>1200 HIGHWAY 247 SOUTH</t>
  </si>
  <si>
    <t>KATHLEEN</t>
  </si>
  <si>
    <t>FRONT RANGE ENERGY</t>
  </si>
  <si>
    <t>31375 GREAT WESTERN DRIVE</t>
  </si>
  <si>
    <t>WINDSOR</t>
  </si>
  <si>
    <t>WELD COUNTY</t>
  </si>
  <si>
    <t>FRONT RANGE ENERGY LLC (100%)</t>
  </si>
  <si>
    <t>Fairchild Semiconductor</t>
  </si>
  <si>
    <t>125 Crestwood Drive</t>
  </si>
  <si>
    <t>Mountain Top</t>
  </si>
  <si>
    <t>LUZERNE COUNTY</t>
  </si>
  <si>
    <t>SEMICONDUCTOR COMPONENT INDUSTRIES (100%)</t>
  </si>
  <si>
    <t>333 Western Avenue</t>
  </si>
  <si>
    <t>South Portland</t>
  </si>
  <si>
    <t>CUMBERLAND</t>
  </si>
  <si>
    <t>FAIRCHILD SEMICONDUCTOR CORP (100%)</t>
  </si>
  <si>
    <t>Faraday Substation</t>
  </si>
  <si>
    <t>Gail</t>
  </si>
  <si>
    <t>BORDEN COUNTY</t>
  </si>
  <si>
    <t>Farbest Foods, Inc.</t>
  </si>
  <si>
    <t>4689 South 400 West</t>
  </si>
  <si>
    <t>Huntingburg</t>
  </si>
  <si>
    <t>DUBOIS COUNTY</t>
  </si>
  <si>
    <t>FARBEST FOODS INC (100%)</t>
  </si>
  <si>
    <t>Fiberteq, LLC</t>
  </si>
  <si>
    <t>3650 Southgate Drive</t>
  </si>
  <si>
    <t>Danville</t>
  </si>
  <si>
    <t>VERMILION</t>
  </si>
  <si>
    <t>IKOMAT INDUSTRIES (50%); OWENS CORNING INC (50%)</t>
  </si>
  <si>
    <t>Fiberweb</t>
  </si>
  <si>
    <t>70 Old Hickory Boulevard</t>
  </si>
  <si>
    <t>Old Hickory</t>
  </si>
  <si>
    <t>DAVIDSON</t>
  </si>
  <si>
    <t>FIBERWEB INC (100%)</t>
  </si>
  <si>
    <t>First Quality Tissue SE</t>
  </si>
  <si>
    <t>441 Masters Blvd</t>
  </si>
  <si>
    <t>Anderson</t>
  </si>
  <si>
    <t>ANDERSON COUNTY</t>
  </si>
  <si>
    <t>Flint Hills Resources Camilla, LLC</t>
  </si>
  <si>
    <t>4433 Lewis B Collins Rd</t>
  </si>
  <si>
    <t>Pelham</t>
  </si>
  <si>
    <t>MITCHELL</t>
  </si>
  <si>
    <t>Flint Hills Resources Fairmont, LLC</t>
  </si>
  <si>
    <t>1214 Road G</t>
  </si>
  <si>
    <t>Fairmont</t>
  </si>
  <si>
    <t>YORK</t>
  </si>
  <si>
    <t>Flint Hills Resources Iowa Falls, LLC</t>
  </si>
  <si>
    <t>21050 140TH ST</t>
  </si>
  <si>
    <t>Flint Hills Resources Pine Bend Refinery</t>
  </si>
  <si>
    <t>12555 Clark Road</t>
  </si>
  <si>
    <t>Rosemount</t>
  </si>
  <si>
    <t>DAKOTA COUNTY</t>
  </si>
  <si>
    <t>C,P,Y</t>
  </si>
  <si>
    <t>Florida State University</t>
  </si>
  <si>
    <t>990 Learning Way, Building 30</t>
  </si>
  <si>
    <t>Tallahassee</t>
  </si>
  <si>
    <t>LEON COUNTY</t>
  </si>
  <si>
    <t>FLORIDA STATE UNIVERSITY (100%)</t>
  </si>
  <si>
    <t>Foley Cellulose, LLC</t>
  </si>
  <si>
    <t>1 BUCKEYE DRIVE</t>
  </si>
  <si>
    <t>PERRY</t>
  </si>
  <si>
    <t>TAYLOR COUNTY</t>
  </si>
  <si>
    <t>Ford Motor Company - Chicago Assembly Plant</t>
  </si>
  <si>
    <t>12600 S. Torrence Avenue</t>
  </si>
  <si>
    <t>Chicago</t>
  </si>
  <si>
    <t>Ford Motor Company - Flat Rock Assembly Plant</t>
  </si>
  <si>
    <t>1 INTERNATIONAL DR.</t>
  </si>
  <si>
    <t>FLAT ROCK</t>
  </si>
  <si>
    <t>Fort Worth Brewery</t>
  </si>
  <si>
    <t>7001 S. FWY.</t>
  </si>
  <si>
    <t>FORT WORTH</t>
  </si>
  <si>
    <t>TARRANT COUNTY</t>
  </si>
  <si>
    <t>MILLERCOORS LLC (100%)</t>
  </si>
  <si>
    <t>Foster Farms Farmerville Complex</t>
  </si>
  <si>
    <t>6648 Highway 15 North</t>
  </si>
  <si>
    <t>Farmerville</t>
  </si>
  <si>
    <t>UNION PARISH</t>
  </si>
  <si>
    <t>Fox River Valley Ethanol, LLC</t>
  </si>
  <si>
    <t>4995 STATE RD 91</t>
  </si>
  <si>
    <t>OSHKOSH</t>
  </si>
  <si>
    <t>FOX RIVER VALLEY ETHANOL LLC (100%)</t>
  </si>
  <si>
    <t>Freeport-McMoRan Chino Mines Co.</t>
  </si>
  <si>
    <t>99 Santa Rita Mine Road</t>
  </si>
  <si>
    <t>Vanadium</t>
  </si>
  <si>
    <t>Freeport-McMoRan Morenci</t>
  </si>
  <si>
    <t>4521 US Highway 191</t>
  </si>
  <si>
    <t>Morenci</t>
  </si>
  <si>
    <t>GREENLEE COUNTY</t>
  </si>
  <si>
    <t>Frito Lay Modesto</t>
  </si>
  <si>
    <t>600 Garner Rd</t>
  </si>
  <si>
    <t>Modesto</t>
  </si>
  <si>
    <t>Frito-Lay COGEN PLANT</t>
  </si>
  <si>
    <t>28801 HIGHWAY 58</t>
  </si>
  <si>
    <t>BAKERSFIELD</t>
  </si>
  <si>
    <t>KERN COUNTY</t>
  </si>
  <si>
    <t>FritoLay</t>
  </si>
  <si>
    <t>2810 kennedy dr</t>
  </si>
  <si>
    <t>Beloit</t>
  </si>
  <si>
    <t>ROCK COUNTY</t>
  </si>
  <si>
    <t>Futamura USA, Inc.</t>
  </si>
  <si>
    <t>6000 SE 2nd Street</t>
  </si>
  <si>
    <t>Tecumseh</t>
  </si>
  <si>
    <t>SHAWNEE COUNTY</t>
  </si>
  <si>
    <t>FUTAMURA USA INC (100%)</t>
  </si>
  <si>
    <t>Fuyao Glass Illinois Inc.</t>
  </si>
  <si>
    <t>2768 E Elwin Rd</t>
  </si>
  <si>
    <t>MACON</t>
  </si>
  <si>
    <t>FUYAO GLASS ILLINOIS INC (100%)</t>
  </si>
  <si>
    <t>G &amp; W Electric Company</t>
  </si>
  <si>
    <t>305 West Crossroads Parkway</t>
  </si>
  <si>
    <t>Bolingbrook</t>
  </si>
  <si>
    <t>WILL</t>
  </si>
  <si>
    <t>G &amp; W ELECTRIC CO (100%)</t>
  </si>
  <si>
    <t>C,QQ,SS</t>
  </si>
  <si>
    <t>G P GYPSUM SWEETWATER WALLBOARD PLANT</t>
  </si>
  <si>
    <t>310 FM 1856</t>
  </si>
  <si>
    <t>SWEETWATER</t>
  </si>
  <si>
    <t>NOLAN</t>
  </si>
  <si>
    <t>GALLO GLASS COMPANY</t>
  </si>
  <si>
    <t>605 S. SANTA CRUZ AVE.</t>
  </si>
  <si>
    <t>MODESTO</t>
  </si>
  <si>
    <t>GALLUP REFINERY</t>
  </si>
  <si>
    <t>92 Giant Crossing</t>
  </si>
  <si>
    <t>MCKINLEY COUNTY</t>
  </si>
  <si>
    <t>GBC METALS LLC DBA OLIN BRASS</t>
  </si>
  <si>
    <t>305 LEWIS &amp; CLARK BLVD.</t>
  </si>
  <si>
    <t>EAST ALTON</t>
  </si>
  <si>
    <t>MADISON</t>
  </si>
  <si>
    <t>GLOBAL BRASS &amp; COPPER INC (100%)</t>
  </si>
  <si>
    <t>GE (Greenville) Gas Turbines, LLC</t>
  </si>
  <si>
    <t>300 Garlington Rd</t>
  </si>
  <si>
    <t>Greenville</t>
  </si>
  <si>
    <t>GENERAL ELECTRIC CO (100%)</t>
  </si>
  <si>
    <t>GE Aviation, Evendale Plant (1431150060)</t>
  </si>
  <si>
    <t>ONE NEUMANN WAY</t>
  </si>
  <si>
    <t>GE GLOBAL RESEARCH CENTER</t>
  </si>
  <si>
    <t>ONE RESEARCH CIRCLE</t>
  </si>
  <si>
    <t>NISKAYUNA</t>
  </si>
  <si>
    <t>SCHENECTADY</t>
  </si>
  <si>
    <t>GE Power and Water</t>
  </si>
  <si>
    <t>1 River Road</t>
  </si>
  <si>
    <t>Schenectady</t>
  </si>
  <si>
    <t>SCHENECTADY COUNTY</t>
  </si>
  <si>
    <t>GE Transportation-Erie Plant</t>
  </si>
  <si>
    <t>2901 East Lake Rd.</t>
  </si>
  <si>
    <t>Erie</t>
  </si>
  <si>
    <t>GE's Grid Solutions</t>
  </si>
  <si>
    <t>One Power Lane</t>
  </si>
  <si>
    <t>Charleroi</t>
  </si>
  <si>
    <t>WASHINGTON</t>
  </si>
  <si>
    <t>GELITA USA</t>
  </si>
  <si>
    <t>2445 Port Neal Industrial Road</t>
  </si>
  <si>
    <t>GELITA NORTH AMERICA INC (100%)</t>
  </si>
  <si>
    <t>GENERAL ELECTRIC PEEBLES TEST OPERATIONS</t>
  </si>
  <si>
    <t>1200 JAYBIRD ROAD</t>
  </si>
  <si>
    <t>PEEBLES</t>
  </si>
  <si>
    <t>GENERAL MILLS INC.</t>
  </si>
  <si>
    <t>15200 INDUSTRIAL PARK BOULEVARD NE</t>
  </si>
  <si>
    <t>COVINGTON</t>
  </si>
  <si>
    <t>NEWTON COUNTY</t>
  </si>
  <si>
    <t>GENERAL MILLS INC (100%)</t>
  </si>
  <si>
    <t>GENERAL MOTORS CORP - MILFORD PROVING GROUND</t>
  </si>
  <si>
    <t>3300 GENERAL MOTORS RD. MC 483-340-141</t>
  </si>
  <si>
    <t>OAKLAND COUNTY</t>
  </si>
  <si>
    <t>GENERAL MOTORS FAIRFAX ASSEMBLY PLANT</t>
  </si>
  <si>
    <t>3201 FAIRFAX TRFCWY.</t>
  </si>
  <si>
    <t>GENERAL MOTORS FORT WAYNE ASSEMBLY</t>
  </si>
  <si>
    <t>12200 LAFAYETTE CENTER RD</t>
  </si>
  <si>
    <t>ROANOKE</t>
  </si>
  <si>
    <t>ALLEN COUNTY</t>
  </si>
  <si>
    <t>GENERAL MOTORS LANSING DELTA TOWNSHIP</t>
  </si>
  <si>
    <t>8175 MILLETT HWY</t>
  </si>
  <si>
    <t>LANSING</t>
  </si>
  <si>
    <t>EATON</t>
  </si>
  <si>
    <t>GENERAL MOTORS LLC BEDFORD CETC</t>
  </si>
  <si>
    <t>105 GM DRIVE</t>
  </si>
  <si>
    <t>BEDFORD</t>
  </si>
  <si>
    <t>GENERAL MOTORS LORDSTOWN COMPLEX EAST</t>
  </si>
  <si>
    <t>2300 HALLOCK YOUNG ROAD</t>
  </si>
  <si>
    <t>TRUMBULL COUNTY</t>
  </si>
  <si>
    <t>GENERAL MOTORS MLCG DETROIT-HAMTRAMCK ASSEM BLY CENTER</t>
  </si>
  <si>
    <t>2500 EAST GENERAL MOTORS BOULEVARD</t>
  </si>
  <si>
    <t>GENERAL MOTORS SAGINAW METAL CASTING OPERATIONS</t>
  </si>
  <si>
    <t>1629 NORTH WASHINGTON AVENUE</t>
  </si>
  <si>
    <t>SAGINAW</t>
  </si>
  <si>
    <t>SAGINAW COUNTY</t>
  </si>
  <si>
    <t>GEORGIA INSTITUTE OF TECHNOLOGY</t>
  </si>
  <si>
    <t>151 Sixth Street NW</t>
  </si>
  <si>
    <t>FULTON COUNTY</t>
  </si>
  <si>
    <t>BOARD OF REGENTS UNIVERSITY SYSTEM OF GA (100%)</t>
  </si>
  <si>
    <t>GEORGIA PACIFIC CONSUMER OPERATIONS LLC</t>
  </si>
  <si>
    <t>215 COUNTY ROAD 216</t>
  </si>
  <si>
    <t>PUTNAM COUNTY</t>
  </si>
  <si>
    <t>GEORGIA PACIFIC GYPSUM</t>
  </si>
  <si>
    <t>151 WAHLSTROM ROAD</t>
  </si>
  <si>
    <t>CHATHAM COUNTY</t>
  </si>
  <si>
    <t>GEORGIA PACIFIC Gypsum LLC</t>
  </si>
  <si>
    <t>2120 LN. 16 1/2</t>
  </si>
  <si>
    <t>BIG HORN</t>
  </si>
  <si>
    <t>GEORGIA PACIFIC MONTICELLO LLC</t>
  </si>
  <si>
    <t>604 N A SANDIFER HWY</t>
  </si>
  <si>
    <t>MONTICELLO</t>
  </si>
  <si>
    <t>GEORGIA-PACIFIC BREWTON LLC</t>
  </si>
  <si>
    <t>32224 HIGHWAY 31 SOUTH</t>
  </si>
  <si>
    <t>BREWTON</t>
  </si>
  <si>
    <t>GEORGIA-PACIFIC CEDAR SPRINGS LLC</t>
  </si>
  <si>
    <t>12551 GEORGIA HIGHWAY 273 WEST</t>
  </si>
  <si>
    <t>CEDAR SPRINGS</t>
  </si>
  <si>
    <t>EARLY COUNTY</t>
  </si>
  <si>
    <t>GEORGIA-PACIFIC CHEMICALS LLC</t>
  </si>
  <si>
    <t>CROSSETT</t>
  </si>
  <si>
    <t>ASHLEY COUNTY</t>
  </si>
  <si>
    <t>GEORGIA-PACIFIC CONSUMER OPERATIONS LLC</t>
  </si>
  <si>
    <t>1919 S. BROADWAY</t>
  </si>
  <si>
    <t>GREEN BAY</t>
  </si>
  <si>
    <t>401 NE ADAMS STREET</t>
  </si>
  <si>
    <t>500 DAY ST</t>
  </si>
  <si>
    <t>GEORGIA-PACIFIC CONSUMER Operations LLC - SAVANNAH RIVER MILL</t>
  </si>
  <si>
    <t>437 Old Augusta Road South</t>
  </si>
  <si>
    <t>RINCON</t>
  </si>
  <si>
    <t>EFFINGHAM COUNTY</t>
  </si>
  <si>
    <t>GEORGIA-PACIFIC CONSUMER PRODUCTS LP</t>
  </si>
  <si>
    <t>7530 HIGHWAY 114</t>
  </si>
  <si>
    <t>PENNINGTON</t>
  </si>
  <si>
    <t>CHOCTAW</t>
  </si>
  <si>
    <t>GEORGIA-PACIFIC Crossett Paper Operations</t>
  </si>
  <si>
    <t>100 MILL SUPPLY ROAD</t>
  </si>
  <si>
    <t>ASHLEY</t>
  </si>
  <si>
    <t>GEORGIA-PACIFIC GYPSUM LLC</t>
  </si>
  <si>
    <t>1240 ALEXANDER AVENUE</t>
  </si>
  <si>
    <t>TACOMA</t>
  </si>
  <si>
    <t>PIERCE COUNTY</t>
  </si>
  <si>
    <t>GEORGIA-PACIFIC GYPSUM LLC, WHEATFIELD, INDIANA</t>
  </si>
  <si>
    <t>484 E COUNTY RD 1400 N</t>
  </si>
  <si>
    <t>WHEATFIELD</t>
  </si>
  <si>
    <t>GEORGIA-PACIFIC PORT HUDSON OPERATIONS</t>
  </si>
  <si>
    <t>1000 WEST MOUNT PLEASANT ROAD</t>
  </si>
  <si>
    <t>ZACHARY</t>
  </si>
  <si>
    <t>GEORGIA-PACIFIC TOLEDO LLC</t>
  </si>
  <si>
    <t>1400 SE BUTLER BRIDGE ROAD</t>
  </si>
  <si>
    <t>GILLETTE CO</t>
  </si>
  <si>
    <t>1 GILLETTE PARK</t>
  </si>
  <si>
    <t>BOSTON</t>
  </si>
  <si>
    <t>SUFFOLK</t>
  </si>
  <si>
    <t>PROCTER &amp; GAMBLE (100%)</t>
  </si>
  <si>
    <t>GLOBAL TUNGSTEN &amp; POWDERS CORP</t>
  </si>
  <si>
    <t>3 HAWES STREET</t>
  </si>
  <si>
    <t>TOWANDA</t>
  </si>
  <si>
    <t>GLOBAL TUNGSTEN &amp; POWDERS CORP (100%)</t>
  </si>
  <si>
    <t>GLOBALFOUNDRIES U.S. 2 LLC - Vermont Facility</t>
  </si>
  <si>
    <t>1000 RIVER STREET - B966</t>
  </si>
  <si>
    <t>ESSEX JUNCTION</t>
  </si>
  <si>
    <t>CHITTENDEN</t>
  </si>
  <si>
    <t>GLOBALFOUNDRIES US INC (100%)</t>
  </si>
  <si>
    <t>GLOBALFOUNDRIES U.S. Inc. Fab 8</t>
  </si>
  <si>
    <t>400 Stone Break Road Extension</t>
  </si>
  <si>
    <t>SARATOGA</t>
  </si>
  <si>
    <t>GLOBALFOUNDRIES US2 LLC East Fishkill Facility</t>
  </si>
  <si>
    <t>2070 ROUTE 52</t>
  </si>
  <si>
    <t>HOPEWELL JUNCTION</t>
  </si>
  <si>
    <t>DUTCHESS</t>
  </si>
  <si>
    <t>GM Lansing Grand River</t>
  </si>
  <si>
    <t>920 Townsend St</t>
  </si>
  <si>
    <t>Lansing</t>
  </si>
  <si>
    <t>INGHAM COUNTY</t>
  </si>
  <si>
    <t>GM TECHNICAL CENTER</t>
  </si>
  <si>
    <t>FACILITIES OPERATIONS BUILDING 6250 CHICAGO ROAD,</t>
  </si>
  <si>
    <t>GM VAN SLYKE COMPLEX</t>
  </si>
  <si>
    <t>G 3100 VAN SLYKE ROAD</t>
  </si>
  <si>
    <t>FLINT</t>
  </si>
  <si>
    <t>GENESEE</t>
  </si>
  <si>
    <t>GMC TRUCK GROUP ARLINGTON ASSEMBLY PLANT</t>
  </si>
  <si>
    <t>2525 EAST ABRAM STREET</t>
  </si>
  <si>
    <t>ARLINGTON</t>
  </si>
  <si>
    <t>GNRL MILLS</t>
  </si>
  <si>
    <t>4800 EDGEWOOD ROAD SOUTHWEST</t>
  </si>
  <si>
    <t>GOLDEN GRAIN ENERGY, LLC</t>
  </si>
  <si>
    <t>1822 43RD ST SW</t>
  </si>
  <si>
    <t>MASON CITY</t>
  </si>
  <si>
    <t>CERRO GORDO</t>
  </si>
  <si>
    <t>GOLDEN GRAIN ENERGY LLC (100%)</t>
  </si>
  <si>
    <t>GOLDEN TRIANGLE ENERGY LLC</t>
  </si>
  <si>
    <t>15053 HIGHWAY 111</t>
  </si>
  <si>
    <t>CRAIG</t>
  </si>
  <si>
    <t>GOLDEN TRIANGLE ENERGY LLC (100%)</t>
  </si>
  <si>
    <t>GOODRICH SPOKANE LANDING SYSTEMS, CARBON PRODUCTS</t>
  </si>
  <si>
    <t>11135 W WESTBOW BLVD</t>
  </si>
  <si>
    <t>SPOKANE</t>
  </si>
  <si>
    <t>GOODRICH CORP (100%)</t>
  </si>
  <si>
    <t>GOODWAY REFINING LLC</t>
  </si>
  <si>
    <t>4745 ROSS ROAD</t>
  </si>
  <si>
    <t>ATMORE</t>
  </si>
  <si>
    <t>ESCAMBIA</t>
  </si>
  <si>
    <t>GOODWAY REFINING LLC (100%)</t>
  </si>
  <si>
    <t>GOODYEAR BEAUMONT CHEMICAL PLANT</t>
  </si>
  <si>
    <t>JEFFERSON</t>
  </si>
  <si>
    <t>THE GOODYEAR TIRE &amp; RUBBER CO (100%)</t>
  </si>
  <si>
    <t>GOODYEAR TIRE &amp; RUBBER COMPANY</t>
  </si>
  <si>
    <t>1 GOODYEAR BLVD.</t>
  </si>
  <si>
    <t>LAWTON</t>
  </si>
  <si>
    <t>COMANCHE COUNTY</t>
  </si>
  <si>
    <t>GOODYEAR TIRE AND RUBBER COMPANY DANVILLE</t>
  </si>
  <si>
    <t>1901 GOODYEAR BLVD</t>
  </si>
  <si>
    <t>DANVILLE</t>
  </si>
  <si>
    <t>DANVILLE CITY</t>
  </si>
  <si>
    <t>GOPHER RESOURCE LLC</t>
  </si>
  <si>
    <t>685 Yankee Doodle Road</t>
  </si>
  <si>
    <t>EAGAN</t>
  </si>
  <si>
    <t>GP Big Island, LLC</t>
  </si>
  <si>
    <t>9363 Lee Jackson Hwy</t>
  </si>
  <si>
    <t>BIG ISLAND</t>
  </si>
  <si>
    <t>Bedford</t>
  </si>
  <si>
    <t>GP Condensate Splitter</t>
  </si>
  <si>
    <t>906 Clinton Drive</t>
  </si>
  <si>
    <t>Galena Park</t>
  </si>
  <si>
    <t>KINDER MORGAN INC (100%)</t>
  </si>
  <si>
    <t>GP MUSKOGEE MILL</t>
  </si>
  <si>
    <t>4901 CHANDLER RD.</t>
  </si>
  <si>
    <t>GRAIN PROCESSING CORP</t>
  </si>
  <si>
    <t>1443 S 300 W</t>
  </si>
  <si>
    <t>DAVIESS COUNTY</t>
  </si>
  <si>
    <t>KENT CORP (100%)</t>
  </si>
  <si>
    <t>1600 OREGON STREET</t>
  </si>
  <si>
    <t>MUSCATINE</t>
  </si>
  <si>
    <t>MUSCATINE COUNTY</t>
  </si>
  <si>
    <t>GRANITE FALLS ENERGY LLC</t>
  </si>
  <si>
    <t>15045 HIGHWAY 23 SE</t>
  </si>
  <si>
    <t>GRANITE FALLS</t>
  </si>
  <si>
    <t>CHIPPEWA COUNTY</t>
  </si>
  <si>
    <t>GRANITE FALLS ENERGY LLC (100%)</t>
  </si>
  <si>
    <t>GRANT PRIDECO LP</t>
  </si>
  <si>
    <t>FM 1227 10FT AWAY</t>
  </si>
  <si>
    <t>GRIMES</t>
  </si>
  <si>
    <t>NATIONAL OILWELL VARCO LP (100%)</t>
  </si>
  <si>
    <t>GRAPHIC PACKAGING INT INC</t>
  </si>
  <si>
    <t>407 CHARLES ST.</t>
  </si>
  <si>
    <t>MIDDLETOWN</t>
  </si>
  <si>
    <t>GRAPHIC PACKAGING INTERNATIONAL INC (100%)</t>
  </si>
  <si>
    <t>GRAPHIC PACKAGING INTERNATIONAL</t>
  </si>
  <si>
    <t>100 GRAPHIC PACKAGING INTERNATIONAL WAY</t>
  </si>
  <si>
    <t>GRAPHIC PACKAGING INTERNATIONAL LLC, West Monroe Mill Plant 31</t>
  </si>
  <si>
    <t>1000 JONESBORO RD HWY 34</t>
  </si>
  <si>
    <t>WEST MONROE</t>
  </si>
  <si>
    <t>OUACHITA PARISH</t>
  </si>
  <si>
    <t>GRAPHIC PACKAGING HOLDING CO (100%)</t>
  </si>
  <si>
    <t>GRAYMONT WESTERN US INC</t>
  </si>
  <si>
    <t>1220 ALEXANDER AVENUE</t>
  </si>
  <si>
    <t>GRAYMONT INC (100%)</t>
  </si>
  <si>
    <t>GREDE LLC - IRON MOUNTAIN</t>
  </si>
  <si>
    <t>801 S. CARPENTER AVE.</t>
  </si>
  <si>
    <t>KINGSFORD</t>
  </si>
  <si>
    <t>DICKINSON COUNTY</t>
  </si>
  <si>
    <t>GREDE HOLDINGS LLC (100%)</t>
  </si>
  <si>
    <t>GREDE LLC REEDSBURG</t>
  </si>
  <si>
    <t>700 ASH STREET</t>
  </si>
  <si>
    <t>REEDSBURG</t>
  </si>
  <si>
    <t>SAUK</t>
  </si>
  <si>
    <t>GREEN BAY PACKAGING INC MILL DIVISION</t>
  </si>
  <si>
    <t>1601 NORTH QUINCY STREET</t>
  </si>
  <si>
    <t>GREEN BAY PACKAGING INC (100%)</t>
  </si>
  <si>
    <t>GREEN BAY PACKAGING/ARK KRAFT</t>
  </si>
  <si>
    <t>338 HIGHWAY 113 SOUTH</t>
  </si>
  <si>
    <t>MORRILTON</t>
  </si>
  <si>
    <t>CONWAY COUNTY</t>
  </si>
  <si>
    <t>GREEN PLAINS BLUFFTON, LLC</t>
  </si>
  <si>
    <t>1441 S ADAMS ST</t>
  </si>
  <si>
    <t>BLUFFTON</t>
  </si>
  <si>
    <t>GREEN PLAINS RENEWABLE ENERGY INC (100%)</t>
  </si>
  <si>
    <t>GREEN PLAINS CENTRAL CITY LLC</t>
  </si>
  <si>
    <t>214 20TH ST</t>
  </si>
  <si>
    <t>CENTRAL CITY</t>
  </si>
  <si>
    <t>MERRICK COUNTY</t>
  </si>
  <si>
    <t>GREEN PLAINS OBION LLC</t>
  </si>
  <si>
    <t>2098 MCDONALD RD</t>
  </si>
  <si>
    <t>RIVES</t>
  </si>
  <si>
    <t>GREEN PLAINS ORD LLC</t>
  </si>
  <si>
    <t>48267 VAL-E ROAD</t>
  </si>
  <si>
    <t>ORD</t>
  </si>
  <si>
    <t>VALLEY COUNTY</t>
  </si>
  <si>
    <t>GREEN PLAINS OTTER TAIL LLC</t>
  </si>
  <si>
    <t>24096 170TH AVENUE</t>
  </si>
  <si>
    <t>FERGUS FALLS</t>
  </si>
  <si>
    <t>OTTER TAIL</t>
  </si>
  <si>
    <t>GREEN PLAINS SHENANDOAH LLC</t>
  </si>
  <si>
    <t>4124 AIRPORT RD</t>
  </si>
  <si>
    <t>SHENANDOAH</t>
  </si>
  <si>
    <t>FREMONT COUNTY</t>
  </si>
  <si>
    <t>GREEN PLAINS SUPERIOR LLC</t>
  </si>
  <si>
    <t>1495 320TH AVE</t>
  </si>
  <si>
    <t>SUPERIOR</t>
  </si>
  <si>
    <t>EMMET</t>
  </si>
  <si>
    <t>GREIF RIVERVILLE LLC</t>
  </si>
  <si>
    <t>861 Fibre Plant Road</t>
  </si>
  <si>
    <t>Riverville</t>
  </si>
  <si>
    <t>AMHERST COUNTY</t>
  </si>
  <si>
    <t>GREIF INC (100%)</t>
  </si>
  <si>
    <t>GRIFFIN PIPE PRODUCTS COMPANY - LYNCHBURG</t>
  </si>
  <si>
    <t>10 ADAMS STREET - UPPER BASIN</t>
  </si>
  <si>
    <t>LYNCHBURG</t>
  </si>
  <si>
    <t>LYNCHBURG CITY</t>
  </si>
  <si>
    <t>FORTERRA INC (100%)</t>
  </si>
  <si>
    <t>GUARDIAN ENERGY LLC</t>
  </si>
  <si>
    <t>4745 380TH AVE</t>
  </si>
  <si>
    <t>JANESVILLE</t>
  </si>
  <si>
    <t>WASECA COUNTY</t>
  </si>
  <si>
    <t>GUARDIAN ENERGY LLC (100%)</t>
  </si>
  <si>
    <t>GUARDIAN INDUSTRIES - Corsicana</t>
  </si>
  <si>
    <t>3801 S. HWY. 287</t>
  </si>
  <si>
    <t>CORSICANA</t>
  </si>
  <si>
    <t>NAVARRO COUNTY</t>
  </si>
  <si>
    <t>GUARDIAN INDUSTRIES - DeWitt</t>
  </si>
  <si>
    <t>300 SOUTH 5TH AVENUE EAST</t>
  </si>
  <si>
    <t>DEWITT</t>
  </si>
  <si>
    <t>GUARDIAN INDUSTRIES CARLETON FACILITY</t>
  </si>
  <si>
    <t>14600 ROMINE ROAD</t>
  </si>
  <si>
    <t>CARLETON</t>
  </si>
  <si>
    <t>GUARDIAN INDUSTRIES LLC</t>
  </si>
  <si>
    <t>50 FORGE AVE</t>
  </si>
  <si>
    <t>GENEVA</t>
  </si>
  <si>
    <t>ONTARIO COUNTY</t>
  </si>
  <si>
    <t>GUARDIAN INDUSTRIES LLC - KINGSBURG</t>
  </si>
  <si>
    <t>11535 EAST MOUNTAINVIEW AVENUE</t>
  </si>
  <si>
    <t>KINGSBURG</t>
  </si>
  <si>
    <t>GUARDIAN INDUSTRIES LLC - RICHBURG</t>
  </si>
  <si>
    <t>610 L AND C RAILWAY DIST PARK STATE HIGHWAY 9</t>
  </si>
  <si>
    <t>RICHBURG</t>
  </si>
  <si>
    <t>Galena Park Terminal</t>
  </si>
  <si>
    <t>906 Clinton Dr.</t>
  </si>
  <si>
    <t>Galveston Bay Refinery</t>
  </si>
  <si>
    <t>2401 5TH AVE S IN TEXAS CITY</t>
  </si>
  <si>
    <t>TEXAS CITY</t>
  </si>
  <si>
    <t>GALVESTON</t>
  </si>
  <si>
    <t>C,D,MM,Y</t>
  </si>
  <si>
    <t>Garyville Refinery</t>
  </si>
  <si>
    <t>155 Sugarcane Road</t>
  </si>
  <si>
    <t>Garyville</t>
  </si>
  <si>
    <t>ST. JOHN THE BAPTIST PARISH</t>
  </si>
  <si>
    <t>Geisinger Medical Center</t>
  </si>
  <si>
    <t>100 North Academy Avenue</t>
  </si>
  <si>
    <t>MONTOUR</t>
  </si>
  <si>
    <t>GEISINGER HEALTH SYSTEMS FOUNDATION (100%)</t>
  </si>
  <si>
    <t>General Electric Aviation</t>
  </si>
  <si>
    <t>1000 WESTERN AVE</t>
  </si>
  <si>
    <t>LYNN</t>
  </si>
  <si>
    <t>Essex</t>
  </si>
  <si>
    <t>General Motors LLC Orion Assembly</t>
  </si>
  <si>
    <t>4555 Giddings Road</t>
  </si>
  <si>
    <t>Lake Orion</t>
  </si>
  <si>
    <t>General Motors LLC Wentzville</t>
  </si>
  <si>
    <t>1500 East Route A</t>
  </si>
  <si>
    <t>Wentzville</t>
  </si>
  <si>
    <t>ST. CHARLES COUNTY</t>
  </si>
  <si>
    <t>General Motors Spring Hill Manufacturing</t>
  </si>
  <si>
    <t>100 Saturn Parkway</t>
  </si>
  <si>
    <t>Spring Hill</t>
  </si>
  <si>
    <t>MAURY COUNTY</t>
  </si>
  <si>
    <t>Genesis Alkali Granger</t>
  </si>
  <si>
    <t>956 County Road 11</t>
  </si>
  <si>
    <t>Granger</t>
  </si>
  <si>
    <t>GENESIS ENERGY LP (100%)</t>
  </si>
  <si>
    <t>Genesis Alkali Westvaco</t>
  </si>
  <si>
    <t>580 Westvaco Road</t>
  </si>
  <si>
    <t>C,CC,S</t>
  </si>
  <si>
    <t>George Bush Intercontinental Airport</t>
  </si>
  <si>
    <t>2800 North Terminal Road</t>
  </si>
  <si>
    <t>Georgetown Facility</t>
  </si>
  <si>
    <t>2007 Pennyroyal Road</t>
  </si>
  <si>
    <t>Georgetown</t>
  </si>
  <si>
    <t>GEORGETOWN COUNTY</t>
  </si>
  <si>
    <t>Georgia Pacific Plywood</t>
  </si>
  <si>
    <t>105 SCR 25</t>
  </si>
  <si>
    <t>Taylorsville</t>
  </si>
  <si>
    <t>Georgia Pacific Wood Products LLC</t>
  </si>
  <si>
    <t>12995 NE SR 65</t>
  </si>
  <si>
    <t>Hosford</t>
  </si>
  <si>
    <t>LIBERTY COUNTY</t>
  </si>
  <si>
    <t>Georgia-Pacific Gurdon Plywood/Lumber</t>
  </si>
  <si>
    <t>#1 GP Ln</t>
  </si>
  <si>
    <t>Gurdon</t>
  </si>
  <si>
    <t>Georgia-Pacific Gypsum</t>
  </si>
  <si>
    <t xml:space="preserve">170 Shattuck Way </t>
  </si>
  <si>
    <t>Newington</t>
  </si>
  <si>
    <t>ROCKINGHAM</t>
  </si>
  <si>
    <t>Georgia-Pacific Gypsum LLC</t>
  </si>
  <si>
    <t>801 Minaker Drive</t>
  </si>
  <si>
    <t>Antioch</t>
  </si>
  <si>
    <t>Georgia-Pacific Gypsum LLC - Cumberland</t>
  </si>
  <si>
    <t>150 TEMPLE DRIVE</t>
  </si>
  <si>
    <t>CUMBERLAND CITY</t>
  </si>
  <si>
    <t>STEWART COUNTY</t>
  </si>
  <si>
    <t>Georgia-Pacific Gypsum LLC - Fletcher</t>
  </si>
  <si>
    <t>16850 NE 135th Street</t>
  </si>
  <si>
    <t>FLETCHER</t>
  </si>
  <si>
    <t>Georgia-Pacific Gypsum LLC - Fort Dodge</t>
  </si>
  <si>
    <t>2374 Mill Road</t>
  </si>
  <si>
    <t>Georgia-Pacific Gypsum LLC - McQueeney</t>
  </si>
  <si>
    <t>3401 CYPRESS RIDGE RD.</t>
  </si>
  <si>
    <t>McQUEENEY</t>
  </si>
  <si>
    <t>GUADALUPE</t>
  </si>
  <si>
    <t>Georgia-Pacific Wood Products, LLC - Monticello MDF Plant</t>
  </si>
  <si>
    <t>791 Georgia-Pacific Road</t>
  </si>
  <si>
    <t>Monticello</t>
  </si>
  <si>
    <t>JASPER</t>
  </si>
  <si>
    <t>Georgia-Pacific Wood Products, LLC Fordyce OSB</t>
  </si>
  <si>
    <t>#1 Georgia-Pacific Drive</t>
  </si>
  <si>
    <t>Fordyce</t>
  </si>
  <si>
    <t>Gerber Products</t>
  </si>
  <si>
    <t>4301 Harriet Ln</t>
  </si>
  <si>
    <t>Fort Smith</t>
  </si>
  <si>
    <t>SEBASTIAN COUNTY</t>
  </si>
  <si>
    <t>NESTLE USA INC (100%)</t>
  </si>
  <si>
    <t>Glacial Lakes Energy</t>
  </si>
  <si>
    <t>301 20th Ave. SE</t>
  </si>
  <si>
    <t>Watertown</t>
  </si>
  <si>
    <t>CODINGTON COUNTY</t>
  </si>
  <si>
    <t>Glanbia Foods, Inc.</t>
  </si>
  <si>
    <t>1728 South 2300 East</t>
  </si>
  <si>
    <t>Gooding</t>
  </si>
  <si>
    <t>GOODING COUNTY</t>
  </si>
  <si>
    <t>GLANBIA FOODS INC (100%)</t>
  </si>
  <si>
    <t>Golden Aluminum Inc.</t>
  </si>
  <si>
    <t>1405 14th St</t>
  </si>
  <si>
    <t>Fort Lupton</t>
  </si>
  <si>
    <t>WELD</t>
  </si>
  <si>
    <t>Gorham Paper and Tissue LLC</t>
  </si>
  <si>
    <t>72 CASCADE FLATS</t>
  </si>
  <si>
    <t>GORHAM</t>
  </si>
  <si>
    <t>COOS</t>
  </si>
  <si>
    <t>PATRIARCH PARTNERS LLC (100%)</t>
  </si>
  <si>
    <t>Granges Americas Inc.- SRM</t>
  </si>
  <si>
    <t>1709 Jake Alexander BLVD</t>
  </si>
  <si>
    <t>Salisbury</t>
  </si>
  <si>
    <t>GRANGES (100%)</t>
  </si>
  <si>
    <t>Granges Americas, Inc</t>
  </si>
  <si>
    <t>400 Bill Brooks Dr.</t>
  </si>
  <si>
    <t>Huntingdon</t>
  </si>
  <si>
    <t>CARROLL COUNTY</t>
  </si>
  <si>
    <t>Graphic Packaging International - Augusta</t>
  </si>
  <si>
    <t>4278 Mike Padgett Highway</t>
  </si>
  <si>
    <t>Augusta</t>
  </si>
  <si>
    <t>Graphic Packaging International - Texarkana Mill</t>
  </si>
  <si>
    <t>9978 FM 3129</t>
  </si>
  <si>
    <t>QUEEN CITY</t>
  </si>
  <si>
    <t>CASS</t>
  </si>
  <si>
    <t>GRAPHIC PACKAGING INTERNATIONAL LLC (100%)</t>
  </si>
  <si>
    <t>Graphic Packaging International, Inc.</t>
  </si>
  <si>
    <t>1500 N PITCHER ST</t>
  </si>
  <si>
    <t>KALAMAZOO</t>
  </si>
  <si>
    <t>Kalamazoo</t>
  </si>
  <si>
    <t>79 EAST FOUNTAIN STREET</t>
  </si>
  <si>
    <t>BATTLE CREEK</t>
  </si>
  <si>
    <t>Grassland Dairy Products, Inc.</t>
  </si>
  <si>
    <t>N. 8790 Fairground Ave</t>
  </si>
  <si>
    <t>Greenwood</t>
  </si>
  <si>
    <t>GRASSLAND DAIRY PRODUCTS INC (100%)</t>
  </si>
  <si>
    <t>Graterford State Correctional Institution</t>
  </si>
  <si>
    <t>P.O. Box 246, Route 29, 611 Gravel Pike (40.23319,-75.433660)</t>
  </si>
  <si>
    <t>Collegeville</t>
  </si>
  <si>
    <t>PENNSYLVANIA STATE DEPARTMENT OF CORRECTIONS (100%)</t>
  </si>
  <si>
    <t>Great Lakes Castings LLC</t>
  </si>
  <si>
    <t>800 N. Washignton Ave.</t>
  </si>
  <si>
    <t>Ludington</t>
  </si>
  <si>
    <t>MASON</t>
  </si>
  <si>
    <t>GREAT LAKES CASTINGS LLC (100%)</t>
  </si>
  <si>
    <t>Green Plains Atkinson, LLC</t>
  </si>
  <si>
    <t>87590 HILLCREST RD</t>
  </si>
  <si>
    <t>ATKINSON</t>
  </si>
  <si>
    <t>HOLT COUNTY</t>
  </si>
  <si>
    <t>Green Plains Fairmont LLC</t>
  </si>
  <si>
    <t>1125 BIXBY ROAD</t>
  </si>
  <si>
    <t>Green Plains Hereford, LLC</t>
  </si>
  <si>
    <t>4300 CR 8</t>
  </si>
  <si>
    <t>Hereford</t>
  </si>
  <si>
    <t>DEAF SMITH COUNTY</t>
  </si>
  <si>
    <t>Green Plains Holdings II LLC</t>
  </si>
  <si>
    <t>11440 CEMETERY RD</t>
  </si>
  <si>
    <t>RIGA</t>
  </si>
  <si>
    <t>LENAWEE COUNTY</t>
  </si>
  <si>
    <t>Green Plains Hopewell LLC</t>
  </si>
  <si>
    <t>701 S. 6th Ave</t>
  </si>
  <si>
    <t>Hopewell</t>
  </si>
  <si>
    <t>HOPEWELL CITY</t>
  </si>
  <si>
    <t>Green Plains Lakota LLC</t>
  </si>
  <si>
    <t>1660 428TH STREET</t>
  </si>
  <si>
    <t>LAKOTA</t>
  </si>
  <si>
    <t>KOSSUTH COUNTY</t>
  </si>
  <si>
    <t>Green Plains Madison LLC</t>
  </si>
  <si>
    <t>395 BISSELL ST</t>
  </si>
  <si>
    <t>Green Plains Mount Vernon LLC</t>
  </si>
  <si>
    <t>8999 W FRANKLIN RD</t>
  </si>
  <si>
    <t>Green Plains Wood River, LLC.</t>
  </si>
  <si>
    <t>7878 S 140TH RD</t>
  </si>
  <si>
    <t>WOOD RIVER</t>
  </si>
  <si>
    <t>Green Plains York LLC</t>
  </si>
  <si>
    <t>1414 COUNTY ROAD O</t>
  </si>
  <si>
    <t>FILLMORE COUNTY</t>
  </si>
  <si>
    <t>Greif Packaging, LLC</t>
  </si>
  <si>
    <t>787 Warmington Rd. SW</t>
  </si>
  <si>
    <t>Massillon</t>
  </si>
  <si>
    <t>STARK</t>
  </si>
  <si>
    <t>Greka Refining Company</t>
  </si>
  <si>
    <t>1660 Sinton Road</t>
  </si>
  <si>
    <t>Santa Maria</t>
  </si>
  <si>
    <t>SANTA BARBARA COUNTY</t>
  </si>
  <si>
    <t>GREKA INTEGRATED INC (100%)</t>
  </si>
  <si>
    <t>Grelton Substation</t>
  </si>
  <si>
    <t>Stanton</t>
  </si>
  <si>
    <t>Guardian Lima</t>
  </si>
  <si>
    <t>2485 Houx Parkway</t>
  </si>
  <si>
    <t>Lima</t>
  </si>
  <si>
    <t>GUARDIAN LIMA LLC (100%)</t>
  </si>
  <si>
    <t>Gunite Corporation</t>
  </si>
  <si>
    <t>302 Peoples Ave</t>
  </si>
  <si>
    <t>Rockford</t>
  </si>
  <si>
    <t>ACCURIDE CORP (100%)</t>
  </si>
  <si>
    <t>Guy Bennett Lumber</t>
  </si>
  <si>
    <t>2050 Wilma Drive</t>
  </si>
  <si>
    <t>Clarkston</t>
  </si>
  <si>
    <t>WHITMAN COUNTY</t>
  </si>
  <si>
    <t>BENNETT LUMBER PRODUCTS LLC (100%)</t>
  </si>
  <si>
    <t>HAYNES INTERNATIONAL INCORPORATED</t>
  </si>
  <si>
    <t>2000 W DEFFENBAUGH ST</t>
  </si>
  <si>
    <t>HAYNES INTERNATIONAL INC (100%)</t>
  </si>
  <si>
    <t>HEADQUARTERS XVIII ABN CORPS AND FORT BRAGG</t>
  </si>
  <si>
    <t>2175 REILLY ROAD, STOP A</t>
  </si>
  <si>
    <t>FORT BRAGG</t>
  </si>
  <si>
    <t>HEARTLAND CORN PRODUCTS</t>
  </si>
  <si>
    <t>53331 State Highway 19</t>
  </si>
  <si>
    <t>WINTHROP</t>
  </si>
  <si>
    <t>SIBLEY</t>
  </si>
  <si>
    <t>HEARTLAND CORN PRODUCTS (100%)</t>
  </si>
  <si>
    <t>HEMLOCK SEMICONDUCTOR OPERATIONS LLC</t>
  </si>
  <si>
    <t>12334 GEDDES RD.</t>
  </si>
  <si>
    <t>HEMLOCK P.O box 80</t>
  </si>
  <si>
    <t>CORNING INC (40.25%); DOW CHEMICAL (40.25%); SHIN ETSU HANDOTAI CO LTD (19.5%)</t>
  </si>
  <si>
    <t>HERON LAKE BIOENERGY LLC</t>
  </si>
  <si>
    <t>91246 390TH AVENUE</t>
  </si>
  <si>
    <t>HERON LAKE</t>
  </si>
  <si>
    <t>COTTONWOOD COUNTY</t>
  </si>
  <si>
    <t>HERON LAKE BIOENERGY LLC (100%)</t>
  </si>
  <si>
    <t>HEXCEL CORP</t>
  </si>
  <si>
    <t>6700 W 5400 S</t>
  </si>
  <si>
    <t>SALT LAKE</t>
  </si>
  <si>
    <t>HEXCEL CORP (100%)</t>
  </si>
  <si>
    <t>HEXCEL CORPORATION</t>
  </si>
  <si>
    <t>3300 MALLARD FOX DR.</t>
  </si>
  <si>
    <t>HFOTCO LLC</t>
  </si>
  <si>
    <t>15855 Jacintoport</t>
  </si>
  <si>
    <t>BUFFALO GULF COAST TERMINALS LLC (100%)</t>
  </si>
  <si>
    <t>HIGHWATER ETHANOL LLC</t>
  </si>
  <si>
    <t>24500 US HIGHWAY 14</t>
  </si>
  <si>
    <t>LAMBERTON</t>
  </si>
  <si>
    <t>HIGHWATER ETHANOL LLC (100%)</t>
  </si>
  <si>
    <t>HILL AIR FORCE BASE: MAIN BASE</t>
  </si>
  <si>
    <t>6044 Dogwood Ave., 75 CEG/CEIE</t>
  </si>
  <si>
    <t>HILL AIR FORCE BASE</t>
  </si>
  <si>
    <t>HILMAR CHEESE COMPANY</t>
  </si>
  <si>
    <t>9001 N. LANDER AVE.</t>
  </si>
  <si>
    <t>HILMAR</t>
  </si>
  <si>
    <t>MERCED</t>
  </si>
  <si>
    <t>HOLLYFRONTIER EL DORADO REFINING LLC</t>
  </si>
  <si>
    <t>1401 SOUTH DOUGLAS ROAD</t>
  </si>
  <si>
    <t>EL DORADO</t>
  </si>
  <si>
    <t>HOLLYFRONTIER CORP (100%)</t>
  </si>
  <si>
    <t>HOLLYFRONTIER TULSA REFINING LLC - EAST</t>
  </si>
  <si>
    <t>902 WEST 25TH STREET</t>
  </si>
  <si>
    <t>TULSA COUNTY</t>
  </si>
  <si>
    <t>HOLLYFRONTIER TULSA REFINING LLC - WEST</t>
  </si>
  <si>
    <t>1700 SOUTH UNION STREET</t>
  </si>
  <si>
    <t>HOLLYFRONTIER WOODS CROSS REFINING LLC</t>
  </si>
  <si>
    <t>1070 WEST 500 SOUTH</t>
  </si>
  <si>
    <t>WEST BOUNTIFUL</t>
  </si>
  <si>
    <t>HOLSTON ARMY AMMUNITION PLANT (HSAAP)</t>
  </si>
  <si>
    <t>4509 WEST STONE DRIVE</t>
  </si>
  <si>
    <t>HOMELAND ENERGY SOLUTIONS LLC</t>
  </si>
  <si>
    <t>2779 IA HWY 24</t>
  </si>
  <si>
    <t>LAWLER</t>
  </si>
  <si>
    <t>CHICKASAW COUNTY</t>
  </si>
  <si>
    <t>HOMELAND ENERGY SOLUTIONS LLC (100%)</t>
  </si>
  <si>
    <t>HONDA MANUFACTURING OF ALABAMA LLC</t>
  </si>
  <si>
    <t>1800 HONDA DRIVE</t>
  </si>
  <si>
    <t>TALLADEGA COUNTY</t>
  </si>
  <si>
    <t>AMERICAN HONDA MOTOR CO INC (100%)</t>
  </si>
  <si>
    <t>HONDA OF AMERICA MFG INC *</t>
  </si>
  <si>
    <t>12500 MERANDA RD.</t>
  </si>
  <si>
    <t>ANNA</t>
  </si>
  <si>
    <t>HORMEL FOODS CORPORATION</t>
  </si>
  <si>
    <t>500 14TH AVENUE NORTH EAST</t>
  </si>
  <si>
    <t>MOWER</t>
  </si>
  <si>
    <t>HORMEL FOODS CORP (100%)</t>
  </si>
  <si>
    <t>HOUSTON REFINING</t>
  </si>
  <si>
    <t>12000 LAWNDALE AVENUE</t>
  </si>
  <si>
    <t>HP HOOD LLC</t>
  </si>
  <si>
    <t>160 HOOD WAY</t>
  </si>
  <si>
    <t>FREDERICK</t>
  </si>
  <si>
    <t>HP HOOD LLC (100%)</t>
  </si>
  <si>
    <t>HQ 101ST AIRBOURNE DIV</t>
  </si>
  <si>
    <t>BLDG 871, Bastogne Avenue</t>
  </si>
  <si>
    <t>FORT CAMPBELL</t>
  </si>
  <si>
    <t>HUNT REFINING COMPANY</t>
  </si>
  <si>
    <t>1855 FAIRLAWN RD.</t>
  </si>
  <si>
    <t>TUSCALOOSA</t>
  </si>
  <si>
    <t>TUSCALOOSA COUNTY</t>
  </si>
  <si>
    <t>HUNT CONSOLIDATED INC (100%)</t>
  </si>
  <si>
    <t>HUNT SOUTHLAND REFINING COMPANY</t>
  </si>
  <si>
    <t>177 Haney Road</t>
  </si>
  <si>
    <t>Heidelberg</t>
  </si>
  <si>
    <t>JONES COUNTY</t>
  </si>
  <si>
    <t>HUNTINGTON ALLOYS CORPORATION</t>
  </si>
  <si>
    <t>3200 RIVERSIDE DRIVE</t>
  </si>
  <si>
    <t>HUNTINGTON</t>
  </si>
  <si>
    <t>CABELL COUNTY</t>
  </si>
  <si>
    <t>HURON REAL ESTATE ASSOCIATES</t>
  </si>
  <si>
    <t>1701 NORTH ST</t>
  </si>
  <si>
    <t>ENDICOTT</t>
  </si>
  <si>
    <t>BROOME COUNTY</t>
  </si>
  <si>
    <t>HURON REAL ESTATE ASSOCIATES LLC (100%)</t>
  </si>
  <si>
    <t>HUSKER AG L L C</t>
  </si>
  <si>
    <t>54048 HIGHWAY 20</t>
  </si>
  <si>
    <t>PLAINVIEW</t>
  </si>
  <si>
    <t>HUSKER AG LLC (100%)</t>
  </si>
  <si>
    <t>HYUNDAI MOTOR MANUFACTURING ALABAMA, LLC</t>
  </si>
  <si>
    <t>700 HYUNDAI BOULEVARD</t>
  </si>
  <si>
    <t>HYUNDAI MOTOR AMERICA (100%)</t>
  </si>
  <si>
    <t>Haier US Appliance Solutions, Inc.</t>
  </si>
  <si>
    <t>4000 Buechel Bank Road</t>
  </si>
  <si>
    <t>HAIER US APPLIANCE SOLUTIONS INC (100%)</t>
  </si>
  <si>
    <t>Hamilton Sundstrand Corporation</t>
  </si>
  <si>
    <t>1 Hamilton Road</t>
  </si>
  <si>
    <t>Windsor Locks</t>
  </si>
  <si>
    <t>UNITED TECHNOLOGIES CORP (100%)</t>
  </si>
  <si>
    <t>Hankinson Renewable Energy, LLC</t>
  </si>
  <si>
    <t>9230 County Road 1</t>
  </si>
  <si>
    <t>Hankinson</t>
  </si>
  <si>
    <t>GUARDIAN HANKINSON LLC (100%)</t>
  </si>
  <si>
    <t>Hawaiian Commercial and Sugar Company</t>
  </si>
  <si>
    <t>1 HANSEN ROAD</t>
  </si>
  <si>
    <t>PUUNENE</t>
  </si>
  <si>
    <t>MAUI COUNTY</t>
  </si>
  <si>
    <t>ALEXANDER &amp; BALDWIN INC (100%)</t>
  </si>
  <si>
    <t>Hexion Inc</t>
  </si>
  <si>
    <t>6200 Campground Road</t>
  </si>
  <si>
    <t>HEXION LLC (100%)</t>
  </si>
  <si>
    <t>Hi-Crush Blair LLC</t>
  </si>
  <si>
    <t>11203 South River Road</t>
  </si>
  <si>
    <t>Taylor</t>
  </si>
  <si>
    <t>HI-CRUSH PARTNERS LP (100%)</t>
  </si>
  <si>
    <t>Hi-Crush Permian Sands LLC Kermit Plant</t>
  </si>
  <si>
    <t>9948 East Texas Highway 115</t>
  </si>
  <si>
    <t>Kermit</t>
  </si>
  <si>
    <t>Hilmar Cheese Company Dalhart</t>
  </si>
  <si>
    <t>12400 US Hwy 385</t>
  </si>
  <si>
    <t>Dalhart</t>
  </si>
  <si>
    <t>DALLAM COUNTY</t>
  </si>
  <si>
    <t>Hollingsworth &amp; Vose Fiber Company</t>
  </si>
  <si>
    <t>1551 SE Crystal Lake Dr.</t>
  </si>
  <si>
    <t>Corvallis</t>
  </si>
  <si>
    <t>BENTON COUNTY</t>
  </si>
  <si>
    <t>HOLLINGSWORTH &amp; VOSE CO (100%)</t>
  </si>
  <si>
    <t>HollyFrontier Cheyenne Refining LLC</t>
  </si>
  <si>
    <t>300 Morrie Ave.</t>
  </si>
  <si>
    <t>Cheyenne</t>
  </si>
  <si>
    <t>LARAMIE COUNTY</t>
  </si>
  <si>
    <t>Honda Manufacturing of Indiana, LLC</t>
  </si>
  <si>
    <t>2755 North Michigan Avenue</t>
  </si>
  <si>
    <t>Greensburg</t>
  </si>
  <si>
    <t>Honda of America Mfg., Inc.</t>
  </si>
  <si>
    <t>24000 Honda Parkway</t>
  </si>
  <si>
    <t>Marysville</t>
  </si>
  <si>
    <t>Honeywell Aerospace - Plymouth</t>
  </si>
  <si>
    <t>12001 Highway 55</t>
  </si>
  <si>
    <t>Plymouth</t>
  </si>
  <si>
    <t>HENNEPIN</t>
  </si>
  <si>
    <t>HONEYWELL INTERNATIONAL INC (100%)</t>
  </si>
  <si>
    <t>Honeywell Aerospace - South Bend</t>
  </si>
  <si>
    <t>3520 Westmoor Street</t>
  </si>
  <si>
    <t>South Bend</t>
  </si>
  <si>
    <t>ST. JOSEPH COUNTY</t>
  </si>
  <si>
    <t>Hood Container Corporation</t>
  </si>
  <si>
    <t>2877 SCEPTER ROAD</t>
  </si>
  <si>
    <t>WAVERLY</t>
  </si>
  <si>
    <t>HUMPHREYS COUNTY</t>
  </si>
  <si>
    <t>HOOD COMPANIES INC (100%)</t>
  </si>
  <si>
    <t>C,II,TT</t>
  </si>
  <si>
    <t>Hood Container of Louisiana, LLC</t>
  </si>
  <si>
    <t>2105 LA Hwy 964</t>
  </si>
  <si>
    <t>Saint Francisville</t>
  </si>
  <si>
    <t>WEST FELICIANA PARISH</t>
  </si>
  <si>
    <t>HOOD CONTAINER OF LOUISIANA LLC (100%)</t>
  </si>
  <si>
    <t>Houston Terminal</t>
  </si>
  <si>
    <t>15602 Jacintoport Blvd</t>
  </si>
  <si>
    <t>Houweling Nurseries Oxnard, Inc</t>
  </si>
  <si>
    <t>645 W. Laguna Rd.</t>
  </si>
  <si>
    <t>HOUWELING CALIFORNIA HOLDINGS INC (100%)</t>
  </si>
  <si>
    <t>Huber Specialty Hydrates</t>
  </si>
  <si>
    <t>4750 Alcoa Road</t>
  </si>
  <si>
    <t>Bauxite</t>
  </si>
  <si>
    <t>Huhtamaki, Inc.</t>
  </si>
  <si>
    <t>242 College Avenue</t>
  </si>
  <si>
    <t>Waterville</t>
  </si>
  <si>
    <t>KENNEBEC COUNTY</t>
  </si>
  <si>
    <t>HUHTAMAKI NORTH AMERICA INC (100%)</t>
  </si>
  <si>
    <t>Hydro Extrusion Delhi, LLC</t>
  </si>
  <si>
    <t>142 Sapa Drive</t>
  </si>
  <si>
    <t>Delhi</t>
  </si>
  <si>
    <t>RICHLAND</t>
  </si>
  <si>
    <t>Hydro Extrusion North America (100%)</t>
  </si>
  <si>
    <t>Hydro Extrusion USA LLC</t>
  </si>
  <si>
    <t>200 Riviera Blvd</t>
  </si>
  <si>
    <t>St. Augustine</t>
  </si>
  <si>
    <t>ST. JOHNS COUNTY</t>
  </si>
  <si>
    <t>SAPA EXTRUSIONS INC (100%)</t>
  </si>
  <si>
    <t>Hydro Extrusion USA, LLC</t>
  </si>
  <si>
    <t>1550 North Kirby Lane</t>
  </si>
  <si>
    <t>Spanish Fork</t>
  </si>
  <si>
    <t>UTAH COUNTY</t>
  </si>
  <si>
    <t>Hydro Extrusion USA, LLC.</t>
  </si>
  <si>
    <t>2500 Alumax Road</t>
  </si>
  <si>
    <t>Yankton</t>
  </si>
  <si>
    <t>YANKTON COUNTY</t>
  </si>
  <si>
    <t>ICM Biofuels LLC</t>
  </si>
  <si>
    <t>2811 SOUTH 11TH STREET</t>
  </si>
  <si>
    <t>SAINT JOSEPH</t>
  </si>
  <si>
    <t>AGRA MARKE QUALITY GRAINS INC (51%); ICM INC (49%)</t>
  </si>
  <si>
    <t>IES DOWNSTREAM, LLC - KAPOLEI REFINERY</t>
  </si>
  <si>
    <t>91-480 MALAKOLE STREET</t>
  </si>
  <si>
    <t>KAPOLEI</t>
  </si>
  <si>
    <t>HONOLULU COUNTY</t>
  </si>
  <si>
    <t>ISLAND ENERGY INVESTOR HOLDINGS LLC (100%)</t>
  </si>
  <si>
    <t>IIG Mineral Wool. LLC</t>
  </si>
  <si>
    <t>908 John Bussey Drive</t>
  </si>
  <si>
    <t>Phenix City</t>
  </si>
  <si>
    <t>RUSSELL COUNTY</t>
  </si>
  <si>
    <t>ILLINOIS CORN PROCESSING LLC</t>
  </si>
  <si>
    <t>1307 S FRONT ST</t>
  </si>
  <si>
    <t>PEKIN</t>
  </si>
  <si>
    <t>TAZEWELL</t>
  </si>
  <si>
    <t>PACIFIC ETHANOL (100%)</t>
  </si>
  <si>
    <t>ILLINOIS STATE UNIVERSITY</t>
  </si>
  <si>
    <t>100 S. UNIVERSITY ST.</t>
  </si>
  <si>
    <t>NORMAL</t>
  </si>
  <si>
    <t>MCLEAN COUNTY</t>
  </si>
  <si>
    <t>STATE OF ILLINOIS (100%)</t>
  </si>
  <si>
    <t>IM Flash Technologies, LLC</t>
  </si>
  <si>
    <t>4000 North Flash Drive</t>
  </si>
  <si>
    <t>Lehi</t>
  </si>
  <si>
    <t>MICRON TECHNOLOGY INC (51%); INTEL CORP (49%)</t>
  </si>
  <si>
    <t>IMCO RECYCLING OF OHIO LLC</t>
  </si>
  <si>
    <t>7335 NEWPORT RD. S.E.</t>
  </si>
  <si>
    <t>UHRICHSVILLE</t>
  </si>
  <si>
    <t>TUSCARAWAS COUNTY</t>
  </si>
  <si>
    <t>IMERYS CARBONATES LLC</t>
  </si>
  <si>
    <t>GANTT\S QUARRY- 1301 Gene Stewart Blvd</t>
  </si>
  <si>
    <t>SYLACAUGA</t>
  </si>
  <si>
    <t>TALLADEGA</t>
  </si>
  <si>
    <t>IMERYS Deepstep Road Plant</t>
  </si>
  <si>
    <t>4062 DEEPSTEP ROAD</t>
  </si>
  <si>
    <t>SANDERSVILLE</t>
  </si>
  <si>
    <t>IMERYS SANDERSVILLE CALCINE PLANT</t>
  </si>
  <si>
    <t>618 KAOLIN ROAD</t>
  </si>
  <si>
    <t>IN KOTE IN TEK</t>
  </si>
  <si>
    <t>30755 EDISON RD</t>
  </si>
  <si>
    <t>NEW CARLISLE</t>
  </si>
  <si>
    <t>ST JOSEPH</t>
  </si>
  <si>
    <t>ARCELORMITTAL USA (55%); NIPPON STEEL USA (45%)</t>
  </si>
  <si>
    <t>INCOBRASA INDUSTRIES LTD</t>
  </si>
  <si>
    <t>540 EAST US HIGHWAY 24</t>
  </si>
  <si>
    <t>GILMAN</t>
  </si>
  <si>
    <t>IROQUOIS COUNTY</t>
  </si>
  <si>
    <t>INCOBRASA NORTH AMERICA LTD (100%)</t>
  </si>
  <si>
    <t>INDIANA UNIVERSITY</t>
  </si>
  <si>
    <t>1514 E. 3rd St.</t>
  </si>
  <si>
    <t>INDIANA UNIVERSITY (100%)</t>
  </si>
  <si>
    <t>INEOS ABS</t>
  </si>
  <si>
    <t>356 THREE RIVERS PARKWAY</t>
  </si>
  <si>
    <t>ADDYSTON</t>
  </si>
  <si>
    <t>INEOS USA LLC (100%)</t>
  </si>
  <si>
    <t>INEOS NOVA LLC BAYPORT SITE</t>
  </si>
  <si>
    <t>12222 PORT RD.</t>
  </si>
  <si>
    <t>PASADENA</t>
  </si>
  <si>
    <t>STYROLUTION AMERICA LLC (100%)</t>
  </si>
  <si>
    <t>INEOS POLYETHYLENE</t>
  </si>
  <si>
    <t>1230 Independence Parkway S</t>
  </si>
  <si>
    <t>INEOS POLYPROPYLENE</t>
  </si>
  <si>
    <t>INGOMAR PACKING COMPANY, LLC</t>
  </si>
  <si>
    <t>9950 SOUTH INGOMAR GRADE</t>
  </si>
  <si>
    <t>LOS BANOS</t>
  </si>
  <si>
    <t>INGOMAR PACKING CO LLC (100%)</t>
  </si>
  <si>
    <t>INGREDION INCORPORATED</t>
  </si>
  <si>
    <t>1001 1ST STREET SOUTHWEST</t>
  </si>
  <si>
    <t>INGREDION INC (100%)</t>
  </si>
  <si>
    <t>INTEL CORPORATION - Ocotillo Campus</t>
  </si>
  <si>
    <t>4500 SOUTH DOBSON ROAD</t>
  </si>
  <si>
    <t>CHANDLER</t>
  </si>
  <si>
    <t>MARICOPA COUNTY</t>
  </si>
  <si>
    <t>INTEL CORP (100%)</t>
  </si>
  <si>
    <t>INTEL CORPORATION - RIO RANCHO FACILITY</t>
  </si>
  <si>
    <t>4100 SARA ROAD</t>
  </si>
  <si>
    <t>RIO RANCHO</t>
  </si>
  <si>
    <t>SANDOVAL COUNTY</t>
  </si>
  <si>
    <t>INTEL CORPORATION ALOHA CAMPUS</t>
  </si>
  <si>
    <t>3585 S.W. 198TH AVENUE</t>
  </si>
  <si>
    <t>ALOHA</t>
  </si>
  <si>
    <t>INTEL CORPORATION RONLER ACRES CAMPUS</t>
  </si>
  <si>
    <t>2501 NE Century Boulevard</t>
  </si>
  <si>
    <t>HILLSBORO</t>
  </si>
  <si>
    <t>INTERNATIONAL MATEX TANK TERMINALS - ST ROSE TERMINAL</t>
  </si>
  <si>
    <t>11842 RIVER ROAD</t>
  </si>
  <si>
    <t>SAINT ROSE</t>
  </si>
  <si>
    <t>MACQUARIE INFRASTRUCTURE CO LLC (100%)</t>
  </si>
  <si>
    <t>INTERNATIONAL PAPER - BOGALUSA MILL</t>
  </si>
  <si>
    <t>401 AVENUE U</t>
  </si>
  <si>
    <t>BOGALUSA</t>
  </si>
  <si>
    <t>WASHINGTON PARISH</t>
  </si>
  <si>
    <t>INTERNATIONAL PAPER CO (100%)</t>
  </si>
  <si>
    <t>INTERNATIONAL PAPER - HENDERSON MILL</t>
  </si>
  <si>
    <t>1500 COMMONWEALTH DRIVE</t>
  </si>
  <si>
    <t>INTERNATIONAL PAPER SAVANNA MILL</t>
  </si>
  <si>
    <t>1201 WEST LATHROP AVENUE</t>
  </si>
  <si>
    <t>INTERSTATE PAPER LLC</t>
  </si>
  <si>
    <t>2366 INTERSTATE PAPER ROAD</t>
  </si>
  <si>
    <t>RICEBORO</t>
  </si>
  <si>
    <t>LIBERTY</t>
  </si>
  <si>
    <t>INTERSTATE RESOURCES INC (100%)</t>
  </si>
  <si>
    <t>AA,C,II,TT</t>
  </si>
  <si>
    <t>INTREPID POTASH EAST KCL COMPACTION</t>
  </si>
  <si>
    <t>210 RED CLOUD RD, HWY 62/180</t>
  </si>
  <si>
    <t>CARLSBAD</t>
  </si>
  <si>
    <t>EDDY</t>
  </si>
  <si>
    <t>INTREPID POTASH INC (100%)</t>
  </si>
  <si>
    <t>INVISTA</t>
  </si>
  <si>
    <t>4600 HIGHWAY 421 NORTH</t>
  </si>
  <si>
    <t>NEW HANOVER COUNTY</t>
  </si>
  <si>
    <t>INVISTA S.a.r.l. Camden Plant</t>
  </si>
  <si>
    <t>643 HIGHWAY 1 SOUTH</t>
  </si>
  <si>
    <t>LUGOFF</t>
  </si>
  <si>
    <t>Kershaw</t>
  </si>
  <si>
    <t>IOI LODERS CROKLAAN</t>
  </si>
  <si>
    <t>24708 W. DURKEE RD.</t>
  </si>
  <si>
    <t>LODERS CROKLAAN USALLC (100%)</t>
  </si>
  <si>
    <t>IOWA STATE UNIVERSITY/ ISU HEATING PLANT</t>
  </si>
  <si>
    <t>WALLACE ROAD</t>
  </si>
  <si>
    <t>AMES</t>
  </si>
  <si>
    <t>STORY COUNTY</t>
  </si>
  <si>
    <t>IOWA STATE UNIVERSITY (100%)</t>
  </si>
  <si>
    <t>IPSCO KOPPEL TUBULARS CORP AMBRIDGE PLT</t>
  </si>
  <si>
    <t>2225  DUSS AVENUE</t>
  </si>
  <si>
    <t>AMBRIDGE</t>
  </si>
  <si>
    <t>IPSCO TUBULARS LLC (100%)</t>
  </si>
  <si>
    <t>ISOLATEK INTERNATIONAL</t>
  </si>
  <si>
    <t>701 N BROADWAY</t>
  </si>
  <si>
    <t>HUNTINGTON COUNTY</t>
  </si>
  <si>
    <t>ISOLATEK INTERNATIONAL (100%)</t>
  </si>
  <si>
    <t>ITC Midwest</t>
  </si>
  <si>
    <t>27175 Energy Way</t>
  </si>
  <si>
    <t>Novi</t>
  </si>
  <si>
    <t>ITC HOLDINGS CORP (100%)</t>
  </si>
  <si>
    <t>Imerys Filtration Minerals, Inc.</t>
  </si>
  <si>
    <t>2500 MIGUELITO ROAD</t>
  </si>
  <si>
    <t>LOMPOC</t>
  </si>
  <si>
    <t>Imerys Oilfield Solutions</t>
  </si>
  <si>
    <t>1300 Commerce Connector</t>
  </si>
  <si>
    <t>Wrens</t>
  </si>
  <si>
    <t>Infineon Technologies Americas Corp</t>
  </si>
  <si>
    <t>41915 Business Park Dr</t>
  </si>
  <si>
    <t>Temecula</t>
  </si>
  <si>
    <t>RIVERSIDE COUNTY</t>
  </si>
  <si>
    <t>INFINEON TECHNOLOGIES AMERICAS CORP (100%)</t>
  </si>
  <si>
    <t>Ingredion Inc.</t>
  </si>
  <si>
    <t>1001 BEDFORD AVENUE</t>
  </si>
  <si>
    <t>CLAY</t>
  </si>
  <si>
    <t>Ingredion Incorporated</t>
  </si>
  <si>
    <t>4501 Overdale Road</t>
  </si>
  <si>
    <t>Winton Salem</t>
  </si>
  <si>
    <t>FORSYTH COUNTY</t>
  </si>
  <si>
    <t>1021 Industrial Drive</t>
  </si>
  <si>
    <t>Stockton</t>
  </si>
  <si>
    <t>SAN JOAQUIN COUNTY</t>
  </si>
  <si>
    <t>Ingredion Incorporated Argo Plant</t>
  </si>
  <si>
    <t>6400 SOUTH ARCHER AVE</t>
  </si>
  <si>
    <t>BEDFORD PARK</t>
  </si>
  <si>
    <t>Cook</t>
  </si>
  <si>
    <t>Ingredion Incorporated, Indianapolis Plant</t>
  </si>
  <si>
    <t>1515 S DROVER ST</t>
  </si>
  <si>
    <t>Intel Massachusetts, Inc.</t>
  </si>
  <si>
    <t>75 Reed Road</t>
  </si>
  <si>
    <t>Hudson</t>
  </si>
  <si>
    <t>International Paper - Columbus Mill</t>
  </si>
  <si>
    <t>4335 CARSON ROAD</t>
  </si>
  <si>
    <t>International Paper - Flint River Mill</t>
  </si>
  <si>
    <t>2449 Stagecoach Road</t>
  </si>
  <si>
    <t>Oglethorpe</t>
  </si>
  <si>
    <t>MACON COUNTY</t>
  </si>
  <si>
    <t>International Paper - Georgetown Mill</t>
  </si>
  <si>
    <t>700 S. KAMINSKI ST.</t>
  </si>
  <si>
    <t>GEORGETOWN</t>
  </si>
  <si>
    <t>International Paper - Mansfield Mill</t>
  </si>
  <si>
    <t>1202 LOUISIANA HIGHWAY 509</t>
  </si>
  <si>
    <t>MANSFIELD</t>
  </si>
  <si>
    <t>DE SOTO PARISH</t>
  </si>
  <si>
    <t>International Paper - New Bern Mill</t>
  </si>
  <si>
    <t>1785 Weyerhaeuser Road</t>
  </si>
  <si>
    <t>Vanceboro</t>
  </si>
  <si>
    <t>Craven</t>
  </si>
  <si>
    <t>International Paper - Orange Mill</t>
  </si>
  <si>
    <t>1750 INLAND RD</t>
  </si>
  <si>
    <t>International Paper - Pensacola Mill</t>
  </si>
  <si>
    <t>375 Muscogee Rd</t>
  </si>
  <si>
    <t>CANTONMENT</t>
  </si>
  <si>
    <t>International Paper - Pine Hill Mill</t>
  </si>
  <si>
    <t>7616 HIGHWAY 10 WEST</t>
  </si>
  <si>
    <t>PINE HILL</t>
  </si>
  <si>
    <t>WILCOX COUNTY</t>
  </si>
  <si>
    <t>International Paper - Red River Mill</t>
  </si>
  <si>
    <t>4537 HIGHWAY 480</t>
  </si>
  <si>
    <t>CAMPTI</t>
  </si>
  <si>
    <t>NATCHITOCHES PARISH</t>
  </si>
  <si>
    <t>International Paper - Springfield Mill</t>
  </si>
  <si>
    <t>801 42ND ST.</t>
  </si>
  <si>
    <t>SPRINGFIELD</t>
  </si>
  <si>
    <t>International Paper - Valliant Mill</t>
  </si>
  <si>
    <t>890 IP Lane</t>
  </si>
  <si>
    <t>VALLIANT</t>
  </si>
  <si>
    <t>MCCURTAIN COUNTY</t>
  </si>
  <si>
    <t>International Paper - Vicksburg Mill</t>
  </si>
  <si>
    <t>3737 HIGHWAY 3 NORTH</t>
  </si>
  <si>
    <t>REDWOOD</t>
  </si>
  <si>
    <t>International Paper ROME LINERBOARD MILL</t>
  </si>
  <si>
    <t>238 MAYS BRIDGE RD.</t>
  </si>
  <si>
    <t>ROME</t>
  </si>
  <si>
    <t>FLOYD COUNTY</t>
  </si>
  <si>
    <t>International Paper Ticonderoga Mill</t>
  </si>
  <si>
    <t>568 SHORE AIRPORT RD</t>
  </si>
  <si>
    <t>TICONDEROGA</t>
  </si>
  <si>
    <t>International Paper-Eastover Mill</t>
  </si>
  <si>
    <t>4001 MCCORDS FERRY RD</t>
  </si>
  <si>
    <t>EASTOVER</t>
  </si>
  <si>
    <t>Richland</t>
  </si>
  <si>
    <t>International Paper-Franklin Mill</t>
  </si>
  <si>
    <t>34040 UNION CAMP DR</t>
  </si>
  <si>
    <t>FRANKLIN</t>
  </si>
  <si>
    <t>Isle of Wight</t>
  </si>
  <si>
    <t>International Paper-Port Wentworth</t>
  </si>
  <si>
    <t>1 Bonnybridge Rd</t>
  </si>
  <si>
    <t>Port Wentworth</t>
  </si>
  <si>
    <t>International Paper-Prattville Mill</t>
  </si>
  <si>
    <t>100 JENSEN ROAD</t>
  </si>
  <si>
    <t>PRATTVILLE</t>
  </si>
  <si>
    <t>Autauga</t>
  </si>
  <si>
    <t>International Paper-Riegelwood</t>
  </si>
  <si>
    <t>865 JOHN L RIEGEL ROAD</t>
  </si>
  <si>
    <t>RIEGELWOOD</t>
  </si>
  <si>
    <t>International Paper-Riverdale Mill</t>
  </si>
  <si>
    <t>601 COUNTY RD 78</t>
  </si>
  <si>
    <t>SELMA</t>
  </si>
  <si>
    <t>Dallas</t>
  </si>
  <si>
    <t>Iroquois Bio Energy Company</t>
  </si>
  <si>
    <t>751 West State Road 114</t>
  </si>
  <si>
    <t>Rensselaer</t>
  </si>
  <si>
    <t>IROQUOIS BIO ENERGY CO LLC (100%)</t>
  </si>
  <si>
    <t>Irving Tissue, Inc. Fort Edward Facility</t>
  </si>
  <si>
    <t>1 Eddy Street</t>
  </si>
  <si>
    <t>Fort Edward</t>
  </si>
  <si>
    <t>IRVING TISSUE INC (100%)</t>
  </si>
  <si>
    <t>J R SIMPLOT CO</t>
  </si>
  <si>
    <t>1201 N BROADWAY AVE</t>
  </si>
  <si>
    <t>OTHELLO</t>
  </si>
  <si>
    <t>JR SIMPLOT CO (100%)</t>
  </si>
  <si>
    <t>J. R. Simplot Co.</t>
  </si>
  <si>
    <t>14124 Wheeler Road NE</t>
  </si>
  <si>
    <t>Moses Lake</t>
  </si>
  <si>
    <t>J.G. Boswell Tomato Company Kern LLC</t>
  </si>
  <si>
    <t>36889 HWY 58</t>
  </si>
  <si>
    <t>BUTTONWILLOW</t>
  </si>
  <si>
    <t>JG BOSWELL CO (95.2224369%); IL POMODORA INC (2.06641358%)</t>
  </si>
  <si>
    <t>J.G. Boswell Tomato Company Kings LLC</t>
  </si>
  <si>
    <t>27905 DAIRY AVE</t>
  </si>
  <si>
    <t>CORCORAN</t>
  </si>
  <si>
    <t>JG BOSWELL CO (100%)</t>
  </si>
  <si>
    <t>J.R. Simplot Company</t>
  </si>
  <si>
    <t>3630 Gateway Drive</t>
  </si>
  <si>
    <t>Grand Forks</t>
  </si>
  <si>
    <t>GRAND FORKS</t>
  </si>
  <si>
    <t>JAMES HARDIE BUILDING PRODUCTS, INC. (CLEB)</t>
  </si>
  <si>
    <t>820 SPARKS DRIVE</t>
  </si>
  <si>
    <t>CLEBURNE</t>
  </si>
  <si>
    <t>JOHNSON COUNTY</t>
  </si>
  <si>
    <t>JAMES HARDIE BUILDING PRODUCTS INC (100%)</t>
  </si>
  <si>
    <t>JAMES HARDIE BUILDING PRODUCTS, INC. (PERU)</t>
  </si>
  <si>
    <t>17 UNYTITE DRIVE</t>
  </si>
  <si>
    <t>PERU</t>
  </si>
  <si>
    <t>LASALLE COUNTY</t>
  </si>
  <si>
    <t>JBS SOUDERTON, INC. - RENDERING FACILITY</t>
  </si>
  <si>
    <t>741 SOUDER ROAD</t>
  </si>
  <si>
    <t>SOUDERTON</t>
  </si>
  <si>
    <t>JBS USA LLC (100%)</t>
  </si>
  <si>
    <t>JBS SWIFT</t>
  </si>
  <si>
    <t>402 NORTH 10TH AVENUE</t>
  </si>
  <si>
    <t>MARSHALLTOWN</t>
  </si>
  <si>
    <t>JBS Swift Beef Company - Greeley Plant</t>
  </si>
  <si>
    <t>800 North 8th Avenue</t>
  </si>
  <si>
    <t>Greeley</t>
  </si>
  <si>
    <t>JBS Swift Food</t>
  </si>
  <si>
    <t>600 South Iowa Ave</t>
  </si>
  <si>
    <t>Ottumwa</t>
  </si>
  <si>
    <t>JBS/Swift Pork Company</t>
  </si>
  <si>
    <t>8295 ARENZVILLE RD.</t>
  </si>
  <si>
    <t>BEARDSTOWN</t>
  </si>
  <si>
    <t>JELD-WEN, INC.</t>
  </si>
  <si>
    <t>825 SHINER ROAD</t>
  </si>
  <si>
    <t>JELD-WEN INC (100%)</t>
  </si>
  <si>
    <t>JERRITT CANYON MINE</t>
  </si>
  <si>
    <t>ELKO</t>
  </si>
  <si>
    <t>ELKO COUNTY</t>
  </si>
  <si>
    <t>VERIS GOLD USA INC (100%)</t>
  </si>
  <si>
    <t>JESSOP STEEL, LLC WASHINGTON FACILITY</t>
  </si>
  <si>
    <t>500 GREEN STREET</t>
  </si>
  <si>
    <t>JIM BEAM BRANDS COMPANY</t>
  </si>
  <si>
    <t>1600 LEBANON JUNCTION ROAD</t>
  </si>
  <si>
    <t>NELSON COUNTY</t>
  </si>
  <si>
    <t>BEAM SUNTORY INC (100%)</t>
  </si>
  <si>
    <t>526 HAPPY HOLLOW ROAD</t>
  </si>
  <si>
    <t>CLERMONT</t>
  </si>
  <si>
    <t>JOHN DEERE FNDRY WATERLOO</t>
  </si>
  <si>
    <t>400 WESTFIELD AVENUE</t>
  </si>
  <si>
    <t>WATERLOO</t>
  </si>
  <si>
    <t>BLACK HAWK COUNTY</t>
  </si>
  <si>
    <t>DEERE &amp; CO (100%)</t>
  </si>
  <si>
    <t>JOHN DEERE HARVESTER WORKS</t>
  </si>
  <si>
    <t>1100 13TH AVE</t>
  </si>
  <si>
    <t>EAST MOLINE</t>
  </si>
  <si>
    <t>ROCK ISLAND COUNTY</t>
  </si>
  <si>
    <t>JOHNS HOPKINS - HOMEWOOD CAMPUS</t>
  </si>
  <si>
    <t>3400       CHARLES STREET, NORTH</t>
  </si>
  <si>
    <t>THE JOHNS HOPKINS UNIVERSITY (100%)</t>
  </si>
  <si>
    <t>JOHNS MANVILLE</t>
  </si>
  <si>
    <t>6050  NORTH RIVER ROAD</t>
  </si>
  <si>
    <t>WATERVILLE</t>
  </si>
  <si>
    <t>2235 U.S. 411 N.</t>
  </si>
  <si>
    <t>ETOWAH</t>
  </si>
  <si>
    <t>MCMINN</t>
  </si>
  <si>
    <t>JOHNS MANVILLE INTERNATIONAL INC PLANT NO 8</t>
  </si>
  <si>
    <t>925 CARPENTER ROAD</t>
  </si>
  <si>
    <t>JOHNS MANVILLE PLANT NO 2</t>
  </si>
  <si>
    <t>408 PERRY STREET</t>
  </si>
  <si>
    <t>JR SIMPLOT COMPANY - FOOD GROUP</t>
  </si>
  <si>
    <t>2 MILES WEST OF CITY, HWY 19</t>
  </si>
  <si>
    <t>CALDWELL</t>
  </si>
  <si>
    <t>JW Aluminum</t>
  </si>
  <si>
    <t>435 Old Mount Holly Road</t>
  </si>
  <si>
    <t>Gossecreek</t>
  </si>
  <si>
    <t>CHARLESTON</t>
  </si>
  <si>
    <t>KOHLBERG KRAVIS ROBERTS &amp; CO LP (42%); GOLDMAN SACHS &amp; CO (30%); PENTWATER CAPITAL MANAGEMENT LP (15%); MAGNETAR FINANCIAL LLC (13%)</t>
  </si>
  <si>
    <t>Jack Daniel Distillery, Lem Motlow Prop., Inc.</t>
  </si>
  <si>
    <t>280 Lynchburg Highway</t>
  </si>
  <si>
    <t>Lynchburg</t>
  </si>
  <si>
    <t>James Hardie Building Products</t>
  </si>
  <si>
    <t>809 South Woodrow Wilson</t>
  </si>
  <si>
    <t>Plant City</t>
  </si>
  <si>
    <t>James Hardie Building Products, Inc.</t>
  </si>
  <si>
    <t>1000 James Hardie Way</t>
  </si>
  <si>
    <t>Pulaski</t>
  </si>
  <si>
    <t>PULASKI</t>
  </si>
  <si>
    <t>James Madison University</t>
  </si>
  <si>
    <t>800 South Main Street</t>
  </si>
  <si>
    <t>Harrisonburg</t>
  </si>
  <si>
    <t>HARRISONBURG CITY</t>
  </si>
  <si>
    <t>JAMES MADISON UNIVERSITY (100%)</t>
  </si>
  <si>
    <t>James Valley Ethanol LLC dba POET Biorefining - Groton</t>
  </si>
  <si>
    <t>40425 133rd Street</t>
  </si>
  <si>
    <t>Groton</t>
  </si>
  <si>
    <t>JAMES VALLEY ETHANOL LLC (89%); POET LLC (11%)</t>
  </si>
  <si>
    <t>Jewel Acquisition - Louisville Facility</t>
  </si>
  <si>
    <t xml:space="preserve">1500 West Main Street </t>
  </si>
  <si>
    <t>Jireh Semiconductor, Inc.</t>
  </si>
  <si>
    <t>3131 Ne Brookwood Pkwy</t>
  </si>
  <si>
    <t>Hillsboro</t>
  </si>
  <si>
    <t>ALPHA &amp; OMEGA SEMICONDUCTOR (100%)</t>
  </si>
  <si>
    <t>Johns Manville</t>
  </si>
  <si>
    <t>7500 Dutch Road</t>
  </si>
  <si>
    <t>200 W Industrial Boulevard</t>
  </si>
  <si>
    <t>Cleburne</t>
  </si>
  <si>
    <t>Johnson Controls Battery Group Inc. - Florence Recycling Center</t>
  </si>
  <si>
    <t>1800 Paper Mill Road</t>
  </si>
  <si>
    <t>Florence</t>
  </si>
  <si>
    <t>FLORENCE</t>
  </si>
  <si>
    <t>JOHNSON CONTROLS INC (100%)</t>
  </si>
  <si>
    <t>Joy Global Longview Operations</t>
  </si>
  <si>
    <t>2400 S. MCARTHUR BLVD.</t>
  </si>
  <si>
    <t>LONGVIEW</t>
  </si>
  <si>
    <t>GREGG COUNTY</t>
  </si>
  <si>
    <t>JOY GLOBAL INC (100%)</t>
  </si>
  <si>
    <t>KAAPA ETHANOL LLC</t>
  </si>
  <si>
    <t>8450 KAPPA LANE</t>
  </si>
  <si>
    <t>MINDEN</t>
  </si>
  <si>
    <t>KEARNEY COUNTY</t>
  </si>
  <si>
    <t>KAAPA ETHANOL LLC (100%)</t>
  </si>
  <si>
    <t>KAAPA Ethanol Ravenna, LLC</t>
  </si>
  <si>
    <t>35955 NAVAHO RD</t>
  </si>
  <si>
    <t>RAVENNA</t>
  </si>
  <si>
    <t>BUFFALO</t>
  </si>
  <si>
    <t>KAISER ALUMINUM (0145010093)</t>
  </si>
  <si>
    <t>600 KAISER DRIVE</t>
  </si>
  <si>
    <t>HEATH</t>
  </si>
  <si>
    <t>LICKING COUNTY</t>
  </si>
  <si>
    <t>KAISER ALUMINUM FABRICATED PRODUCTS LLC (100%)</t>
  </si>
  <si>
    <t>KAMIN LLC - Wrens</t>
  </si>
  <si>
    <t>2069 HOWARD MILL ROAD</t>
  </si>
  <si>
    <t>WRENS</t>
  </si>
  <si>
    <t>KAMIN HOLDCO LLC (100%)</t>
  </si>
  <si>
    <t>KANEKA North America LLC</t>
  </si>
  <si>
    <t>6161 UNDERWOOD RD</t>
  </si>
  <si>
    <t>KANEKA AMERICA HOLDINGS INC (100%)</t>
  </si>
  <si>
    <t>KANSAS ETHANOL LLC</t>
  </si>
  <si>
    <t>1630 AVE Q</t>
  </si>
  <si>
    <t>LYONS</t>
  </si>
  <si>
    <t>RICE COUNTY</t>
  </si>
  <si>
    <t>KANSAS ETHANOL LLC (100%)</t>
  </si>
  <si>
    <t>KANSAS STATE UNIV MAIN CAMPUS</t>
  </si>
  <si>
    <t>1810 Kerr Dr.</t>
  </si>
  <si>
    <t>MANHATTAN</t>
  </si>
  <si>
    <t>STATE OF KANSAS (100%)</t>
  </si>
  <si>
    <t>KELCO</t>
  </si>
  <si>
    <t>2025 HARBOR DR E</t>
  </si>
  <si>
    <t>SAN DIEGO</t>
  </si>
  <si>
    <t>SAN DIEGO COUNTY</t>
  </si>
  <si>
    <t>KELLOGG COMPANY</t>
  </si>
  <si>
    <t>425  PORTER STREET</t>
  </si>
  <si>
    <t>KELLOGG CO (100%)</t>
  </si>
  <si>
    <t>KELLOGG LANCASTER CEREAL PLT</t>
  </si>
  <si>
    <t>2050 STATE RD</t>
  </si>
  <si>
    <t>KELLOGG USA INC</t>
  </si>
  <si>
    <t>9601 F STREET</t>
  </si>
  <si>
    <t>DOUGLAS COUNTY</t>
  </si>
  <si>
    <t>KELLOGG USA,INC.</t>
  </si>
  <si>
    <t>2168 FRISCO AVENUE</t>
  </si>
  <si>
    <t>KENT STATE UNIVERSITY HEATING PLANT (1667040085)</t>
  </si>
  <si>
    <t>1501 Ted Boyd Drive</t>
  </si>
  <si>
    <t>KENT</t>
  </si>
  <si>
    <t>KENT STATE UNIVERSITY (100%)</t>
  </si>
  <si>
    <t>KEPLER PROCESSING CO POCAHONTAS NO 51 COAL PREP PLANT</t>
  </si>
  <si>
    <t>PINEVILLE</t>
  </si>
  <si>
    <t>WYOMING COUNTY</t>
  </si>
  <si>
    <t>ALPHA NATURAL RESOURCES LLC (100%)</t>
  </si>
  <si>
    <t>KERN OIL &amp; REFINING CO.</t>
  </si>
  <si>
    <t xml:space="preserve">7724 E PANAMA LN </t>
  </si>
  <si>
    <t>KERN OIL &amp; REFINING CO (100%)</t>
  </si>
  <si>
    <t>KEYMARK CORP PLANT</t>
  </si>
  <si>
    <t>1188 CAYADUTA ST</t>
  </si>
  <si>
    <t>FONDA</t>
  </si>
  <si>
    <t>KEYMARK CORP (100%)</t>
  </si>
  <si>
    <t>KIMBERLY CLARK CORPORATION</t>
  </si>
  <si>
    <t>246 OLD JACKSON HIGHWAY</t>
  </si>
  <si>
    <t>BEECH ISLAND</t>
  </si>
  <si>
    <t>KIMBERLY-CLARK CORP (100%)</t>
  </si>
  <si>
    <t>KIMBERLY CLARK PA LLC/CHESTER OPR</t>
  </si>
  <si>
    <t>One Avenue of the States</t>
  </si>
  <si>
    <t>Chester</t>
  </si>
  <si>
    <t>DELAWARE</t>
  </si>
  <si>
    <t>KIMBERLY CLARK WORLDWIDE INCORPORATED</t>
  </si>
  <si>
    <t>2001 EAST ORANGETHORPE AVENUE</t>
  </si>
  <si>
    <t>FULLERTON</t>
  </si>
  <si>
    <t>KIMBERLY-CLARK CORP</t>
  </si>
  <si>
    <t>3120 RIVERSIDE AVE</t>
  </si>
  <si>
    <t>MARINETTE</t>
  </si>
  <si>
    <t>MARINETTE COUNTY</t>
  </si>
  <si>
    <t>KIMBERLY-CLARK CORP OWENSBORO OPERATIONS</t>
  </si>
  <si>
    <t>601 INNOVATIVE WAY</t>
  </si>
  <si>
    <t>OWENSBORO</t>
  </si>
  <si>
    <t>KIMBERLY-CLARK CORP-JENKS FAC</t>
  </si>
  <si>
    <t>13219 South Kimberly-Clark Place</t>
  </si>
  <si>
    <t>JENKS</t>
  </si>
  <si>
    <t>KIMBERLY-CLARK CORP.</t>
  </si>
  <si>
    <t>5600 KIMBERLY WAY</t>
  </si>
  <si>
    <t>LOUDON</t>
  </si>
  <si>
    <t>LOUDON COUNTY</t>
  </si>
  <si>
    <t>KIMBERLY-CLARK TISSUE COMPANY</t>
  </si>
  <si>
    <t>200 BAY BRIDGE ROAD</t>
  </si>
  <si>
    <t>MOBILE</t>
  </si>
  <si>
    <t>KIMBERLY-CLARK TISSUE MILL</t>
  </si>
  <si>
    <t>58 PICKETT DISTRICT RD</t>
  </si>
  <si>
    <t>NEW MILFORD</t>
  </si>
  <si>
    <t>LITCHFIELD COUNTY</t>
  </si>
  <si>
    <t>KING AMERICA FINISHING, INC.</t>
  </si>
  <si>
    <t>1351 Scarboro Highway</t>
  </si>
  <si>
    <t>Sylvania</t>
  </si>
  <si>
    <t>SCREVEN COUNTY</t>
  </si>
  <si>
    <t>MILLIKEN &amp; CO (100%)</t>
  </si>
  <si>
    <t>KNAUF INSULATION GmbH</t>
  </si>
  <si>
    <t>HUGULEY INDUSTRIAL PARK 3502 43RD STREET SOUTH WES</t>
  </si>
  <si>
    <t>LANETT</t>
  </si>
  <si>
    <t>KNAUF INSULATION GMBH (100%)</t>
  </si>
  <si>
    <t>KNAUF Insulation GMBH</t>
  </si>
  <si>
    <t>1 Knauf Drive</t>
  </si>
  <si>
    <t>SHELBYVILLE</t>
  </si>
  <si>
    <t>KRAFT HEINZ FOOD COMPANY</t>
  </si>
  <si>
    <t>175 NORTHEAST 6TH AVENUE</t>
  </si>
  <si>
    <t>ONTARIO</t>
  </si>
  <si>
    <t>KRAFT HEINZ CO (100%)</t>
  </si>
  <si>
    <t>KRATON POLYMERS U S LLC</t>
  </si>
  <si>
    <t>2419 State Route 618</t>
  </si>
  <si>
    <t>BELPRE</t>
  </si>
  <si>
    <t>KRATON POLYMERS US LLC (100%)</t>
  </si>
  <si>
    <t>KTG (USA) Inc.</t>
  </si>
  <si>
    <t>400 Mahannah Ave</t>
  </si>
  <si>
    <t>Memphis</t>
  </si>
  <si>
    <t>KTG (USA) INC (100%)</t>
  </si>
  <si>
    <t>KaMin LLC-Macon</t>
  </si>
  <si>
    <t>822 HUBER ROAD</t>
  </si>
  <si>
    <t>TWIGGS</t>
  </si>
  <si>
    <t>Kaiser Aluminum Washington</t>
  </si>
  <si>
    <t>15000 E Euclid Ave</t>
  </si>
  <si>
    <t>Spokane Valley</t>
  </si>
  <si>
    <t>KapStone Charleston Kraft LLC</t>
  </si>
  <si>
    <t>5600 VIRGINIA AVE</t>
  </si>
  <si>
    <t>Charleston</t>
  </si>
  <si>
    <t>WESTROCK CO (100%)</t>
  </si>
  <si>
    <t>KapStone Kraft Paper Corporation</t>
  </si>
  <si>
    <t>139 Price Farm Road</t>
  </si>
  <si>
    <t>Cowpens</t>
  </si>
  <si>
    <t>CHEROKEE COUNTY</t>
  </si>
  <si>
    <t>KapStone Paper and Packaging Corp</t>
  </si>
  <si>
    <t>100 GASTON ROAD</t>
  </si>
  <si>
    <t>ROANOKE RAPIDS</t>
  </si>
  <si>
    <t>Halifax</t>
  </si>
  <si>
    <t>Kennecott Utah Copper, LLC</t>
  </si>
  <si>
    <t>4700 Daybreak Parkway</t>
  </si>
  <si>
    <t>South Jordan</t>
  </si>
  <si>
    <t>RIO TINTO AMERICA INC (100%)</t>
  </si>
  <si>
    <t>Kia Motors Manufacturing Georgia, Inc.</t>
  </si>
  <si>
    <t>7777 Kia Parkway</t>
  </si>
  <si>
    <t>West Point</t>
  </si>
  <si>
    <t>TROUP COUNTY</t>
  </si>
  <si>
    <t>KIA MOTORS AMERICA (100%)</t>
  </si>
  <si>
    <t>Klausner Lumber One, LLC</t>
  </si>
  <si>
    <t>17152 46th Trace</t>
  </si>
  <si>
    <t>Live Oak</t>
  </si>
  <si>
    <t>SUWANNEE COUNTY</t>
  </si>
  <si>
    <t>Klausner Holding USA INC (100%)</t>
  </si>
  <si>
    <t>Knauf Insulation Inc</t>
  </si>
  <si>
    <t>4812 Tabler Station Road</t>
  </si>
  <si>
    <t>Inwood</t>
  </si>
  <si>
    <t>Kohler Co.</t>
  </si>
  <si>
    <t>444 Highland Drive</t>
  </si>
  <si>
    <t>Kohler</t>
  </si>
  <si>
    <t>SHEBOYGAN COUNTY</t>
  </si>
  <si>
    <t>KOHLER CO (100%)</t>
  </si>
  <si>
    <t>C,N,TT</t>
  </si>
  <si>
    <t>Kohler Co. - Brownwood - Main Plant</t>
  </si>
  <si>
    <t>4601 Highway 377 South</t>
  </si>
  <si>
    <t>Brownwood</t>
  </si>
  <si>
    <t>Kohler Co. - Spartanburg Plant</t>
  </si>
  <si>
    <t>2851 Southport Road</t>
  </si>
  <si>
    <t>Spartanburg</t>
  </si>
  <si>
    <t>Kordsa Inc. - Chattanooga</t>
  </si>
  <si>
    <t>4501 North Access Road</t>
  </si>
  <si>
    <t>Chattanooga</t>
  </si>
  <si>
    <t>KORDSA INC (100%)</t>
  </si>
  <si>
    <t>Kraft Heinz Foods Company</t>
  </si>
  <si>
    <t>1701 W. Bradley Ave.</t>
  </si>
  <si>
    <t>Champaign</t>
  </si>
  <si>
    <t>CHAMPAIGN COUNTY</t>
  </si>
  <si>
    <t>LAMB WESTON</t>
  </si>
  <si>
    <t>811 GUM STREET</t>
  </si>
  <si>
    <t>CONNELL</t>
  </si>
  <si>
    <t>LAMB-WESTON HOLDINGS INC (100%)</t>
  </si>
  <si>
    <t>LAMB WESTON INC. Hermiston</t>
  </si>
  <si>
    <t>78153 WESTLAND ROAD</t>
  </si>
  <si>
    <t>HERMISTON</t>
  </si>
  <si>
    <t>UMATILLA</t>
  </si>
  <si>
    <t>LAMB WESTON INC. PASCO</t>
  </si>
  <si>
    <t>960 GLADE ROAD NORTH</t>
  </si>
  <si>
    <t>PASCO</t>
  </si>
  <si>
    <t>Lamb Weston, Inc (100%)</t>
  </si>
  <si>
    <t>LAMB WESTON INCORPORATED</t>
  </si>
  <si>
    <t>2975 LAMB WESTON RD.</t>
  </si>
  <si>
    <t>AMERICAN FALLS</t>
  </si>
  <si>
    <t>POWER COUNTY</t>
  </si>
  <si>
    <t>600 NE COLUMBIA AVE</t>
  </si>
  <si>
    <t>BOARDMAN</t>
  </si>
  <si>
    <t>MORROW COUNTY</t>
  </si>
  <si>
    <t>LAMB WESTON RDO FROZEN</t>
  </si>
  <si>
    <t>3704 PARK AVENUE SOUTH</t>
  </si>
  <si>
    <t>PARK RAPIDS</t>
  </si>
  <si>
    <t>HUBBARD COUNTY</t>
  </si>
  <si>
    <t>LAMB-WESTON/RDO FROZEN FOODS INC (100%)</t>
  </si>
  <si>
    <t>LAND O LAKES DRY CONDENSED MILK MFG</t>
  </si>
  <si>
    <t>405 PARK DRIVE</t>
  </si>
  <si>
    <t>LAND O LAKES INC (100%)</t>
  </si>
  <si>
    <t>LAND O\LAKES INCORPORATED</t>
  </si>
  <si>
    <t>400 SOUTH M STREET</t>
  </si>
  <si>
    <t>TULARE</t>
  </si>
  <si>
    <t>LCY ELASTOMERS</t>
  </si>
  <si>
    <t>4803 DECKER DRIVE</t>
  </si>
  <si>
    <t>LCY ELASTOMERS LP (100%)</t>
  </si>
  <si>
    <t>LEAF RIVER CELLULOSE LLC</t>
  </si>
  <si>
    <t>157 BUCK CREEK ROAD</t>
  </si>
  <si>
    <t>NEW AUGUSTA</t>
  </si>
  <si>
    <t>PERRY COUNTY</t>
  </si>
  <si>
    <t>LEHIGH HEAVY FORGE CORP/BETHLEHEM</t>
  </si>
  <si>
    <t>275 EMERY ST</t>
  </si>
  <si>
    <t>BETHLEHEM</t>
  </si>
  <si>
    <t>NORTHAMPTON COUNTY</t>
  </si>
  <si>
    <t>WHEMCO INC (100%)</t>
  </si>
  <si>
    <t>LEPRINO FOODS Allendale</t>
  </si>
  <si>
    <t>4700 RICH ST.</t>
  </si>
  <si>
    <t>ALLENDALE</t>
  </si>
  <si>
    <t>LEPRINO FOODS INC (100%)</t>
  </si>
  <si>
    <t>LIBBEY GLASS INC</t>
  </si>
  <si>
    <t>4302 JEWELLA AVENUE</t>
  </si>
  <si>
    <t>CADDO</t>
  </si>
  <si>
    <t>LIBBEY INC (100%)</t>
  </si>
  <si>
    <t>LINCOLN ELECTRIC CO *</t>
  </si>
  <si>
    <t>22801 SAINT CLAIR AVENUE</t>
  </si>
  <si>
    <t>CLEVELAND</t>
  </si>
  <si>
    <t>LINCOLN ELECTRIC HOLDINGS INC (100%)</t>
  </si>
  <si>
    <t>LINCOLNLAND AGRI-ENERGY LLC</t>
  </si>
  <si>
    <t>10406 N 1725TH ST</t>
  </si>
  <si>
    <t>PALESTINE</t>
  </si>
  <si>
    <t>CRAWFORD</t>
  </si>
  <si>
    <t>LINNCOLNLAND AGRI-ENERGY LLC (100%)</t>
  </si>
  <si>
    <t>LINCOLNWAY ENERGY LLC</t>
  </si>
  <si>
    <t>59511 WEST LINCOLN HWY</t>
  </si>
  <si>
    <t>LINCOLNWAY ENERGY LLC (100%)</t>
  </si>
  <si>
    <t>LION OIL CO-EL DORADO REFINERY</t>
  </si>
  <si>
    <t>1000 MCHENRY</t>
  </si>
  <si>
    <t>LITTLE SIOUX CORN PROCESSORS, LLC</t>
  </si>
  <si>
    <t>4808 F AVENUE</t>
  </si>
  <si>
    <t>MARCUS</t>
  </si>
  <si>
    <t>LITTLE SIOUX CORN PROCESSORS LLC (100%)</t>
  </si>
  <si>
    <t>LOCKHEED MARTIN MISSILES &amp; SPACE</t>
  </si>
  <si>
    <t>1111 LOCKHEED MARTIN WAY</t>
  </si>
  <si>
    <t>SANTA CLARA COUNTY</t>
  </si>
  <si>
    <t>LOCKHEED MARTIN CORP (100%)</t>
  </si>
  <si>
    <t>LOGAN ALUMINUM INC</t>
  </si>
  <si>
    <t>6920 LEWISBURG RD</t>
  </si>
  <si>
    <t>RUSSELLVILLE</t>
  </si>
  <si>
    <t>TRI-ARROWS ALUMINUM INC (60%); NOVELIS INC (40%)</t>
  </si>
  <si>
    <t>LONGHORN GLASS MANUFACTURING LP</t>
  </si>
  <si>
    <t>4202 FIDELITY STREET</t>
  </si>
  <si>
    <t>LONGVIEW FIBRE PAPER AND PACKAGING, INC</t>
  </si>
  <si>
    <t>300 FIBRE WAY</t>
  </si>
  <si>
    <t>COWLITZ COUNTY</t>
  </si>
  <si>
    <t>KAPSTONE PAPER &amp; PACKAGING CORP (100%)</t>
  </si>
  <si>
    <t>LOS ALAMOS NATIONAL LABORATORY</t>
  </si>
  <si>
    <t>3747 West Jemez Road</t>
  </si>
  <si>
    <t>LOS ALAMOS</t>
  </si>
  <si>
    <t>LOUIS DREYFUS AGRICULTURAL INDUSTRIES LL</t>
  </si>
  <si>
    <t>7344 STATE ROAD 15 SOUTH</t>
  </si>
  <si>
    <t>LOUIS DREYFUS CORP INC (100%)</t>
  </si>
  <si>
    <t>LOUIS DREYFUS COMMODITIES GRAND JUNCTION LLC</t>
  </si>
  <si>
    <t>1149 U AVENUE</t>
  </si>
  <si>
    <t>GRAND JUNCTION</t>
  </si>
  <si>
    <t>GREENE COUNTY</t>
  </si>
  <si>
    <t>Louis Dreyfus Co LLC (100%)</t>
  </si>
  <si>
    <t>LOUISIANA STATE UNIVERSITY - LSU</t>
  </si>
  <si>
    <t>STATE OF LOUISIANA (100%)</t>
  </si>
  <si>
    <t>LOYOLA UNIVERSITY MEDICAL CENTER</t>
  </si>
  <si>
    <t>2160 S FIRST AVE</t>
  </si>
  <si>
    <t>MAYWOOD</t>
  </si>
  <si>
    <t>LOYOLA UNIVERSITY HEALTH SYSTEM (100%)</t>
  </si>
  <si>
    <t>LUCITE BEAUMONT SITE</t>
  </si>
  <si>
    <t>6350 NORTH TWIN CITY HIGHWAY</t>
  </si>
  <si>
    <t>NEDERLAND</t>
  </si>
  <si>
    <t>LUCITE INTERNATIONAL INC (100%)</t>
  </si>
  <si>
    <t>LUCITE INTERNATIONAL INC</t>
  </si>
  <si>
    <t>2665 FITE ROAD</t>
  </si>
  <si>
    <t>LUNDAY-THAGARD COMPANY</t>
  </si>
  <si>
    <t>9301 SOUTH GARFIELD AVENUE</t>
  </si>
  <si>
    <t>SOUTH GATE</t>
  </si>
  <si>
    <t>WORLD OIL CORP (100%)</t>
  </si>
  <si>
    <t>Lamb Weston Inc</t>
  </si>
  <si>
    <t>1005 E Street SW</t>
  </si>
  <si>
    <t>Quincy</t>
  </si>
  <si>
    <t>GRANT</t>
  </si>
  <si>
    <t>Lamb Weston Inc.</t>
  </si>
  <si>
    <t>2013 SAINT STREET</t>
  </si>
  <si>
    <t>Lamb Weston Twin Falls</t>
  </si>
  <si>
    <t>856 Russet Street</t>
  </si>
  <si>
    <t>Twin Falls</t>
  </si>
  <si>
    <t>TWIN FALLS COUNTY</t>
  </si>
  <si>
    <t>LAMB WESTON, INC (100%)</t>
  </si>
  <si>
    <t>Lamb Weston, Inc</t>
  </si>
  <si>
    <t>750 NE Columbia Ave</t>
  </si>
  <si>
    <t>Boardman</t>
  </si>
  <si>
    <t>Lauscha Fiber International</t>
  </si>
  <si>
    <t>105 East Port Lane</t>
  </si>
  <si>
    <t>Summerville</t>
  </si>
  <si>
    <t>DORCHESTER</t>
  </si>
  <si>
    <t>UNIFRAX I LLC (100%)</t>
  </si>
  <si>
    <t>Lemont Refinery</t>
  </si>
  <si>
    <t>135TH STREET AND NEW AVENUE</t>
  </si>
  <si>
    <t>LEMONT</t>
  </si>
  <si>
    <t>Will</t>
  </si>
  <si>
    <t>Lenzing Fibers Inc.</t>
  </si>
  <si>
    <t>12950 US Highway 43 North</t>
  </si>
  <si>
    <t>Axis</t>
  </si>
  <si>
    <t>LENZING FIBERS INC (100%)</t>
  </si>
  <si>
    <t>Leprino Foods - Lemoore West</t>
  </si>
  <si>
    <t>351 North Belle Haven Drive</t>
  </si>
  <si>
    <t>Lemore</t>
  </si>
  <si>
    <t>Leprino Foods Roswell</t>
  </si>
  <si>
    <t>5600 OMAHA RD</t>
  </si>
  <si>
    <t>ROSWELL</t>
  </si>
  <si>
    <t>CHAVES COUNTY</t>
  </si>
  <si>
    <t>Leprino Foods, Greeley</t>
  </si>
  <si>
    <t>1302 1 st Avenue</t>
  </si>
  <si>
    <t>Libbey Glass Inc.</t>
  </si>
  <si>
    <t>940 Ash Street</t>
  </si>
  <si>
    <t>Toledo</t>
  </si>
  <si>
    <t>Liberty Packing</t>
  </si>
  <si>
    <t>12045 S Ingomar Grade Road</t>
  </si>
  <si>
    <t>Los Banos</t>
  </si>
  <si>
    <t>THE MORNING STAR CO (100%)</t>
  </si>
  <si>
    <t>Lima Refinery</t>
  </si>
  <si>
    <t>1150 SOUTH METCALF STREET</t>
  </si>
  <si>
    <t>LIMA</t>
  </si>
  <si>
    <t>Allen</t>
  </si>
  <si>
    <t>LIMA REFINING CO (100%)</t>
  </si>
  <si>
    <t>Limetree Bay Terminals, LLC</t>
  </si>
  <si>
    <t>1 ESTATE HOPE</t>
  </si>
  <si>
    <t>CHRISTIANSTED</t>
  </si>
  <si>
    <t>LIMETREE BAY TERMINALS LLC (100%)</t>
  </si>
  <si>
    <t>Lion Elastomers</t>
  </si>
  <si>
    <t>1615 MAIN ST</t>
  </si>
  <si>
    <t>PORT NECHES</t>
  </si>
  <si>
    <t>LION COPOLMER HOLDINGS LLC (100%)</t>
  </si>
  <si>
    <t>Little Rapids - Shawano Paper Mill</t>
  </si>
  <si>
    <t>W7575 Poplar Road</t>
  </si>
  <si>
    <t>Shawano</t>
  </si>
  <si>
    <t>SHAWANO COUNTY</t>
  </si>
  <si>
    <t>LITTLE RAPIDS CORP (100%)</t>
  </si>
  <si>
    <t>Loma Linda University</t>
  </si>
  <si>
    <t>11100 Anderson Street</t>
  </si>
  <si>
    <t>Loma Linda</t>
  </si>
  <si>
    <t>LOMA LINDA UNIVERSITY (100%)</t>
  </si>
  <si>
    <t>Long Draw Substation</t>
  </si>
  <si>
    <t>Long Island Jewish Medical Center</t>
  </si>
  <si>
    <t>270-05 76 Avenue</t>
  </si>
  <si>
    <t>New Hyde Park</t>
  </si>
  <si>
    <t>QUEENS COUNTY</t>
  </si>
  <si>
    <t>LONG ISLAND JEWISH MEDICAL CENTER (100%)</t>
  </si>
  <si>
    <t>Los Angeles International Airport (LAX)</t>
  </si>
  <si>
    <t>275 Center Way</t>
  </si>
  <si>
    <t>Los Angeles</t>
  </si>
  <si>
    <t>CITY OF LOS ANGELES DEPARTMENT OF AIRPORTS (100%)</t>
  </si>
  <si>
    <t>Los Angeles Refinery (LAR)</t>
  </si>
  <si>
    <t>2350 E. 223rd Street</t>
  </si>
  <si>
    <t>CARSON</t>
  </si>
  <si>
    <t>Los Gatos Tomato Products</t>
  </si>
  <si>
    <t>19800 Gale Ave</t>
  </si>
  <si>
    <t>Huron</t>
  </si>
  <si>
    <t>LOS GATOS TOMATO PRODUCTS (100%)</t>
  </si>
  <si>
    <t>Louisiana Pacific Corporation</t>
  </si>
  <si>
    <t>5110 U.S. HWY 190E</t>
  </si>
  <si>
    <t>Jasper</t>
  </si>
  <si>
    <t>LOUISIANA PACIFIC CORP (100%)</t>
  </si>
  <si>
    <t>Louisiana Sugar Refining, LLC</t>
  </si>
  <si>
    <t>1230 S Fifth Ave POB 625</t>
  </si>
  <si>
    <t>Gramercy</t>
  </si>
  <si>
    <t>CARGILL INC (50%); SUGAR GROWERS &amp; REFINERS INC (50%)</t>
  </si>
  <si>
    <t>MARCAL MANUFACTURING, LLC.</t>
  </si>
  <si>
    <t>1 MARKET ST</t>
  </si>
  <si>
    <t>ELMWOOD PARK</t>
  </si>
  <si>
    <t>BERGEN COUNTY</t>
  </si>
  <si>
    <t>MARCAL MANUFACTURING LLC (100%)</t>
  </si>
  <si>
    <t>MARQUIS ENERGY LLC</t>
  </si>
  <si>
    <t>11953 Prairie Industrial Parkway</t>
  </si>
  <si>
    <t>MARQUIS ENERGY LLC (100%)</t>
  </si>
  <si>
    <t>MARTIN MARIETTA MAGNESIA SPECIALTIES, LLC</t>
  </si>
  <si>
    <t>1800 EAST LAKE ROAD</t>
  </si>
  <si>
    <t>MANISTEE</t>
  </si>
  <si>
    <t>MANISTEE COUNTY</t>
  </si>
  <si>
    <t>MARTIN MARIETTA MATERIALS INC (100%)</t>
  </si>
  <si>
    <t>MARTIN OPERATING PTNR LP</t>
  </si>
  <si>
    <t>484 EAST 6TH STREET</t>
  </si>
  <si>
    <t>SMACKOVER</t>
  </si>
  <si>
    <t>MARTIN MIDSTREAM PARTNERS LP (100%)</t>
  </si>
  <si>
    <t>MARYSVILLE ETHANOL LLC</t>
  </si>
  <si>
    <t>2512 BUSHA HIGWAY</t>
  </si>
  <si>
    <t>MARYSVILLE</t>
  </si>
  <si>
    <t>MARYSVILLE ETHANOL LLC (100%)</t>
  </si>
  <si>
    <t>MASSPORT LOGAN AIRPORT</t>
  </si>
  <si>
    <t>ONE HARBORSIDE DRIVE</t>
  </si>
  <si>
    <t>EAST BOSTON</t>
  </si>
  <si>
    <t>MASSACHUSETTS PORT AUTHORITY (100%)</t>
  </si>
  <si>
    <t>MATALCO (U.S.), INC.</t>
  </si>
  <si>
    <t>5120 TOD AVENUE SW</t>
  </si>
  <si>
    <t>LORDSTOWN</t>
  </si>
  <si>
    <t>MATALCO (US) INC (100%)</t>
  </si>
  <si>
    <t>MAYO MEDICAL CENTER - ROCHESTER</t>
  </si>
  <si>
    <t>200 1st St. SW</t>
  </si>
  <si>
    <t>ROCHESTER</t>
  </si>
  <si>
    <t>OLMSTED COUNTY</t>
  </si>
  <si>
    <t>MAYO CLINIC (100%)</t>
  </si>
  <si>
    <t>MCCAIN FOODS POTATO FACILITY</t>
  </si>
  <si>
    <t>319 RICHARDSON ROAD</t>
  </si>
  <si>
    <t>EASTON</t>
  </si>
  <si>
    <t>AROOSTOOK</t>
  </si>
  <si>
    <t>MCCAIN FOODS USA INC (100%)</t>
  </si>
  <si>
    <t>MCCAIN FOODS USA INC</t>
  </si>
  <si>
    <t>HWY 54 AND 110TH ST.</t>
  </si>
  <si>
    <t>PLOVER</t>
  </si>
  <si>
    <t>100 LEE STREET</t>
  </si>
  <si>
    <t>218 WEST HIGHWAY 30</t>
  </si>
  <si>
    <t>BURLEY</t>
  </si>
  <si>
    <t>CASSIA COUNTY</t>
  </si>
  <si>
    <t>MEMPHIS CELLULOSE LLC</t>
  </si>
  <si>
    <t>1001 TILLMAN ST.</t>
  </si>
  <si>
    <t>MERAUX REFINERY</t>
  </si>
  <si>
    <t>2500 EAST SAINT BERNARD HIGHWAY</t>
  </si>
  <si>
    <t>MERAUX</t>
  </si>
  <si>
    <t>MERCEDES-BENZ US INTERNATIONAL INC</t>
  </si>
  <si>
    <t>1 MERCEDES DRIVE</t>
  </si>
  <si>
    <t>VANCE</t>
  </si>
  <si>
    <t>MERCURY MARINE FOND DU LAC COMPLEX</t>
  </si>
  <si>
    <t>W6250 PIONEER RD</t>
  </si>
  <si>
    <t>FOND DU LAC</t>
  </si>
  <si>
    <t>FOND DU LAC COUNTY</t>
  </si>
  <si>
    <t>BRUNSWICK CORP (100%)</t>
  </si>
  <si>
    <t>METROPOLITAN AIRPORTS COMMISSION</t>
  </si>
  <si>
    <t>6040 28TH AVENUE SOUTH</t>
  </si>
  <si>
    <t>MINNEAPOLIS</t>
  </si>
  <si>
    <t>METROPOLITAN AIRPORTS COMMISSION (100%)</t>
  </si>
  <si>
    <t>METTIKI COAL, LLC</t>
  </si>
  <si>
    <t>293 TABLE ROCK ROAD</t>
  </si>
  <si>
    <t>GARRETT COUNTY</t>
  </si>
  <si>
    <t>ALLIANCE COAL LLC (100%)</t>
  </si>
  <si>
    <t>MGM RESORTS INTERNATIONAL</t>
  </si>
  <si>
    <t>4882 Frank Sinatra Dr</t>
  </si>
  <si>
    <t>LAS VEGAS</t>
  </si>
  <si>
    <t>MGM RESORTS INTERNATIONAL (100%)</t>
  </si>
  <si>
    <t>MGPI Processing, Inc.</t>
  </si>
  <si>
    <t>1300 MAIN STREET</t>
  </si>
  <si>
    <t>ATCHISON</t>
  </si>
  <si>
    <t>MGPI PROCESSING INC (100%)</t>
  </si>
  <si>
    <t>MGPI of Indiana, LLC</t>
  </si>
  <si>
    <t>7 RIDGE AVE</t>
  </si>
  <si>
    <t>MGP INGREDIENTS INC (100%)</t>
  </si>
  <si>
    <t>MIAMI UNIVERSITY (1409090081)</t>
  </si>
  <si>
    <t>101 South Fisher Drive</t>
  </si>
  <si>
    <t>OXFORD</t>
  </si>
  <si>
    <t>MIAMI UNIVERSITY (100%)</t>
  </si>
  <si>
    <t>MICHELIN NORTH AMERICA ARDMORE PLANT</t>
  </si>
  <si>
    <t>1101 Michelin RD.</t>
  </si>
  <si>
    <t>ARDMORE</t>
  </si>
  <si>
    <t>CARTER</t>
  </si>
  <si>
    <t>MICHIGAN STATE UNIVERSITY</t>
  </si>
  <si>
    <t>354 Service Rd.</t>
  </si>
  <si>
    <t>EAST LANSING</t>
  </si>
  <si>
    <t>INGHAM</t>
  </si>
  <si>
    <t>MICHIGAN STATE UNIVERSITY (100%)</t>
  </si>
  <si>
    <t>MICROCHIP TECHNOLOGY INC</t>
  </si>
  <si>
    <t>21015 SOUTHEAST STARK STREET</t>
  </si>
  <si>
    <t>GRESHAM</t>
  </si>
  <si>
    <t>MICROCHIP TECHNOLOGY INC (100%)</t>
  </si>
  <si>
    <t>MICRON TECHNOLOGY, INC.</t>
  </si>
  <si>
    <t>8000 SOUTH FEDERAL WAY</t>
  </si>
  <si>
    <t>BOISE</t>
  </si>
  <si>
    <t>ADA COUNTY</t>
  </si>
  <si>
    <t>MICRON TECHNOLOGY INC (100%)</t>
  </si>
  <si>
    <t>MID AMERICA AGRI PRODUCTS WHEATLAND LLC</t>
  </si>
  <si>
    <t>76080 RD 338</t>
  </si>
  <si>
    <t>MADRID</t>
  </si>
  <si>
    <t>PERKINS COUNTY</t>
  </si>
  <si>
    <t>MID AMERICA BIO ENERGY &amp; COMMODITIES LLC (100%)</t>
  </si>
  <si>
    <t>MID-MISSOURI ENERGY LLC</t>
  </si>
  <si>
    <t>15311 N. SALINE 65 HWY</t>
  </si>
  <si>
    <t>MALTA BEND</t>
  </si>
  <si>
    <t>SALINE</t>
  </si>
  <si>
    <t>MID-MISSOURI ENERGY LLC (100%)</t>
  </si>
  <si>
    <t>MIDDLE TENNESSEE STATE UNIVERSITY</t>
  </si>
  <si>
    <t>1301 EAST MAIN STREET</t>
  </si>
  <si>
    <t>MURFREESBORO</t>
  </si>
  <si>
    <t>Middle Tennessee State University (100%)</t>
  </si>
  <si>
    <t>MILLERCOORS LLC</t>
  </si>
  <si>
    <t>405 CORDELE ROAD</t>
  </si>
  <si>
    <t>ALBANY</t>
  </si>
  <si>
    <t>DOUGHERTY COUNTY</t>
  </si>
  <si>
    <t>MOLSON COORS BREWING CO (100%)</t>
  </si>
  <si>
    <t>MILLERCOORS USA LLC - TRENTON BREWERY</t>
  </si>
  <si>
    <t>2525 WAYNE MADISON ROAD</t>
  </si>
  <si>
    <t>TRENTON</t>
  </si>
  <si>
    <t>MILLERCOORS-MILWAUKEE BREWERY</t>
  </si>
  <si>
    <t>4000 W STATE ST</t>
  </si>
  <si>
    <t>MILWAUKEE COUNTY</t>
  </si>
  <si>
    <t>MILLIKEN &amp; CO MAGNOLIA PLT</t>
  </si>
  <si>
    <t>157 NEW MILLIKEN RD</t>
  </si>
  <si>
    <t>BLACKSBURG</t>
  </si>
  <si>
    <t>MILLIKEN &amp; COMPANY PENDLETON FINISHING PLANT</t>
  </si>
  <si>
    <t>200 EXCELSIOR MILL RD.</t>
  </si>
  <si>
    <t>PENDLETON</t>
  </si>
  <si>
    <t>PICKENS COUNTY</t>
  </si>
  <si>
    <t>MINNESOTA SOYBEAN PROCESSORS - BREWSTER</t>
  </si>
  <si>
    <t xml:space="preserve">121 ZEH AVE </t>
  </si>
  <si>
    <t>BREWSTER</t>
  </si>
  <si>
    <t>NOBLES</t>
  </si>
  <si>
    <t>MINNESOTA SOYBEAN PROCESSORS (100%)</t>
  </si>
  <si>
    <t>MIT Central Utility Plant</t>
  </si>
  <si>
    <t>59 VASSAR ST</t>
  </si>
  <si>
    <t>CAMBRIDGE</t>
  </si>
  <si>
    <t>Middlesex</t>
  </si>
  <si>
    <t>MASSACHUSETTS INSTITUTE OF TECHNOLOGY (100%)</t>
  </si>
  <si>
    <t>MITSUBISHI POLYCRYSTALLINE SILICON AMERICAN CORPORATION</t>
  </si>
  <si>
    <t>7800 MITSUBISHI LANE</t>
  </si>
  <si>
    <t>THEODORE</t>
  </si>
  <si>
    <t>MITSUBISHI MATERIALS CORP (100%)</t>
  </si>
  <si>
    <t>MITSUBISHI POLYESTER FILM, INC</t>
  </si>
  <si>
    <t>2001 HOOD ROAD</t>
  </si>
  <si>
    <t>MITSUBISHI POLYESTER FILM INC (100%)</t>
  </si>
  <si>
    <t>MMSD-JONES ISLAND WASTEWATER TREATMENT PLANT</t>
  </si>
  <si>
    <t>700 E JONES ST</t>
  </si>
  <si>
    <t>MILWAUKEE METROPOLITAN SEWERAGE DISTRICT (100%)</t>
  </si>
  <si>
    <t>MOBILE PAPERBOARD</t>
  </si>
  <si>
    <t>701 MOBILE STREET</t>
  </si>
  <si>
    <t>MOM BRANDS CO - PLANT 2 - NORTHFIELD</t>
  </si>
  <si>
    <t>701 W 5TH ST</t>
  </si>
  <si>
    <t>NORTHFIELD</t>
  </si>
  <si>
    <t>POST HOLDINGS INC (100%)</t>
  </si>
  <si>
    <t>MONARCH CERAMIC TILE INC</t>
  </si>
  <si>
    <t>834 RICKWOOD ROAD</t>
  </si>
  <si>
    <t>LAUDERDALE COUNTY</t>
  </si>
  <si>
    <t>MORNING STAR PACKING CO (Williams)</t>
  </si>
  <si>
    <t>2211 OLD HWY 99</t>
  </si>
  <si>
    <t>WILLIAMS</t>
  </si>
  <si>
    <t>COLUSA</t>
  </si>
  <si>
    <t>MORTON SALT</t>
  </si>
  <si>
    <t>180 SIXTH STREET</t>
  </si>
  <si>
    <t>MORTON SALT INC (100%)</t>
  </si>
  <si>
    <t>MORTON SALT, INC.</t>
  </si>
  <si>
    <t>45 RIBAUD AVENUE EAST</t>
  </si>
  <si>
    <t>SILVER SPRINGS</t>
  </si>
  <si>
    <t>WYOMING</t>
  </si>
  <si>
    <t>MOST INC</t>
  </si>
  <si>
    <t>50 CHERRY BLOSSOM WAY</t>
  </si>
  <si>
    <t>TROY</t>
  </si>
  <si>
    <t>TOYOTA TSUSHO AMERICA INC (100%)</t>
  </si>
  <si>
    <t>MOTIVA ENTERPRISES LLC</t>
  </si>
  <si>
    <t>2555 SAVANNAH AVE</t>
  </si>
  <si>
    <t>PORT ARTHUR</t>
  </si>
  <si>
    <t>SAUDI REFINING INC (100%)</t>
  </si>
  <si>
    <t>MOUNT SINAI HOSPITAL</t>
  </si>
  <si>
    <t>ONE GUSTAVE L LEVY PLACE</t>
  </si>
  <si>
    <t>NEW YORK CITY</t>
  </si>
  <si>
    <t>THE MOUNT SINAI MEDICAL CENTER (100%)</t>
  </si>
  <si>
    <t>MOUNT VERNON MILLS INC APPAREL FABRICS DIV</t>
  </si>
  <si>
    <t>91 FOURTH STREET</t>
  </si>
  <si>
    <t>TRION</t>
  </si>
  <si>
    <t>CHATTOOGA COUNTY</t>
  </si>
  <si>
    <t>MOUNT VERNON MILLS INC (100%)</t>
  </si>
  <si>
    <t>MP Mine Operations LLC</t>
  </si>
  <si>
    <t>67750 Bailey Road</t>
  </si>
  <si>
    <t>Mountain Pass</t>
  </si>
  <si>
    <t>MP MINE OPERATIONS LLC (100%)</t>
  </si>
  <si>
    <t>MT JEWETT COMPLEX</t>
  </si>
  <si>
    <t>149 Temple Drive</t>
  </si>
  <si>
    <t>KANE</t>
  </si>
  <si>
    <t>MW/MB, LLC</t>
  </si>
  <si>
    <t>1900 Corporate Parkway Boulevard</t>
  </si>
  <si>
    <t>Clarksville</t>
  </si>
  <si>
    <t>MW/MB LLC (100%)</t>
  </si>
  <si>
    <t>Macon LNG</t>
  </si>
  <si>
    <t>258 Henderson Road</t>
  </si>
  <si>
    <t>BIBB</t>
  </si>
  <si>
    <t>MagRetech LLC</t>
  </si>
  <si>
    <t>301 Count Road 177</t>
  </si>
  <si>
    <t>Bellevue</t>
  </si>
  <si>
    <t>SANDUSKY COUNTY</t>
  </si>
  <si>
    <t>MAGRETECH LLC (100%)</t>
  </si>
  <si>
    <t>Magnesium Products of America, Inc</t>
  </si>
  <si>
    <t>2001 Industrial Dr</t>
  </si>
  <si>
    <t>Eaton Rapids</t>
  </si>
  <si>
    <t>EATON COUNTY</t>
  </si>
  <si>
    <t>MAGNESIUM PRODUCTS OF AMERICA (100%)</t>
  </si>
  <si>
    <t>T</t>
  </si>
  <si>
    <t>Magnitude 7 Metals, LLC</t>
  </si>
  <si>
    <t>391 St. Jude Industrial Park</t>
  </si>
  <si>
    <t>Marston</t>
  </si>
  <si>
    <t>NEW MADRID COUNTY</t>
  </si>
  <si>
    <t>Magnitude 7 Metals, LLC (100%)</t>
  </si>
  <si>
    <t>Malteurop North America Inc</t>
  </si>
  <si>
    <t>2800 Great Bear Avenue</t>
  </si>
  <si>
    <t>Great Falls</t>
  </si>
  <si>
    <t>MALTEUROP NORTH AMERICA INC (100%)</t>
  </si>
  <si>
    <t>3830 W Grant St</t>
  </si>
  <si>
    <t>Milwaukee</t>
  </si>
  <si>
    <t>Marathon Mandan Refinery</t>
  </si>
  <si>
    <t>900 Old Red Trail NE</t>
  </si>
  <si>
    <t>Mandan</t>
  </si>
  <si>
    <t>MORTON COUNTY</t>
  </si>
  <si>
    <t>Marathon Petroleum Corp (100%)</t>
  </si>
  <si>
    <t>Marathon Petroleum Corporation</t>
  </si>
  <si>
    <t>3815 116th Avenue SW</t>
  </si>
  <si>
    <t>Dickinson</t>
  </si>
  <si>
    <t>Marion County Preparation Plant</t>
  </si>
  <si>
    <t>FAIRVIEW</t>
  </si>
  <si>
    <t>OHIO VALLEY RESOURCES INC (100%)</t>
  </si>
  <si>
    <t>Marion Ethanol LLC d/b/a Poet Biorefining - Marion</t>
  </si>
  <si>
    <t>1660 Hillman Ford Road</t>
  </si>
  <si>
    <t>Marion</t>
  </si>
  <si>
    <t>POET LLC (50%)</t>
  </si>
  <si>
    <t>Marlboro Paper Mill</t>
  </si>
  <si>
    <t>585 Willamette Rd</t>
  </si>
  <si>
    <t>Bennettsville</t>
  </si>
  <si>
    <t>Marlboro</t>
  </si>
  <si>
    <t>Marquis Energy - Wisconsin, LLC</t>
  </si>
  <si>
    <t>N9585 STATE ROAD 80</t>
  </si>
  <si>
    <t>NECEDAH</t>
  </si>
  <si>
    <t>JUNEAU COUNTY</t>
  </si>
  <si>
    <t>Mars Petcare US, Inc.</t>
  </si>
  <si>
    <t>5115 Fisher Road</t>
  </si>
  <si>
    <t>MARS INC (100%)</t>
  </si>
  <si>
    <t>Mars Wrigley Confectionery US, LLC</t>
  </si>
  <si>
    <t>700 HIGH STREET</t>
  </si>
  <si>
    <t>HACKETTSTOWN</t>
  </si>
  <si>
    <t>Masonite Corporation</t>
  </si>
  <si>
    <t>1401 East 4th St.</t>
  </si>
  <si>
    <t>MARSHFIELD</t>
  </si>
  <si>
    <t>MASONITE NORTH AMERICA (100%)</t>
  </si>
  <si>
    <t>Mastronardi Produce</t>
  </si>
  <si>
    <t>270 N. Filmore Road</t>
  </si>
  <si>
    <t>Coldwater</t>
  </si>
  <si>
    <t>BRANCH COUNTY</t>
  </si>
  <si>
    <t>MASTRONARDI PRODUCE (100%)</t>
  </si>
  <si>
    <t>Materion Brush, Inc.</t>
  </si>
  <si>
    <t>14710 W. Portage River S. Rd.</t>
  </si>
  <si>
    <t>Elmore</t>
  </si>
  <si>
    <t>MATERION CORP (100%)</t>
  </si>
  <si>
    <t>Maxim Integrated Products</t>
  </si>
  <si>
    <t>14320 SW JENKINS ROAD</t>
  </si>
  <si>
    <t>BEAVERTON</t>
  </si>
  <si>
    <t>MAXIM INTEGRATED PRODUCTS INC (100%)</t>
  </si>
  <si>
    <t>McClure River Prep Plant</t>
  </si>
  <si>
    <t>2079 Herndon Road</t>
  </si>
  <si>
    <t>McClure</t>
  </si>
  <si>
    <t>CONTURA ENERGY LLC (100%)</t>
  </si>
  <si>
    <t>McWane Ductile - Ohio</t>
  </si>
  <si>
    <t>2266 S. 6TH ST.</t>
  </si>
  <si>
    <t>MCWANE INC (100%)</t>
  </si>
  <si>
    <t>McWane Ductile - Utah, A Division of McWane Inc.</t>
  </si>
  <si>
    <t>2550 SOUTH INDUSTRIAL PARKWAY</t>
  </si>
  <si>
    <t>McWane Ductile-New Jersey</t>
  </si>
  <si>
    <t>183 SITGREAVES ST.</t>
  </si>
  <si>
    <t>PHILLIPSBURG</t>
  </si>
  <si>
    <t>Melrose Dairy Proteins, LLC</t>
  </si>
  <si>
    <t>1000 Kraft Drive SE</t>
  </si>
  <si>
    <t>Melrose</t>
  </si>
  <si>
    <t>STEARNS</t>
  </si>
  <si>
    <t>Menominee Acquisition Corporation, d/b/a Dunn Paper - Menominee</t>
  </si>
  <si>
    <t>144 1ST ST.</t>
  </si>
  <si>
    <t>Mexichem Specialty Resins, Inc.</t>
  </si>
  <si>
    <t>1546 COUNTY ROAD 1450 N</t>
  </si>
  <si>
    <t>MEXICHEM SPECIALTY RESINS INC (100%)</t>
  </si>
  <si>
    <t>76 Porcupine Road</t>
  </si>
  <si>
    <t>Pedricktown</t>
  </si>
  <si>
    <t>SALEM</t>
  </si>
  <si>
    <t>Michelin NA Lexington</t>
  </si>
  <si>
    <t>2420 Two Notch Road</t>
  </si>
  <si>
    <t>LEXINGTON COUNTY</t>
  </si>
  <si>
    <t>Michelin North America</t>
  </si>
  <si>
    <t>1401 Antioch Church Road</t>
  </si>
  <si>
    <t>Michigan Milk Producers Association</t>
  </si>
  <si>
    <t>431 West Williams Street</t>
  </si>
  <si>
    <t>Ovid</t>
  </si>
  <si>
    <t>MICHIGAN MILK PRODUCERS ASSOC (100%)</t>
  </si>
  <si>
    <t>Microchip Technology</t>
  </si>
  <si>
    <t>1150 E. Cheyenne Mountain Boulevard</t>
  </si>
  <si>
    <t>Colorado Springs</t>
  </si>
  <si>
    <t>Microchip Technology Inc.</t>
  </si>
  <si>
    <t xml:space="preserve">1200 S. 52nd Street </t>
  </si>
  <si>
    <t>Tempe</t>
  </si>
  <si>
    <t>Micron Technology, Inc.</t>
  </si>
  <si>
    <t>9600 Godwin Drive</t>
  </si>
  <si>
    <t>Manassas</t>
  </si>
  <si>
    <t>MANASSAS CITY</t>
  </si>
  <si>
    <t>MillerCoors USA LLC.</t>
  </si>
  <si>
    <t>15801 E. 1ST ST.</t>
  </si>
  <si>
    <t>IRWINDALE</t>
  </si>
  <si>
    <t>MILLERCOORS USA LLC (100%)</t>
  </si>
  <si>
    <t>Mineral Park Mine</t>
  </si>
  <si>
    <t>8275 North Mineral Park Road</t>
  </si>
  <si>
    <t>Golden Valley</t>
  </si>
  <si>
    <t>MOHAVE</t>
  </si>
  <si>
    <t>ORIGIN MINING CO (100%)</t>
  </si>
  <si>
    <t>Mizkan America Inc</t>
  </si>
  <si>
    <t>1400 EAST WATERLOO ROAD</t>
  </si>
  <si>
    <t>STOCKTON</t>
  </si>
  <si>
    <t>MIZKAN GROUP COMP (100%)</t>
  </si>
  <si>
    <t>Mohawk Industries - S. HAMILTON ST. PLANT</t>
  </si>
  <si>
    <t>2100 South Hamilton Street</t>
  </si>
  <si>
    <t>Mohegan Tribe of Indians of Connecticut</t>
  </si>
  <si>
    <t>13 Crow Hill Road</t>
  </si>
  <si>
    <t>Uncasville</t>
  </si>
  <si>
    <t>NEW LONDON</t>
  </si>
  <si>
    <t>MOHEGAN TRIBE OF INDIANS OF CONNECTICUT (100%)</t>
  </si>
  <si>
    <t>Momentive Performance Materials</t>
  </si>
  <si>
    <t>260 HUDSON RIVER ROAD</t>
  </si>
  <si>
    <t>WATERFORD</t>
  </si>
  <si>
    <t>Saratoga</t>
  </si>
  <si>
    <t>MOMENTIVE PERFORMANCE MATERIALS HOLDINGS LLC (100%)</t>
  </si>
  <si>
    <t>Mondelez Global LLC</t>
  </si>
  <si>
    <t>7300 SOUTH KEDZIE AVENUE</t>
  </si>
  <si>
    <t>MONDELEZ INTERNATIONAL INC (100%)</t>
  </si>
  <si>
    <t>Monongalia County Preparation Plant</t>
  </si>
  <si>
    <t>WANA</t>
  </si>
  <si>
    <t>MONONGALIA</t>
  </si>
  <si>
    <t>Monroe Energy, LLC, Trainer Refinery</t>
  </si>
  <si>
    <t>4101 Post Road</t>
  </si>
  <si>
    <t>Trainer</t>
  </si>
  <si>
    <t>Montclair State University</t>
  </si>
  <si>
    <t>1 Normal Avenue</t>
  </si>
  <si>
    <t>Montclair</t>
  </si>
  <si>
    <t>MONTCLAIR STATE UNIVERSITY (100%)</t>
  </si>
  <si>
    <t>Montefiore Medical Center-111 East 210th Street</t>
  </si>
  <si>
    <t>111 East 210th Street</t>
  </si>
  <si>
    <t>BRONX COUNTY</t>
  </si>
  <si>
    <t>MONTEFIORE MEDICAL CENTER (100%)</t>
  </si>
  <si>
    <t>Morton Salt, Inc.</t>
  </si>
  <si>
    <t>1000 Morton Drive</t>
  </si>
  <si>
    <t>South Hutchinson</t>
  </si>
  <si>
    <t>Mountaire Farms of Delaware, Inc.</t>
  </si>
  <si>
    <t>29106 John J. Williams Highway</t>
  </si>
  <si>
    <t>Millsboro</t>
  </si>
  <si>
    <t>SUSSEX COUNTY</t>
  </si>
  <si>
    <t>MOUNTAIRE FARMS (100%)</t>
  </si>
  <si>
    <t>Mubea, Inc.</t>
  </si>
  <si>
    <t>6800 Industrial Road</t>
  </si>
  <si>
    <t>KENTON COUNTY</t>
  </si>
  <si>
    <t>MUBEA INC (100%)</t>
  </si>
  <si>
    <t>NAN YA PLASTICS CORPORATION AMERICA SOUTH CAROLINA PLANT</t>
  </si>
  <si>
    <t>140 BEULAH RD.</t>
  </si>
  <si>
    <t>LAKE CITY</t>
  </si>
  <si>
    <t>NAN YA PLASTICS CORP AMERICA (100%)</t>
  </si>
  <si>
    <t>NASA - Lyndon B. Johnson Space Center</t>
  </si>
  <si>
    <t>2101 NASA Parkway</t>
  </si>
  <si>
    <t>NATIONAL BEEF PACKING CO L.L.C.</t>
  </si>
  <si>
    <t>1501 EAST 8TH STREET</t>
  </si>
  <si>
    <t>National Beef Packing Co LLC (51%); Jefferies Financial Group Inc (31.1715%); NBPCO HOLDINGS LLC (2.1034%); US PREMIUM BEEF LTD (15.07%)</t>
  </si>
  <si>
    <t>2000 EAST TRAIL STREET</t>
  </si>
  <si>
    <t>FORD COUNTY</t>
  </si>
  <si>
    <t>National Beef Packing Co LLC (51%); Jefferies Financial Group (31.1715%); NBPCO HOLDINGS LLC (2.1034%); US PREMIUM BEEF LTD (15.07%)</t>
  </si>
  <si>
    <t>NATIONAL CEMENT COMPANY INC.</t>
  </si>
  <si>
    <t>80 NATIONAL CEMENT DR.</t>
  </si>
  <si>
    <t>RAGLAND</t>
  </si>
  <si>
    <t>NATIONAL CEMENT (100%)</t>
  </si>
  <si>
    <t>NATIONAL GYPSUM</t>
  </si>
  <si>
    <t>2301 SOUTH NEWKIRK STREET</t>
  </si>
  <si>
    <t>NEW NGC INC (100%)</t>
  </si>
  <si>
    <t>1818 RIVER ROAD</t>
  </si>
  <si>
    <t>BURLINGTON COUNTY</t>
  </si>
  <si>
    <t>NATIONAL GYPSUM WALLBOARD PLANT</t>
  </si>
  <si>
    <t>9 MICHAEL J SUCCI DR</t>
  </si>
  <si>
    <t>PORTSMOUTH</t>
  </si>
  <si>
    <t>ROCKINGHAM COUNTY</t>
  </si>
  <si>
    <t>NAVAJO REFINING COMPANY, LLC - Artesia Refinery</t>
  </si>
  <si>
    <t>501 East Main Street</t>
  </si>
  <si>
    <t>ARTESIA</t>
  </si>
  <si>
    <t>EDDY COUNTY</t>
  </si>
  <si>
    <t>NAVAJO REFINING COMPANY, LLC - LOVINGTON REFINERY</t>
  </si>
  <si>
    <t>7406 S. Main</t>
  </si>
  <si>
    <t>LOVINGTON</t>
  </si>
  <si>
    <t>LEA</t>
  </si>
  <si>
    <t>NAVAL RESEARCH LABORATORY</t>
  </si>
  <si>
    <t>4555 OVERLOOK AVE. SW</t>
  </si>
  <si>
    <t>DISTRICT OF COLUMBIA</t>
  </si>
  <si>
    <t>DC</t>
  </si>
  <si>
    <t>NAVISTAR INC</t>
  </si>
  <si>
    <t>10400 WEST NORTH AVENUE</t>
  </si>
  <si>
    <t>MELROSE PARK</t>
  </si>
  <si>
    <t>COOK COUNTY</t>
  </si>
  <si>
    <t>NAVISTAR INC (100%)</t>
  </si>
  <si>
    <t>NCSU CENTRAL HEAT PLANT</t>
  </si>
  <si>
    <t>2815 CATES AVENUE</t>
  </si>
  <si>
    <t>RALEIGH</t>
  </si>
  <si>
    <t>WAKE COUNTY</t>
  </si>
  <si>
    <t>NORTH CAROLINA STATE UNIVERSITY (100%)</t>
  </si>
  <si>
    <t>ND Fairmont LLC</t>
  </si>
  <si>
    <t>702 AFR DRIVE</t>
  </si>
  <si>
    <t>ND Paper LLC (100%)</t>
  </si>
  <si>
    <t>ND PAPER INC - BIRON DIVISION</t>
  </si>
  <si>
    <t>621 NORTH BIRON DR</t>
  </si>
  <si>
    <t>BIRON</t>
  </si>
  <si>
    <t>ND PAPER, INC (100%)</t>
  </si>
  <si>
    <t>ND Paper Inc - Rumford Division</t>
  </si>
  <si>
    <t>35 HARTFORD ST</t>
  </si>
  <si>
    <t>RUMFORD</t>
  </si>
  <si>
    <t>OXFORD COUNTY</t>
  </si>
  <si>
    <t>ND Paper INC (100%)</t>
  </si>
  <si>
    <t>NEENAH FOUNDRY CO PLTS 2 &amp; 3</t>
  </si>
  <si>
    <t>2121 BROOKS AVENUE</t>
  </si>
  <si>
    <t>NEENAH ENTERPRISES INC (100%)</t>
  </si>
  <si>
    <t>NEENAH PAPER INC - WHITING MILL</t>
  </si>
  <si>
    <t>3243 WHITING ROAD</t>
  </si>
  <si>
    <t>STEVENS POINT</t>
  </si>
  <si>
    <t>PORTAGE COUNTY</t>
  </si>
  <si>
    <t>NEENAH PAPER INC (100%)</t>
  </si>
  <si>
    <t>NEENAH PAPER MICHIGAN INC</t>
  </si>
  <si>
    <t>501 EAST MUNISING AVENUE</t>
  </si>
  <si>
    <t>MUNISING</t>
  </si>
  <si>
    <t>ALGER COUNTY</t>
  </si>
  <si>
    <t>NEMAK USA INC</t>
  </si>
  <si>
    <t>2170 OLD SYLACAUGA HIGHWAY</t>
  </si>
  <si>
    <t>NEMAK USA INC (100%)</t>
  </si>
  <si>
    <t>1635 OLD COLUMBIA ROAD</t>
  </si>
  <si>
    <t>DICKSON</t>
  </si>
  <si>
    <t>DICKSON COUNTY</t>
  </si>
  <si>
    <t>NESTLE PURINA PET CARE CO</t>
  </si>
  <si>
    <t>22450 EAST ST HWY Y</t>
  </si>
  <si>
    <t>BLOOMFIELD</t>
  </si>
  <si>
    <t>STODDARD</t>
  </si>
  <si>
    <t>NESTLE PURINA PETCARE CO (100%)</t>
  </si>
  <si>
    <t>NESTLE PURINA PET CARE CO - GOLDEN PRODUCTS DIVISI</t>
  </si>
  <si>
    <t>931 DUNLUCE RD</t>
  </si>
  <si>
    <t>KING WILLIAM</t>
  </si>
  <si>
    <t>NESTLE USA INC</t>
  </si>
  <si>
    <t>61 JERSEYVILLE AVENUE</t>
  </si>
  <si>
    <t>FREEHOLD</t>
  </si>
  <si>
    <t>MONMOUTH COUNTY</t>
  </si>
  <si>
    <t>NEW MEXICO STATE UNIVERSITY CAMPUS</t>
  </si>
  <si>
    <t>1620 Standley Drive ARC-C-Room 109</t>
  </si>
  <si>
    <t>LAS CRUCES</t>
  </si>
  <si>
    <t>DONA ANA</t>
  </si>
  <si>
    <t>NEW MEXICO STATE UNIVERSITY (100%)</t>
  </si>
  <si>
    <t>NEW NGC INC (DBA NATIONAL GYPSUM CO)</t>
  </si>
  <si>
    <t>1725 DRYWALL DR</t>
  </si>
  <si>
    <t>MOUNT HOLLY</t>
  </si>
  <si>
    <t>NEW NGC INC D/B/A NATIONAL GYPSUM CO</t>
  </si>
  <si>
    <t>1218 SOUTHWEST MILL ROAD</t>
  </si>
  <si>
    <t>MEDICINE LODGE</t>
  </si>
  <si>
    <t>BARBER COUNTY</t>
  </si>
  <si>
    <t>1584 SOUTH 22ND STREET</t>
  </si>
  <si>
    <t>FORT DODGE</t>
  </si>
  <si>
    <t>NEW NGC INC. DBA NATIONAL GYPSUM CO.</t>
  </si>
  <si>
    <t>9720 US HIGHWAY 50</t>
  </si>
  <si>
    <t>SHOALS</t>
  </si>
  <si>
    <t>NEW NGC Long Beach</t>
  </si>
  <si>
    <t>1850 Pier B Street</t>
  </si>
  <si>
    <t>Long Beach</t>
  </si>
  <si>
    <t>NEW NGC, INC</t>
  </si>
  <si>
    <t>12949 US HIGHWAY 41 SOUTH</t>
  </si>
  <si>
    <t>GIBSONTON</t>
  </si>
  <si>
    <t>NEW YORK UNIVERSITY CENTRAL PLANT</t>
  </si>
  <si>
    <t>251 MERCER STREET</t>
  </si>
  <si>
    <t>NEW YORK UNIVERSITY (100%)</t>
  </si>
  <si>
    <t>NEWARK AMERICA</t>
  </si>
  <si>
    <t>100 NEWARK WAY</t>
  </si>
  <si>
    <t>FITCHBURG</t>
  </si>
  <si>
    <t>WORCESTER COUNTY</t>
  </si>
  <si>
    <t>NEWMAN &amp; CO</t>
  </si>
  <si>
    <t>6101 TACONY STREET</t>
  </si>
  <si>
    <t>PHILADELPHIA</t>
  </si>
  <si>
    <t>PHILADELPHIA COUNTY</t>
  </si>
  <si>
    <t>NEWMAN &amp; CO (100%)</t>
  </si>
  <si>
    <t>NEWMONT MINING CORP CARLIN SOUTH AREA</t>
  </si>
  <si>
    <t>6 MILES N. OF CARLIN</t>
  </si>
  <si>
    <t>CARLIN</t>
  </si>
  <si>
    <t>NEWMONT USA LTD (100%)</t>
  </si>
  <si>
    <t>NEXTEER AUTOMOTIVE CORP</t>
  </si>
  <si>
    <t>3900 HOLLAND RD.</t>
  </si>
  <si>
    <t>PACIFIC CENTURY MOTORS INC (100%)</t>
  </si>
  <si>
    <t>NGC INDUSTRIES INC</t>
  </si>
  <si>
    <t>168 SHIPPINGPORT HILL ROAD</t>
  </si>
  <si>
    <t>SHIPPINGPORT</t>
  </si>
  <si>
    <t>BEAVER</t>
  </si>
  <si>
    <t>4189 HUNT STREET</t>
  </si>
  <si>
    <t>PRYOR</t>
  </si>
  <si>
    <t>MAYES</t>
  </si>
  <si>
    <t>2586 OLD ROUTE 15</t>
  </si>
  <si>
    <t>NEW COLUMBIA</t>
  </si>
  <si>
    <t>NGK Ceramics USA, Inc.</t>
  </si>
  <si>
    <t>119 Mazeppa Road</t>
  </si>
  <si>
    <t>IREDELL COUNTY</t>
  </si>
  <si>
    <t>NGK NORTH AMERICA (100%)</t>
  </si>
  <si>
    <t>NICHOLS ALUMINUM LLC - Davenport Casting</t>
  </si>
  <si>
    <t>2101 J M MORRIS BOULEVARD</t>
  </si>
  <si>
    <t>DAVENPORT</t>
  </si>
  <si>
    <t>NIPPON DYNAWAVE PACKAGING</t>
  </si>
  <si>
    <t>3401 INDUSTRIAL WAY</t>
  </si>
  <si>
    <t>NIPPON PAPER INDUSTRIES CO LTD (100%)</t>
  </si>
  <si>
    <t>NISSAN NORTH AMERICA INC, CANTON MANUFACTURING FACILITY</t>
  </si>
  <si>
    <t>300 NISSAN DRIVE</t>
  </si>
  <si>
    <t>NISSAN NORTH AMERICA INC (100%)</t>
  </si>
  <si>
    <t>NISSAN NORTH AMERICA, INC.</t>
  </si>
  <si>
    <t>983 NISSAN DRIVE</t>
  </si>
  <si>
    <t>SMYRNA</t>
  </si>
  <si>
    <t>NLMK PENNSYLVANIA LLC</t>
  </si>
  <si>
    <t>15 ROEMER BOULEVARD</t>
  </si>
  <si>
    <t>FARRELL</t>
  </si>
  <si>
    <t>TOP GUN INVESTMENT CORP II (100%)</t>
  </si>
  <si>
    <t>NORANDA ALUMINA</t>
  </si>
  <si>
    <t>1111 E AIRLINE HIGHWAY</t>
  </si>
  <si>
    <t>GRAMERCY</t>
  </si>
  <si>
    <t>GRAMERCY HOLDINGS LLC (100%)</t>
  </si>
  <si>
    <t>NORFOLK SOUTHERN RAILWAY CO/JUNIATA LOCOMOTIVE SHOPS</t>
  </si>
  <si>
    <t>200 N 4TH AVE</t>
  </si>
  <si>
    <t>ALTOONA</t>
  </si>
  <si>
    <t>BLAIR</t>
  </si>
  <si>
    <t>NORFOLK SOUTHERN RAILWAY CORP (100%)</t>
  </si>
  <si>
    <t>NORTH AMERICAN SALT CO</t>
  </si>
  <si>
    <t>1662 AVE N</t>
  </si>
  <si>
    <t>COMPASS MINERALS (100%)</t>
  </si>
  <si>
    <t>NORTHEAST SOLITE CORPORATION</t>
  </si>
  <si>
    <t>962 OLD KINGS HIGHWAY</t>
  </si>
  <si>
    <t>Saugerties</t>
  </si>
  <si>
    <t>ULSTER COUNTY</t>
  </si>
  <si>
    <t>NORTHEAST SOLITE CORP (100%)</t>
  </si>
  <si>
    <t>NORTHEASTERN UNIVERSITY</t>
  </si>
  <si>
    <t>360 HUNTINGTON AVENUE</t>
  </si>
  <si>
    <t>NORTHEASTERN UNIVERSITY (100%)</t>
  </si>
  <si>
    <t>NORTHWESTERN UNIVERSITY</t>
  </si>
  <si>
    <t>2020 RIDGE AVE</t>
  </si>
  <si>
    <t>EVANSTON</t>
  </si>
  <si>
    <t>NORTHWESTERN UNIVERSITY (100%)</t>
  </si>
  <si>
    <t>NORTHWESTERN UNIVERSITY CHICAGO CAMPUS</t>
  </si>
  <si>
    <t>410 E HURON</t>
  </si>
  <si>
    <t>NOVA Chemicals Inc</t>
  </si>
  <si>
    <t>400 Frankfort Road</t>
  </si>
  <si>
    <t>Monaca</t>
  </si>
  <si>
    <t>NC HOLDINGS USA INC (100%)</t>
  </si>
  <si>
    <t>NOVELIS ALUMINUM CORPORATION</t>
  </si>
  <si>
    <t>302 MAYDE ROAD</t>
  </si>
  <si>
    <t>BEREA</t>
  </si>
  <si>
    <t>NOVELIS INC (100%)</t>
  </si>
  <si>
    <t>NOVELIS CORP - GREENSBORO</t>
  </si>
  <si>
    <t>1261 WILLOW RUN RD.</t>
  </si>
  <si>
    <t>GREENSBORO</t>
  </si>
  <si>
    <t>NOVELIS CORPORATION</t>
  </si>
  <si>
    <t>448 CO RTE 1A</t>
  </si>
  <si>
    <t>OSWEGO</t>
  </si>
  <si>
    <t>OSWEGO COUNTY</t>
  </si>
  <si>
    <t>NUGEN ENERGY LLC</t>
  </si>
  <si>
    <t>27283 447TH AVE.</t>
  </si>
  <si>
    <t>TURNER COUNTY</t>
  </si>
  <si>
    <t>REX AMERICAN RESOURCES (100%)</t>
  </si>
  <si>
    <t>NXP Semiconductors - EB site</t>
  </si>
  <si>
    <t>3501 Ed Bluestein Blvd.</t>
  </si>
  <si>
    <t>Austin</t>
  </si>
  <si>
    <t>NXP SEMICONDUCTORS USA (100%)</t>
  </si>
  <si>
    <t>NXP Semiconductors - OH site</t>
  </si>
  <si>
    <t>6501 W. William Cannon Dr.</t>
  </si>
  <si>
    <t>NXP Semiconductors Chandler Site</t>
  </si>
  <si>
    <t>1300 N. Alma School Rd.</t>
  </si>
  <si>
    <t>Chandler</t>
  </si>
  <si>
    <t>NYS OGS SHERIDAN STEAM PLANT</t>
  </si>
  <si>
    <t>79 SHERIDAN AVENUE</t>
  </si>
  <si>
    <t>NEW YORK STATE GOVERNMENT (100%)</t>
  </si>
  <si>
    <t>National Gypsum Company</t>
  </si>
  <si>
    <t>1040 Canal Boulevard</t>
  </si>
  <si>
    <t>Richmond</t>
  </si>
  <si>
    <t>4811 US Highway 78 West</t>
  </si>
  <si>
    <t>Oxford</t>
  </si>
  <si>
    <t>National Institute of Standards and Technology</t>
  </si>
  <si>
    <t>100 Bureau Drive, MS 1730</t>
  </si>
  <si>
    <t>Gaithersburg</t>
  </si>
  <si>
    <t>NatureSweet USA LLC. - Willcox Facility</t>
  </si>
  <si>
    <t>26050 S NatureSweet Avenue</t>
  </si>
  <si>
    <t>Willcox</t>
  </si>
  <si>
    <t>GRAHAM COUNTY</t>
  </si>
  <si>
    <t>NATURESWEET LTD (100%)</t>
  </si>
  <si>
    <t>Naval Base Kitsap Bremerton</t>
  </si>
  <si>
    <t>120 South Dewey Street</t>
  </si>
  <si>
    <t>Bremerton</t>
  </si>
  <si>
    <t>KITSAP COUNTY</t>
  </si>
  <si>
    <t>Naval Medical Center San Diego</t>
  </si>
  <si>
    <t>34800 Bob Wilson Drive</t>
  </si>
  <si>
    <t>San Diego</t>
  </si>
  <si>
    <t>Naval Station - Great Lakes</t>
  </si>
  <si>
    <t>310 Seabee Way, Bldg. 1H</t>
  </si>
  <si>
    <t>Great Lakes</t>
  </si>
  <si>
    <t>Naval Submarine Base New London</t>
  </si>
  <si>
    <t>NEW LONDON COUNTY</t>
  </si>
  <si>
    <t>Naval Support Activity Bethesda</t>
  </si>
  <si>
    <t>8901 WISCONSIN AVENUE</t>
  </si>
  <si>
    <t>BETHESDA</t>
  </si>
  <si>
    <t>Nebraska Corn Processing, LLC</t>
  </si>
  <si>
    <t>107 Potter Street</t>
  </si>
  <si>
    <t>Cambridge</t>
  </si>
  <si>
    <t>FURNAS COUNTY</t>
  </si>
  <si>
    <t>ZEELAND FARM SERVICES INC (97%); ABF ENTERPRISES (3%)</t>
  </si>
  <si>
    <t>Nemak USA Inc. - Gateway</t>
  </si>
  <si>
    <t>4243 Gateway Drive</t>
  </si>
  <si>
    <t>SHEBOYGAN</t>
  </si>
  <si>
    <t>Nestle Purina Petcare Co.</t>
  </si>
  <si>
    <t>607 Schmidt Road</t>
  </si>
  <si>
    <t>Davenport</t>
  </si>
  <si>
    <t>Nestle USA Inc. - Anderson</t>
  </si>
  <si>
    <t>4301 W. 73rd Street</t>
  </si>
  <si>
    <t>New NGC Inc.</t>
  </si>
  <si>
    <t>10 Louisiana St.</t>
  </si>
  <si>
    <t>Westwego</t>
  </si>
  <si>
    <t>JEFFERSON PARISH</t>
  </si>
  <si>
    <t>New NGC, Inc.</t>
  </si>
  <si>
    <t>2 Brampton Road</t>
  </si>
  <si>
    <t>New York Presbyterian Hospital</t>
  </si>
  <si>
    <t>622 West 168th Street</t>
  </si>
  <si>
    <t>NEW YORK &amp; PRESBYTERIAN HOSPITALS INC (100%)</t>
  </si>
  <si>
    <t>New York Presbyterian Hospital- 525 E 68th St</t>
  </si>
  <si>
    <t>525 E 68th Street</t>
  </si>
  <si>
    <t>KINGS</t>
  </si>
  <si>
    <t>New-Indy Ontario, LLC</t>
  </si>
  <si>
    <t>5100 JURUPA ST</t>
  </si>
  <si>
    <t>NEW-INDY CONTAINERBOARD LLC (100%)</t>
  </si>
  <si>
    <t>New-Indy Oxnard LLC</t>
  </si>
  <si>
    <t>5936 PERKINS ROAD</t>
  </si>
  <si>
    <t>OXNARD</t>
  </si>
  <si>
    <t>Newport Fab LLC (dba TowerJazz)</t>
  </si>
  <si>
    <t>4321 Jamboree Road</t>
  </si>
  <si>
    <t>Newport Beach</t>
  </si>
  <si>
    <t>JAZZ SEMICONDUCTOR INC (100%)</t>
  </si>
  <si>
    <t>Nixon Refinery</t>
  </si>
  <si>
    <t>11372 US Highway 87 East</t>
  </si>
  <si>
    <t>Nixon</t>
  </si>
  <si>
    <t>BLUE DOLPHIN ENERGY CO (100%)</t>
  </si>
  <si>
    <t>Norco Manufacturing Complex</t>
  </si>
  <si>
    <t>15536 River Road</t>
  </si>
  <si>
    <t>Norco</t>
  </si>
  <si>
    <t>SHELL OIL CO (100%)</t>
  </si>
  <si>
    <t>North Pacific Paper Company LLC</t>
  </si>
  <si>
    <t>3001 Industrial Way</t>
  </si>
  <si>
    <t>Longview</t>
  </si>
  <si>
    <t>NP PAPER INVESTOR HOLDINGS LLC (100%)</t>
  </si>
  <si>
    <t>Northern Light - Eastern Maine Medical Center</t>
  </si>
  <si>
    <t>489 State Street</t>
  </si>
  <si>
    <t>Bangor</t>
  </si>
  <si>
    <t>PENOBSCOT</t>
  </si>
  <si>
    <t>Northwestern Memorial Hospital</t>
  </si>
  <si>
    <t>251 E Huron Street</t>
  </si>
  <si>
    <t>NORTHWESTERN MEMORIAL HEALTHCARE (100%)</t>
  </si>
  <si>
    <t>O'HARE INTERNATIONAL AIRPORT</t>
  </si>
  <si>
    <t>10510 W ZEMKE ROAD</t>
  </si>
  <si>
    <t>CHICAGO DEPARTMENT OF AVIATION (100%)</t>
  </si>
  <si>
    <t>OHIO PAPERBOARD CORP</t>
  </si>
  <si>
    <t>310 WATER ST.</t>
  </si>
  <si>
    <t>OHIO UNIVERSITY LAUSCHE HEATING PLANT (0605010016)</t>
  </si>
  <si>
    <t>FACTORY STREET</t>
  </si>
  <si>
    <t>ATHENS</t>
  </si>
  <si>
    <t>ATHENS COUNTY</t>
  </si>
  <si>
    <t>STATE OF OHIO (100%)</t>
  </si>
  <si>
    <t>OHIO VALLEY ALUMINUM CO INC</t>
  </si>
  <si>
    <t>1100 BROOKS INDL. RD.</t>
  </si>
  <si>
    <t>INTERLOCK INDS INC (100%)</t>
  </si>
  <si>
    <t>OLIN WINCHESTER, LLC</t>
  </si>
  <si>
    <t>600 POWDER MILL ROAD</t>
  </si>
  <si>
    <t>OLIN CORP (100%)</t>
  </si>
  <si>
    <t>ON Semiconductor</t>
  </si>
  <si>
    <t>2300 Buckskin Rd</t>
  </si>
  <si>
    <t>Pocatello</t>
  </si>
  <si>
    <t>BANNOCK</t>
  </si>
  <si>
    <t>23400 NE Glisan Street</t>
  </si>
  <si>
    <t>Gresham</t>
  </si>
  <si>
    <t>ONE EARTH ENERGY LLC</t>
  </si>
  <si>
    <t>202 N JORDAN DR</t>
  </si>
  <si>
    <t>GIBSON CITY</t>
  </si>
  <si>
    <t>ONE EARTH ENERGY LLC (100%)</t>
  </si>
  <si>
    <t>OREGON STATE UNIVERSITY</t>
  </si>
  <si>
    <t>100 Oak Creek Building</t>
  </si>
  <si>
    <t>CORVALLIS</t>
  </si>
  <si>
    <t>OREGON STATE BOARD OF HIGHER EDUCATION (100%)</t>
  </si>
  <si>
    <t>OSCO Industries, Inc. Jackson Division</t>
  </si>
  <si>
    <t>165 Athens Street</t>
  </si>
  <si>
    <t>Jackosn</t>
  </si>
  <si>
    <t>OSCO INDUSTRIES INC (100%)</t>
  </si>
  <si>
    <t>OWENS BROCKWAY GLASS CONTAINER INC. PLT 19</t>
  </si>
  <si>
    <t>3831 ROUTE 219 N</t>
  </si>
  <si>
    <t>Brockport</t>
  </si>
  <si>
    <t>OWENS-ILLINOIS INC (100%)</t>
  </si>
  <si>
    <t>OWENS BROCKWAY GLASS CONTAINER INCORPORATED</t>
  </si>
  <si>
    <t>2401 Old SHAWNEE Road</t>
  </si>
  <si>
    <t>OWENS CORNING - JACKSON TN</t>
  </si>
  <si>
    <t>1167 LOWER BROWNSVILLE RD.</t>
  </si>
  <si>
    <t>OWENS CORNING INC (100%)</t>
  </si>
  <si>
    <t>OWENS CORNING INSULATING SYSTEMS, LLC - DELMAR</t>
  </si>
  <si>
    <t>1277 FEURA BUSH ROAD</t>
  </si>
  <si>
    <t>FEURA BUSH</t>
  </si>
  <si>
    <t>OWENS CORNING INSULATING SYSTEMS, LLC - FAIRBURN</t>
  </si>
  <si>
    <t>7000 MCLARIN ROAD</t>
  </si>
  <si>
    <t>FAIRBURN</t>
  </si>
  <si>
    <t>OWENS CORNING INSULATING SYSTEMS, LLC - JOPLIN</t>
  </si>
  <si>
    <t>1983 State Line Road</t>
  </si>
  <si>
    <t>Joplin</t>
  </si>
  <si>
    <t>OWENS CORNING INSULATING SYSTEMS, LLC - KANSAS CITY</t>
  </si>
  <si>
    <t>300 SUNSHINE ROAD</t>
  </si>
  <si>
    <t>OWENS CORNING INSULATING SYSTEMS, LLC - NEWARK</t>
  </si>
  <si>
    <t>400 CASE AVE.</t>
  </si>
  <si>
    <t>LICKING</t>
  </si>
  <si>
    <t>OWENS CORNING INSULATING SYSTEMS, LLC - WAXAHACHIE</t>
  </si>
  <si>
    <t>3700 N. INTERSTATE HWY. 35E</t>
  </si>
  <si>
    <t>ELLIS COUNTY</t>
  </si>
  <si>
    <t>OWENS-BROCKWAY GLASS CONTAINER INC PLANT #10</t>
  </si>
  <si>
    <t>3107 SYLVAN ROAD</t>
  </si>
  <si>
    <t>OWENS-BROCKWAY GLASS CONTAINER INC PLANT #35</t>
  </si>
  <si>
    <t>7134 COUNTY HOUSE RD.</t>
  </si>
  <si>
    <t>AUBURN</t>
  </si>
  <si>
    <t>CAYUGA COUNTY</t>
  </si>
  <si>
    <t>OWENS-BROCKWAY GLASS CONTAINER INC PLANT 28</t>
  </si>
  <si>
    <t>11133 Eastman Park Drive</t>
  </si>
  <si>
    <t>Windsor</t>
  </si>
  <si>
    <t>OWENS-BROCKWAY GLASS CONTAINER INC PLANT NO 12</t>
  </si>
  <si>
    <t>1700 STATE STREET</t>
  </si>
  <si>
    <t>OWENS-BROCKWAY GLASS CONTAINER INC PLT 18</t>
  </si>
  <si>
    <t>1260 Cherry Street</t>
  </si>
  <si>
    <t>BROCKWAY</t>
  </si>
  <si>
    <t>OWENS-BROCKWAY GLASS CONTAINER INC.</t>
  </si>
  <si>
    <t>14700 W SCHULTE RD.</t>
  </si>
  <si>
    <t>TRACY</t>
  </si>
  <si>
    <t>OWENS-BROCKWAY GLASS CONTAINER INC. - PLANT 06</t>
  </si>
  <si>
    <t>9698 OLD US HIGHWAY 52</t>
  </si>
  <si>
    <t>OWENS-BROCKWAY GLASS CONTAINER INC. PLANT #15</t>
  </si>
  <si>
    <t>5220 BEVERLY DR.</t>
  </si>
  <si>
    <t>WACO</t>
  </si>
  <si>
    <t>MCLENNAN COUNTY</t>
  </si>
  <si>
    <t>OWENS-BROCKWAY GLASS CONTAINER INC. PLANT #23</t>
  </si>
  <si>
    <t>2901 FRUITLAND AVE.</t>
  </si>
  <si>
    <t>OWENS-BROCKWAY GLASS CONTAINER INC. PLANT 08</t>
  </si>
  <si>
    <t>2481 S BROOKSIDE RD</t>
  </si>
  <si>
    <t>LAPEL</t>
  </si>
  <si>
    <t>OWENS-BROCKWAY GLASS CONTAINER INC. PLANT 09</t>
  </si>
  <si>
    <t>901 N SHABBONA ST</t>
  </si>
  <si>
    <t>STREATOR</t>
  </si>
  <si>
    <t>LA SALLE</t>
  </si>
  <si>
    <t>OWENS-BROCKWAY GLASS CONTAINER INC. PLANT 21</t>
  </si>
  <si>
    <t>9710 NORTHEAST GLASS PLANT ROAD</t>
  </si>
  <si>
    <t>PORTLAND</t>
  </si>
  <si>
    <t>OWENS-BROCKWAY GLASS CONTAINER INC. PLANT 29</t>
  </si>
  <si>
    <t>29 GLASSBLOWER LN</t>
  </si>
  <si>
    <t>RINGGOLD</t>
  </si>
  <si>
    <t>PITTSYLVANIA COUNTY</t>
  </si>
  <si>
    <t>OWENS-BROCKWAY GLASS CONTAINER INC. PlANT 26</t>
  </si>
  <si>
    <t>150 INDUSTRIAL BOULEVARD</t>
  </si>
  <si>
    <t>TOANO</t>
  </si>
  <si>
    <t>OWENSBORO GRAIN CO</t>
  </si>
  <si>
    <t>822 EAST SECOND STREET</t>
  </si>
  <si>
    <t>OWENSBORO GRAIN HOLDING CO INC (100%)</t>
  </si>
  <si>
    <t>OX PAPERBOARD LLC</t>
  </si>
  <si>
    <t>164 EYSTER ROAD</t>
  </si>
  <si>
    <t>HALLTOWN</t>
  </si>
  <si>
    <t>OX PAPERBOARD LLC (100%)</t>
  </si>
  <si>
    <t>OXY VINYLS LP - Deer Park PVC</t>
  </si>
  <si>
    <t>1000 TIDAL ROAD</t>
  </si>
  <si>
    <t>DEER PARK</t>
  </si>
  <si>
    <t>OCCIDENTAL PETROLEUM CORP (100%)</t>
  </si>
  <si>
    <t>Olam West Coast Inc</t>
  </si>
  <si>
    <t>47461 W. Nees Ave</t>
  </si>
  <si>
    <t>Firebaugh</t>
  </si>
  <si>
    <t>OLAM AMERICAS INC (100%)</t>
  </si>
  <si>
    <t>1350 PACHECO PASS HWY</t>
  </si>
  <si>
    <t>GILROY</t>
  </si>
  <si>
    <t>1175 S. 19th Ave</t>
  </si>
  <si>
    <t>Lemoore</t>
  </si>
  <si>
    <t>6229 Myers Road</t>
  </si>
  <si>
    <t>Williams</t>
  </si>
  <si>
    <t>COLUSA COUNTY</t>
  </si>
  <si>
    <t>Omya Inc. (Verpol)</t>
  </si>
  <si>
    <t>206 Omya West</t>
  </si>
  <si>
    <t>RUTLAND COUNTY</t>
  </si>
  <si>
    <t>OMYA INC (100%)</t>
  </si>
  <si>
    <t>Otsego Paper, Inc.</t>
  </si>
  <si>
    <t>320 NORTH FARMER ST</t>
  </si>
  <si>
    <t>OTSEGO</t>
  </si>
  <si>
    <t>Allegan</t>
  </si>
  <si>
    <t>USG CORP (100%)</t>
  </si>
  <si>
    <t>Otter Creek Ethanol dba Poet Biorefining Ashton</t>
  </si>
  <si>
    <t>4970 260th St</t>
  </si>
  <si>
    <t>Ashton</t>
  </si>
  <si>
    <t>OSCEOLA COUNTY</t>
  </si>
  <si>
    <t>POET LLC (100%)</t>
  </si>
  <si>
    <t>Owens Corning</t>
  </si>
  <si>
    <t>2648 Wagener Road</t>
  </si>
  <si>
    <t>Aiken</t>
  </si>
  <si>
    <t>Owens Corning - Amarillo Plant</t>
  </si>
  <si>
    <t>1701 West Loop 335 S</t>
  </si>
  <si>
    <t>Amarillo</t>
  </si>
  <si>
    <t>RANDALL COUNTY</t>
  </si>
  <si>
    <t>Owens Corning Vitrotex, LLC</t>
  </si>
  <si>
    <t>4837 Highway 81 South</t>
  </si>
  <si>
    <t>Starr</t>
  </si>
  <si>
    <t>Oxy Vinyls, LP- Pasadena Facility</t>
  </si>
  <si>
    <t>4403 PASADENA FREEWAY</t>
  </si>
  <si>
    <t>P-D Valmiera Glass USA Corp</t>
  </si>
  <si>
    <t>168 Willie Paulk Pkwy</t>
  </si>
  <si>
    <t>Dublin</t>
  </si>
  <si>
    <t>LAURENS COUNTY</t>
  </si>
  <si>
    <t>PABCO BUILDING PRODUCTS AND SANDIA</t>
  </si>
  <si>
    <t>4001 State Route 147</t>
  </si>
  <si>
    <t>North LAS VEGAS</t>
  </si>
  <si>
    <t>PACIFIC COAST BUILDING PRODUCTS (100%)</t>
  </si>
  <si>
    <t>PABCO Building Products</t>
  </si>
  <si>
    <t>37581 Cherry Street</t>
  </si>
  <si>
    <t>Newark</t>
  </si>
  <si>
    <t>PACIFIC COAST PRODUCERS</t>
  </si>
  <si>
    <t>1376 LEMEN AVENUE</t>
  </si>
  <si>
    <t>WOODLAND</t>
  </si>
  <si>
    <t>YOLO COUNTY</t>
  </si>
  <si>
    <t>PACIFIC COAST PRODUCERS (100%)</t>
  </si>
  <si>
    <t>PACIFIC ETHANOL COLUMBIA LLC</t>
  </si>
  <si>
    <t>71335 RAIL LOOP DRIVE</t>
  </si>
  <si>
    <t>PACIFIC ETHANOL MAGIC VALLEY LLC</t>
  </si>
  <si>
    <t>2600 WASHINGTON AVENUE</t>
  </si>
  <si>
    <t>CASSIA</t>
  </si>
  <si>
    <t>PACIFIC ETHANOL PEKIN, LLC</t>
  </si>
  <si>
    <t>1300 SOUTH 2ND STREET</t>
  </si>
  <si>
    <t>Tazewell</t>
  </si>
  <si>
    <t>PACIFIC ETHANOL STOCKTON LLC</t>
  </si>
  <si>
    <t>3028 NAVY DRIVE</t>
  </si>
  <si>
    <t>NEW PE HOLD CO LLC (100%)</t>
  </si>
  <si>
    <t>PACKAGING CORP. OF AMERICA</t>
  </si>
  <si>
    <t>5495 LAKE PARK-CLYATTVILLE ROAD</t>
  </si>
  <si>
    <t>VALDOSTA</t>
  </si>
  <si>
    <t>PACKAGING CORPORATION OF AMERICA</t>
  </si>
  <si>
    <t>2246 UDELL STREET</t>
  </si>
  <si>
    <t>FILER CITY</t>
  </si>
  <si>
    <t>AA,C,II</t>
  </si>
  <si>
    <t>4200 HWY 190 W</t>
  </si>
  <si>
    <t>DERIDDER</t>
  </si>
  <si>
    <t>BEAUREGARD PARISH</t>
  </si>
  <si>
    <t>PACKAGING CORPORATION OF AMERICA-TOMAHAWK</t>
  </si>
  <si>
    <t>N9090 COUNTY ROAD E</t>
  </si>
  <si>
    <t>TOMAHAWK</t>
  </si>
  <si>
    <t>PAPERWORKS INDUSTRIES INC</t>
  </si>
  <si>
    <t>455 W. FACTORY ST.</t>
  </si>
  <si>
    <t>WABASH</t>
  </si>
  <si>
    <t>WABASH COUNTY</t>
  </si>
  <si>
    <t>PWI INC (PAPERWORKS INDUSTRIES INC) (100%)</t>
  </si>
  <si>
    <t>PARIS PLANT</t>
  </si>
  <si>
    <t>500 LOOP 286 N,W.--SUITE 100</t>
  </si>
  <si>
    <t>PARIS</t>
  </si>
  <si>
    <t>LAMAR</t>
  </si>
  <si>
    <t>PARKCHESTER SOUTH CONDOMINIUM</t>
  </si>
  <si>
    <t>2020 EAST TREMONT AVE</t>
  </si>
  <si>
    <t>PARKCHESTER SOUTH CONDOMINIUM (100%)</t>
  </si>
  <si>
    <t>PASADENA REFINING SYSTEM</t>
  </si>
  <si>
    <t>111 RED BLUFF ROAD</t>
  </si>
  <si>
    <t>PETROBRAS AMERICA INC (100%)</t>
  </si>
  <si>
    <t>PASSAIC VALLEY SEWER COMM</t>
  </si>
  <si>
    <t>600 WILSON AVENUE</t>
  </si>
  <si>
    <t>ESSEX</t>
  </si>
  <si>
    <t>PASSAIC VALLEY SEWERAGE COMMISSIONERS (100%)</t>
  </si>
  <si>
    <t>PATRIOT RENEWABLE FUELS LLC</t>
  </si>
  <si>
    <t>101 Patriot Way</t>
  </si>
  <si>
    <t>ANNAWAN</t>
  </si>
  <si>
    <t>PATRIOT RENEWABLE FUELS LLC (100%)</t>
  </si>
  <si>
    <t>PB NUTCLIF MASTER, LLC</t>
  </si>
  <si>
    <t>340 KINGSLAND STREET</t>
  </si>
  <si>
    <t>NUTLEY</t>
  </si>
  <si>
    <t>PB NUTCLIF MASTER LLC (100%)</t>
  </si>
  <si>
    <t>PCC STRUCTURALS INCâ</t>
  </si>
  <si>
    <t>4600 SOUTHEAST HARNEY DRIVE</t>
  </si>
  <si>
    <t>CLACKAMAS COUNTY</t>
  </si>
  <si>
    <t>PENN STATE MILTON S HERSHEY MED CTR</t>
  </si>
  <si>
    <t>500 UNIVERSITY DRIVE</t>
  </si>
  <si>
    <t>HERSHEY</t>
  </si>
  <si>
    <t>DAUPHIN COUNTY</t>
  </si>
  <si>
    <t>THE PENNSYLVANIA STATE UNIVERSITY (100%)</t>
  </si>
  <si>
    <t>PERDUE FARMS INC</t>
  </si>
  <si>
    <t>3539 GOVERNORS RD</t>
  </si>
  <si>
    <t>BERTIE</t>
  </si>
  <si>
    <t>PERDUE FARMS INC (100%)</t>
  </si>
  <si>
    <t>PERDUE FARMS INCORPORATED - ACCOMACK</t>
  </si>
  <si>
    <t>22520 LANKFORD HIGHWAY</t>
  </si>
  <si>
    <t>ACCOMAC</t>
  </si>
  <si>
    <t>ACCOMACK COUNTY</t>
  </si>
  <si>
    <t>PERDUE GRAIN AND OILSEED LLC</t>
  </si>
  <si>
    <t>501 BARNES ROAD</t>
  </si>
  <si>
    <t>CHESAPEAKE</t>
  </si>
  <si>
    <t>CHESAPEAKE CITY</t>
  </si>
  <si>
    <t>PETRO STAR INC NORTH POLE REFINERY</t>
  </si>
  <si>
    <t>1200 H AND H LANE</t>
  </si>
  <si>
    <t>NORTH POLE</t>
  </si>
  <si>
    <t>ASRC (100%)</t>
  </si>
  <si>
    <t>PETRO STAR VALDEZ REFINERY</t>
  </si>
  <si>
    <t>2.5 MILE DAYVILLE ROAD</t>
  </si>
  <si>
    <t>VALDEZ CORDOVA</t>
  </si>
  <si>
    <t>PHELPS DODGE REFINING CORPORATION</t>
  </si>
  <si>
    <t>897 HAWKINS BOULEVARD</t>
  </si>
  <si>
    <t>FREEPORT-MCMORAN INC (100%)</t>
  </si>
  <si>
    <t>PHILIP MORRIS USA PARK 500 SITE</t>
  </si>
  <si>
    <t>4100 BERMUDA HUNDRED ROAD</t>
  </si>
  <si>
    <t>ALTRIA GROUP INC (100%)</t>
  </si>
  <si>
    <t>PHILLIPS 66 BILLINGS REFINERY</t>
  </si>
  <si>
    <t>401 SOUTH 23RD STREET</t>
  </si>
  <si>
    <t>BILLINGS</t>
  </si>
  <si>
    <t>PHILLIPS 66 CO - ALLIANCE REFINERY</t>
  </si>
  <si>
    <t>15551 HIGHWAY 23 SOUTH</t>
  </si>
  <si>
    <t>BELLE CHASSE</t>
  </si>
  <si>
    <t>PLAQUEMINES</t>
  </si>
  <si>
    <t>PHILLIPS 66 CO - LAKE CHARLES REFINERY</t>
  </si>
  <si>
    <t>2200 OLD SPANISH TRAIL</t>
  </si>
  <si>
    <t>WESTLAKE</t>
  </si>
  <si>
    <t>PHILLIPS 66 FERNDALE REFINERY</t>
  </si>
  <si>
    <t>3901 UNICK ROAD</t>
  </si>
  <si>
    <t>PHILLIPS 66 SANTA MARIA REFINERY</t>
  </si>
  <si>
    <t>2555 WILLOW ROAD</t>
  </si>
  <si>
    <t>ARROYO GRANDE</t>
  </si>
  <si>
    <t>SAN LUIS OBISPO COUNTY</t>
  </si>
  <si>
    <t>PILGRIM'S CORPORATION MOUNT PLEASANT COMPLEX</t>
  </si>
  <si>
    <t>1000 Pilgrim Street</t>
  </si>
  <si>
    <t>TITUS COUNTY</t>
  </si>
  <si>
    <t>PILGRIM'S PRIDE CORPORATION PROCESSING AND RENDERING FACILITY</t>
  </si>
  <si>
    <t>330 COOP DRIVE</t>
  </si>
  <si>
    <t>TIMBERVILLE</t>
  </si>
  <si>
    <t>PILKINGTON N.A.</t>
  </si>
  <si>
    <t>300 20th Street</t>
  </si>
  <si>
    <t>OTTAWA</t>
  </si>
  <si>
    <t>PILKINGTON NORTH AMERICA INC (100%)</t>
  </si>
  <si>
    <t>PILKINGTON NORTH AMERICA, INC.</t>
  </si>
  <si>
    <t>13121 ROCKY FORD RD.</t>
  </si>
  <si>
    <t>LAURINBURG</t>
  </si>
  <si>
    <t>SCOTLAND COUNTY</t>
  </si>
  <si>
    <t>PINAL ENERGY</t>
  </si>
  <si>
    <t>38585 W COWTOWN RD</t>
  </si>
  <si>
    <t>KORT INVESTMENTS LLC (100%)</t>
  </si>
  <si>
    <t>PINE LAKE CORN PROCESSORS</t>
  </si>
  <si>
    <t>33371 170TH ST</t>
  </si>
  <si>
    <t>STEAMBOAT ROCK</t>
  </si>
  <si>
    <t>HARDIN COUNTY</t>
  </si>
  <si>
    <t>PINE LAKE CORN PROCESSORS LLLP (100%)</t>
  </si>
  <si>
    <t>PINNACLE ETHANOL LLC d/b/a POET BIOREFINING - CORNING</t>
  </si>
  <si>
    <t>1680 BROOKS ROAD</t>
  </si>
  <si>
    <t>CORNING</t>
  </si>
  <si>
    <t>PITCHESS COGENERATION FACILITY</t>
  </si>
  <si>
    <t>29300 THE OLD ROAD</t>
  </si>
  <si>
    <t>SAUGUS</t>
  </si>
  <si>
    <t>LOS ANGELES COUNTY (100%)</t>
  </si>
  <si>
    <t>PITTSBURGH CORNING CORPORATION</t>
  </si>
  <si>
    <t xml:space="preserve">2700 W. 16TH ST.              </t>
  </si>
  <si>
    <t>SEDALIA</t>
  </si>
  <si>
    <t>PETTIS</t>
  </si>
  <si>
    <t>PLACID REFINING CO LLC - PORT ALLEN REFINERY</t>
  </si>
  <si>
    <t>1940 LA HWY 1, NORTH</t>
  </si>
  <si>
    <t>PORT ALLEN</t>
  </si>
  <si>
    <t>PLACID REFINING CO LLC (100%)</t>
  </si>
  <si>
    <t>PLAINVIEW BIOENERY LLC</t>
  </si>
  <si>
    <t>2698 E HWY 70</t>
  </si>
  <si>
    <t>HALE COUNTY</t>
  </si>
  <si>
    <t>WHITE ENERGY HOLDING CO LLC (100%)</t>
  </si>
  <si>
    <t>POET BIOREFINING</t>
  </si>
  <si>
    <t>2601 320TH ST</t>
  </si>
  <si>
    <t>JEWELL</t>
  </si>
  <si>
    <t>2111 SANDUSKY STREET</t>
  </si>
  <si>
    <t>FOSTORIA</t>
  </si>
  <si>
    <t>SENECA COUNTY</t>
  </si>
  <si>
    <t>POET BIOREFINING - GOWRIE, LLC</t>
  </si>
  <si>
    <t>1562 320TH ST</t>
  </si>
  <si>
    <t>GOWRIE</t>
  </si>
  <si>
    <t>POET BIOREFINING ALEXANDRIA</t>
  </si>
  <si>
    <t>13179 N 100 E</t>
  </si>
  <si>
    <t>ALEXANDRIA</t>
  </si>
  <si>
    <t>POET BIOREFINING GLENVILLE LLC</t>
  </si>
  <si>
    <t>15300 780TH AVE</t>
  </si>
  <si>
    <t>ALBERT LEA</t>
  </si>
  <si>
    <t>FREEBORN COUNTY</t>
  </si>
  <si>
    <t>POET BIOREFINING LADDONIA</t>
  </si>
  <si>
    <t>809 N PINE</t>
  </si>
  <si>
    <t>LADDONIA</t>
  </si>
  <si>
    <t>AUDRAIN COUNTY</t>
  </si>
  <si>
    <t>POET BIOREFINING LEIPSIC, LLC</t>
  </si>
  <si>
    <t>3875 STATE ROUTE 65</t>
  </si>
  <si>
    <t>LEIPSIC</t>
  </si>
  <si>
    <t>POET Biorefining - Caro, LLC</t>
  </si>
  <si>
    <t>1551 EMPIRE DRIVE</t>
  </si>
  <si>
    <t>CARO</t>
  </si>
  <si>
    <t>TUSCOLA</t>
  </si>
  <si>
    <t>POET Biorefining - Hanlontown LLC</t>
  </si>
  <si>
    <t>3638 FIR AVE.</t>
  </si>
  <si>
    <t>HANLONTOWN</t>
  </si>
  <si>
    <t>WORTH COUNTY</t>
  </si>
  <si>
    <t>POET Biorefining - Hudson</t>
  </si>
  <si>
    <t>29619 SPUR AVE</t>
  </si>
  <si>
    <t>HUDSON</t>
  </si>
  <si>
    <t>POET Biorefining - North Manchester, LLC</t>
  </si>
  <si>
    <t>868 E 800 N</t>
  </si>
  <si>
    <t>NORTH MANCHESTER</t>
  </si>
  <si>
    <t>POET Biorefining LLC (100%)</t>
  </si>
  <si>
    <t>POET Biorefining - Preston, LLC</t>
  </si>
  <si>
    <t>701 INDUSTRIAL DRIVE NORTH</t>
  </si>
  <si>
    <t>PRESTON</t>
  </si>
  <si>
    <t>FILLMORE</t>
  </si>
  <si>
    <t>POET Biorefining Mitchell, LLC</t>
  </si>
  <si>
    <t>40509 247TH ST</t>
  </si>
  <si>
    <t>DAVISON COUNTY</t>
  </si>
  <si>
    <t>POET Biorefining-Chancellor</t>
  </si>
  <si>
    <t>27716 462ND AVENUE</t>
  </si>
  <si>
    <t>CHANCELLOR</t>
  </si>
  <si>
    <t>TURNER</t>
  </si>
  <si>
    <t>POET Biorefining-Cloverdale, LLC</t>
  </si>
  <si>
    <t>2265 East County Road 800 South</t>
  </si>
  <si>
    <t>Cloverdale</t>
  </si>
  <si>
    <t>POET DSM Project Liberty LLC</t>
  </si>
  <si>
    <t>3848 470th Ave</t>
  </si>
  <si>
    <t>Emmetsburg</t>
  </si>
  <si>
    <t>POET RESEARCH CENTER, INC.</t>
  </si>
  <si>
    <t>851 WASHINGTON STREET</t>
  </si>
  <si>
    <t>SCOTLAND</t>
  </si>
  <si>
    <t>BON HOMME COUNTY</t>
  </si>
  <si>
    <t>PORT TOWNSEND PAPER CORP</t>
  </si>
  <si>
    <t>100 MILL ROAD</t>
  </si>
  <si>
    <t>PORT TOWNSEND</t>
  </si>
  <si>
    <t>CROWN PAPER GROUP INC (100%)</t>
  </si>
  <si>
    <t>PORTSMOUTH NAVAL SHIPYARD</t>
  </si>
  <si>
    <t>Code 106.3, Building 44/2, SEAVEY ISLAND</t>
  </si>
  <si>
    <t>KITTERY</t>
  </si>
  <si>
    <t>YORK COUNTY</t>
  </si>
  <si>
    <t>POST FOODS</t>
  </si>
  <si>
    <t>275 CLIFF STREET</t>
  </si>
  <si>
    <t>PPG INDUSTRIES, INC.</t>
  </si>
  <si>
    <t>559 PITTSBURGH ROAD</t>
  </si>
  <si>
    <t>PPG INDUSTRIES INC (100%)</t>
  </si>
  <si>
    <t>PRAIRIE HORIZON AGRI-ENERGY, L</t>
  </si>
  <si>
    <t>1664 E 100 RD</t>
  </si>
  <si>
    <t>PHILLIPS</t>
  </si>
  <si>
    <t>PRAIRIE HORIZON AGRI ENERGY LLC (100%)</t>
  </si>
  <si>
    <t>PRATT &amp; WHITNEY MIDDLETOWN</t>
  </si>
  <si>
    <t>1 AIRCRAFT ROAD</t>
  </si>
  <si>
    <t>MIDDLESEX</t>
  </si>
  <si>
    <t>PRATT INDUSTRIES MILL DIV CONYERS</t>
  </si>
  <si>
    <t>1800 SARASOTA PKWY</t>
  </si>
  <si>
    <t>CONYERS</t>
  </si>
  <si>
    <t>ROCKDALE COUNTY</t>
  </si>
  <si>
    <t>PRATT INDUSTRIES USA (100%)</t>
  </si>
  <si>
    <t>PRATT PAPER (NY), INC.</t>
  </si>
  <si>
    <t>4435 VICTORY BOULEVARD</t>
  </si>
  <si>
    <t>STATEN ISLAND</t>
  </si>
  <si>
    <t>PREMCOR REFINING GROUP INCORPORATED PORTARTHUR REFINERY</t>
  </si>
  <si>
    <t>1801 SOUTH GULFWAY DRIVE</t>
  </si>
  <si>
    <t>PREMIER ETHANOL LLC D/B/A/ POET BIOREFINING - PORTLAND</t>
  </si>
  <si>
    <t>1542 SOUTH 200 WEST</t>
  </si>
  <si>
    <t>PRINGLES MANUFACTURING COMPANY</t>
  </si>
  <si>
    <t>1306 HIGHWAY 70 BYPASS</t>
  </si>
  <si>
    <t>PRO-TEC Coating Company</t>
  </si>
  <si>
    <t>5500 PRO-TEC Parkway</t>
  </si>
  <si>
    <t>KOBE STEEL USA INC (50%); USS GALVANIZING INC (50%)</t>
  </si>
  <si>
    <t>PROCTER &amp; GAMBLE</t>
  </si>
  <si>
    <t>512 LIBERTY EXPRESSWAY SOUTHEAST</t>
  </si>
  <si>
    <t>PROCTER &amp; GAMBLE PAPER PRODUCTS</t>
  </si>
  <si>
    <t>800 N. RICE AVE.</t>
  </si>
  <si>
    <t>PROCTER &amp; GAMBLE PAPER PRODUCTS CO</t>
  </si>
  <si>
    <t>501 EASTMAN AVENUE</t>
  </si>
  <si>
    <t>14484 STATE HIGHWAY 177</t>
  </si>
  <si>
    <t>PROGRESS RAIL LOCOMOTIVE INC</t>
  </si>
  <si>
    <t>9301 WEST 55TH STREET</t>
  </si>
  <si>
    <t>MCCOOK</t>
  </si>
  <si>
    <t>PROTEIN TECHNOLOGIES INTERN.</t>
  </si>
  <si>
    <t>4272 SOUTH MENDENHALL ROAD</t>
  </si>
  <si>
    <t>PRYOR SOLAE</t>
  </si>
  <si>
    <t>5532 Hunt Street</t>
  </si>
  <si>
    <t>MAYES COUNTY</t>
  </si>
  <si>
    <t>PYCO INDUSTRIES AVENUE A FACILITY</t>
  </si>
  <si>
    <t>2901 AVENUE A</t>
  </si>
  <si>
    <t>LUBBOCK</t>
  </si>
  <si>
    <t>LUBBOCK COUNTY</t>
  </si>
  <si>
    <t>PYCO INDUSTRIES INC (100%)</t>
  </si>
  <si>
    <t>Pacific Aurora, LLC</t>
  </si>
  <si>
    <t>1205 South O Road</t>
  </si>
  <si>
    <t>Aurora</t>
  </si>
  <si>
    <t>PACIFIC AURORA LLC (100%)</t>
  </si>
  <si>
    <t>Pacific Ethanol Madera LLC</t>
  </si>
  <si>
    <t>31470 Avenue 12</t>
  </si>
  <si>
    <t>Madera</t>
  </si>
  <si>
    <t>Packaging Corporation of America</t>
  </si>
  <si>
    <t>HWY 57</t>
  </si>
  <si>
    <t>COUNCE</t>
  </si>
  <si>
    <t>Hardin</t>
  </si>
  <si>
    <t>Pactiv LLC</t>
  </si>
  <si>
    <t>460 GIBRALTER DR</t>
  </si>
  <si>
    <t>BOLINGBROOK</t>
  </si>
  <si>
    <t>Panda Hummel Station LLC</t>
  </si>
  <si>
    <t>2386 N. Old Trail Road</t>
  </si>
  <si>
    <t>Selinsgrove</t>
  </si>
  <si>
    <t>SNYDER COUNTY</t>
  </si>
  <si>
    <t>Panda Hummel Station LLC (100%)</t>
  </si>
  <si>
    <t>C,D,DD</t>
  </si>
  <si>
    <t>Par West Refinery</t>
  </si>
  <si>
    <t>91-480 Malakole Street, Bldg. CCB</t>
  </si>
  <si>
    <t>Kapolei</t>
  </si>
  <si>
    <t>PAR PACIFIC HOLDINGS INC (100%)</t>
  </si>
  <si>
    <t>Paulsboro Refining Company LLC</t>
  </si>
  <si>
    <t>800 BILLINGSPORT ROAD</t>
  </si>
  <si>
    <t>PAULSBORO</t>
  </si>
  <si>
    <t>Gloucester</t>
  </si>
  <si>
    <t>Pearl River Campus</t>
  </si>
  <si>
    <t>401 NORTH MIDDLETOWN ROAD</t>
  </si>
  <si>
    <t>PEARL RIVER</t>
  </si>
  <si>
    <t>ROCKLAND COUNTY</t>
  </si>
  <si>
    <t>IRG REALTY ADVISORS LLC (100%)</t>
  </si>
  <si>
    <t>Pechanga Resort and Casino</t>
  </si>
  <si>
    <t>45000 Pechanga Parkway</t>
  </si>
  <si>
    <t>PECHANGA BAND OF LUISENO MISSION INDIANS (100%)</t>
  </si>
  <si>
    <t>Peco Foods Inc</t>
  </si>
  <si>
    <t>15292 Highway 21 South</t>
  </si>
  <si>
    <t>Sebastopol</t>
  </si>
  <si>
    <t>NESHOBA</t>
  </si>
  <si>
    <t>PECO FOODS INC (100%)</t>
  </si>
  <si>
    <t>Penn State - University Park</t>
  </si>
  <si>
    <t>101P Physical Plant Building</t>
  </si>
  <si>
    <t>University Park</t>
  </si>
  <si>
    <t>CENTRE</t>
  </si>
  <si>
    <t>Pennsylvania Grain Processing, LLC</t>
  </si>
  <si>
    <t>250 Technology Drive</t>
  </si>
  <si>
    <t>Clearfield</t>
  </si>
  <si>
    <t>CLEARFIELD</t>
  </si>
  <si>
    <t>PENNSYLANIA GRAIN PROCESSING LLC (100%)</t>
  </si>
  <si>
    <t>Perdue Georgetown Processing Plant</t>
  </si>
  <si>
    <t>20621 Savannah Road</t>
  </si>
  <si>
    <t>Perdue Grain and Oilseed, LLC</t>
  </si>
  <si>
    <t>7036 Zion Church Road</t>
  </si>
  <si>
    <t>WICOMICO</t>
  </si>
  <si>
    <t>Pfizer</t>
  </si>
  <si>
    <t>445 EASTERN POINT ROAD</t>
  </si>
  <si>
    <t>GROTON</t>
  </si>
  <si>
    <t>New London</t>
  </si>
  <si>
    <t>PFIZER INC (100%)</t>
  </si>
  <si>
    <t>Philadelphia Refinery</t>
  </si>
  <si>
    <t>3144 PASSYUNK AVENUE</t>
  </si>
  <si>
    <t>Philadelphia</t>
  </si>
  <si>
    <t>PHILADELPHIA ENERGY SOLUTIONS LLC (100%)</t>
  </si>
  <si>
    <t>Philip Morris USA</t>
  </si>
  <si>
    <t>3601 Commerce Road</t>
  </si>
  <si>
    <t>RICHMOND CITY</t>
  </si>
  <si>
    <t>Phillips 66 BAYWAY REFINERY</t>
  </si>
  <si>
    <t>1400 PARK AVE</t>
  </si>
  <si>
    <t>LINDEN</t>
  </si>
  <si>
    <t>Phillips 66 Los Angeles Refinery - Carson Plant</t>
  </si>
  <si>
    <t>1520 EAST SEPULVEDA BOULEVARD</t>
  </si>
  <si>
    <t>Phillips 66 Los Angeles Refinery - Wilmington Plant</t>
  </si>
  <si>
    <t>1660 WEST ANAHEIM STREET</t>
  </si>
  <si>
    <t>Phillips 66 Ponca City Refinery</t>
  </si>
  <si>
    <t>1000 South Pine</t>
  </si>
  <si>
    <t>Ponca City</t>
  </si>
  <si>
    <t>KAY COUNTY</t>
  </si>
  <si>
    <t>Phoenix Paper Wickliffe LLC</t>
  </si>
  <si>
    <t>1724 Ft Jefferson Hill Rd</t>
  </si>
  <si>
    <t>Wickliffe</t>
  </si>
  <si>
    <t>Ballard</t>
  </si>
  <si>
    <t>Phoenix Paper Wickliffe LLC (100%)</t>
  </si>
  <si>
    <t>Pilgrim's Pride Corporation Moorefield WV</t>
  </si>
  <si>
    <t>129 Potomac Ave</t>
  </si>
  <si>
    <t>Moorefield</t>
  </si>
  <si>
    <t>HARDY COUNTY</t>
  </si>
  <si>
    <t>Pilkington North America, Inc.</t>
  </si>
  <si>
    <t>140 DIXIE HIGHWAY</t>
  </si>
  <si>
    <t>ROSSFORD</t>
  </si>
  <si>
    <t>WOOD</t>
  </si>
  <si>
    <t>Pixelle Specialty Solutions</t>
  </si>
  <si>
    <t>228 South Main Street</t>
  </si>
  <si>
    <t>Spring Grove</t>
  </si>
  <si>
    <t>Lindsay Goldberg LLC (100%)</t>
  </si>
  <si>
    <t>Pixelle Specialty Solutions LLC</t>
  </si>
  <si>
    <t>232 East 8th Street</t>
  </si>
  <si>
    <t>CHILLICOTHE</t>
  </si>
  <si>
    <t>Ross</t>
  </si>
  <si>
    <t>Pixelle Specialty Solutions LLC (100%)</t>
  </si>
  <si>
    <t>Plymouth Energy LLC</t>
  </si>
  <si>
    <t>22234 K42</t>
  </si>
  <si>
    <t>Merrill</t>
  </si>
  <si>
    <t>PLYMOUTH ENERGY LLC (100%)</t>
  </si>
  <si>
    <t>Poet Biorefining Lake Crystal, LLC</t>
  </si>
  <si>
    <t>19200-499TH AVE</t>
  </si>
  <si>
    <t>LAKE CRYSTAL</t>
  </si>
  <si>
    <t>Poet Biorefining-Big Stone</t>
  </si>
  <si>
    <t>48416 144th St</t>
  </si>
  <si>
    <t>Big Stone City</t>
  </si>
  <si>
    <t>Poet Biorefining-Bingham Lake</t>
  </si>
  <si>
    <t>40212 510TH AVENUE</t>
  </si>
  <si>
    <t>BINGHAM LAKE</t>
  </si>
  <si>
    <t>Poet Biorefining-Coon Rapids</t>
  </si>
  <si>
    <t>1015 GRANT AVENUE (EAST ON HIGHWAY 141)</t>
  </si>
  <si>
    <t>COON RAPIDS</t>
  </si>
  <si>
    <t>Poet Biorefining-Macon</t>
  </si>
  <si>
    <t>30211 major ave</t>
  </si>
  <si>
    <t>Polar Semiconductor LLC</t>
  </si>
  <si>
    <t>2800 E Old Shakopee Rd</t>
  </si>
  <si>
    <t>Bloomington</t>
  </si>
  <si>
    <t>POLAR SEMICONDUCTOR LLC (100%)</t>
  </si>
  <si>
    <t>Portales Dairy Products, LLC</t>
  </si>
  <si>
    <t>1820 S. INDUSTRIAL DR.</t>
  </si>
  <si>
    <t>PORTALES</t>
  </si>
  <si>
    <t>ROOSEVELT COUNTY</t>
  </si>
  <si>
    <t>DAIRY FARMERS OF AMERICA INC (100%)</t>
  </si>
  <si>
    <t>Potters Industries, Inc. - Apex, NC</t>
  </si>
  <si>
    <t>820 Lufkin Road</t>
  </si>
  <si>
    <t>Apex</t>
  </si>
  <si>
    <t>PQ CORP (100%)</t>
  </si>
  <si>
    <t>Potters Industries, Inc. - Brownwood, TX</t>
  </si>
  <si>
    <t>5650 HWY 279 N</t>
  </si>
  <si>
    <t>Potters Industries, Inc. - Muscatine, IA</t>
  </si>
  <si>
    <t>4907 55th Ave W Progress Park</t>
  </si>
  <si>
    <t>Muscatine</t>
  </si>
  <si>
    <t>Pratt Energy LLC</t>
  </si>
  <si>
    <t>10333 NE 30th Street</t>
  </si>
  <si>
    <t>Pratt</t>
  </si>
  <si>
    <t>PRATT COUNTY</t>
  </si>
  <si>
    <t>PRATT ENERGY LLC (100%)</t>
  </si>
  <si>
    <t>Pratt Industries</t>
  </si>
  <si>
    <t>10429 Richard Pratt Dr.</t>
  </si>
  <si>
    <t>Pratt Paper (IN) LLC</t>
  </si>
  <si>
    <t>3050 Anthony Pratt Dr</t>
  </si>
  <si>
    <t>Valparaiso</t>
  </si>
  <si>
    <t>PORTER COUNTY</t>
  </si>
  <si>
    <t>Prime Wheel Corporation</t>
  </si>
  <si>
    <t>17705 South Main Street</t>
  </si>
  <si>
    <t>Gardena</t>
  </si>
  <si>
    <t>PRIME WHEEL CORP (100%)</t>
  </si>
  <si>
    <t>Procter &amp; Gamble Paper Products</t>
  </si>
  <si>
    <t>ROUTE 87</t>
  </si>
  <si>
    <t>MEHOOPANY</t>
  </si>
  <si>
    <t>5000 Iowa String Rd.</t>
  </si>
  <si>
    <t>Bear River City</t>
  </si>
  <si>
    <t>BOX ELDER</t>
  </si>
  <si>
    <t>Protein Products, Inc.</t>
  </si>
  <si>
    <t>1042 Highway 3</t>
  </si>
  <si>
    <t>Sunflower</t>
  </si>
  <si>
    <t>SUNFLOWER COUNTY</t>
  </si>
  <si>
    <t>PROTEIN PRODUCTS INC (100%)</t>
  </si>
  <si>
    <t>Providence Health &amp; Service Alaska</t>
  </si>
  <si>
    <t>3200 Providence Dr</t>
  </si>
  <si>
    <t>Anchorage</t>
  </si>
  <si>
    <t>ANCHORAGE MUNICIPALITY</t>
  </si>
  <si>
    <t>PROVIDENCE HEALTH SYSTEM WASHINGTON INC (100%)</t>
  </si>
  <si>
    <t>Pumping Platform Complex Grand Isle 59</t>
  </si>
  <si>
    <t>Offshore</t>
  </si>
  <si>
    <t>LOOP LLC (100%)</t>
  </si>
  <si>
    <t>Purdue University-Wade Utility</t>
  </si>
  <si>
    <t>419 South Grant Street</t>
  </si>
  <si>
    <t>West Lafayette</t>
  </si>
  <si>
    <t>Tippecanoe</t>
  </si>
  <si>
    <t>QORVO</t>
  </si>
  <si>
    <t>7628 Thorndike Road</t>
  </si>
  <si>
    <t>Greensboro</t>
  </si>
  <si>
    <t>GUILFORD COUNTY</t>
  </si>
  <si>
    <t>QORVO INC (100%)</t>
  </si>
  <si>
    <t>QUAD CNTY CORN PROCESSORS</t>
  </si>
  <si>
    <t>6059 159TH STREET</t>
  </si>
  <si>
    <t>QUAD COUNTY CORN PROCESSORS (100%)</t>
  </si>
  <si>
    <t>QUAKER MFG LLC</t>
  </si>
  <si>
    <t>418 2ND STREET NORTHEAST</t>
  </si>
  <si>
    <t>QUALCOMM INC - MOREHOUSE DR</t>
  </si>
  <si>
    <t>5555 MOREHOUSE DR</t>
  </si>
  <si>
    <t>QUALCOMM INC (100%)</t>
  </si>
  <si>
    <t>QUALCOMM INC - PACIFIC CENTER</t>
  </si>
  <si>
    <t>5751 Pacific Center Boulevard</t>
  </si>
  <si>
    <t>QUEMETCO INC</t>
  </si>
  <si>
    <t>7870 WEST MORRIS STREET</t>
  </si>
  <si>
    <t>RSR North America Corp (100%)</t>
  </si>
  <si>
    <t>Qorvo Texas LLC</t>
  </si>
  <si>
    <t>500 W Renner Road</t>
  </si>
  <si>
    <t>Richardson</t>
  </si>
  <si>
    <t>COLLIN COUNTY</t>
  </si>
  <si>
    <t>Qorvo US, Inc.</t>
  </si>
  <si>
    <t>2300 NE Brookwood Parkway</t>
  </si>
  <si>
    <t>Quad/Graphics, Inc. - Lomira Facility</t>
  </si>
  <si>
    <t xml:space="preserve">N11896 Hwy. 175 </t>
  </si>
  <si>
    <t>Lomira</t>
  </si>
  <si>
    <t>QUAD/GRAPHICS INC (100%)</t>
  </si>
  <si>
    <t>Quad/Graphics, Inc. - Martinsburg Facility</t>
  </si>
  <si>
    <t>855 Caperton Blvd.</t>
  </si>
  <si>
    <t>Martinsburg</t>
  </si>
  <si>
    <t>Quemetco, Inc.</t>
  </si>
  <si>
    <t>720 South Seventh Avenue</t>
  </si>
  <si>
    <t>City of Industry</t>
  </si>
  <si>
    <t>RSR CORP (100%)</t>
  </si>
  <si>
    <t>R I HOSPITAL</t>
  </si>
  <si>
    <t>593 EDDY ST.</t>
  </si>
  <si>
    <t>LIFESPAN (100%)</t>
  </si>
  <si>
    <t>R. J. REYNOLDS TOBACCO CO. WHITAKER PARK</t>
  </si>
  <si>
    <t>1101 REYNOLDS BLVD.</t>
  </si>
  <si>
    <t>WINSTON SALEM</t>
  </si>
  <si>
    <t>FORSYTH</t>
  </si>
  <si>
    <t>REYNOLDS AMERICAN INC (100%)</t>
  </si>
  <si>
    <t>RAND-WHITNEY CONTAINERBOARD LP</t>
  </si>
  <si>
    <t>370 Route 163</t>
  </si>
  <si>
    <t>MONTVILLE</t>
  </si>
  <si>
    <t>THE KRAFT GROUP (100%)</t>
  </si>
  <si>
    <t>RAYONIER PERFORMANCE FIBERS LLC Fernandina Mill</t>
  </si>
  <si>
    <t>10 GUM STREET</t>
  </si>
  <si>
    <t>FERNANDINA BEACH</t>
  </si>
  <si>
    <t>NASSAU COUNTY</t>
  </si>
  <si>
    <t>RAYONIER ADVANCED MATERIALS INC (100%)</t>
  </si>
  <si>
    <t>RAYONIER PERFORMANCE FIBERS LLC, JESUP MILL</t>
  </si>
  <si>
    <t>4470 SAVANNAH HIGHWAY</t>
  </si>
  <si>
    <t>JESUP</t>
  </si>
  <si>
    <t>REAL ALLOY SPECIFICATION, LLC.</t>
  </si>
  <si>
    <t>4525 W OLD US 24</t>
  </si>
  <si>
    <t>REAL ALLOY INC (100%)</t>
  </si>
  <si>
    <t>368 GARFIELD AVENUE</t>
  </si>
  <si>
    <t>COLDWATER</t>
  </si>
  <si>
    <t>REC SILICON</t>
  </si>
  <si>
    <t>119140 RICK JONES WAY</t>
  </si>
  <si>
    <t>Silver Bow</t>
  </si>
  <si>
    <t>SILVER BOW</t>
  </si>
  <si>
    <t>REC SILICON INC (100%)</t>
  </si>
  <si>
    <t>REC SOLAR GRADE SILICON</t>
  </si>
  <si>
    <t>3322 ROAD N NE</t>
  </si>
  <si>
    <t>MOSES LAKE</t>
  </si>
  <si>
    <t>RED DOG OPERATIONS MINE FACILITY</t>
  </si>
  <si>
    <t>KOTZEBUE</t>
  </si>
  <si>
    <t>NORTHWEST ARCTIC BOROUGH</t>
  </si>
  <si>
    <t>TECK AMERICAN INC (100%)</t>
  </si>
  <si>
    <t>RED RIVER ARMY DEPOT</t>
  </si>
  <si>
    <t>100 James Carlow Drive</t>
  </si>
  <si>
    <t>RED TRAIL ENERGY, LLC</t>
  </si>
  <si>
    <t>3682 HWY 8 SOUTH</t>
  </si>
  <si>
    <t>RICHARDTON</t>
  </si>
  <si>
    <t>RED TRAIL ENERGY LLC (100%)</t>
  </si>
  <si>
    <t>REDFIELD ENERGY LLC</t>
  </si>
  <si>
    <t>38650 171ST ST</t>
  </si>
  <si>
    <t>REDFIELD</t>
  </si>
  <si>
    <t>SPINK COUNTY</t>
  </si>
  <si>
    <t>REDFIELD ENERGY LLC (100%)</t>
  </si>
  <si>
    <t>REFINERY KAPOLEI</t>
  </si>
  <si>
    <t>91-325 KOMOHANA STREET</t>
  </si>
  <si>
    <t>REPUBLIC PAPERBOARD CO</t>
  </si>
  <si>
    <t>8801 SW LEE BLVD.</t>
  </si>
  <si>
    <t>REPUBLIC PAPERBOARD CO (100%)</t>
  </si>
  <si>
    <t>REPUBLIC STEEL, LACKAWANNA</t>
  </si>
  <si>
    <t>S3049 LAKESHORE RD.</t>
  </si>
  <si>
    <t>BLASDELL</t>
  </si>
  <si>
    <t>REPUBLIC STEEL (100%)</t>
  </si>
  <si>
    <t>REVERE SMELTING &amp; REFINING CORP</t>
  </si>
  <si>
    <t>65 BALLARD ROAD</t>
  </si>
  <si>
    <t>ECO-BAT North America (100%)</t>
  </si>
  <si>
    <t>REYNOLDS FOIL, INC.</t>
  </si>
  <si>
    <t>1333 HIGHWAY 270</t>
  </si>
  <si>
    <t>RICE UNIVERSITY</t>
  </si>
  <si>
    <t>6100 MAIN STREET</t>
  </si>
  <si>
    <t>RICE UNIVERSITY (100%)</t>
  </si>
  <si>
    <t>RICELAND FOODS INC - SOY DIVISION</t>
  </si>
  <si>
    <t>1200 NORTH PARK AVENUE</t>
  </si>
  <si>
    <t>STUTTGART</t>
  </si>
  <si>
    <t>ARKANSAS COUNTY</t>
  </si>
  <si>
    <t>RICELAND FOODS INC (100%)</t>
  </si>
  <si>
    <t>RMI Titanium Company LLC</t>
  </si>
  <si>
    <t>1000 Warren Ave</t>
  </si>
  <si>
    <t>Niles</t>
  </si>
  <si>
    <t>ROBARDS PROCESSING - TYSON CHICKEN INC.</t>
  </si>
  <si>
    <t>14660 HIGHWAY 41 SOUTH</t>
  </si>
  <si>
    <t>ROBARDS</t>
  </si>
  <si>
    <t>TYSON FOODS INC (100%)</t>
  </si>
  <si>
    <t>ROCHDALE VILLAGE</t>
  </si>
  <si>
    <t>132-11 BEDELL ST</t>
  </si>
  <si>
    <t>JAMAICA</t>
  </si>
  <si>
    <t>QUEENS</t>
  </si>
  <si>
    <t>ROCHDALE VILLAGE INC (100%)</t>
  </si>
  <si>
    <t>ROCK ISLAND ARSENAL</t>
  </si>
  <si>
    <t>1 Rock Island Arsenal</t>
  </si>
  <si>
    <t>ROCK ISLAND</t>
  </si>
  <si>
    <t>ROCKY MOUNTAIN BOTTLE COMPANY</t>
  </si>
  <si>
    <t>10619 W 50TH AVE</t>
  </si>
  <si>
    <t>WHEAT RIDGE</t>
  </si>
  <si>
    <t>MILLERCOORS LLC (50%); OWENS-ILLINOIS INC (50%)</t>
  </si>
  <si>
    <t>ROHM AND HAAS CHEMICALS LLC</t>
  </si>
  <si>
    <t>4300 CAMP GROUND ROAD</t>
  </si>
  <si>
    <t>DOW CHEMICAL (100%)</t>
  </si>
  <si>
    <t>ROLLS-ROYCE CORPORATION  PLANT 5 &amp; 8</t>
  </si>
  <si>
    <t>2355 S TIBBS AVE.</t>
  </si>
  <si>
    <t>ROLLS-ROYCE NORTH AMERICA HOLDINGS INC (100%)</t>
  </si>
  <si>
    <t>ROQUETTE AMERICA INC</t>
  </si>
  <si>
    <t>1003 S. 5TH ST.</t>
  </si>
  <si>
    <t>KEOKUK</t>
  </si>
  <si>
    <t>ROQUETTE AMERICA INC (100%)</t>
  </si>
  <si>
    <t>ROSEBURG FOREST PRODUCTS - DILLARD</t>
  </si>
  <si>
    <t>10599 OLD HIGHWAY 99 SOUTH</t>
  </si>
  <si>
    <t>DILLARD</t>
  </si>
  <si>
    <t>ROSEBURG FOREST PRODUCTS (100%)</t>
  </si>
  <si>
    <t>ROSEBURG FOREST PRODUCTS - LOUISIANA PARTICLEBOARD</t>
  </si>
  <si>
    <t>486 DURAFLAKE RD</t>
  </si>
  <si>
    <t>ROTAN GYPSUM PLANT</t>
  </si>
  <si>
    <t>832 COUNTY ROAD 311</t>
  </si>
  <si>
    <t>ROTAN</t>
  </si>
  <si>
    <t>FISHER</t>
  </si>
  <si>
    <t>ROWAN UNIV</t>
  </si>
  <si>
    <t>201 MULLICA HILL ROAD</t>
  </si>
  <si>
    <t>GLASSBORO</t>
  </si>
  <si>
    <t>GLOUCESTER</t>
  </si>
  <si>
    <t>ROWAN UNIVERSITY (100%)</t>
  </si>
  <si>
    <t>RUTGERS UNIVERSITY BUSCH - LIVINGSTON CAMPUSE</t>
  </si>
  <si>
    <t>74 Street 1603</t>
  </si>
  <si>
    <t>PISCATAWAY</t>
  </si>
  <si>
    <t>RUTGERS THE STATE UNIVERSITY OF NEW JERSEY (100%)</t>
  </si>
  <si>
    <t>Reading Hospital</t>
  </si>
  <si>
    <t>Sixth Avenue and Spruce Street</t>
  </si>
  <si>
    <t>West Reading</t>
  </si>
  <si>
    <t>BERKS</t>
  </si>
  <si>
    <t>READING HEALTH SYSTEM (100%)</t>
  </si>
  <si>
    <t>Real Alloy Recycling, LLC</t>
  </si>
  <si>
    <t>805 Gardner Lane</t>
  </si>
  <si>
    <t>Morgantown</t>
  </si>
  <si>
    <t>Red Gate Power Plant</t>
  </si>
  <si>
    <t>3428 WEST FM 490</t>
  </si>
  <si>
    <t>Edinburg</t>
  </si>
  <si>
    <t>HIDALGO COUNTY</t>
  </si>
  <si>
    <t>SOUTH TEXAS ELECTRIC COOPERATIVE INC (100%)</t>
  </si>
  <si>
    <t>C,DD</t>
  </si>
  <si>
    <t>Red River Energy</t>
  </si>
  <si>
    <t>47333 104th St</t>
  </si>
  <si>
    <t>Rosholt</t>
  </si>
  <si>
    <t>ROBERTS</t>
  </si>
  <si>
    <t>RED RIVER ENERGY (100%)</t>
  </si>
  <si>
    <t>Renesas Electronics America Inc.</t>
  </si>
  <si>
    <t>1650 Robert J. Conlan Blvd., NE</t>
  </si>
  <si>
    <t>Palm Bay</t>
  </si>
  <si>
    <t>BREVARD COUNTY</t>
  </si>
  <si>
    <t>Renesas Electronics America Inc (100%)</t>
  </si>
  <si>
    <t>Resolute FP US Inc. - Catawba Operations</t>
  </si>
  <si>
    <t>5300 CURETON FERRY ROAD</t>
  </si>
  <si>
    <t>CATAWBA</t>
  </si>
  <si>
    <t>York</t>
  </si>
  <si>
    <t>RESOLUTE ENERGY CORP (100%)</t>
  </si>
  <si>
    <t>Resolute Forest Product - Coosa Pines Operation</t>
  </si>
  <si>
    <t>17589 PLANT ROAD</t>
  </si>
  <si>
    <t>COOSA PINES</t>
  </si>
  <si>
    <t>Talladega</t>
  </si>
  <si>
    <t>RESOLUTE FOREST PRODUCTS INC (100%)</t>
  </si>
  <si>
    <t>Resolute Forest Products Calhoun Operation</t>
  </si>
  <si>
    <t>5020 HWY 11 SOUTH</t>
  </si>
  <si>
    <t>Mcminn</t>
  </si>
  <si>
    <t>Revere Copper Products, Inc.</t>
  </si>
  <si>
    <t>One Revere Park</t>
  </si>
  <si>
    <t>Rome</t>
  </si>
  <si>
    <t>REVERE COPPER PRODUCTS INC (100%)</t>
  </si>
  <si>
    <t>Rexnord Industries, LLC</t>
  </si>
  <si>
    <t>3001 W. Canal Street</t>
  </si>
  <si>
    <t>REXNORD INDUSTRIES LLC (100%)</t>
  </si>
  <si>
    <t>Reynolds Metals Company Gum Springs Plant</t>
  </si>
  <si>
    <t>500 East Reynolds Road</t>
  </si>
  <si>
    <t>Arkadelphia</t>
  </si>
  <si>
    <t>River Valley Animal Foods - Forest</t>
  </si>
  <si>
    <t>11634 HIGHWAY 80 WEST</t>
  </si>
  <si>
    <t>FOREST</t>
  </si>
  <si>
    <t>River Valley Animal Foods - Texarkana</t>
  </si>
  <si>
    <t>5465 Miller County Road 64</t>
  </si>
  <si>
    <t>Riverbay Corp. - Co-Op City</t>
  </si>
  <si>
    <t>2049 BARTOW AVENUE</t>
  </si>
  <si>
    <t>RIVERBAY CORP-CO-OP CITY (100%)</t>
  </si>
  <si>
    <t>Riverbend Foods, LLC</t>
  </si>
  <si>
    <t>1080 River Avenue</t>
  </si>
  <si>
    <t>PITTSBURGH</t>
  </si>
  <si>
    <t>TREEHOUSE FOODS INC (100%)</t>
  </si>
  <si>
    <t>Riviana Foods</t>
  </si>
  <si>
    <t>2314 S. Lauderdale Street</t>
  </si>
  <si>
    <t>RIVIANA FOODS INC (100%)</t>
  </si>
  <si>
    <t>Robinson Refinery</t>
  </si>
  <si>
    <t>400 S. Marathon Avenue</t>
  </si>
  <si>
    <t>Robinson</t>
  </si>
  <si>
    <t>Crawford</t>
  </si>
  <si>
    <t>Rock-Tenn Converting Company</t>
  </si>
  <si>
    <t>800 A. South Romy</t>
  </si>
  <si>
    <t>Eaton</t>
  </si>
  <si>
    <t>Rolls-Royce Stennis Outdoor Test Facility</t>
  </si>
  <si>
    <t>H1 Test Site-Bldg. 5002</t>
  </si>
  <si>
    <t>Stennis Space Center</t>
  </si>
  <si>
    <t>Rosemount Industrial Waste Facility</t>
  </si>
  <si>
    <t>13425 Courthouse Blvd</t>
  </si>
  <si>
    <t>WASTE CONNECTIONS INC (100%)</t>
  </si>
  <si>
    <t>Roxul USA, Inc.</t>
  </si>
  <si>
    <t>4594 Cayce Road</t>
  </si>
  <si>
    <t>Byhalia</t>
  </si>
  <si>
    <t>ROXUL USA INC (100%)</t>
  </si>
  <si>
    <t>Rutgers Health Science Campus at Newark</t>
  </si>
  <si>
    <t>30 Bergen Street ADMC #2 Suite 207</t>
  </si>
  <si>
    <t>S D WARREN CO</t>
  </si>
  <si>
    <t>89 CUMBERLAND STREET</t>
  </si>
  <si>
    <t>WESTBROOK</t>
  </si>
  <si>
    <t>SDW HOLDINGS CORP (100%)</t>
  </si>
  <si>
    <t>S&amp;C Electric Company</t>
  </si>
  <si>
    <t>6601 N. Ridge Blvd.</t>
  </si>
  <si>
    <t>S&amp;C ELECTRIC CO (100%)</t>
  </si>
  <si>
    <t>SABIC INNOVATIVE PLASTICS MT. VERNON, LLC</t>
  </si>
  <si>
    <t>1 LEXAN LN</t>
  </si>
  <si>
    <t>SABIC US HOLDINGS LP (100%)</t>
  </si>
  <si>
    <t>SABIC Innovative Plastics US LLC</t>
  </si>
  <si>
    <t>2148 NORTH 2753RD ROAD</t>
  </si>
  <si>
    <t>1 NORYL AVENUE</t>
  </si>
  <si>
    <t>SELKIRK</t>
  </si>
  <si>
    <t>SAINT MARYS HOSPITAL</t>
  </si>
  <si>
    <t>1216 2ND STREET SOUTHWEST</t>
  </si>
  <si>
    <t>SAINT-GOBAIN ABRASIVES and SAINT-GOBAIN CERAMICS &amp; PLASTICS, INC.</t>
  </si>
  <si>
    <t>1 NEW BOND STREET</t>
  </si>
  <si>
    <t>SAN FRANCISCO REFINERY AT RODEO</t>
  </si>
  <si>
    <t>1380 SAN PABLO AVENUE</t>
  </si>
  <si>
    <t>RODEO</t>
  </si>
  <si>
    <t>SAN JOAQUIN REFINING CO INC</t>
  </si>
  <si>
    <t>3500 SHELL STREET</t>
  </si>
  <si>
    <t>SAN JOAQUIN REFINING CO INC (100%)</t>
  </si>
  <si>
    <t>SANDERS LEAD COMPANY INCORPORATED</t>
  </si>
  <si>
    <t>100 SANDERS ROAD</t>
  </si>
  <si>
    <t>PIKE COUNTY</t>
  </si>
  <si>
    <t>SANDERS LEAD CO INC (100%)</t>
  </si>
  <si>
    <t>SANIMAX USA LLC</t>
  </si>
  <si>
    <t>2099 BADGERLAND DRIVE</t>
  </si>
  <si>
    <t>SANIMAX USA INC (100%)</t>
  </si>
  <si>
    <t>SANTEE PRINT WORKS INCORPORATED</t>
  </si>
  <si>
    <t>19 PROGRESS ST.</t>
  </si>
  <si>
    <t>SANTEE PRINT WORKS INC (100%)</t>
  </si>
  <si>
    <t>SAPA EXTRUSIONS</t>
  </si>
  <si>
    <t>53 POTTSVILLE STREET</t>
  </si>
  <si>
    <t>CRESSONA</t>
  </si>
  <si>
    <t>SCHUYLKILL COUNTY</t>
  </si>
  <si>
    <t>SAPPI CLOQUET LLC</t>
  </si>
  <si>
    <t>2201 AVENUE B</t>
  </si>
  <si>
    <t>CLOQUET</t>
  </si>
  <si>
    <t>CARLTON</t>
  </si>
  <si>
    <t>SAPPI FINE PAPER (S.D. WARREN ) MILL</t>
  </si>
  <si>
    <t>1329 WATERVILLE ROAD</t>
  </si>
  <si>
    <t>SKOWHEGAN</t>
  </si>
  <si>
    <t>SOMERSET COUNTY</t>
  </si>
  <si>
    <t>SAPUTO CHEESE USA INC</t>
  </si>
  <si>
    <t>N3545 CTH EE</t>
  </si>
  <si>
    <t>WAUPUN</t>
  </si>
  <si>
    <t>DODGE</t>
  </si>
  <si>
    <t>SAPUTO CHEESE USA INC (100%)</t>
  </si>
  <si>
    <t>800 EAST PAIGE AVENUE</t>
  </si>
  <si>
    <t>SAVANNAH SUGAR REFINERY</t>
  </si>
  <si>
    <t>201 OXNARD DRIVE</t>
  </si>
  <si>
    <t>PORT WENTWORTH</t>
  </si>
  <si>
    <t>SCA Tissue</t>
  </si>
  <si>
    <t>One River St.</t>
  </si>
  <si>
    <t>South Glens Falls</t>
  </si>
  <si>
    <t>SARATOGA COUNTY</t>
  </si>
  <si>
    <t>SENSIENT NATURAL INGREDIENTS LLC</t>
  </si>
  <si>
    <t>9984 WEST WALNUT AVENUE</t>
  </si>
  <si>
    <t>SENSIENT TECHNOLOGIES CORP (100%)</t>
  </si>
  <si>
    <t>SEWERAGE &amp; WATER BOARD OF NEW ORLEANS</t>
  </si>
  <si>
    <t>8801 SPRUCE ST</t>
  </si>
  <si>
    <t>SEWERAGE &amp; WATER BOARD OF NEW ORLEANS (100%)</t>
  </si>
  <si>
    <t>SHAW INDUSTRIES GROUP INC PLANT 4</t>
  </si>
  <si>
    <t>2225 SOUTH HAMILTON STREET EXTENSION</t>
  </si>
  <si>
    <t>SHAW INDUSTRIES GROUP INC. P LANT 8S</t>
  </si>
  <si>
    <t>4401 SAINT ANDREWS ROAD</t>
  </si>
  <si>
    <t>SHELL CHEMICAL COMPANY</t>
  </si>
  <si>
    <t>400 INDUSTRIAL PARKWAY</t>
  </si>
  <si>
    <t>SARALAND</t>
  </si>
  <si>
    <t>SHELL DEER PARK REFINERY</t>
  </si>
  <si>
    <t>5900 HIGHWAY 225 EAST</t>
  </si>
  <si>
    <t>SHELL OIL CO (50%); SHELL OIL CO (50%)</t>
  </si>
  <si>
    <t>SHELL OIL PRODUCTS US - MARTINEZ REFINERY</t>
  </si>
  <si>
    <t>3485 PACHECO BLVD</t>
  </si>
  <si>
    <t>MARTINEZ</t>
  </si>
  <si>
    <t>SHELL PUGET SOUND REFINERY</t>
  </si>
  <si>
    <t>8505 SOUTH TEXAS ROAD</t>
  </si>
  <si>
    <t>ANACORTES</t>
  </si>
  <si>
    <t>SKAGIT</t>
  </si>
  <si>
    <t>SHINTECH INCORPORATED</t>
  </si>
  <si>
    <t>5618 HIGHWAY 332 EAST</t>
  </si>
  <si>
    <t>FREEPORT</t>
  </si>
  <si>
    <t>BRAZORIA COUNTY</t>
  </si>
  <si>
    <t>SHINTECH INC (100%)</t>
  </si>
  <si>
    <t>SHINTECH LOUISIANA LLC - ADDIS PLANT A</t>
  </si>
  <si>
    <t>9750 LA Highway 1 South</t>
  </si>
  <si>
    <t>ADDIS</t>
  </si>
  <si>
    <t>C-K TECH INC (100%)</t>
  </si>
  <si>
    <t>SHOW ME ETHANOL</t>
  </si>
  <si>
    <t>26530 E HWY 24</t>
  </si>
  <si>
    <t>SHOW-ME ETHANOL LLC (100%)</t>
  </si>
  <si>
    <t>SHOWA DENKO CARBON INCORPORATED 130130</t>
  </si>
  <si>
    <t>478 RIDGE RD.</t>
  </si>
  <si>
    <t>RIDGEVILLE</t>
  </si>
  <si>
    <t>DORCHESTER COUNTY</t>
  </si>
  <si>
    <t>SHOWA DENKO CARBON INC (100%)</t>
  </si>
  <si>
    <t>SI GROUP INC /ROTT JCT FAC</t>
  </si>
  <si>
    <t>1000 MAIN STREET</t>
  </si>
  <si>
    <t>ROTTERDAM JUNCTION</t>
  </si>
  <si>
    <t>SI GROUP INC (100%)</t>
  </si>
  <si>
    <t>SIDNEY SUGARS INCORPORATED</t>
  </si>
  <si>
    <t>35140 County Road 125</t>
  </si>
  <si>
    <t>AMERICAN CRYSTAL SUGAR CO (100%)</t>
  </si>
  <si>
    <t>SIKORSKY AIRCRAFT HEADQUARTERS</t>
  </si>
  <si>
    <t>6900 MAIN ST.</t>
  </si>
  <si>
    <t>STRATFORD</t>
  </si>
  <si>
    <t>SILVER EAGLE REFINING, INCORPORATED</t>
  </si>
  <si>
    <t>2990 COUNTY ROAD 180</t>
  </si>
  <si>
    <t>UINTA COUNTY</t>
  </si>
  <si>
    <t>THE INTERNATIONAL GROUP INC (100%)</t>
  </si>
  <si>
    <t>SIMMONS FOODS INC-SOUTHWEST CITY</t>
  </si>
  <si>
    <t>10700 HIGHWAY 43 NORTH</t>
  </si>
  <si>
    <t>SOUTH WEST CITY</t>
  </si>
  <si>
    <t>MCDONALD</t>
  </si>
  <si>
    <t>SIMMONS PREPARED FOODS INC (100%)</t>
  </si>
  <si>
    <t>SINCLAIR CASPER REFINING COMPANY</t>
  </si>
  <si>
    <t>5700 EAST HIGHWAY 20/26</t>
  </si>
  <si>
    <t>CASPER</t>
  </si>
  <si>
    <t>NATRONA</t>
  </si>
  <si>
    <t>THE SINCLAIR COS (100%)</t>
  </si>
  <si>
    <t>SINCLAIR OIL CORPORATION</t>
  </si>
  <si>
    <t>100 EAST LINCOLN AVENUE</t>
  </si>
  <si>
    <t>SINCLAIR</t>
  </si>
  <si>
    <t>SIOUXLAND ENERGY COOPERATIVE</t>
  </si>
  <si>
    <t>3890 GARFIELD AVENUE</t>
  </si>
  <si>
    <t>SIOUX CENTER</t>
  </si>
  <si>
    <t>SIOUX COUNTY</t>
  </si>
  <si>
    <t>SIOUXLAND ENERGY COOPERATIVE (100%)</t>
  </si>
  <si>
    <t>SIOUXLAND ETHANOL, LLC</t>
  </si>
  <si>
    <t>1501 KNOX BOULEVARD</t>
  </si>
  <si>
    <t>SIOUXLAND ETHANOL LLC (100%)</t>
  </si>
  <si>
    <t>SKYWATER TECHNOLOGY FOUNDRY INC</t>
  </si>
  <si>
    <t>2401 E. 86TH ST.</t>
  </si>
  <si>
    <t>SKYWATER TECHNOLOGY FOUNDRY INC (100%)</t>
  </si>
  <si>
    <t>SMITHFIELD FARMLAND CORP-MONMOUTH</t>
  </si>
  <si>
    <t>1220 N 6TH STREET</t>
  </si>
  <si>
    <t>MONMOUTH</t>
  </si>
  <si>
    <t>UNITED GLOBAL FOODS US HOLDINGS INC (100%)</t>
  </si>
  <si>
    <t>SMITHFIELD FRESH MEATS CORP - MILAN</t>
  </si>
  <si>
    <t>22123 HIGHWAY 5</t>
  </si>
  <si>
    <t>MILAN</t>
  </si>
  <si>
    <t>SMITHFIELD FRESH MEATS CORP-DENISON</t>
  </si>
  <si>
    <t>800 INDUSTRIAL DRIVE</t>
  </si>
  <si>
    <t>SMITHFIELD FRESH MEATS CORP-SMITHFIELD</t>
  </si>
  <si>
    <t>601 NORTH CHURCH STREET</t>
  </si>
  <si>
    <t>SMITHFIELD</t>
  </si>
  <si>
    <t>ISLE OF WIGHT COUNTY</t>
  </si>
  <si>
    <t>SOLAE CO GIBSON</t>
  </si>
  <si>
    <t>124 SOUTH ROUTE 47</t>
  </si>
  <si>
    <t>SOLAR TURBINES INCORPORATED</t>
  </si>
  <si>
    <t>4200 RUFFIN ROAD</t>
  </si>
  <si>
    <t>SOLUTIA INC - INDIAN ORCHARD PLANT</t>
  </si>
  <si>
    <t>730 WORCESTER STREET</t>
  </si>
  <si>
    <t>HAMPDEN</t>
  </si>
  <si>
    <t>SOLUTIA INC (100%)</t>
  </si>
  <si>
    <t>SOLVAY CHEMICALS, INC.</t>
  </si>
  <si>
    <t>400 COUNTY ROAD 85</t>
  </si>
  <si>
    <t>SOLVAY CHEMICALS INC (80%); AGC AMERICA INC (20%)</t>
  </si>
  <si>
    <t>SOLVAY SPECIALTY POLYMERS USA, LLC</t>
  </si>
  <si>
    <t>3702 CLANTON ROAD</t>
  </si>
  <si>
    <t>AUGUSTA</t>
  </si>
  <si>
    <t>SOLVAY SPECIALTY POLYMERS USA LLC (100%)</t>
  </si>
  <si>
    <t>10 LEONARDS LN</t>
  </si>
  <si>
    <t>THOROFARE</t>
  </si>
  <si>
    <t>C,OO</t>
  </si>
  <si>
    <t>SOLVAY Specialty Polymers USA - LLC</t>
  </si>
  <si>
    <t>600 Spur 119 North</t>
  </si>
  <si>
    <t>Borger</t>
  </si>
  <si>
    <t>SONOCO - NEWPORT</t>
  </si>
  <si>
    <t>766 INDUSTRIAL ROAD</t>
  </si>
  <si>
    <t>NEWPORT</t>
  </si>
  <si>
    <t>COCKE COUNTY</t>
  </si>
  <si>
    <t>SONOCO PRODUCTS CO (100%)</t>
  </si>
  <si>
    <t>SOUTH DAKOTA SOYBEAN PROCESSORS</t>
  </si>
  <si>
    <t>100 CASPIAN AVENUE</t>
  </si>
  <si>
    <t>VOLGA</t>
  </si>
  <si>
    <t>BROOKINGS COUNTY</t>
  </si>
  <si>
    <t>SOUTH DAKOTA SOYBEAN PROCESSORS LLC (100%)</t>
  </si>
  <si>
    <t>SOUTHERN ILLINOIS UNIVERSITY</t>
  </si>
  <si>
    <t>210 PHYSICAL PLANT DR</t>
  </si>
  <si>
    <t>CARBONDALE</t>
  </si>
  <si>
    <t>SOUTHERN ILLINOIS UNIVERSITY (100%)</t>
  </si>
  <si>
    <t>SOUTHWEST IOWA RENEWABLE ENERGY</t>
  </si>
  <si>
    <t>10868 189TH ST</t>
  </si>
  <si>
    <t>COUNCIL BLUFFS</t>
  </si>
  <si>
    <t>POTTAWATTAMIE COUNTY</t>
  </si>
  <si>
    <t>SOUTHWEST IOWA RENEWABLE ENERGY (100%)</t>
  </si>
  <si>
    <t>SOUTHWIRE COMPANY</t>
  </si>
  <si>
    <t>1 SOUTHWIRE DRIVE</t>
  </si>
  <si>
    <t>SOUTHWIRE CO (100%)</t>
  </si>
  <si>
    <t>SOUTHWIRE COMPANY KENTUCKY PLANT</t>
  </si>
  <si>
    <t>1987 STATE ROUTE 271 NORTH</t>
  </si>
  <si>
    <t>SP Fiber Technologies Southeast, LLC</t>
  </si>
  <si>
    <t>709 PAPERMILL ROAD</t>
  </si>
  <si>
    <t>DUBLIN</t>
  </si>
  <si>
    <t>SPARTAN STEEL COATING</t>
  </si>
  <si>
    <t>3300 WOLVERINE DRIVE</t>
  </si>
  <si>
    <t>WORTHINGTON INDUSTRIES INC (52%); AK STEEL CORP (48%)</t>
  </si>
  <si>
    <t>SPIRIT AEROSYSTEMS INC</t>
  </si>
  <si>
    <t>3801 SOUTH OLIVER STREET</t>
  </si>
  <si>
    <t>SPIRIT AEROSYSTEMS HOLDINGS INC (100%)</t>
  </si>
  <si>
    <t>ST PAPER LLC</t>
  </si>
  <si>
    <t>106 E. CENTRAL AVE.</t>
  </si>
  <si>
    <t>OCONTO FALLS</t>
  </si>
  <si>
    <t>OCONTO COUNTY</t>
  </si>
  <si>
    <t>ST PAPER LLC (100%)</t>
  </si>
  <si>
    <t>ST ROSE FACILITY</t>
  </si>
  <si>
    <t>REF/27009 RIVER RD</t>
  </si>
  <si>
    <t>ST ROSE</t>
  </si>
  <si>
    <t>SAINT CHARLES</t>
  </si>
  <si>
    <t>STANISLAUS FOOD PRODUCTS COMPANY</t>
  </si>
  <si>
    <t>1202 D STREET</t>
  </si>
  <si>
    <t>STANISLAUS FOOD PRODUCTS (100%)</t>
  </si>
  <si>
    <t>STARPET INCORPORATED</t>
  </si>
  <si>
    <t>801 PINEVIEW ROAD</t>
  </si>
  <si>
    <t>ASHEBORO</t>
  </si>
  <si>
    <t>STARPET INC (100%)</t>
  </si>
  <si>
    <t>STARRETT CITY POWER PLANT</t>
  </si>
  <si>
    <t>165 ELMIRA LOOP</t>
  </si>
  <si>
    <t>BROOKLYN</t>
  </si>
  <si>
    <t>STARRET CITY ASSOCIATES (100%)</t>
  </si>
  <si>
    <t>STEEL DUST RECYCLING LLC</t>
  </si>
  <si>
    <t>13209 HIGHWAY 96</t>
  </si>
  <si>
    <t>MILLPORT</t>
  </si>
  <si>
    <t>STEEL DUST RECYCLING LLC (100%)</t>
  </si>
  <si>
    <t>STEELCASE INC - KENTWOOD COMPLEX</t>
  </si>
  <si>
    <t>5353 BROADMOOR AVENUE SE</t>
  </si>
  <si>
    <t>KENTWOOD</t>
  </si>
  <si>
    <t>KENT COUNTY</t>
  </si>
  <si>
    <t>STEELCASE INC (100%)</t>
  </si>
  <si>
    <t>STERLING ETHANOL, LLC</t>
  </si>
  <si>
    <t>450 ANGUS AVENUE</t>
  </si>
  <si>
    <t>STERLING</t>
  </si>
  <si>
    <t>STERLING ETHANOL LLC (100%)</t>
  </si>
  <si>
    <t>STEVENS POINT MILL</t>
  </si>
  <si>
    <t>707 ARLINGTON PL</t>
  </si>
  <si>
    <t>VERSO CORP (100%)</t>
  </si>
  <si>
    <t>STONEPEAK CERAMICS INC</t>
  </si>
  <si>
    <t>238 PORCELAIN TILE DR</t>
  </si>
  <si>
    <t>CROSSVILLE</t>
  </si>
  <si>
    <t>STONEPEAK CERAMICS INC (100%)</t>
  </si>
  <si>
    <t>SUBARU of INDIANA AUTOMOTIVE INCORPORATED</t>
  </si>
  <si>
    <t>5500 SR 38 E</t>
  </si>
  <si>
    <t>SUBARU OF INDIANA AUTOMOTIVE INC (100%)</t>
  </si>
  <si>
    <t>SUMITOMO RUBBER USA, LLC</t>
  </si>
  <si>
    <t>10 SHERIDAN DRIVE</t>
  </si>
  <si>
    <t>TONAWANDA</t>
  </si>
  <si>
    <t>SUMITOMO RUBBER USA LLC (100%)</t>
  </si>
  <si>
    <t>SUNCOR ENERGY (USA) COMMERCE CITY REFINERY</t>
  </si>
  <si>
    <t>5801 BRIGHTON BLVD</t>
  </si>
  <si>
    <t>COMMERCE CITY</t>
  </si>
  <si>
    <t>SUNCOR ENERGY (USA) INC (100%)</t>
  </si>
  <si>
    <t>SUNOCO FULTON ETHANOL PLANT</t>
  </si>
  <si>
    <t>376 OWENS RD</t>
  </si>
  <si>
    <t>ENERGY TRANSFER PARTNERS LP (100%)</t>
  </si>
  <si>
    <t>SUNOCO PARTNERS MARKETING &amp; TERMINALS L.P. - MARCUS HOOK INDUSTRIAL COMPLEX</t>
  </si>
  <si>
    <t>100 GREEN ST</t>
  </si>
  <si>
    <t>MARCUS HOOK</t>
  </si>
  <si>
    <t>Energy Transfer LP (100%)</t>
  </si>
  <si>
    <t>SUNY AT BINGHAMTON</t>
  </si>
  <si>
    <t>4400 VESTAL PKWY E</t>
  </si>
  <si>
    <t>BINGHAMTON</t>
  </si>
  <si>
    <t>NEW YORK STATE (100%)</t>
  </si>
  <si>
    <t>SUPERIOR ALUMINUM ALLOYS LLC</t>
  </si>
  <si>
    <t>14214 EDGERTON RD.</t>
  </si>
  <si>
    <t>NEW HAVEN</t>
  </si>
  <si>
    <t>STEEL DYNAMICS INC (100%)</t>
  </si>
  <si>
    <t>SWEENY REFINERY</t>
  </si>
  <si>
    <t>8189 Old FM 524</t>
  </si>
  <si>
    <t>Old Ocean</t>
  </si>
  <si>
    <t>SWIFT &amp; CO</t>
  </si>
  <si>
    <t>5950 Trails End Road</t>
  </si>
  <si>
    <t>CACTUS</t>
  </si>
  <si>
    <t>SWIFT BEEF CO</t>
  </si>
  <si>
    <t>410 N. 200 W.</t>
  </si>
  <si>
    <t>HYRUM</t>
  </si>
  <si>
    <t>CACHE COUNTY</t>
  </si>
  <si>
    <t>SWIFT BEEF COMPANY</t>
  </si>
  <si>
    <t>555 S STUHR RD</t>
  </si>
  <si>
    <t>GRAND ISLAND</t>
  </si>
  <si>
    <t>SWIFT PORK CO - WORTHINGTON</t>
  </si>
  <si>
    <t>1700 HIGHWAY 60 NE</t>
  </si>
  <si>
    <t>WORTHINGTON</t>
  </si>
  <si>
    <t>NOBLES COUNTY</t>
  </si>
  <si>
    <t>SYRACUSE UNIVERSITY - STEAM STATION</t>
  </si>
  <si>
    <t>500 EAST TAYLOR STREET</t>
  </si>
  <si>
    <t>SYRACUSE</t>
  </si>
  <si>
    <t>SYRACUSE UNIVERSITY (100%)</t>
  </si>
  <si>
    <t>Saint Francis Hospital</t>
  </si>
  <si>
    <t>6161 S. Yale</t>
  </si>
  <si>
    <t>Tulsa</t>
  </si>
  <si>
    <t>SAINT FRANCIS HEALTH SYSTEM (100%)</t>
  </si>
  <si>
    <t>Saint-Gobain Proppants (LR)</t>
  </si>
  <si>
    <t>6105 Cynamid Road</t>
  </si>
  <si>
    <t>Salinas River Cogeneration Facility</t>
  </si>
  <si>
    <t>Star Route 42, Wunpost Road</t>
  </si>
  <si>
    <t>SAN ARDO</t>
  </si>
  <si>
    <t>Monterey</t>
  </si>
  <si>
    <t>Samsung Austin Semiconductor</t>
  </si>
  <si>
    <t>12100 Samsung Blvd</t>
  </si>
  <si>
    <t>TRAVIS</t>
  </si>
  <si>
    <t>SAMSUNG ELECTRONICS AMERICA INC (100%)</t>
  </si>
  <si>
    <t>San Jose/Santa Clara Regional Wastewater Facility</t>
  </si>
  <si>
    <t>700 Los Esteros Road</t>
  </si>
  <si>
    <t>CITY OF SAN JOSE CA (75%); CITY OF SANTA CLARA CA (25%)</t>
  </si>
  <si>
    <t>Sand Bluff Substation</t>
  </si>
  <si>
    <t>Big Spring</t>
  </si>
  <si>
    <t>Sanderson Farms, Inc.</t>
  </si>
  <si>
    <t>4039 River Ridge Rd</t>
  </si>
  <si>
    <t>Summit</t>
  </si>
  <si>
    <t>SANDERSON FARMS INC (100%)</t>
  </si>
  <si>
    <t>Sargent Canyon Cogeneration Facility</t>
  </si>
  <si>
    <t>San Ardo</t>
  </si>
  <si>
    <t>Schlosser Forge Company</t>
  </si>
  <si>
    <t>11711 Arrow Route</t>
  </si>
  <si>
    <t>Rancho Cucamonga</t>
  </si>
  <si>
    <t>Seaboard Foods Pork Processing Plant</t>
  </si>
  <si>
    <t>2700 NE 28th Street</t>
  </si>
  <si>
    <t>Guymon</t>
  </si>
  <si>
    <t>TEXAS COUNTY</t>
  </si>
  <si>
    <t>SEABOARD CORP (100%)</t>
  </si>
  <si>
    <t>Searles Valley Minerals</t>
  </si>
  <si>
    <t>13200 Main Street</t>
  </si>
  <si>
    <t>Trona</t>
  </si>
  <si>
    <t>SEARLES VALLEY MINERALS INC (100%)</t>
  </si>
  <si>
    <t>Sekisui Specialty Chemicals America, LLC - Pasadena</t>
  </si>
  <si>
    <t>1423 Pasadena Freeway</t>
  </si>
  <si>
    <t>Sekisui America Corp (100%)</t>
  </si>
  <si>
    <t>Seven Hills Paperboard, LLC</t>
  </si>
  <si>
    <t>1801 Concord Turnpike</t>
  </si>
  <si>
    <t>Shamrock Landfill Inc.</t>
  </si>
  <si>
    <t>761 Highway 45</t>
  </si>
  <si>
    <t>Cloquet</t>
  </si>
  <si>
    <t>Sharyland Utilities L.P. North</t>
  </si>
  <si>
    <t>1900 N Akard Street</t>
  </si>
  <si>
    <t>Shaw Industries Group, Inc., Plant 80</t>
  </si>
  <si>
    <t>2230 South Hamilton Street Ext</t>
  </si>
  <si>
    <t>Dalton</t>
  </si>
  <si>
    <t>Shultz Steel Company</t>
  </si>
  <si>
    <t>5321 Firestone Blvd.</t>
  </si>
  <si>
    <t>South Gate</t>
  </si>
  <si>
    <t>Sierra Pacific Industries - Aberdeen</t>
  </si>
  <si>
    <t>301 Hagara Street</t>
  </si>
  <si>
    <t>SIERRA PACIFIC INDUSTRIES (100%)</t>
  </si>
  <si>
    <t>Sierra Pacific Industries - Burlington</t>
  </si>
  <si>
    <t>14353 McFarland Road</t>
  </si>
  <si>
    <t>Burlington</t>
  </si>
  <si>
    <t>SKAGIT COUNTY</t>
  </si>
  <si>
    <t>Signify North America Corporation</t>
  </si>
  <si>
    <t>3861 S. 9th Street</t>
  </si>
  <si>
    <t>Salina</t>
  </si>
  <si>
    <t>PHILIPS LIGHTING NORTH AMERICA CORP (100%)</t>
  </si>
  <si>
    <t>Silver Eagle Refining-Woods Cross</t>
  </si>
  <si>
    <t>2355 SOUTH 1100 WEST</t>
  </si>
  <si>
    <t>WOODS CROSS</t>
  </si>
  <si>
    <t>Skana Aluminum Company</t>
  </si>
  <si>
    <t>2009 Mirro Drive</t>
  </si>
  <si>
    <t>Manitowoc</t>
  </si>
  <si>
    <t>MANITOWOC COUNTY</t>
  </si>
  <si>
    <t>SKANA ALUMINUM CO (100%)</t>
  </si>
  <si>
    <t>Skyworks Solutions, Inc.</t>
  </si>
  <si>
    <t>20 Sylvan Road</t>
  </si>
  <si>
    <t>Woburn</t>
  </si>
  <si>
    <t>SKYWORKS SOLUTIONS INC (100%)</t>
  </si>
  <si>
    <t>Smithfield Fresh Meats Corp - Tar Heel</t>
  </si>
  <si>
    <t>15855 NC HIGHWAY 87</t>
  </si>
  <si>
    <t>TAR HEEL</t>
  </si>
  <si>
    <t>BLADEN COUNTY</t>
  </si>
  <si>
    <t>Smithfield Fresh Meats Corp. - Crete Facility</t>
  </si>
  <si>
    <t>2223 County Road I</t>
  </si>
  <si>
    <t>Crete</t>
  </si>
  <si>
    <t>Smithfield Fresh Meats Corp. Clinton</t>
  </si>
  <si>
    <t>424 East Railroad Street</t>
  </si>
  <si>
    <t>Clinton</t>
  </si>
  <si>
    <t>SAMPSON COUNTY</t>
  </si>
  <si>
    <t>Smithfield Packaged Meats Corp.</t>
  </si>
  <si>
    <t>1400 North Weber Avenue</t>
  </si>
  <si>
    <t>Sioux Falls</t>
  </si>
  <si>
    <t>MINNEHAHA COUNTY</t>
  </si>
  <si>
    <t>WH GROUP LTD (100%)</t>
  </si>
  <si>
    <t>Smurfit Kappa Orange County LLC</t>
  </si>
  <si>
    <t>855 E Highway 80 (actual) PO 847 (mailing)</t>
  </si>
  <si>
    <t>Forney</t>
  </si>
  <si>
    <t>KAUFMAN COUNTY</t>
  </si>
  <si>
    <t>SMURFIT KAPPA ORANGE COUNTY LLC (100%)</t>
  </si>
  <si>
    <t>Solvay Specialty Polymers USA, L.L.C.</t>
  </si>
  <si>
    <t>17005 State Route 7</t>
  </si>
  <si>
    <t>Marietta</t>
  </si>
  <si>
    <t>Sonoco Hutchinson</t>
  </si>
  <si>
    <t>100 North Halstead Street</t>
  </si>
  <si>
    <t>Hutchinson</t>
  </si>
  <si>
    <t>Sonoco Products Co.</t>
  </si>
  <si>
    <t>N. Second Street</t>
  </si>
  <si>
    <t>Hartsville</t>
  </si>
  <si>
    <t>DARLINGTON COUNTY</t>
  </si>
  <si>
    <t>Sonoco Richmond</t>
  </si>
  <si>
    <t>1850 Commerce Road</t>
  </si>
  <si>
    <t>Sorrento Lactalis</t>
  </si>
  <si>
    <t>4912 E. Franklin Road</t>
  </si>
  <si>
    <t>CANYON</t>
  </si>
  <si>
    <t>LACTALIS AMERICAN GROUP (100%)</t>
  </si>
  <si>
    <t>South Bend Ethanol, LLC.</t>
  </si>
  <si>
    <t>3201 W CALVERT ST</t>
  </si>
  <si>
    <t>SOUTH BEND</t>
  </si>
  <si>
    <t>St. Joseph</t>
  </si>
  <si>
    <t>MERCURIA ENERGY TRADING INC (100%)</t>
  </si>
  <si>
    <t>Southern Hens, Inc.</t>
  </si>
  <si>
    <t>329 Moselle Seminary Rd</t>
  </si>
  <si>
    <t>Moselle</t>
  </si>
  <si>
    <t>JONES</t>
  </si>
  <si>
    <t>SOUTHERN HENS INC (100%)</t>
  </si>
  <si>
    <t>Southwest Cheese</t>
  </si>
  <si>
    <t>1141 Curry Road 4</t>
  </si>
  <si>
    <t>Clovis</t>
  </si>
  <si>
    <t>CURRY COUNTY</t>
  </si>
  <si>
    <t>Spartan Light Metal Products</t>
  </si>
  <si>
    <t>2510 Lakeview Road</t>
  </si>
  <si>
    <t>SPARTAN LIGHT METAL PRODUCTS INC (100%)</t>
  </si>
  <si>
    <t>Spartan Light Metal Products, Inc.</t>
  </si>
  <si>
    <t>510 East McClurken Ave</t>
  </si>
  <si>
    <t>Sparta</t>
  </si>
  <si>
    <t>Special Metals Corporation</t>
  </si>
  <si>
    <t>100 Willowbrook Dr</t>
  </si>
  <si>
    <t>Dunkirk</t>
  </si>
  <si>
    <t>CHAUTAUQUA COUNTY</t>
  </si>
  <si>
    <t>St. Paul Park Refining Company, LLC</t>
  </si>
  <si>
    <t>301 St. Paul Park Road</t>
  </si>
  <si>
    <t>St. Paul Park</t>
  </si>
  <si>
    <t>Standard Forged Products, LLC - McKees Rocks</t>
  </si>
  <si>
    <t>75 Nichols Avenue</t>
  </si>
  <si>
    <t>McKees Rocks</t>
  </si>
  <si>
    <t>Steel Dynamics</t>
  </si>
  <si>
    <t>455 West Industrial Drive</t>
  </si>
  <si>
    <t>Terre Haute</t>
  </si>
  <si>
    <t>VIGO COUNTY</t>
  </si>
  <si>
    <t>Steel Dynamics, Inc.</t>
  </si>
  <si>
    <t>5134 Loop Road</t>
  </si>
  <si>
    <t>Jeffersonville</t>
  </si>
  <si>
    <t>Streetman Plant</t>
  </si>
  <si>
    <t>STREETMAN</t>
  </si>
  <si>
    <t>FREESTONE</t>
  </si>
  <si>
    <t>Superior Industries International Arkansas, LLC</t>
  </si>
  <si>
    <t>1901 Borick Drive</t>
  </si>
  <si>
    <t>SUPERIOR INDUSTRIES INTERNATIONAL INC (100%)</t>
  </si>
  <si>
    <t>Superior Refining Company LLC</t>
  </si>
  <si>
    <t>2407 Stinson Ave.</t>
  </si>
  <si>
    <t>Superior</t>
  </si>
  <si>
    <t>HUSKY ENERGY INC (100%)</t>
  </si>
  <si>
    <t>TATE &amp; LYLE LAFAYETTE SOUTH</t>
  </si>
  <si>
    <t>3300 US 52 S</t>
  </si>
  <si>
    <t>TATE &amp; LYLE INGREDIENTS AMERICAS LLC (100%)</t>
  </si>
  <si>
    <t>TATE &amp; LYLE SAGAMORE</t>
  </si>
  <si>
    <t>2245 N SAGAMORE PARKWAY</t>
  </si>
  <si>
    <t>TC INDUSTRIES INC</t>
  </si>
  <si>
    <t>3703 SOUTH ROUTE 31</t>
  </si>
  <si>
    <t>CRYSTAL LAKE</t>
  </si>
  <si>
    <t>MCHENRY</t>
  </si>
  <si>
    <t>TC INDUSTRIES INC (100%)</t>
  </si>
  <si>
    <t>TEMPLE UNIVERSITY</t>
  </si>
  <si>
    <t>1009 WEST MONTGOMERY AVENUE</t>
  </si>
  <si>
    <t>TEMPLE UNIVERSITY OF THE COMMONWEALTH SYSTEM OF HIGHER EDUCATION FACILITIES MANAGEMENT (100%)</t>
  </si>
  <si>
    <t>TEMPLE UNIVERSITY HEALTH SCIENCES CAMPUS</t>
  </si>
  <si>
    <t>1218 W ONTARIO</t>
  </si>
  <si>
    <t>TESORO ALASKA PETROLEUM CO</t>
  </si>
  <si>
    <t>54741 TESORO ROAD</t>
  </si>
  <si>
    <t>KENAI</t>
  </si>
  <si>
    <t>KENAI PENINSULA</t>
  </si>
  <si>
    <t>TESORO CORPORATION-ANACORTES REFINERY</t>
  </si>
  <si>
    <t>10200 WEST MARCH POINT ROAD</t>
  </si>
  <si>
    <t>TESORO REFINING AND MARKETING COMPANY GOLDEN EAGLE REFINERY</t>
  </si>
  <si>
    <t>150 SOLANO WAY</t>
  </si>
  <si>
    <t>TESORO CORP (100%)</t>
  </si>
  <si>
    <t>TEXAS INSTRUMENTS NORTH CAMPUS</t>
  </si>
  <si>
    <t>13500 NORTH CENTRAL EXPRESSWAY</t>
  </si>
  <si>
    <t>TEXAS INSTRUMENTS INC (100%)</t>
  </si>
  <si>
    <t>TEXAS MEDICAL CENTER CENTRAL HEATING AND COOLING SERVICES CORPORATION</t>
  </si>
  <si>
    <t>1615 BRAESWOOD</t>
  </si>
  <si>
    <t>TEXAS MEDICAL CENTER CENTRAL HEATING &amp; COOLING SERVICES CORP (100%)</t>
  </si>
  <si>
    <t>TEXAS TECH UNIVERSITY</t>
  </si>
  <si>
    <t>2903 4th St, Rm 122</t>
  </si>
  <si>
    <t>Lubbock</t>
  </si>
  <si>
    <t>TEXAS TECH UNIVERSITY (100%)</t>
  </si>
  <si>
    <t>TEXTRON CWC DIVISION</t>
  </si>
  <si>
    <t>1085 WEST SHERMAN BOULEVARD</t>
  </si>
  <si>
    <t>MUSKEGON</t>
  </si>
  <si>
    <t>MUSKEGON COUNTY</t>
  </si>
  <si>
    <t>TEXTRON INC (100%)</t>
  </si>
  <si>
    <t>TG Missouri Corporation</t>
  </si>
  <si>
    <t>2200 Plattin Road</t>
  </si>
  <si>
    <t>Perryville</t>
  </si>
  <si>
    <t>TOYODA GOSEI NORTH AMERICA (80%); MITSUI &amp; CO (USA) INC (20%)</t>
  </si>
  <si>
    <t>THARALDSON ETHANOL PLANT I LLC</t>
  </si>
  <si>
    <t>3549 153RD AVE SE</t>
  </si>
  <si>
    <t>CASSELTON</t>
  </si>
  <si>
    <t>THARALDSON ETHANOL PLANT I LLC (100%)</t>
  </si>
  <si>
    <t>THE BELDEN BRICK COMPANY (0679000118)</t>
  </si>
  <si>
    <t>475 Dover Rd. NW</t>
  </si>
  <si>
    <t>SUGARCREEK</t>
  </si>
  <si>
    <t>BELDEN HOLDING &amp; ACQUISITION INC (100%)</t>
  </si>
  <si>
    <t>THE BOEING COMPANY</t>
  </si>
  <si>
    <t>700 15TH ST SW</t>
  </si>
  <si>
    <t>THE COLLEGE OF NEW JERSEY</t>
  </si>
  <si>
    <t>2000 PENNINGTON ROAD</t>
  </si>
  <si>
    <t>EWING</t>
  </si>
  <si>
    <t>THE COLLEGE OF NEW JERSEY (100%)</t>
  </si>
  <si>
    <t>THE GEORGE WASHINGTON UNIVERSITY</t>
  </si>
  <si>
    <t>2025 F ST NW</t>
  </si>
  <si>
    <t>THE GEORGE WASHINGTON UNIVERSITY (100%)</t>
  </si>
  <si>
    <t>THE GOODYEAR TIRE &amp; RUBBER COMPANY - TOPEKA KANSAS PLANT</t>
  </si>
  <si>
    <t>2000 NORTHWEST HIGHWAY U.S. 24</t>
  </si>
  <si>
    <t>TOPEKA</t>
  </si>
  <si>
    <t>THE MORNING STAR PACKING CO (Los Banos)</t>
  </si>
  <si>
    <t>13448 SOUTH VOLTA ROAD</t>
  </si>
  <si>
    <t>THERMAFIBER INC</t>
  </si>
  <si>
    <t>3711 W. MILL ST</t>
  </si>
  <si>
    <t>THIELE KAOLIN COMPANY REEDY CREEK PLANT</t>
  </si>
  <si>
    <t>1735 Thiele Road</t>
  </si>
  <si>
    <t>GLASCOCK COUNTY</t>
  </si>
  <si>
    <t>THIELE KAOLIN CO (100%)</t>
  </si>
  <si>
    <t>THIELE KAOLIN SANDERSVILLE</t>
  </si>
  <si>
    <t>520 KAOLIN RD</t>
  </si>
  <si>
    <t>THILMANY MILL</t>
  </si>
  <si>
    <t>600 THILMANY RD</t>
  </si>
  <si>
    <t>KAUKAUNA</t>
  </si>
  <si>
    <t>TICONA POLYMERS INCORPORATED</t>
  </si>
  <si>
    <t>5738 COUNTY ROAD 4</t>
  </si>
  <si>
    <t>BISHOP</t>
  </si>
  <si>
    <t>Celanese CORP (100%)</t>
  </si>
  <si>
    <t>TINKER AIR FORCE BASE</t>
  </si>
  <si>
    <t>7460 Arnold Street, Suite 234</t>
  </si>
  <si>
    <t>Tinker AFB</t>
  </si>
  <si>
    <t>OKLAHOMA COUNTY</t>
  </si>
  <si>
    <t>TITAN TIRE CORP</t>
  </si>
  <si>
    <t>2345 EAST MARKET STREET</t>
  </si>
  <si>
    <t>TITAN INTERNATIONAL INC (100%)</t>
  </si>
  <si>
    <t>TITAN TIRE CORPORATION OF FREEPORT</t>
  </si>
  <si>
    <t>3769 ROUTE 20 EAST</t>
  </si>
  <si>
    <t>TITAN AMERICA LLC (100%)</t>
  </si>
  <si>
    <t>TITANIUM METALS CORP TORONTO PLANT</t>
  </si>
  <si>
    <t>100 TITANIUM WAY</t>
  </si>
  <si>
    <t>TORONTO</t>
  </si>
  <si>
    <t>TORAY PLASTICS (AMERICA), INC.</t>
  </si>
  <si>
    <t>50 BELVER AVENUE</t>
  </si>
  <si>
    <t>NORTH KINGSTOWN</t>
  </si>
  <si>
    <t>TORAY HOLDING (USA) INC (100%)</t>
  </si>
  <si>
    <t>TORRANCE REFINING COMPANY LLC</t>
  </si>
  <si>
    <t>3700 WEST 190TH STREET</t>
  </si>
  <si>
    <t>TORRANCE</t>
  </si>
  <si>
    <t>TOTAL PETROCHEMICALS &amp; REFINING USA, INC. - CARVILLE POLYSTYRENE PLANT</t>
  </si>
  <si>
    <t>6225 HIGHWAY 75</t>
  </si>
  <si>
    <t>CARVILLE</t>
  </si>
  <si>
    <t>IBERVILLE PARISH</t>
  </si>
  <si>
    <t>TOTAL HOLDINGS USA INC (100%)</t>
  </si>
  <si>
    <t>TOYOTA MOTOR MANUFACTURING KENTUCKY INCORPORATED</t>
  </si>
  <si>
    <t>1001 CHERRY BLOSSOM WAY</t>
  </si>
  <si>
    <t>TOYOTA MOTOR NORTH AMERICA INC (100%)</t>
  </si>
  <si>
    <t>TOYOTA MOTOR MANUFACTURING TEXAS INC</t>
  </si>
  <si>
    <t>1 LONE STAR PASS</t>
  </si>
  <si>
    <t>BEXAR</t>
  </si>
  <si>
    <t>TOYOTA MOTOR MFG IN INC</t>
  </si>
  <si>
    <t>4000 TULIP TREE DR</t>
  </si>
  <si>
    <t>GIBSON COUNTY</t>
  </si>
  <si>
    <t>TRANS ALASKA PIPELINE SYSTEM PUMP STATION 3</t>
  </si>
  <si>
    <t>TRANS ALASKA PIPELINE SYSTEM PUMP STATION 4</t>
  </si>
  <si>
    <t>TRANS ALASKA PIPELINE SYSTEM PUMP STATION 7</t>
  </si>
  <si>
    <t>Fairbanks</t>
  </si>
  <si>
    <t>YUKON KOYUKUK</t>
  </si>
  <si>
    <t>TRENTON AGRI PRODUCTS</t>
  </si>
  <si>
    <t>36638 US HIGHWAY 34</t>
  </si>
  <si>
    <t>HITCHCOCK COUNTY</t>
  </si>
  <si>
    <t>TRENTON AGRI PRODUCTS LLC (100%)</t>
  </si>
  <si>
    <t>TRICOR REFINING LLC</t>
  </si>
  <si>
    <t>1134 Manor Street</t>
  </si>
  <si>
    <t>ERGON INC (50%); SAN JOAQUIN REFINING CO INC (50%)</t>
  </si>
  <si>
    <t>TROPICANA MANUFACTURING CO INC</t>
  </si>
  <si>
    <t>1001 13TH AVE. E.</t>
  </si>
  <si>
    <t>BRADENTON</t>
  </si>
  <si>
    <t>MANATEE COUNTY</t>
  </si>
  <si>
    <t>TROPICANA MANUFACTURING COMPANY INC</t>
  </si>
  <si>
    <t>6500 GLADES CUT-OFF ROAD</t>
  </si>
  <si>
    <t>FORT PIERCE</t>
  </si>
  <si>
    <t>ST. LUCIE COUNTY</t>
  </si>
  <si>
    <t>TRUSTEES OF PRINCETON UNIVERSITY</t>
  </si>
  <si>
    <t>DEPT OF ENGINEERING MACMILLAN BLDG ELM DR</t>
  </si>
  <si>
    <t>PRINCETON UNIVERSITY (100%)</t>
  </si>
  <si>
    <t>TSI SEMICONDUCTORS LLC</t>
  </si>
  <si>
    <t>7501 Foothills Blvd.</t>
  </si>
  <si>
    <t>Roseville</t>
  </si>
  <si>
    <t>PLACER COUNTY</t>
  </si>
  <si>
    <t>SOUTHHALL GROUP HOLDINGS LLC (100%)</t>
  </si>
  <si>
    <t>TYLER PIPE COMPANY</t>
  </si>
  <si>
    <t xml:space="preserve">11910 CR 492 </t>
  </si>
  <si>
    <t>TYLER</t>
  </si>
  <si>
    <t>TYSON FARMS INC - TEMPERANCEVILLE</t>
  </si>
  <si>
    <t>11224 LANKFORD HIGHWAY</t>
  </si>
  <si>
    <t>TEMPERANCEVILLE</t>
  </si>
  <si>
    <t>TYSON FARMS INCORPORATED HARMONY</t>
  </si>
  <si>
    <t>501 SHEFFIELD ROAD</t>
  </si>
  <si>
    <t>HARMONY</t>
  </si>
  <si>
    <t>TYSON FARMS, INC.</t>
  </si>
  <si>
    <t>704 FACTORY STREET</t>
  </si>
  <si>
    <t>WILKESBORO</t>
  </si>
  <si>
    <t>WILKES COUNTY</t>
  </si>
  <si>
    <t>TYSON FARMS, INC. - Union City TN</t>
  </si>
  <si>
    <t>2800 E. TYSON DR.</t>
  </si>
  <si>
    <t>TYSON FOODS INCORPORATED</t>
  </si>
  <si>
    <t>110 W. FREEMAN AVE.</t>
  </si>
  <si>
    <t>BERRYVILLE</t>
  </si>
  <si>
    <t>TYSON FOODS-RIVER VALLEY</t>
  </si>
  <si>
    <t>7755 N STATE HWY 393</t>
  </si>
  <si>
    <t>SCRANTON</t>
  </si>
  <si>
    <t>TYSON FRESH MEATS</t>
  </si>
  <si>
    <t>13983 DODD ROAD</t>
  </si>
  <si>
    <t>5000 N. FM 1912</t>
  </si>
  <si>
    <t>POTTER</t>
  </si>
  <si>
    <t>TYSON FRESH MEATS INC</t>
  </si>
  <si>
    <t>28424 38th Avenue North</t>
  </si>
  <si>
    <t>Hillsdale</t>
  </si>
  <si>
    <t>2125 SOUTH CR 125 WEST</t>
  </si>
  <si>
    <t>3105 NORTH IBP ROAD</t>
  </si>
  <si>
    <t>HOLCOMB</t>
  </si>
  <si>
    <t>FINNEY COUNTY</t>
  </si>
  <si>
    <t>16198 HIGHWAY 70 NORTH</t>
  </si>
  <si>
    <t>COLUMBUS JUNCTION</t>
  </si>
  <si>
    <t>LOUISA COUNTY</t>
  </si>
  <si>
    <t>TYSON FRESH MEATS INC-PERRY</t>
  </si>
  <si>
    <t>13500 I COURT</t>
  </si>
  <si>
    <t>TYSON FRESH MEATS, INC. - WATERLOO</t>
  </si>
  <si>
    <t>501 NORTH ELK RUN ROAD</t>
  </si>
  <si>
    <t>BLACK HAWK</t>
  </si>
  <si>
    <t>TYSON POULTRY INC PINE BLUFF JEFFERSON PARKWAY PLANT</t>
  </si>
  <si>
    <t>5505 JEFFERSON PARKWAY</t>
  </si>
  <si>
    <t>TYSON POULTRY INC.-SEDALIA</t>
  </si>
  <si>
    <t>19571 WHITFIELD RD</t>
  </si>
  <si>
    <t>Tata Chemicals (Soda Ash) Partners</t>
  </si>
  <si>
    <t>324 Allied Chemical Road</t>
  </si>
  <si>
    <t>TATA CHEMICALS (SODA ASH) PARTNERS NORTH AMERICA (76%); OWENS-ILLINOIS INC (24%)</t>
  </si>
  <si>
    <t>Tate &amp; Lyle</t>
  </si>
  <si>
    <t>2200 EAST ELDORADO ST</t>
  </si>
  <si>
    <t>Tate &amp; Lyle-Loudon</t>
  </si>
  <si>
    <t>198 BLAIR BEND DRIVE</t>
  </si>
  <si>
    <t>Loudon</t>
  </si>
  <si>
    <t>Tenaris Bay City, Inc.</t>
  </si>
  <si>
    <t>7960 HWY 35</t>
  </si>
  <si>
    <t>Bay City</t>
  </si>
  <si>
    <t>Terves Inc</t>
  </si>
  <si>
    <t>24112 Rockwell Drive</t>
  </si>
  <si>
    <t>Euclid</t>
  </si>
  <si>
    <t>Terves INC (100%)</t>
  </si>
  <si>
    <t>Tesla, Inc.</t>
  </si>
  <si>
    <t>45500 Fremont Boulevard</t>
  </si>
  <si>
    <t>Fremont</t>
  </si>
  <si>
    <t>ALAMEDA COUNTY</t>
  </si>
  <si>
    <t>TESLA MOTORS (100%)</t>
  </si>
  <si>
    <t>Tesoro Refining and Marketing Company, Salt Lake City Refinery</t>
  </si>
  <si>
    <t>474 West 900 North</t>
  </si>
  <si>
    <t>Salt Lake City</t>
  </si>
  <si>
    <t>Marathon Petroleum CORP (100%)</t>
  </si>
  <si>
    <t>Texas Instruments - Sherman</t>
  </si>
  <si>
    <t>6412 US Hwy 75 South</t>
  </si>
  <si>
    <t>Sherman</t>
  </si>
  <si>
    <t>Texas Instruments Incorporated - Maine Fab</t>
  </si>
  <si>
    <t>5 Foden Road</t>
  </si>
  <si>
    <t>Texas Instruments Richardson</t>
  </si>
  <si>
    <t>300 West Renner Road</t>
  </si>
  <si>
    <t>Textron Aviation/East Campus</t>
  </si>
  <si>
    <t>9709 East Central</t>
  </si>
  <si>
    <t>Wichita</t>
  </si>
  <si>
    <t>The Children\s Hospital of Philadelphia</t>
  </si>
  <si>
    <t>34th Street and Civic Center Boulevard</t>
  </si>
  <si>
    <t>THE CHILDREN'S HOSPITAL OF PHILADELPHIA (100%)</t>
  </si>
  <si>
    <t>The Goodyear Tire &amp; Rubber Co, Inc</t>
  </si>
  <si>
    <t>6650 RAMSEY STREET</t>
  </si>
  <si>
    <t>The Hillshire Brands Company</t>
  </si>
  <si>
    <t>8300 96th Avenue</t>
  </si>
  <si>
    <t>Zeeland</t>
  </si>
  <si>
    <t>The Johns Hopkins Hospital</t>
  </si>
  <si>
    <t>1800 Orleans Street</t>
  </si>
  <si>
    <t>Baltimore</t>
  </si>
  <si>
    <t>The Methodist Hospital</t>
  </si>
  <si>
    <t>6565 Fannin ST</t>
  </si>
  <si>
    <t>THE METHODIST HOSPITAL (100%)</t>
  </si>
  <si>
    <t>The Ohio State University</t>
  </si>
  <si>
    <t>1314 KINNEAR ROAD</t>
  </si>
  <si>
    <t>Franklin</t>
  </si>
  <si>
    <t>The President and Fellows of Harvard University (Cambridge Allston Blackstone)</t>
  </si>
  <si>
    <t>46 Blackstone Street</t>
  </si>
  <si>
    <t>THE PRESIDENT &amp; FELLOWS OF HARVARD COLLEGE HARVARD UNIVERSITY (100%)</t>
  </si>
  <si>
    <t>The University of NC Chapel Hill</t>
  </si>
  <si>
    <t>501 CAMERON AVE</t>
  </si>
  <si>
    <t>CHAPEL HILL</t>
  </si>
  <si>
    <t>Orange</t>
  </si>
  <si>
    <t>STATE OF NORTH CAROLINA (100%)</t>
  </si>
  <si>
    <t>The University of Texas Southwestern Medical Center at Dallas</t>
  </si>
  <si>
    <t>5323 Harry Hines Blvd.</t>
  </si>
  <si>
    <t>THE UNIVERSITY OF TEXAS SYSTEM (100%)</t>
  </si>
  <si>
    <t>Three Rivers Energy LLC</t>
  </si>
  <si>
    <t>18137 County Road 271</t>
  </si>
  <si>
    <t>Coshocton</t>
  </si>
  <si>
    <t>CRESTWOOD ENERGY (50%); LAKEVIEW ENERGY LLC (50%)</t>
  </si>
  <si>
    <t>Titanium Metals Corporation</t>
  </si>
  <si>
    <t>181 North Water Street</t>
  </si>
  <si>
    <t>Toledo Refining Company</t>
  </si>
  <si>
    <t>1819 WOODVILLE RD.</t>
  </si>
  <si>
    <t>TomaTek / Neil Jones Food Companies</t>
  </si>
  <si>
    <t>2502 N Street</t>
  </si>
  <si>
    <t>THE NEIL JONES FOOD CO (100%)</t>
  </si>
  <si>
    <t>Total Petrochemicals &amp; Refining USA, Inc.</t>
  </si>
  <si>
    <t>1818 Independence Pkwy South</t>
  </si>
  <si>
    <t>Total Petrochemicals &amp; Refining USA, Inc. - Port Arthur Refinery</t>
  </si>
  <si>
    <t>7600 32nd Street</t>
  </si>
  <si>
    <t>TowerJazz Texas</t>
  </si>
  <si>
    <t>9651 Westover Hills Blvd</t>
  </si>
  <si>
    <t>San Antonio</t>
  </si>
  <si>
    <t>TOWERJAZZ TEXAS INC (100%)</t>
  </si>
  <si>
    <t>Twin Rivers Pine Bluff LLC</t>
  </si>
  <si>
    <t>1701 Jefferson Parkway</t>
  </si>
  <si>
    <t>White Hall</t>
  </si>
  <si>
    <t>Twin Rivers Paper LLC (100%)</t>
  </si>
  <si>
    <t>Tyler Union</t>
  </si>
  <si>
    <t>1501 W. 17th St.</t>
  </si>
  <si>
    <t>Anniston</t>
  </si>
  <si>
    <t>Tyson Farms Inc., River Valley Ingredients - Hanceville</t>
  </si>
  <si>
    <t>1170 COUNTY RD. 508</t>
  </si>
  <si>
    <t>HANCEVILLE</t>
  </si>
  <si>
    <t>CULLMAN</t>
  </si>
  <si>
    <t>Tyson Farms, Inc - Blountsville Processing</t>
  </si>
  <si>
    <t>67240 Main St</t>
  </si>
  <si>
    <t>Blountsville</t>
  </si>
  <si>
    <t>BLOUNT</t>
  </si>
  <si>
    <t>Tyson Farms, Inc/ Cuthbert Plant</t>
  </si>
  <si>
    <t>82 Georgia Feed Drive</t>
  </si>
  <si>
    <t>CUTHBERT</t>
  </si>
  <si>
    <t>Tyson Foods, Inc.</t>
  </si>
  <si>
    <t>3865 Highway 35 North</t>
  </si>
  <si>
    <t>LEAKE COUNTY</t>
  </si>
  <si>
    <t>Tyson Fresh Meats</t>
  </si>
  <si>
    <t>1500 PLUM CREEK PKWY</t>
  </si>
  <si>
    <t>1009 RICHLAND</t>
  </si>
  <si>
    <t>STORM LAKE</t>
  </si>
  <si>
    <t>BUENA VISTA</t>
  </si>
  <si>
    <t>Tyson Fresh Meats, Inc.- Dakota City, NE</t>
  </si>
  <si>
    <t>5200 Highway 35 &amp; IBP Avenue</t>
  </si>
  <si>
    <t>DAKOTA CITY</t>
  </si>
  <si>
    <t>DAKOTA</t>
  </si>
  <si>
    <t>Tyson Poultry, Inc Broken Bow</t>
  </si>
  <si>
    <t>Broken Bow</t>
  </si>
  <si>
    <t>Tyson Poultry, Inc., Cumming API</t>
  </si>
  <si>
    <t>4990 Leland Drive</t>
  </si>
  <si>
    <t>Cumming</t>
  </si>
  <si>
    <t>U S AIR FORCE HANSCOM AFB</t>
  </si>
  <si>
    <t>66 ABG/CE, 120 Grenier Street</t>
  </si>
  <si>
    <t>HANSCOM AFB</t>
  </si>
  <si>
    <t>U S GYPSUM - OAKFIELD PLANT</t>
  </si>
  <si>
    <t>2750 MAPLE AVE</t>
  </si>
  <si>
    <t>OAKFIELD</t>
  </si>
  <si>
    <t>GENESEE COUNTY</t>
  </si>
  <si>
    <t>U S MARINE CORPS CHERRY POINT AIR STATION</t>
  </si>
  <si>
    <t>Building 4223 Access Rd., PSC Box 8006</t>
  </si>
  <si>
    <t>CHERRY POINT</t>
  </si>
  <si>
    <t>CRAVEN COUNTY</t>
  </si>
  <si>
    <t>U S PAPER MILLS Menasha</t>
  </si>
  <si>
    <t>69 WASHINGTON STREET</t>
  </si>
  <si>
    <t>U S SALT - WATKINS GLEN REFINERY</t>
  </si>
  <si>
    <t>3580 SALT PT RD</t>
  </si>
  <si>
    <t>US SALT INVESTORS LLC (100%)</t>
  </si>
  <si>
    <t>U. S. Silica Company Ottawa Plant</t>
  </si>
  <si>
    <t>701 Boyce Memorial Drive</t>
  </si>
  <si>
    <t>Ottawa</t>
  </si>
  <si>
    <t>US SILICA CO (100%)</t>
  </si>
  <si>
    <t>U.S. AIR FORCE LACKLAND AFB TX</t>
  </si>
  <si>
    <t>1555 GOTT ST. 37 CES/CEV, BUILDING 5595</t>
  </si>
  <si>
    <t>LACKLAND AFB</t>
  </si>
  <si>
    <t>U.S. AIR FORCE PLANT 4 LOCKHEED MARTIN AERONAUTICS CO</t>
  </si>
  <si>
    <t>1 LOCKHEED BLVD</t>
  </si>
  <si>
    <t>U.S. AIR FORCE PLANT 6 LOCKHEED MARTIN AERONAUTICS CO</t>
  </si>
  <si>
    <t>86 SOUTH COBB DRIVE ZONE 0446</t>
  </si>
  <si>
    <t>U.S. AIR FORCE ROBINS AFB GA</t>
  </si>
  <si>
    <t>775 MACON STREET, BUILDING 1555</t>
  </si>
  <si>
    <t>ROBINS AFB</t>
  </si>
  <si>
    <t>HOUSTON COUNTY</t>
  </si>
  <si>
    <t>U.S. AIR FORCE WRIGHT-PATTERSON AFB OH</t>
  </si>
  <si>
    <t>1450 Littrell Road 88 CEG/CEI</t>
  </si>
  <si>
    <t>WPAFB</t>
  </si>
  <si>
    <t>U.S. ARMY ANNISTON ARMY DEPOT</t>
  </si>
  <si>
    <t>7 FRANKFORD AVENUE</t>
  </si>
  <si>
    <t>ANNISTON</t>
  </si>
  <si>
    <t>U.S. ARMY GARRISON FORT KNOX</t>
  </si>
  <si>
    <t>125 6th Ave, STE 320</t>
  </si>
  <si>
    <t>FORT KNOX</t>
  </si>
  <si>
    <t>U.S. Air Force JBSA Fort Sam Houston</t>
  </si>
  <si>
    <t>2250 Engineer St. Suite 7, 502 CES/CEIE, Building 4196</t>
  </si>
  <si>
    <t>JBSA Fort Sam Houston</t>
  </si>
  <si>
    <t>U.S. BORAX INC.</t>
  </si>
  <si>
    <t>14486 BORAX ROAD</t>
  </si>
  <si>
    <t>BORON</t>
  </si>
  <si>
    <t>U.S. DOE ARGONNE NATIONAL LABORATORY</t>
  </si>
  <si>
    <t>9700 S CASS AVE</t>
  </si>
  <si>
    <t>UC Berkeley</t>
  </si>
  <si>
    <t>317 University Hall</t>
  </si>
  <si>
    <t>Berkeley</t>
  </si>
  <si>
    <t>ALAMEDA</t>
  </si>
  <si>
    <t>UNIVERSITY OF CALIFORNIA (100%)</t>
  </si>
  <si>
    <t>UC DAVIS MEDICAL CENTER</t>
  </si>
  <si>
    <t>2315 STOCKTON BOULEVARD</t>
  </si>
  <si>
    <t>SACRAMENTO</t>
  </si>
  <si>
    <t>SACRAMENTO COUNTY</t>
  </si>
  <si>
    <t>ULTRAMAR INC WILMINGTON REFINERY</t>
  </si>
  <si>
    <t>2402 EAST ANAHEIM STREET</t>
  </si>
  <si>
    <t>UMASS MEDICAL SCHOOL</t>
  </si>
  <si>
    <t>55 LAKE AVE NORTH</t>
  </si>
  <si>
    <t>COMMONWEALTH OF MASSACHUSETTS (100%)</t>
  </si>
  <si>
    <t>UMASS PHYSICAL PLANT BUILDING</t>
  </si>
  <si>
    <t>360 CAMPUS CENTER WAY</t>
  </si>
  <si>
    <t>AMHERST</t>
  </si>
  <si>
    <t>HAMPSHIRE</t>
  </si>
  <si>
    <t>UNIVERSITY OF MASSACHUSETTS (100%)</t>
  </si>
  <si>
    <t>UNISEA - DUTCH HARBOR</t>
  </si>
  <si>
    <t>88 SALMON WAY</t>
  </si>
  <si>
    <t>DUTCH HARBOR</t>
  </si>
  <si>
    <t>ALEUTIANS WEST</t>
  </si>
  <si>
    <t>UNISEA INC (100%)</t>
  </si>
  <si>
    <t>UNITED DAIRYMEN OF ARIZONA - DAIRY</t>
  </si>
  <si>
    <t>2008 SOUTH HARDY DRIVE</t>
  </si>
  <si>
    <t>UNITED DAIRYMEN OF ARIZONA (100%)</t>
  </si>
  <si>
    <t>UNITED ETHANOL, LLC</t>
  </si>
  <si>
    <t>1250 CHICAGO ST.</t>
  </si>
  <si>
    <t>UNITED ETHANOL LLC (100%)</t>
  </si>
  <si>
    <t>UNITED STATES PIPE &amp; FOUNDRY CO LLC</t>
  </si>
  <si>
    <t>1295 WHIPPLE ROAD</t>
  </si>
  <si>
    <t>UNITED WISCONSIN GRAIN PRODUCERS LLC</t>
  </si>
  <si>
    <t>W1231 TESSMANN DR</t>
  </si>
  <si>
    <t>FRIESLAND</t>
  </si>
  <si>
    <t>UNITED WISCONSIN GRAIN PRODUCERS LLC (100%)</t>
  </si>
  <si>
    <t>UNIV OF IOWA MAIN PWR PLANT</t>
  </si>
  <si>
    <t>207 BURLINGTON ST W</t>
  </si>
  <si>
    <t>IOWA CITY</t>
  </si>
  <si>
    <t>THE UNIVERSITY OF IOWA (100%)</t>
  </si>
  <si>
    <t>UNIV OF OK HEALTH S/OKC CAMPUS SVCS</t>
  </si>
  <si>
    <t>800 NE 15TH ST</t>
  </si>
  <si>
    <t>OKLAHOMA CITY</t>
  </si>
  <si>
    <t>STATE OF OKLAHOMA EX REL THE BOARD OF REGENTS OF THE UNIVERSITY OF OKLAHOMA ON BEHALF OF THE HEALTH  (100%)</t>
  </si>
  <si>
    <t>UNIVERSITY OF CALIFORNIA DAVIS</t>
  </si>
  <si>
    <t>1 SHIELDS AVENUE</t>
  </si>
  <si>
    <t>DAVIS</t>
  </si>
  <si>
    <t>YOLO</t>
  </si>
  <si>
    <t>UC REGENTS (100%)</t>
  </si>
  <si>
    <t>UNIVERSITY OF CALIFORNIA SAN DIEGO</t>
  </si>
  <si>
    <t>9500 GILMAN DRIVE #0089</t>
  </si>
  <si>
    <t>LA JOLLA</t>
  </si>
  <si>
    <t>UNIVERSITY OF CALIFORNIA SAN DIEGO (100%)</t>
  </si>
  <si>
    <t>UNIVERSITY OF CALIFORNIA, IRVINE</t>
  </si>
  <si>
    <t>4600 HEALTH SCIENCES ROAD</t>
  </si>
  <si>
    <t>IRVINE</t>
  </si>
  <si>
    <t>UNIVERSITY OF CHICAGO</t>
  </si>
  <si>
    <t>6101 S BLACKSTONE</t>
  </si>
  <si>
    <t>UNIVERSITY OF CHICAGO (100%)</t>
  </si>
  <si>
    <t>UNIVERSITY OF CINCINNATI</t>
  </si>
  <si>
    <t>3000 Glendora Ave.</t>
  </si>
  <si>
    <t>UNIVERSITY OF CINCINNATI (100%)</t>
  </si>
  <si>
    <t>UNIVERSITY OF CONNECTICUT</t>
  </si>
  <si>
    <t>25 LEDOYT RD, U-3038</t>
  </si>
  <si>
    <t>STORRS MANSFIELD</t>
  </si>
  <si>
    <t>TOLLAND COUNTY</t>
  </si>
  <si>
    <t>STATE OF CONNECTICUT (100%)</t>
  </si>
  <si>
    <t>UNIVERSITY OF DELAWARE</t>
  </si>
  <si>
    <t>222 SOUTH CHAPEL STREET</t>
  </si>
  <si>
    <t>THE UNIVERSITY OF DELAWARE (100%)</t>
  </si>
  <si>
    <t>UNIVERSITY OF GEORGIA</t>
  </si>
  <si>
    <t>THE UNIVERSITY SYSTEM OF GEORGIA BOARD OF REGENTS (100%)</t>
  </si>
  <si>
    <t>UNIVERSITY OF ILLINOIS</t>
  </si>
  <si>
    <t>354 ADMINISTRATION BUILDING</t>
  </si>
  <si>
    <t>CHAMPAIGN</t>
  </si>
  <si>
    <t>UNIVERSITY OF ILLINOIS (100%)</t>
  </si>
  <si>
    <t>UNIVERSITY OF ILLINOIS AT CHICAGO</t>
  </si>
  <si>
    <t>1100 SOUTH MORGAN STREET</t>
  </si>
  <si>
    <t>THE UNIVERSITY OF ILLINOIS (100%)</t>
  </si>
  <si>
    <t>UNIVERSITY OF KENTUCKY</t>
  </si>
  <si>
    <t>211Q Peterson Service Bldg</t>
  </si>
  <si>
    <t>FAYETTE</t>
  </si>
  <si>
    <t>UNIVERSITY OF KENTUCKY (100%)</t>
  </si>
  <si>
    <t>UNIVERSITY OF MISSOURI MU POWER PLANT</t>
  </si>
  <si>
    <t>401 East Stewart Street</t>
  </si>
  <si>
    <t>CURATORS OF THE UNIVERSITY OF MISSOURI (100%)</t>
  </si>
  <si>
    <t>UNIVERSITY OF MN - TWIN CITIES</t>
  </si>
  <si>
    <t>100 CHURCH ST SE STE 202</t>
  </si>
  <si>
    <t>STATE OF MINNESOTA (100%)</t>
  </si>
  <si>
    <t>UNIVERSITY OF NEBRASKA MEDICAL CENTER</t>
  </si>
  <si>
    <t>4315 EMILE</t>
  </si>
  <si>
    <t>STATE OF NEBRASKA (100%)</t>
  </si>
  <si>
    <t>UNIVERSITY OF NEW MEXICO</t>
  </si>
  <si>
    <t>1801 TUCKER STREET, NE BUILDING 233</t>
  </si>
  <si>
    <t>STATE OF NEW MEXICO (100%)</t>
  </si>
  <si>
    <t>UNIVERSITY OF NORTHERN IOWA - POWER PLANT/MAIN CAMPUS</t>
  </si>
  <si>
    <t>1901 W. 30th St</t>
  </si>
  <si>
    <t>CEDAR FALLS</t>
  </si>
  <si>
    <t>UNIVERSITY OF NORTHERN IOWA (100%)</t>
  </si>
  <si>
    <t>UNIVERSITY OF NOTRE DAME</t>
  </si>
  <si>
    <t>100 FACILTIES BUILDING</t>
  </si>
  <si>
    <t>NOTRE DAME</t>
  </si>
  <si>
    <t>UNIVERSITY OF NOTRE DAME (100%)</t>
  </si>
  <si>
    <t>UNIVERSITY OF OKLAHOMA</t>
  </si>
  <si>
    <t>660 PARRINGTON OVAL</t>
  </si>
  <si>
    <t>NORMAN</t>
  </si>
  <si>
    <t>STATE OF OKLAHOMA (UNIVERSITY OF OKLAHOMA BOARD OF REGENTS) (100%)</t>
  </si>
  <si>
    <t>UNIVERSITY OF TENNESSEE STEAM PLANT</t>
  </si>
  <si>
    <t>1617 LAKE LOUDON BOULEVARD</t>
  </si>
  <si>
    <t>KNOXVILLE</t>
  </si>
  <si>
    <t>THE UNIVERSITY OF TENNESSEE (100%)</t>
  </si>
  <si>
    <t>UNIVERSITY OF UTAH</t>
  </si>
  <si>
    <t>125 S. Ft. Douglas Blvd, Bldg 605</t>
  </si>
  <si>
    <t>STATE OF UTAH (100%)</t>
  </si>
  <si>
    <t>UNIVERSITY OF VIRGINIA</t>
  </si>
  <si>
    <t>575 ALDERMAN ROAD</t>
  </si>
  <si>
    <t>CHARLOTTESVILLE</t>
  </si>
  <si>
    <t>CHARLOTTESVILLE CITY</t>
  </si>
  <si>
    <t>UNIVERSITY OF VIRGINIA (100%)</t>
  </si>
  <si>
    <t>UP Paper LLC</t>
  </si>
  <si>
    <t>402 W Elk St.</t>
  </si>
  <si>
    <t>MANISTIQUE</t>
  </si>
  <si>
    <t>SCHOOLCRAFT COUNTY</t>
  </si>
  <si>
    <t>ZELLAR MPI EQUIPMENT INC (100%)</t>
  </si>
  <si>
    <t>US ARMY - FORT BELVOIR</t>
  </si>
  <si>
    <t>9820 FLAGLER ROAD</t>
  </si>
  <si>
    <t>FORT BELVOIR</t>
  </si>
  <si>
    <t>FAIRFAX</t>
  </si>
  <si>
    <t>US ARMY FORT BLISS</t>
  </si>
  <si>
    <t>1741 MARSHALL ROAD</t>
  </si>
  <si>
    <t>US ARMY FORT DETRICK</t>
  </si>
  <si>
    <t>810 SCHREIDER STREET</t>
  </si>
  <si>
    <t>FREDERICK COUNTY</t>
  </si>
  <si>
    <t>US ARMY GARRISON - REDSTONE</t>
  </si>
  <si>
    <t>4488 MARTIN ROAD - IMSE-RED-PWE</t>
  </si>
  <si>
    <t>HUNTSVILLE</t>
  </si>
  <si>
    <t>US ARMY IOWA ARMY AMMUNITION PLANT-AMERICAN ORDNANCE LLC</t>
  </si>
  <si>
    <t>17575 STATE HWY 79</t>
  </si>
  <si>
    <t>DAY &amp; ZIMMERMANN (100%)</t>
  </si>
  <si>
    <t>US ARMY RADFORD ARMY AMMUNITION PLANT</t>
  </si>
  <si>
    <t>4050 Peppers Ferry Road</t>
  </si>
  <si>
    <t>RADFORD</t>
  </si>
  <si>
    <t>US Air Force Academy</t>
  </si>
  <si>
    <t>8120 Edgerton Drive</t>
  </si>
  <si>
    <t>USAFA</t>
  </si>
  <si>
    <t>US Army Fort Drum</t>
  </si>
  <si>
    <t>85 First Street West</t>
  </si>
  <si>
    <t>Fort Drum</t>
  </si>
  <si>
    <t>US DOE BROOKHAVEN NATIONAL LABORATORY</t>
  </si>
  <si>
    <t>53 BELL AVENUE</t>
  </si>
  <si>
    <t>UPTON</t>
  </si>
  <si>
    <t>US DOE OAK RIDGE NATIONAL LABORATORY</t>
  </si>
  <si>
    <t>1 BETHEL VALLEY ROAD</t>
  </si>
  <si>
    <t>OAK RIDGE</t>
  </si>
  <si>
    <t>US DOE Y-12 National Security Complex</t>
  </si>
  <si>
    <t>301 Bear Creek Road</t>
  </si>
  <si>
    <t>Oak Ridge</t>
  </si>
  <si>
    <t>US ENERGY PARTNERS LLC DBA WHITE</t>
  </si>
  <si>
    <t>1224 EAST 15TH STREET</t>
  </si>
  <si>
    <t>RUSSELL</t>
  </si>
  <si>
    <t>US GYPSUM - ALIQUIPPA PLANT</t>
  </si>
  <si>
    <t>1 WOODLAWN ROAD</t>
  </si>
  <si>
    <t>ALIQUIPPA</t>
  </si>
  <si>
    <t>US GYPSUM - BRIDGEPORT PLANT</t>
  </si>
  <si>
    <t>100 DJ NOOTENS DRIVE</t>
  </si>
  <si>
    <t>US GYPSUM - EAST CHICAGO PLANT</t>
  </si>
  <si>
    <t>301 RILEY RD</t>
  </si>
  <si>
    <t>EAST CHICAGO</t>
  </si>
  <si>
    <t>US GYPSUM - GALENA PARK PLANT</t>
  </si>
  <si>
    <t>1201 MAYO SHELL ROAD</t>
  </si>
  <si>
    <t>GALENA PARK</t>
  </si>
  <si>
    <t>US GYPSUM - GYPSUM PLANT</t>
  </si>
  <si>
    <t>121 LAKE STREET</t>
  </si>
  <si>
    <t>US GYPSUM - JACKSONVILLE PLANT</t>
  </si>
  <si>
    <t>6825 EVERGREEN AVE</t>
  </si>
  <si>
    <t>US GYPSUM - NORFOLK PLANT</t>
  </si>
  <si>
    <t>1424 SOUTH MAIN STREET</t>
  </si>
  <si>
    <t>NORFOLK CITY</t>
  </si>
  <si>
    <t>US GYPSUM - PLASTER CITY PLANT</t>
  </si>
  <si>
    <t>3810 W EVAN HEWES HWY</t>
  </si>
  <si>
    <t>EL CENTRO</t>
  </si>
  <si>
    <t>IMPERIAL</t>
  </si>
  <si>
    <t>US GYPSUM - RAINIER PLANT</t>
  </si>
  <si>
    <t>29073 DIKE RD.</t>
  </si>
  <si>
    <t>RAINIER</t>
  </si>
  <si>
    <t>US GYPSUM - SHOALS PLANT</t>
  </si>
  <si>
    <t>11345 STATE ROAD 650</t>
  </si>
  <si>
    <t>US GYPSUM - SPERRY PLANT</t>
  </si>
  <si>
    <t>13425 210TH STREET</t>
  </si>
  <si>
    <t>MEDIAPOLIS</t>
  </si>
  <si>
    <t>US GYPSUM - WASHINGTONVILLE PLANT</t>
  </si>
  <si>
    <t>86 PPL RD</t>
  </si>
  <si>
    <t>US MAGNESIUM LLC</t>
  </si>
  <si>
    <t>12819 North Skull Valley Rd</t>
  </si>
  <si>
    <t>Grantsville</t>
  </si>
  <si>
    <t>TOOELE COUNTY</t>
  </si>
  <si>
    <t>US MILITARY ACADEMY AT WEST POINT</t>
  </si>
  <si>
    <t>667A Ruger Road</t>
  </si>
  <si>
    <t>WEST POINT</t>
  </si>
  <si>
    <t>US Marine Corps MCAGCC Twentynine Palms Natural Resources &amp; Environmental Affairs</t>
  </si>
  <si>
    <t>BLDG. 1418 4th St</t>
  </si>
  <si>
    <t>TWENTYNINE PALMS</t>
  </si>
  <si>
    <t>SAN BERNARDINO</t>
  </si>
  <si>
    <t>US NAVY NAVAL SUPPORT FACILITY INDIAN HEAD</t>
  </si>
  <si>
    <t>3972 Ward Road, Suite 101</t>
  </si>
  <si>
    <t>INDIAN HEAD</t>
  </si>
  <si>
    <t>CHARLES COUNTY</t>
  </si>
  <si>
    <t>US NAVY NSWC CRANE DIV</t>
  </si>
  <si>
    <t>300 HWY 361</t>
  </si>
  <si>
    <t>CRANE</t>
  </si>
  <si>
    <t>MARTIN</t>
  </si>
  <si>
    <t>US NAVY, NAVY STATION, NORFOLK</t>
  </si>
  <si>
    <t>1510 GILBERT STREET</t>
  </si>
  <si>
    <t>US OIL &amp; REFINING TACOMA</t>
  </si>
  <si>
    <t>3001 MARSHALL AVENUE</t>
  </si>
  <si>
    <t>PIERCE</t>
  </si>
  <si>
    <t>TRAILSTONE LP (100%)</t>
  </si>
  <si>
    <t>US PUBLIC HEALTH SERVICE NATIONAL INSTITUTES OF HEALTH</t>
  </si>
  <si>
    <t>9000 ROCKVILLE PIKE BLDG 13</t>
  </si>
  <si>
    <t>US STEEL - EAST CHICAGO TIN</t>
  </si>
  <si>
    <t>101 EAST 129TH STREET</t>
  </si>
  <si>
    <t>US STEEL CORP (100%)</t>
  </si>
  <si>
    <t>US Steel (Fairfield Works)</t>
  </si>
  <si>
    <t>5700 VALLEY ROAD</t>
  </si>
  <si>
    <t>FAIRFIELD</t>
  </si>
  <si>
    <t>US Steel - Fairfield Tubular Operations</t>
  </si>
  <si>
    <t>5700 VALLEY RD</t>
  </si>
  <si>
    <t>US Steel - Fairless Hills Plant</t>
  </si>
  <si>
    <t>Fairless Hills</t>
  </si>
  <si>
    <t>BUCKS COUNTY</t>
  </si>
  <si>
    <t>US Steel - Lorain Tubular Operations</t>
  </si>
  <si>
    <t>2199 E 28TH ST</t>
  </si>
  <si>
    <t>LORAIN</t>
  </si>
  <si>
    <t>US Steel - Midwest Plant</t>
  </si>
  <si>
    <t>6300 US 12</t>
  </si>
  <si>
    <t>PORTER</t>
  </si>
  <si>
    <t>USDA-NATIONAL ANIMAL DISEASE CENTER</t>
  </si>
  <si>
    <t>1920 DAYTON AVE</t>
  </si>
  <si>
    <t>USG INTERIORS, LLC - GREENVILLE PLANT</t>
  </si>
  <si>
    <t>850 NORTH BROADWAY</t>
  </si>
  <si>
    <t>USG INTERIORS, LLC - RED WING PLANT</t>
  </si>
  <si>
    <t>27384 HWY. 61 BLVD.</t>
  </si>
  <si>
    <t>RED WING</t>
  </si>
  <si>
    <t>GOODHUE COUNTY</t>
  </si>
  <si>
    <t>USG INTERIORS, LLC - WALWORTH PLANT</t>
  </si>
  <si>
    <t>208 ADELINE ST</t>
  </si>
  <si>
    <t>WALWORTH</t>
  </si>
  <si>
    <t>USG Interiors, Inc.</t>
  </si>
  <si>
    <t>35 Arch St.</t>
  </si>
  <si>
    <t>CARLTON COUNTY</t>
  </si>
  <si>
    <t>USS POSCO INDUSTRIES</t>
  </si>
  <si>
    <t>900 LOVERIDGE ROAD</t>
  </si>
  <si>
    <t>PITTSBURG</t>
  </si>
  <si>
    <t>CONTRA COSTA</t>
  </si>
  <si>
    <t>POSCO AMERICA CORP (50%); US STEEL CORP (50%)</t>
  </si>
  <si>
    <t>United Airlines, Inc.</t>
  </si>
  <si>
    <t>800 S. Airport Blvd - SFOMP/Bldg 49</t>
  </si>
  <si>
    <t>SAN FRANCISCO</t>
  </si>
  <si>
    <t>UNITED CONTINENTAL HOLDINGS INC (100%)</t>
  </si>
  <si>
    <t>United Refining Company</t>
  </si>
  <si>
    <t>15 Bradley Street</t>
  </si>
  <si>
    <t>UNITED REFINING CO (100%)</t>
  </si>
  <si>
    <t>United States Gypsum Company of Sweetwater</t>
  </si>
  <si>
    <t>1 USG Road</t>
  </si>
  <si>
    <t>United States Pipe and Foundry Company, LLC</t>
  </si>
  <si>
    <t>2023 SAINT LOUIS AVENUE</t>
  </si>
  <si>
    <t>BESSEMER</t>
  </si>
  <si>
    <t>University of Alaska Fairbanks</t>
  </si>
  <si>
    <t>802 Alumni Drive</t>
  </si>
  <si>
    <t>FAIRBANKS NORTH STAR</t>
  </si>
  <si>
    <t>STATE OF ALASKA (100%)</t>
  </si>
  <si>
    <t>University of Arizona</t>
  </si>
  <si>
    <t>TUCSON</t>
  </si>
  <si>
    <t>PIMA</t>
  </si>
  <si>
    <t>UNIVERSITY OF ARIZONA/BOARD OF REGENTS (100%)</t>
  </si>
  <si>
    <t>University of Arkansas</t>
  </si>
  <si>
    <t>845 West Dickson Street</t>
  </si>
  <si>
    <t>UNIVERSITY OF ARKANSAS SYSTEM (100%)</t>
  </si>
  <si>
    <t>University of California Santa Cruz</t>
  </si>
  <si>
    <t>1156 High street</t>
  </si>
  <si>
    <t>SANTA CRUZ</t>
  </si>
  <si>
    <t>SANTA CRUZ COUNTY</t>
  </si>
  <si>
    <t>UNIVERSITY OF CALIFORNIA SANTA CRUZ (100%)</t>
  </si>
  <si>
    <t>University of California, Los Angeles</t>
  </si>
  <si>
    <t>405 Hilgard Ave.</t>
  </si>
  <si>
    <t>University of California, San Francisco - Parnassus Campus</t>
  </si>
  <si>
    <t>25 Medical Center Way</t>
  </si>
  <si>
    <t>San Francisco</t>
  </si>
  <si>
    <t>University of Kansas</t>
  </si>
  <si>
    <t>2330 Crowell Drive</t>
  </si>
  <si>
    <t>Lawrence</t>
  </si>
  <si>
    <t>University of Maine</t>
  </si>
  <si>
    <t>5765 Service Building</t>
  </si>
  <si>
    <t>Orono</t>
  </si>
  <si>
    <t>PENOBSCOT COUNTY</t>
  </si>
  <si>
    <t>THE UNIVERSITY OF MAINE SYSTEM (100%)</t>
  </si>
  <si>
    <t>University of Maryland</t>
  </si>
  <si>
    <t>Seneca Building, Suite #0103, 4716 Pontiac Street</t>
  </si>
  <si>
    <t>College Park</t>
  </si>
  <si>
    <t>PRINCE GEORGES</t>
  </si>
  <si>
    <t>STATE OF MARYLAND (100%)</t>
  </si>
  <si>
    <t>University of Michigan</t>
  </si>
  <si>
    <t>1239 Kipke Drive</t>
  </si>
  <si>
    <t>ANN ARBOR</t>
  </si>
  <si>
    <t>Washtenaw</t>
  </si>
  <si>
    <t>THE REGENTS OF THE UNIVERSITY OF MICHIGAN (100%)</t>
  </si>
  <si>
    <t>University of Mississippi Medical Center</t>
  </si>
  <si>
    <t>2500 North State Street</t>
  </si>
  <si>
    <t>UNIVERSITY OF MISSISSIPPI (100%)</t>
  </si>
  <si>
    <t>University of Nebraska Lincoln (City Campus)</t>
  </si>
  <si>
    <t>905 N 14th</t>
  </si>
  <si>
    <t>Lincoln</t>
  </si>
  <si>
    <t>UNIVERSITY OF NEBRASKA BOARD OF REGENTS (100%)</t>
  </si>
  <si>
    <t>University of New Hampshire</t>
  </si>
  <si>
    <t>22 Colovos Road</t>
  </si>
  <si>
    <t>STRAFFORD COUNTY</t>
  </si>
  <si>
    <t>THE UNIVERSITY SYSTEM OF NEW HAMPSHIRE (100%)</t>
  </si>
  <si>
    <t>University of Pittsburgh - of the Commonwealth System of Higher Education</t>
  </si>
  <si>
    <t>3412 Forbes Avenue</t>
  </si>
  <si>
    <t>Pittsburgh</t>
  </si>
  <si>
    <t>UNIVERSITY OF PITTSBURGH (100%)</t>
  </si>
  <si>
    <t>University of Rochester</t>
  </si>
  <si>
    <t>390 Elmwood Avenue</t>
  </si>
  <si>
    <t>Rochester</t>
  </si>
  <si>
    <t>UNIVERSITY OF ROCHESTER (100%)</t>
  </si>
  <si>
    <t>University of Texas Medical Branch at Galveston</t>
  </si>
  <si>
    <t>301 University Blvd</t>
  </si>
  <si>
    <t>Galveston</t>
  </si>
  <si>
    <t>GALVESTON COUNTY</t>
  </si>
  <si>
    <t>THE UNIVERSITY OF TEXAS MEDICAL BRANCH AT GALVESTON (100%)</t>
  </si>
  <si>
    <t>University of Vermont and State Agricultural College</t>
  </si>
  <si>
    <t>284 East Avenue</t>
  </si>
  <si>
    <t>CHITTENDEN COUNTY</t>
  </si>
  <si>
    <t>UNIVERSITY OF VERMONT &amp; STATE AGRICULTURAL COLLEGE (100%)</t>
  </si>
  <si>
    <t>University of Washington Seattle Campus</t>
  </si>
  <si>
    <t>Seattle</t>
  </si>
  <si>
    <t>UNIVERSITY OF WASHINGTON BOARD OF REGENTS (100%)</t>
  </si>
  <si>
    <t>Utah State University</t>
  </si>
  <si>
    <t>1445 OLD MAIN HILL</t>
  </si>
  <si>
    <t>LOGAN</t>
  </si>
  <si>
    <t>CACHE</t>
  </si>
  <si>
    <t>UTAH STATE UNIVERSITY (100%)</t>
  </si>
  <si>
    <t>Utelite Corp.</t>
  </si>
  <si>
    <t>6375 W. Three Mile Canyon Road</t>
  </si>
  <si>
    <t>Coalville</t>
  </si>
  <si>
    <t>UTELILTE CORP (100%)</t>
  </si>
  <si>
    <t>VALERO ALBERT CITY PLANT</t>
  </si>
  <si>
    <t>2356 510TH ST</t>
  </si>
  <si>
    <t>ALBERT CITY</t>
  </si>
  <si>
    <t>BUENA VISTA COUNTY</t>
  </si>
  <si>
    <t>VALERO CORPUS CHRISTI REFINERY</t>
  </si>
  <si>
    <t>5900 UP RIVER ROAD</t>
  </si>
  <si>
    <t>VALERO CORPUS CHRISTI REFINERY EAST PLANT</t>
  </si>
  <si>
    <t>1300 CANTWELL LANE</t>
  </si>
  <si>
    <t>VALERO REFINING CO - CALI FORNIA BENICIA REFINERY</t>
  </si>
  <si>
    <t>3400 E SECOND ST</t>
  </si>
  <si>
    <t>BENICIA</t>
  </si>
  <si>
    <t>VALERO REFINING CO -OKLAHOMA VALERO ARDMORE REFINERY</t>
  </si>
  <si>
    <t>One Valero Way</t>
  </si>
  <si>
    <t>CARTER COUNTY</t>
  </si>
  <si>
    <t>VALERO REFINING CO. (PREV. PREMCOR REFINING, PREV. WILLIAMS REFINING LLC)</t>
  </si>
  <si>
    <t>543 WEST MALLORY AVENUE</t>
  </si>
  <si>
    <t>VALERO REFINING HOUSTON REFINERY</t>
  </si>
  <si>
    <t>9701 MANCHESTER</t>
  </si>
  <si>
    <t>VALERO REFINING TEXAS CITY REFINERY</t>
  </si>
  <si>
    <t>1301 LOOP 197 S</t>
  </si>
  <si>
    <t>VALERO RENEWABLE FUELS LLC</t>
  </si>
  <si>
    <t>1 VALERO PLACE</t>
  </si>
  <si>
    <t>AURORA</t>
  </si>
  <si>
    <t>BROOKINGS</t>
  </si>
  <si>
    <t>VALERO WELCOME PLANT</t>
  </si>
  <si>
    <t>1444 120TH ST</t>
  </si>
  <si>
    <t>WELCOME</t>
  </si>
  <si>
    <t>VANDERBILT UNIVERSITY</t>
  </si>
  <si>
    <t>2043 Scarritt Place, Room 150 Wesley Place Garage</t>
  </si>
  <si>
    <t>NASHVILLE</t>
  </si>
  <si>
    <t>VANDERBILT UNIVERSITY BOARD OF TRUST (100%)</t>
  </si>
  <si>
    <t>VANDERGRIFT FACILITY</t>
  </si>
  <si>
    <t>130 LINCOLN AVENUE</t>
  </si>
  <si>
    <t>VANDERGRIFT</t>
  </si>
  <si>
    <t>WESTMORELAND COUNTY</t>
  </si>
  <si>
    <t>VCU EAST PLANT</t>
  </si>
  <si>
    <t>1040 OLIVER HILL WAY</t>
  </si>
  <si>
    <t>VIRGINIA COMMONWEALTH UNIVERSITY (100%)</t>
  </si>
  <si>
    <t>VERSO ANDROSCOGGIN LLC</t>
  </si>
  <si>
    <t>300 RILEY RD</t>
  </si>
  <si>
    <t>JAY</t>
  </si>
  <si>
    <t>VISCOFAN USA INC</t>
  </si>
  <si>
    <t>915 N MICHIGAN AVE</t>
  </si>
  <si>
    <t>VERMILION COUNTY</t>
  </si>
  <si>
    <t>VISCOFAN USA INC (100%)</t>
  </si>
  <si>
    <t>VISKASE CORPORATION</t>
  </si>
  <si>
    <t>106 BLAIR BEND DRIVE</t>
  </si>
  <si>
    <t>VISKASE COS INC (100%)</t>
  </si>
  <si>
    <t>VISTA METALS CORPORATION</t>
  </si>
  <si>
    <t>13425 WHITTRAM AVE.</t>
  </si>
  <si>
    <t>VISTA METALS CORP (100%)</t>
  </si>
  <si>
    <t>VOYAGER ETHANOL LLC</t>
  </si>
  <si>
    <t>4724 380TH ST</t>
  </si>
  <si>
    <t>Valero Bloominburg Plant</t>
  </si>
  <si>
    <t>3979 ST RT 238 NE</t>
  </si>
  <si>
    <t>BLOOMINGBURG</t>
  </si>
  <si>
    <t>Valero Fort Dodge Plant</t>
  </si>
  <si>
    <t>1930 HAYES AVE</t>
  </si>
  <si>
    <t>Valero Hartley Plant</t>
  </si>
  <si>
    <t>3260 VAN BUREN AVE</t>
  </si>
  <si>
    <t>HARTLEY</t>
  </si>
  <si>
    <t>O'BRIEN COUNTY</t>
  </si>
  <si>
    <t>Valero Jefferson Plant</t>
  </si>
  <si>
    <t>N5355 Junction Road</t>
  </si>
  <si>
    <t>Valero Linden Plant</t>
  </si>
  <si>
    <t>203W 1100N</t>
  </si>
  <si>
    <t>Valero Refining - New Orleans, L.L.C.</t>
  </si>
  <si>
    <t>14902 RIVER ROAD</t>
  </si>
  <si>
    <t>NORCO</t>
  </si>
  <si>
    <t>Valero Renewable Fuels Campany LLC, dba Valero Albion Plant</t>
  </si>
  <si>
    <t>2615 260TH ST</t>
  </si>
  <si>
    <t>Valero Renewable Fuels Company, LLC d/b/a Valero Mt. Vernon Plant</t>
  </si>
  <si>
    <t>7201 PORT ROAD</t>
  </si>
  <si>
    <t>MT. VERNON</t>
  </si>
  <si>
    <t>Valero Renewable Fuels LLC Charles City</t>
  </si>
  <si>
    <t>1787 QUARRY RD</t>
  </si>
  <si>
    <t>CHARLES CITY</t>
  </si>
  <si>
    <t>Valero Wilmington Asphalt Plant</t>
  </si>
  <si>
    <t>1651 Alameda Street</t>
  </si>
  <si>
    <t>Valley Proteins, Inc. - Fayetteville</t>
  </si>
  <si>
    <t>1309 Industrial Drive</t>
  </si>
  <si>
    <t>VALLEY PROTEINS INC (100%)</t>
  </si>
  <si>
    <t>Valley Proteins, Inc. - Gastonia</t>
  </si>
  <si>
    <t>5533 South York Road</t>
  </si>
  <si>
    <t>Gastonia</t>
  </si>
  <si>
    <t>GASTON COUNTY</t>
  </si>
  <si>
    <t>Valley Proteins, Inc. - Linkwood</t>
  </si>
  <si>
    <t>5420 Linkwood Road</t>
  </si>
  <si>
    <t>Linkwood</t>
  </si>
  <si>
    <t>Valley Proteins, Inc. - Rose Hill</t>
  </si>
  <si>
    <t>469 Yellow Cut Rd.</t>
  </si>
  <si>
    <t>Rose Hill</t>
  </si>
  <si>
    <t>DUPLIN COUNTY</t>
  </si>
  <si>
    <t>Valley Proteins, Inc. - Wadesboro</t>
  </si>
  <si>
    <t>656 Little Duncan Rd.</t>
  </si>
  <si>
    <t>Wadesboro</t>
  </si>
  <si>
    <t>ANSON COUNTY</t>
  </si>
  <si>
    <t>Valley Proteins, Inc. - Ward</t>
  </si>
  <si>
    <t>271 Val-Pro Rd.</t>
  </si>
  <si>
    <t>Ward</t>
  </si>
  <si>
    <t>SALUDA COUNTY</t>
  </si>
  <si>
    <t>Vallourec Star Sheldon Rd</t>
  </si>
  <si>
    <t>8603 SHELDON RD.</t>
  </si>
  <si>
    <t>VALLOUREC STAR (100%)</t>
  </si>
  <si>
    <t>Verso Escanaba LLC</t>
  </si>
  <si>
    <t>7100 COUNTY ROAD 426</t>
  </si>
  <si>
    <t>ESCANABA</t>
  </si>
  <si>
    <t>DELTA COUNTY</t>
  </si>
  <si>
    <t>Verso Luke LLC</t>
  </si>
  <si>
    <t>300 PRATT STREET</t>
  </si>
  <si>
    <t>LUKE</t>
  </si>
  <si>
    <t>Allegany</t>
  </si>
  <si>
    <t>Verso Quinnesec, LLC</t>
  </si>
  <si>
    <t>W6791 US HIGHWAY 2</t>
  </si>
  <si>
    <t>QUINNESEC</t>
  </si>
  <si>
    <t>Virginia Tech</t>
  </si>
  <si>
    <t>112 MAINTENANCE COMPLEX</t>
  </si>
  <si>
    <t>COMMONWEALTH OF VIRGINIA (100%)</t>
  </si>
  <si>
    <t>Vitro Flat Glass LLC</t>
  </si>
  <si>
    <t>7400 Central Freeway North,</t>
  </si>
  <si>
    <t>Wichita Falls</t>
  </si>
  <si>
    <t>WICHITA COUNTY</t>
  </si>
  <si>
    <t>VITRO FLAT GLASS LLC (100%)</t>
  </si>
  <si>
    <t>5123 Victory Blvd.</t>
  </si>
  <si>
    <t>Cochranton</t>
  </si>
  <si>
    <t>PITTSBURGH GLASS WORKS LLC (100%)</t>
  </si>
  <si>
    <t>400 Park Drive</t>
  </si>
  <si>
    <t>Carlisle</t>
  </si>
  <si>
    <t>WARD MANUFACTURING LLC</t>
  </si>
  <si>
    <t>117 GULICK ST</t>
  </si>
  <si>
    <t>BLOSSBURG</t>
  </si>
  <si>
    <t>TIOGA COUNTY</t>
  </si>
  <si>
    <t>HITACHI METALS AMERICA LTD (100%)</t>
  </si>
  <si>
    <t>WASHINGTON STATE UNIVERSITY</t>
  </si>
  <si>
    <t>2660 GRIMES WAY</t>
  </si>
  <si>
    <t>PULLMAN</t>
  </si>
  <si>
    <t>STATE OF WASHINGTON (100%)</t>
  </si>
  <si>
    <t>WATER RENEWAL CENTER</t>
  </si>
  <si>
    <t>2690 W RIVER RD</t>
  </si>
  <si>
    <t>WAUNA MILL</t>
  </si>
  <si>
    <t>92326 TAYLORVILLE ROAD</t>
  </si>
  <si>
    <t>CLATSKANIE</t>
  </si>
  <si>
    <t>WAUPACA FOUNDRY, INC-PLANTS 2 &amp; 3</t>
  </si>
  <si>
    <t>1955 BRUNNER DRIVE</t>
  </si>
  <si>
    <t>WAUPACA</t>
  </si>
  <si>
    <t>WAUPACA COUNTY</t>
  </si>
  <si>
    <t>WAYNE STATE UNIVERSITY</t>
  </si>
  <si>
    <t>5454 Cass Avenue</t>
  </si>
  <si>
    <t>WAYNE STATE UNIVERSITY (100%)</t>
  </si>
  <si>
    <t>WE HEREFORD LLC</t>
  </si>
  <si>
    <t>3748 S PROGRESSIVE ROAD</t>
  </si>
  <si>
    <t>HEREFORD</t>
  </si>
  <si>
    <t>WEDRON COMPLEX (WEDRON SILICA CO &amp; TECHNISAND WEDRON)</t>
  </si>
  <si>
    <t>3450 E 2056TH RD</t>
  </si>
  <si>
    <t>WEDRON</t>
  </si>
  <si>
    <t>FAIRMOUNT SANTROL INC (100%)</t>
  </si>
  <si>
    <t>WELLESLEY COLLEGE</t>
  </si>
  <si>
    <t>106 CENTRAL ST</t>
  </si>
  <si>
    <t>WELLESLEY</t>
  </si>
  <si>
    <t>NORFOLK COUNTY</t>
  </si>
  <si>
    <t>WELLESLEY COLLEGE (100%)</t>
  </si>
  <si>
    <t>WESTERN ILLINOIS UNIVERSITY</t>
  </si>
  <si>
    <t>1 UNIVERSITY CIR</t>
  </si>
  <si>
    <t>MCDONOUGH</t>
  </si>
  <si>
    <t>WESTERN MICHIGAN UNIVERSITY</t>
  </si>
  <si>
    <t>1903 WEST MICHIGAN AVENUE</t>
  </si>
  <si>
    <t>KALAMAZOO COUNTY</t>
  </si>
  <si>
    <t>WESTERN MICHIGAN UNIVERSITY (100%)</t>
  </si>
  <si>
    <t>WESTERN NEW YORK ENERGY LLC</t>
  </si>
  <si>
    <t>4141 BATES RD</t>
  </si>
  <si>
    <t>MEDINA</t>
  </si>
  <si>
    <t>ORLEANS COUNTY</t>
  </si>
  <si>
    <t>WESTERN NEW YORK ENERGY LLC (100%)</t>
  </si>
  <si>
    <t>WESTERN PLAINS ENERGY LLC</t>
  </si>
  <si>
    <t>3022 COUNTY ROAD 18</t>
  </si>
  <si>
    <t>OAKLEY</t>
  </si>
  <si>
    <t>GOVE COUNTY</t>
  </si>
  <si>
    <t>WESTERN PLAINS ENERGY LLC (100%)</t>
  </si>
  <si>
    <t>WESTHOLLOW TECHNOLOGY CENTER</t>
  </si>
  <si>
    <t>3333 HWY. 6 S.</t>
  </si>
  <si>
    <t>WESTLAKE POLYMERS LP - POLYETHYLENE I &amp; II PLANTS</t>
  </si>
  <si>
    <t>3525 CITIES SERVICE HWY</t>
  </si>
  <si>
    <t>WESTROCK (DALLAS MILL)</t>
  </si>
  <si>
    <t>1120 E. CLARENDON DR.</t>
  </si>
  <si>
    <t>WESTROCK CALIFORNIA, INC</t>
  </si>
  <si>
    <t>177 ANGELL STREET</t>
  </si>
  <si>
    <t>WESTROCK CONVERTING COMPANY - CHATTANOOGA MILL</t>
  </si>
  <si>
    <t>701 MANUFACTURERS ROAD</t>
  </si>
  <si>
    <t>WESTROCK CONVERTING COMPANY - STROUDSBURG MILL</t>
  </si>
  <si>
    <t>242 PAPER MILL ROAD</t>
  </si>
  <si>
    <t>DELAWARE WATER GAP</t>
  </si>
  <si>
    <t>WESTROCK CP, LLC - HODGE MILL</t>
  </si>
  <si>
    <t>100 MILL STREET</t>
  </si>
  <si>
    <t>HODGE</t>
  </si>
  <si>
    <t>JACKSON PARISH</t>
  </si>
  <si>
    <t>WESTROCK TEXAS, L.P.</t>
  </si>
  <si>
    <t>1913 FM 105</t>
  </si>
  <si>
    <t>EVADALE</t>
  </si>
  <si>
    <t>WHEATLAND TUBE COMPANY - COUNCIL</t>
  </si>
  <si>
    <t>One COUNCIL AVE</t>
  </si>
  <si>
    <t>WHEATLAND</t>
  </si>
  <si>
    <t>JMC STEEL GROUP (100%)</t>
  </si>
  <si>
    <t>WHIRLPOOL CORP</t>
  </si>
  <si>
    <t>119 BIRDSEYE STREET</t>
  </si>
  <si>
    <t>CLYDE</t>
  </si>
  <si>
    <t>WHIRLPOOL CORP (100%)</t>
  </si>
  <si>
    <t>WILLIAM BEAUMONT HOSPITAL</t>
  </si>
  <si>
    <t>3601 W 13 MILE RD</t>
  </si>
  <si>
    <t>ROYAL OAK</t>
  </si>
  <si>
    <t>BEAUMONT HEALTH SYSTEM LLC (100%)</t>
  </si>
  <si>
    <t>WILSONART LLC-TEMPLE NORTH</t>
  </si>
  <si>
    <t>10501 NORTH WEST H.K. DODGEN LOOP</t>
  </si>
  <si>
    <t>TEMPLE</t>
  </si>
  <si>
    <t>BELL COUNTY</t>
  </si>
  <si>
    <t>CLAYTON DUBILIER &amp; RICE (51%); ILLINOIS TOOL WORKS INC (49%)</t>
  </si>
  <si>
    <t>WISCONSIN PAPERBOARD CORP</t>
  </si>
  <si>
    <t>1514 E THOMAS AVE</t>
  </si>
  <si>
    <t>WISCONSIN RAPIDS PAPER MILL</t>
  </si>
  <si>
    <t>310 3RD AVE NORTH</t>
  </si>
  <si>
    <t>WISCONSIN RAPIDS</t>
  </si>
  <si>
    <t>WISE ALLOYS LLC-ALLOYS PLANT</t>
  </si>
  <si>
    <t>4805 SECOND STREET</t>
  </si>
  <si>
    <t>MUSCLE SHOALS</t>
  </si>
  <si>
    <t>WISE METALS GROUP (100%)</t>
  </si>
  <si>
    <t>WISE ALLOYS, LLC - Alabama Reclamation Plant</t>
  </si>
  <si>
    <t>1009 FORD ROAD</t>
  </si>
  <si>
    <t>WM BOLTHOUSE FARMS, INC.</t>
  </si>
  <si>
    <t>7200 EAST BRUNDAGE LANE</t>
  </si>
  <si>
    <t>WONDERFUL PISTACHIOS &amp; ALMONDS</t>
  </si>
  <si>
    <t>13646 NORTH HIGHWAY 33</t>
  </si>
  <si>
    <t>LOST HILLS</t>
  </si>
  <si>
    <t>ROLL GLOBAL LLC (100%)</t>
  </si>
  <si>
    <t>WOODLAND PULP LLC</t>
  </si>
  <si>
    <t>144 MAIN ST.</t>
  </si>
  <si>
    <t>BAILEYVILLE</t>
  </si>
  <si>
    <t>WRB Refining LP Wood River Refinery</t>
  </si>
  <si>
    <t>900 SOUTH CENTRAL AVENUE</t>
  </si>
  <si>
    <t>ROXANA</t>
  </si>
  <si>
    <t>C,MM,P,PP,TT,Y</t>
  </si>
  <si>
    <t>WWF Operating Co.</t>
  </si>
  <si>
    <t>6364 South Valley Pike</t>
  </si>
  <si>
    <t>Mount Crawford</t>
  </si>
  <si>
    <t>Danone North America Public Benefit CORP (100%)</t>
  </si>
  <si>
    <t>WYMAN GORDON FORGINGS</t>
  </si>
  <si>
    <t>10825 TELGE RD.</t>
  </si>
  <si>
    <t>WYNNEWOOD REFINING CO</t>
  </si>
  <si>
    <t>906 S. POWELL</t>
  </si>
  <si>
    <t>WYNNEWOOD</t>
  </si>
  <si>
    <t>GARVIN COUNTY</t>
  </si>
  <si>
    <t>WYOMING REFINING COMPANY</t>
  </si>
  <si>
    <t>740 W. MAIN ST.</t>
  </si>
  <si>
    <t>NEWCASTLE</t>
  </si>
  <si>
    <t>WESTON COUNTY</t>
  </si>
  <si>
    <t>Wacker Polysilicon North America, LLC</t>
  </si>
  <si>
    <t>553 Wacker Blvd NW</t>
  </si>
  <si>
    <t>BRADLEY COUNTY</t>
  </si>
  <si>
    <t>WACKER CHEMICAL CO (100%)</t>
  </si>
  <si>
    <t>WaferTech LLC</t>
  </si>
  <si>
    <t>5509 NW Parker St.</t>
  </si>
  <si>
    <t>Camas</t>
  </si>
  <si>
    <t>WAFERTECH LLC (100%)</t>
  </si>
  <si>
    <t>Washington University Medical School</t>
  </si>
  <si>
    <t>660 South Euclid</t>
  </si>
  <si>
    <t>Saint Louis</t>
  </si>
  <si>
    <t>SAINT LOUIS CITY</t>
  </si>
  <si>
    <t>WASHINGTON UNIVERSITY IN ST LOUIS (100%)</t>
  </si>
  <si>
    <t>Waupaca Foundry INC. - PLT 1</t>
  </si>
  <si>
    <t>406 NORTH DIVISION STREET</t>
  </si>
  <si>
    <t>Waupaca Foundry Inc. PLANT 6</t>
  </si>
  <si>
    <t>134 WAUPACA DR.</t>
  </si>
  <si>
    <t>MCMINN COUNTY</t>
  </si>
  <si>
    <t>Waupaca Foundry, Inc.</t>
  </si>
  <si>
    <t>9856 SR 66</t>
  </si>
  <si>
    <t>TELL CITY</t>
  </si>
  <si>
    <t>Wayne Farms LLC - Danville Fresh Poultry Plant</t>
  </si>
  <si>
    <t>2301 East 8th Street</t>
  </si>
  <si>
    <t>YELL COUNTY</t>
  </si>
  <si>
    <t>CONTINENTAL GRAIN CO (100%)</t>
  </si>
  <si>
    <t>Wayne Farms LLC - Enterprise Fresh Poultry Plant</t>
  </si>
  <si>
    <t>1020 County Road 114</t>
  </si>
  <si>
    <t>Jack</t>
  </si>
  <si>
    <t>COFFEE COUNTY</t>
  </si>
  <si>
    <t>West Rock Mill Company, LLC</t>
  </si>
  <si>
    <t>28270 U. S. Hwy 80</t>
  </si>
  <si>
    <t>Demopolis</t>
  </si>
  <si>
    <t>MARENGO COUNTY</t>
  </si>
  <si>
    <t>WestRock - Solvay, LLC</t>
  </si>
  <si>
    <t>53 Industrial Drive</t>
  </si>
  <si>
    <t>Syracuse</t>
  </si>
  <si>
    <t>WestRock CP, LLC - Fernandina Beach Mill (Formerly Smurfit-Stone)</t>
  </si>
  <si>
    <t>600 N 8TH ST</t>
  </si>
  <si>
    <t>WestRock CP, LLC - Florence Mill</t>
  </si>
  <si>
    <t>7320 PAPER MILL ROAD</t>
  </si>
  <si>
    <t>WestRock CP, LLC - Panama City Mill (Formerly RockTenn)</t>
  </si>
  <si>
    <t>ONE EVERITT AVENUE</t>
  </si>
  <si>
    <t>WestRock CP, LLC - Seminole Mill (Formerly Smurfit-Stone)</t>
  </si>
  <si>
    <t>9469 EASTPORT ROAD</t>
  </si>
  <si>
    <t>WestRock CP, LLC - Stevenson Mill</t>
  </si>
  <si>
    <t>1611 COUNTY ROAD 85</t>
  </si>
  <si>
    <t>STEVENSON</t>
  </si>
  <si>
    <t>WestRock CP, LLC - West Point Mill</t>
  </si>
  <si>
    <t>1901 MAIN STREET</t>
  </si>
  <si>
    <t>KING WILLIAM COUNTY</t>
  </si>
  <si>
    <t>WestRock CP, LLC--Hopewell Mill (Formerly RockTenn)</t>
  </si>
  <si>
    <t>910 INDUSTRIAL STREET</t>
  </si>
  <si>
    <t>HOPEWELL</t>
  </si>
  <si>
    <t>WestRock Coated Board, LLC</t>
  </si>
  <si>
    <t>1817 Highway 165 South</t>
  </si>
  <si>
    <t>PHENIX CITY</t>
  </si>
  <si>
    <t>Russell</t>
  </si>
  <si>
    <t>WestRock Converting LLC - Missisquoi Mill</t>
  </si>
  <si>
    <t>369 MILL STREET</t>
  </si>
  <si>
    <t>SHELDON SPRINGS</t>
  </si>
  <si>
    <t>WestRock MN Corporation</t>
  </si>
  <si>
    <t>2250 WABASH AVENUE</t>
  </si>
  <si>
    <t>SAINT PAUL</t>
  </si>
  <si>
    <t>WestRock Tacoma Mill</t>
  </si>
  <si>
    <t>801 PORTLAND AVE.</t>
  </si>
  <si>
    <t>WestRock Virginia, Covington</t>
  </si>
  <si>
    <t>104 EAST RIVERSIDE ST</t>
  </si>
  <si>
    <t>Alleghany</t>
  </si>
  <si>
    <t>Westlake Longview Corp.</t>
  </si>
  <si>
    <t>2290 Callahan Road</t>
  </si>
  <si>
    <t>Weyerhaeuser NR- Columbia Falls</t>
  </si>
  <si>
    <t>105 Mills Drive</t>
  </si>
  <si>
    <t>Columbia Falls</t>
  </si>
  <si>
    <t>FLATHEAD COUNTY</t>
  </si>
  <si>
    <t>WEYERHAEUSER CO (100%)</t>
  </si>
  <si>
    <t>White Pigeon Paper Co.</t>
  </si>
  <si>
    <t>15781 River Street</t>
  </si>
  <si>
    <t>White Pigeon</t>
  </si>
  <si>
    <t>ARTISTIC CARTON CO (100%)</t>
  </si>
  <si>
    <t>WholeStone Farms Cooperative</t>
  </si>
  <si>
    <t>900 South Platte Avenue</t>
  </si>
  <si>
    <t>WholeStone Farms Cooperative (100%)</t>
  </si>
  <si>
    <t>Windset Farms</t>
  </si>
  <si>
    <t>1650 Black Road</t>
  </si>
  <si>
    <t>WINDSET FARMS INC (100%)</t>
  </si>
  <si>
    <t>Winston Plywood and Veneer</t>
  </si>
  <si>
    <t>1160 S Church St</t>
  </si>
  <si>
    <t>WINSTON PLYWOOD &amp; VENEER LLC (100%)</t>
  </si>
  <si>
    <t>World Kitchen - Charleroi Plant</t>
  </si>
  <si>
    <t>100 8th Street</t>
  </si>
  <si>
    <t>WORLD KITCHEN LLC (100%)</t>
  </si>
  <si>
    <t>Worthington Industries</t>
  </si>
  <si>
    <t>6303 County Road 10</t>
  </si>
  <si>
    <t>Delta</t>
  </si>
  <si>
    <t>WORTHINGTON INDUSTRIES INC (100%)</t>
  </si>
  <si>
    <t>Wyman-Gordon Company</t>
  </si>
  <si>
    <t>244 Worcester Street</t>
  </si>
  <si>
    <t>North Grafton</t>
  </si>
  <si>
    <t>X-FAB Texas Inc.</t>
  </si>
  <si>
    <t>2301 N. University Ave.</t>
  </si>
  <si>
    <t>X-FAB SEMICONDUCTOR FOUNDRIES AG (100%)</t>
  </si>
  <si>
    <t>Xerox Corporation</t>
  </si>
  <si>
    <t>800 Phillips Road</t>
  </si>
  <si>
    <t>Webster</t>
  </si>
  <si>
    <t>XEROX CORP (100%)</t>
  </si>
  <si>
    <t>YALE UNIVERSITY - SCHOOL OF MEDICINE</t>
  </si>
  <si>
    <t>309 CONGRESS AVE</t>
  </si>
  <si>
    <t>THE YALE CORP (100%)</t>
  </si>
  <si>
    <t>YALE UNIVERSITY CENTRAL POWER PLANT</t>
  </si>
  <si>
    <t>120 TOWER PARKWAY</t>
  </si>
  <si>
    <t>NEW HAVEN COUNTY</t>
  </si>
  <si>
    <t>YUMA ETHANOL, LLC</t>
  </si>
  <si>
    <t>38480 COUNTY ROAD H</t>
  </si>
  <si>
    <t>YUMA</t>
  </si>
  <si>
    <t>YUMA COUNTY</t>
  </si>
  <si>
    <t>YUMA ETHANOL LLC (100%)</t>
  </si>
  <si>
    <t>Sierra Pacific Industries - Centralia</t>
  </si>
  <si>
    <t>3115 Kuper Road</t>
  </si>
  <si>
    <t>Centralia</t>
  </si>
  <si>
    <t>Sierra Pacific Industries - Shelton Division</t>
  </si>
  <si>
    <t>100 Front Street</t>
  </si>
  <si>
    <t>Shelton</t>
  </si>
  <si>
    <t>state</t>
  </si>
  <si>
    <t>eps_gas</t>
  </si>
  <si>
    <t>eps_sector</t>
  </si>
  <si>
    <t>share_of_emissions</t>
  </si>
  <si>
    <t>Natural gas and petroleum systems</t>
  </si>
  <si>
    <t>Data is preprocessed to find each state's share of process emissions (by gas) for the following sectors:</t>
  </si>
  <si>
    <t>Cement and other carbonates</t>
  </si>
  <si>
    <t>Iron and Steel</t>
  </si>
  <si>
    <t>Chemicals</t>
  </si>
  <si>
    <t>PR</t>
  </si>
  <si>
    <t>Grand Total</t>
  </si>
  <si>
    <t xml:space="preserve">Search Parameters: year=2018; GHGs=SF6,NF3,HFC,PFC,HFE,OTHER,VERY SHORT COMPOUNDS,OTHER FULLY FLOURINATED GASES; data type=All Emitters; </t>
  </si>
  <si>
    <t>3M COMPANY</t>
  </si>
  <si>
    <t>1400 STATE DOCKS RD.</t>
  </si>
  <si>
    <t>C,L,OO</t>
  </si>
  <si>
    <t>3M CORDOVA</t>
  </si>
  <si>
    <t>22614 ROUTE 84 NORTH</t>
  </si>
  <si>
    <t>CORDOVA</t>
  </si>
  <si>
    <t>Row Labels</t>
  </si>
  <si>
    <t>Sum of GHG QUANTITY (METRIC TONS CO2e)</t>
  </si>
  <si>
    <t>Fraction</t>
  </si>
  <si>
    <t>ABB Inc.</t>
  </si>
  <si>
    <t>100 Distribution Circle</t>
  </si>
  <si>
    <t>Mt. Pleasant</t>
  </si>
  <si>
    <t>ABB LTD (100%)</t>
  </si>
  <si>
    <t>SS</t>
  </si>
  <si>
    <t>AEP Corporate SF6 Emissions</t>
  </si>
  <si>
    <t>1 Riverside Plaza</t>
  </si>
  <si>
    <t>AMERICAN ELECTRIC POWER (93.34%); ELECTRIC TRANSMISSION TEXAS LLC (4.88%); OHIO VALLEY ELECTRIC CORP (1.26%)</t>
  </si>
  <si>
    <t>ARKEMA, INC.</t>
  </si>
  <si>
    <t>4444 INDUSTRIAL PARKWAY</t>
  </si>
  <si>
    <t>CALVERT CITY</t>
  </si>
  <si>
    <t>ARKEMA AMERICAS (100%)</t>
  </si>
  <si>
    <t>Advanced Magnesium Alloys Corporation</t>
  </si>
  <si>
    <t>1820 E. 32nd st.</t>
  </si>
  <si>
    <t>PHOENIX GLOBAL HOLDINGS (100%)</t>
  </si>
  <si>
    <t>Airgas USA LLC - Scott Medical Products</t>
  </si>
  <si>
    <t>6141 Easton Road Bldg. #3</t>
  </si>
  <si>
    <t>Plumsteadville</t>
  </si>
  <si>
    <t>AIRGAS INC (100%)</t>
  </si>
  <si>
    <t>L,OO</t>
  </si>
  <si>
    <t>Ameren Illinois Electric</t>
  </si>
  <si>
    <t>300 Liberty Street</t>
  </si>
  <si>
    <t>AMEREN CORP (100%)</t>
  </si>
  <si>
    <t>Ameren Missouri Electric</t>
  </si>
  <si>
    <t>1901 Chouteau Avenue</t>
  </si>
  <si>
    <t>Anaheim Electric Distribution System</t>
  </si>
  <si>
    <t>201 S. Anaheim Blvd., MS-1101</t>
  </si>
  <si>
    <t>Anaheim</t>
  </si>
  <si>
    <t>CITY OF ANAHEIM PUBLIC UTILITIES DEPARTMENT (100%)</t>
  </si>
  <si>
    <t>Arizona Public Service Company</t>
  </si>
  <si>
    <t>2124 W. Cheryl Ave.</t>
  </si>
  <si>
    <t>Phoenix</t>
  </si>
  <si>
    <t>ARIZONA PUBLIC SERVICE CO (86%); SALT RIVER PROJECT (7.8%); WESTERN AREA POWER ADMINISTRATION (1.9%); SAN DIEGO GAS &amp; ELECTRIC (1.2%); TUCSON ELECTRIC POWER (1%)</t>
  </si>
  <si>
    <t>Avista Corporation</t>
  </si>
  <si>
    <t>1411 E.Mission</t>
  </si>
  <si>
    <t>Spokane</t>
  </si>
  <si>
    <t>SPOKANE COUNTY</t>
  </si>
  <si>
    <t>AVISTA CORP (100%)</t>
  </si>
  <si>
    <t>Basin Electric Power Cooperative</t>
  </si>
  <si>
    <t>1717 East Interstate Avenue</t>
  </si>
  <si>
    <t>Bismarck</t>
  </si>
  <si>
    <t>BURLEIGH COUNTY</t>
  </si>
  <si>
    <t>BASIN ELECTRIC POWER COOPERATIVE (100%)</t>
  </si>
  <si>
    <t>Bonneville Power Administration - Transmission</t>
  </si>
  <si>
    <t xml:space="preserve"> 5411 NE Hwy 99</t>
  </si>
  <si>
    <t>Vancouver</t>
  </si>
  <si>
    <t>CHEMOURS CHAMBERS WORKS</t>
  </si>
  <si>
    <t>67 Canal Road, PO Box 9001</t>
  </si>
  <si>
    <t>DEEPWATER</t>
  </si>
  <si>
    <t>SALEM COUNTY</t>
  </si>
  <si>
    <t>THE CHEMOURS CO (100%)</t>
  </si>
  <si>
    <t>C,L,OO,TT</t>
  </si>
  <si>
    <t>CHEMOURS COMPANY - FAYETTEVILLE WORKS</t>
  </si>
  <si>
    <t>22828 NC HIGHWAY 87 WEST</t>
  </si>
  <si>
    <t>CHEMOURS EL DORADO</t>
  </si>
  <si>
    <t>322 SOUTHFIELD CUTOFF</t>
  </si>
  <si>
    <t>CHEMOURS LOUISVILLE WORKS</t>
  </si>
  <si>
    <t>4200 CAMP GROUND ROAD</t>
  </si>
  <si>
    <t>C,O,TT</t>
  </si>
  <si>
    <t>CHEMOURS WASHINGTON WORKS</t>
  </si>
  <si>
    <t>8480 DUPONT ROAD</t>
  </si>
  <si>
    <t>C,L,O,OO</t>
  </si>
  <si>
    <t>CON EDISON - ELECTRIC TRANSMISSION &amp; DISTRIBUTION SYSTEM</t>
  </si>
  <si>
    <t>4 Irving Place</t>
  </si>
  <si>
    <t>NEW YORK COUNTY</t>
  </si>
  <si>
    <t>CONSOLIDATED EDISON INC (100%)</t>
  </si>
  <si>
    <t>CenterPoint Energy Houston Electric, LLC substations</t>
  </si>
  <si>
    <t>4500 South Shaver, Building D</t>
  </si>
  <si>
    <t>CENTERPOINT ENERGY INC (100%)</t>
  </si>
  <si>
    <t>Central Hudson Gas and Electric Corporation Elec T&amp;D Equipment</t>
  </si>
  <si>
    <t>284 South Avenue</t>
  </si>
  <si>
    <t>Poughkeepsie</t>
  </si>
  <si>
    <t>CENTRAL HUDSON GAS &amp; ELECTRIC CORP (100%)</t>
  </si>
  <si>
    <t>Chemours - Corpus Christi Plant</t>
  </si>
  <si>
    <t>2500 4th Street</t>
  </si>
  <si>
    <t>Gregory</t>
  </si>
  <si>
    <t>SAN PATRICIO</t>
  </si>
  <si>
    <t>Chicago White Metal Castings Inc</t>
  </si>
  <si>
    <t>649 N Route 83</t>
  </si>
  <si>
    <t>Bensenville</t>
  </si>
  <si>
    <t>DUPAGE</t>
  </si>
  <si>
    <t>CHICAGO WHITE METAL CASTING INC (100%)</t>
  </si>
  <si>
    <t>Clark Energy Center</t>
  </si>
  <si>
    <t>6520 Glass Factory Road</t>
  </si>
  <si>
    <t>Marcy</t>
  </si>
  <si>
    <t>NEW YORK POWER AUTHORITY (100%)</t>
  </si>
  <si>
    <t>Consumers Energy - Electric Asset Management</t>
  </si>
  <si>
    <t>One Energy Plaza</t>
  </si>
  <si>
    <t>CMS ENERGY CORP (100%)</t>
  </si>
  <si>
    <t>DAIKIN AMERICA INC.</t>
  </si>
  <si>
    <t>905 STATE DOCKS ROAD</t>
  </si>
  <si>
    <t>DAIKIN AMERICA INC (100%)</t>
  </si>
  <si>
    <t>DOW TEXAS OPERATIONS FREEPORT</t>
  </si>
  <si>
    <t>2301 N. BRAZOSPORT BLVD. BUILDING B-101</t>
  </si>
  <si>
    <t>C,DD,TT,W,X</t>
  </si>
  <si>
    <t>Delmarva Power &amp; Light Company</t>
  </si>
  <si>
    <t>401 Eagle Run Road</t>
  </si>
  <si>
    <t>PEPCO HOLDINGS INC (100%)</t>
  </si>
  <si>
    <t>Duke Energy Power Delivery Carolinas</t>
  </si>
  <si>
    <t>526 South Church St</t>
  </si>
  <si>
    <t>Charlotte</t>
  </si>
  <si>
    <t>DUKE ENERGY CORP (100%)</t>
  </si>
  <si>
    <t>Duke Energy Power Delivery Midwest</t>
  </si>
  <si>
    <t>139 East Fourth Street</t>
  </si>
  <si>
    <t>Cincinnati</t>
  </si>
  <si>
    <t>East Garden City Substation</t>
  </si>
  <si>
    <t>595 Stewart Avenue</t>
  </si>
  <si>
    <t>NASSAU</t>
  </si>
  <si>
    <t>East Kentucky Power Transmission System</t>
  </si>
  <si>
    <t>4775 Lexington Road</t>
  </si>
  <si>
    <t>Winchester</t>
  </si>
  <si>
    <t>EAST KENTUCKY POWER COOPERATIVE (100%)</t>
  </si>
  <si>
    <t>Entergy (all subsidiary companies)</t>
  </si>
  <si>
    <t>639 Loyola Ave.</t>
  </si>
  <si>
    <t>New Orleans</t>
  </si>
  <si>
    <t>ENTERGY CORP (100%)</t>
  </si>
  <si>
    <t>FPL Transmission and Distribution System</t>
  </si>
  <si>
    <t>2455 Port West Blvd, BLDG-E</t>
  </si>
  <si>
    <t>Riviera Beach</t>
  </si>
  <si>
    <t>PALM BEACH COUNTY</t>
  </si>
  <si>
    <t>FPL GROUP INC (100%)</t>
  </si>
  <si>
    <t>FirstEnergy Substation Group</t>
  </si>
  <si>
    <t>76 South Main Street</t>
  </si>
  <si>
    <t>Akron</t>
  </si>
  <si>
    <t>FIRSTENERGY GENERATION CORP (100%)</t>
  </si>
  <si>
    <t>Gibbons Creek Steam Electric Station</t>
  </si>
  <si>
    <t>12824 FM244</t>
  </si>
  <si>
    <t>Grimes</t>
  </si>
  <si>
    <t>CITY OF GARLAND (47%); CITY OF BRYAN (21.7%); CITY OF DENTON (21.3%); CITY OF GREENVILLE TX (10%)</t>
  </si>
  <si>
    <t>HECO Distribution and Transmission</t>
  </si>
  <si>
    <t>820 Ward Avenue</t>
  </si>
  <si>
    <t>Honolulu</t>
  </si>
  <si>
    <t>HAWAIIAN ELECTRIC CO INC (100%)</t>
  </si>
  <si>
    <t>HONEYWELL INTERNATIONAL INC - BATON ROUGE PLANT</t>
  </si>
  <si>
    <t>2966 LUPINE AVENUE</t>
  </si>
  <si>
    <t>HONEYWELL INTERNATIONAL INC - GEISMAR COMPLEX</t>
  </si>
  <si>
    <t>5525 HWY 3115</t>
  </si>
  <si>
    <t>GEISMAR</t>
  </si>
  <si>
    <t>ITC Transmission/Michigan Electric Transmission Company</t>
  </si>
  <si>
    <t>KCP&amp;L T&amp;D</t>
  </si>
  <si>
    <t>1200 Main Street</t>
  </si>
  <si>
    <t>Kansas City</t>
  </si>
  <si>
    <t>GREAT PLAINS ENERGY INC (100%)</t>
  </si>
  <si>
    <t>Kern River Cogeneration Facility</t>
  </si>
  <si>
    <t>1546 SW China Grade Loop</t>
  </si>
  <si>
    <t>LCRA Transmission Services</t>
  </si>
  <si>
    <t>3700 Lake Austin Blvd</t>
  </si>
  <si>
    <t>LOWER COLORADO RIVER AUTHORITY (100%)</t>
  </si>
  <si>
    <t>LG&amp;E and KU Energy, LLC - Subpart DD SF6</t>
  </si>
  <si>
    <t>220 West Main Street</t>
  </si>
  <si>
    <t>LG&amp;E &amp; KU ENERGY LLC (100%)</t>
  </si>
  <si>
    <t>LIPA T&amp;D System</t>
  </si>
  <si>
    <t>333 Earle Ovington Blvd</t>
  </si>
  <si>
    <t>Uniondale</t>
  </si>
  <si>
    <t>LONG ISLAND POWER AUTHORITY (100%)</t>
  </si>
  <si>
    <t>Liberty Utilities Kodiak Service Center</t>
  </si>
  <si>
    <t>3400 S. Kodiak Rd.</t>
  </si>
  <si>
    <t>THE EMPIRE DISTRICT ELECTRIC CO (100%)</t>
  </si>
  <si>
    <t>Los Angeles Department of Water and Power - electric power transmission &amp; distribution entity (SF6)</t>
  </si>
  <si>
    <t>111 N. Hope Street</t>
  </si>
  <si>
    <t>CITY OF LOS ANGELES DEPARTMENT OF WATER &amp; POWER (100%)</t>
  </si>
  <si>
    <t>MEXICHEM FLUOR INC.</t>
  </si>
  <si>
    <t>4990B ICI ROAD</t>
  </si>
  <si>
    <t>SAINT GABRIEL</t>
  </si>
  <si>
    <t>IBERVILLE</t>
  </si>
  <si>
    <t>MEXICHEM FLUOR INC (100%)</t>
  </si>
  <si>
    <t>MidAmerican Energy Company</t>
  </si>
  <si>
    <t>666 Grand Avenue, Suite 500</t>
  </si>
  <si>
    <t>Des Moines</t>
  </si>
  <si>
    <t>Mitsubishi Electric Power Products, Inc.</t>
  </si>
  <si>
    <t>530 Keystone Drive</t>
  </si>
  <si>
    <t>Warrendale</t>
  </si>
  <si>
    <t>ALLEGHENY</t>
  </si>
  <si>
    <t>MITSUBISHI ELECTRIC US HOLDINGS (100%)</t>
  </si>
  <si>
    <t>OO,QQ,SS</t>
  </si>
  <si>
    <t>3205 CEDAR ST</t>
  </si>
  <si>
    <t>MUSCATINE POWER &amp; WATER (100%)</t>
  </si>
  <si>
    <t>NIPSCO Electric Transmission</t>
  </si>
  <si>
    <t>801 East 86th Avenue</t>
  </si>
  <si>
    <t>Merrillville</t>
  </si>
  <si>
    <t>NISOURCE INC (100%)</t>
  </si>
  <si>
    <t>NPPD T&amp;D System</t>
  </si>
  <si>
    <t>1414 15th Street</t>
  </si>
  <si>
    <t>NEBRASKA PUBLIC POWER DISTRICT (100%)</t>
  </si>
  <si>
    <t>Nevada Power d/b/a NV Energy Transmission</t>
  </si>
  <si>
    <t>6226 West Sahara Ave</t>
  </si>
  <si>
    <t>NV ENERGY (100%)</t>
  </si>
  <si>
    <t>New England Power Company</t>
  </si>
  <si>
    <t>40 Sylvan Road</t>
  </si>
  <si>
    <t>Waltham</t>
  </si>
  <si>
    <t>NATIONAL GRID USA (100%)</t>
  </si>
  <si>
    <t>Northern States Power Company, A Minnesota Corporation - Subpart DD</t>
  </si>
  <si>
    <t>414 Nicollet Mall</t>
  </si>
  <si>
    <t>Minneapolis</t>
  </si>
  <si>
    <t>XCEL ENERGY (100%)</t>
  </si>
  <si>
    <t>Oklahoma Gas &amp; Electric Co.</t>
  </si>
  <si>
    <t>321 N Harvey Mailcode WN50</t>
  </si>
  <si>
    <t>Oklahoma City</t>
  </si>
  <si>
    <t>OGE ENERGY CORP (100%)</t>
  </si>
  <si>
    <t>Oncor Electric Delivery</t>
  </si>
  <si>
    <t>1616 Woodall Rodgers Freeway</t>
  </si>
  <si>
    <t>SEMPRA ENERGY INC (80.03%); TEXAS TRANSMISSION HOLDING CORP (19.75%)</t>
  </si>
  <si>
    <t>PECO Transmission and Distribution</t>
  </si>
  <si>
    <t>2301 Market Street  S7-2</t>
  </si>
  <si>
    <t>EXELON CORP (100%)</t>
  </si>
  <si>
    <t>PGE T&amp;D Facility</t>
  </si>
  <si>
    <t>121 SW Salmon Street</t>
  </si>
  <si>
    <t>PORTLAND GENERAL ELECTRIC CO (100%)</t>
  </si>
  <si>
    <t>PNM Electric Operations</t>
  </si>
  <si>
    <t>4201 Edith Boulevard NE</t>
  </si>
  <si>
    <t>Albuquerque</t>
  </si>
  <si>
    <t>PNM RESOURCES INC (100%)</t>
  </si>
  <si>
    <t>PPL Electric Utilities</t>
  </si>
  <si>
    <t>2 North 9th Street</t>
  </si>
  <si>
    <t>Allentown</t>
  </si>
  <si>
    <t>LEHIGH COUNTY</t>
  </si>
  <si>
    <t>PPL CORP (100%)</t>
  </si>
  <si>
    <t>PREPA Electrical Transmission and Distribution Equiment</t>
  </si>
  <si>
    <t>Ponce de Leon Avenue Box 364267</t>
  </si>
  <si>
    <t>San Juan</t>
  </si>
  <si>
    <t>SAN JUAN MUNICIPIO</t>
  </si>
  <si>
    <t>PUERTO RICO ELECTRIC POWER AUTHORITY COMMONWEALTH OF PUERTO RICO (100%)</t>
  </si>
  <si>
    <t>PSE&amp;G Subpart DD</t>
  </si>
  <si>
    <t>80 Park Plaza</t>
  </si>
  <si>
    <t>PUBLIC SERVICE ENTERPRISE GROUP INC (100%)</t>
  </si>
  <si>
    <t>PacifiCorp (T&amp;D System)</t>
  </si>
  <si>
    <t>1407 west North Temple, Suite 110</t>
  </si>
  <si>
    <t>Pacific Gas and Electric Company (PG&amp;E) - SF6 Emissions</t>
  </si>
  <si>
    <t>77 Beale Street</t>
  </si>
  <si>
    <t>SAN FRANCISCO COUNTY</t>
  </si>
  <si>
    <t>PACIFIC GAS &amp; ELECTRIC CO (100%)</t>
  </si>
  <si>
    <t>Pepco</t>
  </si>
  <si>
    <t>3400 Benning Road NE</t>
  </si>
  <si>
    <t>Washington DE</t>
  </si>
  <si>
    <t>Public Service Company of Colorado - Subpart DD</t>
  </si>
  <si>
    <t>Puget Sound Energy T&amp;D</t>
  </si>
  <si>
    <t>10885 N.E. 4th Street</t>
  </si>
  <si>
    <t>PUGET SOUND ENERGY (100%)</t>
  </si>
  <si>
    <t>Rochester Gas and Electric - Subpart DD</t>
  </si>
  <si>
    <t>89 East Avenue</t>
  </si>
  <si>
    <t>IBERDROLA USA INC (100%)</t>
  </si>
  <si>
    <t>SYCAMORE COGENERATION Facility</t>
  </si>
  <si>
    <t>Salt River Project - T &amp; D Equipment</t>
  </si>
  <si>
    <t>1521 N. Project Drive</t>
  </si>
  <si>
    <t>TUCSON ELECTRIC POWER (7.15%); SALT RIVER PROJECT (62.01%); EL PASO ELECTRIC CO (5.8%); SOUTHERN CALIFORNIA EDISON (5.1%); PNM RESOURCES INC (3.75%); ARIZONA PUBLIC SERVICE CO (11.93%); SOUTHERN CALIFORNIA PUBLIC POWER AUTHORITY (1.37%)</t>
  </si>
  <si>
    <t>Seattle City Light</t>
  </si>
  <si>
    <t>700 5th Ave, Suite 3300, PO Box 34023</t>
  </si>
  <si>
    <t>CITY OF SEATTLE (SEATTLE CITY LIGHT DEPARTMENT) (100%)</t>
  </si>
  <si>
    <t>Shiloh Clarksville</t>
  </si>
  <si>
    <t>901 Alfred Thun Road</t>
  </si>
  <si>
    <t>SHILOH INDUSTRIES INC (100%)</t>
  </si>
  <si>
    <t>Sierra Pacific Power Co d/b/a NV Energy Transmission</t>
  </si>
  <si>
    <t>6226 W Sahara Ave</t>
  </si>
  <si>
    <t>Southern California Edison</t>
  </si>
  <si>
    <t>2244 Walnut Grove Avenue</t>
  </si>
  <si>
    <t>Rosemead</t>
  </si>
  <si>
    <t>EDISON INTERNATIONAL (100%)</t>
  </si>
  <si>
    <t>Southern Company Transmission and Distribution</t>
  </si>
  <si>
    <t>30 Ivan Allen Jr. Blvd. NW</t>
  </si>
  <si>
    <t>SOUTHERN CO (100%)</t>
  </si>
  <si>
    <t>Southwestern Public Service Company - Subpart DD</t>
  </si>
  <si>
    <t>T&amp;D FLORIDA</t>
  </si>
  <si>
    <t>299 FIRST AVE N</t>
  </si>
  <si>
    <t>SAINT PETERSBURG</t>
  </si>
  <si>
    <t>PINELLAS COUNTY</t>
  </si>
  <si>
    <t>TAC Manufacturing</t>
  </si>
  <si>
    <t>4111 County Farm Rd.</t>
  </si>
  <si>
    <t>TAC MANUFACTURING (100%)</t>
  </si>
  <si>
    <t>TVA Transmission System</t>
  </si>
  <si>
    <t xml:space="preserve">1101 Market St. </t>
  </si>
  <si>
    <t>Tampa Electric Company</t>
  </si>
  <si>
    <t>PO Box 111</t>
  </si>
  <si>
    <t>Tampa</t>
  </si>
  <si>
    <t>TECO ENERGY INC (100%)</t>
  </si>
  <si>
    <t>Texas New Mexico Power</t>
  </si>
  <si>
    <t>577 N. Garden Ridge Boulevard</t>
  </si>
  <si>
    <t>Lewisville</t>
  </si>
  <si>
    <t>DENTON COUNTY</t>
  </si>
  <si>
    <t>Transmission and Distribution</t>
  </si>
  <si>
    <t xml:space="preserve">100 North Stanton Street </t>
  </si>
  <si>
    <t>El Paso, TX</t>
  </si>
  <si>
    <t>EL PASO ELECTRIC CO (100%)</t>
  </si>
  <si>
    <t>Tucson Electric Power Company</t>
  </si>
  <si>
    <t>88 East Broadway Blvd.</t>
  </si>
  <si>
    <t>Tucson</t>
  </si>
  <si>
    <t>PIMA COUNTY</t>
  </si>
  <si>
    <t>UNS ENERGY CORP (100%)</t>
  </si>
  <si>
    <t>Vermont Electric Power Company</t>
  </si>
  <si>
    <t>366 Pinnacle Ridge Rd</t>
  </si>
  <si>
    <t>Rutland</t>
  </si>
  <si>
    <t>VERMONT ELECTRIC POWER CO (100%)</t>
  </si>
  <si>
    <t>Versum Materials US, LLC</t>
  </si>
  <si>
    <t>357 MARIAN AVENUE</t>
  </si>
  <si>
    <t>TAMAQUA</t>
  </si>
  <si>
    <t>VERSUM MATERIALS US LLC (100%)</t>
  </si>
  <si>
    <t>Virginia Electric and Power Company</t>
  </si>
  <si>
    <t>120 Tredegar Street</t>
  </si>
  <si>
    <t>DOMINION ENERGY INC (100%)</t>
  </si>
  <si>
    <t>WAPA</t>
  </si>
  <si>
    <t>12155 West Alameda Parkway</t>
  </si>
  <si>
    <t>Lakewood</t>
  </si>
  <si>
    <t>N/A FEDERAL GOVERNMENT (100%)</t>
  </si>
  <si>
    <t>Westar Energy, Inc.</t>
  </si>
  <si>
    <t>818 S Kansas Ave</t>
  </si>
  <si>
    <t>Topeka</t>
  </si>
  <si>
    <t>WESTAR ENERGY INC (100%)</t>
  </si>
  <si>
    <t>Use the number of AC appliances by state as calculated by NREL Electrification Futures study</t>
  </si>
  <si>
    <t>Use IPCC CRF to weigh the emissions based on residential or commercial</t>
  </si>
  <si>
    <t>NREL EF Study Pivoted Table (reference AC technologies)</t>
  </si>
  <si>
    <t>Sum of VALUE</t>
  </si>
  <si>
    <t>Column Labels</t>
  </si>
  <si>
    <t>REFERENCE COMMERCIAL CENTRAL AIR CONDITIONER</t>
  </si>
  <si>
    <t>ALABAMA</t>
  </si>
  <si>
    <t>ALASKA</t>
  </si>
  <si>
    <t>ARIZONA</t>
  </si>
  <si>
    <t>ARKANSAS</t>
  </si>
  <si>
    <t>CALIFORNIA</t>
  </si>
  <si>
    <t>COLORADO</t>
  </si>
  <si>
    <t>CONNECTICUT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</si>
  <si>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</si>
  <si>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</si>
  <si>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</si>
  <si>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</si>
  <si>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</si>
  <si>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</si>
  <si>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</si>
  <si>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</si>
  <si>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</si>
  <si>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</si>
  <si>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</si>
  <si>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</si>
  <si>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</si>
  <si>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</si>
  <si>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</si>
  <si>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</si>
  <si>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</si>
  <si>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</si>
  <si>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</si>
  <si>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</si>
  <si>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</si>
  <si>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</si>
  <si>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</si>
  <si>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</si>
  <si>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</si>
  <si>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</si>
  <si>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PENNSYLVANIA</t>
  </si>
  <si>
    <t>RHODE ISLAND</t>
  </si>
  <si>
    <t>SOUTH CAROLINA</t>
  </si>
  <si>
    <t>SOUTH DAKOTA</t>
  </si>
  <si>
    <t>TENNESSEE</t>
  </si>
  <si>
    <t>TEXAS</t>
  </si>
  <si>
    <t>VERMONT</t>
  </si>
  <si>
    <t>VIRGINIA</t>
  </si>
  <si>
    <t>WEST VIRGINIA</t>
  </si>
  <si>
    <t>WISCONSIN</t>
  </si>
  <si>
    <t>REFERENCE ROOFTOP AIR CONDITIONER</t>
  </si>
  <si>
    <t>REFERENCE WALL/ROOM AIR CONDITIONER</t>
  </si>
  <si>
    <t>Total</t>
  </si>
  <si>
    <t>Fraction of Commercial AC</t>
  </si>
  <si>
    <t>Assumption:</t>
  </si>
  <si>
    <t>ODS makes up 90% of the national f-gas emissions and are primarily used for refrigeration and air-conditioning; industrial processes drive the remaining 10%</t>
  </si>
  <si>
    <t>https://www.statista.com/statistics/1085624/share-emissions-fluorinated-gases-us-by-source/</t>
  </si>
  <si>
    <t>We use NREL's Electrification Futures study to estimate the stock of air conditioners in each state and use the IPCC CRF report to weigh each technology for cross-comparisons</t>
  </si>
  <si>
    <t>We then download EPA's FLIGHT GHG Monitoring data to determine the large-scale industrial contributions</t>
  </si>
  <si>
    <t>We then combine and weigh each to determine each state's fraction of national F-gas contributions, and use this fraction to downscale US data (2017)</t>
  </si>
  <si>
    <t>Refrigerant Fraction(NREL)</t>
  </si>
  <si>
    <t>Industry Fraction (FLIGHT)</t>
  </si>
  <si>
    <t>Combined</t>
  </si>
  <si>
    <t>Fractional dimensionless variable representing the state's industrial emissions compared to total national process emissions</t>
  </si>
  <si>
    <t>F-Gas</t>
  </si>
  <si>
    <t>Share of agriculture process emissions from animals</t>
  </si>
  <si>
    <t>Converted to CO2E</t>
  </si>
  <si>
    <t>AR5 Conversion GWP 100</t>
  </si>
  <si>
    <t>Total Agricultural Emissions CO2</t>
  </si>
  <si>
    <t>Total Agricultural Emissions CH4</t>
  </si>
  <si>
    <t>Total Agricultural Emissions N2O</t>
  </si>
  <si>
    <t>CO2E</t>
  </si>
  <si>
    <t>Livestock Emission by State</t>
  </si>
  <si>
    <t>Pollutant:</t>
  </si>
  <si>
    <t>Unit: grams CO2e</t>
  </si>
  <si>
    <t>dimensionless</t>
  </si>
  <si>
    <t>Sector</t>
  </si>
  <si>
    <t>Activity</t>
  </si>
  <si>
    <t>Sources</t>
  </si>
  <si>
    <t>GHGs</t>
  </si>
  <si>
    <t>Year of Year</t>
  </si>
  <si>
    <t>GHG</t>
  </si>
  <si>
    <t>GHGs (copy)</t>
  </si>
  <si>
    <t>Activity detail</t>
  </si>
  <si>
    <t>Filter</t>
  </si>
  <si>
    <t>Source (detail)</t>
  </si>
  <si>
    <t>Source categories</t>
  </si>
  <si>
    <t>Source categories (group)</t>
  </si>
  <si>
    <t>Sources (group)</t>
  </si>
  <si>
    <t>Units</t>
  </si>
  <si>
    <t>Emissions (CO2-e tons)</t>
  </si>
  <si>
    <t>Number of Records</t>
  </si>
  <si>
    <t>Agriculture, Forestry and Land use</t>
  </si>
  <si>
    <t>Agricultural burning</t>
  </si>
  <si>
    <t>crop agriculture</t>
  </si>
  <si>
    <t>Agricultural Burning CH4</t>
  </si>
  <si>
    <t>Crop agriculture</t>
  </si>
  <si>
    <t>CO2-e</t>
  </si>
  <si>
    <t>animal agriculture</t>
  </si>
  <si>
    <t>Manure CH4</t>
  </si>
  <si>
    <t>Animals</t>
  </si>
  <si>
    <t>Animal agriculture</t>
  </si>
  <si>
    <t>Ruminants</t>
  </si>
  <si>
    <t>Ruminants CH4</t>
  </si>
  <si>
    <t>Wild rice</t>
  </si>
  <si>
    <t>Wild Rice CH4</t>
  </si>
  <si>
    <t>energy</t>
  </si>
  <si>
    <t xml:space="preserve">       Coal</t>
  </si>
  <si>
    <t>Natural gas</t>
  </si>
  <si>
    <t xml:space="preserve">       Natural gas</t>
  </si>
  <si>
    <t>Oil</t>
  </si>
  <si>
    <t xml:space="preserve">       Oil</t>
  </si>
  <si>
    <t>Other fossil fuel</t>
  </si>
  <si>
    <t xml:space="preserve">       Other</t>
  </si>
  <si>
    <t>land use</t>
  </si>
  <si>
    <t>Lakes</t>
  </si>
  <si>
    <t>inland waters</t>
  </si>
  <si>
    <t>Inland waters</t>
  </si>
  <si>
    <t>Prescribed burn</t>
  </si>
  <si>
    <t>Prescribed Burn CH4</t>
  </si>
  <si>
    <t>Fire</t>
  </si>
  <si>
    <t>Reservoirs</t>
  </si>
  <si>
    <t>Rivers and streams</t>
  </si>
  <si>
    <t>Rivers/streams</t>
  </si>
  <si>
    <t>Wildfire</t>
  </si>
  <si>
    <t>Wildfire CH4</t>
  </si>
  <si>
    <t>Commercial</t>
  </si>
  <si>
    <t>Electricity generation</t>
  </si>
  <si>
    <t>in-state</t>
  </si>
  <si>
    <t>Coal storage</t>
  </si>
  <si>
    <t>Imported electricity</t>
  </si>
  <si>
    <t>net imports</t>
  </si>
  <si>
    <t>Energy-Net Electricity Imports</t>
  </si>
  <si>
    <t>Hydroelectric</t>
  </si>
  <si>
    <t>Oil refining</t>
  </si>
  <si>
    <t>Other fossil fuels</t>
  </si>
  <si>
    <t>industrial process</t>
  </si>
  <si>
    <t>Peat mining</t>
  </si>
  <si>
    <t>Wastewater treatment</t>
  </si>
  <si>
    <t>Industrial wastewater treatment</t>
  </si>
  <si>
    <t>Residential</t>
  </si>
  <si>
    <t>Transportation</t>
  </si>
  <si>
    <t>Aviation</t>
  </si>
  <si>
    <t>Buses</t>
  </si>
  <si>
    <t>Other Bus</t>
  </si>
  <si>
    <t>Transit Bus</t>
  </si>
  <si>
    <t>School Bus</t>
  </si>
  <si>
    <t>Heavy-duty trucks</t>
  </si>
  <si>
    <t>Heavy-Duty Trucks</t>
  </si>
  <si>
    <t>Light-duty trucks</t>
  </si>
  <si>
    <t>Light-Duty Trucks</t>
  </si>
  <si>
    <t>Marine</t>
  </si>
  <si>
    <t>Vessel Bunkering/Marine</t>
  </si>
  <si>
    <t>Motorcycle</t>
  </si>
  <si>
    <t>Natural gas transmission</t>
  </si>
  <si>
    <t>Natural Gas Transmission</t>
  </si>
  <si>
    <t>Off-highway</t>
  </si>
  <si>
    <t>Military and Other Off-highway</t>
  </si>
  <si>
    <t>Passenger cars</t>
  </si>
  <si>
    <t>Passenger Cars</t>
  </si>
  <si>
    <t>Railroad</t>
  </si>
  <si>
    <t>RV</t>
  </si>
  <si>
    <t>Ash disposal</t>
  </si>
  <si>
    <t>waste processing</t>
  </si>
  <si>
    <t>Incinerator Ash Disposal (energy)</t>
  </si>
  <si>
    <t>associated incinerator fuel</t>
  </si>
  <si>
    <t>Bituminous coal</t>
  </si>
  <si>
    <t>Compost processing</t>
  </si>
  <si>
    <t>MMSW Compost Preprocessing (energy)</t>
  </si>
  <si>
    <t>Landfill Operations (energy)</t>
  </si>
  <si>
    <t>MRF</t>
  </si>
  <si>
    <t>MRF (energy)</t>
  </si>
  <si>
    <t>Natural gas-internal combustion engine</t>
  </si>
  <si>
    <t>Natural gas-steam</t>
  </si>
  <si>
    <t>Distillate fuel oil-internal combustion engine</t>
  </si>
  <si>
    <t>Distillate fuel oil-steam</t>
  </si>
  <si>
    <t>Waste oil</t>
  </si>
  <si>
    <t>Residual fuel oil</t>
  </si>
  <si>
    <t>Propane</t>
  </si>
  <si>
    <t>RDF</t>
  </si>
  <si>
    <t>RDF Processing (energy)</t>
  </si>
  <si>
    <t>incinerated waste</t>
  </si>
  <si>
    <t>Waste Sector RDF (energy)</t>
  </si>
  <si>
    <t>Sludge</t>
  </si>
  <si>
    <t>Sludge Incineration (energy)</t>
  </si>
  <si>
    <t>Solid waste</t>
  </si>
  <si>
    <t>Waste Sector Mass Burn (energy)</t>
  </si>
  <si>
    <t>Solvent</t>
  </si>
  <si>
    <t>Waste solvent</t>
  </si>
  <si>
    <t>Wood</t>
  </si>
  <si>
    <t>Yard waste processing</t>
  </si>
  <si>
    <t>Yard Waste Preprocessing (energy)</t>
  </si>
  <si>
    <t>waste</t>
  </si>
  <si>
    <t>Biosolids land application</t>
  </si>
  <si>
    <t>Biosolids Land Application</t>
  </si>
  <si>
    <t>Composting</t>
  </si>
  <si>
    <t>Yard waste composting</t>
  </si>
  <si>
    <t>MMSW composting</t>
  </si>
  <si>
    <t>Industrial and Commercial waste</t>
  </si>
  <si>
    <t>Misc. Industrial/Comm Waste Incineration</t>
  </si>
  <si>
    <t>Landfill gas</t>
  </si>
  <si>
    <t>LFG Combustion/Flaring</t>
  </si>
  <si>
    <t>D/C Landfills</t>
  </si>
  <si>
    <t>Industrial Landfills</t>
  </si>
  <si>
    <t>MMSW Landfills</t>
  </si>
  <si>
    <t>Medical waste</t>
  </si>
  <si>
    <t>Medical Waste Incineration</t>
  </si>
  <si>
    <t>Municipal wastewater</t>
  </si>
  <si>
    <t>Municipal Wastewater</t>
  </si>
  <si>
    <t>Rural open burning</t>
  </si>
  <si>
    <t>Rural Open Burning</t>
  </si>
  <si>
    <t>Cultivated histosols</t>
  </si>
  <si>
    <t>Histosol Cultivation CO2</t>
  </si>
  <si>
    <t>Liming of fields</t>
  </si>
  <si>
    <t>Liming of Fields CO2</t>
  </si>
  <si>
    <t>Soils</t>
  </si>
  <si>
    <t>Agricultural soils-mineral</t>
  </si>
  <si>
    <t>Urea application</t>
  </si>
  <si>
    <t>Urea Applications CO2</t>
  </si>
  <si>
    <t>forestry</t>
  </si>
  <si>
    <t>Forest loss</t>
  </si>
  <si>
    <t>Forest regrowth</t>
  </si>
  <si>
    <t>Forest carbon (nonSOC)</t>
  </si>
  <si>
    <t>Lake carbon burial</t>
  </si>
  <si>
    <t>Streams/rivers</t>
  </si>
  <si>
    <t>commercial process</t>
  </si>
  <si>
    <t>Solvent uses</t>
  </si>
  <si>
    <t>CO as CO2</t>
  </si>
  <si>
    <t>Limestone</t>
  </si>
  <si>
    <t>Limestone use</t>
  </si>
  <si>
    <t>Flue gas desulfurization</t>
  </si>
  <si>
    <t>FGD</t>
  </si>
  <si>
    <t>Ammonia manufacture</t>
  </si>
  <si>
    <t>Ammonia Manufacture</t>
  </si>
  <si>
    <t>Glass manufacture</t>
  </si>
  <si>
    <t>Industrial processes</t>
  </si>
  <si>
    <t>Other industrial process</t>
  </si>
  <si>
    <t>Other industrial VOC and TRI releases</t>
  </si>
  <si>
    <t>Paraffinic wax consumption</t>
  </si>
  <si>
    <t>paraffinic wax consumption</t>
  </si>
  <si>
    <t>Peat Mining</t>
  </si>
  <si>
    <t>Peat Mining/Use</t>
  </si>
  <si>
    <t>Refinery processes</t>
  </si>
  <si>
    <t>Secondary lead production</t>
  </si>
  <si>
    <t>Industrial solvent release</t>
  </si>
  <si>
    <t>Steel production</t>
  </si>
  <si>
    <t>Taconite induration</t>
  </si>
  <si>
    <t>residential process</t>
  </si>
  <si>
    <t>Carbon loss in housing</t>
  </si>
  <si>
    <t>Product use</t>
  </si>
  <si>
    <t>Food additives</t>
  </si>
  <si>
    <t>Soaps, detergents, shampoos</t>
  </si>
  <si>
    <t>Sequestration in Housing</t>
  </si>
  <si>
    <t>Carbon sequestration in housing units</t>
  </si>
  <si>
    <t>Hazardous waste</t>
  </si>
  <si>
    <t>Hazardous Waste (energy)</t>
  </si>
  <si>
    <t>OIl</t>
  </si>
  <si>
    <t>City dumps</t>
  </si>
  <si>
    <t>City Dumps</t>
  </si>
  <si>
    <t>limestone use</t>
  </si>
  <si>
    <t>Sequestration in landfills</t>
  </si>
  <si>
    <t>Sequestration in deomition/construction landfills</t>
  </si>
  <si>
    <t>Air conditioning</t>
  </si>
  <si>
    <t xml:space="preserve">       Air conditioning and space cooling (CO2e)</t>
  </si>
  <si>
    <t>Insulating foam</t>
  </si>
  <si>
    <t>Insulating foam manufacture</t>
  </si>
  <si>
    <t>Refrigeration</t>
  </si>
  <si>
    <t>Aerosol use</t>
  </si>
  <si>
    <t>Agricultural Burning N2O</t>
  </si>
  <si>
    <t>Crop residues</t>
  </si>
  <si>
    <t>Crop Residues-grasslands N2O</t>
  </si>
  <si>
    <t>Crop Residues-cultivated acres N2O</t>
  </si>
  <si>
    <t>Cultivated Histosols</t>
  </si>
  <si>
    <t>Deposition</t>
  </si>
  <si>
    <t>Deposition N2O</t>
  </si>
  <si>
    <t>Feedlots</t>
  </si>
  <si>
    <t>Feedlot N2O</t>
  </si>
  <si>
    <t>Fertilizer</t>
  </si>
  <si>
    <t>Fertilizer N2O</t>
  </si>
  <si>
    <t>Manure soil application</t>
  </si>
  <si>
    <t>Manure Soil Applications N2O</t>
  </si>
  <si>
    <t>Mineralization</t>
  </si>
  <si>
    <t>Mineralization-grassland N2O</t>
  </si>
  <si>
    <t>Mineralization-cropland N2O</t>
  </si>
  <si>
    <t>Nitrogen fixation</t>
  </si>
  <si>
    <t>Asymbiotic BNF-cropland N2O</t>
  </si>
  <si>
    <t>Runoff</t>
  </si>
  <si>
    <t>Runoff N2O</t>
  </si>
  <si>
    <t>Prescribed Burn N2O</t>
  </si>
  <si>
    <t>Wildfire N2O</t>
  </si>
  <si>
    <t>Medical use</t>
  </si>
  <si>
    <t>Medical Uses</t>
  </si>
  <si>
    <t>Lawn Fertilizer</t>
  </si>
  <si>
    <t>Waste Sector RDF</t>
  </si>
  <si>
    <t>Sludge Incineration</t>
  </si>
  <si>
    <t>Waste Sector Mass Burn</t>
  </si>
  <si>
    <t>MMSW Waste Composting</t>
  </si>
  <si>
    <t>Semiconductor manufacture</t>
  </si>
  <si>
    <t>Semiconductor Manufacture</t>
  </si>
  <si>
    <t>Transmission</t>
  </si>
  <si>
    <t>Magnesium casting</t>
  </si>
  <si>
    <t>Average</t>
  </si>
  <si>
    <t>Assigned policy</t>
  </si>
  <si>
    <t>tons CO2e</t>
  </si>
  <si>
    <t>crop and rice measures</t>
  </si>
  <si>
    <t>livestock measures</t>
  </si>
  <si>
    <t>The Minnesota Greenhouse Gas Inventory uses AR4 GWP potential values to calculate tons co2e</t>
  </si>
  <si>
    <t>Scaled by ratio of AR5 to AR4</t>
  </si>
  <si>
    <t>AR4</t>
  </si>
  <si>
    <t>N20</t>
  </si>
  <si>
    <t>tons to metric tons</t>
  </si>
  <si>
    <t>grams to metric tons</t>
  </si>
  <si>
    <t>Assigned sector</t>
  </si>
  <si>
    <t>grams CO2e</t>
  </si>
  <si>
    <t>grams GHG</t>
  </si>
  <si>
    <t>Total EPA Emissions (2016) grams CO2e</t>
  </si>
  <si>
    <t>MN GHG Inventory (gCO2e)</t>
  </si>
  <si>
    <t>Calculated State Ratios</t>
  </si>
  <si>
    <t>NOT USED - replaced w/ MN GHG Inventory data</t>
  </si>
  <si>
    <t>livestock</t>
  </si>
  <si>
    <t>Total gCO2e</t>
  </si>
  <si>
    <t>Included in BLAPE - 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</si>
</sst>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#\ ###\ ###\ ##0;\-#\ ###\ ###\ ##0;0"/>
    <numFmt numFmtId="165" formatCode="0.000E+00"/>
    <numFmt numFmtId="166" formatCode="0.0000000"/>
    <numFmt numFmtId="167" formatCode="_(* #,##0.000000_);_(* \(#,##0.000000\);_(* &quot;-&quot;??_);_(@_)"/>
    <numFmt numFmtId="168" formatCode="_(* #,##0_);_(* \(#,##0\);_(* &quot;-&quot;??_);_(@_)"/>
    <numFmt numFmtId="169" formatCode="_(* #,##0.000_);_(* \(#,##0.000\);_(* &quot;-&quot;??_);_(@_)"/>
  </numFmts>
  <fonts count="45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u/>
      <sz val="11"/>
      <color theme="10"/>
      <name val="Arial"/>
      <family val="2"/>
    </font>
    <font>
      <u/>
      <sz val="11"/>
      <color rgb="FF0000FF"/>
      <name val="Arial"/>
      <family val="2"/>
    </font>
    <font>
      <u/>
      <sz val="11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theme="10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</font>
    <font>
      <b/>
      <sz val="14"/>
      <color theme="1"/>
      <name val="Calibri"/>
      <family val="2"/>
    </font>
    <font>
      <b/>
      <i/>
      <sz val="11"/>
      <color theme="1"/>
      <name val="Calibri"/>
      <family val="2"/>
    </font>
    <font>
      <b/>
      <sz val="9"/>
      <color theme="1"/>
      <name val="Arial"/>
      <family val="2"/>
    </font>
    <font>
      <sz val="8"/>
      <color theme="1"/>
      <name val="Calibri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sz val="9"/>
      <color theme="1"/>
      <name val="Arial"/>
      <family val="2"/>
    </font>
    <font>
      <i/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name val="Arial"/>
      <family val="2"/>
    </font>
    <font>
      <b/>
      <sz val="9"/>
      <name val="Arial"/>
      <family val="2"/>
    </font>
    <font>
      <b/>
      <i/>
      <sz val="9"/>
      <color theme="1"/>
      <name val="Arial"/>
      <family val="2"/>
    </font>
    <font>
      <sz val="9"/>
      <name val="Arial"/>
      <family val="2"/>
    </font>
    <font>
      <sz val="9"/>
      <color rgb="FFFFFFFF"/>
      <name val="Arial"/>
      <family val="2"/>
    </font>
    <font>
      <u/>
      <sz val="11"/>
      <color theme="1"/>
      <name val="Calibri"/>
      <family val="2"/>
    </font>
    <font>
      <i/>
      <sz val="11"/>
      <color theme="1"/>
      <name val="Calibri"/>
      <family val="2"/>
    </font>
    <font>
      <sz val="11"/>
      <color rgb="FFC3D03F"/>
      <name val="Inconsolata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AEABAB"/>
        <bgColor rgb="FFAEABAB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theme="5"/>
        <bgColor theme="5"/>
      </patternFill>
    </fill>
    <fill>
      <patternFill patternType="solid">
        <fgColor rgb="FFFFC000"/>
        <bgColor rgb="FFFFC000"/>
      </patternFill>
    </fill>
    <fill>
      <patternFill patternType="solid">
        <fgColor rgb="FFF7CAAC"/>
        <bgColor rgb="FFF7CAAC"/>
      </patternFill>
    </fill>
    <fill>
      <patternFill patternType="solid">
        <fgColor rgb="FFCCFFFF"/>
        <bgColor rgb="FFCCFFFF"/>
      </patternFill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FFFF99"/>
        <bgColor rgb="FFFFFF99"/>
      </patternFill>
    </fill>
    <fill>
      <patternFill patternType="solid">
        <fgColor rgb="FFCCFF99"/>
        <bgColor rgb="FFCCFF9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FFFFFF"/>
        <bgColor rgb="FFFFFFFF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2" tint="-4.9989318521683403E-2"/>
        <bgColor rgb="FFBFBFBF"/>
      </patternFill>
    </fill>
    <fill>
      <patternFill patternType="solid">
        <fgColor rgb="FFFFFF00"/>
        <bgColor indexed="64"/>
      </patternFill>
    </fill>
  </fills>
  <borders count="38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 style="thin">
        <color rgb="FF9CC2E5"/>
      </left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 style="thin">
        <color rgb="FF8EA9DB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14"/>
    <xf numFmtId="0" fontId="2" fillId="0" borderId="14"/>
    <xf numFmtId="0" fontId="37" fillId="0" borderId="14"/>
    <xf numFmtId="43" fontId="37" fillId="0" borderId="14" applyFont="0" applyFill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</cellStyleXfs>
  <cellXfs count="251">
    <xf numFmtId="0" fontId="0" fillId="0" borderId="0" xfId="0" applyBorder="1" applyAlignment="1"/>
    <xf numFmtId="0" fontId="3" fillId="0" borderId="0" xfId="0" applyFont="1" applyBorder="1"/>
    <xf numFmtId="0" fontId="6" fillId="0" borderId="0" xfId="0" applyFont="1" applyBorder="1"/>
    <xf numFmtId="0" fontId="5" fillId="0" borderId="0" xfId="0" applyFont="1" applyBorder="1"/>
    <xf numFmtId="0" fontId="3" fillId="2" borderId="1" xfId="0" applyFont="1" applyFill="1" applyBorder="1"/>
    <xf numFmtId="0" fontId="7" fillId="0" borderId="0" xfId="0" applyFont="1" applyBorder="1" applyAlignment="1">
      <alignment horizontal="left"/>
    </xf>
    <xf numFmtId="0" fontId="5" fillId="0" borderId="0" xfId="0" applyFont="1" applyBorder="1" applyAlignment="1">
      <alignment horizontal="left"/>
    </xf>
    <xf numFmtId="0" fontId="8" fillId="0" borderId="0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9" fillId="0" borderId="5" xfId="0" applyFont="1" applyBorder="1" applyAlignment="1">
      <alignment vertical="center"/>
    </xf>
    <xf numFmtId="0" fontId="5" fillId="0" borderId="6" xfId="0" applyFont="1" applyBorder="1"/>
    <xf numFmtId="0" fontId="10" fillId="0" borderId="5" xfId="0" applyFont="1" applyBorder="1" applyAlignment="1">
      <alignment vertical="center"/>
    </xf>
    <xf numFmtId="0" fontId="11" fillId="0" borderId="0" xfId="0" applyFont="1" applyBorder="1" applyAlignment="1">
      <alignment horizontal="left"/>
    </xf>
    <xf numFmtId="0" fontId="12" fillId="0" borderId="5" xfId="0" applyFont="1" applyBorder="1" applyAlignment="1">
      <alignment vertical="center"/>
    </xf>
    <xf numFmtId="0" fontId="3" fillId="3" borderId="1" xfId="0" applyFont="1" applyFill="1" applyBorder="1"/>
    <xf numFmtId="0" fontId="13" fillId="0" borderId="0" xfId="0" applyFont="1" applyBorder="1"/>
    <xf numFmtId="0" fontId="12" fillId="0" borderId="7" xfId="0" applyFont="1" applyBorder="1" applyAlignment="1">
      <alignment vertical="center"/>
    </xf>
    <xf numFmtId="0" fontId="5" fillId="0" borderId="8" xfId="0" applyFont="1" applyBorder="1"/>
    <xf numFmtId="0" fontId="5" fillId="0" borderId="9" xfId="0" applyFont="1" applyBorder="1"/>
    <xf numFmtId="2" fontId="5" fillId="0" borderId="0" xfId="0" applyNumberFormat="1" applyFont="1" applyBorder="1"/>
    <xf numFmtId="0" fontId="3" fillId="2" borderId="1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right" wrapText="1"/>
    </xf>
    <xf numFmtId="0" fontId="5" fillId="4" borderId="10" xfId="0" applyFont="1" applyFill="1" applyBorder="1"/>
    <xf numFmtId="0" fontId="5" fillId="5" borderId="1" xfId="0" applyFont="1" applyFill="1" applyBorder="1"/>
    <xf numFmtId="0" fontId="14" fillId="6" borderId="1" xfId="0" applyFont="1" applyFill="1" applyBorder="1"/>
    <xf numFmtId="0" fontId="5" fillId="6" borderId="1" xfId="0" applyFont="1" applyFill="1" applyBorder="1"/>
    <xf numFmtId="0" fontId="3" fillId="0" borderId="8" xfId="0" applyFont="1" applyBorder="1"/>
    <xf numFmtId="0" fontId="3" fillId="0" borderId="8" xfId="0" applyFont="1" applyBorder="1" applyAlignment="1">
      <alignment horizontal="right"/>
    </xf>
    <xf numFmtId="0" fontId="5" fillId="0" borderId="3" xfId="0" applyFont="1" applyBorder="1" applyAlignment="1">
      <alignment horizontal="left" wrapText="1"/>
    </xf>
    <xf numFmtId="0" fontId="5" fillId="4" borderId="11" xfId="0" applyFont="1" applyFill="1" applyBorder="1"/>
    <xf numFmtId="0" fontId="5" fillId="0" borderId="0" xfId="0" applyFont="1" applyBorder="1" applyAlignment="1">
      <alignment horizontal="left" wrapText="1"/>
    </xf>
    <xf numFmtId="0" fontId="5" fillId="2" borderId="1" xfId="0" applyFont="1" applyFill="1" applyBorder="1"/>
    <xf numFmtId="0" fontId="5" fillId="0" borderId="8" xfId="0" applyFont="1" applyBorder="1" applyAlignment="1">
      <alignment horizontal="left" wrapText="1"/>
    </xf>
    <xf numFmtId="0" fontId="5" fillId="2" borderId="12" xfId="0" applyFont="1" applyFill="1" applyBorder="1"/>
    <xf numFmtId="0" fontId="5" fillId="4" borderId="1" xfId="0" applyFont="1" applyFill="1" applyBorder="1"/>
    <xf numFmtId="0" fontId="5" fillId="7" borderId="12" xfId="0" applyFont="1" applyFill="1" applyBorder="1" applyAlignment="1">
      <alignment horizontal="left" wrapText="1"/>
    </xf>
    <xf numFmtId="0" fontId="5" fillId="4" borderId="12" xfId="0" applyFont="1" applyFill="1" applyBorder="1"/>
    <xf numFmtId="0" fontId="3" fillId="7" borderId="1" xfId="0" applyFont="1" applyFill="1" applyBorder="1"/>
    <xf numFmtId="0" fontId="5" fillId="7" borderId="1" xfId="0" applyFont="1" applyFill="1" applyBorder="1"/>
    <xf numFmtId="0" fontId="15" fillId="0" borderId="0" xfId="0" applyFont="1" applyBorder="1"/>
    <xf numFmtId="0" fontId="5" fillId="0" borderId="0" xfId="0" applyFont="1" applyBorder="1" applyAlignment="1">
      <alignment wrapText="1"/>
    </xf>
    <xf numFmtId="0" fontId="5" fillId="0" borderId="13" xfId="0" applyFont="1" applyBorder="1"/>
    <xf numFmtId="0" fontId="3" fillId="0" borderId="0" xfId="0" applyFont="1" applyBorder="1" applyAlignment="1">
      <alignment horizontal="right"/>
    </xf>
    <xf numFmtId="0" fontId="3" fillId="0" borderId="0" xfId="0" applyFont="1" applyBorder="1" applyAlignment="1">
      <alignment horizontal="right" wrapText="1"/>
    </xf>
    <xf numFmtId="0" fontId="3" fillId="0" borderId="0" xfId="0" applyFont="1" applyBorder="1" applyAlignment="1">
      <alignment wrapText="1"/>
    </xf>
    <xf numFmtId="0" fontId="3" fillId="8" borderId="1" xfId="0" applyFont="1" applyFill="1" applyBorder="1"/>
    <xf numFmtId="0" fontId="3" fillId="5" borderId="1" xfId="0" applyFont="1" applyFill="1" applyBorder="1" applyAlignment="1">
      <alignment wrapText="1"/>
    </xf>
    <xf numFmtId="11" fontId="5" fillId="0" borderId="0" xfId="0" applyNumberFormat="1" applyFont="1" applyBorder="1"/>
    <xf numFmtId="11" fontId="5" fillId="4" borderId="1" xfId="0" applyNumberFormat="1" applyFont="1" applyFill="1" applyBorder="1"/>
    <xf numFmtId="0" fontId="5" fillId="9" borderId="1" xfId="0" applyFont="1" applyFill="1" applyBorder="1"/>
    <xf numFmtId="0" fontId="16" fillId="10" borderId="1" xfId="0" applyFont="1" applyFill="1" applyBorder="1"/>
    <xf numFmtId="0" fontId="17" fillId="0" borderId="0" xfId="0" applyFont="1" applyBorder="1"/>
    <xf numFmtId="0" fontId="16" fillId="11" borderId="16" xfId="0" applyFont="1" applyFill="1" applyBorder="1" applyAlignment="1">
      <alignment horizontal="center" vertical="center"/>
    </xf>
    <xf numFmtId="0" fontId="16" fillId="11" borderId="17" xfId="0" applyFont="1" applyFill="1" applyBorder="1" applyAlignment="1">
      <alignment horizontal="left"/>
    </xf>
    <xf numFmtId="0" fontId="16" fillId="11" borderId="18" xfId="0" applyFont="1" applyFill="1" applyBorder="1" applyAlignment="1">
      <alignment horizontal="center" vertical="center"/>
    </xf>
    <xf numFmtId="0" fontId="16" fillId="11" borderId="19" xfId="0" applyFont="1" applyFill="1" applyBorder="1" applyAlignment="1">
      <alignment horizontal="left"/>
    </xf>
    <xf numFmtId="0" fontId="16" fillId="11" borderId="20" xfId="0" applyFont="1" applyFill="1" applyBorder="1" applyAlignment="1">
      <alignment horizontal="left"/>
    </xf>
    <xf numFmtId="0" fontId="16" fillId="11" borderId="21" xfId="0" applyFont="1" applyFill="1" applyBorder="1" applyAlignment="1">
      <alignment horizontal="center" vertical="center"/>
    </xf>
    <xf numFmtId="0" fontId="16" fillId="11" borderId="21" xfId="0" quotePrefix="1" applyFont="1" applyFill="1" applyBorder="1" applyAlignment="1">
      <alignment horizontal="center" vertical="center"/>
    </xf>
    <xf numFmtId="0" fontId="16" fillId="11" borderId="21" xfId="0" quotePrefix="1" applyFont="1" applyFill="1" applyBorder="1" applyAlignment="1">
      <alignment horizontal="center" vertical="center" wrapText="1"/>
    </xf>
    <xf numFmtId="0" fontId="16" fillId="11" borderId="22" xfId="0" applyFont="1" applyFill="1" applyBorder="1" applyAlignment="1">
      <alignment horizontal="center" vertical="center"/>
    </xf>
    <xf numFmtId="0" fontId="21" fillId="0" borderId="0" xfId="0" applyFont="1" applyBorder="1" applyAlignment="1">
      <alignment horizontal="right"/>
    </xf>
    <xf numFmtId="0" fontId="21" fillId="0" borderId="0" xfId="0" applyFont="1" applyBorder="1" applyAlignment="1">
      <alignment horizontal="left"/>
    </xf>
    <xf numFmtId="0" fontId="16" fillId="0" borderId="0" xfId="0" applyFont="1" applyBorder="1" applyAlignment="1">
      <alignment horizontal="left" wrapText="1"/>
    </xf>
    <xf numFmtId="0" fontId="21" fillId="0" borderId="0" xfId="0" applyFont="1" applyBorder="1" applyAlignment="1">
      <alignment horizontal="center"/>
    </xf>
    <xf numFmtId="164" fontId="21" fillId="0" borderId="0" xfId="0" applyNumberFormat="1" applyFont="1" applyBorder="1" applyAlignment="1">
      <alignment horizontal="right"/>
    </xf>
    <xf numFmtId="0" fontId="21" fillId="12" borderId="1" xfId="0" applyFont="1" applyFill="1" applyBorder="1" applyAlignment="1">
      <alignment horizontal="right"/>
    </xf>
    <xf numFmtId="0" fontId="21" fillId="12" borderId="1" xfId="0" applyFont="1" applyFill="1" applyBorder="1" applyAlignment="1">
      <alignment horizontal="left"/>
    </xf>
    <xf numFmtId="0" fontId="16" fillId="12" borderId="1" xfId="0" applyFont="1" applyFill="1" applyBorder="1" applyAlignment="1">
      <alignment horizontal="left" wrapText="1"/>
    </xf>
    <xf numFmtId="0" fontId="21" fillId="12" borderId="1" xfId="0" applyFont="1" applyFill="1" applyBorder="1" applyAlignment="1">
      <alignment horizontal="center"/>
    </xf>
    <xf numFmtId="164" fontId="21" fillId="12" borderId="1" xfId="0" applyNumberFormat="1" applyFont="1" applyFill="1" applyBorder="1" applyAlignment="1">
      <alignment horizontal="right"/>
    </xf>
    <xf numFmtId="0" fontId="21" fillId="0" borderId="0" xfId="0" applyFont="1" applyBorder="1" applyAlignment="1">
      <alignment horizontal="left" wrapText="1"/>
    </xf>
    <xf numFmtId="0" fontId="21" fillId="10" borderId="1" xfId="0" applyFont="1" applyFill="1" applyBorder="1" applyAlignment="1">
      <alignment horizontal="right"/>
    </xf>
    <xf numFmtId="0" fontId="21" fillId="10" borderId="1" xfId="0" applyFont="1" applyFill="1" applyBorder="1" applyAlignment="1">
      <alignment horizontal="left"/>
    </xf>
    <xf numFmtId="0" fontId="16" fillId="10" borderId="1" xfId="0" applyFont="1" applyFill="1" applyBorder="1" applyAlignment="1">
      <alignment horizontal="left" wrapText="1"/>
    </xf>
    <xf numFmtId="0" fontId="21" fillId="10" borderId="1" xfId="0" applyFont="1" applyFill="1" applyBorder="1" applyAlignment="1">
      <alignment horizontal="center"/>
    </xf>
    <xf numFmtId="164" fontId="21" fillId="10" borderId="1" xfId="0" applyNumberFormat="1" applyFont="1" applyFill="1" applyBorder="1" applyAlignment="1">
      <alignment horizontal="right"/>
    </xf>
    <xf numFmtId="0" fontId="21" fillId="13" borderId="1" xfId="0" applyFont="1" applyFill="1" applyBorder="1" applyAlignment="1">
      <alignment horizontal="right"/>
    </xf>
    <xf numFmtId="0" fontId="21" fillId="13" borderId="1" xfId="0" applyFont="1" applyFill="1" applyBorder="1" applyAlignment="1">
      <alignment horizontal="left"/>
    </xf>
    <xf numFmtId="0" fontId="16" fillId="13" borderId="1" xfId="0" applyFont="1" applyFill="1" applyBorder="1" applyAlignment="1">
      <alignment horizontal="left" wrapText="1"/>
    </xf>
    <xf numFmtId="0" fontId="21" fillId="13" borderId="1" xfId="0" applyFont="1" applyFill="1" applyBorder="1" applyAlignment="1">
      <alignment horizontal="center"/>
    </xf>
    <xf numFmtId="164" fontId="21" fillId="13" borderId="1" xfId="0" applyNumberFormat="1" applyFont="1" applyFill="1" applyBorder="1" applyAlignment="1">
      <alignment horizontal="right"/>
    </xf>
    <xf numFmtId="0" fontId="21" fillId="14" borderId="1" xfId="0" applyFont="1" applyFill="1" applyBorder="1" applyAlignment="1">
      <alignment horizontal="right"/>
    </xf>
    <xf numFmtId="0" fontId="21" fillId="14" borderId="1" xfId="0" applyFont="1" applyFill="1" applyBorder="1" applyAlignment="1">
      <alignment horizontal="left"/>
    </xf>
    <xf numFmtId="0" fontId="16" fillId="14" borderId="1" xfId="0" applyFont="1" applyFill="1" applyBorder="1" applyAlignment="1">
      <alignment horizontal="left" wrapText="1"/>
    </xf>
    <xf numFmtId="0" fontId="21" fillId="14" borderId="1" xfId="0" applyFont="1" applyFill="1" applyBorder="1" applyAlignment="1">
      <alignment horizontal="center"/>
    </xf>
    <xf numFmtId="164" fontId="21" fillId="14" borderId="1" xfId="0" applyNumberFormat="1" applyFont="1" applyFill="1" applyBorder="1" applyAlignment="1">
      <alignment horizontal="right"/>
    </xf>
    <xf numFmtId="1" fontId="5" fillId="0" borderId="0" xfId="0" applyNumberFormat="1" applyFont="1" applyBorder="1"/>
    <xf numFmtId="165" fontId="4" fillId="0" borderId="0" xfId="0" applyNumberFormat="1" applyFont="1" applyBorder="1"/>
    <xf numFmtId="0" fontId="3" fillId="2" borderId="1" xfId="0" applyFont="1" applyFill="1" applyBorder="1" applyAlignment="1">
      <alignment horizontal="left"/>
    </xf>
    <xf numFmtId="0" fontId="23" fillId="15" borderId="23" xfId="0" applyFont="1" applyFill="1" applyBorder="1"/>
    <xf numFmtId="0" fontId="23" fillId="15" borderId="24" xfId="0" applyFont="1" applyFill="1" applyBorder="1"/>
    <xf numFmtId="0" fontId="23" fillId="15" borderId="1" xfId="0" applyFont="1" applyFill="1" applyBorder="1"/>
    <xf numFmtId="0" fontId="12" fillId="16" borderId="1" xfId="0" applyFont="1" applyFill="1" applyBorder="1"/>
    <xf numFmtId="0" fontId="24" fillId="16" borderId="1" xfId="0" applyFont="1" applyFill="1" applyBorder="1"/>
    <xf numFmtId="0" fontId="25" fillId="16" borderId="1" xfId="0" applyFont="1" applyFill="1" applyBorder="1"/>
    <xf numFmtId="0" fontId="12" fillId="0" borderId="0" xfId="0" applyFont="1" applyBorder="1"/>
    <xf numFmtId="0" fontId="24" fillId="0" borderId="0" xfId="0" applyFont="1" applyBorder="1"/>
    <xf numFmtId="0" fontId="25" fillId="0" borderId="0" xfId="0" applyFont="1" applyBorder="1"/>
    <xf numFmtId="0" fontId="16" fillId="15" borderId="23" xfId="0" applyFont="1" applyFill="1" applyBorder="1"/>
    <xf numFmtId="0" fontId="16" fillId="0" borderId="25" xfId="0" applyFont="1" applyBorder="1"/>
    <xf numFmtId="0" fontId="3" fillId="0" borderId="28" xfId="0" applyFont="1" applyBorder="1"/>
    <xf numFmtId="0" fontId="3" fillId="0" borderId="25" xfId="0" applyFont="1" applyBorder="1"/>
    <xf numFmtId="0" fontId="3" fillId="0" borderId="2" xfId="0" applyFont="1" applyBorder="1"/>
    <xf numFmtId="0" fontId="5" fillId="0" borderId="5" xfId="0" applyFont="1" applyBorder="1"/>
    <xf numFmtId="0" fontId="5" fillId="0" borderId="7" xfId="0" applyFont="1" applyBorder="1"/>
    <xf numFmtId="0" fontId="21" fillId="10" borderId="22" xfId="0" applyFont="1" applyFill="1" applyBorder="1" applyAlignment="1">
      <alignment horizontal="right"/>
    </xf>
    <xf numFmtId="0" fontId="28" fillId="16" borderId="0" xfId="0" applyFont="1" applyFill="1" applyBorder="1" applyAlignment="1"/>
    <xf numFmtId="0" fontId="28" fillId="16" borderId="0" xfId="0" applyFont="1" applyFill="1" applyBorder="1" applyAlignment="1">
      <alignment horizontal="right"/>
    </xf>
    <xf numFmtId="11" fontId="28" fillId="0" borderId="0" xfId="0" applyNumberFormat="1" applyFont="1" applyBorder="1" applyAlignment="1">
      <alignment horizontal="right"/>
    </xf>
    <xf numFmtId="0" fontId="12" fillId="0" borderId="0" xfId="0" applyFont="1" applyBorder="1" applyAlignment="1">
      <alignment horizontal="left"/>
    </xf>
    <xf numFmtId="0" fontId="12" fillId="0" borderId="0" xfId="0" applyFont="1" applyBorder="1" applyAlignment="1">
      <alignment horizontal="right"/>
    </xf>
    <xf numFmtId="11" fontId="12" fillId="0" borderId="0" xfId="0" applyNumberFormat="1" applyFont="1" applyBorder="1" applyAlignment="1">
      <alignment horizontal="right"/>
    </xf>
    <xf numFmtId="0" fontId="28" fillId="0" borderId="0" xfId="0" applyFont="1" applyBorder="1" applyAlignment="1">
      <alignment horizontal="right"/>
    </xf>
    <xf numFmtId="0" fontId="28" fillId="16" borderId="0" xfId="0" applyFont="1" applyFill="1" applyBorder="1" applyAlignment="1">
      <alignment horizontal="left"/>
    </xf>
    <xf numFmtId="11" fontId="28" fillId="16" borderId="0" xfId="0" applyNumberFormat="1" applyFont="1" applyFill="1" applyBorder="1" applyAlignment="1">
      <alignment horizontal="right"/>
    </xf>
    <xf numFmtId="0" fontId="12" fillId="0" borderId="0" xfId="0" applyFont="1" applyBorder="1" applyAlignment="1"/>
    <xf numFmtId="0" fontId="30" fillId="0" borderId="0" xfId="0" applyFont="1" applyBorder="1" applyAlignment="1">
      <alignment horizontal="center"/>
    </xf>
    <xf numFmtId="0" fontId="30" fillId="0" borderId="0" xfId="0" applyFont="1" applyBorder="1" applyAlignment="1">
      <alignment horizontal="left"/>
    </xf>
    <xf numFmtId="0" fontId="30" fillId="0" borderId="0" xfId="0" applyFont="1" applyBorder="1" applyAlignment="1">
      <alignment horizontal="left"/>
    </xf>
    <xf numFmtId="0" fontId="30" fillId="0" borderId="0" xfId="0" applyFont="1" applyBorder="1" applyAlignment="1"/>
    <xf numFmtId="0" fontId="32" fillId="0" borderId="0" xfId="0" applyFont="1" applyBorder="1" applyAlignment="1">
      <alignment horizontal="left" vertical="top"/>
    </xf>
    <xf numFmtId="0" fontId="32" fillId="0" borderId="0" xfId="0" applyFont="1" applyBorder="1" applyAlignment="1">
      <alignment horizontal="left"/>
    </xf>
    <xf numFmtId="0" fontId="32" fillId="0" borderId="0" xfId="0" applyFont="1" applyBorder="1" applyAlignment="1">
      <alignment horizontal="left"/>
    </xf>
    <xf numFmtId="0" fontId="32" fillId="0" borderId="0" xfId="0" applyFont="1" applyBorder="1" applyAlignment="1">
      <alignment horizontal="right"/>
    </xf>
    <xf numFmtId="0" fontId="32" fillId="0" borderId="0" xfId="0" applyFont="1" applyBorder="1" applyAlignment="1">
      <alignment horizontal="left"/>
    </xf>
    <xf numFmtId="0" fontId="29" fillId="0" borderId="0" xfId="0" applyFont="1" applyBorder="1"/>
    <xf numFmtId="0" fontId="28" fillId="0" borderId="0" xfId="0" applyFont="1" applyBorder="1" applyAlignment="1"/>
    <xf numFmtId="0" fontId="28" fillId="0" borderId="0" xfId="0" applyFont="1" applyBorder="1" applyAlignment="1">
      <alignment horizontal="left"/>
    </xf>
    <xf numFmtId="0" fontId="21" fillId="0" borderId="0" xfId="0" applyFont="1" applyBorder="1" applyAlignment="1">
      <alignment horizontal="left"/>
    </xf>
    <xf numFmtId="0" fontId="21" fillId="0" borderId="0" xfId="0" applyFont="1" applyBorder="1" applyAlignment="1">
      <alignment horizontal="right"/>
    </xf>
    <xf numFmtId="0" fontId="21" fillId="0" borderId="0" xfId="0" applyFont="1" applyBorder="1" applyAlignment="1">
      <alignment horizontal="left"/>
    </xf>
    <xf numFmtId="0" fontId="21" fillId="0" borderId="0" xfId="0" applyFont="1" applyBorder="1" applyAlignment="1">
      <alignment horizontal="left" vertical="top"/>
    </xf>
    <xf numFmtId="0" fontId="16" fillId="0" borderId="0" xfId="0" applyFont="1" applyBorder="1" applyAlignment="1"/>
    <xf numFmtId="0" fontId="33" fillId="0" borderId="0" xfId="0" applyFont="1" applyBorder="1" applyAlignment="1"/>
    <xf numFmtId="0" fontId="21" fillId="0" borderId="0" xfId="0" applyFont="1" applyBorder="1" applyAlignment="1"/>
    <xf numFmtId="0" fontId="34" fillId="0" borderId="0" xfId="0" applyFont="1" applyBorder="1"/>
    <xf numFmtId="0" fontId="4" fillId="0" borderId="0" xfId="0" applyFont="1" applyBorder="1"/>
    <xf numFmtId="0" fontId="27" fillId="0" borderId="0" xfId="0" applyFont="1" applyBorder="1"/>
    <xf numFmtId="0" fontId="35" fillId="0" borderId="0" xfId="0" applyFont="1" applyBorder="1"/>
    <xf numFmtId="0" fontId="5" fillId="0" borderId="0" xfId="0" applyFont="1" applyBorder="1" applyAlignment="1">
      <alignment horizontal="right" wrapText="1"/>
    </xf>
    <xf numFmtId="0" fontId="3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0" fontId="35" fillId="0" borderId="0" xfId="0" applyFont="1" applyBorder="1" applyAlignment="1">
      <alignment horizontal="left"/>
    </xf>
    <xf numFmtId="165" fontId="5" fillId="0" borderId="0" xfId="0" applyNumberFormat="1" applyFont="1" applyBorder="1" applyAlignment="1">
      <alignment horizontal="right" wrapText="1"/>
    </xf>
    <xf numFmtId="165" fontId="5" fillId="0" borderId="0" xfId="0" applyNumberFormat="1" applyFont="1" applyBorder="1"/>
    <xf numFmtId="0" fontId="36" fillId="17" borderId="0" xfId="0" applyFont="1" applyFill="1" applyBorder="1"/>
    <xf numFmtId="0" fontId="0" fillId="0" borderId="0" xfId="0" applyBorder="1"/>
    <xf numFmtId="166" fontId="12" fillId="0" borderId="0" xfId="0" applyNumberFormat="1" applyFont="1" applyBorder="1" applyAlignment="1">
      <alignment horizontal="right"/>
    </xf>
    <xf numFmtId="0" fontId="2" fillId="0" borderId="14" xfId="1"/>
    <xf numFmtId="14" fontId="2" fillId="0" borderId="14" xfId="1" applyNumberFormat="1"/>
    <xf numFmtId="0" fontId="38" fillId="0" borderId="14" xfId="2" applyFont="1"/>
    <xf numFmtId="168" fontId="38" fillId="0" borderId="14" xfId="3" applyNumberFormat="1" applyFont="1" applyAlignment="1"/>
    <xf numFmtId="43" fontId="38" fillId="0" borderId="14" xfId="3" applyFont="1" applyAlignment="1"/>
    <xf numFmtId="168" fontId="38" fillId="18" borderId="14" xfId="3" applyNumberFormat="1" applyFont="1" applyFill="1" applyAlignment="1"/>
    <xf numFmtId="11" fontId="38" fillId="19" borderId="14" xfId="2" applyNumberFormat="1" applyFont="1" applyFill="1"/>
    <xf numFmtId="0" fontId="4" fillId="2" borderId="14" xfId="2" applyFont="1" applyFill="1"/>
    <xf numFmtId="11" fontId="38" fillId="0" borderId="14" xfId="2" applyNumberFormat="1" applyFont="1"/>
    <xf numFmtId="168" fontId="38" fillId="19" borderId="14" xfId="2" applyNumberFormat="1" applyFont="1" applyFill="1"/>
    <xf numFmtId="0" fontId="38" fillId="0" borderId="14" xfId="0" applyFont="1"/>
    <xf numFmtId="0" fontId="4" fillId="0" borderId="14" xfId="0" applyFont="1"/>
    <xf numFmtId="0" fontId="38" fillId="20" borderId="14" xfId="2" applyFont="1" applyFill="1"/>
    <xf numFmtId="0" fontId="38" fillId="20" borderId="14" xfId="0" applyFont="1" applyFill="1"/>
    <xf numFmtId="0" fontId="1" fillId="0" borderId="0" xfId="0" applyFont="1" applyBorder="1"/>
    <xf numFmtId="0" fontId="1" fillId="0" borderId="0" xfId="0" applyFont="1" applyBorder="1" applyAlignment="1"/>
    <xf numFmtId="0" fontId="41" fillId="0" borderId="0" xfId="0" applyFont="1" applyBorder="1"/>
    <xf numFmtId="0" fontId="1" fillId="0" borderId="0" xfId="0" applyFont="1" applyBorder="1" applyAlignment="1">
      <alignment horizontal="right" wrapText="1"/>
    </xf>
    <xf numFmtId="0" fontId="1" fillId="0" borderId="14" xfId="2" applyFont="1"/>
    <xf numFmtId="11" fontId="1" fillId="0" borderId="14" xfId="2" applyNumberFormat="1" applyFont="1"/>
    <xf numFmtId="11" fontId="1" fillId="0" borderId="0" xfId="4" applyNumberFormat="1" applyFont="1" applyBorder="1"/>
    <xf numFmtId="0" fontId="42" fillId="0" borderId="0" xfId="0" applyFont="1" applyBorder="1"/>
    <xf numFmtId="0" fontId="43" fillId="0" borderId="0" xfId="0" applyFont="1" applyBorder="1"/>
    <xf numFmtId="168" fontId="38" fillId="21" borderId="14" xfId="2" applyNumberFormat="1" applyFont="1" applyFill="1"/>
    <xf numFmtId="11" fontId="38" fillId="0" borderId="14" xfId="0" applyNumberFormat="1" applyFont="1"/>
    <xf numFmtId="43" fontId="38" fillId="0" borderId="14" xfId="2" applyNumberFormat="1" applyFont="1"/>
    <xf numFmtId="168" fontId="38" fillId="0" borderId="14" xfId="4" applyNumberFormat="1" applyFont="1" applyBorder="1"/>
    <xf numFmtId="43" fontId="5" fillId="0" borderId="0" xfId="4" applyFont="1" applyBorder="1"/>
    <xf numFmtId="0" fontId="2" fillId="21" borderId="14" xfId="1" applyFill="1"/>
    <xf numFmtId="14" fontId="2" fillId="21" borderId="14" xfId="1" applyNumberFormat="1" applyFill="1"/>
    <xf numFmtId="165" fontId="5" fillId="18" borderId="0" xfId="0" applyNumberFormat="1" applyFont="1" applyFill="1" applyBorder="1" applyAlignment="1">
      <alignment horizontal="right" wrapText="1"/>
    </xf>
    <xf numFmtId="165" fontId="5" fillId="18" borderId="0" xfId="0" applyNumberFormat="1" applyFont="1" applyFill="1" applyBorder="1"/>
    <xf numFmtId="0" fontId="1" fillId="0" borderId="14" xfId="2" applyFont="1" applyAlignment="1">
      <alignment wrapText="1"/>
    </xf>
    <xf numFmtId="0" fontId="40" fillId="0" borderId="14" xfId="2" applyFont="1" applyAlignment="1">
      <alignment wrapText="1"/>
    </xf>
    <xf numFmtId="0" fontId="40" fillId="0" borderId="0" xfId="0" applyFont="1" applyBorder="1" applyAlignment="1">
      <alignment wrapText="1"/>
    </xf>
    <xf numFmtId="0" fontId="1" fillId="0" borderId="0" xfId="0" applyFont="1" applyBorder="1" applyAlignment="1">
      <alignment wrapText="1"/>
    </xf>
    <xf numFmtId="169" fontId="1" fillId="0" borderId="0" xfId="4" applyNumberFormat="1" applyFont="1" applyBorder="1"/>
    <xf numFmtId="169" fontId="1" fillId="18" borderId="0" xfId="0" applyNumberFormat="1" applyFont="1" applyFill="1" applyBorder="1"/>
    <xf numFmtId="0" fontId="1" fillId="0" borderId="14" xfId="0" applyFont="1" applyBorder="1"/>
    <xf numFmtId="0" fontId="1" fillId="0" borderId="14" xfId="0" applyFont="1" applyBorder="1" applyAlignment="1"/>
    <xf numFmtId="0" fontId="44" fillId="0" borderId="0" xfId="0" applyFont="1" applyBorder="1" applyAlignment="1">
      <alignment wrapText="1"/>
    </xf>
    <xf numFmtId="9" fontId="38" fillId="0" borderId="14" xfId="5" applyFont="1" applyBorder="1"/>
    <xf numFmtId="43" fontId="44" fillId="0" borderId="29" xfId="4" applyFont="1" applyBorder="1"/>
    <xf numFmtId="0" fontId="38" fillId="22" borderId="30" xfId="2" applyFont="1" applyFill="1" applyBorder="1"/>
    <xf numFmtId="0" fontId="38" fillId="22" borderId="31" xfId="2" applyFont="1" applyFill="1" applyBorder="1"/>
    <xf numFmtId="168" fontId="38" fillId="22" borderId="31" xfId="3" applyNumberFormat="1" applyFont="1" applyFill="1" applyBorder="1" applyAlignment="1"/>
    <xf numFmtId="11" fontId="38" fillId="22" borderId="31" xfId="2" applyNumberFormat="1" applyFont="1" applyFill="1" applyBorder="1"/>
    <xf numFmtId="0" fontId="4" fillId="23" borderId="31" xfId="2" applyFont="1" applyFill="1" applyBorder="1"/>
    <xf numFmtId="168" fontId="38" fillId="22" borderId="31" xfId="2" applyNumberFormat="1" applyFont="1" applyFill="1" applyBorder="1"/>
    <xf numFmtId="0" fontId="38" fillId="22" borderId="32" xfId="2" applyFont="1" applyFill="1" applyBorder="1"/>
    <xf numFmtId="0" fontId="38" fillId="22" borderId="33" xfId="2" applyFont="1" applyFill="1" applyBorder="1"/>
    <xf numFmtId="0" fontId="38" fillId="22" borderId="14" xfId="2" applyFont="1" applyFill="1" applyBorder="1"/>
    <xf numFmtId="43" fontId="38" fillId="22" borderId="14" xfId="3" applyFont="1" applyFill="1" applyBorder="1" applyAlignment="1"/>
    <xf numFmtId="168" fontId="38" fillId="22" borderId="14" xfId="3" applyNumberFormat="1" applyFont="1" applyFill="1" applyBorder="1" applyAlignment="1"/>
    <xf numFmtId="168" fontId="38" fillId="22" borderId="14" xfId="2" applyNumberFormat="1" applyFont="1" applyFill="1" applyBorder="1"/>
    <xf numFmtId="0" fontId="4" fillId="23" borderId="14" xfId="2" applyFont="1" applyFill="1" applyBorder="1"/>
    <xf numFmtId="0" fontId="38" fillId="22" borderId="34" xfId="2" applyFont="1" applyFill="1" applyBorder="1"/>
    <xf numFmtId="0" fontId="38" fillId="22" borderId="35" xfId="2" applyFont="1" applyFill="1" applyBorder="1"/>
    <xf numFmtId="0" fontId="38" fillId="22" borderId="36" xfId="2" applyFont="1" applyFill="1" applyBorder="1"/>
    <xf numFmtId="43" fontId="38" fillId="22" borderId="36" xfId="3" applyFont="1" applyFill="1" applyBorder="1" applyAlignment="1"/>
    <xf numFmtId="168" fontId="38" fillId="22" borderId="36" xfId="3" applyNumberFormat="1" applyFont="1" applyFill="1" applyBorder="1" applyAlignment="1"/>
    <xf numFmtId="168" fontId="38" fillId="22" borderId="36" xfId="2" applyNumberFormat="1" applyFont="1" applyFill="1" applyBorder="1"/>
    <xf numFmtId="0" fontId="4" fillId="23" borderId="36" xfId="2" applyFont="1" applyFill="1" applyBorder="1"/>
    <xf numFmtId="0" fontId="38" fillId="22" borderId="37" xfId="2" applyFont="1" applyFill="1" applyBorder="1"/>
    <xf numFmtId="0" fontId="38" fillId="24" borderId="14" xfId="2" applyFont="1" applyFill="1"/>
    <xf numFmtId="0" fontId="0" fillId="0" borderId="14" xfId="0"/>
    <xf numFmtId="165" fontId="5" fillId="0" borderId="0" xfId="0" applyNumberFormat="1" applyFont="1" applyFill="1" applyBorder="1"/>
    <xf numFmtId="0" fontId="0" fillId="0" borderId="14" xfId="0"/>
    <xf numFmtId="0" fontId="12" fillId="0" borderId="14" xfId="0" applyFont="1"/>
    <xf numFmtId="0" fontId="3" fillId="0" borderId="14" xfId="0" applyFont="1"/>
    <xf numFmtId="0" fontId="9" fillId="0" borderId="14" xfId="0" applyFont="1" applyAlignment="1">
      <alignment vertical="center"/>
    </xf>
    <xf numFmtId="0" fontId="6" fillId="0" borderId="14" xfId="0" applyFont="1" applyAlignment="1">
      <alignment vertical="center"/>
    </xf>
    <xf numFmtId="0" fontId="12" fillId="0" borderId="14" xfId="0" applyFont="1" applyAlignment="1">
      <alignment vertical="center"/>
    </xf>
    <xf numFmtId="11" fontId="12" fillId="0" borderId="14" xfId="0" applyNumberFormat="1" applyFont="1"/>
    <xf numFmtId="167" fontId="4" fillId="0" borderId="14" xfId="0" applyNumberFormat="1" applyFont="1"/>
    <xf numFmtId="0" fontId="21" fillId="10" borderId="14" xfId="0" quotePrefix="1" applyFont="1" applyFill="1" applyAlignment="1">
      <alignment horizontal="center"/>
    </xf>
    <xf numFmtId="0" fontId="0" fillId="0" borderId="14" xfId="0"/>
    <xf numFmtId="0" fontId="22" fillId="10" borderId="14" xfId="0" applyFont="1" applyFill="1" applyAlignment="1">
      <alignment horizontal="center"/>
    </xf>
    <xf numFmtId="0" fontId="16" fillId="10" borderId="15" xfId="0" applyFont="1" applyFill="1" applyBorder="1"/>
    <xf numFmtId="0" fontId="0" fillId="0" borderId="15" xfId="0" applyBorder="1"/>
    <xf numFmtId="0" fontId="16" fillId="10" borderId="14" xfId="0" applyFont="1" applyFill="1"/>
    <xf numFmtId="0" fontId="18" fillId="10" borderId="14" xfId="0" applyFont="1" applyFill="1" applyAlignment="1">
      <alignment horizontal="center"/>
    </xf>
    <xf numFmtId="0" fontId="19" fillId="10" borderId="14" xfId="0" applyFont="1" applyFill="1" applyAlignment="1">
      <alignment horizontal="center"/>
    </xf>
    <xf numFmtId="0" fontId="20" fillId="10" borderId="14" xfId="0" applyFont="1" applyFill="1" applyAlignment="1">
      <alignment horizontal="center"/>
    </xf>
    <xf numFmtId="0" fontId="16" fillId="10" borderId="14" xfId="0" applyFont="1" applyFill="1" applyAlignment="1">
      <alignment horizontal="center"/>
    </xf>
    <xf numFmtId="0" fontId="21" fillId="10" borderId="14" xfId="0" applyFont="1" applyFill="1" applyAlignment="1">
      <alignment horizontal="center"/>
    </xf>
    <xf numFmtId="0" fontId="28" fillId="16" borderId="14" xfId="0" applyFont="1" applyFill="1" applyAlignment="1"/>
    <xf numFmtId="0" fontId="16" fillId="0" borderId="14" xfId="0" applyFont="1" applyAlignment="1">
      <alignment horizontal="center"/>
    </xf>
    <xf numFmtId="0" fontId="31" fillId="0" borderId="14" xfId="0" applyFont="1" applyAlignment="1">
      <alignment horizontal="center"/>
    </xf>
    <xf numFmtId="0" fontId="28" fillId="0" borderId="14" xfId="0" applyFont="1" applyAlignment="1"/>
    <xf numFmtId="0" fontId="16" fillId="0" borderId="14" xfId="0" applyFont="1" applyAlignment="1">
      <alignment horizontal="left" vertical="top"/>
    </xf>
    <xf numFmtId="0" fontId="16" fillId="15" borderId="25" xfId="0" applyFont="1" applyFill="1" applyBorder="1"/>
    <xf numFmtId="0" fontId="26" fillId="16" borderId="14" xfId="0" applyFont="1" applyFill="1"/>
    <xf numFmtId="0" fontId="21" fillId="16" borderId="14" xfId="0" applyFont="1" applyFill="1"/>
    <xf numFmtId="0" fontId="21" fillId="0" borderId="14" xfId="0" applyFont="1"/>
    <xf numFmtId="0" fontId="26" fillId="0" borderId="14" xfId="0" applyFont="1"/>
    <xf numFmtId="11" fontId="21" fillId="0" borderId="14" xfId="0" applyNumberFormat="1" applyFont="1"/>
    <xf numFmtId="0" fontId="4" fillId="0" borderId="26" xfId="0" applyFont="1" applyBorder="1"/>
    <xf numFmtId="0" fontId="4" fillId="0" borderId="27" xfId="0" applyFont="1" applyBorder="1"/>
    <xf numFmtId="43" fontId="4" fillId="0" borderId="27" xfId="0" applyNumberFormat="1" applyFont="1" applyBorder="1"/>
  </cellXfs>
  <cellStyles count="6">
    <cellStyle name="Comma" xfId="4" builtinId="3"/>
    <cellStyle name="Comma 2" xfId="3" xr:uid="{045D5E37-DDBC-4464-925E-BC6720D93DC0}"/>
    <cellStyle name="Normal" xfId="0" builtinId="0"/>
    <cellStyle name="Normal 2" xfId="2" xr:uid="{2B9AAC12-7698-46B6-BD06-47727D3CE1E9}"/>
    <cellStyle name="Normal 2 2" xfId="1" xr:uid="{26D59B2D-E284-49C1-9CA6-9D59347E216A}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2171700</xdr:colOff>
      <xdr:row>1</xdr:row>
      <xdr:rowOff>0</xdr:rowOff>
    </xdr:from>
    <xdr:ext cx="571500" cy="466725"/>
    <xdr:pic>
      <xdr:nvPicPr>
        <xdr:cNvPr id="2" name="image1.gif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57150</xdr:colOff>
      <xdr:row>9</xdr:row>
      <xdr:rowOff>57150</xdr:rowOff>
    </xdr:from>
    <xdr:ext cx="9944100" cy="54959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ropbox%20(Energy%20Innovation)/Documents/EPS_Models%20by%20Region/RMI/Minnesota/MN_Model/InputData/indst/PERAC/Proc%20Emis%20Reductions%20and%20Cos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ountry Selector"/>
      <sheetName val="Multipliers and Adjustments"/>
      <sheetName val="EPA US Data"/>
      <sheetName val="Tech to Policy Mapping"/>
      <sheetName val="SNAP Adjustment"/>
      <sheetName val="US Cement Data"/>
      <sheetName val="F-Gas Downscale"/>
      <sheetName val="Agriculture EPA SIT 2017"/>
      <sheetName val="Coal EPA SIT 2017"/>
      <sheetName val="Solid Waste EPA SIT 2017"/>
      <sheetName val="FLIGHT 2018 by State Sector"/>
      <sheetName val="State Downscaling Multipliers"/>
      <sheetName val="Data Check"/>
      <sheetName val="PERAC-cement"/>
      <sheetName val="PERAC-ngps-mthncptr"/>
      <sheetName val="PERAC-ngps-mthndstr"/>
      <sheetName val="PERAC-fgassubstitution"/>
      <sheetName val="PERAC-fgasdestruction"/>
      <sheetName val="PERAC-fgasrecovery"/>
      <sheetName val="PERAC-inspctmaintretrofit"/>
      <sheetName val="PERAC-coalmining-mthncptr"/>
      <sheetName val="PERAC-coalmining-mthndstr"/>
      <sheetName val="PERAC-waste-mthncptr"/>
      <sheetName val="PERAC-waste-mthndstr"/>
      <sheetName val="PERAC-cropsrice"/>
      <sheetName val="PERAC-livestock"/>
      <sheetName val="PERAC-MCD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pa.gov/statelocalenergy/download-state-inventory-and-projection-tool" TargetMode="External"/><Relationship Id="rId3" Type="http://schemas.openxmlformats.org/officeDocument/2006/relationships/hyperlink" Target="http://www.energy-transitions.org/sites/default/files/ETC_MissionPossible_FullReport.pdf" TargetMode="External"/><Relationship Id="rId7" Type="http://schemas.openxmlformats.org/officeDocument/2006/relationships/hyperlink" Target="https://www.epa.gov/statelocalenergy/download-state-inventory-and-projection-tool" TargetMode="External"/><Relationship Id="rId2" Type="http://schemas.openxmlformats.org/officeDocument/2006/relationships/hyperlink" Target="http://doi.org/10.5880/PIK.2019.001" TargetMode="External"/><Relationship Id="rId1" Type="http://schemas.openxmlformats.org/officeDocument/2006/relationships/hyperlink" Target="https://www.epa.gov/global-mitigation-non-co2-greenhouse-gases/global-non-co2-greenhouse-gas-emission-projections" TargetMode="External"/><Relationship Id="rId6" Type="http://schemas.openxmlformats.org/officeDocument/2006/relationships/hyperlink" Target="https://www.regulations.gov/document?D=EPA-HQ-OAR-2015-0663-0019" TargetMode="External"/><Relationship Id="rId5" Type="http://schemas.openxmlformats.org/officeDocument/2006/relationships/hyperlink" Target="https://science.sciencemag.org/content/361/6398/186" TargetMode="External"/><Relationship Id="rId4" Type="http://schemas.openxmlformats.org/officeDocument/2006/relationships/hyperlink" Target="https://population.un.org/wpp/Download/Standard/Population/" TargetMode="External"/><Relationship Id="rId9" Type="http://schemas.openxmlformats.org/officeDocument/2006/relationships/hyperlink" Target="https://unfccc.int/documents/194913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naics.com/naics-code-description/?code=3274" TargetMode="External"/><Relationship Id="rId1" Type="http://schemas.openxmlformats.org/officeDocument/2006/relationships/hyperlink" Target="https://www.naics.com/naics-code-description/?code=3273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tista.com/statistics/1085624/share-emissions-fluorinated-gases-us-by-sourc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46"/>
  <sheetViews>
    <sheetView topLeftCell="A131" workbookViewId="0">
      <selection activeCell="D139" sqref="D139"/>
    </sheetView>
  </sheetViews>
  <sheetFormatPr defaultColWidth="12.625" defaultRowHeight="15" customHeight="1"/>
  <cols>
    <col min="1" max="1" width="7.625" style="149" customWidth="1"/>
    <col min="2" max="2" width="99.375" style="149" customWidth="1"/>
    <col min="3" max="3" width="7.625" style="149" customWidth="1"/>
    <col min="4" max="4" width="47.625" style="149" customWidth="1"/>
    <col min="5" max="26" width="7.625" style="149" customWidth="1"/>
  </cols>
  <sheetData>
    <row r="1" spans="1:7">
      <c r="A1" s="1" t="s">
        <v>0</v>
      </c>
      <c r="B1" s="139" t="s">
        <v>1</v>
      </c>
      <c r="F1" s="139" t="s">
        <v>2</v>
      </c>
      <c r="G1" s="139" t="s">
        <v>3</v>
      </c>
    </row>
    <row r="2" spans="1:7">
      <c r="A2" s="1" t="s">
        <v>4</v>
      </c>
      <c r="B2" s="139" t="str">
        <f>LOOKUP(B1,F1:G50,G1:G50)</f>
        <v>MN</v>
      </c>
      <c r="F2" s="139" t="s">
        <v>5</v>
      </c>
      <c r="G2" s="139" t="s">
        <v>6</v>
      </c>
    </row>
    <row r="3" spans="1:7">
      <c r="F3" s="139" t="s">
        <v>7</v>
      </c>
      <c r="G3" s="139" t="s">
        <v>8</v>
      </c>
    </row>
    <row r="4" spans="1:7">
      <c r="A4" s="1" t="s">
        <v>9</v>
      </c>
      <c r="B4" s="4" t="s">
        <v>10</v>
      </c>
      <c r="F4" s="139" t="s">
        <v>11</v>
      </c>
      <c r="G4" s="139" t="s">
        <v>12</v>
      </c>
    </row>
    <row r="5" spans="1:7">
      <c r="B5" s="139" t="s">
        <v>13</v>
      </c>
      <c r="F5" s="139" t="s">
        <v>14</v>
      </c>
      <c r="G5" s="139" t="s">
        <v>15</v>
      </c>
    </row>
    <row r="6" spans="1:7">
      <c r="B6" s="6">
        <v>2019</v>
      </c>
      <c r="F6" s="139" t="s">
        <v>16</v>
      </c>
      <c r="G6" s="139" t="s">
        <v>17</v>
      </c>
    </row>
    <row r="7" spans="1:7">
      <c r="B7" s="139" t="s">
        <v>18</v>
      </c>
      <c r="F7" s="139" t="s">
        <v>19</v>
      </c>
      <c r="G7" s="139" t="s">
        <v>20</v>
      </c>
    </row>
    <row r="8" spans="1:7">
      <c r="B8" s="2" t="s">
        <v>21</v>
      </c>
      <c r="F8" s="139" t="s">
        <v>22</v>
      </c>
      <c r="G8" s="139" t="s">
        <v>23</v>
      </c>
    </row>
    <row r="9" spans="1:7">
      <c r="B9" s="139" t="s">
        <v>24</v>
      </c>
      <c r="F9" s="139" t="s">
        <v>25</v>
      </c>
      <c r="G9" s="139" t="s">
        <v>26</v>
      </c>
    </row>
    <row r="10" spans="1:7">
      <c r="F10" s="139" t="s">
        <v>27</v>
      </c>
      <c r="G10" s="139" t="s">
        <v>28</v>
      </c>
    </row>
    <row r="11" spans="1:7">
      <c r="B11" s="4" t="s">
        <v>29</v>
      </c>
      <c r="F11" s="139" t="s">
        <v>30</v>
      </c>
      <c r="G11" s="139" t="s">
        <v>31</v>
      </c>
    </row>
    <row r="12" spans="1:7">
      <c r="B12" s="139" t="s">
        <v>32</v>
      </c>
      <c r="F12" s="139" t="s">
        <v>33</v>
      </c>
      <c r="G12" s="139" t="s">
        <v>34</v>
      </c>
    </row>
    <row r="13" spans="1:7">
      <c r="B13" s="6">
        <v>2018</v>
      </c>
      <c r="F13" s="139" t="s">
        <v>35</v>
      </c>
      <c r="G13" s="139" t="s">
        <v>36</v>
      </c>
    </row>
    <row r="14" spans="1:7">
      <c r="B14" s="139" t="s">
        <v>37</v>
      </c>
      <c r="F14" s="139" t="s">
        <v>38</v>
      </c>
      <c r="G14" s="139" t="s">
        <v>39</v>
      </c>
    </row>
    <row r="15" spans="1:7">
      <c r="B15" s="2" t="s">
        <v>40</v>
      </c>
      <c r="F15" s="139" t="s">
        <v>41</v>
      </c>
      <c r="G15" s="139" t="s">
        <v>42</v>
      </c>
    </row>
    <row r="16" spans="1:7">
      <c r="F16" s="139" t="s">
        <v>43</v>
      </c>
      <c r="G16" s="139" t="s">
        <v>44</v>
      </c>
    </row>
    <row r="17" spans="2:7">
      <c r="B17" s="4" t="s">
        <v>45</v>
      </c>
      <c r="F17" s="139" t="s">
        <v>46</v>
      </c>
      <c r="G17" s="139" t="s">
        <v>47</v>
      </c>
    </row>
    <row r="18" spans="2:7">
      <c r="B18" s="139" t="s">
        <v>48</v>
      </c>
      <c r="F18" s="139" t="s">
        <v>49</v>
      </c>
      <c r="G18" s="139" t="s">
        <v>50</v>
      </c>
    </row>
    <row r="19" spans="2:7">
      <c r="B19" s="6">
        <v>2018</v>
      </c>
      <c r="F19" s="139" t="s">
        <v>51</v>
      </c>
      <c r="G19" s="139" t="s">
        <v>52</v>
      </c>
    </row>
    <row r="20" spans="2:7">
      <c r="B20" s="139" t="s">
        <v>53</v>
      </c>
      <c r="F20" s="139" t="s">
        <v>54</v>
      </c>
      <c r="G20" s="139" t="s">
        <v>55</v>
      </c>
    </row>
    <row r="21" spans="2:7" ht="15.75" customHeight="1">
      <c r="B21" s="2" t="s">
        <v>56</v>
      </c>
      <c r="F21" s="139" t="s">
        <v>57</v>
      </c>
      <c r="G21" s="139" t="s">
        <v>58</v>
      </c>
    </row>
    <row r="22" spans="2:7" ht="15.75" customHeight="1">
      <c r="B22" s="139" t="s">
        <v>59</v>
      </c>
      <c r="F22" s="139" t="s">
        <v>60</v>
      </c>
      <c r="G22" s="139" t="s">
        <v>61</v>
      </c>
    </row>
    <row r="23" spans="2:7" ht="15.75" customHeight="1">
      <c r="F23" s="139" t="s">
        <v>1</v>
      </c>
      <c r="G23" s="139" t="s">
        <v>62</v>
      </c>
    </row>
    <row r="24" spans="2:7" ht="15.75" customHeight="1">
      <c r="B24" s="4" t="s">
        <v>63</v>
      </c>
      <c r="F24" s="139" t="s">
        <v>64</v>
      </c>
      <c r="G24" s="139" t="s">
        <v>65</v>
      </c>
    </row>
    <row r="25" spans="2:7" ht="15.75" customHeight="1">
      <c r="B25" s="139" t="s">
        <v>66</v>
      </c>
      <c r="F25" s="139" t="s">
        <v>67</v>
      </c>
      <c r="G25" s="139" t="s">
        <v>68</v>
      </c>
    </row>
    <row r="26" spans="2:7" ht="15.75" customHeight="1">
      <c r="B26" s="6">
        <v>2019</v>
      </c>
      <c r="F26" s="139" t="s">
        <v>69</v>
      </c>
      <c r="G26" s="139" t="s">
        <v>70</v>
      </c>
    </row>
    <row r="27" spans="2:7" ht="15.75" customHeight="1">
      <c r="B27" s="139" t="s">
        <v>71</v>
      </c>
      <c r="F27" s="139" t="s">
        <v>72</v>
      </c>
      <c r="G27" s="139" t="s">
        <v>73</v>
      </c>
    </row>
    <row r="28" spans="2:7" ht="15.75" customHeight="1">
      <c r="B28" s="2" t="s">
        <v>74</v>
      </c>
      <c r="F28" s="139" t="s">
        <v>75</v>
      </c>
      <c r="G28" s="139" t="s">
        <v>76</v>
      </c>
    </row>
    <row r="29" spans="2:7" ht="15.75" customHeight="1">
      <c r="B29" s="139" t="s">
        <v>77</v>
      </c>
      <c r="F29" s="139" t="s">
        <v>78</v>
      </c>
      <c r="G29" s="139" t="s">
        <v>79</v>
      </c>
    </row>
    <row r="30" spans="2:7" ht="15.75" customHeight="1">
      <c r="F30" s="139" t="s">
        <v>80</v>
      </c>
      <c r="G30" s="139" t="s">
        <v>81</v>
      </c>
    </row>
    <row r="31" spans="2:7" ht="15.75" customHeight="1">
      <c r="B31" s="4" t="s">
        <v>82</v>
      </c>
      <c r="F31" s="139" t="s">
        <v>83</v>
      </c>
      <c r="G31" s="139" t="s">
        <v>84</v>
      </c>
    </row>
    <row r="32" spans="2:7" ht="15.75" customHeight="1">
      <c r="B32" s="139" t="s">
        <v>85</v>
      </c>
      <c r="F32" s="139" t="s">
        <v>86</v>
      </c>
      <c r="G32" s="139" t="s">
        <v>87</v>
      </c>
    </row>
    <row r="33" spans="2:7" ht="15.75" customHeight="1">
      <c r="B33" s="6">
        <v>2018</v>
      </c>
      <c r="F33" s="139" t="s">
        <v>88</v>
      </c>
      <c r="G33" s="139" t="s">
        <v>89</v>
      </c>
    </row>
    <row r="34" spans="2:7" ht="15.75" customHeight="1">
      <c r="B34" s="139" t="s">
        <v>90</v>
      </c>
      <c r="F34" s="139" t="s">
        <v>91</v>
      </c>
      <c r="G34" s="139" t="s">
        <v>92</v>
      </c>
    </row>
    <row r="35" spans="2:7" ht="15.75" customHeight="1">
      <c r="B35" s="2" t="s">
        <v>93</v>
      </c>
      <c r="F35" s="139" t="s">
        <v>94</v>
      </c>
      <c r="G35" s="139" t="s">
        <v>95</v>
      </c>
    </row>
    <row r="36" spans="2:7" ht="15.75" customHeight="1">
      <c r="B36" s="139" t="s">
        <v>96</v>
      </c>
      <c r="F36" s="139" t="s">
        <v>97</v>
      </c>
      <c r="G36" s="139" t="s">
        <v>98</v>
      </c>
    </row>
    <row r="37" spans="2:7" ht="15.75" customHeight="1">
      <c r="F37" s="139" t="s">
        <v>99</v>
      </c>
      <c r="G37" s="139" t="s">
        <v>100</v>
      </c>
    </row>
    <row r="38" spans="2:7" ht="15.75" customHeight="1">
      <c r="B38" s="4" t="s">
        <v>101</v>
      </c>
      <c r="F38" s="139" t="s">
        <v>102</v>
      </c>
      <c r="G38" s="139" t="s">
        <v>103</v>
      </c>
    </row>
    <row r="39" spans="2:7" ht="15.75" customHeight="1">
      <c r="B39" s="3" t="s">
        <v>13</v>
      </c>
      <c r="F39" s="139" t="s">
        <v>104</v>
      </c>
      <c r="G39" s="139" t="s">
        <v>105</v>
      </c>
    </row>
    <row r="40" spans="2:7" ht="15.75" customHeight="1">
      <c r="B40" s="6">
        <v>2016</v>
      </c>
      <c r="F40" s="139" t="s">
        <v>106</v>
      </c>
      <c r="G40" s="139" t="s">
        <v>107</v>
      </c>
    </row>
    <row r="41" spans="2:7" ht="15.75" customHeight="1">
      <c r="B41" s="6" t="s">
        <v>108</v>
      </c>
      <c r="F41" s="139" t="s">
        <v>109</v>
      </c>
      <c r="G41" s="139" t="s">
        <v>110</v>
      </c>
    </row>
    <row r="42" spans="2:7" ht="15.75" customHeight="1">
      <c r="B42" s="2" t="s">
        <v>111</v>
      </c>
      <c r="F42" s="139" t="s">
        <v>112</v>
      </c>
      <c r="G42" s="139" t="s">
        <v>113</v>
      </c>
    </row>
    <row r="43" spans="2:7" ht="15.75" customHeight="1">
      <c r="F43" s="139" t="s">
        <v>114</v>
      </c>
      <c r="G43" s="139" t="s">
        <v>115</v>
      </c>
    </row>
    <row r="44" spans="2:7" ht="15.75" customHeight="1">
      <c r="B44" s="4" t="s">
        <v>116</v>
      </c>
      <c r="F44" s="139" t="s">
        <v>117</v>
      </c>
      <c r="G44" s="139" t="s">
        <v>118</v>
      </c>
    </row>
    <row r="45" spans="2:7" ht="15.75" customHeight="1">
      <c r="B45" s="6" t="s">
        <v>119</v>
      </c>
      <c r="F45" s="139" t="s">
        <v>120</v>
      </c>
      <c r="G45" s="139" t="s">
        <v>121</v>
      </c>
    </row>
    <row r="46" spans="2:7" ht="15.75" customHeight="1">
      <c r="B46" s="6">
        <v>2018</v>
      </c>
      <c r="F46" s="139" t="s">
        <v>122</v>
      </c>
      <c r="G46" s="139" t="s">
        <v>123</v>
      </c>
    </row>
    <row r="47" spans="2:7" ht="15.75" customHeight="1">
      <c r="B47" s="6" t="s">
        <v>124</v>
      </c>
      <c r="F47" s="139" t="s">
        <v>125</v>
      </c>
      <c r="G47" s="139" t="s">
        <v>126</v>
      </c>
    </row>
    <row r="48" spans="2:7" ht="15.75" customHeight="1">
      <c r="B48" s="5" t="s">
        <v>127</v>
      </c>
      <c r="F48" s="139" t="s">
        <v>128</v>
      </c>
      <c r="G48" s="139" t="s">
        <v>129</v>
      </c>
    </row>
    <row r="49" spans="1:19" ht="15.75" customHeight="1">
      <c r="B49" s="6" t="s">
        <v>130</v>
      </c>
      <c r="F49" s="139" t="s">
        <v>131</v>
      </c>
      <c r="G49" s="139" t="s">
        <v>132</v>
      </c>
    </row>
    <row r="50" spans="1:19" ht="15.75" customHeight="1">
      <c r="A50" s="1"/>
      <c r="F50" s="139" t="s">
        <v>133</v>
      </c>
      <c r="G50" s="139" t="s">
        <v>134</v>
      </c>
    </row>
    <row r="51" spans="1:19" ht="15.75" customHeight="1">
      <c r="B51" s="4" t="s">
        <v>135</v>
      </c>
      <c r="I51" s="3"/>
      <c r="J51" s="3"/>
      <c r="K51" s="3"/>
      <c r="L51" s="3"/>
    </row>
    <row r="52" spans="1:19" ht="15.75" customHeight="1">
      <c r="B52" s="6" t="s">
        <v>136</v>
      </c>
      <c r="I52" s="3"/>
      <c r="J52" s="3"/>
      <c r="K52" s="3"/>
      <c r="L52" s="3"/>
    </row>
    <row r="53" spans="1:19" ht="15.75" customHeight="1">
      <c r="B53" s="6">
        <v>2017</v>
      </c>
      <c r="I53" s="3"/>
      <c r="J53" s="3"/>
      <c r="K53" s="3"/>
      <c r="L53" s="3"/>
      <c r="P53" s="3"/>
      <c r="Q53" s="3"/>
      <c r="R53" s="3"/>
      <c r="S53" s="3"/>
    </row>
    <row r="54" spans="1:19" ht="15.75" customHeight="1">
      <c r="B54" s="6" t="s">
        <v>137</v>
      </c>
      <c r="I54" s="3"/>
      <c r="J54" s="3"/>
      <c r="K54" s="3"/>
      <c r="L54" s="3"/>
      <c r="P54" s="3"/>
      <c r="Q54" s="3"/>
      <c r="R54" s="3"/>
      <c r="S54" s="3"/>
    </row>
    <row r="55" spans="1:19" ht="15.75" customHeight="1">
      <c r="B55" s="5" t="s">
        <v>127</v>
      </c>
      <c r="I55" s="3"/>
      <c r="J55" s="3"/>
      <c r="K55" s="3"/>
      <c r="L55" s="3"/>
      <c r="P55" s="3"/>
      <c r="Q55" s="3"/>
      <c r="R55" s="3"/>
      <c r="S55" s="3"/>
    </row>
    <row r="56" spans="1:19" ht="15.75" customHeight="1">
      <c r="B56" s="6" t="s">
        <v>138</v>
      </c>
      <c r="I56" s="3"/>
      <c r="J56" s="3"/>
      <c r="K56" s="3"/>
      <c r="L56" s="3"/>
      <c r="P56" s="3"/>
      <c r="Q56" s="3"/>
      <c r="R56" s="3"/>
      <c r="S56" s="3"/>
    </row>
    <row r="57" spans="1:19" ht="15.75" customHeight="1">
      <c r="I57" s="3"/>
      <c r="J57" s="3"/>
      <c r="K57" s="3"/>
      <c r="L57" s="3"/>
      <c r="P57" s="3"/>
      <c r="Q57" s="3"/>
      <c r="R57" s="3"/>
      <c r="S57" s="3"/>
    </row>
    <row r="58" spans="1:19" ht="15.75" customHeight="1">
      <c r="B58" s="4" t="s">
        <v>139</v>
      </c>
      <c r="I58" s="3"/>
      <c r="J58" s="3"/>
      <c r="K58" s="3"/>
      <c r="L58" s="3"/>
      <c r="P58" s="3"/>
      <c r="Q58" s="3"/>
      <c r="R58" s="3"/>
      <c r="S58" s="3"/>
    </row>
    <row r="59" spans="1:19" ht="15.75" customHeight="1">
      <c r="B59" s="139" t="s">
        <v>140</v>
      </c>
      <c r="I59" s="3"/>
      <c r="J59" s="3"/>
      <c r="K59" s="3"/>
      <c r="L59" s="3"/>
      <c r="P59" s="3"/>
      <c r="Q59" s="3"/>
      <c r="R59" s="3"/>
      <c r="S59" s="3"/>
    </row>
    <row r="60" spans="1:19" ht="15.75" customHeight="1">
      <c r="B60" s="7" t="s">
        <v>141</v>
      </c>
      <c r="I60" s="3"/>
      <c r="J60" s="3"/>
      <c r="K60" s="3"/>
      <c r="L60" s="3"/>
      <c r="P60" s="3"/>
      <c r="Q60" s="3"/>
      <c r="R60" s="3"/>
      <c r="S60" s="3"/>
    </row>
    <row r="61" spans="1:19" ht="15.75" customHeight="1">
      <c r="B61" s="139" t="s">
        <v>142</v>
      </c>
      <c r="I61" s="3"/>
      <c r="J61" s="3"/>
      <c r="K61" s="3"/>
      <c r="L61" s="3"/>
      <c r="P61" s="3"/>
      <c r="Q61" s="3"/>
      <c r="R61" s="3"/>
      <c r="S61" s="3"/>
    </row>
    <row r="62" spans="1:19" ht="15.75" customHeight="1">
      <c r="I62" s="3"/>
      <c r="J62" s="3"/>
      <c r="K62" s="3"/>
      <c r="L62" s="3"/>
      <c r="P62" s="3"/>
      <c r="Q62" s="3"/>
      <c r="R62" s="3"/>
      <c r="S62" s="3"/>
    </row>
    <row r="63" spans="1:19" ht="15.75" customHeight="1">
      <c r="B63" s="4" t="s">
        <v>143</v>
      </c>
      <c r="D63" s="8" t="s">
        <v>144</v>
      </c>
      <c r="E63" s="9"/>
      <c r="F63" s="9"/>
      <c r="G63" s="9"/>
      <c r="H63" s="10"/>
      <c r="I63" s="3"/>
      <c r="J63" s="3"/>
      <c r="K63" s="3"/>
      <c r="L63" s="3"/>
      <c r="P63" s="3"/>
      <c r="Q63" s="3"/>
      <c r="R63" s="3"/>
      <c r="S63" s="3"/>
    </row>
    <row r="64" spans="1:19" ht="15.75" customHeight="1">
      <c r="B64" s="139" t="s">
        <v>119</v>
      </c>
      <c r="D64" s="11" t="s">
        <v>145</v>
      </c>
      <c r="E64" s="3"/>
      <c r="F64" s="3"/>
      <c r="G64" s="3"/>
      <c r="H64" s="12"/>
      <c r="I64" s="3"/>
      <c r="J64" s="3"/>
      <c r="K64" s="3"/>
      <c r="L64" s="3"/>
      <c r="P64" s="3"/>
      <c r="Q64" s="3"/>
      <c r="R64" s="3"/>
      <c r="S64" s="3"/>
    </row>
    <row r="65" spans="2:19" ht="15.75" customHeight="1">
      <c r="B65" s="6">
        <v>2018</v>
      </c>
      <c r="D65" s="13" t="s">
        <v>146</v>
      </c>
      <c r="E65" s="3"/>
      <c r="F65" s="3"/>
      <c r="G65" s="3"/>
      <c r="H65" s="12"/>
      <c r="I65" s="3"/>
      <c r="J65" s="3"/>
      <c r="K65" s="3"/>
      <c r="L65" s="3"/>
      <c r="P65" s="3"/>
      <c r="Q65" s="3"/>
      <c r="R65" s="3"/>
      <c r="S65" s="3"/>
    </row>
    <row r="66" spans="2:19" ht="15.75" customHeight="1">
      <c r="B66" s="6" t="s">
        <v>124</v>
      </c>
      <c r="D66" s="13" t="s">
        <v>147</v>
      </c>
      <c r="E66" s="3"/>
      <c r="F66" s="3"/>
      <c r="G66" s="3"/>
      <c r="H66" s="12"/>
      <c r="I66" s="3"/>
      <c r="J66" s="3"/>
      <c r="K66" s="3"/>
      <c r="L66" s="3"/>
      <c r="P66" s="3"/>
      <c r="Q66" s="3"/>
      <c r="R66" s="3"/>
      <c r="S66" s="3"/>
    </row>
    <row r="67" spans="2:19" ht="15.75" customHeight="1">
      <c r="B67" s="14" t="s">
        <v>127</v>
      </c>
      <c r="D67" s="11" t="s">
        <v>148</v>
      </c>
      <c r="E67" s="3"/>
      <c r="F67" s="3"/>
      <c r="G67" s="3"/>
      <c r="H67" s="12"/>
      <c r="I67" s="3"/>
      <c r="J67" s="3"/>
      <c r="K67" s="3"/>
      <c r="L67" s="3"/>
      <c r="P67" s="3"/>
      <c r="Q67" s="3"/>
      <c r="R67" s="3"/>
      <c r="S67" s="3"/>
    </row>
    <row r="68" spans="2:19" ht="15.75" customHeight="1">
      <c r="B68" s="139" t="s">
        <v>149</v>
      </c>
      <c r="D68" s="15" t="s">
        <v>150</v>
      </c>
      <c r="E68" s="3"/>
      <c r="F68" s="3"/>
      <c r="G68" s="3"/>
      <c r="H68" s="12"/>
      <c r="I68" s="3"/>
      <c r="J68" s="3"/>
      <c r="K68" s="3"/>
      <c r="L68" s="3"/>
      <c r="P68" s="3"/>
      <c r="Q68" s="3"/>
      <c r="R68" s="3"/>
      <c r="S68" s="3"/>
    </row>
    <row r="69" spans="2:19" ht="15.75" customHeight="1">
      <c r="D69" s="15" t="s">
        <v>151</v>
      </c>
      <c r="E69" s="3"/>
      <c r="F69" s="3"/>
      <c r="G69" s="3"/>
      <c r="H69" s="12"/>
      <c r="I69" s="3"/>
      <c r="J69" s="3"/>
      <c r="K69" s="3"/>
      <c r="L69" s="3"/>
      <c r="P69" s="3"/>
      <c r="Q69" s="3"/>
      <c r="R69" s="3"/>
      <c r="S69" s="3"/>
    </row>
    <row r="70" spans="2:19" ht="15.75" customHeight="1">
      <c r="B70" s="16" t="s">
        <v>152</v>
      </c>
      <c r="D70" s="15" t="s">
        <v>153</v>
      </c>
      <c r="E70" s="3"/>
      <c r="F70" s="3"/>
      <c r="G70" s="3"/>
      <c r="H70" s="12"/>
      <c r="I70" s="3"/>
      <c r="J70" s="3"/>
      <c r="K70" s="3"/>
      <c r="L70" s="3"/>
      <c r="P70" s="3"/>
      <c r="Q70" s="3"/>
      <c r="R70" s="3"/>
      <c r="S70" s="3"/>
    </row>
    <row r="71" spans="2:19" ht="15.75" customHeight="1">
      <c r="B71" s="139" t="s">
        <v>154</v>
      </c>
      <c r="D71" s="15" t="s">
        <v>155</v>
      </c>
      <c r="E71" s="3"/>
      <c r="F71" s="3"/>
      <c r="G71" s="3"/>
      <c r="H71" s="12"/>
      <c r="I71" s="3"/>
      <c r="J71" s="3"/>
      <c r="K71" s="3"/>
      <c r="L71" s="3"/>
      <c r="P71" s="3"/>
      <c r="Q71" s="3"/>
      <c r="R71" s="3"/>
      <c r="S71" s="3"/>
    </row>
    <row r="72" spans="2:19" ht="15.75" customHeight="1">
      <c r="B72" s="6">
        <v>2017</v>
      </c>
      <c r="D72" s="15" t="s">
        <v>156</v>
      </c>
      <c r="E72" s="3"/>
      <c r="F72" s="3"/>
      <c r="G72" s="3"/>
      <c r="H72" s="12"/>
      <c r="I72" s="3"/>
      <c r="J72" s="3"/>
      <c r="K72" s="3"/>
      <c r="L72" s="3"/>
      <c r="P72" s="3"/>
      <c r="Q72" s="3"/>
      <c r="R72" s="3"/>
      <c r="S72" s="3"/>
    </row>
    <row r="73" spans="2:19" ht="15.75" customHeight="1">
      <c r="B73" s="139" t="s">
        <v>157</v>
      </c>
      <c r="D73" s="15" t="s">
        <v>158</v>
      </c>
      <c r="E73" s="3"/>
      <c r="F73" s="3"/>
      <c r="G73" s="3"/>
      <c r="H73" s="12"/>
      <c r="I73" s="3"/>
      <c r="J73" s="3"/>
      <c r="K73" s="3"/>
      <c r="L73" s="3"/>
      <c r="P73" s="3"/>
      <c r="Q73" s="3"/>
      <c r="R73" s="3"/>
      <c r="S73" s="3"/>
    </row>
    <row r="74" spans="2:19" ht="15.75" customHeight="1">
      <c r="B74" s="17" t="s">
        <v>159</v>
      </c>
      <c r="D74" s="15" t="s">
        <v>160</v>
      </c>
      <c r="E74" s="3"/>
      <c r="F74" s="3"/>
      <c r="G74" s="3"/>
      <c r="H74" s="12"/>
      <c r="I74" s="3"/>
      <c r="J74" s="3"/>
      <c r="K74" s="3"/>
      <c r="L74" s="3"/>
      <c r="P74" s="3"/>
      <c r="Q74" s="3"/>
      <c r="R74" s="3"/>
      <c r="S74" s="3"/>
    </row>
    <row r="75" spans="2:19" ht="15.75" customHeight="1">
      <c r="D75" s="15" t="s">
        <v>161</v>
      </c>
      <c r="E75" s="3"/>
      <c r="F75" s="3"/>
      <c r="G75" s="3"/>
      <c r="H75" s="12"/>
      <c r="I75" s="3"/>
      <c r="J75" s="3"/>
      <c r="K75" s="3"/>
      <c r="L75" s="3"/>
      <c r="P75" s="3"/>
      <c r="Q75" s="3"/>
      <c r="R75" s="3"/>
      <c r="S75" s="3"/>
    </row>
    <row r="76" spans="2:19" ht="15.75" customHeight="1">
      <c r="B76" s="16" t="s">
        <v>162</v>
      </c>
      <c r="D76" s="15" t="s">
        <v>163</v>
      </c>
      <c r="E76" s="3"/>
      <c r="F76" s="3"/>
      <c r="G76" s="3"/>
      <c r="H76" s="12"/>
      <c r="I76" s="3"/>
      <c r="J76" s="3"/>
      <c r="K76" s="3"/>
      <c r="L76" s="3"/>
      <c r="P76" s="3"/>
      <c r="Q76" s="3"/>
      <c r="R76" s="3"/>
      <c r="S76" s="3"/>
    </row>
    <row r="77" spans="2:19" ht="15.75" customHeight="1">
      <c r="B77" s="139" t="s">
        <v>154</v>
      </c>
      <c r="D77" s="15" t="s">
        <v>164</v>
      </c>
      <c r="E77" s="3"/>
      <c r="F77" s="3"/>
      <c r="G77" s="3"/>
      <c r="H77" s="12"/>
      <c r="I77" s="3"/>
      <c r="J77" s="3"/>
      <c r="K77" s="3"/>
      <c r="L77" s="3"/>
      <c r="P77" s="3"/>
      <c r="Q77" s="3"/>
      <c r="R77" s="3"/>
      <c r="S77" s="3"/>
    </row>
    <row r="78" spans="2:19" ht="15.75" customHeight="1">
      <c r="B78" s="6">
        <v>2017</v>
      </c>
      <c r="D78" s="15"/>
      <c r="E78" s="3"/>
      <c r="F78" s="3"/>
      <c r="G78" s="3"/>
      <c r="H78" s="12"/>
      <c r="P78" s="3"/>
      <c r="Q78" s="3"/>
      <c r="R78" s="3"/>
      <c r="S78" s="3"/>
    </row>
    <row r="79" spans="2:19" ht="15.75" customHeight="1">
      <c r="B79" s="139" t="s">
        <v>165</v>
      </c>
      <c r="D79" s="11" t="s">
        <v>166</v>
      </c>
      <c r="E79" s="3"/>
      <c r="F79" s="3"/>
      <c r="G79" s="3"/>
      <c r="H79" s="12"/>
      <c r="P79" s="3"/>
      <c r="Q79" s="3"/>
      <c r="R79" s="3"/>
      <c r="S79" s="3"/>
    </row>
    <row r="80" spans="2:19" ht="15.75" customHeight="1">
      <c r="B80" s="17" t="s">
        <v>159</v>
      </c>
      <c r="D80" s="15" t="s">
        <v>167</v>
      </c>
      <c r="E80" s="3"/>
      <c r="F80" s="3"/>
      <c r="G80" s="3"/>
      <c r="H80" s="12"/>
      <c r="P80" s="3"/>
      <c r="Q80" s="3"/>
      <c r="R80" s="3"/>
      <c r="S80" s="3"/>
    </row>
    <row r="81" spans="1:19" ht="15.75" customHeight="1">
      <c r="D81" s="15" t="s">
        <v>168</v>
      </c>
      <c r="E81" s="3"/>
      <c r="F81" s="3"/>
      <c r="G81" s="3"/>
      <c r="H81" s="12"/>
      <c r="P81" s="3"/>
      <c r="Q81" s="3"/>
      <c r="R81" s="3"/>
      <c r="S81" s="3"/>
    </row>
    <row r="82" spans="1:19" ht="15.75" customHeight="1">
      <c r="B82" s="16" t="s">
        <v>169</v>
      </c>
      <c r="D82" s="15" t="s">
        <v>170</v>
      </c>
      <c r="E82" s="3"/>
      <c r="F82" s="3"/>
      <c r="G82" s="3"/>
      <c r="H82" s="12"/>
      <c r="P82" s="3"/>
      <c r="Q82" s="3"/>
      <c r="R82" s="3"/>
      <c r="S82" s="3"/>
    </row>
    <row r="83" spans="1:19" ht="15.75" customHeight="1">
      <c r="B83" s="139" t="s">
        <v>154</v>
      </c>
      <c r="D83" s="15" t="s">
        <v>171</v>
      </c>
      <c r="E83" s="3"/>
      <c r="F83" s="3"/>
      <c r="G83" s="3"/>
      <c r="H83" s="12"/>
    </row>
    <row r="84" spans="1:19" ht="15.75" customHeight="1">
      <c r="B84" s="6">
        <v>2017</v>
      </c>
      <c r="D84" s="11" t="s">
        <v>172</v>
      </c>
      <c r="E84" s="3"/>
      <c r="F84" s="3"/>
      <c r="G84" s="3"/>
      <c r="H84" s="12"/>
    </row>
    <row r="85" spans="1:19" ht="15.75" customHeight="1">
      <c r="B85" s="139" t="s">
        <v>173</v>
      </c>
      <c r="D85" s="15" t="s">
        <v>174</v>
      </c>
      <c r="E85" s="3"/>
      <c r="F85" s="3"/>
      <c r="G85" s="3"/>
      <c r="H85" s="12"/>
    </row>
    <row r="86" spans="1:19" ht="15.75" customHeight="1">
      <c r="B86" s="17" t="s">
        <v>159</v>
      </c>
      <c r="D86" s="15" t="s">
        <v>175</v>
      </c>
      <c r="E86" s="3"/>
      <c r="F86" s="3"/>
      <c r="G86" s="3"/>
      <c r="H86" s="12"/>
    </row>
    <row r="87" spans="1:19" ht="15.75" customHeight="1">
      <c r="D87" s="15" t="s">
        <v>176</v>
      </c>
      <c r="E87" s="3"/>
      <c r="F87" s="3"/>
      <c r="G87" s="3"/>
      <c r="H87" s="12"/>
    </row>
    <row r="88" spans="1:19" ht="15.75" customHeight="1">
      <c r="D88" s="15" t="s">
        <v>177</v>
      </c>
      <c r="E88" s="3"/>
      <c r="F88" s="3"/>
      <c r="G88" s="3"/>
      <c r="H88" s="12"/>
    </row>
    <row r="89" spans="1:19" ht="15.75" customHeight="1">
      <c r="D89" s="18" t="s">
        <v>178</v>
      </c>
      <c r="E89" s="19"/>
      <c r="F89" s="19"/>
      <c r="G89" s="19"/>
      <c r="H89" s="20"/>
    </row>
    <row r="90" spans="1:19" ht="15.75" customHeight="1">
      <c r="A90" s="1" t="s">
        <v>179</v>
      </c>
    </row>
    <row r="91" spans="1:19" ht="15.75" customHeight="1"/>
    <row r="92" spans="1:19" ht="15.75" customHeight="1">
      <c r="A92" s="139" t="s">
        <v>180</v>
      </c>
    </row>
    <row r="93" spans="1:19" ht="15.75" customHeight="1">
      <c r="A93" s="139" t="s">
        <v>181</v>
      </c>
    </row>
    <row r="94" spans="1:19" ht="15.75" customHeight="1">
      <c r="A94" s="139" t="s">
        <v>182</v>
      </c>
      <c r="G94" s="6"/>
    </row>
    <row r="95" spans="1:19" ht="15.75" customHeight="1">
      <c r="A95" s="139" t="s">
        <v>183</v>
      </c>
    </row>
    <row r="96" spans="1:19" ht="15.75" customHeight="1">
      <c r="G96" s="17"/>
    </row>
    <row r="97" spans="1:2" ht="15.75" customHeight="1"/>
    <row r="98" spans="1:2" ht="15.75" customHeight="1"/>
    <row r="99" spans="1:2" ht="15.75" customHeight="1"/>
    <row r="100" spans="1:2" ht="15.75" customHeight="1">
      <c r="A100" s="1" t="s">
        <v>184</v>
      </c>
    </row>
    <row r="101" spans="1:2" ht="15.75" customHeight="1">
      <c r="A101" s="3" t="s">
        <v>185</v>
      </c>
    </row>
    <row r="102" spans="1:2" ht="15.75" customHeight="1">
      <c r="A102" s="3" t="s">
        <v>186</v>
      </c>
    </row>
    <row r="103" spans="1:2" ht="15.75" customHeight="1">
      <c r="A103" s="3" t="s">
        <v>187</v>
      </c>
      <c r="B103" s="21">
        <f>28/24</f>
        <v>1.1666666666666667</v>
      </c>
    </row>
    <row r="104" spans="1:2" ht="15.75" customHeight="1">
      <c r="A104" s="3" t="s">
        <v>188</v>
      </c>
      <c r="B104" s="21">
        <f>265/298</f>
        <v>0.88926174496644295</v>
      </c>
    </row>
    <row r="105" spans="1:2" ht="15.75" customHeight="1"/>
    <row r="106" spans="1:2" ht="15.75" customHeight="1">
      <c r="A106" s="1" t="s">
        <v>189</v>
      </c>
    </row>
    <row r="107" spans="1:2" ht="15.75" customHeight="1">
      <c r="A107" s="139" t="s">
        <v>190</v>
      </c>
    </row>
    <row r="108" spans="1:2" ht="15.75" customHeight="1">
      <c r="A108" s="139" t="s">
        <v>191</v>
      </c>
    </row>
    <row r="109" spans="1:2" ht="15.75" customHeight="1">
      <c r="A109" s="139" t="s">
        <v>192</v>
      </c>
    </row>
    <row r="110" spans="1:2" ht="15.75" customHeight="1">
      <c r="A110" s="139" t="s">
        <v>193</v>
      </c>
    </row>
    <row r="111" spans="1:2" ht="15.75" customHeight="1">
      <c r="A111" s="139" t="s">
        <v>194</v>
      </c>
    </row>
    <row r="112" spans="1:2" ht="15.75" customHeight="1"/>
    <row r="113" spans="1:1" ht="15.75" customHeight="1">
      <c r="A113" s="139" t="s">
        <v>195</v>
      </c>
    </row>
    <row r="114" spans="1:1" ht="15.75" customHeight="1">
      <c r="A114" s="139" t="s">
        <v>196</v>
      </c>
    </row>
    <row r="115" spans="1:1" ht="15.75" customHeight="1">
      <c r="A115" s="139" t="s">
        <v>197</v>
      </c>
    </row>
    <row r="116" spans="1:1" ht="15.75" customHeight="1"/>
    <row r="117" spans="1:1" ht="15.75" customHeight="1">
      <c r="A117" s="1" t="s">
        <v>198</v>
      </c>
    </row>
    <row r="118" spans="1:1" ht="15.75" customHeight="1">
      <c r="A118" s="139" t="s">
        <v>199</v>
      </c>
    </row>
    <row r="119" spans="1:1" ht="15.75" customHeight="1">
      <c r="A119" s="139" t="s">
        <v>200</v>
      </c>
    </row>
    <row r="120" spans="1:1" ht="15.75" customHeight="1">
      <c r="A120" s="139" t="s">
        <v>201</v>
      </c>
    </row>
    <row r="121" spans="1:1" ht="15.75" customHeight="1">
      <c r="A121" s="139" t="s">
        <v>202</v>
      </c>
    </row>
    <row r="122" spans="1:1" ht="15.75" customHeight="1">
      <c r="A122" s="139" t="s">
        <v>203</v>
      </c>
    </row>
    <row r="123" spans="1:1" ht="15.75" customHeight="1">
      <c r="A123" s="139" t="s">
        <v>204</v>
      </c>
    </row>
    <row r="124" spans="1:1" ht="15.75" customHeight="1">
      <c r="A124" s="139" t="s">
        <v>205</v>
      </c>
    </row>
    <row r="125" spans="1:1" ht="15.75" customHeight="1">
      <c r="A125" s="139" t="s">
        <v>206</v>
      </c>
    </row>
    <row r="126" spans="1:1" ht="15.75" customHeight="1">
      <c r="A126" s="139" t="s">
        <v>207</v>
      </c>
    </row>
    <row r="127" spans="1:1" ht="15.75" customHeight="1">
      <c r="A127" s="139" t="s">
        <v>208</v>
      </c>
    </row>
    <row r="128" spans="1:1" ht="15.75" customHeight="1"/>
    <row r="129" spans="1:4" ht="15.75" customHeight="1">
      <c r="A129" s="1" t="s">
        <v>209</v>
      </c>
    </row>
    <row r="130" spans="1:4" ht="15.75" customHeight="1">
      <c r="A130" s="139" t="s">
        <v>210</v>
      </c>
    </row>
    <row r="131" spans="1:4" ht="15.75" customHeight="1">
      <c r="A131" s="139" t="s">
        <v>211</v>
      </c>
    </row>
    <row r="132" spans="1:4" ht="15.75" customHeight="1">
      <c r="A132" s="139" t="s">
        <v>212</v>
      </c>
    </row>
    <row r="133" spans="1:4" ht="15.75" customHeight="1"/>
    <row r="134" spans="1:4" ht="15.75" customHeight="1">
      <c r="A134" s="161" t="s">
        <v>8698</v>
      </c>
      <c r="B134" s="161"/>
      <c r="C134" s="162"/>
      <c r="D134" s="162"/>
    </row>
    <row r="135" spans="1:4" ht="15.75" customHeight="1">
      <c r="A135" s="161" t="s">
        <v>8699</v>
      </c>
      <c r="B135" s="161"/>
      <c r="C135" s="162"/>
      <c r="D135" s="162"/>
    </row>
    <row r="136" spans="1:4" ht="15.75" customHeight="1">
      <c r="A136" s="161"/>
      <c r="B136" s="161"/>
      <c r="C136" s="162"/>
      <c r="D136" s="162"/>
    </row>
    <row r="137" spans="1:4" ht="15.75" customHeight="1">
      <c r="A137" s="161"/>
      <c r="B137" s="161" t="s">
        <v>8700</v>
      </c>
      <c r="C137" s="162"/>
      <c r="D137" s="162"/>
    </row>
    <row r="138" spans="1:4" ht="15.75" customHeight="1">
      <c r="A138" s="161" t="s">
        <v>187</v>
      </c>
      <c r="B138" s="164">
        <v>25</v>
      </c>
      <c r="C138" s="162">
        <v>28</v>
      </c>
      <c r="D138" s="162">
        <f>C138/B138</f>
        <v>1.1200000000000001</v>
      </c>
    </row>
    <row r="139" spans="1:4" ht="15.75" customHeight="1">
      <c r="A139" s="161" t="s">
        <v>8701</v>
      </c>
      <c r="B139" s="164">
        <v>298</v>
      </c>
      <c r="C139" s="162">
        <v>265</v>
      </c>
      <c r="D139" s="162">
        <f>C139/B139</f>
        <v>0.88926174496644295</v>
      </c>
    </row>
    <row r="140" spans="1:4" ht="15.75" customHeight="1">
      <c r="A140" s="161"/>
      <c r="B140" s="161"/>
      <c r="C140" s="162"/>
      <c r="D140" s="162"/>
    </row>
    <row r="141" spans="1:4" ht="15.75" customHeight="1">
      <c r="A141" s="161"/>
      <c r="B141" s="161"/>
      <c r="C141" s="162"/>
      <c r="D141" s="162"/>
    </row>
    <row r="142" spans="1:4" ht="15.75" customHeight="1">
      <c r="A142" s="161"/>
      <c r="B142" s="161"/>
      <c r="C142" s="162"/>
      <c r="D142" s="162"/>
    </row>
    <row r="143" spans="1:4" ht="15.75" customHeight="1">
      <c r="A143" s="161">
        <v>0.90718500000000002</v>
      </c>
      <c r="B143" s="161" t="s">
        <v>8702</v>
      </c>
      <c r="C143" s="162"/>
      <c r="D143" s="162"/>
    </row>
    <row r="144" spans="1:4" ht="15.75" customHeight="1">
      <c r="A144" s="175">
        <v>1000000</v>
      </c>
      <c r="B144" s="161" t="s">
        <v>8703</v>
      </c>
      <c r="C144" s="162"/>
      <c r="D144" s="162"/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</sheetData>
  <hyperlinks>
    <hyperlink ref="B8" r:id="rId1" xr:uid="{00000000-0004-0000-0000-000000000000}"/>
    <hyperlink ref="B15" r:id="rId2" xr:uid="{00000000-0004-0000-0000-000001000000}"/>
    <hyperlink ref="B21" r:id="rId3" xr:uid="{00000000-0004-0000-0000-000002000000}"/>
    <hyperlink ref="B28" r:id="rId4" xr:uid="{00000000-0004-0000-0000-000003000000}"/>
    <hyperlink ref="B35" r:id="rId5" xr:uid="{00000000-0004-0000-0000-000004000000}"/>
    <hyperlink ref="B42" r:id="rId6" xr:uid="{00000000-0004-0000-0000-000005000000}"/>
    <hyperlink ref="B48" r:id="rId7" xr:uid="{00000000-0004-0000-0000-000006000000}"/>
    <hyperlink ref="B55" r:id="rId8" xr:uid="{00000000-0004-0000-0000-000007000000}"/>
    <hyperlink ref="B60" r:id="rId9" xr:uid="{00000000-0004-0000-0000-000008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F5DF9-0D1E-4235-AB28-ECA1A0CABDE1}">
  <sheetPr filterMode="1"/>
  <dimension ref="A1:Q1202"/>
  <sheetViews>
    <sheetView topLeftCell="B1" workbookViewId="0">
      <selection activeCell="P84" sqref="P84"/>
    </sheetView>
  </sheetViews>
  <sheetFormatPr defaultRowHeight="15"/>
  <cols>
    <col min="1" max="1" width="46.125" style="151" customWidth="1"/>
    <col min="2" max="2" width="9" style="151"/>
    <col min="3" max="3" width="20" style="151" customWidth="1"/>
    <col min="4" max="8" width="9" style="151"/>
    <col min="9" max="9" width="20.75" style="151" customWidth="1"/>
    <col min="10" max="10" width="4.25" style="151" customWidth="1"/>
    <col min="11" max="11" width="24.25" style="151" customWidth="1"/>
    <col min="12" max="12" width="18.625" style="151" customWidth="1"/>
    <col min="13" max="13" width="13.75" style="151" customWidth="1"/>
    <col min="14" max="16384" width="9" style="151"/>
  </cols>
  <sheetData>
    <row r="1" spans="1:17">
      <c r="A1" s="151" t="s">
        <v>8468</v>
      </c>
      <c r="B1" s="151" t="s">
        <v>8469</v>
      </c>
      <c r="C1" s="151" t="s">
        <v>8470</v>
      </c>
      <c r="D1" s="151" t="s">
        <v>8471</v>
      </c>
      <c r="E1" s="151" t="s">
        <v>8472</v>
      </c>
      <c r="F1" s="151" t="s">
        <v>8473</v>
      </c>
      <c r="G1" s="151" t="s">
        <v>8474</v>
      </c>
      <c r="H1" s="151" t="s">
        <v>668</v>
      </c>
      <c r="I1" s="151" t="s">
        <v>8475</v>
      </c>
      <c r="J1" s="151" t="s">
        <v>8476</v>
      </c>
      <c r="K1" s="151" t="s">
        <v>8477</v>
      </c>
      <c r="L1" s="151" t="s">
        <v>8478</v>
      </c>
      <c r="M1" s="151" t="s">
        <v>8479</v>
      </c>
      <c r="N1" s="151" t="s">
        <v>8480</v>
      </c>
      <c r="O1" s="151" t="s">
        <v>8481</v>
      </c>
      <c r="P1" s="151" t="s">
        <v>8482</v>
      </c>
      <c r="Q1" s="151" t="s">
        <v>8483</v>
      </c>
    </row>
    <row r="2" spans="1:17" hidden="1">
      <c r="A2" s="151" t="s">
        <v>8484</v>
      </c>
      <c r="B2" s="151" t="s">
        <v>642</v>
      </c>
      <c r="C2" s="151" t="s">
        <v>8485</v>
      </c>
      <c r="D2" s="151" t="s">
        <v>187</v>
      </c>
      <c r="E2" s="151">
        <v>2005</v>
      </c>
      <c r="F2" s="151" t="s">
        <v>187</v>
      </c>
      <c r="G2" s="151" t="s">
        <v>187</v>
      </c>
      <c r="H2" s="152">
        <v>38353</v>
      </c>
      <c r="I2" s="151" t="s">
        <v>8486</v>
      </c>
      <c r="K2" s="151" t="s">
        <v>8487</v>
      </c>
      <c r="L2" s="151" t="s">
        <v>8485</v>
      </c>
      <c r="M2" s="151" t="s">
        <v>1014</v>
      </c>
      <c r="N2" s="151" t="s">
        <v>8488</v>
      </c>
      <c r="O2" s="151" t="s">
        <v>8489</v>
      </c>
      <c r="P2" s="151">
        <v>17421.227641191999</v>
      </c>
      <c r="Q2" s="151">
        <v>1</v>
      </c>
    </row>
    <row r="3" spans="1:17" hidden="1">
      <c r="A3" s="151" t="s">
        <v>8484</v>
      </c>
      <c r="B3" s="151" t="s">
        <v>642</v>
      </c>
      <c r="C3" s="151" t="s">
        <v>691</v>
      </c>
      <c r="D3" s="151" t="s">
        <v>187</v>
      </c>
      <c r="E3" s="151">
        <v>2005</v>
      </c>
      <c r="F3" s="151" t="s">
        <v>187</v>
      </c>
      <c r="G3" s="151" t="s">
        <v>187</v>
      </c>
      <c r="H3" s="152">
        <v>38353</v>
      </c>
      <c r="I3" s="151" t="s">
        <v>8490</v>
      </c>
      <c r="K3" s="151" t="s">
        <v>8491</v>
      </c>
      <c r="L3" s="151" t="s">
        <v>691</v>
      </c>
      <c r="M3" s="151" t="s">
        <v>8492</v>
      </c>
      <c r="N3" s="151" t="s">
        <v>8493</v>
      </c>
      <c r="O3" s="151" t="s">
        <v>8489</v>
      </c>
      <c r="P3" s="151">
        <v>2629900.8204677501</v>
      </c>
      <c r="Q3" s="151">
        <v>1</v>
      </c>
    </row>
    <row r="4" spans="1:17" hidden="1">
      <c r="A4" s="151" t="s">
        <v>8484</v>
      </c>
      <c r="B4" s="151" t="s">
        <v>642</v>
      </c>
      <c r="C4" s="151" t="s">
        <v>8494</v>
      </c>
      <c r="D4" s="151" t="s">
        <v>187</v>
      </c>
      <c r="E4" s="151">
        <v>2005</v>
      </c>
      <c r="F4" s="151" t="s">
        <v>187</v>
      </c>
      <c r="G4" s="151" t="s">
        <v>187</v>
      </c>
      <c r="H4" s="152">
        <v>38353</v>
      </c>
      <c r="I4" s="151" t="s">
        <v>8490</v>
      </c>
      <c r="K4" s="151" t="s">
        <v>8495</v>
      </c>
      <c r="L4" s="151" t="s">
        <v>8494</v>
      </c>
      <c r="M4" s="151" t="s">
        <v>8492</v>
      </c>
      <c r="N4" s="151" t="s">
        <v>8493</v>
      </c>
      <c r="O4" s="151" t="s">
        <v>8489</v>
      </c>
      <c r="P4" s="151">
        <v>5384561.21608348</v>
      </c>
      <c r="Q4" s="151">
        <v>1</v>
      </c>
    </row>
    <row r="5" spans="1:17" hidden="1">
      <c r="A5" s="151" t="s">
        <v>8484</v>
      </c>
      <c r="B5" s="151" t="s">
        <v>642</v>
      </c>
      <c r="C5" s="151" t="s">
        <v>8496</v>
      </c>
      <c r="D5" s="151" t="s">
        <v>187</v>
      </c>
      <c r="E5" s="151">
        <v>2005</v>
      </c>
      <c r="F5" s="151" t="s">
        <v>187</v>
      </c>
      <c r="G5" s="151" t="s">
        <v>187</v>
      </c>
      <c r="H5" s="152">
        <v>38353</v>
      </c>
      <c r="I5" s="151" t="s">
        <v>8486</v>
      </c>
      <c r="K5" s="151" t="s">
        <v>8497</v>
      </c>
      <c r="L5" s="151" t="s">
        <v>8496</v>
      </c>
      <c r="M5" s="151" t="s">
        <v>1014</v>
      </c>
      <c r="N5" s="151" t="s">
        <v>8488</v>
      </c>
      <c r="O5" s="151" t="s">
        <v>8489</v>
      </c>
      <c r="P5" s="151">
        <v>103088.561714531</v>
      </c>
      <c r="Q5" s="151">
        <v>1</v>
      </c>
    </row>
    <row r="6" spans="1:17" hidden="1">
      <c r="A6" s="151" t="s">
        <v>8484</v>
      </c>
      <c r="B6" s="151" t="s">
        <v>8498</v>
      </c>
      <c r="C6" s="151" t="s">
        <v>698</v>
      </c>
      <c r="D6" s="151" t="s">
        <v>187</v>
      </c>
      <c r="E6" s="151">
        <v>2005</v>
      </c>
      <c r="F6" s="151" t="s">
        <v>187</v>
      </c>
      <c r="G6" s="151" t="s">
        <v>187</v>
      </c>
      <c r="H6" s="152">
        <v>38353</v>
      </c>
      <c r="K6" s="151" t="s">
        <v>8499</v>
      </c>
      <c r="L6" s="151" t="s">
        <v>698</v>
      </c>
      <c r="M6" s="151" t="s">
        <v>698</v>
      </c>
      <c r="N6" s="151" t="s">
        <v>698</v>
      </c>
      <c r="O6" s="151" t="s">
        <v>8489</v>
      </c>
      <c r="P6" s="151">
        <v>0</v>
      </c>
      <c r="Q6" s="151">
        <v>1</v>
      </c>
    </row>
    <row r="7" spans="1:17" hidden="1">
      <c r="A7" s="151" t="s">
        <v>8484</v>
      </c>
      <c r="B7" s="151" t="s">
        <v>8498</v>
      </c>
      <c r="C7" s="151" t="s">
        <v>8500</v>
      </c>
      <c r="D7" s="151" t="s">
        <v>187</v>
      </c>
      <c r="E7" s="151">
        <v>2005</v>
      </c>
      <c r="F7" s="151" t="s">
        <v>187</v>
      </c>
      <c r="G7" s="151" t="s">
        <v>187</v>
      </c>
      <c r="H7" s="152">
        <v>38353</v>
      </c>
      <c r="K7" s="151" t="s">
        <v>8501</v>
      </c>
      <c r="L7" s="151" t="s">
        <v>8500</v>
      </c>
      <c r="M7" s="151" t="s">
        <v>8500</v>
      </c>
      <c r="N7" s="151" t="s">
        <v>8500</v>
      </c>
      <c r="O7" s="151" t="s">
        <v>8489</v>
      </c>
      <c r="P7" s="151">
        <v>0</v>
      </c>
      <c r="Q7" s="151">
        <v>1</v>
      </c>
    </row>
    <row r="8" spans="1:17" hidden="1">
      <c r="A8" s="151" t="s">
        <v>8484</v>
      </c>
      <c r="B8" s="151" t="s">
        <v>8498</v>
      </c>
      <c r="C8" s="151" t="s">
        <v>8502</v>
      </c>
      <c r="D8" s="151" t="s">
        <v>187</v>
      </c>
      <c r="E8" s="151">
        <v>2005</v>
      </c>
      <c r="F8" s="151" t="s">
        <v>187</v>
      </c>
      <c r="G8" s="151" t="s">
        <v>187</v>
      </c>
      <c r="H8" s="152">
        <v>38353</v>
      </c>
      <c r="K8" s="151" t="s">
        <v>8503</v>
      </c>
      <c r="L8" s="151" t="s">
        <v>8502</v>
      </c>
      <c r="M8" s="151" t="s">
        <v>8502</v>
      </c>
      <c r="N8" s="151" t="s">
        <v>8502</v>
      </c>
      <c r="O8" s="151" t="s">
        <v>8489</v>
      </c>
      <c r="P8" s="151">
        <v>7287.9904167840004</v>
      </c>
      <c r="Q8" s="151">
        <v>1</v>
      </c>
    </row>
    <row r="9" spans="1:17" hidden="1">
      <c r="A9" s="151" t="s">
        <v>8484</v>
      </c>
      <c r="B9" s="151" t="s">
        <v>8498</v>
      </c>
      <c r="C9" s="151" t="s">
        <v>8504</v>
      </c>
      <c r="D9" s="151" t="s">
        <v>187</v>
      </c>
      <c r="E9" s="151">
        <v>2005</v>
      </c>
      <c r="F9" s="151" t="s">
        <v>187</v>
      </c>
      <c r="G9" s="151" t="s">
        <v>187</v>
      </c>
      <c r="H9" s="152">
        <v>38353</v>
      </c>
      <c r="K9" s="151" t="s">
        <v>8505</v>
      </c>
      <c r="L9" s="151" t="s">
        <v>8504</v>
      </c>
      <c r="M9" s="151" t="s">
        <v>8504</v>
      </c>
      <c r="N9" s="151" t="s">
        <v>8504</v>
      </c>
      <c r="O9" s="151" t="s">
        <v>8489</v>
      </c>
      <c r="P9" s="151">
        <v>85.514141093999996</v>
      </c>
      <c r="Q9" s="151">
        <v>1</v>
      </c>
    </row>
    <row r="10" spans="1:17" hidden="1">
      <c r="A10" s="151" t="s">
        <v>8484</v>
      </c>
      <c r="B10" s="151" t="s">
        <v>8506</v>
      </c>
      <c r="C10" s="151" t="s">
        <v>8507</v>
      </c>
      <c r="D10" s="151" t="s">
        <v>187</v>
      </c>
      <c r="E10" s="151">
        <v>2005</v>
      </c>
      <c r="F10" s="151" t="s">
        <v>187</v>
      </c>
      <c r="G10" s="151" t="s">
        <v>187</v>
      </c>
      <c r="H10" s="152">
        <v>38353</v>
      </c>
      <c r="I10" s="151" t="s">
        <v>8508</v>
      </c>
      <c r="K10" s="151" t="s">
        <v>8507</v>
      </c>
      <c r="L10" s="151" t="s">
        <v>8507</v>
      </c>
      <c r="M10" s="151" t="s">
        <v>8507</v>
      </c>
      <c r="N10" s="151" t="s">
        <v>8509</v>
      </c>
      <c r="O10" s="151" t="s">
        <v>8489</v>
      </c>
      <c r="P10" s="151">
        <v>3334317.56044803</v>
      </c>
      <c r="Q10" s="151">
        <v>1</v>
      </c>
    </row>
    <row r="11" spans="1:17" hidden="1">
      <c r="A11" s="151" t="s">
        <v>8484</v>
      </c>
      <c r="B11" s="151" t="s">
        <v>8506</v>
      </c>
      <c r="C11" s="151" t="s">
        <v>8510</v>
      </c>
      <c r="D11" s="151" t="s">
        <v>187</v>
      </c>
      <c r="E11" s="151">
        <v>2005</v>
      </c>
      <c r="F11" s="151" t="s">
        <v>187</v>
      </c>
      <c r="G11" s="151" t="s">
        <v>187</v>
      </c>
      <c r="H11" s="152">
        <v>38353</v>
      </c>
      <c r="I11" s="151" t="s">
        <v>8506</v>
      </c>
      <c r="K11" s="151" t="s">
        <v>8511</v>
      </c>
      <c r="L11" s="151" t="s">
        <v>8510</v>
      </c>
      <c r="M11" s="151" t="s">
        <v>8510</v>
      </c>
      <c r="N11" s="151" t="s">
        <v>8512</v>
      </c>
      <c r="O11" s="151" t="s">
        <v>8489</v>
      </c>
      <c r="P11" s="151">
        <v>146849.485116342</v>
      </c>
      <c r="Q11" s="151">
        <v>1</v>
      </c>
    </row>
    <row r="12" spans="1:17" hidden="1">
      <c r="A12" s="151" t="s">
        <v>8484</v>
      </c>
      <c r="B12" s="151" t="s">
        <v>8506</v>
      </c>
      <c r="C12" s="151" t="s">
        <v>8513</v>
      </c>
      <c r="D12" s="151" t="s">
        <v>187</v>
      </c>
      <c r="E12" s="151">
        <v>2005</v>
      </c>
      <c r="F12" s="151" t="s">
        <v>187</v>
      </c>
      <c r="G12" s="151" t="s">
        <v>187</v>
      </c>
      <c r="H12" s="152">
        <v>38353</v>
      </c>
      <c r="I12" s="151" t="s">
        <v>8508</v>
      </c>
      <c r="K12" s="151" t="s">
        <v>8513</v>
      </c>
      <c r="L12" s="151" t="s">
        <v>8513</v>
      </c>
      <c r="M12" s="151" t="s">
        <v>8513</v>
      </c>
      <c r="N12" s="151" t="s">
        <v>8509</v>
      </c>
      <c r="O12" s="151" t="s">
        <v>8489</v>
      </c>
      <c r="P12" s="151">
        <v>1263846.6316669199</v>
      </c>
      <c r="Q12" s="151">
        <v>1</v>
      </c>
    </row>
    <row r="13" spans="1:17" hidden="1">
      <c r="A13" s="151" t="s">
        <v>8484</v>
      </c>
      <c r="B13" s="151" t="s">
        <v>8506</v>
      </c>
      <c r="C13" s="151" t="s">
        <v>8514</v>
      </c>
      <c r="D13" s="151" t="s">
        <v>187</v>
      </c>
      <c r="E13" s="151">
        <v>2005</v>
      </c>
      <c r="F13" s="151" t="s">
        <v>187</v>
      </c>
      <c r="G13" s="151" t="s">
        <v>187</v>
      </c>
      <c r="H13" s="152">
        <v>38353</v>
      </c>
      <c r="I13" s="151" t="s">
        <v>8508</v>
      </c>
      <c r="K13" s="151" t="s">
        <v>8515</v>
      </c>
      <c r="L13" s="151" t="s">
        <v>8514</v>
      </c>
      <c r="M13" s="151" t="s">
        <v>8514</v>
      </c>
      <c r="N13" s="151" t="s">
        <v>8509</v>
      </c>
      <c r="O13" s="151" t="s">
        <v>8489</v>
      </c>
      <c r="P13" s="151">
        <v>2132964.53759631</v>
      </c>
      <c r="Q13" s="151">
        <v>1</v>
      </c>
    </row>
    <row r="14" spans="1:17" hidden="1">
      <c r="A14" s="151" t="s">
        <v>8484</v>
      </c>
      <c r="B14" s="151" t="s">
        <v>8506</v>
      </c>
      <c r="C14" s="151" t="s">
        <v>8516</v>
      </c>
      <c r="D14" s="151" t="s">
        <v>187</v>
      </c>
      <c r="E14" s="151">
        <v>2005</v>
      </c>
      <c r="F14" s="151" t="s">
        <v>187</v>
      </c>
      <c r="G14" s="151" t="s">
        <v>187</v>
      </c>
      <c r="H14" s="152">
        <v>38353</v>
      </c>
      <c r="I14" s="151" t="s">
        <v>8506</v>
      </c>
      <c r="K14" s="151" t="s">
        <v>8517</v>
      </c>
      <c r="L14" s="151" t="s">
        <v>8516</v>
      </c>
      <c r="M14" s="151" t="s">
        <v>8516</v>
      </c>
      <c r="N14" s="151" t="s">
        <v>8512</v>
      </c>
      <c r="O14" s="151" t="s">
        <v>8489</v>
      </c>
      <c r="P14" s="151">
        <v>13958.905825174001</v>
      </c>
      <c r="Q14" s="151">
        <v>1</v>
      </c>
    </row>
    <row r="15" spans="1:17" hidden="1">
      <c r="A15" s="151" t="s">
        <v>8518</v>
      </c>
      <c r="B15" s="151" t="s">
        <v>8498</v>
      </c>
      <c r="C15" s="151" t="s">
        <v>698</v>
      </c>
      <c r="D15" s="151" t="s">
        <v>187</v>
      </c>
      <c r="E15" s="151">
        <v>2005</v>
      </c>
      <c r="F15" s="151" t="s">
        <v>187</v>
      </c>
      <c r="G15" s="151" t="s">
        <v>187</v>
      </c>
      <c r="H15" s="152">
        <v>38353</v>
      </c>
      <c r="K15" s="151" t="s">
        <v>8499</v>
      </c>
      <c r="L15" s="151" t="s">
        <v>698</v>
      </c>
      <c r="M15" s="151" t="s">
        <v>698</v>
      </c>
      <c r="N15" s="151" t="s">
        <v>698</v>
      </c>
      <c r="O15" s="151" t="s">
        <v>8489</v>
      </c>
      <c r="P15" s="151">
        <v>305.03628129700002</v>
      </c>
      <c r="Q15" s="151">
        <v>1</v>
      </c>
    </row>
    <row r="16" spans="1:17" hidden="1">
      <c r="A16" s="151" t="s">
        <v>8518</v>
      </c>
      <c r="B16" s="151" t="s">
        <v>8498</v>
      </c>
      <c r="C16" s="151" t="s">
        <v>8500</v>
      </c>
      <c r="D16" s="151" t="s">
        <v>187</v>
      </c>
      <c r="E16" s="151">
        <v>2005</v>
      </c>
      <c r="F16" s="151" t="s">
        <v>187</v>
      </c>
      <c r="G16" s="151" t="s">
        <v>187</v>
      </c>
      <c r="H16" s="152">
        <v>38353</v>
      </c>
      <c r="K16" s="151" t="s">
        <v>8501</v>
      </c>
      <c r="L16" s="151" t="s">
        <v>8500</v>
      </c>
      <c r="M16" s="151" t="s">
        <v>8500</v>
      </c>
      <c r="N16" s="151" t="s">
        <v>8500</v>
      </c>
      <c r="O16" s="151" t="s">
        <v>8489</v>
      </c>
      <c r="P16" s="151">
        <v>12099.664997071</v>
      </c>
      <c r="Q16" s="151">
        <v>1</v>
      </c>
    </row>
    <row r="17" spans="1:17" hidden="1">
      <c r="A17" s="151" t="s">
        <v>8518</v>
      </c>
      <c r="B17" s="151" t="s">
        <v>8498</v>
      </c>
      <c r="C17" s="151" t="s">
        <v>8502</v>
      </c>
      <c r="D17" s="151" t="s">
        <v>187</v>
      </c>
      <c r="E17" s="151">
        <v>2005</v>
      </c>
      <c r="F17" s="151" t="s">
        <v>187</v>
      </c>
      <c r="G17" s="151" t="s">
        <v>187</v>
      </c>
      <c r="H17" s="152">
        <v>38353</v>
      </c>
      <c r="K17" s="151" t="s">
        <v>8503</v>
      </c>
      <c r="L17" s="151" t="s">
        <v>8502</v>
      </c>
      <c r="M17" s="151" t="s">
        <v>8502</v>
      </c>
      <c r="N17" s="151" t="s">
        <v>8502</v>
      </c>
      <c r="O17" s="151" t="s">
        <v>8489</v>
      </c>
      <c r="P17" s="151">
        <v>2355.475226258</v>
      </c>
      <c r="Q17" s="151">
        <v>1</v>
      </c>
    </row>
    <row r="18" spans="1:17" hidden="1">
      <c r="A18" s="151" t="s">
        <v>8518</v>
      </c>
      <c r="B18" s="151" t="s">
        <v>8498</v>
      </c>
      <c r="C18" s="151" t="s">
        <v>8504</v>
      </c>
      <c r="D18" s="151" t="s">
        <v>187</v>
      </c>
      <c r="E18" s="151">
        <v>2005</v>
      </c>
      <c r="F18" s="151" t="s">
        <v>187</v>
      </c>
      <c r="G18" s="151" t="s">
        <v>187</v>
      </c>
      <c r="H18" s="152">
        <v>38353</v>
      </c>
      <c r="K18" s="151" t="s">
        <v>8505</v>
      </c>
      <c r="L18" s="151" t="s">
        <v>8504</v>
      </c>
      <c r="M18" s="151" t="s">
        <v>8504</v>
      </c>
      <c r="N18" s="151" t="s">
        <v>8504</v>
      </c>
      <c r="O18" s="151" t="s">
        <v>8489</v>
      </c>
      <c r="P18" s="151">
        <v>11961.788494644001</v>
      </c>
      <c r="Q18" s="151">
        <v>1</v>
      </c>
    </row>
    <row r="19" spans="1:17" hidden="1">
      <c r="A19" s="151" t="s">
        <v>8519</v>
      </c>
      <c r="B19" s="151" t="s">
        <v>8498</v>
      </c>
      <c r="C19" s="151" t="s">
        <v>698</v>
      </c>
      <c r="D19" s="151" t="s">
        <v>187</v>
      </c>
      <c r="E19" s="151">
        <v>2005</v>
      </c>
      <c r="F19" s="151" t="s">
        <v>187</v>
      </c>
      <c r="G19" s="151" t="s">
        <v>187</v>
      </c>
      <c r="H19" s="152">
        <v>38353</v>
      </c>
      <c r="I19" s="151" t="s">
        <v>8520</v>
      </c>
      <c r="K19" s="151" t="s">
        <v>8499</v>
      </c>
      <c r="L19" s="151" t="s">
        <v>698</v>
      </c>
      <c r="M19" s="151" t="s">
        <v>698</v>
      </c>
      <c r="N19" s="151" t="s">
        <v>698</v>
      </c>
      <c r="O19" s="151" t="s">
        <v>8489</v>
      </c>
      <c r="P19" s="151">
        <v>6910.3969912769999</v>
      </c>
      <c r="Q19" s="151">
        <v>1</v>
      </c>
    </row>
    <row r="20" spans="1:17" hidden="1">
      <c r="A20" s="151" t="s">
        <v>8519</v>
      </c>
      <c r="B20" s="151" t="s">
        <v>8498</v>
      </c>
      <c r="C20" s="151" t="s">
        <v>8521</v>
      </c>
      <c r="D20" s="151" t="s">
        <v>187</v>
      </c>
      <c r="E20" s="151">
        <v>2005</v>
      </c>
      <c r="F20" s="151" t="s">
        <v>187</v>
      </c>
      <c r="G20" s="151" t="s">
        <v>187</v>
      </c>
      <c r="H20" s="152">
        <v>38353</v>
      </c>
      <c r="I20" s="151" t="s">
        <v>8520</v>
      </c>
      <c r="K20" s="151" t="s">
        <v>8521</v>
      </c>
      <c r="L20" s="151" t="s">
        <v>8521</v>
      </c>
      <c r="M20" s="151" t="s">
        <v>8521</v>
      </c>
      <c r="N20" s="151" t="s">
        <v>8521</v>
      </c>
      <c r="O20" s="151" t="s">
        <v>8489</v>
      </c>
      <c r="P20" s="151">
        <v>63078.021027075003</v>
      </c>
      <c r="Q20" s="151">
        <v>1</v>
      </c>
    </row>
    <row r="21" spans="1:17" hidden="1">
      <c r="A21" s="151" t="s">
        <v>8519</v>
      </c>
      <c r="B21" s="151" t="s">
        <v>8498</v>
      </c>
      <c r="C21" s="151" t="s">
        <v>8522</v>
      </c>
      <c r="D21" s="151" t="s">
        <v>187</v>
      </c>
      <c r="E21" s="151">
        <v>2005</v>
      </c>
      <c r="F21" s="151" t="s">
        <v>187</v>
      </c>
      <c r="G21" s="151" t="s">
        <v>187</v>
      </c>
      <c r="H21" s="152">
        <v>38353</v>
      </c>
      <c r="I21" s="151" t="s">
        <v>8523</v>
      </c>
      <c r="K21" s="151" t="s">
        <v>8524</v>
      </c>
      <c r="L21" s="151" t="s">
        <v>8522</v>
      </c>
      <c r="M21" s="151" t="s">
        <v>8522</v>
      </c>
      <c r="N21" s="151" t="s">
        <v>8522</v>
      </c>
      <c r="O21" s="151" t="s">
        <v>8489</v>
      </c>
      <c r="P21" s="151">
        <v>27040.322494402</v>
      </c>
      <c r="Q21" s="151">
        <v>1</v>
      </c>
    </row>
    <row r="22" spans="1:17" hidden="1">
      <c r="A22" s="151" t="s">
        <v>8519</v>
      </c>
      <c r="B22" s="151" t="s">
        <v>8498</v>
      </c>
      <c r="C22" s="151" t="s">
        <v>8500</v>
      </c>
      <c r="D22" s="151" t="s">
        <v>187</v>
      </c>
      <c r="E22" s="151">
        <v>2005</v>
      </c>
      <c r="F22" s="151" t="s">
        <v>187</v>
      </c>
      <c r="G22" s="151" t="s">
        <v>187</v>
      </c>
      <c r="H22" s="152">
        <v>38353</v>
      </c>
      <c r="I22" s="151" t="s">
        <v>8520</v>
      </c>
      <c r="K22" s="151" t="s">
        <v>8501</v>
      </c>
      <c r="L22" s="151" t="s">
        <v>8500</v>
      </c>
      <c r="M22" s="151" t="s">
        <v>8500</v>
      </c>
      <c r="N22" s="151" t="s">
        <v>8500</v>
      </c>
      <c r="O22" s="151" t="s">
        <v>8489</v>
      </c>
      <c r="P22" s="151">
        <v>2579.378336884</v>
      </c>
      <c r="Q22" s="151">
        <v>1</v>
      </c>
    </row>
    <row r="23" spans="1:17" hidden="1">
      <c r="A23" s="151" t="s">
        <v>8519</v>
      </c>
      <c r="B23" s="151" t="s">
        <v>8498</v>
      </c>
      <c r="C23" s="151" t="s">
        <v>8502</v>
      </c>
      <c r="D23" s="151" t="s">
        <v>187</v>
      </c>
      <c r="E23" s="151">
        <v>2005</v>
      </c>
      <c r="F23" s="151" t="s">
        <v>187</v>
      </c>
      <c r="G23" s="151" t="s">
        <v>187</v>
      </c>
      <c r="H23" s="152">
        <v>38353</v>
      </c>
      <c r="I23" s="151" t="s">
        <v>8520</v>
      </c>
      <c r="K23" s="151" t="s">
        <v>8503</v>
      </c>
      <c r="L23" s="151" t="s">
        <v>8502</v>
      </c>
      <c r="M23" s="151" t="s">
        <v>8502</v>
      </c>
      <c r="N23" s="151" t="s">
        <v>8502</v>
      </c>
      <c r="O23" s="151" t="s">
        <v>8489</v>
      </c>
      <c r="P23" s="151">
        <v>379.07885786000003</v>
      </c>
      <c r="Q23" s="151">
        <v>1</v>
      </c>
    </row>
    <row r="24" spans="1:17" hidden="1">
      <c r="A24" s="151" t="s">
        <v>8519</v>
      </c>
      <c r="B24" s="151" t="s">
        <v>8498</v>
      </c>
      <c r="C24" s="151" t="s">
        <v>8504</v>
      </c>
      <c r="D24" s="151" t="s">
        <v>187</v>
      </c>
      <c r="E24" s="151">
        <v>2005</v>
      </c>
      <c r="F24" s="151" t="s">
        <v>187</v>
      </c>
      <c r="G24" s="151" t="s">
        <v>187</v>
      </c>
      <c r="H24" s="152">
        <v>38353</v>
      </c>
      <c r="I24" s="151" t="s">
        <v>8520</v>
      </c>
      <c r="K24" s="151" t="s">
        <v>8505</v>
      </c>
      <c r="L24" s="151" t="s">
        <v>8504</v>
      </c>
      <c r="M24" s="151" t="s">
        <v>8504</v>
      </c>
      <c r="N24" s="151" t="s">
        <v>8504</v>
      </c>
      <c r="O24" s="151" t="s">
        <v>8489</v>
      </c>
      <c r="P24" s="151">
        <v>6979.657078878</v>
      </c>
      <c r="Q24" s="151">
        <v>1</v>
      </c>
    </row>
    <row r="25" spans="1:17" hidden="1">
      <c r="A25" s="151" t="s">
        <v>8519</v>
      </c>
      <c r="B25" s="151" t="s">
        <v>8498</v>
      </c>
      <c r="C25" s="151" t="s">
        <v>8513</v>
      </c>
      <c r="D25" s="151" t="s">
        <v>187</v>
      </c>
      <c r="E25" s="151">
        <v>2005</v>
      </c>
      <c r="F25" s="151" t="s">
        <v>187</v>
      </c>
      <c r="G25" s="151" t="s">
        <v>187</v>
      </c>
      <c r="H25" s="152">
        <v>38353</v>
      </c>
      <c r="I25" s="151" t="s">
        <v>8520</v>
      </c>
      <c r="K25" s="151" t="s">
        <v>8525</v>
      </c>
      <c r="L25" s="151" t="s">
        <v>8513</v>
      </c>
      <c r="M25" s="151" t="s">
        <v>8513</v>
      </c>
      <c r="N25" s="151" t="s">
        <v>8509</v>
      </c>
      <c r="O25" s="151" t="s">
        <v>8489</v>
      </c>
      <c r="P25" s="151">
        <v>5425.749376754</v>
      </c>
      <c r="Q25" s="151">
        <v>1</v>
      </c>
    </row>
    <row r="26" spans="1:17" hidden="1">
      <c r="A26" s="151" t="s">
        <v>734</v>
      </c>
      <c r="B26" s="151" t="s">
        <v>8498</v>
      </c>
      <c r="C26" s="151" t="s">
        <v>698</v>
      </c>
      <c r="D26" s="151" t="s">
        <v>187</v>
      </c>
      <c r="E26" s="151">
        <v>2005</v>
      </c>
      <c r="F26" s="151" t="s">
        <v>187</v>
      </c>
      <c r="G26" s="151" t="s">
        <v>187</v>
      </c>
      <c r="H26" s="152">
        <v>38353</v>
      </c>
      <c r="K26" s="151" t="s">
        <v>8499</v>
      </c>
      <c r="L26" s="151" t="s">
        <v>698</v>
      </c>
      <c r="M26" s="151" t="s">
        <v>698</v>
      </c>
      <c r="N26" s="151" t="s">
        <v>698</v>
      </c>
      <c r="O26" s="151" t="s">
        <v>8489</v>
      </c>
      <c r="P26" s="151">
        <v>6764.6870906900003</v>
      </c>
      <c r="Q26" s="151">
        <v>1</v>
      </c>
    </row>
    <row r="27" spans="1:17" hidden="1">
      <c r="A27" s="151" t="s">
        <v>734</v>
      </c>
      <c r="B27" s="151" t="s">
        <v>8498</v>
      </c>
      <c r="C27" s="151" t="s">
        <v>8521</v>
      </c>
      <c r="D27" s="151" t="s">
        <v>187</v>
      </c>
      <c r="E27" s="151">
        <v>2005</v>
      </c>
      <c r="F27" s="151" t="s">
        <v>187</v>
      </c>
      <c r="G27" s="151" t="s">
        <v>187</v>
      </c>
      <c r="H27" s="152">
        <v>38353</v>
      </c>
      <c r="K27" s="151" t="s">
        <v>8521</v>
      </c>
      <c r="L27" s="151" t="s">
        <v>8521</v>
      </c>
      <c r="M27" s="151" t="s">
        <v>8521</v>
      </c>
      <c r="N27" s="151" t="s">
        <v>8521</v>
      </c>
      <c r="O27" s="151" t="s">
        <v>8489</v>
      </c>
      <c r="P27" s="151">
        <v>6812.3183674040001</v>
      </c>
      <c r="Q27" s="151">
        <v>1</v>
      </c>
    </row>
    <row r="28" spans="1:17" hidden="1">
      <c r="A28" s="151" t="s">
        <v>734</v>
      </c>
      <c r="B28" s="151" t="s">
        <v>8498</v>
      </c>
      <c r="C28" s="151" t="s">
        <v>8500</v>
      </c>
      <c r="D28" s="151" t="s">
        <v>187</v>
      </c>
      <c r="E28" s="151">
        <v>2005</v>
      </c>
      <c r="F28" s="151" t="s">
        <v>187</v>
      </c>
      <c r="G28" s="151" t="s">
        <v>187</v>
      </c>
      <c r="H28" s="152">
        <v>38353</v>
      </c>
      <c r="K28" s="151" t="s">
        <v>8501</v>
      </c>
      <c r="L28" s="151" t="s">
        <v>8500</v>
      </c>
      <c r="M28" s="151" t="s">
        <v>8500</v>
      </c>
      <c r="N28" s="151" t="s">
        <v>8500</v>
      </c>
      <c r="O28" s="151" t="s">
        <v>8489</v>
      </c>
      <c r="P28" s="151">
        <v>2516.0575729319999</v>
      </c>
      <c r="Q28" s="151">
        <v>1</v>
      </c>
    </row>
    <row r="29" spans="1:17" hidden="1">
      <c r="A29" s="151" t="s">
        <v>734</v>
      </c>
      <c r="B29" s="151" t="s">
        <v>8498</v>
      </c>
      <c r="C29" s="151" t="s">
        <v>8502</v>
      </c>
      <c r="D29" s="151" t="s">
        <v>187</v>
      </c>
      <c r="E29" s="151">
        <v>2005</v>
      </c>
      <c r="F29" s="151" t="s">
        <v>187</v>
      </c>
      <c r="G29" s="151" t="s">
        <v>187</v>
      </c>
      <c r="H29" s="152">
        <v>38353</v>
      </c>
      <c r="K29" s="151" t="s">
        <v>8503</v>
      </c>
      <c r="L29" s="151" t="s">
        <v>8502</v>
      </c>
      <c r="M29" s="151" t="s">
        <v>8502</v>
      </c>
      <c r="N29" s="151" t="s">
        <v>8502</v>
      </c>
      <c r="O29" s="151" t="s">
        <v>8489</v>
      </c>
      <c r="P29" s="151">
        <v>1360.570871078</v>
      </c>
      <c r="Q29" s="151">
        <v>1</v>
      </c>
    </row>
    <row r="30" spans="1:17" hidden="1">
      <c r="A30" s="151" t="s">
        <v>734</v>
      </c>
      <c r="B30" s="151" t="s">
        <v>8498</v>
      </c>
      <c r="C30" s="151" t="s">
        <v>8502</v>
      </c>
      <c r="D30" s="151" t="s">
        <v>187</v>
      </c>
      <c r="E30" s="151">
        <v>2005</v>
      </c>
      <c r="F30" s="151" t="s">
        <v>187</v>
      </c>
      <c r="G30" s="151" t="s">
        <v>187</v>
      </c>
      <c r="H30" s="152">
        <v>38353</v>
      </c>
      <c r="K30" s="151" t="s">
        <v>8503</v>
      </c>
      <c r="L30" s="151" t="s">
        <v>8502</v>
      </c>
      <c r="M30" s="151" t="s">
        <v>8502</v>
      </c>
      <c r="N30" s="151" t="s">
        <v>8502</v>
      </c>
      <c r="O30" s="151" t="s">
        <v>8489</v>
      </c>
      <c r="P30" s="151">
        <v>2730.5150714050001</v>
      </c>
      <c r="Q30" s="151">
        <v>1</v>
      </c>
    </row>
    <row r="31" spans="1:17" hidden="1">
      <c r="A31" s="151" t="s">
        <v>734</v>
      </c>
      <c r="B31" s="151" t="s">
        <v>8498</v>
      </c>
      <c r="C31" s="151" t="s">
        <v>8526</v>
      </c>
      <c r="D31" s="151" t="s">
        <v>187</v>
      </c>
      <c r="E31" s="151">
        <v>2005</v>
      </c>
      <c r="F31" s="151" t="s">
        <v>187</v>
      </c>
      <c r="G31" s="151" t="s">
        <v>187</v>
      </c>
      <c r="H31" s="152">
        <v>38353</v>
      </c>
      <c r="K31" s="151" t="s">
        <v>705</v>
      </c>
      <c r="L31" s="151" t="s">
        <v>8526</v>
      </c>
      <c r="M31" s="151" t="s">
        <v>8526</v>
      </c>
      <c r="N31" s="151" t="s">
        <v>8526</v>
      </c>
      <c r="O31" s="151" t="s">
        <v>8489</v>
      </c>
      <c r="P31" s="151">
        <v>42545.317809571003</v>
      </c>
      <c r="Q31" s="151">
        <v>1</v>
      </c>
    </row>
    <row r="32" spans="1:17" hidden="1">
      <c r="A32" s="151" t="s">
        <v>734</v>
      </c>
      <c r="B32" s="151" t="s">
        <v>8498</v>
      </c>
      <c r="C32" s="151" t="s">
        <v>8527</v>
      </c>
      <c r="D32" s="151" t="s">
        <v>187</v>
      </c>
      <c r="E32" s="151">
        <v>2005</v>
      </c>
      <c r="F32" s="151" t="s">
        <v>187</v>
      </c>
      <c r="G32" s="151" t="s">
        <v>187</v>
      </c>
      <c r="H32" s="152">
        <v>38353</v>
      </c>
      <c r="K32" s="151" t="s">
        <v>8505</v>
      </c>
      <c r="L32" s="151" t="s">
        <v>8527</v>
      </c>
      <c r="M32" s="151" t="s">
        <v>8527</v>
      </c>
      <c r="N32" s="151" t="s">
        <v>8527</v>
      </c>
      <c r="O32" s="151" t="s">
        <v>8489</v>
      </c>
      <c r="P32" s="151">
        <v>21.222770666999999</v>
      </c>
      <c r="Q32" s="151">
        <v>1</v>
      </c>
    </row>
    <row r="33" spans="1:17" hidden="1">
      <c r="A33" s="151" t="s">
        <v>734</v>
      </c>
      <c r="B33" s="151" t="s">
        <v>8498</v>
      </c>
      <c r="C33" s="151" t="s">
        <v>8527</v>
      </c>
      <c r="D33" s="151" t="s">
        <v>187</v>
      </c>
      <c r="E33" s="151">
        <v>2005</v>
      </c>
      <c r="F33" s="151" t="s">
        <v>187</v>
      </c>
      <c r="G33" s="151" t="s">
        <v>187</v>
      </c>
      <c r="H33" s="152">
        <v>38353</v>
      </c>
      <c r="K33" s="151" t="s">
        <v>8505</v>
      </c>
      <c r="L33" s="151" t="s">
        <v>8527</v>
      </c>
      <c r="M33" s="151" t="s">
        <v>8527</v>
      </c>
      <c r="N33" s="151" t="s">
        <v>8527</v>
      </c>
      <c r="O33" s="151" t="s">
        <v>8489</v>
      </c>
      <c r="P33" s="151">
        <v>9823.7377344279994</v>
      </c>
      <c r="Q33" s="151">
        <v>1</v>
      </c>
    </row>
    <row r="34" spans="1:17" hidden="1">
      <c r="A34" s="151" t="s">
        <v>734</v>
      </c>
      <c r="B34" s="151" t="s">
        <v>8528</v>
      </c>
      <c r="C34" s="151" t="s">
        <v>8529</v>
      </c>
      <c r="D34" s="151" t="s">
        <v>187</v>
      </c>
      <c r="E34" s="151">
        <v>2005</v>
      </c>
      <c r="F34" s="151" t="s">
        <v>187</v>
      </c>
      <c r="G34" s="151" t="s">
        <v>187</v>
      </c>
      <c r="H34" s="152">
        <v>38353</v>
      </c>
      <c r="K34" s="151" t="s">
        <v>8529</v>
      </c>
      <c r="L34" s="151" t="s">
        <v>8529</v>
      </c>
      <c r="M34" s="151" t="s">
        <v>8529</v>
      </c>
      <c r="N34" s="151" t="s">
        <v>8529</v>
      </c>
      <c r="O34" s="151" t="s">
        <v>8489</v>
      </c>
      <c r="P34" s="151">
        <v>24816.371626044001</v>
      </c>
      <c r="Q34" s="151">
        <v>1</v>
      </c>
    </row>
    <row r="35" spans="1:17" hidden="1">
      <c r="A35" s="151" t="s">
        <v>734</v>
      </c>
      <c r="B35" s="151" t="s">
        <v>8528</v>
      </c>
      <c r="C35" s="151" t="s">
        <v>8530</v>
      </c>
      <c r="D35" s="151" t="s">
        <v>187</v>
      </c>
      <c r="E35" s="151">
        <v>2005</v>
      </c>
      <c r="F35" s="151" t="s">
        <v>187</v>
      </c>
      <c r="G35" s="151" t="s">
        <v>187</v>
      </c>
      <c r="H35" s="152">
        <v>38353</v>
      </c>
      <c r="K35" s="151" t="s">
        <v>8531</v>
      </c>
      <c r="L35" s="151" t="s">
        <v>8530</v>
      </c>
      <c r="M35" s="151" t="s">
        <v>8530</v>
      </c>
      <c r="N35" s="151" t="s">
        <v>8530</v>
      </c>
      <c r="O35" s="151" t="s">
        <v>8489</v>
      </c>
      <c r="P35" s="151">
        <v>178620.113869814</v>
      </c>
      <c r="Q35" s="151">
        <v>1</v>
      </c>
    </row>
    <row r="36" spans="1:17" hidden="1">
      <c r="A36" s="151" t="s">
        <v>8532</v>
      </c>
      <c r="B36" s="151" t="s">
        <v>8498</v>
      </c>
      <c r="C36" s="151" t="s">
        <v>698</v>
      </c>
      <c r="D36" s="151" t="s">
        <v>187</v>
      </c>
      <c r="E36" s="151">
        <v>2005</v>
      </c>
      <c r="F36" s="151" t="s">
        <v>187</v>
      </c>
      <c r="G36" s="151" t="s">
        <v>187</v>
      </c>
      <c r="H36" s="152">
        <v>38353</v>
      </c>
      <c r="K36" s="151" t="s">
        <v>8499</v>
      </c>
      <c r="L36" s="151" t="s">
        <v>698</v>
      </c>
      <c r="M36" s="151" t="s">
        <v>698</v>
      </c>
      <c r="N36" s="151" t="s">
        <v>698</v>
      </c>
      <c r="O36" s="151" t="s">
        <v>8489</v>
      </c>
      <c r="P36" s="151">
        <v>219.42321984899999</v>
      </c>
      <c r="Q36" s="151">
        <v>1</v>
      </c>
    </row>
    <row r="37" spans="1:17" hidden="1">
      <c r="A37" s="151" t="s">
        <v>8532</v>
      </c>
      <c r="B37" s="151" t="s">
        <v>8498</v>
      </c>
      <c r="C37" s="151" t="s">
        <v>8500</v>
      </c>
      <c r="D37" s="151" t="s">
        <v>187</v>
      </c>
      <c r="E37" s="151">
        <v>2005</v>
      </c>
      <c r="F37" s="151" t="s">
        <v>187</v>
      </c>
      <c r="G37" s="151" t="s">
        <v>187</v>
      </c>
      <c r="H37" s="152">
        <v>38353</v>
      </c>
      <c r="K37" s="151" t="s">
        <v>8501</v>
      </c>
      <c r="L37" s="151" t="s">
        <v>8500</v>
      </c>
      <c r="M37" s="151" t="s">
        <v>8500</v>
      </c>
      <c r="N37" s="151" t="s">
        <v>8500</v>
      </c>
      <c r="O37" s="151" t="s">
        <v>8489</v>
      </c>
      <c r="P37" s="151">
        <v>17040.165957048001</v>
      </c>
      <c r="Q37" s="151">
        <v>1</v>
      </c>
    </row>
    <row r="38" spans="1:17" hidden="1">
      <c r="A38" s="151" t="s">
        <v>8532</v>
      </c>
      <c r="B38" s="151" t="s">
        <v>8498</v>
      </c>
      <c r="C38" s="151" t="s">
        <v>8502</v>
      </c>
      <c r="D38" s="151" t="s">
        <v>187</v>
      </c>
      <c r="E38" s="151">
        <v>2005</v>
      </c>
      <c r="F38" s="151" t="s">
        <v>187</v>
      </c>
      <c r="G38" s="151" t="s">
        <v>187</v>
      </c>
      <c r="H38" s="152">
        <v>38353</v>
      </c>
      <c r="K38" s="151" t="s">
        <v>8503</v>
      </c>
      <c r="L38" s="151" t="s">
        <v>8502</v>
      </c>
      <c r="M38" s="151" t="s">
        <v>8502</v>
      </c>
      <c r="N38" s="151" t="s">
        <v>8502</v>
      </c>
      <c r="O38" s="151" t="s">
        <v>8489</v>
      </c>
      <c r="P38" s="151">
        <v>5707.5052267649999</v>
      </c>
      <c r="Q38" s="151">
        <v>1</v>
      </c>
    </row>
    <row r="39" spans="1:17" hidden="1">
      <c r="A39" s="151" t="s">
        <v>8532</v>
      </c>
      <c r="B39" s="151" t="s">
        <v>8498</v>
      </c>
      <c r="C39" s="151" t="s">
        <v>8527</v>
      </c>
      <c r="D39" s="151" t="s">
        <v>187</v>
      </c>
      <c r="E39" s="151">
        <v>2005</v>
      </c>
      <c r="F39" s="151" t="s">
        <v>187</v>
      </c>
      <c r="G39" s="151" t="s">
        <v>187</v>
      </c>
      <c r="H39" s="152">
        <v>38353</v>
      </c>
      <c r="K39" s="151" t="s">
        <v>8505</v>
      </c>
      <c r="L39" s="151" t="s">
        <v>8527</v>
      </c>
      <c r="M39" s="151" t="s">
        <v>8527</v>
      </c>
      <c r="N39" s="151" t="s">
        <v>8527</v>
      </c>
      <c r="O39" s="151" t="s">
        <v>8489</v>
      </c>
      <c r="P39" s="151">
        <v>109576.655398299</v>
      </c>
      <c r="Q39" s="151">
        <v>1</v>
      </c>
    </row>
    <row r="40" spans="1:17" hidden="1">
      <c r="A40" s="151" t="s">
        <v>8533</v>
      </c>
      <c r="B40" s="151" t="s">
        <v>8498</v>
      </c>
      <c r="C40" s="151" t="s">
        <v>8534</v>
      </c>
      <c r="D40" s="151" t="s">
        <v>187</v>
      </c>
      <c r="E40" s="151">
        <v>2005</v>
      </c>
      <c r="F40" s="151" t="s">
        <v>187</v>
      </c>
      <c r="G40" s="151" t="s">
        <v>187</v>
      </c>
      <c r="H40" s="152">
        <v>38353</v>
      </c>
      <c r="K40" s="151" t="s">
        <v>8534</v>
      </c>
      <c r="L40" s="151" t="s">
        <v>8534</v>
      </c>
      <c r="M40" s="151" t="s">
        <v>8534</v>
      </c>
      <c r="N40" s="151" t="s">
        <v>8534</v>
      </c>
      <c r="O40" s="151" t="s">
        <v>8489</v>
      </c>
      <c r="P40" s="151">
        <v>4387.8078725100004</v>
      </c>
      <c r="Q40" s="151">
        <v>1</v>
      </c>
    </row>
    <row r="41" spans="1:17" hidden="1">
      <c r="A41" s="151" t="s">
        <v>8533</v>
      </c>
      <c r="B41" s="151" t="s">
        <v>8498</v>
      </c>
      <c r="C41" s="151" t="s">
        <v>8535</v>
      </c>
      <c r="D41" s="151" t="s">
        <v>187</v>
      </c>
      <c r="E41" s="151">
        <v>2005</v>
      </c>
      <c r="F41" s="151" t="s">
        <v>187</v>
      </c>
      <c r="G41" s="151" t="s">
        <v>187</v>
      </c>
      <c r="H41" s="152">
        <v>38353</v>
      </c>
      <c r="K41" s="151" t="s">
        <v>8536</v>
      </c>
      <c r="L41" s="151" t="s">
        <v>8535</v>
      </c>
      <c r="M41" s="151" t="s">
        <v>8535</v>
      </c>
      <c r="N41" s="151" t="s">
        <v>8535</v>
      </c>
      <c r="O41" s="151" t="s">
        <v>8489</v>
      </c>
      <c r="P41" s="151">
        <v>0</v>
      </c>
      <c r="Q41" s="151">
        <v>1</v>
      </c>
    </row>
    <row r="42" spans="1:17" hidden="1">
      <c r="A42" s="151" t="s">
        <v>8533</v>
      </c>
      <c r="B42" s="151" t="s">
        <v>8498</v>
      </c>
      <c r="C42" s="151" t="s">
        <v>8535</v>
      </c>
      <c r="D42" s="151" t="s">
        <v>187</v>
      </c>
      <c r="E42" s="151">
        <v>2005</v>
      </c>
      <c r="F42" s="151" t="s">
        <v>187</v>
      </c>
      <c r="G42" s="151" t="s">
        <v>187</v>
      </c>
      <c r="H42" s="152">
        <v>38353</v>
      </c>
      <c r="K42" s="151" t="s">
        <v>8537</v>
      </c>
      <c r="L42" s="151" t="s">
        <v>8535</v>
      </c>
      <c r="M42" s="151" t="s">
        <v>8535</v>
      </c>
      <c r="N42" s="151" t="s">
        <v>8535</v>
      </c>
      <c r="O42" s="151" t="s">
        <v>8489</v>
      </c>
      <c r="P42" s="151">
        <v>0</v>
      </c>
      <c r="Q42" s="151">
        <v>1</v>
      </c>
    </row>
    <row r="43" spans="1:17" hidden="1">
      <c r="A43" s="151" t="s">
        <v>8533</v>
      </c>
      <c r="B43" s="151" t="s">
        <v>8498</v>
      </c>
      <c r="C43" s="151" t="s">
        <v>8535</v>
      </c>
      <c r="D43" s="151" t="s">
        <v>187</v>
      </c>
      <c r="E43" s="151">
        <v>2005</v>
      </c>
      <c r="F43" s="151" t="s">
        <v>187</v>
      </c>
      <c r="G43" s="151" t="s">
        <v>187</v>
      </c>
      <c r="H43" s="152">
        <v>38353</v>
      </c>
      <c r="K43" s="151" t="s">
        <v>8538</v>
      </c>
      <c r="L43" s="151" t="s">
        <v>8535</v>
      </c>
      <c r="M43" s="151" t="s">
        <v>8535</v>
      </c>
      <c r="N43" s="151" t="s">
        <v>8535</v>
      </c>
      <c r="O43" s="151" t="s">
        <v>8489</v>
      </c>
      <c r="P43" s="151">
        <v>2327.6062750000001</v>
      </c>
      <c r="Q43" s="151">
        <v>1</v>
      </c>
    </row>
    <row r="44" spans="1:17" hidden="1">
      <c r="A44" s="151" t="s">
        <v>8533</v>
      </c>
      <c r="B44" s="151" t="s">
        <v>8498</v>
      </c>
      <c r="C44" s="151" t="s">
        <v>8539</v>
      </c>
      <c r="D44" s="151" t="s">
        <v>187</v>
      </c>
      <c r="E44" s="151">
        <v>2005</v>
      </c>
      <c r="F44" s="151" t="s">
        <v>187</v>
      </c>
      <c r="G44" s="151" t="s">
        <v>187</v>
      </c>
      <c r="H44" s="152">
        <v>38353</v>
      </c>
      <c r="K44" s="151" t="s">
        <v>8540</v>
      </c>
      <c r="L44" s="151" t="s">
        <v>8539</v>
      </c>
      <c r="M44" s="151" t="s">
        <v>8539</v>
      </c>
      <c r="N44" s="151" t="s">
        <v>8539</v>
      </c>
      <c r="O44" s="151" t="s">
        <v>8489</v>
      </c>
      <c r="P44" s="151">
        <v>1894.9614375000001</v>
      </c>
      <c r="Q44" s="151">
        <v>1</v>
      </c>
    </row>
    <row r="45" spans="1:17" hidden="1">
      <c r="A45" s="151" t="s">
        <v>8533</v>
      </c>
      <c r="B45" s="151" t="s">
        <v>8498</v>
      </c>
      <c r="C45" s="151" t="s">
        <v>8541</v>
      </c>
      <c r="D45" s="151" t="s">
        <v>187</v>
      </c>
      <c r="E45" s="151">
        <v>2005</v>
      </c>
      <c r="F45" s="151" t="s">
        <v>187</v>
      </c>
      <c r="G45" s="151" t="s">
        <v>187</v>
      </c>
      <c r="H45" s="152">
        <v>38353</v>
      </c>
      <c r="K45" s="151" t="s">
        <v>8542</v>
      </c>
      <c r="L45" s="151" t="s">
        <v>8541</v>
      </c>
      <c r="M45" s="151" t="s">
        <v>8541</v>
      </c>
      <c r="N45" s="151" t="s">
        <v>8541</v>
      </c>
      <c r="O45" s="151" t="s">
        <v>8489</v>
      </c>
      <c r="P45" s="151">
        <v>30270.059874999999</v>
      </c>
      <c r="Q45" s="151">
        <v>1</v>
      </c>
    </row>
    <row r="46" spans="1:17" hidden="1">
      <c r="A46" s="151" t="s">
        <v>8533</v>
      </c>
      <c r="B46" s="151" t="s">
        <v>8498</v>
      </c>
      <c r="C46" s="151" t="s">
        <v>8543</v>
      </c>
      <c r="D46" s="151" t="s">
        <v>187</v>
      </c>
      <c r="E46" s="151">
        <v>2005</v>
      </c>
      <c r="F46" s="151" t="s">
        <v>187</v>
      </c>
      <c r="G46" s="151" t="s">
        <v>187</v>
      </c>
      <c r="H46" s="152">
        <v>38353</v>
      </c>
      <c r="K46" s="151" t="s">
        <v>8544</v>
      </c>
      <c r="L46" s="151" t="s">
        <v>8543</v>
      </c>
      <c r="M46" s="151" t="s">
        <v>8543</v>
      </c>
      <c r="N46" s="151" t="s">
        <v>8543</v>
      </c>
      <c r="O46" s="151" t="s">
        <v>8489</v>
      </c>
      <c r="P46" s="151">
        <v>429.879115754</v>
      </c>
      <c r="Q46" s="151">
        <v>1</v>
      </c>
    </row>
    <row r="47" spans="1:17" hidden="1">
      <c r="A47" s="151" t="s">
        <v>8533</v>
      </c>
      <c r="B47" s="151" t="s">
        <v>8498</v>
      </c>
      <c r="C47" s="151" t="s">
        <v>8545</v>
      </c>
      <c r="D47" s="151" t="s">
        <v>187</v>
      </c>
      <c r="E47" s="151">
        <v>2005</v>
      </c>
      <c r="F47" s="151" t="s">
        <v>187</v>
      </c>
      <c r="G47" s="151" t="s">
        <v>187</v>
      </c>
      <c r="H47" s="152">
        <v>38353</v>
      </c>
      <c r="K47" s="151" t="s">
        <v>8545</v>
      </c>
      <c r="L47" s="151" t="s">
        <v>8545</v>
      </c>
      <c r="M47" s="151" t="s">
        <v>8545</v>
      </c>
      <c r="N47" s="151" t="s">
        <v>8545</v>
      </c>
      <c r="O47" s="151" t="s">
        <v>8489</v>
      </c>
      <c r="P47" s="151">
        <v>618.59375</v>
      </c>
      <c r="Q47" s="151">
        <v>1</v>
      </c>
    </row>
    <row r="48" spans="1:17" hidden="1">
      <c r="A48" s="151" t="s">
        <v>8533</v>
      </c>
      <c r="B48" s="151" t="s">
        <v>8498</v>
      </c>
      <c r="C48" s="151" t="s">
        <v>8546</v>
      </c>
      <c r="D48" s="151" t="s">
        <v>187</v>
      </c>
      <c r="E48" s="151">
        <v>2005</v>
      </c>
      <c r="F48" s="151" t="s">
        <v>187</v>
      </c>
      <c r="G48" s="151" t="s">
        <v>187</v>
      </c>
      <c r="H48" s="152">
        <v>38353</v>
      </c>
      <c r="K48" s="151" t="s">
        <v>8547</v>
      </c>
      <c r="L48" s="151" t="s">
        <v>8546</v>
      </c>
      <c r="M48" s="151" t="s">
        <v>8546</v>
      </c>
      <c r="N48" s="151" t="s">
        <v>8546</v>
      </c>
      <c r="O48" s="151" t="s">
        <v>8489</v>
      </c>
      <c r="P48" s="151">
        <v>1118020.6363347999</v>
      </c>
      <c r="Q48" s="151">
        <v>1</v>
      </c>
    </row>
    <row r="49" spans="1:17" hidden="1">
      <c r="A49" s="151" t="s">
        <v>8533</v>
      </c>
      <c r="B49" s="151" t="s">
        <v>8498</v>
      </c>
      <c r="C49" s="151" t="s">
        <v>8548</v>
      </c>
      <c r="D49" s="151" t="s">
        <v>187</v>
      </c>
      <c r="E49" s="151">
        <v>2005</v>
      </c>
      <c r="F49" s="151" t="s">
        <v>187</v>
      </c>
      <c r="G49" s="151" t="s">
        <v>187</v>
      </c>
      <c r="H49" s="152">
        <v>38353</v>
      </c>
      <c r="K49" s="151" t="s">
        <v>817</v>
      </c>
      <c r="L49" s="151" t="s">
        <v>8548</v>
      </c>
      <c r="M49" s="151" t="s">
        <v>8548</v>
      </c>
      <c r="N49" s="151" t="s">
        <v>8548</v>
      </c>
      <c r="O49" s="151" t="s">
        <v>8489</v>
      </c>
      <c r="P49" s="151">
        <v>0</v>
      </c>
      <c r="Q49" s="151">
        <v>1</v>
      </c>
    </row>
    <row r="50" spans="1:17" hidden="1">
      <c r="A50" s="151" t="s">
        <v>8533</v>
      </c>
      <c r="B50" s="151" t="s">
        <v>8498</v>
      </c>
      <c r="C50" s="151" t="s">
        <v>8548</v>
      </c>
      <c r="D50" s="151" t="s">
        <v>187</v>
      </c>
      <c r="E50" s="151">
        <v>2005</v>
      </c>
      <c r="F50" s="151" t="s">
        <v>187</v>
      </c>
      <c r="G50" s="151" t="s">
        <v>187</v>
      </c>
      <c r="H50" s="152">
        <v>38353</v>
      </c>
      <c r="K50" s="151" t="s">
        <v>8549</v>
      </c>
      <c r="L50" s="151" t="s">
        <v>8548</v>
      </c>
      <c r="M50" s="151" t="s">
        <v>8548</v>
      </c>
      <c r="N50" s="151" t="s">
        <v>8548</v>
      </c>
      <c r="O50" s="151" t="s">
        <v>8489</v>
      </c>
      <c r="P50" s="151">
        <v>68522.116283684998</v>
      </c>
      <c r="Q50" s="151">
        <v>1</v>
      </c>
    </row>
    <row r="51" spans="1:17" hidden="1">
      <c r="A51" s="151" t="s">
        <v>8533</v>
      </c>
      <c r="B51" s="151" t="s">
        <v>8498</v>
      </c>
      <c r="C51" s="151" t="s">
        <v>8550</v>
      </c>
      <c r="D51" s="151" t="s">
        <v>187</v>
      </c>
      <c r="E51" s="151">
        <v>2005</v>
      </c>
      <c r="F51" s="151" t="s">
        <v>187</v>
      </c>
      <c r="G51" s="151" t="s">
        <v>187</v>
      </c>
      <c r="H51" s="152">
        <v>38353</v>
      </c>
      <c r="K51" s="151" t="s">
        <v>8551</v>
      </c>
      <c r="L51" s="151" t="s">
        <v>8550</v>
      </c>
      <c r="M51" s="151" t="s">
        <v>8550</v>
      </c>
      <c r="N51" s="151" t="s">
        <v>8550</v>
      </c>
      <c r="O51" s="151" t="s">
        <v>8489</v>
      </c>
      <c r="P51" s="151">
        <v>19724.996125000001</v>
      </c>
      <c r="Q51" s="151">
        <v>1</v>
      </c>
    </row>
    <row r="52" spans="1:17" hidden="1">
      <c r="A52" s="151" t="s">
        <v>8533</v>
      </c>
      <c r="B52" s="151" t="s">
        <v>8498</v>
      </c>
      <c r="C52" s="151" t="s">
        <v>8552</v>
      </c>
      <c r="D52" s="151" t="s">
        <v>187</v>
      </c>
      <c r="E52" s="151">
        <v>2005</v>
      </c>
      <c r="F52" s="151" t="s">
        <v>187</v>
      </c>
      <c r="G52" s="151" t="s">
        <v>187</v>
      </c>
      <c r="H52" s="152">
        <v>38353</v>
      </c>
      <c r="K52" s="151" t="s">
        <v>8552</v>
      </c>
      <c r="L52" s="151" t="s">
        <v>8552</v>
      </c>
      <c r="M52" s="151" t="s">
        <v>8552</v>
      </c>
      <c r="N52" s="151" t="s">
        <v>8552</v>
      </c>
      <c r="O52" s="151" t="s">
        <v>8489</v>
      </c>
      <c r="P52" s="151">
        <v>5193.0030485770003</v>
      </c>
      <c r="Q52" s="151">
        <v>1</v>
      </c>
    </row>
    <row r="53" spans="1:17" hidden="1">
      <c r="A53" s="151" t="s">
        <v>8533</v>
      </c>
      <c r="B53" s="151" t="s">
        <v>8498</v>
      </c>
      <c r="C53" s="151" t="s">
        <v>8553</v>
      </c>
      <c r="D53" s="151" t="s">
        <v>187</v>
      </c>
      <c r="E53" s="151">
        <v>2005</v>
      </c>
      <c r="F53" s="151" t="s">
        <v>187</v>
      </c>
      <c r="G53" s="151" t="s">
        <v>187</v>
      </c>
      <c r="H53" s="152">
        <v>38353</v>
      </c>
      <c r="K53" s="151" t="s">
        <v>8553</v>
      </c>
      <c r="L53" s="151" t="s">
        <v>8553</v>
      </c>
      <c r="M53" s="151" t="s">
        <v>8553</v>
      </c>
      <c r="N53" s="151" t="s">
        <v>8553</v>
      </c>
      <c r="O53" s="151" t="s">
        <v>8489</v>
      </c>
      <c r="P53" s="151">
        <v>157.9451</v>
      </c>
      <c r="Q53" s="151">
        <v>1</v>
      </c>
    </row>
    <row r="54" spans="1:17" hidden="1">
      <c r="A54" s="151" t="s">
        <v>732</v>
      </c>
      <c r="B54" s="151" t="s">
        <v>8498</v>
      </c>
      <c r="C54" s="151" t="s">
        <v>8554</v>
      </c>
      <c r="D54" s="151" t="s">
        <v>187</v>
      </c>
      <c r="E54" s="151">
        <v>2005</v>
      </c>
      <c r="F54" s="151" t="s">
        <v>187</v>
      </c>
      <c r="G54" s="151" t="s">
        <v>187</v>
      </c>
      <c r="H54" s="152">
        <v>38353</v>
      </c>
      <c r="I54" s="151" t="s">
        <v>8555</v>
      </c>
      <c r="K54" s="151" t="s">
        <v>8556</v>
      </c>
      <c r="L54" s="151" t="s">
        <v>8554</v>
      </c>
      <c r="M54" s="151" t="s">
        <v>8554</v>
      </c>
      <c r="N54" s="151" t="s">
        <v>8554</v>
      </c>
      <c r="O54" s="151" t="s">
        <v>8489</v>
      </c>
      <c r="P54" s="151">
        <v>0</v>
      </c>
      <c r="Q54" s="151">
        <v>1</v>
      </c>
    </row>
    <row r="55" spans="1:17" hidden="1">
      <c r="A55" s="151" t="s">
        <v>732</v>
      </c>
      <c r="B55" s="151" t="s">
        <v>8498</v>
      </c>
      <c r="C55" s="151" t="s">
        <v>698</v>
      </c>
      <c r="D55" s="151" t="s">
        <v>187</v>
      </c>
      <c r="E55" s="151">
        <v>2005</v>
      </c>
      <c r="F55" s="151" t="s">
        <v>187</v>
      </c>
      <c r="G55" s="151" t="s">
        <v>187</v>
      </c>
      <c r="H55" s="152">
        <v>38353</v>
      </c>
      <c r="I55" s="151" t="s">
        <v>8557</v>
      </c>
      <c r="K55" s="151" t="s">
        <v>8558</v>
      </c>
      <c r="L55" s="151" t="s">
        <v>698</v>
      </c>
      <c r="M55" s="151" t="s">
        <v>698</v>
      </c>
      <c r="N55" s="151" t="s">
        <v>698</v>
      </c>
      <c r="O55" s="151" t="s">
        <v>8489</v>
      </c>
      <c r="P55" s="151">
        <v>0</v>
      </c>
      <c r="Q55" s="151">
        <v>1</v>
      </c>
    </row>
    <row r="56" spans="1:17" hidden="1">
      <c r="A56" s="151" t="s">
        <v>732</v>
      </c>
      <c r="B56" s="151" t="s">
        <v>8498</v>
      </c>
      <c r="C56" s="151" t="s">
        <v>8559</v>
      </c>
      <c r="D56" s="151" t="s">
        <v>187</v>
      </c>
      <c r="E56" s="151">
        <v>2005</v>
      </c>
      <c r="F56" s="151" t="s">
        <v>187</v>
      </c>
      <c r="G56" s="151" t="s">
        <v>187</v>
      </c>
      <c r="H56" s="152">
        <v>38353</v>
      </c>
      <c r="I56" s="151" t="s">
        <v>8555</v>
      </c>
      <c r="K56" s="151" t="s">
        <v>8560</v>
      </c>
      <c r="L56" s="151" t="s">
        <v>8559</v>
      </c>
      <c r="M56" s="151" t="s">
        <v>8559</v>
      </c>
      <c r="N56" s="151" t="s">
        <v>8559</v>
      </c>
      <c r="O56" s="151" t="s">
        <v>8489</v>
      </c>
      <c r="P56" s="151">
        <v>0.21351478199999999</v>
      </c>
      <c r="Q56" s="151">
        <v>1</v>
      </c>
    </row>
    <row r="57" spans="1:17" hidden="1">
      <c r="A57" s="151" t="s">
        <v>732</v>
      </c>
      <c r="B57" s="151" t="s">
        <v>8498</v>
      </c>
      <c r="C57" s="151" t="s">
        <v>733</v>
      </c>
      <c r="D57" s="151" t="s">
        <v>187</v>
      </c>
      <c r="E57" s="151">
        <v>2005</v>
      </c>
      <c r="F57" s="151" t="s">
        <v>187</v>
      </c>
      <c r="G57" s="151" t="s">
        <v>187</v>
      </c>
      <c r="H57" s="152">
        <v>38353</v>
      </c>
      <c r="I57" s="151" t="s">
        <v>8555</v>
      </c>
      <c r="K57" s="151" t="s">
        <v>8561</v>
      </c>
      <c r="L57" s="151" t="s">
        <v>733</v>
      </c>
      <c r="M57" s="151" t="s">
        <v>733</v>
      </c>
      <c r="N57" s="151" t="s">
        <v>733</v>
      </c>
      <c r="O57" s="151" t="s">
        <v>8489</v>
      </c>
      <c r="P57" s="151">
        <v>24.761716833000001</v>
      </c>
      <c r="Q57" s="151">
        <v>1</v>
      </c>
    </row>
    <row r="58" spans="1:17" hidden="1">
      <c r="A58" s="151" t="s">
        <v>732</v>
      </c>
      <c r="B58" s="151" t="s">
        <v>8498</v>
      </c>
      <c r="C58" s="151" t="s">
        <v>8562</v>
      </c>
      <c r="D58" s="151" t="s">
        <v>187</v>
      </c>
      <c r="E58" s="151">
        <v>2005</v>
      </c>
      <c r="F58" s="151" t="s">
        <v>187</v>
      </c>
      <c r="G58" s="151" t="s">
        <v>187</v>
      </c>
      <c r="H58" s="152">
        <v>38353</v>
      </c>
      <c r="I58" s="151" t="s">
        <v>8555</v>
      </c>
      <c r="K58" s="151" t="s">
        <v>8563</v>
      </c>
      <c r="L58" s="151" t="s">
        <v>8562</v>
      </c>
      <c r="M58" s="151" t="s">
        <v>8562</v>
      </c>
      <c r="N58" s="151" t="s">
        <v>8562</v>
      </c>
      <c r="O58" s="151" t="s">
        <v>8489</v>
      </c>
      <c r="P58" s="151">
        <v>13.656107078</v>
      </c>
      <c r="Q58" s="151">
        <v>1</v>
      </c>
    </row>
    <row r="59" spans="1:17" hidden="1">
      <c r="A59" s="151" t="s">
        <v>732</v>
      </c>
      <c r="B59" s="151" t="s">
        <v>8498</v>
      </c>
      <c r="C59" s="151" t="s">
        <v>8500</v>
      </c>
      <c r="D59" s="151" t="s">
        <v>187</v>
      </c>
      <c r="E59" s="151">
        <v>2005</v>
      </c>
      <c r="F59" s="151" t="s">
        <v>187</v>
      </c>
      <c r="G59" s="151" t="s">
        <v>187</v>
      </c>
      <c r="H59" s="152">
        <v>38353</v>
      </c>
      <c r="I59" s="151" t="s">
        <v>8557</v>
      </c>
      <c r="K59" s="151" t="s">
        <v>8564</v>
      </c>
      <c r="L59" s="151" t="s">
        <v>8500</v>
      </c>
      <c r="M59" s="151" t="s">
        <v>8500</v>
      </c>
      <c r="N59" s="151" t="s">
        <v>8500</v>
      </c>
      <c r="O59" s="151" t="s">
        <v>8489</v>
      </c>
      <c r="P59" s="151">
        <v>0</v>
      </c>
      <c r="Q59" s="151">
        <v>1</v>
      </c>
    </row>
    <row r="60" spans="1:17" hidden="1">
      <c r="A60" s="151" t="s">
        <v>732</v>
      </c>
      <c r="B60" s="151" t="s">
        <v>8498</v>
      </c>
      <c r="C60" s="151" t="s">
        <v>8500</v>
      </c>
      <c r="D60" s="151" t="s">
        <v>187</v>
      </c>
      <c r="E60" s="151">
        <v>2005</v>
      </c>
      <c r="F60" s="151" t="s">
        <v>187</v>
      </c>
      <c r="G60" s="151" t="s">
        <v>187</v>
      </c>
      <c r="H60" s="152">
        <v>38353</v>
      </c>
      <c r="I60" s="151" t="s">
        <v>8557</v>
      </c>
      <c r="K60" s="151" t="s">
        <v>8565</v>
      </c>
      <c r="L60" s="151" t="s">
        <v>8500</v>
      </c>
      <c r="M60" s="151" t="s">
        <v>8500</v>
      </c>
      <c r="N60" s="151" t="s">
        <v>8500</v>
      </c>
      <c r="O60" s="151" t="s">
        <v>8489</v>
      </c>
      <c r="P60" s="151">
        <v>6.1830019800000002</v>
      </c>
      <c r="Q60" s="151">
        <v>1</v>
      </c>
    </row>
    <row r="61" spans="1:17" hidden="1">
      <c r="A61" s="151" t="s">
        <v>732</v>
      </c>
      <c r="B61" s="151" t="s">
        <v>8498</v>
      </c>
      <c r="C61" s="151" t="s">
        <v>8502</v>
      </c>
      <c r="D61" s="151" t="s">
        <v>187</v>
      </c>
      <c r="E61" s="151">
        <v>2005</v>
      </c>
      <c r="F61" s="151" t="s">
        <v>187</v>
      </c>
      <c r="G61" s="151" t="s">
        <v>187</v>
      </c>
      <c r="H61" s="152">
        <v>38353</v>
      </c>
      <c r="I61" s="151" t="s">
        <v>8557</v>
      </c>
      <c r="K61" s="151" t="s">
        <v>8566</v>
      </c>
      <c r="L61" s="151" t="s">
        <v>8502</v>
      </c>
      <c r="M61" s="151" t="s">
        <v>8502</v>
      </c>
      <c r="N61" s="151" t="s">
        <v>8502</v>
      </c>
      <c r="O61" s="151" t="s">
        <v>8489</v>
      </c>
      <c r="P61" s="151">
        <v>0.61383657999999997</v>
      </c>
      <c r="Q61" s="151">
        <v>1</v>
      </c>
    </row>
    <row r="62" spans="1:17" hidden="1">
      <c r="A62" s="151" t="s">
        <v>732</v>
      </c>
      <c r="B62" s="151" t="s">
        <v>8498</v>
      </c>
      <c r="C62" s="151" t="s">
        <v>8502</v>
      </c>
      <c r="D62" s="151" t="s">
        <v>187</v>
      </c>
      <c r="E62" s="151">
        <v>2005</v>
      </c>
      <c r="F62" s="151" t="s">
        <v>187</v>
      </c>
      <c r="G62" s="151" t="s">
        <v>187</v>
      </c>
      <c r="H62" s="152">
        <v>38353</v>
      </c>
      <c r="I62" s="151" t="s">
        <v>8557</v>
      </c>
      <c r="K62" s="151" t="s">
        <v>8567</v>
      </c>
      <c r="L62" s="151" t="s">
        <v>8502</v>
      </c>
      <c r="M62" s="151" t="s">
        <v>8502</v>
      </c>
      <c r="N62" s="151" t="s">
        <v>8502</v>
      </c>
      <c r="O62" s="151" t="s">
        <v>8489</v>
      </c>
      <c r="P62" s="151">
        <v>7.7776943000000001E-2</v>
      </c>
      <c r="Q62" s="151">
        <v>1</v>
      </c>
    </row>
    <row r="63" spans="1:17" hidden="1">
      <c r="A63" s="151" t="s">
        <v>732</v>
      </c>
      <c r="B63" s="151" t="s">
        <v>8498</v>
      </c>
      <c r="C63" s="151" t="s">
        <v>8502</v>
      </c>
      <c r="D63" s="151" t="s">
        <v>187</v>
      </c>
      <c r="E63" s="151">
        <v>2005</v>
      </c>
      <c r="F63" s="151" t="s">
        <v>187</v>
      </c>
      <c r="G63" s="151" t="s">
        <v>187</v>
      </c>
      <c r="H63" s="152">
        <v>38353</v>
      </c>
      <c r="I63" s="151" t="s">
        <v>8557</v>
      </c>
      <c r="K63" s="151" t="s">
        <v>8568</v>
      </c>
      <c r="L63" s="151" t="s">
        <v>8502</v>
      </c>
      <c r="M63" s="151" t="s">
        <v>8502</v>
      </c>
      <c r="N63" s="151" t="s">
        <v>8502</v>
      </c>
      <c r="O63" s="151" t="s">
        <v>8489</v>
      </c>
      <c r="P63" s="151">
        <v>0</v>
      </c>
      <c r="Q63" s="151">
        <v>1</v>
      </c>
    </row>
    <row r="64" spans="1:17" hidden="1">
      <c r="A64" s="151" t="s">
        <v>732</v>
      </c>
      <c r="B64" s="151" t="s">
        <v>8498</v>
      </c>
      <c r="C64" s="151" t="s">
        <v>8502</v>
      </c>
      <c r="D64" s="151" t="s">
        <v>187</v>
      </c>
      <c r="E64" s="151">
        <v>2005</v>
      </c>
      <c r="F64" s="151" t="s">
        <v>187</v>
      </c>
      <c r="G64" s="151" t="s">
        <v>187</v>
      </c>
      <c r="H64" s="152">
        <v>38353</v>
      </c>
      <c r="I64" s="151" t="s">
        <v>8557</v>
      </c>
      <c r="K64" s="151" t="s">
        <v>8569</v>
      </c>
      <c r="L64" s="151" t="s">
        <v>8502</v>
      </c>
      <c r="M64" s="151" t="s">
        <v>8502</v>
      </c>
      <c r="N64" s="151" t="s">
        <v>8502</v>
      </c>
      <c r="O64" s="151" t="s">
        <v>8489</v>
      </c>
      <c r="P64" s="151">
        <v>0</v>
      </c>
      <c r="Q64" s="151">
        <v>1</v>
      </c>
    </row>
    <row r="65" spans="1:17" hidden="1">
      <c r="A65" s="151" t="s">
        <v>732</v>
      </c>
      <c r="B65" s="151" t="s">
        <v>8498</v>
      </c>
      <c r="C65" s="151" t="s">
        <v>8570</v>
      </c>
      <c r="D65" s="151" t="s">
        <v>187</v>
      </c>
      <c r="E65" s="151">
        <v>2005</v>
      </c>
      <c r="F65" s="151" t="s">
        <v>187</v>
      </c>
      <c r="G65" s="151" t="s">
        <v>187</v>
      </c>
      <c r="H65" s="152">
        <v>38353</v>
      </c>
      <c r="I65" s="151" t="s">
        <v>8557</v>
      </c>
      <c r="K65" s="151" t="s">
        <v>8570</v>
      </c>
      <c r="L65" s="151" t="s">
        <v>8570</v>
      </c>
      <c r="M65" s="151" t="s">
        <v>8570</v>
      </c>
      <c r="N65" s="151" t="s">
        <v>8570</v>
      </c>
      <c r="O65" s="151" t="s">
        <v>8489</v>
      </c>
      <c r="P65" s="151">
        <v>1.37834E-3</v>
      </c>
      <c r="Q65" s="151">
        <v>1</v>
      </c>
    </row>
    <row r="66" spans="1:17" hidden="1">
      <c r="A66" s="151" t="s">
        <v>732</v>
      </c>
      <c r="B66" s="151" t="s">
        <v>8498</v>
      </c>
      <c r="C66" s="151" t="s">
        <v>8571</v>
      </c>
      <c r="D66" s="151" t="s">
        <v>187</v>
      </c>
      <c r="E66" s="151">
        <v>2005</v>
      </c>
      <c r="F66" s="151" t="s">
        <v>187</v>
      </c>
      <c r="G66" s="151" t="s">
        <v>187</v>
      </c>
      <c r="H66" s="152">
        <v>38353</v>
      </c>
      <c r="I66" s="151" t="s">
        <v>8555</v>
      </c>
      <c r="K66" s="151" t="s">
        <v>8572</v>
      </c>
      <c r="L66" s="151" t="s">
        <v>8571</v>
      </c>
      <c r="M66" s="151" t="s">
        <v>8571</v>
      </c>
      <c r="N66" s="151" t="s">
        <v>8571</v>
      </c>
      <c r="O66" s="151" t="s">
        <v>8489</v>
      </c>
      <c r="P66" s="151">
        <v>3.555469972</v>
      </c>
      <c r="Q66" s="151">
        <v>1</v>
      </c>
    </row>
    <row r="67" spans="1:17" hidden="1">
      <c r="A67" s="151" t="s">
        <v>732</v>
      </c>
      <c r="B67" s="151" t="s">
        <v>8498</v>
      </c>
      <c r="C67" s="151" t="s">
        <v>8571</v>
      </c>
      <c r="D67" s="151" t="s">
        <v>187</v>
      </c>
      <c r="E67" s="151">
        <v>2005</v>
      </c>
      <c r="F67" s="151" t="s">
        <v>187</v>
      </c>
      <c r="G67" s="151" t="s">
        <v>187</v>
      </c>
      <c r="H67" s="152">
        <v>38353</v>
      </c>
      <c r="I67" s="151" t="s">
        <v>8573</v>
      </c>
      <c r="K67" s="151" t="s">
        <v>8574</v>
      </c>
      <c r="L67" s="151" t="s">
        <v>8571</v>
      </c>
      <c r="M67" s="151" t="s">
        <v>8571</v>
      </c>
      <c r="N67" s="151" t="s">
        <v>8571</v>
      </c>
      <c r="O67" s="151" t="s">
        <v>8489</v>
      </c>
      <c r="P67" s="151">
        <v>0</v>
      </c>
      <c r="Q67" s="151">
        <v>1</v>
      </c>
    </row>
    <row r="68" spans="1:17" hidden="1">
      <c r="A68" s="151" t="s">
        <v>732</v>
      </c>
      <c r="B68" s="151" t="s">
        <v>8498</v>
      </c>
      <c r="C68" s="151" t="s">
        <v>8575</v>
      </c>
      <c r="D68" s="151" t="s">
        <v>187</v>
      </c>
      <c r="E68" s="151">
        <v>2005</v>
      </c>
      <c r="F68" s="151" t="s">
        <v>187</v>
      </c>
      <c r="G68" s="151" t="s">
        <v>187</v>
      </c>
      <c r="H68" s="152">
        <v>38353</v>
      </c>
      <c r="I68" s="151" t="s">
        <v>8573</v>
      </c>
      <c r="K68" s="151" t="s">
        <v>8576</v>
      </c>
      <c r="L68" s="151" t="s">
        <v>8575</v>
      </c>
      <c r="M68" s="151" t="s">
        <v>8575</v>
      </c>
      <c r="N68" s="151" t="s">
        <v>8575</v>
      </c>
      <c r="O68" s="151" t="s">
        <v>8489</v>
      </c>
      <c r="P68" s="151">
        <v>4073.4104000000002</v>
      </c>
      <c r="Q68" s="151">
        <v>1</v>
      </c>
    </row>
    <row r="69" spans="1:17" hidden="1">
      <c r="A69" s="151" t="s">
        <v>732</v>
      </c>
      <c r="B69" s="151" t="s">
        <v>8498</v>
      </c>
      <c r="C69" s="151" t="s">
        <v>8577</v>
      </c>
      <c r="D69" s="151" t="s">
        <v>187</v>
      </c>
      <c r="E69" s="151">
        <v>2005</v>
      </c>
      <c r="F69" s="151" t="s">
        <v>187</v>
      </c>
      <c r="G69" s="151" t="s">
        <v>187</v>
      </c>
      <c r="H69" s="152">
        <v>38353</v>
      </c>
      <c r="I69" s="151" t="s">
        <v>8573</v>
      </c>
      <c r="K69" s="151" t="s">
        <v>8578</v>
      </c>
      <c r="L69" s="151" t="s">
        <v>8577</v>
      </c>
      <c r="M69" s="151" t="s">
        <v>8577</v>
      </c>
      <c r="N69" s="151" t="s">
        <v>8577</v>
      </c>
      <c r="O69" s="151" t="s">
        <v>8489</v>
      </c>
      <c r="P69" s="151">
        <v>0</v>
      </c>
      <c r="Q69" s="151">
        <v>1</v>
      </c>
    </row>
    <row r="70" spans="1:17" hidden="1">
      <c r="A70" s="151" t="s">
        <v>732</v>
      </c>
      <c r="B70" s="151" t="s">
        <v>8498</v>
      </c>
      <c r="C70" s="151" t="s">
        <v>8579</v>
      </c>
      <c r="D70" s="151" t="s">
        <v>187</v>
      </c>
      <c r="E70" s="151">
        <v>2005</v>
      </c>
      <c r="F70" s="151" t="s">
        <v>187</v>
      </c>
      <c r="G70" s="151" t="s">
        <v>187</v>
      </c>
      <c r="H70" s="152">
        <v>38353</v>
      </c>
      <c r="I70" s="151" t="s">
        <v>8557</v>
      </c>
      <c r="K70" s="151" t="s">
        <v>8580</v>
      </c>
      <c r="L70" s="151" t="s">
        <v>8579</v>
      </c>
      <c r="M70" s="151" t="s">
        <v>8579</v>
      </c>
      <c r="N70" s="151" t="s">
        <v>8579</v>
      </c>
      <c r="O70" s="151" t="s">
        <v>8489</v>
      </c>
      <c r="P70" s="151">
        <v>0</v>
      </c>
      <c r="Q70" s="151">
        <v>1</v>
      </c>
    </row>
    <row r="71" spans="1:17" hidden="1">
      <c r="A71" s="151" t="s">
        <v>732</v>
      </c>
      <c r="B71" s="151" t="s">
        <v>8498</v>
      </c>
      <c r="C71" s="151" t="s">
        <v>8581</v>
      </c>
      <c r="D71" s="151" t="s">
        <v>187</v>
      </c>
      <c r="E71" s="151">
        <v>2005</v>
      </c>
      <c r="F71" s="151" t="s">
        <v>187</v>
      </c>
      <c r="G71" s="151" t="s">
        <v>187</v>
      </c>
      <c r="H71" s="152">
        <v>38353</v>
      </c>
      <c r="I71" s="151" t="s">
        <v>8557</v>
      </c>
      <c r="K71" s="151" t="s">
        <v>8581</v>
      </c>
      <c r="L71" s="151" t="s">
        <v>8581</v>
      </c>
      <c r="M71" s="151" t="s">
        <v>8581</v>
      </c>
      <c r="N71" s="151" t="s">
        <v>8581</v>
      </c>
      <c r="O71" s="151" t="s">
        <v>8489</v>
      </c>
      <c r="P71" s="151">
        <v>0</v>
      </c>
      <c r="Q71" s="151">
        <v>1</v>
      </c>
    </row>
    <row r="72" spans="1:17" hidden="1">
      <c r="A72" s="151" t="s">
        <v>732</v>
      </c>
      <c r="B72" s="151" t="s">
        <v>8498</v>
      </c>
      <c r="C72" s="151" t="s">
        <v>8582</v>
      </c>
      <c r="D72" s="151" t="s">
        <v>187</v>
      </c>
      <c r="E72" s="151">
        <v>2005</v>
      </c>
      <c r="F72" s="151" t="s">
        <v>187</v>
      </c>
      <c r="G72" s="151" t="s">
        <v>187</v>
      </c>
      <c r="H72" s="152">
        <v>38353</v>
      </c>
      <c r="I72" s="151" t="s">
        <v>8555</v>
      </c>
      <c r="K72" s="151" t="s">
        <v>8583</v>
      </c>
      <c r="L72" s="151" t="s">
        <v>8582</v>
      </c>
      <c r="M72" s="151" t="s">
        <v>8582</v>
      </c>
      <c r="N72" s="151" t="s">
        <v>8582</v>
      </c>
      <c r="O72" s="151" t="s">
        <v>8489</v>
      </c>
      <c r="P72" s="151">
        <v>4.1251536980000001</v>
      </c>
      <c r="Q72" s="151">
        <v>1</v>
      </c>
    </row>
    <row r="73" spans="1:17" hidden="1">
      <c r="A73" s="151" t="s">
        <v>732</v>
      </c>
      <c r="B73" s="151" t="s">
        <v>8584</v>
      </c>
      <c r="C73" s="151" t="s">
        <v>8585</v>
      </c>
      <c r="D73" s="151" t="s">
        <v>187</v>
      </c>
      <c r="E73" s="151">
        <v>2005</v>
      </c>
      <c r="F73" s="151" t="s">
        <v>187</v>
      </c>
      <c r="G73" s="151" t="s">
        <v>187</v>
      </c>
      <c r="H73" s="152">
        <v>38353</v>
      </c>
      <c r="K73" s="151" t="s">
        <v>8586</v>
      </c>
      <c r="L73" s="151" t="s">
        <v>8585</v>
      </c>
      <c r="M73" s="151" t="s">
        <v>8585</v>
      </c>
      <c r="N73" s="151" t="s">
        <v>8585</v>
      </c>
      <c r="O73" s="151" t="s">
        <v>8489</v>
      </c>
      <c r="P73" s="151">
        <v>0</v>
      </c>
      <c r="Q73" s="151">
        <v>1</v>
      </c>
    </row>
    <row r="74" spans="1:17" hidden="1">
      <c r="A74" s="151" t="s">
        <v>732</v>
      </c>
      <c r="B74" s="151" t="s">
        <v>8584</v>
      </c>
      <c r="C74" s="151" t="s">
        <v>8587</v>
      </c>
      <c r="D74" s="151" t="s">
        <v>187</v>
      </c>
      <c r="E74" s="151">
        <v>2005</v>
      </c>
      <c r="F74" s="151" t="s">
        <v>187</v>
      </c>
      <c r="G74" s="151" t="s">
        <v>187</v>
      </c>
      <c r="H74" s="152">
        <v>38353</v>
      </c>
      <c r="K74" s="151" t="s">
        <v>8588</v>
      </c>
      <c r="L74" s="151" t="s">
        <v>8587</v>
      </c>
      <c r="M74" s="151" t="s">
        <v>8587</v>
      </c>
      <c r="N74" s="151" t="s">
        <v>8587</v>
      </c>
      <c r="O74" s="151" t="s">
        <v>8489</v>
      </c>
      <c r="P74" s="151">
        <v>40000</v>
      </c>
      <c r="Q74" s="151">
        <v>1</v>
      </c>
    </row>
    <row r="75" spans="1:17" hidden="1">
      <c r="A75" s="151" t="s">
        <v>732</v>
      </c>
      <c r="B75" s="151" t="s">
        <v>8584</v>
      </c>
      <c r="C75" s="151" t="s">
        <v>8587</v>
      </c>
      <c r="D75" s="151" t="s">
        <v>187</v>
      </c>
      <c r="E75" s="151">
        <v>2005</v>
      </c>
      <c r="F75" s="151" t="s">
        <v>187</v>
      </c>
      <c r="G75" s="151" t="s">
        <v>187</v>
      </c>
      <c r="H75" s="152">
        <v>38353</v>
      </c>
      <c r="K75" s="151" t="s">
        <v>8589</v>
      </c>
      <c r="L75" s="151" t="s">
        <v>8587</v>
      </c>
      <c r="M75" s="151" t="s">
        <v>8587</v>
      </c>
      <c r="N75" s="151" t="s">
        <v>8587</v>
      </c>
      <c r="O75" s="151" t="s">
        <v>8489</v>
      </c>
      <c r="P75" s="151">
        <v>2446.8000000000002</v>
      </c>
      <c r="Q75" s="151">
        <v>1</v>
      </c>
    </row>
    <row r="76" spans="1:17" hidden="1">
      <c r="A76" s="151" t="s">
        <v>732</v>
      </c>
      <c r="B76" s="151" t="s">
        <v>8584</v>
      </c>
      <c r="C76" s="151" t="s">
        <v>8590</v>
      </c>
      <c r="D76" s="151" t="s">
        <v>187</v>
      </c>
      <c r="E76" s="151">
        <v>2005</v>
      </c>
      <c r="F76" s="151" t="s">
        <v>187</v>
      </c>
      <c r="G76" s="151" t="s">
        <v>187</v>
      </c>
      <c r="H76" s="152">
        <v>38353</v>
      </c>
      <c r="K76" s="151" t="s">
        <v>8591</v>
      </c>
      <c r="L76" s="151" t="s">
        <v>8590</v>
      </c>
      <c r="M76" s="151" t="s">
        <v>8590</v>
      </c>
      <c r="N76" s="151" t="s">
        <v>8590</v>
      </c>
      <c r="O76" s="151" t="s">
        <v>8489</v>
      </c>
      <c r="P76" s="151">
        <v>0</v>
      </c>
      <c r="Q76" s="151">
        <v>1</v>
      </c>
    </row>
    <row r="77" spans="1:17" hidden="1">
      <c r="A77" s="151" t="s">
        <v>732</v>
      </c>
      <c r="B77" s="151" t="s">
        <v>8584</v>
      </c>
      <c r="C77" s="151" t="s">
        <v>8592</v>
      </c>
      <c r="D77" s="151" t="s">
        <v>187</v>
      </c>
      <c r="E77" s="151">
        <v>2005</v>
      </c>
      <c r="F77" s="151" t="s">
        <v>187</v>
      </c>
      <c r="G77" s="151" t="s">
        <v>187</v>
      </c>
      <c r="H77" s="152">
        <v>38353</v>
      </c>
      <c r="K77" s="151" t="s">
        <v>8593</v>
      </c>
      <c r="L77" s="151" t="s">
        <v>8592</v>
      </c>
      <c r="M77" s="151" t="s">
        <v>8592</v>
      </c>
      <c r="N77" s="151" t="s">
        <v>8592</v>
      </c>
      <c r="O77" s="151" t="s">
        <v>8489</v>
      </c>
      <c r="P77" s="151">
        <v>12739.634215341999</v>
      </c>
      <c r="Q77" s="151">
        <v>1</v>
      </c>
    </row>
    <row r="78" spans="1:17" hidden="1">
      <c r="A78" s="151" t="s">
        <v>732</v>
      </c>
      <c r="B78" s="151" t="s">
        <v>8584</v>
      </c>
      <c r="C78" s="151" t="s">
        <v>733</v>
      </c>
      <c r="D78" s="151" t="s">
        <v>187</v>
      </c>
      <c r="E78" s="151">
        <v>2005</v>
      </c>
      <c r="F78" s="151" t="s">
        <v>187</v>
      </c>
      <c r="G78" s="151" t="s">
        <v>187</v>
      </c>
      <c r="H78" s="152">
        <v>38353</v>
      </c>
      <c r="K78" s="151" t="s">
        <v>8594</v>
      </c>
      <c r="L78" s="151" t="s">
        <v>733</v>
      </c>
      <c r="M78" s="151" t="s">
        <v>733</v>
      </c>
      <c r="N78" s="151" t="s">
        <v>733</v>
      </c>
      <c r="O78" s="151" t="s">
        <v>8489</v>
      </c>
      <c r="P78" s="151">
        <v>0</v>
      </c>
      <c r="Q78" s="151">
        <v>1</v>
      </c>
    </row>
    <row r="79" spans="1:17" hidden="1">
      <c r="A79" s="151" t="s">
        <v>732</v>
      </c>
      <c r="B79" s="151" t="s">
        <v>8584</v>
      </c>
      <c r="C79" s="151" t="s">
        <v>733</v>
      </c>
      <c r="D79" s="151" t="s">
        <v>187</v>
      </c>
      <c r="E79" s="151">
        <v>2005</v>
      </c>
      <c r="F79" s="151" t="s">
        <v>187</v>
      </c>
      <c r="G79" s="151" t="s">
        <v>187</v>
      </c>
      <c r="H79" s="152">
        <v>38353</v>
      </c>
      <c r="K79" s="151" t="s">
        <v>8595</v>
      </c>
      <c r="L79" s="151" t="s">
        <v>733</v>
      </c>
      <c r="M79" s="151" t="s">
        <v>733</v>
      </c>
      <c r="N79" s="151" t="s">
        <v>733</v>
      </c>
      <c r="O79" s="151" t="s">
        <v>8489</v>
      </c>
      <c r="P79" s="151">
        <v>136945.55501878701</v>
      </c>
      <c r="Q79" s="151">
        <v>1</v>
      </c>
    </row>
    <row r="80" spans="1:17" hidden="1">
      <c r="A80" s="151" t="s">
        <v>732</v>
      </c>
      <c r="B80" s="151" t="s">
        <v>8584</v>
      </c>
      <c r="C80" s="151" t="s">
        <v>733</v>
      </c>
      <c r="D80" s="151" t="s">
        <v>187</v>
      </c>
      <c r="E80" s="151">
        <v>2005</v>
      </c>
      <c r="F80" s="151" t="s">
        <v>187</v>
      </c>
      <c r="G80" s="151" t="s">
        <v>187</v>
      </c>
      <c r="H80" s="152">
        <v>38353</v>
      </c>
      <c r="K80" s="151" t="s">
        <v>8596</v>
      </c>
      <c r="L80" s="151" t="s">
        <v>733</v>
      </c>
      <c r="M80" s="151" t="s">
        <v>733</v>
      </c>
      <c r="N80" s="151" t="s">
        <v>733</v>
      </c>
      <c r="O80" s="151" t="s">
        <v>8489</v>
      </c>
      <c r="P80" s="151">
        <v>2197233.5885271998</v>
      </c>
      <c r="Q80" s="151">
        <v>1</v>
      </c>
    </row>
    <row r="81" spans="1:17" hidden="1">
      <c r="A81" s="151" t="s">
        <v>732</v>
      </c>
      <c r="B81" s="151" t="s">
        <v>8584</v>
      </c>
      <c r="C81" s="151" t="s">
        <v>8597</v>
      </c>
      <c r="D81" s="151" t="s">
        <v>187</v>
      </c>
      <c r="E81" s="151">
        <v>2005</v>
      </c>
      <c r="F81" s="151" t="s">
        <v>187</v>
      </c>
      <c r="G81" s="151" t="s">
        <v>187</v>
      </c>
      <c r="H81" s="152">
        <v>38353</v>
      </c>
      <c r="K81" s="151" t="s">
        <v>8598</v>
      </c>
      <c r="L81" s="151" t="s">
        <v>8597</v>
      </c>
      <c r="M81" s="151" t="s">
        <v>8597</v>
      </c>
      <c r="N81" s="151" t="s">
        <v>8597</v>
      </c>
      <c r="O81" s="151" t="s">
        <v>8489</v>
      </c>
      <c r="P81" s="151">
        <v>0</v>
      </c>
      <c r="Q81" s="151">
        <v>1</v>
      </c>
    </row>
    <row r="82" spans="1:17" hidden="1">
      <c r="A82" s="151" t="s">
        <v>732</v>
      </c>
      <c r="B82" s="151" t="s">
        <v>8584</v>
      </c>
      <c r="C82" s="151" t="s">
        <v>8599</v>
      </c>
      <c r="D82" s="151" t="s">
        <v>187</v>
      </c>
      <c r="E82" s="151">
        <v>2005</v>
      </c>
      <c r="F82" s="151" t="s">
        <v>187</v>
      </c>
      <c r="G82" s="151" t="s">
        <v>187</v>
      </c>
      <c r="H82" s="152">
        <v>38353</v>
      </c>
      <c r="K82" s="151" t="s">
        <v>8600</v>
      </c>
      <c r="L82" s="151" t="s">
        <v>8599</v>
      </c>
      <c r="M82" s="151" t="s">
        <v>8599</v>
      </c>
      <c r="N82" s="151" t="s">
        <v>8599</v>
      </c>
      <c r="O82" s="151" t="s">
        <v>8489</v>
      </c>
      <c r="P82" s="151">
        <v>348736.541070976</v>
      </c>
      <c r="Q82" s="151">
        <v>1</v>
      </c>
    </row>
    <row r="83" spans="1:17" hidden="1">
      <c r="A83" s="151" t="s">
        <v>732</v>
      </c>
      <c r="B83" s="151" t="s">
        <v>8584</v>
      </c>
      <c r="C83" s="151" t="s">
        <v>8601</v>
      </c>
      <c r="D83" s="151" t="s">
        <v>187</v>
      </c>
      <c r="E83" s="151">
        <v>2005</v>
      </c>
      <c r="F83" s="151" t="s">
        <v>187</v>
      </c>
      <c r="G83" s="151" t="s">
        <v>187</v>
      </c>
      <c r="H83" s="152">
        <v>38353</v>
      </c>
      <c r="K83" s="151" t="s">
        <v>8602</v>
      </c>
      <c r="L83" s="151" t="s">
        <v>8601</v>
      </c>
      <c r="M83" s="151" t="s">
        <v>8601</v>
      </c>
      <c r="N83" s="151" t="s">
        <v>8601</v>
      </c>
      <c r="O83" s="151" t="s">
        <v>8489</v>
      </c>
      <c r="P83" s="151">
        <v>10262.131585682</v>
      </c>
      <c r="Q83" s="151">
        <v>1</v>
      </c>
    </row>
    <row r="84" spans="1:17" s="179" customFormat="1">
      <c r="A84" s="179" t="s">
        <v>8484</v>
      </c>
      <c r="B84" s="179" t="s">
        <v>642</v>
      </c>
      <c r="C84" s="179" t="s">
        <v>8603</v>
      </c>
      <c r="D84" s="179" t="s">
        <v>633</v>
      </c>
      <c r="E84" s="179">
        <v>2005</v>
      </c>
      <c r="F84" s="179" t="s">
        <v>633</v>
      </c>
      <c r="G84" s="179" t="s">
        <v>633</v>
      </c>
      <c r="H84" s="180">
        <v>38353</v>
      </c>
      <c r="I84" s="179" t="s">
        <v>8486</v>
      </c>
      <c r="K84" s="179" t="s">
        <v>8604</v>
      </c>
      <c r="L84" s="179" t="s">
        <v>8603</v>
      </c>
      <c r="M84" s="179" t="s">
        <v>1014</v>
      </c>
      <c r="N84" s="179" t="s">
        <v>8488</v>
      </c>
      <c r="O84" s="179" t="s">
        <v>8489</v>
      </c>
      <c r="P84" s="179">
        <v>9442536.2492049504</v>
      </c>
      <c r="Q84" s="179">
        <v>1</v>
      </c>
    </row>
    <row r="85" spans="1:17" hidden="1">
      <c r="A85" s="151" t="s">
        <v>8484</v>
      </c>
      <c r="B85" s="151" t="s">
        <v>642</v>
      </c>
      <c r="C85" s="151" t="s">
        <v>8605</v>
      </c>
      <c r="D85" s="151" t="s">
        <v>633</v>
      </c>
      <c r="E85" s="151">
        <v>2005</v>
      </c>
      <c r="F85" s="151" t="s">
        <v>633</v>
      </c>
      <c r="G85" s="151" t="s">
        <v>633</v>
      </c>
      <c r="H85" s="152">
        <v>38353</v>
      </c>
      <c r="I85" s="151" t="s">
        <v>8486</v>
      </c>
      <c r="K85" s="151" t="s">
        <v>8606</v>
      </c>
      <c r="L85" s="151" t="s">
        <v>8605</v>
      </c>
      <c r="M85" s="151" t="s">
        <v>1014</v>
      </c>
      <c r="N85" s="151" t="s">
        <v>8488</v>
      </c>
      <c r="O85" s="151" t="s">
        <v>8489</v>
      </c>
      <c r="P85" s="151">
        <v>33919.314282475003</v>
      </c>
      <c r="Q85" s="151">
        <v>1</v>
      </c>
    </row>
    <row r="86" spans="1:17" hidden="1">
      <c r="A86" s="151" t="s">
        <v>8484</v>
      </c>
      <c r="B86" s="151" t="s">
        <v>642</v>
      </c>
      <c r="C86" s="151" t="s">
        <v>8607</v>
      </c>
      <c r="D86" s="151" t="s">
        <v>633</v>
      </c>
      <c r="E86" s="151">
        <v>2005</v>
      </c>
      <c r="F86" s="151" t="s">
        <v>633</v>
      </c>
      <c r="G86" s="151" t="s">
        <v>633</v>
      </c>
      <c r="H86" s="152">
        <v>38353</v>
      </c>
      <c r="I86" s="151" t="s">
        <v>8486</v>
      </c>
      <c r="K86" s="151" t="s">
        <v>8608</v>
      </c>
      <c r="L86" s="151" t="s">
        <v>8607</v>
      </c>
      <c r="M86" s="151" t="s">
        <v>1014</v>
      </c>
      <c r="N86" s="151" t="s">
        <v>8488</v>
      </c>
      <c r="O86" s="151" t="s">
        <v>8489</v>
      </c>
      <c r="P86" s="151">
        <v>0</v>
      </c>
      <c r="Q86" s="151">
        <v>1</v>
      </c>
    </row>
    <row r="87" spans="1:17" hidden="1">
      <c r="A87" s="151" t="s">
        <v>8484</v>
      </c>
      <c r="B87" s="151" t="s">
        <v>642</v>
      </c>
      <c r="C87" s="151" t="s">
        <v>8609</v>
      </c>
      <c r="D87" s="151" t="s">
        <v>633</v>
      </c>
      <c r="E87" s="151">
        <v>2005</v>
      </c>
      <c r="F87" s="151" t="s">
        <v>633</v>
      </c>
      <c r="G87" s="151" t="s">
        <v>633</v>
      </c>
      <c r="H87" s="152">
        <v>38353</v>
      </c>
      <c r="I87" s="151" t="s">
        <v>8486</v>
      </c>
      <c r="K87" s="151" t="s">
        <v>8610</v>
      </c>
      <c r="L87" s="151" t="s">
        <v>8609</v>
      </c>
      <c r="M87" s="151" t="s">
        <v>1014</v>
      </c>
      <c r="N87" s="151" t="s">
        <v>8488</v>
      </c>
      <c r="O87" s="151" t="s">
        <v>8489</v>
      </c>
      <c r="P87" s="151">
        <v>395895.48022598901</v>
      </c>
      <c r="Q87" s="151">
        <v>1</v>
      </c>
    </row>
    <row r="88" spans="1:17" hidden="1">
      <c r="A88" s="151" t="s">
        <v>8484</v>
      </c>
      <c r="B88" s="151" t="s">
        <v>8498</v>
      </c>
      <c r="C88" s="151" t="s">
        <v>698</v>
      </c>
      <c r="D88" s="151" t="s">
        <v>633</v>
      </c>
      <c r="E88" s="151">
        <v>2005</v>
      </c>
      <c r="F88" s="151" t="s">
        <v>633</v>
      </c>
      <c r="G88" s="151" t="s">
        <v>633</v>
      </c>
      <c r="H88" s="152">
        <v>38353</v>
      </c>
      <c r="K88" s="151" t="s">
        <v>8499</v>
      </c>
      <c r="L88" s="151" t="s">
        <v>698</v>
      </c>
      <c r="M88" s="151" t="s">
        <v>698</v>
      </c>
      <c r="N88" s="151" t="s">
        <v>698</v>
      </c>
      <c r="O88" s="151" t="s">
        <v>8489</v>
      </c>
      <c r="P88" s="151">
        <v>0</v>
      </c>
      <c r="Q88" s="151">
        <v>1</v>
      </c>
    </row>
    <row r="89" spans="1:17" hidden="1">
      <c r="A89" s="151" t="s">
        <v>8484</v>
      </c>
      <c r="B89" s="151" t="s">
        <v>8498</v>
      </c>
      <c r="C89" s="151" t="s">
        <v>8500</v>
      </c>
      <c r="D89" s="151" t="s">
        <v>633</v>
      </c>
      <c r="E89" s="151">
        <v>2005</v>
      </c>
      <c r="F89" s="151" t="s">
        <v>633</v>
      </c>
      <c r="G89" s="151" t="s">
        <v>633</v>
      </c>
      <c r="H89" s="152">
        <v>38353</v>
      </c>
      <c r="K89" s="151" t="s">
        <v>8501</v>
      </c>
      <c r="L89" s="151" t="s">
        <v>8500</v>
      </c>
      <c r="M89" s="151" t="s">
        <v>8500</v>
      </c>
      <c r="N89" s="151" t="s">
        <v>8500</v>
      </c>
      <c r="O89" s="151" t="s">
        <v>8489</v>
      </c>
      <c r="P89" s="151">
        <v>0</v>
      </c>
      <c r="Q89" s="151">
        <v>1</v>
      </c>
    </row>
    <row r="90" spans="1:17" hidden="1">
      <c r="A90" s="151" t="s">
        <v>8484</v>
      </c>
      <c r="B90" s="151" t="s">
        <v>8498</v>
      </c>
      <c r="C90" s="151" t="s">
        <v>8502</v>
      </c>
      <c r="D90" s="151" t="s">
        <v>633</v>
      </c>
      <c r="E90" s="151">
        <v>2005</v>
      </c>
      <c r="F90" s="151" t="s">
        <v>633</v>
      </c>
      <c r="G90" s="151" t="s">
        <v>633</v>
      </c>
      <c r="H90" s="152">
        <v>38353</v>
      </c>
      <c r="K90" s="151" t="s">
        <v>8503</v>
      </c>
      <c r="L90" s="151" t="s">
        <v>8502</v>
      </c>
      <c r="M90" s="151" t="s">
        <v>8502</v>
      </c>
      <c r="N90" s="151" t="s">
        <v>8502</v>
      </c>
      <c r="O90" s="151" t="s">
        <v>8489</v>
      </c>
      <c r="P90" s="151">
        <v>2499897.1962936702</v>
      </c>
      <c r="Q90" s="151">
        <v>1</v>
      </c>
    </row>
    <row r="91" spans="1:17" hidden="1">
      <c r="A91" s="151" t="s">
        <v>8484</v>
      </c>
      <c r="B91" s="151" t="s">
        <v>8498</v>
      </c>
      <c r="C91" s="151" t="s">
        <v>8504</v>
      </c>
      <c r="D91" s="151" t="s">
        <v>633</v>
      </c>
      <c r="E91" s="151">
        <v>2005</v>
      </c>
      <c r="F91" s="151" t="s">
        <v>633</v>
      </c>
      <c r="G91" s="151" t="s">
        <v>633</v>
      </c>
      <c r="H91" s="152">
        <v>38353</v>
      </c>
      <c r="K91" s="151" t="s">
        <v>8505</v>
      </c>
      <c r="L91" s="151" t="s">
        <v>8504</v>
      </c>
      <c r="M91" s="151" t="s">
        <v>8504</v>
      </c>
      <c r="N91" s="151" t="s">
        <v>8504</v>
      </c>
      <c r="O91" s="151" t="s">
        <v>8489</v>
      </c>
      <c r="P91" s="151">
        <v>0</v>
      </c>
      <c r="Q91" s="151">
        <v>1</v>
      </c>
    </row>
    <row r="92" spans="1:17" hidden="1">
      <c r="A92" s="151" t="s">
        <v>8484</v>
      </c>
      <c r="B92" s="151" t="s">
        <v>8611</v>
      </c>
      <c r="C92" s="151" t="s">
        <v>8612</v>
      </c>
      <c r="D92" s="151" t="s">
        <v>633</v>
      </c>
      <c r="E92" s="151">
        <v>2005</v>
      </c>
      <c r="F92" s="151" t="s">
        <v>633</v>
      </c>
      <c r="G92" s="151" t="s">
        <v>633</v>
      </c>
      <c r="H92" s="152">
        <v>38353</v>
      </c>
      <c r="I92" s="151" t="s">
        <v>8611</v>
      </c>
      <c r="K92" s="151" t="s">
        <v>8612</v>
      </c>
      <c r="L92" s="151" t="s">
        <v>8612</v>
      </c>
      <c r="M92" s="151" t="s">
        <v>8612</v>
      </c>
      <c r="N92" s="151" t="s">
        <v>8612</v>
      </c>
      <c r="O92" s="151" t="s">
        <v>8489</v>
      </c>
      <c r="P92" s="151">
        <v>0</v>
      </c>
      <c r="Q92" s="151">
        <v>1</v>
      </c>
    </row>
    <row r="93" spans="1:17" hidden="1">
      <c r="A93" s="151" t="s">
        <v>8484</v>
      </c>
      <c r="B93" s="151" t="s">
        <v>8611</v>
      </c>
      <c r="C93" s="151" t="s">
        <v>8613</v>
      </c>
      <c r="D93" s="151" t="s">
        <v>633</v>
      </c>
      <c r="E93" s="151">
        <v>2005</v>
      </c>
      <c r="F93" s="151" t="s">
        <v>633</v>
      </c>
      <c r="G93" s="151" t="s">
        <v>633</v>
      </c>
      <c r="H93" s="152">
        <v>38353</v>
      </c>
      <c r="I93" s="151" t="s">
        <v>8611</v>
      </c>
      <c r="K93" s="151" t="s">
        <v>8614</v>
      </c>
      <c r="L93" s="151" t="s">
        <v>8613</v>
      </c>
      <c r="M93" s="151" t="s">
        <v>8613</v>
      </c>
      <c r="N93" s="151" t="s">
        <v>8613</v>
      </c>
      <c r="O93" s="151" t="s">
        <v>8489</v>
      </c>
      <c r="P93" s="151">
        <v>-5150317.58023874</v>
      </c>
      <c r="Q93" s="151">
        <v>1</v>
      </c>
    </row>
    <row r="94" spans="1:17" hidden="1">
      <c r="A94" s="151" t="s">
        <v>8484</v>
      </c>
      <c r="B94" s="151" t="s">
        <v>8506</v>
      </c>
      <c r="C94" s="151" t="s">
        <v>8615</v>
      </c>
      <c r="D94" s="151" t="s">
        <v>633</v>
      </c>
      <c r="E94" s="151">
        <v>2005</v>
      </c>
      <c r="F94" s="151" t="s">
        <v>633</v>
      </c>
      <c r="G94" s="151" t="s">
        <v>633</v>
      </c>
      <c r="H94" s="152">
        <v>38353</v>
      </c>
      <c r="I94" s="151" t="s">
        <v>8508</v>
      </c>
      <c r="K94" s="151" t="s">
        <v>8615</v>
      </c>
      <c r="L94" s="151" t="s">
        <v>8615</v>
      </c>
      <c r="M94" s="151" t="s">
        <v>8615</v>
      </c>
      <c r="N94" s="151" t="s">
        <v>8615</v>
      </c>
      <c r="O94" s="151" t="s">
        <v>8489</v>
      </c>
      <c r="P94" s="151">
        <v>0</v>
      </c>
      <c r="Q94" s="151">
        <v>1</v>
      </c>
    </row>
    <row r="95" spans="1:17" hidden="1">
      <c r="A95" s="151" t="s">
        <v>8484</v>
      </c>
      <c r="B95" s="151" t="s">
        <v>8506</v>
      </c>
      <c r="C95" s="151" t="s">
        <v>8507</v>
      </c>
      <c r="D95" s="151" t="s">
        <v>633</v>
      </c>
      <c r="E95" s="151">
        <v>2005</v>
      </c>
      <c r="F95" s="151" t="s">
        <v>633</v>
      </c>
      <c r="G95" s="151" t="s">
        <v>633</v>
      </c>
      <c r="H95" s="152">
        <v>38353</v>
      </c>
      <c r="I95" s="151" t="s">
        <v>8508</v>
      </c>
      <c r="K95" s="151" t="s">
        <v>8507</v>
      </c>
      <c r="L95" s="151" t="s">
        <v>8507</v>
      </c>
      <c r="M95" s="151" t="s">
        <v>8507</v>
      </c>
      <c r="N95" s="151" t="s">
        <v>8509</v>
      </c>
      <c r="O95" s="151" t="s">
        <v>8489</v>
      </c>
      <c r="P95" s="151">
        <v>0</v>
      </c>
      <c r="Q95" s="151">
        <v>1</v>
      </c>
    </row>
    <row r="96" spans="1:17" hidden="1">
      <c r="A96" s="151" t="s">
        <v>8484</v>
      </c>
      <c r="B96" s="151" t="s">
        <v>8506</v>
      </c>
      <c r="C96" s="151" t="s">
        <v>8513</v>
      </c>
      <c r="D96" s="151" t="s">
        <v>633</v>
      </c>
      <c r="E96" s="151">
        <v>2005</v>
      </c>
      <c r="F96" s="151" t="s">
        <v>633</v>
      </c>
      <c r="G96" s="151" t="s">
        <v>633</v>
      </c>
      <c r="H96" s="152">
        <v>38353</v>
      </c>
      <c r="I96" s="151" t="s">
        <v>8508</v>
      </c>
      <c r="K96" s="151" t="s">
        <v>8513</v>
      </c>
      <c r="L96" s="151" t="s">
        <v>8513</v>
      </c>
      <c r="M96" s="151" t="s">
        <v>8513</v>
      </c>
      <c r="N96" s="151" t="s">
        <v>8509</v>
      </c>
      <c r="O96" s="151" t="s">
        <v>8489</v>
      </c>
      <c r="P96" s="151">
        <v>0</v>
      </c>
      <c r="Q96" s="151">
        <v>1</v>
      </c>
    </row>
    <row r="97" spans="1:17" hidden="1">
      <c r="A97" s="151" t="s">
        <v>8484</v>
      </c>
      <c r="B97" s="151" t="s">
        <v>8506</v>
      </c>
      <c r="C97" s="151" t="s">
        <v>8514</v>
      </c>
      <c r="D97" s="151" t="s">
        <v>633</v>
      </c>
      <c r="E97" s="151">
        <v>2005</v>
      </c>
      <c r="F97" s="151" t="s">
        <v>633</v>
      </c>
      <c r="G97" s="151" t="s">
        <v>633</v>
      </c>
      <c r="H97" s="152">
        <v>38353</v>
      </c>
      <c r="I97" s="151" t="s">
        <v>8508</v>
      </c>
      <c r="K97" s="151" t="s">
        <v>8616</v>
      </c>
      <c r="L97" s="151" t="s">
        <v>8514</v>
      </c>
      <c r="M97" s="151" t="s">
        <v>8514</v>
      </c>
      <c r="N97" s="151" t="s">
        <v>8509</v>
      </c>
      <c r="O97" s="151" t="s">
        <v>8489</v>
      </c>
      <c r="P97" s="151">
        <v>0</v>
      </c>
      <c r="Q97" s="151">
        <v>1</v>
      </c>
    </row>
    <row r="98" spans="1:17" hidden="1">
      <c r="A98" s="151" t="s">
        <v>8518</v>
      </c>
      <c r="B98" s="151" t="s">
        <v>8617</v>
      </c>
      <c r="C98" s="151" t="s">
        <v>8579</v>
      </c>
      <c r="D98" s="151" t="s">
        <v>633</v>
      </c>
      <c r="E98" s="151">
        <v>2005</v>
      </c>
      <c r="F98" s="151" t="s">
        <v>633</v>
      </c>
      <c r="G98" s="151" t="s">
        <v>633</v>
      </c>
      <c r="H98" s="152">
        <v>38353</v>
      </c>
      <c r="K98" s="151" t="s">
        <v>8618</v>
      </c>
      <c r="L98" s="151" t="s">
        <v>8579</v>
      </c>
      <c r="M98" s="151" t="s">
        <v>8579</v>
      </c>
      <c r="N98" s="151" t="s">
        <v>8579</v>
      </c>
      <c r="O98" s="151" t="s">
        <v>8489</v>
      </c>
      <c r="P98" s="151">
        <v>73232.696119043001</v>
      </c>
      <c r="Q98" s="151">
        <v>1</v>
      </c>
    </row>
    <row r="99" spans="1:17" hidden="1">
      <c r="A99" s="151" t="s">
        <v>8518</v>
      </c>
      <c r="B99" s="151" t="s">
        <v>8498</v>
      </c>
      <c r="C99" s="151" t="s">
        <v>698</v>
      </c>
      <c r="D99" s="151" t="s">
        <v>633</v>
      </c>
      <c r="E99" s="151">
        <v>2005</v>
      </c>
      <c r="F99" s="151" t="s">
        <v>8619</v>
      </c>
      <c r="G99" s="151" t="s">
        <v>633</v>
      </c>
      <c r="H99" s="152">
        <v>38353</v>
      </c>
      <c r="K99" s="151" t="s">
        <v>8499</v>
      </c>
      <c r="L99" s="151" t="s">
        <v>698</v>
      </c>
      <c r="M99" s="151" t="s">
        <v>698</v>
      </c>
      <c r="N99" s="151" t="s">
        <v>698</v>
      </c>
      <c r="O99" s="151" t="s">
        <v>8489</v>
      </c>
      <c r="P99" s="151">
        <v>0</v>
      </c>
      <c r="Q99" s="151">
        <v>1</v>
      </c>
    </row>
    <row r="100" spans="1:17" hidden="1">
      <c r="A100" s="151" t="s">
        <v>8518</v>
      </c>
      <c r="B100" s="151" t="s">
        <v>8498</v>
      </c>
      <c r="C100" s="151" t="s">
        <v>698</v>
      </c>
      <c r="D100" s="151" t="s">
        <v>633</v>
      </c>
      <c r="E100" s="151">
        <v>2005</v>
      </c>
      <c r="F100" s="151" t="s">
        <v>633</v>
      </c>
      <c r="G100" s="151" t="s">
        <v>633</v>
      </c>
      <c r="H100" s="152">
        <v>38353</v>
      </c>
      <c r="K100" s="151" t="s">
        <v>8499</v>
      </c>
      <c r="L100" s="151" t="s">
        <v>698</v>
      </c>
      <c r="M100" s="151" t="s">
        <v>698</v>
      </c>
      <c r="N100" s="151" t="s">
        <v>698</v>
      </c>
      <c r="O100" s="151" t="s">
        <v>8489</v>
      </c>
      <c r="P100" s="151">
        <v>118567.805664314</v>
      </c>
      <c r="Q100" s="151">
        <v>1</v>
      </c>
    </row>
    <row r="101" spans="1:17" hidden="1">
      <c r="A101" s="151" t="s">
        <v>8518</v>
      </c>
      <c r="B101" s="151" t="s">
        <v>8498</v>
      </c>
      <c r="C101" s="151" t="s">
        <v>8620</v>
      </c>
      <c r="D101" s="151" t="s">
        <v>633</v>
      </c>
      <c r="E101" s="151">
        <v>2005</v>
      </c>
      <c r="F101" s="151" t="s">
        <v>633</v>
      </c>
      <c r="G101" s="151" t="s">
        <v>633</v>
      </c>
      <c r="H101" s="152">
        <v>38353</v>
      </c>
      <c r="K101" s="151" t="s">
        <v>8621</v>
      </c>
      <c r="L101" s="151" t="s">
        <v>8620</v>
      </c>
      <c r="M101" s="151" t="s">
        <v>8620</v>
      </c>
      <c r="N101" s="151" t="s">
        <v>8620</v>
      </c>
      <c r="O101" s="151" t="s">
        <v>8489</v>
      </c>
      <c r="P101" s="151">
        <v>1488.0130718949999</v>
      </c>
      <c r="Q101" s="151">
        <v>1</v>
      </c>
    </row>
    <row r="102" spans="1:17" hidden="1">
      <c r="A102" s="151" t="s">
        <v>8518</v>
      </c>
      <c r="B102" s="151" t="s">
        <v>8498</v>
      </c>
      <c r="C102" s="151" t="s">
        <v>8500</v>
      </c>
      <c r="D102" s="151" t="s">
        <v>633</v>
      </c>
      <c r="E102" s="151">
        <v>2005</v>
      </c>
      <c r="F102" s="151" t="s">
        <v>8619</v>
      </c>
      <c r="G102" s="151" t="s">
        <v>633</v>
      </c>
      <c r="H102" s="152">
        <v>38353</v>
      </c>
      <c r="K102" s="151" t="s">
        <v>8501</v>
      </c>
      <c r="L102" s="151" t="s">
        <v>8500</v>
      </c>
      <c r="M102" s="151" t="s">
        <v>8500</v>
      </c>
      <c r="N102" s="151" t="s">
        <v>8500</v>
      </c>
      <c r="O102" s="151" t="s">
        <v>8489</v>
      </c>
      <c r="P102" s="151">
        <v>0</v>
      </c>
      <c r="Q102" s="151">
        <v>1</v>
      </c>
    </row>
    <row r="103" spans="1:17" hidden="1">
      <c r="A103" s="151" t="s">
        <v>8518</v>
      </c>
      <c r="B103" s="151" t="s">
        <v>8498</v>
      </c>
      <c r="C103" s="151" t="s">
        <v>8500</v>
      </c>
      <c r="D103" s="151" t="s">
        <v>633</v>
      </c>
      <c r="E103" s="151">
        <v>2005</v>
      </c>
      <c r="F103" s="151" t="s">
        <v>633</v>
      </c>
      <c r="G103" s="151" t="s">
        <v>633</v>
      </c>
      <c r="H103" s="152">
        <v>38353</v>
      </c>
      <c r="K103" s="151" t="s">
        <v>8501</v>
      </c>
      <c r="L103" s="151" t="s">
        <v>8500</v>
      </c>
      <c r="M103" s="151" t="s">
        <v>8500</v>
      </c>
      <c r="N103" s="151" t="s">
        <v>8500</v>
      </c>
      <c r="O103" s="151" t="s">
        <v>8489</v>
      </c>
      <c r="P103" s="151">
        <v>5390087.9619205901</v>
      </c>
      <c r="Q103" s="151">
        <v>1</v>
      </c>
    </row>
    <row r="104" spans="1:17" hidden="1">
      <c r="A104" s="151" t="s">
        <v>8518</v>
      </c>
      <c r="B104" s="151" t="s">
        <v>8498</v>
      </c>
      <c r="C104" s="151" t="s">
        <v>8502</v>
      </c>
      <c r="D104" s="151" t="s">
        <v>633</v>
      </c>
      <c r="E104" s="151">
        <v>2005</v>
      </c>
      <c r="F104" s="151" t="s">
        <v>8619</v>
      </c>
      <c r="G104" s="151" t="s">
        <v>633</v>
      </c>
      <c r="H104" s="152">
        <v>38353</v>
      </c>
      <c r="K104" s="151" t="s">
        <v>8503</v>
      </c>
      <c r="L104" s="151" t="s">
        <v>8502</v>
      </c>
      <c r="M104" s="151" t="s">
        <v>8502</v>
      </c>
      <c r="N104" s="151" t="s">
        <v>8502</v>
      </c>
      <c r="O104" s="151" t="s">
        <v>8489</v>
      </c>
      <c r="P104" s="151">
        <v>0</v>
      </c>
      <c r="Q104" s="151">
        <v>1</v>
      </c>
    </row>
    <row r="105" spans="1:17" hidden="1">
      <c r="A105" s="151" t="s">
        <v>8518</v>
      </c>
      <c r="B105" s="151" t="s">
        <v>8498</v>
      </c>
      <c r="C105" s="151" t="s">
        <v>8502</v>
      </c>
      <c r="D105" s="151" t="s">
        <v>633</v>
      </c>
      <c r="E105" s="151">
        <v>2005</v>
      </c>
      <c r="F105" s="151" t="s">
        <v>633</v>
      </c>
      <c r="G105" s="151" t="s">
        <v>633</v>
      </c>
      <c r="H105" s="152">
        <v>38353</v>
      </c>
      <c r="K105" s="151" t="s">
        <v>8503</v>
      </c>
      <c r="L105" s="151" t="s">
        <v>8502</v>
      </c>
      <c r="M105" s="151" t="s">
        <v>8502</v>
      </c>
      <c r="N105" s="151" t="s">
        <v>8502</v>
      </c>
      <c r="O105" s="151" t="s">
        <v>8489</v>
      </c>
      <c r="P105" s="151">
        <v>769237.98812657199</v>
      </c>
      <c r="Q105" s="151">
        <v>1</v>
      </c>
    </row>
    <row r="106" spans="1:17" hidden="1">
      <c r="A106" s="151" t="s">
        <v>8518</v>
      </c>
      <c r="B106" s="151" t="s">
        <v>8498</v>
      </c>
      <c r="C106" s="151" t="s">
        <v>8504</v>
      </c>
      <c r="D106" s="151" t="s">
        <v>633</v>
      </c>
      <c r="E106" s="151">
        <v>2005</v>
      </c>
      <c r="F106" s="151" t="s">
        <v>8619</v>
      </c>
      <c r="G106" s="151" t="s">
        <v>633</v>
      </c>
      <c r="H106" s="152">
        <v>38353</v>
      </c>
      <c r="K106" s="151" t="s">
        <v>8505</v>
      </c>
      <c r="L106" s="151" t="s">
        <v>8504</v>
      </c>
      <c r="M106" s="151" t="s">
        <v>8504</v>
      </c>
      <c r="N106" s="151" t="s">
        <v>8504</v>
      </c>
      <c r="O106" s="151" t="s">
        <v>8489</v>
      </c>
      <c r="P106" s="151">
        <v>0</v>
      </c>
      <c r="Q106" s="151">
        <v>1</v>
      </c>
    </row>
    <row r="107" spans="1:17" hidden="1">
      <c r="A107" s="151" t="s">
        <v>8518</v>
      </c>
      <c r="B107" s="151" t="s">
        <v>8498</v>
      </c>
      <c r="C107" s="151" t="s">
        <v>8504</v>
      </c>
      <c r="D107" s="151" t="s">
        <v>633</v>
      </c>
      <c r="E107" s="151">
        <v>2005</v>
      </c>
      <c r="F107" s="151" t="s">
        <v>633</v>
      </c>
      <c r="G107" s="151" t="s">
        <v>633</v>
      </c>
      <c r="H107" s="152">
        <v>38353</v>
      </c>
      <c r="K107" s="151" t="s">
        <v>8505</v>
      </c>
      <c r="L107" s="151" t="s">
        <v>8504</v>
      </c>
      <c r="M107" s="151" t="s">
        <v>8504</v>
      </c>
      <c r="N107" s="151" t="s">
        <v>8504</v>
      </c>
      <c r="O107" s="151" t="s">
        <v>8489</v>
      </c>
      <c r="P107" s="151">
        <v>0</v>
      </c>
      <c r="Q107" s="151">
        <v>1</v>
      </c>
    </row>
    <row r="108" spans="1:17" hidden="1">
      <c r="A108" s="151" t="s">
        <v>8519</v>
      </c>
      <c r="B108" s="151" t="s">
        <v>8498</v>
      </c>
      <c r="C108" s="151" t="s">
        <v>698</v>
      </c>
      <c r="D108" s="151" t="s">
        <v>633</v>
      </c>
      <c r="E108" s="151">
        <v>2005</v>
      </c>
      <c r="F108" s="151" t="s">
        <v>8619</v>
      </c>
      <c r="G108" s="151" t="s">
        <v>633</v>
      </c>
      <c r="H108" s="152">
        <v>38353</v>
      </c>
      <c r="I108" s="151" t="s">
        <v>8520</v>
      </c>
      <c r="K108" s="151" t="s">
        <v>8499</v>
      </c>
      <c r="L108" s="151" t="s">
        <v>698</v>
      </c>
      <c r="M108" s="151" t="s">
        <v>698</v>
      </c>
      <c r="N108" s="151" t="s">
        <v>698</v>
      </c>
      <c r="O108" s="151" t="s">
        <v>8489</v>
      </c>
      <c r="P108" s="151">
        <v>0</v>
      </c>
      <c r="Q108" s="151">
        <v>1</v>
      </c>
    </row>
    <row r="109" spans="1:17" hidden="1">
      <c r="A109" s="151" t="s">
        <v>8519</v>
      </c>
      <c r="B109" s="151" t="s">
        <v>8498</v>
      </c>
      <c r="C109" s="151" t="s">
        <v>698</v>
      </c>
      <c r="D109" s="151" t="s">
        <v>633</v>
      </c>
      <c r="E109" s="151">
        <v>2005</v>
      </c>
      <c r="F109" s="151" t="s">
        <v>633</v>
      </c>
      <c r="G109" s="151" t="s">
        <v>633</v>
      </c>
      <c r="H109" s="152">
        <v>38353</v>
      </c>
      <c r="I109" s="151" t="s">
        <v>8520</v>
      </c>
      <c r="K109" s="151" t="s">
        <v>8499</v>
      </c>
      <c r="L109" s="151" t="s">
        <v>698</v>
      </c>
      <c r="M109" s="151" t="s">
        <v>698</v>
      </c>
      <c r="N109" s="151" t="s">
        <v>698</v>
      </c>
      <c r="O109" s="151" t="s">
        <v>8489</v>
      </c>
      <c r="P109" s="151">
        <v>39129502.258393399</v>
      </c>
      <c r="Q109" s="151">
        <v>1</v>
      </c>
    </row>
    <row r="110" spans="1:17" hidden="1">
      <c r="A110" s="151" t="s">
        <v>8519</v>
      </c>
      <c r="B110" s="151" t="s">
        <v>8498</v>
      </c>
      <c r="C110" s="151" t="s">
        <v>8622</v>
      </c>
      <c r="D110" s="151" t="s">
        <v>633</v>
      </c>
      <c r="E110" s="151">
        <v>2005</v>
      </c>
      <c r="F110" s="151" t="s">
        <v>633</v>
      </c>
      <c r="G110" s="151" t="s">
        <v>633</v>
      </c>
      <c r="H110" s="152">
        <v>38353</v>
      </c>
      <c r="I110" s="151" t="s">
        <v>8520</v>
      </c>
      <c r="K110" s="151" t="s">
        <v>8623</v>
      </c>
      <c r="L110" s="151" t="s">
        <v>8622</v>
      </c>
      <c r="M110" s="151" t="s">
        <v>8622</v>
      </c>
      <c r="N110" s="151" t="s">
        <v>8622</v>
      </c>
      <c r="O110" s="151" t="s">
        <v>8489</v>
      </c>
      <c r="P110" s="151">
        <v>6210.9542050649998</v>
      </c>
      <c r="Q110" s="151">
        <v>1</v>
      </c>
    </row>
    <row r="111" spans="1:17" hidden="1">
      <c r="A111" s="151" t="s">
        <v>8519</v>
      </c>
      <c r="B111" s="151" t="s">
        <v>8498</v>
      </c>
      <c r="C111" s="151" t="s">
        <v>8522</v>
      </c>
      <c r="D111" s="151" t="s">
        <v>633</v>
      </c>
      <c r="E111" s="151">
        <v>2005</v>
      </c>
      <c r="F111" s="151" t="s">
        <v>8619</v>
      </c>
      <c r="G111" s="151" t="s">
        <v>633</v>
      </c>
      <c r="H111" s="152">
        <v>38353</v>
      </c>
      <c r="I111" s="151" t="s">
        <v>8523</v>
      </c>
      <c r="K111" s="151" t="s">
        <v>8524</v>
      </c>
      <c r="L111" s="151" t="s">
        <v>8522</v>
      </c>
      <c r="M111" s="151" t="s">
        <v>8522</v>
      </c>
      <c r="N111" s="151" t="s">
        <v>8522</v>
      </c>
      <c r="O111" s="151" t="s">
        <v>8489</v>
      </c>
      <c r="P111" s="151">
        <v>0</v>
      </c>
      <c r="Q111" s="151">
        <v>1</v>
      </c>
    </row>
    <row r="112" spans="1:17" hidden="1">
      <c r="A112" s="151" t="s">
        <v>8519</v>
      </c>
      <c r="B112" s="151" t="s">
        <v>8498</v>
      </c>
      <c r="C112" s="151" t="s">
        <v>8522</v>
      </c>
      <c r="D112" s="151" t="s">
        <v>633</v>
      </c>
      <c r="E112" s="151">
        <v>2005</v>
      </c>
      <c r="F112" s="151" t="s">
        <v>633</v>
      </c>
      <c r="G112" s="151" t="s">
        <v>633</v>
      </c>
      <c r="H112" s="152">
        <v>38353</v>
      </c>
      <c r="I112" s="151" t="s">
        <v>8523</v>
      </c>
      <c r="K112" s="151" t="s">
        <v>8524</v>
      </c>
      <c r="L112" s="151" t="s">
        <v>8522</v>
      </c>
      <c r="M112" s="151" t="s">
        <v>8522</v>
      </c>
      <c r="N112" s="151" t="s">
        <v>8522</v>
      </c>
      <c r="O112" s="151" t="s">
        <v>8489</v>
      </c>
      <c r="P112" s="151">
        <v>13445202.2489303</v>
      </c>
      <c r="Q112" s="151">
        <v>1</v>
      </c>
    </row>
    <row r="113" spans="1:17" hidden="1">
      <c r="A113" s="151" t="s">
        <v>8519</v>
      </c>
      <c r="B113" s="151" t="s">
        <v>8498</v>
      </c>
      <c r="C113" s="151" t="s">
        <v>8500</v>
      </c>
      <c r="D113" s="151" t="s">
        <v>633</v>
      </c>
      <c r="E113" s="151">
        <v>2005</v>
      </c>
      <c r="F113" s="151" t="s">
        <v>8619</v>
      </c>
      <c r="G113" s="151" t="s">
        <v>633</v>
      </c>
      <c r="H113" s="152">
        <v>38353</v>
      </c>
      <c r="I113" s="151" t="s">
        <v>8520</v>
      </c>
      <c r="K113" s="151" t="s">
        <v>8501</v>
      </c>
      <c r="L113" s="151" t="s">
        <v>8500</v>
      </c>
      <c r="M113" s="151" t="s">
        <v>8500</v>
      </c>
      <c r="N113" s="151" t="s">
        <v>8500</v>
      </c>
      <c r="O113" s="151" t="s">
        <v>8489</v>
      </c>
      <c r="P113" s="151">
        <v>0</v>
      </c>
      <c r="Q113" s="151">
        <v>1</v>
      </c>
    </row>
    <row r="114" spans="1:17" hidden="1">
      <c r="A114" s="151" t="s">
        <v>8519</v>
      </c>
      <c r="B114" s="151" t="s">
        <v>8498</v>
      </c>
      <c r="C114" s="151" t="s">
        <v>8500</v>
      </c>
      <c r="D114" s="151" t="s">
        <v>633</v>
      </c>
      <c r="E114" s="151">
        <v>2005</v>
      </c>
      <c r="F114" s="151" t="s">
        <v>633</v>
      </c>
      <c r="G114" s="151" t="s">
        <v>633</v>
      </c>
      <c r="H114" s="152">
        <v>38353</v>
      </c>
      <c r="I114" s="151" t="s">
        <v>8520</v>
      </c>
      <c r="K114" s="151" t="s">
        <v>8501</v>
      </c>
      <c r="L114" s="151" t="s">
        <v>8500</v>
      </c>
      <c r="M114" s="151" t="s">
        <v>8500</v>
      </c>
      <c r="N114" s="151" t="s">
        <v>8500</v>
      </c>
      <c r="O114" s="151" t="s">
        <v>8489</v>
      </c>
      <c r="P114" s="151">
        <v>1783519.3540249299</v>
      </c>
      <c r="Q114" s="151">
        <v>1</v>
      </c>
    </row>
    <row r="115" spans="1:17" hidden="1">
      <c r="A115" s="151" t="s">
        <v>8519</v>
      </c>
      <c r="B115" s="151" t="s">
        <v>8498</v>
      </c>
      <c r="C115" s="151" t="s">
        <v>8502</v>
      </c>
      <c r="D115" s="151" t="s">
        <v>633</v>
      </c>
      <c r="E115" s="151">
        <v>2005</v>
      </c>
      <c r="F115" s="151" t="s">
        <v>8619</v>
      </c>
      <c r="G115" s="151" t="s">
        <v>633</v>
      </c>
      <c r="H115" s="152">
        <v>38353</v>
      </c>
      <c r="I115" s="151" t="s">
        <v>8520</v>
      </c>
      <c r="K115" s="151" t="s">
        <v>8503</v>
      </c>
      <c r="L115" s="151" t="s">
        <v>8502</v>
      </c>
      <c r="M115" s="151" t="s">
        <v>8502</v>
      </c>
      <c r="N115" s="151" t="s">
        <v>8502</v>
      </c>
      <c r="O115" s="151" t="s">
        <v>8489</v>
      </c>
      <c r="P115" s="151">
        <v>0</v>
      </c>
      <c r="Q115" s="151">
        <v>1</v>
      </c>
    </row>
    <row r="116" spans="1:17" hidden="1">
      <c r="A116" s="151" t="s">
        <v>8519</v>
      </c>
      <c r="B116" s="151" t="s">
        <v>8498</v>
      </c>
      <c r="C116" s="151" t="s">
        <v>8502</v>
      </c>
      <c r="D116" s="151" t="s">
        <v>633</v>
      </c>
      <c r="E116" s="151">
        <v>2005</v>
      </c>
      <c r="F116" s="151" t="s">
        <v>633</v>
      </c>
      <c r="G116" s="151" t="s">
        <v>633</v>
      </c>
      <c r="H116" s="152">
        <v>38353</v>
      </c>
      <c r="I116" s="151" t="s">
        <v>8520</v>
      </c>
      <c r="K116" s="151" t="s">
        <v>8503</v>
      </c>
      <c r="L116" s="151" t="s">
        <v>8502</v>
      </c>
      <c r="M116" s="151" t="s">
        <v>8502</v>
      </c>
      <c r="N116" s="151" t="s">
        <v>8502</v>
      </c>
      <c r="O116" s="151" t="s">
        <v>8489</v>
      </c>
      <c r="P116" s="151">
        <v>908626.25850685604</v>
      </c>
      <c r="Q116" s="151">
        <v>1</v>
      </c>
    </row>
    <row r="117" spans="1:17" hidden="1">
      <c r="A117" s="151" t="s">
        <v>8519</v>
      </c>
      <c r="B117" s="151" t="s">
        <v>8498</v>
      </c>
      <c r="C117" s="151" t="s">
        <v>8504</v>
      </c>
      <c r="D117" s="151" t="s">
        <v>633</v>
      </c>
      <c r="E117" s="151">
        <v>2005</v>
      </c>
      <c r="F117" s="151" t="s">
        <v>8619</v>
      </c>
      <c r="G117" s="151" t="s">
        <v>633</v>
      </c>
      <c r="H117" s="152">
        <v>38353</v>
      </c>
      <c r="I117" s="151" t="s">
        <v>8520</v>
      </c>
      <c r="K117" s="151" t="s">
        <v>8505</v>
      </c>
      <c r="L117" s="151" t="s">
        <v>8504</v>
      </c>
      <c r="M117" s="151" t="s">
        <v>8504</v>
      </c>
      <c r="N117" s="151" t="s">
        <v>8504</v>
      </c>
      <c r="O117" s="151" t="s">
        <v>8489</v>
      </c>
      <c r="P117" s="151">
        <v>0</v>
      </c>
      <c r="Q117" s="151">
        <v>1</v>
      </c>
    </row>
    <row r="118" spans="1:17" hidden="1">
      <c r="A118" s="151" t="s">
        <v>8519</v>
      </c>
      <c r="B118" s="151" t="s">
        <v>8498</v>
      </c>
      <c r="C118" s="151" t="s">
        <v>8504</v>
      </c>
      <c r="D118" s="151" t="s">
        <v>633</v>
      </c>
      <c r="E118" s="151">
        <v>2005</v>
      </c>
      <c r="F118" s="151" t="s">
        <v>633</v>
      </c>
      <c r="G118" s="151" t="s">
        <v>633</v>
      </c>
      <c r="H118" s="152">
        <v>38353</v>
      </c>
      <c r="I118" s="151" t="s">
        <v>8520</v>
      </c>
      <c r="K118" s="151" t="s">
        <v>8505</v>
      </c>
      <c r="L118" s="151" t="s">
        <v>8504</v>
      </c>
      <c r="M118" s="151" t="s">
        <v>8504</v>
      </c>
      <c r="N118" s="151" t="s">
        <v>8504</v>
      </c>
      <c r="O118" s="151" t="s">
        <v>8489</v>
      </c>
      <c r="P118" s="151">
        <v>611675.306952224</v>
      </c>
      <c r="Q118" s="151">
        <v>1</v>
      </c>
    </row>
    <row r="119" spans="1:17" hidden="1">
      <c r="A119" s="151" t="s">
        <v>734</v>
      </c>
      <c r="B119" s="151" t="s">
        <v>8498</v>
      </c>
      <c r="C119" s="151" t="s">
        <v>698</v>
      </c>
      <c r="D119" s="151" t="s">
        <v>633</v>
      </c>
      <c r="E119" s="151">
        <v>2005</v>
      </c>
      <c r="F119" s="151" t="s">
        <v>8619</v>
      </c>
      <c r="G119" s="151" t="s">
        <v>633</v>
      </c>
      <c r="H119" s="152">
        <v>38353</v>
      </c>
      <c r="K119" s="151" t="s">
        <v>8499</v>
      </c>
      <c r="L119" s="151" t="s">
        <v>698</v>
      </c>
      <c r="M119" s="151" t="s">
        <v>698</v>
      </c>
      <c r="N119" s="151" t="s">
        <v>698</v>
      </c>
      <c r="O119" s="151" t="s">
        <v>8489</v>
      </c>
      <c r="P119" s="151">
        <v>0</v>
      </c>
      <c r="Q119" s="151">
        <v>1</v>
      </c>
    </row>
    <row r="120" spans="1:17" hidden="1">
      <c r="A120" s="151" t="s">
        <v>734</v>
      </c>
      <c r="B120" s="151" t="s">
        <v>8498</v>
      </c>
      <c r="C120" s="151" t="s">
        <v>698</v>
      </c>
      <c r="D120" s="151" t="s">
        <v>633</v>
      </c>
      <c r="E120" s="151">
        <v>2005</v>
      </c>
      <c r="F120" s="151" t="s">
        <v>633</v>
      </c>
      <c r="G120" s="151" t="s">
        <v>633</v>
      </c>
      <c r="H120" s="152">
        <v>38353</v>
      </c>
      <c r="K120" s="151" t="s">
        <v>8499</v>
      </c>
      <c r="L120" s="151" t="s">
        <v>698</v>
      </c>
      <c r="M120" s="151" t="s">
        <v>698</v>
      </c>
      <c r="N120" s="151" t="s">
        <v>698</v>
      </c>
      <c r="O120" s="151" t="s">
        <v>8489</v>
      </c>
      <c r="P120" s="151">
        <v>2602419.7590148998</v>
      </c>
      <c r="Q120" s="151">
        <v>1</v>
      </c>
    </row>
    <row r="121" spans="1:17" hidden="1">
      <c r="A121" s="151" t="s">
        <v>734</v>
      </c>
      <c r="B121" s="151" t="s">
        <v>8498</v>
      </c>
      <c r="C121" s="151" t="s">
        <v>8500</v>
      </c>
      <c r="D121" s="151" t="s">
        <v>633</v>
      </c>
      <c r="E121" s="151">
        <v>2005</v>
      </c>
      <c r="F121" s="151" t="s">
        <v>8619</v>
      </c>
      <c r="G121" s="151" t="s">
        <v>633</v>
      </c>
      <c r="H121" s="152">
        <v>38353</v>
      </c>
      <c r="K121" s="151" t="s">
        <v>8501</v>
      </c>
      <c r="L121" s="151" t="s">
        <v>8500</v>
      </c>
      <c r="M121" s="151" t="s">
        <v>8500</v>
      </c>
      <c r="N121" s="151" t="s">
        <v>8500</v>
      </c>
      <c r="O121" s="151" t="s">
        <v>8489</v>
      </c>
      <c r="P121" s="151">
        <v>0</v>
      </c>
      <c r="Q121" s="151">
        <v>1</v>
      </c>
    </row>
    <row r="122" spans="1:17" hidden="1">
      <c r="A122" s="151" t="s">
        <v>734</v>
      </c>
      <c r="B122" s="151" t="s">
        <v>8498</v>
      </c>
      <c r="C122" s="151" t="s">
        <v>8500</v>
      </c>
      <c r="D122" s="151" t="s">
        <v>633</v>
      </c>
      <c r="E122" s="151">
        <v>2005</v>
      </c>
      <c r="F122" s="151" t="s">
        <v>633</v>
      </c>
      <c r="G122" s="151" t="s">
        <v>633</v>
      </c>
      <c r="H122" s="152">
        <v>38353</v>
      </c>
      <c r="K122" s="151" t="s">
        <v>8501</v>
      </c>
      <c r="L122" s="151" t="s">
        <v>8500</v>
      </c>
      <c r="M122" s="151" t="s">
        <v>8500</v>
      </c>
      <c r="N122" s="151" t="s">
        <v>8500</v>
      </c>
      <c r="O122" s="151" t="s">
        <v>8489</v>
      </c>
      <c r="P122" s="151">
        <v>5604193.0246181497</v>
      </c>
      <c r="Q122" s="151">
        <v>1</v>
      </c>
    </row>
    <row r="123" spans="1:17" hidden="1">
      <c r="A123" s="151" t="s">
        <v>734</v>
      </c>
      <c r="B123" s="151" t="s">
        <v>8498</v>
      </c>
      <c r="C123" s="151" t="s">
        <v>8502</v>
      </c>
      <c r="D123" s="151" t="s">
        <v>633</v>
      </c>
      <c r="E123" s="151">
        <v>2005</v>
      </c>
      <c r="F123" s="151" t="s">
        <v>8619</v>
      </c>
      <c r="G123" s="151" t="s">
        <v>633</v>
      </c>
      <c r="H123" s="152">
        <v>38353</v>
      </c>
      <c r="K123" s="151" t="s">
        <v>8503</v>
      </c>
      <c r="L123" s="151" t="s">
        <v>8502</v>
      </c>
      <c r="M123" s="151" t="s">
        <v>8502</v>
      </c>
      <c r="N123" s="151" t="s">
        <v>8502</v>
      </c>
      <c r="O123" s="151" t="s">
        <v>8489</v>
      </c>
      <c r="P123" s="151">
        <v>0</v>
      </c>
      <c r="Q123" s="151">
        <v>1</v>
      </c>
    </row>
    <row r="124" spans="1:17" hidden="1">
      <c r="A124" s="151" t="s">
        <v>734</v>
      </c>
      <c r="B124" s="151" t="s">
        <v>8498</v>
      </c>
      <c r="C124" s="151" t="s">
        <v>8502</v>
      </c>
      <c r="D124" s="151" t="s">
        <v>633</v>
      </c>
      <c r="E124" s="151">
        <v>2005</v>
      </c>
      <c r="F124" s="151" t="s">
        <v>633</v>
      </c>
      <c r="G124" s="151" t="s">
        <v>633</v>
      </c>
      <c r="H124" s="152">
        <v>38353</v>
      </c>
      <c r="K124" s="151" t="s">
        <v>8503</v>
      </c>
      <c r="L124" s="151" t="s">
        <v>8502</v>
      </c>
      <c r="M124" s="151" t="s">
        <v>8502</v>
      </c>
      <c r="N124" s="151" t="s">
        <v>8502</v>
      </c>
      <c r="O124" s="151" t="s">
        <v>8489</v>
      </c>
      <c r="P124" s="151">
        <v>4417493.2518419996</v>
      </c>
      <c r="Q124" s="151">
        <v>1</v>
      </c>
    </row>
    <row r="125" spans="1:17" hidden="1">
      <c r="A125" s="151" t="s">
        <v>734</v>
      </c>
      <c r="B125" s="151" t="s">
        <v>8498</v>
      </c>
      <c r="C125" s="151" t="s">
        <v>8526</v>
      </c>
      <c r="D125" s="151" t="s">
        <v>633</v>
      </c>
      <c r="E125" s="151">
        <v>2005</v>
      </c>
      <c r="F125" s="151" t="s">
        <v>8619</v>
      </c>
      <c r="G125" s="151" t="s">
        <v>633</v>
      </c>
      <c r="H125" s="152">
        <v>38353</v>
      </c>
      <c r="K125" s="151" t="s">
        <v>705</v>
      </c>
      <c r="L125" s="151" t="s">
        <v>8526</v>
      </c>
      <c r="M125" s="151" t="s">
        <v>8526</v>
      </c>
      <c r="N125" s="151" t="s">
        <v>8526</v>
      </c>
      <c r="O125" s="151" t="s">
        <v>8489</v>
      </c>
      <c r="P125" s="151">
        <v>11243.067341553</v>
      </c>
      <c r="Q125" s="151">
        <v>1</v>
      </c>
    </row>
    <row r="126" spans="1:17" hidden="1">
      <c r="A126" s="151" t="s">
        <v>734</v>
      </c>
      <c r="B126" s="151" t="s">
        <v>8498</v>
      </c>
      <c r="C126" s="151" t="s">
        <v>8527</v>
      </c>
      <c r="D126" s="151" t="s">
        <v>633</v>
      </c>
      <c r="E126" s="151">
        <v>2005</v>
      </c>
      <c r="F126" s="151" t="s">
        <v>8619</v>
      </c>
      <c r="G126" s="151" t="s">
        <v>633</v>
      </c>
      <c r="H126" s="152">
        <v>38353</v>
      </c>
      <c r="K126" s="151" t="s">
        <v>8505</v>
      </c>
      <c r="L126" s="151" t="s">
        <v>8527</v>
      </c>
      <c r="M126" s="151" t="s">
        <v>8527</v>
      </c>
      <c r="N126" s="151" t="s">
        <v>8527</v>
      </c>
      <c r="O126" s="151" t="s">
        <v>8489</v>
      </c>
      <c r="P126" s="151">
        <v>0</v>
      </c>
      <c r="Q126" s="151">
        <v>1</v>
      </c>
    </row>
    <row r="127" spans="1:17" hidden="1">
      <c r="A127" s="151" t="s">
        <v>734</v>
      </c>
      <c r="B127" s="151" t="s">
        <v>8498</v>
      </c>
      <c r="C127" s="151" t="s">
        <v>8527</v>
      </c>
      <c r="D127" s="151" t="s">
        <v>633</v>
      </c>
      <c r="E127" s="151">
        <v>2005</v>
      </c>
      <c r="F127" s="151" t="s">
        <v>633</v>
      </c>
      <c r="G127" s="151" t="s">
        <v>633</v>
      </c>
      <c r="H127" s="152">
        <v>38353</v>
      </c>
      <c r="K127" s="151" t="s">
        <v>8505</v>
      </c>
      <c r="L127" s="151" t="s">
        <v>8527</v>
      </c>
      <c r="M127" s="151" t="s">
        <v>8527</v>
      </c>
      <c r="N127" s="151" t="s">
        <v>8527</v>
      </c>
      <c r="O127" s="151" t="s">
        <v>8489</v>
      </c>
      <c r="P127" s="151">
        <v>0</v>
      </c>
      <c r="Q127" s="151">
        <v>1</v>
      </c>
    </row>
    <row r="128" spans="1:17" hidden="1">
      <c r="A128" s="151" t="s">
        <v>734</v>
      </c>
      <c r="B128" s="151" t="s">
        <v>8528</v>
      </c>
      <c r="C128" s="151" t="s">
        <v>8624</v>
      </c>
      <c r="D128" s="151" t="s">
        <v>633</v>
      </c>
      <c r="E128" s="151">
        <v>2005</v>
      </c>
      <c r="F128" s="151" t="s">
        <v>633</v>
      </c>
      <c r="G128" s="151" t="s">
        <v>633</v>
      </c>
      <c r="H128" s="152">
        <v>38353</v>
      </c>
      <c r="K128" s="151" t="s">
        <v>8625</v>
      </c>
      <c r="L128" s="151" t="s">
        <v>8624</v>
      </c>
      <c r="M128" s="151" t="s">
        <v>8624</v>
      </c>
      <c r="N128" s="151" t="s">
        <v>8624</v>
      </c>
      <c r="O128" s="151" t="s">
        <v>8489</v>
      </c>
      <c r="P128" s="151">
        <v>0</v>
      </c>
      <c r="Q128" s="151">
        <v>1</v>
      </c>
    </row>
    <row r="129" spans="1:17" hidden="1">
      <c r="A129" s="151" t="s">
        <v>734</v>
      </c>
      <c r="B129" s="151" t="s">
        <v>8528</v>
      </c>
      <c r="C129" s="151" t="s">
        <v>8626</v>
      </c>
      <c r="D129" s="151" t="s">
        <v>633</v>
      </c>
      <c r="E129" s="151">
        <v>2005</v>
      </c>
      <c r="F129" s="151" t="s">
        <v>633</v>
      </c>
      <c r="G129" s="151" t="s">
        <v>633</v>
      </c>
      <c r="H129" s="152">
        <v>38353</v>
      </c>
      <c r="K129" s="151" t="s">
        <v>8626</v>
      </c>
      <c r="L129" s="151" t="s">
        <v>8626</v>
      </c>
      <c r="M129" s="151" t="s">
        <v>8626</v>
      </c>
      <c r="N129" s="151" t="s">
        <v>8626</v>
      </c>
      <c r="O129" s="151" t="s">
        <v>8489</v>
      </c>
      <c r="P129" s="151">
        <v>28233.129550889</v>
      </c>
      <c r="Q129" s="151">
        <v>1</v>
      </c>
    </row>
    <row r="130" spans="1:17" hidden="1">
      <c r="A130" s="151" t="s">
        <v>734</v>
      </c>
      <c r="B130" s="151" t="s">
        <v>8528</v>
      </c>
      <c r="C130" s="151" t="s">
        <v>8627</v>
      </c>
      <c r="D130" s="151" t="s">
        <v>633</v>
      </c>
      <c r="E130" s="151">
        <v>2005</v>
      </c>
      <c r="F130" s="151" t="s">
        <v>8619</v>
      </c>
      <c r="G130" s="151" t="s">
        <v>633</v>
      </c>
      <c r="H130" s="152">
        <v>38353</v>
      </c>
      <c r="K130" s="151" t="s">
        <v>8628</v>
      </c>
      <c r="L130" s="151" t="s">
        <v>8627</v>
      </c>
      <c r="M130" s="151" t="s">
        <v>8627</v>
      </c>
      <c r="N130" s="151" t="s">
        <v>8627</v>
      </c>
      <c r="O130" s="151" t="s">
        <v>8489</v>
      </c>
      <c r="P130" s="151">
        <v>13173.792118036999</v>
      </c>
      <c r="Q130" s="151">
        <v>1</v>
      </c>
    </row>
    <row r="131" spans="1:17" hidden="1">
      <c r="A131" s="151" t="s">
        <v>734</v>
      </c>
      <c r="B131" s="151" t="s">
        <v>8528</v>
      </c>
      <c r="C131" s="151" t="s">
        <v>8629</v>
      </c>
      <c r="D131" s="151" t="s">
        <v>633</v>
      </c>
      <c r="E131" s="151">
        <v>2005</v>
      </c>
      <c r="F131" s="151" t="s">
        <v>633</v>
      </c>
      <c r="G131" s="151" t="s">
        <v>633</v>
      </c>
      <c r="H131" s="152">
        <v>38353</v>
      </c>
      <c r="K131" s="151" t="s">
        <v>8629</v>
      </c>
      <c r="L131" s="151" t="s">
        <v>8629</v>
      </c>
      <c r="M131" s="151" t="s">
        <v>8629</v>
      </c>
      <c r="N131" s="151" t="s">
        <v>8629</v>
      </c>
      <c r="O131" s="151" t="s">
        <v>8489</v>
      </c>
      <c r="P131" s="151">
        <v>107137.379621553</v>
      </c>
      <c r="Q131" s="151">
        <v>1</v>
      </c>
    </row>
    <row r="132" spans="1:17" hidden="1">
      <c r="A132" s="151" t="s">
        <v>734</v>
      </c>
      <c r="B132" s="151" t="s">
        <v>8528</v>
      </c>
      <c r="C132" s="151" t="s">
        <v>8630</v>
      </c>
      <c r="D132" s="151" t="s">
        <v>633</v>
      </c>
      <c r="E132" s="151">
        <v>2005</v>
      </c>
      <c r="F132" s="151" t="s">
        <v>633</v>
      </c>
      <c r="G132" s="151" t="s">
        <v>633</v>
      </c>
      <c r="H132" s="152">
        <v>38353</v>
      </c>
      <c r="K132" s="151" t="s">
        <v>8631</v>
      </c>
      <c r="L132" s="151" t="s">
        <v>8630</v>
      </c>
      <c r="M132" s="151" t="s">
        <v>8630</v>
      </c>
      <c r="N132" s="151" t="s">
        <v>8630</v>
      </c>
      <c r="O132" s="151" t="s">
        <v>8489</v>
      </c>
      <c r="P132" s="151">
        <v>27375.403007428002</v>
      </c>
      <c r="Q132" s="151">
        <v>1</v>
      </c>
    </row>
    <row r="133" spans="1:17" hidden="1">
      <c r="A133" s="151" t="s">
        <v>734</v>
      </c>
      <c r="B133" s="151" t="s">
        <v>8528</v>
      </c>
      <c r="C133" s="151" t="s">
        <v>8632</v>
      </c>
      <c r="D133" s="151" t="s">
        <v>633</v>
      </c>
      <c r="E133" s="151">
        <v>2005</v>
      </c>
      <c r="F133" s="151" t="s">
        <v>633</v>
      </c>
      <c r="G133" s="151" t="s">
        <v>633</v>
      </c>
      <c r="H133" s="152">
        <v>38353</v>
      </c>
      <c r="K133" s="151" t="s">
        <v>8633</v>
      </c>
      <c r="L133" s="151" t="s">
        <v>8632</v>
      </c>
      <c r="M133" s="151" t="s">
        <v>8529</v>
      </c>
      <c r="N133" s="151" t="s">
        <v>8529</v>
      </c>
      <c r="O133" s="151" t="s">
        <v>8489</v>
      </c>
      <c r="P133" s="151">
        <v>91786.264738883998</v>
      </c>
      <c r="Q133" s="151">
        <v>1</v>
      </c>
    </row>
    <row r="134" spans="1:17" hidden="1">
      <c r="A134" s="151" t="s">
        <v>734</v>
      </c>
      <c r="B134" s="151" t="s">
        <v>8528</v>
      </c>
      <c r="C134" s="151" t="s">
        <v>8634</v>
      </c>
      <c r="D134" s="151" t="s">
        <v>633</v>
      </c>
      <c r="E134" s="151">
        <v>2005</v>
      </c>
      <c r="F134" s="151" t="s">
        <v>633</v>
      </c>
      <c r="G134" s="151" t="s">
        <v>633</v>
      </c>
      <c r="H134" s="152">
        <v>38353</v>
      </c>
      <c r="K134" s="151" t="s">
        <v>8634</v>
      </c>
      <c r="L134" s="151" t="s">
        <v>8634</v>
      </c>
      <c r="M134" s="151" t="s">
        <v>8634</v>
      </c>
      <c r="N134" s="151" t="s">
        <v>8634</v>
      </c>
      <c r="O134" s="151" t="s">
        <v>8489</v>
      </c>
      <c r="P134" s="151">
        <v>1896241.4775799401</v>
      </c>
      <c r="Q134" s="151">
        <v>1</v>
      </c>
    </row>
    <row r="135" spans="1:17" hidden="1">
      <c r="A135" s="151" t="s">
        <v>734</v>
      </c>
      <c r="B135" s="151" t="s">
        <v>8528</v>
      </c>
      <c r="C135" s="151" t="s">
        <v>8635</v>
      </c>
      <c r="D135" s="151" t="s">
        <v>633</v>
      </c>
      <c r="E135" s="151">
        <v>2005</v>
      </c>
      <c r="F135" s="151" t="s">
        <v>633</v>
      </c>
      <c r="G135" s="151" t="s">
        <v>633</v>
      </c>
      <c r="H135" s="152">
        <v>38353</v>
      </c>
      <c r="K135" s="151" t="s">
        <v>8635</v>
      </c>
      <c r="L135" s="151" t="s">
        <v>8635</v>
      </c>
      <c r="M135" s="151" t="s">
        <v>8635</v>
      </c>
      <c r="N135" s="151" t="s">
        <v>8635</v>
      </c>
      <c r="O135" s="151" t="s">
        <v>8489</v>
      </c>
      <c r="P135" s="151">
        <v>8798.4150000000009</v>
      </c>
      <c r="Q135" s="151">
        <v>1</v>
      </c>
    </row>
    <row r="136" spans="1:17" hidden="1">
      <c r="A136" s="151" t="s">
        <v>734</v>
      </c>
      <c r="B136" s="151" t="s">
        <v>8528</v>
      </c>
      <c r="C136" s="151" t="s">
        <v>8579</v>
      </c>
      <c r="D136" s="151" t="s">
        <v>633</v>
      </c>
      <c r="E136" s="151">
        <v>2005</v>
      </c>
      <c r="F136" s="151" t="s">
        <v>633</v>
      </c>
      <c r="G136" s="151" t="s">
        <v>633</v>
      </c>
      <c r="H136" s="152">
        <v>38353</v>
      </c>
      <c r="K136" s="151" t="s">
        <v>8636</v>
      </c>
      <c r="L136" s="151" t="s">
        <v>8579</v>
      </c>
      <c r="M136" s="151" t="s">
        <v>8579</v>
      </c>
      <c r="N136" s="151" t="s">
        <v>8579</v>
      </c>
      <c r="O136" s="151" t="s">
        <v>8489</v>
      </c>
      <c r="P136" s="151">
        <v>24696.197197246998</v>
      </c>
      <c r="Q136" s="151">
        <v>1</v>
      </c>
    </row>
    <row r="137" spans="1:17" hidden="1">
      <c r="A137" s="151" t="s">
        <v>734</v>
      </c>
      <c r="B137" s="151" t="s">
        <v>8528</v>
      </c>
      <c r="C137" s="151" t="s">
        <v>8637</v>
      </c>
      <c r="D137" s="151" t="s">
        <v>633</v>
      </c>
      <c r="E137" s="151">
        <v>2005</v>
      </c>
      <c r="F137" s="151" t="s">
        <v>633</v>
      </c>
      <c r="G137" s="151" t="s">
        <v>633</v>
      </c>
      <c r="H137" s="152">
        <v>38353</v>
      </c>
      <c r="K137" s="151" t="s">
        <v>8637</v>
      </c>
      <c r="L137" s="151" t="s">
        <v>8637</v>
      </c>
      <c r="M137" s="151" t="s">
        <v>8637</v>
      </c>
      <c r="N137" s="151" t="s">
        <v>8637</v>
      </c>
      <c r="O137" s="151" t="s">
        <v>8489</v>
      </c>
      <c r="P137" s="151">
        <v>34932.826346631999</v>
      </c>
      <c r="Q137" s="151">
        <v>1</v>
      </c>
    </row>
    <row r="138" spans="1:17" hidden="1">
      <c r="A138" s="151" t="s">
        <v>734</v>
      </c>
      <c r="B138" s="151" t="s">
        <v>8528</v>
      </c>
      <c r="C138" s="151" t="s">
        <v>8638</v>
      </c>
      <c r="D138" s="151" t="s">
        <v>633</v>
      </c>
      <c r="E138" s="151">
        <v>2005</v>
      </c>
      <c r="F138" s="151" t="s">
        <v>633</v>
      </c>
      <c r="G138" s="151" t="s">
        <v>633</v>
      </c>
      <c r="H138" s="152">
        <v>38353</v>
      </c>
      <c r="K138" s="151" t="s">
        <v>8638</v>
      </c>
      <c r="L138" s="151" t="s">
        <v>8638</v>
      </c>
      <c r="M138" s="151" t="s">
        <v>8638</v>
      </c>
      <c r="N138" s="151" t="s">
        <v>8638</v>
      </c>
      <c r="O138" s="151" t="s">
        <v>8489</v>
      </c>
      <c r="P138" s="151">
        <v>1820624.44229066</v>
      </c>
      <c r="Q138" s="151">
        <v>1</v>
      </c>
    </row>
    <row r="139" spans="1:17" hidden="1">
      <c r="A139" s="151" t="s">
        <v>8532</v>
      </c>
      <c r="B139" s="151" t="s">
        <v>8498</v>
      </c>
      <c r="C139" s="151" t="s">
        <v>698</v>
      </c>
      <c r="D139" s="151" t="s">
        <v>633</v>
      </c>
      <c r="E139" s="151">
        <v>2005</v>
      </c>
      <c r="F139" s="151" t="s">
        <v>8619</v>
      </c>
      <c r="G139" s="151" t="s">
        <v>633</v>
      </c>
      <c r="H139" s="152">
        <v>38353</v>
      </c>
      <c r="K139" s="151" t="s">
        <v>8499</v>
      </c>
      <c r="L139" s="151" t="s">
        <v>698</v>
      </c>
      <c r="M139" s="151" t="s">
        <v>698</v>
      </c>
      <c r="N139" s="151" t="s">
        <v>698</v>
      </c>
      <c r="O139" s="151" t="s">
        <v>8489</v>
      </c>
      <c r="P139" s="151">
        <v>0</v>
      </c>
      <c r="Q139" s="151">
        <v>1</v>
      </c>
    </row>
    <row r="140" spans="1:17" hidden="1">
      <c r="A140" s="151" t="s">
        <v>8532</v>
      </c>
      <c r="B140" s="151" t="s">
        <v>8498</v>
      </c>
      <c r="C140" s="151" t="s">
        <v>698</v>
      </c>
      <c r="D140" s="151" t="s">
        <v>633</v>
      </c>
      <c r="E140" s="151">
        <v>2005</v>
      </c>
      <c r="F140" s="151" t="s">
        <v>633</v>
      </c>
      <c r="G140" s="151" t="s">
        <v>633</v>
      </c>
      <c r="H140" s="152">
        <v>38353</v>
      </c>
      <c r="K140" s="151" t="s">
        <v>8499</v>
      </c>
      <c r="L140" s="151" t="s">
        <v>698</v>
      </c>
      <c r="M140" s="151" t="s">
        <v>698</v>
      </c>
      <c r="N140" s="151" t="s">
        <v>698</v>
      </c>
      <c r="O140" s="151" t="s">
        <v>8489</v>
      </c>
      <c r="P140" s="151">
        <v>2587.4787322809998</v>
      </c>
      <c r="Q140" s="151">
        <v>1</v>
      </c>
    </row>
    <row r="141" spans="1:17" hidden="1">
      <c r="A141" s="151" t="s">
        <v>8532</v>
      </c>
      <c r="B141" s="151" t="s">
        <v>8498</v>
      </c>
      <c r="C141" s="151" t="s">
        <v>8500</v>
      </c>
      <c r="D141" s="151" t="s">
        <v>633</v>
      </c>
      <c r="E141" s="151">
        <v>2005</v>
      </c>
      <c r="F141" s="151" t="s">
        <v>8619</v>
      </c>
      <c r="G141" s="151" t="s">
        <v>633</v>
      </c>
      <c r="H141" s="152">
        <v>38353</v>
      </c>
      <c r="K141" s="151" t="s">
        <v>8501</v>
      </c>
      <c r="L141" s="151" t="s">
        <v>8500</v>
      </c>
      <c r="M141" s="151" t="s">
        <v>8500</v>
      </c>
      <c r="N141" s="151" t="s">
        <v>8500</v>
      </c>
      <c r="O141" s="151" t="s">
        <v>8489</v>
      </c>
      <c r="P141" s="151">
        <v>0</v>
      </c>
      <c r="Q141" s="151">
        <v>1</v>
      </c>
    </row>
    <row r="142" spans="1:17" hidden="1">
      <c r="A142" s="151" t="s">
        <v>8532</v>
      </c>
      <c r="B142" s="151" t="s">
        <v>8498</v>
      </c>
      <c r="C142" s="151" t="s">
        <v>8500</v>
      </c>
      <c r="D142" s="151" t="s">
        <v>633</v>
      </c>
      <c r="E142" s="151">
        <v>2005</v>
      </c>
      <c r="F142" s="151" t="s">
        <v>633</v>
      </c>
      <c r="G142" s="151" t="s">
        <v>633</v>
      </c>
      <c r="H142" s="152">
        <v>38353</v>
      </c>
      <c r="K142" s="151" t="s">
        <v>8501</v>
      </c>
      <c r="L142" s="151" t="s">
        <v>8500</v>
      </c>
      <c r="M142" s="151" t="s">
        <v>8500</v>
      </c>
      <c r="N142" s="151" t="s">
        <v>8500</v>
      </c>
      <c r="O142" s="151" t="s">
        <v>8489</v>
      </c>
      <c r="P142" s="151">
        <v>7593124.73138313</v>
      </c>
      <c r="Q142" s="151">
        <v>1</v>
      </c>
    </row>
    <row r="143" spans="1:17" hidden="1">
      <c r="A143" s="151" t="s">
        <v>8532</v>
      </c>
      <c r="B143" s="151" t="s">
        <v>8498</v>
      </c>
      <c r="C143" s="151" t="s">
        <v>8502</v>
      </c>
      <c r="D143" s="151" t="s">
        <v>633</v>
      </c>
      <c r="E143" s="151">
        <v>2005</v>
      </c>
      <c r="F143" s="151" t="s">
        <v>8619</v>
      </c>
      <c r="G143" s="151" t="s">
        <v>633</v>
      </c>
      <c r="H143" s="152">
        <v>38353</v>
      </c>
      <c r="K143" s="151" t="s">
        <v>8503</v>
      </c>
      <c r="L143" s="151" t="s">
        <v>8502</v>
      </c>
      <c r="M143" s="151" t="s">
        <v>8502</v>
      </c>
      <c r="N143" s="151" t="s">
        <v>8502</v>
      </c>
      <c r="O143" s="151" t="s">
        <v>8489</v>
      </c>
      <c r="P143" s="151">
        <v>0</v>
      </c>
      <c r="Q143" s="151">
        <v>1</v>
      </c>
    </row>
    <row r="144" spans="1:17" hidden="1">
      <c r="A144" s="151" t="s">
        <v>8532</v>
      </c>
      <c r="B144" s="151" t="s">
        <v>8498</v>
      </c>
      <c r="C144" s="151" t="s">
        <v>8502</v>
      </c>
      <c r="D144" s="151" t="s">
        <v>633</v>
      </c>
      <c r="E144" s="151">
        <v>2005</v>
      </c>
      <c r="F144" s="151" t="s">
        <v>633</v>
      </c>
      <c r="G144" s="151" t="s">
        <v>633</v>
      </c>
      <c r="H144" s="152">
        <v>38353</v>
      </c>
      <c r="K144" s="151" t="s">
        <v>8503</v>
      </c>
      <c r="L144" s="151" t="s">
        <v>8502</v>
      </c>
      <c r="M144" s="151" t="s">
        <v>8502</v>
      </c>
      <c r="N144" s="151" t="s">
        <v>8502</v>
      </c>
      <c r="O144" s="151" t="s">
        <v>8489</v>
      </c>
      <c r="P144" s="151">
        <v>2249937.9786149901</v>
      </c>
      <c r="Q144" s="151">
        <v>1</v>
      </c>
    </row>
    <row r="145" spans="1:17" hidden="1">
      <c r="A145" s="151" t="s">
        <v>8532</v>
      </c>
      <c r="B145" s="151" t="s">
        <v>8498</v>
      </c>
      <c r="C145" s="151" t="s">
        <v>8527</v>
      </c>
      <c r="D145" s="151" t="s">
        <v>633</v>
      </c>
      <c r="E145" s="151">
        <v>2005</v>
      </c>
      <c r="F145" s="151" t="s">
        <v>8619</v>
      </c>
      <c r="G145" s="151" t="s">
        <v>633</v>
      </c>
      <c r="H145" s="152">
        <v>38353</v>
      </c>
      <c r="K145" s="151" t="s">
        <v>8505</v>
      </c>
      <c r="L145" s="151" t="s">
        <v>8527</v>
      </c>
      <c r="M145" s="151" t="s">
        <v>8527</v>
      </c>
      <c r="N145" s="151" t="s">
        <v>8527</v>
      </c>
      <c r="O145" s="151" t="s">
        <v>8489</v>
      </c>
      <c r="P145" s="151">
        <v>0</v>
      </c>
      <c r="Q145" s="151">
        <v>1</v>
      </c>
    </row>
    <row r="146" spans="1:17" hidden="1">
      <c r="A146" s="151" t="s">
        <v>8532</v>
      </c>
      <c r="B146" s="151" t="s">
        <v>8498</v>
      </c>
      <c r="C146" s="151" t="s">
        <v>8527</v>
      </c>
      <c r="D146" s="151" t="s">
        <v>633</v>
      </c>
      <c r="E146" s="151">
        <v>2005</v>
      </c>
      <c r="F146" s="151" t="s">
        <v>633</v>
      </c>
      <c r="G146" s="151" t="s">
        <v>633</v>
      </c>
      <c r="H146" s="152">
        <v>38353</v>
      </c>
      <c r="K146" s="151" t="s">
        <v>8505</v>
      </c>
      <c r="L146" s="151" t="s">
        <v>8527</v>
      </c>
      <c r="M146" s="151" t="s">
        <v>8527</v>
      </c>
      <c r="N146" s="151" t="s">
        <v>8527</v>
      </c>
      <c r="O146" s="151" t="s">
        <v>8489</v>
      </c>
      <c r="P146" s="151">
        <v>0</v>
      </c>
      <c r="Q146" s="151">
        <v>1</v>
      </c>
    </row>
    <row r="147" spans="1:17" hidden="1">
      <c r="A147" s="151" t="s">
        <v>8532</v>
      </c>
      <c r="B147" s="151" t="s">
        <v>8639</v>
      </c>
      <c r="C147" s="151" t="s">
        <v>8640</v>
      </c>
      <c r="D147" s="151" t="s">
        <v>633</v>
      </c>
      <c r="E147" s="151">
        <v>2005</v>
      </c>
      <c r="F147" s="151" t="s">
        <v>633</v>
      </c>
      <c r="G147" s="151" t="s">
        <v>633</v>
      </c>
      <c r="H147" s="152">
        <v>38353</v>
      </c>
      <c r="K147" s="151" t="s">
        <v>8640</v>
      </c>
      <c r="L147" s="151" t="s">
        <v>8640</v>
      </c>
      <c r="M147" s="151" t="s">
        <v>8640</v>
      </c>
      <c r="N147" s="151" t="s">
        <v>8640</v>
      </c>
      <c r="O147" s="151" t="s">
        <v>8489</v>
      </c>
      <c r="P147" s="151">
        <v>0</v>
      </c>
      <c r="Q147" s="151">
        <v>1</v>
      </c>
    </row>
    <row r="148" spans="1:17" hidden="1">
      <c r="A148" s="151" t="s">
        <v>8532</v>
      </c>
      <c r="B148" s="151" t="s">
        <v>8639</v>
      </c>
      <c r="C148" s="151" t="s">
        <v>8641</v>
      </c>
      <c r="D148" s="151" t="s">
        <v>633</v>
      </c>
      <c r="E148" s="151">
        <v>2005</v>
      </c>
      <c r="F148" s="151" t="s">
        <v>633</v>
      </c>
      <c r="G148" s="151" t="s">
        <v>633</v>
      </c>
      <c r="H148" s="152">
        <v>38353</v>
      </c>
      <c r="K148" s="151" t="s">
        <v>8642</v>
      </c>
      <c r="L148" s="151" t="s">
        <v>8641</v>
      </c>
      <c r="M148" s="151" t="s">
        <v>8641</v>
      </c>
      <c r="N148" s="151" t="s">
        <v>8641</v>
      </c>
      <c r="O148" s="151" t="s">
        <v>8489</v>
      </c>
      <c r="P148" s="151">
        <v>15239.287920999999</v>
      </c>
      <c r="Q148" s="151">
        <v>1</v>
      </c>
    </row>
    <row r="149" spans="1:17" hidden="1">
      <c r="A149" s="151" t="s">
        <v>8532</v>
      </c>
      <c r="B149" s="151" t="s">
        <v>8639</v>
      </c>
      <c r="C149" s="151" t="s">
        <v>8641</v>
      </c>
      <c r="D149" s="151" t="s">
        <v>633</v>
      </c>
      <c r="E149" s="151">
        <v>2005</v>
      </c>
      <c r="F149" s="151" t="s">
        <v>633</v>
      </c>
      <c r="G149" s="151" t="s">
        <v>633</v>
      </c>
      <c r="H149" s="152">
        <v>38353</v>
      </c>
      <c r="K149" s="151" t="s">
        <v>8643</v>
      </c>
      <c r="L149" s="151" t="s">
        <v>8641</v>
      </c>
      <c r="M149" s="151" t="s">
        <v>8641</v>
      </c>
      <c r="N149" s="151" t="s">
        <v>8641</v>
      </c>
      <c r="O149" s="151" t="s">
        <v>8489</v>
      </c>
      <c r="P149" s="151">
        <v>127629.036338377</v>
      </c>
      <c r="Q149" s="151">
        <v>1</v>
      </c>
    </row>
    <row r="150" spans="1:17" hidden="1">
      <c r="A150" s="151" t="s">
        <v>8532</v>
      </c>
      <c r="B150" s="151" t="s">
        <v>8639</v>
      </c>
      <c r="C150" s="151" t="s">
        <v>8644</v>
      </c>
      <c r="D150" s="151" t="s">
        <v>633</v>
      </c>
      <c r="E150" s="151">
        <v>2005</v>
      </c>
      <c r="F150" s="151" t="s">
        <v>633</v>
      </c>
      <c r="G150" s="151" t="s">
        <v>633</v>
      </c>
      <c r="H150" s="152">
        <v>38353</v>
      </c>
      <c r="K150" s="151" t="s">
        <v>8645</v>
      </c>
      <c r="L150" s="151" t="s">
        <v>8644</v>
      </c>
      <c r="M150" s="151" t="s">
        <v>8644</v>
      </c>
      <c r="N150" s="151" t="s">
        <v>8644</v>
      </c>
      <c r="O150" s="151" t="s">
        <v>8489</v>
      </c>
      <c r="P150" s="151">
        <v>-1558892.1178481299</v>
      </c>
      <c r="Q150" s="151">
        <v>1</v>
      </c>
    </row>
    <row r="151" spans="1:17" hidden="1">
      <c r="A151" s="151" t="s">
        <v>8533</v>
      </c>
      <c r="B151" s="151" t="s">
        <v>8498</v>
      </c>
      <c r="C151" s="151" t="s">
        <v>8534</v>
      </c>
      <c r="D151" s="151" t="s">
        <v>633</v>
      </c>
      <c r="E151" s="151">
        <v>2005</v>
      </c>
      <c r="F151" s="151" t="s">
        <v>8619</v>
      </c>
      <c r="G151" s="151" t="s">
        <v>633</v>
      </c>
      <c r="H151" s="152">
        <v>38353</v>
      </c>
      <c r="K151" s="151" t="s">
        <v>8534</v>
      </c>
      <c r="L151" s="151" t="s">
        <v>8534</v>
      </c>
      <c r="M151" s="151" t="s">
        <v>8534</v>
      </c>
      <c r="N151" s="151" t="s">
        <v>8534</v>
      </c>
      <c r="O151" s="151" t="s">
        <v>8489</v>
      </c>
      <c r="P151" s="151">
        <v>0</v>
      </c>
      <c r="Q151" s="151">
        <v>1</v>
      </c>
    </row>
    <row r="152" spans="1:17" hidden="1">
      <c r="A152" s="151" t="s">
        <v>8533</v>
      </c>
      <c r="B152" s="151" t="s">
        <v>8498</v>
      </c>
      <c r="C152" s="151" t="s">
        <v>8534</v>
      </c>
      <c r="D152" s="151" t="s">
        <v>633</v>
      </c>
      <c r="E152" s="151">
        <v>2005</v>
      </c>
      <c r="F152" s="151" t="s">
        <v>633</v>
      </c>
      <c r="G152" s="151" t="s">
        <v>633</v>
      </c>
      <c r="H152" s="152">
        <v>38353</v>
      </c>
      <c r="K152" s="151" t="s">
        <v>8534</v>
      </c>
      <c r="L152" s="151" t="s">
        <v>8534</v>
      </c>
      <c r="M152" s="151" t="s">
        <v>8534</v>
      </c>
      <c r="N152" s="151" t="s">
        <v>8534</v>
      </c>
      <c r="O152" s="151" t="s">
        <v>8489</v>
      </c>
      <c r="P152" s="151">
        <v>5016157.8414670601</v>
      </c>
      <c r="Q152" s="151">
        <v>1</v>
      </c>
    </row>
    <row r="153" spans="1:17" hidden="1">
      <c r="A153" s="151" t="s">
        <v>8533</v>
      </c>
      <c r="B153" s="151" t="s">
        <v>8498</v>
      </c>
      <c r="C153" s="151" t="s">
        <v>8535</v>
      </c>
      <c r="D153" s="151" t="s">
        <v>633</v>
      </c>
      <c r="E153" s="151">
        <v>2005</v>
      </c>
      <c r="F153" s="151" t="s">
        <v>8619</v>
      </c>
      <c r="G153" s="151" t="s">
        <v>633</v>
      </c>
      <c r="H153" s="152">
        <v>38353</v>
      </c>
      <c r="K153" s="151" t="s">
        <v>8536</v>
      </c>
      <c r="L153" s="151" t="s">
        <v>8535</v>
      </c>
      <c r="M153" s="151" t="s">
        <v>8535</v>
      </c>
      <c r="N153" s="151" t="s">
        <v>8535</v>
      </c>
      <c r="O153" s="151" t="s">
        <v>8489</v>
      </c>
      <c r="P153" s="151">
        <v>0</v>
      </c>
      <c r="Q153" s="151">
        <v>1</v>
      </c>
    </row>
    <row r="154" spans="1:17" hidden="1">
      <c r="A154" s="151" t="s">
        <v>8533</v>
      </c>
      <c r="B154" s="151" t="s">
        <v>8498</v>
      </c>
      <c r="C154" s="151" t="s">
        <v>8535</v>
      </c>
      <c r="D154" s="151" t="s">
        <v>633</v>
      </c>
      <c r="E154" s="151">
        <v>2005</v>
      </c>
      <c r="F154" s="151" t="s">
        <v>8619</v>
      </c>
      <c r="G154" s="151" t="s">
        <v>633</v>
      </c>
      <c r="H154" s="152">
        <v>38353</v>
      </c>
      <c r="K154" s="151" t="s">
        <v>8537</v>
      </c>
      <c r="L154" s="151" t="s">
        <v>8535</v>
      </c>
      <c r="M154" s="151" t="s">
        <v>8535</v>
      </c>
      <c r="N154" s="151" t="s">
        <v>8535</v>
      </c>
      <c r="O154" s="151" t="s">
        <v>8489</v>
      </c>
      <c r="P154" s="151">
        <v>0</v>
      </c>
      <c r="Q154" s="151">
        <v>1</v>
      </c>
    </row>
    <row r="155" spans="1:17" hidden="1">
      <c r="A155" s="151" t="s">
        <v>8533</v>
      </c>
      <c r="B155" s="151" t="s">
        <v>8498</v>
      </c>
      <c r="C155" s="151" t="s">
        <v>8535</v>
      </c>
      <c r="D155" s="151" t="s">
        <v>633</v>
      </c>
      <c r="E155" s="151">
        <v>2005</v>
      </c>
      <c r="F155" s="151" t="s">
        <v>8619</v>
      </c>
      <c r="G155" s="151" t="s">
        <v>633</v>
      </c>
      <c r="H155" s="152">
        <v>38353</v>
      </c>
      <c r="K155" s="151" t="s">
        <v>8538</v>
      </c>
      <c r="L155" s="151" t="s">
        <v>8535</v>
      </c>
      <c r="M155" s="151" t="s">
        <v>8535</v>
      </c>
      <c r="N155" s="151" t="s">
        <v>8535</v>
      </c>
      <c r="O155" s="151" t="s">
        <v>8489</v>
      </c>
      <c r="P155" s="151">
        <v>0</v>
      </c>
      <c r="Q155" s="151">
        <v>1</v>
      </c>
    </row>
    <row r="156" spans="1:17" hidden="1">
      <c r="A156" s="151" t="s">
        <v>8533</v>
      </c>
      <c r="B156" s="151" t="s">
        <v>8498</v>
      </c>
      <c r="C156" s="151" t="s">
        <v>8535</v>
      </c>
      <c r="D156" s="151" t="s">
        <v>633</v>
      </c>
      <c r="E156" s="151">
        <v>2005</v>
      </c>
      <c r="F156" s="151" t="s">
        <v>633</v>
      </c>
      <c r="G156" s="151" t="s">
        <v>633</v>
      </c>
      <c r="H156" s="152">
        <v>38353</v>
      </c>
      <c r="K156" s="151" t="s">
        <v>8536</v>
      </c>
      <c r="L156" s="151" t="s">
        <v>8535</v>
      </c>
      <c r="M156" s="151" t="s">
        <v>8535</v>
      </c>
      <c r="N156" s="151" t="s">
        <v>8535</v>
      </c>
      <c r="O156" s="151" t="s">
        <v>8489</v>
      </c>
      <c r="P156" s="151">
        <v>0</v>
      </c>
      <c r="Q156" s="151">
        <v>1</v>
      </c>
    </row>
    <row r="157" spans="1:17" hidden="1">
      <c r="A157" s="151" t="s">
        <v>8533</v>
      </c>
      <c r="B157" s="151" t="s">
        <v>8498</v>
      </c>
      <c r="C157" s="151" t="s">
        <v>8535</v>
      </c>
      <c r="D157" s="151" t="s">
        <v>633</v>
      </c>
      <c r="E157" s="151">
        <v>2005</v>
      </c>
      <c r="F157" s="151" t="s">
        <v>633</v>
      </c>
      <c r="G157" s="151" t="s">
        <v>633</v>
      </c>
      <c r="H157" s="152">
        <v>38353</v>
      </c>
      <c r="K157" s="151" t="s">
        <v>8537</v>
      </c>
      <c r="L157" s="151" t="s">
        <v>8535</v>
      </c>
      <c r="M157" s="151" t="s">
        <v>8535</v>
      </c>
      <c r="N157" s="151" t="s">
        <v>8535</v>
      </c>
      <c r="O157" s="151" t="s">
        <v>8489</v>
      </c>
      <c r="P157" s="151">
        <v>0</v>
      </c>
      <c r="Q157" s="151">
        <v>1</v>
      </c>
    </row>
    <row r="158" spans="1:17" hidden="1">
      <c r="A158" s="151" t="s">
        <v>8533</v>
      </c>
      <c r="B158" s="151" t="s">
        <v>8498</v>
      </c>
      <c r="C158" s="151" t="s">
        <v>8535</v>
      </c>
      <c r="D158" s="151" t="s">
        <v>633</v>
      </c>
      <c r="E158" s="151">
        <v>2005</v>
      </c>
      <c r="F158" s="151" t="s">
        <v>633</v>
      </c>
      <c r="G158" s="151" t="s">
        <v>633</v>
      </c>
      <c r="H158" s="152">
        <v>38353</v>
      </c>
      <c r="K158" s="151" t="s">
        <v>8538</v>
      </c>
      <c r="L158" s="151" t="s">
        <v>8535</v>
      </c>
      <c r="M158" s="151" t="s">
        <v>8535</v>
      </c>
      <c r="N158" s="151" t="s">
        <v>8535</v>
      </c>
      <c r="O158" s="151" t="s">
        <v>8489</v>
      </c>
      <c r="P158" s="151">
        <v>394887.48499597202</v>
      </c>
      <c r="Q158" s="151">
        <v>1</v>
      </c>
    </row>
    <row r="159" spans="1:17" hidden="1">
      <c r="A159" s="151" t="s">
        <v>8533</v>
      </c>
      <c r="B159" s="151" t="s">
        <v>8498</v>
      </c>
      <c r="C159" s="151" t="s">
        <v>8539</v>
      </c>
      <c r="D159" s="151" t="s">
        <v>633</v>
      </c>
      <c r="E159" s="151">
        <v>2005</v>
      </c>
      <c r="F159" s="151" t="s">
        <v>8619</v>
      </c>
      <c r="G159" s="151" t="s">
        <v>633</v>
      </c>
      <c r="H159" s="152">
        <v>38353</v>
      </c>
      <c r="K159" s="151" t="s">
        <v>8540</v>
      </c>
      <c r="L159" s="151" t="s">
        <v>8539</v>
      </c>
      <c r="M159" s="151" t="s">
        <v>8539</v>
      </c>
      <c r="N159" s="151" t="s">
        <v>8539</v>
      </c>
      <c r="O159" s="151" t="s">
        <v>8489</v>
      </c>
      <c r="P159" s="151">
        <v>0</v>
      </c>
      <c r="Q159" s="151">
        <v>1</v>
      </c>
    </row>
    <row r="160" spans="1:17" hidden="1">
      <c r="A160" s="151" t="s">
        <v>8533</v>
      </c>
      <c r="B160" s="151" t="s">
        <v>8498</v>
      </c>
      <c r="C160" s="151" t="s">
        <v>8539</v>
      </c>
      <c r="D160" s="151" t="s">
        <v>633</v>
      </c>
      <c r="E160" s="151">
        <v>2005</v>
      </c>
      <c r="F160" s="151" t="s">
        <v>633</v>
      </c>
      <c r="G160" s="151" t="s">
        <v>633</v>
      </c>
      <c r="H160" s="152">
        <v>38353</v>
      </c>
      <c r="K160" s="151" t="s">
        <v>8540</v>
      </c>
      <c r="L160" s="151" t="s">
        <v>8539</v>
      </c>
      <c r="M160" s="151" t="s">
        <v>8539</v>
      </c>
      <c r="N160" s="151" t="s">
        <v>8539</v>
      </c>
      <c r="O160" s="151" t="s">
        <v>8489</v>
      </c>
      <c r="P160" s="151">
        <v>7065880.3972375495</v>
      </c>
      <c r="Q160" s="151">
        <v>1</v>
      </c>
    </row>
    <row r="161" spans="1:17" hidden="1">
      <c r="A161" s="151" t="s">
        <v>8533</v>
      </c>
      <c r="B161" s="151" t="s">
        <v>8498</v>
      </c>
      <c r="C161" s="151" t="s">
        <v>8541</v>
      </c>
      <c r="D161" s="151" t="s">
        <v>633</v>
      </c>
      <c r="E161" s="151">
        <v>2005</v>
      </c>
      <c r="F161" s="151" t="s">
        <v>8619</v>
      </c>
      <c r="G161" s="151" t="s">
        <v>633</v>
      </c>
      <c r="H161" s="152">
        <v>38353</v>
      </c>
      <c r="K161" s="151" t="s">
        <v>8542</v>
      </c>
      <c r="L161" s="151" t="s">
        <v>8541</v>
      </c>
      <c r="M161" s="151" t="s">
        <v>8541</v>
      </c>
      <c r="N161" s="151" t="s">
        <v>8541</v>
      </c>
      <c r="O161" s="151" t="s">
        <v>8489</v>
      </c>
      <c r="P161" s="151">
        <v>0</v>
      </c>
      <c r="Q161" s="151">
        <v>1</v>
      </c>
    </row>
    <row r="162" spans="1:17" hidden="1">
      <c r="A162" s="151" t="s">
        <v>8533</v>
      </c>
      <c r="B162" s="151" t="s">
        <v>8498</v>
      </c>
      <c r="C162" s="151" t="s">
        <v>8541</v>
      </c>
      <c r="D162" s="151" t="s">
        <v>633</v>
      </c>
      <c r="E162" s="151">
        <v>2005</v>
      </c>
      <c r="F162" s="151" t="s">
        <v>633</v>
      </c>
      <c r="G162" s="151" t="s">
        <v>633</v>
      </c>
      <c r="H162" s="152">
        <v>38353</v>
      </c>
      <c r="K162" s="151" t="s">
        <v>8542</v>
      </c>
      <c r="L162" s="151" t="s">
        <v>8541</v>
      </c>
      <c r="M162" s="151" t="s">
        <v>8541</v>
      </c>
      <c r="N162" s="151" t="s">
        <v>8541</v>
      </c>
      <c r="O162" s="151" t="s">
        <v>8489</v>
      </c>
      <c r="P162" s="151">
        <v>14278688.2231238</v>
      </c>
      <c r="Q162" s="151">
        <v>1</v>
      </c>
    </row>
    <row r="163" spans="1:17" hidden="1">
      <c r="A163" s="151" t="s">
        <v>8533</v>
      </c>
      <c r="B163" s="151" t="s">
        <v>8498</v>
      </c>
      <c r="C163" s="151" t="s">
        <v>8543</v>
      </c>
      <c r="D163" s="151" t="s">
        <v>633</v>
      </c>
      <c r="E163" s="151">
        <v>2005</v>
      </c>
      <c r="F163" s="151" t="s">
        <v>8619</v>
      </c>
      <c r="G163" s="151" t="s">
        <v>633</v>
      </c>
      <c r="H163" s="152">
        <v>38353</v>
      </c>
      <c r="K163" s="151" t="s">
        <v>8544</v>
      </c>
      <c r="L163" s="151" t="s">
        <v>8543</v>
      </c>
      <c r="M163" s="151" t="s">
        <v>8543</v>
      </c>
      <c r="N163" s="151" t="s">
        <v>8543</v>
      </c>
      <c r="O163" s="151" t="s">
        <v>8489</v>
      </c>
      <c r="P163" s="151">
        <v>0</v>
      </c>
      <c r="Q163" s="151">
        <v>1</v>
      </c>
    </row>
    <row r="164" spans="1:17" hidden="1">
      <c r="A164" s="151" t="s">
        <v>8533</v>
      </c>
      <c r="B164" s="151" t="s">
        <v>8498</v>
      </c>
      <c r="C164" s="151" t="s">
        <v>8543</v>
      </c>
      <c r="D164" s="151" t="s">
        <v>633</v>
      </c>
      <c r="E164" s="151">
        <v>2005</v>
      </c>
      <c r="F164" s="151" t="s">
        <v>633</v>
      </c>
      <c r="G164" s="151" t="s">
        <v>633</v>
      </c>
      <c r="H164" s="152">
        <v>38353</v>
      </c>
      <c r="K164" s="151" t="s">
        <v>8544</v>
      </c>
      <c r="L164" s="151" t="s">
        <v>8543</v>
      </c>
      <c r="M164" s="151" t="s">
        <v>8543</v>
      </c>
      <c r="N164" s="151" t="s">
        <v>8543</v>
      </c>
      <c r="O164" s="151" t="s">
        <v>8489</v>
      </c>
      <c r="P164" s="151">
        <v>484660.53257414902</v>
      </c>
      <c r="Q164" s="151">
        <v>1</v>
      </c>
    </row>
    <row r="165" spans="1:17" hidden="1">
      <c r="A165" s="151" t="s">
        <v>8533</v>
      </c>
      <c r="B165" s="151" t="s">
        <v>8498</v>
      </c>
      <c r="C165" s="151" t="s">
        <v>8545</v>
      </c>
      <c r="D165" s="151" t="s">
        <v>633</v>
      </c>
      <c r="E165" s="151">
        <v>2005</v>
      </c>
      <c r="F165" s="151" t="s">
        <v>8619</v>
      </c>
      <c r="G165" s="151" t="s">
        <v>633</v>
      </c>
      <c r="H165" s="152">
        <v>38353</v>
      </c>
      <c r="K165" s="151" t="s">
        <v>8545</v>
      </c>
      <c r="L165" s="151" t="s">
        <v>8545</v>
      </c>
      <c r="M165" s="151" t="s">
        <v>8545</v>
      </c>
      <c r="N165" s="151" t="s">
        <v>8545</v>
      </c>
      <c r="O165" s="151" t="s">
        <v>8489</v>
      </c>
      <c r="P165" s="151">
        <v>0</v>
      </c>
      <c r="Q165" s="151">
        <v>1</v>
      </c>
    </row>
    <row r="166" spans="1:17" hidden="1">
      <c r="A166" s="151" t="s">
        <v>8533</v>
      </c>
      <c r="B166" s="151" t="s">
        <v>8498</v>
      </c>
      <c r="C166" s="151" t="s">
        <v>8545</v>
      </c>
      <c r="D166" s="151" t="s">
        <v>633</v>
      </c>
      <c r="E166" s="151">
        <v>2005</v>
      </c>
      <c r="F166" s="151" t="s">
        <v>633</v>
      </c>
      <c r="G166" s="151" t="s">
        <v>633</v>
      </c>
      <c r="H166" s="152">
        <v>38353</v>
      </c>
      <c r="K166" s="151" t="s">
        <v>8545</v>
      </c>
      <c r="L166" s="151" t="s">
        <v>8545</v>
      </c>
      <c r="M166" s="151" t="s">
        <v>8545</v>
      </c>
      <c r="N166" s="151" t="s">
        <v>8545</v>
      </c>
      <c r="O166" s="151" t="s">
        <v>8489</v>
      </c>
      <c r="P166" s="151">
        <v>223389.17675097499</v>
      </c>
      <c r="Q166" s="151">
        <v>1</v>
      </c>
    </row>
    <row r="167" spans="1:17" hidden="1">
      <c r="A167" s="151" t="s">
        <v>8533</v>
      </c>
      <c r="B167" s="151" t="s">
        <v>8498</v>
      </c>
      <c r="C167" s="151" t="s">
        <v>8546</v>
      </c>
      <c r="D167" s="151" t="s">
        <v>633</v>
      </c>
      <c r="E167" s="151">
        <v>2005</v>
      </c>
      <c r="F167" s="151" t="s">
        <v>8619</v>
      </c>
      <c r="G167" s="151" t="s">
        <v>633</v>
      </c>
      <c r="H167" s="152">
        <v>38353</v>
      </c>
      <c r="K167" s="151" t="s">
        <v>8547</v>
      </c>
      <c r="L167" s="151" t="s">
        <v>8546</v>
      </c>
      <c r="M167" s="151" t="s">
        <v>8546</v>
      </c>
      <c r="N167" s="151" t="s">
        <v>8546</v>
      </c>
      <c r="O167" s="151" t="s">
        <v>8489</v>
      </c>
      <c r="P167" s="151">
        <v>0</v>
      </c>
      <c r="Q167" s="151">
        <v>1</v>
      </c>
    </row>
    <row r="168" spans="1:17" hidden="1">
      <c r="A168" s="151" t="s">
        <v>8533</v>
      </c>
      <c r="B168" s="151" t="s">
        <v>8498</v>
      </c>
      <c r="C168" s="151" t="s">
        <v>8546</v>
      </c>
      <c r="D168" s="151" t="s">
        <v>633</v>
      </c>
      <c r="E168" s="151">
        <v>2005</v>
      </c>
      <c r="F168" s="151" t="s">
        <v>633</v>
      </c>
      <c r="G168" s="151" t="s">
        <v>633</v>
      </c>
      <c r="H168" s="152">
        <v>38353</v>
      </c>
      <c r="K168" s="151" t="s">
        <v>8547</v>
      </c>
      <c r="L168" s="151" t="s">
        <v>8546</v>
      </c>
      <c r="M168" s="151" t="s">
        <v>8546</v>
      </c>
      <c r="N168" s="151" t="s">
        <v>8546</v>
      </c>
      <c r="O168" s="151" t="s">
        <v>8489</v>
      </c>
      <c r="P168" s="151">
        <v>1327184.76024793</v>
      </c>
      <c r="Q168" s="151">
        <v>1</v>
      </c>
    </row>
    <row r="169" spans="1:17" hidden="1">
      <c r="A169" s="151" t="s">
        <v>8533</v>
      </c>
      <c r="B169" s="151" t="s">
        <v>8498</v>
      </c>
      <c r="C169" s="151" t="s">
        <v>8548</v>
      </c>
      <c r="D169" s="151" t="s">
        <v>633</v>
      </c>
      <c r="E169" s="151">
        <v>2005</v>
      </c>
      <c r="F169" s="151" t="s">
        <v>8619</v>
      </c>
      <c r="G169" s="151" t="s">
        <v>633</v>
      </c>
      <c r="H169" s="152">
        <v>38353</v>
      </c>
      <c r="K169" s="151" t="s">
        <v>817</v>
      </c>
      <c r="L169" s="151" t="s">
        <v>8548</v>
      </c>
      <c r="M169" s="151" t="s">
        <v>8548</v>
      </c>
      <c r="N169" s="151" t="s">
        <v>8548</v>
      </c>
      <c r="O169" s="151" t="s">
        <v>8489</v>
      </c>
      <c r="P169" s="151">
        <v>0</v>
      </c>
      <c r="Q169" s="151">
        <v>1</v>
      </c>
    </row>
    <row r="170" spans="1:17" hidden="1">
      <c r="A170" s="151" t="s">
        <v>8533</v>
      </c>
      <c r="B170" s="151" t="s">
        <v>8498</v>
      </c>
      <c r="C170" s="151" t="s">
        <v>8548</v>
      </c>
      <c r="D170" s="151" t="s">
        <v>633</v>
      </c>
      <c r="E170" s="151">
        <v>2005</v>
      </c>
      <c r="F170" s="151" t="s">
        <v>8619</v>
      </c>
      <c r="G170" s="151" t="s">
        <v>633</v>
      </c>
      <c r="H170" s="152">
        <v>38353</v>
      </c>
      <c r="K170" s="151" t="s">
        <v>8549</v>
      </c>
      <c r="L170" s="151" t="s">
        <v>8548</v>
      </c>
      <c r="M170" s="151" t="s">
        <v>8548</v>
      </c>
      <c r="N170" s="151" t="s">
        <v>8548</v>
      </c>
      <c r="O170" s="151" t="s">
        <v>8489</v>
      </c>
      <c r="P170" s="151">
        <v>0</v>
      </c>
      <c r="Q170" s="151">
        <v>1</v>
      </c>
    </row>
    <row r="171" spans="1:17" hidden="1">
      <c r="A171" s="151" t="s">
        <v>8533</v>
      </c>
      <c r="B171" s="151" t="s">
        <v>8498</v>
      </c>
      <c r="C171" s="151" t="s">
        <v>8548</v>
      </c>
      <c r="D171" s="151" t="s">
        <v>633</v>
      </c>
      <c r="E171" s="151">
        <v>2005</v>
      </c>
      <c r="F171" s="151" t="s">
        <v>633</v>
      </c>
      <c r="G171" s="151" t="s">
        <v>633</v>
      </c>
      <c r="H171" s="152">
        <v>38353</v>
      </c>
      <c r="K171" s="151" t="s">
        <v>817</v>
      </c>
      <c r="L171" s="151" t="s">
        <v>8548</v>
      </c>
      <c r="M171" s="151" t="s">
        <v>8548</v>
      </c>
      <c r="N171" s="151" t="s">
        <v>8548</v>
      </c>
      <c r="O171" s="151" t="s">
        <v>8489</v>
      </c>
      <c r="P171" s="151">
        <v>0</v>
      </c>
      <c r="Q171" s="151">
        <v>1</v>
      </c>
    </row>
    <row r="172" spans="1:17" hidden="1">
      <c r="A172" s="151" t="s">
        <v>8533</v>
      </c>
      <c r="B172" s="151" t="s">
        <v>8498</v>
      </c>
      <c r="C172" s="151" t="s">
        <v>8548</v>
      </c>
      <c r="D172" s="151" t="s">
        <v>633</v>
      </c>
      <c r="E172" s="151">
        <v>2005</v>
      </c>
      <c r="F172" s="151" t="s">
        <v>633</v>
      </c>
      <c r="G172" s="151" t="s">
        <v>633</v>
      </c>
      <c r="H172" s="152">
        <v>38353</v>
      </c>
      <c r="K172" s="151" t="s">
        <v>8549</v>
      </c>
      <c r="L172" s="151" t="s">
        <v>8548</v>
      </c>
      <c r="M172" s="151" t="s">
        <v>8548</v>
      </c>
      <c r="N172" s="151" t="s">
        <v>8548</v>
      </c>
      <c r="O172" s="151" t="s">
        <v>8489</v>
      </c>
      <c r="P172" s="151">
        <v>44197.908149707997</v>
      </c>
      <c r="Q172" s="151">
        <v>1</v>
      </c>
    </row>
    <row r="173" spans="1:17" hidden="1">
      <c r="A173" s="151" t="s">
        <v>8533</v>
      </c>
      <c r="B173" s="151" t="s">
        <v>8498</v>
      </c>
      <c r="C173" s="151" t="s">
        <v>8550</v>
      </c>
      <c r="D173" s="151" t="s">
        <v>633</v>
      </c>
      <c r="E173" s="151">
        <v>2005</v>
      </c>
      <c r="F173" s="151" t="s">
        <v>8619</v>
      </c>
      <c r="G173" s="151" t="s">
        <v>633</v>
      </c>
      <c r="H173" s="152">
        <v>38353</v>
      </c>
      <c r="K173" s="151" t="s">
        <v>8551</v>
      </c>
      <c r="L173" s="151" t="s">
        <v>8550</v>
      </c>
      <c r="M173" s="151" t="s">
        <v>8550</v>
      </c>
      <c r="N173" s="151" t="s">
        <v>8550</v>
      </c>
      <c r="O173" s="151" t="s">
        <v>8489</v>
      </c>
      <c r="P173" s="151">
        <v>0</v>
      </c>
      <c r="Q173" s="151">
        <v>1</v>
      </c>
    </row>
    <row r="174" spans="1:17" hidden="1">
      <c r="A174" s="151" t="s">
        <v>8533</v>
      </c>
      <c r="B174" s="151" t="s">
        <v>8498</v>
      </c>
      <c r="C174" s="151" t="s">
        <v>8550</v>
      </c>
      <c r="D174" s="151" t="s">
        <v>633</v>
      </c>
      <c r="E174" s="151">
        <v>2005</v>
      </c>
      <c r="F174" s="151" t="s">
        <v>633</v>
      </c>
      <c r="G174" s="151" t="s">
        <v>633</v>
      </c>
      <c r="H174" s="152">
        <v>38353</v>
      </c>
      <c r="K174" s="151" t="s">
        <v>8551</v>
      </c>
      <c r="L174" s="151" t="s">
        <v>8550</v>
      </c>
      <c r="M174" s="151" t="s">
        <v>8550</v>
      </c>
      <c r="N174" s="151" t="s">
        <v>8550</v>
      </c>
      <c r="O174" s="151" t="s">
        <v>8489</v>
      </c>
      <c r="P174" s="151">
        <v>10529569.3006524</v>
      </c>
      <c r="Q174" s="151">
        <v>1</v>
      </c>
    </row>
    <row r="175" spans="1:17" hidden="1">
      <c r="A175" s="151" t="s">
        <v>8533</v>
      </c>
      <c r="B175" s="151" t="s">
        <v>8498</v>
      </c>
      <c r="C175" s="151" t="s">
        <v>8552</v>
      </c>
      <c r="D175" s="151" t="s">
        <v>633</v>
      </c>
      <c r="E175" s="151">
        <v>2005</v>
      </c>
      <c r="F175" s="151" t="s">
        <v>8619</v>
      </c>
      <c r="G175" s="151" t="s">
        <v>633</v>
      </c>
      <c r="H175" s="152">
        <v>38353</v>
      </c>
      <c r="K175" s="151" t="s">
        <v>8552</v>
      </c>
      <c r="L175" s="151" t="s">
        <v>8552</v>
      </c>
      <c r="M175" s="151" t="s">
        <v>8552</v>
      </c>
      <c r="N175" s="151" t="s">
        <v>8552</v>
      </c>
      <c r="O175" s="151" t="s">
        <v>8489</v>
      </c>
      <c r="P175" s="151">
        <v>0</v>
      </c>
      <c r="Q175" s="151">
        <v>1</v>
      </c>
    </row>
    <row r="176" spans="1:17" hidden="1">
      <c r="A176" s="151" t="s">
        <v>8533</v>
      </c>
      <c r="B176" s="151" t="s">
        <v>8498</v>
      </c>
      <c r="C176" s="151" t="s">
        <v>8552</v>
      </c>
      <c r="D176" s="151" t="s">
        <v>633</v>
      </c>
      <c r="E176" s="151">
        <v>2005</v>
      </c>
      <c r="F176" s="151" t="s">
        <v>633</v>
      </c>
      <c r="G176" s="151" t="s">
        <v>633</v>
      </c>
      <c r="H176" s="152">
        <v>38353</v>
      </c>
      <c r="K176" s="151" t="s">
        <v>8552</v>
      </c>
      <c r="L176" s="151" t="s">
        <v>8552</v>
      </c>
      <c r="M176" s="151" t="s">
        <v>8552</v>
      </c>
      <c r="N176" s="151" t="s">
        <v>8552</v>
      </c>
      <c r="O176" s="151" t="s">
        <v>8489</v>
      </c>
      <c r="P176" s="151">
        <v>904348.34567541396</v>
      </c>
      <c r="Q176" s="151">
        <v>1</v>
      </c>
    </row>
    <row r="177" spans="1:17" hidden="1">
      <c r="A177" s="151" t="s">
        <v>8533</v>
      </c>
      <c r="B177" s="151" t="s">
        <v>8498</v>
      </c>
      <c r="C177" s="151" t="s">
        <v>8553</v>
      </c>
      <c r="D177" s="151" t="s">
        <v>633</v>
      </c>
      <c r="E177" s="151">
        <v>2005</v>
      </c>
      <c r="F177" s="151" t="s">
        <v>8619</v>
      </c>
      <c r="G177" s="151" t="s">
        <v>633</v>
      </c>
      <c r="H177" s="152">
        <v>38353</v>
      </c>
      <c r="K177" s="151" t="s">
        <v>8553</v>
      </c>
      <c r="L177" s="151" t="s">
        <v>8553</v>
      </c>
      <c r="M177" s="151" t="s">
        <v>8553</v>
      </c>
      <c r="N177" s="151" t="s">
        <v>8553</v>
      </c>
      <c r="O177" s="151" t="s">
        <v>8489</v>
      </c>
      <c r="P177" s="151">
        <v>0</v>
      </c>
      <c r="Q177" s="151">
        <v>1</v>
      </c>
    </row>
    <row r="178" spans="1:17" hidden="1">
      <c r="A178" s="151" t="s">
        <v>8533</v>
      </c>
      <c r="B178" s="151" t="s">
        <v>8498</v>
      </c>
      <c r="C178" s="151" t="s">
        <v>8553</v>
      </c>
      <c r="D178" s="151" t="s">
        <v>633</v>
      </c>
      <c r="E178" s="151">
        <v>2005</v>
      </c>
      <c r="F178" s="151" t="s">
        <v>633</v>
      </c>
      <c r="G178" s="151" t="s">
        <v>633</v>
      </c>
      <c r="H178" s="152">
        <v>38353</v>
      </c>
      <c r="K178" s="151" t="s">
        <v>8553</v>
      </c>
      <c r="L178" s="151" t="s">
        <v>8553</v>
      </c>
      <c r="M178" s="151" t="s">
        <v>8553</v>
      </c>
      <c r="N178" s="151" t="s">
        <v>8553</v>
      </c>
      <c r="O178" s="151" t="s">
        <v>8489</v>
      </c>
      <c r="P178" s="151">
        <v>57843.650897681997</v>
      </c>
      <c r="Q178" s="151">
        <v>1</v>
      </c>
    </row>
    <row r="179" spans="1:17" hidden="1">
      <c r="A179" s="151" t="s">
        <v>732</v>
      </c>
      <c r="B179" s="151" t="s">
        <v>8498</v>
      </c>
      <c r="C179" s="151" t="s">
        <v>8554</v>
      </c>
      <c r="D179" s="151" t="s">
        <v>633</v>
      </c>
      <c r="E179" s="151">
        <v>2005</v>
      </c>
      <c r="F179" s="151" t="s">
        <v>633</v>
      </c>
      <c r="G179" s="151" t="s">
        <v>633</v>
      </c>
      <c r="H179" s="152">
        <v>38353</v>
      </c>
      <c r="I179" s="151" t="s">
        <v>8555</v>
      </c>
      <c r="K179" s="151" t="s">
        <v>8556</v>
      </c>
      <c r="L179" s="151" t="s">
        <v>8554</v>
      </c>
      <c r="M179" s="151" t="s">
        <v>8554</v>
      </c>
      <c r="N179" s="151" t="s">
        <v>8554</v>
      </c>
      <c r="O179" s="151" t="s">
        <v>8489</v>
      </c>
      <c r="P179" s="151">
        <v>0</v>
      </c>
      <c r="Q179" s="151">
        <v>1</v>
      </c>
    </row>
    <row r="180" spans="1:17" hidden="1">
      <c r="A180" s="151" t="s">
        <v>732</v>
      </c>
      <c r="B180" s="151" t="s">
        <v>8498</v>
      </c>
      <c r="C180" s="151" t="s">
        <v>698</v>
      </c>
      <c r="D180" s="151" t="s">
        <v>633</v>
      </c>
      <c r="E180" s="151">
        <v>2005</v>
      </c>
      <c r="F180" s="151" t="s">
        <v>633</v>
      </c>
      <c r="G180" s="151" t="s">
        <v>633</v>
      </c>
      <c r="H180" s="152">
        <v>38353</v>
      </c>
      <c r="I180" s="151" t="s">
        <v>8557</v>
      </c>
      <c r="K180" s="151" t="s">
        <v>8558</v>
      </c>
      <c r="L180" s="151" t="s">
        <v>698</v>
      </c>
      <c r="M180" s="151" t="s">
        <v>698</v>
      </c>
      <c r="N180" s="151" t="s">
        <v>698</v>
      </c>
      <c r="O180" s="151" t="s">
        <v>8489</v>
      </c>
      <c r="P180" s="151">
        <v>0</v>
      </c>
      <c r="Q180" s="151">
        <v>1</v>
      </c>
    </row>
    <row r="181" spans="1:17" hidden="1">
      <c r="A181" s="151" t="s">
        <v>732</v>
      </c>
      <c r="B181" s="151" t="s">
        <v>8498</v>
      </c>
      <c r="C181" s="151" t="s">
        <v>8559</v>
      </c>
      <c r="D181" s="151" t="s">
        <v>633</v>
      </c>
      <c r="E181" s="151">
        <v>2005</v>
      </c>
      <c r="F181" s="151" t="s">
        <v>633</v>
      </c>
      <c r="G181" s="151" t="s">
        <v>633</v>
      </c>
      <c r="H181" s="152">
        <v>38353</v>
      </c>
      <c r="I181" s="151" t="s">
        <v>8555</v>
      </c>
      <c r="K181" s="151" t="s">
        <v>8560</v>
      </c>
      <c r="L181" s="151" t="s">
        <v>8559</v>
      </c>
      <c r="M181" s="151" t="s">
        <v>8559</v>
      </c>
      <c r="N181" s="151" t="s">
        <v>8559</v>
      </c>
      <c r="O181" s="151" t="s">
        <v>8489</v>
      </c>
      <c r="P181" s="151">
        <v>151.29522151399999</v>
      </c>
      <c r="Q181" s="151">
        <v>1</v>
      </c>
    </row>
    <row r="182" spans="1:17" hidden="1">
      <c r="A182" s="151" t="s">
        <v>732</v>
      </c>
      <c r="B182" s="151" t="s">
        <v>8498</v>
      </c>
      <c r="C182" s="151" t="s">
        <v>8646</v>
      </c>
      <c r="D182" s="151" t="s">
        <v>633</v>
      </c>
      <c r="E182" s="151">
        <v>2005</v>
      </c>
      <c r="F182" s="151" t="s">
        <v>633</v>
      </c>
      <c r="G182" s="151" t="s">
        <v>633</v>
      </c>
      <c r="H182" s="152">
        <v>38353</v>
      </c>
      <c r="I182" s="151" t="s">
        <v>8555</v>
      </c>
      <c r="K182" s="151" t="s">
        <v>8647</v>
      </c>
      <c r="L182" s="151" t="s">
        <v>8646</v>
      </c>
      <c r="M182" s="151" t="s">
        <v>8646</v>
      </c>
      <c r="N182" s="151" t="s">
        <v>8646</v>
      </c>
      <c r="O182" s="151" t="s">
        <v>8489</v>
      </c>
      <c r="P182" s="151">
        <v>104143.34908515</v>
      </c>
      <c r="Q182" s="151">
        <v>1</v>
      </c>
    </row>
    <row r="183" spans="1:17" hidden="1">
      <c r="A183" s="151" t="s">
        <v>732</v>
      </c>
      <c r="B183" s="151" t="s">
        <v>8498</v>
      </c>
      <c r="C183" s="151" t="s">
        <v>733</v>
      </c>
      <c r="D183" s="151" t="s">
        <v>633</v>
      </c>
      <c r="E183" s="151">
        <v>2005</v>
      </c>
      <c r="F183" s="151" t="s">
        <v>633</v>
      </c>
      <c r="G183" s="151" t="s">
        <v>633</v>
      </c>
      <c r="H183" s="152">
        <v>38353</v>
      </c>
      <c r="I183" s="151" t="s">
        <v>8555</v>
      </c>
      <c r="K183" s="151" t="s">
        <v>8561</v>
      </c>
      <c r="L183" s="151" t="s">
        <v>733</v>
      </c>
      <c r="M183" s="151" t="s">
        <v>733</v>
      </c>
      <c r="N183" s="151" t="s">
        <v>733</v>
      </c>
      <c r="O183" s="151" t="s">
        <v>8489</v>
      </c>
      <c r="P183" s="151">
        <v>17545.995619628</v>
      </c>
      <c r="Q183" s="151">
        <v>1</v>
      </c>
    </row>
    <row r="184" spans="1:17" hidden="1">
      <c r="A184" s="151" t="s">
        <v>732</v>
      </c>
      <c r="B184" s="151" t="s">
        <v>8498</v>
      </c>
      <c r="C184" s="151" t="s">
        <v>8562</v>
      </c>
      <c r="D184" s="151" t="s">
        <v>633</v>
      </c>
      <c r="E184" s="151">
        <v>2005</v>
      </c>
      <c r="F184" s="151" t="s">
        <v>633</v>
      </c>
      <c r="G184" s="151" t="s">
        <v>633</v>
      </c>
      <c r="H184" s="152">
        <v>38353</v>
      </c>
      <c r="I184" s="151" t="s">
        <v>8555</v>
      </c>
      <c r="K184" s="151" t="s">
        <v>8563</v>
      </c>
      <c r="L184" s="151" t="s">
        <v>8562</v>
      </c>
      <c r="M184" s="151" t="s">
        <v>8562</v>
      </c>
      <c r="N184" s="151" t="s">
        <v>8562</v>
      </c>
      <c r="O184" s="151" t="s">
        <v>8489</v>
      </c>
      <c r="P184" s="151">
        <v>9676.6309297930002</v>
      </c>
      <c r="Q184" s="151">
        <v>1</v>
      </c>
    </row>
    <row r="185" spans="1:17" hidden="1">
      <c r="A185" s="151" t="s">
        <v>732</v>
      </c>
      <c r="B185" s="151" t="s">
        <v>8498</v>
      </c>
      <c r="C185" s="151" t="s">
        <v>8500</v>
      </c>
      <c r="D185" s="151" t="s">
        <v>633</v>
      </c>
      <c r="E185" s="151">
        <v>2005</v>
      </c>
      <c r="F185" s="151" t="s">
        <v>633</v>
      </c>
      <c r="G185" s="151" t="s">
        <v>633</v>
      </c>
      <c r="H185" s="152">
        <v>38353</v>
      </c>
      <c r="I185" s="151" t="s">
        <v>8557</v>
      </c>
      <c r="K185" s="151" t="s">
        <v>8564</v>
      </c>
      <c r="L185" s="151" t="s">
        <v>8500</v>
      </c>
      <c r="M185" s="151" t="s">
        <v>8500</v>
      </c>
      <c r="N185" s="151" t="s">
        <v>8500</v>
      </c>
      <c r="O185" s="151" t="s">
        <v>8489</v>
      </c>
      <c r="P185" s="151">
        <v>0</v>
      </c>
      <c r="Q185" s="151">
        <v>1</v>
      </c>
    </row>
    <row r="186" spans="1:17" hidden="1">
      <c r="A186" s="151" t="s">
        <v>732</v>
      </c>
      <c r="B186" s="151" t="s">
        <v>8498</v>
      </c>
      <c r="C186" s="151" t="s">
        <v>8500</v>
      </c>
      <c r="D186" s="151" t="s">
        <v>633</v>
      </c>
      <c r="E186" s="151">
        <v>2005</v>
      </c>
      <c r="F186" s="151" t="s">
        <v>633</v>
      </c>
      <c r="G186" s="151" t="s">
        <v>633</v>
      </c>
      <c r="H186" s="152">
        <v>38353</v>
      </c>
      <c r="I186" s="151" t="s">
        <v>8557</v>
      </c>
      <c r="K186" s="151" t="s">
        <v>8565</v>
      </c>
      <c r="L186" s="151" t="s">
        <v>8500</v>
      </c>
      <c r="M186" s="151" t="s">
        <v>8500</v>
      </c>
      <c r="N186" s="151" t="s">
        <v>8500</v>
      </c>
      <c r="O186" s="151" t="s">
        <v>8489</v>
      </c>
      <c r="P186" s="151">
        <v>14530.207728029</v>
      </c>
      <c r="Q186" s="151">
        <v>1</v>
      </c>
    </row>
    <row r="187" spans="1:17" hidden="1">
      <c r="A187" s="151" t="s">
        <v>732</v>
      </c>
      <c r="B187" s="151" t="s">
        <v>8498</v>
      </c>
      <c r="C187" s="151" t="s">
        <v>8502</v>
      </c>
      <c r="D187" s="151" t="s">
        <v>633</v>
      </c>
      <c r="E187" s="151">
        <v>2005</v>
      </c>
      <c r="F187" s="151" t="s">
        <v>633</v>
      </c>
      <c r="G187" s="151" t="s">
        <v>633</v>
      </c>
      <c r="H187" s="152">
        <v>38353</v>
      </c>
      <c r="I187" s="151" t="s">
        <v>8557</v>
      </c>
      <c r="K187" s="151" t="s">
        <v>8566</v>
      </c>
      <c r="L187" s="151" t="s">
        <v>8502</v>
      </c>
      <c r="M187" s="151" t="s">
        <v>8502</v>
      </c>
      <c r="N187" s="151" t="s">
        <v>8502</v>
      </c>
      <c r="O187" s="151" t="s">
        <v>8489</v>
      </c>
      <c r="P187" s="151">
        <v>451.61242500200001</v>
      </c>
      <c r="Q187" s="151">
        <v>1</v>
      </c>
    </row>
    <row r="188" spans="1:17" hidden="1">
      <c r="A188" s="151" t="s">
        <v>732</v>
      </c>
      <c r="B188" s="151" t="s">
        <v>8498</v>
      </c>
      <c r="C188" s="151" t="s">
        <v>8502</v>
      </c>
      <c r="D188" s="151" t="s">
        <v>633</v>
      </c>
      <c r="E188" s="151">
        <v>2005</v>
      </c>
      <c r="F188" s="151" t="s">
        <v>633</v>
      </c>
      <c r="G188" s="151" t="s">
        <v>633</v>
      </c>
      <c r="H188" s="152">
        <v>38353</v>
      </c>
      <c r="I188" s="151" t="s">
        <v>8557</v>
      </c>
      <c r="K188" s="151" t="s">
        <v>8567</v>
      </c>
      <c r="L188" s="151" t="s">
        <v>8502</v>
      </c>
      <c r="M188" s="151" t="s">
        <v>8502</v>
      </c>
      <c r="N188" s="151" t="s">
        <v>8502</v>
      </c>
      <c r="O188" s="151" t="s">
        <v>8489</v>
      </c>
      <c r="P188" s="151">
        <v>2120.2620408920002</v>
      </c>
      <c r="Q188" s="151">
        <v>1</v>
      </c>
    </row>
    <row r="189" spans="1:17" hidden="1">
      <c r="A189" s="151" t="s">
        <v>732</v>
      </c>
      <c r="B189" s="151" t="s">
        <v>8498</v>
      </c>
      <c r="C189" s="151" t="s">
        <v>8502</v>
      </c>
      <c r="D189" s="151" t="s">
        <v>633</v>
      </c>
      <c r="E189" s="151">
        <v>2005</v>
      </c>
      <c r="F189" s="151" t="s">
        <v>633</v>
      </c>
      <c r="G189" s="151" t="s">
        <v>633</v>
      </c>
      <c r="H189" s="152">
        <v>38353</v>
      </c>
      <c r="I189" s="151" t="s">
        <v>8557</v>
      </c>
      <c r="K189" s="151" t="s">
        <v>8568</v>
      </c>
      <c r="L189" s="151" t="s">
        <v>8502</v>
      </c>
      <c r="M189" s="151" t="s">
        <v>8502</v>
      </c>
      <c r="N189" s="151" t="s">
        <v>8502</v>
      </c>
      <c r="O189" s="151" t="s">
        <v>8489</v>
      </c>
      <c r="P189" s="151">
        <v>0</v>
      </c>
      <c r="Q189" s="151">
        <v>1</v>
      </c>
    </row>
    <row r="190" spans="1:17" hidden="1">
      <c r="A190" s="151" t="s">
        <v>732</v>
      </c>
      <c r="B190" s="151" t="s">
        <v>8498</v>
      </c>
      <c r="C190" s="151" t="s">
        <v>8648</v>
      </c>
      <c r="D190" s="151" t="s">
        <v>633</v>
      </c>
      <c r="E190" s="151">
        <v>2005</v>
      </c>
      <c r="F190" s="151" t="s">
        <v>633</v>
      </c>
      <c r="G190" s="151" t="s">
        <v>633</v>
      </c>
      <c r="H190" s="152">
        <v>38353</v>
      </c>
      <c r="I190" s="151" t="s">
        <v>8557</v>
      </c>
      <c r="K190" s="151" t="s">
        <v>8569</v>
      </c>
      <c r="L190" s="151" t="s">
        <v>8648</v>
      </c>
      <c r="M190" s="151" t="s">
        <v>8502</v>
      </c>
      <c r="N190" s="151" t="s">
        <v>8502</v>
      </c>
      <c r="O190" s="151" t="s">
        <v>8489</v>
      </c>
      <c r="P190" s="151">
        <v>0</v>
      </c>
      <c r="Q190" s="151">
        <v>1</v>
      </c>
    </row>
    <row r="191" spans="1:17" hidden="1">
      <c r="A191" s="151" t="s">
        <v>732</v>
      </c>
      <c r="B191" s="151" t="s">
        <v>8498</v>
      </c>
      <c r="C191" s="151" t="s">
        <v>8570</v>
      </c>
      <c r="D191" s="151" t="s">
        <v>633</v>
      </c>
      <c r="E191" s="151">
        <v>2005</v>
      </c>
      <c r="F191" s="151" t="s">
        <v>633</v>
      </c>
      <c r="G191" s="151" t="s">
        <v>633</v>
      </c>
      <c r="H191" s="152">
        <v>38353</v>
      </c>
      <c r="I191" s="151" t="s">
        <v>8557</v>
      </c>
      <c r="K191" s="151" t="s">
        <v>8570</v>
      </c>
      <c r="L191" s="151" t="s">
        <v>8570</v>
      </c>
      <c r="M191" s="151" t="s">
        <v>8570</v>
      </c>
      <c r="N191" s="151" t="s">
        <v>8570</v>
      </c>
      <c r="O191" s="151" t="s">
        <v>8489</v>
      </c>
      <c r="P191" s="151">
        <v>3.7821324160000001</v>
      </c>
      <c r="Q191" s="151">
        <v>1</v>
      </c>
    </row>
    <row r="192" spans="1:17" hidden="1">
      <c r="A192" s="151" t="s">
        <v>732</v>
      </c>
      <c r="B192" s="151" t="s">
        <v>8498</v>
      </c>
      <c r="C192" s="151" t="s">
        <v>8571</v>
      </c>
      <c r="D192" s="151" t="s">
        <v>633</v>
      </c>
      <c r="E192" s="151">
        <v>2005</v>
      </c>
      <c r="F192" s="151" t="s">
        <v>633</v>
      </c>
      <c r="G192" s="151" t="s">
        <v>633</v>
      </c>
      <c r="H192" s="152">
        <v>38353</v>
      </c>
      <c r="I192" s="151" t="s">
        <v>8555</v>
      </c>
      <c r="K192" s="151" t="s">
        <v>8572</v>
      </c>
      <c r="L192" s="151" t="s">
        <v>8571</v>
      </c>
      <c r="M192" s="151" t="s">
        <v>8571</v>
      </c>
      <c r="N192" s="151" t="s">
        <v>8571</v>
      </c>
      <c r="O192" s="151" t="s">
        <v>8489</v>
      </c>
      <c r="P192" s="151">
        <v>2519.3834893829999</v>
      </c>
      <c r="Q192" s="151">
        <v>1</v>
      </c>
    </row>
    <row r="193" spans="1:17" hidden="1">
      <c r="A193" s="151" t="s">
        <v>732</v>
      </c>
      <c r="B193" s="151" t="s">
        <v>8498</v>
      </c>
      <c r="C193" s="151" t="s">
        <v>8571</v>
      </c>
      <c r="D193" s="151" t="s">
        <v>633</v>
      </c>
      <c r="E193" s="151">
        <v>2005</v>
      </c>
      <c r="F193" s="151" t="s">
        <v>633</v>
      </c>
      <c r="G193" s="151" t="s">
        <v>633</v>
      </c>
      <c r="H193" s="152">
        <v>38353</v>
      </c>
      <c r="I193" s="151" t="s">
        <v>8573</v>
      </c>
      <c r="K193" s="151" t="s">
        <v>8574</v>
      </c>
      <c r="L193" s="151" t="s">
        <v>8571</v>
      </c>
      <c r="M193" s="151" t="s">
        <v>8571</v>
      </c>
      <c r="N193" s="151" t="s">
        <v>8571</v>
      </c>
      <c r="O193" s="151" t="s">
        <v>8489</v>
      </c>
      <c r="P193" s="151">
        <v>0</v>
      </c>
      <c r="Q193" s="151">
        <v>1</v>
      </c>
    </row>
    <row r="194" spans="1:17" hidden="1">
      <c r="A194" s="151" t="s">
        <v>732</v>
      </c>
      <c r="B194" s="151" t="s">
        <v>8498</v>
      </c>
      <c r="C194" s="151" t="s">
        <v>8575</v>
      </c>
      <c r="D194" s="151" t="s">
        <v>633</v>
      </c>
      <c r="E194" s="151">
        <v>2005</v>
      </c>
      <c r="F194" s="151" t="s">
        <v>633</v>
      </c>
      <c r="G194" s="151" t="s">
        <v>633</v>
      </c>
      <c r="H194" s="152">
        <v>38353</v>
      </c>
      <c r="I194" s="151" t="s">
        <v>8573</v>
      </c>
      <c r="K194" s="151" t="s">
        <v>8576</v>
      </c>
      <c r="L194" s="151" t="s">
        <v>8575</v>
      </c>
      <c r="M194" s="151" t="s">
        <v>8575</v>
      </c>
      <c r="N194" s="151" t="s">
        <v>8575</v>
      </c>
      <c r="O194" s="151" t="s">
        <v>8489</v>
      </c>
      <c r="P194" s="151">
        <v>0</v>
      </c>
      <c r="Q194" s="151">
        <v>1</v>
      </c>
    </row>
    <row r="195" spans="1:17" hidden="1">
      <c r="A195" s="151" t="s">
        <v>732</v>
      </c>
      <c r="B195" s="151" t="s">
        <v>8498</v>
      </c>
      <c r="C195" s="151" t="s">
        <v>8577</v>
      </c>
      <c r="D195" s="151" t="s">
        <v>633</v>
      </c>
      <c r="E195" s="151">
        <v>2005</v>
      </c>
      <c r="F195" s="151" t="s">
        <v>633</v>
      </c>
      <c r="G195" s="151" t="s">
        <v>633</v>
      </c>
      <c r="H195" s="152">
        <v>38353</v>
      </c>
      <c r="I195" s="151" t="s">
        <v>8573</v>
      </c>
      <c r="K195" s="151" t="s">
        <v>8578</v>
      </c>
      <c r="L195" s="151" t="s">
        <v>8577</v>
      </c>
      <c r="M195" s="151" t="s">
        <v>8577</v>
      </c>
      <c r="N195" s="151" t="s">
        <v>8577</v>
      </c>
      <c r="O195" s="151" t="s">
        <v>8489</v>
      </c>
      <c r="P195" s="151">
        <v>0</v>
      </c>
      <c r="Q195" s="151">
        <v>1</v>
      </c>
    </row>
    <row r="196" spans="1:17" hidden="1">
      <c r="A196" s="151" t="s">
        <v>732</v>
      </c>
      <c r="B196" s="151" t="s">
        <v>8498</v>
      </c>
      <c r="C196" s="151" t="s">
        <v>8579</v>
      </c>
      <c r="D196" s="151" t="s">
        <v>633</v>
      </c>
      <c r="E196" s="151">
        <v>2005</v>
      </c>
      <c r="F196" s="151" t="s">
        <v>633</v>
      </c>
      <c r="G196" s="151" t="s">
        <v>633</v>
      </c>
      <c r="H196" s="152">
        <v>38353</v>
      </c>
      <c r="I196" s="151" t="s">
        <v>8557</v>
      </c>
      <c r="K196" s="151" t="s">
        <v>8580</v>
      </c>
      <c r="L196" s="151" t="s">
        <v>8579</v>
      </c>
      <c r="M196" s="151" t="s">
        <v>8579</v>
      </c>
      <c r="N196" s="151" t="s">
        <v>8579</v>
      </c>
      <c r="O196" s="151" t="s">
        <v>8489</v>
      </c>
      <c r="P196" s="151">
        <v>18473.944285713998</v>
      </c>
      <c r="Q196" s="151">
        <v>1</v>
      </c>
    </row>
    <row r="197" spans="1:17" hidden="1">
      <c r="A197" s="151" t="s">
        <v>732</v>
      </c>
      <c r="B197" s="151" t="s">
        <v>8498</v>
      </c>
      <c r="C197" s="151" t="s">
        <v>8582</v>
      </c>
      <c r="D197" s="151" t="s">
        <v>633</v>
      </c>
      <c r="E197" s="151">
        <v>2005</v>
      </c>
      <c r="F197" s="151" t="s">
        <v>633</v>
      </c>
      <c r="G197" s="151" t="s">
        <v>633</v>
      </c>
      <c r="H197" s="152">
        <v>38353</v>
      </c>
      <c r="I197" s="151" t="s">
        <v>8555</v>
      </c>
      <c r="K197" s="151" t="s">
        <v>8583</v>
      </c>
      <c r="L197" s="151" t="s">
        <v>8582</v>
      </c>
      <c r="M197" s="151" t="s">
        <v>8582</v>
      </c>
      <c r="N197" s="151" t="s">
        <v>8582</v>
      </c>
      <c r="O197" s="151" t="s">
        <v>8489</v>
      </c>
      <c r="P197" s="151">
        <v>2923.0577670060002</v>
      </c>
      <c r="Q197" s="151">
        <v>1</v>
      </c>
    </row>
    <row r="198" spans="1:17" hidden="1">
      <c r="A198" s="151" t="s">
        <v>732</v>
      </c>
      <c r="B198" s="151" t="s">
        <v>8584</v>
      </c>
      <c r="C198" s="151" t="s">
        <v>8585</v>
      </c>
      <c r="D198" s="151" t="s">
        <v>633</v>
      </c>
      <c r="E198" s="151">
        <v>2005</v>
      </c>
      <c r="F198" s="151" t="s">
        <v>633</v>
      </c>
      <c r="G198" s="151" t="s">
        <v>633</v>
      </c>
      <c r="H198" s="152">
        <v>38353</v>
      </c>
      <c r="K198" s="151" t="s">
        <v>8586</v>
      </c>
      <c r="L198" s="151" t="s">
        <v>8585</v>
      </c>
      <c r="M198" s="151" t="s">
        <v>8585</v>
      </c>
      <c r="N198" s="151" t="s">
        <v>8585</v>
      </c>
      <c r="O198" s="151" t="s">
        <v>8489</v>
      </c>
      <c r="P198" s="151">
        <v>0</v>
      </c>
      <c r="Q198" s="151">
        <v>1</v>
      </c>
    </row>
    <row r="199" spans="1:17" hidden="1">
      <c r="A199" s="151" t="s">
        <v>732</v>
      </c>
      <c r="B199" s="151" t="s">
        <v>8584</v>
      </c>
      <c r="C199" s="151" t="s">
        <v>8649</v>
      </c>
      <c r="D199" s="151" t="s">
        <v>633</v>
      </c>
      <c r="E199" s="151">
        <v>2005</v>
      </c>
      <c r="F199" s="151" t="s">
        <v>633</v>
      </c>
      <c r="G199" s="151" t="s">
        <v>633</v>
      </c>
      <c r="H199" s="152">
        <v>38353</v>
      </c>
      <c r="K199" s="151" t="s">
        <v>8650</v>
      </c>
      <c r="L199" s="151" t="s">
        <v>8649</v>
      </c>
      <c r="M199" s="151" t="s">
        <v>8649</v>
      </c>
      <c r="N199" s="151" t="s">
        <v>8649</v>
      </c>
      <c r="O199" s="151" t="s">
        <v>8489</v>
      </c>
      <c r="P199" s="151">
        <v>0</v>
      </c>
      <c r="Q199" s="151">
        <v>1</v>
      </c>
    </row>
    <row r="200" spans="1:17" hidden="1">
      <c r="A200" s="151" t="s">
        <v>732</v>
      </c>
      <c r="B200" s="151" t="s">
        <v>8584</v>
      </c>
      <c r="C200" s="151" t="s">
        <v>8587</v>
      </c>
      <c r="D200" s="151" t="s">
        <v>633</v>
      </c>
      <c r="E200" s="151">
        <v>2005</v>
      </c>
      <c r="F200" s="151" t="s">
        <v>633</v>
      </c>
      <c r="G200" s="151" t="s">
        <v>633</v>
      </c>
      <c r="H200" s="152">
        <v>38353</v>
      </c>
      <c r="K200" s="151" t="s">
        <v>8588</v>
      </c>
      <c r="L200" s="151" t="s">
        <v>8587</v>
      </c>
      <c r="M200" s="151" t="s">
        <v>8587</v>
      </c>
      <c r="N200" s="151" t="s">
        <v>8587</v>
      </c>
      <c r="O200" s="151" t="s">
        <v>8489</v>
      </c>
      <c r="P200" s="151">
        <v>0</v>
      </c>
      <c r="Q200" s="151">
        <v>1</v>
      </c>
    </row>
    <row r="201" spans="1:17" hidden="1">
      <c r="A201" s="151" t="s">
        <v>732</v>
      </c>
      <c r="B201" s="151" t="s">
        <v>8584</v>
      </c>
      <c r="C201" s="151" t="s">
        <v>8587</v>
      </c>
      <c r="D201" s="151" t="s">
        <v>633</v>
      </c>
      <c r="E201" s="151">
        <v>2005</v>
      </c>
      <c r="F201" s="151" t="s">
        <v>633</v>
      </c>
      <c r="G201" s="151" t="s">
        <v>633</v>
      </c>
      <c r="H201" s="152">
        <v>38353</v>
      </c>
      <c r="K201" s="151" t="s">
        <v>8589</v>
      </c>
      <c r="L201" s="151" t="s">
        <v>8587</v>
      </c>
      <c r="M201" s="151" t="s">
        <v>8587</v>
      </c>
      <c r="N201" s="151" t="s">
        <v>8587</v>
      </c>
      <c r="O201" s="151" t="s">
        <v>8489</v>
      </c>
      <c r="P201" s="151">
        <v>0</v>
      </c>
      <c r="Q201" s="151">
        <v>1</v>
      </c>
    </row>
    <row r="202" spans="1:17" hidden="1">
      <c r="A202" s="151" t="s">
        <v>732</v>
      </c>
      <c r="B202" s="151" t="s">
        <v>8584</v>
      </c>
      <c r="C202" s="151" t="s">
        <v>8590</v>
      </c>
      <c r="D202" s="151" t="s">
        <v>633</v>
      </c>
      <c r="E202" s="151">
        <v>2005</v>
      </c>
      <c r="F202" s="151" t="s">
        <v>633</v>
      </c>
      <c r="G202" s="151" t="s">
        <v>633</v>
      </c>
      <c r="H202" s="152">
        <v>38353</v>
      </c>
      <c r="K202" s="151" t="s">
        <v>8591</v>
      </c>
      <c r="L202" s="151" t="s">
        <v>8590</v>
      </c>
      <c r="M202" s="151" t="s">
        <v>8590</v>
      </c>
      <c r="N202" s="151" t="s">
        <v>8590</v>
      </c>
      <c r="O202" s="151" t="s">
        <v>8489</v>
      </c>
      <c r="P202" s="151">
        <v>0</v>
      </c>
      <c r="Q202" s="151">
        <v>1</v>
      </c>
    </row>
    <row r="203" spans="1:17" hidden="1">
      <c r="A203" s="151" t="s">
        <v>732</v>
      </c>
      <c r="B203" s="151" t="s">
        <v>8584</v>
      </c>
      <c r="C203" s="151" t="s">
        <v>8592</v>
      </c>
      <c r="D203" s="151" t="s">
        <v>633</v>
      </c>
      <c r="E203" s="151">
        <v>2005</v>
      </c>
      <c r="F203" s="151" t="s">
        <v>633</v>
      </c>
      <c r="G203" s="151" t="s">
        <v>633</v>
      </c>
      <c r="H203" s="152">
        <v>38353</v>
      </c>
      <c r="K203" s="151" t="s">
        <v>8593</v>
      </c>
      <c r="L203" s="151" t="s">
        <v>8592</v>
      </c>
      <c r="M203" s="151" t="s">
        <v>8592</v>
      </c>
      <c r="N203" s="151" t="s">
        <v>8592</v>
      </c>
      <c r="O203" s="151" t="s">
        <v>8489</v>
      </c>
      <c r="P203" s="151">
        <v>0</v>
      </c>
      <c r="Q203" s="151">
        <v>1</v>
      </c>
    </row>
    <row r="204" spans="1:17" hidden="1">
      <c r="A204" s="151" t="s">
        <v>732</v>
      </c>
      <c r="B204" s="151" t="s">
        <v>8584</v>
      </c>
      <c r="C204" s="151" t="s">
        <v>8620</v>
      </c>
      <c r="D204" s="151" t="s">
        <v>633</v>
      </c>
      <c r="E204" s="151">
        <v>2005</v>
      </c>
      <c r="F204" s="151" t="s">
        <v>633</v>
      </c>
      <c r="G204" s="151" t="s">
        <v>633</v>
      </c>
      <c r="H204" s="152">
        <v>38353</v>
      </c>
      <c r="K204" s="151" t="s">
        <v>8651</v>
      </c>
      <c r="L204" s="151" t="s">
        <v>8620</v>
      </c>
      <c r="M204" s="151" t="s">
        <v>8620</v>
      </c>
      <c r="N204" s="151" t="s">
        <v>8620</v>
      </c>
      <c r="O204" s="151" t="s">
        <v>8489</v>
      </c>
      <c r="P204" s="151">
        <v>0</v>
      </c>
      <c r="Q204" s="151">
        <v>1</v>
      </c>
    </row>
    <row r="205" spans="1:17" hidden="1">
      <c r="A205" s="151" t="s">
        <v>732</v>
      </c>
      <c r="B205" s="151" t="s">
        <v>8584</v>
      </c>
      <c r="C205" s="151" t="s">
        <v>8597</v>
      </c>
      <c r="D205" s="151" t="s">
        <v>633</v>
      </c>
      <c r="E205" s="151">
        <v>2005</v>
      </c>
      <c r="F205" s="151" t="s">
        <v>633</v>
      </c>
      <c r="G205" s="151" t="s">
        <v>633</v>
      </c>
      <c r="H205" s="152">
        <v>38353</v>
      </c>
      <c r="K205" s="151" t="s">
        <v>8598</v>
      </c>
      <c r="L205" s="151" t="s">
        <v>8597</v>
      </c>
      <c r="M205" s="151" t="s">
        <v>8597</v>
      </c>
      <c r="N205" s="151" t="s">
        <v>8597</v>
      </c>
      <c r="O205" s="151" t="s">
        <v>8489</v>
      </c>
      <c r="P205" s="151">
        <v>4651.9852135720002</v>
      </c>
      <c r="Q205" s="151">
        <v>1</v>
      </c>
    </row>
    <row r="206" spans="1:17" hidden="1">
      <c r="A206" s="151" t="s">
        <v>732</v>
      </c>
      <c r="B206" s="151" t="s">
        <v>8584</v>
      </c>
      <c r="C206" s="151" t="s">
        <v>8599</v>
      </c>
      <c r="D206" s="151" t="s">
        <v>633</v>
      </c>
      <c r="E206" s="151">
        <v>2005</v>
      </c>
      <c r="F206" s="151" t="s">
        <v>633</v>
      </c>
      <c r="G206" s="151" t="s">
        <v>633</v>
      </c>
      <c r="H206" s="152">
        <v>38353</v>
      </c>
      <c r="K206" s="151" t="s">
        <v>8600</v>
      </c>
      <c r="L206" s="151" t="s">
        <v>8599</v>
      </c>
      <c r="M206" s="151" t="s">
        <v>8599</v>
      </c>
      <c r="N206" s="151" t="s">
        <v>8599</v>
      </c>
      <c r="O206" s="151" t="s">
        <v>8489</v>
      </c>
      <c r="P206" s="151">
        <v>0</v>
      </c>
      <c r="Q206" s="151">
        <v>1</v>
      </c>
    </row>
    <row r="207" spans="1:17" hidden="1">
      <c r="A207" s="151" t="s">
        <v>732</v>
      </c>
      <c r="B207" s="151" t="s">
        <v>8584</v>
      </c>
      <c r="C207" s="151" t="s">
        <v>8601</v>
      </c>
      <c r="D207" s="151" t="s">
        <v>633</v>
      </c>
      <c r="E207" s="151">
        <v>2005</v>
      </c>
      <c r="F207" s="151" t="s">
        <v>633</v>
      </c>
      <c r="G207" s="151" t="s">
        <v>633</v>
      </c>
      <c r="H207" s="152">
        <v>38353</v>
      </c>
      <c r="K207" s="151" t="s">
        <v>8602</v>
      </c>
      <c r="L207" s="151" t="s">
        <v>8601</v>
      </c>
      <c r="M207" s="151" t="s">
        <v>8601</v>
      </c>
      <c r="N207" s="151" t="s">
        <v>8601</v>
      </c>
      <c r="O207" s="151" t="s">
        <v>8489</v>
      </c>
      <c r="P207" s="151">
        <v>35637.629350645002</v>
      </c>
      <c r="Q207" s="151">
        <v>1</v>
      </c>
    </row>
    <row r="208" spans="1:17" hidden="1">
      <c r="A208" s="151" t="s">
        <v>732</v>
      </c>
      <c r="B208" s="151" t="s">
        <v>8584</v>
      </c>
      <c r="C208" s="151" t="s">
        <v>8652</v>
      </c>
      <c r="D208" s="151" t="s">
        <v>633</v>
      </c>
      <c r="E208" s="151">
        <v>2005</v>
      </c>
      <c r="F208" s="151" t="s">
        <v>633</v>
      </c>
      <c r="G208" s="151" t="s">
        <v>633</v>
      </c>
      <c r="H208" s="152">
        <v>38353</v>
      </c>
      <c r="K208" s="151" t="s">
        <v>8653</v>
      </c>
      <c r="L208" s="151" t="s">
        <v>8652</v>
      </c>
      <c r="M208" s="151" t="s">
        <v>8652</v>
      </c>
      <c r="N208" s="151" t="s">
        <v>8652</v>
      </c>
      <c r="O208" s="151" t="s">
        <v>8489</v>
      </c>
      <c r="P208" s="151">
        <v>-993672.88103867904</v>
      </c>
      <c r="Q208" s="151">
        <v>1</v>
      </c>
    </row>
    <row r="209" spans="1:17" hidden="1">
      <c r="A209" s="151" t="s">
        <v>8518</v>
      </c>
      <c r="B209" s="151" t="s">
        <v>8498</v>
      </c>
      <c r="C209" s="151" t="s">
        <v>8654</v>
      </c>
      <c r="D209" s="151" t="s">
        <v>716</v>
      </c>
      <c r="E209" s="151">
        <v>2005</v>
      </c>
      <c r="F209" s="151" t="s">
        <v>716</v>
      </c>
      <c r="G209" s="151" t="s">
        <v>716</v>
      </c>
      <c r="H209" s="152">
        <v>38353</v>
      </c>
      <c r="K209" s="151" t="s">
        <v>8655</v>
      </c>
      <c r="L209" s="151" t="s">
        <v>8654</v>
      </c>
      <c r="M209" s="151" t="s">
        <v>8654</v>
      </c>
      <c r="N209" s="151" t="s">
        <v>8654</v>
      </c>
      <c r="O209" s="151" t="s">
        <v>8489</v>
      </c>
      <c r="P209" s="151">
        <v>553562.46460188902</v>
      </c>
      <c r="Q209" s="151">
        <v>1</v>
      </c>
    </row>
    <row r="210" spans="1:17" hidden="1">
      <c r="A210" s="151" t="s">
        <v>8533</v>
      </c>
      <c r="B210" s="151" t="s">
        <v>8498</v>
      </c>
      <c r="C210" s="151" t="s">
        <v>8654</v>
      </c>
      <c r="D210" s="151" t="s">
        <v>716</v>
      </c>
      <c r="E210" s="151">
        <v>2005</v>
      </c>
      <c r="F210" s="151" t="s">
        <v>716</v>
      </c>
      <c r="G210" s="151" t="s">
        <v>716</v>
      </c>
      <c r="H210" s="152">
        <v>38353</v>
      </c>
      <c r="K210" s="151" t="s">
        <v>766</v>
      </c>
      <c r="L210" s="151" t="s">
        <v>8654</v>
      </c>
      <c r="M210" s="151" t="s">
        <v>8654</v>
      </c>
      <c r="N210" s="151" t="s">
        <v>8654</v>
      </c>
      <c r="O210" s="151" t="s">
        <v>8489</v>
      </c>
      <c r="P210" s="151">
        <v>1074028.1531972201</v>
      </c>
      <c r="Q210" s="151">
        <v>1</v>
      </c>
    </row>
    <row r="211" spans="1:17" hidden="1">
      <c r="A211" s="151" t="s">
        <v>734</v>
      </c>
      <c r="B211" s="151" t="s">
        <v>8528</v>
      </c>
      <c r="C211" s="151" t="s">
        <v>8656</v>
      </c>
      <c r="D211" s="151" t="s">
        <v>716</v>
      </c>
      <c r="E211" s="151">
        <v>2005</v>
      </c>
      <c r="F211" s="151" t="s">
        <v>716</v>
      </c>
      <c r="G211" s="151" t="s">
        <v>716</v>
      </c>
      <c r="H211" s="152">
        <v>38353</v>
      </c>
      <c r="K211" s="151" t="s">
        <v>8657</v>
      </c>
      <c r="L211" s="151" t="s">
        <v>8656</v>
      </c>
      <c r="M211" s="151" t="s">
        <v>8656</v>
      </c>
      <c r="N211" s="151" t="s">
        <v>8656</v>
      </c>
      <c r="O211" s="151" t="s">
        <v>8489</v>
      </c>
      <c r="P211" s="151">
        <v>0</v>
      </c>
      <c r="Q211" s="151">
        <v>1</v>
      </c>
    </row>
    <row r="212" spans="1:17" hidden="1">
      <c r="A212" s="151" t="s">
        <v>8532</v>
      </c>
      <c r="B212" s="151" t="s">
        <v>8498</v>
      </c>
      <c r="C212" s="151" t="s">
        <v>8654</v>
      </c>
      <c r="D212" s="151" t="s">
        <v>716</v>
      </c>
      <c r="E212" s="151">
        <v>2005</v>
      </c>
      <c r="F212" s="151" t="s">
        <v>716</v>
      </c>
      <c r="G212" s="151" t="s">
        <v>716</v>
      </c>
      <c r="H212" s="152">
        <v>38353</v>
      </c>
      <c r="K212" s="151" t="s">
        <v>8654</v>
      </c>
      <c r="L212" s="151" t="s">
        <v>8654</v>
      </c>
      <c r="M212" s="151" t="s">
        <v>8654</v>
      </c>
      <c r="N212" s="151" t="s">
        <v>8654</v>
      </c>
      <c r="O212" s="151" t="s">
        <v>8489</v>
      </c>
      <c r="P212" s="151">
        <v>35963.287075059998</v>
      </c>
      <c r="Q212" s="151">
        <v>1</v>
      </c>
    </row>
    <row r="213" spans="1:17" hidden="1">
      <c r="A213" s="151" t="s">
        <v>8532</v>
      </c>
      <c r="B213" s="151" t="s">
        <v>8498</v>
      </c>
      <c r="C213" s="151" t="s">
        <v>8654</v>
      </c>
      <c r="D213" s="151" t="s">
        <v>716</v>
      </c>
      <c r="E213" s="151">
        <v>2005</v>
      </c>
      <c r="F213" s="151" t="s">
        <v>716</v>
      </c>
      <c r="G213" s="151" t="s">
        <v>716</v>
      </c>
      <c r="H213" s="152">
        <v>38353</v>
      </c>
      <c r="K213" s="151" t="s">
        <v>8654</v>
      </c>
      <c r="L213" s="151" t="s">
        <v>8654</v>
      </c>
      <c r="M213" s="151" t="s">
        <v>8654</v>
      </c>
      <c r="N213" s="151" t="s">
        <v>8654</v>
      </c>
      <c r="O213" s="151" t="s">
        <v>8489</v>
      </c>
      <c r="P213" s="151">
        <v>6935.776793047</v>
      </c>
      <c r="Q213" s="151">
        <v>1</v>
      </c>
    </row>
    <row r="214" spans="1:17" hidden="1">
      <c r="A214" s="151" t="s">
        <v>8532</v>
      </c>
      <c r="B214" s="151" t="s">
        <v>8498</v>
      </c>
      <c r="C214" s="151" t="s">
        <v>8654</v>
      </c>
      <c r="D214" s="151" t="s">
        <v>716</v>
      </c>
      <c r="E214" s="151">
        <v>2005</v>
      </c>
      <c r="F214" s="151" t="s">
        <v>716</v>
      </c>
      <c r="G214" s="151" t="s">
        <v>716</v>
      </c>
      <c r="H214" s="152">
        <v>38353</v>
      </c>
      <c r="K214" s="151" t="s">
        <v>8654</v>
      </c>
      <c r="L214" s="151" t="s">
        <v>8654</v>
      </c>
      <c r="M214" s="151" t="s">
        <v>8654</v>
      </c>
      <c r="N214" s="151" t="s">
        <v>8654</v>
      </c>
      <c r="O214" s="151" t="s">
        <v>8489</v>
      </c>
      <c r="P214" s="151">
        <v>6.8058636659999996</v>
      </c>
      <c r="Q214" s="151">
        <v>1</v>
      </c>
    </row>
    <row r="215" spans="1:17" hidden="1">
      <c r="A215" s="151" t="s">
        <v>8532</v>
      </c>
      <c r="B215" s="151" t="s">
        <v>8498</v>
      </c>
      <c r="C215" s="151" t="s">
        <v>8658</v>
      </c>
      <c r="D215" s="151" t="s">
        <v>716</v>
      </c>
      <c r="E215" s="151">
        <v>2005</v>
      </c>
      <c r="F215" s="151" t="s">
        <v>716</v>
      </c>
      <c r="G215" s="151" t="s">
        <v>716</v>
      </c>
      <c r="H215" s="152">
        <v>38353</v>
      </c>
      <c r="K215" s="151" t="s">
        <v>8658</v>
      </c>
      <c r="L215" s="151" t="s">
        <v>8658</v>
      </c>
      <c r="M215" s="151" t="s">
        <v>8658</v>
      </c>
      <c r="N215" s="151" t="s">
        <v>8658</v>
      </c>
      <c r="O215" s="151" t="s">
        <v>8489</v>
      </c>
      <c r="P215" s="151">
        <v>1657.611514313</v>
      </c>
      <c r="Q215" s="151">
        <v>1</v>
      </c>
    </row>
    <row r="216" spans="1:17" hidden="1">
      <c r="A216" s="151" t="s">
        <v>8532</v>
      </c>
      <c r="B216" s="151" t="s">
        <v>8639</v>
      </c>
      <c r="C216" s="151" t="s">
        <v>8641</v>
      </c>
      <c r="D216" s="151" t="s">
        <v>716</v>
      </c>
      <c r="E216" s="151">
        <v>2005</v>
      </c>
      <c r="F216" s="151" t="s">
        <v>716</v>
      </c>
      <c r="G216" s="151" t="s">
        <v>716</v>
      </c>
      <c r="H216" s="152">
        <v>38353</v>
      </c>
      <c r="K216" s="151" t="s">
        <v>8659</v>
      </c>
      <c r="L216" s="151" t="s">
        <v>8641</v>
      </c>
      <c r="M216" s="151" t="s">
        <v>8641</v>
      </c>
      <c r="N216" s="151" t="s">
        <v>8641</v>
      </c>
      <c r="O216" s="151" t="s">
        <v>8489</v>
      </c>
      <c r="P216" s="151">
        <v>156201.03115796199</v>
      </c>
      <c r="Q216" s="151">
        <v>1</v>
      </c>
    </row>
    <row r="217" spans="1:17" hidden="1">
      <c r="A217" s="151" t="s">
        <v>8484</v>
      </c>
      <c r="B217" s="151" t="s">
        <v>642</v>
      </c>
      <c r="C217" s="151" t="s">
        <v>8485</v>
      </c>
      <c r="D217" s="151" t="s">
        <v>188</v>
      </c>
      <c r="E217" s="151">
        <v>2005</v>
      </c>
      <c r="F217" s="151" t="s">
        <v>188</v>
      </c>
      <c r="G217" s="151" t="s">
        <v>188</v>
      </c>
      <c r="H217" s="152">
        <v>38353</v>
      </c>
      <c r="I217" s="151" t="s">
        <v>8486</v>
      </c>
      <c r="K217" s="151" t="s">
        <v>8660</v>
      </c>
      <c r="L217" s="151" t="s">
        <v>8485</v>
      </c>
      <c r="M217" s="151" t="s">
        <v>1014</v>
      </c>
      <c r="N217" s="151" t="s">
        <v>8488</v>
      </c>
      <c r="O217" s="151" t="s">
        <v>8489</v>
      </c>
      <c r="P217" s="151">
        <v>8149.3593649140003</v>
      </c>
      <c r="Q217" s="151">
        <v>1</v>
      </c>
    </row>
    <row r="218" spans="1:17" hidden="1">
      <c r="A218" s="151" t="s">
        <v>8484</v>
      </c>
      <c r="B218" s="151" t="s">
        <v>642</v>
      </c>
      <c r="C218" s="151" t="s">
        <v>8661</v>
      </c>
      <c r="D218" s="151" t="s">
        <v>188</v>
      </c>
      <c r="E218" s="151">
        <v>2005</v>
      </c>
      <c r="F218" s="151" t="s">
        <v>188</v>
      </c>
      <c r="G218" s="151" t="s">
        <v>188</v>
      </c>
      <c r="H218" s="152">
        <v>38353</v>
      </c>
      <c r="I218" s="151" t="s">
        <v>8486</v>
      </c>
      <c r="K218" s="151" t="s">
        <v>8662</v>
      </c>
      <c r="L218" s="151" t="s">
        <v>8661</v>
      </c>
      <c r="M218" s="151" t="s">
        <v>1014</v>
      </c>
      <c r="N218" s="151" t="s">
        <v>8488</v>
      </c>
      <c r="O218" s="151" t="s">
        <v>8489</v>
      </c>
      <c r="P218" s="151">
        <v>357209.026378771</v>
      </c>
      <c r="Q218" s="151">
        <v>1</v>
      </c>
    </row>
    <row r="219" spans="1:17" hidden="1">
      <c r="A219" s="151" t="s">
        <v>8484</v>
      </c>
      <c r="B219" s="151" t="s">
        <v>642</v>
      </c>
      <c r="C219" s="151" t="s">
        <v>8661</v>
      </c>
      <c r="D219" s="151" t="s">
        <v>188</v>
      </c>
      <c r="E219" s="151">
        <v>2005</v>
      </c>
      <c r="F219" s="151" t="s">
        <v>188</v>
      </c>
      <c r="G219" s="151" t="s">
        <v>188</v>
      </c>
      <c r="H219" s="152">
        <v>38353</v>
      </c>
      <c r="I219" s="151" t="s">
        <v>8486</v>
      </c>
      <c r="K219" s="151" t="s">
        <v>8663</v>
      </c>
      <c r="L219" s="151" t="s">
        <v>8661</v>
      </c>
      <c r="M219" s="151" t="s">
        <v>1014</v>
      </c>
      <c r="N219" s="151" t="s">
        <v>8488</v>
      </c>
      <c r="O219" s="151" t="s">
        <v>8489</v>
      </c>
      <c r="P219" s="151">
        <v>1859429.5939488499</v>
      </c>
      <c r="Q219" s="151">
        <v>1</v>
      </c>
    </row>
    <row r="220" spans="1:17">
      <c r="A220" s="151" t="s">
        <v>8484</v>
      </c>
      <c r="B220" s="151" t="s">
        <v>642</v>
      </c>
      <c r="C220" s="151" t="s">
        <v>8603</v>
      </c>
      <c r="D220" s="151" t="s">
        <v>188</v>
      </c>
      <c r="E220" s="151">
        <v>2005</v>
      </c>
      <c r="F220" s="151" t="s">
        <v>188</v>
      </c>
      <c r="G220" s="151" t="s">
        <v>188</v>
      </c>
      <c r="H220" s="152">
        <v>38353</v>
      </c>
      <c r="I220" s="151" t="s">
        <v>8486</v>
      </c>
      <c r="K220" s="151" t="s">
        <v>8664</v>
      </c>
      <c r="L220" s="151" t="s">
        <v>8603</v>
      </c>
      <c r="M220" s="151" t="s">
        <v>1014</v>
      </c>
      <c r="N220" s="151" t="s">
        <v>8488</v>
      </c>
      <c r="O220" s="151" t="s">
        <v>8489</v>
      </c>
      <c r="P220" s="151">
        <v>1562039.9589001001</v>
      </c>
      <c r="Q220" s="151">
        <v>1</v>
      </c>
    </row>
    <row r="221" spans="1:17" hidden="1">
      <c r="A221" s="151" t="s">
        <v>8484</v>
      </c>
      <c r="B221" s="151" t="s">
        <v>642</v>
      </c>
      <c r="C221" s="151" t="s">
        <v>8665</v>
      </c>
      <c r="D221" s="151" t="s">
        <v>188</v>
      </c>
      <c r="E221" s="151">
        <v>2005</v>
      </c>
      <c r="F221" s="151" t="s">
        <v>188</v>
      </c>
      <c r="G221" s="151" t="s">
        <v>188</v>
      </c>
      <c r="H221" s="152">
        <v>38353</v>
      </c>
      <c r="I221" s="151" t="s">
        <v>8486</v>
      </c>
      <c r="K221" s="151" t="s">
        <v>8666</v>
      </c>
      <c r="L221" s="151" t="s">
        <v>8665</v>
      </c>
      <c r="M221" s="151" t="s">
        <v>1014</v>
      </c>
      <c r="N221" s="151" t="s">
        <v>8488</v>
      </c>
      <c r="O221" s="151" t="s">
        <v>8489</v>
      </c>
      <c r="P221" s="151">
        <v>1007268.55561245</v>
      </c>
      <c r="Q221" s="151">
        <v>1</v>
      </c>
    </row>
    <row r="222" spans="1:17" hidden="1">
      <c r="A222" s="151" t="s">
        <v>8484</v>
      </c>
      <c r="B222" s="151" t="s">
        <v>642</v>
      </c>
      <c r="C222" s="151" t="s">
        <v>8667</v>
      </c>
      <c r="D222" s="151" t="s">
        <v>188</v>
      </c>
      <c r="E222" s="151">
        <v>2005</v>
      </c>
      <c r="F222" s="151" t="s">
        <v>188</v>
      </c>
      <c r="G222" s="151" t="s">
        <v>188</v>
      </c>
      <c r="H222" s="152">
        <v>38353</v>
      </c>
      <c r="I222" s="151" t="s">
        <v>8490</v>
      </c>
      <c r="K222" s="151" t="s">
        <v>8668</v>
      </c>
      <c r="L222" s="151" t="s">
        <v>8667</v>
      </c>
      <c r="M222" s="151" t="s">
        <v>8492</v>
      </c>
      <c r="N222" s="151" t="s">
        <v>8493</v>
      </c>
      <c r="O222" s="151" t="s">
        <v>8489</v>
      </c>
      <c r="P222" s="151">
        <v>985981.55993988796</v>
      </c>
      <c r="Q222" s="151">
        <v>1</v>
      </c>
    </row>
    <row r="223" spans="1:17" hidden="1">
      <c r="A223" s="151" t="s">
        <v>8484</v>
      </c>
      <c r="B223" s="151" t="s">
        <v>642</v>
      </c>
      <c r="C223" s="151" t="s">
        <v>8669</v>
      </c>
      <c r="D223" s="151" t="s">
        <v>188</v>
      </c>
      <c r="E223" s="151">
        <v>2005</v>
      </c>
      <c r="F223" s="151" t="s">
        <v>188</v>
      </c>
      <c r="G223" s="151" t="s">
        <v>188</v>
      </c>
      <c r="H223" s="152">
        <v>38353</v>
      </c>
      <c r="I223" s="151" t="s">
        <v>8486</v>
      </c>
      <c r="K223" s="151" t="s">
        <v>8670</v>
      </c>
      <c r="L223" s="151" t="s">
        <v>8669</v>
      </c>
      <c r="M223" s="151" t="s">
        <v>1014</v>
      </c>
      <c r="N223" s="151" t="s">
        <v>8488</v>
      </c>
      <c r="O223" s="151" t="s">
        <v>8489</v>
      </c>
      <c r="P223" s="151">
        <v>3048191.4142626701</v>
      </c>
      <c r="Q223" s="151">
        <v>1</v>
      </c>
    </row>
    <row r="224" spans="1:17" hidden="1">
      <c r="A224" s="151" t="s">
        <v>8484</v>
      </c>
      <c r="B224" s="151" t="s">
        <v>642</v>
      </c>
      <c r="C224" s="151" t="s">
        <v>8671</v>
      </c>
      <c r="D224" s="151" t="s">
        <v>188</v>
      </c>
      <c r="E224" s="151">
        <v>2005</v>
      </c>
      <c r="F224" s="151" t="s">
        <v>188</v>
      </c>
      <c r="G224" s="151" t="s">
        <v>188</v>
      </c>
      <c r="H224" s="152">
        <v>38353</v>
      </c>
      <c r="I224" s="151" t="s">
        <v>8490</v>
      </c>
      <c r="K224" s="151" t="s">
        <v>8672</v>
      </c>
      <c r="L224" s="151" t="s">
        <v>8671</v>
      </c>
      <c r="M224" s="151" t="s">
        <v>8492</v>
      </c>
      <c r="N224" s="151" t="s">
        <v>8493</v>
      </c>
      <c r="O224" s="151" t="s">
        <v>8489</v>
      </c>
      <c r="P224" s="151">
        <v>775065.39090849506</v>
      </c>
      <c r="Q224" s="151">
        <v>1</v>
      </c>
    </row>
    <row r="225" spans="1:17" hidden="1">
      <c r="A225" s="151" t="s">
        <v>8484</v>
      </c>
      <c r="B225" s="151" t="s">
        <v>642</v>
      </c>
      <c r="C225" s="151" t="s">
        <v>8673</v>
      </c>
      <c r="D225" s="151" t="s">
        <v>188</v>
      </c>
      <c r="E225" s="151">
        <v>2005</v>
      </c>
      <c r="F225" s="151" t="s">
        <v>188</v>
      </c>
      <c r="G225" s="151" t="s">
        <v>188</v>
      </c>
      <c r="H225" s="152">
        <v>38353</v>
      </c>
      <c r="I225" s="151" t="s">
        <v>8486</v>
      </c>
      <c r="K225" s="151" t="s">
        <v>8674</v>
      </c>
      <c r="L225" s="151" t="s">
        <v>8673</v>
      </c>
      <c r="M225" s="151" t="s">
        <v>1014</v>
      </c>
      <c r="N225" s="151" t="s">
        <v>8488</v>
      </c>
      <c r="O225" s="151" t="s">
        <v>8489</v>
      </c>
      <c r="P225" s="151">
        <v>614591.85137660697</v>
      </c>
      <c r="Q225" s="151">
        <v>1</v>
      </c>
    </row>
    <row r="226" spans="1:17" hidden="1">
      <c r="A226" s="151" t="s">
        <v>8484</v>
      </c>
      <c r="B226" s="151" t="s">
        <v>642</v>
      </c>
      <c r="C226" s="151" t="s">
        <v>8673</v>
      </c>
      <c r="D226" s="151" t="s">
        <v>188</v>
      </c>
      <c r="E226" s="151">
        <v>2005</v>
      </c>
      <c r="F226" s="151" t="s">
        <v>188</v>
      </c>
      <c r="G226" s="151" t="s">
        <v>188</v>
      </c>
      <c r="H226" s="152">
        <v>38353</v>
      </c>
      <c r="I226" s="151" t="s">
        <v>8486</v>
      </c>
      <c r="K226" s="151" t="s">
        <v>8675</v>
      </c>
      <c r="L226" s="151" t="s">
        <v>8673</v>
      </c>
      <c r="M226" s="151" t="s">
        <v>1014</v>
      </c>
      <c r="N226" s="151" t="s">
        <v>8488</v>
      </c>
      <c r="O226" s="151" t="s">
        <v>8489</v>
      </c>
      <c r="P226" s="151">
        <v>3691842.86269353</v>
      </c>
      <c r="Q226" s="151">
        <v>1</v>
      </c>
    </row>
    <row r="227" spans="1:17" hidden="1">
      <c r="A227" s="151" t="s">
        <v>8484</v>
      </c>
      <c r="B227" s="151" t="s">
        <v>642</v>
      </c>
      <c r="C227" s="151" t="s">
        <v>8676</v>
      </c>
      <c r="D227" s="151" t="s">
        <v>188</v>
      </c>
      <c r="E227" s="151">
        <v>2005</v>
      </c>
      <c r="F227" s="151" t="s">
        <v>188</v>
      </c>
      <c r="G227" s="151" t="s">
        <v>188</v>
      </c>
      <c r="H227" s="152">
        <v>38353</v>
      </c>
      <c r="I227" s="151" t="s">
        <v>8486</v>
      </c>
      <c r="K227" s="151" t="s">
        <v>8677</v>
      </c>
      <c r="L227" s="151" t="s">
        <v>8676</v>
      </c>
      <c r="M227" s="151" t="s">
        <v>1014</v>
      </c>
      <c r="N227" s="151" t="s">
        <v>8488</v>
      </c>
      <c r="O227" s="151" t="s">
        <v>8489</v>
      </c>
      <c r="P227" s="151">
        <v>185252.13480465201</v>
      </c>
      <c r="Q227" s="151">
        <v>1</v>
      </c>
    </row>
    <row r="228" spans="1:17" hidden="1">
      <c r="A228" s="151" t="s">
        <v>8484</v>
      </c>
      <c r="B228" s="151" t="s">
        <v>642</v>
      </c>
      <c r="C228" s="151" t="s">
        <v>8678</v>
      </c>
      <c r="D228" s="151" t="s">
        <v>188</v>
      </c>
      <c r="E228" s="151">
        <v>2005</v>
      </c>
      <c r="F228" s="151" t="s">
        <v>188</v>
      </c>
      <c r="G228" s="151" t="s">
        <v>188</v>
      </c>
      <c r="H228" s="152">
        <v>38353</v>
      </c>
      <c r="I228" s="151" t="s">
        <v>8486</v>
      </c>
      <c r="K228" s="151" t="s">
        <v>8679</v>
      </c>
      <c r="L228" s="151" t="s">
        <v>8678</v>
      </c>
      <c r="M228" s="151" t="s">
        <v>1014</v>
      </c>
      <c r="N228" s="151" t="s">
        <v>8488</v>
      </c>
      <c r="O228" s="151" t="s">
        <v>8489</v>
      </c>
      <c r="P228" s="151">
        <v>2546579.4788979702</v>
      </c>
      <c r="Q228" s="151">
        <v>1</v>
      </c>
    </row>
    <row r="229" spans="1:17" hidden="1">
      <c r="A229" s="151" t="s">
        <v>8484</v>
      </c>
      <c r="B229" s="151" t="s">
        <v>8498</v>
      </c>
      <c r="C229" s="151" t="s">
        <v>698</v>
      </c>
      <c r="D229" s="151" t="s">
        <v>188</v>
      </c>
      <c r="E229" s="151">
        <v>2005</v>
      </c>
      <c r="F229" s="151" t="s">
        <v>188</v>
      </c>
      <c r="G229" s="151" t="s">
        <v>188</v>
      </c>
      <c r="H229" s="152">
        <v>38353</v>
      </c>
      <c r="K229" s="151" t="s">
        <v>8499</v>
      </c>
      <c r="L229" s="151" t="s">
        <v>698</v>
      </c>
      <c r="M229" s="151" t="s">
        <v>698</v>
      </c>
      <c r="N229" s="151" t="s">
        <v>698</v>
      </c>
      <c r="O229" s="151" t="s">
        <v>8489</v>
      </c>
      <c r="P229" s="151">
        <v>0</v>
      </c>
      <c r="Q229" s="151">
        <v>1</v>
      </c>
    </row>
    <row r="230" spans="1:17" hidden="1">
      <c r="A230" s="151" t="s">
        <v>8484</v>
      </c>
      <c r="B230" s="151" t="s">
        <v>8498</v>
      </c>
      <c r="C230" s="151" t="s">
        <v>8500</v>
      </c>
      <c r="D230" s="151" t="s">
        <v>188</v>
      </c>
      <c r="E230" s="151">
        <v>2005</v>
      </c>
      <c r="F230" s="151" t="s">
        <v>188</v>
      </c>
      <c r="G230" s="151" t="s">
        <v>188</v>
      </c>
      <c r="H230" s="152">
        <v>38353</v>
      </c>
      <c r="K230" s="151" t="s">
        <v>8501</v>
      </c>
      <c r="L230" s="151" t="s">
        <v>8500</v>
      </c>
      <c r="M230" s="151" t="s">
        <v>8500</v>
      </c>
      <c r="N230" s="151" t="s">
        <v>8500</v>
      </c>
      <c r="O230" s="151" t="s">
        <v>8489</v>
      </c>
      <c r="P230" s="151">
        <v>0</v>
      </c>
      <c r="Q230" s="151">
        <v>1</v>
      </c>
    </row>
    <row r="231" spans="1:17" hidden="1">
      <c r="A231" s="151" t="s">
        <v>8484</v>
      </c>
      <c r="B231" s="151" t="s">
        <v>8498</v>
      </c>
      <c r="C231" s="151" t="s">
        <v>8502</v>
      </c>
      <c r="D231" s="151" t="s">
        <v>188</v>
      </c>
      <c r="E231" s="151">
        <v>2005</v>
      </c>
      <c r="F231" s="151" t="s">
        <v>188</v>
      </c>
      <c r="G231" s="151" t="s">
        <v>188</v>
      </c>
      <c r="H231" s="152">
        <v>38353</v>
      </c>
      <c r="K231" s="151" t="s">
        <v>8503</v>
      </c>
      <c r="L231" s="151" t="s">
        <v>8502</v>
      </c>
      <c r="M231" s="151" t="s">
        <v>8502</v>
      </c>
      <c r="N231" s="151" t="s">
        <v>8502</v>
      </c>
      <c r="O231" s="151" t="s">
        <v>8489</v>
      </c>
      <c r="P231" s="151">
        <v>12011.370941543</v>
      </c>
      <c r="Q231" s="151">
        <v>1</v>
      </c>
    </row>
    <row r="232" spans="1:17" hidden="1">
      <c r="A232" s="151" t="s">
        <v>8484</v>
      </c>
      <c r="B232" s="151" t="s">
        <v>8498</v>
      </c>
      <c r="C232" s="151" t="s">
        <v>8504</v>
      </c>
      <c r="D232" s="151" t="s">
        <v>188</v>
      </c>
      <c r="E232" s="151">
        <v>2005</v>
      </c>
      <c r="F232" s="151" t="s">
        <v>188</v>
      </c>
      <c r="G232" s="151" t="s">
        <v>188</v>
      </c>
      <c r="H232" s="152">
        <v>38353</v>
      </c>
      <c r="K232" s="151" t="s">
        <v>8505</v>
      </c>
      <c r="L232" s="151" t="s">
        <v>8504</v>
      </c>
      <c r="M232" s="151" t="s">
        <v>8504</v>
      </c>
      <c r="N232" s="151" t="s">
        <v>8504</v>
      </c>
      <c r="O232" s="151" t="s">
        <v>8489</v>
      </c>
      <c r="P232" s="151">
        <v>181.21396655000001</v>
      </c>
      <c r="Q232" s="151">
        <v>1</v>
      </c>
    </row>
    <row r="233" spans="1:17" hidden="1">
      <c r="A233" s="151" t="s">
        <v>8484</v>
      </c>
      <c r="B233" s="151" t="s">
        <v>8506</v>
      </c>
      <c r="C233" s="151" t="s">
        <v>8510</v>
      </c>
      <c r="D233" s="151" t="s">
        <v>188</v>
      </c>
      <c r="E233" s="151">
        <v>2005</v>
      </c>
      <c r="F233" s="151" t="s">
        <v>188</v>
      </c>
      <c r="G233" s="151" t="s">
        <v>188</v>
      </c>
      <c r="H233" s="152">
        <v>38353</v>
      </c>
      <c r="I233" s="151" t="s">
        <v>8506</v>
      </c>
      <c r="K233" s="151" t="s">
        <v>8680</v>
      </c>
      <c r="L233" s="151" t="s">
        <v>8510</v>
      </c>
      <c r="M233" s="151" t="s">
        <v>8510</v>
      </c>
      <c r="N233" s="151" t="s">
        <v>8512</v>
      </c>
      <c r="O233" s="151" t="s">
        <v>8489</v>
      </c>
      <c r="P233" s="151">
        <v>94277.226528293002</v>
      </c>
      <c r="Q233" s="151">
        <v>1</v>
      </c>
    </row>
    <row r="234" spans="1:17" hidden="1">
      <c r="A234" s="151" t="s">
        <v>8484</v>
      </c>
      <c r="B234" s="151" t="s">
        <v>8506</v>
      </c>
      <c r="C234" s="151" t="s">
        <v>8516</v>
      </c>
      <c r="D234" s="151" t="s">
        <v>188</v>
      </c>
      <c r="E234" s="151">
        <v>2005</v>
      </c>
      <c r="F234" s="151" t="s">
        <v>188</v>
      </c>
      <c r="G234" s="151" t="s">
        <v>188</v>
      </c>
      <c r="H234" s="152">
        <v>38353</v>
      </c>
      <c r="I234" s="151" t="s">
        <v>8506</v>
      </c>
      <c r="K234" s="151" t="s">
        <v>8681</v>
      </c>
      <c r="L234" s="151" t="s">
        <v>8516</v>
      </c>
      <c r="M234" s="151" t="s">
        <v>8516</v>
      </c>
      <c r="N234" s="151" t="s">
        <v>8512</v>
      </c>
      <c r="O234" s="151" t="s">
        <v>8489</v>
      </c>
      <c r="P234" s="151">
        <v>8961.6039547189994</v>
      </c>
      <c r="Q234" s="151">
        <v>1</v>
      </c>
    </row>
    <row r="235" spans="1:17" hidden="1">
      <c r="A235" s="151" t="s">
        <v>8518</v>
      </c>
      <c r="B235" s="151" t="s">
        <v>8617</v>
      </c>
      <c r="C235" s="151" t="s">
        <v>8682</v>
      </c>
      <c r="D235" s="151" t="s">
        <v>188</v>
      </c>
      <c r="E235" s="151">
        <v>2005</v>
      </c>
      <c r="F235" s="151" t="s">
        <v>188</v>
      </c>
      <c r="G235" s="151" t="s">
        <v>188</v>
      </c>
      <c r="H235" s="152">
        <v>38353</v>
      </c>
      <c r="K235" s="151" t="s">
        <v>8683</v>
      </c>
      <c r="L235" s="151" t="s">
        <v>8682</v>
      </c>
      <c r="M235" s="151" t="s">
        <v>8682</v>
      </c>
      <c r="N235" s="151" t="s">
        <v>8682</v>
      </c>
      <c r="O235" s="151" t="s">
        <v>8489</v>
      </c>
      <c r="P235" s="151">
        <v>79455.887257591996</v>
      </c>
      <c r="Q235" s="151">
        <v>1</v>
      </c>
    </row>
    <row r="236" spans="1:17" hidden="1">
      <c r="A236" s="151" t="s">
        <v>8518</v>
      </c>
      <c r="B236" s="151" t="s">
        <v>8498</v>
      </c>
      <c r="C236" s="151" t="s">
        <v>698</v>
      </c>
      <c r="D236" s="151" t="s">
        <v>188</v>
      </c>
      <c r="E236" s="151">
        <v>2005</v>
      </c>
      <c r="F236" s="151" t="s">
        <v>188</v>
      </c>
      <c r="G236" s="151" t="s">
        <v>188</v>
      </c>
      <c r="H236" s="152">
        <v>38353</v>
      </c>
      <c r="K236" s="151" t="s">
        <v>8499</v>
      </c>
      <c r="L236" s="151" t="s">
        <v>698</v>
      </c>
      <c r="M236" s="151" t="s">
        <v>698</v>
      </c>
      <c r="N236" s="151" t="s">
        <v>698</v>
      </c>
      <c r="O236" s="151" t="s">
        <v>8489</v>
      </c>
      <c r="P236" s="151">
        <v>545.40487096000004</v>
      </c>
      <c r="Q236" s="151">
        <v>1</v>
      </c>
    </row>
    <row r="237" spans="1:17" hidden="1">
      <c r="A237" s="151" t="s">
        <v>8518</v>
      </c>
      <c r="B237" s="151" t="s">
        <v>8498</v>
      </c>
      <c r="C237" s="151" t="s">
        <v>8500</v>
      </c>
      <c r="D237" s="151" t="s">
        <v>188</v>
      </c>
      <c r="E237" s="151">
        <v>2005</v>
      </c>
      <c r="F237" s="151" t="s">
        <v>188</v>
      </c>
      <c r="G237" s="151" t="s">
        <v>188</v>
      </c>
      <c r="H237" s="152">
        <v>38353</v>
      </c>
      <c r="K237" s="151" t="s">
        <v>8501</v>
      </c>
      <c r="L237" s="151" t="s">
        <v>8500</v>
      </c>
      <c r="M237" s="151" t="s">
        <v>8500</v>
      </c>
      <c r="N237" s="151" t="s">
        <v>8500</v>
      </c>
      <c r="O237" s="151" t="s">
        <v>8489</v>
      </c>
      <c r="P237" s="151">
        <v>2884.5601353020002</v>
      </c>
      <c r="Q237" s="151">
        <v>1</v>
      </c>
    </row>
    <row r="238" spans="1:17" hidden="1">
      <c r="A238" s="151" t="s">
        <v>8518</v>
      </c>
      <c r="B238" s="151" t="s">
        <v>8498</v>
      </c>
      <c r="C238" s="151" t="s">
        <v>8502</v>
      </c>
      <c r="D238" s="151" t="s">
        <v>188</v>
      </c>
      <c r="E238" s="151">
        <v>2005</v>
      </c>
      <c r="F238" s="151" t="s">
        <v>188</v>
      </c>
      <c r="G238" s="151" t="s">
        <v>188</v>
      </c>
      <c r="H238" s="152">
        <v>38353</v>
      </c>
      <c r="K238" s="151" t="s">
        <v>8503</v>
      </c>
      <c r="L238" s="151" t="s">
        <v>8502</v>
      </c>
      <c r="M238" s="151" t="s">
        <v>8502</v>
      </c>
      <c r="N238" s="151" t="s">
        <v>8502</v>
      </c>
      <c r="O238" s="151" t="s">
        <v>8489</v>
      </c>
      <c r="P238" s="151">
        <v>1520.2938023659999</v>
      </c>
      <c r="Q238" s="151">
        <v>1</v>
      </c>
    </row>
    <row r="239" spans="1:17" hidden="1">
      <c r="A239" s="151" t="s">
        <v>8518</v>
      </c>
      <c r="B239" s="151" t="s">
        <v>8498</v>
      </c>
      <c r="C239" s="151" t="s">
        <v>8504</v>
      </c>
      <c r="D239" s="151" t="s">
        <v>188</v>
      </c>
      <c r="E239" s="151">
        <v>2005</v>
      </c>
      <c r="F239" s="151" t="s">
        <v>188</v>
      </c>
      <c r="G239" s="151" t="s">
        <v>188</v>
      </c>
      <c r="H239" s="152">
        <v>38353</v>
      </c>
      <c r="K239" s="151" t="s">
        <v>8505</v>
      </c>
      <c r="L239" s="151" t="s">
        <v>8504</v>
      </c>
      <c r="M239" s="151" t="s">
        <v>8504</v>
      </c>
      <c r="N239" s="151" t="s">
        <v>8504</v>
      </c>
      <c r="O239" s="151" t="s">
        <v>8489</v>
      </c>
      <c r="P239" s="151">
        <v>1913.60395647</v>
      </c>
      <c r="Q239" s="151">
        <v>1</v>
      </c>
    </row>
    <row r="240" spans="1:17" hidden="1">
      <c r="A240" s="151" t="s">
        <v>8519</v>
      </c>
      <c r="B240" s="151" t="s">
        <v>8498</v>
      </c>
      <c r="C240" s="151" t="s">
        <v>698</v>
      </c>
      <c r="D240" s="151" t="s">
        <v>188</v>
      </c>
      <c r="E240" s="151">
        <v>2005</v>
      </c>
      <c r="F240" s="151" t="s">
        <v>188</v>
      </c>
      <c r="G240" s="151" t="s">
        <v>188</v>
      </c>
      <c r="H240" s="152">
        <v>38353</v>
      </c>
      <c r="I240" s="151" t="s">
        <v>8520</v>
      </c>
      <c r="K240" s="151" t="s">
        <v>8499</v>
      </c>
      <c r="L240" s="151" t="s">
        <v>698</v>
      </c>
      <c r="M240" s="151" t="s">
        <v>698</v>
      </c>
      <c r="N240" s="151" t="s">
        <v>698</v>
      </c>
      <c r="O240" s="151" t="s">
        <v>8489</v>
      </c>
      <c r="P240" s="151">
        <v>97744.897139567998</v>
      </c>
      <c r="Q240" s="151">
        <v>1</v>
      </c>
    </row>
    <row r="241" spans="1:17" hidden="1">
      <c r="A241" s="151" t="s">
        <v>8519</v>
      </c>
      <c r="B241" s="151" t="s">
        <v>8498</v>
      </c>
      <c r="C241" s="151" t="s">
        <v>8522</v>
      </c>
      <c r="D241" s="151" t="s">
        <v>188</v>
      </c>
      <c r="E241" s="151">
        <v>2005</v>
      </c>
      <c r="F241" s="151" t="s">
        <v>188</v>
      </c>
      <c r="G241" s="151" t="s">
        <v>188</v>
      </c>
      <c r="H241" s="152">
        <v>38353</v>
      </c>
      <c r="I241" s="151" t="s">
        <v>8523</v>
      </c>
      <c r="K241" s="151" t="s">
        <v>8524</v>
      </c>
      <c r="L241" s="151" t="s">
        <v>8522</v>
      </c>
      <c r="M241" s="151" t="s">
        <v>8522</v>
      </c>
      <c r="N241" s="151" t="s">
        <v>8522</v>
      </c>
      <c r="O241" s="151" t="s">
        <v>8489</v>
      </c>
      <c r="P241" s="151">
        <v>67610.202863252998</v>
      </c>
      <c r="Q241" s="151">
        <v>1</v>
      </c>
    </row>
    <row r="242" spans="1:17" hidden="1">
      <c r="A242" s="151" t="s">
        <v>8519</v>
      </c>
      <c r="B242" s="151" t="s">
        <v>8498</v>
      </c>
      <c r="C242" s="151" t="s">
        <v>8500</v>
      </c>
      <c r="D242" s="151" t="s">
        <v>188</v>
      </c>
      <c r="E242" s="151">
        <v>2005</v>
      </c>
      <c r="F242" s="151" t="s">
        <v>188</v>
      </c>
      <c r="G242" s="151" t="s">
        <v>188</v>
      </c>
      <c r="H242" s="152">
        <v>38353</v>
      </c>
      <c r="I242" s="151" t="s">
        <v>8520</v>
      </c>
      <c r="K242" s="151" t="s">
        <v>8501</v>
      </c>
      <c r="L242" s="151" t="s">
        <v>8500</v>
      </c>
      <c r="M242" s="151" t="s">
        <v>8500</v>
      </c>
      <c r="N242" s="151" t="s">
        <v>8500</v>
      </c>
      <c r="O242" s="151" t="s">
        <v>8489</v>
      </c>
      <c r="P242" s="151">
        <v>17116.020101196998</v>
      </c>
      <c r="Q242" s="151">
        <v>1</v>
      </c>
    </row>
    <row r="243" spans="1:17" hidden="1">
      <c r="A243" s="151" t="s">
        <v>8519</v>
      </c>
      <c r="B243" s="151" t="s">
        <v>8498</v>
      </c>
      <c r="C243" s="151" t="s">
        <v>8502</v>
      </c>
      <c r="D243" s="151" t="s">
        <v>188</v>
      </c>
      <c r="E243" s="151">
        <v>2005</v>
      </c>
      <c r="F243" s="151" t="s">
        <v>188</v>
      </c>
      <c r="G243" s="151" t="s">
        <v>188</v>
      </c>
      <c r="H243" s="152">
        <v>38353</v>
      </c>
      <c r="I243" s="151" t="s">
        <v>8520</v>
      </c>
      <c r="K243" s="151" t="s">
        <v>8503</v>
      </c>
      <c r="L243" s="151" t="s">
        <v>8502</v>
      </c>
      <c r="M243" s="151" t="s">
        <v>8502</v>
      </c>
      <c r="N243" s="151" t="s">
        <v>8502</v>
      </c>
      <c r="O243" s="151" t="s">
        <v>8489</v>
      </c>
      <c r="P243" s="151">
        <v>31251.744889805999</v>
      </c>
      <c r="Q243" s="151">
        <v>1</v>
      </c>
    </row>
    <row r="244" spans="1:17" hidden="1">
      <c r="A244" s="151" t="s">
        <v>8519</v>
      </c>
      <c r="B244" s="151" t="s">
        <v>8498</v>
      </c>
      <c r="C244" s="151" t="s">
        <v>8504</v>
      </c>
      <c r="D244" s="151" t="s">
        <v>188</v>
      </c>
      <c r="E244" s="151">
        <v>2005</v>
      </c>
      <c r="F244" s="151" t="s">
        <v>188</v>
      </c>
      <c r="G244" s="151" t="s">
        <v>188</v>
      </c>
      <c r="H244" s="152">
        <v>38353</v>
      </c>
      <c r="I244" s="151" t="s">
        <v>8520</v>
      </c>
      <c r="K244" s="151" t="s">
        <v>8505</v>
      </c>
      <c r="L244" s="151" t="s">
        <v>8504</v>
      </c>
      <c r="M244" s="151" t="s">
        <v>8504</v>
      </c>
      <c r="N244" s="151" t="s">
        <v>8504</v>
      </c>
      <c r="O244" s="151" t="s">
        <v>8489</v>
      </c>
      <c r="P244" s="151">
        <v>67297.702322690995</v>
      </c>
      <c r="Q244" s="151">
        <v>1</v>
      </c>
    </row>
    <row r="245" spans="1:17" hidden="1">
      <c r="A245" s="151" t="s">
        <v>734</v>
      </c>
      <c r="B245" s="151" t="s">
        <v>8498</v>
      </c>
      <c r="C245" s="151" t="s">
        <v>698</v>
      </c>
      <c r="D245" s="151" t="s">
        <v>188</v>
      </c>
      <c r="E245" s="151">
        <v>2005</v>
      </c>
      <c r="F245" s="151" t="s">
        <v>188</v>
      </c>
      <c r="G245" s="151" t="s">
        <v>188</v>
      </c>
      <c r="H245" s="152">
        <v>38353</v>
      </c>
      <c r="K245" s="151" t="s">
        <v>8499</v>
      </c>
      <c r="L245" s="151" t="s">
        <v>698</v>
      </c>
      <c r="M245" s="151" t="s">
        <v>698</v>
      </c>
      <c r="N245" s="151" t="s">
        <v>698</v>
      </c>
      <c r="O245" s="151" t="s">
        <v>8489</v>
      </c>
      <c r="P245" s="151">
        <v>12095.260518154</v>
      </c>
      <c r="Q245" s="151">
        <v>1</v>
      </c>
    </row>
    <row r="246" spans="1:17" hidden="1">
      <c r="A246" s="151" t="s">
        <v>734</v>
      </c>
      <c r="B246" s="151" t="s">
        <v>8498</v>
      </c>
      <c r="C246" s="151" t="s">
        <v>8500</v>
      </c>
      <c r="D246" s="151" t="s">
        <v>188</v>
      </c>
      <c r="E246" s="151">
        <v>2005</v>
      </c>
      <c r="F246" s="151" t="s">
        <v>188</v>
      </c>
      <c r="G246" s="151" t="s">
        <v>188</v>
      </c>
      <c r="H246" s="152">
        <v>38353</v>
      </c>
      <c r="K246" s="151" t="s">
        <v>8501</v>
      </c>
      <c r="L246" s="151" t="s">
        <v>8500</v>
      </c>
      <c r="M246" s="151" t="s">
        <v>8500</v>
      </c>
      <c r="N246" s="151" t="s">
        <v>8500</v>
      </c>
      <c r="O246" s="151" t="s">
        <v>8489</v>
      </c>
      <c r="P246" s="151">
        <v>2999.140626935</v>
      </c>
      <c r="Q246" s="151">
        <v>1</v>
      </c>
    </row>
    <row r="247" spans="1:17" hidden="1">
      <c r="A247" s="151" t="s">
        <v>734</v>
      </c>
      <c r="B247" s="151" t="s">
        <v>8498</v>
      </c>
      <c r="C247" s="151" t="s">
        <v>8502</v>
      </c>
      <c r="D247" s="151" t="s">
        <v>188</v>
      </c>
      <c r="E247" s="151">
        <v>2005</v>
      </c>
      <c r="F247" s="151" t="s">
        <v>188</v>
      </c>
      <c r="G247" s="151" t="s">
        <v>188</v>
      </c>
      <c r="H247" s="152">
        <v>38353</v>
      </c>
      <c r="K247" s="151" t="s">
        <v>8503</v>
      </c>
      <c r="L247" s="151" t="s">
        <v>8502</v>
      </c>
      <c r="M247" s="151" t="s">
        <v>8502</v>
      </c>
      <c r="N247" s="151" t="s">
        <v>8502</v>
      </c>
      <c r="O247" s="151" t="s">
        <v>8489</v>
      </c>
      <c r="P247" s="151">
        <v>7208.0021258890001</v>
      </c>
      <c r="Q247" s="151">
        <v>1</v>
      </c>
    </row>
    <row r="248" spans="1:17" hidden="1">
      <c r="A248" s="151" t="s">
        <v>734</v>
      </c>
      <c r="B248" s="151" t="s">
        <v>8498</v>
      </c>
      <c r="C248" s="151" t="s">
        <v>8502</v>
      </c>
      <c r="D248" s="151" t="s">
        <v>188</v>
      </c>
      <c r="E248" s="151">
        <v>2005</v>
      </c>
      <c r="F248" s="151" t="s">
        <v>188</v>
      </c>
      <c r="G248" s="151" t="s">
        <v>188</v>
      </c>
      <c r="H248" s="152">
        <v>38353</v>
      </c>
      <c r="K248" s="151" t="s">
        <v>8503</v>
      </c>
      <c r="L248" s="151" t="s">
        <v>8502</v>
      </c>
      <c r="M248" s="151" t="s">
        <v>8502</v>
      </c>
      <c r="N248" s="151" t="s">
        <v>8502</v>
      </c>
      <c r="O248" s="151" t="s">
        <v>8489</v>
      </c>
      <c r="P248" s="151">
        <v>5211.7210620340002</v>
      </c>
      <c r="Q248" s="151">
        <v>1</v>
      </c>
    </row>
    <row r="249" spans="1:17" hidden="1">
      <c r="A249" s="151" t="s">
        <v>734</v>
      </c>
      <c r="B249" s="151" t="s">
        <v>8498</v>
      </c>
      <c r="C249" s="151" t="s">
        <v>8527</v>
      </c>
      <c r="D249" s="151" t="s">
        <v>188</v>
      </c>
      <c r="E249" s="151">
        <v>2005</v>
      </c>
      <c r="F249" s="151" t="s">
        <v>188</v>
      </c>
      <c r="G249" s="151" t="s">
        <v>188</v>
      </c>
      <c r="H249" s="152">
        <v>38353</v>
      </c>
      <c r="K249" s="151" t="s">
        <v>8505</v>
      </c>
      <c r="L249" s="151" t="s">
        <v>8527</v>
      </c>
      <c r="M249" s="151" t="s">
        <v>8527</v>
      </c>
      <c r="N249" s="151" t="s">
        <v>8527</v>
      </c>
      <c r="O249" s="151" t="s">
        <v>8489</v>
      </c>
      <c r="P249" s="151">
        <v>112.433522825</v>
      </c>
      <c r="Q249" s="151">
        <v>1</v>
      </c>
    </row>
    <row r="250" spans="1:17" hidden="1">
      <c r="A250" s="151" t="s">
        <v>734</v>
      </c>
      <c r="B250" s="151" t="s">
        <v>8498</v>
      </c>
      <c r="C250" s="151" t="s">
        <v>8527</v>
      </c>
      <c r="D250" s="151" t="s">
        <v>188</v>
      </c>
      <c r="E250" s="151">
        <v>2005</v>
      </c>
      <c r="F250" s="151" t="s">
        <v>188</v>
      </c>
      <c r="G250" s="151" t="s">
        <v>188</v>
      </c>
      <c r="H250" s="152">
        <v>38353</v>
      </c>
      <c r="K250" s="151" t="s">
        <v>8505</v>
      </c>
      <c r="L250" s="151" t="s">
        <v>8527</v>
      </c>
      <c r="M250" s="151" t="s">
        <v>8527</v>
      </c>
      <c r="N250" s="151" t="s">
        <v>8527</v>
      </c>
      <c r="O250" s="151" t="s">
        <v>8489</v>
      </c>
      <c r="P250" s="151">
        <v>21080.960526617</v>
      </c>
      <c r="Q250" s="151">
        <v>1</v>
      </c>
    </row>
    <row r="251" spans="1:17" hidden="1">
      <c r="A251" s="151" t="s">
        <v>8532</v>
      </c>
      <c r="B251" s="151" t="s">
        <v>8498</v>
      </c>
      <c r="C251" s="151" t="s">
        <v>698</v>
      </c>
      <c r="D251" s="151" t="s">
        <v>188</v>
      </c>
      <c r="E251" s="151">
        <v>2005</v>
      </c>
      <c r="F251" s="151" t="s">
        <v>188</v>
      </c>
      <c r="G251" s="151" t="s">
        <v>188</v>
      </c>
      <c r="H251" s="152">
        <v>38353</v>
      </c>
      <c r="K251" s="151" t="s">
        <v>8499</v>
      </c>
      <c r="L251" s="151" t="s">
        <v>698</v>
      </c>
      <c r="M251" s="151" t="s">
        <v>698</v>
      </c>
      <c r="N251" s="151" t="s">
        <v>698</v>
      </c>
      <c r="O251" s="151" t="s">
        <v>8489</v>
      </c>
      <c r="P251" s="151">
        <v>13.077623902999999</v>
      </c>
      <c r="Q251" s="151">
        <v>1</v>
      </c>
    </row>
    <row r="252" spans="1:17" hidden="1">
      <c r="A252" s="151" t="s">
        <v>8532</v>
      </c>
      <c r="B252" s="151" t="s">
        <v>8498</v>
      </c>
      <c r="C252" s="151" t="s">
        <v>8500</v>
      </c>
      <c r="D252" s="151" t="s">
        <v>188</v>
      </c>
      <c r="E252" s="151">
        <v>2005</v>
      </c>
      <c r="F252" s="151" t="s">
        <v>188</v>
      </c>
      <c r="G252" s="151" t="s">
        <v>188</v>
      </c>
      <c r="H252" s="152">
        <v>38353</v>
      </c>
      <c r="K252" s="151" t="s">
        <v>8501</v>
      </c>
      <c r="L252" s="151" t="s">
        <v>8500</v>
      </c>
      <c r="M252" s="151" t="s">
        <v>8500</v>
      </c>
      <c r="N252" s="151" t="s">
        <v>8500</v>
      </c>
      <c r="O252" s="151" t="s">
        <v>8489</v>
      </c>
      <c r="P252" s="151">
        <v>4062.3755641600001</v>
      </c>
      <c r="Q252" s="151">
        <v>1</v>
      </c>
    </row>
    <row r="253" spans="1:17" hidden="1">
      <c r="A253" s="151" t="s">
        <v>8532</v>
      </c>
      <c r="B253" s="151" t="s">
        <v>8498</v>
      </c>
      <c r="C253" s="151" t="s">
        <v>8502</v>
      </c>
      <c r="D253" s="151" t="s">
        <v>188</v>
      </c>
      <c r="E253" s="151">
        <v>2005</v>
      </c>
      <c r="F253" s="151" t="s">
        <v>188</v>
      </c>
      <c r="G253" s="151" t="s">
        <v>188</v>
      </c>
      <c r="H253" s="152">
        <v>38353</v>
      </c>
      <c r="K253" s="151" t="s">
        <v>8503</v>
      </c>
      <c r="L253" s="151" t="s">
        <v>8502</v>
      </c>
      <c r="M253" s="151" t="s">
        <v>8502</v>
      </c>
      <c r="N253" s="151" t="s">
        <v>8502</v>
      </c>
      <c r="O253" s="151" t="s">
        <v>8489</v>
      </c>
      <c r="P253" s="151">
        <v>2880.838701053</v>
      </c>
      <c r="Q253" s="151">
        <v>1</v>
      </c>
    </row>
    <row r="254" spans="1:17" hidden="1">
      <c r="A254" s="151" t="s">
        <v>8532</v>
      </c>
      <c r="B254" s="151" t="s">
        <v>8498</v>
      </c>
      <c r="C254" s="151" t="s">
        <v>8527</v>
      </c>
      <c r="D254" s="151" t="s">
        <v>188</v>
      </c>
      <c r="E254" s="151">
        <v>2005</v>
      </c>
      <c r="F254" s="151" t="s">
        <v>188</v>
      </c>
      <c r="G254" s="151" t="s">
        <v>188</v>
      </c>
      <c r="H254" s="152">
        <v>38353</v>
      </c>
      <c r="K254" s="151" t="s">
        <v>8505</v>
      </c>
      <c r="L254" s="151" t="s">
        <v>8527</v>
      </c>
      <c r="M254" s="151" t="s">
        <v>8527</v>
      </c>
      <c r="N254" s="151" t="s">
        <v>8527</v>
      </c>
      <c r="O254" s="151" t="s">
        <v>8489</v>
      </c>
      <c r="P254" s="151">
        <v>17415.38309797</v>
      </c>
      <c r="Q254" s="151">
        <v>1</v>
      </c>
    </row>
    <row r="255" spans="1:17" hidden="1">
      <c r="A255" s="151" t="s">
        <v>8532</v>
      </c>
      <c r="B255" s="151" t="s">
        <v>8639</v>
      </c>
      <c r="C255" s="151" t="s">
        <v>8669</v>
      </c>
      <c r="D255" s="151" t="s">
        <v>188</v>
      </c>
      <c r="E255" s="151">
        <v>2005</v>
      </c>
      <c r="F255" s="151" t="s">
        <v>188</v>
      </c>
      <c r="G255" s="151" t="s">
        <v>188</v>
      </c>
      <c r="H255" s="152">
        <v>38353</v>
      </c>
      <c r="K255" s="151" t="s">
        <v>8684</v>
      </c>
      <c r="L255" s="151" t="s">
        <v>8669</v>
      </c>
      <c r="M255" s="151" t="s">
        <v>1014</v>
      </c>
      <c r="N255" s="151" t="s">
        <v>8488</v>
      </c>
      <c r="O255" s="151" t="s">
        <v>8489</v>
      </c>
      <c r="P255" s="151">
        <v>16184.76690459</v>
      </c>
      <c r="Q255" s="151">
        <v>1</v>
      </c>
    </row>
    <row r="256" spans="1:17" hidden="1">
      <c r="A256" s="151" t="s">
        <v>8533</v>
      </c>
      <c r="B256" s="151" t="s">
        <v>8498</v>
      </c>
      <c r="C256" s="151" t="s">
        <v>8534</v>
      </c>
      <c r="D256" s="151" t="s">
        <v>188</v>
      </c>
      <c r="E256" s="151">
        <v>2005</v>
      </c>
      <c r="F256" s="151" t="s">
        <v>188</v>
      </c>
      <c r="G256" s="151" t="s">
        <v>188</v>
      </c>
      <c r="H256" s="152">
        <v>38353</v>
      </c>
      <c r="K256" s="151" t="s">
        <v>8534</v>
      </c>
      <c r="L256" s="151" t="s">
        <v>8534</v>
      </c>
      <c r="M256" s="151" t="s">
        <v>8534</v>
      </c>
      <c r="N256" s="151" t="s">
        <v>8534</v>
      </c>
      <c r="O256" s="151" t="s">
        <v>8489</v>
      </c>
      <c r="P256" s="151">
        <v>47304.531136434001</v>
      </c>
      <c r="Q256" s="151">
        <v>1</v>
      </c>
    </row>
    <row r="257" spans="1:17" hidden="1">
      <c r="A257" s="151" t="s">
        <v>8533</v>
      </c>
      <c r="B257" s="151" t="s">
        <v>8498</v>
      </c>
      <c r="C257" s="151" t="s">
        <v>8535</v>
      </c>
      <c r="D257" s="151" t="s">
        <v>188</v>
      </c>
      <c r="E257" s="151">
        <v>2005</v>
      </c>
      <c r="F257" s="151" t="s">
        <v>188</v>
      </c>
      <c r="G257" s="151" t="s">
        <v>188</v>
      </c>
      <c r="H257" s="152">
        <v>38353</v>
      </c>
      <c r="K257" s="151" t="s">
        <v>8536</v>
      </c>
      <c r="L257" s="151" t="s">
        <v>8535</v>
      </c>
      <c r="M257" s="151" t="s">
        <v>8535</v>
      </c>
      <c r="N257" s="151" t="s">
        <v>8535</v>
      </c>
      <c r="O257" s="151" t="s">
        <v>8489</v>
      </c>
      <c r="P257" s="151">
        <v>0</v>
      </c>
      <c r="Q257" s="151">
        <v>1</v>
      </c>
    </row>
    <row r="258" spans="1:17" hidden="1">
      <c r="A258" s="151" t="s">
        <v>8533</v>
      </c>
      <c r="B258" s="151" t="s">
        <v>8498</v>
      </c>
      <c r="C258" s="151" t="s">
        <v>8535</v>
      </c>
      <c r="D258" s="151" t="s">
        <v>188</v>
      </c>
      <c r="E258" s="151">
        <v>2005</v>
      </c>
      <c r="F258" s="151" t="s">
        <v>188</v>
      </c>
      <c r="G258" s="151" t="s">
        <v>188</v>
      </c>
      <c r="H258" s="152">
        <v>38353</v>
      </c>
      <c r="K258" s="151" t="s">
        <v>8537</v>
      </c>
      <c r="L258" s="151" t="s">
        <v>8535</v>
      </c>
      <c r="M258" s="151" t="s">
        <v>8535</v>
      </c>
      <c r="N258" s="151" t="s">
        <v>8535</v>
      </c>
      <c r="O258" s="151" t="s">
        <v>8489</v>
      </c>
      <c r="P258" s="151">
        <v>0</v>
      </c>
      <c r="Q258" s="151">
        <v>1</v>
      </c>
    </row>
    <row r="259" spans="1:17" hidden="1">
      <c r="A259" s="151" t="s">
        <v>8533</v>
      </c>
      <c r="B259" s="151" t="s">
        <v>8498</v>
      </c>
      <c r="C259" s="151" t="s">
        <v>8535</v>
      </c>
      <c r="D259" s="151" t="s">
        <v>188</v>
      </c>
      <c r="E259" s="151">
        <v>2005</v>
      </c>
      <c r="F259" s="151" t="s">
        <v>188</v>
      </c>
      <c r="G259" s="151" t="s">
        <v>188</v>
      </c>
      <c r="H259" s="152">
        <v>38353</v>
      </c>
      <c r="K259" s="151" t="s">
        <v>8538</v>
      </c>
      <c r="L259" s="151" t="s">
        <v>8535</v>
      </c>
      <c r="M259" s="151" t="s">
        <v>8535</v>
      </c>
      <c r="N259" s="151" t="s">
        <v>8535</v>
      </c>
      <c r="O259" s="151" t="s">
        <v>8489</v>
      </c>
      <c r="P259" s="151">
        <v>727.83874619999995</v>
      </c>
      <c r="Q259" s="151">
        <v>1</v>
      </c>
    </row>
    <row r="260" spans="1:17" hidden="1">
      <c r="A260" s="151" t="s">
        <v>8533</v>
      </c>
      <c r="B260" s="151" t="s">
        <v>8498</v>
      </c>
      <c r="C260" s="151" t="s">
        <v>8539</v>
      </c>
      <c r="D260" s="151" t="s">
        <v>188</v>
      </c>
      <c r="E260" s="151">
        <v>2005</v>
      </c>
      <c r="F260" s="151" t="s">
        <v>188</v>
      </c>
      <c r="G260" s="151" t="s">
        <v>188</v>
      </c>
      <c r="H260" s="152">
        <v>38353</v>
      </c>
      <c r="K260" s="151" t="s">
        <v>8540</v>
      </c>
      <c r="L260" s="151" t="s">
        <v>8539</v>
      </c>
      <c r="M260" s="151" t="s">
        <v>8539</v>
      </c>
      <c r="N260" s="151" t="s">
        <v>8539</v>
      </c>
      <c r="O260" s="151" t="s">
        <v>8489</v>
      </c>
      <c r="P260" s="151">
        <v>14306.939919</v>
      </c>
      <c r="Q260" s="151">
        <v>1</v>
      </c>
    </row>
    <row r="261" spans="1:17" hidden="1">
      <c r="A261" s="151" t="s">
        <v>8533</v>
      </c>
      <c r="B261" s="151" t="s">
        <v>8498</v>
      </c>
      <c r="C261" s="151" t="s">
        <v>8541</v>
      </c>
      <c r="D261" s="151" t="s">
        <v>188</v>
      </c>
      <c r="E261" s="151">
        <v>2005</v>
      </c>
      <c r="F261" s="151" t="s">
        <v>188</v>
      </c>
      <c r="G261" s="151" t="s">
        <v>188</v>
      </c>
      <c r="H261" s="152">
        <v>38353</v>
      </c>
      <c r="K261" s="151" t="s">
        <v>8542</v>
      </c>
      <c r="L261" s="151" t="s">
        <v>8541</v>
      </c>
      <c r="M261" s="151" t="s">
        <v>8541</v>
      </c>
      <c r="N261" s="151" t="s">
        <v>8541</v>
      </c>
      <c r="O261" s="151" t="s">
        <v>8489</v>
      </c>
      <c r="P261" s="151">
        <v>284231.734268</v>
      </c>
      <c r="Q261" s="151">
        <v>1</v>
      </c>
    </row>
    <row r="262" spans="1:17" hidden="1">
      <c r="A262" s="151" t="s">
        <v>8533</v>
      </c>
      <c r="B262" s="151" t="s">
        <v>8498</v>
      </c>
      <c r="C262" s="151" t="s">
        <v>8543</v>
      </c>
      <c r="D262" s="151" t="s">
        <v>188</v>
      </c>
      <c r="E262" s="151">
        <v>2005</v>
      </c>
      <c r="F262" s="151" t="s">
        <v>188</v>
      </c>
      <c r="G262" s="151" t="s">
        <v>188</v>
      </c>
      <c r="H262" s="152">
        <v>38353</v>
      </c>
      <c r="K262" s="151" t="s">
        <v>8544</v>
      </c>
      <c r="L262" s="151" t="s">
        <v>8543</v>
      </c>
      <c r="M262" s="151" t="s">
        <v>8543</v>
      </c>
      <c r="N262" s="151" t="s">
        <v>8543</v>
      </c>
      <c r="O262" s="151" t="s">
        <v>8489</v>
      </c>
      <c r="P262" s="151">
        <v>2376.1154247210002</v>
      </c>
      <c r="Q262" s="151">
        <v>1</v>
      </c>
    </row>
    <row r="263" spans="1:17" hidden="1">
      <c r="A263" s="151" t="s">
        <v>8533</v>
      </c>
      <c r="B263" s="151" t="s">
        <v>8498</v>
      </c>
      <c r="C263" s="151" t="s">
        <v>8545</v>
      </c>
      <c r="D263" s="151" t="s">
        <v>188</v>
      </c>
      <c r="E263" s="151">
        <v>2005</v>
      </c>
      <c r="F263" s="151" t="s">
        <v>188</v>
      </c>
      <c r="G263" s="151" t="s">
        <v>188</v>
      </c>
      <c r="H263" s="152">
        <v>38353</v>
      </c>
      <c r="K263" s="151" t="s">
        <v>8545</v>
      </c>
      <c r="L263" s="151" t="s">
        <v>8545</v>
      </c>
      <c r="M263" s="151" t="s">
        <v>8545</v>
      </c>
      <c r="N263" s="151" t="s">
        <v>8545</v>
      </c>
      <c r="O263" s="151" t="s">
        <v>8489</v>
      </c>
      <c r="P263" s="151">
        <v>743.91378999999995</v>
      </c>
      <c r="Q263" s="151">
        <v>1</v>
      </c>
    </row>
    <row r="264" spans="1:17" hidden="1">
      <c r="A264" s="151" t="s">
        <v>8533</v>
      </c>
      <c r="B264" s="151" t="s">
        <v>8498</v>
      </c>
      <c r="C264" s="151" t="s">
        <v>8546</v>
      </c>
      <c r="D264" s="151" t="s">
        <v>188</v>
      </c>
      <c r="E264" s="151">
        <v>2005</v>
      </c>
      <c r="F264" s="151" t="s">
        <v>188</v>
      </c>
      <c r="G264" s="151" t="s">
        <v>188</v>
      </c>
      <c r="H264" s="152">
        <v>38353</v>
      </c>
      <c r="K264" s="151" t="s">
        <v>8547</v>
      </c>
      <c r="L264" s="151" t="s">
        <v>8546</v>
      </c>
      <c r="M264" s="151" t="s">
        <v>8546</v>
      </c>
      <c r="N264" s="151" t="s">
        <v>8546</v>
      </c>
      <c r="O264" s="151" t="s">
        <v>8489</v>
      </c>
      <c r="P264" s="151">
        <v>7766.6501334089999</v>
      </c>
      <c r="Q264" s="151">
        <v>1</v>
      </c>
    </row>
    <row r="265" spans="1:17" hidden="1">
      <c r="A265" s="151" t="s">
        <v>8533</v>
      </c>
      <c r="B265" s="151" t="s">
        <v>8498</v>
      </c>
      <c r="C265" s="151" t="s">
        <v>8548</v>
      </c>
      <c r="D265" s="151" t="s">
        <v>188</v>
      </c>
      <c r="E265" s="151">
        <v>2005</v>
      </c>
      <c r="F265" s="151" t="s">
        <v>188</v>
      </c>
      <c r="G265" s="151" t="s">
        <v>188</v>
      </c>
      <c r="H265" s="152">
        <v>38353</v>
      </c>
      <c r="K265" s="151" t="s">
        <v>817</v>
      </c>
      <c r="L265" s="151" t="s">
        <v>8548</v>
      </c>
      <c r="M265" s="151" t="s">
        <v>8548</v>
      </c>
      <c r="N265" s="151" t="s">
        <v>8548</v>
      </c>
      <c r="O265" s="151" t="s">
        <v>8489</v>
      </c>
      <c r="P265" s="151">
        <v>0</v>
      </c>
      <c r="Q265" s="151">
        <v>1</v>
      </c>
    </row>
    <row r="266" spans="1:17" hidden="1">
      <c r="A266" s="151" t="s">
        <v>8533</v>
      </c>
      <c r="B266" s="151" t="s">
        <v>8498</v>
      </c>
      <c r="C266" s="151" t="s">
        <v>8548</v>
      </c>
      <c r="D266" s="151" t="s">
        <v>188</v>
      </c>
      <c r="E266" s="151">
        <v>2005</v>
      </c>
      <c r="F266" s="151" t="s">
        <v>188</v>
      </c>
      <c r="G266" s="151" t="s">
        <v>188</v>
      </c>
      <c r="H266" s="152">
        <v>38353</v>
      </c>
      <c r="K266" s="151" t="s">
        <v>8549</v>
      </c>
      <c r="L266" s="151" t="s">
        <v>8548</v>
      </c>
      <c r="M266" s="151" t="s">
        <v>8548</v>
      </c>
      <c r="N266" s="151" t="s">
        <v>8548</v>
      </c>
      <c r="O266" s="151" t="s">
        <v>8489</v>
      </c>
      <c r="P266" s="151">
        <v>340443.606591722</v>
      </c>
      <c r="Q266" s="151">
        <v>1</v>
      </c>
    </row>
    <row r="267" spans="1:17" hidden="1">
      <c r="A267" s="151" t="s">
        <v>8533</v>
      </c>
      <c r="B267" s="151" t="s">
        <v>8498</v>
      </c>
      <c r="C267" s="151" t="s">
        <v>8550</v>
      </c>
      <c r="D267" s="151" t="s">
        <v>188</v>
      </c>
      <c r="E267" s="151">
        <v>2005</v>
      </c>
      <c r="F267" s="151" t="s">
        <v>188</v>
      </c>
      <c r="G267" s="151" t="s">
        <v>188</v>
      </c>
      <c r="H267" s="152">
        <v>38353</v>
      </c>
      <c r="K267" s="151" t="s">
        <v>8551</v>
      </c>
      <c r="L267" s="151" t="s">
        <v>8550</v>
      </c>
      <c r="M267" s="151" t="s">
        <v>8550</v>
      </c>
      <c r="N267" s="151" t="s">
        <v>8550</v>
      </c>
      <c r="O267" s="151" t="s">
        <v>8489</v>
      </c>
      <c r="P267" s="151">
        <v>186399.991148</v>
      </c>
      <c r="Q267" s="151">
        <v>1</v>
      </c>
    </row>
    <row r="268" spans="1:17" hidden="1">
      <c r="A268" s="151" t="s">
        <v>8533</v>
      </c>
      <c r="B268" s="151" t="s">
        <v>8498</v>
      </c>
      <c r="C268" s="151" t="s">
        <v>8552</v>
      </c>
      <c r="D268" s="151" t="s">
        <v>188</v>
      </c>
      <c r="E268" s="151">
        <v>2005</v>
      </c>
      <c r="F268" s="151" t="s">
        <v>188</v>
      </c>
      <c r="G268" s="151" t="s">
        <v>188</v>
      </c>
      <c r="H268" s="152">
        <v>38353</v>
      </c>
      <c r="K268" s="151" t="s">
        <v>8552</v>
      </c>
      <c r="L268" s="151" t="s">
        <v>8552</v>
      </c>
      <c r="M268" s="151" t="s">
        <v>8552</v>
      </c>
      <c r="N268" s="151" t="s">
        <v>8552</v>
      </c>
      <c r="O268" s="151" t="s">
        <v>8489</v>
      </c>
      <c r="P268" s="151">
        <v>19808.190828493</v>
      </c>
      <c r="Q268" s="151">
        <v>1</v>
      </c>
    </row>
    <row r="269" spans="1:17" hidden="1">
      <c r="A269" s="151" t="s">
        <v>8533</v>
      </c>
      <c r="B269" s="151" t="s">
        <v>8498</v>
      </c>
      <c r="C269" s="151" t="s">
        <v>8553</v>
      </c>
      <c r="D269" s="151" t="s">
        <v>188</v>
      </c>
      <c r="E269" s="151">
        <v>2005</v>
      </c>
      <c r="F269" s="151" t="s">
        <v>188</v>
      </c>
      <c r="G269" s="151" t="s">
        <v>188</v>
      </c>
      <c r="H269" s="152">
        <v>38353</v>
      </c>
      <c r="K269" s="151" t="s">
        <v>8553</v>
      </c>
      <c r="L269" s="151" t="s">
        <v>8553</v>
      </c>
      <c r="M269" s="151" t="s">
        <v>8553</v>
      </c>
      <c r="N269" s="151" t="s">
        <v>8553</v>
      </c>
      <c r="O269" s="151" t="s">
        <v>8489</v>
      </c>
      <c r="P269" s="151">
        <v>564.93706110000005</v>
      </c>
      <c r="Q269" s="151">
        <v>1</v>
      </c>
    </row>
    <row r="270" spans="1:17" hidden="1">
      <c r="A270" s="151" t="s">
        <v>732</v>
      </c>
      <c r="B270" s="151" t="s">
        <v>8498</v>
      </c>
      <c r="C270" s="151" t="s">
        <v>8554</v>
      </c>
      <c r="D270" s="151" t="s">
        <v>188</v>
      </c>
      <c r="E270" s="151">
        <v>2005</v>
      </c>
      <c r="F270" s="151" t="s">
        <v>188</v>
      </c>
      <c r="G270" s="151" t="s">
        <v>188</v>
      </c>
      <c r="H270" s="152">
        <v>38353</v>
      </c>
      <c r="I270" s="151" t="s">
        <v>8555</v>
      </c>
      <c r="K270" s="151" t="s">
        <v>8556</v>
      </c>
      <c r="L270" s="151" t="s">
        <v>8554</v>
      </c>
      <c r="M270" s="151" t="s">
        <v>8554</v>
      </c>
      <c r="N270" s="151" t="s">
        <v>8554</v>
      </c>
      <c r="O270" s="151" t="s">
        <v>8489</v>
      </c>
      <c r="P270" s="151">
        <v>0</v>
      </c>
      <c r="Q270" s="151">
        <v>1</v>
      </c>
    </row>
    <row r="271" spans="1:17" hidden="1">
      <c r="A271" s="151" t="s">
        <v>732</v>
      </c>
      <c r="B271" s="151" t="s">
        <v>8498</v>
      </c>
      <c r="C271" s="151" t="s">
        <v>698</v>
      </c>
      <c r="D271" s="151" t="s">
        <v>188</v>
      </c>
      <c r="E271" s="151">
        <v>2005</v>
      </c>
      <c r="F271" s="151" t="s">
        <v>188</v>
      </c>
      <c r="G271" s="151" t="s">
        <v>188</v>
      </c>
      <c r="H271" s="152">
        <v>38353</v>
      </c>
      <c r="I271" s="151" t="s">
        <v>8557</v>
      </c>
      <c r="K271" s="151" t="s">
        <v>8558</v>
      </c>
      <c r="L271" s="151" t="s">
        <v>698</v>
      </c>
      <c r="M271" s="151" t="s">
        <v>698</v>
      </c>
      <c r="N271" s="151" t="s">
        <v>698</v>
      </c>
      <c r="O271" s="151" t="s">
        <v>8489</v>
      </c>
      <c r="P271" s="151">
        <v>0</v>
      </c>
      <c r="Q271" s="151">
        <v>1</v>
      </c>
    </row>
    <row r="272" spans="1:17" hidden="1">
      <c r="A272" s="151" t="s">
        <v>732</v>
      </c>
      <c r="B272" s="151" t="s">
        <v>8498</v>
      </c>
      <c r="C272" s="151" t="s">
        <v>8559</v>
      </c>
      <c r="D272" s="151" t="s">
        <v>188</v>
      </c>
      <c r="E272" s="151">
        <v>2005</v>
      </c>
      <c r="F272" s="151" t="s">
        <v>188</v>
      </c>
      <c r="G272" s="151" t="s">
        <v>188</v>
      </c>
      <c r="H272" s="152">
        <v>38353</v>
      </c>
      <c r="I272" s="151" t="s">
        <v>8555</v>
      </c>
      <c r="K272" s="151" t="s">
        <v>8560</v>
      </c>
      <c r="L272" s="151" t="s">
        <v>8559</v>
      </c>
      <c r="M272" s="151" t="s">
        <v>8559</v>
      </c>
      <c r="N272" s="151" t="s">
        <v>8559</v>
      </c>
      <c r="O272" s="151" t="s">
        <v>8489</v>
      </c>
      <c r="P272" s="151">
        <v>1.131153868</v>
      </c>
      <c r="Q272" s="151">
        <v>1</v>
      </c>
    </row>
    <row r="273" spans="1:17" hidden="1">
      <c r="A273" s="151" t="s">
        <v>732</v>
      </c>
      <c r="B273" s="151" t="s">
        <v>8498</v>
      </c>
      <c r="C273" s="151" t="s">
        <v>8646</v>
      </c>
      <c r="D273" s="151" t="s">
        <v>188</v>
      </c>
      <c r="E273" s="151">
        <v>2005</v>
      </c>
      <c r="F273" s="151" t="s">
        <v>188</v>
      </c>
      <c r="G273" s="151" t="s">
        <v>188</v>
      </c>
      <c r="H273" s="152">
        <v>38353</v>
      </c>
      <c r="I273" s="151" t="s">
        <v>8555</v>
      </c>
      <c r="K273" s="151" t="s">
        <v>8647</v>
      </c>
      <c r="L273" s="151" t="s">
        <v>8646</v>
      </c>
      <c r="M273" s="151" t="s">
        <v>8646</v>
      </c>
      <c r="N273" s="151" t="s">
        <v>8646</v>
      </c>
      <c r="O273" s="151" t="s">
        <v>8489</v>
      </c>
      <c r="P273" s="151">
        <v>3201.8134988000002</v>
      </c>
      <c r="Q273" s="151">
        <v>1</v>
      </c>
    </row>
    <row r="274" spans="1:17" hidden="1">
      <c r="A274" s="151" t="s">
        <v>732</v>
      </c>
      <c r="B274" s="151" t="s">
        <v>8498</v>
      </c>
      <c r="C274" s="151" t="s">
        <v>733</v>
      </c>
      <c r="D274" s="151" t="s">
        <v>188</v>
      </c>
      <c r="E274" s="151">
        <v>2005</v>
      </c>
      <c r="F274" s="151" t="s">
        <v>188</v>
      </c>
      <c r="G274" s="151" t="s">
        <v>188</v>
      </c>
      <c r="H274" s="152">
        <v>38353</v>
      </c>
      <c r="I274" s="151" t="s">
        <v>8555</v>
      </c>
      <c r="K274" s="151" t="s">
        <v>8561</v>
      </c>
      <c r="L274" s="151" t="s">
        <v>733</v>
      </c>
      <c r="M274" s="151" t="s">
        <v>733</v>
      </c>
      <c r="N274" s="151" t="s">
        <v>733</v>
      </c>
      <c r="O274" s="151" t="s">
        <v>8489</v>
      </c>
      <c r="P274" s="151">
        <v>131.182073175</v>
      </c>
      <c r="Q274" s="151">
        <v>1</v>
      </c>
    </row>
    <row r="275" spans="1:17" hidden="1">
      <c r="A275" s="151" t="s">
        <v>732</v>
      </c>
      <c r="B275" s="151" t="s">
        <v>8498</v>
      </c>
      <c r="C275" s="151" t="s">
        <v>8562</v>
      </c>
      <c r="D275" s="151" t="s">
        <v>188</v>
      </c>
      <c r="E275" s="151">
        <v>2005</v>
      </c>
      <c r="F275" s="151" t="s">
        <v>188</v>
      </c>
      <c r="G275" s="151" t="s">
        <v>188</v>
      </c>
      <c r="H275" s="152">
        <v>38353</v>
      </c>
      <c r="I275" s="151" t="s">
        <v>8555</v>
      </c>
      <c r="K275" s="151" t="s">
        <v>8563</v>
      </c>
      <c r="L275" s="151" t="s">
        <v>8562</v>
      </c>
      <c r="M275" s="151" t="s">
        <v>8562</v>
      </c>
      <c r="N275" s="151" t="s">
        <v>8562</v>
      </c>
      <c r="O275" s="151" t="s">
        <v>8489</v>
      </c>
      <c r="P275" s="151">
        <v>72.347020610000001</v>
      </c>
      <c r="Q275" s="151">
        <v>1</v>
      </c>
    </row>
    <row r="276" spans="1:17" hidden="1">
      <c r="A276" s="151" t="s">
        <v>732</v>
      </c>
      <c r="B276" s="151" t="s">
        <v>8498</v>
      </c>
      <c r="C276" s="151" t="s">
        <v>8500</v>
      </c>
      <c r="D276" s="151" t="s">
        <v>188</v>
      </c>
      <c r="E276" s="151">
        <v>2005</v>
      </c>
      <c r="F276" s="151" t="s">
        <v>188</v>
      </c>
      <c r="G276" s="151" t="s">
        <v>188</v>
      </c>
      <c r="H276" s="152">
        <v>38353</v>
      </c>
      <c r="I276" s="151" t="s">
        <v>8557</v>
      </c>
      <c r="K276" s="151" t="s">
        <v>8564</v>
      </c>
      <c r="L276" s="151" t="s">
        <v>8500</v>
      </c>
      <c r="M276" s="151" t="s">
        <v>8500</v>
      </c>
      <c r="N276" s="151" t="s">
        <v>8500</v>
      </c>
      <c r="O276" s="151" t="s">
        <v>8489</v>
      </c>
      <c r="P276" s="151">
        <v>0</v>
      </c>
      <c r="Q276" s="151">
        <v>1</v>
      </c>
    </row>
    <row r="277" spans="1:17" hidden="1">
      <c r="A277" s="151" t="s">
        <v>732</v>
      </c>
      <c r="B277" s="151" t="s">
        <v>8498</v>
      </c>
      <c r="C277" s="151" t="s">
        <v>8500</v>
      </c>
      <c r="D277" s="151" t="s">
        <v>188</v>
      </c>
      <c r="E277" s="151">
        <v>2005</v>
      </c>
      <c r="F277" s="151" t="s">
        <v>188</v>
      </c>
      <c r="G277" s="151" t="s">
        <v>188</v>
      </c>
      <c r="H277" s="152">
        <v>38353</v>
      </c>
      <c r="I277" s="151" t="s">
        <v>8557</v>
      </c>
      <c r="K277" s="151" t="s">
        <v>8565</v>
      </c>
      <c r="L277" s="151" t="s">
        <v>8500</v>
      </c>
      <c r="M277" s="151" t="s">
        <v>8500</v>
      </c>
      <c r="N277" s="151" t="s">
        <v>8500</v>
      </c>
      <c r="O277" s="151" t="s">
        <v>8489</v>
      </c>
      <c r="P277" s="151">
        <v>73.701383606999997</v>
      </c>
      <c r="Q277" s="151">
        <v>1</v>
      </c>
    </row>
    <row r="278" spans="1:17" hidden="1">
      <c r="A278" s="151" t="s">
        <v>732</v>
      </c>
      <c r="B278" s="151" t="s">
        <v>8498</v>
      </c>
      <c r="C278" s="151" t="s">
        <v>8502</v>
      </c>
      <c r="D278" s="151" t="s">
        <v>188</v>
      </c>
      <c r="E278" s="151">
        <v>2005</v>
      </c>
      <c r="F278" s="151" t="s">
        <v>188</v>
      </c>
      <c r="G278" s="151" t="s">
        <v>188</v>
      </c>
      <c r="H278" s="152">
        <v>38353</v>
      </c>
      <c r="I278" s="151" t="s">
        <v>8557</v>
      </c>
      <c r="K278" s="151" t="s">
        <v>8566</v>
      </c>
      <c r="L278" s="151" t="s">
        <v>8502</v>
      </c>
      <c r="M278" s="151" t="s">
        <v>8502</v>
      </c>
      <c r="N278" s="151" t="s">
        <v>8502</v>
      </c>
      <c r="O278" s="151" t="s">
        <v>8489</v>
      </c>
      <c r="P278" s="151">
        <v>3.8599557029999998</v>
      </c>
      <c r="Q278" s="151">
        <v>1</v>
      </c>
    </row>
    <row r="279" spans="1:17" hidden="1">
      <c r="A279" s="151" t="s">
        <v>732</v>
      </c>
      <c r="B279" s="151" t="s">
        <v>8498</v>
      </c>
      <c r="C279" s="151" t="s">
        <v>8502</v>
      </c>
      <c r="D279" s="151" t="s">
        <v>188</v>
      </c>
      <c r="E279" s="151">
        <v>2005</v>
      </c>
      <c r="F279" s="151" t="s">
        <v>188</v>
      </c>
      <c r="G279" s="151" t="s">
        <v>188</v>
      </c>
      <c r="H279" s="152">
        <v>38353</v>
      </c>
      <c r="I279" s="151" t="s">
        <v>8557</v>
      </c>
      <c r="K279" s="151" t="s">
        <v>8567</v>
      </c>
      <c r="L279" s="151" t="s">
        <v>8502</v>
      </c>
      <c r="M279" s="151" t="s">
        <v>8502</v>
      </c>
      <c r="N279" s="151" t="s">
        <v>8502</v>
      </c>
      <c r="O279" s="151" t="s">
        <v>8489</v>
      </c>
      <c r="P279" s="151">
        <v>1.8542023190000001</v>
      </c>
      <c r="Q279" s="151">
        <v>1</v>
      </c>
    </row>
    <row r="280" spans="1:17" hidden="1">
      <c r="A280" s="151" t="s">
        <v>732</v>
      </c>
      <c r="B280" s="151" t="s">
        <v>8498</v>
      </c>
      <c r="C280" s="151" t="s">
        <v>8502</v>
      </c>
      <c r="D280" s="151" t="s">
        <v>188</v>
      </c>
      <c r="E280" s="151">
        <v>2005</v>
      </c>
      <c r="F280" s="151" t="s">
        <v>188</v>
      </c>
      <c r="G280" s="151" t="s">
        <v>188</v>
      </c>
      <c r="H280" s="152">
        <v>38353</v>
      </c>
      <c r="I280" s="151" t="s">
        <v>8557</v>
      </c>
      <c r="K280" s="151" t="s">
        <v>8568</v>
      </c>
      <c r="L280" s="151" t="s">
        <v>8502</v>
      </c>
      <c r="M280" s="151" t="s">
        <v>8502</v>
      </c>
      <c r="N280" s="151" t="s">
        <v>8502</v>
      </c>
      <c r="O280" s="151" t="s">
        <v>8489</v>
      </c>
      <c r="P280" s="151">
        <v>0</v>
      </c>
      <c r="Q280" s="151">
        <v>1</v>
      </c>
    </row>
    <row r="281" spans="1:17" hidden="1">
      <c r="A281" s="151" t="s">
        <v>732</v>
      </c>
      <c r="B281" s="151" t="s">
        <v>8498</v>
      </c>
      <c r="C281" s="151" t="s">
        <v>8502</v>
      </c>
      <c r="D281" s="151" t="s">
        <v>188</v>
      </c>
      <c r="E281" s="151">
        <v>2005</v>
      </c>
      <c r="F281" s="151" t="s">
        <v>188</v>
      </c>
      <c r="G281" s="151" t="s">
        <v>188</v>
      </c>
      <c r="H281" s="152">
        <v>38353</v>
      </c>
      <c r="I281" s="151" t="s">
        <v>8557</v>
      </c>
      <c r="K281" s="151" t="s">
        <v>8569</v>
      </c>
      <c r="L281" s="151" t="s">
        <v>8502</v>
      </c>
      <c r="M281" s="151" t="s">
        <v>8502</v>
      </c>
      <c r="N281" s="151" t="s">
        <v>8502</v>
      </c>
      <c r="O281" s="151" t="s">
        <v>8489</v>
      </c>
      <c r="P281" s="151">
        <v>0</v>
      </c>
      <c r="Q281" s="151">
        <v>1</v>
      </c>
    </row>
    <row r="282" spans="1:17" hidden="1">
      <c r="A282" s="151" t="s">
        <v>732</v>
      </c>
      <c r="B282" s="151" t="s">
        <v>8498</v>
      </c>
      <c r="C282" s="151" t="s">
        <v>8570</v>
      </c>
      <c r="D282" s="151" t="s">
        <v>188</v>
      </c>
      <c r="E282" s="151">
        <v>2005</v>
      </c>
      <c r="F282" s="151" t="s">
        <v>188</v>
      </c>
      <c r="G282" s="151" t="s">
        <v>188</v>
      </c>
      <c r="H282" s="152">
        <v>38353</v>
      </c>
      <c r="I282" s="151" t="s">
        <v>8557</v>
      </c>
      <c r="K282" s="151" t="s">
        <v>8570</v>
      </c>
      <c r="L282" s="151" t="s">
        <v>8570</v>
      </c>
      <c r="M282" s="151" t="s">
        <v>8570</v>
      </c>
      <c r="N282" s="151" t="s">
        <v>8570</v>
      </c>
      <c r="O282" s="151" t="s">
        <v>8489</v>
      </c>
      <c r="P282" s="151">
        <v>7.3021412999999993E-2</v>
      </c>
      <c r="Q282" s="151">
        <v>1</v>
      </c>
    </row>
    <row r="283" spans="1:17" hidden="1">
      <c r="A283" s="151" t="s">
        <v>732</v>
      </c>
      <c r="B283" s="151" t="s">
        <v>8498</v>
      </c>
      <c r="C283" s="151" t="s">
        <v>8571</v>
      </c>
      <c r="D283" s="151" t="s">
        <v>188</v>
      </c>
      <c r="E283" s="151">
        <v>2005</v>
      </c>
      <c r="F283" s="151" t="s">
        <v>188</v>
      </c>
      <c r="G283" s="151" t="s">
        <v>188</v>
      </c>
      <c r="H283" s="152">
        <v>38353</v>
      </c>
      <c r="I283" s="151" t="s">
        <v>8555</v>
      </c>
      <c r="K283" s="151" t="s">
        <v>8572</v>
      </c>
      <c r="L283" s="151" t="s">
        <v>8571</v>
      </c>
      <c r="M283" s="151" t="s">
        <v>8571</v>
      </c>
      <c r="N283" s="151" t="s">
        <v>8571</v>
      </c>
      <c r="O283" s="151" t="s">
        <v>8489</v>
      </c>
      <c r="P283" s="151">
        <v>18.836089808000001</v>
      </c>
      <c r="Q283" s="151">
        <v>1</v>
      </c>
    </row>
    <row r="284" spans="1:17" hidden="1">
      <c r="A284" s="151" t="s">
        <v>732</v>
      </c>
      <c r="B284" s="151" t="s">
        <v>8498</v>
      </c>
      <c r="C284" s="151" t="s">
        <v>8571</v>
      </c>
      <c r="D284" s="151" t="s">
        <v>188</v>
      </c>
      <c r="E284" s="151">
        <v>2005</v>
      </c>
      <c r="F284" s="151" t="s">
        <v>188</v>
      </c>
      <c r="G284" s="151" t="s">
        <v>188</v>
      </c>
      <c r="H284" s="152">
        <v>38353</v>
      </c>
      <c r="I284" s="151" t="s">
        <v>8573</v>
      </c>
      <c r="K284" s="151" t="s">
        <v>8685</v>
      </c>
      <c r="L284" s="151" t="s">
        <v>8571</v>
      </c>
      <c r="M284" s="151" t="s">
        <v>8571</v>
      </c>
      <c r="N284" s="151" t="s">
        <v>8571</v>
      </c>
      <c r="O284" s="151" t="s">
        <v>8489</v>
      </c>
      <c r="P284" s="151">
        <v>0</v>
      </c>
      <c r="Q284" s="151">
        <v>1</v>
      </c>
    </row>
    <row r="285" spans="1:17" hidden="1">
      <c r="A285" s="151" t="s">
        <v>732</v>
      </c>
      <c r="B285" s="151" t="s">
        <v>8498</v>
      </c>
      <c r="C285" s="151" t="s">
        <v>8575</v>
      </c>
      <c r="D285" s="151" t="s">
        <v>188</v>
      </c>
      <c r="E285" s="151">
        <v>2005</v>
      </c>
      <c r="F285" s="151" t="s">
        <v>188</v>
      </c>
      <c r="G285" s="151" t="s">
        <v>188</v>
      </c>
      <c r="H285" s="152">
        <v>38353</v>
      </c>
      <c r="I285" s="151" t="s">
        <v>8573</v>
      </c>
      <c r="K285" s="151" t="s">
        <v>8686</v>
      </c>
      <c r="L285" s="151" t="s">
        <v>8575</v>
      </c>
      <c r="M285" s="151" t="s">
        <v>8575</v>
      </c>
      <c r="N285" s="151" t="s">
        <v>8575</v>
      </c>
      <c r="O285" s="151" t="s">
        <v>8489</v>
      </c>
      <c r="P285" s="151">
        <v>1579.298927009</v>
      </c>
      <c r="Q285" s="151">
        <v>1</v>
      </c>
    </row>
    <row r="286" spans="1:17" hidden="1">
      <c r="A286" s="151" t="s">
        <v>732</v>
      </c>
      <c r="B286" s="151" t="s">
        <v>8498</v>
      </c>
      <c r="C286" s="151" t="s">
        <v>8577</v>
      </c>
      <c r="D286" s="151" t="s">
        <v>188</v>
      </c>
      <c r="E286" s="151">
        <v>2005</v>
      </c>
      <c r="F286" s="151" t="s">
        <v>188</v>
      </c>
      <c r="G286" s="151" t="s">
        <v>188</v>
      </c>
      <c r="H286" s="152">
        <v>38353</v>
      </c>
      <c r="I286" s="151" t="s">
        <v>8573</v>
      </c>
      <c r="K286" s="151" t="s">
        <v>8687</v>
      </c>
      <c r="L286" s="151" t="s">
        <v>8577</v>
      </c>
      <c r="M286" s="151" t="s">
        <v>8577</v>
      </c>
      <c r="N286" s="151" t="s">
        <v>8577</v>
      </c>
      <c r="O286" s="151" t="s">
        <v>8489</v>
      </c>
      <c r="P286" s="151">
        <v>0</v>
      </c>
      <c r="Q286" s="151">
        <v>1</v>
      </c>
    </row>
    <row r="287" spans="1:17" hidden="1">
      <c r="A287" s="151" t="s">
        <v>732</v>
      </c>
      <c r="B287" s="151" t="s">
        <v>8498</v>
      </c>
      <c r="C287" s="151" t="s">
        <v>8579</v>
      </c>
      <c r="D287" s="151" t="s">
        <v>188</v>
      </c>
      <c r="E287" s="151">
        <v>2005</v>
      </c>
      <c r="F287" s="151" t="s">
        <v>188</v>
      </c>
      <c r="G287" s="151" t="s">
        <v>188</v>
      </c>
      <c r="H287" s="152">
        <v>38353</v>
      </c>
      <c r="I287" s="151" t="s">
        <v>8557</v>
      </c>
      <c r="K287" s="151" t="s">
        <v>8580</v>
      </c>
      <c r="L287" s="151" t="s">
        <v>8579</v>
      </c>
      <c r="M287" s="151" t="s">
        <v>8579</v>
      </c>
      <c r="N287" s="151" t="s">
        <v>8579</v>
      </c>
      <c r="O287" s="151" t="s">
        <v>8489</v>
      </c>
      <c r="P287" s="151">
        <v>0</v>
      </c>
      <c r="Q287" s="151">
        <v>1</v>
      </c>
    </row>
    <row r="288" spans="1:17" hidden="1">
      <c r="A288" s="151" t="s">
        <v>732</v>
      </c>
      <c r="B288" s="151" t="s">
        <v>8498</v>
      </c>
      <c r="C288" s="151" t="s">
        <v>8581</v>
      </c>
      <c r="D288" s="151" t="s">
        <v>188</v>
      </c>
      <c r="E288" s="151">
        <v>2005</v>
      </c>
      <c r="F288" s="151" t="s">
        <v>188</v>
      </c>
      <c r="G288" s="151" t="s">
        <v>188</v>
      </c>
      <c r="H288" s="152">
        <v>38353</v>
      </c>
      <c r="I288" s="151" t="s">
        <v>8557</v>
      </c>
      <c r="K288" s="151" t="s">
        <v>8581</v>
      </c>
      <c r="L288" s="151" t="s">
        <v>8581</v>
      </c>
      <c r="M288" s="151" t="s">
        <v>8581</v>
      </c>
      <c r="N288" s="151" t="s">
        <v>8581</v>
      </c>
      <c r="O288" s="151" t="s">
        <v>8489</v>
      </c>
      <c r="P288" s="151">
        <v>0</v>
      </c>
      <c r="Q288" s="151">
        <v>1</v>
      </c>
    </row>
    <row r="289" spans="1:17" hidden="1">
      <c r="A289" s="151" t="s">
        <v>732</v>
      </c>
      <c r="B289" s="151" t="s">
        <v>8498</v>
      </c>
      <c r="C289" s="151" t="s">
        <v>8582</v>
      </c>
      <c r="D289" s="151" t="s">
        <v>188</v>
      </c>
      <c r="E289" s="151">
        <v>2005</v>
      </c>
      <c r="F289" s="151" t="s">
        <v>188</v>
      </c>
      <c r="G289" s="151" t="s">
        <v>188</v>
      </c>
      <c r="H289" s="152">
        <v>38353</v>
      </c>
      <c r="I289" s="151" t="s">
        <v>8555</v>
      </c>
      <c r="K289" s="151" t="s">
        <v>8583</v>
      </c>
      <c r="L289" s="151" t="s">
        <v>8582</v>
      </c>
      <c r="M289" s="151" t="s">
        <v>8582</v>
      </c>
      <c r="N289" s="151" t="s">
        <v>8582</v>
      </c>
      <c r="O289" s="151" t="s">
        <v>8489</v>
      </c>
      <c r="P289" s="151">
        <v>21.85414759</v>
      </c>
      <c r="Q289" s="151">
        <v>1</v>
      </c>
    </row>
    <row r="290" spans="1:17" hidden="1">
      <c r="A290" s="151" t="s">
        <v>732</v>
      </c>
      <c r="B290" s="151" t="s">
        <v>8584</v>
      </c>
      <c r="C290" s="151" t="s">
        <v>8585</v>
      </c>
      <c r="D290" s="151" t="s">
        <v>188</v>
      </c>
      <c r="E290" s="151">
        <v>2005</v>
      </c>
      <c r="F290" s="151" t="s">
        <v>188</v>
      </c>
      <c r="G290" s="151" t="s">
        <v>188</v>
      </c>
      <c r="H290" s="152">
        <v>38353</v>
      </c>
      <c r="K290" s="151" t="s">
        <v>8586</v>
      </c>
      <c r="L290" s="151" t="s">
        <v>8585</v>
      </c>
      <c r="M290" s="151" t="s">
        <v>8585</v>
      </c>
      <c r="N290" s="151" t="s">
        <v>8585</v>
      </c>
      <c r="O290" s="151" t="s">
        <v>8489</v>
      </c>
      <c r="P290" s="151">
        <v>25677.908201302998</v>
      </c>
      <c r="Q290" s="151">
        <v>1</v>
      </c>
    </row>
    <row r="291" spans="1:17" hidden="1">
      <c r="A291" s="151" t="s">
        <v>732</v>
      </c>
      <c r="B291" s="151" t="s">
        <v>8584</v>
      </c>
      <c r="C291" s="151" t="s">
        <v>8587</v>
      </c>
      <c r="D291" s="151" t="s">
        <v>188</v>
      </c>
      <c r="E291" s="151">
        <v>2005</v>
      </c>
      <c r="F291" s="151" t="s">
        <v>188</v>
      </c>
      <c r="G291" s="151" t="s">
        <v>188</v>
      </c>
      <c r="H291" s="152">
        <v>38353</v>
      </c>
      <c r="K291" s="151" t="s">
        <v>8588</v>
      </c>
      <c r="L291" s="151" t="s">
        <v>8587</v>
      </c>
      <c r="M291" s="151" t="s">
        <v>8587</v>
      </c>
      <c r="N291" s="151" t="s">
        <v>8587</v>
      </c>
      <c r="O291" s="151" t="s">
        <v>8489</v>
      </c>
      <c r="P291" s="151">
        <v>0</v>
      </c>
      <c r="Q291" s="151">
        <v>1</v>
      </c>
    </row>
    <row r="292" spans="1:17" hidden="1">
      <c r="A292" s="151" t="s">
        <v>732</v>
      </c>
      <c r="B292" s="151" t="s">
        <v>8584</v>
      </c>
      <c r="C292" s="151" t="s">
        <v>8587</v>
      </c>
      <c r="D292" s="151" t="s">
        <v>188</v>
      </c>
      <c r="E292" s="151">
        <v>2005</v>
      </c>
      <c r="F292" s="151" t="s">
        <v>188</v>
      </c>
      <c r="G292" s="151" t="s">
        <v>188</v>
      </c>
      <c r="H292" s="152">
        <v>38353</v>
      </c>
      <c r="K292" s="151" t="s">
        <v>8688</v>
      </c>
      <c r="L292" s="151" t="s">
        <v>8587</v>
      </c>
      <c r="M292" s="151" t="s">
        <v>8587</v>
      </c>
      <c r="N292" s="151" t="s">
        <v>8587</v>
      </c>
      <c r="O292" s="151" t="s">
        <v>8489</v>
      </c>
      <c r="P292" s="151">
        <v>2760.2324823919998</v>
      </c>
      <c r="Q292" s="151">
        <v>1</v>
      </c>
    </row>
    <row r="293" spans="1:17" hidden="1">
      <c r="A293" s="151" t="s">
        <v>732</v>
      </c>
      <c r="B293" s="151" t="s">
        <v>8584</v>
      </c>
      <c r="C293" s="151" t="s">
        <v>8590</v>
      </c>
      <c r="D293" s="151" t="s">
        <v>188</v>
      </c>
      <c r="E293" s="151">
        <v>2005</v>
      </c>
      <c r="F293" s="151" t="s">
        <v>188</v>
      </c>
      <c r="G293" s="151" t="s">
        <v>188</v>
      </c>
      <c r="H293" s="152">
        <v>38353</v>
      </c>
      <c r="K293" s="151" t="s">
        <v>8591</v>
      </c>
      <c r="L293" s="151" t="s">
        <v>8590</v>
      </c>
      <c r="M293" s="151" t="s">
        <v>8590</v>
      </c>
      <c r="N293" s="151" t="s">
        <v>8590</v>
      </c>
      <c r="O293" s="151" t="s">
        <v>8489</v>
      </c>
      <c r="P293" s="151">
        <v>0</v>
      </c>
      <c r="Q293" s="151">
        <v>1</v>
      </c>
    </row>
    <row r="294" spans="1:17" hidden="1">
      <c r="A294" s="151" t="s">
        <v>732</v>
      </c>
      <c r="B294" s="151" t="s">
        <v>8584</v>
      </c>
      <c r="C294" s="151" t="s">
        <v>8592</v>
      </c>
      <c r="D294" s="151" t="s">
        <v>188</v>
      </c>
      <c r="E294" s="151">
        <v>2005</v>
      </c>
      <c r="F294" s="151" t="s">
        <v>188</v>
      </c>
      <c r="G294" s="151" t="s">
        <v>188</v>
      </c>
      <c r="H294" s="152">
        <v>38353</v>
      </c>
      <c r="K294" s="151" t="s">
        <v>8593</v>
      </c>
      <c r="L294" s="151" t="s">
        <v>8592</v>
      </c>
      <c r="M294" s="151" t="s">
        <v>8592</v>
      </c>
      <c r="N294" s="151" t="s">
        <v>8592</v>
      </c>
      <c r="O294" s="151" t="s">
        <v>8489</v>
      </c>
      <c r="P294" s="151">
        <v>1016.1414468</v>
      </c>
      <c r="Q294" s="151">
        <v>1</v>
      </c>
    </row>
    <row r="295" spans="1:17" hidden="1">
      <c r="A295" s="151" t="s">
        <v>732</v>
      </c>
      <c r="B295" s="151" t="s">
        <v>8584</v>
      </c>
      <c r="C295" s="151" t="s">
        <v>8597</v>
      </c>
      <c r="D295" s="151" t="s">
        <v>188</v>
      </c>
      <c r="E295" s="151">
        <v>2005</v>
      </c>
      <c r="F295" s="151" t="s">
        <v>188</v>
      </c>
      <c r="G295" s="151" t="s">
        <v>188</v>
      </c>
      <c r="H295" s="152">
        <v>38353</v>
      </c>
      <c r="K295" s="151" t="s">
        <v>8598</v>
      </c>
      <c r="L295" s="151" t="s">
        <v>8597</v>
      </c>
      <c r="M295" s="151" t="s">
        <v>8597</v>
      </c>
      <c r="N295" s="151" t="s">
        <v>8597</v>
      </c>
      <c r="O295" s="151" t="s">
        <v>8489</v>
      </c>
      <c r="P295" s="151">
        <v>183.52938783799999</v>
      </c>
      <c r="Q295" s="151">
        <v>1</v>
      </c>
    </row>
    <row r="296" spans="1:17" hidden="1">
      <c r="A296" s="151" t="s">
        <v>732</v>
      </c>
      <c r="B296" s="151" t="s">
        <v>8584</v>
      </c>
      <c r="C296" s="151" t="s">
        <v>8599</v>
      </c>
      <c r="D296" s="151" t="s">
        <v>188</v>
      </c>
      <c r="E296" s="151">
        <v>2005</v>
      </c>
      <c r="F296" s="151" t="s">
        <v>188</v>
      </c>
      <c r="G296" s="151" t="s">
        <v>188</v>
      </c>
      <c r="H296" s="152">
        <v>38353</v>
      </c>
      <c r="K296" s="151" t="s">
        <v>8600</v>
      </c>
      <c r="L296" s="151" t="s">
        <v>8599</v>
      </c>
      <c r="M296" s="151" t="s">
        <v>8599</v>
      </c>
      <c r="N296" s="151" t="s">
        <v>8599</v>
      </c>
      <c r="O296" s="151" t="s">
        <v>8489</v>
      </c>
      <c r="P296" s="151">
        <v>101686.115503351</v>
      </c>
      <c r="Q296" s="151">
        <v>1</v>
      </c>
    </row>
    <row r="297" spans="1:17" hidden="1">
      <c r="A297" s="151" t="s">
        <v>732</v>
      </c>
      <c r="B297" s="151" t="s">
        <v>8584</v>
      </c>
      <c r="C297" s="151" t="s">
        <v>8601</v>
      </c>
      <c r="D297" s="151" t="s">
        <v>188</v>
      </c>
      <c r="E297" s="151">
        <v>2005</v>
      </c>
      <c r="F297" s="151" t="s">
        <v>188</v>
      </c>
      <c r="G297" s="151" t="s">
        <v>188</v>
      </c>
      <c r="H297" s="152">
        <v>38353</v>
      </c>
      <c r="K297" s="151" t="s">
        <v>8602</v>
      </c>
      <c r="L297" s="151" t="s">
        <v>8601</v>
      </c>
      <c r="M297" s="151" t="s">
        <v>8601</v>
      </c>
      <c r="N297" s="151" t="s">
        <v>8601</v>
      </c>
      <c r="O297" s="151" t="s">
        <v>8489</v>
      </c>
      <c r="P297" s="151">
        <v>2822.8755808000001</v>
      </c>
      <c r="Q297" s="151">
        <v>1</v>
      </c>
    </row>
    <row r="298" spans="1:17" hidden="1">
      <c r="A298" s="151" t="s">
        <v>734</v>
      </c>
      <c r="B298" s="151" t="s">
        <v>8528</v>
      </c>
      <c r="C298" s="151" t="s">
        <v>8689</v>
      </c>
      <c r="D298" s="151" t="s">
        <v>711</v>
      </c>
      <c r="E298" s="151">
        <v>2005</v>
      </c>
      <c r="F298" s="151" t="s">
        <v>711</v>
      </c>
      <c r="G298" s="151" t="s">
        <v>711</v>
      </c>
      <c r="H298" s="152">
        <v>38353</v>
      </c>
      <c r="K298" s="151" t="s">
        <v>8690</v>
      </c>
      <c r="L298" s="151" t="s">
        <v>8689</v>
      </c>
      <c r="M298" s="151" t="s">
        <v>8689</v>
      </c>
      <c r="N298" s="151" t="s">
        <v>8689</v>
      </c>
      <c r="O298" s="151" t="s">
        <v>8489</v>
      </c>
      <c r="P298" s="151">
        <v>246706.08150319799</v>
      </c>
      <c r="Q298" s="151">
        <v>1</v>
      </c>
    </row>
    <row r="299" spans="1:17" hidden="1">
      <c r="A299" s="151" t="s">
        <v>734</v>
      </c>
      <c r="B299" s="151" t="s">
        <v>8528</v>
      </c>
      <c r="C299" s="151" t="s">
        <v>8579</v>
      </c>
      <c r="D299" s="151" t="s">
        <v>711</v>
      </c>
      <c r="E299" s="151">
        <v>2005</v>
      </c>
      <c r="F299" s="151" t="s">
        <v>711</v>
      </c>
      <c r="G299" s="151" t="s">
        <v>711</v>
      </c>
      <c r="H299" s="152">
        <v>38353</v>
      </c>
      <c r="K299" s="151" t="s">
        <v>8579</v>
      </c>
      <c r="L299" s="151" t="s">
        <v>8579</v>
      </c>
      <c r="M299" s="151" t="s">
        <v>8579</v>
      </c>
      <c r="N299" s="151" t="s">
        <v>8579</v>
      </c>
      <c r="O299" s="151" t="s">
        <v>8489</v>
      </c>
      <c r="P299" s="151">
        <v>30472.056474628</v>
      </c>
      <c r="Q299" s="151">
        <v>1</v>
      </c>
    </row>
    <row r="300" spans="1:17" hidden="1">
      <c r="A300" s="151" t="s">
        <v>8519</v>
      </c>
      <c r="B300" s="151" t="s">
        <v>8498</v>
      </c>
      <c r="C300" s="151" t="s">
        <v>8522</v>
      </c>
      <c r="D300" s="151" t="s">
        <v>713</v>
      </c>
      <c r="E300" s="151">
        <v>2005</v>
      </c>
      <c r="F300" s="151" t="s">
        <v>713</v>
      </c>
      <c r="G300" s="151" t="s">
        <v>713</v>
      </c>
      <c r="H300" s="152">
        <v>38353</v>
      </c>
      <c r="I300" s="151" t="s">
        <v>8523</v>
      </c>
      <c r="K300" s="151" t="s">
        <v>8524</v>
      </c>
      <c r="L300" s="151" t="s">
        <v>8522</v>
      </c>
      <c r="M300" s="151" t="s">
        <v>8522</v>
      </c>
      <c r="N300" s="151" t="s">
        <v>8522</v>
      </c>
      <c r="O300" s="151" t="s">
        <v>8489</v>
      </c>
      <c r="P300" s="151">
        <v>61977.614599398003</v>
      </c>
      <c r="Q300" s="151">
        <v>1</v>
      </c>
    </row>
    <row r="301" spans="1:17" hidden="1">
      <c r="A301" s="151" t="s">
        <v>8519</v>
      </c>
      <c r="B301" s="151" t="s">
        <v>8498</v>
      </c>
      <c r="C301" s="151" t="s">
        <v>8691</v>
      </c>
      <c r="D301" s="151" t="s">
        <v>713</v>
      </c>
      <c r="E301" s="151">
        <v>2005</v>
      </c>
      <c r="F301" s="151" t="s">
        <v>713</v>
      </c>
      <c r="G301" s="151" t="s">
        <v>713</v>
      </c>
      <c r="H301" s="152">
        <v>38353</v>
      </c>
      <c r="I301" s="151" t="s">
        <v>8520</v>
      </c>
      <c r="K301" s="151" t="s">
        <v>694</v>
      </c>
      <c r="L301" s="151" t="s">
        <v>8691</v>
      </c>
      <c r="M301" s="151" t="s">
        <v>8691</v>
      </c>
      <c r="N301" s="151" t="s">
        <v>8691</v>
      </c>
      <c r="O301" s="151" t="s">
        <v>8489</v>
      </c>
      <c r="P301" s="151">
        <v>195631.20297617401</v>
      </c>
      <c r="Q301" s="151">
        <v>1</v>
      </c>
    </row>
    <row r="302" spans="1:17" hidden="1">
      <c r="A302" s="151" t="s">
        <v>734</v>
      </c>
      <c r="B302" s="151" t="s">
        <v>8528</v>
      </c>
      <c r="C302" s="151" t="s">
        <v>8692</v>
      </c>
      <c r="D302" s="151" t="s">
        <v>713</v>
      </c>
      <c r="E302" s="151">
        <v>2005</v>
      </c>
      <c r="F302" s="151" t="s">
        <v>713</v>
      </c>
      <c r="G302" s="151" t="s">
        <v>713</v>
      </c>
      <c r="H302" s="152">
        <v>38353</v>
      </c>
      <c r="K302" s="151" t="s">
        <v>8692</v>
      </c>
      <c r="L302" s="151" t="s">
        <v>8692</v>
      </c>
      <c r="M302" s="151" t="s">
        <v>8692</v>
      </c>
      <c r="N302" s="151" t="s">
        <v>8692</v>
      </c>
      <c r="O302" s="151" t="s">
        <v>8489</v>
      </c>
      <c r="P302" s="151">
        <v>240521.820686947</v>
      </c>
      <c r="Q302" s="151">
        <v>1</v>
      </c>
    </row>
    <row r="303" spans="1:17" hidden="1">
      <c r="A303" s="151" t="s">
        <v>8484</v>
      </c>
      <c r="B303" s="151" t="s">
        <v>642</v>
      </c>
      <c r="C303" s="151" t="s">
        <v>8485</v>
      </c>
      <c r="D303" s="151" t="s">
        <v>187</v>
      </c>
      <c r="E303" s="151">
        <v>2010</v>
      </c>
      <c r="F303" s="151" t="s">
        <v>187</v>
      </c>
      <c r="G303" s="151" t="s">
        <v>187</v>
      </c>
      <c r="H303" s="152">
        <v>40179</v>
      </c>
      <c r="I303" s="151" t="s">
        <v>8486</v>
      </c>
      <c r="K303" s="151" t="s">
        <v>8487</v>
      </c>
      <c r="L303" s="151" t="s">
        <v>8485</v>
      </c>
      <c r="M303" s="151" t="s">
        <v>1014</v>
      </c>
      <c r="N303" s="151" t="s">
        <v>8488</v>
      </c>
      <c r="O303" s="151" t="s">
        <v>8489</v>
      </c>
      <c r="P303" s="151">
        <v>19243.484064766999</v>
      </c>
      <c r="Q303" s="151">
        <v>1</v>
      </c>
    </row>
    <row r="304" spans="1:17" hidden="1">
      <c r="A304" s="151" t="s">
        <v>8484</v>
      </c>
      <c r="B304" s="151" t="s">
        <v>642</v>
      </c>
      <c r="C304" s="151" t="s">
        <v>691</v>
      </c>
      <c r="D304" s="151" t="s">
        <v>187</v>
      </c>
      <c r="E304" s="151">
        <v>2010</v>
      </c>
      <c r="F304" s="151" t="s">
        <v>187</v>
      </c>
      <c r="G304" s="151" t="s">
        <v>187</v>
      </c>
      <c r="H304" s="152">
        <v>40179</v>
      </c>
      <c r="I304" s="151" t="s">
        <v>8490</v>
      </c>
      <c r="K304" s="151" t="s">
        <v>8491</v>
      </c>
      <c r="L304" s="151" t="s">
        <v>691</v>
      </c>
      <c r="M304" s="151" t="s">
        <v>8492</v>
      </c>
      <c r="N304" s="151" t="s">
        <v>8493</v>
      </c>
      <c r="O304" s="151" t="s">
        <v>8489</v>
      </c>
      <c r="P304" s="151">
        <v>3024447.0956439199</v>
      </c>
      <c r="Q304" s="151">
        <v>1</v>
      </c>
    </row>
    <row r="305" spans="1:17" hidden="1">
      <c r="A305" s="151" t="s">
        <v>8484</v>
      </c>
      <c r="B305" s="151" t="s">
        <v>642</v>
      </c>
      <c r="C305" s="151" t="s">
        <v>8494</v>
      </c>
      <c r="D305" s="151" t="s">
        <v>187</v>
      </c>
      <c r="E305" s="151">
        <v>2010</v>
      </c>
      <c r="F305" s="151" t="s">
        <v>187</v>
      </c>
      <c r="G305" s="151" t="s">
        <v>187</v>
      </c>
      <c r="H305" s="152">
        <v>40179</v>
      </c>
      <c r="I305" s="151" t="s">
        <v>8490</v>
      </c>
      <c r="K305" s="151" t="s">
        <v>8495</v>
      </c>
      <c r="L305" s="151" t="s">
        <v>8494</v>
      </c>
      <c r="M305" s="151" t="s">
        <v>8492</v>
      </c>
      <c r="N305" s="151" t="s">
        <v>8493</v>
      </c>
      <c r="O305" s="151" t="s">
        <v>8489</v>
      </c>
      <c r="P305" s="151">
        <v>5573374.0954359202</v>
      </c>
      <c r="Q305" s="151">
        <v>1</v>
      </c>
    </row>
    <row r="306" spans="1:17" hidden="1">
      <c r="A306" s="151" t="s">
        <v>8484</v>
      </c>
      <c r="B306" s="151" t="s">
        <v>642</v>
      </c>
      <c r="C306" s="151" t="s">
        <v>8496</v>
      </c>
      <c r="D306" s="151" t="s">
        <v>187</v>
      </c>
      <c r="E306" s="151">
        <v>2010</v>
      </c>
      <c r="F306" s="151" t="s">
        <v>187</v>
      </c>
      <c r="G306" s="151" t="s">
        <v>187</v>
      </c>
      <c r="H306" s="152">
        <v>40179</v>
      </c>
      <c r="I306" s="151" t="s">
        <v>8486</v>
      </c>
      <c r="K306" s="151" t="s">
        <v>8497</v>
      </c>
      <c r="L306" s="151" t="s">
        <v>8496</v>
      </c>
      <c r="M306" s="151" t="s">
        <v>1014</v>
      </c>
      <c r="N306" s="151" t="s">
        <v>8488</v>
      </c>
      <c r="O306" s="151" t="s">
        <v>8489</v>
      </c>
      <c r="P306" s="151">
        <v>102538.756052054</v>
      </c>
      <c r="Q306" s="151">
        <v>1</v>
      </c>
    </row>
    <row r="307" spans="1:17" hidden="1">
      <c r="A307" s="151" t="s">
        <v>8484</v>
      </c>
      <c r="B307" s="151" t="s">
        <v>8498</v>
      </c>
      <c r="C307" s="151" t="s">
        <v>698</v>
      </c>
      <c r="D307" s="151" t="s">
        <v>187</v>
      </c>
      <c r="E307" s="151">
        <v>2010</v>
      </c>
      <c r="F307" s="151" t="s">
        <v>187</v>
      </c>
      <c r="G307" s="151" t="s">
        <v>187</v>
      </c>
      <c r="H307" s="152">
        <v>40179</v>
      </c>
      <c r="K307" s="151" t="s">
        <v>8499</v>
      </c>
      <c r="L307" s="151" t="s">
        <v>698</v>
      </c>
      <c r="M307" s="151" t="s">
        <v>698</v>
      </c>
      <c r="N307" s="151" t="s">
        <v>698</v>
      </c>
      <c r="O307" s="151" t="s">
        <v>8489</v>
      </c>
      <c r="P307" s="151">
        <v>0</v>
      </c>
      <c r="Q307" s="151">
        <v>1</v>
      </c>
    </row>
    <row r="308" spans="1:17" hidden="1">
      <c r="A308" s="151" t="s">
        <v>8484</v>
      </c>
      <c r="B308" s="151" t="s">
        <v>8498</v>
      </c>
      <c r="C308" s="151" t="s">
        <v>8500</v>
      </c>
      <c r="D308" s="151" t="s">
        <v>187</v>
      </c>
      <c r="E308" s="151">
        <v>2010</v>
      </c>
      <c r="F308" s="151" t="s">
        <v>187</v>
      </c>
      <c r="G308" s="151" t="s">
        <v>187</v>
      </c>
      <c r="H308" s="152">
        <v>40179</v>
      </c>
      <c r="K308" s="151" t="s">
        <v>8501</v>
      </c>
      <c r="L308" s="151" t="s">
        <v>8500</v>
      </c>
      <c r="M308" s="151" t="s">
        <v>8500</v>
      </c>
      <c r="N308" s="151" t="s">
        <v>8500</v>
      </c>
      <c r="O308" s="151" t="s">
        <v>8489</v>
      </c>
      <c r="P308" s="151">
        <v>0</v>
      </c>
      <c r="Q308" s="151">
        <v>1</v>
      </c>
    </row>
    <row r="309" spans="1:17" hidden="1">
      <c r="A309" s="151" t="s">
        <v>8484</v>
      </c>
      <c r="B309" s="151" t="s">
        <v>8498</v>
      </c>
      <c r="C309" s="151" t="s">
        <v>8502</v>
      </c>
      <c r="D309" s="151" t="s">
        <v>187</v>
      </c>
      <c r="E309" s="151">
        <v>2010</v>
      </c>
      <c r="F309" s="151" t="s">
        <v>187</v>
      </c>
      <c r="G309" s="151" t="s">
        <v>187</v>
      </c>
      <c r="H309" s="152">
        <v>40179</v>
      </c>
      <c r="K309" s="151" t="s">
        <v>8503</v>
      </c>
      <c r="L309" s="151" t="s">
        <v>8502</v>
      </c>
      <c r="M309" s="151" t="s">
        <v>8502</v>
      </c>
      <c r="N309" s="151" t="s">
        <v>8502</v>
      </c>
      <c r="O309" s="151" t="s">
        <v>8489</v>
      </c>
      <c r="P309" s="151">
        <v>8042.417311835</v>
      </c>
      <c r="Q309" s="151">
        <v>1</v>
      </c>
    </row>
    <row r="310" spans="1:17" hidden="1">
      <c r="A310" s="151" t="s">
        <v>8484</v>
      </c>
      <c r="B310" s="151" t="s">
        <v>8498</v>
      </c>
      <c r="C310" s="151" t="s">
        <v>8504</v>
      </c>
      <c r="D310" s="151" t="s">
        <v>187</v>
      </c>
      <c r="E310" s="151">
        <v>2010</v>
      </c>
      <c r="F310" s="151" t="s">
        <v>187</v>
      </c>
      <c r="G310" s="151" t="s">
        <v>187</v>
      </c>
      <c r="H310" s="152">
        <v>40179</v>
      </c>
      <c r="K310" s="151" t="s">
        <v>8505</v>
      </c>
      <c r="L310" s="151" t="s">
        <v>8504</v>
      </c>
      <c r="M310" s="151" t="s">
        <v>8504</v>
      </c>
      <c r="N310" s="151" t="s">
        <v>8504</v>
      </c>
      <c r="O310" s="151" t="s">
        <v>8489</v>
      </c>
      <c r="P310" s="151">
        <v>368.67884206000002</v>
      </c>
      <c r="Q310" s="151">
        <v>1</v>
      </c>
    </row>
    <row r="311" spans="1:17" hidden="1">
      <c r="A311" s="151" t="s">
        <v>8484</v>
      </c>
      <c r="B311" s="151" t="s">
        <v>8506</v>
      </c>
      <c r="C311" s="151" t="s">
        <v>8507</v>
      </c>
      <c r="D311" s="151" t="s">
        <v>187</v>
      </c>
      <c r="E311" s="151">
        <v>2010</v>
      </c>
      <c r="F311" s="151" t="s">
        <v>187</v>
      </c>
      <c r="G311" s="151" t="s">
        <v>187</v>
      </c>
      <c r="H311" s="152">
        <v>40179</v>
      </c>
      <c r="I311" s="151" t="s">
        <v>8508</v>
      </c>
      <c r="K311" s="151" t="s">
        <v>8507</v>
      </c>
      <c r="L311" s="151" t="s">
        <v>8507</v>
      </c>
      <c r="M311" s="151" t="s">
        <v>8507</v>
      </c>
      <c r="N311" s="151" t="s">
        <v>8509</v>
      </c>
      <c r="O311" s="151" t="s">
        <v>8489</v>
      </c>
      <c r="P311" s="151">
        <v>3338549.3733264101</v>
      </c>
      <c r="Q311" s="151">
        <v>1</v>
      </c>
    </row>
    <row r="312" spans="1:17" hidden="1">
      <c r="A312" s="151" t="s">
        <v>8484</v>
      </c>
      <c r="B312" s="151" t="s">
        <v>8506</v>
      </c>
      <c r="C312" s="151" t="s">
        <v>8510</v>
      </c>
      <c r="D312" s="151" t="s">
        <v>187</v>
      </c>
      <c r="E312" s="151">
        <v>2010</v>
      </c>
      <c r="F312" s="151" t="s">
        <v>187</v>
      </c>
      <c r="G312" s="151" t="s">
        <v>187</v>
      </c>
      <c r="H312" s="152">
        <v>40179</v>
      </c>
      <c r="I312" s="151" t="s">
        <v>8506</v>
      </c>
      <c r="K312" s="151" t="s">
        <v>8511</v>
      </c>
      <c r="L312" s="151" t="s">
        <v>8510</v>
      </c>
      <c r="M312" s="151" t="s">
        <v>8510</v>
      </c>
      <c r="N312" s="151" t="s">
        <v>8512</v>
      </c>
      <c r="O312" s="151" t="s">
        <v>8489</v>
      </c>
      <c r="P312" s="151">
        <v>183855.96312018301</v>
      </c>
      <c r="Q312" s="151">
        <v>1</v>
      </c>
    </row>
    <row r="313" spans="1:17" hidden="1">
      <c r="A313" s="151" t="s">
        <v>8484</v>
      </c>
      <c r="B313" s="151" t="s">
        <v>8506</v>
      </c>
      <c r="C313" s="151" t="s">
        <v>8513</v>
      </c>
      <c r="D313" s="151" t="s">
        <v>187</v>
      </c>
      <c r="E313" s="151">
        <v>2010</v>
      </c>
      <c r="F313" s="151" t="s">
        <v>187</v>
      </c>
      <c r="G313" s="151" t="s">
        <v>187</v>
      </c>
      <c r="H313" s="152">
        <v>40179</v>
      </c>
      <c r="I313" s="151" t="s">
        <v>8508</v>
      </c>
      <c r="K313" s="151" t="s">
        <v>8513</v>
      </c>
      <c r="L313" s="151" t="s">
        <v>8513</v>
      </c>
      <c r="M313" s="151" t="s">
        <v>8513</v>
      </c>
      <c r="N313" s="151" t="s">
        <v>8509</v>
      </c>
      <c r="O313" s="151" t="s">
        <v>8489</v>
      </c>
      <c r="P313" s="151">
        <v>1263846.6316669199</v>
      </c>
      <c r="Q313" s="151">
        <v>1</v>
      </c>
    </row>
    <row r="314" spans="1:17" hidden="1">
      <c r="A314" s="151" t="s">
        <v>8484</v>
      </c>
      <c r="B314" s="151" t="s">
        <v>8506</v>
      </c>
      <c r="C314" s="151" t="s">
        <v>8514</v>
      </c>
      <c r="D314" s="151" t="s">
        <v>187</v>
      </c>
      <c r="E314" s="151">
        <v>2010</v>
      </c>
      <c r="F314" s="151" t="s">
        <v>187</v>
      </c>
      <c r="G314" s="151" t="s">
        <v>187</v>
      </c>
      <c r="H314" s="152">
        <v>40179</v>
      </c>
      <c r="I314" s="151" t="s">
        <v>8508</v>
      </c>
      <c r="K314" s="151" t="s">
        <v>8515</v>
      </c>
      <c r="L314" s="151" t="s">
        <v>8514</v>
      </c>
      <c r="M314" s="151" t="s">
        <v>8514</v>
      </c>
      <c r="N314" s="151" t="s">
        <v>8509</v>
      </c>
      <c r="O314" s="151" t="s">
        <v>8489</v>
      </c>
      <c r="P314" s="151">
        <v>2132964.53759631</v>
      </c>
      <c r="Q314" s="151">
        <v>1</v>
      </c>
    </row>
    <row r="315" spans="1:17" hidden="1">
      <c r="A315" s="151" t="s">
        <v>8484</v>
      </c>
      <c r="B315" s="151" t="s">
        <v>8506</v>
      </c>
      <c r="C315" s="151" t="s">
        <v>8516</v>
      </c>
      <c r="D315" s="151" t="s">
        <v>187</v>
      </c>
      <c r="E315" s="151">
        <v>2010</v>
      </c>
      <c r="F315" s="151" t="s">
        <v>187</v>
      </c>
      <c r="G315" s="151" t="s">
        <v>187</v>
      </c>
      <c r="H315" s="152">
        <v>40179</v>
      </c>
      <c r="I315" s="151" t="s">
        <v>8506</v>
      </c>
      <c r="K315" s="151" t="s">
        <v>8517</v>
      </c>
      <c r="L315" s="151" t="s">
        <v>8516</v>
      </c>
      <c r="M315" s="151" t="s">
        <v>8516</v>
      </c>
      <c r="N315" s="151" t="s">
        <v>8512</v>
      </c>
      <c r="O315" s="151" t="s">
        <v>8489</v>
      </c>
      <c r="P315" s="151">
        <v>23016.256926694001</v>
      </c>
      <c r="Q315" s="151">
        <v>1</v>
      </c>
    </row>
    <row r="316" spans="1:17" hidden="1">
      <c r="A316" s="151" t="s">
        <v>8518</v>
      </c>
      <c r="B316" s="151" t="s">
        <v>8498</v>
      </c>
      <c r="C316" s="151" t="s">
        <v>698</v>
      </c>
      <c r="D316" s="151" t="s">
        <v>187</v>
      </c>
      <c r="E316" s="151">
        <v>2010</v>
      </c>
      <c r="F316" s="151" t="s">
        <v>187</v>
      </c>
      <c r="G316" s="151" t="s">
        <v>187</v>
      </c>
      <c r="H316" s="152">
        <v>40179</v>
      </c>
      <c r="K316" s="151" t="s">
        <v>8499</v>
      </c>
      <c r="L316" s="151" t="s">
        <v>698</v>
      </c>
      <c r="M316" s="151" t="s">
        <v>698</v>
      </c>
      <c r="N316" s="151" t="s">
        <v>698</v>
      </c>
      <c r="O316" s="151" t="s">
        <v>8489</v>
      </c>
      <c r="P316" s="151">
        <v>245.70165948900001</v>
      </c>
      <c r="Q316" s="151">
        <v>1</v>
      </c>
    </row>
    <row r="317" spans="1:17" hidden="1">
      <c r="A317" s="151" t="s">
        <v>8518</v>
      </c>
      <c r="B317" s="151" t="s">
        <v>8498</v>
      </c>
      <c r="C317" s="151" t="s">
        <v>8500</v>
      </c>
      <c r="D317" s="151" t="s">
        <v>187</v>
      </c>
      <c r="E317" s="151">
        <v>2010</v>
      </c>
      <c r="F317" s="151" t="s">
        <v>187</v>
      </c>
      <c r="G317" s="151" t="s">
        <v>187</v>
      </c>
      <c r="H317" s="152">
        <v>40179</v>
      </c>
      <c r="K317" s="151" t="s">
        <v>8501</v>
      </c>
      <c r="L317" s="151" t="s">
        <v>8500</v>
      </c>
      <c r="M317" s="151" t="s">
        <v>8500</v>
      </c>
      <c r="N317" s="151" t="s">
        <v>8500</v>
      </c>
      <c r="O317" s="151" t="s">
        <v>8489</v>
      </c>
      <c r="P317" s="151">
        <v>11173.743326585</v>
      </c>
      <c r="Q317" s="151">
        <v>1</v>
      </c>
    </row>
    <row r="318" spans="1:17" hidden="1">
      <c r="A318" s="151" t="s">
        <v>8518</v>
      </c>
      <c r="B318" s="151" t="s">
        <v>8498</v>
      </c>
      <c r="C318" s="151" t="s">
        <v>8502</v>
      </c>
      <c r="D318" s="151" t="s">
        <v>187</v>
      </c>
      <c r="E318" s="151">
        <v>2010</v>
      </c>
      <c r="F318" s="151" t="s">
        <v>187</v>
      </c>
      <c r="G318" s="151" t="s">
        <v>187</v>
      </c>
      <c r="H318" s="152">
        <v>40179</v>
      </c>
      <c r="K318" s="151" t="s">
        <v>8503</v>
      </c>
      <c r="L318" s="151" t="s">
        <v>8502</v>
      </c>
      <c r="M318" s="151" t="s">
        <v>8502</v>
      </c>
      <c r="N318" s="151" t="s">
        <v>8502</v>
      </c>
      <c r="O318" s="151" t="s">
        <v>8489</v>
      </c>
      <c r="P318" s="151">
        <v>1664.687446139</v>
      </c>
      <c r="Q318" s="151">
        <v>1</v>
      </c>
    </row>
    <row r="319" spans="1:17" hidden="1">
      <c r="A319" s="151" t="s">
        <v>8518</v>
      </c>
      <c r="B319" s="151" t="s">
        <v>8498</v>
      </c>
      <c r="C319" s="151" t="s">
        <v>8504</v>
      </c>
      <c r="D319" s="151" t="s">
        <v>187</v>
      </c>
      <c r="E319" s="151">
        <v>2010</v>
      </c>
      <c r="F319" s="151" t="s">
        <v>187</v>
      </c>
      <c r="G319" s="151" t="s">
        <v>187</v>
      </c>
      <c r="H319" s="152">
        <v>40179</v>
      </c>
      <c r="K319" s="151" t="s">
        <v>8505</v>
      </c>
      <c r="L319" s="151" t="s">
        <v>8504</v>
      </c>
      <c r="M319" s="151" t="s">
        <v>8504</v>
      </c>
      <c r="N319" s="151" t="s">
        <v>8504</v>
      </c>
      <c r="O319" s="151" t="s">
        <v>8489</v>
      </c>
      <c r="P319" s="151">
        <v>13657.728214145</v>
      </c>
      <c r="Q319" s="151">
        <v>1</v>
      </c>
    </row>
    <row r="320" spans="1:17" hidden="1">
      <c r="A320" s="151" t="s">
        <v>8519</v>
      </c>
      <c r="B320" s="151" t="s">
        <v>8498</v>
      </c>
      <c r="C320" s="151" t="s">
        <v>698</v>
      </c>
      <c r="D320" s="151" t="s">
        <v>187</v>
      </c>
      <c r="E320" s="151">
        <v>2010</v>
      </c>
      <c r="F320" s="151" t="s">
        <v>187</v>
      </c>
      <c r="G320" s="151" t="s">
        <v>187</v>
      </c>
      <c r="H320" s="152">
        <v>40179</v>
      </c>
      <c r="I320" s="151" t="s">
        <v>8520</v>
      </c>
      <c r="K320" s="151" t="s">
        <v>8499</v>
      </c>
      <c r="L320" s="151" t="s">
        <v>698</v>
      </c>
      <c r="M320" s="151" t="s">
        <v>698</v>
      </c>
      <c r="N320" s="151" t="s">
        <v>698</v>
      </c>
      <c r="O320" s="151" t="s">
        <v>8489</v>
      </c>
      <c r="P320" s="151">
        <v>5649.5615191340003</v>
      </c>
      <c r="Q320" s="151">
        <v>1</v>
      </c>
    </row>
    <row r="321" spans="1:17" hidden="1">
      <c r="A321" s="151" t="s">
        <v>8519</v>
      </c>
      <c r="B321" s="151" t="s">
        <v>8498</v>
      </c>
      <c r="C321" s="151" t="s">
        <v>8521</v>
      </c>
      <c r="D321" s="151" t="s">
        <v>187</v>
      </c>
      <c r="E321" s="151">
        <v>2010</v>
      </c>
      <c r="F321" s="151" t="s">
        <v>187</v>
      </c>
      <c r="G321" s="151" t="s">
        <v>187</v>
      </c>
      <c r="H321" s="152">
        <v>40179</v>
      </c>
      <c r="I321" s="151" t="s">
        <v>8520</v>
      </c>
      <c r="K321" s="151" t="s">
        <v>8521</v>
      </c>
      <c r="L321" s="151" t="s">
        <v>8521</v>
      </c>
      <c r="M321" s="151" t="s">
        <v>8521</v>
      </c>
      <c r="N321" s="151" t="s">
        <v>8521</v>
      </c>
      <c r="O321" s="151" t="s">
        <v>8489</v>
      </c>
      <c r="P321" s="151">
        <v>56781.907912875002</v>
      </c>
      <c r="Q321" s="151">
        <v>1</v>
      </c>
    </row>
    <row r="322" spans="1:17" hidden="1">
      <c r="A322" s="151" t="s">
        <v>8519</v>
      </c>
      <c r="B322" s="151" t="s">
        <v>8498</v>
      </c>
      <c r="C322" s="151" t="s">
        <v>8522</v>
      </c>
      <c r="D322" s="151" t="s">
        <v>187</v>
      </c>
      <c r="E322" s="151">
        <v>2010</v>
      </c>
      <c r="F322" s="151" t="s">
        <v>187</v>
      </c>
      <c r="G322" s="151" t="s">
        <v>187</v>
      </c>
      <c r="H322" s="152">
        <v>40179</v>
      </c>
      <c r="I322" s="151" t="s">
        <v>8523</v>
      </c>
      <c r="K322" s="151" t="s">
        <v>8524</v>
      </c>
      <c r="L322" s="151" t="s">
        <v>8522</v>
      </c>
      <c r="M322" s="151" t="s">
        <v>8522</v>
      </c>
      <c r="N322" s="151" t="s">
        <v>8522</v>
      </c>
      <c r="O322" s="151" t="s">
        <v>8489</v>
      </c>
      <c r="P322" s="151">
        <v>33437.202824649998</v>
      </c>
      <c r="Q322" s="151">
        <v>1</v>
      </c>
    </row>
    <row r="323" spans="1:17" hidden="1">
      <c r="A323" s="151" t="s">
        <v>8519</v>
      </c>
      <c r="B323" s="151" t="s">
        <v>8498</v>
      </c>
      <c r="C323" s="151" t="s">
        <v>8500</v>
      </c>
      <c r="D323" s="151" t="s">
        <v>187</v>
      </c>
      <c r="E323" s="151">
        <v>2010</v>
      </c>
      <c r="F323" s="151" t="s">
        <v>187</v>
      </c>
      <c r="G323" s="151" t="s">
        <v>187</v>
      </c>
      <c r="H323" s="152">
        <v>40179</v>
      </c>
      <c r="I323" s="151" t="s">
        <v>8520</v>
      </c>
      <c r="K323" s="151" t="s">
        <v>8501</v>
      </c>
      <c r="L323" s="151" t="s">
        <v>8500</v>
      </c>
      <c r="M323" s="151" t="s">
        <v>8500</v>
      </c>
      <c r="N323" s="151" t="s">
        <v>8500</v>
      </c>
      <c r="O323" s="151" t="s">
        <v>8489</v>
      </c>
      <c r="P323" s="151">
        <v>2227.7352670720002</v>
      </c>
      <c r="Q323" s="151">
        <v>1</v>
      </c>
    </row>
    <row r="324" spans="1:17" hidden="1">
      <c r="A324" s="151" t="s">
        <v>8519</v>
      </c>
      <c r="B324" s="151" t="s">
        <v>8498</v>
      </c>
      <c r="C324" s="151" t="s">
        <v>8502</v>
      </c>
      <c r="D324" s="151" t="s">
        <v>187</v>
      </c>
      <c r="E324" s="151">
        <v>2010</v>
      </c>
      <c r="F324" s="151" t="s">
        <v>187</v>
      </c>
      <c r="G324" s="151" t="s">
        <v>187</v>
      </c>
      <c r="H324" s="152">
        <v>40179</v>
      </c>
      <c r="I324" s="151" t="s">
        <v>8520</v>
      </c>
      <c r="K324" s="151" t="s">
        <v>8503</v>
      </c>
      <c r="L324" s="151" t="s">
        <v>8502</v>
      </c>
      <c r="M324" s="151" t="s">
        <v>8502</v>
      </c>
      <c r="N324" s="151" t="s">
        <v>8502</v>
      </c>
      <c r="O324" s="151" t="s">
        <v>8489</v>
      </c>
      <c r="P324" s="151">
        <v>35.896862192999997</v>
      </c>
      <c r="Q324" s="151">
        <v>1</v>
      </c>
    </row>
    <row r="325" spans="1:17" hidden="1">
      <c r="A325" s="151" t="s">
        <v>8519</v>
      </c>
      <c r="B325" s="151" t="s">
        <v>8498</v>
      </c>
      <c r="C325" s="151" t="s">
        <v>8504</v>
      </c>
      <c r="D325" s="151" t="s">
        <v>187</v>
      </c>
      <c r="E325" s="151">
        <v>2010</v>
      </c>
      <c r="F325" s="151" t="s">
        <v>187</v>
      </c>
      <c r="G325" s="151" t="s">
        <v>187</v>
      </c>
      <c r="H325" s="152">
        <v>40179</v>
      </c>
      <c r="I325" s="151" t="s">
        <v>8520</v>
      </c>
      <c r="K325" s="151" t="s">
        <v>8505</v>
      </c>
      <c r="L325" s="151" t="s">
        <v>8504</v>
      </c>
      <c r="M325" s="151" t="s">
        <v>8504</v>
      </c>
      <c r="N325" s="151" t="s">
        <v>8504</v>
      </c>
      <c r="O325" s="151" t="s">
        <v>8489</v>
      </c>
      <c r="P325" s="151">
        <v>16760.240061163</v>
      </c>
      <c r="Q325" s="151">
        <v>1</v>
      </c>
    </row>
    <row r="326" spans="1:17" hidden="1">
      <c r="A326" s="151" t="s">
        <v>8519</v>
      </c>
      <c r="B326" s="151" t="s">
        <v>8498</v>
      </c>
      <c r="C326" s="151" t="s">
        <v>8513</v>
      </c>
      <c r="D326" s="151" t="s">
        <v>187</v>
      </c>
      <c r="E326" s="151">
        <v>2010</v>
      </c>
      <c r="F326" s="151" t="s">
        <v>187</v>
      </c>
      <c r="G326" s="151" t="s">
        <v>187</v>
      </c>
      <c r="H326" s="152">
        <v>40179</v>
      </c>
      <c r="I326" s="151" t="s">
        <v>8520</v>
      </c>
      <c r="K326" s="151" t="s">
        <v>8525</v>
      </c>
      <c r="L326" s="151" t="s">
        <v>8513</v>
      </c>
      <c r="M326" s="151" t="s">
        <v>8513</v>
      </c>
      <c r="N326" s="151" t="s">
        <v>8509</v>
      </c>
      <c r="O326" s="151" t="s">
        <v>8489</v>
      </c>
      <c r="P326" s="151">
        <v>5425.749376754</v>
      </c>
      <c r="Q326" s="151">
        <v>1</v>
      </c>
    </row>
    <row r="327" spans="1:17" hidden="1">
      <c r="A327" s="151" t="s">
        <v>734</v>
      </c>
      <c r="B327" s="151" t="s">
        <v>8498</v>
      </c>
      <c r="C327" s="151" t="s">
        <v>698</v>
      </c>
      <c r="D327" s="151" t="s">
        <v>187</v>
      </c>
      <c r="E327" s="151">
        <v>2010</v>
      </c>
      <c r="F327" s="151" t="s">
        <v>187</v>
      </c>
      <c r="G327" s="151" t="s">
        <v>187</v>
      </c>
      <c r="H327" s="152">
        <v>40179</v>
      </c>
      <c r="K327" s="151" t="s">
        <v>8499</v>
      </c>
      <c r="L327" s="151" t="s">
        <v>698</v>
      </c>
      <c r="M327" s="151" t="s">
        <v>698</v>
      </c>
      <c r="N327" s="151" t="s">
        <v>698</v>
      </c>
      <c r="O327" s="151" t="s">
        <v>8489</v>
      </c>
      <c r="P327" s="151">
        <v>5911.5884514190002</v>
      </c>
      <c r="Q327" s="151">
        <v>1</v>
      </c>
    </row>
    <row r="328" spans="1:17" hidden="1">
      <c r="A328" s="151" t="s">
        <v>734</v>
      </c>
      <c r="B328" s="151" t="s">
        <v>8498</v>
      </c>
      <c r="C328" s="151" t="s">
        <v>8521</v>
      </c>
      <c r="D328" s="151" t="s">
        <v>187</v>
      </c>
      <c r="E328" s="151">
        <v>2010</v>
      </c>
      <c r="F328" s="151" t="s">
        <v>187</v>
      </c>
      <c r="G328" s="151" t="s">
        <v>187</v>
      </c>
      <c r="H328" s="152">
        <v>40179</v>
      </c>
      <c r="K328" s="151" t="s">
        <v>8521</v>
      </c>
      <c r="L328" s="151" t="s">
        <v>8521</v>
      </c>
      <c r="M328" s="151" t="s">
        <v>8521</v>
      </c>
      <c r="N328" s="151" t="s">
        <v>8521</v>
      </c>
      <c r="O328" s="151" t="s">
        <v>8489</v>
      </c>
      <c r="P328" s="151">
        <v>5969.306312664</v>
      </c>
      <c r="Q328" s="151">
        <v>1</v>
      </c>
    </row>
    <row r="329" spans="1:17" hidden="1">
      <c r="A329" s="151" t="s">
        <v>734</v>
      </c>
      <c r="B329" s="151" t="s">
        <v>8498</v>
      </c>
      <c r="C329" s="151" t="s">
        <v>8500</v>
      </c>
      <c r="D329" s="151" t="s">
        <v>187</v>
      </c>
      <c r="E329" s="151">
        <v>2010</v>
      </c>
      <c r="F329" s="151" t="s">
        <v>187</v>
      </c>
      <c r="G329" s="151" t="s">
        <v>187</v>
      </c>
      <c r="H329" s="152">
        <v>40179</v>
      </c>
      <c r="K329" s="151" t="s">
        <v>8501</v>
      </c>
      <c r="L329" s="151" t="s">
        <v>8500</v>
      </c>
      <c r="M329" s="151" t="s">
        <v>8500</v>
      </c>
      <c r="N329" s="151" t="s">
        <v>8500</v>
      </c>
      <c r="O329" s="151" t="s">
        <v>8489</v>
      </c>
      <c r="P329" s="151">
        <v>4187.7683854659999</v>
      </c>
      <c r="Q329" s="151">
        <v>1</v>
      </c>
    </row>
    <row r="330" spans="1:17" hidden="1">
      <c r="A330" s="151" t="s">
        <v>734</v>
      </c>
      <c r="B330" s="151" t="s">
        <v>8498</v>
      </c>
      <c r="C330" s="151" t="s">
        <v>8502</v>
      </c>
      <c r="D330" s="151" t="s">
        <v>187</v>
      </c>
      <c r="E330" s="151">
        <v>2010</v>
      </c>
      <c r="F330" s="151" t="s">
        <v>187</v>
      </c>
      <c r="G330" s="151" t="s">
        <v>187</v>
      </c>
      <c r="H330" s="152">
        <v>40179</v>
      </c>
      <c r="K330" s="151" t="s">
        <v>8503</v>
      </c>
      <c r="L330" s="151" t="s">
        <v>8502</v>
      </c>
      <c r="M330" s="151" t="s">
        <v>8502</v>
      </c>
      <c r="N330" s="151" t="s">
        <v>8502</v>
      </c>
      <c r="O330" s="151" t="s">
        <v>8489</v>
      </c>
      <c r="P330" s="151">
        <v>912.89982023599998</v>
      </c>
      <c r="Q330" s="151">
        <v>1</v>
      </c>
    </row>
    <row r="331" spans="1:17" hidden="1">
      <c r="A331" s="151" t="s">
        <v>734</v>
      </c>
      <c r="B331" s="151" t="s">
        <v>8498</v>
      </c>
      <c r="C331" s="151" t="s">
        <v>8502</v>
      </c>
      <c r="D331" s="151" t="s">
        <v>187</v>
      </c>
      <c r="E331" s="151">
        <v>2010</v>
      </c>
      <c r="F331" s="151" t="s">
        <v>187</v>
      </c>
      <c r="G331" s="151" t="s">
        <v>187</v>
      </c>
      <c r="H331" s="152">
        <v>40179</v>
      </c>
      <c r="K331" s="151" t="s">
        <v>8503</v>
      </c>
      <c r="L331" s="151" t="s">
        <v>8502</v>
      </c>
      <c r="M331" s="151" t="s">
        <v>8502</v>
      </c>
      <c r="N331" s="151" t="s">
        <v>8502</v>
      </c>
      <c r="O331" s="151" t="s">
        <v>8489</v>
      </c>
      <c r="P331" s="151">
        <v>2898.9380142919999</v>
      </c>
      <c r="Q331" s="151">
        <v>1</v>
      </c>
    </row>
    <row r="332" spans="1:17" hidden="1">
      <c r="A332" s="151" t="s">
        <v>734</v>
      </c>
      <c r="B332" s="151" t="s">
        <v>8498</v>
      </c>
      <c r="C332" s="151" t="s">
        <v>8526</v>
      </c>
      <c r="D332" s="151" t="s">
        <v>187</v>
      </c>
      <c r="E332" s="151">
        <v>2010</v>
      </c>
      <c r="F332" s="151" t="s">
        <v>187</v>
      </c>
      <c r="G332" s="151" t="s">
        <v>187</v>
      </c>
      <c r="H332" s="152">
        <v>40179</v>
      </c>
      <c r="K332" s="151" t="s">
        <v>705</v>
      </c>
      <c r="L332" s="151" t="s">
        <v>8526</v>
      </c>
      <c r="M332" s="151" t="s">
        <v>8526</v>
      </c>
      <c r="N332" s="151" t="s">
        <v>8526</v>
      </c>
      <c r="O332" s="151" t="s">
        <v>8489</v>
      </c>
      <c r="P332" s="151">
        <v>35758.857751219999</v>
      </c>
      <c r="Q332" s="151">
        <v>1</v>
      </c>
    </row>
    <row r="333" spans="1:17" hidden="1">
      <c r="A333" s="151" t="s">
        <v>734</v>
      </c>
      <c r="B333" s="151" t="s">
        <v>8498</v>
      </c>
      <c r="C333" s="151" t="s">
        <v>8527</v>
      </c>
      <c r="D333" s="151" t="s">
        <v>187</v>
      </c>
      <c r="E333" s="151">
        <v>2010</v>
      </c>
      <c r="F333" s="151" t="s">
        <v>187</v>
      </c>
      <c r="G333" s="151" t="s">
        <v>187</v>
      </c>
      <c r="H333" s="152">
        <v>40179</v>
      </c>
      <c r="K333" s="151" t="s">
        <v>8505</v>
      </c>
      <c r="L333" s="151" t="s">
        <v>8527</v>
      </c>
      <c r="M333" s="151" t="s">
        <v>8527</v>
      </c>
      <c r="N333" s="151" t="s">
        <v>8527</v>
      </c>
      <c r="O333" s="151" t="s">
        <v>8489</v>
      </c>
      <c r="P333" s="151">
        <v>21.070966416000001</v>
      </c>
      <c r="Q333" s="151">
        <v>1</v>
      </c>
    </row>
    <row r="334" spans="1:17" hidden="1">
      <c r="A334" s="151" t="s">
        <v>734</v>
      </c>
      <c r="B334" s="151" t="s">
        <v>8498</v>
      </c>
      <c r="C334" s="151" t="s">
        <v>8527</v>
      </c>
      <c r="D334" s="151" t="s">
        <v>187</v>
      </c>
      <c r="E334" s="151">
        <v>2010</v>
      </c>
      <c r="F334" s="151" t="s">
        <v>187</v>
      </c>
      <c r="G334" s="151" t="s">
        <v>187</v>
      </c>
      <c r="H334" s="152">
        <v>40179</v>
      </c>
      <c r="K334" s="151" t="s">
        <v>8505</v>
      </c>
      <c r="L334" s="151" t="s">
        <v>8527</v>
      </c>
      <c r="M334" s="151" t="s">
        <v>8527</v>
      </c>
      <c r="N334" s="151" t="s">
        <v>8527</v>
      </c>
      <c r="O334" s="151" t="s">
        <v>8489</v>
      </c>
      <c r="P334" s="151">
        <v>10787.270385599</v>
      </c>
      <c r="Q334" s="151">
        <v>1</v>
      </c>
    </row>
    <row r="335" spans="1:17" hidden="1">
      <c r="A335" s="151" t="s">
        <v>734</v>
      </c>
      <c r="B335" s="151" t="s">
        <v>8528</v>
      </c>
      <c r="C335" s="151" t="s">
        <v>8529</v>
      </c>
      <c r="D335" s="151" t="s">
        <v>187</v>
      </c>
      <c r="E335" s="151">
        <v>2010</v>
      </c>
      <c r="F335" s="151" t="s">
        <v>187</v>
      </c>
      <c r="G335" s="151" t="s">
        <v>187</v>
      </c>
      <c r="H335" s="152">
        <v>40179</v>
      </c>
      <c r="K335" s="151" t="s">
        <v>8529</v>
      </c>
      <c r="L335" s="151" t="s">
        <v>8529</v>
      </c>
      <c r="M335" s="151" t="s">
        <v>8529</v>
      </c>
      <c r="N335" s="151" t="s">
        <v>8529</v>
      </c>
      <c r="O335" s="151" t="s">
        <v>8489</v>
      </c>
      <c r="P335" s="151">
        <v>27006.051475401</v>
      </c>
      <c r="Q335" s="151">
        <v>1</v>
      </c>
    </row>
    <row r="336" spans="1:17" hidden="1">
      <c r="A336" s="151" t="s">
        <v>734</v>
      </c>
      <c r="B336" s="151" t="s">
        <v>8528</v>
      </c>
      <c r="C336" s="151" t="s">
        <v>8530</v>
      </c>
      <c r="D336" s="151" t="s">
        <v>187</v>
      </c>
      <c r="E336" s="151">
        <v>2010</v>
      </c>
      <c r="F336" s="151" t="s">
        <v>187</v>
      </c>
      <c r="G336" s="151" t="s">
        <v>187</v>
      </c>
      <c r="H336" s="152">
        <v>40179</v>
      </c>
      <c r="K336" s="151" t="s">
        <v>8531</v>
      </c>
      <c r="L336" s="151" t="s">
        <v>8530</v>
      </c>
      <c r="M336" s="151" t="s">
        <v>8530</v>
      </c>
      <c r="N336" s="151" t="s">
        <v>8530</v>
      </c>
      <c r="O336" s="151" t="s">
        <v>8489</v>
      </c>
      <c r="P336" s="151">
        <v>194562.26476725299</v>
      </c>
      <c r="Q336" s="151">
        <v>1</v>
      </c>
    </row>
    <row r="337" spans="1:17" hidden="1">
      <c r="A337" s="151" t="s">
        <v>8532</v>
      </c>
      <c r="B337" s="151" t="s">
        <v>8498</v>
      </c>
      <c r="C337" s="151" t="s">
        <v>698</v>
      </c>
      <c r="D337" s="151" t="s">
        <v>187</v>
      </c>
      <c r="E337" s="151">
        <v>2010</v>
      </c>
      <c r="F337" s="151" t="s">
        <v>187</v>
      </c>
      <c r="G337" s="151" t="s">
        <v>187</v>
      </c>
      <c r="H337" s="152">
        <v>40179</v>
      </c>
      <c r="K337" s="151" t="s">
        <v>8499</v>
      </c>
      <c r="L337" s="151" t="s">
        <v>698</v>
      </c>
      <c r="M337" s="151" t="s">
        <v>698</v>
      </c>
      <c r="N337" s="151" t="s">
        <v>698</v>
      </c>
      <c r="O337" s="151" t="s">
        <v>8489</v>
      </c>
      <c r="P337" s="151">
        <v>190.91808856899999</v>
      </c>
      <c r="Q337" s="151">
        <v>1</v>
      </c>
    </row>
    <row r="338" spans="1:17" hidden="1">
      <c r="A338" s="151" t="s">
        <v>8532</v>
      </c>
      <c r="B338" s="151" t="s">
        <v>8498</v>
      </c>
      <c r="C338" s="151" t="s">
        <v>8500</v>
      </c>
      <c r="D338" s="151" t="s">
        <v>187</v>
      </c>
      <c r="E338" s="151">
        <v>2010</v>
      </c>
      <c r="F338" s="151" t="s">
        <v>187</v>
      </c>
      <c r="G338" s="151" t="s">
        <v>187</v>
      </c>
      <c r="H338" s="152">
        <v>40179</v>
      </c>
      <c r="K338" s="151" t="s">
        <v>8501</v>
      </c>
      <c r="L338" s="151" t="s">
        <v>8500</v>
      </c>
      <c r="M338" s="151" t="s">
        <v>8500</v>
      </c>
      <c r="N338" s="151" t="s">
        <v>8500</v>
      </c>
      <c r="O338" s="151" t="s">
        <v>8489</v>
      </c>
      <c r="P338" s="151">
        <v>16252.896704672001</v>
      </c>
      <c r="Q338" s="151">
        <v>1</v>
      </c>
    </row>
    <row r="339" spans="1:17" hidden="1">
      <c r="A339" s="151" t="s">
        <v>8532</v>
      </c>
      <c r="B339" s="151" t="s">
        <v>8498</v>
      </c>
      <c r="C339" s="151" t="s">
        <v>8502</v>
      </c>
      <c r="D339" s="151" t="s">
        <v>187</v>
      </c>
      <c r="E339" s="151">
        <v>2010</v>
      </c>
      <c r="F339" s="151" t="s">
        <v>187</v>
      </c>
      <c r="G339" s="151" t="s">
        <v>187</v>
      </c>
      <c r="H339" s="152">
        <v>40179</v>
      </c>
      <c r="K339" s="151" t="s">
        <v>8503</v>
      </c>
      <c r="L339" s="151" t="s">
        <v>8502</v>
      </c>
      <c r="M339" s="151" t="s">
        <v>8502</v>
      </c>
      <c r="N339" s="151" t="s">
        <v>8502</v>
      </c>
      <c r="O339" s="151" t="s">
        <v>8489</v>
      </c>
      <c r="P339" s="151">
        <v>4313.6997492840001</v>
      </c>
      <c r="Q339" s="151">
        <v>1</v>
      </c>
    </row>
    <row r="340" spans="1:17" hidden="1">
      <c r="A340" s="151" t="s">
        <v>8532</v>
      </c>
      <c r="B340" s="151" t="s">
        <v>8498</v>
      </c>
      <c r="C340" s="151" t="s">
        <v>8527</v>
      </c>
      <c r="D340" s="151" t="s">
        <v>187</v>
      </c>
      <c r="E340" s="151">
        <v>2010</v>
      </c>
      <c r="F340" s="151" t="s">
        <v>187</v>
      </c>
      <c r="G340" s="151" t="s">
        <v>187</v>
      </c>
      <c r="H340" s="152">
        <v>40179</v>
      </c>
      <c r="K340" s="151" t="s">
        <v>8505</v>
      </c>
      <c r="L340" s="151" t="s">
        <v>8527</v>
      </c>
      <c r="M340" s="151" t="s">
        <v>8527</v>
      </c>
      <c r="N340" s="151" t="s">
        <v>8527</v>
      </c>
      <c r="O340" s="151" t="s">
        <v>8489</v>
      </c>
      <c r="P340" s="151">
        <v>158323.50020627899</v>
      </c>
      <c r="Q340" s="151">
        <v>1</v>
      </c>
    </row>
    <row r="341" spans="1:17" hidden="1">
      <c r="A341" s="151" t="s">
        <v>8533</v>
      </c>
      <c r="B341" s="151" t="s">
        <v>8498</v>
      </c>
      <c r="C341" s="151" t="s">
        <v>8534</v>
      </c>
      <c r="D341" s="151" t="s">
        <v>187</v>
      </c>
      <c r="E341" s="151">
        <v>2010</v>
      </c>
      <c r="F341" s="151" t="s">
        <v>187</v>
      </c>
      <c r="G341" s="151" t="s">
        <v>187</v>
      </c>
      <c r="H341" s="152">
        <v>40179</v>
      </c>
      <c r="K341" s="151" t="s">
        <v>8534</v>
      </c>
      <c r="L341" s="151" t="s">
        <v>8534</v>
      </c>
      <c r="M341" s="151" t="s">
        <v>8534</v>
      </c>
      <c r="N341" s="151" t="s">
        <v>8534</v>
      </c>
      <c r="O341" s="151" t="s">
        <v>8489</v>
      </c>
      <c r="P341" s="151">
        <v>3178.5755506679998</v>
      </c>
      <c r="Q341" s="151">
        <v>1</v>
      </c>
    </row>
    <row r="342" spans="1:17" hidden="1">
      <c r="A342" s="151" t="s">
        <v>8533</v>
      </c>
      <c r="B342" s="151" t="s">
        <v>8498</v>
      </c>
      <c r="C342" s="151" t="s">
        <v>8535</v>
      </c>
      <c r="D342" s="151" t="s">
        <v>187</v>
      </c>
      <c r="E342" s="151">
        <v>2010</v>
      </c>
      <c r="F342" s="151" t="s">
        <v>187</v>
      </c>
      <c r="G342" s="151" t="s">
        <v>187</v>
      </c>
      <c r="H342" s="152">
        <v>40179</v>
      </c>
      <c r="K342" s="151" t="s">
        <v>8536</v>
      </c>
      <c r="L342" s="151" t="s">
        <v>8535</v>
      </c>
      <c r="M342" s="151" t="s">
        <v>8535</v>
      </c>
      <c r="N342" s="151" t="s">
        <v>8535</v>
      </c>
      <c r="O342" s="151" t="s">
        <v>8489</v>
      </c>
      <c r="P342" s="151">
        <v>0</v>
      </c>
      <c r="Q342" s="151">
        <v>1</v>
      </c>
    </row>
    <row r="343" spans="1:17" hidden="1">
      <c r="A343" s="151" t="s">
        <v>8533</v>
      </c>
      <c r="B343" s="151" t="s">
        <v>8498</v>
      </c>
      <c r="C343" s="151" t="s">
        <v>8535</v>
      </c>
      <c r="D343" s="151" t="s">
        <v>187</v>
      </c>
      <c r="E343" s="151">
        <v>2010</v>
      </c>
      <c r="F343" s="151" t="s">
        <v>187</v>
      </c>
      <c r="G343" s="151" t="s">
        <v>187</v>
      </c>
      <c r="H343" s="152">
        <v>40179</v>
      </c>
      <c r="K343" s="151" t="s">
        <v>8537</v>
      </c>
      <c r="L343" s="151" t="s">
        <v>8535</v>
      </c>
      <c r="M343" s="151" t="s">
        <v>8535</v>
      </c>
      <c r="N343" s="151" t="s">
        <v>8535</v>
      </c>
      <c r="O343" s="151" t="s">
        <v>8489</v>
      </c>
      <c r="P343" s="151">
        <v>0</v>
      </c>
      <c r="Q343" s="151">
        <v>1</v>
      </c>
    </row>
    <row r="344" spans="1:17" hidden="1">
      <c r="A344" s="151" t="s">
        <v>8533</v>
      </c>
      <c r="B344" s="151" t="s">
        <v>8498</v>
      </c>
      <c r="C344" s="151" t="s">
        <v>8535</v>
      </c>
      <c r="D344" s="151" t="s">
        <v>187</v>
      </c>
      <c r="E344" s="151">
        <v>2010</v>
      </c>
      <c r="F344" s="151" t="s">
        <v>187</v>
      </c>
      <c r="G344" s="151" t="s">
        <v>187</v>
      </c>
      <c r="H344" s="152">
        <v>40179</v>
      </c>
      <c r="K344" s="151" t="s">
        <v>8538</v>
      </c>
      <c r="L344" s="151" t="s">
        <v>8535</v>
      </c>
      <c r="M344" s="151" t="s">
        <v>8535</v>
      </c>
      <c r="N344" s="151" t="s">
        <v>8535</v>
      </c>
      <c r="O344" s="151" t="s">
        <v>8489</v>
      </c>
      <c r="P344" s="151">
        <v>2099.0206625000001</v>
      </c>
      <c r="Q344" s="151">
        <v>1</v>
      </c>
    </row>
    <row r="345" spans="1:17" hidden="1">
      <c r="A345" s="151" t="s">
        <v>8533</v>
      </c>
      <c r="B345" s="151" t="s">
        <v>8498</v>
      </c>
      <c r="C345" s="151" t="s">
        <v>8539</v>
      </c>
      <c r="D345" s="151" t="s">
        <v>187</v>
      </c>
      <c r="E345" s="151">
        <v>2010</v>
      </c>
      <c r="F345" s="151" t="s">
        <v>187</v>
      </c>
      <c r="G345" s="151" t="s">
        <v>187</v>
      </c>
      <c r="H345" s="152">
        <v>40179</v>
      </c>
      <c r="K345" s="151" t="s">
        <v>8540</v>
      </c>
      <c r="L345" s="151" t="s">
        <v>8539</v>
      </c>
      <c r="M345" s="151" t="s">
        <v>8539</v>
      </c>
      <c r="N345" s="151" t="s">
        <v>8539</v>
      </c>
      <c r="O345" s="151" t="s">
        <v>8489</v>
      </c>
      <c r="P345" s="151">
        <v>4690.7922625000001</v>
      </c>
      <c r="Q345" s="151">
        <v>1</v>
      </c>
    </row>
    <row r="346" spans="1:17" hidden="1">
      <c r="A346" s="151" t="s">
        <v>8533</v>
      </c>
      <c r="B346" s="151" t="s">
        <v>8498</v>
      </c>
      <c r="C346" s="151" t="s">
        <v>8541</v>
      </c>
      <c r="D346" s="151" t="s">
        <v>187</v>
      </c>
      <c r="E346" s="151">
        <v>2010</v>
      </c>
      <c r="F346" s="151" t="s">
        <v>187</v>
      </c>
      <c r="G346" s="151" t="s">
        <v>187</v>
      </c>
      <c r="H346" s="152">
        <v>40179</v>
      </c>
      <c r="K346" s="151" t="s">
        <v>8542</v>
      </c>
      <c r="L346" s="151" t="s">
        <v>8541</v>
      </c>
      <c r="M346" s="151" t="s">
        <v>8541</v>
      </c>
      <c r="N346" s="151" t="s">
        <v>8541</v>
      </c>
      <c r="O346" s="151" t="s">
        <v>8489</v>
      </c>
      <c r="P346" s="151">
        <v>29185.026999999998</v>
      </c>
      <c r="Q346" s="151">
        <v>1</v>
      </c>
    </row>
    <row r="347" spans="1:17" hidden="1">
      <c r="A347" s="151" t="s">
        <v>8533</v>
      </c>
      <c r="B347" s="151" t="s">
        <v>8498</v>
      </c>
      <c r="C347" s="151" t="s">
        <v>8543</v>
      </c>
      <c r="D347" s="151" t="s">
        <v>187</v>
      </c>
      <c r="E347" s="151">
        <v>2010</v>
      </c>
      <c r="F347" s="151" t="s">
        <v>187</v>
      </c>
      <c r="G347" s="151" t="s">
        <v>187</v>
      </c>
      <c r="H347" s="152">
        <v>40179</v>
      </c>
      <c r="K347" s="151" t="s">
        <v>8544</v>
      </c>
      <c r="L347" s="151" t="s">
        <v>8543</v>
      </c>
      <c r="M347" s="151" t="s">
        <v>8543</v>
      </c>
      <c r="N347" s="151" t="s">
        <v>8543</v>
      </c>
      <c r="O347" s="151" t="s">
        <v>8489</v>
      </c>
      <c r="P347" s="151">
        <v>288.58215628400001</v>
      </c>
      <c r="Q347" s="151">
        <v>1</v>
      </c>
    </row>
    <row r="348" spans="1:17" hidden="1">
      <c r="A348" s="151" t="s">
        <v>8533</v>
      </c>
      <c r="B348" s="151" t="s">
        <v>8498</v>
      </c>
      <c r="C348" s="151" t="s">
        <v>8545</v>
      </c>
      <c r="D348" s="151" t="s">
        <v>187</v>
      </c>
      <c r="E348" s="151">
        <v>2010</v>
      </c>
      <c r="F348" s="151" t="s">
        <v>187</v>
      </c>
      <c r="G348" s="151" t="s">
        <v>187</v>
      </c>
      <c r="H348" s="152">
        <v>40179</v>
      </c>
      <c r="K348" s="151" t="s">
        <v>8545</v>
      </c>
      <c r="L348" s="151" t="s">
        <v>8545</v>
      </c>
      <c r="M348" s="151" t="s">
        <v>8545</v>
      </c>
      <c r="N348" s="151" t="s">
        <v>8545</v>
      </c>
      <c r="O348" s="151" t="s">
        <v>8489</v>
      </c>
      <c r="P348" s="151">
        <v>506.36500000000001</v>
      </c>
      <c r="Q348" s="151">
        <v>1</v>
      </c>
    </row>
    <row r="349" spans="1:17" hidden="1">
      <c r="A349" s="151" t="s">
        <v>8533</v>
      </c>
      <c r="B349" s="151" t="s">
        <v>8498</v>
      </c>
      <c r="C349" s="151" t="s">
        <v>8546</v>
      </c>
      <c r="D349" s="151" t="s">
        <v>187</v>
      </c>
      <c r="E349" s="151">
        <v>2010</v>
      </c>
      <c r="F349" s="151" t="s">
        <v>187</v>
      </c>
      <c r="G349" s="151" t="s">
        <v>187</v>
      </c>
      <c r="H349" s="152">
        <v>40179</v>
      </c>
      <c r="K349" s="151" t="s">
        <v>8547</v>
      </c>
      <c r="L349" s="151" t="s">
        <v>8546</v>
      </c>
      <c r="M349" s="151" t="s">
        <v>8546</v>
      </c>
      <c r="N349" s="151" t="s">
        <v>8546</v>
      </c>
      <c r="O349" s="151" t="s">
        <v>8489</v>
      </c>
      <c r="P349" s="151">
        <v>1149389.55137183</v>
      </c>
      <c r="Q349" s="151">
        <v>1</v>
      </c>
    </row>
    <row r="350" spans="1:17" hidden="1">
      <c r="A350" s="151" t="s">
        <v>8533</v>
      </c>
      <c r="B350" s="151" t="s">
        <v>8498</v>
      </c>
      <c r="C350" s="151" t="s">
        <v>8548</v>
      </c>
      <c r="D350" s="151" t="s">
        <v>187</v>
      </c>
      <c r="E350" s="151">
        <v>2010</v>
      </c>
      <c r="F350" s="151" t="s">
        <v>187</v>
      </c>
      <c r="G350" s="151" t="s">
        <v>187</v>
      </c>
      <c r="H350" s="152">
        <v>40179</v>
      </c>
      <c r="K350" s="151" t="s">
        <v>817</v>
      </c>
      <c r="L350" s="151" t="s">
        <v>8548</v>
      </c>
      <c r="M350" s="151" t="s">
        <v>8548</v>
      </c>
      <c r="N350" s="151" t="s">
        <v>8548</v>
      </c>
      <c r="O350" s="151" t="s">
        <v>8489</v>
      </c>
      <c r="P350" s="151">
        <v>0</v>
      </c>
      <c r="Q350" s="151">
        <v>1</v>
      </c>
    </row>
    <row r="351" spans="1:17" hidden="1">
      <c r="A351" s="151" t="s">
        <v>8533</v>
      </c>
      <c r="B351" s="151" t="s">
        <v>8498</v>
      </c>
      <c r="C351" s="151" t="s">
        <v>8548</v>
      </c>
      <c r="D351" s="151" t="s">
        <v>187</v>
      </c>
      <c r="E351" s="151">
        <v>2010</v>
      </c>
      <c r="F351" s="151" t="s">
        <v>187</v>
      </c>
      <c r="G351" s="151" t="s">
        <v>187</v>
      </c>
      <c r="H351" s="152">
        <v>40179</v>
      </c>
      <c r="K351" s="151" t="s">
        <v>8549</v>
      </c>
      <c r="L351" s="151" t="s">
        <v>8548</v>
      </c>
      <c r="M351" s="151" t="s">
        <v>8548</v>
      </c>
      <c r="N351" s="151" t="s">
        <v>8548</v>
      </c>
      <c r="O351" s="151" t="s">
        <v>8489</v>
      </c>
      <c r="P351" s="151">
        <v>60280.927983451998</v>
      </c>
      <c r="Q351" s="151">
        <v>1</v>
      </c>
    </row>
    <row r="352" spans="1:17" hidden="1">
      <c r="A352" s="151" t="s">
        <v>8533</v>
      </c>
      <c r="B352" s="151" t="s">
        <v>8498</v>
      </c>
      <c r="C352" s="151" t="s">
        <v>8550</v>
      </c>
      <c r="D352" s="151" t="s">
        <v>187</v>
      </c>
      <c r="E352" s="151">
        <v>2010</v>
      </c>
      <c r="F352" s="151" t="s">
        <v>187</v>
      </c>
      <c r="G352" s="151" t="s">
        <v>187</v>
      </c>
      <c r="H352" s="152">
        <v>40179</v>
      </c>
      <c r="K352" s="151" t="s">
        <v>8551</v>
      </c>
      <c r="L352" s="151" t="s">
        <v>8550</v>
      </c>
      <c r="M352" s="151" t="s">
        <v>8550</v>
      </c>
      <c r="N352" s="151" t="s">
        <v>8550</v>
      </c>
      <c r="O352" s="151" t="s">
        <v>8489</v>
      </c>
      <c r="P352" s="151">
        <v>14957.865625</v>
      </c>
      <c r="Q352" s="151">
        <v>1</v>
      </c>
    </row>
    <row r="353" spans="1:17" hidden="1">
      <c r="A353" s="151" t="s">
        <v>8533</v>
      </c>
      <c r="B353" s="151" t="s">
        <v>8498</v>
      </c>
      <c r="C353" s="151" t="s">
        <v>8552</v>
      </c>
      <c r="D353" s="151" t="s">
        <v>187</v>
      </c>
      <c r="E353" s="151">
        <v>2010</v>
      </c>
      <c r="F353" s="151" t="s">
        <v>187</v>
      </c>
      <c r="G353" s="151" t="s">
        <v>187</v>
      </c>
      <c r="H353" s="152">
        <v>40179</v>
      </c>
      <c r="K353" s="151" t="s">
        <v>8552</v>
      </c>
      <c r="L353" s="151" t="s">
        <v>8552</v>
      </c>
      <c r="M353" s="151" t="s">
        <v>8552</v>
      </c>
      <c r="N353" s="151" t="s">
        <v>8552</v>
      </c>
      <c r="O353" s="151" t="s">
        <v>8489</v>
      </c>
      <c r="P353" s="151">
        <v>4520.1628617140004</v>
      </c>
      <c r="Q353" s="151">
        <v>1</v>
      </c>
    </row>
    <row r="354" spans="1:17" hidden="1">
      <c r="A354" s="151" t="s">
        <v>8533</v>
      </c>
      <c r="B354" s="151" t="s">
        <v>8498</v>
      </c>
      <c r="C354" s="151" t="s">
        <v>8553</v>
      </c>
      <c r="D354" s="151" t="s">
        <v>187</v>
      </c>
      <c r="E354" s="151">
        <v>2010</v>
      </c>
      <c r="F354" s="151" t="s">
        <v>187</v>
      </c>
      <c r="G354" s="151" t="s">
        <v>187</v>
      </c>
      <c r="H354" s="152">
        <v>40179</v>
      </c>
      <c r="K354" s="151" t="s">
        <v>8553</v>
      </c>
      <c r="L354" s="151" t="s">
        <v>8553</v>
      </c>
      <c r="M354" s="151" t="s">
        <v>8553</v>
      </c>
      <c r="N354" s="151" t="s">
        <v>8553</v>
      </c>
      <c r="O354" s="151" t="s">
        <v>8489</v>
      </c>
      <c r="P354" s="151">
        <v>131.90112500000001</v>
      </c>
      <c r="Q354" s="151">
        <v>1</v>
      </c>
    </row>
    <row r="355" spans="1:17" hidden="1">
      <c r="A355" s="151" t="s">
        <v>732</v>
      </c>
      <c r="B355" s="151" t="s">
        <v>8498</v>
      </c>
      <c r="C355" s="151" t="s">
        <v>8554</v>
      </c>
      <c r="D355" s="151" t="s">
        <v>187</v>
      </c>
      <c r="E355" s="151">
        <v>2010</v>
      </c>
      <c r="F355" s="151" t="s">
        <v>187</v>
      </c>
      <c r="G355" s="151" t="s">
        <v>187</v>
      </c>
      <c r="H355" s="152">
        <v>40179</v>
      </c>
      <c r="I355" s="151" t="s">
        <v>8555</v>
      </c>
      <c r="K355" s="151" t="s">
        <v>8556</v>
      </c>
      <c r="L355" s="151" t="s">
        <v>8554</v>
      </c>
      <c r="M355" s="151" t="s">
        <v>8554</v>
      </c>
      <c r="N355" s="151" t="s">
        <v>8554</v>
      </c>
      <c r="O355" s="151" t="s">
        <v>8489</v>
      </c>
      <c r="P355" s="151">
        <v>0</v>
      </c>
      <c r="Q355" s="151">
        <v>1</v>
      </c>
    </row>
    <row r="356" spans="1:17" hidden="1">
      <c r="A356" s="151" t="s">
        <v>732</v>
      </c>
      <c r="B356" s="151" t="s">
        <v>8498</v>
      </c>
      <c r="C356" s="151" t="s">
        <v>698</v>
      </c>
      <c r="D356" s="151" t="s">
        <v>187</v>
      </c>
      <c r="E356" s="151">
        <v>2010</v>
      </c>
      <c r="F356" s="151" t="s">
        <v>187</v>
      </c>
      <c r="G356" s="151" t="s">
        <v>187</v>
      </c>
      <c r="H356" s="152">
        <v>40179</v>
      </c>
      <c r="I356" s="151" t="s">
        <v>8557</v>
      </c>
      <c r="K356" s="151" t="s">
        <v>8558</v>
      </c>
      <c r="L356" s="151" t="s">
        <v>698</v>
      </c>
      <c r="M356" s="151" t="s">
        <v>698</v>
      </c>
      <c r="N356" s="151" t="s">
        <v>698</v>
      </c>
      <c r="O356" s="151" t="s">
        <v>8489</v>
      </c>
      <c r="P356" s="151">
        <v>0</v>
      </c>
      <c r="Q356" s="151">
        <v>1</v>
      </c>
    </row>
    <row r="357" spans="1:17" hidden="1">
      <c r="A357" s="151" t="s">
        <v>732</v>
      </c>
      <c r="B357" s="151" t="s">
        <v>8498</v>
      </c>
      <c r="C357" s="151" t="s">
        <v>8559</v>
      </c>
      <c r="D357" s="151" t="s">
        <v>187</v>
      </c>
      <c r="E357" s="151">
        <v>2010</v>
      </c>
      <c r="F357" s="151" t="s">
        <v>187</v>
      </c>
      <c r="G357" s="151" t="s">
        <v>187</v>
      </c>
      <c r="H357" s="152">
        <v>40179</v>
      </c>
      <c r="I357" s="151" t="s">
        <v>8555</v>
      </c>
      <c r="K357" s="151" t="s">
        <v>8560</v>
      </c>
      <c r="L357" s="151" t="s">
        <v>8559</v>
      </c>
      <c r="M357" s="151" t="s">
        <v>8559</v>
      </c>
      <c r="N357" s="151" t="s">
        <v>8559</v>
      </c>
      <c r="O357" s="151" t="s">
        <v>8489</v>
      </c>
      <c r="P357" s="151">
        <v>0.141392621</v>
      </c>
      <c r="Q357" s="151">
        <v>1</v>
      </c>
    </row>
    <row r="358" spans="1:17" hidden="1">
      <c r="A358" s="151" t="s">
        <v>732</v>
      </c>
      <c r="B358" s="151" t="s">
        <v>8498</v>
      </c>
      <c r="C358" s="151" t="s">
        <v>733</v>
      </c>
      <c r="D358" s="151" t="s">
        <v>187</v>
      </c>
      <c r="E358" s="151">
        <v>2010</v>
      </c>
      <c r="F358" s="151" t="s">
        <v>187</v>
      </c>
      <c r="G358" s="151" t="s">
        <v>187</v>
      </c>
      <c r="H358" s="152">
        <v>40179</v>
      </c>
      <c r="I358" s="151" t="s">
        <v>8555</v>
      </c>
      <c r="K358" s="151" t="s">
        <v>8561</v>
      </c>
      <c r="L358" s="151" t="s">
        <v>733</v>
      </c>
      <c r="M358" s="151" t="s">
        <v>733</v>
      </c>
      <c r="N358" s="151" t="s">
        <v>733</v>
      </c>
      <c r="O358" s="151" t="s">
        <v>8489</v>
      </c>
      <c r="P358" s="151">
        <v>24.694579019999999</v>
      </c>
      <c r="Q358" s="151">
        <v>1</v>
      </c>
    </row>
    <row r="359" spans="1:17" hidden="1">
      <c r="A359" s="151" t="s">
        <v>732</v>
      </c>
      <c r="B359" s="151" t="s">
        <v>8498</v>
      </c>
      <c r="C359" s="151" t="s">
        <v>8562</v>
      </c>
      <c r="D359" s="151" t="s">
        <v>187</v>
      </c>
      <c r="E359" s="151">
        <v>2010</v>
      </c>
      <c r="F359" s="151" t="s">
        <v>187</v>
      </c>
      <c r="G359" s="151" t="s">
        <v>187</v>
      </c>
      <c r="H359" s="152">
        <v>40179</v>
      </c>
      <c r="I359" s="151" t="s">
        <v>8555</v>
      </c>
      <c r="K359" s="151" t="s">
        <v>8563</v>
      </c>
      <c r="L359" s="151" t="s">
        <v>8562</v>
      </c>
      <c r="M359" s="151" t="s">
        <v>8562</v>
      </c>
      <c r="N359" s="151" t="s">
        <v>8562</v>
      </c>
      <c r="O359" s="151" t="s">
        <v>8489</v>
      </c>
      <c r="P359" s="151">
        <v>13.324488982</v>
      </c>
      <c r="Q359" s="151">
        <v>1</v>
      </c>
    </row>
    <row r="360" spans="1:17" hidden="1">
      <c r="A360" s="151" t="s">
        <v>732</v>
      </c>
      <c r="B360" s="151" t="s">
        <v>8498</v>
      </c>
      <c r="C360" s="151" t="s">
        <v>8500</v>
      </c>
      <c r="D360" s="151" t="s">
        <v>187</v>
      </c>
      <c r="E360" s="151">
        <v>2010</v>
      </c>
      <c r="F360" s="151" t="s">
        <v>187</v>
      </c>
      <c r="G360" s="151" t="s">
        <v>187</v>
      </c>
      <c r="H360" s="152">
        <v>40179</v>
      </c>
      <c r="I360" s="151" t="s">
        <v>8557</v>
      </c>
      <c r="K360" s="151" t="s">
        <v>8564</v>
      </c>
      <c r="L360" s="151" t="s">
        <v>8500</v>
      </c>
      <c r="M360" s="151" t="s">
        <v>8500</v>
      </c>
      <c r="N360" s="151" t="s">
        <v>8500</v>
      </c>
      <c r="O360" s="151" t="s">
        <v>8489</v>
      </c>
      <c r="P360" s="151">
        <v>0</v>
      </c>
      <c r="Q360" s="151">
        <v>1</v>
      </c>
    </row>
    <row r="361" spans="1:17" hidden="1">
      <c r="A361" s="151" t="s">
        <v>732</v>
      </c>
      <c r="B361" s="151" t="s">
        <v>8498</v>
      </c>
      <c r="C361" s="151" t="s">
        <v>8500</v>
      </c>
      <c r="D361" s="151" t="s">
        <v>187</v>
      </c>
      <c r="E361" s="151">
        <v>2010</v>
      </c>
      <c r="F361" s="151" t="s">
        <v>187</v>
      </c>
      <c r="G361" s="151" t="s">
        <v>187</v>
      </c>
      <c r="H361" s="152">
        <v>40179</v>
      </c>
      <c r="I361" s="151" t="s">
        <v>8557</v>
      </c>
      <c r="K361" s="151" t="s">
        <v>8565</v>
      </c>
      <c r="L361" s="151" t="s">
        <v>8500</v>
      </c>
      <c r="M361" s="151" t="s">
        <v>8500</v>
      </c>
      <c r="N361" s="151" t="s">
        <v>8500</v>
      </c>
      <c r="O361" s="151" t="s">
        <v>8489</v>
      </c>
      <c r="P361" s="151">
        <v>6.4869505209999998</v>
      </c>
      <c r="Q361" s="151">
        <v>1</v>
      </c>
    </row>
    <row r="362" spans="1:17" hidden="1">
      <c r="A362" s="151" t="s">
        <v>732</v>
      </c>
      <c r="B362" s="151" t="s">
        <v>8498</v>
      </c>
      <c r="C362" s="151" t="s">
        <v>8502</v>
      </c>
      <c r="D362" s="151" t="s">
        <v>187</v>
      </c>
      <c r="E362" s="151">
        <v>2010</v>
      </c>
      <c r="F362" s="151" t="s">
        <v>187</v>
      </c>
      <c r="G362" s="151" t="s">
        <v>187</v>
      </c>
      <c r="H362" s="152">
        <v>40179</v>
      </c>
      <c r="I362" s="151" t="s">
        <v>8557</v>
      </c>
      <c r="K362" s="151" t="s">
        <v>8566</v>
      </c>
      <c r="L362" s="151" t="s">
        <v>8502</v>
      </c>
      <c r="M362" s="151" t="s">
        <v>8502</v>
      </c>
      <c r="N362" s="151" t="s">
        <v>8502</v>
      </c>
      <c r="O362" s="151" t="s">
        <v>8489</v>
      </c>
      <c r="P362" s="151">
        <v>0.21600387700000001</v>
      </c>
      <c r="Q362" s="151">
        <v>1</v>
      </c>
    </row>
    <row r="363" spans="1:17" hidden="1">
      <c r="A363" s="151" t="s">
        <v>732</v>
      </c>
      <c r="B363" s="151" t="s">
        <v>8498</v>
      </c>
      <c r="C363" s="151" t="s">
        <v>8502</v>
      </c>
      <c r="D363" s="151" t="s">
        <v>187</v>
      </c>
      <c r="E363" s="151">
        <v>2010</v>
      </c>
      <c r="F363" s="151" t="s">
        <v>187</v>
      </c>
      <c r="G363" s="151" t="s">
        <v>187</v>
      </c>
      <c r="H363" s="152">
        <v>40179</v>
      </c>
      <c r="I363" s="151" t="s">
        <v>8557</v>
      </c>
      <c r="K363" s="151" t="s">
        <v>8567</v>
      </c>
      <c r="L363" s="151" t="s">
        <v>8502</v>
      </c>
      <c r="M363" s="151" t="s">
        <v>8502</v>
      </c>
      <c r="N363" s="151" t="s">
        <v>8502</v>
      </c>
      <c r="O363" s="151" t="s">
        <v>8489</v>
      </c>
      <c r="P363" s="151">
        <v>7.33817E-4</v>
      </c>
      <c r="Q363" s="151">
        <v>1</v>
      </c>
    </row>
    <row r="364" spans="1:17" hidden="1">
      <c r="A364" s="151" t="s">
        <v>732</v>
      </c>
      <c r="B364" s="151" t="s">
        <v>8498</v>
      </c>
      <c r="C364" s="151" t="s">
        <v>8502</v>
      </c>
      <c r="D364" s="151" t="s">
        <v>187</v>
      </c>
      <c r="E364" s="151">
        <v>2010</v>
      </c>
      <c r="F364" s="151" t="s">
        <v>187</v>
      </c>
      <c r="G364" s="151" t="s">
        <v>187</v>
      </c>
      <c r="H364" s="152">
        <v>40179</v>
      </c>
      <c r="I364" s="151" t="s">
        <v>8557</v>
      </c>
      <c r="K364" s="151" t="s">
        <v>8568</v>
      </c>
      <c r="L364" s="151" t="s">
        <v>8502</v>
      </c>
      <c r="M364" s="151" t="s">
        <v>8502</v>
      </c>
      <c r="N364" s="151" t="s">
        <v>8502</v>
      </c>
      <c r="O364" s="151" t="s">
        <v>8489</v>
      </c>
      <c r="P364" s="151">
        <v>0</v>
      </c>
      <c r="Q364" s="151">
        <v>1</v>
      </c>
    </row>
    <row r="365" spans="1:17" hidden="1">
      <c r="A365" s="151" t="s">
        <v>732</v>
      </c>
      <c r="B365" s="151" t="s">
        <v>8498</v>
      </c>
      <c r="C365" s="151" t="s">
        <v>8502</v>
      </c>
      <c r="D365" s="151" t="s">
        <v>187</v>
      </c>
      <c r="E365" s="151">
        <v>2010</v>
      </c>
      <c r="F365" s="151" t="s">
        <v>187</v>
      </c>
      <c r="G365" s="151" t="s">
        <v>187</v>
      </c>
      <c r="H365" s="152">
        <v>40179</v>
      </c>
      <c r="I365" s="151" t="s">
        <v>8557</v>
      </c>
      <c r="K365" s="151" t="s">
        <v>8569</v>
      </c>
      <c r="L365" s="151" t="s">
        <v>8502</v>
      </c>
      <c r="M365" s="151" t="s">
        <v>8502</v>
      </c>
      <c r="N365" s="151" t="s">
        <v>8502</v>
      </c>
      <c r="O365" s="151" t="s">
        <v>8489</v>
      </c>
      <c r="P365" s="151">
        <v>0</v>
      </c>
      <c r="Q365" s="151">
        <v>1</v>
      </c>
    </row>
    <row r="366" spans="1:17" hidden="1">
      <c r="A366" s="151" t="s">
        <v>732</v>
      </c>
      <c r="B366" s="151" t="s">
        <v>8498</v>
      </c>
      <c r="C366" s="151" t="s">
        <v>8570</v>
      </c>
      <c r="D366" s="151" t="s">
        <v>187</v>
      </c>
      <c r="E366" s="151">
        <v>2010</v>
      </c>
      <c r="F366" s="151" t="s">
        <v>187</v>
      </c>
      <c r="G366" s="151" t="s">
        <v>187</v>
      </c>
      <c r="H366" s="152">
        <v>40179</v>
      </c>
      <c r="I366" s="151" t="s">
        <v>8557</v>
      </c>
      <c r="K366" s="151" t="s">
        <v>8570</v>
      </c>
      <c r="L366" s="151" t="s">
        <v>8570</v>
      </c>
      <c r="M366" s="151" t="s">
        <v>8570</v>
      </c>
      <c r="N366" s="151" t="s">
        <v>8570</v>
      </c>
      <c r="O366" s="151" t="s">
        <v>8489</v>
      </c>
      <c r="P366" s="151">
        <v>0</v>
      </c>
      <c r="Q366" s="151">
        <v>1</v>
      </c>
    </row>
    <row r="367" spans="1:17" hidden="1">
      <c r="A367" s="151" t="s">
        <v>732</v>
      </c>
      <c r="B367" s="151" t="s">
        <v>8498</v>
      </c>
      <c r="C367" s="151" t="s">
        <v>8571</v>
      </c>
      <c r="D367" s="151" t="s">
        <v>187</v>
      </c>
      <c r="E367" s="151">
        <v>2010</v>
      </c>
      <c r="F367" s="151" t="s">
        <v>187</v>
      </c>
      <c r="G367" s="151" t="s">
        <v>187</v>
      </c>
      <c r="H367" s="152">
        <v>40179</v>
      </c>
      <c r="I367" s="151" t="s">
        <v>8555</v>
      </c>
      <c r="K367" s="151" t="s">
        <v>8572</v>
      </c>
      <c r="L367" s="151" t="s">
        <v>8571</v>
      </c>
      <c r="M367" s="151" t="s">
        <v>8571</v>
      </c>
      <c r="N367" s="151" t="s">
        <v>8571</v>
      </c>
      <c r="O367" s="151" t="s">
        <v>8489</v>
      </c>
      <c r="P367" s="151">
        <v>2.5984651580000002</v>
      </c>
      <c r="Q367" s="151">
        <v>1</v>
      </c>
    </row>
    <row r="368" spans="1:17" hidden="1">
      <c r="A368" s="151" t="s">
        <v>732</v>
      </c>
      <c r="B368" s="151" t="s">
        <v>8498</v>
      </c>
      <c r="C368" s="151" t="s">
        <v>8571</v>
      </c>
      <c r="D368" s="151" t="s">
        <v>187</v>
      </c>
      <c r="E368" s="151">
        <v>2010</v>
      </c>
      <c r="F368" s="151" t="s">
        <v>187</v>
      </c>
      <c r="G368" s="151" t="s">
        <v>187</v>
      </c>
      <c r="H368" s="152">
        <v>40179</v>
      </c>
      <c r="I368" s="151" t="s">
        <v>8573</v>
      </c>
      <c r="K368" s="151" t="s">
        <v>8574</v>
      </c>
      <c r="L368" s="151" t="s">
        <v>8571</v>
      </c>
      <c r="M368" s="151" t="s">
        <v>8571</v>
      </c>
      <c r="N368" s="151" t="s">
        <v>8571</v>
      </c>
      <c r="O368" s="151" t="s">
        <v>8489</v>
      </c>
      <c r="P368" s="151">
        <v>0</v>
      </c>
      <c r="Q368" s="151">
        <v>1</v>
      </c>
    </row>
    <row r="369" spans="1:17" hidden="1">
      <c r="A369" s="151" t="s">
        <v>732</v>
      </c>
      <c r="B369" s="151" t="s">
        <v>8498</v>
      </c>
      <c r="C369" s="151" t="s">
        <v>8575</v>
      </c>
      <c r="D369" s="151" t="s">
        <v>187</v>
      </c>
      <c r="E369" s="151">
        <v>2010</v>
      </c>
      <c r="F369" s="151" t="s">
        <v>187</v>
      </c>
      <c r="G369" s="151" t="s">
        <v>187</v>
      </c>
      <c r="H369" s="152">
        <v>40179</v>
      </c>
      <c r="I369" s="151" t="s">
        <v>8573</v>
      </c>
      <c r="K369" s="151" t="s">
        <v>8576</v>
      </c>
      <c r="L369" s="151" t="s">
        <v>8575</v>
      </c>
      <c r="M369" s="151" t="s">
        <v>8575</v>
      </c>
      <c r="N369" s="151" t="s">
        <v>8575</v>
      </c>
      <c r="O369" s="151" t="s">
        <v>8489</v>
      </c>
      <c r="P369" s="151">
        <v>4300.4440000000004</v>
      </c>
      <c r="Q369" s="151">
        <v>1</v>
      </c>
    </row>
    <row r="370" spans="1:17" hidden="1">
      <c r="A370" s="151" t="s">
        <v>732</v>
      </c>
      <c r="B370" s="151" t="s">
        <v>8498</v>
      </c>
      <c r="C370" s="151" t="s">
        <v>8577</v>
      </c>
      <c r="D370" s="151" t="s">
        <v>187</v>
      </c>
      <c r="E370" s="151">
        <v>2010</v>
      </c>
      <c r="F370" s="151" t="s">
        <v>187</v>
      </c>
      <c r="G370" s="151" t="s">
        <v>187</v>
      </c>
      <c r="H370" s="152">
        <v>40179</v>
      </c>
      <c r="I370" s="151" t="s">
        <v>8573</v>
      </c>
      <c r="K370" s="151" t="s">
        <v>8578</v>
      </c>
      <c r="L370" s="151" t="s">
        <v>8577</v>
      </c>
      <c r="M370" s="151" t="s">
        <v>8577</v>
      </c>
      <c r="N370" s="151" t="s">
        <v>8577</v>
      </c>
      <c r="O370" s="151" t="s">
        <v>8489</v>
      </c>
      <c r="P370" s="151">
        <v>0</v>
      </c>
      <c r="Q370" s="151">
        <v>1</v>
      </c>
    </row>
    <row r="371" spans="1:17" hidden="1">
      <c r="A371" s="151" t="s">
        <v>732</v>
      </c>
      <c r="B371" s="151" t="s">
        <v>8498</v>
      </c>
      <c r="C371" s="151" t="s">
        <v>8579</v>
      </c>
      <c r="D371" s="151" t="s">
        <v>187</v>
      </c>
      <c r="E371" s="151">
        <v>2010</v>
      </c>
      <c r="F371" s="151" t="s">
        <v>187</v>
      </c>
      <c r="G371" s="151" t="s">
        <v>187</v>
      </c>
      <c r="H371" s="152">
        <v>40179</v>
      </c>
      <c r="I371" s="151" t="s">
        <v>8557</v>
      </c>
      <c r="K371" s="151" t="s">
        <v>8580</v>
      </c>
      <c r="L371" s="151" t="s">
        <v>8579</v>
      </c>
      <c r="M371" s="151" t="s">
        <v>8579</v>
      </c>
      <c r="N371" s="151" t="s">
        <v>8579</v>
      </c>
      <c r="O371" s="151" t="s">
        <v>8489</v>
      </c>
      <c r="P371" s="151">
        <v>0</v>
      </c>
      <c r="Q371" s="151">
        <v>1</v>
      </c>
    </row>
    <row r="372" spans="1:17" hidden="1">
      <c r="A372" s="151" t="s">
        <v>732</v>
      </c>
      <c r="B372" s="151" t="s">
        <v>8498</v>
      </c>
      <c r="C372" s="151" t="s">
        <v>8581</v>
      </c>
      <c r="D372" s="151" t="s">
        <v>187</v>
      </c>
      <c r="E372" s="151">
        <v>2010</v>
      </c>
      <c r="F372" s="151" t="s">
        <v>187</v>
      </c>
      <c r="G372" s="151" t="s">
        <v>187</v>
      </c>
      <c r="H372" s="152">
        <v>40179</v>
      </c>
      <c r="I372" s="151" t="s">
        <v>8557</v>
      </c>
      <c r="K372" s="151" t="s">
        <v>8581</v>
      </c>
      <c r="L372" s="151" t="s">
        <v>8581</v>
      </c>
      <c r="M372" s="151" t="s">
        <v>8581</v>
      </c>
      <c r="N372" s="151" t="s">
        <v>8581</v>
      </c>
      <c r="O372" s="151" t="s">
        <v>8489</v>
      </c>
      <c r="P372" s="151">
        <v>0</v>
      </c>
      <c r="Q372" s="151">
        <v>1</v>
      </c>
    </row>
    <row r="373" spans="1:17" hidden="1">
      <c r="A373" s="151" t="s">
        <v>732</v>
      </c>
      <c r="B373" s="151" t="s">
        <v>8498</v>
      </c>
      <c r="C373" s="151" t="s">
        <v>8582</v>
      </c>
      <c r="D373" s="151" t="s">
        <v>187</v>
      </c>
      <c r="E373" s="151">
        <v>2010</v>
      </c>
      <c r="F373" s="151" t="s">
        <v>187</v>
      </c>
      <c r="G373" s="151" t="s">
        <v>187</v>
      </c>
      <c r="H373" s="152">
        <v>40179</v>
      </c>
      <c r="I373" s="151" t="s">
        <v>8555</v>
      </c>
      <c r="K373" s="151" t="s">
        <v>8583</v>
      </c>
      <c r="L373" s="151" t="s">
        <v>8582</v>
      </c>
      <c r="M373" s="151" t="s">
        <v>8582</v>
      </c>
      <c r="N373" s="151" t="s">
        <v>8582</v>
      </c>
      <c r="O373" s="151" t="s">
        <v>8489</v>
      </c>
      <c r="P373" s="151">
        <v>4.1084361779999998</v>
      </c>
      <c r="Q373" s="151">
        <v>1</v>
      </c>
    </row>
    <row r="374" spans="1:17" hidden="1">
      <c r="A374" s="151" t="s">
        <v>732</v>
      </c>
      <c r="B374" s="151" t="s">
        <v>8584</v>
      </c>
      <c r="C374" s="151" t="s">
        <v>8585</v>
      </c>
      <c r="D374" s="151" t="s">
        <v>187</v>
      </c>
      <c r="E374" s="151">
        <v>2010</v>
      </c>
      <c r="F374" s="151" t="s">
        <v>187</v>
      </c>
      <c r="G374" s="151" t="s">
        <v>187</v>
      </c>
      <c r="H374" s="152">
        <v>40179</v>
      </c>
      <c r="K374" s="151" t="s">
        <v>8586</v>
      </c>
      <c r="L374" s="151" t="s">
        <v>8585</v>
      </c>
      <c r="M374" s="151" t="s">
        <v>8585</v>
      </c>
      <c r="N374" s="151" t="s">
        <v>8585</v>
      </c>
      <c r="O374" s="151" t="s">
        <v>8489</v>
      </c>
      <c r="P374" s="151">
        <v>0</v>
      </c>
      <c r="Q374" s="151">
        <v>1</v>
      </c>
    </row>
    <row r="375" spans="1:17" hidden="1">
      <c r="A375" s="151" t="s">
        <v>732</v>
      </c>
      <c r="B375" s="151" t="s">
        <v>8584</v>
      </c>
      <c r="C375" s="151" t="s">
        <v>8587</v>
      </c>
      <c r="D375" s="151" t="s">
        <v>187</v>
      </c>
      <c r="E375" s="151">
        <v>2010</v>
      </c>
      <c r="F375" s="151" t="s">
        <v>187</v>
      </c>
      <c r="G375" s="151" t="s">
        <v>187</v>
      </c>
      <c r="H375" s="152">
        <v>40179</v>
      </c>
      <c r="K375" s="151" t="s">
        <v>8588</v>
      </c>
      <c r="L375" s="151" t="s">
        <v>8587</v>
      </c>
      <c r="M375" s="151" t="s">
        <v>8587</v>
      </c>
      <c r="N375" s="151" t="s">
        <v>8587</v>
      </c>
      <c r="O375" s="151" t="s">
        <v>8489</v>
      </c>
      <c r="P375" s="151">
        <v>40000</v>
      </c>
      <c r="Q375" s="151">
        <v>1</v>
      </c>
    </row>
    <row r="376" spans="1:17" hidden="1">
      <c r="A376" s="151" t="s">
        <v>732</v>
      </c>
      <c r="B376" s="151" t="s">
        <v>8584</v>
      </c>
      <c r="C376" s="151" t="s">
        <v>8587</v>
      </c>
      <c r="D376" s="151" t="s">
        <v>187</v>
      </c>
      <c r="E376" s="151">
        <v>2010</v>
      </c>
      <c r="F376" s="151" t="s">
        <v>187</v>
      </c>
      <c r="G376" s="151" t="s">
        <v>187</v>
      </c>
      <c r="H376" s="152">
        <v>40179</v>
      </c>
      <c r="K376" s="151" t="s">
        <v>8589</v>
      </c>
      <c r="L376" s="151" t="s">
        <v>8587</v>
      </c>
      <c r="M376" s="151" t="s">
        <v>8587</v>
      </c>
      <c r="N376" s="151" t="s">
        <v>8587</v>
      </c>
      <c r="O376" s="151" t="s">
        <v>8489</v>
      </c>
      <c r="P376" s="151">
        <v>1626.9</v>
      </c>
      <c r="Q376" s="151">
        <v>1</v>
      </c>
    </row>
    <row r="377" spans="1:17" hidden="1">
      <c r="A377" s="151" t="s">
        <v>732</v>
      </c>
      <c r="B377" s="151" t="s">
        <v>8584</v>
      </c>
      <c r="C377" s="151" t="s">
        <v>8590</v>
      </c>
      <c r="D377" s="151" t="s">
        <v>187</v>
      </c>
      <c r="E377" s="151">
        <v>2010</v>
      </c>
      <c r="F377" s="151" t="s">
        <v>187</v>
      </c>
      <c r="G377" s="151" t="s">
        <v>187</v>
      </c>
      <c r="H377" s="152">
        <v>40179</v>
      </c>
      <c r="K377" s="151" t="s">
        <v>8591</v>
      </c>
      <c r="L377" s="151" t="s">
        <v>8590</v>
      </c>
      <c r="M377" s="151" t="s">
        <v>8590</v>
      </c>
      <c r="N377" s="151" t="s">
        <v>8590</v>
      </c>
      <c r="O377" s="151" t="s">
        <v>8489</v>
      </c>
      <c r="P377" s="151">
        <v>0</v>
      </c>
      <c r="Q377" s="151">
        <v>1</v>
      </c>
    </row>
    <row r="378" spans="1:17" hidden="1">
      <c r="A378" s="151" t="s">
        <v>732</v>
      </c>
      <c r="B378" s="151" t="s">
        <v>8584</v>
      </c>
      <c r="C378" s="151" t="s">
        <v>8592</v>
      </c>
      <c r="D378" s="151" t="s">
        <v>187</v>
      </c>
      <c r="E378" s="151">
        <v>2010</v>
      </c>
      <c r="F378" s="151" t="s">
        <v>187</v>
      </c>
      <c r="G378" s="151" t="s">
        <v>187</v>
      </c>
      <c r="H378" s="152">
        <v>40179</v>
      </c>
      <c r="K378" s="151" t="s">
        <v>8593</v>
      </c>
      <c r="L378" s="151" t="s">
        <v>8592</v>
      </c>
      <c r="M378" s="151" t="s">
        <v>8592</v>
      </c>
      <c r="N378" s="151" t="s">
        <v>8592</v>
      </c>
      <c r="O378" s="151" t="s">
        <v>8489</v>
      </c>
      <c r="P378" s="151">
        <v>14052.147370180001</v>
      </c>
      <c r="Q378" s="151">
        <v>1</v>
      </c>
    </row>
    <row r="379" spans="1:17" hidden="1">
      <c r="A379" s="151" t="s">
        <v>732</v>
      </c>
      <c r="B379" s="151" t="s">
        <v>8584</v>
      </c>
      <c r="C379" s="151" t="s">
        <v>733</v>
      </c>
      <c r="D379" s="151" t="s">
        <v>187</v>
      </c>
      <c r="E379" s="151">
        <v>2010</v>
      </c>
      <c r="F379" s="151" t="s">
        <v>187</v>
      </c>
      <c r="G379" s="151" t="s">
        <v>187</v>
      </c>
      <c r="H379" s="152">
        <v>40179</v>
      </c>
      <c r="K379" s="151" t="s">
        <v>8594</v>
      </c>
      <c r="L379" s="151" t="s">
        <v>733</v>
      </c>
      <c r="M379" s="151" t="s">
        <v>733</v>
      </c>
      <c r="N379" s="151" t="s">
        <v>733</v>
      </c>
      <c r="O379" s="151" t="s">
        <v>8489</v>
      </c>
      <c r="P379" s="151">
        <v>0</v>
      </c>
      <c r="Q379" s="151">
        <v>1</v>
      </c>
    </row>
    <row r="380" spans="1:17" hidden="1">
      <c r="A380" s="151" t="s">
        <v>732</v>
      </c>
      <c r="B380" s="151" t="s">
        <v>8584</v>
      </c>
      <c r="C380" s="151" t="s">
        <v>733</v>
      </c>
      <c r="D380" s="151" t="s">
        <v>187</v>
      </c>
      <c r="E380" s="151">
        <v>2010</v>
      </c>
      <c r="F380" s="151" t="s">
        <v>187</v>
      </c>
      <c r="G380" s="151" t="s">
        <v>187</v>
      </c>
      <c r="H380" s="152">
        <v>40179</v>
      </c>
      <c r="K380" s="151" t="s">
        <v>8595</v>
      </c>
      <c r="L380" s="151" t="s">
        <v>733</v>
      </c>
      <c r="M380" s="151" t="s">
        <v>733</v>
      </c>
      <c r="N380" s="151" t="s">
        <v>733</v>
      </c>
      <c r="O380" s="151" t="s">
        <v>8489</v>
      </c>
      <c r="P380" s="151">
        <v>148504.79222540799</v>
      </c>
      <c r="Q380" s="151">
        <v>1</v>
      </c>
    </row>
    <row r="381" spans="1:17" hidden="1">
      <c r="A381" s="151" t="s">
        <v>732</v>
      </c>
      <c r="B381" s="151" t="s">
        <v>8584</v>
      </c>
      <c r="C381" s="151" t="s">
        <v>733</v>
      </c>
      <c r="D381" s="151" t="s">
        <v>187</v>
      </c>
      <c r="E381" s="151">
        <v>2010</v>
      </c>
      <c r="F381" s="151" t="s">
        <v>187</v>
      </c>
      <c r="G381" s="151" t="s">
        <v>187</v>
      </c>
      <c r="H381" s="152">
        <v>40179</v>
      </c>
      <c r="K381" s="151" t="s">
        <v>8596</v>
      </c>
      <c r="L381" s="151" t="s">
        <v>733</v>
      </c>
      <c r="M381" s="151" t="s">
        <v>733</v>
      </c>
      <c r="N381" s="151" t="s">
        <v>733</v>
      </c>
      <c r="O381" s="151" t="s">
        <v>8489</v>
      </c>
      <c r="P381" s="151">
        <v>1796226.45764343</v>
      </c>
      <c r="Q381" s="151">
        <v>1</v>
      </c>
    </row>
    <row r="382" spans="1:17" hidden="1">
      <c r="A382" s="151" t="s">
        <v>732</v>
      </c>
      <c r="B382" s="151" t="s">
        <v>8584</v>
      </c>
      <c r="C382" s="151" t="s">
        <v>8597</v>
      </c>
      <c r="D382" s="151" t="s">
        <v>187</v>
      </c>
      <c r="E382" s="151">
        <v>2010</v>
      </c>
      <c r="F382" s="151" t="s">
        <v>187</v>
      </c>
      <c r="G382" s="151" t="s">
        <v>187</v>
      </c>
      <c r="H382" s="152">
        <v>40179</v>
      </c>
      <c r="K382" s="151" t="s">
        <v>8598</v>
      </c>
      <c r="L382" s="151" t="s">
        <v>8597</v>
      </c>
      <c r="M382" s="151" t="s">
        <v>8597</v>
      </c>
      <c r="N382" s="151" t="s">
        <v>8597</v>
      </c>
      <c r="O382" s="151" t="s">
        <v>8489</v>
      </c>
      <c r="P382" s="151">
        <v>0</v>
      </c>
      <c r="Q382" s="151">
        <v>1</v>
      </c>
    </row>
    <row r="383" spans="1:17" hidden="1">
      <c r="A383" s="151" t="s">
        <v>732</v>
      </c>
      <c r="B383" s="151" t="s">
        <v>8584</v>
      </c>
      <c r="C383" s="151" t="s">
        <v>8599</v>
      </c>
      <c r="D383" s="151" t="s">
        <v>187</v>
      </c>
      <c r="E383" s="151">
        <v>2010</v>
      </c>
      <c r="F383" s="151" t="s">
        <v>187</v>
      </c>
      <c r="G383" s="151" t="s">
        <v>187</v>
      </c>
      <c r="H383" s="152">
        <v>40179</v>
      </c>
      <c r="K383" s="151" t="s">
        <v>8600</v>
      </c>
      <c r="L383" s="151" t="s">
        <v>8599</v>
      </c>
      <c r="M383" s="151" t="s">
        <v>8599</v>
      </c>
      <c r="N383" s="151" t="s">
        <v>8599</v>
      </c>
      <c r="O383" s="151" t="s">
        <v>8489</v>
      </c>
      <c r="P383" s="151">
        <v>243538.878716254</v>
      </c>
      <c r="Q383" s="151">
        <v>1</v>
      </c>
    </row>
    <row r="384" spans="1:17" hidden="1">
      <c r="A384" s="151" t="s">
        <v>732</v>
      </c>
      <c r="B384" s="151" t="s">
        <v>8584</v>
      </c>
      <c r="C384" s="151" t="s">
        <v>8601</v>
      </c>
      <c r="D384" s="151" t="s">
        <v>187</v>
      </c>
      <c r="E384" s="151">
        <v>2010</v>
      </c>
      <c r="F384" s="151" t="s">
        <v>187</v>
      </c>
      <c r="G384" s="151" t="s">
        <v>187</v>
      </c>
      <c r="H384" s="152">
        <v>40179</v>
      </c>
      <c r="K384" s="151" t="s">
        <v>8602</v>
      </c>
      <c r="L384" s="151" t="s">
        <v>8601</v>
      </c>
      <c r="M384" s="151" t="s">
        <v>8601</v>
      </c>
      <c r="N384" s="151" t="s">
        <v>8601</v>
      </c>
      <c r="O384" s="151" t="s">
        <v>8489</v>
      </c>
      <c r="P384" s="151">
        <v>8902.1051711889995</v>
      </c>
      <c r="Q384" s="151">
        <v>1</v>
      </c>
    </row>
    <row r="385" spans="1:17" s="179" customFormat="1">
      <c r="A385" s="179" t="s">
        <v>8484</v>
      </c>
      <c r="B385" s="179" t="s">
        <v>642</v>
      </c>
      <c r="C385" s="179" t="s">
        <v>8603</v>
      </c>
      <c r="D385" s="179" t="s">
        <v>633</v>
      </c>
      <c r="E385" s="179">
        <v>2010</v>
      </c>
      <c r="F385" s="179" t="s">
        <v>633</v>
      </c>
      <c r="G385" s="179" t="s">
        <v>633</v>
      </c>
      <c r="H385" s="180">
        <v>40179</v>
      </c>
      <c r="I385" s="179" t="s">
        <v>8486</v>
      </c>
      <c r="K385" s="179" t="s">
        <v>8604</v>
      </c>
      <c r="L385" s="179" t="s">
        <v>8603</v>
      </c>
      <c r="M385" s="179" t="s">
        <v>1014</v>
      </c>
      <c r="N385" s="179" t="s">
        <v>8488</v>
      </c>
      <c r="O385" s="179" t="s">
        <v>8489</v>
      </c>
      <c r="P385" s="179">
        <v>9354083.6911723707</v>
      </c>
      <c r="Q385" s="179">
        <v>1</v>
      </c>
    </row>
    <row r="386" spans="1:17" hidden="1">
      <c r="A386" s="151" t="s">
        <v>8484</v>
      </c>
      <c r="B386" s="151" t="s">
        <v>642</v>
      </c>
      <c r="C386" s="151" t="s">
        <v>8605</v>
      </c>
      <c r="D386" s="151" t="s">
        <v>633</v>
      </c>
      <c r="E386" s="151">
        <v>2010</v>
      </c>
      <c r="F386" s="151" t="s">
        <v>633</v>
      </c>
      <c r="G386" s="151" t="s">
        <v>633</v>
      </c>
      <c r="H386" s="152">
        <v>40179</v>
      </c>
      <c r="I386" s="151" t="s">
        <v>8486</v>
      </c>
      <c r="K386" s="151" t="s">
        <v>8606</v>
      </c>
      <c r="L386" s="151" t="s">
        <v>8605</v>
      </c>
      <c r="M386" s="151" t="s">
        <v>1014</v>
      </c>
      <c r="N386" s="151" t="s">
        <v>8488</v>
      </c>
      <c r="O386" s="151" t="s">
        <v>8489</v>
      </c>
      <c r="P386" s="151">
        <v>28597.079957122001</v>
      </c>
      <c r="Q386" s="151">
        <v>1</v>
      </c>
    </row>
    <row r="387" spans="1:17" hidden="1">
      <c r="A387" s="151" t="s">
        <v>8484</v>
      </c>
      <c r="B387" s="151" t="s">
        <v>642</v>
      </c>
      <c r="C387" s="151" t="s">
        <v>8607</v>
      </c>
      <c r="D387" s="151" t="s">
        <v>633</v>
      </c>
      <c r="E387" s="151">
        <v>2010</v>
      </c>
      <c r="F387" s="151" t="s">
        <v>633</v>
      </c>
      <c r="G387" s="151" t="s">
        <v>633</v>
      </c>
      <c r="H387" s="152">
        <v>40179</v>
      </c>
      <c r="I387" s="151" t="s">
        <v>8486</v>
      </c>
      <c r="K387" s="151" t="s">
        <v>8608</v>
      </c>
      <c r="L387" s="151" t="s">
        <v>8607</v>
      </c>
      <c r="M387" s="151" t="s">
        <v>1014</v>
      </c>
      <c r="N387" s="151" t="s">
        <v>8488</v>
      </c>
      <c r="O387" s="151" t="s">
        <v>8489</v>
      </c>
      <c r="P387" s="151">
        <v>0</v>
      </c>
      <c r="Q387" s="151">
        <v>1</v>
      </c>
    </row>
    <row r="388" spans="1:17" hidden="1">
      <c r="A388" s="151" t="s">
        <v>8484</v>
      </c>
      <c r="B388" s="151" t="s">
        <v>642</v>
      </c>
      <c r="C388" s="151" t="s">
        <v>8609</v>
      </c>
      <c r="D388" s="151" t="s">
        <v>633</v>
      </c>
      <c r="E388" s="151">
        <v>2010</v>
      </c>
      <c r="F388" s="151" t="s">
        <v>633</v>
      </c>
      <c r="G388" s="151" t="s">
        <v>633</v>
      </c>
      <c r="H388" s="152">
        <v>40179</v>
      </c>
      <c r="I388" s="151" t="s">
        <v>8486</v>
      </c>
      <c r="K388" s="151" t="s">
        <v>8610</v>
      </c>
      <c r="L388" s="151" t="s">
        <v>8609</v>
      </c>
      <c r="M388" s="151" t="s">
        <v>1014</v>
      </c>
      <c r="N388" s="151" t="s">
        <v>8488</v>
      </c>
      <c r="O388" s="151" t="s">
        <v>8489</v>
      </c>
      <c r="P388" s="151">
        <v>458739.74673491402</v>
      </c>
      <c r="Q388" s="151">
        <v>1</v>
      </c>
    </row>
    <row r="389" spans="1:17" hidden="1">
      <c r="A389" s="151" t="s">
        <v>8484</v>
      </c>
      <c r="B389" s="151" t="s">
        <v>8498</v>
      </c>
      <c r="C389" s="151" t="s">
        <v>698</v>
      </c>
      <c r="D389" s="151" t="s">
        <v>633</v>
      </c>
      <c r="E389" s="151">
        <v>2010</v>
      </c>
      <c r="F389" s="151" t="s">
        <v>633</v>
      </c>
      <c r="G389" s="151" t="s">
        <v>633</v>
      </c>
      <c r="H389" s="152">
        <v>40179</v>
      </c>
      <c r="K389" s="151" t="s">
        <v>8499</v>
      </c>
      <c r="L389" s="151" t="s">
        <v>698</v>
      </c>
      <c r="M389" s="151" t="s">
        <v>698</v>
      </c>
      <c r="N389" s="151" t="s">
        <v>698</v>
      </c>
      <c r="O389" s="151" t="s">
        <v>8489</v>
      </c>
      <c r="P389" s="151">
        <v>0</v>
      </c>
      <c r="Q389" s="151">
        <v>1</v>
      </c>
    </row>
    <row r="390" spans="1:17" hidden="1">
      <c r="A390" s="151" t="s">
        <v>8484</v>
      </c>
      <c r="B390" s="151" t="s">
        <v>8498</v>
      </c>
      <c r="C390" s="151" t="s">
        <v>8500</v>
      </c>
      <c r="D390" s="151" t="s">
        <v>633</v>
      </c>
      <c r="E390" s="151">
        <v>2010</v>
      </c>
      <c r="F390" s="151" t="s">
        <v>633</v>
      </c>
      <c r="G390" s="151" t="s">
        <v>633</v>
      </c>
      <c r="H390" s="152">
        <v>40179</v>
      </c>
      <c r="K390" s="151" t="s">
        <v>8501</v>
      </c>
      <c r="L390" s="151" t="s">
        <v>8500</v>
      </c>
      <c r="M390" s="151" t="s">
        <v>8500</v>
      </c>
      <c r="N390" s="151" t="s">
        <v>8500</v>
      </c>
      <c r="O390" s="151" t="s">
        <v>8489</v>
      </c>
      <c r="P390" s="151">
        <v>0</v>
      </c>
      <c r="Q390" s="151">
        <v>1</v>
      </c>
    </row>
    <row r="391" spans="1:17" hidden="1">
      <c r="A391" s="151" t="s">
        <v>8484</v>
      </c>
      <c r="B391" s="151" t="s">
        <v>8498</v>
      </c>
      <c r="C391" s="151" t="s">
        <v>8502</v>
      </c>
      <c r="D391" s="151" t="s">
        <v>633</v>
      </c>
      <c r="E391" s="151">
        <v>2010</v>
      </c>
      <c r="F391" s="151" t="s">
        <v>633</v>
      </c>
      <c r="G391" s="151" t="s">
        <v>633</v>
      </c>
      <c r="H391" s="152">
        <v>40179</v>
      </c>
      <c r="K391" s="151" t="s">
        <v>8503</v>
      </c>
      <c r="L391" s="151" t="s">
        <v>8502</v>
      </c>
      <c r="M391" s="151" t="s">
        <v>8502</v>
      </c>
      <c r="N391" s="151" t="s">
        <v>8502</v>
      </c>
      <c r="O391" s="151" t="s">
        <v>8489</v>
      </c>
      <c r="P391" s="151">
        <v>2463462.7993748002</v>
      </c>
      <c r="Q391" s="151">
        <v>1</v>
      </c>
    </row>
    <row r="392" spans="1:17" hidden="1">
      <c r="A392" s="151" t="s">
        <v>8484</v>
      </c>
      <c r="B392" s="151" t="s">
        <v>8498</v>
      </c>
      <c r="C392" s="151" t="s">
        <v>8504</v>
      </c>
      <c r="D392" s="151" t="s">
        <v>633</v>
      </c>
      <c r="E392" s="151">
        <v>2010</v>
      </c>
      <c r="F392" s="151" t="s">
        <v>633</v>
      </c>
      <c r="G392" s="151" t="s">
        <v>633</v>
      </c>
      <c r="H392" s="152">
        <v>40179</v>
      </c>
      <c r="K392" s="151" t="s">
        <v>8505</v>
      </c>
      <c r="L392" s="151" t="s">
        <v>8504</v>
      </c>
      <c r="M392" s="151" t="s">
        <v>8504</v>
      </c>
      <c r="N392" s="151" t="s">
        <v>8504</v>
      </c>
      <c r="O392" s="151" t="s">
        <v>8489</v>
      </c>
      <c r="P392" s="151">
        <v>0</v>
      </c>
      <c r="Q392" s="151">
        <v>1</v>
      </c>
    </row>
    <row r="393" spans="1:17" hidden="1">
      <c r="A393" s="151" t="s">
        <v>8484</v>
      </c>
      <c r="B393" s="151" t="s">
        <v>8611</v>
      </c>
      <c r="C393" s="151" t="s">
        <v>8613</v>
      </c>
      <c r="D393" s="151" t="s">
        <v>633</v>
      </c>
      <c r="E393" s="151">
        <v>2010</v>
      </c>
      <c r="F393" s="151" t="s">
        <v>633</v>
      </c>
      <c r="G393" s="151" t="s">
        <v>633</v>
      </c>
      <c r="H393" s="152">
        <v>40179</v>
      </c>
      <c r="I393" s="151" t="s">
        <v>8611</v>
      </c>
      <c r="K393" s="151" t="s">
        <v>8614</v>
      </c>
      <c r="L393" s="151" t="s">
        <v>8613</v>
      </c>
      <c r="M393" s="151" t="s">
        <v>8613</v>
      </c>
      <c r="N393" s="151" t="s">
        <v>8613</v>
      </c>
      <c r="O393" s="151" t="s">
        <v>8489</v>
      </c>
      <c r="P393" s="151">
        <v>-5528194.2326427503</v>
      </c>
      <c r="Q393" s="151">
        <v>1</v>
      </c>
    </row>
    <row r="394" spans="1:17" hidden="1">
      <c r="A394" s="151" t="s">
        <v>8484</v>
      </c>
      <c r="B394" s="151" t="s">
        <v>8506</v>
      </c>
      <c r="C394" s="151" t="s">
        <v>8615</v>
      </c>
      <c r="D394" s="151" t="s">
        <v>633</v>
      </c>
      <c r="E394" s="151">
        <v>2010</v>
      </c>
      <c r="F394" s="151" t="s">
        <v>633</v>
      </c>
      <c r="G394" s="151" t="s">
        <v>633</v>
      </c>
      <c r="H394" s="152">
        <v>40179</v>
      </c>
      <c r="I394" s="151" t="s">
        <v>8508</v>
      </c>
      <c r="K394" s="151" t="s">
        <v>8615</v>
      </c>
      <c r="L394" s="151" t="s">
        <v>8615</v>
      </c>
      <c r="M394" s="151" t="s">
        <v>8615</v>
      </c>
      <c r="N394" s="151" t="s">
        <v>8615</v>
      </c>
      <c r="O394" s="151" t="s">
        <v>8489</v>
      </c>
      <c r="P394" s="151">
        <v>0</v>
      </c>
      <c r="Q394" s="151">
        <v>1</v>
      </c>
    </row>
    <row r="395" spans="1:17" hidden="1">
      <c r="A395" s="151" t="s">
        <v>8484</v>
      </c>
      <c r="B395" s="151" t="s">
        <v>8506</v>
      </c>
      <c r="C395" s="151" t="s">
        <v>8507</v>
      </c>
      <c r="D395" s="151" t="s">
        <v>633</v>
      </c>
      <c r="E395" s="151">
        <v>2010</v>
      </c>
      <c r="F395" s="151" t="s">
        <v>633</v>
      </c>
      <c r="G395" s="151" t="s">
        <v>633</v>
      </c>
      <c r="H395" s="152">
        <v>40179</v>
      </c>
      <c r="I395" s="151" t="s">
        <v>8508</v>
      </c>
      <c r="K395" s="151" t="s">
        <v>8507</v>
      </c>
      <c r="L395" s="151" t="s">
        <v>8507</v>
      </c>
      <c r="M395" s="151" t="s">
        <v>8507</v>
      </c>
      <c r="N395" s="151" t="s">
        <v>8509</v>
      </c>
      <c r="O395" s="151" t="s">
        <v>8489</v>
      </c>
      <c r="P395" s="151">
        <v>0</v>
      </c>
      <c r="Q395" s="151">
        <v>1</v>
      </c>
    </row>
    <row r="396" spans="1:17" hidden="1">
      <c r="A396" s="151" t="s">
        <v>8484</v>
      </c>
      <c r="B396" s="151" t="s">
        <v>8506</v>
      </c>
      <c r="C396" s="151" t="s">
        <v>8513</v>
      </c>
      <c r="D396" s="151" t="s">
        <v>633</v>
      </c>
      <c r="E396" s="151">
        <v>2010</v>
      </c>
      <c r="F396" s="151" t="s">
        <v>633</v>
      </c>
      <c r="G396" s="151" t="s">
        <v>633</v>
      </c>
      <c r="H396" s="152">
        <v>40179</v>
      </c>
      <c r="I396" s="151" t="s">
        <v>8508</v>
      </c>
      <c r="K396" s="151" t="s">
        <v>8513</v>
      </c>
      <c r="L396" s="151" t="s">
        <v>8513</v>
      </c>
      <c r="M396" s="151" t="s">
        <v>8513</v>
      </c>
      <c r="N396" s="151" t="s">
        <v>8509</v>
      </c>
      <c r="O396" s="151" t="s">
        <v>8489</v>
      </c>
      <c r="P396" s="151">
        <v>0</v>
      </c>
      <c r="Q396" s="151">
        <v>1</v>
      </c>
    </row>
    <row r="397" spans="1:17" hidden="1">
      <c r="A397" s="151" t="s">
        <v>8484</v>
      </c>
      <c r="B397" s="151" t="s">
        <v>8506</v>
      </c>
      <c r="C397" s="151" t="s">
        <v>8514</v>
      </c>
      <c r="D397" s="151" t="s">
        <v>633</v>
      </c>
      <c r="E397" s="151">
        <v>2010</v>
      </c>
      <c r="F397" s="151" t="s">
        <v>633</v>
      </c>
      <c r="G397" s="151" t="s">
        <v>633</v>
      </c>
      <c r="H397" s="152">
        <v>40179</v>
      </c>
      <c r="I397" s="151" t="s">
        <v>8508</v>
      </c>
      <c r="K397" s="151" t="s">
        <v>8616</v>
      </c>
      <c r="L397" s="151" t="s">
        <v>8514</v>
      </c>
      <c r="M397" s="151" t="s">
        <v>8514</v>
      </c>
      <c r="N397" s="151" t="s">
        <v>8509</v>
      </c>
      <c r="O397" s="151" t="s">
        <v>8489</v>
      </c>
      <c r="P397" s="151">
        <v>0</v>
      </c>
      <c r="Q397" s="151">
        <v>1</v>
      </c>
    </row>
    <row r="398" spans="1:17" hidden="1">
      <c r="A398" s="151" t="s">
        <v>8518</v>
      </c>
      <c r="B398" s="151" t="s">
        <v>8617</v>
      </c>
      <c r="C398" s="151" t="s">
        <v>8579</v>
      </c>
      <c r="D398" s="151" t="s">
        <v>633</v>
      </c>
      <c r="E398" s="151">
        <v>2010</v>
      </c>
      <c r="F398" s="151" t="s">
        <v>633</v>
      </c>
      <c r="G398" s="151" t="s">
        <v>633</v>
      </c>
      <c r="H398" s="152">
        <v>40179</v>
      </c>
      <c r="K398" s="151" t="s">
        <v>8618</v>
      </c>
      <c r="L398" s="151" t="s">
        <v>8579</v>
      </c>
      <c r="M398" s="151" t="s">
        <v>8579</v>
      </c>
      <c r="N398" s="151" t="s">
        <v>8579</v>
      </c>
      <c r="O398" s="151" t="s">
        <v>8489</v>
      </c>
      <c r="P398" s="151">
        <v>92798.410747982998</v>
      </c>
      <c r="Q398" s="151">
        <v>1</v>
      </c>
    </row>
    <row r="399" spans="1:17" hidden="1">
      <c r="A399" s="151" t="s">
        <v>8518</v>
      </c>
      <c r="B399" s="151" t="s">
        <v>8498</v>
      </c>
      <c r="C399" s="151" t="s">
        <v>698</v>
      </c>
      <c r="D399" s="151" t="s">
        <v>633</v>
      </c>
      <c r="E399" s="151">
        <v>2010</v>
      </c>
      <c r="F399" s="151" t="s">
        <v>8619</v>
      </c>
      <c r="G399" s="151" t="s">
        <v>633</v>
      </c>
      <c r="H399" s="152">
        <v>40179</v>
      </c>
      <c r="K399" s="151" t="s">
        <v>8499</v>
      </c>
      <c r="L399" s="151" t="s">
        <v>698</v>
      </c>
      <c r="M399" s="151" t="s">
        <v>698</v>
      </c>
      <c r="N399" s="151" t="s">
        <v>698</v>
      </c>
      <c r="O399" s="151" t="s">
        <v>8489</v>
      </c>
      <c r="P399" s="151">
        <v>0</v>
      </c>
      <c r="Q399" s="151">
        <v>1</v>
      </c>
    </row>
    <row r="400" spans="1:17" hidden="1">
      <c r="A400" s="151" t="s">
        <v>8518</v>
      </c>
      <c r="B400" s="151" t="s">
        <v>8498</v>
      </c>
      <c r="C400" s="151" t="s">
        <v>698</v>
      </c>
      <c r="D400" s="151" t="s">
        <v>633</v>
      </c>
      <c r="E400" s="151">
        <v>2010</v>
      </c>
      <c r="F400" s="151" t="s">
        <v>633</v>
      </c>
      <c r="G400" s="151" t="s">
        <v>633</v>
      </c>
      <c r="H400" s="152">
        <v>40179</v>
      </c>
      <c r="K400" s="151" t="s">
        <v>8499</v>
      </c>
      <c r="L400" s="151" t="s">
        <v>698</v>
      </c>
      <c r="M400" s="151" t="s">
        <v>698</v>
      </c>
      <c r="N400" s="151" t="s">
        <v>698</v>
      </c>
      <c r="O400" s="151" t="s">
        <v>8489</v>
      </c>
      <c r="P400" s="151">
        <v>95497.320566056005</v>
      </c>
      <c r="Q400" s="151">
        <v>1</v>
      </c>
    </row>
    <row r="401" spans="1:17" hidden="1">
      <c r="A401" s="151" t="s">
        <v>8518</v>
      </c>
      <c r="B401" s="151" t="s">
        <v>8498</v>
      </c>
      <c r="C401" s="151" t="s">
        <v>8620</v>
      </c>
      <c r="D401" s="151" t="s">
        <v>633</v>
      </c>
      <c r="E401" s="151">
        <v>2010</v>
      </c>
      <c r="F401" s="151" t="s">
        <v>633</v>
      </c>
      <c r="G401" s="151" t="s">
        <v>633</v>
      </c>
      <c r="H401" s="152">
        <v>40179</v>
      </c>
      <c r="K401" s="151" t="s">
        <v>8621</v>
      </c>
      <c r="L401" s="151" t="s">
        <v>8620</v>
      </c>
      <c r="M401" s="151" t="s">
        <v>8620</v>
      </c>
      <c r="N401" s="151" t="s">
        <v>8620</v>
      </c>
      <c r="O401" s="151" t="s">
        <v>8489</v>
      </c>
      <c r="P401" s="151">
        <v>1197.679738562</v>
      </c>
      <c r="Q401" s="151">
        <v>1</v>
      </c>
    </row>
    <row r="402" spans="1:17" hidden="1">
      <c r="A402" s="151" t="s">
        <v>8518</v>
      </c>
      <c r="B402" s="151" t="s">
        <v>8498</v>
      </c>
      <c r="C402" s="151" t="s">
        <v>8500</v>
      </c>
      <c r="D402" s="151" t="s">
        <v>633</v>
      </c>
      <c r="E402" s="151">
        <v>2010</v>
      </c>
      <c r="F402" s="151" t="s">
        <v>8619</v>
      </c>
      <c r="G402" s="151" t="s">
        <v>633</v>
      </c>
      <c r="H402" s="152">
        <v>40179</v>
      </c>
      <c r="K402" s="151" t="s">
        <v>8501</v>
      </c>
      <c r="L402" s="151" t="s">
        <v>8500</v>
      </c>
      <c r="M402" s="151" t="s">
        <v>8500</v>
      </c>
      <c r="N402" s="151" t="s">
        <v>8500</v>
      </c>
      <c r="O402" s="151" t="s">
        <v>8489</v>
      </c>
      <c r="P402" s="151">
        <v>0</v>
      </c>
      <c r="Q402" s="151">
        <v>1</v>
      </c>
    </row>
    <row r="403" spans="1:17" hidden="1">
      <c r="A403" s="151" t="s">
        <v>8518</v>
      </c>
      <c r="B403" s="151" t="s">
        <v>8498</v>
      </c>
      <c r="C403" s="151" t="s">
        <v>8500</v>
      </c>
      <c r="D403" s="151" t="s">
        <v>633</v>
      </c>
      <c r="E403" s="151">
        <v>2010</v>
      </c>
      <c r="F403" s="151" t="s">
        <v>633</v>
      </c>
      <c r="G403" s="151" t="s">
        <v>633</v>
      </c>
      <c r="H403" s="152">
        <v>40179</v>
      </c>
      <c r="K403" s="151" t="s">
        <v>8501</v>
      </c>
      <c r="L403" s="151" t="s">
        <v>8500</v>
      </c>
      <c r="M403" s="151" t="s">
        <v>8500</v>
      </c>
      <c r="N403" s="151" t="s">
        <v>8500</v>
      </c>
      <c r="O403" s="151" t="s">
        <v>8489</v>
      </c>
      <c r="P403" s="151">
        <v>4977613.79416674</v>
      </c>
      <c r="Q403" s="151">
        <v>1</v>
      </c>
    </row>
    <row r="404" spans="1:17" hidden="1">
      <c r="A404" s="151" t="s">
        <v>8518</v>
      </c>
      <c r="B404" s="151" t="s">
        <v>8498</v>
      </c>
      <c r="C404" s="151" t="s">
        <v>8502</v>
      </c>
      <c r="D404" s="151" t="s">
        <v>633</v>
      </c>
      <c r="E404" s="151">
        <v>2010</v>
      </c>
      <c r="F404" s="151" t="s">
        <v>8619</v>
      </c>
      <c r="G404" s="151" t="s">
        <v>633</v>
      </c>
      <c r="H404" s="152">
        <v>40179</v>
      </c>
      <c r="K404" s="151" t="s">
        <v>8503</v>
      </c>
      <c r="L404" s="151" t="s">
        <v>8502</v>
      </c>
      <c r="M404" s="151" t="s">
        <v>8502</v>
      </c>
      <c r="N404" s="151" t="s">
        <v>8502</v>
      </c>
      <c r="O404" s="151" t="s">
        <v>8489</v>
      </c>
      <c r="P404" s="151">
        <v>0</v>
      </c>
      <c r="Q404" s="151">
        <v>1</v>
      </c>
    </row>
    <row r="405" spans="1:17" hidden="1">
      <c r="A405" s="151" t="s">
        <v>8518</v>
      </c>
      <c r="B405" s="151" t="s">
        <v>8498</v>
      </c>
      <c r="C405" s="151" t="s">
        <v>8502</v>
      </c>
      <c r="D405" s="151" t="s">
        <v>633</v>
      </c>
      <c r="E405" s="151">
        <v>2010</v>
      </c>
      <c r="F405" s="151" t="s">
        <v>633</v>
      </c>
      <c r="G405" s="151" t="s">
        <v>633</v>
      </c>
      <c r="H405" s="152">
        <v>40179</v>
      </c>
      <c r="K405" s="151" t="s">
        <v>8503</v>
      </c>
      <c r="L405" s="151" t="s">
        <v>8502</v>
      </c>
      <c r="M405" s="151" t="s">
        <v>8502</v>
      </c>
      <c r="N405" s="151" t="s">
        <v>8502</v>
      </c>
      <c r="O405" s="151" t="s">
        <v>8489</v>
      </c>
      <c r="P405" s="151">
        <v>563465.398765872</v>
      </c>
      <c r="Q405" s="151">
        <v>1</v>
      </c>
    </row>
    <row r="406" spans="1:17" hidden="1">
      <c r="A406" s="151" t="s">
        <v>8518</v>
      </c>
      <c r="B406" s="151" t="s">
        <v>8498</v>
      </c>
      <c r="C406" s="151" t="s">
        <v>8504</v>
      </c>
      <c r="D406" s="151" t="s">
        <v>633</v>
      </c>
      <c r="E406" s="151">
        <v>2010</v>
      </c>
      <c r="F406" s="151" t="s">
        <v>8619</v>
      </c>
      <c r="G406" s="151" t="s">
        <v>633</v>
      </c>
      <c r="H406" s="152">
        <v>40179</v>
      </c>
      <c r="K406" s="151" t="s">
        <v>8505</v>
      </c>
      <c r="L406" s="151" t="s">
        <v>8504</v>
      </c>
      <c r="M406" s="151" t="s">
        <v>8504</v>
      </c>
      <c r="N406" s="151" t="s">
        <v>8504</v>
      </c>
      <c r="O406" s="151" t="s">
        <v>8489</v>
      </c>
      <c r="P406" s="151">
        <v>0</v>
      </c>
      <c r="Q406" s="151">
        <v>1</v>
      </c>
    </row>
    <row r="407" spans="1:17" hidden="1">
      <c r="A407" s="151" t="s">
        <v>8518</v>
      </c>
      <c r="B407" s="151" t="s">
        <v>8498</v>
      </c>
      <c r="C407" s="151" t="s">
        <v>8504</v>
      </c>
      <c r="D407" s="151" t="s">
        <v>633</v>
      </c>
      <c r="E407" s="151">
        <v>2010</v>
      </c>
      <c r="F407" s="151" t="s">
        <v>633</v>
      </c>
      <c r="G407" s="151" t="s">
        <v>633</v>
      </c>
      <c r="H407" s="152">
        <v>40179</v>
      </c>
      <c r="K407" s="151" t="s">
        <v>8505</v>
      </c>
      <c r="L407" s="151" t="s">
        <v>8504</v>
      </c>
      <c r="M407" s="151" t="s">
        <v>8504</v>
      </c>
      <c r="N407" s="151" t="s">
        <v>8504</v>
      </c>
      <c r="O407" s="151" t="s">
        <v>8489</v>
      </c>
      <c r="P407" s="151">
        <v>0</v>
      </c>
      <c r="Q407" s="151">
        <v>1</v>
      </c>
    </row>
    <row r="408" spans="1:17" hidden="1">
      <c r="A408" s="151" t="s">
        <v>8519</v>
      </c>
      <c r="B408" s="151" t="s">
        <v>8498</v>
      </c>
      <c r="C408" s="151" t="s">
        <v>698</v>
      </c>
      <c r="D408" s="151" t="s">
        <v>633</v>
      </c>
      <c r="E408" s="151">
        <v>2010</v>
      </c>
      <c r="F408" s="151" t="s">
        <v>8619</v>
      </c>
      <c r="G408" s="151" t="s">
        <v>633</v>
      </c>
      <c r="H408" s="152">
        <v>40179</v>
      </c>
      <c r="I408" s="151" t="s">
        <v>8520</v>
      </c>
      <c r="K408" s="151" t="s">
        <v>8499</v>
      </c>
      <c r="L408" s="151" t="s">
        <v>698</v>
      </c>
      <c r="M408" s="151" t="s">
        <v>698</v>
      </c>
      <c r="N408" s="151" t="s">
        <v>698</v>
      </c>
      <c r="O408" s="151" t="s">
        <v>8489</v>
      </c>
      <c r="P408" s="151">
        <v>0</v>
      </c>
      <c r="Q408" s="151">
        <v>1</v>
      </c>
    </row>
    <row r="409" spans="1:17" hidden="1">
      <c r="A409" s="151" t="s">
        <v>8519</v>
      </c>
      <c r="B409" s="151" t="s">
        <v>8498</v>
      </c>
      <c r="C409" s="151" t="s">
        <v>698</v>
      </c>
      <c r="D409" s="151" t="s">
        <v>633</v>
      </c>
      <c r="E409" s="151">
        <v>2010</v>
      </c>
      <c r="F409" s="151" t="s">
        <v>633</v>
      </c>
      <c r="G409" s="151" t="s">
        <v>633</v>
      </c>
      <c r="H409" s="152">
        <v>40179</v>
      </c>
      <c r="I409" s="151" t="s">
        <v>8520</v>
      </c>
      <c r="K409" s="151" t="s">
        <v>8499</v>
      </c>
      <c r="L409" s="151" t="s">
        <v>698</v>
      </c>
      <c r="M409" s="151" t="s">
        <v>698</v>
      </c>
      <c r="N409" s="151" t="s">
        <v>698</v>
      </c>
      <c r="O409" s="151" t="s">
        <v>8489</v>
      </c>
      <c r="P409" s="151">
        <v>32532374.9006407</v>
      </c>
      <c r="Q409" s="151">
        <v>1</v>
      </c>
    </row>
    <row r="410" spans="1:17" hidden="1">
      <c r="A410" s="151" t="s">
        <v>8519</v>
      </c>
      <c r="B410" s="151" t="s">
        <v>8498</v>
      </c>
      <c r="C410" s="151" t="s">
        <v>8622</v>
      </c>
      <c r="D410" s="151" t="s">
        <v>633</v>
      </c>
      <c r="E410" s="151">
        <v>2010</v>
      </c>
      <c r="F410" s="151" t="s">
        <v>633</v>
      </c>
      <c r="G410" s="151" t="s">
        <v>633</v>
      </c>
      <c r="H410" s="152">
        <v>40179</v>
      </c>
      <c r="I410" s="151" t="s">
        <v>8520</v>
      </c>
      <c r="K410" s="151" t="s">
        <v>8623</v>
      </c>
      <c r="L410" s="151" t="s">
        <v>8622</v>
      </c>
      <c r="M410" s="151" t="s">
        <v>8622</v>
      </c>
      <c r="N410" s="151" t="s">
        <v>8622</v>
      </c>
      <c r="O410" s="151" t="s">
        <v>8489</v>
      </c>
      <c r="P410" s="151">
        <v>6447.3442213939998</v>
      </c>
      <c r="Q410" s="151">
        <v>1</v>
      </c>
    </row>
    <row r="411" spans="1:17" hidden="1">
      <c r="A411" s="151" t="s">
        <v>8519</v>
      </c>
      <c r="B411" s="151" t="s">
        <v>8498</v>
      </c>
      <c r="C411" s="151" t="s">
        <v>8522</v>
      </c>
      <c r="D411" s="151" t="s">
        <v>633</v>
      </c>
      <c r="E411" s="151">
        <v>2010</v>
      </c>
      <c r="F411" s="151" t="s">
        <v>8619</v>
      </c>
      <c r="G411" s="151" t="s">
        <v>633</v>
      </c>
      <c r="H411" s="152">
        <v>40179</v>
      </c>
      <c r="I411" s="151" t="s">
        <v>8523</v>
      </c>
      <c r="K411" s="151" t="s">
        <v>8524</v>
      </c>
      <c r="L411" s="151" t="s">
        <v>8522</v>
      </c>
      <c r="M411" s="151" t="s">
        <v>8522</v>
      </c>
      <c r="N411" s="151" t="s">
        <v>8522</v>
      </c>
      <c r="O411" s="151" t="s">
        <v>8489</v>
      </c>
      <c r="P411" s="151">
        <v>0</v>
      </c>
      <c r="Q411" s="151">
        <v>1</v>
      </c>
    </row>
    <row r="412" spans="1:17" hidden="1">
      <c r="A412" s="151" t="s">
        <v>8519</v>
      </c>
      <c r="B412" s="151" t="s">
        <v>8498</v>
      </c>
      <c r="C412" s="151" t="s">
        <v>8522</v>
      </c>
      <c r="D412" s="151" t="s">
        <v>633</v>
      </c>
      <c r="E412" s="151">
        <v>2010</v>
      </c>
      <c r="F412" s="151" t="s">
        <v>633</v>
      </c>
      <c r="G412" s="151" t="s">
        <v>633</v>
      </c>
      <c r="H412" s="152">
        <v>40179</v>
      </c>
      <c r="I412" s="151" t="s">
        <v>8523</v>
      </c>
      <c r="K412" s="151" t="s">
        <v>8524</v>
      </c>
      <c r="L412" s="151" t="s">
        <v>8522</v>
      </c>
      <c r="M412" s="151" t="s">
        <v>8522</v>
      </c>
      <c r="N412" s="151" t="s">
        <v>8522</v>
      </c>
      <c r="O412" s="151" t="s">
        <v>8489</v>
      </c>
      <c r="P412" s="151">
        <v>13697318.7953791</v>
      </c>
      <c r="Q412" s="151">
        <v>1</v>
      </c>
    </row>
    <row r="413" spans="1:17" hidden="1">
      <c r="A413" s="151" t="s">
        <v>8519</v>
      </c>
      <c r="B413" s="151" t="s">
        <v>8498</v>
      </c>
      <c r="C413" s="151" t="s">
        <v>8500</v>
      </c>
      <c r="D413" s="151" t="s">
        <v>633</v>
      </c>
      <c r="E413" s="151">
        <v>2010</v>
      </c>
      <c r="F413" s="151" t="s">
        <v>8619</v>
      </c>
      <c r="G413" s="151" t="s">
        <v>633</v>
      </c>
      <c r="H413" s="152">
        <v>40179</v>
      </c>
      <c r="I413" s="151" t="s">
        <v>8520</v>
      </c>
      <c r="K413" s="151" t="s">
        <v>8501</v>
      </c>
      <c r="L413" s="151" t="s">
        <v>8500</v>
      </c>
      <c r="M413" s="151" t="s">
        <v>8500</v>
      </c>
      <c r="N413" s="151" t="s">
        <v>8500</v>
      </c>
      <c r="O413" s="151" t="s">
        <v>8489</v>
      </c>
      <c r="P413" s="151">
        <v>0</v>
      </c>
      <c r="Q413" s="151">
        <v>1</v>
      </c>
    </row>
    <row r="414" spans="1:17" hidden="1">
      <c r="A414" s="151" t="s">
        <v>8519</v>
      </c>
      <c r="B414" s="151" t="s">
        <v>8498</v>
      </c>
      <c r="C414" s="151" t="s">
        <v>8500</v>
      </c>
      <c r="D414" s="151" t="s">
        <v>633</v>
      </c>
      <c r="E414" s="151">
        <v>2010</v>
      </c>
      <c r="F414" s="151" t="s">
        <v>633</v>
      </c>
      <c r="G414" s="151" t="s">
        <v>633</v>
      </c>
      <c r="H414" s="152">
        <v>40179</v>
      </c>
      <c r="I414" s="151" t="s">
        <v>8520</v>
      </c>
      <c r="K414" s="151" t="s">
        <v>8501</v>
      </c>
      <c r="L414" s="151" t="s">
        <v>8500</v>
      </c>
      <c r="M414" s="151" t="s">
        <v>8500</v>
      </c>
      <c r="N414" s="151" t="s">
        <v>8500</v>
      </c>
      <c r="O414" s="151" t="s">
        <v>8489</v>
      </c>
      <c r="P414" s="151">
        <v>2427376.5718930298</v>
      </c>
      <c r="Q414" s="151">
        <v>1</v>
      </c>
    </row>
    <row r="415" spans="1:17" hidden="1">
      <c r="A415" s="151" t="s">
        <v>8519</v>
      </c>
      <c r="B415" s="151" t="s">
        <v>8498</v>
      </c>
      <c r="C415" s="151" t="s">
        <v>8502</v>
      </c>
      <c r="D415" s="151" t="s">
        <v>633</v>
      </c>
      <c r="E415" s="151">
        <v>2010</v>
      </c>
      <c r="F415" s="151" t="s">
        <v>8619</v>
      </c>
      <c r="G415" s="151" t="s">
        <v>633</v>
      </c>
      <c r="H415" s="152">
        <v>40179</v>
      </c>
      <c r="I415" s="151" t="s">
        <v>8520</v>
      </c>
      <c r="K415" s="151" t="s">
        <v>8503</v>
      </c>
      <c r="L415" s="151" t="s">
        <v>8502</v>
      </c>
      <c r="M415" s="151" t="s">
        <v>8502</v>
      </c>
      <c r="N415" s="151" t="s">
        <v>8502</v>
      </c>
      <c r="O415" s="151" t="s">
        <v>8489</v>
      </c>
      <c r="P415" s="151">
        <v>0</v>
      </c>
      <c r="Q415" s="151">
        <v>1</v>
      </c>
    </row>
    <row r="416" spans="1:17" hidden="1">
      <c r="A416" s="151" t="s">
        <v>8519</v>
      </c>
      <c r="B416" s="151" t="s">
        <v>8498</v>
      </c>
      <c r="C416" s="151" t="s">
        <v>8502</v>
      </c>
      <c r="D416" s="151" t="s">
        <v>633</v>
      </c>
      <c r="E416" s="151">
        <v>2010</v>
      </c>
      <c r="F416" s="151" t="s">
        <v>633</v>
      </c>
      <c r="G416" s="151" t="s">
        <v>633</v>
      </c>
      <c r="H416" s="152">
        <v>40179</v>
      </c>
      <c r="I416" s="151" t="s">
        <v>8520</v>
      </c>
      <c r="K416" s="151" t="s">
        <v>8503</v>
      </c>
      <c r="L416" s="151" t="s">
        <v>8502</v>
      </c>
      <c r="M416" s="151" t="s">
        <v>8502</v>
      </c>
      <c r="N416" s="151" t="s">
        <v>8502</v>
      </c>
      <c r="O416" s="151" t="s">
        <v>8489</v>
      </c>
      <c r="P416" s="151">
        <v>70569.050772211995</v>
      </c>
      <c r="Q416" s="151">
        <v>1</v>
      </c>
    </row>
    <row r="417" spans="1:17" hidden="1">
      <c r="A417" s="151" t="s">
        <v>8519</v>
      </c>
      <c r="B417" s="151" t="s">
        <v>8498</v>
      </c>
      <c r="C417" s="151" t="s">
        <v>8504</v>
      </c>
      <c r="D417" s="151" t="s">
        <v>633</v>
      </c>
      <c r="E417" s="151">
        <v>2010</v>
      </c>
      <c r="F417" s="151" t="s">
        <v>8619</v>
      </c>
      <c r="G417" s="151" t="s">
        <v>633</v>
      </c>
      <c r="H417" s="152">
        <v>40179</v>
      </c>
      <c r="I417" s="151" t="s">
        <v>8520</v>
      </c>
      <c r="K417" s="151" t="s">
        <v>8505</v>
      </c>
      <c r="L417" s="151" t="s">
        <v>8504</v>
      </c>
      <c r="M417" s="151" t="s">
        <v>8504</v>
      </c>
      <c r="N417" s="151" t="s">
        <v>8504</v>
      </c>
      <c r="O417" s="151" t="s">
        <v>8489</v>
      </c>
      <c r="P417" s="151">
        <v>0</v>
      </c>
      <c r="Q417" s="151">
        <v>1</v>
      </c>
    </row>
    <row r="418" spans="1:17" hidden="1">
      <c r="A418" s="151" t="s">
        <v>8519</v>
      </c>
      <c r="B418" s="151" t="s">
        <v>8498</v>
      </c>
      <c r="C418" s="151" t="s">
        <v>8504</v>
      </c>
      <c r="D418" s="151" t="s">
        <v>633</v>
      </c>
      <c r="E418" s="151">
        <v>2010</v>
      </c>
      <c r="F418" s="151" t="s">
        <v>633</v>
      </c>
      <c r="G418" s="151" t="s">
        <v>633</v>
      </c>
      <c r="H418" s="152">
        <v>40179</v>
      </c>
      <c r="I418" s="151" t="s">
        <v>8520</v>
      </c>
      <c r="K418" s="151" t="s">
        <v>8505</v>
      </c>
      <c r="L418" s="151" t="s">
        <v>8504</v>
      </c>
      <c r="M418" s="151" t="s">
        <v>8504</v>
      </c>
      <c r="N418" s="151" t="s">
        <v>8504</v>
      </c>
      <c r="O418" s="151" t="s">
        <v>8489</v>
      </c>
      <c r="P418" s="151">
        <v>553469.956701166</v>
      </c>
      <c r="Q418" s="151">
        <v>1</v>
      </c>
    </row>
    <row r="419" spans="1:17" hidden="1">
      <c r="A419" s="151" t="s">
        <v>734</v>
      </c>
      <c r="B419" s="151" t="s">
        <v>8498</v>
      </c>
      <c r="C419" s="151" t="s">
        <v>698</v>
      </c>
      <c r="D419" s="151" t="s">
        <v>633</v>
      </c>
      <c r="E419" s="151">
        <v>2010</v>
      </c>
      <c r="F419" s="151" t="s">
        <v>8619</v>
      </c>
      <c r="G419" s="151" t="s">
        <v>633</v>
      </c>
      <c r="H419" s="152">
        <v>40179</v>
      </c>
      <c r="K419" s="151" t="s">
        <v>8499</v>
      </c>
      <c r="L419" s="151" t="s">
        <v>698</v>
      </c>
      <c r="M419" s="151" t="s">
        <v>698</v>
      </c>
      <c r="N419" s="151" t="s">
        <v>698</v>
      </c>
      <c r="O419" s="151" t="s">
        <v>8489</v>
      </c>
      <c r="P419" s="151">
        <v>0</v>
      </c>
      <c r="Q419" s="151">
        <v>1</v>
      </c>
    </row>
    <row r="420" spans="1:17" hidden="1">
      <c r="A420" s="151" t="s">
        <v>734</v>
      </c>
      <c r="B420" s="151" t="s">
        <v>8498</v>
      </c>
      <c r="C420" s="151" t="s">
        <v>698</v>
      </c>
      <c r="D420" s="151" t="s">
        <v>633</v>
      </c>
      <c r="E420" s="151">
        <v>2010</v>
      </c>
      <c r="F420" s="151" t="s">
        <v>633</v>
      </c>
      <c r="G420" s="151" t="s">
        <v>633</v>
      </c>
      <c r="H420" s="152">
        <v>40179</v>
      </c>
      <c r="K420" s="151" t="s">
        <v>8499</v>
      </c>
      <c r="L420" s="151" t="s">
        <v>698</v>
      </c>
      <c r="M420" s="151" t="s">
        <v>698</v>
      </c>
      <c r="N420" s="151" t="s">
        <v>698</v>
      </c>
      <c r="O420" s="151" t="s">
        <v>8489</v>
      </c>
      <c r="P420" s="151">
        <v>2276218.0658279201</v>
      </c>
      <c r="Q420" s="151">
        <v>1</v>
      </c>
    </row>
    <row r="421" spans="1:17" hidden="1">
      <c r="A421" s="151" t="s">
        <v>734</v>
      </c>
      <c r="B421" s="151" t="s">
        <v>8498</v>
      </c>
      <c r="C421" s="151" t="s">
        <v>8500</v>
      </c>
      <c r="D421" s="151" t="s">
        <v>633</v>
      </c>
      <c r="E421" s="151">
        <v>2010</v>
      </c>
      <c r="F421" s="151" t="s">
        <v>8619</v>
      </c>
      <c r="G421" s="151" t="s">
        <v>633</v>
      </c>
      <c r="H421" s="152">
        <v>40179</v>
      </c>
      <c r="K421" s="151" t="s">
        <v>8501</v>
      </c>
      <c r="L421" s="151" t="s">
        <v>8500</v>
      </c>
      <c r="M421" s="151" t="s">
        <v>8500</v>
      </c>
      <c r="N421" s="151" t="s">
        <v>8500</v>
      </c>
      <c r="O421" s="151" t="s">
        <v>8489</v>
      </c>
      <c r="P421" s="151">
        <v>0</v>
      </c>
      <c r="Q421" s="151">
        <v>1</v>
      </c>
    </row>
    <row r="422" spans="1:17" hidden="1">
      <c r="A422" s="151" t="s">
        <v>734</v>
      </c>
      <c r="B422" s="151" t="s">
        <v>8498</v>
      </c>
      <c r="C422" s="151" t="s">
        <v>8500</v>
      </c>
      <c r="D422" s="151" t="s">
        <v>633</v>
      </c>
      <c r="E422" s="151">
        <v>2010</v>
      </c>
      <c r="F422" s="151" t="s">
        <v>633</v>
      </c>
      <c r="G422" s="151" t="s">
        <v>633</v>
      </c>
      <c r="H422" s="152">
        <v>40179</v>
      </c>
      <c r="K422" s="151" t="s">
        <v>8501</v>
      </c>
      <c r="L422" s="151" t="s">
        <v>8500</v>
      </c>
      <c r="M422" s="151" t="s">
        <v>8500</v>
      </c>
      <c r="N422" s="151" t="s">
        <v>8500</v>
      </c>
      <c r="O422" s="151" t="s">
        <v>8489</v>
      </c>
      <c r="P422" s="151">
        <v>9327712.77852582</v>
      </c>
      <c r="Q422" s="151">
        <v>1</v>
      </c>
    </row>
    <row r="423" spans="1:17" hidden="1">
      <c r="A423" s="151" t="s">
        <v>734</v>
      </c>
      <c r="B423" s="151" t="s">
        <v>8498</v>
      </c>
      <c r="C423" s="151" t="s">
        <v>8502</v>
      </c>
      <c r="D423" s="151" t="s">
        <v>633</v>
      </c>
      <c r="E423" s="151">
        <v>2010</v>
      </c>
      <c r="F423" s="151" t="s">
        <v>8619</v>
      </c>
      <c r="G423" s="151" t="s">
        <v>633</v>
      </c>
      <c r="H423" s="152">
        <v>40179</v>
      </c>
      <c r="K423" s="151" t="s">
        <v>8503</v>
      </c>
      <c r="L423" s="151" t="s">
        <v>8502</v>
      </c>
      <c r="M423" s="151" t="s">
        <v>8502</v>
      </c>
      <c r="N423" s="151" t="s">
        <v>8502</v>
      </c>
      <c r="O423" s="151" t="s">
        <v>8489</v>
      </c>
      <c r="P423" s="151">
        <v>0</v>
      </c>
      <c r="Q423" s="151">
        <v>1</v>
      </c>
    </row>
    <row r="424" spans="1:17" hidden="1">
      <c r="A424" s="151" t="s">
        <v>734</v>
      </c>
      <c r="B424" s="151" t="s">
        <v>8498</v>
      </c>
      <c r="C424" s="151" t="s">
        <v>8502</v>
      </c>
      <c r="D424" s="151" t="s">
        <v>633</v>
      </c>
      <c r="E424" s="151">
        <v>2010</v>
      </c>
      <c r="F424" s="151" t="s">
        <v>633</v>
      </c>
      <c r="G424" s="151" t="s">
        <v>633</v>
      </c>
      <c r="H424" s="152">
        <v>40179</v>
      </c>
      <c r="K424" s="151" t="s">
        <v>8503</v>
      </c>
      <c r="L424" s="151" t="s">
        <v>8502</v>
      </c>
      <c r="M424" s="151" t="s">
        <v>8502</v>
      </c>
      <c r="N424" s="151" t="s">
        <v>8502</v>
      </c>
      <c r="O424" s="151" t="s">
        <v>8489</v>
      </c>
      <c r="P424" s="151">
        <v>4278997.8587636696</v>
      </c>
      <c r="Q424" s="151">
        <v>1</v>
      </c>
    </row>
    <row r="425" spans="1:17" hidden="1">
      <c r="A425" s="151" t="s">
        <v>734</v>
      </c>
      <c r="B425" s="151" t="s">
        <v>8498</v>
      </c>
      <c r="C425" s="151" t="s">
        <v>8526</v>
      </c>
      <c r="D425" s="151" t="s">
        <v>633</v>
      </c>
      <c r="E425" s="151">
        <v>2010</v>
      </c>
      <c r="F425" s="151" t="s">
        <v>8619</v>
      </c>
      <c r="G425" s="151" t="s">
        <v>633</v>
      </c>
      <c r="H425" s="152">
        <v>40179</v>
      </c>
      <c r="K425" s="151" t="s">
        <v>705</v>
      </c>
      <c r="L425" s="151" t="s">
        <v>8526</v>
      </c>
      <c r="M425" s="151" t="s">
        <v>8526</v>
      </c>
      <c r="N425" s="151" t="s">
        <v>8526</v>
      </c>
      <c r="O425" s="151" t="s">
        <v>8489</v>
      </c>
      <c r="P425" s="151">
        <v>1422.2498852409999</v>
      </c>
      <c r="Q425" s="151">
        <v>1</v>
      </c>
    </row>
    <row r="426" spans="1:17" hidden="1">
      <c r="A426" s="151" t="s">
        <v>734</v>
      </c>
      <c r="B426" s="151" t="s">
        <v>8498</v>
      </c>
      <c r="C426" s="151" t="s">
        <v>8527</v>
      </c>
      <c r="D426" s="151" t="s">
        <v>633</v>
      </c>
      <c r="E426" s="151">
        <v>2010</v>
      </c>
      <c r="F426" s="151" t="s">
        <v>8619</v>
      </c>
      <c r="G426" s="151" t="s">
        <v>633</v>
      </c>
      <c r="H426" s="152">
        <v>40179</v>
      </c>
      <c r="K426" s="151" t="s">
        <v>8505</v>
      </c>
      <c r="L426" s="151" t="s">
        <v>8527</v>
      </c>
      <c r="M426" s="151" t="s">
        <v>8527</v>
      </c>
      <c r="N426" s="151" t="s">
        <v>8527</v>
      </c>
      <c r="O426" s="151" t="s">
        <v>8489</v>
      </c>
      <c r="P426" s="151">
        <v>0</v>
      </c>
      <c r="Q426" s="151">
        <v>1</v>
      </c>
    </row>
    <row r="427" spans="1:17" hidden="1">
      <c r="A427" s="151" t="s">
        <v>734</v>
      </c>
      <c r="B427" s="151" t="s">
        <v>8498</v>
      </c>
      <c r="C427" s="151" t="s">
        <v>8527</v>
      </c>
      <c r="D427" s="151" t="s">
        <v>633</v>
      </c>
      <c r="E427" s="151">
        <v>2010</v>
      </c>
      <c r="F427" s="151" t="s">
        <v>633</v>
      </c>
      <c r="G427" s="151" t="s">
        <v>633</v>
      </c>
      <c r="H427" s="152">
        <v>40179</v>
      </c>
      <c r="K427" s="151" t="s">
        <v>8505</v>
      </c>
      <c r="L427" s="151" t="s">
        <v>8527</v>
      </c>
      <c r="M427" s="151" t="s">
        <v>8527</v>
      </c>
      <c r="N427" s="151" t="s">
        <v>8527</v>
      </c>
      <c r="O427" s="151" t="s">
        <v>8489</v>
      </c>
      <c r="P427" s="151">
        <v>0</v>
      </c>
      <c r="Q427" s="151">
        <v>1</v>
      </c>
    </row>
    <row r="428" spans="1:17" hidden="1">
      <c r="A428" s="151" t="s">
        <v>734</v>
      </c>
      <c r="B428" s="151" t="s">
        <v>8528</v>
      </c>
      <c r="C428" s="151" t="s">
        <v>8624</v>
      </c>
      <c r="D428" s="151" t="s">
        <v>633</v>
      </c>
      <c r="E428" s="151">
        <v>2010</v>
      </c>
      <c r="F428" s="151" t="s">
        <v>633</v>
      </c>
      <c r="G428" s="151" t="s">
        <v>633</v>
      </c>
      <c r="H428" s="152">
        <v>40179</v>
      </c>
      <c r="K428" s="151" t="s">
        <v>8625</v>
      </c>
      <c r="L428" s="151" t="s">
        <v>8624</v>
      </c>
      <c r="M428" s="151" t="s">
        <v>8624</v>
      </c>
      <c r="N428" s="151" t="s">
        <v>8624</v>
      </c>
      <c r="O428" s="151" t="s">
        <v>8489</v>
      </c>
      <c r="P428" s="151">
        <v>0</v>
      </c>
      <c r="Q428" s="151">
        <v>1</v>
      </c>
    </row>
    <row r="429" spans="1:17" hidden="1">
      <c r="A429" s="151" t="s">
        <v>734</v>
      </c>
      <c r="B429" s="151" t="s">
        <v>8528</v>
      </c>
      <c r="C429" s="151" t="s">
        <v>8626</v>
      </c>
      <c r="D429" s="151" t="s">
        <v>633</v>
      </c>
      <c r="E429" s="151">
        <v>2010</v>
      </c>
      <c r="F429" s="151" t="s">
        <v>633</v>
      </c>
      <c r="G429" s="151" t="s">
        <v>633</v>
      </c>
      <c r="H429" s="152">
        <v>40179</v>
      </c>
      <c r="K429" s="151" t="s">
        <v>8626</v>
      </c>
      <c r="L429" s="151" t="s">
        <v>8626</v>
      </c>
      <c r="M429" s="151" t="s">
        <v>8626</v>
      </c>
      <c r="N429" s="151" t="s">
        <v>8626</v>
      </c>
      <c r="O429" s="151" t="s">
        <v>8489</v>
      </c>
      <c r="P429" s="151">
        <v>31266.663206013</v>
      </c>
      <c r="Q429" s="151">
        <v>1</v>
      </c>
    </row>
    <row r="430" spans="1:17" hidden="1">
      <c r="A430" s="151" t="s">
        <v>734</v>
      </c>
      <c r="B430" s="151" t="s">
        <v>8528</v>
      </c>
      <c r="C430" s="151" t="s">
        <v>8627</v>
      </c>
      <c r="D430" s="151" t="s">
        <v>633</v>
      </c>
      <c r="E430" s="151">
        <v>2010</v>
      </c>
      <c r="F430" s="151" t="s">
        <v>8619</v>
      </c>
      <c r="G430" s="151" t="s">
        <v>633</v>
      </c>
      <c r="H430" s="152">
        <v>40179</v>
      </c>
      <c r="K430" s="151" t="s">
        <v>8628</v>
      </c>
      <c r="L430" s="151" t="s">
        <v>8627</v>
      </c>
      <c r="M430" s="151" t="s">
        <v>8627</v>
      </c>
      <c r="N430" s="151" t="s">
        <v>8627</v>
      </c>
      <c r="O430" s="151" t="s">
        <v>8489</v>
      </c>
      <c r="P430" s="151">
        <v>9228.2637546160004</v>
      </c>
      <c r="Q430" s="151">
        <v>1</v>
      </c>
    </row>
    <row r="431" spans="1:17" hidden="1">
      <c r="A431" s="151" t="s">
        <v>734</v>
      </c>
      <c r="B431" s="151" t="s">
        <v>8528</v>
      </c>
      <c r="C431" s="151" t="s">
        <v>8629</v>
      </c>
      <c r="D431" s="151" t="s">
        <v>633</v>
      </c>
      <c r="E431" s="151">
        <v>2010</v>
      </c>
      <c r="F431" s="151" t="s">
        <v>633</v>
      </c>
      <c r="G431" s="151" t="s">
        <v>633</v>
      </c>
      <c r="H431" s="152">
        <v>40179</v>
      </c>
      <c r="K431" s="151" t="s">
        <v>8629</v>
      </c>
      <c r="L431" s="151" t="s">
        <v>8629</v>
      </c>
      <c r="M431" s="151" t="s">
        <v>8629</v>
      </c>
      <c r="N431" s="151" t="s">
        <v>8629</v>
      </c>
      <c r="O431" s="151" t="s">
        <v>8489</v>
      </c>
      <c r="P431" s="151">
        <v>112131.74430696901</v>
      </c>
      <c r="Q431" s="151">
        <v>1</v>
      </c>
    </row>
    <row r="432" spans="1:17" hidden="1">
      <c r="A432" s="151" t="s">
        <v>734</v>
      </c>
      <c r="B432" s="151" t="s">
        <v>8528</v>
      </c>
      <c r="C432" s="151" t="s">
        <v>8630</v>
      </c>
      <c r="D432" s="151" t="s">
        <v>633</v>
      </c>
      <c r="E432" s="151">
        <v>2010</v>
      </c>
      <c r="F432" s="151" t="s">
        <v>633</v>
      </c>
      <c r="G432" s="151" t="s">
        <v>633</v>
      </c>
      <c r="H432" s="152">
        <v>40179</v>
      </c>
      <c r="K432" s="151" t="s">
        <v>8631</v>
      </c>
      <c r="L432" s="151" t="s">
        <v>8630</v>
      </c>
      <c r="M432" s="151" t="s">
        <v>8630</v>
      </c>
      <c r="N432" s="151" t="s">
        <v>8630</v>
      </c>
      <c r="O432" s="151" t="s">
        <v>8489</v>
      </c>
      <c r="P432" s="151">
        <v>16526.010159084999</v>
      </c>
      <c r="Q432" s="151">
        <v>1</v>
      </c>
    </row>
    <row r="433" spans="1:17" hidden="1">
      <c r="A433" s="151" t="s">
        <v>734</v>
      </c>
      <c r="B433" s="151" t="s">
        <v>8528</v>
      </c>
      <c r="C433" s="151" t="s">
        <v>8632</v>
      </c>
      <c r="D433" s="151" t="s">
        <v>633</v>
      </c>
      <c r="E433" s="151">
        <v>2010</v>
      </c>
      <c r="F433" s="151" t="s">
        <v>633</v>
      </c>
      <c r="G433" s="151" t="s">
        <v>633</v>
      </c>
      <c r="H433" s="152">
        <v>40179</v>
      </c>
      <c r="K433" s="151" t="s">
        <v>8633</v>
      </c>
      <c r="L433" s="151" t="s">
        <v>8632</v>
      </c>
      <c r="M433" s="151" t="s">
        <v>8529</v>
      </c>
      <c r="N433" s="151" t="s">
        <v>8529</v>
      </c>
      <c r="O433" s="151" t="s">
        <v>8489</v>
      </c>
      <c r="P433" s="151">
        <v>99885.052804078994</v>
      </c>
      <c r="Q433" s="151">
        <v>1</v>
      </c>
    </row>
    <row r="434" spans="1:17" hidden="1">
      <c r="A434" s="151" t="s">
        <v>734</v>
      </c>
      <c r="B434" s="151" t="s">
        <v>8528</v>
      </c>
      <c r="C434" s="151" t="s">
        <v>8634</v>
      </c>
      <c r="D434" s="151" t="s">
        <v>633</v>
      </c>
      <c r="E434" s="151">
        <v>2010</v>
      </c>
      <c r="F434" s="151" t="s">
        <v>633</v>
      </c>
      <c r="G434" s="151" t="s">
        <v>633</v>
      </c>
      <c r="H434" s="152">
        <v>40179</v>
      </c>
      <c r="K434" s="151" t="s">
        <v>8634</v>
      </c>
      <c r="L434" s="151" t="s">
        <v>8634</v>
      </c>
      <c r="M434" s="151" t="s">
        <v>8634</v>
      </c>
      <c r="N434" s="151" t="s">
        <v>8634</v>
      </c>
      <c r="O434" s="151" t="s">
        <v>8489</v>
      </c>
      <c r="P434" s="151">
        <v>2253681.0098000001</v>
      </c>
      <c r="Q434" s="151">
        <v>1</v>
      </c>
    </row>
    <row r="435" spans="1:17" hidden="1">
      <c r="A435" s="151" t="s">
        <v>734</v>
      </c>
      <c r="B435" s="151" t="s">
        <v>8528</v>
      </c>
      <c r="C435" s="151" t="s">
        <v>8635</v>
      </c>
      <c r="D435" s="151" t="s">
        <v>633</v>
      </c>
      <c r="E435" s="151">
        <v>2010</v>
      </c>
      <c r="F435" s="151" t="s">
        <v>633</v>
      </c>
      <c r="G435" s="151" t="s">
        <v>633</v>
      </c>
      <c r="H435" s="152">
        <v>40179</v>
      </c>
      <c r="K435" s="151" t="s">
        <v>8635</v>
      </c>
      <c r="L435" s="151" t="s">
        <v>8635</v>
      </c>
      <c r="M435" s="151" t="s">
        <v>8635</v>
      </c>
      <c r="N435" s="151" t="s">
        <v>8635</v>
      </c>
      <c r="O435" s="151" t="s">
        <v>8489</v>
      </c>
      <c r="P435" s="151">
        <v>11686.4</v>
      </c>
      <c r="Q435" s="151">
        <v>1</v>
      </c>
    </row>
    <row r="436" spans="1:17" hidden="1">
      <c r="A436" s="151" t="s">
        <v>734</v>
      </c>
      <c r="B436" s="151" t="s">
        <v>8528</v>
      </c>
      <c r="C436" s="151" t="s">
        <v>8579</v>
      </c>
      <c r="D436" s="151" t="s">
        <v>633</v>
      </c>
      <c r="E436" s="151">
        <v>2010</v>
      </c>
      <c r="F436" s="151" t="s">
        <v>633</v>
      </c>
      <c r="G436" s="151" t="s">
        <v>633</v>
      </c>
      <c r="H436" s="152">
        <v>40179</v>
      </c>
      <c r="K436" s="151" t="s">
        <v>8636</v>
      </c>
      <c r="L436" s="151" t="s">
        <v>8579</v>
      </c>
      <c r="M436" s="151" t="s">
        <v>8579</v>
      </c>
      <c r="N436" s="151" t="s">
        <v>8579</v>
      </c>
      <c r="O436" s="151" t="s">
        <v>8489</v>
      </c>
      <c r="P436" s="151">
        <v>12664.310017158001</v>
      </c>
      <c r="Q436" s="151">
        <v>1</v>
      </c>
    </row>
    <row r="437" spans="1:17" hidden="1">
      <c r="A437" s="151" t="s">
        <v>734</v>
      </c>
      <c r="B437" s="151" t="s">
        <v>8528</v>
      </c>
      <c r="C437" s="151" t="s">
        <v>8637</v>
      </c>
      <c r="D437" s="151" t="s">
        <v>633</v>
      </c>
      <c r="E437" s="151">
        <v>2010</v>
      </c>
      <c r="F437" s="151" t="s">
        <v>633</v>
      </c>
      <c r="G437" s="151" t="s">
        <v>633</v>
      </c>
      <c r="H437" s="152">
        <v>40179</v>
      </c>
      <c r="K437" s="151" t="s">
        <v>8637</v>
      </c>
      <c r="L437" s="151" t="s">
        <v>8637</v>
      </c>
      <c r="M437" s="151" t="s">
        <v>8637</v>
      </c>
      <c r="N437" s="151" t="s">
        <v>8637</v>
      </c>
      <c r="O437" s="151" t="s">
        <v>8489</v>
      </c>
      <c r="P437" s="151">
        <v>28102.554596015001</v>
      </c>
      <c r="Q437" s="151">
        <v>1</v>
      </c>
    </row>
    <row r="438" spans="1:17" hidden="1">
      <c r="A438" s="151" t="s">
        <v>734</v>
      </c>
      <c r="B438" s="151" t="s">
        <v>8528</v>
      </c>
      <c r="C438" s="151" t="s">
        <v>8638</v>
      </c>
      <c r="D438" s="151" t="s">
        <v>633</v>
      </c>
      <c r="E438" s="151">
        <v>2010</v>
      </c>
      <c r="F438" s="151" t="s">
        <v>633</v>
      </c>
      <c r="G438" s="151" t="s">
        <v>633</v>
      </c>
      <c r="H438" s="152">
        <v>40179</v>
      </c>
      <c r="K438" s="151" t="s">
        <v>8638</v>
      </c>
      <c r="L438" s="151" t="s">
        <v>8638</v>
      </c>
      <c r="M438" s="151" t="s">
        <v>8638</v>
      </c>
      <c r="N438" s="151" t="s">
        <v>8638</v>
      </c>
      <c r="O438" s="151" t="s">
        <v>8489</v>
      </c>
      <c r="P438" s="151">
        <v>2064748.1231893001</v>
      </c>
      <c r="Q438" s="151">
        <v>1</v>
      </c>
    </row>
    <row r="439" spans="1:17" hidden="1">
      <c r="A439" s="151" t="s">
        <v>8532</v>
      </c>
      <c r="B439" s="151" t="s">
        <v>8498</v>
      </c>
      <c r="C439" s="151" t="s">
        <v>698</v>
      </c>
      <c r="D439" s="151" t="s">
        <v>633</v>
      </c>
      <c r="E439" s="151">
        <v>2010</v>
      </c>
      <c r="F439" s="151" t="s">
        <v>8619</v>
      </c>
      <c r="G439" s="151" t="s">
        <v>633</v>
      </c>
      <c r="H439" s="152">
        <v>40179</v>
      </c>
      <c r="K439" s="151" t="s">
        <v>8499</v>
      </c>
      <c r="L439" s="151" t="s">
        <v>698</v>
      </c>
      <c r="M439" s="151" t="s">
        <v>698</v>
      </c>
      <c r="N439" s="151" t="s">
        <v>698</v>
      </c>
      <c r="O439" s="151" t="s">
        <v>8489</v>
      </c>
      <c r="P439" s="151">
        <v>0</v>
      </c>
      <c r="Q439" s="151">
        <v>1</v>
      </c>
    </row>
    <row r="440" spans="1:17" hidden="1">
      <c r="A440" s="151" t="s">
        <v>8532</v>
      </c>
      <c r="B440" s="151" t="s">
        <v>8498</v>
      </c>
      <c r="C440" s="151" t="s">
        <v>698</v>
      </c>
      <c r="D440" s="151" t="s">
        <v>633</v>
      </c>
      <c r="E440" s="151">
        <v>2010</v>
      </c>
      <c r="F440" s="151" t="s">
        <v>633</v>
      </c>
      <c r="G440" s="151" t="s">
        <v>633</v>
      </c>
      <c r="H440" s="152">
        <v>40179</v>
      </c>
      <c r="K440" s="151" t="s">
        <v>8499</v>
      </c>
      <c r="L440" s="151" t="s">
        <v>698</v>
      </c>
      <c r="M440" s="151" t="s">
        <v>698</v>
      </c>
      <c r="N440" s="151" t="s">
        <v>698</v>
      </c>
      <c r="O440" s="151" t="s">
        <v>8489</v>
      </c>
      <c r="P440" s="151">
        <v>2251.341011773</v>
      </c>
      <c r="Q440" s="151">
        <v>1</v>
      </c>
    </row>
    <row r="441" spans="1:17" hidden="1">
      <c r="A441" s="151" t="s">
        <v>8532</v>
      </c>
      <c r="B441" s="151" t="s">
        <v>8498</v>
      </c>
      <c r="C441" s="151" t="s">
        <v>8500</v>
      </c>
      <c r="D441" s="151" t="s">
        <v>633</v>
      </c>
      <c r="E441" s="151">
        <v>2010</v>
      </c>
      <c r="F441" s="151" t="s">
        <v>8619</v>
      </c>
      <c r="G441" s="151" t="s">
        <v>633</v>
      </c>
      <c r="H441" s="152">
        <v>40179</v>
      </c>
      <c r="K441" s="151" t="s">
        <v>8501</v>
      </c>
      <c r="L441" s="151" t="s">
        <v>8500</v>
      </c>
      <c r="M441" s="151" t="s">
        <v>8500</v>
      </c>
      <c r="N441" s="151" t="s">
        <v>8500</v>
      </c>
      <c r="O441" s="151" t="s">
        <v>8489</v>
      </c>
      <c r="P441" s="151">
        <v>0</v>
      </c>
      <c r="Q441" s="151">
        <v>1</v>
      </c>
    </row>
    <row r="442" spans="1:17" hidden="1">
      <c r="A442" s="151" t="s">
        <v>8532</v>
      </c>
      <c r="B442" s="151" t="s">
        <v>8498</v>
      </c>
      <c r="C442" s="151" t="s">
        <v>8500</v>
      </c>
      <c r="D442" s="151" t="s">
        <v>633</v>
      </c>
      <c r="E442" s="151">
        <v>2010</v>
      </c>
      <c r="F442" s="151" t="s">
        <v>633</v>
      </c>
      <c r="G442" s="151" t="s">
        <v>633</v>
      </c>
      <c r="H442" s="152">
        <v>40179</v>
      </c>
      <c r="K442" s="151" t="s">
        <v>8501</v>
      </c>
      <c r="L442" s="151" t="s">
        <v>8500</v>
      </c>
      <c r="M442" s="151" t="s">
        <v>8500</v>
      </c>
      <c r="N442" s="151" t="s">
        <v>8500</v>
      </c>
      <c r="O442" s="151" t="s">
        <v>8489</v>
      </c>
      <c r="P442" s="151">
        <v>7240414.5135310497</v>
      </c>
      <c r="Q442" s="151">
        <v>1</v>
      </c>
    </row>
    <row r="443" spans="1:17" hidden="1">
      <c r="A443" s="151" t="s">
        <v>8532</v>
      </c>
      <c r="B443" s="151" t="s">
        <v>8498</v>
      </c>
      <c r="C443" s="151" t="s">
        <v>8502</v>
      </c>
      <c r="D443" s="151" t="s">
        <v>633</v>
      </c>
      <c r="E443" s="151">
        <v>2010</v>
      </c>
      <c r="F443" s="151" t="s">
        <v>8619</v>
      </c>
      <c r="G443" s="151" t="s">
        <v>633</v>
      </c>
      <c r="H443" s="152">
        <v>40179</v>
      </c>
      <c r="K443" s="151" t="s">
        <v>8503</v>
      </c>
      <c r="L443" s="151" t="s">
        <v>8502</v>
      </c>
      <c r="M443" s="151" t="s">
        <v>8502</v>
      </c>
      <c r="N443" s="151" t="s">
        <v>8502</v>
      </c>
      <c r="O443" s="151" t="s">
        <v>8489</v>
      </c>
      <c r="P443" s="151">
        <v>0</v>
      </c>
      <c r="Q443" s="151">
        <v>1</v>
      </c>
    </row>
    <row r="444" spans="1:17" hidden="1">
      <c r="A444" s="151" t="s">
        <v>8532</v>
      </c>
      <c r="B444" s="151" t="s">
        <v>8498</v>
      </c>
      <c r="C444" s="151" t="s">
        <v>8502</v>
      </c>
      <c r="D444" s="151" t="s">
        <v>633</v>
      </c>
      <c r="E444" s="151">
        <v>2010</v>
      </c>
      <c r="F444" s="151" t="s">
        <v>633</v>
      </c>
      <c r="G444" s="151" t="s">
        <v>633</v>
      </c>
      <c r="H444" s="152">
        <v>40179</v>
      </c>
      <c r="K444" s="151" t="s">
        <v>8503</v>
      </c>
      <c r="L444" s="151" t="s">
        <v>8502</v>
      </c>
      <c r="M444" s="151" t="s">
        <v>8502</v>
      </c>
      <c r="N444" s="151" t="s">
        <v>8502</v>
      </c>
      <c r="O444" s="151" t="s">
        <v>8489</v>
      </c>
      <c r="P444" s="151">
        <v>1828153.5666881099</v>
      </c>
      <c r="Q444" s="151">
        <v>1</v>
      </c>
    </row>
    <row r="445" spans="1:17" hidden="1">
      <c r="A445" s="151" t="s">
        <v>8532</v>
      </c>
      <c r="B445" s="151" t="s">
        <v>8498</v>
      </c>
      <c r="C445" s="151" t="s">
        <v>8527</v>
      </c>
      <c r="D445" s="151" t="s">
        <v>633</v>
      </c>
      <c r="E445" s="151">
        <v>2010</v>
      </c>
      <c r="F445" s="151" t="s">
        <v>8619</v>
      </c>
      <c r="G445" s="151" t="s">
        <v>633</v>
      </c>
      <c r="H445" s="152">
        <v>40179</v>
      </c>
      <c r="K445" s="151" t="s">
        <v>8505</v>
      </c>
      <c r="L445" s="151" t="s">
        <v>8527</v>
      </c>
      <c r="M445" s="151" t="s">
        <v>8527</v>
      </c>
      <c r="N445" s="151" t="s">
        <v>8527</v>
      </c>
      <c r="O445" s="151" t="s">
        <v>8489</v>
      </c>
      <c r="P445" s="151">
        <v>0</v>
      </c>
      <c r="Q445" s="151">
        <v>1</v>
      </c>
    </row>
    <row r="446" spans="1:17" hidden="1">
      <c r="A446" s="151" t="s">
        <v>8532</v>
      </c>
      <c r="B446" s="151" t="s">
        <v>8498</v>
      </c>
      <c r="C446" s="151" t="s">
        <v>8527</v>
      </c>
      <c r="D446" s="151" t="s">
        <v>633</v>
      </c>
      <c r="E446" s="151">
        <v>2010</v>
      </c>
      <c r="F446" s="151" t="s">
        <v>633</v>
      </c>
      <c r="G446" s="151" t="s">
        <v>633</v>
      </c>
      <c r="H446" s="152">
        <v>40179</v>
      </c>
      <c r="K446" s="151" t="s">
        <v>8505</v>
      </c>
      <c r="L446" s="151" t="s">
        <v>8527</v>
      </c>
      <c r="M446" s="151" t="s">
        <v>8527</v>
      </c>
      <c r="N446" s="151" t="s">
        <v>8527</v>
      </c>
      <c r="O446" s="151" t="s">
        <v>8489</v>
      </c>
      <c r="P446" s="151">
        <v>0</v>
      </c>
      <c r="Q446" s="151">
        <v>1</v>
      </c>
    </row>
    <row r="447" spans="1:17" hidden="1">
      <c r="A447" s="151" t="s">
        <v>8532</v>
      </c>
      <c r="B447" s="151" t="s">
        <v>8639</v>
      </c>
      <c r="C447" s="151" t="s">
        <v>8640</v>
      </c>
      <c r="D447" s="151" t="s">
        <v>633</v>
      </c>
      <c r="E447" s="151">
        <v>2010</v>
      </c>
      <c r="F447" s="151" t="s">
        <v>633</v>
      </c>
      <c r="G447" s="151" t="s">
        <v>633</v>
      </c>
      <c r="H447" s="152">
        <v>40179</v>
      </c>
      <c r="K447" s="151" t="s">
        <v>8640</v>
      </c>
      <c r="L447" s="151" t="s">
        <v>8640</v>
      </c>
      <c r="M447" s="151" t="s">
        <v>8640</v>
      </c>
      <c r="N447" s="151" t="s">
        <v>8640</v>
      </c>
      <c r="O447" s="151" t="s">
        <v>8489</v>
      </c>
      <c r="P447" s="151">
        <v>397554.91221433698</v>
      </c>
      <c r="Q447" s="151">
        <v>1</v>
      </c>
    </row>
    <row r="448" spans="1:17" hidden="1">
      <c r="A448" s="151" t="s">
        <v>8532</v>
      </c>
      <c r="B448" s="151" t="s">
        <v>8639</v>
      </c>
      <c r="C448" s="151" t="s">
        <v>8641</v>
      </c>
      <c r="D448" s="151" t="s">
        <v>633</v>
      </c>
      <c r="E448" s="151">
        <v>2010</v>
      </c>
      <c r="F448" s="151" t="s">
        <v>633</v>
      </c>
      <c r="G448" s="151" t="s">
        <v>633</v>
      </c>
      <c r="H448" s="152">
        <v>40179</v>
      </c>
      <c r="K448" s="151" t="s">
        <v>8642</v>
      </c>
      <c r="L448" s="151" t="s">
        <v>8641</v>
      </c>
      <c r="M448" s="151" t="s">
        <v>8641</v>
      </c>
      <c r="N448" s="151" t="s">
        <v>8641</v>
      </c>
      <c r="O448" s="151" t="s">
        <v>8489</v>
      </c>
      <c r="P448" s="151">
        <v>17035.466330865002</v>
      </c>
      <c r="Q448" s="151">
        <v>1</v>
      </c>
    </row>
    <row r="449" spans="1:17" hidden="1">
      <c r="A449" s="151" t="s">
        <v>8532</v>
      </c>
      <c r="B449" s="151" t="s">
        <v>8639</v>
      </c>
      <c r="C449" s="151" t="s">
        <v>8641</v>
      </c>
      <c r="D449" s="151" t="s">
        <v>633</v>
      </c>
      <c r="E449" s="151">
        <v>2010</v>
      </c>
      <c r="F449" s="151" t="s">
        <v>633</v>
      </c>
      <c r="G449" s="151" t="s">
        <v>633</v>
      </c>
      <c r="H449" s="152">
        <v>40179</v>
      </c>
      <c r="K449" s="151" t="s">
        <v>8643</v>
      </c>
      <c r="L449" s="151" t="s">
        <v>8641</v>
      </c>
      <c r="M449" s="151" t="s">
        <v>8641</v>
      </c>
      <c r="N449" s="151" t="s">
        <v>8641</v>
      </c>
      <c r="O449" s="151" t="s">
        <v>8489</v>
      </c>
      <c r="P449" s="151">
        <v>109784.116354461</v>
      </c>
      <c r="Q449" s="151">
        <v>1</v>
      </c>
    </row>
    <row r="450" spans="1:17" hidden="1">
      <c r="A450" s="151" t="s">
        <v>8532</v>
      </c>
      <c r="B450" s="151" t="s">
        <v>8639</v>
      </c>
      <c r="C450" s="151" t="s">
        <v>8644</v>
      </c>
      <c r="D450" s="151" t="s">
        <v>633</v>
      </c>
      <c r="E450" s="151">
        <v>2010</v>
      </c>
      <c r="F450" s="151" t="s">
        <v>633</v>
      </c>
      <c r="G450" s="151" t="s">
        <v>633</v>
      </c>
      <c r="H450" s="152">
        <v>40179</v>
      </c>
      <c r="K450" s="151" t="s">
        <v>8645</v>
      </c>
      <c r="L450" s="151" t="s">
        <v>8644</v>
      </c>
      <c r="M450" s="151" t="s">
        <v>8644</v>
      </c>
      <c r="N450" s="151" t="s">
        <v>8644</v>
      </c>
      <c r="O450" s="151" t="s">
        <v>8489</v>
      </c>
      <c r="P450" s="151">
        <v>0</v>
      </c>
      <c r="Q450" s="151">
        <v>1</v>
      </c>
    </row>
    <row r="451" spans="1:17" hidden="1">
      <c r="A451" s="151" t="s">
        <v>8533</v>
      </c>
      <c r="B451" s="151" t="s">
        <v>8498</v>
      </c>
      <c r="C451" s="151" t="s">
        <v>8534</v>
      </c>
      <c r="D451" s="151" t="s">
        <v>633</v>
      </c>
      <c r="E451" s="151">
        <v>2010</v>
      </c>
      <c r="F451" s="151" t="s">
        <v>8619</v>
      </c>
      <c r="G451" s="151" t="s">
        <v>633</v>
      </c>
      <c r="H451" s="152">
        <v>40179</v>
      </c>
      <c r="K451" s="151" t="s">
        <v>8534</v>
      </c>
      <c r="L451" s="151" t="s">
        <v>8534</v>
      </c>
      <c r="M451" s="151" t="s">
        <v>8534</v>
      </c>
      <c r="N451" s="151" t="s">
        <v>8534</v>
      </c>
      <c r="O451" s="151" t="s">
        <v>8489</v>
      </c>
      <c r="P451" s="151">
        <v>0</v>
      </c>
      <c r="Q451" s="151">
        <v>1</v>
      </c>
    </row>
    <row r="452" spans="1:17" hidden="1">
      <c r="A452" s="151" t="s">
        <v>8533</v>
      </c>
      <c r="B452" s="151" t="s">
        <v>8498</v>
      </c>
      <c r="C452" s="151" t="s">
        <v>8534</v>
      </c>
      <c r="D452" s="151" t="s">
        <v>633</v>
      </c>
      <c r="E452" s="151">
        <v>2010</v>
      </c>
      <c r="F452" s="151" t="s">
        <v>633</v>
      </c>
      <c r="G452" s="151" t="s">
        <v>633</v>
      </c>
      <c r="H452" s="152">
        <v>40179</v>
      </c>
      <c r="K452" s="151" t="s">
        <v>8534</v>
      </c>
      <c r="L452" s="151" t="s">
        <v>8534</v>
      </c>
      <c r="M452" s="151" t="s">
        <v>8534</v>
      </c>
      <c r="N452" s="151" t="s">
        <v>8534</v>
      </c>
      <c r="O452" s="151" t="s">
        <v>8489</v>
      </c>
      <c r="P452" s="151">
        <v>3533434.2746659098</v>
      </c>
      <c r="Q452" s="151">
        <v>1</v>
      </c>
    </row>
    <row r="453" spans="1:17" hidden="1">
      <c r="A453" s="151" t="s">
        <v>8533</v>
      </c>
      <c r="B453" s="151" t="s">
        <v>8498</v>
      </c>
      <c r="C453" s="151" t="s">
        <v>8535</v>
      </c>
      <c r="D453" s="151" t="s">
        <v>633</v>
      </c>
      <c r="E453" s="151">
        <v>2010</v>
      </c>
      <c r="F453" s="151" t="s">
        <v>8619</v>
      </c>
      <c r="G453" s="151" t="s">
        <v>633</v>
      </c>
      <c r="H453" s="152">
        <v>40179</v>
      </c>
      <c r="K453" s="151" t="s">
        <v>8536</v>
      </c>
      <c r="L453" s="151" t="s">
        <v>8535</v>
      </c>
      <c r="M453" s="151" t="s">
        <v>8535</v>
      </c>
      <c r="N453" s="151" t="s">
        <v>8535</v>
      </c>
      <c r="O453" s="151" t="s">
        <v>8489</v>
      </c>
      <c r="P453" s="151">
        <v>0</v>
      </c>
      <c r="Q453" s="151">
        <v>1</v>
      </c>
    </row>
    <row r="454" spans="1:17" hidden="1">
      <c r="A454" s="151" t="s">
        <v>8533</v>
      </c>
      <c r="B454" s="151" t="s">
        <v>8498</v>
      </c>
      <c r="C454" s="151" t="s">
        <v>8535</v>
      </c>
      <c r="D454" s="151" t="s">
        <v>633</v>
      </c>
      <c r="E454" s="151">
        <v>2010</v>
      </c>
      <c r="F454" s="151" t="s">
        <v>8619</v>
      </c>
      <c r="G454" s="151" t="s">
        <v>633</v>
      </c>
      <c r="H454" s="152">
        <v>40179</v>
      </c>
      <c r="K454" s="151" t="s">
        <v>8537</v>
      </c>
      <c r="L454" s="151" t="s">
        <v>8535</v>
      </c>
      <c r="M454" s="151" t="s">
        <v>8535</v>
      </c>
      <c r="N454" s="151" t="s">
        <v>8535</v>
      </c>
      <c r="O454" s="151" t="s">
        <v>8489</v>
      </c>
      <c r="P454" s="151">
        <v>0</v>
      </c>
      <c r="Q454" s="151">
        <v>1</v>
      </c>
    </row>
    <row r="455" spans="1:17" hidden="1">
      <c r="A455" s="151" t="s">
        <v>8533</v>
      </c>
      <c r="B455" s="151" t="s">
        <v>8498</v>
      </c>
      <c r="C455" s="151" t="s">
        <v>8535</v>
      </c>
      <c r="D455" s="151" t="s">
        <v>633</v>
      </c>
      <c r="E455" s="151">
        <v>2010</v>
      </c>
      <c r="F455" s="151" t="s">
        <v>8619</v>
      </c>
      <c r="G455" s="151" t="s">
        <v>633</v>
      </c>
      <c r="H455" s="152">
        <v>40179</v>
      </c>
      <c r="K455" s="151" t="s">
        <v>8538</v>
      </c>
      <c r="L455" s="151" t="s">
        <v>8535</v>
      </c>
      <c r="M455" s="151" t="s">
        <v>8535</v>
      </c>
      <c r="N455" s="151" t="s">
        <v>8535</v>
      </c>
      <c r="O455" s="151" t="s">
        <v>8489</v>
      </c>
      <c r="P455" s="151">
        <v>0</v>
      </c>
      <c r="Q455" s="151">
        <v>1</v>
      </c>
    </row>
    <row r="456" spans="1:17" hidden="1">
      <c r="A456" s="151" t="s">
        <v>8533</v>
      </c>
      <c r="B456" s="151" t="s">
        <v>8498</v>
      </c>
      <c r="C456" s="151" t="s">
        <v>8535</v>
      </c>
      <c r="D456" s="151" t="s">
        <v>633</v>
      </c>
      <c r="E456" s="151">
        <v>2010</v>
      </c>
      <c r="F456" s="151" t="s">
        <v>633</v>
      </c>
      <c r="G456" s="151" t="s">
        <v>633</v>
      </c>
      <c r="H456" s="152">
        <v>40179</v>
      </c>
      <c r="K456" s="151" t="s">
        <v>8536</v>
      </c>
      <c r="L456" s="151" t="s">
        <v>8535</v>
      </c>
      <c r="M456" s="151" t="s">
        <v>8535</v>
      </c>
      <c r="N456" s="151" t="s">
        <v>8535</v>
      </c>
      <c r="O456" s="151" t="s">
        <v>8489</v>
      </c>
      <c r="P456" s="151">
        <v>0</v>
      </c>
      <c r="Q456" s="151">
        <v>1</v>
      </c>
    </row>
    <row r="457" spans="1:17" hidden="1">
      <c r="A457" s="151" t="s">
        <v>8533</v>
      </c>
      <c r="B457" s="151" t="s">
        <v>8498</v>
      </c>
      <c r="C457" s="151" t="s">
        <v>8535</v>
      </c>
      <c r="D457" s="151" t="s">
        <v>633</v>
      </c>
      <c r="E457" s="151">
        <v>2010</v>
      </c>
      <c r="F457" s="151" t="s">
        <v>633</v>
      </c>
      <c r="G457" s="151" t="s">
        <v>633</v>
      </c>
      <c r="H457" s="152">
        <v>40179</v>
      </c>
      <c r="K457" s="151" t="s">
        <v>8537</v>
      </c>
      <c r="L457" s="151" t="s">
        <v>8535</v>
      </c>
      <c r="M457" s="151" t="s">
        <v>8535</v>
      </c>
      <c r="N457" s="151" t="s">
        <v>8535</v>
      </c>
      <c r="O457" s="151" t="s">
        <v>8489</v>
      </c>
      <c r="P457" s="151">
        <v>0</v>
      </c>
      <c r="Q457" s="151">
        <v>1</v>
      </c>
    </row>
    <row r="458" spans="1:17" hidden="1">
      <c r="A458" s="151" t="s">
        <v>8533</v>
      </c>
      <c r="B458" s="151" t="s">
        <v>8498</v>
      </c>
      <c r="C458" s="151" t="s">
        <v>8535</v>
      </c>
      <c r="D458" s="151" t="s">
        <v>633</v>
      </c>
      <c r="E458" s="151">
        <v>2010</v>
      </c>
      <c r="F458" s="151" t="s">
        <v>633</v>
      </c>
      <c r="G458" s="151" t="s">
        <v>633</v>
      </c>
      <c r="H458" s="152">
        <v>40179</v>
      </c>
      <c r="K458" s="151" t="s">
        <v>8538</v>
      </c>
      <c r="L458" s="151" t="s">
        <v>8535</v>
      </c>
      <c r="M458" s="151" t="s">
        <v>8535</v>
      </c>
      <c r="N458" s="151" t="s">
        <v>8535</v>
      </c>
      <c r="O458" s="151" t="s">
        <v>8489</v>
      </c>
      <c r="P458" s="151">
        <v>353411.02281286399</v>
      </c>
      <c r="Q458" s="151">
        <v>1</v>
      </c>
    </row>
    <row r="459" spans="1:17" hidden="1">
      <c r="A459" s="151" t="s">
        <v>8533</v>
      </c>
      <c r="B459" s="151" t="s">
        <v>8498</v>
      </c>
      <c r="C459" s="151" t="s">
        <v>8539</v>
      </c>
      <c r="D459" s="151" t="s">
        <v>633</v>
      </c>
      <c r="E459" s="151">
        <v>2010</v>
      </c>
      <c r="F459" s="151" t="s">
        <v>8619</v>
      </c>
      <c r="G459" s="151" t="s">
        <v>633</v>
      </c>
      <c r="H459" s="152">
        <v>40179</v>
      </c>
      <c r="K459" s="151" t="s">
        <v>8540</v>
      </c>
      <c r="L459" s="151" t="s">
        <v>8539</v>
      </c>
      <c r="M459" s="151" t="s">
        <v>8539</v>
      </c>
      <c r="N459" s="151" t="s">
        <v>8539</v>
      </c>
      <c r="O459" s="151" t="s">
        <v>8489</v>
      </c>
      <c r="P459" s="151">
        <v>0</v>
      </c>
      <c r="Q459" s="151">
        <v>1</v>
      </c>
    </row>
    <row r="460" spans="1:17" hidden="1">
      <c r="A460" s="151" t="s">
        <v>8533</v>
      </c>
      <c r="B460" s="151" t="s">
        <v>8498</v>
      </c>
      <c r="C460" s="151" t="s">
        <v>8539</v>
      </c>
      <c r="D460" s="151" t="s">
        <v>633</v>
      </c>
      <c r="E460" s="151">
        <v>2010</v>
      </c>
      <c r="F460" s="151" t="s">
        <v>633</v>
      </c>
      <c r="G460" s="151" t="s">
        <v>633</v>
      </c>
      <c r="H460" s="152">
        <v>40179</v>
      </c>
      <c r="K460" s="151" t="s">
        <v>8540</v>
      </c>
      <c r="L460" s="151" t="s">
        <v>8539</v>
      </c>
      <c r="M460" s="151" t="s">
        <v>8539</v>
      </c>
      <c r="N460" s="151" t="s">
        <v>8539</v>
      </c>
      <c r="O460" s="151" t="s">
        <v>8489</v>
      </c>
      <c r="P460" s="151">
        <v>6279296.7428195998</v>
      </c>
      <c r="Q460" s="151">
        <v>1</v>
      </c>
    </row>
    <row r="461" spans="1:17" hidden="1">
      <c r="A461" s="151" t="s">
        <v>8533</v>
      </c>
      <c r="B461" s="151" t="s">
        <v>8498</v>
      </c>
      <c r="C461" s="151" t="s">
        <v>8541</v>
      </c>
      <c r="D461" s="151" t="s">
        <v>633</v>
      </c>
      <c r="E461" s="151">
        <v>2010</v>
      </c>
      <c r="F461" s="151" t="s">
        <v>8619</v>
      </c>
      <c r="G461" s="151" t="s">
        <v>633</v>
      </c>
      <c r="H461" s="152">
        <v>40179</v>
      </c>
      <c r="K461" s="151" t="s">
        <v>8542</v>
      </c>
      <c r="L461" s="151" t="s">
        <v>8541</v>
      </c>
      <c r="M461" s="151" t="s">
        <v>8541</v>
      </c>
      <c r="N461" s="151" t="s">
        <v>8541</v>
      </c>
      <c r="O461" s="151" t="s">
        <v>8489</v>
      </c>
      <c r="P461" s="151">
        <v>0</v>
      </c>
      <c r="Q461" s="151">
        <v>1</v>
      </c>
    </row>
    <row r="462" spans="1:17" hidden="1">
      <c r="A462" s="151" t="s">
        <v>8533</v>
      </c>
      <c r="B462" s="151" t="s">
        <v>8498</v>
      </c>
      <c r="C462" s="151" t="s">
        <v>8541</v>
      </c>
      <c r="D462" s="151" t="s">
        <v>633</v>
      </c>
      <c r="E462" s="151">
        <v>2010</v>
      </c>
      <c r="F462" s="151" t="s">
        <v>633</v>
      </c>
      <c r="G462" s="151" t="s">
        <v>633</v>
      </c>
      <c r="H462" s="152">
        <v>40179</v>
      </c>
      <c r="K462" s="151" t="s">
        <v>8542</v>
      </c>
      <c r="L462" s="151" t="s">
        <v>8541</v>
      </c>
      <c r="M462" s="151" t="s">
        <v>8541</v>
      </c>
      <c r="N462" s="151" t="s">
        <v>8541</v>
      </c>
      <c r="O462" s="151" t="s">
        <v>8489</v>
      </c>
      <c r="P462" s="151">
        <v>14596580.76533</v>
      </c>
      <c r="Q462" s="151">
        <v>1</v>
      </c>
    </row>
    <row r="463" spans="1:17" hidden="1">
      <c r="A463" s="151" t="s">
        <v>8533</v>
      </c>
      <c r="B463" s="151" t="s">
        <v>8498</v>
      </c>
      <c r="C463" s="151" t="s">
        <v>8543</v>
      </c>
      <c r="D463" s="151" t="s">
        <v>633</v>
      </c>
      <c r="E463" s="151">
        <v>2010</v>
      </c>
      <c r="F463" s="151" t="s">
        <v>8619</v>
      </c>
      <c r="G463" s="151" t="s">
        <v>633</v>
      </c>
      <c r="H463" s="152">
        <v>40179</v>
      </c>
      <c r="K463" s="151" t="s">
        <v>8544</v>
      </c>
      <c r="L463" s="151" t="s">
        <v>8543</v>
      </c>
      <c r="M463" s="151" t="s">
        <v>8543</v>
      </c>
      <c r="N463" s="151" t="s">
        <v>8543</v>
      </c>
      <c r="O463" s="151" t="s">
        <v>8489</v>
      </c>
      <c r="P463" s="151">
        <v>0</v>
      </c>
      <c r="Q463" s="151">
        <v>1</v>
      </c>
    </row>
    <row r="464" spans="1:17" hidden="1">
      <c r="A464" s="151" t="s">
        <v>8533</v>
      </c>
      <c r="B464" s="151" t="s">
        <v>8498</v>
      </c>
      <c r="C464" s="151" t="s">
        <v>8543</v>
      </c>
      <c r="D464" s="151" t="s">
        <v>633</v>
      </c>
      <c r="E464" s="151">
        <v>2010</v>
      </c>
      <c r="F464" s="151" t="s">
        <v>633</v>
      </c>
      <c r="G464" s="151" t="s">
        <v>633</v>
      </c>
      <c r="H464" s="152">
        <v>40179</v>
      </c>
      <c r="K464" s="151" t="s">
        <v>8544</v>
      </c>
      <c r="L464" s="151" t="s">
        <v>8543</v>
      </c>
      <c r="M464" s="151" t="s">
        <v>8543</v>
      </c>
      <c r="N464" s="151" t="s">
        <v>8543</v>
      </c>
      <c r="O464" s="151" t="s">
        <v>8489</v>
      </c>
      <c r="P464" s="151">
        <v>467990.15272585303</v>
      </c>
      <c r="Q464" s="151">
        <v>1</v>
      </c>
    </row>
    <row r="465" spans="1:17" hidden="1">
      <c r="A465" s="151" t="s">
        <v>8533</v>
      </c>
      <c r="B465" s="151" t="s">
        <v>8498</v>
      </c>
      <c r="C465" s="151" t="s">
        <v>8545</v>
      </c>
      <c r="D465" s="151" t="s">
        <v>633</v>
      </c>
      <c r="E465" s="151">
        <v>2010</v>
      </c>
      <c r="F465" s="151" t="s">
        <v>8619</v>
      </c>
      <c r="G465" s="151" t="s">
        <v>633</v>
      </c>
      <c r="H465" s="152">
        <v>40179</v>
      </c>
      <c r="K465" s="151" t="s">
        <v>8545</v>
      </c>
      <c r="L465" s="151" t="s">
        <v>8545</v>
      </c>
      <c r="M465" s="151" t="s">
        <v>8545</v>
      </c>
      <c r="N465" s="151" t="s">
        <v>8545</v>
      </c>
      <c r="O465" s="151" t="s">
        <v>8489</v>
      </c>
      <c r="P465" s="151">
        <v>0</v>
      </c>
      <c r="Q465" s="151">
        <v>1</v>
      </c>
    </row>
    <row r="466" spans="1:17" hidden="1">
      <c r="A466" s="151" t="s">
        <v>8533</v>
      </c>
      <c r="B466" s="151" t="s">
        <v>8498</v>
      </c>
      <c r="C466" s="151" t="s">
        <v>8545</v>
      </c>
      <c r="D466" s="151" t="s">
        <v>633</v>
      </c>
      <c r="E466" s="151">
        <v>2010</v>
      </c>
      <c r="F466" s="151" t="s">
        <v>633</v>
      </c>
      <c r="G466" s="151" t="s">
        <v>633</v>
      </c>
      <c r="H466" s="152">
        <v>40179</v>
      </c>
      <c r="K466" s="151" t="s">
        <v>8545</v>
      </c>
      <c r="L466" s="151" t="s">
        <v>8545</v>
      </c>
      <c r="M466" s="151" t="s">
        <v>8545</v>
      </c>
      <c r="N466" s="151" t="s">
        <v>8545</v>
      </c>
      <c r="O466" s="151" t="s">
        <v>8489</v>
      </c>
      <c r="P466" s="151">
        <v>214231.859679888</v>
      </c>
      <c r="Q466" s="151">
        <v>1</v>
      </c>
    </row>
    <row r="467" spans="1:17" hidden="1">
      <c r="A467" s="151" t="s">
        <v>8533</v>
      </c>
      <c r="B467" s="151" t="s">
        <v>8498</v>
      </c>
      <c r="C467" s="151" t="s">
        <v>8546</v>
      </c>
      <c r="D467" s="151" t="s">
        <v>633</v>
      </c>
      <c r="E467" s="151">
        <v>2010</v>
      </c>
      <c r="F467" s="151" t="s">
        <v>8619</v>
      </c>
      <c r="G467" s="151" t="s">
        <v>633</v>
      </c>
      <c r="H467" s="152">
        <v>40179</v>
      </c>
      <c r="K467" s="151" t="s">
        <v>8547</v>
      </c>
      <c r="L467" s="151" t="s">
        <v>8546</v>
      </c>
      <c r="M467" s="151" t="s">
        <v>8546</v>
      </c>
      <c r="N467" s="151" t="s">
        <v>8546</v>
      </c>
      <c r="O467" s="151" t="s">
        <v>8489</v>
      </c>
      <c r="P467" s="151">
        <v>0</v>
      </c>
      <c r="Q467" s="151">
        <v>1</v>
      </c>
    </row>
    <row r="468" spans="1:17" hidden="1">
      <c r="A468" s="151" t="s">
        <v>8533</v>
      </c>
      <c r="B468" s="151" t="s">
        <v>8498</v>
      </c>
      <c r="C468" s="151" t="s">
        <v>8546</v>
      </c>
      <c r="D468" s="151" t="s">
        <v>633</v>
      </c>
      <c r="E468" s="151">
        <v>2010</v>
      </c>
      <c r="F468" s="151" t="s">
        <v>633</v>
      </c>
      <c r="G468" s="151" t="s">
        <v>633</v>
      </c>
      <c r="H468" s="152">
        <v>40179</v>
      </c>
      <c r="K468" s="151" t="s">
        <v>8547</v>
      </c>
      <c r="L468" s="151" t="s">
        <v>8546</v>
      </c>
      <c r="M468" s="151" t="s">
        <v>8546</v>
      </c>
      <c r="N468" s="151" t="s">
        <v>8546</v>
      </c>
      <c r="O468" s="151" t="s">
        <v>8489</v>
      </c>
      <c r="P468" s="151">
        <v>925137.96560257499</v>
      </c>
      <c r="Q468" s="151">
        <v>1</v>
      </c>
    </row>
    <row r="469" spans="1:17" hidden="1">
      <c r="A469" s="151" t="s">
        <v>8533</v>
      </c>
      <c r="B469" s="151" t="s">
        <v>8498</v>
      </c>
      <c r="C469" s="151" t="s">
        <v>8548</v>
      </c>
      <c r="D469" s="151" t="s">
        <v>633</v>
      </c>
      <c r="E469" s="151">
        <v>2010</v>
      </c>
      <c r="F469" s="151" t="s">
        <v>8619</v>
      </c>
      <c r="G469" s="151" t="s">
        <v>633</v>
      </c>
      <c r="H469" s="152">
        <v>40179</v>
      </c>
      <c r="K469" s="151" t="s">
        <v>817</v>
      </c>
      <c r="L469" s="151" t="s">
        <v>8548</v>
      </c>
      <c r="M469" s="151" t="s">
        <v>8548</v>
      </c>
      <c r="N469" s="151" t="s">
        <v>8548</v>
      </c>
      <c r="O469" s="151" t="s">
        <v>8489</v>
      </c>
      <c r="P469" s="151">
        <v>0</v>
      </c>
      <c r="Q469" s="151">
        <v>1</v>
      </c>
    </row>
    <row r="470" spans="1:17" hidden="1">
      <c r="A470" s="151" t="s">
        <v>8533</v>
      </c>
      <c r="B470" s="151" t="s">
        <v>8498</v>
      </c>
      <c r="C470" s="151" t="s">
        <v>8548</v>
      </c>
      <c r="D470" s="151" t="s">
        <v>633</v>
      </c>
      <c r="E470" s="151">
        <v>2010</v>
      </c>
      <c r="F470" s="151" t="s">
        <v>8619</v>
      </c>
      <c r="G470" s="151" t="s">
        <v>633</v>
      </c>
      <c r="H470" s="152">
        <v>40179</v>
      </c>
      <c r="K470" s="151" t="s">
        <v>8549</v>
      </c>
      <c r="L470" s="151" t="s">
        <v>8548</v>
      </c>
      <c r="M470" s="151" t="s">
        <v>8548</v>
      </c>
      <c r="N470" s="151" t="s">
        <v>8548</v>
      </c>
      <c r="O470" s="151" t="s">
        <v>8489</v>
      </c>
      <c r="P470" s="151">
        <v>0</v>
      </c>
      <c r="Q470" s="151">
        <v>1</v>
      </c>
    </row>
    <row r="471" spans="1:17" hidden="1">
      <c r="A471" s="151" t="s">
        <v>8533</v>
      </c>
      <c r="B471" s="151" t="s">
        <v>8498</v>
      </c>
      <c r="C471" s="151" t="s">
        <v>8548</v>
      </c>
      <c r="D471" s="151" t="s">
        <v>633</v>
      </c>
      <c r="E471" s="151">
        <v>2010</v>
      </c>
      <c r="F471" s="151" t="s">
        <v>633</v>
      </c>
      <c r="G471" s="151" t="s">
        <v>633</v>
      </c>
      <c r="H471" s="152">
        <v>40179</v>
      </c>
      <c r="K471" s="151" t="s">
        <v>817</v>
      </c>
      <c r="L471" s="151" t="s">
        <v>8548</v>
      </c>
      <c r="M471" s="151" t="s">
        <v>8548</v>
      </c>
      <c r="N471" s="151" t="s">
        <v>8548</v>
      </c>
      <c r="O471" s="151" t="s">
        <v>8489</v>
      </c>
      <c r="P471" s="151">
        <v>0</v>
      </c>
      <c r="Q471" s="151">
        <v>1</v>
      </c>
    </row>
    <row r="472" spans="1:17" hidden="1">
      <c r="A472" s="151" t="s">
        <v>8533</v>
      </c>
      <c r="B472" s="151" t="s">
        <v>8498</v>
      </c>
      <c r="C472" s="151" t="s">
        <v>8548</v>
      </c>
      <c r="D472" s="151" t="s">
        <v>633</v>
      </c>
      <c r="E472" s="151">
        <v>2010</v>
      </c>
      <c r="F472" s="151" t="s">
        <v>633</v>
      </c>
      <c r="G472" s="151" t="s">
        <v>633</v>
      </c>
      <c r="H472" s="152">
        <v>40179</v>
      </c>
      <c r="K472" s="151" t="s">
        <v>8549</v>
      </c>
      <c r="L472" s="151" t="s">
        <v>8548</v>
      </c>
      <c r="M472" s="151" t="s">
        <v>8548</v>
      </c>
      <c r="N472" s="151" t="s">
        <v>8548</v>
      </c>
      <c r="O472" s="151" t="s">
        <v>8489</v>
      </c>
      <c r="P472" s="151">
        <v>389695.71042806999</v>
      </c>
      <c r="Q472" s="151">
        <v>1</v>
      </c>
    </row>
    <row r="473" spans="1:17" hidden="1">
      <c r="A473" s="151" t="s">
        <v>8533</v>
      </c>
      <c r="B473" s="151" t="s">
        <v>8498</v>
      </c>
      <c r="C473" s="151" t="s">
        <v>8550</v>
      </c>
      <c r="D473" s="151" t="s">
        <v>633</v>
      </c>
      <c r="E473" s="151">
        <v>2010</v>
      </c>
      <c r="F473" s="151" t="s">
        <v>8619</v>
      </c>
      <c r="G473" s="151" t="s">
        <v>633</v>
      </c>
      <c r="H473" s="152">
        <v>40179</v>
      </c>
      <c r="K473" s="151" t="s">
        <v>8551</v>
      </c>
      <c r="L473" s="151" t="s">
        <v>8550</v>
      </c>
      <c r="M473" s="151" t="s">
        <v>8550</v>
      </c>
      <c r="N473" s="151" t="s">
        <v>8550</v>
      </c>
      <c r="O473" s="151" t="s">
        <v>8489</v>
      </c>
      <c r="P473" s="151">
        <v>0</v>
      </c>
      <c r="Q473" s="151">
        <v>1</v>
      </c>
    </row>
    <row r="474" spans="1:17" hidden="1">
      <c r="A474" s="151" t="s">
        <v>8533</v>
      </c>
      <c r="B474" s="151" t="s">
        <v>8498</v>
      </c>
      <c r="C474" s="151" t="s">
        <v>8550</v>
      </c>
      <c r="D474" s="151" t="s">
        <v>633</v>
      </c>
      <c r="E474" s="151">
        <v>2010</v>
      </c>
      <c r="F474" s="151" t="s">
        <v>633</v>
      </c>
      <c r="G474" s="151" t="s">
        <v>633</v>
      </c>
      <c r="H474" s="152">
        <v>40179</v>
      </c>
      <c r="K474" s="151" t="s">
        <v>8551</v>
      </c>
      <c r="L474" s="151" t="s">
        <v>8550</v>
      </c>
      <c r="M474" s="151" t="s">
        <v>8550</v>
      </c>
      <c r="N474" s="151" t="s">
        <v>8550</v>
      </c>
      <c r="O474" s="151" t="s">
        <v>8489</v>
      </c>
      <c r="P474" s="151">
        <v>9920379.6278762706</v>
      </c>
      <c r="Q474" s="151">
        <v>1</v>
      </c>
    </row>
    <row r="475" spans="1:17" hidden="1">
      <c r="A475" s="151" t="s">
        <v>8533</v>
      </c>
      <c r="B475" s="151" t="s">
        <v>8498</v>
      </c>
      <c r="C475" s="151" t="s">
        <v>8552</v>
      </c>
      <c r="D475" s="151" t="s">
        <v>633</v>
      </c>
      <c r="E475" s="151">
        <v>2010</v>
      </c>
      <c r="F475" s="151" t="s">
        <v>8619</v>
      </c>
      <c r="G475" s="151" t="s">
        <v>633</v>
      </c>
      <c r="H475" s="152">
        <v>40179</v>
      </c>
      <c r="K475" s="151" t="s">
        <v>8552</v>
      </c>
      <c r="L475" s="151" t="s">
        <v>8552</v>
      </c>
      <c r="M475" s="151" t="s">
        <v>8552</v>
      </c>
      <c r="N475" s="151" t="s">
        <v>8552</v>
      </c>
      <c r="O475" s="151" t="s">
        <v>8489</v>
      </c>
      <c r="P475" s="151">
        <v>0</v>
      </c>
      <c r="Q475" s="151">
        <v>1</v>
      </c>
    </row>
    <row r="476" spans="1:17" hidden="1">
      <c r="A476" s="151" t="s">
        <v>8533</v>
      </c>
      <c r="B476" s="151" t="s">
        <v>8498</v>
      </c>
      <c r="C476" s="151" t="s">
        <v>8552</v>
      </c>
      <c r="D476" s="151" t="s">
        <v>633</v>
      </c>
      <c r="E476" s="151">
        <v>2010</v>
      </c>
      <c r="F476" s="151" t="s">
        <v>633</v>
      </c>
      <c r="G476" s="151" t="s">
        <v>633</v>
      </c>
      <c r="H476" s="152">
        <v>40179</v>
      </c>
      <c r="K476" s="151" t="s">
        <v>8552</v>
      </c>
      <c r="L476" s="151" t="s">
        <v>8552</v>
      </c>
      <c r="M476" s="151" t="s">
        <v>8552</v>
      </c>
      <c r="N476" s="151" t="s">
        <v>8552</v>
      </c>
      <c r="O476" s="151" t="s">
        <v>8489</v>
      </c>
      <c r="P476" s="151">
        <v>629339.76434616197</v>
      </c>
      <c r="Q476" s="151">
        <v>1</v>
      </c>
    </row>
    <row r="477" spans="1:17" hidden="1">
      <c r="A477" s="151" t="s">
        <v>8533</v>
      </c>
      <c r="B477" s="151" t="s">
        <v>8498</v>
      </c>
      <c r="C477" s="151" t="s">
        <v>8553</v>
      </c>
      <c r="D477" s="151" t="s">
        <v>633</v>
      </c>
      <c r="E477" s="151">
        <v>2010</v>
      </c>
      <c r="F477" s="151" t="s">
        <v>8619</v>
      </c>
      <c r="G477" s="151" t="s">
        <v>633</v>
      </c>
      <c r="H477" s="152">
        <v>40179</v>
      </c>
      <c r="K477" s="151" t="s">
        <v>8553</v>
      </c>
      <c r="L477" s="151" t="s">
        <v>8553</v>
      </c>
      <c r="M477" s="151" t="s">
        <v>8553</v>
      </c>
      <c r="N477" s="151" t="s">
        <v>8553</v>
      </c>
      <c r="O477" s="151" t="s">
        <v>8489</v>
      </c>
      <c r="P477" s="151">
        <v>0</v>
      </c>
      <c r="Q477" s="151">
        <v>1</v>
      </c>
    </row>
    <row r="478" spans="1:17" hidden="1">
      <c r="A478" s="151" t="s">
        <v>8533</v>
      </c>
      <c r="B478" s="151" t="s">
        <v>8498</v>
      </c>
      <c r="C478" s="151" t="s">
        <v>8553</v>
      </c>
      <c r="D478" s="151" t="s">
        <v>633</v>
      </c>
      <c r="E478" s="151">
        <v>2010</v>
      </c>
      <c r="F478" s="151" t="s">
        <v>633</v>
      </c>
      <c r="G478" s="151" t="s">
        <v>633</v>
      </c>
      <c r="H478" s="152">
        <v>40179</v>
      </c>
      <c r="K478" s="151" t="s">
        <v>8553</v>
      </c>
      <c r="L478" s="151" t="s">
        <v>8553</v>
      </c>
      <c r="M478" s="151" t="s">
        <v>8553</v>
      </c>
      <c r="N478" s="151" t="s">
        <v>8553</v>
      </c>
      <c r="O478" s="151" t="s">
        <v>8489</v>
      </c>
      <c r="P478" s="151">
        <v>59843.602308467998</v>
      </c>
      <c r="Q478" s="151">
        <v>1</v>
      </c>
    </row>
    <row r="479" spans="1:17" hidden="1">
      <c r="A479" s="151" t="s">
        <v>732</v>
      </c>
      <c r="B479" s="151" t="s">
        <v>8498</v>
      </c>
      <c r="C479" s="151" t="s">
        <v>8554</v>
      </c>
      <c r="D479" s="151" t="s">
        <v>633</v>
      </c>
      <c r="E479" s="151">
        <v>2010</v>
      </c>
      <c r="F479" s="151" t="s">
        <v>633</v>
      </c>
      <c r="G479" s="151" t="s">
        <v>633</v>
      </c>
      <c r="H479" s="152">
        <v>40179</v>
      </c>
      <c r="I479" s="151" t="s">
        <v>8555</v>
      </c>
      <c r="K479" s="151" t="s">
        <v>8556</v>
      </c>
      <c r="L479" s="151" t="s">
        <v>8554</v>
      </c>
      <c r="M479" s="151" t="s">
        <v>8554</v>
      </c>
      <c r="N479" s="151" t="s">
        <v>8554</v>
      </c>
      <c r="O479" s="151" t="s">
        <v>8489</v>
      </c>
      <c r="P479" s="151">
        <v>0</v>
      </c>
      <c r="Q479" s="151">
        <v>1</v>
      </c>
    </row>
    <row r="480" spans="1:17" hidden="1">
      <c r="A480" s="151" t="s">
        <v>732</v>
      </c>
      <c r="B480" s="151" t="s">
        <v>8498</v>
      </c>
      <c r="C480" s="151" t="s">
        <v>698</v>
      </c>
      <c r="D480" s="151" t="s">
        <v>633</v>
      </c>
      <c r="E480" s="151">
        <v>2010</v>
      </c>
      <c r="F480" s="151" t="s">
        <v>633</v>
      </c>
      <c r="G480" s="151" t="s">
        <v>633</v>
      </c>
      <c r="H480" s="152">
        <v>40179</v>
      </c>
      <c r="I480" s="151" t="s">
        <v>8557</v>
      </c>
      <c r="K480" s="151" t="s">
        <v>8558</v>
      </c>
      <c r="L480" s="151" t="s">
        <v>698</v>
      </c>
      <c r="M480" s="151" t="s">
        <v>698</v>
      </c>
      <c r="N480" s="151" t="s">
        <v>698</v>
      </c>
      <c r="O480" s="151" t="s">
        <v>8489</v>
      </c>
      <c r="P480" s="151">
        <v>0</v>
      </c>
      <c r="Q480" s="151">
        <v>1</v>
      </c>
    </row>
    <row r="481" spans="1:17" hidden="1">
      <c r="A481" s="151" t="s">
        <v>732</v>
      </c>
      <c r="B481" s="151" t="s">
        <v>8498</v>
      </c>
      <c r="C481" s="151" t="s">
        <v>8559</v>
      </c>
      <c r="D481" s="151" t="s">
        <v>633</v>
      </c>
      <c r="E481" s="151">
        <v>2010</v>
      </c>
      <c r="F481" s="151" t="s">
        <v>633</v>
      </c>
      <c r="G481" s="151" t="s">
        <v>633</v>
      </c>
      <c r="H481" s="152">
        <v>40179</v>
      </c>
      <c r="I481" s="151" t="s">
        <v>8555</v>
      </c>
      <c r="K481" s="151" t="s">
        <v>8560</v>
      </c>
      <c r="L481" s="151" t="s">
        <v>8559</v>
      </c>
      <c r="M481" s="151" t="s">
        <v>8559</v>
      </c>
      <c r="N481" s="151" t="s">
        <v>8559</v>
      </c>
      <c r="O481" s="151" t="s">
        <v>8489</v>
      </c>
      <c r="P481" s="151">
        <v>96.047955195</v>
      </c>
      <c r="Q481" s="151">
        <v>1</v>
      </c>
    </row>
    <row r="482" spans="1:17" hidden="1">
      <c r="A482" s="151" t="s">
        <v>732</v>
      </c>
      <c r="B482" s="151" t="s">
        <v>8498</v>
      </c>
      <c r="C482" s="151" t="s">
        <v>8646</v>
      </c>
      <c r="D482" s="151" t="s">
        <v>633</v>
      </c>
      <c r="E482" s="151">
        <v>2010</v>
      </c>
      <c r="F482" s="151" t="s">
        <v>633</v>
      </c>
      <c r="G482" s="151" t="s">
        <v>633</v>
      </c>
      <c r="H482" s="152">
        <v>40179</v>
      </c>
      <c r="I482" s="151" t="s">
        <v>8555</v>
      </c>
      <c r="K482" s="151" t="s">
        <v>8647</v>
      </c>
      <c r="L482" s="151" t="s">
        <v>8646</v>
      </c>
      <c r="M482" s="151" t="s">
        <v>8646</v>
      </c>
      <c r="N482" s="151" t="s">
        <v>8646</v>
      </c>
      <c r="O482" s="151" t="s">
        <v>8489</v>
      </c>
      <c r="P482" s="151">
        <v>109257.284541363</v>
      </c>
      <c r="Q482" s="151">
        <v>1</v>
      </c>
    </row>
    <row r="483" spans="1:17" hidden="1">
      <c r="A483" s="151" t="s">
        <v>732</v>
      </c>
      <c r="B483" s="151" t="s">
        <v>8498</v>
      </c>
      <c r="C483" s="151" t="s">
        <v>733</v>
      </c>
      <c r="D483" s="151" t="s">
        <v>633</v>
      </c>
      <c r="E483" s="151">
        <v>2010</v>
      </c>
      <c r="F483" s="151" t="s">
        <v>633</v>
      </c>
      <c r="G483" s="151" t="s">
        <v>633</v>
      </c>
      <c r="H483" s="152">
        <v>40179</v>
      </c>
      <c r="I483" s="151" t="s">
        <v>8555</v>
      </c>
      <c r="K483" s="151" t="s">
        <v>8561</v>
      </c>
      <c r="L483" s="151" t="s">
        <v>733</v>
      </c>
      <c r="M483" s="151" t="s">
        <v>733</v>
      </c>
      <c r="N483" s="151" t="s">
        <v>733</v>
      </c>
      <c r="O483" s="151" t="s">
        <v>8489</v>
      </c>
      <c r="P483" s="151">
        <v>16775.018385306001</v>
      </c>
      <c r="Q483" s="151">
        <v>1</v>
      </c>
    </row>
    <row r="484" spans="1:17" hidden="1">
      <c r="A484" s="151" t="s">
        <v>732</v>
      </c>
      <c r="B484" s="151" t="s">
        <v>8498</v>
      </c>
      <c r="C484" s="151" t="s">
        <v>8562</v>
      </c>
      <c r="D484" s="151" t="s">
        <v>633</v>
      </c>
      <c r="E484" s="151">
        <v>2010</v>
      </c>
      <c r="F484" s="151" t="s">
        <v>633</v>
      </c>
      <c r="G484" s="151" t="s">
        <v>633</v>
      </c>
      <c r="H484" s="152">
        <v>40179</v>
      </c>
      <c r="I484" s="151" t="s">
        <v>8555</v>
      </c>
      <c r="K484" s="151" t="s">
        <v>8563</v>
      </c>
      <c r="L484" s="151" t="s">
        <v>8562</v>
      </c>
      <c r="M484" s="151" t="s">
        <v>8562</v>
      </c>
      <c r="N484" s="151" t="s">
        <v>8562</v>
      </c>
      <c r="O484" s="151" t="s">
        <v>8489</v>
      </c>
      <c r="P484" s="151">
        <v>9051.3204322410002</v>
      </c>
      <c r="Q484" s="151">
        <v>1</v>
      </c>
    </row>
    <row r="485" spans="1:17" hidden="1">
      <c r="A485" s="151" t="s">
        <v>732</v>
      </c>
      <c r="B485" s="151" t="s">
        <v>8498</v>
      </c>
      <c r="C485" s="151" t="s">
        <v>8500</v>
      </c>
      <c r="D485" s="151" t="s">
        <v>633</v>
      </c>
      <c r="E485" s="151">
        <v>2010</v>
      </c>
      <c r="F485" s="151" t="s">
        <v>633</v>
      </c>
      <c r="G485" s="151" t="s">
        <v>633</v>
      </c>
      <c r="H485" s="152">
        <v>40179</v>
      </c>
      <c r="I485" s="151" t="s">
        <v>8557</v>
      </c>
      <c r="K485" s="151" t="s">
        <v>8564</v>
      </c>
      <c r="L485" s="151" t="s">
        <v>8500</v>
      </c>
      <c r="M485" s="151" t="s">
        <v>8500</v>
      </c>
      <c r="N485" s="151" t="s">
        <v>8500</v>
      </c>
      <c r="O485" s="151" t="s">
        <v>8489</v>
      </c>
      <c r="P485" s="151">
        <v>0</v>
      </c>
      <c r="Q485" s="151">
        <v>1</v>
      </c>
    </row>
    <row r="486" spans="1:17" hidden="1">
      <c r="A486" s="151" t="s">
        <v>732</v>
      </c>
      <c r="B486" s="151" t="s">
        <v>8498</v>
      </c>
      <c r="C486" s="151" t="s">
        <v>8500</v>
      </c>
      <c r="D486" s="151" t="s">
        <v>633</v>
      </c>
      <c r="E486" s="151">
        <v>2010</v>
      </c>
      <c r="F486" s="151" t="s">
        <v>633</v>
      </c>
      <c r="G486" s="151" t="s">
        <v>633</v>
      </c>
      <c r="H486" s="152">
        <v>40179</v>
      </c>
      <c r="I486" s="151" t="s">
        <v>8557</v>
      </c>
      <c r="K486" s="151" t="s">
        <v>8565</v>
      </c>
      <c r="L486" s="151" t="s">
        <v>8500</v>
      </c>
      <c r="M486" s="151" t="s">
        <v>8500</v>
      </c>
      <c r="N486" s="151" t="s">
        <v>8500</v>
      </c>
      <c r="O486" s="151" t="s">
        <v>8489</v>
      </c>
      <c r="P486" s="151">
        <v>15244.494322377999</v>
      </c>
      <c r="Q486" s="151">
        <v>1</v>
      </c>
    </row>
    <row r="487" spans="1:17" hidden="1">
      <c r="A487" s="151" t="s">
        <v>732</v>
      </c>
      <c r="B487" s="151" t="s">
        <v>8498</v>
      </c>
      <c r="C487" s="151" t="s">
        <v>8502</v>
      </c>
      <c r="D487" s="151" t="s">
        <v>633</v>
      </c>
      <c r="E487" s="151">
        <v>2010</v>
      </c>
      <c r="F487" s="151" t="s">
        <v>633</v>
      </c>
      <c r="G487" s="151" t="s">
        <v>633</v>
      </c>
      <c r="H487" s="152">
        <v>40179</v>
      </c>
      <c r="I487" s="151" t="s">
        <v>8557</v>
      </c>
      <c r="K487" s="151" t="s">
        <v>8566</v>
      </c>
      <c r="L487" s="151" t="s">
        <v>8502</v>
      </c>
      <c r="M487" s="151" t="s">
        <v>8502</v>
      </c>
      <c r="N487" s="151" t="s">
        <v>8502</v>
      </c>
      <c r="O487" s="151" t="s">
        <v>8489</v>
      </c>
      <c r="P487" s="151">
        <v>152.348708708</v>
      </c>
      <c r="Q487" s="151">
        <v>1</v>
      </c>
    </row>
    <row r="488" spans="1:17" hidden="1">
      <c r="A488" s="151" t="s">
        <v>732</v>
      </c>
      <c r="B488" s="151" t="s">
        <v>8498</v>
      </c>
      <c r="C488" s="151" t="s">
        <v>8502</v>
      </c>
      <c r="D488" s="151" t="s">
        <v>633</v>
      </c>
      <c r="E488" s="151">
        <v>2010</v>
      </c>
      <c r="F488" s="151" t="s">
        <v>633</v>
      </c>
      <c r="G488" s="151" t="s">
        <v>633</v>
      </c>
      <c r="H488" s="152">
        <v>40179</v>
      </c>
      <c r="I488" s="151" t="s">
        <v>8557</v>
      </c>
      <c r="K488" s="151" t="s">
        <v>8567</v>
      </c>
      <c r="L488" s="151" t="s">
        <v>8502</v>
      </c>
      <c r="M488" s="151" t="s">
        <v>8502</v>
      </c>
      <c r="N488" s="151" t="s">
        <v>8502</v>
      </c>
      <c r="O488" s="151" t="s">
        <v>8489</v>
      </c>
      <c r="P488" s="151">
        <v>1503.448266246</v>
      </c>
      <c r="Q488" s="151">
        <v>1</v>
      </c>
    </row>
    <row r="489" spans="1:17" hidden="1">
      <c r="A489" s="151" t="s">
        <v>732</v>
      </c>
      <c r="B489" s="151" t="s">
        <v>8498</v>
      </c>
      <c r="C489" s="151" t="s">
        <v>8502</v>
      </c>
      <c r="D489" s="151" t="s">
        <v>633</v>
      </c>
      <c r="E489" s="151">
        <v>2010</v>
      </c>
      <c r="F489" s="151" t="s">
        <v>633</v>
      </c>
      <c r="G489" s="151" t="s">
        <v>633</v>
      </c>
      <c r="H489" s="152">
        <v>40179</v>
      </c>
      <c r="I489" s="151" t="s">
        <v>8557</v>
      </c>
      <c r="K489" s="151" t="s">
        <v>8568</v>
      </c>
      <c r="L489" s="151" t="s">
        <v>8502</v>
      </c>
      <c r="M489" s="151" t="s">
        <v>8502</v>
      </c>
      <c r="N489" s="151" t="s">
        <v>8502</v>
      </c>
      <c r="O489" s="151" t="s">
        <v>8489</v>
      </c>
      <c r="P489" s="151">
        <v>0</v>
      </c>
      <c r="Q489" s="151">
        <v>1</v>
      </c>
    </row>
    <row r="490" spans="1:17" hidden="1">
      <c r="A490" s="151" t="s">
        <v>732</v>
      </c>
      <c r="B490" s="151" t="s">
        <v>8498</v>
      </c>
      <c r="C490" s="151" t="s">
        <v>8648</v>
      </c>
      <c r="D490" s="151" t="s">
        <v>633</v>
      </c>
      <c r="E490" s="151">
        <v>2010</v>
      </c>
      <c r="F490" s="151" t="s">
        <v>633</v>
      </c>
      <c r="G490" s="151" t="s">
        <v>633</v>
      </c>
      <c r="H490" s="152">
        <v>40179</v>
      </c>
      <c r="I490" s="151" t="s">
        <v>8557</v>
      </c>
      <c r="K490" s="151" t="s">
        <v>8569</v>
      </c>
      <c r="L490" s="151" t="s">
        <v>8648</v>
      </c>
      <c r="M490" s="151" t="s">
        <v>8502</v>
      </c>
      <c r="N490" s="151" t="s">
        <v>8502</v>
      </c>
      <c r="O490" s="151" t="s">
        <v>8489</v>
      </c>
      <c r="P490" s="151">
        <v>0</v>
      </c>
      <c r="Q490" s="151">
        <v>1</v>
      </c>
    </row>
    <row r="491" spans="1:17" hidden="1">
      <c r="A491" s="151" t="s">
        <v>732</v>
      </c>
      <c r="B491" s="151" t="s">
        <v>8498</v>
      </c>
      <c r="C491" s="151" t="s">
        <v>8570</v>
      </c>
      <c r="D491" s="151" t="s">
        <v>633</v>
      </c>
      <c r="E491" s="151">
        <v>2010</v>
      </c>
      <c r="F491" s="151" t="s">
        <v>633</v>
      </c>
      <c r="G491" s="151" t="s">
        <v>633</v>
      </c>
      <c r="H491" s="152">
        <v>40179</v>
      </c>
      <c r="I491" s="151" t="s">
        <v>8557</v>
      </c>
      <c r="K491" s="151" t="s">
        <v>8570</v>
      </c>
      <c r="L491" s="151" t="s">
        <v>8570</v>
      </c>
      <c r="M491" s="151" t="s">
        <v>8570</v>
      </c>
      <c r="N491" s="151" t="s">
        <v>8570</v>
      </c>
      <c r="O491" s="151" t="s">
        <v>8489</v>
      </c>
      <c r="P491" s="151">
        <v>0</v>
      </c>
      <c r="Q491" s="151">
        <v>1</v>
      </c>
    </row>
    <row r="492" spans="1:17" hidden="1">
      <c r="A492" s="151" t="s">
        <v>732</v>
      </c>
      <c r="B492" s="151" t="s">
        <v>8498</v>
      </c>
      <c r="C492" s="151" t="s">
        <v>8571</v>
      </c>
      <c r="D492" s="151" t="s">
        <v>633</v>
      </c>
      <c r="E492" s="151">
        <v>2010</v>
      </c>
      <c r="F492" s="151" t="s">
        <v>633</v>
      </c>
      <c r="G492" s="151" t="s">
        <v>633</v>
      </c>
      <c r="H492" s="152">
        <v>40179</v>
      </c>
      <c r="I492" s="151" t="s">
        <v>8555</v>
      </c>
      <c r="K492" s="151" t="s">
        <v>8572</v>
      </c>
      <c r="L492" s="151" t="s">
        <v>8571</v>
      </c>
      <c r="M492" s="151" t="s">
        <v>8571</v>
      </c>
      <c r="N492" s="151" t="s">
        <v>8571</v>
      </c>
      <c r="O492" s="151" t="s">
        <v>8489</v>
      </c>
      <c r="P492" s="151">
        <v>1765.1364195660001</v>
      </c>
      <c r="Q492" s="151">
        <v>1</v>
      </c>
    </row>
    <row r="493" spans="1:17" hidden="1">
      <c r="A493" s="151" t="s">
        <v>732</v>
      </c>
      <c r="B493" s="151" t="s">
        <v>8498</v>
      </c>
      <c r="C493" s="151" t="s">
        <v>8571</v>
      </c>
      <c r="D493" s="151" t="s">
        <v>633</v>
      </c>
      <c r="E493" s="151">
        <v>2010</v>
      </c>
      <c r="F493" s="151" t="s">
        <v>633</v>
      </c>
      <c r="G493" s="151" t="s">
        <v>633</v>
      </c>
      <c r="H493" s="152">
        <v>40179</v>
      </c>
      <c r="I493" s="151" t="s">
        <v>8573</v>
      </c>
      <c r="K493" s="151" t="s">
        <v>8574</v>
      </c>
      <c r="L493" s="151" t="s">
        <v>8571</v>
      </c>
      <c r="M493" s="151" t="s">
        <v>8571</v>
      </c>
      <c r="N493" s="151" t="s">
        <v>8571</v>
      </c>
      <c r="O493" s="151" t="s">
        <v>8489</v>
      </c>
      <c r="P493" s="151">
        <v>0</v>
      </c>
      <c r="Q493" s="151">
        <v>1</v>
      </c>
    </row>
    <row r="494" spans="1:17" hidden="1">
      <c r="A494" s="151" t="s">
        <v>732</v>
      </c>
      <c r="B494" s="151" t="s">
        <v>8498</v>
      </c>
      <c r="C494" s="151" t="s">
        <v>8575</v>
      </c>
      <c r="D494" s="151" t="s">
        <v>633</v>
      </c>
      <c r="E494" s="151">
        <v>2010</v>
      </c>
      <c r="F494" s="151" t="s">
        <v>633</v>
      </c>
      <c r="G494" s="151" t="s">
        <v>633</v>
      </c>
      <c r="H494" s="152">
        <v>40179</v>
      </c>
      <c r="I494" s="151" t="s">
        <v>8573</v>
      </c>
      <c r="K494" s="151" t="s">
        <v>8576</v>
      </c>
      <c r="L494" s="151" t="s">
        <v>8575</v>
      </c>
      <c r="M494" s="151" t="s">
        <v>8575</v>
      </c>
      <c r="N494" s="151" t="s">
        <v>8575</v>
      </c>
      <c r="O494" s="151" t="s">
        <v>8489</v>
      </c>
      <c r="P494" s="151">
        <v>0</v>
      </c>
      <c r="Q494" s="151">
        <v>1</v>
      </c>
    </row>
    <row r="495" spans="1:17" hidden="1">
      <c r="A495" s="151" t="s">
        <v>732</v>
      </c>
      <c r="B495" s="151" t="s">
        <v>8498</v>
      </c>
      <c r="C495" s="151" t="s">
        <v>8577</v>
      </c>
      <c r="D495" s="151" t="s">
        <v>633</v>
      </c>
      <c r="E495" s="151">
        <v>2010</v>
      </c>
      <c r="F495" s="151" t="s">
        <v>633</v>
      </c>
      <c r="G495" s="151" t="s">
        <v>633</v>
      </c>
      <c r="H495" s="152">
        <v>40179</v>
      </c>
      <c r="I495" s="151" t="s">
        <v>8573</v>
      </c>
      <c r="K495" s="151" t="s">
        <v>8578</v>
      </c>
      <c r="L495" s="151" t="s">
        <v>8577</v>
      </c>
      <c r="M495" s="151" t="s">
        <v>8577</v>
      </c>
      <c r="N495" s="151" t="s">
        <v>8577</v>
      </c>
      <c r="O495" s="151" t="s">
        <v>8489</v>
      </c>
      <c r="P495" s="151">
        <v>0</v>
      </c>
      <c r="Q495" s="151">
        <v>1</v>
      </c>
    </row>
    <row r="496" spans="1:17" hidden="1">
      <c r="A496" s="151" t="s">
        <v>732</v>
      </c>
      <c r="B496" s="151" t="s">
        <v>8498</v>
      </c>
      <c r="C496" s="151" t="s">
        <v>8579</v>
      </c>
      <c r="D496" s="151" t="s">
        <v>633</v>
      </c>
      <c r="E496" s="151">
        <v>2010</v>
      </c>
      <c r="F496" s="151" t="s">
        <v>633</v>
      </c>
      <c r="G496" s="151" t="s">
        <v>633</v>
      </c>
      <c r="H496" s="152">
        <v>40179</v>
      </c>
      <c r="I496" s="151" t="s">
        <v>8557</v>
      </c>
      <c r="K496" s="151" t="s">
        <v>8580</v>
      </c>
      <c r="L496" s="151" t="s">
        <v>8579</v>
      </c>
      <c r="M496" s="151" t="s">
        <v>8579</v>
      </c>
      <c r="N496" s="151" t="s">
        <v>8579</v>
      </c>
      <c r="O496" s="151" t="s">
        <v>8489</v>
      </c>
      <c r="P496" s="151">
        <v>12399.291428570999</v>
      </c>
      <c r="Q496" s="151">
        <v>1</v>
      </c>
    </row>
    <row r="497" spans="1:17" hidden="1">
      <c r="A497" s="151" t="s">
        <v>732</v>
      </c>
      <c r="B497" s="151" t="s">
        <v>8498</v>
      </c>
      <c r="C497" s="151" t="s">
        <v>8582</v>
      </c>
      <c r="D497" s="151" t="s">
        <v>633</v>
      </c>
      <c r="E497" s="151">
        <v>2010</v>
      </c>
      <c r="F497" s="151" t="s">
        <v>633</v>
      </c>
      <c r="G497" s="151" t="s">
        <v>633</v>
      </c>
      <c r="H497" s="152">
        <v>40179</v>
      </c>
      <c r="I497" s="151" t="s">
        <v>8555</v>
      </c>
      <c r="K497" s="151" t="s">
        <v>8583</v>
      </c>
      <c r="L497" s="151" t="s">
        <v>8582</v>
      </c>
      <c r="M497" s="151" t="s">
        <v>8582</v>
      </c>
      <c r="N497" s="151" t="s">
        <v>8582</v>
      </c>
      <c r="O497" s="151" t="s">
        <v>8489</v>
      </c>
      <c r="P497" s="151">
        <v>2790.859174528</v>
      </c>
      <c r="Q497" s="151">
        <v>1</v>
      </c>
    </row>
    <row r="498" spans="1:17" hidden="1">
      <c r="A498" s="151" t="s">
        <v>732</v>
      </c>
      <c r="B498" s="151" t="s">
        <v>8584</v>
      </c>
      <c r="C498" s="151" t="s">
        <v>8585</v>
      </c>
      <c r="D498" s="151" t="s">
        <v>633</v>
      </c>
      <c r="E498" s="151">
        <v>2010</v>
      </c>
      <c r="F498" s="151" t="s">
        <v>633</v>
      </c>
      <c r="G498" s="151" t="s">
        <v>633</v>
      </c>
      <c r="H498" s="152">
        <v>40179</v>
      </c>
      <c r="K498" s="151" t="s">
        <v>8586</v>
      </c>
      <c r="L498" s="151" t="s">
        <v>8585</v>
      </c>
      <c r="M498" s="151" t="s">
        <v>8585</v>
      </c>
      <c r="N498" s="151" t="s">
        <v>8585</v>
      </c>
      <c r="O498" s="151" t="s">
        <v>8489</v>
      </c>
      <c r="P498" s="151">
        <v>0</v>
      </c>
      <c r="Q498" s="151">
        <v>1</v>
      </c>
    </row>
    <row r="499" spans="1:17" hidden="1">
      <c r="A499" s="151" t="s">
        <v>732</v>
      </c>
      <c r="B499" s="151" t="s">
        <v>8584</v>
      </c>
      <c r="C499" s="151" t="s">
        <v>8649</v>
      </c>
      <c r="D499" s="151" t="s">
        <v>633</v>
      </c>
      <c r="E499" s="151">
        <v>2010</v>
      </c>
      <c r="F499" s="151" t="s">
        <v>633</v>
      </c>
      <c r="G499" s="151" t="s">
        <v>633</v>
      </c>
      <c r="H499" s="152">
        <v>40179</v>
      </c>
      <c r="K499" s="151" t="s">
        <v>8650</v>
      </c>
      <c r="L499" s="151" t="s">
        <v>8649</v>
      </c>
      <c r="M499" s="151" t="s">
        <v>8649</v>
      </c>
      <c r="N499" s="151" t="s">
        <v>8649</v>
      </c>
      <c r="O499" s="151" t="s">
        <v>8489</v>
      </c>
      <c r="P499" s="151">
        <v>0</v>
      </c>
      <c r="Q499" s="151">
        <v>1</v>
      </c>
    </row>
    <row r="500" spans="1:17" hidden="1">
      <c r="A500" s="151" t="s">
        <v>732</v>
      </c>
      <c r="B500" s="151" t="s">
        <v>8584</v>
      </c>
      <c r="C500" s="151" t="s">
        <v>8587</v>
      </c>
      <c r="D500" s="151" t="s">
        <v>633</v>
      </c>
      <c r="E500" s="151">
        <v>2010</v>
      </c>
      <c r="F500" s="151" t="s">
        <v>633</v>
      </c>
      <c r="G500" s="151" t="s">
        <v>633</v>
      </c>
      <c r="H500" s="152">
        <v>40179</v>
      </c>
      <c r="K500" s="151" t="s">
        <v>8588</v>
      </c>
      <c r="L500" s="151" t="s">
        <v>8587</v>
      </c>
      <c r="M500" s="151" t="s">
        <v>8587</v>
      </c>
      <c r="N500" s="151" t="s">
        <v>8587</v>
      </c>
      <c r="O500" s="151" t="s">
        <v>8489</v>
      </c>
      <c r="P500" s="151">
        <v>0</v>
      </c>
      <c r="Q500" s="151">
        <v>1</v>
      </c>
    </row>
    <row r="501" spans="1:17" hidden="1">
      <c r="A501" s="151" t="s">
        <v>732</v>
      </c>
      <c r="B501" s="151" t="s">
        <v>8584</v>
      </c>
      <c r="C501" s="151" t="s">
        <v>8587</v>
      </c>
      <c r="D501" s="151" t="s">
        <v>633</v>
      </c>
      <c r="E501" s="151">
        <v>2010</v>
      </c>
      <c r="F501" s="151" t="s">
        <v>633</v>
      </c>
      <c r="G501" s="151" t="s">
        <v>633</v>
      </c>
      <c r="H501" s="152">
        <v>40179</v>
      </c>
      <c r="K501" s="151" t="s">
        <v>8589</v>
      </c>
      <c r="L501" s="151" t="s">
        <v>8587</v>
      </c>
      <c r="M501" s="151" t="s">
        <v>8587</v>
      </c>
      <c r="N501" s="151" t="s">
        <v>8587</v>
      </c>
      <c r="O501" s="151" t="s">
        <v>8489</v>
      </c>
      <c r="P501" s="151">
        <v>0</v>
      </c>
      <c r="Q501" s="151">
        <v>1</v>
      </c>
    </row>
    <row r="502" spans="1:17" hidden="1">
      <c r="A502" s="151" t="s">
        <v>732</v>
      </c>
      <c r="B502" s="151" t="s">
        <v>8584</v>
      </c>
      <c r="C502" s="151" t="s">
        <v>8590</v>
      </c>
      <c r="D502" s="151" t="s">
        <v>633</v>
      </c>
      <c r="E502" s="151">
        <v>2010</v>
      </c>
      <c r="F502" s="151" t="s">
        <v>633</v>
      </c>
      <c r="G502" s="151" t="s">
        <v>633</v>
      </c>
      <c r="H502" s="152">
        <v>40179</v>
      </c>
      <c r="K502" s="151" t="s">
        <v>8591</v>
      </c>
      <c r="L502" s="151" t="s">
        <v>8590</v>
      </c>
      <c r="M502" s="151" t="s">
        <v>8590</v>
      </c>
      <c r="N502" s="151" t="s">
        <v>8590</v>
      </c>
      <c r="O502" s="151" t="s">
        <v>8489</v>
      </c>
      <c r="P502" s="151">
        <v>0</v>
      </c>
      <c r="Q502" s="151">
        <v>1</v>
      </c>
    </row>
    <row r="503" spans="1:17" hidden="1">
      <c r="A503" s="151" t="s">
        <v>732</v>
      </c>
      <c r="B503" s="151" t="s">
        <v>8584</v>
      </c>
      <c r="C503" s="151" t="s">
        <v>8592</v>
      </c>
      <c r="D503" s="151" t="s">
        <v>633</v>
      </c>
      <c r="E503" s="151">
        <v>2010</v>
      </c>
      <c r="F503" s="151" t="s">
        <v>633</v>
      </c>
      <c r="G503" s="151" t="s">
        <v>633</v>
      </c>
      <c r="H503" s="152">
        <v>40179</v>
      </c>
      <c r="K503" s="151" t="s">
        <v>8593</v>
      </c>
      <c r="L503" s="151" t="s">
        <v>8592</v>
      </c>
      <c r="M503" s="151" t="s">
        <v>8592</v>
      </c>
      <c r="N503" s="151" t="s">
        <v>8592</v>
      </c>
      <c r="O503" s="151" t="s">
        <v>8489</v>
      </c>
      <c r="P503" s="151">
        <v>0</v>
      </c>
      <c r="Q503" s="151">
        <v>1</v>
      </c>
    </row>
    <row r="504" spans="1:17" hidden="1">
      <c r="A504" s="151" t="s">
        <v>732</v>
      </c>
      <c r="B504" s="151" t="s">
        <v>8584</v>
      </c>
      <c r="C504" s="151" t="s">
        <v>8620</v>
      </c>
      <c r="D504" s="151" t="s">
        <v>633</v>
      </c>
      <c r="E504" s="151">
        <v>2010</v>
      </c>
      <c r="F504" s="151" t="s">
        <v>633</v>
      </c>
      <c r="G504" s="151" t="s">
        <v>633</v>
      </c>
      <c r="H504" s="152">
        <v>40179</v>
      </c>
      <c r="K504" s="151" t="s">
        <v>8651</v>
      </c>
      <c r="L504" s="151" t="s">
        <v>8620</v>
      </c>
      <c r="M504" s="151" t="s">
        <v>8620</v>
      </c>
      <c r="N504" s="151" t="s">
        <v>8620</v>
      </c>
      <c r="O504" s="151" t="s">
        <v>8489</v>
      </c>
      <c r="P504" s="151">
        <v>0</v>
      </c>
      <c r="Q504" s="151">
        <v>1</v>
      </c>
    </row>
    <row r="505" spans="1:17" hidden="1">
      <c r="A505" s="151" t="s">
        <v>732</v>
      </c>
      <c r="B505" s="151" t="s">
        <v>8584</v>
      </c>
      <c r="C505" s="151" t="s">
        <v>8597</v>
      </c>
      <c r="D505" s="151" t="s">
        <v>633</v>
      </c>
      <c r="E505" s="151">
        <v>2010</v>
      </c>
      <c r="F505" s="151" t="s">
        <v>633</v>
      </c>
      <c r="G505" s="151" t="s">
        <v>633</v>
      </c>
      <c r="H505" s="152">
        <v>40179</v>
      </c>
      <c r="K505" s="151" t="s">
        <v>8598</v>
      </c>
      <c r="L505" s="151" t="s">
        <v>8597</v>
      </c>
      <c r="M505" s="151" t="s">
        <v>8597</v>
      </c>
      <c r="N505" s="151" t="s">
        <v>8597</v>
      </c>
      <c r="O505" s="151" t="s">
        <v>8489</v>
      </c>
      <c r="P505" s="151">
        <v>4560.114143752</v>
      </c>
      <c r="Q505" s="151">
        <v>1</v>
      </c>
    </row>
    <row r="506" spans="1:17" hidden="1">
      <c r="A506" s="151" t="s">
        <v>732</v>
      </c>
      <c r="B506" s="151" t="s">
        <v>8584</v>
      </c>
      <c r="C506" s="151" t="s">
        <v>8599</v>
      </c>
      <c r="D506" s="151" t="s">
        <v>633</v>
      </c>
      <c r="E506" s="151">
        <v>2010</v>
      </c>
      <c r="F506" s="151" t="s">
        <v>633</v>
      </c>
      <c r="G506" s="151" t="s">
        <v>633</v>
      </c>
      <c r="H506" s="152">
        <v>40179</v>
      </c>
      <c r="K506" s="151" t="s">
        <v>8600</v>
      </c>
      <c r="L506" s="151" t="s">
        <v>8599</v>
      </c>
      <c r="M506" s="151" t="s">
        <v>8599</v>
      </c>
      <c r="N506" s="151" t="s">
        <v>8599</v>
      </c>
      <c r="O506" s="151" t="s">
        <v>8489</v>
      </c>
      <c r="P506" s="151">
        <v>0</v>
      </c>
      <c r="Q506" s="151">
        <v>1</v>
      </c>
    </row>
    <row r="507" spans="1:17" hidden="1">
      <c r="A507" s="151" t="s">
        <v>732</v>
      </c>
      <c r="B507" s="151" t="s">
        <v>8584</v>
      </c>
      <c r="C507" s="151" t="s">
        <v>8601</v>
      </c>
      <c r="D507" s="151" t="s">
        <v>633</v>
      </c>
      <c r="E507" s="151">
        <v>2010</v>
      </c>
      <c r="F507" s="151" t="s">
        <v>633</v>
      </c>
      <c r="G507" s="151" t="s">
        <v>633</v>
      </c>
      <c r="H507" s="152">
        <v>40179</v>
      </c>
      <c r="K507" s="151" t="s">
        <v>8602</v>
      </c>
      <c r="L507" s="151" t="s">
        <v>8601</v>
      </c>
      <c r="M507" s="151" t="s">
        <v>8601</v>
      </c>
      <c r="N507" s="151" t="s">
        <v>8601</v>
      </c>
      <c r="O507" s="151" t="s">
        <v>8489</v>
      </c>
      <c r="P507" s="151">
        <v>30914.622550148</v>
      </c>
      <c r="Q507" s="151">
        <v>1</v>
      </c>
    </row>
    <row r="508" spans="1:17" hidden="1">
      <c r="A508" s="151" t="s">
        <v>732</v>
      </c>
      <c r="B508" s="151" t="s">
        <v>8584</v>
      </c>
      <c r="C508" s="151" t="s">
        <v>8652</v>
      </c>
      <c r="D508" s="151" t="s">
        <v>633</v>
      </c>
      <c r="E508" s="151">
        <v>2010</v>
      </c>
      <c r="F508" s="151" t="s">
        <v>633</v>
      </c>
      <c r="G508" s="151" t="s">
        <v>633</v>
      </c>
      <c r="H508" s="152">
        <v>40179</v>
      </c>
      <c r="K508" s="151" t="s">
        <v>8653</v>
      </c>
      <c r="L508" s="151" t="s">
        <v>8652</v>
      </c>
      <c r="M508" s="151" t="s">
        <v>8652</v>
      </c>
      <c r="N508" s="151" t="s">
        <v>8652</v>
      </c>
      <c r="O508" s="151" t="s">
        <v>8489</v>
      </c>
      <c r="P508" s="151">
        <v>-728569.54385771696</v>
      </c>
      <c r="Q508" s="151">
        <v>1</v>
      </c>
    </row>
    <row r="509" spans="1:17" hidden="1">
      <c r="A509" s="151" t="s">
        <v>8518</v>
      </c>
      <c r="B509" s="151" t="s">
        <v>8498</v>
      </c>
      <c r="C509" s="151" t="s">
        <v>8654</v>
      </c>
      <c r="D509" s="151" t="s">
        <v>716</v>
      </c>
      <c r="E509" s="151">
        <v>2010</v>
      </c>
      <c r="F509" s="151" t="s">
        <v>716</v>
      </c>
      <c r="G509" s="151" t="s">
        <v>716</v>
      </c>
      <c r="H509" s="152">
        <v>40179</v>
      </c>
      <c r="K509" s="151" t="s">
        <v>8655</v>
      </c>
      <c r="L509" s="151" t="s">
        <v>8654</v>
      </c>
      <c r="M509" s="151" t="s">
        <v>8654</v>
      </c>
      <c r="N509" s="151" t="s">
        <v>8654</v>
      </c>
      <c r="O509" s="151" t="s">
        <v>8489</v>
      </c>
      <c r="P509" s="151">
        <v>542017.26071497402</v>
      </c>
      <c r="Q509" s="151">
        <v>1</v>
      </c>
    </row>
    <row r="510" spans="1:17" hidden="1">
      <c r="A510" s="151" t="s">
        <v>8533</v>
      </c>
      <c r="B510" s="151" t="s">
        <v>8498</v>
      </c>
      <c r="C510" s="151" t="s">
        <v>8654</v>
      </c>
      <c r="D510" s="151" t="s">
        <v>716</v>
      </c>
      <c r="E510" s="151">
        <v>2010</v>
      </c>
      <c r="F510" s="151" t="s">
        <v>716</v>
      </c>
      <c r="G510" s="151" t="s">
        <v>716</v>
      </c>
      <c r="H510" s="152">
        <v>40179</v>
      </c>
      <c r="K510" s="151" t="s">
        <v>766</v>
      </c>
      <c r="L510" s="151" t="s">
        <v>8654</v>
      </c>
      <c r="M510" s="151" t="s">
        <v>8654</v>
      </c>
      <c r="N510" s="151" t="s">
        <v>8654</v>
      </c>
      <c r="O510" s="151" t="s">
        <v>8489</v>
      </c>
      <c r="P510" s="151">
        <v>1652323.58120546</v>
      </c>
      <c r="Q510" s="151">
        <v>1</v>
      </c>
    </row>
    <row r="511" spans="1:17" hidden="1">
      <c r="A511" s="151" t="s">
        <v>734</v>
      </c>
      <c r="B511" s="151" t="s">
        <v>8528</v>
      </c>
      <c r="C511" s="151" t="s">
        <v>8656</v>
      </c>
      <c r="D511" s="151" t="s">
        <v>716</v>
      </c>
      <c r="E511" s="151">
        <v>2010</v>
      </c>
      <c r="F511" s="151" t="s">
        <v>716</v>
      </c>
      <c r="G511" s="151" t="s">
        <v>716</v>
      </c>
      <c r="H511" s="152">
        <v>40179</v>
      </c>
      <c r="K511" s="151" t="s">
        <v>8657</v>
      </c>
      <c r="L511" s="151" t="s">
        <v>8656</v>
      </c>
      <c r="M511" s="151" t="s">
        <v>8656</v>
      </c>
      <c r="N511" s="151" t="s">
        <v>8656</v>
      </c>
      <c r="O511" s="151" t="s">
        <v>8489</v>
      </c>
      <c r="P511" s="151">
        <v>54075.720999999998</v>
      </c>
      <c r="Q511" s="151">
        <v>1</v>
      </c>
    </row>
    <row r="512" spans="1:17" hidden="1">
      <c r="A512" s="151" t="s">
        <v>8532</v>
      </c>
      <c r="B512" s="151" t="s">
        <v>8498</v>
      </c>
      <c r="C512" s="151" t="s">
        <v>8654</v>
      </c>
      <c r="D512" s="151" t="s">
        <v>716</v>
      </c>
      <c r="E512" s="151">
        <v>2010</v>
      </c>
      <c r="F512" s="151" t="s">
        <v>716</v>
      </c>
      <c r="G512" s="151" t="s">
        <v>716</v>
      </c>
      <c r="H512" s="152">
        <v>40179</v>
      </c>
      <c r="K512" s="151" t="s">
        <v>8654</v>
      </c>
      <c r="L512" s="151" t="s">
        <v>8654</v>
      </c>
      <c r="M512" s="151" t="s">
        <v>8654</v>
      </c>
      <c r="N512" s="151" t="s">
        <v>8654</v>
      </c>
      <c r="O512" s="151" t="s">
        <v>8489</v>
      </c>
      <c r="P512" s="151">
        <v>107047.815211436</v>
      </c>
      <c r="Q512" s="151">
        <v>1</v>
      </c>
    </row>
    <row r="513" spans="1:17" hidden="1">
      <c r="A513" s="151" t="s">
        <v>8532</v>
      </c>
      <c r="B513" s="151" t="s">
        <v>8498</v>
      </c>
      <c r="C513" s="151" t="s">
        <v>8654</v>
      </c>
      <c r="D513" s="151" t="s">
        <v>716</v>
      </c>
      <c r="E513" s="151">
        <v>2010</v>
      </c>
      <c r="F513" s="151" t="s">
        <v>716</v>
      </c>
      <c r="G513" s="151" t="s">
        <v>716</v>
      </c>
      <c r="H513" s="152">
        <v>40179</v>
      </c>
      <c r="K513" s="151" t="s">
        <v>8654</v>
      </c>
      <c r="L513" s="151" t="s">
        <v>8654</v>
      </c>
      <c r="M513" s="151" t="s">
        <v>8654</v>
      </c>
      <c r="N513" s="151" t="s">
        <v>8654</v>
      </c>
      <c r="O513" s="151" t="s">
        <v>8489</v>
      </c>
      <c r="P513" s="151">
        <v>20644.935790776999</v>
      </c>
      <c r="Q513" s="151">
        <v>1</v>
      </c>
    </row>
    <row r="514" spans="1:17" hidden="1">
      <c r="A514" s="151" t="s">
        <v>8532</v>
      </c>
      <c r="B514" s="151" t="s">
        <v>8498</v>
      </c>
      <c r="C514" s="151" t="s">
        <v>8654</v>
      </c>
      <c r="D514" s="151" t="s">
        <v>716</v>
      </c>
      <c r="E514" s="151">
        <v>2010</v>
      </c>
      <c r="F514" s="151" t="s">
        <v>716</v>
      </c>
      <c r="G514" s="151" t="s">
        <v>716</v>
      </c>
      <c r="H514" s="152">
        <v>40179</v>
      </c>
      <c r="K514" s="151" t="s">
        <v>8654</v>
      </c>
      <c r="L514" s="151" t="s">
        <v>8654</v>
      </c>
      <c r="M514" s="151" t="s">
        <v>8654</v>
      </c>
      <c r="N514" s="151" t="s">
        <v>8654</v>
      </c>
      <c r="O514" s="151" t="s">
        <v>8489</v>
      </c>
      <c r="P514" s="151">
        <v>24.533405842000001</v>
      </c>
      <c r="Q514" s="151">
        <v>1</v>
      </c>
    </row>
    <row r="515" spans="1:17" hidden="1">
      <c r="A515" s="151" t="s">
        <v>8532</v>
      </c>
      <c r="B515" s="151" t="s">
        <v>8498</v>
      </c>
      <c r="C515" s="151" t="s">
        <v>8658</v>
      </c>
      <c r="D515" s="151" t="s">
        <v>716</v>
      </c>
      <c r="E515" s="151">
        <v>2010</v>
      </c>
      <c r="F515" s="151" t="s">
        <v>716</v>
      </c>
      <c r="G515" s="151" t="s">
        <v>716</v>
      </c>
      <c r="H515" s="152">
        <v>40179</v>
      </c>
      <c r="K515" s="151" t="s">
        <v>8658</v>
      </c>
      <c r="L515" s="151" t="s">
        <v>8658</v>
      </c>
      <c r="M515" s="151" t="s">
        <v>8658</v>
      </c>
      <c r="N515" s="151" t="s">
        <v>8658</v>
      </c>
      <c r="O515" s="151" t="s">
        <v>8489</v>
      </c>
      <c r="P515" s="151">
        <v>1839.4250036139999</v>
      </c>
      <c r="Q515" s="151">
        <v>1</v>
      </c>
    </row>
    <row r="516" spans="1:17" hidden="1">
      <c r="A516" s="151" t="s">
        <v>8532</v>
      </c>
      <c r="B516" s="151" t="s">
        <v>8639</v>
      </c>
      <c r="C516" s="151" t="s">
        <v>8641</v>
      </c>
      <c r="D516" s="151" t="s">
        <v>716</v>
      </c>
      <c r="E516" s="151">
        <v>2010</v>
      </c>
      <c r="F516" s="151" t="s">
        <v>716</v>
      </c>
      <c r="G516" s="151" t="s">
        <v>716</v>
      </c>
      <c r="H516" s="152">
        <v>40179</v>
      </c>
      <c r="K516" s="151" t="s">
        <v>8659</v>
      </c>
      <c r="L516" s="151" t="s">
        <v>8641</v>
      </c>
      <c r="M516" s="151" t="s">
        <v>8641</v>
      </c>
      <c r="N516" s="151" t="s">
        <v>8641</v>
      </c>
      <c r="O516" s="151" t="s">
        <v>8489</v>
      </c>
      <c r="P516" s="151">
        <v>198097.44225745299</v>
      </c>
      <c r="Q516" s="151">
        <v>1</v>
      </c>
    </row>
    <row r="517" spans="1:17" hidden="1">
      <c r="A517" s="151" t="s">
        <v>8484</v>
      </c>
      <c r="B517" s="151" t="s">
        <v>642</v>
      </c>
      <c r="C517" s="151" t="s">
        <v>8485</v>
      </c>
      <c r="D517" s="151" t="s">
        <v>188</v>
      </c>
      <c r="E517" s="151">
        <v>2010</v>
      </c>
      <c r="F517" s="151" t="s">
        <v>188</v>
      </c>
      <c r="G517" s="151" t="s">
        <v>188</v>
      </c>
      <c r="H517" s="152">
        <v>40179</v>
      </c>
      <c r="I517" s="151" t="s">
        <v>8486</v>
      </c>
      <c r="K517" s="151" t="s">
        <v>8660</v>
      </c>
      <c r="L517" s="151" t="s">
        <v>8485</v>
      </c>
      <c r="M517" s="151" t="s">
        <v>1014</v>
      </c>
      <c r="N517" s="151" t="s">
        <v>8488</v>
      </c>
      <c r="O517" s="151" t="s">
        <v>8489</v>
      </c>
      <c r="P517" s="151">
        <v>8859.0489138110006</v>
      </c>
      <c r="Q517" s="151">
        <v>1</v>
      </c>
    </row>
    <row r="518" spans="1:17" hidden="1">
      <c r="A518" s="151" t="s">
        <v>8484</v>
      </c>
      <c r="B518" s="151" t="s">
        <v>642</v>
      </c>
      <c r="C518" s="151" t="s">
        <v>8661</v>
      </c>
      <c r="D518" s="151" t="s">
        <v>188</v>
      </c>
      <c r="E518" s="151">
        <v>2010</v>
      </c>
      <c r="F518" s="151" t="s">
        <v>188</v>
      </c>
      <c r="G518" s="151" t="s">
        <v>188</v>
      </c>
      <c r="H518" s="152">
        <v>40179</v>
      </c>
      <c r="I518" s="151" t="s">
        <v>8486</v>
      </c>
      <c r="K518" s="151" t="s">
        <v>8662</v>
      </c>
      <c r="L518" s="151" t="s">
        <v>8661</v>
      </c>
      <c r="M518" s="151" t="s">
        <v>1014</v>
      </c>
      <c r="N518" s="151" t="s">
        <v>8488</v>
      </c>
      <c r="O518" s="151" t="s">
        <v>8489</v>
      </c>
      <c r="P518" s="151">
        <v>324273.49975090899</v>
      </c>
      <c r="Q518" s="151">
        <v>1</v>
      </c>
    </row>
    <row r="519" spans="1:17" hidden="1">
      <c r="A519" s="151" t="s">
        <v>8484</v>
      </c>
      <c r="B519" s="151" t="s">
        <v>642</v>
      </c>
      <c r="C519" s="151" t="s">
        <v>8661</v>
      </c>
      <c r="D519" s="151" t="s">
        <v>188</v>
      </c>
      <c r="E519" s="151">
        <v>2010</v>
      </c>
      <c r="F519" s="151" t="s">
        <v>188</v>
      </c>
      <c r="G519" s="151" t="s">
        <v>188</v>
      </c>
      <c r="H519" s="152">
        <v>40179</v>
      </c>
      <c r="I519" s="151" t="s">
        <v>8486</v>
      </c>
      <c r="K519" s="151" t="s">
        <v>8663</v>
      </c>
      <c r="L519" s="151" t="s">
        <v>8661</v>
      </c>
      <c r="M519" s="151" t="s">
        <v>1014</v>
      </c>
      <c r="N519" s="151" t="s">
        <v>8488</v>
      </c>
      <c r="O519" s="151" t="s">
        <v>8489</v>
      </c>
      <c r="P519" s="151">
        <v>2048615.2760404199</v>
      </c>
      <c r="Q519" s="151">
        <v>1</v>
      </c>
    </row>
    <row r="520" spans="1:17">
      <c r="A520" s="151" t="s">
        <v>8484</v>
      </c>
      <c r="B520" s="151" t="s">
        <v>642</v>
      </c>
      <c r="C520" s="151" t="s">
        <v>8603</v>
      </c>
      <c r="D520" s="151" t="s">
        <v>188</v>
      </c>
      <c r="E520" s="151">
        <v>2010</v>
      </c>
      <c r="F520" s="151" t="s">
        <v>188</v>
      </c>
      <c r="G520" s="151" t="s">
        <v>188</v>
      </c>
      <c r="H520" s="152">
        <v>40179</v>
      </c>
      <c r="I520" s="151" t="s">
        <v>8486</v>
      </c>
      <c r="K520" s="151" t="s">
        <v>8664</v>
      </c>
      <c r="L520" s="151" t="s">
        <v>8603</v>
      </c>
      <c r="M520" s="151" t="s">
        <v>1014</v>
      </c>
      <c r="N520" s="151" t="s">
        <v>8488</v>
      </c>
      <c r="O520" s="151" t="s">
        <v>8489</v>
      </c>
      <c r="P520" s="151">
        <v>1558044.1983038699</v>
      </c>
      <c r="Q520" s="151">
        <v>1</v>
      </c>
    </row>
    <row r="521" spans="1:17" hidden="1">
      <c r="A521" s="151" t="s">
        <v>8484</v>
      </c>
      <c r="B521" s="151" t="s">
        <v>642</v>
      </c>
      <c r="C521" s="151" t="s">
        <v>8665</v>
      </c>
      <c r="D521" s="151" t="s">
        <v>188</v>
      </c>
      <c r="E521" s="151">
        <v>2010</v>
      </c>
      <c r="F521" s="151" t="s">
        <v>188</v>
      </c>
      <c r="G521" s="151" t="s">
        <v>188</v>
      </c>
      <c r="H521" s="152">
        <v>40179</v>
      </c>
      <c r="I521" s="151" t="s">
        <v>8486</v>
      </c>
      <c r="K521" s="151" t="s">
        <v>8666</v>
      </c>
      <c r="L521" s="151" t="s">
        <v>8665</v>
      </c>
      <c r="M521" s="151" t="s">
        <v>1014</v>
      </c>
      <c r="N521" s="151" t="s">
        <v>8488</v>
      </c>
      <c r="O521" s="151" t="s">
        <v>8489</v>
      </c>
      <c r="P521" s="151">
        <v>942264.18827190599</v>
      </c>
      <c r="Q521" s="151">
        <v>1</v>
      </c>
    </row>
    <row r="522" spans="1:17" hidden="1">
      <c r="A522" s="151" t="s">
        <v>8484</v>
      </c>
      <c r="B522" s="151" t="s">
        <v>642</v>
      </c>
      <c r="C522" s="151" t="s">
        <v>8667</v>
      </c>
      <c r="D522" s="151" t="s">
        <v>188</v>
      </c>
      <c r="E522" s="151">
        <v>2010</v>
      </c>
      <c r="F522" s="151" t="s">
        <v>188</v>
      </c>
      <c r="G522" s="151" t="s">
        <v>188</v>
      </c>
      <c r="H522" s="152">
        <v>40179</v>
      </c>
      <c r="I522" s="151" t="s">
        <v>8490</v>
      </c>
      <c r="K522" s="151" t="s">
        <v>8668</v>
      </c>
      <c r="L522" s="151" t="s">
        <v>8667</v>
      </c>
      <c r="M522" s="151" t="s">
        <v>8492</v>
      </c>
      <c r="N522" s="151" t="s">
        <v>8493</v>
      </c>
      <c r="O522" s="151" t="s">
        <v>8489</v>
      </c>
      <c r="P522" s="151">
        <v>1001627.39496925</v>
      </c>
      <c r="Q522" s="151">
        <v>1</v>
      </c>
    </row>
    <row r="523" spans="1:17" hidden="1">
      <c r="A523" s="151" t="s">
        <v>8484</v>
      </c>
      <c r="B523" s="151" t="s">
        <v>642</v>
      </c>
      <c r="C523" s="151" t="s">
        <v>8669</v>
      </c>
      <c r="D523" s="151" t="s">
        <v>188</v>
      </c>
      <c r="E523" s="151">
        <v>2010</v>
      </c>
      <c r="F523" s="151" t="s">
        <v>188</v>
      </c>
      <c r="G523" s="151" t="s">
        <v>188</v>
      </c>
      <c r="H523" s="152">
        <v>40179</v>
      </c>
      <c r="I523" s="151" t="s">
        <v>8486</v>
      </c>
      <c r="K523" s="151" t="s">
        <v>8670</v>
      </c>
      <c r="L523" s="151" t="s">
        <v>8669</v>
      </c>
      <c r="M523" s="151" t="s">
        <v>1014</v>
      </c>
      <c r="N523" s="151" t="s">
        <v>8488</v>
      </c>
      <c r="O523" s="151" t="s">
        <v>8489</v>
      </c>
      <c r="P523" s="151">
        <v>3360321.2622539699</v>
      </c>
      <c r="Q523" s="151">
        <v>1</v>
      </c>
    </row>
    <row r="524" spans="1:17" hidden="1">
      <c r="A524" s="151" t="s">
        <v>8484</v>
      </c>
      <c r="B524" s="151" t="s">
        <v>642</v>
      </c>
      <c r="C524" s="151" t="s">
        <v>8671</v>
      </c>
      <c r="D524" s="151" t="s">
        <v>188</v>
      </c>
      <c r="E524" s="151">
        <v>2010</v>
      </c>
      <c r="F524" s="151" t="s">
        <v>188</v>
      </c>
      <c r="G524" s="151" t="s">
        <v>188</v>
      </c>
      <c r="H524" s="152">
        <v>40179</v>
      </c>
      <c r="I524" s="151" t="s">
        <v>8490</v>
      </c>
      <c r="K524" s="151" t="s">
        <v>8672</v>
      </c>
      <c r="L524" s="151" t="s">
        <v>8671</v>
      </c>
      <c r="M524" s="151" t="s">
        <v>8492</v>
      </c>
      <c r="N524" s="151" t="s">
        <v>8493</v>
      </c>
      <c r="O524" s="151" t="s">
        <v>8489</v>
      </c>
      <c r="P524" s="151">
        <v>792311.02882539399</v>
      </c>
      <c r="Q524" s="151">
        <v>1</v>
      </c>
    </row>
    <row r="525" spans="1:17" hidden="1">
      <c r="A525" s="151" t="s">
        <v>8484</v>
      </c>
      <c r="B525" s="151" t="s">
        <v>642</v>
      </c>
      <c r="C525" s="151" t="s">
        <v>8673</v>
      </c>
      <c r="D525" s="151" t="s">
        <v>188</v>
      </c>
      <c r="E525" s="151">
        <v>2010</v>
      </c>
      <c r="F525" s="151" t="s">
        <v>188</v>
      </c>
      <c r="G525" s="151" t="s">
        <v>188</v>
      </c>
      <c r="H525" s="152">
        <v>40179</v>
      </c>
      <c r="I525" s="151" t="s">
        <v>8486</v>
      </c>
      <c r="K525" s="151" t="s">
        <v>8674</v>
      </c>
      <c r="L525" s="151" t="s">
        <v>8673</v>
      </c>
      <c r="M525" s="151" t="s">
        <v>1014</v>
      </c>
      <c r="N525" s="151" t="s">
        <v>8488</v>
      </c>
      <c r="O525" s="151" t="s">
        <v>8489</v>
      </c>
      <c r="P525" s="151">
        <v>693836.81107169599</v>
      </c>
      <c r="Q525" s="151">
        <v>1</v>
      </c>
    </row>
    <row r="526" spans="1:17" hidden="1">
      <c r="A526" s="151" t="s">
        <v>8484</v>
      </c>
      <c r="B526" s="151" t="s">
        <v>642</v>
      </c>
      <c r="C526" s="151" t="s">
        <v>8673</v>
      </c>
      <c r="D526" s="151" t="s">
        <v>188</v>
      </c>
      <c r="E526" s="151">
        <v>2010</v>
      </c>
      <c r="F526" s="151" t="s">
        <v>188</v>
      </c>
      <c r="G526" s="151" t="s">
        <v>188</v>
      </c>
      <c r="H526" s="152">
        <v>40179</v>
      </c>
      <c r="I526" s="151" t="s">
        <v>8486</v>
      </c>
      <c r="K526" s="151" t="s">
        <v>8675</v>
      </c>
      <c r="L526" s="151" t="s">
        <v>8673</v>
      </c>
      <c r="M526" s="151" t="s">
        <v>1014</v>
      </c>
      <c r="N526" s="151" t="s">
        <v>8488</v>
      </c>
      <c r="O526" s="151" t="s">
        <v>8489</v>
      </c>
      <c r="P526" s="151">
        <v>3778994.5185060501</v>
      </c>
      <c r="Q526" s="151">
        <v>1</v>
      </c>
    </row>
    <row r="527" spans="1:17" hidden="1">
      <c r="A527" s="151" t="s">
        <v>8484</v>
      </c>
      <c r="B527" s="151" t="s">
        <v>642</v>
      </c>
      <c r="C527" s="151" t="s">
        <v>8676</v>
      </c>
      <c r="D527" s="151" t="s">
        <v>188</v>
      </c>
      <c r="E527" s="151">
        <v>2010</v>
      </c>
      <c r="F527" s="151" t="s">
        <v>188</v>
      </c>
      <c r="G527" s="151" t="s">
        <v>188</v>
      </c>
      <c r="H527" s="152">
        <v>40179</v>
      </c>
      <c r="I527" s="151" t="s">
        <v>8486</v>
      </c>
      <c r="K527" s="151" t="s">
        <v>8677</v>
      </c>
      <c r="L527" s="151" t="s">
        <v>8676</v>
      </c>
      <c r="M527" s="151" t="s">
        <v>1014</v>
      </c>
      <c r="N527" s="151" t="s">
        <v>8488</v>
      </c>
      <c r="O527" s="151" t="s">
        <v>8489</v>
      </c>
      <c r="P527" s="151">
        <v>191006.47398882001</v>
      </c>
      <c r="Q527" s="151">
        <v>1</v>
      </c>
    </row>
    <row r="528" spans="1:17" hidden="1">
      <c r="A528" s="151" t="s">
        <v>8484</v>
      </c>
      <c r="B528" s="151" t="s">
        <v>642</v>
      </c>
      <c r="C528" s="151" t="s">
        <v>8678</v>
      </c>
      <c r="D528" s="151" t="s">
        <v>188</v>
      </c>
      <c r="E528" s="151">
        <v>2010</v>
      </c>
      <c r="F528" s="151" t="s">
        <v>188</v>
      </c>
      <c r="G528" s="151" t="s">
        <v>188</v>
      </c>
      <c r="H528" s="152">
        <v>40179</v>
      </c>
      <c r="I528" s="151" t="s">
        <v>8486</v>
      </c>
      <c r="K528" s="151" t="s">
        <v>8679</v>
      </c>
      <c r="L528" s="151" t="s">
        <v>8678</v>
      </c>
      <c r="M528" s="151" t="s">
        <v>1014</v>
      </c>
      <c r="N528" s="151" t="s">
        <v>8488</v>
      </c>
      <c r="O528" s="151" t="s">
        <v>8489</v>
      </c>
      <c r="P528" s="151">
        <v>2703704.10913599</v>
      </c>
      <c r="Q528" s="151">
        <v>1</v>
      </c>
    </row>
    <row r="529" spans="1:17" hidden="1">
      <c r="A529" s="151" t="s">
        <v>8484</v>
      </c>
      <c r="B529" s="151" t="s">
        <v>8498</v>
      </c>
      <c r="C529" s="151" t="s">
        <v>698</v>
      </c>
      <c r="D529" s="151" t="s">
        <v>188</v>
      </c>
      <c r="E529" s="151">
        <v>2010</v>
      </c>
      <c r="F529" s="151" t="s">
        <v>188</v>
      </c>
      <c r="G529" s="151" t="s">
        <v>188</v>
      </c>
      <c r="H529" s="152">
        <v>40179</v>
      </c>
      <c r="K529" s="151" t="s">
        <v>8499</v>
      </c>
      <c r="L529" s="151" t="s">
        <v>698</v>
      </c>
      <c r="M529" s="151" t="s">
        <v>698</v>
      </c>
      <c r="N529" s="151" t="s">
        <v>698</v>
      </c>
      <c r="O529" s="151" t="s">
        <v>8489</v>
      </c>
      <c r="P529" s="151">
        <v>0</v>
      </c>
      <c r="Q529" s="151">
        <v>1</v>
      </c>
    </row>
    <row r="530" spans="1:17" hidden="1">
      <c r="A530" s="151" t="s">
        <v>8484</v>
      </c>
      <c r="B530" s="151" t="s">
        <v>8498</v>
      </c>
      <c r="C530" s="151" t="s">
        <v>8500</v>
      </c>
      <c r="D530" s="151" t="s">
        <v>188</v>
      </c>
      <c r="E530" s="151">
        <v>2010</v>
      </c>
      <c r="F530" s="151" t="s">
        <v>188</v>
      </c>
      <c r="G530" s="151" t="s">
        <v>188</v>
      </c>
      <c r="H530" s="152">
        <v>40179</v>
      </c>
      <c r="K530" s="151" t="s">
        <v>8501</v>
      </c>
      <c r="L530" s="151" t="s">
        <v>8500</v>
      </c>
      <c r="M530" s="151" t="s">
        <v>8500</v>
      </c>
      <c r="N530" s="151" t="s">
        <v>8500</v>
      </c>
      <c r="O530" s="151" t="s">
        <v>8489</v>
      </c>
      <c r="P530" s="151">
        <v>0</v>
      </c>
      <c r="Q530" s="151">
        <v>1</v>
      </c>
    </row>
    <row r="531" spans="1:17" hidden="1">
      <c r="A531" s="151" t="s">
        <v>8484</v>
      </c>
      <c r="B531" s="151" t="s">
        <v>8498</v>
      </c>
      <c r="C531" s="151" t="s">
        <v>8502</v>
      </c>
      <c r="D531" s="151" t="s">
        <v>188</v>
      </c>
      <c r="E531" s="151">
        <v>2010</v>
      </c>
      <c r="F531" s="151" t="s">
        <v>188</v>
      </c>
      <c r="G531" s="151" t="s">
        <v>188</v>
      </c>
      <c r="H531" s="152">
        <v>40179</v>
      </c>
      <c r="K531" s="151" t="s">
        <v>8503</v>
      </c>
      <c r="L531" s="151" t="s">
        <v>8502</v>
      </c>
      <c r="M531" s="151" t="s">
        <v>8502</v>
      </c>
      <c r="N531" s="151" t="s">
        <v>8502</v>
      </c>
      <c r="O531" s="151" t="s">
        <v>8489</v>
      </c>
      <c r="P531" s="151">
        <v>15631.736611971</v>
      </c>
      <c r="Q531" s="151">
        <v>1</v>
      </c>
    </row>
    <row r="532" spans="1:17" hidden="1">
      <c r="A532" s="151" t="s">
        <v>8484</v>
      </c>
      <c r="B532" s="151" t="s">
        <v>8498</v>
      </c>
      <c r="C532" s="151" t="s">
        <v>8504</v>
      </c>
      <c r="D532" s="151" t="s">
        <v>188</v>
      </c>
      <c r="E532" s="151">
        <v>2010</v>
      </c>
      <c r="F532" s="151" t="s">
        <v>188</v>
      </c>
      <c r="G532" s="151" t="s">
        <v>188</v>
      </c>
      <c r="H532" s="152">
        <v>40179</v>
      </c>
      <c r="K532" s="151" t="s">
        <v>8505</v>
      </c>
      <c r="L532" s="151" t="s">
        <v>8504</v>
      </c>
      <c r="M532" s="151" t="s">
        <v>8504</v>
      </c>
      <c r="N532" s="151" t="s">
        <v>8504</v>
      </c>
      <c r="O532" s="151" t="s">
        <v>8489</v>
      </c>
      <c r="P532" s="151">
        <v>781.27143064200004</v>
      </c>
      <c r="Q532" s="151">
        <v>1</v>
      </c>
    </row>
    <row r="533" spans="1:17" hidden="1">
      <c r="A533" s="151" t="s">
        <v>8484</v>
      </c>
      <c r="B533" s="151" t="s">
        <v>8506</v>
      </c>
      <c r="C533" s="151" t="s">
        <v>8510</v>
      </c>
      <c r="D533" s="151" t="s">
        <v>188</v>
      </c>
      <c r="E533" s="151">
        <v>2010</v>
      </c>
      <c r="F533" s="151" t="s">
        <v>188</v>
      </c>
      <c r="G533" s="151" t="s">
        <v>188</v>
      </c>
      <c r="H533" s="152">
        <v>40179</v>
      </c>
      <c r="I533" s="151" t="s">
        <v>8506</v>
      </c>
      <c r="K533" s="151" t="s">
        <v>8680</v>
      </c>
      <c r="L533" s="151" t="s">
        <v>8510</v>
      </c>
      <c r="M533" s="151" t="s">
        <v>8510</v>
      </c>
      <c r="N533" s="151" t="s">
        <v>8512</v>
      </c>
      <c r="O533" s="151" t="s">
        <v>8489</v>
      </c>
      <c r="P533" s="151">
        <v>118035.349391429</v>
      </c>
      <c r="Q533" s="151">
        <v>1</v>
      </c>
    </row>
    <row r="534" spans="1:17" hidden="1">
      <c r="A534" s="151" t="s">
        <v>8484</v>
      </c>
      <c r="B534" s="151" t="s">
        <v>8506</v>
      </c>
      <c r="C534" s="151" t="s">
        <v>8516</v>
      </c>
      <c r="D534" s="151" t="s">
        <v>188</v>
      </c>
      <c r="E534" s="151">
        <v>2010</v>
      </c>
      <c r="F534" s="151" t="s">
        <v>188</v>
      </c>
      <c r="G534" s="151" t="s">
        <v>188</v>
      </c>
      <c r="H534" s="152">
        <v>40179</v>
      </c>
      <c r="I534" s="151" t="s">
        <v>8506</v>
      </c>
      <c r="K534" s="151" t="s">
        <v>8681</v>
      </c>
      <c r="L534" s="151" t="s">
        <v>8516</v>
      </c>
      <c r="M534" s="151" t="s">
        <v>8516</v>
      </c>
      <c r="N534" s="151" t="s">
        <v>8512</v>
      </c>
      <c r="O534" s="151" t="s">
        <v>8489</v>
      </c>
      <c r="P534" s="151">
        <v>14776.414547127</v>
      </c>
      <c r="Q534" s="151">
        <v>1</v>
      </c>
    </row>
    <row r="535" spans="1:17" hidden="1">
      <c r="A535" s="151" t="s">
        <v>8518</v>
      </c>
      <c r="B535" s="151" t="s">
        <v>8617</v>
      </c>
      <c r="C535" s="151" t="s">
        <v>8682</v>
      </c>
      <c r="D535" s="151" t="s">
        <v>188</v>
      </c>
      <c r="E535" s="151">
        <v>2010</v>
      </c>
      <c r="F535" s="151" t="s">
        <v>188</v>
      </c>
      <c r="G535" s="151" t="s">
        <v>188</v>
      </c>
      <c r="H535" s="152">
        <v>40179</v>
      </c>
      <c r="K535" s="151" t="s">
        <v>8683</v>
      </c>
      <c r="L535" s="151" t="s">
        <v>8682</v>
      </c>
      <c r="M535" s="151" t="s">
        <v>8682</v>
      </c>
      <c r="N535" s="151" t="s">
        <v>8682</v>
      </c>
      <c r="O535" s="151" t="s">
        <v>8489</v>
      </c>
      <c r="P535" s="151">
        <v>78951.959154376993</v>
      </c>
      <c r="Q535" s="151">
        <v>1</v>
      </c>
    </row>
    <row r="536" spans="1:17" hidden="1">
      <c r="A536" s="151" t="s">
        <v>8518</v>
      </c>
      <c r="B536" s="151" t="s">
        <v>8498</v>
      </c>
      <c r="C536" s="151" t="s">
        <v>698</v>
      </c>
      <c r="D536" s="151" t="s">
        <v>188</v>
      </c>
      <c r="E536" s="151">
        <v>2010</v>
      </c>
      <c r="F536" s="151" t="s">
        <v>188</v>
      </c>
      <c r="G536" s="151" t="s">
        <v>188</v>
      </c>
      <c r="H536" s="152">
        <v>40179</v>
      </c>
      <c r="K536" s="151" t="s">
        <v>8499</v>
      </c>
      <c r="L536" s="151" t="s">
        <v>698</v>
      </c>
      <c r="M536" s="151" t="s">
        <v>698</v>
      </c>
      <c r="N536" s="151" t="s">
        <v>698</v>
      </c>
      <c r="O536" s="151" t="s">
        <v>8489</v>
      </c>
      <c r="P536" s="151">
        <v>439.31456716600002</v>
      </c>
      <c r="Q536" s="151">
        <v>1</v>
      </c>
    </row>
    <row r="537" spans="1:17" hidden="1">
      <c r="A537" s="151" t="s">
        <v>8518</v>
      </c>
      <c r="B537" s="151" t="s">
        <v>8498</v>
      </c>
      <c r="C537" s="151" t="s">
        <v>8500</v>
      </c>
      <c r="D537" s="151" t="s">
        <v>188</v>
      </c>
      <c r="E537" s="151">
        <v>2010</v>
      </c>
      <c r="F537" s="151" t="s">
        <v>188</v>
      </c>
      <c r="G537" s="151" t="s">
        <v>188</v>
      </c>
      <c r="H537" s="152">
        <v>40179</v>
      </c>
      <c r="K537" s="151" t="s">
        <v>8501</v>
      </c>
      <c r="L537" s="151" t="s">
        <v>8500</v>
      </c>
      <c r="M537" s="151" t="s">
        <v>8500</v>
      </c>
      <c r="N537" s="151" t="s">
        <v>8500</v>
      </c>
      <c r="O537" s="151" t="s">
        <v>8489</v>
      </c>
      <c r="P537" s="151">
        <v>2663.8204090580002</v>
      </c>
      <c r="Q537" s="151">
        <v>1</v>
      </c>
    </row>
    <row r="538" spans="1:17" hidden="1">
      <c r="A538" s="151" t="s">
        <v>8518</v>
      </c>
      <c r="B538" s="151" t="s">
        <v>8498</v>
      </c>
      <c r="C538" s="151" t="s">
        <v>8502</v>
      </c>
      <c r="D538" s="151" t="s">
        <v>188</v>
      </c>
      <c r="E538" s="151">
        <v>2010</v>
      </c>
      <c r="F538" s="151" t="s">
        <v>188</v>
      </c>
      <c r="G538" s="151" t="s">
        <v>188</v>
      </c>
      <c r="H538" s="152">
        <v>40179</v>
      </c>
      <c r="K538" s="151" t="s">
        <v>8503</v>
      </c>
      <c r="L538" s="151" t="s">
        <v>8502</v>
      </c>
      <c r="M538" s="151" t="s">
        <v>8502</v>
      </c>
      <c r="N538" s="151" t="s">
        <v>8502</v>
      </c>
      <c r="O538" s="151" t="s">
        <v>8489</v>
      </c>
      <c r="P538" s="151">
        <v>1034.249458127</v>
      </c>
      <c r="Q538" s="151">
        <v>1</v>
      </c>
    </row>
    <row r="539" spans="1:17" hidden="1">
      <c r="A539" s="151" t="s">
        <v>8518</v>
      </c>
      <c r="B539" s="151" t="s">
        <v>8498</v>
      </c>
      <c r="C539" s="151" t="s">
        <v>8504</v>
      </c>
      <c r="D539" s="151" t="s">
        <v>188</v>
      </c>
      <c r="E539" s="151">
        <v>2010</v>
      </c>
      <c r="F539" s="151" t="s">
        <v>188</v>
      </c>
      <c r="G539" s="151" t="s">
        <v>188</v>
      </c>
      <c r="H539" s="152">
        <v>40179</v>
      </c>
      <c r="K539" s="151" t="s">
        <v>8505</v>
      </c>
      <c r="L539" s="151" t="s">
        <v>8504</v>
      </c>
      <c r="M539" s="151" t="s">
        <v>8504</v>
      </c>
      <c r="N539" s="151" t="s">
        <v>8504</v>
      </c>
      <c r="O539" s="151" t="s">
        <v>8489</v>
      </c>
      <c r="P539" s="151">
        <v>2183.3042031199998</v>
      </c>
      <c r="Q539" s="151">
        <v>1</v>
      </c>
    </row>
    <row r="540" spans="1:17" hidden="1">
      <c r="A540" s="151" t="s">
        <v>8519</v>
      </c>
      <c r="B540" s="151" t="s">
        <v>8498</v>
      </c>
      <c r="C540" s="151" t="s">
        <v>698</v>
      </c>
      <c r="D540" s="151" t="s">
        <v>188</v>
      </c>
      <c r="E540" s="151">
        <v>2010</v>
      </c>
      <c r="F540" s="151" t="s">
        <v>188</v>
      </c>
      <c r="G540" s="151" t="s">
        <v>188</v>
      </c>
      <c r="H540" s="152">
        <v>40179</v>
      </c>
      <c r="I540" s="151" t="s">
        <v>8520</v>
      </c>
      <c r="K540" s="151" t="s">
        <v>8499</v>
      </c>
      <c r="L540" s="151" t="s">
        <v>698</v>
      </c>
      <c r="M540" s="151" t="s">
        <v>698</v>
      </c>
      <c r="N540" s="151" t="s">
        <v>698</v>
      </c>
      <c r="O540" s="151" t="s">
        <v>8489</v>
      </c>
      <c r="P540" s="151">
        <v>82952.123924993997</v>
      </c>
      <c r="Q540" s="151">
        <v>1</v>
      </c>
    </row>
    <row r="541" spans="1:17" hidden="1">
      <c r="A541" s="151" t="s">
        <v>8519</v>
      </c>
      <c r="B541" s="151" t="s">
        <v>8498</v>
      </c>
      <c r="C541" s="151" t="s">
        <v>8522</v>
      </c>
      <c r="D541" s="151" t="s">
        <v>188</v>
      </c>
      <c r="E541" s="151">
        <v>2010</v>
      </c>
      <c r="F541" s="151" t="s">
        <v>188</v>
      </c>
      <c r="G541" s="151" t="s">
        <v>188</v>
      </c>
      <c r="H541" s="152">
        <v>40179</v>
      </c>
      <c r="I541" s="151" t="s">
        <v>8523</v>
      </c>
      <c r="K541" s="151" t="s">
        <v>8524</v>
      </c>
      <c r="L541" s="151" t="s">
        <v>8522</v>
      </c>
      <c r="M541" s="151" t="s">
        <v>8522</v>
      </c>
      <c r="N541" s="151" t="s">
        <v>8522</v>
      </c>
      <c r="O541" s="151" t="s">
        <v>8489</v>
      </c>
      <c r="P541" s="151">
        <v>72864.817645342002</v>
      </c>
      <c r="Q541" s="151">
        <v>1</v>
      </c>
    </row>
    <row r="542" spans="1:17" hidden="1">
      <c r="A542" s="151" t="s">
        <v>8519</v>
      </c>
      <c r="B542" s="151" t="s">
        <v>8498</v>
      </c>
      <c r="C542" s="151" t="s">
        <v>8500</v>
      </c>
      <c r="D542" s="151" t="s">
        <v>188</v>
      </c>
      <c r="E542" s="151">
        <v>2010</v>
      </c>
      <c r="F542" s="151" t="s">
        <v>188</v>
      </c>
      <c r="G542" s="151" t="s">
        <v>188</v>
      </c>
      <c r="H542" s="152">
        <v>40179</v>
      </c>
      <c r="I542" s="151" t="s">
        <v>8520</v>
      </c>
      <c r="K542" s="151" t="s">
        <v>8501</v>
      </c>
      <c r="L542" s="151" t="s">
        <v>8500</v>
      </c>
      <c r="M542" s="151" t="s">
        <v>8500</v>
      </c>
      <c r="N542" s="151" t="s">
        <v>8500</v>
      </c>
      <c r="O542" s="151" t="s">
        <v>8489</v>
      </c>
      <c r="P542" s="151">
        <v>30779.676401699999</v>
      </c>
      <c r="Q542" s="151">
        <v>1</v>
      </c>
    </row>
    <row r="543" spans="1:17" hidden="1">
      <c r="A543" s="151" t="s">
        <v>8519</v>
      </c>
      <c r="B543" s="151" t="s">
        <v>8498</v>
      </c>
      <c r="C543" s="151" t="s">
        <v>8502</v>
      </c>
      <c r="D543" s="151" t="s">
        <v>188</v>
      </c>
      <c r="E543" s="151">
        <v>2010</v>
      </c>
      <c r="F543" s="151" t="s">
        <v>188</v>
      </c>
      <c r="G543" s="151" t="s">
        <v>188</v>
      </c>
      <c r="H543" s="152">
        <v>40179</v>
      </c>
      <c r="I543" s="151" t="s">
        <v>8520</v>
      </c>
      <c r="K543" s="151" t="s">
        <v>8503</v>
      </c>
      <c r="L543" s="151" t="s">
        <v>8502</v>
      </c>
      <c r="M543" s="151" t="s">
        <v>8502</v>
      </c>
      <c r="N543" s="151" t="s">
        <v>8502</v>
      </c>
      <c r="O543" s="151" t="s">
        <v>8489</v>
      </c>
      <c r="P543" s="151">
        <v>275.25448809199997</v>
      </c>
      <c r="Q543" s="151">
        <v>1</v>
      </c>
    </row>
    <row r="544" spans="1:17" hidden="1">
      <c r="A544" s="151" t="s">
        <v>8519</v>
      </c>
      <c r="B544" s="151" t="s">
        <v>8498</v>
      </c>
      <c r="C544" s="151" t="s">
        <v>8504</v>
      </c>
      <c r="D544" s="151" t="s">
        <v>188</v>
      </c>
      <c r="E544" s="151">
        <v>2010</v>
      </c>
      <c r="F544" s="151" t="s">
        <v>188</v>
      </c>
      <c r="G544" s="151" t="s">
        <v>188</v>
      </c>
      <c r="H544" s="152">
        <v>40179</v>
      </c>
      <c r="I544" s="151" t="s">
        <v>8520</v>
      </c>
      <c r="K544" s="151" t="s">
        <v>8505</v>
      </c>
      <c r="L544" s="151" t="s">
        <v>8504</v>
      </c>
      <c r="M544" s="151" t="s">
        <v>8504</v>
      </c>
      <c r="N544" s="151" t="s">
        <v>8504</v>
      </c>
      <c r="O544" s="151" t="s">
        <v>8489</v>
      </c>
      <c r="P544" s="151">
        <v>75320.230893978995</v>
      </c>
      <c r="Q544" s="151">
        <v>1</v>
      </c>
    </row>
    <row r="545" spans="1:17" hidden="1">
      <c r="A545" s="151" t="s">
        <v>734</v>
      </c>
      <c r="B545" s="151" t="s">
        <v>8498</v>
      </c>
      <c r="C545" s="151" t="s">
        <v>698</v>
      </c>
      <c r="D545" s="151" t="s">
        <v>188</v>
      </c>
      <c r="E545" s="151">
        <v>2010</v>
      </c>
      <c r="F545" s="151" t="s">
        <v>188</v>
      </c>
      <c r="G545" s="151" t="s">
        <v>188</v>
      </c>
      <c r="H545" s="152">
        <v>40179</v>
      </c>
      <c r="K545" s="151" t="s">
        <v>8499</v>
      </c>
      <c r="L545" s="151" t="s">
        <v>698</v>
      </c>
      <c r="M545" s="151" t="s">
        <v>698</v>
      </c>
      <c r="N545" s="151" t="s">
        <v>698</v>
      </c>
      <c r="O545" s="151" t="s">
        <v>8489</v>
      </c>
      <c r="P545" s="151">
        <v>10569.920151138</v>
      </c>
      <c r="Q545" s="151">
        <v>1</v>
      </c>
    </row>
    <row r="546" spans="1:17" hidden="1">
      <c r="A546" s="151" t="s">
        <v>734</v>
      </c>
      <c r="B546" s="151" t="s">
        <v>8498</v>
      </c>
      <c r="C546" s="151" t="s">
        <v>8500</v>
      </c>
      <c r="D546" s="151" t="s">
        <v>188</v>
      </c>
      <c r="E546" s="151">
        <v>2010</v>
      </c>
      <c r="F546" s="151" t="s">
        <v>188</v>
      </c>
      <c r="G546" s="151" t="s">
        <v>188</v>
      </c>
      <c r="H546" s="152">
        <v>40179</v>
      </c>
      <c r="K546" s="151" t="s">
        <v>8501</v>
      </c>
      <c r="L546" s="151" t="s">
        <v>8500</v>
      </c>
      <c r="M546" s="151" t="s">
        <v>8500</v>
      </c>
      <c r="N546" s="151" t="s">
        <v>8500</v>
      </c>
      <c r="O546" s="151" t="s">
        <v>8489</v>
      </c>
      <c r="P546" s="151">
        <v>4991.8199154759996</v>
      </c>
      <c r="Q546" s="151">
        <v>1</v>
      </c>
    </row>
    <row r="547" spans="1:17" hidden="1">
      <c r="A547" s="151" t="s">
        <v>734</v>
      </c>
      <c r="B547" s="151" t="s">
        <v>8498</v>
      </c>
      <c r="C547" s="151" t="s">
        <v>8502</v>
      </c>
      <c r="D547" s="151" t="s">
        <v>188</v>
      </c>
      <c r="E547" s="151">
        <v>2010</v>
      </c>
      <c r="F547" s="151" t="s">
        <v>188</v>
      </c>
      <c r="G547" s="151" t="s">
        <v>188</v>
      </c>
      <c r="H547" s="152">
        <v>40179</v>
      </c>
      <c r="K547" s="151" t="s">
        <v>8503</v>
      </c>
      <c r="L547" s="151" t="s">
        <v>8502</v>
      </c>
      <c r="M547" s="151" t="s">
        <v>8502</v>
      </c>
      <c r="N547" s="151" t="s">
        <v>8502</v>
      </c>
      <c r="O547" s="151" t="s">
        <v>8489</v>
      </c>
      <c r="P547" s="151">
        <v>4836.3403809829997</v>
      </c>
      <c r="Q547" s="151">
        <v>1</v>
      </c>
    </row>
    <row r="548" spans="1:17" hidden="1">
      <c r="A548" s="151" t="s">
        <v>734</v>
      </c>
      <c r="B548" s="151" t="s">
        <v>8498</v>
      </c>
      <c r="C548" s="151" t="s">
        <v>8502</v>
      </c>
      <c r="D548" s="151" t="s">
        <v>188</v>
      </c>
      <c r="E548" s="151">
        <v>2010</v>
      </c>
      <c r="F548" s="151" t="s">
        <v>188</v>
      </c>
      <c r="G548" s="151" t="s">
        <v>188</v>
      </c>
      <c r="H548" s="152">
        <v>40179</v>
      </c>
      <c r="K548" s="151" t="s">
        <v>8503</v>
      </c>
      <c r="L548" s="151" t="s">
        <v>8502</v>
      </c>
      <c r="M548" s="151" t="s">
        <v>8502</v>
      </c>
      <c r="N548" s="151" t="s">
        <v>8502</v>
      </c>
      <c r="O548" s="151" t="s">
        <v>8489</v>
      </c>
      <c r="P548" s="151">
        <v>4454.3176625730002</v>
      </c>
      <c r="Q548" s="151">
        <v>1</v>
      </c>
    </row>
    <row r="549" spans="1:17" hidden="1">
      <c r="A549" s="151" t="s">
        <v>734</v>
      </c>
      <c r="B549" s="151" t="s">
        <v>8498</v>
      </c>
      <c r="C549" s="151" t="s">
        <v>8527</v>
      </c>
      <c r="D549" s="151" t="s">
        <v>188</v>
      </c>
      <c r="E549" s="151">
        <v>2010</v>
      </c>
      <c r="F549" s="151" t="s">
        <v>188</v>
      </c>
      <c r="G549" s="151" t="s">
        <v>188</v>
      </c>
      <c r="H549" s="152">
        <v>40179</v>
      </c>
      <c r="K549" s="151" t="s">
        <v>8505</v>
      </c>
      <c r="L549" s="151" t="s">
        <v>8527</v>
      </c>
      <c r="M549" s="151" t="s">
        <v>8527</v>
      </c>
      <c r="N549" s="151" t="s">
        <v>8527</v>
      </c>
      <c r="O549" s="151" t="s">
        <v>8489</v>
      </c>
      <c r="P549" s="151">
        <v>111.629297634</v>
      </c>
      <c r="Q549" s="151">
        <v>1</v>
      </c>
    </row>
    <row r="550" spans="1:17" hidden="1">
      <c r="A550" s="151" t="s">
        <v>734</v>
      </c>
      <c r="B550" s="151" t="s">
        <v>8498</v>
      </c>
      <c r="C550" s="151" t="s">
        <v>8527</v>
      </c>
      <c r="D550" s="151" t="s">
        <v>188</v>
      </c>
      <c r="E550" s="151">
        <v>2010</v>
      </c>
      <c r="F550" s="151" t="s">
        <v>188</v>
      </c>
      <c r="G550" s="151" t="s">
        <v>188</v>
      </c>
      <c r="H550" s="152">
        <v>40179</v>
      </c>
      <c r="K550" s="151" t="s">
        <v>8505</v>
      </c>
      <c r="L550" s="151" t="s">
        <v>8527</v>
      </c>
      <c r="M550" s="151" t="s">
        <v>8527</v>
      </c>
      <c r="N550" s="151" t="s">
        <v>8527</v>
      </c>
      <c r="O550" s="151" t="s">
        <v>8489</v>
      </c>
      <c r="P550" s="151">
        <v>17138.499400517001</v>
      </c>
      <c r="Q550" s="151">
        <v>1</v>
      </c>
    </row>
    <row r="551" spans="1:17" hidden="1">
      <c r="A551" s="151" t="s">
        <v>8532</v>
      </c>
      <c r="B551" s="151" t="s">
        <v>8498</v>
      </c>
      <c r="C551" s="151" t="s">
        <v>698</v>
      </c>
      <c r="D551" s="151" t="s">
        <v>188</v>
      </c>
      <c r="E551" s="151">
        <v>2010</v>
      </c>
      <c r="F551" s="151" t="s">
        <v>188</v>
      </c>
      <c r="G551" s="151" t="s">
        <v>188</v>
      </c>
      <c r="H551" s="152">
        <v>40179</v>
      </c>
      <c r="K551" s="151" t="s">
        <v>8499</v>
      </c>
      <c r="L551" s="151" t="s">
        <v>698</v>
      </c>
      <c r="M551" s="151" t="s">
        <v>698</v>
      </c>
      <c r="N551" s="151" t="s">
        <v>698</v>
      </c>
      <c r="O551" s="151" t="s">
        <v>8489</v>
      </c>
      <c r="P551" s="151">
        <v>11.378718079</v>
      </c>
      <c r="Q551" s="151">
        <v>1</v>
      </c>
    </row>
    <row r="552" spans="1:17" hidden="1">
      <c r="A552" s="151" t="s">
        <v>8532</v>
      </c>
      <c r="B552" s="151" t="s">
        <v>8498</v>
      </c>
      <c r="C552" s="151" t="s">
        <v>8500</v>
      </c>
      <c r="D552" s="151" t="s">
        <v>188</v>
      </c>
      <c r="E552" s="151">
        <v>2010</v>
      </c>
      <c r="F552" s="151" t="s">
        <v>188</v>
      </c>
      <c r="G552" s="151" t="s">
        <v>188</v>
      </c>
      <c r="H552" s="152">
        <v>40179</v>
      </c>
      <c r="K552" s="151" t="s">
        <v>8501</v>
      </c>
      <c r="L552" s="151" t="s">
        <v>8500</v>
      </c>
      <c r="M552" s="151" t="s">
        <v>8500</v>
      </c>
      <c r="N552" s="151" t="s">
        <v>8500</v>
      </c>
      <c r="O552" s="151" t="s">
        <v>8489</v>
      </c>
      <c r="P552" s="151">
        <v>3874.6905743940001</v>
      </c>
      <c r="Q552" s="151">
        <v>1</v>
      </c>
    </row>
    <row r="553" spans="1:17" hidden="1">
      <c r="A553" s="151" t="s">
        <v>8532</v>
      </c>
      <c r="B553" s="151" t="s">
        <v>8498</v>
      </c>
      <c r="C553" s="151" t="s">
        <v>8502</v>
      </c>
      <c r="D553" s="151" t="s">
        <v>188</v>
      </c>
      <c r="E553" s="151">
        <v>2010</v>
      </c>
      <c r="F553" s="151" t="s">
        <v>188</v>
      </c>
      <c r="G553" s="151" t="s">
        <v>188</v>
      </c>
      <c r="H553" s="152">
        <v>40179</v>
      </c>
      <c r="K553" s="151" t="s">
        <v>8503</v>
      </c>
      <c r="L553" s="151" t="s">
        <v>8502</v>
      </c>
      <c r="M553" s="151" t="s">
        <v>8502</v>
      </c>
      <c r="N553" s="151" t="s">
        <v>8502</v>
      </c>
      <c r="O553" s="151" t="s">
        <v>8489</v>
      </c>
      <c r="P553" s="151">
        <v>1906.7043394540001</v>
      </c>
      <c r="Q553" s="151">
        <v>1</v>
      </c>
    </row>
    <row r="554" spans="1:17" hidden="1">
      <c r="A554" s="151" t="s">
        <v>8532</v>
      </c>
      <c r="B554" s="151" t="s">
        <v>8498</v>
      </c>
      <c r="C554" s="151" t="s">
        <v>8527</v>
      </c>
      <c r="D554" s="151" t="s">
        <v>188</v>
      </c>
      <c r="E554" s="151">
        <v>2010</v>
      </c>
      <c r="F554" s="151" t="s">
        <v>188</v>
      </c>
      <c r="G554" s="151" t="s">
        <v>188</v>
      </c>
      <c r="H554" s="152">
        <v>40179</v>
      </c>
      <c r="K554" s="151" t="s">
        <v>8505</v>
      </c>
      <c r="L554" s="151" t="s">
        <v>8527</v>
      </c>
      <c r="M554" s="151" t="s">
        <v>8527</v>
      </c>
      <c r="N554" s="151" t="s">
        <v>8527</v>
      </c>
      <c r="O554" s="151" t="s">
        <v>8489</v>
      </c>
      <c r="P554" s="151">
        <v>25162.881632785</v>
      </c>
      <c r="Q554" s="151">
        <v>1</v>
      </c>
    </row>
    <row r="555" spans="1:17" hidden="1">
      <c r="A555" s="151" t="s">
        <v>8532</v>
      </c>
      <c r="B555" s="151" t="s">
        <v>8639</v>
      </c>
      <c r="C555" s="151" t="s">
        <v>8669</v>
      </c>
      <c r="D555" s="151" t="s">
        <v>188</v>
      </c>
      <c r="E555" s="151">
        <v>2010</v>
      </c>
      <c r="F555" s="151" t="s">
        <v>188</v>
      </c>
      <c r="G555" s="151" t="s">
        <v>188</v>
      </c>
      <c r="H555" s="152">
        <v>40179</v>
      </c>
      <c r="K555" s="151" t="s">
        <v>8684</v>
      </c>
      <c r="L555" s="151" t="s">
        <v>8669</v>
      </c>
      <c r="M555" s="151" t="s">
        <v>1014</v>
      </c>
      <c r="N555" s="151" t="s">
        <v>8488</v>
      </c>
      <c r="O555" s="151" t="s">
        <v>8489</v>
      </c>
      <c r="P555" s="151">
        <v>16535.003264635001</v>
      </c>
      <c r="Q555" s="151">
        <v>1</v>
      </c>
    </row>
    <row r="556" spans="1:17" hidden="1">
      <c r="A556" s="151" t="s">
        <v>8533</v>
      </c>
      <c r="B556" s="151" t="s">
        <v>8498</v>
      </c>
      <c r="C556" s="151" t="s">
        <v>8534</v>
      </c>
      <c r="D556" s="151" t="s">
        <v>188</v>
      </c>
      <c r="E556" s="151">
        <v>2010</v>
      </c>
      <c r="F556" s="151" t="s">
        <v>188</v>
      </c>
      <c r="G556" s="151" t="s">
        <v>188</v>
      </c>
      <c r="H556" s="152">
        <v>40179</v>
      </c>
      <c r="K556" s="151" t="s">
        <v>8534</v>
      </c>
      <c r="L556" s="151" t="s">
        <v>8534</v>
      </c>
      <c r="M556" s="151" t="s">
        <v>8534</v>
      </c>
      <c r="N556" s="151" t="s">
        <v>8534</v>
      </c>
      <c r="O556" s="151" t="s">
        <v>8489</v>
      </c>
      <c r="P556" s="151">
        <v>33298.118024631003</v>
      </c>
      <c r="Q556" s="151">
        <v>1</v>
      </c>
    </row>
    <row r="557" spans="1:17" hidden="1">
      <c r="A557" s="151" t="s">
        <v>8533</v>
      </c>
      <c r="B557" s="151" t="s">
        <v>8498</v>
      </c>
      <c r="C557" s="151" t="s">
        <v>8535</v>
      </c>
      <c r="D557" s="151" t="s">
        <v>188</v>
      </c>
      <c r="E557" s="151">
        <v>2010</v>
      </c>
      <c r="F557" s="151" t="s">
        <v>188</v>
      </c>
      <c r="G557" s="151" t="s">
        <v>188</v>
      </c>
      <c r="H557" s="152">
        <v>40179</v>
      </c>
      <c r="K557" s="151" t="s">
        <v>8536</v>
      </c>
      <c r="L557" s="151" t="s">
        <v>8535</v>
      </c>
      <c r="M557" s="151" t="s">
        <v>8535</v>
      </c>
      <c r="N557" s="151" t="s">
        <v>8535</v>
      </c>
      <c r="O557" s="151" t="s">
        <v>8489</v>
      </c>
      <c r="P557" s="151">
        <v>0</v>
      </c>
      <c r="Q557" s="151">
        <v>1</v>
      </c>
    </row>
    <row r="558" spans="1:17" hidden="1">
      <c r="A558" s="151" t="s">
        <v>8533</v>
      </c>
      <c r="B558" s="151" t="s">
        <v>8498</v>
      </c>
      <c r="C558" s="151" t="s">
        <v>8535</v>
      </c>
      <c r="D558" s="151" t="s">
        <v>188</v>
      </c>
      <c r="E558" s="151">
        <v>2010</v>
      </c>
      <c r="F558" s="151" t="s">
        <v>188</v>
      </c>
      <c r="G558" s="151" t="s">
        <v>188</v>
      </c>
      <c r="H558" s="152">
        <v>40179</v>
      </c>
      <c r="K558" s="151" t="s">
        <v>8537</v>
      </c>
      <c r="L558" s="151" t="s">
        <v>8535</v>
      </c>
      <c r="M558" s="151" t="s">
        <v>8535</v>
      </c>
      <c r="N558" s="151" t="s">
        <v>8535</v>
      </c>
      <c r="O558" s="151" t="s">
        <v>8489</v>
      </c>
      <c r="P558" s="151">
        <v>0</v>
      </c>
      <c r="Q558" s="151">
        <v>1</v>
      </c>
    </row>
    <row r="559" spans="1:17" hidden="1">
      <c r="A559" s="151" t="s">
        <v>8533</v>
      </c>
      <c r="B559" s="151" t="s">
        <v>8498</v>
      </c>
      <c r="C559" s="151" t="s">
        <v>8535</v>
      </c>
      <c r="D559" s="151" t="s">
        <v>188</v>
      </c>
      <c r="E559" s="151">
        <v>2010</v>
      </c>
      <c r="F559" s="151" t="s">
        <v>188</v>
      </c>
      <c r="G559" s="151" t="s">
        <v>188</v>
      </c>
      <c r="H559" s="152">
        <v>40179</v>
      </c>
      <c r="K559" s="151" t="s">
        <v>8538</v>
      </c>
      <c r="L559" s="151" t="s">
        <v>8535</v>
      </c>
      <c r="M559" s="151" t="s">
        <v>8535</v>
      </c>
      <c r="N559" s="151" t="s">
        <v>8535</v>
      </c>
      <c r="O559" s="151" t="s">
        <v>8489</v>
      </c>
      <c r="P559" s="151">
        <v>617.33659139999997</v>
      </c>
      <c r="Q559" s="151">
        <v>1</v>
      </c>
    </row>
    <row r="560" spans="1:17" hidden="1">
      <c r="A560" s="151" t="s">
        <v>8533</v>
      </c>
      <c r="B560" s="151" t="s">
        <v>8498</v>
      </c>
      <c r="C560" s="151" t="s">
        <v>8539</v>
      </c>
      <c r="D560" s="151" t="s">
        <v>188</v>
      </c>
      <c r="E560" s="151">
        <v>2010</v>
      </c>
      <c r="F560" s="151" t="s">
        <v>188</v>
      </c>
      <c r="G560" s="151" t="s">
        <v>188</v>
      </c>
      <c r="H560" s="152">
        <v>40179</v>
      </c>
      <c r="K560" s="151" t="s">
        <v>8540</v>
      </c>
      <c r="L560" s="151" t="s">
        <v>8539</v>
      </c>
      <c r="M560" s="151" t="s">
        <v>8539</v>
      </c>
      <c r="N560" s="151" t="s">
        <v>8539</v>
      </c>
      <c r="O560" s="151" t="s">
        <v>8489</v>
      </c>
      <c r="P560" s="151">
        <v>11590.9769335</v>
      </c>
      <c r="Q560" s="151">
        <v>1</v>
      </c>
    </row>
    <row r="561" spans="1:17" hidden="1">
      <c r="A561" s="151" t="s">
        <v>8533</v>
      </c>
      <c r="B561" s="151" t="s">
        <v>8498</v>
      </c>
      <c r="C561" s="151" t="s">
        <v>8541</v>
      </c>
      <c r="D561" s="151" t="s">
        <v>188</v>
      </c>
      <c r="E561" s="151">
        <v>2010</v>
      </c>
      <c r="F561" s="151" t="s">
        <v>188</v>
      </c>
      <c r="G561" s="151" t="s">
        <v>188</v>
      </c>
      <c r="H561" s="152">
        <v>40179</v>
      </c>
      <c r="K561" s="151" t="s">
        <v>8542</v>
      </c>
      <c r="L561" s="151" t="s">
        <v>8541</v>
      </c>
      <c r="M561" s="151" t="s">
        <v>8541</v>
      </c>
      <c r="N561" s="151" t="s">
        <v>8541</v>
      </c>
      <c r="O561" s="151" t="s">
        <v>8489</v>
      </c>
      <c r="P561" s="151">
        <v>242753.07806100001</v>
      </c>
      <c r="Q561" s="151">
        <v>1</v>
      </c>
    </row>
    <row r="562" spans="1:17" hidden="1">
      <c r="A562" s="151" t="s">
        <v>8533</v>
      </c>
      <c r="B562" s="151" t="s">
        <v>8498</v>
      </c>
      <c r="C562" s="151" t="s">
        <v>8543</v>
      </c>
      <c r="D562" s="151" t="s">
        <v>188</v>
      </c>
      <c r="E562" s="151">
        <v>2010</v>
      </c>
      <c r="F562" s="151" t="s">
        <v>188</v>
      </c>
      <c r="G562" s="151" t="s">
        <v>188</v>
      </c>
      <c r="H562" s="152">
        <v>40179</v>
      </c>
      <c r="K562" s="151" t="s">
        <v>8544</v>
      </c>
      <c r="L562" s="151" t="s">
        <v>8543</v>
      </c>
      <c r="M562" s="151" t="s">
        <v>8543</v>
      </c>
      <c r="N562" s="151" t="s">
        <v>8543</v>
      </c>
      <c r="O562" s="151" t="s">
        <v>8489</v>
      </c>
      <c r="P562" s="151">
        <v>2264.6540524480001</v>
      </c>
      <c r="Q562" s="151">
        <v>1</v>
      </c>
    </row>
    <row r="563" spans="1:17" hidden="1">
      <c r="A563" s="151" t="s">
        <v>8533</v>
      </c>
      <c r="B563" s="151" t="s">
        <v>8498</v>
      </c>
      <c r="C563" s="151" t="s">
        <v>8545</v>
      </c>
      <c r="D563" s="151" t="s">
        <v>188</v>
      </c>
      <c r="E563" s="151">
        <v>2010</v>
      </c>
      <c r="F563" s="151" t="s">
        <v>188</v>
      </c>
      <c r="G563" s="151" t="s">
        <v>188</v>
      </c>
      <c r="H563" s="152">
        <v>40179</v>
      </c>
      <c r="K563" s="151" t="s">
        <v>8545</v>
      </c>
      <c r="L563" s="151" t="s">
        <v>8545</v>
      </c>
      <c r="M563" s="151" t="s">
        <v>8545</v>
      </c>
      <c r="N563" s="151" t="s">
        <v>8545</v>
      </c>
      <c r="O563" s="151" t="s">
        <v>8489</v>
      </c>
      <c r="P563" s="151">
        <v>788.46181000000001</v>
      </c>
      <c r="Q563" s="151">
        <v>1</v>
      </c>
    </row>
    <row r="564" spans="1:17" hidden="1">
      <c r="A564" s="151" t="s">
        <v>8533</v>
      </c>
      <c r="B564" s="151" t="s">
        <v>8498</v>
      </c>
      <c r="C564" s="151" t="s">
        <v>8546</v>
      </c>
      <c r="D564" s="151" t="s">
        <v>188</v>
      </c>
      <c r="E564" s="151">
        <v>2010</v>
      </c>
      <c r="F564" s="151" t="s">
        <v>188</v>
      </c>
      <c r="G564" s="151" t="s">
        <v>188</v>
      </c>
      <c r="H564" s="152">
        <v>40179</v>
      </c>
      <c r="K564" s="151" t="s">
        <v>8547</v>
      </c>
      <c r="L564" s="151" t="s">
        <v>8546</v>
      </c>
      <c r="M564" s="151" t="s">
        <v>8546</v>
      </c>
      <c r="N564" s="151" t="s">
        <v>8546</v>
      </c>
      <c r="O564" s="151" t="s">
        <v>8489</v>
      </c>
      <c r="P564" s="151">
        <v>4896.5329307900001</v>
      </c>
      <c r="Q564" s="151">
        <v>1</v>
      </c>
    </row>
    <row r="565" spans="1:17" hidden="1">
      <c r="A565" s="151" t="s">
        <v>8533</v>
      </c>
      <c r="B565" s="151" t="s">
        <v>8498</v>
      </c>
      <c r="C565" s="151" t="s">
        <v>8548</v>
      </c>
      <c r="D565" s="151" t="s">
        <v>188</v>
      </c>
      <c r="E565" s="151">
        <v>2010</v>
      </c>
      <c r="F565" s="151" t="s">
        <v>188</v>
      </c>
      <c r="G565" s="151" t="s">
        <v>188</v>
      </c>
      <c r="H565" s="152">
        <v>40179</v>
      </c>
      <c r="K565" s="151" t="s">
        <v>817</v>
      </c>
      <c r="L565" s="151" t="s">
        <v>8548</v>
      </c>
      <c r="M565" s="151" t="s">
        <v>8548</v>
      </c>
      <c r="N565" s="151" t="s">
        <v>8548</v>
      </c>
      <c r="O565" s="151" t="s">
        <v>8489</v>
      </c>
      <c r="P565" s="151">
        <v>0</v>
      </c>
      <c r="Q565" s="151">
        <v>1</v>
      </c>
    </row>
    <row r="566" spans="1:17" hidden="1">
      <c r="A566" s="151" t="s">
        <v>8533</v>
      </c>
      <c r="B566" s="151" t="s">
        <v>8498</v>
      </c>
      <c r="C566" s="151" t="s">
        <v>8548</v>
      </c>
      <c r="D566" s="151" t="s">
        <v>188</v>
      </c>
      <c r="E566" s="151">
        <v>2010</v>
      </c>
      <c r="F566" s="151" t="s">
        <v>188</v>
      </c>
      <c r="G566" s="151" t="s">
        <v>188</v>
      </c>
      <c r="H566" s="152">
        <v>40179</v>
      </c>
      <c r="K566" s="151" t="s">
        <v>8549</v>
      </c>
      <c r="L566" s="151" t="s">
        <v>8548</v>
      </c>
      <c r="M566" s="151" t="s">
        <v>8548</v>
      </c>
      <c r="N566" s="151" t="s">
        <v>8548</v>
      </c>
      <c r="O566" s="151" t="s">
        <v>8489</v>
      </c>
      <c r="P566" s="151">
        <v>299498.55124869</v>
      </c>
      <c r="Q566" s="151">
        <v>1</v>
      </c>
    </row>
    <row r="567" spans="1:17" hidden="1">
      <c r="A567" s="151" t="s">
        <v>8533</v>
      </c>
      <c r="B567" s="151" t="s">
        <v>8498</v>
      </c>
      <c r="C567" s="151" t="s">
        <v>8550</v>
      </c>
      <c r="D567" s="151" t="s">
        <v>188</v>
      </c>
      <c r="E567" s="151">
        <v>2010</v>
      </c>
      <c r="F567" s="151" t="s">
        <v>188</v>
      </c>
      <c r="G567" s="151" t="s">
        <v>188</v>
      </c>
      <c r="H567" s="152">
        <v>40179</v>
      </c>
      <c r="K567" s="151" t="s">
        <v>8551</v>
      </c>
      <c r="L567" s="151" t="s">
        <v>8550</v>
      </c>
      <c r="M567" s="151" t="s">
        <v>8550</v>
      </c>
      <c r="N567" s="151" t="s">
        <v>8550</v>
      </c>
      <c r="O567" s="151" t="s">
        <v>8489</v>
      </c>
      <c r="P567" s="151">
        <v>146545.82457600001</v>
      </c>
      <c r="Q567" s="151">
        <v>1</v>
      </c>
    </row>
    <row r="568" spans="1:17" hidden="1">
      <c r="A568" s="151" t="s">
        <v>8533</v>
      </c>
      <c r="B568" s="151" t="s">
        <v>8498</v>
      </c>
      <c r="C568" s="151" t="s">
        <v>8552</v>
      </c>
      <c r="D568" s="151" t="s">
        <v>188</v>
      </c>
      <c r="E568" s="151">
        <v>2010</v>
      </c>
      <c r="F568" s="151" t="s">
        <v>188</v>
      </c>
      <c r="G568" s="151" t="s">
        <v>188</v>
      </c>
      <c r="H568" s="152">
        <v>40179</v>
      </c>
      <c r="K568" s="151" t="s">
        <v>8552</v>
      </c>
      <c r="L568" s="151" t="s">
        <v>8552</v>
      </c>
      <c r="M568" s="151" t="s">
        <v>8552</v>
      </c>
      <c r="N568" s="151" t="s">
        <v>8552</v>
      </c>
      <c r="O568" s="151" t="s">
        <v>8489</v>
      </c>
      <c r="P568" s="151">
        <v>17241.70921972</v>
      </c>
      <c r="Q568" s="151">
        <v>1</v>
      </c>
    </row>
    <row r="569" spans="1:17" hidden="1">
      <c r="A569" s="151" t="s">
        <v>8533</v>
      </c>
      <c r="B569" s="151" t="s">
        <v>8498</v>
      </c>
      <c r="C569" s="151" t="s">
        <v>8553</v>
      </c>
      <c r="D569" s="151" t="s">
        <v>188</v>
      </c>
      <c r="E569" s="151">
        <v>2010</v>
      </c>
      <c r="F569" s="151" t="s">
        <v>188</v>
      </c>
      <c r="G569" s="151" t="s">
        <v>188</v>
      </c>
      <c r="H569" s="152">
        <v>40179</v>
      </c>
      <c r="K569" s="151" t="s">
        <v>8553</v>
      </c>
      <c r="L569" s="151" t="s">
        <v>8553</v>
      </c>
      <c r="M569" s="151" t="s">
        <v>8553</v>
      </c>
      <c r="N569" s="151" t="s">
        <v>8553</v>
      </c>
      <c r="O569" s="151" t="s">
        <v>8489</v>
      </c>
      <c r="P569" s="151">
        <v>505.62002699999999</v>
      </c>
      <c r="Q569" s="151">
        <v>1</v>
      </c>
    </row>
    <row r="570" spans="1:17" hidden="1">
      <c r="A570" s="151" t="s">
        <v>732</v>
      </c>
      <c r="B570" s="151" t="s">
        <v>8498</v>
      </c>
      <c r="C570" s="151" t="s">
        <v>8554</v>
      </c>
      <c r="D570" s="151" t="s">
        <v>188</v>
      </c>
      <c r="E570" s="151">
        <v>2010</v>
      </c>
      <c r="F570" s="151" t="s">
        <v>188</v>
      </c>
      <c r="G570" s="151" t="s">
        <v>188</v>
      </c>
      <c r="H570" s="152">
        <v>40179</v>
      </c>
      <c r="I570" s="151" t="s">
        <v>8555</v>
      </c>
      <c r="K570" s="151" t="s">
        <v>8556</v>
      </c>
      <c r="L570" s="151" t="s">
        <v>8554</v>
      </c>
      <c r="M570" s="151" t="s">
        <v>8554</v>
      </c>
      <c r="N570" s="151" t="s">
        <v>8554</v>
      </c>
      <c r="O570" s="151" t="s">
        <v>8489</v>
      </c>
      <c r="P570" s="151">
        <v>0</v>
      </c>
      <c r="Q570" s="151">
        <v>1</v>
      </c>
    </row>
    <row r="571" spans="1:17" hidden="1">
      <c r="A571" s="151" t="s">
        <v>732</v>
      </c>
      <c r="B571" s="151" t="s">
        <v>8498</v>
      </c>
      <c r="C571" s="151" t="s">
        <v>698</v>
      </c>
      <c r="D571" s="151" t="s">
        <v>188</v>
      </c>
      <c r="E571" s="151">
        <v>2010</v>
      </c>
      <c r="F571" s="151" t="s">
        <v>188</v>
      </c>
      <c r="G571" s="151" t="s">
        <v>188</v>
      </c>
      <c r="H571" s="152">
        <v>40179</v>
      </c>
      <c r="I571" s="151" t="s">
        <v>8557</v>
      </c>
      <c r="K571" s="151" t="s">
        <v>8558</v>
      </c>
      <c r="L571" s="151" t="s">
        <v>698</v>
      </c>
      <c r="M571" s="151" t="s">
        <v>698</v>
      </c>
      <c r="N571" s="151" t="s">
        <v>698</v>
      </c>
      <c r="O571" s="151" t="s">
        <v>8489</v>
      </c>
      <c r="P571" s="151">
        <v>0</v>
      </c>
      <c r="Q571" s="151">
        <v>1</v>
      </c>
    </row>
    <row r="572" spans="1:17" hidden="1">
      <c r="A572" s="151" t="s">
        <v>732</v>
      </c>
      <c r="B572" s="151" t="s">
        <v>8498</v>
      </c>
      <c r="C572" s="151" t="s">
        <v>8559</v>
      </c>
      <c r="D572" s="151" t="s">
        <v>188</v>
      </c>
      <c r="E572" s="151">
        <v>2010</v>
      </c>
      <c r="F572" s="151" t="s">
        <v>188</v>
      </c>
      <c r="G572" s="151" t="s">
        <v>188</v>
      </c>
      <c r="H572" s="152">
        <v>40179</v>
      </c>
      <c r="I572" s="151" t="s">
        <v>8555</v>
      </c>
      <c r="K572" s="151" t="s">
        <v>8560</v>
      </c>
      <c r="L572" s="151" t="s">
        <v>8559</v>
      </c>
      <c r="M572" s="151" t="s">
        <v>8559</v>
      </c>
      <c r="N572" s="151" t="s">
        <v>8559</v>
      </c>
      <c r="O572" s="151" t="s">
        <v>8489</v>
      </c>
      <c r="P572" s="151">
        <v>0.74906668600000004</v>
      </c>
      <c r="Q572" s="151">
        <v>1</v>
      </c>
    </row>
    <row r="573" spans="1:17" hidden="1">
      <c r="A573" s="151" t="s">
        <v>732</v>
      </c>
      <c r="B573" s="151" t="s">
        <v>8498</v>
      </c>
      <c r="C573" s="151" t="s">
        <v>8646</v>
      </c>
      <c r="D573" s="151" t="s">
        <v>188</v>
      </c>
      <c r="E573" s="151">
        <v>2010</v>
      </c>
      <c r="F573" s="151" t="s">
        <v>188</v>
      </c>
      <c r="G573" s="151" t="s">
        <v>188</v>
      </c>
      <c r="H573" s="152">
        <v>40179</v>
      </c>
      <c r="I573" s="151" t="s">
        <v>8555</v>
      </c>
      <c r="K573" s="151" t="s">
        <v>8647</v>
      </c>
      <c r="L573" s="151" t="s">
        <v>8646</v>
      </c>
      <c r="M573" s="151" t="s">
        <v>8646</v>
      </c>
      <c r="N573" s="151" t="s">
        <v>8646</v>
      </c>
      <c r="O573" s="151" t="s">
        <v>8489</v>
      </c>
      <c r="P573" s="151">
        <v>3359.0378219999998</v>
      </c>
      <c r="Q573" s="151">
        <v>1</v>
      </c>
    </row>
    <row r="574" spans="1:17" hidden="1">
      <c r="A574" s="151" t="s">
        <v>732</v>
      </c>
      <c r="B574" s="151" t="s">
        <v>8498</v>
      </c>
      <c r="C574" s="151" t="s">
        <v>733</v>
      </c>
      <c r="D574" s="151" t="s">
        <v>188</v>
      </c>
      <c r="E574" s="151">
        <v>2010</v>
      </c>
      <c r="F574" s="151" t="s">
        <v>188</v>
      </c>
      <c r="G574" s="151" t="s">
        <v>188</v>
      </c>
      <c r="H574" s="152">
        <v>40179</v>
      </c>
      <c r="I574" s="151" t="s">
        <v>8555</v>
      </c>
      <c r="K574" s="151" t="s">
        <v>8561</v>
      </c>
      <c r="L574" s="151" t="s">
        <v>733</v>
      </c>
      <c r="M574" s="151" t="s">
        <v>733</v>
      </c>
      <c r="N574" s="151" t="s">
        <v>733</v>
      </c>
      <c r="O574" s="151" t="s">
        <v>8489</v>
      </c>
      <c r="P574" s="151">
        <v>130.826391965</v>
      </c>
      <c r="Q574" s="151">
        <v>1</v>
      </c>
    </row>
    <row r="575" spans="1:17" hidden="1">
      <c r="A575" s="151" t="s">
        <v>732</v>
      </c>
      <c r="B575" s="151" t="s">
        <v>8498</v>
      </c>
      <c r="C575" s="151" t="s">
        <v>8562</v>
      </c>
      <c r="D575" s="151" t="s">
        <v>188</v>
      </c>
      <c r="E575" s="151">
        <v>2010</v>
      </c>
      <c r="F575" s="151" t="s">
        <v>188</v>
      </c>
      <c r="G575" s="151" t="s">
        <v>188</v>
      </c>
      <c r="H575" s="152">
        <v>40179</v>
      </c>
      <c r="I575" s="151" t="s">
        <v>8555</v>
      </c>
      <c r="K575" s="151" t="s">
        <v>8563</v>
      </c>
      <c r="L575" s="151" t="s">
        <v>8562</v>
      </c>
      <c r="M575" s="151" t="s">
        <v>8562</v>
      </c>
      <c r="N575" s="151" t="s">
        <v>8562</v>
      </c>
      <c r="O575" s="151" t="s">
        <v>8489</v>
      </c>
      <c r="P575" s="151">
        <v>70.590181630000004</v>
      </c>
      <c r="Q575" s="151">
        <v>1</v>
      </c>
    </row>
    <row r="576" spans="1:17" hidden="1">
      <c r="A576" s="151" t="s">
        <v>732</v>
      </c>
      <c r="B576" s="151" t="s">
        <v>8498</v>
      </c>
      <c r="C576" s="151" t="s">
        <v>8500</v>
      </c>
      <c r="D576" s="151" t="s">
        <v>188</v>
      </c>
      <c r="E576" s="151">
        <v>2010</v>
      </c>
      <c r="F576" s="151" t="s">
        <v>188</v>
      </c>
      <c r="G576" s="151" t="s">
        <v>188</v>
      </c>
      <c r="H576" s="152">
        <v>40179</v>
      </c>
      <c r="I576" s="151" t="s">
        <v>8557</v>
      </c>
      <c r="K576" s="151" t="s">
        <v>8564</v>
      </c>
      <c r="L576" s="151" t="s">
        <v>8500</v>
      </c>
      <c r="M576" s="151" t="s">
        <v>8500</v>
      </c>
      <c r="N576" s="151" t="s">
        <v>8500</v>
      </c>
      <c r="O576" s="151" t="s">
        <v>8489</v>
      </c>
      <c r="P576" s="151">
        <v>0</v>
      </c>
      <c r="Q576" s="151">
        <v>1</v>
      </c>
    </row>
    <row r="577" spans="1:17" hidden="1">
      <c r="A577" s="151" t="s">
        <v>732</v>
      </c>
      <c r="B577" s="151" t="s">
        <v>8498</v>
      </c>
      <c r="C577" s="151" t="s">
        <v>8500</v>
      </c>
      <c r="D577" s="151" t="s">
        <v>188</v>
      </c>
      <c r="E577" s="151">
        <v>2010</v>
      </c>
      <c r="F577" s="151" t="s">
        <v>188</v>
      </c>
      <c r="G577" s="151" t="s">
        <v>188</v>
      </c>
      <c r="H577" s="152">
        <v>40179</v>
      </c>
      <c r="I577" s="151" t="s">
        <v>8557</v>
      </c>
      <c r="K577" s="151" t="s">
        <v>8565</v>
      </c>
      <c r="L577" s="151" t="s">
        <v>8500</v>
      </c>
      <c r="M577" s="151" t="s">
        <v>8500</v>
      </c>
      <c r="N577" s="151" t="s">
        <v>8500</v>
      </c>
      <c r="O577" s="151" t="s">
        <v>8489</v>
      </c>
      <c r="P577" s="151">
        <v>77.324450205999995</v>
      </c>
      <c r="Q577" s="151">
        <v>1</v>
      </c>
    </row>
    <row r="578" spans="1:17" hidden="1">
      <c r="A578" s="151" t="s">
        <v>732</v>
      </c>
      <c r="B578" s="151" t="s">
        <v>8498</v>
      </c>
      <c r="C578" s="151" t="s">
        <v>8502</v>
      </c>
      <c r="D578" s="151" t="s">
        <v>188</v>
      </c>
      <c r="E578" s="151">
        <v>2010</v>
      </c>
      <c r="F578" s="151" t="s">
        <v>188</v>
      </c>
      <c r="G578" s="151" t="s">
        <v>188</v>
      </c>
      <c r="H578" s="152">
        <v>40179</v>
      </c>
      <c r="I578" s="151" t="s">
        <v>8557</v>
      </c>
      <c r="K578" s="151" t="s">
        <v>8566</v>
      </c>
      <c r="L578" s="151" t="s">
        <v>8502</v>
      </c>
      <c r="M578" s="151" t="s">
        <v>8502</v>
      </c>
      <c r="N578" s="151" t="s">
        <v>8502</v>
      </c>
      <c r="O578" s="151" t="s">
        <v>8489</v>
      </c>
      <c r="P578" s="151">
        <v>1.358285618</v>
      </c>
      <c r="Q578" s="151">
        <v>1</v>
      </c>
    </row>
    <row r="579" spans="1:17" hidden="1">
      <c r="A579" s="151" t="s">
        <v>732</v>
      </c>
      <c r="B579" s="151" t="s">
        <v>8498</v>
      </c>
      <c r="C579" s="151" t="s">
        <v>8502</v>
      </c>
      <c r="D579" s="151" t="s">
        <v>188</v>
      </c>
      <c r="E579" s="151">
        <v>2010</v>
      </c>
      <c r="F579" s="151" t="s">
        <v>188</v>
      </c>
      <c r="G579" s="151" t="s">
        <v>188</v>
      </c>
      <c r="H579" s="152">
        <v>40179</v>
      </c>
      <c r="I579" s="151" t="s">
        <v>8557</v>
      </c>
      <c r="K579" s="151" t="s">
        <v>8567</v>
      </c>
      <c r="L579" s="151" t="s">
        <v>8502</v>
      </c>
      <c r="M579" s="151" t="s">
        <v>8502</v>
      </c>
      <c r="N579" s="151" t="s">
        <v>8502</v>
      </c>
      <c r="O579" s="151" t="s">
        <v>8489</v>
      </c>
      <c r="P579" s="151">
        <v>1.7494194000000001E-2</v>
      </c>
      <c r="Q579" s="151">
        <v>1</v>
      </c>
    </row>
    <row r="580" spans="1:17" hidden="1">
      <c r="A580" s="151" t="s">
        <v>732</v>
      </c>
      <c r="B580" s="151" t="s">
        <v>8498</v>
      </c>
      <c r="C580" s="151" t="s">
        <v>8502</v>
      </c>
      <c r="D580" s="151" t="s">
        <v>188</v>
      </c>
      <c r="E580" s="151">
        <v>2010</v>
      </c>
      <c r="F580" s="151" t="s">
        <v>188</v>
      </c>
      <c r="G580" s="151" t="s">
        <v>188</v>
      </c>
      <c r="H580" s="152">
        <v>40179</v>
      </c>
      <c r="I580" s="151" t="s">
        <v>8557</v>
      </c>
      <c r="K580" s="151" t="s">
        <v>8568</v>
      </c>
      <c r="L580" s="151" t="s">
        <v>8502</v>
      </c>
      <c r="M580" s="151" t="s">
        <v>8502</v>
      </c>
      <c r="N580" s="151" t="s">
        <v>8502</v>
      </c>
      <c r="O580" s="151" t="s">
        <v>8489</v>
      </c>
      <c r="P580" s="151">
        <v>0</v>
      </c>
      <c r="Q580" s="151">
        <v>1</v>
      </c>
    </row>
    <row r="581" spans="1:17" hidden="1">
      <c r="A581" s="151" t="s">
        <v>732</v>
      </c>
      <c r="B581" s="151" t="s">
        <v>8498</v>
      </c>
      <c r="C581" s="151" t="s">
        <v>8502</v>
      </c>
      <c r="D581" s="151" t="s">
        <v>188</v>
      </c>
      <c r="E581" s="151">
        <v>2010</v>
      </c>
      <c r="F581" s="151" t="s">
        <v>188</v>
      </c>
      <c r="G581" s="151" t="s">
        <v>188</v>
      </c>
      <c r="H581" s="152">
        <v>40179</v>
      </c>
      <c r="I581" s="151" t="s">
        <v>8557</v>
      </c>
      <c r="K581" s="151" t="s">
        <v>8569</v>
      </c>
      <c r="L581" s="151" t="s">
        <v>8502</v>
      </c>
      <c r="M581" s="151" t="s">
        <v>8502</v>
      </c>
      <c r="N581" s="151" t="s">
        <v>8502</v>
      </c>
      <c r="O581" s="151" t="s">
        <v>8489</v>
      </c>
      <c r="P581" s="151">
        <v>0</v>
      </c>
      <c r="Q581" s="151">
        <v>1</v>
      </c>
    </row>
    <row r="582" spans="1:17" hidden="1">
      <c r="A582" s="151" t="s">
        <v>732</v>
      </c>
      <c r="B582" s="151" t="s">
        <v>8498</v>
      </c>
      <c r="C582" s="151" t="s">
        <v>8570</v>
      </c>
      <c r="D582" s="151" t="s">
        <v>188</v>
      </c>
      <c r="E582" s="151">
        <v>2010</v>
      </c>
      <c r="F582" s="151" t="s">
        <v>188</v>
      </c>
      <c r="G582" s="151" t="s">
        <v>188</v>
      </c>
      <c r="H582" s="152">
        <v>40179</v>
      </c>
      <c r="I582" s="151" t="s">
        <v>8557</v>
      </c>
      <c r="K582" s="151" t="s">
        <v>8570</v>
      </c>
      <c r="L582" s="151" t="s">
        <v>8570</v>
      </c>
      <c r="M582" s="151" t="s">
        <v>8570</v>
      </c>
      <c r="N582" s="151" t="s">
        <v>8570</v>
      </c>
      <c r="O582" s="151" t="s">
        <v>8489</v>
      </c>
      <c r="P582" s="151">
        <v>0</v>
      </c>
      <c r="Q582" s="151">
        <v>1</v>
      </c>
    </row>
    <row r="583" spans="1:17" hidden="1">
      <c r="A583" s="151" t="s">
        <v>732</v>
      </c>
      <c r="B583" s="151" t="s">
        <v>8498</v>
      </c>
      <c r="C583" s="151" t="s">
        <v>8571</v>
      </c>
      <c r="D583" s="151" t="s">
        <v>188</v>
      </c>
      <c r="E583" s="151">
        <v>2010</v>
      </c>
      <c r="F583" s="151" t="s">
        <v>188</v>
      </c>
      <c r="G583" s="151" t="s">
        <v>188</v>
      </c>
      <c r="H583" s="152">
        <v>40179</v>
      </c>
      <c r="I583" s="151" t="s">
        <v>8555</v>
      </c>
      <c r="K583" s="151" t="s">
        <v>8572</v>
      </c>
      <c r="L583" s="151" t="s">
        <v>8571</v>
      </c>
      <c r="M583" s="151" t="s">
        <v>8571</v>
      </c>
      <c r="N583" s="151" t="s">
        <v>8571</v>
      </c>
      <c r="O583" s="151" t="s">
        <v>8489</v>
      </c>
      <c r="P583" s="151">
        <v>13.766090969</v>
      </c>
      <c r="Q583" s="151">
        <v>1</v>
      </c>
    </row>
    <row r="584" spans="1:17" hidden="1">
      <c r="A584" s="151" t="s">
        <v>732</v>
      </c>
      <c r="B584" s="151" t="s">
        <v>8498</v>
      </c>
      <c r="C584" s="151" t="s">
        <v>8571</v>
      </c>
      <c r="D584" s="151" t="s">
        <v>188</v>
      </c>
      <c r="E584" s="151">
        <v>2010</v>
      </c>
      <c r="F584" s="151" t="s">
        <v>188</v>
      </c>
      <c r="G584" s="151" t="s">
        <v>188</v>
      </c>
      <c r="H584" s="152">
        <v>40179</v>
      </c>
      <c r="I584" s="151" t="s">
        <v>8573</v>
      </c>
      <c r="K584" s="151" t="s">
        <v>8685</v>
      </c>
      <c r="L584" s="151" t="s">
        <v>8571</v>
      </c>
      <c r="M584" s="151" t="s">
        <v>8571</v>
      </c>
      <c r="N584" s="151" t="s">
        <v>8571</v>
      </c>
      <c r="O584" s="151" t="s">
        <v>8489</v>
      </c>
      <c r="P584" s="151">
        <v>0</v>
      </c>
      <c r="Q584" s="151">
        <v>1</v>
      </c>
    </row>
    <row r="585" spans="1:17" hidden="1">
      <c r="A585" s="151" t="s">
        <v>732</v>
      </c>
      <c r="B585" s="151" t="s">
        <v>8498</v>
      </c>
      <c r="C585" s="151" t="s">
        <v>8575</v>
      </c>
      <c r="D585" s="151" t="s">
        <v>188</v>
      </c>
      <c r="E585" s="151">
        <v>2010</v>
      </c>
      <c r="F585" s="151" t="s">
        <v>188</v>
      </c>
      <c r="G585" s="151" t="s">
        <v>188</v>
      </c>
      <c r="H585" s="152">
        <v>40179</v>
      </c>
      <c r="I585" s="151" t="s">
        <v>8573</v>
      </c>
      <c r="K585" s="151" t="s">
        <v>8686</v>
      </c>
      <c r="L585" s="151" t="s">
        <v>8575</v>
      </c>
      <c r="M585" s="151" t="s">
        <v>8575</v>
      </c>
      <c r="N585" s="151" t="s">
        <v>8575</v>
      </c>
      <c r="O585" s="151" t="s">
        <v>8489</v>
      </c>
      <c r="P585" s="151">
        <v>1678.149640524</v>
      </c>
      <c r="Q585" s="151">
        <v>1</v>
      </c>
    </row>
    <row r="586" spans="1:17" hidden="1">
      <c r="A586" s="151" t="s">
        <v>732</v>
      </c>
      <c r="B586" s="151" t="s">
        <v>8498</v>
      </c>
      <c r="C586" s="151" t="s">
        <v>8577</v>
      </c>
      <c r="D586" s="151" t="s">
        <v>188</v>
      </c>
      <c r="E586" s="151">
        <v>2010</v>
      </c>
      <c r="F586" s="151" t="s">
        <v>188</v>
      </c>
      <c r="G586" s="151" t="s">
        <v>188</v>
      </c>
      <c r="H586" s="152">
        <v>40179</v>
      </c>
      <c r="I586" s="151" t="s">
        <v>8573</v>
      </c>
      <c r="K586" s="151" t="s">
        <v>8687</v>
      </c>
      <c r="L586" s="151" t="s">
        <v>8577</v>
      </c>
      <c r="M586" s="151" t="s">
        <v>8577</v>
      </c>
      <c r="N586" s="151" t="s">
        <v>8577</v>
      </c>
      <c r="O586" s="151" t="s">
        <v>8489</v>
      </c>
      <c r="P586" s="151">
        <v>0</v>
      </c>
      <c r="Q586" s="151">
        <v>1</v>
      </c>
    </row>
    <row r="587" spans="1:17" hidden="1">
      <c r="A587" s="151" t="s">
        <v>732</v>
      </c>
      <c r="B587" s="151" t="s">
        <v>8498</v>
      </c>
      <c r="C587" s="151" t="s">
        <v>8579</v>
      </c>
      <c r="D587" s="151" t="s">
        <v>188</v>
      </c>
      <c r="E587" s="151">
        <v>2010</v>
      </c>
      <c r="F587" s="151" t="s">
        <v>188</v>
      </c>
      <c r="G587" s="151" t="s">
        <v>188</v>
      </c>
      <c r="H587" s="152">
        <v>40179</v>
      </c>
      <c r="I587" s="151" t="s">
        <v>8557</v>
      </c>
      <c r="K587" s="151" t="s">
        <v>8580</v>
      </c>
      <c r="L587" s="151" t="s">
        <v>8579</v>
      </c>
      <c r="M587" s="151" t="s">
        <v>8579</v>
      </c>
      <c r="N587" s="151" t="s">
        <v>8579</v>
      </c>
      <c r="O587" s="151" t="s">
        <v>8489</v>
      </c>
      <c r="P587" s="151">
        <v>0</v>
      </c>
      <c r="Q587" s="151">
        <v>1</v>
      </c>
    </row>
    <row r="588" spans="1:17" hidden="1">
      <c r="A588" s="151" t="s">
        <v>732</v>
      </c>
      <c r="B588" s="151" t="s">
        <v>8498</v>
      </c>
      <c r="C588" s="151" t="s">
        <v>8581</v>
      </c>
      <c r="D588" s="151" t="s">
        <v>188</v>
      </c>
      <c r="E588" s="151">
        <v>2010</v>
      </c>
      <c r="F588" s="151" t="s">
        <v>188</v>
      </c>
      <c r="G588" s="151" t="s">
        <v>188</v>
      </c>
      <c r="H588" s="152">
        <v>40179</v>
      </c>
      <c r="I588" s="151" t="s">
        <v>8557</v>
      </c>
      <c r="K588" s="151" t="s">
        <v>8581</v>
      </c>
      <c r="L588" s="151" t="s">
        <v>8581</v>
      </c>
      <c r="M588" s="151" t="s">
        <v>8581</v>
      </c>
      <c r="N588" s="151" t="s">
        <v>8581</v>
      </c>
      <c r="O588" s="151" t="s">
        <v>8489</v>
      </c>
      <c r="P588" s="151">
        <v>0</v>
      </c>
      <c r="Q588" s="151">
        <v>1</v>
      </c>
    </row>
    <row r="589" spans="1:17" hidden="1">
      <c r="A589" s="151" t="s">
        <v>732</v>
      </c>
      <c r="B589" s="151" t="s">
        <v>8498</v>
      </c>
      <c r="C589" s="151" t="s">
        <v>8582</v>
      </c>
      <c r="D589" s="151" t="s">
        <v>188</v>
      </c>
      <c r="E589" s="151">
        <v>2010</v>
      </c>
      <c r="F589" s="151" t="s">
        <v>188</v>
      </c>
      <c r="G589" s="151" t="s">
        <v>188</v>
      </c>
      <c r="H589" s="152">
        <v>40179</v>
      </c>
      <c r="I589" s="151" t="s">
        <v>8555</v>
      </c>
      <c r="K589" s="151" t="s">
        <v>8583</v>
      </c>
      <c r="L589" s="151" t="s">
        <v>8582</v>
      </c>
      <c r="M589" s="151" t="s">
        <v>8582</v>
      </c>
      <c r="N589" s="151" t="s">
        <v>8582</v>
      </c>
      <c r="O589" s="151" t="s">
        <v>8489</v>
      </c>
      <c r="P589" s="151">
        <v>21.765581885</v>
      </c>
      <c r="Q589" s="151">
        <v>1</v>
      </c>
    </row>
    <row r="590" spans="1:17" hidden="1">
      <c r="A590" s="151" t="s">
        <v>732</v>
      </c>
      <c r="B590" s="151" t="s">
        <v>8584</v>
      </c>
      <c r="C590" s="151" t="s">
        <v>8585</v>
      </c>
      <c r="D590" s="151" t="s">
        <v>188</v>
      </c>
      <c r="E590" s="151">
        <v>2010</v>
      </c>
      <c r="F590" s="151" t="s">
        <v>188</v>
      </c>
      <c r="G590" s="151" t="s">
        <v>188</v>
      </c>
      <c r="H590" s="152">
        <v>40179</v>
      </c>
      <c r="K590" s="151" t="s">
        <v>8586</v>
      </c>
      <c r="L590" s="151" t="s">
        <v>8585</v>
      </c>
      <c r="M590" s="151" t="s">
        <v>8585</v>
      </c>
      <c r="N590" s="151" t="s">
        <v>8585</v>
      </c>
      <c r="O590" s="151" t="s">
        <v>8489</v>
      </c>
      <c r="P590" s="151">
        <v>19235.499990510001</v>
      </c>
      <c r="Q590" s="151">
        <v>1</v>
      </c>
    </row>
    <row r="591" spans="1:17" hidden="1">
      <c r="A591" s="151" t="s">
        <v>732</v>
      </c>
      <c r="B591" s="151" t="s">
        <v>8584</v>
      </c>
      <c r="C591" s="151" t="s">
        <v>8587</v>
      </c>
      <c r="D591" s="151" t="s">
        <v>188</v>
      </c>
      <c r="E591" s="151">
        <v>2010</v>
      </c>
      <c r="F591" s="151" t="s">
        <v>188</v>
      </c>
      <c r="G591" s="151" t="s">
        <v>188</v>
      </c>
      <c r="H591" s="152">
        <v>40179</v>
      </c>
      <c r="K591" s="151" t="s">
        <v>8588</v>
      </c>
      <c r="L591" s="151" t="s">
        <v>8587</v>
      </c>
      <c r="M591" s="151" t="s">
        <v>8587</v>
      </c>
      <c r="N591" s="151" t="s">
        <v>8587</v>
      </c>
      <c r="O591" s="151" t="s">
        <v>8489</v>
      </c>
      <c r="P591" s="151">
        <v>0</v>
      </c>
      <c r="Q591" s="151">
        <v>1</v>
      </c>
    </row>
    <row r="592" spans="1:17" hidden="1">
      <c r="A592" s="151" t="s">
        <v>732</v>
      </c>
      <c r="B592" s="151" t="s">
        <v>8584</v>
      </c>
      <c r="C592" s="151" t="s">
        <v>8587</v>
      </c>
      <c r="D592" s="151" t="s">
        <v>188</v>
      </c>
      <c r="E592" s="151">
        <v>2010</v>
      </c>
      <c r="F592" s="151" t="s">
        <v>188</v>
      </c>
      <c r="G592" s="151" t="s">
        <v>188</v>
      </c>
      <c r="H592" s="152">
        <v>40179</v>
      </c>
      <c r="K592" s="151" t="s">
        <v>8688</v>
      </c>
      <c r="L592" s="151" t="s">
        <v>8587</v>
      </c>
      <c r="M592" s="151" t="s">
        <v>8587</v>
      </c>
      <c r="N592" s="151" t="s">
        <v>8587</v>
      </c>
      <c r="O592" s="151" t="s">
        <v>8489</v>
      </c>
      <c r="P592" s="151">
        <v>1835.304162826</v>
      </c>
      <c r="Q592" s="151">
        <v>1</v>
      </c>
    </row>
    <row r="593" spans="1:17" hidden="1">
      <c r="A593" s="151" t="s">
        <v>732</v>
      </c>
      <c r="B593" s="151" t="s">
        <v>8584</v>
      </c>
      <c r="C593" s="151" t="s">
        <v>8590</v>
      </c>
      <c r="D593" s="151" t="s">
        <v>188</v>
      </c>
      <c r="E593" s="151">
        <v>2010</v>
      </c>
      <c r="F593" s="151" t="s">
        <v>188</v>
      </c>
      <c r="G593" s="151" t="s">
        <v>188</v>
      </c>
      <c r="H593" s="152">
        <v>40179</v>
      </c>
      <c r="K593" s="151" t="s">
        <v>8591</v>
      </c>
      <c r="L593" s="151" t="s">
        <v>8590</v>
      </c>
      <c r="M593" s="151" t="s">
        <v>8590</v>
      </c>
      <c r="N593" s="151" t="s">
        <v>8590</v>
      </c>
      <c r="O593" s="151" t="s">
        <v>8489</v>
      </c>
      <c r="P593" s="151">
        <v>0</v>
      </c>
      <c r="Q593" s="151">
        <v>1</v>
      </c>
    </row>
    <row r="594" spans="1:17" hidden="1">
      <c r="A594" s="151" t="s">
        <v>732</v>
      </c>
      <c r="B594" s="151" t="s">
        <v>8584</v>
      </c>
      <c r="C594" s="151" t="s">
        <v>8592</v>
      </c>
      <c r="D594" s="151" t="s">
        <v>188</v>
      </c>
      <c r="E594" s="151">
        <v>2010</v>
      </c>
      <c r="F594" s="151" t="s">
        <v>188</v>
      </c>
      <c r="G594" s="151" t="s">
        <v>188</v>
      </c>
      <c r="H594" s="152">
        <v>40179</v>
      </c>
      <c r="K594" s="151" t="s">
        <v>8593</v>
      </c>
      <c r="L594" s="151" t="s">
        <v>8592</v>
      </c>
      <c r="M594" s="151" t="s">
        <v>8592</v>
      </c>
      <c r="N594" s="151" t="s">
        <v>8592</v>
      </c>
      <c r="O594" s="151" t="s">
        <v>8489</v>
      </c>
      <c r="P594" s="151">
        <v>1339.6548005750001</v>
      </c>
      <c r="Q594" s="151">
        <v>1</v>
      </c>
    </row>
    <row r="595" spans="1:17" hidden="1">
      <c r="A595" s="151" t="s">
        <v>732</v>
      </c>
      <c r="B595" s="151" t="s">
        <v>8584</v>
      </c>
      <c r="C595" s="151" t="s">
        <v>8597</v>
      </c>
      <c r="D595" s="151" t="s">
        <v>188</v>
      </c>
      <c r="E595" s="151">
        <v>2010</v>
      </c>
      <c r="F595" s="151" t="s">
        <v>188</v>
      </c>
      <c r="G595" s="151" t="s">
        <v>188</v>
      </c>
      <c r="H595" s="152">
        <v>40179</v>
      </c>
      <c r="K595" s="151" t="s">
        <v>8598</v>
      </c>
      <c r="L595" s="151" t="s">
        <v>8597</v>
      </c>
      <c r="M595" s="151" t="s">
        <v>8597</v>
      </c>
      <c r="N595" s="151" t="s">
        <v>8597</v>
      </c>
      <c r="O595" s="151" t="s">
        <v>8489</v>
      </c>
      <c r="P595" s="151">
        <v>179.904904864</v>
      </c>
      <c r="Q595" s="151">
        <v>1</v>
      </c>
    </row>
    <row r="596" spans="1:17" hidden="1">
      <c r="A596" s="151" t="s">
        <v>732</v>
      </c>
      <c r="B596" s="151" t="s">
        <v>8584</v>
      </c>
      <c r="C596" s="151" t="s">
        <v>8599</v>
      </c>
      <c r="D596" s="151" t="s">
        <v>188</v>
      </c>
      <c r="E596" s="151">
        <v>2010</v>
      </c>
      <c r="F596" s="151" t="s">
        <v>188</v>
      </c>
      <c r="G596" s="151" t="s">
        <v>188</v>
      </c>
      <c r="H596" s="152">
        <v>40179</v>
      </c>
      <c r="K596" s="151" t="s">
        <v>8600</v>
      </c>
      <c r="L596" s="151" t="s">
        <v>8599</v>
      </c>
      <c r="M596" s="151" t="s">
        <v>8599</v>
      </c>
      <c r="N596" s="151" t="s">
        <v>8599</v>
      </c>
      <c r="O596" s="151" t="s">
        <v>8489</v>
      </c>
      <c r="P596" s="151">
        <v>103506.30976855601</v>
      </c>
      <c r="Q596" s="151">
        <v>1</v>
      </c>
    </row>
    <row r="597" spans="1:17" hidden="1">
      <c r="A597" s="151" t="s">
        <v>732</v>
      </c>
      <c r="B597" s="151" t="s">
        <v>8584</v>
      </c>
      <c r="C597" s="151" t="s">
        <v>8601</v>
      </c>
      <c r="D597" s="151" t="s">
        <v>188</v>
      </c>
      <c r="E597" s="151">
        <v>2010</v>
      </c>
      <c r="F597" s="151" t="s">
        <v>188</v>
      </c>
      <c r="G597" s="151" t="s">
        <v>188</v>
      </c>
      <c r="H597" s="152">
        <v>40179</v>
      </c>
      <c r="K597" s="151" t="s">
        <v>8602</v>
      </c>
      <c r="L597" s="151" t="s">
        <v>8601</v>
      </c>
      <c r="M597" s="151" t="s">
        <v>8601</v>
      </c>
      <c r="N597" s="151" t="s">
        <v>8601</v>
      </c>
      <c r="O597" s="151" t="s">
        <v>8489</v>
      </c>
      <c r="P597" s="151">
        <v>2448.763699398</v>
      </c>
      <c r="Q597" s="151">
        <v>1</v>
      </c>
    </row>
    <row r="598" spans="1:17" hidden="1">
      <c r="A598" s="151" t="s">
        <v>734</v>
      </c>
      <c r="B598" s="151" t="s">
        <v>8528</v>
      </c>
      <c r="C598" s="151" t="s">
        <v>8689</v>
      </c>
      <c r="D598" s="151" t="s">
        <v>711</v>
      </c>
      <c r="E598" s="151">
        <v>2010</v>
      </c>
      <c r="F598" s="151" t="s">
        <v>711</v>
      </c>
      <c r="G598" s="151" t="s">
        <v>711</v>
      </c>
      <c r="H598" s="152">
        <v>40179</v>
      </c>
      <c r="K598" s="151" t="s">
        <v>8690</v>
      </c>
      <c r="L598" s="151" t="s">
        <v>8689</v>
      </c>
      <c r="M598" s="151" t="s">
        <v>8689</v>
      </c>
      <c r="N598" s="151" t="s">
        <v>8689</v>
      </c>
      <c r="O598" s="151" t="s">
        <v>8489</v>
      </c>
      <c r="P598" s="151">
        <v>187926.20935168699</v>
      </c>
      <c r="Q598" s="151">
        <v>1</v>
      </c>
    </row>
    <row r="599" spans="1:17" hidden="1">
      <c r="A599" s="151" t="s">
        <v>734</v>
      </c>
      <c r="B599" s="151" t="s">
        <v>8528</v>
      </c>
      <c r="C599" s="151" t="s">
        <v>8579</v>
      </c>
      <c r="D599" s="151" t="s">
        <v>711</v>
      </c>
      <c r="E599" s="151">
        <v>2010</v>
      </c>
      <c r="F599" s="151" t="s">
        <v>711</v>
      </c>
      <c r="G599" s="151" t="s">
        <v>711</v>
      </c>
      <c r="H599" s="152">
        <v>40179</v>
      </c>
      <c r="K599" s="151" t="s">
        <v>8579</v>
      </c>
      <c r="L599" s="151" t="s">
        <v>8579</v>
      </c>
      <c r="M599" s="151" t="s">
        <v>8579</v>
      </c>
      <c r="N599" s="151" t="s">
        <v>8579</v>
      </c>
      <c r="O599" s="151" t="s">
        <v>8489</v>
      </c>
      <c r="P599" s="151">
        <v>32171.220173164002</v>
      </c>
      <c r="Q599" s="151">
        <v>1</v>
      </c>
    </row>
    <row r="600" spans="1:17" hidden="1">
      <c r="A600" s="151" t="s">
        <v>8519</v>
      </c>
      <c r="B600" s="151" t="s">
        <v>8498</v>
      </c>
      <c r="C600" s="151" t="s">
        <v>8522</v>
      </c>
      <c r="D600" s="151" t="s">
        <v>713</v>
      </c>
      <c r="E600" s="151">
        <v>2010</v>
      </c>
      <c r="F600" s="151" t="s">
        <v>713</v>
      </c>
      <c r="G600" s="151" t="s">
        <v>713</v>
      </c>
      <c r="H600" s="152">
        <v>40179</v>
      </c>
      <c r="I600" s="151" t="s">
        <v>8523</v>
      </c>
      <c r="K600" s="151" t="s">
        <v>8524</v>
      </c>
      <c r="L600" s="151" t="s">
        <v>8522</v>
      </c>
      <c r="M600" s="151" t="s">
        <v>8522</v>
      </c>
      <c r="N600" s="151" t="s">
        <v>8522</v>
      </c>
      <c r="O600" s="151" t="s">
        <v>8489</v>
      </c>
      <c r="P600" s="151">
        <v>27830.268034215998</v>
      </c>
      <c r="Q600" s="151">
        <v>1</v>
      </c>
    </row>
    <row r="601" spans="1:17" hidden="1">
      <c r="A601" s="151" t="s">
        <v>8519</v>
      </c>
      <c r="B601" s="151" t="s">
        <v>8498</v>
      </c>
      <c r="C601" s="151" t="s">
        <v>8691</v>
      </c>
      <c r="D601" s="151" t="s">
        <v>713</v>
      </c>
      <c r="E601" s="151">
        <v>2010</v>
      </c>
      <c r="F601" s="151" t="s">
        <v>713</v>
      </c>
      <c r="G601" s="151" t="s">
        <v>713</v>
      </c>
      <c r="H601" s="152">
        <v>40179</v>
      </c>
      <c r="I601" s="151" t="s">
        <v>8520</v>
      </c>
      <c r="K601" s="151" t="s">
        <v>694</v>
      </c>
      <c r="L601" s="151" t="s">
        <v>8691</v>
      </c>
      <c r="M601" s="151" t="s">
        <v>8691</v>
      </c>
      <c r="N601" s="151" t="s">
        <v>8691</v>
      </c>
      <c r="O601" s="151" t="s">
        <v>8489</v>
      </c>
      <c r="P601" s="151">
        <v>72312.389953567006</v>
      </c>
      <c r="Q601" s="151">
        <v>1</v>
      </c>
    </row>
    <row r="602" spans="1:17" hidden="1">
      <c r="A602" s="151" t="s">
        <v>734</v>
      </c>
      <c r="B602" s="151" t="s">
        <v>8528</v>
      </c>
      <c r="C602" s="151" t="s">
        <v>8692</v>
      </c>
      <c r="D602" s="151" t="s">
        <v>713</v>
      </c>
      <c r="E602" s="151">
        <v>2010</v>
      </c>
      <c r="F602" s="151" t="s">
        <v>713</v>
      </c>
      <c r="G602" s="151" t="s">
        <v>713</v>
      </c>
      <c r="H602" s="152">
        <v>40179</v>
      </c>
      <c r="K602" s="151" t="s">
        <v>8692</v>
      </c>
      <c r="L602" s="151" t="s">
        <v>8692</v>
      </c>
      <c r="M602" s="151" t="s">
        <v>8692</v>
      </c>
      <c r="N602" s="151" t="s">
        <v>8692</v>
      </c>
      <c r="O602" s="151" t="s">
        <v>8489</v>
      </c>
      <c r="P602" s="151">
        <v>184555.28851230099</v>
      </c>
      <c r="Q602" s="151">
        <v>1</v>
      </c>
    </row>
    <row r="603" spans="1:17" hidden="1">
      <c r="A603" s="151" t="s">
        <v>8484</v>
      </c>
      <c r="B603" s="151" t="s">
        <v>642</v>
      </c>
      <c r="C603" s="151" t="s">
        <v>8485</v>
      </c>
      <c r="D603" s="151" t="s">
        <v>187</v>
      </c>
      <c r="E603" s="151">
        <v>2015</v>
      </c>
      <c r="F603" s="151" t="s">
        <v>187</v>
      </c>
      <c r="G603" s="151" t="s">
        <v>187</v>
      </c>
      <c r="H603" s="152">
        <v>42005</v>
      </c>
      <c r="I603" s="151" t="s">
        <v>8486</v>
      </c>
      <c r="K603" s="151" t="s">
        <v>8487</v>
      </c>
      <c r="L603" s="151" t="s">
        <v>8485</v>
      </c>
      <c r="M603" s="151" t="s">
        <v>1014</v>
      </c>
      <c r="N603" s="151" t="s">
        <v>8488</v>
      </c>
      <c r="O603" s="151" t="s">
        <v>8489</v>
      </c>
      <c r="P603" s="151">
        <v>21253.682353142001</v>
      </c>
      <c r="Q603" s="151">
        <v>1</v>
      </c>
    </row>
    <row r="604" spans="1:17" hidden="1">
      <c r="A604" s="151" t="s">
        <v>8484</v>
      </c>
      <c r="B604" s="151" t="s">
        <v>642</v>
      </c>
      <c r="C604" s="151" t="s">
        <v>691</v>
      </c>
      <c r="D604" s="151" t="s">
        <v>187</v>
      </c>
      <c r="E604" s="151">
        <v>2015</v>
      </c>
      <c r="F604" s="151" t="s">
        <v>187</v>
      </c>
      <c r="G604" s="151" t="s">
        <v>187</v>
      </c>
      <c r="H604" s="152">
        <v>42005</v>
      </c>
      <c r="I604" s="151" t="s">
        <v>8490</v>
      </c>
      <c r="K604" s="151" t="s">
        <v>8491</v>
      </c>
      <c r="L604" s="151" t="s">
        <v>691</v>
      </c>
      <c r="M604" s="151" t="s">
        <v>8492</v>
      </c>
      <c r="N604" s="151" t="s">
        <v>8493</v>
      </c>
      <c r="O604" s="151" t="s">
        <v>8489</v>
      </c>
      <c r="P604" s="151">
        <v>2970004.53231858</v>
      </c>
      <c r="Q604" s="151">
        <v>1</v>
      </c>
    </row>
    <row r="605" spans="1:17" hidden="1">
      <c r="A605" s="151" t="s">
        <v>8484</v>
      </c>
      <c r="B605" s="151" t="s">
        <v>642</v>
      </c>
      <c r="C605" s="151" t="s">
        <v>8494</v>
      </c>
      <c r="D605" s="151" t="s">
        <v>187</v>
      </c>
      <c r="E605" s="151">
        <v>2015</v>
      </c>
      <c r="F605" s="151" t="s">
        <v>187</v>
      </c>
      <c r="G605" s="151" t="s">
        <v>187</v>
      </c>
      <c r="H605" s="152">
        <v>42005</v>
      </c>
      <c r="I605" s="151" t="s">
        <v>8490</v>
      </c>
      <c r="K605" s="151" t="s">
        <v>8495</v>
      </c>
      <c r="L605" s="151" t="s">
        <v>8494</v>
      </c>
      <c r="M605" s="151" t="s">
        <v>8492</v>
      </c>
      <c r="N605" s="151" t="s">
        <v>8493</v>
      </c>
      <c r="O605" s="151" t="s">
        <v>8489</v>
      </c>
      <c r="P605" s="151">
        <v>5529798.6741442503</v>
      </c>
      <c r="Q605" s="151">
        <v>1</v>
      </c>
    </row>
    <row r="606" spans="1:17" hidden="1">
      <c r="A606" s="151" t="s">
        <v>8484</v>
      </c>
      <c r="B606" s="151" t="s">
        <v>642</v>
      </c>
      <c r="C606" s="151" t="s">
        <v>8496</v>
      </c>
      <c r="D606" s="151" t="s">
        <v>187</v>
      </c>
      <c r="E606" s="151">
        <v>2015</v>
      </c>
      <c r="F606" s="151" t="s">
        <v>187</v>
      </c>
      <c r="G606" s="151" t="s">
        <v>187</v>
      </c>
      <c r="H606" s="152">
        <v>42005</v>
      </c>
      <c r="I606" s="151" t="s">
        <v>8486</v>
      </c>
      <c r="K606" s="151" t="s">
        <v>8497</v>
      </c>
      <c r="L606" s="151" t="s">
        <v>8496</v>
      </c>
      <c r="M606" s="151" t="s">
        <v>1014</v>
      </c>
      <c r="N606" s="151" t="s">
        <v>8488</v>
      </c>
      <c r="O606" s="151" t="s">
        <v>8489</v>
      </c>
      <c r="P606" s="151">
        <v>102538.756052054</v>
      </c>
      <c r="Q606" s="151">
        <v>1</v>
      </c>
    </row>
    <row r="607" spans="1:17" hidden="1">
      <c r="A607" s="151" t="s">
        <v>8484</v>
      </c>
      <c r="B607" s="151" t="s">
        <v>8498</v>
      </c>
      <c r="C607" s="151" t="s">
        <v>698</v>
      </c>
      <c r="D607" s="151" t="s">
        <v>187</v>
      </c>
      <c r="E607" s="151">
        <v>2015</v>
      </c>
      <c r="F607" s="151" t="s">
        <v>187</v>
      </c>
      <c r="G607" s="151" t="s">
        <v>187</v>
      </c>
      <c r="H607" s="152">
        <v>42005</v>
      </c>
      <c r="K607" s="151" t="s">
        <v>8499</v>
      </c>
      <c r="L607" s="151" t="s">
        <v>698</v>
      </c>
      <c r="M607" s="151" t="s">
        <v>698</v>
      </c>
      <c r="N607" s="151" t="s">
        <v>698</v>
      </c>
      <c r="O607" s="151" t="s">
        <v>8489</v>
      </c>
      <c r="P607" s="151">
        <v>0</v>
      </c>
      <c r="Q607" s="151">
        <v>1</v>
      </c>
    </row>
    <row r="608" spans="1:17" hidden="1">
      <c r="A608" s="151" t="s">
        <v>8484</v>
      </c>
      <c r="B608" s="151" t="s">
        <v>8498</v>
      </c>
      <c r="C608" s="151" t="s">
        <v>8500</v>
      </c>
      <c r="D608" s="151" t="s">
        <v>187</v>
      </c>
      <c r="E608" s="151">
        <v>2015</v>
      </c>
      <c r="F608" s="151" t="s">
        <v>187</v>
      </c>
      <c r="G608" s="151" t="s">
        <v>187</v>
      </c>
      <c r="H608" s="152">
        <v>42005</v>
      </c>
      <c r="K608" s="151" t="s">
        <v>8501</v>
      </c>
      <c r="L608" s="151" t="s">
        <v>8500</v>
      </c>
      <c r="M608" s="151" t="s">
        <v>8500</v>
      </c>
      <c r="N608" s="151" t="s">
        <v>8500</v>
      </c>
      <c r="O608" s="151" t="s">
        <v>8489</v>
      </c>
      <c r="P608" s="151">
        <v>0</v>
      </c>
      <c r="Q608" s="151">
        <v>1</v>
      </c>
    </row>
    <row r="609" spans="1:17" hidden="1">
      <c r="A609" s="151" t="s">
        <v>8484</v>
      </c>
      <c r="B609" s="151" t="s">
        <v>8498</v>
      </c>
      <c r="C609" s="151" t="s">
        <v>8502</v>
      </c>
      <c r="D609" s="151" t="s">
        <v>187</v>
      </c>
      <c r="E609" s="151">
        <v>2015</v>
      </c>
      <c r="F609" s="151" t="s">
        <v>187</v>
      </c>
      <c r="G609" s="151" t="s">
        <v>187</v>
      </c>
      <c r="H609" s="152">
        <v>42005</v>
      </c>
      <c r="K609" s="151" t="s">
        <v>8503</v>
      </c>
      <c r="L609" s="151" t="s">
        <v>8502</v>
      </c>
      <c r="M609" s="151" t="s">
        <v>8502</v>
      </c>
      <c r="N609" s="151" t="s">
        <v>8502</v>
      </c>
      <c r="O609" s="151" t="s">
        <v>8489</v>
      </c>
      <c r="P609" s="151">
        <v>7029.3737149919998</v>
      </c>
      <c r="Q609" s="151">
        <v>1</v>
      </c>
    </row>
    <row r="610" spans="1:17" hidden="1">
      <c r="A610" s="151" t="s">
        <v>8484</v>
      </c>
      <c r="B610" s="151" t="s">
        <v>8498</v>
      </c>
      <c r="C610" s="151" t="s">
        <v>8504</v>
      </c>
      <c r="D610" s="151" t="s">
        <v>187</v>
      </c>
      <c r="E610" s="151">
        <v>2015</v>
      </c>
      <c r="F610" s="151" t="s">
        <v>187</v>
      </c>
      <c r="G610" s="151" t="s">
        <v>187</v>
      </c>
      <c r="H610" s="152">
        <v>42005</v>
      </c>
      <c r="K610" s="151" t="s">
        <v>8505</v>
      </c>
      <c r="L610" s="151" t="s">
        <v>8504</v>
      </c>
      <c r="M610" s="151" t="s">
        <v>8504</v>
      </c>
      <c r="N610" s="151" t="s">
        <v>8504</v>
      </c>
      <c r="O610" s="151" t="s">
        <v>8489</v>
      </c>
      <c r="P610" s="151">
        <v>453.72194589200001</v>
      </c>
      <c r="Q610" s="151">
        <v>1</v>
      </c>
    </row>
    <row r="611" spans="1:17" hidden="1">
      <c r="A611" s="151" t="s">
        <v>8484</v>
      </c>
      <c r="B611" s="151" t="s">
        <v>8506</v>
      </c>
      <c r="C611" s="151" t="s">
        <v>8507</v>
      </c>
      <c r="D611" s="151" t="s">
        <v>187</v>
      </c>
      <c r="E611" s="151">
        <v>2015</v>
      </c>
      <c r="F611" s="151" t="s">
        <v>187</v>
      </c>
      <c r="G611" s="151" t="s">
        <v>187</v>
      </c>
      <c r="H611" s="152">
        <v>42005</v>
      </c>
      <c r="I611" s="151" t="s">
        <v>8508</v>
      </c>
      <c r="K611" s="151" t="s">
        <v>8507</v>
      </c>
      <c r="L611" s="151" t="s">
        <v>8507</v>
      </c>
      <c r="M611" s="151" t="s">
        <v>8507</v>
      </c>
      <c r="N611" s="151" t="s">
        <v>8509</v>
      </c>
      <c r="O611" s="151" t="s">
        <v>8489</v>
      </c>
      <c r="P611" s="151">
        <v>3340108.4622816001</v>
      </c>
      <c r="Q611" s="151">
        <v>1</v>
      </c>
    </row>
    <row r="612" spans="1:17" hidden="1">
      <c r="A612" s="151" t="s">
        <v>8484</v>
      </c>
      <c r="B612" s="151" t="s">
        <v>8506</v>
      </c>
      <c r="C612" s="151" t="s">
        <v>8510</v>
      </c>
      <c r="D612" s="151" t="s">
        <v>187</v>
      </c>
      <c r="E612" s="151">
        <v>2015</v>
      </c>
      <c r="F612" s="151" t="s">
        <v>187</v>
      </c>
      <c r="G612" s="151" t="s">
        <v>187</v>
      </c>
      <c r="H612" s="152">
        <v>42005</v>
      </c>
      <c r="I612" s="151" t="s">
        <v>8506</v>
      </c>
      <c r="K612" s="151" t="s">
        <v>8511</v>
      </c>
      <c r="L612" s="151" t="s">
        <v>8510</v>
      </c>
      <c r="M612" s="151" t="s">
        <v>8510</v>
      </c>
      <c r="N612" s="151" t="s">
        <v>8512</v>
      </c>
      <c r="O612" s="151" t="s">
        <v>8489</v>
      </c>
      <c r="P612" s="151">
        <v>100844.85663896499</v>
      </c>
      <c r="Q612" s="151">
        <v>1</v>
      </c>
    </row>
    <row r="613" spans="1:17" hidden="1">
      <c r="A613" s="151" t="s">
        <v>8484</v>
      </c>
      <c r="B613" s="151" t="s">
        <v>8506</v>
      </c>
      <c r="C613" s="151" t="s">
        <v>8513</v>
      </c>
      <c r="D613" s="151" t="s">
        <v>187</v>
      </c>
      <c r="E613" s="151">
        <v>2015</v>
      </c>
      <c r="F613" s="151" t="s">
        <v>187</v>
      </c>
      <c r="G613" s="151" t="s">
        <v>187</v>
      </c>
      <c r="H613" s="152">
        <v>42005</v>
      </c>
      <c r="I613" s="151" t="s">
        <v>8508</v>
      </c>
      <c r="K613" s="151" t="s">
        <v>8513</v>
      </c>
      <c r="L613" s="151" t="s">
        <v>8513</v>
      </c>
      <c r="M613" s="151" t="s">
        <v>8513</v>
      </c>
      <c r="N613" s="151" t="s">
        <v>8509</v>
      </c>
      <c r="O613" s="151" t="s">
        <v>8489</v>
      </c>
      <c r="P613" s="151">
        <v>1263846.6316669199</v>
      </c>
      <c r="Q613" s="151">
        <v>1</v>
      </c>
    </row>
    <row r="614" spans="1:17" hidden="1">
      <c r="A614" s="151" t="s">
        <v>8484</v>
      </c>
      <c r="B614" s="151" t="s">
        <v>8506</v>
      </c>
      <c r="C614" s="151" t="s">
        <v>8514</v>
      </c>
      <c r="D614" s="151" t="s">
        <v>187</v>
      </c>
      <c r="E614" s="151">
        <v>2015</v>
      </c>
      <c r="F614" s="151" t="s">
        <v>187</v>
      </c>
      <c r="G614" s="151" t="s">
        <v>187</v>
      </c>
      <c r="H614" s="152">
        <v>42005</v>
      </c>
      <c r="I614" s="151" t="s">
        <v>8508</v>
      </c>
      <c r="K614" s="151" t="s">
        <v>8515</v>
      </c>
      <c r="L614" s="151" t="s">
        <v>8514</v>
      </c>
      <c r="M614" s="151" t="s">
        <v>8514</v>
      </c>
      <c r="N614" s="151" t="s">
        <v>8509</v>
      </c>
      <c r="O614" s="151" t="s">
        <v>8489</v>
      </c>
      <c r="P614" s="151">
        <v>2132964.53759631</v>
      </c>
      <c r="Q614" s="151">
        <v>1</v>
      </c>
    </row>
    <row r="615" spans="1:17" hidden="1">
      <c r="A615" s="151" t="s">
        <v>8484</v>
      </c>
      <c r="B615" s="151" t="s">
        <v>8506</v>
      </c>
      <c r="C615" s="151" t="s">
        <v>8516</v>
      </c>
      <c r="D615" s="151" t="s">
        <v>187</v>
      </c>
      <c r="E615" s="151">
        <v>2015</v>
      </c>
      <c r="F615" s="151" t="s">
        <v>187</v>
      </c>
      <c r="G615" s="151" t="s">
        <v>187</v>
      </c>
      <c r="H615" s="152">
        <v>42005</v>
      </c>
      <c r="I615" s="151" t="s">
        <v>8506</v>
      </c>
      <c r="K615" s="151" t="s">
        <v>8517</v>
      </c>
      <c r="L615" s="151" t="s">
        <v>8516</v>
      </c>
      <c r="M615" s="151" t="s">
        <v>8516</v>
      </c>
      <c r="N615" s="151" t="s">
        <v>8512</v>
      </c>
      <c r="O615" s="151" t="s">
        <v>8489</v>
      </c>
      <c r="P615" s="151">
        <v>20603.812970450999</v>
      </c>
      <c r="Q615" s="151">
        <v>1</v>
      </c>
    </row>
    <row r="616" spans="1:17" hidden="1">
      <c r="A616" s="151" t="s">
        <v>8518</v>
      </c>
      <c r="B616" s="151" t="s">
        <v>8498</v>
      </c>
      <c r="C616" s="151" t="s">
        <v>698</v>
      </c>
      <c r="D616" s="151" t="s">
        <v>187</v>
      </c>
      <c r="E616" s="151">
        <v>2015</v>
      </c>
      <c r="F616" s="151" t="s">
        <v>187</v>
      </c>
      <c r="G616" s="151" t="s">
        <v>187</v>
      </c>
      <c r="H616" s="152">
        <v>42005</v>
      </c>
      <c r="K616" s="151" t="s">
        <v>8499</v>
      </c>
      <c r="L616" s="151" t="s">
        <v>698</v>
      </c>
      <c r="M616" s="151" t="s">
        <v>698</v>
      </c>
      <c r="N616" s="151" t="s">
        <v>698</v>
      </c>
      <c r="O616" s="151" t="s">
        <v>8489</v>
      </c>
      <c r="P616" s="151">
        <v>46.508236173</v>
      </c>
      <c r="Q616" s="151">
        <v>1</v>
      </c>
    </row>
    <row r="617" spans="1:17" hidden="1">
      <c r="A617" s="151" t="s">
        <v>8518</v>
      </c>
      <c r="B617" s="151" t="s">
        <v>8498</v>
      </c>
      <c r="C617" s="151" t="s">
        <v>8500</v>
      </c>
      <c r="D617" s="151" t="s">
        <v>187</v>
      </c>
      <c r="E617" s="151">
        <v>2015</v>
      </c>
      <c r="F617" s="151" t="s">
        <v>187</v>
      </c>
      <c r="G617" s="151" t="s">
        <v>187</v>
      </c>
      <c r="H617" s="152">
        <v>42005</v>
      </c>
      <c r="K617" s="151" t="s">
        <v>8501</v>
      </c>
      <c r="L617" s="151" t="s">
        <v>8500</v>
      </c>
      <c r="M617" s="151" t="s">
        <v>8500</v>
      </c>
      <c r="N617" s="151" t="s">
        <v>8500</v>
      </c>
      <c r="O617" s="151" t="s">
        <v>8489</v>
      </c>
      <c r="P617" s="151">
        <v>11967.261536569</v>
      </c>
      <c r="Q617" s="151">
        <v>1</v>
      </c>
    </row>
    <row r="618" spans="1:17" hidden="1">
      <c r="A618" s="151" t="s">
        <v>8518</v>
      </c>
      <c r="B618" s="151" t="s">
        <v>8498</v>
      </c>
      <c r="C618" s="151" t="s">
        <v>8502</v>
      </c>
      <c r="D618" s="151" t="s">
        <v>187</v>
      </c>
      <c r="E618" s="151">
        <v>2015</v>
      </c>
      <c r="F618" s="151" t="s">
        <v>187</v>
      </c>
      <c r="G618" s="151" t="s">
        <v>187</v>
      </c>
      <c r="H618" s="152">
        <v>42005</v>
      </c>
      <c r="K618" s="151" t="s">
        <v>8503</v>
      </c>
      <c r="L618" s="151" t="s">
        <v>8502</v>
      </c>
      <c r="M618" s="151" t="s">
        <v>8502</v>
      </c>
      <c r="N618" s="151" t="s">
        <v>8502</v>
      </c>
      <c r="O618" s="151" t="s">
        <v>8489</v>
      </c>
      <c r="P618" s="151">
        <v>2096.1636982159998</v>
      </c>
      <c r="Q618" s="151">
        <v>1</v>
      </c>
    </row>
    <row r="619" spans="1:17" hidden="1">
      <c r="A619" s="151" t="s">
        <v>8518</v>
      </c>
      <c r="B619" s="151" t="s">
        <v>8498</v>
      </c>
      <c r="C619" s="151" t="s">
        <v>8504</v>
      </c>
      <c r="D619" s="151" t="s">
        <v>187</v>
      </c>
      <c r="E619" s="151">
        <v>2015</v>
      </c>
      <c r="F619" s="151" t="s">
        <v>187</v>
      </c>
      <c r="G619" s="151" t="s">
        <v>187</v>
      </c>
      <c r="H619" s="152">
        <v>42005</v>
      </c>
      <c r="K619" s="151" t="s">
        <v>8505</v>
      </c>
      <c r="L619" s="151" t="s">
        <v>8504</v>
      </c>
      <c r="M619" s="151" t="s">
        <v>8504</v>
      </c>
      <c r="N619" s="151" t="s">
        <v>8504</v>
      </c>
      <c r="O619" s="151" t="s">
        <v>8489</v>
      </c>
      <c r="P619" s="151">
        <v>29800.971219997002</v>
      </c>
      <c r="Q619" s="151">
        <v>1</v>
      </c>
    </row>
    <row r="620" spans="1:17" hidden="1">
      <c r="A620" s="151" t="s">
        <v>8519</v>
      </c>
      <c r="B620" s="151" t="s">
        <v>8498</v>
      </c>
      <c r="C620" s="151" t="s">
        <v>698</v>
      </c>
      <c r="D620" s="151" t="s">
        <v>187</v>
      </c>
      <c r="E620" s="151">
        <v>2015</v>
      </c>
      <c r="F620" s="151" t="s">
        <v>187</v>
      </c>
      <c r="G620" s="151" t="s">
        <v>187</v>
      </c>
      <c r="H620" s="152">
        <v>42005</v>
      </c>
      <c r="I620" s="151" t="s">
        <v>8520</v>
      </c>
      <c r="K620" s="151" t="s">
        <v>8499</v>
      </c>
      <c r="L620" s="151" t="s">
        <v>698</v>
      </c>
      <c r="M620" s="151" t="s">
        <v>698</v>
      </c>
      <c r="N620" s="151" t="s">
        <v>698</v>
      </c>
      <c r="O620" s="151" t="s">
        <v>8489</v>
      </c>
      <c r="P620" s="151">
        <v>4768.2914412070004</v>
      </c>
      <c r="Q620" s="151">
        <v>1</v>
      </c>
    </row>
    <row r="621" spans="1:17" hidden="1">
      <c r="A621" s="151" t="s">
        <v>8519</v>
      </c>
      <c r="B621" s="151" t="s">
        <v>8498</v>
      </c>
      <c r="C621" s="151" t="s">
        <v>8521</v>
      </c>
      <c r="D621" s="151" t="s">
        <v>187</v>
      </c>
      <c r="E621" s="151">
        <v>2015</v>
      </c>
      <c r="F621" s="151" t="s">
        <v>187</v>
      </c>
      <c r="G621" s="151" t="s">
        <v>187</v>
      </c>
      <c r="H621" s="152">
        <v>42005</v>
      </c>
      <c r="I621" s="151" t="s">
        <v>8520</v>
      </c>
      <c r="K621" s="151" t="s">
        <v>8521</v>
      </c>
      <c r="L621" s="151" t="s">
        <v>8521</v>
      </c>
      <c r="M621" s="151" t="s">
        <v>8521</v>
      </c>
      <c r="N621" s="151" t="s">
        <v>8521</v>
      </c>
      <c r="O621" s="151" t="s">
        <v>8489</v>
      </c>
      <c r="P621" s="151">
        <v>58354.798344374998</v>
      </c>
      <c r="Q621" s="151">
        <v>1</v>
      </c>
    </row>
    <row r="622" spans="1:17" hidden="1">
      <c r="A622" s="151" t="s">
        <v>8519</v>
      </c>
      <c r="B622" s="151" t="s">
        <v>8498</v>
      </c>
      <c r="C622" s="151" t="s">
        <v>8522</v>
      </c>
      <c r="D622" s="151" t="s">
        <v>187</v>
      </c>
      <c r="E622" s="151">
        <v>2015</v>
      </c>
      <c r="F622" s="151" t="s">
        <v>187</v>
      </c>
      <c r="G622" s="151" t="s">
        <v>187</v>
      </c>
      <c r="H622" s="152">
        <v>42005</v>
      </c>
      <c r="I622" s="151" t="s">
        <v>8523</v>
      </c>
      <c r="K622" s="151" t="s">
        <v>8524</v>
      </c>
      <c r="L622" s="151" t="s">
        <v>8522</v>
      </c>
      <c r="M622" s="151" t="s">
        <v>8522</v>
      </c>
      <c r="N622" s="151" t="s">
        <v>8522</v>
      </c>
      <c r="O622" s="151" t="s">
        <v>8489</v>
      </c>
      <c r="P622" s="151">
        <v>28325.138807965999</v>
      </c>
      <c r="Q622" s="151">
        <v>1</v>
      </c>
    </row>
    <row r="623" spans="1:17" hidden="1">
      <c r="A623" s="151" t="s">
        <v>8519</v>
      </c>
      <c r="B623" s="151" t="s">
        <v>8498</v>
      </c>
      <c r="C623" s="151" t="s">
        <v>8500</v>
      </c>
      <c r="D623" s="151" t="s">
        <v>187</v>
      </c>
      <c r="E623" s="151">
        <v>2015</v>
      </c>
      <c r="F623" s="151" t="s">
        <v>187</v>
      </c>
      <c r="G623" s="151" t="s">
        <v>187</v>
      </c>
      <c r="H623" s="152">
        <v>42005</v>
      </c>
      <c r="I623" s="151" t="s">
        <v>8520</v>
      </c>
      <c r="K623" s="151" t="s">
        <v>8501</v>
      </c>
      <c r="L623" s="151" t="s">
        <v>8500</v>
      </c>
      <c r="M623" s="151" t="s">
        <v>8500</v>
      </c>
      <c r="N623" s="151" t="s">
        <v>8500</v>
      </c>
      <c r="O623" s="151" t="s">
        <v>8489</v>
      </c>
      <c r="P623" s="151">
        <v>3493.9000819500002</v>
      </c>
      <c r="Q623" s="151">
        <v>1</v>
      </c>
    </row>
    <row r="624" spans="1:17" hidden="1">
      <c r="A624" s="151" t="s">
        <v>8519</v>
      </c>
      <c r="B624" s="151" t="s">
        <v>8498</v>
      </c>
      <c r="C624" s="151" t="s">
        <v>8502</v>
      </c>
      <c r="D624" s="151" t="s">
        <v>187</v>
      </c>
      <c r="E624" s="151">
        <v>2015</v>
      </c>
      <c r="F624" s="151" t="s">
        <v>187</v>
      </c>
      <c r="G624" s="151" t="s">
        <v>187</v>
      </c>
      <c r="H624" s="152">
        <v>42005</v>
      </c>
      <c r="I624" s="151" t="s">
        <v>8520</v>
      </c>
      <c r="K624" s="151" t="s">
        <v>8503</v>
      </c>
      <c r="L624" s="151" t="s">
        <v>8502</v>
      </c>
      <c r="M624" s="151" t="s">
        <v>8502</v>
      </c>
      <c r="N624" s="151" t="s">
        <v>8502</v>
      </c>
      <c r="O624" s="151" t="s">
        <v>8489</v>
      </c>
      <c r="P624" s="151">
        <v>26.318283876999999</v>
      </c>
      <c r="Q624" s="151">
        <v>1</v>
      </c>
    </row>
    <row r="625" spans="1:17" hidden="1">
      <c r="A625" s="151" t="s">
        <v>8519</v>
      </c>
      <c r="B625" s="151" t="s">
        <v>8498</v>
      </c>
      <c r="C625" s="151" t="s">
        <v>8504</v>
      </c>
      <c r="D625" s="151" t="s">
        <v>187</v>
      </c>
      <c r="E625" s="151">
        <v>2015</v>
      </c>
      <c r="F625" s="151" t="s">
        <v>187</v>
      </c>
      <c r="G625" s="151" t="s">
        <v>187</v>
      </c>
      <c r="H625" s="152">
        <v>42005</v>
      </c>
      <c r="I625" s="151" t="s">
        <v>8520</v>
      </c>
      <c r="K625" s="151" t="s">
        <v>8505</v>
      </c>
      <c r="L625" s="151" t="s">
        <v>8504</v>
      </c>
      <c r="M625" s="151" t="s">
        <v>8504</v>
      </c>
      <c r="N625" s="151" t="s">
        <v>8504</v>
      </c>
      <c r="O625" s="151" t="s">
        <v>8489</v>
      </c>
      <c r="P625" s="151">
        <v>19965.630153616999</v>
      </c>
      <c r="Q625" s="151">
        <v>1</v>
      </c>
    </row>
    <row r="626" spans="1:17" hidden="1">
      <c r="A626" s="151" t="s">
        <v>8519</v>
      </c>
      <c r="B626" s="151" t="s">
        <v>8498</v>
      </c>
      <c r="C626" s="151" t="s">
        <v>8513</v>
      </c>
      <c r="D626" s="151" t="s">
        <v>187</v>
      </c>
      <c r="E626" s="151">
        <v>2015</v>
      </c>
      <c r="F626" s="151" t="s">
        <v>187</v>
      </c>
      <c r="G626" s="151" t="s">
        <v>187</v>
      </c>
      <c r="H626" s="152">
        <v>42005</v>
      </c>
      <c r="I626" s="151" t="s">
        <v>8520</v>
      </c>
      <c r="K626" s="151" t="s">
        <v>8525</v>
      </c>
      <c r="L626" s="151" t="s">
        <v>8513</v>
      </c>
      <c r="M626" s="151" t="s">
        <v>8513</v>
      </c>
      <c r="N626" s="151" t="s">
        <v>8509</v>
      </c>
      <c r="O626" s="151" t="s">
        <v>8489</v>
      </c>
      <c r="P626" s="151">
        <v>6453.3534253810003</v>
      </c>
      <c r="Q626" s="151">
        <v>1</v>
      </c>
    </row>
    <row r="627" spans="1:17" hidden="1">
      <c r="A627" s="151" t="s">
        <v>734</v>
      </c>
      <c r="B627" s="151" t="s">
        <v>8498</v>
      </c>
      <c r="C627" s="151" t="s">
        <v>698</v>
      </c>
      <c r="D627" s="151" t="s">
        <v>187</v>
      </c>
      <c r="E627" s="151">
        <v>2015</v>
      </c>
      <c r="F627" s="151" t="s">
        <v>187</v>
      </c>
      <c r="G627" s="151" t="s">
        <v>187</v>
      </c>
      <c r="H627" s="152">
        <v>42005</v>
      </c>
      <c r="K627" s="151" t="s">
        <v>8499</v>
      </c>
      <c r="L627" s="151" t="s">
        <v>698</v>
      </c>
      <c r="M627" s="151" t="s">
        <v>698</v>
      </c>
      <c r="N627" s="151" t="s">
        <v>698</v>
      </c>
      <c r="O627" s="151" t="s">
        <v>8489</v>
      </c>
      <c r="P627" s="151">
        <v>4706.9099494310003</v>
      </c>
      <c r="Q627" s="151">
        <v>1</v>
      </c>
    </row>
    <row r="628" spans="1:17" hidden="1">
      <c r="A628" s="151" t="s">
        <v>734</v>
      </c>
      <c r="B628" s="151" t="s">
        <v>8498</v>
      </c>
      <c r="C628" s="151" t="s">
        <v>8521</v>
      </c>
      <c r="D628" s="151" t="s">
        <v>187</v>
      </c>
      <c r="E628" s="151">
        <v>2015</v>
      </c>
      <c r="F628" s="151" t="s">
        <v>187</v>
      </c>
      <c r="G628" s="151" t="s">
        <v>187</v>
      </c>
      <c r="H628" s="152">
        <v>42005</v>
      </c>
      <c r="K628" s="151" t="s">
        <v>8521</v>
      </c>
      <c r="L628" s="151" t="s">
        <v>8521</v>
      </c>
      <c r="M628" s="151" t="s">
        <v>8521</v>
      </c>
      <c r="N628" s="151" t="s">
        <v>8521</v>
      </c>
      <c r="O628" s="151" t="s">
        <v>8489</v>
      </c>
      <c r="P628" s="151">
        <v>3199.1228775</v>
      </c>
      <c r="Q628" s="151">
        <v>1</v>
      </c>
    </row>
    <row r="629" spans="1:17" hidden="1">
      <c r="A629" s="151" t="s">
        <v>734</v>
      </c>
      <c r="B629" s="151" t="s">
        <v>8498</v>
      </c>
      <c r="C629" s="151" t="s">
        <v>8500</v>
      </c>
      <c r="D629" s="151" t="s">
        <v>187</v>
      </c>
      <c r="E629" s="151">
        <v>2015</v>
      </c>
      <c r="F629" s="151" t="s">
        <v>187</v>
      </c>
      <c r="G629" s="151" t="s">
        <v>187</v>
      </c>
      <c r="H629" s="152">
        <v>42005</v>
      </c>
      <c r="K629" s="151" t="s">
        <v>8501</v>
      </c>
      <c r="L629" s="151" t="s">
        <v>8500</v>
      </c>
      <c r="M629" s="151" t="s">
        <v>8500</v>
      </c>
      <c r="N629" s="151" t="s">
        <v>8500</v>
      </c>
      <c r="O629" s="151" t="s">
        <v>8489</v>
      </c>
      <c r="P629" s="151">
        <v>4276.4500469470004</v>
      </c>
      <c r="Q629" s="151">
        <v>1</v>
      </c>
    </row>
    <row r="630" spans="1:17" hidden="1">
      <c r="A630" s="151" t="s">
        <v>734</v>
      </c>
      <c r="B630" s="151" t="s">
        <v>8498</v>
      </c>
      <c r="C630" s="151" t="s">
        <v>8502</v>
      </c>
      <c r="D630" s="151" t="s">
        <v>187</v>
      </c>
      <c r="E630" s="151">
        <v>2015</v>
      </c>
      <c r="F630" s="151" t="s">
        <v>187</v>
      </c>
      <c r="G630" s="151" t="s">
        <v>187</v>
      </c>
      <c r="H630" s="152">
        <v>42005</v>
      </c>
      <c r="K630" s="151" t="s">
        <v>8503</v>
      </c>
      <c r="L630" s="151" t="s">
        <v>8502</v>
      </c>
      <c r="M630" s="151" t="s">
        <v>8502</v>
      </c>
      <c r="N630" s="151" t="s">
        <v>8502</v>
      </c>
      <c r="O630" s="151" t="s">
        <v>8489</v>
      </c>
      <c r="P630" s="151">
        <v>645.29634453400001</v>
      </c>
      <c r="Q630" s="151">
        <v>1</v>
      </c>
    </row>
    <row r="631" spans="1:17" hidden="1">
      <c r="A631" s="151" t="s">
        <v>734</v>
      </c>
      <c r="B631" s="151" t="s">
        <v>8498</v>
      </c>
      <c r="C631" s="151" t="s">
        <v>8502</v>
      </c>
      <c r="D631" s="151" t="s">
        <v>187</v>
      </c>
      <c r="E631" s="151">
        <v>2015</v>
      </c>
      <c r="F631" s="151" t="s">
        <v>187</v>
      </c>
      <c r="G631" s="151" t="s">
        <v>187</v>
      </c>
      <c r="H631" s="152">
        <v>42005</v>
      </c>
      <c r="K631" s="151" t="s">
        <v>8503</v>
      </c>
      <c r="L631" s="151" t="s">
        <v>8502</v>
      </c>
      <c r="M631" s="151" t="s">
        <v>8502</v>
      </c>
      <c r="N631" s="151" t="s">
        <v>8502</v>
      </c>
      <c r="O631" s="151" t="s">
        <v>8489</v>
      </c>
      <c r="P631" s="151">
        <v>3227.1834146249998</v>
      </c>
      <c r="Q631" s="151">
        <v>1</v>
      </c>
    </row>
    <row r="632" spans="1:17" hidden="1">
      <c r="A632" s="151" t="s">
        <v>734</v>
      </c>
      <c r="B632" s="151" t="s">
        <v>8498</v>
      </c>
      <c r="C632" s="151" t="s">
        <v>8526</v>
      </c>
      <c r="D632" s="151" t="s">
        <v>187</v>
      </c>
      <c r="E632" s="151">
        <v>2015</v>
      </c>
      <c r="F632" s="151" t="s">
        <v>187</v>
      </c>
      <c r="G632" s="151" t="s">
        <v>187</v>
      </c>
      <c r="H632" s="152">
        <v>42005</v>
      </c>
      <c r="K632" s="151" t="s">
        <v>705</v>
      </c>
      <c r="L632" s="151" t="s">
        <v>8526</v>
      </c>
      <c r="M632" s="151" t="s">
        <v>8526</v>
      </c>
      <c r="N632" s="151" t="s">
        <v>8526</v>
      </c>
      <c r="O632" s="151" t="s">
        <v>8489</v>
      </c>
      <c r="P632" s="151">
        <v>36545.252142892998</v>
      </c>
      <c r="Q632" s="151">
        <v>1</v>
      </c>
    </row>
    <row r="633" spans="1:17" hidden="1">
      <c r="A633" s="151" t="s">
        <v>734</v>
      </c>
      <c r="B633" s="151" t="s">
        <v>8498</v>
      </c>
      <c r="C633" s="151" t="s">
        <v>8527</v>
      </c>
      <c r="D633" s="151" t="s">
        <v>187</v>
      </c>
      <c r="E633" s="151">
        <v>2015</v>
      </c>
      <c r="F633" s="151" t="s">
        <v>187</v>
      </c>
      <c r="G633" s="151" t="s">
        <v>187</v>
      </c>
      <c r="H633" s="152">
        <v>42005</v>
      </c>
      <c r="K633" s="151" t="s">
        <v>8505</v>
      </c>
      <c r="L633" s="151" t="s">
        <v>8527</v>
      </c>
      <c r="M633" s="151" t="s">
        <v>8527</v>
      </c>
      <c r="N633" s="151" t="s">
        <v>8527</v>
      </c>
      <c r="O633" s="151" t="s">
        <v>8489</v>
      </c>
      <c r="P633" s="151">
        <v>44.108371437000002</v>
      </c>
      <c r="Q633" s="151">
        <v>1</v>
      </c>
    </row>
    <row r="634" spans="1:17" hidden="1">
      <c r="A634" s="151" t="s">
        <v>734</v>
      </c>
      <c r="B634" s="151" t="s">
        <v>8498</v>
      </c>
      <c r="C634" s="151" t="s">
        <v>8527</v>
      </c>
      <c r="D634" s="151" t="s">
        <v>187</v>
      </c>
      <c r="E634" s="151">
        <v>2015</v>
      </c>
      <c r="F634" s="151" t="s">
        <v>187</v>
      </c>
      <c r="G634" s="151" t="s">
        <v>187</v>
      </c>
      <c r="H634" s="152">
        <v>42005</v>
      </c>
      <c r="K634" s="151" t="s">
        <v>8505</v>
      </c>
      <c r="L634" s="151" t="s">
        <v>8527</v>
      </c>
      <c r="M634" s="151" t="s">
        <v>8527</v>
      </c>
      <c r="N634" s="151" t="s">
        <v>8527</v>
      </c>
      <c r="O634" s="151" t="s">
        <v>8489</v>
      </c>
      <c r="P634" s="151">
        <v>9800.7420691810003</v>
      </c>
      <c r="Q634" s="151">
        <v>1</v>
      </c>
    </row>
    <row r="635" spans="1:17" hidden="1">
      <c r="A635" s="151" t="s">
        <v>734</v>
      </c>
      <c r="B635" s="151" t="s">
        <v>8528</v>
      </c>
      <c r="C635" s="151" t="s">
        <v>8529</v>
      </c>
      <c r="D635" s="151" t="s">
        <v>187</v>
      </c>
      <c r="E635" s="151">
        <v>2015</v>
      </c>
      <c r="F635" s="151" t="s">
        <v>187</v>
      </c>
      <c r="G635" s="151" t="s">
        <v>187</v>
      </c>
      <c r="H635" s="152">
        <v>42005</v>
      </c>
      <c r="K635" s="151" t="s">
        <v>8529</v>
      </c>
      <c r="L635" s="151" t="s">
        <v>8529</v>
      </c>
      <c r="M635" s="151" t="s">
        <v>8529</v>
      </c>
      <c r="N635" s="151" t="s">
        <v>8529</v>
      </c>
      <c r="O635" s="151" t="s">
        <v>8489</v>
      </c>
      <c r="P635" s="151">
        <v>26020.695543190999</v>
      </c>
      <c r="Q635" s="151">
        <v>1</v>
      </c>
    </row>
    <row r="636" spans="1:17" hidden="1">
      <c r="A636" s="151" t="s">
        <v>734</v>
      </c>
      <c r="B636" s="151" t="s">
        <v>8528</v>
      </c>
      <c r="C636" s="151" t="s">
        <v>8530</v>
      </c>
      <c r="D636" s="151" t="s">
        <v>187</v>
      </c>
      <c r="E636" s="151">
        <v>2015</v>
      </c>
      <c r="F636" s="151" t="s">
        <v>187</v>
      </c>
      <c r="G636" s="151" t="s">
        <v>187</v>
      </c>
      <c r="H636" s="152">
        <v>42005</v>
      </c>
      <c r="K636" s="151" t="s">
        <v>8531</v>
      </c>
      <c r="L636" s="151" t="s">
        <v>8530</v>
      </c>
      <c r="M636" s="151" t="s">
        <v>8530</v>
      </c>
      <c r="N636" s="151" t="s">
        <v>8530</v>
      </c>
      <c r="O636" s="151" t="s">
        <v>8489</v>
      </c>
      <c r="P636" s="151">
        <v>163094.821768478</v>
      </c>
      <c r="Q636" s="151">
        <v>1</v>
      </c>
    </row>
    <row r="637" spans="1:17" hidden="1">
      <c r="A637" s="151" t="s">
        <v>8532</v>
      </c>
      <c r="B637" s="151" t="s">
        <v>8498</v>
      </c>
      <c r="C637" s="151" t="s">
        <v>698</v>
      </c>
      <c r="D637" s="151" t="s">
        <v>187</v>
      </c>
      <c r="E637" s="151">
        <v>2015</v>
      </c>
      <c r="F637" s="151" t="s">
        <v>187</v>
      </c>
      <c r="G637" s="151" t="s">
        <v>187</v>
      </c>
      <c r="H637" s="152">
        <v>42005</v>
      </c>
      <c r="K637" s="151" t="s">
        <v>8499</v>
      </c>
      <c r="L637" s="151" t="s">
        <v>698</v>
      </c>
      <c r="M637" s="151" t="s">
        <v>698</v>
      </c>
      <c r="N637" s="151" t="s">
        <v>698</v>
      </c>
      <c r="O637" s="151" t="s">
        <v>8489</v>
      </c>
      <c r="P637" s="151">
        <v>202.187559075</v>
      </c>
      <c r="Q637" s="151">
        <v>1</v>
      </c>
    </row>
    <row r="638" spans="1:17" hidden="1">
      <c r="A638" s="151" t="s">
        <v>8532</v>
      </c>
      <c r="B638" s="151" t="s">
        <v>8498</v>
      </c>
      <c r="C638" s="151" t="s">
        <v>8500</v>
      </c>
      <c r="D638" s="151" t="s">
        <v>187</v>
      </c>
      <c r="E638" s="151">
        <v>2015</v>
      </c>
      <c r="F638" s="151" t="s">
        <v>187</v>
      </c>
      <c r="G638" s="151" t="s">
        <v>187</v>
      </c>
      <c r="H638" s="152">
        <v>42005</v>
      </c>
      <c r="K638" s="151" t="s">
        <v>8501</v>
      </c>
      <c r="L638" s="151" t="s">
        <v>8500</v>
      </c>
      <c r="M638" s="151" t="s">
        <v>8500</v>
      </c>
      <c r="N638" s="151" t="s">
        <v>8500</v>
      </c>
      <c r="O638" s="151" t="s">
        <v>8489</v>
      </c>
      <c r="P638" s="151">
        <v>15974.110350385001</v>
      </c>
      <c r="Q638" s="151">
        <v>1</v>
      </c>
    </row>
    <row r="639" spans="1:17" hidden="1">
      <c r="A639" s="151" t="s">
        <v>8532</v>
      </c>
      <c r="B639" s="151" t="s">
        <v>8498</v>
      </c>
      <c r="C639" s="151" t="s">
        <v>8502</v>
      </c>
      <c r="D639" s="151" t="s">
        <v>187</v>
      </c>
      <c r="E639" s="151">
        <v>2015</v>
      </c>
      <c r="F639" s="151" t="s">
        <v>187</v>
      </c>
      <c r="G639" s="151" t="s">
        <v>187</v>
      </c>
      <c r="H639" s="152">
        <v>42005</v>
      </c>
      <c r="K639" s="151" t="s">
        <v>8503</v>
      </c>
      <c r="L639" s="151" t="s">
        <v>8502</v>
      </c>
      <c r="M639" s="151" t="s">
        <v>8502</v>
      </c>
      <c r="N639" s="151" t="s">
        <v>8502</v>
      </c>
      <c r="O639" s="151" t="s">
        <v>8489</v>
      </c>
      <c r="P639" s="151">
        <v>3841.9162831059998</v>
      </c>
      <c r="Q639" s="151">
        <v>1</v>
      </c>
    </row>
    <row r="640" spans="1:17" hidden="1">
      <c r="A640" s="151" t="s">
        <v>8532</v>
      </c>
      <c r="B640" s="151" t="s">
        <v>8498</v>
      </c>
      <c r="C640" s="151" t="s">
        <v>8527</v>
      </c>
      <c r="D640" s="151" t="s">
        <v>187</v>
      </c>
      <c r="E640" s="151">
        <v>2015</v>
      </c>
      <c r="F640" s="151" t="s">
        <v>187</v>
      </c>
      <c r="G640" s="151" t="s">
        <v>187</v>
      </c>
      <c r="H640" s="152">
        <v>42005</v>
      </c>
      <c r="K640" s="151" t="s">
        <v>8505</v>
      </c>
      <c r="L640" s="151" t="s">
        <v>8527</v>
      </c>
      <c r="M640" s="151" t="s">
        <v>8527</v>
      </c>
      <c r="N640" s="151" t="s">
        <v>8527</v>
      </c>
      <c r="O640" s="151" t="s">
        <v>8489</v>
      </c>
      <c r="P640" s="151">
        <v>298658.41340514901</v>
      </c>
      <c r="Q640" s="151">
        <v>1</v>
      </c>
    </row>
    <row r="641" spans="1:17" hidden="1">
      <c r="A641" s="151" t="s">
        <v>8533</v>
      </c>
      <c r="B641" s="151" t="s">
        <v>8498</v>
      </c>
      <c r="C641" s="151" t="s">
        <v>8534</v>
      </c>
      <c r="D641" s="151" t="s">
        <v>187</v>
      </c>
      <c r="E641" s="151">
        <v>2015</v>
      </c>
      <c r="F641" s="151" t="s">
        <v>187</v>
      </c>
      <c r="G641" s="151" t="s">
        <v>187</v>
      </c>
      <c r="H641" s="152">
        <v>42005</v>
      </c>
      <c r="K641" s="151" t="s">
        <v>8534</v>
      </c>
      <c r="L641" s="151" t="s">
        <v>8534</v>
      </c>
      <c r="M641" s="151" t="s">
        <v>8534</v>
      </c>
      <c r="N641" s="151" t="s">
        <v>8534</v>
      </c>
      <c r="O641" s="151" t="s">
        <v>8489</v>
      </c>
      <c r="P641" s="151">
        <v>3142.6631000269999</v>
      </c>
      <c r="Q641" s="151">
        <v>1</v>
      </c>
    </row>
    <row r="642" spans="1:17" hidden="1">
      <c r="A642" s="151" t="s">
        <v>8533</v>
      </c>
      <c r="B642" s="151" t="s">
        <v>8498</v>
      </c>
      <c r="C642" s="151" t="s">
        <v>8535</v>
      </c>
      <c r="D642" s="151" t="s">
        <v>187</v>
      </c>
      <c r="E642" s="151">
        <v>2015</v>
      </c>
      <c r="F642" s="151" t="s">
        <v>187</v>
      </c>
      <c r="G642" s="151" t="s">
        <v>187</v>
      </c>
      <c r="H642" s="152">
        <v>42005</v>
      </c>
      <c r="K642" s="151" t="s">
        <v>8536</v>
      </c>
      <c r="L642" s="151" t="s">
        <v>8535</v>
      </c>
      <c r="M642" s="151" t="s">
        <v>8535</v>
      </c>
      <c r="N642" s="151" t="s">
        <v>8535</v>
      </c>
      <c r="O642" s="151" t="s">
        <v>8489</v>
      </c>
      <c r="P642" s="151">
        <v>0</v>
      </c>
      <c r="Q642" s="151">
        <v>1</v>
      </c>
    </row>
    <row r="643" spans="1:17" hidden="1">
      <c r="A643" s="151" t="s">
        <v>8533</v>
      </c>
      <c r="B643" s="151" t="s">
        <v>8498</v>
      </c>
      <c r="C643" s="151" t="s">
        <v>8535</v>
      </c>
      <c r="D643" s="151" t="s">
        <v>187</v>
      </c>
      <c r="E643" s="151">
        <v>2015</v>
      </c>
      <c r="F643" s="151" t="s">
        <v>187</v>
      </c>
      <c r="G643" s="151" t="s">
        <v>187</v>
      </c>
      <c r="H643" s="152">
        <v>42005</v>
      </c>
      <c r="K643" s="151" t="s">
        <v>8537</v>
      </c>
      <c r="L643" s="151" t="s">
        <v>8535</v>
      </c>
      <c r="M643" s="151" t="s">
        <v>8535</v>
      </c>
      <c r="N643" s="151" t="s">
        <v>8535</v>
      </c>
      <c r="O643" s="151" t="s">
        <v>8489</v>
      </c>
      <c r="P643" s="151">
        <v>0</v>
      </c>
      <c r="Q643" s="151">
        <v>1</v>
      </c>
    </row>
    <row r="644" spans="1:17" hidden="1">
      <c r="A644" s="151" t="s">
        <v>8533</v>
      </c>
      <c r="B644" s="151" t="s">
        <v>8498</v>
      </c>
      <c r="C644" s="151" t="s">
        <v>8535</v>
      </c>
      <c r="D644" s="151" t="s">
        <v>187</v>
      </c>
      <c r="E644" s="151">
        <v>2015</v>
      </c>
      <c r="F644" s="151" t="s">
        <v>187</v>
      </c>
      <c r="G644" s="151" t="s">
        <v>187</v>
      </c>
      <c r="H644" s="152">
        <v>42005</v>
      </c>
      <c r="K644" s="151" t="s">
        <v>8538</v>
      </c>
      <c r="L644" s="151" t="s">
        <v>8535</v>
      </c>
      <c r="M644" s="151" t="s">
        <v>8535</v>
      </c>
      <c r="N644" s="151" t="s">
        <v>8535</v>
      </c>
      <c r="O644" s="151" t="s">
        <v>8489</v>
      </c>
      <c r="P644" s="151">
        <v>1438.30777625</v>
      </c>
      <c r="Q644" s="151">
        <v>1</v>
      </c>
    </row>
    <row r="645" spans="1:17" hidden="1">
      <c r="A645" s="151" t="s">
        <v>8533</v>
      </c>
      <c r="B645" s="151" t="s">
        <v>8498</v>
      </c>
      <c r="C645" s="151" t="s">
        <v>8539</v>
      </c>
      <c r="D645" s="151" t="s">
        <v>187</v>
      </c>
      <c r="E645" s="151">
        <v>2015</v>
      </c>
      <c r="F645" s="151" t="s">
        <v>187</v>
      </c>
      <c r="G645" s="151" t="s">
        <v>187</v>
      </c>
      <c r="H645" s="152">
        <v>42005</v>
      </c>
      <c r="K645" s="151" t="s">
        <v>8540</v>
      </c>
      <c r="L645" s="151" t="s">
        <v>8539</v>
      </c>
      <c r="M645" s="151" t="s">
        <v>8539</v>
      </c>
      <c r="N645" s="151" t="s">
        <v>8539</v>
      </c>
      <c r="O645" s="151" t="s">
        <v>8489</v>
      </c>
      <c r="P645" s="151">
        <v>10904.220601249999</v>
      </c>
      <c r="Q645" s="151">
        <v>1</v>
      </c>
    </row>
    <row r="646" spans="1:17" hidden="1">
      <c r="A646" s="151" t="s">
        <v>8533</v>
      </c>
      <c r="B646" s="151" t="s">
        <v>8498</v>
      </c>
      <c r="C646" s="151" t="s">
        <v>8541</v>
      </c>
      <c r="D646" s="151" t="s">
        <v>187</v>
      </c>
      <c r="E646" s="151">
        <v>2015</v>
      </c>
      <c r="F646" s="151" t="s">
        <v>187</v>
      </c>
      <c r="G646" s="151" t="s">
        <v>187</v>
      </c>
      <c r="H646" s="152">
        <v>42005</v>
      </c>
      <c r="K646" s="151" t="s">
        <v>8542</v>
      </c>
      <c r="L646" s="151" t="s">
        <v>8541</v>
      </c>
      <c r="M646" s="151" t="s">
        <v>8541</v>
      </c>
      <c r="N646" s="151" t="s">
        <v>8541</v>
      </c>
      <c r="O646" s="151" t="s">
        <v>8489</v>
      </c>
      <c r="P646" s="151">
        <v>24388.104125000002</v>
      </c>
      <c r="Q646" s="151">
        <v>1</v>
      </c>
    </row>
    <row r="647" spans="1:17" hidden="1">
      <c r="A647" s="151" t="s">
        <v>8533</v>
      </c>
      <c r="B647" s="151" t="s">
        <v>8498</v>
      </c>
      <c r="C647" s="151" t="s">
        <v>8543</v>
      </c>
      <c r="D647" s="151" t="s">
        <v>187</v>
      </c>
      <c r="E647" s="151">
        <v>2015</v>
      </c>
      <c r="F647" s="151" t="s">
        <v>187</v>
      </c>
      <c r="G647" s="151" t="s">
        <v>187</v>
      </c>
      <c r="H647" s="152">
        <v>42005</v>
      </c>
      <c r="K647" s="151" t="s">
        <v>8544</v>
      </c>
      <c r="L647" s="151" t="s">
        <v>8543</v>
      </c>
      <c r="M647" s="151" t="s">
        <v>8543</v>
      </c>
      <c r="N647" s="151" t="s">
        <v>8543</v>
      </c>
      <c r="O647" s="151" t="s">
        <v>8489</v>
      </c>
      <c r="P647" s="151">
        <v>267.32974362300001</v>
      </c>
      <c r="Q647" s="151">
        <v>1</v>
      </c>
    </row>
    <row r="648" spans="1:17" hidden="1">
      <c r="A648" s="151" t="s">
        <v>8533</v>
      </c>
      <c r="B648" s="151" t="s">
        <v>8498</v>
      </c>
      <c r="C648" s="151" t="s">
        <v>8545</v>
      </c>
      <c r="D648" s="151" t="s">
        <v>187</v>
      </c>
      <c r="E648" s="151">
        <v>2015</v>
      </c>
      <c r="F648" s="151" t="s">
        <v>187</v>
      </c>
      <c r="G648" s="151" t="s">
        <v>187</v>
      </c>
      <c r="H648" s="152">
        <v>42005</v>
      </c>
      <c r="K648" s="151" t="s">
        <v>8545</v>
      </c>
      <c r="L648" s="151" t="s">
        <v>8545</v>
      </c>
      <c r="M648" s="151" t="s">
        <v>8545</v>
      </c>
      <c r="N648" s="151" t="s">
        <v>8545</v>
      </c>
      <c r="O648" s="151" t="s">
        <v>8489</v>
      </c>
      <c r="P648" s="151">
        <v>486.73500000000001</v>
      </c>
      <c r="Q648" s="151">
        <v>1</v>
      </c>
    </row>
    <row r="649" spans="1:17" hidden="1">
      <c r="A649" s="151" t="s">
        <v>8533</v>
      </c>
      <c r="B649" s="151" t="s">
        <v>8498</v>
      </c>
      <c r="C649" s="151" t="s">
        <v>8546</v>
      </c>
      <c r="D649" s="151" t="s">
        <v>187</v>
      </c>
      <c r="E649" s="151">
        <v>2015</v>
      </c>
      <c r="F649" s="151" t="s">
        <v>187</v>
      </c>
      <c r="G649" s="151" t="s">
        <v>187</v>
      </c>
      <c r="H649" s="152">
        <v>42005</v>
      </c>
      <c r="K649" s="151" t="s">
        <v>8547</v>
      </c>
      <c r="L649" s="151" t="s">
        <v>8546</v>
      </c>
      <c r="M649" s="151" t="s">
        <v>8546</v>
      </c>
      <c r="N649" s="151" t="s">
        <v>8546</v>
      </c>
      <c r="O649" s="151" t="s">
        <v>8489</v>
      </c>
      <c r="P649" s="151">
        <v>1084984.84491316</v>
      </c>
      <c r="Q649" s="151">
        <v>1</v>
      </c>
    </row>
    <row r="650" spans="1:17" hidden="1">
      <c r="A650" s="151" t="s">
        <v>8533</v>
      </c>
      <c r="B650" s="151" t="s">
        <v>8498</v>
      </c>
      <c r="C650" s="151" t="s">
        <v>8548</v>
      </c>
      <c r="D650" s="151" t="s">
        <v>187</v>
      </c>
      <c r="E650" s="151">
        <v>2015</v>
      </c>
      <c r="F650" s="151" t="s">
        <v>187</v>
      </c>
      <c r="G650" s="151" t="s">
        <v>187</v>
      </c>
      <c r="H650" s="152">
        <v>42005</v>
      </c>
      <c r="K650" s="151" t="s">
        <v>817</v>
      </c>
      <c r="L650" s="151" t="s">
        <v>8548</v>
      </c>
      <c r="M650" s="151" t="s">
        <v>8548</v>
      </c>
      <c r="N650" s="151" t="s">
        <v>8548</v>
      </c>
      <c r="O650" s="151" t="s">
        <v>8489</v>
      </c>
      <c r="P650" s="151">
        <v>0</v>
      </c>
      <c r="Q650" s="151">
        <v>1</v>
      </c>
    </row>
    <row r="651" spans="1:17" hidden="1">
      <c r="A651" s="151" t="s">
        <v>8533</v>
      </c>
      <c r="B651" s="151" t="s">
        <v>8498</v>
      </c>
      <c r="C651" s="151" t="s">
        <v>8548</v>
      </c>
      <c r="D651" s="151" t="s">
        <v>187</v>
      </c>
      <c r="E651" s="151">
        <v>2015</v>
      </c>
      <c r="F651" s="151" t="s">
        <v>187</v>
      </c>
      <c r="G651" s="151" t="s">
        <v>187</v>
      </c>
      <c r="H651" s="152">
        <v>42005</v>
      </c>
      <c r="K651" s="151" t="s">
        <v>8549</v>
      </c>
      <c r="L651" s="151" t="s">
        <v>8548</v>
      </c>
      <c r="M651" s="151" t="s">
        <v>8548</v>
      </c>
      <c r="N651" s="151" t="s">
        <v>8548</v>
      </c>
      <c r="O651" s="151" t="s">
        <v>8489</v>
      </c>
      <c r="P651" s="151">
        <v>57413.205965751004</v>
      </c>
      <c r="Q651" s="151">
        <v>1</v>
      </c>
    </row>
    <row r="652" spans="1:17" hidden="1">
      <c r="A652" s="151" t="s">
        <v>8533</v>
      </c>
      <c r="B652" s="151" t="s">
        <v>8498</v>
      </c>
      <c r="C652" s="151" t="s">
        <v>8550</v>
      </c>
      <c r="D652" s="151" t="s">
        <v>187</v>
      </c>
      <c r="E652" s="151">
        <v>2015</v>
      </c>
      <c r="F652" s="151" t="s">
        <v>187</v>
      </c>
      <c r="G652" s="151" t="s">
        <v>187</v>
      </c>
      <c r="H652" s="152">
        <v>42005</v>
      </c>
      <c r="K652" s="151" t="s">
        <v>8551</v>
      </c>
      <c r="L652" s="151" t="s">
        <v>8550</v>
      </c>
      <c r="M652" s="151" t="s">
        <v>8550</v>
      </c>
      <c r="N652" s="151" t="s">
        <v>8550</v>
      </c>
      <c r="O652" s="151" t="s">
        <v>8489</v>
      </c>
      <c r="P652" s="151">
        <v>9277.3994999999995</v>
      </c>
      <c r="Q652" s="151">
        <v>1</v>
      </c>
    </row>
    <row r="653" spans="1:17" hidden="1">
      <c r="A653" s="151" t="s">
        <v>8533</v>
      </c>
      <c r="B653" s="151" t="s">
        <v>8498</v>
      </c>
      <c r="C653" s="151" t="s">
        <v>8552</v>
      </c>
      <c r="D653" s="151" t="s">
        <v>187</v>
      </c>
      <c r="E653" s="151">
        <v>2015</v>
      </c>
      <c r="F653" s="151" t="s">
        <v>187</v>
      </c>
      <c r="G653" s="151" t="s">
        <v>187</v>
      </c>
      <c r="H653" s="152">
        <v>42005</v>
      </c>
      <c r="K653" s="151" t="s">
        <v>8552</v>
      </c>
      <c r="L653" s="151" t="s">
        <v>8552</v>
      </c>
      <c r="M653" s="151" t="s">
        <v>8552</v>
      </c>
      <c r="N653" s="151" t="s">
        <v>8552</v>
      </c>
      <c r="O653" s="151" t="s">
        <v>8489</v>
      </c>
      <c r="P653" s="151">
        <v>5034.1143170470004</v>
      </c>
      <c r="Q653" s="151">
        <v>1</v>
      </c>
    </row>
    <row r="654" spans="1:17" hidden="1">
      <c r="A654" s="151" t="s">
        <v>8533</v>
      </c>
      <c r="B654" s="151" t="s">
        <v>8498</v>
      </c>
      <c r="C654" s="151" t="s">
        <v>8553</v>
      </c>
      <c r="D654" s="151" t="s">
        <v>187</v>
      </c>
      <c r="E654" s="151">
        <v>2015</v>
      </c>
      <c r="F654" s="151" t="s">
        <v>187</v>
      </c>
      <c r="G654" s="151" t="s">
        <v>187</v>
      </c>
      <c r="H654" s="152">
        <v>42005</v>
      </c>
      <c r="K654" s="151" t="s">
        <v>8553</v>
      </c>
      <c r="L654" s="151" t="s">
        <v>8553</v>
      </c>
      <c r="M654" s="151" t="s">
        <v>8553</v>
      </c>
      <c r="N654" s="151" t="s">
        <v>8553</v>
      </c>
      <c r="O654" s="151" t="s">
        <v>8489</v>
      </c>
      <c r="P654" s="151">
        <v>103.313625</v>
      </c>
      <c r="Q654" s="151">
        <v>1</v>
      </c>
    </row>
    <row r="655" spans="1:17" hidden="1">
      <c r="A655" s="151" t="s">
        <v>732</v>
      </c>
      <c r="B655" s="151" t="s">
        <v>8498</v>
      </c>
      <c r="C655" s="151" t="s">
        <v>8554</v>
      </c>
      <c r="D655" s="151" t="s">
        <v>187</v>
      </c>
      <c r="E655" s="151">
        <v>2015</v>
      </c>
      <c r="F655" s="151" t="s">
        <v>187</v>
      </c>
      <c r="G655" s="151" t="s">
        <v>187</v>
      </c>
      <c r="H655" s="152">
        <v>42005</v>
      </c>
      <c r="I655" s="151" t="s">
        <v>8555</v>
      </c>
      <c r="K655" s="151" t="s">
        <v>8556</v>
      </c>
      <c r="L655" s="151" t="s">
        <v>8554</v>
      </c>
      <c r="M655" s="151" t="s">
        <v>8554</v>
      </c>
      <c r="N655" s="151" t="s">
        <v>8554</v>
      </c>
      <c r="O655" s="151" t="s">
        <v>8489</v>
      </c>
      <c r="P655" s="151">
        <v>0</v>
      </c>
      <c r="Q655" s="151">
        <v>1</v>
      </c>
    </row>
    <row r="656" spans="1:17" hidden="1">
      <c r="A656" s="151" t="s">
        <v>732</v>
      </c>
      <c r="B656" s="151" t="s">
        <v>8498</v>
      </c>
      <c r="C656" s="151" t="s">
        <v>698</v>
      </c>
      <c r="D656" s="151" t="s">
        <v>187</v>
      </c>
      <c r="E656" s="151">
        <v>2015</v>
      </c>
      <c r="F656" s="151" t="s">
        <v>187</v>
      </c>
      <c r="G656" s="151" t="s">
        <v>187</v>
      </c>
      <c r="H656" s="152">
        <v>42005</v>
      </c>
      <c r="I656" s="151" t="s">
        <v>8557</v>
      </c>
      <c r="K656" s="151" t="s">
        <v>8558</v>
      </c>
      <c r="L656" s="151" t="s">
        <v>698</v>
      </c>
      <c r="M656" s="151" t="s">
        <v>698</v>
      </c>
      <c r="N656" s="151" t="s">
        <v>698</v>
      </c>
      <c r="O656" s="151" t="s">
        <v>8489</v>
      </c>
      <c r="P656" s="151">
        <v>0</v>
      </c>
      <c r="Q656" s="151">
        <v>1</v>
      </c>
    </row>
    <row r="657" spans="1:17" hidden="1">
      <c r="A657" s="151" t="s">
        <v>732</v>
      </c>
      <c r="B657" s="151" t="s">
        <v>8498</v>
      </c>
      <c r="C657" s="151" t="s">
        <v>8559</v>
      </c>
      <c r="D657" s="151" t="s">
        <v>187</v>
      </c>
      <c r="E657" s="151">
        <v>2015</v>
      </c>
      <c r="F657" s="151" t="s">
        <v>187</v>
      </c>
      <c r="G657" s="151" t="s">
        <v>187</v>
      </c>
      <c r="H657" s="152">
        <v>42005</v>
      </c>
      <c r="I657" s="151" t="s">
        <v>8555</v>
      </c>
      <c r="K657" s="151" t="s">
        <v>8560</v>
      </c>
      <c r="L657" s="151" t="s">
        <v>8559</v>
      </c>
      <c r="M657" s="151" t="s">
        <v>8559</v>
      </c>
      <c r="N657" s="151" t="s">
        <v>8559</v>
      </c>
      <c r="O657" s="151" t="s">
        <v>8489</v>
      </c>
      <c r="P657" s="151">
        <v>0</v>
      </c>
      <c r="Q657" s="151">
        <v>1</v>
      </c>
    </row>
    <row r="658" spans="1:17" hidden="1">
      <c r="A658" s="151" t="s">
        <v>732</v>
      </c>
      <c r="B658" s="151" t="s">
        <v>8498</v>
      </c>
      <c r="C658" s="151" t="s">
        <v>733</v>
      </c>
      <c r="D658" s="151" t="s">
        <v>187</v>
      </c>
      <c r="E658" s="151">
        <v>2015</v>
      </c>
      <c r="F658" s="151" t="s">
        <v>187</v>
      </c>
      <c r="G658" s="151" t="s">
        <v>187</v>
      </c>
      <c r="H658" s="152">
        <v>42005</v>
      </c>
      <c r="I658" s="151" t="s">
        <v>8555</v>
      </c>
      <c r="K658" s="151" t="s">
        <v>8561</v>
      </c>
      <c r="L658" s="151" t="s">
        <v>733</v>
      </c>
      <c r="M658" s="151" t="s">
        <v>733</v>
      </c>
      <c r="N658" s="151" t="s">
        <v>733</v>
      </c>
      <c r="O658" s="151" t="s">
        <v>8489</v>
      </c>
      <c r="P658" s="151">
        <v>26.240156461000002</v>
      </c>
      <c r="Q658" s="151">
        <v>1</v>
      </c>
    </row>
    <row r="659" spans="1:17" hidden="1">
      <c r="A659" s="151" t="s">
        <v>732</v>
      </c>
      <c r="B659" s="151" t="s">
        <v>8498</v>
      </c>
      <c r="C659" s="151" t="s">
        <v>8562</v>
      </c>
      <c r="D659" s="151" t="s">
        <v>187</v>
      </c>
      <c r="E659" s="151">
        <v>2015</v>
      </c>
      <c r="F659" s="151" t="s">
        <v>187</v>
      </c>
      <c r="G659" s="151" t="s">
        <v>187</v>
      </c>
      <c r="H659" s="152">
        <v>42005</v>
      </c>
      <c r="I659" s="151" t="s">
        <v>8555</v>
      </c>
      <c r="K659" s="151" t="s">
        <v>8563</v>
      </c>
      <c r="L659" s="151" t="s">
        <v>8562</v>
      </c>
      <c r="M659" s="151" t="s">
        <v>8562</v>
      </c>
      <c r="N659" s="151" t="s">
        <v>8562</v>
      </c>
      <c r="O659" s="151" t="s">
        <v>8489</v>
      </c>
      <c r="P659" s="151">
        <v>11.792270167</v>
      </c>
      <c r="Q659" s="151">
        <v>1</v>
      </c>
    </row>
    <row r="660" spans="1:17" hidden="1">
      <c r="A660" s="151" t="s">
        <v>732</v>
      </c>
      <c r="B660" s="151" t="s">
        <v>8498</v>
      </c>
      <c r="C660" s="151" t="s">
        <v>8500</v>
      </c>
      <c r="D660" s="151" t="s">
        <v>187</v>
      </c>
      <c r="E660" s="151">
        <v>2015</v>
      </c>
      <c r="F660" s="151" t="s">
        <v>187</v>
      </c>
      <c r="G660" s="151" t="s">
        <v>187</v>
      </c>
      <c r="H660" s="152">
        <v>42005</v>
      </c>
      <c r="I660" s="151" t="s">
        <v>8557</v>
      </c>
      <c r="K660" s="151" t="s">
        <v>8564</v>
      </c>
      <c r="L660" s="151" t="s">
        <v>8500</v>
      </c>
      <c r="M660" s="151" t="s">
        <v>8500</v>
      </c>
      <c r="N660" s="151" t="s">
        <v>8500</v>
      </c>
      <c r="O660" s="151" t="s">
        <v>8489</v>
      </c>
      <c r="P660" s="151">
        <v>0</v>
      </c>
      <c r="Q660" s="151">
        <v>1</v>
      </c>
    </row>
    <row r="661" spans="1:17" hidden="1">
      <c r="A661" s="151" t="s">
        <v>732</v>
      </c>
      <c r="B661" s="151" t="s">
        <v>8498</v>
      </c>
      <c r="C661" s="151" t="s">
        <v>8500</v>
      </c>
      <c r="D661" s="151" t="s">
        <v>187</v>
      </c>
      <c r="E661" s="151">
        <v>2015</v>
      </c>
      <c r="F661" s="151" t="s">
        <v>187</v>
      </c>
      <c r="G661" s="151" t="s">
        <v>187</v>
      </c>
      <c r="H661" s="152">
        <v>42005</v>
      </c>
      <c r="I661" s="151" t="s">
        <v>8557</v>
      </c>
      <c r="K661" s="151" t="s">
        <v>8565</v>
      </c>
      <c r="L661" s="151" t="s">
        <v>8500</v>
      </c>
      <c r="M661" s="151" t="s">
        <v>8500</v>
      </c>
      <c r="N661" s="151" t="s">
        <v>8500</v>
      </c>
      <c r="O661" s="151" t="s">
        <v>8489</v>
      </c>
      <c r="P661" s="151">
        <v>11.302742025000001</v>
      </c>
      <c r="Q661" s="151">
        <v>1</v>
      </c>
    </row>
    <row r="662" spans="1:17" hidden="1">
      <c r="A662" s="151" t="s">
        <v>732</v>
      </c>
      <c r="B662" s="151" t="s">
        <v>8498</v>
      </c>
      <c r="C662" s="151" t="s">
        <v>8502</v>
      </c>
      <c r="D662" s="151" t="s">
        <v>187</v>
      </c>
      <c r="E662" s="151">
        <v>2015</v>
      </c>
      <c r="F662" s="151" t="s">
        <v>187</v>
      </c>
      <c r="G662" s="151" t="s">
        <v>187</v>
      </c>
      <c r="H662" s="152">
        <v>42005</v>
      </c>
      <c r="I662" s="151" t="s">
        <v>8557</v>
      </c>
      <c r="K662" s="151" t="s">
        <v>8566</v>
      </c>
      <c r="L662" s="151" t="s">
        <v>8502</v>
      </c>
      <c r="M662" s="151" t="s">
        <v>8502</v>
      </c>
      <c r="N662" s="151" t="s">
        <v>8502</v>
      </c>
      <c r="O662" s="151" t="s">
        <v>8489</v>
      </c>
      <c r="P662" s="151">
        <v>0.19089217</v>
      </c>
      <c r="Q662" s="151">
        <v>1</v>
      </c>
    </row>
    <row r="663" spans="1:17" hidden="1">
      <c r="A663" s="151" t="s">
        <v>732</v>
      </c>
      <c r="B663" s="151" t="s">
        <v>8498</v>
      </c>
      <c r="C663" s="151" t="s">
        <v>8502</v>
      </c>
      <c r="D663" s="151" t="s">
        <v>187</v>
      </c>
      <c r="E663" s="151">
        <v>2015</v>
      </c>
      <c r="F663" s="151" t="s">
        <v>187</v>
      </c>
      <c r="G663" s="151" t="s">
        <v>187</v>
      </c>
      <c r="H663" s="152">
        <v>42005</v>
      </c>
      <c r="I663" s="151" t="s">
        <v>8557</v>
      </c>
      <c r="K663" s="151" t="s">
        <v>8567</v>
      </c>
      <c r="L663" s="151" t="s">
        <v>8502</v>
      </c>
      <c r="M663" s="151" t="s">
        <v>8502</v>
      </c>
      <c r="N663" s="151" t="s">
        <v>8502</v>
      </c>
      <c r="O663" s="151" t="s">
        <v>8489</v>
      </c>
      <c r="P663" s="151">
        <v>8.705071E-3</v>
      </c>
      <c r="Q663" s="151">
        <v>1</v>
      </c>
    </row>
    <row r="664" spans="1:17" hidden="1">
      <c r="A664" s="151" t="s">
        <v>732</v>
      </c>
      <c r="B664" s="151" t="s">
        <v>8498</v>
      </c>
      <c r="C664" s="151" t="s">
        <v>8502</v>
      </c>
      <c r="D664" s="151" t="s">
        <v>187</v>
      </c>
      <c r="E664" s="151">
        <v>2015</v>
      </c>
      <c r="F664" s="151" t="s">
        <v>187</v>
      </c>
      <c r="G664" s="151" t="s">
        <v>187</v>
      </c>
      <c r="H664" s="152">
        <v>42005</v>
      </c>
      <c r="I664" s="151" t="s">
        <v>8557</v>
      </c>
      <c r="K664" s="151" t="s">
        <v>8568</v>
      </c>
      <c r="L664" s="151" t="s">
        <v>8502</v>
      </c>
      <c r="M664" s="151" t="s">
        <v>8502</v>
      </c>
      <c r="N664" s="151" t="s">
        <v>8502</v>
      </c>
      <c r="O664" s="151" t="s">
        <v>8489</v>
      </c>
      <c r="P664" s="151">
        <v>0</v>
      </c>
      <c r="Q664" s="151">
        <v>1</v>
      </c>
    </row>
    <row r="665" spans="1:17" hidden="1">
      <c r="A665" s="151" t="s">
        <v>732</v>
      </c>
      <c r="B665" s="151" t="s">
        <v>8498</v>
      </c>
      <c r="C665" s="151" t="s">
        <v>8502</v>
      </c>
      <c r="D665" s="151" t="s">
        <v>187</v>
      </c>
      <c r="E665" s="151">
        <v>2015</v>
      </c>
      <c r="F665" s="151" t="s">
        <v>187</v>
      </c>
      <c r="G665" s="151" t="s">
        <v>187</v>
      </c>
      <c r="H665" s="152">
        <v>42005</v>
      </c>
      <c r="I665" s="151" t="s">
        <v>8557</v>
      </c>
      <c r="K665" s="151" t="s">
        <v>8569</v>
      </c>
      <c r="L665" s="151" t="s">
        <v>8502</v>
      </c>
      <c r="M665" s="151" t="s">
        <v>8502</v>
      </c>
      <c r="N665" s="151" t="s">
        <v>8502</v>
      </c>
      <c r="O665" s="151" t="s">
        <v>8489</v>
      </c>
      <c r="P665" s="151">
        <v>0</v>
      </c>
      <c r="Q665" s="151">
        <v>1</v>
      </c>
    </row>
    <row r="666" spans="1:17" hidden="1">
      <c r="A666" s="151" t="s">
        <v>732</v>
      </c>
      <c r="B666" s="151" t="s">
        <v>8498</v>
      </c>
      <c r="C666" s="151" t="s">
        <v>8570</v>
      </c>
      <c r="D666" s="151" t="s">
        <v>187</v>
      </c>
      <c r="E666" s="151">
        <v>2015</v>
      </c>
      <c r="F666" s="151" t="s">
        <v>187</v>
      </c>
      <c r="G666" s="151" t="s">
        <v>187</v>
      </c>
      <c r="H666" s="152">
        <v>42005</v>
      </c>
      <c r="I666" s="151" t="s">
        <v>8557</v>
      </c>
      <c r="K666" s="151" t="s">
        <v>8570</v>
      </c>
      <c r="L666" s="151" t="s">
        <v>8570</v>
      </c>
      <c r="M666" s="151" t="s">
        <v>8570</v>
      </c>
      <c r="N666" s="151" t="s">
        <v>8570</v>
      </c>
      <c r="O666" s="151" t="s">
        <v>8489</v>
      </c>
      <c r="P666" s="151">
        <v>5.95631E-4</v>
      </c>
      <c r="Q666" s="151">
        <v>1</v>
      </c>
    </row>
    <row r="667" spans="1:17" hidden="1">
      <c r="A667" s="151" t="s">
        <v>732</v>
      </c>
      <c r="B667" s="151" t="s">
        <v>8498</v>
      </c>
      <c r="C667" s="151" t="s">
        <v>8571</v>
      </c>
      <c r="D667" s="151" t="s">
        <v>187</v>
      </c>
      <c r="E667" s="151">
        <v>2015</v>
      </c>
      <c r="F667" s="151" t="s">
        <v>187</v>
      </c>
      <c r="G667" s="151" t="s">
        <v>187</v>
      </c>
      <c r="H667" s="152">
        <v>42005</v>
      </c>
      <c r="I667" s="151" t="s">
        <v>8555</v>
      </c>
      <c r="K667" s="151" t="s">
        <v>8572</v>
      </c>
      <c r="L667" s="151" t="s">
        <v>8571</v>
      </c>
      <c r="M667" s="151" t="s">
        <v>8571</v>
      </c>
      <c r="N667" s="151" t="s">
        <v>8571</v>
      </c>
      <c r="O667" s="151" t="s">
        <v>8489</v>
      </c>
      <c r="P667" s="151">
        <v>3.4715667990000001</v>
      </c>
      <c r="Q667" s="151">
        <v>1</v>
      </c>
    </row>
    <row r="668" spans="1:17" hidden="1">
      <c r="A668" s="151" t="s">
        <v>732</v>
      </c>
      <c r="B668" s="151" t="s">
        <v>8498</v>
      </c>
      <c r="C668" s="151" t="s">
        <v>8571</v>
      </c>
      <c r="D668" s="151" t="s">
        <v>187</v>
      </c>
      <c r="E668" s="151">
        <v>2015</v>
      </c>
      <c r="F668" s="151" t="s">
        <v>187</v>
      </c>
      <c r="G668" s="151" t="s">
        <v>187</v>
      </c>
      <c r="H668" s="152">
        <v>42005</v>
      </c>
      <c r="I668" s="151" t="s">
        <v>8573</v>
      </c>
      <c r="K668" s="151" t="s">
        <v>8574</v>
      </c>
      <c r="L668" s="151" t="s">
        <v>8571</v>
      </c>
      <c r="M668" s="151" t="s">
        <v>8571</v>
      </c>
      <c r="N668" s="151" t="s">
        <v>8571</v>
      </c>
      <c r="O668" s="151" t="s">
        <v>8489</v>
      </c>
      <c r="P668" s="151">
        <v>0</v>
      </c>
      <c r="Q668" s="151">
        <v>1</v>
      </c>
    </row>
    <row r="669" spans="1:17" hidden="1">
      <c r="A669" s="151" t="s">
        <v>732</v>
      </c>
      <c r="B669" s="151" t="s">
        <v>8498</v>
      </c>
      <c r="C669" s="151" t="s">
        <v>8575</v>
      </c>
      <c r="D669" s="151" t="s">
        <v>187</v>
      </c>
      <c r="E669" s="151">
        <v>2015</v>
      </c>
      <c r="F669" s="151" t="s">
        <v>187</v>
      </c>
      <c r="G669" s="151" t="s">
        <v>187</v>
      </c>
      <c r="H669" s="152">
        <v>42005</v>
      </c>
      <c r="I669" s="151" t="s">
        <v>8573</v>
      </c>
      <c r="K669" s="151" t="s">
        <v>8576</v>
      </c>
      <c r="L669" s="151" t="s">
        <v>8575</v>
      </c>
      <c r="M669" s="151" t="s">
        <v>8575</v>
      </c>
      <c r="N669" s="151" t="s">
        <v>8575</v>
      </c>
      <c r="O669" s="151" t="s">
        <v>8489</v>
      </c>
      <c r="P669" s="151">
        <v>4092.5360000000001</v>
      </c>
      <c r="Q669" s="151">
        <v>1</v>
      </c>
    </row>
    <row r="670" spans="1:17" hidden="1">
      <c r="A670" s="151" t="s">
        <v>732</v>
      </c>
      <c r="B670" s="151" t="s">
        <v>8498</v>
      </c>
      <c r="C670" s="151" t="s">
        <v>8577</v>
      </c>
      <c r="D670" s="151" t="s">
        <v>187</v>
      </c>
      <c r="E670" s="151">
        <v>2015</v>
      </c>
      <c r="F670" s="151" t="s">
        <v>187</v>
      </c>
      <c r="G670" s="151" t="s">
        <v>187</v>
      </c>
      <c r="H670" s="152">
        <v>42005</v>
      </c>
      <c r="I670" s="151" t="s">
        <v>8573</v>
      </c>
      <c r="K670" s="151" t="s">
        <v>8578</v>
      </c>
      <c r="L670" s="151" t="s">
        <v>8577</v>
      </c>
      <c r="M670" s="151" t="s">
        <v>8577</v>
      </c>
      <c r="N670" s="151" t="s">
        <v>8577</v>
      </c>
      <c r="O670" s="151" t="s">
        <v>8489</v>
      </c>
      <c r="P670" s="151">
        <v>0</v>
      </c>
      <c r="Q670" s="151">
        <v>1</v>
      </c>
    </row>
    <row r="671" spans="1:17" hidden="1">
      <c r="A671" s="151" t="s">
        <v>732</v>
      </c>
      <c r="B671" s="151" t="s">
        <v>8498</v>
      </c>
      <c r="C671" s="151" t="s">
        <v>8579</v>
      </c>
      <c r="D671" s="151" t="s">
        <v>187</v>
      </c>
      <c r="E671" s="151">
        <v>2015</v>
      </c>
      <c r="F671" s="151" t="s">
        <v>187</v>
      </c>
      <c r="G671" s="151" t="s">
        <v>187</v>
      </c>
      <c r="H671" s="152">
        <v>42005</v>
      </c>
      <c r="I671" s="151" t="s">
        <v>8557</v>
      </c>
      <c r="K671" s="151" t="s">
        <v>8580</v>
      </c>
      <c r="L671" s="151" t="s">
        <v>8579</v>
      </c>
      <c r="M671" s="151" t="s">
        <v>8579</v>
      </c>
      <c r="N671" s="151" t="s">
        <v>8579</v>
      </c>
      <c r="O671" s="151" t="s">
        <v>8489</v>
      </c>
      <c r="P671" s="151">
        <v>0</v>
      </c>
      <c r="Q671" s="151">
        <v>1</v>
      </c>
    </row>
    <row r="672" spans="1:17" hidden="1">
      <c r="A672" s="151" t="s">
        <v>732</v>
      </c>
      <c r="B672" s="151" t="s">
        <v>8498</v>
      </c>
      <c r="C672" s="151" t="s">
        <v>8581</v>
      </c>
      <c r="D672" s="151" t="s">
        <v>187</v>
      </c>
      <c r="E672" s="151">
        <v>2015</v>
      </c>
      <c r="F672" s="151" t="s">
        <v>187</v>
      </c>
      <c r="G672" s="151" t="s">
        <v>187</v>
      </c>
      <c r="H672" s="152">
        <v>42005</v>
      </c>
      <c r="I672" s="151" t="s">
        <v>8557</v>
      </c>
      <c r="K672" s="151" t="s">
        <v>8581</v>
      </c>
      <c r="L672" s="151" t="s">
        <v>8581</v>
      </c>
      <c r="M672" s="151" t="s">
        <v>8581</v>
      </c>
      <c r="N672" s="151" t="s">
        <v>8581</v>
      </c>
      <c r="O672" s="151" t="s">
        <v>8489</v>
      </c>
      <c r="P672" s="151">
        <v>0</v>
      </c>
      <c r="Q672" s="151">
        <v>1</v>
      </c>
    </row>
    <row r="673" spans="1:17" hidden="1">
      <c r="A673" s="151" t="s">
        <v>732</v>
      </c>
      <c r="B673" s="151" t="s">
        <v>8498</v>
      </c>
      <c r="C673" s="151" t="s">
        <v>8582</v>
      </c>
      <c r="D673" s="151" t="s">
        <v>187</v>
      </c>
      <c r="E673" s="151">
        <v>2015</v>
      </c>
      <c r="F673" s="151" t="s">
        <v>187</v>
      </c>
      <c r="G673" s="151" t="s">
        <v>187</v>
      </c>
      <c r="H673" s="152">
        <v>42005</v>
      </c>
      <c r="I673" s="151" t="s">
        <v>8555</v>
      </c>
      <c r="K673" s="151" t="s">
        <v>8583</v>
      </c>
      <c r="L673" s="151" t="s">
        <v>8582</v>
      </c>
      <c r="M673" s="151" t="s">
        <v>8582</v>
      </c>
      <c r="N673" s="151" t="s">
        <v>8582</v>
      </c>
      <c r="O673" s="151" t="s">
        <v>8489</v>
      </c>
      <c r="P673" s="151">
        <v>4.0991486669999997</v>
      </c>
      <c r="Q673" s="151">
        <v>1</v>
      </c>
    </row>
    <row r="674" spans="1:17" hidden="1">
      <c r="A674" s="151" t="s">
        <v>732</v>
      </c>
      <c r="B674" s="151" t="s">
        <v>8584</v>
      </c>
      <c r="C674" s="151" t="s">
        <v>8585</v>
      </c>
      <c r="D674" s="151" t="s">
        <v>187</v>
      </c>
      <c r="E674" s="151">
        <v>2015</v>
      </c>
      <c r="F674" s="151" t="s">
        <v>187</v>
      </c>
      <c r="G674" s="151" t="s">
        <v>187</v>
      </c>
      <c r="H674" s="152">
        <v>42005</v>
      </c>
      <c r="K674" s="151" t="s">
        <v>8586</v>
      </c>
      <c r="L674" s="151" t="s">
        <v>8585</v>
      </c>
      <c r="M674" s="151" t="s">
        <v>8585</v>
      </c>
      <c r="N674" s="151" t="s">
        <v>8585</v>
      </c>
      <c r="O674" s="151" t="s">
        <v>8489</v>
      </c>
      <c r="P674" s="151">
        <v>0</v>
      </c>
      <c r="Q674" s="151">
        <v>1</v>
      </c>
    </row>
    <row r="675" spans="1:17" hidden="1">
      <c r="A675" s="151" t="s">
        <v>732</v>
      </c>
      <c r="B675" s="151" t="s">
        <v>8584</v>
      </c>
      <c r="C675" s="151" t="s">
        <v>8587</v>
      </c>
      <c r="D675" s="151" t="s">
        <v>187</v>
      </c>
      <c r="E675" s="151">
        <v>2015</v>
      </c>
      <c r="F675" s="151" t="s">
        <v>187</v>
      </c>
      <c r="G675" s="151" t="s">
        <v>187</v>
      </c>
      <c r="H675" s="152">
        <v>42005</v>
      </c>
      <c r="K675" s="151" t="s">
        <v>8588</v>
      </c>
      <c r="L675" s="151" t="s">
        <v>8587</v>
      </c>
      <c r="M675" s="151" t="s">
        <v>8587</v>
      </c>
      <c r="N675" s="151" t="s">
        <v>8587</v>
      </c>
      <c r="O675" s="151" t="s">
        <v>8489</v>
      </c>
      <c r="P675" s="151">
        <v>40000</v>
      </c>
      <c r="Q675" s="151">
        <v>1</v>
      </c>
    </row>
    <row r="676" spans="1:17" hidden="1">
      <c r="A676" s="151" t="s">
        <v>732</v>
      </c>
      <c r="B676" s="151" t="s">
        <v>8584</v>
      </c>
      <c r="C676" s="151" t="s">
        <v>8587</v>
      </c>
      <c r="D676" s="151" t="s">
        <v>187</v>
      </c>
      <c r="E676" s="151">
        <v>2015</v>
      </c>
      <c r="F676" s="151" t="s">
        <v>187</v>
      </c>
      <c r="G676" s="151" t="s">
        <v>187</v>
      </c>
      <c r="H676" s="152">
        <v>42005</v>
      </c>
      <c r="K676" s="151" t="s">
        <v>8589</v>
      </c>
      <c r="L676" s="151" t="s">
        <v>8587</v>
      </c>
      <c r="M676" s="151" t="s">
        <v>8587</v>
      </c>
      <c r="N676" s="151" t="s">
        <v>8587</v>
      </c>
      <c r="O676" s="151" t="s">
        <v>8489</v>
      </c>
      <c r="P676" s="151">
        <v>0</v>
      </c>
      <c r="Q676" s="151">
        <v>1</v>
      </c>
    </row>
    <row r="677" spans="1:17" hidden="1">
      <c r="A677" s="151" t="s">
        <v>732</v>
      </c>
      <c r="B677" s="151" t="s">
        <v>8584</v>
      </c>
      <c r="C677" s="151" t="s">
        <v>8590</v>
      </c>
      <c r="D677" s="151" t="s">
        <v>187</v>
      </c>
      <c r="E677" s="151">
        <v>2015</v>
      </c>
      <c r="F677" s="151" t="s">
        <v>187</v>
      </c>
      <c r="G677" s="151" t="s">
        <v>187</v>
      </c>
      <c r="H677" s="152">
        <v>42005</v>
      </c>
      <c r="K677" s="151" t="s">
        <v>8591</v>
      </c>
      <c r="L677" s="151" t="s">
        <v>8590</v>
      </c>
      <c r="M677" s="151" t="s">
        <v>8590</v>
      </c>
      <c r="N677" s="151" t="s">
        <v>8590</v>
      </c>
      <c r="O677" s="151" t="s">
        <v>8489</v>
      </c>
      <c r="P677" s="151">
        <v>0</v>
      </c>
      <c r="Q677" s="151">
        <v>1</v>
      </c>
    </row>
    <row r="678" spans="1:17" hidden="1">
      <c r="A678" s="151" t="s">
        <v>732</v>
      </c>
      <c r="B678" s="151" t="s">
        <v>8584</v>
      </c>
      <c r="C678" s="151" t="s">
        <v>8592</v>
      </c>
      <c r="D678" s="151" t="s">
        <v>187</v>
      </c>
      <c r="E678" s="151">
        <v>2015</v>
      </c>
      <c r="F678" s="151" t="s">
        <v>187</v>
      </c>
      <c r="G678" s="151" t="s">
        <v>187</v>
      </c>
      <c r="H678" s="152">
        <v>42005</v>
      </c>
      <c r="K678" s="151" t="s">
        <v>8593</v>
      </c>
      <c r="L678" s="151" t="s">
        <v>8592</v>
      </c>
      <c r="M678" s="151" t="s">
        <v>8592</v>
      </c>
      <c r="N678" s="151" t="s">
        <v>8592</v>
      </c>
      <c r="O678" s="151" t="s">
        <v>8489</v>
      </c>
      <c r="P678" s="151">
        <v>18335.935613685</v>
      </c>
      <c r="Q678" s="151">
        <v>1</v>
      </c>
    </row>
    <row r="679" spans="1:17" hidden="1">
      <c r="A679" s="151" t="s">
        <v>732</v>
      </c>
      <c r="B679" s="151" t="s">
        <v>8584</v>
      </c>
      <c r="C679" s="151" t="s">
        <v>733</v>
      </c>
      <c r="D679" s="151" t="s">
        <v>187</v>
      </c>
      <c r="E679" s="151">
        <v>2015</v>
      </c>
      <c r="F679" s="151" t="s">
        <v>187</v>
      </c>
      <c r="G679" s="151" t="s">
        <v>187</v>
      </c>
      <c r="H679" s="152">
        <v>42005</v>
      </c>
      <c r="K679" s="151" t="s">
        <v>8594</v>
      </c>
      <c r="L679" s="151" t="s">
        <v>733</v>
      </c>
      <c r="M679" s="151" t="s">
        <v>733</v>
      </c>
      <c r="N679" s="151" t="s">
        <v>733</v>
      </c>
      <c r="O679" s="151" t="s">
        <v>8489</v>
      </c>
      <c r="P679" s="151">
        <v>0</v>
      </c>
      <c r="Q679" s="151">
        <v>1</v>
      </c>
    </row>
    <row r="680" spans="1:17" hidden="1">
      <c r="A680" s="151" t="s">
        <v>732</v>
      </c>
      <c r="B680" s="151" t="s">
        <v>8584</v>
      </c>
      <c r="C680" s="151" t="s">
        <v>733</v>
      </c>
      <c r="D680" s="151" t="s">
        <v>187</v>
      </c>
      <c r="E680" s="151">
        <v>2015</v>
      </c>
      <c r="F680" s="151" t="s">
        <v>187</v>
      </c>
      <c r="G680" s="151" t="s">
        <v>187</v>
      </c>
      <c r="H680" s="152">
        <v>42005</v>
      </c>
      <c r="K680" s="151" t="s">
        <v>8595</v>
      </c>
      <c r="L680" s="151" t="s">
        <v>733</v>
      </c>
      <c r="M680" s="151" t="s">
        <v>733</v>
      </c>
      <c r="N680" s="151" t="s">
        <v>733</v>
      </c>
      <c r="O680" s="151" t="s">
        <v>8489</v>
      </c>
      <c r="P680" s="151">
        <v>136946.464903202</v>
      </c>
      <c r="Q680" s="151">
        <v>1</v>
      </c>
    </row>
    <row r="681" spans="1:17" hidden="1">
      <c r="A681" s="151" t="s">
        <v>732</v>
      </c>
      <c r="B681" s="151" t="s">
        <v>8584</v>
      </c>
      <c r="C681" s="151" t="s">
        <v>733</v>
      </c>
      <c r="D681" s="151" t="s">
        <v>187</v>
      </c>
      <c r="E681" s="151">
        <v>2015</v>
      </c>
      <c r="F681" s="151" t="s">
        <v>187</v>
      </c>
      <c r="G681" s="151" t="s">
        <v>187</v>
      </c>
      <c r="H681" s="152">
        <v>42005</v>
      </c>
      <c r="K681" s="151" t="s">
        <v>8596</v>
      </c>
      <c r="L681" s="151" t="s">
        <v>733</v>
      </c>
      <c r="M681" s="151" t="s">
        <v>733</v>
      </c>
      <c r="N681" s="151" t="s">
        <v>733</v>
      </c>
      <c r="O681" s="151" t="s">
        <v>8489</v>
      </c>
      <c r="P681" s="151">
        <v>1720895.35775622</v>
      </c>
      <c r="Q681" s="151">
        <v>1</v>
      </c>
    </row>
    <row r="682" spans="1:17" hidden="1">
      <c r="A682" s="151" t="s">
        <v>732</v>
      </c>
      <c r="B682" s="151" t="s">
        <v>8584</v>
      </c>
      <c r="C682" s="151" t="s">
        <v>8597</v>
      </c>
      <c r="D682" s="151" t="s">
        <v>187</v>
      </c>
      <c r="E682" s="151">
        <v>2015</v>
      </c>
      <c r="F682" s="151" t="s">
        <v>187</v>
      </c>
      <c r="G682" s="151" t="s">
        <v>187</v>
      </c>
      <c r="H682" s="152">
        <v>42005</v>
      </c>
      <c r="K682" s="151" t="s">
        <v>8598</v>
      </c>
      <c r="L682" s="151" t="s">
        <v>8597</v>
      </c>
      <c r="M682" s="151" t="s">
        <v>8597</v>
      </c>
      <c r="N682" s="151" t="s">
        <v>8597</v>
      </c>
      <c r="O682" s="151" t="s">
        <v>8489</v>
      </c>
      <c r="P682" s="151">
        <v>0</v>
      </c>
      <c r="Q682" s="151">
        <v>1</v>
      </c>
    </row>
    <row r="683" spans="1:17" hidden="1">
      <c r="A683" s="151" t="s">
        <v>732</v>
      </c>
      <c r="B683" s="151" t="s">
        <v>8584</v>
      </c>
      <c r="C683" s="151" t="s">
        <v>8599</v>
      </c>
      <c r="D683" s="151" t="s">
        <v>187</v>
      </c>
      <c r="E683" s="151">
        <v>2015</v>
      </c>
      <c r="F683" s="151" t="s">
        <v>187</v>
      </c>
      <c r="G683" s="151" t="s">
        <v>187</v>
      </c>
      <c r="H683" s="152">
        <v>42005</v>
      </c>
      <c r="K683" s="151" t="s">
        <v>8600</v>
      </c>
      <c r="L683" s="151" t="s">
        <v>8599</v>
      </c>
      <c r="M683" s="151" t="s">
        <v>8599</v>
      </c>
      <c r="N683" s="151" t="s">
        <v>8599</v>
      </c>
      <c r="O683" s="151" t="s">
        <v>8489</v>
      </c>
      <c r="P683" s="151">
        <v>251450.631422865</v>
      </c>
      <c r="Q683" s="151">
        <v>1</v>
      </c>
    </row>
    <row r="684" spans="1:17" hidden="1">
      <c r="A684" s="151" t="s">
        <v>732</v>
      </c>
      <c r="B684" s="151" t="s">
        <v>8584</v>
      </c>
      <c r="C684" s="151" t="s">
        <v>8601</v>
      </c>
      <c r="D684" s="151" t="s">
        <v>187</v>
      </c>
      <c r="E684" s="151">
        <v>2015</v>
      </c>
      <c r="F684" s="151" t="s">
        <v>187</v>
      </c>
      <c r="G684" s="151" t="s">
        <v>187</v>
      </c>
      <c r="H684" s="152">
        <v>42005</v>
      </c>
      <c r="K684" s="151" t="s">
        <v>8602</v>
      </c>
      <c r="L684" s="151" t="s">
        <v>8601</v>
      </c>
      <c r="M684" s="151" t="s">
        <v>8601</v>
      </c>
      <c r="N684" s="151" t="s">
        <v>8601</v>
      </c>
      <c r="O684" s="151" t="s">
        <v>8489</v>
      </c>
      <c r="P684" s="151">
        <v>7060.7540481670003</v>
      </c>
      <c r="Q684" s="151">
        <v>1</v>
      </c>
    </row>
    <row r="685" spans="1:17">
      <c r="A685" s="151" t="s">
        <v>8484</v>
      </c>
      <c r="B685" s="151" t="s">
        <v>642</v>
      </c>
      <c r="C685" s="151" t="s">
        <v>8603</v>
      </c>
      <c r="D685" s="151" t="s">
        <v>633</v>
      </c>
      <c r="E685" s="151">
        <v>2015</v>
      </c>
      <c r="F685" s="151" t="s">
        <v>633</v>
      </c>
      <c r="G685" s="151" t="s">
        <v>633</v>
      </c>
      <c r="H685" s="152">
        <v>42005</v>
      </c>
      <c r="I685" s="151" t="s">
        <v>8486</v>
      </c>
      <c r="K685" s="151" t="s">
        <v>8604</v>
      </c>
      <c r="L685" s="151" t="s">
        <v>8603</v>
      </c>
      <c r="M685" s="151" t="s">
        <v>1014</v>
      </c>
      <c r="N685" s="151" t="s">
        <v>8488</v>
      </c>
      <c r="O685" s="151" t="s">
        <v>8489</v>
      </c>
      <c r="P685" s="151">
        <v>9472622.17193022</v>
      </c>
      <c r="Q685" s="151">
        <v>1</v>
      </c>
    </row>
    <row r="686" spans="1:17" hidden="1">
      <c r="A686" s="151" t="s">
        <v>8484</v>
      </c>
      <c r="B686" s="151" t="s">
        <v>642</v>
      </c>
      <c r="C686" s="151" t="s">
        <v>8605</v>
      </c>
      <c r="D686" s="151" t="s">
        <v>633</v>
      </c>
      <c r="E686" s="151">
        <v>2015</v>
      </c>
      <c r="F686" s="151" t="s">
        <v>633</v>
      </c>
      <c r="G686" s="151" t="s">
        <v>633</v>
      </c>
      <c r="H686" s="152">
        <v>42005</v>
      </c>
      <c r="I686" s="151" t="s">
        <v>8486</v>
      </c>
      <c r="K686" s="151" t="s">
        <v>8606</v>
      </c>
      <c r="L686" s="151" t="s">
        <v>8605</v>
      </c>
      <c r="M686" s="151" t="s">
        <v>1014</v>
      </c>
      <c r="N686" s="151" t="s">
        <v>8488</v>
      </c>
      <c r="O686" s="151" t="s">
        <v>8489</v>
      </c>
      <c r="P686" s="151">
        <v>24069.208963911002</v>
      </c>
      <c r="Q686" s="151">
        <v>1</v>
      </c>
    </row>
    <row r="687" spans="1:17" hidden="1">
      <c r="A687" s="151" t="s">
        <v>8484</v>
      </c>
      <c r="B687" s="151" t="s">
        <v>642</v>
      </c>
      <c r="C687" s="151" t="s">
        <v>8607</v>
      </c>
      <c r="D687" s="151" t="s">
        <v>633</v>
      </c>
      <c r="E687" s="151">
        <v>2015</v>
      </c>
      <c r="F687" s="151" t="s">
        <v>633</v>
      </c>
      <c r="G687" s="151" t="s">
        <v>633</v>
      </c>
      <c r="H687" s="152">
        <v>42005</v>
      </c>
      <c r="I687" s="151" t="s">
        <v>8486</v>
      </c>
      <c r="K687" s="151" t="s">
        <v>8608</v>
      </c>
      <c r="L687" s="151" t="s">
        <v>8607</v>
      </c>
      <c r="M687" s="151" t="s">
        <v>1014</v>
      </c>
      <c r="N687" s="151" t="s">
        <v>8488</v>
      </c>
      <c r="O687" s="151" t="s">
        <v>8489</v>
      </c>
      <c r="P687" s="151">
        <v>0</v>
      </c>
      <c r="Q687" s="151">
        <v>1</v>
      </c>
    </row>
    <row r="688" spans="1:17" hidden="1">
      <c r="A688" s="151" t="s">
        <v>8484</v>
      </c>
      <c r="B688" s="151" t="s">
        <v>642</v>
      </c>
      <c r="C688" s="151" t="s">
        <v>8609</v>
      </c>
      <c r="D688" s="151" t="s">
        <v>633</v>
      </c>
      <c r="E688" s="151">
        <v>2015</v>
      </c>
      <c r="F688" s="151" t="s">
        <v>633</v>
      </c>
      <c r="G688" s="151" t="s">
        <v>633</v>
      </c>
      <c r="H688" s="152">
        <v>42005</v>
      </c>
      <c r="I688" s="151" t="s">
        <v>8486</v>
      </c>
      <c r="K688" s="151" t="s">
        <v>8610</v>
      </c>
      <c r="L688" s="151" t="s">
        <v>8609</v>
      </c>
      <c r="M688" s="151" t="s">
        <v>1014</v>
      </c>
      <c r="N688" s="151" t="s">
        <v>8488</v>
      </c>
      <c r="O688" s="151" t="s">
        <v>8489</v>
      </c>
      <c r="P688" s="151">
        <v>568813.49384889298</v>
      </c>
      <c r="Q688" s="151">
        <v>1</v>
      </c>
    </row>
    <row r="689" spans="1:17" hidden="1">
      <c r="A689" s="151" t="s">
        <v>8484</v>
      </c>
      <c r="B689" s="151" t="s">
        <v>8498</v>
      </c>
      <c r="C689" s="151" t="s">
        <v>698</v>
      </c>
      <c r="D689" s="151" t="s">
        <v>633</v>
      </c>
      <c r="E689" s="151">
        <v>2015</v>
      </c>
      <c r="F689" s="151" t="s">
        <v>633</v>
      </c>
      <c r="G689" s="151" t="s">
        <v>633</v>
      </c>
      <c r="H689" s="152">
        <v>42005</v>
      </c>
      <c r="K689" s="151" t="s">
        <v>8499</v>
      </c>
      <c r="L689" s="151" t="s">
        <v>698</v>
      </c>
      <c r="M689" s="151" t="s">
        <v>698</v>
      </c>
      <c r="N689" s="151" t="s">
        <v>698</v>
      </c>
      <c r="O689" s="151" t="s">
        <v>8489</v>
      </c>
      <c r="P689" s="151">
        <v>0</v>
      </c>
      <c r="Q689" s="151">
        <v>1</v>
      </c>
    </row>
    <row r="690" spans="1:17" hidden="1">
      <c r="A690" s="151" t="s">
        <v>8484</v>
      </c>
      <c r="B690" s="151" t="s">
        <v>8498</v>
      </c>
      <c r="C690" s="151" t="s">
        <v>8500</v>
      </c>
      <c r="D690" s="151" t="s">
        <v>633</v>
      </c>
      <c r="E690" s="151">
        <v>2015</v>
      </c>
      <c r="F690" s="151" t="s">
        <v>633</v>
      </c>
      <c r="G690" s="151" t="s">
        <v>633</v>
      </c>
      <c r="H690" s="152">
        <v>42005</v>
      </c>
      <c r="K690" s="151" t="s">
        <v>8501</v>
      </c>
      <c r="L690" s="151" t="s">
        <v>8500</v>
      </c>
      <c r="M690" s="151" t="s">
        <v>8500</v>
      </c>
      <c r="N690" s="151" t="s">
        <v>8500</v>
      </c>
      <c r="O690" s="151" t="s">
        <v>8489</v>
      </c>
      <c r="P690" s="151">
        <v>0</v>
      </c>
      <c r="Q690" s="151">
        <v>1</v>
      </c>
    </row>
    <row r="691" spans="1:17" hidden="1">
      <c r="A691" s="151" t="s">
        <v>8484</v>
      </c>
      <c r="B691" s="151" t="s">
        <v>8498</v>
      </c>
      <c r="C691" s="151" t="s">
        <v>8502</v>
      </c>
      <c r="D691" s="151" t="s">
        <v>633</v>
      </c>
      <c r="E691" s="151">
        <v>2015</v>
      </c>
      <c r="F691" s="151" t="s">
        <v>633</v>
      </c>
      <c r="G691" s="151" t="s">
        <v>633</v>
      </c>
      <c r="H691" s="152">
        <v>42005</v>
      </c>
      <c r="K691" s="151" t="s">
        <v>8503</v>
      </c>
      <c r="L691" s="151" t="s">
        <v>8502</v>
      </c>
      <c r="M691" s="151" t="s">
        <v>8502</v>
      </c>
      <c r="N691" s="151" t="s">
        <v>8502</v>
      </c>
      <c r="O691" s="151" t="s">
        <v>8489</v>
      </c>
      <c r="P691" s="151">
        <v>2133024.00405148</v>
      </c>
      <c r="Q691" s="151">
        <v>1</v>
      </c>
    </row>
    <row r="692" spans="1:17" hidden="1">
      <c r="A692" s="151" t="s">
        <v>8484</v>
      </c>
      <c r="B692" s="151" t="s">
        <v>8498</v>
      </c>
      <c r="C692" s="151" t="s">
        <v>8504</v>
      </c>
      <c r="D692" s="151" t="s">
        <v>633</v>
      </c>
      <c r="E692" s="151">
        <v>2015</v>
      </c>
      <c r="F692" s="151" t="s">
        <v>633</v>
      </c>
      <c r="G692" s="151" t="s">
        <v>633</v>
      </c>
      <c r="H692" s="152">
        <v>42005</v>
      </c>
      <c r="K692" s="151" t="s">
        <v>8505</v>
      </c>
      <c r="L692" s="151" t="s">
        <v>8504</v>
      </c>
      <c r="M692" s="151" t="s">
        <v>8504</v>
      </c>
      <c r="N692" s="151" t="s">
        <v>8504</v>
      </c>
      <c r="O692" s="151" t="s">
        <v>8489</v>
      </c>
      <c r="P692" s="151">
        <v>0</v>
      </c>
      <c r="Q692" s="151">
        <v>1</v>
      </c>
    </row>
    <row r="693" spans="1:17" hidden="1">
      <c r="A693" s="151" t="s">
        <v>8484</v>
      </c>
      <c r="B693" s="151" t="s">
        <v>8611</v>
      </c>
      <c r="C693" s="151" t="s">
        <v>8613</v>
      </c>
      <c r="D693" s="151" t="s">
        <v>633</v>
      </c>
      <c r="E693" s="151">
        <v>2015</v>
      </c>
      <c r="F693" s="151" t="s">
        <v>633</v>
      </c>
      <c r="G693" s="151" t="s">
        <v>633</v>
      </c>
      <c r="H693" s="152">
        <v>42005</v>
      </c>
      <c r="I693" s="151" t="s">
        <v>8611</v>
      </c>
      <c r="K693" s="151" t="s">
        <v>8614</v>
      </c>
      <c r="L693" s="151" t="s">
        <v>8613</v>
      </c>
      <c r="M693" s="151" t="s">
        <v>8613</v>
      </c>
      <c r="N693" s="151" t="s">
        <v>8613</v>
      </c>
      <c r="O693" s="151" t="s">
        <v>8489</v>
      </c>
      <c r="P693" s="151">
        <v>-4043429.17033828</v>
      </c>
      <c r="Q693" s="151">
        <v>1</v>
      </c>
    </row>
    <row r="694" spans="1:17" hidden="1">
      <c r="A694" s="151" t="s">
        <v>8484</v>
      </c>
      <c r="B694" s="151" t="s">
        <v>8506</v>
      </c>
      <c r="C694" s="151" t="s">
        <v>8615</v>
      </c>
      <c r="D694" s="151" t="s">
        <v>633</v>
      </c>
      <c r="E694" s="151">
        <v>2015</v>
      </c>
      <c r="F694" s="151" t="s">
        <v>633</v>
      </c>
      <c r="G694" s="151" t="s">
        <v>633</v>
      </c>
      <c r="H694" s="152">
        <v>42005</v>
      </c>
      <c r="I694" s="151" t="s">
        <v>8508</v>
      </c>
      <c r="K694" s="151" t="s">
        <v>8615</v>
      </c>
      <c r="L694" s="151" t="s">
        <v>8615</v>
      </c>
      <c r="M694" s="151" t="s">
        <v>8615</v>
      </c>
      <c r="N694" s="151" t="s">
        <v>8615</v>
      </c>
      <c r="O694" s="151" t="s">
        <v>8489</v>
      </c>
      <c r="P694" s="151">
        <v>0</v>
      </c>
      <c r="Q694" s="151">
        <v>1</v>
      </c>
    </row>
    <row r="695" spans="1:17" hidden="1">
      <c r="A695" s="151" t="s">
        <v>8484</v>
      </c>
      <c r="B695" s="151" t="s">
        <v>8506</v>
      </c>
      <c r="C695" s="151" t="s">
        <v>8507</v>
      </c>
      <c r="D695" s="151" t="s">
        <v>633</v>
      </c>
      <c r="E695" s="151">
        <v>2015</v>
      </c>
      <c r="F695" s="151" t="s">
        <v>633</v>
      </c>
      <c r="G695" s="151" t="s">
        <v>633</v>
      </c>
      <c r="H695" s="152">
        <v>42005</v>
      </c>
      <c r="I695" s="151" t="s">
        <v>8508</v>
      </c>
      <c r="K695" s="151" t="s">
        <v>8507</v>
      </c>
      <c r="L695" s="151" t="s">
        <v>8507</v>
      </c>
      <c r="M695" s="151" t="s">
        <v>8507</v>
      </c>
      <c r="N695" s="151" t="s">
        <v>8509</v>
      </c>
      <c r="O695" s="151" t="s">
        <v>8489</v>
      </c>
      <c r="P695" s="151">
        <v>0</v>
      </c>
      <c r="Q695" s="151">
        <v>1</v>
      </c>
    </row>
    <row r="696" spans="1:17" hidden="1">
      <c r="A696" s="151" t="s">
        <v>8484</v>
      </c>
      <c r="B696" s="151" t="s">
        <v>8506</v>
      </c>
      <c r="C696" s="151" t="s">
        <v>8513</v>
      </c>
      <c r="D696" s="151" t="s">
        <v>633</v>
      </c>
      <c r="E696" s="151">
        <v>2015</v>
      </c>
      <c r="F696" s="151" t="s">
        <v>633</v>
      </c>
      <c r="G696" s="151" t="s">
        <v>633</v>
      </c>
      <c r="H696" s="152">
        <v>42005</v>
      </c>
      <c r="I696" s="151" t="s">
        <v>8508</v>
      </c>
      <c r="K696" s="151" t="s">
        <v>8513</v>
      </c>
      <c r="L696" s="151" t="s">
        <v>8513</v>
      </c>
      <c r="M696" s="151" t="s">
        <v>8513</v>
      </c>
      <c r="N696" s="151" t="s">
        <v>8509</v>
      </c>
      <c r="O696" s="151" t="s">
        <v>8489</v>
      </c>
      <c r="P696" s="151">
        <v>0</v>
      </c>
      <c r="Q696" s="151">
        <v>1</v>
      </c>
    </row>
    <row r="697" spans="1:17" hidden="1">
      <c r="A697" s="151" t="s">
        <v>8484</v>
      </c>
      <c r="B697" s="151" t="s">
        <v>8506</v>
      </c>
      <c r="C697" s="151" t="s">
        <v>8514</v>
      </c>
      <c r="D697" s="151" t="s">
        <v>633</v>
      </c>
      <c r="E697" s="151">
        <v>2015</v>
      </c>
      <c r="F697" s="151" t="s">
        <v>633</v>
      </c>
      <c r="G697" s="151" t="s">
        <v>633</v>
      </c>
      <c r="H697" s="152">
        <v>42005</v>
      </c>
      <c r="I697" s="151" t="s">
        <v>8508</v>
      </c>
      <c r="K697" s="151" t="s">
        <v>8616</v>
      </c>
      <c r="L697" s="151" t="s">
        <v>8514</v>
      </c>
      <c r="M697" s="151" t="s">
        <v>8514</v>
      </c>
      <c r="N697" s="151" t="s">
        <v>8509</v>
      </c>
      <c r="O697" s="151" t="s">
        <v>8489</v>
      </c>
      <c r="P697" s="151">
        <v>0</v>
      </c>
      <c r="Q697" s="151">
        <v>1</v>
      </c>
    </row>
    <row r="698" spans="1:17" hidden="1">
      <c r="A698" s="151" t="s">
        <v>8518</v>
      </c>
      <c r="B698" s="151" t="s">
        <v>8617</v>
      </c>
      <c r="C698" s="151" t="s">
        <v>8579</v>
      </c>
      <c r="D698" s="151" t="s">
        <v>633</v>
      </c>
      <c r="E698" s="151">
        <v>2015</v>
      </c>
      <c r="F698" s="151" t="s">
        <v>633</v>
      </c>
      <c r="G698" s="151" t="s">
        <v>633</v>
      </c>
      <c r="H698" s="152">
        <v>42005</v>
      </c>
      <c r="K698" s="151" t="s">
        <v>8618</v>
      </c>
      <c r="L698" s="151" t="s">
        <v>8579</v>
      </c>
      <c r="M698" s="151" t="s">
        <v>8579</v>
      </c>
      <c r="N698" s="151" t="s">
        <v>8579</v>
      </c>
      <c r="O698" s="151" t="s">
        <v>8489</v>
      </c>
      <c r="P698" s="151">
        <v>64087.959982449</v>
      </c>
      <c r="Q698" s="151">
        <v>1</v>
      </c>
    </row>
    <row r="699" spans="1:17" hidden="1">
      <c r="A699" s="151" t="s">
        <v>8518</v>
      </c>
      <c r="B699" s="151" t="s">
        <v>8498</v>
      </c>
      <c r="C699" s="151" t="s">
        <v>698</v>
      </c>
      <c r="D699" s="151" t="s">
        <v>633</v>
      </c>
      <c r="E699" s="151">
        <v>2015</v>
      </c>
      <c r="F699" s="151" t="s">
        <v>8619</v>
      </c>
      <c r="G699" s="151" t="s">
        <v>633</v>
      </c>
      <c r="H699" s="152">
        <v>42005</v>
      </c>
      <c r="K699" s="151" t="s">
        <v>8499</v>
      </c>
      <c r="L699" s="151" t="s">
        <v>698</v>
      </c>
      <c r="M699" s="151" t="s">
        <v>698</v>
      </c>
      <c r="N699" s="151" t="s">
        <v>698</v>
      </c>
      <c r="O699" s="151" t="s">
        <v>8489</v>
      </c>
      <c r="P699" s="151">
        <v>0</v>
      </c>
      <c r="Q699" s="151">
        <v>1</v>
      </c>
    </row>
    <row r="700" spans="1:17" hidden="1">
      <c r="A700" s="151" t="s">
        <v>8518</v>
      </c>
      <c r="B700" s="151" t="s">
        <v>8498</v>
      </c>
      <c r="C700" s="151" t="s">
        <v>698</v>
      </c>
      <c r="D700" s="151" t="s">
        <v>633</v>
      </c>
      <c r="E700" s="151">
        <v>2015</v>
      </c>
      <c r="F700" s="151" t="s">
        <v>633</v>
      </c>
      <c r="G700" s="151" t="s">
        <v>633</v>
      </c>
      <c r="H700" s="152">
        <v>42005</v>
      </c>
      <c r="K700" s="151" t="s">
        <v>8499</v>
      </c>
      <c r="L700" s="151" t="s">
        <v>698</v>
      </c>
      <c r="M700" s="151" t="s">
        <v>698</v>
      </c>
      <c r="N700" s="151" t="s">
        <v>698</v>
      </c>
      <c r="O700" s="151" t="s">
        <v>8489</v>
      </c>
      <c r="P700" s="151">
        <v>18100.113248991001</v>
      </c>
      <c r="Q700" s="151">
        <v>1</v>
      </c>
    </row>
    <row r="701" spans="1:17" hidden="1">
      <c r="A701" s="151" t="s">
        <v>8518</v>
      </c>
      <c r="B701" s="151" t="s">
        <v>8498</v>
      </c>
      <c r="C701" s="151" t="s">
        <v>8620</v>
      </c>
      <c r="D701" s="151" t="s">
        <v>633</v>
      </c>
      <c r="E701" s="151">
        <v>2015</v>
      </c>
      <c r="F701" s="151" t="s">
        <v>633</v>
      </c>
      <c r="G701" s="151" t="s">
        <v>633</v>
      </c>
      <c r="H701" s="152">
        <v>42005</v>
      </c>
      <c r="K701" s="151" t="s">
        <v>8621</v>
      </c>
      <c r="L701" s="151" t="s">
        <v>8620</v>
      </c>
      <c r="M701" s="151" t="s">
        <v>8620</v>
      </c>
      <c r="N701" s="151" t="s">
        <v>8620</v>
      </c>
      <c r="O701" s="151" t="s">
        <v>8489</v>
      </c>
      <c r="P701" s="151">
        <v>320.68039215700003</v>
      </c>
      <c r="Q701" s="151">
        <v>1</v>
      </c>
    </row>
    <row r="702" spans="1:17" hidden="1">
      <c r="A702" s="151" t="s">
        <v>8518</v>
      </c>
      <c r="B702" s="151" t="s">
        <v>8498</v>
      </c>
      <c r="C702" s="151" t="s">
        <v>8500</v>
      </c>
      <c r="D702" s="151" t="s">
        <v>633</v>
      </c>
      <c r="E702" s="151">
        <v>2015</v>
      </c>
      <c r="F702" s="151" t="s">
        <v>8619</v>
      </c>
      <c r="G702" s="151" t="s">
        <v>633</v>
      </c>
      <c r="H702" s="152">
        <v>42005</v>
      </c>
      <c r="K702" s="151" t="s">
        <v>8501</v>
      </c>
      <c r="L702" s="151" t="s">
        <v>8500</v>
      </c>
      <c r="M702" s="151" t="s">
        <v>8500</v>
      </c>
      <c r="N702" s="151" t="s">
        <v>8500</v>
      </c>
      <c r="O702" s="151" t="s">
        <v>8489</v>
      </c>
      <c r="P702" s="151">
        <v>0</v>
      </c>
      <c r="Q702" s="151">
        <v>1</v>
      </c>
    </row>
    <row r="703" spans="1:17" hidden="1">
      <c r="A703" s="151" t="s">
        <v>8518</v>
      </c>
      <c r="B703" s="151" t="s">
        <v>8498</v>
      </c>
      <c r="C703" s="151" t="s">
        <v>8500</v>
      </c>
      <c r="D703" s="151" t="s">
        <v>633</v>
      </c>
      <c r="E703" s="151">
        <v>2015</v>
      </c>
      <c r="F703" s="151" t="s">
        <v>633</v>
      </c>
      <c r="G703" s="151" t="s">
        <v>633</v>
      </c>
      <c r="H703" s="152">
        <v>42005</v>
      </c>
      <c r="K703" s="151" t="s">
        <v>8501</v>
      </c>
      <c r="L703" s="151" t="s">
        <v>8500</v>
      </c>
      <c r="M703" s="151" t="s">
        <v>8500</v>
      </c>
      <c r="N703" s="151" t="s">
        <v>8500</v>
      </c>
      <c r="O703" s="151" t="s">
        <v>8489</v>
      </c>
      <c r="P703" s="151">
        <v>5331105.6430923603</v>
      </c>
      <c r="Q703" s="151">
        <v>1</v>
      </c>
    </row>
    <row r="704" spans="1:17" hidden="1">
      <c r="A704" s="151" t="s">
        <v>8518</v>
      </c>
      <c r="B704" s="151" t="s">
        <v>8498</v>
      </c>
      <c r="C704" s="151" t="s">
        <v>8502</v>
      </c>
      <c r="D704" s="151" t="s">
        <v>633</v>
      </c>
      <c r="E704" s="151">
        <v>2015</v>
      </c>
      <c r="F704" s="151" t="s">
        <v>8619</v>
      </c>
      <c r="G704" s="151" t="s">
        <v>633</v>
      </c>
      <c r="H704" s="152">
        <v>42005</v>
      </c>
      <c r="K704" s="151" t="s">
        <v>8503</v>
      </c>
      <c r="L704" s="151" t="s">
        <v>8502</v>
      </c>
      <c r="M704" s="151" t="s">
        <v>8502</v>
      </c>
      <c r="N704" s="151" t="s">
        <v>8502</v>
      </c>
      <c r="O704" s="151" t="s">
        <v>8489</v>
      </c>
      <c r="P704" s="151">
        <v>0</v>
      </c>
      <c r="Q704" s="151">
        <v>1</v>
      </c>
    </row>
    <row r="705" spans="1:17" hidden="1">
      <c r="A705" s="151" t="s">
        <v>8518</v>
      </c>
      <c r="B705" s="151" t="s">
        <v>8498</v>
      </c>
      <c r="C705" s="151" t="s">
        <v>8502</v>
      </c>
      <c r="D705" s="151" t="s">
        <v>633</v>
      </c>
      <c r="E705" s="151">
        <v>2015</v>
      </c>
      <c r="F705" s="151" t="s">
        <v>633</v>
      </c>
      <c r="G705" s="151" t="s">
        <v>633</v>
      </c>
      <c r="H705" s="152">
        <v>42005</v>
      </c>
      <c r="K705" s="151" t="s">
        <v>8503</v>
      </c>
      <c r="L705" s="151" t="s">
        <v>8502</v>
      </c>
      <c r="M705" s="151" t="s">
        <v>8502</v>
      </c>
      <c r="N705" s="151" t="s">
        <v>8502</v>
      </c>
      <c r="O705" s="151" t="s">
        <v>8489</v>
      </c>
      <c r="P705" s="151">
        <v>712502.896224914</v>
      </c>
      <c r="Q705" s="151">
        <v>1</v>
      </c>
    </row>
    <row r="706" spans="1:17" hidden="1">
      <c r="A706" s="151" t="s">
        <v>8518</v>
      </c>
      <c r="B706" s="151" t="s">
        <v>8498</v>
      </c>
      <c r="C706" s="151" t="s">
        <v>8504</v>
      </c>
      <c r="D706" s="151" t="s">
        <v>633</v>
      </c>
      <c r="E706" s="151">
        <v>2015</v>
      </c>
      <c r="F706" s="151" t="s">
        <v>8619</v>
      </c>
      <c r="G706" s="151" t="s">
        <v>633</v>
      </c>
      <c r="H706" s="152">
        <v>42005</v>
      </c>
      <c r="K706" s="151" t="s">
        <v>8505</v>
      </c>
      <c r="L706" s="151" t="s">
        <v>8504</v>
      </c>
      <c r="M706" s="151" t="s">
        <v>8504</v>
      </c>
      <c r="N706" s="151" t="s">
        <v>8504</v>
      </c>
      <c r="O706" s="151" t="s">
        <v>8489</v>
      </c>
      <c r="P706" s="151">
        <v>0</v>
      </c>
      <c r="Q706" s="151">
        <v>1</v>
      </c>
    </row>
    <row r="707" spans="1:17" hidden="1">
      <c r="A707" s="151" t="s">
        <v>8518</v>
      </c>
      <c r="B707" s="151" t="s">
        <v>8498</v>
      </c>
      <c r="C707" s="151" t="s">
        <v>8504</v>
      </c>
      <c r="D707" s="151" t="s">
        <v>633</v>
      </c>
      <c r="E707" s="151">
        <v>2015</v>
      </c>
      <c r="F707" s="151" t="s">
        <v>633</v>
      </c>
      <c r="G707" s="151" t="s">
        <v>633</v>
      </c>
      <c r="H707" s="152">
        <v>42005</v>
      </c>
      <c r="K707" s="151" t="s">
        <v>8505</v>
      </c>
      <c r="L707" s="151" t="s">
        <v>8504</v>
      </c>
      <c r="M707" s="151" t="s">
        <v>8504</v>
      </c>
      <c r="N707" s="151" t="s">
        <v>8504</v>
      </c>
      <c r="O707" s="151" t="s">
        <v>8489</v>
      </c>
      <c r="P707" s="151">
        <v>0</v>
      </c>
      <c r="Q707" s="151">
        <v>1</v>
      </c>
    </row>
    <row r="708" spans="1:17" hidden="1">
      <c r="A708" s="151" t="s">
        <v>8519</v>
      </c>
      <c r="B708" s="151" t="s">
        <v>8498</v>
      </c>
      <c r="C708" s="151" t="s">
        <v>698</v>
      </c>
      <c r="D708" s="151" t="s">
        <v>633</v>
      </c>
      <c r="E708" s="151">
        <v>2015</v>
      </c>
      <c r="F708" s="151" t="s">
        <v>8619</v>
      </c>
      <c r="G708" s="151" t="s">
        <v>633</v>
      </c>
      <c r="H708" s="152">
        <v>42005</v>
      </c>
      <c r="I708" s="151" t="s">
        <v>8520</v>
      </c>
      <c r="K708" s="151" t="s">
        <v>8499</v>
      </c>
      <c r="L708" s="151" t="s">
        <v>698</v>
      </c>
      <c r="M708" s="151" t="s">
        <v>698</v>
      </c>
      <c r="N708" s="151" t="s">
        <v>698</v>
      </c>
      <c r="O708" s="151" t="s">
        <v>8489</v>
      </c>
      <c r="P708" s="151">
        <v>0</v>
      </c>
      <c r="Q708" s="151">
        <v>1</v>
      </c>
    </row>
    <row r="709" spans="1:17" hidden="1">
      <c r="A709" s="151" t="s">
        <v>8519</v>
      </c>
      <c r="B709" s="151" t="s">
        <v>8498</v>
      </c>
      <c r="C709" s="151" t="s">
        <v>698</v>
      </c>
      <c r="D709" s="151" t="s">
        <v>633</v>
      </c>
      <c r="E709" s="151">
        <v>2015</v>
      </c>
      <c r="F709" s="151" t="s">
        <v>633</v>
      </c>
      <c r="G709" s="151" t="s">
        <v>633</v>
      </c>
      <c r="H709" s="152">
        <v>42005</v>
      </c>
      <c r="I709" s="151" t="s">
        <v>8520</v>
      </c>
      <c r="K709" s="151" t="s">
        <v>8499</v>
      </c>
      <c r="L709" s="151" t="s">
        <v>698</v>
      </c>
      <c r="M709" s="151" t="s">
        <v>698</v>
      </c>
      <c r="N709" s="151" t="s">
        <v>698</v>
      </c>
      <c r="O709" s="151" t="s">
        <v>8489</v>
      </c>
      <c r="P709" s="151">
        <v>28127223.1261434</v>
      </c>
      <c r="Q709" s="151">
        <v>1</v>
      </c>
    </row>
    <row r="710" spans="1:17" hidden="1">
      <c r="A710" s="151" t="s">
        <v>8519</v>
      </c>
      <c r="B710" s="151" t="s">
        <v>8498</v>
      </c>
      <c r="C710" s="151" t="s">
        <v>8622</v>
      </c>
      <c r="D710" s="151" t="s">
        <v>633</v>
      </c>
      <c r="E710" s="151">
        <v>2015</v>
      </c>
      <c r="F710" s="151" t="s">
        <v>633</v>
      </c>
      <c r="G710" s="151" t="s">
        <v>633</v>
      </c>
      <c r="H710" s="152">
        <v>42005</v>
      </c>
      <c r="I710" s="151" t="s">
        <v>8520</v>
      </c>
      <c r="K710" s="151" t="s">
        <v>8623</v>
      </c>
      <c r="L710" s="151" t="s">
        <v>8622</v>
      </c>
      <c r="M710" s="151" t="s">
        <v>8622</v>
      </c>
      <c r="N710" s="151" t="s">
        <v>8622</v>
      </c>
      <c r="O710" s="151" t="s">
        <v>8489</v>
      </c>
      <c r="P710" s="151">
        <v>4944.7989743759999</v>
      </c>
      <c r="Q710" s="151">
        <v>1</v>
      </c>
    </row>
    <row r="711" spans="1:17" hidden="1">
      <c r="A711" s="151" t="s">
        <v>8519</v>
      </c>
      <c r="B711" s="151" t="s">
        <v>8498</v>
      </c>
      <c r="C711" s="151" t="s">
        <v>8522</v>
      </c>
      <c r="D711" s="151" t="s">
        <v>633</v>
      </c>
      <c r="E711" s="151">
        <v>2015</v>
      </c>
      <c r="F711" s="151" t="s">
        <v>8619</v>
      </c>
      <c r="G711" s="151" t="s">
        <v>633</v>
      </c>
      <c r="H711" s="152">
        <v>42005</v>
      </c>
      <c r="I711" s="151" t="s">
        <v>8523</v>
      </c>
      <c r="K711" s="151" t="s">
        <v>8524</v>
      </c>
      <c r="L711" s="151" t="s">
        <v>8522</v>
      </c>
      <c r="M711" s="151" t="s">
        <v>8522</v>
      </c>
      <c r="N711" s="151" t="s">
        <v>8522</v>
      </c>
      <c r="O711" s="151" t="s">
        <v>8489</v>
      </c>
      <c r="P711" s="151">
        <v>0</v>
      </c>
      <c r="Q711" s="151">
        <v>1</v>
      </c>
    </row>
    <row r="712" spans="1:17" hidden="1">
      <c r="A712" s="151" t="s">
        <v>8519</v>
      </c>
      <c r="B712" s="151" t="s">
        <v>8498</v>
      </c>
      <c r="C712" s="151" t="s">
        <v>8522</v>
      </c>
      <c r="D712" s="151" t="s">
        <v>633</v>
      </c>
      <c r="E712" s="151">
        <v>2015</v>
      </c>
      <c r="F712" s="151" t="s">
        <v>633</v>
      </c>
      <c r="G712" s="151" t="s">
        <v>633</v>
      </c>
      <c r="H712" s="152">
        <v>42005</v>
      </c>
      <c r="I712" s="151" t="s">
        <v>8523</v>
      </c>
      <c r="K712" s="151" t="s">
        <v>8524</v>
      </c>
      <c r="L712" s="151" t="s">
        <v>8522</v>
      </c>
      <c r="M712" s="151" t="s">
        <v>8522</v>
      </c>
      <c r="N712" s="151" t="s">
        <v>8522</v>
      </c>
      <c r="O712" s="151" t="s">
        <v>8489</v>
      </c>
      <c r="P712" s="151">
        <v>9874331.1637831405</v>
      </c>
      <c r="Q712" s="151">
        <v>1</v>
      </c>
    </row>
    <row r="713" spans="1:17" hidden="1">
      <c r="A713" s="151" t="s">
        <v>8519</v>
      </c>
      <c r="B713" s="151" t="s">
        <v>8498</v>
      </c>
      <c r="C713" s="151" t="s">
        <v>8500</v>
      </c>
      <c r="D713" s="151" t="s">
        <v>633</v>
      </c>
      <c r="E713" s="151">
        <v>2015</v>
      </c>
      <c r="F713" s="151" t="s">
        <v>8619</v>
      </c>
      <c r="G713" s="151" t="s">
        <v>633</v>
      </c>
      <c r="H713" s="152">
        <v>42005</v>
      </c>
      <c r="I713" s="151" t="s">
        <v>8520</v>
      </c>
      <c r="K713" s="151" t="s">
        <v>8501</v>
      </c>
      <c r="L713" s="151" t="s">
        <v>8500</v>
      </c>
      <c r="M713" s="151" t="s">
        <v>8500</v>
      </c>
      <c r="N713" s="151" t="s">
        <v>8500</v>
      </c>
      <c r="O713" s="151" t="s">
        <v>8489</v>
      </c>
      <c r="P713" s="151">
        <v>0</v>
      </c>
      <c r="Q713" s="151">
        <v>1</v>
      </c>
    </row>
    <row r="714" spans="1:17" hidden="1">
      <c r="A714" s="151" t="s">
        <v>8519</v>
      </c>
      <c r="B714" s="151" t="s">
        <v>8498</v>
      </c>
      <c r="C714" s="151" t="s">
        <v>8500</v>
      </c>
      <c r="D714" s="151" t="s">
        <v>633</v>
      </c>
      <c r="E714" s="151">
        <v>2015</v>
      </c>
      <c r="F714" s="151" t="s">
        <v>633</v>
      </c>
      <c r="G714" s="151" t="s">
        <v>633</v>
      </c>
      <c r="H714" s="152">
        <v>42005</v>
      </c>
      <c r="I714" s="151" t="s">
        <v>8520</v>
      </c>
      <c r="K714" s="151" t="s">
        <v>8501</v>
      </c>
      <c r="L714" s="151" t="s">
        <v>8500</v>
      </c>
      <c r="M714" s="151" t="s">
        <v>8500</v>
      </c>
      <c r="N714" s="151" t="s">
        <v>8500</v>
      </c>
      <c r="O714" s="151" t="s">
        <v>8489</v>
      </c>
      <c r="P714" s="151">
        <v>3605357.7635046002</v>
      </c>
      <c r="Q714" s="151">
        <v>1</v>
      </c>
    </row>
    <row r="715" spans="1:17" hidden="1">
      <c r="A715" s="151" t="s">
        <v>8519</v>
      </c>
      <c r="B715" s="151" t="s">
        <v>8498</v>
      </c>
      <c r="C715" s="151" t="s">
        <v>8502</v>
      </c>
      <c r="D715" s="151" t="s">
        <v>633</v>
      </c>
      <c r="E715" s="151">
        <v>2015</v>
      </c>
      <c r="F715" s="151" t="s">
        <v>8619</v>
      </c>
      <c r="G715" s="151" t="s">
        <v>633</v>
      </c>
      <c r="H715" s="152">
        <v>42005</v>
      </c>
      <c r="I715" s="151" t="s">
        <v>8520</v>
      </c>
      <c r="K715" s="151" t="s">
        <v>8503</v>
      </c>
      <c r="L715" s="151" t="s">
        <v>8502</v>
      </c>
      <c r="M715" s="151" t="s">
        <v>8502</v>
      </c>
      <c r="N715" s="151" t="s">
        <v>8502</v>
      </c>
      <c r="O715" s="151" t="s">
        <v>8489</v>
      </c>
      <c r="P715" s="151">
        <v>0</v>
      </c>
      <c r="Q715" s="151">
        <v>1</v>
      </c>
    </row>
    <row r="716" spans="1:17" hidden="1">
      <c r="A716" s="151" t="s">
        <v>8519</v>
      </c>
      <c r="B716" s="151" t="s">
        <v>8498</v>
      </c>
      <c r="C716" s="151" t="s">
        <v>8502</v>
      </c>
      <c r="D716" s="151" t="s">
        <v>633</v>
      </c>
      <c r="E716" s="151">
        <v>2015</v>
      </c>
      <c r="F716" s="151" t="s">
        <v>633</v>
      </c>
      <c r="G716" s="151" t="s">
        <v>633</v>
      </c>
      <c r="H716" s="152">
        <v>42005</v>
      </c>
      <c r="I716" s="151" t="s">
        <v>8520</v>
      </c>
      <c r="K716" s="151" t="s">
        <v>8503</v>
      </c>
      <c r="L716" s="151" t="s">
        <v>8502</v>
      </c>
      <c r="M716" s="151" t="s">
        <v>8502</v>
      </c>
      <c r="N716" s="151" t="s">
        <v>8502</v>
      </c>
      <c r="O716" s="151" t="s">
        <v>8489</v>
      </c>
      <c r="P716" s="151">
        <v>38619.602000329003</v>
      </c>
      <c r="Q716" s="151">
        <v>1</v>
      </c>
    </row>
    <row r="717" spans="1:17" hidden="1">
      <c r="A717" s="151" t="s">
        <v>8519</v>
      </c>
      <c r="B717" s="151" t="s">
        <v>8498</v>
      </c>
      <c r="C717" s="151" t="s">
        <v>8504</v>
      </c>
      <c r="D717" s="151" t="s">
        <v>633</v>
      </c>
      <c r="E717" s="151">
        <v>2015</v>
      </c>
      <c r="F717" s="151" t="s">
        <v>8619</v>
      </c>
      <c r="G717" s="151" t="s">
        <v>633</v>
      </c>
      <c r="H717" s="152">
        <v>42005</v>
      </c>
      <c r="I717" s="151" t="s">
        <v>8520</v>
      </c>
      <c r="K717" s="151" t="s">
        <v>8505</v>
      </c>
      <c r="L717" s="151" t="s">
        <v>8504</v>
      </c>
      <c r="M717" s="151" t="s">
        <v>8504</v>
      </c>
      <c r="N717" s="151" t="s">
        <v>8504</v>
      </c>
      <c r="O717" s="151" t="s">
        <v>8489</v>
      </c>
      <c r="P717" s="151">
        <v>0</v>
      </c>
      <c r="Q717" s="151">
        <v>1</v>
      </c>
    </row>
    <row r="718" spans="1:17" hidden="1">
      <c r="A718" s="151" t="s">
        <v>8519</v>
      </c>
      <c r="B718" s="151" t="s">
        <v>8498</v>
      </c>
      <c r="C718" s="151" t="s">
        <v>8504</v>
      </c>
      <c r="D718" s="151" t="s">
        <v>633</v>
      </c>
      <c r="E718" s="151">
        <v>2015</v>
      </c>
      <c r="F718" s="151" t="s">
        <v>633</v>
      </c>
      <c r="G718" s="151" t="s">
        <v>633</v>
      </c>
      <c r="H718" s="152">
        <v>42005</v>
      </c>
      <c r="I718" s="151" t="s">
        <v>8520</v>
      </c>
      <c r="K718" s="151" t="s">
        <v>8505</v>
      </c>
      <c r="L718" s="151" t="s">
        <v>8504</v>
      </c>
      <c r="M718" s="151" t="s">
        <v>8504</v>
      </c>
      <c r="N718" s="151" t="s">
        <v>8504</v>
      </c>
      <c r="O718" s="151" t="s">
        <v>8489</v>
      </c>
      <c r="P718" s="151">
        <v>665986.54275068699</v>
      </c>
      <c r="Q718" s="151">
        <v>1</v>
      </c>
    </row>
    <row r="719" spans="1:17" hidden="1">
      <c r="A719" s="151" t="s">
        <v>734</v>
      </c>
      <c r="B719" s="151" t="s">
        <v>8498</v>
      </c>
      <c r="C719" s="151" t="s">
        <v>698</v>
      </c>
      <c r="D719" s="151" t="s">
        <v>633</v>
      </c>
      <c r="E719" s="151">
        <v>2015</v>
      </c>
      <c r="F719" s="151" t="s">
        <v>8619</v>
      </c>
      <c r="G719" s="151" t="s">
        <v>633</v>
      </c>
      <c r="H719" s="152">
        <v>42005</v>
      </c>
      <c r="K719" s="151" t="s">
        <v>8499</v>
      </c>
      <c r="L719" s="151" t="s">
        <v>698</v>
      </c>
      <c r="M719" s="151" t="s">
        <v>698</v>
      </c>
      <c r="N719" s="151" t="s">
        <v>698</v>
      </c>
      <c r="O719" s="151" t="s">
        <v>8489</v>
      </c>
      <c r="P719" s="151">
        <v>0</v>
      </c>
      <c r="Q719" s="151">
        <v>1</v>
      </c>
    </row>
    <row r="720" spans="1:17" hidden="1">
      <c r="A720" s="151" t="s">
        <v>734</v>
      </c>
      <c r="B720" s="151" t="s">
        <v>8498</v>
      </c>
      <c r="C720" s="151" t="s">
        <v>698</v>
      </c>
      <c r="D720" s="151" t="s">
        <v>633</v>
      </c>
      <c r="E720" s="151">
        <v>2015</v>
      </c>
      <c r="F720" s="151" t="s">
        <v>633</v>
      </c>
      <c r="G720" s="151" t="s">
        <v>633</v>
      </c>
      <c r="H720" s="152">
        <v>42005</v>
      </c>
      <c r="K720" s="151" t="s">
        <v>8499</v>
      </c>
      <c r="L720" s="151" t="s">
        <v>698</v>
      </c>
      <c r="M720" s="151" t="s">
        <v>698</v>
      </c>
      <c r="N720" s="151" t="s">
        <v>698</v>
      </c>
      <c r="O720" s="151" t="s">
        <v>8489</v>
      </c>
      <c r="P720" s="151">
        <v>1836616.50843439</v>
      </c>
      <c r="Q720" s="151">
        <v>1</v>
      </c>
    </row>
    <row r="721" spans="1:17" hidden="1">
      <c r="A721" s="151" t="s">
        <v>734</v>
      </c>
      <c r="B721" s="151" t="s">
        <v>8498</v>
      </c>
      <c r="C721" s="151" t="s">
        <v>8500</v>
      </c>
      <c r="D721" s="151" t="s">
        <v>633</v>
      </c>
      <c r="E721" s="151">
        <v>2015</v>
      </c>
      <c r="F721" s="151" t="s">
        <v>8619</v>
      </c>
      <c r="G721" s="151" t="s">
        <v>633</v>
      </c>
      <c r="H721" s="152">
        <v>42005</v>
      </c>
      <c r="K721" s="151" t="s">
        <v>8501</v>
      </c>
      <c r="L721" s="151" t="s">
        <v>8500</v>
      </c>
      <c r="M721" s="151" t="s">
        <v>8500</v>
      </c>
      <c r="N721" s="151" t="s">
        <v>8500</v>
      </c>
      <c r="O721" s="151" t="s">
        <v>8489</v>
      </c>
      <c r="P721" s="151">
        <v>0</v>
      </c>
      <c r="Q721" s="151">
        <v>1</v>
      </c>
    </row>
    <row r="722" spans="1:17" hidden="1">
      <c r="A722" s="151" t="s">
        <v>734</v>
      </c>
      <c r="B722" s="151" t="s">
        <v>8498</v>
      </c>
      <c r="C722" s="151" t="s">
        <v>8500</v>
      </c>
      <c r="D722" s="151" t="s">
        <v>633</v>
      </c>
      <c r="E722" s="151">
        <v>2015</v>
      </c>
      <c r="F722" s="151" t="s">
        <v>633</v>
      </c>
      <c r="G722" s="151" t="s">
        <v>633</v>
      </c>
      <c r="H722" s="152">
        <v>42005</v>
      </c>
      <c r="K722" s="151" t="s">
        <v>8501</v>
      </c>
      <c r="L722" s="151" t="s">
        <v>8500</v>
      </c>
      <c r="M722" s="151" t="s">
        <v>8500</v>
      </c>
      <c r="N722" s="151" t="s">
        <v>8500</v>
      </c>
      <c r="O722" s="151" t="s">
        <v>8489</v>
      </c>
      <c r="P722" s="151">
        <v>9525239.71671151</v>
      </c>
      <c r="Q722" s="151">
        <v>1</v>
      </c>
    </row>
    <row r="723" spans="1:17" hidden="1">
      <c r="A723" s="151" t="s">
        <v>734</v>
      </c>
      <c r="B723" s="151" t="s">
        <v>8498</v>
      </c>
      <c r="C723" s="151" t="s">
        <v>8502</v>
      </c>
      <c r="D723" s="151" t="s">
        <v>633</v>
      </c>
      <c r="E723" s="151">
        <v>2015</v>
      </c>
      <c r="F723" s="151" t="s">
        <v>8619</v>
      </c>
      <c r="G723" s="151" t="s">
        <v>633</v>
      </c>
      <c r="H723" s="152">
        <v>42005</v>
      </c>
      <c r="K723" s="151" t="s">
        <v>8503</v>
      </c>
      <c r="L723" s="151" t="s">
        <v>8502</v>
      </c>
      <c r="M723" s="151" t="s">
        <v>8502</v>
      </c>
      <c r="N723" s="151" t="s">
        <v>8502</v>
      </c>
      <c r="O723" s="151" t="s">
        <v>8489</v>
      </c>
      <c r="P723" s="151">
        <v>0</v>
      </c>
      <c r="Q723" s="151">
        <v>1</v>
      </c>
    </row>
    <row r="724" spans="1:17" hidden="1">
      <c r="A724" s="151" t="s">
        <v>734</v>
      </c>
      <c r="B724" s="151" t="s">
        <v>8498</v>
      </c>
      <c r="C724" s="151" t="s">
        <v>8502</v>
      </c>
      <c r="D724" s="151" t="s">
        <v>633</v>
      </c>
      <c r="E724" s="151">
        <v>2015</v>
      </c>
      <c r="F724" s="151" t="s">
        <v>633</v>
      </c>
      <c r="G724" s="151" t="s">
        <v>633</v>
      </c>
      <c r="H724" s="152">
        <v>42005</v>
      </c>
      <c r="K724" s="151" t="s">
        <v>8503</v>
      </c>
      <c r="L724" s="151" t="s">
        <v>8502</v>
      </c>
      <c r="M724" s="151" t="s">
        <v>8502</v>
      </c>
      <c r="N724" s="151" t="s">
        <v>8502</v>
      </c>
      <c r="O724" s="151" t="s">
        <v>8489</v>
      </c>
      <c r="P724" s="151">
        <v>4532981.2142954804</v>
      </c>
      <c r="Q724" s="151">
        <v>1</v>
      </c>
    </row>
    <row r="725" spans="1:17" hidden="1">
      <c r="A725" s="151" t="s">
        <v>734</v>
      </c>
      <c r="B725" s="151" t="s">
        <v>8498</v>
      </c>
      <c r="C725" s="151" t="s">
        <v>8526</v>
      </c>
      <c r="D725" s="151" t="s">
        <v>633</v>
      </c>
      <c r="E725" s="151">
        <v>2015</v>
      </c>
      <c r="F725" s="151" t="s">
        <v>8619</v>
      </c>
      <c r="G725" s="151" t="s">
        <v>633</v>
      </c>
      <c r="H725" s="152">
        <v>42005</v>
      </c>
      <c r="K725" s="151" t="s">
        <v>705</v>
      </c>
      <c r="L725" s="151" t="s">
        <v>8526</v>
      </c>
      <c r="M725" s="151" t="s">
        <v>8526</v>
      </c>
      <c r="N725" s="151" t="s">
        <v>8526</v>
      </c>
      <c r="O725" s="151" t="s">
        <v>8489</v>
      </c>
      <c r="P725" s="151">
        <v>1256.0999099999999</v>
      </c>
      <c r="Q725" s="151">
        <v>1</v>
      </c>
    </row>
    <row r="726" spans="1:17" hidden="1">
      <c r="A726" s="151" t="s">
        <v>734</v>
      </c>
      <c r="B726" s="151" t="s">
        <v>8498</v>
      </c>
      <c r="C726" s="151" t="s">
        <v>8527</v>
      </c>
      <c r="D726" s="151" t="s">
        <v>633</v>
      </c>
      <c r="E726" s="151">
        <v>2015</v>
      </c>
      <c r="F726" s="151" t="s">
        <v>8619</v>
      </c>
      <c r="G726" s="151" t="s">
        <v>633</v>
      </c>
      <c r="H726" s="152">
        <v>42005</v>
      </c>
      <c r="K726" s="151" t="s">
        <v>8505</v>
      </c>
      <c r="L726" s="151" t="s">
        <v>8527</v>
      </c>
      <c r="M726" s="151" t="s">
        <v>8527</v>
      </c>
      <c r="N726" s="151" t="s">
        <v>8527</v>
      </c>
      <c r="O726" s="151" t="s">
        <v>8489</v>
      </c>
      <c r="P726" s="151">
        <v>0</v>
      </c>
      <c r="Q726" s="151">
        <v>1</v>
      </c>
    </row>
    <row r="727" spans="1:17" hidden="1">
      <c r="A727" s="151" t="s">
        <v>734</v>
      </c>
      <c r="B727" s="151" t="s">
        <v>8498</v>
      </c>
      <c r="C727" s="151" t="s">
        <v>8527</v>
      </c>
      <c r="D727" s="151" t="s">
        <v>633</v>
      </c>
      <c r="E727" s="151">
        <v>2015</v>
      </c>
      <c r="F727" s="151" t="s">
        <v>633</v>
      </c>
      <c r="G727" s="151" t="s">
        <v>633</v>
      </c>
      <c r="H727" s="152">
        <v>42005</v>
      </c>
      <c r="K727" s="151" t="s">
        <v>8505</v>
      </c>
      <c r="L727" s="151" t="s">
        <v>8527</v>
      </c>
      <c r="M727" s="151" t="s">
        <v>8527</v>
      </c>
      <c r="N727" s="151" t="s">
        <v>8527</v>
      </c>
      <c r="O727" s="151" t="s">
        <v>8489</v>
      </c>
      <c r="P727" s="151">
        <v>0</v>
      </c>
      <c r="Q727" s="151">
        <v>1</v>
      </c>
    </row>
    <row r="728" spans="1:17" hidden="1">
      <c r="A728" s="151" t="s">
        <v>734</v>
      </c>
      <c r="B728" s="151" t="s">
        <v>8528</v>
      </c>
      <c r="C728" s="151" t="s">
        <v>8624</v>
      </c>
      <c r="D728" s="151" t="s">
        <v>633</v>
      </c>
      <c r="E728" s="151">
        <v>2015</v>
      </c>
      <c r="F728" s="151" t="s">
        <v>633</v>
      </c>
      <c r="G728" s="151" t="s">
        <v>633</v>
      </c>
      <c r="H728" s="152">
        <v>42005</v>
      </c>
      <c r="K728" s="151" t="s">
        <v>8625</v>
      </c>
      <c r="L728" s="151" t="s">
        <v>8624</v>
      </c>
      <c r="M728" s="151" t="s">
        <v>8624</v>
      </c>
      <c r="N728" s="151" t="s">
        <v>8624</v>
      </c>
      <c r="O728" s="151" t="s">
        <v>8489</v>
      </c>
      <c r="P728" s="151">
        <v>0</v>
      </c>
      <c r="Q728" s="151">
        <v>1</v>
      </c>
    </row>
    <row r="729" spans="1:17" hidden="1">
      <c r="A729" s="151" t="s">
        <v>734</v>
      </c>
      <c r="B729" s="151" t="s">
        <v>8528</v>
      </c>
      <c r="C729" s="151" t="s">
        <v>8626</v>
      </c>
      <c r="D729" s="151" t="s">
        <v>633</v>
      </c>
      <c r="E729" s="151">
        <v>2015</v>
      </c>
      <c r="F729" s="151" t="s">
        <v>633</v>
      </c>
      <c r="G729" s="151" t="s">
        <v>633</v>
      </c>
      <c r="H729" s="152">
        <v>42005</v>
      </c>
      <c r="K729" s="151" t="s">
        <v>8626</v>
      </c>
      <c r="L729" s="151" t="s">
        <v>8626</v>
      </c>
      <c r="M729" s="151" t="s">
        <v>8626</v>
      </c>
      <c r="N729" s="151" t="s">
        <v>8626</v>
      </c>
      <c r="O729" s="151" t="s">
        <v>8489</v>
      </c>
      <c r="P729" s="151">
        <v>30281.834476077998</v>
      </c>
      <c r="Q729" s="151">
        <v>1</v>
      </c>
    </row>
    <row r="730" spans="1:17" hidden="1">
      <c r="A730" s="151" t="s">
        <v>734</v>
      </c>
      <c r="B730" s="151" t="s">
        <v>8528</v>
      </c>
      <c r="C730" s="151" t="s">
        <v>8627</v>
      </c>
      <c r="D730" s="151" t="s">
        <v>633</v>
      </c>
      <c r="E730" s="151">
        <v>2015</v>
      </c>
      <c r="F730" s="151" t="s">
        <v>8619</v>
      </c>
      <c r="G730" s="151" t="s">
        <v>633</v>
      </c>
      <c r="H730" s="152">
        <v>42005</v>
      </c>
      <c r="K730" s="151" t="s">
        <v>8628</v>
      </c>
      <c r="L730" s="151" t="s">
        <v>8627</v>
      </c>
      <c r="M730" s="151" t="s">
        <v>8627</v>
      </c>
      <c r="N730" s="151" t="s">
        <v>8627</v>
      </c>
      <c r="O730" s="151" t="s">
        <v>8489</v>
      </c>
      <c r="P730" s="151">
        <v>9627.4791600000008</v>
      </c>
      <c r="Q730" s="151">
        <v>1</v>
      </c>
    </row>
    <row r="731" spans="1:17" hidden="1">
      <c r="A731" s="151" t="s">
        <v>734</v>
      </c>
      <c r="B731" s="151" t="s">
        <v>8528</v>
      </c>
      <c r="C731" s="151" t="s">
        <v>8629</v>
      </c>
      <c r="D731" s="151" t="s">
        <v>633</v>
      </c>
      <c r="E731" s="151">
        <v>2015</v>
      </c>
      <c r="F731" s="151" t="s">
        <v>633</v>
      </c>
      <c r="G731" s="151" t="s">
        <v>633</v>
      </c>
      <c r="H731" s="152">
        <v>42005</v>
      </c>
      <c r="K731" s="151" t="s">
        <v>8629</v>
      </c>
      <c r="L731" s="151" t="s">
        <v>8629</v>
      </c>
      <c r="M731" s="151" t="s">
        <v>8629</v>
      </c>
      <c r="N731" s="151" t="s">
        <v>8629</v>
      </c>
      <c r="O731" s="151" t="s">
        <v>8489</v>
      </c>
      <c r="P731" s="151">
        <v>55361.697635226999</v>
      </c>
      <c r="Q731" s="151">
        <v>1</v>
      </c>
    </row>
    <row r="732" spans="1:17" hidden="1">
      <c r="A732" s="151" t="s">
        <v>734</v>
      </c>
      <c r="B732" s="151" t="s">
        <v>8528</v>
      </c>
      <c r="C732" s="151" t="s">
        <v>8630</v>
      </c>
      <c r="D732" s="151" t="s">
        <v>633</v>
      </c>
      <c r="E732" s="151">
        <v>2015</v>
      </c>
      <c r="F732" s="151" t="s">
        <v>633</v>
      </c>
      <c r="G732" s="151" t="s">
        <v>633</v>
      </c>
      <c r="H732" s="152">
        <v>42005</v>
      </c>
      <c r="K732" s="151" t="s">
        <v>8631</v>
      </c>
      <c r="L732" s="151" t="s">
        <v>8630</v>
      </c>
      <c r="M732" s="151" t="s">
        <v>8630</v>
      </c>
      <c r="N732" s="151" t="s">
        <v>8630</v>
      </c>
      <c r="O732" s="151" t="s">
        <v>8489</v>
      </c>
      <c r="P732" s="151">
        <v>12125.792006971</v>
      </c>
      <c r="Q732" s="151">
        <v>1</v>
      </c>
    </row>
    <row r="733" spans="1:17" hidden="1">
      <c r="A733" s="151" t="s">
        <v>734</v>
      </c>
      <c r="B733" s="151" t="s">
        <v>8528</v>
      </c>
      <c r="C733" s="151" t="s">
        <v>8632</v>
      </c>
      <c r="D733" s="151" t="s">
        <v>633</v>
      </c>
      <c r="E733" s="151">
        <v>2015</v>
      </c>
      <c r="F733" s="151" t="s">
        <v>633</v>
      </c>
      <c r="G733" s="151" t="s">
        <v>633</v>
      </c>
      <c r="H733" s="152">
        <v>42005</v>
      </c>
      <c r="K733" s="151" t="s">
        <v>8633</v>
      </c>
      <c r="L733" s="151" t="s">
        <v>8632</v>
      </c>
      <c r="M733" s="151" t="s">
        <v>8529</v>
      </c>
      <c r="N733" s="151" t="s">
        <v>8529</v>
      </c>
      <c r="O733" s="151" t="s">
        <v>8489</v>
      </c>
      <c r="P733" s="151">
        <v>96240.598174740997</v>
      </c>
      <c r="Q733" s="151">
        <v>1</v>
      </c>
    </row>
    <row r="734" spans="1:17" hidden="1">
      <c r="A734" s="151" t="s">
        <v>734</v>
      </c>
      <c r="B734" s="151" t="s">
        <v>8528</v>
      </c>
      <c r="C734" s="151" t="s">
        <v>8634</v>
      </c>
      <c r="D734" s="151" t="s">
        <v>633</v>
      </c>
      <c r="E734" s="151">
        <v>2015</v>
      </c>
      <c r="F734" s="151" t="s">
        <v>633</v>
      </c>
      <c r="G734" s="151" t="s">
        <v>633</v>
      </c>
      <c r="H734" s="152">
        <v>42005</v>
      </c>
      <c r="K734" s="151" t="s">
        <v>8634</v>
      </c>
      <c r="L734" s="151" t="s">
        <v>8634</v>
      </c>
      <c r="M734" s="151" t="s">
        <v>8634</v>
      </c>
      <c r="N734" s="151" t="s">
        <v>8634</v>
      </c>
      <c r="O734" s="151" t="s">
        <v>8489</v>
      </c>
      <c r="P734" s="151">
        <v>2353644.2165999999</v>
      </c>
      <c r="Q734" s="151">
        <v>1</v>
      </c>
    </row>
    <row r="735" spans="1:17" hidden="1">
      <c r="A735" s="151" t="s">
        <v>734</v>
      </c>
      <c r="B735" s="151" t="s">
        <v>8528</v>
      </c>
      <c r="C735" s="151" t="s">
        <v>8635</v>
      </c>
      <c r="D735" s="151" t="s">
        <v>633</v>
      </c>
      <c r="E735" s="151">
        <v>2015</v>
      </c>
      <c r="F735" s="151" t="s">
        <v>633</v>
      </c>
      <c r="G735" s="151" t="s">
        <v>633</v>
      </c>
      <c r="H735" s="152">
        <v>42005</v>
      </c>
      <c r="K735" s="151" t="s">
        <v>8635</v>
      </c>
      <c r="L735" s="151" t="s">
        <v>8635</v>
      </c>
      <c r="M735" s="151" t="s">
        <v>8635</v>
      </c>
      <c r="N735" s="151" t="s">
        <v>8635</v>
      </c>
      <c r="O735" s="151" t="s">
        <v>8489</v>
      </c>
      <c r="P735" s="151">
        <v>3722.1350000000002</v>
      </c>
      <c r="Q735" s="151">
        <v>1</v>
      </c>
    </row>
    <row r="736" spans="1:17" hidden="1">
      <c r="A736" s="151" t="s">
        <v>734</v>
      </c>
      <c r="B736" s="151" t="s">
        <v>8528</v>
      </c>
      <c r="C736" s="151" t="s">
        <v>8579</v>
      </c>
      <c r="D736" s="151" t="s">
        <v>633</v>
      </c>
      <c r="E736" s="151">
        <v>2015</v>
      </c>
      <c r="F736" s="151" t="s">
        <v>633</v>
      </c>
      <c r="G736" s="151" t="s">
        <v>633</v>
      </c>
      <c r="H736" s="152">
        <v>42005</v>
      </c>
      <c r="K736" s="151" t="s">
        <v>8636</v>
      </c>
      <c r="L736" s="151" t="s">
        <v>8579</v>
      </c>
      <c r="M736" s="151" t="s">
        <v>8579</v>
      </c>
      <c r="N736" s="151" t="s">
        <v>8579</v>
      </c>
      <c r="O736" s="151" t="s">
        <v>8489</v>
      </c>
      <c r="P736" s="151">
        <v>13974.097319431001</v>
      </c>
      <c r="Q736" s="151">
        <v>1</v>
      </c>
    </row>
    <row r="737" spans="1:17" hidden="1">
      <c r="A737" s="151" t="s">
        <v>734</v>
      </c>
      <c r="B737" s="151" t="s">
        <v>8528</v>
      </c>
      <c r="C737" s="151" t="s">
        <v>8637</v>
      </c>
      <c r="D737" s="151" t="s">
        <v>633</v>
      </c>
      <c r="E737" s="151">
        <v>2015</v>
      </c>
      <c r="F737" s="151" t="s">
        <v>633</v>
      </c>
      <c r="G737" s="151" t="s">
        <v>633</v>
      </c>
      <c r="H737" s="152">
        <v>42005</v>
      </c>
      <c r="K737" s="151" t="s">
        <v>8637</v>
      </c>
      <c r="L737" s="151" t="s">
        <v>8637</v>
      </c>
      <c r="M737" s="151" t="s">
        <v>8637</v>
      </c>
      <c r="N737" s="151" t="s">
        <v>8637</v>
      </c>
      <c r="O737" s="151" t="s">
        <v>8489</v>
      </c>
      <c r="P737" s="151">
        <v>23698.942998441002</v>
      </c>
      <c r="Q737" s="151">
        <v>1</v>
      </c>
    </row>
    <row r="738" spans="1:17" hidden="1">
      <c r="A738" s="151" t="s">
        <v>734</v>
      </c>
      <c r="B738" s="151" t="s">
        <v>8528</v>
      </c>
      <c r="C738" s="151" t="s">
        <v>8638</v>
      </c>
      <c r="D738" s="151" t="s">
        <v>633</v>
      </c>
      <c r="E738" s="151">
        <v>2015</v>
      </c>
      <c r="F738" s="151" t="s">
        <v>633</v>
      </c>
      <c r="G738" s="151" t="s">
        <v>633</v>
      </c>
      <c r="H738" s="152">
        <v>42005</v>
      </c>
      <c r="K738" s="151" t="s">
        <v>8638</v>
      </c>
      <c r="L738" s="151" t="s">
        <v>8638</v>
      </c>
      <c r="M738" s="151" t="s">
        <v>8638</v>
      </c>
      <c r="N738" s="151" t="s">
        <v>8638</v>
      </c>
      <c r="O738" s="151" t="s">
        <v>8489</v>
      </c>
      <c r="P738" s="151">
        <v>1833548.0842623799</v>
      </c>
      <c r="Q738" s="151">
        <v>1</v>
      </c>
    </row>
    <row r="739" spans="1:17" hidden="1">
      <c r="A739" s="151" t="s">
        <v>8532</v>
      </c>
      <c r="B739" s="151" t="s">
        <v>8498</v>
      </c>
      <c r="C739" s="151" t="s">
        <v>698</v>
      </c>
      <c r="D739" s="151" t="s">
        <v>633</v>
      </c>
      <c r="E739" s="151">
        <v>2015</v>
      </c>
      <c r="F739" s="151" t="s">
        <v>8619</v>
      </c>
      <c r="G739" s="151" t="s">
        <v>633</v>
      </c>
      <c r="H739" s="152">
        <v>42005</v>
      </c>
      <c r="K739" s="151" t="s">
        <v>8499</v>
      </c>
      <c r="L739" s="151" t="s">
        <v>698</v>
      </c>
      <c r="M739" s="151" t="s">
        <v>698</v>
      </c>
      <c r="N739" s="151" t="s">
        <v>698</v>
      </c>
      <c r="O739" s="151" t="s">
        <v>8489</v>
      </c>
      <c r="P739" s="151">
        <v>0</v>
      </c>
      <c r="Q739" s="151">
        <v>1</v>
      </c>
    </row>
    <row r="740" spans="1:17" hidden="1">
      <c r="A740" s="151" t="s">
        <v>8532</v>
      </c>
      <c r="B740" s="151" t="s">
        <v>8498</v>
      </c>
      <c r="C740" s="151" t="s">
        <v>698</v>
      </c>
      <c r="D740" s="151" t="s">
        <v>633</v>
      </c>
      <c r="E740" s="151">
        <v>2015</v>
      </c>
      <c r="F740" s="151" t="s">
        <v>633</v>
      </c>
      <c r="G740" s="151" t="s">
        <v>633</v>
      </c>
      <c r="H740" s="152">
        <v>42005</v>
      </c>
      <c r="K740" s="151" t="s">
        <v>8499</v>
      </c>
      <c r="L740" s="151" t="s">
        <v>698</v>
      </c>
      <c r="M740" s="151" t="s">
        <v>698</v>
      </c>
      <c r="N740" s="151" t="s">
        <v>698</v>
      </c>
      <c r="O740" s="151" t="s">
        <v>8489</v>
      </c>
      <c r="P740" s="151">
        <v>2384.2326687179998</v>
      </c>
      <c r="Q740" s="151">
        <v>1</v>
      </c>
    </row>
    <row r="741" spans="1:17" hidden="1">
      <c r="A741" s="151" t="s">
        <v>8532</v>
      </c>
      <c r="B741" s="151" t="s">
        <v>8498</v>
      </c>
      <c r="C741" s="151" t="s">
        <v>8500</v>
      </c>
      <c r="D741" s="151" t="s">
        <v>633</v>
      </c>
      <c r="E741" s="151">
        <v>2015</v>
      </c>
      <c r="F741" s="151" t="s">
        <v>8619</v>
      </c>
      <c r="G741" s="151" t="s">
        <v>633</v>
      </c>
      <c r="H741" s="152">
        <v>42005</v>
      </c>
      <c r="K741" s="151" t="s">
        <v>8501</v>
      </c>
      <c r="L741" s="151" t="s">
        <v>8500</v>
      </c>
      <c r="M741" s="151" t="s">
        <v>8500</v>
      </c>
      <c r="N741" s="151" t="s">
        <v>8500</v>
      </c>
      <c r="O741" s="151" t="s">
        <v>8489</v>
      </c>
      <c r="P741" s="151">
        <v>0</v>
      </c>
      <c r="Q741" s="151">
        <v>1</v>
      </c>
    </row>
    <row r="742" spans="1:17" hidden="1">
      <c r="A742" s="151" t="s">
        <v>8532</v>
      </c>
      <c r="B742" s="151" t="s">
        <v>8498</v>
      </c>
      <c r="C742" s="151" t="s">
        <v>8500</v>
      </c>
      <c r="D742" s="151" t="s">
        <v>633</v>
      </c>
      <c r="E742" s="151">
        <v>2015</v>
      </c>
      <c r="F742" s="151" t="s">
        <v>633</v>
      </c>
      <c r="G742" s="151" t="s">
        <v>633</v>
      </c>
      <c r="H742" s="152">
        <v>42005</v>
      </c>
      <c r="K742" s="151" t="s">
        <v>8501</v>
      </c>
      <c r="L742" s="151" t="s">
        <v>8500</v>
      </c>
      <c r="M742" s="151" t="s">
        <v>8500</v>
      </c>
      <c r="N742" s="151" t="s">
        <v>8500</v>
      </c>
      <c r="O742" s="151" t="s">
        <v>8489</v>
      </c>
      <c r="P742" s="151">
        <v>7116194.2008916801</v>
      </c>
      <c r="Q742" s="151">
        <v>1</v>
      </c>
    </row>
    <row r="743" spans="1:17" hidden="1">
      <c r="A743" s="151" t="s">
        <v>8532</v>
      </c>
      <c r="B743" s="151" t="s">
        <v>8498</v>
      </c>
      <c r="C743" s="151" t="s">
        <v>8502</v>
      </c>
      <c r="D743" s="151" t="s">
        <v>633</v>
      </c>
      <c r="E743" s="151">
        <v>2015</v>
      </c>
      <c r="F743" s="151" t="s">
        <v>8619</v>
      </c>
      <c r="G743" s="151" t="s">
        <v>633</v>
      </c>
      <c r="H743" s="152">
        <v>42005</v>
      </c>
      <c r="K743" s="151" t="s">
        <v>8503</v>
      </c>
      <c r="L743" s="151" t="s">
        <v>8502</v>
      </c>
      <c r="M743" s="151" t="s">
        <v>8502</v>
      </c>
      <c r="N743" s="151" t="s">
        <v>8502</v>
      </c>
      <c r="O743" s="151" t="s">
        <v>8489</v>
      </c>
      <c r="P743" s="151">
        <v>0</v>
      </c>
      <c r="Q743" s="151">
        <v>1</v>
      </c>
    </row>
    <row r="744" spans="1:17" hidden="1">
      <c r="A744" s="151" t="s">
        <v>8532</v>
      </c>
      <c r="B744" s="151" t="s">
        <v>8498</v>
      </c>
      <c r="C744" s="151" t="s">
        <v>8502</v>
      </c>
      <c r="D744" s="151" t="s">
        <v>633</v>
      </c>
      <c r="E744" s="151">
        <v>2015</v>
      </c>
      <c r="F744" s="151" t="s">
        <v>633</v>
      </c>
      <c r="G744" s="151" t="s">
        <v>633</v>
      </c>
      <c r="H744" s="152">
        <v>42005</v>
      </c>
      <c r="K744" s="151" t="s">
        <v>8503</v>
      </c>
      <c r="L744" s="151" t="s">
        <v>8502</v>
      </c>
      <c r="M744" s="151" t="s">
        <v>8502</v>
      </c>
      <c r="N744" s="151" t="s">
        <v>8502</v>
      </c>
      <c r="O744" s="151" t="s">
        <v>8489</v>
      </c>
      <c r="P744" s="151">
        <v>1717676.24932979</v>
      </c>
      <c r="Q744" s="151">
        <v>1</v>
      </c>
    </row>
    <row r="745" spans="1:17" hidden="1">
      <c r="A745" s="151" t="s">
        <v>8532</v>
      </c>
      <c r="B745" s="151" t="s">
        <v>8498</v>
      </c>
      <c r="C745" s="151" t="s">
        <v>8527</v>
      </c>
      <c r="D745" s="151" t="s">
        <v>633</v>
      </c>
      <c r="E745" s="151">
        <v>2015</v>
      </c>
      <c r="F745" s="151" t="s">
        <v>8619</v>
      </c>
      <c r="G745" s="151" t="s">
        <v>633</v>
      </c>
      <c r="H745" s="152">
        <v>42005</v>
      </c>
      <c r="K745" s="151" t="s">
        <v>8505</v>
      </c>
      <c r="L745" s="151" t="s">
        <v>8527</v>
      </c>
      <c r="M745" s="151" t="s">
        <v>8527</v>
      </c>
      <c r="N745" s="151" t="s">
        <v>8527</v>
      </c>
      <c r="O745" s="151" t="s">
        <v>8489</v>
      </c>
      <c r="P745" s="151">
        <v>0</v>
      </c>
      <c r="Q745" s="151">
        <v>1</v>
      </c>
    </row>
    <row r="746" spans="1:17" hidden="1">
      <c r="A746" s="151" t="s">
        <v>8532</v>
      </c>
      <c r="B746" s="151" t="s">
        <v>8498</v>
      </c>
      <c r="C746" s="151" t="s">
        <v>8527</v>
      </c>
      <c r="D746" s="151" t="s">
        <v>633</v>
      </c>
      <c r="E746" s="151">
        <v>2015</v>
      </c>
      <c r="F746" s="151" t="s">
        <v>633</v>
      </c>
      <c r="G746" s="151" t="s">
        <v>633</v>
      </c>
      <c r="H746" s="152">
        <v>42005</v>
      </c>
      <c r="K746" s="151" t="s">
        <v>8505</v>
      </c>
      <c r="L746" s="151" t="s">
        <v>8527</v>
      </c>
      <c r="M746" s="151" t="s">
        <v>8527</v>
      </c>
      <c r="N746" s="151" t="s">
        <v>8527</v>
      </c>
      <c r="O746" s="151" t="s">
        <v>8489</v>
      </c>
      <c r="P746" s="151">
        <v>0</v>
      </c>
      <c r="Q746" s="151">
        <v>1</v>
      </c>
    </row>
    <row r="747" spans="1:17" hidden="1">
      <c r="A747" s="151" t="s">
        <v>8532</v>
      </c>
      <c r="B747" s="151" t="s">
        <v>8639</v>
      </c>
      <c r="C747" s="151" t="s">
        <v>8640</v>
      </c>
      <c r="D747" s="151" t="s">
        <v>633</v>
      </c>
      <c r="E747" s="151">
        <v>2015</v>
      </c>
      <c r="F747" s="151" t="s">
        <v>633</v>
      </c>
      <c r="G747" s="151" t="s">
        <v>633</v>
      </c>
      <c r="H747" s="152">
        <v>42005</v>
      </c>
      <c r="K747" s="151" t="s">
        <v>8640</v>
      </c>
      <c r="L747" s="151" t="s">
        <v>8640</v>
      </c>
      <c r="M747" s="151" t="s">
        <v>8640</v>
      </c>
      <c r="N747" s="151" t="s">
        <v>8640</v>
      </c>
      <c r="O747" s="151" t="s">
        <v>8489</v>
      </c>
      <c r="P747" s="151">
        <v>1511103.94356576</v>
      </c>
      <c r="Q747" s="151">
        <v>1</v>
      </c>
    </row>
    <row r="748" spans="1:17" hidden="1">
      <c r="A748" s="151" t="s">
        <v>8532</v>
      </c>
      <c r="B748" s="151" t="s">
        <v>8639</v>
      </c>
      <c r="C748" s="151" t="s">
        <v>8641</v>
      </c>
      <c r="D748" s="151" t="s">
        <v>633</v>
      </c>
      <c r="E748" s="151">
        <v>2015</v>
      </c>
      <c r="F748" s="151" t="s">
        <v>633</v>
      </c>
      <c r="G748" s="151" t="s">
        <v>633</v>
      </c>
      <c r="H748" s="152">
        <v>42005</v>
      </c>
      <c r="K748" s="151" t="s">
        <v>8642</v>
      </c>
      <c r="L748" s="151" t="s">
        <v>8641</v>
      </c>
      <c r="M748" s="151" t="s">
        <v>8641</v>
      </c>
      <c r="N748" s="151" t="s">
        <v>8641</v>
      </c>
      <c r="O748" s="151" t="s">
        <v>8489</v>
      </c>
      <c r="P748" s="151">
        <v>20713.980640647998</v>
      </c>
      <c r="Q748" s="151">
        <v>1</v>
      </c>
    </row>
    <row r="749" spans="1:17" hidden="1">
      <c r="A749" s="151" t="s">
        <v>8532</v>
      </c>
      <c r="B749" s="151" t="s">
        <v>8639</v>
      </c>
      <c r="C749" s="151" t="s">
        <v>8641</v>
      </c>
      <c r="D749" s="151" t="s">
        <v>633</v>
      </c>
      <c r="E749" s="151">
        <v>2015</v>
      </c>
      <c r="F749" s="151" t="s">
        <v>633</v>
      </c>
      <c r="G749" s="151" t="s">
        <v>633</v>
      </c>
      <c r="H749" s="152">
        <v>42005</v>
      </c>
      <c r="K749" s="151" t="s">
        <v>8643</v>
      </c>
      <c r="L749" s="151" t="s">
        <v>8641</v>
      </c>
      <c r="M749" s="151" t="s">
        <v>8641</v>
      </c>
      <c r="N749" s="151" t="s">
        <v>8641</v>
      </c>
      <c r="O749" s="151" t="s">
        <v>8489</v>
      </c>
      <c r="P749" s="151">
        <v>89446.734584617006</v>
      </c>
      <c r="Q749" s="151">
        <v>1</v>
      </c>
    </row>
    <row r="750" spans="1:17" hidden="1">
      <c r="A750" s="151" t="s">
        <v>8532</v>
      </c>
      <c r="B750" s="151" t="s">
        <v>8639</v>
      </c>
      <c r="C750" s="151" t="s">
        <v>8644</v>
      </c>
      <c r="D750" s="151" t="s">
        <v>633</v>
      </c>
      <c r="E750" s="151">
        <v>2015</v>
      </c>
      <c r="F750" s="151" t="s">
        <v>633</v>
      </c>
      <c r="G750" s="151" t="s">
        <v>633</v>
      </c>
      <c r="H750" s="152">
        <v>42005</v>
      </c>
      <c r="K750" s="151" t="s">
        <v>8645</v>
      </c>
      <c r="L750" s="151" t="s">
        <v>8644</v>
      </c>
      <c r="M750" s="151" t="s">
        <v>8644</v>
      </c>
      <c r="N750" s="151" t="s">
        <v>8644</v>
      </c>
      <c r="O750" s="151" t="s">
        <v>8489</v>
      </c>
      <c r="P750" s="151">
        <v>0</v>
      </c>
      <c r="Q750" s="151">
        <v>1</v>
      </c>
    </row>
    <row r="751" spans="1:17" hidden="1">
      <c r="A751" s="151" t="s">
        <v>8533</v>
      </c>
      <c r="B751" s="151" t="s">
        <v>8498</v>
      </c>
      <c r="C751" s="151" t="s">
        <v>8534</v>
      </c>
      <c r="D751" s="151" t="s">
        <v>633</v>
      </c>
      <c r="E751" s="151">
        <v>2015</v>
      </c>
      <c r="F751" s="151" t="s">
        <v>8619</v>
      </c>
      <c r="G751" s="151" t="s">
        <v>633</v>
      </c>
      <c r="H751" s="152">
        <v>42005</v>
      </c>
      <c r="K751" s="151" t="s">
        <v>8534</v>
      </c>
      <c r="L751" s="151" t="s">
        <v>8534</v>
      </c>
      <c r="M751" s="151" t="s">
        <v>8534</v>
      </c>
      <c r="N751" s="151" t="s">
        <v>8534</v>
      </c>
      <c r="O751" s="151" t="s">
        <v>8489</v>
      </c>
      <c r="P751" s="151">
        <v>0</v>
      </c>
      <c r="Q751" s="151">
        <v>1</v>
      </c>
    </row>
    <row r="752" spans="1:17" hidden="1">
      <c r="A752" s="151" t="s">
        <v>8533</v>
      </c>
      <c r="B752" s="151" t="s">
        <v>8498</v>
      </c>
      <c r="C752" s="151" t="s">
        <v>8534</v>
      </c>
      <c r="D752" s="151" t="s">
        <v>633</v>
      </c>
      <c r="E752" s="151">
        <v>2015</v>
      </c>
      <c r="F752" s="151" t="s">
        <v>633</v>
      </c>
      <c r="G752" s="151" t="s">
        <v>633</v>
      </c>
      <c r="H752" s="152">
        <v>42005</v>
      </c>
      <c r="K752" s="151" t="s">
        <v>8534</v>
      </c>
      <c r="L752" s="151" t="s">
        <v>8534</v>
      </c>
      <c r="M752" s="151" t="s">
        <v>8534</v>
      </c>
      <c r="N752" s="151" t="s">
        <v>8534</v>
      </c>
      <c r="O752" s="151" t="s">
        <v>8489</v>
      </c>
      <c r="P752" s="151">
        <v>3860894.03869035</v>
      </c>
      <c r="Q752" s="151">
        <v>1</v>
      </c>
    </row>
    <row r="753" spans="1:17" hidden="1">
      <c r="A753" s="151" t="s">
        <v>8533</v>
      </c>
      <c r="B753" s="151" t="s">
        <v>8498</v>
      </c>
      <c r="C753" s="151" t="s">
        <v>8535</v>
      </c>
      <c r="D753" s="151" t="s">
        <v>633</v>
      </c>
      <c r="E753" s="151">
        <v>2015</v>
      </c>
      <c r="F753" s="151" t="s">
        <v>8619</v>
      </c>
      <c r="G753" s="151" t="s">
        <v>633</v>
      </c>
      <c r="H753" s="152">
        <v>42005</v>
      </c>
      <c r="K753" s="151" t="s">
        <v>8536</v>
      </c>
      <c r="L753" s="151" t="s">
        <v>8535</v>
      </c>
      <c r="M753" s="151" t="s">
        <v>8535</v>
      </c>
      <c r="N753" s="151" t="s">
        <v>8535</v>
      </c>
      <c r="O753" s="151" t="s">
        <v>8489</v>
      </c>
      <c r="P753" s="151">
        <v>0</v>
      </c>
      <c r="Q753" s="151">
        <v>1</v>
      </c>
    </row>
    <row r="754" spans="1:17" hidden="1">
      <c r="A754" s="151" t="s">
        <v>8533</v>
      </c>
      <c r="B754" s="151" t="s">
        <v>8498</v>
      </c>
      <c r="C754" s="151" t="s">
        <v>8535</v>
      </c>
      <c r="D754" s="151" t="s">
        <v>633</v>
      </c>
      <c r="E754" s="151">
        <v>2015</v>
      </c>
      <c r="F754" s="151" t="s">
        <v>8619</v>
      </c>
      <c r="G754" s="151" t="s">
        <v>633</v>
      </c>
      <c r="H754" s="152">
        <v>42005</v>
      </c>
      <c r="K754" s="151" t="s">
        <v>8537</v>
      </c>
      <c r="L754" s="151" t="s">
        <v>8535</v>
      </c>
      <c r="M754" s="151" t="s">
        <v>8535</v>
      </c>
      <c r="N754" s="151" t="s">
        <v>8535</v>
      </c>
      <c r="O754" s="151" t="s">
        <v>8489</v>
      </c>
      <c r="P754" s="151">
        <v>0</v>
      </c>
      <c r="Q754" s="151">
        <v>1</v>
      </c>
    </row>
    <row r="755" spans="1:17" hidden="1">
      <c r="A755" s="151" t="s">
        <v>8533</v>
      </c>
      <c r="B755" s="151" t="s">
        <v>8498</v>
      </c>
      <c r="C755" s="151" t="s">
        <v>8535</v>
      </c>
      <c r="D755" s="151" t="s">
        <v>633</v>
      </c>
      <c r="E755" s="151">
        <v>2015</v>
      </c>
      <c r="F755" s="151" t="s">
        <v>8619</v>
      </c>
      <c r="G755" s="151" t="s">
        <v>633</v>
      </c>
      <c r="H755" s="152">
        <v>42005</v>
      </c>
      <c r="K755" s="151" t="s">
        <v>8538</v>
      </c>
      <c r="L755" s="151" t="s">
        <v>8535</v>
      </c>
      <c r="M755" s="151" t="s">
        <v>8535</v>
      </c>
      <c r="N755" s="151" t="s">
        <v>8535</v>
      </c>
      <c r="O755" s="151" t="s">
        <v>8489</v>
      </c>
      <c r="P755" s="151">
        <v>0</v>
      </c>
      <c r="Q755" s="151">
        <v>1</v>
      </c>
    </row>
    <row r="756" spans="1:17" hidden="1">
      <c r="A756" s="151" t="s">
        <v>8533</v>
      </c>
      <c r="B756" s="151" t="s">
        <v>8498</v>
      </c>
      <c r="C756" s="151" t="s">
        <v>8535</v>
      </c>
      <c r="D756" s="151" t="s">
        <v>633</v>
      </c>
      <c r="E756" s="151">
        <v>2015</v>
      </c>
      <c r="F756" s="151" t="s">
        <v>633</v>
      </c>
      <c r="G756" s="151" t="s">
        <v>633</v>
      </c>
      <c r="H756" s="152">
        <v>42005</v>
      </c>
      <c r="K756" s="151" t="s">
        <v>8536</v>
      </c>
      <c r="L756" s="151" t="s">
        <v>8535</v>
      </c>
      <c r="M756" s="151" t="s">
        <v>8535</v>
      </c>
      <c r="N756" s="151" t="s">
        <v>8535</v>
      </c>
      <c r="O756" s="151" t="s">
        <v>8489</v>
      </c>
      <c r="P756" s="151">
        <v>0</v>
      </c>
      <c r="Q756" s="151">
        <v>1</v>
      </c>
    </row>
    <row r="757" spans="1:17" hidden="1">
      <c r="A757" s="151" t="s">
        <v>8533</v>
      </c>
      <c r="B757" s="151" t="s">
        <v>8498</v>
      </c>
      <c r="C757" s="151" t="s">
        <v>8535</v>
      </c>
      <c r="D757" s="151" t="s">
        <v>633</v>
      </c>
      <c r="E757" s="151">
        <v>2015</v>
      </c>
      <c r="F757" s="151" t="s">
        <v>633</v>
      </c>
      <c r="G757" s="151" t="s">
        <v>633</v>
      </c>
      <c r="H757" s="152">
        <v>42005</v>
      </c>
      <c r="K757" s="151" t="s">
        <v>8537</v>
      </c>
      <c r="L757" s="151" t="s">
        <v>8535</v>
      </c>
      <c r="M757" s="151" t="s">
        <v>8535</v>
      </c>
      <c r="N757" s="151" t="s">
        <v>8535</v>
      </c>
      <c r="O757" s="151" t="s">
        <v>8489</v>
      </c>
      <c r="P757" s="151">
        <v>0</v>
      </c>
      <c r="Q757" s="151">
        <v>1</v>
      </c>
    </row>
    <row r="758" spans="1:17" hidden="1">
      <c r="A758" s="151" t="s">
        <v>8533</v>
      </c>
      <c r="B758" s="151" t="s">
        <v>8498</v>
      </c>
      <c r="C758" s="151" t="s">
        <v>8535</v>
      </c>
      <c r="D758" s="151" t="s">
        <v>633</v>
      </c>
      <c r="E758" s="151">
        <v>2015</v>
      </c>
      <c r="F758" s="151" t="s">
        <v>633</v>
      </c>
      <c r="G758" s="151" t="s">
        <v>633</v>
      </c>
      <c r="H758" s="152">
        <v>42005</v>
      </c>
      <c r="K758" s="151" t="s">
        <v>8538</v>
      </c>
      <c r="L758" s="151" t="s">
        <v>8535</v>
      </c>
      <c r="M758" s="151" t="s">
        <v>8535</v>
      </c>
      <c r="N758" s="151" t="s">
        <v>8535</v>
      </c>
      <c r="O758" s="151" t="s">
        <v>8489</v>
      </c>
      <c r="P758" s="151">
        <v>268559.20447456499</v>
      </c>
      <c r="Q758" s="151">
        <v>1</v>
      </c>
    </row>
    <row r="759" spans="1:17" hidden="1">
      <c r="A759" s="151" t="s">
        <v>8533</v>
      </c>
      <c r="B759" s="151" t="s">
        <v>8498</v>
      </c>
      <c r="C759" s="151" t="s">
        <v>8539</v>
      </c>
      <c r="D759" s="151" t="s">
        <v>633</v>
      </c>
      <c r="E759" s="151">
        <v>2015</v>
      </c>
      <c r="F759" s="151" t="s">
        <v>8619</v>
      </c>
      <c r="G759" s="151" t="s">
        <v>633</v>
      </c>
      <c r="H759" s="152">
        <v>42005</v>
      </c>
      <c r="K759" s="151" t="s">
        <v>8540</v>
      </c>
      <c r="L759" s="151" t="s">
        <v>8539</v>
      </c>
      <c r="M759" s="151" t="s">
        <v>8539</v>
      </c>
      <c r="N759" s="151" t="s">
        <v>8539</v>
      </c>
      <c r="O759" s="151" t="s">
        <v>8489</v>
      </c>
      <c r="P759" s="151">
        <v>0</v>
      </c>
      <c r="Q759" s="151">
        <v>1</v>
      </c>
    </row>
    <row r="760" spans="1:17" hidden="1">
      <c r="A760" s="151" t="s">
        <v>8533</v>
      </c>
      <c r="B760" s="151" t="s">
        <v>8498</v>
      </c>
      <c r="C760" s="151" t="s">
        <v>8539</v>
      </c>
      <c r="D760" s="151" t="s">
        <v>633</v>
      </c>
      <c r="E760" s="151">
        <v>2015</v>
      </c>
      <c r="F760" s="151" t="s">
        <v>633</v>
      </c>
      <c r="G760" s="151" t="s">
        <v>633</v>
      </c>
      <c r="H760" s="152">
        <v>42005</v>
      </c>
      <c r="K760" s="151" t="s">
        <v>8540</v>
      </c>
      <c r="L760" s="151" t="s">
        <v>8539</v>
      </c>
      <c r="M760" s="151" t="s">
        <v>8539</v>
      </c>
      <c r="N760" s="151" t="s">
        <v>8539</v>
      </c>
      <c r="O760" s="151" t="s">
        <v>8489</v>
      </c>
      <c r="P760" s="151">
        <v>5757129.5901846597</v>
      </c>
      <c r="Q760" s="151">
        <v>1</v>
      </c>
    </row>
    <row r="761" spans="1:17" hidden="1">
      <c r="A761" s="151" t="s">
        <v>8533</v>
      </c>
      <c r="B761" s="151" t="s">
        <v>8498</v>
      </c>
      <c r="C761" s="151" t="s">
        <v>8541</v>
      </c>
      <c r="D761" s="151" t="s">
        <v>633</v>
      </c>
      <c r="E761" s="151">
        <v>2015</v>
      </c>
      <c r="F761" s="151" t="s">
        <v>8619</v>
      </c>
      <c r="G761" s="151" t="s">
        <v>633</v>
      </c>
      <c r="H761" s="152">
        <v>42005</v>
      </c>
      <c r="K761" s="151" t="s">
        <v>8542</v>
      </c>
      <c r="L761" s="151" t="s">
        <v>8541</v>
      </c>
      <c r="M761" s="151" t="s">
        <v>8541</v>
      </c>
      <c r="N761" s="151" t="s">
        <v>8541</v>
      </c>
      <c r="O761" s="151" t="s">
        <v>8489</v>
      </c>
      <c r="P761" s="151">
        <v>0</v>
      </c>
      <c r="Q761" s="151">
        <v>1</v>
      </c>
    </row>
    <row r="762" spans="1:17" hidden="1">
      <c r="A762" s="151" t="s">
        <v>8533</v>
      </c>
      <c r="B762" s="151" t="s">
        <v>8498</v>
      </c>
      <c r="C762" s="151" t="s">
        <v>8541</v>
      </c>
      <c r="D762" s="151" t="s">
        <v>633</v>
      </c>
      <c r="E762" s="151">
        <v>2015</v>
      </c>
      <c r="F762" s="151" t="s">
        <v>633</v>
      </c>
      <c r="G762" s="151" t="s">
        <v>633</v>
      </c>
      <c r="H762" s="152">
        <v>42005</v>
      </c>
      <c r="K762" s="151" t="s">
        <v>8542</v>
      </c>
      <c r="L762" s="151" t="s">
        <v>8541</v>
      </c>
      <c r="M762" s="151" t="s">
        <v>8541</v>
      </c>
      <c r="N762" s="151" t="s">
        <v>8541</v>
      </c>
      <c r="O762" s="151" t="s">
        <v>8489</v>
      </c>
      <c r="P762" s="151">
        <v>14954658.835879801</v>
      </c>
      <c r="Q762" s="151">
        <v>1</v>
      </c>
    </row>
    <row r="763" spans="1:17" hidden="1">
      <c r="A763" s="151" t="s">
        <v>8533</v>
      </c>
      <c r="B763" s="151" t="s">
        <v>8498</v>
      </c>
      <c r="C763" s="151" t="s">
        <v>8543</v>
      </c>
      <c r="D763" s="151" t="s">
        <v>633</v>
      </c>
      <c r="E763" s="151">
        <v>2015</v>
      </c>
      <c r="F763" s="151" t="s">
        <v>8619</v>
      </c>
      <c r="G763" s="151" t="s">
        <v>633</v>
      </c>
      <c r="H763" s="152">
        <v>42005</v>
      </c>
      <c r="K763" s="151" t="s">
        <v>8544</v>
      </c>
      <c r="L763" s="151" t="s">
        <v>8543</v>
      </c>
      <c r="M763" s="151" t="s">
        <v>8543</v>
      </c>
      <c r="N763" s="151" t="s">
        <v>8543</v>
      </c>
      <c r="O763" s="151" t="s">
        <v>8489</v>
      </c>
      <c r="P763" s="151">
        <v>0</v>
      </c>
      <c r="Q763" s="151">
        <v>1</v>
      </c>
    </row>
    <row r="764" spans="1:17" hidden="1">
      <c r="A764" s="151" t="s">
        <v>8533</v>
      </c>
      <c r="B764" s="151" t="s">
        <v>8498</v>
      </c>
      <c r="C764" s="151" t="s">
        <v>8543</v>
      </c>
      <c r="D764" s="151" t="s">
        <v>633</v>
      </c>
      <c r="E764" s="151">
        <v>2015</v>
      </c>
      <c r="F764" s="151" t="s">
        <v>633</v>
      </c>
      <c r="G764" s="151" t="s">
        <v>633</v>
      </c>
      <c r="H764" s="152">
        <v>42005</v>
      </c>
      <c r="K764" s="151" t="s">
        <v>8544</v>
      </c>
      <c r="L764" s="151" t="s">
        <v>8543</v>
      </c>
      <c r="M764" s="151" t="s">
        <v>8543</v>
      </c>
      <c r="N764" s="151" t="s">
        <v>8543</v>
      </c>
      <c r="O764" s="151" t="s">
        <v>8489</v>
      </c>
      <c r="P764" s="151">
        <v>660125.279167398</v>
      </c>
      <c r="Q764" s="151">
        <v>1</v>
      </c>
    </row>
    <row r="765" spans="1:17" hidden="1">
      <c r="A765" s="151" t="s">
        <v>8533</v>
      </c>
      <c r="B765" s="151" t="s">
        <v>8498</v>
      </c>
      <c r="C765" s="151" t="s">
        <v>8545</v>
      </c>
      <c r="D765" s="151" t="s">
        <v>633</v>
      </c>
      <c r="E765" s="151">
        <v>2015</v>
      </c>
      <c r="F765" s="151" t="s">
        <v>8619</v>
      </c>
      <c r="G765" s="151" t="s">
        <v>633</v>
      </c>
      <c r="H765" s="152">
        <v>42005</v>
      </c>
      <c r="K765" s="151" t="s">
        <v>8545</v>
      </c>
      <c r="L765" s="151" t="s">
        <v>8545</v>
      </c>
      <c r="M765" s="151" t="s">
        <v>8545</v>
      </c>
      <c r="N765" s="151" t="s">
        <v>8545</v>
      </c>
      <c r="O765" s="151" t="s">
        <v>8489</v>
      </c>
      <c r="P765" s="151">
        <v>0</v>
      </c>
      <c r="Q765" s="151">
        <v>1</v>
      </c>
    </row>
    <row r="766" spans="1:17" hidden="1">
      <c r="A766" s="151" t="s">
        <v>8533</v>
      </c>
      <c r="B766" s="151" t="s">
        <v>8498</v>
      </c>
      <c r="C766" s="151" t="s">
        <v>8545</v>
      </c>
      <c r="D766" s="151" t="s">
        <v>633</v>
      </c>
      <c r="E766" s="151">
        <v>2015</v>
      </c>
      <c r="F766" s="151" t="s">
        <v>633</v>
      </c>
      <c r="G766" s="151" t="s">
        <v>633</v>
      </c>
      <c r="H766" s="152">
        <v>42005</v>
      </c>
      <c r="K766" s="151" t="s">
        <v>8545</v>
      </c>
      <c r="L766" s="151" t="s">
        <v>8545</v>
      </c>
      <c r="M766" s="151" t="s">
        <v>8545</v>
      </c>
      <c r="N766" s="151" t="s">
        <v>8545</v>
      </c>
      <c r="O766" s="151" t="s">
        <v>8489</v>
      </c>
      <c r="P766" s="151">
        <v>209604.905378461</v>
      </c>
      <c r="Q766" s="151">
        <v>1</v>
      </c>
    </row>
    <row r="767" spans="1:17" hidden="1">
      <c r="A767" s="151" t="s">
        <v>8533</v>
      </c>
      <c r="B767" s="151" t="s">
        <v>8498</v>
      </c>
      <c r="C767" s="151" t="s">
        <v>8546</v>
      </c>
      <c r="D767" s="151" t="s">
        <v>633</v>
      </c>
      <c r="E767" s="151">
        <v>2015</v>
      </c>
      <c r="F767" s="151" t="s">
        <v>8619</v>
      </c>
      <c r="G767" s="151" t="s">
        <v>633</v>
      </c>
      <c r="H767" s="152">
        <v>42005</v>
      </c>
      <c r="K767" s="151" t="s">
        <v>8547</v>
      </c>
      <c r="L767" s="151" t="s">
        <v>8546</v>
      </c>
      <c r="M767" s="151" t="s">
        <v>8546</v>
      </c>
      <c r="N767" s="151" t="s">
        <v>8546</v>
      </c>
      <c r="O767" s="151" t="s">
        <v>8489</v>
      </c>
      <c r="P767" s="151">
        <v>0</v>
      </c>
      <c r="Q767" s="151">
        <v>1</v>
      </c>
    </row>
    <row r="768" spans="1:17" hidden="1">
      <c r="A768" s="151" t="s">
        <v>8533</v>
      </c>
      <c r="B768" s="151" t="s">
        <v>8498</v>
      </c>
      <c r="C768" s="151" t="s">
        <v>8546</v>
      </c>
      <c r="D768" s="151" t="s">
        <v>633</v>
      </c>
      <c r="E768" s="151">
        <v>2015</v>
      </c>
      <c r="F768" s="151" t="s">
        <v>633</v>
      </c>
      <c r="G768" s="151" t="s">
        <v>633</v>
      </c>
      <c r="H768" s="152">
        <v>42005</v>
      </c>
      <c r="K768" s="151" t="s">
        <v>8547</v>
      </c>
      <c r="L768" s="151" t="s">
        <v>8546</v>
      </c>
      <c r="M768" s="151" t="s">
        <v>8546</v>
      </c>
      <c r="N768" s="151" t="s">
        <v>8546</v>
      </c>
      <c r="O768" s="151" t="s">
        <v>8489</v>
      </c>
      <c r="P768" s="151">
        <v>628603.54889768898</v>
      </c>
      <c r="Q768" s="151">
        <v>1</v>
      </c>
    </row>
    <row r="769" spans="1:17" hidden="1">
      <c r="A769" s="151" t="s">
        <v>8533</v>
      </c>
      <c r="B769" s="151" t="s">
        <v>8498</v>
      </c>
      <c r="C769" s="151" t="s">
        <v>8548</v>
      </c>
      <c r="D769" s="151" t="s">
        <v>633</v>
      </c>
      <c r="E769" s="151">
        <v>2015</v>
      </c>
      <c r="F769" s="151" t="s">
        <v>8619</v>
      </c>
      <c r="G769" s="151" t="s">
        <v>633</v>
      </c>
      <c r="H769" s="152">
        <v>42005</v>
      </c>
      <c r="K769" s="151" t="s">
        <v>817</v>
      </c>
      <c r="L769" s="151" t="s">
        <v>8548</v>
      </c>
      <c r="M769" s="151" t="s">
        <v>8548</v>
      </c>
      <c r="N769" s="151" t="s">
        <v>8548</v>
      </c>
      <c r="O769" s="151" t="s">
        <v>8489</v>
      </c>
      <c r="P769" s="151">
        <v>0</v>
      </c>
      <c r="Q769" s="151">
        <v>1</v>
      </c>
    </row>
    <row r="770" spans="1:17" hidden="1">
      <c r="A770" s="151" t="s">
        <v>8533</v>
      </c>
      <c r="B770" s="151" t="s">
        <v>8498</v>
      </c>
      <c r="C770" s="151" t="s">
        <v>8548</v>
      </c>
      <c r="D770" s="151" t="s">
        <v>633</v>
      </c>
      <c r="E770" s="151">
        <v>2015</v>
      </c>
      <c r="F770" s="151" t="s">
        <v>8619</v>
      </c>
      <c r="G770" s="151" t="s">
        <v>633</v>
      </c>
      <c r="H770" s="152">
        <v>42005</v>
      </c>
      <c r="K770" s="151" t="s">
        <v>8549</v>
      </c>
      <c r="L770" s="151" t="s">
        <v>8548</v>
      </c>
      <c r="M770" s="151" t="s">
        <v>8548</v>
      </c>
      <c r="N770" s="151" t="s">
        <v>8548</v>
      </c>
      <c r="O770" s="151" t="s">
        <v>8489</v>
      </c>
      <c r="P770" s="151">
        <v>0</v>
      </c>
      <c r="Q770" s="151">
        <v>1</v>
      </c>
    </row>
    <row r="771" spans="1:17" hidden="1">
      <c r="A771" s="151" t="s">
        <v>8533</v>
      </c>
      <c r="B771" s="151" t="s">
        <v>8498</v>
      </c>
      <c r="C771" s="151" t="s">
        <v>8548</v>
      </c>
      <c r="D771" s="151" t="s">
        <v>633</v>
      </c>
      <c r="E771" s="151">
        <v>2015</v>
      </c>
      <c r="F771" s="151" t="s">
        <v>633</v>
      </c>
      <c r="G771" s="151" t="s">
        <v>633</v>
      </c>
      <c r="H771" s="152">
        <v>42005</v>
      </c>
      <c r="K771" s="151" t="s">
        <v>817</v>
      </c>
      <c r="L771" s="151" t="s">
        <v>8548</v>
      </c>
      <c r="M771" s="151" t="s">
        <v>8548</v>
      </c>
      <c r="N771" s="151" t="s">
        <v>8548</v>
      </c>
      <c r="O771" s="151" t="s">
        <v>8489</v>
      </c>
      <c r="P771" s="151">
        <v>0</v>
      </c>
      <c r="Q771" s="151">
        <v>1</v>
      </c>
    </row>
    <row r="772" spans="1:17" hidden="1">
      <c r="A772" s="151" t="s">
        <v>8533</v>
      </c>
      <c r="B772" s="151" t="s">
        <v>8498</v>
      </c>
      <c r="C772" s="151" t="s">
        <v>8548</v>
      </c>
      <c r="D772" s="151" t="s">
        <v>633</v>
      </c>
      <c r="E772" s="151">
        <v>2015</v>
      </c>
      <c r="F772" s="151" t="s">
        <v>633</v>
      </c>
      <c r="G772" s="151" t="s">
        <v>633</v>
      </c>
      <c r="H772" s="152">
        <v>42005</v>
      </c>
      <c r="K772" s="151" t="s">
        <v>8549</v>
      </c>
      <c r="L772" s="151" t="s">
        <v>8548</v>
      </c>
      <c r="M772" s="151" t="s">
        <v>8548</v>
      </c>
      <c r="N772" s="151" t="s">
        <v>8548</v>
      </c>
      <c r="O772" s="151" t="s">
        <v>8489</v>
      </c>
      <c r="P772" s="151">
        <v>1030073.11528466</v>
      </c>
      <c r="Q772" s="151">
        <v>1</v>
      </c>
    </row>
    <row r="773" spans="1:17" hidden="1">
      <c r="A773" s="151" t="s">
        <v>8533</v>
      </c>
      <c r="B773" s="151" t="s">
        <v>8498</v>
      </c>
      <c r="C773" s="151" t="s">
        <v>8550</v>
      </c>
      <c r="D773" s="151" t="s">
        <v>633</v>
      </c>
      <c r="E773" s="151">
        <v>2015</v>
      </c>
      <c r="F773" s="151" t="s">
        <v>8619</v>
      </c>
      <c r="G773" s="151" t="s">
        <v>633</v>
      </c>
      <c r="H773" s="152">
        <v>42005</v>
      </c>
      <c r="K773" s="151" t="s">
        <v>8551</v>
      </c>
      <c r="L773" s="151" t="s">
        <v>8550</v>
      </c>
      <c r="M773" s="151" t="s">
        <v>8550</v>
      </c>
      <c r="N773" s="151" t="s">
        <v>8550</v>
      </c>
      <c r="O773" s="151" t="s">
        <v>8489</v>
      </c>
      <c r="P773" s="151">
        <v>0</v>
      </c>
      <c r="Q773" s="151">
        <v>1</v>
      </c>
    </row>
    <row r="774" spans="1:17" hidden="1">
      <c r="A774" s="151" t="s">
        <v>8533</v>
      </c>
      <c r="B774" s="151" t="s">
        <v>8498</v>
      </c>
      <c r="C774" s="151" t="s">
        <v>8550</v>
      </c>
      <c r="D774" s="151" t="s">
        <v>633</v>
      </c>
      <c r="E774" s="151">
        <v>2015</v>
      </c>
      <c r="F774" s="151" t="s">
        <v>633</v>
      </c>
      <c r="G774" s="151" t="s">
        <v>633</v>
      </c>
      <c r="H774" s="152">
        <v>42005</v>
      </c>
      <c r="K774" s="151" t="s">
        <v>8551</v>
      </c>
      <c r="L774" s="151" t="s">
        <v>8550</v>
      </c>
      <c r="M774" s="151" t="s">
        <v>8550</v>
      </c>
      <c r="N774" s="151" t="s">
        <v>8550</v>
      </c>
      <c r="O774" s="151" t="s">
        <v>8489</v>
      </c>
      <c r="P774" s="151">
        <v>8300360.4749028003</v>
      </c>
      <c r="Q774" s="151">
        <v>1</v>
      </c>
    </row>
    <row r="775" spans="1:17" hidden="1">
      <c r="A775" s="151" t="s">
        <v>8533</v>
      </c>
      <c r="B775" s="151" t="s">
        <v>8498</v>
      </c>
      <c r="C775" s="151" t="s">
        <v>8552</v>
      </c>
      <c r="D775" s="151" t="s">
        <v>633</v>
      </c>
      <c r="E775" s="151">
        <v>2015</v>
      </c>
      <c r="F775" s="151" t="s">
        <v>8619</v>
      </c>
      <c r="G775" s="151" t="s">
        <v>633</v>
      </c>
      <c r="H775" s="152">
        <v>42005</v>
      </c>
      <c r="K775" s="151" t="s">
        <v>8552</v>
      </c>
      <c r="L775" s="151" t="s">
        <v>8552</v>
      </c>
      <c r="M775" s="151" t="s">
        <v>8552</v>
      </c>
      <c r="N775" s="151" t="s">
        <v>8552</v>
      </c>
      <c r="O775" s="151" t="s">
        <v>8489</v>
      </c>
      <c r="P775" s="151">
        <v>0</v>
      </c>
      <c r="Q775" s="151">
        <v>1</v>
      </c>
    </row>
    <row r="776" spans="1:17" hidden="1">
      <c r="A776" s="151" t="s">
        <v>8533</v>
      </c>
      <c r="B776" s="151" t="s">
        <v>8498</v>
      </c>
      <c r="C776" s="151" t="s">
        <v>8552</v>
      </c>
      <c r="D776" s="151" t="s">
        <v>633</v>
      </c>
      <c r="E776" s="151">
        <v>2015</v>
      </c>
      <c r="F776" s="151" t="s">
        <v>633</v>
      </c>
      <c r="G776" s="151" t="s">
        <v>633</v>
      </c>
      <c r="H776" s="152">
        <v>42005</v>
      </c>
      <c r="K776" s="151" t="s">
        <v>8552</v>
      </c>
      <c r="L776" s="151" t="s">
        <v>8552</v>
      </c>
      <c r="M776" s="151" t="s">
        <v>8552</v>
      </c>
      <c r="N776" s="151" t="s">
        <v>8552</v>
      </c>
      <c r="O776" s="151" t="s">
        <v>8489</v>
      </c>
      <c r="P776" s="151">
        <v>949699.00024725904</v>
      </c>
      <c r="Q776" s="151">
        <v>1</v>
      </c>
    </row>
    <row r="777" spans="1:17" hidden="1">
      <c r="A777" s="151" t="s">
        <v>8533</v>
      </c>
      <c r="B777" s="151" t="s">
        <v>8498</v>
      </c>
      <c r="C777" s="151" t="s">
        <v>8553</v>
      </c>
      <c r="D777" s="151" t="s">
        <v>633</v>
      </c>
      <c r="E777" s="151">
        <v>2015</v>
      </c>
      <c r="F777" s="151" t="s">
        <v>8619</v>
      </c>
      <c r="G777" s="151" t="s">
        <v>633</v>
      </c>
      <c r="H777" s="152">
        <v>42005</v>
      </c>
      <c r="K777" s="151" t="s">
        <v>8553</v>
      </c>
      <c r="L777" s="151" t="s">
        <v>8553</v>
      </c>
      <c r="M777" s="151" t="s">
        <v>8553</v>
      </c>
      <c r="N777" s="151" t="s">
        <v>8553</v>
      </c>
      <c r="O777" s="151" t="s">
        <v>8489</v>
      </c>
      <c r="P777" s="151">
        <v>0</v>
      </c>
      <c r="Q777" s="151">
        <v>1</v>
      </c>
    </row>
    <row r="778" spans="1:17" hidden="1">
      <c r="A778" s="151" t="s">
        <v>8533</v>
      </c>
      <c r="B778" s="151" t="s">
        <v>8498</v>
      </c>
      <c r="C778" s="151" t="s">
        <v>8553</v>
      </c>
      <c r="D778" s="151" t="s">
        <v>633</v>
      </c>
      <c r="E778" s="151">
        <v>2015</v>
      </c>
      <c r="F778" s="151" t="s">
        <v>633</v>
      </c>
      <c r="G778" s="151" t="s">
        <v>633</v>
      </c>
      <c r="H778" s="152">
        <v>42005</v>
      </c>
      <c r="K778" s="151" t="s">
        <v>8553</v>
      </c>
      <c r="L778" s="151" t="s">
        <v>8553</v>
      </c>
      <c r="M778" s="151" t="s">
        <v>8553</v>
      </c>
      <c r="N778" s="151" t="s">
        <v>8553</v>
      </c>
      <c r="O778" s="151" t="s">
        <v>8489</v>
      </c>
      <c r="P778" s="151">
        <v>54042.154566211997</v>
      </c>
      <c r="Q778" s="151">
        <v>1</v>
      </c>
    </row>
    <row r="779" spans="1:17" hidden="1">
      <c r="A779" s="151" t="s">
        <v>732</v>
      </c>
      <c r="B779" s="151" t="s">
        <v>8498</v>
      </c>
      <c r="C779" s="151" t="s">
        <v>8554</v>
      </c>
      <c r="D779" s="151" t="s">
        <v>633</v>
      </c>
      <c r="E779" s="151">
        <v>2015</v>
      </c>
      <c r="F779" s="151" t="s">
        <v>633</v>
      </c>
      <c r="G779" s="151" t="s">
        <v>633</v>
      </c>
      <c r="H779" s="152">
        <v>42005</v>
      </c>
      <c r="I779" s="151" t="s">
        <v>8555</v>
      </c>
      <c r="K779" s="151" t="s">
        <v>8556</v>
      </c>
      <c r="L779" s="151" t="s">
        <v>8554</v>
      </c>
      <c r="M779" s="151" t="s">
        <v>8554</v>
      </c>
      <c r="N779" s="151" t="s">
        <v>8554</v>
      </c>
      <c r="O779" s="151" t="s">
        <v>8489</v>
      </c>
      <c r="P779" s="151">
        <v>0</v>
      </c>
      <c r="Q779" s="151">
        <v>1</v>
      </c>
    </row>
    <row r="780" spans="1:17" hidden="1">
      <c r="A780" s="151" t="s">
        <v>732</v>
      </c>
      <c r="B780" s="151" t="s">
        <v>8498</v>
      </c>
      <c r="C780" s="151" t="s">
        <v>698</v>
      </c>
      <c r="D780" s="151" t="s">
        <v>633</v>
      </c>
      <c r="E780" s="151">
        <v>2015</v>
      </c>
      <c r="F780" s="151" t="s">
        <v>633</v>
      </c>
      <c r="G780" s="151" t="s">
        <v>633</v>
      </c>
      <c r="H780" s="152">
        <v>42005</v>
      </c>
      <c r="I780" s="151" t="s">
        <v>8557</v>
      </c>
      <c r="K780" s="151" t="s">
        <v>8558</v>
      </c>
      <c r="L780" s="151" t="s">
        <v>698</v>
      </c>
      <c r="M780" s="151" t="s">
        <v>698</v>
      </c>
      <c r="N780" s="151" t="s">
        <v>698</v>
      </c>
      <c r="O780" s="151" t="s">
        <v>8489</v>
      </c>
      <c r="P780" s="151">
        <v>0</v>
      </c>
      <c r="Q780" s="151">
        <v>1</v>
      </c>
    </row>
    <row r="781" spans="1:17" hidden="1">
      <c r="A781" s="151" t="s">
        <v>732</v>
      </c>
      <c r="B781" s="151" t="s">
        <v>8498</v>
      </c>
      <c r="C781" s="151" t="s">
        <v>8559</v>
      </c>
      <c r="D781" s="151" t="s">
        <v>633</v>
      </c>
      <c r="E781" s="151">
        <v>2015</v>
      </c>
      <c r="F781" s="151" t="s">
        <v>633</v>
      </c>
      <c r="G781" s="151" t="s">
        <v>633</v>
      </c>
      <c r="H781" s="152">
        <v>42005</v>
      </c>
      <c r="I781" s="151" t="s">
        <v>8555</v>
      </c>
      <c r="K781" s="151" t="s">
        <v>8560</v>
      </c>
      <c r="L781" s="151" t="s">
        <v>8559</v>
      </c>
      <c r="M781" s="151" t="s">
        <v>8559</v>
      </c>
      <c r="N781" s="151" t="s">
        <v>8559</v>
      </c>
      <c r="O781" s="151" t="s">
        <v>8489</v>
      </c>
      <c r="P781" s="151">
        <v>0</v>
      </c>
      <c r="Q781" s="151">
        <v>1</v>
      </c>
    </row>
    <row r="782" spans="1:17" hidden="1">
      <c r="A782" s="151" t="s">
        <v>732</v>
      </c>
      <c r="B782" s="151" t="s">
        <v>8498</v>
      </c>
      <c r="C782" s="151" t="s">
        <v>8646</v>
      </c>
      <c r="D782" s="151" t="s">
        <v>633</v>
      </c>
      <c r="E782" s="151">
        <v>2015</v>
      </c>
      <c r="F782" s="151" t="s">
        <v>633</v>
      </c>
      <c r="G782" s="151" t="s">
        <v>633</v>
      </c>
      <c r="H782" s="152">
        <v>42005</v>
      </c>
      <c r="I782" s="151" t="s">
        <v>8555</v>
      </c>
      <c r="K782" s="151" t="s">
        <v>8647</v>
      </c>
      <c r="L782" s="151" t="s">
        <v>8646</v>
      </c>
      <c r="M782" s="151" t="s">
        <v>8646</v>
      </c>
      <c r="N782" s="151" t="s">
        <v>8646</v>
      </c>
      <c r="O782" s="151" t="s">
        <v>8489</v>
      </c>
      <c r="P782" s="151">
        <v>109496.48678681201</v>
      </c>
      <c r="Q782" s="151">
        <v>1</v>
      </c>
    </row>
    <row r="783" spans="1:17" hidden="1">
      <c r="A783" s="151" t="s">
        <v>732</v>
      </c>
      <c r="B783" s="151" t="s">
        <v>8498</v>
      </c>
      <c r="C783" s="151" t="s">
        <v>733</v>
      </c>
      <c r="D783" s="151" t="s">
        <v>633</v>
      </c>
      <c r="E783" s="151">
        <v>2015</v>
      </c>
      <c r="F783" s="151" t="s">
        <v>633</v>
      </c>
      <c r="G783" s="151" t="s">
        <v>633</v>
      </c>
      <c r="H783" s="152">
        <v>42005</v>
      </c>
      <c r="I783" s="151" t="s">
        <v>8555</v>
      </c>
      <c r="K783" s="151" t="s">
        <v>8561</v>
      </c>
      <c r="L783" s="151" t="s">
        <v>733</v>
      </c>
      <c r="M783" s="151" t="s">
        <v>733</v>
      </c>
      <c r="N783" s="151" t="s">
        <v>733</v>
      </c>
      <c r="O783" s="151" t="s">
        <v>8489</v>
      </c>
      <c r="P783" s="151">
        <v>17395.174949794</v>
      </c>
      <c r="Q783" s="151">
        <v>1</v>
      </c>
    </row>
    <row r="784" spans="1:17" hidden="1">
      <c r="A784" s="151" t="s">
        <v>732</v>
      </c>
      <c r="B784" s="151" t="s">
        <v>8498</v>
      </c>
      <c r="C784" s="151" t="s">
        <v>8562</v>
      </c>
      <c r="D784" s="151" t="s">
        <v>633</v>
      </c>
      <c r="E784" s="151">
        <v>2015</v>
      </c>
      <c r="F784" s="151" t="s">
        <v>633</v>
      </c>
      <c r="G784" s="151" t="s">
        <v>633</v>
      </c>
      <c r="H784" s="152">
        <v>42005</v>
      </c>
      <c r="I784" s="151" t="s">
        <v>8555</v>
      </c>
      <c r="K784" s="151" t="s">
        <v>8563</v>
      </c>
      <c r="L784" s="151" t="s">
        <v>8562</v>
      </c>
      <c r="M784" s="151" t="s">
        <v>8562</v>
      </c>
      <c r="N784" s="151" t="s">
        <v>8562</v>
      </c>
      <c r="O784" s="151" t="s">
        <v>8489</v>
      </c>
      <c r="P784" s="151">
        <v>7817.3544014480003</v>
      </c>
      <c r="Q784" s="151">
        <v>1</v>
      </c>
    </row>
    <row r="785" spans="1:17" hidden="1">
      <c r="A785" s="151" t="s">
        <v>732</v>
      </c>
      <c r="B785" s="151" t="s">
        <v>8498</v>
      </c>
      <c r="C785" s="151" t="s">
        <v>8500</v>
      </c>
      <c r="D785" s="151" t="s">
        <v>633</v>
      </c>
      <c r="E785" s="151">
        <v>2015</v>
      </c>
      <c r="F785" s="151" t="s">
        <v>633</v>
      </c>
      <c r="G785" s="151" t="s">
        <v>633</v>
      </c>
      <c r="H785" s="152">
        <v>42005</v>
      </c>
      <c r="I785" s="151" t="s">
        <v>8557</v>
      </c>
      <c r="K785" s="151" t="s">
        <v>8564</v>
      </c>
      <c r="L785" s="151" t="s">
        <v>8500</v>
      </c>
      <c r="M785" s="151" t="s">
        <v>8500</v>
      </c>
      <c r="N785" s="151" t="s">
        <v>8500</v>
      </c>
      <c r="O785" s="151" t="s">
        <v>8489</v>
      </c>
      <c r="P785" s="151">
        <v>0</v>
      </c>
      <c r="Q785" s="151">
        <v>1</v>
      </c>
    </row>
    <row r="786" spans="1:17" hidden="1">
      <c r="A786" s="151" t="s">
        <v>732</v>
      </c>
      <c r="B786" s="151" t="s">
        <v>8498</v>
      </c>
      <c r="C786" s="151" t="s">
        <v>8500</v>
      </c>
      <c r="D786" s="151" t="s">
        <v>633</v>
      </c>
      <c r="E786" s="151">
        <v>2015</v>
      </c>
      <c r="F786" s="151" t="s">
        <v>633</v>
      </c>
      <c r="G786" s="151" t="s">
        <v>633</v>
      </c>
      <c r="H786" s="152">
        <v>42005</v>
      </c>
      <c r="I786" s="151" t="s">
        <v>8557</v>
      </c>
      <c r="K786" s="151" t="s">
        <v>8565</v>
      </c>
      <c r="L786" s="151" t="s">
        <v>8500</v>
      </c>
      <c r="M786" s="151" t="s">
        <v>8500</v>
      </c>
      <c r="N786" s="151" t="s">
        <v>8500</v>
      </c>
      <c r="O786" s="151" t="s">
        <v>8489</v>
      </c>
      <c r="P786" s="151">
        <v>26561.723583292998</v>
      </c>
      <c r="Q786" s="151">
        <v>1</v>
      </c>
    </row>
    <row r="787" spans="1:17" hidden="1">
      <c r="A787" s="151" t="s">
        <v>732</v>
      </c>
      <c r="B787" s="151" t="s">
        <v>8498</v>
      </c>
      <c r="C787" s="151" t="s">
        <v>8502</v>
      </c>
      <c r="D787" s="151" t="s">
        <v>633</v>
      </c>
      <c r="E787" s="151">
        <v>2015</v>
      </c>
      <c r="F787" s="151" t="s">
        <v>633</v>
      </c>
      <c r="G787" s="151" t="s">
        <v>633</v>
      </c>
      <c r="H787" s="152">
        <v>42005</v>
      </c>
      <c r="I787" s="151" t="s">
        <v>8557</v>
      </c>
      <c r="K787" s="151" t="s">
        <v>8566</v>
      </c>
      <c r="L787" s="151" t="s">
        <v>8502</v>
      </c>
      <c r="M787" s="151" t="s">
        <v>8502</v>
      </c>
      <c r="N787" s="151" t="s">
        <v>8502</v>
      </c>
      <c r="O787" s="151" t="s">
        <v>8489</v>
      </c>
      <c r="P787" s="151">
        <v>131.39122064599999</v>
      </c>
      <c r="Q787" s="151">
        <v>1</v>
      </c>
    </row>
    <row r="788" spans="1:17" hidden="1">
      <c r="A788" s="151" t="s">
        <v>732</v>
      </c>
      <c r="B788" s="151" t="s">
        <v>8498</v>
      </c>
      <c r="C788" s="151" t="s">
        <v>8502</v>
      </c>
      <c r="D788" s="151" t="s">
        <v>633</v>
      </c>
      <c r="E788" s="151">
        <v>2015</v>
      </c>
      <c r="F788" s="151" t="s">
        <v>633</v>
      </c>
      <c r="G788" s="151" t="s">
        <v>633</v>
      </c>
      <c r="H788" s="152">
        <v>42005</v>
      </c>
      <c r="I788" s="151" t="s">
        <v>8557</v>
      </c>
      <c r="K788" s="151" t="s">
        <v>8567</v>
      </c>
      <c r="L788" s="151" t="s">
        <v>8502</v>
      </c>
      <c r="M788" s="151" t="s">
        <v>8502</v>
      </c>
      <c r="N788" s="151" t="s">
        <v>8502</v>
      </c>
      <c r="O788" s="151" t="s">
        <v>8489</v>
      </c>
      <c r="P788" s="151">
        <v>128.67578246400001</v>
      </c>
      <c r="Q788" s="151">
        <v>1</v>
      </c>
    </row>
    <row r="789" spans="1:17" hidden="1">
      <c r="A789" s="151" t="s">
        <v>732</v>
      </c>
      <c r="B789" s="151" t="s">
        <v>8498</v>
      </c>
      <c r="C789" s="151" t="s">
        <v>8502</v>
      </c>
      <c r="D789" s="151" t="s">
        <v>633</v>
      </c>
      <c r="E789" s="151">
        <v>2015</v>
      </c>
      <c r="F789" s="151" t="s">
        <v>633</v>
      </c>
      <c r="G789" s="151" t="s">
        <v>633</v>
      </c>
      <c r="H789" s="152">
        <v>42005</v>
      </c>
      <c r="I789" s="151" t="s">
        <v>8557</v>
      </c>
      <c r="K789" s="151" t="s">
        <v>8568</v>
      </c>
      <c r="L789" s="151" t="s">
        <v>8502</v>
      </c>
      <c r="M789" s="151" t="s">
        <v>8502</v>
      </c>
      <c r="N789" s="151" t="s">
        <v>8502</v>
      </c>
      <c r="O789" s="151" t="s">
        <v>8489</v>
      </c>
      <c r="P789" s="151">
        <v>0</v>
      </c>
      <c r="Q789" s="151">
        <v>1</v>
      </c>
    </row>
    <row r="790" spans="1:17" hidden="1">
      <c r="A790" s="151" t="s">
        <v>732</v>
      </c>
      <c r="B790" s="151" t="s">
        <v>8498</v>
      </c>
      <c r="C790" s="151" t="s">
        <v>8648</v>
      </c>
      <c r="D790" s="151" t="s">
        <v>633</v>
      </c>
      <c r="E790" s="151">
        <v>2015</v>
      </c>
      <c r="F790" s="151" t="s">
        <v>633</v>
      </c>
      <c r="G790" s="151" t="s">
        <v>633</v>
      </c>
      <c r="H790" s="152">
        <v>42005</v>
      </c>
      <c r="I790" s="151" t="s">
        <v>8557</v>
      </c>
      <c r="K790" s="151" t="s">
        <v>8569</v>
      </c>
      <c r="L790" s="151" t="s">
        <v>8648</v>
      </c>
      <c r="M790" s="151" t="s">
        <v>8502</v>
      </c>
      <c r="N790" s="151" t="s">
        <v>8502</v>
      </c>
      <c r="O790" s="151" t="s">
        <v>8489</v>
      </c>
      <c r="P790" s="151">
        <v>0</v>
      </c>
      <c r="Q790" s="151">
        <v>1</v>
      </c>
    </row>
    <row r="791" spans="1:17" hidden="1">
      <c r="A791" s="151" t="s">
        <v>732</v>
      </c>
      <c r="B791" s="151" t="s">
        <v>8498</v>
      </c>
      <c r="C791" s="151" t="s">
        <v>8570</v>
      </c>
      <c r="D791" s="151" t="s">
        <v>633</v>
      </c>
      <c r="E791" s="151">
        <v>2015</v>
      </c>
      <c r="F791" s="151" t="s">
        <v>633</v>
      </c>
      <c r="G791" s="151" t="s">
        <v>633</v>
      </c>
      <c r="H791" s="152">
        <v>42005</v>
      </c>
      <c r="I791" s="151" t="s">
        <v>8557</v>
      </c>
      <c r="K791" s="151" t="s">
        <v>8570</v>
      </c>
      <c r="L791" s="151" t="s">
        <v>8570</v>
      </c>
      <c r="M791" s="151" t="s">
        <v>8570</v>
      </c>
      <c r="N791" s="151" t="s">
        <v>8570</v>
      </c>
      <c r="O791" s="151" t="s">
        <v>8489</v>
      </c>
      <c r="P791" s="151">
        <v>1.634396355</v>
      </c>
      <c r="Q791" s="151">
        <v>1</v>
      </c>
    </row>
    <row r="792" spans="1:17" hidden="1">
      <c r="A792" s="151" t="s">
        <v>732</v>
      </c>
      <c r="B792" s="151" t="s">
        <v>8498</v>
      </c>
      <c r="C792" s="151" t="s">
        <v>8571</v>
      </c>
      <c r="D792" s="151" t="s">
        <v>633</v>
      </c>
      <c r="E792" s="151">
        <v>2015</v>
      </c>
      <c r="F792" s="151" t="s">
        <v>633</v>
      </c>
      <c r="G792" s="151" t="s">
        <v>633</v>
      </c>
      <c r="H792" s="152">
        <v>42005</v>
      </c>
      <c r="I792" s="151" t="s">
        <v>8555</v>
      </c>
      <c r="K792" s="151" t="s">
        <v>8572</v>
      </c>
      <c r="L792" s="151" t="s">
        <v>8571</v>
      </c>
      <c r="M792" s="151" t="s">
        <v>8571</v>
      </c>
      <c r="N792" s="151" t="s">
        <v>8571</v>
      </c>
      <c r="O792" s="151" t="s">
        <v>8489</v>
      </c>
      <c r="P792" s="151">
        <v>2301.377733924</v>
      </c>
      <c r="Q792" s="151">
        <v>1</v>
      </c>
    </row>
    <row r="793" spans="1:17" hidden="1">
      <c r="A793" s="151" t="s">
        <v>732</v>
      </c>
      <c r="B793" s="151" t="s">
        <v>8498</v>
      </c>
      <c r="C793" s="151" t="s">
        <v>8571</v>
      </c>
      <c r="D793" s="151" t="s">
        <v>633</v>
      </c>
      <c r="E793" s="151">
        <v>2015</v>
      </c>
      <c r="F793" s="151" t="s">
        <v>633</v>
      </c>
      <c r="G793" s="151" t="s">
        <v>633</v>
      </c>
      <c r="H793" s="152">
        <v>42005</v>
      </c>
      <c r="I793" s="151" t="s">
        <v>8573</v>
      </c>
      <c r="K793" s="151" t="s">
        <v>8574</v>
      </c>
      <c r="L793" s="151" t="s">
        <v>8571</v>
      </c>
      <c r="M793" s="151" t="s">
        <v>8571</v>
      </c>
      <c r="N793" s="151" t="s">
        <v>8571</v>
      </c>
      <c r="O793" s="151" t="s">
        <v>8489</v>
      </c>
      <c r="P793" s="151">
        <v>0</v>
      </c>
      <c r="Q793" s="151">
        <v>1</v>
      </c>
    </row>
    <row r="794" spans="1:17" hidden="1">
      <c r="A794" s="151" t="s">
        <v>732</v>
      </c>
      <c r="B794" s="151" t="s">
        <v>8498</v>
      </c>
      <c r="C794" s="151" t="s">
        <v>8575</v>
      </c>
      <c r="D794" s="151" t="s">
        <v>633</v>
      </c>
      <c r="E794" s="151">
        <v>2015</v>
      </c>
      <c r="F794" s="151" t="s">
        <v>633</v>
      </c>
      <c r="G794" s="151" t="s">
        <v>633</v>
      </c>
      <c r="H794" s="152">
        <v>42005</v>
      </c>
      <c r="I794" s="151" t="s">
        <v>8573</v>
      </c>
      <c r="K794" s="151" t="s">
        <v>8576</v>
      </c>
      <c r="L794" s="151" t="s">
        <v>8575</v>
      </c>
      <c r="M794" s="151" t="s">
        <v>8575</v>
      </c>
      <c r="N794" s="151" t="s">
        <v>8575</v>
      </c>
      <c r="O794" s="151" t="s">
        <v>8489</v>
      </c>
      <c r="P794" s="151">
        <v>0</v>
      </c>
      <c r="Q794" s="151">
        <v>1</v>
      </c>
    </row>
    <row r="795" spans="1:17" hidden="1">
      <c r="A795" s="151" t="s">
        <v>732</v>
      </c>
      <c r="B795" s="151" t="s">
        <v>8498</v>
      </c>
      <c r="C795" s="151" t="s">
        <v>8577</v>
      </c>
      <c r="D795" s="151" t="s">
        <v>633</v>
      </c>
      <c r="E795" s="151">
        <v>2015</v>
      </c>
      <c r="F795" s="151" t="s">
        <v>633</v>
      </c>
      <c r="G795" s="151" t="s">
        <v>633</v>
      </c>
      <c r="H795" s="152">
        <v>42005</v>
      </c>
      <c r="I795" s="151" t="s">
        <v>8573</v>
      </c>
      <c r="K795" s="151" t="s">
        <v>8578</v>
      </c>
      <c r="L795" s="151" t="s">
        <v>8577</v>
      </c>
      <c r="M795" s="151" t="s">
        <v>8577</v>
      </c>
      <c r="N795" s="151" t="s">
        <v>8577</v>
      </c>
      <c r="O795" s="151" t="s">
        <v>8489</v>
      </c>
      <c r="P795" s="151">
        <v>0</v>
      </c>
      <c r="Q795" s="151">
        <v>1</v>
      </c>
    </row>
    <row r="796" spans="1:17" hidden="1">
      <c r="A796" s="151" t="s">
        <v>732</v>
      </c>
      <c r="B796" s="151" t="s">
        <v>8498</v>
      </c>
      <c r="C796" s="151" t="s">
        <v>8579</v>
      </c>
      <c r="D796" s="151" t="s">
        <v>633</v>
      </c>
      <c r="E796" s="151">
        <v>2015</v>
      </c>
      <c r="F796" s="151" t="s">
        <v>633</v>
      </c>
      <c r="G796" s="151" t="s">
        <v>633</v>
      </c>
      <c r="H796" s="152">
        <v>42005</v>
      </c>
      <c r="I796" s="151" t="s">
        <v>8557</v>
      </c>
      <c r="K796" s="151" t="s">
        <v>8580</v>
      </c>
      <c r="L796" s="151" t="s">
        <v>8579</v>
      </c>
      <c r="M796" s="151" t="s">
        <v>8579</v>
      </c>
      <c r="N796" s="151" t="s">
        <v>8579</v>
      </c>
      <c r="O796" s="151" t="s">
        <v>8489</v>
      </c>
      <c r="P796" s="151">
        <v>2749.8428571429999</v>
      </c>
      <c r="Q796" s="151">
        <v>1</v>
      </c>
    </row>
    <row r="797" spans="1:17" hidden="1">
      <c r="A797" s="151" t="s">
        <v>732</v>
      </c>
      <c r="B797" s="151" t="s">
        <v>8498</v>
      </c>
      <c r="C797" s="151" t="s">
        <v>8582</v>
      </c>
      <c r="D797" s="151" t="s">
        <v>633</v>
      </c>
      <c r="E797" s="151">
        <v>2015</v>
      </c>
      <c r="F797" s="151" t="s">
        <v>633</v>
      </c>
      <c r="G797" s="151" t="s">
        <v>633</v>
      </c>
      <c r="H797" s="152">
        <v>42005</v>
      </c>
      <c r="I797" s="151" t="s">
        <v>8555</v>
      </c>
      <c r="K797" s="151" t="s">
        <v>8583</v>
      </c>
      <c r="L797" s="151" t="s">
        <v>8582</v>
      </c>
      <c r="M797" s="151" t="s">
        <v>8582</v>
      </c>
      <c r="N797" s="151" t="s">
        <v>8582</v>
      </c>
      <c r="O797" s="151" t="s">
        <v>8489</v>
      </c>
      <c r="P797" s="151">
        <v>2717.4155120410001</v>
      </c>
      <c r="Q797" s="151">
        <v>1</v>
      </c>
    </row>
    <row r="798" spans="1:17" hidden="1">
      <c r="A798" s="151" t="s">
        <v>732</v>
      </c>
      <c r="B798" s="151" t="s">
        <v>8584</v>
      </c>
      <c r="C798" s="151" t="s">
        <v>8585</v>
      </c>
      <c r="D798" s="151" t="s">
        <v>633</v>
      </c>
      <c r="E798" s="151">
        <v>2015</v>
      </c>
      <c r="F798" s="151" t="s">
        <v>633</v>
      </c>
      <c r="G798" s="151" t="s">
        <v>633</v>
      </c>
      <c r="H798" s="152">
        <v>42005</v>
      </c>
      <c r="K798" s="151" t="s">
        <v>8586</v>
      </c>
      <c r="L798" s="151" t="s">
        <v>8585</v>
      </c>
      <c r="M798" s="151" t="s">
        <v>8585</v>
      </c>
      <c r="N798" s="151" t="s">
        <v>8585</v>
      </c>
      <c r="O798" s="151" t="s">
        <v>8489</v>
      </c>
      <c r="P798" s="151">
        <v>0</v>
      </c>
      <c r="Q798" s="151">
        <v>1</v>
      </c>
    </row>
    <row r="799" spans="1:17" hidden="1">
      <c r="A799" s="151" t="s">
        <v>732</v>
      </c>
      <c r="B799" s="151" t="s">
        <v>8584</v>
      </c>
      <c r="C799" s="151" t="s">
        <v>8649</v>
      </c>
      <c r="D799" s="151" t="s">
        <v>633</v>
      </c>
      <c r="E799" s="151">
        <v>2015</v>
      </c>
      <c r="F799" s="151" t="s">
        <v>633</v>
      </c>
      <c r="G799" s="151" t="s">
        <v>633</v>
      </c>
      <c r="H799" s="152">
        <v>42005</v>
      </c>
      <c r="K799" s="151" t="s">
        <v>8650</v>
      </c>
      <c r="L799" s="151" t="s">
        <v>8649</v>
      </c>
      <c r="M799" s="151" t="s">
        <v>8649</v>
      </c>
      <c r="N799" s="151" t="s">
        <v>8649</v>
      </c>
      <c r="O799" s="151" t="s">
        <v>8489</v>
      </c>
      <c r="P799" s="151">
        <v>0</v>
      </c>
      <c r="Q799" s="151">
        <v>1</v>
      </c>
    </row>
    <row r="800" spans="1:17" hidden="1">
      <c r="A800" s="151" t="s">
        <v>732</v>
      </c>
      <c r="B800" s="151" t="s">
        <v>8584</v>
      </c>
      <c r="C800" s="151" t="s">
        <v>8587</v>
      </c>
      <c r="D800" s="151" t="s">
        <v>633</v>
      </c>
      <c r="E800" s="151">
        <v>2015</v>
      </c>
      <c r="F800" s="151" t="s">
        <v>633</v>
      </c>
      <c r="G800" s="151" t="s">
        <v>633</v>
      </c>
      <c r="H800" s="152">
        <v>42005</v>
      </c>
      <c r="K800" s="151" t="s">
        <v>8588</v>
      </c>
      <c r="L800" s="151" t="s">
        <v>8587</v>
      </c>
      <c r="M800" s="151" t="s">
        <v>8587</v>
      </c>
      <c r="N800" s="151" t="s">
        <v>8587</v>
      </c>
      <c r="O800" s="151" t="s">
        <v>8489</v>
      </c>
      <c r="P800" s="151">
        <v>0</v>
      </c>
      <c r="Q800" s="151">
        <v>1</v>
      </c>
    </row>
    <row r="801" spans="1:17" hidden="1">
      <c r="A801" s="151" t="s">
        <v>732</v>
      </c>
      <c r="B801" s="151" t="s">
        <v>8584</v>
      </c>
      <c r="C801" s="151" t="s">
        <v>8587</v>
      </c>
      <c r="D801" s="151" t="s">
        <v>633</v>
      </c>
      <c r="E801" s="151">
        <v>2015</v>
      </c>
      <c r="F801" s="151" t="s">
        <v>633</v>
      </c>
      <c r="G801" s="151" t="s">
        <v>633</v>
      </c>
      <c r="H801" s="152">
        <v>42005</v>
      </c>
      <c r="K801" s="151" t="s">
        <v>8589</v>
      </c>
      <c r="L801" s="151" t="s">
        <v>8587</v>
      </c>
      <c r="M801" s="151" t="s">
        <v>8587</v>
      </c>
      <c r="N801" s="151" t="s">
        <v>8587</v>
      </c>
      <c r="O801" s="151" t="s">
        <v>8489</v>
      </c>
      <c r="P801" s="151">
        <v>0</v>
      </c>
      <c r="Q801" s="151">
        <v>1</v>
      </c>
    </row>
    <row r="802" spans="1:17" hidden="1">
      <c r="A802" s="151" t="s">
        <v>732</v>
      </c>
      <c r="B802" s="151" t="s">
        <v>8584</v>
      </c>
      <c r="C802" s="151" t="s">
        <v>8590</v>
      </c>
      <c r="D802" s="151" t="s">
        <v>633</v>
      </c>
      <c r="E802" s="151">
        <v>2015</v>
      </c>
      <c r="F802" s="151" t="s">
        <v>633</v>
      </c>
      <c r="G802" s="151" t="s">
        <v>633</v>
      </c>
      <c r="H802" s="152">
        <v>42005</v>
      </c>
      <c r="K802" s="151" t="s">
        <v>8591</v>
      </c>
      <c r="L802" s="151" t="s">
        <v>8590</v>
      </c>
      <c r="M802" s="151" t="s">
        <v>8590</v>
      </c>
      <c r="N802" s="151" t="s">
        <v>8590</v>
      </c>
      <c r="O802" s="151" t="s">
        <v>8489</v>
      </c>
      <c r="P802" s="151">
        <v>0</v>
      </c>
      <c r="Q802" s="151">
        <v>1</v>
      </c>
    </row>
    <row r="803" spans="1:17" hidden="1">
      <c r="A803" s="151" t="s">
        <v>732</v>
      </c>
      <c r="B803" s="151" t="s">
        <v>8584</v>
      </c>
      <c r="C803" s="151" t="s">
        <v>8592</v>
      </c>
      <c r="D803" s="151" t="s">
        <v>633</v>
      </c>
      <c r="E803" s="151">
        <v>2015</v>
      </c>
      <c r="F803" s="151" t="s">
        <v>633</v>
      </c>
      <c r="G803" s="151" t="s">
        <v>633</v>
      </c>
      <c r="H803" s="152">
        <v>42005</v>
      </c>
      <c r="K803" s="151" t="s">
        <v>8593</v>
      </c>
      <c r="L803" s="151" t="s">
        <v>8592</v>
      </c>
      <c r="M803" s="151" t="s">
        <v>8592</v>
      </c>
      <c r="N803" s="151" t="s">
        <v>8592</v>
      </c>
      <c r="O803" s="151" t="s">
        <v>8489</v>
      </c>
      <c r="P803" s="151">
        <v>0</v>
      </c>
      <c r="Q803" s="151">
        <v>1</v>
      </c>
    </row>
    <row r="804" spans="1:17" hidden="1">
      <c r="A804" s="151" t="s">
        <v>732</v>
      </c>
      <c r="B804" s="151" t="s">
        <v>8584</v>
      </c>
      <c r="C804" s="151" t="s">
        <v>8620</v>
      </c>
      <c r="D804" s="151" t="s">
        <v>633</v>
      </c>
      <c r="E804" s="151">
        <v>2015</v>
      </c>
      <c r="F804" s="151" t="s">
        <v>633</v>
      </c>
      <c r="G804" s="151" t="s">
        <v>633</v>
      </c>
      <c r="H804" s="152">
        <v>42005</v>
      </c>
      <c r="K804" s="151" t="s">
        <v>8651</v>
      </c>
      <c r="L804" s="151" t="s">
        <v>8620</v>
      </c>
      <c r="M804" s="151" t="s">
        <v>8620</v>
      </c>
      <c r="N804" s="151" t="s">
        <v>8620</v>
      </c>
      <c r="O804" s="151" t="s">
        <v>8489</v>
      </c>
      <c r="P804" s="151">
        <v>0</v>
      </c>
      <c r="Q804" s="151">
        <v>1</v>
      </c>
    </row>
    <row r="805" spans="1:17" hidden="1">
      <c r="A805" s="151" t="s">
        <v>732</v>
      </c>
      <c r="B805" s="151" t="s">
        <v>8584</v>
      </c>
      <c r="C805" s="151" t="s">
        <v>8597</v>
      </c>
      <c r="D805" s="151" t="s">
        <v>633</v>
      </c>
      <c r="E805" s="151">
        <v>2015</v>
      </c>
      <c r="F805" s="151" t="s">
        <v>633</v>
      </c>
      <c r="G805" s="151" t="s">
        <v>633</v>
      </c>
      <c r="H805" s="152">
        <v>42005</v>
      </c>
      <c r="K805" s="151" t="s">
        <v>8598</v>
      </c>
      <c r="L805" s="151" t="s">
        <v>8597</v>
      </c>
      <c r="M805" s="151" t="s">
        <v>8597</v>
      </c>
      <c r="N805" s="151" t="s">
        <v>8597</v>
      </c>
      <c r="O805" s="151" t="s">
        <v>8489</v>
      </c>
      <c r="P805" s="151">
        <v>4642.7591521080003</v>
      </c>
      <c r="Q805" s="151">
        <v>1</v>
      </c>
    </row>
    <row r="806" spans="1:17" hidden="1">
      <c r="A806" s="151" t="s">
        <v>732</v>
      </c>
      <c r="B806" s="151" t="s">
        <v>8584</v>
      </c>
      <c r="C806" s="151" t="s">
        <v>8599</v>
      </c>
      <c r="D806" s="151" t="s">
        <v>633</v>
      </c>
      <c r="E806" s="151">
        <v>2015</v>
      </c>
      <c r="F806" s="151" t="s">
        <v>633</v>
      </c>
      <c r="G806" s="151" t="s">
        <v>633</v>
      </c>
      <c r="H806" s="152">
        <v>42005</v>
      </c>
      <c r="K806" s="151" t="s">
        <v>8600</v>
      </c>
      <c r="L806" s="151" t="s">
        <v>8599</v>
      </c>
      <c r="M806" s="151" t="s">
        <v>8599</v>
      </c>
      <c r="N806" s="151" t="s">
        <v>8599</v>
      </c>
      <c r="O806" s="151" t="s">
        <v>8489</v>
      </c>
      <c r="P806" s="151">
        <v>0</v>
      </c>
      <c r="Q806" s="151">
        <v>1</v>
      </c>
    </row>
    <row r="807" spans="1:17" hidden="1">
      <c r="A807" s="151" t="s">
        <v>732</v>
      </c>
      <c r="B807" s="151" t="s">
        <v>8584</v>
      </c>
      <c r="C807" s="151" t="s">
        <v>8601</v>
      </c>
      <c r="D807" s="151" t="s">
        <v>633</v>
      </c>
      <c r="E807" s="151">
        <v>2015</v>
      </c>
      <c r="F807" s="151" t="s">
        <v>633</v>
      </c>
      <c r="G807" s="151" t="s">
        <v>633</v>
      </c>
      <c r="H807" s="152">
        <v>42005</v>
      </c>
      <c r="K807" s="151" t="s">
        <v>8602</v>
      </c>
      <c r="L807" s="151" t="s">
        <v>8601</v>
      </c>
      <c r="M807" s="151" t="s">
        <v>8601</v>
      </c>
      <c r="N807" s="151" t="s">
        <v>8601</v>
      </c>
      <c r="O807" s="151" t="s">
        <v>8489</v>
      </c>
      <c r="P807" s="151">
        <v>24520.104191194001</v>
      </c>
      <c r="Q807" s="151">
        <v>1</v>
      </c>
    </row>
    <row r="808" spans="1:17" hidden="1">
      <c r="A808" s="151" t="s">
        <v>732</v>
      </c>
      <c r="B808" s="151" t="s">
        <v>8584</v>
      </c>
      <c r="C808" s="151" t="s">
        <v>8652</v>
      </c>
      <c r="D808" s="151" t="s">
        <v>633</v>
      </c>
      <c r="E808" s="151">
        <v>2015</v>
      </c>
      <c r="F808" s="151" t="s">
        <v>633</v>
      </c>
      <c r="G808" s="151" t="s">
        <v>633</v>
      </c>
      <c r="H808" s="152">
        <v>42005</v>
      </c>
      <c r="K808" s="151" t="s">
        <v>8653</v>
      </c>
      <c r="L808" s="151" t="s">
        <v>8652</v>
      </c>
      <c r="M808" s="151" t="s">
        <v>8652</v>
      </c>
      <c r="N808" s="151" t="s">
        <v>8652</v>
      </c>
      <c r="O808" s="151" t="s">
        <v>8489</v>
      </c>
      <c r="P808" s="151">
        <v>-609224.39700354298</v>
      </c>
      <c r="Q808" s="151">
        <v>1</v>
      </c>
    </row>
    <row r="809" spans="1:17" hidden="1">
      <c r="A809" s="151" t="s">
        <v>8518</v>
      </c>
      <c r="B809" s="151" t="s">
        <v>8498</v>
      </c>
      <c r="C809" s="151" t="s">
        <v>8654</v>
      </c>
      <c r="D809" s="151" t="s">
        <v>716</v>
      </c>
      <c r="E809" s="151">
        <v>2015</v>
      </c>
      <c r="F809" s="151" t="s">
        <v>716</v>
      </c>
      <c r="G809" s="151" t="s">
        <v>716</v>
      </c>
      <c r="H809" s="152">
        <v>42005</v>
      </c>
      <c r="K809" s="151" t="s">
        <v>8655</v>
      </c>
      <c r="L809" s="151" t="s">
        <v>8654</v>
      </c>
      <c r="M809" s="151" t="s">
        <v>8654</v>
      </c>
      <c r="N809" s="151" t="s">
        <v>8654</v>
      </c>
      <c r="O809" s="151" t="s">
        <v>8489</v>
      </c>
      <c r="P809" s="151">
        <v>774695.96409067803</v>
      </c>
      <c r="Q809" s="151">
        <v>1</v>
      </c>
    </row>
    <row r="810" spans="1:17" hidden="1">
      <c r="A810" s="151" t="s">
        <v>8533</v>
      </c>
      <c r="B810" s="151" t="s">
        <v>8498</v>
      </c>
      <c r="C810" s="151" t="s">
        <v>8654</v>
      </c>
      <c r="D810" s="151" t="s">
        <v>716</v>
      </c>
      <c r="E810" s="151">
        <v>2015</v>
      </c>
      <c r="F810" s="151" t="s">
        <v>716</v>
      </c>
      <c r="G810" s="151" t="s">
        <v>716</v>
      </c>
      <c r="H810" s="152">
        <v>42005</v>
      </c>
      <c r="K810" s="151" t="s">
        <v>766</v>
      </c>
      <c r="L810" s="151" t="s">
        <v>8654</v>
      </c>
      <c r="M810" s="151" t="s">
        <v>8654</v>
      </c>
      <c r="N810" s="151" t="s">
        <v>8654</v>
      </c>
      <c r="O810" s="151" t="s">
        <v>8489</v>
      </c>
      <c r="P810" s="151">
        <v>1488703.00321022</v>
      </c>
      <c r="Q810" s="151">
        <v>1</v>
      </c>
    </row>
    <row r="811" spans="1:17" hidden="1">
      <c r="A811" s="151" t="s">
        <v>734</v>
      </c>
      <c r="B811" s="151" t="s">
        <v>8528</v>
      </c>
      <c r="C811" s="151" t="s">
        <v>8656</v>
      </c>
      <c r="D811" s="151" t="s">
        <v>716</v>
      </c>
      <c r="E811" s="151">
        <v>2015</v>
      </c>
      <c r="F811" s="151" t="s">
        <v>716</v>
      </c>
      <c r="G811" s="151" t="s">
        <v>716</v>
      </c>
      <c r="H811" s="152">
        <v>42005</v>
      </c>
      <c r="K811" s="151" t="s">
        <v>8657</v>
      </c>
      <c r="L811" s="151" t="s">
        <v>8656</v>
      </c>
      <c r="M811" s="151" t="s">
        <v>8656</v>
      </c>
      <c r="N811" s="151" t="s">
        <v>8656</v>
      </c>
      <c r="O811" s="151" t="s">
        <v>8489</v>
      </c>
      <c r="P811" s="151">
        <v>55272.004200000003</v>
      </c>
      <c r="Q811" s="151">
        <v>1</v>
      </c>
    </row>
    <row r="812" spans="1:17" hidden="1">
      <c r="A812" s="151" t="s">
        <v>8532</v>
      </c>
      <c r="B812" s="151" t="s">
        <v>8498</v>
      </c>
      <c r="C812" s="151" t="s">
        <v>8654</v>
      </c>
      <c r="D812" s="151" t="s">
        <v>716</v>
      </c>
      <c r="E812" s="151">
        <v>2015</v>
      </c>
      <c r="F812" s="151" t="s">
        <v>716</v>
      </c>
      <c r="G812" s="151" t="s">
        <v>716</v>
      </c>
      <c r="H812" s="152">
        <v>42005</v>
      </c>
      <c r="K812" s="151" t="s">
        <v>8654</v>
      </c>
      <c r="L812" s="151" t="s">
        <v>8654</v>
      </c>
      <c r="M812" s="151" t="s">
        <v>8654</v>
      </c>
      <c r="N812" s="151" t="s">
        <v>8654</v>
      </c>
      <c r="O812" s="151" t="s">
        <v>8489</v>
      </c>
      <c r="P812" s="151">
        <v>176324.09388026901</v>
      </c>
      <c r="Q812" s="151">
        <v>1</v>
      </c>
    </row>
    <row r="813" spans="1:17" hidden="1">
      <c r="A813" s="151" t="s">
        <v>8532</v>
      </c>
      <c r="B813" s="151" t="s">
        <v>8498</v>
      </c>
      <c r="C813" s="151" t="s">
        <v>8654</v>
      </c>
      <c r="D813" s="151" t="s">
        <v>716</v>
      </c>
      <c r="E813" s="151">
        <v>2015</v>
      </c>
      <c r="F813" s="151" t="s">
        <v>716</v>
      </c>
      <c r="G813" s="151" t="s">
        <v>716</v>
      </c>
      <c r="H813" s="152">
        <v>42005</v>
      </c>
      <c r="K813" s="151" t="s">
        <v>8654</v>
      </c>
      <c r="L813" s="151" t="s">
        <v>8654</v>
      </c>
      <c r="M813" s="151" t="s">
        <v>8654</v>
      </c>
      <c r="N813" s="151" t="s">
        <v>8654</v>
      </c>
      <c r="O813" s="151" t="s">
        <v>8489</v>
      </c>
      <c r="P813" s="151">
        <v>34005.360962623003</v>
      </c>
      <c r="Q813" s="151">
        <v>1</v>
      </c>
    </row>
    <row r="814" spans="1:17" hidden="1">
      <c r="A814" s="151" t="s">
        <v>8532</v>
      </c>
      <c r="B814" s="151" t="s">
        <v>8498</v>
      </c>
      <c r="C814" s="151" t="s">
        <v>8654</v>
      </c>
      <c r="D814" s="151" t="s">
        <v>716</v>
      </c>
      <c r="E814" s="151">
        <v>2015</v>
      </c>
      <c r="F814" s="151" t="s">
        <v>716</v>
      </c>
      <c r="G814" s="151" t="s">
        <v>716</v>
      </c>
      <c r="H814" s="152">
        <v>42005</v>
      </c>
      <c r="K814" s="151" t="s">
        <v>8654</v>
      </c>
      <c r="L814" s="151" t="s">
        <v>8654</v>
      </c>
      <c r="M814" s="151" t="s">
        <v>8654</v>
      </c>
      <c r="N814" s="151" t="s">
        <v>8654</v>
      </c>
      <c r="O814" s="151" t="s">
        <v>8489</v>
      </c>
      <c r="P814" s="151">
        <v>34.796744248000003</v>
      </c>
      <c r="Q814" s="151">
        <v>1</v>
      </c>
    </row>
    <row r="815" spans="1:17" hidden="1">
      <c r="A815" s="151" t="s">
        <v>8532</v>
      </c>
      <c r="B815" s="151" t="s">
        <v>8498</v>
      </c>
      <c r="C815" s="151" t="s">
        <v>8658</v>
      </c>
      <c r="D815" s="151" t="s">
        <v>716</v>
      </c>
      <c r="E815" s="151">
        <v>2015</v>
      </c>
      <c r="F815" s="151" t="s">
        <v>716</v>
      </c>
      <c r="G815" s="151" t="s">
        <v>716</v>
      </c>
      <c r="H815" s="152">
        <v>42005</v>
      </c>
      <c r="K815" s="151" t="s">
        <v>8658</v>
      </c>
      <c r="L815" s="151" t="s">
        <v>8658</v>
      </c>
      <c r="M815" s="151" t="s">
        <v>8658</v>
      </c>
      <c r="N815" s="151" t="s">
        <v>8658</v>
      </c>
      <c r="O815" s="151" t="s">
        <v>8489</v>
      </c>
      <c r="P815" s="151">
        <v>1969.339752761</v>
      </c>
      <c r="Q815" s="151">
        <v>1</v>
      </c>
    </row>
    <row r="816" spans="1:17" hidden="1">
      <c r="A816" s="151" t="s">
        <v>8532</v>
      </c>
      <c r="B816" s="151" t="s">
        <v>8639</v>
      </c>
      <c r="C816" s="151" t="s">
        <v>8641</v>
      </c>
      <c r="D816" s="151" t="s">
        <v>716</v>
      </c>
      <c r="E816" s="151">
        <v>2015</v>
      </c>
      <c r="F816" s="151" t="s">
        <v>716</v>
      </c>
      <c r="G816" s="151" t="s">
        <v>716</v>
      </c>
      <c r="H816" s="152">
        <v>42005</v>
      </c>
      <c r="K816" s="151" t="s">
        <v>8659</v>
      </c>
      <c r="L816" s="151" t="s">
        <v>8641</v>
      </c>
      <c r="M816" s="151" t="s">
        <v>8641</v>
      </c>
      <c r="N816" s="151" t="s">
        <v>8641</v>
      </c>
      <c r="O816" s="151" t="s">
        <v>8489</v>
      </c>
      <c r="P816" s="151">
        <v>223490.55955537499</v>
      </c>
      <c r="Q816" s="151">
        <v>1</v>
      </c>
    </row>
    <row r="817" spans="1:17" hidden="1">
      <c r="A817" s="151" t="s">
        <v>8484</v>
      </c>
      <c r="B817" s="151" t="s">
        <v>642</v>
      </c>
      <c r="C817" s="151" t="s">
        <v>8485</v>
      </c>
      <c r="D817" s="151" t="s">
        <v>188</v>
      </c>
      <c r="E817" s="151">
        <v>2015</v>
      </c>
      <c r="F817" s="151" t="s">
        <v>188</v>
      </c>
      <c r="G817" s="151" t="s">
        <v>188</v>
      </c>
      <c r="H817" s="152">
        <v>42005</v>
      </c>
      <c r="I817" s="151" t="s">
        <v>8486</v>
      </c>
      <c r="K817" s="151" t="s">
        <v>8660</v>
      </c>
      <c r="L817" s="151" t="s">
        <v>8485</v>
      </c>
      <c r="M817" s="151" t="s">
        <v>1014</v>
      </c>
      <c r="N817" s="151" t="s">
        <v>8488</v>
      </c>
      <c r="O817" s="151" t="s">
        <v>8489</v>
      </c>
      <c r="P817" s="151">
        <v>9955.8125088550005</v>
      </c>
      <c r="Q817" s="151">
        <v>1</v>
      </c>
    </row>
    <row r="818" spans="1:17" hidden="1">
      <c r="A818" s="151" t="s">
        <v>8484</v>
      </c>
      <c r="B818" s="151" t="s">
        <v>642</v>
      </c>
      <c r="C818" s="151" t="s">
        <v>8661</v>
      </c>
      <c r="D818" s="151" t="s">
        <v>188</v>
      </c>
      <c r="E818" s="151">
        <v>2015</v>
      </c>
      <c r="F818" s="151" t="s">
        <v>188</v>
      </c>
      <c r="G818" s="151" t="s">
        <v>188</v>
      </c>
      <c r="H818" s="152">
        <v>42005</v>
      </c>
      <c r="I818" s="151" t="s">
        <v>8486</v>
      </c>
      <c r="K818" s="151" t="s">
        <v>8662</v>
      </c>
      <c r="L818" s="151" t="s">
        <v>8661</v>
      </c>
      <c r="M818" s="151" t="s">
        <v>1014</v>
      </c>
      <c r="N818" s="151" t="s">
        <v>8488</v>
      </c>
      <c r="O818" s="151" t="s">
        <v>8489</v>
      </c>
      <c r="P818" s="151">
        <v>324982.43422119098</v>
      </c>
      <c r="Q818" s="151">
        <v>1</v>
      </c>
    </row>
    <row r="819" spans="1:17" hidden="1">
      <c r="A819" s="151" t="s">
        <v>8484</v>
      </c>
      <c r="B819" s="151" t="s">
        <v>642</v>
      </c>
      <c r="C819" s="151" t="s">
        <v>8661</v>
      </c>
      <c r="D819" s="151" t="s">
        <v>188</v>
      </c>
      <c r="E819" s="151">
        <v>2015</v>
      </c>
      <c r="F819" s="151" t="s">
        <v>188</v>
      </c>
      <c r="G819" s="151" t="s">
        <v>188</v>
      </c>
      <c r="H819" s="152">
        <v>42005</v>
      </c>
      <c r="I819" s="151" t="s">
        <v>8486</v>
      </c>
      <c r="K819" s="151" t="s">
        <v>8663</v>
      </c>
      <c r="L819" s="151" t="s">
        <v>8661</v>
      </c>
      <c r="M819" s="151" t="s">
        <v>1014</v>
      </c>
      <c r="N819" s="151" t="s">
        <v>8488</v>
      </c>
      <c r="O819" s="151" t="s">
        <v>8489</v>
      </c>
      <c r="P819" s="151">
        <v>2230990.42693647</v>
      </c>
      <c r="Q819" s="151">
        <v>1</v>
      </c>
    </row>
    <row r="820" spans="1:17">
      <c r="A820" s="151" t="s">
        <v>8484</v>
      </c>
      <c r="B820" s="151" t="s">
        <v>642</v>
      </c>
      <c r="C820" s="151" t="s">
        <v>8603</v>
      </c>
      <c r="D820" s="151" t="s">
        <v>188</v>
      </c>
      <c r="E820" s="151">
        <v>2015</v>
      </c>
      <c r="F820" s="151" t="s">
        <v>188</v>
      </c>
      <c r="G820" s="151" t="s">
        <v>188</v>
      </c>
      <c r="H820" s="152">
        <v>42005</v>
      </c>
      <c r="I820" s="151" t="s">
        <v>8486</v>
      </c>
      <c r="K820" s="151" t="s">
        <v>8664</v>
      </c>
      <c r="L820" s="151" t="s">
        <v>8603</v>
      </c>
      <c r="M820" s="151" t="s">
        <v>1014</v>
      </c>
      <c r="N820" s="151" t="s">
        <v>8488</v>
      </c>
      <c r="O820" s="151" t="s">
        <v>8489</v>
      </c>
      <c r="P820" s="151">
        <v>1540877.34760277</v>
      </c>
      <c r="Q820" s="151">
        <v>1</v>
      </c>
    </row>
    <row r="821" spans="1:17" hidden="1">
      <c r="A821" s="151" t="s">
        <v>8484</v>
      </c>
      <c r="B821" s="151" t="s">
        <v>642</v>
      </c>
      <c r="C821" s="151" t="s">
        <v>8665</v>
      </c>
      <c r="D821" s="151" t="s">
        <v>188</v>
      </c>
      <c r="E821" s="151">
        <v>2015</v>
      </c>
      <c r="F821" s="151" t="s">
        <v>188</v>
      </c>
      <c r="G821" s="151" t="s">
        <v>188</v>
      </c>
      <c r="H821" s="152">
        <v>42005</v>
      </c>
      <c r="I821" s="151" t="s">
        <v>8486</v>
      </c>
      <c r="K821" s="151" t="s">
        <v>8666</v>
      </c>
      <c r="L821" s="151" t="s">
        <v>8665</v>
      </c>
      <c r="M821" s="151" t="s">
        <v>1014</v>
      </c>
      <c r="N821" s="151" t="s">
        <v>8488</v>
      </c>
      <c r="O821" s="151" t="s">
        <v>8489</v>
      </c>
      <c r="P821" s="151">
        <v>1038106.85394872</v>
      </c>
      <c r="Q821" s="151">
        <v>1</v>
      </c>
    </row>
    <row r="822" spans="1:17" hidden="1">
      <c r="A822" s="151" t="s">
        <v>8484</v>
      </c>
      <c r="B822" s="151" t="s">
        <v>642</v>
      </c>
      <c r="C822" s="151" t="s">
        <v>8667</v>
      </c>
      <c r="D822" s="151" t="s">
        <v>188</v>
      </c>
      <c r="E822" s="151">
        <v>2015</v>
      </c>
      <c r="F822" s="151" t="s">
        <v>188</v>
      </c>
      <c r="G822" s="151" t="s">
        <v>188</v>
      </c>
      <c r="H822" s="152">
        <v>42005</v>
      </c>
      <c r="I822" s="151" t="s">
        <v>8490</v>
      </c>
      <c r="K822" s="151" t="s">
        <v>8668</v>
      </c>
      <c r="L822" s="151" t="s">
        <v>8667</v>
      </c>
      <c r="M822" s="151" t="s">
        <v>8492</v>
      </c>
      <c r="N822" s="151" t="s">
        <v>8493</v>
      </c>
      <c r="O822" s="151" t="s">
        <v>8489</v>
      </c>
      <c r="P822" s="151">
        <v>967731.06768962496</v>
      </c>
      <c r="Q822" s="151">
        <v>1</v>
      </c>
    </row>
    <row r="823" spans="1:17" hidden="1">
      <c r="A823" s="151" t="s">
        <v>8484</v>
      </c>
      <c r="B823" s="151" t="s">
        <v>642</v>
      </c>
      <c r="C823" s="151" t="s">
        <v>8669</v>
      </c>
      <c r="D823" s="151" t="s">
        <v>188</v>
      </c>
      <c r="E823" s="151">
        <v>2015</v>
      </c>
      <c r="F823" s="151" t="s">
        <v>188</v>
      </c>
      <c r="G823" s="151" t="s">
        <v>188</v>
      </c>
      <c r="H823" s="152">
        <v>42005</v>
      </c>
      <c r="I823" s="151" t="s">
        <v>8486</v>
      </c>
      <c r="K823" s="151" t="s">
        <v>8670</v>
      </c>
      <c r="L823" s="151" t="s">
        <v>8669</v>
      </c>
      <c r="M823" s="151" t="s">
        <v>1014</v>
      </c>
      <c r="N823" s="151" t="s">
        <v>8488</v>
      </c>
      <c r="O823" s="151" t="s">
        <v>8489</v>
      </c>
      <c r="P823" s="151">
        <v>3602536.1226246501</v>
      </c>
      <c r="Q823" s="151">
        <v>1</v>
      </c>
    </row>
    <row r="824" spans="1:17" hidden="1">
      <c r="A824" s="151" t="s">
        <v>8484</v>
      </c>
      <c r="B824" s="151" t="s">
        <v>642</v>
      </c>
      <c r="C824" s="151" t="s">
        <v>8671</v>
      </c>
      <c r="D824" s="151" t="s">
        <v>188</v>
      </c>
      <c r="E824" s="151">
        <v>2015</v>
      </c>
      <c r="F824" s="151" t="s">
        <v>188</v>
      </c>
      <c r="G824" s="151" t="s">
        <v>188</v>
      </c>
      <c r="H824" s="152">
        <v>42005</v>
      </c>
      <c r="I824" s="151" t="s">
        <v>8490</v>
      </c>
      <c r="K824" s="151" t="s">
        <v>8672</v>
      </c>
      <c r="L824" s="151" t="s">
        <v>8671</v>
      </c>
      <c r="M824" s="151" t="s">
        <v>8492</v>
      </c>
      <c r="N824" s="151" t="s">
        <v>8493</v>
      </c>
      <c r="O824" s="151" t="s">
        <v>8489</v>
      </c>
      <c r="P824" s="151">
        <v>781051.29167587298</v>
      </c>
      <c r="Q824" s="151">
        <v>1</v>
      </c>
    </row>
    <row r="825" spans="1:17" hidden="1">
      <c r="A825" s="151" t="s">
        <v>8484</v>
      </c>
      <c r="B825" s="151" t="s">
        <v>642</v>
      </c>
      <c r="C825" s="151" t="s">
        <v>8673</v>
      </c>
      <c r="D825" s="151" t="s">
        <v>188</v>
      </c>
      <c r="E825" s="151">
        <v>2015</v>
      </c>
      <c r="F825" s="151" t="s">
        <v>188</v>
      </c>
      <c r="G825" s="151" t="s">
        <v>188</v>
      </c>
      <c r="H825" s="152">
        <v>42005</v>
      </c>
      <c r="I825" s="151" t="s">
        <v>8486</v>
      </c>
      <c r="K825" s="151" t="s">
        <v>8674</v>
      </c>
      <c r="L825" s="151" t="s">
        <v>8673</v>
      </c>
      <c r="M825" s="151" t="s">
        <v>1014</v>
      </c>
      <c r="N825" s="151" t="s">
        <v>8488</v>
      </c>
      <c r="O825" s="151" t="s">
        <v>8489</v>
      </c>
      <c r="P825" s="151">
        <v>688335.12199104205</v>
      </c>
      <c r="Q825" s="151">
        <v>1</v>
      </c>
    </row>
    <row r="826" spans="1:17" hidden="1">
      <c r="A826" s="151" t="s">
        <v>8484</v>
      </c>
      <c r="B826" s="151" t="s">
        <v>642</v>
      </c>
      <c r="C826" s="151" t="s">
        <v>8673</v>
      </c>
      <c r="D826" s="151" t="s">
        <v>188</v>
      </c>
      <c r="E826" s="151">
        <v>2015</v>
      </c>
      <c r="F826" s="151" t="s">
        <v>188</v>
      </c>
      <c r="G826" s="151" t="s">
        <v>188</v>
      </c>
      <c r="H826" s="152">
        <v>42005</v>
      </c>
      <c r="I826" s="151" t="s">
        <v>8486</v>
      </c>
      <c r="K826" s="151" t="s">
        <v>8675</v>
      </c>
      <c r="L826" s="151" t="s">
        <v>8673</v>
      </c>
      <c r="M826" s="151" t="s">
        <v>1014</v>
      </c>
      <c r="N826" s="151" t="s">
        <v>8488</v>
      </c>
      <c r="O826" s="151" t="s">
        <v>8489</v>
      </c>
      <c r="P826" s="151">
        <v>3847050.0308920299</v>
      </c>
      <c r="Q826" s="151">
        <v>1</v>
      </c>
    </row>
    <row r="827" spans="1:17" hidden="1">
      <c r="A827" s="151" t="s">
        <v>8484</v>
      </c>
      <c r="B827" s="151" t="s">
        <v>642</v>
      </c>
      <c r="C827" s="151" t="s">
        <v>8676</v>
      </c>
      <c r="D827" s="151" t="s">
        <v>188</v>
      </c>
      <c r="E827" s="151">
        <v>2015</v>
      </c>
      <c r="F827" s="151" t="s">
        <v>188</v>
      </c>
      <c r="G827" s="151" t="s">
        <v>188</v>
      </c>
      <c r="H827" s="152">
        <v>42005</v>
      </c>
      <c r="I827" s="151" t="s">
        <v>8486</v>
      </c>
      <c r="K827" s="151" t="s">
        <v>8677</v>
      </c>
      <c r="L827" s="151" t="s">
        <v>8676</v>
      </c>
      <c r="M827" s="151" t="s">
        <v>1014</v>
      </c>
      <c r="N827" s="151" t="s">
        <v>8488</v>
      </c>
      <c r="O827" s="151" t="s">
        <v>8489</v>
      </c>
      <c r="P827" s="151">
        <v>196321.31582610001</v>
      </c>
      <c r="Q827" s="151">
        <v>1</v>
      </c>
    </row>
    <row r="828" spans="1:17" hidden="1">
      <c r="A828" s="151" t="s">
        <v>8484</v>
      </c>
      <c r="B828" s="151" t="s">
        <v>642</v>
      </c>
      <c r="C828" s="151" t="s">
        <v>8678</v>
      </c>
      <c r="D828" s="151" t="s">
        <v>188</v>
      </c>
      <c r="E828" s="151">
        <v>2015</v>
      </c>
      <c r="F828" s="151" t="s">
        <v>188</v>
      </c>
      <c r="G828" s="151" t="s">
        <v>188</v>
      </c>
      <c r="H828" s="152">
        <v>42005</v>
      </c>
      <c r="I828" s="151" t="s">
        <v>8486</v>
      </c>
      <c r="K828" s="151" t="s">
        <v>8679</v>
      </c>
      <c r="L828" s="151" t="s">
        <v>8678</v>
      </c>
      <c r="M828" s="151" t="s">
        <v>1014</v>
      </c>
      <c r="N828" s="151" t="s">
        <v>8488</v>
      </c>
      <c r="O828" s="151" t="s">
        <v>8489</v>
      </c>
      <c r="P828" s="151">
        <v>2809859.1715245298</v>
      </c>
      <c r="Q828" s="151">
        <v>1</v>
      </c>
    </row>
    <row r="829" spans="1:17" hidden="1">
      <c r="A829" s="151" t="s">
        <v>8484</v>
      </c>
      <c r="B829" s="151" t="s">
        <v>8498</v>
      </c>
      <c r="C829" s="151" t="s">
        <v>698</v>
      </c>
      <c r="D829" s="151" t="s">
        <v>188</v>
      </c>
      <c r="E829" s="151">
        <v>2015</v>
      </c>
      <c r="F829" s="151" t="s">
        <v>188</v>
      </c>
      <c r="G829" s="151" t="s">
        <v>188</v>
      </c>
      <c r="H829" s="152">
        <v>42005</v>
      </c>
      <c r="K829" s="151" t="s">
        <v>8499</v>
      </c>
      <c r="L829" s="151" t="s">
        <v>698</v>
      </c>
      <c r="M829" s="151" t="s">
        <v>698</v>
      </c>
      <c r="N829" s="151" t="s">
        <v>698</v>
      </c>
      <c r="O829" s="151" t="s">
        <v>8489</v>
      </c>
      <c r="P829" s="151">
        <v>0</v>
      </c>
      <c r="Q829" s="151">
        <v>1</v>
      </c>
    </row>
    <row r="830" spans="1:17" hidden="1">
      <c r="A830" s="151" t="s">
        <v>8484</v>
      </c>
      <c r="B830" s="151" t="s">
        <v>8498</v>
      </c>
      <c r="C830" s="151" t="s">
        <v>8500</v>
      </c>
      <c r="D830" s="151" t="s">
        <v>188</v>
      </c>
      <c r="E830" s="151">
        <v>2015</v>
      </c>
      <c r="F830" s="151" t="s">
        <v>188</v>
      </c>
      <c r="G830" s="151" t="s">
        <v>188</v>
      </c>
      <c r="H830" s="152">
        <v>42005</v>
      </c>
      <c r="K830" s="151" t="s">
        <v>8501</v>
      </c>
      <c r="L830" s="151" t="s">
        <v>8500</v>
      </c>
      <c r="M830" s="151" t="s">
        <v>8500</v>
      </c>
      <c r="N830" s="151" t="s">
        <v>8500</v>
      </c>
      <c r="O830" s="151" t="s">
        <v>8489</v>
      </c>
      <c r="P830" s="151">
        <v>0</v>
      </c>
      <c r="Q830" s="151">
        <v>1</v>
      </c>
    </row>
    <row r="831" spans="1:17" hidden="1">
      <c r="A831" s="151" t="s">
        <v>8484</v>
      </c>
      <c r="B831" s="151" t="s">
        <v>8498</v>
      </c>
      <c r="C831" s="151" t="s">
        <v>8502</v>
      </c>
      <c r="D831" s="151" t="s">
        <v>188</v>
      </c>
      <c r="E831" s="151">
        <v>2015</v>
      </c>
      <c r="F831" s="151" t="s">
        <v>188</v>
      </c>
      <c r="G831" s="151" t="s">
        <v>188</v>
      </c>
      <c r="H831" s="152">
        <v>42005</v>
      </c>
      <c r="K831" s="151" t="s">
        <v>8503</v>
      </c>
      <c r="L831" s="151" t="s">
        <v>8502</v>
      </c>
      <c r="M831" s="151" t="s">
        <v>8502</v>
      </c>
      <c r="N831" s="151" t="s">
        <v>8502</v>
      </c>
      <c r="O831" s="151" t="s">
        <v>8489</v>
      </c>
      <c r="P831" s="151">
        <v>13310.938307816001</v>
      </c>
      <c r="Q831" s="151">
        <v>1</v>
      </c>
    </row>
    <row r="832" spans="1:17" hidden="1">
      <c r="A832" s="151" t="s">
        <v>8484</v>
      </c>
      <c r="B832" s="151" t="s">
        <v>8498</v>
      </c>
      <c r="C832" s="151" t="s">
        <v>8504</v>
      </c>
      <c r="D832" s="151" t="s">
        <v>188</v>
      </c>
      <c r="E832" s="151">
        <v>2015</v>
      </c>
      <c r="F832" s="151" t="s">
        <v>188</v>
      </c>
      <c r="G832" s="151" t="s">
        <v>188</v>
      </c>
      <c r="H832" s="152">
        <v>42005</v>
      </c>
      <c r="K832" s="151" t="s">
        <v>8505</v>
      </c>
      <c r="L832" s="151" t="s">
        <v>8504</v>
      </c>
      <c r="M832" s="151" t="s">
        <v>8504</v>
      </c>
      <c r="N832" s="151" t="s">
        <v>8504</v>
      </c>
      <c r="O832" s="151" t="s">
        <v>8489</v>
      </c>
      <c r="P832" s="151">
        <v>961.48721689399997</v>
      </c>
      <c r="Q832" s="151">
        <v>1</v>
      </c>
    </row>
    <row r="833" spans="1:17" hidden="1">
      <c r="A833" s="151" t="s">
        <v>8484</v>
      </c>
      <c r="B833" s="151" t="s">
        <v>8506</v>
      </c>
      <c r="C833" s="151" t="s">
        <v>8510</v>
      </c>
      <c r="D833" s="151" t="s">
        <v>188</v>
      </c>
      <c r="E833" s="151">
        <v>2015</v>
      </c>
      <c r="F833" s="151" t="s">
        <v>188</v>
      </c>
      <c r="G833" s="151" t="s">
        <v>188</v>
      </c>
      <c r="H833" s="152">
        <v>42005</v>
      </c>
      <c r="I833" s="151" t="s">
        <v>8506</v>
      </c>
      <c r="K833" s="151" t="s">
        <v>8680</v>
      </c>
      <c r="L833" s="151" t="s">
        <v>8510</v>
      </c>
      <c r="M833" s="151" t="s">
        <v>8510</v>
      </c>
      <c r="N833" s="151" t="s">
        <v>8512</v>
      </c>
      <c r="O833" s="151" t="s">
        <v>8489</v>
      </c>
      <c r="P833" s="151">
        <v>64742.299818298001</v>
      </c>
      <c r="Q833" s="151">
        <v>1</v>
      </c>
    </row>
    <row r="834" spans="1:17" hidden="1">
      <c r="A834" s="151" t="s">
        <v>8484</v>
      </c>
      <c r="B834" s="151" t="s">
        <v>8506</v>
      </c>
      <c r="C834" s="151" t="s">
        <v>8516</v>
      </c>
      <c r="D834" s="151" t="s">
        <v>188</v>
      </c>
      <c r="E834" s="151">
        <v>2015</v>
      </c>
      <c r="F834" s="151" t="s">
        <v>188</v>
      </c>
      <c r="G834" s="151" t="s">
        <v>188</v>
      </c>
      <c r="H834" s="152">
        <v>42005</v>
      </c>
      <c r="I834" s="151" t="s">
        <v>8506</v>
      </c>
      <c r="K834" s="151" t="s">
        <v>8681</v>
      </c>
      <c r="L834" s="151" t="s">
        <v>8516</v>
      </c>
      <c r="M834" s="151" t="s">
        <v>8516</v>
      </c>
      <c r="N834" s="151" t="s">
        <v>8512</v>
      </c>
      <c r="O834" s="151" t="s">
        <v>8489</v>
      </c>
      <c r="P834" s="151">
        <v>13227.627875050999</v>
      </c>
      <c r="Q834" s="151">
        <v>1</v>
      </c>
    </row>
    <row r="835" spans="1:17" hidden="1">
      <c r="A835" s="151" t="s">
        <v>8518</v>
      </c>
      <c r="B835" s="151" t="s">
        <v>8617</v>
      </c>
      <c r="C835" s="151" t="s">
        <v>8682</v>
      </c>
      <c r="D835" s="151" t="s">
        <v>188</v>
      </c>
      <c r="E835" s="151">
        <v>2015</v>
      </c>
      <c r="F835" s="151" t="s">
        <v>188</v>
      </c>
      <c r="G835" s="151" t="s">
        <v>188</v>
      </c>
      <c r="H835" s="152">
        <v>42005</v>
      </c>
      <c r="K835" s="151" t="s">
        <v>8683</v>
      </c>
      <c r="L835" s="151" t="s">
        <v>8682</v>
      </c>
      <c r="M835" s="151" t="s">
        <v>8682</v>
      </c>
      <c r="N835" s="151" t="s">
        <v>8682</v>
      </c>
      <c r="O835" s="151" t="s">
        <v>8489</v>
      </c>
      <c r="P835" s="151">
        <v>78545.674788207994</v>
      </c>
      <c r="Q835" s="151">
        <v>1</v>
      </c>
    </row>
    <row r="836" spans="1:17" hidden="1">
      <c r="A836" s="151" t="s">
        <v>8518</v>
      </c>
      <c r="B836" s="151" t="s">
        <v>8498</v>
      </c>
      <c r="C836" s="151" t="s">
        <v>698</v>
      </c>
      <c r="D836" s="151" t="s">
        <v>188</v>
      </c>
      <c r="E836" s="151">
        <v>2015</v>
      </c>
      <c r="F836" s="151" t="s">
        <v>188</v>
      </c>
      <c r="G836" s="151" t="s">
        <v>188</v>
      </c>
      <c r="H836" s="152">
        <v>42005</v>
      </c>
      <c r="K836" s="151" t="s">
        <v>8499</v>
      </c>
      <c r="L836" s="151" t="s">
        <v>698</v>
      </c>
      <c r="M836" s="151" t="s">
        <v>698</v>
      </c>
      <c r="N836" s="151" t="s">
        <v>698</v>
      </c>
      <c r="O836" s="151" t="s">
        <v>8489</v>
      </c>
      <c r="P836" s="151">
        <v>83.156726277999994</v>
      </c>
      <c r="Q836" s="151">
        <v>1</v>
      </c>
    </row>
    <row r="837" spans="1:17" hidden="1">
      <c r="A837" s="151" t="s">
        <v>8518</v>
      </c>
      <c r="B837" s="151" t="s">
        <v>8498</v>
      </c>
      <c r="C837" s="151" t="s">
        <v>8500</v>
      </c>
      <c r="D837" s="151" t="s">
        <v>188</v>
      </c>
      <c r="E837" s="151">
        <v>2015</v>
      </c>
      <c r="F837" s="151" t="s">
        <v>188</v>
      </c>
      <c r="G837" s="151" t="s">
        <v>188</v>
      </c>
      <c r="H837" s="152">
        <v>42005</v>
      </c>
      <c r="K837" s="151" t="s">
        <v>8501</v>
      </c>
      <c r="L837" s="151" t="s">
        <v>8500</v>
      </c>
      <c r="M837" s="151" t="s">
        <v>8500</v>
      </c>
      <c r="N837" s="151" t="s">
        <v>8500</v>
      </c>
      <c r="O837" s="151" t="s">
        <v>8489</v>
      </c>
      <c r="P837" s="151">
        <v>2852.995150318</v>
      </c>
      <c r="Q837" s="151">
        <v>1</v>
      </c>
    </row>
    <row r="838" spans="1:17" hidden="1">
      <c r="A838" s="151" t="s">
        <v>8518</v>
      </c>
      <c r="B838" s="151" t="s">
        <v>8498</v>
      </c>
      <c r="C838" s="151" t="s">
        <v>8502</v>
      </c>
      <c r="D838" s="151" t="s">
        <v>188</v>
      </c>
      <c r="E838" s="151">
        <v>2015</v>
      </c>
      <c r="F838" s="151" t="s">
        <v>188</v>
      </c>
      <c r="G838" s="151" t="s">
        <v>188</v>
      </c>
      <c r="H838" s="152">
        <v>42005</v>
      </c>
      <c r="K838" s="151" t="s">
        <v>8503</v>
      </c>
      <c r="L838" s="151" t="s">
        <v>8502</v>
      </c>
      <c r="M838" s="151" t="s">
        <v>8502</v>
      </c>
      <c r="N838" s="151" t="s">
        <v>8502</v>
      </c>
      <c r="O838" s="151" t="s">
        <v>8489</v>
      </c>
      <c r="P838" s="151">
        <v>1241.898666371</v>
      </c>
      <c r="Q838" s="151">
        <v>1</v>
      </c>
    </row>
    <row r="839" spans="1:17" hidden="1">
      <c r="A839" s="151" t="s">
        <v>8518</v>
      </c>
      <c r="B839" s="151" t="s">
        <v>8498</v>
      </c>
      <c r="C839" s="151" t="s">
        <v>8504</v>
      </c>
      <c r="D839" s="151" t="s">
        <v>188</v>
      </c>
      <c r="E839" s="151">
        <v>2015</v>
      </c>
      <c r="F839" s="151" t="s">
        <v>188</v>
      </c>
      <c r="G839" s="151" t="s">
        <v>188</v>
      </c>
      <c r="H839" s="152">
        <v>42005</v>
      </c>
      <c r="K839" s="151" t="s">
        <v>8505</v>
      </c>
      <c r="L839" s="151" t="s">
        <v>8504</v>
      </c>
      <c r="M839" s="151" t="s">
        <v>8504</v>
      </c>
      <c r="N839" s="151" t="s">
        <v>8504</v>
      </c>
      <c r="O839" s="151" t="s">
        <v>8489</v>
      </c>
      <c r="P839" s="151">
        <v>4770.1519283939997</v>
      </c>
      <c r="Q839" s="151">
        <v>1</v>
      </c>
    </row>
    <row r="840" spans="1:17" hidden="1">
      <c r="A840" s="151" t="s">
        <v>8519</v>
      </c>
      <c r="B840" s="151" t="s">
        <v>8498</v>
      </c>
      <c r="C840" s="151" t="s">
        <v>698</v>
      </c>
      <c r="D840" s="151" t="s">
        <v>188</v>
      </c>
      <c r="E840" s="151">
        <v>2015</v>
      </c>
      <c r="F840" s="151" t="s">
        <v>188</v>
      </c>
      <c r="G840" s="151" t="s">
        <v>188</v>
      </c>
      <c r="H840" s="152">
        <v>42005</v>
      </c>
      <c r="I840" s="151" t="s">
        <v>8520</v>
      </c>
      <c r="K840" s="151" t="s">
        <v>8499</v>
      </c>
      <c r="L840" s="151" t="s">
        <v>698</v>
      </c>
      <c r="M840" s="151" t="s">
        <v>698</v>
      </c>
      <c r="N840" s="151" t="s">
        <v>698</v>
      </c>
      <c r="O840" s="151" t="s">
        <v>8489</v>
      </c>
      <c r="P840" s="151">
        <v>74011.715766438996</v>
      </c>
      <c r="Q840" s="151">
        <v>1</v>
      </c>
    </row>
    <row r="841" spans="1:17" hidden="1">
      <c r="A841" s="151" t="s">
        <v>8519</v>
      </c>
      <c r="B841" s="151" t="s">
        <v>8498</v>
      </c>
      <c r="C841" s="151" t="s">
        <v>8522</v>
      </c>
      <c r="D841" s="151" t="s">
        <v>188</v>
      </c>
      <c r="E841" s="151">
        <v>2015</v>
      </c>
      <c r="F841" s="151" t="s">
        <v>188</v>
      </c>
      <c r="G841" s="151" t="s">
        <v>188</v>
      </c>
      <c r="H841" s="152">
        <v>42005</v>
      </c>
      <c r="I841" s="151" t="s">
        <v>8523</v>
      </c>
      <c r="K841" s="151" t="s">
        <v>8524</v>
      </c>
      <c r="L841" s="151" t="s">
        <v>8522</v>
      </c>
      <c r="M841" s="151" t="s">
        <v>8522</v>
      </c>
      <c r="N841" s="151" t="s">
        <v>8522</v>
      </c>
      <c r="O841" s="151" t="s">
        <v>8489</v>
      </c>
      <c r="P841" s="151">
        <v>62756.351393808996</v>
      </c>
      <c r="Q841" s="151">
        <v>1</v>
      </c>
    </row>
    <row r="842" spans="1:17" hidden="1">
      <c r="A842" s="151" t="s">
        <v>8519</v>
      </c>
      <c r="B842" s="151" t="s">
        <v>8498</v>
      </c>
      <c r="C842" s="151" t="s">
        <v>8500</v>
      </c>
      <c r="D842" s="151" t="s">
        <v>188</v>
      </c>
      <c r="E842" s="151">
        <v>2015</v>
      </c>
      <c r="F842" s="151" t="s">
        <v>188</v>
      </c>
      <c r="G842" s="151" t="s">
        <v>188</v>
      </c>
      <c r="H842" s="152">
        <v>42005</v>
      </c>
      <c r="I842" s="151" t="s">
        <v>8520</v>
      </c>
      <c r="K842" s="151" t="s">
        <v>8501</v>
      </c>
      <c r="L842" s="151" t="s">
        <v>8500</v>
      </c>
      <c r="M842" s="151" t="s">
        <v>8500</v>
      </c>
      <c r="N842" s="151" t="s">
        <v>8500</v>
      </c>
      <c r="O842" s="151" t="s">
        <v>8489</v>
      </c>
      <c r="P842" s="151">
        <v>52011.167862339003</v>
      </c>
      <c r="Q842" s="151">
        <v>1</v>
      </c>
    </row>
    <row r="843" spans="1:17" hidden="1">
      <c r="A843" s="151" t="s">
        <v>8519</v>
      </c>
      <c r="B843" s="151" t="s">
        <v>8498</v>
      </c>
      <c r="C843" s="151" t="s">
        <v>8502</v>
      </c>
      <c r="D843" s="151" t="s">
        <v>188</v>
      </c>
      <c r="E843" s="151">
        <v>2015</v>
      </c>
      <c r="F843" s="151" t="s">
        <v>188</v>
      </c>
      <c r="G843" s="151" t="s">
        <v>188</v>
      </c>
      <c r="H843" s="152">
        <v>42005</v>
      </c>
      <c r="I843" s="151" t="s">
        <v>8520</v>
      </c>
      <c r="K843" s="151" t="s">
        <v>8503</v>
      </c>
      <c r="L843" s="151" t="s">
        <v>8502</v>
      </c>
      <c r="M843" s="151" t="s">
        <v>8502</v>
      </c>
      <c r="N843" s="151" t="s">
        <v>8502</v>
      </c>
      <c r="O843" s="151" t="s">
        <v>8489</v>
      </c>
      <c r="P843" s="151">
        <v>233.29510208600001</v>
      </c>
      <c r="Q843" s="151">
        <v>1</v>
      </c>
    </row>
    <row r="844" spans="1:17" hidden="1">
      <c r="A844" s="151" t="s">
        <v>8519</v>
      </c>
      <c r="B844" s="151" t="s">
        <v>8498</v>
      </c>
      <c r="C844" s="151" t="s">
        <v>8504</v>
      </c>
      <c r="D844" s="151" t="s">
        <v>188</v>
      </c>
      <c r="E844" s="151">
        <v>2015</v>
      </c>
      <c r="F844" s="151" t="s">
        <v>188</v>
      </c>
      <c r="G844" s="151" t="s">
        <v>188</v>
      </c>
      <c r="H844" s="152">
        <v>42005</v>
      </c>
      <c r="I844" s="151" t="s">
        <v>8520</v>
      </c>
      <c r="K844" s="151" t="s">
        <v>8505</v>
      </c>
      <c r="L844" s="151" t="s">
        <v>8504</v>
      </c>
      <c r="M844" s="151" t="s">
        <v>8504</v>
      </c>
      <c r="N844" s="151" t="s">
        <v>8504</v>
      </c>
      <c r="O844" s="151" t="s">
        <v>8489</v>
      </c>
      <c r="P844" s="151">
        <v>79929.920512684999</v>
      </c>
      <c r="Q844" s="151">
        <v>1</v>
      </c>
    </row>
    <row r="845" spans="1:17" hidden="1">
      <c r="A845" s="151" t="s">
        <v>734</v>
      </c>
      <c r="B845" s="151" t="s">
        <v>8498</v>
      </c>
      <c r="C845" s="151" t="s">
        <v>698</v>
      </c>
      <c r="D845" s="151" t="s">
        <v>188</v>
      </c>
      <c r="E845" s="151">
        <v>2015</v>
      </c>
      <c r="F845" s="151" t="s">
        <v>188</v>
      </c>
      <c r="G845" s="151" t="s">
        <v>188</v>
      </c>
      <c r="H845" s="152">
        <v>42005</v>
      </c>
      <c r="K845" s="151" t="s">
        <v>8499</v>
      </c>
      <c r="L845" s="151" t="s">
        <v>698</v>
      </c>
      <c r="M845" s="151" t="s">
        <v>698</v>
      </c>
      <c r="N845" s="151" t="s">
        <v>698</v>
      </c>
      <c r="O845" s="151" t="s">
        <v>8489</v>
      </c>
      <c r="P845" s="151">
        <v>8415.9549895820001</v>
      </c>
      <c r="Q845" s="151">
        <v>1</v>
      </c>
    </row>
    <row r="846" spans="1:17" hidden="1">
      <c r="A846" s="151" t="s">
        <v>734</v>
      </c>
      <c r="B846" s="151" t="s">
        <v>8498</v>
      </c>
      <c r="C846" s="151" t="s">
        <v>8500</v>
      </c>
      <c r="D846" s="151" t="s">
        <v>188</v>
      </c>
      <c r="E846" s="151">
        <v>2015</v>
      </c>
      <c r="F846" s="151" t="s">
        <v>188</v>
      </c>
      <c r="G846" s="151" t="s">
        <v>188</v>
      </c>
      <c r="H846" s="152">
        <v>42005</v>
      </c>
      <c r="K846" s="151" t="s">
        <v>8501</v>
      </c>
      <c r="L846" s="151" t="s">
        <v>8500</v>
      </c>
      <c r="M846" s="151" t="s">
        <v>8500</v>
      </c>
      <c r="N846" s="151" t="s">
        <v>8500</v>
      </c>
      <c r="O846" s="151" t="s">
        <v>8489</v>
      </c>
      <c r="P846" s="151">
        <v>5097.5284559600004</v>
      </c>
      <c r="Q846" s="151">
        <v>1</v>
      </c>
    </row>
    <row r="847" spans="1:17" hidden="1">
      <c r="A847" s="151" t="s">
        <v>734</v>
      </c>
      <c r="B847" s="151" t="s">
        <v>8498</v>
      </c>
      <c r="C847" s="151" t="s">
        <v>8502</v>
      </c>
      <c r="D847" s="151" t="s">
        <v>188</v>
      </c>
      <c r="E847" s="151">
        <v>2015</v>
      </c>
      <c r="F847" s="151" t="s">
        <v>188</v>
      </c>
      <c r="G847" s="151" t="s">
        <v>188</v>
      </c>
      <c r="H847" s="152">
        <v>42005</v>
      </c>
      <c r="K847" s="151" t="s">
        <v>8503</v>
      </c>
      <c r="L847" s="151" t="s">
        <v>8502</v>
      </c>
      <c r="M847" s="151" t="s">
        <v>8502</v>
      </c>
      <c r="N847" s="151" t="s">
        <v>8502</v>
      </c>
      <c r="O847" s="151" t="s">
        <v>8489</v>
      </c>
      <c r="P847" s="151">
        <v>3418.6366341550001</v>
      </c>
      <c r="Q847" s="151">
        <v>1</v>
      </c>
    </row>
    <row r="848" spans="1:17" hidden="1">
      <c r="A848" s="151" t="s">
        <v>734</v>
      </c>
      <c r="B848" s="151" t="s">
        <v>8498</v>
      </c>
      <c r="C848" s="151" t="s">
        <v>8502</v>
      </c>
      <c r="D848" s="151" t="s">
        <v>188</v>
      </c>
      <c r="E848" s="151">
        <v>2015</v>
      </c>
      <c r="F848" s="151" t="s">
        <v>188</v>
      </c>
      <c r="G848" s="151" t="s">
        <v>188</v>
      </c>
      <c r="H848" s="152">
        <v>42005</v>
      </c>
      <c r="K848" s="151" t="s">
        <v>8503</v>
      </c>
      <c r="L848" s="151" t="s">
        <v>8502</v>
      </c>
      <c r="M848" s="151" t="s">
        <v>8502</v>
      </c>
      <c r="N848" s="151" t="s">
        <v>8502</v>
      </c>
      <c r="O848" s="151" t="s">
        <v>8489</v>
      </c>
      <c r="P848" s="151">
        <v>4730.423740444</v>
      </c>
      <c r="Q848" s="151">
        <v>1</v>
      </c>
    </row>
    <row r="849" spans="1:17" hidden="1">
      <c r="A849" s="151" t="s">
        <v>734</v>
      </c>
      <c r="B849" s="151" t="s">
        <v>8498</v>
      </c>
      <c r="C849" s="151" t="s">
        <v>8527</v>
      </c>
      <c r="D849" s="151" t="s">
        <v>188</v>
      </c>
      <c r="E849" s="151">
        <v>2015</v>
      </c>
      <c r="F849" s="151" t="s">
        <v>188</v>
      </c>
      <c r="G849" s="151" t="s">
        <v>188</v>
      </c>
      <c r="H849" s="152">
        <v>42005</v>
      </c>
      <c r="K849" s="151" t="s">
        <v>8505</v>
      </c>
      <c r="L849" s="151" t="s">
        <v>8527</v>
      </c>
      <c r="M849" s="151" t="s">
        <v>8527</v>
      </c>
      <c r="N849" s="151" t="s">
        <v>8527</v>
      </c>
      <c r="O849" s="151" t="s">
        <v>8489</v>
      </c>
      <c r="P849" s="151">
        <v>233.67635001100001</v>
      </c>
      <c r="Q849" s="151">
        <v>1</v>
      </c>
    </row>
    <row r="850" spans="1:17" hidden="1">
      <c r="A850" s="151" t="s">
        <v>734</v>
      </c>
      <c r="B850" s="151" t="s">
        <v>8498</v>
      </c>
      <c r="C850" s="151" t="s">
        <v>8527</v>
      </c>
      <c r="D850" s="151" t="s">
        <v>188</v>
      </c>
      <c r="E850" s="151">
        <v>2015</v>
      </c>
      <c r="F850" s="151" t="s">
        <v>188</v>
      </c>
      <c r="G850" s="151" t="s">
        <v>188</v>
      </c>
      <c r="H850" s="152">
        <v>42005</v>
      </c>
      <c r="K850" s="151" t="s">
        <v>8505</v>
      </c>
      <c r="L850" s="151" t="s">
        <v>8527</v>
      </c>
      <c r="M850" s="151" t="s">
        <v>8527</v>
      </c>
      <c r="N850" s="151" t="s">
        <v>8527</v>
      </c>
      <c r="O850" s="151" t="s">
        <v>8489</v>
      </c>
      <c r="P850" s="151">
        <v>15516.488700313999</v>
      </c>
      <c r="Q850" s="151">
        <v>1</v>
      </c>
    </row>
    <row r="851" spans="1:17" hidden="1">
      <c r="A851" s="151" t="s">
        <v>8532</v>
      </c>
      <c r="B851" s="151" t="s">
        <v>8498</v>
      </c>
      <c r="C851" s="151" t="s">
        <v>698</v>
      </c>
      <c r="D851" s="151" t="s">
        <v>188</v>
      </c>
      <c r="E851" s="151">
        <v>2015</v>
      </c>
      <c r="F851" s="151" t="s">
        <v>188</v>
      </c>
      <c r="G851" s="151" t="s">
        <v>188</v>
      </c>
      <c r="H851" s="152">
        <v>42005</v>
      </c>
      <c r="K851" s="151" t="s">
        <v>8499</v>
      </c>
      <c r="L851" s="151" t="s">
        <v>698</v>
      </c>
      <c r="M851" s="151" t="s">
        <v>698</v>
      </c>
      <c r="N851" s="151" t="s">
        <v>698</v>
      </c>
      <c r="O851" s="151" t="s">
        <v>8489</v>
      </c>
      <c r="P851" s="151">
        <v>12.050378521000001</v>
      </c>
      <c r="Q851" s="151">
        <v>1</v>
      </c>
    </row>
    <row r="852" spans="1:17" hidden="1">
      <c r="A852" s="151" t="s">
        <v>8532</v>
      </c>
      <c r="B852" s="151" t="s">
        <v>8498</v>
      </c>
      <c r="C852" s="151" t="s">
        <v>8500</v>
      </c>
      <c r="D852" s="151" t="s">
        <v>188</v>
      </c>
      <c r="E852" s="151">
        <v>2015</v>
      </c>
      <c r="F852" s="151" t="s">
        <v>188</v>
      </c>
      <c r="G852" s="151" t="s">
        <v>188</v>
      </c>
      <c r="H852" s="152">
        <v>42005</v>
      </c>
      <c r="K852" s="151" t="s">
        <v>8501</v>
      </c>
      <c r="L852" s="151" t="s">
        <v>8500</v>
      </c>
      <c r="M852" s="151" t="s">
        <v>8500</v>
      </c>
      <c r="N852" s="151" t="s">
        <v>8500</v>
      </c>
      <c r="O852" s="151" t="s">
        <v>8489</v>
      </c>
      <c r="P852" s="151">
        <v>3808.2279075319998</v>
      </c>
      <c r="Q852" s="151">
        <v>1</v>
      </c>
    </row>
    <row r="853" spans="1:17" hidden="1">
      <c r="A853" s="151" t="s">
        <v>8532</v>
      </c>
      <c r="B853" s="151" t="s">
        <v>8498</v>
      </c>
      <c r="C853" s="151" t="s">
        <v>8502</v>
      </c>
      <c r="D853" s="151" t="s">
        <v>188</v>
      </c>
      <c r="E853" s="151">
        <v>2015</v>
      </c>
      <c r="F853" s="151" t="s">
        <v>188</v>
      </c>
      <c r="G853" s="151" t="s">
        <v>188</v>
      </c>
      <c r="H853" s="152">
        <v>42005</v>
      </c>
      <c r="K853" s="151" t="s">
        <v>8503</v>
      </c>
      <c r="L853" s="151" t="s">
        <v>8502</v>
      </c>
      <c r="M853" s="151" t="s">
        <v>8502</v>
      </c>
      <c r="N853" s="151" t="s">
        <v>8502</v>
      </c>
      <c r="O853" s="151" t="s">
        <v>8489</v>
      </c>
      <c r="P853" s="151">
        <v>1508.612402703</v>
      </c>
      <c r="Q853" s="151">
        <v>1</v>
      </c>
    </row>
    <row r="854" spans="1:17" hidden="1">
      <c r="A854" s="151" t="s">
        <v>8532</v>
      </c>
      <c r="B854" s="151" t="s">
        <v>8498</v>
      </c>
      <c r="C854" s="151" t="s">
        <v>8527</v>
      </c>
      <c r="D854" s="151" t="s">
        <v>188</v>
      </c>
      <c r="E854" s="151">
        <v>2015</v>
      </c>
      <c r="F854" s="151" t="s">
        <v>188</v>
      </c>
      <c r="G854" s="151" t="s">
        <v>188</v>
      </c>
      <c r="H854" s="152">
        <v>42005</v>
      </c>
      <c r="K854" s="151" t="s">
        <v>8505</v>
      </c>
      <c r="L854" s="151" t="s">
        <v>8527</v>
      </c>
      <c r="M854" s="151" t="s">
        <v>8527</v>
      </c>
      <c r="N854" s="151" t="s">
        <v>8527</v>
      </c>
      <c r="O854" s="151" t="s">
        <v>8489</v>
      </c>
      <c r="P854" s="151">
        <v>47466.777170524998</v>
      </c>
      <c r="Q854" s="151">
        <v>1</v>
      </c>
    </row>
    <row r="855" spans="1:17" hidden="1">
      <c r="A855" s="151" t="s">
        <v>8532</v>
      </c>
      <c r="B855" s="151" t="s">
        <v>8639</v>
      </c>
      <c r="C855" s="151" t="s">
        <v>8669</v>
      </c>
      <c r="D855" s="151" t="s">
        <v>188</v>
      </c>
      <c r="E855" s="151">
        <v>2015</v>
      </c>
      <c r="F855" s="151" t="s">
        <v>188</v>
      </c>
      <c r="G855" s="151" t="s">
        <v>188</v>
      </c>
      <c r="H855" s="152">
        <v>42005</v>
      </c>
      <c r="K855" s="151" t="s">
        <v>8684</v>
      </c>
      <c r="L855" s="151" t="s">
        <v>8669</v>
      </c>
      <c r="M855" s="151" t="s">
        <v>1014</v>
      </c>
      <c r="N855" s="151" t="s">
        <v>8488</v>
      </c>
      <c r="O855" s="151" t="s">
        <v>8489</v>
      </c>
      <c r="P855" s="151">
        <v>15729.097420725</v>
      </c>
      <c r="Q855" s="151">
        <v>1</v>
      </c>
    </row>
    <row r="856" spans="1:17" hidden="1">
      <c r="A856" s="151" t="s">
        <v>8533</v>
      </c>
      <c r="B856" s="151" t="s">
        <v>8498</v>
      </c>
      <c r="C856" s="151" t="s">
        <v>8534</v>
      </c>
      <c r="D856" s="151" t="s">
        <v>188</v>
      </c>
      <c r="E856" s="151">
        <v>2015</v>
      </c>
      <c r="F856" s="151" t="s">
        <v>188</v>
      </c>
      <c r="G856" s="151" t="s">
        <v>188</v>
      </c>
      <c r="H856" s="152">
        <v>42005</v>
      </c>
      <c r="K856" s="151" t="s">
        <v>8534</v>
      </c>
      <c r="L856" s="151" t="s">
        <v>8534</v>
      </c>
      <c r="M856" s="151" t="s">
        <v>8534</v>
      </c>
      <c r="N856" s="151" t="s">
        <v>8534</v>
      </c>
      <c r="O856" s="151" t="s">
        <v>8489</v>
      </c>
      <c r="P856" s="151">
        <v>36473.225584637999</v>
      </c>
      <c r="Q856" s="151">
        <v>1</v>
      </c>
    </row>
    <row r="857" spans="1:17" hidden="1">
      <c r="A857" s="151" t="s">
        <v>8533</v>
      </c>
      <c r="B857" s="151" t="s">
        <v>8498</v>
      </c>
      <c r="C857" s="151" t="s">
        <v>8535</v>
      </c>
      <c r="D857" s="151" t="s">
        <v>188</v>
      </c>
      <c r="E857" s="151">
        <v>2015</v>
      </c>
      <c r="F857" s="151" t="s">
        <v>188</v>
      </c>
      <c r="G857" s="151" t="s">
        <v>188</v>
      </c>
      <c r="H857" s="152">
        <v>42005</v>
      </c>
      <c r="K857" s="151" t="s">
        <v>8536</v>
      </c>
      <c r="L857" s="151" t="s">
        <v>8535</v>
      </c>
      <c r="M857" s="151" t="s">
        <v>8535</v>
      </c>
      <c r="N857" s="151" t="s">
        <v>8535</v>
      </c>
      <c r="O857" s="151" t="s">
        <v>8489</v>
      </c>
      <c r="P857" s="151">
        <v>0</v>
      </c>
      <c r="Q857" s="151">
        <v>1</v>
      </c>
    </row>
    <row r="858" spans="1:17" hidden="1">
      <c r="A858" s="151" t="s">
        <v>8533</v>
      </c>
      <c r="B858" s="151" t="s">
        <v>8498</v>
      </c>
      <c r="C858" s="151" t="s">
        <v>8535</v>
      </c>
      <c r="D858" s="151" t="s">
        <v>188</v>
      </c>
      <c r="E858" s="151">
        <v>2015</v>
      </c>
      <c r="F858" s="151" t="s">
        <v>188</v>
      </c>
      <c r="G858" s="151" t="s">
        <v>188</v>
      </c>
      <c r="H858" s="152">
        <v>42005</v>
      </c>
      <c r="K858" s="151" t="s">
        <v>8537</v>
      </c>
      <c r="L858" s="151" t="s">
        <v>8535</v>
      </c>
      <c r="M858" s="151" t="s">
        <v>8535</v>
      </c>
      <c r="N858" s="151" t="s">
        <v>8535</v>
      </c>
      <c r="O858" s="151" t="s">
        <v>8489</v>
      </c>
      <c r="P858" s="151">
        <v>0</v>
      </c>
      <c r="Q858" s="151">
        <v>1</v>
      </c>
    </row>
    <row r="859" spans="1:17" hidden="1">
      <c r="A859" s="151" t="s">
        <v>8533</v>
      </c>
      <c r="B859" s="151" t="s">
        <v>8498</v>
      </c>
      <c r="C859" s="151" t="s">
        <v>8535</v>
      </c>
      <c r="D859" s="151" t="s">
        <v>188</v>
      </c>
      <c r="E859" s="151">
        <v>2015</v>
      </c>
      <c r="F859" s="151" t="s">
        <v>188</v>
      </c>
      <c r="G859" s="151" t="s">
        <v>188</v>
      </c>
      <c r="H859" s="152">
        <v>42005</v>
      </c>
      <c r="K859" s="151" t="s">
        <v>8538</v>
      </c>
      <c r="L859" s="151" t="s">
        <v>8535</v>
      </c>
      <c r="M859" s="151" t="s">
        <v>8535</v>
      </c>
      <c r="N859" s="151" t="s">
        <v>8535</v>
      </c>
      <c r="O859" s="151" t="s">
        <v>8489</v>
      </c>
      <c r="P859" s="151">
        <v>419.86678710000001</v>
      </c>
      <c r="Q859" s="151">
        <v>1</v>
      </c>
    </row>
    <row r="860" spans="1:17" hidden="1">
      <c r="A860" s="151" t="s">
        <v>8533</v>
      </c>
      <c r="B860" s="151" t="s">
        <v>8498</v>
      </c>
      <c r="C860" s="151" t="s">
        <v>8539</v>
      </c>
      <c r="D860" s="151" t="s">
        <v>188</v>
      </c>
      <c r="E860" s="151">
        <v>2015</v>
      </c>
      <c r="F860" s="151" t="s">
        <v>188</v>
      </c>
      <c r="G860" s="151" t="s">
        <v>188</v>
      </c>
      <c r="H860" s="152">
        <v>42005</v>
      </c>
      <c r="K860" s="151" t="s">
        <v>8540</v>
      </c>
      <c r="L860" s="151" t="s">
        <v>8539</v>
      </c>
      <c r="M860" s="151" t="s">
        <v>8539</v>
      </c>
      <c r="N860" s="151" t="s">
        <v>8539</v>
      </c>
      <c r="O860" s="151" t="s">
        <v>8489</v>
      </c>
      <c r="P860" s="151">
        <v>8559.6827150000008</v>
      </c>
      <c r="Q860" s="151">
        <v>1</v>
      </c>
    </row>
    <row r="861" spans="1:17" hidden="1">
      <c r="A861" s="151" t="s">
        <v>8533</v>
      </c>
      <c r="B861" s="151" t="s">
        <v>8498</v>
      </c>
      <c r="C861" s="151" t="s">
        <v>8541</v>
      </c>
      <c r="D861" s="151" t="s">
        <v>188</v>
      </c>
      <c r="E861" s="151">
        <v>2015</v>
      </c>
      <c r="F861" s="151" t="s">
        <v>188</v>
      </c>
      <c r="G861" s="151" t="s">
        <v>188</v>
      </c>
      <c r="H861" s="152">
        <v>42005</v>
      </c>
      <c r="K861" s="151" t="s">
        <v>8542</v>
      </c>
      <c r="L861" s="151" t="s">
        <v>8541</v>
      </c>
      <c r="M861" s="151" t="s">
        <v>8541</v>
      </c>
      <c r="N861" s="151" t="s">
        <v>8541</v>
      </c>
      <c r="O861" s="151" t="s">
        <v>8489</v>
      </c>
      <c r="P861" s="151">
        <v>186165.409571</v>
      </c>
      <c r="Q861" s="151">
        <v>1</v>
      </c>
    </row>
    <row r="862" spans="1:17" hidden="1">
      <c r="A862" s="151" t="s">
        <v>8533</v>
      </c>
      <c r="B862" s="151" t="s">
        <v>8498</v>
      </c>
      <c r="C862" s="151" t="s">
        <v>8543</v>
      </c>
      <c r="D862" s="151" t="s">
        <v>188</v>
      </c>
      <c r="E862" s="151">
        <v>2015</v>
      </c>
      <c r="F862" s="151" t="s">
        <v>188</v>
      </c>
      <c r="G862" s="151" t="s">
        <v>188</v>
      </c>
      <c r="H862" s="152">
        <v>42005</v>
      </c>
      <c r="K862" s="151" t="s">
        <v>8544</v>
      </c>
      <c r="L862" s="151" t="s">
        <v>8543</v>
      </c>
      <c r="M862" s="151" t="s">
        <v>8543</v>
      </c>
      <c r="N862" s="151" t="s">
        <v>8543</v>
      </c>
      <c r="O862" s="151" t="s">
        <v>8489</v>
      </c>
      <c r="P862" s="151">
        <v>1578.405149766</v>
      </c>
      <c r="Q862" s="151">
        <v>1</v>
      </c>
    </row>
    <row r="863" spans="1:17" hidden="1">
      <c r="A863" s="151" t="s">
        <v>8533</v>
      </c>
      <c r="B863" s="151" t="s">
        <v>8498</v>
      </c>
      <c r="C863" s="151" t="s">
        <v>8545</v>
      </c>
      <c r="D863" s="151" t="s">
        <v>188</v>
      </c>
      <c r="E863" s="151">
        <v>2015</v>
      </c>
      <c r="F863" s="151" t="s">
        <v>188</v>
      </c>
      <c r="G863" s="151" t="s">
        <v>188</v>
      </c>
      <c r="H863" s="152">
        <v>42005</v>
      </c>
      <c r="K863" s="151" t="s">
        <v>8545</v>
      </c>
      <c r="L863" s="151" t="s">
        <v>8545</v>
      </c>
      <c r="M863" s="151" t="s">
        <v>8545</v>
      </c>
      <c r="N863" s="151" t="s">
        <v>8545</v>
      </c>
      <c r="O863" s="151" t="s">
        <v>8489</v>
      </c>
      <c r="P863" s="151">
        <v>805.20195999999999</v>
      </c>
      <c r="Q863" s="151">
        <v>1</v>
      </c>
    </row>
    <row r="864" spans="1:17" hidden="1">
      <c r="A864" s="151" t="s">
        <v>8533</v>
      </c>
      <c r="B864" s="151" t="s">
        <v>8498</v>
      </c>
      <c r="C864" s="151" t="s">
        <v>8546</v>
      </c>
      <c r="D864" s="151" t="s">
        <v>188</v>
      </c>
      <c r="E864" s="151">
        <v>2015</v>
      </c>
      <c r="F864" s="151" t="s">
        <v>188</v>
      </c>
      <c r="G864" s="151" t="s">
        <v>188</v>
      </c>
      <c r="H864" s="152">
        <v>42005</v>
      </c>
      <c r="K864" s="151" t="s">
        <v>8547</v>
      </c>
      <c r="L864" s="151" t="s">
        <v>8546</v>
      </c>
      <c r="M864" s="151" t="s">
        <v>8546</v>
      </c>
      <c r="N864" s="151" t="s">
        <v>8546</v>
      </c>
      <c r="O864" s="151" t="s">
        <v>8489</v>
      </c>
      <c r="P864" s="151">
        <v>2760.168663079</v>
      </c>
      <c r="Q864" s="151">
        <v>1</v>
      </c>
    </row>
    <row r="865" spans="1:17" hidden="1">
      <c r="A865" s="151" t="s">
        <v>8533</v>
      </c>
      <c r="B865" s="151" t="s">
        <v>8498</v>
      </c>
      <c r="C865" s="151" t="s">
        <v>8548</v>
      </c>
      <c r="D865" s="151" t="s">
        <v>188</v>
      </c>
      <c r="E865" s="151">
        <v>2015</v>
      </c>
      <c r="F865" s="151" t="s">
        <v>188</v>
      </c>
      <c r="G865" s="151" t="s">
        <v>188</v>
      </c>
      <c r="H865" s="152">
        <v>42005</v>
      </c>
      <c r="K865" s="151" t="s">
        <v>817</v>
      </c>
      <c r="L865" s="151" t="s">
        <v>8548</v>
      </c>
      <c r="M865" s="151" t="s">
        <v>8548</v>
      </c>
      <c r="N865" s="151" t="s">
        <v>8548</v>
      </c>
      <c r="O865" s="151" t="s">
        <v>8489</v>
      </c>
      <c r="P865" s="151">
        <v>0</v>
      </c>
      <c r="Q865" s="151">
        <v>1</v>
      </c>
    </row>
    <row r="866" spans="1:17" hidden="1">
      <c r="A866" s="151" t="s">
        <v>8533</v>
      </c>
      <c r="B866" s="151" t="s">
        <v>8498</v>
      </c>
      <c r="C866" s="151" t="s">
        <v>8548</v>
      </c>
      <c r="D866" s="151" t="s">
        <v>188</v>
      </c>
      <c r="E866" s="151">
        <v>2015</v>
      </c>
      <c r="F866" s="151" t="s">
        <v>188</v>
      </c>
      <c r="G866" s="151" t="s">
        <v>188</v>
      </c>
      <c r="H866" s="152">
        <v>42005</v>
      </c>
      <c r="K866" s="151" t="s">
        <v>8549</v>
      </c>
      <c r="L866" s="151" t="s">
        <v>8548</v>
      </c>
      <c r="M866" s="151" t="s">
        <v>8548</v>
      </c>
      <c r="N866" s="151" t="s">
        <v>8548</v>
      </c>
      <c r="O866" s="151" t="s">
        <v>8489</v>
      </c>
      <c r="P866" s="151">
        <v>285255.13758809201</v>
      </c>
      <c r="Q866" s="151">
        <v>1</v>
      </c>
    </row>
    <row r="867" spans="1:17" hidden="1">
      <c r="A867" s="151" t="s">
        <v>8533</v>
      </c>
      <c r="B867" s="151" t="s">
        <v>8498</v>
      </c>
      <c r="C867" s="151" t="s">
        <v>8550</v>
      </c>
      <c r="D867" s="151" t="s">
        <v>188</v>
      </c>
      <c r="E867" s="151">
        <v>2015</v>
      </c>
      <c r="F867" s="151" t="s">
        <v>188</v>
      </c>
      <c r="G867" s="151" t="s">
        <v>188</v>
      </c>
      <c r="H867" s="152">
        <v>42005</v>
      </c>
      <c r="K867" s="151" t="s">
        <v>8551</v>
      </c>
      <c r="L867" s="151" t="s">
        <v>8550</v>
      </c>
      <c r="M867" s="151" t="s">
        <v>8550</v>
      </c>
      <c r="N867" s="151" t="s">
        <v>8550</v>
      </c>
      <c r="O867" s="151" t="s">
        <v>8489</v>
      </c>
      <c r="P867" s="151">
        <v>89255.528109999999</v>
      </c>
      <c r="Q867" s="151">
        <v>1</v>
      </c>
    </row>
    <row r="868" spans="1:17" hidden="1">
      <c r="A868" s="151" t="s">
        <v>8533</v>
      </c>
      <c r="B868" s="151" t="s">
        <v>8498</v>
      </c>
      <c r="C868" s="151" t="s">
        <v>8552</v>
      </c>
      <c r="D868" s="151" t="s">
        <v>188</v>
      </c>
      <c r="E868" s="151">
        <v>2015</v>
      </c>
      <c r="F868" s="151" t="s">
        <v>188</v>
      </c>
      <c r="G868" s="151" t="s">
        <v>188</v>
      </c>
      <c r="H868" s="152">
        <v>42005</v>
      </c>
      <c r="K868" s="151" t="s">
        <v>8552</v>
      </c>
      <c r="L868" s="151" t="s">
        <v>8552</v>
      </c>
      <c r="M868" s="151" t="s">
        <v>8552</v>
      </c>
      <c r="N868" s="151" t="s">
        <v>8552</v>
      </c>
      <c r="O868" s="151" t="s">
        <v>8489</v>
      </c>
      <c r="P868" s="151">
        <v>19202.125650945</v>
      </c>
      <c r="Q868" s="151">
        <v>1</v>
      </c>
    </row>
    <row r="869" spans="1:17" hidden="1">
      <c r="A869" s="151" t="s">
        <v>8533</v>
      </c>
      <c r="B869" s="151" t="s">
        <v>8498</v>
      </c>
      <c r="C869" s="151" t="s">
        <v>8553</v>
      </c>
      <c r="D869" s="151" t="s">
        <v>188</v>
      </c>
      <c r="E869" s="151">
        <v>2015</v>
      </c>
      <c r="F869" s="151" t="s">
        <v>188</v>
      </c>
      <c r="G869" s="151" t="s">
        <v>188</v>
      </c>
      <c r="H869" s="152">
        <v>42005</v>
      </c>
      <c r="K869" s="151" t="s">
        <v>8553</v>
      </c>
      <c r="L869" s="151" t="s">
        <v>8553</v>
      </c>
      <c r="M869" s="151" t="s">
        <v>8553</v>
      </c>
      <c r="N869" s="151" t="s">
        <v>8553</v>
      </c>
      <c r="O869" s="151" t="s">
        <v>8489</v>
      </c>
      <c r="P869" s="151">
        <v>361.96763700000002</v>
      </c>
      <c r="Q869" s="151">
        <v>1</v>
      </c>
    </row>
    <row r="870" spans="1:17" hidden="1">
      <c r="A870" s="151" t="s">
        <v>732</v>
      </c>
      <c r="B870" s="151" t="s">
        <v>8498</v>
      </c>
      <c r="C870" s="151" t="s">
        <v>8554</v>
      </c>
      <c r="D870" s="151" t="s">
        <v>188</v>
      </c>
      <c r="E870" s="151">
        <v>2015</v>
      </c>
      <c r="F870" s="151" t="s">
        <v>188</v>
      </c>
      <c r="G870" s="151" t="s">
        <v>188</v>
      </c>
      <c r="H870" s="152">
        <v>42005</v>
      </c>
      <c r="I870" s="151" t="s">
        <v>8555</v>
      </c>
      <c r="K870" s="151" t="s">
        <v>8556</v>
      </c>
      <c r="L870" s="151" t="s">
        <v>8554</v>
      </c>
      <c r="M870" s="151" t="s">
        <v>8554</v>
      </c>
      <c r="N870" s="151" t="s">
        <v>8554</v>
      </c>
      <c r="O870" s="151" t="s">
        <v>8489</v>
      </c>
      <c r="P870" s="151">
        <v>0</v>
      </c>
      <c r="Q870" s="151">
        <v>1</v>
      </c>
    </row>
    <row r="871" spans="1:17" hidden="1">
      <c r="A871" s="151" t="s">
        <v>732</v>
      </c>
      <c r="B871" s="151" t="s">
        <v>8498</v>
      </c>
      <c r="C871" s="151" t="s">
        <v>698</v>
      </c>
      <c r="D871" s="151" t="s">
        <v>188</v>
      </c>
      <c r="E871" s="151">
        <v>2015</v>
      </c>
      <c r="F871" s="151" t="s">
        <v>188</v>
      </c>
      <c r="G871" s="151" t="s">
        <v>188</v>
      </c>
      <c r="H871" s="152">
        <v>42005</v>
      </c>
      <c r="I871" s="151" t="s">
        <v>8557</v>
      </c>
      <c r="K871" s="151" t="s">
        <v>8558</v>
      </c>
      <c r="L871" s="151" t="s">
        <v>698</v>
      </c>
      <c r="M871" s="151" t="s">
        <v>698</v>
      </c>
      <c r="N871" s="151" t="s">
        <v>698</v>
      </c>
      <c r="O871" s="151" t="s">
        <v>8489</v>
      </c>
      <c r="P871" s="151">
        <v>0</v>
      </c>
      <c r="Q871" s="151">
        <v>1</v>
      </c>
    </row>
    <row r="872" spans="1:17" hidden="1">
      <c r="A872" s="151" t="s">
        <v>732</v>
      </c>
      <c r="B872" s="151" t="s">
        <v>8498</v>
      </c>
      <c r="C872" s="151" t="s">
        <v>8559</v>
      </c>
      <c r="D872" s="151" t="s">
        <v>188</v>
      </c>
      <c r="E872" s="151">
        <v>2015</v>
      </c>
      <c r="F872" s="151" t="s">
        <v>188</v>
      </c>
      <c r="G872" s="151" t="s">
        <v>188</v>
      </c>
      <c r="H872" s="152">
        <v>42005</v>
      </c>
      <c r="I872" s="151" t="s">
        <v>8555</v>
      </c>
      <c r="K872" s="151" t="s">
        <v>8560</v>
      </c>
      <c r="L872" s="151" t="s">
        <v>8559</v>
      </c>
      <c r="M872" s="151" t="s">
        <v>8559</v>
      </c>
      <c r="N872" s="151" t="s">
        <v>8559</v>
      </c>
      <c r="O872" s="151" t="s">
        <v>8489</v>
      </c>
      <c r="P872" s="151">
        <v>0</v>
      </c>
      <c r="Q872" s="151">
        <v>1</v>
      </c>
    </row>
    <row r="873" spans="1:17" hidden="1">
      <c r="A873" s="151" t="s">
        <v>732</v>
      </c>
      <c r="B873" s="151" t="s">
        <v>8498</v>
      </c>
      <c r="C873" s="151" t="s">
        <v>8646</v>
      </c>
      <c r="D873" s="151" t="s">
        <v>188</v>
      </c>
      <c r="E873" s="151">
        <v>2015</v>
      </c>
      <c r="F873" s="151" t="s">
        <v>188</v>
      </c>
      <c r="G873" s="151" t="s">
        <v>188</v>
      </c>
      <c r="H873" s="152">
        <v>42005</v>
      </c>
      <c r="I873" s="151" t="s">
        <v>8555</v>
      </c>
      <c r="K873" s="151" t="s">
        <v>8647</v>
      </c>
      <c r="L873" s="151" t="s">
        <v>8646</v>
      </c>
      <c r="M873" s="151" t="s">
        <v>8646</v>
      </c>
      <c r="N873" s="151" t="s">
        <v>8646</v>
      </c>
      <c r="O873" s="151" t="s">
        <v>8489</v>
      </c>
      <c r="P873" s="151">
        <v>3366.3919255999999</v>
      </c>
      <c r="Q873" s="151">
        <v>1</v>
      </c>
    </row>
    <row r="874" spans="1:17" hidden="1">
      <c r="A874" s="151" t="s">
        <v>732</v>
      </c>
      <c r="B874" s="151" t="s">
        <v>8498</v>
      </c>
      <c r="C874" s="151" t="s">
        <v>733</v>
      </c>
      <c r="D874" s="151" t="s">
        <v>188</v>
      </c>
      <c r="E874" s="151">
        <v>2015</v>
      </c>
      <c r="F874" s="151" t="s">
        <v>188</v>
      </c>
      <c r="G874" s="151" t="s">
        <v>188</v>
      </c>
      <c r="H874" s="152">
        <v>42005</v>
      </c>
      <c r="I874" s="151" t="s">
        <v>8555</v>
      </c>
      <c r="K874" s="151" t="s">
        <v>8561</v>
      </c>
      <c r="L874" s="151" t="s">
        <v>733</v>
      </c>
      <c r="M874" s="151" t="s">
        <v>733</v>
      </c>
      <c r="N874" s="151" t="s">
        <v>733</v>
      </c>
      <c r="O874" s="151" t="s">
        <v>8489</v>
      </c>
      <c r="P874" s="151">
        <v>139.014517786</v>
      </c>
      <c r="Q874" s="151">
        <v>1</v>
      </c>
    </row>
    <row r="875" spans="1:17" hidden="1">
      <c r="A875" s="151" t="s">
        <v>732</v>
      </c>
      <c r="B875" s="151" t="s">
        <v>8498</v>
      </c>
      <c r="C875" s="151" t="s">
        <v>8562</v>
      </c>
      <c r="D875" s="151" t="s">
        <v>188</v>
      </c>
      <c r="E875" s="151">
        <v>2015</v>
      </c>
      <c r="F875" s="151" t="s">
        <v>188</v>
      </c>
      <c r="G875" s="151" t="s">
        <v>188</v>
      </c>
      <c r="H875" s="152">
        <v>42005</v>
      </c>
      <c r="I875" s="151" t="s">
        <v>8555</v>
      </c>
      <c r="K875" s="151" t="s">
        <v>8563</v>
      </c>
      <c r="L875" s="151" t="s">
        <v>8562</v>
      </c>
      <c r="M875" s="151" t="s">
        <v>8562</v>
      </c>
      <c r="N875" s="151" t="s">
        <v>8562</v>
      </c>
      <c r="O875" s="151" t="s">
        <v>8489</v>
      </c>
      <c r="P875" s="151">
        <v>62.472826840000003</v>
      </c>
      <c r="Q875" s="151">
        <v>1</v>
      </c>
    </row>
    <row r="876" spans="1:17" hidden="1">
      <c r="A876" s="151" t="s">
        <v>732</v>
      </c>
      <c r="B876" s="151" t="s">
        <v>8498</v>
      </c>
      <c r="C876" s="151" t="s">
        <v>8500</v>
      </c>
      <c r="D876" s="151" t="s">
        <v>188</v>
      </c>
      <c r="E876" s="151">
        <v>2015</v>
      </c>
      <c r="F876" s="151" t="s">
        <v>188</v>
      </c>
      <c r="G876" s="151" t="s">
        <v>188</v>
      </c>
      <c r="H876" s="152">
        <v>42005</v>
      </c>
      <c r="I876" s="151" t="s">
        <v>8557</v>
      </c>
      <c r="K876" s="151" t="s">
        <v>8564</v>
      </c>
      <c r="L876" s="151" t="s">
        <v>8500</v>
      </c>
      <c r="M876" s="151" t="s">
        <v>8500</v>
      </c>
      <c r="N876" s="151" t="s">
        <v>8500</v>
      </c>
      <c r="O876" s="151" t="s">
        <v>8489</v>
      </c>
      <c r="P876" s="151">
        <v>0</v>
      </c>
      <c r="Q876" s="151">
        <v>1</v>
      </c>
    </row>
    <row r="877" spans="1:17" hidden="1">
      <c r="A877" s="151" t="s">
        <v>732</v>
      </c>
      <c r="B877" s="151" t="s">
        <v>8498</v>
      </c>
      <c r="C877" s="151" t="s">
        <v>8500</v>
      </c>
      <c r="D877" s="151" t="s">
        <v>188</v>
      </c>
      <c r="E877" s="151">
        <v>2015</v>
      </c>
      <c r="F877" s="151" t="s">
        <v>188</v>
      </c>
      <c r="G877" s="151" t="s">
        <v>188</v>
      </c>
      <c r="H877" s="152">
        <v>42005</v>
      </c>
      <c r="I877" s="151" t="s">
        <v>8557</v>
      </c>
      <c r="K877" s="151" t="s">
        <v>8565</v>
      </c>
      <c r="L877" s="151" t="s">
        <v>8500</v>
      </c>
      <c r="M877" s="151" t="s">
        <v>8500</v>
      </c>
      <c r="N877" s="151" t="s">
        <v>8500</v>
      </c>
      <c r="O877" s="151" t="s">
        <v>8489</v>
      </c>
      <c r="P877" s="151">
        <v>134.728684937</v>
      </c>
      <c r="Q877" s="151">
        <v>1</v>
      </c>
    </row>
    <row r="878" spans="1:17" hidden="1">
      <c r="A878" s="151" t="s">
        <v>732</v>
      </c>
      <c r="B878" s="151" t="s">
        <v>8498</v>
      </c>
      <c r="C878" s="151" t="s">
        <v>8502</v>
      </c>
      <c r="D878" s="151" t="s">
        <v>188</v>
      </c>
      <c r="E878" s="151">
        <v>2015</v>
      </c>
      <c r="F878" s="151" t="s">
        <v>188</v>
      </c>
      <c r="G878" s="151" t="s">
        <v>188</v>
      </c>
      <c r="H878" s="152">
        <v>42005</v>
      </c>
      <c r="I878" s="151" t="s">
        <v>8557</v>
      </c>
      <c r="K878" s="151" t="s">
        <v>8566</v>
      </c>
      <c r="L878" s="151" t="s">
        <v>8502</v>
      </c>
      <c r="M878" s="151" t="s">
        <v>8502</v>
      </c>
      <c r="N878" s="151" t="s">
        <v>8502</v>
      </c>
      <c r="O878" s="151" t="s">
        <v>8489</v>
      </c>
      <c r="P878" s="151">
        <v>1.20037701</v>
      </c>
      <c r="Q878" s="151">
        <v>1</v>
      </c>
    </row>
    <row r="879" spans="1:17" hidden="1">
      <c r="A879" s="151" t="s">
        <v>732</v>
      </c>
      <c r="B879" s="151" t="s">
        <v>8498</v>
      </c>
      <c r="C879" s="151" t="s">
        <v>8502</v>
      </c>
      <c r="D879" s="151" t="s">
        <v>188</v>
      </c>
      <c r="E879" s="151">
        <v>2015</v>
      </c>
      <c r="F879" s="151" t="s">
        <v>188</v>
      </c>
      <c r="G879" s="151" t="s">
        <v>188</v>
      </c>
      <c r="H879" s="152">
        <v>42005</v>
      </c>
      <c r="I879" s="151" t="s">
        <v>8557</v>
      </c>
      <c r="K879" s="151" t="s">
        <v>8567</v>
      </c>
      <c r="L879" s="151" t="s">
        <v>8502</v>
      </c>
      <c r="M879" s="151" t="s">
        <v>8502</v>
      </c>
      <c r="N879" s="151" t="s">
        <v>8502</v>
      </c>
      <c r="O879" s="151" t="s">
        <v>8489</v>
      </c>
      <c r="P879" s="151">
        <v>0.207528884</v>
      </c>
      <c r="Q879" s="151">
        <v>1</v>
      </c>
    </row>
    <row r="880" spans="1:17" hidden="1">
      <c r="A880" s="151" t="s">
        <v>732</v>
      </c>
      <c r="B880" s="151" t="s">
        <v>8498</v>
      </c>
      <c r="C880" s="151" t="s">
        <v>8502</v>
      </c>
      <c r="D880" s="151" t="s">
        <v>188</v>
      </c>
      <c r="E880" s="151">
        <v>2015</v>
      </c>
      <c r="F880" s="151" t="s">
        <v>188</v>
      </c>
      <c r="G880" s="151" t="s">
        <v>188</v>
      </c>
      <c r="H880" s="152">
        <v>42005</v>
      </c>
      <c r="I880" s="151" t="s">
        <v>8557</v>
      </c>
      <c r="K880" s="151" t="s">
        <v>8568</v>
      </c>
      <c r="L880" s="151" t="s">
        <v>8502</v>
      </c>
      <c r="M880" s="151" t="s">
        <v>8502</v>
      </c>
      <c r="N880" s="151" t="s">
        <v>8502</v>
      </c>
      <c r="O880" s="151" t="s">
        <v>8489</v>
      </c>
      <c r="P880" s="151">
        <v>0</v>
      </c>
      <c r="Q880" s="151">
        <v>1</v>
      </c>
    </row>
    <row r="881" spans="1:17" hidden="1">
      <c r="A881" s="151" t="s">
        <v>732</v>
      </c>
      <c r="B881" s="151" t="s">
        <v>8498</v>
      </c>
      <c r="C881" s="151" t="s">
        <v>8502</v>
      </c>
      <c r="D881" s="151" t="s">
        <v>188</v>
      </c>
      <c r="E881" s="151">
        <v>2015</v>
      </c>
      <c r="F881" s="151" t="s">
        <v>188</v>
      </c>
      <c r="G881" s="151" t="s">
        <v>188</v>
      </c>
      <c r="H881" s="152">
        <v>42005</v>
      </c>
      <c r="I881" s="151" t="s">
        <v>8557</v>
      </c>
      <c r="K881" s="151" t="s">
        <v>8569</v>
      </c>
      <c r="L881" s="151" t="s">
        <v>8502</v>
      </c>
      <c r="M881" s="151" t="s">
        <v>8502</v>
      </c>
      <c r="N881" s="151" t="s">
        <v>8502</v>
      </c>
      <c r="O881" s="151" t="s">
        <v>8489</v>
      </c>
      <c r="P881" s="151">
        <v>0</v>
      </c>
      <c r="Q881" s="151">
        <v>1</v>
      </c>
    </row>
    <row r="882" spans="1:17" hidden="1">
      <c r="A882" s="151" t="s">
        <v>732</v>
      </c>
      <c r="B882" s="151" t="s">
        <v>8498</v>
      </c>
      <c r="C882" s="151" t="s">
        <v>8570</v>
      </c>
      <c r="D882" s="151" t="s">
        <v>188</v>
      </c>
      <c r="E882" s="151">
        <v>2015</v>
      </c>
      <c r="F882" s="151" t="s">
        <v>188</v>
      </c>
      <c r="G882" s="151" t="s">
        <v>188</v>
      </c>
      <c r="H882" s="152">
        <v>42005</v>
      </c>
      <c r="I882" s="151" t="s">
        <v>8557</v>
      </c>
      <c r="K882" s="151" t="s">
        <v>8570</v>
      </c>
      <c r="L882" s="151" t="s">
        <v>8570</v>
      </c>
      <c r="M882" s="151" t="s">
        <v>8570</v>
      </c>
      <c r="N882" s="151" t="s">
        <v>8570</v>
      </c>
      <c r="O882" s="151" t="s">
        <v>8489</v>
      </c>
      <c r="P882" s="151">
        <v>3.1555196000000001E-2</v>
      </c>
      <c r="Q882" s="151">
        <v>1</v>
      </c>
    </row>
    <row r="883" spans="1:17" hidden="1">
      <c r="A883" s="151" t="s">
        <v>732</v>
      </c>
      <c r="B883" s="151" t="s">
        <v>8498</v>
      </c>
      <c r="C883" s="151" t="s">
        <v>8571</v>
      </c>
      <c r="D883" s="151" t="s">
        <v>188</v>
      </c>
      <c r="E883" s="151">
        <v>2015</v>
      </c>
      <c r="F883" s="151" t="s">
        <v>188</v>
      </c>
      <c r="G883" s="151" t="s">
        <v>188</v>
      </c>
      <c r="H883" s="152">
        <v>42005</v>
      </c>
      <c r="I883" s="151" t="s">
        <v>8555</v>
      </c>
      <c r="K883" s="151" t="s">
        <v>8572</v>
      </c>
      <c r="L883" s="151" t="s">
        <v>8571</v>
      </c>
      <c r="M883" s="151" t="s">
        <v>8571</v>
      </c>
      <c r="N883" s="151" t="s">
        <v>8571</v>
      </c>
      <c r="O883" s="151" t="s">
        <v>8489</v>
      </c>
      <c r="P883" s="151">
        <v>18.391589441000001</v>
      </c>
      <c r="Q883" s="151">
        <v>1</v>
      </c>
    </row>
    <row r="884" spans="1:17" hidden="1">
      <c r="A884" s="151" t="s">
        <v>732</v>
      </c>
      <c r="B884" s="151" t="s">
        <v>8498</v>
      </c>
      <c r="C884" s="151" t="s">
        <v>8571</v>
      </c>
      <c r="D884" s="151" t="s">
        <v>188</v>
      </c>
      <c r="E884" s="151">
        <v>2015</v>
      </c>
      <c r="F884" s="151" t="s">
        <v>188</v>
      </c>
      <c r="G884" s="151" t="s">
        <v>188</v>
      </c>
      <c r="H884" s="152">
        <v>42005</v>
      </c>
      <c r="I884" s="151" t="s">
        <v>8573</v>
      </c>
      <c r="K884" s="151" t="s">
        <v>8685</v>
      </c>
      <c r="L884" s="151" t="s">
        <v>8571</v>
      </c>
      <c r="M884" s="151" t="s">
        <v>8571</v>
      </c>
      <c r="N884" s="151" t="s">
        <v>8571</v>
      </c>
      <c r="O884" s="151" t="s">
        <v>8489</v>
      </c>
      <c r="P884" s="151">
        <v>0</v>
      </c>
      <c r="Q884" s="151">
        <v>1</v>
      </c>
    </row>
    <row r="885" spans="1:17" hidden="1">
      <c r="A885" s="151" t="s">
        <v>732</v>
      </c>
      <c r="B885" s="151" t="s">
        <v>8498</v>
      </c>
      <c r="C885" s="151" t="s">
        <v>8575</v>
      </c>
      <c r="D885" s="151" t="s">
        <v>188</v>
      </c>
      <c r="E885" s="151">
        <v>2015</v>
      </c>
      <c r="F885" s="151" t="s">
        <v>188</v>
      </c>
      <c r="G885" s="151" t="s">
        <v>188</v>
      </c>
      <c r="H885" s="152">
        <v>42005</v>
      </c>
      <c r="I885" s="151" t="s">
        <v>8573</v>
      </c>
      <c r="K885" s="151" t="s">
        <v>8686</v>
      </c>
      <c r="L885" s="151" t="s">
        <v>8575</v>
      </c>
      <c r="M885" s="151" t="s">
        <v>8575</v>
      </c>
      <c r="N885" s="151" t="s">
        <v>8575</v>
      </c>
      <c r="O885" s="151" t="s">
        <v>8489</v>
      </c>
      <c r="P885" s="151">
        <v>1595.0850415540001</v>
      </c>
      <c r="Q885" s="151">
        <v>1</v>
      </c>
    </row>
    <row r="886" spans="1:17" hidden="1">
      <c r="A886" s="151" t="s">
        <v>732</v>
      </c>
      <c r="B886" s="151" t="s">
        <v>8498</v>
      </c>
      <c r="C886" s="151" t="s">
        <v>8577</v>
      </c>
      <c r="D886" s="151" t="s">
        <v>188</v>
      </c>
      <c r="E886" s="151">
        <v>2015</v>
      </c>
      <c r="F886" s="151" t="s">
        <v>188</v>
      </c>
      <c r="G886" s="151" t="s">
        <v>188</v>
      </c>
      <c r="H886" s="152">
        <v>42005</v>
      </c>
      <c r="I886" s="151" t="s">
        <v>8573</v>
      </c>
      <c r="K886" s="151" t="s">
        <v>8687</v>
      </c>
      <c r="L886" s="151" t="s">
        <v>8577</v>
      </c>
      <c r="M886" s="151" t="s">
        <v>8577</v>
      </c>
      <c r="N886" s="151" t="s">
        <v>8577</v>
      </c>
      <c r="O886" s="151" t="s">
        <v>8489</v>
      </c>
      <c r="P886" s="151">
        <v>0</v>
      </c>
      <c r="Q886" s="151">
        <v>1</v>
      </c>
    </row>
    <row r="887" spans="1:17" hidden="1">
      <c r="A887" s="151" t="s">
        <v>732</v>
      </c>
      <c r="B887" s="151" t="s">
        <v>8498</v>
      </c>
      <c r="C887" s="151" t="s">
        <v>8579</v>
      </c>
      <c r="D887" s="151" t="s">
        <v>188</v>
      </c>
      <c r="E887" s="151">
        <v>2015</v>
      </c>
      <c r="F887" s="151" t="s">
        <v>188</v>
      </c>
      <c r="G887" s="151" t="s">
        <v>188</v>
      </c>
      <c r="H887" s="152">
        <v>42005</v>
      </c>
      <c r="I887" s="151" t="s">
        <v>8557</v>
      </c>
      <c r="K887" s="151" t="s">
        <v>8580</v>
      </c>
      <c r="L887" s="151" t="s">
        <v>8579</v>
      </c>
      <c r="M887" s="151" t="s">
        <v>8579</v>
      </c>
      <c r="N887" s="151" t="s">
        <v>8579</v>
      </c>
      <c r="O887" s="151" t="s">
        <v>8489</v>
      </c>
      <c r="P887" s="151">
        <v>0</v>
      </c>
      <c r="Q887" s="151">
        <v>1</v>
      </c>
    </row>
    <row r="888" spans="1:17" hidden="1">
      <c r="A888" s="151" t="s">
        <v>732</v>
      </c>
      <c r="B888" s="151" t="s">
        <v>8498</v>
      </c>
      <c r="C888" s="151" t="s">
        <v>8581</v>
      </c>
      <c r="D888" s="151" t="s">
        <v>188</v>
      </c>
      <c r="E888" s="151">
        <v>2015</v>
      </c>
      <c r="F888" s="151" t="s">
        <v>188</v>
      </c>
      <c r="G888" s="151" t="s">
        <v>188</v>
      </c>
      <c r="H888" s="152">
        <v>42005</v>
      </c>
      <c r="I888" s="151" t="s">
        <v>8557</v>
      </c>
      <c r="K888" s="151" t="s">
        <v>8581</v>
      </c>
      <c r="L888" s="151" t="s">
        <v>8581</v>
      </c>
      <c r="M888" s="151" t="s">
        <v>8581</v>
      </c>
      <c r="N888" s="151" t="s">
        <v>8581</v>
      </c>
      <c r="O888" s="151" t="s">
        <v>8489</v>
      </c>
      <c r="P888" s="151">
        <v>0</v>
      </c>
      <c r="Q888" s="151">
        <v>1</v>
      </c>
    </row>
    <row r="889" spans="1:17" hidden="1">
      <c r="A889" s="151" t="s">
        <v>732</v>
      </c>
      <c r="B889" s="151" t="s">
        <v>8498</v>
      </c>
      <c r="C889" s="151" t="s">
        <v>8582</v>
      </c>
      <c r="D889" s="151" t="s">
        <v>188</v>
      </c>
      <c r="E889" s="151">
        <v>2015</v>
      </c>
      <c r="F889" s="151" t="s">
        <v>188</v>
      </c>
      <c r="G889" s="151" t="s">
        <v>188</v>
      </c>
      <c r="H889" s="152">
        <v>42005</v>
      </c>
      <c r="I889" s="151" t="s">
        <v>8555</v>
      </c>
      <c r="K889" s="151" t="s">
        <v>8583</v>
      </c>
      <c r="L889" s="151" t="s">
        <v>8582</v>
      </c>
      <c r="M889" s="151" t="s">
        <v>8582</v>
      </c>
      <c r="N889" s="151" t="s">
        <v>8582</v>
      </c>
      <c r="O889" s="151" t="s">
        <v>8489</v>
      </c>
      <c r="P889" s="151">
        <v>21.716378715000001</v>
      </c>
      <c r="Q889" s="151">
        <v>1</v>
      </c>
    </row>
    <row r="890" spans="1:17" hidden="1">
      <c r="A890" s="151" t="s">
        <v>732</v>
      </c>
      <c r="B890" s="151" t="s">
        <v>8584</v>
      </c>
      <c r="C890" s="151" t="s">
        <v>8585</v>
      </c>
      <c r="D890" s="151" t="s">
        <v>188</v>
      </c>
      <c r="E890" s="151">
        <v>2015</v>
      </c>
      <c r="F890" s="151" t="s">
        <v>188</v>
      </c>
      <c r="G890" s="151" t="s">
        <v>188</v>
      </c>
      <c r="H890" s="152">
        <v>42005</v>
      </c>
      <c r="K890" s="151" t="s">
        <v>8586</v>
      </c>
      <c r="L890" s="151" t="s">
        <v>8585</v>
      </c>
      <c r="M890" s="151" t="s">
        <v>8585</v>
      </c>
      <c r="N890" s="151" t="s">
        <v>8585</v>
      </c>
      <c r="O890" s="151" t="s">
        <v>8489</v>
      </c>
      <c r="P890" s="151">
        <v>13069.981078702</v>
      </c>
      <c r="Q890" s="151">
        <v>1</v>
      </c>
    </row>
    <row r="891" spans="1:17" hidden="1">
      <c r="A891" s="151" t="s">
        <v>732</v>
      </c>
      <c r="B891" s="151" t="s">
        <v>8584</v>
      </c>
      <c r="C891" s="151" t="s">
        <v>8587</v>
      </c>
      <c r="D891" s="151" t="s">
        <v>188</v>
      </c>
      <c r="E891" s="151">
        <v>2015</v>
      </c>
      <c r="F891" s="151" t="s">
        <v>188</v>
      </c>
      <c r="G891" s="151" t="s">
        <v>188</v>
      </c>
      <c r="H891" s="152">
        <v>42005</v>
      </c>
      <c r="K891" s="151" t="s">
        <v>8588</v>
      </c>
      <c r="L891" s="151" t="s">
        <v>8587</v>
      </c>
      <c r="M891" s="151" t="s">
        <v>8587</v>
      </c>
      <c r="N891" s="151" t="s">
        <v>8587</v>
      </c>
      <c r="O891" s="151" t="s">
        <v>8489</v>
      </c>
      <c r="P891" s="151">
        <v>0</v>
      </c>
      <c r="Q891" s="151">
        <v>1</v>
      </c>
    </row>
    <row r="892" spans="1:17" hidden="1">
      <c r="A892" s="151" t="s">
        <v>732</v>
      </c>
      <c r="B892" s="151" t="s">
        <v>8584</v>
      </c>
      <c r="C892" s="151" t="s">
        <v>8587</v>
      </c>
      <c r="D892" s="151" t="s">
        <v>188</v>
      </c>
      <c r="E892" s="151">
        <v>2015</v>
      </c>
      <c r="F892" s="151" t="s">
        <v>188</v>
      </c>
      <c r="G892" s="151" t="s">
        <v>188</v>
      </c>
      <c r="H892" s="152">
        <v>42005</v>
      </c>
      <c r="K892" s="151" t="s">
        <v>8688</v>
      </c>
      <c r="L892" s="151" t="s">
        <v>8587</v>
      </c>
      <c r="M892" s="151" t="s">
        <v>8587</v>
      </c>
      <c r="N892" s="151" t="s">
        <v>8587</v>
      </c>
      <c r="O892" s="151" t="s">
        <v>8489</v>
      </c>
      <c r="P892" s="151">
        <v>0</v>
      </c>
      <c r="Q892" s="151">
        <v>1</v>
      </c>
    </row>
    <row r="893" spans="1:17" hidden="1">
      <c r="A893" s="151" t="s">
        <v>732</v>
      </c>
      <c r="B893" s="151" t="s">
        <v>8584</v>
      </c>
      <c r="C893" s="151" t="s">
        <v>8590</v>
      </c>
      <c r="D893" s="151" t="s">
        <v>188</v>
      </c>
      <c r="E893" s="151">
        <v>2015</v>
      </c>
      <c r="F893" s="151" t="s">
        <v>188</v>
      </c>
      <c r="G893" s="151" t="s">
        <v>188</v>
      </c>
      <c r="H893" s="152">
        <v>42005</v>
      </c>
      <c r="K893" s="151" t="s">
        <v>8591</v>
      </c>
      <c r="L893" s="151" t="s">
        <v>8590</v>
      </c>
      <c r="M893" s="151" t="s">
        <v>8590</v>
      </c>
      <c r="N893" s="151" t="s">
        <v>8590</v>
      </c>
      <c r="O893" s="151" t="s">
        <v>8489</v>
      </c>
      <c r="P893" s="151">
        <v>0</v>
      </c>
      <c r="Q893" s="151">
        <v>1</v>
      </c>
    </row>
    <row r="894" spans="1:17" hidden="1">
      <c r="A894" s="151" t="s">
        <v>732</v>
      </c>
      <c r="B894" s="151" t="s">
        <v>8584</v>
      </c>
      <c r="C894" s="151" t="s">
        <v>8592</v>
      </c>
      <c r="D894" s="151" t="s">
        <v>188</v>
      </c>
      <c r="E894" s="151">
        <v>2015</v>
      </c>
      <c r="F894" s="151" t="s">
        <v>188</v>
      </c>
      <c r="G894" s="151" t="s">
        <v>188</v>
      </c>
      <c r="H894" s="152">
        <v>42005</v>
      </c>
      <c r="K894" s="151" t="s">
        <v>8593</v>
      </c>
      <c r="L894" s="151" t="s">
        <v>8592</v>
      </c>
      <c r="M894" s="151" t="s">
        <v>8592</v>
      </c>
      <c r="N894" s="151" t="s">
        <v>8592</v>
      </c>
      <c r="O894" s="151" t="s">
        <v>8489</v>
      </c>
      <c r="P894" s="151">
        <v>1537.2077919640001</v>
      </c>
      <c r="Q894" s="151">
        <v>1</v>
      </c>
    </row>
    <row r="895" spans="1:17" hidden="1">
      <c r="A895" s="151" t="s">
        <v>732</v>
      </c>
      <c r="B895" s="151" t="s">
        <v>8584</v>
      </c>
      <c r="C895" s="151" t="s">
        <v>8597</v>
      </c>
      <c r="D895" s="151" t="s">
        <v>188</v>
      </c>
      <c r="E895" s="151">
        <v>2015</v>
      </c>
      <c r="F895" s="151" t="s">
        <v>188</v>
      </c>
      <c r="G895" s="151" t="s">
        <v>188</v>
      </c>
      <c r="H895" s="152">
        <v>42005</v>
      </c>
      <c r="K895" s="151" t="s">
        <v>8598</v>
      </c>
      <c r="L895" s="151" t="s">
        <v>8597</v>
      </c>
      <c r="M895" s="151" t="s">
        <v>8597</v>
      </c>
      <c r="N895" s="151" t="s">
        <v>8597</v>
      </c>
      <c r="O895" s="151" t="s">
        <v>8489</v>
      </c>
      <c r="P895" s="151">
        <v>183.165402715</v>
      </c>
      <c r="Q895" s="151">
        <v>1</v>
      </c>
    </row>
    <row r="896" spans="1:17" hidden="1">
      <c r="A896" s="151" t="s">
        <v>732</v>
      </c>
      <c r="B896" s="151" t="s">
        <v>8584</v>
      </c>
      <c r="C896" s="151" t="s">
        <v>8599</v>
      </c>
      <c r="D896" s="151" t="s">
        <v>188</v>
      </c>
      <c r="E896" s="151">
        <v>2015</v>
      </c>
      <c r="F896" s="151" t="s">
        <v>188</v>
      </c>
      <c r="G896" s="151" t="s">
        <v>188</v>
      </c>
      <c r="H896" s="152">
        <v>42005</v>
      </c>
      <c r="K896" s="151" t="s">
        <v>8600</v>
      </c>
      <c r="L896" s="151" t="s">
        <v>8599</v>
      </c>
      <c r="M896" s="151" t="s">
        <v>8599</v>
      </c>
      <c r="N896" s="151" t="s">
        <v>8599</v>
      </c>
      <c r="O896" s="151" t="s">
        <v>8489</v>
      </c>
      <c r="P896" s="151">
        <v>110127.593757472</v>
      </c>
      <c r="Q896" s="151">
        <v>1</v>
      </c>
    </row>
    <row r="897" spans="1:17" hidden="1">
      <c r="A897" s="151" t="s">
        <v>732</v>
      </c>
      <c r="B897" s="151" t="s">
        <v>8584</v>
      </c>
      <c r="C897" s="151" t="s">
        <v>8601</v>
      </c>
      <c r="D897" s="151" t="s">
        <v>188</v>
      </c>
      <c r="E897" s="151">
        <v>2015</v>
      </c>
      <c r="F897" s="151" t="s">
        <v>188</v>
      </c>
      <c r="G897" s="151" t="s">
        <v>188</v>
      </c>
      <c r="H897" s="152">
        <v>42005</v>
      </c>
      <c r="K897" s="151" t="s">
        <v>8602</v>
      </c>
      <c r="L897" s="151" t="s">
        <v>8601</v>
      </c>
      <c r="M897" s="151" t="s">
        <v>8601</v>
      </c>
      <c r="N897" s="151" t="s">
        <v>8601</v>
      </c>
      <c r="O897" s="151" t="s">
        <v>8489</v>
      </c>
      <c r="P897" s="151">
        <v>1942.2504981730001</v>
      </c>
      <c r="Q897" s="151">
        <v>1</v>
      </c>
    </row>
    <row r="898" spans="1:17" hidden="1">
      <c r="A898" s="151" t="s">
        <v>734</v>
      </c>
      <c r="B898" s="151" t="s">
        <v>8528</v>
      </c>
      <c r="C898" s="151" t="s">
        <v>8689</v>
      </c>
      <c r="D898" s="151" t="s">
        <v>711</v>
      </c>
      <c r="E898" s="151">
        <v>2015</v>
      </c>
      <c r="F898" s="151" t="s">
        <v>711</v>
      </c>
      <c r="G898" s="151" t="s">
        <v>711</v>
      </c>
      <c r="H898" s="152">
        <v>42005</v>
      </c>
      <c r="K898" s="151" t="s">
        <v>8690</v>
      </c>
      <c r="L898" s="151" t="s">
        <v>8689</v>
      </c>
      <c r="M898" s="151" t="s">
        <v>8689</v>
      </c>
      <c r="N898" s="151" t="s">
        <v>8689</v>
      </c>
      <c r="O898" s="151" t="s">
        <v>8489</v>
      </c>
      <c r="P898" s="151">
        <v>111325</v>
      </c>
      <c r="Q898" s="151">
        <v>1</v>
      </c>
    </row>
    <row r="899" spans="1:17" hidden="1">
      <c r="A899" s="151" t="s">
        <v>734</v>
      </c>
      <c r="B899" s="151" t="s">
        <v>8528</v>
      </c>
      <c r="C899" s="151" t="s">
        <v>8579</v>
      </c>
      <c r="D899" s="151" t="s">
        <v>711</v>
      </c>
      <c r="E899" s="151">
        <v>2015</v>
      </c>
      <c r="F899" s="151" t="s">
        <v>711</v>
      </c>
      <c r="G899" s="151" t="s">
        <v>711</v>
      </c>
      <c r="H899" s="152">
        <v>42005</v>
      </c>
      <c r="K899" s="151" t="s">
        <v>8579</v>
      </c>
      <c r="L899" s="151" t="s">
        <v>8579</v>
      </c>
      <c r="M899" s="151" t="s">
        <v>8579</v>
      </c>
      <c r="N899" s="151" t="s">
        <v>8579</v>
      </c>
      <c r="O899" s="151" t="s">
        <v>8489</v>
      </c>
      <c r="P899" s="151">
        <v>32005.668058473999</v>
      </c>
      <c r="Q899" s="151">
        <v>1</v>
      </c>
    </row>
    <row r="900" spans="1:17" hidden="1">
      <c r="A900" s="151" t="s">
        <v>8519</v>
      </c>
      <c r="B900" s="151" t="s">
        <v>8498</v>
      </c>
      <c r="C900" s="151" t="s">
        <v>8522</v>
      </c>
      <c r="D900" s="151" t="s">
        <v>713</v>
      </c>
      <c r="E900" s="151">
        <v>2015</v>
      </c>
      <c r="F900" s="151" t="s">
        <v>713</v>
      </c>
      <c r="G900" s="151" t="s">
        <v>713</v>
      </c>
      <c r="H900" s="152">
        <v>42005</v>
      </c>
      <c r="I900" s="151" t="s">
        <v>8523</v>
      </c>
      <c r="K900" s="151" t="s">
        <v>8524</v>
      </c>
      <c r="L900" s="151" t="s">
        <v>8522</v>
      </c>
      <c r="M900" s="151" t="s">
        <v>8522</v>
      </c>
      <c r="N900" s="151" t="s">
        <v>8522</v>
      </c>
      <c r="O900" s="151" t="s">
        <v>8489</v>
      </c>
      <c r="P900" s="151">
        <v>14443.301597631</v>
      </c>
      <c r="Q900" s="151">
        <v>1</v>
      </c>
    </row>
    <row r="901" spans="1:17" hidden="1">
      <c r="A901" s="151" t="s">
        <v>8519</v>
      </c>
      <c r="B901" s="151" t="s">
        <v>8498</v>
      </c>
      <c r="C901" s="151" t="s">
        <v>8691</v>
      </c>
      <c r="D901" s="151" t="s">
        <v>713</v>
      </c>
      <c r="E901" s="151">
        <v>2015</v>
      </c>
      <c r="F901" s="151" t="s">
        <v>713</v>
      </c>
      <c r="G901" s="151" t="s">
        <v>713</v>
      </c>
      <c r="H901" s="152">
        <v>42005</v>
      </c>
      <c r="I901" s="151" t="s">
        <v>8520</v>
      </c>
      <c r="K901" s="151" t="s">
        <v>694</v>
      </c>
      <c r="L901" s="151" t="s">
        <v>8691</v>
      </c>
      <c r="M901" s="151" t="s">
        <v>8691</v>
      </c>
      <c r="N901" s="151" t="s">
        <v>8691</v>
      </c>
      <c r="O901" s="151" t="s">
        <v>8489</v>
      </c>
      <c r="P901" s="151">
        <v>47453.491964916997</v>
      </c>
      <c r="Q901" s="151">
        <v>1</v>
      </c>
    </row>
    <row r="902" spans="1:17" hidden="1">
      <c r="A902" s="151" t="s">
        <v>734</v>
      </c>
      <c r="B902" s="151" t="s">
        <v>8528</v>
      </c>
      <c r="C902" s="151" t="s">
        <v>8692</v>
      </c>
      <c r="D902" s="151" t="s">
        <v>713</v>
      </c>
      <c r="E902" s="151">
        <v>2015</v>
      </c>
      <c r="F902" s="151" t="s">
        <v>713</v>
      </c>
      <c r="G902" s="151" t="s">
        <v>713</v>
      </c>
      <c r="H902" s="152">
        <v>42005</v>
      </c>
      <c r="K902" s="151" t="s">
        <v>8692</v>
      </c>
      <c r="L902" s="151" t="s">
        <v>8692</v>
      </c>
      <c r="M902" s="151" t="s">
        <v>8692</v>
      </c>
      <c r="N902" s="151" t="s">
        <v>8692</v>
      </c>
      <c r="O902" s="151" t="s">
        <v>8489</v>
      </c>
      <c r="P902" s="151">
        <v>17556</v>
      </c>
      <c r="Q902" s="151">
        <v>1</v>
      </c>
    </row>
    <row r="903" spans="1:17" hidden="1">
      <c r="A903" s="151" t="s">
        <v>8484</v>
      </c>
      <c r="B903" s="151" t="s">
        <v>642</v>
      </c>
      <c r="C903" s="151" t="s">
        <v>8485</v>
      </c>
      <c r="D903" s="151" t="s">
        <v>187</v>
      </c>
      <c r="E903" s="151">
        <v>2016</v>
      </c>
      <c r="F903" s="151" t="s">
        <v>187</v>
      </c>
      <c r="G903" s="151" t="s">
        <v>187</v>
      </c>
      <c r="H903" s="152">
        <v>42370</v>
      </c>
      <c r="I903" s="151" t="s">
        <v>8486</v>
      </c>
      <c r="K903" s="151" t="s">
        <v>8487</v>
      </c>
      <c r="L903" s="151" t="s">
        <v>8485</v>
      </c>
      <c r="M903" s="151" t="s">
        <v>1014</v>
      </c>
      <c r="N903" s="151" t="s">
        <v>8488</v>
      </c>
      <c r="O903" s="151" t="s">
        <v>8489</v>
      </c>
      <c r="P903" s="151">
        <v>21684.086395722999</v>
      </c>
      <c r="Q903" s="151">
        <v>1</v>
      </c>
    </row>
    <row r="904" spans="1:17" hidden="1">
      <c r="A904" s="151" t="s">
        <v>8484</v>
      </c>
      <c r="B904" s="151" t="s">
        <v>642</v>
      </c>
      <c r="C904" s="151" t="s">
        <v>691</v>
      </c>
      <c r="D904" s="151" t="s">
        <v>187</v>
      </c>
      <c r="E904" s="151">
        <v>2016</v>
      </c>
      <c r="F904" s="151" t="s">
        <v>187</v>
      </c>
      <c r="G904" s="151" t="s">
        <v>187</v>
      </c>
      <c r="H904" s="152">
        <v>42370</v>
      </c>
      <c r="I904" s="151" t="s">
        <v>8490</v>
      </c>
      <c r="K904" s="151" t="s">
        <v>8491</v>
      </c>
      <c r="L904" s="151" t="s">
        <v>691</v>
      </c>
      <c r="M904" s="151" t="s">
        <v>8492</v>
      </c>
      <c r="N904" s="151" t="s">
        <v>8493</v>
      </c>
      <c r="O904" s="151" t="s">
        <v>8489</v>
      </c>
      <c r="P904" s="151">
        <v>3043510.2591183898</v>
      </c>
      <c r="Q904" s="151">
        <v>1</v>
      </c>
    </row>
    <row r="905" spans="1:17" hidden="1">
      <c r="A905" s="151" t="s">
        <v>8484</v>
      </c>
      <c r="B905" s="151" t="s">
        <v>642</v>
      </c>
      <c r="C905" s="151" t="s">
        <v>8494</v>
      </c>
      <c r="D905" s="151" t="s">
        <v>187</v>
      </c>
      <c r="E905" s="151">
        <v>2016</v>
      </c>
      <c r="F905" s="151" t="s">
        <v>187</v>
      </c>
      <c r="G905" s="151" t="s">
        <v>187</v>
      </c>
      <c r="H905" s="152">
        <v>42370</v>
      </c>
      <c r="I905" s="151" t="s">
        <v>8490</v>
      </c>
      <c r="K905" s="151" t="s">
        <v>8495</v>
      </c>
      <c r="L905" s="151" t="s">
        <v>8494</v>
      </c>
      <c r="M905" s="151" t="s">
        <v>8492</v>
      </c>
      <c r="N905" s="151" t="s">
        <v>8493</v>
      </c>
      <c r="O905" s="151" t="s">
        <v>8489</v>
      </c>
      <c r="P905" s="151">
        <v>5640247.7654587002</v>
      </c>
      <c r="Q905" s="151">
        <v>1</v>
      </c>
    </row>
    <row r="906" spans="1:17" hidden="1">
      <c r="A906" s="151" t="s">
        <v>8484</v>
      </c>
      <c r="B906" s="151" t="s">
        <v>642</v>
      </c>
      <c r="C906" s="151" t="s">
        <v>8496</v>
      </c>
      <c r="D906" s="151" t="s">
        <v>187</v>
      </c>
      <c r="E906" s="151">
        <v>2016</v>
      </c>
      <c r="F906" s="151" t="s">
        <v>187</v>
      </c>
      <c r="G906" s="151" t="s">
        <v>187</v>
      </c>
      <c r="H906" s="152">
        <v>42370</v>
      </c>
      <c r="I906" s="151" t="s">
        <v>8486</v>
      </c>
      <c r="K906" s="151" t="s">
        <v>8497</v>
      </c>
      <c r="L906" s="151" t="s">
        <v>8496</v>
      </c>
      <c r="M906" s="151" t="s">
        <v>1014</v>
      </c>
      <c r="N906" s="151" t="s">
        <v>8488</v>
      </c>
      <c r="O906" s="151" t="s">
        <v>8489</v>
      </c>
      <c r="P906" s="151">
        <v>102538.756052054</v>
      </c>
      <c r="Q906" s="151">
        <v>1</v>
      </c>
    </row>
    <row r="907" spans="1:17" hidden="1">
      <c r="A907" s="151" t="s">
        <v>8484</v>
      </c>
      <c r="B907" s="151" t="s">
        <v>8498</v>
      </c>
      <c r="C907" s="151" t="s">
        <v>698</v>
      </c>
      <c r="D907" s="151" t="s">
        <v>187</v>
      </c>
      <c r="E907" s="151">
        <v>2016</v>
      </c>
      <c r="F907" s="151" t="s">
        <v>187</v>
      </c>
      <c r="G907" s="151" t="s">
        <v>187</v>
      </c>
      <c r="H907" s="152">
        <v>42370</v>
      </c>
      <c r="K907" s="151" t="s">
        <v>8499</v>
      </c>
      <c r="L907" s="151" t="s">
        <v>698</v>
      </c>
      <c r="M907" s="151" t="s">
        <v>698</v>
      </c>
      <c r="N907" s="151" t="s">
        <v>698</v>
      </c>
      <c r="O907" s="151" t="s">
        <v>8489</v>
      </c>
      <c r="P907" s="151">
        <v>0</v>
      </c>
      <c r="Q907" s="151">
        <v>1</v>
      </c>
    </row>
    <row r="908" spans="1:17" hidden="1">
      <c r="A908" s="151" t="s">
        <v>8484</v>
      </c>
      <c r="B908" s="151" t="s">
        <v>8498</v>
      </c>
      <c r="C908" s="151" t="s">
        <v>8500</v>
      </c>
      <c r="D908" s="151" t="s">
        <v>187</v>
      </c>
      <c r="E908" s="151">
        <v>2016</v>
      </c>
      <c r="F908" s="151" t="s">
        <v>187</v>
      </c>
      <c r="G908" s="151" t="s">
        <v>187</v>
      </c>
      <c r="H908" s="152">
        <v>42370</v>
      </c>
      <c r="K908" s="151" t="s">
        <v>8501</v>
      </c>
      <c r="L908" s="151" t="s">
        <v>8500</v>
      </c>
      <c r="M908" s="151" t="s">
        <v>8500</v>
      </c>
      <c r="N908" s="151" t="s">
        <v>8500</v>
      </c>
      <c r="O908" s="151" t="s">
        <v>8489</v>
      </c>
      <c r="P908" s="151">
        <v>0</v>
      </c>
      <c r="Q908" s="151">
        <v>1</v>
      </c>
    </row>
    <row r="909" spans="1:17" hidden="1">
      <c r="A909" s="151" t="s">
        <v>8484</v>
      </c>
      <c r="B909" s="151" t="s">
        <v>8498</v>
      </c>
      <c r="C909" s="151" t="s">
        <v>8502</v>
      </c>
      <c r="D909" s="151" t="s">
        <v>187</v>
      </c>
      <c r="E909" s="151">
        <v>2016</v>
      </c>
      <c r="F909" s="151" t="s">
        <v>187</v>
      </c>
      <c r="G909" s="151" t="s">
        <v>187</v>
      </c>
      <c r="H909" s="152">
        <v>42370</v>
      </c>
      <c r="K909" s="151" t="s">
        <v>8503</v>
      </c>
      <c r="L909" s="151" t="s">
        <v>8502</v>
      </c>
      <c r="M909" s="151" t="s">
        <v>8502</v>
      </c>
      <c r="N909" s="151" t="s">
        <v>8502</v>
      </c>
      <c r="O909" s="151" t="s">
        <v>8489</v>
      </c>
      <c r="P909" s="151">
        <v>7490.5553703810001</v>
      </c>
      <c r="Q909" s="151">
        <v>1</v>
      </c>
    </row>
    <row r="910" spans="1:17" hidden="1">
      <c r="A910" s="151" t="s">
        <v>8484</v>
      </c>
      <c r="B910" s="151" t="s">
        <v>8498</v>
      </c>
      <c r="C910" s="151" t="s">
        <v>8504</v>
      </c>
      <c r="D910" s="151" t="s">
        <v>187</v>
      </c>
      <c r="E910" s="151">
        <v>2016</v>
      </c>
      <c r="F910" s="151" t="s">
        <v>187</v>
      </c>
      <c r="G910" s="151" t="s">
        <v>187</v>
      </c>
      <c r="H910" s="152">
        <v>42370</v>
      </c>
      <c r="K910" s="151" t="s">
        <v>8505</v>
      </c>
      <c r="L910" s="151" t="s">
        <v>8504</v>
      </c>
      <c r="M910" s="151" t="s">
        <v>8504</v>
      </c>
      <c r="N910" s="151" t="s">
        <v>8504</v>
      </c>
      <c r="O910" s="151" t="s">
        <v>8489</v>
      </c>
      <c r="P910" s="151">
        <v>491.48771527899999</v>
      </c>
      <c r="Q910" s="151">
        <v>1</v>
      </c>
    </row>
    <row r="911" spans="1:17" hidden="1">
      <c r="A911" s="151" t="s">
        <v>8484</v>
      </c>
      <c r="B911" s="151" t="s">
        <v>8506</v>
      </c>
      <c r="C911" s="151" t="s">
        <v>8507</v>
      </c>
      <c r="D911" s="151" t="s">
        <v>187</v>
      </c>
      <c r="E911" s="151">
        <v>2016</v>
      </c>
      <c r="F911" s="151" t="s">
        <v>187</v>
      </c>
      <c r="G911" s="151" t="s">
        <v>187</v>
      </c>
      <c r="H911" s="152">
        <v>42370</v>
      </c>
      <c r="I911" s="151" t="s">
        <v>8508</v>
      </c>
      <c r="K911" s="151" t="s">
        <v>8507</v>
      </c>
      <c r="L911" s="151" t="s">
        <v>8507</v>
      </c>
      <c r="M911" s="151" t="s">
        <v>8507</v>
      </c>
      <c r="N911" s="151" t="s">
        <v>8509</v>
      </c>
      <c r="O911" s="151" t="s">
        <v>8489</v>
      </c>
      <c r="P911" s="151">
        <v>3340108.4622816001</v>
      </c>
      <c r="Q911" s="151">
        <v>1</v>
      </c>
    </row>
    <row r="912" spans="1:17" hidden="1">
      <c r="A912" s="151" t="s">
        <v>8484</v>
      </c>
      <c r="B912" s="151" t="s">
        <v>8506</v>
      </c>
      <c r="C912" s="151" t="s">
        <v>8510</v>
      </c>
      <c r="D912" s="151" t="s">
        <v>187</v>
      </c>
      <c r="E912" s="151">
        <v>2016</v>
      </c>
      <c r="F912" s="151" t="s">
        <v>187</v>
      </c>
      <c r="G912" s="151" t="s">
        <v>187</v>
      </c>
      <c r="H912" s="152">
        <v>42370</v>
      </c>
      <c r="I912" s="151" t="s">
        <v>8506</v>
      </c>
      <c r="K912" s="151" t="s">
        <v>8511</v>
      </c>
      <c r="L912" s="151" t="s">
        <v>8510</v>
      </c>
      <c r="M912" s="151" t="s">
        <v>8510</v>
      </c>
      <c r="N912" s="151" t="s">
        <v>8512</v>
      </c>
      <c r="O912" s="151" t="s">
        <v>8489</v>
      </c>
      <c r="P912" s="151">
        <v>145094.48761124699</v>
      </c>
      <c r="Q912" s="151">
        <v>1</v>
      </c>
    </row>
    <row r="913" spans="1:17" hidden="1">
      <c r="A913" s="151" t="s">
        <v>8484</v>
      </c>
      <c r="B913" s="151" t="s">
        <v>8506</v>
      </c>
      <c r="C913" s="151" t="s">
        <v>8513</v>
      </c>
      <c r="D913" s="151" t="s">
        <v>187</v>
      </c>
      <c r="E913" s="151">
        <v>2016</v>
      </c>
      <c r="F913" s="151" t="s">
        <v>187</v>
      </c>
      <c r="G913" s="151" t="s">
        <v>187</v>
      </c>
      <c r="H913" s="152">
        <v>42370</v>
      </c>
      <c r="I913" s="151" t="s">
        <v>8508</v>
      </c>
      <c r="K913" s="151" t="s">
        <v>8513</v>
      </c>
      <c r="L913" s="151" t="s">
        <v>8513</v>
      </c>
      <c r="M913" s="151" t="s">
        <v>8513</v>
      </c>
      <c r="N913" s="151" t="s">
        <v>8509</v>
      </c>
      <c r="O913" s="151" t="s">
        <v>8489</v>
      </c>
      <c r="P913" s="151">
        <v>1263846.6316669199</v>
      </c>
      <c r="Q913" s="151">
        <v>1</v>
      </c>
    </row>
    <row r="914" spans="1:17" hidden="1">
      <c r="A914" s="151" t="s">
        <v>8484</v>
      </c>
      <c r="B914" s="151" t="s">
        <v>8506</v>
      </c>
      <c r="C914" s="151" t="s">
        <v>8514</v>
      </c>
      <c r="D914" s="151" t="s">
        <v>187</v>
      </c>
      <c r="E914" s="151">
        <v>2016</v>
      </c>
      <c r="F914" s="151" t="s">
        <v>187</v>
      </c>
      <c r="G914" s="151" t="s">
        <v>187</v>
      </c>
      <c r="H914" s="152">
        <v>42370</v>
      </c>
      <c r="I914" s="151" t="s">
        <v>8508</v>
      </c>
      <c r="K914" s="151" t="s">
        <v>8515</v>
      </c>
      <c r="L914" s="151" t="s">
        <v>8514</v>
      </c>
      <c r="M914" s="151" t="s">
        <v>8514</v>
      </c>
      <c r="N914" s="151" t="s">
        <v>8509</v>
      </c>
      <c r="O914" s="151" t="s">
        <v>8489</v>
      </c>
      <c r="P914" s="151">
        <v>2132964.53759631</v>
      </c>
      <c r="Q914" s="151">
        <v>1</v>
      </c>
    </row>
    <row r="915" spans="1:17" hidden="1">
      <c r="A915" s="151" t="s">
        <v>8484</v>
      </c>
      <c r="B915" s="151" t="s">
        <v>8506</v>
      </c>
      <c r="C915" s="151" t="s">
        <v>8516</v>
      </c>
      <c r="D915" s="151" t="s">
        <v>187</v>
      </c>
      <c r="E915" s="151">
        <v>2016</v>
      </c>
      <c r="F915" s="151" t="s">
        <v>187</v>
      </c>
      <c r="G915" s="151" t="s">
        <v>187</v>
      </c>
      <c r="H915" s="152">
        <v>42370</v>
      </c>
      <c r="I915" s="151" t="s">
        <v>8506</v>
      </c>
      <c r="K915" s="151" t="s">
        <v>8517</v>
      </c>
      <c r="L915" s="151" t="s">
        <v>8516</v>
      </c>
      <c r="M915" s="151" t="s">
        <v>8516</v>
      </c>
      <c r="N915" s="151" t="s">
        <v>8512</v>
      </c>
      <c r="O915" s="151" t="s">
        <v>8489</v>
      </c>
      <c r="P915" s="151">
        <v>8511.1671864290001</v>
      </c>
      <c r="Q915" s="151">
        <v>1</v>
      </c>
    </row>
    <row r="916" spans="1:17" hidden="1">
      <c r="A916" s="151" t="s">
        <v>8518</v>
      </c>
      <c r="B916" s="151" t="s">
        <v>8498</v>
      </c>
      <c r="C916" s="151" t="s">
        <v>698</v>
      </c>
      <c r="D916" s="151" t="s">
        <v>187</v>
      </c>
      <c r="E916" s="151">
        <v>2016</v>
      </c>
      <c r="F916" s="151" t="s">
        <v>187</v>
      </c>
      <c r="G916" s="151" t="s">
        <v>187</v>
      </c>
      <c r="H916" s="152">
        <v>42370</v>
      </c>
      <c r="K916" s="151" t="s">
        <v>8499</v>
      </c>
      <c r="L916" s="151" t="s">
        <v>698</v>
      </c>
      <c r="M916" s="151" t="s">
        <v>698</v>
      </c>
      <c r="N916" s="151" t="s">
        <v>698</v>
      </c>
      <c r="O916" s="151" t="s">
        <v>8489</v>
      </c>
      <c r="P916" s="151">
        <v>43.308195515000001</v>
      </c>
      <c r="Q916" s="151">
        <v>1</v>
      </c>
    </row>
    <row r="917" spans="1:17" hidden="1">
      <c r="A917" s="151" t="s">
        <v>8518</v>
      </c>
      <c r="B917" s="151" t="s">
        <v>8498</v>
      </c>
      <c r="C917" s="151" t="s">
        <v>8500</v>
      </c>
      <c r="D917" s="151" t="s">
        <v>187</v>
      </c>
      <c r="E917" s="151">
        <v>2016</v>
      </c>
      <c r="F917" s="151" t="s">
        <v>187</v>
      </c>
      <c r="G917" s="151" t="s">
        <v>187</v>
      </c>
      <c r="H917" s="152">
        <v>42370</v>
      </c>
      <c r="K917" s="151" t="s">
        <v>8501</v>
      </c>
      <c r="L917" s="151" t="s">
        <v>8500</v>
      </c>
      <c r="M917" s="151" t="s">
        <v>8500</v>
      </c>
      <c r="N917" s="151" t="s">
        <v>8500</v>
      </c>
      <c r="O917" s="151" t="s">
        <v>8489</v>
      </c>
      <c r="P917" s="151">
        <v>11820.953410626</v>
      </c>
      <c r="Q917" s="151">
        <v>1</v>
      </c>
    </row>
    <row r="918" spans="1:17" hidden="1">
      <c r="A918" s="151" t="s">
        <v>8518</v>
      </c>
      <c r="B918" s="151" t="s">
        <v>8498</v>
      </c>
      <c r="C918" s="151" t="s">
        <v>8502</v>
      </c>
      <c r="D918" s="151" t="s">
        <v>187</v>
      </c>
      <c r="E918" s="151">
        <v>2016</v>
      </c>
      <c r="F918" s="151" t="s">
        <v>187</v>
      </c>
      <c r="G918" s="151" t="s">
        <v>187</v>
      </c>
      <c r="H918" s="152">
        <v>42370</v>
      </c>
      <c r="K918" s="151" t="s">
        <v>8503</v>
      </c>
      <c r="L918" s="151" t="s">
        <v>8502</v>
      </c>
      <c r="M918" s="151" t="s">
        <v>8502</v>
      </c>
      <c r="N918" s="151" t="s">
        <v>8502</v>
      </c>
      <c r="O918" s="151" t="s">
        <v>8489</v>
      </c>
      <c r="P918" s="151">
        <v>2080.56280616</v>
      </c>
      <c r="Q918" s="151">
        <v>1</v>
      </c>
    </row>
    <row r="919" spans="1:17" hidden="1">
      <c r="A919" s="151" t="s">
        <v>8518</v>
      </c>
      <c r="B919" s="151" t="s">
        <v>8498</v>
      </c>
      <c r="C919" s="151" t="s">
        <v>8504</v>
      </c>
      <c r="D919" s="151" t="s">
        <v>187</v>
      </c>
      <c r="E919" s="151">
        <v>2016</v>
      </c>
      <c r="F919" s="151" t="s">
        <v>187</v>
      </c>
      <c r="G919" s="151" t="s">
        <v>187</v>
      </c>
      <c r="H919" s="152">
        <v>42370</v>
      </c>
      <c r="K919" s="151" t="s">
        <v>8505</v>
      </c>
      <c r="L919" s="151" t="s">
        <v>8504</v>
      </c>
      <c r="M919" s="151" t="s">
        <v>8504</v>
      </c>
      <c r="N919" s="151" t="s">
        <v>8504</v>
      </c>
      <c r="O919" s="151" t="s">
        <v>8489</v>
      </c>
      <c r="P919" s="151">
        <v>34045.901679262002</v>
      </c>
      <c r="Q919" s="151">
        <v>1</v>
      </c>
    </row>
    <row r="920" spans="1:17" hidden="1">
      <c r="A920" s="151" t="s">
        <v>8519</v>
      </c>
      <c r="B920" s="151" t="s">
        <v>8498</v>
      </c>
      <c r="C920" s="151" t="s">
        <v>698</v>
      </c>
      <c r="D920" s="151" t="s">
        <v>187</v>
      </c>
      <c r="E920" s="151">
        <v>2016</v>
      </c>
      <c r="F920" s="151" t="s">
        <v>187</v>
      </c>
      <c r="G920" s="151" t="s">
        <v>187</v>
      </c>
      <c r="H920" s="152">
        <v>42370</v>
      </c>
      <c r="I920" s="151" t="s">
        <v>8520</v>
      </c>
      <c r="K920" s="151" t="s">
        <v>8499</v>
      </c>
      <c r="L920" s="151" t="s">
        <v>698</v>
      </c>
      <c r="M920" s="151" t="s">
        <v>698</v>
      </c>
      <c r="N920" s="151" t="s">
        <v>698</v>
      </c>
      <c r="O920" s="151" t="s">
        <v>8489</v>
      </c>
      <c r="P920" s="151">
        <v>4554.5660816760001</v>
      </c>
      <c r="Q920" s="151">
        <v>1</v>
      </c>
    </row>
    <row r="921" spans="1:17" hidden="1">
      <c r="A921" s="151" t="s">
        <v>8519</v>
      </c>
      <c r="B921" s="151" t="s">
        <v>8498</v>
      </c>
      <c r="C921" s="151" t="s">
        <v>8521</v>
      </c>
      <c r="D921" s="151" t="s">
        <v>187</v>
      </c>
      <c r="E921" s="151">
        <v>2016</v>
      </c>
      <c r="F921" s="151" t="s">
        <v>187</v>
      </c>
      <c r="G921" s="151" t="s">
        <v>187</v>
      </c>
      <c r="H921" s="152">
        <v>42370</v>
      </c>
      <c r="I921" s="151" t="s">
        <v>8520</v>
      </c>
      <c r="K921" s="151" t="s">
        <v>8521</v>
      </c>
      <c r="L921" s="151" t="s">
        <v>8521</v>
      </c>
      <c r="M921" s="151" t="s">
        <v>8521</v>
      </c>
      <c r="N921" s="151" t="s">
        <v>8521</v>
      </c>
      <c r="O921" s="151" t="s">
        <v>8489</v>
      </c>
      <c r="P921" s="151">
        <v>42093.919310625002</v>
      </c>
      <c r="Q921" s="151">
        <v>1</v>
      </c>
    </row>
    <row r="922" spans="1:17" hidden="1">
      <c r="A922" s="151" t="s">
        <v>8519</v>
      </c>
      <c r="B922" s="151" t="s">
        <v>8498</v>
      </c>
      <c r="C922" s="151" t="s">
        <v>8522</v>
      </c>
      <c r="D922" s="151" t="s">
        <v>187</v>
      </c>
      <c r="E922" s="151">
        <v>2016</v>
      </c>
      <c r="F922" s="151" t="s">
        <v>187</v>
      </c>
      <c r="G922" s="151" t="s">
        <v>187</v>
      </c>
      <c r="H922" s="152">
        <v>42370</v>
      </c>
      <c r="I922" s="151" t="s">
        <v>8523</v>
      </c>
      <c r="K922" s="151" t="s">
        <v>8524</v>
      </c>
      <c r="L922" s="151" t="s">
        <v>8522</v>
      </c>
      <c r="M922" s="151" t="s">
        <v>8522</v>
      </c>
      <c r="N922" s="151" t="s">
        <v>8522</v>
      </c>
      <c r="O922" s="151" t="s">
        <v>8489</v>
      </c>
      <c r="P922" s="151">
        <v>17831.532193628002</v>
      </c>
      <c r="Q922" s="151">
        <v>1</v>
      </c>
    </row>
    <row r="923" spans="1:17" hidden="1">
      <c r="A923" s="151" t="s">
        <v>8519</v>
      </c>
      <c r="B923" s="151" t="s">
        <v>8498</v>
      </c>
      <c r="C923" s="151" t="s">
        <v>8500</v>
      </c>
      <c r="D923" s="151" t="s">
        <v>187</v>
      </c>
      <c r="E923" s="151">
        <v>2016</v>
      </c>
      <c r="F923" s="151" t="s">
        <v>187</v>
      </c>
      <c r="G923" s="151" t="s">
        <v>187</v>
      </c>
      <c r="H923" s="152">
        <v>42370</v>
      </c>
      <c r="I923" s="151" t="s">
        <v>8520</v>
      </c>
      <c r="K923" s="151" t="s">
        <v>8501</v>
      </c>
      <c r="L923" s="151" t="s">
        <v>8500</v>
      </c>
      <c r="M923" s="151" t="s">
        <v>8500</v>
      </c>
      <c r="N923" s="151" t="s">
        <v>8500</v>
      </c>
      <c r="O923" s="151" t="s">
        <v>8489</v>
      </c>
      <c r="P923" s="151">
        <v>4344.6674018860003</v>
      </c>
      <c r="Q923" s="151">
        <v>1</v>
      </c>
    </row>
    <row r="924" spans="1:17" hidden="1">
      <c r="A924" s="151" t="s">
        <v>8519</v>
      </c>
      <c r="B924" s="151" t="s">
        <v>8498</v>
      </c>
      <c r="C924" s="151" t="s">
        <v>8502</v>
      </c>
      <c r="D924" s="151" t="s">
        <v>187</v>
      </c>
      <c r="E924" s="151">
        <v>2016</v>
      </c>
      <c r="F924" s="151" t="s">
        <v>187</v>
      </c>
      <c r="G924" s="151" t="s">
        <v>187</v>
      </c>
      <c r="H924" s="152">
        <v>42370</v>
      </c>
      <c r="I924" s="151" t="s">
        <v>8520</v>
      </c>
      <c r="K924" s="151" t="s">
        <v>8503</v>
      </c>
      <c r="L924" s="151" t="s">
        <v>8502</v>
      </c>
      <c r="M924" s="151" t="s">
        <v>8502</v>
      </c>
      <c r="N924" s="151" t="s">
        <v>8502</v>
      </c>
      <c r="O924" s="151" t="s">
        <v>8489</v>
      </c>
      <c r="P924" s="151">
        <v>25.320431084999999</v>
      </c>
      <c r="Q924" s="151">
        <v>1</v>
      </c>
    </row>
    <row r="925" spans="1:17" hidden="1">
      <c r="A925" s="151" t="s">
        <v>8519</v>
      </c>
      <c r="B925" s="151" t="s">
        <v>8498</v>
      </c>
      <c r="C925" s="151" t="s">
        <v>8504</v>
      </c>
      <c r="D925" s="151" t="s">
        <v>187</v>
      </c>
      <c r="E925" s="151">
        <v>2016</v>
      </c>
      <c r="F925" s="151" t="s">
        <v>187</v>
      </c>
      <c r="G925" s="151" t="s">
        <v>187</v>
      </c>
      <c r="H925" s="152">
        <v>42370</v>
      </c>
      <c r="I925" s="151" t="s">
        <v>8520</v>
      </c>
      <c r="K925" s="151" t="s">
        <v>8505</v>
      </c>
      <c r="L925" s="151" t="s">
        <v>8504</v>
      </c>
      <c r="M925" s="151" t="s">
        <v>8504</v>
      </c>
      <c r="N925" s="151" t="s">
        <v>8504</v>
      </c>
      <c r="O925" s="151" t="s">
        <v>8489</v>
      </c>
      <c r="P925" s="151">
        <v>21105.16503086</v>
      </c>
      <c r="Q925" s="151">
        <v>1</v>
      </c>
    </row>
    <row r="926" spans="1:17" hidden="1">
      <c r="A926" s="151" t="s">
        <v>8519</v>
      </c>
      <c r="B926" s="151" t="s">
        <v>8498</v>
      </c>
      <c r="C926" s="151" t="s">
        <v>8513</v>
      </c>
      <c r="D926" s="151" t="s">
        <v>187</v>
      </c>
      <c r="E926" s="151">
        <v>2016</v>
      </c>
      <c r="F926" s="151" t="s">
        <v>187</v>
      </c>
      <c r="G926" s="151" t="s">
        <v>187</v>
      </c>
      <c r="H926" s="152">
        <v>42370</v>
      </c>
      <c r="I926" s="151" t="s">
        <v>8520</v>
      </c>
      <c r="K926" s="151" t="s">
        <v>8525</v>
      </c>
      <c r="L926" s="151" t="s">
        <v>8513</v>
      </c>
      <c r="M926" s="151" t="s">
        <v>8513</v>
      </c>
      <c r="N926" s="151" t="s">
        <v>8509</v>
      </c>
      <c r="O926" s="151" t="s">
        <v>8489</v>
      </c>
      <c r="P926" s="151">
        <v>6453.3534253810003</v>
      </c>
      <c r="Q926" s="151">
        <v>1</v>
      </c>
    </row>
    <row r="927" spans="1:17" hidden="1">
      <c r="A927" s="151" t="s">
        <v>734</v>
      </c>
      <c r="B927" s="151" t="s">
        <v>8498</v>
      </c>
      <c r="C927" s="151" t="s">
        <v>698</v>
      </c>
      <c r="D927" s="151" t="s">
        <v>187</v>
      </c>
      <c r="E927" s="151">
        <v>2016</v>
      </c>
      <c r="F927" s="151" t="s">
        <v>187</v>
      </c>
      <c r="G927" s="151" t="s">
        <v>187</v>
      </c>
      <c r="H927" s="152">
        <v>42370</v>
      </c>
      <c r="K927" s="151" t="s">
        <v>8499</v>
      </c>
      <c r="L927" s="151" t="s">
        <v>698</v>
      </c>
      <c r="M927" s="151" t="s">
        <v>698</v>
      </c>
      <c r="N927" s="151" t="s">
        <v>698</v>
      </c>
      <c r="O927" s="151" t="s">
        <v>8489</v>
      </c>
      <c r="P927" s="151">
        <v>4131.534413593</v>
      </c>
      <c r="Q927" s="151">
        <v>1</v>
      </c>
    </row>
    <row r="928" spans="1:17" hidden="1">
      <c r="A928" s="151" t="s">
        <v>734</v>
      </c>
      <c r="B928" s="151" t="s">
        <v>8498</v>
      </c>
      <c r="C928" s="151" t="s">
        <v>8521</v>
      </c>
      <c r="D928" s="151" t="s">
        <v>187</v>
      </c>
      <c r="E928" s="151">
        <v>2016</v>
      </c>
      <c r="F928" s="151" t="s">
        <v>187</v>
      </c>
      <c r="G928" s="151" t="s">
        <v>187</v>
      </c>
      <c r="H928" s="152">
        <v>42370</v>
      </c>
      <c r="K928" s="151" t="s">
        <v>8521</v>
      </c>
      <c r="L928" s="151" t="s">
        <v>8521</v>
      </c>
      <c r="M928" s="151" t="s">
        <v>8521</v>
      </c>
      <c r="N928" s="151" t="s">
        <v>8521</v>
      </c>
      <c r="O928" s="151" t="s">
        <v>8489</v>
      </c>
      <c r="P928" s="151">
        <v>2777.9421918749999</v>
      </c>
      <c r="Q928" s="151">
        <v>1</v>
      </c>
    </row>
    <row r="929" spans="1:17" hidden="1">
      <c r="A929" s="151" t="s">
        <v>734</v>
      </c>
      <c r="B929" s="151" t="s">
        <v>8498</v>
      </c>
      <c r="C929" s="151" t="s">
        <v>8500</v>
      </c>
      <c r="D929" s="151" t="s">
        <v>187</v>
      </c>
      <c r="E929" s="151">
        <v>2016</v>
      </c>
      <c r="F929" s="151" t="s">
        <v>187</v>
      </c>
      <c r="G929" s="151" t="s">
        <v>187</v>
      </c>
      <c r="H929" s="152">
        <v>42370</v>
      </c>
      <c r="K929" s="151" t="s">
        <v>8501</v>
      </c>
      <c r="L929" s="151" t="s">
        <v>8500</v>
      </c>
      <c r="M929" s="151" t="s">
        <v>8500</v>
      </c>
      <c r="N929" s="151" t="s">
        <v>8500</v>
      </c>
      <c r="O929" s="151" t="s">
        <v>8489</v>
      </c>
      <c r="P929" s="151">
        <v>4409.5379579199998</v>
      </c>
      <c r="Q929" s="151">
        <v>1</v>
      </c>
    </row>
    <row r="930" spans="1:17" hidden="1">
      <c r="A930" s="151" t="s">
        <v>734</v>
      </c>
      <c r="B930" s="151" t="s">
        <v>8498</v>
      </c>
      <c r="C930" s="151" t="s">
        <v>8502</v>
      </c>
      <c r="D930" s="151" t="s">
        <v>187</v>
      </c>
      <c r="E930" s="151">
        <v>2016</v>
      </c>
      <c r="F930" s="151" t="s">
        <v>187</v>
      </c>
      <c r="G930" s="151" t="s">
        <v>187</v>
      </c>
      <c r="H930" s="152">
        <v>42370</v>
      </c>
      <c r="K930" s="151" t="s">
        <v>8503</v>
      </c>
      <c r="L930" s="151" t="s">
        <v>8502</v>
      </c>
      <c r="M930" s="151" t="s">
        <v>8502</v>
      </c>
      <c r="N930" s="151" t="s">
        <v>8502</v>
      </c>
      <c r="O930" s="151" t="s">
        <v>8489</v>
      </c>
      <c r="P930" s="151">
        <v>742.883721143</v>
      </c>
      <c r="Q930" s="151">
        <v>1</v>
      </c>
    </row>
    <row r="931" spans="1:17" hidden="1">
      <c r="A931" s="151" t="s">
        <v>734</v>
      </c>
      <c r="B931" s="151" t="s">
        <v>8498</v>
      </c>
      <c r="C931" s="151" t="s">
        <v>8502</v>
      </c>
      <c r="D931" s="151" t="s">
        <v>187</v>
      </c>
      <c r="E931" s="151">
        <v>2016</v>
      </c>
      <c r="F931" s="151" t="s">
        <v>187</v>
      </c>
      <c r="G931" s="151" t="s">
        <v>187</v>
      </c>
      <c r="H931" s="152">
        <v>42370</v>
      </c>
      <c r="K931" s="151" t="s">
        <v>8503</v>
      </c>
      <c r="L931" s="151" t="s">
        <v>8502</v>
      </c>
      <c r="M931" s="151" t="s">
        <v>8502</v>
      </c>
      <c r="N931" s="151" t="s">
        <v>8502</v>
      </c>
      <c r="O931" s="151" t="s">
        <v>8489</v>
      </c>
      <c r="P931" s="151">
        <v>2962.6085159290001</v>
      </c>
      <c r="Q931" s="151">
        <v>1</v>
      </c>
    </row>
    <row r="932" spans="1:17" hidden="1">
      <c r="A932" s="151" t="s">
        <v>734</v>
      </c>
      <c r="B932" s="151" t="s">
        <v>8498</v>
      </c>
      <c r="C932" s="151" t="s">
        <v>8526</v>
      </c>
      <c r="D932" s="151" t="s">
        <v>187</v>
      </c>
      <c r="E932" s="151">
        <v>2016</v>
      </c>
      <c r="F932" s="151" t="s">
        <v>187</v>
      </c>
      <c r="G932" s="151" t="s">
        <v>187</v>
      </c>
      <c r="H932" s="152">
        <v>42370</v>
      </c>
      <c r="K932" s="151" t="s">
        <v>705</v>
      </c>
      <c r="L932" s="151" t="s">
        <v>8526</v>
      </c>
      <c r="M932" s="151" t="s">
        <v>8526</v>
      </c>
      <c r="N932" s="151" t="s">
        <v>8526</v>
      </c>
      <c r="O932" s="151" t="s">
        <v>8489</v>
      </c>
      <c r="P932" s="151">
        <v>36570.252142892998</v>
      </c>
      <c r="Q932" s="151">
        <v>1</v>
      </c>
    </row>
    <row r="933" spans="1:17" hidden="1">
      <c r="A933" s="151" t="s">
        <v>734</v>
      </c>
      <c r="B933" s="151" t="s">
        <v>8498</v>
      </c>
      <c r="C933" s="151" t="s">
        <v>8527</v>
      </c>
      <c r="D933" s="151" t="s">
        <v>187</v>
      </c>
      <c r="E933" s="151">
        <v>2016</v>
      </c>
      <c r="F933" s="151" t="s">
        <v>187</v>
      </c>
      <c r="G933" s="151" t="s">
        <v>187</v>
      </c>
      <c r="H933" s="152">
        <v>42370</v>
      </c>
      <c r="K933" s="151" t="s">
        <v>8505</v>
      </c>
      <c r="L933" s="151" t="s">
        <v>8527</v>
      </c>
      <c r="M933" s="151" t="s">
        <v>8527</v>
      </c>
      <c r="N933" s="151" t="s">
        <v>8527</v>
      </c>
      <c r="O933" s="151" t="s">
        <v>8489</v>
      </c>
      <c r="P933" s="151">
        <v>43.781508793</v>
      </c>
      <c r="Q933" s="151">
        <v>1</v>
      </c>
    </row>
    <row r="934" spans="1:17" hidden="1">
      <c r="A934" s="151" t="s">
        <v>734</v>
      </c>
      <c r="B934" s="151" t="s">
        <v>8498</v>
      </c>
      <c r="C934" s="151" t="s">
        <v>8527</v>
      </c>
      <c r="D934" s="151" t="s">
        <v>187</v>
      </c>
      <c r="E934" s="151">
        <v>2016</v>
      </c>
      <c r="F934" s="151" t="s">
        <v>187</v>
      </c>
      <c r="G934" s="151" t="s">
        <v>187</v>
      </c>
      <c r="H934" s="152">
        <v>42370</v>
      </c>
      <c r="K934" s="151" t="s">
        <v>8505</v>
      </c>
      <c r="L934" s="151" t="s">
        <v>8527</v>
      </c>
      <c r="M934" s="151" t="s">
        <v>8527</v>
      </c>
      <c r="N934" s="151" t="s">
        <v>8527</v>
      </c>
      <c r="O934" s="151" t="s">
        <v>8489</v>
      </c>
      <c r="P934" s="151">
        <v>9281.7644508360008</v>
      </c>
      <c r="Q934" s="151">
        <v>1</v>
      </c>
    </row>
    <row r="935" spans="1:17" hidden="1">
      <c r="A935" s="151" t="s">
        <v>734</v>
      </c>
      <c r="B935" s="151" t="s">
        <v>8528</v>
      </c>
      <c r="C935" s="151" t="s">
        <v>8529</v>
      </c>
      <c r="D935" s="151" t="s">
        <v>187</v>
      </c>
      <c r="E935" s="151">
        <v>2016</v>
      </c>
      <c r="F935" s="151" t="s">
        <v>187</v>
      </c>
      <c r="G935" s="151" t="s">
        <v>187</v>
      </c>
      <c r="H935" s="152">
        <v>42370</v>
      </c>
      <c r="K935" s="151" t="s">
        <v>8529</v>
      </c>
      <c r="L935" s="151" t="s">
        <v>8529</v>
      </c>
      <c r="M935" s="151" t="s">
        <v>8529</v>
      </c>
      <c r="N935" s="151" t="s">
        <v>8529</v>
      </c>
      <c r="O935" s="151" t="s">
        <v>8489</v>
      </c>
      <c r="P935" s="151">
        <v>26020.695543190999</v>
      </c>
      <c r="Q935" s="151">
        <v>1</v>
      </c>
    </row>
    <row r="936" spans="1:17" hidden="1">
      <c r="A936" s="151" t="s">
        <v>734</v>
      </c>
      <c r="B936" s="151" t="s">
        <v>8528</v>
      </c>
      <c r="C936" s="151" t="s">
        <v>8530</v>
      </c>
      <c r="D936" s="151" t="s">
        <v>187</v>
      </c>
      <c r="E936" s="151">
        <v>2016</v>
      </c>
      <c r="F936" s="151" t="s">
        <v>187</v>
      </c>
      <c r="G936" s="151" t="s">
        <v>187</v>
      </c>
      <c r="H936" s="152">
        <v>42370</v>
      </c>
      <c r="K936" s="151" t="s">
        <v>8531</v>
      </c>
      <c r="L936" s="151" t="s">
        <v>8530</v>
      </c>
      <c r="M936" s="151" t="s">
        <v>8530</v>
      </c>
      <c r="N936" s="151" t="s">
        <v>8530</v>
      </c>
      <c r="O936" s="151" t="s">
        <v>8489</v>
      </c>
      <c r="P936" s="151">
        <v>164798.22156847801</v>
      </c>
      <c r="Q936" s="151">
        <v>1</v>
      </c>
    </row>
    <row r="937" spans="1:17" hidden="1">
      <c r="A937" s="151" t="s">
        <v>8532</v>
      </c>
      <c r="B937" s="151" t="s">
        <v>8498</v>
      </c>
      <c r="C937" s="151" t="s">
        <v>698</v>
      </c>
      <c r="D937" s="151" t="s">
        <v>187</v>
      </c>
      <c r="E937" s="151">
        <v>2016</v>
      </c>
      <c r="F937" s="151" t="s">
        <v>187</v>
      </c>
      <c r="G937" s="151" t="s">
        <v>187</v>
      </c>
      <c r="H937" s="152">
        <v>42370</v>
      </c>
      <c r="K937" s="151" t="s">
        <v>8499</v>
      </c>
      <c r="L937" s="151" t="s">
        <v>698</v>
      </c>
      <c r="M937" s="151" t="s">
        <v>698</v>
      </c>
      <c r="N937" s="151" t="s">
        <v>698</v>
      </c>
      <c r="O937" s="151" t="s">
        <v>8489</v>
      </c>
      <c r="P937" s="151">
        <v>195.88991379199999</v>
      </c>
      <c r="Q937" s="151">
        <v>1</v>
      </c>
    </row>
    <row r="938" spans="1:17" hidden="1">
      <c r="A938" s="151" t="s">
        <v>8532</v>
      </c>
      <c r="B938" s="151" t="s">
        <v>8498</v>
      </c>
      <c r="C938" s="151" t="s">
        <v>8500</v>
      </c>
      <c r="D938" s="151" t="s">
        <v>187</v>
      </c>
      <c r="E938" s="151">
        <v>2016</v>
      </c>
      <c r="F938" s="151" t="s">
        <v>187</v>
      </c>
      <c r="G938" s="151" t="s">
        <v>187</v>
      </c>
      <c r="H938" s="152">
        <v>42370</v>
      </c>
      <c r="K938" s="151" t="s">
        <v>8501</v>
      </c>
      <c r="L938" s="151" t="s">
        <v>8500</v>
      </c>
      <c r="M938" s="151" t="s">
        <v>8500</v>
      </c>
      <c r="N938" s="151" t="s">
        <v>8500</v>
      </c>
      <c r="O938" s="151" t="s">
        <v>8489</v>
      </c>
      <c r="P938" s="151">
        <v>15925.940522806</v>
      </c>
      <c r="Q938" s="151">
        <v>1</v>
      </c>
    </row>
    <row r="939" spans="1:17" hidden="1">
      <c r="A939" s="151" t="s">
        <v>8532</v>
      </c>
      <c r="B939" s="151" t="s">
        <v>8498</v>
      </c>
      <c r="C939" s="151" t="s">
        <v>8502</v>
      </c>
      <c r="D939" s="151" t="s">
        <v>187</v>
      </c>
      <c r="E939" s="151">
        <v>2016</v>
      </c>
      <c r="F939" s="151" t="s">
        <v>187</v>
      </c>
      <c r="G939" s="151" t="s">
        <v>187</v>
      </c>
      <c r="H939" s="152">
        <v>42370</v>
      </c>
      <c r="K939" s="151" t="s">
        <v>8503</v>
      </c>
      <c r="L939" s="151" t="s">
        <v>8502</v>
      </c>
      <c r="M939" s="151" t="s">
        <v>8502</v>
      </c>
      <c r="N939" s="151" t="s">
        <v>8502</v>
      </c>
      <c r="O939" s="151" t="s">
        <v>8489</v>
      </c>
      <c r="P939" s="151">
        <v>3897.6913078890002</v>
      </c>
      <c r="Q939" s="151">
        <v>1</v>
      </c>
    </row>
    <row r="940" spans="1:17" hidden="1">
      <c r="A940" s="151" t="s">
        <v>8532</v>
      </c>
      <c r="B940" s="151" t="s">
        <v>8498</v>
      </c>
      <c r="C940" s="151" t="s">
        <v>8527</v>
      </c>
      <c r="D940" s="151" t="s">
        <v>187</v>
      </c>
      <c r="E940" s="151">
        <v>2016</v>
      </c>
      <c r="F940" s="151" t="s">
        <v>187</v>
      </c>
      <c r="G940" s="151" t="s">
        <v>187</v>
      </c>
      <c r="H940" s="152">
        <v>42370</v>
      </c>
      <c r="K940" s="151" t="s">
        <v>8505</v>
      </c>
      <c r="L940" s="151" t="s">
        <v>8527</v>
      </c>
      <c r="M940" s="151" t="s">
        <v>8527</v>
      </c>
      <c r="N940" s="151" t="s">
        <v>8527</v>
      </c>
      <c r="O940" s="151" t="s">
        <v>8489</v>
      </c>
      <c r="P940" s="151">
        <v>298658.41340514901</v>
      </c>
      <c r="Q940" s="151">
        <v>1</v>
      </c>
    </row>
    <row r="941" spans="1:17" hidden="1">
      <c r="A941" s="151" t="s">
        <v>8533</v>
      </c>
      <c r="B941" s="151" t="s">
        <v>8498</v>
      </c>
      <c r="C941" s="151" t="s">
        <v>8534</v>
      </c>
      <c r="D941" s="151" t="s">
        <v>187</v>
      </c>
      <c r="E941" s="151">
        <v>2016</v>
      </c>
      <c r="F941" s="151" t="s">
        <v>187</v>
      </c>
      <c r="G941" s="151" t="s">
        <v>187</v>
      </c>
      <c r="H941" s="152">
        <v>42370</v>
      </c>
      <c r="K941" s="151" t="s">
        <v>8534</v>
      </c>
      <c r="L941" s="151" t="s">
        <v>8534</v>
      </c>
      <c r="M941" s="151" t="s">
        <v>8534</v>
      </c>
      <c r="N941" s="151" t="s">
        <v>8534</v>
      </c>
      <c r="O941" s="151" t="s">
        <v>8489</v>
      </c>
      <c r="P941" s="151">
        <v>3327.9894736639999</v>
      </c>
      <c r="Q941" s="151">
        <v>1</v>
      </c>
    </row>
    <row r="942" spans="1:17" hidden="1">
      <c r="A942" s="151" t="s">
        <v>8533</v>
      </c>
      <c r="B942" s="151" t="s">
        <v>8498</v>
      </c>
      <c r="C942" s="151" t="s">
        <v>8535</v>
      </c>
      <c r="D942" s="151" t="s">
        <v>187</v>
      </c>
      <c r="E942" s="151">
        <v>2016</v>
      </c>
      <c r="F942" s="151" t="s">
        <v>187</v>
      </c>
      <c r="G942" s="151" t="s">
        <v>187</v>
      </c>
      <c r="H942" s="152">
        <v>42370</v>
      </c>
      <c r="K942" s="151" t="s">
        <v>8536</v>
      </c>
      <c r="L942" s="151" t="s">
        <v>8535</v>
      </c>
      <c r="M942" s="151" t="s">
        <v>8535</v>
      </c>
      <c r="N942" s="151" t="s">
        <v>8535</v>
      </c>
      <c r="O942" s="151" t="s">
        <v>8489</v>
      </c>
      <c r="P942" s="151">
        <v>0</v>
      </c>
      <c r="Q942" s="151">
        <v>1</v>
      </c>
    </row>
    <row r="943" spans="1:17" hidden="1">
      <c r="A943" s="151" t="s">
        <v>8533</v>
      </c>
      <c r="B943" s="151" t="s">
        <v>8498</v>
      </c>
      <c r="C943" s="151" t="s">
        <v>8535</v>
      </c>
      <c r="D943" s="151" t="s">
        <v>187</v>
      </c>
      <c r="E943" s="151">
        <v>2016</v>
      </c>
      <c r="F943" s="151" t="s">
        <v>187</v>
      </c>
      <c r="G943" s="151" t="s">
        <v>187</v>
      </c>
      <c r="H943" s="152">
        <v>42370</v>
      </c>
      <c r="K943" s="151" t="s">
        <v>8537</v>
      </c>
      <c r="L943" s="151" t="s">
        <v>8535</v>
      </c>
      <c r="M943" s="151" t="s">
        <v>8535</v>
      </c>
      <c r="N943" s="151" t="s">
        <v>8535</v>
      </c>
      <c r="O943" s="151" t="s">
        <v>8489</v>
      </c>
      <c r="P943" s="151">
        <v>0</v>
      </c>
      <c r="Q943" s="151">
        <v>1</v>
      </c>
    </row>
    <row r="944" spans="1:17" hidden="1">
      <c r="A944" s="151" t="s">
        <v>8533</v>
      </c>
      <c r="B944" s="151" t="s">
        <v>8498</v>
      </c>
      <c r="C944" s="151" t="s">
        <v>8535</v>
      </c>
      <c r="D944" s="151" t="s">
        <v>187</v>
      </c>
      <c r="E944" s="151">
        <v>2016</v>
      </c>
      <c r="F944" s="151" t="s">
        <v>187</v>
      </c>
      <c r="G944" s="151" t="s">
        <v>187</v>
      </c>
      <c r="H944" s="152">
        <v>42370</v>
      </c>
      <c r="K944" s="151" t="s">
        <v>8538</v>
      </c>
      <c r="L944" s="151" t="s">
        <v>8535</v>
      </c>
      <c r="M944" s="151" t="s">
        <v>8535</v>
      </c>
      <c r="N944" s="151" t="s">
        <v>8535</v>
      </c>
      <c r="O944" s="151" t="s">
        <v>8489</v>
      </c>
      <c r="P944" s="151">
        <v>1396.0376550000001</v>
      </c>
      <c r="Q944" s="151">
        <v>1</v>
      </c>
    </row>
    <row r="945" spans="1:17" hidden="1">
      <c r="A945" s="151" t="s">
        <v>8533</v>
      </c>
      <c r="B945" s="151" t="s">
        <v>8498</v>
      </c>
      <c r="C945" s="151" t="s">
        <v>8539</v>
      </c>
      <c r="D945" s="151" t="s">
        <v>187</v>
      </c>
      <c r="E945" s="151">
        <v>2016</v>
      </c>
      <c r="F945" s="151" t="s">
        <v>187</v>
      </c>
      <c r="G945" s="151" t="s">
        <v>187</v>
      </c>
      <c r="H945" s="152">
        <v>42370</v>
      </c>
      <c r="K945" s="151" t="s">
        <v>8540</v>
      </c>
      <c r="L945" s="151" t="s">
        <v>8539</v>
      </c>
      <c r="M945" s="151" t="s">
        <v>8539</v>
      </c>
      <c r="N945" s="151" t="s">
        <v>8539</v>
      </c>
      <c r="O945" s="151" t="s">
        <v>8489</v>
      </c>
      <c r="P945" s="151">
        <v>12436.566042500001</v>
      </c>
      <c r="Q945" s="151">
        <v>1</v>
      </c>
    </row>
    <row r="946" spans="1:17" hidden="1">
      <c r="A946" s="151" t="s">
        <v>8533</v>
      </c>
      <c r="B946" s="151" t="s">
        <v>8498</v>
      </c>
      <c r="C946" s="151" t="s">
        <v>8541</v>
      </c>
      <c r="D946" s="151" t="s">
        <v>187</v>
      </c>
      <c r="E946" s="151">
        <v>2016</v>
      </c>
      <c r="F946" s="151" t="s">
        <v>187</v>
      </c>
      <c r="G946" s="151" t="s">
        <v>187</v>
      </c>
      <c r="H946" s="152">
        <v>42370</v>
      </c>
      <c r="K946" s="151" t="s">
        <v>8542</v>
      </c>
      <c r="L946" s="151" t="s">
        <v>8541</v>
      </c>
      <c r="M946" s="151" t="s">
        <v>8541</v>
      </c>
      <c r="N946" s="151" t="s">
        <v>8541</v>
      </c>
      <c r="O946" s="151" t="s">
        <v>8489</v>
      </c>
      <c r="P946" s="151">
        <v>22723.309874999999</v>
      </c>
      <c r="Q946" s="151">
        <v>1</v>
      </c>
    </row>
    <row r="947" spans="1:17" hidden="1">
      <c r="A947" s="151" t="s">
        <v>8533</v>
      </c>
      <c r="B947" s="151" t="s">
        <v>8498</v>
      </c>
      <c r="C947" s="151" t="s">
        <v>8543</v>
      </c>
      <c r="D947" s="151" t="s">
        <v>187</v>
      </c>
      <c r="E947" s="151">
        <v>2016</v>
      </c>
      <c r="F947" s="151" t="s">
        <v>187</v>
      </c>
      <c r="G947" s="151" t="s">
        <v>187</v>
      </c>
      <c r="H947" s="152">
        <v>42370</v>
      </c>
      <c r="K947" s="151" t="s">
        <v>8544</v>
      </c>
      <c r="L947" s="151" t="s">
        <v>8543</v>
      </c>
      <c r="M947" s="151" t="s">
        <v>8543</v>
      </c>
      <c r="N947" s="151" t="s">
        <v>8543</v>
      </c>
      <c r="O947" s="151" t="s">
        <v>8489</v>
      </c>
      <c r="P947" s="151">
        <v>279.76885527600001</v>
      </c>
      <c r="Q947" s="151">
        <v>1</v>
      </c>
    </row>
    <row r="948" spans="1:17" hidden="1">
      <c r="A948" s="151" t="s">
        <v>8533</v>
      </c>
      <c r="B948" s="151" t="s">
        <v>8498</v>
      </c>
      <c r="C948" s="151" t="s">
        <v>8545</v>
      </c>
      <c r="D948" s="151" t="s">
        <v>187</v>
      </c>
      <c r="E948" s="151">
        <v>2016</v>
      </c>
      <c r="F948" s="151" t="s">
        <v>187</v>
      </c>
      <c r="G948" s="151" t="s">
        <v>187</v>
      </c>
      <c r="H948" s="152">
        <v>42370</v>
      </c>
      <c r="K948" s="151" t="s">
        <v>8545</v>
      </c>
      <c r="L948" s="151" t="s">
        <v>8545</v>
      </c>
      <c r="M948" s="151" t="s">
        <v>8545</v>
      </c>
      <c r="N948" s="151" t="s">
        <v>8545</v>
      </c>
      <c r="O948" s="151" t="s">
        <v>8489</v>
      </c>
      <c r="P948" s="151">
        <v>456.73624999999998</v>
      </c>
      <c r="Q948" s="151">
        <v>1</v>
      </c>
    </row>
    <row r="949" spans="1:17" hidden="1">
      <c r="A949" s="151" t="s">
        <v>8533</v>
      </c>
      <c r="B949" s="151" t="s">
        <v>8498</v>
      </c>
      <c r="C949" s="151" t="s">
        <v>8546</v>
      </c>
      <c r="D949" s="151" t="s">
        <v>187</v>
      </c>
      <c r="E949" s="151">
        <v>2016</v>
      </c>
      <c r="F949" s="151" t="s">
        <v>187</v>
      </c>
      <c r="G949" s="151" t="s">
        <v>187</v>
      </c>
      <c r="H949" s="152">
        <v>42370</v>
      </c>
      <c r="K949" s="151" t="s">
        <v>8547</v>
      </c>
      <c r="L949" s="151" t="s">
        <v>8546</v>
      </c>
      <c r="M949" s="151" t="s">
        <v>8546</v>
      </c>
      <c r="N949" s="151" t="s">
        <v>8546</v>
      </c>
      <c r="O949" s="151" t="s">
        <v>8489</v>
      </c>
      <c r="P949" s="151">
        <v>1068261.8779309299</v>
      </c>
      <c r="Q949" s="151">
        <v>1</v>
      </c>
    </row>
    <row r="950" spans="1:17" hidden="1">
      <c r="A950" s="151" t="s">
        <v>8533</v>
      </c>
      <c r="B950" s="151" t="s">
        <v>8498</v>
      </c>
      <c r="C950" s="151" t="s">
        <v>8548</v>
      </c>
      <c r="D950" s="151" t="s">
        <v>187</v>
      </c>
      <c r="E950" s="151">
        <v>2016</v>
      </c>
      <c r="F950" s="151" t="s">
        <v>187</v>
      </c>
      <c r="G950" s="151" t="s">
        <v>187</v>
      </c>
      <c r="H950" s="152">
        <v>42370</v>
      </c>
      <c r="K950" s="151" t="s">
        <v>817</v>
      </c>
      <c r="L950" s="151" t="s">
        <v>8548</v>
      </c>
      <c r="M950" s="151" t="s">
        <v>8548</v>
      </c>
      <c r="N950" s="151" t="s">
        <v>8548</v>
      </c>
      <c r="O950" s="151" t="s">
        <v>8489</v>
      </c>
      <c r="P950" s="151">
        <v>0</v>
      </c>
      <c r="Q950" s="151">
        <v>1</v>
      </c>
    </row>
    <row r="951" spans="1:17" hidden="1">
      <c r="A951" s="151" t="s">
        <v>8533</v>
      </c>
      <c r="B951" s="151" t="s">
        <v>8498</v>
      </c>
      <c r="C951" s="151" t="s">
        <v>8548</v>
      </c>
      <c r="D951" s="151" t="s">
        <v>187</v>
      </c>
      <c r="E951" s="151">
        <v>2016</v>
      </c>
      <c r="F951" s="151" t="s">
        <v>187</v>
      </c>
      <c r="G951" s="151" t="s">
        <v>187</v>
      </c>
      <c r="H951" s="152">
        <v>42370</v>
      </c>
      <c r="K951" s="151" t="s">
        <v>8549</v>
      </c>
      <c r="L951" s="151" t="s">
        <v>8548</v>
      </c>
      <c r="M951" s="151" t="s">
        <v>8548</v>
      </c>
      <c r="N951" s="151" t="s">
        <v>8548</v>
      </c>
      <c r="O951" s="151" t="s">
        <v>8489</v>
      </c>
      <c r="P951" s="151">
        <v>59321.934136762997</v>
      </c>
      <c r="Q951" s="151">
        <v>1</v>
      </c>
    </row>
    <row r="952" spans="1:17" hidden="1">
      <c r="A952" s="151" t="s">
        <v>8533</v>
      </c>
      <c r="B952" s="151" t="s">
        <v>8498</v>
      </c>
      <c r="C952" s="151" t="s">
        <v>8550</v>
      </c>
      <c r="D952" s="151" t="s">
        <v>187</v>
      </c>
      <c r="E952" s="151">
        <v>2016</v>
      </c>
      <c r="F952" s="151" t="s">
        <v>187</v>
      </c>
      <c r="G952" s="151" t="s">
        <v>187</v>
      </c>
      <c r="H952" s="152">
        <v>42370</v>
      </c>
      <c r="K952" s="151" t="s">
        <v>8551</v>
      </c>
      <c r="L952" s="151" t="s">
        <v>8550</v>
      </c>
      <c r="M952" s="151" t="s">
        <v>8550</v>
      </c>
      <c r="N952" s="151" t="s">
        <v>8550</v>
      </c>
      <c r="O952" s="151" t="s">
        <v>8489</v>
      </c>
      <c r="P952" s="151">
        <v>8425.5849999999991</v>
      </c>
      <c r="Q952" s="151">
        <v>1</v>
      </c>
    </row>
    <row r="953" spans="1:17" hidden="1">
      <c r="A953" s="151" t="s">
        <v>8533</v>
      </c>
      <c r="B953" s="151" t="s">
        <v>8498</v>
      </c>
      <c r="C953" s="151" t="s">
        <v>8552</v>
      </c>
      <c r="D953" s="151" t="s">
        <v>187</v>
      </c>
      <c r="E953" s="151">
        <v>2016</v>
      </c>
      <c r="F953" s="151" t="s">
        <v>187</v>
      </c>
      <c r="G953" s="151" t="s">
        <v>187</v>
      </c>
      <c r="H953" s="152">
        <v>42370</v>
      </c>
      <c r="K953" s="151" t="s">
        <v>8552</v>
      </c>
      <c r="L953" s="151" t="s">
        <v>8552</v>
      </c>
      <c r="M953" s="151" t="s">
        <v>8552</v>
      </c>
      <c r="N953" s="151" t="s">
        <v>8552</v>
      </c>
      <c r="O953" s="151" t="s">
        <v>8489</v>
      </c>
      <c r="P953" s="151">
        <v>4861.6163141030001</v>
      </c>
      <c r="Q953" s="151">
        <v>1</v>
      </c>
    </row>
    <row r="954" spans="1:17" hidden="1">
      <c r="A954" s="151" t="s">
        <v>8533</v>
      </c>
      <c r="B954" s="151" t="s">
        <v>8498</v>
      </c>
      <c r="C954" s="151" t="s">
        <v>8553</v>
      </c>
      <c r="D954" s="151" t="s">
        <v>187</v>
      </c>
      <c r="E954" s="151">
        <v>2016</v>
      </c>
      <c r="F954" s="151" t="s">
        <v>187</v>
      </c>
      <c r="G954" s="151" t="s">
        <v>187</v>
      </c>
      <c r="H954" s="152">
        <v>42370</v>
      </c>
      <c r="K954" s="151" t="s">
        <v>8553</v>
      </c>
      <c r="L954" s="151" t="s">
        <v>8553</v>
      </c>
      <c r="M954" s="151" t="s">
        <v>8553</v>
      </c>
      <c r="N954" s="151" t="s">
        <v>8553</v>
      </c>
      <c r="O954" s="151" t="s">
        <v>8489</v>
      </c>
      <c r="P954" s="151">
        <v>101.90825</v>
      </c>
      <c r="Q954" s="151">
        <v>1</v>
      </c>
    </row>
    <row r="955" spans="1:17" hidden="1">
      <c r="A955" s="151" t="s">
        <v>732</v>
      </c>
      <c r="B955" s="151" t="s">
        <v>8498</v>
      </c>
      <c r="C955" s="151" t="s">
        <v>8554</v>
      </c>
      <c r="D955" s="151" t="s">
        <v>187</v>
      </c>
      <c r="E955" s="151">
        <v>2016</v>
      </c>
      <c r="F955" s="151" t="s">
        <v>187</v>
      </c>
      <c r="G955" s="151" t="s">
        <v>187</v>
      </c>
      <c r="H955" s="152">
        <v>42370</v>
      </c>
      <c r="I955" s="151" t="s">
        <v>8555</v>
      </c>
      <c r="K955" s="151" t="s">
        <v>8556</v>
      </c>
      <c r="L955" s="151" t="s">
        <v>8554</v>
      </c>
      <c r="M955" s="151" t="s">
        <v>8554</v>
      </c>
      <c r="N955" s="151" t="s">
        <v>8554</v>
      </c>
      <c r="O955" s="151" t="s">
        <v>8489</v>
      </c>
      <c r="P955" s="151">
        <v>0</v>
      </c>
      <c r="Q955" s="151">
        <v>1</v>
      </c>
    </row>
    <row r="956" spans="1:17" hidden="1">
      <c r="A956" s="151" t="s">
        <v>732</v>
      </c>
      <c r="B956" s="151" t="s">
        <v>8498</v>
      </c>
      <c r="C956" s="151" t="s">
        <v>698</v>
      </c>
      <c r="D956" s="151" t="s">
        <v>187</v>
      </c>
      <c r="E956" s="151">
        <v>2016</v>
      </c>
      <c r="F956" s="151" t="s">
        <v>187</v>
      </c>
      <c r="G956" s="151" t="s">
        <v>187</v>
      </c>
      <c r="H956" s="152">
        <v>42370</v>
      </c>
      <c r="I956" s="151" t="s">
        <v>8557</v>
      </c>
      <c r="K956" s="151" t="s">
        <v>8558</v>
      </c>
      <c r="L956" s="151" t="s">
        <v>698</v>
      </c>
      <c r="M956" s="151" t="s">
        <v>698</v>
      </c>
      <c r="N956" s="151" t="s">
        <v>698</v>
      </c>
      <c r="O956" s="151" t="s">
        <v>8489</v>
      </c>
      <c r="P956" s="151">
        <v>0</v>
      </c>
      <c r="Q956" s="151">
        <v>1</v>
      </c>
    </row>
    <row r="957" spans="1:17" hidden="1">
      <c r="A957" s="151" t="s">
        <v>732</v>
      </c>
      <c r="B957" s="151" t="s">
        <v>8498</v>
      </c>
      <c r="C957" s="151" t="s">
        <v>8559</v>
      </c>
      <c r="D957" s="151" t="s">
        <v>187</v>
      </c>
      <c r="E957" s="151">
        <v>2016</v>
      </c>
      <c r="F957" s="151" t="s">
        <v>187</v>
      </c>
      <c r="G957" s="151" t="s">
        <v>187</v>
      </c>
      <c r="H957" s="152">
        <v>42370</v>
      </c>
      <c r="I957" s="151" t="s">
        <v>8555</v>
      </c>
      <c r="K957" s="151" t="s">
        <v>8560</v>
      </c>
      <c r="L957" s="151" t="s">
        <v>8559</v>
      </c>
      <c r="M957" s="151" t="s">
        <v>8559</v>
      </c>
      <c r="N957" s="151" t="s">
        <v>8559</v>
      </c>
      <c r="O957" s="151" t="s">
        <v>8489</v>
      </c>
      <c r="P957" s="151">
        <v>0</v>
      </c>
      <c r="Q957" s="151">
        <v>1</v>
      </c>
    </row>
    <row r="958" spans="1:17" hidden="1">
      <c r="A958" s="151" t="s">
        <v>732</v>
      </c>
      <c r="B958" s="151" t="s">
        <v>8498</v>
      </c>
      <c r="C958" s="151" t="s">
        <v>733</v>
      </c>
      <c r="D958" s="151" t="s">
        <v>187</v>
      </c>
      <c r="E958" s="151">
        <v>2016</v>
      </c>
      <c r="F958" s="151" t="s">
        <v>187</v>
      </c>
      <c r="G958" s="151" t="s">
        <v>187</v>
      </c>
      <c r="H958" s="152">
        <v>42370</v>
      </c>
      <c r="I958" s="151" t="s">
        <v>8555</v>
      </c>
      <c r="K958" s="151" t="s">
        <v>8561</v>
      </c>
      <c r="L958" s="151" t="s">
        <v>733</v>
      </c>
      <c r="M958" s="151" t="s">
        <v>733</v>
      </c>
      <c r="N958" s="151" t="s">
        <v>733</v>
      </c>
      <c r="O958" s="151" t="s">
        <v>8489</v>
      </c>
      <c r="P958" s="151">
        <v>22.978608245</v>
      </c>
      <c r="Q958" s="151">
        <v>1</v>
      </c>
    </row>
    <row r="959" spans="1:17" hidden="1">
      <c r="A959" s="151" t="s">
        <v>732</v>
      </c>
      <c r="B959" s="151" t="s">
        <v>8498</v>
      </c>
      <c r="C959" s="151" t="s">
        <v>8562</v>
      </c>
      <c r="D959" s="151" t="s">
        <v>187</v>
      </c>
      <c r="E959" s="151">
        <v>2016</v>
      </c>
      <c r="F959" s="151" t="s">
        <v>187</v>
      </c>
      <c r="G959" s="151" t="s">
        <v>187</v>
      </c>
      <c r="H959" s="152">
        <v>42370</v>
      </c>
      <c r="I959" s="151" t="s">
        <v>8555</v>
      </c>
      <c r="K959" s="151" t="s">
        <v>8563</v>
      </c>
      <c r="L959" s="151" t="s">
        <v>8562</v>
      </c>
      <c r="M959" s="151" t="s">
        <v>8562</v>
      </c>
      <c r="N959" s="151" t="s">
        <v>8562</v>
      </c>
      <c r="O959" s="151" t="s">
        <v>8489</v>
      </c>
      <c r="P959" s="151">
        <v>11.220884773</v>
      </c>
      <c r="Q959" s="151">
        <v>1</v>
      </c>
    </row>
    <row r="960" spans="1:17" hidden="1">
      <c r="A960" s="151" t="s">
        <v>732</v>
      </c>
      <c r="B960" s="151" t="s">
        <v>8498</v>
      </c>
      <c r="C960" s="151" t="s">
        <v>8500</v>
      </c>
      <c r="D960" s="151" t="s">
        <v>187</v>
      </c>
      <c r="E960" s="151">
        <v>2016</v>
      </c>
      <c r="F960" s="151" t="s">
        <v>187</v>
      </c>
      <c r="G960" s="151" t="s">
        <v>187</v>
      </c>
      <c r="H960" s="152">
        <v>42370</v>
      </c>
      <c r="I960" s="151" t="s">
        <v>8557</v>
      </c>
      <c r="K960" s="151" t="s">
        <v>8564</v>
      </c>
      <c r="L960" s="151" t="s">
        <v>8500</v>
      </c>
      <c r="M960" s="151" t="s">
        <v>8500</v>
      </c>
      <c r="N960" s="151" t="s">
        <v>8500</v>
      </c>
      <c r="O960" s="151" t="s">
        <v>8489</v>
      </c>
      <c r="P960" s="151">
        <v>0</v>
      </c>
      <c r="Q960" s="151">
        <v>1</v>
      </c>
    </row>
    <row r="961" spans="1:17" hidden="1">
      <c r="A961" s="151" t="s">
        <v>732</v>
      </c>
      <c r="B961" s="151" t="s">
        <v>8498</v>
      </c>
      <c r="C961" s="151" t="s">
        <v>8500</v>
      </c>
      <c r="D961" s="151" t="s">
        <v>187</v>
      </c>
      <c r="E961" s="151">
        <v>2016</v>
      </c>
      <c r="F961" s="151" t="s">
        <v>187</v>
      </c>
      <c r="G961" s="151" t="s">
        <v>187</v>
      </c>
      <c r="H961" s="152">
        <v>42370</v>
      </c>
      <c r="I961" s="151" t="s">
        <v>8557</v>
      </c>
      <c r="K961" s="151" t="s">
        <v>8565</v>
      </c>
      <c r="L961" s="151" t="s">
        <v>8500</v>
      </c>
      <c r="M961" s="151" t="s">
        <v>8500</v>
      </c>
      <c r="N961" s="151" t="s">
        <v>8500</v>
      </c>
      <c r="O961" s="151" t="s">
        <v>8489</v>
      </c>
      <c r="P961" s="151">
        <v>3.1871320449999998</v>
      </c>
      <c r="Q961" s="151">
        <v>1</v>
      </c>
    </row>
    <row r="962" spans="1:17" hidden="1">
      <c r="A962" s="151" t="s">
        <v>732</v>
      </c>
      <c r="B962" s="151" t="s">
        <v>8498</v>
      </c>
      <c r="C962" s="151" t="s">
        <v>8502</v>
      </c>
      <c r="D962" s="151" t="s">
        <v>187</v>
      </c>
      <c r="E962" s="151">
        <v>2016</v>
      </c>
      <c r="F962" s="151" t="s">
        <v>187</v>
      </c>
      <c r="G962" s="151" t="s">
        <v>187</v>
      </c>
      <c r="H962" s="152">
        <v>42370</v>
      </c>
      <c r="I962" s="151" t="s">
        <v>8557</v>
      </c>
      <c r="K962" s="151" t="s">
        <v>8566</v>
      </c>
      <c r="L962" s="151" t="s">
        <v>8502</v>
      </c>
      <c r="M962" s="151" t="s">
        <v>8502</v>
      </c>
      <c r="N962" s="151" t="s">
        <v>8502</v>
      </c>
      <c r="O962" s="151" t="s">
        <v>8489</v>
      </c>
      <c r="P962" s="151">
        <v>0.165922549</v>
      </c>
      <c r="Q962" s="151">
        <v>1</v>
      </c>
    </row>
    <row r="963" spans="1:17" hidden="1">
      <c r="A963" s="151" t="s">
        <v>732</v>
      </c>
      <c r="B963" s="151" t="s">
        <v>8498</v>
      </c>
      <c r="C963" s="151" t="s">
        <v>8502</v>
      </c>
      <c r="D963" s="151" t="s">
        <v>187</v>
      </c>
      <c r="E963" s="151">
        <v>2016</v>
      </c>
      <c r="F963" s="151" t="s">
        <v>187</v>
      </c>
      <c r="G963" s="151" t="s">
        <v>187</v>
      </c>
      <c r="H963" s="152">
        <v>42370</v>
      </c>
      <c r="I963" s="151" t="s">
        <v>8557</v>
      </c>
      <c r="K963" s="151" t="s">
        <v>8567</v>
      </c>
      <c r="L963" s="151" t="s">
        <v>8502</v>
      </c>
      <c r="M963" s="151" t="s">
        <v>8502</v>
      </c>
      <c r="N963" s="151" t="s">
        <v>8502</v>
      </c>
      <c r="O963" s="151" t="s">
        <v>8489</v>
      </c>
      <c r="P963" s="151">
        <v>4.462906E-3</v>
      </c>
      <c r="Q963" s="151">
        <v>1</v>
      </c>
    </row>
    <row r="964" spans="1:17" hidden="1">
      <c r="A964" s="151" t="s">
        <v>732</v>
      </c>
      <c r="B964" s="151" t="s">
        <v>8498</v>
      </c>
      <c r="C964" s="151" t="s">
        <v>8502</v>
      </c>
      <c r="D964" s="151" t="s">
        <v>187</v>
      </c>
      <c r="E964" s="151">
        <v>2016</v>
      </c>
      <c r="F964" s="151" t="s">
        <v>187</v>
      </c>
      <c r="G964" s="151" t="s">
        <v>187</v>
      </c>
      <c r="H964" s="152">
        <v>42370</v>
      </c>
      <c r="I964" s="151" t="s">
        <v>8557</v>
      </c>
      <c r="K964" s="151" t="s">
        <v>8568</v>
      </c>
      <c r="L964" s="151" t="s">
        <v>8502</v>
      </c>
      <c r="M964" s="151" t="s">
        <v>8502</v>
      </c>
      <c r="N964" s="151" t="s">
        <v>8502</v>
      </c>
      <c r="O964" s="151" t="s">
        <v>8489</v>
      </c>
      <c r="P964" s="151">
        <v>0</v>
      </c>
      <c r="Q964" s="151">
        <v>1</v>
      </c>
    </row>
    <row r="965" spans="1:17" hidden="1">
      <c r="A965" s="151" t="s">
        <v>732</v>
      </c>
      <c r="B965" s="151" t="s">
        <v>8498</v>
      </c>
      <c r="C965" s="151" t="s">
        <v>8502</v>
      </c>
      <c r="D965" s="151" t="s">
        <v>187</v>
      </c>
      <c r="E965" s="151">
        <v>2016</v>
      </c>
      <c r="F965" s="151" t="s">
        <v>187</v>
      </c>
      <c r="G965" s="151" t="s">
        <v>187</v>
      </c>
      <c r="H965" s="152">
        <v>42370</v>
      </c>
      <c r="I965" s="151" t="s">
        <v>8557</v>
      </c>
      <c r="K965" s="151" t="s">
        <v>8569</v>
      </c>
      <c r="L965" s="151" t="s">
        <v>8502</v>
      </c>
      <c r="M965" s="151" t="s">
        <v>8502</v>
      </c>
      <c r="N965" s="151" t="s">
        <v>8502</v>
      </c>
      <c r="O965" s="151" t="s">
        <v>8489</v>
      </c>
      <c r="P965" s="151">
        <v>0</v>
      </c>
      <c r="Q965" s="151">
        <v>1</v>
      </c>
    </row>
    <row r="966" spans="1:17" hidden="1">
      <c r="A966" s="151" t="s">
        <v>732</v>
      </c>
      <c r="B966" s="151" t="s">
        <v>8498</v>
      </c>
      <c r="C966" s="151" t="s">
        <v>8570</v>
      </c>
      <c r="D966" s="151" t="s">
        <v>187</v>
      </c>
      <c r="E966" s="151">
        <v>2016</v>
      </c>
      <c r="F966" s="151" t="s">
        <v>187</v>
      </c>
      <c r="G966" s="151" t="s">
        <v>187</v>
      </c>
      <c r="H966" s="152">
        <v>42370</v>
      </c>
      <c r="I966" s="151" t="s">
        <v>8557</v>
      </c>
      <c r="K966" s="151" t="s">
        <v>8570</v>
      </c>
      <c r="L966" s="151" t="s">
        <v>8570</v>
      </c>
      <c r="M966" s="151" t="s">
        <v>8570</v>
      </c>
      <c r="N966" s="151" t="s">
        <v>8570</v>
      </c>
      <c r="O966" s="151" t="s">
        <v>8489</v>
      </c>
      <c r="P966" s="151">
        <v>3.9708700000000002E-4</v>
      </c>
      <c r="Q966" s="151">
        <v>1</v>
      </c>
    </row>
    <row r="967" spans="1:17" hidden="1">
      <c r="A967" s="151" t="s">
        <v>732</v>
      </c>
      <c r="B967" s="151" t="s">
        <v>8498</v>
      </c>
      <c r="C967" s="151" t="s">
        <v>8571</v>
      </c>
      <c r="D967" s="151" t="s">
        <v>187</v>
      </c>
      <c r="E967" s="151">
        <v>2016</v>
      </c>
      <c r="F967" s="151" t="s">
        <v>187</v>
      </c>
      <c r="G967" s="151" t="s">
        <v>187</v>
      </c>
      <c r="H967" s="152">
        <v>42370</v>
      </c>
      <c r="I967" s="151" t="s">
        <v>8555</v>
      </c>
      <c r="K967" s="151" t="s">
        <v>8572</v>
      </c>
      <c r="L967" s="151" t="s">
        <v>8571</v>
      </c>
      <c r="M967" s="151" t="s">
        <v>8571</v>
      </c>
      <c r="N967" s="151" t="s">
        <v>8571</v>
      </c>
      <c r="O967" s="151" t="s">
        <v>8489</v>
      </c>
      <c r="P967" s="151">
        <v>3.58239895</v>
      </c>
      <c r="Q967" s="151">
        <v>1</v>
      </c>
    </row>
    <row r="968" spans="1:17" hidden="1">
      <c r="A968" s="151" t="s">
        <v>732</v>
      </c>
      <c r="B968" s="151" t="s">
        <v>8498</v>
      </c>
      <c r="C968" s="151" t="s">
        <v>8571</v>
      </c>
      <c r="D968" s="151" t="s">
        <v>187</v>
      </c>
      <c r="E968" s="151">
        <v>2016</v>
      </c>
      <c r="F968" s="151" t="s">
        <v>187</v>
      </c>
      <c r="G968" s="151" t="s">
        <v>187</v>
      </c>
      <c r="H968" s="152">
        <v>42370</v>
      </c>
      <c r="I968" s="151" t="s">
        <v>8573</v>
      </c>
      <c r="K968" s="151" t="s">
        <v>8574</v>
      </c>
      <c r="L968" s="151" t="s">
        <v>8571</v>
      </c>
      <c r="M968" s="151" t="s">
        <v>8571</v>
      </c>
      <c r="N968" s="151" t="s">
        <v>8571</v>
      </c>
      <c r="O968" s="151" t="s">
        <v>8489</v>
      </c>
      <c r="P968" s="151">
        <v>0</v>
      </c>
      <c r="Q968" s="151">
        <v>1</v>
      </c>
    </row>
    <row r="969" spans="1:17" hidden="1">
      <c r="A969" s="151" t="s">
        <v>732</v>
      </c>
      <c r="B969" s="151" t="s">
        <v>8498</v>
      </c>
      <c r="C969" s="151" t="s">
        <v>8575</v>
      </c>
      <c r="D969" s="151" t="s">
        <v>187</v>
      </c>
      <c r="E969" s="151">
        <v>2016</v>
      </c>
      <c r="F969" s="151" t="s">
        <v>187</v>
      </c>
      <c r="G969" s="151" t="s">
        <v>187</v>
      </c>
      <c r="H969" s="152">
        <v>42370</v>
      </c>
      <c r="I969" s="151" t="s">
        <v>8573</v>
      </c>
      <c r="K969" s="151" t="s">
        <v>8576</v>
      </c>
      <c r="L969" s="151" t="s">
        <v>8575</v>
      </c>
      <c r="M969" s="151" t="s">
        <v>8575</v>
      </c>
      <c r="N969" s="151" t="s">
        <v>8575</v>
      </c>
      <c r="O969" s="151" t="s">
        <v>8489</v>
      </c>
      <c r="P969" s="151">
        <v>4037.56</v>
      </c>
      <c r="Q969" s="151">
        <v>1</v>
      </c>
    </row>
    <row r="970" spans="1:17" hidden="1">
      <c r="A970" s="151" t="s">
        <v>732</v>
      </c>
      <c r="B970" s="151" t="s">
        <v>8498</v>
      </c>
      <c r="C970" s="151" t="s">
        <v>8577</v>
      </c>
      <c r="D970" s="151" t="s">
        <v>187</v>
      </c>
      <c r="E970" s="151">
        <v>2016</v>
      </c>
      <c r="F970" s="151" t="s">
        <v>187</v>
      </c>
      <c r="G970" s="151" t="s">
        <v>187</v>
      </c>
      <c r="H970" s="152">
        <v>42370</v>
      </c>
      <c r="I970" s="151" t="s">
        <v>8573</v>
      </c>
      <c r="K970" s="151" t="s">
        <v>8578</v>
      </c>
      <c r="L970" s="151" t="s">
        <v>8577</v>
      </c>
      <c r="M970" s="151" t="s">
        <v>8577</v>
      </c>
      <c r="N970" s="151" t="s">
        <v>8577</v>
      </c>
      <c r="O970" s="151" t="s">
        <v>8489</v>
      </c>
      <c r="P970" s="151">
        <v>0</v>
      </c>
      <c r="Q970" s="151">
        <v>1</v>
      </c>
    </row>
    <row r="971" spans="1:17" hidden="1">
      <c r="A971" s="151" t="s">
        <v>732</v>
      </c>
      <c r="B971" s="151" t="s">
        <v>8498</v>
      </c>
      <c r="C971" s="151" t="s">
        <v>8579</v>
      </c>
      <c r="D971" s="151" t="s">
        <v>187</v>
      </c>
      <c r="E971" s="151">
        <v>2016</v>
      </c>
      <c r="F971" s="151" t="s">
        <v>187</v>
      </c>
      <c r="G971" s="151" t="s">
        <v>187</v>
      </c>
      <c r="H971" s="152">
        <v>42370</v>
      </c>
      <c r="I971" s="151" t="s">
        <v>8557</v>
      </c>
      <c r="K971" s="151" t="s">
        <v>8580</v>
      </c>
      <c r="L971" s="151" t="s">
        <v>8579</v>
      </c>
      <c r="M971" s="151" t="s">
        <v>8579</v>
      </c>
      <c r="N971" s="151" t="s">
        <v>8579</v>
      </c>
      <c r="O971" s="151" t="s">
        <v>8489</v>
      </c>
      <c r="P971" s="151">
        <v>0</v>
      </c>
      <c r="Q971" s="151">
        <v>1</v>
      </c>
    </row>
    <row r="972" spans="1:17" hidden="1">
      <c r="A972" s="151" t="s">
        <v>732</v>
      </c>
      <c r="B972" s="151" t="s">
        <v>8498</v>
      </c>
      <c r="C972" s="151" t="s">
        <v>8581</v>
      </c>
      <c r="D972" s="151" t="s">
        <v>187</v>
      </c>
      <c r="E972" s="151">
        <v>2016</v>
      </c>
      <c r="F972" s="151" t="s">
        <v>187</v>
      </c>
      <c r="G972" s="151" t="s">
        <v>187</v>
      </c>
      <c r="H972" s="152">
        <v>42370</v>
      </c>
      <c r="I972" s="151" t="s">
        <v>8557</v>
      </c>
      <c r="K972" s="151" t="s">
        <v>8581</v>
      </c>
      <c r="L972" s="151" t="s">
        <v>8581</v>
      </c>
      <c r="M972" s="151" t="s">
        <v>8581</v>
      </c>
      <c r="N972" s="151" t="s">
        <v>8581</v>
      </c>
      <c r="O972" s="151" t="s">
        <v>8489</v>
      </c>
      <c r="P972" s="151">
        <v>0</v>
      </c>
      <c r="Q972" s="151">
        <v>1</v>
      </c>
    </row>
    <row r="973" spans="1:17" hidden="1">
      <c r="A973" s="151" t="s">
        <v>732</v>
      </c>
      <c r="B973" s="151" t="s">
        <v>8498</v>
      </c>
      <c r="C973" s="151" t="s">
        <v>8582</v>
      </c>
      <c r="D973" s="151" t="s">
        <v>187</v>
      </c>
      <c r="E973" s="151">
        <v>2016</v>
      </c>
      <c r="F973" s="151" t="s">
        <v>187</v>
      </c>
      <c r="G973" s="151" t="s">
        <v>187</v>
      </c>
      <c r="H973" s="152">
        <v>42370</v>
      </c>
      <c r="I973" s="151" t="s">
        <v>8555</v>
      </c>
      <c r="K973" s="151" t="s">
        <v>8583</v>
      </c>
      <c r="L973" s="151" t="s">
        <v>8582</v>
      </c>
      <c r="M973" s="151" t="s">
        <v>8582</v>
      </c>
      <c r="N973" s="151" t="s">
        <v>8582</v>
      </c>
      <c r="O973" s="151" t="s">
        <v>8489</v>
      </c>
      <c r="P973" s="151">
        <v>4.0991486669999997</v>
      </c>
      <c r="Q973" s="151">
        <v>1</v>
      </c>
    </row>
    <row r="974" spans="1:17" hidden="1">
      <c r="A974" s="151" t="s">
        <v>732</v>
      </c>
      <c r="B974" s="151" t="s">
        <v>8584</v>
      </c>
      <c r="C974" s="151" t="s">
        <v>8585</v>
      </c>
      <c r="D974" s="151" t="s">
        <v>187</v>
      </c>
      <c r="E974" s="151">
        <v>2016</v>
      </c>
      <c r="F974" s="151" t="s">
        <v>187</v>
      </c>
      <c r="G974" s="151" t="s">
        <v>187</v>
      </c>
      <c r="H974" s="152">
        <v>42370</v>
      </c>
      <c r="K974" s="151" t="s">
        <v>8586</v>
      </c>
      <c r="L974" s="151" t="s">
        <v>8585</v>
      </c>
      <c r="M974" s="151" t="s">
        <v>8585</v>
      </c>
      <c r="N974" s="151" t="s">
        <v>8585</v>
      </c>
      <c r="O974" s="151" t="s">
        <v>8489</v>
      </c>
      <c r="P974" s="151">
        <v>0</v>
      </c>
      <c r="Q974" s="151">
        <v>1</v>
      </c>
    </row>
    <row r="975" spans="1:17" hidden="1">
      <c r="A975" s="151" t="s">
        <v>732</v>
      </c>
      <c r="B975" s="151" t="s">
        <v>8584</v>
      </c>
      <c r="C975" s="151" t="s">
        <v>8587</v>
      </c>
      <c r="D975" s="151" t="s">
        <v>187</v>
      </c>
      <c r="E975" s="151">
        <v>2016</v>
      </c>
      <c r="F975" s="151" t="s">
        <v>187</v>
      </c>
      <c r="G975" s="151" t="s">
        <v>187</v>
      </c>
      <c r="H975" s="152">
        <v>42370</v>
      </c>
      <c r="K975" s="151" t="s">
        <v>8588</v>
      </c>
      <c r="L975" s="151" t="s">
        <v>8587</v>
      </c>
      <c r="M975" s="151" t="s">
        <v>8587</v>
      </c>
      <c r="N975" s="151" t="s">
        <v>8587</v>
      </c>
      <c r="O975" s="151" t="s">
        <v>8489</v>
      </c>
      <c r="P975" s="151">
        <v>40000</v>
      </c>
      <c r="Q975" s="151">
        <v>1</v>
      </c>
    </row>
    <row r="976" spans="1:17" hidden="1">
      <c r="A976" s="151" t="s">
        <v>732</v>
      </c>
      <c r="B976" s="151" t="s">
        <v>8584</v>
      </c>
      <c r="C976" s="151" t="s">
        <v>8587</v>
      </c>
      <c r="D976" s="151" t="s">
        <v>187</v>
      </c>
      <c r="E976" s="151">
        <v>2016</v>
      </c>
      <c r="F976" s="151" t="s">
        <v>187</v>
      </c>
      <c r="G976" s="151" t="s">
        <v>187</v>
      </c>
      <c r="H976" s="152">
        <v>42370</v>
      </c>
      <c r="K976" s="151" t="s">
        <v>8589</v>
      </c>
      <c r="L976" s="151" t="s">
        <v>8587</v>
      </c>
      <c r="M976" s="151" t="s">
        <v>8587</v>
      </c>
      <c r="N976" s="151" t="s">
        <v>8587</v>
      </c>
      <c r="O976" s="151" t="s">
        <v>8489</v>
      </c>
      <c r="P976" s="151">
        <v>0</v>
      </c>
      <c r="Q976" s="151">
        <v>1</v>
      </c>
    </row>
    <row r="977" spans="1:17" hidden="1">
      <c r="A977" s="151" t="s">
        <v>732</v>
      </c>
      <c r="B977" s="151" t="s">
        <v>8584</v>
      </c>
      <c r="C977" s="151" t="s">
        <v>8590</v>
      </c>
      <c r="D977" s="151" t="s">
        <v>187</v>
      </c>
      <c r="E977" s="151">
        <v>2016</v>
      </c>
      <c r="F977" s="151" t="s">
        <v>187</v>
      </c>
      <c r="G977" s="151" t="s">
        <v>187</v>
      </c>
      <c r="H977" s="152">
        <v>42370</v>
      </c>
      <c r="K977" s="151" t="s">
        <v>8591</v>
      </c>
      <c r="L977" s="151" t="s">
        <v>8590</v>
      </c>
      <c r="M977" s="151" t="s">
        <v>8590</v>
      </c>
      <c r="N977" s="151" t="s">
        <v>8590</v>
      </c>
      <c r="O977" s="151" t="s">
        <v>8489</v>
      </c>
      <c r="P977" s="151">
        <v>0</v>
      </c>
      <c r="Q977" s="151">
        <v>1</v>
      </c>
    </row>
    <row r="978" spans="1:17" hidden="1">
      <c r="A978" s="151" t="s">
        <v>732</v>
      </c>
      <c r="B978" s="151" t="s">
        <v>8584</v>
      </c>
      <c r="C978" s="151" t="s">
        <v>8592</v>
      </c>
      <c r="D978" s="151" t="s">
        <v>187</v>
      </c>
      <c r="E978" s="151">
        <v>2016</v>
      </c>
      <c r="F978" s="151" t="s">
        <v>187</v>
      </c>
      <c r="G978" s="151" t="s">
        <v>187</v>
      </c>
      <c r="H978" s="152">
        <v>42370</v>
      </c>
      <c r="K978" s="151" t="s">
        <v>8593</v>
      </c>
      <c r="L978" s="151" t="s">
        <v>8592</v>
      </c>
      <c r="M978" s="151" t="s">
        <v>8592</v>
      </c>
      <c r="N978" s="151" t="s">
        <v>8592</v>
      </c>
      <c r="O978" s="151" t="s">
        <v>8489</v>
      </c>
      <c r="P978" s="151">
        <v>14975.453074161</v>
      </c>
      <c r="Q978" s="151">
        <v>1</v>
      </c>
    </row>
    <row r="979" spans="1:17" hidden="1">
      <c r="A979" s="151" t="s">
        <v>732</v>
      </c>
      <c r="B979" s="151" t="s">
        <v>8584</v>
      </c>
      <c r="C979" s="151" t="s">
        <v>733</v>
      </c>
      <c r="D979" s="151" t="s">
        <v>187</v>
      </c>
      <c r="E979" s="151">
        <v>2016</v>
      </c>
      <c r="F979" s="151" t="s">
        <v>187</v>
      </c>
      <c r="G979" s="151" t="s">
        <v>187</v>
      </c>
      <c r="H979" s="152">
        <v>42370</v>
      </c>
      <c r="K979" s="151" t="s">
        <v>8594</v>
      </c>
      <c r="L979" s="151" t="s">
        <v>733</v>
      </c>
      <c r="M979" s="151" t="s">
        <v>733</v>
      </c>
      <c r="N979" s="151" t="s">
        <v>733</v>
      </c>
      <c r="O979" s="151" t="s">
        <v>8489</v>
      </c>
      <c r="P979" s="151">
        <v>0</v>
      </c>
      <c r="Q979" s="151">
        <v>1</v>
      </c>
    </row>
    <row r="980" spans="1:17" hidden="1">
      <c r="A980" s="151" t="s">
        <v>732</v>
      </c>
      <c r="B980" s="151" t="s">
        <v>8584</v>
      </c>
      <c r="C980" s="151" t="s">
        <v>733</v>
      </c>
      <c r="D980" s="151" t="s">
        <v>187</v>
      </c>
      <c r="E980" s="151">
        <v>2016</v>
      </c>
      <c r="F980" s="151" t="s">
        <v>187</v>
      </c>
      <c r="G980" s="151" t="s">
        <v>187</v>
      </c>
      <c r="H980" s="152">
        <v>42370</v>
      </c>
      <c r="K980" s="151" t="s">
        <v>8595</v>
      </c>
      <c r="L980" s="151" t="s">
        <v>733</v>
      </c>
      <c r="M980" s="151" t="s">
        <v>733</v>
      </c>
      <c r="N980" s="151" t="s">
        <v>733</v>
      </c>
      <c r="O980" s="151" t="s">
        <v>8489</v>
      </c>
      <c r="P980" s="151">
        <v>132899.08520057</v>
      </c>
      <c r="Q980" s="151">
        <v>1</v>
      </c>
    </row>
    <row r="981" spans="1:17" hidden="1">
      <c r="A981" s="151" t="s">
        <v>732</v>
      </c>
      <c r="B981" s="151" t="s">
        <v>8584</v>
      </c>
      <c r="C981" s="151" t="s">
        <v>733</v>
      </c>
      <c r="D981" s="151" t="s">
        <v>187</v>
      </c>
      <c r="E981" s="151">
        <v>2016</v>
      </c>
      <c r="F981" s="151" t="s">
        <v>187</v>
      </c>
      <c r="G981" s="151" t="s">
        <v>187</v>
      </c>
      <c r="H981" s="152">
        <v>42370</v>
      </c>
      <c r="K981" s="151" t="s">
        <v>8596</v>
      </c>
      <c r="L981" s="151" t="s">
        <v>733</v>
      </c>
      <c r="M981" s="151" t="s">
        <v>733</v>
      </c>
      <c r="N981" s="151" t="s">
        <v>733</v>
      </c>
      <c r="O981" s="151" t="s">
        <v>8489</v>
      </c>
      <c r="P981" s="151">
        <v>1600405.59752409</v>
      </c>
      <c r="Q981" s="151">
        <v>1</v>
      </c>
    </row>
    <row r="982" spans="1:17" hidden="1">
      <c r="A982" s="151" t="s">
        <v>732</v>
      </c>
      <c r="B982" s="151" t="s">
        <v>8584</v>
      </c>
      <c r="C982" s="151" t="s">
        <v>8597</v>
      </c>
      <c r="D982" s="151" t="s">
        <v>187</v>
      </c>
      <c r="E982" s="151">
        <v>2016</v>
      </c>
      <c r="F982" s="151" t="s">
        <v>187</v>
      </c>
      <c r="G982" s="151" t="s">
        <v>187</v>
      </c>
      <c r="H982" s="152">
        <v>42370</v>
      </c>
      <c r="K982" s="151" t="s">
        <v>8598</v>
      </c>
      <c r="L982" s="151" t="s">
        <v>8597</v>
      </c>
      <c r="M982" s="151" t="s">
        <v>8597</v>
      </c>
      <c r="N982" s="151" t="s">
        <v>8597</v>
      </c>
      <c r="O982" s="151" t="s">
        <v>8489</v>
      </c>
      <c r="P982" s="151">
        <v>0</v>
      </c>
      <c r="Q982" s="151">
        <v>1</v>
      </c>
    </row>
    <row r="983" spans="1:17" hidden="1">
      <c r="A983" s="151" t="s">
        <v>732</v>
      </c>
      <c r="B983" s="151" t="s">
        <v>8584</v>
      </c>
      <c r="C983" s="151" t="s">
        <v>8599</v>
      </c>
      <c r="D983" s="151" t="s">
        <v>187</v>
      </c>
      <c r="E983" s="151">
        <v>2016</v>
      </c>
      <c r="F983" s="151" t="s">
        <v>187</v>
      </c>
      <c r="G983" s="151" t="s">
        <v>187</v>
      </c>
      <c r="H983" s="152">
        <v>42370</v>
      </c>
      <c r="K983" s="151" t="s">
        <v>8600</v>
      </c>
      <c r="L983" s="151" t="s">
        <v>8599</v>
      </c>
      <c r="M983" s="151" t="s">
        <v>8599</v>
      </c>
      <c r="N983" s="151" t="s">
        <v>8599</v>
      </c>
      <c r="O983" s="151" t="s">
        <v>8489</v>
      </c>
      <c r="P983" s="151">
        <v>253368.048431036</v>
      </c>
      <c r="Q983" s="151">
        <v>1</v>
      </c>
    </row>
    <row r="984" spans="1:17" hidden="1">
      <c r="A984" s="151" t="s">
        <v>732</v>
      </c>
      <c r="B984" s="151" t="s">
        <v>8584</v>
      </c>
      <c r="C984" s="151" t="s">
        <v>8601</v>
      </c>
      <c r="D984" s="151" t="s">
        <v>187</v>
      </c>
      <c r="E984" s="151">
        <v>2016</v>
      </c>
      <c r="F984" s="151" t="s">
        <v>187</v>
      </c>
      <c r="G984" s="151" t="s">
        <v>187</v>
      </c>
      <c r="H984" s="152">
        <v>42370</v>
      </c>
      <c r="K984" s="151" t="s">
        <v>8602</v>
      </c>
      <c r="L984" s="151" t="s">
        <v>8601</v>
      </c>
      <c r="M984" s="151" t="s">
        <v>8601</v>
      </c>
      <c r="N984" s="151" t="s">
        <v>8601</v>
      </c>
      <c r="O984" s="151" t="s">
        <v>8489</v>
      </c>
      <c r="P984" s="151">
        <v>7201.3736052410004</v>
      </c>
      <c r="Q984" s="151">
        <v>1</v>
      </c>
    </row>
    <row r="985" spans="1:17">
      <c r="A985" s="151" t="s">
        <v>8484</v>
      </c>
      <c r="B985" s="151" t="s">
        <v>642</v>
      </c>
      <c r="C985" s="151" t="s">
        <v>8603</v>
      </c>
      <c r="D985" s="151" t="s">
        <v>633</v>
      </c>
      <c r="E985" s="151">
        <v>2016</v>
      </c>
      <c r="F985" s="151" t="s">
        <v>633</v>
      </c>
      <c r="G985" s="151" t="s">
        <v>633</v>
      </c>
      <c r="H985" s="152">
        <v>42370</v>
      </c>
      <c r="I985" s="151" t="s">
        <v>8486</v>
      </c>
      <c r="K985" s="151" t="s">
        <v>8604</v>
      </c>
      <c r="L985" s="151" t="s">
        <v>8603</v>
      </c>
      <c r="M985" s="151" t="s">
        <v>1014</v>
      </c>
      <c r="N985" s="151" t="s">
        <v>8488</v>
      </c>
      <c r="O985" s="151" t="s">
        <v>8489</v>
      </c>
      <c r="P985" s="151">
        <v>9482772.1464136504</v>
      </c>
      <c r="Q985" s="151">
        <v>1</v>
      </c>
    </row>
    <row r="986" spans="1:17" hidden="1">
      <c r="A986" s="151" t="s">
        <v>8484</v>
      </c>
      <c r="B986" s="151" t="s">
        <v>642</v>
      </c>
      <c r="C986" s="151" t="s">
        <v>8605</v>
      </c>
      <c r="D986" s="151" t="s">
        <v>633</v>
      </c>
      <c r="E986" s="151">
        <v>2016</v>
      </c>
      <c r="F986" s="151" t="s">
        <v>633</v>
      </c>
      <c r="G986" s="151" t="s">
        <v>633</v>
      </c>
      <c r="H986" s="152">
        <v>42370</v>
      </c>
      <c r="I986" s="151" t="s">
        <v>8486</v>
      </c>
      <c r="K986" s="151" t="s">
        <v>8606</v>
      </c>
      <c r="L986" s="151" t="s">
        <v>8605</v>
      </c>
      <c r="M986" s="151" t="s">
        <v>1014</v>
      </c>
      <c r="N986" s="151" t="s">
        <v>8488</v>
      </c>
      <c r="O986" s="151" t="s">
        <v>8489</v>
      </c>
      <c r="P986" s="151">
        <v>24069.208963911002</v>
      </c>
      <c r="Q986" s="151">
        <v>1</v>
      </c>
    </row>
    <row r="987" spans="1:17" hidden="1">
      <c r="A987" s="151" t="s">
        <v>8484</v>
      </c>
      <c r="B987" s="151" t="s">
        <v>642</v>
      </c>
      <c r="C987" s="151" t="s">
        <v>8607</v>
      </c>
      <c r="D987" s="151" t="s">
        <v>633</v>
      </c>
      <c r="E987" s="151">
        <v>2016</v>
      </c>
      <c r="F987" s="151" t="s">
        <v>633</v>
      </c>
      <c r="G987" s="151" t="s">
        <v>633</v>
      </c>
      <c r="H987" s="152">
        <v>42370</v>
      </c>
      <c r="I987" s="151" t="s">
        <v>8486</v>
      </c>
      <c r="K987" s="151" t="s">
        <v>8608</v>
      </c>
      <c r="L987" s="151" t="s">
        <v>8607</v>
      </c>
      <c r="M987" s="151" t="s">
        <v>1014</v>
      </c>
      <c r="N987" s="151" t="s">
        <v>8488</v>
      </c>
      <c r="O987" s="151" t="s">
        <v>8489</v>
      </c>
      <c r="P987" s="151">
        <v>0</v>
      </c>
      <c r="Q987" s="151">
        <v>1</v>
      </c>
    </row>
    <row r="988" spans="1:17" hidden="1">
      <c r="A988" s="151" t="s">
        <v>8484</v>
      </c>
      <c r="B988" s="151" t="s">
        <v>642</v>
      </c>
      <c r="C988" s="151" t="s">
        <v>8609</v>
      </c>
      <c r="D988" s="151" t="s">
        <v>633</v>
      </c>
      <c r="E988" s="151">
        <v>2016</v>
      </c>
      <c r="F988" s="151" t="s">
        <v>633</v>
      </c>
      <c r="G988" s="151" t="s">
        <v>633</v>
      </c>
      <c r="H988" s="152">
        <v>42370</v>
      </c>
      <c r="I988" s="151" t="s">
        <v>8486</v>
      </c>
      <c r="K988" s="151" t="s">
        <v>8610</v>
      </c>
      <c r="L988" s="151" t="s">
        <v>8609</v>
      </c>
      <c r="M988" s="151" t="s">
        <v>1014</v>
      </c>
      <c r="N988" s="151" t="s">
        <v>8488</v>
      </c>
      <c r="O988" s="151" t="s">
        <v>8489</v>
      </c>
      <c r="P988" s="151">
        <v>583087.37142857094</v>
      </c>
      <c r="Q988" s="151">
        <v>1</v>
      </c>
    </row>
    <row r="989" spans="1:17" hidden="1">
      <c r="A989" s="151" t="s">
        <v>8484</v>
      </c>
      <c r="B989" s="151" t="s">
        <v>8498</v>
      </c>
      <c r="C989" s="151" t="s">
        <v>698</v>
      </c>
      <c r="D989" s="151" t="s">
        <v>633</v>
      </c>
      <c r="E989" s="151">
        <v>2016</v>
      </c>
      <c r="F989" s="151" t="s">
        <v>633</v>
      </c>
      <c r="G989" s="151" t="s">
        <v>633</v>
      </c>
      <c r="H989" s="152">
        <v>42370</v>
      </c>
      <c r="K989" s="151" t="s">
        <v>8499</v>
      </c>
      <c r="L989" s="151" t="s">
        <v>698</v>
      </c>
      <c r="M989" s="151" t="s">
        <v>698</v>
      </c>
      <c r="N989" s="151" t="s">
        <v>698</v>
      </c>
      <c r="O989" s="151" t="s">
        <v>8489</v>
      </c>
      <c r="P989" s="151">
        <v>0</v>
      </c>
      <c r="Q989" s="151">
        <v>1</v>
      </c>
    </row>
    <row r="990" spans="1:17" hidden="1">
      <c r="A990" s="151" t="s">
        <v>8484</v>
      </c>
      <c r="B990" s="151" t="s">
        <v>8498</v>
      </c>
      <c r="C990" s="151" t="s">
        <v>8500</v>
      </c>
      <c r="D990" s="151" t="s">
        <v>633</v>
      </c>
      <c r="E990" s="151">
        <v>2016</v>
      </c>
      <c r="F990" s="151" t="s">
        <v>633</v>
      </c>
      <c r="G990" s="151" t="s">
        <v>633</v>
      </c>
      <c r="H990" s="152">
        <v>42370</v>
      </c>
      <c r="K990" s="151" t="s">
        <v>8501</v>
      </c>
      <c r="L990" s="151" t="s">
        <v>8500</v>
      </c>
      <c r="M990" s="151" t="s">
        <v>8500</v>
      </c>
      <c r="N990" s="151" t="s">
        <v>8500</v>
      </c>
      <c r="O990" s="151" t="s">
        <v>8489</v>
      </c>
      <c r="P990" s="151">
        <v>0</v>
      </c>
      <c r="Q990" s="151">
        <v>1</v>
      </c>
    </row>
    <row r="991" spans="1:17" hidden="1">
      <c r="A991" s="151" t="s">
        <v>8484</v>
      </c>
      <c r="B991" s="151" t="s">
        <v>8498</v>
      </c>
      <c r="C991" s="151" t="s">
        <v>8502</v>
      </c>
      <c r="D991" s="151" t="s">
        <v>633</v>
      </c>
      <c r="E991" s="151">
        <v>2016</v>
      </c>
      <c r="F991" s="151" t="s">
        <v>633</v>
      </c>
      <c r="G991" s="151" t="s">
        <v>633</v>
      </c>
      <c r="H991" s="152">
        <v>42370</v>
      </c>
      <c r="K991" s="151" t="s">
        <v>8503</v>
      </c>
      <c r="L991" s="151" t="s">
        <v>8502</v>
      </c>
      <c r="M991" s="151" t="s">
        <v>8502</v>
      </c>
      <c r="N991" s="151" t="s">
        <v>8502</v>
      </c>
      <c r="O991" s="151" t="s">
        <v>8489</v>
      </c>
      <c r="P991" s="151">
        <v>2211847.5284253899</v>
      </c>
      <c r="Q991" s="151">
        <v>1</v>
      </c>
    </row>
    <row r="992" spans="1:17" hidden="1">
      <c r="A992" s="151" t="s">
        <v>8484</v>
      </c>
      <c r="B992" s="151" t="s">
        <v>8498</v>
      </c>
      <c r="C992" s="151" t="s">
        <v>8504</v>
      </c>
      <c r="D992" s="151" t="s">
        <v>633</v>
      </c>
      <c r="E992" s="151">
        <v>2016</v>
      </c>
      <c r="F992" s="151" t="s">
        <v>633</v>
      </c>
      <c r="G992" s="151" t="s">
        <v>633</v>
      </c>
      <c r="H992" s="152">
        <v>42370</v>
      </c>
      <c r="K992" s="151" t="s">
        <v>8505</v>
      </c>
      <c r="L992" s="151" t="s">
        <v>8504</v>
      </c>
      <c r="M992" s="151" t="s">
        <v>8504</v>
      </c>
      <c r="N992" s="151" t="s">
        <v>8504</v>
      </c>
      <c r="O992" s="151" t="s">
        <v>8489</v>
      </c>
      <c r="P992" s="151">
        <v>0</v>
      </c>
      <c r="Q992" s="151">
        <v>1</v>
      </c>
    </row>
    <row r="993" spans="1:17" hidden="1">
      <c r="A993" s="151" t="s">
        <v>8484</v>
      </c>
      <c r="B993" s="151" t="s">
        <v>8611</v>
      </c>
      <c r="C993" s="151" t="s">
        <v>8613</v>
      </c>
      <c r="D993" s="151" t="s">
        <v>633</v>
      </c>
      <c r="E993" s="151">
        <v>2016</v>
      </c>
      <c r="F993" s="151" t="s">
        <v>633</v>
      </c>
      <c r="G993" s="151" t="s">
        <v>633</v>
      </c>
      <c r="H993" s="152">
        <v>42370</v>
      </c>
      <c r="I993" s="151" t="s">
        <v>8611</v>
      </c>
      <c r="K993" s="151" t="s">
        <v>8614</v>
      </c>
      <c r="L993" s="151" t="s">
        <v>8613</v>
      </c>
      <c r="M993" s="151" t="s">
        <v>8613</v>
      </c>
      <c r="N993" s="151" t="s">
        <v>8613</v>
      </c>
      <c r="O993" s="151" t="s">
        <v>8489</v>
      </c>
      <c r="P993" s="151">
        <v>-12114763.3500684</v>
      </c>
      <c r="Q993" s="151">
        <v>1</v>
      </c>
    </row>
    <row r="994" spans="1:17" hidden="1">
      <c r="A994" s="151" t="s">
        <v>8484</v>
      </c>
      <c r="B994" s="151" t="s">
        <v>8506</v>
      </c>
      <c r="C994" s="151" t="s">
        <v>8615</v>
      </c>
      <c r="D994" s="151" t="s">
        <v>633</v>
      </c>
      <c r="E994" s="151">
        <v>2016</v>
      </c>
      <c r="F994" s="151" t="s">
        <v>633</v>
      </c>
      <c r="G994" s="151" t="s">
        <v>633</v>
      </c>
      <c r="H994" s="152">
        <v>42370</v>
      </c>
      <c r="I994" s="151" t="s">
        <v>8508</v>
      </c>
      <c r="K994" s="151" t="s">
        <v>8615</v>
      </c>
      <c r="L994" s="151" t="s">
        <v>8615</v>
      </c>
      <c r="M994" s="151" t="s">
        <v>8615</v>
      </c>
      <c r="N994" s="151" t="s">
        <v>8615</v>
      </c>
      <c r="O994" s="151" t="s">
        <v>8489</v>
      </c>
      <c r="P994" s="151">
        <v>0</v>
      </c>
      <c r="Q994" s="151">
        <v>1</v>
      </c>
    </row>
    <row r="995" spans="1:17" hidden="1">
      <c r="A995" s="151" t="s">
        <v>8484</v>
      </c>
      <c r="B995" s="151" t="s">
        <v>8506</v>
      </c>
      <c r="C995" s="151" t="s">
        <v>8507</v>
      </c>
      <c r="D995" s="151" t="s">
        <v>633</v>
      </c>
      <c r="E995" s="151">
        <v>2016</v>
      </c>
      <c r="F995" s="151" t="s">
        <v>633</v>
      </c>
      <c r="G995" s="151" t="s">
        <v>633</v>
      </c>
      <c r="H995" s="152">
        <v>42370</v>
      </c>
      <c r="I995" s="151" t="s">
        <v>8508</v>
      </c>
      <c r="K995" s="151" t="s">
        <v>8507</v>
      </c>
      <c r="L995" s="151" t="s">
        <v>8507</v>
      </c>
      <c r="M995" s="151" t="s">
        <v>8507</v>
      </c>
      <c r="N995" s="151" t="s">
        <v>8509</v>
      </c>
      <c r="O995" s="151" t="s">
        <v>8489</v>
      </c>
      <c r="P995" s="151">
        <v>0</v>
      </c>
      <c r="Q995" s="151">
        <v>1</v>
      </c>
    </row>
    <row r="996" spans="1:17" hidden="1">
      <c r="A996" s="151" t="s">
        <v>8484</v>
      </c>
      <c r="B996" s="151" t="s">
        <v>8506</v>
      </c>
      <c r="C996" s="151" t="s">
        <v>8513</v>
      </c>
      <c r="D996" s="151" t="s">
        <v>633</v>
      </c>
      <c r="E996" s="151">
        <v>2016</v>
      </c>
      <c r="F996" s="151" t="s">
        <v>633</v>
      </c>
      <c r="G996" s="151" t="s">
        <v>633</v>
      </c>
      <c r="H996" s="152">
        <v>42370</v>
      </c>
      <c r="I996" s="151" t="s">
        <v>8508</v>
      </c>
      <c r="K996" s="151" t="s">
        <v>8513</v>
      </c>
      <c r="L996" s="151" t="s">
        <v>8513</v>
      </c>
      <c r="M996" s="151" t="s">
        <v>8513</v>
      </c>
      <c r="N996" s="151" t="s">
        <v>8509</v>
      </c>
      <c r="O996" s="151" t="s">
        <v>8489</v>
      </c>
      <c r="P996" s="151">
        <v>0</v>
      </c>
      <c r="Q996" s="151">
        <v>1</v>
      </c>
    </row>
    <row r="997" spans="1:17" hidden="1">
      <c r="A997" s="151" t="s">
        <v>8484</v>
      </c>
      <c r="B997" s="151" t="s">
        <v>8506</v>
      </c>
      <c r="C997" s="151" t="s">
        <v>8514</v>
      </c>
      <c r="D997" s="151" t="s">
        <v>633</v>
      </c>
      <c r="E997" s="151">
        <v>2016</v>
      </c>
      <c r="F997" s="151" t="s">
        <v>633</v>
      </c>
      <c r="G997" s="151" t="s">
        <v>633</v>
      </c>
      <c r="H997" s="152">
        <v>42370</v>
      </c>
      <c r="I997" s="151" t="s">
        <v>8508</v>
      </c>
      <c r="K997" s="151" t="s">
        <v>8616</v>
      </c>
      <c r="L997" s="151" t="s">
        <v>8514</v>
      </c>
      <c r="M997" s="151" t="s">
        <v>8514</v>
      </c>
      <c r="N997" s="151" t="s">
        <v>8509</v>
      </c>
      <c r="O997" s="151" t="s">
        <v>8489</v>
      </c>
      <c r="P997" s="151">
        <v>0</v>
      </c>
      <c r="Q997" s="151">
        <v>1</v>
      </c>
    </row>
    <row r="998" spans="1:17" hidden="1">
      <c r="A998" s="151" t="s">
        <v>8518</v>
      </c>
      <c r="B998" s="151" t="s">
        <v>8617</v>
      </c>
      <c r="C998" s="151" t="s">
        <v>8579</v>
      </c>
      <c r="D998" s="151" t="s">
        <v>633</v>
      </c>
      <c r="E998" s="151">
        <v>2016</v>
      </c>
      <c r="F998" s="151" t="s">
        <v>633</v>
      </c>
      <c r="G998" s="151" t="s">
        <v>633</v>
      </c>
      <c r="H998" s="152">
        <v>42370</v>
      </c>
      <c r="K998" s="151" t="s">
        <v>8618</v>
      </c>
      <c r="L998" s="151" t="s">
        <v>8579</v>
      </c>
      <c r="M998" s="151" t="s">
        <v>8579</v>
      </c>
      <c r="N998" s="151" t="s">
        <v>8579</v>
      </c>
      <c r="O998" s="151" t="s">
        <v>8489</v>
      </c>
      <c r="P998" s="151">
        <v>64087.959982449</v>
      </c>
      <c r="Q998" s="151">
        <v>1</v>
      </c>
    </row>
    <row r="999" spans="1:17" hidden="1">
      <c r="A999" s="151" t="s">
        <v>8518</v>
      </c>
      <c r="B999" s="151" t="s">
        <v>8498</v>
      </c>
      <c r="C999" s="151" t="s">
        <v>698</v>
      </c>
      <c r="D999" s="151" t="s">
        <v>633</v>
      </c>
      <c r="E999" s="151">
        <v>2016</v>
      </c>
      <c r="F999" s="151" t="s">
        <v>8619</v>
      </c>
      <c r="G999" s="151" t="s">
        <v>633</v>
      </c>
      <c r="H999" s="152">
        <v>42370</v>
      </c>
      <c r="K999" s="151" t="s">
        <v>8499</v>
      </c>
      <c r="L999" s="151" t="s">
        <v>698</v>
      </c>
      <c r="M999" s="151" t="s">
        <v>698</v>
      </c>
      <c r="N999" s="151" t="s">
        <v>698</v>
      </c>
      <c r="O999" s="151" t="s">
        <v>8489</v>
      </c>
      <c r="P999" s="151">
        <v>0</v>
      </c>
      <c r="Q999" s="151">
        <v>1</v>
      </c>
    </row>
    <row r="1000" spans="1:17" hidden="1">
      <c r="A1000" s="151" t="s">
        <v>8518</v>
      </c>
      <c r="B1000" s="151" t="s">
        <v>8498</v>
      </c>
      <c r="C1000" s="151" t="s">
        <v>698</v>
      </c>
      <c r="D1000" s="151" t="s">
        <v>633</v>
      </c>
      <c r="E1000" s="151">
        <v>2016</v>
      </c>
      <c r="F1000" s="151" t="s">
        <v>633</v>
      </c>
      <c r="G1000" s="151" t="s">
        <v>633</v>
      </c>
      <c r="H1000" s="152">
        <v>42370</v>
      </c>
      <c r="K1000" s="151" t="s">
        <v>8499</v>
      </c>
      <c r="L1000" s="151" t="s">
        <v>698</v>
      </c>
      <c r="M1000" s="151" t="s">
        <v>698</v>
      </c>
      <c r="N1000" s="151" t="s">
        <v>698</v>
      </c>
      <c r="O1000" s="151" t="s">
        <v>8489</v>
      </c>
      <c r="P1000" s="151">
        <v>16854.718818181998</v>
      </c>
      <c r="Q1000" s="151">
        <v>1</v>
      </c>
    </row>
    <row r="1001" spans="1:17" hidden="1">
      <c r="A1001" s="151" t="s">
        <v>8518</v>
      </c>
      <c r="B1001" s="151" t="s">
        <v>8498</v>
      </c>
      <c r="C1001" s="151" t="s">
        <v>8620</v>
      </c>
      <c r="D1001" s="151" t="s">
        <v>633</v>
      </c>
      <c r="E1001" s="151">
        <v>2016</v>
      </c>
      <c r="F1001" s="151" t="s">
        <v>633</v>
      </c>
      <c r="G1001" s="151" t="s">
        <v>633</v>
      </c>
      <c r="H1001" s="152">
        <v>42370</v>
      </c>
      <c r="K1001" s="151" t="s">
        <v>8621</v>
      </c>
      <c r="L1001" s="151" t="s">
        <v>8620</v>
      </c>
      <c r="M1001" s="151" t="s">
        <v>8620</v>
      </c>
      <c r="N1001" s="151" t="s">
        <v>8620</v>
      </c>
      <c r="O1001" s="151" t="s">
        <v>8489</v>
      </c>
      <c r="P1001" s="151">
        <v>378.352941176</v>
      </c>
      <c r="Q1001" s="151">
        <v>1</v>
      </c>
    </row>
    <row r="1002" spans="1:17" hidden="1">
      <c r="A1002" s="151" t="s">
        <v>8518</v>
      </c>
      <c r="B1002" s="151" t="s">
        <v>8498</v>
      </c>
      <c r="C1002" s="151" t="s">
        <v>8500</v>
      </c>
      <c r="D1002" s="151" t="s">
        <v>633</v>
      </c>
      <c r="E1002" s="151">
        <v>2016</v>
      </c>
      <c r="F1002" s="151" t="s">
        <v>8619</v>
      </c>
      <c r="G1002" s="151" t="s">
        <v>633</v>
      </c>
      <c r="H1002" s="152">
        <v>42370</v>
      </c>
      <c r="K1002" s="151" t="s">
        <v>8501</v>
      </c>
      <c r="L1002" s="151" t="s">
        <v>8500</v>
      </c>
      <c r="M1002" s="151" t="s">
        <v>8500</v>
      </c>
      <c r="N1002" s="151" t="s">
        <v>8500</v>
      </c>
      <c r="O1002" s="151" t="s">
        <v>8489</v>
      </c>
      <c r="P1002" s="151">
        <v>0</v>
      </c>
      <c r="Q1002" s="151">
        <v>1</v>
      </c>
    </row>
    <row r="1003" spans="1:17" hidden="1">
      <c r="A1003" s="151" t="s">
        <v>8518</v>
      </c>
      <c r="B1003" s="151" t="s">
        <v>8498</v>
      </c>
      <c r="C1003" s="151" t="s">
        <v>8500</v>
      </c>
      <c r="D1003" s="151" t="s">
        <v>633</v>
      </c>
      <c r="E1003" s="151">
        <v>2016</v>
      </c>
      <c r="F1003" s="151" t="s">
        <v>633</v>
      </c>
      <c r="G1003" s="151" t="s">
        <v>633</v>
      </c>
      <c r="H1003" s="152">
        <v>42370</v>
      </c>
      <c r="K1003" s="151" t="s">
        <v>8501</v>
      </c>
      <c r="L1003" s="151" t="s">
        <v>8500</v>
      </c>
      <c r="M1003" s="151" t="s">
        <v>8500</v>
      </c>
      <c r="N1003" s="151" t="s">
        <v>8500</v>
      </c>
      <c r="O1003" s="151" t="s">
        <v>8489</v>
      </c>
      <c r="P1003" s="151">
        <v>5265929.1552666901</v>
      </c>
      <c r="Q1003" s="151">
        <v>1</v>
      </c>
    </row>
    <row r="1004" spans="1:17" hidden="1">
      <c r="A1004" s="151" t="s">
        <v>8518</v>
      </c>
      <c r="B1004" s="151" t="s">
        <v>8498</v>
      </c>
      <c r="C1004" s="151" t="s">
        <v>8502</v>
      </c>
      <c r="D1004" s="151" t="s">
        <v>633</v>
      </c>
      <c r="E1004" s="151">
        <v>2016</v>
      </c>
      <c r="F1004" s="151" t="s">
        <v>8619</v>
      </c>
      <c r="G1004" s="151" t="s">
        <v>633</v>
      </c>
      <c r="H1004" s="152">
        <v>42370</v>
      </c>
      <c r="K1004" s="151" t="s">
        <v>8503</v>
      </c>
      <c r="L1004" s="151" t="s">
        <v>8502</v>
      </c>
      <c r="M1004" s="151" t="s">
        <v>8502</v>
      </c>
      <c r="N1004" s="151" t="s">
        <v>8502</v>
      </c>
      <c r="O1004" s="151" t="s">
        <v>8489</v>
      </c>
      <c r="P1004" s="151">
        <v>0</v>
      </c>
      <c r="Q1004" s="151">
        <v>1</v>
      </c>
    </row>
    <row r="1005" spans="1:17" hidden="1">
      <c r="A1005" s="151" t="s">
        <v>8518</v>
      </c>
      <c r="B1005" s="151" t="s">
        <v>8498</v>
      </c>
      <c r="C1005" s="151" t="s">
        <v>8502</v>
      </c>
      <c r="D1005" s="151" t="s">
        <v>633</v>
      </c>
      <c r="E1005" s="151">
        <v>2016</v>
      </c>
      <c r="F1005" s="151" t="s">
        <v>633</v>
      </c>
      <c r="G1005" s="151" t="s">
        <v>633</v>
      </c>
      <c r="H1005" s="152">
        <v>42370</v>
      </c>
      <c r="K1005" s="151" t="s">
        <v>8503</v>
      </c>
      <c r="L1005" s="151" t="s">
        <v>8502</v>
      </c>
      <c r="M1005" s="151" t="s">
        <v>8502</v>
      </c>
      <c r="N1005" s="151" t="s">
        <v>8502</v>
      </c>
      <c r="O1005" s="151" t="s">
        <v>8489</v>
      </c>
      <c r="P1005" s="151">
        <v>721794.58528218803</v>
      </c>
      <c r="Q1005" s="151">
        <v>1</v>
      </c>
    </row>
    <row r="1006" spans="1:17" hidden="1">
      <c r="A1006" s="151" t="s">
        <v>8518</v>
      </c>
      <c r="B1006" s="151" t="s">
        <v>8498</v>
      </c>
      <c r="C1006" s="151" t="s">
        <v>8504</v>
      </c>
      <c r="D1006" s="151" t="s">
        <v>633</v>
      </c>
      <c r="E1006" s="151">
        <v>2016</v>
      </c>
      <c r="F1006" s="151" t="s">
        <v>8619</v>
      </c>
      <c r="G1006" s="151" t="s">
        <v>633</v>
      </c>
      <c r="H1006" s="152">
        <v>42370</v>
      </c>
      <c r="K1006" s="151" t="s">
        <v>8505</v>
      </c>
      <c r="L1006" s="151" t="s">
        <v>8504</v>
      </c>
      <c r="M1006" s="151" t="s">
        <v>8504</v>
      </c>
      <c r="N1006" s="151" t="s">
        <v>8504</v>
      </c>
      <c r="O1006" s="151" t="s">
        <v>8489</v>
      </c>
      <c r="P1006" s="151">
        <v>0</v>
      </c>
      <c r="Q1006" s="151">
        <v>1</v>
      </c>
    </row>
    <row r="1007" spans="1:17" hidden="1">
      <c r="A1007" s="151" t="s">
        <v>8518</v>
      </c>
      <c r="B1007" s="151" t="s">
        <v>8498</v>
      </c>
      <c r="C1007" s="151" t="s">
        <v>8504</v>
      </c>
      <c r="D1007" s="151" t="s">
        <v>633</v>
      </c>
      <c r="E1007" s="151">
        <v>2016</v>
      </c>
      <c r="F1007" s="151" t="s">
        <v>633</v>
      </c>
      <c r="G1007" s="151" t="s">
        <v>633</v>
      </c>
      <c r="H1007" s="152">
        <v>42370</v>
      </c>
      <c r="K1007" s="151" t="s">
        <v>8505</v>
      </c>
      <c r="L1007" s="151" t="s">
        <v>8504</v>
      </c>
      <c r="M1007" s="151" t="s">
        <v>8504</v>
      </c>
      <c r="N1007" s="151" t="s">
        <v>8504</v>
      </c>
      <c r="O1007" s="151" t="s">
        <v>8489</v>
      </c>
      <c r="P1007" s="151">
        <v>0</v>
      </c>
      <c r="Q1007" s="151">
        <v>1</v>
      </c>
    </row>
    <row r="1008" spans="1:17" hidden="1">
      <c r="A1008" s="151" t="s">
        <v>8519</v>
      </c>
      <c r="B1008" s="151" t="s">
        <v>8498</v>
      </c>
      <c r="C1008" s="151" t="s">
        <v>698</v>
      </c>
      <c r="D1008" s="151" t="s">
        <v>633</v>
      </c>
      <c r="E1008" s="151">
        <v>2016</v>
      </c>
      <c r="F1008" s="151" t="s">
        <v>8619</v>
      </c>
      <c r="G1008" s="151" t="s">
        <v>633</v>
      </c>
      <c r="H1008" s="152">
        <v>42370</v>
      </c>
      <c r="I1008" s="151" t="s">
        <v>8520</v>
      </c>
      <c r="K1008" s="151" t="s">
        <v>8499</v>
      </c>
      <c r="L1008" s="151" t="s">
        <v>698</v>
      </c>
      <c r="M1008" s="151" t="s">
        <v>698</v>
      </c>
      <c r="N1008" s="151" t="s">
        <v>698</v>
      </c>
      <c r="O1008" s="151" t="s">
        <v>8489</v>
      </c>
      <c r="P1008" s="151">
        <v>0</v>
      </c>
      <c r="Q1008" s="151">
        <v>1</v>
      </c>
    </row>
    <row r="1009" spans="1:17" hidden="1">
      <c r="A1009" s="151" t="s">
        <v>8519</v>
      </c>
      <c r="B1009" s="151" t="s">
        <v>8498</v>
      </c>
      <c r="C1009" s="151" t="s">
        <v>698</v>
      </c>
      <c r="D1009" s="151" t="s">
        <v>633</v>
      </c>
      <c r="E1009" s="151">
        <v>2016</v>
      </c>
      <c r="F1009" s="151" t="s">
        <v>633</v>
      </c>
      <c r="G1009" s="151" t="s">
        <v>633</v>
      </c>
      <c r="H1009" s="152">
        <v>42370</v>
      </c>
      <c r="I1009" s="151" t="s">
        <v>8520</v>
      </c>
      <c r="K1009" s="151" t="s">
        <v>8499</v>
      </c>
      <c r="L1009" s="151" t="s">
        <v>698</v>
      </c>
      <c r="M1009" s="151" t="s">
        <v>698</v>
      </c>
      <c r="N1009" s="151" t="s">
        <v>698</v>
      </c>
      <c r="O1009" s="151" t="s">
        <v>8489</v>
      </c>
      <c r="P1009" s="151">
        <v>27224797.4841768</v>
      </c>
      <c r="Q1009" s="151">
        <v>1</v>
      </c>
    </row>
    <row r="1010" spans="1:17" hidden="1">
      <c r="A1010" s="151" t="s">
        <v>8519</v>
      </c>
      <c r="B1010" s="151" t="s">
        <v>8498</v>
      </c>
      <c r="C1010" s="151" t="s">
        <v>8622</v>
      </c>
      <c r="D1010" s="151" t="s">
        <v>633</v>
      </c>
      <c r="E1010" s="151">
        <v>2016</v>
      </c>
      <c r="F1010" s="151" t="s">
        <v>633</v>
      </c>
      <c r="G1010" s="151" t="s">
        <v>633</v>
      </c>
      <c r="H1010" s="152">
        <v>42370</v>
      </c>
      <c r="I1010" s="151" t="s">
        <v>8520</v>
      </c>
      <c r="K1010" s="151" t="s">
        <v>8623</v>
      </c>
      <c r="L1010" s="151" t="s">
        <v>8622</v>
      </c>
      <c r="M1010" s="151" t="s">
        <v>8622</v>
      </c>
      <c r="N1010" s="151" t="s">
        <v>8622</v>
      </c>
      <c r="O1010" s="151" t="s">
        <v>8489</v>
      </c>
      <c r="P1010" s="151">
        <v>5158.1040281719997</v>
      </c>
      <c r="Q1010" s="151">
        <v>1</v>
      </c>
    </row>
    <row r="1011" spans="1:17" hidden="1">
      <c r="A1011" s="151" t="s">
        <v>8519</v>
      </c>
      <c r="B1011" s="151" t="s">
        <v>8498</v>
      </c>
      <c r="C1011" s="151" t="s">
        <v>8522</v>
      </c>
      <c r="D1011" s="151" t="s">
        <v>633</v>
      </c>
      <c r="E1011" s="151">
        <v>2016</v>
      </c>
      <c r="F1011" s="151" t="s">
        <v>8619</v>
      </c>
      <c r="G1011" s="151" t="s">
        <v>633</v>
      </c>
      <c r="H1011" s="152">
        <v>42370</v>
      </c>
      <c r="I1011" s="151" t="s">
        <v>8523</v>
      </c>
      <c r="K1011" s="151" t="s">
        <v>8524</v>
      </c>
      <c r="L1011" s="151" t="s">
        <v>8522</v>
      </c>
      <c r="M1011" s="151" t="s">
        <v>8522</v>
      </c>
      <c r="N1011" s="151" t="s">
        <v>8522</v>
      </c>
      <c r="O1011" s="151" t="s">
        <v>8489</v>
      </c>
      <c r="P1011" s="151">
        <v>0</v>
      </c>
      <c r="Q1011" s="151">
        <v>1</v>
      </c>
    </row>
    <row r="1012" spans="1:17" hidden="1">
      <c r="A1012" s="151" t="s">
        <v>8519</v>
      </c>
      <c r="B1012" s="151" t="s">
        <v>8498</v>
      </c>
      <c r="C1012" s="151" t="s">
        <v>8522</v>
      </c>
      <c r="D1012" s="151" t="s">
        <v>633</v>
      </c>
      <c r="E1012" s="151">
        <v>2016</v>
      </c>
      <c r="F1012" s="151" t="s">
        <v>633</v>
      </c>
      <c r="G1012" s="151" t="s">
        <v>633</v>
      </c>
      <c r="H1012" s="152">
        <v>42370</v>
      </c>
      <c r="I1012" s="151" t="s">
        <v>8523</v>
      </c>
      <c r="K1012" s="151" t="s">
        <v>8524</v>
      </c>
      <c r="L1012" s="151" t="s">
        <v>8522</v>
      </c>
      <c r="M1012" s="151" t="s">
        <v>8522</v>
      </c>
      <c r="N1012" s="151" t="s">
        <v>8522</v>
      </c>
      <c r="O1012" s="151" t="s">
        <v>8489</v>
      </c>
      <c r="P1012" s="151">
        <v>7348542.0808572099</v>
      </c>
      <c r="Q1012" s="151">
        <v>1</v>
      </c>
    </row>
    <row r="1013" spans="1:17" hidden="1">
      <c r="A1013" s="151" t="s">
        <v>8519</v>
      </c>
      <c r="B1013" s="151" t="s">
        <v>8498</v>
      </c>
      <c r="C1013" s="151" t="s">
        <v>8500</v>
      </c>
      <c r="D1013" s="151" t="s">
        <v>633</v>
      </c>
      <c r="E1013" s="151">
        <v>2016</v>
      </c>
      <c r="F1013" s="151" t="s">
        <v>8619</v>
      </c>
      <c r="G1013" s="151" t="s">
        <v>633</v>
      </c>
      <c r="H1013" s="152">
        <v>42370</v>
      </c>
      <c r="I1013" s="151" t="s">
        <v>8520</v>
      </c>
      <c r="K1013" s="151" t="s">
        <v>8501</v>
      </c>
      <c r="L1013" s="151" t="s">
        <v>8500</v>
      </c>
      <c r="M1013" s="151" t="s">
        <v>8500</v>
      </c>
      <c r="N1013" s="151" t="s">
        <v>8500</v>
      </c>
      <c r="O1013" s="151" t="s">
        <v>8489</v>
      </c>
      <c r="P1013" s="151">
        <v>0</v>
      </c>
      <c r="Q1013" s="151">
        <v>1</v>
      </c>
    </row>
    <row r="1014" spans="1:17" hidden="1">
      <c r="A1014" s="151" t="s">
        <v>8519</v>
      </c>
      <c r="B1014" s="151" t="s">
        <v>8498</v>
      </c>
      <c r="C1014" s="151" t="s">
        <v>8500</v>
      </c>
      <c r="D1014" s="151" t="s">
        <v>633</v>
      </c>
      <c r="E1014" s="151">
        <v>2016</v>
      </c>
      <c r="F1014" s="151" t="s">
        <v>633</v>
      </c>
      <c r="G1014" s="151" t="s">
        <v>633</v>
      </c>
      <c r="H1014" s="152">
        <v>42370</v>
      </c>
      <c r="I1014" s="151" t="s">
        <v>8520</v>
      </c>
      <c r="K1014" s="151" t="s">
        <v>8501</v>
      </c>
      <c r="L1014" s="151" t="s">
        <v>8500</v>
      </c>
      <c r="M1014" s="151" t="s">
        <v>8500</v>
      </c>
      <c r="N1014" s="151" t="s">
        <v>8500</v>
      </c>
      <c r="O1014" s="151" t="s">
        <v>8489</v>
      </c>
      <c r="P1014" s="151">
        <v>4425030.0693029501</v>
      </c>
      <c r="Q1014" s="151">
        <v>1</v>
      </c>
    </row>
    <row r="1015" spans="1:17" hidden="1">
      <c r="A1015" s="151" t="s">
        <v>8519</v>
      </c>
      <c r="B1015" s="151" t="s">
        <v>8498</v>
      </c>
      <c r="C1015" s="151" t="s">
        <v>8502</v>
      </c>
      <c r="D1015" s="151" t="s">
        <v>633</v>
      </c>
      <c r="E1015" s="151">
        <v>2016</v>
      </c>
      <c r="F1015" s="151" t="s">
        <v>8619</v>
      </c>
      <c r="G1015" s="151" t="s">
        <v>633</v>
      </c>
      <c r="H1015" s="152">
        <v>42370</v>
      </c>
      <c r="I1015" s="151" t="s">
        <v>8520</v>
      </c>
      <c r="K1015" s="151" t="s">
        <v>8503</v>
      </c>
      <c r="L1015" s="151" t="s">
        <v>8502</v>
      </c>
      <c r="M1015" s="151" t="s">
        <v>8502</v>
      </c>
      <c r="N1015" s="151" t="s">
        <v>8502</v>
      </c>
      <c r="O1015" s="151" t="s">
        <v>8489</v>
      </c>
      <c r="P1015" s="151">
        <v>0</v>
      </c>
      <c r="Q1015" s="151">
        <v>1</v>
      </c>
    </row>
    <row r="1016" spans="1:17" hidden="1">
      <c r="A1016" s="151" t="s">
        <v>8519</v>
      </c>
      <c r="B1016" s="151" t="s">
        <v>8498</v>
      </c>
      <c r="C1016" s="151" t="s">
        <v>8502</v>
      </c>
      <c r="D1016" s="151" t="s">
        <v>633</v>
      </c>
      <c r="E1016" s="151">
        <v>2016</v>
      </c>
      <c r="F1016" s="151" t="s">
        <v>633</v>
      </c>
      <c r="G1016" s="151" t="s">
        <v>633</v>
      </c>
      <c r="H1016" s="152">
        <v>42370</v>
      </c>
      <c r="I1016" s="151" t="s">
        <v>8520</v>
      </c>
      <c r="K1016" s="151" t="s">
        <v>8503</v>
      </c>
      <c r="L1016" s="151" t="s">
        <v>8502</v>
      </c>
      <c r="M1016" s="151" t="s">
        <v>8502</v>
      </c>
      <c r="N1016" s="151" t="s">
        <v>8502</v>
      </c>
      <c r="O1016" s="151" t="s">
        <v>8489</v>
      </c>
      <c r="P1016" s="151">
        <v>37413.520030107997</v>
      </c>
      <c r="Q1016" s="151">
        <v>1</v>
      </c>
    </row>
    <row r="1017" spans="1:17" hidden="1">
      <c r="A1017" s="151" t="s">
        <v>8519</v>
      </c>
      <c r="B1017" s="151" t="s">
        <v>8498</v>
      </c>
      <c r="C1017" s="151" t="s">
        <v>8504</v>
      </c>
      <c r="D1017" s="151" t="s">
        <v>633</v>
      </c>
      <c r="E1017" s="151">
        <v>2016</v>
      </c>
      <c r="F1017" s="151" t="s">
        <v>8619</v>
      </c>
      <c r="G1017" s="151" t="s">
        <v>633</v>
      </c>
      <c r="H1017" s="152">
        <v>42370</v>
      </c>
      <c r="I1017" s="151" t="s">
        <v>8520</v>
      </c>
      <c r="K1017" s="151" t="s">
        <v>8505</v>
      </c>
      <c r="L1017" s="151" t="s">
        <v>8504</v>
      </c>
      <c r="M1017" s="151" t="s">
        <v>8504</v>
      </c>
      <c r="N1017" s="151" t="s">
        <v>8504</v>
      </c>
      <c r="O1017" s="151" t="s">
        <v>8489</v>
      </c>
      <c r="P1017" s="151">
        <v>0</v>
      </c>
      <c r="Q1017" s="151">
        <v>1</v>
      </c>
    </row>
    <row r="1018" spans="1:17" hidden="1">
      <c r="A1018" s="151" t="s">
        <v>8519</v>
      </c>
      <c r="B1018" s="151" t="s">
        <v>8498</v>
      </c>
      <c r="C1018" s="151" t="s">
        <v>8504</v>
      </c>
      <c r="D1018" s="151" t="s">
        <v>633</v>
      </c>
      <c r="E1018" s="151">
        <v>2016</v>
      </c>
      <c r="F1018" s="151" t="s">
        <v>633</v>
      </c>
      <c r="G1018" s="151" t="s">
        <v>633</v>
      </c>
      <c r="H1018" s="152">
        <v>42370</v>
      </c>
      <c r="I1018" s="151" t="s">
        <v>8520</v>
      </c>
      <c r="K1018" s="151" t="s">
        <v>8505</v>
      </c>
      <c r="L1018" s="151" t="s">
        <v>8504</v>
      </c>
      <c r="M1018" s="151" t="s">
        <v>8504</v>
      </c>
      <c r="N1018" s="151" t="s">
        <v>8504</v>
      </c>
      <c r="O1018" s="151" t="s">
        <v>8489</v>
      </c>
      <c r="P1018" s="151">
        <v>689917.92727719503</v>
      </c>
      <c r="Q1018" s="151">
        <v>1</v>
      </c>
    </row>
    <row r="1019" spans="1:17" hidden="1">
      <c r="A1019" s="151" t="s">
        <v>734</v>
      </c>
      <c r="B1019" s="151" t="s">
        <v>8498</v>
      </c>
      <c r="C1019" s="151" t="s">
        <v>698</v>
      </c>
      <c r="D1019" s="151" t="s">
        <v>633</v>
      </c>
      <c r="E1019" s="151">
        <v>2016</v>
      </c>
      <c r="F1019" s="151" t="s">
        <v>8619</v>
      </c>
      <c r="G1019" s="151" t="s">
        <v>633</v>
      </c>
      <c r="H1019" s="152">
        <v>42370</v>
      </c>
      <c r="K1019" s="151" t="s">
        <v>8499</v>
      </c>
      <c r="L1019" s="151" t="s">
        <v>698</v>
      </c>
      <c r="M1019" s="151" t="s">
        <v>698</v>
      </c>
      <c r="N1019" s="151" t="s">
        <v>698</v>
      </c>
      <c r="O1019" s="151" t="s">
        <v>8489</v>
      </c>
      <c r="P1019" s="151">
        <v>0</v>
      </c>
      <c r="Q1019" s="151">
        <v>1</v>
      </c>
    </row>
    <row r="1020" spans="1:17" hidden="1">
      <c r="A1020" s="151" t="s">
        <v>734</v>
      </c>
      <c r="B1020" s="151" t="s">
        <v>8498</v>
      </c>
      <c r="C1020" s="151" t="s">
        <v>698</v>
      </c>
      <c r="D1020" s="151" t="s">
        <v>633</v>
      </c>
      <c r="E1020" s="151">
        <v>2016</v>
      </c>
      <c r="F1020" s="151" t="s">
        <v>633</v>
      </c>
      <c r="G1020" s="151" t="s">
        <v>633</v>
      </c>
      <c r="H1020" s="152">
        <v>42370</v>
      </c>
      <c r="K1020" s="151" t="s">
        <v>8499</v>
      </c>
      <c r="L1020" s="151" t="s">
        <v>698</v>
      </c>
      <c r="M1020" s="151" t="s">
        <v>698</v>
      </c>
      <c r="N1020" s="151" t="s">
        <v>698</v>
      </c>
      <c r="O1020" s="151" t="s">
        <v>8489</v>
      </c>
      <c r="P1020" s="151">
        <v>1611999.2224833199</v>
      </c>
      <c r="Q1020" s="151">
        <v>1</v>
      </c>
    </row>
    <row r="1021" spans="1:17" hidden="1">
      <c r="A1021" s="151" t="s">
        <v>734</v>
      </c>
      <c r="B1021" s="151" t="s">
        <v>8498</v>
      </c>
      <c r="C1021" s="151" t="s">
        <v>8500</v>
      </c>
      <c r="D1021" s="151" t="s">
        <v>633</v>
      </c>
      <c r="E1021" s="151">
        <v>2016</v>
      </c>
      <c r="F1021" s="151" t="s">
        <v>8619</v>
      </c>
      <c r="G1021" s="151" t="s">
        <v>633</v>
      </c>
      <c r="H1021" s="152">
        <v>42370</v>
      </c>
      <c r="K1021" s="151" t="s">
        <v>8501</v>
      </c>
      <c r="L1021" s="151" t="s">
        <v>8500</v>
      </c>
      <c r="M1021" s="151" t="s">
        <v>8500</v>
      </c>
      <c r="N1021" s="151" t="s">
        <v>8500</v>
      </c>
      <c r="O1021" s="151" t="s">
        <v>8489</v>
      </c>
      <c r="P1021" s="151">
        <v>0</v>
      </c>
      <c r="Q1021" s="151">
        <v>1</v>
      </c>
    </row>
    <row r="1022" spans="1:17" hidden="1">
      <c r="A1022" s="151" t="s">
        <v>734</v>
      </c>
      <c r="B1022" s="151" t="s">
        <v>8498</v>
      </c>
      <c r="C1022" s="151" t="s">
        <v>8500</v>
      </c>
      <c r="D1022" s="151" t="s">
        <v>633</v>
      </c>
      <c r="E1022" s="151">
        <v>2016</v>
      </c>
      <c r="F1022" s="151" t="s">
        <v>633</v>
      </c>
      <c r="G1022" s="151" t="s">
        <v>633</v>
      </c>
      <c r="H1022" s="152">
        <v>42370</v>
      </c>
      <c r="K1022" s="151" t="s">
        <v>8501</v>
      </c>
      <c r="L1022" s="151" t="s">
        <v>8500</v>
      </c>
      <c r="M1022" s="151" t="s">
        <v>8500</v>
      </c>
      <c r="N1022" s="151" t="s">
        <v>8500</v>
      </c>
      <c r="O1022" s="151" t="s">
        <v>8489</v>
      </c>
      <c r="P1022" s="151">
        <v>9821675.8358063605</v>
      </c>
      <c r="Q1022" s="151">
        <v>1</v>
      </c>
    </row>
    <row r="1023" spans="1:17" hidden="1">
      <c r="A1023" s="151" t="s">
        <v>734</v>
      </c>
      <c r="B1023" s="151" t="s">
        <v>8498</v>
      </c>
      <c r="C1023" s="151" t="s">
        <v>8502</v>
      </c>
      <c r="D1023" s="151" t="s">
        <v>633</v>
      </c>
      <c r="E1023" s="151">
        <v>2016</v>
      </c>
      <c r="F1023" s="151" t="s">
        <v>8619</v>
      </c>
      <c r="G1023" s="151" t="s">
        <v>633</v>
      </c>
      <c r="H1023" s="152">
        <v>42370</v>
      </c>
      <c r="K1023" s="151" t="s">
        <v>8503</v>
      </c>
      <c r="L1023" s="151" t="s">
        <v>8502</v>
      </c>
      <c r="M1023" s="151" t="s">
        <v>8502</v>
      </c>
      <c r="N1023" s="151" t="s">
        <v>8502</v>
      </c>
      <c r="O1023" s="151" t="s">
        <v>8489</v>
      </c>
      <c r="P1023" s="151">
        <v>0</v>
      </c>
      <c r="Q1023" s="151">
        <v>1</v>
      </c>
    </row>
    <row r="1024" spans="1:17" hidden="1">
      <c r="A1024" s="151" t="s">
        <v>734</v>
      </c>
      <c r="B1024" s="151" t="s">
        <v>8498</v>
      </c>
      <c r="C1024" s="151" t="s">
        <v>8502</v>
      </c>
      <c r="D1024" s="151" t="s">
        <v>633</v>
      </c>
      <c r="E1024" s="151">
        <v>2016</v>
      </c>
      <c r="F1024" s="151" t="s">
        <v>633</v>
      </c>
      <c r="G1024" s="151" t="s">
        <v>633</v>
      </c>
      <c r="H1024" s="152">
        <v>42370</v>
      </c>
      <c r="K1024" s="151" t="s">
        <v>8503</v>
      </c>
      <c r="L1024" s="151" t="s">
        <v>8502</v>
      </c>
      <c r="M1024" s="151" t="s">
        <v>8502</v>
      </c>
      <c r="N1024" s="151" t="s">
        <v>8502</v>
      </c>
      <c r="O1024" s="151" t="s">
        <v>8489</v>
      </c>
      <c r="P1024" s="151">
        <v>4267064.7906974703</v>
      </c>
      <c r="Q1024" s="151">
        <v>1</v>
      </c>
    </row>
    <row r="1025" spans="1:17" hidden="1">
      <c r="A1025" s="151" t="s">
        <v>734</v>
      </c>
      <c r="B1025" s="151" t="s">
        <v>8498</v>
      </c>
      <c r="C1025" s="151" t="s">
        <v>8526</v>
      </c>
      <c r="D1025" s="151" t="s">
        <v>633</v>
      </c>
      <c r="E1025" s="151">
        <v>2016</v>
      </c>
      <c r="F1025" s="151" t="s">
        <v>8619</v>
      </c>
      <c r="G1025" s="151" t="s">
        <v>633</v>
      </c>
      <c r="H1025" s="152">
        <v>42370</v>
      </c>
      <c r="K1025" s="151" t="s">
        <v>705</v>
      </c>
      <c r="L1025" s="151" t="s">
        <v>8526</v>
      </c>
      <c r="M1025" s="151" t="s">
        <v>8526</v>
      </c>
      <c r="N1025" s="151" t="s">
        <v>8526</v>
      </c>
      <c r="O1025" s="151" t="s">
        <v>8489</v>
      </c>
      <c r="P1025" s="151">
        <v>1256.0999099999999</v>
      </c>
      <c r="Q1025" s="151">
        <v>1</v>
      </c>
    </row>
    <row r="1026" spans="1:17" hidden="1">
      <c r="A1026" s="151" t="s">
        <v>734</v>
      </c>
      <c r="B1026" s="151" t="s">
        <v>8498</v>
      </c>
      <c r="C1026" s="151" t="s">
        <v>8527</v>
      </c>
      <c r="D1026" s="151" t="s">
        <v>633</v>
      </c>
      <c r="E1026" s="151">
        <v>2016</v>
      </c>
      <c r="F1026" s="151" t="s">
        <v>8619</v>
      </c>
      <c r="G1026" s="151" t="s">
        <v>633</v>
      </c>
      <c r="H1026" s="152">
        <v>42370</v>
      </c>
      <c r="K1026" s="151" t="s">
        <v>8505</v>
      </c>
      <c r="L1026" s="151" t="s">
        <v>8527</v>
      </c>
      <c r="M1026" s="151" t="s">
        <v>8527</v>
      </c>
      <c r="N1026" s="151" t="s">
        <v>8527</v>
      </c>
      <c r="O1026" s="151" t="s">
        <v>8489</v>
      </c>
      <c r="P1026" s="151">
        <v>0</v>
      </c>
      <c r="Q1026" s="151">
        <v>1</v>
      </c>
    </row>
    <row r="1027" spans="1:17" hidden="1">
      <c r="A1027" s="151" t="s">
        <v>734</v>
      </c>
      <c r="B1027" s="151" t="s">
        <v>8498</v>
      </c>
      <c r="C1027" s="151" t="s">
        <v>8527</v>
      </c>
      <c r="D1027" s="151" t="s">
        <v>633</v>
      </c>
      <c r="E1027" s="151">
        <v>2016</v>
      </c>
      <c r="F1027" s="151" t="s">
        <v>633</v>
      </c>
      <c r="G1027" s="151" t="s">
        <v>633</v>
      </c>
      <c r="H1027" s="152">
        <v>42370</v>
      </c>
      <c r="K1027" s="151" t="s">
        <v>8505</v>
      </c>
      <c r="L1027" s="151" t="s">
        <v>8527</v>
      </c>
      <c r="M1027" s="151" t="s">
        <v>8527</v>
      </c>
      <c r="N1027" s="151" t="s">
        <v>8527</v>
      </c>
      <c r="O1027" s="151" t="s">
        <v>8489</v>
      </c>
      <c r="P1027" s="151">
        <v>0</v>
      </c>
      <c r="Q1027" s="151">
        <v>1</v>
      </c>
    </row>
    <row r="1028" spans="1:17" hidden="1">
      <c r="A1028" s="151" t="s">
        <v>734</v>
      </c>
      <c r="B1028" s="151" t="s">
        <v>8528</v>
      </c>
      <c r="C1028" s="151" t="s">
        <v>8624</v>
      </c>
      <c r="D1028" s="151" t="s">
        <v>633</v>
      </c>
      <c r="E1028" s="151">
        <v>2016</v>
      </c>
      <c r="F1028" s="151" t="s">
        <v>633</v>
      </c>
      <c r="G1028" s="151" t="s">
        <v>633</v>
      </c>
      <c r="H1028" s="152">
        <v>42370</v>
      </c>
      <c r="K1028" s="151" t="s">
        <v>8625</v>
      </c>
      <c r="L1028" s="151" t="s">
        <v>8624</v>
      </c>
      <c r="M1028" s="151" t="s">
        <v>8624</v>
      </c>
      <c r="N1028" s="151" t="s">
        <v>8624</v>
      </c>
      <c r="O1028" s="151" t="s">
        <v>8489</v>
      </c>
      <c r="P1028" s="151">
        <v>0</v>
      </c>
      <c r="Q1028" s="151">
        <v>1</v>
      </c>
    </row>
    <row r="1029" spans="1:17" hidden="1">
      <c r="A1029" s="151" t="s">
        <v>734</v>
      </c>
      <c r="B1029" s="151" t="s">
        <v>8528</v>
      </c>
      <c r="C1029" s="151" t="s">
        <v>8626</v>
      </c>
      <c r="D1029" s="151" t="s">
        <v>633</v>
      </c>
      <c r="E1029" s="151">
        <v>2016</v>
      </c>
      <c r="F1029" s="151" t="s">
        <v>633</v>
      </c>
      <c r="G1029" s="151" t="s">
        <v>633</v>
      </c>
      <c r="H1029" s="152">
        <v>42370</v>
      </c>
      <c r="K1029" s="151" t="s">
        <v>8626</v>
      </c>
      <c r="L1029" s="151" t="s">
        <v>8626</v>
      </c>
      <c r="M1029" s="151" t="s">
        <v>8626</v>
      </c>
      <c r="N1029" s="151" t="s">
        <v>8626</v>
      </c>
      <c r="O1029" s="151" t="s">
        <v>8489</v>
      </c>
      <c r="P1029" s="151">
        <v>28537.760305881999</v>
      </c>
      <c r="Q1029" s="151">
        <v>1</v>
      </c>
    </row>
    <row r="1030" spans="1:17" hidden="1">
      <c r="A1030" s="151" t="s">
        <v>734</v>
      </c>
      <c r="B1030" s="151" t="s">
        <v>8528</v>
      </c>
      <c r="C1030" s="151" t="s">
        <v>8627</v>
      </c>
      <c r="D1030" s="151" t="s">
        <v>633</v>
      </c>
      <c r="E1030" s="151">
        <v>2016</v>
      </c>
      <c r="F1030" s="151" t="s">
        <v>8619</v>
      </c>
      <c r="G1030" s="151" t="s">
        <v>633</v>
      </c>
      <c r="H1030" s="152">
        <v>42370</v>
      </c>
      <c r="K1030" s="151" t="s">
        <v>8628</v>
      </c>
      <c r="L1030" s="151" t="s">
        <v>8627</v>
      </c>
      <c r="M1030" s="151" t="s">
        <v>8627</v>
      </c>
      <c r="N1030" s="151" t="s">
        <v>8627</v>
      </c>
      <c r="O1030" s="151" t="s">
        <v>8489</v>
      </c>
      <c r="P1030" s="151">
        <v>9627.4791600000008</v>
      </c>
      <c r="Q1030" s="151">
        <v>1</v>
      </c>
    </row>
    <row r="1031" spans="1:17" hidden="1">
      <c r="A1031" s="151" t="s">
        <v>734</v>
      </c>
      <c r="B1031" s="151" t="s">
        <v>8528</v>
      </c>
      <c r="C1031" s="151" t="s">
        <v>8629</v>
      </c>
      <c r="D1031" s="151" t="s">
        <v>633</v>
      </c>
      <c r="E1031" s="151">
        <v>2016</v>
      </c>
      <c r="F1031" s="151" t="s">
        <v>633</v>
      </c>
      <c r="G1031" s="151" t="s">
        <v>633</v>
      </c>
      <c r="H1031" s="152">
        <v>42370</v>
      </c>
      <c r="K1031" s="151" t="s">
        <v>8629</v>
      </c>
      <c r="L1031" s="151" t="s">
        <v>8629</v>
      </c>
      <c r="M1031" s="151" t="s">
        <v>8629</v>
      </c>
      <c r="N1031" s="151" t="s">
        <v>8629</v>
      </c>
      <c r="O1031" s="151" t="s">
        <v>8489</v>
      </c>
      <c r="P1031" s="151">
        <v>55135.751414008002</v>
      </c>
      <c r="Q1031" s="151">
        <v>1</v>
      </c>
    </row>
    <row r="1032" spans="1:17" hidden="1">
      <c r="A1032" s="151" t="s">
        <v>734</v>
      </c>
      <c r="B1032" s="151" t="s">
        <v>8528</v>
      </c>
      <c r="C1032" s="151" t="s">
        <v>8630</v>
      </c>
      <c r="D1032" s="151" t="s">
        <v>633</v>
      </c>
      <c r="E1032" s="151">
        <v>2016</v>
      </c>
      <c r="F1032" s="151" t="s">
        <v>633</v>
      </c>
      <c r="G1032" s="151" t="s">
        <v>633</v>
      </c>
      <c r="H1032" s="152">
        <v>42370</v>
      </c>
      <c r="K1032" s="151" t="s">
        <v>8631</v>
      </c>
      <c r="L1032" s="151" t="s">
        <v>8630</v>
      </c>
      <c r="M1032" s="151" t="s">
        <v>8630</v>
      </c>
      <c r="N1032" s="151" t="s">
        <v>8630</v>
      </c>
      <c r="O1032" s="151" t="s">
        <v>8489</v>
      </c>
      <c r="P1032" s="151">
        <v>12629.633780114</v>
      </c>
      <c r="Q1032" s="151">
        <v>1</v>
      </c>
    </row>
    <row r="1033" spans="1:17" hidden="1">
      <c r="A1033" s="151" t="s">
        <v>734</v>
      </c>
      <c r="B1033" s="151" t="s">
        <v>8528</v>
      </c>
      <c r="C1033" s="151" t="s">
        <v>8632</v>
      </c>
      <c r="D1033" s="151" t="s">
        <v>633</v>
      </c>
      <c r="E1033" s="151">
        <v>2016</v>
      </c>
      <c r="F1033" s="151" t="s">
        <v>633</v>
      </c>
      <c r="G1033" s="151" t="s">
        <v>633</v>
      </c>
      <c r="H1033" s="152">
        <v>42370</v>
      </c>
      <c r="K1033" s="151" t="s">
        <v>8633</v>
      </c>
      <c r="L1033" s="151" t="s">
        <v>8632</v>
      </c>
      <c r="M1033" s="151" t="s">
        <v>8529</v>
      </c>
      <c r="N1033" s="151" t="s">
        <v>8529</v>
      </c>
      <c r="O1033" s="151" t="s">
        <v>8489</v>
      </c>
      <c r="P1033" s="151">
        <v>96240.598174740997</v>
      </c>
      <c r="Q1033" s="151">
        <v>1</v>
      </c>
    </row>
    <row r="1034" spans="1:17" hidden="1">
      <c r="A1034" s="151" t="s">
        <v>734</v>
      </c>
      <c r="B1034" s="151" t="s">
        <v>8528</v>
      </c>
      <c r="C1034" s="151" t="s">
        <v>8634</v>
      </c>
      <c r="D1034" s="151" t="s">
        <v>633</v>
      </c>
      <c r="E1034" s="151">
        <v>2016</v>
      </c>
      <c r="F1034" s="151" t="s">
        <v>633</v>
      </c>
      <c r="G1034" s="151" t="s">
        <v>633</v>
      </c>
      <c r="H1034" s="152">
        <v>42370</v>
      </c>
      <c r="K1034" s="151" t="s">
        <v>8634</v>
      </c>
      <c r="L1034" s="151" t="s">
        <v>8634</v>
      </c>
      <c r="M1034" s="151" t="s">
        <v>8634</v>
      </c>
      <c r="N1034" s="151" t="s">
        <v>8634</v>
      </c>
      <c r="O1034" s="151" t="s">
        <v>8489</v>
      </c>
      <c r="P1034" s="151">
        <v>2380448.8237999999</v>
      </c>
      <c r="Q1034" s="151">
        <v>1</v>
      </c>
    </row>
    <row r="1035" spans="1:17" hidden="1">
      <c r="A1035" s="151" t="s">
        <v>734</v>
      </c>
      <c r="B1035" s="151" t="s">
        <v>8528</v>
      </c>
      <c r="C1035" s="151" t="s">
        <v>8635</v>
      </c>
      <c r="D1035" s="151" t="s">
        <v>633</v>
      </c>
      <c r="E1035" s="151">
        <v>2016</v>
      </c>
      <c r="F1035" s="151" t="s">
        <v>633</v>
      </c>
      <c r="G1035" s="151" t="s">
        <v>633</v>
      </c>
      <c r="H1035" s="152">
        <v>42370</v>
      </c>
      <c r="K1035" s="151" t="s">
        <v>8635</v>
      </c>
      <c r="L1035" s="151" t="s">
        <v>8635</v>
      </c>
      <c r="M1035" s="151" t="s">
        <v>8635</v>
      </c>
      <c r="N1035" s="151" t="s">
        <v>8635</v>
      </c>
      <c r="O1035" s="151" t="s">
        <v>8489</v>
      </c>
      <c r="P1035" s="151">
        <v>2165.8850000000002</v>
      </c>
      <c r="Q1035" s="151">
        <v>1</v>
      </c>
    </row>
    <row r="1036" spans="1:17" hidden="1">
      <c r="A1036" s="151" t="s">
        <v>734</v>
      </c>
      <c r="B1036" s="151" t="s">
        <v>8528</v>
      </c>
      <c r="C1036" s="151" t="s">
        <v>8579</v>
      </c>
      <c r="D1036" s="151" t="s">
        <v>633</v>
      </c>
      <c r="E1036" s="151">
        <v>2016</v>
      </c>
      <c r="F1036" s="151" t="s">
        <v>633</v>
      </c>
      <c r="G1036" s="151" t="s">
        <v>633</v>
      </c>
      <c r="H1036" s="152">
        <v>42370</v>
      </c>
      <c r="K1036" s="151" t="s">
        <v>8636</v>
      </c>
      <c r="L1036" s="151" t="s">
        <v>8579</v>
      </c>
      <c r="M1036" s="151" t="s">
        <v>8579</v>
      </c>
      <c r="N1036" s="151" t="s">
        <v>8579</v>
      </c>
      <c r="O1036" s="151" t="s">
        <v>8489</v>
      </c>
      <c r="P1036" s="151">
        <v>13974.097319431001</v>
      </c>
      <c r="Q1036" s="151">
        <v>1</v>
      </c>
    </row>
    <row r="1037" spans="1:17" hidden="1">
      <c r="A1037" s="151" t="s">
        <v>734</v>
      </c>
      <c r="B1037" s="151" t="s">
        <v>8528</v>
      </c>
      <c r="C1037" s="151" t="s">
        <v>8637</v>
      </c>
      <c r="D1037" s="151" t="s">
        <v>633</v>
      </c>
      <c r="E1037" s="151">
        <v>2016</v>
      </c>
      <c r="F1037" s="151" t="s">
        <v>633</v>
      </c>
      <c r="G1037" s="151" t="s">
        <v>633</v>
      </c>
      <c r="H1037" s="152">
        <v>42370</v>
      </c>
      <c r="K1037" s="151" t="s">
        <v>8637</v>
      </c>
      <c r="L1037" s="151" t="s">
        <v>8637</v>
      </c>
      <c r="M1037" s="151" t="s">
        <v>8637</v>
      </c>
      <c r="N1037" s="151" t="s">
        <v>8637</v>
      </c>
      <c r="O1037" s="151" t="s">
        <v>8489</v>
      </c>
      <c r="P1037" s="151">
        <v>19412.868719692</v>
      </c>
      <c r="Q1037" s="151">
        <v>1</v>
      </c>
    </row>
    <row r="1038" spans="1:17" hidden="1">
      <c r="A1038" s="151" t="s">
        <v>734</v>
      </c>
      <c r="B1038" s="151" t="s">
        <v>8528</v>
      </c>
      <c r="C1038" s="151" t="s">
        <v>8638</v>
      </c>
      <c r="D1038" s="151" t="s">
        <v>633</v>
      </c>
      <c r="E1038" s="151">
        <v>2016</v>
      </c>
      <c r="F1038" s="151" t="s">
        <v>633</v>
      </c>
      <c r="G1038" s="151" t="s">
        <v>633</v>
      </c>
      <c r="H1038" s="152">
        <v>42370</v>
      </c>
      <c r="K1038" s="151" t="s">
        <v>8638</v>
      </c>
      <c r="L1038" s="151" t="s">
        <v>8638</v>
      </c>
      <c r="M1038" s="151" t="s">
        <v>8638</v>
      </c>
      <c r="N1038" s="151" t="s">
        <v>8638</v>
      </c>
      <c r="O1038" s="151" t="s">
        <v>8489</v>
      </c>
      <c r="P1038" s="151">
        <v>1744474.8360965</v>
      </c>
      <c r="Q1038" s="151">
        <v>1</v>
      </c>
    </row>
    <row r="1039" spans="1:17" hidden="1">
      <c r="A1039" s="151" t="s">
        <v>8532</v>
      </c>
      <c r="B1039" s="151" t="s">
        <v>8498</v>
      </c>
      <c r="C1039" s="151" t="s">
        <v>698</v>
      </c>
      <c r="D1039" s="151" t="s">
        <v>633</v>
      </c>
      <c r="E1039" s="151">
        <v>2016</v>
      </c>
      <c r="F1039" s="151" t="s">
        <v>8619</v>
      </c>
      <c r="G1039" s="151" t="s">
        <v>633</v>
      </c>
      <c r="H1039" s="152">
        <v>42370</v>
      </c>
      <c r="K1039" s="151" t="s">
        <v>8499</v>
      </c>
      <c r="L1039" s="151" t="s">
        <v>698</v>
      </c>
      <c r="M1039" s="151" t="s">
        <v>698</v>
      </c>
      <c r="N1039" s="151" t="s">
        <v>698</v>
      </c>
      <c r="O1039" s="151" t="s">
        <v>8489</v>
      </c>
      <c r="P1039" s="151">
        <v>0</v>
      </c>
      <c r="Q1039" s="151">
        <v>1</v>
      </c>
    </row>
    <row r="1040" spans="1:17" hidden="1">
      <c r="A1040" s="151" t="s">
        <v>8532</v>
      </c>
      <c r="B1040" s="151" t="s">
        <v>8498</v>
      </c>
      <c r="C1040" s="151" t="s">
        <v>698</v>
      </c>
      <c r="D1040" s="151" t="s">
        <v>633</v>
      </c>
      <c r="E1040" s="151">
        <v>2016</v>
      </c>
      <c r="F1040" s="151" t="s">
        <v>633</v>
      </c>
      <c r="G1040" s="151" t="s">
        <v>633</v>
      </c>
      <c r="H1040" s="152">
        <v>42370</v>
      </c>
      <c r="K1040" s="151" t="s">
        <v>8499</v>
      </c>
      <c r="L1040" s="151" t="s">
        <v>698</v>
      </c>
      <c r="M1040" s="151" t="s">
        <v>698</v>
      </c>
      <c r="N1040" s="151" t="s">
        <v>698</v>
      </c>
      <c r="O1040" s="151" t="s">
        <v>8489</v>
      </c>
      <c r="P1040" s="151">
        <v>2309.9696839550002</v>
      </c>
      <c r="Q1040" s="151">
        <v>1</v>
      </c>
    </row>
    <row r="1041" spans="1:17" hidden="1">
      <c r="A1041" s="151" t="s">
        <v>8532</v>
      </c>
      <c r="B1041" s="151" t="s">
        <v>8498</v>
      </c>
      <c r="C1041" s="151" t="s">
        <v>8500</v>
      </c>
      <c r="D1041" s="151" t="s">
        <v>633</v>
      </c>
      <c r="E1041" s="151">
        <v>2016</v>
      </c>
      <c r="F1041" s="151" t="s">
        <v>8619</v>
      </c>
      <c r="G1041" s="151" t="s">
        <v>633</v>
      </c>
      <c r="H1041" s="152">
        <v>42370</v>
      </c>
      <c r="K1041" s="151" t="s">
        <v>8501</v>
      </c>
      <c r="L1041" s="151" t="s">
        <v>8500</v>
      </c>
      <c r="M1041" s="151" t="s">
        <v>8500</v>
      </c>
      <c r="N1041" s="151" t="s">
        <v>8500</v>
      </c>
      <c r="O1041" s="151" t="s">
        <v>8489</v>
      </c>
      <c r="P1041" s="151">
        <v>0</v>
      </c>
      <c r="Q1041" s="151">
        <v>1</v>
      </c>
    </row>
    <row r="1042" spans="1:17" hidden="1">
      <c r="A1042" s="151" t="s">
        <v>8532</v>
      </c>
      <c r="B1042" s="151" t="s">
        <v>8498</v>
      </c>
      <c r="C1042" s="151" t="s">
        <v>8500</v>
      </c>
      <c r="D1042" s="151" t="s">
        <v>633</v>
      </c>
      <c r="E1042" s="151">
        <v>2016</v>
      </c>
      <c r="F1042" s="151" t="s">
        <v>633</v>
      </c>
      <c r="G1042" s="151" t="s">
        <v>633</v>
      </c>
      <c r="H1042" s="152">
        <v>42370</v>
      </c>
      <c r="K1042" s="151" t="s">
        <v>8501</v>
      </c>
      <c r="L1042" s="151" t="s">
        <v>8500</v>
      </c>
      <c r="M1042" s="151" t="s">
        <v>8500</v>
      </c>
      <c r="N1042" s="151" t="s">
        <v>8500</v>
      </c>
      <c r="O1042" s="151" t="s">
        <v>8489</v>
      </c>
      <c r="P1042" s="151">
        <v>7095412.5602467898</v>
      </c>
      <c r="Q1042" s="151">
        <v>1</v>
      </c>
    </row>
    <row r="1043" spans="1:17" hidden="1">
      <c r="A1043" s="151" t="s">
        <v>8532</v>
      </c>
      <c r="B1043" s="151" t="s">
        <v>8498</v>
      </c>
      <c r="C1043" s="151" t="s">
        <v>8502</v>
      </c>
      <c r="D1043" s="151" t="s">
        <v>633</v>
      </c>
      <c r="E1043" s="151">
        <v>2016</v>
      </c>
      <c r="F1043" s="151" t="s">
        <v>8619</v>
      </c>
      <c r="G1043" s="151" t="s">
        <v>633</v>
      </c>
      <c r="H1043" s="152">
        <v>42370</v>
      </c>
      <c r="K1043" s="151" t="s">
        <v>8503</v>
      </c>
      <c r="L1043" s="151" t="s">
        <v>8502</v>
      </c>
      <c r="M1043" s="151" t="s">
        <v>8502</v>
      </c>
      <c r="N1043" s="151" t="s">
        <v>8502</v>
      </c>
      <c r="O1043" s="151" t="s">
        <v>8489</v>
      </c>
      <c r="P1043" s="151">
        <v>0</v>
      </c>
      <c r="Q1043" s="151">
        <v>1</v>
      </c>
    </row>
    <row r="1044" spans="1:17" hidden="1">
      <c r="A1044" s="151" t="s">
        <v>8532</v>
      </c>
      <c r="B1044" s="151" t="s">
        <v>8498</v>
      </c>
      <c r="C1044" s="151" t="s">
        <v>8502</v>
      </c>
      <c r="D1044" s="151" t="s">
        <v>633</v>
      </c>
      <c r="E1044" s="151">
        <v>2016</v>
      </c>
      <c r="F1044" s="151" t="s">
        <v>633</v>
      </c>
      <c r="G1044" s="151" t="s">
        <v>633</v>
      </c>
      <c r="H1044" s="152">
        <v>42370</v>
      </c>
      <c r="K1044" s="151" t="s">
        <v>8503</v>
      </c>
      <c r="L1044" s="151" t="s">
        <v>8502</v>
      </c>
      <c r="M1044" s="151" t="s">
        <v>8502</v>
      </c>
      <c r="N1044" s="151" t="s">
        <v>8502</v>
      </c>
      <c r="O1044" s="151" t="s">
        <v>8489</v>
      </c>
      <c r="P1044" s="151">
        <v>1730038.20869772</v>
      </c>
      <c r="Q1044" s="151">
        <v>1</v>
      </c>
    </row>
    <row r="1045" spans="1:17" hidden="1">
      <c r="A1045" s="151" t="s">
        <v>8532</v>
      </c>
      <c r="B1045" s="151" t="s">
        <v>8498</v>
      </c>
      <c r="C1045" s="151" t="s">
        <v>8527</v>
      </c>
      <c r="D1045" s="151" t="s">
        <v>633</v>
      </c>
      <c r="E1045" s="151">
        <v>2016</v>
      </c>
      <c r="F1045" s="151" t="s">
        <v>8619</v>
      </c>
      <c r="G1045" s="151" t="s">
        <v>633</v>
      </c>
      <c r="H1045" s="152">
        <v>42370</v>
      </c>
      <c r="K1045" s="151" t="s">
        <v>8505</v>
      </c>
      <c r="L1045" s="151" t="s">
        <v>8527</v>
      </c>
      <c r="M1045" s="151" t="s">
        <v>8527</v>
      </c>
      <c r="N1045" s="151" t="s">
        <v>8527</v>
      </c>
      <c r="O1045" s="151" t="s">
        <v>8489</v>
      </c>
      <c r="P1045" s="151">
        <v>0</v>
      </c>
      <c r="Q1045" s="151">
        <v>1</v>
      </c>
    </row>
    <row r="1046" spans="1:17" hidden="1">
      <c r="A1046" s="151" t="s">
        <v>8532</v>
      </c>
      <c r="B1046" s="151" t="s">
        <v>8498</v>
      </c>
      <c r="C1046" s="151" t="s">
        <v>8527</v>
      </c>
      <c r="D1046" s="151" t="s">
        <v>633</v>
      </c>
      <c r="E1046" s="151">
        <v>2016</v>
      </c>
      <c r="F1046" s="151" t="s">
        <v>633</v>
      </c>
      <c r="G1046" s="151" t="s">
        <v>633</v>
      </c>
      <c r="H1046" s="152">
        <v>42370</v>
      </c>
      <c r="K1046" s="151" t="s">
        <v>8505</v>
      </c>
      <c r="L1046" s="151" t="s">
        <v>8527</v>
      </c>
      <c r="M1046" s="151" t="s">
        <v>8527</v>
      </c>
      <c r="N1046" s="151" t="s">
        <v>8527</v>
      </c>
      <c r="O1046" s="151" t="s">
        <v>8489</v>
      </c>
      <c r="P1046" s="151">
        <v>0</v>
      </c>
      <c r="Q1046" s="151">
        <v>1</v>
      </c>
    </row>
    <row r="1047" spans="1:17" hidden="1">
      <c r="A1047" s="151" t="s">
        <v>8532</v>
      </c>
      <c r="B1047" s="151" t="s">
        <v>8639</v>
      </c>
      <c r="C1047" s="151" t="s">
        <v>8640</v>
      </c>
      <c r="D1047" s="151" t="s">
        <v>633</v>
      </c>
      <c r="E1047" s="151">
        <v>2016</v>
      </c>
      <c r="F1047" s="151" t="s">
        <v>633</v>
      </c>
      <c r="G1047" s="151" t="s">
        <v>633</v>
      </c>
      <c r="H1047" s="152">
        <v>42370</v>
      </c>
      <c r="K1047" s="151" t="s">
        <v>8640</v>
      </c>
      <c r="L1047" s="151" t="s">
        <v>8640</v>
      </c>
      <c r="M1047" s="151" t="s">
        <v>8640</v>
      </c>
      <c r="N1047" s="151" t="s">
        <v>8640</v>
      </c>
      <c r="O1047" s="151" t="s">
        <v>8489</v>
      </c>
      <c r="P1047" s="151">
        <v>0</v>
      </c>
      <c r="Q1047" s="151">
        <v>1</v>
      </c>
    </row>
    <row r="1048" spans="1:17" hidden="1">
      <c r="A1048" s="151" t="s">
        <v>8532</v>
      </c>
      <c r="B1048" s="151" t="s">
        <v>8639</v>
      </c>
      <c r="C1048" s="151" t="s">
        <v>8641</v>
      </c>
      <c r="D1048" s="151" t="s">
        <v>633</v>
      </c>
      <c r="E1048" s="151">
        <v>2016</v>
      </c>
      <c r="F1048" s="151" t="s">
        <v>633</v>
      </c>
      <c r="G1048" s="151" t="s">
        <v>633</v>
      </c>
      <c r="H1048" s="152">
        <v>42370</v>
      </c>
      <c r="K1048" s="151" t="s">
        <v>8642</v>
      </c>
      <c r="L1048" s="151" t="s">
        <v>8641</v>
      </c>
      <c r="M1048" s="151" t="s">
        <v>8641</v>
      </c>
      <c r="N1048" s="151" t="s">
        <v>8641</v>
      </c>
      <c r="O1048" s="151" t="s">
        <v>8489</v>
      </c>
      <c r="P1048" s="151">
        <v>20719.230650391</v>
      </c>
      <c r="Q1048" s="151">
        <v>1</v>
      </c>
    </row>
    <row r="1049" spans="1:17" hidden="1">
      <c r="A1049" s="151" t="s">
        <v>8532</v>
      </c>
      <c r="B1049" s="151" t="s">
        <v>8639</v>
      </c>
      <c r="C1049" s="151" t="s">
        <v>8641</v>
      </c>
      <c r="D1049" s="151" t="s">
        <v>633</v>
      </c>
      <c r="E1049" s="151">
        <v>2016</v>
      </c>
      <c r="F1049" s="151" t="s">
        <v>633</v>
      </c>
      <c r="G1049" s="151" t="s">
        <v>633</v>
      </c>
      <c r="H1049" s="152">
        <v>42370</v>
      </c>
      <c r="K1049" s="151" t="s">
        <v>8643</v>
      </c>
      <c r="L1049" s="151" t="s">
        <v>8641</v>
      </c>
      <c r="M1049" s="151" t="s">
        <v>8641</v>
      </c>
      <c r="N1049" s="151" t="s">
        <v>8641</v>
      </c>
      <c r="O1049" s="151" t="s">
        <v>8489</v>
      </c>
      <c r="P1049" s="151">
        <v>88527.621869851006</v>
      </c>
      <c r="Q1049" s="151">
        <v>1</v>
      </c>
    </row>
    <row r="1050" spans="1:17" hidden="1">
      <c r="A1050" s="151" t="s">
        <v>8532</v>
      </c>
      <c r="B1050" s="151" t="s">
        <v>8639</v>
      </c>
      <c r="C1050" s="151" t="s">
        <v>8644</v>
      </c>
      <c r="D1050" s="151" t="s">
        <v>633</v>
      </c>
      <c r="E1050" s="151">
        <v>2016</v>
      </c>
      <c r="F1050" s="151" t="s">
        <v>633</v>
      </c>
      <c r="G1050" s="151" t="s">
        <v>633</v>
      </c>
      <c r="H1050" s="152">
        <v>42370</v>
      </c>
      <c r="K1050" s="151" t="s">
        <v>8645</v>
      </c>
      <c r="L1050" s="151" t="s">
        <v>8644</v>
      </c>
      <c r="M1050" s="151" t="s">
        <v>8644</v>
      </c>
      <c r="N1050" s="151" t="s">
        <v>8644</v>
      </c>
      <c r="O1050" s="151" t="s">
        <v>8489</v>
      </c>
      <c r="P1050" s="151">
        <v>-16627.396751160999</v>
      </c>
      <c r="Q1050" s="151">
        <v>1</v>
      </c>
    </row>
    <row r="1051" spans="1:17" hidden="1">
      <c r="A1051" s="151" t="s">
        <v>8533</v>
      </c>
      <c r="B1051" s="151" t="s">
        <v>8498</v>
      </c>
      <c r="C1051" s="151" t="s">
        <v>8534</v>
      </c>
      <c r="D1051" s="151" t="s">
        <v>633</v>
      </c>
      <c r="E1051" s="151">
        <v>2016</v>
      </c>
      <c r="F1051" s="151" t="s">
        <v>8619</v>
      </c>
      <c r="G1051" s="151" t="s">
        <v>633</v>
      </c>
      <c r="H1051" s="152">
        <v>42370</v>
      </c>
      <c r="K1051" s="151" t="s">
        <v>8534</v>
      </c>
      <c r="L1051" s="151" t="s">
        <v>8534</v>
      </c>
      <c r="M1051" s="151" t="s">
        <v>8534</v>
      </c>
      <c r="N1051" s="151" t="s">
        <v>8534</v>
      </c>
      <c r="O1051" s="151" t="s">
        <v>8489</v>
      </c>
      <c r="P1051" s="151">
        <v>0</v>
      </c>
      <c r="Q1051" s="151">
        <v>1</v>
      </c>
    </row>
    <row r="1052" spans="1:17" hidden="1">
      <c r="A1052" s="151" t="s">
        <v>8533</v>
      </c>
      <c r="B1052" s="151" t="s">
        <v>8498</v>
      </c>
      <c r="C1052" s="151" t="s">
        <v>8534</v>
      </c>
      <c r="D1052" s="151" t="s">
        <v>633</v>
      </c>
      <c r="E1052" s="151">
        <v>2016</v>
      </c>
      <c r="F1052" s="151" t="s">
        <v>633</v>
      </c>
      <c r="G1052" s="151" t="s">
        <v>633</v>
      </c>
      <c r="H1052" s="152">
        <v>42370</v>
      </c>
      <c r="K1052" s="151" t="s">
        <v>8534</v>
      </c>
      <c r="L1052" s="151" t="s">
        <v>8534</v>
      </c>
      <c r="M1052" s="151" t="s">
        <v>8534</v>
      </c>
      <c r="N1052" s="151" t="s">
        <v>8534</v>
      </c>
      <c r="O1052" s="151" t="s">
        <v>8489</v>
      </c>
      <c r="P1052" s="151">
        <v>3966707.0250662798</v>
      </c>
      <c r="Q1052" s="151">
        <v>1</v>
      </c>
    </row>
    <row r="1053" spans="1:17" hidden="1">
      <c r="A1053" s="151" t="s">
        <v>8533</v>
      </c>
      <c r="B1053" s="151" t="s">
        <v>8498</v>
      </c>
      <c r="C1053" s="151" t="s">
        <v>8535</v>
      </c>
      <c r="D1053" s="151" t="s">
        <v>633</v>
      </c>
      <c r="E1053" s="151">
        <v>2016</v>
      </c>
      <c r="F1053" s="151" t="s">
        <v>8619</v>
      </c>
      <c r="G1053" s="151" t="s">
        <v>633</v>
      </c>
      <c r="H1053" s="152">
        <v>42370</v>
      </c>
      <c r="K1053" s="151" t="s">
        <v>8536</v>
      </c>
      <c r="L1053" s="151" t="s">
        <v>8535</v>
      </c>
      <c r="M1053" s="151" t="s">
        <v>8535</v>
      </c>
      <c r="N1053" s="151" t="s">
        <v>8535</v>
      </c>
      <c r="O1053" s="151" t="s">
        <v>8489</v>
      </c>
      <c r="P1053" s="151">
        <v>0</v>
      </c>
      <c r="Q1053" s="151">
        <v>1</v>
      </c>
    </row>
    <row r="1054" spans="1:17" hidden="1">
      <c r="A1054" s="151" t="s">
        <v>8533</v>
      </c>
      <c r="B1054" s="151" t="s">
        <v>8498</v>
      </c>
      <c r="C1054" s="151" t="s">
        <v>8535</v>
      </c>
      <c r="D1054" s="151" t="s">
        <v>633</v>
      </c>
      <c r="E1054" s="151">
        <v>2016</v>
      </c>
      <c r="F1054" s="151" t="s">
        <v>8619</v>
      </c>
      <c r="G1054" s="151" t="s">
        <v>633</v>
      </c>
      <c r="H1054" s="152">
        <v>42370</v>
      </c>
      <c r="K1054" s="151" t="s">
        <v>8537</v>
      </c>
      <c r="L1054" s="151" t="s">
        <v>8535</v>
      </c>
      <c r="M1054" s="151" t="s">
        <v>8535</v>
      </c>
      <c r="N1054" s="151" t="s">
        <v>8535</v>
      </c>
      <c r="O1054" s="151" t="s">
        <v>8489</v>
      </c>
      <c r="P1054" s="151">
        <v>0</v>
      </c>
      <c r="Q1054" s="151">
        <v>1</v>
      </c>
    </row>
    <row r="1055" spans="1:17" hidden="1">
      <c r="A1055" s="151" t="s">
        <v>8533</v>
      </c>
      <c r="B1055" s="151" t="s">
        <v>8498</v>
      </c>
      <c r="C1055" s="151" t="s">
        <v>8535</v>
      </c>
      <c r="D1055" s="151" t="s">
        <v>633</v>
      </c>
      <c r="E1055" s="151">
        <v>2016</v>
      </c>
      <c r="F1055" s="151" t="s">
        <v>8619</v>
      </c>
      <c r="G1055" s="151" t="s">
        <v>633</v>
      </c>
      <c r="H1055" s="152">
        <v>42370</v>
      </c>
      <c r="K1055" s="151" t="s">
        <v>8538</v>
      </c>
      <c r="L1055" s="151" t="s">
        <v>8535</v>
      </c>
      <c r="M1055" s="151" t="s">
        <v>8535</v>
      </c>
      <c r="N1055" s="151" t="s">
        <v>8535</v>
      </c>
      <c r="O1055" s="151" t="s">
        <v>8489</v>
      </c>
      <c r="P1055" s="151">
        <v>0</v>
      </c>
      <c r="Q1055" s="151">
        <v>1</v>
      </c>
    </row>
    <row r="1056" spans="1:17" hidden="1">
      <c r="A1056" s="151" t="s">
        <v>8533</v>
      </c>
      <c r="B1056" s="151" t="s">
        <v>8498</v>
      </c>
      <c r="C1056" s="151" t="s">
        <v>8535</v>
      </c>
      <c r="D1056" s="151" t="s">
        <v>633</v>
      </c>
      <c r="E1056" s="151">
        <v>2016</v>
      </c>
      <c r="F1056" s="151" t="s">
        <v>633</v>
      </c>
      <c r="G1056" s="151" t="s">
        <v>633</v>
      </c>
      <c r="H1056" s="152">
        <v>42370</v>
      </c>
      <c r="K1056" s="151" t="s">
        <v>8536</v>
      </c>
      <c r="L1056" s="151" t="s">
        <v>8535</v>
      </c>
      <c r="M1056" s="151" t="s">
        <v>8535</v>
      </c>
      <c r="N1056" s="151" t="s">
        <v>8535</v>
      </c>
      <c r="O1056" s="151" t="s">
        <v>8489</v>
      </c>
      <c r="P1056" s="151">
        <v>0</v>
      </c>
      <c r="Q1056" s="151">
        <v>1</v>
      </c>
    </row>
    <row r="1057" spans="1:17" hidden="1">
      <c r="A1057" s="151" t="s">
        <v>8533</v>
      </c>
      <c r="B1057" s="151" t="s">
        <v>8498</v>
      </c>
      <c r="C1057" s="151" t="s">
        <v>8535</v>
      </c>
      <c r="D1057" s="151" t="s">
        <v>633</v>
      </c>
      <c r="E1057" s="151">
        <v>2016</v>
      </c>
      <c r="F1057" s="151" t="s">
        <v>633</v>
      </c>
      <c r="G1057" s="151" t="s">
        <v>633</v>
      </c>
      <c r="H1057" s="152">
        <v>42370</v>
      </c>
      <c r="K1057" s="151" t="s">
        <v>8537</v>
      </c>
      <c r="L1057" s="151" t="s">
        <v>8535</v>
      </c>
      <c r="M1057" s="151" t="s">
        <v>8535</v>
      </c>
      <c r="N1057" s="151" t="s">
        <v>8535</v>
      </c>
      <c r="O1057" s="151" t="s">
        <v>8489</v>
      </c>
      <c r="P1057" s="151">
        <v>0</v>
      </c>
      <c r="Q1057" s="151">
        <v>1</v>
      </c>
    </row>
    <row r="1058" spans="1:17" hidden="1">
      <c r="A1058" s="151" t="s">
        <v>8533</v>
      </c>
      <c r="B1058" s="151" t="s">
        <v>8498</v>
      </c>
      <c r="C1058" s="151" t="s">
        <v>8535</v>
      </c>
      <c r="D1058" s="151" t="s">
        <v>633</v>
      </c>
      <c r="E1058" s="151">
        <v>2016</v>
      </c>
      <c r="F1058" s="151" t="s">
        <v>633</v>
      </c>
      <c r="G1058" s="151" t="s">
        <v>633</v>
      </c>
      <c r="H1058" s="152">
        <v>42370</v>
      </c>
      <c r="K1058" s="151" t="s">
        <v>8538</v>
      </c>
      <c r="L1058" s="151" t="s">
        <v>8535</v>
      </c>
      <c r="M1058" s="151" t="s">
        <v>8535</v>
      </c>
      <c r="N1058" s="151" t="s">
        <v>8535</v>
      </c>
      <c r="O1058" s="151" t="s">
        <v>8489</v>
      </c>
      <c r="P1058" s="151">
        <v>270218.74366986903</v>
      </c>
      <c r="Q1058" s="151">
        <v>1</v>
      </c>
    </row>
    <row r="1059" spans="1:17" hidden="1">
      <c r="A1059" s="151" t="s">
        <v>8533</v>
      </c>
      <c r="B1059" s="151" t="s">
        <v>8498</v>
      </c>
      <c r="C1059" s="151" t="s">
        <v>8539</v>
      </c>
      <c r="D1059" s="151" t="s">
        <v>633</v>
      </c>
      <c r="E1059" s="151">
        <v>2016</v>
      </c>
      <c r="F1059" s="151" t="s">
        <v>8619</v>
      </c>
      <c r="G1059" s="151" t="s">
        <v>633</v>
      </c>
      <c r="H1059" s="152">
        <v>42370</v>
      </c>
      <c r="K1059" s="151" t="s">
        <v>8540</v>
      </c>
      <c r="L1059" s="151" t="s">
        <v>8539</v>
      </c>
      <c r="M1059" s="151" t="s">
        <v>8539</v>
      </c>
      <c r="N1059" s="151" t="s">
        <v>8539</v>
      </c>
      <c r="O1059" s="151" t="s">
        <v>8489</v>
      </c>
      <c r="P1059" s="151">
        <v>0</v>
      </c>
      <c r="Q1059" s="151">
        <v>1</v>
      </c>
    </row>
    <row r="1060" spans="1:17" hidden="1">
      <c r="A1060" s="151" t="s">
        <v>8533</v>
      </c>
      <c r="B1060" s="151" t="s">
        <v>8498</v>
      </c>
      <c r="C1060" s="151" t="s">
        <v>8539</v>
      </c>
      <c r="D1060" s="151" t="s">
        <v>633</v>
      </c>
      <c r="E1060" s="151">
        <v>2016</v>
      </c>
      <c r="F1060" s="151" t="s">
        <v>633</v>
      </c>
      <c r="G1060" s="151" t="s">
        <v>633</v>
      </c>
      <c r="H1060" s="152">
        <v>42370</v>
      </c>
      <c r="K1060" s="151" t="s">
        <v>8540</v>
      </c>
      <c r="L1060" s="151" t="s">
        <v>8539</v>
      </c>
      <c r="M1060" s="151" t="s">
        <v>8539</v>
      </c>
      <c r="N1060" s="151" t="s">
        <v>8539</v>
      </c>
      <c r="O1060" s="151" t="s">
        <v>8489</v>
      </c>
      <c r="P1060" s="151">
        <v>6229902.6429775897</v>
      </c>
      <c r="Q1060" s="151">
        <v>1</v>
      </c>
    </row>
    <row r="1061" spans="1:17" hidden="1">
      <c r="A1061" s="151" t="s">
        <v>8533</v>
      </c>
      <c r="B1061" s="151" t="s">
        <v>8498</v>
      </c>
      <c r="C1061" s="151" t="s">
        <v>8541</v>
      </c>
      <c r="D1061" s="151" t="s">
        <v>633</v>
      </c>
      <c r="E1061" s="151">
        <v>2016</v>
      </c>
      <c r="F1061" s="151" t="s">
        <v>8619</v>
      </c>
      <c r="G1061" s="151" t="s">
        <v>633</v>
      </c>
      <c r="H1061" s="152">
        <v>42370</v>
      </c>
      <c r="K1061" s="151" t="s">
        <v>8542</v>
      </c>
      <c r="L1061" s="151" t="s">
        <v>8541</v>
      </c>
      <c r="M1061" s="151" t="s">
        <v>8541</v>
      </c>
      <c r="N1061" s="151" t="s">
        <v>8541</v>
      </c>
      <c r="O1061" s="151" t="s">
        <v>8489</v>
      </c>
      <c r="P1061" s="151">
        <v>0</v>
      </c>
      <c r="Q1061" s="151">
        <v>1</v>
      </c>
    </row>
    <row r="1062" spans="1:17" hidden="1">
      <c r="A1062" s="151" t="s">
        <v>8533</v>
      </c>
      <c r="B1062" s="151" t="s">
        <v>8498</v>
      </c>
      <c r="C1062" s="151" t="s">
        <v>8541</v>
      </c>
      <c r="D1062" s="151" t="s">
        <v>633</v>
      </c>
      <c r="E1062" s="151">
        <v>2016</v>
      </c>
      <c r="F1062" s="151" t="s">
        <v>633</v>
      </c>
      <c r="G1062" s="151" t="s">
        <v>633</v>
      </c>
      <c r="H1062" s="152">
        <v>42370</v>
      </c>
      <c r="K1062" s="151" t="s">
        <v>8542</v>
      </c>
      <c r="L1062" s="151" t="s">
        <v>8541</v>
      </c>
      <c r="M1062" s="151" t="s">
        <v>8541</v>
      </c>
      <c r="N1062" s="151" t="s">
        <v>8541</v>
      </c>
      <c r="O1062" s="151" t="s">
        <v>8489</v>
      </c>
      <c r="P1062" s="151">
        <v>15054171.706179401</v>
      </c>
      <c r="Q1062" s="151">
        <v>1</v>
      </c>
    </row>
    <row r="1063" spans="1:17" hidden="1">
      <c r="A1063" s="151" t="s">
        <v>8533</v>
      </c>
      <c r="B1063" s="151" t="s">
        <v>8498</v>
      </c>
      <c r="C1063" s="151" t="s">
        <v>8543</v>
      </c>
      <c r="D1063" s="151" t="s">
        <v>633</v>
      </c>
      <c r="E1063" s="151">
        <v>2016</v>
      </c>
      <c r="F1063" s="151" t="s">
        <v>8619</v>
      </c>
      <c r="G1063" s="151" t="s">
        <v>633</v>
      </c>
      <c r="H1063" s="152">
        <v>42370</v>
      </c>
      <c r="K1063" s="151" t="s">
        <v>8544</v>
      </c>
      <c r="L1063" s="151" t="s">
        <v>8543</v>
      </c>
      <c r="M1063" s="151" t="s">
        <v>8543</v>
      </c>
      <c r="N1063" s="151" t="s">
        <v>8543</v>
      </c>
      <c r="O1063" s="151" t="s">
        <v>8489</v>
      </c>
      <c r="P1063" s="151">
        <v>0</v>
      </c>
      <c r="Q1063" s="151">
        <v>1</v>
      </c>
    </row>
    <row r="1064" spans="1:17" hidden="1">
      <c r="A1064" s="151" t="s">
        <v>8533</v>
      </c>
      <c r="B1064" s="151" t="s">
        <v>8498</v>
      </c>
      <c r="C1064" s="151" t="s">
        <v>8543</v>
      </c>
      <c r="D1064" s="151" t="s">
        <v>633</v>
      </c>
      <c r="E1064" s="151">
        <v>2016</v>
      </c>
      <c r="F1064" s="151" t="s">
        <v>633</v>
      </c>
      <c r="G1064" s="151" t="s">
        <v>633</v>
      </c>
      <c r="H1064" s="152">
        <v>42370</v>
      </c>
      <c r="K1064" s="151" t="s">
        <v>8544</v>
      </c>
      <c r="L1064" s="151" t="s">
        <v>8543</v>
      </c>
      <c r="M1064" s="151" t="s">
        <v>8543</v>
      </c>
      <c r="N1064" s="151" t="s">
        <v>8543</v>
      </c>
      <c r="O1064" s="151" t="s">
        <v>8489</v>
      </c>
      <c r="P1064" s="151">
        <v>753744.570574846</v>
      </c>
      <c r="Q1064" s="151">
        <v>1</v>
      </c>
    </row>
    <row r="1065" spans="1:17" hidden="1">
      <c r="A1065" s="151" t="s">
        <v>8533</v>
      </c>
      <c r="B1065" s="151" t="s">
        <v>8498</v>
      </c>
      <c r="C1065" s="151" t="s">
        <v>8545</v>
      </c>
      <c r="D1065" s="151" t="s">
        <v>633</v>
      </c>
      <c r="E1065" s="151">
        <v>2016</v>
      </c>
      <c r="F1065" s="151" t="s">
        <v>8619</v>
      </c>
      <c r="G1065" s="151" t="s">
        <v>633</v>
      </c>
      <c r="H1065" s="152">
        <v>42370</v>
      </c>
      <c r="K1065" s="151" t="s">
        <v>8545</v>
      </c>
      <c r="L1065" s="151" t="s">
        <v>8545</v>
      </c>
      <c r="M1065" s="151" t="s">
        <v>8545</v>
      </c>
      <c r="N1065" s="151" t="s">
        <v>8545</v>
      </c>
      <c r="O1065" s="151" t="s">
        <v>8489</v>
      </c>
      <c r="P1065" s="151">
        <v>0</v>
      </c>
      <c r="Q1065" s="151">
        <v>1</v>
      </c>
    </row>
    <row r="1066" spans="1:17" hidden="1">
      <c r="A1066" s="151" t="s">
        <v>8533</v>
      </c>
      <c r="B1066" s="151" t="s">
        <v>8498</v>
      </c>
      <c r="C1066" s="151" t="s">
        <v>8545</v>
      </c>
      <c r="D1066" s="151" t="s">
        <v>633</v>
      </c>
      <c r="E1066" s="151">
        <v>2016</v>
      </c>
      <c r="F1066" s="151" t="s">
        <v>633</v>
      </c>
      <c r="G1066" s="151" t="s">
        <v>633</v>
      </c>
      <c r="H1066" s="152">
        <v>42370</v>
      </c>
      <c r="K1066" s="151" t="s">
        <v>8545</v>
      </c>
      <c r="L1066" s="151" t="s">
        <v>8545</v>
      </c>
      <c r="M1066" s="151" t="s">
        <v>8545</v>
      </c>
      <c r="N1066" s="151" t="s">
        <v>8545</v>
      </c>
      <c r="O1066" s="151" t="s">
        <v>8489</v>
      </c>
      <c r="P1066" s="151">
        <v>205710.219230013</v>
      </c>
      <c r="Q1066" s="151">
        <v>1</v>
      </c>
    </row>
    <row r="1067" spans="1:17" hidden="1">
      <c r="A1067" s="151" t="s">
        <v>8533</v>
      </c>
      <c r="B1067" s="151" t="s">
        <v>8498</v>
      </c>
      <c r="C1067" s="151" t="s">
        <v>8546</v>
      </c>
      <c r="D1067" s="151" t="s">
        <v>633</v>
      </c>
      <c r="E1067" s="151">
        <v>2016</v>
      </c>
      <c r="F1067" s="151" t="s">
        <v>8619</v>
      </c>
      <c r="G1067" s="151" t="s">
        <v>633</v>
      </c>
      <c r="H1067" s="152">
        <v>42370</v>
      </c>
      <c r="K1067" s="151" t="s">
        <v>8547</v>
      </c>
      <c r="L1067" s="151" t="s">
        <v>8546</v>
      </c>
      <c r="M1067" s="151" t="s">
        <v>8546</v>
      </c>
      <c r="N1067" s="151" t="s">
        <v>8546</v>
      </c>
      <c r="O1067" s="151" t="s">
        <v>8489</v>
      </c>
      <c r="P1067" s="151">
        <v>0</v>
      </c>
      <c r="Q1067" s="151">
        <v>1</v>
      </c>
    </row>
    <row r="1068" spans="1:17" hidden="1">
      <c r="A1068" s="151" t="s">
        <v>8533</v>
      </c>
      <c r="B1068" s="151" t="s">
        <v>8498</v>
      </c>
      <c r="C1068" s="151" t="s">
        <v>8546</v>
      </c>
      <c r="D1068" s="151" t="s">
        <v>633</v>
      </c>
      <c r="E1068" s="151">
        <v>2016</v>
      </c>
      <c r="F1068" s="151" t="s">
        <v>633</v>
      </c>
      <c r="G1068" s="151" t="s">
        <v>633</v>
      </c>
      <c r="H1068" s="152">
        <v>42370</v>
      </c>
      <c r="K1068" s="151" t="s">
        <v>8547</v>
      </c>
      <c r="L1068" s="151" t="s">
        <v>8546</v>
      </c>
      <c r="M1068" s="151" t="s">
        <v>8546</v>
      </c>
      <c r="N1068" s="151" t="s">
        <v>8546</v>
      </c>
      <c r="O1068" s="151" t="s">
        <v>8489</v>
      </c>
      <c r="P1068" s="151">
        <v>701973.68357989995</v>
      </c>
      <c r="Q1068" s="151">
        <v>1</v>
      </c>
    </row>
    <row r="1069" spans="1:17" hidden="1">
      <c r="A1069" s="151" t="s">
        <v>8533</v>
      </c>
      <c r="B1069" s="151" t="s">
        <v>8498</v>
      </c>
      <c r="C1069" s="151" t="s">
        <v>8548</v>
      </c>
      <c r="D1069" s="151" t="s">
        <v>633</v>
      </c>
      <c r="E1069" s="151">
        <v>2016</v>
      </c>
      <c r="F1069" s="151" t="s">
        <v>8619</v>
      </c>
      <c r="G1069" s="151" t="s">
        <v>633</v>
      </c>
      <c r="H1069" s="152">
        <v>42370</v>
      </c>
      <c r="K1069" s="151" t="s">
        <v>817</v>
      </c>
      <c r="L1069" s="151" t="s">
        <v>8548</v>
      </c>
      <c r="M1069" s="151" t="s">
        <v>8548</v>
      </c>
      <c r="N1069" s="151" t="s">
        <v>8548</v>
      </c>
      <c r="O1069" s="151" t="s">
        <v>8489</v>
      </c>
      <c r="P1069" s="151">
        <v>0</v>
      </c>
      <c r="Q1069" s="151">
        <v>1</v>
      </c>
    </row>
    <row r="1070" spans="1:17" hidden="1">
      <c r="A1070" s="151" t="s">
        <v>8533</v>
      </c>
      <c r="B1070" s="151" t="s">
        <v>8498</v>
      </c>
      <c r="C1070" s="151" t="s">
        <v>8548</v>
      </c>
      <c r="D1070" s="151" t="s">
        <v>633</v>
      </c>
      <c r="E1070" s="151">
        <v>2016</v>
      </c>
      <c r="F1070" s="151" t="s">
        <v>8619</v>
      </c>
      <c r="G1070" s="151" t="s">
        <v>633</v>
      </c>
      <c r="H1070" s="152">
        <v>42370</v>
      </c>
      <c r="K1070" s="151" t="s">
        <v>8549</v>
      </c>
      <c r="L1070" s="151" t="s">
        <v>8548</v>
      </c>
      <c r="M1070" s="151" t="s">
        <v>8548</v>
      </c>
      <c r="N1070" s="151" t="s">
        <v>8548</v>
      </c>
      <c r="O1070" s="151" t="s">
        <v>8489</v>
      </c>
      <c r="P1070" s="151">
        <v>0</v>
      </c>
      <c r="Q1070" s="151">
        <v>1</v>
      </c>
    </row>
    <row r="1071" spans="1:17" hidden="1">
      <c r="A1071" s="151" t="s">
        <v>8533</v>
      </c>
      <c r="B1071" s="151" t="s">
        <v>8498</v>
      </c>
      <c r="C1071" s="151" t="s">
        <v>8548</v>
      </c>
      <c r="D1071" s="151" t="s">
        <v>633</v>
      </c>
      <c r="E1071" s="151">
        <v>2016</v>
      </c>
      <c r="F1071" s="151" t="s">
        <v>633</v>
      </c>
      <c r="G1071" s="151" t="s">
        <v>633</v>
      </c>
      <c r="H1071" s="152">
        <v>42370</v>
      </c>
      <c r="K1071" s="151" t="s">
        <v>817</v>
      </c>
      <c r="L1071" s="151" t="s">
        <v>8548</v>
      </c>
      <c r="M1071" s="151" t="s">
        <v>8548</v>
      </c>
      <c r="N1071" s="151" t="s">
        <v>8548</v>
      </c>
      <c r="O1071" s="151" t="s">
        <v>8489</v>
      </c>
      <c r="P1071" s="151">
        <v>0</v>
      </c>
      <c r="Q1071" s="151">
        <v>1</v>
      </c>
    </row>
    <row r="1072" spans="1:17" hidden="1">
      <c r="A1072" s="151" t="s">
        <v>8533</v>
      </c>
      <c r="B1072" s="151" t="s">
        <v>8498</v>
      </c>
      <c r="C1072" s="151" t="s">
        <v>8548</v>
      </c>
      <c r="D1072" s="151" t="s">
        <v>633</v>
      </c>
      <c r="E1072" s="151">
        <v>2016</v>
      </c>
      <c r="F1072" s="151" t="s">
        <v>633</v>
      </c>
      <c r="G1072" s="151" t="s">
        <v>633</v>
      </c>
      <c r="H1072" s="152">
        <v>42370</v>
      </c>
      <c r="K1072" s="151" t="s">
        <v>8549</v>
      </c>
      <c r="L1072" s="151" t="s">
        <v>8548</v>
      </c>
      <c r="M1072" s="151" t="s">
        <v>8548</v>
      </c>
      <c r="N1072" s="151" t="s">
        <v>8548</v>
      </c>
      <c r="O1072" s="151" t="s">
        <v>8489</v>
      </c>
      <c r="P1072" s="151">
        <v>1066181.5503324701</v>
      </c>
      <c r="Q1072" s="151">
        <v>1</v>
      </c>
    </row>
    <row r="1073" spans="1:17" hidden="1">
      <c r="A1073" s="151" t="s">
        <v>8533</v>
      </c>
      <c r="B1073" s="151" t="s">
        <v>8498</v>
      </c>
      <c r="C1073" s="151" t="s">
        <v>8550</v>
      </c>
      <c r="D1073" s="151" t="s">
        <v>633</v>
      </c>
      <c r="E1073" s="151">
        <v>2016</v>
      </c>
      <c r="F1073" s="151" t="s">
        <v>8619</v>
      </c>
      <c r="G1073" s="151" t="s">
        <v>633</v>
      </c>
      <c r="H1073" s="152">
        <v>42370</v>
      </c>
      <c r="K1073" s="151" t="s">
        <v>8551</v>
      </c>
      <c r="L1073" s="151" t="s">
        <v>8550</v>
      </c>
      <c r="M1073" s="151" t="s">
        <v>8550</v>
      </c>
      <c r="N1073" s="151" t="s">
        <v>8550</v>
      </c>
      <c r="O1073" s="151" t="s">
        <v>8489</v>
      </c>
      <c r="P1073" s="151">
        <v>0</v>
      </c>
      <c r="Q1073" s="151">
        <v>1</v>
      </c>
    </row>
    <row r="1074" spans="1:17" hidden="1">
      <c r="A1074" s="151" t="s">
        <v>8533</v>
      </c>
      <c r="B1074" s="151" t="s">
        <v>8498</v>
      </c>
      <c r="C1074" s="151" t="s">
        <v>8550</v>
      </c>
      <c r="D1074" s="151" t="s">
        <v>633</v>
      </c>
      <c r="E1074" s="151">
        <v>2016</v>
      </c>
      <c r="F1074" s="151" t="s">
        <v>633</v>
      </c>
      <c r="G1074" s="151" t="s">
        <v>633</v>
      </c>
      <c r="H1074" s="152">
        <v>42370</v>
      </c>
      <c r="K1074" s="151" t="s">
        <v>8551</v>
      </c>
      <c r="L1074" s="151" t="s">
        <v>8550</v>
      </c>
      <c r="M1074" s="151" t="s">
        <v>8550</v>
      </c>
      <c r="N1074" s="151" t="s">
        <v>8550</v>
      </c>
      <c r="O1074" s="151" t="s">
        <v>8489</v>
      </c>
      <c r="P1074" s="151">
        <v>7942465.5977728199</v>
      </c>
      <c r="Q1074" s="151">
        <v>1</v>
      </c>
    </row>
    <row r="1075" spans="1:17" hidden="1">
      <c r="A1075" s="151" t="s">
        <v>8533</v>
      </c>
      <c r="B1075" s="151" t="s">
        <v>8498</v>
      </c>
      <c r="C1075" s="151" t="s">
        <v>8552</v>
      </c>
      <c r="D1075" s="151" t="s">
        <v>633</v>
      </c>
      <c r="E1075" s="151">
        <v>2016</v>
      </c>
      <c r="F1075" s="151" t="s">
        <v>8619</v>
      </c>
      <c r="G1075" s="151" t="s">
        <v>633</v>
      </c>
      <c r="H1075" s="152">
        <v>42370</v>
      </c>
      <c r="K1075" s="151" t="s">
        <v>8552</v>
      </c>
      <c r="L1075" s="151" t="s">
        <v>8552</v>
      </c>
      <c r="M1075" s="151" t="s">
        <v>8552</v>
      </c>
      <c r="N1075" s="151" t="s">
        <v>8552</v>
      </c>
      <c r="O1075" s="151" t="s">
        <v>8489</v>
      </c>
      <c r="P1075" s="151">
        <v>0</v>
      </c>
      <c r="Q1075" s="151">
        <v>1</v>
      </c>
    </row>
    <row r="1076" spans="1:17" hidden="1">
      <c r="A1076" s="151" t="s">
        <v>8533</v>
      </c>
      <c r="B1076" s="151" t="s">
        <v>8498</v>
      </c>
      <c r="C1076" s="151" t="s">
        <v>8552</v>
      </c>
      <c r="D1076" s="151" t="s">
        <v>633</v>
      </c>
      <c r="E1076" s="151">
        <v>2016</v>
      </c>
      <c r="F1076" s="151" t="s">
        <v>633</v>
      </c>
      <c r="G1076" s="151" t="s">
        <v>633</v>
      </c>
      <c r="H1076" s="152">
        <v>42370</v>
      </c>
      <c r="K1076" s="151" t="s">
        <v>8552</v>
      </c>
      <c r="L1076" s="151" t="s">
        <v>8552</v>
      </c>
      <c r="M1076" s="151" t="s">
        <v>8552</v>
      </c>
      <c r="N1076" s="151" t="s">
        <v>8552</v>
      </c>
      <c r="O1076" s="151" t="s">
        <v>8489</v>
      </c>
      <c r="P1076" s="151">
        <v>821452.23241328401</v>
      </c>
      <c r="Q1076" s="151">
        <v>1</v>
      </c>
    </row>
    <row r="1077" spans="1:17" hidden="1">
      <c r="A1077" s="151" t="s">
        <v>8533</v>
      </c>
      <c r="B1077" s="151" t="s">
        <v>8498</v>
      </c>
      <c r="C1077" s="151" t="s">
        <v>8553</v>
      </c>
      <c r="D1077" s="151" t="s">
        <v>633</v>
      </c>
      <c r="E1077" s="151">
        <v>2016</v>
      </c>
      <c r="F1077" s="151" t="s">
        <v>8619</v>
      </c>
      <c r="G1077" s="151" t="s">
        <v>633</v>
      </c>
      <c r="H1077" s="152">
        <v>42370</v>
      </c>
      <c r="K1077" s="151" t="s">
        <v>8553</v>
      </c>
      <c r="L1077" s="151" t="s">
        <v>8553</v>
      </c>
      <c r="M1077" s="151" t="s">
        <v>8553</v>
      </c>
      <c r="N1077" s="151" t="s">
        <v>8553</v>
      </c>
      <c r="O1077" s="151" t="s">
        <v>8489</v>
      </c>
      <c r="P1077" s="151">
        <v>0</v>
      </c>
      <c r="Q1077" s="151">
        <v>1</v>
      </c>
    </row>
    <row r="1078" spans="1:17" hidden="1">
      <c r="A1078" s="151" t="s">
        <v>8533</v>
      </c>
      <c r="B1078" s="151" t="s">
        <v>8498</v>
      </c>
      <c r="C1078" s="151" t="s">
        <v>8553</v>
      </c>
      <c r="D1078" s="151" t="s">
        <v>633</v>
      </c>
      <c r="E1078" s="151">
        <v>2016</v>
      </c>
      <c r="F1078" s="151" t="s">
        <v>633</v>
      </c>
      <c r="G1078" s="151" t="s">
        <v>633</v>
      </c>
      <c r="H1078" s="152">
        <v>42370</v>
      </c>
      <c r="K1078" s="151" t="s">
        <v>8553</v>
      </c>
      <c r="L1078" s="151" t="s">
        <v>8553</v>
      </c>
      <c r="M1078" s="151" t="s">
        <v>8553</v>
      </c>
      <c r="N1078" s="151" t="s">
        <v>8553</v>
      </c>
      <c r="O1078" s="151" t="s">
        <v>8489</v>
      </c>
      <c r="P1078" s="151">
        <v>55109.341180495001</v>
      </c>
      <c r="Q1078" s="151">
        <v>1</v>
      </c>
    </row>
    <row r="1079" spans="1:17" hidden="1">
      <c r="A1079" s="151" t="s">
        <v>732</v>
      </c>
      <c r="B1079" s="151" t="s">
        <v>8498</v>
      </c>
      <c r="C1079" s="151" t="s">
        <v>8554</v>
      </c>
      <c r="D1079" s="151" t="s">
        <v>633</v>
      </c>
      <c r="E1079" s="151">
        <v>2016</v>
      </c>
      <c r="F1079" s="151" t="s">
        <v>633</v>
      </c>
      <c r="G1079" s="151" t="s">
        <v>633</v>
      </c>
      <c r="H1079" s="152">
        <v>42370</v>
      </c>
      <c r="I1079" s="151" t="s">
        <v>8555</v>
      </c>
      <c r="K1079" s="151" t="s">
        <v>8556</v>
      </c>
      <c r="L1079" s="151" t="s">
        <v>8554</v>
      </c>
      <c r="M1079" s="151" t="s">
        <v>8554</v>
      </c>
      <c r="N1079" s="151" t="s">
        <v>8554</v>
      </c>
      <c r="O1079" s="151" t="s">
        <v>8489</v>
      </c>
      <c r="P1079" s="151">
        <v>0</v>
      </c>
      <c r="Q1079" s="151">
        <v>1</v>
      </c>
    </row>
    <row r="1080" spans="1:17" hidden="1">
      <c r="A1080" s="151" t="s">
        <v>732</v>
      </c>
      <c r="B1080" s="151" t="s">
        <v>8498</v>
      </c>
      <c r="C1080" s="151" t="s">
        <v>698</v>
      </c>
      <c r="D1080" s="151" t="s">
        <v>633</v>
      </c>
      <c r="E1080" s="151">
        <v>2016</v>
      </c>
      <c r="F1080" s="151" t="s">
        <v>633</v>
      </c>
      <c r="G1080" s="151" t="s">
        <v>633</v>
      </c>
      <c r="H1080" s="152">
        <v>42370</v>
      </c>
      <c r="I1080" s="151" t="s">
        <v>8557</v>
      </c>
      <c r="K1080" s="151" t="s">
        <v>8558</v>
      </c>
      <c r="L1080" s="151" t="s">
        <v>698</v>
      </c>
      <c r="M1080" s="151" t="s">
        <v>698</v>
      </c>
      <c r="N1080" s="151" t="s">
        <v>698</v>
      </c>
      <c r="O1080" s="151" t="s">
        <v>8489</v>
      </c>
      <c r="P1080" s="151">
        <v>0</v>
      </c>
      <c r="Q1080" s="151">
        <v>1</v>
      </c>
    </row>
    <row r="1081" spans="1:17" hidden="1">
      <c r="A1081" s="151" t="s">
        <v>732</v>
      </c>
      <c r="B1081" s="151" t="s">
        <v>8498</v>
      </c>
      <c r="C1081" s="151" t="s">
        <v>8559</v>
      </c>
      <c r="D1081" s="151" t="s">
        <v>633</v>
      </c>
      <c r="E1081" s="151">
        <v>2016</v>
      </c>
      <c r="F1081" s="151" t="s">
        <v>633</v>
      </c>
      <c r="G1081" s="151" t="s">
        <v>633</v>
      </c>
      <c r="H1081" s="152">
        <v>42370</v>
      </c>
      <c r="I1081" s="151" t="s">
        <v>8555</v>
      </c>
      <c r="K1081" s="151" t="s">
        <v>8560</v>
      </c>
      <c r="L1081" s="151" t="s">
        <v>8559</v>
      </c>
      <c r="M1081" s="151" t="s">
        <v>8559</v>
      </c>
      <c r="N1081" s="151" t="s">
        <v>8559</v>
      </c>
      <c r="O1081" s="151" t="s">
        <v>8489</v>
      </c>
      <c r="P1081" s="151">
        <v>0</v>
      </c>
      <c r="Q1081" s="151">
        <v>1</v>
      </c>
    </row>
    <row r="1082" spans="1:17" hidden="1">
      <c r="A1082" s="151" t="s">
        <v>732</v>
      </c>
      <c r="B1082" s="151" t="s">
        <v>8498</v>
      </c>
      <c r="C1082" s="151" t="s">
        <v>8646</v>
      </c>
      <c r="D1082" s="151" t="s">
        <v>633</v>
      </c>
      <c r="E1082" s="151">
        <v>2016</v>
      </c>
      <c r="F1082" s="151" t="s">
        <v>633</v>
      </c>
      <c r="G1082" s="151" t="s">
        <v>633</v>
      </c>
      <c r="H1082" s="152">
        <v>42370</v>
      </c>
      <c r="I1082" s="151" t="s">
        <v>8555</v>
      </c>
      <c r="K1082" s="151" t="s">
        <v>8647</v>
      </c>
      <c r="L1082" s="151" t="s">
        <v>8646</v>
      </c>
      <c r="M1082" s="151" t="s">
        <v>8646</v>
      </c>
      <c r="N1082" s="151" t="s">
        <v>8646</v>
      </c>
      <c r="O1082" s="151" t="s">
        <v>8489</v>
      </c>
      <c r="P1082" s="151">
        <v>119004.855040205</v>
      </c>
      <c r="Q1082" s="151">
        <v>1</v>
      </c>
    </row>
    <row r="1083" spans="1:17" hidden="1">
      <c r="A1083" s="151" t="s">
        <v>732</v>
      </c>
      <c r="B1083" s="151" t="s">
        <v>8498</v>
      </c>
      <c r="C1083" s="151" t="s">
        <v>733</v>
      </c>
      <c r="D1083" s="151" t="s">
        <v>633</v>
      </c>
      <c r="E1083" s="151">
        <v>2016</v>
      </c>
      <c r="F1083" s="151" t="s">
        <v>633</v>
      </c>
      <c r="G1083" s="151" t="s">
        <v>633</v>
      </c>
      <c r="H1083" s="152">
        <v>42370</v>
      </c>
      <c r="I1083" s="151" t="s">
        <v>8555</v>
      </c>
      <c r="K1083" s="151" t="s">
        <v>8561</v>
      </c>
      <c r="L1083" s="151" t="s">
        <v>733</v>
      </c>
      <c r="M1083" s="151" t="s">
        <v>733</v>
      </c>
      <c r="N1083" s="151" t="s">
        <v>733</v>
      </c>
      <c r="O1083" s="151" t="s">
        <v>8489</v>
      </c>
      <c r="P1083" s="151">
        <v>15233.023138418001</v>
      </c>
      <c r="Q1083" s="151">
        <v>1</v>
      </c>
    </row>
    <row r="1084" spans="1:17" hidden="1">
      <c r="A1084" s="151" t="s">
        <v>732</v>
      </c>
      <c r="B1084" s="151" t="s">
        <v>8498</v>
      </c>
      <c r="C1084" s="151" t="s">
        <v>8562</v>
      </c>
      <c r="D1084" s="151" t="s">
        <v>633</v>
      </c>
      <c r="E1084" s="151">
        <v>2016</v>
      </c>
      <c r="F1084" s="151" t="s">
        <v>633</v>
      </c>
      <c r="G1084" s="151" t="s">
        <v>633</v>
      </c>
      <c r="H1084" s="152">
        <v>42370</v>
      </c>
      <c r="I1084" s="151" t="s">
        <v>8555</v>
      </c>
      <c r="K1084" s="151" t="s">
        <v>8563</v>
      </c>
      <c r="L1084" s="151" t="s">
        <v>8562</v>
      </c>
      <c r="M1084" s="151" t="s">
        <v>8562</v>
      </c>
      <c r="N1084" s="151" t="s">
        <v>8562</v>
      </c>
      <c r="O1084" s="151" t="s">
        <v>8489</v>
      </c>
      <c r="P1084" s="151">
        <v>7438.5704982609996</v>
      </c>
      <c r="Q1084" s="151">
        <v>1</v>
      </c>
    </row>
    <row r="1085" spans="1:17" hidden="1">
      <c r="A1085" s="151" t="s">
        <v>732</v>
      </c>
      <c r="B1085" s="151" t="s">
        <v>8498</v>
      </c>
      <c r="C1085" s="151" t="s">
        <v>8500</v>
      </c>
      <c r="D1085" s="151" t="s">
        <v>633</v>
      </c>
      <c r="E1085" s="151">
        <v>2016</v>
      </c>
      <c r="F1085" s="151" t="s">
        <v>633</v>
      </c>
      <c r="G1085" s="151" t="s">
        <v>633</v>
      </c>
      <c r="H1085" s="152">
        <v>42370</v>
      </c>
      <c r="I1085" s="151" t="s">
        <v>8557</v>
      </c>
      <c r="K1085" s="151" t="s">
        <v>8564</v>
      </c>
      <c r="L1085" s="151" t="s">
        <v>8500</v>
      </c>
      <c r="M1085" s="151" t="s">
        <v>8500</v>
      </c>
      <c r="N1085" s="151" t="s">
        <v>8500</v>
      </c>
      <c r="O1085" s="151" t="s">
        <v>8489</v>
      </c>
      <c r="P1085" s="151">
        <v>0</v>
      </c>
      <c r="Q1085" s="151">
        <v>1</v>
      </c>
    </row>
    <row r="1086" spans="1:17" hidden="1">
      <c r="A1086" s="151" t="s">
        <v>732</v>
      </c>
      <c r="B1086" s="151" t="s">
        <v>8498</v>
      </c>
      <c r="C1086" s="151" t="s">
        <v>8500</v>
      </c>
      <c r="D1086" s="151" t="s">
        <v>633</v>
      </c>
      <c r="E1086" s="151">
        <v>2016</v>
      </c>
      <c r="F1086" s="151" t="s">
        <v>633</v>
      </c>
      <c r="G1086" s="151" t="s">
        <v>633</v>
      </c>
      <c r="H1086" s="152">
        <v>42370</v>
      </c>
      <c r="I1086" s="151" t="s">
        <v>8557</v>
      </c>
      <c r="K1086" s="151" t="s">
        <v>8565</v>
      </c>
      <c r="L1086" s="151" t="s">
        <v>8500</v>
      </c>
      <c r="M1086" s="151" t="s">
        <v>8500</v>
      </c>
      <c r="N1086" s="151" t="s">
        <v>8500</v>
      </c>
      <c r="O1086" s="151" t="s">
        <v>8489</v>
      </c>
      <c r="P1086" s="151">
        <v>7489.8392104590002</v>
      </c>
      <c r="Q1086" s="151">
        <v>1</v>
      </c>
    </row>
    <row r="1087" spans="1:17" hidden="1">
      <c r="A1087" s="151" t="s">
        <v>732</v>
      </c>
      <c r="B1087" s="151" t="s">
        <v>8498</v>
      </c>
      <c r="C1087" s="151" t="s">
        <v>8502</v>
      </c>
      <c r="D1087" s="151" t="s">
        <v>633</v>
      </c>
      <c r="E1087" s="151">
        <v>2016</v>
      </c>
      <c r="F1087" s="151" t="s">
        <v>633</v>
      </c>
      <c r="G1087" s="151" t="s">
        <v>633</v>
      </c>
      <c r="H1087" s="152">
        <v>42370</v>
      </c>
      <c r="I1087" s="151" t="s">
        <v>8557</v>
      </c>
      <c r="K1087" s="151" t="s">
        <v>8566</v>
      </c>
      <c r="L1087" s="151" t="s">
        <v>8502</v>
      </c>
      <c r="M1087" s="151" t="s">
        <v>8502</v>
      </c>
      <c r="N1087" s="151" t="s">
        <v>8502</v>
      </c>
      <c r="O1087" s="151" t="s">
        <v>8489</v>
      </c>
      <c r="P1087" s="151">
        <v>114.204612693</v>
      </c>
      <c r="Q1087" s="151">
        <v>1</v>
      </c>
    </row>
    <row r="1088" spans="1:17" hidden="1">
      <c r="A1088" s="151" t="s">
        <v>732</v>
      </c>
      <c r="B1088" s="151" t="s">
        <v>8498</v>
      </c>
      <c r="C1088" s="151" t="s">
        <v>8502</v>
      </c>
      <c r="D1088" s="151" t="s">
        <v>633</v>
      </c>
      <c r="E1088" s="151">
        <v>2016</v>
      </c>
      <c r="F1088" s="151" t="s">
        <v>633</v>
      </c>
      <c r="G1088" s="151" t="s">
        <v>633</v>
      </c>
      <c r="H1088" s="152">
        <v>42370</v>
      </c>
      <c r="I1088" s="151" t="s">
        <v>8557</v>
      </c>
      <c r="K1088" s="151" t="s">
        <v>8567</v>
      </c>
      <c r="L1088" s="151" t="s">
        <v>8502</v>
      </c>
      <c r="M1088" s="151" t="s">
        <v>8502</v>
      </c>
      <c r="N1088" s="151" t="s">
        <v>8502</v>
      </c>
      <c r="O1088" s="151" t="s">
        <v>8489</v>
      </c>
      <c r="P1088" s="151">
        <v>65.969357450999993</v>
      </c>
      <c r="Q1088" s="151">
        <v>1</v>
      </c>
    </row>
    <row r="1089" spans="1:17" hidden="1">
      <c r="A1089" s="151" t="s">
        <v>732</v>
      </c>
      <c r="B1089" s="151" t="s">
        <v>8498</v>
      </c>
      <c r="C1089" s="151" t="s">
        <v>8502</v>
      </c>
      <c r="D1089" s="151" t="s">
        <v>633</v>
      </c>
      <c r="E1089" s="151">
        <v>2016</v>
      </c>
      <c r="F1089" s="151" t="s">
        <v>633</v>
      </c>
      <c r="G1089" s="151" t="s">
        <v>633</v>
      </c>
      <c r="H1089" s="152">
        <v>42370</v>
      </c>
      <c r="I1089" s="151" t="s">
        <v>8557</v>
      </c>
      <c r="K1089" s="151" t="s">
        <v>8568</v>
      </c>
      <c r="L1089" s="151" t="s">
        <v>8502</v>
      </c>
      <c r="M1089" s="151" t="s">
        <v>8502</v>
      </c>
      <c r="N1089" s="151" t="s">
        <v>8502</v>
      </c>
      <c r="O1089" s="151" t="s">
        <v>8489</v>
      </c>
      <c r="P1089" s="151">
        <v>0</v>
      </c>
      <c r="Q1089" s="151">
        <v>1</v>
      </c>
    </row>
    <row r="1090" spans="1:17" hidden="1">
      <c r="A1090" s="151" t="s">
        <v>732</v>
      </c>
      <c r="B1090" s="151" t="s">
        <v>8498</v>
      </c>
      <c r="C1090" s="151" t="s">
        <v>8648</v>
      </c>
      <c r="D1090" s="151" t="s">
        <v>633</v>
      </c>
      <c r="E1090" s="151">
        <v>2016</v>
      </c>
      <c r="F1090" s="151" t="s">
        <v>633</v>
      </c>
      <c r="G1090" s="151" t="s">
        <v>633</v>
      </c>
      <c r="H1090" s="152">
        <v>42370</v>
      </c>
      <c r="I1090" s="151" t="s">
        <v>8557</v>
      </c>
      <c r="K1090" s="151" t="s">
        <v>8569</v>
      </c>
      <c r="L1090" s="151" t="s">
        <v>8648</v>
      </c>
      <c r="M1090" s="151" t="s">
        <v>8502</v>
      </c>
      <c r="N1090" s="151" t="s">
        <v>8502</v>
      </c>
      <c r="O1090" s="151" t="s">
        <v>8489</v>
      </c>
      <c r="P1090" s="151">
        <v>0</v>
      </c>
      <c r="Q1090" s="151">
        <v>1</v>
      </c>
    </row>
    <row r="1091" spans="1:17" hidden="1">
      <c r="A1091" s="151" t="s">
        <v>732</v>
      </c>
      <c r="B1091" s="151" t="s">
        <v>8498</v>
      </c>
      <c r="C1091" s="151" t="s">
        <v>8570</v>
      </c>
      <c r="D1091" s="151" t="s">
        <v>633</v>
      </c>
      <c r="E1091" s="151">
        <v>2016</v>
      </c>
      <c r="F1091" s="151" t="s">
        <v>633</v>
      </c>
      <c r="G1091" s="151" t="s">
        <v>633</v>
      </c>
      <c r="H1091" s="152">
        <v>42370</v>
      </c>
      <c r="I1091" s="151" t="s">
        <v>8557</v>
      </c>
      <c r="K1091" s="151" t="s">
        <v>8570</v>
      </c>
      <c r="L1091" s="151" t="s">
        <v>8570</v>
      </c>
      <c r="M1091" s="151" t="s">
        <v>8570</v>
      </c>
      <c r="N1091" s="151" t="s">
        <v>8570</v>
      </c>
      <c r="O1091" s="151" t="s">
        <v>8489</v>
      </c>
      <c r="P1091" s="151">
        <v>1.08959757</v>
      </c>
      <c r="Q1091" s="151">
        <v>1</v>
      </c>
    </row>
    <row r="1092" spans="1:17" hidden="1">
      <c r="A1092" s="151" t="s">
        <v>732</v>
      </c>
      <c r="B1092" s="151" t="s">
        <v>8498</v>
      </c>
      <c r="C1092" s="151" t="s">
        <v>8571</v>
      </c>
      <c r="D1092" s="151" t="s">
        <v>633</v>
      </c>
      <c r="E1092" s="151">
        <v>2016</v>
      </c>
      <c r="F1092" s="151" t="s">
        <v>633</v>
      </c>
      <c r="G1092" s="151" t="s">
        <v>633</v>
      </c>
      <c r="H1092" s="152">
        <v>42370</v>
      </c>
      <c r="I1092" s="151" t="s">
        <v>8555</v>
      </c>
      <c r="K1092" s="151" t="s">
        <v>8572</v>
      </c>
      <c r="L1092" s="151" t="s">
        <v>8571</v>
      </c>
      <c r="M1092" s="151" t="s">
        <v>8571</v>
      </c>
      <c r="N1092" s="151" t="s">
        <v>8571</v>
      </c>
      <c r="O1092" s="151" t="s">
        <v>8489</v>
      </c>
      <c r="P1092" s="151">
        <v>2374.8507964740002</v>
      </c>
      <c r="Q1092" s="151">
        <v>1</v>
      </c>
    </row>
    <row r="1093" spans="1:17" hidden="1">
      <c r="A1093" s="151" t="s">
        <v>732</v>
      </c>
      <c r="B1093" s="151" t="s">
        <v>8498</v>
      </c>
      <c r="C1093" s="151" t="s">
        <v>8571</v>
      </c>
      <c r="D1093" s="151" t="s">
        <v>633</v>
      </c>
      <c r="E1093" s="151">
        <v>2016</v>
      </c>
      <c r="F1093" s="151" t="s">
        <v>633</v>
      </c>
      <c r="G1093" s="151" t="s">
        <v>633</v>
      </c>
      <c r="H1093" s="152">
        <v>42370</v>
      </c>
      <c r="I1093" s="151" t="s">
        <v>8573</v>
      </c>
      <c r="K1093" s="151" t="s">
        <v>8574</v>
      </c>
      <c r="L1093" s="151" t="s">
        <v>8571</v>
      </c>
      <c r="M1093" s="151" t="s">
        <v>8571</v>
      </c>
      <c r="N1093" s="151" t="s">
        <v>8571</v>
      </c>
      <c r="O1093" s="151" t="s">
        <v>8489</v>
      </c>
      <c r="P1093" s="151">
        <v>0</v>
      </c>
      <c r="Q1093" s="151">
        <v>1</v>
      </c>
    </row>
    <row r="1094" spans="1:17" hidden="1">
      <c r="A1094" s="151" t="s">
        <v>732</v>
      </c>
      <c r="B1094" s="151" t="s">
        <v>8498</v>
      </c>
      <c r="C1094" s="151" t="s">
        <v>8575</v>
      </c>
      <c r="D1094" s="151" t="s">
        <v>633</v>
      </c>
      <c r="E1094" s="151">
        <v>2016</v>
      </c>
      <c r="F1094" s="151" t="s">
        <v>633</v>
      </c>
      <c r="G1094" s="151" t="s">
        <v>633</v>
      </c>
      <c r="H1094" s="152">
        <v>42370</v>
      </c>
      <c r="I1094" s="151" t="s">
        <v>8573</v>
      </c>
      <c r="K1094" s="151" t="s">
        <v>8576</v>
      </c>
      <c r="L1094" s="151" t="s">
        <v>8575</v>
      </c>
      <c r="M1094" s="151" t="s">
        <v>8575</v>
      </c>
      <c r="N1094" s="151" t="s">
        <v>8575</v>
      </c>
      <c r="O1094" s="151" t="s">
        <v>8489</v>
      </c>
      <c r="P1094" s="151">
        <v>0</v>
      </c>
      <c r="Q1094" s="151">
        <v>1</v>
      </c>
    </row>
    <row r="1095" spans="1:17" hidden="1">
      <c r="A1095" s="151" t="s">
        <v>732</v>
      </c>
      <c r="B1095" s="151" t="s">
        <v>8498</v>
      </c>
      <c r="C1095" s="151" t="s">
        <v>8577</v>
      </c>
      <c r="D1095" s="151" t="s">
        <v>633</v>
      </c>
      <c r="E1095" s="151">
        <v>2016</v>
      </c>
      <c r="F1095" s="151" t="s">
        <v>633</v>
      </c>
      <c r="G1095" s="151" t="s">
        <v>633</v>
      </c>
      <c r="H1095" s="152">
        <v>42370</v>
      </c>
      <c r="I1095" s="151" t="s">
        <v>8573</v>
      </c>
      <c r="K1095" s="151" t="s">
        <v>8578</v>
      </c>
      <c r="L1095" s="151" t="s">
        <v>8577</v>
      </c>
      <c r="M1095" s="151" t="s">
        <v>8577</v>
      </c>
      <c r="N1095" s="151" t="s">
        <v>8577</v>
      </c>
      <c r="O1095" s="151" t="s">
        <v>8489</v>
      </c>
      <c r="P1095" s="151">
        <v>0</v>
      </c>
      <c r="Q1095" s="151">
        <v>1</v>
      </c>
    </row>
    <row r="1096" spans="1:17" hidden="1">
      <c r="A1096" s="151" t="s">
        <v>732</v>
      </c>
      <c r="B1096" s="151" t="s">
        <v>8498</v>
      </c>
      <c r="C1096" s="151" t="s">
        <v>8579</v>
      </c>
      <c r="D1096" s="151" t="s">
        <v>633</v>
      </c>
      <c r="E1096" s="151">
        <v>2016</v>
      </c>
      <c r="F1096" s="151" t="s">
        <v>633</v>
      </c>
      <c r="G1096" s="151" t="s">
        <v>633</v>
      </c>
      <c r="H1096" s="152">
        <v>42370</v>
      </c>
      <c r="I1096" s="151" t="s">
        <v>8557</v>
      </c>
      <c r="K1096" s="151" t="s">
        <v>8580</v>
      </c>
      <c r="L1096" s="151" t="s">
        <v>8579</v>
      </c>
      <c r="M1096" s="151" t="s">
        <v>8579</v>
      </c>
      <c r="N1096" s="151" t="s">
        <v>8579</v>
      </c>
      <c r="O1096" s="151" t="s">
        <v>8489</v>
      </c>
      <c r="P1096" s="151">
        <v>8274.5271428569995</v>
      </c>
      <c r="Q1096" s="151">
        <v>1</v>
      </c>
    </row>
    <row r="1097" spans="1:17" hidden="1">
      <c r="A1097" s="151" t="s">
        <v>732</v>
      </c>
      <c r="B1097" s="151" t="s">
        <v>8498</v>
      </c>
      <c r="C1097" s="151" t="s">
        <v>8582</v>
      </c>
      <c r="D1097" s="151" t="s">
        <v>633</v>
      </c>
      <c r="E1097" s="151">
        <v>2016</v>
      </c>
      <c r="F1097" s="151" t="s">
        <v>633</v>
      </c>
      <c r="G1097" s="151" t="s">
        <v>633</v>
      </c>
      <c r="H1097" s="152">
        <v>42370</v>
      </c>
      <c r="I1097" s="151" t="s">
        <v>8555</v>
      </c>
      <c r="K1097" s="151" t="s">
        <v>8583</v>
      </c>
      <c r="L1097" s="151" t="s">
        <v>8582</v>
      </c>
      <c r="M1097" s="151" t="s">
        <v>8582</v>
      </c>
      <c r="N1097" s="151" t="s">
        <v>8582</v>
      </c>
      <c r="O1097" s="151" t="s">
        <v>8489</v>
      </c>
      <c r="P1097" s="151">
        <v>2717.4155120410001</v>
      </c>
      <c r="Q1097" s="151">
        <v>1</v>
      </c>
    </row>
    <row r="1098" spans="1:17" hidden="1">
      <c r="A1098" s="151" t="s">
        <v>732</v>
      </c>
      <c r="B1098" s="151" t="s">
        <v>8584</v>
      </c>
      <c r="C1098" s="151" t="s">
        <v>8585</v>
      </c>
      <c r="D1098" s="151" t="s">
        <v>633</v>
      </c>
      <c r="E1098" s="151">
        <v>2016</v>
      </c>
      <c r="F1098" s="151" t="s">
        <v>633</v>
      </c>
      <c r="G1098" s="151" t="s">
        <v>633</v>
      </c>
      <c r="H1098" s="152">
        <v>42370</v>
      </c>
      <c r="K1098" s="151" t="s">
        <v>8586</v>
      </c>
      <c r="L1098" s="151" t="s">
        <v>8585</v>
      </c>
      <c r="M1098" s="151" t="s">
        <v>8585</v>
      </c>
      <c r="N1098" s="151" t="s">
        <v>8585</v>
      </c>
      <c r="O1098" s="151" t="s">
        <v>8489</v>
      </c>
      <c r="P1098" s="151">
        <v>0</v>
      </c>
      <c r="Q1098" s="151">
        <v>1</v>
      </c>
    </row>
    <row r="1099" spans="1:17" hidden="1">
      <c r="A1099" s="151" t="s">
        <v>732</v>
      </c>
      <c r="B1099" s="151" t="s">
        <v>8584</v>
      </c>
      <c r="C1099" s="151" t="s">
        <v>8649</v>
      </c>
      <c r="D1099" s="151" t="s">
        <v>633</v>
      </c>
      <c r="E1099" s="151">
        <v>2016</v>
      </c>
      <c r="F1099" s="151" t="s">
        <v>633</v>
      </c>
      <c r="G1099" s="151" t="s">
        <v>633</v>
      </c>
      <c r="H1099" s="152">
        <v>42370</v>
      </c>
      <c r="K1099" s="151" t="s">
        <v>8650</v>
      </c>
      <c r="L1099" s="151" t="s">
        <v>8649</v>
      </c>
      <c r="M1099" s="151" t="s">
        <v>8649</v>
      </c>
      <c r="N1099" s="151" t="s">
        <v>8649</v>
      </c>
      <c r="O1099" s="151" t="s">
        <v>8489</v>
      </c>
      <c r="P1099" s="151">
        <v>0</v>
      </c>
      <c r="Q1099" s="151">
        <v>1</v>
      </c>
    </row>
    <row r="1100" spans="1:17" hidden="1">
      <c r="A1100" s="151" t="s">
        <v>732</v>
      </c>
      <c r="B1100" s="151" t="s">
        <v>8584</v>
      </c>
      <c r="C1100" s="151" t="s">
        <v>8587</v>
      </c>
      <c r="D1100" s="151" t="s">
        <v>633</v>
      </c>
      <c r="E1100" s="151">
        <v>2016</v>
      </c>
      <c r="F1100" s="151" t="s">
        <v>633</v>
      </c>
      <c r="G1100" s="151" t="s">
        <v>633</v>
      </c>
      <c r="H1100" s="152">
        <v>42370</v>
      </c>
      <c r="K1100" s="151" t="s">
        <v>8588</v>
      </c>
      <c r="L1100" s="151" t="s">
        <v>8587</v>
      </c>
      <c r="M1100" s="151" t="s">
        <v>8587</v>
      </c>
      <c r="N1100" s="151" t="s">
        <v>8587</v>
      </c>
      <c r="O1100" s="151" t="s">
        <v>8489</v>
      </c>
      <c r="P1100" s="151">
        <v>0</v>
      </c>
      <c r="Q1100" s="151">
        <v>1</v>
      </c>
    </row>
    <row r="1101" spans="1:17" hidden="1">
      <c r="A1101" s="151" t="s">
        <v>732</v>
      </c>
      <c r="B1101" s="151" t="s">
        <v>8584</v>
      </c>
      <c r="C1101" s="151" t="s">
        <v>8587</v>
      </c>
      <c r="D1101" s="151" t="s">
        <v>633</v>
      </c>
      <c r="E1101" s="151">
        <v>2016</v>
      </c>
      <c r="F1101" s="151" t="s">
        <v>633</v>
      </c>
      <c r="G1101" s="151" t="s">
        <v>633</v>
      </c>
      <c r="H1101" s="152">
        <v>42370</v>
      </c>
      <c r="K1101" s="151" t="s">
        <v>8589</v>
      </c>
      <c r="L1101" s="151" t="s">
        <v>8587</v>
      </c>
      <c r="M1101" s="151" t="s">
        <v>8587</v>
      </c>
      <c r="N1101" s="151" t="s">
        <v>8587</v>
      </c>
      <c r="O1101" s="151" t="s">
        <v>8489</v>
      </c>
      <c r="P1101" s="151">
        <v>0</v>
      </c>
      <c r="Q1101" s="151">
        <v>1</v>
      </c>
    </row>
    <row r="1102" spans="1:17" hidden="1">
      <c r="A1102" s="151" t="s">
        <v>732</v>
      </c>
      <c r="B1102" s="151" t="s">
        <v>8584</v>
      </c>
      <c r="C1102" s="151" t="s">
        <v>8590</v>
      </c>
      <c r="D1102" s="151" t="s">
        <v>633</v>
      </c>
      <c r="E1102" s="151">
        <v>2016</v>
      </c>
      <c r="F1102" s="151" t="s">
        <v>633</v>
      </c>
      <c r="G1102" s="151" t="s">
        <v>633</v>
      </c>
      <c r="H1102" s="152">
        <v>42370</v>
      </c>
      <c r="K1102" s="151" t="s">
        <v>8591</v>
      </c>
      <c r="L1102" s="151" t="s">
        <v>8590</v>
      </c>
      <c r="M1102" s="151" t="s">
        <v>8590</v>
      </c>
      <c r="N1102" s="151" t="s">
        <v>8590</v>
      </c>
      <c r="O1102" s="151" t="s">
        <v>8489</v>
      </c>
      <c r="P1102" s="151">
        <v>0</v>
      </c>
      <c r="Q1102" s="151">
        <v>1</v>
      </c>
    </row>
    <row r="1103" spans="1:17" hidden="1">
      <c r="A1103" s="151" t="s">
        <v>732</v>
      </c>
      <c r="B1103" s="151" t="s">
        <v>8584</v>
      </c>
      <c r="C1103" s="151" t="s">
        <v>8592</v>
      </c>
      <c r="D1103" s="151" t="s">
        <v>633</v>
      </c>
      <c r="E1103" s="151">
        <v>2016</v>
      </c>
      <c r="F1103" s="151" t="s">
        <v>633</v>
      </c>
      <c r="G1103" s="151" t="s">
        <v>633</v>
      </c>
      <c r="H1103" s="152">
        <v>42370</v>
      </c>
      <c r="K1103" s="151" t="s">
        <v>8593</v>
      </c>
      <c r="L1103" s="151" t="s">
        <v>8592</v>
      </c>
      <c r="M1103" s="151" t="s">
        <v>8592</v>
      </c>
      <c r="N1103" s="151" t="s">
        <v>8592</v>
      </c>
      <c r="O1103" s="151" t="s">
        <v>8489</v>
      </c>
      <c r="P1103" s="151">
        <v>0</v>
      </c>
      <c r="Q1103" s="151">
        <v>1</v>
      </c>
    </row>
    <row r="1104" spans="1:17" hidden="1">
      <c r="A1104" s="151" t="s">
        <v>732</v>
      </c>
      <c r="B1104" s="151" t="s">
        <v>8584</v>
      </c>
      <c r="C1104" s="151" t="s">
        <v>8620</v>
      </c>
      <c r="D1104" s="151" t="s">
        <v>633</v>
      </c>
      <c r="E1104" s="151">
        <v>2016</v>
      </c>
      <c r="F1104" s="151" t="s">
        <v>633</v>
      </c>
      <c r="G1104" s="151" t="s">
        <v>633</v>
      </c>
      <c r="H1104" s="152">
        <v>42370</v>
      </c>
      <c r="K1104" s="151" t="s">
        <v>8651</v>
      </c>
      <c r="L1104" s="151" t="s">
        <v>8620</v>
      </c>
      <c r="M1104" s="151" t="s">
        <v>8620</v>
      </c>
      <c r="N1104" s="151" t="s">
        <v>8620</v>
      </c>
      <c r="O1104" s="151" t="s">
        <v>8489</v>
      </c>
      <c r="P1104" s="151">
        <v>0</v>
      </c>
      <c r="Q1104" s="151">
        <v>1</v>
      </c>
    </row>
    <row r="1105" spans="1:17" hidden="1">
      <c r="A1105" s="151" t="s">
        <v>732</v>
      </c>
      <c r="B1105" s="151" t="s">
        <v>8584</v>
      </c>
      <c r="C1105" s="151" t="s">
        <v>8597</v>
      </c>
      <c r="D1105" s="151" t="s">
        <v>633</v>
      </c>
      <c r="E1105" s="151">
        <v>2016</v>
      </c>
      <c r="F1105" s="151" t="s">
        <v>633</v>
      </c>
      <c r="G1105" s="151" t="s">
        <v>633</v>
      </c>
      <c r="H1105" s="152">
        <v>42370</v>
      </c>
      <c r="K1105" s="151" t="s">
        <v>8598</v>
      </c>
      <c r="L1105" s="151" t="s">
        <v>8597</v>
      </c>
      <c r="M1105" s="151" t="s">
        <v>8597</v>
      </c>
      <c r="N1105" s="151" t="s">
        <v>8597</v>
      </c>
      <c r="O1105" s="151" t="s">
        <v>8489</v>
      </c>
      <c r="P1105" s="151">
        <v>4206.0589094939996</v>
      </c>
      <c r="Q1105" s="151">
        <v>1</v>
      </c>
    </row>
    <row r="1106" spans="1:17" hidden="1">
      <c r="A1106" s="151" t="s">
        <v>732</v>
      </c>
      <c r="B1106" s="151" t="s">
        <v>8584</v>
      </c>
      <c r="C1106" s="151" t="s">
        <v>8599</v>
      </c>
      <c r="D1106" s="151" t="s">
        <v>633</v>
      </c>
      <c r="E1106" s="151">
        <v>2016</v>
      </c>
      <c r="F1106" s="151" t="s">
        <v>633</v>
      </c>
      <c r="G1106" s="151" t="s">
        <v>633</v>
      </c>
      <c r="H1106" s="152">
        <v>42370</v>
      </c>
      <c r="K1106" s="151" t="s">
        <v>8600</v>
      </c>
      <c r="L1106" s="151" t="s">
        <v>8599</v>
      </c>
      <c r="M1106" s="151" t="s">
        <v>8599</v>
      </c>
      <c r="N1106" s="151" t="s">
        <v>8599</v>
      </c>
      <c r="O1106" s="151" t="s">
        <v>8489</v>
      </c>
      <c r="P1106" s="151">
        <v>0</v>
      </c>
      <c r="Q1106" s="151">
        <v>1</v>
      </c>
    </row>
    <row r="1107" spans="1:17" hidden="1">
      <c r="A1107" s="151" t="s">
        <v>732</v>
      </c>
      <c r="B1107" s="151" t="s">
        <v>8584</v>
      </c>
      <c r="C1107" s="151" t="s">
        <v>8601</v>
      </c>
      <c r="D1107" s="151" t="s">
        <v>633</v>
      </c>
      <c r="E1107" s="151">
        <v>2016</v>
      </c>
      <c r="F1107" s="151" t="s">
        <v>633</v>
      </c>
      <c r="G1107" s="151" t="s">
        <v>633</v>
      </c>
      <c r="H1107" s="152">
        <v>42370</v>
      </c>
      <c r="K1107" s="151" t="s">
        <v>8602</v>
      </c>
      <c r="L1107" s="151" t="s">
        <v>8601</v>
      </c>
      <c r="M1107" s="151" t="s">
        <v>8601</v>
      </c>
      <c r="N1107" s="151" t="s">
        <v>8601</v>
      </c>
      <c r="O1107" s="151" t="s">
        <v>8489</v>
      </c>
      <c r="P1107" s="151">
        <v>25008.438180347999</v>
      </c>
      <c r="Q1107" s="151">
        <v>1</v>
      </c>
    </row>
    <row r="1108" spans="1:17" hidden="1">
      <c r="A1108" s="151" t="s">
        <v>732</v>
      </c>
      <c r="B1108" s="151" t="s">
        <v>8584</v>
      </c>
      <c r="C1108" s="151" t="s">
        <v>8652</v>
      </c>
      <c r="D1108" s="151" t="s">
        <v>633</v>
      </c>
      <c r="E1108" s="151">
        <v>2016</v>
      </c>
      <c r="F1108" s="151" t="s">
        <v>633</v>
      </c>
      <c r="G1108" s="151" t="s">
        <v>633</v>
      </c>
      <c r="H1108" s="152">
        <v>42370</v>
      </c>
      <c r="K1108" s="151" t="s">
        <v>8653</v>
      </c>
      <c r="L1108" s="151" t="s">
        <v>8652</v>
      </c>
      <c r="M1108" s="151" t="s">
        <v>8652</v>
      </c>
      <c r="N1108" s="151" t="s">
        <v>8652</v>
      </c>
      <c r="O1108" s="151" t="s">
        <v>8489</v>
      </c>
      <c r="P1108" s="151">
        <v>-392466.23573793197</v>
      </c>
      <c r="Q1108" s="151">
        <v>1</v>
      </c>
    </row>
    <row r="1109" spans="1:17" hidden="1">
      <c r="A1109" s="151" t="s">
        <v>8518</v>
      </c>
      <c r="B1109" s="151" t="s">
        <v>8498</v>
      </c>
      <c r="C1109" s="151" t="s">
        <v>8654</v>
      </c>
      <c r="D1109" s="151" t="s">
        <v>716</v>
      </c>
      <c r="E1109" s="151">
        <v>2016</v>
      </c>
      <c r="F1109" s="151" t="s">
        <v>716</v>
      </c>
      <c r="G1109" s="151" t="s">
        <v>716</v>
      </c>
      <c r="H1109" s="152">
        <v>42370</v>
      </c>
      <c r="K1109" s="151" t="s">
        <v>8655</v>
      </c>
      <c r="L1109" s="151" t="s">
        <v>8654</v>
      </c>
      <c r="M1109" s="151" t="s">
        <v>8654</v>
      </c>
      <c r="N1109" s="151" t="s">
        <v>8654</v>
      </c>
      <c r="O1109" s="151" t="s">
        <v>8489</v>
      </c>
      <c r="P1109" s="151">
        <v>914293.71679084306</v>
      </c>
      <c r="Q1109" s="151">
        <v>1</v>
      </c>
    </row>
    <row r="1110" spans="1:17" hidden="1">
      <c r="A1110" s="151" t="s">
        <v>8533</v>
      </c>
      <c r="B1110" s="151" t="s">
        <v>8498</v>
      </c>
      <c r="C1110" s="151" t="s">
        <v>8654</v>
      </c>
      <c r="D1110" s="151" t="s">
        <v>716</v>
      </c>
      <c r="E1110" s="151">
        <v>2016</v>
      </c>
      <c r="F1110" s="151" t="s">
        <v>716</v>
      </c>
      <c r="G1110" s="151" t="s">
        <v>716</v>
      </c>
      <c r="H1110" s="152">
        <v>42370</v>
      </c>
      <c r="K1110" s="151" t="s">
        <v>766</v>
      </c>
      <c r="L1110" s="151" t="s">
        <v>8654</v>
      </c>
      <c r="M1110" s="151" t="s">
        <v>8654</v>
      </c>
      <c r="N1110" s="151" t="s">
        <v>8654</v>
      </c>
      <c r="O1110" s="151" t="s">
        <v>8489</v>
      </c>
      <c r="P1110" s="151">
        <v>1383488.46110241</v>
      </c>
      <c r="Q1110" s="151">
        <v>1</v>
      </c>
    </row>
    <row r="1111" spans="1:17" hidden="1">
      <c r="A1111" s="151" t="s">
        <v>734</v>
      </c>
      <c r="B1111" s="151" t="s">
        <v>8528</v>
      </c>
      <c r="C1111" s="151" t="s">
        <v>8656</v>
      </c>
      <c r="D1111" s="151" t="s">
        <v>716</v>
      </c>
      <c r="E1111" s="151">
        <v>2016</v>
      </c>
      <c r="F1111" s="151" t="s">
        <v>716</v>
      </c>
      <c r="G1111" s="151" t="s">
        <v>716</v>
      </c>
      <c r="H1111" s="152">
        <v>42370</v>
      </c>
      <c r="K1111" s="151" t="s">
        <v>8657</v>
      </c>
      <c r="L1111" s="151" t="s">
        <v>8656</v>
      </c>
      <c r="M1111" s="151" t="s">
        <v>8656</v>
      </c>
      <c r="N1111" s="151" t="s">
        <v>8656</v>
      </c>
      <c r="O1111" s="151" t="s">
        <v>8489</v>
      </c>
      <c r="P1111" s="151">
        <v>55272.004200000003</v>
      </c>
      <c r="Q1111" s="151">
        <v>1</v>
      </c>
    </row>
    <row r="1112" spans="1:17" hidden="1">
      <c r="A1112" s="151" t="s">
        <v>8532</v>
      </c>
      <c r="B1112" s="151" t="s">
        <v>8498</v>
      </c>
      <c r="C1112" s="151" t="s">
        <v>8654</v>
      </c>
      <c r="D1112" s="151" t="s">
        <v>716</v>
      </c>
      <c r="E1112" s="151">
        <v>2016</v>
      </c>
      <c r="F1112" s="151" t="s">
        <v>716</v>
      </c>
      <c r="G1112" s="151" t="s">
        <v>716</v>
      </c>
      <c r="H1112" s="152">
        <v>42370</v>
      </c>
      <c r="K1112" s="151" t="s">
        <v>8654</v>
      </c>
      <c r="L1112" s="151" t="s">
        <v>8654</v>
      </c>
      <c r="M1112" s="151" t="s">
        <v>8654</v>
      </c>
      <c r="N1112" s="151" t="s">
        <v>8654</v>
      </c>
      <c r="O1112" s="151" t="s">
        <v>8489</v>
      </c>
      <c r="P1112" s="151">
        <v>184307.984836107</v>
      </c>
      <c r="Q1112" s="151">
        <v>1</v>
      </c>
    </row>
    <row r="1113" spans="1:17" hidden="1">
      <c r="A1113" s="151" t="s">
        <v>8532</v>
      </c>
      <c r="B1113" s="151" t="s">
        <v>8498</v>
      </c>
      <c r="C1113" s="151" t="s">
        <v>8654</v>
      </c>
      <c r="D1113" s="151" t="s">
        <v>716</v>
      </c>
      <c r="E1113" s="151">
        <v>2016</v>
      </c>
      <c r="F1113" s="151" t="s">
        <v>716</v>
      </c>
      <c r="G1113" s="151" t="s">
        <v>716</v>
      </c>
      <c r="H1113" s="152">
        <v>42370</v>
      </c>
      <c r="K1113" s="151" t="s">
        <v>8654</v>
      </c>
      <c r="L1113" s="151" t="s">
        <v>8654</v>
      </c>
      <c r="M1113" s="151" t="s">
        <v>8654</v>
      </c>
      <c r="N1113" s="151" t="s">
        <v>8654</v>
      </c>
      <c r="O1113" s="151" t="s">
        <v>8489</v>
      </c>
      <c r="P1113" s="151">
        <v>35545.111361249001</v>
      </c>
      <c r="Q1113" s="151">
        <v>1</v>
      </c>
    </row>
    <row r="1114" spans="1:17" hidden="1">
      <c r="A1114" s="151" t="s">
        <v>8532</v>
      </c>
      <c r="B1114" s="151" t="s">
        <v>8498</v>
      </c>
      <c r="C1114" s="151" t="s">
        <v>8654</v>
      </c>
      <c r="D1114" s="151" t="s">
        <v>716</v>
      </c>
      <c r="E1114" s="151">
        <v>2016</v>
      </c>
      <c r="F1114" s="151" t="s">
        <v>716</v>
      </c>
      <c r="G1114" s="151" t="s">
        <v>716</v>
      </c>
      <c r="H1114" s="152">
        <v>42370</v>
      </c>
      <c r="K1114" s="151" t="s">
        <v>8654</v>
      </c>
      <c r="L1114" s="151" t="s">
        <v>8654</v>
      </c>
      <c r="M1114" s="151" t="s">
        <v>8654</v>
      </c>
      <c r="N1114" s="151" t="s">
        <v>8654</v>
      </c>
      <c r="O1114" s="151" t="s">
        <v>8489</v>
      </c>
      <c r="P1114" s="151">
        <v>35.144803205000002</v>
      </c>
      <c r="Q1114" s="151">
        <v>1</v>
      </c>
    </row>
    <row r="1115" spans="1:17" hidden="1">
      <c r="A1115" s="151" t="s">
        <v>8532</v>
      </c>
      <c r="B1115" s="151" t="s">
        <v>8498</v>
      </c>
      <c r="C1115" s="151" t="s">
        <v>8658</v>
      </c>
      <c r="D1115" s="151" t="s">
        <v>716</v>
      </c>
      <c r="E1115" s="151">
        <v>2016</v>
      </c>
      <c r="F1115" s="151" t="s">
        <v>716</v>
      </c>
      <c r="G1115" s="151" t="s">
        <v>716</v>
      </c>
      <c r="H1115" s="152">
        <v>42370</v>
      </c>
      <c r="K1115" s="151" t="s">
        <v>8658</v>
      </c>
      <c r="L1115" s="151" t="s">
        <v>8658</v>
      </c>
      <c r="M1115" s="151" t="s">
        <v>8658</v>
      </c>
      <c r="N1115" s="151" t="s">
        <v>8658</v>
      </c>
      <c r="O1115" s="151" t="s">
        <v>8489</v>
      </c>
      <c r="P1115" s="151">
        <v>2002.3814430110001</v>
      </c>
      <c r="Q1115" s="151">
        <v>1</v>
      </c>
    </row>
    <row r="1116" spans="1:17" hidden="1">
      <c r="A1116" s="151" t="s">
        <v>8532</v>
      </c>
      <c r="B1116" s="151" t="s">
        <v>8639</v>
      </c>
      <c r="C1116" s="151" t="s">
        <v>8641</v>
      </c>
      <c r="D1116" s="151" t="s">
        <v>716</v>
      </c>
      <c r="E1116" s="151">
        <v>2016</v>
      </c>
      <c r="F1116" s="151" t="s">
        <v>716</v>
      </c>
      <c r="G1116" s="151" t="s">
        <v>716</v>
      </c>
      <c r="H1116" s="152">
        <v>42370</v>
      </c>
      <c r="K1116" s="151" t="s">
        <v>8659</v>
      </c>
      <c r="L1116" s="151" t="s">
        <v>8641</v>
      </c>
      <c r="M1116" s="151" t="s">
        <v>8641</v>
      </c>
      <c r="N1116" s="151" t="s">
        <v>8641</v>
      </c>
      <c r="O1116" s="151" t="s">
        <v>8489</v>
      </c>
      <c r="P1116" s="151">
        <v>217450.461870125</v>
      </c>
      <c r="Q1116" s="151">
        <v>1</v>
      </c>
    </row>
    <row r="1117" spans="1:17" hidden="1">
      <c r="A1117" s="151" t="s">
        <v>8484</v>
      </c>
      <c r="B1117" s="151" t="s">
        <v>642</v>
      </c>
      <c r="C1117" s="151" t="s">
        <v>8485</v>
      </c>
      <c r="D1117" s="151" t="s">
        <v>188</v>
      </c>
      <c r="E1117" s="151">
        <v>2016</v>
      </c>
      <c r="F1117" s="151" t="s">
        <v>188</v>
      </c>
      <c r="G1117" s="151" t="s">
        <v>188</v>
      </c>
      <c r="H1117" s="152">
        <v>42370</v>
      </c>
      <c r="I1117" s="151" t="s">
        <v>8486</v>
      </c>
      <c r="K1117" s="151" t="s">
        <v>8660</v>
      </c>
      <c r="L1117" s="151" t="s">
        <v>8485</v>
      </c>
      <c r="M1117" s="151" t="s">
        <v>1014</v>
      </c>
      <c r="N1117" s="151" t="s">
        <v>8488</v>
      </c>
      <c r="O1117" s="151" t="s">
        <v>8489</v>
      </c>
      <c r="P1117" s="151">
        <v>10233.561210295</v>
      </c>
      <c r="Q1117" s="151">
        <v>1</v>
      </c>
    </row>
    <row r="1118" spans="1:17" hidden="1">
      <c r="A1118" s="151" t="s">
        <v>8484</v>
      </c>
      <c r="B1118" s="151" t="s">
        <v>642</v>
      </c>
      <c r="C1118" s="151" t="s">
        <v>8661</v>
      </c>
      <c r="D1118" s="151" t="s">
        <v>188</v>
      </c>
      <c r="E1118" s="151">
        <v>2016</v>
      </c>
      <c r="F1118" s="151" t="s">
        <v>188</v>
      </c>
      <c r="G1118" s="151" t="s">
        <v>188</v>
      </c>
      <c r="H1118" s="152">
        <v>42370</v>
      </c>
      <c r="I1118" s="151" t="s">
        <v>8486</v>
      </c>
      <c r="K1118" s="151" t="s">
        <v>8662</v>
      </c>
      <c r="L1118" s="151" t="s">
        <v>8661</v>
      </c>
      <c r="M1118" s="151" t="s">
        <v>1014</v>
      </c>
      <c r="N1118" s="151" t="s">
        <v>8488</v>
      </c>
      <c r="O1118" s="151" t="s">
        <v>8489</v>
      </c>
      <c r="P1118" s="151">
        <v>322705.318170037</v>
      </c>
      <c r="Q1118" s="151">
        <v>1</v>
      </c>
    </row>
    <row r="1119" spans="1:17" hidden="1">
      <c r="A1119" s="151" t="s">
        <v>8484</v>
      </c>
      <c r="B1119" s="151" t="s">
        <v>642</v>
      </c>
      <c r="C1119" s="151" t="s">
        <v>8661</v>
      </c>
      <c r="D1119" s="151" t="s">
        <v>188</v>
      </c>
      <c r="E1119" s="151">
        <v>2016</v>
      </c>
      <c r="F1119" s="151" t="s">
        <v>188</v>
      </c>
      <c r="G1119" s="151" t="s">
        <v>188</v>
      </c>
      <c r="H1119" s="152">
        <v>42370</v>
      </c>
      <c r="I1119" s="151" t="s">
        <v>8486</v>
      </c>
      <c r="K1119" s="151" t="s">
        <v>8663</v>
      </c>
      <c r="L1119" s="151" t="s">
        <v>8661</v>
      </c>
      <c r="M1119" s="151" t="s">
        <v>1014</v>
      </c>
      <c r="N1119" s="151" t="s">
        <v>8488</v>
      </c>
      <c r="O1119" s="151" t="s">
        <v>8489</v>
      </c>
      <c r="P1119" s="151">
        <v>2335541.45439784</v>
      </c>
      <c r="Q1119" s="151">
        <v>1</v>
      </c>
    </row>
    <row r="1120" spans="1:17">
      <c r="A1120" s="151" t="s">
        <v>8484</v>
      </c>
      <c r="B1120" s="151" t="s">
        <v>642</v>
      </c>
      <c r="C1120" s="151" t="s">
        <v>8603</v>
      </c>
      <c r="D1120" s="151" t="s">
        <v>188</v>
      </c>
      <c r="E1120" s="151">
        <v>2016</v>
      </c>
      <c r="F1120" s="151" t="s">
        <v>188</v>
      </c>
      <c r="G1120" s="151" t="s">
        <v>188</v>
      </c>
      <c r="H1120" s="152">
        <v>42370</v>
      </c>
      <c r="I1120" s="151" t="s">
        <v>8486</v>
      </c>
      <c r="K1120" s="151" t="s">
        <v>8664</v>
      </c>
      <c r="L1120" s="151" t="s">
        <v>8603</v>
      </c>
      <c r="M1120" s="151" t="s">
        <v>1014</v>
      </c>
      <c r="N1120" s="151" t="s">
        <v>8488</v>
      </c>
      <c r="O1120" s="151" t="s">
        <v>8489</v>
      </c>
      <c r="P1120" s="151">
        <v>1539902.1835804901</v>
      </c>
      <c r="Q1120" s="151">
        <v>1</v>
      </c>
    </row>
    <row r="1121" spans="1:17" hidden="1">
      <c r="A1121" s="151" t="s">
        <v>8484</v>
      </c>
      <c r="B1121" s="151" t="s">
        <v>642</v>
      </c>
      <c r="C1121" s="151" t="s">
        <v>8665</v>
      </c>
      <c r="D1121" s="151" t="s">
        <v>188</v>
      </c>
      <c r="E1121" s="151">
        <v>2016</v>
      </c>
      <c r="F1121" s="151" t="s">
        <v>188</v>
      </c>
      <c r="G1121" s="151" t="s">
        <v>188</v>
      </c>
      <c r="H1121" s="152">
        <v>42370</v>
      </c>
      <c r="I1121" s="151" t="s">
        <v>8486</v>
      </c>
      <c r="K1121" s="151" t="s">
        <v>8666</v>
      </c>
      <c r="L1121" s="151" t="s">
        <v>8665</v>
      </c>
      <c r="M1121" s="151" t="s">
        <v>1014</v>
      </c>
      <c r="N1121" s="151" t="s">
        <v>8488</v>
      </c>
      <c r="O1121" s="151" t="s">
        <v>8489</v>
      </c>
      <c r="P1121" s="151">
        <v>1315985.0212888001</v>
      </c>
      <c r="Q1121" s="151">
        <v>1</v>
      </c>
    </row>
    <row r="1122" spans="1:17" hidden="1">
      <c r="A1122" s="151" t="s">
        <v>8484</v>
      </c>
      <c r="B1122" s="151" t="s">
        <v>642</v>
      </c>
      <c r="C1122" s="151" t="s">
        <v>8667</v>
      </c>
      <c r="D1122" s="151" t="s">
        <v>188</v>
      </c>
      <c r="E1122" s="151">
        <v>2016</v>
      </c>
      <c r="F1122" s="151" t="s">
        <v>188</v>
      </c>
      <c r="G1122" s="151" t="s">
        <v>188</v>
      </c>
      <c r="H1122" s="152">
        <v>42370</v>
      </c>
      <c r="I1122" s="151" t="s">
        <v>8490</v>
      </c>
      <c r="K1122" s="151" t="s">
        <v>8668</v>
      </c>
      <c r="L1122" s="151" t="s">
        <v>8667</v>
      </c>
      <c r="M1122" s="151" t="s">
        <v>8492</v>
      </c>
      <c r="N1122" s="151" t="s">
        <v>8493</v>
      </c>
      <c r="O1122" s="151" t="s">
        <v>8489</v>
      </c>
      <c r="P1122" s="151">
        <v>993232.720144397</v>
      </c>
      <c r="Q1122" s="151">
        <v>1</v>
      </c>
    </row>
    <row r="1123" spans="1:17" hidden="1">
      <c r="A1123" s="151" t="s">
        <v>8484</v>
      </c>
      <c r="B1123" s="151" t="s">
        <v>642</v>
      </c>
      <c r="C1123" s="151" t="s">
        <v>8669</v>
      </c>
      <c r="D1123" s="151" t="s">
        <v>188</v>
      </c>
      <c r="E1123" s="151">
        <v>2016</v>
      </c>
      <c r="F1123" s="151" t="s">
        <v>188</v>
      </c>
      <c r="G1123" s="151" t="s">
        <v>188</v>
      </c>
      <c r="H1123" s="152">
        <v>42370</v>
      </c>
      <c r="I1123" s="151" t="s">
        <v>8486</v>
      </c>
      <c r="K1123" s="151" t="s">
        <v>8670</v>
      </c>
      <c r="L1123" s="151" t="s">
        <v>8669</v>
      </c>
      <c r="M1123" s="151" t="s">
        <v>1014</v>
      </c>
      <c r="N1123" s="151" t="s">
        <v>8488</v>
      </c>
      <c r="O1123" s="151" t="s">
        <v>8489</v>
      </c>
      <c r="P1123" s="151">
        <v>3598980.07533526</v>
      </c>
      <c r="Q1123" s="151">
        <v>1</v>
      </c>
    </row>
    <row r="1124" spans="1:17" hidden="1">
      <c r="A1124" s="151" t="s">
        <v>8484</v>
      </c>
      <c r="B1124" s="151" t="s">
        <v>642</v>
      </c>
      <c r="C1124" s="151" t="s">
        <v>8671</v>
      </c>
      <c r="D1124" s="151" t="s">
        <v>188</v>
      </c>
      <c r="E1124" s="151">
        <v>2016</v>
      </c>
      <c r="F1124" s="151" t="s">
        <v>188</v>
      </c>
      <c r="G1124" s="151" t="s">
        <v>188</v>
      </c>
      <c r="H1124" s="152">
        <v>42370</v>
      </c>
      <c r="I1124" s="151" t="s">
        <v>8490</v>
      </c>
      <c r="K1124" s="151" t="s">
        <v>8672</v>
      </c>
      <c r="L1124" s="151" t="s">
        <v>8671</v>
      </c>
      <c r="M1124" s="151" t="s">
        <v>8492</v>
      </c>
      <c r="N1124" s="151" t="s">
        <v>8493</v>
      </c>
      <c r="O1124" s="151" t="s">
        <v>8489</v>
      </c>
      <c r="P1124" s="151">
        <v>805645.50628112606</v>
      </c>
      <c r="Q1124" s="151">
        <v>1</v>
      </c>
    </row>
    <row r="1125" spans="1:17" hidden="1">
      <c r="A1125" s="151" t="s">
        <v>8484</v>
      </c>
      <c r="B1125" s="151" t="s">
        <v>642</v>
      </c>
      <c r="C1125" s="151" t="s">
        <v>8673</v>
      </c>
      <c r="D1125" s="151" t="s">
        <v>188</v>
      </c>
      <c r="E1125" s="151">
        <v>2016</v>
      </c>
      <c r="F1125" s="151" t="s">
        <v>188</v>
      </c>
      <c r="G1125" s="151" t="s">
        <v>188</v>
      </c>
      <c r="H1125" s="152">
        <v>42370</v>
      </c>
      <c r="I1125" s="151" t="s">
        <v>8486</v>
      </c>
      <c r="K1125" s="151" t="s">
        <v>8674</v>
      </c>
      <c r="L1125" s="151" t="s">
        <v>8673</v>
      </c>
      <c r="M1125" s="151" t="s">
        <v>1014</v>
      </c>
      <c r="N1125" s="151" t="s">
        <v>8488</v>
      </c>
      <c r="O1125" s="151" t="s">
        <v>8489</v>
      </c>
      <c r="P1125" s="151">
        <v>688335.12199104205</v>
      </c>
      <c r="Q1125" s="151">
        <v>1</v>
      </c>
    </row>
    <row r="1126" spans="1:17" hidden="1">
      <c r="A1126" s="151" t="s">
        <v>8484</v>
      </c>
      <c r="B1126" s="151" t="s">
        <v>642</v>
      </c>
      <c r="C1126" s="151" t="s">
        <v>8673</v>
      </c>
      <c r="D1126" s="151" t="s">
        <v>188</v>
      </c>
      <c r="E1126" s="151">
        <v>2016</v>
      </c>
      <c r="F1126" s="151" t="s">
        <v>188</v>
      </c>
      <c r="G1126" s="151" t="s">
        <v>188</v>
      </c>
      <c r="H1126" s="152">
        <v>42370</v>
      </c>
      <c r="I1126" s="151" t="s">
        <v>8486</v>
      </c>
      <c r="K1126" s="151" t="s">
        <v>8675</v>
      </c>
      <c r="L1126" s="151" t="s">
        <v>8673</v>
      </c>
      <c r="M1126" s="151" t="s">
        <v>1014</v>
      </c>
      <c r="N1126" s="151" t="s">
        <v>8488</v>
      </c>
      <c r="O1126" s="151" t="s">
        <v>8489</v>
      </c>
      <c r="P1126" s="151">
        <v>3846016.2623587302</v>
      </c>
      <c r="Q1126" s="151">
        <v>1</v>
      </c>
    </row>
    <row r="1127" spans="1:17" hidden="1">
      <c r="A1127" s="151" t="s">
        <v>8484</v>
      </c>
      <c r="B1127" s="151" t="s">
        <v>642</v>
      </c>
      <c r="C1127" s="151" t="s">
        <v>8676</v>
      </c>
      <c r="D1127" s="151" t="s">
        <v>188</v>
      </c>
      <c r="E1127" s="151">
        <v>2016</v>
      </c>
      <c r="F1127" s="151" t="s">
        <v>188</v>
      </c>
      <c r="G1127" s="151" t="s">
        <v>188</v>
      </c>
      <c r="H1127" s="152">
        <v>42370</v>
      </c>
      <c r="I1127" s="151" t="s">
        <v>8486</v>
      </c>
      <c r="K1127" s="151" t="s">
        <v>8677</v>
      </c>
      <c r="L1127" s="151" t="s">
        <v>8676</v>
      </c>
      <c r="M1127" s="151" t="s">
        <v>1014</v>
      </c>
      <c r="N1127" s="151" t="s">
        <v>8488</v>
      </c>
      <c r="O1127" s="151" t="s">
        <v>8489</v>
      </c>
      <c r="P1127" s="151">
        <v>196035.83217076401</v>
      </c>
      <c r="Q1127" s="151">
        <v>1</v>
      </c>
    </row>
    <row r="1128" spans="1:17" hidden="1">
      <c r="A1128" s="151" t="s">
        <v>8484</v>
      </c>
      <c r="B1128" s="151" t="s">
        <v>642</v>
      </c>
      <c r="C1128" s="151" t="s">
        <v>8678</v>
      </c>
      <c r="D1128" s="151" t="s">
        <v>188</v>
      </c>
      <c r="E1128" s="151">
        <v>2016</v>
      </c>
      <c r="F1128" s="151" t="s">
        <v>188</v>
      </c>
      <c r="G1128" s="151" t="s">
        <v>188</v>
      </c>
      <c r="H1128" s="152">
        <v>42370</v>
      </c>
      <c r="I1128" s="151" t="s">
        <v>8486</v>
      </c>
      <c r="K1128" s="151" t="s">
        <v>8679</v>
      </c>
      <c r="L1128" s="151" t="s">
        <v>8678</v>
      </c>
      <c r="M1128" s="151" t="s">
        <v>1014</v>
      </c>
      <c r="N1128" s="151" t="s">
        <v>8488</v>
      </c>
      <c r="O1128" s="151" t="s">
        <v>8489</v>
      </c>
      <c r="P1128" s="151">
        <v>2836859.4402064001</v>
      </c>
      <c r="Q1128" s="151">
        <v>1</v>
      </c>
    </row>
    <row r="1129" spans="1:17" hidden="1">
      <c r="A1129" s="151" t="s">
        <v>8484</v>
      </c>
      <c r="B1129" s="151" t="s">
        <v>8498</v>
      </c>
      <c r="C1129" s="151" t="s">
        <v>698</v>
      </c>
      <c r="D1129" s="151" t="s">
        <v>188</v>
      </c>
      <c r="E1129" s="151">
        <v>2016</v>
      </c>
      <c r="F1129" s="151" t="s">
        <v>188</v>
      </c>
      <c r="G1129" s="151" t="s">
        <v>188</v>
      </c>
      <c r="H1129" s="152">
        <v>42370</v>
      </c>
      <c r="K1129" s="151" t="s">
        <v>8499</v>
      </c>
      <c r="L1129" s="151" t="s">
        <v>698</v>
      </c>
      <c r="M1129" s="151" t="s">
        <v>698</v>
      </c>
      <c r="N1129" s="151" t="s">
        <v>698</v>
      </c>
      <c r="O1129" s="151" t="s">
        <v>8489</v>
      </c>
      <c r="P1129" s="151">
        <v>0</v>
      </c>
      <c r="Q1129" s="151">
        <v>1</v>
      </c>
    </row>
    <row r="1130" spans="1:17" hidden="1">
      <c r="A1130" s="151" t="s">
        <v>8484</v>
      </c>
      <c r="B1130" s="151" t="s">
        <v>8498</v>
      </c>
      <c r="C1130" s="151" t="s">
        <v>8500</v>
      </c>
      <c r="D1130" s="151" t="s">
        <v>188</v>
      </c>
      <c r="E1130" s="151">
        <v>2016</v>
      </c>
      <c r="F1130" s="151" t="s">
        <v>188</v>
      </c>
      <c r="G1130" s="151" t="s">
        <v>188</v>
      </c>
      <c r="H1130" s="152">
        <v>42370</v>
      </c>
      <c r="K1130" s="151" t="s">
        <v>8501</v>
      </c>
      <c r="L1130" s="151" t="s">
        <v>8500</v>
      </c>
      <c r="M1130" s="151" t="s">
        <v>8500</v>
      </c>
      <c r="N1130" s="151" t="s">
        <v>8500</v>
      </c>
      <c r="O1130" s="151" t="s">
        <v>8489</v>
      </c>
      <c r="P1130" s="151">
        <v>0</v>
      </c>
      <c r="Q1130" s="151">
        <v>1</v>
      </c>
    </row>
    <row r="1131" spans="1:17" hidden="1">
      <c r="A1131" s="151" t="s">
        <v>8484</v>
      </c>
      <c r="B1131" s="151" t="s">
        <v>8498</v>
      </c>
      <c r="C1131" s="151" t="s">
        <v>8502</v>
      </c>
      <c r="D1131" s="151" t="s">
        <v>188</v>
      </c>
      <c r="E1131" s="151">
        <v>2016</v>
      </c>
      <c r="F1131" s="151" t="s">
        <v>188</v>
      </c>
      <c r="G1131" s="151" t="s">
        <v>188</v>
      </c>
      <c r="H1131" s="152">
        <v>42370</v>
      </c>
      <c r="K1131" s="151" t="s">
        <v>8503</v>
      </c>
      <c r="L1131" s="151" t="s">
        <v>8502</v>
      </c>
      <c r="M1131" s="151" t="s">
        <v>8502</v>
      </c>
      <c r="N1131" s="151" t="s">
        <v>8502</v>
      </c>
      <c r="O1131" s="151" t="s">
        <v>8489</v>
      </c>
      <c r="P1131" s="151">
        <v>14376.780250217</v>
      </c>
      <c r="Q1131" s="151">
        <v>1</v>
      </c>
    </row>
    <row r="1132" spans="1:17" hidden="1">
      <c r="A1132" s="151" t="s">
        <v>8484</v>
      </c>
      <c r="B1132" s="151" t="s">
        <v>8498</v>
      </c>
      <c r="C1132" s="151" t="s">
        <v>8504</v>
      </c>
      <c r="D1132" s="151" t="s">
        <v>188</v>
      </c>
      <c r="E1132" s="151">
        <v>2016</v>
      </c>
      <c r="F1132" s="151" t="s">
        <v>188</v>
      </c>
      <c r="G1132" s="151" t="s">
        <v>188</v>
      </c>
      <c r="H1132" s="152">
        <v>42370</v>
      </c>
      <c r="K1132" s="151" t="s">
        <v>8505</v>
      </c>
      <c r="L1132" s="151" t="s">
        <v>8504</v>
      </c>
      <c r="M1132" s="151" t="s">
        <v>8504</v>
      </c>
      <c r="N1132" s="151" t="s">
        <v>8504</v>
      </c>
      <c r="O1132" s="151" t="s">
        <v>8489</v>
      </c>
      <c r="P1132" s="151">
        <v>1041.5170784229999</v>
      </c>
      <c r="Q1132" s="151">
        <v>1</v>
      </c>
    </row>
    <row r="1133" spans="1:17" hidden="1">
      <c r="A1133" s="151" t="s">
        <v>8484</v>
      </c>
      <c r="B1133" s="151" t="s">
        <v>8506</v>
      </c>
      <c r="C1133" s="151" t="s">
        <v>8510</v>
      </c>
      <c r="D1133" s="151" t="s">
        <v>188</v>
      </c>
      <c r="E1133" s="151">
        <v>2016</v>
      </c>
      <c r="F1133" s="151" t="s">
        <v>188</v>
      </c>
      <c r="G1133" s="151" t="s">
        <v>188</v>
      </c>
      <c r="H1133" s="152">
        <v>42370</v>
      </c>
      <c r="I1133" s="151" t="s">
        <v>8506</v>
      </c>
      <c r="K1133" s="151" t="s">
        <v>8680</v>
      </c>
      <c r="L1133" s="151" t="s">
        <v>8510</v>
      </c>
      <c r="M1133" s="151" t="s">
        <v>8510</v>
      </c>
      <c r="N1133" s="151" t="s">
        <v>8512</v>
      </c>
      <c r="O1133" s="151" t="s">
        <v>8489</v>
      </c>
      <c r="P1133" s="151">
        <v>93150.519838014006</v>
      </c>
      <c r="Q1133" s="151">
        <v>1</v>
      </c>
    </row>
    <row r="1134" spans="1:17" hidden="1">
      <c r="A1134" s="151" t="s">
        <v>8484</v>
      </c>
      <c r="B1134" s="151" t="s">
        <v>8506</v>
      </c>
      <c r="C1134" s="151" t="s">
        <v>8516</v>
      </c>
      <c r="D1134" s="151" t="s">
        <v>188</v>
      </c>
      <c r="E1134" s="151">
        <v>2016</v>
      </c>
      <c r="F1134" s="151" t="s">
        <v>188</v>
      </c>
      <c r="G1134" s="151" t="s">
        <v>188</v>
      </c>
      <c r="H1134" s="152">
        <v>42370</v>
      </c>
      <c r="I1134" s="151" t="s">
        <v>8506</v>
      </c>
      <c r="K1134" s="151" t="s">
        <v>8681</v>
      </c>
      <c r="L1134" s="151" t="s">
        <v>8516</v>
      </c>
      <c r="M1134" s="151" t="s">
        <v>8516</v>
      </c>
      <c r="N1134" s="151" t="s">
        <v>8512</v>
      </c>
      <c r="O1134" s="151" t="s">
        <v>8489</v>
      </c>
      <c r="P1134" s="151">
        <v>5464.1610504760001</v>
      </c>
      <c r="Q1134" s="151">
        <v>1</v>
      </c>
    </row>
    <row r="1135" spans="1:17" hidden="1">
      <c r="A1135" s="151" t="s">
        <v>8518</v>
      </c>
      <c r="B1135" s="151" t="s">
        <v>8617</v>
      </c>
      <c r="C1135" s="151" t="s">
        <v>8682</v>
      </c>
      <c r="D1135" s="151" t="s">
        <v>188</v>
      </c>
      <c r="E1135" s="151">
        <v>2016</v>
      </c>
      <c r="F1135" s="151" t="s">
        <v>188</v>
      </c>
      <c r="G1135" s="151" t="s">
        <v>188</v>
      </c>
      <c r="H1135" s="152">
        <v>42370</v>
      </c>
      <c r="K1135" s="151" t="s">
        <v>8683</v>
      </c>
      <c r="L1135" s="151" t="s">
        <v>8682</v>
      </c>
      <c r="M1135" s="151" t="s">
        <v>8682</v>
      </c>
      <c r="N1135" s="151" t="s">
        <v>8682</v>
      </c>
      <c r="O1135" s="151" t="s">
        <v>8489</v>
      </c>
      <c r="P1135" s="151">
        <v>78565.582384195004</v>
      </c>
      <c r="Q1135" s="151">
        <v>1</v>
      </c>
    </row>
    <row r="1136" spans="1:17" hidden="1">
      <c r="A1136" s="151" t="s">
        <v>8518</v>
      </c>
      <c r="B1136" s="151" t="s">
        <v>8498</v>
      </c>
      <c r="C1136" s="151" t="s">
        <v>698</v>
      </c>
      <c r="D1136" s="151" t="s">
        <v>188</v>
      </c>
      <c r="E1136" s="151">
        <v>2016</v>
      </c>
      <c r="F1136" s="151" t="s">
        <v>188</v>
      </c>
      <c r="G1136" s="151" t="s">
        <v>188</v>
      </c>
      <c r="H1136" s="152">
        <v>42370</v>
      </c>
      <c r="K1136" s="151" t="s">
        <v>8499</v>
      </c>
      <c r="L1136" s="151" t="s">
        <v>698</v>
      </c>
      <c r="M1136" s="151" t="s">
        <v>698</v>
      </c>
      <c r="N1136" s="151" t="s">
        <v>698</v>
      </c>
      <c r="O1136" s="151" t="s">
        <v>8489</v>
      </c>
      <c r="P1136" s="151">
        <v>77.435053580000002</v>
      </c>
      <c r="Q1136" s="151">
        <v>1</v>
      </c>
    </row>
    <row r="1137" spans="1:17" hidden="1">
      <c r="A1137" s="151" t="s">
        <v>8518</v>
      </c>
      <c r="B1137" s="151" t="s">
        <v>8498</v>
      </c>
      <c r="C1137" s="151" t="s">
        <v>8500</v>
      </c>
      <c r="D1137" s="151" t="s">
        <v>188</v>
      </c>
      <c r="E1137" s="151">
        <v>2016</v>
      </c>
      <c r="F1137" s="151" t="s">
        <v>188</v>
      </c>
      <c r="G1137" s="151" t="s">
        <v>188</v>
      </c>
      <c r="H1137" s="152">
        <v>42370</v>
      </c>
      <c r="K1137" s="151" t="s">
        <v>8501</v>
      </c>
      <c r="L1137" s="151" t="s">
        <v>8500</v>
      </c>
      <c r="M1137" s="151" t="s">
        <v>8500</v>
      </c>
      <c r="N1137" s="151" t="s">
        <v>8500</v>
      </c>
      <c r="O1137" s="151" t="s">
        <v>8489</v>
      </c>
      <c r="P1137" s="151">
        <v>2818.1152930930002</v>
      </c>
      <c r="Q1137" s="151">
        <v>1</v>
      </c>
    </row>
    <row r="1138" spans="1:17" hidden="1">
      <c r="A1138" s="151" t="s">
        <v>8518</v>
      </c>
      <c r="B1138" s="151" t="s">
        <v>8498</v>
      </c>
      <c r="C1138" s="151" t="s">
        <v>8502</v>
      </c>
      <c r="D1138" s="151" t="s">
        <v>188</v>
      </c>
      <c r="E1138" s="151">
        <v>2016</v>
      </c>
      <c r="F1138" s="151" t="s">
        <v>188</v>
      </c>
      <c r="G1138" s="151" t="s">
        <v>188</v>
      </c>
      <c r="H1138" s="152">
        <v>42370</v>
      </c>
      <c r="K1138" s="151" t="s">
        <v>8503</v>
      </c>
      <c r="L1138" s="151" t="s">
        <v>8502</v>
      </c>
      <c r="M1138" s="151" t="s">
        <v>8502</v>
      </c>
      <c r="N1138" s="151" t="s">
        <v>8502</v>
      </c>
      <c r="O1138" s="151" t="s">
        <v>8489</v>
      </c>
      <c r="P1138" s="151">
        <v>1194.7238217019999</v>
      </c>
      <c r="Q1138" s="151">
        <v>1</v>
      </c>
    </row>
    <row r="1139" spans="1:17" hidden="1">
      <c r="A1139" s="151" t="s">
        <v>8518</v>
      </c>
      <c r="B1139" s="151" t="s">
        <v>8498</v>
      </c>
      <c r="C1139" s="151" t="s">
        <v>8504</v>
      </c>
      <c r="D1139" s="151" t="s">
        <v>188</v>
      </c>
      <c r="E1139" s="151">
        <v>2016</v>
      </c>
      <c r="F1139" s="151" t="s">
        <v>188</v>
      </c>
      <c r="G1139" s="151" t="s">
        <v>188</v>
      </c>
      <c r="H1139" s="152">
        <v>42370</v>
      </c>
      <c r="K1139" s="151" t="s">
        <v>8505</v>
      </c>
      <c r="L1139" s="151" t="s">
        <v>8504</v>
      </c>
      <c r="M1139" s="151" t="s">
        <v>8504</v>
      </c>
      <c r="N1139" s="151" t="s">
        <v>8504</v>
      </c>
      <c r="O1139" s="151" t="s">
        <v>8489</v>
      </c>
      <c r="P1139" s="151">
        <v>5446.0957765319999</v>
      </c>
      <c r="Q1139" s="151">
        <v>1</v>
      </c>
    </row>
    <row r="1140" spans="1:17" hidden="1">
      <c r="A1140" s="151" t="s">
        <v>8519</v>
      </c>
      <c r="B1140" s="151" t="s">
        <v>8498</v>
      </c>
      <c r="C1140" s="151" t="s">
        <v>698</v>
      </c>
      <c r="D1140" s="151" t="s">
        <v>188</v>
      </c>
      <c r="E1140" s="151">
        <v>2016</v>
      </c>
      <c r="F1140" s="151" t="s">
        <v>188</v>
      </c>
      <c r="G1140" s="151" t="s">
        <v>188</v>
      </c>
      <c r="H1140" s="152">
        <v>42370</v>
      </c>
      <c r="I1140" s="151" t="s">
        <v>8520</v>
      </c>
      <c r="K1140" s="151" t="s">
        <v>8499</v>
      </c>
      <c r="L1140" s="151" t="s">
        <v>698</v>
      </c>
      <c r="M1140" s="151" t="s">
        <v>698</v>
      </c>
      <c r="N1140" s="151" t="s">
        <v>698</v>
      </c>
      <c r="O1140" s="151" t="s">
        <v>8489</v>
      </c>
      <c r="P1140" s="151">
        <v>76447.449447168998</v>
      </c>
      <c r="Q1140" s="151">
        <v>1</v>
      </c>
    </row>
    <row r="1141" spans="1:17" hidden="1">
      <c r="A1141" s="151" t="s">
        <v>8519</v>
      </c>
      <c r="B1141" s="151" t="s">
        <v>8498</v>
      </c>
      <c r="C1141" s="151" t="s">
        <v>8522</v>
      </c>
      <c r="D1141" s="151" t="s">
        <v>188</v>
      </c>
      <c r="E1141" s="151">
        <v>2016</v>
      </c>
      <c r="F1141" s="151" t="s">
        <v>188</v>
      </c>
      <c r="G1141" s="151" t="s">
        <v>188</v>
      </c>
      <c r="H1141" s="152">
        <v>42370</v>
      </c>
      <c r="I1141" s="151" t="s">
        <v>8523</v>
      </c>
      <c r="K1141" s="151" t="s">
        <v>8524</v>
      </c>
      <c r="L1141" s="151" t="s">
        <v>8522</v>
      </c>
      <c r="M1141" s="151" t="s">
        <v>8522</v>
      </c>
      <c r="N1141" s="151" t="s">
        <v>8522</v>
      </c>
      <c r="O1141" s="151" t="s">
        <v>8489</v>
      </c>
      <c r="P1141" s="151">
        <v>50249.854140463001</v>
      </c>
      <c r="Q1141" s="151">
        <v>1</v>
      </c>
    </row>
    <row r="1142" spans="1:17" hidden="1">
      <c r="A1142" s="151" t="s">
        <v>8519</v>
      </c>
      <c r="B1142" s="151" t="s">
        <v>8498</v>
      </c>
      <c r="C1142" s="151" t="s">
        <v>8500</v>
      </c>
      <c r="D1142" s="151" t="s">
        <v>188</v>
      </c>
      <c r="E1142" s="151">
        <v>2016</v>
      </c>
      <c r="F1142" s="151" t="s">
        <v>188</v>
      </c>
      <c r="G1142" s="151" t="s">
        <v>188</v>
      </c>
      <c r="H1142" s="152">
        <v>42370</v>
      </c>
      <c r="I1142" s="151" t="s">
        <v>8520</v>
      </c>
      <c r="K1142" s="151" t="s">
        <v>8501</v>
      </c>
      <c r="L1142" s="151" t="s">
        <v>8500</v>
      </c>
      <c r="M1142" s="151" t="s">
        <v>8500</v>
      </c>
      <c r="N1142" s="151" t="s">
        <v>8500</v>
      </c>
      <c r="O1142" s="151" t="s">
        <v>8489</v>
      </c>
      <c r="P1142" s="151">
        <v>61054.232396248997</v>
      </c>
      <c r="Q1142" s="151">
        <v>1</v>
      </c>
    </row>
    <row r="1143" spans="1:17" hidden="1">
      <c r="A1143" s="151" t="s">
        <v>8519</v>
      </c>
      <c r="B1143" s="151" t="s">
        <v>8498</v>
      </c>
      <c r="C1143" s="151" t="s">
        <v>8502</v>
      </c>
      <c r="D1143" s="151" t="s">
        <v>188</v>
      </c>
      <c r="E1143" s="151">
        <v>2016</v>
      </c>
      <c r="F1143" s="151" t="s">
        <v>188</v>
      </c>
      <c r="G1143" s="151" t="s">
        <v>188</v>
      </c>
      <c r="H1143" s="152">
        <v>42370</v>
      </c>
      <c r="I1143" s="151" t="s">
        <v>8520</v>
      </c>
      <c r="K1143" s="151" t="s">
        <v>8503</v>
      </c>
      <c r="L1143" s="151" t="s">
        <v>8502</v>
      </c>
      <c r="M1143" s="151" t="s">
        <v>8502</v>
      </c>
      <c r="N1143" s="151" t="s">
        <v>8502</v>
      </c>
      <c r="O1143" s="151" t="s">
        <v>8489</v>
      </c>
      <c r="P1143" s="151">
        <v>195.46128639700001</v>
      </c>
      <c r="Q1143" s="151">
        <v>1</v>
      </c>
    </row>
    <row r="1144" spans="1:17" hidden="1">
      <c r="A1144" s="151" t="s">
        <v>8519</v>
      </c>
      <c r="B1144" s="151" t="s">
        <v>8498</v>
      </c>
      <c r="C1144" s="151" t="s">
        <v>8504</v>
      </c>
      <c r="D1144" s="151" t="s">
        <v>188</v>
      </c>
      <c r="E1144" s="151">
        <v>2016</v>
      </c>
      <c r="F1144" s="151" t="s">
        <v>188</v>
      </c>
      <c r="G1144" s="151" t="s">
        <v>188</v>
      </c>
      <c r="H1144" s="152">
        <v>42370</v>
      </c>
      <c r="I1144" s="151" t="s">
        <v>8520</v>
      </c>
      <c r="K1144" s="151" t="s">
        <v>8505</v>
      </c>
      <c r="L1144" s="151" t="s">
        <v>8504</v>
      </c>
      <c r="M1144" s="151" t="s">
        <v>8504</v>
      </c>
      <c r="N1144" s="151" t="s">
        <v>8504</v>
      </c>
      <c r="O1144" s="151" t="s">
        <v>8489</v>
      </c>
      <c r="P1144" s="151">
        <v>83735.447626655994</v>
      </c>
      <c r="Q1144" s="151">
        <v>1</v>
      </c>
    </row>
    <row r="1145" spans="1:17" hidden="1">
      <c r="A1145" s="151" t="s">
        <v>734</v>
      </c>
      <c r="B1145" s="151" t="s">
        <v>8498</v>
      </c>
      <c r="C1145" s="151" t="s">
        <v>698</v>
      </c>
      <c r="D1145" s="151" t="s">
        <v>188</v>
      </c>
      <c r="E1145" s="151">
        <v>2016</v>
      </c>
      <c r="F1145" s="151" t="s">
        <v>188</v>
      </c>
      <c r="G1145" s="151" t="s">
        <v>188</v>
      </c>
      <c r="H1145" s="152">
        <v>42370</v>
      </c>
      <c r="K1145" s="151" t="s">
        <v>8499</v>
      </c>
      <c r="L1145" s="151" t="s">
        <v>698</v>
      </c>
      <c r="M1145" s="151" t="s">
        <v>698</v>
      </c>
      <c r="N1145" s="151" t="s">
        <v>698</v>
      </c>
      <c r="O1145" s="151" t="s">
        <v>8489</v>
      </c>
      <c r="P1145" s="151">
        <v>7387.1835315039998</v>
      </c>
      <c r="Q1145" s="151">
        <v>1</v>
      </c>
    </row>
    <row r="1146" spans="1:17" hidden="1">
      <c r="A1146" s="151" t="s">
        <v>734</v>
      </c>
      <c r="B1146" s="151" t="s">
        <v>8498</v>
      </c>
      <c r="C1146" s="151" t="s">
        <v>8500</v>
      </c>
      <c r="D1146" s="151" t="s">
        <v>188</v>
      </c>
      <c r="E1146" s="151">
        <v>2016</v>
      </c>
      <c r="F1146" s="151" t="s">
        <v>188</v>
      </c>
      <c r="G1146" s="151" t="s">
        <v>188</v>
      </c>
      <c r="H1146" s="152">
        <v>42370</v>
      </c>
      <c r="K1146" s="151" t="s">
        <v>8501</v>
      </c>
      <c r="L1146" s="151" t="s">
        <v>8500</v>
      </c>
      <c r="M1146" s="151" t="s">
        <v>8500</v>
      </c>
      <c r="N1146" s="151" t="s">
        <v>8500</v>
      </c>
      <c r="O1146" s="151" t="s">
        <v>8489</v>
      </c>
      <c r="P1146" s="151">
        <v>5256.1692458409998</v>
      </c>
      <c r="Q1146" s="151">
        <v>1</v>
      </c>
    </row>
    <row r="1147" spans="1:17" hidden="1">
      <c r="A1147" s="151" t="s">
        <v>734</v>
      </c>
      <c r="B1147" s="151" t="s">
        <v>8498</v>
      </c>
      <c r="C1147" s="151" t="s">
        <v>8502</v>
      </c>
      <c r="D1147" s="151" t="s">
        <v>188</v>
      </c>
      <c r="E1147" s="151">
        <v>2016</v>
      </c>
      <c r="F1147" s="151" t="s">
        <v>188</v>
      </c>
      <c r="G1147" s="151" t="s">
        <v>188</v>
      </c>
      <c r="H1147" s="152">
        <v>42370</v>
      </c>
      <c r="K1147" s="151" t="s">
        <v>8503</v>
      </c>
      <c r="L1147" s="151" t="s">
        <v>8502</v>
      </c>
      <c r="M1147" s="151" t="s">
        <v>8502</v>
      </c>
      <c r="N1147" s="151" t="s">
        <v>8502</v>
      </c>
      <c r="O1147" s="151" t="s">
        <v>8489</v>
      </c>
      <c r="P1147" s="151">
        <v>3935.632869345</v>
      </c>
      <c r="Q1147" s="151">
        <v>1</v>
      </c>
    </row>
    <row r="1148" spans="1:17" hidden="1">
      <c r="A1148" s="151" t="s">
        <v>734</v>
      </c>
      <c r="B1148" s="151" t="s">
        <v>8498</v>
      </c>
      <c r="C1148" s="151" t="s">
        <v>8502</v>
      </c>
      <c r="D1148" s="151" t="s">
        <v>188</v>
      </c>
      <c r="E1148" s="151">
        <v>2016</v>
      </c>
      <c r="F1148" s="151" t="s">
        <v>188</v>
      </c>
      <c r="G1148" s="151" t="s">
        <v>188</v>
      </c>
      <c r="H1148" s="152">
        <v>42370</v>
      </c>
      <c r="K1148" s="151" t="s">
        <v>8503</v>
      </c>
      <c r="L1148" s="151" t="s">
        <v>8502</v>
      </c>
      <c r="M1148" s="151" t="s">
        <v>8502</v>
      </c>
      <c r="N1148" s="151" t="s">
        <v>8502</v>
      </c>
      <c r="O1148" s="151" t="s">
        <v>8489</v>
      </c>
      <c r="P1148" s="151">
        <v>4159.0103209589997</v>
      </c>
      <c r="Q1148" s="151">
        <v>1</v>
      </c>
    </row>
    <row r="1149" spans="1:17" hidden="1">
      <c r="A1149" s="151" t="s">
        <v>734</v>
      </c>
      <c r="B1149" s="151" t="s">
        <v>8498</v>
      </c>
      <c r="C1149" s="151" t="s">
        <v>8527</v>
      </c>
      <c r="D1149" s="151" t="s">
        <v>188</v>
      </c>
      <c r="E1149" s="151">
        <v>2016</v>
      </c>
      <c r="F1149" s="151" t="s">
        <v>188</v>
      </c>
      <c r="G1149" s="151" t="s">
        <v>188</v>
      </c>
      <c r="H1149" s="152">
        <v>42370</v>
      </c>
      <c r="K1149" s="151" t="s">
        <v>8505</v>
      </c>
      <c r="L1149" s="151" t="s">
        <v>8527</v>
      </c>
      <c r="M1149" s="151" t="s">
        <v>8527</v>
      </c>
      <c r="N1149" s="151" t="s">
        <v>8527</v>
      </c>
      <c r="O1149" s="151" t="s">
        <v>8489</v>
      </c>
      <c r="P1149" s="151">
        <v>231.94470436099999</v>
      </c>
      <c r="Q1149" s="151">
        <v>1</v>
      </c>
    </row>
    <row r="1150" spans="1:17" hidden="1">
      <c r="A1150" s="151" t="s">
        <v>734</v>
      </c>
      <c r="B1150" s="151" t="s">
        <v>8498</v>
      </c>
      <c r="C1150" s="151" t="s">
        <v>8527</v>
      </c>
      <c r="D1150" s="151" t="s">
        <v>188</v>
      </c>
      <c r="E1150" s="151">
        <v>2016</v>
      </c>
      <c r="F1150" s="151" t="s">
        <v>188</v>
      </c>
      <c r="G1150" s="151" t="s">
        <v>188</v>
      </c>
      <c r="H1150" s="152">
        <v>42370</v>
      </c>
      <c r="K1150" s="151" t="s">
        <v>8505</v>
      </c>
      <c r="L1150" s="151" t="s">
        <v>8527</v>
      </c>
      <c r="M1150" s="151" t="s">
        <v>8527</v>
      </c>
      <c r="N1150" s="151" t="s">
        <v>8527</v>
      </c>
      <c r="O1150" s="151" t="s">
        <v>8489</v>
      </c>
      <c r="P1150" s="151">
        <v>14688.341048402999</v>
      </c>
      <c r="Q1150" s="151">
        <v>1</v>
      </c>
    </row>
    <row r="1151" spans="1:17" hidden="1">
      <c r="A1151" s="151" t="s">
        <v>8532</v>
      </c>
      <c r="B1151" s="151" t="s">
        <v>8498</v>
      </c>
      <c r="C1151" s="151" t="s">
        <v>698</v>
      </c>
      <c r="D1151" s="151" t="s">
        <v>188</v>
      </c>
      <c r="E1151" s="151">
        <v>2016</v>
      </c>
      <c r="F1151" s="151" t="s">
        <v>188</v>
      </c>
      <c r="G1151" s="151" t="s">
        <v>188</v>
      </c>
      <c r="H1151" s="152">
        <v>42370</v>
      </c>
      <c r="K1151" s="151" t="s">
        <v>8499</v>
      </c>
      <c r="L1151" s="151" t="s">
        <v>698</v>
      </c>
      <c r="M1151" s="151" t="s">
        <v>698</v>
      </c>
      <c r="N1151" s="151" t="s">
        <v>698</v>
      </c>
      <c r="O1151" s="151" t="s">
        <v>8489</v>
      </c>
      <c r="P1151" s="151">
        <v>11.675038861999999</v>
      </c>
      <c r="Q1151" s="151">
        <v>1</v>
      </c>
    </row>
    <row r="1152" spans="1:17" hidden="1">
      <c r="A1152" s="151" t="s">
        <v>8532</v>
      </c>
      <c r="B1152" s="151" t="s">
        <v>8498</v>
      </c>
      <c r="C1152" s="151" t="s">
        <v>8500</v>
      </c>
      <c r="D1152" s="151" t="s">
        <v>188</v>
      </c>
      <c r="E1152" s="151">
        <v>2016</v>
      </c>
      <c r="F1152" s="151" t="s">
        <v>188</v>
      </c>
      <c r="G1152" s="151" t="s">
        <v>188</v>
      </c>
      <c r="H1152" s="152">
        <v>42370</v>
      </c>
      <c r="K1152" s="151" t="s">
        <v>8501</v>
      </c>
      <c r="L1152" s="151" t="s">
        <v>8500</v>
      </c>
      <c r="M1152" s="151" t="s">
        <v>8500</v>
      </c>
      <c r="N1152" s="151" t="s">
        <v>8500</v>
      </c>
      <c r="O1152" s="151" t="s">
        <v>8489</v>
      </c>
      <c r="P1152" s="151">
        <v>3796.7442206370001</v>
      </c>
      <c r="Q1152" s="151">
        <v>1</v>
      </c>
    </row>
    <row r="1153" spans="1:17" hidden="1">
      <c r="A1153" s="151" t="s">
        <v>8532</v>
      </c>
      <c r="B1153" s="151" t="s">
        <v>8498</v>
      </c>
      <c r="C1153" s="151" t="s">
        <v>8502</v>
      </c>
      <c r="D1153" s="151" t="s">
        <v>188</v>
      </c>
      <c r="E1153" s="151">
        <v>2016</v>
      </c>
      <c r="F1153" s="151" t="s">
        <v>188</v>
      </c>
      <c r="G1153" s="151" t="s">
        <v>188</v>
      </c>
      <c r="H1153" s="152">
        <v>42370</v>
      </c>
      <c r="K1153" s="151" t="s">
        <v>8503</v>
      </c>
      <c r="L1153" s="151" t="s">
        <v>8502</v>
      </c>
      <c r="M1153" s="151" t="s">
        <v>8502</v>
      </c>
      <c r="N1153" s="151" t="s">
        <v>8502</v>
      </c>
      <c r="O1153" s="151" t="s">
        <v>8489</v>
      </c>
      <c r="P1153" s="151">
        <v>1557.1255453690001</v>
      </c>
      <c r="Q1153" s="151">
        <v>1</v>
      </c>
    </row>
    <row r="1154" spans="1:17" hidden="1">
      <c r="A1154" s="151" t="s">
        <v>8532</v>
      </c>
      <c r="B1154" s="151" t="s">
        <v>8498</v>
      </c>
      <c r="C1154" s="151" t="s">
        <v>8527</v>
      </c>
      <c r="D1154" s="151" t="s">
        <v>188</v>
      </c>
      <c r="E1154" s="151">
        <v>2016</v>
      </c>
      <c r="F1154" s="151" t="s">
        <v>188</v>
      </c>
      <c r="G1154" s="151" t="s">
        <v>188</v>
      </c>
      <c r="H1154" s="152">
        <v>42370</v>
      </c>
      <c r="K1154" s="151" t="s">
        <v>8505</v>
      </c>
      <c r="L1154" s="151" t="s">
        <v>8527</v>
      </c>
      <c r="M1154" s="151" t="s">
        <v>8527</v>
      </c>
      <c r="N1154" s="151" t="s">
        <v>8527</v>
      </c>
      <c r="O1154" s="151" t="s">
        <v>8489</v>
      </c>
      <c r="P1154" s="151">
        <v>47466.777170524998</v>
      </c>
      <c r="Q1154" s="151">
        <v>1</v>
      </c>
    </row>
    <row r="1155" spans="1:17" hidden="1">
      <c r="A1155" s="151" t="s">
        <v>8532</v>
      </c>
      <c r="B1155" s="151" t="s">
        <v>8639</v>
      </c>
      <c r="C1155" s="151" t="s">
        <v>8669</v>
      </c>
      <c r="D1155" s="151" t="s">
        <v>188</v>
      </c>
      <c r="E1155" s="151">
        <v>2016</v>
      </c>
      <c r="F1155" s="151" t="s">
        <v>188</v>
      </c>
      <c r="G1155" s="151" t="s">
        <v>188</v>
      </c>
      <c r="H1155" s="152">
        <v>42370</v>
      </c>
      <c r="K1155" s="151" t="s">
        <v>8684</v>
      </c>
      <c r="L1155" s="151" t="s">
        <v>8669</v>
      </c>
      <c r="M1155" s="151" t="s">
        <v>1014</v>
      </c>
      <c r="N1155" s="151" t="s">
        <v>8488</v>
      </c>
      <c r="O1155" s="151" t="s">
        <v>8489</v>
      </c>
      <c r="P1155" s="151">
        <v>15668.768754483999</v>
      </c>
      <c r="Q1155" s="151">
        <v>1</v>
      </c>
    </row>
    <row r="1156" spans="1:17" hidden="1">
      <c r="A1156" s="151" t="s">
        <v>8533</v>
      </c>
      <c r="B1156" s="151" t="s">
        <v>8498</v>
      </c>
      <c r="C1156" s="151" t="s">
        <v>8534</v>
      </c>
      <c r="D1156" s="151" t="s">
        <v>188</v>
      </c>
      <c r="E1156" s="151">
        <v>2016</v>
      </c>
      <c r="F1156" s="151" t="s">
        <v>188</v>
      </c>
      <c r="G1156" s="151" t="s">
        <v>188</v>
      </c>
      <c r="H1156" s="152">
        <v>42370</v>
      </c>
      <c r="K1156" s="151" t="s">
        <v>8534</v>
      </c>
      <c r="L1156" s="151" t="s">
        <v>8534</v>
      </c>
      <c r="M1156" s="151" t="s">
        <v>8534</v>
      </c>
      <c r="N1156" s="151" t="s">
        <v>8534</v>
      </c>
      <c r="O1156" s="151" t="s">
        <v>8489</v>
      </c>
      <c r="P1156" s="151">
        <v>37446.044455287003</v>
      </c>
      <c r="Q1156" s="151">
        <v>1</v>
      </c>
    </row>
    <row r="1157" spans="1:17" hidden="1">
      <c r="A1157" s="151" t="s">
        <v>8533</v>
      </c>
      <c r="B1157" s="151" t="s">
        <v>8498</v>
      </c>
      <c r="C1157" s="151" t="s">
        <v>8535</v>
      </c>
      <c r="D1157" s="151" t="s">
        <v>188</v>
      </c>
      <c r="E1157" s="151">
        <v>2016</v>
      </c>
      <c r="F1157" s="151" t="s">
        <v>188</v>
      </c>
      <c r="G1157" s="151" t="s">
        <v>188</v>
      </c>
      <c r="H1157" s="152">
        <v>42370</v>
      </c>
      <c r="K1157" s="151" t="s">
        <v>8536</v>
      </c>
      <c r="L1157" s="151" t="s">
        <v>8535</v>
      </c>
      <c r="M1157" s="151" t="s">
        <v>8535</v>
      </c>
      <c r="N1157" s="151" t="s">
        <v>8535</v>
      </c>
      <c r="O1157" s="151" t="s">
        <v>8489</v>
      </c>
      <c r="P1157" s="151">
        <v>0</v>
      </c>
      <c r="Q1157" s="151">
        <v>1</v>
      </c>
    </row>
    <row r="1158" spans="1:17" hidden="1">
      <c r="A1158" s="151" t="s">
        <v>8533</v>
      </c>
      <c r="B1158" s="151" t="s">
        <v>8498</v>
      </c>
      <c r="C1158" s="151" t="s">
        <v>8535</v>
      </c>
      <c r="D1158" s="151" t="s">
        <v>188</v>
      </c>
      <c r="E1158" s="151">
        <v>2016</v>
      </c>
      <c r="F1158" s="151" t="s">
        <v>188</v>
      </c>
      <c r="G1158" s="151" t="s">
        <v>188</v>
      </c>
      <c r="H1158" s="152">
        <v>42370</v>
      </c>
      <c r="K1158" s="151" t="s">
        <v>8537</v>
      </c>
      <c r="L1158" s="151" t="s">
        <v>8535</v>
      </c>
      <c r="M1158" s="151" t="s">
        <v>8535</v>
      </c>
      <c r="N1158" s="151" t="s">
        <v>8535</v>
      </c>
      <c r="O1158" s="151" t="s">
        <v>8489</v>
      </c>
      <c r="P1158" s="151">
        <v>0</v>
      </c>
      <c r="Q1158" s="151">
        <v>1</v>
      </c>
    </row>
    <row r="1159" spans="1:17" hidden="1">
      <c r="A1159" s="151" t="s">
        <v>8533</v>
      </c>
      <c r="B1159" s="151" t="s">
        <v>8498</v>
      </c>
      <c r="C1159" s="151" t="s">
        <v>8535</v>
      </c>
      <c r="D1159" s="151" t="s">
        <v>188</v>
      </c>
      <c r="E1159" s="151">
        <v>2016</v>
      </c>
      <c r="F1159" s="151" t="s">
        <v>188</v>
      </c>
      <c r="G1159" s="151" t="s">
        <v>188</v>
      </c>
      <c r="H1159" s="152">
        <v>42370</v>
      </c>
      <c r="K1159" s="151" t="s">
        <v>8538</v>
      </c>
      <c r="L1159" s="151" t="s">
        <v>8535</v>
      </c>
      <c r="M1159" s="151" t="s">
        <v>8535</v>
      </c>
      <c r="N1159" s="151" t="s">
        <v>8535</v>
      </c>
      <c r="O1159" s="151" t="s">
        <v>8489</v>
      </c>
      <c r="P1159" s="151">
        <v>414.94862490000003</v>
      </c>
      <c r="Q1159" s="151">
        <v>1</v>
      </c>
    </row>
    <row r="1160" spans="1:17" hidden="1">
      <c r="A1160" s="151" t="s">
        <v>8533</v>
      </c>
      <c r="B1160" s="151" t="s">
        <v>8498</v>
      </c>
      <c r="C1160" s="151" t="s">
        <v>8539</v>
      </c>
      <c r="D1160" s="151" t="s">
        <v>188</v>
      </c>
      <c r="E1160" s="151">
        <v>2016</v>
      </c>
      <c r="F1160" s="151" t="s">
        <v>188</v>
      </c>
      <c r="G1160" s="151" t="s">
        <v>188</v>
      </c>
      <c r="H1160" s="152">
        <v>42370</v>
      </c>
      <c r="K1160" s="151" t="s">
        <v>8540</v>
      </c>
      <c r="L1160" s="151" t="s">
        <v>8539</v>
      </c>
      <c r="M1160" s="151" t="s">
        <v>8539</v>
      </c>
      <c r="N1160" s="151" t="s">
        <v>8539</v>
      </c>
      <c r="O1160" s="151" t="s">
        <v>8489</v>
      </c>
      <c r="P1160" s="151">
        <v>8492.5963291999997</v>
      </c>
      <c r="Q1160" s="151">
        <v>1</v>
      </c>
    </row>
    <row r="1161" spans="1:17" hidden="1">
      <c r="A1161" s="151" t="s">
        <v>8533</v>
      </c>
      <c r="B1161" s="151" t="s">
        <v>8498</v>
      </c>
      <c r="C1161" s="151" t="s">
        <v>8541</v>
      </c>
      <c r="D1161" s="151" t="s">
        <v>188</v>
      </c>
      <c r="E1161" s="151">
        <v>2016</v>
      </c>
      <c r="F1161" s="151" t="s">
        <v>188</v>
      </c>
      <c r="G1161" s="151" t="s">
        <v>188</v>
      </c>
      <c r="H1161" s="152">
        <v>42370</v>
      </c>
      <c r="K1161" s="151" t="s">
        <v>8542</v>
      </c>
      <c r="L1161" s="151" t="s">
        <v>8541</v>
      </c>
      <c r="M1161" s="151" t="s">
        <v>8541</v>
      </c>
      <c r="N1161" s="151" t="s">
        <v>8541</v>
      </c>
      <c r="O1161" s="151" t="s">
        <v>8489</v>
      </c>
      <c r="P1161" s="151">
        <v>169529.84430999999</v>
      </c>
      <c r="Q1161" s="151">
        <v>1</v>
      </c>
    </row>
    <row r="1162" spans="1:17" hidden="1">
      <c r="A1162" s="151" t="s">
        <v>8533</v>
      </c>
      <c r="B1162" s="151" t="s">
        <v>8498</v>
      </c>
      <c r="C1162" s="151" t="s">
        <v>8543</v>
      </c>
      <c r="D1162" s="151" t="s">
        <v>188</v>
      </c>
      <c r="E1162" s="151">
        <v>2016</v>
      </c>
      <c r="F1162" s="151" t="s">
        <v>188</v>
      </c>
      <c r="G1162" s="151" t="s">
        <v>188</v>
      </c>
      <c r="H1162" s="152">
        <v>42370</v>
      </c>
      <c r="K1162" s="151" t="s">
        <v>8544</v>
      </c>
      <c r="L1162" s="151" t="s">
        <v>8543</v>
      </c>
      <c r="M1162" s="151" t="s">
        <v>8543</v>
      </c>
      <c r="N1162" s="151" t="s">
        <v>8543</v>
      </c>
      <c r="O1162" s="151" t="s">
        <v>8489</v>
      </c>
      <c r="P1162" s="151">
        <v>1578.65417284</v>
      </c>
      <c r="Q1162" s="151">
        <v>1</v>
      </c>
    </row>
    <row r="1163" spans="1:17" hidden="1">
      <c r="A1163" s="151" t="s">
        <v>8533</v>
      </c>
      <c r="B1163" s="151" t="s">
        <v>8498</v>
      </c>
      <c r="C1163" s="151" t="s">
        <v>8545</v>
      </c>
      <c r="D1163" s="151" t="s">
        <v>188</v>
      </c>
      <c r="E1163" s="151">
        <v>2016</v>
      </c>
      <c r="F1163" s="151" t="s">
        <v>188</v>
      </c>
      <c r="G1163" s="151" t="s">
        <v>188</v>
      </c>
      <c r="H1163" s="152">
        <v>42370</v>
      </c>
      <c r="K1163" s="151" t="s">
        <v>8545</v>
      </c>
      <c r="L1163" s="151" t="s">
        <v>8545</v>
      </c>
      <c r="M1163" s="151" t="s">
        <v>8545</v>
      </c>
      <c r="N1163" s="151" t="s">
        <v>8545</v>
      </c>
      <c r="O1163" s="151" t="s">
        <v>8489</v>
      </c>
      <c r="P1163" s="151">
        <v>777.91409999999996</v>
      </c>
      <c r="Q1163" s="151">
        <v>1</v>
      </c>
    </row>
    <row r="1164" spans="1:17" hidden="1">
      <c r="A1164" s="151" t="s">
        <v>8533</v>
      </c>
      <c r="B1164" s="151" t="s">
        <v>8498</v>
      </c>
      <c r="C1164" s="151" t="s">
        <v>8546</v>
      </c>
      <c r="D1164" s="151" t="s">
        <v>188</v>
      </c>
      <c r="E1164" s="151">
        <v>2016</v>
      </c>
      <c r="F1164" s="151" t="s">
        <v>188</v>
      </c>
      <c r="G1164" s="151" t="s">
        <v>188</v>
      </c>
      <c r="H1164" s="152">
        <v>42370</v>
      </c>
      <c r="K1164" s="151" t="s">
        <v>8547</v>
      </c>
      <c r="L1164" s="151" t="s">
        <v>8546</v>
      </c>
      <c r="M1164" s="151" t="s">
        <v>8546</v>
      </c>
      <c r="N1164" s="151" t="s">
        <v>8546</v>
      </c>
      <c r="O1164" s="151" t="s">
        <v>8489</v>
      </c>
      <c r="P1164" s="151">
        <v>3484.3331958640001</v>
      </c>
      <c r="Q1164" s="151">
        <v>1</v>
      </c>
    </row>
    <row r="1165" spans="1:17" hidden="1">
      <c r="A1165" s="151" t="s">
        <v>8533</v>
      </c>
      <c r="B1165" s="151" t="s">
        <v>8498</v>
      </c>
      <c r="C1165" s="151" t="s">
        <v>8548</v>
      </c>
      <c r="D1165" s="151" t="s">
        <v>188</v>
      </c>
      <c r="E1165" s="151">
        <v>2016</v>
      </c>
      <c r="F1165" s="151" t="s">
        <v>188</v>
      </c>
      <c r="G1165" s="151" t="s">
        <v>188</v>
      </c>
      <c r="H1165" s="152">
        <v>42370</v>
      </c>
      <c r="K1165" s="151" t="s">
        <v>817</v>
      </c>
      <c r="L1165" s="151" t="s">
        <v>8548</v>
      </c>
      <c r="M1165" s="151" t="s">
        <v>8548</v>
      </c>
      <c r="N1165" s="151" t="s">
        <v>8548</v>
      </c>
      <c r="O1165" s="151" t="s">
        <v>8489</v>
      </c>
      <c r="P1165" s="151">
        <v>0</v>
      </c>
      <c r="Q1165" s="151">
        <v>1</v>
      </c>
    </row>
    <row r="1166" spans="1:17" hidden="1">
      <c r="A1166" s="151" t="s">
        <v>8533</v>
      </c>
      <c r="B1166" s="151" t="s">
        <v>8498</v>
      </c>
      <c r="C1166" s="151" t="s">
        <v>8548</v>
      </c>
      <c r="D1166" s="151" t="s">
        <v>188</v>
      </c>
      <c r="E1166" s="151">
        <v>2016</v>
      </c>
      <c r="F1166" s="151" t="s">
        <v>188</v>
      </c>
      <c r="G1166" s="151" t="s">
        <v>188</v>
      </c>
      <c r="H1166" s="152">
        <v>42370</v>
      </c>
      <c r="K1166" s="151" t="s">
        <v>8549</v>
      </c>
      <c r="L1166" s="151" t="s">
        <v>8548</v>
      </c>
      <c r="M1166" s="151" t="s">
        <v>8548</v>
      </c>
      <c r="N1166" s="151" t="s">
        <v>8548</v>
      </c>
      <c r="O1166" s="151" t="s">
        <v>8489</v>
      </c>
      <c r="P1166" s="151">
        <v>294739.23547441501</v>
      </c>
      <c r="Q1166" s="151">
        <v>1</v>
      </c>
    </row>
    <row r="1167" spans="1:17" hidden="1">
      <c r="A1167" s="151" t="s">
        <v>8533</v>
      </c>
      <c r="B1167" s="151" t="s">
        <v>8498</v>
      </c>
      <c r="C1167" s="151" t="s">
        <v>8550</v>
      </c>
      <c r="D1167" s="151" t="s">
        <v>188</v>
      </c>
      <c r="E1167" s="151">
        <v>2016</v>
      </c>
      <c r="F1167" s="151" t="s">
        <v>188</v>
      </c>
      <c r="G1167" s="151" t="s">
        <v>188</v>
      </c>
      <c r="H1167" s="152">
        <v>42370</v>
      </c>
      <c r="K1167" s="151" t="s">
        <v>8551</v>
      </c>
      <c r="L1167" s="151" t="s">
        <v>8550</v>
      </c>
      <c r="M1167" s="151" t="s">
        <v>8550</v>
      </c>
      <c r="N1167" s="151" t="s">
        <v>8550</v>
      </c>
      <c r="O1167" s="151" t="s">
        <v>8489</v>
      </c>
      <c r="P1167" s="151">
        <v>79414.784966000007</v>
      </c>
      <c r="Q1167" s="151">
        <v>1</v>
      </c>
    </row>
    <row r="1168" spans="1:17" hidden="1">
      <c r="A1168" s="151" t="s">
        <v>8533</v>
      </c>
      <c r="B1168" s="151" t="s">
        <v>8498</v>
      </c>
      <c r="C1168" s="151" t="s">
        <v>8552</v>
      </c>
      <c r="D1168" s="151" t="s">
        <v>188</v>
      </c>
      <c r="E1168" s="151">
        <v>2016</v>
      </c>
      <c r="F1168" s="151" t="s">
        <v>188</v>
      </c>
      <c r="G1168" s="151" t="s">
        <v>188</v>
      </c>
      <c r="H1168" s="152">
        <v>42370</v>
      </c>
      <c r="K1168" s="151" t="s">
        <v>8552</v>
      </c>
      <c r="L1168" s="151" t="s">
        <v>8552</v>
      </c>
      <c r="M1168" s="151" t="s">
        <v>8552</v>
      </c>
      <c r="N1168" s="151" t="s">
        <v>8552</v>
      </c>
      <c r="O1168" s="151" t="s">
        <v>8489</v>
      </c>
      <c r="P1168" s="151">
        <v>18544.149268514</v>
      </c>
      <c r="Q1168" s="151">
        <v>1</v>
      </c>
    </row>
    <row r="1169" spans="1:17" hidden="1">
      <c r="A1169" s="151" t="s">
        <v>8533</v>
      </c>
      <c r="B1169" s="151" t="s">
        <v>8498</v>
      </c>
      <c r="C1169" s="151" t="s">
        <v>8553</v>
      </c>
      <c r="D1169" s="151" t="s">
        <v>188</v>
      </c>
      <c r="E1169" s="151">
        <v>2016</v>
      </c>
      <c r="F1169" s="151" t="s">
        <v>188</v>
      </c>
      <c r="G1169" s="151" t="s">
        <v>188</v>
      </c>
      <c r="H1169" s="152">
        <v>42370</v>
      </c>
      <c r="K1169" s="151" t="s">
        <v>8553</v>
      </c>
      <c r="L1169" s="151" t="s">
        <v>8553</v>
      </c>
      <c r="M1169" s="151" t="s">
        <v>8553</v>
      </c>
      <c r="N1169" s="151" t="s">
        <v>8553</v>
      </c>
      <c r="O1169" s="151" t="s">
        <v>8489</v>
      </c>
      <c r="P1169" s="151">
        <v>349.30978900000002</v>
      </c>
      <c r="Q1169" s="151">
        <v>1</v>
      </c>
    </row>
    <row r="1170" spans="1:17" hidden="1">
      <c r="A1170" s="151" t="s">
        <v>732</v>
      </c>
      <c r="B1170" s="151" t="s">
        <v>8498</v>
      </c>
      <c r="C1170" s="151" t="s">
        <v>8554</v>
      </c>
      <c r="D1170" s="151" t="s">
        <v>188</v>
      </c>
      <c r="E1170" s="151">
        <v>2016</v>
      </c>
      <c r="F1170" s="151" t="s">
        <v>188</v>
      </c>
      <c r="G1170" s="151" t="s">
        <v>188</v>
      </c>
      <c r="H1170" s="152">
        <v>42370</v>
      </c>
      <c r="I1170" s="151" t="s">
        <v>8555</v>
      </c>
      <c r="K1170" s="151" t="s">
        <v>8556</v>
      </c>
      <c r="L1170" s="151" t="s">
        <v>8554</v>
      </c>
      <c r="M1170" s="151" t="s">
        <v>8554</v>
      </c>
      <c r="N1170" s="151" t="s">
        <v>8554</v>
      </c>
      <c r="O1170" s="151" t="s">
        <v>8489</v>
      </c>
      <c r="P1170" s="151">
        <v>0</v>
      </c>
      <c r="Q1170" s="151">
        <v>1</v>
      </c>
    </row>
    <row r="1171" spans="1:17" hidden="1">
      <c r="A1171" s="151" t="s">
        <v>732</v>
      </c>
      <c r="B1171" s="151" t="s">
        <v>8498</v>
      </c>
      <c r="C1171" s="151" t="s">
        <v>698</v>
      </c>
      <c r="D1171" s="151" t="s">
        <v>188</v>
      </c>
      <c r="E1171" s="151">
        <v>2016</v>
      </c>
      <c r="F1171" s="151" t="s">
        <v>188</v>
      </c>
      <c r="G1171" s="151" t="s">
        <v>188</v>
      </c>
      <c r="H1171" s="152">
        <v>42370</v>
      </c>
      <c r="I1171" s="151" t="s">
        <v>8557</v>
      </c>
      <c r="K1171" s="151" t="s">
        <v>8558</v>
      </c>
      <c r="L1171" s="151" t="s">
        <v>698</v>
      </c>
      <c r="M1171" s="151" t="s">
        <v>698</v>
      </c>
      <c r="N1171" s="151" t="s">
        <v>698</v>
      </c>
      <c r="O1171" s="151" t="s">
        <v>8489</v>
      </c>
      <c r="P1171" s="151">
        <v>0</v>
      </c>
      <c r="Q1171" s="151">
        <v>1</v>
      </c>
    </row>
    <row r="1172" spans="1:17" hidden="1">
      <c r="A1172" s="151" t="s">
        <v>732</v>
      </c>
      <c r="B1172" s="151" t="s">
        <v>8498</v>
      </c>
      <c r="C1172" s="151" t="s">
        <v>8559</v>
      </c>
      <c r="D1172" s="151" t="s">
        <v>188</v>
      </c>
      <c r="E1172" s="151">
        <v>2016</v>
      </c>
      <c r="F1172" s="151" t="s">
        <v>188</v>
      </c>
      <c r="G1172" s="151" t="s">
        <v>188</v>
      </c>
      <c r="H1172" s="152">
        <v>42370</v>
      </c>
      <c r="I1172" s="151" t="s">
        <v>8555</v>
      </c>
      <c r="K1172" s="151" t="s">
        <v>8560</v>
      </c>
      <c r="L1172" s="151" t="s">
        <v>8559</v>
      </c>
      <c r="M1172" s="151" t="s">
        <v>8559</v>
      </c>
      <c r="N1172" s="151" t="s">
        <v>8559</v>
      </c>
      <c r="O1172" s="151" t="s">
        <v>8489</v>
      </c>
      <c r="P1172" s="151">
        <v>0</v>
      </c>
      <c r="Q1172" s="151">
        <v>1</v>
      </c>
    </row>
    <row r="1173" spans="1:17" hidden="1">
      <c r="A1173" s="151" t="s">
        <v>732</v>
      </c>
      <c r="B1173" s="151" t="s">
        <v>8498</v>
      </c>
      <c r="C1173" s="151" t="s">
        <v>8646</v>
      </c>
      <c r="D1173" s="151" t="s">
        <v>188</v>
      </c>
      <c r="E1173" s="151">
        <v>2016</v>
      </c>
      <c r="F1173" s="151" t="s">
        <v>188</v>
      </c>
      <c r="G1173" s="151" t="s">
        <v>188</v>
      </c>
      <c r="H1173" s="152">
        <v>42370</v>
      </c>
      <c r="I1173" s="151" t="s">
        <v>8555</v>
      </c>
      <c r="K1173" s="151" t="s">
        <v>8647</v>
      </c>
      <c r="L1173" s="151" t="s">
        <v>8646</v>
      </c>
      <c r="M1173" s="151" t="s">
        <v>8646</v>
      </c>
      <c r="N1173" s="151" t="s">
        <v>8646</v>
      </c>
      <c r="O1173" s="151" t="s">
        <v>8489</v>
      </c>
      <c r="P1173" s="151">
        <v>3658.7199724000002</v>
      </c>
      <c r="Q1173" s="151">
        <v>1</v>
      </c>
    </row>
    <row r="1174" spans="1:17" hidden="1">
      <c r="A1174" s="151" t="s">
        <v>732</v>
      </c>
      <c r="B1174" s="151" t="s">
        <v>8498</v>
      </c>
      <c r="C1174" s="151" t="s">
        <v>733</v>
      </c>
      <c r="D1174" s="151" t="s">
        <v>188</v>
      </c>
      <c r="E1174" s="151">
        <v>2016</v>
      </c>
      <c r="F1174" s="151" t="s">
        <v>188</v>
      </c>
      <c r="G1174" s="151" t="s">
        <v>188</v>
      </c>
      <c r="H1174" s="152">
        <v>42370</v>
      </c>
      <c r="I1174" s="151" t="s">
        <v>8555</v>
      </c>
      <c r="K1174" s="151" t="s">
        <v>8561</v>
      </c>
      <c r="L1174" s="151" t="s">
        <v>733</v>
      </c>
      <c r="M1174" s="151" t="s">
        <v>733</v>
      </c>
      <c r="N1174" s="151" t="s">
        <v>733</v>
      </c>
      <c r="O1174" s="151" t="s">
        <v>8489</v>
      </c>
      <c r="P1174" s="151">
        <v>121.735560127</v>
      </c>
      <c r="Q1174" s="151">
        <v>1</v>
      </c>
    </row>
    <row r="1175" spans="1:17" hidden="1">
      <c r="A1175" s="151" t="s">
        <v>732</v>
      </c>
      <c r="B1175" s="151" t="s">
        <v>8498</v>
      </c>
      <c r="C1175" s="151" t="s">
        <v>8562</v>
      </c>
      <c r="D1175" s="151" t="s">
        <v>188</v>
      </c>
      <c r="E1175" s="151">
        <v>2016</v>
      </c>
      <c r="F1175" s="151" t="s">
        <v>188</v>
      </c>
      <c r="G1175" s="151" t="s">
        <v>188</v>
      </c>
      <c r="H1175" s="152">
        <v>42370</v>
      </c>
      <c r="I1175" s="151" t="s">
        <v>8555</v>
      </c>
      <c r="K1175" s="151" t="s">
        <v>8563</v>
      </c>
      <c r="L1175" s="151" t="s">
        <v>8562</v>
      </c>
      <c r="M1175" s="151" t="s">
        <v>8562</v>
      </c>
      <c r="N1175" s="151" t="s">
        <v>8562</v>
      </c>
      <c r="O1175" s="151" t="s">
        <v>8489</v>
      </c>
      <c r="P1175" s="151">
        <v>59.445753998999997</v>
      </c>
      <c r="Q1175" s="151">
        <v>1</v>
      </c>
    </row>
    <row r="1176" spans="1:17" hidden="1">
      <c r="A1176" s="151" t="s">
        <v>732</v>
      </c>
      <c r="B1176" s="151" t="s">
        <v>8498</v>
      </c>
      <c r="C1176" s="151" t="s">
        <v>8500</v>
      </c>
      <c r="D1176" s="151" t="s">
        <v>188</v>
      </c>
      <c r="E1176" s="151">
        <v>2016</v>
      </c>
      <c r="F1176" s="151" t="s">
        <v>188</v>
      </c>
      <c r="G1176" s="151" t="s">
        <v>188</v>
      </c>
      <c r="H1176" s="152">
        <v>42370</v>
      </c>
      <c r="I1176" s="151" t="s">
        <v>8557</v>
      </c>
      <c r="K1176" s="151" t="s">
        <v>8564</v>
      </c>
      <c r="L1176" s="151" t="s">
        <v>8500</v>
      </c>
      <c r="M1176" s="151" t="s">
        <v>8500</v>
      </c>
      <c r="N1176" s="151" t="s">
        <v>8500</v>
      </c>
      <c r="O1176" s="151" t="s">
        <v>8489</v>
      </c>
      <c r="P1176" s="151">
        <v>0</v>
      </c>
      <c r="Q1176" s="151">
        <v>1</v>
      </c>
    </row>
    <row r="1177" spans="1:17" hidden="1">
      <c r="A1177" s="151" t="s">
        <v>732</v>
      </c>
      <c r="B1177" s="151" t="s">
        <v>8498</v>
      </c>
      <c r="C1177" s="151" t="s">
        <v>8500</v>
      </c>
      <c r="D1177" s="151" t="s">
        <v>188</v>
      </c>
      <c r="E1177" s="151">
        <v>2016</v>
      </c>
      <c r="F1177" s="151" t="s">
        <v>188</v>
      </c>
      <c r="G1177" s="151" t="s">
        <v>188</v>
      </c>
      <c r="H1177" s="152">
        <v>42370</v>
      </c>
      <c r="I1177" s="151" t="s">
        <v>8557</v>
      </c>
      <c r="K1177" s="151" t="s">
        <v>8565</v>
      </c>
      <c r="L1177" s="151" t="s">
        <v>8500</v>
      </c>
      <c r="M1177" s="151" t="s">
        <v>8500</v>
      </c>
      <c r="N1177" s="151" t="s">
        <v>8500</v>
      </c>
      <c r="O1177" s="151" t="s">
        <v>8489</v>
      </c>
      <c r="P1177" s="151">
        <v>37.990613977000002</v>
      </c>
      <c r="Q1177" s="151">
        <v>1</v>
      </c>
    </row>
    <row r="1178" spans="1:17" hidden="1">
      <c r="A1178" s="151" t="s">
        <v>732</v>
      </c>
      <c r="B1178" s="151" t="s">
        <v>8498</v>
      </c>
      <c r="C1178" s="151" t="s">
        <v>8502</v>
      </c>
      <c r="D1178" s="151" t="s">
        <v>188</v>
      </c>
      <c r="E1178" s="151">
        <v>2016</v>
      </c>
      <c r="F1178" s="151" t="s">
        <v>188</v>
      </c>
      <c r="G1178" s="151" t="s">
        <v>188</v>
      </c>
      <c r="H1178" s="152">
        <v>42370</v>
      </c>
      <c r="I1178" s="151" t="s">
        <v>8557</v>
      </c>
      <c r="K1178" s="151" t="s">
        <v>8566</v>
      </c>
      <c r="L1178" s="151" t="s">
        <v>8502</v>
      </c>
      <c r="M1178" s="151" t="s">
        <v>8502</v>
      </c>
      <c r="N1178" s="151" t="s">
        <v>8502</v>
      </c>
      <c r="O1178" s="151" t="s">
        <v>8489</v>
      </c>
      <c r="P1178" s="151">
        <v>1.0433618840000001</v>
      </c>
      <c r="Q1178" s="151">
        <v>1</v>
      </c>
    </row>
    <row r="1179" spans="1:17" hidden="1">
      <c r="A1179" s="151" t="s">
        <v>732</v>
      </c>
      <c r="B1179" s="151" t="s">
        <v>8498</v>
      </c>
      <c r="C1179" s="151" t="s">
        <v>8502</v>
      </c>
      <c r="D1179" s="151" t="s">
        <v>188</v>
      </c>
      <c r="E1179" s="151">
        <v>2016</v>
      </c>
      <c r="F1179" s="151" t="s">
        <v>188</v>
      </c>
      <c r="G1179" s="151" t="s">
        <v>188</v>
      </c>
      <c r="H1179" s="152">
        <v>42370</v>
      </c>
      <c r="I1179" s="151" t="s">
        <v>8557</v>
      </c>
      <c r="K1179" s="151" t="s">
        <v>8567</v>
      </c>
      <c r="L1179" s="151" t="s">
        <v>8502</v>
      </c>
      <c r="M1179" s="151" t="s">
        <v>8502</v>
      </c>
      <c r="N1179" s="151" t="s">
        <v>8502</v>
      </c>
      <c r="O1179" s="151" t="s">
        <v>8489</v>
      </c>
      <c r="P1179" s="151">
        <v>0.10639567799999999</v>
      </c>
      <c r="Q1179" s="151">
        <v>1</v>
      </c>
    </row>
    <row r="1180" spans="1:17" hidden="1">
      <c r="A1180" s="151" t="s">
        <v>732</v>
      </c>
      <c r="B1180" s="151" t="s">
        <v>8498</v>
      </c>
      <c r="C1180" s="151" t="s">
        <v>8502</v>
      </c>
      <c r="D1180" s="151" t="s">
        <v>188</v>
      </c>
      <c r="E1180" s="151">
        <v>2016</v>
      </c>
      <c r="F1180" s="151" t="s">
        <v>188</v>
      </c>
      <c r="G1180" s="151" t="s">
        <v>188</v>
      </c>
      <c r="H1180" s="152">
        <v>42370</v>
      </c>
      <c r="I1180" s="151" t="s">
        <v>8557</v>
      </c>
      <c r="K1180" s="151" t="s">
        <v>8568</v>
      </c>
      <c r="L1180" s="151" t="s">
        <v>8502</v>
      </c>
      <c r="M1180" s="151" t="s">
        <v>8502</v>
      </c>
      <c r="N1180" s="151" t="s">
        <v>8502</v>
      </c>
      <c r="O1180" s="151" t="s">
        <v>8489</v>
      </c>
      <c r="P1180" s="151">
        <v>0</v>
      </c>
      <c r="Q1180" s="151">
        <v>1</v>
      </c>
    </row>
    <row r="1181" spans="1:17" hidden="1">
      <c r="A1181" s="151" t="s">
        <v>732</v>
      </c>
      <c r="B1181" s="151" t="s">
        <v>8498</v>
      </c>
      <c r="C1181" s="151" t="s">
        <v>8502</v>
      </c>
      <c r="D1181" s="151" t="s">
        <v>188</v>
      </c>
      <c r="E1181" s="151">
        <v>2016</v>
      </c>
      <c r="F1181" s="151" t="s">
        <v>188</v>
      </c>
      <c r="G1181" s="151" t="s">
        <v>188</v>
      </c>
      <c r="H1181" s="152">
        <v>42370</v>
      </c>
      <c r="I1181" s="151" t="s">
        <v>8557</v>
      </c>
      <c r="K1181" s="151" t="s">
        <v>8569</v>
      </c>
      <c r="L1181" s="151" t="s">
        <v>8502</v>
      </c>
      <c r="M1181" s="151" t="s">
        <v>8502</v>
      </c>
      <c r="N1181" s="151" t="s">
        <v>8502</v>
      </c>
      <c r="O1181" s="151" t="s">
        <v>8489</v>
      </c>
      <c r="P1181" s="151">
        <v>0</v>
      </c>
      <c r="Q1181" s="151">
        <v>1</v>
      </c>
    </row>
    <row r="1182" spans="1:17" hidden="1">
      <c r="A1182" s="151" t="s">
        <v>732</v>
      </c>
      <c r="B1182" s="151" t="s">
        <v>8498</v>
      </c>
      <c r="C1182" s="151" t="s">
        <v>8570</v>
      </c>
      <c r="D1182" s="151" t="s">
        <v>188</v>
      </c>
      <c r="E1182" s="151">
        <v>2016</v>
      </c>
      <c r="F1182" s="151" t="s">
        <v>188</v>
      </c>
      <c r="G1182" s="151" t="s">
        <v>188</v>
      </c>
      <c r="H1182" s="152">
        <v>42370</v>
      </c>
      <c r="I1182" s="151" t="s">
        <v>8557</v>
      </c>
      <c r="K1182" s="151" t="s">
        <v>8570</v>
      </c>
      <c r="L1182" s="151" t="s">
        <v>8570</v>
      </c>
      <c r="M1182" s="151" t="s">
        <v>8570</v>
      </c>
      <c r="N1182" s="151" t="s">
        <v>8570</v>
      </c>
      <c r="O1182" s="151" t="s">
        <v>8489</v>
      </c>
      <c r="P1182" s="151">
        <v>2.1036797999999999E-2</v>
      </c>
      <c r="Q1182" s="151">
        <v>1</v>
      </c>
    </row>
    <row r="1183" spans="1:17" hidden="1">
      <c r="A1183" s="151" t="s">
        <v>732</v>
      </c>
      <c r="B1183" s="151" t="s">
        <v>8498</v>
      </c>
      <c r="C1183" s="151" t="s">
        <v>8571</v>
      </c>
      <c r="D1183" s="151" t="s">
        <v>188</v>
      </c>
      <c r="E1183" s="151">
        <v>2016</v>
      </c>
      <c r="F1183" s="151" t="s">
        <v>188</v>
      </c>
      <c r="G1183" s="151" t="s">
        <v>188</v>
      </c>
      <c r="H1183" s="152">
        <v>42370</v>
      </c>
      <c r="I1183" s="151" t="s">
        <v>8555</v>
      </c>
      <c r="K1183" s="151" t="s">
        <v>8572</v>
      </c>
      <c r="L1183" s="151" t="s">
        <v>8571</v>
      </c>
      <c r="M1183" s="151" t="s">
        <v>8571</v>
      </c>
      <c r="N1183" s="151" t="s">
        <v>8571</v>
      </c>
      <c r="O1183" s="151" t="s">
        <v>8489</v>
      </c>
      <c r="P1183" s="151">
        <v>18.978753547</v>
      </c>
      <c r="Q1183" s="151">
        <v>1</v>
      </c>
    </row>
    <row r="1184" spans="1:17" hidden="1">
      <c r="A1184" s="151" t="s">
        <v>732</v>
      </c>
      <c r="B1184" s="151" t="s">
        <v>8498</v>
      </c>
      <c r="C1184" s="151" t="s">
        <v>8571</v>
      </c>
      <c r="D1184" s="151" t="s">
        <v>188</v>
      </c>
      <c r="E1184" s="151">
        <v>2016</v>
      </c>
      <c r="F1184" s="151" t="s">
        <v>188</v>
      </c>
      <c r="G1184" s="151" t="s">
        <v>188</v>
      </c>
      <c r="H1184" s="152">
        <v>42370</v>
      </c>
      <c r="I1184" s="151" t="s">
        <v>8573</v>
      </c>
      <c r="K1184" s="151" t="s">
        <v>8685</v>
      </c>
      <c r="L1184" s="151" t="s">
        <v>8571</v>
      </c>
      <c r="M1184" s="151" t="s">
        <v>8571</v>
      </c>
      <c r="N1184" s="151" t="s">
        <v>8571</v>
      </c>
      <c r="O1184" s="151" t="s">
        <v>8489</v>
      </c>
      <c r="P1184" s="151">
        <v>0</v>
      </c>
      <c r="Q1184" s="151">
        <v>1</v>
      </c>
    </row>
    <row r="1185" spans="1:17" hidden="1">
      <c r="A1185" s="151" t="s">
        <v>732</v>
      </c>
      <c r="B1185" s="151" t="s">
        <v>8498</v>
      </c>
      <c r="C1185" s="151" t="s">
        <v>8575</v>
      </c>
      <c r="D1185" s="151" t="s">
        <v>188</v>
      </c>
      <c r="E1185" s="151">
        <v>2016</v>
      </c>
      <c r="F1185" s="151" t="s">
        <v>188</v>
      </c>
      <c r="G1185" s="151" t="s">
        <v>188</v>
      </c>
      <c r="H1185" s="152">
        <v>42370</v>
      </c>
      <c r="I1185" s="151" t="s">
        <v>8573</v>
      </c>
      <c r="K1185" s="151" t="s">
        <v>8686</v>
      </c>
      <c r="L1185" s="151" t="s">
        <v>8575</v>
      </c>
      <c r="M1185" s="151" t="s">
        <v>8575</v>
      </c>
      <c r="N1185" s="151" t="s">
        <v>8575</v>
      </c>
      <c r="O1185" s="151" t="s">
        <v>8489</v>
      </c>
      <c r="P1185" s="151">
        <v>1569.0930442619999</v>
      </c>
      <c r="Q1185" s="151">
        <v>1</v>
      </c>
    </row>
    <row r="1186" spans="1:17" hidden="1">
      <c r="A1186" s="151" t="s">
        <v>732</v>
      </c>
      <c r="B1186" s="151" t="s">
        <v>8498</v>
      </c>
      <c r="C1186" s="151" t="s">
        <v>8577</v>
      </c>
      <c r="D1186" s="151" t="s">
        <v>188</v>
      </c>
      <c r="E1186" s="151">
        <v>2016</v>
      </c>
      <c r="F1186" s="151" t="s">
        <v>188</v>
      </c>
      <c r="G1186" s="151" t="s">
        <v>188</v>
      </c>
      <c r="H1186" s="152">
        <v>42370</v>
      </c>
      <c r="I1186" s="151" t="s">
        <v>8573</v>
      </c>
      <c r="K1186" s="151" t="s">
        <v>8687</v>
      </c>
      <c r="L1186" s="151" t="s">
        <v>8577</v>
      </c>
      <c r="M1186" s="151" t="s">
        <v>8577</v>
      </c>
      <c r="N1186" s="151" t="s">
        <v>8577</v>
      </c>
      <c r="O1186" s="151" t="s">
        <v>8489</v>
      </c>
      <c r="P1186" s="151">
        <v>0</v>
      </c>
      <c r="Q1186" s="151">
        <v>1</v>
      </c>
    </row>
    <row r="1187" spans="1:17" hidden="1">
      <c r="A1187" s="151" t="s">
        <v>732</v>
      </c>
      <c r="B1187" s="151" t="s">
        <v>8498</v>
      </c>
      <c r="C1187" s="151" t="s">
        <v>8579</v>
      </c>
      <c r="D1187" s="151" t="s">
        <v>188</v>
      </c>
      <c r="E1187" s="151">
        <v>2016</v>
      </c>
      <c r="F1187" s="151" t="s">
        <v>188</v>
      </c>
      <c r="G1187" s="151" t="s">
        <v>188</v>
      </c>
      <c r="H1187" s="152">
        <v>42370</v>
      </c>
      <c r="I1187" s="151" t="s">
        <v>8557</v>
      </c>
      <c r="K1187" s="151" t="s">
        <v>8580</v>
      </c>
      <c r="L1187" s="151" t="s">
        <v>8579</v>
      </c>
      <c r="M1187" s="151" t="s">
        <v>8579</v>
      </c>
      <c r="N1187" s="151" t="s">
        <v>8579</v>
      </c>
      <c r="O1187" s="151" t="s">
        <v>8489</v>
      </c>
      <c r="P1187" s="151">
        <v>0</v>
      </c>
      <c r="Q1187" s="151">
        <v>1</v>
      </c>
    </row>
    <row r="1188" spans="1:17" hidden="1">
      <c r="A1188" s="151" t="s">
        <v>732</v>
      </c>
      <c r="B1188" s="151" t="s">
        <v>8498</v>
      </c>
      <c r="C1188" s="151" t="s">
        <v>8581</v>
      </c>
      <c r="D1188" s="151" t="s">
        <v>188</v>
      </c>
      <c r="E1188" s="151">
        <v>2016</v>
      </c>
      <c r="F1188" s="151" t="s">
        <v>188</v>
      </c>
      <c r="G1188" s="151" t="s">
        <v>188</v>
      </c>
      <c r="H1188" s="152">
        <v>42370</v>
      </c>
      <c r="I1188" s="151" t="s">
        <v>8557</v>
      </c>
      <c r="K1188" s="151" t="s">
        <v>8581</v>
      </c>
      <c r="L1188" s="151" t="s">
        <v>8581</v>
      </c>
      <c r="M1188" s="151" t="s">
        <v>8581</v>
      </c>
      <c r="N1188" s="151" t="s">
        <v>8581</v>
      </c>
      <c r="O1188" s="151" t="s">
        <v>8489</v>
      </c>
      <c r="P1188" s="151">
        <v>0</v>
      </c>
      <c r="Q1188" s="151">
        <v>1</v>
      </c>
    </row>
    <row r="1189" spans="1:17" hidden="1">
      <c r="A1189" s="151" t="s">
        <v>732</v>
      </c>
      <c r="B1189" s="151" t="s">
        <v>8498</v>
      </c>
      <c r="C1189" s="151" t="s">
        <v>8582</v>
      </c>
      <c r="D1189" s="151" t="s">
        <v>188</v>
      </c>
      <c r="E1189" s="151">
        <v>2016</v>
      </c>
      <c r="F1189" s="151" t="s">
        <v>188</v>
      </c>
      <c r="G1189" s="151" t="s">
        <v>188</v>
      </c>
      <c r="H1189" s="152">
        <v>42370</v>
      </c>
      <c r="I1189" s="151" t="s">
        <v>8555</v>
      </c>
      <c r="K1189" s="151" t="s">
        <v>8583</v>
      </c>
      <c r="L1189" s="151" t="s">
        <v>8582</v>
      </c>
      <c r="M1189" s="151" t="s">
        <v>8582</v>
      </c>
      <c r="N1189" s="151" t="s">
        <v>8582</v>
      </c>
      <c r="O1189" s="151" t="s">
        <v>8489</v>
      </c>
      <c r="P1189" s="151">
        <v>21.716378715000001</v>
      </c>
      <c r="Q1189" s="151">
        <v>1</v>
      </c>
    </row>
    <row r="1190" spans="1:17" hidden="1">
      <c r="A1190" s="151" t="s">
        <v>732</v>
      </c>
      <c r="B1190" s="151" t="s">
        <v>8584</v>
      </c>
      <c r="C1190" s="151" t="s">
        <v>8585</v>
      </c>
      <c r="D1190" s="151" t="s">
        <v>188</v>
      </c>
      <c r="E1190" s="151">
        <v>2016</v>
      </c>
      <c r="F1190" s="151" t="s">
        <v>188</v>
      </c>
      <c r="G1190" s="151" t="s">
        <v>188</v>
      </c>
      <c r="H1190" s="152">
        <v>42370</v>
      </c>
      <c r="K1190" s="151" t="s">
        <v>8586</v>
      </c>
      <c r="L1190" s="151" t="s">
        <v>8585</v>
      </c>
      <c r="M1190" s="151" t="s">
        <v>8585</v>
      </c>
      <c r="N1190" s="151" t="s">
        <v>8585</v>
      </c>
      <c r="O1190" s="151" t="s">
        <v>8489</v>
      </c>
      <c r="P1190" s="151">
        <v>11965.675530320999</v>
      </c>
      <c r="Q1190" s="151">
        <v>1</v>
      </c>
    </row>
    <row r="1191" spans="1:17" hidden="1">
      <c r="A1191" s="151" t="s">
        <v>732</v>
      </c>
      <c r="B1191" s="151" t="s">
        <v>8584</v>
      </c>
      <c r="C1191" s="151" t="s">
        <v>8587</v>
      </c>
      <c r="D1191" s="151" t="s">
        <v>188</v>
      </c>
      <c r="E1191" s="151">
        <v>2016</v>
      </c>
      <c r="F1191" s="151" t="s">
        <v>188</v>
      </c>
      <c r="G1191" s="151" t="s">
        <v>188</v>
      </c>
      <c r="H1191" s="152">
        <v>42370</v>
      </c>
      <c r="K1191" s="151" t="s">
        <v>8588</v>
      </c>
      <c r="L1191" s="151" t="s">
        <v>8587</v>
      </c>
      <c r="M1191" s="151" t="s">
        <v>8587</v>
      </c>
      <c r="N1191" s="151" t="s">
        <v>8587</v>
      </c>
      <c r="O1191" s="151" t="s">
        <v>8489</v>
      </c>
      <c r="P1191" s="151">
        <v>0</v>
      </c>
      <c r="Q1191" s="151">
        <v>1</v>
      </c>
    </row>
    <row r="1192" spans="1:17" hidden="1">
      <c r="A1192" s="151" t="s">
        <v>732</v>
      </c>
      <c r="B1192" s="151" t="s">
        <v>8584</v>
      </c>
      <c r="C1192" s="151" t="s">
        <v>8587</v>
      </c>
      <c r="D1192" s="151" t="s">
        <v>188</v>
      </c>
      <c r="E1192" s="151">
        <v>2016</v>
      </c>
      <c r="F1192" s="151" t="s">
        <v>188</v>
      </c>
      <c r="G1192" s="151" t="s">
        <v>188</v>
      </c>
      <c r="H1192" s="152">
        <v>42370</v>
      </c>
      <c r="K1192" s="151" t="s">
        <v>8688</v>
      </c>
      <c r="L1192" s="151" t="s">
        <v>8587</v>
      </c>
      <c r="M1192" s="151" t="s">
        <v>8587</v>
      </c>
      <c r="N1192" s="151" t="s">
        <v>8587</v>
      </c>
      <c r="O1192" s="151" t="s">
        <v>8489</v>
      </c>
      <c r="P1192" s="151">
        <v>0</v>
      </c>
      <c r="Q1192" s="151">
        <v>1</v>
      </c>
    </row>
    <row r="1193" spans="1:17" hidden="1">
      <c r="A1193" s="151" t="s">
        <v>732</v>
      </c>
      <c r="B1193" s="151" t="s">
        <v>8584</v>
      </c>
      <c r="C1193" s="151" t="s">
        <v>8590</v>
      </c>
      <c r="D1193" s="151" t="s">
        <v>188</v>
      </c>
      <c r="E1193" s="151">
        <v>2016</v>
      </c>
      <c r="F1193" s="151" t="s">
        <v>188</v>
      </c>
      <c r="G1193" s="151" t="s">
        <v>188</v>
      </c>
      <c r="H1193" s="152">
        <v>42370</v>
      </c>
      <c r="K1193" s="151" t="s">
        <v>8591</v>
      </c>
      <c r="L1193" s="151" t="s">
        <v>8590</v>
      </c>
      <c r="M1193" s="151" t="s">
        <v>8590</v>
      </c>
      <c r="N1193" s="151" t="s">
        <v>8590</v>
      </c>
      <c r="O1193" s="151" t="s">
        <v>8489</v>
      </c>
      <c r="P1193" s="151">
        <v>0</v>
      </c>
      <c r="Q1193" s="151">
        <v>1</v>
      </c>
    </row>
    <row r="1194" spans="1:17" hidden="1">
      <c r="A1194" s="151" t="s">
        <v>732</v>
      </c>
      <c r="B1194" s="151" t="s">
        <v>8584</v>
      </c>
      <c r="C1194" s="151" t="s">
        <v>8592</v>
      </c>
      <c r="D1194" s="151" t="s">
        <v>188</v>
      </c>
      <c r="E1194" s="151">
        <v>2016</v>
      </c>
      <c r="F1194" s="151" t="s">
        <v>188</v>
      </c>
      <c r="G1194" s="151" t="s">
        <v>188</v>
      </c>
      <c r="H1194" s="152">
        <v>42370</v>
      </c>
      <c r="K1194" s="151" t="s">
        <v>8593</v>
      </c>
      <c r="L1194" s="151" t="s">
        <v>8592</v>
      </c>
      <c r="M1194" s="151" t="s">
        <v>8592</v>
      </c>
      <c r="N1194" s="151" t="s">
        <v>8592</v>
      </c>
      <c r="O1194" s="151" t="s">
        <v>8489</v>
      </c>
      <c r="P1194" s="151">
        <v>1563.6918181389999</v>
      </c>
      <c r="Q1194" s="151">
        <v>1</v>
      </c>
    </row>
    <row r="1195" spans="1:17" hidden="1">
      <c r="A1195" s="151" t="s">
        <v>732</v>
      </c>
      <c r="B1195" s="151" t="s">
        <v>8584</v>
      </c>
      <c r="C1195" s="151" t="s">
        <v>8597</v>
      </c>
      <c r="D1195" s="151" t="s">
        <v>188</v>
      </c>
      <c r="E1195" s="151">
        <v>2016</v>
      </c>
      <c r="F1195" s="151" t="s">
        <v>188</v>
      </c>
      <c r="G1195" s="151" t="s">
        <v>188</v>
      </c>
      <c r="H1195" s="152">
        <v>42370</v>
      </c>
      <c r="K1195" s="151" t="s">
        <v>8598</v>
      </c>
      <c r="L1195" s="151" t="s">
        <v>8597</v>
      </c>
      <c r="M1195" s="151" t="s">
        <v>8597</v>
      </c>
      <c r="N1195" s="151" t="s">
        <v>8597</v>
      </c>
      <c r="O1195" s="151" t="s">
        <v>8489</v>
      </c>
      <c r="P1195" s="151">
        <v>165.93677353499999</v>
      </c>
      <c r="Q1195" s="151">
        <v>1</v>
      </c>
    </row>
    <row r="1196" spans="1:17" hidden="1">
      <c r="A1196" s="151" t="s">
        <v>732</v>
      </c>
      <c r="B1196" s="151" t="s">
        <v>8584</v>
      </c>
      <c r="C1196" s="151" t="s">
        <v>8599</v>
      </c>
      <c r="D1196" s="151" t="s">
        <v>188</v>
      </c>
      <c r="E1196" s="151">
        <v>2016</v>
      </c>
      <c r="F1196" s="151" t="s">
        <v>188</v>
      </c>
      <c r="G1196" s="151" t="s">
        <v>188</v>
      </c>
      <c r="H1196" s="152">
        <v>42370</v>
      </c>
      <c r="K1196" s="151" t="s">
        <v>8600</v>
      </c>
      <c r="L1196" s="151" t="s">
        <v>8599</v>
      </c>
      <c r="M1196" s="151" t="s">
        <v>8599</v>
      </c>
      <c r="N1196" s="151" t="s">
        <v>8599</v>
      </c>
      <c r="O1196" s="151" t="s">
        <v>8489</v>
      </c>
      <c r="P1196" s="151">
        <v>112052.307538359</v>
      </c>
      <c r="Q1196" s="151">
        <v>1</v>
      </c>
    </row>
    <row r="1197" spans="1:17" hidden="1">
      <c r="A1197" s="151" t="s">
        <v>732</v>
      </c>
      <c r="B1197" s="151" t="s">
        <v>8584</v>
      </c>
      <c r="C1197" s="151" t="s">
        <v>8601</v>
      </c>
      <c r="D1197" s="151" t="s">
        <v>188</v>
      </c>
      <c r="E1197" s="151">
        <v>2016</v>
      </c>
      <c r="F1197" s="151" t="s">
        <v>188</v>
      </c>
      <c r="G1197" s="151" t="s">
        <v>188</v>
      </c>
      <c r="H1197" s="152">
        <v>42370</v>
      </c>
      <c r="K1197" s="151" t="s">
        <v>8602</v>
      </c>
      <c r="L1197" s="151" t="s">
        <v>8601</v>
      </c>
      <c r="M1197" s="151" t="s">
        <v>8601</v>
      </c>
      <c r="N1197" s="151" t="s">
        <v>8601</v>
      </c>
      <c r="O1197" s="151" t="s">
        <v>8489</v>
      </c>
      <c r="P1197" s="151">
        <v>1980.931693257</v>
      </c>
      <c r="Q1197" s="151">
        <v>1</v>
      </c>
    </row>
    <row r="1198" spans="1:17" hidden="1">
      <c r="A1198" s="151" t="s">
        <v>734</v>
      </c>
      <c r="B1198" s="151" t="s">
        <v>8528</v>
      </c>
      <c r="C1198" s="151" t="s">
        <v>8689</v>
      </c>
      <c r="D1198" s="151" t="s">
        <v>711</v>
      </c>
      <c r="E1198" s="151">
        <v>2016</v>
      </c>
      <c r="F1198" s="151" t="s">
        <v>711</v>
      </c>
      <c r="G1198" s="151" t="s">
        <v>711</v>
      </c>
      <c r="H1198" s="152">
        <v>42370</v>
      </c>
      <c r="K1198" s="151" t="s">
        <v>8690</v>
      </c>
      <c r="L1198" s="151" t="s">
        <v>8689</v>
      </c>
      <c r="M1198" s="151" t="s">
        <v>8689</v>
      </c>
      <c r="N1198" s="151" t="s">
        <v>8689</v>
      </c>
      <c r="O1198" s="151" t="s">
        <v>8489</v>
      </c>
      <c r="P1198" s="151">
        <v>67777.100000000006</v>
      </c>
      <c r="Q1198" s="151">
        <v>1</v>
      </c>
    </row>
    <row r="1199" spans="1:17" hidden="1">
      <c r="A1199" s="151" t="s">
        <v>734</v>
      </c>
      <c r="B1199" s="151" t="s">
        <v>8528</v>
      </c>
      <c r="C1199" s="151" t="s">
        <v>8579</v>
      </c>
      <c r="D1199" s="151" t="s">
        <v>711</v>
      </c>
      <c r="E1199" s="151">
        <v>2016</v>
      </c>
      <c r="F1199" s="151" t="s">
        <v>711</v>
      </c>
      <c r="G1199" s="151" t="s">
        <v>711</v>
      </c>
      <c r="H1199" s="152">
        <v>42370</v>
      </c>
      <c r="K1199" s="151" t="s">
        <v>8579</v>
      </c>
      <c r="L1199" s="151" t="s">
        <v>8579</v>
      </c>
      <c r="M1199" s="151" t="s">
        <v>8579</v>
      </c>
      <c r="N1199" s="151" t="s">
        <v>8579</v>
      </c>
      <c r="O1199" s="151" t="s">
        <v>8489</v>
      </c>
      <c r="P1199" s="151">
        <v>32013.779974384001</v>
      </c>
      <c r="Q1199" s="151">
        <v>1</v>
      </c>
    </row>
    <row r="1200" spans="1:17" hidden="1">
      <c r="A1200" s="151" t="s">
        <v>8519</v>
      </c>
      <c r="B1200" s="151" t="s">
        <v>8498</v>
      </c>
      <c r="C1200" s="151" t="s">
        <v>8522</v>
      </c>
      <c r="D1200" s="151" t="s">
        <v>713</v>
      </c>
      <c r="E1200" s="151">
        <v>2016</v>
      </c>
      <c r="F1200" s="151" t="s">
        <v>713</v>
      </c>
      <c r="G1200" s="151" t="s">
        <v>713</v>
      </c>
      <c r="H1200" s="152">
        <v>42370</v>
      </c>
      <c r="I1200" s="151" t="s">
        <v>8523</v>
      </c>
      <c r="K1200" s="151" t="s">
        <v>8524</v>
      </c>
      <c r="L1200" s="151" t="s">
        <v>8522</v>
      </c>
      <c r="M1200" s="151" t="s">
        <v>8522</v>
      </c>
      <c r="N1200" s="151" t="s">
        <v>8522</v>
      </c>
      <c r="O1200" s="151" t="s">
        <v>8489</v>
      </c>
      <c r="P1200" s="151">
        <v>4934.4407551329996</v>
      </c>
      <c r="Q1200" s="151">
        <v>1</v>
      </c>
    </row>
    <row r="1201" spans="1:17" hidden="1">
      <c r="A1201" s="151" t="s">
        <v>8519</v>
      </c>
      <c r="B1201" s="151" t="s">
        <v>8498</v>
      </c>
      <c r="C1201" s="151" t="s">
        <v>8691</v>
      </c>
      <c r="D1201" s="151" t="s">
        <v>713</v>
      </c>
      <c r="E1201" s="151">
        <v>2016</v>
      </c>
      <c r="F1201" s="151" t="s">
        <v>713</v>
      </c>
      <c r="G1201" s="151" t="s">
        <v>713</v>
      </c>
      <c r="H1201" s="152">
        <v>42370</v>
      </c>
      <c r="I1201" s="151" t="s">
        <v>8520</v>
      </c>
      <c r="K1201" s="151" t="s">
        <v>694</v>
      </c>
      <c r="L1201" s="151" t="s">
        <v>8691</v>
      </c>
      <c r="M1201" s="151" t="s">
        <v>8691</v>
      </c>
      <c r="N1201" s="151" t="s">
        <v>8691</v>
      </c>
      <c r="O1201" s="151" t="s">
        <v>8489</v>
      </c>
      <c r="P1201" s="151">
        <v>21744.262128384999</v>
      </c>
      <c r="Q1201" s="151">
        <v>1</v>
      </c>
    </row>
    <row r="1202" spans="1:17" hidden="1">
      <c r="A1202" s="151" t="s">
        <v>734</v>
      </c>
      <c r="B1202" s="151" t="s">
        <v>8528</v>
      </c>
      <c r="C1202" s="151" t="s">
        <v>8692</v>
      </c>
      <c r="D1202" s="151" t="s">
        <v>713</v>
      </c>
      <c r="E1202" s="151">
        <v>2016</v>
      </c>
      <c r="F1202" s="151" t="s">
        <v>713</v>
      </c>
      <c r="G1202" s="151" t="s">
        <v>713</v>
      </c>
      <c r="H1202" s="152">
        <v>42370</v>
      </c>
      <c r="K1202" s="151" t="s">
        <v>8692</v>
      </c>
      <c r="L1202" s="151" t="s">
        <v>8692</v>
      </c>
      <c r="M1202" s="151" t="s">
        <v>8692</v>
      </c>
      <c r="N1202" s="151" t="s">
        <v>8692</v>
      </c>
      <c r="O1202" s="151" t="s">
        <v>8489</v>
      </c>
      <c r="P1202" s="151">
        <v>12540</v>
      </c>
      <c r="Q1202" s="151">
        <v>1</v>
      </c>
    </row>
  </sheetData>
  <autoFilter ref="A1:Q1202" xr:uid="{8545B24F-3DA3-4CDC-A36F-2648B2A6E437}">
    <filterColumn colId="0">
      <filters>
        <filter val="Agriculture, Forestry and Land use"/>
      </filters>
    </filterColumn>
    <filterColumn colId="2">
      <filters>
        <filter val="Cultivated histosol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C5653-EF98-42FA-8529-BD069FA15792}">
  <dimension ref="A2:M42"/>
  <sheetViews>
    <sheetView zoomScale="60" zoomScaleNormal="60" workbookViewId="0">
      <selection activeCell="I41" sqref="I41"/>
    </sheetView>
  </sheetViews>
  <sheetFormatPr defaultRowHeight="15"/>
  <cols>
    <col min="1" max="1" width="19.625" style="153" bestFit="1" customWidth="1"/>
    <col min="2" max="2" width="16.875" style="153" customWidth="1"/>
    <col min="3" max="3" width="12.375" style="153" customWidth="1"/>
    <col min="4" max="4" width="12.5" style="153" bestFit="1" customWidth="1"/>
    <col min="5" max="5" width="11.875" style="153" bestFit="1" customWidth="1"/>
    <col min="6" max="7" width="12.5" style="153" bestFit="1" customWidth="1"/>
    <col min="8" max="8" width="16.5" style="154" customWidth="1"/>
    <col min="9" max="9" width="15.75" style="153" customWidth="1"/>
    <col min="10" max="10" width="29.625" style="153" customWidth="1"/>
    <col min="11" max="11" width="23.5" style="153" customWidth="1"/>
    <col min="12" max="12" width="17.5" style="153" customWidth="1"/>
    <col min="13" max="13" width="16.5" style="153" bestFit="1" customWidth="1"/>
    <col min="14" max="16384" width="9" style="153"/>
  </cols>
  <sheetData>
    <row r="2" spans="1:12">
      <c r="G2" s="153">
        <v>9442536.2492049504</v>
      </c>
      <c r="I2" s="177"/>
      <c r="J2" s="178"/>
    </row>
    <row r="3" spans="1:12">
      <c r="D3" s="153">
        <v>2005</v>
      </c>
      <c r="E3" s="153">
        <v>2010</v>
      </c>
      <c r="F3" s="153">
        <v>2015</v>
      </c>
      <c r="G3" s="153">
        <v>2016</v>
      </c>
      <c r="H3" s="154" t="s">
        <v>8693</v>
      </c>
      <c r="I3" s="153" t="s">
        <v>8693</v>
      </c>
      <c r="J3" s="153" t="s">
        <v>8694</v>
      </c>
      <c r="K3" s="153" t="s">
        <v>8693</v>
      </c>
      <c r="L3" s="153" t="s">
        <v>8704</v>
      </c>
    </row>
    <row r="4" spans="1:12">
      <c r="A4" s="153" t="s">
        <v>642</v>
      </c>
      <c r="D4" s="153" t="s">
        <v>8695</v>
      </c>
      <c r="E4" s="153" t="s">
        <v>8695</v>
      </c>
      <c r="F4" s="153" t="s">
        <v>8695</v>
      </c>
      <c r="G4" s="153" t="s">
        <v>8695</v>
      </c>
      <c r="H4" s="154" t="s">
        <v>8695</v>
      </c>
      <c r="I4" s="153" t="s">
        <v>8705</v>
      </c>
      <c r="K4" s="153" t="s">
        <v>8706</v>
      </c>
    </row>
    <row r="5" spans="1:12">
      <c r="B5" s="153" t="s">
        <v>8485</v>
      </c>
      <c r="K5" s="176"/>
    </row>
    <row r="6" spans="1:12">
      <c r="C6" s="153" t="s">
        <v>187</v>
      </c>
      <c r="D6" s="155">
        <f>SUMIFS('MN_GHG Data'!$P:$P,'MN_GHG Data'!$B:$B,'MN_GHG_Agr Emiss'!$A$4,'MN_GHG Data'!$C:$C,'MN_GHG_Agr Emiss'!$B5,'MN_GHG Data'!$D:$D,'MN_GHG_Agr Emiss'!$C6,'MN_GHG Data'!$E:$E,'MN_GHG_Agr Emiss'!D$3)</f>
        <v>17421.227641191999</v>
      </c>
      <c r="E6" s="155">
        <f>SUMIFS('MN_GHG Data'!$P:$P,'MN_GHG Data'!$B:$B,'MN_GHG_Agr Emiss'!$A$4,'MN_GHG Data'!$C:$C,'MN_GHG_Agr Emiss'!$B5,'MN_GHG Data'!$D:$D,'MN_GHG_Agr Emiss'!$C6,'MN_GHG Data'!$E:$E,'MN_GHG_Agr Emiss'!E$3)</f>
        <v>19243.484064766999</v>
      </c>
      <c r="F6" s="155">
        <f>SUMIFS('MN_GHG Data'!$P:$P,'MN_GHG Data'!$B:$B,'MN_GHG_Agr Emiss'!$A$4,'MN_GHG Data'!$C:$C,'MN_GHG_Agr Emiss'!$B5,'MN_GHG Data'!$D:$D,'MN_GHG_Agr Emiss'!$C6,'MN_GHG Data'!$E:$E,'MN_GHG_Agr Emiss'!F$3)</f>
        <v>21253.682353142001</v>
      </c>
      <c r="G6" s="155">
        <f>SUMIFS('MN_GHG Data'!$P:$P,'MN_GHG Data'!$B:$B,'MN_GHG_Agr Emiss'!$A$4,'MN_GHG Data'!$C:$C,'MN_GHG_Agr Emiss'!$B5,'MN_GHG Data'!$D:$D,'MN_GHG_Agr Emiss'!$C6,'MN_GHG Data'!$E:$E,'MN_GHG_Agr Emiss'!G$3)</f>
        <v>21684.086395722999</v>
      </c>
      <c r="H6" s="156">
        <f>AVERAGE(D6:G6)</f>
        <v>19900.620113705998</v>
      </c>
      <c r="I6" s="160">
        <f>H6*About!$A$143*About!$A$144*IF(C6="CO2",1,IF(C6="CH4",About!$D$138,About!$D$139))</f>
        <v>20219969344.794666</v>
      </c>
      <c r="J6" s="158" t="s">
        <v>8696</v>
      </c>
      <c r="K6" s="160">
        <f>H6*About!$A$143*About!$A$144/IF(C6="CH4",About!$B$138,About!$B$139)</f>
        <v>722141762.31409514</v>
      </c>
      <c r="L6" s="163" t="s">
        <v>686</v>
      </c>
    </row>
    <row r="7" spans="1:12">
      <c r="C7" s="153" t="s">
        <v>188</v>
      </c>
      <c r="D7" s="155">
        <f>SUMIFS('MN_GHG Data'!$P:$P,'MN_GHG Data'!$B:$B,'MN_GHG_Agr Emiss'!$A$4,'MN_GHG Data'!$C:$C,'MN_GHG_Agr Emiss'!$B5,'MN_GHG Data'!$D:$D,'MN_GHG_Agr Emiss'!$C7,'MN_GHG Data'!$E:$E,'MN_GHG_Agr Emiss'!D$3)</f>
        <v>8149.3593649140003</v>
      </c>
      <c r="E7" s="155">
        <f>SUMIFS('MN_GHG Data'!$P:$P,'MN_GHG Data'!$B:$B,'MN_GHG_Agr Emiss'!$A$4,'MN_GHG Data'!$C:$C,'MN_GHG_Agr Emiss'!$B5,'MN_GHG Data'!$D:$D,'MN_GHG_Agr Emiss'!$C7,'MN_GHG Data'!$E:$E,'MN_GHG_Agr Emiss'!E$3)</f>
        <v>8859.0489138110006</v>
      </c>
      <c r="F7" s="155">
        <f>SUMIFS('MN_GHG Data'!$P:$P,'MN_GHG Data'!$B:$B,'MN_GHG_Agr Emiss'!$A$4,'MN_GHG Data'!$C:$C,'MN_GHG_Agr Emiss'!$B5,'MN_GHG Data'!$D:$D,'MN_GHG_Agr Emiss'!$C7,'MN_GHG Data'!$E:$E,'MN_GHG_Agr Emiss'!F$3)</f>
        <v>9955.8125088550005</v>
      </c>
      <c r="G7" s="155">
        <f>SUMIFS('MN_GHG Data'!$P:$P,'MN_GHG Data'!$B:$B,'MN_GHG_Agr Emiss'!$A$4,'MN_GHG Data'!$C:$C,'MN_GHG_Agr Emiss'!$B5,'MN_GHG Data'!$D:$D,'MN_GHG_Agr Emiss'!$C7,'MN_GHG Data'!$E:$E,'MN_GHG_Agr Emiss'!G$3)</f>
        <v>10233.561210295</v>
      </c>
      <c r="H7" s="156">
        <f t="shared" ref="H7:H38" si="0">AVERAGE(D7:G7)</f>
        <v>9299.4454994687512</v>
      </c>
      <c r="I7" s="160">
        <f>H7*About!$A$143*About!$A$144*IF(C7="CO2",1,IF(C7="CH4",About!$D$138,About!$D$139))</f>
        <v>7502094390.4041042</v>
      </c>
      <c r="J7" s="158" t="s">
        <v>8696</v>
      </c>
      <c r="K7" s="160">
        <f>H7*About!$A$143*About!$A$144/IF(C7="CH4",About!$B$138,About!$B$139)</f>
        <v>28309790.15246832</v>
      </c>
      <c r="L7" s="163" t="s">
        <v>686</v>
      </c>
    </row>
    <row r="8" spans="1:12">
      <c r="B8" s="153" t="s">
        <v>8661</v>
      </c>
      <c r="H8" s="156"/>
      <c r="I8" s="160">
        <f>H8*About!$A$143*About!$A$144*IF(C8="CO2",1,IF(C8="CH4",About!$D$138,About!$D$139))</f>
        <v>0</v>
      </c>
      <c r="J8" s="158"/>
      <c r="K8" s="160"/>
      <c r="L8" s="163"/>
    </row>
    <row r="9" spans="1:12" ht="15.75" thickBot="1">
      <c r="C9" s="153" t="s">
        <v>188</v>
      </c>
      <c r="D9" s="155">
        <f>SUMIFS('MN_GHG Data'!$P:$P,'MN_GHG Data'!$B:$B,'MN_GHG_Agr Emiss'!$A$4,'MN_GHG Data'!$C:$C,'MN_GHG_Agr Emiss'!$B8,'MN_GHG Data'!$D:$D,'MN_GHG_Agr Emiss'!$C9,'MN_GHG Data'!$E:$E,'MN_GHG_Agr Emiss'!D$3)</f>
        <v>2216638.6203276208</v>
      </c>
      <c r="E9" s="155">
        <f>SUMIFS('MN_GHG Data'!$P:$P,'MN_GHG Data'!$B:$B,'MN_GHG_Agr Emiss'!$A$4,'MN_GHG Data'!$C:$C,'MN_GHG_Agr Emiss'!$B8,'MN_GHG Data'!$D:$D,'MN_GHG_Agr Emiss'!$C9,'MN_GHG Data'!$E:$E,'MN_GHG_Agr Emiss'!E$3)</f>
        <v>2372888.7757913289</v>
      </c>
      <c r="F9" s="155">
        <f>SUMIFS('MN_GHG Data'!$P:$P,'MN_GHG Data'!$B:$B,'MN_GHG_Agr Emiss'!$A$4,'MN_GHG Data'!$C:$C,'MN_GHG_Agr Emiss'!$B8,'MN_GHG Data'!$D:$D,'MN_GHG_Agr Emiss'!$C9,'MN_GHG Data'!$E:$E,'MN_GHG_Agr Emiss'!F$3)</f>
        <v>2555972.8611576608</v>
      </c>
      <c r="G9" s="155">
        <f>SUMIFS('MN_GHG Data'!$P:$P,'MN_GHG Data'!$B:$B,'MN_GHG_Agr Emiss'!$A$4,'MN_GHG Data'!$C:$C,'MN_GHG_Agr Emiss'!$B8,'MN_GHG Data'!$D:$D,'MN_GHG_Agr Emiss'!$C9,'MN_GHG Data'!$E:$E,'MN_GHG_Agr Emiss'!G$3)</f>
        <v>2658246.7725678771</v>
      </c>
      <c r="H9" s="156">
        <f t="shared" si="0"/>
        <v>2450936.7574611222</v>
      </c>
      <c r="I9" s="160">
        <f>H9*About!$A$143*About!$A$144*IF(C9="CO2",1,IF(C9="CH4",About!$D$138,About!$D$139))</f>
        <v>1977231750047.324</v>
      </c>
      <c r="J9" s="158" t="s">
        <v>8696</v>
      </c>
      <c r="K9" s="160">
        <f>H9*About!$A$143*About!$A$144/IF(C9="CH4",About!$B$138,About!$B$139)</f>
        <v>7461251886.971034</v>
      </c>
      <c r="L9" s="163" t="s">
        <v>686</v>
      </c>
    </row>
    <row r="10" spans="1:12">
      <c r="A10" s="215" t="s">
        <v>8713</v>
      </c>
      <c r="B10" s="194" t="s">
        <v>8603</v>
      </c>
      <c r="C10" s="195"/>
      <c r="D10" s="195"/>
      <c r="E10" s="195"/>
      <c r="F10" s="195"/>
      <c r="G10" s="195"/>
      <c r="H10" s="196"/>
      <c r="I10" s="197"/>
      <c r="J10" s="198"/>
      <c r="K10" s="199"/>
      <c r="L10" s="200"/>
    </row>
    <row r="11" spans="1:12">
      <c r="A11" s="215"/>
      <c r="B11" s="201"/>
      <c r="C11" s="202" t="s">
        <v>633</v>
      </c>
      <c r="D11" s="203"/>
      <c r="E11" s="203"/>
      <c r="F11" s="203"/>
      <c r="G11" s="203"/>
      <c r="H11" s="204"/>
      <c r="I11" s="205"/>
      <c r="J11" s="206"/>
      <c r="K11" s="205"/>
      <c r="L11" s="207"/>
    </row>
    <row r="12" spans="1:12" ht="15.75" thickBot="1">
      <c r="A12" s="215"/>
      <c r="B12" s="208"/>
      <c r="C12" s="209" t="s">
        <v>188</v>
      </c>
      <c r="D12" s="210"/>
      <c r="E12" s="210"/>
      <c r="F12" s="210"/>
      <c r="G12" s="210"/>
      <c r="H12" s="211"/>
      <c r="I12" s="212"/>
      <c r="J12" s="213"/>
      <c r="K12" s="212"/>
      <c r="L12" s="214"/>
    </row>
    <row r="13" spans="1:12">
      <c r="B13" s="153" t="s">
        <v>8665</v>
      </c>
      <c r="H13" s="156"/>
      <c r="I13" s="157"/>
      <c r="J13" s="158"/>
      <c r="K13" s="160"/>
      <c r="L13" s="163"/>
    </row>
    <row r="14" spans="1:12">
      <c r="C14" s="153" t="s">
        <v>188</v>
      </c>
      <c r="D14" s="155">
        <f>SUMIFS('MN_GHG Data'!$P:$P,'MN_GHG Data'!$B:$B,'MN_GHG_Agr Emiss'!$A$4,'MN_GHG Data'!$C:$C,'MN_GHG_Agr Emiss'!$B13,'MN_GHG Data'!$D:$D,'MN_GHG_Agr Emiss'!$C14,'MN_GHG Data'!$E:$E,'MN_GHG_Agr Emiss'!D$3)</f>
        <v>1007268.55561245</v>
      </c>
      <c r="E14" s="155">
        <f>SUMIFS('MN_GHG Data'!$P:$P,'MN_GHG Data'!$B:$B,'MN_GHG_Agr Emiss'!$A$4,'MN_GHG Data'!$C:$C,'MN_GHG_Agr Emiss'!$B13,'MN_GHG Data'!$D:$D,'MN_GHG_Agr Emiss'!$C14,'MN_GHG Data'!$E:$E,'MN_GHG_Agr Emiss'!E$3)</f>
        <v>942264.18827190599</v>
      </c>
      <c r="F14" s="155">
        <f>SUMIFS('MN_GHG Data'!$P:$P,'MN_GHG Data'!$B:$B,'MN_GHG_Agr Emiss'!$A$4,'MN_GHG Data'!$C:$C,'MN_GHG_Agr Emiss'!$B13,'MN_GHG Data'!$D:$D,'MN_GHG_Agr Emiss'!$C14,'MN_GHG Data'!$E:$E,'MN_GHG_Agr Emiss'!F$3)</f>
        <v>1038106.85394872</v>
      </c>
      <c r="G14" s="155">
        <f>SUMIFS('MN_GHG Data'!$P:$P,'MN_GHG Data'!$B:$B,'MN_GHG_Agr Emiss'!$A$4,'MN_GHG Data'!$C:$C,'MN_GHG_Agr Emiss'!$B13,'MN_GHG Data'!$D:$D,'MN_GHG_Agr Emiss'!$C14,'MN_GHG Data'!$E:$E,'MN_GHG_Agr Emiss'!G$3)</f>
        <v>1315985.0212888001</v>
      </c>
      <c r="H14" s="156">
        <f t="shared" si="0"/>
        <v>1075906.1547804689</v>
      </c>
      <c r="I14" s="160">
        <f>H14*About!$A$143*About!$A$144*IF(C14="CO2",1,IF(C14="CH4",About!$D$138,About!$D$139))</f>
        <v>867960302454.69031</v>
      </c>
      <c r="J14" s="158" t="s">
        <v>8696</v>
      </c>
      <c r="K14" s="160">
        <f>H14*About!$A$143*About!$A$144/IF(C14="CH4",About!$B$138,About!$B$139)</f>
        <v>3275321896.0554352</v>
      </c>
      <c r="L14" s="163" t="s">
        <v>686</v>
      </c>
    </row>
    <row r="15" spans="1:12">
      <c r="B15" s="153" t="s">
        <v>8667</v>
      </c>
      <c r="H15" s="156"/>
      <c r="I15" s="157"/>
      <c r="J15" s="158"/>
      <c r="K15" s="160"/>
      <c r="L15" s="163"/>
    </row>
    <row r="16" spans="1:12">
      <c r="C16" s="153" t="s">
        <v>188</v>
      </c>
      <c r="D16" s="155">
        <f>SUMIFS('MN_GHG Data'!$P:$P,'MN_GHG Data'!$B:$B,'MN_GHG_Agr Emiss'!$A$4,'MN_GHG Data'!$C:$C,'MN_GHG_Agr Emiss'!$B15,'MN_GHG Data'!$D:$D,'MN_GHG_Agr Emiss'!$C16,'MN_GHG Data'!$E:$E,'MN_GHG_Agr Emiss'!D$3)</f>
        <v>985981.55993988796</v>
      </c>
      <c r="E16" s="155">
        <f>SUMIFS('MN_GHG Data'!$P:$P,'MN_GHG Data'!$B:$B,'MN_GHG_Agr Emiss'!$A$4,'MN_GHG Data'!$C:$C,'MN_GHG_Agr Emiss'!$B15,'MN_GHG Data'!$D:$D,'MN_GHG_Agr Emiss'!$C16,'MN_GHG Data'!$E:$E,'MN_GHG_Agr Emiss'!E$3)</f>
        <v>1001627.39496925</v>
      </c>
      <c r="F16" s="155">
        <f>SUMIFS('MN_GHG Data'!$P:$P,'MN_GHG Data'!$B:$B,'MN_GHG_Agr Emiss'!$A$4,'MN_GHG Data'!$C:$C,'MN_GHG_Agr Emiss'!$B15,'MN_GHG Data'!$D:$D,'MN_GHG_Agr Emiss'!$C16,'MN_GHG Data'!$E:$E,'MN_GHG_Agr Emiss'!F$3)</f>
        <v>967731.06768962496</v>
      </c>
      <c r="G16" s="155">
        <f>SUMIFS('MN_GHG Data'!$P:$P,'MN_GHG Data'!$B:$B,'MN_GHG_Agr Emiss'!$A$4,'MN_GHG Data'!$C:$C,'MN_GHG_Agr Emiss'!$B15,'MN_GHG Data'!$D:$D,'MN_GHG_Agr Emiss'!$C16,'MN_GHG Data'!$E:$E,'MN_GHG_Agr Emiss'!G$3)</f>
        <v>993232.720144397</v>
      </c>
      <c r="H16" s="156">
        <f t="shared" si="0"/>
        <v>987143.18568579003</v>
      </c>
      <c r="I16" s="160">
        <f>H16*About!$A$143*About!$A$144*IF(C16="CO2",1,IF(C16="CH4",About!$D$138,About!$D$139))</f>
        <v>796353003658.34338</v>
      </c>
      <c r="J16" s="158" t="s">
        <v>8696</v>
      </c>
      <c r="K16" s="160">
        <f>H16*About!$A$143*About!$A$144/IF(C16="CH4",About!$B$138,About!$B$139)</f>
        <v>3005105674.1824279</v>
      </c>
      <c r="L16" s="163" t="s">
        <v>686</v>
      </c>
    </row>
    <row r="17" spans="2:13">
      <c r="B17" s="153" t="s">
        <v>8669</v>
      </c>
      <c r="H17" s="156"/>
      <c r="I17" s="157"/>
      <c r="J17" s="158"/>
      <c r="K17" s="160"/>
      <c r="L17" s="163"/>
    </row>
    <row r="18" spans="2:13">
      <c r="C18" s="153" t="s">
        <v>188</v>
      </c>
      <c r="D18" s="155">
        <f>SUMIFS('MN_GHG Data'!$P:$P,'MN_GHG Data'!$B:$B,'MN_GHG_Agr Emiss'!$A$4,'MN_GHG Data'!$C:$C,'MN_GHG_Agr Emiss'!$B17,'MN_GHG Data'!$D:$D,'MN_GHG_Agr Emiss'!$C18,'MN_GHG Data'!$E:$E,'MN_GHG_Agr Emiss'!D$3)</f>
        <v>3048191.4142626701</v>
      </c>
      <c r="E18" s="155">
        <f>SUMIFS('MN_GHG Data'!$P:$P,'MN_GHG Data'!$B:$B,'MN_GHG_Agr Emiss'!$A$4,'MN_GHG Data'!$C:$C,'MN_GHG_Agr Emiss'!$B17,'MN_GHG Data'!$D:$D,'MN_GHG_Agr Emiss'!$C18,'MN_GHG Data'!$E:$E,'MN_GHG_Agr Emiss'!E$3)</f>
        <v>3360321.2622539699</v>
      </c>
      <c r="F18" s="155">
        <f>SUMIFS('MN_GHG Data'!$P:$P,'MN_GHG Data'!$B:$B,'MN_GHG_Agr Emiss'!$A$4,'MN_GHG Data'!$C:$C,'MN_GHG_Agr Emiss'!$B17,'MN_GHG Data'!$D:$D,'MN_GHG_Agr Emiss'!$C18,'MN_GHG Data'!$E:$E,'MN_GHG_Agr Emiss'!F$3)</f>
        <v>3602536.1226246501</v>
      </c>
      <c r="G18" s="155">
        <f>SUMIFS('MN_GHG Data'!$P:$P,'MN_GHG Data'!$B:$B,'MN_GHG_Agr Emiss'!$A$4,'MN_GHG Data'!$C:$C,'MN_GHG_Agr Emiss'!$B17,'MN_GHG Data'!$D:$D,'MN_GHG_Agr Emiss'!$C18,'MN_GHG Data'!$E:$E,'MN_GHG_Agr Emiss'!G$3)</f>
        <v>3598980.07533526</v>
      </c>
      <c r="H18" s="156">
        <f t="shared" si="0"/>
        <v>3402507.2186191375</v>
      </c>
      <c r="I18" s="160">
        <f>H18*About!$A$143*About!$A$144*IF(C18="CO2",1,IF(C18="CH4",About!$D$138,About!$D$139))</f>
        <v>2744887350495.2876</v>
      </c>
      <c r="J18" s="158" t="s">
        <v>8696</v>
      </c>
      <c r="K18" s="160">
        <f>H18*About!$A$143*About!$A$144/IF(C18="CH4",About!$B$138,About!$B$139)</f>
        <v>10358065473.567122</v>
      </c>
      <c r="L18" s="163" t="s">
        <v>686</v>
      </c>
    </row>
    <row r="19" spans="2:13">
      <c r="B19" s="153" t="s">
        <v>8605</v>
      </c>
      <c r="H19" s="156"/>
      <c r="I19" s="157"/>
      <c r="J19" s="158"/>
      <c r="K19" s="160"/>
      <c r="L19" s="163"/>
    </row>
    <row r="20" spans="2:13">
      <c r="C20" s="153" t="s">
        <v>633</v>
      </c>
      <c r="D20" s="155">
        <f>SUMIFS('MN_GHG Data'!$P:$P,'MN_GHG Data'!$B:$B,'MN_GHG_Agr Emiss'!$A$4,'MN_GHG Data'!$C:$C,'MN_GHG_Agr Emiss'!$B19,'MN_GHG Data'!$D:$D,'MN_GHG_Agr Emiss'!$C20,'MN_GHG Data'!$E:$E,'MN_GHG_Agr Emiss'!D$3)</f>
        <v>33919.314282475003</v>
      </c>
      <c r="E20" s="155">
        <f>SUMIFS('MN_GHG Data'!$P:$P,'MN_GHG Data'!$B:$B,'MN_GHG_Agr Emiss'!$A$4,'MN_GHG Data'!$C:$C,'MN_GHG_Agr Emiss'!$B19,'MN_GHG Data'!$D:$D,'MN_GHG_Agr Emiss'!$C20,'MN_GHG Data'!$E:$E,'MN_GHG_Agr Emiss'!E$3)</f>
        <v>28597.079957122001</v>
      </c>
      <c r="F20" s="155">
        <f>SUMIFS('MN_GHG Data'!$P:$P,'MN_GHG Data'!$B:$B,'MN_GHG_Agr Emiss'!$A$4,'MN_GHG Data'!$C:$C,'MN_GHG_Agr Emiss'!$B19,'MN_GHG Data'!$D:$D,'MN_GHG_Agr Emiss'!$C20,'MN_GHG Data'!$E:$E,'MN_GHG_Agr Emiss'!F$3)</f>
        <v>24069.208963911002</v>
      </c>
      <c r="G20" s="155">
        <f>SUMIFS('MN_GHG Data'!$P:$P,'MN_GHG Data'!$B:$B,'MN_GHG_Agr Emiss'!$A$4,'MN_GHG Data'!$C:$C,'MN_GHG_Agr Emiss'!$B19,'MN_GHG Data'!$D:$D,'MN_GHG_Agr Emiss'!$C20,'MN_GHG Data'!$E:$E,'MN_GHG_Agr Emiss'!G$3)</f>
        <v>24069.208963911002</v>
      </c>
      <c r="H20" s="156">
        <f t="shared" si="0"/>
        <v>27663.703041854755</v>
      </c>
      <c r="I20" s="160">
        <f>H20*About!$A$143*About!$A$144*IF(C20="CO2",1,IF(C20="CH4",About!$D$138,About!$D$139))</f>
        <v>25096096444.025005</v>
      </c>
      <c r="J20" s="158" t="s">
        <v>8696</v>
      </c>
      <c r="K20" s="174">
        <f>H20*About!$A$143*About!$A$144</f>
        <v>25096096444.025005</v>
      </c>
      <c r="L20" s="163" t="s">
        <v>686</v>
      </c>
    </row>
    <row r="21" spans="2:13">
      <c r="B21" s="153" t="s">
        <v>691</v>
      </c>
      <c r="H21" s="156"/>
      <c r="I21" s="157"/>
      <c r="J21" s="158"/>
      <c r="K21" s="160"/>
      <c r="L21" s="163"/>
    </row>
    <row r="22" spans="2:13">
      <c r="C22" s="153" t="s">
        <v>187</v>
      </c>
      <c r="D22" s="155">
        <f>SUMIFS('MN_GHG Data'!$P:$P,'MN_GHG Data'!$B:$B,'MN_GHG_Agr Emiss'!$A$4,'MN_GHG Data'!$C:$C,'MN_GHG_Agr Emiss'!$B21,'MN_GHG Data'!$D:$D,'MN_GHG_Agr Emiss'!$C22,'MN_GHG Data'!$E:$E,'MN_GHG_Agr Emiss'!D$3)</f>
        <v>2629900.8204677501</v>
      </c>
      <c r="E22" s="155">
        <f>SUMIFS('MN_GHG Data'!$P:$P,'MN_GHG Data'!$B:$B,'MN_GHG_Agr Emiss'!$A$4,'MN_GHG Data'!$C:$C,'MN_GHG_Agr Emiss'!$B21,'MN_GHG Data'!$D:$D,'MN_GHG_Agr Emiss'!$C22,'MN_GHG Data'!$E:$E,'MN_GHG_Agr Emiss'!E$3)</f>
        <v>3024447.0956439199</v>
      </c>
      <c r="F22" s="155">
        <f>SUMIFS('MN_GHG Data'!$P:$P,'MN_GHG Data'!$B:$B,'MN_GHG_Agr Emiss'!$A$4,'MN_GHG Data'!$C:$C,'MN_GHG_Agr Emiss'!$B21,'MN_GHG Data'!$D:$D,'MN_GHG_Agr Emiss'!$C22,'MN_GHG Data'!$E:$E,'MN_GHG_Agr Emiss'!F$3)</f>
        <v>2970004.53231858</v>
      </c>
      <c r="G22" s="155">
        <f>SUMIFS('MN_GHG Data'!$P:$P,'MN_GHG Data'!$B:$B,'MN_GHG_Agr Emiss'!$A$4,'MN_GHG Data'!$C:$C,'MN_GHG_Agr Emiss'!$B21,'MN_GHG Data'!$D:$D,'MN_GHG_Agr Emiss'!$C22,'MN_GHG Data'!$E:$E,'MN_GHG_Agr Emiss'!G$3)</f>
        <v>3043510.2591183898</v>
      </c>
      <c r="H22" s="156">
        <f t="shared" si="0"/>
        <v>2916965.6768871602</v>
      </c>
      <c r="I22" s="160">
        <f>H22*About!$A$143*About!$A$144*IF(C22="CO2",1,IF(C22="CH4",About!$D$138,About!$D$139))</f>
        <v>2963774808497.3042</v>
      </c>
      <c r="J22" s="158" t="s">
        <v>8697</v>
      </c>
      <c r="K22" s="160">
        <f>H22*About!$A$143*About!$A$144/IF(C22="CH4",About!$B$138,About!$B$139)</f>
        <v>105849100303.47514</v>
      </c>
      <c r="L22" s="163" t="s">
        <v>686</v>
      </c>
      <c r="M22" s="192"/>
    </row>
    <row r="23" spans="2:13">
      <c r="B23" s="153" t="s">
        <v>8671</v>
      </c>
      <c r="H23" s="156"/>
      <c r="I23" s="157"/>
      <c r="J23" s="158"/>
      <c r="K23" s="160"/>
      <c r="L23" s="163"/>
    </row>
    <row r="24" spans="2:13">
      <c r="C24" s="153" t="s">
        <v>188</v>
      </c>
      <c r="D24" s="155">
        <f>SUMIFS('MN_GHG Data'!$P:$P,'MN_GHG Data'!$B:$B,'MN_GHG_Agr Emiss'!$A$4,'MN_GHG Data'!$C:$C,'MN_GHG_Agr Emiss'!$B23,'MN_GHG Data'!$D:$D,'MN_GHG_Agr Emiss'!$C24,'MN_GHG Data'!$E:$E,'MN_GHG_Agr Emiss'!D$3)</f>
        <v>775065.39090849506</v>
      </c>
      <c r="E24" s="155">
        <f>SUMIFS('MN_GHG Data'!$P:$P,'MN_GHG Data'!$B:$B,'MN_GHG_Agr Emiss'!$A$4,'MN_GHG Data'!$C:$C,'MN_GHG_Agr Emiss'!$B23,'MN_GHG Data'!$D:$D,'MN_GHG_Agr Emiss'!$C24,'MN_GHG Data'!$E:$E,'MN_GHG_Agr Emiss'!E$3)</f>
        <v>792311.02882539399</v>
      </c>
      <c r="F24" s="155">
        <f>SUMIFS('MN_GHG Data'!$P:$P,'MN_GHG Data'!$B:$B,'MN_GHG_Agr Emiss'!$A$4,'MN_GHG Data'!$C:$C,'MN_GHG_Agr Emiss'!$B23,'MN_GHG Data'!$D:$D,'MN_GHG_Agr Emiss'!$C24,'MN_GHG Data'!$E:$E,'MN_GHG_Agr Emiss'!F$3)</f>
        <v>781051.29167587298</v>
      </c>
      <c r="G24" s="155">
        <f>SUMIFS('MN_GHG Data'!$P:$P,'MN_GHG Data'!$B:$B,'MN_GHG_Agr Emiss'!$A$4,'MN_GHG Data'!$C:$C,'MN_GHG_Agr Emiss'!$B23,'MN_GHG Data'!$D:$D,'MN_GHG_Agr Emiss'!$C24,'MN_GHG Data'!$E:$E,'MN_GHG_Agr Emiss'!G$3)</f>
        <v>805645.50628112606</v>
      </c>
      <c r="H24" s="156">
        <f t="shared" si="0"/>
        <v>788518.30442272197</v>
      </c>
      <c r="I24" s="160">
        <f>H24*About!$A$143*About!$A$144*IF(C24="CO2",1,IF(C24="CH4",About!$D$138,About!$D$139))</f>
        <v>636117362984.55591</v>
      </c>
      <c r="J24" s="158" t="s">
        <v>8697</v>
      </c>
      <c r="K24" s="160">
        <f>H24*About!$A$143*About!$A$144/IF(C24="CH4",About!$B$138,About!$B$139)</f>
        <v>2400442879.1870036</v>
      </c>
      <c r="L24" s="163" t="s">
        <v>686</v>
      </c>
    </row>
    <row r="25" spans="2:13">
      <c r="B25" s="153" t="s">
        <v>8673</v>
      </c>
      <c r="H25" s="156"/>
      <c r="I25" s="157"/>
      <c r="J25" s="158"/>
      <c r="K25" s="160"/>
      <c r="L25" s="163"/>
    </row>
    <row r="26" spans="2:13">
      <c r="C26" s="153" t="s">
        <v>188</v>
      </c>
      <c r="D26" s="155">
        <f>SUMIFS('MN_GHG Data'!$P:$P,'MN_GHG Data'!$B:$B,'MN_GHG_Agr Emiss'!$A$4,'MN_GHG Data'!$C:$C,'MN_GHG_Agr Emiss'!$B25,'MN_GHG Data'!$D:$D,'MN_GHG_Agr Emiss'!$C26,'MN_GHG Data'!$E:$E,'MN_GHG_Agr Emiss'!D$3)</f>
        <v>4306434.7140701367</v>
      </c>
      <c r="E26" s="155">
        <f>SUMIFS('MN_GHG Data'!$P:$P,'MN_GHG Data'!$B:$B,'MN_GHG_Agr Emiss'!$A$4,'MN_GHG Data'!$C:$C,'MN_GHG_Agr Emiss'!$B25,'MN_GHG Data'!$D:$D,'MN_GHG_Agr Emiss'!$C26,'MN_GHG Data'!$E:$E,'MN_GHG_Agr Emiss'!E$3)</f>
        <v>4472831.3295777459</v>
      </c>
      <c r="F26" s="155">
        <f>SUMIFS('MN_GHG Data'!$P:$P,'MN_GHG Data'!$B:$B,'MN_GHG_Agr Emiss'!$A$4,'MN_GHG Data'!$C:$C,'MN_GHG_Agr Emiss'!$B25,'MN_GHG Data'!$D:$D,'MN_GHG_Agr Emiss'!$C26,'MN_GHG Data'!$E:$E,'MN_GHG_Agr Emiss'!F$3)</f>
        <v>4535385.1528830715</v>
      </c>
      <c r="G26" s="155">
        <f>SUMIFS('MN_GHG Data'!$P:$P,'MN_GHG Data'!$B:$B,'MN_GHG_Agr Emiss'!$A$4,'MN_GHG Data'!$C:$C,'MN_GHG_Agr Emiss'!$B25,'MN_GHG Data'!$D:$D,'MN_GHG_Agr Emiss'!$C26,'MN_GHG Data'!$E:$E,'MN_GHG_Agr Emiss'!G$3)</f>
        <v>4534351.3843497727</v>
      </c>
      <c r="H26" s="156">
        <f t="shared" si="0"/>
        <v>4462250.645220181</v>
      </c>
      <c r="I26" s="160">
        <f>H26*About!$A$143*About!$A$144*IF(C26="CO2",1,IF(C26="CH4",About!$D$138,About!$D$139))</f>
        <v>3599808777415.3643</v>
      </c>
      <c r="J26" s="158" t="s">
        <v>8697</v>
      </c>
      <c r="K26" s="160">
        <f>H26*About!$A$143*About!$A$144/IF(C26="CH4",About!$B$138,About!$B$139)</f>
        <v>13584184065.718355</v>
      </c>
      <c r="L26" s="163" t="s">
        <v>686</v>
      </c>
    </row>
    <row r="27" spans="2:13">
      <c r="B27" s="153" t="s">
        <v>8676</v>
      </c>
      <c r="H27" s="156"/>
      <c r="I27" s="157"/>
      <c r="J27" s="158"/>
      <c r="K27" s="160"/>
      <c r="L27" s="163"/>
    </row>
    <row r="28" spans="2:13">
      <c r="C28" s="153" t="s">
        <v>188</v>
      </c>
      <c r="D28" s="155">
        <f>SUMIFS('MN_GHG Data'!$P:$P,'MN_GHG Data'!$B:$B,'MN_GHG_Agr Emiss'!$A$4,'MN_GHG Data'!$C:$C,'MN_GHG_Agr Emiss'!$B27,'MN_GHG Data'!$D:$D,'MN_GHG_Agr Emiss'!$C28,'MN_GHG Data'!$E:$E,'MN_GHG_Agr Emiss'!D$3)</f>
        <v>185252.13480465201</v>
      </c>
      <c r="E28" s="155">
        <f>SUMIFS('MN_GHG Data'!$P:$P,'MN_GHG Data'!$B:$B,'MN_GHG_Agr Emiss'!$A$4,'MN_GHG Data'!$C:$C,'MN_GHG_Agr Emiss'!$B27,'MN_GHG Data'!$D:$D,'MN_GHG_Agr Emiss'!$C28,'MN_GHG Data'!$E:$E,'MN_GHG_Agr Emiss'!E$3)</f>
        <v>191006.47398882001</v>
      </c>
      <c r="F28" s="155">
        <f>SUMIFS('MN_GHG Data'!$P:$P,'MN_GHG Data'!$B:$B,'MN_GHG_Agr Emiss'!$A$4,'MN_GHG Data'!$C:$C,'MN_GHG_Agr Emiss'!$B27,'MN_GHG Data'!$D:$D,'MN_GHG_Agr Emiss'!$C28,'MN_GHG Data'!$E:$E,'MN_GHG_Agr Emiss'!F$3)</f>
        <v>196321.31582610001</v>
      </c>
      <c r="G28" s="155">
        <f>SUMIFS('MN_GHG Data'!$P:$P,'MN_GHG Data'!$B:$B,'MN_GHG_Agr Emiss'!$A$4,'MN_GHG Data'!$C:$C,'MN_GHG_Agr Emiss'!$B27,'MN_GHG Data'!$D:$D,'MN_GHG_Agr Emiss'!$C28,'MN_GHG Data'!$E:$E,'MN_GHG_Agr Emiss'!G$3)</f>
        <v>196035.83217076401</v>
      </c>
      <c r="H28" s="156">
        <f t="shared" si="0"/>
        <v>192153.939197584</v>
      </c>
      <c r="I28" s="160">
        <f>H28*About!$A$143*About!$A$144*IF(C28="CO2",1,IF(C28="CH4",About!$D$138,About!$D$139))</f>
        <v>155015370478.87402</v>
      </c>
      <c r="J28" s="158" t="s">
        <v>8697</v>
      </c>
      <c r="K28" s="160">
        <f>H28*About!$A$143*About!$A$144/IF(C28="CH4",About!$B$138,About!$B$139)</f>
        <v>584963662.18443036</v>
      </c>
      <c r="L28" s="163" t="s">
        <v>686</v>
      </c>
    </row>
    <row r="29" spans="2:13">
      <c r="B29" s="153" t="s">
        <v>8494</v>
      </c>
      <c r="H29" s="156"/>
      <c r="I29" s="157"/>
      <c r="J29" s="158"/>
      <c r="K29" s="160"/>
      <c r="L29" s="163"/>
    </row>
    <row r="30" spans="2:13">
      <c r="C30" s="153" t="s">
        <v>187</v>
      </c>
      <c r="D30" s="155">
        <f>SUMIFS('MN_GHG Data'!$P:$P,'MN_GHG Data'!$B:$B,'MN_GHG_Agr Emiss'!$A$4,'MN_GHG Data'!$C:$C,'MN_GHG_Agr Emiss'!$B29,'MN_GHG Data'!$D:$D,'MN_GHG_Agr Emiss'!$C30,'MN_GHG Data'!$E:$E,'MN_GHG_Agr Emiss'!D$3)</f>
        <v>5384561.21608348</v>
      </c>
      <c r="E30" s="155">
        <f>SUMIFS('MN_GHG Data'!$P:$P,'MN_GHG Data'!$B:$B,'MN_GHG_Agr Emiss'!$A$4,'MN_GHG Data'!$C:$C,'MN_GHG_Agr Emiss'!$B29,'MN_GHG Data'!$D:$D,'MN_GHG_Agr Emiss'!$C30,'MN_GHG Data'!$E:$E,'MN_GHG_Agr Emiss'!E$3)</f>
        <v>5573374.0954359202</v>
      </c>
      <c r="F30" s="155">
        <f>SUMIFS('MN_GHG Data'!$P:$P,'MN_GHG Data'!$B:$B,'MN_GHG_Agr Emiss'!$A$4,'MN_GHG Data'!$C:$C,'MN_GHG_Agr Emiss'!$B29,'MN_GHG Data'!$D:$D,'MN_GHG_Agr Emiss'!$C30,'MN_GHG Data'!$E:$E,'MN_GHG_Agr Emiss'!F$3)</f>
        <v>5529798.6741442503</v>
      </c>
      <c r="G30" s="155">
        <f>SUMIFS('MN_GHG Data'!$P:$P,'MN_GHG Data'!$B:$B,'MN_GHG_Agr Emiss'!$A$4,'MN_GHG Data'!$C:$C,'MN_GHG_Agr Emiss'!$B29,'MN_GHG Data'!$D:$D,'MN_GHG_Agr Emiss'!$C30,'MN_GHG Data'!$E:$E,'MN_GHG_Agr Emiss'!G$3)</f>
        <v>5640247.7654587002</v>
      </c>
      <c r="H30" s="156">
        <f t="shared" si="0"/>
        <v>5531995.437780587</v>
      </c>
      <c r="I30" s="160">
        <f>H30*About!$A$143*About!$A$144*IF(C30="CO2",1,IF(C30="CH4",About!$D$138,About!$D$139))</f>
        <v>5620768474969.7412</v>
      </c>
      <c r="J30" s="158" t="s">
        <v>8697</v>
      </c>
      <c r="K30" s="160">
        <f>H30*About!$A$143*About!$A$144/IF(C30="CH4",About!$B$138,About!$B$139)</f>
        <v>200741731248.91931</v>
      </c>
      <c r="L30" s="163" t="s">
        <v>686</v>
      </c>
    </row>
    <row r="31" spans="2:13">
      <c r="B31" s="153" t="s">
        <v>8678</v>
      </c>
      <c r="H31" s="156"/>
      <c r="I31" s="157"/>
      <c r="J31" s="158"/>
      <c r="K31" s="160"/>
      <c r="L31" s="163"/>
    </row>
    <row r="32" spans="2:13">
      <c r="C32" s="153" t="s">
        <v>188</v>
      </c>
      <c r="D32" s="155">
        <f>SUMIFS('MN_GHG Data'!$P:$P,'MN_GHG Data'!$B:$B,'MN_GHG_Agr Emiss'!$A$4,'MN_GHG Data'!$C:$C,'MN_GHG_Agr Emiss'!$B31,'MN_GHG Data'!$D:$D,'MN_GHG_Agr Emiss'!$C32,'MN_GHG Data'!$E:$E,'MN_GHG_Agr Emiss'!D$3)</f>
        <v>2546579.4788979702</v>
      </c>
      <c r="E32" s="155">
        <f>SUMIFS('MN_GHG Data'!$P:$P,'MN_GHG Data'!$B:$B,'MN_GHG_Agr Emiss'!$A$4,'MN_GHG Data'!$C:$C,'MN_GHG_Agr Emiss'!$B31,'MN_GHG Data'!$D:$D,'MN_GHG_Agr Emiss'!$C32,'MN_GHG Data'!$E:$E,'MN_GHG_Agr Emiss'!E$3)</f>
        <v>2703704.10913599</v>
      </c>
      <c r="F32" s="155">
        <f>SUMIFS('MN_GHG Data'!$P:$P,'MN_GHG Data'!$B:$B,'MN_GHG_Agr Emiss'!$A$4,'MN_GHG Data'!$C:$C,'MN_GHG_Agr Emiss'!$B31,'MN_GHG Data'!$D:$D,'MN_GHG_Agr Emiss'!$C32,'MN_GHG Data'!$E:$E,'MN_GHG_Agr Emiss'!F$3)</f>
        <v>2809859.1715245298</v>
      </c>
      <c r="G32" s="155">
        <f>SUMIFS('MN_GHG Data'!$P:$P,'MN_GHG Data'!$B:$B,'MN_GHG_Agr Emiss'!$A$4,'MN_GHG Data'!$C:$C,'MN_GHG_Agr Emiss'!$B31,'MN_GHG Data'!$D:$D,'MN_GHG_Agr Emiss'!$C32,'MN_GHG Data'!$E:$E,'MN_GHG_Agr Emiss'!G$3)</f>
        <v>2836859.4402064001</v>
      </c>
      <c r="H32" s="156">
        <f t="shared" si="0"/>
        <v>2724250.5499412222</v>
      </c>
      <c r="I32" s="160">
        <f>H32*About!$A$143*About!$A$144*IF(C32="CO2",1,IF(C32="CH4",About!$D$138,About!$D$139))</f>
        <v>2197720796356.8232</v>
      </c>
      <c r="J32" s="158" t="s">
        <v>8697</v>
      </c>
      <c r="K32" s="160">
        <f>H32*About!$A$143*About!$A$144/IF(C32="CH4",About!$B$138,About!$B$139)</f>
        <v>8293286023.9880123</v>
      </c>
      <c r="L32" s="163" t="s">
        <v>686</v>
      </c>
    </row>
    <row r="33" spans="2:12">
      <c r="B33" s="153" t="s">
        <v>8607</v>
      </c>
      <c r="H33" s="156"/>
      <c r="I33" s="157"/>
      <c r="J33" s="158"/>
      <c r="K33" s="160"/>
      <c r="L33" s="163"/>
    </row>
    <row r="34" spans="2:12">
      <c r="C34" s="153" t="s">
        <v>633</v>
      </c>
      <c r="D34" s="155">
        <f>SUMIFS('MN_GHG Data'!$P:$P,'MN_GHG Data'!$B:$B,'MN_GHG_Agr Emiss'!$A$4,'MN_GHG Data'!$C:$C,'MN_GHG_Agr Emiss'!$B33,'MN_GHG Data'!$D:$D,'MN_GHG_Agr Emiss'!$C34,'MN_GHG Data'!$E:$E,'MN_GHG_Agr Emiss'!D$3)</f>
        <v>0</v>
      </c>
      <c r="E34" s="155">
        <f>SUMIFS('MN_GHG Data'!$P:$P,'MN_GHG Data'!$B:$B,'MN_GHG_Agr Emiss'!$A$4,'MN_GHG Data'!$C:$C,'MN_GHG_Agr Emiss'!$B33,'MN_GHG Data'!$D:$D,'MN_GHG_Agr Emiss'!$C34,'MN_GHG Data'!$E:$E,'MN_GHG_Agr Emiss'!E$3)</f>
        <v>0</v>
      </c>
      <c r="F34" s="155">
        <f>SUMIFS('MN_GHG Data'!$P:$P,'MN_GHG Data'!$B:$B,'MN_GHG_Agr Emiss'!$A$4,'MN_GHG Data'!$C:$C,'MN_GHG_Agr Emiss'!$B33,'MN_GHG Data'!$D:$D,'MN_GHG_Agr Emiss'!$C34,'MN_GHG Data'!$E:$E,'MN_GHG_Agr Emiss'!F$3)</f>
        <v>0</v>
      </c>
      <c r="G34" s="155">
        <f>SUMIFS('MN_GHG Data'!$P:$P,'MN_GHG Data'!$B:$B,'MN_GHG_Agr Emiss'!$A$4,'MN_GHG Data'!$C:$C,'MN_GHG_Agr Emiss'!$B33,'MN_GHG Data'!$D:$D,'MN_GHG_Agr Emiss'!$C34,'MN_GHG Data'!$E:$E,'MN_GHG_Agr Emiss'!G$3)</f>
        <v>0</v>
      </c>
      <c r="H34" s="156">
        <f t="shared" si="0"/>
        <v>0</v>
      </c>
      <c r="I34" s="160">
        <f>H34*About!$A$143*About!$A$144*IF(C34="CH4",About!$D$138,About!$D$139)</f>
        <v>0</v>
      </c>
      <c r="J34" s="158"/>
      <c r="K34" s="160"/>
      <c r="L34" s="163"/>
    </row>
    <row r="35" spans="2:12">
      <c r="B35" s="153" t="s">
        <v>8609</v>
      </c>
      <c r="H35" s="156"/>
      <c r="I35" s="157"/>
      <c r="J35" s="158"/>
      <c r="K35" s="160"/>
      <c r="L35" s="163"/>
    </row>
    <row r="36" spans="2:12">
      <c r="C36" s="153" t="s">
        <v>633</v>
      </c>
      <c r="D36" s="155">
        <f>SUMIFS('MN_GHG Data'!$P:$P,'MN_GHG Data'!$B:$B,'MN_GHG_Agr Emiss'!$A$4,'MN_GHG Data'!$C:$C,'MN_GHG_Agr Emiss'!$B35,'MN_GHG Data'!$D:$D,'MN_GHG_Agr Emiss'!$C36,'MN_GHG Data'!$E:$E,'MN_GHG_Agr Emiss'!D$3)</f>
        <v>395895.48022598901</v>
      </c>
      <c r="E36" s="155">
        <f>SUMIFS('MN_GHG Data'!$P:$P,'MN_GHG Data'!$B:$B,'MN_GHG_Agr Emiss'!$A$4,'MN_GHG Data'!$C:$C,'MN_GHG_Agr Emiss'!$B35,'MN_GHG Data'!$D:$D,'MN_GHG_Agr Emiss'!$C36,'MN_GHG Data'!$E:$E,'MN_GHG_Agr Emiss'!E$3)</f>
        <v>458739.74673491402</v>
      </c>
      <c r="F36" s="155">
        <f>SUMIFS('MN_GHG Data'!$P:$P,'MN_GHG Data'!$B:$B,'MN_GHG_Agr Emiss'!$A$4,'MN_GHG Data'!$C:$C,'MN_GHG_Agr Emiss'!$B35,'MN_GHG Data'!$D:$D,'MN_GHG_Agr Emiss'!$C36,'MN_GHG Data'!$E:$E,'MN_GHG_Agr Emiss'!F$3)</f>
        <v>568813.49384889298</v>
      </c>
      <c r="G36" s="155">
        <f>SUMIFS('MN_GHG Data'!$P:$P,'MN_GHG Data'!$B:$B,'MN_GHG_Agr Emiss'!$A$4,'MN_GHG Data'!$C:$C,'MN_GHG_Agr Emiss'!$B35,'MN_GHG Data'!$D:$D,'MN_GHG_Agr Emiss'!$C36,'MN_GHG Data'!$E:$E,'MN_GHG_Agr Emiss'!G$3)</f>
        <v>583087.37142857094</v>
      </c>
      <c r="H36" s="156">
        <f>AVERAGE(D36:G36)</f>
        <v>501634.02305959171</v>
      </c>
      <c r="I36" s="160">
        <f>H36*About!$A$143*About!$A$144*IF(C36="CO2",1,IF(C36="CH4",About!$D$138,About!$D$139))</f>
        <v>455074861209.31573</v>
      </c>
      <c r="J36" s="158" t="s">
        <v>8696</v>
      </c>
      <c r="K36" s="174">
        <f>H36*About!$A$143*About!$A$144</f>
        <v>455074861209.31573</v>
      </c>
      <c r="L36" s="163" t="s">
        <v>686</v>
      </c>
    </row>
    <row r="37" spans="2:12">
      <c r="B37" s="153" t="s">
        <v>8496</v>
      </c>
      <c r="H37" s="156"/>
      <c r="I37" s="157"/>
      <c r="J37" s="158"/>
      <c r="K37" s="160"/>
      <c r="L37" s="163"/>
    </row>
    <row r="38" spans="2:12">
      <c r="C38" s="153" t="s">
        <v>187</v>
      </c>
      <c r="D38" s="155">
        <f>SUMIFS('MN_GHG Data'!$P:$P,'MN_GHG Data'!$B:$B,'MN_GHG_Agr Emiss'!$A$4,'MN_GHG Data'!$C:$C,'MN_GHG_Agr Emiss'!$B37,'MN_GHG Data'!$D:$D,'MN_GHG_Agr Emiss'!$C38,'MN_GHG Data'!$E:$E,'MN_GHG_Agr Emiss'!D$3)</f>
        <v>103088.561714531</v>
      </c>
      <c r="E38" s="155">
        <f>SUMIFS('MN_GHG Data'!$P:$P,'MN_GHG Data'!$B:$B,'MN_GHG_Agr Emiss'!$A$4,'MN_GHG Data'!$C:$C,'MN_GHG_Agr Emiss'!$B37,'MN_GHG Data'!$D:$D,'MN_GHG_Agr Emiss'!$C38,'MN_GHG Data'!$E:$E,'MN_GHG_Agr Emiss'!E$3)</f>
        <v>102538.756052054</v>
      </c>
      <c r="F38" s="155">
        <f>SUMIFS('MN_GHG Data'!$P:$P,'MN_GHG Data'!$B:$B,'MN_GHG_Agr Emiss'!$A$4,'MN_GHG Data'!$C:$C,'MN_GHG_Agr Emiss'!$B37,'MN_GHG Data'!$D:$D,'MN_GHG_Agr Emiss'!$C38,'MN_GHG Data'!$E:$E,'MN_GHG_Agr Emiss'!F$3)</f>
        <v>102538.756052054</v>
      </c>
      <c r="G38" s="155">
        <f>SUMIFS('MN_GHG Data'!$P:$P,'MN_GHG Data'!$B:$B,'MN_GHG_Agr Emiss'!$A$4,'MN_GHG Data'!$C:$C,'MN_GHG_Agr Emiss'!$B37,'MN_GHG Data'!$D:$D,'MN_GHG_Agr Emiss'!$C38,'MN_GHG Data'!$E:$E,'MN_GHG_Agr Emiss'!G$3)</f>
        <v>102538.756052054</v>
      </c>
      <c r="H38" s="156">
        <f t="shared" si="0"/>
        <v>102676.20746767324</v>
      </c>
      <c r="I38" s="160">
        <f>H38*About!$A$143*About!$A$144*IF(C38="CO2",1,IF(C38="CH4",About!$D$138,About!$D$139))</f>
        <v>104323873104.1485</v>
      </c>
      <c r="J38" s="158" t="s">
        <v>8696</v>
      </c>
      <c r="K38" s="160">
        <f>H38*About!$A$143*About!$A$144/IF(C38="CH4",About!$B$138,About!$B$139)</f>
        <v>3725852610.8624463</v>
      </c>
      <c r="L38" s="163" t="s">
        <v>686</v>
      </c>
    </row>
    <row r="42" spans="2:12">
      <c r="L42" s="15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Z1000"/>
  <sheetViews>
    <sheetView workbookViewId="0"/>
  </sheetViews>
  <sheetFormatPr defaultColWidth="12.625" defaultRowHeight="15" customHeight="1"/>
  <cols>
    <col min="1" max="1" width="18.625" style="149" customWidth="1"/>
    <col min="2" max="2" width="7.625" style="149" customWidth="1"/>
    <col min="3" max="3" width="27.375" style="149" customWidth="1"/>
    <col min="4" max="4" width="18.625" style="149" customWidth="1"/>
    <col min="5" max="6" width="14.75" style="149" customWidth="1"/>
    <col min="7" max="7" width="20.375" style="149" customWidth="1"/>
    <col min="8" max="8" width="24.75" style="149" customWidth="1"/>
    <col min="9" max="26" width="7.625" style="149" customWidth="1"/>
  </cols>
  <sheetData>
    <row r="1" spans="1:8" ht="30">
      <c r="A1" s="1" t="s">
        <v>213</v>
      </c>
      <c r="C1" s="4" t="s">
        <v>214</v>
      </c>
      <c r="D1" s="4" t="s">
        <v>215</v>
      </c>
      <c r="E1" s="4" t="s">
        <v>216</v>
      </c>
      <c r="F1" s="4" t="s">
        <v>217</v>
      </c>
      <c r="G1" s="22" t="s">
        <v>218</v>
      </c>
      <c r="H1" s="23" t="s">
        <v>219</v>
      </c>
    </row>
    <row r="2" spans="1:8">
      <c r="A2" s="24" t="s">
        <v>220</v>
      </c>
      <c r="C2" s="139" t="s">
        <v>221</v>
      </c>
      <c r="D2" s="139" t="s">
        <v>222</v>
      </c>
      <c r="E2" s="139" t="s">
        <v>223</v>
      </c>
      <c r="F2" s="6">
        <v>4</v>
      </c>
      <c r="G2" s="139">
        <v>1</v>
      </c>
      <c r="H2" s="139" t="b">
        <v>0</v>
      </c>
    </row>
    <row r="3" spans="1:8">
      <c r="C3" s="139" t="s">
        <v>224</v>
      </c>
      <c r="D3" s="139" t="s">
        <v>225</v>
      </c>
      <c r="E3" s="139" t="s">
        <v>226</v>
      </c>
      <c r="F3" s="6">
        <v>8</v>
      </c>
      <c r="G3" s="139">
        <v>1</v>
      </c>
      <c r="H3" s="139" t="b">
        <v>0</v>
      </c>
    </row>
    <row r="4" spans="1:8">
      <c r="C4" s="139" t="s">
        <v>227</v>
      </c>
      <c r="D4" s="139" t="s">
        <v>228</v>
      </c>
      <c r="E4" s="139" t="s">
        <v>229</v>
      </c>
      <c r="F4" s="6">
        <v>12</v>
      </c>
      <c r="G4" s="139">
        <v>1</v>
      </c>
      <c r="H4" s="139" t="b">
        <v>0</v>
      </c>
    </row>
    <row r="5" spans="1:8">
      <c r="C5" s="139" t="s">
        <v>230</v>
      </c>
      <c r="D5" s="139" t="s">
        <v>225</v>
      </c>
      <c r="E5" s="139" t="s">
        <v>231</v>
      </c>
      <c r="F5" s="6">
        <v>20</v>
      </c>
      <c r="G5" s="139">
        <v>1</v>
      </c>
      <c r="H5" s="139" t="b">
        <v>0</v>
      </c>
    </row>
    <row r="6" spans="1:8">
      <c r="C6" s="139" t="s">
        <v>232</v>
      </c>
      <c r="D6" s="139" t="s">
        <v>228</v>
      </c>
      <c r="E6" s="139" t="s">
        <v>233</v>
      </c>
      <c r="F6" s="6">
        <v>24</v>
      </c>
      <c r="G6" s="139">
        <v>1</v>
      </c>
      <c r="H6" s="139" t="b">
        <v>0</v>
      </c>
    </row>
    <row r="7" spans="1:8">
      <c r="C7" s="139" t="s">
        <v>234</v>
      </c>
      <c r="D7" s="139" t="s">
        <v>235</v>
      </c>
      <c r="E7" s="139" t="s">
        <v>236</v>
      </c>
      <c r="F7" s="6">
        <v>28</v>
      </c>
      <c r="G7" s="139">
        <v>1</v>
      </c>
      <c r="H7" s="139" t="b">
        <v>0</v>
      </c>
    </row>
    <row r="8" spans="1:8">
      <c r="C8" s="139" t="s">
        <v>237</v>
      </c>
      <c r="D8" s="139" t="s">
        <v>235</v>
      </c>
      <c r="E8" s="139" t="s">
        <v>238</v>
      </c>
      <c r="F8" s="6">
        <v>32</v>
      </c>
      <c r="G8" s="139">
        <v>1</v>
      </c>
      <c r="H8" s="139" t="b">
        <v>0</v>
      </c>
    </row>
    <row r="9" spans="1:8">
      <c r="C9" s="139" t="s">
        <v>239</v>
      </c>
      <c r="D9" s="139" t="s">
        <v>222</v>
      </c>
      <c r="E9" s="139" t="s">
        <v>240</v>
      </c>
      <c r="F9" s="6">
        <v>51</v>
      </c>
      <c r="G9" s="139">
        <v>1</v>
      </c>
      <c r="H9" s="139" t="b">
        <v>0</v>
      </c>
    </row>
    <row r="10" spans="1:8">
      <c r="C10" s="139" t="s">
        <v>241</v>
      </c>
      <c r="D10" s="139" t="s">
        <v>242</v>
      </c>
      <c r="E10" s="139" t="s">
        <v>243</v>
      </c>
      <c r="F10" s="6">
        <v>36</v>
      </c>
      <c r="G10" s="139">
        <v>1</v>
      </c>
      <c r="H10" s="139" t="b">
        <v>0</v>
      </c>
    </row>
    <row r="11" spans="1:8">
      <c r="C11" s="139" t="s">
        <v>244</v>
      </c>
      <c r="D11" s="139" t="s">
        <v>225</v>
      </c>
      <c r="E11" s="139" t="s">
        <v>245</v>
      </c>
      <c r="F11" s="6">
        <v>40</v>
      </c>
      <c r="G11" s="139">
        <v>1</v>
      </c>
      <c r="H11" s="139" t="b">
        <v>0</v>
      </c>
    </row>
    <row r="12" spans="1:8">
      <c r="C12" s="139" t="s">
        <v>246</v>
      </c>
      <c r="D12" s="139" t="s">
        <v>222</v>
      </c>
      <c r="E12" s="139" t="s">
        <v>247</v>
      </c>
      <c r="F12" s="6">
        <v>31</v>
      </c>
      <c r="G12" s="139">
        <v>1</v>
      </c>
      <c r="H12" s="139" t="b">
        <v>0</v>
      </c>
    </row>
    <row r="13" spans="1:8">
      <c r="C13" s="139" t="s">
        <v>248</v>
      </c>
      <c r="D13" s="139" t="s">
        <v>235</v>
      </c>
      <c r="E13" s="139" t="s">
        <v>249</v>
      </c>
      <c r="F13" s="6">
        <v>44</v>
      </c>
      <c r="G13" s="139">
        <v>1</v>
      </c>
      <c r="H13" s="139" t="b">
        <v>0</v>
      </c>
    </row>
    <row r="14" spans="1:8">
      <c r="C14" s="139" t="s">
        <v>250</v>
      </c>
      <c r="D14" s="139" t="s">
        <v>251</v>
      </c>
      <c r="E14" s="139" t="s">
        <v>252</v>
      </c>
      <c r="F14" s="6">
        <v>48</v>
      </c>
      <c r="G14" s="139">
        <v>1</v>
      </c>
      <c r="H14" s="139" t="b">
        <v>0</v>
      </c>
    </row>
    <row r="15" spans="1:8">
      <c r="C15" s="139" t="s">
        <v>253</v>
      </c>
      <c r="D15" s="139" t="s">
        <v>242</v>
      </c>
      <c r="E15" s="139" t="s">
        <v>254</v>
      </c>
      <c r="F15" s="6">
        <v>50</v>
      </c>
      <c r="G15" s="139">
        <v>1</v>
      </c>
      <c r="H15" s="139" t="b">
        <v>0</v>
      </c>
    </row>
    <row r="16" spans="1:8">
      <c r="C16" s="139" t="s">
        <v>255</v>
      </c>
      <c r="D16" s="139" t="s">
        <v>235</v>
      </c>
      <c r="E16" s="139" t="s">
        <v>256</v>
      </c>
      <c r="F16" s="6">
        <v>52</v>
      </c>
      <c r="G16" s="139">
        <v>1</v>
      </c>
      <c r="H16" s="139" t="b">
        <v>0</v>
      </c>
    </row>
    <row r="17" spans="3:8">
      <c r="C17" s="139" t="s">
        <v>257</v>
      </c>
      <c r="D17" s="139" t="s">
        <v>222</v>
      </c>
      <c r="E17" s="139" t="s">
        <v>258</v>
      </c>
      <c r="F17" s="6">
        <v>112</v>
      </c>
      <c r="G17" s="139">
        <v>1</v>
      </c>
      <c r="H17" s="139" t="b">
        <v>0</v>
      </c>
    </row>
    <row r="18" spans="3:8">
      <c r="C18" s="139" t="s">
        <v>259</v>
      </c>
      <c r="D18" s="139" t="s">
        <v>225</v>
      </c>
      <c r="E18" s="139" t="s">
        <v>260</v>
      </c>
      <c r="F18" s="6">
        <v>56</v>
      </c>
      <c r="G18" s="139">
        <v>1</v>
      </c>
      <c r="H18" s="139" t="b">
        <v>0</v>
      </c>
    </row>
    <row r="19" spans="3:8">
      <c r="C19" s="139" t="s">
        <v>261</v>
      </c>
      <c r="D19" s="139" t="s">
        <v>235</v>
      </c>
      <c r="E19" s="139" t="s">
        <v>262</v>
      </c>
      <c r="F19" s="6">
        <v>84</v>
      </c>
      <c r="G19" s="139">
        <v>1</v>
      </c>
      <c r="H19" s="139" t="b">
        <v>0</v>
      </c>
    </row>
    <row r="20" spans="3:8">
      <c r="C20" s="139" t="s">
        <v>263</v>
      </c>
      <c r="D20" s="139" t="s">
        <v>228</v>
      </c>
      <c r="E20" s="139" t="s">
        <v>264</v>
      </c>
      <c r="F20" s="6">
        <v>204</v>
      </c>
      <c r="G20" s="139">
        <v>1</v>
      </c>
      <c r="H20" s="139" t="b">
        <v>0</v>
      </c>
    </row>
    <row r="21" spans="3:8" ht="15.75" customHeight="1">
      <c r="C21" s="139" t="s">
        <v>265</v>
      </c>
      <c r="D21" s="139" t="s">
        <v>242</v>
      </c>
      <c r="E21" s="139" t="s">
        <v>266</v>
      </c>
      <c r="F21" s="6">
        <v>64</v>
      </c>
      <c r="G21" s="139">
        <v>1</v>
      </c>
      <c r="H21" s="139" t="b">
        <v>0</v>
      </c>
    </row>
    <row r="22" spans="3:8" ht="15.75" customHeight="1">
      <c r="C22" s="139" t="s">
        <v>267</v>
      </c>
      <c r="D22" s="139" t="s">
        <v>235</v>
      </c>
      <c r="E22" s="139" t="s">
        <v>268</v>
      </c>
      <c r="F22" s="6">
        <v>68</v>
      </c>
      <c r="G22" s="139">
        <v>1</v>
      </c>
      <c r="H22" s="139" t="b">
        <v>0</v>
      </c>
    </row>
    <row r="23" spans="3:8" ht="15.75" customHeight="1">
      <c r="C23" s="139" t="s">
        <v>269</v>
      </c>
      <c r="D23" s="139" t="s">
        <v>225</v>
      </c>
      <c r="E23" s="139" t="s">
        <v>270</v>
      </c>
      <c r="F23" s="6">
        <v>70</v>
      </c>
      <c r="G23" s="139">
        <v>1</v>
      </c>
      <c r="H23" s="139" t="b">
        <v>0</v>
      </c>
    </row>
    <row r="24" spans="3:8" ht="15.75" customHeight="1">
      <c r="C24" s="139" t="s">
        <v>271</v>
      </c>
      <c r="D24" s="139" t="s">
        <v>228</v>
      </c>
      <c r="E24" s="139" t="s">
        <v>272</v>
      </c>
      <c r="F24" s="6">
        <v>72</v>
      </c>
      <c r="G24" s="139">
        <v>1</v>
      </c>
      <c r="H24" s="139" t="b">
        <v>0</v>
      </c>
    </row>
    <row r="25" spans="3:8" ht="15.75" customHeight="1">
      <c r="C25" s="139" t="s">
        <v>273</v>
      </c>
      <c r="D25" s="139" t="s">
        <v>235</v>
      </c>
      <c r="E25" s="139" t="s">
        <v>274</v>
      </c>
      <c r="F25" s="6">
        <v>76</v>
      </c>
      <c r="G25" s="139">
        <v>1</v>
      </c>
      <c r="H25" s="139" t="b">
        <v>0</v>
      </c>
    </row>
    <row r="26" spans="3:8" ht="15.75" customHeight="1">
      <c r="C26" s="139" t="s">
        <v>275</v>
      </c>
      <c r="D26" s="139" t="s">
        <v>242</v>
      </c>
      <c r="E26" s="139" t="s">
        <v>276</v>
      </c>
      <c r="F26" s="6">
        <v>96</v>
      </c>
      <c r="G26" s="139">
        <v>1</v>
      </c>
      <c r="H26" s="139" t="b">
        <v>0</v>
      </c>
    </row>
    <row r="27" spans="3:8" ht="15.75" customHeight="1">
      <c r="C27" s="139" t="s">
        <v>277</v>
      </c>
      <c r="D27" s="139" t="s">
        <v>225</v>
      </c>
      <c r="E27" s="139" t="s">
        <v>278</v>
      </c>
      <c r="F27" s="6">
        <v>100</v>
      </c>
      <c r="G27" s="139">
        <v>1</v>
      </c>
      <c r="H27" s="139" t="b">
        <v>0</v>
      </c>
    </row>
    <row r="28" spans="3:8" ht="15.75" customHeight="1">
      <c r="C28" s="139" t="s">
        <v>279</v>
      </c>
      <c r="D28" s="139" t="s">
        <v>228</v>
      </c>
      <c r="E28" s="139" t="s">
        <v>280</v>
      </c>
      <c r="F28" s="6">
        <v>854</v>
      </c>
      <c r="G28" s="139">
        <v>1</v>
      </c>
      <c r="H28" s="139" t="b">
        <v>0</v>
      </c>
    </row>
    <row r="29" spans="3:8" ht="15.75" customHeight="1">
      <c r="C29" s="139" t="s">
        <v>281</v>
      </c>
      <c r="D29" s="139" t="s">
        <v>242</v>
      </c>
      <c r="E29" s="139" t="s">
        <v>282</v>
      </c>
      <c r="F29" s="6">
        <v>104</v>
      </c>
      <c r="G29" s="139">
        <v>1</v>
      </c>
      <c r="H29" s="139" t="b">
        <v>0</v>
      </c>
    </row>
    <row r="30" spans="3:8" ht="15.75" customHeight="1">
      <c r="C30" s="139" t="s">
        <v>283</v>
      </c>
      <c r="D30" s="139" t="s">
        <v>228</v>
      </c>
      <c r="E30" s="139" t="s">
        <v>284</v>
      </c>
      <c r="F30" s="6">
        <v>108</v>
      </c>
      <c r="G30" s="139">
        <v>1</v>
      </c>
      <c r="H30" s="139" t="b">
        <v>0</v>
      </c>
    </row>
    <row r="31" spans="3:8" ht="15.75" customHeight="1">
      <c r="C31" s="139" t="s">
        <v>285</v>
      </c>
      <c r="D31" s="139" t="s">
        <v>242</v>
      </c>
      <c r="E31" s="139" t="s">
        <v>286</v>
      </c>
      <c r="F31" s="6">
        <v>116</v>
      </c>
      <c r="G31" s="139">
        <v>1</v>
      </c>
      <c r="H31" s="139" t="b">
        <v>0</v>
      </c>
    </row>
    <row r="32" spans="3:8" ht="15.75" customHeight="1">
      <c r="C32" s="139" t="s">
        <v>287</v>
      </c>
      <c r="D32" s="139" t="s">
        <v>228</v>
      </c>
      <c r="E32" s="139" t="s">
        <v>288</v>
      </c>
      <c r="F32" s="6">
        <v>120</v>
      </c>
      <c r="G32" s="139">
        <v>1</v>
      </c>
      <c r="H32" s="139" t="b">
        <v>0</v>
      </c>
    </row>
    <row r="33" spans="3:8" ht="15.75" customHeight="1">
      <c r="C33" s="139" t="s">
        <v>289</v>
      </c>
      <c r="D33" s="139" t="s">
        <v>235</v>
      </c>
      <c r="E33" s="139" t="s">
        <v>290</v>
      </c>
      <c r="F33" s="6">
        <v>124</v>
      </c>
      <c r="G33" s="139">
        <v>1</v>
      </c>
      <c r="H33" s="139" t="b">
        <v>0</v>
      </c>
    </row>
    <row r="34" spans="3:8" ht="15.75" customHeight="1">
      <c r="C34" s="139" t="s">
        <v>291</v>
      </c>
      <c r="D34" s="139" t="s">
        <v>228</v>
      </c>
      <c r="E34" s="139" t="s">
        <v>292</v>
      </c>
      <c r="F34" s="6">
        <v>132</v>
      </c>
      <c r="G34" s="139">
        <v>1</v>
      </c>
      <c r="H34" s="139" t="b">
        <v>0</v>
      </c>
    </row>
    <row r="35" spans="3:8" ht="15.75" customHeight="1">
      <c r="C35" s="139" t="s">
        <v>293</v>
      </c>
      <c r="D35" s="139" t="s">
        <v>228</v>
      </c>
      <c r="E35" s="139" t="s">
        <v>294</v>
      </c>
      <c r="F35" s="6">
        <v>140</v>
      </c>
      <c r="G35" s="139">
        <v>1</v>
      </c>
      <c r="H35" s="139" t="b">
        <v>0</v>
      </c>
    </row>
    <row r="36" spans="3:8" ht="15.75" customHeight="1">
      <c r="C36" s="139" t="s">
        <v>295</v>
      </c>
      <c r="D36" s="139" t="s">
        <v>228</v>
      </c>
      <c r="E36" s="139" t="s">
        <v>296</v>
      </c>
      <c r="F36" s="6">
        <v>148</v>
      </c>
      <c r="G36" s="139">
        <v>1</v>
      </c>
      <c r="H36" s="139" t="b">
        <v>0</v>
      </c>
    </row>
    <row r="37" spans="3:8" ht="15.75" customHeight="1">
      <c r="C37" s="139" t="s">
        <v>297</v>
      </c>
      <c r="D37" s="139" t="s">
        <v>235</v>
      </c>
      <c r="E37" s="139" t="s">
        <v>298</v>
      </c>
      <c r="F37" s="6">
        <v>152</v>
      </c>
      <c r="G37" s="139">
        <v>1</v>
      </c>
      <c r="H37" s="139" t="b">
        <v>0</v>
      </c>
    </row>
    <row r="38" spans="3:8" ht="15.75" customHeight="1">
      <c r="C38" s="139" t="s">
        <v>299</v>
      </c>
      <c r="D38" s="139" t="s">
        <v>299</v>
      </c>
      <c r="E38" s="139" t="s">
        <v>300</v>
      </c>
      <c r="F38" s="6">
        <v>156</v>
      </c>
      <c r="G38" s="139">
        <v>1</v>
      </c>
      <c r="H38" s="139" t="b">
        <v>0</v>
      </c>
    </row>
    <row r="39" spans="3:8" ht="15.75" customHeight="1">
      <c r="C39" s="139" t="s">
        <v>301</v>
      </c>
      <c r="D39" s="139" t="s">
        <v>235</v>
      </c>
      <c r="E39" s="139" t="s">
        <v>302</v>
      </c>
      <c r="F39" s="6">
        <v>170</v>
      </c>
      <c r="G39" s="139">
        <v>1</v>
      </c>
      <c r="H39" s="139" t="b">
        <v>0</v>
      </c>
    </row>
    <row r="40" spans="3:8" ht="15.75" customHeight="1">
      <c r="C40" s="139" t="s">
        <v>303</v>
      </c>
      <c r="D40" s="139" t="s">
        <v>228</v>
      </c>
      <c r="E40" s="139" t="s">
        <v>304</v>
      </c>
      <c r="F40" s="6">
        <v>174</v>
      </c>
      <c r="G40" s="139">
        <v>1</v>
      </c>
      <c r="H40" s="139" t="b">
        <v>0</v>
      </c>
    </row>
    <row r="41" spans="3:8" ht="15.75" customHeight="1">
      <c r="C41" s="139" t="s">
        <v>305</v>
      </c>
      <c r="D41" s="139" t="s">
        <v>228</v>
      </c>
      <c r="E41" s="139" t="s">
        <v>306</v>
      </c>
      <c r="F41" s="6">
        <v>178</v>
      </c>
      <c r="G41" s="139">
        <v>1</v>
      </c>
      <c r="H41" s="139" t="b">
        <v>0</v>
      </c>
    </row>
    <row r="42" spans="3:8" ht="15.75" customHeight="1">
      <c r="C42" s="139" t="s">
        <v>307</v>
      </c>
      <c r="D42" s="139" t="s">
        <v>228</v>
      </c>
      <c r="E42" s="139" t="s">
        <v>308</v>
      </c>
      <c r="F42" s="6">
        <v>180</v>
      </c>
      <c r="G42" s="139">
        <v>1</v>
      </c>
      <c r="H42" s="139" t="b">
        <v>0</v>
      </c>
    </row>
    <row r="43" spans="3:8" ht="15.75" customHeight="1">
      <c r="C43" s="139" t="s">
        <v>309</v>
      </c>
      <c r="D43" s="139" t="s">
        <v>235</v>
      </c>
      <c r="E43" s="139" t="s">
        <v>310</v>
      </c>
      <c r="F43" s="6">
        <v>188</v>
      </c>
      <c r="G43" s="139">
        <v>1</v>
      </c>
      <c r="H43" s="139" t="b">
        <v>0</v>
      </c>
    </row>
    <row r="44" spans="3:8" ht="15.75" customHeight="1">
      <c r="C44" s="139" t="s">
        <v>311</v>
      </c>
      <c r="D44" s="139" t="s">
        <v>228</v>
      </c>
      <c r="E44" s="139" t="s">
        <v>312</v>
      </c>
      <c r="F44" s="6">
        <v>384</v>
      </c>
      <c r="G44" s="139">
        <v>1</v>
      </c>
      <c r="H44" s="139" t="b">
        <v>0</v>
      </c>
    </row>
    <row r="45" spans="3:8" ht="15.75" customHeight="1">
      <c r="C45" s="139" t="s">
        <v>313</v>
      </c>
      <c r="D45" s="139" t="s">
        <v>225</v>
      </c>
      <c r="E45" s="139" t="s">
        <v>314</v>
      </c>
      <c r="F45" s="6">
        <v>191</v>
      </c>
      <c r="G45" s="139">
        <v>1</v>
      </c>
      <c r="H45" s="139" t="b">
        <v>0</v>
      </c>
    </row>
    <row r="46" spans="3:8" ht="15.75" customHeight="1">
      <c r="C46" s="139" t="s">
        <v>315</v>
      </c>
      <c r="D46" s="139" t="s">
        <v>235</v>
      </c>
      <c r="E46" s="139" t="s">
        <v>316</v>
      </c>
      <c r="F46" s="6">
        <v>192</v>
      </c>
      <c r="G46" s="139">
        <v>1</v>
      </c>
      <c r="H46" s="139" t="b">
        <v>0</v>
      </c>
    </row>
    <row r="47" spans="3:8" ht="15.75" customHeight="1">
      <c r="C47" s="139" t="s">
        <v>317</v>
      </c>
      <c r="D47" s="139" t="s">
        <v>225</v>
      </c>
      <c r="E47" s="139" t="s">
        <v>318</v>
      </c>
      <c r="F47" s="6">
        <v>196</v>
      </c>
      <c r="G47" s="139">
        <v>1</v>
      </c>
      <c r="H47" s="139" t="b">
        <v>0</v>
      </c>
    </row>
    <row r="48" spans="3:8" ht="15.75" customHeight="1">
      <c r="C48" s="139" t="s">
        <v>319</v>
      </c>
      <c r="D48" s="139" t="s">
        <v>225</v>
      </c>
      <c r="E48" s="139" t="s">
        <v>320</v>
      </c>
      <c r="F48" s="6">
        <v>203</v>
      </c>
      <c r="G48" s="139">
        <v>1</v>
      </c>
      <c r="H48" s="139" t="b">
        <v>0</v>
      </c>
    </row>
    <row r="49" spans="3:8" ht="15.75" customHeight="1">
      <c r="C49" s="139" t="s">
        <v>321</v>
      </c>
      <c r="D49" s="139" t="s">
        <v>225</v>
      </c>
      <c r="E49" s="139" t="s">
        <v>322</v>
      </c>
      <c r="F49" s="6">
        <v>208</v>
      </c>
      <c r="G49" s="139">
        <v>1</v>
      </c>
      <c r="H49" s="139" t="b">
        <v>0</v>
      </c>
    </row>
    <row r="50" spans="3:8" ht="15.75" customHeight="1">
      <c r="C50" s="139" t="s">
        <v>323</v>
      </c>
      <c r="D50" s="139" t="s">
        <v>228</v>
      </c>
      <c r="E50" s="139" t="s">
        <v>324</v>
      </c>
      <c r="F50" s="6">
        <v>262</v>
      </c>
      <c r="G50" s="139">
        <v>1</v>
      </c>
      <c r="H50" s="139" t="b">
        <v>0</v>
      </c>
    </row>
    <row r="51" spans="3:8" ht="15.75" customHeight="1">
      <c r="C51" s="139" t="s">
        <v>325</v>
      </c>
      <c r="D51" s="139" t="s">
        <v>235</v>
      </c>
      <c r="E51" s="139" t="s">
        <v>326</v>
      </c>
      <c r="F51" s="6">
        <v>212</v>
      </c>
      <c r="G51" s="139">
        <v>1</v>
      </c>
      <c r="H51" s="139" t="b">
        <v>0</v>
      </c>
    </row>
    <row r="52" spans="3:8" ht="15.75" customHeight="1">
      <c r="C52" s="139" t="s">
        <v>327</v>
      </c>
      <c r="D52" s="139" t="s">
        <v>235</v>
      </c>
      <c r="E52" s="139" t="s">
        <v>328</v>
      </c>
      <c r="F52" s="6">
        <v>214</v>
      </c>
      <c r="G52" s="139">
        <v>1</v>
      </c>
      <c r="H52" s="139" t="b">
        <v>0</v>
      </c>
    </row>
    <row r="53" spans="3:8" ht="15.75" customHeight="1">
      <c r="C53" s="139" t="s">
        <v>329</v>
      </c>
      <c r="D53" s="139" t="s">
        <v>235</v>
      </c>
      <c r="E53" s="139" t="s">
        <v>330</v>
      </c>
      <c r="F53" s="6">
        <v>218</v>
      </c>
      <c r="G53" s="139">
        <v>1</v>
      </c>
      <c r="H53" s="139" t="b">
        <v>0</v>
      </c>
    </row>
    <row r="54" spans="3:8" ht="15.75" customHeight="1">
      <c r="C54" s="139" t="s">
        <v>331</v>
      </c>
      <c r="D54" s="139" t="s">
        <v>251</v>
      </c>
      <c r="E54" s="139" t="s">
        <v>332</v>
      </c>
      <c r="F54" s="6">
        <v>818</v>
      </c>
      <c r="G54" s="139">
        <v>1</v>
      </c>
      <c r="H54" s="139" t="b">
        <v>0</v>
      </c>
    </row>
    <row r="55" spans="3:8" ht="15.75" customHeight="1">
      <c r="C55" s="139" t="s">
        <v>333</v>
      </c>
      <c r="D55" s="139" t="s">
        <v>235</v>
      </c>
      <c r="E55" s="139" t="s">
        <v>334</v>
      </c>
      <c r="F55" s="6">
        <v>222</v>
      </c>
      <c r="G55" s="139">
        <v>1</v>
      </c>
      <c r="H55" s="139" t="b">
        <v>0</v>
      </c>
    </row>
    <row r="56" spans="3:8" ht="15.75" customHeight="1">
      <c r="C56" s="139" t="s">
        <v>335</v>
      </c>
      <c r="D56" s="139" t="s">
        <v>228</v>
      </c>
      <c r="E56" s="139" t="s">
        <v>336</v>
      </c>
      <c r="F56" s="6">
        <v>226</v>
      </c>
      <c r="G56" s="139">
        <v>1</v>
      </c>
      <c r="H56" s="139" t="b">
        <v>0</v>
      </c>
    </row>
    <row r="57" spans="3:8" ht="15.75" customHeight="1">
      <c r="C57" s="139" t="s">
        <v>337</v>
      </c>
      <c r="D57" s="139" t="s">
        <v>228</v>
      </c>
      <c r="E57" s="139" t="s">
        <v>338</v>
      </c>
      <c r="F57" s="6">
        <v>232</v>
      </c>
      <c r="G57" s="139">
        <v>1</v>
      </c>
      <c r="H57" s="139" t="b">
        <v>0</v>
      </c>
    </row>
    <row r="58" spans="3:8" ht="15.75" customHeight="1">
      <c r="C58" s="139" t="s">
        <v>339</v>
      </c>
      <c r="D58" s="139" t="s">
        <v>225</v>
      </c>
      <c r="E58" s="139" t="s">
        <v>340</v>
      </c>
      <c r="F58" s="6">
        <v>233</v>
      </c>
      <c r="G58" s="139">
        <v>1</v>
      </c>
      <c r="H58" s="139" t="b">
        <v>0</v>
      </c>
    </row>
    <row r="59" spans="3:8" ht="15.75" customHeight="1">
      <c r="C59" s="139" t="s">
        <v>341</v>
      </c>
      <c r="D59" s="139" t="s">
        <v>228</v>
      </c>
      <c r="E59" s="139" t="s">
        <v>342</v>
      </c>
      <c r="F59" s="6">
        <v>231</v>
      </c>
      <c r="G59" s="139">
        <v>1</v>
      </c>
      <c r="H59" s="139" t="b">
        <v>0</v>
      </c>
    </row>
    <row r="60" spans="3:8" ht="15.75" customHeight="1">
      <c r="C60" s="139" t="s">
        <v>343</v>
      </c>
      <c r="D60" s="139" t="s">
        <v>242</v>
      </c>
      <c r="E60" s="139" t="s">
        <v>344</v>
      </c>
      <c r="F60" s="6">
        <v>242</v>
      </c>
      <c r="G60" s="139">
        <v>1</v>
      </c>
      <c r="H60" s="139" t="b">
        <v>0</v>
      </c>
    </row>
    <row r="61" spans="3:8" ht="15.75" customHeight="1">
      <c r="C61" s="139" t="s">
        <v>345</v>
      </c>
      <c r="D61" s="139" t="s">
        <v>225</v>
      </c>
      <c r="E61" s="139" t="s">
        <v>346</v>
      </c>
      <c r="F61" s="6">
        <v>246</v>
      </c>
      <c r="G61" s="139">
        <v>1</v>
      </c>
      <c r="H61" s="139" t="b">
        <v>0</v>
      </c>
    </row>
    <row r="62" spans="3:8" ht="15.75" customHeight="1">
      <c r="C62" s="139" t="s">
        <v>347</v>
      </c>
      <c r="D62" s="139" t="s">
        <v>225</v>
      </c>
      <c r="E62" s="139" t="s">
        <v>348</v>
      </c>
      <c r="F62" s="6">
        <v>250</v>
      </c>
      <c r="G62" s="139">
        <v>1</v>
      </c>
      <c r="H62" s="139" t="b">
        <v>0</v>
      </c>
    </row>
    <row r="63" spans="3:8" ht="15.75" customHeight="1">
      <c r="C63" s="139" t="s">
        <v>349</v>
      </c>
      <c r="D63" s="139" t="s">
        <v>228</v>
      </c>
      <c r="E63" s="139" t="s">
        <v>350</v>
      </c>
      <c r="F63" s="6">
        <v>266</v>
      </c>
      <c r="G63" s="139">
        <v>1</v>
      </c>
      <c r="H63" s="139" t="b">
        <v>0</v>
      </c>
    </row>
    <row r="64" spans="3:8" ht="15.75" customHeight="1">
      <c r="C64" s="139" t="s">
        <v>351</v>
      </c>
      <c r="D64" s="139" t="s">
        <v>228</v>
      </c>
      <c r="E64" s="139" t="s">
        <v>352</v>
      </c>
      <c r="F64" s="6">
        <v>270</v>
      </c>
      <c r="G64" s="139">
        <v>1</v>
      </c>
      <c r="H64" s="139" t="b">
        <v>0</v>
      </c>
    </row>
    <row r="65" spans="3:8" ht="15.75" customHeight="1">
      <c r="C65" s="139" t="s">
        <v>27</v>
      </c>
      <c r="D65" s="139" t="s">
        <v>222</v>
      </c>
      <c r="E65" s="139" t="s">
        <v>353</v>
      </c>
      <c r="F65" s="6">
        <v>268</v>
      </c>
      <c r="G65" s="139">
        <v>1</v>
      </c>
      <c r="H65" s="139" t="b">
        <v>0</v>
      </c>
    </row>
    <row r="66" spans="3:8" ht="15.75" customHeight="1">
      <c r="C66" s="139" t="s">
        <v>354</v>
      </c>
      <c r="D66" s="139" t="s">
        <v>225</v>
      </c>
      <c r="E66" s="139" t="s">
        <v>355</v>
      </c>
      <c r="F66" s="6">
        <v>276</v>
      </c>
      <c r="G66" s="139">
        <v>1</v>
      </c>
      <c r="H66" s="139" t="b">
        <v>0</v>
      </c>
    </row>
    <row r="67" spans="3:8" ht="15.75" customHeight="1">
      <c r="C67" s="139" t="s">
        <v>356</v>
      </c>
      <c r="D67" s="139" t="s">
        <v>228</v>
      </c>
      <c r="E67" s="139" t="s">
        <v>357</v>
      </c>
      <c r="F67" s="6">
        <v>288</v>
      </c>
      <c r="G67" s="139">
        <v>1</v>
      </c>
      <c r="H67" s="139" t="b">
        <v>0</v>
      </c>
    </row>
    <row r="68" spans="3:8" ht="15.75" customHeight="1">
      <c r="C68" s="139" t="s">
        <v>358</v>
      </c>
      <c r="D68" s="139" t="s">
        <v>225</v>
      </c>
      <c r="E68" s="139" t="s">
        <v>359</v>
      </c>
      <c r="F68" s="6">
        <v>300</v>
      </c>
      <c r="G68" s="139">
        <v>1</v>
      </c>
      <c r="H68" s="139" t="b">
        <v>0</v>
      </c>
    </row>
    <row r="69" spans="3:8" ht="15.75" customHeight="1">
      <c r="C69" s="139" t="s">
        <v>360</v>
      </c>
      <c r="D69" s="139" t="s">
        <v>235</v>
      </c>
      <c r="E69" s="139" t="s">
        <v>361</v>
      </c>
      <c r="F69" s="6">
        <v>308</v>
      </c>
      <c r="G69" s="139">
        <v>1</v>
      </c>
      <c r="H69" s="139" t="b">
        <v>0</v>
      </c>
    </row>
    <row r="70" spans="3:8" ht="15.75" customHeight="1">
      <c r="C70" s="139" t="s">
        <v>362</v>
      </c>
      <c r="D70" s="139" t="s">
        <v>235</v>
      </c>
      <c r="E70" s="139" t="s">
        <v>363</v>
      </c>
      <c r="F70" s="6">
        <v>320</v>
      </c>
      <c r="G70" s="139">
        <v>1</v>
      </c>
      <c r="H70" s="139" t="b">
        <v>0</v>
      </c>
    </row>
    <row r="71" spans="3:8" ht="15.75" customHeight="1">
      <c r="C71" s="139" t="s">
        <v>364</v>
      </c>
      <c r="D71" s="139" t="s">
        <v>228</v>
      </c>
      <c r="E71" s="139" t="s">
        <v>365</v>
      </c>
      <c r="F71" s="6">
        <v>324</v>
      </c>
      <c r="G71" s="139">
        <v>1</v>
      </c>
      <c r="H71" s="139" t="b">
        <v>0</v>
      </c>
    </row>
    <row r="72" spans="3:8" ht="15.75" customHeight="1">
      <c r="C72" s="139" t="s">
        <v>366</v>
      </c>
      <c r="D72" s="139" t="s">
        <v>228</v>
      </c>
      <c r="E72" s="139" t="s">
        <v>367</v>
      </c>
      <c r="F72" s="6">
        <v>624</v>
      </c>
      <c r="G72" s="139">
        <v>1</v>
      </c>
      <c r="H72" s="139" t="b">
        <v>0</v>
      </c>
    </row>
    <row r="73" spans="3:8" ht="15.75" customHeight="1">
      <c r="C73" s="139" t="s">
        <v>368</v>
      </c>
      <c r="D73" s="139" t="s">
        <v>235</v>
      </c>
      <c r="E73" s="139" t="s">
        <v>369</v>
      </c>
      <c r="F73" s="6">
        <v>328</v>
      </c>
      <c r="G73" s="139">
        <v>1</v>
      </c>
      <c r="H73" s="139" t="b">
        <v>0</v>
      </c>
    </row>
    <row r="74" spans="3:8" ht="15.75" customHeight="1">
      <c r="C74" s="139" t="s">
        <v>370</v>
      </c>
      <c r="D74" s="139" t="s">
        <v>235</v>
      </c>
      <c r="E74" s="139" t="s">
        <v>371</v>
      </c>
      <c r="F74" s="6">
        <v>332</v>
      </c>
      <c r="G74" s="139">
        <v>1</v>
      </c>
      <c r="H74" s="139" t="b">
        <v>0</v>
      </c>
    </row>
    <row r="75" spans="3:8" ht="15.75" customHeight="1">
      <c r="C75" s="139" t="s">
        <v>372</v>
      </c>
      <c r="D75" s="139" t="s">
        <v>225</v>
      </c>
      <c r="E75" s="139" t="s">
        <v>373</v>
      </c>
      <c r="F75" s="6">
        <v>336</v>
      </c>
      <c r="G75" s="139">
        <v>1</v>
      </c>
      <c r="H75" s="139" t="b">
        <v>0</v>
      </c>
    </row>
    <row r="76" spans="3:8" ht="15.75" customHeight="1">
      <c r="C76" s="139" t="s">
        <v>374</v>
      </c>
      <c r="D76" s="139" t="s">
        <v>235</v>
      </c>
      <c r="E76" s="139" t="s">
        <v>375</v>
      </c>
      <c r="F76" s="6">
        <v>340</v>
      </c>
      <c r="G76" s="139">
        <v>1</v>
      </c>
      <c r="H76" s="139" t="b">
        <v>0</v>
      </c>
    </row>
    <row r="77" spans="3:8" ht="15.75" customHeight="1">
      <c r="C77" s="139" t="s">
        <v>376</v>
      </c>
      <c r="D77" s="139" t="s">
        <v>225</v>
      </c>
      <c r="E77" s="139" t="s">
        <v>377</v>
      </c>
      <c r="F77" s="6">
        <v>348</v>
      </c>
      <c r="G77" s="139">
        <v>1</v>
      </c>
      <c r="H77" s="139" t="b">
        <v>0</v>
      </c>
    </row>
    <row r="78" spans="3:8" ht="15.75" customHeight="1">
      <c r="C78" s="139" t="s">
        <v>378</v>
      </c>
      <c r="D78" s="139" t="s">
        <v>225</v>
      </c>
      <c r="E78" s="139" t="s">
        <v>379</v>
      </c>
      <c r="F78" s="6">
        <v>352</v>
      </c>
      <c r="G78" s="139">
        <v>1</v>
      </c>
      <c r="H78" s="139" t="b">
        <v>0</v>
      </c>
    </row>
    <row r="79" spans="3:8" ht="15.75" customHeight="1">
      <c r="C79" s="139" t="s">
        <v>380</v>
      </c>
      <c r="D79" s="139" t="s">
        <v>380</v>
      </c>
      <c r="E79" s="139" t="s">
        <v>381</v>
      </c>
      <c r="F79" s="6">
        <v>356</v>
      </c>
      <c r="G79" s="139">
        <v>1</v>
      </c>
      <c r="H79" s="139" t="b">
        <v>0</v>
      </c>
    </row>
    <row r="80" spans="3:8" ht="15.75" customHeight="1">
      <c r="C80" s="139" t="s">
        <v>382</v>
      </c>
      <c r="D80" s="139" t="s">
        <v>242</v>
      </c>
      <c r="E80" s="139" t="s">
        <v>383</v>
      </c>
      <c r="F80" s="6">
        <v>360</v>
      </c>
      <c r="G80" s="139">
        <v>1</v>
      </c>
      <c r="H80" s="139" t="b">
        <v>0</v>
      </c>
    </row>
    <row r="81" spans="3:8" ht="15.75" customHeight="1">
      <c r="C81" s="139" t="s">
        <v>384</v>
      </c>
      <c r="D81" s="139" t="s">
        <v>251</v>
      </c>
      <c r="E81" s="139" t="s">
        <v>385</v>
      </c>
      <c r="F81" s="6">
        <v>364</v>
      </c>
      <c r="G81" s="139">
        <v>1</v>
      </c>
      <c r="H81" s="139" t="b">
        <v>0</v>
      </c>
    </row>
    <row r="82" spans="3:8" ht="15.75" customHeight="1">
      <c r="C82" s="139" t="s">
        <v>386</v>
      </c>
      <c r="D82" s="139" t="s">
        <v>251</v>
      </c>
      <c r="E82" s="139" t="s">
        <v>387</v>
      </c>
      <c r="F82" s="6">
        <v>368</v>
      </c>
      <c r="G82" s="139">
        <v>1</v>
      </c>
      <c r="H82" s="139" t="b">
        <v>0</v>
      </c>
    </row>
    <row r="83" spans="3:8" ht="15.75" customHeight="1">
      <c r="C83" s="139" t="s">
        <v>388</v>
      </c>
      <c r="D83" s="139" t="s">
        <v>225</v>
      </c>
      <c r="E83" s="139" t="s">
        <v>389</v>
      </c>
      <c r="F83" s="6">
        <v>372</v>
      </c>
      <c r="G83" s="139">
        <v>1</v>
      </c>
      <c r="H83" s="139" t="b">
        <v>0</v>
      </c>
    </row>
    <row r="84" spans="3:8" ht="15.75" customHeight="1">
      <c r="C84" s="139" t="s">
        <v>390</v>
      </c>
      <c r="D84" s="139" t="s">
        <v>251</v>
      </c>
      <c r="E84" s="139" t="s">
        <v>391</v>
      </c>
      <c r="F84" s="6">
        <v>376</v>
      </c>
      <c r="G84" s="139">
        <v>1</v>
      </c>
      <c r="H84" s="139" t="b">
        <v>0</v>
      </c>
    </row>
    <row r="85" spans="3:8" ht="15.75" customHeight="1">
      <c r="C85" s="139" t="s">
        <v>392</v>
      </c>
      <c r="D85" s="139" t="s">
        <v>225</v>
      </c>
      <c r="E85" s="139" t="s">
        <v>393</v>
      </c>
      <c r="F85" s="6">
        <v>380</v>
      </c>
      <c r="G85" s="139">
        <v>1</v>
      </c>
      <c r="H85" s="139" t="b">
        <v>0</v>
      </c>
    </row>
    <row r="86" spans="3:8" ht="15.75" customHeight="1">
      <c r="C86" s="139" t="s">
        <v>394</v>
      </c>
      <c r="D86" s="139" t="s">
        <v>235</v>
      </c>
      <c r="E86" s="139" t="s">
        <v>395</v>
      </c>
      <c r="F86" s="6">
        <v>388</v>
      </c>
      <c r="G86" s="139">
        <v>1</v>
      </c>
      <c r="H86" s="139" t="b">
        <v>0</v>
      </c>
    </row>
    <row r="87" spans="3:8" ht="15.75" customHeight="1">
      <c r="C87" s="139" t="s">
        <v>396</v>
      </c>
      <c r="D87" s="139" t="s">
        <v>242</v>
      </c>
      <c r="E87" s="139" t="s">
        <v>397</v>
      </c>
      <c r="F87" s="6">
        <v>392</v>
      </c>
      <c r="G87" s="139">
        <v>1</v>
      </c>
      <c r="H87" s="139" t="b">
        <v>0</v>
      </c>
    </row>
    <row r="88" spans="3:8" ht="15.75" customHeight="1">
      <c r="C88" s="139" t="s">
        <v>398</v>
      </c>
      <c r="D88" s="139" t="s">
        <v>251</v>
      </c>
      <c r="E88" s="139" t="s">
        <v>399</v>
      </c>
      <c r="F88" s="6">
        <v>400</v>
      </c>
      <c r="G88" s="139">
        <v>1</v>
      </c>
      <c r="H88" s="139" t="b">
        <v>0</v>
      </c>
    </row>
    <row r="89" spans="3:8" ht="15.75" customHeight="1">
      <c r="C89" s="139" t="s">
        <v>400</v>
      </c>
      <c r="D89" s="139" t="s">
        <v>222</v>
      </c>
      <c r="E89" s="139" t="s">
        <v>401</v>
      </c>
      <c r="F89" s="6">
        <v>398</v>
      </c>
      <c r="G89" s="139">
        <v>1</v>
      </c>
      <c r="H89" s="139" t="b">
        <v>0</v>
      </c>
    </row>
    <row r="90" spans="3:8" ht="15.75" customHeight="1">
      <c r="C90" s="139" t="s">
        <v>402</v>
      </c>
      <c r="D90" s="139" t="s">
        <v>228</v>
      </c>
      <c r="E90" s="139" t="s">
        <v>403</v>
      </c>
      <c r="F90" s="6">
        <v>404</v>
      </c>
      <c r="G90" s="139">
        <v>1</v>
      </c>
      <c r="H90" s="139" t="b">
        <v>0</v>
      </c>
    </row>
    <row r="91" spans="3:8" ht="15.75" customHeight="1">
      <c r="C91" s="139" t="s">
        <v>404</v>
      </c>
      <c r="D91" s="139" t="s">
        <v>242</v>
      </c>
      <c r="E91" s="139" t="s">
        <v>405</v>
      </c>
      <c r="F91" s="6">
        <v>296</v>
      </c>
      <c r="G91" s="139">
        <v>1</v>
      </c>
      <c r="H91" s="139" t="b">
        <v>0</v>
      </c>
    </row>
    <row r="92" spans="3:8" ht="15.75" customHeight="1">
      <c r="C92" s="139" t="s">
        <v>406</v>
      </c>
      <c r="D92" s="139" t="s">
        <v>225</v>
      </c>
      <c r="E92" s="139" t="e">
        <v>#N/A</v>
      </c>
      <c r="F92" s="6" t="e">
        <v>#N/A</v>
      </c>
      <c r="G92" s="139">
        <v>1</v>
      </c>
      <c r="H92" s="139" t="b">
        <v>0</v>
      </c>
    </row>
    <row r="93" spans="3:8" ht="15.75" customHeight="1">
      <c r="C93" s="139" t="s">
        <v>407</v>
      </c>
      <c r="D93" s="139" t="s">
        <v>251</v>
      </c>
      <c r="E93" s="139" t="s">
        <v>408</v>
      </c>
      <c r="F93" s="6">
        <v>414</v>
      </c>
      <c r="G93" s="139">
        <v>1</v>
      </c>
      <c r="H93" s="139" t="b">
        <v>0</v>
      </c>
    </row>
    <row r="94" spans="3:8" ht="15.75" customHeight="1">
      <c r="C94" s="139" t="s">
        <v>409</v>
      </c>
      <c r="D94" s="139" t="s">
        <v>222</v>
      </c>
      <c r="E94" s="139" t="s">
        <v>410</v>
      </c>
      <c r="F94" s="6">
        <v>417</v>
      </c>
      <c r="G94" s="139">
        <v>1</v>
      </c>
      <c r="H94" s="139" t="b">
        <v>0</v>
      </c>
    </row>
    <row r="95" spans="3:8" ht="15.75" customHeight="1">
      <c r="C95" s="139" t="s">
        <v>411</v>
      </c>
      <c r="D95" s="139" t="s">
        <v>242</v>
      </c>
      <c r="E95" s="139" t="s">
        <v>412</v>
      </c>
      <c r="F95" s="6">
        <v>418</v>
      </c>
      <c r="G95" s="139">
        <v>1</v>
      </c>
      <c r="H95" s="139" t="b">
        <v>0</v>
      </c>
    </row>
    <row r="96" spans="3:8" ht="15.75" customHeight="1">
      <c r="C96" s="139" t="s">
        <v>413</v>
      </c>
      <c r="D96" s="139" t="s">
        <v>225</v>
      </c>
      <c r="E96" s="139" t="s">
        <v>414</v>
      </c>
      <c r="F96" s="6">
        <v>428</v>
      </c>
      <c r="G96" s="139">
        <v>1</v>
      </c>
      <c r="H96" s="139" t="b">
        <v>0</v>
      </c>
    </row>
    <row r="97" spans="3:8" ht="15.75" customHeight="1">
      <c r="C97" s="139" t="s">
        <v>415</v>
      </c>
      <c r="D97" s="139" t="s">
        <v>251</v>
      </c>
      <c r="E97" s="139" t="s">
        <v>416</v>
      </c>
      <c r="F97" s="6">
        <v>422</v>
      </c>
      <c r="G97" s="139">
        <v>1</v>
      </c>
      <c r="H97" s="139" t="b">
        <v>0</v>
      </c>
    </row>
    <row r="98" spans="3:8" ht="15.75" customHeight="1">
      <c r="C98" s="139" t="s">
        <v>417</v>
      </c>
      <c r="D98" s="139" t="s">
        <v>228</v>
      </c>
      <c r="E98" s="139" t="s">
        <v>418</v>
      </c>
      <c r="F98" s="6">
        <v>426</v>
      </c>
      <c r="G98" s="139">
        <v>1</v>
      </c>
      <c r="H98" s="139" t="b">
        <v>0</v>
      </c>
    </row>
    <row r="99" spans="3:8" ht="15.75" customHeight="1">
      <c r="C99" s="139" t="s">
        <v>419</v>
      </c>
      <c r="D99" s="139" t="s">
        <v>228</v>
      </c>
      <c r="E99" s="139" t="s">
        <v>420</v>
      </c>
      <c r="F99" s="6">
        <v>430</v>
      </c>
      <c r="G99" s="139">
        <v>1</v>
      </c>
      <c r="H99" s="139" t="b">
        <v>0</v>
      </c>
    </row>
    <row r="100" spans="3:8" ht="15.75" customHeight="1">
      <c r="C100" s="139" t="s">
        <v>421</v>
      </c>
      <c r="D100" s="139" t="s">
        <v>228</v>
      </c>
      <c r="E100" s="139" t="s">
        <v>422</v>
      </c>
      <c r="F100" s="6">
        <v>434</v>
      </c>
      <c r="G100" s="139">
        <v>1</v>
      </c>
      <c r="H100" s="139" t="b">
        <v>0</v>
      </c>
    </row>
    <row r="101" spans="3:8" ht="15.75" customHeight="1">
      <c r="C101" s="139" t="s">
        <v>423</v>
      </c>
      <c r="D101" s="139" t="s">
        <v>225</v>
      </c>
      <c r="E101" s="139" t="s">
        <v>424</v>
      </c>
      <c r="F101" s="6">
        <v>438</v>
      </c>
      <c r="G101" s="139">
        <v>1</v>
      </c>
      <c r="H101" s="139" t="b">
        <v>0</v>
      </c>
    </row>
    <row r="102" spans="3:8" ht="15.75" customHeight="1">
      <c r="C102" s="139" t="s">
        <v>425</v>
      </c>
      <c r="D102" s="139" t="s">
        <v>225</v>
      </c>
      <c r="E102" s="139" t="s">
        <v>426</v>
      </c>
      <c r="F102" s="6">
        <v>440</v>
      </c>
      <c r="G102" s="139">
        <v>1</v>
      </c>
      <c r="H102" s="139" t="b">
        <v>0</v>
      </c>
    </row>
    <row r="103" spans="3:8" ht="15.75" customHeight="1">
      <c r="C103" s="139" t="s">
        <v>427</v>
      </c>
      <c r="D103" s="139" t="s">
        <v>225</v>
      </c>
      <c r="E103" s="139" t="s">
        <v>428</v>
      </c>
      <c r="F103" s="6">
        <v>442</v>
      </c>
      <c r="G103" s="139">
        <v>1</v>
      </c>
      <c r="H103" s="139" t="b">
        <v>0</v>
      </c>
    </row>
    <row r="104" spans="3:8" ht="15.75" customHeight="1">
      <c r="C104" s="139" t="s">
        <v>429</v>
      </c>
      <c r="D104" s="139" t="s">
        <v>225</v>
      </c>
      <c r="E104" s="139" t="s">
        <v>430</v>
      </c>
      <c r="F104" s="6">
        <v>807</v>
      </c>
      <c r="G104" s="139">
        <v>1</v>
      </c>
      <c r="H104" s="139" t="b">
        <v>0</v>
      </c>
    </row>
    <row r="105" spans="3:8" ht="15.75" customHeight="1">
      <c r="C105" s="139" t="s">
        <v>431</v>
      </c>
      <c r="D105" s="139" t="s">
        <v>228</v>
      </c>
      <c r="E105" s="139" t="s">
        <v>432</v>
      </c>
      <c r="F105" s="6">
        <v>450</v>
      </c>
      <c r="G105" s="139">
        <v>1</v>
      </c>
      <c r="H105" s="139" t="b">
        <v>0</v>
      </c>
    </row>
    <row r="106" spans="3:8" ht="15.75" customHeight="1">
      <c r="C106" s="139" t="s">
        <v>433</v>
      </c>
      <c r="D106" s="139" t="s">
        <v>228</v>
      </c>
      <c r="E106" s="139" t="s">
        <v>434</v>
      </c>
      <c r="F106" s="6">
        <v>454</v>
      </c>
      <c r="G106" s="139">
        <v>1</v>
      </c>
      <c r="H106" s="139" t="b">
        <v>0</v>
      </c>
    </row>
    <row r="107" spans="3:8" ht="15.75" customHeight="1">
      <c r="C107" s="139" t="s">
        <v>435</v>
      </c>
      <c r="D107" s="139" t="s">
        <v>242</v>
      </c>
      <c r="E107" s="139" t="s">
        <v>436</v>
      </c>
      <c r="F107" s="6">
        <v>458</v>
      </c>
      <c r="G107" s="139">
        <v>1</v>
      </c>
      <c r="H107" s="139" t="b">
        <v>0</v>
      </c>
    </row>
    <row r="108" spans="3:8" ht="15.75" customHeight="1">
      <c r="C108" s="139" t="s">
        <v>437</v>
      </c>
      <c r="D108" s="139" t="s">
        <v>242</v>
      </c>
      <c r="E108" s="139" t="s">
        <v>438</v>
      </c>
      <c r="F108" s="6">
        <v>462</v>
      </c>
      <c r="G108" s="139">
        <v>1</v>
      </c>
      <c r="H108" s="139" t="b">
        <v>0</v>
      </c>
    </row>
    <row r="109" spans="3:8" ht="15.75" customHeight="1">
      <c r="C109" s="139" t="s">
        <v>439</v>
      </c>
      <c r="D109" s="139" t="s">
        <v>228</v>
      </c>
      <c r="E109" s="139" t="s">
        <v>440</v>
      </c>
      <c r="F109" s="6">
        <v>466</v>
      </c>
      <c r="G109" s="139">
        <v>1</v>
      </c>
      <c r="H109" s="139" t="b">
        <v>0</v>
      </c>
    </row>
    <row r="110" spans="3:8" ht="15.75" customHeight="1">
      <c r="C110" s="139" t="s">
        <v>441</v>
      </c>
      <c r="D110" s="139" t="s">
        <v>225</v>
      </c>
      <c r="E110" s="139" t="s">
        <v>442</v>
      </c>
      <c r="F110" s="6">
        <v>470</v>
      </c>
      <c r="G110" s="139">
        <v>1</v>
      </c>
      <c r="H110" s="139" t="b">
        <v>0</v>
      </c>
    </row>
    <row r="111" spans="3:8" ht="15.75" customHeight="1">
      <c r="C111" s="139" t="s">
        <v>443</v>
      </c>
      <c r="D111" s="139" t="s">
        <v>242</v>
      </c>
      <c r="E111" s="139" t="s">
        <v>444</v>
      </c>
      <c r="F111" s="6">
        <v>584</v>
      </c>
      <c r="G111" s="139">
        <v>1</v>
      </c>
      <c r="H111" s="139" t="b">
        <v>0</v>
      </c>
    </row>
    <row r="112" spans="3:8" ht="15.75" customHeight="1">
      <c r="C112" s="139" t="s">
        <v>445</v>
      </c>
      <c r="D112" s="139" t="s">
        <v>228</v>
      </c>
      <c r="E112" s="139" t="s">
        <v>446</v>
      </c>
      <c r="F112" s="6">
        <v>478</v>
      </c>
      <c r="G112" s="139">
        <v>1</v>
      </c>
      <c r="H112" s="139" t="b">
        <v>0</v>
      </c>
    </row>
    <row r="113" spans="3:8" ht="15.75" customHeight="1">
      <c r="C113" s="139" t="s">
        <v>447</v>
      </c>
      <c r="D113" s="139" t="s">
        <v>228</v>
      </c>
      <c r="E113" s="139" t="s">
        <v>448</v>
      </c>
      <c r="F113" s="6">
        <v>480</v>
      </c>
      <c r="G113" s="139">
        <v>1</v>
      </c>
      <c r="H113" s="139" t="b">
        <v>0</v>
      </c>
    </row>
    <row r="114" spans="3:8" ht="15.75" customHeight="1">
      <c r="C114" s="139" t="s">
        <v>449</v>
      </c>
      <c r="D114" s="139" t="s">
        <v>235</v>
      </c>
      <c r="E114" s="139" t="s">
        <v>450</v>
      </c>
      <c r="F114" s="6">
        <v>484</v>
      </c>
      <c r="G114" s="139">
        <v>1</v>
      </c>
      <c r="H114" s="139" t="b">
        <v>0</v>
      </c>
    </row>
    <row r="115" spans="3:8" ht="15.75" customHeight="1">
      <c r="C115" s="139" t="s">
        <v>451</v>
      </c>
      <c r="D115" s="139" t="s">
        <v>242</v>
      </c>
      <c r="E115" s="139" t="s">
        <v>452</v>
      </c>
      <c r="F115" s="6">
        <v>583</v>
      </c>
      <c r="G115" s="139">
        <v>1</v>
      </c>
      <c r="H115" s="139" t="b">
        <v>0</v>
      </c>
    </row>
    <row r="116" spans="3:8" ht="15.75" customHeight="1">
      <c r="C116" s="139" t="s">
        <v>453</v>
      </c>
      <c r="D116" s="139" t="s">
        <v>222</v>
      </c>
      <c r="E116" s="139" t="s">
        <v>454</v>
      </c>
      <c r="F116" s="6">
        <v>498</v>
      </c>
      <c r="G116" s="139">
        <v>1</v>
      </c>
      <c r="H116" s="139" t="b">
        <v>0</v>
      </c>
    </row>
    <row r="117" spans="3:8" ht="15.75" customHeight="1">
      <c r="C117" s="139" t="s">
        <v>455</v>
      </c>
      <c r="D117" s="139" t="s">
        <v>225</v>
      </c>
      <c r="E117" s="139" t="s">
        <v>456</v>
      </c>
      <c r="F117" s="6">
        <v>492</v>
      </c>
      <c r="G117" s="139">
        <v>1</v>
      </c>
      <c r="H117" s="139" t="b">
        <v>0</v>
      </c>
    </row>
    <row r="118" spans="3:8" ht="15.75" customHeight="1">
      <c r="C118" s="139" t="s">
        <v>457</v>
      </c>
      <c r="D118" s="139" t="s">
        <v>222</v>
      </c>
      <c r="E118" s="139" t="s">
        <v>458</v>
      </c>
      <c r="F118" s="6">
        <v>496</v>
      </c>
      <c r="G118" s="139">
        <v>1</v>
      </c>
      <c r="H118" s="139" t="b">
        <v>0</v>
      </c>
    </row>
    <row r="119" spans="3:8" ht="15.75" customHeight="1">
      <c r="C119" s="139" t="s">
        <v>459</v>
      </c>
      <c r="D119" s="139" t="s">
        <v>225</v>
      </c>
      <c r="E119" s="139" t="s">
        <v>460</v>
      </c>
      <c r="F119" s="6">
        <v>499</v>
      </c>
      <c r="G119" s="139">
        <v>1</v>
      </c>
      <c r="H119" s="139" t="b">
        <v>0</v>
      </c>
    </row>
    <row r="120" spans="3:8" ht="15.75" customHeight="1">
      <c r="C120" s="139" t="s">
        <v>461</v>
      </c>
      <c r="D120" s="139" t="s">
        <v>228</v>
      </c>
      <c r="E120" s="139" t="s">
        <v>462</v>
      </c>
      <c r="F120" s="6">
        <v>504</v>
      </c>
      <c r="G120" s="139">
        <v>1</v>
      </c>
      <c r="H120" s="139" t="b">
        <v>0</v>
      </c>
    </row>
    <row r="121" spans="3:8" ht="15.75" customHeight="1">
      <c r="C121" s="139" t="s">
        <v>463</v>
      </c>
      <c r="D121" s="139" t="s">
        <v>228</v>
      </c>
      <c r="E121" s="139" t="s">
        <v>464</v>
      </c>
      <c r="F121" s="6">
        <v>508</v>
      </c>
      <c r="G121" s="139">
        <v>1</v>
      </c>
      <c r="H121" s="139" t="b">
        <v>0</v>
      </c>
    </row>
    <row r="122" spans="3:8" ht="15.75" customHeight="1">
      <c r="C122" s="139" t="s">
        <v>465</v>
      </c>
      <c r="D122" s="139" t="s">
        <v>228</v>
      </c>
      <c r="E122" s="139" t="s">
        <v>466</v>
      </c>
      <c r="F122" s="6">
        <v>516</v>
      </c>
      <c r="G122" s="139">
        <v>1</v>
      </c>
      <c r="H122" s="139" t="b">
        <v>0</v>
      </c>
    </row>
    <row r="123" spans="3:8" ht="15.75" customHeight="1">
      <c r="C123" s="139" t="s">
        <v>467</v>
      </c>
      <c r="D123" s="139" t="s">
        <v>242</v>
      </c>
      <c r="E123" s="139" t="s">
        <v>468</v>
      </c>
      <c r="F123" s="6">
        <v>520</v>
      </c>
      <c r="G123" s="139">
        <v>1</v>
      </c>
      <c r="H123" s="139" t="b">
        <v>0</v>
      </c>
    </row>
    <row r="124" spans="3:8" ht="15.75" customHeight="1">
      <c r="C124" s="139" t="s">
        <v>469</v>
      </c>
      <c r="D124" s="139" t="s">
        <v>242</v>
      </c>
      <c r="E124" s="139" t="s">
        <v>470</v>
      </c>
      <c r="F124" s="6">
        <v>524</v>
      </c>
      <c r="G124" s="139">
        <v>1</v>
      </c>
      <c r="H124" s="139" t="b">
        <v>0</v>
      </c>
    </row>
    <row r="125" spans="3:8" ht="15.75" customHeight="1">
      <c r="C125" s="139" t="s">
        <v>471</v>
      </c>
      <c r="D125" s="139" t="s">
        <v>225</v>
      </c>
      <c r="E125" s="139" t="s">
        <v>472</v>
      </c>
      <c r="F125" s="6">
        <v>528</v>
      </c>
      <c r="G125" s="139">
        <v>1</v>
      </c>
      <c r="H125" s="139" t="b">
        <v>0</v>
      </c>
    </row>
    <row r="126" spans="3:8" ht="15.75" customHeight="1">
      <c r="C126" s="139" t="s">
        <v>473</v>
      </c>
      <c r="D126" s="139" t="s">
        <v>242</v>
      </c>
      <c r="E126" s="139" t="s">
        <v>474</v>
      </c>
      <c r="F126" s="6">
        <v>554</v>
      </c>
      <c r="G126" s="139">
        <v>1</v>
      </c>
      <c r="H126" s="139" t="b">
        <v>0</v>
      </c>
    </row>
    <row r="127" spans="3:8" ht="15.75" customHeight="1">
      <c r="C127" s="139" t="s">
        <v>475</v>
      </c>
      <c r="D127" s="139" t="s">
        <v>235</v>
      </c>
      <c r="E127" s="139" t="s">
        <v>476</v>
      </c>
      <c r="F127" s="6">
        <v>558</v>
      </c>
      <c r="G127" s="139">
        <v>1</v>
      </c>
      <c r="H127" s="139" t="b">
        <v>0</v>
      </c>
    </row>
    <row r="128" spans="3:8" ht="15.75" customHeight="1">
      <c r="C128" s="139" t="s">
        <v>477</v>
      </c>
      <c r="D128" s="139" t="s">
        <v>228</v>
      </c>
      <c r="E128" s="139" t="s">
        <v>478</v>
      </c>
      <c r="F128" s="6">
        <v>562</v>
      </c>
      <c r="G128" s="139">
        <v>1</v>
      </c>
      <c r="H128" s="139" t="b">
        <v>0</v>
      </c>
    </row>
    <row r="129" spans="3:8" ht="15.75" customHeight="1">
      <c r="C129" s="139" t="s">
        <v>479</v>
      </c>
      <c r="D129" s="139" t="s">
        <v>228</v>
      </c>
      <c r="E129" s="139" t="s">
        <v>480</v>
      </c>
      <c r="F129" s="6">
        <v>566</v>
      </c>
      <c r="G129" s="139">
        <v>1</v>
      </c>
      <c r="H129" s="139" t="b">
        <v>0</v>
      </c>
    </row>
    <row r="130" spans="3:8" ht="15.75" customHeight="1">
      <c r="C130" s="139" t="s">
        <v>481</v>
      </c>
      <c r="D130" s="139" t="s">
        <v>242</v>
      </c>
      <c r="E130" s="139" t="s">
        <v>482</v>
      </c>
      <c r="F130" s="6">
        <v>408</v>
      </c>
      <c r="G130" s="139">
        <v>1</v>
      </c>
      <c r="H130" s="139" t="b">
        <v>0</v>
      </c>
    </row>
    <row r="131" spans="3:8" ht="15.75" customHeight="1">
      <c r="C131" s="139" t="s">
        <v>483</v>
      </c>
      <c r="D131" s="139" t="s">
        <v>225</v>
      </c>
      <c r="E131" s="139" t="s">
        <v>484</v>
      </c>
      <c r="F131" s="6">
        <v>578</v>
      </c>
      <c r="G131" s="139">
        <v>1</v>
      </c>
      <c r="H131" s="139" t="b">
        <v>0</v>
      </c>
    </row>
    <row r="132" spans="3:8" ht="15.75" customHeight="1">
      <c r="C132" s="139" t="s">
        <v>485</v>
      </c>
      <c r="D132" s="139" t="s">
        <v>251</v>
      </c>
      <c r="E132" s="139" t="s">
        <v>486</v>
      </c>
      <c r="F132" s="6">
        <v>512</v>
      </c>
      <c r="G132" s="139">
        <v>1</v>
      </c>
      <c r="H132" s="139" t="b">
        <v>0</v>
      </c>
    </row>
    <row r="133" spans="3:8" ht="15.75" customHeight="1">
      <c r="C133" s="139" t="s">
        <v>487</v>
      </c>
      <c r="D133" s="139" t="s">
        <v>242</v>
      </c>
      <c r="E133" s="139" t="s">
        <v>488</v>
      </c>
      <c r="F133" s="6">
        <v>586</v>
      </c>
      <c r="G133" s="139">
        <v>1</v>
      </c>
      <c r="H133" s="139" t="b">
        <v>0</v>
      </c>
    </row>
    <row r="134" spans="3:8" ht="15.75" customHeight="1">
      <c r="C134" s="139" t="s">
        <v>489</v>
      </c>
      <c r="D134" s="139" t="s">
        <v>242</v>
      </c>
      <c r="E134" s="139" t="s">
        <v>490</v>
      </c>
      <c r="F134" s="6">
        <v>585</v>
      </c>
      <c r="G134" s="139">
        <v>1</v>
      </c>
      <c r="H134" s="139" t="b">
        <v>0</v>
      </c>
    </row>
    <row r="135" spans="3:8" ht="15.75" customHeight="1">
      <c r="C135" s="139" t="s">
        <v>491</v>
      </c>
      <c r="D135" s="139" t="s">
        <v>235</v>
      </c>
      <c r="E135" s="139" t="s">
        <v>492</v>
      </c>
      <c r="F135" s="6">
        <v>591</v>
      </c>
      <c r="G135" s="139">
        <v>1</v>
      </c>
      <c r="H135" s="139" t="b">
        <v>0</v>
      </c>
    </row>
    <row r="136" spans="3:8" ht="15.75" customHeight="1">
      <c r="C136" s="139" t="s">
        <v>493</v>
      </c>
      <c r="D136" s="139" t="s">
        <v>242</v>
      </c>
      <c r="E136" s="139" t="s">
        <v>494</v>
      </c>
      <c r="F136" s="6">
        <v>598</v>
      </c>
      <c r="G136" s="139">
        <v>1</v>
      </c>
      <c r="H136" s="139" t="b">
        <v>0</v>
      </c>
    </row>
    <row r="137" spans="3:8" ht="15.75" customHeight="1">
      <c r="C137" s="139" t="s">
        <v>495</v>
      </c>
      <c r="D137" s="139" t="s">
        <v>235</v>
      </c>
      <c r="E137" s="139" t="s">
        <v>496</v>
      </c>
      <c r="F137" s="6">
        <v>600</v>
      </c>
      <c r="G137" s="139">
        <v>1</v>
      </c>
      <c r="H137" s="139" t="b">
        <v>0</v>
      </c>
    </row>
    <row r="138" spans="3:8" ht="15.75" customHeight="1">
      <c r="C138" s="139" t="s">
        <v>497</v>
      </c>
      <c r="D138" s="139" t="s">
        <v>235</v>
      </c>
      <c r="E138" s="139" t="s">
        <v>498</v>
      </c>
      <c r="F138" s="6">
        <v>604</v>
      </c>
      <c r="G138" s="139">
        <v>1</v>
      </c>
      <c r="H138" s="139" t="b">
        <v>0</v>
      </c>
    </row>
    <row r="139" spans="3:8" ht="15.75" customHeight="1">
      <c r="C139" s="139" t="s">
        <v>499</v>
      </c>
      <c r="D139" s="139" t="s">
        <v>242</v>
      </c>
      <c r="E139" s="139" t="s">
        <v>500</v>
      </c>
      <c r="F139" s="6">
        <v>608</v>
      </c>
      <c r="G139" s="139">
        <v>1</v>
      </c>
      <c r="H139" s="139" t="b">
        <v>0</v>
      </c>
    </row>
    <row r="140" spans="3:8" ht="15.75" customHeight="1">
      <c r="C140" s="139" t="s">
        <v>501</v>
      </c>
      <c r="D140" s="139" t="s">
        <v>225</v>
      </c>
      <c r="E140" s="139" t="s">
        <v>502</v>
      </c>
      <c r="F140" s="6">
        <v>616</v>
      </c>
      <c r="G140" s="139">
        <v>1</v>
      </c>
      <c r="H140" s="139" t="b">
        <v>0</v>
      </c>
    </row>
    <row r="141" spans="3:8" ht="15.75" customHeight="1">
      <c r="C141" s="139" t="s">
        <v>503</v>
      </c>
      <c r="D141" s="139" t="s">
        <v>225</v>
      </c>
      <c r="E141" s="139" t="s">
        <v>504</v>
      </c>
      <c r="F141" s="6">
        <v>620</v>
      </c>
      <c r="G141" s="139">
        <v>1</v>
      </c>
      <c r="H141" s="139" t="b">
        <v>0</v>
      </c>
    </row>
    <row r="142" spans="3:8" ht="15.75" customHeight="1">
      <c r="C142" s="139" t="s">
        <v>505</v>
      </c>
      <c r="D142" s="139" t="s">
        <v>251</v>
      </c>
      <c r="E142" s="139" t="s">
        <v>506</v>
      </c>
      <c r="F142" s="6">
        <v>634</v>
      </c>
      <c r="G142" s="139">
        <v>1</v>
      </c>
      <c r="H142" s="139" t="b">
        <v>0</v>
      </c>
    </row>
    <row r="143" spans="3:8" ht="15.75" customHeight="1">
      <c r="C143" s="139" t="s">
        <v>507</v>
      </c>
      <c r="D143" s="139" t="s">
        <v>225</v>
      </c>
      <c r="E143" s="139" t="s">
        <v>508</v>
      </c>
      <c r="F143" s="6">
        <v>642</v>
      </c>
      <c r="G143" s="139">
        <v>1</v>
      </c>
      <c r="H143" s="139" t="b">
        <v>0</v>
      </c>
    </row>
    <row r="144" spans="3:8" ht="15.75" customHeight="1">
      <c r="C144" s="139" t="s">
        <v>509</v>
      </c>
      <c r="D144" s="139" t="s">
        <v>225</v>
      </c>
      <c r="E144" s="139" t="s">
        <v>510</v>
      </c>
      <c r="F144" s="6">
        <v>643</v>
      </c>
      <c r="G144" s="139">
        <v>1</v>
      </c>
      <c r="H144" s="139" t="b">
        <v>0</v>
      </c>
    </row>
    <row r="145" spans="3:8" ht="15.75" customHeight="1">
      <c r="C145" s="139" t="s">
        <v>511</v>
      </c>
      <c r="D145" s="139" t="s">
        <v>228</v>
      </c>
      <c r="E145" s="139" t="s">
        <v>512</v>
      </c>
      <c r="F145" s="6">
        <v>646</v>
      </c>
      <c r="G145" s="139">
        <v>1</v>
      </c>
      <c r="H145" s="139" t="b">
        <v>0</v>
      </c>
    </row>
    <row r="146" spans="3:8" ht="15.75" customHeight="1">
      <c r="C146" s="139" t="s">
        <v>513</v>
      </c>
      <c r="D146" s="139" t="s">
        <v>235</v>
      </c>
      <c r="E146" s="139" t="s">
        <v>514</v>
      </c>
      <c r="F146" s="6">
        <v>659</v>
      </c>
      <c r="G146" s="139">
        <v>1</v>
      </c>
      <c r="H146" s="139" t="b">
        <v>0</v>
      </c>
    </row>
    <row r="147" spans="3:8" ht="15.75" customHeight="1">
      <c r="C147" s="139" t="s">
        <v>515</v>
      </c>
      <c r="D147" s="139" t="s">
        <v>235</v>
      </c>
      <c r="E147" s="139" t="s">
        <v>516</v>
      </c>
      <c r="F147" s="6">
        <v>662</v>
      </c>
      <c r="G147" s="139">
        <v>1</v>
      </c>
      <c r="H147" s="139" t="b">
        <v>0</v>
      </c>
    </row>
    <row r="148" spans="3:8" ht="15.75" customHeight="1">
      <c r="C148" s="139" t="s">
        <v>517</v>
      </c>
      <c r="D148" s="139" t="s">
        <v>235</v>
      </c>
      <c r="E148" s="139" t="s">
        <v>518</v>
      </c>
      <c r="F148" s="6">
        <v>670</v>
      </c>
      <c r="G148" s="139">
        <v>1</v>
      </c>
      <c r="H148" s="139" t="b">
        <v>0</v>
      </c>
    </row>
    <row r="149" spans="3:8" ht="15.75" customHeight="1">
      <c r="C149" s="139" t="s">
        <v>519</v>
      </c>
      <c r="D149" s="139" t="s">
        <v>242</v>
      </c>
      <c r="E149" s="139" t="s">
        <v>520</v>
      </c>
      <c r="F149" s="6">
        <v>882</v>
      </c>
      <c r="G149" s="139">
        <v>1</v>
      </c>
      <c r="H149" s="139" t="b">
        <v>0</v>
      </c>
    </row>
    <row r="150" spans="3:8" ht="15.75" customHeight="1">
      <c r="C150" s="139" t="s">
        <v>521</v>
      </c>
      <c r="D150" s="139" t="s">
        <v>225</v>
      </c>
      <c r="E150" s="139" t="s">
        <v>522</v>
      </c>
      <c r="F150" s="6">
        <v>674</v>
      </c>
      <c r="G150" s="139">
        <v>1</v>
      </c>
      <c r="H150" s="139" t="b">
        <v>0</v>
      </c>
    </row>
    <row r="151" spans="3:8" ht="15.75" customHeight="1">
      <c r="C151" s="139" t="s">
        <v>523</v>
      </c>
      <c r="D151" s="139" t="s">
        <v>228</v>
      </c>
      <c r="E151" s="139" t="s">
        <v>524</v>
      </c>
      <c r="F151" s="6">
        <v>678</v>
      </c>
      <c r="G151" s="139">
        <v>1</v>
      </c>
      <c r="H151" s="139" t="b">
        <v>0</v>
      </c>
    </row>
    <row r="152" spans="3:8" ht="15.75" customHeight="1">
      <c r="C152" s="139" t="s">
        <v>525</v>
      </c>
      <c r="D152" s="139" t="s">
        <v>251</v>
      </c>
      <c r="E152" s="139" t="s">
        <v>526</v>
      </c>
      <c r="F152" s="6">
        <v>682</v>
      </c>
      <c r="G152" s="139">
        <v>1</v>
      </c>
      <c r="H152" s="139" t="b">
        <v>0</v>
      </c>
    </row>
    <row r="153" spans="3:8" ht="15.75" customHeight="1">
      <c r="C153" s="139" t="s">
        <v>527</v>
      </c>
      <c r="D153" s="139" t="s">
        <v>228</v>
      </c>
      <c r="E153" s="139" t="s">
        <v>528</v>
      </c>
      <c r="F153" s="6">
        <v>686</v>
      </c>
      <c r="G153" s="139">
        <v>1</v>
      </c>
      <c r="H153" s="139" t="b">
        <v>0</v>
      </c>
    </row>
    <row r="154" spans="3:8" ht="15.75" customHeight="1">
      <c r="C154" s="139" t="s">
        <v>529</v>
      </c>
      <c r="D154" s="139" t="s">
        <v>225</v>
      </c>
      <c r="E154" s="139" t="s">
        <v>530</v>
      </c>
      <c r="F154" s="6">
        <v>688</v>
      </c>
      <c r="G154" s="139">
        <v>1</v>
      </c>
      <c r="H154" s="139" t="b">
        <v>0</v>
      </c>
    </row>
    <row r="155" spans="3:8" ht="15.75" customHeight="1">
      <c r="C155" s="139" t="s">
        <v>531</v>
      </c>
      <c r="D155" s="139" t="s">
        <v>228</v>
      </c>
      <c r="E155" s="139" t="s">
        <v>532</v>
      </c>
      <c r="F155" s="6">
        <v>690</v>
      </c>
      <c r="G155" s="139">
        <v>1</v>
      </c>
      <c r="H155" s="139" t="b">
        <v>0</v>
      </c>
    </row>
    <row r="156" spans="3:8" ht="15.75" customHeight="1">
      <c r="C156" s="139" t="s">
        <v>533</v>
      </c>
      <c r="D156" s="139" t="s">
        <v>228</v>
      </c>
      <c r="E156" s="139" t="s">
        <v>534</v>
      </c>
      <c r="F156" s="6">
        <v>694</v>
      </c>
      <c r="G156" s="139">
        <v>1</v>
      </c>
      <c r="H156" s="139" t="b">
        <v>0</v>
      </c>
    </row>
    <row r="157" spans="3:8" ht="15.75" customHeight="1">
      <c r="C157" s="139" t="s">
        <v>535</v>
      </c>
      <c r="D157" s="139" t="s">
        <v>242</v>
      </c>
      <c r="E157" s="139" t="s">
        <v>536</v>
      </c>
      <c r="F157" s="6">
        <v>702</v>
      </c>
      <c r="G157" s="139">
        <v>1</v>
      </c>
      <c r="H157" s="139" t="b">
        <v>0</v>
      </c>
    </row>
    <row r="158" spans="3:8" ht="15.75" customHeight="1">
      <c r="C158" s="139" t="s">
        <v>537</v>
      </c>
      <c r="D158" s="139" t="s">
        <v>225</v>
      </c>
      <c r="E158" s="139" t="s">
        <v>538</v>
      </c>
      <c r="F158" s="6">
        <v>703</v>
      </c>
      <c r="G158" s="139">
        <v>1</v>
      </c>
      <c r="H158" s="139" t="b">
        <v>0</v>
      </c>
    </row>
    <row r="159" spans="3:8" ht="15.75" customHeight="1">
      <c r="C159" s="139" t="s">
        <v>539</v>
      </c>
      <c r="D159" s="139" t="s">
        <v>225</v>
      </c>
      <c r="E159" s="139" t="s">
        <v>540</v>
      </c>
      <c r="F159" s="6">
        <v>705</v>
      </c>
      <c r="G159" s="139">
        <v>1</v>
      </c>
      <c r="H159" s="139" t="b">
        <v>0</v>
      </c>
    </row>
    <row r="160" spans="3:8" ht="15.75" customHeight="1">
      <c r="C160" s="139" t="s">
        <v>541</v>
      </c>
      <c r="D160" s="139" t="s">
        <v>242</v>
      </c>
      <c r="E160" s="139" t="s">
        <v>542</v>
      </c>
      <c r="F160" s="6">
        <v>90</v>
      </c>
      <c r="G160" s="139">
        <v>1</v>
      </c>
      <c r="H160" s="139" t="b">
        <v>0</v>
      </c>
    </row>
    <row r="161" spans="3:8" ht="15.75" customHeight="1">
      <c r="C161" s="139" t="s">
        <v>543</v>
      </c>
      <c r="D161" s="139" t="s">
        <v>228</v>
      </c>
      <c r="E161" s="139" t="s">
        <v>544</v>
      </c>
      <c r="F161" s="6">
        <v>706</v>
      </c>
      <c r="G161" s="139">
        <v>1</v>
      </c>
      <c r="H161" s="139" t="b">
        <v>0</v>
      </c>
    </row>
    <row r="162" spans="3:8" ht="15.75" customHeight="1">
      <c r="C162" s="139" t="s">
        <v>545</v>
      </c>
      <c r="D162" s="139" t="s">
        <v>228</v>
      </c>
      <c r="E162" s="139" t="s">
        <v>546</v>
      </c>
      <c r="F162" s="6">
        <v>710</v>
      </c>
      <c r="G162" s="139">
        <v>1</v>
      </c>
      <c r="H162" s="139" t="b">
        <v>0</v>
      </c>
    </row>
    <row r="163" spans="3:8" ht="15.75" customHeight="1">
      <c r="C163" s="139" t="s">
        <v>547</v>
      </c>
      <c r="D163" s="139" t="s">
        <v>242</v>
      </c>
      <c r="E163" s="139" t="s">
        <v>548</v>
      </c>
      <c r="F163" s="6">
        <v>410</v>
      </c>
      <c r="G163" s="139">
        <v>1</v>
      </c>
      <c r="H163" s="139" t="b">
        <v>0</v>
      </c>
    </row>
    <row r="164" spans="3:8" ht="15.75" customHeight="1">
      <c r="C164" s="139" t="s">
        <v>549</v>
      </c>
      <c r="D164" s="139" t="s">
        <v>228</v>
      </c>
      <c r="E164" s="139" t="s">
        <v>550</v>
      </c>
      <c r="F164" s="6">
        <v>728</v>
      </c>
      <c r="G164" s="139">
        <v>1</v>
      </c>
      <c r="H164" s="139" t="b">
        <v>0</v>
      </c>
    </row>
    <row r="165" spans="3:8" ht="15.75" customHeight="1">
      <c r="C165" s="139" t="s">
        <v>551</v>
      </c>
      <c r="D165" s="139" t="s">
        <v>225</v>
      </c>
      <c r="E165" s="139" t="s">
        <v>552</v>
      </c>
      <c r="F165" s="6">
        <v>724</v>
      </c>
      <c r="G165" s="139">
        <v>1</v>
      </c>
      <c r="H165" s="139" t="b">
        <v>0</v>
      </c>
    </row>
    <row r="166" spans="3:8" ht="15.75" customHeight="1">
      <c r="C166" s="139" t="s">
        <v>553</v>
      </c>
      <c r="D166" s="139" t="s">
        <v>242</v>
      </c>
      <c r="E166" s="139" t="s">
        <v>554</v>
      </c>
      <c r="F166" s="6">
        <v>144</v>
      </c>
      <c r="G166" s="139">
        <v>1</v>
      </c>
      <c r="H166" s="139" t="b">
        <v>0</v>
      </c>
    </row>
    <row r="167" spans="3:8" ht="15.75" customHeight="1">
      <c r="C167" s="139" t="s">
        <v>555</v>
      </c>
      <c r="D167" s="139" t="s">
        <v>228</v>
      </c>
      <c r="E167" s="139" t="s">
        <v>556</v>
      </c>
      <c r="F167" s="6">
        <v>729</v>
      </c>
      <c r="G167" s="139">
        <v>1</v>
      </c>
      <c r="H167" s="139" t="b">
        <v>0</v>
      </c>
    </row>
    <row r="168" spans="3:8" ht="15.75" customHeight="1">
      <c r="C168" s="139" t="s">
        <v>557</v>
      </c>
      <c r="D168" s="139" t="s">
        <v>235</v>
      </c>
      <c r="E168" s="139" t="s">
        <v>558</v>
      </c>
      <c r="F168" s="6">
        <v>740</v>
      </c>
      <c r="G168" s="139">
        <v>1</v>
      </c>
      <c r="H168" s="139" t="b">
        <v>0</v>
      </c>
    </row>
    <row r="169" spans="3:8" ht="15.75" customHeight="1">
      <c r="C169" s="139" t="s">
        <v>559</v>
      </c>
      <c r="D169" s="139" t="s">
        <v>228</v>
      </c>
      <c r="E169" s="139" t="s">
        <v>560</v>
      </c>
      <c r="F169" s="6">
        <v>748</v>
      </c>
      <c r="G169" s="139">
        <v>1</v>
      </c>
      <c r="H169" s="139" t="b">
        <v>0</v>
      </c>
    </row>
    <row r="170" spans="3:8" ht="15.75" customHeight="1">
      <c r="C170" s="139" t="s">
        <v>561</v>
      </c>
      <c r="D170" s="139" t="s">
        <v>225</v>
      </c>
      <c r="E170" s="139" t="s">
        <v>562</v>
      </c>
      <c r="F170" s="6">
        <v>752</v>
      </c>
      <c r="G170" s="139">
        <v>1</v>
      </c>
      <c r="H170" s="139" t="b">
        <v>0</v>
      </c>
    </row>
    <row r="171" spans="3:8" ht="15.75" customHeight="1">
      <c r="C171" s="139" t="s">
        <v>563</v>
      </c>
      <c r="D171" s="139" t="s">
        <v>225</v>
      </c>
      <c r="E171" s="139" t="s">
        <v>564</v>
      </c>
      <c r="F171" s="6">
        <v>756</v>
      </c>
      <c r="G171" s="139">
        <v>1</v>
      </c>
      <c r="H171" s="139" t="b">
        <v>0</v>
      </c>
    </row>
    <row r="172" spans="3:8" ht="15.75" customHeight="1">
      <c r="C172" s="139" t="s">
        <v>565</v>
      </c>
      <c r="D172" s="139" t="s">
        <v>251</v>
      </c>
      <c r="E172" s="139" t="s">
        <v>566</v>
      </c>
      <c r="F172" s="6">
        <v>760</v>
      </c>
      <c r="G172" s="139">
        <v>1</v>
      </c>
      <c r="H172" s="139" t="b">
        <v>0</v>
      </c>
    </row>
    <row r="173" spans="3:8" ht="15.75" customHeight="1">
      <c r="C173" s="139" t="s">
        <v>567</v>
      </c>
      <c r="D173" s="139" t="s">
        <v>222</v>
      </c>
      <c r="E173" s="139" t="s">
        <v>568</v>
      </c>
      <c r="F173" s="6">
        <v>762</v>
      </c>
      <c r="G173" s="139">
        <v>1</v>
      </c>
      <c r="H173" s="139" t="b">
        <v>0</v>
      </c>
    </row>
    <row r="174" spans="3:8" ht="15.75" customHeight="1">
      <c r="C174" s="139" t="s">
        <v>569</v>
      </c>
      <c r="D174" s="139" t="s">
        <v>228</v>
      </c>
      <c r="E174" s="139" t="s">
        <v>570</v>
      </c>
      <c r="F174" s="6">
        <v>834</v>
      </c>
      <c r="G174" s="139">
        <v>1</v>
      </c>
      <c r="H174" s="139" t="b">
        <v>0</v>
      </c>
    </row>
    <row r="175" spans="3:8" ht="15.75" customHeight="1">
      <c r="C175" s="139" t="s">
        <v>571</v>
      </c>
      <c r="D175" s="139" t="s">
        <v>242</v>
      </c>
      <c r="E175" s="139" t="s">
        <v>572</v>
      </c>
      <c r="F175" s="6">
        <v>764</v>
      </c>
      <c r="G175" s="139">
        <v>1</v>
      </c>
      <c r="H175" s="139" t="b">
        <v>0</v>
      </c>
    </row>
    <row r="176" spans="3:8" ht="15.75" customHeight="1">
      <c r="C176" s="139" t="s">
        <v>573</v>
      </c>
      <c r="D176" s="139" t="s">
        <v>242</v>
      </c>
      <c r="E176" s="139" t="s">
        <v>574</v>
      </c>
      <c r="F176" s="6">
        <v>626</v>
      </c>
      <c r="G176" s="139">
        <v>1</v>
      </c>
      <c r="H176" s="139" t="b">
        <v>0</v>
      </c>
    </row>
    <row r="177" spans="3:8" ht="15.75" customHeight="1">
      <c r="C177" s="139" t="s">
        <v>575</v>
      </c>
      <c r="D177" s="139" t="s">
        <v>228</v>
      </c>
      <c r="E177" s="139" t="s">
        <v>576</v>
      </c>
      <c r="F177" s="6">
        <v>768</v>
      </c>
      <c r="G177" s="139">
        <v>1</v>
      </c>
      <c r="H177" s="139" t="b">
        <v>0</v>
      </c>
    </row>
    <row r="178" spans="3:8" ht="15.75" customHeight="1">
      <c r="C178" s="139" t="s">
        <v>577</v>
      </c>
      <c r="D178" s="139" t="s">
        <v>242</v>
      </c>
      <c r="E178" s="139" t="s">
        <v>578</v>
      </c>
      <c r="F178" s="6">
        <v>776</v>
      </c>
      <c r="G178" s="139">
        <v>1</v>
      </c>
      <c r="H178" s="139" t="b">
        <v>0</v>
      </c>
    </row>
    <row r="179" spans="3:8" ht="15.75" customHeight="1">
      <c r="C179" s="139" t="s">
        <v>579</v>
      </c>
      <c r="D179" s="139" t="s">
        <v>235</v>
      </c>
      <c r="E179" s="139" t="s">
        <v>580</v>
      </c>
      <c r="F179" s="6">
        <v>780</v>
      </c>
      <c r="G179" s="139">
        <v>1</v>
      </c>
      <c r="H179" s="139" t="b">
        <v>0</v>
      </c>
    </row>
    <row r="180" spans="3:8" ht="15.75" customHeight="1">
      <c r="C180" s="139" t="s">
        <v>581</v>
      </c>
      <c r="D180" s="139" t="s">
        <v>228</v>
      </c>
      <c r="E180" s="139" t="s">
        <v>582</v>
      </c>
      <c r="F180" s="6">
        <v>788</v>
      </c>
      <c r="G180" s="139">
        <v>1</v>
      </c>
      <c r="H180" s="139" t="b">
        <v>0</v>
      </c>
    </row>
    <row r="181" spans="3:8" ht="15.75" customHeight="1">
      <c r="C181" s="139" t="s">
        <v>583</v>
      </c>
      <c r="D181" s="139" t="s">
        <v>225</v>
      </c>
      <c r="E181" s="139" t="s">
        <v>584</v>
      </c>
      <c r="F181" s="6">
        <v>792</v>
      </c>
      <c r="G181" s="139">
        <v>1</v>
      </c>
      <c r="H181" s="139" t="b">
        <v>0</v>
      </c>
    </row>
    <row r="182" spans="3:8" ht="15.75" customHeight="1">
      <c r="C182" s="139" t="s">
        <v>585</v>
      </c>
      <c r="D182" s="139" t="s">
        <v>222</v>
      </c>
      <c r="E182" s="139" t="s">
        <v>586</v>
      </c>
      <c r="F182" s="6">
        <v>795</v>
      </c>
      <c r="G182" s="139">
        <v>1</v>
      </c>
      <c r="H182" s="139" t="b">
        <v>0</v>
      </c>
    </row>
    <row r="183" spans="3:8" ht="15.75" customHeight="1">
      <c r="C183" s="139" t="s">
        <v>587</v>
      </c>
      <c r="D183" s="139" t="s">
        <v>242</v>
      </c>
      <c r="E183" s="139" t="s">
        <v>588</v>
      </c>
      <c r="F183" s="6">
        <v>798</v>
      </c>
      <c r="G183" s="139">
        <v>1</v>
      </c>
      <c r="H183" s="139" t="b">
        <v>0</v>
      </c>
    </row>
    <row r="184" spans="3:8" ht="15.75" customHeight="1">
      <c r="C184" s="139" t="s">
        <v>589</v>
      </c>
      <c r="D184" s="139" t="s">
        <v>228</v>
      </c>
      <c r="E184" s="139" t="s">
        <v>590</v>
      </c>
      <c r="F184" s="6">
        <v>800</v>
      </c>
      <c r="G184" s="139">
        <v>1</v>
      </c>
      <c r="H184" s="139" t="b">
        <v>0</v>
      </c>
    </row>
    <row r="185" spans="3:8" ht="15.75" customHeight="1">
      <c r="C185" s="139" t="s">
        <v>591</v>
      </c>
      <c r="D185" s="139" t="s">
        <v>222</v>
      </c>
      <c r="E185" s="139" t="s">
        <v>592</v>
      </c>
      <c r="F185" s="6">
        <v>804</v>
      </c>
      <c r="G185" s="139">
        <v>1</v>
      </c>
      <c r="H185" s="139" t="b">
        <v>0</v>
      </c>
    </row>
    <row r="186" spans="3:8" ht="15.75" customHeight="1">
      <c r="C186" s="139" t="s">
        <v>593</v>
      </c>
      <c r="D186" s="139" t="s">
        <v>251</v>
      </c>
      <c r="E186" s="139" t="s">
        <v>594</v>
      </c>
      <c r="F186" s="6">
        <v>784</v>
      </c>
      <c r="G186" s="139">
        <v>1</v>
      </c>
      <c r="H186" s="139" t="b">
        <v>0</v>
      </c>
    </row>
    <row r="187" spans="3:8" ht="15.75" customHeight="1">
      <c r="C187" s="139" t="s">
        <v>595</v>
      </c>
      <c r="D187" s="139" t="s">
        <v>225</v>
      </c>
      <c r="E187" s="139" t="s">
        <v>596</v>
      </c>
      <c r="F187" s="6">
        <v>826</v>
      </c>
      <c r="G187" s="139">
        <v>1</v>
      </c>
      <c r="H187" s="139" t="b">
        <v>0</v>
      </c>
    </row>
    <row r="188" spans="3:8" ht="15.75" customHeight="1">
      <c r="C188" s="139" t="s">
        <v>220</v>
      </c>
      <c r="D188" s="139" t="s">
        <v>235</v>
      </c>
      <c r="E188" s="139" t="s">
        <v>597</v>
      </c>
      <c r="F188" s="6">
        <v>840</v>
      </c>
      <c r="G188" s="25">
        <v>1.6049</v>
      </c>
      <c r="H188" s="25" t="b">
        <v>1</v>
      </c>
    </row>
    <row r="189" spans="3:8" ht="15.75" customHeight="1">
      <c r="C189" s="139" t="s">
        <v>598</v>
      </c>
      <c r="D189" s="139" t="s">
        <v>235</v>
      </c>
      <c r="E189" s="139" t="s">
        <v>599</v>
      </c>
      <c r="F189" s="6">
        <v>858</v>
      </c>
      <c r="G189" s="139">
        <v>1</v>
      </c>
      <c r="H189" s="139" t="b">
        <v>0</v>
      </c>
    </row>
    <row r="190" spans="3:8" ht="15.75" customHeight="1">
      <c r="C190" s="139" t="s">
        <v>600</v>
      </c>
      <c r="D190" s="139" t="s">
        <v>222</v>
      </c>
      <c r="E190" s="139" t="s">
        <v>601</v>
      </c>
      <c r="F190" s="6">
        <v>860</v>
      </c>
      <c r="G190" s="139">
        <v>1</v>
      </c>
      <c r="H190" s="139" t="b">
        <v>0</v>
      </c>
    </row>
    <row r="191" spans="3:8" ht="15.75" customHeight="1">
      <c r="C191" s="139" t="s">
        <v>602</v>
      </c>
      <c r="D191" s="139" t="s">
        <v>242</v>
      </c>
      <c r="E191" s="139" t="s">
        <v>603</v>
      </c>
      <c r="F191" s="6">
        <v>548</v>
      </c>
      <c r="G191" s="139">
        <v>1</v>
      </c>
      <c r="H191" s="139" t="b">
        <v>0</v>
      </c>
    </row>
    <row r="192" spans="3:8" ht="15.75" customHeight="1">
      <c r="C192" s="139" t="s">
        <v>604</v>
      </c>
      <c r="D192" s="139" t="s">
        <v>235</v>
      </c>
      <c r="E192" s="139" t="s">
        <v>605</v>
      </c>
      <c r="F192" s="6">
        <v>862</v>
      </c>
      <c r="G192" s="139">
        <v>1</v>
      </c>
      <c r="H192" s="139" t="b">
        <v>0</v>
      </c>
    </row>
    <row r="193" spans="3:8" ht="15.75" customHeight="1">
      <c r="C193" s="139" t="s">
        <v>606</v>
      </c>
      <c r="D193" s="139" t="s">
        <v>242</v>
      </c>
      <c r="E193" s="139" t="s">
        <v>607</v>
      </c>
      <c r="F193" s="6">
        <v>704</v>
      </c>
      <c r="G193" s="139">
        <v>1</v>
      </c>
      <c r="H193" s="139" t="b">
        <v>0</v>
      </c>
    </row>
    <row r="194" spans="3:8" ht="15.75" customHeight="1">
      <c r="C194" s="139" t="s">
        <v>608</v>
      </c>
      <c r="D194" s="139" t="s">
        <v>251</v>
      </c>
      <c r="E194" s="139" t="s">
        <v>609</v>
      </c>
      <c r="F194" s="6">
        <v>887</v>
      </c>
      <c r="G194" s="139">
        <v>1</v>
      </c>
      <c r="H194" s="139" t="b">
        <v>0</v>
      </c>
    </row>
    <row r="195" spans="3:8" ht="15.75" customHeight="1">
      <c r="C195" s="139" t="s">
        <v>610</v>
      </c>
      <c r="D195" s="139" t="s">
        <v>228</v>
      </c>
      <c r="E195" s="139" t="s">
        <v>611</v>
      </c>
      <c r="F195" s="6">
        <v>894</v>
      </c>
      <c r="G195" s="139">
        <v>1</v>
      </c>
      <c r="H195" s="139" t="b">
        <v>0</v>
      </c>
    </row>
    <row r="196" spans="3:8" ht="15.75" customHeight="1">
      <c r="C196" s="139" t="s">
        <v>612</v>
      </c>
      <c r="D196" s="139" t="s">
        <v>228</v>
      </c>
      <c r="E196" s="139" t="s">
        <v>613</v>
      </c>
      <c r="F196" s="6">
        <v>716</v>
      </c>
      <c r="G196" s="139">
        <v>1</v>
      </c>
      <c r="H196" s="139" t="b">
        <v>0</v>
      </c>
    </row>
    <row r="197" spans="3:8" ht="15.75" customHeight="1"/>
    <row r="198" spans="3:8" ht="15.75" customHeight="1"/>
    <row r="199" spans="3:8" ht="15.75" customHeight="1"/>
    <row r="200" spans="3:8" ht="15.75" customHeight="1"/>
    <row r="201" spans="3:8" ht="15.75" customHeight="1"/>
    <row r="202" spans="3:8" ht="15.75" customHeight="1"/>
    <row r="203" spans="3:8" ht="15.75" customHeight="1"/>
    <row r="204" spans="3:8" ht="15.75" customHeight="1"/>
    <row r="205" spans="3:8" ht="15.75" customHeight="1"/>
    <row r="206" spans="3:8" ht="15.75" customHeight="1"/>
    <row r="207" spans="3:8" ht="15.75" customHeight="1"/>
    <row r="208" spans="3: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showInputMessage="1" showErrorMessage="1" sqref="A2" xr:uid="{00000000-0002-0000-0100-000000000000}">
      <formula1>$C$2:$C$196</formula1>
    </dataValidation>
  </dataValidation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L1000"/>
  <sheetViews>
    <sheetView topLeftCell="A49" zoomScale="60" zoomScaleNormal="60" workbookViewId="0">
      <selection activeCell="B71" sqref="B71"/>
    </sheetView>
  </sheetViews>
  <sheetFormatPr defaultColWidth="12.625" defaultRowHeight="15" customHeight="1"/>
  <cols>
    <col min="1" max="1" width="38.875" style="149" customWidth="1"/>
    <col min="2" max="9" width="11.75" style="149" customWidth="1"/>
    <col min="10" max="26" width="11.625" style="149" customWidth="1"/>
    <col min="27" max="38" width="7.625" style="149" customWidth="1"/>
  </cols>
  <sheetData>
    <row r="1" spans="1:2" ht="18.75">
      <c r="A1" s="26" t="s">
        <v>614</v>
      </c>
      <c r="B1" s="27"/>
    </row>
    <row r="3" spans="1:2">
      <c r="A3" s="139" t="s">
        <v>615</v>
      </c>
    </row>
    <row r="4" spans="1:2">
      <c r="A4" s="139" t="s">
        <v>616</v>
      </c>
    </row>
    <row r="5" spans="1:2">
      <c r="A5" s="139" t="s">
        <v>617</v>
      </c>
    </row>
    <row r="7" spans="1:2">
      <c r="A7" s="139" t="s">
        <v>618</v>
      </c>
    </row>
    <row r="8" spans="1:2">
      <c r="A8" s="139" t="s">
        <v>619</v>
      </c>
    </row>
    <row r="10" spans="1:2">
      <c r="A10" s="1" t="s">
        <v>620</v>
      </c>
    </row>
    <row r="11" spans="1:2">
      <c r="A11" s="139" t="s">
        <v>621</v>
      </c>
    </row>
    <row r="12" spans="1:2">
      <c r="A12" s="139" t="s">
        <v>622</v>
      </c>
    </row>
    <row r="14" spans="1:2">
      <c r="A14" s="139" t="s">
        <v>623</v>
      </c>
    </row>
    <row r="15" spans="1:2">
      <c r="A15" s="139" t="s">
        <v>624</v>
      </c>
    </row>
    <row r="16" spans="1:2">
      <c r="A16" s="139" t="s">
        <v>625</v>
      </c>
    </row>
    <row r="17" spans="1:11">
      <c r="A17" s="139" t="s">
        <v>626</v>
      </c>
    </row>
    <row r="18" spans="1:11">
      <c r="A18" s="139" t="s">
        <v>627</v>
      </c>
    </row>
    <row r="19" spans="1:11">
      <c r="A19" s="139" t="s">
        <v>628</v>
      </c>
    </row>
    <row r="20" spans="1:11">
      <c r="A20" s="139" t="s">
        <v>629</v>
      </c>
    </row>
    <row r="21" spans="1:11" ht="15.75" customHeight="1"/>
    <row r="22" spans="1:11" ht="15.75" customHeight="1">
      <c r="A22" s="28" t="s">
        <v>630</v>
      </c>
      <c r="B22" s="28" t="s">
        <v>631</v>
      </c>
      <c r="C22" s="29">
        <v>2015</v>
      </c>
      <c r="D22" s="28">
        <v>2020</v>
      </c>
      <c r="E22" s="29">
        <v>2025</v>
      </c>
      <c r="F22" s="28">
        <v>2030</v>
      </c>
      <c r="G22" s="29">
        <v>2035</v>
      </c>
      <c r="H22" s="28">
        <v>2040</v>
      </c>
      <c r="I22" s="29">
        <v>2045</v>
      </c>
      <c r="J22" s="28">
        <v>2050</v>
      </c>
    </row>
    <row r="23" spans="1:11" ht="15.75" customHeight="1">
      <c r="A23" s="30" t="s">
        <v>632</v>
      </c>
      <c r="B23" s="30" t="s">
        <v>633</v>
      </c>
      <c r="C23" s="31">
        <v>1</v>
      </c>
      <c r="D23" s="31">
        <v>1</v>
      </c>
      <c r="E23" s="31">
        <v>1</v>
      </c>
      <c r="F23" s="31">
        <v>1</v>
      </c>
      <c r="G23" s="31">
        <v>1</v>
      </c>
      <c r="H23" s="31">
        <v>1</v>
      </c>
      <c r="I23" s="31">
        <v>1</v>
      </c>
      <c r="J23" s="31">
        <v>1</v>
      </c>
    </row>
    <row r="24" spans="1:11" ht="15.75" customHeight="1">
      <c r="A24" s="32" t="s">
        <v>632</v>
      </c>
      <c r="B24" s="32" t="s">
        <v>187</v>
      </c>
      <c r="C24" s="33">
        <v>1</v>
      </c>
      <c r="D24" s="33">
        <v>1</v>
      </c>
      <c r="E24" s="33">
        <v>1</v>
      </c>
      <c r="F24" s="33">
        <v>1</v>
      </c>
      <c r="G24" s="33">
        <v>1</v>
      </c>
      <c r="H24" s="33">
        <v>1</v>
      </c>
      <c r="I24" s="33">
        <v>1</v>
      </c>
      <c r="J24" s="33">
        <v>1</v>
      </c>
      <c r="K24" s="139" t="s">
        <v>634</v>
      </c>
    </row>
    <row r="25" spans="1:11" ht="15.75" customHeight="1">
      <c r="A25" s="34" t="s">
        <v>632</v>
      </c>
      <c r="B25" s="34" t="s">
        <v>188</v>
      </c>
      <c r="C25" s="35">
        <v>1</v>
      </c>
      <c r="D25" s="35">
        <v>1</v>
      </c>
      <c r="E25" s="35">
        <v>1</v>
      </c>
      <c r="F25" s="35">
        <v>1</v>
      </c>
      <c r="G25" s="35">
        <v>1</v>
      </c>
      <c r="H25" s="35">
        <v>1</v>
      </c>
      <c r="I25" s="35">
        <v>1</v>
      </c>
      <c r="J25" s="35">
        <v>1</v>
      </c>
      <c r="K25" s="139" t="s">
        <v>634</v>
      </c>
    </row>
    <row r="26" spans="1:11" ht="15.75" customHeight="1">
      <c r="A26" s="32" t="s">
        <v>635</v>
      </c>
      <c r="B26" s="32" t="s">
        <v>633</v>
      </c>
      <c r="C26" s="36">
        <v>1</v>
      </c>
      <c r="D26" s="36">
        <v>1</v>
      </c>
      <c r="E26" s="36">
        <v>1</v>
      </c>
      <c r="F26" s="36">
        <v>1</v>
      </c>
      <c r="G26" s="36">
        <v>1</v>
      </c>
      <c r="H26" s="36">
        <v>1</v>
      </c>
      <c r="I26" s="36">
        <v>1</v>
      </c>
      <c r="J26" s="36">
        <v>1</v>
      </c>
    </row>
    <row r="27" spans="1:11" ht="15.75" customHeight="1">
      <c r="A27" s="32" t="s">
        <v>635</v>
      </c>
      <c r="B27" s="32" t="s">
        <v>187</v>
      </c>
      <c r="C27" s="36">
        <v>1</v>
      </c>
      <c r="D27" s="36">
        <v>1</v>
      </c>
      <c r="E27" s="36">
        <v>1</v>
      </c>
      <c r="F27" s="36">
        <v>1</v>
      </c>
      <c r="G27" s="36">
        <v>1</v>
      </c>
      <c r="H27" s="36">
        <v>1</v>
      </c>
      <c r="I27" s="36">
        <v>1</v>
      </c>
      <c r="J27" s="36">
        <v>1</v>
      </c>
    </row>
    <row r="28" spans="1:11" ht="15.75" customHeight="1">
      <c r="A28" s="34" t="s">
        <v>635</v>
      </c>
      <c r="B28" s="32" t="s">
        <v>188</v>
      </c>
      <c r="C28" s="35">
        <v>1</v>
      </c>
      <c r="D28" s="35">
        <v>1</v>
      </c>
      <c r="E28" s="35">
        <v>1</v>
      </c>
      <c r="F28" s="35">
        <v>1</v>
      </c>
      <c r="G28" s="35">
        <v>1</v>
      </c>
      <c r="H28" s="35">
        <v>1</v>
      </c>
      <c r="I28" s="35">
        <v>1</v>
      </c>
      <c r="J28" s="35">
        <v>1</v>
      </c>
      <c r="K28" s="139" t="s">
        <v>634</v>
      </c>
    </row>
    <row r="29" spans="1:11" ht="15.75" customHeight="1">
      <c r="A29" s="30" t="s">
        <v>636</v>
      </c>
      <c r="B29" s="30" t="s">
        <v>633</v>
      </c>
      <c r="C29" s="31">
        <v>1</v>
      </c>
      <c r="D29" s="31">
        <v>1</v>
      </c>
      <c r="E29" s="31">
        <v>1</v>
      </c>
      <c r="F29" s="31">
        <v>1</v>
      </c>
      <c r="G29" s="31">
        <v>1</v>
      </c>
      <c r="H29" s="31">
        <v>1</v>
      </c>
      <c r="I29" s="31">
        <v>1</v>
      </c>
      <c r="J29" s="31">
        <v>1</v>
      </c>
    </row>
    <row r="30" spans="1:11" ht="15.75" customHeight="1">
      <c r="A30" s="32" t="s">
        <v>636</v>
      </c>
      <c r="B30" s="32" t="s">
        <v>187</v>
      </c>
      <c r="C30" s="33">
        <v>1</v>
      </c>
      <c r="D30" s="33">
        <v>1</v>
      </c>
      <c r="E30" s="33">
        <v>1</v>
      </c>
      <c r="F30" s="33">
        <v>1</v>
      </c>
      <c r="G30" s="33">
        <v>1</v>
      </c>
      <c r="H30" s="33">
        <v>1</v>
      </c>
      <c r="I30" s="33">
        <v>1</v>
      </c>
      <c r="J30" s="33">
        <v>1</v>
      </c>
      <c r="K30" s="139" t="s">
        <v>634</v>
      </c>
    </row>
    <row r="31" spans="1:11" ht="15.75" customHeight="1">
      <c r="A31" s="34" t="s">
        <v>636</v>
      </c>
      <c r="B31" s="34" t="s">
        <v>188</v>
      </c>
      <c r="C31" s="35">
        <v>1</v>
      </c>
      <c r="D31" s="35">
        <v>1</v>
      </c>
      <c r="E31" s="35">
        <v>1</v>
      </c>
      <c r="F31" s="35">
        <v>1</v>
      </c>
      <c r="G31" s="35">
        <v>1</v>
      </c>
      <c r="H31" s="35">
        <v>1</v>
      </c>
      <c r="I31" s="35">
        <v>1</v>
      </c>
      <c r="J31" s="35">
        <v>1</v>
      </c>
      <c r="K31" s="139" t="s">
        <v>634</v>
      </c>
    </row>
    <row r="32" spans="1:11" ht="15.75" customHeight="1">
      <c r="A32" s="32" t="s">
        <v>637</v>
      </c>
      <c r="B32" s="32" t="s">
        <v>633</v>
      </c>
      <c r="C32" s="36">
        <v>1</v>
      </c>
      <c r="D32" s="36">
        <v>1</v>
      </c>
      <c r="E32" s="36">
        <v>1</v>
      </c>
      <c r="F32" s="36">
        <v>1</v>
      </c>
      <c r="G32" s="36">
        <v>1</v>
      </c>
      <c r="H32" s="36">
        <v>1</v>
      </c>
      <c r="I32" s="36">
        <v>1</v>
      </c>
      <c r="J32" s="36">
        <v>1</v>
      </c>
    </row>
    <row r="33" spans="1:11" ht="15.75" customHeight="1">
      <c r="A33" s="32" t="s">
        <v>637</v>
      </c>
      <c r="B33" s="32" t="s">
        <v>187</v>
      </c>
      <c r="C33" s="33">
        <v>1</v>
      </c>
      <c r="D33" s="33">
        <v>1</v>
      </c>
      <c r="E33" s="33">
        <v>1</v>
      </c>
      <c r="F33" s="33">
        <v>1</v>
      </c>
      <c r="G33" s="33">
        <v>1</v>
      </c>
      <c r="H33" s="33">
        <v>1</v>
      </c>
      <c r="I33" s="33">
        <v>1</v>
      </c>
      <c r="J33" s="33">
        <v>1</v>
      </c>
      <c r="K33" s="139" t="s">
        <v>634</v>
      </c>
    </row>
    <row r="34" spans="1:11" ht="15.75" customHeight="1">
      <c r="A34" s="32" t="s">
        <v>637</v>
      </c>
      <c r="B34" s="32" t="s">
        <v>188</v>
      </c>
      <c r="C34" s="36">
        <v>1</v>
      </c>
      <c r="D34" s="36">
        <v>1</v>
      </c>
      <c r="E34" s="36">
        <v>1</v>
      </c>
      <c r="F34" s="36">
        <v>1</v>
      </c>
      <c r="G34" s="36">
        <v>1</v>
      </c>
      <c r="H34" s="36">
        <v>1</v>
      </c>
      <c r="I34" s="36">
        <v>1</v>
      </c>
      <c r="J34" s="36">
        <v>1</v>
      </c>
    </row>
    <row r="35" spans="1:11" ht="15.75" customHeight="1">
      <c r="A35" s="34" t="s">
        <v>637</v>
      </c>
      <c r="B35" s="37" t="s">
        <v>638</v>
      </c>
      <c r="C35" s="38">
        <v>1</v>
      </c>
      <c r="D35" s="38">
        <v>1</v>
      </c>
      <c r="E35" s="38">
        <v>1</v>
      </c>
      <c r="F35" s="38">
        <v>1</v>
      </c>
      <c r="G35" s="38">
        <v>1</v>
      </c>
      <c r="H35" s="38">
        <v>1</v>
      </c>
      <c r="I35" s="38">
        <v>1</v>
      </c>
      <c r="J35" s="38">
        <v>1</v>
      </c>
      <c r="K35" s="139" t="s">
        <v>639</v>
      </c>
    </row>
    <row r="36" spans="1:11" ht="15.75" customHeight="1">
      <c r="A36" s="32" t="s">
        <v>640</v>
      </c>
      <c r="B36" s="30" t="s">
        <v>633</v>
      </c>
      <c r="C36" s="33">
        <v>1</v>
      </c>
      <c r="D36" s="33">
        <v>1</v>
      </c>
      <c r="E36" s="33">
        <v>1</v>
      </c>
      <c r="F36" s="33">
        <v>1</v>
      </c>
      <c r="G36" s="33">
        <v>1</v>
      </c>
      <c r="H36" s="33">
        <v>1</v>
      </c>
      <c r="I36" s="33">
        <v>1</v>
      </c>
      <c r="J36" s="33">
        <v>1</v>
      </c>
      <c r="K36" s="139" t="s">
        <v>634</v>
      </c>
    </row>
    <row r="37" spans="1:11" ht="15.75" customHeight="1">
      <c r="A37" s="32" t="s">
        <v>640</v>
      </c>
      <c r="B37" s="32" t="s">
        <v>187</v>
      </c>
      <c r="C37" s="36">
        <v>1</v>
      </c>
      <c r="D37" s="36">
        <v>1</v>
      </c>
      <c r="E37" s="36">
        <v>1</v>
      </c>
      <c r="F37" s="36">
        <v>1</v>
      </c>
      <c r="G37" s="36">
        <v>1</v>
      </c>
      <c r="H37" s="36">
        <v>1</v>
      </c>
      <c r="I37" s="36">
        <v>1</v>
      </c>
      <c r="J37" s="36">
        <v>1</v>
      </c>
    </row>
    <row r="38" spans="1:11" ht="15.75" customHeight="1">
      <c r="A38" s="34" t="s">
        <v>640</v>
      </c>
      <c r="B38" s="34" t="s">
        <v>188</v>
      </c>
      <c r="C38" s="35">
        <v>1</v>
      </c>
      <c r="D38" s="35">
        <v>1</v>
      </c>
      <c r="E38" s="35">
        <v>1</v>
      </c>
      <c r="F38" s="35">
        <v>1</v>
      </c>
      <c r="G38" s="35">
        <v>1</v>
      </c>
      <c r="H38" s="35">
        <v>1</v>
      </c>
      <c r="I38" s="35">
        <v>1</v>
      </c>
      <c r="J38" s="35">
        <v>1</v>
      </c>
      <c r="K38" s="139" t="s">
        <v>634</v>
      </c>
    </row>
    <row r="39" spans="1:11" ht="15.75" customHeight="1">
      <c r="A39" s="32" t="s">
        <v>641</v>
      </c>
      <c r="B39" s="32" t="s">
        <v>633</v>
      </c>
      <c r="C39" s="36">
        <v>1</v>
      </c>
      <c r="D39" s="36">
        <v>1</v>
      </c>
      <c r="E39" s="36">
        <v>1</v>
      </c>
      <c r="F39" s="36">
        <v>1</v>
      </c>
      <c r="G39" s="36">
        <v>1</v>
      </c>
      <c r="H39" s="36">
        <v>1</v>
      </c>
      <c r="I39" s="36">
        <v>1</v>
      </c>
      <c r="J39" s="36">
        <v>1</v>
      </c>
    </row>
    <row r="40" spans="1:11" ht="15.75" customHeight="1">
      <c r="A40" s="32" t="s">
        <v>641</v>
      </c>
      <c r="B40" s="32" t="s">
        <v>187</v>
      </c>
      <c r="C40" s="36">
        <v>1</v>
      </c>
      <c r="D40" s="36">
        <v>1</v>
      </c>
      <c r="E40" s="36">
        <v>1</v>
      </c>
      <c r="F40" s="36">
        <v>1</v>
      </c>
      <c r="G40" s="36">
        <v>1</v>
      </c>
      <c r="H40" s="36">
        <v>1</v>
      </c>
      <c r="I40" s="36">
        <v>1</v>
      </c>
      <c r="J40" s="36">
        <v>1</v>
      </c>
    </row>
    <row r="41" spans="1:11" ht="15.75" customHeight="1">
      <c r="A41" s="34" t="s">
        <v>641</v>
      </c>
      <c r="B41" s="34" t="s">
        <v>188</v>
      </c>
      <c r="C41" s="38">
        <v>1</v>
      </c>
      <c r="D41" s="38">
        <v>1</v>
      </c>
      <c r="E41" s="38">
        <v>1</v>
      </c>
      <c r="F41" s="38">
        <v>1</v>
      </c>
      <c r="G41" s="38">
        <v>1</v>
      </c>
      <c r="H41" s="38">
        <v>1</v>
      </c>
      <c r="I41" s="38">
        <v>1</v>
      </c>
      <c r="J41" s="38">
        <v>1</v>
      </c>
    </row>
    <row r="42" spans="1:11" ht="15.75" customHeight="1">
      <c r="A42" s="32" t="s">
        <v>642</v>
      </c>
      <c r="B42" s="32" t="s">
        <v>633</v>
      </c>
      <c r="C42" s="36">
        <v>1</v>
      </c>
      <c r="D42" s="36">
        <v>1</v>
      </c>
      <c r="E42" s="36">
        <v>1</v>
      </c>
      <c r="F42" s="36">
        <v>1</v>
      </c>
      <c r="G42" s="36">
        <v>1</v>
      </c>
      <c r="H42" s="36">
        <v>1</v>
      </c>
      <c r="I42" s="36">
        <v>1</v>
      </c>
      <c r="J42" s="36">
        <v>1</v>
      </c>
    </row>
    <row r="43" spans="1:11" ht="15.75" customHeight="1">
      <c r="A43" s="32" t="s">
        <v>642</v>
      </c>
      <c r="B43" s="32" t="s">
        <v>187</v>
      </c>
      <c r="C43" s="36">
        <v>1</v>
      </c>
      <c r="D43" s="36">
        <v>1</v>
      </c>
      <c r="E43" s="36">
        <v>1</v>
      </c>
      <c r="F43" s="36">
        <v>1</v>
      </c>
      <c r="G43" s="36">
        <v>1</v>
      </c>
      <c r="H43" s="36">
        <v>1</v>
      </c>
      <c r="I43" s="36">
        <v>1</v>
      </c>
      <c r="J43" s="36">
        <v>1</v>
      </c>
    </row>
    <row r="44" spans="1:11" ht="15.75" customHeight="1">
      <c r="A44" s="34" t="s">
        <v>642</v>
      </c>
      <c r="B44" s="34" t="s">
        <v>188</v>
      </c>
      <c r="C44" s="38">
        <v>1</v>
      </c>
      <c r="D44" s="38">
        <v>1</v>
      </c>
      <c r="E44" s="38">
        <v>1</v>
      </c>
      <c r="F44" s="38">
        <v>1</v>
      </c>
      <c r="G44" s="38">
        <v>1</v>
      </c>
      <c r="H44" s="38">
        <v>1</v>
      </c>
      <c r="I44" s="38">
        <v>1</v>
      </c>
      <c r="J44" s="38">
        <v>1</v>
      </c>
    </row>
    <row r="45" spans="1:11" ht="15.75" customHeight="1">
      <c r="A45" s="32" t="s">
        <v>643</v>
      </c>
      <c r="B45" s="32" t="s">
        <v>633</v>
      </c>
      <c r="C45" s="36">
        <v>1</v>
      </c>
      <c r="D45" s="36">
        <v>1</v>
      </c>
      <c r="E45" s="36">
        <v>1</v>
      </c>
      <c r="F45" s="36">
        <v>1</v>
      </c>
      <c r="G45" s="36">
        <v>1</v>
      </c>
      <c r="H45" s="36">
        <v>1</v>
      </c>
      <c r="I45" s="36">
        <v>1</v>
      </c>
      <c r="J45" s="36">
        <v>1</v>
      </c>
    </row>
    <row r="46" spans="1:11" ht="15.75" customHeight="1">
      <c r="A46" s="32" t="s">
        <v>643</v>
      </c>
      <c r="B46" s="32" t="s">
        <v>187</v>
      </c>
      <c r="C46" s="36">
        <v>1</v>
      </c>
      <c r="D46" s="36">
        <v>1</v>
      </c>
      <c r="E46" s="36">
        <v>1</v>
      </c>
      <c r="F46" s="36">
        <v>1</v>
      </c>
      <c r="G46" s="36">
        <v>1</v>
      </c>
      <c r="H46" s="36">
        <v>1</v>
      </c>
      <c r="I46" s="36">
        <v>1</v>
      </c>
      <c r="J46" s="36">
        <v>1</v>
      </c>
    </row>
    <row r="47" spans="1:11" ht="15.75" customHeight="1">
      <c r="A47" s="34" t="s">
        <v>643</v>
      </c>
      <c r="B47" s="34" t="s">
        <v>188</v>
      </c>
      <c r="C47" s="38">
        <v>1</v>
      </c>
      <c r="D47" s="38">
        <v>1</v>
      </c>
      <c r="E47" s="38">
        <v>1</v>
      </c>
      <c r="F47" s="38">
        <v>1</v>
      </c>
      <c r="G47" s="38">
        <v>1</v>
      </c>
      <c r="H47" s="38">
        <v>1</v>
      </c>
      <c r="I47" s="38">
        <v>1</v>
      </c>
      <c r="J47" s="38">
        <v>1</v>
      </c>
    </row>
    <row r="48" spans="1:11" ht="15.75" customHeight="1"/>
    <row r="49" spans="1:5" ht="15.75" customHeight="1">
      <c r="A49" s="39" t="s">
        <v>644</v>
      </c>
      <c r="B49" s="40"/>
      <c r="C49" s="40"/>
      <c r="D49" s="40"/>
      <c r="E49" s="40"/>
    </row>
    <row r="50" spans="1:5" ht="15.75" customHeight="1"/>
    <row r="51" spans="1:5" ht="15.75" customHeight="1">
      <c r="A51" s="26" t="s">
        <v>645</v>
      </c>
      <c r="B51" s="27"/>
    </row>
    <row r="52" spans="1:5" ht="15.75" customHeight="1">
      <c r="A52" s="139" t="s">
        <v>646</v>
      </c>
    </row>
    <row r="53" spans="1:5" ht="15.75" customHeight="1">
      <c r="A53" s="139" t="s">
        <v>647</v>
      </c>
    </row>
    <row r="54" spans="1:5" ht="15.75" customHeight="1">
      <c r="A54" s="139" t="s">
        <v>648</v>
      </c>
    </row>
    <row r="55" spans="1:5" ht="15.75" customHeight="1">
      <c r="A55" s="139" t="s">
        <v>649</v>
      </c>
    </row>
    <row r="56" spans="1:5" ht="15.75" customHeight="1"/>
    <row r="57" spans="1:5" ht="15.75" customHeight="1">
      <c r="A57" s="139" t="s">
        <v>650</v>
      </c>
    </row>
    <row r="58" spans="1:5" ht="15.75" customHeight="1">
      <c r="A58" s="139" t="s">
        <v>651</v>
      </c>
    </row>
    <row r="59" spans="1:5" ht="15.75" customHeight="1">
      <c r="A59" s="139" t="s">
        <v>652</v>
      </c>
    </row>
    <row r="60" spans="1:5" ht="15.75" customHeight="1">
      <c r="A60" s="139" t="s">
        <v>653</v>
      </c>
    </row>
    <row r="61" spans="1:5" ht="15.75" customHeight="1">
      <c r="A61" s="139" t="s">
        <v>654</v>
      </c>
    </row>
    <row r="62" spans="1:5" ht="15.75" customHeight="1">
      <c r="A62" s="139" t="s">
        <v>655</v>
      </c>
    </row>
    <row r="63" spans="1:5" ht="15.75" customHeight="1">
      <c r="A63" s="139" t="s">
        <v>656</v>
      </c>
    </row>
    <row r="64" spans="1:5" ht="15.75" customHeight="1"/>
    <row r="65" spans="1:2" ht="15.75" customHeight="1">
      <c r="A65" s="139" t="s">
        <v>657</v>
      </c>
    </row>
    <row r="66" spans="1:2" ht="15.75" customHeight="1">
      <c r="A66" s="139" t="s">
        <v>658</v>
      </c>
    </row>
    <row r="67" spans="1:2" ht="15.75" customHeight="1">
      <c r="A67" s="139" t="s">
        <v>659</v>
      </c>
    </row>
    <row r="68" spans="1:2" ht="15.75" customHeight="1">
      <c r="A68" s="139" t="s">
        <v>660</v>
      </c>
    </row>
    <row r="69" spans="1:2" ht="15.75" customHeight="1">
      <c r="A69" s="139" t="s">
        <v>661</v>
      </c>
    </row>
    <row r="70" spans="1:2" ht="15.75" customHeight="1"/>
    <row r="71" spans="1:2" ht="15.75" customHeight="1">
      <c r="A71" s="1" t="s">
        <v>662</v>
      </c>
      <c r="B71" s="139">
        <f>VLOOKUP('Country Selector'!$A$2,'Country Selector'!$C$2:$G$196,COLUMN('Country Selector'!G1)-2,FALSE)</f>
        <v>1.6049</v>
      </c>
    </row>
    <row r="72" spans="1:2" ht="15.75" customHeight="1"/>
    <row r="73" spans="1:2" ht="15.75" customHeight="1">
      <c r="A73" s="26" t="s">
        <v>198</v>
      </c>
      <c r="B73" s="27"/>
    </row>
    <row r="74" spans="1:2" ht="15.75" customHeight="1"/>
    <row r="75" spans="1:2" ht="15.75" customHeight="1">
      <c r="A75" s="139" t="s">
        <v>663</v>
      </c>
    </row>
    <row r="76" spans="1:2" ht="15.75" customHeight="1">
      <c r="A76" s="139" t="s">
        <v>664</v>
      </c>
    </row>
    <row r="77" spans="1:2" ht="15.75" customHeight="1">
      <c r="A77" s="139" t="s">
        <v>665</v>
      </c>
    </row>
    <row r="78" spans="1:2" ht="15.75" customHeight="1"/>
    <row r="79" spans="1:2" ht="15.75" customHeight="1">
      <c r="A79" s="139" t="s">
        <v>666</v>
      </c>
      <c r="B79" s="139" t="b">
        <f>VLOOKUP('Country Selector'!$A$2,'Country Selector'!$C$2:$H$196,COLUMN('Country Selector'!H1)-2,FALSE)</f>
        <v>1</v>
      </c>
    </row>
    <row r="80" spans="1:2" ht="15.75" customHeight="1"/>
    <row r="81" spans="1:38" ht="15.75" customHeight="1">
      <c r="A81" s="41" t="s">
        <v>667</v>
      </c>
    </row>
    <row r="82" spans="1:38" ht="15.75" customHeight="1">
      <c r="A82" s="1" t="s">
        <v>668</v>
      </c>
      <c r="B82" s="1">
        <v>2015</v>
      </c>
      <c r="C82" s="1">
        <v>2020</v>
      </c>
      <c r="D82" s="1">
        <v>2025</v>
      </c>
      <c r="E82" s="1">
        <v>2030</v>
      </c>
      <c r="F82" s="1">
        <v>2035</v>
      </c>
      <c r="G82" s="1">
        <v>2040</v>
      </c>
      <c r="H82" s="1">
        <v>2045</v>
      </c>
      <c r="I82" s="1">
        <v>2050</v>
      </c>
    </row>
    <row r="83" spans="1:38" ht="15.75" customHeight="1">
      <c r="A83" s="139" t="s">
        <v>669</v>
      </c>
      <c r="B83" s="139">
        <v>215</v>
      </c>
      <c r="C83" s="139">
        <v>285</v>
      </c>
      <c r="D83" s="139">
        <v>373</v>
      </c>
      <c r="E83" s="139">
        <v>420</v>
      </c>
      <c r="F83" s="139">
        <v>463</v>
      </c>
      <c r="G83" s="139">
        <v>500</v>
      </c>
      <c r="H83" s="139">
        <v>531</v>
      </c>
      <c r="I83" s="139">
        <v>556</v>
      </c>
    </row>
    <row r="84" spans="1:38" ht="15.75" customHeight="1">
      <c r="A84" s="42" t="s">
        <v>670</v>
      </c>
      <c r="B84" s="139">
        <v>212</v>
      </c>
      <c r="C84" s="139">
        <v>252</v>
      </c>
      <c r="D84" s="139">
        <v>305</v>
      </c>
      <c r="E84" s="139">
        <v>313</v>
      </c>
      <c r="F84" s="139">
        <v>335</v>
      </c>
      <c r="G84" s="139">
        <v>359</v>
      </c>
      <c r="H84" s="139">
        <v>379</v>
      </c>
      <c r="I84" s="139">
        <v>394</v>
      </c>
    </row>
    <row r="85" spans="1:38" ht="15.75" customHeight="1">
      <c r="A85" s="139" t="s">
        <v>671</v>
      </c>
      <c r="B85" s="139">
        <f t="shared" ref="B85:I85" si="0">B83-B84</f>
        <v>3</v>
      </c>
      <c r="C85" s="139">
        <f t="shared" si="0"/>
        <v>33</v>
      </c>
      <c r="D85" s="139">
        <f t="shared" si="0"/>
        <v>68</v>
      </c>
      <c r="E85" s="139">
        <f t="shared" si="0"/>
        <v>107</v>
      </c>
      <c r="F85" s="139">
        <f t="shared" si="0"/>
        <v>128</v>
      </c>
      <c r="G85" s="139">
        <f t="shared" si="0"/>
        <v>141</v>
      </c>
      <c r="H85" s="139">
        <f t="shared" si="0"/>
        <v>152</v>
      </c>
      <c r="I85" s="139">
        <f t="shared" si="0"/>
        <v>162</v>
      </c>
    </row>
    <row r="86" spans="1:38" ht="15.75" customHeight="1"/>
    <row r="87" spans="1:38" ht="15.75" customHeight="1">
      <c r="A87" s="1" t="s">
        <v>672</v>
      </c>
    </row>
    <row r="88" spans="1:38" ht="15.75" customHeight="1">
      <c r="B88" s="1">
        <v>2015</v>
      </c>
      <c r="C88" s="1">
        <v>2016</v>
      </c>
      <c r="D88" s="1">
        <v>2017</v>
      </c>
      <c r="E88" s="1">
        <v>2018</v>
      </c>
      <c r="F88" s="1">
        <v>2019</v>
      </c>
      <c r="G88" s="1">
        <v>2020</v>
      </c>
      <c r="H88" s="1">
        <v>2021</v>
      </c>
      <c r="I88" s="1">
        <v>2022</v>
      </c>
      <c r="J88" s="1">
        <v>2023</v>
      </c>
      <c r="K88" s="1">
        <v>2024</v>
      </c>
      <c r="L88" s="1">
        <v>2025</v>
      </c>
      <c r="M88" s="1">
        <v>2026</v>
      </c>
      <c r="N88" s="1">
        <v>2027</v>
      </c>
      <c r="O88" s="1">
        <v>2028</v>
      </c>
      <c r="P88" s="1">
        <v>2029</v>
      </c>
      <c r="Q88" s="1">
        <v>2030</v>
      </c>
      <c r="R88" s="1">
        <v>2031</v>
      </c>
      <c r="S88" s="1">
        <v>2032</v>
      </c>
      <c r="T88" s="1">
        <v>2033</v>
      </c>
      <c r="U88" s="1">
        <v>2034</v>
      </c>
      <c r="V88" s="1">
        <v>2035</v>
      </c>
      <c r="W88" s="1">
        <v>2036</v>
      </c>
      <c r="X88" s="1">
        <v>2037</v>
      </c>
      <c r="Y88" s="1">
        <v>2038</v>
      </c>
      <c r="Z88" s="1">
        <v>2039</v>
      </c>
      <c r="AA88" s="1">
        <v>2040</v>
      </c>
      <c r="AB88" s="1">
        <v>2041</v>
      </c>
      <c r="AC88" s="1">
        <v>2042</v>
      </c>
      <c r="AD88" s="1">
        <v>2043</v>
      </c>
      <c r="AE88" s="1">
        <v>2044</v>
      </c>
      <c r="AF88" s="1">
        <v>2045</v>
      </c>
      <c r="AG88" s="1">
        <v>2046</v>
      </c>
      <c r="AH88" s="1">
        <v>2047</v>
      </c>
      <c r="AI88" s="1">
        <v>2048</v>
      </c>
      <c r="AJ88" s="1">
        <v>2049</v>
      </c>
      <c r="AK88" s="1">
        <v>2050</v>
      </c>
    </row>
    <row r="89" spans="1:38" ht="15.75" customHeight="1">
      <c r="A89" s="139" t="s">
        <v>671</v>
      </c>
      <c r="B89" s="139">
        <f t="shared" ref="B89:G89" si="1">IF($B$79,TREND($B85:$C85,$B$82:$C$82,B$88),0)</f>
        <v>3</v>
      </c>
      <c r="C89" s="139">
        <f t="shared" si="1"/>
        <v>9</v>
      </c>
      <c r="D89" s="139">
        <f t="shared" si="1"/>
        <v>15</v>
      </c>
      <c r="E89" s="139">
        <f t="shared" si="1"/>
        <v>21</v>
      </c>
      <c r="F89" s="139">
        <f t="shared" si="1"/>
        <v>27</v>
      </c>
      <c r="G89" s="139">
        <f t="shared" si="1"/>
        <v>33</v>
      </c>
      <c r="H89" s="139">
        <f>IF($B$79,TREND($C85:$D85,$C$82:$D$82,H$88),0)</f>
        <v>40</v>
      </c>
      <c r="I89" s="139">
        <f>IF($B$79,TREND($C85:$D85,$C$82:$D$82,I$88),0)</f>
        <v>47</v>
      </c>
      <c r="J89" s="139">
        <f>IF($B$79,TREND($C85:$D85,$C$82:$D$82,J$88),0)</f>
        <v>54</v>
      </c>
      <c r="K89" s="139">
        <f>IF($B$79,TREND($C85:$D85,$C$82:$D$82,K$88),0)</f>
        <v>61</v>
      </c>
      <c r="L89" s="139">
        <f>IF($B$79,TREND($C85:$D85,$C$82:$D$82,L$88),0)</f>
        <v>68</v>
      </c>
      <c r="M89" s="139">
        <f>IF($B$79,TREND($D85:$E85,$D$82:$E$82,M$88),0)</f>
        <v>75.799999999999272</v>
      </c>
      <c r="N89" s="139">
        <f>IF($B$79,TREND($D85:$E85,$D$82:$E$82,N$88),0)</f>
        <v>83.600000000000364</v>
      </c>
      <c r="O89" s="139">
        <f>IF($B$79,TREND($D85:$E85,$D$82:$E$82,O$88),0)</f>
        <v>91.399999999999636</v>
      </c>
      <c r="P89" s="139">
        <f>IF($B$79,TREND($D85:$E85,$D$82:$E$82,P$88),0)</f>
        <v>99.199999999998909</v>
      </c>
      <c r="Q89" s="139">
        <f>IF($B$79,TREND($D85:$E85,$D$82:$E$82,Q$88),0)</f>
        <v>107</v>
      </c>
      <c r="R89" s="139">
        <f>IF($B$79,TREND($E85:$F85,$E$82:$F$82,R$88),0)</f>
        <v>111.20000000000073</v>
      </c>
      <c r="S89" s="139">
        <f>IF($B$79,TREND($E85:$F85,$E$82:$F$82,S$88),0)</f>
        <v>115.39999999999964</v>
      </c>
      <c r="T89" s="139">
        <f>IF($B$79,TREND($E85:$F85,$E$82:$F$82,T$88),0)</f>
        <v>119.60000000000036</v>
      </c>
      <c r="U89" s="139">
        <f>IF($B$79,TREND($E85:$F85,$E$82:$F$82,U$88),0)</f>
        <v>123.80000000000109</v>
      </c>
      <c r="V89" s="139">
        <f>IF($B$79,TREND($E85:$F85,$E$82:$F$82,V$88),0)</f>
        <v>128</v>
      </c>
      <c r="W89" s="139">
        <f>IF($B$79,TREND($F85:$G85,$F$82:$G$82,W$88),0)</f>
        <v>130.60000000000036</v>
      </c>
      <c r="X89" s="139">
        <f>IF($B$79,TREND($F85:$G85,$F$82:$G$82,X$88),0)</f>
        <v>133.19999999999982</v>
      </c>
      <c r="Y89" s="139">
        <f>IF($B$79,TREND($F85:$G85,$F$82:$G$82,Y$88),0)</f>
        <v>135.80000000000018</v>
      </c>
      <c r="Z89" s="139">
        <f>IF($B$79,TREND($F85:$G85,$F$82:$G$82,Z$88),0)</f>
        <v>138.40000000000055</v>
      </c>
      <c r="AA89" s="139">
        <f>IF($B$79,TREND($F85:$G85,$F$82:$G$82,AA$88),0)</f>
        <v>141</v>
      </c>
      <c r="AB89" s="139">
        <f>IF($B$79,TREND($G85:$H85,$G$82:$H$82,AB$88),0)</f>
        <v>143.20000000000073</v>
      </c>
      <c r="AC89" s="139">
        <f>IF($B$79,TREND($G85:$H85,$G$82:$H$82,AC$88),0)</f>
        <v>145.40000000000055</v>
      </c>
      <c r="AD89" s="139">
        <f>IF($B$79,TREND($G85:$H85,$G$82:$H$82,AD$88),0)</f>
        <v>147.60000000000036</v>
      </c>
      <c r="AE89" s="139">
        <f>IF($B$79,TREND($G85:$H85,$G$82:$H$82,AE$88),0)</f>
        <v>149.80000000000018</v>
      </c>
      <c r="AF89" s="139">
        <f>IF($B$79,TREND($G85:$H85,$G$82:$H$82,AF$88),0)</f>
        <v>152</v>
      </c>
      <c r="AG89" s="139">
        <f>IF($B$79,TREND($H85:$I85,$H$82:$I$82,AG$88),0)</f>
        <v>154</v>
      </c>
      <c r="AH89" s="139">
        <f>IF($B$79,TREND($H85:$I85,$H$82:$I$82,AH$88),0)</f>
        <v>156</v>
      </c>
      <c r="AI89" s="139">
        <f>IF($B$79,TREND($H85:$I85,$H$82:$I$82,AI$88),0)</f>
        <v>158</v>
      </c>
      <c r="AJ89" s="139">
        <f>IF($B$79,TREND($H85:$I85,$H$82:$I$82,AJ$88),0)</f>
        <v>160</v>
      </c>
      <c r="AK89" s="139">
        <f>IF($B$79,TREND($H85:$I85,$H$82:$I$82,AK$88),0)</f>
        <v>162</v>
      </c>
    </row>
    <row r="90" spans="1:38" ht="15.75" customHeight="1"/>
    <row r="91" spans="1:38" ht="15.75" customHeight="1">
      <c r="A91" s="26" t="s">
        <v>673</v>
      </c>
      <c r="B91" s="27"/>
      <c r="C91" s="3"/>
    </row>
    <row r="92" spans="1:38" ht="15.75" customHeight="1"/>
    <row r="93" spans="1:38" ht="15.75" customHeight="1">
      <c r="A93" s="1" t="s">
        <v>630</v>
      </c>
      <c r="B93" s="1" t="s">
        <v>631</v>
      </c>
      <c r="C93" s="1">
        <v>2015</v>
      </c>
      <c r="D93" s="1">
        <v>2016</v>
      </c>
      <c r="E93" s="1">
        <v>2017</v>
      </c>
      <c r="F93" s="1">
        <v>2018</v>
      </c>
      <c r="G93" s="1">
        <v>2019</v>
      </c>
      <c r="H93" s="1">
        <v>2020</v>
      </c>
      <c r="I93" s="1">
        <v>2021</v>
      </c>
      <c r="J93" s="1">
        <v>2022</v>
      </c>
      <c r="K93" s="1">
        <v>2023</v>
      </c>
      <c r="L93" s="1">
        <v>2024</v>
      </c>
      <c r="M93" s="1">
        <v>2025</v>
      </c>
      <c r="N93" s="1">
        <v>2026</v>
      </c>
      <c r="O93" s="1">
        <v>2027</v>
      </c>
      <c r="P93" s="1">
        <v>2028</v>
      </c>
      <c r="Q93" s="1">
        <v>2029</v>
      </c>
      <c r="R93" s="1">
        <v>2030</v>
      </c>
      <c r="S93" s="1">
        <v>2031</v>
      </c>
      <c r="T93" s="1">
        <v>2032</v>
      </c>
      <c r="U93" s="1">
        <v>2033</v>
      </c>
      <c r="V93" s="1">
        <v>2034</v>
      </c>
      <c r="W93" s="1">
        <v>2035</v>
      </c>
      <c r="X93" s="1">
        <v>2036</v>
      </c>
      <c r="Y93" s="1">
        <v>2037</v>
      </c>
      <c r="Z93" s="1">
        <v>2038</v>
      </c>
      <c r="AA93" s="1">
        <v>2039</v>
      </c>
      <c r="AB93" s="1">
        <v>2040</v>
      </c>
      <c r="AC93" s="1">
        <v>2041</v>
      </c>
      <c r="AD93" s="1">
        <v>2042</v>
      </c>
      <c r="AE93" s="1">
        <v>2043</v>
      </c>
      <c r="AF93" s="1">
        <v>2044</v>
      </c>
      <c r="AG93" s="1">
        <v>2045</v>
      </c>
      <c r="AH93" s="1">
        <v>2046</v>
      </c>
      <c r="AI93" s="1">
        <v>2047</v>
      </c>
      <c r="AJ93" s="1">
        <v>2048</v>
      </c>
      <c r="AK93" s="1">
        <v>2049</v>
      </c>
      <c r="AL93" s="1">
        <v>2050</v>
      </c>
    </row>
    <row r="94" spans="1:38" ht="15.75" customHeight="1">
      <c r="A94" s="139" t="str">
        <f t="shared" ref="A94:B118" si="2">A23</f>
        <v>cement and other carbonates</v>
      </c>
      <c r="B94" s="139" t="str">
        <f t="shared" si="2"/>
        <v>CO2</v>
      </c>
      <c r="C94" s="139">
        <f t="array" ref="C94">TREND($C23:$D23,$C$22:$D$22,C$93)</f>
        <v>1</v>
      </c>
      <c r="D94" s="139">
        <f t="array" ref="D94">TREND($C23:$D23,$C$22:$D$22,D$93)</f>
        <v>1</v>
      </c>
      <c r="E94" s="139">
        <f t="array" ref="E94">TREND($C23:$D23,$C$22:$D$22,E$93)</f>
        <v>1</v>
      </c>
      <c r="F94" s="139">
        <f t="array" ref="F94">TREND($C23:$D23,$C$22:$D$22,F$93)</f>
        <v>1</v>
      </c>
      <c r="G94" s="139">
        <f t="array" ref="G94">TREND($C23:$D23,$C$22:$D$22,G$93)</f>
        <v>1</v>
      </c>
      <c r="H94" s="43">
        <f t="array" ref="H94">TREND($C23:$D23,$C$22:$D$22,H$93)</f>
        <v>1</v>
      </c>
      <c r="I94" s="139">
        <f t="array" ref="I94">TREND($D23:$E23,$D$22:$E$22,I$93)</f>
        <v>1</v>
      </c>
      <c r="J94" s="139">
        <f t="array" ref="J94">TREND($D23:$E23,$D$22:$E$22,J$93)</f>
        <v>1</v>
      </c>
      <c r="K94" s="139">
        <f t="array" ref="K94">TREND($D23:$E23,$D$22:$E$22,K$93)</f>
        <v>1</v>
      </c>
      <c r="L94" s="139">
        <f t="array" ref="L94">TREND($D23:$E23,$D$22:$E$22,L$93)</f>
        <v>1</v>
      </c>
      <c r="M94" s="43">
        <f t="array" ref="M94">TREND($D23:$E23,$D$22:$E$22,M$93)</f>
        <v>1</v>
      </c>
      <c r="N94" s="139">
        <f t="array" ref="N94">TREND($E23:$F23,$E$22:$F$22,N$93)</f>
        <v>1</v>
      </c>
      <c r="O94" s="139">
        <f t="array" ref="O94">TREND($E23:$F23,$E$22:$F$22,O$93)</f>
        <v>1</v>
      </c>
      <c r="P94" s="139">
        <f t="array" ref="P94">TREND($E23:$F23,$E$22:$F$22,P$93)</f>
        <v>1</v>
      </c>
      <c r="Q94" s="139">
        <f t="array" ref="Q94">TREND($E23:$F23,$E$22:$F$22,Q$93)</f>
        <v>1</v>
      </c>
      <c r="R94" s="43">
        <f t="array" ref="R94">TREND($E23:$F23,$E$22:$F$22,R$93)</f>
        <v>1</v>
      </c>
      <c r="S94" s="139">
        <f t="array" ref="S94">TREND($F23:$G23,$F$22:$G$22,S$93)</f>
        <v>1</v>
      </c>
      <c r="T94" s="139">
        <f t="array" ref="T94">TREND($F23:$G23,$F$22:$G$22,T$93)</f>
        <v>1</v>
      </c>
      <c r="U94" s="139">
        <f t="array" ref="U94">TREND($F23:$G23,$F$22:$G$22,U$93)</f>
        <v>1</v>
      </c>
      <c r="V94" s="139">
        <f t="array" ref="V94">TREND($F23:$G23,$F$22:$G$22,V$93)</f>
        <v>1</v>
      </c>
      <c r="W94" s="43">
        <f t="array" ref="W94">TREND($F23:$G23,$F$22:$G$22,W$93)</f>
        <v>1</v>
      </c>
      <c r="X94" s="139">
        <f t="array" ref="X94">TREND($G23:$H23,$G$22:$H$22,X$93)</f>
        <v>1</v>
      </c>
      <c r="Y94" s="139">
        <f t="array" ref="Y94">TREND($G23:$H23,$G$22:$H$22,Y$93)</f>
        <v>1</v>
      </c>
      <c r="Z94" s="139">
        <f t="array" ref="Z94">TREND($G23:$H23,$G$22:$H$22,Z$93)</f>
        <v>1</v>
      </c>
      <c r="AA94" s="139">
        <f t="array" ref="AA94">TREND($G23:$H23,$G$22:$H$22,AA$93)</f>
        <v>1</v>
      </c>
      <c r="AB94" s="43">
        <f t="array" ref="AB94">TREND($G23:$H23,$G$22:$H$22,AB$93)</f>
        <v>1</v>
      </c>
      <c r="AC94" s="139">
        <f t="array" ref="AC94">TREND($H23:$I23,$H$22:$I$22,AC$93)</f>
        <v>1</v>
      </c>
      <c r="AD94" s="139">
        <f t="array" ref="AD94">TREND($H23:$I23,$H$22:$I$22,AD$93)</f>
        <v>1</v>
      </c>
      <c r="AE94" s="139">
        <f t="array" ref="AE94">TREND($H23:$I23,$H$22:$I$22,AE$93)</f>
        <v>1</v>
      </c>
      <c r="AF94" s="139">
        <f t="array" ref="AF94">TREND($H23:$I23,$H$22:$I$22,AF$93)</f>
        <v>1</v>
      </c>
      <c r="AG94" s="43">
        <f t="array" ref="AG94">TREND($H23:$I23,$H$22:$I$22,AG$93)</f>
        <v>1</v>
      </c>
      <c r="AH94" s="139">
        <f t="array" ref="AH94">TREND($I23:$J23,$I$22:$J$22,AH$93)</f>
        <v>1</v>
      </c>
      <c r="AI94" s="139">
        <f t="array" ref="AI94">TREND($I23:$J23,$I$22:$J$22,AI$93)</f>
        <v>1</v>
      </c>
      <c r="AJ94" s="139">
        <f t="array" ref="AJ94">TREND($I23:$J23,$I$22:$J$22,AJ$93)</f>
        <v>1</v>
      </c>
      <c r="AK94" s="139">
        <f t="array" ref="AK94">TREND($I23:$J23,$I$22:$J$22,AK$93)</f>
        <v>1</v>
      </c>
      <c r="AL94" s="139">
        <f t="array" ref="AL94">TREND($I23:$J23,$I$22:$J$22,AL$93)</f>
        <v>1</v>
      </c>
    </row>
    <row r="95" spans="1:38" ht="15.75" customHeight="1">
      <c r="A95" s="139" t="str">
        <f t="shared" si="2"/>
        <v>cement and other carbonates</v>
      </c>
      <c r="B95" s="139" t="str">
        <f t="shared" si="2"/>
        <v>CH4</v>
      </c>
      <c r="C95" s="139">
        <f t="array" ref="C95">TREND($C24:$D24,$C$22:$D$22,C$93)</f>
        <v>1</v>
      </c>
      <c r="D95" s="139">
        <f t="array" ref="D95">TREND($C24:$D24,$C$22:$D$22,D$93)</f>
        <v>1</v>
      </c>
      <c r="E95" s="139">
        <f t="array" ref="E95">TREND($C24:$D24,$C$22:$D$22,E$93)</f>
        <v>1</v>
      </c>
      <c r="F95" s="139">
        <f t="array" ref="F95">TREND($C24:$D24,$C$22:$D$22,F$93)</f>
        <v>1</v>
      </c>
      <c r="G95" s="139">
        <f t="array" ref="G95">TREND($C24:$D24,$C$22:$D$22,G$93)</f>
        <v>1</v>
      </c>
      <c r="H95" s="43">
        <f t="array" ref="H95">TREND($C24:$D24,$C$22:$D$22,H$93)</f>
        <v>1</v>
      </c>
      <c r="I95" s="139">
        <f t="array" ref="I95">TREND($D24:$E24,$D$22:$E$22,I$93)</f>
        <v>1</v>
      </c>
      <c r="J95" s="139">
        <f t="array" ref="J95">TREND($D24:$E24,$D$22:$E$22,J$93)</f>
        <v>1</v>
      </c>
      <c r="K95" s="139">
        <f t="array" ref="K95">TREND($D24:$E24,$D$22:$E$22,K$93)</f>
        <v>1</v>
      </c>
      <c r="L95" s="139">
        <f t="array" ref="L95">TREND($D24:$E24,$D$22:$E$22,L$93)</f>
        <v>1</v>
      </c>
      <c r="M95" s="43">
        <f t="array" ref="M95">TREND($D24:$E24,$D$22:$E$22,M$93)</f>
        <v>1</v>
      </c>
      <c r="N95" s="139">
        <f t="array" ref="N95">TREND($E24:$F24,$E$22:$F$22,N$93)</f>
        <v>1</v>
      </c>
      <c r="O95" s="139">
        <f t="array" ref="O95">TREND($E24:$F24,$E$22:$F$22,O$93)</f>
        <v>1</v>
      </c>
      <c r="P95" s="139">
        <f t="array" ref="P95">TREND($E24:$F24,$E$22:$F$22,P$93)</f>
        <v>1</v>
      </c>
      <c r="Q95" s="139">
        <f t="array" ref="Q95">TREND($E24:$F24,$E$22:$F$22,Q$93)</f>
        <v>1</v>
      </c>
      <c r="R95" s="43">
        <f t="array" ref="R95">TREND($E24:$F24,$E$22:$F$22,R$93)</f>
        <v>1</v>
      </c>
      <c r="S95" s="139">
        <f t="array" ref="S95">TREND($F24:$G24,$F$22:$G$22,S$93)</f>
        <v>1</v>
      </c>
      <c r="T95" s="139">
        <f t="array" ref="T95">TREND($F24:$G24,$F$22:$G$22,T$93)</f>
        <v>1</v>
      </c>
      <c r="U95" s="139">
        <f t="array" ref="U95">TREND($F24:$G24,$F$22:$G$22,U$93)</f>
        <v>1</v>
      </c>
      <c r="V95" s="139">
        <f t="array" ref="V95">TREND($F24:$G24,$F$22:$G$22,V$93)</f>
        <v>1</v>
      </c>
      <c r="W95" s="43">
        <f t="array" ref="W95">TREND($F24:$G24,$F$22:$G$22,W$93)</f>
        <v>1</v>
      </c>
      <c r="X95" s="139">
        <f t="array" ref="X95">TREND($G24:$H24,$G$22:$H$22,X$93)</f>
        <v>1</v>
      </c>
      <c r="Y95" s="139">
        <f t="array" ref="Y95">TREND($G24:$H24,$G$22:$H$22,Y$93)</f>
        <v>1</v>
      </c>
      <c r="Z95" s="139">
        <f t="array" ref="Z95">TREND($G24:$H24,$G$22:$H$22,Z$93)</f>
        <v>1</v>
      </c>
      <c r="AA95" s="139">
        <f t="array" ref="AA95">TREND($G24:$H24,$G$22:$H$22,AA$93)</f>
        <v>1</v>
      </c>
      <c r="AB95" s="43">
        <f t="array" ref="AB95">TREND($G24:$H24,$G$22:$H$22,AB$93)</f>
        <v>1</v>
      </c>
      <c r="AC95" s="139">
        <f t="array" ref="AC95">TREND($H24:$I24,$H$22:$I$22,AC$93)</f>
        <v>1</v>
      </c>
      <c r="AD95" s="139">
        <f t="array" ref="AD95">TREND($H24:$I24,$H$22:$I$22,AD$93)</f>
        <v>1</v>
      </c>
      <c r="AE95" s="139">
        <f t="array" ref="AE95">TREND($H24:$I24,$H$22:$I$22,AE$93)</f>
        <v>1</v>
      </c>
      <c r="AF95" s="139">
        <f t="array" ref="AF95">TREND($H24:$I24,$H$22:$I$22,AF$93)</f>
        <v>1</v>
      </c>
      <c r="AG95" s="43">
        <f t="array" ref="AG95">TREND($H24:$I24,$H$22:$I$22,AG$93)</f>
        <v>1</v>
      </c>
      <c r="AH95" s="139">
        <f t="array" ref="AH95">TREND($I24:$J24,$I$22:$J$22,AH$93)</f>
        <v>1</v>
      </c>
      <c r="AI95" s="139">
        <f t="array" ref="AI95">TREND($I24:$J24,$I$22:$J$22,AI$93)</f>
        <v>1</v>
      </c>
      <c r="AJ95" s="139">
        <f t="array" ref="AJ95">TREND($I24:$J24,$I$22:$J$22,AJ$93)</f>
        <v>1</v>
      </c>
      <c r="AK95" s="139">
        <f t="array" ref="AK95">TREND($I24:$J24,$I$22:$J$22,AK$93)</f>
        <v>1</v>
      </c>
      <c r="AL95" s="139">
        <f t="array" ref="AL95">TREND($I24:$J24,$I$22:$J$22,AL$93)</f>
        <v>1</v>
      </c>
    </row>
    <row r="96" spans="1:38" ht="15.75" customHeight="1">
      <c r="A96" s="139" t="str">
        <f t="shared" si="2"/>
        <v>cement and other carbonates</v>
      </c>
      <c r="B96" s="139" t="str">
        <f t="shared" si="2"/>
        <v>N2O</v>
      </c>
      <c r="C96" s="139">
        <f t="array" ref="C96">TREND($C25:$D25,$C$22:$D$22,C$93)</f>
        <v>1</v>
      </c>
      <c r="D96" s="139">
        <f t="array" ref="D96">TREND($C25:$D25,$C$22:$D$22,D$93)</f>
        <v>1</v>
      </c>
      <c r="E96" s="139">
        <f t="array" ref="E96">TREND($C25:$D25,$C$22:$D$22,E$93)</f>
        <v>1</v>
      </c>
      <c r="F96" s="139">
        <f t="array" ref="F96">TREND($C25:$D25,$C$22:$D$22,F$93)</f>
        <v>1</v>
      </c>
      <c r="G96" s="139">
        <f t="array" ref="G96">TREND($C25:$D25,$C$22:$D$22,G$93)</f>
        <v>1</v>
      </c>
      <c r="H96" s="43">
        <f t="array" ref="H96">TREND($C25:$D25,$C$22:$D$22,H$93)</f>
        <v>1</v>
      </c>
      <c r="I96" s="139">
        <f t="array" ref="I96">TREND($D25:$E25,$D$22:$E$22,I$93)</f>
        <v>1</v>
      </c>
      <c r="J96" s="139">
        <f t="array" ref="J96">TREND($D25:$E25,$D$22:$E$22,J$93)</f>
        <v>1</v>
      </c>
      <c r="K96" s="139">
        <f t="array" ref="K96">TREND($D25:$E25,$D$22:$E$22,K$93)</f>
        <v>1</v>
      </c>
      <c r="L96" s="139">
        <f t="array" ref="L96">TREND($D25:$E25,$D$22:$E$22,L$93)</f>
        <v>1</v>
      </c>
      <c r="M96" s="43">
        <f t="array" ref="M96">TREND($D25:$E25,$D$22:$E$22,M$93)</f>
        <v>1</v>
      </c>
      <c r="N96" s="139">
        <f t="array" ref="N96">TREND($E25:$F25,$E$22:$F$22,N$93)</f>
        <v>1</v>
      </c>
      <c r="O96" s="139">
        <f t="array" ref="O96">TREND($E25:$F25,$E$22:$F$22,O$93)</f>
        <v>1</v>
      </c>
      <c r="P96" s="139">
        <f t="array" ref="P96">TREND($E25:$F25,$E$22:$F$22,P$93)</f>
        <v>1</v>
      </c>
      <c r="Q96" s="139">
        <f t="array" ref="Q96">TREND($E25:$F25,$E$22:$F$22,Q$93)</f>
        <v>1</v>
      </c>
      <c r="R96" s="43">
        <f t="array" ref="R96">TREND($E25:$F25,$E$22:$F$22,R$93)</f>
        <v>1</v>
      </c>
      <c r="S96" s="139">
        <f t="array" ref="S96">TREND($F25:$G25,$F$22:$G$22,S$93)</f>
        <v>1</v>
      </c>
      <c r="T96" s="139">
        <f t="array" ref="T96">TREND($F25:$G25,$F$22:$G$22,T$93)</f>
        <v>1</v>
      </c>
      <c r="U96" s="139">
        <f t="array" ref="U96">TREND($F25:$G25,$F$22:$G$22,U$93)</f>
        <v>1</v>
      </c>
      <c r="V96" s="139">
        <f t="array" ref="V96">TREND($F25:$G25,$F$22:$G$22,V$93)</f>
        <v>1</v>
      </c>
      <c r="W96" s="43">
        <f t="array" ref="W96">TREND($F25:$G25,$F$22:$G$22,W$93)</f>
        <v>1</v>
      </c>
      <c r="X96" s="139">
        <f t="array" ref="X96">TREND($G25:$H25,$G$22:$H$22,X$93)</f>
        <v>1</v>
      </c>
      <c r="Y96" s="139">
        <f t="array" ref="Y96">TREND($G25:$H25,$G$22:$H$22,Y$93)</f>
        <v>1</v>
      </c>
      <c r="Z96" s="139">
        <f t="array" ref="Z96">TREND($G25:$H25,$G$22:$H$22,Z$93)</f>
        <v>1</v>
      </c>
      <c r="AA96" s="139">
        <f t="array" ref="AA96">TREND($G25:$H25,$G$22:$H$22,AA$93)</f>
        <v>1</v>
      </c>
      <c r="AB96" s="43">
        <f t="array" ref="AB96">TREND($G25:$H25,$G$22:$H$22,AB$93)</f>
        <v>1</v>
      </c>
      <c r="AC96" s="139">
        <f t="array" ref="AC96">TREND($H25:$I25,$H$22:$I$22,AC$93)</f>
        <v>1</v>
      </c>
      <c r="AD96" s="139">
        <f t="array" ref="AD96">TREND($H25:$I25,$H$22:$I$22,AD$93)</f>
        <v>1</v>
      </c>
      <c r="AE96" s="139">
        <f t="array" ref="AE96">TREND($H25:$I25,$H$22:$I$22,AE$93)</f>
        <v>1</v>
      </c>
      <c r="AF96" s="139">
        <f t="array" ref="AF96">TREND($H25:$I25,$H$22:$I$22,AF$93)</f>
        <v>1</v>
      </c>
      <c r="AG96" s="43">
        <f t="array" ref="AG96">TREND($H25:$I25,$H$22:$I$22,AG$93)</f>
        <v>1</v>
      </c>
      <c r="AH96" s="139">
        <f t="array" ref="AH96">TREND($I25:$J25,$I$22:$J$22,AH$93)</f>
        <v>1</v>
      </c>
      <c r="AI96" s="139">
        <f t="array" ref="AI96">TREND($I25:$J25,$I$22:$J$22,AI$93)</f>
        <v>1</v>
      </c>
      <c r="AJ96" s="139">
        <f t="array" ref="AJ96">TREND($I25:$J25,$I$22:$J$22,AJ$93)</f>
        <v>1</v>
      </c>
      <c r="AK96" s="139">
        <f t="array" ref="AK96">TREND($I25:$J25,$I$22:$J$22,AK$93)</f>
        <v>1</v>
      </c>
      <c r="AL96" s="139">
        <f t="array" ref="AL96">TREND($I25:$J25,$I$22:$J$22,AL$93)</f>
        <v>1</v>
      </c>
    </row>
    <row r="97" spans="1:38" ht="15.75" customHeight="1">
      <c r="A97" s="139" t="str">
        <f t="shared" si="2"/>
        <v>natural gas and petroleum systems</v>
      </c>
      <c r="B97" s="139" t="str">
        <f t="shared" si="2"/>
        <v>CO2</v>
      </c>
      <c r="C97" s="139">
        <f t="array" ref="C97">TREND($C26:$D26,$C$22:$D$22,C$93)</f>
        <v>1</v>
      </c>
      <c r="D97" s="139">
        <f t="array" ref="D97">TREND($C26:$D26,$C$22:$D$22,D$93)</f>
        <v>1</v>
      </c>
      <c r="E97" s="139">
        <f t="array" ref="E97">TREND($C26:$D26,$C$22:$D$22,E$93)</f>
        <v>1</v>
      </c>
      <c r="F97" s="139">
        <f t="array" ref="F97">TREND($C26:$D26,$C$22:$D$22,F$93)</f>
        <v>1</v>
      </c>
      <c r="G97" s="139">
        <f t="array" ref="G97">TREND($C26:$D26,$C$22:$D$22,G$93)</f>
        <v>1</v>
      </c>
      <c r="H97" s="43">
        <f t="array" ref="H97">TREND($C26:$D26,$C$22:$D$22,H$93)</f>
        <v>1</v>
      </c>
      <c r="I97" s="139">
        <f t="array" ref="I97">TREND($D26:$E26,$D$22:$E$22,I$93)</f>
        <v>1</v>
      </c>
      <c r="J97" s="139">
        <f t="array" ref="J97">TREND($D26:$E26,$D$22:$E$22,J$93)</f>
        <v>1</v>
      </c>
      <c r="K97" s="139">
        <f t="array" ref="K97">TREND($D26:$E26,$D$22:$E$22,K$93)</f>
        <v>1</v>
      </c>
      <c r="L97" s="139">
        <f t="array" ref="L97">TREND($D26:$E26,$D$22:$E$22,L$93)</f>
        <v>1</v>
      </c>
      <c r="M97" s="43">
        <f t="array" ref="M97">TREND($D26:$E26,$D$22:$E$22,M$93)</f>
        <v>1</v>
      </c>
      <c r="N97" s="139">
        <f t="array" ref="N97">TREND($E26:$F26,$E$22:$F$22,N$93)</f>
        <v>1</v>
      </c>
      <c r="O97" s="139">
        <f t="array" ref="O97">TREND($E26:$F26,$E$22:$F$22,O$93)</f>
        <v>1</v>
      </c>
      <c r="P97" s="139">
        <f t="array" ref="P97">TREND($E26:$F26,$E$22:$F$22,P$93)</f>
        <v>1</v>
      </c>
      <c r="Q97" s="139">
        <f t="array" ref="Q97">TREND($E26:$F26,$E$22:$F$22,Q$93)</f>
        <v>1</v>
      </c>
      <c r="R97" s="43">
        <f t="array" ref="R97">TREND($E26:$F26,$E$22:$F$22,R$93)</f>
        <v>1</v>
      </c>
      <c r="S97" s="139">
        <f t="array" ref="S97">TREND($F26:$G26,$F$22:$G$22,S$93)</f>
        <v>1</v>
      </c>
      <c r="T97" s="139">
        <f t="array" ref="T97">TREND($F26:$G26,$F$22:$G$22,T$93)</f>
        <v>1</v>
      </c>
      <c r="U97" s="139">
        <f t="array" ref="U97">TREND($F26:$G26,$F$22:$G$22,U$93)</f>
        <v>1</v>
      </c>
      <c r="V97" s="139">
        <f t="array" ref="V97">TREND($F26:$G26,$F$22:$G$22,V$93)</f>
        <v>1</v>
      </c>
      <c r="W97" s="43">
        <f t="array" ref="W97">TREND($F26:$G26,$F$22:$G$22,W$93)</f>
        <v>1</v>
      </c>
      <c r="X97" s="139">
        <f t="array" ref="X97">TREND($G26:$H26,$G$22:$H$22,X$93)</f>
        <v>1</v>
      </c>
      <c r="Y97" s="139">
        <f t="array" ref="Y97">TREND($G26:$H26,$G$22:$H$22,Y$93)</f>
        <v>1</v>
      </c>
      <c r="Z97" s="139">
        <f t="array" ref="Z97">TREND($G26:$H26,$G$22:$H$22,Z$93)</f>
        <v>1</v>
      </c>
      <c r="AA97" s="139">
        <f t="array" ref="AA97">TREND($G26:$H26,$G$22:$H$22,AA$93)</f>
        <v>1</v>
      </c>
      <c r="AB97" s="43">
        <f t="array" ref="AB97">TREND($G26:$H26,$G$22:$H$22,AB$93)</f>
        <v>1</v>
      </c>
      <c r="AC97" s="139">
        <f t="array" ref="AC97">TREND($H26:$I26,$H$22:$I$22,AC$93)</f>
        <v>1</v>
      </c>
      <c r="AD97" s="139">
        <f t="array" ref="AD97">TREND($H26:$I26,$H$22:$I$22,AD$93)</f>
        <v>1</v>
      </c>
      <c r="AE97" s="139">
        <f t="array" ref="AE97">TREND($H26:$I26,$H$22:$I$22,AE$93)</f>
        <v>1</v>
      </c>
      <c r="AF97" s="139">
        <f t="array" ref="AF97">TREND($H26:$I26,$H$22:$I$22,AF$93)</f>
        <v>1</v>
      </c>
      <c r="AG97" s="43">
        <f t="array" ref="AG97">TREND($H26:$I26,$H$22:$I$22,AG$93)</f>
        <v>1</v>
      </c>
      <c r="AH97" s="139">
        <f t="array" ref="AH97">TREND($I26:$J26,$I$22:$J$22,AH$93)</f>
        <v>1</v>
      </c>
      <c r="AI97" s="139">
        <f t="array" ref="AI97">TREND($I26:$J26,$I$22:$J$22,AI$93)</f>
        <v>1</v>
      </c>
      <c r="AJ97" s="139">
        <f t="array" ref="AJ97">TREND($I26:$J26,$I$22:$J$22,AJ$93)</f>
        <v>1</v>
      </c>
      <c r="AK97" s="139">
        <f t="array" ref="AK97">TREND($I26:$J26,$I$22:$J$22,AK$93)</f>
        <v>1</v>
      </c>
      <c r="AL97" s="139">
        <f t="array" ref="AL97">TREND($I26:$J26,$I$22:$J$22,AL$93)</f>
        <v>1</v>
      </c>
    </row>
    <row r="98" spans="1:38" ht="15.75" customHeight="1">
      <c r="A98" s="139" t="str">
        <f t="shared" si="2"/>
        <v>natural gas and petroleum systems</v>
      </c>
      <c r="B98" s="139" t="str">
        <f t="shared" si="2"/>
        <v>CH4</v>
      </c>
      <c r="C98" s="139">
        <f t="array" ref="C98">TREND($C27:$D27,$C$22:$D$22,C$93)</f>
        <v>1</v>
      </c>
      <c r="D98" s="139">
        <f t="array" ref="D98">TREND($C27:$D27,$C$22:$D$22,D$93)</f>
        <v>1</v>
      </c>
      <c r="E98" s="139">
        <f t="array" ref="E98">TREND($C27:$D27,$C$22:$D$22,E$93)</f>
        <v>1</v>
      </c>
      <c r="F98" s="139">
        <f t="array" ref="F98">TREND($C27:$D27,$C$22:$D$22,F$93)</f>
        <v>1</v>
      </c>
      <c r="G98" s="139">
        <f t="array" ref="G98">TREND($C27:$D27,$C$22:$D$22,G$93)</f>
        <v>1</v>
      </c>
      <c r="H98" s="43">
        <f t="array" ref="H98">TREND($C27:$D27,$C$22:$D$22,H$93)</f>
        <v>1</v>
      </c>
      <c r="I98" s="139">
        <f t="array" ref="I98">TREND($D27:$E27,$D$22:$E$22,I$93)</f>
        <v>1</v>
      </c>
      <c r="J98" s="139">
        <f t="array" ref="J98">TREND($D27:$E27,$D$22:$E$22,J$93)</f>
        <v>1</v>
      </c>
      <c r="K98" s="139">
        <f t="array" ref="K98">TREND($D27:$E27,$D$22:$E$22,K$93)</f>
        <v>1</v>
      </c>
      <c r="L98" s="139">
        <f t="array" ref="L98">TREND($D27:$E27,$D$22:$E$22,L$93)</f>
        <v>1</v>
      </c>
      <c r="M98" s="43">
        <f t="array" ref="M98">TREND($D27:$E27,$D$22:$E$22,M$93)</f>
        <v>1</v>
      </c>
      <c r="N98" s="139">
        <f t="array" ref="N98">TREND($E27:$F27,$E$22:$F$22,N$93)</f>
        <v>1</v>
      </c>
      <c r="O98" s="139">
        <f t="array" ref="O98">TREND($E27:$F27,$E$22:$F$22,O$93)</f>
        <v>1</v>
      </c>
      <c r="P98" s="139">
        <f t="array" ref="P98">TREND($E27:$F27,$E$22:$F$22,P$93)</f>
        <v>1</v>
      </c>
      <c r="Q98" s="139">
        <f t="array" ref="Q98">TREND($E27:$F27,$E$22:$F$22,Q$93)</f>
        <v>1</v>
      </c>
      <c r="R98" s="43">
        <f t="array" ref="R98">TREND($E27:$F27,$E$22:$F$22,R$93)</f>
        <v>1</v>
      </c>
      <c r="S98" s="139">
        <f t="array" ref="S98">TREND($F27:$G27,$F$22:$G$22,S$93)</f>
        <v>1</v>
      </c>
      <c r="T98" s="139">
        <f t="array" ref="T98">TREND($F27:$G27,$F$22:$G$22,T$93)</f>
        <v>1</v>
      </c>
      <c r="U98" s="139">
        <f t="array" ref="U98">TREND($F27:$G27,$F$22:$G$22,U$93)</f>
        <v>1</v>
      </c>
      <c r="V98" s="139">
        <f t="array" ref="V98">TREND($F27:$G27,$F$22:$G$22,V$93)</f>
        <v>1</v>
      </c>
      <c r="W98" s="43">
        <f t="array" ref="W98">TREND($F27:$G27,$F$22:$G$22,W$93)</f>
        <v>1</v>
      </c>
      <c r="X98" s="139">
        <f t="array" ref="X98">TREND($G27:$H27,$G$22:$H$22,X$93)</f>
        <v>1</v>
      </c>
      <c r="Y98" s="139">
        <f t="array" ref="Y98">TREND($G27:$H27,$G$22:$H$22,Y$93)</f>
        <v>1</v>
      </c>
      <c r="Z98" s="139">
        <f t="array" ref="Z98">TREND($G27:$H27,$G$22:$H$22,Z$93)</f>
        <v>1</v>
      </c>
      <c r="AA98" s="139">
        <f t="array" ref="AA98">TREND($G27:$H27,$G$22:$H$22,AA$93)</f>
        <v>1</v>
      </c>
      <c r="AB98" s="43">
        <f t="array" ref="AB98">TREND($G27:$H27,$G$22:$H$22,AB$93)</f>
        <v>1</v>
      </c>
      <c r="AC98" s="139">
        <f t="array" ref="AC98">TREND($H27:$I27,$H$22:$I$22,AC$93)</f>
        <v>1</v>
      </c>
      <c r="AD98" s="139">
        <f t="array" ref="AD98">TREND($H27:$I27,$H$22:$I$22,AD$93)</f>
        <v>1</v>
      </c>
      <c r="AE98" s="139">
        <f t="array" ref="AE98">TREND($H27:$I27,$H$22:$I$22,AE$93)</f>
        <v>1</v>
      </c>
      <c r="AF98" s="139">
        <f t="array" ref="AF98">TREND($H27:$I27,$H$22:$I$22,AF$93)</f>
        <v>1</v>
      </c>
      <c r="AG98" s="43">
        <f t="array" ref="AG98">TREND($H27:$I27,$H$22:$I$22,AG$93)</f>
        <v>1</v>
      </c>
      <c r="AH98" s="139">
        <f t="array" ref="AH98">TREND($I27:$J27,$I$22:$J$22,AH$93)</f>
        <v>1</v>
      </c>
      <c r="AI98" s="139">
        <f t="array" ref="AI98">TREND($I27:$J27,$I$22:$J$22,AI$93)</f>
        <v>1</v>
      </c>
      <c r="AJ98" s="139">
        <f t="array" ref="AJ98">TREND($I27:$J27,$I$22:$J$22,AJ$93)</f>
        <v>1</v>
      </c>
      <c r="AK98" s="139">
        <f t="array" ref="AK98">TREND($I27:$J27,$I$22:$J$22,AK$93)</f>
        <v>1</v>
      </c>
      <c r="AL98" s="139">
        <f t="array" ref="AL98">TREND($I27:$J27,$I$22:$J$22,AL$93)</f>
        <v>1</v>
      </c>
    </row>
    <row r="99" spans="1:38" ht="15.75" customHeight="1">
      <c r="A99" s="139" t="str">
        <f t="shared" si="2"/>
        <v>natural gas and petroleum systems</v>
      </c>
      <c r="B99" s="139" t="str">
        <f t="shared" si="2"/>
        <v>N2O</v>
      </c>
      <c r="C99" s="139">
        <f t="array" ref="C99">TREND($C28:$D28,$C$22:$D$22,C$93)</f>
        <v>1</v>
      </c>
      <c r="D99" s="139">
        <f t="array" ref="D99">TREND($C28:$D28,$C$22:$D$22,D$93)</f>
        <v>1</v>
      </c>
      <c r="E99" s="139">
        <f t="array" ref="E99">TREND($C28:$D28,$C$22:$D$22,E$93)</f>
        <v>1</v>
      </c>
      <c r="F99" s="139">
        <f t="array" ref="F99">TREND($C28:$D28,$C$22:$D$22,F$93)</f>
        <v>1</v>
      </c>
      <c r="G99" s="139">
        <f t="array" ref="G99">TREND($C28:$D28,$C$22:$D$22,G$93)</f>
        <v>1</v>
      </c>
      <c r="H99" s="43">
        <f t="array" ref="H99">TREND($C28:$D28,$C$22:$D$22,H$93)</f>
        <v>1</v>
      </c>
      <c r="I99" s="139">
        <f t="array" ref="I99">TREND($D28:$E28,$D$22:$E$22,I$93)</f>
        <v>1</v>
      </c>
      <c r="J99" s="139">
        <f t="array" ref="J99">TREND($D28:$E28,$D$22:$E$22,J$93)</f>
        <v>1</v>
      </c>
      <c r="K99" s="139">
        <f t="array" ref="K99">TREND($D28:$E28,$D$22:$E$22,K$93)</f>
        <v>1</v>
      </c>
      <c r="L99" s="139">
        <f t="array" ref="L99">TREND($D28:$E28,$D$22:$E$22,L$93)</f>
        <v>1</v>
      </c>
      <c r="M99" s="43">
        <f t="array" ref="M99">TREND($D28:$E28,$D$22:$E$22,M$93)</f>
        <v>1</v>
      </c>
      <c r="N99" s="139">
        <f t="array" ref="N99">TREND($E28:$F28,$E$22:$F$22,N$93)</f>
        <v>1</v>
      </c>
      <c r="O99" s="139">
        <f t="array" ref="O99">TREND($E28:$F28,$E$22:$F$22,O$93)</f>
        <v>1</v>
      </c>
      <c r="P99" s="139">
        <f t="array" ref="P99">TREND($E28:$F28,$E$22:$F$22,P$93)</f>
        <v>1</v>
      </c>
      <c r="Q99" s="139">
        <f t="array" ref="Q99">TREND($E28:$F28,$E$22:$F$22,Q$93)</f>
        <v>1</v>
      </c>
      <c r="R99" s="43">
        <f t="array" ref="R99">TREND($E28:$F28,$E$22:$F$22,R$93)</f>
        <v>1</v>
      </c>
      <c r="S99" s="139">
        <f t="array" ref="S99">TREND($F28:$G28,$F$22:$G$22,S$93)</f>
        <v>1</v>
      </c>
      <c r="T99" s="139">
        <f t="array" ref="T99">TREND($F28:$G28,$F$22:$G$22,T$93)</f>
        <v>1</v>
      </c>
      <c r="U99" s="139">
        <f t="array" ref="U99">TREND($F28:$G28,$F$22:$G$22,U$93)</f>
        <v>1</v>
      </c>
      <c r="V99" s="139">
        <f t="array" ref="V99">TREND($F28:$G28,$F$22:$G$22,V$93)</f>
        <v>1</v>
      </c>
      <c r="W99" s="43">
        <f t="array" ref="W99">TREND($F28:$G28,$F$22:$G$22,W$93)</f>
        <v>1</v>
      </c>
      <c r="X99" s="139">
        <f t="array" ref="X99">TREND($G28:$H28,$G$22:$H$22,X$93)</f>
        <v>1</v>
      </c>
      <c r="Y99" s="139">
        <f t="array" ref="Y99">TREND($G28:$H28,$G$22:$H$22,Y$93)</f>
        <v>1</v>
      </c>
      <c r="Z99" s="139">
        <f t="array" ref="Z99">TREND($G28:$H28,$G$22:$H$22,Z$93)</f>
        <v>1</v>
      </c>
      <c r="AA99" s="139">
        <f t="array" ref="AA99">TREND($G28:$H28,$G$22:$H$22,AA$93)</f>
        <v>1</v>
      </c>
      <c r="AB99" s="43">
        <f t="array" ref="AB99">TREND($G28:$H28,$G$22:$H$22,AB$93)</f>
        <v>1</v>
      </c>
      <c r="AC99" s="139">
        <f t="array" ref="AC99">TREND($H28:$I28,$H$22:$I$22,AC$93)</f>
        <v>1</v>
      </c>
      <c r="AD99" s="139">
        <f t="array" ref="AD99">TREND($H28:$I28,$H$22:$I$22,AD$93)</f>
        <v>1</v>
      </c>
      <c r="AE99" s="139">
        <f t="array" ref="AE99">TREND($H28:$I28,$H$22:$I$22,AE$93)</f>
        <v>1</v>
      </c>
      <c r="AF99" s="139">
        <f t="array" ref="AF99">TREND($H28:$I28,$H$22:$I$22,AF$93)</f>
        <v>1</v>
      </c>
      <c r="AG99" s="43">
        <f t="array" ref="AG99">TREND($H28:$I28,$H$22:$I$22,AG$93)</f>
        <v>1</v>
      </c>
      <c r="AH99" s="139">
        <f t="array" ref="AH99">TREND($I28:$J28,$I$22:$J$22,AH$93)</f>
        <v>1</v>
      </c>
      <c r="AI99" s="139">
        <f t="array" ref="AI99">TREND($I28:$J28,$I$22:$J$22,AI$93)</f>
        <v>1</v>
      </c>
      <c r="AJ99" s="139">
        <f t="array" ref="AJ99">TREND($I28:$J28,$I$22:$J$22,AJ$93)</f>
        <v>1</v>
      </c>
      <c r="AK99" s="139">
        <f t="array" ref="AK99">TREND($I28:$J28,$I$22:$J$22,AK$93)</f>
        <v>1</v>
      </c>
      <c r="AL99" s="139">
        <f t="array" ref="AL99">TREND($I28:$J28,$I$22:$J$22,AL$93)</f>
        <v>1</v>
      </c>
    </row>
    <row r="100" spans="1:38" ht="15.75" customHeight="1">
      <c r="A100" s="139" t="str">
        <f t="shared" si="2"/>
        <v>iron and steel</v>
      </c>
      <c r="B100" s="139" t="str">
        <f t="shared" si="2"/>
        <v>CO2</v>
      </c>
      <c r="C100" s="139">
        <f t="array" ref="C100">TREND($C29:$D29,$C$22:$D$22,C$93)</f>
        <v>1</v>
      </c>
      <c r="D100" s="139">
        <f t="array" ref="D100">TREND($C29:$D29,$C$22:$D$22,D$93)</f>
        <v>1</v>
      </c>
      <c r="E100" s="139">
        <f t="array" ref="E100">TREND($C29:$D29,$C$22:$D$22,E$93)</f>
        <v>1</v>
      </c>
      <c r="F100" s="139">
        <f t="array" ref="F100">TREND($C29:$D29,$C$22:$D$22,F$93)</f>
        <v>1</v>
      </c>
      <c r="G100" s="139">
        <f t="array" ref="G100">TREND($C29:$D29,$C$22:$D$22,G$93)</f>
        <v>1</v>
      </c>
      <c r="H100" s="43">
        <f t="array" ref="H100">TREND($C29:$D29,$C$22:$D$22,H$93)</f>
        <v>1</v>
      </c>
      <c r="I100" s="139">
        <f t="array" ref="I100">TREND($D29:$E29,$D$22:$E$22,I$93)</f>
        <v>1</v>
      </c>
      <c r="J100" s="139">
        <f t="array" ref="J100">TREND($D29:$E29,$D$22:$E$22,J$93)</f>
        <v>1</v>
      </c>
      <c r="K100" s="139">
        <f t="array" ref="K100">TREND($D29:$E29,$D$22:$E$22,K$93)</f>
        <v>1</v>
      </c>
      <c r="L100" s="139">
        <f t="array" ref="L100">TREND($D29:$E29,$D$22:$E$22,L$93)</f>
        <v>1</v>
      </c>
      <c r="M100" s="43">
        <f t="array" ref="M100">TREND($D29:$E29,$D$22:$E$22,M$93)</f>
        <v>1</v>
      </c>
      <c r="N100" s="139">
        <f t="array" ref="N100">TREND($E29:$F29,$E$22:$F$22,N$93)</f>
        <v>1</v>
      </c>
      <c r="O100" s="139">
        <f t="array" ref="O100">TREND($E29:$F29,$E$22:$F$22,O$93)</f>
        <v>1</v>
      </c>
      <c r="P100" s="139">
        <f t="array" ref="P100">TREND($E29:$F29,$E$22:$F$22,P$93)</f>
        <v>1</v>
      </c>
      <c r="Q100" s="139">
        <f t="array" ref="Q100">TREND($E29:$F29,$E$22:$F$22,Q$93)</f>
        <v>1</v>
      </c>
      <c r="R100" s="43">
        <f t="array" ref="R100">TREND($E29:$F29,$E$22:$F$22,R$93)</f>
        <v>1</v>
      </c>
      <c r="S100" s="139">
        <f t="array" ref="S100">TREND($F29:$G29,$F$22:$G$22,S$93)</f>
        <v>1</v>
      </c>
      <c r="T100" s="139">
        <f t="array" ref="T100">TREND($F29:$G29,$F$22:$G$22,T$93)</f>
        <v>1</v>
      </c>
      <c r="U100" s="139">
        <f t="array" ref="U100">TREND($F29:$G29,$F$22:$G$22,U$93)</f>
        <v>1</v>
      </c>
      <c r="V100" s="139">
        <f t="array" ref="V100">TREND($F29:$G29,$F$22:$G$22,V$93)</f>
        <v>1</v>
      </c>
      <c r="W100" s="43">
        <f t="array" ref="W100">TREND($F29:$G29,$F$22:$G$22,W$93)</f>
        <v>1</v>
      </c>
      <c r="X100" s="139">
        <f t="array" ref="X100">TREND($G29:$H29,$G$22:$H$22,X$93)</f>
        <v>1</v>
      </c>
      <c r="Y100" s="139">
        <f t="array" ref="Y100">TREND($G29:$H29,$G$22:$H$22,Y$93)</f>
        <v>1</v>
      </c>
      <c r="Z100" s="139">
        <f t="array" ref="Z100">TREND($G29:$H29,$G$22:$H$22,Z$93)</f>
        <v>1</v>
      </c>
      <c r="AA100" s="139">
        <f t="array" ref="AA100">TREND($G29:$H29,$G$22:$H$22,AA$93)</f>
        <v>1</v>
      </c>
      <c r="AB100" s="43">
        <f t="array" ref="AB100">TREND($G29:$H29,$G$22:$H$22,AB$93)</f>
        <v>1</v>
      </c>
      <c r="AC100" s="139">
        <f t="array" ref="AC100">TREND($H29:$I29,$H$22:$I$22,AC$93)</f>
        <v>1</v>
      </c>
      <c r="AD100" s="139">
        <f t="array" ref="AD100">TREND($H29:$I29,$H$22:$I$22,AD$93)</f>
        <v>1</v>
      </c>
      <c r="AE100" s="139">
        <f t="array" ref="AE100">TREND($H29:$I29,$H$22:$I$22,AE$93)</f>
        <v>1</v>
      </c>
      <c r="AF100" s="139">
        <f t="array" ref="AF100">TREND($H29:$I29,$H$22:$I$22,AF$93)</f>
        <v>1</v>
      </c>
      <c r="AG100" s="43">
        <f t="array" ref="AG100">TREND($H29:$I29,$H$22:$I$22,AG$93)</f>
        <v>1</v>
      </c>
      <c r="AH100" s="139">
        <f t="array" ref="AH100">TREND($I29:$J29,$I$22:$J$22,AH$93)</f>
        <v>1</v>
      </c>
      <c r="AI100" s="139">
        <f t="array" ref="AI100">TREND($I29:$J29,$I$22:$J$22,AI$93)</f>
        <v>1</v>
      </c>
      <c r="AJ100" s="139">
        <f t="array" ref="AJ100">TREND($I29:$J29,$I$22:$J$22,AJ$93)</f>
        <v>1</v>
      </c>
      <c r="AK100" s="139">
        <f t="array" ref="AK100">TREND($I29:$J29,$I$22:$J$22,AK$93)</f>
        <v>1</v>
      </c>
      <c r="AL100" s="139">
        <f t="array" ref="AL100">TREND($I29:$J29,$I$22:$J$22,AL$93)</f>
        <v>1</v>
      </c>
    </row>
    <row r="101" spans="1:38" ht="15.75" customHeight="1">
      <c r="A101" s="139" t="str">
        <f t="shared" si="2"/>
        <v>iron and steel</v>
      </c>
      <c r="B101" s="139" t="str">
        <f t="shared" si="2"/>
        <v>CH4</v>
      </c>
      <c r="C101" s="139">
        <f t="array" ref="C101">TREND($C30:$D30,$C$22:$D$22,C$93)</f>
        <v>1</v>
      </c>
      <c r="D101" s="139">
        <f t="array" ref="D101">TREND($C30:$D30,$C$22:$D$22,D$93)</f>
        <v>1</v>
      </c>
      <c r="E101" s="139">
        <f t="array" ref="E101">TREND($C30:$D30,$C$22:$D$22,E$93)</f>
        <v>1</v>
      </c>
      <c r="F101" s="139">
        <f t="array" ref="F101">TREND($C30:$D30,$C$22:$D$22,F$93)</f>
        <v>1</v>
      </c>
      <c r="G101" s="139">
        <f t="array" ref="G101">TREND($C30:$D30,$C$22:$D$22,G$93)</f>
        <v>1</v>
      </c>
      <c r="H101" s="43">
        <f t="array" ref="H101">TREND($C30:$D30,$C$22:$D$22,H$93)</f>
        <v>1</v>
      </c>
      <c r="I101" s="139">
        <f t="array" ref="I101">TREND($D30:$E30,$D$22:$E$22,I$93)</f>
        <v>1</v>
      </c>
      <c r="J101" s="139">
        <f t="array" ref="J101">TREND($D30:$E30,$D$22:$E$22,J$93)</f>
        <v>1</v>
      </c>
      <c r="K101" s="139">
        <f t="array" ref="K101">TREND($D30:$E30,$D$22:$E$22,K$93)</f>
        <v>1</v>
      </c>
      <c r="L101" s="139">
        <f t="array" ref="L101">TREND($D30:$E30,$D$22:$E$22,L$93)</f>
        <v>1</v>
      </c>
      <c r="M101" s="43">
        <f t="array" ref="M101">TREND($D30:$E30,$D$22:$E$22,M$93)</f>
        <v>1</v>
      </c>
      <c r="N101" s="139">
        <f t="array" ref="N101">TREND($E30:$F30,$E$22:$F$22,N$93)</f>
        <v>1</v>
      </c>
      <c r="O101" s="139">
        <f t="array" ref="O101">TREND($E30:$F30,$E$22:$F$22,O$93)</f>
        <v>1</v>
      </c>
      <c r="P101" s="139">
        <f t="array" ref="P101">TREND($E30:$F30,$E$22:$F$22,P$93)</f>
        <v>1</v>
      </c>
      <c r="Q101" s="139">
        <f t="array" ref="Q101">TREND($E30:$F30,$E$22:$F$22,Q$93)</f>
        <v>1</v>
      </c>
      <c r="R101" s="43">
        <f t="array" ref="R101">TREND($E30:$F30,$E$22:$F$22,R$93)</f>
        <v>1</v>
      </c>
      <c r="S101" s="139">
        <f t="array" ref="S101">TREND($F30:$G30,$F$22:$G$22,S$93)</f>
        <v>1</v>
      </c>
      <c r="T101" s="139">
        <f t="array" ref="T101">TREND($F30:$G30,$F$22:$G$22,T$93)</f>
        <v>1</v>
      </c>
      <c r="U101" s="139">
        <f t="array" ref="U101">TREND($F30:$G30,$F$22:$G$22,U$93)</f>
        <v>1</v>
      </c>
      <c r="V101" s="139">
        <f t="array" ref="V101">TREND($F30:$G30,$F$22:$G$22,V$93)</f>
        <v>1</v>
      </c>
      <c r="W101" s="43">
        <f t="array" ref="W101">TREND($F30:$G30,$F$22:$G$22,W$93)</f>
        <v>1</v>
      </c>
      <c r="X101" s="139">
        <f t="array" ref="X101">TREND($G30:$H30,$G$22:$H$22,X$93)</f>
        <v>1</v>
      </c>
      <c r="Y101" s="139">
        <f t="array" ref="Y101">TREND($G30:$H30,$G$22:$H$22,Y$93)</f>
        <v>1</v>
      </c>
      <c r="Z101" s="139">
        <f t="array" ref="Z101">TREND($G30:$H30,$G$22:$H$22,Z$93)</f>
        <v>1</v>
      </c>
      <c r="AA101" s="139">
        <f t="array" ref="AA101">TREND($G30:$H30,$G$22:$H$22,AA$93)</f>
        <v>1</v>
      </c>
      <c r="AB101" s="43">
        <f t="array" ref="AB101">TREND($G30:$H30,$G$22:$H$22,AB$93)</f>
        <v>1</v>
      </c>
      <c r="AC101" s="139">
        <f t="array" ref="AC101">TREND($H30:$I30,$H$22:$I$22,AC$93)</f>
        <v>1</v>
      </c>
      <c r="AD101" s="139">
        <f t="array" ref="AD101">TREND($H30:$I30,$H$22:$I$22,AD$93)</f>
        <v>1</v>
      </c>
      <c r="AE101" s="139">
        <f t="array" ref="AE101">TREND($H30:$I30,$H$22:$I$22,AE$93)</f>
        <v>1</v>
      </c>
      <c r="AF101" s="139">
        <f t="array" ref="AF101">TREND($H30:$I30,$H$22:$I$22,AF$93)</f>
        <v>1</v>
      </c>
      <c r="AG101" s="43">
        <f t="array" ref="AG101">TREND($H30:$I30,$H$22:$I$22,AG$93)</f>
        <v>1</v>
      </c>
      <c r="AH101" s="139">
        <f t="array" ref="AH101">TREND($I30:$J30,$I$22:$J$22,AH$93)</f>
        <v>1</v>
      </c>
      <c r="AI101" s="139">
        <f t="array" ref="AI101">TREND($I30:$J30,$I$22:$J$22,AI$93)</f>
        <v>1</v>
      </c>
      <c r="AJ101" s="139">
        <f t="array" ref="AJ101">TREND($I30:$J30,$I$22:$J$22,AJ$93)</f>
        <v>1</v>
      </c>
      <c r="AK101" s="139">
        <f t="array" ref="AK101">TREND($I30:$J30,$I$22:$J$22,AK$93)</f>
        <v>1</v>
      </c>
      <c r="AL101" s="139">
        <f t="array" ref="AL101">TREND($I30:$J30,$I$22:$J$22,AL$93)</f>
        <v>1</v>
      </c>
    </row>
    <row r="102" spans="1:38" ht="15.75" customHeight="1">
      <c r="A102" s="139" t="str">
        <f t="shared" si="2"/>
        <v>iron and steel</v>
      </c>
      <c r="B102" s="139" t="str">
        <f t="shared" si="2"/>
        <v>N2O</v>
      </c>
      <c r="C102" s="139">
        <f t="array" ref="C102">TREND($C31:$D31,$C$22:$D$22,C$93)</f>
        <v>1</v>
      </c>
      <c r="D102" s="139">
        <f t="array" ref="D102">TREND($C31:$D31,$C$22:$D$22,D$93)</f>
        <v>1</v>
      </c>
      <c r="E102" s="139">
        <f t="array" ref="E102">TREND($C31:$D31,$C$22:$D$22,E$93)</f>
        <v>1</v>
      </c>
      <c r="F102" s="139">
        <f t="array" ref="F102">TREND($C31:$D31,$C$22:$D$22,F$93)</f>
        <v>1</v>
      </c>
      <c r="G102" s="139">
        <f t="array" ref="G102">TREND($C31:$D31,$C$22:$D$22,G$93)</f>
        <v>1</v>
      </c>
      <c r="H102" s="43">
        <f t="array" ref="H102">TREND($C31:$D31,$C$22:$D$22,H$93)</f>
        <v>1</v>
      </c>
      <c r="I102" s="139">
        <f t="array" ref="I102">TREND($D31:$E31,$D$22:$E$22,I$93)</f>
        <v>1</v>
      </c>
      <c r="J102" s="139">
        <f t="array" ref="J102">TREND($D31:$E31,$D$22:$E$22,J$93)</f>
        <v>1</v>
      </c>
      <c r="K102" s="139">
        <f t="array" ref="K102">TREND($D31:$E31,$D$22:$E$22,K$93)</f>
        <v>1</v>
      </c>
      <c r="L102" s="139">
        <f t="array" ref="L102">TREND($D31:$E31,$D$22:$E$22,L$93)</f>
        <v>1</v>
      </c>
      <c r="M102" s="43">
        <f t="array" ref="M102">TREND($D31:$E31,$D$22:$E$22,M$93)</f>
        <v>1</v>
      </c>
      <c r="N102" s="139">
        <f t="array" ref="N102">TREND($E31:$F31,$E$22:$F$22,N$93)</f>
        <v>1</v>
      </c>
      <c r="O102" s="139">
        <f t="array" ref="O102">TREND($E31:$F31,$E$22:$F$22,O$93)</f>
        <v>1</v>
      </c>
      <c r="P102" s="139">
        <f t="array" ref="P102">TREND($E31:$F31,$E$22:$F$22,P$93)</f>
        <v>1</v>
      </c>
      <c r="Q102" s="139">
        <f t="array" ref="Q102">TREND($E31:$F31,$E$22:$F$22,Q$93)</f>
        <v>1</v>
      </c>
      <c r="R102" s="43">
        <f t="array" ref="R102">TREND($E31:$F31,$E$22:$F$22,R$93)</f>
        <v>1</v>
      </c>
      <c r="S102" s="139">
        <f t="array" ref="S102">TREND($F31:$G31,$F$22:$G$22,S$93)</f>
        <v>1</v>
      </c>
      <c r="T102" s="139">
        <f t="array" ref="T102">TREND($F31:$G31,$F$22:$G$22,T$93)</f>
        <v>1</v>
      </c>
      <c r="U102" s="139">
        <f t="array" ref="U102">TREND($F31:$G31,$F$22:$G$22,U$93)</f>
        <v>1</v>
      </c>
      <c r="V102" s="139">
        <f t="array" ref="V102">TREND($F31:$G31,$F$22:$G$22,V$93)</f>
        <v>1</v>
      </c>
      <c r="W102" s="43">
        <f t="array" ref="W102">TREND($F31:$G31,$F$22:$G$22,W$93)</f>
        <v>1</v>
      </c>
      <c r="X102" s="139">
        <f t="array" ref="X102">TREND($G31:$H31,$G$22:$H$22,X$93)</f>
        <v>1</v>
      </c>
      <c r="Y102" s="139">
        <f t="array" ref="Y102">TREND($G31:$H31,$G$22:$H$22,Y$93)</f>
        <v>1</v>
      </c>
      <c r="Z102" s="139">
        <f t="array" ref="Z102">TREND($G31:$H31,$G$22:$H$22,Z$93)</f>
        <v>1</v>
      </c>
      <c r="AA102" s="139">
        <f t="array" ref="AA102">TREND($G31:$H31,$G$22:$H$22,AA$93)</f>
        <v>1</v>
      </c>
      <c r="AB102" s="43">
        <f t="array" ref="AB102">TREND($G31:$H31,$G$22:$H$22,AB$93)</f>
        <v>1</v>
      </c>
      <c r="AC102" s="139">
        <f t="array" ref="AC102">TREND($H31:$I31,$H$22:$I$22,AC$93)</f>
        <v>1</v>
      </c>
      <c r="AD102" s="139">
        <f t="array" ref="AD102">TREND($H31:$I31,$H$22:$I$22,AD$93)</f>
        <v>1</v>
      </c>
      <c r="AE102" s="139">
        <f t="array" ref="AE102">TREND($H31:$I31,$H$22:$I$22,AE$93)</f>
        <v>1</v>
      </c>
      <c r="AF102" s="139">
        <f t="array" ref="AF102">TREND($H31:$I31,$H$22:$I$22,AF$93)</f>
        <v>1</v>
      </c>
      <c r="AG102" s="43">
        <f t="array" ref="AG102">TREND($H31:$I31,$H$22:$I$22,AG$93)</f>
        <v>1</v>
      </c>
      <c r="AH102" s="139">
        <f t="array" ref="AH102">TREND($I31:$J31,$I$22:$J$22,AH$93)</f>
        <v>1</v>
      </c>
      <c r="AI102" s="139">
        <f t="array" ref="AI102">TREND($I31:$J31,$I$22:$J$22,AI$93)</f>
        <v>1</v>
      </c>
      <c r="AJ102" s="139">
        <f t="array" ref="AJ102">TREND($I31:$J31,$I$22:$J$22,AJ$93)</f>
        <v>1</v>
      </c>
      <c r="AK102" s="139">
        <f t="array" ref="AK102">TREND($I31:$J31,$I$22:$J$22,AK$93)</f>
        <v>1</v>
      </c>
      <c r="AL102" s="139">
        <f t="array" ref="AL102">TREND($I31:$J31,$I$22:$J$22,AL$93)</f>
        <v>1</v>
      </c>
    </row>
    <row r="103" spans="1:38" ht="15.75" customHeight="1">
      <c r="A103" s="139" t="str">
        <f t="shared" si="2"/>
        <v>chemicals</v>
      </c>
      <c r="B103" s="139" t="str">
        <f t="shared" si="2"/>
        <v>CO2</v>
      </c>
      <c r="C103" s="139">
        <f t="array" ref="C103">TREND($C32:$D32,$C$22:$D$22,C$93)</f>
        <v>1</v>
      </c>
      <c r="D103" s="139">
        <f t="array" ref="D103">TREND($C32:$D32,$C$22:$D$22,D$93)</f>
        <v>1</v>
      </c>
      <c r="E103" s="139">
        <f t="array" ref="E103">TREND($C32:$D32,$C$22:$D$22,E$93)</f>
        <v>1</v>
      </c>
      <c r="F103" s="139">
        <f t="array" ref="F103">TREND($C32:$D32,$C$22:$D$22,F$93)</f>
        <v>1</v>
      </c>
      <c r="G103" s="139">
        <f t="array" ref="G103">TREND($C32:$D32,$C$22:$D$22,G$93)</f>
        <v>1</v>
      </c>
      <c r="H103" s="43">
        <f t="array" ref="H103">TREND($C32:$D32,$C$22:$D$22,H$93)</f>
        <v>1</v>
      </c>
      <c r="I103" s="139">
        <f t="array" ref="I103">TREND($D32:$E32,$D$22:$E$22,I$93)</f>
        <v>1</v>
      </c>
      <c r="J103" s="139">
        <f t="array" ref="J103">TREND($D32:$E32,$D$22:$E$22,J$93)</f>
        <v>1</v>
      </c>
      <c r="K103" s="139">
        <f t="array" ref="K103">TREND($D32:$E32,$D$22:$E$22,K$93)</f>
        <v>1</v>
      </c>
      <c r="L103" s="139">
        <f t="array" ref="L103">TREND($D32:$E32,$D$22:$E$22,L$93)</f>
        <v>1</v>
      </c>
      <c r="M103" s="43">
        <f t="array" ref="M103">TREND($D32:$E32,$D$22:$E$22,M$93)</f>
        <v>1</v>
      </c>
      <c r="N103" s="139">
        <f t="array" ref="N103">TREND($E32:$F32,$E$22:$F$22,N$93)</f>
        <v>1</v>
      </c>
      <c r="O103" s="139">
        <f t="array" ref="O103">TREND($E32:$F32,$E$22:$F$22,O$93)</f>
        <v>1</v>
      </c>
      <c r="P103" s="139">
        <f t="array" ref="P103">TREND($E32:$F32,$E$22:$F$22,P$93)</f>
        <v>1</v>
      </c>
      <c r="Q103" s="139">
        <f t="array" ref="Q103">TREND($E32:$F32,$E$22:$F$22,Q$93)</f>
        <v>1</v>
      </c>
      <c r="R103" s="43">
        <f t="array" ref="R103">TREND($E32:$F32,$E$22:$F$22,R$93)</f>
        <v>1</v>
      </c>
      <c r="S103" s="139">
        <f t="array" ref="S103">TREND($F32:$G32,$F$22:$G$22,S$93)</f>
        <v>1</v>
      </c>
      <c r="T103" s="139">
        <f t="array" ref="T103">TREND($F32:$G32,$F$22:$G$22,T$93)</f>
        <v>1</v>
      </c>
      <c r="U103" s="139">
        <f t="array" ref="U103">TREND($F32:$G32,$F$22:$G$22,U$93)</f>
        <v>1</v>
      </c>
      <c r="V103" s="139">
        <f t="array" ref="V103">TREND($F32:$G32,$F$22:$G$22,V$93)</f>
        <v>1</v>
      </c>
      <c r="W103" s="43">
        <f t="array" ref="W103">TREND($F32:$G32,$F$22:$G$22,W$93)</f>
        <v>1</v>
      </c>
      <c r="X103" s="139">
        <f t="array" ref="X103">TREND($G32:$H32,$G$22:$H$22,X$93)</f>
        <v>1</v>
      </c>
      <c r="Y103" s="139">
        <f t="array" ref="Y103">TREND($G32:$H32,$G$22:$H$22,Y$93)</f>
        <v>1</v>
      </c>
      <c r="Z103" s="139">
        <f t="array" ref="Z103">TREND($G32:$H32,$G$22:$H$22,Z$93)</f>
        <v>1</v>
      </c>
      <c r="AA103" s="139">
        <f t="array" ref="AA103">TREND($G32:$H32,$G$22:$H$22,AA$93)</f>
        <v>1</v>
      </c>
      <c r="AB103" s="43">
        <f t="array" ref="AB103">TREND($G32:$H32,$G$22:$H$22,AB$93)</f>
        <v>1</v>
      </c>
      <c r="AC103" s="139">
        <f t="array" ref="AC103">TREND($H32:$I32,$H$22:$I$22,AC$93)</f>
        <v>1</v>
      </c>
      <c r="AD103" s="139">
        <f t="array" ref="AD103">TREND($H32:$I32,$H$22:$I$22,AD$93)</f>
        <v>1</v>
      </c>
      <c r="AE103" s="139">
        <f t="array" ref="AE103">TREND($H32:$I32,$H$22:$I$22,AE$93)</f>
        <v>1</v>
      </c>
      <c r="AF103" s="139">
        <f t="array" ref="AF103">TREND($H32:$I32,$H$22:$I$22,AF$93)</f>
        <v>1</v>
      </c>
      <c r="AG103" s="43">
        <f t="array" ref="AG103">TREND($H32:$I32,$H$22:$I$22,AG$93)</f>
        <v>1</v>
      </c>
      <c r="AH103" s="139">
        <f t="array" ref="AH103">TREND($I32:$J32,$I$22:$J$22,AH$93)</f>
        <v>1</v>
      </c>
      <c r="AI103" s="139">
        <f t="array" ref="AI103">TREND($I32:$J32,$I$22:$J$22,AI$93)</f>
        <v>1</v>
      </c>
      <c r="AJ103" s="139">
        <f t="array" ref="AJ103">TREND($I32:$J32,$I$22:$J$22,AJ$93)</f>
        <v>1</v>
      </c>
      <c r="AK103" s="139">
        <f t="array" ref="AK103">TREND($I32:$J32,$I$22:$J$22,AK$93)</f>
        <v>1</v>
      </c>
      <c r="AL103" s="139">
        <f t="array" ref="AL103">TREND($I32:$J32,$I$22:$J$22,AL$93)</f>
        <v>1</v>
      </c>
    </row>
    <row r="104" spans="1:38" ht="15.75" customHeight="1">
      <c r="A104" s="139" t="str">
        <f t="shared" si="2"/>
        <v>chemicals</v>
      </c>
      <c r="B104" s="139" t="str">
        <f t="shared" si="2"/>
        <v>CH4</v>
      </c>
      <c r="C104" s="139">
        <f t="array" ref="C104">TREND($C33:$D33,$C$22:$D$22,C$93)</f>
        <v>1</v>
      </c>
      <c r="D104" s="139">
        <f t="array" ref="D104">TREND($C33:$D33,$C$22:$D$22,D$93)</f>
        <v>1</v>
      </c>
      <c r="E104" s="139">
        <f t="array" ref="E104">TREND($C33:$D33,$C$22:$D$22,E$93)</f>
        <v>1</v>
      </c>
      <c r="F104" s="139">
        <f t="array" ref="F104">TREND($C33:$D33,$C$22:$D$22,F$93)</f>
        <v>1</v>
      </c>
      <c r="G104" s="139">
        <f t="array" ref="G104">TREND($C33:$D33,$C$22:$D$22,G$93)</f>
        <v>1</v>
      </c>
      <c r="H104" s="43">
        <f t="array" ref="H104">TREND($C33:$D33,$C$22:$D$22,H$93)</f>
        <v>1</v>
      </c>
      <c r="I104" s="139">
        <f t="array" ref="I104">TREND($D33:$E33,$D$22:$E$22,I$93)</f>
        <v>1</v>
      </c>
      <c r="J104" s="139">
        <f t="array" ref="J104">TREND($D33:$E33,$D$22:$E$22,J$93)</f>
        <v>1</v>
      </c>
      <c r="K104" s="139">
        <f t="array" ref="K104">TREND($D33:$E33,$D$22:$E$22,K$93)</f>
        <v>1</v>
      </c>
      <c r="L104" s="139">
        <f t="array" ref="L104">TREND($D33:$E33,$D$22:$E$22,L$93)</f>
        <v>1</v>
      </c>
      <c r="M104" s="43">
        <f t="array" ref="M104">TREND($D33:$E33,$D$22:$E$22,M$93)</f>
        <v>1</v>
      </c>
      <c r="N104" s="139">
        <f t="array" ref="N104">TREND($E33:$F33,$E$22:$F$22,N$93)</f>
        <v>1</v>
      </c>
      <c r="O104" s="139">
        <f t="array" ref="O104">TREND($E33:$F33,$E$22:$F$22,O$93)</f>
        <v>1</v>
      </c>
      <c r="P104" s="139">
        <f t="array" ref="P104">TREND($E33:$F33,$E$22:$F$22,P$93)</f>
        <v>1</v>
      </c>
      <c r="Q104" s="139">
        <f t="array" ref="Q104">TREND($E33:$F33,$E$22:$F$22,Q$93)</f>
        <v>1</v>
      </c>
      <c r="R104" s="43">
        <f t="array" ref="R104">TREND($E33:$F33,$E$22:$F$22,R$93)</f>
        <v>1</v>
      </c>
      <c r="S104" s="139">
        <f t="array" ref="S104">TREND($F33:$G33,$F$22:$G$22,S$93)</f>
        <v>1</v>
      </c>
      <c r="T104" s="139">
        <f t="array" ref="T104">TREND($F33:$G33,$F$22:$G$22,T$93)</f>
        <v>1</v>
      </c>
      <c r="U104" s="139">
        <f t="array" ref="U104">TREND($F33:$G33,$F$22:$G$22,U$93)</f>
        <v>1</v>
      </c>
      <c r="V104" s="139">
        <f t="array" ref="V104">TREND($F33:$G33,$F$22:$G$22,V$93)</f>
        <v>1</v>
      </c>
      <c r="W104" s="43">
        <f t="array" ref="W104">TREND($F33:$G33,$F$22:$G$22,W$93)</f>
        <v>1</v>
      </c>
      <c r="X104" s="139">
        <f t="array" ref="X104">TREND($G33:$H33,$G$22:$H$22,X$93)</f>
        <v>1</v>
      </c>
      <c r="Y104" s="139">
        <f t="array" ref="Y104">TREND($G33:$H33,$G$22:$H$22,Y$93)</f>
        <v>1</v>
      </c>
      <c r="Z104" s="139">
        <f t="array" ref="Z104">TREND($G33:$H33,$G$22:$H$22,Z$93)</f>
        <v>1</v>
      </c>
      <c r="AA104" s="139">
        <f t="array" ref="AA104">TREND($G33:$H33,$G$22:$H$22,AA$93)</f>
        <v>1</v>
      </c>
      <c r="AB104" s="43">
        <f t="array" ref="AB104">TREND($G33:$H33,$G$22:$H$22,AB$93)</f>
        <v>1</v>
      </c>
      <c r="AC104" s="139">
        <f t="array" ref="AC104">TREND($H33:$I33,$H$22:$I$22,AC$93)</f>
        <v>1</v>
      </c>
      <c r="AD104" s="139">
        <f t="array" ref="AD104">TREND($H33:$I33,$H$22:$I$22,AD$93)</f>
        <v>1</v>
      </c>
      <c r="AE104" s="139">
        <f t="array" ref="AE104">TREND($H33:$I33,$H$22:$I$22,AE$93)</f>
        <v>1</v>
      </c>
      <c r="AF104" s="139">
        <f t="array" ref="AF104">TREND($H33:$I33,$H$22:$I$22,AF$93)</f>
        <v>1</v>
      </c>
      <c r="AG104" s="43">
        <f t="array" ref="AG104">TREND($H33:$I33,$H$22:$I$22,AG$93)</f>
        <v>1</v>
      </c>
      <c r="AH104" s="139">
        <f t="array" ref="AH104">TREND($I33:$J33,$I$22:$J$22,AH$93)</f>
        <v>1</v>
      </c>
      <c r="AI104" s="139">
        <f t="array" ref="AI104">TREND($I33:$J33,$I$22:$J$22,AI$93)</f>
        <v>1</v>
      </c>
      <c r="AJ104" s="139">
        <f t="array" ref="AJ104">TREND($I33:$J33,$I$22:$J$22,AJ$93)</f>
        <v>1</v>
      </c>
      <c r="AK104" s="139">
        <f t="array" ref="AK104">TREND($I33:$J33,$I$22:$J$22,AK$93)</f>
        <v>1</v>
      </c>
      <c r="AL104" s="139">
        <f t="array" ref="AL104">TREND($I33:$J33,$I$22:$J$22,AL$93)</f>
        <v>1</v>
      </c>
    </row>
    <row r="105" spans="1:38" ht="15.75" customHeight="1">
      <c r="A105" s="139" t="str">
        <f t="shared" si="2"/>
        <v>chemicals</v>
      </c>
      <c r="B105" s="139" t="str">
        <f t="shared" si="2"/>
        <v>N2O</v>
      </c>
      <c r="C105" s="139">
        <f t="array" ref="C105">TREND($C34:$D34,$C$22:$D$22,C$93)</f>
        <v>1</v>
      </c>
      <c r="D105" s="139">
        <f t="array" ref="D105">TREND($C34:$D34,$C$22:$D$22,D$93)</f>
        <v>1</v>
      </c>
      <c r="E105" s="139">
        <f t="array" ref="E105">TREND($C34:$D34,$C$22:$D$22,E$93)</f>
        <v>1</v>
      </c>
      <c r="F105" s="139">
        <f t="array" ref="F105">TREND($C34:$D34,$C$22:$D$22,F$93)</f>
        <v>1</v>
      </c>
      <c r="G105" s="139">
        <f t="array" ref="G105">TREND($C34:$D34,$C$22:$D$22,G$93)</f>
        <v>1</v>
      </c>
      <c r="H105" s="43">
        <f t="array" ref="H105">TREND($C34:$D34,$C$22:$D$22,H$93)</f>
        <v>1</v>
      </c>
      <c r="I105" s="139">
        <f t="array" ref="I105">TREND($D34:$E34,$D$22:$E$22,I$93)</f>
        <v>1</v>
      </c>
      <c r="J105" s="139">
        <f t="array" ref="J105">TREND($D34:$E34,$D$22:$E$22,J$93)</f>
        <v>1</v>
      </c>
      <c r="K105" s="139">
        <f t="array" ref="K105">TREND($D34:$E34,$D$22:$E$22,K$93)</f>
        <v>1</v>
      </c>
      <c r="L105" s="139">
        <f t="array" ref="L105">TREND($D34:$E34,$D$22:$E$22,L$93)</f>
        <v>1</v>
      </c>
      <c r="M105" s="43">
        <f t="array" ref="M105">TREND($D34:$E34,$D$22:$E$22,M$93)</f>
        <v>1</v>
      </c>
      <c r="N105" s="139">
        <f t="array" ref="N105">TREND($E34:$F34,$E$22:$F$22,N$93)</f>
        <v>1</v>
      </c>
      <c r="O105" s="139">
        <f t="array" ref="O105">TREND($E34:$F34,$E$22:$F$22,O$93)</f>
        <v>1</v>
      </c>
      <c r="P105" s="139">
        <f t="array" ref="P105">TREND($E34:$F34,$E$22:$F$22,P$93)</f>
        <v>1</v>
      </c>
      <c r="Q105" s="139">
        <f t="array" ref="Q105">TREND($E34:$F34,$E$22:$F$22,Q$93)</f>
        <v>1</v>
      </c>
      <c r="R105" s="43">
        <f t="array" ref="R105">TREND($E34:$F34,$E$22:$F$22,R$93)</f>
        <v>1</v>
      </c>
      <c r="S105" s="139">
        <f t="array" ref="S105">TREND($F34:$G34,$F$22:$G$22,S$93)</f>
        <v>1</v>
      </c>
      <c r="T105" s="139">
        <f t="array" ref="T105">TREND($F34:$G34,$F$22:$G$22,T$93)</f>
        <v>1</v>
      </c>
      <c r="U105" s="139">
        <f t="array" ref="U105">TREND($F34:$G34,$F$22:$G$22,U$93)</f>
        <v>1</v>
      </c>
      <c r="V105" s="139">
        <f t="array" ref="V105">TREND($F34:$G34,$F$22:$G$22,V$93)</f>
        <v>1</v>
      </c>
      <c r="W105" s="43">
        <f t="array" ref="W105">TREND($F34:$G34,$F$22:$G$22,W$93)</f>
        <v>1</v>
      </c>
      <c r="X105" s="139">
        <f t="array" ref="X105">TREND($G34:$H34,$G$22:$H$22,X$93)</f>
        <v>1</v>
      </c>
      <c r="Y105" s="139">
        <f t="array" ref="Y105">TREND($G34:$H34,$G$22:$H$22,Y$93)</f>
        <v>1</v>
      </c>
      <c r="Z105" s="139">
        <f t="array" ref="Z105">TREND($G34:$H34,$G$22:$H$22,Z$93)</f>
        <v>1</v>
      </c>
      <c r="AA105" s="139">
        <f t="array" ref="AA105">TREND($G34:$H34,$G$22:$H$22,AA$93)</f>
        <v>1</v>
      </c>
      <c r="AB105" s="43">
        <f t="array" ref="AB105">TREND($G34:$H34,$G$22:$H$22,AB$93)</f>
        <v>1</v>
      </c>
      <c r="AC105" s="139">
        <f t="array" ref="AC105">TREND($H34:$I34,$H$22:$I$22,AC$93)</f>
        <v>1</v>
      </c>
      <c r="AD105" s="139">
        <f t="array" ref="AD105">TREND($H34:$I34,$H$22:$I$22,AD$93)</f>
        <v>1</v>
      </c>
      <c r="AE105" s="139">
        <f t="array" ref="AE105">TREND($H34:$I34,$H$22:$I$22,AE$93)</f>
        <v>1</v>
      </c>
      <c r="AF105" s="139">
        <f t="array" ref="AF105">TREND($H34:$I34,$H$22:$I$22,AF$93)</f>
        <v>1</v>
      </c>
      <c r="AG105" s="43">
        <f t="array" ref="AG105">TREND($H34:$I34,$H$22:$I$22,AG$93)</f>
        <v>1</v>
      </c>
      <c r="AH105" s="139">
        <f t="array" ref="AH105">TREND($I34:$J34,$I$22:$J$22,AH$93)</f>
        <v>1</v>
      </c>
      <c r="AI105" s="139">
        <f t="array" ref="AI105">TREND($I34:$J34,$I$22:$J$22,AI$93)</f>
        <v>1</v>
      </c>
      <c r="AJ105" s="139">
        <f t="array" ref="AJ105">TREND($I34:$J34,$I$22:$J$22,AJ$93)</f>
        <v>1</v>
      </c>
      <c r="AK105" s="139">
        <f t="array" ref="AK105">TREND($I34:$J34,$I$22:$J$22,AK$93)</f>
        <v>1</v>
      </c>
      <c r="AL105" s="139">
        <f t="array" ref="AL105">TREND($I34:$J34,$I$22:$J$22,AL$93)</f>
        <v>1</v>
      </c>
    </row>
    <row r="106" spans="1:38" ht="15.75" customHeight="1">
      <c r="A106" s="139" t="str">
        <f t="shared" si="2"/>
        <v>chemicals</v>
      </c>
      <c r="B106" s="139" t="str">
        <f t="shared" si="2"/>
        <v>F-gases</v>
      </c>
      <c r="C106" s="139">
        <f t="array" ref="C106">TREND($C35:$D35,$C$22:$D$22,C$93)</f>
        <v>1</v>
      </c>
      <c r="D106" s="139">
        <f t="array" ref="D106">TREND($C35:$D35,$C$22:$D$22,D$93)</f>
        <v>1</v>
      </c>
      <c r="E106" s="139">
        <f t="array" ref="E106">TREND($C35:$D35,$C$22:$D$22,E$93)</f>
        <v>1</v>
      </c>
      <c r="F106" s="139">
        <f t="array" ref="F106">TREND($C35:$D35,$C$22:$D$22,F$93)</f>
        <v>1</v>
      </c>
      <c r="G106" s="139">
        <f t="array" ref="G106">TREND($C35:$D35,$C$22:$D$22,G$93)</f>
        <v>1</v>
      </c>
      <c r="H106" s="43">
        <f t="array" ref="H106">TREND($C35:$D35,$C$22:$D$22,H$93)</f>
        <v>1</v>
      </c>
      <c r="I106" s="139">
        <f t="array" ref="I106">TREND($D35:$E35,$D$22:$E$22,I$93)</f>
        <v>1</v>
      </c>
      <c r="J106" s="139">
        <f t="array" ref="J106">TREND($D35:$E35,$D$22:$E$22,J$93)</f>
        <v>1</v>
      </c>
      <c r="K106" s="139">
        <f t="array" ref="K106">TREND($D35:$E35,$D$22:$E$22,K$93)</f>
        <v>1</v>
      </c>
      <c r="L106" s="139">
        <f t="array" ref="L106">TREND($D35:$E35,$D$22:$E$22,L$93)</f>
        <v>1</v>
      </c>
      <c r="M106" s="43">
        <f t="array" ref="M106">TREND($D35:$E35,$D$22:$E$22,M$93)</f>
        <v>1</v>
      </c>
      <c r="N106" s="139">
        <f t="array" ref="N106">TREND($E35:$F35,$E$22:$F$22,N$93)</f>
        <v>1</v>
      </c>
      <c r="O106" s="139">
        <f t="array" ref="O106">TREND($E35:$F35,$E$22:$F$22,O$93)</f>
        <v>1</v>
      </c>
      <c r="P106" s="139">
        <f t="array" ref="P106">TREND($E35:$F35,$E$22:$F$22,P$93)</f>
        <v>1</v>
      </c>
      <c r="Q106" s="139">
        <f t="array" ref="Q106">TREND($E35:$F35,$E$22:$F$22,Q$93)</f>
        <v>1</v>
      </c>
      <c r="R106" s="43">
        <f t="array" ref="R106">TREND($E35:$F35,$E$22:$F$22,R$93)</f>
        <v>1</v>
      </c>
      <c r="S106" s="139">
        <f t="array" ref="S106">TREND($F35:$G35,$F$22:$G$22,S$93)</f>
        <v>1</v>
      </c>
      <c r="T106" s="139">
        <f t="array" ref="T106">TREND($F35:$G35,$F$22:$G$22,T$93)</f>
        <v>1</v>
      </c>
      <c r="U106" s="139">
        <f t="array" ref="U106">TREND($F35:$G35,$F$22:$G$22,U$93)</f>
        <v>1</v>
      </c>
      <c r="V106" s="139">
        <f t="array" ref="V106">TREND($F35:$G35,$F$22:$G$22,V$93)</f>
        <v>1</v>
      </c>
      <c r="W106" s="43">
        <f t="array" ref="W106">TREND($F35:$G35,$F$22:$G$22,W$93)</f>
        <v>1</v>
      </c>
      <c r="X106" s="139">
        <f t="array" ref="X106">TREND($G35:$H35,$G$22:$H$22,X$93)</f>
        <v>1</v>
      </c>
      <c r="Y106" s="139">
        <f t="array" ref="Y106">TREND($G35:$H35,$G$22:$H$22,Y$93)</f>
        <v>1</v>
      </c>
      <c r="Z106" s="139">
        <f t="array" ref="Z106">TREND($G35:$H35,$G$22:$H$22,Z$93)</f>
        <v>1</v>
      </c>
      <c r="AA106" s="139">
        <f t="array" ref="AA106">TREND($G35:$H35,$G$22:$H$22,AA$93)</f>
        <v>1</v>
      </c>
      <c r="AB106" s="43">
        <f t="array" ref="AB106">TREND($G35:$H35,$G$22:$H$22,AB$93)</f>
        <v>1</v>
      </c>
      <c r="AC106" s="139">
        <f t="array" ref="AC106">TREND($H35:$I35,$H$22:$I$22,AC$93)</f>
        <v>1</v>
      </c>
      <c r="AD106" s="139">
        <f t="array" ref="AD106">TREND($H35:$I35,$H$22:$I$22,AD$93)</f>
        <v>1</v>
      </c>
      <c r="AE106" s="139">
        <f t="array" ref="AE106">TREND($H35:$I35,$H$22:$I$22,AE$93)</f>
        <v>1</v>
      </c>
      <c r="AF106" s="139">
        <f t="array" ref="AF106">TREND($H35:$I35,$H$22:$I$22,AF$93)</f>
        <v>1</v>
      </c>
      <c r="AG106" s="43">
        <f t="array" ref="AG106">TREND($H35:$I35,$H$22:$I$22,AG$93)</f>
        <v>1</v>
      </c>
      <c r="AH106" s="139">
        <f t="array" ref="AH106">TREND($I35:$J35,$I$22:$J$22,AH$93)</f>
        <v>1</v>
      </c>
      <c r="AI106" s="139">
        <f t="array" ref="AI106">TREND($I35:$J35,$I$22:$J$22,AI$93)</f>
        <v>1</v>
      </c>
      <c r="AJ106" s="139">
        <f t="array" ref="AJ106">TREND($I35:$J35,$I$22:$J$22,AJ$93)</f>
        <v>1</v>
      </c>
      <c r="AK106" s="139">
        <f t="array" ref="AK106">TREND($I35:$J35,$I$22:$J$22,AK$93)</f>
        <v>1</v>
      </c>
      <c r="AL106" s="139">
        <f t="array" ref="AL106">TREND($I35:$J35,$I$22:$J$22,AL$93)</f>
        <v>1</v>
      </c>
    </row>
    <row r="107" spans="1:38" ht="15.75" customHeight="1">
      <c r="A107" s="139" t="str">
        <f t="shared" si="2"/>
        <v>coal mining</v>
      </c>
      <c r="B107" s="139" t="str">
        <f t="shared" si="2"/>
        <v>CO2</v>
      </c>
      <c r="C107" s="139">
        <f t="array" ref="C107">TREND($C36:$D36,$C$22:$D$22,C$93)</f>
        <v>1</v>
      </c>
      <c r="D107" s="139">
        <f t="array" ref="D107">TREND($C36:$D36,$C$22:$D$22,D$93)</f>
        <v>1</v>
      </c>
      <c r="E107" s="139">
        <f t="array" ref="E107">TREND($C36:$D36,$C$22:$D$22,E$93)</f>
        <v>1</v>
      </c>
      <c r="F107" s="139">
        <f t="array" ref="F107">TREND($C36:$D36,$C$22:$D$22,F$93)</f>
        <v>1</v>
      </c>
      <c r="G107" s="139">
        <f t="array" ref="G107">TREND($C36:$D36,$C$22:$D$22,G$93)</f>
        <v>1</v>
      </c>
      <c r="H107" s="43">
        <f t="array" ref="H107">TREND($C36:$D36,$C$22:$D$22,H$93)</f>
        <v>1</v>
      </c>
      <c r="I107" s="139">
        <f t="array" ref="I107">TREND($D36:$E36,$D$22:$E$22,I$93)</f>
        <v>1</v>
      </c>
      <c r="J107" s="139">
        <f t="array" ref="J107">TREND($D36:$E36,$D$22:$E$22,J$93)</f>
        <v>1</v>
      </c>
      <c r="K107" s="139">
        <f t="array" ref="K107">TREND($D36:$E36,$D$22:$E$22,K$93)</f>
        <v>1</v>
      </c>
      <c r="L107" s="139">
        <f t="array" ref="L107">TREND($D36:$E36,$D$22:$E$22,L$93)</f>
        <v>1</v>
      </c>
      <c r="M107" s="43">
        <f t="array" ref="M107">TREND($D36:$E36,$D$22:$E$22,M$93)</f>
        <v>1</v>
      </c>
      <c r="N107" s="139">
        <f t="array" ref="N107">TREND($E36:$F36,$E$22:$F$22,N$93)</f>
        <v>1</v>
      </c>
      <c r="O107" s="139">
        <f t="array" ref="O107">TREND($E36:$F36,$E$22:$F$22,O$93)</f>
        <v>1</v>
      </c>
      <c r="P107" s="139">
        <f t="array" ref="P107">TREND($E36:$F36,$E$22:$F$22,P$93)</f>
        <v>1</v>
      </c>
      <c r="Q107" s="139">
        <f t="array" ref="Q107">TREND($E36:$F36,$E$22:$F$22,Q$93)</f>
        <v>1</v>
      </c>
      <c r="R107" s="43">
        <f t="array" ref="R107">TREND($E36:$F36,$E$22:$F$22,R$93)</f>
        <v>1</v>
      </c>
      <c r="S107" s="139">
        <f t="array" ref="S107">TREND($F36:$G36,$F$22:$G$22,S$93)</f>
        <v>1</v>
      </c>
      <c r="T107" s="139">
        <f t="array" ref="T107">TREND($F36:$G36,$F$22:$G$22,T$93)</f>
        <v>1</v>
      </c>
      <c r="U107" s="139">
        <f t="array" ref="U107">TREND($F36:$G36,$F$22:$G$22,U$93)</f>
        <v>1</v>
      </c>
      <c r="V107" s="139">
        <f t="array" ref="V107">TREND($F36:$G36,$F$22:$G$22,V$93)</f>
        <v>1</v>
      </c>
      <c r="W107" s="43">
        <f t="array" ref="W107">TREND($F36:$G36,$F$22:$G$22,W$93)</f>
        <v>1</v>
      </c>
      <c r="X107" s="139">
        <f t="array" ref="X107">TREND($G36:$H36,$G$22:$H$22,X$93)</f>
        <v>1</v>
      </c>
      <c r="Y107" s="139">
        <f t="array" ref="Y107">TREND($G36:$H36,$G$22:$H$22,Y$93)</f>
        <v>1</v>
      </c>
      <c r="Z107" s="139">
        <f t="array" ref="Z107">TREND($G36:$H36,$G$22:$H$22,Z$93)</f>
        <v>1</v>
      </c>
      <c r="AA107" s="139">
        <f t="array" ref="AA107">TREND($G36:$H36,$G$22:$H$22,AA$93)</f>
        <v>1</v>
      </c>
      <c r="AB107" s="43">
        <f t="array" ref="AB107">TREND($G36:$H36,$G$22:$H$22,AB$93)</f>
        <v>1</v>
      </c>
      <c r="AC107" s="139">
        <f t="array" ref="AC107">TREND($H36:$I36,$H$22:$I$22,AC$93)</f>
        <v>1</v>
      </c>
      <c r="AD107" s="139">
        <f t="array" ref="AD107">TREND($H36:$I36,$H$22:$I$22,AD$93)</f>
        <v>1</v>
      </c>
      <c r="AE107" s="139">
        <f t="array" ref="AE107">TREND($H36:$I36,$H$22:$I$22,AE$93)</f>
        <v>1</v>
      </c>
      <c r="AF107" s="139">
        <f t="array" ref="AF107">TREND($H36:$I36,$H$22:$I$22,AF$93)</f>
        <v>1</v>
      </c>
      <c r="AG107" s="43">
        <f t="array" ref="AG107">TREND($H36:$I36,$H$22:$I$22,AG$93)</f>
        <v>1</v>
      </c>
      <c r="AH107" s="139">
        <f t="array" ref="AH107">TREND($I36:$J36,$I$22:$J$22,AH$93)</f>
        <v>1</v>
      </c>
      <c r="AI107" s="139">
        <f t="array" ref="AI107">TREND($I36:$J36,$I$22:$J$22,AI$93)</f>
        <v>1</v>
      </c>
      <c r="AJ107" s="139">
        <f t="array" ref="AJ107">TREND($I36:$J36,$I$22:$J$22,AJ$93)</f>
        <v>1</v>
      </c>
      <c r="AK107" s="139">
        <f t="array" ref="AK107">TREND($I36:$J36,$I$22:$J$22,AK$93)</f>
        <v>1</v>
      </c>
      <c r="AL107" s="139">
        <f t="array" ref="AL107">TREND($I36:$J36,$I$22:$J$22,AL$93)</f>
        <v>1</v>
      </c>
    </row>
    <row r="108" spans="1:38" ht="15.75" customHeight="1">
      <c r="A108" s="139" t="str">
        <f t="shared" si="2"/>
        <v>coal mining</v>
      </c>
      <c r="B108" s="139" t="str">
        <f t="shared" si="2"/>
        <v>CH4</v>
      </c>
      <c r="C108" s="139">
        <f t="array" ref="C108">TREND($C37:$D37,$C$22:$D$22,C$93)</f>
        <v>1</v>
      </c>
      <c r="D108" s="139">
        <f t="array" ref="D108">TREND($C37:$D37,$C$22:$D$22,D$93)</f>
        <v>1</v>
      </c>
      <c r="E108" s="139">
        <f t="array" ref="E108">TREND($C37:$D37,$C$22:$D$22,E$93)</f>
        <v>1</v>
      </c>
      <c r="F108" s="139">
        <f t="array" ref="F108">TREND($C37:$D37,$C$22:$D$22,F$93)</f>
        <v>1</v>
      </c>
      <c r="G108" s="139">
        <f t="array" ref="G108">TREND($C37:$D37,$C$22:$D$22,G$93)</f>
        <v>1</v>
      </c>
      <c r="H108" s="43">
        <f t="array" ref="H108">TREND($C37:$D37,$C$22:$D$22,H$93)</f>
        <v>1</v>
      </c>
      <c r="I108" s="139">
        <f t="array" ref="I108">TREND($D37:$E37,$D$22:$E$22,I$93)</f>
        <v>1</v>
      </c>
      <c r="J108" s="139">
        <f t="array" ref="J108">TREND($D37:$E37,$D$22:$E$22,J$93)</f>
        <v>1</v>
      </c>
      <c r="K108" s="139">
        <f t="array" ref="K108">TREND($D37:$E37,$D$22:$E$22,K$93)</f>
        <v>1</v>
      </c>
      <c r="L108" s="139">
        <f t="array" ref="L108">TREND($D37:$E37,$D$22:$E$22,L$93)</f>
        <v>1</v>
      </c>
      <c r="M108" s="43">
        <f t="array" ref="M108">TREND($D37:$E37,$D$22:$E$22,M$93)</f>
        <v>1</v>
      </c>
      <c r="N108" s="139">
        <f t="array" ref="N108">TREND($E37:$F37,$E$22:$F$22,N$93)</f>
        <v>1</v>
      </c>
      <c r="O108" s="139">
        <f t="array" ref="O108">TREND($E37:$F37,$E$22:$F$22,O$93)</f>
        <v>1</v>
      </c>
      <c r="P108" s="139">
        <f t="array" ref="P108">TREND($E37:$F37,$E$22:$F$22,P$93)</f>
        <v>1</v>
      </c>
      <c r="Q108" s="139">
        <f t="array" ref="Q108">TREND($E37:$F37,$E$22:$F$22,Q$93)</f>
        <v>1</v>
      </c>
      <c r="R108" s="43">
        <f t="array" ref="R108">TREND($E37:$F37,$E$22:$F$22,R$93)</f>
        <v>1</v>
      </c>
      <c r="S108" s="139">
        <f t="array" ref="S108">TREND($F37:$G37,$F$22:$G$22,S$93)</f>
        <v>1</v>
      </c>
      <c r="T108" s="139">
        <f t="array" ref="T108">TREND($F37:$G37,$F$22:$G$22,T$93)</f>
        <v>1</v>
      </c>
      <c r="U108" s="139">
        <f t="array" ref="U108">TREND($F37:$G37,$F$22:$G$22,U$93)</f>
        <v>1</v>
      </c>
      <c r="V108" s="139">
        <f t="array" ref="V108">TREND($F37:$G37,$F$22:$G$22,V$93)</f>
        <v>1</v>
      </c>
      <c r="W108" s="43">
        <f t="array" ref="W108">TREND($F37:$G37,$F$22:$G$22,W$93)</f>
        <v>1</v>
      </c>
      <c r="X108" s="139">
        <f t="array" ref="X108">TREND($G37:$H37,$G$22:$H$22,X$93)</f>
        <v>1</v>
      </c>
      <c r="Y108" s="139">
        <f t="array" ref="Y108">TREND($G37:$H37,$G$22:$H$22,Y$93)</f>
        <v>1</v>
      </c>
      <c r="Z108" s="139">
        <f t="array" ref="Z108">TREND($G37:$H37,$G$22:$H$22,Z$93)</f>
        <v>1</v>
      </c>
      <c r="AA108" s="139">
        <f t="array" ref="AA108">TREND($G37:$H37,$G$22:$H$22,AA$93)</f>
        <v>1</v>
      </c>
      <c r="AB108" s="43">
        <f t="array" ref="AB108">TREND($G37:$H37,$G$22:$H$22,AB$93)</f>
        <v>1</v>
      </c>
      <c r="AC108" s="139">
        <f t="array" ref="AC108">TREND($H37:$I37,$H$22:$I$22,AC$93)</f>
        <v>1</v>
      </c>
      <c r="AD108" s="139">
        <f t="array" ref="AD108">TREND($H37:$I37,$H$22:$I$22,AD$93)</f>
        <v>1</v>
      </c>
      <c r="AE108" s="139">
        <f t="array" ref="AE108">TREND($H37:$I37,$H$22:$I$22,AE$93)</f>
        <v>1</v>
      </c>
      <c r="AF108" s="139">
        <f t="array" ref="AF108">TREND($H37:$I37,$H$22:$I$22,AF$93)</f>
        <v>1</v>
      </c>
      <c r="AG108" s="43">
        <f t="array" ref="AG108">TREND($H37:$I37,$H$22:$I$22,AG$93)</f>
        <v>1</v>
      </c>
      <c r="AH108" s="139">
        <f t="array" ref="AH108">TREND($I37:$J37,$I$22:$J$22,AH$93)</f>
        <v>1</v>
      </c>
      <c r="AI108" s="139">
        <f t="array" ref="AI108">TREND($I37:$J37,$I$22:$J$22,AI$93)</f>
        <v>1</v>
      </c>
      <c r="AJ108" s="139">
        <f t="array" ref="AJ108">TREND($I37:$J37,$I$22:$J$22,AJ$93)</f>
        <v>1</v>
      </c>
      <c r="AK108" s="139">
        <f t="array" ref="AK108">TREND($I37:$J37,$I$22:$J$22,AK$93)</f>
        <v>1</v>
      </c>
      <c r="AL108" s="139">
        <f t="array" ref="AL108">TREND($I37:$J37,$I$22:$J$22,AL$93)</f>
        <v>1</v>
      </c>
    </row>
    <row r="109" spans="1:38" ht="15.75" customHeight="1">
      <c r="A109" s="139" t="str">
        <f t="shared" si="2"/>
        <v>coal mining</v>
      </c>
      <c r="B109" s="139" t="str">
        <f t="shared" si="2"/>
        <v>N2O</v>
      </c>
      <c r="C109" s="139">
        <f t="array" ref="C109">TREND($C38:$D38,$C$22:$D$22,C$93)</f>
        <v>1</v>
      </c>
      <c r="D109" s="139">
        <f t="array" ref="D109">TREND($C38:$D38,$C$22:$D$22,D$93)</f>
        <v>1</v>
      </c>
      <c r="E109" s="139">
        <f t="array" ref="E109">TREND($C38:$D38,$C$22:$D$22,E$93)</f>
        <v>1</v>
      </c>
      <c r="F109" s="139">
        <f t="array" ref="F109">TREND($C38:$D38,$C$22:$D$22,F$93)</f>
        <v>1</v>
      </c>
      <c r="G109" s="139">
        <f t="array" ref="G109">TREND($C38:$D38,$C$22:$D$22,G$93)</f>
        <v>1</v>
      </c>
      <c r="H109" s="43">
        <f t="array" ref="H109">TREND($C38:$D38,$C$22:$D$22,H$93)</f>
        <v>1</v>
      </c>
      <c r="I109" s="139">
        <f t="array" ref="I109">TREND($D38:$E38,$D$22:$E$22,I$93)</f>
        <v>1</v>
      </c>
      <c r="J109" s="139">
        <f t="array" ref="J109">TREND($D38:$E38,$D$22:$E$22,J$93)</f>
        <v>1</v>
      </c>
      <c r="K109" s="139">
        <f t="array" ref="K109">TREND($D38:$E38,$D$22:$E$22,K$93)</f>
        <v>1</v>
      </c>
      <c r="L109" s="139">
        <f t="array" ref="L109">TREND($D38:$E38,$D$22:$E$22,L$93)</f>
        <v>1</v>
      </c>
      <c r="M109" s="43">
        <f t="array" ref="M109">TREND($D38:$E38,$D$22:$E$22,M$93)</f>
        <v>1</v>
      </c>
      <c r="N109" s="139">
        <f t="array" ref="N109">TREND($E38:$F38,$E$22:$F$22,N$93)</f>
        <v>1</v>
      </c>
      <c r="O109" s="139">
        <f t="array" ref="O109">TREND($E38:$F38,$E$22:$F$22,O$93)</f>
        <v>1</v>
      </c>
      <c r="P109" s="139">
        <f t="array" ref="P109">TREND($E38:$F38,$E$22:$F$22,P$93)</f>
        <v>1</v>
      </c>
      <c r="Q109" s="139">
        <f t="array" ref="Q109">TREND($E38:$F38,$E$22:$F$22,Q$93)</f>
        <v>1</v>
      </c>
      <c r="R109" s="43">
        <f t="array" ref="R109">TREND($E38:$F38,$E$22:$F$22,R$93)</f>
        <v>1</v>
      </c>
      <c r="S109" s="139">
        <f t="array" ref="S109">TREND($F38:$G38,$F$22:$G$22,S$93)</f>
        <v>1</v>
      </c>
      <c r="T109" s="139">
        <f t="array" ref="T109">TREND($F38:$G38,$F$22:$G$22,T$93)</f>
        <v>1</v>
      </c>
      <c r="U109" s="139">
        <f t="array" ref="U109">TREND($F38:$G38,$F$22:$G$22,U$93)</f>
        <v>1</v>
      </c>
      <c r="V109" s="139">
        <f t="array" ref="V109">TREND($F38:$G38,$F$22:$G$22,V$93)</f>
        <v>1</v>
      </c>
      <c r="W109" s="43">
        <f t="array" ref="W109">TREND($F38:$G38,$F$22:$G$22,W$93)</f>
        <v>1</v>
      </c>
      <c r="X109" s="139">
        <f t="array" ref="X109">TREND($G38:$H38,$G$22:$H$22,X$93)</f>
        <v>1</v>
      </c>
      <c r="Y109" s="139">
        <f t="array" ref="Y109">TREND($G38:$H38,$G$22:$H$22,Y$93)</f>
        <v>1</v>
      </c>
      <c r="Z109" s="139">
        <f t="array" ref="Z109">TREND($G38:$H38,$G$22:$H$22,Z$93)</f>
        <v>1</v>
      </c>
      <c r="AA109" s="139">
        <f t="array" ref="AA109">TREND($G38:$H38,$G$22:$H$22,AA$93)</f>
        <v>1</v>
      </c>
      <c r="AB109" s="43">
        <f t="array" ref="AB109">TREND($G38:$H38,$G$22:$H$22,AB$93)</f>
        <v>1</v>
      </c>
      <c r="AC109" s="139">
        <f t="array" ref="AC109">TREND($H38:$I38,$H$22:$I$22,AC$93)</f>
        <v>1</v>
      </c>
      <c r="AD109" s="139">
        <f t="array" ref="AD109">TREND($H38:$I38,$H$22:$I$22,AD$93)</f>
        <v>1</v>
      </c>
      <c r="AE109" s="139">
        <f t="array" ref="AE109">TREND($H38:$I38,$H$22:$I$22,AE$93)</f>
        <v>1</v>
      </c>
      <c r="AF109" s="139">
        <f t="array" ref="AF109">TREND($H38:$I38,$H$22:$I$22,AF$93)</f>
        <v>1</v>
      </c>
      <c r="AG109" s="43">
        <f t="array" ref="AG109">TREND($H38:$I38,$H$22:$I$22,AG$93)</f>
        <v>1</v>
      </c>
      <c r="AH109" s="139">
        <f t="array" ref="AH109">TREND($I38:$J38,$I$22:$J$22,AH$93)</f>
        <v>1</v>
      </c>
      <c r="AI109" s="139">
        <f t="array" ref="AI109">TREND($I38:$J38,$I$22:$J$22,AI$93)</f>
        <v>1</v>
      </c>
      <c r="AJ109" s="139">
        <f t="array" ref="AJ109">TREND($I38:$J38,$I$22:$J$22,AJ$93)</f>
        <v>1</v>
      </c>
      <c r="AK109" s="139">
        <f t="array" ref="AK109">TREND($I38:$J38,$I$22:$J$22,AK$93)</f>
        <v>1</v>
      </c>
      <c r="AL109" s="139">
        <f t="array" ref="AL109">TREND($I38:$J38,$I$22:$J$22,AL$93)</f>
        <v>1</v>
      </c>
    </row>
    <row r="110" spans="1:38" ht="15.75" customHeight="1">
      <c r="A110" s="139" t="str">
        <f t="shared" si="2"/>
        <v>waste management</v>
      </c>
      <c r="B110" s="139" t="str">
        <f t="shared" si="2"/>
        <v>CO2</v>
      </c>
      <c r="C110" s="139">
        <f t="array" ref="C110">TREND($C39:$D39,$C$22:$D$22,C$93)</f>
        <v>1</v>
      </c>
      <c r="D110" s="139">
        <f t="array" ref="D110">TREND($C39:$D39,$C$22:$D$22,D$93)</f>
        <v>1</v>
      </c>
      <c r="E110" s="139">
        <f t="array" ref="E110">TREND($C39:$D39,$C$22:$D$22,E$93)</f>
        <v>1</v>
      </c>
      <c r="F110" s="139">
        <f t="array" ref="F110">TREND($C39:$D39,$C$22:$D$22,F$93)</f>
        <v>1</v>
      </c>
      <c r="G110" s="139">
        <f t="array" ref="G110">TREND($C39:$D39,$C$22:$D$22,G$93)</f>
        <v>1</v>
      </c>
      <c r="H110" s="43">
        <f t="array" ref="H110">TREND($C39:$D39,$C$22:$D$22,H$93)</f>
        <v>1</v>
      </c>
      <c r="I110" s="139">
        <f t="array" ref="I110">TREND($D39:$E39,$D$22:$E$22,I$93)</f>
        <v>1</v>
      </c>
      <c r="J110" s="139">
        <f t="array" ref="J110">TREND($D39:$E39,$D$22:$E$22,J$93)</f>
        <v>1</v>
      </c>
      <c r="K110" s="139">
        <f t="array" ref="K110">TREND($D39:$E39,$D$22:$E$22,K$93)</f>
        <v>1</v>
      </c>
      <c r="L110" s="139">
        <f t="array" ref="L110">TREND($D39:$E39,$D$22:$E$22,L$93)</f>
        <v>1</v>
      </c>
      <c r="M110" s="43">
        <f t="array" ref="M110">TREND($D39:$E39,$D$22:$E$22,M$93)</f>
        <v>1</v>
      </c>
      <c r="N110" s="139">
        <f t="array" ref="N110">TREND($E39:$F39,$E$22:$F$22,N$93)</f>
        <v>1</v>
      </c>
      <c r="O110" s="139">
        <f t="array" ref="O110">TREND($E39:$F39,$E$22:$F$22,O$93)</f>
        <v>1</v>
      </c>
      <c r="P110" s="139">
        <f t="array" ref="P110">TREND($E39:$F39,$E$22:$F$22,P$93)</f>
        <v>1</v>
      </c>
      <c r="Q110" s="139">
        <f t="array" ref="Q110">TREND($E39:$F39,$E$22:$F$22,Q$93)</f>
        <v>1</v>
      </c>
      <c r="R110" s="43">
        <f t="array" ref="R110">TREND($E39:$F39,$E$22:$F$22,R$93)</f>
        <v>1</v>
      </c>
      <c r="S110" s="139">
        <f t="array" ref="S110">TREND($F39:$G39,$F$22:$G$22,S$93)</f>
        <v>1</v>
      </c>
      <c r="T110" s="139">
        <f t="array" ref="T110">TREND($F39:$G39,$F$22:$G$22,T$93)</f>
        <v>1</v>
      </c>
      <c r="U110" s="139">
        <f t="array" ref="U110">TREND($F39:$G39,$F$22:$G$22,U$93)</f>
        <v>1</v>
      </c>
      <c r="V110" s="139">
        <f t="array" ref="V110">TREND($F39:$G39,$F$22:$G$22,V$93)</f>
        <v>1</v>
      </c>
      <c r="W110" s="43">
        <f t="array" ref="W110">TREND($F39:$G39,$F$22:$G$22,W$93)</f>
        <v>1</v>
      </c>
      <c r="X110" s="139">
        <f t="array" ref="X110">TREND($G39:$H39,$G$22:$H$22,X$93)</f>
        <v>1</v>
      </c>
      <c r="Y110" s="139">
        <f t="array" ref="Y110">TREND($G39:$H39,$G$22:$H$22,Y$93)</f>
        <v>1</v>
      </c>
      <c r="Z110" s="139">
        <f t="array" ref="Z110">TREND($G39:$H39,$G$22:$H$22,Z$93)</f>
        <v>1</v>
      </c>
      <c r="AA110" s="139">
        <f t="array" ref="AA110">TREND($G39:$H39,$G$22:$H$22,AA$93)</f>
        <v>1</v>
      </c>
      <c r="AB110" s="43">
        <f t="array" ref="AB110">TREND($G39:$H39,$G$22:$H$22,AB$93)</f>
        <v>1</v>
      </c>
      <c r="AC110" s="139">
        <f t="array" ref="AC110">TREND($H39:$I39,$H$22:$I$22,AC$93)</f>
        <v>1</v>
      </c>
      <c r="AD110" s="139">
        <f t="array" ref="AD110">TREND($H39:$I39,$H$22:$I$22,AD$93)</f>
        <v>1</v>
      </c>
      <c r="AE110" s="139">
        <f t="array" ref="AE110">TREND($H39:$I39,$H$22:$I$22,AE$93)</f>
        <v>1</v>
      </c>
      <c r="AF110" s="139">
        <f t="array" ref="AF110">TREND($H39:$I39,$H$22:$I$22,AF$93)</f>
        <v>1</v>
      </c>
      <c r="AG110" s="43">
        <f t="array" ref="AG110">TREND($H39:$I39,$H$22:$I$22,AG$93)</f>
        <v>1</v>
      </c>
      <c r="AH110" s="139">
        <f t="array" ref="AH110">TREND($I39:$J39,$I$22:$J$22,AH$93)</f>
        <v>1</v>
      </c>
      <c r="AI110" s="139">
        <f t="array" ref="AI110">TREND($I39:$J39,$I$22:$J$22,AI$93)</f>
        <v>1</v>
      </c>
      <c r="AJ110" s="139">
        <f t="array" ref="AJ110">TREND($I39:$J39,$I$22:$J$22,AJ$93)</f>
        <v>1</v>
      </c>
      <c r="AK110" s="139">
        <f t="array" ref="AK110">TREND($I39:$J39,$I$22:$J$22,AK$93)</f>
        <v>1</v>
      </c>
      <c r="AL110" s="139">
        <f t="array" ref="AL110">TREND($I39:$J39,$I$22:$J$22,AL$93)</f>
        <v>1</v>
      </c>
    </row>
    <row r="111" spans="1:38" ht="15.75" customHeight="1">
      <c r="A111" s="139" t="str">
        <f t="shared" si="2"/>
        <v>waste management</v>
      </c>
      <c r="B111" s="139" t="str">
        <f t="shared" si="2"/>
        <v>CH4</v>
      </c>
      <c r="C111" s="139">
        <f t="array" ref="C111">TREND($C40:$D40,$C$22:$D$22,C$93)</f>
        <v>1</v>
      </c>
      <c r="D111" s="139">
        <f t="array" ref="D111">TREND($C40:$D40,$C$22:$D$22,D$93)</f>
        <v>1</v>
      </c>
      <c r="E111" s="139">
        <f t="array" ref="E111">TREND($C40:$D40,$C$22:$D$22,E$93)</f>
        <v>1</v>
      </c>
      <c r="F111" s="139">
        <f t="array" ref="F111">TREND($C40:$D40,$C$22:$D$22,F$93)</f>
        <v>1</v>
      </c>
      <c r="G111" s="139">
        <f t="array" ref="G111">TREND($C40:$D40,$C$22:$D$22,G$93)</f>
        <v>1</v>
      </c>
      <c r="H111" s="43">
        <f t="array" ref="H111">TREND($C40:$D40,$C$22:$D$22,H$93)</f>
        <v>1</v>
      </c>
      <c r="I111" s="139">
        <f t="array" ref="I111">TREND($D40:$E40,$D$22:$E$22,I$93)</f>
        <v>1</v>
      </c>
      <c r="J111" s="139">
        <f t="array" ref="J111">TREND($D40:$E40,$D$22:$E$22,J$93)</f>
        <v>1</v>
      </c>
      <c r="K111" s="139">
        <f t="array" ref="K111">TREND($D40:$E40,$D$22:$E$22,K$93)</f>
        <v>1</v>
      </c>
      <c r="L111" s="139">
        <f t="array" ref="L111">TREND($D40:$E40,$D$22:$E$22,L$93)</f>
        <v>1</v>
      </c>
      <c r="M111" s="43">
        <f t="array" ref="M111">TREND($D40:$E40,$D$22:$E$22,M$93)</f>
        <v>1</v>
      </c>
      <c r="N111" s="139">
        <f t="array" ref="N111">TREND($E40:$F40,$E$22:$F$22,N$93)</f>
        <v>1</v>
      </c>
      <c r="O111" s="139">
        <f t="array" ref="O111">TREND($E40:$F40,$E$22:$F$22,O$93)</f>
        <v>1</v>
      </c>
      <c r="P111" s="139">
        <f t="array" ref="P111">TREND($E40:$F40,$E$22:$F$22,P$93)</f>
        <v>1</v>
      </c>
      <c r="Q111" s="139">
        <f t="array" ref="Q111">TREND($E40:$F40,$E$22:$F$22,Q$93)</f>
        <v>1</v>
      </c>
      <c r="R111" s="43">
        <f t="array" ref="R111">TREND($E40:$F40,$E$22:$F$22,R$93)</f>
        <v>1</v>
      </c>
      <c r="S111" s="139">
        <f t="array" ref="S111">TREND($F40:$G40,$F$22:$G$22,S$93)</f>
        <v>1</v>
      </c>
      <c r="T111" s="139">
        <f t="array" ref="T111">TREND($F40:$G40,$F$22:$G$22,T$93)</f>
        <v>1</v>
      </c>
      <c r="U111" s="139">
        <f t="array" ref="U111">TREND($F40:$G40,$F$22:$G$22,U$93)</f>
        <v>1</v>
      </c>
      <c r="V111" s="139">
        <f t="array" ref="V111">TREND($F40:$G40,$F$22:$G$22,V$93)</f>
        <v>1</v>
      </c>
      <c r="W111" s="43">
        <f t="array" ref="W111">TREND($F40:$G40,$F$22:$G$22,W$93)</f>
        <v>1</v>
      </c>
      <c r="X111" s="139">
        <f t="array" ref="X111">TREND($G40:$H40,$G$22:$H$22,X$93)</f>
        <v>1</v>
      </c>
      <c r="Y111" s="139">
        <f t="array" ref="Y111">TREND($G40:$H40,$G$22:$H$22,Y$93)</f>
        <v>1</v>
      </c>
      <c r="Z111" s="139">
        <f t="array" ref="Z111">TREND($G40:$H40,$G$22:$H$22,Z$93)</f>
        <v>1</v>
      </c>
      <c r="AA111" s="139">
        <f t="array" ref="AA111">TREND($G40:$H40,$G$22:$H$22,AA$93)</f>
        <v>1</v>
      </c>
      <c r="AB111" s="43">
        <f t="array" ref="AB111">TREND($G40:$H40,$G$22:$H$22,AB$93)</f>
        <v>1</v>
      </c>
      <c r="AC111" s="139">
        <f t="array" ref="AC111">TREND($H40:$I40,$H$22:$I$22,AC$93)</f>
        <v>1</v>
      </c>
      <c r="AD111" s="139">
        <f t="array" ref="AD111">TREND($H40:$I40,$H$22:$I$22,AD$93)</f>
        <v>1</v>
      </c>
      <c r="AE111" s="139">
        <f t="array" ref="AE111">TREND($H40:$I40,$H$22:$I$22,AE$93)</f>
        <v>1</v>
      </c>
      <c r="AF111" s="139">
        <f t="array" ref="AF111">TREND($H40:$I40,$H$22:$I$22,AF$93)</f>
        <v>1</v>
      </c>
      <c r="AG111" s="43">
        <f t="array" ref="AG111">TREND($H40:$I40,$H$22:$I$22,AG$93)</f>
        <v>1</v>
      </c>
      <c r="AH111" s="139">
        <f t="array" ref="AH111">TREND($I40:$J40,$I$22:$J$22,AH$93)</f>
        <v>1</v>
      </c>
      <c r="AI111" s="139">
        <f t="array" ref="AI111">TREND($I40:$J40,$I$22:$J$22,AI$93)</f>
        <v>1</v>
      </c>
      <c r="AJ111" s="139">
        <f t="array" ref="AJ111">TREND($I40:$J40,$I$22:$J$22,AJ$93)</f>
        <v>1</v>
      </c>
      <c r="AK111" s="139">
        <f t="array" ref="AK111">TREND($I40:$J40,$I$22:$J$22,AK$93)</f>
        <v>1</v>
      </c>
      <c r="AL111" s="139">
        <f t="array" ref="AL111">TREND($I40:$J40,$I$22:$J$22,AL$93)</f>
        <v>1</v>
      </c>
    </row>
    <row r="112" spans="1:38" ht="15.75" customHeight="1">
      <c r="A112" s="139" t="str">
        <f t="shared" si="2"/>
        <v>waste management</v>
      </c>
      <c r="B112" s="139" t="str">
        <f t="shared" si="2"/>
        <v>N2O</v>
      </c>
      <c r="C112" s="139">
        <f t="array" ref="C112">TREND($C41:$D41,$C$22:$D$22,C$93)</f>
        <v>1</v>
      </c>
      <c r="D112" s="139">
        <f t="array" ref="D112">TREND($C41:$D41,$C$22:$D$22,D$93)</f>
        <v>1</v>
      </c>
      <c r="E112" s="139">
        <f t="array" ref="E112">TREND($C41:$D41,$C$22:$D$22,E$93)</f>
        <v>1</v>
      </c>
      <c r="F112" s="139">
        <f t="array" ref="F112">TREND($C41:$D41,$C$22:$D$22,F$93)</f>
        <v>1</v>
      </c>
      <c r="G112" s="139">
        <f t="array" ref="G112">TREND($C41:$D41,$C$22:$D$22,G$93)</f>
        <v>1</v>
      </c>
      <c r="H112" s="43">
        <f t="array" ref="H112">TREND($C41:$D41,$C$22:$D$22,H$93)</f>
        <v>1</v>
      </c>
      <c r="I112" s="139">
        <f t="array" ref="I112">TREND($D41:$E41,$D$22:$E$22,I$93)</f>
        <v>1</v>
      </c>
      <c r="J112" s="139">
        <f t="array" ref="J112">TREND($D41:$E41,$D$22:$E$22,J$93)</f>
        <v>1</v>
      </c>
      <c r="K112" s="139">
        <f t="array" ref="K112">TREND($D41:$E41,$D$22:$E$22,K$93)</f>
        <v>1</v>
      </c>
      <c r="L112" s="139">
        <f t="array" ref="L112">TREND($D41:$E41,$D$22:$E$22,L$93)</f>
        <v>1</v>
      </c>
      <c r="M112" s="43">
        <f t="array" ref="M112">TREND($D41:$E41,$D$22:$E$22,M$93)</f>
        <v>1</v>
      </c>
      <c r="N112" s="139">
        <f t="array" ref="N112">TREND($E41:$F41,$E$22:$F$22,N$93)</f>
        <v>1</v>
      </c>
      <c r="O112" s="139">
        <f t="array" ref="O112">TREND($E41:$F41,$E$22:$F$22,O$93)</f>
        <v>1</v>
      </c>
      <c r="P112" s="139">
        <f t="array" ref="P112">TREND($E41:$F41,$E$22:$F$22,P$93)</f>
        <v>1</v>
      </c>
      <c r="Q112" s="139">
        <f t="array" ref="Q112">TREND($E41:$F41,$E$22:$F$22,Q$93)</f>
        <v>1</v>
      </c>
      <c r="R112" s="43">
        <f t="array" ref="R112">TREND($E41:$F41,$E$22:$F$22,R$93)</f>
        <v>1</v>
      </c>
      <c r="S112" s="139">
        <f t="array" ref="S112">TREND($F41:$G41,$F$22:$G$22,S$93)</f>
        <v>1</v>
      </c>
      <c r="T112" s="139">
        <f t="array" ref="T112">TREND($F41:$G41,$F$22:$G$22,T$93)</f>
        <v>1</v>
      </c>
      <c r="U112" s="139">
        <f t="array" ref="U112">TREND($F41:$G41,$F$22:$G$22,U$93)</f>
        <v>1</v>
      </c>
      <c r="V112" s="139">
        <f t="array" ref="V112">TREND($F41:$G41,$F$22:$G$22,V$93)</f>
        <v>1</v>
      </c>
      <c r="W112" s="43">
        <f t="array" ref="W112">TREND($F41:$G41,$F$22:$G$22,W$93)</f>
        <v>1</v>
      </c>
      <c r="X112" s="139">
        <f t="array" ref="X112">TREND($G41:$H41,$G$22:$H$22,X$93)</f>
        <v>1</v>
      </c>
      <c r="Y112" s="139">
        <f t="array" ref="Y112">TREND($G41:$H41,$G$22:$H$22,Y$93)</f>
        <v>1</v>
      </c>
      <c r="Z112" s="139">
        <f t="array" ref="Z112">TREND($G41:$H41,$G$22:$H$22,Z$93)</f>
        <v>1</v>
      </c>
      <c r="AA112" s="139">
        <f t="array" ref="AA112">TREND($G41:$H41,$G$22:$H$22,AA$93)</f>
        <v>1</v>
      </c>
      <c r="AB112" s="43">
        <f t="array" ref="AB112">TREND($G41:$H41,$G$22:$H$22,AB$93)</f>
        <v>1</v>
      </c>
      <c r="AC112" s="139">
        <f t="array" ref="AC112">TREND($H41:$I41,$H$22:$I$22,AC$93)</f>
        <v>1</v>
      </c>
      <c r="AD112" s="139">
        <f t="array" ref="AD112">TREND($H41:$I41,$H$22:$I$22,AD$93)</f>
        <v>1</v>
      </c>
      <c r="AE112" s="139">
        <f t="array" ref="AE112">TREND($H41:$I41,$H$22:$I$22,AE$93)</f>
        <v>1</v>
      </c>
      <c r="AF112" s="139">
        <f t="array" ref="AF112">TREND($H41:$I41,$H$22:$I$22,AF$93)</f>
        <v>1</v>
      </c>
      <c r="AG112" s="43">
        <f t="array" ref="AG112">TREND($H41:$I41,$H$22:$I$22,AG$93)</f>
        <v>1</v>
      </c>
      <c r="AH112" s="139">
        <f t="array" ref="AH112">TREND($I41:$J41,$I$22:$J$22,AH$93)</f>
        <v>1</v>
      </c>
      <c r="AI112" s="139">
        <f t="array" ref="AI112">TREND($I41:$J41,$I$22:$J$22,AI$93)</f>
        <v>1</v>
      </c>
      <c r="AJ112" s="139">
        <f t="array" ref="AJ112">TREND($I41:$J41,$I$22:$J$22,AJ$93)</f>
        <v>1</v>
      </c>
      <c r="AK112" s="139">
        <f t="array" ref="AK112">TREND($I41:$J41,$I$22:$J$22,AK$93)</f>
        <v>1</v>
      </c>
      <c r="AL112" s="139">
        <f t="array" ref="AL112">TREND($I41:$J41,$I$22:$J$22,AL$93)</f>
        <v>1</v>
      </c>
    </row>
    <row r="113" spans="1:38" ht="15.75" customHeight="1">
      <c r="A113" s="139" t="str">
        <f t="shared" si="2"/>
        <v>agriculture</v>
      </c>
      <c r="B113" s="139" t="str">
        <f t="shared" si="2"/>
        <v>CO2</v>
      </c>
      <c r="C113" s="139">
        <f t="array" ref="C113">TREND($C42:$D42,$C$22:$D$22,C$93)</f>
        <v>1</v>
      </c>
      <c r="D113" s="139">
        <f t="array" ref="D113">TREND($C42:$D42,$C$22:$D$22,D$93)</f>
        <v>1</v>
      </c>
      <c r="E113" s="139">
        <f t="array" ref="E113">TREND($C42:$D42,$C$22:$D$22,E$93)</f>
        <v>1</v>
      </c>
      <c r="F113" s="139">
        <f t="array" ref="F113">TREND($C42:$D42,$C$22:$D$22,F$93)</f>
        <v>1</v>
      </c>
      <c r="G113" s="139">
        <f t="array" ref="G113">TREND($C42:$D42,$C$22:$D$22,G$93)</f>
        <v>1</v>
      </c>
      <c r="H113" s="43">
        <f t="array" ref="H113">TREND($C42:$D42,$C$22:$D$22,H$93)</f>
        <v>1</v>
      </c>
      <c r="I113" s="139">
        <f t="array" ref="I113">TREND($D42:$E42,$D$22:$E$22,I$93)</f>
        <v>1</v>
      </c>
      <c r="J113" s="139">
        <f t="array" ref="J113">TREND($D42:$E42,$D$22:$E$22,J$93)</f>
        <v>1</v>
      </c>
      <c r="K113" s="139">
        <f t="array" ref="K113">TREND($D42:$E42,$D$22:$E$22,K$93)</f>
        <v>1</v>
      </c>
      <c r="L113" s="139">
        <f t="array" ref="L113">TREND($D42:$E42,$D$22:$E$22,L$93)</f>
        <v>1</v>
      </c>
      <c r="M113" s="43">
        <f t="array" ref="M113">TREND($D42:$E42,$D$22:$E$22,M$93)</f>
        <v>1</v>
      </c>
      <c r="N113" s="139">
        <f t="array" ref="N113">TREND($E42:$F42,$E$22:$F$22,N$93)</f>
        <v>1</v>
      </c>
      <c r="O113" s="139">
        <f t="array" ref="O113">TREND($E42:$F42,$E$22:$F$22,O$93)</f>
        <v>1</v>
      </c>
      <c r="P113" s="139">
        <f t="array" ref="P113">TREND($E42:$F42,$E$22:$F$22,P$93)</f>
        <v>1</v>
      </c>
      <c r="Q113" s="139">
        <f t="array" ref="Q113">TREND($E42:$F42,$E$22:$F$22,Q$93)</f>
        <v>1</v>
      </c>
      <c r="R113" s="43">
        <f t="array" ref="R113">TREND($E42:$F42,$E$22:$F$22,R$93)</f>
        <v>1</v>
      </c>
      <c r="S113" s="139">
        <f t="array" ref="S113">TREND($F42:$G42,$F$22:$G$22,S$93)</f>
        <v>1</v>
      </c>
      <c r="T113" s="139">
        <f t="array" ref="T113">TREND($F42:$G42,$F$22:$G$22,T$93)</f>
        <v>1</v>
      </c>
      <c r="U113" s="139">
        <f t="array" ref="U113">TREND($F42:$G42,$F$22:$G$22,U$93)</f>
        <v>1</v>
      </c>
      <c r="V113" s="139">
        <f t="array" ref="V113">TREND($F42:$G42,$F$22:$G$22,V$93)</f>
        <v>1</v>
      </c>
      <c r="W113" s="43">
        <f t="array" ref="W113">TREND($F42:$G42,$F$22:$G$22,W$93)</f>
        <v>1</v>
      </c>
      <c r="X113" s="139">
        <f t="array" ref="X113">TREND($G42:$H42,$G$22:$H$22,X$93)</f>
        <v>1</v>
      </c>
      <c r="Y113" s="139">
        <f t="array" ref="Y113">TREND($G42:$H42,$G$22:$H$22,Y$93)</f>
        <v>1</v>
      </c>
      <c r="Z113" s="139">
        <f t="array" ref="Z113">TREND($G42:$H42,$G$22:$H$22,Z$93)</f>
        <v>1</v>
      </c>
      <c r="AA113" s="139">
        <f t="array" ref="AA113">TREND($G42:$H42,$G$22:$H$22,AA$93)</f>
        <v>1</v>
      </c>
      <c r="AB113" s="43">
        <f t="array" ref="AB113">TREND($G42:$H42,$G$22:$H$22,AB$93)</f>
        <v>1</v>
      </c>
      <c r="AC113" s="139">
        <f t="array" ref="AC113">TREND($H42:$I42,$H$22:$I$22,AC$93)</f>
        <v>1</v>
      </c>
      <c r="AD113" s="139">
        <f t="array" ref="AD113">TREND($H42:$I42,$H$22:$I$22,AD$93)</f>
        <v>1</v>
      </c>
      <c r="AE113" s="139">
        <f t="array" ref="AE113">TREND($H42:$I42,$H$22:$I$22,AE$93)</f>
        <v>1</v>
      </c>
      <c r="AF113" s="139">
        <f t="array" ref="AF113">TREND($H42:$I42,$H$22:$I$22,AF$93)</f>
        <v>1</v>
      </c>
      <c r="AG113" s="43">
        <f t="array" ref="AG113">TREND($H42:$I42,$H$22:$I$22,AG$93)</f>
        <v>1</v>
      </c>
      <c r="AH113" s="139">
        <f t="array" ref="AH113">TREND($I42:$J42,$I$22:$J$22,AH$93)</f>
        <v>1</v>
      </c>
      <c r="AI113" s="139">
        <f t="array" ref="AI113">TREND($I42:$J42,$I$22:$J$22,AI$93)</f>
        <v>1</v>
      </c>
      <c r="AJ113" s="139">
        <f t="array" ref="AJ113">TREND($I42:$J42,$I$22:$J$22,AJ$93)</f>
        <v>1</v>
      </c>
      <c r="AK113" s="139">
        <f t="array" ref="AK113">TREND($I42:$J42,$I$22:$J$22,AK$93)</f>
        <v>1</v>
      </c>
      <c r="AL113" s="139">
        <f t="array" ref="AL113">TREND($I42:$J42,$I$22:$J$22,AL$93)</f>
        <v>1</v>
      </c>
    </row>
    <row r="114" spans="1:38" ht="15.75" customHeight="1">
      <c r="A114" s="139" t="str">
        <f t="shared" si="2"/>
        <v>agriculture</v>
      </c>
      <c r="B114" s="139" t="str">
        <f t="shared" si="2"/>
        <v>CH4</v>
      </c>
      <c r="C114" s="139">
        <f t="array" ref="C114">TREND($C43:$D43,$C$22:$D$22,C$93)</f>
        <v>1</v>
      </c>
      <c r="D114" s="139">
        <f t="array" ref="D114">TREND($C43:$D43,$C$22:$D$22,D$93)</f>
        <v>1</v>
      </c>
      <c r="E114" s="139">
        <f t="array" ref="E114">TREND($C43:$D43,$C$22:$D$22,E$93)</f>
        <v>1</v>
      </c>
      <c r="F114" s="139">
        <f t="array" ref="F114">TREND($C43:$D43,$C$22:$D$22,F$93)</f>
        <v>1</v>
      </c>
      <c r="G114" s="139">
        <f t="array" ref="G114">TREND($C43:$D43,$C$22:$D$22,G$93)</f>
        <v>1</v>
      </c>
      <c r="H114" s="43">
        <f t="array" ref="H114">TREND($C43:$D43,$C$22:$D$22,H$93)</f>
        <v>1</v>
      </c>
      <c r="I114" s="139">
        <f t="array" ref="I114">TREND($D43:$E43,$D$22:$E$22,I$93)</f>
        <v>1</v>
      </c>
      <c r="J114" s="139">
        <f t="array" ref="J114">TREND($D43:$E43,$D$22:$E$22,J$93)</f>
        <v>1</v>
      </c>
      <c r="K114" s="139">
        <f t="array" ref="K114">TREND($D43:$E43,$D$22:$E$22,K$93)</f>
        <v>1</v>
      </c>
      <c r="L114" s="139">
        <f t="array" ref="L114">TREND($D43:$E43,$D$22:$E$22,L$93)</f>
        <v>1</v>
      </c>
      <c r="M114" s="43">
        <f t="array" ref="M114">TREND($D43:$E43,$D$22:$E$22,M$93)</f>
        <v>1</v>
      </c>
      <c r="N114" s="139">
        <f t="array" ref="N114">TREND($E43:$F43,$E$22:$F$22,N$93)</f>
        <v>1</v>
      </c>
      <c r="O114" s="139">
        <f t="array" ref="O114">TREND($E43:$F43,$E$22:$F$22,O$93)</f>
        <v>1</v>
      </c>
      <c r="P114" s="139">
        <f t="array" ref="P114">TREND($E43:$F43,$E$22:$F$22,P$93)</f>
        <v>1</v>
      </c>
      <c r="Q114" s="139">
        <f t="array" ref="Q114">TREND($E43:$F43,$E$22:$F$22,Q$93)</f>
        <v>1</v>
      </c>
      <c r="R114" s="43">
        <f t="array" ref="R114">TREND($E43:$F43,$E$22:$F$22,R$93)</f>
        <v>1</v>
      </c>
      <c r="S114" s="139">
        <f t="array" ref="S114">TREND($F43:$G43,$F$22:$G$22,S$93)</f>
        <v>1</v>
      </c>
      <c r="T114" s="139">
        <f t="array" ref="T114">TREND($F43:$G43,$F$22:$G$22,T$93)</f>
        <v>1</v>
      </c>
      <c r="U114" s="139">
        <f t="array" ref="U114">TREND($F43:$G43,$F$22:$G$22,U$93)</f>
        <v>1</v>
      </c>
      <c r="V114" s="139">
        <f t="array" ref="V114">TREND($F43:$G43,$F$22:$G$22,V$93)</f>
        <v>1</v>
      </c>
      <c r="W114" s="43">
        <f t="array" ref="W114">TREND($F43:$G43,$F$22:$G$22,W$93)</f>
        <v>1</v>
      </c>
      <c r="X114" s="139">
        <f t="array" ref="X114">TREND($G43:$H43,$G$22:$H$22,X$93)</f>
        <v>1</v>
      </c>
      <c r="Y114" s="139">
        <f t="array" ref="Y114">TREND($G43:$H43,$G$22:$H$22,Y$93)</f>
        <v>1</v>
      </c>
      <c r="Z114" s="139">
        <f t="array" ref="Z114">TREND($G43:$H43,$G$22:$H$22,Z$93)</f>
        <v>1</v>
      </c>
      <c r="AA114" s="139">
        <f t="array" ref="AA114">TREND($G43:$H43,$G$22:$H$22,AA$93)</f>
        <v>1</v>
      </c>
      <c r="AB114" s="43">
        <f t="array" ref="AB114">TREND($G43:$H43,$G$22:$H$22,AB$93)</f>
        <v>1</v>
      </c>
      <c r="AC114" s="139">
        <f t="array" ref="AC114">TREND($H43:$I43,$H$22:$I$22,AC$93)</f>
        <v>1</v>
      </c>
      <c r="AD114" s="139">
        <f t="array" ref="AD114">TREND($H43:$I43,$H$22:$I$22,AD$93)</f>
        <v>1</v>
      </c>
      <c r="AE114" s="139">
        <f t="array" ref="AE114">TREND($H43:$I43,$H$22:$I$22,AE$93)</f>
        <v>1</v>
      </c>
      <c r="AF114" s="139">
        <f t="array" ref="AF114">TREND($H43:$I43,$H$22:$I$22,AF$93)</f>
        <v>1</v>
      </c>
      <c r="AG114" s="43">
        <f t="array" ref="AG114">TREND($H43:$I43,$H$22:$I$22,AG$93)</f>
        <v>1</v>
      </c>
      <c r="AH114" s="139">
        <f t="array" ref="AH114">TREND($I43:$J43,$I$22:$J$22,AH$93)</f>
        <v>1</v>
      </c>
      <c r="AI114" s="139">
        <f t="array" ref="AI114">TREND($I43:$J43,$I$22:$J$22,AI$93)</f>
        <v>1</v>
      </c>
      <c r="AJ114" s="139">
        <f t="array" ref="AJ114">TREND($I43:$J43,$I$22:$J$22,AJ$93)</f>
        <v>1</v>
      </c>
      <c r="AK114" s="139">
        <f t="array" ref="AK114">TREND($I43:$J43,$I$22:$J$22,AK$93)</f>
        <v>1</v>
      </c>
      <c r="AL114" s="139">
        <f t="array" ref="AL114">TREND($I43:$J43,$I$22:$J$22,AL$93)</f>
        <v>1</v>
      </c>
    </row>
    <row r="115" spans="1:38" ht="15.75" customHeight="1">
      <c r="A115" s="139" t="str">
        <f t="shared" si="2"/>
        <v>agriculture</v>
      </c>
      <c r="B115" s="139" t="str">
        <f t="shared" si="2"/>
        <v>N2O</v>
      </c>
      <c r="C115" s="139">
        <f t="array" ref="C115">TREND($C44:$D44,$C$22:$D$22,C$93)</f>
        <v>1</v>
      </c>
      <c r="D115" s="139">
        <f t="array" ref="D115">TREND($C44:$D44,$C$22:$D$22,D$93)</f>
        <v>1</v>
      </c>
      <c r="E115" s="139">
        <f t="array" ref="E115">TREND($C44:$D44,$C$22:$D$22,E$93)</f>
        <v>1</v>
      </c>
      <c r="F115" s="139">
        <f t="array" ref="F115">TREND($C44:$D44,$C$22:$D$22,F$93)</f>
        <v>1</v>
      </c>
      <c r="G115" s="139">
        <f t="array" ref="G115">TREND($C44:$D44,$C$22:$D$22,G$93)</f>
        <v>1</v>
      </c>
      <c r="H115" s="43">
        <f t="array" ref="H115">TREND($C44:$D44,$C$22:$D$22,H$93)</f>
        <v>1</v>
      </c>
      <c r="I115" s="139">
        <f t="array" ref="I115">TREND($D44:$E44,$D$22:$E$22,I$93)</f>
        <v>1</v>
      </c>
      <c r="J115" s="139">
        <f t="array" ref="J115">TREND($D44:$E44,$D$22:$E$22,J$93)</f>
        <v>1</v>
      </c>
      <c r="K115" s="139">
        <f t="array" ref="K115">TREND($D44:$E44,$D$22:$E$22,K$93)</f>
        <v>1</v>
      </c>
      <c r="L115" s="139">
        <f t="array" ref="L115">TREND($D44:$E44,$D$22:$E$22,L$93)</f>
        <v>1</v>
      </c>
      <c r="M115" s="43">
        <f t="array" ref="M115">TREND($D44:$E44,$D$22:$E$22,M$93)</f>
        <v>1</v>
      </c>
      <c r="N115" s="139">
        <f t="array" ref="N115">TREND($E44:$F44,$E$22:$F$22,N$93)</f>
        <v>1</v>
      </c>
      <c r="O115" s="139">
        <f t="array" ref="O115">TREND($E44:$F44,$E$22:$F$22,O$93)</f>
        <v>1</v>
      </c>
      <c r="P115" s="139">
        <f t="array" ref="P115">TREND($E44:$F44,$E$22:$F$22,P$93)</f>
        <v>1</v>
      </c>
      <c r="Q115" s="139">
        <f t="array" ref="Q115">TREND($E44:$F44,$E$22:$F$22,Q$93)</f>
        <v>1</v>
      </c>
      <c r="R115" s="43">
        <f t="array" ref="R115">TREND($E44:$F44,$E$22:$F$22,R$93)</f>
        <v>1</v>
      </c>
      <c r="S115" s="139">
        <f t="array" ref="S115">TREND($F44:$G44,$F$22:$G$22,S$93)</f>
        <v>1</v>
      </c>
      <c r="T115" s="139">
        <f t="array" ref="T115">TREND($F44:$G44,$F$22:$G$22,T$93)</f>
        <v>1</v>
      </c>
      <c r="U115" s="139">
        <f t="array" ref="U115">TREND($F44:$G44,$F$22:$G$22,U$93)</f>
        <v>1</v>
      </c>
      <c r="V115" s="139">
        <f t="array" ref="V115">TREND($F44:$G44,$F$22:$G$22,V$93)</f>
        <v>1</v>
      </c>
      <c r="W115" s="43">
        <f t="array" ref="W115">TREND($F44:$G44,$F$22:$G$22,W$93)</f>
        <v>1</v>
      </c>
      <c r="X115" s="139">
        <f t="array" ref="X115">TREND($G44:$H44,$G$22:$H$22,X$93)</f>
        <v>1</v>
      </c>
      <c r="Y115" s="139">
        <f t="array" ref="Y115">TREND($G44:$H44,$G$22:$H$22,Y$93)</f>
        <v>1</v>
      </c>
      <c r="Z115" s="139">
        <f t="array" ref="Z115">TREND($G44:$H44,$G$22:$H$22,Z$93)</f>
        <v>1</v>
      </c>
      <c r="AA115" s="139">
        <f t="array" ref="AA115">TREND($G44:$H44,$G$22:$H$22,AA$93)</f>
        <v>1</v>
      </c>
      <c r="AB115" s="43">
        <f t="array" ref="AB115">TREND($G44:$H44,$G$22:$H$22,AB$93)</f>
        <v>1</v>
      </c>
      <c r="AC115" s="139">
        <f t="array" ref="AC115">TREND($H44:$I44,$H$22:$I$22,AC$93)</f>
        <v>1</v>
      </c>
      <c r="AD115" s="139">
        <f t="array" ref="AD115">TREND($H44:$I44,$H$22:$I$22,AD$93)</f>
        <v>1</v>
      </c>
      <c r="AE115" s="139">
        <f t="array" ref="AE115">TREND($H44:$I44,$H$22:$I$22,AE$93)</f>
        <v>1</v>
      </c>
      <c r="AF115" s="139">
        <f t="array" ref="AF115">TREND($H44:$I44,$H$22:$I$22,AF$93)</f>
        <v>1</v>
      </c>
      <c r="AG115" s="43">
        <f t="array" ref="AG115">TREND($H44:$I44,$H$22:$I$22,AG$93)</f>
        <v>1</v>
      </c>
      <c r="AH115" s="139">
        <f t="array" ref="AH115">TREND($I44:$J44,$I$22:$J$22,AH$93)</f>
        <v>1</v>
      </c>
      <c r="AI115" s="139">
        <f t="array" ref="AI115">TREND($I44:$J44,$I$22:$J$22,AI$93)</f>
        <v>1</v>
      </c>
      <c r="AJ115" s="139">
        <f t="array" ref="AJ115">TREND($I44:$J44,$I$22:$J$22,AJ$93)</f>
        <v>1</v>
      </c>
      <c r="AK115" s="139">
        <f t="array" ref="AK115">TREND($I44:$J44,$I$22:$J$22,AK$93)</f>
        <v>1</v>
      </c>
      <c r="AL115" s="139">
        <f t="array" ref="AL115">TREND($I44:$J44,$I$22:$J$22,AL$93)</f>
        <v>1</v>
      </c>
    </row>
    <row r="116" spans="1:38" ht="15.75" customHeight="1">
      <c r="A116" s="139" t="str">
        <f t="shared" si="2"/>
        <v>other industries</v>
      </c>
      <c r="B116" s="139" t="str">
        <f t="shared" si="2"/>
        <v>CO2</v>
      </c>
      <c r="C116" s="139">
        <f t="array" ref="C116">TREND($C45:$D45,$C$22:$D$22,C$93)</f>
        <v>1</v>
      </c>
      <c r="D116" s="139">
        <f t="array" ref="D116">TREND($C45:$D45,$C$22:$D$22,D$93)</f>
        <v>1</v>
      </c>
      <c r="E116" s="139">
        <f t="array" ref="E116">TREND($C45:$D45,$C$22:$D$22,E$93)</f>
        <v>1</v>
      </c>
      <c r="F116" s="139">
        <f t="array" ref="F116">TREND($C45:$D45,$C$22:$D$22,F$93)</f>
        <v>1</v>
      </c>
      <c r="G116" s="139">
        <f t="array" ref="G116">TREND($C45:$D45,$C$22:$D$22,G$93)</f>
        <v>1</v>
      </c>
      <c r="H116" s="43">
        <f t="array" ref="H116">TREND($C45:$D45,$C$22:$D$22,H$93)</f>
        <v>1</v>
      </c>
      <c r="I116" s="139">
        <f t="array" ref="I116">TREND($D45:$E45,$D$22:$E$22,I$93)</f>
        <v>1</v>
      </c>
      <c r="J116" s="139">
        <f t="array" ref="J116">TREND($D45:$E45,$D$22:$E$22,J$93)</f>
        <v>1</v>
      </c>
      <c r="K116" s="139">
        <f t="array" ref="K116">TREND($D45:$E45,$D$22:$E$22,K$93)</f>
        <v>1</v>
      </c>
      <c r="L116" s="139">
        <f t="array" ref="L116">TREND($D45:$E45,$D$22:$E$22,L$93)</f>
        <v>1</v>
      </c>
      <c r="M116" s="43">
        <f t="array" ref="M116">TREND($D45:$E45,$D$22:$E$22,M$93)</f>
        <v>1</v>
      </c>
      <c r="N116" s="139">
        <f t="array" ref="N116">TREND($E45:$F45,$E$22:$F$22,N$93)</f>
        <v>1</v>
      </c>
      <c r="O116" s="139">
        <f t="array" ref="O116">TREND($E45:$F45,$E$22:$F$22,O$93)</f>
        <v>1</v>
      </c>
      <c r="P116" s="139">
        <f t="array" ref="P116">TREND($E45:$F45,$E$22:$F$22,P$93)</f>
        <v>1</v>
      </c>
      <c r="Q116" s="139">
        <f t="array" ref="Q116">TREND($E45:$F45,$E$22:$F$22,Q$93)</f>
        <v>1</v>
      </c>
      <c r="R116" s="43">
        <f t="array" ref="R116">TREND($E45:$F45,$E$22:$F$22,R$93)</f>
        <v>1</v>
      </c>
      <c r="S116" s="139">
        <f t="array" ref="S116">TREND($F45:$G45,$F$22:$G$22,S$93)</f>
        <v>1</v>
      </c>
      <c r="T116" s="139">
        <f t="array" ref="T116">TREND($F45:$G45,$F$22:$G$22,T$93)</f>
        <v>1</v>
      </c>
      <c r="U116" s="139">
        <f t="array" ref="U116">TREND($F45:$G45,$F$22:$G$22,U$93)</f>
        <v>1</v>
      </c>
      <c r="V116" s="139">
        <f t="array" ref="V116">TREND($F45:$G45,$F$22:$G$22,V$93)</f>
        <v>1</v>
      </c>
      <c r="W116" s="43">
        <f t="array" ref="W116">TREND($F45:$G45,$F$22:$G$22,W$93)</f>
        <v>1</v>
      </c>
      <c r="X116" s="139">
        <f t="array" ref="X116">TREND($G45:$H45,$G$22:$H$22,X$93)</f>
        <v>1</v>
      </c>
      <c r="Y116" s="139">
        <f t="array" ref="Y116">TREND($G45:$H45,$G$22:$H$22,Y$93)</f>
        <v>1</v>
      </c>
      <c r="Z116" s="139">
        <f t="array" ref="Z116">TREND($G45:$H45,$G$22:$H$22,Z$93)</f>
        <v>1</v>
      </c>
      <c r="AA116" s="139">
        <f t="array" ref="AA116">TREND($G45:$H45,$G$22:$H$22,AA$93)</f>
        <v>1</v>
      </c>
      <c r="AB116" s="43">
        <f t="array" ref="AB116">TREND($G45:$H45,$G$22:$H$22,AB$93)</f>
        <v>1</v>
      </c>
      <c r="AC116" s="139">
        <f t="array" ref="AC116">TREND($H45:$I45,$H$22:$I$22,AC$93)</f>
        <v>1</v>
      </c>
      <c r="AD116" s="139">
        <f t="array" ref="AD116">TREND($H45:$I45,$H$22:$I$22,AD$93)</f>
        <v>1</v>
      </c>
      <c r="AE116" s="139">
        <f t="array" ref="AE116">TREND($H45:$I45,$H$22:$I$22,AE$93)</f>
        <v>1</v>
      </c>
      <c r="AF116" s="139">
        <f t="array" ref="AF116">TREND($H45:$I45,$H$22:$I$22,AF$93)</f>
        <v>1</v>
      </c>
      <c r="AG116" s="43">
        <f t="array" ref="AG116">TREND($H45:$I45,$H$22:$I$22,AG$93)</f>
        <v>1</v>
      </c>
      <c r="AH116" s="139">
        <f t="array" ref="AH116">TREND($I45:$J45,$I$22:$J$22,AH$93)</f>
        <v>1</v>
      </c>
      <c r="AI116" s="139">
        <f t="array" ref="AI116">TREND($I45:$J45,$I$22:$J$22,AI$93)</f>
        <v>1</v>
      </c>
      <c r="AJ116" s="139">
        <f t="array" ref="AJ116">TREND($I45:$J45,$I$22:$J$22,AJ$93)</f>
        <v>1</v>
      </c>
      <c r="AK116" s="139">
        <f t="array" ref="AK116">TREND($I45:$J45,$I$22:$J$22,AK$93)</f>
        <v>1</v>
      </c>
      <c r="AL116" s="139">
        <f t="array" ref="AL116">TREND($I45:$J45,$I$22:$J$22,AL$93)</f>
        <v>1</v>
      </c>
    </row>
    <row r="117" spans="1:38" ht="15.75" customHeight="1">
      <c r="A117" s="139" t="str">
        <f t="shared" si="2"/>
        <v>other industries</v>
      </c>
      <c r="B117" s="139" t="str">
        <f t="shared" si="2"/>
        <v>CH4</v>
      </c>
      <c r="C117" s="139">
        <f t="array" ref="C117">TREND($C46:$D46,$C$22:$D$22,C$93)</f>
        <v>1</v>
      </c>
      <c r="D117" s="139">
        <f t="array" ref="D117">TREND($C46:$D46,$C$22:$D$22,D$93)</f>
        <v>1</v>
      </c>
      <c r="E117" s="139">
        <f t="array" ref="E117">TREND($C46:$D46,$C$22:$D$22,E$93)</f>
        <v>1</v>
      </c>
      <c r="F117" s="139">
        <f t="array" ref="F117">TREND($C46:$D46,$C$22:$D$22,F$93)</f>
        <v>1</v>
      </c>
      <c r="G117" s="139">
        <f t="array" ref="G117">TREND($C46:$D46,$C$22:$D$22,G$93)</f>
        <v>1</v>
      </c>
      <c r="H117" s="43">
        <f t="array" ref="H117">TREND($C46:$D46,$C$22:$D$22,H$93)</f>
        <v>1</v>
      </c>
      <c r="I117" s="139">
        <f t="array" ref="I117">TREND($D46:$E46,$D$22:$E$22,I$93)</f>
        <v>1</v>
      </c>
      <c r="J117" s="139">
        <f t="array" ref="J117">TREND($D46:$E46,$D$22:$E$22,J$93)</f>
        <v>1</v>
      </c>
      <c r="K117" s="139">
        <f t="array" ref="K117">TREND($D46:$E46,$D$22:$E$22,K$93)</f>
        <v>1</v>
      </c>
      <c r="L117" s="139">
        <f t="array" ref="L117">TREND($D46:$E46,$D$22:$E$22,L$93)</f>
        <v>1</v>
      </c>
      <c r="M117" s="43">
        <f t="array" ref="M117">TREND($D46:$E46,$D$22:$E$22,M$93)</f>
        <v>1</v>
      </c>
      <c r="N117" s="139">
        <f t="array" ref="N117">TREND($E46:$F46,$E$22:$F$22,N$93)</f>
        <v>1</v>
      </c>
      <c r="O117" s="139">
        <f t="array" ref="O117">TREND($E46:$F46,$E$22:$F$22,O$93)</f>
        <v>1</v>
      </c>
      <c r="P117" s="139">
        <f t="array" ref="P117">TREND($E46:$F46,$E$22:$F$22,P$93)</f>
        <v>1</v>
      </c>
      <c r="Q117" s="139">
        <f t="array" ref="Q117">TREND($E46:$F46,$E$22:$F$22,Q$93)</f>
        <v>1</v>
      </c>
      <c r="R117" s="43">
        <f t="array" ref="R117">TREND($E46:$F46,$E$22:$F$22,R$93)</f>
        <v>1</v>
      </c>
      <c r="S117" s="139">
        <f t="array" ref="S117">TREND($F46:$G46,$F$22:$G$22,S$93)</f>
        <v>1</v>
      </c>
      <c r="T117" s="139">
        <f t="array" ref="T117">TREND($F46:$G46,$F$22:$G$22,T$93)</f>
        <v>1</v>
      </c>
      <c r="U117" s="139">
        <f t="array" ref="U117">TREND($F46:$G46,$F$22:$G$22,U$93)</f>
        <v>1</v>
      </c>
      <c r="V117" s="139">
        <f t="array" ref="V117">TREND($F46:$G46,$F$22:$G$22,V$93)</f>
        <v>1</v>
      </c>
      <c r="W117" s="43">
        <f t="array" ref="W117">TREND($F46:$G46,$F$22:$G$22,W$93)</f>
        <v>1</v>
      </c>
      <c r="X117" s="139">
        <f t="array" ref="X117">TREND($G46:$H46,$G$22:$H$22,X$93)</f>
        <v>1</v>
      </c>
      <c r="Y117" s="139">
        <f t="array" ref="Y117">TREND($G46:$H46,$G$22:$H$22,Y$93)</f>
        <v>1</v>
      </c>
      <c r="Z117" s="139">
        <f t="array" ref="Z117">TREND($G46:$H46,$G$22:$H$22,Z$93)</f>
        <v>1</v>
      </c>
      <c r="AA117" s="139">
        <f t="array" ref="AA117">TREND($G46:$H46,$G$22:$H$22,AA$93)</f>
        <v>1</v>
      </c>
      <c r="AB117" s="43">
        <f t="array" ref="AB117">TREND($G46:$H46,$G$22:$H$22,AB$93)</f>
        <v>1</v>
      </c>
      <c r="AC117" s="139">
        <f t="array" ref="AC117">TREND($H46:$I46,$H$22:$I$22,AC$93)</f>
        <v>1</v>
      </c>
      <c r="AD117" s="139">
        <f t="array" ref="AD117">TREND($H46:$I46,$H$22:$I$22,AD$93)</f>
        <v>1</v>
      </c>
      <c r="AE117" s="139">
        <f t="array" ref="AE117">TREND($H46:$I46,$H$22:$I$22,AE$93)</f>
        <v>1</v>
      </c>
      <c r="AF117" s="139">
        <f t="array" ref="AF117">TREND($H46:$I46,$H$22:$I$22,AF$93)</f>
        <v>1</v>
      </c>
      <c r="AG117" s="43">
        <f t="array" ref="AG117">TREND($H46:$I46,$H$22:$I$22,AG$93)</f>
        <v>1</v>
      </c>
      <c r="AH117" s="139">
        <f t="array" ref="AH117">TREND($I46:$J46,$I$22:$J$22,AH$93)</f>
        <v>1</v>
      </c>
      <c r="AI117" s="139">
        <f t="array" ref="AI117">TREND($I46:$J46,$I$22:$J$22,AI$93)</f>
        <v>1</v>
      </c>
      <c r="AJ117" s="139">
        <f t="array" ref="AJ117">TREND($I46:$J46,$I$22:$J$22,AJ$93)</f>
        <v>1</v>
      </c>
      <c r="AK117" s="139">
        <f t="array" ref="AK117">TREND($I46:$J46,$I$22:$J$22,AK$93)</f>
        <v>1</v>
      </c>
      <c r="AL117" s="139">
        <f t="array" ref="AL117">TREND($I46:$J46,$I$22:$J$22,AL$93)</f>
        <v>1</v>
      </c>
    </row>
    <row r="118" spans="1:38" ht="15.75" customHeight="1">
      <c r="A118" s="139" t="str">
        <f t="shared" si="2"/>
        <v>other industries</v>
      </c>
      <c r="B118" s="139" t="str">
        <f t="shared" si="2"/>
        <v>N2O</v>
      </c>
      <c r="C118" s="139">
        <f t="array" ref="C118">TREND($C47:$D47,$C$22:$D$22,C$93)</f>
        <v>1</v>
      </c>
      <c r="D118" s="139">
        <f t="array" ref="D118">TREND($C47:$D47,$C$22:$D$22,D$93)</f>
        <v>1</v>
      </c>
      <c r="E118" s="139">
        <f t="array" ref="E118">TREND($C47:$D47,$C$22:$D$22,E$93)</f>
        <v>1</v>
      </c>
      <c r="F118" s="139">
        <f t="array" ref="F118">TREND($C47:$D47,$C$22:$D$22,F$93)</f>
        <v>1</v>
      </c>
      <c r="G118" s="139">
        <f t="array" ref="G118">TREND($C47:$D47,$C$22:$D$22,G$93)</f>
        <v>1</v>
      </c>
      <c r="H118" s="43">
        <f t="array" ref="H118">TREND($C47:$D47,$C$22:$D$22,H$93)</f>
        <v>1</v>
      </c>
      <c r="I118" s="139">
        <f t="array" ref="I118">TREND($D47:$E47,$D$22:$E$22,I$93)</f>
        <v>1</v>
      </c>
      <c r="J118" s="139">
        <f t="array" ref="J118">TREND($D47:$E47,$D$22:$E$22,J$93)</f>
        <v>1</v>
      </c>
      <c r="K118" s="139">
        <f t="array" ref="K118">TREND($D47:$E47,$D$22:$E$22,K$93)</f>
        <v>1</v>
      </c>
      <c r="L118" s="139">
        <f t="array" ref="L118">TREND($D47:$E47,$D$22:$E$22,L$93)</f>
        <v>1</v>
      </c>
      <c r="M118" s="43">
        <f t="array" ref="M118">TREND($D47:$E47,$D$22:$E$22,M$93)</f>
        <v>1</v>
      </c>
      <c r="N118" s="139">
        <f t="array" ref="N118">TREND($E47:$F47,$E$22:$F$22,N$93)</f>
        <v>1</v>
      </c>
      <c r="O118" s="139">
        <f t="array" ref="O118">TREND($E47:$F47,$E$22:$F$22,O$93)</f>
        <v>1</v>
      </c>
      <c r="P118" s="139">
        <f t="array" ref="P118">TREND($E47:$F47,$E$22:$F$22,P$93)</f>
        <v>1</v>
      </c>
      <c r="Q118" s="139">
        <f t="array" ref="Q118">TREND($E47:$F47,$E$22:$F$22,Q$93)</f>
        <v>1</v>
      </c>
      <c r="R118" s="43">
        <f t="array" ref="R118">TREND($E47:$F47,$E$22:$F$22,R$93)</f>
        <v>1</v>
      </c>
      <c r="S118" s="139">
        <f t="array" ref="S118">TREND($F47:$G47,$F$22:$G$22,S$93)</f>
        <v>1</v>
      </c>
      <c r="T118" s="139">
        <f t="array" ref="T118">TREND($F47:$G47,$F$22:$G$22,T$93)</f>
        <v>1</v>
      </c>
      <c r="U118" s="139">
        <f t="array" ref="U118">TREND($F47:$G47,$F$22:$G$22,U$93)</f>
        <v>1</v>
      </c>
      <c r="V118" s="139">
        <f t="array" ref="V118">TREND($F47:$G47,$F$22:$G$22,V$93)</f>
        <v>1</v>
      </c>
      <c r="W118" s="43">
        <f t="array" ref="W118">TREND($F47:$G47,$F$22:$G$22,W$93)</f>
        <v>1</v>
      </c>
      <c r="X118" s="139">
        <f t="array" ref="X118">TREND($G47:$H47,$G$22:$H$22,X$93)</f>
        <v>1</v>
      </c>
      <c r="Y118" s="139">
        <f t="array" ref="Y118">TREND($G47:$H47,$G$22:$H$22,Y$93)</f>
        <v>1</v>
      </c>
      <c r="Z118" s="139">
        <f t="array" ref="Z118">TREND($G47:$H47,$G$22:$H$22,Z$93)</f>
        <v>1</v>
      </c>
      <c r="AA118" s="139">
        <f t="array" ref="AA118">TREND($G47:$H47,$G$22:$H$22,AA$93)</f>
        <v>1</v>
      </c>
      <c r="AB118" s="43">
        <f t="array" ref="AB118">TREND($G47:$H47,$G$22:$H$22,AB$93)</f>
        <v>1</v>
      </c>
      <c r="AC118" s="139">
        <f t="array" ref="AC118">TREND($H47:$I47,$H$22:$I$22,AC$93)</f>
        <v>1</v>
      </c>
      <c r="AD118" s="139">
        <f t="array" ref="AD118">TREND($H47:$I47,$H$22:$I$22,AD$93)</f>
        <v>1</v>
      </c>
      <c r="AE118" s="139">
        <f t="array" ref="AE118">TREND($H47:$I47,$H$22:$I$22,AE$93)</f>
        <v>1</v>
      </c>
      <c r="AF118" s="139">
        <f t="array" ref="AF118">TREND($H47:$I47,$H$22:$I$22,AF$93)</f>
        <v>1</v>
      </c>
      <c r="AG118" s="43">
        <f t="array" ref="AG118">TREND($H47:$I47,$H$22:$I$22,AG$93)</f>
        <v>1</v>
      </c>
      <c r="AH118" s="139">
        <f t="array" ref="AH118">TREND($I47:$J47,$I$22:$J$22,AH$93)</f>
        <v>1</v>
      </c>
      <c r="AI118" s="139">
        <f t="array" ref="AI118">TREND($I47:$J47,$I$22:$J$22,AI$93)</f>
        <v>1</v>
      </c>
      <c r="AJ118" s="139">
        <f t="array" ref="AJ118">TREND($I47:$J47,$I$22:$J$22,AJ$93)</f>
        <v>1</v>
      </c>
      <c r="AK118" s="139">
        <f t="array" ref="AK118">TREND($I47:$J47,$I$22:$J$22,AK$93)</f>
        <v>1</v>
      </c>
      <c r="AL118" s="139">
        <f t="array" ref="AL118">TREND($I47:$J47,$I$22:$J$22,AL$93)</f>
        <v>1</v>
      </c>
    </row>
    <row r="119" spans="1:38" ht="15.75" customHeight="1">
      <c r="H119" s="3"/>
      <c r="M119" s="3"/>
      <c r="R119" s="3"/>
      <c r="W119" s="3"/>
      <c r="AB119" s="3"/>
      <c r="AG119" s="3"/>
    </row>
    <row r="120" spans="1:38" ht="15.75" customHeight="1"/>
    <row r="121" spans="1:38" ht="15.75" customHeight="1">
      <c r="A121" s="26" t="s">
        <v>674</v>
      </c>
      <c r="B121" s="27"/>
    </row>
    <row r="122" spans="1:38" ht="15.75" customHeight="1"/>
    <row r="123" spans="1:38" ht="15.75" customHeight="1">
      <c r="A123" s="44" t="str">
        <f t="array" ref="A123:Z160">TRANSPOSE(A93:AL118)</f>
        <v>Industry</v>
      </c>
      <c r="B123" s="45" t="str">
        <v>cement and other carbonates</v>
      </c>
      <c r="C123" s="45" t="str">
        <v>cement and other carbonates</v>
      </c>
      <c r="D123" s="45" t="str">
        <v>cement and other carbonates</v>
      </c>
      <c r="E123" s="45" t="str">
        <v>natural gas and petroleum systems</v>
      </c>
      <c r="F123" s="45" t="str">
        <v>natural gas and petroleum systems</v>
      </c>
      <c r="G123" s="45" t="str">
        <v>natural gas and petroleum systems</v>
      </c>
      <c r="H123" s="45" t="str">
        <v>iron and steel</v>
      </c>
      <c r="I123" s="45" t="str">
        <v>iron and steel</v>
      </c>
      <c r="J123" s="46" t="str">
        <v>iron and steel</v>
      </c>
      <c r="K123" s="46" t="str">
        <v>chemicals</v>
      </c>
      <c r="L123" s="46" t="str">
        <v>chemicals</v>
      </c>
      <c r="M123" s="46" t="str">
        <v>chemicals</v>
      </c>
      <c r="N123" s="46" t="str">
        <v>chemicals</v>
      </c>
      <c r="O123" s="46" t="str">
        <v>coal mining</v>
      </c>
      <c r="P123" s="46" t="str">
        <v>coal mining</v>
      </c>
      <c r="Q123" s="45" t="str">
        <v>coal mining</v>
      </c>
      <c r="R123" s="45" t="str">
        <v>waste management</v>
      </c>
      <c r="S123" s="45" t="str">
        <v>waste management</v>
      </c>
      <c r="T123" s="45" t="str">
        <v>waste management</v>
      </c>
      <c r="U123" s="45" t="str">
        <v>agriculture</v>
      </c>
      <c r="V123" s="45" t="str">
        <v>agriculture</v>
      </c>
      <c r="W123" s="45" t="str">
        <v>agriculture</v>
      </c>
      <c r="X123" s="45" t="str">
        <v>other industries</v>
      </c>
      <c r="Y123" s="45" t="str">
        <v>other industries</v>
      </c>
      <c r="Z123" s="45" t="str">
        <v>other industries</v>
      </c>
    </row>
    <row r="124" spans="1:38" ht="15.75" customHeight="1">
      <c r="A124" s="44" t="str">
        <v>Gas</v>
      </c>
      <c r="B124" s="44" t="str">
        <v>CO2</v>
      </c>
      <c r="C124" s="44" t="str">
        <v>CH4</v>
      </c>
      <c r="D124" s="44" t="str">
        <v>N2O</v>
      </c>
      <c r="E124" s="44" t="str">
        <v>CO2</v>
      </c>
      <c r="F124" s="44" t="str">
        <v>CH4</v>
      </c>
      <c r="G124" s="44" t="str">
        <v>N2O</v>
      </c>
      <c r="H124" s="44" t="str">
        <v>CO2</v>
      </c>
      <c r="I124" s="44" t="str">
        <v>CH4</v>
      </c>
      <c r="J124" s="44" t="str">
        <v>N2O</v>
      </c>
      <c r="K124" s="44" t="str">
        <v>CO2</v>
      </c>
      <c r="L124" s="44" t="str">
        <v>CH4</v>
      </c>
      <c r="M124" s="44" t="str">
        <v>N2O</v>
      </c>
      <c r="N124" s="44" t="str">
        <v>F-gases</v>
      </c>
      <c r="O124" s="44" t="str">
        <v>CO2</v>
      </c>
      <c r="P124" s="44" t="str">
        <v>CH4</v>
      </c>
      <c r="Q124" s="45" t="str">
        <v>N2O</v>
      </c>
      <c r="R124" s="45" t="str">
        <v>CO2</v>
      </c>
      <c r="S124" s="45" t="str">
        <v>CH4</v>
      </c>
      <c r="T124" s="45" t="str">
        <v>N2O</v>
      </c>
      <c r="U124" s="45" t="str">
        <v>CO2</v>
      </c>
      <c r="V124" s="45" t="str">
        <v>CH4</v>
      </c>
      <c r="W124" s="45" t="str">
        <v>N2O</v>
      </c>
      <c r="X124" s="45" t="str">
        <v>CO2</v>
      </c>
      <c r="Y124" s="45" t="str">
        <v>CH4</v>
      </c>
      <c r="Z124" s="45" t="str">
        <v>N2O</v>
      </c>
    </row>
    <row r="125" spans="1:38" ht="15.75" customHeight="1">
      <c r="A125" s="1">
        <v>2015</v>
      </c>
      <c r="B125" s="139">
        <v>1</v>
      </c>
      <c r="C125" s="139">
        <v>1</v>
      </c>
      <c r="D125" s="139">
        <v>1</v>
      </c>
      <c r="E125" s="139">
        <v>1</v>
      </c>
      <c r="F125" s="139">
        <v>1</v>
      </c>
      <c r="G125" s="139">
        <v>1</v>
      </c>
      <c r="H125" s="139">
        <v>1</v>
      </c>
      <c r="I125" s="139">
        <v>1</v>
      </c>
      <c r="J125" s="139">
        <v>1</v>
      </c>
      <c r="K125" s="139">
        <v>1</v>
      </c>
      <c r="L125" s="139">
        <v>1</v>
      </c>
      <c r="M125" s="139">
        <v>1</v>
      </c>
      <c r="N125" s="139">
        <v>1</v>
      </c>
      <c r="O125" s="139">
        <v>1</v>
      </c>
      <c r="P125" s="139">
        <v>1</v>
      </c>
      <c r="Q125" s="139">
        <v>1</v>
      </c>
      <c r="R125" s="139">
        <v>1</v>
      </c>
      <c r="S125" s="139">
        <v>1</v>
      </c>
      <c r="T125" s="139">
        <v>1</v>
      </c>
      <c r="U125" s="139">
        <v>1</v>
      </c>
      <c r="V125" s="139">
        <v>1</v>
      </c>
      <c r="W125" s="139">
        <v>1</v>
      </c>
      <c r="X125" s="139">
        <v>1</v>
      </c>
      <c r="Y125" s="139">
        <v>1</v>
      </c>
      <c r="Z125" s="139">
        <v>1</v>
      </c>
    </row>
    <row r="126" spans="1:38" ht="15.75" customHeight="1">
      <c r="A126" s="1">
        <v>2016</v>
      </c>
      <c r="B126" s="139">
        <v>1</v>
      </c>
      <c r="C126" s="139">
        <v>1</v>
      </c>
      <c r="D126" s="139">
        <v>1</v>
      </c>
      <c r="E126" s="139">
        <v>1</v>
      </c>
      <c r="F126" s="139">
        <v>1</v>
      </c>
      <c r="G126" s="139">
        <v>1</v>
      </c>
      <c r="H126" s="139">
        <v>1</v>
      </c>
      <c r="I126" s="139">
        <v>1</v>
      </c>
      <c r="J126" s="139">
        <v>1</v>
      </c>
      <c r="K126" s="139">
        <v>1</v>
      </c>
      <c r="L126" s="139">
        <v>1</v>
      </c>
      <c r="M126" s="139">
        <v>1</v>
      </c>
      <c r="N126" s="139">
        <v>1</v>
      </c>
      <c r="O126" s="139">
        <v>1</v>
      </c>
      <c r="P126" s="139">
        <v>1</v>
      </c>
      <c r="Q126" s="139">
        <v>1</v>
      </c>
      <c r="R126" s="139">
        <v>1</v>
      </c>
      <c r="S126" s="139">
        <v>1</v>
      </c>
      <c r="T126" s="139">
        <v>1</v>
      </c>
      <c r="U126" s="139">
        <v>1</v>
      </c>
      <c r="V126" s="139">
        <v>1</v>
      </c>
      <c r="W126" s="139">
        <v>1</v>
      </c>
      <c r="X126" s="139">
        <v>1</v>
      </c>
      <c r="Y126" s="139">
        <v>1</v>
      </c>
      <c r="Z126" s="139">
        <v>1</v>
      </c>
    </row>
    <row r="127" spans="1:38" ht="15.75" customHeight="1">
      <c r="A127" s="1">
        <v>2017</v>
      </c>
      <c r="B127" s="139">
        <v>1</v>
      </c>
      <c r="C127" s="139">
        <v>1</v>
      </c>
      <c r="D127" s="139">
        <v>1</v>
      </c>
      <c r="E127" s="139">
        <v>1</v>
      </c>
      <c r="F127" s="139">
        <v>1</v>
      </c>
      <c r="G127" s="139">
        <v>1</v>
      </c>
      <c r="H127" s="139">
        <v>1</v>
      </c>
      <c r="I127" s="139">
        <v>1</v>
      </c>
      <c r="J127" s="139">
        <v>1</v>
      </c>
      <c r="K127" s="139">
        <v>1</v>
      </c>
      <c r="L127" s="139">
        <v>1</v>
      </c>
      <c r="M127" s="139">
        <v>1</v>
      </c>
      <c r="N127" s="139">
        <v>1</v>
      </c>
      <c r="O127" s="139">
        <v>1</v>
      </c>
      <c r="P127" s="139">
        <v>1</v>
      </c>
      <c r="Q127" s="139">
        <v>1</v>
      </c>
      <c r="R127" s="139">
        <v>1</v>
      </c>
      <c r="S127" s="139">
        <v>1</v>
      </c>
      <c r="T127" s="139">
        <v>1</v>
      </c>
      <c r="U127" s="139">
        <v>1</v>
      </c>
      <c r="V127" s="139">
        <v>1</v>
      </c>
      <c r="W127" s="139">
        <v>1</v>
      </c>
      <c r="X127" s="139">
        <v>1</v>
      </c>
      <c r="Y127" s="139">
        <v>1</v>
      </c>
      <c r="Z127" s="139">
        <v>1</v>
      </c>
    </row>
    <row r="128" spans="1:38" ht="15.75" customHeight="1">
      <c r="A128" s="1">
        <v>2018</v>
      </c>
      <c r="B128" s="139">
        <v>1</v>
      </c>
      <c r="C128" s="139">
        <v>1</v>
      </c>
      <c r="D128" s="139">
        <v>1</v>
      </c>
      <c r="E128" s="139">
        <v>1</v>
      </c>
      <c r="F128" s="139">
        <v>1</v>
      </c>
      <c r="G128" s="139">
        <v>1</v>
      </c>
      <c r="H128" s="139">
        <v>1</v>
      </c>
      <c r="I128" s="139">
        <v>1</v>
      </c>
      <c r="J128" s="139">
        <v>1</v>
      </c>
      <c r="K128" s="139">
        <v>1</v>
      </c>
      <c r="L128" s="139">
        <v>1</v>
      </c>
      <c r="M128" s="139">
        <v>1</v>
      </c>
      <c r="N128" s="139">
        <v>1</v>
      </c>
      <c r="O128" s="139">
        <v>1</v>
      </c>
      <c r="P128" s="139">
        <v>1</v>
      </c>
      <c r="Q128" s="139">
        <v>1</v>
      </c>
      <c r="R128" s="139">
        <v>1</v>
      </c>
      <c r="S128" s="139">
        <v>1</v>
      </c>
      <c r="T128" s="139">
        <v>1</v>
      </c>
      <c r="U128" s="139">
        <v>1</v>
      </c>
      <c r="V128" s="139">
        <v>1</v>
      </c>
      <c r="W128" s="139">
        <v>1</v>
      </c>
      <c r="X128" s="139">
        <v>1</v>
      </c>
      <c r="Y128" s="139">
        <v>1</v>
      </c>
      <c r="Z128" s="139">
        <v>1</v>
      </c>
    </row>
    <row r="129" spans="1:26" ht="15.75" customHeight="1">
      <c r="A129" s="1">
        <v>2019</v>
      </c>
      <c r="B129" s="139">
        <v>1</v>
      </c>
      <c r="C129" s="139">
        <v>1</v>
      </c>
      <c r="D129" s="139">
        <v>1</v>
      </c>
      <c r="E129" s="139">
        <v>1</v>
      </c>
      <c r="F129" s="139">
        <v>1</v>
      </c>
      <c r="G129" s="139">
        <v>1</v>
      </c>
      <c r="H129" s="139">
        <v>1</v>
      </c>
      <c r="I129" s="139">
        <v>1</v>
      </c>
      <c r="J129" s="139">
        <v>1</v>
      </c>
      <c r="K129" s="139">
        <v>1</v>
      </c>
      <c r="L129" s="139">
        <v>1</v>
      </c>
      <c r="M129" s="139">
        <v>1</v>
      </c>
      <c r="N129" s="139">
        <v>1</v>
      </c>
      <c r="O129" s="139">
        <v>1</v>
      </c>
      <c r="P129" s="139">
        <v>1</v>
      </c>
      <c r="Q129" s="139">
        <v>1</v>
      </c>
      <c r="R129" s="139">
        <v>1</v>
      </c>
      <c r="S129" s="139">
        <v>1</v>
      </c>
      <c r="T129" s="139">
        <v>1</v>
      </c>
      <c r="U129" s="139">
        <v>1</v>
      </c>
      <c r="V129" s="139">
        <v>1</v>
      </c>
      <c r="W129" s="139">
        <v>1</v>
      </c>
      <c r="X129" s="139">
        <v>1</v>
      </c>
      <c r="Y129" s="139">
        <v>1</v>
      </c>
      <c r="Z129" s="139">
        <v>1</v>
      </c>
    </row>
    <row r="130" spans="1:26" ht="15.75" customHeight="1">
      <c r="A130" s="1">
        <v>2020</v>
      </c>
      <c r="B130" s="139">
        <v>1</v>
      </c>
      <c r="C130" s="139">
        <v>1</v>
      </c>
      <c r="D130" s="139">
        <v>1</v>
      </c>
      <c r="E130" s="139">
        <v>1</v>
      </c>
      <c r="F130" s="139">
        <v>1</v>
      </c>
      <c r="G130" s="139">
        <v>1</v>
      </c>
      <c r="H130" s="139">
        <v>1</v>
      </c>
      <c r="I130" s="139">
        <v>1</v>
      </c>
      <c r="J130" s="139">
        <v>1</v>
      </c>
      <c r="K130" s="139">
        <v>1</v>
      </c>
      <c r="L130" s="139">
        <v>1</v>
      </c>
      <c r="M130" s="139">
        <v>1</v>
      </c>
      <c r="N130" s="139">
        <v>1</v>
      </c>
      <c r="O130" s="139">
        <v>1</v>
      </c>
      <c r="P130" s="139">
        <v>1</v>
      </c>
      <c r="Q130" s="139">
        <v>1</v>
      </c>
      <c r="R130" s="139">
        <v>1</v>
      </c>
      <c r="S130" s="139">
        <v>1</v>
      </c>
      <c r="T130" s="139">
        <v>1</v>
      </c>
      <c r="U130" s="139">
        <v>1</v>
      </c>
      <c r="V130" s="139">
        <v>1</v>
      </c>
      <c r="W130" s="139">
        <v>1</v>
      </c>
      <c r="X130" s="139">
        <v>1</v>
      </c>
      <c r="Y130" s="139">
        <v>1</v>
      </c>
      <c r="Z130" s="139">
        <v>1</v>
      </c>
    </row>
    <row r="131" spans="1:26" ht="15.75" customHeight="1">
      <c r="A131" s="1">
        <v>2021</v>
      </c>
      <c r="B131" s="139">
        <v>1</v>
      </c>
      <c r="C131" s="139">
        <v>1</v>
      </c>
      <c r="D131" s="139">
        <v>1</v>
      </c>
      <c r="E131" s="139">
        <v>1</v>
      </c>
      <c r="F131" s="139">
        <v>1</v>
      </c>
      <c r="G131" s="139">
        <v>1</v>
      </c>
      <c r="H131" s="139">
        <v>1</v>
      </c>
      <c r="I131" s="139">
        <v>1</v>
      </c>
      <c r="J131" s="139">
        <v>1</v>
      </c>
      <c r="K131" s="139">
        <v>1</v>
      </c>
      <c r="L131" s="139">
        <v>1</v>
      </c>
      <c r="M131" s="139">
        <v>1</v>
      </c>
      <c r="N131" s="139">
        <v>1</v>
      </c>
      <c r="O131" s="139">
        <v>1</v>
      </c>
      <c r="P131" s="139">
        <v>1</v>
      </c>
      <c r="Q131" s="139">
        <v>1</v>
      </c>
      <c r="R131" s="139">
        <v>1</v>
      </c>
      <c r="S131" s="139">
        <v>1</v>
      </c>
      <c r="T131" s="139">
        <v>1</v>
      </c>
      <c r="U131" s="139">
        <v>1</v>
      </c>
      <c r="V131" s="139">
        <v>1</v>
      </c>
      <c r="W131" s="139">
        <v>1</v>
      </c>
      <c r="X131" s="139">
        <v>1</v>
      </c>
      <c r="Y131" s="139">
        <v>1</v>
      </c>
      <c r="Z131" s="139">
        <v>1</v>
      </c>
    </row>
    <row r="132" spans="1:26" ht="15.75" customHeight="1">
      <c r="A132" s="1">
        <v>2022</v>
      </c>
      <c r="B132" s="139">
        <v>1</v>
      </c>
      <c r="C132" s="139">
        <v>1</v>
      </c>
      <c r="D132" s="139">
        <v>1</v>
      </c>
      <c r="E132" s="139">
        <v>1</v>
      </c>
      <c r="F132" s="139">
        <v>1</v>
      </c>
      <c r="G132" s="139">
        <v>1</v>
      </c>
      <c r="H132" s="139">
        <v>1</v>
      </c>
      <c r="I132" s="139">
        <v>1</v>
      </c>
      <c r="J132" s="139">
        <v>1</v>
      </c>
      <c r="K132" s="139">
        <v>1</v>
      </c>
      <c r="L132" s="139">
        <v>1</v>
      </c>
      <c r="M132" s="139">
        <v>1</v>
      </c>
      <c r="N132" s="139">
        <v>1</v>
      </c>
      <c r="O132" s="139">
        <v>1</v>
      </c>
      <c r="P132" s="139">
        <v>1</v>
      </c>
      <c r="Q132" s="139">
        <v>1</v>
      </c>
      <c r="R132" s="139">
        <v>1</v>
      </c>
      <c r="S132" s="139">
        <v>1</v>
      </c>
      <c r="T132" s="139">
        <v>1</v>
      </c>
      <c r="U132" s="139">
        <v>1</v>
      </c>
      <c r="V132" s="139">
        <v>1</v>
      </c>
      <c r="W132" s="139">
        <v>1</v>
      </c>
      <c r="X132" s="139">
        <v>1</v>
      </c>
      <c r="Y132" s="139">
        <v>1</v>
      </c>
      <c r="Z132" s="139">
        <v>1</v>
      </c>
    </row>
    <row r="133" spans="1:26" ht="15.75" customHeight="1">
      <c r="A133" s="1">
        <v>2023</v>
      </c>
      <c r="B133" s="139">
        <v>1</v>
      </c>
      <c r="C133" s="139">
        <v>1</v>
      </c>
      <c r="D133" s="139">
        <v>1</v>
      </c>
      <c r="E133" s="139">
        <v>1</v>
      </c>
      <c r="F133" s="139">
        <v>1</v>
      </c>
      <c r="G133" s="139">
        <v>1</v>
      </c>
      <c r="H133" s="139">
        <v>1</v>
      </c>
      <c r="I133" s="139">
        <v>1</v>
      </c>
      <c r="J133" s="139">
        <v>1</v>
      </c>
      <c r="K133" s="139">
        <v>1</v>
      </c>
      <c r="L133" s="139">
        <v>1</v>
      </c>
      <c r="M133" s="139">
        <v>1</v>
      </c>
      <c r="N133" s="139">
        <v>1</v>
      </c>
      <c r="O133" s="139">
        <v>1</v>
      </c>
      <c r="P133" s="139">
        <v>1</v>
      </c>
      <c r="Q133" s="139">
        <v>1</v>
      </c>
      <c r="R133" s="139">
        <v>1</v>
      </c>
      <c r="S133" s="139">
        <v>1</v>
      </c>
      <c r="T133" s="139">
        <v>1</v>
      </c>
      <c r="U133" s="139">
        <v>1</v>
      </c>
      <c r="V133" s="139">
        <v>1</v>
      </c>
      <c r="W133" s="139">
        <v>1</v>
      </c>
      <c r="X133" s="139">
        <v>1</v>
      </c>
      <c r="Y133" s="139">
        <v>1</v>
      </c>
      <c r="Z133" s="139">
        <v>1</v>
      </c>
    </row>
    <row r="134" spans="1:26" ht="15.75" customHeight="1">
      <c r="A134" s="1">
        <v>2024</v>
      </c>
      <c r="B134" s="139">
        <v>1</v>
      </c>
      <c r="C134" s="139">
        <v>1</v>
      </c>
      <c r="D134" s="139">
        <v>1</v>
      </c>
      <c r="E134" s="139">
        <v>1</v>
      </c>
      <c r="F134" s="139">
        <v>1</v>
      </c>
      <c r="G134" s="139">
        <v>1</v>
      </c>
      <c r="H134" s="139">
        <v>1</v>
      </c>
      <c r="I134" s="139">
        <v>1</v>
      </c>
      <c r="J134" s="139">
        <v>1</v>
      </c>
      <c r="K134" s="139">
        <v>1</v>
      </c>
      <c r="L134" s="139">
        <v>1</v>
      </c>
      <c r="M134" s="139">
        <v>1</v>
      </c>
      <c r="N134" s="139">
        <v>1</v>
      </c>
      <c r="O134" s="139">
        <v>1</v>
      </c>
      <c r="P134" s="139">
        <v>1</v>
      </c>
      <c r="Q134" s="139">
        <v>1</v>
      </c>
      <c r="R134" s="139">
        <v>1</v>
      </c>
      <c r="S134" s="139">
        <v>1</v>
      </c>
      <c r="T134" s="139">
        <v>1</v>
      </c>
      <c r="U134" s="139">
        <v>1</v>
      </c>
      <c r="V134" s="139">
        <v>1</v>
      </c>
      <c r="W134" s="139">
        <v>1</v>
      </c>
      <c r="X134" s="139">
        <v>1</v>
      </c>
      <c r="Y134" s="139">
        <v>1</v>
      </c>
      <c r="Z134" s="139">
        <v>1</v>
      </c>
    </row>
    <row r="135" spans="1:26" ht="15.75" customHeight="1">
      <c r="A135" s="1">
        <v>2025</v>
      </c>
      <c r="B135" s="139">
        <v>1</v>
      </c>
      <c r="C135" s="139">
        <v>1</v>
      </c>
      <c r="D135" s="139">
        <v>1</v>
      </c>
      <c r="E135" s="139">
        <v>1</v>
      </c>
      <c r="F135" s="139">
        <v>1</v>
      </c>
      <c r="G135" s="139">
        <v>1</v>
      </c>
      <c r="H135" s="139">
        <v>1</v>
      </c>
      <c r="I135" s="139">
        <v>1</v>
      </c>
      <c r="J135" s="139">
        <v>1</v>
      </c>
      <c r="K135" s="139">
        <v>1</v>
      </c>
      <c r="L135" s="139">
        <v>1</v>
      </c>
      <c r="M135" s="139">
        <v>1</v>
      </c>
      <c r="N135" s="139">
        <v>1</v>
      </c>
      <c r="O135" s="139">
        <v>1</v>
      </c>
      <c r="P135" s="139">
        <v>1</v>
      </c>
      <c r="Q135" s="139">
        <v>1</v>
      </c>
      <c r="R135" s="139">
        <v>1</v>
      </c>
      <c r="S135" s="139">
        <v>1</v>
      </c>
      <c r="T135" s="139">
        <v>1</v>
      </c>
      <c r="U135" s="139">
        <v>1</v>
      </c>
      <c r="V135" s="139">
        <v>1</v>
      </c>
      <c r="W135" s="139">
        <v>1</v>
      </c>
      <c r="X135" s="139">
        <v>1</v>
      </c>
      <c r="Y135" s="139">
        <v>1</v>
      </c>
      <c r="Z135" s="139">
        <v>1</v>
      </c>
    </row>
    <row r="136" spans="1:26" ht="15.75" customHeight="1">
      <c r="A136" s="1">
        <v>2026</v>
      </c>
      <c r="B136" s="139">
        <v>1</v>
      </c>
      <c r="C136" s="139">
        <v>1</v>
      </c>
      <c r="D136" s="139">
        <v>1</v>
      </c>
      <c r="E136" s="139">
        <v>1</v>
      </c>
      <c r="F136" s="139">
        <v>1</v>
      </c>
      <c r="G136" s="139">
        <v>1</v>
      </c>
      <c r="H136" s="139">
        <v>1</v>
      </c>
      <c r="I136" s="139">
        <v>1</v>
      </c>
      <c r="J136" s="139">
        <v>1</v>
      </c>
      <c r="K136" s="139">
        <v>1</v>
      </c>
      <c r="L136" s="139">
        <v>1</v>
      </c>
      <c r="M136" s="139">
        <v>1</v>
      </c>
      <c r="N136" s="139">
        <v>1</v>
      </c>
      <c r="O136" s="139">
        <v>1</v>
      </c>
      <c r="P136" s="139">
        <v>1</v>
      </c>
      <c r="Q136" s="139">
        <v>1</v>
      </c>
      <c r="R136" s="139">
        <v>1</v>
      </c>
      <c r="S136" s="139">
        <v>1</v>
      </c>
      <c r="T136" s="139">
        <v>1</v>
      </c>
      <c r="U136" s="139">
        <v>1</v>
      </c>
      <c r="V136" s="139">
        <v>1</v>
      </c>
      <c r="W136" s="139">
        <v>1</v>
      </c>
      <c r="X136" s="139">
        <v>1</v>
      </c>
      <c r="Y136" s="139">
        <v>1</v>
      </c>
      <c r="Z136" s="139">
        <v>1</v>
      </c>
    </row>
    <row r="137" spans="1:26" ht="15.75" customHeight="1">
      <c r="A137" s="1">
        <v>2027</v>
      </c>
      <c r="B137" s="139">
        <v>1</v>
      </c>
      <c r="C137" s="139">
        <v>1</v>
      </c>
      <c r="D137" s="139">
        <v>1</v>
      </c>
      <c r="E137" s="139">
        <v>1</v>
      </c>
      <c r="F137" s="139">
        <v>1</v>
      </c>
      <c r="G137" s="139">
        <v>1</v>
      </c>
      <c r="H137" s="139">
        <v>1</v>
      </c>
      <c r="I137" s="139">
        <v>1</v>
      </c>
      <c r="J137" s="139">
        <v>1</v>
      </c>
      <c r="K137" s="139">
        <v>1</v>
      </c>
      <c r="L137" s="139">
        <v>1</v>
      </c>
      <c r="M137" s="139">
        <v>1</v>
      </c>
      <c r="N137" s="139">
        <v>1</v>
      </c>
      <c r="O137" s="139">
        <v>1</v>
      </c>
      <c r="P137" s="139">
        <v>1</v>
      </c>
      <c r="Q137" s="139">
        <v>1</v>
      </c>
      <c r="R137" s="139">
        <v>1</v>
      </c>
      <c r="S137" s="139">
        <v>1</v>
      </c>
      <c r="T137" s="139">
        <v>1</v>
      </c>
      <c r="U137" s="139">
        <v>1</v>
      </c>
      <c r="V137" s="139">
        <v>1</v>
      </c>
      <c r="W137" s="139">
        <v>1</v>
      </c>
      <c r="X137" s="139">
        <v>1</v>
      </c>
      <c r="Y137" s="139">
        <v>1</v>
      </c>
      <c r="Z137" s="139">
        <v>1</v>
      </c>
    </row>
    <row r="138" spans="1:26" ht="15.75" customHeight="1">
      <c r="A138" s="1">
        <v>2028</v>
      </c>
      <c r="B138" s="139">
        <v>1</v>
      </c>
      <c r="C138" s="139">
        <v>1</v>
      </c>
      <c r="D138" s="139">
        <v>1</v>
      </c>
      <c r="E138" s="139">
        <v>1</v>
      </c>
      <c r="F138" s="139">
        <v>1</v>
      </c>
      <c r="G138" s="139">
        <v>1</v>
      </c>
      <c r="H138" s="139">
        <v>1</v>
      </c>
      <c r="I138" s="139">
        <v>1</v>
      </c>
      <c r="J138" s="139">
        <v>1</v>
      </c>
      <c r="K138" s="139">
        <v>1</v>
      </c>
      <c r="L138" s="139">
        <v>1</v>
      </c>
      <c r="M138" s="139">
        <v>1</v>
      </c>
      <c r="N138" s="139">
        <v>1</v>
      </c>
      <c r="O138" s="139">
        <v>1</v>
      </c>
      <c r="P138" s="139">
        <v>1</v>
      </c>
      <c r="Q138" s="139">
        <v>1</v>
      </c>
      <c r="R138" s="139">
        <v>1</v>
      </c>
      <c r="S138" s="139">
        <v>1</v>
      </c>
      <c r="T138" s="139">
        <v>1</v>
      </c>
      <c r="U138" s="139">
        <v>1</v>
      </c>
      <c r="V138" s="139">
        <v>1</v>
      </c>
      <c r="W138" s="139">
        <v>1</v>
      </c>
      <c r="X138" s="139">
        <v>1</v>
      </c>
      <c r="Y138" s="139">
        <v>1</v>
      </c>
      <c r="Z138" s="139">
        <v>1</v>
      </c>
    </row>
    <row r="139" spans="1:26" ht="15.75" customHeight="1">
      <c r="A139" s="1">
        <v>2029</v>
      </c>
      <c r="B139" s="139">
        <v>1</v>
      </c>
      <c r="C139" s="139">
        <v>1</v>
      </c>
      <c r="D139" s="139">
        <v>1</v>
      </c>
      <c r="E139" s="139">
        <v>1</v>
      </c>
      <c r="F139" s="139">
        <v>1</v>
      </c>
      <c r="G139" s="139">
        <v>1</v>
      </c>
      <c r="H139" s="139">
        <v>1</v>
      </c>
      <c r="I139" s="139">
        <v>1</v>
      </c>
      <c r="J139" s="139">
        <v>1</v>
      </c>
      <c r="K139" s="139">
        <v>1</v>
      </c>
      <c r="L139" s="139">
        <v>1</v>
      </c>
      <c r="M139" s="139">
        <v>1</v>
      </c>
      <c r="N139" s="139">
        <v>1</v>
      </c>
      <c r="O139" s="139">
        <v>1</v>
      </c>
      <c r="P139" s="139">
        <v>1</v>
      </c>
      <c r="Q139" s="139">
        <v>1</v>
      </c>
      <c r="R139" s="139">
        <v>1</v>
      </c>
      <c r="S139" s="139">
        <v>1</v>
      </c>
      <c r="T139" s="139">
        <v>1</v>
      </c>
      <c r="U139" s="139">
        <v>1</v>
      </c>
      <c r="V139" s="139">
        <v>1</v>
      </c>
      <c r="W139" s="139">
        <v>1</v>
      </c>
      <c r="X139" s="139">
        <v>1</v>
      </c>
      <c r="Y139" s="139">
        <v>1</v>
      </c>
      <c r="Z139" s="139">
        <v>1</v>
      </c>
    </row>
    <row r="140" spans="1:26" ht="15.75" customHeight="1">
      <c r="A140" s="1">
        <v>2030</v>
      </c>
      <c r="B140" s="139">
        <v>1</v>
      </c>
      <c r="C140" s="139">
        <v>1</v>
      </c>
      <c r="D140" s="139">
        <v>1</v>
      </c>
      <c r="E140" s="139">
        <v>1</v>
      </c>
      <c r="F140" s="139">
        <v>1</v>
      </c>
      <c r="G140" s="139">
        <v>1</v>
      </c>
      <c r="H140" s="139">
        <v>1</v>
      </c>
      <c r="I140" s="139">
        <v>1</v>
      </c>
      <c r="J140" s="139">
        <v>1</v>
      </c>
      <c r="K140" s="139">
        <v>1</v>
      </c>
      <c r="L140" s="139">
        <v>1</v>
      </c>
      <c r="M140" s="139">
        <v>1</v>
      </c>
      <c r="N140" s="139">
        <v>1</v>
      </c>
      <c r="O140" s="139">
        <v>1</v>
      </c>
      <c r="P140" s="139">
        <v>1</v>
      </c>
      <c r="Q140" s="139">
        <v>1</v>
      </c>
      <c r="R140" s="139">
        <v>1</v>
      </c>
      <c r="S140" s="139">
        <v>1</v>
      </c>
      <c r="T140" s="139">
        <v>1</v>
      </c>
      <c r="U140" s="139">
        <v>1</v>
      </c>
      <c r="V140" s="139">
        <v>1</v>
      </c>
      <c r="W140" s="139">
        <v>1</v>
      </c>
      <c r="X140" s="139">
        <v>1</v>
      </c>
      <c r="Y140" s="139">
        <v>1</v>
      </c>
      <c r="Z140" s="139">
        <v>1</v>
      </c>
    </row>
    <row r="141" spans="1:26" ht="15.75" customHeight="1">
      <c r="A141" s="1">
        <v>2031</v>
      </c>
      <c r="B141" s="139">
        <v>1</v>
      </c>
      <c r="C141" s="139">
        <v>1</v>
      </c>
      <c r="D141" s="139">
        <v>1</v>
      </c>
      <c r="E141" s="139">
        <v>1</v>
      </c>
      <c r="F141" s="139">
        <v>1</v>
      </c>
      <c r="G141" s="139">
        <v>1</v>
      </c>
      <c r="H141" s="139">
        <v>1</v>
      </c>
      <c r="I141" s="139">
        <v>1</v>
      </c>
      <c r="J141" s="139">
        <v>1</v>
      </c>
      <c r="K141" s="139">
        <v>1</v>
      </c>
      <c r="L141" s="139">
        <v>1</v>
      </c>
      <c r="M141" s="139">
        <v>1</v>
      </c>
      <c r="N141" s="139">
        <v>1</v>
      </c>
      <c r="O141" s="139">
        <v>1</v>
      </c>
      <c r="P141" s="139">
        <v>1</v>
      </c>
      <c r="Q141" s="139">
        <v>1</v>
      </c>
      <c r="R141" s="139">
        <v>1</v>
      </c>
      <c r="S141" s="139">
        <v>1</v>
      </c>
      <c r="T141" s="139">
        <v>1</v>
      </c>
      <c r="U141" s="139">
        <v>1</v>
      </c>
      <c r="V141" s="139">
        <v>1</v>
      </c>
      <c r="W141" s="139">
        <v>1</v>
      </c>
      <c r="X141" s="139">
        <v>1</v>
      </c>
      <c r="Y141" s="139">
        <v>1</v>
      </c>
      <c r="Z141" s="139">
        <v>1</v>
      </c>
    </row>
    <row r="142" spans="1:26" ht="15.75" customHeight="1">
      <c r="A142" s="1">
        <v>2032</v>
      </c>
      <c r="B142" s="139">
        <v>1</v>
      </c>
      <c r="C142" s="139">
        <v>1</v>
      </c>
      <c r="D142" s="139">
        <v>1</v>
      </c>
      <c r="E142" s="139">
        <v>1</v>
      </c>
      <c r="F142" s="139">
        <v>1</v>
      </c>
      <c r="G142" s="139">
        <v>1</v>
      </c>
      <c r="H142" s="139">
        <v>1</v>
      </c>
      <c r="I142" s="139">
        <v>1</v>
      </c>
      <c r="J142" s="139">
        <v>1</v>
      </c>
      <c r="K142" s="139">
        <v>1</v>
      </c>
      <c r="L142" s="139">
        <v>1</v>
      </c>
      <c r="M142" s="139">
        <v>1</v>
      </c>
      <c r="N142" s="139">
        <v>1</v>
      </c>
      <c r="O142" s="139">
        <v>1</v>
      </c>
      <c r="P142" s="139">
        <v>1</v>
      </c>
      <c r="Q142" s="139">
        <v>1</v>
      </c>
      <c r="R142" s="139">
        <v>1</v>
      </c>
      <c r="S142" s="139">
        <v>1</v>
      </c>
      <c r="T142" s="139">
        <v>1</v>
      </c>
      <c r="U142" s="139">
        <v>1</v>
      </c>
      <c r="V142" s="139">
        <v>1</v>
      </c>
      <c r="W142" s="139">
        <v>1</v>
      </c>
      <c r="X142" s="139">
        <v>1</v>
      </c>
      <c r="Y142" s="139">
        <v>1</v>
      </c>
      <c r="Z142" s="139">
        <v>1</v>
      </c>
    </row>
    <row r="143" spans="1:26" ht="15.75" customHeight="1">
      <c r="A143" s="1">
        <v>2033</v>
      </c>
      <c r="B143" s="139">
        <v>1</v>
      </c>
      <c r="C143" s="139">
        <v>1</v>
      </c>
      <c r="D143" s="139">
        <v>1</v>
      </c>
      <c r="E143" s="139">
        <v>1</v>
      </c>
      <c r="F143" s="139">
        <v>1</v>
      </c>
      <c r="G143" s="139">
        <v>1</v>
      </c>
      <c r="H143" s="139">
        <v>1</v>
      </c>
      <c r="I143" s="139">
        <v>1</v>
      </c>
      <c r="J143" s="139">
        <v>1</v>
      </c>
      <c r="K143" s="139">
        <v>1</v>
      </c>
      <c r="L143" s="139">
        <v>1</v>
      </c>
      <c r="M143" s="139">
        <v>1</v>
      </c>
      <c r="N143" s="139">
        <v>1</v>
      </c>
      <c r="O143" s="139">
        <v>1</v>
      </c>
      <c r="P143" s="139">
        <v>1</v>
      </c>
      <c r="Q143" s="139">
        <v>1</v>
      </c>
      <c r="R143" s="139">
        <v>1</v>
      </c>
      <c r="S143" s="139">
        <v>1</v>
      </c>
      <c r="T143" s="139">
        <v>1</v>
      </c>
      <c r="U143" s="139">
        <v>1</v>
      </c>
      <c r="V143" s="139">
        <v>1</v>
      </c>
      <c r="W143" s="139">
        <v>1</v>
      </c>
      <c r="X143" s="139">
        <v>1</v>
      </c>
      <c r="Y143" s="139">
        <v>1</v>
      </c>
      <c r="Z143" s="139">
        <v>1</v>
      </c>
    </row>
    <row r="144" spans="1:26" ht="15.75" customHeight="1">
      <c r="A144" s="1">
        <v>2034</v>
      </c>
      <c r="B144" s="139">
        <v>1</v>
      </c>
      <c r="C144" s="139">
        <v>1</v>
      </c>
      <c r="D144" s="139">
        <v>1</v>
      </c>
      <c r="E144" s="139">
        <v>1</v>
      </c>
      <c r="F144" s="139">
        <v>1</v>
      </c>
      <c r="G144" s="139">
        <v>1</v>
      </c>
      <c r="H144" s="139">
        <v>1</v>
      </c>
      <c r="I144" s="139">
        <v>1</v>
      </c>
      <c r="J144" s="139">
        <v>1</v>
      </c>
      <c r="K144" s="139">
        <v>1</v>
      </c>
      <c r="L144" s="139">
        <v>1</v>
      </c>
      <c r="M144" s="139">
        <v>1</v>
      </c>
      <c r="N144" s="139">
        <v>1</v>
      </c>
      <c r="O144" s="139">
        <v>1</v>
      </c>
      <c r="P144" s="139">
        <v>1</v>
      </c>
      <c r="Q144" s="139">
        <v>1</v>
      </c>
      <c r="R144" s="139">
        <v>1</v>
      </c>
      <c r="S144" s="139">
        <v>1</v>
      </c>
      <c r="T144" s="139">
        <v>1</v>
      </c>
      <c r="U144" s="139">
        <v>1</v>
      </c>
      <c r="V144" s="139">
        <v>1</v>
      </c>
      <c r="W144" s="139">
        <v>1</v>
      </c>
      <c r="X144" s="139">
        <v>1</v>
      </c>
      <c r="Y144" s="139">
        <v>1</v>
      </c>
      <c r="Z144" s="139">
        <v>1</v>
      </c>
    </row>
    <row r="145" spans="1:26" ht="15.75" customHeight="1">
      <c r="A145" s="1">
        <v>2035</v>
      </c>
      <c r="B145" s="139">
        <v>1</v>
      </c>
      <c r="C145" s="139">
        <v>1</v>
      </c>
      <c r="D145" s="139">
        <v>1</v>
      </c>
      <c r="E145" s="139">
        <v>1</v>
      </c>
      <c r="F145" s="139">
        <v>1</v>
      </c>
      <c r="G145" s="139">
        <v>1</v>
      </c>
      <c r="H145" s="139">
        <v>1</v>
      </c>
      <c r="I145" s="139">
        <v>1</v>
      </c>
      <c r="J145" s="139">
        <v>1</v>
      </c>
      <c r="K145" s="139">
        <v>1</v>
      </c>
      <c r="L145" s="139">
        <v>1</v>
      </c>
      <c r="M145" s="139">
        <v>1</v>
      </c>
      <c r="N145" s="139">
        <v>1</v>
      </c>
      <c r="O145" s="139">
        <v>1</v>
      </c>
      <c r="P145" s="139">
        <v>1</v>
      </c>
      <c r="Q145" s="139">
        <v>1</v>
      </c>
      <c r="R145" s="139">
        <v>1</v>
      </c>
      <c r="S145" s="139">
        <v>1</v>
      </c>
      <c r="T145" s="139">
        <v>1</v>
      </c>
      <c r="U145" s="139">
        <v>1</v>
      </c>
      <c r="V145" s="139">
        <v>1</v>
      </c>
      <c r="W145" s="139">
        <v>1</v>
      </c>
      <c r="X145" s="139">
        <v>1</v>
      </c>
      <c r="Y145" s="139">
        <v>1</v>
      </c>
      <c r="Z145" s="139">
        <v>1</v>
      </c>
    </row>
    <row r="146" spans="1:26" ht="15.75" customHeight="1">
      <c r="A146" s="1">
        <v>2036</v>
      </c>
      <c r="B146" s="139">
        <v>1</v>
      </c>
      <c r="C146" s="139">
        <v>1</v>
      </c>
      <c r="D146" s="139">
        <v>1</v>
      </c>
      <c r="E146" s="139">
        <v>1</v>
      </c>
      <c r="F146" s="139">
        <v>1</v>
      </c>
      <c r="G146" s="139">
        <v>1</v>
      </c>
      <c r="H146" s="139">
        <v>1</v>
      </c>
      <c r="I146" s="139">
        <v>1</v>
      </c>
      <c r="J146" s="139">
        <v>1</v>
      </c>
      <c r="K146" s="139">
        <v>1</v>
      </c>
      <c r="L146" s="139">
        <v>1</v>
      </c>
      <c r="M146" s="139">
        <v>1</v>
      </c>
      <c r="N146" s="139">
        <v>1</v>
      </c>
      <c r="O146" s="139">
        <v>1</v>
      </c>
      <c r="P146" s="139">
        <v>1</v>
      </c>
      <c r="Q146" s="139">
        <v>1</v>
      </c>
      <c r="R146" s="139">
        <v>1</v>
      </c>
      <c r="S146" s="139">
        <v>1</v>
      </c>
      <c r="T146" s="139">
        <v>1</v>
      </c>
      <c r="U146" s="139">
        <v>1</v>
      </c>
      <c r="V146" s="139">
        <v>1</v>
      </c>
      <c r="W146" s="139">
        <v>1</v>
      </c>
      <c r="X146" s="139">
        <v>1</v>
      </c>
      <c r="Y146" s="139">
        <v>1</v>
      </c>
      <c r="Z146" s="139">
        <v>1</v>
      </c>
    </row>
    <row r="147" spans="1:26" ht="15.75" customHeight="1">
      <c r="A147" s="1">
        <v>2037</v>
      </c>
      <c r="B147" s="139">
        <v>1</v>
      </c>
      <c r="C147" s="139">
        <v>1</v>
      </c>
      <c r="D147" s="139">
        <v>1</v>
      </c>
      <c r="E147" s="139">
        <v>1</v>
      </c>
      <c r="F147" s="139">
        <v>1</v>
      </c>
      <c r="G147" s="139">
        <v>1</v>
      </c>
      <c r="H147" s="139">
        <v>1</v>
      </c>
      <c r="I147" s="139">
        <v>1</v>
      </c>
      <c r="J147" s="139">
        <v>1</v>
      </c>
      <c r="K147" s="139">
        <v>1</v>
      </c>
      <c r="L147" s="139">
        <v>1</v>
      </c>
      <c r="M147" s="139">
        <v>1</v>
      </c>
      <c r="N147" s="139">
        <v>1</v>
      </c>
      <c r="O147" s="139">
        <v>1</v>
      </c>
      <c r="P147" s="139">
        <v>1</v>
      </c>
      <c r="Q147" s="139">
        <v>1</v>
      </c>
      <c r="R147" s="139">
        <v>1</v>
      </c>
      <c r="S147" s="139">
        <v>1</v>
      </c>
      <c r="T147" s="139">
        <v>1</v>
      </c>
      <c r="U147" s="139">
        <v>1</v>
      </c>
      <c r="V147" s="139">
        <v>1</v>
      </c>
      <c r="W147" s="139">
        <v>1</v>
      </c>
      <c r="X147" s="139">
        <v>1</v>
      </c>
      <c r="Y147" s="139">
        <v>1</v>
      </c>
      <c r="Z147" s="139">
        <v>1</v>
      </c>
    </row>
    <row r="148" spans="1:26" ht="15.75" customHeight="1">
      <c r="A148" s="1">
        <v>2038</v>
      </c>
      <c r="B148" s="139">
        <v>1</v>
      </c>
      <c r="C148" s="139">
        <v>1</v>
      </c>
      <c r="D148" s="139">
        <v>1</v>
      </c>
      <c r="E148" s="139">
        <v>1</v>
      </c>
      <c r="F148" s="139">
        <v>1</v>
      </c>
      <c r="G148" s="139">
        <v>1</v>
      </c>
      <c r="H148" s="139">
        <v>1</v>
      </c>
      <c r="I148" s="139">
        <v>1</v>
      </c>
      <c r="J148" s="139">
        <v>1</v>
      </c>
      <c r="K148" s="139">
        <v>1</v>
      </c>
      <c r="L148" s="139">
        <v>1</v>
      </c>
      <c r="M148" s="139">
        <v>1</v>
      </c>
      <c r="N148" s="139">
        <v>1</v>
      </c>
      <c r="O148" s="139">
        <v>1</v>
      </c>
      <c r="P148" s="139">
        <v>1</v>
      </c>
      <c r="Q148" s="139">
        <v>1</v>
      </c>
      <c r="R148" s="139">
        <v>1</v>
      </c>
      <c r="S148" s="139">
        <v>1</v>
      </c>
      <c r="T148" s="139">
        <v>1</v>
      </c>
      <c r="U148" s="139">
        <v>1</v>
      </c>
      <c r="V148" s="139">
        <v>1</v>
      </c>
      <c r="W148" s="139">
        <v>1</v>
      </c>
      <c r="X148" s="139">
        <v>1</v>
      </c>
      <c r="Y148" s="139">
        <v>1</v>
      </c>
      <c r="Z148" s="139">
        <v>1</v>
      </c>
    </row>
    <row r="149" spans="1:26" ht="15.75" customHeight="1">
      <c r="A149" s="1">
        <v>2039</v>
      </c>
      <c r="B149" s="139">
        <v>1</v>
      </c>
      <c r="C149" s="139">
        <v>1</v>
      </c>
      <c r="D149" s="139">
        <v>1</v>
      </c>
      <c r="E149" s="139">
        <v>1</v>
      </c>
      <c r="F149" s="139">
        <v>1</v>
      </c>
      <c r="G149" s="139">
        <v>1</v>
      </c>
      <c r="H149" s="139">
        <v>1</v>
      </c>
      <c r="I149" s="139">
        <v>1</v>
      </c>
      <c r="J149" s="139">
        <v>1</v>
      </c>
      <c r="K149" s="139">
        <v>1</v>
      </c>
      <c r="L149" s="139">
        <v>1</v>
      </c>
      <c r="M149" s="139">
        <v>1</v>
      </c>
      <c r="N149" s="139">
        <v>1</v>
      </c>
      <c r="O149" s="139">
        <v>1</v>
      </c>
      <c r="P149" s="139">
        <v>1</v>
      </c>
      <c r="Q149" s="139">
        <v>1</v>
      </c>
      <c r="R149" s="139">
        <v>1</v>
      </c>
      <c r="S149" s="139">
        <v>1</v>
      </c>
      <c r="T149" s="139">
        <v>1</v>
      </c>
      <c r="U149" s="139">
        <v>1</v>
      </c>
      <c r="V149" s="139">
        <v>1</v>
      </c>
      <c r="W149" s="139">
        <v>1</v>
      </c>
      <c r="X149" s="139">
        <v>1</v>
      </c>
      <c r="Y149" s="139">
        <v>1</v>
      </c>
      <c r="Z149" s="139">
        <v>1</v>
      </c>
    </row>
    <row r="150" spans="1:26" ht="15.75" customHeight="1">
      <c r="A150" s="1">
        <v>2040</v>
      </c>
      <c r="B150" s="139">
        <v>1</v>
      </c>
      <c r="C150" s="139">
        <v>1</v>
      </c>
      <c r="D150" s="139">
        <v>1</v>
      </c>
      <c r="E150" s="139">
        <v>1</v>
      </c>
      <c r="F150" s="139">
        <v>1</v>
      </c>
      <c r="G150" s="139">
        <v>1</v>
      </c>
      <c r="H150" s="139">
        <v>1</v>
      </c>
      <c r="I150" s="139">
        <v>1</v>
      </c>
      <c r="J150" s="139">
        <v>1</v>
      </c>
      <c r="K150" s="139">
        <v>1</v>
      </c>
      <c r="L150" s="139">
        <v>1</v>
      </c>
      <c r="M150" s="139">
        <v>1</v>
      </c>
      <c r="N150" s="139">
        <v>1</v>
      </c>
      <c r="O150" s="139">
        <v>1</v>
      </c>
      <c r="P150" s="139">
        <v>1</v>
      </c>
      <c r="Q150" s="139">
        <v>1</v>
      </c>
      <c r="R150" s="139">
        <v>1</v>
      </c>
      <c r="S150" s="139">
        <v>1</v>
      </c>
      <c r="T150" s="139">
        <v>1</v>
      </c>
      <c r="U150" s="139">
        <v>1</v>
      </c>
      <c r="V150" s="139">
        <v>1</v>
      </c>
      <c r="W150" s="139">
        <v>1</v>
      </c>
      <c r="X150" s="139">
        <v>1</v>
      </c>
      <c r="Y150" s="139">
        <v>1</v>
      </c>
      <c r="Z150" s="139">
        <v>1</v>
      </c>
    </row>
    <row r="151" spans="1:26" ht="15.75" customHeight="1">
      <c r="A151" s="1">
        <v>2041</v>
      </c>
      <c r="B151" s="139">
        <v>1</v>
      </c>
      <c r="C151" s="139">
        <v>1</v>
      </c>
      <c r="D151" s="139">
        <v>1</v>
      </c>
      <c r="E151" s="139">
        <v>1</v>
      </c>
      <c r="F151" s="139">
        <v>1</v>
      </c>
      <c r="G151" s="139">
        <v>1</v>
      </c>
      <c r="H151" s="139">
        <v>1</v>
      </c>
      <c r="I151" s="139">
        <v>1</v>
      </c>
      <c r="J151" s="139">
        <v>1</v>
      </c>
      <c r="K151" s="139">
        <v>1</v>
      </c>
      <c r="L151" s="139">
        <v>1</v>
      </c>
      <c r="M151" s="139">
        <v>1</v>
      </c>
      <c r="N151" s="139">
        <v>1</v>
      </c>
      <c r="O151" s="139">
        <v>1</v>
      </c>
      <c r="P151" s="139">
        <v>1</v>
      </c>
      <c r="Q151" s="139">
        <v>1</v>
      </c>
      <c r="R151" s="139">
        <v>1</v>
      </c>
      <c r="S151" s="139">
        <v>1</v>
      </c>
      <c r="T151" s="139">
        <v>1</v>
      </c>
      <c r="U151" s="139">
        <v>1</v>
      </c>
      <c r="V151" s="139">
        <v>1</v>
      </c>
      <c r="W151" s="139">
        <v>1</v>
      </c>
      <c r="X151" s="139">
        <v>1</v>
      </c>
      <c r="Y151" s="139">
        <v>1</v>
      </c>
      <c r="Z151" s="139">
        <v>1</v>
      </c>
    </row>
    <row r="152" spans="1:26" ht="15.75" customHeight="1">
      <c r="A152" s="1">
        <v>2042</v>
      </c>
      <c r="B152" s="139">
        <v>1</v>
      </c>
      <c r="C152" s="139">
        <v>1</v>
      </c>
      <c r="D152" s="139">
        <v>1</v>
      </c>
      <c r="E152" s="139">
        <v>1</v>
      </c>
      <c r="F152" s="139">
        <v>1</v>
      </c>
      <c r="G152" s="139">
        <v>1</v>
      </c>
      <c r="H152" s="139">
        <v>1</v>
      </c>
      <c r="I152" s="139">
        <v>1</v>
      </c>
      <c r="J152" s="139">
        <v>1</v>
      </c>
      <c r="K152" s="139">
        <v>1</v>
      </c>
      <c r="L152" s="139">
        <v>1</v>
      </c>
      <c r="M152" s="139">
        <v>1</v>
      </c>
      <c r="N152" s="139">
        <v>1</v>
      </c>
      <c r="O152" s="139">
        <v>1</v>
      </c>
      <c r="P152" s="139">
        <v>1</v>
      </c>
      <c r="Q152" s="139">
        <v>1</v>
      </c>
      <c r="R152" s="139">
        <v>1</v>
      </c>
      <c r="S152" s="139">
        <v>1</v>
      </c>
      <c r="T152" s="139">
        <v>1</v>
      </c>
      <c r="U152" s="139">
        <v>1</v>
      </c>
      <c r="V152" s="139">
        <v>1</v>
      </c>
      <c r="W152" s="139">
        <v>1</v>
      </c>
      <c r="X152" s="139">
        <v>1</v>
      </c>
      <c r="Y152" s="139">
        <v>1</v>
      </c>
      <c r="Z152" s="139">
        <v>1</v>
      </c>
    </row>
    <row r="153" spans="1:26" ht="15.75" customHeight="1">
      <c r="A153" s="1">
        <v>2043</v>
      </c>
      <c r="B153" s="139">
        <v>1</v>
      </c>
      <c r="C153" s="139">
        <v>1</v>
      </c>
      <c r="D153" s="139">
        <v>1</v>
      </c>
      <c r="E153" s="139">
        <v>1</v>
      </c>
      <c r="F153" s="139">
        <v>1</v>
      </c>
      <c r="G153" s="139">
        <v>1</v>
      </c>
      <c r="H153" s="139">
        <v>1</v>
      </c>
      <c r="I153" s="139">
        <v>1</v>
      </c>
      <c r="J153" s="139">
        <v>1</v>
      </c>
      <c r="K153" s="139">
        <v>1</v>
      </c>
      <c r="L153" s="139">
        <v>1</v>
      </c>
      <c r="M153" s="139">
        <v>1</v>
      </c>
      <c r="N153" s="139">
        <v>1</v>
      </c>
      <c r="O153" s="139">
        <v>1</v>
      </c>
      <c r="P153" s="139">
        <v>1</v>
      </c>
      <c r="Q153" s="139">
        <v>1</v>
      </c>
      <c r="R153" s="139">
        <v>1</v>
      </c>
      <c r="S153" s="139">
        <v>1</v>
      </c>
      <c r="T153" s="139">
        <v>1</v>
      </c>
      <c r="U153" s="139">
        <v>1</v>
      </c>
      <c r="V153" s="139">
        <v>1</v>
      </c>
      <c r="W153" s="139">
        <v>1</v>
      </c>
      <c r="X153" s="139">
        <v>1</v>
      </c>
      <c r="Y153" s="139">
        <v>1</v>
      </c>
      <c r="Z153" s="139">
        <v>1</v>
      </c>
    </row>
    <row r="154" spans="1:26" ht="15.75" customHeight="1">
      <c r="A154" s="1">
        <v>2044</v>
      </c>
      <c r="B154" s="139">
        <v>1</v>
      </c>
      <c r="C154" s="139">
        <v>1</v>
      </c>
      <c r="D154" s="139">
        <v>1</v>
      </c>
      <c r="E154" s="139">
        <v>1</v>
      </c>
      <c r="F154" s="139">
        <v>1</v>
      </c>
      <c r="G154" s="139">
        <v>1</v>
      </c>
      <c r="H154" s="139">
        <v>1</v>
      </c>
      <c r="I154" s="139">
        <v>1</v>
      </c>
      <c r="J154" s="139">
        <v>1</v>
      </c>
      <c r="K154" s="139">
        <v>1</v>
      </c>
      <c r="L154" s="139">
        <v>1</v>
      </c>
      <c r="M154" s="139">
        <v>1</v>
      </c>
      <c r="N154" s="139">
        <v>1</v>
      </c>
      <c r="O154" s="139">
        <v>1</v>
      </c>
      <c r="P154" s="139">
        <v>1</v>
      </c>
      <c r="Q154" s="139">
        <v>1</v>
      </c>
      <c r="R154" s="139">
        <v>1</v>
      </c>
      <c r="S154" s="139">
        <v>1</v>
      </c>
      <c r="T154" s="139">
        <v>1</v>
      </c>
      <c r="U154" s="139">
        <v>1</v>
      </c>
      <c r="V154" s="139">
        <v>1</v>
      </c>
      <c r="W154" s="139">
        <v>1</v>
      </c>
      <c r="X154" s="139">
        <v>1</v>
      </c>
      <c r="Y154" s="139">
        <v>1</v>
      </c>
      <c r="Z154" s="139">
        <v>1</v>
      </c>
    </row>
    <row r="155" spans="1:26" ht="15.75" customHeight="1">
      <c r="A155" s="1">
        <v>2045</v>
      </c>
      <c r="B155" s="139">
        <v>1</v>
      </c>
      <c r="C155" s="139">
        <v>1</v>
      </c>
      <c r="D155" s="139">
        <v>1</v>
      </c>
      <c r="E155" s="139">
        <v>1</v>
      </c>
      <c r="F155" s="139">
        <v>1</v>
      </c>
      <c r="G155" s="139">
        <v>1</v>
      </c>
      <c r="H155" s="139">
        <v>1</v>
      </c>
      <c r="I155" s="139">
        <v>1</v>
      </c>
      <c r="J155" s="139">
        <v>1</v>
      </c>
      <c r="K155" s="139">
        <v>1</v>
      </c>
      <c r="L155" s="139">
        <v>1</v>
      </c>
      <c r="M155" s="139">
        <v>1</v>
      </c>
      <c r="N155" s="139">
        <v>1</v>
      </c>
      <c r="O155" s="139">
        <v>1</v>
      </c>
      <c r="P155" s="139">
        <v>1</v>
      </c>
      <c r="Q155" s="139">
        <v>1</v>
      </c>
      <c r="R155" s="139">
        <v>1</v>
      </c>
      <c r="S155" s="139">
        <v>1</v>
      </c>
      <c r="T155" s="139">
        <v>1</v>
      </c>
      <c r="U155" s="139">
        <v>1</v>
      </c>
      <c r="V155" s="139">
        <v>1</v>
      </c>
      <c r="W155" s="139">
        <v>1</v>
      </c>
      <c r="X155" s="139">
        <v>1</v>
      </c>
      <c r="Y155" s="139">
        <v>1</v>
      </c>
      <c r="Z155" s="139">
        <v>1</v>
      </c>
    </row>
    <row r="156" spans="1:26" ht="15.75" customHeight="1">
      <c r="A156" s="1">
        <v>2046</v>
      </c>
      <c r="B156" s="139">
        <v>1</v>
      </c>
      <c r="C156" s="139">
        <v>1</v>
      </c>
      <c r="D156" s="139">
        <v>1</v>
      </c>
      <c r="E156" s="139">
        <v>1</v>
      </c>
      <c r="F156" s="139">
        <v>1</v>
      </c>
      <c r="G156" s="139">
        <v>1</v>
      </c>
      <c r="H156" s="139">
        <v>1</v>
      </c>
      <c r="I156" s="139">
        <v>1</v>
      </c>
      <c r="J156" s="139">
        <v>1</v>
      </c>
      <c r="K156" s="139">
        <v>1</v>
      </c>
      <c r="L156" s="139">
        <v>1</v>
      </c>
      <c r="M156" s="139">
        <v>1</v>
      </c>
      <c r="N156" s="139">
        <v>1</v>
      </c>
      <c r="O156" s="139">
        <v>1</v>
      </c>
      <c r="P156" s="139">
        <v>1</v>
      </c>
      <c r="Q156" s="139">
        <v>1</v>
      </c>
      <c r="R156" s="139">
        <v>1</v>
      </c>
      <c r="S156" s="139">
        <v>1</v>
      </c>
      <c r="T156" s="139">
        <v>1</v>
      </c>
      <c r="U156" s="139">
        <v>1</v>
      </c>
      <c r="V156" s="139">
        <v>1</v>
      </c>
      <c r="W156" s="139">
        <v>1</v>
      </c>
      <c r="X156" s="139">
        <v>1</v>
      </c>
      <c r="Y156" s="139">
        <v>1</v>
      </c>
      <c r="Z156" s="139">
        <v>1</v>
      </c>
    </row>
    <row r="157" spans="1:26" ht="15.75" customHeight="1">
      <c r="A157" s="1">
        <v>2047</v>
      </c>
      <c r="B157" s="139">
        <v>1</v>
      </c>
      <c r="C157" s="139">
        <v>1</v>
      </c>
      <c r="D157" s="139">
        <v>1</v>
      </c>
      <c r="E157" s="139">
        <v>1</v>
      </c>
      <c r="F157" s="139">
        <v>1</v>
      </c>
      <c r="G157" s="139">
        <v>1</v>
      </c>
      <c r="H157" s="139">
        <v>1</v>
      </c>
      <c r="I157" s="139">
        <v>1</v>
      </c>
      <c r="J157" s="139">
        <v>1</v>
      </c>
      <c r="K157" s="139">
        <v>1</v>
      </c>
      <c r="L157" s="139">
        <v>1</v>
      </c>
      <c r="M157" s="139">
        <v>1</v>
      </c>
      <c r="N157" s="139">
        <v>1</v>
      </c>
      <c r="O157" s="139">
        <v>1</v>
      </c>
      <c r="P157" s="139">
        <v>1</v>
      </c>
      <c r="Q157" s="139">
        <v>1</v>
      </c>
      <c r="R157" s="139">
        <v>1</v>
      </c>
      <c r="S157" s="139">
        <v>1</v>
      </c>
      <c r="T157" s="139">
        <v>1</v>
      </c>
      <c r="U157" s="139">
        <v>1</v>
      </c>
      <c r="V157" s="139">
        <v>1</v>
      </c>
      <c r="W157" s="139">
        <v>1</v>
      </c>
      <c r="X157" s="139">
        <v>1</v>
      </c>
      <c r="Y157" s="139">
        <v>1</v>
      </c>
      <c r="Z157" s="139">
        <v>1</v>
      </c>
    </row>
    <row r="158" spans="1:26" ht="15.75" customHeight="1">
      <c r="A158" s="1">
        <v>2048</v>
      </c>
      <c r="B158" s="139">
        <v>1</v>
      </c>
      <c r="C158" s="139">
        <v>1</v>
      </c>
      <c r="D158" s="139">
        <v>1</v>
      </c>
      <c r="E158" s="139">
        <v>1</v>
      </c>
      <c r="F158" s="139">
        <v>1</v>
      </c>
      <c r="G158" s="139">
        <v>1</v>
      </c>
      <c r="H158" s="139">
        <v>1</v>
      </c>
      <c r="I158" s="139">
        <v>1</v>
      </c>
      <c r="J158" s="139">
        <v>1</v>
      </c>
      <c r="K158" s="139">
        <v>1</v>
      </c>
      <c r="L158" s="139">
        <v>1</v>
      </c>
      <c r="M158" s="139">
        <v>1</v>
      </c>
      <c r="N158" s="139">
        <v>1</v>
      </c>
      <c r="O158" s="139">
        <v>1</v>
      </c>
      <c r="P158" s="139">
        <v>1</v>
      </c>
      <c r="Q158" s="139">
        <v>1</v>
      </c>
      <c r="R158" s="139">
        <v>1</v>
      </c>
      <c r="S158" s="139">
        <v>1</v>
      </c>
      <c r="T158" s="139">
        <v>1</v>
      </c>
      <c r="U158" s="139">
        <v>1</v>
      </c>
      <c r="V158" s="139">
        <v>1</v>
      </c>
      <c r="W158" s="139">
        <v>1</v>
      </c>
      <c r="X158" s="139">
        <v>1</v>
      </c>
      <c r="Y158" s="139">
        <v>1</v>
      </c>
      <c r="Z158" s="139">
        <v>1</v>
      </c>
    </row>
    <row r="159" spans="1:26" ht="15.75" customHeight="1">
      <c r="A159" s="1">
        <v>2049</v>
      </c>
      <c r="B159" s="139">
        <v>1</v>
      </c>
      <c r="C159" s="139">
        <v>1</v>
      </c>
      <c r="D159" s="139">
        <v>1</v>
      </c>
      <c r="E159" s="139">
        <v>1</v>
      </c>
      <c r="F159" s="139">
        <v>1</v>
      </c>
      <c r="G159" s="139">
        <v>1</v>
      </c>
      <c r="H159" s="139">
        <v>1</v>
      </c>
      <c r="I159" s="139">
        <v>1</v>
      </c>
      <c r="J159" s="139">
        <v>1</v>
      </c>
      <c r="K159" s="139">
        <v>1</v>
      </c>
      <c r="L159" s="139">
        <v>1</v>
      </c>
      <c r="M159" s="139">
        <v>1</v>
      </c>
      <c r="N159" s="139">
        <v>1</v>
      </c>
      <c r="O159" s="139">
        <v>1</v>
      </c>
      <c r="P159" s="139">
        <v>1</v>
      </c>
      <c r="Q159" s="139">
        <v>1</v>
      </c>
      <c r="R159" s="139">
        <v>1</v>
      </c>
      <c r="S159" s="139">
        <v>1</v>
      </c>
      <c r="T159" s="139">
        <v>1</v>
      </c>
      <c r="U159" s="139">
        <v>1</v>
      </c>
      <c r="V159" s="139">
        <v>1</v>
      </c>
      <c r="W159" s="139">
        <v>1</v>
      </c>
      <c r="X159" s="139">
        <v>1</v>
      </c>
      <c r="Y159" s="139">
        <v>1</v>
      </c>
      <c r="Z159" s="139">
        <v>1</v>
      </c>
    </row>
    <row r="160" spans="1:26" ht="15.75" customHeight="1">
      <c r="A160" s="1">
        <v>2050</v>
      </c>
      <c r="B160" s="139">
        <v>1</v>
      </c>
      <c r="C160" s="139">
        <v>1</v>
      </c>
      <c r="D160" s="139">
        <v>1</v>
      </c>
      <c r="E160" s="139">
        <v>1</v>
      </c>
      <c r="F160" s="139">
        <v>1</v>
      </c>
      <c r="G160" s="139">
        <v>1</v>
      </c>
      <c r="H160" s="139">
        <v>1</v>
      </c>
      <c r="I160" s="139">
        <v>1</v>
      </c>
      <c r="J160" s="139">
        <v>1</v>
      </c>
      <c r="K160" s="139">
        <v>1</v>
      </c>
      <c r="L160" s="139">
        <v>1</v>
      </c>
      <c r="M160" s="139">
        <v>1</v>
      </c>
      <c r="N160" s="139">
        <v>1</v>
      </c>
      <c r="O160" s="139">
        <v>1</v>
      </c>
      <c r="P160" s="139">
        <v>1</v>
      </c>
      <c r="Q160" s="139">
        <v>1</v>
      </c>
      <c r="R160" s="139">
        <v>1</v>
      </c>
      <c r="S160" s="139">
        <v>1</v>
      </c>
      <c r="T160" s="139">
        <v>1</v>
      </c>
      <c r="U160" s="139">
        <v>1</v>
      </c>
      <c r="V160" s="139">
        <v>1</v>
      </c>
      <c r="W160" s="139">
        <v>1</v>
      </c>
      <c r="X160" s="139">
        <v>1</v>
      </c>
      <c r="Y160" s="139">
        <v>1</v>
      </c>
      <c r="Z160" s="139">
        <v>1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373"/>
  <sheetViews>
    <sheetView zoomScale="106" zoomScaleNormal="106" workbookViewId="0">
      <pane ySplit="1" topLeftCell="A2" activePane="bottomLeft" state="frozen"/>
      <selection pane="bottomLeft" activeCell="I2" sqref="I2"/>
    </sheetView>
  </sheetViews>
  <sheetFormatPr defaultColWidth="12.625" defaultRowHeight="15" customHeight="1"/>
  <cols>
    <col min="1" max="1" width="14.625" style="149" customWidth="1"/>
    <col min="2" max="2" width="19.375" style="149" customWidth="1"/>
    <col min="3" max="3" width="12" style="149" customWidth="1"/>
    <col min="4" max="4" width="12.375" style="149" customWidth="1"/>
    <col min="5" max="6" width="7.625" style="149" customWidth="1"/>
    <col min="7" max="7" width="12.125" style="149" customWidth="1"/>
    <col min="8" max="8" width="10" style="149" customWidth="1"/>
    <col min="9" max="9" width="19.5" style="149" customWidth="1"/>
    <col min="10" max="10" width="30.375" style="149" customWidth="1"/>
    <col min="11" max="11" width="23.125" style="149" customWidth="1"/>
  </cols>
  <sheetData>
    <row r="1" spans="1:11">
      <c r="A1" s="1" t="s">
        <v>675</v>
      </c>
      <c r="B1" s="1" t="s">
        <v>676</v>
      </c>
      <c r="C1" s="1" t="s">
        <v>677</v>
      </c>
      <c r="D1" s="1" t="s">
        <v>678</v>
      </c>
      <c r="E1" s="1" t="s">
        <v>679</v>
      </c>
      <c r="F1" s="1" t="s">
        <v>680</v>
      </c>
      <c r="G1" s="1" t="s">
        <v>681</v>
      </c>
      <c r="H1" s="1" t="s">
        <v>682</v>
      </c>
      <c r="I1" s="1" t="s">
        <v>683</v>
      </c>
      <c r="J1" s="4" t="s">
        <v>684</v>
      </c>
      <c r="K1" s="4" t="s">
        <v>685</v>
      </c>
    </row>
    <row r="2" spans="1:11">
      <c r="A2" s="139" t="s">
        <v>220</v>
      </c>
      <c r="B2" s="139" t="s">
        <v>686</v>
      </c>
      <c r="C2" s="139" t="s">
        <v>687</v>
      </c>
      <c r="E2" s="139" t="s">
        <v>188</v>
      </c>
      <c r="F2" s="139">
        <v>1990</v>
      </c>
      <c r="G2" s="139" t="s">
        <v>688</v>
      </c>
      <c r="H2" s="139">
        <v>250.461688976071</v>
      </c>
      <c r="I2" s="139">
        <v>222.7259985861034</v>
      </c>
      <c r="J2" s="33" t="s">
        <v>642</v>
      </c>
      <c r="K2" s="33" t="s">
        <v>188</v>
      </c>
    </row>
    <row r="3" spans="1:11">
      <c r="A3" s="139" t="s">
        <v>220</v>
      </c>
      <c r="B3" s="139" t="s">
        <v>686</v>
      </c>
      <c r="C3" s="139" t="s">
        <v>687</v>
      </c>
      <c r="E3" s="139" t="s">
        <v>188</v>
      </c>
      <c r="F3" s="139">
        <v>1991</v>
      </c>
      <c r="G3" s="139" t="s">
        <v>688</v>
      </c>
      <c r="H3" s="139">
        <v>247.82430855345299</v>
      </c>
      <c r="I3" s="139">
        <v>220.38067706934581</v>
      </c>
      <c r="J3" s="33" t="s">
        <v>642</v>
      </c>
      <c r="K3" s="33" t="s">
        <v>188</v>
      </c>
    </row>
    <row r="4" spans="1:11">
      <c r="A4" s="139" t="s">
        <v>220</v>
      </c>
      <c r="B4" s="139" t="s">
        <v>686</v>
      </c>
      <c r="C4" s="139" t="s">
        <v>687</v>
      </c>
      <c r="E4" s="139" t="s">
        <v>188</v>
      </c>
      <c r="F4" s="139">
        <v>1992</v>
      </c>
      <c r="G4" s="139" t="s">
        <v>688</v>
      </c>
      <c r="H4" s="139">
        <v>249.449307102962</v>
      </c>
      <c r="I4" s="139">
        <v>221.82572611505009</v>
      </c>
      <c r="J4" s="33" t="s">
        <v>642</v>
      </c>
      <c r="K4" s="33" t="s">
        <v>188</v>
      </c>
    </row>
    <row r="5" spans="1:11">
      <c r="A5" s="139" t="s">
        <v>220</v>
      </c>
      <c r="B5" s="139" t="s">
        <v>686</v>
      </c>
      <c r="C5" s="139" t="s">
        <v>687</v>
      </c>
      <c r="E5" s="139" t="s">
        <v>188</v>
      </c>
      <c r="F5" s="139">
        <v>1993</v>
      </c>
      <c r="G5" s="139" t="s">
        <v>688</v>
      </c>
      <c r="H5" s="139">
        <v>257.86716919990499</v>
      </c>
      <c r="I5" s="139">
        <v>229.31140885226449</v>
      </c>
      <c r="J5" s="33" t="s">
        <v>642</v>
      </c>
      <c r="K5" s="33" t="s">
        <v>188</v>
      </c>
    </row>
    <row r="6" spans="1:11">
      <c r="A6" s="139" t="s">
        <v>220</v>
      </c>
      <c r="B6" s="139" t="s">
        <v>686</v>
      </c>
      <c r="C6" s="139" t="s">
        <v>687</v>
      </c>
      <c r="E6" s="139" t="s">
        <v>188</v>
      </c>
      <c r="F6" s="139">
        <v>1994</v>
      </c>
      <c r="G6" s="139" t="s">
        <v>688</v>
      </c>
      <c r="H6" s="139">
        <v>244.949185483885</v>
      </c>
      <c r="I6" s="139">
        <v>217.82394011150851</v>
      </c>
      <c r="J6" s="33" t="s">
        <v>642</v>
      </c>
      <c r="K6" s="33" t="s">
        <v>188</v>
      </c>
    </row>
    <row r="7" spans="1:11">
      <c r="A7" s="139" t="s">
        <v>220</v>
      </c>
      <c r="B7" s="139" t="s">
        <v>686</v>
      </c>
      <c r="C7" s="139" t="s">
        <v>687</v>
      </c>
      <c r="E7" s="139" t="s">
        <v>188</v>
      </c>
      <c r="F7" s="139">
        <v>1995</v>
      </c>
      <c r="G7" s="139" t="s">
        <v>688</v>
      </c>
      <c r="H7" s="139">
        <v>251.267406555462</v>
      </c>
      <c r="I7" s="139">
        <v>223.4424924067028</v>
      </c>
      <c r="J7" s="33" t="s">
        <v>642</v>
      </c>
      <c r="K7" s="33" t="s">
        <v>188</v>
      </c>
    </row>
    <row r="8" spans="1:11">
      <c r="A8" s="139" t="s">
        <v>220</v>
      </c>
      <c r="B8" s="139" t="s">
        <v>686</v>
      </c>
      <c r="C8" s="139" t="s">
        <v>687</v>
      </c>
      <c r="E8" s="139" t="s">
        <v>188</v>
      </c>
      <c r="F8" s="139">
        <v>1996</v>
      </c>
      <c r="G8" s="139" t="s">
        <v>688</v>
      </c>
      <c r="H8" s="139">
        <v>256.01923155996201</v>
      </c>
      <c r="I8" s="139">
        <v>227.66810860197961</v>
      </c>
      <c r="J8" s="33" t="s">
        <v>642</v>
      </c>
      <c r="K8" s="33" t="s">
        <v>188</v>
      </c>
    </row>
    <row r="9" spans="1:11">
      <c r="A9" s="139" t="s">
        <v>220</v>
      </c>
      <c r="B9" s="139" t="s">
        <v>686</v>
      </c>
      <c r="C9" s="139" t="s">
        <v>687</v>
      </c>
      <c r="E9" s="139" t="s">
        <v>188</v>
      </c>
      <c r="F9" s="139">
        <v>1997</v>
      </c>
      <c r="G9" s="139" t="s">
        <v>688</v>
      </c>
      <c r="H9" s="139">
        <v>252.28042354507599</v>
      </c>
      <c r="I9" s="139">
        <v>224.34332966256761</v>
      </c>
      <c r="J9" s="33" t="s">
        <v>642</v>
      </c>
      <c r="K9" s="33" t="s">
        <v>188</v>
      </c>
    </row>
    <row r="10" spans="1:11">
      <c r="A10" s="139" t="s">
        <v>220</v>
      </c>
      <c r="B10" s="139" t="s">
        <v>686</v>
      </c>
      <c r="C10" s="139" t="s">
        <v>687</v>
      </c>
      <c r="E10" s="139" t="s">
        <v>188</v>
      </c>
      <c r="F10" s="139">
        <v>1998</v>
      </c>
      <c r="G10" s="139" t="s">
        <v>688</v>
      </c>
      <c r="H10" s="139">
        <v>270.852856006617</v>
      </c>
      <c r="I10" s="139">
        <v>240.85908336158889</v>
      </c>
      <c r="J10" s="33" t="s">
        <v>642</v>
      </c>
      <c r="K10" s="33" t="s">
        <v>188</v>
      </c>
    </row>
    <row r="11" spans="1:11">
      <c r="A11" s="139" t="s">
        <v>220</v>
      </c>
      <c r="B11" s="139" t="s">
        <v>686</v>
      </c>
      <c r="C11" s="139" t="s">
        <v>687</v>
      </c>
      <c r="E11" s="139" t="s">
        <v>188</v>
      </c>
      <c r="F11" s="139">
        <v>1999</v>
      </c>
      <c r="G11" s="139" t="s">
        <v>688</v>
      </c>
      <c r="H11" s="139">
        <v>248.30780743667199</v>
      </c>
      <c r="I11" s="139">
        <v>220.8106341299264</v>
      </c>
      <c r="J11" s="33" t="s">
        <v>642</v>
      </c>
      <c r="K11" s="33" t="s">
        <v>188</v>
      </c>
    </row>
    <row r="12" spans="1:11">
      <c r="A12" s="139" t="s">
        <v>220</v>
      </c>
      <c r="B12" s="139" t="s">
        <v>686</v>
      </c>
      <c r="C12" s="139" t="s">
        <v>687</v>
      </c>
      <c r="E12" s="139" t="s">
        <v>188</v>
      </c>
      <c r="F12" s="139">
        <v>2000</v>
      </c>
      <c r="G12" s="139" t="s">
        <v>688</v>
      </c>
      <c r="H12" s="139">
        <v>246.61634750323699</v>
      </c>
      <c r="I12" s="139">
        <v>219.30648351797919</v>
      </c>
      <c r="J12" s="33" t="s">
        <v>642</v>
      </c>
      <c r="K12" s="33" t="s">
        <v>188</v>
      </c>
    </row>
    <row r="13" spans="1:11">
      <c r="A13" s="139" t="s">
        <v>220</v>
      </c>
      <c r="B13" s="139" t="s">
        <v>686</v>
      </c>
      <c r="C13" s="139" t="s">
        <v>687</v>
      </c>
      <c r="E13" s="139" t="s">
        <v>188</v>
      </c>
      <c r="F13" s="139">
        <v>2001</v>
      </c>
      <c r="G13" s="139" t="s">
        <v>688</v>
      </c>
      <c r="H13" s="139">
        <v>254.93951597178099</v>
      </c>
      <c r="I13" s="139">
        <v>226.7079588339663</v>
      </c>
      <c r="J13" s="33" t="s">
        <v>642</v>
      </c>
      <c r="K13" s="33" t="s">
        <v>188</v>
      </c>
    </row>
    <row r="14" spans="1:11">
      <c r="A14" s="139" t="s">
        <v>220</v>
      </c>
      <c r="B14" s="139" t="s">
        <v>686</v>
      </c>
      <c r="C14" s="139" t="s">
        <v>687</v>
      </c>
      <c r="E14" s="139" t="s">
        <v>188</v>
      </c>
      <c r="F14" s="139">
        <v>2002</v>
      </c>
      <c r="G14" s="139" t="s">
        <v>688</v>
      </c>
      <c r="H14" s="139">
        <v>252.551220726655</v>
      </c>
      <c r="I14" s="139">
        <v>224.58413923679049</v>
      </c>
      <c r="J14" s="33" t="s">
        <v>642</v>
      </c>
      <c r="K14" s="33" t="s">
        <v>188</v>
      </c>
    </row>
    <row r="15" spans="1:11">
      <c r="A15" s="139" t="s">
        <v>220</v>
      </c>
      <c r="B15" s="139" t="s">
        <v>686</v>
      </c>
      <c r="C15" s="139" t="s">
        <v>687</v>
      </c>
      <c r="E15" s="139" t="s">
        <v>188</v>
      </c>
      <c r="F15" s="139">
        <v>2003</v>
      </c>
      <c r="G15" s="139" t="s">
        <v>688</v>
      </c>
      <c r="H15" s="139">
        <v>257.21177186460699</v>
      </c>
      <c r="I15" s="139">
        <v>228.72858907423111</v>
      </c>
      <c r="J15" s="33" t="s">
        <v>642</v>
      </c>
      <c r="K15" s="33" t="s">
        <v>188</v>
      </c>
    </row>
    <row r="16" spans="1:11">
      <c r="A16" s="139" t="s">
        <v>220</v>
      </c>
      <c r="B16" s="139" t="s">
        <v>686</v>
      </c>
      <c r="C16" s="139" t="s">
        <v>687</v>
      </c>
      <c r="E16" s="139" t="s">
        <v>188</v>
      </c>
      <c r="F16" s="139">
        <v>2004</v>
      </c>
      <c r="G16" s="139" t="s">
        <v>688</v>
      </c>
      <c r="H16" s="139">
        <v>280.46004731247399</v>
      </c>
      <c r="I16" s="139">
        <v>249.4023910664618</v>
      </c>
      <c r="J16" s="33" t="s">
        <v>642</v>
      </c>
      <c r="K16" s="33" t="s">
        <v>188</v>
      </c>
    </row>
    <row r="17" spans="1:11">
      <c r="A17" s="139" t="s">
        <v>220</v>
      </c>
      <c r="B17" s="139" t="s">
        <v>686</v>
      </c>
      <c r="C17" s="139" t="s">
        <v>687</v>
      </c>
      <c r="E17" s="139" t="s">
        <v>188</v>
      </c>
      <c r="F17" s="139">
        <v>2005</v>
      </c>
      <c r="G17" s="139" t="s">
        <v>688</v>
      </c>
      <c r="H17" s="139">
        <v>253.476636115666</v>
      </c>
      <c r="I17" s="139">
        <v>225.4070757404412</v>
      </c>
      <c r="J17" s="33" t="s">
        <v>642</v>
      </c>
      <c r="K17" s="33" t="s">
        <v>188</v>
      </c>
    </row>
    <row r="18" spans="1:11">
      <c r="A18" s="139" t="s">
        <v>220</v>
      </c>
      <c r="B18" s="139" t="s">
        <v>686</v>
      </c>
      <c r="C18" s="139" t="s">
        <v>687</v>
      </c>
      <c r="E18" s="139" t="s">
        <v>188</v>
      </c>
      <c r="F18" s="139">
        <v>2006</v>
      </c>
      <c r="G18" s="139" t="s">
        <v>688</v>
      </c>
      <c r="H18" s="139">
        <v>262.56086901205902</v>
      </c>
      <c r="I18" s="139">
        <v>233.48533653756931</v>
      </c>
      <c r="J18" s="33" t="s">
        <v>642</v>
      </c>
      <c r="K18" s="33" t="s">
        <v>188</v>
      </c>
    </row>
    <row r="19" spans="1:11">
      <c r="A19" s="139" t="s">
        <v>220</v>
      </c>
      <c r="B19" s="139" t="s">
        <v>686</v>
      </c>
      <c r="C19" s="139" t="s">
        <v>687</v>
      </c>
      <c r="E19" s="139" t="s">
        <v>188</v>
      </c>
      <c r="F19" s="139">
        <v>2007</v>
      </c>
      <c r="G19" s="139" t="s">
        <v>688</v>
      </c>
      <c r="H19" s="139">
        <v>270.46843095143703</v>
      </c>
      <c r="I19" s="139">
        <v>240.51722886621079</v>
      </c>
      <c r="J19" s="33" t="s">
        <v>642</v>
      </c>
      <c r="K19" s="33" t="s">
        <v>188</v>
      </c>
    </row>
    <row r="20" spans="1:11">
      <c r="A20" s="139" t="s">
        <v>220</v>
      </c>
      <c r="B20" s="139" t="s">
        <v>686</v>
      </c>
      <c r="C20" s="139" t="s">
        <v>687</v>
      </c>
      <c r="E20" s="139" t="s">
        <v>188</v>
      </c>
      <c r="F20" s="139">
        <v>2008</v>
      </c>
      <c r="G20" s="139" t="s">
        <v>688</v>
      </c>
      <c r="H20" s="139">
        <v>265.58893832159998</v>
      </c>
      <c r="I20" s="139">
        <v>236.178082735651</v>
      </c>
      <c r="J20" s="33" t="s">
        <v>642</v>
      </c>
      <c r="K20" s="33" t="s">
        <v>188</v>
      </c>
    </row>
    <row r="21" spans="1:11" ht="15.75" customHeight="1">
      <c r="A21" s="139" t="s">
        <v>220</v>
      </c>
      <c r="B21" s="139" t="s">
        <v>686</v>
      </c>
      <c r="C21" s="139" t="s">
        <v>687</v>
      </c>
      <c r="E21" s="139" t="s">
        <v>188</v>
      </c>
      <c r="F21" s="139">
        <v>2009</v>
      </c>
      <c r="G21" s="139" t="s">
        <v>688</v>
      </c>
      <c r="H21" s="139">
        <v>270.20372169471102</v>
      </c>
      <c r="I21" s="139">
        <v>240.28183305066591</v>
      </c>
      <c r="J21" s="33" t="s">
        <v>642</v>
      </c>
      <c r="K21" s="33" t="s">
        <v>188</v>
      </c>
    </row>
    <row r="22" spans="1:11" ht="15.75" customHeight="1">
      <c r="A22" s="139" t="s">
        <v>220</v>
      </c>
      <c r="B22" s="139" t="s">
        <v>686</v>
      </c>
      <c r="C22" s="139" t="s">
        <v>687</v>
      </c>
      <c r="E22" s="139" t="s">
        <v>188</v>
      </c>
      <c r="F22" s="139">
        <v>2010</v>
      </c>
      <c r="G22" s="139" t="s">
        <v>688</v>
      </c>
      <c r="H22" s="139">
        <v>274.255012406486</v>
      </c>
      <c r="I22" s="139">
        <v>243.8844908983852</v>
      </c>
      <c r="J22" s="33" t="s">
        <v>642</v>
      </c>
      <c r="K22" s="33" t="s">
        <v>188</v>
      </c>
    </row>
    <row r="23" spans="1:11" ht="15.75" customHeight="1">
      <c r="A23" s="139" t="s">
        <v>220</v>
      </c>
      <c r="B23" s="139" t="s">
        <v>686</v>
      </c>
      <c r="C23" s="139" t="s">
        <v>687</v>
      </c>
      <c r="E23" s="139" t="s">
        <v>188</v>
      </c>
      <c r="F23" s="139">
        <v>2011</v>
      </c>
      <c r="G23" s="139" t="s">
        <v>688</v>
      </c>
      <c r="H23" s="139">
        <v>263.93813092322802</v>
      </c>
      <c r="I23" s="139">
        <v>234.71008286797121</v>
      </c>
      <c r="J23" s="33" t="s">
        <v>642</v>
      </c>
      <c r="K23" s="33" t="s">
        <v>188</v>
      </c>
    </row>
    <row r="24" spans="1:11" ht="15.75" customHeight="1">
      <c r="A24" s="139" t="s">
        <v>220</v>
      </c>
      <c r="B24" s="139" t="s">
        <v>686</v>
      </c>
      <c r="C24" s="139" t="s">
        <v>687</v>
      </c>
      <c r="E24" s="139" t="s">
        <v>188</v>
      </c>
      <c r="F24" s="139">
        <v>2012</v>
      </c>
      <c r="G24" s="139" t="s">
        <v>688</v>
      </c>
      <c r="H24" s="139">
        <v>247.905664190153</v>
      </c>
      <c r="I24" s="139">
        <v>220.4530235248005</v>
      </c>
      <c r="J24" s="33" t="s">
        <v>642</v>
      </c>
      <c r="K24" s="33" t="s">
        <v>188</v>
      </c>
    </row>
    <row r="25" spans="1:11" ht="15.75" customHeight="1">
      <c r="A25" s="139" t="s">
        <v>220</v>
      </c>
      <c r="B25" s="139" t="s">
        <v>686</v>
      </c>
      <c r="C25" s="139" t="s">
        <v>687</v>
      </c>
      <c r="E25" s="139" t="s">
        <v>188</v>
      </c>
      <c r="F25" s="139">
        <v>2013</v>
      </c>
      <c r="G25" s="139" t="s">
        <v>688</v>
      </c>
      <c r="H25" s="139">
        <v>276.60645923913597</v>
      </c>
      <c r="I25" s="139">
        <v>245.97554261198329</v>
      </c>
      <c r="J25" s="33" t="s">
        <v>642</v>
      </c>
      <c r="K25" s="33" t="s">
        <v>188</v>
      </c>
    </row>
    <row r="26" spans="1:11" ht="15.75" customHeight="1">
      <c r="A26" s="139" t="s">
        <v>220</v>
      </c>
      <c r="B26" s="139" t="s">
        <v>686</v>
      </c>
      <c r="C26" s="139" t="s">
        <v>687</v>
      </c>
      <c r="E26" s="139" t="s">
        <v>188</v>
      </c>
      <c r="F26" s="139">
        <v>2014</v>
      </c>
      <c r="G26" s="139" t="s">
        <v>688</v>
      </c>
      <c r="H26" s="139">
        <v>274.01114478283699</v>
      </c>
      <c r="I26" s="139">
        <v>243.66762874983829</v>
      </c>
      <c r="J26" s="33" t="s">
        <v>642</v>
      </c>
      <c r="K26" s="33" t="s">
        <v>188</v>
      </c>
    </row>
    <row r="27" spans="1:11" ht="15.75" customHeight="1">
      <c r="A27" s="139" t="s">
        <v>220</v>
      </c>
      <c r="B27" s="139" t="s">
        <v>686</v>
      </c>
      <c r="C27" s="139" t="s">
        <v>687</v>
      </c>
      <c r="E27" s="139" t="s">
        <v>188</v>
      </c>
      <c r="F27" s="139">
        <v>2015</v>
      </c>
      <c r="G27" s="139" t="s">
        <v>688</v>
      </c>
      <c r="H27" s="139">
        <v>294.99673703981</v>
      </c>
      <c r="I27" s="139">
        <v>262.32931313942828</v>
      </c>
      <c r="J27" s="33" t="s">
        <v>642</v>
      </c>
      <c r="K27" s="33" t="s">
        <v>188</v>
      </c>
    </row>
    <row r="28" spans="1:11" ht="15.75" customHeight="1">
      <c r="A28" s="139" t="s">
        <v>220</v>
      </c>
      <c r="B28" s="139" t="s">
        <v>686</v>
      </c>
      <c r="C28" s="139" t="s">
        <v>687</v>
      </c>
      <c r="E28" s="139" t="s">
        <v>188</v>
      </c>
      <c r="F28" s="139">
        <v>2016</v>
      </c>
      <c r="G28" s="139" t="s">
        <v>688</v>
      </c>
      <c r="H28" s="139">
        <v>283.57193078102898</v>
      </c>
      <c r="I28" s="139">
        <v>252.1696699898412</v>
      </c>
      <c r="J28" s="33" t="s">
        <v>642</v>
      </c>
      <c r="K28" s="33" t="s">
        <v>188</v>
      </c>
    </row>
    <row r="29" spans="1:11" ht="15.75" customHeight="1">
      <c r="A29" s="139" t="s">
        <v>220</v>
      </c>
      <c r="B29" s="139" t="s">
        <v>686</v>
      </c>
      <c r="C29" s="139" t="s">
        <v>687</v>
      </c>
      <c r="E29" s="139" t="s">
        <v>188</v>
      </c>
      <c r="F29" s="139">
        <v>2017</v>
      </c>
      <c r="G29" s="139" t="s">
        <v>688</v>
      </c>
      <c r="H29" s="139">
        <v>287.89233145153003</v>
      </c>
      <c r="I29" s="139">
        <v>256.01163702904518</v>
      </c>
      <c r="J29" s="33" t="s">
        <v>642</v>
      </c>
      <c r="K29" s="33" t="s">
        <v>188</v>
      </c>
    </row>
    <row r="30" spans="1:11" ht="15.75" customHeight="1">
      <c r="A30" s="139" t="s">
        <v>220</v>
      </c>
      <c r="B30" s="139" t="s">
        <v>686</v>
      </c>
      <c r="C30" s="139" t="s">
        <v>687</v>
      </c>
      <c r="E30" s="139" t="s">
        <v>188</v>
      </c>
      <c r="F30" s="139">
        <v>2018</v>
      </c>
      <c r="G30" s="139" t="s">
        <v>688</v>
      </c>
      <c r="H30" s="139">
        <v>292.21273212203198</v>
      </c>
      <c r="I30" s="139">
        <v>259.85360406824992</v>
      </c>
      <c r="J30" s="33" t="s">
        <v>642</v>
      </c>
      <c r="K30" s="33" t="s">
        <v>188</v>
      </c>
    </row>
    <row r="31" spans="1:11" ht="15.75" customHeight="1">
      <c r="A31" s="139" t="s">
        <v>220</v>
      </c>
      <c r="B31" s="139" t="s">
        <v>686</v>
      </c>
      <c r="C31" s="139" t="s">
        <v>687</v>
      </c>
      <c r="E31" s="139" t="s">
        <v>188</v>
      </c>
      <c r="F31" s="139">
        <v>2019</v>
      </c>
      <c r="G31" s="139" t="s">
        <v>688</v>
      </c>
      <c r="H31" s="139">
        <v>296.53313279253399</v>
      </c>
      <c r="I31" s="139">
        <v>263.69557110745473</v>
      </c>
      <c r="J31" s="33" t="s">
        <v>642</v>
      </c>
      <c r="K31" s="33" t="s">
        <v>188</v>
      </c>
    </row>
    <row r="32" spans="1:11" ht="15.75" customHeight="1">
      <c r="A32" s="139" t="s">
        <v>220</v>
      </c>
      <c r="B32" s="139" t="s">
        <v>686</v>
      </c>
      <c r="C32" s="139" t="s">
        <v>687</v>
      </c>
      <c r="E32" s="139" t="s">
        <v>188</v>
      </c>
      <c r="F32" s="139">
        <v>2020</v>
      </c>
      <c r="G32" s="139" t="s">
        <v>688</v>
      </c>
      <c r="H32" s="139">
        <v>300.853533463036</v>
      </c>
      <c r="I32" s="139">
        <v>267.53753814665947</v>
      </c>
      <c r="J32" s="33" t="s">
        <v>642</v>
      </c>
      <c r="K32" s="33" t="s">
        <v>188</v>
      </c>
    </row>
    <row r="33" spans="1:11" ht="15.75" customHeight="1">
      <c r="A33" s="139" t="s">
        <v>220</v>
      </c>
      <c r="B33" s="139" t="s">
        <v>686</v>
      </c>
      <c r="C33" s="139" t="s">
        <v>687</v>
      </c>
      <c r="E33" s="139" t="s">
        <v>188</v>
      </c>
      <c r="F33" s="139">
        <v>2021</v>
      </c>
      <c r="G33" s="139" t="s">
        <v>688</v>
      </c>
      <c r="H33" s="139">
        <v>304.98094039413598</v>
      </c>
      <c r="I33" s="139">
        <v>271.20788323639613</v>
      </c>
      <c r="J33" s="33" t="s">
        <v>642</v>
      </c>
      <c r="K33" s="33" t="s">
        <v>188</v>
      </c>
    </row>
    <row r="34" spans="1:11" ht="15.75" customHeight="1">
      <c r="A34" s="139" t="s">
        <v>220</v>
      </c>
      <c r="B34" s="139" t="s">
        <v>686</v>
      </c>
      <c r="C34" s="139" t="s">
        <v>687</v>
      </c>
      <c r="E34" s="139" t="s">
        <v>188</v>
      </c>
      <c r="F34" s="139">
        <v>2022</v>
      </c>
      <c r="G34" s="139" t="s">
        <v>688</v>
      </c>
      <c r="H34" s="139">
        <v>309.10834732523602</v>
      </c>
      <c r="I34" s="139">
        <v>274.87822832613273</v>
      </c>
      <c r="J34" s="33" t="s">
        <v>642</v>
      </c>
      <c r="K34" s="33" t="s">
        <v>188</v>
      </c>
    </row>
    <row r="35" spans="1:11" ht="15.75" customHeight="1">
      <c r="A35" s="139" t="s">
        <v>220</v>
      </c>
      <c r="B35" s="139" t="s">
        <v>686</v>
      </c>
      <c r="C35" s="139" t="s">
        <v>687</v>
      </c>
      <c r="E35" s="139" t="s">
        <v>188</v>
      </c>
      <c r="F35" s="139">
        <v>2023</v>
      </c>
      <c r="G35" s="139" t="s">
        <v>688</v>
      </c>
      <c r="H35" s="139">
        <v>313.23575425633499</v>
      </c>
      <c r="I35" s="139">
        <v>278.54857341586842</v>
      </c>
      <c r="J35" s="33" t="s">
        <v>642</v>
      </c>
      <c r="K35" s="33" t="s">
        <v>188</v>
      </c>
    </row>
    <row r="36" spans="1:11" ht="15.75" customHeight="1">
      <c r="A36" s="139" t="s">
        <v>220</v>
      </c>
      <c r="B36" s="139" t="s">
        <v>686</v>
      </c>
      <c r="C36" s="139" t="s">
        <v>687</v>
      </c>
      <c r="E36" s="139" t="s">
        <v>188</v>
      </c>
      <c r="F36" s="139">
        <v>2024</v>
      </c>
      <c r="G36" s="139" t="s">
        <v>688</v>
      </c>
      <c r="H36" s="139">
        <v>317.36316118743503</v>
      </c>
      <c r="I36" s="139">
        <v>282.21891850560502</v>
      </c>
      <c r="J36" s="33" t="s">
        <v>642</v>
      </c>
      <c r="K36" s="33" t="s">
        <v>188</v>
      </c>
    </row>
    <row r="37" spans="1:11" ht="15.75" customHeight="1">
      <c r="A37" s="139" t="s">
        <v>220</v>
      </c>
      <c r="B37" s="139" t="s">
        <v>686</v>
      </c>
      <c r="C37" s="139" t="s">
        <v>687</v>
      </c>
      <c r="E37" s="139" t="s">
        <v>188</v>
      </c>
      <c r="F37" s="139">
        <v>2025</v>
      </c>
      <c r="G37" s="139" t="s">
        <v>688</v>
      </c>
      <c r="H37" s="139">
        <v>321.49056811853501</v>
      </c>
      <c r="I37" s="139">
        <v>285.88926359534162</v>
      </c>
      <c r="J37" s="33" t="s">
        <v>642</v>
      </c>
      <c r="K37" s="33" t="s">
        <v>188</v>
      </c>
    </row>
    <row r="38" spans="1:11" ht="15.75" customHeight="1">
      <c r="A38" s="139" t="s">
        <v>220</v>
      </c>
      <c r="B38" s="139" t="s">
        <v>686</v>
      </c>
      <c r="C38" s="139" t="s">
        <v>687</v>
      </c>
      <c r="E38" s="139" t="s">
        <v>188</v>
      </c>
      <c r="F38" s="139">
        <v>2026</v>
      </c>
      <c r="G38" s="139" t="s">
        <v>688</v>
      </c>
      <c r="H38" s="139">
        <v>325.388929521124</v>
      </c>
      <c r="I38" s="139">
        <v>289.35592725871771</v>
      </c>
      <c r="J38" s="33" t="s">
        <v>642</v>
      </c>
      <c r="K38" s="33" t="s">
        <v>188</v>
      </c>
    </row>
    <row r="39" spans="1:11" ht="15.75" customHeight="1">
      <c r="A39" s="139" t="s">
        <v>220</v>
      </c>
      <c r="B39" s="139" t="s">
        <v>686</v>
      </c>
      <c r="C39" s="139" t="s">
        <v>687</v>
      </c>
      <c r="E39" s="139" t="s">
        <v>188</v>
      </c>
      <c r="F39" s="139">
        <v>2027</v>
      </c>
      <c r="G39" s="139" t="s">
        <v>688</v>
      </c>
      <c r="H39" s="139">
        <v>329.28729092371401</v>
      </c>
      <c r="I39" s="139">
        <v>292.82259092209472</v>
      </c>
      <c r="J39" s="33" t="s">
        <v>642</v>
      </c>
      <c r="K39" s="33" t="s">
        <v>188</v>
      </c>
    </row>
    <row r="40" spans="1:11" ht="15.75" customHeight="1">
      <c r="A40" s="139" t="s">
        <v>220</v>
      </c>
      <c r="B40" s="139" t="s">
        <v>686</v>
      </c>
      <c r="C40" s="139" t="s">
        <v>687</v>
      </c>
      <c r="E40" s="139" t="s">
        <v>188</v>
      </c>
      <c r="F40" s="139">
        <v>2028</v>
      </c>
      <c r="G40" s="139" t="s">
        <v>688</v>
      </c>
      <c r="H40" s="139">
        <v>333.185652326303</v>
      </c>
      <c r="I40" s="139">
        <v>296.28925458547081</v>
      </c>
      <c r="J40" s="33" t="s">
        <v>642</v>
      </c>
      <c r="K40" s="33" t="s">
        <v>188</v>
      </c>
    </row>
    <row r="41" spans="1:11" ht="15.75" customHeight="1">
      <c r="A41" s="139" t="s">
        <v>220</v>
      </c>
      <c r="B41" s="139" t="s">
        <v>686</v>
      </c>
      <c r="C41" s="139" t="s">
        <v>687</v>
      </c>
      <c r="E41" s="139" t="s">
        <v>188</v>
      </c>
      <c r="F41" s="139">
        <v>2029</v>
      </c>
      <c r="G41" s="139" t="s">
        <v>688</v>
      </c>
      <c r="H41" s="139">
        <v>337.08401372889301</v>
      </c>
      <c r="I41" s="139">
        <v>299.75591824884782</v>
      </c>
      <c r="J41" s="33" t="s">
        <v>642</v>
      </c>
      <c r="K41" s="33" t="s">
        <v>188</v>
      </c>
    </row>
    <row r="42" spans="1:11" ht="15.75" customHeight="1">
      <c r="A42" s="139" t="s">
        <v>220</v>
      </c>
      <c r="B42" s="139" t="s">
        <v>686</v>
      </c>
      <c r="C42" s="139" t="s">
        <v>687</v>
      </c>
      <c r="E42" s="139" t="s">
        <v>188</v>
      </c>
      <c r="F42" s="139">
        <v>2030</v>
      </c>
      <c r="G42" s="139" t="s">
        <v>688</v>
      </c>
      <c r="H42" s="139">
        <v>340.982375131482</v>
      </c>
      <c r="I42" s="139">
        <v>303.22258191222392</v>
      </c>
      <c r="J42" s="33" t="s">
        <v>642</v>
      </c>
      <c r="K42" s="33" t="s">
        <v>188</v>
      </c>
    </row>
    <row r="43" spans="1:11" ht="15.75" customHeight="1">
      <c r="A43" s="139" t="s">
        <v>220</v>
      </c>
      <c r="B43" s="139" t="s">
        <v>686</v>
      </c>
      <c r="C43" s="139" t="s">
        <v>687</v>
      </c>
      <c r="E43" s="139" t="s">
        <v>188</v>
      </c>
      <c r="F43" s="139">
        <v>2031</v>
      </c>
      <c r="G43" s="139" t="s">
        <v>688</v>
      </c>
      <c r="H43" s="139">
        <v>342.15975346539898</v>
      </c>
      <c r="I43" s="139">
        <v>304.26957942392858</v>
      </c>
      <c r="J43" s="33" t="s">
        <v>642</v>
      </c>
      <c r="K43" s="33" t="s">
        <v>188</v>
      </c>
    </row>
    <row r="44" spans="1:11" ht="15.75" customHeight="1">
      <c r="A44" s="139" t="s">
        <v>220</v>
      </c>
      <c r="B44" s="139" t="s">
        <v>686</v>
      </c>
      <c r="C44" s="139" t="s">
        <v>687</v>
      </c>
      <c r="E44" s="139" t="s">
        <v>188</v>
      </c>
      <c r="F44" s="139">
        <v>2032</v>
      </c>
      <c r="G44" s="139" t="s">
        <v>688</v>
      </c>
      <c r="H44" s="139">
        <v>343.33713179931499</v>
      </c>
      <c r="I44" s="139">
        <v>305.31657693563238</v>
      </c>
      <c r="J44" s="33" t="s">
        <v>642</v>
      </c>
      <c r="K44" s="33" t="s">
        <v>188</v>
      </c>
    </row>
    <row r="45" spans="1:11" ht="15.75" customHeight="1">
      <c r="A45" s="139" t="s">
        <v>220</v>
      </c>
      <c r="B45" s="139" t="s">
        <v>686</v>
      </c>
      <c r="C45" s="139" t="s">
        <v>687</v>
      </c>
      <c r="E45" s="139" t="s">
        <v>188</v>
      </c>
      <c r="F45" s="139">
        <v>2033</v>
      </c>
      <c r="G45" s="139" t="s">
        <v>688</v>
      </c>
      <c r="H45" s="139">
        <v>344.51451013323202</v>
      </c>
      <c r="I45" s="139">
        <v>306.36357444733721</v>
      </c>
      <c r="J45" s="33" t="s">
        <v>642</v>
      </c>
      <c r="K45" s="33" t="s">
        <v>188</v>
      </c>
    </row>
    <row r="46" spans="1:11" ht="15.75" customHeight="1">
      <c r="A46" s="139" t="s">
        <v>220</v>
      </c>
      <c r="B46" s="139" t="s">
        <v>686</v>
      </c>
      <c r="C46" s="139" t="s">
        <v>687</v>
      </c>
      <c r="E46" s="139" t="s">
        <v>188</v>
      </c>
      <c r="F46" s="139">
        <v>2034</v>
      </c>
      <c r="G46" s="139" t="s">
        <v>688</v>
      </c>
      <c r="H46" s="139">
        <v>345.691888467149</v>
      </c>
      <c r="I46" s="139">
        <v>307.41057195904187</v>
      </c>
      <c r="J46" s="33" t="s">
        <v>642</v>
      </c>
      <c r="K46" s="33" t="s">
        <v>188</v>
      </c>
    </row>
    <row r="47" spans="1:11" ht="15.75" customHeight="1">
      <c r="A47" s="139" t="s">
        <v>220</v>
      </c>
      <c r="B47" s="139" t="s">
        <v>686</v>
      </c>
      <c r="C47" s="139" t="s">
        <v>687</v>
      </c>
      <c r="E47" s="139" t="s">
        <v>188</v>
      </c>
      <c r="F47" s="139">
        <v>2035</v>
      </c>
      <c r="G47" s="139" t="s">
        <v>688</v>
      </c>
      <c r="H47" s="139">
        <v>346.86926680106501</v>
      </c>
      <c r="I47" s="139">
        <v>308.45756947074568</v>
      </c>
      <c r="J47" s="33" t="s">
        <v>642</v>
      </c>
      <c r="K47" s="33" t="s">
        <v>188</v>
      </c>
    </row>
    <row r="48" spans="1:11" ht="15.75" customHeight="1">
      <c r="A48" s="139" t="s">
        <v>220</v>
      </c>
      <c r="B48" s="139" t="s">
        <v>686</v>
      </c>
      <c r="C48" s="139" t="s">
        <v>687</v>
      </c>
      <c r="E48" s="139" t="s">
        <v>188</v>
      </c>
      <c r="F48" s="139">
        <v>2036</v>
      </c>
      <c r="G48" s="139" t="s">
        <v>688</v>
      </c>
      <c r="H48" s="139">
        <v>348.01654990040799</v>
      </c>
      <c r="I48" s="139">
        <v>309.477804441638</v>
      </c>
      <c r="J48" s="33" t="s">
        <v>642</v>
      </c>
      <c r="K48" s="33" t="s">
        <v>188</v>
      </c>
    </row>
    <row r="49" spans="1:11" ht="15.75" customHeight="1">
      <c r="A49" s="139" t="s">
        <v>220</v>
      </c>
      <c r="B49" s="139" t="s">
        <v>686</v>
      </c>
      <c r="C49" s="139" t="s">
        <v>687</v>
      </c>
      <c r="E49" s="139" t="s">
        <v>188</v>
      </c>
      <c r="F49" s="139">
        <v>2037</v>
      </c>
      <c r="G49" s="139" t="s">
        <v>688</v>
      </c>
      <c r="H49" s="139">
        <v>349.16383299975098</v>
      </c>
      <c r="I49" s="139">
        <v>310.4980394125302</v>
      </c>
      <c r="J49" s="33" t="s">
        <v>642</v>
      </c>
      <c r="K49" s="33" t="s">
        <v>188</v>
      </c>
    </row>
    <row r="50" spans="1:11" ht="15.75" customHeight="1">
      <c r="A50" s="139" t="s">
        <v>220</v>
      </c>
      <c r="B50" s="139" t="s">
        <v>686</v>
      </c>
      <c r="C50" s="139" t="s">
        <v>687</v>
      </c>
      <c r="E50" s="139" t="s">
        <v>188</v>
      </c>
      <c r="F50" s="139">
        <v>2038</v>
      </c>
      <c r="G50" s="139" t="s">
        <v>688</v>
      </c>
      <c r="H50" s="139">
        <v>350.31111609909402</v>
      </c>
      <c r="I50" s="139">
        <v>311.51827438342252</v>
      </c>
      <c r="J50" s="33" t="s">
        <v>642</v>
      </c>
      <c r="K50" s="33" t="s">
        <v>188</v>
      </c>
    </row>
    <row r="51" spans="1:11" ht="15.75" customHeight="1">
      <c r="A51" s="139" t="s">
        <v>220</v>
      </c>
      <c r="B51" s="139" t="s">
        <v>686</v>
      </c>
      <c r="C51" s="139" t="s">
        <v>687</v>
      </c>
      <c r="E51" s="139" t="s">
        <v>188</v>
      </c>
      <c r="F51" s="139">
        <v>2039</v>
      </c>
      <c r="G51" s="139" t="s">
        <v>688</v>
      </c>
      <c r="H51" s="139">
        <v>351.45839919843598</v>
      </c>
      <c r="I51" s="139">
        <v>312.53850935431387</v>
      </c>
      <c r="J51" s="33" t="s">
        <v>642</v>
      </c>
      <c r="K51" s="33" t="s">
        <v>188</v>
      </c>
    </row>
    <row r="52" spans="1:11" ht="15.75" customHeight="1">
      <c r="A52" s="139" t="s">
        <v>220</v>
      </c>
      <c r="B52" s="139" t="s">
        <v>686</v>
      </c>
      <c r="C52" s="139" t="s">
        <v>687</v>
      </c>
      <c r="E52" s="139" t="s">
        <v>188</v>
      </c>
      <c r="F52" s="139">
        <v>2040</v>
      </c>
      <c r="G52" s="139" t="s">
        <v>688</v>
      </c>
      <c r="H52" s="139">
        <v>352.60568229777903</v>
      </c>
      <c r="I52" s="139">
        <v>313.55874432520619</v>
      </c>
      <c r="J52" s="33" t="s">
        <v>642</v>
      </c>
      <c r="K52" s="33" t="s">
        <v>188</v>
      </c>
    </row>
    <row r="53" spans="1:11" ht="15.75" customHeight="1">
      <c r="A53" s="139" t="s">
        <v>220</v>
      </c>
      <c r="B53" s="139" t="s">
        <v>686</v>
      </c>
      <c r="C53" s="139" t="s">
        <v>687</v>
      </c>
      <c r="E53" s="139" t="s">
        <v>188</v>
      </c>
      <c r="F53" s="139">
        <v>2041</v>
      </c>
      <c r="G53" s="139" t="s">
        <v>688</v>
      </c>
      <c r="H53" s="139">
        <v>353.559509971968</v>
      </c>
      <c r="I53" s="139">
        <v>314.40694678715272</v>
      </c>
      <c r="J53" s="33" t="s">
        <v>642</v>
      </c>
      <c r="K53" s="33" t="s">
        <v>188</v>
      </c>
    </row>
    <row r="54" spans="1:11" ht="15.75" customHeight="1">
      <c r="A54" s="139" t="s">
        <v>220</v>
      </c>
      <c r="B54" s="139" t="s">
        <v>686</v>
      </c>
      <c r="C54" s="139" t="s">
        <v>687</v>
      </c>
      <c r="E54" s="139" t="s">
        <v>188</v>
      </c>
      <c r="F54" s="139">
        <v>2042</v>
      </c>
      <c r="G54" s="139" t="s">
        <v>688</v>
      </c>
      <c r="H54" s="139">
        <v>354.513337646156</v>
      </c>
      <c r="I54" s="139">
        <v>315.25514924909851</v>
      </c>
      <c r="J54" s="33" t="s">
        <v>642</v>
      </c>
      <c r="K54" s="33" t="s">
        <v>188</v>
      </c>
    </row>
    <row r="55" spans="1:11" ht="15.75" customHeight="1">
      <c r="A55" s="139" t="s">
        <v>220</v>
      </c>
      <c r="B55" s="139" t="s">
        <v>686</v>
      </c>
      <c r="C55" s="139" t="s">
        <v>687</v>
      </c>
      <c r="E55" s="139" t="s">
        <v>188</v>
      </c>
      <c r="F55" s="139">
        <v>2043</v>
      </c>
      <c r="G55" s="139" t="s">
        <v>688</v>
      </c>
      <c r="H55" s="139">
        <v>355.46716532034498</v>
      </c>
      <c r="I55" s="139">
        <v>316.10335171104498</v>
      </c>
      <c r="J55" s="33" t="s">
        <v>642</v>
      </c>
      <c r="K55" s="33" t="s">
        <v>188</v>
      </c>
    </row>
    <row r="56" spans="1:11" ht="15.75" customHeight="1">
      <c r="A56" s="139" t="s">
        <v>220</v>
      </c>
      <c r="B56" s="139" t="s">
        <v>686</v>
      </c>
      <c r="C56" s="139" t="s">
        <v>687</v>
      </c>
      <c r="E56" s="139" t="s">
        <v>188</v>
      </c>
      <c r="F56" s="139">
        <v>2044</v>
      </c>
      <c r="G56" s="139" t="s">
        <v>688</v>
      </c>
      <c r="H56" s="139">
        <v>356.42099299453298</v>
      </c>
      <c r="I56" s="139">
        <v>316.95155417299071</v>
      </c>
      <c r="J56" s="33" t="s">
        <v>642</v>
      </c>
      <c r="K56" s="33" t="s">
        <v>188</v>
      </c>
    </row>
    <row r="57" spans="1:11" ht="15.75" customHeight="1">
      <c r="A57" s="139" t="s">
        <v>220</v>
      </c>
      <c r="B57" s="139" t="s">
        <v>686</v>
      </c>
      <c r="C57" s="139" t="s">
        <v>687</v>
      </c>
      <c r="E57" s="139" t="s">
        <v>188</v>
      </c>
      <c r="F57" s="139">
        <v>2045</v>
      </c>
      <c r="G57" s="139" t="s">
        <v>688</v>
      </c>
      <c r="H57" s="139">
        <v>357.37482066872099</v>
      </c>
      <c r="I57" s="139">
        <v>317.79975663493639</v>
      </c>
      <c r="J57" s="33" t="s">
        <v>642</v>
      </c>
      <c r="K57" s="33" t="s">
        <v>188</v>
      </c>
    </row>
    <row r="58" spans="1:11" ht="15.75" customHeight="1">
      <c r="A58" s="139" t="s">
        <v>220</v>
      </c>
      <c r="B58" s="139" t="s">
        <v>686</v>
      </c>
      <c r="C58" s="139" t="s">
        <v>687</v>
      </c>
      <c r="E58" s="139" t="s">
        <v>188</v>
      </c>
      <c r="F58" s="139">
        <v>2046</v>
      </c>
      <c r="G58" s="139" t="s">
        <v>688</v>
      </c>
      <c r="H58" s="139">
        <v>358.29018823880102</v>
      </c>
      <c r="I58" s="139">
        <v>318.61375799759151</v>
      </c>
      <c r="J58" s="33" t="s">
        <v>642</v>
      </c>
      <c r="K58" s="33" t="s">
        <v>188</v>
      </c>
    </row>
    <row r="59" spans="1:11" ht="15.75" customHeight="1">
      <c r="A59" s="139" t="s">
        <v>220</v>
      </c>
      <c r="B59" s="139" t="s">
        <v>686</v>
      </c>
      <c r="C59" s="139" t="s">
        <v>687</v>
      </c>
      <c r="E59" s="139" t="s">
        <v>188</v>
      </c>
      <c r="F59" s="139">
        <v>2047</v>
      </c>
      <c r="G59" s="139" t="s">
        <v>688</v>
      </c>
      <c r="H59" s="139">
        <v>359.20555580887901</v>
      </c>
      <c r="I59" s="139">
        <v>319.42775936024469</v>
      </c>
      <c r="J59" s="33" t="s">
        <v>642</v>
      </c>
      <c r="K59" s="33" t="s">
        <v>188</v>
      </c>
    </row>
    <row r="60" spans="1:11" ht="15.75" customHeight="1">
      <c r="A60" s="139" t="s">
        <v>220</v>
      </c>
      <c r="B60" s="139" t="s">
        <v>686</v>
      </c>
      <c r="C60" s="139" t="s">
        <v>687</v>
      </c>
      <c r="E60" s="139" t="s">
        <v>188</v>
      </c>
      <c r="F60" s="139">
        <v>2048</v>
      </c>
      <c r="G60" s="139" t="s">
        <v>688</v>
      </c>
      <c r="H60" s="139">
        <v>360.12092337895803</v>
      </c>
      <c r="I60" s="139">
        <v>320.2417607228989</v>
      </c>
      <c r="J60" s="33" t="s">
        <v>642</v>
      </c>
      <c r="K60" s="33" t="s">
        <v>188</v>
      </c>
    </row>
    <row r="61" spans="1:11" ht="15.75" customHeight="1">
      <c r="A61" s="139" t="s">
        <v>220</v>
      </c>
      <c r="B61" s="139" t="s">
        <v>686</v>
      </c>
      <c r="C61" s="139" t="s">
        <v>687</v>
      </c>
      <c r="E61" s="139" t="s">
        <v>188</v>
      </c>
      <c r="F61" s="139">
        <v>2049</v>
      </c>
      <c r="G61" s="139" t="s">
        <v>688</v>
      </c>
      <c r="H61" s="139">
        <v>361.03629094903698</v>
      </c>
      <c r="I61" s="139">
        <v>321.055762085553</v>
      </c>
      <c r="J61" s="33" t="s">
        <v>642</v>
      </c>
      <c r="K61" s="33" t="s">
        <v>188</v>
      </c>
    </row>
    <row r="62" spans="1:11" ht="15.75" customHeight="1">
      <c r="A62" s="139" t="s">
        <v>220</v>
      </c>
      <c r="B62" s="139" t="s">
        <v>686</v>
      </c>
      <c r="C62" s="139" t="s">
        <v>687</v>
      </c>
      <c r="E62" s="139" t="s">
        <v>188</v>
      </c>
      <c r="F62" s="139">
        <v>2050</v>
      </c>
      <c r="G62" s="139" t="s">
        <v>688</v>
      </c>
      <c r="H62" s="139">
        <v>361.95165851911599</v>
      </c>
      <c r="I62" s="139">
        <v>321.86976344820721</v>
      </c>
      <c r="J62" s="33" t="s">
        <v>642</v>
      </c>
      <c r="K62" s="33" t="s">
        <v>188</v>
      </c>
    </row>
    <row r="63" spans="1:11" ht="15.75" customHeight="1">
      <c r="A63" s="139" t="s">
        <v>220</v>
      </c>
      <c r="B63" s="139" t="s">
        <v>686</v>
      </c>
      <c r="C63" s="139" t="s">
        <v>689</v>
      </c>
      <c r="D63" s="139" t="s">
        <v>690</v>
      </c>
      <c r="E63" s="139" t="s">
        <v>187</v>
      </c>
      <c r="F63" s="139">
        <v>1990</v>
      </c>
      <c r="G63" s="139" t="s">
        <v>688</v>
      </c>
      <c r="H63" s="139">
        <v>164.153802230011</v>
      </c>
      <c r="I63" s="139">
        <v>191.5127692683462</v>
      </c>
      <c r="J63" s="33" t="s">
        <v>642</v>
      </c>
      <c r="K63" s="33" t="s">
        <v>187</v>
      </c>
    </row>
    <row r="64" spans="1:11" ht="15.75" customHeight="1">
      <c r="A64" s="139" t="s">
        <v>220</v>
      </c>
      <c r="B64" s="139" t="s">
        <v>686</v>
      </c>
      <c r="C64" s="139" t="s">
        <v>689</v>
      </c>
      <c r="D64" s="139" t="s">
        <v>690</v>
      </c>
      <c r="E64" s="139" t="s">
        <v>187</v>
      </c>
      <c r="F64" s="139">
        <v>1991</v>
      </c>
      <c r="G64" s="139" t="s">
        <v>688</v>
      </c>
      <c r="H64" s="139">
        <v>164.39789407873201</v>
      </c>
      <c r="I64" s="139">
        <v>191.79754309185401</v>
      </c>
      <c r="J64" s="33" t="s">
        <v>642</v>
      </c>
      <c r="K64" s="33" t="s">
        <v>187</v>
      </c>
    </row>
    <row r="65" spans="1:11" ht="15.75" customHeight="1">
      <c r="A65" s="139" t="s">
        <v>220</v>
      </c>
      <c r="B65" s="139" t="s">
        <v>686</v>
      </c>
      <c r="C65" s="139" t="s">
        <v>689</v>
      </c>
      <c r="D65" s="139" t="s">
        <v>690</v>
      </c>
      <c r="E65" s="139" t="s">
        <v>187</v>
      </c>
      <c r="F65" s="139">
        <v>1992</v>
      </c>
      <c r="G65" s="139" t="s">
        <v>688</v>
      </c>
      <c r="H65" s="139">
        <v>169.17692132046901</v>
      </c>
      <c r="I65" s="139">
        <v>197.37307487388051</v>
      </c>
      <c r="J65" s="33" t="s">
        <v>642</v>
      </c>
      <c r="K65" s="33" t="s">
        <v>187</v>
      </c>
    </row>
    <row r="66" spans="1:11" ht="15.75" customHeight="1">
      <c r="A66" s="139" t="s">
        <v>220</v>
      </c>
      <c r="B66" s="139" t="s">
        <v>686</v>
      </c>
      <c r="C66" s="139" t="s">
        <v>689</v>
      </c>
      <c r="D66" s="139" t="s">
        <v>690</v>
      </c>
      <c r="E66" s="139" t="s">
        <v>187</v>
      </c>
      <c r="F66" s="139">
        <v>1993</v>
      </c>
      <c r="G66" s="139" t="s">
        <v>688</v>
      </c>
      <c r="H66" s="139">
        <v>171.60662796740101</v>
      </c>
      <c r="I66" s="139">
        <v>200.20773262863449</v>
      </c>
      <c r="J66" s="33" t="s">
        <v>642</v>
      </c>
      <c r="K66" s="33" t="s">
        <v>187</v>
      </c>
    </row>
    <row r="67" spans="1:11" ht="15.75" customHeight="1">
      <c r="A67" s="139" t="s">
        <v>220</v>
      </c>
      <c r="B67" s="139" t="s">
        <v>686</v>
      </c>
      <c r="C67" s="139" t="s">
        <v>689</v>
      </c>
      <c r="D67" s="139" t="s">
        <v>690</v>
      </c>
      <c r="E67" s="139" t="s">
        <v>187</v>
      </c>
      <c r="F67" s="139">
        <v>1994</v>
      </c>
      <c r="G67" s="139" t="s">
        <v>688</v>
      </c>
      <c r="H67" s="139">
        <v>174.713657371267</v>
      </c>
      <c r="I67" s="139">
        <v>203.83260026647821</v>
      </c>
      <c r="J67" s="33" t="s">
        <v>642</v>
      </c>
      <c r="K67" s="33" t="s">
        <v>187</v>
      </c>
    </row>
    <row r="68" spans="1:11" ht="15.75" customHeight="1">
      <c r="A68" s="139" t="s">
        <v>220</v>
      </c>
      <c r="B68" s="139" t="s">
        <v>686</v>
      </c>
      <c r="C68" s="139" t="s">
        <v>689</v>
      </c>
      <c r="D68" s="139" t="s">
        <v>690</v>
      </c>
      <c r="E68" s="139" t="s">
        <v>187</v>
      </c>
      <c r="F68" s="139">
        <v>1995</v>
      </c>
      <c r="G68" s="139" t="s">
        <v>688</v>
      </c>
      <c r="H68" s="139">
        <v>178.65428522083801</v>
      </c>
      <c r="I68" s="139">
        <v>208.42999942431101</v>
      </c>
      <c r="J68" s="33" t="s">
        <v>642</v>
      </c>
      <c r="K68" s="33" t="s">
        <v>187</v>
      </c>
    </row>
    <row r="69" spans="1:11" ht="15.75" customHeight="1">
      <c r="A69" s="139" t="s">
        <v>220</v>
      </c>
      <c r="B69" s="139" t="s">
        <v>686</v>
      </c>
      <c r="C69" s="139" t="s">
        <v>689</v>
      </c>
      <c r="D69" s="139" t="s">
        <v>690</v>
      </c>
      <c r="E69" s="139" t="s">
        <v>187</v>
      </c>
      <c r="F69" s="139">
        <v>1996</v>
      </c>
      <c r="G69" s="139" t="s">
        <v>688</v>
      </c>
      <c r="H69" s="139">
        <v>177.49055732235399</v>
      </c>
      <c r="I69" s="139">
        <v>207.0723168760797</v>
      </c>
      <c r="J69" s="33" t="s">
        <v>642</v>
      </c>
      <c r="K69" s="33" t="s">
        <v>187</v>
      </c>
    </row>
    <row r="70" spans="1:11" ht="15.75" customHeight="1">
      <c r="A70" s="139" t="s">
        <v>220</v>
      </c>
      <c r="B70" s="139" t="s">
        <v>686</v>
      </c>
      <c r="C70" s="139" t="s">
        <v>689</v>
      </c>
      <c r="D70" s="139" t="s">
        <v>690</v>
      </c>
      <c r="E70" s="139" t="s">
        <v>187</v>
      </c>
      <c r="F70" s="139">
        <v>1997</v>
      </c>
      <c r="G70" s="139" t="s">
        <v>688</v>
      </c>
      <c r="H70" s="139">
        <v>174.131769670046</v>
      </c>
      <c r="I70" s="139">
        <v>203.15373128172041</v>
      </c>
      <c r="J70" s="33" t="s">
        <v>642</v>
      </c>
      <c r="K70" s="33" t="s">
        <v>187</v>
      </c>
    </row>
    <row r="71" spans="1:11" ht="15.75" customHeight="1">
      <c r="A71" s="139" t="s">
        <v>220</v>
      </c>
      <c r="B71" s="139" t="s">
        <v>686</v>
      </c>
      <c r="C71" s="139" t="s">
        <v>689</v>
      </c>
      <c r="D71" s="139" t="s">
        <v>690</v>
      </c>
      <c r="E71" s="139" t="s">
        <v>187</v>
      </c>
      <c r="F71" s="139">
        <v>1998</v>
      </c>
      <c r="G71" s="139" t="s">
        <v>688</v>
      </c>
      <c r="H71" s="139">
        <v>172.280603112639</v>
      </c>
      <c r="I71" s="139">
        <v>200.9940369647455</v>
      </c>
      <c r="J71" s="33" t="s">
        <v>642</v>
      </c>
      <c r="K71" s="33" t="s">
        <v>187</v>
      </c>
    </row>
    <row r="72" spans="1:11" ht="15.75" customHeight="1">
      <c r="A72" s="139" t="s">
        <v>220</v>
      </c>
      <c r="B72" s="139" t="s">
        <v>686</v>
      </c>
      <c r="C72" s="139" t="s">
        <v>689</v>
      </c>
      <c r="D72" s="139" t="s">
        <v>690</v>
      </c>
      <c r="E72" s="139" t="s">
        <v>187</v>
      </c>
      <c r="F72" s="139">
        <v>1999</v>
      </c>
      <c r="G72" s="139" t="s">
        <v>688</v>
      </c>
      <c r="H72" s="139">
        <v>172.42239748973199</v>
      </c>
      <c r="I72" s="139">
        <v>201.15946373802069</v>
      </c>
      <c r="J72" s="33" t="s">
        <v>642</v>
      </c>
      <c r="K72" s="33" t="s">
        <v>187</v>
      </c>
    </row>
    <row r="73" spans="1:11" ht="15.75" customHeight="1">
      <c r="A73" s="139" t="s">
        <v>220</v>
      </c>
      <c r="B73" s="139" t="s">
        <v>686</v>
      </c>
      <c r="C73" s="139" t="s">
        <v>689</v>
      </c>
      <c r="D73" s="139" t="s">
        <v>690</v>
      </c>
      <c r="E73" s="139" t="s">
        <v>187</v>
      </c>
      <c r="F73" s="139">
        <v>2000</v>
      </c>
      <c r="G73" s="139" t="s">
        <v>688</v>
      </c>
      <c r="H73" s="139">
        <v>170.59220252310001</v>
      </c>
      <c r="I73" s="139">
        <v>199.02423627695001</v>
      </c>
      <c r="J73" s="33" t="s">
        <v>642</v>
      </c>
      <c r="K73" s="33" t="s">
        <v>187</v>
      </c>
    </row>
    <row r="74" spans="1:11" ht="15.75" customHeight="1">
      <c r="A74" s="139" t="s">
        <v>220</v>
      </c>
      <c r="B74" s="139" t="s">
        <v>686</v>
      </c>
      <c r="C74" s="139" t="s">
        <v>689</v>
      </c>
      <c r="D74" s="139" t="s">
        <v>690</v>
      </c>
      <c r="E74" s="139" t="s">
        <v>187</v>
      </c>
      <c r="F74" s="139">
        <v>2001</v>
      </c>
      <c r="G74" s="139" t="s">
        <v>688</v>
      </c>
      <c r="H74" s="139">
        <v>169.591307995302</v>
      </c>
      <c r="I74" s="139">
        <v>197.85652599451899</v>
      </c>
      <c r="J74" s="33" t="s">
        <v>642</v>
      </c>
      <c r="K74" s="33" t="s">
        <v>187</v>
      </c>
    </row>
    <row r="75" spans="1:11" ht="15.75" customHeight="1">
      <c r="A75" s="139" t="s">
        <v>220</v>
      </c>
      <c r="B75" s="139" t="s">
        <v>686</v>
      </c>
      <c r="C75" s="139" t="s">
        <v>689</v>
      </c>
      <c r="D75" s="139" t="s">
        <v>690</v>
      </c>
      <c r="E75" s="139" t="s">
        <v>187</v>
      </c>
      <c r="F75" s="139">
        <v>2002</v>
      </c>
      <c r="G75" s="139" t="s">
        <v>688</v>
      </c>
      <c r="H75" s="139">
        <v>169.845245163051</v>
      </c>
      <c r="I75" s="139">
        <v>198.15278602355951</v>
      </c>
      <c r="J75" s="33" t="s">
        <v>642</v>
      </c>
      <c r="K75" s="33" t="s">
        <v>187</v>
      </c>
    </row>
    <row r="76" spans="1:11" ht="15.75" customHeight="1">
      <c r="A76" s="139" t="s">
        <v>220</v>
      </c>
      <c r="B76" s="139" t="s">
        <v>686</v>
      </c>
      <c r="C76" s="139" t="s">
        <v>689</v>
      </c>
      <c r="D76" s="139" t="s">
        <v>690</v>
      </c>
      <c r="E76" s="139" t="s">
        <v>187</v>
      </c>
      <c r="F76" s="139">
        <v>2003</v>
      </c>
      <c r="G76" s="139" t="s">
        <v>688</v>
      </c>
      <c r="H76" s="139">
        <v>170.03731663258401</v>
      </c>
      <c r="I76" s="139">
        <v>198.37686940468129</v>
      </c>
      <c r="J76" s="33" t="s">
        <v>642</v>
      </c>
      <c r="K76" s="33" t="s">
        <v>187</v>
      </c>
    </row>
    <row r="77" spans="1:11" ht="15.75" customHeight="1">
      <c r="A77" s="139" t="s">
        <v>220</v>
      </c>
      <c r="B77" s="139" t="s">
        <v>686</v>
      </c>
      <c r="C77" s="139" t="s">
        <v>689</v>
      </c>
      <c r="D77" s="139" t="s">
        <v>690</v>
      </c>
      <c r="E77" s="139" t="s">
        <v>187</v>
      </c>
      <c r="F77" s="139">
        <v>2004</v>
      </c>
      <c r="G77" s="139" t="s">
        <v>688</v>
      </c>
      <c r="H77" s="139">
        <v>166.84994035572001</v>
      </c>
      <c r="I77" s="139">
        <v>194.65826374834</v>
      </c>
      <c r="J77" s="33" t="s">
        <v>642</v>
      </c>
      <c r="K77" s="33" t="s">
        <v>187</v>
      </c>
    </row>
    <row r="78" spans="1:11" ht="15.75" customHeight="1">
      <c r="A78" s="139" t="s">
        <v>220</v>
      </c>
      <c r="B78" s="139" t="s">
        <v>686</v>
      </c>
      <c r="C78" s="139" t="s">
        <v>689</v>
      </c>
      <c r="D78" s="139" t="s">
        <v>690</v>
      </c>
      <c r="E78" s="139" t="s">
        <v>187</v>
      </c>
      <c r="F78" s="139">
        <v>2005</v>
      </c>
      <c r="G78" s="139" t="s">
        <v>688</v>
      </c>
      <c r="H78" s="139">
        <v>168.869031922456</v>
      </c>
      <c r="I78" s="139">
        <v>197.01387057619871</v>
      </c>
      <c r="J78" s="33" t="s">
        <v>642</v>
      </c>
      <c r="K78" s="33" t="s">
        <v>187</v>
      </c>
    </row>
    <row r="79" spans="1:11" ht="15.75" customHeight="1">
      <c r="A79" s="139" t="s">
        <v>220</v>
      </c>
      <c r="B79" s="139" t="s">
        <v>686</v>
      </c>
      <c r="C79" s="139" t="s">
        <v>689</v>
      </c>
      <c r="D79" s="139" t="s">
        <v>690</v>
      </c>
      <c r="E79" s="139" t="s">
        <v>187</v>
      </c>
      <c r="F79" s="139">
        <v>2006</v>
      </c>
      <c r="G79" s="139" t="s">
        <v>688</v>
      </c>
      <c r="H79" s="139">
        <v>171.57769030703</v>
      </c>
      <c r="I79" s="139">
        <v>200.17397202486831</v>
      </c>
      <c r="J79" s="33" t="s">
        <v>642</v>
      </c>
      <c r="K79" s="33" t="s">
        <v>187</v>
      </c>
    </row>
    <row r="80" spans="1:11" ht="15.75" customHeight="1">
      <c r="A80" s="139" t="s">
        <v>220</v>
      </c>
      <c r="B80" s="139" t="s">
        <v>686</v>
      </c>
      <c r="C80" s="139" t="s">
        <v>689</v>
      </c>
      <c r="D80" s="139" t="s">
        <v>690</v>
      </c>
      <c r="E80" s="139" t="s">
        <v>187</v>
      </c>
      <c r="F80" s="139">
        <v>2007</v>
      </c>
      <c r="G80" s="139" t="s">
        <v>688</v>
      </c>
      <c r="H80" s="139">
        <v>174.478356662338</v>
      </c>
      <c r="I80" s="139">
        <v>203.55808277272769</v>
      </c>
      <c r="J80" s="33" t="s">
        <v>642</v>
      </c>
      <c r="K80" s="33" t="s">
        <v>187</v>
      </c>
    </row>
    <row r="81" spans="1:11" ht="15.75" customHeight="1">
      <c r="A81" s="139" t="s">
        <v>220</v>
      </c>
      <c r="B81" s="139" t="s">
        <v>686</v>
      </c>
      <c r="C81" s="139" t="s">
        <v>689</v>
      </c>
      <c r="D81" s="139" t="s">
        <v>690</v>
      </c>
      <c r="E81" s="139" t="s">
        <v>187</v>
      </c>
      <c r="F81" s="139">
        <v>2008</v>
      </c>
      <c r="G81" s="139" t="s">
        <v>688</v>
      </c>
      <c r="H81" s="139">
        <v>173.83988453926801</v>
      </c>
      <c r="I81" s="139">
        <v>202.813198629146</v>
      </c>
      <c r="J81" s="33" t="s">
        <v>642</v>
      </c>
      <c r="K81" s="33" t="s">
        <v>187</v>
      </c>
    </row>
    <row r="82" spans="1:11" ht="15.75" customHeight="1">
      <c r="A82" s="139" t="s">
        <v>220</v>
      </c>
      <c r="B82" s="139" t="s">
        <v>686</v>
      </c>
      <c r="C82" s="139" t="s">
        <v>689</v>
      </c>
      <c r="D82" s="139" t="s">
        <v>690</v>
      </c>
      <c r="E82" s="139" t="s">
        <v>187</v>
      </c>
      <c r="F82" s="139">
        <v>2009</v>
      </c>
      <c r="G82" s="139" t="s">
        <v>688</v>
      </c>
      <c r="H82" s="139">
        <v>173.00026214261499</v>
      </c>
      <c r="I82" s="139">
        <v>201.83363916638419</v>
      </c>
      <c r="J82" s="33" t="s">
        <v>642</v>
      </c>
      <c r="K82" s="33" t="s">
        <v>187</v>
      </c>
    </row>
    <row r="83" spans="1:11" ht="15.75" customHeight="1">
      <c r="A83" s="139" t="s">
        <v>220</v>
      </c>
      <c r="B83" s="139" t="s">
        <v>686</v>
      </c>
      <c r="C83" s="139" t="s">
        <v>689</v>
      </c>
      <c r="D83" s="139" t="s">
        <v>690</v>
      </c>
      <c r="E83" s="139" t="s">
        <v>187</v>
      </c>
      <c r="F83" s="139">
        <v>2010</v>
      </c>
      <c r="G83" s="139" t="s">
        <v>688</v>
      </c>
      <c r="H83" s="139">
        <v>171.33094026625199</v>
      </c>
      <c r="I83" s="139">
        <v>199.88609697729399</v>
      </c>
      <c r="J83" s="33" t="s">
        <v>642</v>
      </c>
      <c r="K83" s="33" t="s">
        <v>187</v>
      </c>
    </row>
    <row r="84" spans="1:11" ht="15.75" customHeight="1">
      <c r="A84" s="139" t="s">
        <v>220</v>
      </c>
      <c r="B84" s="139" t="s">
        <v>686</v>
      </c>
      <c r="C84" s="139" t="s">
        <v>689</v>
      </c>
      <c r="D84" s="139" t="s">
        <v>690</v>
      </c>
      <c r="E84" s="139" t="s">
        <v>187</v>
      </c>
      <c r="F84" s="139">
        <v>2011</v>
      </c>
      <c r="G84" s="139" t="s">
        <v>688</v>
      </c>
      <c r="H84" s="139">
        <v>168.923649058764</v>
      </c>
      <c r="I84" s="139">
        <v>197.07759056855801</v>
      </c>
      <c r="J84" s="33" t="s">
        <v>642</v>
      </c>
      <c r="K84" s="33" t="s">
        <v>187</v>
      </c>
    </row>
    <row r="85" spans="1:11" ht="15.75" customHeight="1">
      <c r="A85" s="139" t="s">
        <v>220</v>
      </c>
      <c r="B85" s="139" t="s">
        <v>686</v>
      </c>
      <c r="C85" s="139" t="s">
        <v>689</v>
      </c>
      <c r="D85" s="139" t="s">
        <v>690</v>
      </c>
      <c r="E85" s="139" t="s">
        <v>187</v>
      </c>
      <c r="F85" s="139">
        <v>2012</v>
      </c>
      <c r="G85" s="139" t="s">
        <v>688</v>
      </c>
      <c r="H85" s="139">
        <v>166.749635102562</v>
      </c>
      <c r="I85" s="139">
        <v>194.541240952989</v>
      </c>
      <c r="J85" s="33" t="s">
        <v>642</v>
      </c>
      <c r="K85" s="33" t="s">
        <v>187</v>
      </c>
    </row>
    <row r="86" spans="1:11" ht="15.75" customHeight="1">
      <c r="A86" s="139" t="s">
        <v>220</v>
      </c>
      <c r="B86" s="139" t="s">
        <v>686</v>
      </c>
      <c r="C86" s="139" t="s">
        <v>689</v>
      </c>
      <c r="D86" s="139" t="s">
        <v>690</v>
      </c>
      <c r="E86" s="139" t="s">
        <v>187</v>
      </c>
      <c r="F86" s="139">
        <v>2013</v>
      </c>
      <c r="G86" s="139" t="s">
        <v>688</v>
      </c>
      <c r="H86" s="139">
        <v>165.480974625513</v>
      </c>
      <c r="I86" s="139">
        <v>193.0611370630985</v>
      </c>
      <c r="J86" s="33" t="s">
        <v>642</v>
      </c>
      <c r="K86" s="33" t="s">
        <v>187</v>
      </c>
    </row>
    <row r="87" spans="1:11" ht="15.75" customHeight="1">
      <c r="A87" s="139" t="s">
        <v>220</v>
      </c>
      <c r="B87" s="139" t="s">
        <v>686</v>
      </c>
      <c r="C87" s="139" t="s">
        <v>689</v>
      </c>
      <c r="D87" s="139" t="s">
        <v>690</v>
      </c>
      <c r="E87" s="139" t="s">
        <v>187</v>
      </c>
      <c r="F87" s="139">
        <v>2014</v>
      </c>
      <c r="G87" s="139" t="s">
        <v>688</v>
      </c>
      <c r="H87" s="139">
        <v>164.16858623968099</v>
      </c>
      <c r="I87" s="139">
        <v>191.5300172796278</v>
      </c>
      <c r="J87" s="33" t="s">
        <v>642</v>
      </c>
      <c r="K87" s="33" t="s">
        <v>187</v>
      </c>
    </row>
    <row r="88" spans="1:11" ht="15.75" customHeight="1">
      <c r="A88" s="139" t="s">
        <v>220</v>
      </c>
      <c r="B88" s="139" t="s">
        <v>686</v>
      </c>
      <c r="C88" s="139" t="s">
        <v>689</v>
      </c>
      <c r="D88" s="139" t="s">
        <v>690</v>
      </c>
      <c r="E88" s="139" t="s">
        <v>187</v>
      </c>
      <c r="F88" s="139">
        <v>2015</v>
      </c>
      <c r="G88" s="139" t="s">
        <v>688</v>
      </c>
      <c r="H88" s="139">
        <v>166.53574715032701</v>
      </c>
      <c r="I88" s="139">
        <v>194.2917050087149</v>
      </c>
      <c r="J88" s="33" t="s">
        <v>642</v>
      </c>
      <c r="K88" s="33" t="s">
        <v>187</v>
      </c>
    </row>
    <row r="89" spans="1:11" ht="15.75" customHeight="1">
      <c r="A89" s="139" t="s">
        <v>220</v>
      </c>
      <c r="B89" s="139" t="s">
        <v>686</v>
      </c>
      <c r="C89" s="139" t="s">
        <v>689</v>
      </c>
      <c r="D89" s="139" t="s">
        <v>690</v>
      </c>
      <c r="E89" s="139" t="s">
        <v>187</v>
      </c>
      <c r="F89" s="139">
        <v>2016</v>
      </c>
      <c r="G89" s="139" t="s">
        <v>688</v>
      </c>
      <c r="H89" s="139">
        <v>170.12226342172301</v>
      </c>
      <c r="I89" s="139">
        <v>198.47597399201021</v>
      </c>
      <c r="J89" s="33" t="s">
        <v>642</v>
      </c>
      <c r="K89" s="33" t="s">
        <v>187</v>
      </c>
    </row>
    <row r="90" spans="1:11" ht="15.75" customHeight="1">
      <c r="A90" s="139" t="s">
        <v>220</v>
      </c>
      <c r="B90" s="139" t="s">
        <v>686</v>
      </c>
      <c r="C90" s="139" t="s">
        <v>689</v>
      </c>
      <c r="D90" s="139" t="s">
        <v>690</v>
      </c>
      <c r="E90" s="139" t="s">
        <v>187</v>
      </c>
      <c r="F90" s="139">
        <v>2017</v>
      </c>
      <c r="G90" s="139" t="s">
        <v>688</v>
      </c>
      <c r="H90" s="139">
        <v>171.13555147285999</v>
      </c>
      <c r="I90" s="139">
        <v>199.65814338500331</v>
      </c>
      <c r="J90" s="33" t="s">
        <v>642</v>
      </c>
      <c r="K90" s="33" t="s">
        <v>187</v>
      </c>
    </row>
    <row r="91" spans="1:11" ht="15.75" customHeight="1">
      <c r="A91" s="139" t="s">
        <v>220</v>
      </c>
      <c r="B91" s="139" t="s">
        <v>686</v>
      </c>
      <c r="C91" s="139" t="s">
        <v>689</v>
      </c>
      <c r="D91" s="139" t="s">
        <v>690</v>
      </c>
      <c r="E91" s="139" t="s">
        <v>187</v>
      </c>
      <c r="F91" s="139">
        <v>2018</v>
      </c>
      <c r="G91" s="139" t="s">
        <v>688</v>
      </c>
      <c r="H91" s="139">
        <v>172.148839523996</v>
      </c>
      <c r="I91" s="139">
        <v>200.84031277799531</v>
      </c>
      <c r="J91" s="33" t="s">
        <v>642</v>
      </c>
      <c r="K91" s="33" t="s">
        <v>187</v>
      </c>
    </row>
    <row r="92" spans="1:11" ht="15.75" customHeight="1">
      <c r="A92" s="139" t="s">
        <v>220</v>
      </c>
      <c r="B92" s="139" t="s">
        <v>686</v>
      </c>
      <c r="C92" s="139" t="s">
        <v>689</v>
      </c>
      <c r="D92" s="139" t="s">
        <v>690</v>
      </c>
      <c r="E92" s="139" t="s">
        <v>187</v>
      </c>
      <c r="F92" s="139">
        <v>2019</v>
      </c>
      <c r="G92" s="139" t="s">
        <v>688</v>
      </c>
      <c r="H92" s="139">
        <v>173.16212757513301</v>
      </c>
      <c r="I92" s="139">
        <v>202.0224821709885</v>
      </c>
      <c r="J92" s="33" t="s">
        <v>642</v>
      </c>
      <c r="K92" s="33" t="s">
        <v>187</v>
      </c>
    </row>
    <row r="93" spans="1:11" ht="15.75" customHeight="1">
      <c r="A93" s="139" t="s">
        <v>220</v>
      </c>
      <c r="B93" s="139" t="s">
        <v>686</v>
      </c>
      <c r="C93" s="139" t="s">
        <v>689</v>
      </c>
      <c r="D93" s="139" t="s">
        <v>690</v>
      </c>
      <c r="E93" s="139" t="s">
        <v>187</v>
      </c>
      <c r="F93" s="139">
        <v>2020</v>
      </c>
      <c r="G93" s="139" t="s">
        <v>688</v>
      </c>
      <c r="H93" s="139">
        <v>174.17541562627</v>
      </c>
      <c r="I93" s="139">
        <v>203.20465156398171</v>
      </c>
      <c r="J93" s="33" t="s">
        <v>642</v>
      </c>
      <c r="K93" s="33" t="s">
        <v>187</v>
      </c>
    </row>
    <row r="94" spans="1:11" ht="15.75" customHeight="1">
      <c r="A94" s="139" t="s">
        <v>220</v>
      </c>
      <c r="B94" s="139" t="s">
        <v>686</v>
      </c>
      <c r="C94" s="139" t="s">
        <v>689</v>
      </c>
      <c r="D94" s="139" t="s">
        <v>690</v>
      </c>
      <c r="E94" s="139" t="s">
        <v>187</v>
      </c>
      <c r="F94" s="139">
        <v>2021</v>
      </c>
      <c r="G94" s="139" t="s">
        <v>688</v>
      </c>
      <c r="H94" s="139">
        <v>174.85314817953</v>
      </c>
      <c r="I94" s="139">
        <v>203.99533954278499</v>
      </c>
      <c r="J94" s="33" t="s">
        <v>642</v>
      </c>
      <c r="K94" s="33" t="s">
        <v>187</v>
      </c>
    </row>
    <row r="95" spans="1:11" ht="15.75" customHeight="1">
      <c r="A95" s="139" t="s">
        <v>220</v>
      </c>
      <c r="B95" s="139" t="s">
        <v>686</v>
      </c>
      <c r="C95" s="139" t="s">
        <v>689</v>
      </c>
      <c r="D95" s="139" t="s">
        <v>690</v>
      </c>
      <c r="E95" s="139" t="s">
        <v>187</v>
      </c>
      <c r="F95" s="139">
        <v>2022</v>
      </c>
      <c r="G95" s="139" t="s">
        <v>688</v>
      </c>
      <c r="H95" s="139">
        <v>175.53088073279</v>
      </c>
      <c r="I95" s="139">
        <v>204.78602752158841</v>
      </c>
      <c r="J95" s="33" t="s">
        <v>642</v>
      </c>
      <c r="K95" s="33" t="s">
        <v>187</v>
      </c>
    </row>
    <row r="96" spans="1:11" ht="15.75" customHeight="1">
      <c r="A96" s="139" t="s">
        <v>220</v>
      </c>
      <c r="B96" s="139" t="s">
        <v>686</v>
      </c>
      <c r="C96" s="139" t="s">
        <v>689</v>
      </c>
      <c r="D96" s="139" t="s">
        <v>690</v>
      </c>
      <c r="E96" s="139" t="s">
        <v>187</v>
      </c>
      <c r="F96" s="139">
        <v>2023</v>
      </c>
      <c r="G96" s="139" t="s">
        <v>688</v>
      </c>
      <c r="H96" s="139">
        <v>176.20861328605</v>
      </c>
      <c r="I96" s="139">
        <v>205.57671550039171</v>
      </c>
      <c r="J96" s="33" t="s">
        <v>642</v>
      </c>
      <c r="K96" s="33" t="s">
        <v>187</v>
      </c>
    </row>
    <row r="97" spans="1:11" ht="15.75" customHeight="1">
      <c r="A97" s="139" t="s">
        <v>220</v>
      </c>
      <c r="B97" s="139" t="s">
        <v>686</v>
      </c>
      <c r="C97" s="139" t="s">
        <v>689</v>
      </c>
      <c r="D97" s="139" t="s">
        <v>690</v>
      </c>
      <c r="E97" s="139" t="s">
        <v>187</v>
      </c>
      <c r="F97" s="139">
        <v>2024</v>
      </c>
      <c r="G97" s="139" t="s">
        <v>688</v>
      </c>
      <c r="H97" s="139">
        <v>176.88634583931</v>
      </c>
      <c r="I97" s="139">
        <v>206.36740347919499</v>
      </c>
      <c r="J97" s="33" t="s">
        <v>642</v>
      </c>
      <c r="K97" s="33" t="s">
        <v>187</v>
      </c>
    </row>
    <row r="98" spans="1:11" ht="15.75" customHeight="1">
      <c r="A98" s="139" t="s">
        <v>220</v>
      </c>
      <c r="B98" s="139" t="s">
        <v>686</v>
      </c>
      <c r="C98" s="139" t="s">
        <v>689</v>
      </c>
      <c r="D98" s="139" t="s">
        <v>690</v>
      </c>
      <c r="E98" s="139" t="s">
        <v>187</v>
      </c>
      <c r="F98" s="139">
        <v>2025</v>
      </c>
      <c r="G98" s="139" t="s">
        <v>688</v>
      </c>
      <c r="H98" s="139">
        <v>177.56407839257</v>
      </c>
      <c r="I98" s="139">
        <v>207.15809145799841</v>
      </c>
      <c r="J98" s="33" t="s">
        <v>642</v>
      </c>
      <c r="K98" s="33" t="s">
        <v>187</v>
      </c>
    </row>
    <row r="99" spans="1:11" ht="15.75" customHeight="1">
      <c r="A99" s="139" t="s">
        <v>220</v>
      </c>
      <c r="B99" s="139" t="s">
        <v>686</v>
      </c>
      <c r="C99" s="139" t="s">
        <v>689</v>
      </c>
      <c r="D99" s="139" t="s">
        <v>690</v>
      </c>
      <c r="E99" s="139" t="s">
        <v>187</v>
      </c>
      <c r="F99" s="139">
        <v>2026</v>
      </c>
      <c r="G99" s="139" t="s">
        <v>688</v>
      </c>
      <c r="H99" s="139">
        <v>177.91964709172399</v>
      </c>
      <c r="I99" s="139">
        <v>207.5729216070113</v>
      </c>
      <c r="J99" s="33" t="s">
        <v>642</v>
      </c>
      <c r="K99" s="33" t="s">
        <v>187</v>
      </c>
    </row>
    <row r="100" spans="1:11" ht="15.75" customHeight="1">
      <c r="A100" s="139" t="s">
        <v>220</v>
      </c>
      <c r="B100" s="139" t="s">
        <v>686</v>
      </c>
      <c r="C100" s="139" t="s">
        <v>689</v>
      </c>
      <c r="D100" s="139" t="s">
        <v>690</v>
      </c>
      <c r="E100" s="139" t="s">
        <v>187</v>
      </c>
      <c r="F100" s="139">
        <v>2027</v>
      </c>
      <c r="G100" s="139" t="s">
        <v>688</v>
      </c>
      <c r="H100" s="139">
        <v>178.275215790879</v>
      </c>
      <c r="I100" s="139">
        <v>207.98775175602549</v>
      </c>
      <c r="J100" s="33" t="s">
        <v>642</v>
      </c>
      <c r="K100" s="33" t="s">
        <v>187</v>
      </c>
    </row>
    <row r="101" spans="1:11" ht="15.75" customHeight="1">
      <c r="A101" s="139" t="s">
        <v>220</v>
      </c>
      <c r="B101" s="139" t="s">
        <v>686</v>
      </c>
      <c r="C101" s="139" t="s">
        <v>689</v>
      </c>
      <c r="D101" s="139" t="s">
        <v>690</v>
      </c>
      <c r="E101" s="139" t="s">
        <v>187</v>
      </c>
      <c r="F101" s="139">
        <v>2028</v>
      </c>
      <c r="G101" s="139" t="s">
        <v>688</v>
      </c>
      <c r="H101" s="139">
        <v>178.63078449003299</v>
      </c>
      <c r="I101" s="139">
        <v>208.40258190503849</v>
      </c>
      <c r="J101" s="33" t="s">
        <v>642</v>
      </c>
      <c r="K101" s="33" t="s">
        <v>187</v>
      </c>
    </row>
    <row r="102" spans="1:11" ht="15.75" customHeight="1">
      <c r="A102" s="139" t="s">
        <v>220</v>
      </c>
      <c r="B102" s="139" t="s">
        <v>686</v>
      </c>
      <c r="C102" s="139" t="s">
        <v>689</v>
      </c>
      <c r="D102" s="139" t="s">
        <v>690</v>
      </c>
      <c r="E102" s="139" t="s">
        <v>187</v>
      </c>
      <c r="F102" s="139">
        <v>2029</v>
      </c>
      <c r="G102" s="139" t="s">
        <v>688</v>
      </c>
      <c r="H102" s="139">
        <v>178.98635318918801</v>
      </c>
      <c r="I102" s="139">
        <v>208.81741205405271</v>
      </c>
      <c r="J102" s="33" t="s">
        <v>642</v>
      </c>
      <c r="K102" s="33" t="s">
        <v>187</v>
      </c>
    </row>
    <row r="103" spans="1:11" ht="15.75" customHeight="1">
      <c r="A103" s="139" t="s">
        <v>220</v>
      </c>
      <c r="B103" s="139" t="s">
        <v>686</v>
      </c>
      <c r="C103" s="139" t="s">
        <v>689</v>
      </c>
      <c r="D103" s="139" t="s">
        <v>690</v>
      </c>
      <c r="E103" s="139" t="s">
        <v>187</v>
      </c>
      <c r="F103" s="139">
        <v>2030</v>
      </c>
      <c r="G103" s="139" t="s">
        <v>688</v>
      </c>
      <c r="H103" s="139">
        <v>179.341921888342</v>
      </c>
      <c r="I103" s="139">
        <v>209.23224220306571</v>
      </c>
      <c r="J103" s="33" t="s">
        <v>642</v>
      </c>
      <c r="K103" s="33" t="s">
        <v>187</v>
      </c>
    </row>
    <row r="104" spans="1:11" ht="15.75" customHeight="1">
      <c r="A104" s="139" t="s">
        <v>220</v>
      </c>
      <c r="B104" s="139" t="s">
        <v>686</v>
      </c>
      <c r="C104" s="139" t="s">
        <v>689</v>
      </c>
      <c r="D104" s="139" t="s">
        <v>690</v>
      </c>
      <c r="E104" s="139" t="s">
        <v>187</v>
      </c>
      <c r="F104" s="139">
        <v>2031</v>
      </c>
      <c r="G104" s="139" t="s">
        <v>688</v>
      </c>
      <c r="H104" s="139">
        <v>179.43764692492499</v>
      </c>
      <c r="I104" s="139">
        <v>209.3439214124125</v>
      </c>
      <c r="J104" s="33" t="s">
        <v>642</v>
      </c>
      <c r="K104" s="33" t="s">
        <v>187</v>
      </c>
    </row>
    <row r="105" spans="1:11" ht="15.75" customHeight="1">
      <c r="A105" s="139" t="s">
        <v>220</v>
      </c>
      <c r="B105" s="139" t="s">
        <v>686</v>
      </c>
      <c r="C105" s="139" t="s">
        <v>689</v>
      </c>
      <c r="D105" s="139" t="s">
        <v>690</v>
      </c>
      <c r="E105" s="139" t="s">
        <v>187</v>
      </c>
      <c r="F105" s="139">
        <v>2032</v>
      </c>
      <c r="G105" s="139" t="s">
        <v>688</v>
      </c>
      <c r="H105" s="139">
        <v>179.53337196150699</v>
      </c>
      <c r="I105" s="139">
        <v>209.45560062175821</v>
      </c>
      <c r="J105" s="33" t="s">
        <v>642</v>
      </c>
      <c r="K105" s="33" t="s">
        <v>187</v>
      </c>
    </row>
    <row r="106" spans="1:11" ht="15.75" customHeight="1">
      <c r="A106" s="139" t="s">
        <v>220</v>
      </c>
      <c r="B106" s="139" t="s">
        <v>686</v>
      </c>
      <c r="C106" s="139" t="s">
        <v>689</v>
      </c>
      <c r="D106" s="139" t="s">
        <v>690</v>
      </c>
      <c r="E106" s="139" t="s">
        <v>187</v>
      </c>
      <c r="F106" s="139">
        <v>2033</v>
      </c>
      <c r="G106" s="139" t="s">
        <v>688</v>
      </c>
      <c r="H106" s="139">
        <v>179.62909699808901</v>
      </c>
      <c r="I106" s="139">
        <v>209.56727983110389</v>
      </c>
      <c r="J106" s="33" t="s">
        <v>642</v>
      </c>
      <c r="K106" s="33" t="s">
        <v>187</v>
      </c>
    </row>
    <row r="107" spans="1:11" ht="15.75" customHeight="1">
      <c r="A107" s="139" t="s">
        <v>220</v>
      </c>
      <c r="B107" s="139" t="s">
        <v>686</v>
      </c>
      <c r="C107" s="139" t="s">
        <v>689</v>
      </c>
      <c r="D107" s="139" t="s">
        <v>690</v>
      </c>
      <c r="E107" s="139" t="s">
        <v>187</v>
      </c>
      <c r="F107" s="139">
        <v>2034</v>
      </c>
      <c r="G107" s="139" t="s">
        <v>688</v>
      </c>
      <c r="H107" s="139">
        <v>179.72482203467101</v>
      </c>
      <c r="I107" s="139">
        <v>209.67895904044951</v>
      </c>
      <c r="J107" s="33" t="s">
        <v>642</v>
      </c>
      <c r="K107" s="33" t="s">
        <v>187</v>
      </c>
    </row>
    <row r="108" spans="1:11" ht="15.75" customHeight="1">
      <c r="A108" s="139" t="s">
        <v>220</v>
      </c>
      <c r="B108" s="139" t="s">
        <v>686</v>
      </c>
      <c r="C108" s="139" t="s">
        <v>689</v>
      </c>
      <c r="D108" s="139" t="s">
        <v>690</v>
      </c>
      <c r="E108" s="139" t="s">
        <v>187</v>
      </c>
      <c r="F108" s="139">
        <v>2035</v>
      </c>
      <c r="G108" s="139" t="s">
        <v>688</v>
      </c>
      <c r="H108" s="139">
        <v>179.820547071253</v>
      </c>
      <c r="I108" s="139">
        <v>209.79063824979519</v>
      </c>
      <c r="J108" s="33" t="s">
        <v>642</v>
      </c>
      <c r="K108" s="33" t="s">
        <v>187</v>
      </c>
    </row>
    <row r="109" spans="1:11" ht="15.75" customHeight="1">
      <c r="A109" s="139" t="s">
        <v>220</v>
      </c>
      <c r="B109" s="139" t="s">
        <v>686</v>
      </c>
      <c r="C109" s="139" t="s">
        <v>689</v>
      </c>
      <c r="D109" s="139" t="s">
        <v>690</v>
      </c>
      <c r="E109" s="139" t="s">
        <v>187</v>
      </c>
      <c r="F109" s="139">
        <v>2036</v>
      </c>
      <c r="G109" s="139" t="s">
        <v>688</v>
      </c>
      <c r="H109" s="139">
        <v>179.743924626976</v>
      </c>
      <c r="I109" s="139">
        <v>209.7012453981387</v>
      </c>
      <c r="J109" s="33" t="s">
        <v>642</v>
      </c>
      <c r="K109" s="33" t="s">
        <v>187</v>
      </c>
    </row>
    <row r="110" spans="1:11" ht="15.75" customHeight="1">
      <c r="A110" s="139" t="s">
        <v>220</v>
      </c>
      <c r="B110" s="139" t="s">
        <v>686</v>
      </c>
      <c r="C110" s="139" t="s">
        <v>689</v>
      </c>
      <c r="D110" s="139" t="s">
        <v>690</v>
      </c>
      <c r="E110" s="139" t="s">
        <v>187</v>
      </c>
      <c r="F110" s="139">
        <v>2037</v>
      </c>
      <c r="G110" s="139" t="s">
        <v>688</v>
      </c>
      <c r="H110" s="139">
        <v>179.66730218269799</v>
      </c>
      <c r="I110" s="139">
        <v>209.611852546481</v>
      </c>
      <c r="J110" s="33" t="s">
        <v>642</v>
      </c>
      <c r="K110" s="33" t="s">
        <v>187</v>
      </c>
    </row>
    <row r="111" spans="1:11" ht="15.75" customHeight="1">
      <c r="A111" s="139" t="s">
        <v>220</v>
      </c>
      <c r="B111" s="139" t="s">
        <v>686</v>
      </c>
      <c r="C111" s="139" t="s">
        <v>689</v>
      </c>
      <c r="D111" s="139" t="s">
        <v>690</v>
      </c>
      <c r="E111" s="139" t="s">
        <v>187</v>
      </c>
      <c r="F111" s="139">
        <v>2038</v>
      </c>
      <c r="G111" s="139" t="s">
        <v>688</v>
      </c>
      <c r="H111" s="139">
        <v>179.59067973841999</v>
      </c>
      <c r="I111" s="139">
        <v>209.52245969482331</v>
      </c>
      <c r="J111" s="33" t="s">
        <v>642</v>
      </c>
      <c r="K111" s="33" t="s">
        <v>187</v>
      </c>
    </row>
    <row r="112" spans="1:11" ht="15.75" customHeight="1">
      <c r="A112" s="139" t="s">
        <v>220</v>
      </c>
      <c r="B112" s="139" t="s">
        <v>686</v>
      </c>
      <c r="C112" s="139" t="s">
        <v>689</v>
      </c>
      <c r="D112" s="139" t="s">
        <v>690</v>
      </c>
      <c r="E112" s="139" t="s">
        <v>187</v>
      </c>
      <c r="F112" s="139">
        <v>2039</v>
      </c>
      <c r="G112" s="139" t="s">
        <v>688</v>
      </c>
      <c r="H112" s="139">
        <v>179.51405729414299</v>
      </c>
      <c r="I112" s="139">
        <v>209.43306684316681</v>
      </c>
      <c r="J112" s="33" t="s">
        <v>642</v>
      </c>
      <c r="K112" s="33" t="s">
        <v>187</v>
      </c>
    </row>
    <row r="113" spans="1:11" ht="15.75" customHeight="1">
      <c r="A113" s="139" t="s">
        <v>220</v>
      </c>
      <c r="B113" s="139" t="s">
        <v>686</v>
      </c>
      <c r="C113" s="139" t="s">
        <v>689</v>
      </c>
      <c r="D113" s="139" t="s">
        <v>690</v>
      </c>
      <c r="E113" s="139" t="s">
        <v>187</v>
      </c>
      <c r="F113" s="139">
        <v>2040</v>
      </c>
      <c r="G113" s="139" t="s">
        <v>688</v>
      </c>
      <c r="H113" s="139">
        <v>179.43743484986501</v>
      </c>
      <c r="I113" s="139">
        <v>209.34367399150921</v>
      </c>
      <c r="J113" s="33" t="s">
        <v>642</v>
      </c>
      <c r="K113" s="33" t="s">
        <v>187</v>
      </c>
    </row>
    <row r="114" spans="1:11" ht="15.75" customHeight="1">
      <c r="A114" s="139" t="s">
        <v>220</v>
      </c>
      <c r="B114" s="139" t="s">
        <v>686</v>
      </c>
      <c r="C114" s="139" t="s">
        <v>689</v>
      </c>
      <c r="D114" s="139" t="s">
        <v>690</v>
      </c>
      <c r="E114" s="139" t="s">
        <v>187</v>
      </c>
      <c r="F114" s="139">
        <v>2041</v>
      </c>
      <c r="G114" s="139" t="s">
        <v>688</v>
      </c>
      <c r="H114" s="139">
        <v>179.05243755962101</v>
      </c>
      <c r="I114" s="139">
        <v>208.8945104862245</v>
      </c>
      <c r="J114" s="33" t="s">
        <v>642</v>
      </c>
      <c r="K114" s="33" t="s">
        <v>187</v>
      </c>
    </row>
    <row r="115" spans="1:11" ht="15.75" customHeight="1">
      <c r="A115" s="139" t="s">
        <v>220</v>
      </c>
      <c r="B115" s="139" t="s">
        <v>686</v>
      </c>
      <c r="C115" s="139" t="s">
        <v>689</v>
      </c>
      <c r="D115" s="139" t="s">
        <v>690</v>
      </c>
      <c r="E115" s="139" t="s">
        <v>187</v>
      </c>
      <c r="F115" s="139">
        <v>2042</v>
      </c>
      <c r="G115" s="139" t="s">
        <v>688</v>
      </c>
      <c r="H115" s="139">
        <v>178.66744026937701</v>
      </c>
      <c r="I115" s="139">
        <v>208.44534698093989</v>
      </c>
      <c r="J115" s="33" t="s">
        <v>642</v>
      </c>
      <c r="K115" s="33" t="s">
        <v>187</v>
      </c>
    </row>
    <row r="116" spans="1:11" ht="15.75" customHeight="1">
      <c r="A116" s="139" t="s">
        <v>220</v>
      </c>
      <c r="B116" s="139" t="s">
        <v>686</v>
      </c>
      <c r="C116" s="139" t="s">
        <v>689</v>
      </c>
      <c r="D116" s="139" t="s">
        <v>690</v>
      </c>
      <c r="E116" s="139" t="s">
        <v>187</v>
      </c>
      <c r="F116" s="139">
        <v>2043</v>
      </c>
      <c r="G116" s="139" t="s">
        <v>688</v>
      </c>
      <c r="H116" s="139">
        <v>178.28244297913301</v>
      </c>
      <c r="I116" s="139">
        <v>207.99618347565519</v>
      </c>
      <c r="J116" s="33" t="s">
        <v>642</v>
      </c>
      <c r="K116" s="33" t="s">
        <v>187</v>
      </c>
    </row>
    <row r="117" spans="1:11" ht="15.75" customHeight="1">
      <c r="A117" s="139" t="s">
        <v>220</v>
      </c>
      <c r="B117" s="139" t="s">
        <v>686</v>
      </c>
      <c r="C117" s="139" t="s">
        <v>689</v>
      </c>
      <c r="D117" s="139" t="s">
        <v>690</v>
      </c>
      <c r="E117" s="139" t="s">
        <v>187</v>
      </c>
      <c r="F117" s="139">
        <v>2044</v>
      </c>
      <c r="G117" s="139" t="s">
        <v>688</v>
      </c>
      <c r="H117" s="139">
        <v>177.89744568888801</v>
      </c>
      <c r="I117" s="139">
        <v>207.54701997036929</v>
      </c>
      <c r="J117" s="33" t="s">
        <v>642</v>
      </c>
      <c r="K117" s="33" t="s">
        <v>187</v>
      </c>
    </row>
    <row r="118" spans="1:11" ht="15.75" customHeight="1">
      <c r="A118" s="139" t="s">
        <v>220</v>
      </c>
      <c r="B118" s="139" t="s">
        <v>686</v>
      </c>
      <c r="C118" s="139" t="s">
        <v>689</v>
      </c>
      <c r="D118" s="139" t="s">
        <v>690</v>
      </c>
      <c r="E118" s="139" t="s">
        <v>187</v>
      </c>
      <c r="F118" s="139">
        <v>2045</v>
      </c>
      <c r="G118" s="139" t="s">
        <v>688</v>
      </c>
      <c r="H118" s="139">
        <v>177.51244839864401</v>
      </c>
      <c r="I118" s="139">
        <v>207.0978564650847</v>
      </c>
      <c r="J118" s="33" t="s">
        <v>642</v>
      </c>
      <c r="K118" s="33" t="s">
        <v>187</v>
      </c>
    </row>
    <row r="119" spans="1:11" ht="15.75" customHeight="1">
      <c r="A119" s="139" t="s">
        <v>220</v>
      </c>
      <c r="B119" s="139" t="s">
        <v>686</v>
      </c>
      <c r="C119" s="139" t="s">
        <v>689</v>
      </c>
      <c r="D119" s="139" t="s">
        <v>690</v>
      </c>
      <c r="E119" s="139" t="s">
        <v>187</v>
      </c>
      <c r="F119" s="139">
        <v>2046</v>
      </c>
      <c r="G119" s="139" t="s">
        <v>688</v>
      </c>
      <c r="H119" s="139">
        <v>176.99619331567499</v>
      </c>
      <c r="I119" s="139">
        <v>206.4955588682875</v>
      </c>
      <c r="J119" s="33" t="s">
        <v>642</v>
      </c>
      <c r="K119" s="33" t="s">
        <v>187</v>
      </c>
    </row>
    <row r="120" spans="1:11" ht="15.75" customHeight="1">
      <c r="A120" s="139" t="s">
        <v>220</v>
      </c>
      <c r="B120" s="139" t="s">
        <v>686</v>
      </c>
      <c r="C120" s="139" t="s">
        <v>689</v>
      </c>
      <c r="D120" s="139" t="s">
        <v>690</v>
      </c>
      <c r="E120" s="139" t="s">
        <v>187</v>
      </c>
      <c r="F120" s="139">
        <v>2047</v>
      </c>
      <c r="G120" s="139" t="s">
        <v>688</v>
      </c>
      <c r="H120" s="139">
        <v>176.479938232705</v>
      </c>
      <c r="I120" s="139">
        <v>205.89326127148919</v>
      </c>
      <c r="J120" s="33" t="s">
        <v>642</v>
      </c>
      <c r="K120" s="33" t="s">
        <v>187</v>
      </c>
    </row>
    <row r="121" spans="1:11" ht="15.75" customHeight="1">
      <c r="A121" s="139" t="s">
        <v>220</v>
      </c>
      <c r="B121" s="139" t="s">
        <v>686</v>
      </c>
      <c r="C121" s="139" t="s">
        <v>689</v>
      </c>
      <c r="D121" s="139" t="s">
        <v>690</v>
      </c>
      <c r="E121" s="139" t="s">
        <v>187</v>
      </c>
      <c r="F121" s="139">
        <v>2048</v>
      </c>
      <c r="G121" s="139" t="s">
        <v>688</v>
      </c>
      <c r="H121" s="139">
        <v>175.963683149735</v>
      </c>
      <c r="I121" s="139">
        <v>205.29096367469089</v>
      </c>
      <c r="J121" s="33" t="s">
        <v>642</v>
      </c>
      <c r="K121" s="33" t="s">
        <v>187</v>
      </c>
    </row>
    <row r="122" spans="1:11" ht="15.75" customHeight="1">
      <c r="A122" s="139" t="s">
        <v>220</v>
      </c>
      <c r="B122" s="139" t="s">
        <v>686</v>
      </c>
      <c r="C122" s="139" t="s">
        <v>689</v>
      </c>
      <c r="D122" s="139" t="s">
        <v>690</v>
      </c>
      <c r="E122" s="139" t="s">
        <v>187</v>
      </c>
      <c r="F122" s="139">
        <v>2049</v>
      </c>
      <c r="G122" s="139" t="s">
        <v>688</v>
      </c>
      <c r="H122" s="139">
        <v>175.44742806676501</v>
      </c>
      <c r="I122" s="139">
        <v>204.68866607789249</v>
      </c>
      <c r="J122" s="33" t="s">
        <v>642</v>
      </c>
      <c r="K122" s="33" t="s">
        <v>187</v>
      </c>
    </row>
    <row r="123" spans="1:11" ht="15.75" customHeight="1">
      <c r="A123" s="139" t="s">
        <v>220</v>
      </c>
      <c r="B123" s="139" t="s">
        <v>686</v>
      </c>
      <c r="C123" s="139" t="s">
        <v>689</v>
      </c>
      <c r="D123" s="139" t="s">
        <v>690</v>
      </c>
      <c r="E123" s="139" t="s">
        <v>187</v>
      </c>
      <c r="F123" s="139">
        <v>2050</v>
      </c>
      <c r="G123" s="139" t="s">
        <v>688</v>
      </c>
      <c r="H123" s="139">
        <v>174.93117298379599</v>
      </c>
      <c r="I123" s="139">
        <v>204.08636848109529</v>
      </c>
      <c r="J123" s="33" t="s">
        <v>642</v>
      </c>
      <c r="K123" s="33" t="s">
        <v>187</v>
      </c>
    </row>
    <row r="124" spans="1:11" ht="15.75" customHeight="1">
      <c r="A124" s="139" t="s">
        <v>220</v>
      </c>
      <c r="B124" s="139" t="s">
        <v>686</v>
      </c>
      <c r="C124" s="139" t="s">
        <v>689</v>
      </c>
      <c r="D124" s="139" t="s">
        <v>691</v>
      </c>
      <c r="E124" s="139" t="s">
        <v>187</v>
      </c>
      <c r="F124" s="139">
        <v>1990</v>
      </c>
      <c r="G124" s="139" t="s">
        <v>688</v>
      </c>
      <c r="H124" s="139">
        <v>37.154464779926101</v>
      </c>
      <c r="I124" s="139">
        <v>43.346875576580452</v>
      </c>
      <c r="J124" s="33" t="s">
        <v>642</v>
      </c>
      <c r="K124" s="33" t="s">
        <v>187</v>
      </c>
    </row>
    <row r="125" spans="1:11" ht="15.75" customHeight="1">
      <c r="A125" s="139" t="s">
        <v>220</v>
      </c>
      <c r="B125" s="139" t="s">
        <v>686</v>
      </c>
      <c r="C125" s="139" t="s">
        <v>689</v>
      </c>
      <c r="D125" s="139" t="s">
        <v>691</v>
      </c>
      <c r="E125" s="139" t="s">
        <v>187</v>
      </c>
      <c r="F125" s="139">
        <v>1991</v>
      </c>
      <c r="G125" s="139" t="s">
        <v>688</v>
      </c>
      <c r="H125" s="139">
        <v>38.879933304332397</v>
      </c>
      <c r="I125" s="139">
        <v>45.359922188387799</v>
      </c>
      <c r="J125" s="33" t="s">
        <v>642</v>
      </c>
      <c r="K125" s="33" t="s">
        <v>187</v>
      </c>
    </row>
    <row r="126" spans="1:11" ht="15.75" customHeight="1">
      <c r="A126" s="139" t="s">
        <v>220</v>
      </c>
      <c r="B126" s="139" t="s">
        <v>686</v>
      </c>
      <c r="C126" s="139" t="s">
        <v>689</v>
      </c>
      <c r="D126" s="139" t="s">
        <v>691</v>
      </c>
      <c r="E126" s="139" t="s">
        <v>187</v>
      </c>
      <c r="F126" s="139">
        <v>1992</v>
      </c>
      <c r="G126" s="139" t="s">
        <v>688</v>
      </c>
      <c r="H126" s="139">
        <v>37.508644724204501</v>
      </c>
      <c r="I126" s="139">
        <v>43.760085511571923</v>
      </c>
      <c r="J126" s="33" t="s">
        <v>642</v>
      </c>
      <c r="K126" s="33" t="s">
        <v>187</v>
      </c>
    </row>
    <row r="127" spans="1:11" ht="15.75" customHeight="1">
      <c r="A127" s="139" t="s">
        <v>220</v>
      </c>
      <c r="B127" s="139" t="s">
        <v>686</v>
      </c>
      <c r="C127" s="139" t="s">
        <v>689</v>
      </c>
      <c r="D127" s="139" t="s">
        <v>691</v>
      </c>
      <c r="E127" s="139" t="s">
        <v>187</v>
      </c>
      <c r="F127" s="139">
        <v>1993</v>
      </c>
      <c r="G127" s="139" t="s">
        <v>688</v>
      </c>
      <c r="H127" s="139">
        <v>39.226676362612302</v>
      </c>
      <c r="I127" s="139">
        <v>45.764455756381032</v>
      </c>
      <c r="J127" s="33" t="s">
        <v>642</v>
      </c>
      <c r="K127" s="33" t="s">
        <v>187</v>
      </c>
    </row>
    <row r="128" spans="1:11" ht="15.75" customHeight="1">
      <c r="A128" s="139" t="s">
        <v>220</v>
      </c>
      <c r="B128" s="139" t="s">
        <v>686</v>
      </c>
      <c r="C128" s="139" t="s">
        <v>689</v>
      </c>
      <c r="D128" s="139" t="s">
        <v>691</v>
      </c>
      <c r="E128" s="139" t="s">
        <v>187</v>
      </c>
      <c r="F128" s="139">
        <v>1994</v>
      </c>
      <c r="G128" s="139" t="s">
        <v>688</v>
      </c>
      <c r="H128" s="139">
        <v>41.9666766848283</v>
      </c>
      <c r="I128" s="139">
        <v>48.96112279896635</v>
      </c>
      <c r="J128" s="33" t="s">
        <v>642</v>
      </c>
      <c r="K128" s="33" t="s">
        <v>187</v>
      </c>
    </row>
    <row r="129" spans="1:11" ht="15.75" customHeight="1">
      <c r="A129" s="139" t="s">
        <v>220</v>
      </c>
      <c r="B129" s="139" t="s">
        <v>686</v>
      </c>
      <c r="C129" s="139" t="s">
        <v>689</v>
      </c>
      <c r="D129" s="139" t="s">
        <v>691</v>
      </c>
      <c r="E129" s="139" t="s">
        <v>187</v>
      </c>
      <c r="F129" s="139">
        <v>1995</v>
      </c>
      <c r="G129" s="139" t="s">
        <v>688</v>
      </c>
      <c r="H129" s="139">
        <v>43.284570802827197</v>
      </c>
      <c r="I129" s="139">
        <v>50.498665936631731</v>
      </c>
      <c r="J129" s="33" t="s">
        <v>642</v>
      </c>
      <c r="K129" s="33" t="s">
        <v>187</v>
      </c>
    </row>
    <row r="130" spans="1:11" ht="15.75" customHeight="1">
      <c r="A130" s="139" t="s">
        <v>220</v>
      </c>
      <c r="B130" s="139" t="s">
        <v>686</v>
      </c>
      <c r="C130" s="139" t="s">
        <v>689</v>
      </c>
      <c r="D130" s="139" t="s">
        <v>691</v>
      </c>
      <c r="E130" s="139" t="s">
        <v>187</v>
      </c>
      <c r="F130" s="139">
        <v>1996</v>
      </c>
      <c r="G130" s="139" t="s">
        <v>688</v>
      </c>
      <c r="H130" s="139">
        <v>42.5889184136796</v>
      </c>
      <c r="I130" s="139">
        <v>49.687071482626202</v>
      </c>
      <c r="J130" s="33" t="s">
        <v>642</v>
      </c>
      <c r="K130" s="33" t="s">
        <v>187</v>
      </c>
    </row>
    <row r="131" spans="1:11" ht="15.75" customHeight="1">
      <c r="A131" s="139" t="s">
        <v>220</v>
      </c>
      <c r="B131" s="139" t="s">
        <v>686</v>
      </c>
      <c r="C131" s="139" t="s">
        <v>689</v>
      </c>
      <c r="D131" s="139" t="s">
        <v>691</v>
      </c>
      <c r="E131" s="139" t="s">
        <v>187</v>
      </c>
      <c r="F131" s="139">
        <v>1997</v>
      </c>
      <c r="G131" s="139" t="s">
        <v>688</v>
      </c>
      <c r="H131" s="139">
        <v>44.661757222222498</v>
      </c>
      <c r="I131" s="139">
        <v>52.105383425926249</v>
      </c>
      <c r="J131" s="33" t="s">
        <v>642</v>
      </c>
      <c r="K131" s="33" t="s">
        <v>187</v>
      </c>
    </row>
    <row r="132" spans="1:11" ht="15.75" customHeight="1">
      <c r="A132" s="139" t="s">
        <v>220</v>
      </c>
      <c r="B132" s="139" t="s">
        <v>686</v>
      </c>
      <c r="C132" s="139" t="s">
        <v>689</v>
      </c>
      <c r="D132" s="139" t="s">
        <v>691</v>
      </c>
      <c r="E132" s="139" t="s">
        <v>187</v>
      </c>
      <c r="F132" s="139">
        <v>1998</v>
      </c>
      <c r="G132" s="139" t="s">
        <v>688</v>
      </c>
      <c r="H132" s="139">
        <v>48.722386960294997</v>
      </c>
      <c r="I132" s="139">
        <v>56.842784787010842</v>
      </c>
      <c r="J132" s="33" t="s">
        <v>642</v>
      </c>
      <c r="K132" s="33" t="s">
        <v>187</v>
      </c>
    </row>
    <row r="133" spans="1:11" ht="15.75" customHeight="1">
      <c r="A133" s="139" t="s">
        <v>220</v>
      </c>
      <c r="B133" s="139" t="s">
        <v>686</v>
      </c>
      <c r="C133" s="139" t="s">
        <v>689</v>
      </c>
      <c r="D133" s="139" t="s">
        <v>691</v>
      </c>
      <c r="E133" s="139" t="s">
        <v>187</v>
      </c>
      <c r="F133" s="139">
        <v>1999</v>
      </c>
      <c r="G133" s="139" t="s">
        <v>688</v>
      </c>
      <c r="H133" s="139">
        <v>49.289874613043999</v>
      </c>
      <c r="I133" s="139">
        <v>57.504853715217997</v>
      </c>
      <c r="J133" s="33" t="s">
        <v>642</v>
      </c>
      <c r="K133" s="33" t="s">
        <v>187</v>
      </c>
    </row>
    <row r="134" spans="1:11" ht="15.75" customHeight="1">
      <c r="A134" s="139" t="s">
        <v>220</v>
      </c>
      <c r="B134" s="139" t="s">
        <v>686</v>
      </c>
      <c r="C134" s="139" t="s">
        <v>689</v>
      </c>
      <c r="D134" s="139" t="s">
        <v>691</v>
      </c>
      <c r="E134" s="139" t="s">
        <v>187</v>
      </c>
      <c r="F134" s="139">
        <v>2000</v>
      </c>
      <c r="G134" s="139" t="s">
        <v>688</v>
      </c>
      <c r="H134" s="139">
        <v>50.012741248643103</v>
      </c>
      <c r="I134" s="139">
        <v>58.348198123416957</v>
      </c>
      <c r="J134" s="33" t="s">
        <v>642</v>
      </c>
      <c r="K134" s="33" t="s">
        <v>187</v>
      </c>
    </row>
    <row r="135" spans="1:11" ht="15.75" customHeight="1">
      <c r="A135" s="139" t="s">
        <v>220</v>
      </c>
      <c r="B135" s="139" t="s">
        <v>686</v>
      </c>
      <c r="C135" s="139" t="s">
        <v>689</v>
      </c>
      <c r="D135" s="139" t="s">
        <v>691</v>
      </c>
      <c r="E135" s="139" t="s">
        <v>187</v>
      </c>
      <c r="F135" s="139">
        <v>2001</v>
      </c>
      <c r="G135" s="139" t="s">
        <v>688</v>
      </c>
      <c r="H135" s="139">
        <v>52.210322728733097</v>
      </c>
      <c r="I135" s="139">
        <v>60.912043183521952</v>
      </c>
      <c r="J135" s="33" t="s">
        <v>642</v>
      </c>
      <c r="K135" s="33" t="s">
        <v>187</v>
      </c>
    </row>
    <row r="136" spans="1:11" ht="15.75" customHeight="1">
      <c r="A136" s="139" t="s">
        <v>220</v>
      </c>
      <c r="B136" s="139" t="s">
        <v>686</v>
      </c>
      <c r="C136" s="139" t="s">
        <v>689</v>
      </c>
      <c r="D136" s="139" t="s">
        <v>691</v>
      </c>
      <c r="E136" s="139" t="s">
        <v>187</v>
      </c>
      <c r="F136" s="139">
        <v>2002</v>
      </c>
      <c r="G136" s="139" t="s">
        <v>688</v>
      </c>
      <c r="H136" s="139">
        <v>53.536595621857501</v>
      </c>
      <c r="I136" s="139">
        <v>62.459361558833763</v>
      </c>
      <c r="J136" s="33" t="s">
        <v>642</v>
      </c>
      <c r="K136" s="33" t="s">
        <v>187</v>
      </c>
    </row>
    <row r="137" spans="1:11" ht="15.75" customHeight="1">
      <c r="A137" s="139" t="s">
        <v>220</v>
      </c>
      <c r="B137" s="139" t="s">
        <v>686</v>
      </c>
      <c r="C137" s="139" t="s">
        <v>689</v>
      </c>
      <c r="D137" s="139" t="s">
        <v>691</v>
      </c>
      <c r="E137" s="139" t="s">
        <v>187</v>
      </c>
      <c r="F137" s="139">
        <v>2003</v>
      </c>
      <c r="G137" s="139" t="s">
        <v>688</v>
      </c>
      <c r="H137" s="139">
        <v>54.3714814218621</v>
      </c>
      <c r="I137" s="139">
        <v>63.433394992172452</v>
      </c>
      <c r="J137" s="33" t="s">
        <v>642</v>
      </c>
      <c r="K137" s="33" t="s">
        <v>187</v>
      </c>
    </row>
    <row r="138" spans="1:11" ht="15.75" customHeight="1">
      <c r="A138" s="139" t="s">
        <v>220</v>
      </c>
      <c r="B138" s="139" t="s">
        <v>686</v>
      </c>
      <c r="C138" s="139" t="s">
        <v>689</v>
      </c>
      <c r="D138" s="139" t="s">
        <v>691</v>
      </c>
      <c r="E138" s="139" t="s">
        <v>187</v>
      </c>
      <c r="F138" s="139">
        <v>2004</v>
      </c>
      <c r="G138" s="139" t="s">
        <v>688</v>
      </c>
      <c r="H138" s="139">
        <v>53.054386871597501</v>
      </c>
      <c r="I138" s="139">
        <v>61.89678468353042</v>
      </c>
      <c r="J138" s="33" t="s">
        <v>642</v>
      </c>
      <c r="K138" s="33" t="s">
        <v>187</v>
      </c>
    </row>
    <row r="139" spans="1:11" ht="15.75" customHeight="1">
      <c r="A139" s="139" t="s">
        <v>220</v>
      </c>
      <c r="B139" s="139" t="s">
        <v>686</v>
      </c>
      <c r="C139" s="139" t="s">
        <v>689</v>
      </c>
      <c r="D139" s="139" t="s">
        <v>691</v>
      </c>
      <c r="E139" s="139" t="s">
        <v>187</v>
      </c>
      <c r="F139" s="139">
        <v>2005</v>
      </c>
      <c r="G139" s="139" t="s">
        <v>688</v>
      </c>
      <c r="H139" s="139">
        <v>56.337553078249002</v>
      </c>
      <c r="I139" s="139">
        <v>65.727145257957176</v>
      </c>
      <c r="J139" s="33" t="s">
        <v>642</v>
      </c>
      <c r="K139" s="33" t="s">
        <v>187</v>
      </c>
    </row>
    <row r="140" spans="1:11" ht="15.75" customHeight="1">
      <c r="A140" s="139" t="s">
        <v>220</v>
      </c>
      <c r="B140" s="139" t="s">
        <v>686</v>
      </c>
      <c r="C140" s="139" t="s">
        <v>689</v>
      </c>
      <c r="D140" s="139" t="s">
        <v>691</v>
      </c>
      <c r="E140" s="139" t="s">
        <v>187</v>
      </c>
      <c r="F140" s="139">
        <v>2006</v>
      </c>
      <c r="G140" s="139" t="s">
        <v>688</v>
      </c>
      <c r="H140" s="139">
        <v>56.952002484751198</v>
      </c>
      <c r="I140" s="139">
        <v>66.444002898876406</v>
      </c>
      <c r="J140" s="33" t="s">
        <v>642</v>
      </c>
      <c r="K140" s="33" t="s">
        <v>187</v>
      </c>
    </row>
    <row r="141" spans="1:11" ht="15.75" customHeight="1">
      <c r="A141" s="139" t="s">
        <v>220</v>
      </c>
      <c r="B141" s="139" t="s">
        <v>686</v>
      </c>
      <c r="C141" s="139" t="s">
        <v>689</v>
      </c>
      <c r="D141" s="139" t="s">
        <v>691</v>
      </c>
      <c r="E141" s="139" t="s">
        <v>187</v>
      </c>
      <c r="F141" s="139">
        <v>2007</v>
      </c>
      <c r="G141" s="139" t="s">
        <v>688</v>
      </c>
      <c r="H141" s="139">
        <v>62.010427669941102</v>
      </c>
      <c r="I141" s="139">
        <v>72.34549894826462</v>
      </c>
      <c r="J141" s="33" t="s">
        <v>642</v>
      </c>
      <c r="K141" s="33" t="s">
        <v>187</v>
      </c>
    </row>
    <row r="142" spans="1:11" ht="15.75" customHeight="1">
      <c r="A142" s="139" t="s">
        <v>220</v>
      </c>
      <c r="B142" s="139" t="s">
        <v>686</v>
      </c>
      <c r="C142" s="139" t="s">
        <v>689</v>
      </c>
      <c r="D142" s="139" t="s">
        <v>691</v>
      </c>
      <c r="E142" s="139" t="s">
        <v>187</v>
      </c>
      <c r="F142" s="139">
        <v>2008</v>
      </c>
      <c r="G142" s="139" t="s">
        <v>688</v>
      </c>
      <c r="H142" s="139">
        <v>61.363537565176301</v>
      </c>
      <c r="I142" s="139">
        <v>71.590793826039018</v>
      </c>
      <c r="J142" s="33" t="s">
        <v>642</v>
      </c>
      <c r="K142" s="33" t="s">
        <v>187</v>
      </c>
    </row>
    <row r="143" spans="1:11" ht="15.75" customHeight="1">
      <c r="A143" s="139" t="s">
        <v>220</v>
      </c>
      <c r="B143" s="139" t="s">
        <v>686</v>
      </c>
      <c r="C143" s="139" t="s">
        <v>689</v>
      </c>
      <c r="D143" s="139" t="s">
        <v>691</v>
      </c>
      <c r="E143" s="139" t="s">
        <v>187</v>
      </c>
      <c r="F143" s="139">
        <v>2009</v>
      </c>
      <c r="G143" s="139" t="s">
        <v>688</v>
      </c>
      <c r="H143" s="139">
        <v>60.352198134444997</v>
      </c>
      <c r="I143" s="139">
        <v>70.410897823519164</v>
      </c>
      <c r="J143" s="33" t="s">
        <v>642</v>
      </c>
      <c r="K143" s="33" t="s">
        <v>187</v>
      </c>
    </row>
    <row r="144" spans="1:11" ht="15.75" customHeight="1">
      <c r="A144" s="139" t="s">
        <v>220</v>
      </c>
      <c r="B144" s="139" t="s">
        <v>686</v>
      </c>
      <c r="C144" s="139" t="s">
        <v>689</v>
      </c>
      <c r="D144" s="139" t="s">
        <v>691</v>
      </c>
      <c r="E144" s="139" t="s">
        <v>187</v>
      </c>
      <c r="F144" s="139">
        <v>2010</v>
      </c>
      <c r="G144" s="139" t="s">
        <v>688</v>
      </c>
      <c r="H144" s="139">
        <v>62.051743967394103</v>
      </c>
      <c r="I144" s="139">
        <v>72.393701295293127</v>
      </c>
      <c r="J144" s="33" t="s">
        <v>642</v>
      </c>
      <c r="K144" s="33" t="s">
        <v>187</v>
      </c>
    </row>
    <row r="145" spans="1:11" ht="15.75" customHeight="1">
      <c r="A145" s="139" t="s">
        <v>220</v>
      </c>
      <c r="B145" s="139" t="s">
        <v>686</v>
      </c>
      <c r="C145" s="139" t="s">
        <v>689</v>
      </c>
      <c r="D145" s="139" t="s">
        <v>691</v>
      </c>
      <c r="E145" s="139" t="s">
        <v>187</v>
      </c>
      <c r="F145" s="139">
        <v>2011</v>
      </c>
      <c r="G145" s="139" t="s">
        <v>688</v>
      </c>
      <c r="H145" s="139">
        <v>62.9721559113203</v>
      </c>
      <c r="I145" s="139">
        <v>73.467515229873683</v>
      </c>
      <c r="J145" s="33" t="s">
        <v>642</v>
      </c>
      <c r="K145" s="33" t="s">
        <v>187</v>
      </c>
    </row>
    <row r="146" spans="1:11" ht="15.75" customHeight="1">
      <c r="A146" s="139" t="s">
        <v>220</v>
      </c>
      <c r="B146" s="139" t="s">
        <v>686</v>
      </c>
      <c r="C146" s="139" t="s">
        <v>689</v>
      </c>
      <c r="D146" s="139" t="s">
        <v>691</v>
      </c>
      <c r="E146" s="139" t="s">
        <v>187</v>
      </c>
      <c r="F146" s="139">
        <v>2012</v>
      </c>
      <c r="G146" s="139" t="s">
        <v>688</v>
      </c>
      <c r="H146" s="139">
        <v>65.626334239720407</v>
      </c>
      <c r="I146" s="139">
        <v>76.564056613007153</v>
      </c>
      <c r="J146" s="33" t="s">
        <v>642</v>
      </c>
      <c r="K146" s="33" t="s">
        <v>187</v>
      </c>
    </row>
    <row r="147" spans="1:11" ht="15.75" customHeight="1">
      <c r="A147" s="139" t="s">
        <v>220</v>
      </c>
      <c r="B147" s="139" t="s">
        <v>686</v>
      </c>
      <c r="C147" s="139" t="s">
        <v>689</v>
      </c>
      <c r="D147" s="139" t="s">
        <v>691</v>
      </c>
      <c r="E147" s="139" t="s">
        <v>187</v>
      </c>
      <c r="F147" s="139">
        <v>2013</v>
      </c>
      <c r="G147" s="139" t="s">
        <v>688</v>
      </c>
      <c r="H147" s="139">
        <v>63.262208171554498</v>
      </c>
      <c r="I147" s="139">
        <v>73.805909533480246</v>
      </c>
      <c r="J147" s="33" t="s">
        <v>642</v>
      </c>
      <c r="K147" s="33" t="s">
        <v>187</v>
      </c>
    </row>
    <row r="148" spans="1:11" ht="15.75" customHeight="1">
      <c r="A148" s="139" t="s">
        <v>220</v>
      </c>
      <c r="B148" s="139" t="s">
        <v>686</v>
      </c>
      <c r="C148" s="139" t="s">
        <v>689</v>
      </c>
      <c r="D148" s="139" t="s">
        <v>691</v>
      </c>
      <c r="E148" s="139" t="s">
        <v>187</v>
      </c>
      <c r="F148" s="139">
        <v>2014</v>
      </c>
      <c r="G148" s="139" t="s">
        <v>688</v>
      </c>
      <c r="H148" s="139">
        <v>62.8540025641339</v>
      </c>
      <c r="I148" s="139">
        <v>73.32966965815622</v>
      </c>
      <c r="J148" s="33" t="s">
        <v>642</v>
      </c>
      <c r="K148" s="33" t="s">
        <v>187</v>
      </c>
    </row>
    <row r="149" spans="1:11" ht="15.75" customHeight="1">
      <c r="A149" s="139" t="s">
        <v>220</v>
      </c>
      <c r="B149" s="139" t="s">
        <v>686</v>
      </c>
      <c r="C149" s="139" t="s">
        <v>689</v>
      </c>
      <c r="D149" s="139" t="s">
        <v>691</v>
      </c>
      <c r="E149" s="139" t="s">
        <v>187</v>
      </c>
      <c r="F149" s="139">
        <v>2015</v>
      </c>
      <c r="G149" s="139" t="s">
        <v>688</v>
      </c>
      <c r="H149" s="139">
        <v>66.264427878074699</v>
      </c>
      <c r="I149" s="139">
        <v>77.308499191087151</v>
      </c>
      <c r="J149" s="33" t="s">
        <v>642</v>
      </c>
      <c r="K149" s="33" t="s">
        <v>187</v>
      </c>
    </row>
    <row r="150" spans="1:11" ht="15.75" customHeight="1">
      <c r="A150" s="139" t="s">
        <v>220</v>
      </c>
      <c r="B150" s="139" t="s">
        <v>686</v>
      </c>
      <c r="C150" s="139" t="s">
        <v>689</v>
      </c>
      <c r="D150" s="139" t="s">
        <v>691</v>
      </c>
      <c r="E150" s="139" t="s">
        <v>187</v>
      </c>
      <c r="F150" s="139">
        <v>2016</v>
      </c>
      <c r="G150" s="139" t="s">
        <v>688</v>
      </c>
      <c r="H150" s="139">
        <v>67.713695625727993</v>
      </c>
      <c r="I150" s="139">
        <v>78.999311563349337</v>
      </c>
      <c r="J150" s="33" t="s">
        <v>642</v>
      </c>
      <c r="K150" s="33" t="s">
        <v>187</v>
      </c>
    </row>
    <row r="151" spans="1:11" ht="15.75" customHeight="1">
      <c r="A151" s="139" t="s">
        <v>220</v>
      </c>
      <c r="B151" s="139" t="s">
        <v>686</v>
      </c>
      <c r="C151" s="139" t="s">
        <v>689</v>
      </c>
      <c r="D151" s="139" t="s">
        <v>691</v>
      </c>
      <c r="E151" s="139" t="s">
        <v>187</v>
      </c>
      <c r="F151" s="139">
        <v>2017</v>
      </c>
      <c r="G151" s="139" t="s">
        <v>688</v>
      </c>
      <c r="H151" s="139">
        <v>67.735634233108399</v>
      </c>
      <c r="I151" s="139">
        <v>79.02490660529314</v>
      </c>
      <c r="J151" s="33" t="s">
        <v>642</v>
      </c>
      <c r="K151" s="33" t="s">
        <v>187</v>
      </c>
    </row>
    <row r="152" spans="1:11" ht="15.75" customHeight="1">
      <c r="A152" s="139" t="s">
        <v>220</v>
      </c>
      <c r="B152" s="139" t="s">
        <v>686</v>
      </c>
      <c r="C152" s="139" t="s">
        <v>689</v>
      </c>
      <c r="D152" s="139" t="s">
        <v>691</v>
      </c>
      <c r="E152" s="139" t="s">
        <v>187</v>
      </c>
      <c r="F152" s="139">
        <v>2018</v>
      </c>
      <c r="G152" s="139" t="s">
        <v>688</v>
      </c>
      <c r="H152" s="139">
        <v>67.757572840488805</v>
      </c>
      <c r="I152" s="139">
        <v>79.050501647236942</v>
      </c>
      <c r="J152" s="33" t="s">
        <v>642</v>
      </c>
      <c r="K152" s="33" t="s">
        <v>187</v>
      </c>
    </row>
    <row r="153" spans="1:11" ht="15.75" customHeight="1">
      <c r="A153" s="139" t="s">
        <v>220</v>
      </c>
      <c r="B153" s="139" t="s">
        <v>686</v>
      </c>
      <c r="C153" s="139" t="s">
        <v>689</v>
      </c>
      <c r="D153" s="139" t="s">
        <v>691</v>
      </c>
      <c r="E153" s="139" t="s">
        <v>187</v>
      </c>
      <c r="F153" s="139">
        <v>2019</v>
      </c>
      <c r="G153" s="139" t="s">
        <v>688</v>
      </c>
      <c r="H153" s="139">
        <v>67.779511447869297</v>
      </c>
      <c r="I153" s="139">
        <v>79.076096689180858</v>
      </c>
      <c r="J153" s="33" t="s">
        <v>642</v>
      </c>
      <c r="K153" s="33" t="s">
        <v>187</v>
      </c>
    </row>
    <row r="154" spans="1:11" ht="15.75" customHeight="1">
      <c r="A154" s="139" t="s">
        <v>220</v>
      </c>
      <c r="B154" s="139" t="s">
        <v>686</v>
      </c>
      <c r="C154" s="139" t="s">
        <v>689</v>
      </c>
      <c r="D154" s="139" t="s">
        <v>691</v>
      </c>
      <c r="E154" s="139" t="s">
        <v>187</v>
      </c>
      <c r="F154" s="139">
        <v>2020</v>
      </c>
      <c r="G154" s="139" t="s">
        <v>688</v>
      </c>
      <c r="H154" s="139">
        <v>67.801450055249703</v>
      </c>
      <c r="I154" s="139">
        <v>79.10169173112466</v>
      </c>
      <c r="J154" s="33" t="s">
        <v>642</v>
      </c>
      <c r="K154" s="33" t="s">
        <v>187</v>
      </c>
    </row>
    <row r="155" spans="1:11" ht="15.75" customHeight="1">
      <c r="A155" s="139" t="s">
        <v>220</v>
      </c>
      <c r="B155" s="139" t="s">
        <v>686</v>
      </c>
      <c r="C155" s="139" t="s">
        <v>689</v>
      </c>
      <c r="D155" s="139" t="s">
        <v>691</v>
      </c>
      <c r="E155" s="139" t="s">
        <v>187</v>
      </c>
      <c r="F155" s="139">
        <v>2021</v>
      </c>
      <c r="G155" s="139" t="s">
        <v>688</v>
      </c>
      <c r="H155" s="139">
        <v>67.736692272087097</v>
      </c>
      <c r="I155" s="139">
        <v>79.026140984101616</v>
      </c>
      <c r="J155" s="33" t="s">
        <v>642</v>
      </c>
      <c r="K155" s="33" t="s">
        <v>187</v>
      </c>
    </row>
    <row r="156" spans="1:11" ht="15.75" customHeight="1">
      <c r="A156" s="139" t="s">
        <v>220</v>
      </c>
      <c r="B156" s="139" t="s">
        <v>686</v>
      </c>
      <c r="C156" s="139" t="s">
        <v>689</v>
      </c>
      <c r="D156" s="139" t="s">
        <v>691</v>
      </c>
      <c r="E156" s="139" t="s">
        <v>187</v>
      </c>
      <c r="F156" s="139">
        <v>2022</v>
      </c>
      <c r="G156" s="139" t="s">
        <v>688</v>
      </c>
      <c r="H156" s="139">
        <v>67.671934488924506</v>
      </c>
      <c r="I156" s="139">
        <v>78.9505902370786</v>
      </c>
      <c r="J156" s="33" t="s">
        <v>642</v>
      </c>
      <c r="K156" s="33" t="s">
        <v>187</v>
      </c>
    </row>
    <row r="157" spans="1:11" ht="15.75" customHeight="1">
      <c r="A157" s="139" t="s">
        <v>220</v>
      </c>
      <c r="B157" s="139" t="s">
        <v>686</v>
      </c>
      <c r="C157" s="139" t="s">
        <v>689</v>
      </c>
      <c r="D157" s="139" t="s">
        <v>691</v>
      </c>
      <c r="E157" s="139" t="s">
        <v>187</v>
      </c>
      <c r="F157" s="139">
        <v>2023</v>
      </c>
      <c r="G157" s="139" t="s">
        <v>688</v>
      </c>
      <c r="H157" s="139">
        <v>67.607176705761901</v>
      </c>
      <c r="I157" s="139">
        <v>78.875039490055556</v>
      </c>
      <c r="J157" s="33" t="s">
        <v>642</v>
      </c>
      <c r="K157" s="33" t="s">
        <v>187</v>
      </c>
    </row>
    <row r="158" spans="1:11" ht="15.75" customHeight="1">
      <c r="A158" s="139" t="s">
        <v>220</v>
      </c>
      <c r="B158" s="139" t="s">
        <v>686</v>
      </c>
      <c r="C158" s="139" t="s">
        <v>689</v>
      </c>
      <c r="D158" s="139" t="s">
        <v>691</v>
      </c>
      <c r="E158" s="139" t="s">
        <v>187</v>
      </c>
      <c r="F158" s="139">
        <v>2024</v>
      </c>
      <c r="G158" s="139" t="s">
        <v>688</v>
      </c>
      <c r="H158" s="139">
        <v>67.542418922599296</v>
      </c>
      <c r="I158" s="139">
        <v>78.799488743032512</v>
      </c>
      <c r="J158" s="33" t="s">
        <v>642</v>
      </c>
      <c r="K158" s="33" t="s">
        <v>187</v>
      </c>
    </row>
    <row r="159" spans="1:11" ht="15.75" customHeight="1">
      <c r="A159" s="139" t="s">
        <v>220</v>
      </c>
      <c r="B159" s="139" t="s">
        <v>686</v>
      </c>
      <c r="C159" s="139" t="s">
        <v>689</v>
      </c>
      <c r="D159" s="139" t="s">
        <v>691</v>
      </c>
      <c r="E159" s="139" t="s">
        <v>187</v>
      </c>
      <c r="F159" s="139">
        <v>2025</v>
      </c>
      <c r="G159" s="139" t="s">
        <v>688</v>
      </c>
      <c r="H159" s="139">
        <v>67.477661139436705</v>
      </c>
      <c r="I159" s="139">
        <v>78.723937996009496</v>
      </c>
      <c r="J159" s="33" t="s">
        <v>642</v>
      </c>
      <c r="K159" s="33" t="s">
        <v>187</v>
      </c>
    </row>
    <row r="160" spans="1:11" ht="15.75" customHeight="1">
      <c r="A160" s="139" t="s">
        <v>220</v>
      </c>
      <c r="B160" s="139" t="s">
        <v>686</v>
      </c>
      <c r="C160" s="139" t="s">
        <v>689</v>
      </c>
      <c r="D160" s="139" t="s">
        <v>691</v>
      </c>
      <c r="E160" s="139" t="s">
        <v>187</v>
      </c>
      <c r="F160" s="139">
        <v>2026</v>
      </c>
      <c r="G160" s="139" t="s">
        <v>688</v>
      </c>
      <c r="H160" s="139">
        <v>67.315406250041306</v>
      </c>
      <c r="I160" s="139">
        <v>78.534640625048198</v>
      </c>
      <c r="J160" s="33" t="s">
        <v>642</v>
      </c>
      <c r="K160" s="33" t="s">
        <v>187</v>
      </c>
    </row>
    <row r="161" spans="1:11" ht="15.75" customHeight="1">
      <c r="A161" s="139" t="s">
        <v>220</v>
      </c>
      <c r="B161" s="139" t="s">
        <v>686</v>
      </c>
      <c r="C161" s="139" t="s">
        <v>689</v>
      </c>
      <c r="D161" s="139" t="s">
        <v>691</v>
      </c>
      <c r="E161" s="139" t="s">
        <v>187</v>
      </c>
      <c r="F161" s="139">
        <v>2027</v>
      </c>
      <c r="G161" s="139" t="s">
        <v>688</v>
      </c>
      <c r="H161" s="139">
        <v>67.153151360645893</v>
      </c>
      <c r="I161" s="139">
        <v>78.345343254086885</v>
      </c>
      <c r="J161" s="33" t="s">
        <v>642</v>
      </c>
      <c r="K161" s="33" t="s">
        <v>187</v>
      </c>
    </row>
    <row r="162" spans="1:11" ht="15.75" customHeight="1">
      <c r="A162" s="139" t="s">
        <v>220</v>
      </c>
      <c r="B162" s="139" t="s">
        <v>686</v>
      </c>
      <c r="C162" s="139" t="s">
        <v>689</v>
      </c>
      <c r="D162" s="139" t="s">
        <v>691</v>
      </c>
      <c r="E162" s="139" t="s">
        <v>187</v>
      </c>
      <c r="F162" s="139">
        <v>2028</v>
      </c>
      <c r="G162" s="139" t="s">
        <v>688</v>
      </c>
      <c r="H162" s="139">
        <v>66.990896471250593</v>
      </c>
      <c r="I162" s="139">
        <v>78.156045883125699</v>
      </c>
      <c r="J162" s="33" t="s">
        <v>642</v>
      </c>
      <c r="K162" s="33" t="s">
        <v>187</v>
      </c>
    </row>
    <row r="163" spans="1:11" ht="15.75" customHeight="1">
      <c r="A163" s="139" t="s">
        <v>220</v>
      </c>
      <c r="B163" s="139" t="s">
        <v>686</v>
      </c>
      <c r="C163" s="139" t="s">
        <v>689</v>
      </c>
      <c r="D163" s="139" t="s">
        <v>691</v>
      </c>
      <c r="E163" s="139" t="s">
        <v>187</v>
      </c>
      <c r="F163" s="139">
        <v>2029</v>
      </c>
      <c r="G163" s="139" t="s">
        <v>688</v>
      </c>
      <c r="H163" s="139">
        <v>66.828641581855194</v>
      </c>
      <c r="I163" s="139">
        <v>77.966748512164401</v>
      </c>
      <c r="J163" s="33" t="s">
        <v>642</v>
      </c>
      <c r="K163" s="33" t="s">
        <v>187</v>
      </c>
    </row>
    <row r="164" spans="1:11" ht="15.75" customHeight="1">
      <c r="A164" s="139" t="s">
        <v>220</v>
      </c>
      <c r="B164" s="139" t="s">
        <v>686</v>
      </c>
      <c r="C164" s="139" t="s">
        <v>689</v>
      </c>
      <c r="D164" s="139" t="s">
        <v>691</v>
      </c>
      <c r="E164" s="139" t="s">
        <v>187</v>
      </c>
      <c r="F164" s="139">
        <v>2030</v>
      </c>
      <c r="G164" s="139" t="s">
        <v>688</v>
      </c>
      <c r="H164" s="139">
        <v>66.666386692459795</v>
      </c>
      <c r="I164" s="139">
        <v>77.777451141203102</v>
      </c>
      <c r="J164" s="33" t="s">
        <v>642</v>
      </c>
      <c r="K164" s="33" t="s">
        <v>187</v>
      </c>
    </row>
    <row r="165" spans="1:11" ht="15.75" customHeight="1">
      <c r="A165" s="139" t="s">
        <v>220</v>
      </c>
      <c r="B165" s="139" t="s">
        <v>686</v>
      </c>
      <c r="C165" s="139" t="s">
        <v>689</v>
      </c>
      <c r="D165" s="139" t="s">
        <v>691</v>
      </c>
      <c r="E165" s="139" t="s">
        <v>187</v>
      </c>
      <c r="F165" s="139">
        <v>2031</v>
      </c>
      <c r="G165" s="139" t="s">
        <v>688</v>
      </c>
      <c r="H165" s="139">
        <v>66.419006454494905</v>
      </c>
      <c r="I165" s="139">
        <v>77.488840863577394</v>
      </c>
      <c r="J165" s="33" t="s">
        <v>642</v>
      </c>
      <c r="K165" s="33" t="s">
        <v>187</v>
      </c>
    </row>
    <row r="166" spans="1:11" ht="15.75" customHeight="1">
      <c r="A166" s="139" t="s">
        <v>220</v>
      </c>
      <c r="B166" s="139" t="s">
        <v>686</v>
      </c>
      <c r="C166" s="139" t="s">
        <v>689</v>
      </c>
      <c r="D166" s="139" t="s">
        <v>691</v>
      </c>
      <c r="E166" s="139" t="s">
        <v>187</v>
      </c>
      <c r="F166" s="139">
        <v>2032</v>
      </c>
      <c r="G166" s="139" t="s">
        <v>688</v>
      </c>
      <c r="H166" s="139">
        <v>66.171626216529901</v>
      </c>
      <c r="I166" s="139">
        <v>77.200230585951559</v>
      </c>
      <c r="J166" s="33" t="s">
        <v>642</v>
      </c>
      <c r="K166" s="33" t="s">
        <v>187</v>
      </c>
    </row>
    <row r="167" spans="1:11" ht="15.75" customHeight="1">
      <c r="A167" s="139" t="s">
        <v>220</v>
      </c>
      <c r="B167" s="139" t="s">
        <v>686</v>
      </c>
      <c r="C167" s="139" t="s">
        <v>689</v>
      </c>
      <c r="D167" s="139" t="s">
        <v>691</v>
      </c>
      <c r="E167" s="139" t="s">
        <v>187</v>
      </c>
      <c r="F167" s="139">
        <v>2033</v>
      </c>
      <c r="G167" s="139" t="s">
        <v>688</v>
      </c>
      <c r="H167" s="139">
        <v>65.924245978564997</v>
      </c>
      <c r="I167" s="139">
        <v>76.911620308325837</v>
      </c>
      <c r="J167" s="33" t="s">
        <v>642</v>
      </c>
      <c r="K167" s="33" t="s">
        <v>187</v>
      </c>
    </row>
    <row r="168" spans="1:11" ht="15.75" customHeight="1">
      <c r="A168" s="139" t="s">
        <v>220</v>
      </c>
      <c r="B168" s="139" t="s">
        <v>686</v>
      </c>
      <c r="C168" s="139" t="s">
        <v>689</v>
      </c>
      <c r="D168" s="139" t="s">
        <v>691</v>
      </c>
      <c r="E168" s="139" t="s">
        <v>187</v>
      </c>
      <c r="F168" s="139">
        <v>2034</v>
      </c>
      <c r="G168" s="139" t="s">
        <v>688</v>
      </c>
      <c r="H168" s="139">
        <v>65.676865740599993</v>
      </c>
      <c r="I168" s="139">
        <v>76.623010030700001</v>
      </c>
      <c r="J168" s="33" t="s">
        <v>642</v>
      </c>
      <c r="K168" s="33" t="s">
        <v>187</v>
      </c>
    </row>
    <row r="169" spans="1:11" ht="15.75" customHeight="1">
      <c r="A169" s="139" t="s">
        <v>220</v>
      </c>
      <c r="B169" s="139" t="s">
        <v>686</v>
      </c>
      <c r="C169" s="139" t="s">
        <v>689</v>
      </c>
      <c r="D169" s="139" t="s">
        <v>691</v>
      </c>
      <c r="E169" s="139" t="s">
        <v>187</v>
      </c>
      <c r="F169" s="139">
        <v>2035</v>
      </c>
      <c r="G169" s="139" t="s">
        <v>688</v>
      </c>
      <c r="H169" s="139">
        <v>65.429485502635103</v>
      </c>
      <c r="I169" s="139">
        <v>76.334399753074294</v>
      </c>
      <c r="J169" s="33" t="s">
        <v>642</v>
      </c>
      <c r="K169" s="33" t="s">
        <v>187</v>
      </c>
    </row>
    <row r="170" spans="1:11" ht="15.75" customHeight="1">
      <c r="A170" s="139" t="s">
        <v>220</v>
      </c>
      <c r="B170" s="139" t="s">
        <v>686</v>
      </c>
      <c r="C170" s="139" t="s">
        <v>689</v>
      </c>
      <c r="D170" s="139" t="s">
        <v>691</v>
      </c>
      <c r="E170" s="139" t="s">
        <v>187</v>
      </c>
      <c r="F170" s="139">
        <v>2036</v>
      </c>
      <c r="G170" s="139" t="s">
        <v>688</v>
      </c>
      <c r="H170" s="139">
        <v>65.124445120465694</v>
      </c>
      <c r="I170" s="139">
        <v>75.978519307209979</v>
      </c>
      <c r="J170" s="33" t="s">
        <v>642</v>
      </c>
      <c r="K170" s="33" t="s">
        <v>187</v>
      </c>
    </row>
    <row r="171" spans="1:11" ht="15.75" customHeight="1">
      <c r="A171" s="139" t="s">
        <v>220</v>
      </c>
      <c r="B171" s="139" t="s">
        <v>686</v>
      </c>
      <c r="C171" s="139" t="s">
        <v>689</v>
      </c>
      <c r="D171" s="139" t="s">
        <v>691</v>
      </c>
      <c r="E171" s="139" t="s">
        <v>187</v>
      </c>
      <c r="F171" s="139">
        <v>2037</v>
      </c>
      <c r="G171" s="139" t="s">
        <v>688</v>
      </c>
      <c r="H171" s="139">
        <v>64.8194047382962</v>
      </c>
      <c r="I171" s="139">
        <v>75.622638861345578</v>
      </c>
      <c r="J171" s="33" t="s">
        <v>642</v>
      </c>
      <c r="K171" s="33" t="s">
        <v>187</v>
      </c>
    </row>
    <row r="172" spans="1:11" ht="15.75" customHeight="1">
      <c r="A172" s="139" t="s">
        <v>220</v>
      </c>
      <c r="B172" s="139" t="s">
        <v>686</v>
      </c>
      <c r="C172" s="139" t="s">
        <v>689</v>
      </c>
      <c r="D172" s="139" t="s">
        <v>691</v>
      </c>
      <c r="E172" s="139" t="s">
        <v>187</v>
      </c>
      <c r="F172" s="139">
        <v>2038</v>
      </c>
      <c r="G172" s="139" t="s">
        <v>688</v>
      </c>
      <c r="H172" s="139">
        <v>64.514364356126805</v>
      </c>
      <c r="I172" s="139">
        <v>75.266758415481277</v>
      </c>
      <c r="J172" s="33" t="s">
        <v>642</v>
      </c>
      <c r="K172" s="33" t="s">
        <v>187</v>
      </c>
    </row>
    <row r="173" spans="1:11" ht="15.75" customHeight="1">
      <c r="A173" s="139" t="s">
        <v>220</v>
      </c>
      <c r="B173" s="139" t="s">
        <v>686</v>
      </c>
      <c r="C173" s="139" t="s">
        <v>689</v>
      </c>
      <c r="D173" s="139" t="s">
        <v>691</v>
      </c>
      <c r="E173" s="139" t="s">
        <v>187</v>
      </c>
      <c r="F173" s="139">
        <v>2039</v>
      </c>
      <c r="G173" s="139" t="s">
        <v>688</v>
      </c>
      <c r="H173" s="139">
        <v>64.209323973957297</v>
      </c>
      <c r="I173" s="139">
        <v>74.910877969616848</v>
      </c>
      <c r="J173" s="33" t="s">
        <v>642</v>
      </c>
      <c r="K173" s="33" t="s">
        <v>187</v>
      </c>
    </row>
    <row r="174" spans="1:11" ht="15.75" customHeight="1">
      <c r="A174" s="139" t="s">
        <v>220</v>
      </c>
      <c r="B174" s="139" t="s">
        <v>686</v>
      </c>
      <c r="C174" s="139" t="s">
        <v>689</v>
      </c>
      <c r="D174" s="139" t="s">
        <v>691</v>
      </c>
      <c r="E174" s="139" t="s">
        <v>187</v>
      </c>
      <c r="F174" s="139">
        <v>2040</v>
      </c>
      <c r="G174" s="139" t="s">
        <v>688</v>
      </c>
      <c r="H174" s="139">
        <v>63.904283591787902</v>
      </c>
      <c r="I174" s="139">
        <v>74.554997523752562</v>
      </c>
      <c r="J174" s="33" t="s">
        <v>642</v>
      </c>
      <c r="K174" s="33" t="s">
        <v>187</v>
      </c>
    </row>
    <row r="175" spans="1:11" ht="15.75" customHeight="1">
      <c r="A175" s="139" t="s">
        <v>220</v>
      </c>
      <c r="B175" s="139" t="s">
        <v>686</v>
      </c>
      <c r="C175" s="139" t="s">
        <v>689</v>
      </c>
      <c r="D175" s="139" t="s">
        <v>691</v>
      </c>
      <c r="E175" s="139" t="s">
        <v>187</v>
      </c>
      <c r="F175" s="139">
        <v>2041</v>
      </c>
      <c r="G175" s="139" t="s">
        <v>688</v>
      </c>
      <c r="H175" s="139">
        <v>63.528298587135701</v>
      </c>
      <c r="I175" s="139">
        <v>74.116348351658317</v>
      </c>
      <c r="J175" s="33" t="s">
        <v>642</v>
      </c>
      <c r="K175" s="33" t="s">
        <v>187</v>
      </c>
    </row>
    <row r="176" spans="1:11" ht="15.75" customHeight="1">
      <c r="A176" s="139" t="s">
        <v>220</v>
      </c>
      <c r="B176" s="139" t="s">
        <v>686</v>
      </c>
      <c r="C176" s="139" t="s">
        <v>689</v>
      </c>
      <c r="D176" s="139" t="s">
        <v>691</v>
      </c>
      <c r="E176" s="139" t="s">
        <v>187</v>
      </c>
      <c r="F176" s="139">
        <v>2042</v>
      </c>
      <c r="G176" s="139" t="s">
        <v>688</v>
      </c>
      <c r="H176" s="139">
        <v>63.152313582483401</v>
      </c>
      <c r="I176" s="139">
        <v>73.677699179563973</v>
      </c>
      <c r="J176" s="33" t="s">
        <v>642</v>
      </c>
      <c r="K176" s="33" t="s">
        <v>187</v>
      </c>
    </row>
    <row r="177" spans="1:11" ht="15.75" customHeight="1">
      <c r="A177" s="139" t="s">
        <v>220</v>
      </c>
      <c r="B177" s="139" t="s">
        <v>686</v>
      </c>
      <c r="C177" s="139" t="s">
        <v>689</v>
      </c>
      <c r="D177" s="139" t="s">
        <v>691</v>
      </c>
      <c r="E177" s="139" t="s">
        <v>187</v>
      </c>
      <c r="F177" s="139">
        <v>2043</v>
      </c>
      <c r="G177" s="139" t="s">
        <v>688</v>
      </c>
      <c r="H177" s="139">
        <v>62.776328577831201</v>
      </c>
      <c r="I177" s="139">
        <v>73.239050007469743</v>
      </c>
      <c r="J177" s="33" t="s">
        <v>642</v>
      </c>
      <c r="K177" s="33" t="s">
        <v>187</v>
      </c>
    </row>
    <row r="178" spans="1:11" ht="15.75" customHeight="1">
      <c r="A178" s="139" t="s">
        <v>220</v>
      </c>
      <c r="B178" s="139" t="s">
        <v>686</v>
      </c>
      <c r="C178" s="139" t="s">
        <v>689</v>
      </c>
      <c r="D178" s="139" t="s">
        <v>691</v>
      </c>
      <c r="E178" s="139" t="s">
        <v>187</v>
      </c>
      <c r="F178" s="139">
        <v>2044</v>
      </c>
      <c r="G178" s="139" t="s">
        <v>688</v>
      </c>
      <c r="H178" s="139">
        <v>62.400343573179001</v>
      </c>
      <c r="I178" s="139">
        <v>72.800400835375498</v>
      </c>
      <c r="J178" s="33" t="s">
        <v>642</v>
      </c>
      <c r="K178" s="33" t="s">
        <v>187</v>
      </c>
    </row>
    <row r="179" spans="1:11" ht="15.75" customHeight="1">
      <c r="A179" s="139" t="s">
        <v>220</v>
      </c>
      <c r="B179" s="139" t="s">
        <v>686</v>
      </c>
      <c r="C179" s="139" t="s">
        <v>689</v>
      </c>
      <c r="D179" s="139" t="s">
        <v>691</v>
      </c>
      <c r="E179" s="139" t="s">
        <v>187</v>
      </c>
      <c r="F179" s="139">
        <v>2045</v>
      </c>
      <c r="G179" s="139" t="s">
        <v>688</v>
      </c>
      <c r="H179" s="139">
        <v>62.024358568526701</v>
      </c>
      <c r="I179" s="139">
        <v>72.361751663281154</v>
      </c>
      <c r="J179" s="33" t="s">
        <v>642</v>
      </c>
      <c r="K179" s="33" t="s">
        <v>187</v>
      </c>
    </row>
    <row r="180" spans="1:11" ht="15.75" customHeight="1">
      <c r="A180" s="139" t="s">
        <v>220</v>
      </c>
      <c r="B180" s="139" t="s">
        <v>686</v>
      </c>
      <c r="C180" s="139" t="s">
        <v>689</v>
      </c>
      <c r="D180" s="139" t="s">
        <v>691</v>
      </c>
      <c r="E180" s="139" t="s">
        <v>187</v>
      </c>
      <c r="F180" s="139">
        <v>2046</v>
      </c>
      <c r="G180" s="139" t="s">
        <v>688</v>
      </c>
      <c r="H180" s="139">
        <v>61.615049882301399</v>
      </c>
      <c r="I180" s="139">
        <v>71.884224862684974</v>
      </c>
      <c r="J180" s="33" t="s">
        <v>642</v>
      </c>
      <c r="K180" s="33" t="s">
        <v>187</v>
      </c>
    </row>
    <row r="181" spans="1:11" ht="15.75" customHeight="1">
      <c r="A181" s="139" t="s">
        <v>220</v>
      </c>
      <c r="B181" s="139" t="s">
        <v>686</v>
      </c>
      <c r="C181" s="139" t="s">
        <v>689</v>
      </c>
      <c r="D181" s="139" t="s">
        <v>691</v>
      </c>
      <c r="E181" s="139" t="s">
        <v>187</v>
      </c>
      <c r="F181" s="139">
        <v>2047</v>
      </c>
      <c r="G181" s="139" t="s">
        <v>688</v>
      </c>
      <c r="H181" s="139">
        <v>61.205741196075998</v>
      </c>
      <c r="I181" s="139">
        <v>71.406698062088665</v>
      </c>
      <c r="J181" s="33" t="s">
        <v>642</v>
      </c>
      <c r="K181" s="33" t="s">
        <v>187</v>
      </c>
    </row>
    <row r="182" spans="1:11" ht="15.75" customHeight="1">
      <c r="A182" s="139" t="s">
        <v>220</v>
      </c>
      <c r="B182" s="139" t="s">
        <v>686</v>
      </c>
      <c r="C182" s="139" t="s">
        <v>689</v>
      </c>
      <c r="D182" s="139" t="s">
        <v>691</v>
      </c>
      <c r="E182" s="139" t="s">
        <v>187</v>
      </c>
      <c r="F182" s="139">
        <v>2048</v>
      </c>
      <c r="G182" s="139" t="s">
        <v>688</v>
      </c>
      <c r="H182" s="139">
        <v>60.796432509850703</v>
      </c>
      <c r="I182" s="139">
        <v>70.929171261492485</v>
      </c>
      <c r="J182" s="33" t="s">
        <v>642</v>
      </c>
      <c r="K182" s="33" t="s">
        <v>187</v>
      </c>
    </row>
    <row r="183" spans="1:11" ht="15.75" customHeight="1">
      <c r="A183" s="139" t="s">
        <v>220</v>
      </c>
      <c r="B183" s="139" t="s">
        <v>686</v>
      </c>
      <c r="C183" s="139" t="s">
        <v>689</v>
      </c>
      <c r="D183" s="139" t="s">
        <v>691</v>
      </c>
      <c r="E183" s="139" t="s">
        <v>187</v>
      </c>
      <c r="F183" s="139">
        <v>2049</v>
      </c>
      <c r="G183" s="139" t="s">
        <v>688</v>
      </c>
      <c r="H183" s="139">
        <v>60.387123823625302</v>
      </c>
      <c r="I183" s="139">
        <v>70.45164446089619</v>
      </c>
      <c r="J183" s="33" t="s">
        <v>642</v>
      </c>
      <c r="K183" s="33" t="s">
        <v>187</v>
      </c>
    </row>
    <row r="184" spans="1:11" ht="15.75" customHeight="1">
      <c r="A184" s="139" t="s">
        <v>220</v>
      </c>
      <c r="B184" s="139" t="s">
        <v>686</v>
      </c>
      <c r="C184" s="139" t="s">
        <v>689</v>
      </c>
      <c r="D184" s="139" t="s">
        <v>691</v>
      </c>
      <c r="E184" s="139" t="s">
        <v>187</v>
      </c>
      <c r="F184" s="139">
        <v>2050</v>
      </c>
      <c r="G184" s="139" t="s">
        <v>688</v>
      </c>
      <c r="H184" s="139">
        <v>59.9778151374</v>
      </c>
      <c r="I184" s="139">
        <v>69.97411766030001</v>
      </c>
      <c r="J184" s="33" t="s">
        <v>642</v>
      </c>
      <c r="K184" s="33" t="s">
        <v>187</v>
      </c>
    </row>
    <row r="185" spans="1:11" ht="15.75" customHeight="1">
      <c r="A185" s="139" t="s">
        <v>220</v>
      </c>
      <c r="B185" s="139" t="s">
        <v>686</v>
      </c>
      <c r="C185" s="139" t="s">
        <v>689</v>
      </c>
      <c r="D185" s="139" t="s">
        <v>691</v>
      </c>
      <c r="E185" s="139" t="s">
        <v>188</v>
      </c>
      <c r="F185" s="139">
        <v>1990</v>
      </c>
      <c r="G185" s="139" t="s">
        <v>688</v>
      </c>
      <c r="H185" s="139">
        <v>13.993208966226099</v>
      </c>
      <c r="I185" s="139">
        <v>12.443625422986299</v>
      </c>
      <c r="J185" s="33" t="s">
        <v>642</v>
      </c>
      <c r="K185" s="33" t="s">
        <v>188</v>
      </c>
    </row>
    <row r="186" spans="1:11" ht="15.75" customHeight="1">
      <c r="A186" s="139" t="s">
        <v>220</v>
      </c>
      <c r="B186" s="139" t="s">
        <v>686</v>
      </c>
      <c r="C186" s="139" t="s">
        <v>689</v>
      </c>
      <c r="D186" s="139" t="s">
        <v>691</v>
      </c>
      <c r="E186" s="139" t="s">
        <v>188</v>
      </c>
      <c r="F186" s="139">
        <v>1991</v>
      </c>
      <c r="G186" s="139" t="s">
        <v>688</v>
      </c>
      <c r="H186" s="139">
        <v>14.2065584250527</v>
      </c>
      <c r="I186" s="139">
        <v>12.63334893503009</v>
      </c>
      <c r="J186" s="33" t="s">
        <v>642</v>
      </c>
      <c r="K186" s="33" t="s">
        <v>188</v>
      </c>
    </row>
    <row r="187" spans="1:11" ht="15.75" customHeight="1">
      <c r="A187" s="139" t="s">
        <v>220</v>
      </c>
      <c r="B187" s="139" t="s">
        <v>686</v>
      </c>
      <c r="C187" s="139" t="s">
        <v>689</v>
      </c>
      <c r="D187" s="139" t="s">
        <v>691</v>
      </c>
      <c r="E187" s="139" t="s">
        <v>188</v>
      </c>
      <c r="F187" s="139">
        <v>1992</v>
      </c>
      <c r="G187" s="139" t="s">
        <v>688</v>
      </c>
      <c r="H187" s="139">
        <v>14.239455393039</v>
      </c>
      <c r="I187" s="139">
        <v>12.66260295018569</v>
      </c>
      <c r="J187" s="33" t="s">
        <v>642</v>
      </c>
      <c r="K187" s="33" t="s">
        <v>188</v>
      </c>
    </row>
    <row r="188" spans="1:11" ht="15.75" customHeight="1">
      <c r="A188" s="139" t="s">
        <v>220</v>
      </c>
      <c r="B188" s="139" t="s">
        <v>686</v>
      </c>
      <c r="C188" s="139" t="s">
        <v>689</v>
      </c>
      <c r="D188" s="139" t="s">
        <v>691</v>
      </c>
      <c r="E188" s="139" t="s">
        <v>188</v>
      </c>
      <c r="F188" s="139">
        <v>1993</v>
      </c>
      <c r="G188" s="139" t="s">
        <v>688</v>
      </c>
      <c r="H188" s="139">
        <v>14.034656041048599</v>
      </c>
      <c r="I188" s="139">
        <v>12.480482721066711</v>
      </c>
      <c r="J188" s="33" t="s">
        <v>642</v>
      </c>
      <c r="K188" s="33" t="s">
        <v>188</v>
      </c>
    </row>
    <row r="189" spans="1:11" ht="15.75" customHeight="1">
      <c r="A189" s="139" t="s">
        <v>220</v>
      </c>
      <c r="B189" s="139" t="s">
        <v>686</v>
      </c>
      <c r="C189" s="139" t="s">
        <v>689</v>
      </c>
      <c r="D189" s="139" t="s">
        <v>691</v>
      </c>
      <c r="E189" s="139" t="s">
        <v>188</v>
      </c>
      <c r="F189" s="139">
        <v>1994</v>
      </c>
      <c r="G189" s="139" t="s">
        <v>688</v>
      </c>
      <c r="H189" s="139">
        <v>14.7531607959094</v>
      </c>
      <c r="I189" s="139">
        <v>13.11942151314091</v>
      </c>
      <c r="J189" s="33" t="s">
        <v>642</v>
      </c>
      <c r="K189" s="33" t="s">
        <v>188</v>
      </c>
    </row>
    <row r="190" spans="1:11" ht="15.75" customHeight="1">
      <c r="A190" s="139" t="s">
        <v>220</v>
      </c>
      <c r="B190" s="139" t="s">
        <v>686</v>
      </c>
      <c r="C190" s="139" t="s">
        <v>689</v>
      </c>
      <c r="D190" s="139" t="s">
        <v>691</v>
      </c>
      <c r="E190" s="139" t="s">
        <v>188</v>
      </c>
      <c r="F190" s="139">
        <v>1995</v>
      </c>
      <c r="G190" s="139" t="s">
        <v>688</v>
      </c>
      <c r="H190" s="139">
        <v>15.132499646509199</v>
      </c>
      <c r="I190" s="139">
        <v>13.45675304135885</v>
      </c>
      <c r="J190" s="33" t="s">
        <v>642</v>
      </c>
      <c r="K190" s="33" t="s">
        <v>188</v>
      </c>
    </row>
    <row r="191" spans="1:11" ht="15.75" customHeight="1">
      <c r="A191" s="139" t="s">
        <v>220</v>
      </c>
      <c r="B191" s="139" t="s">
        <v>686</v>
      </c>
      <c r="C191" s="139" t="s">
        <v>689</v>
      </c>
      <c r="D191" s="139" t="s">
        <v>691</v>
      </c>
      <c r="E191" s="139" t="s">
        <v>188</v>
      </c>
      <c r="F191" s="139">
        <v>1996</v>
      </c>
      <c r="G191" s="139" t="s">
        <v>688</v>
      </c>
      <c r="H191" s="139">
        <v>15.0748904484963</v>
      </c>
      <c r="I191" s="139">
        <v>13.405523385407781</v>
      </c>
      <c r="J191" s="33" t="s">
        <v>642</v>
      </c>
      <c r="K191" s="33" t="s">
        <v>188</v>
      </c>
    </row>
    <row r="192" spans="1:11" ht="15.75" customHeight="1">
      <c r="A192" s="139" t="s">
        <v>220</v>
      </c>
      <c r="B192" s="139" t="s">
        <v>686</v>
      </c>
      <c r="C192" s="139" t="s">
        <v>689</v>
      </c>
      <c r="D192" s="139" t="s">
        <v>691</v>
      </c>
      <c r="E192" s="139" t="s">
        <v>188</v>
      </c>
      <c r="F192" s="139">
        <v>1997</v>
      </c>
      <c r="G192" s="139" t="s">
        <v>688</v>
      </c>
      <c r="H192" s="139">
        <v>15.2613555030184</v>
      </c>
      <c r="I192" s="139">
        <v>13.57133962516737</v>
      </c>
      <c r="J192" s="33" t="s">
        <v>642</v>
      </c>
      <c r="K192" s="33" t="s">
        <v>188</v>
      </c>
    </row>
    <row r="193" spans="1:11" ht="15.75" customHeight="1">
      <c r="A193" s="139" t="s">
        <v>220</v>
      </c>
      <c r="B193" s="139" t="s">
        <v>686</v>
      </c>
      <c r="C193" s="139" t="s">
        <v>689</v>
      </c>
      <c r="D193" s="139" t="s">
        <v>691</v>
      </c>
      <c r="E193" s="139" t="s">
        <v>188</v>
      </c>
      <c r="F193" s="139">
        <v>1998</v>
      </c>
      <c r="G193" s="139" t="s">
        <v>688</v>
      </c>
      <c r="H193" s="139">
        <v>15.4834472521528</v>
      </c>
      <c r="I193" s="139">
        <v>13.768837321545281</v>
      </c>
      <c r="J193" s="33" t="s">
        <v>642</v>
      </c>
      <c r="K193" s="33" t="s">
        <v>188</v>
      </c>
    </row>
    <row r="194" spans="1:11" ht="15.75" customHeight="1">
      <c r="A194" s="139" t="s">
        <v>220</v>
      </c>
      <c r="B194" s="139" t="s">
        <v>686</v>
      </c>
      <c r="C194" s="139" t="s">
        <v>689</v>
      </c>
      <c r="D194" s="139" t="s">
        <v>691</v>
      </c>
      <c r="E194" s="139" t="s">
        <v>188</v>
      </c>
      <c r="F194" s="139">
        <v>1999</v>
      </c>
      <c r="G194" s="139" t="s">
        <v>688</v>
      </c>
      <c r="H194" s="139">
        <v>16.0689505295448</v>
      </c>
      <c r="I194" s="139">
        <v>14.289502987682461</v>
      </c>
      <c r="J194" s="33" t="s">
        <v>642</v>
      </c>
      <c r="K194" s="33" t="s">
        <v>188</v>
      </c>
    </row>
    <row r="195" spans="1:11" ht="15.75" customHeight="1">
      <c r="A195" s="139" t="s">
        <v>220</v>
      </c>
      <c r="B195" s="139" t="s">
        <v>686</v>
      </c>
      <c r="C195" s="139" t="s">
        <v>689</v>
      </c>
      <c r="D195" s="139" t="s">
        <v>691</v>
      </c>
      <c r="E195" s="139" t="s">
        <v>188</v>
      </c>
      <c r="F195" s="139">
        <v>2000</v>
      </c>
      <c r="G195" s="139" t="s">
        <v>688</v>
      </c>
      <c r="H195" s="139">
        <v>16.485155955735902</v>
      </c>
      <c r="I195" s="139">
        <v>14.65961855124166</v>
      </c>
      <c r="J195" s="33" t="s">
        <v>642</v>
      </c>
      <c r="K195" s="33" t="s">
        <v>188</v>
      </c>
    </row>
    <row r="196" spans="1:11" ht="15.75" customHeight="1">
      <c r="A196" s="139" t="s">
        <v>220</v>
      </c>
      <c r="B196" s="139" t="s">
        <v>686</v>
      </c>
      <c r="C196" s="139" t="s">
        <v>689</v>
      </c>
      <c r="D196" s="139" t="s">
        <v>691</v>
      </c>
      <c r="E196" s="139" t="s">
        <v>188</v>
      </c>
      <c r="F196" s="139">
        <v>2001</v>
      </c>
      <c r="G196" s="139" t="s">
        <v>688</v>
      </c>
      <c r="H196" s="139">
        <v>16.3757418061567</v>
      </c>
      <c r="I196" s="139">
        <v>14.56232073366284</v>
      </c>
      <c r="J196" s="33" t="s">
        <v>642</v>
      </c>
      <c r="K196" s="33" t="s">
        <v>188</v>
      </c>
    </row>
    <row r="197" spans="1:11" ht="15.75" customHeight="1">
      <c r="A197" s="139" t="s">
        <v>220</v>
      </c>
      <c r="B197" s="139" t="s">
        <v>686</v>
      </c>
      <c r="C197" s="139" t="s">
        <v>689</v>
      </c>
      <c r="D197" s="139" t="s">
        <v>691</v>
      </c>
      <c r="E197" s="139" t="s">
        <v>188</v>
      </c>
      <c r="F197" s="139">
        <v>2002</v>
      </c>
      <c r="G197" s="139" t="s">
        <v>688</v>
      </c>
      <c r="H197" s="139">
        <v>16.730553252077101</v>
      </c>
      <c r="I197" s="139">
        <v>14.87784097919608</v>
      </c>
      <c r="J197" s="33" t="s">
        <v>642</v>
      </c>
      <c r="K197" s="33" t="s">
        <v>188</v>
      </c>
    </row>
    <row r="198" spans="1:11" ht="15.75" customHeight="1">
      <c r="A198" s="139" t="s">
        <v>220</v>
      </c>
      <c r="B198" s="139" t="s">
        <v>686</v>
      </c>
      <c r="C198" s="139" t="s">
        <v>689</v>
      </c>
      <c r="D198" s="139" t="s">
        <v>691</v>
      </c>
      <c r="E198" s="139" t="s">
        <v>188</v>
      </c>
      <c r="F198" s="139">
        <v>2003</v>
      </c>
      <c r="G198" s="139" t="s">
        <v>688</v>
      </c>
      <c r="H198" s="139">
        <v>16.8628941728516</v>
      </c>
      <c r="I198" s="139">
        <v>14.99552669733448</v>
      </c>
      <c r="J198" s="33" t="s">
        <v>642</v>
      </c>
      <c r="K198" s="33" t="s">
        <v>188</v>
      </c>
    </row>
    <row r="199" spans="1:11" ht="15.75" customHeight="1">
      <c r="A199" s="139" t="s">
        <v>220</v>
      </c>
      <c r="B199" s="139" t="s">
        <v>686</v>
      </c>
      <c r="C199" s="139" t="s">
        <v>689</v>
      </c>
      <c r="D199" s="139" t="s">
        <v>691</v>
      </c>
      <c r="E199" s="139" t="s">
        <v>188</v>
      </c>
      <c r="F199" s="139">
        <v>2004</v>
      </c>
      <c r="G199" s="139" t="s">
        <v>688</v>
      </c>
      <c r="H199" s="139">
        <v>16.240501217079402</v>
      </c>
      <c r="I199" s="139">
        <v>14.44205645142967</v>
      </c>
      <c r="J199" s="33" t="s">
        <v>642</v>
      </c>
      <c r="K199" s="33" t="s">
        <v>188</v>
      </c>
    </row>
    <row r="200" spans="1:11" ht="15.75" customHeight="1">
      <c r="A200" s="139" t="s">
        <v>220</v>
      </c>
      <c r="B200" s="139" t="s">
        <v>686</v>
      </c>
      <c r="C200" s="139" t="s">
        <v>689</v>
      </c>
      <c r="D200" s="139" t="s">
        <v>691</v>
      </c>
      <c r="E200" s="139" t="s">
        <v>188</v>
      </c>
      <c r="F200" s="139">
        <v>2005</v>
      </c>
      <c r="G200" s="139" t="s">
        <v>688</v>
      </c>
      <c r="H200" s="139">
        <v>16.5332581171992</v>
      </c>
      <c r="I200" s="139">
        <v>14.702393963281169</v>
      </c>
      <c r="J200" s="33" t="s">
        <v>642</v>
      </c>
      <c r="K200" s="33" t="s">
        <v>188</v>
      </c>
    </row>
    <row r="201" spans="1:11" ht="15.75" customHeight="1">
      <c r="A201" s="139" t="s">
        <v>220</v>
      </c>
      <c r="B201" s="139" t="s">
        <v>686</v>
      </c>
      <c r="C201" s="139" t="s">
        <v>689</v>
      </c>
      <c r="D201" s="139" t="s">
        <v>691</v>
      </c>
      <c r="E201" s="139" t="s">
        <v>188</v>
      </c>
      <c r="F201" s="139">
        <v>2006</v>
      </c>
      <c r="G201" s="139" t="s">
        <v>688</v>
      </c>
      <c r="H201" s="139">
        <v>17.2842617786531</v>
      </c>
      <c r="I201" s="139">
        <v>15.37023278974185</v>
      </c>
      <c r="J201" s="33" t="s">
        <v>642</v>
      </c>
      <c r="K201" s="33" t="s">
        <v>188</v>
      </c>
    </row>
    <row r="202" spans="1:11" ht="15.75" customHeight="1">
      <c r="A202" s="139" t="s">
        <v>220</v>
      </c>
      <c r="B202" s="139" t="s">
        <v>686</v>
      </c>
      <c r="C202" s="139" t="s">
        <v>689</v>
      </c>
      <c r="D202" s="139" t="s">
        <v>691</v>
      </c>
      <c r="E202" s="139" t="s">
        <v>188</v>
      </c>
      <c r="F202" s="139">
        <v>2007</v>
      </c>
      <c r="G202" s="139" t="s">
        <v>688</v>
      </c>
      <c r="H202" s="139">
        <v>17.387585676680899</v>
      </c>
      <c r="I202" s="139">
        <v>15.462114779598791</v>
      </c>
      <c r="J202" s="33" t="s">
        <v>642</v>
      </c>
      <c r="K202" s="33" t="s">
        <v>188</v>
      </c>
    </row>
    <row r="203" spans="1:11" ht="15.75" customHeight="1">
      <c r="A203" s="139" t="s">
        <v>220</v>
      </c>
      <c r="B203" s="139" t="s">
        <v>686</v>
      </c>
      <c r="C203" s="139" t="s">
        <v>689</v>
      </c>
      <c r="D203" s="139" t="s">
        <v>691</v>
      </c>
      <c r="E203" s="139" t="s">
        <v>188</v>
      </c>
      <c r="F203" s="139">
        <v>2008</v>
      </c>
      <c r="G203" s="139" t="s">
        <v>688</v>
      </c>
      <c r="H203" s="139">
        <v>17.173395243462299</v>
      </c>
      <c r="I203" s="139">
        <v>15.271643421199689</v>
      </c>
      <c r="J203" s="33" t="s">
        <v>642</v>
      </c>
      <c r="K203" s="33" t="s">
        <v>188</v>
      </c>
    </row>
    <row r="204" spans="1:11" ht="15.75" customHeight="1">
      <c r="A204" s="139" t="s">
        <v>220</v>
      </c>
      <c r="B204" s="139" t="s">
        <v>686</v>
      </c>
      <c r="C204" s="139" t="s">
        <v>689</v>
      </c>
      <c r="D204" s="139" t="s">
        <v>691</v>
      </c>
      <c r="E204" s="139" t="s">
        <v>188</v>
      </c>
      <c r="F204" s="139">
        <v>2009</v>
      </c>
      <c r="G204" s="139" t="s">
        <v>688</v>
      </c>
      <c r="H204" s="139">
        <v>17.112265478961501</v>
      </c>
      <c r="I204" s="139">
        <v>15.217283060150329</v>
      </c>
      <c r="J204" s="33" t="s">
        <v>642</v>
      </c>
      <c r="K204" s="33" t="s">
        <v>188</v>
      </c>
    </row>
    <row r="205" spans="1:11" ht="15.75" customHeight="1">
      <c r="A205" s="139" t="s">
        <v>220</v>
      </c>
      <c r="B205" s="139" t="s">
        <v>686</v>
      </c>
      <c r="C205" s="139" t="s">
        <v>689</v>
      </c>
      <c r="D205" s="139" t="s">
        <v>691</v>
      </c>
      <c r="E205" s="139" t="s">
        <v>188</v>
      </c>
      <c r="F205" s="139">
        <v>2010</v>
      </c>
      <c r="G205" s="139" t="s">
        <v>688</v>
      </c>
      <c r="H205" s="139">
        <v>17.188256608094001</v>
      </c>
      <c r="I205" s="139">
        <v>15.284859064244669</v>
      </c>
      <c r="J205" s="33" t="s">
        <v>642</v>
      </c>
      <c r="K205" s="33" t="s">
        <v>188</v>
      </c>
    </row>
    <row r="206" spans="1:11" ht="15.75" customHeight="1">
      <c r="A206" s="139" t="s">
        <v>220</v>
      </c>
      <c r="B206" s="139" t="s">
        <v>686</v>
      </c>
      <c r="C206" s="139" t="s">
        <v>689</v>
      </c>
      <c r="D206" s="139" t="s">
        <v>691</v>
      </c>
      <c r="E206" s="139" t="s">
        <v>188</v>
      </c>
      <c r="F206" s="139">
        <v>2011</v>
      </c>
      <c r="G206" s="139" t="s">
        <v>688</v>
      </c>
      <c r="H206" s="139">
        <v>17.424490372240701</v>
      </c>
      <c r="I206" s="139">
        <v>15.494932713569749</v>
      </c>
      <c r="J206" s="33" t="s">
        <v>642</v>
      </c>
      <c r="K206" s="33" t="s">
        <v>188</v>
      </c>
    </row>
    <row r="207" spans="1:11" ht="15.75" customHeight="1">
      <c r="A207" s="139" t="s">
        <v>220</v>
      </c>
      <c r="B207" s="139" t="s">
        <v>686</v>
      </c>
      <c r="C207" s="139" t="s">
        <v>689</v>
      </c>
      <c r="D207" s="139" t="s">
        <v>691</v>
      </c>
      <c r="E207" s="139" t="s">
        <v>188</v>
      </c>
      <c r="F207" s="139">
        <v>2012</v>
      </c>
      <c r="G207" s="139" t="s">
        <v>688</v>
      </c>
      <c r="H207" s="139">
        <v>17.5275722279614</v>
      </c>
      <c r="I207" s="139">
        <v>15.586599464462321</v>
      </c>
      <c r="J207" s="33" t="s">
        <v>642</v>
      </c>
      <c r="K207" s="33" t="s">
        <v>188</v>
      </c>
    </row>
    <row r="208" spans="1:11" ht="15.75" customHeight="1">
      <c r="A208" s="139" t="s">
        <v>220</v>
      </c>
      <c r="B208" s="139" t="s">
        <v>686</v>
      </c>
      <c r="C208" s="139" t="s">
        <v>689</v>
      </c>
      <c r="D208" s="139" t="s">
        <v>691</v>
      </c>
      <c r="E208" s="139" t="s">
        <v>188</v>
      </c>
      <c r="F208" s="139">
        <v>2013</v>
      </c>
      <c r="G208" s="139" t="s">
        <v>688</v>
      </c>
      <c r="H208" s="139">
        <v>17.507349946114299</v>
      </c>
      <c r="I208" s="139">
        <v>15.568616562819759</v>
      </c>
      <c r="J208" s="33" t="s">
        <v>642</v>
      </c>
      <c r="K208" s="33" t="s">
        <v>188</v>
      </c>
    </row>
    <row r="209" spans="1:11" ht="15.75" customHeight="1">
      <c r="A209" s="139" t="s">
        <v>220</v>
      </c>
      <c r="B209" s="139" t="s">
        <v>686</v>
      </c>
      <c r="C209" s="139" t="s">
        <v>689</v>
      </c>
      <c r="D209" s="139" t="s">
        <v>691</v>
      </c>
      <c r="E209" s="139" t="s">
        <v>188</v>
      </c>
      <c r="F209" s="139">
        <v>2014</v>
      </c>
      <c r="G209" s="139" t="s">
        <v>688</v>
      </c>
      <c r="H209" s="139">
        <v>17.513911810425299</v>
      </c>
      <c r="I209" s="139">
        <v>15.574451777727189</v>
      </c>
      <c r="J209" s="33" t="s">
        <v>642</v>
      </c>
      <c r="K209" s="33" t="s">
        <v>188</v>
      </c>
    </row>
    <row r="210" spans="1:11" ht="15.75" customHeight="1">
      <c r="A210" s="139" t="s">
        <v>220</v>
      </c>
      <c r="B210" s="139" t="s">
        <v>686</v>
      </c>
      <c r="C210" s="139" t="s">
        <v>689</v>
      </c>
      <c r="D210" s="139" t="s">
        <v>691</v>
      </c>
      <c r="E210" s="139" t="s">
        <v>188</v>
      </c>
      <c r="F210" s="139">
        <v>2015</v>
      </c>
      <c r="G210" s="139" t="s">
        <v>688</v>
      </c>
      <c r="H210" s="139">
        <v>17.7110587717135</v>
      </c>
      <c r="I210" s="139">
        <v>15.749767028537169</v>
      </c>
      <c r="J210" s="33" t="s">
        <v>642</v>
      </c>
      <c r="K210" s="33" t="s">
        <v>188</v>
      </c>
    </row>
    <row r="211" spans="1:11" ht="15.75" customHeight="1">
      <c r="A211" s="139" t="s">
        <v>220</v>
      </c>
      <c r="B211" s="139" t="s">
        <v>686</v>
      </c>
      <c r="C211" s="139" t="s">
        <v>689</v>
      </c>
      <c r="D211" s="139" t="s">
        <v>691</v>
      </c>
      <c r="E211" s="139" t="s">
        <v>188</v>
      </c>
      <c r="F211" s="139">
        <v>2016</v>
      </c>
      <c r="G211" s="139" t="s">
        <v>688</v>
      </c>
      <c r="H211" s="139">
        <v>18.1370318966881</v>
      </c>
      <c r="I211" s="139">
        <v>16.128568632960899</v>
      </c>
      <c r="J211" s="33" t="s">
        <v>642</v>
      </c>
      <c r="K211" s="33" t="s">
        <v>188</v>
      </c>
    </row>
    <row r="212" spans="1:11" ht="15.75" customHeight="1">
      <c r="A212" s="139" t="s">
        <v>220</v>
      </c>
      <c r="B212" s="139" t="s">
        <v>686</v>
      </c>
      <c r="C212" s="139" t="s">
        <v>689</v>
      </c>
      <c r="D212" s="139" t="s">
        <v>691</v>
      </c>
      <c r="E212" s="139" t="s">
        <v>188</v>
      </c>
      <c r="F212" s="139">
        <v>2017</v>
      </c>
      <c r="G212" s="139" t="s">
        <v>688</v>
      </c>
      <c r="H212" s="139">
        <v>18.229440089920299</v>
      </c>
      <c r="I212" s="139">
        <v>16.210743704123761</v>
      </c>
      <c r="J212" s="33" t="s">
        <v>642</v>
      </c>
      <c r="K212" s="33" t="s">
        <v>188</v>
      </c>
    </row>
    <row r="213" spans="1:11" ht="15.75" customHeight="1">
      <c r="A213" s="139" t="s">
        <v>220</v>
      </c>
      <c r="B213" s="139" t="s">
        <v>686</v>
      </c>
      <c r="C213" s="139" t="s">
        <v>689</v>
      </c>
      <c r="D213" s="139" t="s">
        <v>691</v>
      </c>
      <c r="E213" s="139" t="s">
        <v>188</v>
      </c>
      <c r="F213" s="139">
        <v>2018</v>
      </c>
      <c r="G213" s="139" t="s">
        <v>688</v>
      </c>
      <c r="H213" s="139">
        <v>18.321848283152502</v>
      </c>
      <c r="I213" s="139">
        <v>16.292918775286619</v>
      </c>
      <c r="J213" s="33" t="s">
        <v>642</v>
      </c>
      <c r="K213" s="33" t="s">
        <v>188</v>
      </c>
    </row>
    <row r="214" spans="1:11" ht="15.75" customHeight="1">
      <c r="A214" s="139" t="s">
        <v>220</v>
      </c>
      <c r="B214" s="139" t="s">
        <v>686</v>
      </c>
      <c r="C214" s="139" t="s">
        <v>689</v>
      </c>
      <c r="D214" s="139" t="s">
        <v>691</v>
      </c>
      <c r="E214" s="139" t="s">
        <v>188</v>
      </c>
      <c r="F214" s="139">
        <v>2019</v>
      </c>
      <c r="G214" s="139" t="s">
        <v>688</v>
      </c>
      <c r="H214" s="139">
        <v>18.414256476384701</v>
      </c>
      <c r="I214" s="139">
        <v>16.375093846449481</v>
      </c>
      <c r="J214" s="33" t="s">
        <v>642</v>
      </c>
      <c r="K214" s="33" t="s">
        <v>188</v>
      </c>
    </row>
    <row r="215" spans="1:11" ht="15.75" customHeight="1">
      <c r="A215" s="139" t="s">
        <v>220</v>
      </c>
      <c r="B215" s="139" t="s">
        <v>686</v>
      </c>
      <c r="C215" s="139" t="s">
        <v>689</v>
      </c>
      <c r="D215" s="139" t="s">
        <v>691</v>
      </c>
      <c r="E215" s="139" t="s">
        <v>188</v>
      </c>
      <c r="F215" s="139">
        <v>2020</v>
      </c>
      <c r="G215" s="139" t="s">
        <v>688</v>
      </c>
      <c r="H215" s="139">
        <v>18.506664669616899</v>
      </c>
      <c r="I215" s="139">
        <v>16.457268917612339</v>
      </c>
      <c r="J215" s="33" t="s">
        <v>642</v>
      </c>
      <c r="K215" s="33" t="s">
        <v>188</v>
      </c>
    </row>
    <row r="216" spans="1:11" ht="15.75" customHeight="1">
      <c r="A216" s="139" t="s">
        <v>220</v>
      </c>
      <c r="B216" s="139" t="s">
        <v>686</v>
      </c>
      <c r="C216" s="139" t="s">
        <v>689</v>
      </c>
      <c r="D216" s="139" t="s">
        <v>691</v>
      </c>
      <c r="E216" s="139" t="s">
        <v>188</v>
      </c>
      <c r="F216" s="139">
        <v>2021</v>
      </c>
      <c r="G216" s="139" t="s">
        <v>688</v>
      </c>
      <c r="H216" s="139">
        <v>18.563139490442801</v>
      </c>
      <c r="I216" s="139">
        <v>16.50748981532665</v>
      </c>
      <c r="J216" s="33" t="s">
        <v>642</v>
      </c>
      <c r="K216" s="33" t="s">
        <v>188</v>
      </c>
    </row>
    <row r="217" spans="1:11" ht="15.75" customHeight="1">
      <c r="A217" s="139" t="s">
        <v>220</v>
      </c>
      <c r="B217" s="139" t="s">
        <v>686</v>
      </c>
      <c r="C217" s="139" t="s">
        <v>689</v>
      </c>
      <c r="D217" s="139" t="s">
        <v>691</v>
      </c>
      <c r="E217" s="139" t="s">
        <v>188</v>
      </c>
      <c r="F217" s="139">
        <v>2022</v>
      </c>
      <c r="G217" s="139" t="s">
        <v>688</v>
      </c>
      <c r="H217" s="139">
        <v>18.619614311268698</v>
      </c>
      <c r="I217" s="139">
        <v>16.557710713040962</v>
      </c>
      <c r="J217" s="33" t="s">
        <v>642</v>
      </c>
      <c r="K217" s="33" t="s">
        <v>188</v>
      </c>
    </row>
    <row r="218" spans="1:11" ht="15.75" customHeight="1">
      <c r="A218" s="139" t="s">
        <v>220</v>
      </c>
      <c r="B218" s="139" t="s">
        <v>686</v>
      </c>
      <c r="C218" s="139" t="s">
        <v>689</v>
      </c>
      <c r="D218" s="139" t="s">
        <v>691</v>
      </c>
      <c r="E218" s="139" t="s">
        <v>188</v>
      </c>
      <c r="F218" s="139">
        <v>2023</v>
      </c>
      <c r="G218" s="139" t="s">
        <v>688</v>
      </c>
      <c r="H218" s="139">
        <v>18.676089132094599</v>
      </c>
      <c r="I218" s="139">
        <v>16.607931610755269</v>
      </c>
      <c r="J218" s="33" t="s">
        <v>642</v>
      </c>
      <c r="K218" s="33" t="s">
        <v>188</v>
      </c>
    </row>
    <row r="219" spans="1:11" ht="15.75" customHeight="1">
      <c r="A219" s="139" t="s">
        <v>220</v>
      </c>
      <c r="B219" s="139" t="s">
        <v>686</v>
      </c>
      <c r="C219" s="139" t="s">
        <v>689</v>
      </c>
      <c r="D219" s="139" t="s">
        <v>691</v>
      </c>
      <c r="E219" s="139" t="s">
        <v>188</v>
      </c>
      <c r="F219" s="139">
        <v>2024</v>
      </c>
      <c r="G219" s="139" t="s">
        <v>688</v>
      </c>
      <c r="H219" s="139">
        <v>18.732563952920501</v>
      </c>
      <c r="I219" s="139">
        <v>16.65815250846957</v>
      </c>
      <c r="J219" s="33" t="s">
        <v>642</v>
      </c>
      <c r="K219" s="33" t="s">
        <v>188</v>
      </c>
    </row>
    <row r="220" spans="1:11" ht="15.75" customHeight="1">
      <c r="A220" s="139" t="s">
        <v>220</v>
      </c>
      <c r="B220" s="139" t="s">
        <v>686</v>
      </c>
      <c r="C220" s="139" t="s">
        <v>689</v>
      </c>
      <c r="D220" s="139" t="s">
        <v>691</v>
      </c>
      <c r="E220" s="139" t="s">
        <v>188</v>
      </c>
      <c r="F220" s="139">
        <v>2025</v>
      </c>
      <c r="G220" s="139" t="s">
        <v>688</v>
      </c>
      <c r="H220" s="139">
        <v>18.789038773746402</v>
      </c>
      <c r="I220" s="139">
        <v>16.708373406183881</v>
      </c>
      <c r="J220" s="33" t="s">
        <v>642</v>
      </c>
      <c r="K220" s="33" t="s">
        <v>188</v>
      </c>
    </row>
    <row r="221" spans="1:11" ht="15.75" customHeight="1">
      <c r="A221" s="139" t="s">
        <v>220</v>
      </c>
      <c r="B221" s="139" t="s">
        <v>686</v>
      </c>
      <c r="C221" s="139" t="s">
        <v>689</v>
      </c>
      <c r="D221" s="139" t="s">
        <v>691</v>
      </c>
      <c r="E221" s="139" t="s">
        <v>188</v>
      </c>
      <c r="F221" s="139">
        <v>2026</v>
      </c>
      <c r="G221" s="139" t="s">
        <v>688</v>
      </c>
      <c r="H221" s="139">
        <v>18.810836004096601</v>
      </c>
      <c r="I221" s="139">
        <v>16.727756849280539</v>
      </c>
      <c r="J221" s="33" t="s">
        <v>642</v>
      </c>
      <c r="K221" s="33" t="s">
        <v>188</v>
      </c>
    </row>
    <row r="222" spans="1:11" ht="15.75" customHeight="1">
      <c r="A222" s="139" t="s">
        <v>220</v>
      </c>
      <c r="B222" s="139" t="s">
        <v>686</v>
      </c>
      <c r="C222" s="139" t="s">
        <v>689</v>
      </c>
      <c r="D222" s="139" t="s">
        <v>691</v>
      </c>
      <c r="E222" s="139" t="s">
        <v>188</v>
      </c>
      <c r="F222" s="139">
        <v>2027</v>
      </c>
      <c r="G222" s="139" t="s">
        <v>688</v>
      </c>
      <c r="H222" s="139">
        <v>18.832633234446799</v>
      </c>
      <c r="I222" s="139">
        <v>16.747140292377189</v>
      </c>
      <c r="J222" s="33" t="s">
        <v>642</v>
      </c>
      <c r="K222" s="33" t="s">
        <v>188</v>
      </c>
    </row>
    <row r="223" spans="1:11" ht="15.75" customHeight="1">
      <c r="A223" s="139" t="s">
        <v>220</v>
      </c>
      <c r="B223" s="139" t="s">
        <v>686</v>
      </c>
      <c r="C223" s="139" t="s">
        <v>689</v>
      </c>
      <c r="D223" s="139" t="s">
        <v>691</v>
      </c>
      <c r="E223" s="139" t="s">
        <v>188</v>
      </c>
      <c r="F223" s="139">
        <v>2028</v>
      </c>
      <c r="G223" s="139" t="s">
        <v>688</v>
      </c>
      <c r="H223" s="139">
        <v>18.854430464797101</v>
      </c>
      <c r="I223" s="139">
        <v>16.766523735473928</v>
      </c>
      <c r="J223" s="33" t="s">
        <v>642</v>
      </c>
      <c r="K223" s="33" t="s">
        <v>188</v>
      </c>
    </row>
    <row r="224" spans="1:11" ht="15.75" customHeight="1">
      <c r="A224" s="139" t="s">
        <v>220</v>
      </c>
      <c r="B224" s="139" t="s">
        <v>686</v>
      </c>
      <c r="C224" s="139" t="s">
        <v>689</v>
      </c>
      <c r="D224" s="139" t="s">
        <v>691</v>
      </c>
      <c r="E224" s="139" t="s">
        <v>188</v>
      </c>
      <c r="F224" s="139">
        <v>2029</v>
      </c>
      <c r="G224" s="139" t="s">
        <v>688</v>
      </c>
      <c r="H224" s="139">
        <v>18.8762276951473</v>
      </c>
      <c r="I224" s="139">
        <v>16.785907178570589</v>
      </c>
      <c r="J224" s="33" t="s">
        <v>642</v>
      </c>
      <c r="K224" s="33" t="s">
        <v>188</v>
      </c>
    </row>
    <row r="225" spans="1:11" ht="15.75" customHeight="1">
      <c r="A225" s="139" t="s">
        <v>220</v>
      </c>
      <c r="B225" s="139" t="s">
        <v>686</v>
      </c>
      <c r="C225" s="139" t="s">
        <v>689</v>
      </c>
      <c r="D225" s="139" t="s">
        <v>691</v>
      </c>
      <c r="E225" s="139" t="s">
        <v>188</v>
      </c>
      <c r="F225" s="139">
        <v>2030</v>
      </c>
      <c r="G225" s="139" t="s">
        <v>688</v>
      </c>
      <c r="H225" s="139">
        <v>18.898024925497499</v>
      </c>
      <c r="I225" s="139">
        <v>16.80529062166724</v>
      </c>
      <c r="J225" s="33" t="s">
        <v>642</v>
      </c>
      <c r="K225" s="33" t="s">
        <v>188</v>
      </c>
    </row>
    <row r="226" spans="1:11" ht="15.75" customHeight="1">
      <c r="A226" s="139" t="s">
        <v>220</v>
      </c>
      <c r="B226" s="139" t="s">
        <v>686</v>
      </c>
      <c r="C226" s="139" t="s">
        <v>689</v>
      </c>
      <c r="D226" s="139" t="s">
        <v>691</v>
      </c>
      <c r="E226" s="139" t="s">
        <v>188</v>
      </c>
      <c r="F226" s="139">
        <v>2031</v>
      </c>
      <c r="G226" s="139" t="s">
        <v>688</v>
      </c>
      <c r="H226" s="139">
        <v>18.8922173492311</v>
      </c>
      <c r="I226" s="139">
        <v>16.800126166262551</v>
      </c>
      <c r="J226" s="33" t="s">
        <v>642</v>
      </c>
      <c r="K226" s="33" t="s">
        <v>188</v>
      </c>
    </row>
    <row r="227" spans="1:11" ht="15.75" customHeight="1">
      <c r="A227" s="139" t="s">
        <v>220</v>
      </c>
      <c r="B227" s="139" t="s">
        <v>686</v>
      </c>
      <c r="C227" s="139" t="s">
        <v>689</v>
      </c>
      <c r="D227" s="139" t="s">
        <v>691</v>
      </c>
      <c r="E227" s="139" t="s">
        <v>188</v>
      </c>
      <c r="F227" s="139">
        <v>2032</v>
      </c>
      <c r="G227" s="139" t="s">
        <v>688</v>
      </c>
      <c r="H227" s="139">
        <v>18.886409772964601</v>
      </c>
      <c r="I227" s="139">
        <v>16.79496171085778</v>
      </c>
      <c r="J227" s="33" t="s">
        <v>642</v>
      </c>
      <c r="K227" s="33" t="s">
        <v>188</v>
      </c>
    </row>
    <row r="228" spans="1:11" ht="15.75" customHeight="1">
      <c r="A228" s="139" t="s">
        <v>220</v>
      </c>
      <c r="B228" s="139" t="s">
        <v>686</v>
      </c>
      <c r="C228" s="139" t="s">
        <v>689</v>
      </c>
      <c r="D228" s="139" t="s">
        <v>691</v>
      </c>
      <c r="E228" s="139" t="s">
        <v>188</v>
      </c>
      <c r="F228" s="139">
        <v>2033</v>
      </c>
      <c r="G228" s="139" t="s">
        <v>688</v>
      </c>
      <c r="H228" s="139">
        <v>18.880602196698199</v>
      </c>
      <c r="I228" s="139">
        <v>16.789797255453099</v>
      </c>
      <c r="J228" s="33" t="s">
        <v>642</v>
      </c>
      <c r="K228" s="33" t="s">
        <v>188</v>
      </c>
    </row>
    <row r="229" spans="1:11" ht="15.75" customHeight="1">
      <c r="A229" s="139" t="s">
        <v>220</v>
      </c>
      <c r="B229" s="139" t="s">
        <v>686</v>
      </c>
      <c r="C229" s="139" t="s">
        <v>689</v>
      </c>
      <c r="D229" s="139" t="s">
        <v>691</v>
      </c>
      <c r="E229" s="139" t="s">
        <v>188</v>
      </c>
      <c r="F229" s="139">
        <v>2034</v>
      </c>
      <c r="G229" s="139" t="s">
        <v>688</v>
      </c>
      <c r="H229" s="139">
        <v>18.8747946204317</v>
      </c>
      <c r="I229" s="139">
        <v>16.784632800048321</v>
      </c>
      <c r="J229" s="33" t="s">
        <v>642</v>
      </c>
      <c r="K229" s="33" t="s">
        <v>188</v>
      </c>
    </row>
    <row r="230" spans="1:11" ht="15.75" customHeight="1">
      <c r="A230" s="139" t="s">
        <v>220</v>
      </c>
      <c r="B230" s="139" t="s">
        <v>686</v>
      </c>
      <c r="C230" s="139" t="s">
        <v>689</v>
      </c>
      <c r="D230" s="139" t="s">
        <v>691</v>
      </c>
      <c r="E230" s="139" t="s">
        <v>188</v>
      </c>
      <c r="F230" s="139">
        <v>2035</v>
      </c>
      <c r="G230" s="139" t="s">
        <v>688</v>
      </c>
      <c r="H230" s="139">
        <v>18.868987044165301</v>
      </c>
      <c r="I230" s="139">
        <v>16.779468344643639</v>
      </c>
      <c r="J230" s="33" t="s">
        <v>642</v>
      </c>
      <c r="K230" s="33" t="s">
        <v>188</v>
      </c>
    </row>
    <row r="231" spans="1:11" ht="15.75" customHeight="1">
      <c r="A231" s="139" t="s">
        <v>220</v>
      </c>
      <c r="B231" s="139" t="s">
        <v>686</v>
      </c>
      <c r="C231" s="139" t="s">
        <v>689</v>
      </c>
      <c r="D231" s="139" t="s">
        <v>691</v>
      </c>
      <c r="E231" s="139" t="s">
        <v>188</v>
      </c>
      <c r="F231" s="139">
        <v>2036</v>
      </c>
      <c r="G231" s="139" t="s">
        <v>688</v>
      </c>
      <c r="H231" s="139">
        <v>18.846275143138101</v>
      </c>
      <c r="I231" s="139">
        <v>16.75927151990469</v>
      </c>
      <c r="J231" s="33" t="s">
        <v>642</v>
      </c>
      <c r="K231" s="33" t="s">
        <v>188</v>
      </c>
    </row>
    <row r="232" spans="1:11" ht="15.75" customHeight="1">
      <c r="A232" s="139" t="s">
        <v>220</v>
      </c>
      <c r="B232" s="139" t="s">
        <v>686</v>
      </c>
      <c r="C232" s="139" t="s">
        <v>689</v>
      </c>
      <c r="D232" s="139" t="s">
        <v>691</v>
      </c>
      <c r="E232" s="139" t="s">
        <v>188</v>
      </c>
      <c r="F232" s="139">
        <v>2037</v>
      </c>
      <c r="G232" s="139" t="s">
        <v>688</v>
      </c>
      <c r="H232" s="139">
        <v>18.823563242111</v>
      </c>
      <c r="I232" s="139">
        <v>16.739074695165819</v>
      </c>
      <c r="J232" s="33" t="s">
        <v>642</v>
      </c>
      <c r="K232" s="33" t="s">
        <v>188</v>
      </c>
    </row>
    <row r="233" spans="1:11" ht="15.75" customHeight="1">
      <c r="A233" s="139" t="s">
        <v>220</v>
      </c>
      <c r="B233" s="139" t="s">
        <v>686</v>
      </c>
      <c r="C233" s="139" t="s">
        <v>689</v>
      </c>
      <c r="D233" s="139" t="s">
        <v>691</v>
      </c>
      <c r="E233" s="139" t="s">
        <v>188</v>
      </c>
      <c r="F233" s="139">
        <v>2038</v>
      </c>
      <c r="G233" s="139" t="s">
        <v>688</v>
      </c>
      <c r="H233" s="139">
        <v>18.800851341083799</v>
      </c>
      <c r="I233" s="139">
        <v>16.718877870426869</v>
      </c>
      <c r="J233" s="33" t="s">
        <v>642</v>
      </c>
      <c r="K233" s="33" t="s">
        <v>188</v>
      </c>
    </row>
    <row r="234" spans="1:11" ht="15.75" customHeight="1">
      <c r="A234" s="139" t="s">
        <v>220</v>
      </c>
      <c r="B234" s="139" t="s">
        <v>686</v>
      </c>
      <c r="C234" s="139" t="s">
        <v>689</v>
      </c>
      <c r="D234" s="139" t="s">
        <v>691</v>
      </c>
      <c r="E234" s="139" t="s">
        <v>188</v>
      </c>
      <c r="F234" s="139">
        <v>2039</v>
      </c>
      <c r="G234" s="139" t="s">
        <v>688</v>
      </c>
      <c r="H234" s="139">
        <v>18.778139440056599</v>
      </c>
      <c r="I234" s="139">
        <v>16.69868104568792</v>
      </c>
      <c r="J234" s="33" t="s">
        <v>642</v>
      </c>
      <c r="K234" s="33" t="s">
        <v>188</v>
      </c>
    </row>
    <row r="235" spans="1:11" ht="15.75" customHeight="1">
      <c r="A235" s="139" t="s">
        <v>220</v>
      </c>
      <c r="B235" s="139" t="s">
        <v>686</v>
      </c>
      <c r="C235" s="139" t="s">
        <v>689</v>
      </c>
      <c r="D235" s="139" t="s">
        <v>691</v>
      </c>
      <c r="E235" s="139" t="s">
        <v>188</v>
      </c>
      <c r="F235" s="139">
        <v>2040</v>
      </c>
      <c r="G235" s="139" t="s">
        <v>688</v>
      </c>
      <c r="H235" s="139">
        <v>18.755427539029402</v>
      </c>
      <c r="I235" s="139">
        <v>16.67848422094896</v>
      </c>
      <c r="J235" s="33" t="s">
        <v>642</v>
      </c>
      <c r="K235" s="33" t="s">
        <v>188</v>
      </c>
    </row>
    <row r="236" spans="1:11" ht="15.75" customHeight="1">
      <c r="A236" s="139" t="s">
        <v>220</v>
      </c>
      <c r="B236" s="139" t="s">
        <v>686</v>
      </c>
      <c r="C236" s="139" t="s">
        <v>689</v>
      </c>
      <c r="D236" s="139" t="s">
        <v>691</v>
      </c>
      <c r="E236" s="139" t="s">
        <v>188</v>
      </c>
      <c r="F236" s="139">
        <v>2041</v>
      </c>
      <c r="G236" s="139" t="s">
        <v>688</v>
      </c>
      <c r="H236" s="139">
        <v>18.699155409413599</v>
      </c>
      <c r="I236" s="139">
        <v>16.628443568773839</v>
      </c>
      <c r="J236" s="33" t="s">
        <v>642</v>
      </c>
      <c r="K236" s="33" t="s">
        <v>188</v>
      </c>
    </row>
    <row r="237" spans="1:11" ht="15.75" customHeight="1">
      <c r="A237" s="139" t="s">
        <v>220</v>
      </c>
      <c r="B237" s="139" t="s">
        <v>686</v>
      </c>
      <c r="C237" s="139" t="s">
        <v>689</v>
      </c>
      <c r="D237" s="139" t="s">
        <v>691</v>
      </c>
      <c r="E237" s="139" t="s">
        <v>188</v>
      </c>
      <c r="F237" s="139">
        <v>2042</v>
      </c>
      <c r="G237" s="139" t="s">
        <v>688</v>
      </c>
      <c r="H237" s="139">
        <v>18.6428832797978</v>
      </c>
      <c r="I237" s="139">
        <v>16.578402916598719</v>
      </c>
      <c r="J237" s="33" t="s">
        <v>642</v>
      </c>
      <c r="K237" s="33" t="s">
        <v>188</v>
      </c>
    </row>
    <row r="238" spans="1:11" ht="15.75" customHeight="1">
      <c r="A238" s="139" t="s">
        <v>220</v>
      </c>
      <c r="B238" s="139" t="s">
        <v>686</v>
      </c>
      <c r="C238" s="139" t="s">
        <v>689</v>
      </c>
      <c r="D238" s="139" t="s">
        <v>691</v>
      </c>
      <c r="E238" s="139" t="s">
        <v>188</v>
      </c>
      <c r="F238" s="139">
        <v>2043</v>
      </c>
      <c r="G238" s="139" t="s">
        <v>688</v>
      </c>
      <c r="H238" s="139">
        <v>18.586611150181898</v>
      </c>
      <c r="I238" s="139">
        <v>16.5283622644235</v>
      </c>
      <c r="J238" s="33" t="s">
        <v>642</v>
      </c>
      <c r="K238" s="33" t="s">
        <v>188</v>
      </c>
    </row>
    <row r="239" spans="1:11" ht="15.75" customHeight="1">
      <c r="A239" s="139" t="s">
        <v>220</v>
      </c>
      <c r="B239" s="139" t="s">
        <v>686</v>
      </c>
      <c r="C239" s="139" t="s">
        <v>689</v>
      </c>
      <c r="D239" s="139" t="s">
        <v>691</v>
      </c>
      <c r="E239" s="139" t="s">
        <v>188</v>
      </c>
      <c r="F239" s="139">
        <v>2044</v>
      </c>
      <c r="G239" s="139" t="s">
        <v>688</v>
      </c>
      <c r="H239" s="139">
        <v>18.5303390205661</v>
      </c>
      <c r="I239" s="139">
        <v>16.478321612248379</v>
      </c>
      <c r="J239" s="33" t="s">
        <v>642</v>
      </c>
      <c r="K239" s="33" t="s">
        <v>188</v>
      </c>
    </row>
    <row r="240" spans="1:11" ht="15.75" customHeight="1">
      <c r="A240" s="139" t="s">
        <v>220</v>
      </c>
      <c r="B240" s="139" t="s">
        <v>686</v>
      </c>
      <c r="C240" s="139" t="s">
        <v>689</v>
      </c>
      <c r="D240" s="139" t="s">
        <v>691</v>
      </c>
      <c r="E240" s="139" t="s">
        <v>188</v>
      </c>
      <c r="F240" s="139">
        <v>2045</v>
      </c>
      <c r="G240" s="139" t="s">
        <v>688</v>
      </c>
      <c r="H240" s="139">
        <v>18.474066890950301</v>
      </c>
      <c r="I240" s="139">
        <v>16.428280960073259</v>
      </c>
      <c r="J240" s="33" t="s">
        <v>642</v>
      </c>
      <c r="K240" s="33" t="s">
        <v>188</v>
      </c>
    </row>
    <row r="241" spans="1:11" ht="15.75" customHeight="1">
      <c r="A241" s="139" t="s">
        <v>220</v>
      </c>
      <c r="B241" s="139" t="s">
        <v>686</v>
      </c>
      <c r="C241" s="139" t="s">
        <v>689</v>
      </c>
      <c r="D241" s="139" t="s">
        <v>691</v>
      </c>
      <c r="E241" s="139" t="s">
        <v>188</v>
      </c>
      <c r="F241" s="139">
        <v>2046</v>
      </c>
      <c r="G241" s="139" t="s">
        <v>688</v>
      </c>
      <c r="H241" s="139">
        <v>18.403350186358701</v>
      </c>
      <c r="I241" s="139">
        <v>16.365395299949849</v>
      </c>
      <c r="J241" s="33" t="s">
        <v>642</v>
      </c>
      <c r="K241" s="33" t="s">
        <v>188</v>
      </c>
    </row>
    <row r="242" spans="1:11" ht="15.75" customHeight="1">
      <c r="A242" s="139" t="s">
        <v>220</v>
      </c>
      <c r="B242" s="139" t="s">
        <v>686</v>
      </c>
      <c r="C242" s="139" t="s">
        <v>689</v>
      </c>
      <c r="D242" s="139" t="s">
        <v>691</v>
      </c>
      <c r="E242" s="139" t="s">
        <v>188</v>
      </c>
      <c r="F242" s="139">
        <v>2047</v>
      </c>
      <c r="G242" s="139" t="s">
        <v>688</v>
      </c>
      <c r="H242" s="139">
        <v>18.3326334817672</v>
      </c>
      <c r="I242" s="139">
        <v>16.302509639826539</v>
      </c>
      <c r="J242" s="33" t="s">
        <v>642</v>
      </c>
      <c r="K242" s="33" t="s">
        <v>188</v>
      </c>
    </row>
    <row r="243" spans="1:11" ht="15.75" customHeight="1">
      <c r="A243" s="139" t="s">
        <v>220</v>
      </c>
      <c r="B243" s="139" t="s">
        <v>686</v>
      </c>
      <c r="C243" s="139" t="s">
        <v>689</v>
      </c>
      <c r="D243" s="139" t="s">
        <v>691</v>
      </c>
      <c r="E243" s="139" t="s">
        <v>188</v>
      </c>
      <c r="F243" s="139">
        <v>2048</v>
      </c>
      <c r="G243" s="139" t="s">
        <v>688</v>
      </c>
      <c r="H243" s="139">
        <v>18.2619167771756</v>
      </c>
      <c r="I243" s="139">
        <v>16.239623979703129</v>
      </c>
      <c r="J243" s="33" t="s">
        <v>642</v>
      </c>
      <c r="K243" s="33" t="s">
        <v>188</v>
      </c>
    </row>
    <row r="244" spans="1:11" ht="15.75" customHeight="1">
      <c r="A244" s="139" t="s">
        <v>220</v>
      </c>
      <c r="B244" s="139" t="s">
        <v>686</v>
      </c>
      <c r="C244" s="139" t="s">
        <v>689</v>
      </c>
      <c r="D244" s="139" t="s">
        <v>691</v>
      </c>
      <c r="E244" s="139" t="s">
        <v>188</v>
      </c>
      <c r="F244" s="139">
        <v>2049</v>
      </c>
      <c r="G244" s="139" t="s">
        <v>688</v>
      </c>
      <c r="H244" s="139">
        <v>18.191200072584099</v>
      </c>
      <c r="I244" s="139">
        <v>16.176738319579819</v>
      </c>
      <c r="J244" s="33" t="s">
        <v>642</v>
      </c>
      <c r="K244" s="33" t="s">
        <v>188</v>
      </c>
    </row>
    <row r="245" spans="1:11" ht="15.75" customHeight="1">
      <c r="A245" s="139" t="s">
        <v>220</v>
      </c>
      <c r="B245" s="139" t="s">
        <v>686</v>
      </c>
      <c r="C245" s="139" t="s">
        <v>689</v>
      </c>
      <c r="D245" s="139" t="s">
        <v>691</v>
      </c>
      <c r="E245" s="139" t="s">
        <v>188</v>
      </c>
      <c r="F245" s="139">
        <v>2050</v>
      </c>
      <c r="G245" s="139" t="s">
        <v>688</v>
      </c>
      <c r="H245" s="139">
        <v>18.120483367992499</v>
      </c>
      <c r="I245" s="139">
        <v>16.11385265945642</v>
      </c>
      <c r="J245" s="33" t="s">
        <v>642</v>
      </c>
      <c r="K245" s="33" t="s">
        <v>188</v>
      </c>
    </row>
    <row r="246" spans="1:11" ht="15.75" customHeight="1">
      <c r="A246" s="139" t="s">
        <v>220</v>
      </c>
      <c r="B246" s="139" t="s">
        <v>686</v>
      </c>
      <c r="C246" s="139" t="s">
        <v>692</v>
      </c>
      <c r="E246" s="139" t="s">
        <v>187</v>
      </c>
      <c r="F246" s="139">
        <v>1990</v>
      </c>
      <c r="G246" s="139" t="s">
        <v>688</v>
      </c>
      <c r="H246" s="139">
        <v>0.22722753669757101</v>
      </c>
      <c r="I246" s="139">
        <v>0.26509879281383292</v>
      </c>
      <c r="J246" s="33" t="s">
        <v>642</v>
      </c>
      <c r="K246" s="33" t="s">
        <v>187</v>
      </c>
    </row>
    <row r="247" spans="1:11" ht="15.75" customHeight="1">
      <c r="A247" s="139" t="s">
        <v>220</v>
      </c>
      <c r="B247" s="139" t="s">
        <v>686</v>
      </c>
      <c r="C247" s="139" t="s">
        <v>692</v>
      </c>
      <c r="E247" s="139" t="s">
        <v>187</v>
      </c>
      <c r="F247" s="139">
        <v>1991</v>
      </c>
      <c r="G247" s="139" t="s">
        <v>688</v>
      </c>
      <c r="H247" s="139">
        <v>0.20159297000641899</v>
      </c>
      <c r="I247" s="139">
        <v>0.23519179834082221</v>
      </c>
      <c r="J247" s="33" t="s">
        <v>642</v>
      </c>
      <c r="K247" s="33" t="s">
        <v>187</v>
      </c>
    </row>
    <row r="248" spans="1:11" ht="15.75" customHeight="1">
      <c r="A248" s="139" t="s">
        <v>220</v>
      </c>
      <c r="B248" s="139" t="s">
        <v>686</v>
      </c>
      <c r="C248" s="139" t="s">
        <v>692</v>
      </c>
      <c r="E248" s="139" t="s">
        <v>187</v>
      </c>
      <c r="F248" s="139">
        <v>1992</v>
      </c>
      <c r="G248" s="139" t="s">
        <v>688</v>
      </c>
      <c r="H248" s="139">
        <v>0.23165654207207201</v>
      </c>
      <c r="I248" s="139">
        <v>0.27026596575075068</v>
      </c>
      <c r="J248" s="33" t="s">
        <v>642</v>
      </c>
      <c r="K248" s="33" t="s">
        <v>187</v>
      </c>
    </row>
    <row r="249" spans="1:11" ht="15.75" customHeight="1">
      <c r="A249" s="139" t="s">
        <v>220</v>
      </c>
      <c r="B249" s="139" t="s">
        <v>686</v>
      </c>
      <c r="C249" s="139" t="s">
        <v>692</v>
      </c>
      <c r="E249" s="139" t="s">
        <v>187</v>
      </c>
      <c r="F249" s="139">
        <v>1993</v>
      </c>
      <c r="G249" s="139" t="s">
        <v>688</v>
      </c>
      <c r="H249" s="139">
        <v>0.231155332089379</v>
      </c>
      <c r="I249" s="139">
        <v>0.2696812207709422</v>
      </c>
      <c r="J249" s="33" t="s">
        <v>642</v>
      </c>
      <c r="K249" s="33" t="s">
        <v>187</v>
      </c>
    </row>
    <row r="250" spans="1:11" ht="15.75" customHeight="1">
      <c r="A250" s="139" t="s">
        <v>220</v>
      </c>
      <c r="B250" s="139" t="s">
        <v>686</v>
      </c>
      <c r="C250" s="139" t="s">
        <v>692</v>
      </c>
      <c r="E250" s="139" t="s">
        <v>187</v>
      </c>
      <c r="F250" s="139">
        <v>1994</v>
      </c>
      <c r="G250" s="139" t="s">
        <v>688</v>
      </c>
      <c r="H250" s="139">
        <v>0.22211811535364201</v>
      </c>
      <c r="I250" s="139">
        <v>0.25913780124591568</v>
      </c>
      <c r="J250" s="33" t="s">
        <v>642</v>
      </c>
      <c r="K250" s="33" t="s">
        <v>187</v>
      </c>
    </row>
    <row r="251" spans="1:11" ht="15.75" customHeight="1">
      <c r="A251" s="139" t="s">
        <v>220</v>
      </c>
      <c r="B251" s="139" t="s">
        <v>686</v>
      </c>
      <c r="C251" s="139" t="s">
        <v>692</v>
      </c>
      <c r="E251" s="139" t="s">
        <v>187</v>
      </c>
      <c r="F251" s="139">
        <v>1995</v>
      </c>
      <c r="G251" s="139" t="s">
        <v>688</v>
      </c>
      <c r="H251" s="139">
        <v>0.21565316240281901</v>
      </c>
      <c r="I251" s="139">
        <v>0.25159535613662221</v>
      </c>
      <c r="J251" s="33" t="s">
        <v>642</v>
      </c>
      <c r="K251" s="33" t="s">
        <v>187</v>
      </c>
    </row>
    <row r="252" spans="1:11" ht="15.75" customHeight="1">
      <c r="A252" s="139" t="s">
        <v>220</v>
      </c>
      <c r="B252" s="139" t="s">
        <v>686</v>
      </c>
      <c r="C252" s="139" t="s">
        <v>692</v>
      </c>
      <c r="E252" s="139" t="s">
        <v>187</v>
      </c>
      <c r="F252" s="139">
        <v>1996</v>
      </c>
      <c r="G252" s="139" t="s">
        <v>688</v>
      </c>
      <c r="H252" s="139">
        <v>0.23412480885672299</v>
      </c>
      <c r="I252" s="139">
        <v>0.27314561033284351</v>
      </c>
      <c r="J252" s="33" t="s">
        <v>642</v>
      </c>
      <c r="K252" s="33" t="s">
        <v>187</v>
      </c>
    </row>
    <row r="253" spans="1:11" ht="15.75" customHeight="1">
      <c r="A253" s="139" t="s">
        <v>220</v>
      </c>
      <c r="B253" s="139" t="s">
        <v>686</v>
      </c>
      <c r="C253" s="139" t="s">
        <v>692</v>
      </c>
      <c r="E253" s="139" t="s">
        <v>187</v>
      </c>
      <c r="F253" s="139">
        <v>1997</v>
      </c>
      <c r="G253" s="139" t="s">
        <v>688</v>
      </c>
      <c r="H253" s="139">
        <v>0.23674484705653601</v>
      </c>
      <c r="I253" s="139">
        <v>0.2762023215659587</v>
      </c>
      <c r="J253" s="33" t="s">
        <v>642</v>
      </c>
      <c r="K253" s="33" t="s">
        <v>187</v>
      </c>
    </row>
    <row r="254" spans="1:11" ht="15.75" customHeight="1">
      <c r="A254" s="139" t="s">
        <v>220</v>
      </c>
      <c r="B254" s="139" t="s">
        <v>686</v>
      </c>
      <c r="C254" s="139" t="s">
        <v>692</v>
      </c>
      <c r="E254" s="139" t="s">
        <v>187</v>
      </c>
      <c r="F254" s="139">
        <v>1998</v>
      </c>
      <c r="G254" s="139" t="s">
        <v>688</v>
      </c>
      <c r="H254" s="139">
        <v>0.229048896957397</v>
      </c>
      <c r="I254" s="139">
        <v>0.26722371311696319</v>
      </c>
      <c r="J254" s="33" t="s">
        <v>642</v>
      </c>
      <c r="K254" s="33" t="s">
        <v>187</v>
      </c>
    </row>
    <row r="255" spans="1:11" ht="15.75" customHeight="1">
      <c r="A255" s="139" t="s">
        <v>220</v>
      </c>
      <c r="B255" s="139" t="s">
        <v>686</v>
      </c>
      <c r="C255" s="139" t="s">
        <v>692</v>
      </c>
      <c r="E255" s="139" t="s">
        <v>187</v>
      </c>
      <c r="F255" s="139">
        <v>1999</v>
      </c>
      <c r="G255" s="139" t="s">
        <v>688</v>
      </c>
      <c r="H255" s="139">
        <v>0.248494075389457</v>
      </c>
      <c r="I255" s="139">
        <v>0.28990975462103319</v>
      </c>
      <c r="J255" s="33" t="s">
        <v>642</v>
      </c>
      <c r="K255" s="33" t="s">
        <v>187</v>
      </c>
    </row>
    <row r="256" spans="1:11" ht="15.75" customHeight="1">
      <c r="A256" s="139" t="s">
        <v>220</v>
      </c>
      <c r="B256" s="139" t="s">
        <v>686</v>
      </c>
      <c r="C256" s="139" t="s">
        <v>692</v>
      </c>
      <c r="E256" s="139" t="s">
        <v>187</v>
      </c>
      <c r="F256" s="139">
        <v>2000</v>
      </c>
      <c r="G256" s="139" t="s">
        <v>688</v>
      </c>
      <c r="H256" s="139">
        <v>0.27316276078769203</v>
      </c>
      <c r="I256" s="139">
        <v>0.31868988758564071</v>
      </c>
      <c r="J256" s="33" t="s">
        <v>642</v>
      </c>
      <c r="K256" s="33" t="s">
        <v>187</v>
      </c>
    </row>
    <row r="257" spans="1:11" ht="15.75" customHeight="1">
      <c r="A257" s="139" t="s">
        <v>220</v>
      </c>
      <c r="B257" s="139" t="s">
        <v>686</v>
      </c>
      <c r="C257" s="139" t="s">
        <v>692</v>
      </c>
      <c r="E257" s="139" t="s">
        <v>187</v>
      </c>
      <c r="F257" s="139">
        <v>2001</v>
      </c>
      <c r="G257" s="139" t="s">
        <v>688</v>
      </c>
      <c r="H257" s="139">
        <v>0.239799026985933</v>
      </c>
      <c r="I257" s="139">
        <v>0.27976553148358851</v>
      </c>
      <c r="J257" s="33" t="s">
        <v>642</v>
      </c>
      <c r="K257" s="33" t="s">
        <v>187</v>
      </c>
    </row>
    <row r="258" spans="1:11" ht="15.75" customHeight="1">
      <c r="A258" s="139" t="s">
        <v>220</v>
      </c>
      <c r="B258" s="139" t="s">
        <v>686</v>
      </c>
      <c r="C258" s="139" t="s">
        <v>692</v>
      </c>
      <c r="E258" s="139" t="s">
        <v>187</v>
      </c>
      <c r="F258" s="139">
        <v>2002</v>
      </c>
      <c r="G258" s="139" t="s">
        <v>688</v>
      </c>
      <c r="H258" s="139">
        <v>0.237633038944805</v>
      </c>
      <c r="I258" s="139">
        <v>0.27723854543560578</v>
      </c>
      <c r="J258" s="33" t="s">
        <v>642</v>
      </c>
      <c r="K258" s="33" t="s">
        <v>187</v>
      </c>
    </row>
    <row r="259" spans="1:11" ht="15.75" customHeight="1">
      <c r="A259" s="139" t="s">
        <v>220</v>
      </c>
      <c r="B259" s="139" t="s">
        <v>686</v>
      </c>
      <c r="C259" s="139" t="s">
        <v>692</v>
      </c>
      <c r="E259" s="139" t="s">
        <v>187</v>
      </c>
      <c r="F259" s="139">
        <v>2003</v>
      </c>
      <c r="G259" s="139" t="s">
        <v>688</v>
      </c>
      <c r="H259" s="139">
        <v>0.27499160234612002</v>
      </c>
      <c r="I259" s="139">
        <v>0.32082353607047343</v>
      </c>
      <c r="J259" s="33" t="s">
        <v>642</v>
      </c>
      <c r="K259" s="33" t="s">
        <v>187</v>
      </c>
    </row>
    <row r="260" spans="1:11" ht="15.75" customHeight="1">
      <c r="A260" s="139" t="s">
        <v>220</v>
      </c>
      <c r="B260" s="139" t="s">
        <v>686</v>
      </c>
      <c r="C260" s="139" t="s">
        <v>692</v>
      </c>
      <c r="E260" s="139" t="s">
        <v>187</v>
      </c>
      <c r="F260" s="139">
        <v>2004</v>
      </c>
      <c r="G260" s="139" t="s">
        <v>688</v>
      </c>
      <c r="H260" s="139">
        <v>0.25685850851775499</v>
      </c>
      <c r="I260" s="139">
        <v>0.29966825993738078</v>
      </c>
      <c r="J260" s="33" t="s">
        <v>642</v>
      </c>
      <c r="K260" s="33" t="s">
        <v>187</v>
      </c>
    </row>
    <row r="261" spans="1:11" ht="15.75" customHeight="1">
      <c r="A261" s="139" t="s">
        <v>220</v>
      </c>
      <c r="B261" s="139" t="s">
        <v>686</v>
      </c>
      <c r="C261" s="139" t="s">
        <v>692</v>
      </c>
      <c r="E261" s="139" t="s">
        <v>187</v>
      </c>
      <c r="F261" s="139">
        <v>2005</v>
      </c>
      <c r="G261" s="139" t="s">
        <v>688</v>
      </c>
      <c r="H261" s="139">
        <v>0.212287819644982</v>
      </c>
      <c r="I261" s="139">
        <v>0.2476691229191457</v>
      </c>
      <c r="J261" s="33" t="s">
        <v>642</v>
      </c>
      <c r="K261" s="33" t="s">
        <v>187</v>
      </c>
    </row>
    <row r="262" spans="1:11" ht="15.75" customHeight="1">
      <c r="A262" s="139" t="s">
        <v>220</v>
      </c>
      <c r="B262" s="139" t="s">
        <v>686</v>
      </c>
      <c r="C262" s="139" t="s">
        <v>692</v>
      </c>
      <c r="E262" s="139" t="s">
        <v>187</v>
      </c>
      <c r="F262" s="139">
        <v>2006</v>
      </c>
      <c r="G262" s="139" t="s">
        <v>688</v>
      </c>
      <c r="H262" s="139">
        <v>0.27090868990870998</v>
      </c>
      <c r="I262" s="139">
        <v>0.31606013822682832</v>
      </c>
      <c r="J262" s="33" t="s">
        <v>642</v>
      </c>
      <c r="K262" s="33" t="s">
        <v>187</v>
      </c>
    </row>
    <row r="263" spans="1:11" ht="15.75" customHeight="1">
      <c r="A263" s="139" t="s">
        <v>220</v>
      </c>
      <c r="B263" s="139" t="s">
        <v>686</v>
      </c>
      <c r="C263" s="139" t="s">
        <v>692</v>
      </c>
      <c r="E263" s="139" t="s">
        <v>187</v>
      </c>
      <c r="F263" s="139">
        <v>2007</v>
      </c>
      <c r="G263" s="139" t="s">
        <v>688</v>
      </c>
      <c r="H263" s="139">
        <v>0.27483643869584601</v>
      </c>
      <c r="I263" s="139">
        <v>0.32064251181182041</v>
      </c>
      <c r="J263" s="33" t="s">
        <v>642</v>
      </c>
      <c r="K263" s="33" t="s">
        <v>187</v>
      </c>
    </row>
    <row r="264" spans="1:11" ht="15.75" customHeight="1">
      <c r="A264" s="139" t="s">
        <v>220</v>
      </c>
      <c r="B264" s="139" t="s">
        <v>686</v>
      </c>
      <c r="C264" s="139" t="s">
        <v>692</v>
      </c>
      <c r="E264" s="139" t="s">
        <v>187</v>
      </c>
      <c r="F264" s="139">
        <v>2008</v>
      </c>
      <c r="G264" s="139" t="s">
        <v>688</v>
      </c>
      <c r="H264" s="139">
        <v>0.294765856947931</v>
      </c>
      <c r="I264" s="139">
        <v>0.34389349977258621</v>
      </c>
      <c r="J264" s="33" t="s">
        <v>642</v>
      </c>
      <c r="K264" s="33" t="s">
        <v>187</v>
      </c>
    </row>
    <row r="265" spans="1:11" ht="15.75" customHeight="1">
      <c r="A265" s="139" t="s">
        <v>220</v>
      </c>
      <c r="B265" s="139" t="s">
        <v>686</v>
      </c>
      <c r="C265" s="139" t="s">
        <v>692</v>
      </c>
      <c r="E265" s="139" t="s">
        <v>187</v>
      </c>
      <c r="F265" s="139">
        <v>2009</v>
      </c>
      <c r="G265" s="139" t="s">
        <v>688</v>
      </c>
      <c r="H265" s="139">
        <v>0.27911842549726801</v>
      </c>
      <c r="I265" s="139">
        <v>0.32563816308014598</v>
      </c>
      <c r="J265" s="33" t="s">
        <v>642</v>
      </c>
      <c r="K265" s="33" t="s">
        <v>187</v>
      </c>
    </row>
    <row r="266" spans="1:11" ht="15.75" customHeight="1">
      <c r="A266" s="139" t="s">
        <v>220</v>
      </c>
      <c r="B266" s="139" t="s">
        <v>686</v>
      </c>
      <c r="C266" s="139" t="s">
        <v>692</v>
      </c>
      <c r="E266" s="139" t="s">
        <v>187</v>
      </c>
      <c r="F266" s="139">
        <v>2010</v>
      </c>
      <c r="G266" s="139" t="s">
        <v>688</v>
      </c>
      <c r="H266" s="139">
        <v>0.26985541416119602</v>
      </c>
      <c r="I266" s="139">
        <v>0.3148313165213954</v>
      </c>
      <c r="J266" s="33" t="s">
        <v>642</v>
      </c>
      <c r="K266" s="33" t="s">
        <v>187</v>
      </c>
    </row>
    <row r="267" spans="1:11" ht="15.75" customHeight="1">
      <c r="A267" s="139" t="s">
        <v>220</v>
      </c>
      <c r="B267" s="139" t="s">
        <v>686</v>
      </c>
      <c r="C267" s="139" t="s">
        <v>692</v>
      </c>
      <c r="E267" s="139" t="s">
        <v>187</v>
      </c>
      <c r="F267" s="139">
        <v>2011</v>
      </c>
      <c r="G267" s="139" t="s">
        <v>688</v>
      </c>
      <c r="H267" s="139">
        <v>0.27888132441003299</v>
      </c>
      <c r="I267" s="139">
        <v>0.32536154514503851</v>
      </c>
      <c r="J267" s="33" t="s">
        <v>642</v>
      </c>
      <c r="K267" s="33" t="s">
        <v>187</v>
      </c>
    </row>
    <row r="268" spans="1:11" ht="15.75" customHeight="1">
      <c r="A268" s="139" t="s">
        <v>220</v>
      </c>
      <c r="B268" s="139" t="s">
        <v>686</v>
      </c>
      <c r="C268" s="139" t="s">
        <v>692</v>
      </c>
      <c r="E268" s="139" t="s">
        <v>187</v>
      </c>
      <c r="F268" s="139">
        <v>2012</v>
      </c>
      <c r="G268" s="139" t="s">
        <v>688</v>
      </c>
      <c r="H268" s="139">
        <v>0.27659605880990201</v>
      </c>
      <c r="I268" s="139">
        <v>0.32269540194488572</v>
      </c>
      <c r="J268" s="33" t="s">
        <v>642</v>
      </c>
      <c r="K268" s="33" t="s">
        <v>187</v>
      </c>
    </row>
    <row r="269" spans="1:11" ht="15.75" customHeight="1">
      <c r="A269" s="139" t="s">
        <v>220</v>
      </c>
      <c r="B269" s="139" t="s">
        <v>686</v>
      </c>
      <c r="C269" s="139" t="s">
        <v>692</v>
      </c>
      <c r="E269" s="139" t="s">
        <v>187</v>
      </c>
      <c r="F269" s="139">
        <v>2013</v>
      </c>
      <c r="G269" s="139" t="s">
        <v>688</v>
      </c>
      <c r="H269" s="139">
        <v>0.28395171187002699</v>
      </c>
      <c r="I269" s="139">
        <v>0.33127699718169817</v>
      </c>
      <c r="J269" s="33" t="s">
        <v>642</v>
      </c>
      <c r="K269" s="33" t="s">
        <v>187</v>
      </c>
    </row>
    <row r="270" spans="1:11" ht="15.75" customHeight="1">
      <c r="A270" s="139" t="s">
        <v>220</v>
      </c>
      <c r="B270" s="139" t="s">
        <v>686</v>
      </c>
      <c r="C270" s="139" t="s">
        <v>692</v>
      </c>
      <c r="E270" s="139" t="s">
        <v>187</v>
      </c>
      <c r="F270" s="139">
        <v>2014</v>
      </c>
      <c r="G270" s="139" t="s">
        <v>688</v>
      </c>
      <c r="H270" s="139">
        <v>0.28570697468603901</v>
      </c>
      <c r="I270" s="139">
        <v>0.33332480380037888</v>
      </c>
      <c r="J270" s="33" t="s">
        <v>642</v>
      </c>
      <c r="K270" s="33" t="s">
        <v>187</v>
      </c>
    </row>
    <row r="271" spans="1:11" ht="15.75" customHeight="1">
      <c r="A271" s="139" t="s">
        <v>220</v>
      </c>
      <c r="B271" s="139" t="s">
        <v>686</v>
      </c>
      <c r="C271" s="139" t="s">
        <v>692</v>
      </c>
      <c r="E271" s="139" t="s">
        <v>187</v>
      </c>
      <c r="F271" s="139">
        <v>2015</v>
      </c>
      <c r="G271" s="139" t="s">
        <v>688</v>
      </c>
      <c r="H271" s="139">
        <v>0.284586022909259</v>
      </c>
      <c r="I271" s="139">
        <v>0.33201702672746891</v>
      </c>
      <c r="J271" s="33" t="s">
        <v>642</v>
      </c>
      <c r="K271" s="33" t="s">
        <v>187</v>
      </c>
    </row>
    <row r="272" spans="1:11" ht="15.75" customHeight="1">
      <c r="A272" s="139" t="s">
        <v>220</v>
      </c>
      <c r="B272" s="139" t="s">
        <v>686</v>
      </c>
      <c r="C272" s="139" t="s">
        <v>692</v>
      </c>
      <c r="E272" s="139" t="s">
        <v>187</v>
      </c>
      <c r="F272" s="139">
        <v>2016</v>
      </c>
      <c r="G272" s="139" t="s">
        <v>688</v>
      </c>
      <c r="H272" s="139">
        <v>0.273675</v>
      </c>
      <c r="I272" s="139">
        <v>0.3192875</v>
      </c>
      <c r="J272" s="33" t="s">
        <v>642</v>
      </c>
      <c r="K272" s="33" t="s">
        <v>187</v>
      </c>
    </row>
    <row r="273" spans="1:11" ht="15.75" customHeight="1">
      <c r="A273" s="139" t="s">
        <v>220</v>
      </c>
      <c r="B273" s="139" t="s">
        <v>686</v>
      </c>
      <c r="C273" s="139" t="s">
        <v>692</v>
      </c>
      <c r="E273" s="139" t="s">
        <v>187</v>
      </c>
      <c r="F273" s="139">
        <v>2017</v>
      </c>
      <c r="G273" s="139" t="s">
        <v>688</v>
      </c>
      <c r="H273" s="139">
        <v>0.273675</v>
      </c>
      <c r="I273" s="139">
        <v>0.3192875</v>
      </c>
      <c r="J273" s="33" t="s">
        <v>642</v>
      </c>
      <c r="K273" s="33" t="s">
        <v>187</v>
      </c>
    </row>
    <row r="274" spans="1:11" ht="15.75" customHeight="1">
      <c r="A274" s="139" t="s">
        <v>220</v>
      </c>
      <c r="B274" s="139" t="s">
        <v>686</v>
      </c>
      <c r="C274" s="139" t="s">
        <v>692</v>
      </c>
      <c r="E274" s="139" t="s">
        <v>187</v>
      </c>
      <c r="F274" s="139">
        <v>2018</v>
      </c>
      <c r="G274" s="139" t="s">
        <v>688</v>
      </c>
      <c r="H274" s="139">
        <v>0.273675</v>
      </c>
      <c r="I274" s="139">
        <v>0.3192875</v>
      </c>
      <c r="J274" s="33" t="s">
        <v>642</v>
      </c>
      <c r="K274" s="33" t="s">
        <v>187</v>
      </c>
    </row>
    <row r="275" spans="1:11" ht="15.75" customHeight="1">
      <c r="A275" s="139" t="s">
        <v>220</v>
      </c>
      <c r="B275" s="139" t="s">
        <v>686</v>
      </c>
      <c r="C275" s="139" t="s">
        <v>692</v>
      </c>
      <c r="E275" s="139" t="s">
        <v>187</v>
      </c>
      <c r="F275" s="139">
        <v>2019</v>
      </c>
      <c r="G275" s="139" t="s">
        <v>688</v>
      </c>
      <c r="H275" s="139">
        <v>0.273675</v>
      </c>
      <c r="I275" s="139">
        <v>0.3192875</v>
      </c>
      <c r="J275" s="33" t="s">
        <v>642</v>
      </c>
      <c r="K275" s="33" t="s">
        <v>187</v>
      </c>
    </row>
    <row r="276" spans="1:11" ht="15.75" customHeight="1">
      <c r="A276" s="139" t="s">
        <v>220</v>
      </c>
      <c r="B276" s="139" t="s">
        <v>686</v>
      </c>
      <c r="C276" s="139" t="s">
        <v>692</v>
      </c>
      <c r="E276" s="139" t="s">
        <v>187</v>
      </c>
      <c r="F276" s="139">
        <v>2020</v>
      </c>
      <c r="G276" s="139" t="s">
        <v>688</v>
      </c>
      <c r="H276" s="139">
        <v>0.273675</v>
      </c>
      <c r="I276" s="139">
        <v>0.3192875</v>
      </c>
      <c r="J276" s="33" t="s">
        <v>642</v>
      </c>
      <c r="K276" s="33" t="s">
        <v>187</v>
      </c>
    </row>
    <row r="277" spans="1:11" ht="15.75" customHeight="1">
      <c r="A277" s="139" t="s">
        <v>220</v>
      </c>
      <c r="B277" s="139" t="s">
        <v>686</v>
      </c>
      <c r="C277" s="139" t="s">
        <v>692</v>
      </c>
      <c r="E277" s="139" t="s">
        <v>187</v>
      </c>
      <c r="F277" s="139">
        <v>2021</v>
      </c>
      <c r="G277" s="139" t="s">
        <v>688</v>
      </c>
      <c r="H277" s="139">
        <v>0.273675</v>
      </c>
      <c r="I277" s="139">
        <v>0.3192875</v>
      </c>
      <c r="J277" s="33" t="s">
        <v>642</v>
      </c>
      <c r="K277" s="33" t="s">
        <v>187</v>
      </c>
    </row>
    <row r="278" spans="1:11" ht="15.75" customHeight="1">
      <c r="A278" s="139" t="s">
        <v>220</v>
      </c>
      <c r="B278" s="139" t="s">
        <v>686</v>
      </c>
      <c r="C278" s="139" t="s">
        <v>692</v>
      </c>
      <c r="E278" s="139" t="s">
        <v>187</v>
      </c>
      <c r="F278" s="139">
        <v>2022</v>
      </c>
      <c r="G278" s="139" t="s">
        <v>688</v>
      </c>
      <c r="H278" s="139">
        <v>0.273675</v>
      </c>
      <c r="I278" s="139">
        <v>0.3192875</v>
      </c>
      <c r="J278" s="33" t="s">
        <v>642</v>
      </c>
      <c r="K278" s="33" t="s">
        <v>187</v>
      </c>
    </row>
    <row r="279" spans="1:11" ht="15.75" customHeight="1">
      <c r="A279" s="139" t="s">
        <v>220</v>
      </c>
      <c r="B279" s="139" t="s">
        <v>686</v>
      </c>
      <c r="C279" s="139" t="s">
        <v>692</v>
      </c>
      <c r="E279" s="139" t="s">
        <v>187</v>
      </c>
      <c r="F279" s="139">
        <v>2023</v>
      </c>
      <c r="G279" s="139" t="s">
        <v>688</v>
      </c>
      <c r="H279" s="139">
        <v>0.273675</v>
      </c>
      <c r="I279" s="139">
        <v>0.3192875</v>
      </c>
      <c r="J279" s="33" t="s">
        <v>642</v>
      </c>
      <c r="K279" s="33" t="s">
        <v>187</v>
      </c>
    </row>
    <row r="280" spans="1:11" ht="15.75" customHeight="1">
      <c r="A280" s="139" t="s">
        <v>220</v>
      </c>
      <c r="B280" s="139" t="s">
        <v>686</v>
      </c>
      <c r="C280" s="139" t="s">
        <v>692</v>
      </c>
      <c r="E280" s="139" t="s">
        <v>187</v>
      </c>
      <c r="F280" s="139">
        <v>2024</v>
      </c>
      <c r="G280" s="139" t="s">
        <v>688</v>
      </c>
      <c r="H280" s="139">
        <v>0.273675</v>
      </c>
      <c r="I280" s="139">
        <v>0.3192875</v>
      </c>
      <c r="J280" s="33" t="s">
        <v>642</v>
      </c>
      <c r="K280" s="33" t="s">
        <v>187</v>
      </c>
    </row>
    <row r="281" spans="1:11" ht="15.75" customHeight="1">
      <c r="A281" s="139" t="s">
        <v>220</v>
      </c>
      <c r="B281" s="139" t="s">
        <v>686</v>
      </c>
      <c r="C281" s="139" t="s">
        <v>692</v>
      </c>
      <c r="E281" s="139" t="s">
        <v>187</v>
      </c>
      <c r="F281" s="139">
        <v>2025</v>
      </c>
      <c r="G281" s="139" t="s">
        <v>688</v>
      </c>
      <c r="H281" s="139">
        <v>0.273675</v>
      </c>
      <c r="I281" s="139">
        <v>0.3192875</v>
      </c>
      <c r="J281" s="33" t="s">
        <v>642</v>
      </c>
      <c r="K281" s="33" t="s">
        <v>187</v>
      </c>
    </row>
    <row r="282" spans="1:11" ht="15.75" customHeight="1">
      <c r="A282" s="139" t="s">
        <v>220</v>
      </c>
      <c r="B282" s="139" t="s">
        <v>686</v>
      </c>
      <c r="C282" s="139" t="s">
        <v>692</v>
      </c>
      <c r="E282" s="139" t="s">
        <v>187</v>
      </c>
      <c r="F282" s="139">
        <v>2026</v>
      </c>
      <c r="G282" s="139" t="s">
        <v>688</v>
      </c>
      <c r="H282" s="139">
        <v>0.273675</v>
      </c>
      <c r="I282" s="139">
        <v>0.3192875</v>
      </c>
      <c r="J282" s="33" t="s">
        <v>642</v>
      </c>
      <c r="K282" s="33" t="s">
        <v>187</v>
      </c>
    </row>
    <row r="283" spans="1:11" ht="15.75" customHeight="1">
      <c r="A283" s="139" t="s">
        <v>220</v>
      </c>
      <c r="B283" s="139" t="s">
        <v>686</v>
      </c>
      <c r="C283" s="139" t="s">
        <v>692</v>
      </c>
      <c r="E283" s="139" t="s">
        <v>187</v>
      </c>
      <c r="F283" s="139">
        <v>2027</v>
      </c>
      <c r="G283" s="139" t="s">
        <v>688</v>
      </c>
      <c r="H283" s="139">
        <v>0.273675</v>
      </c>
      <c r="I283" s="139">
        <v>0.3192875</v>
      </c>
      <c r="J283" s="33" t="s">
        <v>642</v>
      </c>
      <c r="K283" s="33" t="s">
        <v>187</v>
      </c>
    </row>
    <row r="284" spans="1:11" ht="15.75" customHeight="1">
      <c r="A284" s="139" t="s">
        <v>220</v>
      </c>
      <c r="B284" s="139" t="s">
        <v>686</v>
      </c>
      <c r="C284" s="139" t="s">
        <v>692</v>
      </c>
      <c r="E284" s="139" t="s">
        <v>187</v>
      </c>
      <c r="F284" s="139">
        <v>2028</v>
      </c>
      <c r="G284" s="139" t="s">
        <v>688</v>
      </c>
      <c r="H284" s="139">
        <v>0.273675</v>
      </c>
      <c r="I284" s="139">
        <v>0.3192875</v>
      </c>
      <c r="J284" s="33" t="s">
        <v>642</v>
      </c>
      <c r="K284" s="33" t="s">
        <v>187</v>
      </c>
    </row>
    <row r="285" spans="1:11" ht="15.75" customHeight="1">
      <c r="A285" s="139" t="s">
        <v>220</v>
      </c>
      <c r="B285" s="139" t="s">
        <v>686</v>
      </c>
      <c r="C285" s="139" t="s">
        <v>692</v>
      </c>
      <c r="E285" s="139" t="s">
        <v>187</v>
      </c>
      <c r="F285" s="139">
        <v>2029</v>
      </c>
      <c r="G285" s="139" t="s">
        <v>688</v>
      </c>
      <c r="H285" s="139">
        <v>0.273675</v>
      </c>
      <c r="I285" s="139">
        <v>0.3192875</v>
      </c>
      <c r="J285" s="33" t="s">
        <v>642</v>
      </c>
      <c r="K285" s="33" t="s">
        <v>187</v>
      </c>
    </row>
    <row r="286" spans="1:11" ht="15.75" customHeight="1">
      <c r="A286" s="139" t="s">
        <v>220</v>
      </c>
      <c r="B286" s="139" t="s">
        <v>686</v>
      </c>
      <c r="C286" s="139" t="s">
        <v>692</v>
      </c>
      <c r="E286" s="139" t="s">
        <v>187</v>
      </c>
      <c r="F286" s="139">
        <v>2030</v>
      </c>
      <c r="G286" s="139" t="s">
        <v>688</v>
      </c>
      <c r="H286" s="139">
        <v>0.273675</v>
      </c>
      <c r="I286" s="139">
        <v>0.3192875</v>
      </c>
      <c r="J286" s="33" t="s">
        <v>642</v>
      </c>
      <c r="K286" s="33" t="s">
        <v>187</v>
      </c>
    </row>
    <row r="287" spans="1:11" ht="15.75" customHeight="1">
      <c r="A287" s="139" t="s">
        <v>220</v>
      </c>
      <c r="B287" s="139" t="s">
        <v>686</v>
      </c>
      <c r="C287" s="139" t="s">
        <v>692</v>
      </c>
      <c r="E287" s="139" t="s">
        <v>187</v>
      </c>
      <c r="F287" s="139">
        <v>2031</v>
      </c>
      <c r="G287" s="139" t="s">
        <v>688</v>
      </c>
      <c r="H287" s="139">
        <v>0.273675</v>
      </c>
      <c r="I287" s="139">
        <v>0.3192875</v>
      </c>
      <c r="J287" s="33" t="s">
        <v>642</v>
      </c>
      <c r="K287" s="33" t="s">
        <v>187</v>
      </c>
    </row>
    <row r="288" spans="1:11" ht="15.75" customHeight="1">
      <c r="A288" s="139" t="s">
        <v>220</v>
      </c>
      <c r="B288" s="139" t="s">
        <v>686</v>
      </c>
      <c r="C288" s="139" t="s">
        <v>692</v>
      </c>
      <c r="E288" s="139" t="s">
        <v>187</v>
      </c>
      <c r="F288" s="139">
        <v>2032</v>
      </c>
      <c r="G288" s="139" t="s">
        <v>688</v>
      </c>
      <c r="H288" s="139">
        <v>0.273675</v>
      </c>
      <c r="I288" s="139">
        <v>0.3192875</v>
      </c>
      <c r="J288" s="33" t="s">
        <v>642</v>
      </c>
      <c r="K288" s="33" t="s">
        <v>187</v>
      </c>
    </row>
    <row r="289" spans="1:11" ht="15.75" customHeight="1">
      <c r="A289" s="139" t="s">
        <v>220</v>
      </c>
      <c r="B289" s="139" t="s">
        <v>686</v>
      </c>
      <c r="C289" s="139" t="s">
        <v>692</v>
      </c>
      <c r="E289" s="139" t="s">
        <v>187</v>
      </c>
      <c r="F289" s="139">
        <v>2033</v>
      </c>
      <c r="G289" s="139" t="s">
        <v>688</v>
      </c>
      <c r="H289" s="139">
        <v>0.273675</v>
      </c>
      <c r="I289" s="139">
        <v>0.3192875</v>
      </c>
      <c r="J289" s="33" t="s">
        <v>642</v>
      </c>
      <c r="K289" s="33" t="s">
        <v>187</v>
      </c>
    </row>
    <row r="290" spans="1:11" ht="15.75" customHeight="1">
      <c r="A290" s="139" t="s">
        <v>220</v>
      </c>
      <c r="B290" s="139" t="s">
        <v>686</v>
      </c>
      <c r="C290" s="139" t="s">
        <v>692</v>
      </c>
      <c r="E290" s="139" t="s">
        <v>187</v>
      </c>
      <c r="F290" s="139">
        <v>2034</v>
      </c>
      <c r="G290" s="139" t="s">
        <v>688</v>
      </c>
      <c r="H290" s="139">
        <v>0.273675</v>
      </c>
      <c r="I290" s="139">
        <v>0.3192875</v>
      </c>
      <c r="J290" s="33" t="s">
        <v>642</v>
      </c>
      <c r="K290" s="33" t="s">
        <v>187</v>
      </c>
    </row>
    <row r="291" spans="1:11" ht="15.75" customHeight="1">
      <c r="A291" s="139" t="s">
        <v>220</v>
      </c>
      <c r="B291" s="139" t="s">
        <v>686</v>
      </c>
      <c r="C291" s="139" t="s">
        <v>692</v>
      </c>
      <c r="E291" s="139" t="s">
        <v>187</v>
      </c>
      <c r="F291" s="139">
        <v>2035</v>
      </c>
      <c r="G291" s="139" t="s">
        <v>688</v>
      </c>
      <c r="H291" s="139">
        <v>0.273675</v>
      </c>
      <c r="I291" s="139">
        <v>0.3192875</v>
      </c>
      <c r="J291" s="33" t="s">
        <v>642</v>
      </c>
      <c r="K291" s="33" t="s">
        <v>187</v>
      </c>
    </row>
    <row r="292" spans="1:11" ht="15.75" customHeight="1">
      <c r="A292" s="139" t="s">
        <v>220</v>
      </c>
      <c r="B292" s="139" t="s">
        <v>686</v>
      </c>
      <c r="C292" s="139" t="s">
        <v>692</v>
      </c>
      <c r="E292" s="139" t="s">
        <v>187</v>
      </c>
      <c r="F292" s="139">
        <v>2036</v>
      </c>
      <c r="G292" s="139" t="s">
        <v>688</v>
      </c>
      <c r="H292" s="139">
        <v>0.273675</v>
      </c>
      <c r="I292" s="139">
        <v>0.3192875</v>
      </c>
      <c r="J292" s="33" t="s">
        <v>642</v>
      </c>
      <c r="K292" s="33" t="s">
        <v>187</v>
      </c>
    </row>
    <row r="293" spans="1:11" ht="15.75" customHeight="1">
      <c r="A293" s="139" t="s">
        <v>220</v>
      </c>
      <c r="B293" s="139" t="s">
        <v>686</v>
      </c>
      <c r="C293" s="139" t="s">
        <v>692</v>
      </c>
      <c r="E293" s="139" t="s">
        <v>187</v>
      </c>
      <c r="F293" s="139">
        <v>2037</v>
      </c>
      <c r="G293" s="139" t="s">
        <v>688</v>
      </c>
      <c r="H293" s="139">
        <v>0.273675</v>
      </c>
      <c r="I293" s="139">
        <v>0.3192875</v>
      </c>
      <c r="J293" s="33" t="s">
        <v>642</v>
      </c>
      <c r="K293" s="33" t="s">
        <v>187</v>
      </c>
    </row>
    <row r="294" spans="1:11" ht="15.75" customHeight="1">
      <c r="A294" s="139" t="s">
        <v>220</v>
      </c>
      <c r="B294" s="139" t="s">
        <v>686</v>
      </c>
      <c r="C294" s="139" t="s">
        <v>692</v>
      </c>
      <c r="E294" s="139" t="s">
        <v>187</v>
      </c>
      <c r="F294" s="139">
        <v>2038</v>
      </c>
      <c r="G294" s="139" t="s">
        <v>688</v>
      </c>
      <c r="H294" s="139">
        <v>0.273675</v>
      </c>
      <c r="I294" s="139">
        <v>0.3192875</v>
      </c>
      <c r="J294" s="33" t="s">
        <v>642</v>
      </c>
      <c r="K294" s="33" t="s">
        <v>187</v>
      </c>
    </row>
    <row r="295" spans="1:11" ht="15.75" customHeight="1">
      <c r="A295" s="139" t="s">
        <v>220</v>
      </c>
      <c r="B295" s="139" t="s">
        <v>686</v>
      </c>
      <c r="C295" s="139" t="s">
        <v>692</v>
      </c>
      <c r="E295" s="139" t="s">
        <v>187</v>
      </c>
      <c r="F295" s="139">
        <v>2039</v>
      </c>
      <c r="G295" s="139" t="s">
        <v>688</v>
      </c>
      <c r="H295" s="139">
        <v>0.273675</v>
      </c>
      <c r="I295" s="139">
        <v>0.3192875</v>
      </c>
      <c r="J295" s="33" t="s">
        <v>642</v>
      </c>
      <c r="K295" s="33" t="s">
        <v>187</v>
      </c>
    </row>
    <row r="296" spans="1:11" ht="15.75" customHeight="1">
      <c r="A296" s="139" t="s">
        <v>220</v>
      </c>
      <c r="B296" s="139" t="s">
        <v>686</v>
      </c>
      <c r="C296" s="139" t="s">
        <v>692</v>
      </c>
      <c r="E296" s="139" t="s">
        <v>187</v>
      </c>
      <c r="F296" s="139">
        <v>2040</v>
      </c>
      <c r="G296" s="139" t="s">
        <v>688</v>
      </c>
      <c r="H296" s="139">
        <v>0.273675</v>
      </c>
      <c r="I296" s="139">
        <v>0.3192875</v>
      </c>
      <c r="J296" s="33" t="s">
        <v>642</v>
      </c>
      <c r="K296" s="33" t="s">
        <v>187</v>
      </c>
    </row>
    <row r="297" spans="1:11" ht="15.75" customHeight="1">
      <c r="A297" s="139" t="s">
        <v>220</v>
      </c>
      <c r="B297" s="139" t="s">
        <v>686</v>
      </c>
      <c r="C297" s="139" t="s">
        <v>692</v>
      </c>
      <c r="E297" s="139" t="s">
        <v>187</v>
      </c>
      <c r="F297" s="139">
        <v>2041</v>
      </c>
      <c r="G297" s="139" t="s">
        <v>688</v>
      </c>
      <c r="H297" s="139">
        <v>0.273675</v>
      </c>
      <c r="I297" s="139">
        <v>0.3192875</v>
      </c>
      <c r="J297" s="33" t="s">
        <v>642</v>
      </c>
      <c r="K297" s="33" t="s">
        <v>187</v>
      </c>
    </row>
    <row r="298" spans="1:11" ht="15.75" customHeight="1">
      <c r="A298" s="139" t="s">
        <v>220</v>
      </c>
      <c r="B298" s="139" t="s">
        <v>686</v>
      </c>
      <c r="C298" s="139" t="s">
        <v>692</v>
      </c>
      <c r="E298" s="139" t="s">
        <v>187</v>
      </c>
      <c r="F298" s="139">
        <v>2042</v>
      </c>
      <c r="G298" s="139" t="s">
        <v>688</v>
      </c>
      <c r="H298" s="139">
        <v>0.273675</v>
      </c>
      <c r="I298" s="139">
        <v>0.3192875</v>
      </c>
      <c r="J298" s="33" t="s">
        <v>642</v>
      </c>
      <c r="K298" s="33" t="s">
        <v>187</v>
      </c>
    </row>
    <row r="299" spans="1:11" ht="15.75" customHeight="1">
      <c r="A299" s="139" t="s">
        <v>220</v>
      </c>
      <c r="B299" s="139" t="s">
        <v>686</v>
      </c>
      <c r="C299" s="139" t="s">
        <v>692</v>
      </c>
      <c r="E299" s="139" t="s">
        <v>187</v>
      </c>
      <c r="F299" s="139">
        <v>2043</v>
      </c>
      <c r="G299" s="139" t="s">
        <v>688</v>
      </c>
      <c r="H299" s="139">
        <v>0.273675</v>
      </c>
      <c r="I299" s="139">
        <v>0.3192875</v>
      </c>
      <c r="J299" s="33" t="s">
        <v>642</v>
      </c>
      <c r="K299" s="33" t="s">
        <v>187</v>
      </c>
    </row>
    <row r="300" spans="1:11" ht="15.75" customHeight="1">
      <c r="A300" s="139" t="s">
        <v>220</v>
      </c>
      <c r="B300" s="139" t="s">
        <v>686</v>
      </c>
      <c r="C300" s="139" t="s">
        <v>692</v>
      </c>
      <c r="E300" s="139" t="s">
        <v>187</v>
      </c>
      <c r="F300" s="139">
        <v>2044</v>
      </c>
      <c r="G300" s="139" t="s">
        <v>688</v>
      </c>
      <c r="H300" s="139">
        <v>0.273675</v>
      </c>
      <c r="I300" s="139">
        <v>0.3192875</v>
      </c>
      <c r="J300" s="33" t="s">
        <v>642</v>
      </c>
      <c r="K300" s="33" t="s">
        <v>187</v>
      </c>
    </row>
    <row r="301" spans="1:11" ht="15.75" customHeight="1">
      <c r="A301" s="139" t="s">
        <v>220</v>
      </c>
      <c r="B301" s="139" t="s">
        <v>686</v>
      </c>
      <c r="C301" s="139" t="s">
        <v>692</v>
      </c>
      <c r="E301" s="139" t="s">
        <v>187</v>
      </c>
      <c r="F301" s="139">
        <v>2045</v>
      </c>
      <c r="G301" s="139" t="s">
        <v>688</v>
      </c>
      <c r="H301" s="139">
        <v>0.273675</v>
      </c>
      <c r="I301" s="139">
        <v>0.3192875</v>
      </c>
      <c r="J301" s="33" t="s">
        <v>642</v>
      </c>
      <c r="K301" s="33" t="s">
        <v>187</v>
      </c>
    </row>
    <row r="302" spans="1:11" ht="15.75" customHeight="1">
      <c r="A302" s="139" t="s">
        <v>220</v>
      </c>
      <c r="B302" s="139" t="s">
        <v>686</v>
      </c>
      <c r="C302" s="139" t="s">
        <v>692</v>
      </c>
      <c r="E302" s="139" t="s">
        <v>187</v>
      </c>
      <c r="F302" s="139">
        <v>2046</v>
      </c>
      <c r="G302" s="139" t="s">
        <v>688</v>
      </c>
      <c r="H302" s="139">
        <v>0.273675</v>
      </c>
      <c r="I302" s="139">
        <v>0.3192875</v>
      </c>
      <c r="J302" s="33" t="s">
        <v>642</v>
      </c>
      <c r="K302" s="33" t="s">
        <v>187</v>
      </c>
    </row>
    <row r="303" spans="1:11" ht="15.75" customHeight="1">
      <c r="A303" s="139" t="s">
        <v>220</v>
      </c>
      <c r="B303" s="139" t="s">
        <v>686</v>
      </c>
      <c r="C303" s="139" t="s">
        <v>692</v>
      </c>
      <c r="E303" s="139" t="s">
        <v>187</v>
      </c>
      <c r="F303" s="139">
        <v>2047</v>
      </c>
      <c r="G303" s="139" t="s">
        <v>688</v>
      </c>
      <c r="H303" s="139">
        <v>0.273675</v>
      </c>
      <c r="I303" s="139">
        <v>0.3192875</v>
      </c>
      <c r="J303" s="33" t="s">
        <v>642</v>
      </c>
      <c r="K303" s="33" t="s">
        <v>187</v>
      </c>
    </row>
    <row r="304" spans="1:11" ht="15.75" customHeight="1">
      <c r="A304" s="139" t="s">
        <v>220</v>
      </c>
      <c r="B304" s="139" t="s">
        <v>686</v>
      </c>
      <c r="C304" s="139" t="s">
        <v>692</v>
      </c>
      <c r="E304" s="139" t="s">
        <v>187</v>
      </c>
      <c r="F304" s="139">
        <v>2048</v>
      </c>
      <c r="G304" s="139" t="s">
        <v>688</v>
      </c>
      <c r="H304" s="139">
        <v>0.273675</v>
      </c>
      <c r="I304" s="139">
        <v>0.3192875</v>
      </c>
      <c r="J304" s="33" t="s">
        <v>642</v>
      </c>
      <c r="K304" s="33" t="s">
        <v>187</v>
      </c>
    </row>
    <row r="305" spans="1:11" ht="15.75" customHeight="1">
      <c r="A305" s="139" t="s">
        <v>220</v>
      </c>
      <c r="B305" s="139" t="s">
        <v>686</v>
      </c>
      <c r="C305" s="139" t="s">
        <v>692</v>
      </c>
      <c r="E305" s="139" t="s">
        <v>187</v>
      </c>
      <c r="F305" s="139">
        <v>2049</v>
      </c>
      <c r="G305" s="139" t="s">
        <v>688</v>
      </c>
      <c r="H305" s="139">
        <v>0.273675</v>
      </c>
      <c r="I305" s="139">
        <v>0.3192875</v>
      </c>
      <c r="J305" s="33" t="s">
        <v>642</v>
      </c>
      <c r="K305" s="33" t="s">
        <v>187</v>
      </c>
    </row>
    <row r="306" spans="1:11" ht="15.75" customHeight="1">
      <c r="A306" s="139" t="s">
        <v>220</v>
      </c>
      <c r="B306" s="139" t="s">
        <v>686</v>
      </c>
      <c r="C306" s="139" t="s">
        <v>692</v>
      </c>
      <c r="E306" s="139" t="s">
        <v>187</v>
      </c>
      <c r="F306" s="139">
        <v>2050</v>
      </c>
      <c r="G306" s="139" t="s">
        <v>688</v>
      </c>
      <c r="H306" s="139">
        <v>0.273675</v>
      </c>
      <c r="I306" s="139">
        <v>0.3192875</v>
      </c>
      <c r="J306" s="33" t="s">
        <v>642</v>
      </c>
      <c r="K306" s="33" t="s">
        <v>187</v>
      </c>
    </row>
    <row r="307" spans="1:11" ht="15.75" customHeight="1">
      <c r="A307" s="139" t="s">
        <v>220</v>
      </c>
      <c r="B307" s="139" t="s">
        <v>686</v>
      </c>
      <c r="C307" s="139" t="s">
        <v>692</v>
      </c>
      <c r="E307" s="139" t="s">
        <v>188</v>
      </c>
      <c r="F307" s="139">
        <v>1990</v>
      </c>
      <c r="G307" s="139" t="s">
        <v>688</v>
      </c>
      <c r="H307" s="139">
        <v>7.6939273452321696E-2</v>
      </c>
      <c r="I307" s="139">
        <v>6.8419152566661909E-2</v>
      </c>
      <c r="J307" s="33" t="s">
        <v>642</v>
      </c>
      <c r="K307" s="33" t="s">
        <v>188</v>
      </c>
    </row>
    <row r="308" spans="1:11" ht="15.75" customHeight="1">
      <c r="A308" s="139" t="s">
        <v>220</v>
      </c>
      <c r="B308" s="139" t="s">
        <v>686</v>
      </c>
      <c r="C308" s="139" t="s">
        <v>692</v>
      </c>
      <c r="E308" s="139" t="s">
        <v>188</v>
      </c>
      <c r="F308" s="139">
        <v>1991</v>
      </c>
      <c r="G308" s="139" t="s">
        <v>688</v>
      </c>
      <c r="H308" s="139">
        <v>7.0564380359116802E-2</v>
      </c>
      <c r="I308" s="139">
        <v>6.2750204010624006E-2</v>
      </c>
      <c r="J308" s="33" t="s">
        <v>642</v>
      </c>
      <c r="K308" s="33" t="s">
        <v>188</v>
      </c>
    </row>
    <row r="309" spans="1:11" ht="15.75" customHeight="1">
      <c r="A309" s="139" t="s">
        <v>220</v>
      </c>
      <c r="B309" s="139" t="s">
        <v>686</v>
      </c>
      <c r="C309" s="139" t="s">
        <v>692</v>
      </c>
      <c r="E309" s="139" t="s">
        <v>188</v>
      </c>
      <c r="F309" s="139">
        <v>1992</v>
      </c>
      <c r="G309" s="139" t="s">
        <v>688</v>
      </c>
      <c r="H309" s="139">
        <v>7.9685340304062005E-2</v>
      </c>
      <c r="I309" s="139">
        <v>7.0861124767035003E-2</v>
      </c>
      <c r="J309" s="33" t="s">
        <v>642</v>
      </c>
      <c r="K309" s="33" t="s">
        <v>188</v>
      </c>
    </row>
    <row r="310" spans="1:11" ht="15.75" customHeight="1">
      <c r="A310" s="139" t="s">
        <v>220</v>
      </c>
      <c r="B310" s="139" t="s">
        <v>686</v>
      </c>
      <c r="C310" s="139" t="s">
        <v>692</v>
      </c>
      <c r="E310" s="139" t="s">
        <v>188</v>
      </c>
      <c r="F310" s="139">
        <v>1993</v>
      </c>
      <c r="G310" s="139" t="s">
        <v>688</v>
      </c>
      <c r="H310" s="139">
        <v>7.8358507168091604E-2</v>
      </c>
      <c r="I310" s="139">
        <v>6.9681222817262661E-2</v>
      </c>
      <c r="J310" s="33" t="s">
        <v>642</v>
      </c>
      <c r="K310" s="33" t="s">
        <v>188</v>
      </c>
    </row>
    <row r="311" spans="1:11" ht="15.75" customHeight="1">
      <c r="A311" s="139" t="s">
        <v>220</v>
      </c>
      <c r="B311" s="139" t="s">
        <v>686</v>
      </c>
      <c r="C311" s="139" t="s">
        <v>692</v>
      </c>
      <c r="E311" s="139" t="s">
        <v>188</v>
      </c>
      <c r="F311" s="139">
        <v>1994</v>
      </c>
      <c r="G311" s="139" t="s">
        <v>688</v>
      </c>
      <c r="H311" s="139">
        <v>7.9579989551994301E-2</v>
      </c>
      <c r="I311" s="139">
        <v>7.0767440373417756E-2</v>
      </c>
      <c r="J311" s="33" t="s">
        <v>642</v>
      </c>
      <c r="K311" s="33" t="s">
        <v>188</v>
      </c>
    </row>
    <row r="312" spans="1:11" ht="15.75" customHeight="1">
      <c r="A312" s="139" t="s">
        <v>220</v>
      </c>
      <c r="B312" s="139" t="s">
        <v>686</v>
      </c>
      <c r="C312" s="139" t="s">
        <v>692</v>
      </c>
      <c r="E312" s="139" t="s">
        <v>188</v>
      </c>
      <c r="F312" s="139">
        <v>1995</v>
      </c>
      <c r="G312" s="139" t="s">
        <v>688</v>
      </c>
      <c r="H312" s="139">
        <v>7.52767093471019E-2</v>
      </c>
      <c r="I312" s="139">
        <v>6.6940697909335586E-2</v>
      </c>
      <c r="J312" s="33" t="s">
        <v>642</v>
      </c>
      <c r="K312" s="33" t="s">
        <v>188</v>
      </c>
    </row>
    <row r="313" spans="1:11" ht="15.75" customHeight="1">
      <c r="A313" s="139" t="s">
        <v>220</v>
      </c>
      <c r="B313" s="139" t="s">
        <v>686</v>
      </c>
      <c r="C313" s="139" t="s">
        <v>692</v>
      </c>
      <c r="E313" s="139" t="s">
        <v>188</v>
      </c>
      <c r="F313" s="139">
        <v>1996</v>
      </c>
      <c r="G313" s="139" t="s">
        <v>688</v>
      </c>
      <c r="H313" s="139">
        <v>8.2101753909238698E-2</v>
      </c>
      <c r="I313" s="139">
        <v>7.3009948946135078E-2</v>
      </c>
      <c r="J313" s="33" t="s">
        <v>642</v>
      </c>
      <c r="K313" s="33" t="s">
        <v>188</v>
      </c>
    </row>
    <row r="314" spans="1:11" ht="15.75" customHeight="1">
      <c r="A314" s="139" t="s">
        <v>220</v>
      </c>
      <c r="B314" s="139" t="s">
        <v>686</v>
      </c>
      <c r="C314" s="139" t="s">
        <v>692</v>
      </c>
      <c r="E314" s="139" t="s">
        <v>188</v>
      </c>
      <c r="F314" s="139">
        <v>1997</v>
      </c>
      <c r="G314" s="139" t="s">
        <v>688</v>
      </c>
      <c r="H314" s="139">
        <v>8.2367862312357598E-2</v>
      </c>
      <c r="I314" s="139">
        <v>7.3246588969042833E-2</v>
      </c>
      <c r="J314" s="33" t="s">
        <v>642</v>
      </c>
      <c r="K314" s="33" t="s">
        <v>188</v>
      </c>
    </row>
    <row r="315" spans="1:11" ht="15.75" customHeight="1">
      <c r="A315" s="139" t="s">
        <v>220</v>
      </c>
      <c r="B315" s="139" t="s">
        <v>686</v>
      </c>
      <c r="C315" s="139" t="s">
        <v>692</v>
      </c>
      <c r="E315" s="139" t="s">
        <v>188</v>
      </c>
      <c r="F315" s="139">
        <v>1998</v>
      </c>
      <c r="G315" s="139" t="s">
        <v>688</v>
      </c>
      <c r="H315" s="139">
        <v>7.8399857519772895E-2</v>
      </c>
      <c r="I315" s="139">
        <v>6.9717994103153755E-2</v>
      </c>
      <c r="J315" s="33" t="s">
        <v>642</v>
      </c>
      <c r="K315" s="33" t="s">
        <v>188</v>
      </c>
    </row>
    <row r="316" spans="1:11" ht="15.75" customHeight="1">
      <c r="A316" s="139" t="s">
        <v>220</v>
      </c>
      <c r="B316" s="139" t="s">
        <v>686</v>
      </c>
      <c r="C316" s="139" t="s">
        <v>692</v>
      </c>
      <c r="E316" s="139" t="s">
        <v>188</v>
      </c>
      <c r="F316" s="139">
        <v>1999</v>
      </c>
      <c r="G316" s="139" t="s">
        <v>688</v>
      </c>
      <c r="H316" s="139">
        <v>8.6527459079255797E-2</v>
      </c>
      <c r="I316" s="139">
        <v>7.6945559248331491E-2</v>
      </c>
      <c r="J316" s="33" t="s">
        <v>642</v>
      </c>
      <c r="K316" s="33" t="s">
        <v>188</v>
      </c>
    </row>
    <row r="317" spans="1:11" ht="15.75" customHeight="1">
      <c r="A317" s="139" t="s">
        <v>220</v>
      </c>
      <c r="B317" s="139" t="s">
        <v>686</v>
      </c>
      <c r="C317" s="139" t="s">
        <v>692</v>
      </c>
      <c r="E317" s="139" t="s">
        <v>188</v>
      </c>
      <c r="F317" s="139">
        <v>2000</v>
      </c>
      <c r="G317" s="139" t="s">
        <v>688</v>
      </c>
      <c r="H317" s="139">
        <v>9.3719030502143405E-2</v>
      </c>
      <c r="I317" s="139">
        <v>8.3340748600899336E-2</v>
      </c>
      <c r="J317" s="33" t="s">
        <v>642</v>
      </c>
      <c r="K317" s="33" t="s">
        <v>188</v>
      </c>
    </row>
    <row r="318" spans="1:11" ht="15.75" customHeight="1">
      <c r="A318" s="139" t="s">
        <v>220</v>
      </c>
      <c r="B318" s="139" t="s">
        <v>686</v>
      </c>
      <c r="C318" s="139" t="s">
        <v>692</v>
      </c>
      <c r="E318" s="139" t="s">
        <v>188</v>
      </c>
      <c r="F318" s="139">
        <v>2001</v>
      </c>
      <c r="G318" s="139" t="s">
        <v>688</v>
      </c>
      <c r="H318" s="139">
        <v>8.1691534744839006E-2</v>
      </c>
      <c r="I318" s="139">
        <v>7.264515673618234E-2</v>
      </c>
      <c r="J318" s="33" t="s">
        <v>642</v>
      </c>
      <c r="K318" s="33" t="s">
        <v>188</v>
      </c>
    </row>
    <row r="319" spans="1:11" ht="15.75" customHeight="1">
      <c r="A319" s="139" t="s">
        <v>220</v>
      </c>
      <c r="B319" s="139" t="s">
        <v>686</v>
      </c>
      <c r="C319" s="139" t="s">
        <v>692</v>
      </c>
      <c r="E319" s="139" t="s">
        <v>188</v>
      </c>
      <c r="F319" s="139">
        <v>2002</v>
      </c>
      <c r="G319" s="139" t="s">
        <v>688</v>
      </c>
      <c r="H319" s="139">
        <v>8.0974194601582603E-2</v>
      </c>
      <c r="I319" s="139">
        <v>7.2007253588655673E-2</v>
      </c>
      <c r="J319" s="33" t="s">
        <v>642</v>
      </c>
      <c r="K319" s="33" t="s">
        <v>188</v>
      </c>
    </row>
    <row r="320" spans="1:11" ht="15.75" customHeight="1">
      <c r="A320" s="139" t="s">
        <v>220</v>
      </c>
      <c r="B320" s="139" t="s">
        <v>686</v>
      </c>
      <c r="C320" s="139" t="s">
        <v>692</v>
      </c>
      <c r="E320" s="139" t="s">
        <v>188</v>
      </c>
      <c r="F320" s="139">
        <v>2003</v>
      </c>
      <c r="G320" s="139" t="s">
        <v>688</v>
      </c>
      <c r="H320" s="139">
        <v>8.36110614666256E-2</v>
      </c>
      <c r="I320" s="139">
        <v>7.4352118418307994E-2</v>
      </c>
      <c r="J320" s="33" t="s">
        <v>642</v>
      </c>
      <c r="K320" s="33" t="s">
        <v>188</v>
      </c>
    </row>
    <row r="321" spans="1:11" ht="15.75" customHeight="1">
      <c r="A321" s="139" t="s">
        <v>220</v>
      </c>
      <c r="B321" s="139" t="s">
        <v>686</v>
      </c>
      <c r="C321" s="139" t="s">
        <v>692</v>
      </c>
      <c r="E321" s="139" t="s">
        <v>188</v>
      </c>
      <c r="F321" s="139">
        <v>2004</v>
      </c>
      <c r="G321" s="139" t="s">
        <v>688</v>
      </c>
      <c r="H321" s="139">
        <v>8.4798887950318202E-2</v>
      </c>
      <c r="I321" s="139">
        <v>7.5408407069913835E-2</v>
      </c>
      <c r="J321" s="33" t="s">
        <v>642</v>
      </c>
      <c r="K321" s="33" t="s">
        <v>188</v>
      </c>
    </row>
    <row r="322" spans="1:11" ht="15.75" customHeight="1">
      <c r="A322" s="139" t="s">
        <v>220</v>
      </c>
      <c r="B322" s="139" t="s">
        <v>686</v>
      </c>
      <c r="C322" s="139" t="s">
        <v>692</v>
      </c>
      <c r="E322" s="139" t="s">
        <v>188</v>
      </c>
      <c r="F322" s="139">
        <v>2005</v>
      </c>
      <c r="G322" s="139" t="s">
        <v>688</v>
      </c>
      <c r="H322" s="139">
        <v>7.7354846283681597E-2</v>
      </c>
      <c r="I322" s="139">
        <v>6.8788705587837659E-2</v>
      </c>
      <c r="J322" s="33" t="s">
        <v>642</v>
      </c>
      <c r="K322" s="33" t="s">
        <v>188</v>
      </c>
    </row>
    <row r="323" spans="1:11" ht="15.75" customHeight="1">
      <c r="A323" s="139" t="s">
        <v>220</v>
      </c>
      <c r="B323" s="139" t="s">
        <v>686</v>
      </c>
      <c r="C323" s="139" t="s">
        <v>692</v>
      </c>
      <c r="E323" s="139" t="s">
        <v>188</v>
      </c>
      <c r="F323" s="139">
        <v>2006</v>
      </c>
      <c r="G323" s="139" t="s">
        <v>688</v>
      </c>
      <c r="H323" s="139">
        <v>8.9183677898229397E-2</v>
      </c>
      <c r="I323" s="139">
        <v>7.9307633030304664E-2</v>
      </c>
      <c r="J323" s="33" t="s">
        <v>642</v>
      </c>
      <c r="K323" s="33" t="s">
        <v>188</v>
      </c>
    </row>
    <row r="324" spans="1:11" ht="15.75" customHeight="1">
      <c r="A324" s="139" t="s">
        <v>220</v>
      </c>
      <c r="B324" s="139" t="s">
        <v>686</v>
      </c>
      <c r="C324" s="139" t="s">
        <v>692</v>
      </c>
      <c r="E324" s="139" t="s">
        <v>188</v>
      </c>
      <c r="F324" s="139">
        <v>2007</v>
      </c>
      <c r="G324" s="139" t="s">
        <v>688</v>
      </c>
      <c r="H324" s="139">
        <v>9.6345664230921294E-2</v>
      </c>
      <c r="I324" s="139">
        <v>8.5676513493940079E-2</v>
      </c>
      <c r="J324" s="33" t="s">
        <v>642</v>
      </c>
      <c r="K324" s="33" t="s">
        <v>188</v>
      </c>
    </row>
    <row r="325" spans="1:11" ht="15.75" customHeight="1">
      <c r="A325" s="139" t="s">
        <v>220</v>
      </c>
      <c r="B325" s="139" t="s">
        <v>686</v>
      </c>
      <c r="C325" s="139" t="s">
        <v>692</v>
      </c>
      <c r="E325" s="139" t="s">
        <v>188</v>
      </c>
      <c r="F325" s="139">
        <v>2008</v>
      </c>
      <c r="G325" s="139" t="s">
        <v>688</v>
      </c>
      <c r="H325" s="139">
        <v>9.6553696036171893E-2</v>
      </c>
      <c r="I325" s="139">
        <v>8.5861508220085744E-2</v>
      </c>
      <c r="J325" s="33" t="s">
        <v>642</v>
      </c>
      <c r="K325" s="33" t="s">
        <v>188</v>
      </c>
    </row>
    <row r="326" spans="1:11" ht="15.75" customHeight="1">
      <c r="A326" s="139" t="s">
        <v>220</v>
      </c>
      <c r="B326" s="139" t="s">
        <v>686</v>
      </c>
      <c r="C326" s="139" t="s">
        <v>692</v>
      </c>
      <c r="E326" s="139" t="s">
        <v>188</v>
      </c>
      <c r="F326" s="139">
        <v>2009</v>
      </c>
      <c r="G326" s="139" t="s">
        <v>688</v>
      </c>
      <c r="H326" s="139">
        <v>9.5982715202226801E-2</v>
      </c>
      <c r="I326" s="139">
        <v>8.5353756807349329E-2</v>
      </c>
      <c r="J326" s="33" t="s">
        <v>642</v>
      </c>
      <c r="K326" s="33" t="s">
        <v>188</v>
      </c>
    </row>
    <row r="327" spans="1:11" ht="15.75" customHeight="1">
      <c r="A327" s="139" t="s">
        <v>220</v>
      </c>
      <c r="B327" s="139" t="s">
        <v>686</v>
      </c>
      <c r="C327" s="139" t="s">
        <v>692</v>
      </c>
      <c r="E327" s="139" t="s">
        <v>188</v>
      </c>
      <c r="F327" s="139">
        <v>2010</v>
      </c>
      <c r="G327" s="139" t="s">
        <v>688</v>
      </c>
      <c r="H327" s="139">
        <v>9.2467332876041197E-2</v>
      </c>
      <c r="I327" s="139">
        <v>8.2227661785741327E-2</v>
      </c>
      <c r="J327" s="33" t="s">
        <v>642</v>
      </c>
      <c r="K327" s="33" t="s">
        <v>188</v>
      </c>
    </row>
    <row r="328" spans="1:11" ht="15.75" customHeight="1">
      <c r="A328" s="139" t="s">
        <v>220</v>
      </c>
      <c r="B328" s="139" t="s">
        <v>686</v>
      </c>
      <c r="C328" s="139" t="s">
        <v>692</v>
      </c>
      <c r="E328" s="139" t="s">
        <v>188</v>
      </c>
      <c r="F328" s="139">
        <v>2011</v>
      </c>
      <c r="G328" s="139" t="s">
        <v>688</v>
      </c>
      <c r="H328" s="139">
        <v>9.1700861401157394E-2</v>
      </c>
      <c r="I328" s="139">
        <v>8.1546068024519164E-2</v>
      </c>
      <c r="J328" s="33" t="s">
        <v>642</v>
      </c>
      <c r="K328" s="33" t="s">
        <v>188</v>
      </c>
    </row>
    <row r="329" spans="1:11" ht="15.75" customHeight="1">
      <c r="A329" s="139" t="s">
        <v>220</v>
      </c>
      <c r="B329" s="139" t="s">
        <v>686</v>
      </c>
      <c r="C329" s="139" t="s">
        <v>692</v>
      </c>
      <c r="E329" s="139" t="s">
        <v>188</v>
      </c>
      <c r="F329" s="139">
        <v>2012</v>
      </c>
      <c r="G329" s="139" t="s">
        <v>688</v>
      </c>
      <c r="H329" s="139">
        <v>9.0667979244125105E-2</v>
      </c>
      <c r="I329" s="139">
        <v>8.062756543521192E-2</v>
      </c>
      <c r="J329" s="33" t="s">
        <v>642</v>
      </c>
      <c r="K329" s="33" t="s">
        <v>188</v>
      </c>
    </row>
    <row r="330" spans="1:11" ht="15.75" customHeight="1">
      <c r="A330" s="139" t="s">
        <v>220</v>
      </c>
      <c r="B330" s="139" t="s">
        <v>686</v>
      </c>
      <c r="C330" s="139" t="s">
        <v>692</v>
      </c>
      <c r="E330" s="139" t="s">
        <v>188</v>
      </c>
      <c r="F330" s="139">
        <v>2013</v>
      </c>
      <c r="G330" s="139" t="s">
        <v>688</v>
      </c>
      <c r="H330" s="139">
        <v>9.4131593947946804E-2</v>
      </c>
      <c r="I330" s="139">
        <v>8.3707625490623841E-2</v>
      </c>
      <c r="J330" s="33" t="s">
        <v>642</v>
      </c>
      <c r="K330" s="33" t="s">
        <v>188</v>
      </c>
    </row>
    <row r="331" spans="1:11" ht="15.75" customHeight="1">
      <c r="A331" s="139" t="s">
        <v>220</v>
      </c>
      <c r="B331" s="139" t="s">
        <v>686</v>
      </c>
      <c r="C331" s="139" t="s">
        <v>692</v>
      </c>
      <c r="E331" s="139" t="s">
        <v>188</v>
      </c>
      <c r="F331" s="139">
        <v>2014</v>
      </c>
      <c r="G331" s="139" t="s">
        <v>688</v>
      </c>
      <c r="H331" s="139">
        <v>9.5556236568782399E-2</v>
      </c>
      <c r="I331" s="139">
        <v>8.4974505673581668E-2</v>
      </c>
      <c r="J331" s="33" t="s">
        <v>642</v>
      </c>
      <c r="K331" s="33" t="s">
        <v>188</v>
      </c>
    </row>
    <row r="332" spans="1:11" ht="15.75" customHeight="1">
      <c r="A332" s="139" t="s">
        <v>220</v>
      </c>
      <c r="B332" s="139" t="s">
        <v>686</v>
      </c>
      <c r="C332" s="139" t="s">
        <v>692</v>
      </c>
      <c r="E332" s="139" t="s">
        <v>188</v>
      </c>
      <c r="F332" s="139">
        <v>2015</v>
      </c>
      <c r="G332" s="139" t="s">
        <v>688</v>
      </c>
      <c r="H332" s="139">
        <v>9.4885013209465005E-2</v>
      </c>
      <c r="I332" s="139">
        <v>8.4377612417812844E-2</v>
      </c>
      <c r="J332" s="33" t="s">
        <v>642</v>
      </c>
      <c r="K332" s="33" t="s">
        <v>188</v>
      </c>
    </row>
    <row r="333" spans="1:11" ht="15.75" customHeight="1">
      <c r="A333" s="139" t="s">
        <v>220</v>
      </c>
      <c r="B333" s="139" t="s">
        <v>686</v>
      </c>
      <c r="C333" s="139" t="s">
        <v>692</v>
      </c>
      <c r="E333" s="139" t="s">
        <v>188</v>
      </c>
      <c r="F333" s="139">
        <v>2016</v>
      </c>
      <c r="G333" s="139" t="s">
        <v>688</v>
      </c>
      <c r="H333" s="139">
        <v>9.27674E-2</v>
      </c>
      <c r="I333" s="139">
        <v>8.2494499999999998E-2</v>
      </c>
      <c r="J333" s="33" t="s">
        <v>642</v>
      </c>
      <c r="K333" s="33" t="s">
        <v>188</v>
      </c>
    </row>
    <row r="334" spans="1:11" ht="15.75" customHeight="1">
      <c r="A334" s="139" t="s">
        <v>220</v>
      </c>
      <c r="B334" s="139" t="s">
        <v>686</v>
      </c>
      <c r="C334" s="139" t="s">
        <v>692</v>
      </c>
      <c r="E334" s="139" t="s">
        <v>188</v>
      </c>
      <c r="F334" s="139">
        <v>2017</v>
      </c>
      <c r="G334" s="139" t="s">
        <v>688</v>
      </c>
      <c r="H334" s="139">
        <v>9.27674E-2</v>
      </c>
      <c r="I334" s="139">
        <v>8.2494499999999998E-2</v>
      </c>
      <c r="J334" s="33" t="s">
        <v>642</v>
      </c>
      <c r="K334" s="33" t="s">
        <v>188</v>
      </c>
    </row>
    <row r="335" spans="1:11" ht="15.75" customHeight="1">
      <c r="A335" s="139" t="s">
        <v>220</v>
      </c>
      <c r="B335" s="139" t="s">
        <v>686</v>
      </c>
      <c r="C335" s="139" t="s">
        <v>692</v>
      </c>
      <c r="E335" s="139" t="s">
        <v>188</v>
      </c>
      <c r="F335" s="139">
        <v>2018</v>
      </c>
      <c r="G335" s="139" t="s">
        <v>688</v>
      </c>
      <c r="H335" s="139">
        <v>9.27674E-2</v>
      </c>
      <c r="I335" s="139">
        <v>8.2494499999999998E-2</v>
      </c>
      <c r="J335" s="33" t="s">
        <v>642</v>
      </c>
      <c r="K335" s="33" t="s">
        <v>188</v>
      </c>
    </row>
    <row r="336" spans="1:11" ht="15.75" customHeight="1">
      <c r="A336" s="139" t="s">
        <v>220</v>
      </c>
      <c r="B336" s="139" t="s">
        <v>686</v>
      </c>
      <c r="C336" s="139" t="s">
        <v>692</v>
      </c>
      <c r="E336" s="139" t="s">
        <v>188</v>
      </c>
      <c r="F336" s="139">
        <v>2019</v>
      </c>
      <c r="G336" s="139" t="s">
        <v>688</v>
      </c>
      <c r="H336" s="139">
        <v>9.27674E-2</v>
      </c>
      <c r="I336" s="139">
        <v>8.2494499999999998E-2</v>
      </c>
      <c r="J336" s="33" t="s">
        <v>642</v>
      </c>
      <c r="K336" s="33" t="s">
        <v>188</v>
      </c>
    </row>
    <row r="337" spans="1:11" ht="15.75" customHeight="1">
      <c r="A337" s="139" t="s">
        <v>220</v>
      </c>
      <c r="B337" s="139" t="s">
        <v>686</v>
      </c>
      <c r="C337" s="139" t="s">
        <v>692</v>
      </c>
      <c r="E337" s="139" t="s">
        <v>188</v>
      </c>
      <c r="F337" s="139">
        <v>2020</v>
      </c>
      <c r="G337" s="139" t="s">
        <v>688</v>
      </c>
      <c r="H337" s="139">
        <v>9.27674E-2</v>
      </c>
      <c r="I337" s="139">
        <v>8.2494499999999998E-2</v>
      </c>
      <c r="J337" s="33" t="s">
        <v>642</v>
      </c>
      <c r="K337" s="33" t="s">
        <v>188</v>
      </c>
    </row>
    <row r="338" spans="1:11" ht="15.75" customHeight="1">
      <c r="A338" s="139" t="s">
        <v>220</v>
      </c>
      <c r="B338" s="139" t="s">
        <v>686</v>
      </c>
      <c r="C338" s="139" t="s">
        <v>692</v>
      </c>
      <c r="E338" s="139" t="s">
        <v>188</v>
      </c>
      <c r="F338" s="139">
        <v>2021</v>
      </c>
      <c r="G338" s="139" t="s">
        <v>688</v>
      </c>
      <c r="H338" s="139">
        <v>9.27674E-2</v>
      </c>
      <c r="I338" s="139">
        <v>8.2494499999999998E-2</v>
      </c>
      <c r="J338" s="33" t="s">
        <v>642</v>
      </c>
      <c r="K338" s="33" t="s">
        <v>188</v>
      </c>
    </row>
    <row r="339" spans="1:11" ht="15.75" customHeight="1">
      <c r="A339" s="139" t="s">
        <v>220</v>
      </c>
      <c r="B339" s="139" t="s">
        <v>686</v>
      </c>
      <c r="C339" s="139" t="s">
        <v>692</v>
      </c>
      <c r="E339" s="139" t="s">
        <v>188</v>
      </c>
      <c r="F339" s="139">
        <v>2022</v>
      </c>
      <c r="G339" s="139" t="s">
        <v>688</v>
      </c>
      <c r="H339" s="139">
        <v>9.27674E-2</v>
      </c>
      <c r="I339" s="139">
        <v>8.2494499999999998E-2</v>
      </c>
      <c r="J339" s="33" t="s">
        <v>642</v>
      </c>
      <c r="K339" s="33" t="s">
        <v>188</v>
      </c>
    </row>
    <row r="340" spans="1:11" ht="15.75" customHeight="1">
      <c r="A340" s="139" t="s">
        <v>220</v>
      </c>
      <c r="B340" s="139" t="s">
        <v>686</v>
      </c>
      <c r="C340" s="139" t="s">
        <v>692</v>
      </c>
      <c r="E340" s="139" t="s">
        <v>188</v>
      </c>
      <c r="F340" s="139">
        <v>2023</v>
      </c>
      <c r="G340" s="139" t="s">
        <v>688</v>
      </c>
      <c r="H340" s="139">
        <v>9.27674E-2</v>
      </c>
      <c r="I340" s="139">
        <v>8.2494499999999998E-2</v>
      </c>
      <c r="J340" s="33" t="s">
        <v>642</v>
      </c>
      <c r="K340" s="33" t="s">
        <v>188</v>
      </c>
    </row>
    <row r="341" spans="1:11" ht="15.75" customHeight="1">
      <c r="A341" s="139" t="s">
        <v>220</v>
      </c>
      <c r="B341" s="139" t="s">
        <v>686</v>
      </c>
      <c r="C341" s="139" t="s">
        <v>692</v>
      </c>
      <c r="E341" s="139" t="s">
        <v>188</v>
      </c>
      <c r="F341" s="139">
        <v>2024</v>
      </c>
      <c r="G341" s="139" t="s">
        <v>688</v>
      </c>
      <c r="H341" s="139">
        <v>9.27674E-2</v>
      </c>
      <c r="I341" s="139">
        <v>8.2494499999999998E-2</v>
      </c>
      <c r="J341" s="33" t="s">
        <v>642</v>
      </c>
      <c r="K341" s="33" t="s">
        <v>188</v>
      </c>
    </row>
    <row r="342" spans="1:11" ht="15.75" customHeight="1">
      <c r="A342" s="139" t="s">
        <v>220</v>
      </c>
      <c r="B342" s="139" t="s">
        <v>686</v>
      </c>
      <c r="C342" s="139" t="s">
        <v>692</v>
      </c>
      <c r="E342" s="139" t="s">
        <v>188</v>
      </c>
      <c r="F342" s="139">
        <v>2025</v>
      </c>
      <c r="G342" s="139" t="s">
        <v>688</v>
      </c>
      <c r="H342" s="139">
        <v>9.27674E-2</v>
      </c>
      <c r="I342" s="139">
        <v>8.2494499999999998E-2</v>
      </c>
      <c r="J342" s="33" t="s">
        <v>642</v>
      </c>
      <c r="K342" s="33" t="s">
        <v>188</v>
      </c>
    </row>
    <row r="343" spans="1:11" ht="15.75" customHeight="1">
      <c r="A343" s="139" t="s">
        <v>220</v>
      </c>
      <c r="B343" s="139" t="s">
        <v>686</v>
      </c>
      <c r="C343" s="139" t="s">
        <v>692</v>
      </c>
      <c r="E343" s="139" t="s">
        <v>188</v>
      </c>
      <c r="F343" s="139">
        <v>2026</v>
      </c>
      <c r="G343" s="139" t="s">
        <v>688</v>
      </c>
      <c r="H343" s="139">
        <v>9.27674E-2</v>
      </c>
      <c r="I343" s="139">
        <v>8.2494499999999998E-2</v>
      </c>
      <c r="J343" s="33" t="s">
        <v>642</v>
      </c>
      <c r="K343" s="33" t="s">
        <v>188</v>
      </c>
    </row>
    <row r="344" spans="1:11" ht="15.75" customHeight="1">
      <c r="A344" s="139" t="s">
        <v>220</v>
      </c>
      <c r="B344" s="139" t="s">
        <v>686</v>
      </c>
      <c r="C344" s="139" t="s">
        <v>692</v>
      </c>
      <c r="E344" s="139" t="s">
        <v>188</v>
      </c>
      <c r="F344" s="139">
        <v>2027</v>
      </c>
      <c r="G344" s="139" t="s">
        <v>688</v>
      </c>
      <c r="H344" s="139">
        <v>9.27674E-2</v>
      </c>
      <c r="I344" s="139">
        <v>8.2494499999999998E-2</v>
      </c>
      <c r="J344" s="33" t="s">
        <v>642</v>
      </c>
      <c r="K344" s="33" t="s">
        <v>188</v>
      </c>
    </row>
    <row r="345" spans="1:11" ht="15.75" customHeight="1">
      <c r="A345" s="139" t="s">
        <v>220</v>
      </c>
      <c r="B345" s="139" t="s">
        <v>686</v>
      </c>
      <c r="C345" s="139" t="s">
        <v>692</v>
      </c>
      <c r="E345" s="139" t="s">
        <v>188</v>
      </c>
      <c r="F345" s="139">
        <v>2028</v>
      </c>
      <c r="G345" s="139" t="s">
        <v>688</v>
      </c>
      <c r="H345" s="139">
        <v>9.27674E-2</v>
      </c>
      <c r="I345" s="139">
        <v>8.2494499999999998E-2</v>
      </c>
      <c r="J345" s="33" t="s">
        <v>642</v>
      </c>
      <c r="K345" s="33" t="s">
        <v>188</v>
      </c>
    </row>
    <row r="346" spans="1:11" ht="15.75" customHeight="1">
      <c r="A346" s="139" t="s">
        <v>220</v>
      </c>
      <c r="B346" s="139" t="s">
        <v>686</v>
      </c>
      <c r="C346" s="139" t="s">
        <v>692</v>
      </c>
      <c r="E346" s="139" t="s">
        <v>188</v>
      </c>
      <c r="F346" s="139">
        <v>2029</v>
      </c>
      <c r="G346" s="139" t="s">
        <v>688</v>
      </c>
      <c r="H346" s="139">
        <v>9.27674E-2</v>
      </c>
      <c r="I346" s="139">
        <v>8.2494499999999998E-2</v>
      </c>
      <c r="J346" s="33" t="s">
        <v>642</v>
      </c>
      <c r="K346" s="33" t="s">
        <v>188</v>
      </c>
    </row>
    <row r="347" spans="1:11" ht="15.75" customHeight="1">
      <c r="A347" s="139" t="s">
        <v>220</v>
      </c>
      <c r="B347" s="139" t="s">
        <v>686</v>
      </c>
      <c r="C347" s="139" t="s">
        <v>692</v>
      </c>
      <c r="E347" s="139" t="s">
        <v>188</v>
      </c>
      <c r="F347" s="139">
        <v>2030</v>
      </c>
      <c r="G347" s="139" t="s">
        <v>688</v>
      </c>
      <c r="H347" s="139">
        <v>9.27674E-2</v>
      </c>
      <c r="I347" s="139">
        <v>8.2494499999999998E-2</v>
      </c>
      <c r="J347" s="33" t="s">
        <v>642</v>
      </c>
      <c r="K347" s="33" t="s">
        <v>188</v>
      </c>
    </row>
    <row r="348" spans="1:11" ht="15.75" customHeight="1">
      <c r="A348" s="139" t="s">
        <v>220</v>
      </c>
      <c r="B348" s="139" t="s">
        <v>686</v>
      </c>
      <c r="C348" s="139" t="s">
        <v>692</v>
      </c>
      <c r="E348" s="139" t="s">
        <v>188</v>
      </c>
      <c r="F348" s="139">
        <v>2031</v>
      </c>
      <c r="G348" s="139" t="s">
        <v>688</v>
      </c>
      <c r="H348" s="139">
        <v>9.27674E-2</v>
      </c>
      <c r="I348" s="139">
        <v>8.2494499999999998E-2</v>
      </c>
      <c r="J348" s="33" t="s">
        <v>642</v>
      </c>
      <c r="K348" s="33" t="s">
        <v>188</v>
      </c>
    </row>
    <row r="349" spans="1:11" ht="15.75" customHeight="1">
      <c r="A349" s="139" t="s">
        <v>220</v>
      </c>
      <c r="B349" s="139" t="s">
        <v>686</v>
      </c>
      <c r="C349" s="139" t="s">
        <v>692</v>
      </c>
      <c r="E349" s="139" t="s">
        <v>188</v>
      </c>
      <c r="F349" s="139">
        <v>2032</v>
      </c>
      <c r="G349" s="139" t="s">
        <v>688</v>
      </c>
      <c r="H349" s="139">
        <v>9.27674E-2</v>
      </c>
      <c r="I349" s="139">
        <v>8.2494499999999998E-2</v>
      </c>
      <c r="J349" s="33" t="s">
        <v>642</v>
      </c>
      <c r="K349" s="33" t="s">
        <v>188</v>
      </c>
    </row>
    <row r="350" spans="1:11" ht="15.75" customHeight="1">
      <c r="A350" s="139" t="s">
        <v>220</v>
      </c>
      <c r="B350" s="139" t="s">
        <v>686</v>
      </c>
      <c r="C350" s="139" t="s">
        <v>692</v>
      </c>
      <c r="E350" s="139" t="s">
        <v>188</v>
      </c>
      <c r="F350" s="139">
        <v>2033</v>
      </c>
      <c r="G350" s="139" t="s">
        <v>688</v>
      </c>
      <c r="H350" s="139">
        <v>9.27674E-2</v>
      </c>
      <c r="I350" s="139">
        <v>8.2494499999999998E-2</v>
      </c>
      <c r="J350" s="33" t="s">
        <v>642</v>
      </c>
      <c r="K350" s="33" t="s">
        <v>188</v>
      </c>
    </row>
    <row r="351" spans="1:11" ht="15.75" customHeight="1">
      <c r="A351" s="139" t="s">
        <v>220</v>
      </c>
      <c r="B351" s="139" t="s">
        <v>686</v>
      </c>
      <c r="C351" s="139" t="s">
        <v>692</v>
      </c>
      <c r="E351" s="139" t="s">
        <v>188</v>
      </c>
      <c r="F351" s="139">
        <v>2034</v>
      </c>
      <c r="G351" s="139" t="s">
        <v>688</v>
      </c>
      <c r="H351" s="139">
        <v>9.27674E-2</v>
      </c>
      <c r="I351" s="139">
        <v>8.2494499999999998E-2</v>
      </c>
      <c r="J351" s="33" t="s">
        <v>642</v>
      </c>
      <c r="K351" s="33" t="s">
        <v>188</v>
      </c>
    </row>
    <row r="352" spans="1:11" ht="15.75" customHeight="1">
      <c r="A352" s="139" t="s">
        <v>220</v>
      </c>
      <c r="B352" s="139" t="s">
        <v>686</v>
      </c>
      <c r="C352" s="139" t="s">
        <v>692</v>
      </c>
      <c r="E352" s="139" t="s">
        <v>188</v>
      </c>
      <c r="F352" s="139">
        <v>2035</v>
      </c>
      <c r="G352" s="139" t="s">
        <v>688</v>
      </c>
      <c r="H352" s="139">
        <v>9.27674E-2</v>
      </c>
      <c r="I352" s="139">
        <v>8.2494499999999998E-2</v>
      </c>
      <c r="J352" s="33" t="s">
        <v>642</v>
      </c>
      <c r="K352" s="33" t="s">
        <v>188</v>
      </c>
    </row>
    <row r="353" spans="1:11" ht="15.75" customHeight="1">
      <c r="A353" s="139" t="s">
        <v>220</v>
      </c>
      <c r="B353" s="139" t="s">
        <v>686</v>
      </c>
      <c r="C353" s="139" t="s">
        <v>692</v>
      </c>
      <c r="E353" s="139" t="s">
        <v>188</v>
      </c>
      <c r="F353" s="139">
        <v>2036</v>
      </c>
      <c r="G353" s="139" t="s">
        <v>688</v>
      </c>
      <c r="H353" s="139">
        <v>9.27674E-2</v>
      </c>
      <c r="I353" s="139">
        <v>8.2494499999999998E-2</v>
      </c>
      <c r="J353" s="33" t="s">
        <v>642</v>
      </c>
      <c r="K353" s="33" t="s">
        <v>188</v>
      </c>
    </row>
    <row r="354" spans="1:11" ht="15.75" customHeight="1">
      <c r="A354" s="139" t="s">
        <v>220</v>
      </c>
      <c r="B354" s="139" t="s">
        <v>686</v>
      </c>
      <c r="C354" s="139" t="s">
        <v>692</v>
      </c>
      <c r="E354" s="139" t="s">
        <v>188</v>
      </c>
      <c r="F354" s="139">
        <v>2037</v>
      </c>
      <c r="G354" s="139" t="s">
        <v>688</v>
      </c>
      <c r="H354" s="139">
        <v>9.27674E-2</v>
      </c>
      <c r="I354" s="139">
        <v>8.2494499999999998E-2</v>
      </c>
      <c r="J354" s="33" t="s">
        <v>642</v>
      </c>
      <c r="K354" s="33" t="s">
        <v>188</v>
      </c>
    </row>
    <row r="355" spans="1:11" ht="15.75" customHeight="1">
      <c r="A355" s="139" t="s">
        <v>220</v>
      </c>
      <c r="B355" s="139" t="s">
        <v>686</v>
      </c>
      <c r="C355" s="139" t="s">
        <v>692</v>
      </c>
      <c r="E355" s="139" t="s">
        <v>188</v>
      </c>
      <c r="F355" s="139">
        <v>2038</v>
      </c>
      <c r="G355" s="139" t="s">
        <v>688</v>
      </c>
      <c r="H355" s="139">
        <v>9.27674E-2</v>
      </c>
      <c r="I355" s="139">
        <v>8.2494499999999998E-2</v>
      </c>
      <c r="J355" s="33" t="s">
        <v>642</v>
      </c>
      <c r="K355" s="33" t="s">
        <v>188</v>
      </c>
    </row>
    <row r="356" spans="1:11" ht="15.75" customHeight="1">
      <c r="A356" s="139" t="s">
        <v>220</v>
      </c>
      <c r="B356" s="139" t="s">
        <v>686</v>
      </c>
      <c r="C356" s="139" t="s">
        <v>692</v>
      </c>
      <c r="E356" s="139" t="s">
        <v>188</v>
      </c>
      <c r="F356" s="139">
        <v>2039</v>
      </c>
      <c r="G356" s="139" t="s">
        <v>688</v>
      </c>
      <c r="H356" s="139">
        <v>9.27674E-2</v>
      </c>
      <c r="I356" s="139">
        <v>8.2494499999999998E-2</v>
      </c>
      <c r="J356" s="33" t="s">
        <v>642</v>
      </c>
      <c r="K356" s="33" t="s">
        <v>188</v>
      </c>
    </row>
    <row r="357" spans="1:11" ht="15.75" customHeight="1">
      <c r="A357" s="139" t="s">
        <v>220</v>
      </c>
      <c r="B357" s="139" t="s">
        <v>686</v>
      </c>
      <c r="C357" s="139" t="s">
        <v>692</v>
      </c>
      <c r="E357" s="139" t="s">
        <v>188</v>
      </c>
      <c r="F357" s="139">
        <v>2040</v>
      </c>
      <c r="G357" s="139" t="s">
        <v>688</v>
      </c>
      <c r="H357" s="139">
        <v>9.27674E-2</v>
      </c>
      <c r="I357" s="139">
        <v>8.2494499999999998E-2</v>
      </c>
      <c r="J357" s="33" t="s">
        <v>642</v>
      </c>
      <c r="K357" s="33" t="s">
        <v>188</v>
      </c>
    </row>
    <row r="358" spans="1:11" ht="15.75" customHeight="1">
      <c r="A358" s="139" t="s">
        <v>220</v>
      </c>
      <c r="B358" s="139" t="s">
        <v>686</v>
      </c>
      <c r="C358" s="139" t="s">
        <v>692</v>
      </c>
      <c r="E358" s="139" t="s">
        <v>188</v>
      </c>
      <c r="F358" s="139">
        <v>2041</v>
      </c>
      <c r="G358" s="139" t="s">
        <v>688</v>
      </c>
      <c r="H358" s="139">
        <v>9.27674E-2</v>
      </c>
      <c r="I358" s="139">
        <v>8.2494499999999998E-2</v>
      </c>
      <c r="J358" s="33" t="s">
        <v>642</v>
      </c>
      <c r="K358" s="33" t="s">
        <v>188</v>
      </c>
    </row>
    <row r="359" spans="1:11" ht="15.75" customHeight="1">
      <c r="A359" s="139" t="s">
        <v>220</v>
      </c>
      <c r="B359" s="139" t="s">
        <v>686</v>
      </c>
      <c r="C359" s="139" t="s">
        <v>692</v>
      </c>
      <c r="E359" s="139" t="s">
        <v>188</v>
      </c>
      <c r="F359" s="139">
        <v>2042</v>
      </c>
      <c r="G359" s="139" t="s">
        <v>688</v>
      </c>
      <c r="H359" s="139">
        <v>9.27674E-2</v>
      </c>
      <c r="I359" s="139">
        <v>8.2494499999999998E-2</v>
      </c>
      <c r="J359" s="33" t="s">
        <v>642</v>
      </c>
      <c r="K359" s="33" t="s">
        <v>188</v>
      </c>
    </row>
    <row r="360" spans="1:11" ht="15.75" customHeight="1">
      <c r="A360" s="139" t="s">
        <v>220</v>
      </c>
      <c r="B360" s="139" t="s">
        <v>686</v>
      </c>
      <c r="C360" s="139" t="s">
        <v>692</v>
      </c>
      <c r="E360" s="139" t="s">
        <v>188</v>
      </c>
      <c r="F360" s="139">
        <v>2043</v>
      </c>
      <c r="G360" s="139" t="s">
        <v>688</v>
      </c>
      <c r="H360" s="139">
        <v>9.27674E-2</v>
      </c>
      <c r="I360" s="139">
        <v>8.2494499999999998E-2</v>
      </c>
      <c r="J360" s="33" t="s">
        <v>642</v>
      </c>
      <c r="K360" s="33" t="s">
        <v>188</v>
      </c>
    </row>
    <row r="361" spans="1:11" ht="15.75" customHeight="1">
      <c r="A361" s="139" t="s">
        <v>220</v>
      </c>
      <c r="B361" s="139" t="s">
        <v>686</v>
      </c>
      <c r="C361" s="139" t="s">
        <v>692</v>
      </c>
      <c r="E361" s="139" t="s">
        <v>188</v>
      </c>
      <c r="F361" s="139">
        <v>2044</v>
      </c>
      <c r="G361" s="139" t="s">
        <v>688</v>
      </c>
      <c r="H361" s="139">
        <v>9.27674E-2</v>
      </c>
      <c r="I361" s="139">
        <v>8.2494499999999998E-2</v>
      </c>
      <c r="J361" s="33" t="s">
        <v>642</v>
      </c>
      <c r="K361" s="33" t="s">
        <v>188</v>
      </c>
    </row>
    <row r="362" spans="1:11" ht="15.75" customHeight="1">
      <c r="A362" s="139" t="s">
        <v>220</v>
      </c>
      <c r="B362" s="139" t="s">
        <v>686</v>
      </c>
      <c r="C362" s="139" t="s">
        <v>692</v>
      </c>
      <c r="E362" s="139" t="s">
        <v>188</v>
      </c>
      <c r="F362" s="139">
        <v>2045</v>
      </c>
      <c r="G362" s="139" t="s">
        <v>688</v>
      </c>
      <c r="H362" s="139">
        <v>9.27674E-2</v>
      </c>
      <c r="I362" s="139">
        <v>8.2494499999999998E-2</v>
      </c>
      <c r="J362" s="33" t="s">
        <v>642</v>
      </c>
      <c r="K362" s="33" t="s">
        <v>188</v>
      </c>
    </row>
    <row r="363" spans="1:11" ht="15.75" customHeight="1">
      <c r="A363" s="139" t="s">
        <v>220</v>
      </c>
      <c r="B363" s="139" t="s">
        <v>686</v>
      </c>
      <c r="C363" s="139" t="s">
        <v>692</v>
      </c>
      <c r="E363" s="139" t="s">
        <v>188</v>
      </c>
      <c r="F363" s="139">
        <v>2046</v>
      </c>
      <c r="G363" s="139" t="s">
        <v>688</v>
      </c>
      <c r="H363" s="139">
        <v>9.27674E-2</v>
      </c>
      <c r="I363" s="139">
        <v>8.2494499999999998E-2</v>
      </c>
      <c r="J363" s="33" t="s">
        <v>642</v>
      </c>
      <c r="K363" s="33" t="s">
        <v>188</v>
      </c>
    </row>
    <row r="364" spans="1:11" ht="15.75" customHeight="1">
      <c r="A364" s="139" t="s">
        <v>220</v>
      </c>
      <c r="B364" s="139" t="s">
        <v>686</v>
      </c>
      <c r="C364" s="139" t="s">
        <v>692</v>
      </c>
      <c r="E364" s="139" t="s">
        <v>188</v>
      </c>
      <c r="F364" s="139">
        <v>2047</v>
      </c>
      <c r="G364" s="139" t="s">
        <v>688</v>
      </c>
      <c r="H364" s="139">
        <v>9.27674E-2</v>
      </c>
      <c r="I364" s="139">
        <v>8.2494499999999998E-2</v>
      </c>
      <c r="J364" s="33" t="s">
        <v>642</v>
      </c>
      <c r="K364" s="33" t="s">
        <v>188</v>
      </c>
    </row>
    <row r="365" spans="1:11" ht="15.75" customHeight="1">
      <c r="A365" s="139" t="s">
        <v>220</v>
      </c>
      <c r="B365" s="139" t="s">
        <v>686</v>
      </c>
      <c r="C365" s="139" t="s">
        <v>692</v>
      </c>
      <c r="E365" s="139" t="s">
        <v>188</v>
      </c>
      <c r="F365" s="139">
        <v>2048</v>
      </c>
      <c r="G365" s="139" t="s">
        <v>688</v>
      </c>
      <c r="H365" s="139">
        <v>9.27674E-2</v>
      </c>
      <c r="I365" s="139">
        <v>8.2494499999999998E-2</v>
      </c>
      <c r="J365" s="33" t="s">
        <v>642</v>
      </c>
      <c r="K365" s="33" t="s">
        <v>188</v>
      </c>
    </row>
    <row r="366" spans="1:11" ht="15.75" customHeight="1">
      <c r="A366" s="139" t="s">
        <v>220</v>
      </c>
      <c r="B366" s="139" t="s">
        <v>686</v>
      </c>
      <c r="C366" s="139" t="s">
        <v>692</v>
      </c>
      <c r="E366" s="139" t="s">
        <v>188</v>
      </c>
      <c r="F366" s="139">
        <v>2049</v>
      </c>
      <c r="G366" s="139" t="s">
        <v>688</v>
      </c>
      <c r="H366" s="139">
        <v>9.27674E-2</v>
      </c>
      <c r="I366" s="139">
        <v>8.2494499999999998E-2</v>
      </c>
      <c r="J366" s="33" t="s">
        <v>642</v>
      </c>
      <c r="K366" s="33" t="s">
        <v>188</v>
      </c>
    </row>
    <row r="367" spans="1:11" ht="15.75" customHeight="1">
      <c r="A367" s="139" t="s">
        <v>220</v>
      </c>
      <c r="B367" s="139" t="s">
        <v>686</v>
      </c>
      <c r="C367" s="139" t="s">
        <v>692</v>
      </c>
      <c r="E367" s="139" t="s">
        <v>188</v>
      </c>
      <c r="F367" s="139">
        <v>2050</v>
      </c>
      <c r="G367" s="139" t="s">
        <v>688</v>
      </c>
      <c r="H367" s="139">
        <v>9.27674E-2</v>
      </c>
      <c r="I367" s="139">
        <v>8.2494499999999998E-2</v>
      </c>
      <c r="J367" s="33" t="s">
        <v>642</v>
      </c>
      <c r="K367" s="33" t="s">
        <v>188</v>
      </c>
    </row>
    <row r="368" spans="1:11" ht="15.75" customHeight="1">
      <c r="A368" s="139" t="s">
        <v>220</v>
      </c>
      <c r="B368" s="139" t="s">
        <v>686</v>
      </c>
      <c r="C368" s="139" t="s">
        <v>693</v>
      </c>
      <c r="E368" s="139" t="s">
        <v>187</v>
      </c>
      <c r="F368" s="139">
        <v>1990</v>
      </c>
      <c r="G368" s="139" t="s">
        <v>688</v>
      </c>
      <c r="H368" s="139">
        <v>16.018697049351101</v>
      </c>
      <c r="I368" s="139">
        <v>18.688479890909619</v>
      </c>
      <c r="J368" s="33" t="s">
        <v>642</v>
      </c>
      <c r="K368" s="33" t="s">
        <v>187</v>
      </c>
    </row>
    <row r="369" spans="1:11" ht="15.75" customHeight="1">
      <c r="A369" s="139" t="s">
        <v>220</v>
      </c>
      <c r="B369" s="139" t="s">
        <v>686</v>
      </c>
      <c r="C369" s="139" t="s">
        <v>693</v>
      </c>
      <c r="E369" s="139" t="s">
        <v>187</v>
      </c>
      <c r="F369" s="139">
        <v>1991</v>
      </c>
      <c r="G369" s="139" t="s">
        <v>688</v>
      </c>
      <c r="H369" s="139">
        <v>16.818734477259401</v>
      </c>
      <c r="I369" s="139">
        <v>19.62185689013597</v>
      </c>
      <c r="J369" s="33" t="s">
        <v>642</v>
      </c>
      <c r="K369" s="33" t="s">
        <v>187</v>
      </c>
    </row>
    <row r="370" spans="1:11" ht="15.75" customHeight="1">
      <c r="A370" s="139" t="s">
        <v>220</v>
      </c>
      <c r="B370" s="139" t="s">
        <v>686</v>
      </c>
      <c r="C370" s="139" t="s">
        <v>693</v>
      </c>
      <c r="E370" s="139" t="s">
        <v>187</v>
      </c>
      <c r="F370" s="139">
        <v>1992</v>
      </c>
      <c r="G370" s="139" t="s">
        <v>688</v>
      </c>
      <c r="H370" s="139">
        <v>16.8697549415593</v>
      </c>
      <c r="I370" s="139">
        <v>19.681380765152522</v>
      </c>
      <c r="J370" s="33" t="s">
        <v>642</v>
      </c>
      <c r="K370" s="33" t="s">
        <v>187</v>
      </c>
    </row>
    <row r="371" spans="1:11" ht="15.75" customHeight="1">
      <c r="A371" s="139" t="s">
        <v>220</v>
      </c>
      <c r="B371" s="139" t="s">
        <v>686</v>
      </c>
      <c r="C371" s="139" t="s">
        <v>693</v>
      </c>
      <c r="E371" s="139" t="s">
        <v>187</v>
      </c>
      <c r="F371" s="139">
        <v>1993</v>
      </c>
      <c r="G371" s="139" t="s">
        <v>688</v>
      </c>
      <c r="H371" s="139">
        <v>16.9417319935392</v>
      </c>
      <c r="I371" s="139">
        <v>19.765353992462401</v>
      </c>
      <c r="J371" s="33" t="s">
        <v>642</v>
      </c>
      <c r="K371" s="33" t="s">
        <v>187</v>
      </c>
    </row>
    <row r="372" spans="1:11" ht="15.75" customHeight="1">
      <c r="A372" s="139" t="s">
        <v>220</v>
      </c>
      <c r="B372" s="139" t="s">
        <v>686</v>
      </c>
      <c r="C372" s="139" t="s">
        <v>693</v>
      </c>
      <c r="E372" s="139" t="s">
        <v>187</v>
      </c>
      <c r="F372" s="139">
        <v>1994</v>
      </c>
      <c r="G372" s="139" t="s">
        <v>688</v>
      </c>
      <c r="H372" s="139">
        <v>14.842092065566201</v>
      </c>
      <c r="I372" s="139">
        <v>17.315774076493899</v>
      </c>
      <c r="J372" s="33" t="s">
        <v>642</v>
      </c>
      <c r="K372" s="33" t="s">
        <v>187</v>
      </c>
    </row>
    <row r="373" spans="1:11" ht="15.75" customHeight="1">
      <c r="A373" s="139" t="s">
        <v>220</v>
      </c>
      <c r="B373" s="139" t="s">
        <v>686</v>
      </c>
      <c r="C373" s="139" t="s">
        <v>693</v>
      </c>
      <c r="E373" s="139" t="s">
        <v>187</v>
      </c>
      <c r="F373" s="139">
        <v>1995</v>
      </c>
      <c r="G373" s="139" t="s">
        <v>688</v>
      </c>
      <c r="H373" s="139">
        <v>15.762549615074599</v>
      </c>
      <c r="I373" s="139">
        <v>18.38964121758703</v>
      </c>
      <c r="J373" s="33" t="s">
        <v>642</v>
      </c>
      <c r="K373" s="33" t="s">
        <v>187</v>
      </c>
    </row>
    <row r="374" spans="1:11" ht="15.75" customHeight="1">
      <c r="A374" s="139" t="s">
        <v>220</v>
      </c>
      <c r="B374" s="139" t="s">
        <v>686</v>
      </c>
      <c r="C374" s="139" t="s">
        <v>693</v>
      </c>
      <c r="E374" s="139" t="s">
        <v>187</v>
      </c>
      <c r="F374" s="139">
        <v>1996</v>
      </c>
      <c r="G374" s="139" t="s">
        <v>688</v>
      </c>
      <c r="H374" s="139">
        <v>15.967791722462501</v>
      </c>
      <c r="I374" s="139">
        <v>18.629090342872921</v>
      </c>
      <c r="J374" s="33" t="s">
        <v>642</v>
      </c>
      <c r="K374" s="33" t="s">
        <v>187</v>
      </c>
    </row>
    <row r="375" spans="1:11" ht="15.75" customHeight="1">
      <c r="A375" s="139" t="s">
        <v>220</v>
      </c>
      <c r="B375" s="139" t="s">
        <v>686</v>
      </c>
      <c r="C375" s="139" t="s">
        <v>693</v>
      </c>
      <c r="E375" s="139" t="s">
        <v>187</v>
      </c>
      <c r="F375" s="139">
        <v>1997</v>
      </c>
      <c r="G375" s="139" t="s">
        <v>688</v>
      </c>
      <c r="H375" s="139">
        <v>15.7982245078869</v>
      </c>
      <c r="I375" s="139">
        <v>18.43126192586805</v>
      </c>
      <c r="J375" s="33" t="s">
        <v>642</v>
      </c>
      <c r="K375" s="33" t="s">
        <v>187</v>
      </c>
    </row>
    <row r="376" spans="1:11" ht="15.75" customHeight="1">
      <c r="A376" s="139" t="s">
        <v>220</v>
      </c>
      <c r="B376" s="139" t="s">
        <v>686</v>
      </c>
      <c r="C376" s="139" t="s">
        <v>693</v>
      </c>
      <c r="E376" s="139" t="s">
        <v>187</v>
      </c>
      <c r="F376" s="139">
        <v>1998</v>
      </c>
      <c r="G376" s="139" t="s">
        <v>688</v>
      </c>
      <c r="H376" s="139">
        <v>16.104246408320002</v>
      </c>
      <c r="I376" s="139">
        <v>18.788287476373341</v>
      </c>
      <c r="J376" s="33" t="s">
        <v>642</v>
      </c>
      <c r="K376" s="33" t="s">
        <v>187</v>
      </c>
    </row>
    <row r="377" spans="1:11" ht="15.75" customHeight="1">
      <c r="A377" s="139" t="s">
        <v>220</v>
      </c>
      <c r="B377" s="139" t="s">
        <v>686</v>
      </c>
      <c r="C377" s="139" t="s">
        <v>693</v>
      </c>
      <c r="E377" s="139" t="s">
        <v>187</v>
      </c>
      <c r="F377" s="139">
        <v>1999</v>
      </c>
      <c r="G377" s="139" t="s">
        <v>688</v>
      </c>
      <c r="H377" s="139">
        <v>18.0771320826627</v>
      </c>
      <c r="I377" s="139">
        <v>21.089987429773149</v>
      </c>
      <c r="J377" s="33" t="s">
        <v>642</v>
      </c>
      <c r="K377" s="33" t="s">
        <v>187</v>
      </c>
    </row>
    <row r="378" spans="1:11" ht="15.75" customHeight="1">
      <c r="A378" s="139" t="s">
        <v>220</v>
      </c>
      <c r="B378" s="139" t="s">
        <v>686</v>
      </c>
      <c r="C378" s="139" t="s">
        <v>693</v>
      </c>
      <c r="E378" s="139" t="s">
        <v>187</v>
      </c>
      <c r="F378" s="139">
        <v>2000</v>
      </c>
      <c r="G378" s="139" t="s">
        <v>688</v>
      </c>
      <c r="H378" s="139">
        <v>18.27049112529</v>
      </c>
      <c r="I378" s="139">
        <v>21.315572979504999</v>
      </c>
      <c r="J378" s="33" t="s">
        <v>642</v>
      </c>
      <c r="K378" s="33" t="s">
        <v>187</v>
      </c>
    </row>
    <row r="379" spans="1:11" ht="15.75" customHeight="1">
      <c r="A379" s="139" t="s">
        <v>220</v>
      </c>
      <c r="B379" s="139" t="s">
        <v>686</v>
      </c>
      <c r="C379" s="139" t="s">
        <v>693</v>
      </c>
      <c r="E379" s="139" t="s">
        <v>187</v>
      </c>
      <c r="F379" s="139">
        <v>2001</v>
      </c>
      <c r="G379" s="139" t="s">
        <v>688</v>
      </c>
      <c r="H379" s="139">
        <v>15.5584278833723</v>
      </c>
      <c r="I379" s="139">
        <v>18.151499197267679</v>
      </c>
      <c r="J379" s="33" t="s">
        <v>642</v>
      </c>
      <c r="K379" s="33" t="s">
        <v>187</v>
      </c>
    </row>
    <row r="380" spans="1:11" ht="15.75" customHeight="1">
      <c r="A380" s="139" t="s">
        <v>220</v>
      </c>
      <c r="B380" s="139" t="s">
        <v>686</v>
      </c>
      <c r="C380" s="139" t="s">
        <v>693</v>
      </c>
      <c r="E380" s="139" t="s">
        <v>187</v>
      </c>
      <c r="F380" s="139">
        <v>2002</v>
      </c>
      <c r="G380" s="139" t="s">
        <v>688</v>
      </c>
      <c r="H380" s="139">
        <v>16.464895772942199</v>
      </c>
      <c r="I380" s="139">
        <v>19.20904506843257</v>
      </c>
      <c r="J380" s="33" t="s">
        <v>642</v>
      </c>
      <c r="K380" s="33" t="s">
        <v>187</v>
      </c>
    </row>
    <row r="381" spans="1:11" ht="15.75" customHeight="1">
      <c r="A381" s="139" t="s">
        <v>220</v>
      </c>
      <c r="B381" s="139" t="s">
        <v>686</v>
      </c>
      <c r="C381" s="139" t="s">
        <v>693</v>
      </c>
      <c r="E381" s="139" t="s">
        <v>187</v>
      </c>
      <c r="F381" s="139">
        <v>2003</v>
      </c>
      <c r="G381" s="139" t="s">
        <v>688</v>
      </c>
      <c r="H381" s="139">
        <v>14.3065164635739</v>
      </c>
      <c r="I381" s="139">
        <v>16.690935874169551</v>
      </c>
      <c r="J381" s="33" t="s">
        <v>642</v>
      </c>
      <c r="K381" s="33" t="s">
        <v>187</v>
      </c>
    </row>
    <row r="382" spans="1:11" ht="15.75" customHeight="1">
      <c r="A382" s="139" t="s">
        <v>220</v>
      </c>
      <c r="B382" s="139" t="s">
        <v>686</v>
      </c>
      <c r="C382" s="139" t="s">
        <v>693</v>
      </c>
      <c r="E382" s="139" t="s">
        <v>187</v>
      </c>
      <c r="F382" s="139">
        <v>2004</v>
      </c>
      <c r="G382" s="139" t="s">
        <v>688</v>
      </c>
      <c r="H382" s="139">
        <v>14.1146648639824</v>
      </c>
      <c r="I382" s="139">
        <v>16.46710900797947</v>
      </c>
      <c r="J382" s="33" t="s">
        <v>642</v>
      </c>
      <c r="K382" s="33" t="s">
        <v>187</v>
      </c>
    </row>
    <row r="383" spans="1:11" ht="15.75" customHeight="1">
      <c r="A383" s="139" t="s">
        <v>220</v>
      </c>
      <c r="B383" s="139" t="s">
        <v>686</v>
      </c>
      <c r="C383" s="139" t="s">
        <v>693</v>
      </c>
      <c r="E383" s="139" t="s">
        <v>187</v>
      </c>
      <c r="F383" s="139">
        <v>2005</v>
      </c>
      <c r="G383" s="139" t="s">
        <v>688</v>
      </c>
      <c r="H383" s="139">
        <v>16.676546185375699</v>
      </c>
      <c r="I383" s="139">
        <v>19.455970549604981</v>
      </c>
      <c r="J383" s="33" t="s">
        <v>642</v>
      </c>
      <c r="K383" s="33" t="s">
        <v>187</v>
      </c>
    </row>
    <row r="384" spans="1:11" ht="15.75" customHeight="1">
      <c r="A384" s="139" t="s">
        <v>220</v>
      </c>
      <c r="B384" s="139" t="s">
        <v>686</v>
      </c>
      <c r="C384" s="139" t="s">
        <v>693</v>
      </c>
      <c r="E384" s="139" t="s">
        <v>187</v>
      </c>
      <c r="F384" s="139">
        <v>2006</v>
      </c>
      <c r="G384" s="139" t="s">
        <v>688</v>
      </c>
      <c r="H384" s="139">
        <v>12.863318149337401</v>
      </c>
      <c r="I384" s="139">
        <v>15.007204507560299</v>
      </c>
      <c r="J384" s="33" t="s">
        <v>642</v>
      </c>
      <c r="K384" s="33" t="s">
        <v>187</v>
      </c>
    </row>
    <row r="385" spans="1:11" ht="15.75" customHeight="1">
      <c r="A385" s="139" t="s">
        <v>220</v>
      </c>
      <c r="B385" s="139" t="s">
        <v>686</v>
      </c>
      <c r="C385" s="139" t="s">
        <v>693</v>
      </c>
      <c r="E385" s="139" t="s">
        <v>187</v>
      </c>
      <c r="F385" s="139">
        <v>2007</v>
      </c>
      <c r="G385" s="139" t="s">
        <v>688</v>
      </c>
      <c r="H385" s="139">
        <v>13.940019530555301</v>
      </c>
      <c r="I385" s="139">
        <v>16.263356118981189</v>
      </c>
      <c r="J385" s="33" t="s">
        <v>642</v>
      </c>
      <c r="K385" s="33" t="s">
        <v>187</v>
      </c>
    </row>
    <row r="386" spans="1:11" ht="15.75" customHeight="1">
      <c r="A386" s="139" t="s">
        <v>220</v>
      </c>
      <c r="B386" s="139" t="s">
        <v>686</v>
      </c>
      <c r="C386" s="139" t="s">
        <v>693</v>
      </c>
      <c r="E386" s="139" t="s">
        <v>187</v>
      </c>
      <c r="F386" s="139">
        <v>2008</v>
      </c>
      <c r="G386" s="139" t="s">
        <v>688</v>
      </c>
      <c r="H386" s="139">
        <v>11.5112083020908</v>
      </c>
      <c r="I386" s="139">
        <v>13.429743019105929</v>
      </c>
      <c r="J386" s="33" t="s">
        <v>642</v>
      </c>
      <c r="K386" s="33" t="s">
        <v>187</v>
      </c>
    </row>
    <row r="387" spans="1:11" ht="15.75" customHeight="1">
      <c r="A387" s="139" t="s">
        <v>220</v>
      </c>
      <c r="B387" s="139" t="s">
        <v>686</v>
      </c>
      <c r="C387" s="139" t="s">
        <v>693</v>
      </c>
      <c r="E387" s="139" t="s">
        <v>187</v>
      </c>
      <c r="F387" s="139">
        <v>2009</v>
      </c>
      <c r="G387" s="139" t="s">
        <v>688</v>
      </c>
      <c r="H387" s="139">
        <v>14.453864289600199</v>
      </c>
      <c r="I387" s="139">
        <v>16.862841671200229</v>
      </c>
      <c r="J387" s="33" t="s">
        <v>642</v>
      </c>
      <c r="K387" s="33" t="s">
        <v>187</v>
      </c>
    </row>
    <row r="388" spans="1:11" ht="15.75" customHeight="1">
      <c r="A388" s="139" t="s">
        <v>220</v>
      </c>
      <c r="B388" s="139" t="s">
        <v>686</v>
      </c>
      <c r="C388" s="139" t="s">
        <v>693</v>
      </c>
      <c r="E388" s="139" t="s">
        <v>187</v>
      </c>
      <c r="F388" s="139">
        <v>2010</v>
      </c>
      <c r="G388" s="139" t="s">
        <v>688</v>
      </c>
      <c r="H388" s="139">
        <v>15.8819835105328</v>
      </c>
      <c r="I388" s="139">
        <v>18.528980762288271</v>
      </c>
      <c r="J388" s="33" t="s">
        <v>642</v>
      </c>
      <c r="K388" s="33" t="s">
        <v>187</v>
      </c>
    </row>
    <row r="389" spans="1:11" ht="15.75" customHeight="1">
      <c r="A389" s="139" t="s">
        <v>220</v>
      </c>
      <c r="B389" s="139" t="s">
        <v>686</v>
      </c>
      <c r="C389" s="139" t="s">
        <v>693</v>
      </c>
      <c r="E389" s="139" t="s">
        <v>187</v>
      </c>
      <c r="F389" s="139">
        <v>2011</v>
      </c>
      <c r="G389" s="139" t="s">
        <v>688</v>
      </c>
      <c r="H389" s="139">
        <v>14.103069250629</v>
      </c>
      <c r="I389" s="139">
        <v>16.453580792400501</v>
      </c>
      <c r="J389" s="33" t="s">
        <v>642</v>
      </c>
      <c r="K389" s="33" t="s">
        <v>187</v>
      </c>
    </row>
    <row r="390" spans="1:11" ht="15.75" customHeight="1">
      <c r="A390" s="139" t="s">
        <v>220</v>
      </c>
      <c r="B390" s="139" t="s">
        <v>686</v>
      </c>
      <c r="C390" s="139" t="s">
        <v>693</v>
      </c>
      <c r="E390" s="139" t="s">
        <v>187</v>
      </c>
      <c r="F390" s="139">
        <v>2012</v>
      </c>
      <c r="G390" s="139" t="s">
        <v>688</v>
      </c>
      <c r="H390" s="139">
        <v>11.336903685204</v>
      </c>
      <c r="I390" s="139">
        <v>13.226387632738</v>
      </c>
      <c r="J390" s="33" t="s">
        <v>642</v>
      </c>
      <c r="K390" s="33" t="s">
        <v>187</v>
      </c>
    </row>
    <row r="391" spans="1:11" ht="15.75" customHeight="1">
      <c r="A391" s="139" t="s">
        <v>220</v>
      </c>
      <c r="B391" s="139" t="s">
        <v>686</v>
      </c>
      <c r="C391" s="139" t="s">
        <v>693</v>
      </c>
      <c r="E391" s="139" t="s">
        <v>187</v>
      </c>
      <c r="F391" s="139">
        <v>2013</v>
      </c>
      <c r="G391" s="139" t="s">
        <v>688</v>
      </c>
      <c r="H391" s="139">
        <v>11.538399999999999</v>
      </c>
      <c r="I391" s="139">
        <v>13.46146666666667</v>
      </c>
      <c r="J391" s="33" t="s">
        <v>642</v>
      </c>
      <c r="K391" s="33" t="s">
        <v>187</v>
      </c>
    </row>
    <row r="392" spans="1:11" ht="15.75" customHeight="1">
      <c r="A392" s="139" t="s">
        <v>220</v>
      </c>
      <c r="B392" s="139" t="s">
        <v>686</v>
      </c>
      <c r="C392" s="139" t="s">
        <v>693</v>
      </c>
      <c r="E392" s="139" t="s">
        <v>187</v>
      </c>
      <c r="F392" s="139">
        <v>2014</v>
      </c>
      <c r="G392" s="139" t="s">
        <v>688</v>
      </c>
      <c r="H392" s="139">
        <v>12.746</v>
      </c>
      <c r="I392" s="139">
        <v>14.870333333333329</v>
      </c>
      <c r="J392" s="33" t="s">
        <v>642</v>
      </c>
      <c r="K392" s="33" t="s">
        <v>187</v>
      </c>
    </row>
    <row r="393" spans="1:11" ht="15.75" customHeight="1">
      <c r="A393" s="139" t="s">
        <v>220</v>
      </c>
      <c r="B393" s="139" t="s">
        <v>686</v>
      </c>
      <c r="C393" s="139" t="s">
        <v>693</v>
      </c>
      <c r="E393" s="139" t="s">
        <v>187</v>
      </c>
      <c r="F393" s="139">
        <v>2015</v>
      </c>
      <c r="G393" s="139" t="s">
        <v>688</v>
      </c>
      <c r="H393" s="139">
        <v>12.3208</v>
      </c>
      <c r="I393" s="139">
        <v>14.374266666666671</v>
      </c>
      <c r="J393" s="33" t="s">
        <v>642</v>
      </c>
      <c r="K393" s="33" t="s">
        <v>187</v>
      </c>
    </row>
    <row r="394" spans="1:11" ht="15.75" customHeight="1">
      <c r="A394" s="139" t="s">
        <v>220</v>
      </c>
      <c r="B394" s="139" t="s">
        <v>686</v>
      </c>
      <c r="C394" s="139" t="s">
        <v>693</v>
      </c>
      <c r="E394" s="139" t="s">
        <v>187</v>
      </c>
      <c r="F394" s="139">
        <v>2016</v>
      </c>
      <c r="G394" s="139" t="s">
        <v>688</v>
      </c>
      <c r="H394" s="139">
        <v>13.7189</v>
      </c>
      <c r="I394" s="139">
        <v>16.005383333333331</v>
      </c>
      <c r="J394" s="33" t="s">
        <v>642</v>
      </c>
      <c r="K394" s="33" t="s">
        <v>187</v>
      </c>
    </row>
    <row r="395" spans="1:11" ht="15.75" customHeight="1">
      <c r="A395" s="139" t="s">
        <v>220</v>
      </c>
      <c r="B395" s="139" t="s">
        <v>686</v>
      </c>
      <c r="C395" s="139" t="s">
        <v>693</v>
      </c>
      <c r="E395" s="139" t="s">
        <v>187</v>
      </c>
      <c r="F395" s="139">
        <v>2017</v>
      </c>
      <c r="G395" s="139" t="s">
        <v>688</v>
      </c>
      <c r="H395" s="139">
        <v>13.7165555132708</v>
      </c>
      <c r="I395" s="139">
        <v>16.002648098815939</v>
      </c>
      <c r="J395" s="33" t="s">
        <v>642</v>
      </c>
      <c r="K395" s="33" t="s">
        <v>187</v>
      </c>
    </row>
    <row r="396" spans="1:11" ht="15.75" customHeight="1">
      <c r="A396" s="139" t="s">
        <v>220</v>
      </c>
      <c r="B396" s="139" t="s">
        <v>686</v>
      </c>
      <c r="C396" s="139" t="s">
        <v>693</v>
      </c>
      <c r="E396" s="139" t="s">
        <v>187</v>
      </c>
      <c r="F396" s="139">
        <v>2018</v>
      </c>
      <c r="G396" s="139" t="s">
        <v>688</v>
      </c>
      <c r="H396" s="139">
        <v>13.7142110265415</v>
      </c>
      <c r="I396" s="139">
        <v>15.99991286429842</v>
      </c>
      <c r="J396" s="33" t="s">
        <v>642</v>
      </c>
      <c r="K396" s="33" t="s">
        <v>187</v>
      </c>
    </row>
    <row r="397" spans="1:11" ht="15.75" customHeight="1">
      <c r="A397" s="139" t="s">
        <v>220</v>
      </c>
      <c r="B397" s="139" t="s">
        <v>686</v>
      </c>
      <c r="C397" s="139" t="s">
        <v>693</v>
      </c>
      <c r="E397" s="139" t="s">
        <v>187</v>
      </c>
      <c r="F397" s="139">
        <v>2019</v>
      </c>
      <c r="G397" s="139" t="s">
        <v>688</v>
      </c>
      <c r="H397" s="139">
        <v>13.7118665398123</v>
      </c>
      <c r="I397" s="139">
        <v>15.997177629781021</v>
      </c>
      <c r="J397" s="33" t="s">
        <v>642</v>
      </c>
      <c r="K397" s="33" t="s">
        <v>187</v>
      </c>
    </row>
    <row r="398" spans="1:11" ht="15.75" customHeight="1">
      <c r="A398" s="139" t="s">
        <v>220</v>
      </c>
      <c r="B398" s="139" t="s">
        <v>686</v>
      </c>
      <c r="C398" s="139" t="s">
        <v>693</v>
      </c>
      <c r="E398" s="139" t="s">
        <v>187</v>
      </c>
      <c r="F398" s="139">
        <v>2020</v>
      </c>
      <c r="G398" s="139" t="s">
        <v>688</v>
      </c>
      <c r="H398" s="139">
        <v>13.7095220530831</v>
      </c>
      <c r="I398" s="139">
        <v>15.99444239526362</v>
      </c>
      <c r="J398" s="33" t="s">
        <v>642</v>
      </c>
      <c r="K398" s="33" t="s">
        <v>187</v>
      </c>
    </row>
    <row r="399" spans="1:11" ht="15.75" customHeight="1">
      <c r="A399" s="139" t="s">
        <v>220</v>
      </c>
      <c r="B399" s="139" t="s">
        <v>686</v>
      </c>
      <c r="C399" s="139" t="s">
        <v>693</v>
      </c>
      <c r="E399" s="139" t="s">
        <v>187</v>
      </c>
      <c r="F399" s="139">
        <v>2021</v>
      </c>
      <c r="G399" s="139" t="s">
        <v>688</v>
      </c>
      <c r="H399" s="139">
        <v>13.7028705804225</v>
      </c>
      <c r="I399" s="139">
        <v>15.986682343826249</v>
      </c>
      <c r="J399" s="33" t="s">
        <v>642</v>
      </c>
      <c r="K399" s="33" t="s">
        <v>187</v>
      </c>
    </row>
    <row r="400" spans="1:11" ht="15.75" customHeight="1">
      <c r="A400" s="139" t="s">
        <v>220</v>
      </c>
      <c r="B400" s="139" t="s">
        <v>686</v>
      </c>
      <c r="C400" s="139" t="s">
        <v>693</v>
      </c>
      <c r="E400" s="139" t="s">
        <v>187</v>
      </c>
      <c r="F400" s="139">
        <v>2022</v>
      </c>
      <c r="G400" s="139" t="s">
        <v>688</v>
      </c>
      <c r="H400" s="139">
        <v>13.696219107761999</v>
      </c>
      <c r="I400" s="139">
        <v>15.978922292389001</v>
      </c>
      <c r="J400" s="33" t="s">
        <v>642</v>
      </c>
      <c r="K400" s="33" t="s">
        <v>187</v>
      </c>
    </row>
    <row r="401" spans="1:11" ht="15.75" customHeight="1">
      <c r="A401" s="139" t="s">
        <v>220</v>
      </c>
      <c r="B401" s="139" t="s">
        <v>686</v>
      </c>
      <c r="C401" s="139" t="s">
        <v>693</v>
      </c>
      <c r="E401" s="139" t="s">
        <v>187</v>
      </c>
      <c r="F401" s="139">
        <v>2023</v>
      </c>
      <c r="G401" s="139" t="s">
        <v>688</v>
      </c>
      <c r="H401" s="139">
        <v>13.689567635101501</v>
      </c>
      <c r="I401" s="139">
        <v>15.971162240951751</v>
      </c>
      <c r="J401" s="33" t="s">
        <v>642</v>
      </c>
      <c r="K401" s="33" t="s">
        <v>187</v>
      </c>
    </row>
    <row r="402" spans="1:11" ht="15.75" customHeight="1">
      <c r="A402" s="139" t="s">
        <v>220</v>
      </c>
      <c r="B402" s="139" t="s">
        <v>686</v>
      </c>
      <c r="C402" s="139" t="s">
        <v>693</v>
      </c>
      <c r="E402" s="139" t="s">
        <v>187</v>
      </c>
      <c r="F402" s="139">
        <v>2024</v>
      </c>
      <c r="G402" s="139" t="s">
        <v>688</v>
      </c>
      <c r="H402" s="139">
        <v>13.682916162441</v>
      </c>
      <c r="I402" s="139">
        <v>15.9634021895145</v>
      </c>
      <c r="J402" s="33" t="s">
        <v>642</v>
      </c>
      <c r="K402" s="33" t="s">
        <v>187</v>
      </c>
    </row>
    <row r="403" spans="1:11" ht="15.75" customHeight="1">
      <c r="A403" s="139" t="s">
        <v>220</v>
      </c>
      <c r="B403" s="139" t="s">
        <v>686</v>
      </c>
      <c r="C403" s="139" t="s">
        <v>693</v>
      </c>
      <c r="E403" s="139" t="s">
        <v>187</v>
      </c>
      <c r="F403" s="139">
        <v>2025</v>
      </c>
      <c r="G403" s="139" t="s">
        <v>688</v>
      </c>
      <c r="H403" s="139">
        <v>13.676264689780499</v>
      </c>
      <c r="I403" s="139">
        <v>15.95564213807725</v>
      </c>
      <c r="J403" s="33" t="s">
        <v>642</v>
      </c>
      <c r="K403" s="33" t="s">
        <v>187</v>
      </c>
    </row>
    <row r="404" spans="1:11" ht="15.75" customHeight="1">
      <c r="A404" s="139" t="s">
        <v>220</v>
      </c>
      <c r="B404" s="139" t="s">
        <v>686</v>
      </c>
      <c r="C404" s="139" t="s">
        <v>693</v>
      </c>
      <c r="E404" s="139" t="s">
        <v>187</v>
      </c>
      <c r="F404" s="139">
        <v>2026</v>
      </c>
      <c r="G404" s="139" t="s">
        <v>688</v>
      </c>
      <c r="H404" s="139">
        <v>13.698715308356199</v>
      </c>
      <c r="I404" s="139">
        <v>15.98183452641557</v>
      </c>
      <c r="J404" s="33" t="s">
        <v>642</v>
      </c>
      <c r="K404" s="33" t="s">
        <v>187</v>
      </c>
    </row>
    <row r="405" spans="1:11" ht="15.75" customHeight="1">
      <c r="A405" s="139" t="s">
        <v>220</v>
      </c>
      <c r="B405" s="139" t="s">
        <v>686</v>
      </c>
      <c r="C405" s="139" t="s">
        <v>693</v>
      </c>
      <c r="E405" s="139" t="s">
        <v>187</v>
      </c>
      <c r="F405" s="139">
        <v>2027</v>
      </c>
      <c r="G405" s="139" t="s">
        <v>688</v>
      </c>
      <c r="H405" s="139">
        <v>13.721165926932001</v>
      </c>
      <c r="I405" s="139">
        <v>16.008026914754002</v>
      </c>
      <c r="J405" s="33" t="s">
        <v>642</v>
      </c>
      <c r="K405" s="33" t="s">
        <v>187</v>
      </c>
    </row>
    <row r="406" spans="1:11" ht="15.75" customHeight="1">
      <c r="A406" s="139" t="s">
        <v>220</v>
      </c>
      <c r="B406" s="139" t="s">
        <v>686</v>
      </c>
      <c r="C406" s="139" t="s">
        <v>693</v>
      </c>
      <c r="E406" s="139" t="s">
        <v>187</v>
      </c>
      <c r="F406" s="139">
        <v>2028</v>
      </c>
      <c r="G406" s="139" t="s">
        <v>688</v>
      </c>
      <c r="H406" s="139">
        <v>13.7436165455078</v>
      </c>
      <c r="I406" s="139">
        <v>16.034219303092431</v>
      </c>
      <c r="J406" s="33" t="s">
        <v>642</v>
      </c>
      <c r="K406" s="33" t="s">
        <v>187</v>
      </c>
    </row>
    <row r="407" spans="1:11" ht="15.75" customHeight="1">
      <c r="A407" s="139" t="s">
        <v>220</v>
      </c>
      <c r="B407" s="139" t="s">
        <v>686</v>
      </c>
      <c r="C407" s="139" t="s">
        <v>693</v>
      </c>
      <c r="E407" s="139" t="s">
        <v>187</v>
      </c>
      <c r="F407" s="139">
        <v>2029</v>
      </c>
      <c r="G407" s="139" t="s">
        <v>688</v>
      </c>
      <c r="H407" s="139">
        <v>13.7660671640835</v>
      </c>
      <c r="I407" s="139">
        <v>16.060411691430751</v>
      </c>
      <c r="J407" s="33" t="s">
        <v>642</v>
      </c>
      <c r="K407" s="33" t="s">
        <v>187</v>
      </c>
    </row>
    <row r="408" spans="1:11" ht="15.75" customHeight="1">
      <c r="A408" s="139" t="s">
        <v>220</v>
      </c>
      <c r="B408" s="139" t="s">
        <v>686</v>
      </c>
      <c r="C408" s="139" t="s">
        <v>693</v>
      </c>
      <c r="E408" s="139" t="s">
        <v>187</v>
      </c>
      <c r="F408" s="139">
        <v>2030</v>
      </c>
      <c r="G408" s="139" t="s">
        <v>688</v>
      </c>
      <c r="H408" s="139">
        <v>13.7885177826593</v>
      </c>
      <c r="I408" s="139">
        <v>16.086604079769181</v>
      </c>
      <c r="J408" s="33" t="s">
        <v>642</v>
      </c>
      <c r="K408" s="33" t="s">
        <v>187</v>
      </c>
    </row>
    <row r="409" spans="1:11" ht="15.75" customHeight="1">
      <c r="A409" s="139" t="s">
        <v>220</v>
      </c>
      <c r="B409" s="139" t="s">
        <v>686</v>
      </c>
      <c r="C409" s="139" t="s">
        <v>693</v>
      </c>
      <c r="E409" s="139" t="s">
        <v>187</v>
      </c>
      <c r="F409" s="139">
        <v>2031</v>
      </c>
      <c r="G409" s="139" t="s">
        <v>688</v>
      </c>
      <c r="H409" s="139">
        <v>13.856305971085201</v>
      </c>
      <c r="I409" s="139">
        <v>16.165690299599401</v>
      </c>
      <c r="J409" s="33" t="s">
        <v>642</v>
      </c>
      <c r="K409" s="33" t="s">
        <v>187</v>
      </c>
    </row>
    <row r="410" spans="1:11" ht="15.75" customHeight="1">
      <c r="A410" s="139" t="s">
        <v>220</v>
      </c>
      <c r="B410" s="139" t="s">
        <v>686</v>
      </c>
      <c r="C410" s="139" t="s">
        <v>693</v>
      </c>
      <c r="E410" s="139" t="s">
        <v>187</v>
      </c>
      <c r="F410" s="139">
        <v>2032</v>
      </c>
      <c r="G410" s="139" t="s">
        <v>688</v>
      </c>
      <c r="H410" s="139">
        <v>13.924094159511201</v>
      </c>
      <c r="I410" s="139">
        <v>16.244776519429731</v>
      </c>
      <c r="J410" s="33" t="s">
        <v>642</v>
      </c>
      <c r="K410" s="33" t="s">
        <v>187</v>
      </c>
    </row>
    <row r="411" spans="1:11" ht="15.75" customHeight="1">
      <c r="A411" s="139" t="s">
        <v>220</v>
      </c>
      <c r="B411" s="139" t="s">
        <v>686</v>
      </c>
      <c r="C411" s="139" t="s">
        <v>693</v>
      </c>
      <c r="E411" s="139" t="s">
        <v>187</v>
      </c>
      <c r="F411" s="139">
        <v>2033</v>
      </c>
      <c r="G411" s="139" t="s">
        <v>688</v>
      </c>
      <c r="H411" s="139">
        <v>13.9918823479371</v>
      </c>
      <c r="I411" s="139">
        <v>16.323862739259951</v>
      </c>
      <c r="J411" s="33" t="s">
        <v>642</v>
      </c>
      <c r="K411" s="33" t="s">
        <v>187</v>
      </c>
    </row>
    <row r="412" spans="1:11" ht="15.75" customHeight="1">
      <c r="A412" s="139" t="s">
        <v>220</v>
      </c>
      <c r="B412" s="139" t="s">
        <v>686</v>
      </c>
      <c r="C412" s="139" t="s">
        <v>693</v>
      </c>
      <c r="E412" s="139" t="s">
        <v>187</v>
      </c>
      <c r="F412" s="139">
        <v>2034</v>
      </c>
      <c r="G412" s="139" t="s">
        <v>688</v>
      </c>
      <c r="H412" s="139">
        <v>14.059670536363001</v>
      </c>
      <c r="I412" s="139">
        <v>16.402948959090171</v>
      </c>
      <c r="J412" s="33" t="s">
        <v>642</v>
      </c>
      <c r="K412" s="33" t="s">
        <v>187</v>
      </c>
    </row>
    <row r="413" spans="1:11" ht="15.75" customHeight="1">
      <c r="A413" s="139" t="s">
        <v>220</v>
      </c>
      <c r="B413" s="139" t="s">
        <v>686</v>
      </c>
      <c r="C413" s="139" t="s">
        <v>693</v>
      </c>
      <c r="E413" s="139" t="s">
        <v>187</v>
      </c>
      <c r="F413" s="139">
        <v>2035</v>
      </c>
      <c r="G413" s="139" t="s">
        <v>688</v>
      </c>
      <c r="H413" s="139">
        <v>14.127458724788999</v>
      </c>
      <c r="I413" s="139">
        <v>16.482035178920501</v>
      </c>
      <c r="J413" s="33" t="s">
        <v>642</v>
      </c>
      <c r="K413" s="33" t="s">
        <v>187</v>
      </c>
    </row>
    <row r="414" spans="1:11" ht="15.75" customHeight="1">
      <c r="A414" s="139" t="s">
        <v>220</v>
      </c>
      <c r="B414" s="139" t="s">
        <v>686</v>
      </c>
      <c r="C414" s="139" t="s">
        <v>693</v>
      </c>
      <c r="E414" s="139" t="s">
        <v>187</v>
      </c>
      <c r="F414" s="139">
        <v>2036</v>
      </c>
      <c r="G414" s="139" t="s">
        <v>688</v>
      </c>
      <c r="H414" s="139">
        <v>14.201083367144999</v>
      </c>
      <c r="I414" s="139">
        <v>16.567930595002501</v>
      </c>
      <c r="J414" s="33" t="s">
        <v>642</v>
      </c>
      <c r="K414" s="33" t="s">
        <v>187</v>
      </c>
    </row>
    <row r="415" spans="1:11" ht="15.75" customHeight="1">
      <c r="A415" s="139" t="s">
        <v>220</v>
      </c>
      <c r="B415" s="139" t="s">
        <v>686</v>
      </c>
      <c r="C415" s="139" t="s">
        <v>693</v>
      </c>
      <c r="E415" s="139" t="s">
        <v>187</v>
      </c>
      <c r="F415" s="139">
        <v>2037</v>
      </c>
      <c r="G415" s="139" t="s">
        <v>688</v>
      </c>
      <c r="H415" s="139">
        <v>14.274708009501101</v>
      </c>
      <c r="I415" s="139">
        <v>16.653826011084622</v>
      </c>
      <c r="J415" s="33" t="s">
        <v>642</v>
      </c>
      <c r="K415" s="33" t="s">
        <v>187</v>
      </c>
    </row>
    <row r="416" spans="1:11" ht="15.75" customHeight="1">
      <c r="A416" s="139" t="s">
        <v>220</v>
      </c>
      <c r="B416" s="139" t="s">
        <v>686</v>
      </c>
      <c r="C416" s="139" t="s">
        <v>693</v>
      </c>
      <c r="E416" s="139" t="s">
        <v>187</v>
      </c>
      <c r="F416" s="139">
        <v>2038</v>
      </c>
      <c r="G416" s="139" t="s">
        <v>688</v>
      </c>
      <c r="H416" s="139">
        <v>14.3483326518572</v>
      </c>
      <c r="I416" s="139">
        <v>16.739721427166739</v>
      </c>
      <c r="J416" s="33" t="s">
        <v>642</v>
      </c>
      <c r="K416" s="33" t="s">
        <v>187</v>
      </c>
    </row>
    <row r="417" spans="1:11" ht="15.75" customHeight="1">
      <c r="A417" s="139" t="s">
        <v>220</v>
      </c>
      <c r="B417" s="139" t="s">
        <v>686</v>
      </c>
      <c r="C417" s="139" t="s">
        <v>693</v>
      </c>
      <c r="E417" s="139" t="s">
        <v>187</v>
      </c>
      <c r="F417" s="139">
        <v>2039</v>
      </c>
      <c r="G417" s="139" t="s">
        <v>688</v>
      </c>
      <c r="H417" s="139">
        <v>14.4219572942133</v>
      </c>
      <c r="I417" s="139">
        <v>16.825616843248849</v>
      </c>
      <c r="J417" s="33" t="s">
        <v>642</v>
      </c>
      <c r="K417" s="33" t="s">
        <v>187</v>
      </c>
    </row>
    <row r="418" spans="1:11" ht="15.75" customHeight="1">
      <c r="A418" s="139" t="s">
        <v>220</v>
      </c>
      <c r="B418" s="139" t="s">
        <v>686</v>
      </c>
      <c r="C418" s="139" t="s">
        <v>693</v>
      </c>
      <c r="E418" s="139" t="s">
        <v>187</v>
      </c>
      <c r="F418" s="139">
        <v>2040</v>
      </c>
      <c r="G418" s="139" t="s">
        <v>688</v>
      </c>
      <c r="H418" s="139">
        <v>14.495581936569399</v>
      </c>
      <c r="I418" s="139">
        <v>16.911512259330969</v>
      </c>
      <c r="J418" s="33" t="s">
        <v>642</v>
      </c>
      <c r="K418" s="33" t="s">
        <v>187</v>
      </c>
    </row>
    <row r="419" spans="1:11" ht="15.75" customHeight="1">
      <c r="A419" s="139" t="s">
        <v>220</v>
      </c>
      <c r="B419" s="139" t="s">
        <v>686</v>
      </c>
      <c r="C419" s="139" t="s">
        <v>693</v>
      </c>
      <c r="E419" s="139" t="s">
        <v>187</v>
      </c>
      <c r="F419" s="139">
        <v>2041</v>
      </c>
      <c r="G419" s="139" t="s">
        <v>688</v>
      </c>
      <c r="H419" s="139">
        <v>14.570628516104501</v>
      </c>
      <c r="I419" s="139">
        <v>16.999066602121921</v>
      </c>
      <c r="J419" s="33" t="s">
        <v>642</v>
      </c>
      <c r="K419" s="33" t="s">
        <v>187</v>
      </c>
    </row>
    <row r="420" spans="1:11" ht="15.75" customHeight="1">
      <c r="A420" s="139" t="s">
        <v>220</v>
      </c>
      <c r="B420" s="139" t="s">
        <v>686</v>
      </c>
      <c r="C420" s="139" t="s">
        <v>693</v>
      </c>
      <c r="E420" s="139" t="s">
        <v>187</v>
      </c>
      <c r="F420" s="139">
        <v>2042</v>
      </c>
      <c r="G420" s="139" t="s">
        <v>688</v>
      </c>
      <c r="H420" s="139">
        <v>14.645675095639699</v>
      </c>
      <c r="I420" s="139">
        <v>17.08662094491298</v>
      </c>
      <c r="J420" s="33" t="s">
        <v>642</v>
      </c>
      <c r="K420" s="33" t="s">
        <v>187</v>
      </c>
    </row>
    <row r="421" spans="1:11" ht="15.75" customHeight="1">
      <c r="A421" s="139" t="s">
        <v>220</v>
      </c>
      <c r="B421" s="139" t="s">
        <v>686</v>
      </c>
      <c r="C421" s="139" t="s">
        <v>693</v>
      </c>
      <c r="E421" s="139" t="s">
        <v>187</v>
      </c>
      <c r="F421" s="139">
        <v>2043</v>
      </c>
      <c r="G421" s="139" t="s">
        <v>688</v>
      </c>
      <c r="H421" s="139">
        <v>14.7207216751749</v>
      </c>
      <c r="I421" s="139">
        <v>17.174175287704049</v>
      </c>
      <c r="J421" s="33" t="s">
        <v>642</v>
      </c>
      <c r="K421" s="33" t="s">
        <v>187</v>
      </c>
    </row>
    <row r="422" spans="1:11" ht="15.75" customHeight="1">
      <c r="A422" s="139" t="s">
        <v>220</v>
      </c>
      <c r="B422" s="139" t="s">
        <v>686</v>
      </c>
      <c r="C422" s="139" t="s">
        <v>693</v>
      </c>
      <c r="E422" s="139" t="s">
        <v>187</v>
      </c>
      <c r="F422" s="139">
        <v>2044</v>
      </c>
      <c r="G422" s="139" t="s">
        <v>688</v>
      </c>
      <c r="H422" s="139">
        <v>14.79576825471</v>
      </c>
      <c r="I422" s="139">
        <v>17.261729630495001</v>
      </c>
      <c r="J422" s="33" t="s">
        <v>642</v>
      </c>
      <c r="K422" s="33" t="s">
        <v>187</v>
      </c>
    </row>
    <row r="423" spans="1:11" ht="15.75" customHeight="1">
      <c r="A423" s="139" t="s">
        <v>220</v>
      </c>
      <c r="B423" s="139" t="s">
        <v>686</v>
      </c>
      <c r="C423" s="139" t="s">
        <v>693</v>
      </c>
      <c r="E423" s="139" t="s">
        <v>187</v>
      </c>
      <c r="F423" s="139">
        <v>2045</v>
      </c>
      <c r="G423" s="139" t="s">
        <v>688</v>
      </c>
      <c r="H423" s="139">
        <v>14.8708148342452</v>
      </c>
      <c r="I423" s="139">
        <v>17.34928397328607</v>
      </c>
      <c r="J423" s="33" t="s">
        <v>642</v>
      </c>
      <c r="K423" s="33" t="s">
        <v>187</v>
      </c>
    </row>
    <row r="424" spans="1:11" ht="15.75" customHeight="1">
      <c r="A424" s="139" t="s">
        <v>220</v>
      </c>
      <c r="B424" s="139" t="s">
        <v>686</v>
      </c>
      <c r="C424" s="139" t="s">
        <v>693</v>
      </c>
      <c r="E424" s="139" t="s">
        <v>187</v>
      </c>
      <c r="F424" s="139">
        <v>2046</v>
      </c>
      <c r="G424" s="139" t="s">
        <v>688</v>
      </c>
      <c r="H424" s="139">
        <v>14.9311951788182</v>
      </c>
      <c r="I424" s="139">
        <v>17.419727708621231</v>
      </c>
      <c r="J424" s="33" t="s">
        <v>642</v>
      </c>
      <c r="K424" s="33" t="s">
        <v>187</v>
      </c>
    </row>
    <row r="425" spans="1:11" ht="15.75" customHeight="1">
      <c r="A425" s="139" t="s">
        <v>220</v>
      </c>
      <c r="B425" s="139" t="s">
        <v>686</v>
      </c>
      <c r="C425" s="139" t="s">
        <v>693</v>
      </c>
      <c r="E425" s="139" t="s">
        <v>187</v>
      </c>
      <c r="F425" s="139">
        <v>2047</v>
      </c>
      <c r="G425" s="139" t="s">
        <v>688</v>
      </c>
      <c r="H425" s="139">
        <v>14.991575523391299</v>
      </c>
      <c r="I425" s="139">
        <v>17.49017144395652</v>
      </c>
      <c r="J425" s="33" t="s">
        <v>642</v>
      </c>
      <c r="K425" s="33" t="s">
        <v>187</v>
      </c>
    </row>
    <row r="426" spans="1:11" ht="15.75" customHeight="1">
      <c r="A426" s="139" t="s">
        <v>220</v>
      </c>
      <c r="B426" s="139" t="s">
        <v>686</v>
      </c>
      <c r="C426" s="139" t="s">
        <v>693</v>
      </c>
      <c r="E426" s="139" t="s">
        <v>187</v>
      </c>
      <c r="F426" s="139">
        <v>2048</v>
      </c>
      <c r="G426" s="139" t="s">
        <v>688</v>
      </c>
      <c r="H426" s="139">
        <v>15.051955867964301</v>
      </c>
      <c r="I426" s="139">
        <v>17.56061517929168</v>
      </c>
      <c r="J426" s="33" t="s">
        <v>642</v>
      </c>
      <c r="K426" s="33" t="s">
        <v>187</v>
      </c>
    </row>
    <row r="427" spans="1:11" ht="15.75" customHeight="1">
      <c r="A427" s="139" t="s">
        <v>220</v>
      </c>
      <c r="B427" s="139" t="s">
        <v>686</v>
      </c>
      <c r="C427" s="139" t="s">
        <v>693</v>
      </c>
      <c r="E427" s="139" t="s">
        <v>187</v>
      </c>
      <c r="F427" s="139">
        <v>2049</v>
      </c>
      <c r="G427" s="139" t="s">
        <v>688</v>
      </c>
      <c r="H427" s="139">
        <v>15.1123362125374</v>
      </c>
      <c r="I427" s="139">
        <v>17.631058914626969</v>
      </c>
      <c r="J427" s="33" t="s">
        <v>642</v>
      </c>
      <c r="K427" s="33" t="s">
        <v>187</v>
      </c>
    </row>
    <row r="428" spans="1:11" ht="15.75" customHeight="1">
      <c r="A428" s="139" t="s">
        <v>220</v>
      </c>
      <c r="B428" s="139" t="s">
        <v>686</v>
      </c>
      <c r="C428" s="139" t="s">
        <v>693</v>
      </c>
      <c r="E428" s="139" t="s">
        <v>187</v>
      </c>
      <c r="F428" s="139">
        <v>2050</v>
      </c>
      <c r="G428" s="139" t="s">
        <v>688</v>
      </c>
      <c r="H428" s="139">
        <v>15.1727165571104</v>
      </c>
      <c r="I428" s="139">
        <v>17.70150264996213</v>
      </c>
      <c r="J428" s="33" t="s">
        <v>642</v>
      </c>
      <c r="K428" s="33" t="s">
        <v>187</v>
      </c>
    </row>
    <row r="429" spans="1:11" ht="15.75" customHeight="1">
      <c r="A429" s="139" t="s">
        <v>220</v>
      </c>
      <c r="B429" s="139" t="s">
        <v>694</v>
      </c>
      <c r="C429" s="139" t="s">
        <v>695</v>
      </c>
      <c r="D429" s="139" t="s">
        <v>696</v>
      </c>
      <c r="E429" s="139" t="s">
        <v>187</v>
      </c>
      <c r="F429" s="139">
        <v>1990</v>
      </c>
      <c r="G429" s="139" t="s">
        <v>688</v>
      </c>
      <c r="H429" s="139">
        <v>0</v>
      </c>
      <c r="I429" s="139">
        <v>0</v>
      </c>
      <c r="J429" s="33" t="s">
        <v>697</v>
      </c>
      <c r="K429" s="33" t="s">
        <v>187</v>
      </c>
    </row>
    <row r="430" spans="1:11" ht="15.75" customHeight="1">
      <c r="A430" s="139" t="s">
        <v>220</v>
      </c>
      <c r="B430" s="139" t="s">
        <v>694</v>
      </c>
      <c r="C430" s="139" t="s">
        <v>695</v>
      </c>
      <c r="D430" s="139" t="s">
        <v>696</v>
      </c>
      <c r="E430" s="139" t="s">
        <v>187</v>
      </c>
      <c r="F430" s="139">
        <v>1990</v>
      </c>
      <c r="G430" s="139" t="s">
        <v>688</v>
      </c>
      <c r="H430" s="139">
        <v>5.6257825908745396</v>
      </c>
      <c r="I430" s="139">
        <v>6.5634130226869631</v>
      </c>
      <c r="J430" s="33" t="s">
        <v>697</v>
      </c>
      <c r="K430" s="33" t="s">
        <v>187</v>
      </c>
    </row>
    <row r="431" spans="1:11" ht="15.75" customHeight="1">
      <c r="A431" s="139" t="s">
        <v>220</v>
      </c>
      <c r="B431" s="139" t="s">
        <v>694</v>
      </c>
      <c r="C431" s="139" t="s">
        <v>695</v>
      </c>
      <c r="D431" s="139" t="s">
        <v>696</v>
      </c>
      <c r="E431" s="139" t="s">
        <v>187</v>
      </c>
      <c r="F431" s="139">
        <v>1991</v>
      </c>
      <c r="G431" s="139" t="s">
        <v>688</v>
      </c>
      <c r="H431" s="139">
        <v>0</v>
      </c>
      <c r="I431" s="139">
        <v>0</v>
      </c>
      <c r="J431" s="33" t="s">
        <v>697</v>
      </c>
      <c r="K431" s="33" t="s">
        <v>187</v>
      </c>
    </row>
    <row r="432" spans="1:11" ht="15.75" customHeight="1">
      <c r="A432" s="139" t="s">
        <v>220</v>
      </c>
      <c r="B432" s="139" t="s">
        <v>694</v>
      </c>
      <c r="C432" s="139" t="s">
        <v>695</v>
      </c>
      <c r="D432" s="139" t="s">
        <v>696</v>
      </c>
      <c r="E432" s="139" t="s">
        <v>187</v>
      </c>
      <c r="F432" s="139">
        <v>1991</v>
      </c>
      <c r="G432" s="139" t="s">
        <v>688</v>
      </c>
      <c r="H432" s="139">
        <v>5.8358534216085998</v>
      </c>
      <c r="I432" s="139">
        <v>6.8084956585433671</v>
      </c>
      <c r="J432" s="33" t="s">
        <v>697</v>
      </c>
      <c r="K432" s="33" t="s">
        <v>187</v>
      </c>
    </row>
    <row r="433" spans="1:11" ht="15.75" customHeight="1">
      <c r="A433" s="139" t="s">
        <v>220</v>
      </c>
      <c r="B433" s="139" t="s">
        <v>694</v>
      </c>
      <c r="C433" s="139" t="s">
        <v>695</v>
      </c>
      <c r="D433" s="139" t="s">
        <v>696</v>
      </c>
      <c r="E433" s="139" t="s">
        <v>187</v>
      </c>
      <c r="F433" s="139">
        <v>1992</v>
      </c>
      <c r="G433" s="139" t="s">
        <v>688</v>
      </c>
      <c r="H433" s="139">
        <v>0</v>
      </c>
      <c r="I433" s="139">
        <v>0</v>
      </c>
      <c r="J433" s="33" t="s">
        <v>697</v>
      </c>
      <c r="K433" s="33" t="s">
        <v>187</v>
      </c>
    </row>
    <row r="434" spans="1:11" ht="15.75" customHeight="1">
      <c r="A434" s="139" t="s">
        <v>220</v>
      </c>
      <c r="B434" s="139" t="s">
        <v>694</v>
      </c>
      <c r="C434" s="139" t="s">
        <v>695</v>
      </c>
      <c r="D434" s="139" t="s">
        <v>696</v>
      </c>
      <c r="E434" s="139" t="s">
        <v>187</v>
      </c>
      <c r="F434" s="139">
        <v>1992</v>
      </c>
      <c r="G434" s="139" t="s">
        <v>688</v>
      </c>
      <c r="H434" s="139">
        <v>6.1116569008781898</v>
      </c>
      <c r="I434" s="139">
        <v>7.1302663843578884</v>
      </c>
      <c r="J434" s="33" t="s">
        <v>697</v>
      </c>
      <c r="K434" s="33" t="s">
        <v>187</v>
      </c>
    </row>
    <row r="435" spans="1:11" ht="15.75" customHeight="1">
      <c r="A435" s="139" t="s">
        <v>220</v>
      </c>
      <c r="B435" s="139" t="s">
        <v>694</v>
      </c>
      <c r="C435" s="139" t="s">
        <v>695</v>
      </c>
      <c r="D435" s="139" t="s">
        <v>696</v>
      </c>
      <c r="E435" s="139" t="s">
        <v>187</v>
      </c>
      <c r="F435" s="139">
        <v>1993</v>
      </c>
      <c r="G435" s="139" t="s">
        <v>688</v>
      </c>
      <c r="H435" s="139">
        <v>0</v>
      </c>
      <c r="I435" s="139">
        <v>0</v>
      </c>
      <c r="J435" s="33" t="s">
        <v>697</v>
      </c>
      <c r="K435" s="33" t="s">
        <v>187</v>
      </c>
    </row>
    <row r="436" spans="1:11" ht="15.75" customHeight="1">
      <c r="A436" s="139" t="s">
        <v>220</v>
      </c>
      <c r="B436" s="139" t="s">
        <v>694</v>
      </c>
      <c r="C436" s="139" t="s">
        <v>695</v>
      </c>
      <c r="D436" s="139" t="s">
        <v>696</v>
      </c>
      <c r="E436" s="139" t="s">
        <v>187</v>
      </c>
      <c r="F436" s="139">
        <v>1993</v>
      </c>
      <c r="G436" s="139" t="s">
        <v>688</v>
      </c>
      <c r="H436" s="139">
        <v>5.5126267472827797</v>
      </c>
      <c r="I436" s="139">
        <v>6.4313978718299101</v>
      </c>
      <c r="J436" s="33" t="s">
        <v>697</v>
      </c>
      <c r="K436" s="33" t="s">
        <v>187</v>
      </c>
    </row>
    <row r="437" spans="1:11" ht="15.75" customHeight="1">
      <c r="A437" s="139" t="s">
        <v>220</v>
      </c>
      <c r="B437" s="139" t="s">
        <v>694</v>
      </c>
      <c r="C437" s="139" t="s">
        <v>695</v>
      </c>
      <c r="D437" s="139" t="s">
        <v>696</v>
      </c>
      <c r="E437" s="139" t="s">
        <v>187</v>
      </c>
      <c r="F437" s="139">
        <v>1994</v>
      </c>
      <c r="G437" s="139" t="s">
        <v>688</v>
      </c>
      <c r="H437" s="139">
        <v>0</v>
      </c>
      <c r="I437" s="139">
        <v>0</v>
      </c>
      <c r="J437" s="33" t="s">
        <v>697</v>
      </c>
      <c r="K437" s="33" t="s">
        <v>187</v>
      </c>
    </row>
    <row r="438" spans="1:11" ht="15.75" customHeight="1">
      <c r="A438" s="139" t="s">
        <v>220</v>
      </c>
      <c r="B438" s="139" t="s">
        <v>694</v>
      </c>
      <c r="C438" s="139" t="s">
        <v>695</v>
      </c>
      <c r="D438" s="139" t="s">
        <v>696</v>
      </c>
      <c r="E438" s="139" t="s">
        <v>187</v>
      </c>
      <c r="F438" s="139">
        <v>1994</v>
      </c>
      <c r="G438" s="139" t="s">
        <v>688</v>
      </c>
      <c r="H438" s="139">
        <v>5.33931055064338</v>
      </c>
      <c r="I438" s="139">
        <v>6.2291956424172774</v>
      </c>
      <c r="J438" s="33" t="s">
        <v>697</v>
      </c>
      <c r="K438" s="33" t="s">
        <v>187</v>
      </c>
    </row>
    <row r="439" spans="1:11" ht="15.75" customHeight="1">
      <c r="A439" s="139" t="s">
        <v>220</v>
      </c>
      <c r="B439" s="139" t="s">
        <v>694</v>
      </c>
      <c r="C439" s="139" t="s">
        <v>695</v>
      </c>
      <c r="D439" s="139" t="s">
        <v>696</v>
      </c>
      <c r="E439" s="139" t="s">
        <v>187</v>
      </c>
      <c r="F439" s="139">
        <v>1995</v>
      </c>
      <c r="G439" s="139" t="s">
        <v>688</v>
      </c>
      <c r="H439" s="139">
        <v>0</v>
      </c>
      <c r="I439" s="139">
        <v>0</v>
      </c>
      <c r="J439" s="33" t="s">
        <v>697</v>
      </c>
      <c r="K439" s="33" t="s">
        <v>187</v>
      </c>
    </row>
    <row r="440" spans="1:11" ht="15.75" customHeight="1">
      <c r="A440" s="139" t="s">
        <v>220</v>
      </c>
      <c r="B440" s="139" t="s">
        <v>694</v>
      </c>
      <c r="C440" s="139" t="s">
        <v>695</v>
      </c>
      <c r="D440" s="139" t="s">
        <v>696</v>
      </c>
      <c r="E440" s="139" t="s">
        <v>187</v>
      </c>
      <c r="F440" s="139">
        <v>1995</v>
      </c>
      <c r="G440" s="139" t="s">
        <v>688</v>
      </c>
      <c r="H440" s="139">
        <v>5.3955287517630097</v>
      </c>
      <c r="I440" s="139">
        <v>6.2947835437235113</v>
      </c>
      <c r="J440" s="33" t="s">
        <v>697</v>
      </c>
      <c r="K440" s="33" t="s">
        <v>187</v>
      </c>
    </row>
    <row r="441" spans="1:11" ht="15.75" customHeight="1">
      <c r="A441" s="139" t="s">
        <v>220</v>
      </c>
      <c r="B441" s="139" t="s">
        <v>694</v>
      </c>
      <c r="C441" s="139" t="s">
        <v>695</v>
      </c>
      <c r="D441" s="139" t="s">
        <v>696</v>
      </c>
      <c r="E441" s="139" t="s">
        <v>187</v>
      </c>
      <c r="F441" s="139">
        <v>1996</v>
      </c>
      <c r="G441" s="139" t="s">
        <v>688</v>
      </c>
      <c r="H441" s="139">
        <v>0</v>
      </c>
      <c r="I441" s="139">
        <v>0</v>
      </c>
      <c r="J441" s="33" t="s">
        <v>697</v>
      </c>
      <c r="K441" s="33" t="s">
        <v>187</v>
      </c>
    </row>
    <row r="442" spans="1:11" ht="15.75" customHeight="1">
      <c r="A442" s="139" t="s">
        <v>220</v>
      </c>
      <c r="B442" s="139" t="s">
        <v>694</v>
      </c>
      <c r="C442" s="139" t="s">
        <v>695</v>
      </c>
      <c r="D442" s="139" t="s">
        <v>696</v>
      </c>
      <c r="E442" s="139" t="s">
        <v>187</v>
      </c>
      <c r="F442" s="139">
        <v>1996</v>
      </c>
      <c r="G442" s="139" t="s">
        <v>688</v>
      </c>
      <c r="H442" s="139">
        <v>5.5837578329737401</v>
      </c>
      <c r="I442" s="139">
        <v>6.5143841384693637</v>
      </c>
      <c r="J442" s="33" t="s">
        <v>697</v>
      </c>
      <c r="K442" s="33" t="s">
        <v>187</v>
      </c>
    </row>
    <row r="443" spans="1:11" ht="15.75" customHeight="1">
      <c r="A443" s="139" t="s">
        <v>220</v>
      </c>
      <c r="B443" s="139" t="s">
        <v>694</v>
      </c>
      <c r="C443" s="139" t="s">
        <v>695</v>
      </c>
      <c r="D443" s="139" t="s">
        <v>696</v>
      </c>
      <c r="E443" s="139" t="s">
        <v>187</v>
      </c>
      <c r="F443" s="139">
        <v>1997</v>
      </c>
      <c r="G443" s="139" t="s">
        <v>688</v>
      </c>
      <c r="H443" s="139">
        <v>0</v>
      </c>
      <c r="I443" s="139">
        <v>0</v>
      </c>
      <c r="J443" s="33" t="s">
        <v>697</v>
      </c>
      <c r="K443" s="33" t="s">
        <v>187</v>
      </c>
    </row>
    <row r="444" spans="1:11" ht="15.75" customHeight="1">
      <c r="A444" s="139" t="s">
        <v>220</v>
      </c>
      <c r="B444" s="139" t="s">
        <v>694</v>
      </c>
      <c r="C444" s="139" t="s">
        <v>695</v>
      </c>
      <c r="D444" s="139" t="s">
        <v>696</v>
      </c>
      <c r="E444" s="139" t="s">
        <v>187</v>
      </c>
      <c r="F444" s="139">
        <v>1997</v>
      </c>
      <c r="G444" s="139" t="s">
        <v>688</v>
      </c>
      <c r="H444" s="139">
        <v>4.8176570219569097</v>
      </c>
      <c r="I444" s="139">
        <v>5.6205998589497286</v>
      </c>
      <c r="J444" s="33" t="s">
        <v>697</v>
      </c>
      <c r="K444" s="33" t="s">
        <v>187</v>
      </c>
    </row>
    <row r="445" spans="1:11" ht="15.75" customHeight="1">
      <c r="A445" s="139" t="s">
        <v>220</v>
      </c>
      <c r="B445" s="139" t="s">
        <v>694</v>
      </c>
      <c r="C445" s="139" t="s">
        <v>695</v>
      </c>
      <c r="D445" s="139" t="s">
        <v>696</v>
      </c>
      <c r="E445" s="139" t="s">
        <v>187</v>
      </c>
      <c r="F445" s="139">
        <v>1998</v>
      </c>
      <c r="G445" s="139" t="s">
        <v>688</v>
      </c>
      <c r="H445" s="139">
        <v>0</v>
      </c>
      <c r="I445" s="139">
        <v>0</v>
      </c>
      <c r="J445" s="33" t="s">
        <v>697</v>
      </c>
      <c r="K445" s="33" t="s">
        <v>187</v>
      </c>
    </row>
    <row r="446" spans="1:11" ht="15.75" customHeight="1">
      <c r="A446" s="139" t="s">
        <v>220</v>
      </c>
      <c r="B446" s="139" t="s">
        <v>694</v>
      </c>
      <c r="C446" s="139" t="s">
        <v>695</v>
      </c>
      <c r="D446" s="139" t="s">
        <v>696</v>
      </c>
      <c r="E446" s="139" t="s">
        <v>187</v>
      </c>
      <c r="F446" s="139">
        <v>1998</v>
      </c>
      <c r="G446" s="139" t="s">
        <v>688</v>
      </c>
      <c r="H446" s="139">
        <v>4.3042571463494603</v>
      </c>
      <c r="I446" s="139">
        <v>5.021633337407704</v>
      </c>
      <c r="J446" s="33" t="s">
        <v>697</v>
      </c>
      <c r="K446" s="33" t="s">
        <v>187</v>
      </c>
    </row>
    <row r="447" spans="1:11" ht="15.75" customHeight="1">
      <c r="A447" s="139" t="s">
        <v>220</v>
      </c>
      <c r="B447" s="139" t="s">
        <v>694</v>
      </c>
      <c r="C447" s="139" t="s">
        <v>695</v>
      </c>
      <c r="D447" s="139" t="s">
        <v>696</v>
      </c>
      <c r="E447" s="139" t="s">
        <v>187</v>
      </c>
      <c r="F447" s="139">
        <v>1999</v>
      </c>
      <c r="G447" s="139" t="s">
        <v>688</v>
      </c>
      <c r="H447" s="139">
        <v>0</v>
      </c>
      <c r="I447" s="139">
        <v>0</v>
      </c>
      <c r="J447" s="33" t="s">
        <v>697</v>
      </c>
      <c r="K447" s="33" t="s">
        <v>187</v>
      </c>
    </row>
    <row r="448" spans="1:11" ht="15.75" customHeight="1">
      <c r="A448" s="139" t="s">
        <v>220</v>
      </c>
      <c r="B448" s="139" t="s">
        <v>694</v>
      </c>
      <c r="C448" s="139" t="s">
        <v>695</v>
      </c>
      <c r="D448" s="139" t="s">
        <v>696</v>
      </c>
      <c r="E448" s="139" t="s">
        <v>187</v>
      </c>
      <c r="F448" s="139">
        <v>1999</v>
      </c>
      <c r="G448" s="139" t="s">
        <v>688</v>
      </c>
      <c r="H448" s="139">
        <v>4.4055137776595998</v>
      </c>
      <c r="I448" s="139">
        <v>5.1397660739362001</v>
      </c>
      <c r="J448" s="33" t="s">
        <v>697</v>
      </c>
      <c r="K448" s="33" t="s">
        <v>187</v>
      </c>
    </row>
    <row r="449" spans="1:11" ht="15.75" customHeight="1">
      <c r="A449" s="139" t="s">
        <v>220</v>
      </c>
      <c r="B449" s="139" t="s">
        <v>694</v>
      </c>
      <c r="C449" s="139" t="s">
        <v>695</v>
      </c>
      <c r="D449" s="139" t="s">
        <v>696</v>
      </c>
      <c r="E449" s="139" t="s">
        <v>187</v>
      </c>
      <c r="F449" s="139">
        <v>2000</v>
      </c>
      <c r="G449" s="139" t="s">
        <v>688</v>
      </c>
      <c r="H449" s="139">
        <v>0</v>
      </c>
      <c r="I449" s="139">
        <v>0</v>
      </c>
      <c r="J449" s="33" t="s">
        <v>697</v>
      </c>
      <c r="K449" s="33" t="s">
        <v>187</v>
      </c>
    </row>
    <row r="450" spans="1:11" ht="15.75" customHeight="1">
      <c r="A450" s="139" t="s">
        <v>220</v>
      </c>
      <c r="B450" s="139" t="s">
        <v>694</v>
      </c>
      <c r="C450" s="139" t="s">
        <v>695</v>
      </c>
      <c r="D450" s="139" t="s">
        <v>696</v>
      </c>
      <c r="E450" s="139" t="s">
        <v>187</v>
      </c>
      <c r="F450" s="139">
        <v>2000</v>
      </c>
      <c r="G450" s="139" t="s">
        <v>688</v>
      </c>
      <c r="H450" s="139">
        <v>4.6654373702483003</v>
      </c>
      <c r="I450" s="139">
        <v>5.4430102652896837</v>
      </c>
      <c r="J450" s="33" t="s">
        <v>697</v>
      </c>
      <c r="K450" s="33" t="s">
        <v>187</v>
      </c>
    </row>
    <row r="451" spans="1:11" ht="15.75" customHeight="1">
      <c r="A451" s="139" t="s">
        <v>220</v>
      </c>
      <c r="B451" s="139" t="s">
        <v>694</v>
      </c>
      <c r="C451" s="139" t="s">
        <v>695</v>
      </c>
      <c r="D451" s="139" t="s">
        <v>696</v>
      </c>
      <c r="E451" s="139" t="s">
        <v>187</v>
      </c>
      <c r="F451" s="139">
        <v>2001</v>
      </c>
      <c r="G451" s="139" t="s">
        <v>688</v>
      </c>
      <c r="H451" s="139">
        <v>2.3440467949652499E-2</v>
      </c>
      <c r="I451" s="139">
        <v>2.7347212607927919E-2</v>
      </c>
      <c r="J451" s="33" t="s">
        <v>697</v>
      </c>
      <c r="K451" s="33" t="s">
        <v>187</v>
      </c>
    </row>
    <row r="452" spans="1:11" ht="15.75" customHeight="1">
      <c r="A452" s="139" t="s">
        <v>220</v>
      </c>
      <c r="B452" s="139" t="s">
        <v>694</v>
      </c>
      <c r="C452" s="139" t="s">
        <v>695</v>
      </c>
      <c r="D452" s="139" t="s">
        <v>696</v>
      </c>
      <c r="E452" s="139" t="s">
        <v>187</v>
      </c>
      <c r="F452" s="139">
        <v>2001</v>
      </c>
      <c r="G452" s="139" t="s">
        <v>688</v>
      </c>
      <c r="H452" s="139">
        <v>4.1149003964537796</v>
      </c>
      <c r="I452" s="139">
        <v>4.8007171291960766</v>
      </c>
      <c r="J452" s="33" t="s">
        <v>697</v>
      </c>
      <c r="K452" s="33" t="s">
        <v>187</v>
      </c>
    </row>
    <row r="453" spans="1:11" ht="15.75" customHeight="1">
      <c r="A453" s="139" t="s">
        <v>220</v>
      </c>
      <c r="B453" s="139" t="s">
        <v>694</v>
      </c>
      <c r="C453" s="139" t="s">
        <v>695</v>
      </c>
      <c r="D453" s="139" t="s">
        <v>696</v>
      </c>
      <c r="E453" s="139" t="s">
        <v>187</v>
      </c>
      <c r="F453" s="139">
        <v>2002</v>
      </c>
      <c r="G453" s="139" t="s">
        <v>688</v>
      </c>
      <c r="H453" s="139">
        <v>4.7551902587548801E-2</v>
      </c>
      <c r="I453" s="139">
        <v>5.5477219685473603E-2</v>
      </c>
      <c r="J453" s="33" t="s">
        <v>697</v>
      </c>
      <c r="K453" s="33" t="s">
        <v>187</v>
      </c>
    </row>
    <row r="454" spans="1:11" ht="15.75" customHeight="1">
      <c r="A454" s="139" t="s">
        <v>220</v>
      </c>
      <c r="B454" s="139" t="s">
        <v>694</v>
      </c>
      <c r="C454" s="139" t="s">
        <v>695</v>
      </c>
      <c r="D454" s="139" t="s">
        <v>696</v>
      </c>
      <c r="E454" s="139" t="s">
        <v>187</v>
      </c>
      <c r="F454" s="139">
        <v>2002</v>
      </c>
      <c r="G454" s="139" t="s">
        <v>688</v>
      </c>
      <c r="H454" s="139">
        <v>4.1424108383460299</v>
      </c>
      <c r="I454" s="139">
        <v>4.832812644737035</v>
      </c>
      <c r="J454" s="33" t="s">
        <v>697</v>
      </c>
      <c r="K454" s="33" t="s">
        <v>187</v>
      </c>
    </row>
    <row r="455" spans="1:11" ht="15.75" customHeight="1">
      <c r="A455" s="139" t="s">
        <v>220</v>
      </c>
      <c r="B455" s="139" t="s">
        <v>694</v>
      </c>
      <c r="C455" s="139" t="s">
        <v>695</v>
      </c>
      <c r="D455" s="139" t="s">
        <v>696</v>
      </c>
      <c r="E455" s="139" t="s">
        <v>187</v>
      </c>
      <c r="F455" s="139">
        <v>2003</v>
      </c>
      <c r="G455" s="139" t="s">
        <v>688</v>
      </c>
      <c r="H455" s="139">
        <v>7.3821992061530506E-2</v>
      </c>
      <c r="I455" s="139">
        <v>8.6125657405118933E-2</v>
      </c>
      <c r="J455" s="33" t="s">
        <v>697</v>
      </c>
      <c r="K455" s="33" t="s">
        <v>187</v>
      </c>
    </row>
    <row r="456" spans="1:11" ht="15.75" customHeight="1">
      <c r="A456" s="139" t="s">
        <v>220</v>
      </c>
      <c r="B456" s="139" t="s">
        <v>694</v>
      </c>
      <c r="C456" s="139" t="s">
        <v>695</v>
      </c>
      <c r="D456" s="139" t="s">
        <v>696</v>
      </c>
      <c r="E456" s="139" t="s">
        <v>187</v>
      </c>
      <c r="F456" s="139">
        <v>2003</v>
      </c>
      <c r="G456" s="139" t="s">
        <v>688</v>
      </c>
      <c r="H456" s="139">
        <v>4.2547795453623696</v>
      </c>
      <c r="I456" s="139">
        <v>4.9639094695894306</v>
      </c>
      <c r="J456" s="33" t="s">
        <v>697</v>
      </c>
      <c r="K456" s="33" t="s">
        <v>187</v>
      </c>
    </row>
    <row r="457" spans="1:11" ht="15.75" customHeight="1">
      <c r="A457" s="139" t="s">
        <v>220</v>
      </c>
      <c r="B457" s="139" t="s">
        <v>694</v>
      </c>
      <c r="C457" s="139" t="s">
        <v>695</v>
      </c>
      <c r="D457" s="139" t="s">
        <v>696</v>
      </c>
      <c r="E457" s="139" t="s">
        <v>187</v>
      </c>
      <c r="F457" s="139">
        <v>2004</v>
      </c>
      <c r="G457" s="139" t="s">
        <v>688</v>
      </c>
      <c r="H457" s="139">
        <v>0.101876277809477</v>
      </c>
      <c r="I457" s="139">
        <v>0.11885565744438981</v>
      </c>
      <c r="J457" s="33" t="s">
        <v>697</v>
      </c>
      <c r="K457" s="33" t="s">
        <v>187</v>
      </c>
    </row>
    <row r="458" spans="1:11" ht="15.75" customHeight="1">
      <c r="A458" s="139" t="s">
        <v>220</v>
      </c>
      <c r="B458" s="139" t="s">
        <v>694</v>
      </c>
      <c r="C458" s="139" t="s">
        <v>695</v>
      </c>
      <c r="D458" s="139" t="s">
        <v>696</v>
      </c>
      <c r="E458" s="139" t="s">
        <v>187</v>
      </c>
      <c r="F458" s="139">
        <v>2004</v>
      </c>
      <c r="G458" s="139" t="s">
        <v>688</v>
      </c>
      <c r="H458" s="139">
        <v>4.3701628017308396</v>
      </c>
      <c r="I458" s="139">
        <v>5.0985232686859803</v>
      </c>
      <c r="J458" s="33" t="s">
        <v>697</v>
      </c>
      <c r="K458" s="33" t="s">
        <v>187</v>
      </c>
    </row>
    <row r="459" spans="1:11" ht="15.75" customHeight="1">
      <c r="A459" s="139" t="s">
        <v>220</v>
      </c>
      <c r="B459" s="139" t="s">
        <v>694</v>
      </c>
      <c r="C459" s="139" t="s">
        <v>695</v>
      </c>
      <c r="D459" s="139" t="s">
        <v>696</v>
      </c>
      <c r="E459" s="139" t="s">
        <v>187</v>
      </c>
      <c r="F459" s="139">
        <v>2005</v>
      </c>
      <c r="G459" s="139" t="s">
        <v>688</v>
      </c>
      <c r="H459" s="139">
        <v>0.13108657380698499</v>
      </c>
      <c r="I459" s="139">
        <v>0.15293433610814919</v>
      </c>
      <c r="J459" s="33" t="s">
        <v>697</v>
      </c>
      <c r="K459" s="33" t="s">
        <v>187</v>
      </c>
    </row>
    <row r="460" spans="1:11" ht="15.75" customHeight="1">
      <c r="A460" s="139" t="s">
        <v>220</v>
      </c>
      <c r="B460" s="139" t="s">
        <v>694</v>
      </c>
      <c r="C460" s="139" t="s">
        <v>695</v>
      </c>
      <c r="D460" s="139" t="s">
        <v>696</v>
      </c>
      <c r="E460" s="139" t="s">
        <v>187</v>
      </c>
      <c r="F460" s="139">
        <v>2005</v>
      </c>
      <c r="G460" s="139" t="s">
        <v>688</v>
      </c>
      <c r="H460" s="139">
        <v>4.4639469822814997</v>
      </c>
      <c r="I460" s="139">
        <v>5.2079381459950831</v>
      </c>
      <c r="J460" s="33" t="s">
        <v>697</v>
      </c>
      <c r="K460" s="33" t="s">
        <v>187</v>
      </c>
    </row>
    <row r="461" spans="1:11" ht="15.75" customHeight="1">
      <c r="A461" s="139" t="s">
        <v>220</v>
      </c>
      <c r="B461" s="139" t="s">
        <v>694</v>
      </c>
      <c r="C461" s="139" t="s">
        <v>695</v>
      </c>
      <c r="D461" s="139" t="s">
        <v>696</v>
      </c>
      <c r="E461" s="139" t="s">
        <v>187</v>
      </c>
      <c r="F461" s="139">
        <v>2006</v>
      </c>
      <c r="G461" s="139" t="s">
        <v>688</v>
      </c>
      <c r="H461" s="139">
        <v>0.17118296926125201</v>
      </c>
      <c r="I461" s="139">
        <v>0.19971346413812741</v>
      </c>
      <c r="J461" s="33" t="s">
        <v>697</v>
      </c>
      <c r="K461" s="33" t="s">
        <v>187</v>
      </c>
    </row>
    <row r="462" spans="1:11" ht="15.75" customHeight="1">
      <c r="A462" s="139" t="s">
        <v>220</v>
      </c>
      <c r="B462" s="139" t="s">
        <v>694</v>
      </c>
      <c r="C462" s="139" t="s">
        <v>695</v>
      </c>
      <c r="D462" s="139" t="s">
        <v>696</v>
      </c>
      <c r="E462" s="139" t="s">
        <v>187</v>
      </c>
      <c r="F462" s="139">
        <v>2006</v>
      </c>
      <c r="G462" s="139" t="s">
        <v>688</v>
      </c>
      <c r="H462" s="139">
        <v>4.0478624435640898</v>
      </c>
      <c r="I462" s="139">
        <v>4.7225061841581049</v>
      </c>
      <c r="J462" s="33" t="s">
        <v>697</v>
      </c>
      <c r="K462" s="33" t="s">
        <v>187</v>
      </c>
    </row>
    <row r="463" spans="1:11" ht="15.75" customHeight="1">
      <c r="A463" s="139" t="s">
        <v>220</v>
      </c>
      <c r="B463" s="139" t="s">
        <v>694</v>
      </c>
      <c r="C463" s="139" t="s">
        <v>695</v>
      </c>
      <c r="D463" s="139" t="s">
        <v>696</v>
      </c>
      <c r="E463" s="139" t="s">
        <v>187</v>
      </c>
      <c r="F463" s="139">
        <v>2007</v>
      </c>
      <c r="G463" s="139" t="s">
        <v>688</v>
      </c>
      <c r="H463" s="139">
        <v>0.23680439419964799</v>
      </c>
      <c r="I463" s="139">
        <v>0.27627179323292272</v>
      </c>
      <c r="J463" s="33" t="s">
        <v>697</v>
      </c>
      <c r="K463" s="33" t="s">
        <v>187</v>
      </c>
    </row>
    <row r="464" spans="1:11" ht="15.75" customHeight="1">
      <c r="A464" s="139" t="s">
        <v>220</v>
      </c>
      <c r="B464" s="139" t="s">
        <v>694</v>
      </c>
      <c r="C464" s="139" t="s">
        <v>695</v>
      </c>
      <c r="D464" s="139" t="s">
        <v>696</v>
      </c>
      <c r="E464" s="139" t="s">
        <v>187</v>
      </c>
      <c r="F464" s="139">
        <v>2007</v>
      </c>
      <c r="G464" s="139" t="s">
        <v>688</v>
      </c>
      <c r="H464" s="139">
        <v>4.2584474488010802</v>
      </c>
      <c r="I464" s="139">
        <v>4.9681886902679269</v>
      </c>
      <c r="J464" s="33" t="s">
        <v>697</v>
      </c>
      <c r="K464" s="33" t="s">
        <v>187</v>
      </c>
    </row>
    <row r="465" spans="1:11" ht="15.75" customHeight="1">
      <c r="A465" s="139" t="s">
        <v>220</v>
      </c>
      <c r="B465" s="139" t="s">
        <v>694</v>
      </c>
      <c r="C465" s="139" t="s">
        <v>695</v>
      </c>
      <c r="D465" s="139" t="s">
        <v>696</v>
      </c>
      <c r="E465" s="139" t="s">
        <v>187</v>
      </c>
      <c r="F465" s="139">
        <v>2008</v>
      </c>
      <c r="G465" s="139" t="s">
        <v>688</v>
      </c>
      <c r="H465" s="139">
        <v>0.31259090822971403</v>
      </c>
      <c r="I465" s="139">
        <v>0.3646893929346664</v>
      </c>
      <c r="J465" s="33" t="s">
        <v>697</v>
      </c>
      <c r="K465" s="33" t="s">
        <v>187</v>
      </c>
    </row>
    <row r="466" spans="1:11" ht="15.75" customHeight="1">
      <c r="A466" s="139" t="s">
        <v>220</v>
      </c>
      <c r="B466" s="139" t="s">
        <v>694</v>
      </c>
      <c r="C466" s="139" t="s">
        <v>695</v>
      </c>
      <c r="D466" s="139" t="s">
        <v>696</v>
      </c>
      <c r="E466" s="139" t="s">
        <v>187</v>
      </c>
      <c r="F466" s="139">
        <v>2008</v>
      </c>
      <c r="G466" s="139" t="s">
        <v>688</v>
      </c>
      <c r="H466" s="139">
        <v>4.5081383527272401</v>
      </c>
      <c r="I466" s="139">
        <v>5.259494744848447</v>
      </c>
      <c r="J466" s="33" t="s">
        <v>697</v>
      </c>
      <c r="K466" s="33" t="s">
        <v>187</v>
      </c>
    </row>
    <row r="467" spans="1:11" ht="15.75" customHeight="1">
      <c r="A467" s="139" t="s">
        <v>220</v>
      </c>
      <c r="B467" s="139" t="s">
        <v>694</v>
      </c>
      <c r="C467" s="139" t="s">
        <v>695</v>
      </c>
      <c r="D467" s="139" t="s">
        <v>696</v>
      </c>
      <c r="E467" s="139" t="s">
        <v>187</v>
      </c>
      <c r="F467" s="139">
        <v>2009</v>
      </c>
      <c r="G467" s="139" t="s">
        <v>688</v>
      </c>
      <c r="H467" s="139">
        <v>0.37901180108121602</v>
      </c>
      <c r="I467" s="139">
        <v>0.44218043459475198</v>
      </c>
      <c r="J467" s="33" t="s">
        <v>697</v>
      </c>
      <c r="K467" s="33" t="s">
        <v>187</v>
      </c>
    </row>
    <row r="468" spans="1:11" ht="15.75" customHeight="1">
      <c r="A468" s="139" t="s">
        <v>220</v>
      </c>
      <c r="B468" s="139" t="s">
        <v>694</v>
      </c>
      <c r="C468" s="139" t="s">
        <v>695</v>
      </c>
      <c r="D468" s="139" t="s">
        <v>696</v>
      </c>
      <c r="E468" s="139" t="s">
        <v>187</v>
      </c>
      <c r="F468" s="139">
        <v>2009</v>
      </c>
      <c r="G468" s="139" t="s">
        <v>688</v>
      </c>
      <c r="H468" s="139">
        <v>4.5389287957853597</v>
      </c>
      <c r="I468" s="139">
        <v>5.2954169284162544</v>
      </c>
      <c r="J468" s="33" t="s">
        <v>697</v>
      </c>
      <c r="K468" s="33" t="s">
        <v>187</v>
      </c>
    </row>
    <row r="469" spans="1:11" ht="15.75" customHeight="1">
      <c r="A469" s="139" t="s">
        <v>220</v>
      </c>
      <c r="B469" s="139" t="s">
        <v>694</v>
      </c>
      <c r="C469" s="139" t="s">
        <v>695</v>
      </c>
      <c r="D469" s="139" t="s">
        <v>696</v>
      </c>
      <c r="E469" s="139" t="s">
        <v>187</v>
      </c>
      <c r="F469" s="139">
        <v>2010</v>
      </c>
      <c r="G469" s="139" t="s">
        <v>688</v>
      </c>
      <c r="H469" s="139">
        <v>0.41530366160007398</v>
      </c>
      <c r="I469" s="139">
        <v>0.48452093853341971</v>
      </c>
      <c r="J469" s="33" t="s">
        <v>697</v>
      </c>
      <c r="K469" s="33" t="s">
        <v>187</v>
      </c>
    </row>
    <row r="470" spans="1:11" ht="15.75" customHeight="1">
      <c r="A470" s="139" t="s">
        <v>220</v>
      </c>
      <c r="B470" s="139" t="s">
        <v>694</v>
      </c>
      <c r="C470" s="139" t="s">
        <v>695</v>
      </c>
      <c r="D470" s="139" t="s">
        <v>696</v>
      </c>
      <c r="E470" s="139" t="s">
        <v>187</v>
      </c>
      <c r="F470" s="139">
        <v>2010</v>
      </c>
      <c r="G470" s="139" t="s">
        <v>688</v>
      </c>
      <c r="H470" s="139">
        <v>4.2326710119679403</v>
      </c>
      <c r="I470" s="139">
        <v>4.9381161806292644</v>
      </c>
      <c r="J470" s="33" t="s">
        <v>697</v>
      </c>
      <c r="K470" s="33" t="s">
        <v>187</v>
      </c>
    </row>
    <row r="471" spans="1:11" ht="15.75" customHeight="1">
      <c r="A471" s="139" t="s">
        <v>220</v>
      </c>
      <c r="B471" s="139" t="s">
        <v>694</v>
      </c>
      <c r="C471" s="139" t="s">
        <v>695</v>
      </c>
      <c r="D471" s="139" t="s">
        <v>696</v>
      </c>
      <c r="E471" s="139" t="s">
        <v>187</v>
      </c>
      <c r="F471" s="139">
        <v>2011</v>
      </c>
      <c r="G471" s="139" t="s">
        <v>688</v>
      </c>
      <c r="H471" s="139">
        <v>0.437488030855953</v>
      </c>
      <c r="I471" s="139">
        <v>0.51040270266527854</v>
      </c>
      <c r="J471" s="33" t="s">
        <v>697</v>
      </c>
      <c r="K471" s="33" t="s">
        <v>187</v>
      </c>
    </row>
    <row r="472" spans="1:11" ht="15.75" customHeight="1">
      <c r="A472" s="139" t="s">
        <v>220</v>
      </c>
      <c r="B472" s="139" t="s">
        <v>694</v>
      </c>
      <c r="C472" s="139" t="s">
        <v>695</v>
      </c>
      <c r="D472" s="139" t="s">
        <v>696</v>
      </c>
      <c r="E472" s="139" t="s">
        <v>187</v>
      </c>
      <c r="F472" s="139">
        <v>2011</v>
      </c>
      <c r="G472" s="139" t="s">
        <v>688</v>
      </c>
      <c r="H472" s="139">
        <v>4.2877406133685501</v>
      </c>
      <c r="I472" s="139">
        <v>5.0023640489299757</v>
      </c>
      <c r="J472" s="33" t="s">
        <v>697</v>
      </c>
      <c r="K472" s="33" t="s">
        <v>187</v>
      </c>
    </row>
    <row r="473" spans="1:11" ht="15.75" customHeight="1">
      <c r="A473" s="139" t="s">
        <v>220</v>
      </c>
      <c r="B473" s="139" t="s">
        <v>694</v>
      </c>
      <c r="C473" s="139" t="s">
        <v>695</v>
      </c>
      <c r="D473" s="139" t="s">
        <v>696</v>
      </c>
      <c r="E473" s="139" t="s">
        <v>187</v>
      </c>
      <c r="F473" s="139">
        <v>2012</v>
      </c>
      <c r="G473" s="139" t="s">
        <v>688</v>
      </c>
      <c r="H473" s="139">
        <v>0.427859816307608</v>
      </c>
      <c r="I473" s="139">
        <v>0.49916978569220938</v>
      </c>
      <c r="J473" s="33" t="s">
        <v>697</v>
      </c>
      <c r="K473" s="33" t="s">
        <v>187</v>
      </c>
    </row>
    <row r="474" spans="1:11" ht="15.75" customHeight="1">
      <c r="A474" s="139" t="s">
        <v>220</v>
      </c>
      <c r="B474" s="139" t="s">
        <v>694</v>
      </c>
      <c r="C474" s="139" t="s">
        <v>695</v>
      </c>
      <c r="D474" s="139" t="s">
        <v>696</v>
      </c>
      <c r="E474" s="139" t="s">
        <v>187</v>
      </c>
      <c r="F474" s="139">
        <v>2012</v>
      </c>
      <c r="G474" s="139" t="s">
        <v>688</v>
      </c>
      <c r="H474" s="139">
        <v>4.04355843778169</v>
      </c>
      <c r="I474" s="139">
        <v>4.7174848440786388</v>
      </c>
      <c r="J474" s="33" t="s">
        <v>697</v>
      </c>
      <c r="K474" s="33" t="s">
        <v>187</v>
      </c>
    </row>
    <row r="475" spans="1:11" ht="15.75" customHeight="1">
      <c r="A475" s="139" t="s">
        <v>220</v>
      </c>
      <c r="B475" s="139" t="s">
        <v>694</v>
      </c>
      <c r="C475" s="139" t="s">
        <v>695</v>
      </c>
      <c r="D475" s="139" t="s">
        <v>696</v>
      </c>
      <c r="E475" s="139" t="s">
        <v>187</v>
      </c>
      <c r="F475" s="139">
        <v>2013</v>
      </c>
      <c r="G475" s="139" t="s">
        <v>688</v>
      </c>
      <c r="H475" s="139">
        <v>0.56387223501427397</v>
      </c>
      <c r="I475" s="139">
        <v>0.6578509408499863</v>
      </c>
      <c r="J475" s="33" t="s">
        <v>697</v>
      </c>
      <c r="K475" s="33" t="s">
        <v>187</v>
      </c>
    </row>
    <row r="476" spans="1:11" ht="15.75" customHeight="1">
      <c r="A476" s="139" t="s">
        <v>220</v>
      </c>
      <c r="B476" s="139" t="s">
        <v>694</v>
      </c>
      <c r="C476" s="139" t="s">
        <v>695</v>
      </c>
      <c r="D476" s="139" t="s">
        <v>696</v>
      </c>
      <c r="E476" s="139" t="s">
        <v>187</v>
      </c>
      <c r="F476" s="139">
        <v>2013</v>
      </c>
      <c r="G476" s="139" t="s">
        <v>688</v>
      </c>
      <c r="H476" s="139">
        <v>5.1510956224909004</v>
      </c>
      <c r="I476" s="139">
        <v>6.0096115595727184</v>
      </c>
      <c r="J476" s="33" t="s">
        <v>697</v>
      </c>
      <c r="K476" s="33" t="s">
        <v>187</v>
      </c>
    </row>
    <row r="477" spans="1:11" ht="15.75" customHeight="1">
      <c r="A477" s="139" t="s">
        <v>220</v>
      </c>
      <c r="B477" s="139" t="s">
        <v>694</v>
      </c>
      <c r="C477" s="139" t="s">
        <v>695</v>
      </c>
      <c r="D477" s="139" t="s">
        <v>696</v>
      </c>
      <c r="E477" s="139" t="s">
        <v>187</v>
      </c>
      <c r="F477" s="139">
        <v>2014</v>
      </c>
      <c r="G477" s="139" t="s">
        <v>688</v>
      </c>
      <c r="H477" s="139">
        <v>0.59276949943951396</v>
      </c>
      <c r="I477" s="139">
        <v>0.6915644160127663</v>
      </c>
      <c r="J477" s="33" t="s">
        <v>697</v>
      </c>
      <c r="K477" s="33" t="s">
        <v>187</v>
      </c>
    </row>
    <row r="478" spans="1:11" ht="15.75" customHeight="1">
      <c r="A478" s="139" t="s">
        <v>220</v>
      </c>
      <c r="B478" s="139" t="s">
        <v>694</v>
      </c>
      <c r="C478" s="139" t="s">
        <v>695</v>
      </c>
      <c r="D478" s="139" t="s">
        <v>696</v>
      </c>
      <c r="E478" s="139" t="s">
        <v>187</v>
      </c>
      <c r="F478" s="139">
        <v>2014</v>
      </c>
      <c r="G478" s="139" t="s">
        <v>688</v>
      </c>
      <c r="H478" s="139">
        <v>5.2457538576967702</v>
      </c>
      <c r="I478" s="139">
        <v>6.120046167312899</v>
      </c>
      <c r="J478" s="33" t="s">
        <v>697</v>
      </c>
      <c r="K478" s="33" t="s">
        <v>187</v>
      </c>
    </row>
    <row r="479" spans="1:11" ht="15.75" customHeight="1">
      <c r="A479" s="139" t="s">
        <v>220</v>
      </c>
      <c r="B479" s="139" t="s">
        <v>694</v>
      </c>
      <c r="C479" s="139" t="s">
        <v>695</v>
      </c>
      <c r="D479" s="139" t="s">
        <v>696</v>
      </c>
      <c r="E479" s="139" t="s">
        <v>187</v>
      </c>
      <c r="F479" s="139">
        <v>2015</v>
      </c>
      <c r="G479" s="139" t="s">
        <v>688</v>
      </c>
      <c r="H479" s="139">
        <v>0.50273983213807805</v>
      </c>
      <c r="I479" s="139">
        <v>0.58652980416109113</v>
      </c>
      <c r="J479" s="33" t="s">
        <v>697</v>
      </c>
      <c r="K479" s="33" t="s">
        <v>187</v>
      </c>
    </row>
    <row r="480" spans="1:11" ht="15.75" customHeight="1">
      <c r="A480" s="139" t="s">
        <v>220</v>
      </c>
      <c r="B480" s="139" t="s">
        <v>694</v>
      </c>
      <c r="C480" s="139" t="s">
        <v>695</v>
      </c>
      <c r="D480" s="139" t="s">
        <v>696</v>
      </c>
      <c r="E480" s="139" t="s">
        <v>187</v>
      </c>
      <c r="F480" s="139">
        <v>2015</v>
      </c>
      <c r="G480" s="139" t="s">
        <v>688</v>
      </c>
      <c r="H480" s="139">
        <v>4.3183749038732397</v>
      </c>
      <c r="I480" s="139">
        <v>5.0381040545187803</v>
      </c>
      <c r="J480" s="33" t="s">
        <v>697</v>
      </c>
      <c r="K480" s="33" t="s">
        <v>187</v>
      </c>
    </row>
    <row r="481" spans="1:11" ht="15.75" customHeight="1">
      <c r="A481" s="139" t="s">
        <v>220</v>
      </c>
      <c r="B481" s="139" t="s">
        <v>694</v>
      </c>
      <c r="C481" s="139" t="s">
        <v>695</v>
      </c>
      <c r="D481" s="139" t="s">
        <v>696</v>
      </c>
      <c r="E481" s="139" t="s">
        <v>187</v>
      </c>
      <c r="F481" s="139">
        <v>2016</v>
      </c>
      <c r="G481" s="139" t="s">
        <v>688</v>
      </c>
      <c r="H481" s="139">
        <v>0.46148133667500602</v>
      </c>
      <c r="I481" s="139">
        <v>0.53839489278750707</v>
      </c>
      <c r="J481" s="33" t="s">
        <v>697</v>
      </c>
      <c r="K481" s="33" t="s">
        <v>187</v>
      </c>
    </row>
    <row r="482" spans="1:11" ht="15.75" customHeight="1">
      <c r="A482" s="139" t="s">
        <v>220</v>
      </c>
      <c r="B482" s="139" t="s">
        <v>694</v>
      </c>
      <c r="C482" s="139" t="s">
        <v>695</v>
      </c>
      <c r="D482" s="139" t="s">
        <v>696</v>
      </c>
      <c r="E482" s="139" t="s">
        <v>187</v>
      </c>
      <c r="F482" s="139">
        <v>2016</v>
      </c>
      <c r="G482" s="139" t="s">
        <v>688</v>
      </c>
      <c r="H482" s="139">
        <v>3.88905924928636</v>
      </c>
      <c r="I482" s="139">
        <v>4.537235790834087</v>
      </c>
      <c r="J482" s="33" t="s">
        <v>697</v>
      </c>
      <c r="K482" s="33" t="s">
        <v>187</v>
      </c>
    </row>
    <row r="483" spans="1:11" ht="15.75" customHeight="1">
      <c r="A483" s="139" t="s">
        <v>220</v>
      </c>
      <c r="B483" s="139" t="s">
        <v>694</v>
      </c>
      <c r="C483" s="139" t="s">
        <v>695</v>
      </c>
      <c r="D483" s="139" t="s">
        <v>696</v>
      </c>
      <c r="E483" s="139" t="s">
        <v>187</v>
      </c>
      <c r="F483" s="139">
        <v>2017</v>
      </c>
      <c r="G483" s="139" t="s">
        <v>688</v>
      </c>
      <c r="H483" s="139">
        <v>0.46538766526525999</v>
      </c>
      <c r="I483" s="139">
        <v>0.54295227614280339</v>
      </c>
      <c r="J483" s="33" t="s">
        <v>697</v>
      </c>
      <c r="K483" s="33" t="s">
        <v>187</v>
      </c>
    </row>
    <row r="484" spans="1:11" ht="15.75" customHeight="1">
      <c r="A484" s="139" t="s">
        <v>220</v>
      </c>
      <c r="B484" s="139" t="s">
        <v>694</v>
      </c>
      <c r="C484" s="139" t="s">
        <v>695</v>
      </c>
      <c r="D484" s="139" t="s">
        <v>696</v>
      </c>
      <c r="E484" s="139" t="s">
        <v>187</v>
      </c>
      <c r="F484" s="139">
        <v>2017</v>
      </c>
      <c r="G484" s="139" t="s">
        <v>688</v>
      </c>
      <c r="H484" s="139">
        <v>3.8476950365024098</v>
      </c>
      <c r="I484" s="139">
        <v>4.4889775425861451</v>
      </c>
      <c r="J484" s="33" t="s">
        <v>697</v>
      </c>
      <c r="K484" s="33" t="s">
        <v>187</v>
      </c>
    </row>
    <row r="485" spans="1:11" ht="15.75" customHeight="1">
      <c r="A485" s="139" t="s">
        <v>220</v>
      </c>
      <c r="B485" s="139" t="s">
        <v>694</v>
      </c>
      <c r="C485" s="139" t="s">
        <v>695</v>
      </c>
      <c r="D485" s="139" t="s">
        <v>696</v>
      </c>
      <c r="E485" s="139" t="s">
        <v>187</v>
      </c>
      <c r="F485" s="139">
        <v>2018</v>
      </c>
      <c r="G485" s="139" t="s">
        <v>688</v>
      </c>
      <c r="H485" s="139">
        <v>0.46929399385551301</v>
      </c>
      <c r="I485" s="139">
        <v>0.5475096594980986</v>
      </c>
      <c r="J485" s="33" t="s">
        <v>697</v>
      </c>
      <c r="K485" s="33" t="s">
        <v>187</v>
      </c>
    </row>
    <row r="486" spans="1:11" ht="15.75" customHeight="1">
      <c r="A486" s="139" t="s">
        <v>220</v>
      </c>
      <c r="B486" s="139" t="s">
        <v>694</v>
      </c>
      <c r="C486" s="139" t="s">
        <v>695</v>
      </c>
      <c r="D486" s="139" t="s">
        <v>696</v>
      </c>
      <c r="E486" s="139" t="s">
        <v>187</v>
      </c>
      <c r="F486" s="139">
        <v>2018</v>
      </c>
      <c r="G486" s="139" t="s">
        <v>688</v>
      </c>
      <c r="H486" s="139">
        <v>3.8063308237184699</v>
      </c>
      <c r="I486" s="139">
        <v>4.4407192943382148</v>
      </c>
      <c r="J486" s="33" t="s">
        <v>697</v>
      </c>
      <c r="K486" s="33" t="s">
        <v>187</v>
      </c>
    </row>
    <row r="487" spans="1:11" ht="15.75" customHeight="1">
      <c r="A487" s="139" t="s">
        <v>220</v>
      </c>
      <c r="B487" s="139" t="s">
        <v>694</v>
      </c>
      <c r="C487" s="139" t="s">
        <v>695</v>
      </c>
      <c r="D487" s="139" t="s">
        <v>696</v>
      </c>
      <c r="E487" s="139" t="s">
        <v>187</v>
      </c>
      <c r="F487" s="139">
        <v>2019</v>
      </c>
      <c r="G487" s="139" t="s">
        <v>688</v>
      </c>
      <c r="H487" s="139">
        <v>0.47320032244576699</v>
      </c>
      <c r="I487" s="139">
        <v>0.55206704285339481</v>
      </c>
      <c r="J487" s="33" t="s">
        <v>697</v>
      </c>
      <c r="K487" s="33" t="s">
        <v>187</v>
      </c>
    </row>
    <row r="488" spans="1:11" ht="15.75" customHeight="1">
      <c r="A488" s="139" t="s">
        <v>220</v>
      </c>
      <c r="B488" s="139" t="s">
        <v>694</v>
      </c>
      <c r="C488" s="139" t="s">
        <v>695</v>
      </c>
      <c r="D488" s="139" t="s">
        <v>696</v>
      </c>
      <c r="E488" s="139" t="s">
        <v>187</v>
      </c>
      <c r="F488" s="139">
        <v>2019</v>
      </c>
      <c r="G488" s="139" t="s">
        <v>688</v>
      </c>
      <c r="H488" s="139">
        <v>3.7649666109345201</v>
      </c>
      <c r="I488" s="139">
        <v>4.3924610460902738</v>
      </c>
      <c r="J488" s="33" t="s">
        <v>697</v>
      </c>
      <c r="K488" s="33" t="s">
        <v>187</v>
      </c>
    </row>
    <row r="489" spans="1:11" ht="15.75" customHeight="1">
      <c r="A489" s="139" t="s">
        <v>220</v>
      </c>
      <c r="B489" s="139" t="s">
        <v>694</v>
      </c>
      <c r="C489" s="139" t="s">
        <v>695</v>
      </c>
      <c r="D489" s="139" t="s">
        <v>696</v>
      </c>
      <c r="E489" s="139" t="s">
        <v>187</v>
      </c>
      <c r="F489" s="139">
        <v>2020</v>
      </c>
      <c r="G489" s="139" t="s">
        <v>688</v>
      </c>
      <c r="H489" s="139">
        <v>0.47710665103602101</v>
      </c>
      <c r="I489" s="139">
        <v>0.55662442620869124</v>
      </c>
      <c r="J489" s="33" t="s">
        <v>697</v>
      </c>
      <c r="K489" s="33" t="s">
        <v>187</v>
      </c>
    </row>
    <row r="490" spans="1:11" ht="15.75" customHeight="1">
      <c r="A490" s="139" t="s">
        <v>220</v>
      </c>
      <c r="B490" s="139" t="s">
        <v>694</v>
      </c>
      <c r="C490" s="139" t="s">
        <v>695</v>
      </c>
      <c r="D490" s="139" t="s">
        <v>696</v>
      </c>
      <c r="E490" s="139" t="s">
        <v>187</v>
      </c>
      <c r="F490" s="139">
        <v>2020</v>
      </c>
      <c r="G490" s="139" t="s">
        <v>688</v>
      </c>
      <c r="H490" s="139">
        <v>3.7236023981505801</v>
      </c>
      <c r="I490" s="139">
        <v>4.3442027978423434</v>
      </c>
      <c r="J490" s="33" t="s">
        <v>697</v>
      </c>
      <c r="K490" s="33" t="s">
        <v>187</v>
      </c>
    </row>
    <row r="491" spans="1:11" ht="15.75" customHeight="1">
      <c r="A491" s="139" t="s">
        <v>220</v>
      </c>
      <c r="B491" s="139" t="s">
        <v>694</v>
      </c>
      <c r="C491" s="139" t="s">
        <v>695</v>
      </c>
      <c r="D491" s="139" t="s">
        <v>696</v>
      </c>
      <c r="E491" s="139" t="s">
        <v>187</v>
      </c>
      <c r="F491" s="139">
        <v>2021</v>
      </c>
      <c r="G491" s="139" t="s">
        <v>688</v>
      </c>
      <c r="H491" s="139">
        <v>0.48505842855328801</v>
      </c>
      <c r="I491" s="139">
        <v>0.5659014999788361</v>
      </c>
      <c r="J491" s="33" t="s">
        <v>697</v>
      </c>
      <c r="K491" s="33" t="s">
        <v>187</v>
      </c>
    </row>
    <row r="492" spans="1:11" ht="15.75" customHeight="1">
      <c r="A492" s="139" t="s">
        <v>220</v>
      </c>
      <c r="B492" s="139" t="s">
        <v>694</v>
      </c>
      <c r="C492" s="139" t="s">
        <v>695</v>
      </c>
      <c r="D492" s="139" t="s">
        <v>696</v>
      </c>
      <c r="E492" s="139" t="s">
        <v>187</v>
      </c>
      <c r="F492" s="139">
        <v>2021</v>
      </c>
      <c r="G492" s="139" t="s">
        <v>688</v>
      </c>
      <c r="H492" s="139">
        <v>3.77432046365618</v>
      </c>
      <c r="I492" s="139">
        <v>4.4033738742655437</v>
      </c>
      <c r="J492" s="33" t="s">
        <v>697</v>
      </c>
      <c r="K492" s="33" t="s">
        <v>187</v>
      </c>
    </row>
    <row r="493" spans="1:11" ht="15.75" customHeight="1">
      <c r="A493" s="139" t="s">
        <v>220</v>
      </c>
      <c r="B493" s="139" t="s">
        <v>694</v>
      </c>
      <c r="C493" s="139" t="s">
        <v>695</v>
      </c>
      <c r="D493" s="139" t="s">
        <v>696</v>
      </c>
      <c r="E493" s="139" t="s">
        <v>187</v>
      </c>
      <c r="F493" s="139">
        <v>2022</v>
      </c>
      <c r="G493" s="139" t="s">
        <v>688</v>
      </c>
      <c r="H493" s="139">
        <v>0.49301020607055501</v>
      </c>
      <c r="I493" s="139">
        <v>0.57517857374898085</v>
      </c>
      <c r="J493" s="33" t="s">
        <v>697</v>
      </c>
      <c r="K493" s="33" t="s">
        <v>187</v>
      </c>
    </row>
    <row r="494" spans="1:11" ht="15.75" customHeight="1">
      <c r="A494" s="139" t="s">
        <v>220</v>
      </c>
      <c r="B494" s="139" t="s">
        <v>694</v>
      </c>
      <c r="C494" s="139" t="s">
        <v>695</v>
      </c>
      <c r="D494" s="139" t="s">
        <v>696</v>
      </c>
      <c r="E494" s="139" t="s">
        <v>187</v>
      </c>
      <c r="F494" s="139">
        <v>2022</v>
      </c>
      <c r="G494" s="139" t="s">
        <v>688</v>
      </c>
      <c r="H494" s="139">
        <v>3.8250385291617799</v>
      </c>
      <c r="I494" s="139">
        <v>4.4625449506887431</v>
      </c>
      <c r="J494" s="33" t="s">
        <v>697</v>
      </c>
      <c r="K494" s="33" t="s">
        <v>187</v>
      </c>
    </row>
    <row r="495" spans="1:11" ht="15.75" customHeight="1">
      <c r="A495" s="139" t="s">
        <v>220</v>
      </c>
      <c r="B495" s="139" t="s">
        <v>694</v>
      </c>
      <c r="C495" s="139" t="s">
        <v>695</v>
      </c>
      <c r="D495" s="139" t="s">
        <v>696</v>
      </c>
      <c r="E495" s="139" t="s">
        <v>187</v>
      </c>
      <c r="F495" s="139">
        <v>2023</v>
      </c>
      <c r="G495" s="139" t="s">
        <v>688</v>
      </c>
      <c r="H495" s="139">
        <v>0.50096198358782196</v>
      </c>
      <c r="I495" s="139">
        <v>0.58445564751912571</v>
      </c>
      <c r="J495" s="33" t="s">
        <v>697</v>
      </c>
      <c r="K495" s="33" t="s">
        <v>187</v>
      </c>
    </row>
    <row r="496" spans="1:11" ht="15.75" customHeight="1">
      <c r="A496" s="139" t="s">
        <v>220</v>
      </c>
      <c r="B496" s="139" t="s">
        <v>694</v>
      </c>
      <c r="C496" s="139" t="s">
        <v>695</v>
      </c>
      <c r="D496" s="139" t="s">
        <v>696</v>
      </c>
      <c r="E496" s="139" t="s">
        <v>187</v>
      </c>
      <c r="F496" s="139">
        <v>2023</v>
      </c>
      <c r="G496" s="139" t="s">
        <v>688</v>
      </c>
      <c r="H496" s="139">
        <v>3.8757565946673802</v>
      </c>
      <c r="I496" s="139">
        <v>4.5217160271119434</v>
      </c>
      <c r="J496" s="33" t="s">
        <v>697</v>
      </c>
      <c r="K496" s="33" t="s">
        <v>187</v>
      </c>
    </row>
    <row r="497" spans="1:11" ht="15.75" customHeight="1">
      <c r="A497" s="139" t="s">
        <v>220</v>
      </c>
      <c r="B497" s="139" t="s">
        <v>694</v>
      </c>
      <c r="C497" s="139" t="s">
        <v>695</v>
      </c>
      <c r="D497" s="139" t="s">
        <v>696</v>
      </c>
      <c r="E497" s="139" t="s">
        <v>187</v>
      </c>
      <c r="F497" s="139">
        <v>2024</v>
      </c>
      <c r="G497" s="139" t="s">
        <v>688</v>
      </c>
      <c r="H497" s="139">
        <v>0.50891376110508901</v>
      </c>
      <c r="I497" s="139">
        <v>0.59373272128927057</v>
      </c>
      <c r="J497" s="33" t="s">
        <v>697</v>
      </c>
      <c r="K497" s="33" t="s">
        <v>187</v>
      </c>
    </row>
    <row r="498" spans="1:11" ht="15.75" customHeight="1">
      <c r="A498" s="139" t="s">
        <v>220</v>
      </c>
      <c r="B498" s="139" t="s">
        <v>694</v>
      </c>
      <c r="C498" s="139" t="s">
        <v>695</v>
      </c>
      <c r="D498" s="139" t="s">
        <v>696</v>
      </c>
      <c r="E498" s="139" t="s">
        <v>187</v>
      </c>
      <c r="F498" s="139">
        <v>2024</v>
      </c>
      <c r="G498" s="139" t="s">
        <v>688</v>
      </c>
      <c r="H498" s="139">
        <v>3.9264746601729801</v>
      </c>
      <c r="I498" s="139">
        <v>4.5808871035351437</v>
      </c>
      <c r="J498" s="33" t="s">
        <v>697</v>
      </c>
      <c r="K498" s="33" t="s">
        <v>187</v>
      </c>
    </row>
    <row r="499" spans="1:11" ht="15.75" customHeight="1">
      <c r="A499" s="139" t="s">
        <v>220</v>
      </c>
      <c r="B499" s="139" t="s">
        <v>694</v>
      </c>
      <c r="C499" s="139" t="s">
        <v>695</v>
      </c>
      <c r="D499" s="139" t="s">
        <v>696</v>
      </c>
      <c r="E499" s="139" t="s">
        <v>187</v>
      </c>
      <c r="F499" s="139">
        <v>2025</v>
      </c>
      <c r="G499" s="139" t="s">
        <v>688</v>
      </c>
      <c r="H499" s="139">
        <v>0.51686553862235596</v>
      </c>
      <c r="I499" s="139">
        <v>0.60300979505941532</v>
      </c>
      <c r="J499" s="33" t="s">
        <v>697</v>
      </c>
      <c r="K499" s="33" t="s">
        <v>187</v>
      </c>
    </row>
    <row r="500" spans="1:11" ht="15.75" customHeight="1">
      <c r="A500" s="139" t="s">
        <v>220</v>
      </c>
      <c r="B500" s="139" t="s">
        <v>694</v>
      </c>
      <c r="C500" s="139" t="s">
        <v>695</v>
      </c>
      <c r="D500" s="139" t="s">
        <v>696</v>
      </c>
      <c r="E500" s="139" t="s">
        <v>187</v>
      </c>
      <c r="F500" s="139">
        <v>2025</v>
      </c>
      <c r="G500" s="139" t="s">
        <v>688</v>
      </c>
      <c r="H500" s="139">
        <v>3.9771927256785702</v>
      </c>
      <c r="I500" s="139">
        <v>4.6400581799583316</v>
      </c>
      <c r="J500" s="33" t="s">
        <v>697</v>
      </c>
      <c r="K500" s="33" t="s">
        <v>187</v>
      </c>
    </row>
    <row r="501" spans="1:11" ht="15.75" customHeight="1">
      <c r="A501" s="139" t="s">
        <v>220</v>
      </c>
      <c r="B501" s="139" t="s">
        <v>694</v>
      </c>
      <c r="C501" s="139" t="s">
        <v>695</v>
      </c>
      <c r="D501" s="139" t="s">
        <v>696</v>
      </c>
      <c r="E501" s="139" t="s">
        <v>187</v>
      </c>
      <c r="F501" s="139">
        <v>2026</v>
      </c>
      <c r="G501" s="139" t="s">
        <v>688</v>
      </c>
      <c r="H501" s="139">
        <v>0.52481731613962301</v>
      </c>
      <c r="I501" s="139">
        <v>0.61228686882956018</v>
      </c>
      <c r="J501" s="33" t="s">
        <v>697</v>
      </c>
      <c r="K501" s="33" t="s">
        <v>187</v>
      </c>
    </row>
    <row r="502" spans="1:11" ht="15.75" customHeight="1">
      <c r="A502" s="139" t="s">
        <v>220</v>
      </c>
      <c r="B502" s="139" t="s">
        <v>694</v>
      </c>
      <c r="C502" s="139" t="s">
        <v>695</v>
      </c>
      <c r="D502" s="139" t="s">
        <v>696</v>
      </c>
      <c r="E502" s="139" t="s">
        <v>187</v>
      </c>
      <c r="F502" s="139">
        <v>2026</v>
      </c>
      <c r="G502" s="139" t="s">
        <v>688</v>
      </c>
      <c r="H502" s="139">
        <v>4.0313648685715799</v>
      </c>
      <c r="I502" s="139">
        <v>4.7032590133335104</v>
      </c>
      <c r="J502" s="33" t="s">
        <v>697</v>
      </c>
      <c r="K502" s="33" t="s">
        <v>187</v>
      </c>
    </row>
    <row r="503" spans="1:11" ht="15.75" customHeight="1">
      <c r="A503" s="139" t="s">
        <v>220</v>
      </c>
      <c r="B503" s="139" t="s">
        <v>694</v>
      </c>
      <c r="C503" s="139" t="s">
        <v>695</v>
      </c>
      <c r="D503" s="139" t="s">
        <v>696</v>
      </c>
      <c r="E503" s="139" t="s">
        <v>187</v>
      </c>
      <c r="F503" s="139">
        <v>2027</v>
      </c>
      <c r="G503" s="139" t="s">
        <v>688</v>
      </c>
      <c r="H503" s="139">
        <v>0.53276909365688996</v>
      </c>
      <c r="I503" s="139">
        <v>0.62156394259970504</v>
      </c>
      <c r="J503" s="33" t="s">
        <v>697</v>
      </c>
      <c r="K503" s="33" t="s">
        <v>187</v>
      </c>
    </row>
    <row r="504" spans="1:11" ht="15.75" customHeight="1">
      <c r="A504" s="139" t="s">
        <v>220</v>
      </c>
      <c r="B504" s="139" t="s">
        <v>694</v>
      </c>
      <c r="C504" s="139" t="s">
        <v>695</v>
      </c>
      <c r="D504" s="139" t="s">
        <v>696</v>
      </c>
      <c r="E504" s="139" t="s">
        <v>187</v>
      </c>
      <c r="F504" s="139">
        <v>2027</v>
      </c>
      <c r="G504" s="139" t="s">
        <v>688</v>
      </c>
      <c r="H504" s="139">
        <v>4.0855370114645897</v>
      </c>
      <c r="I504" s="139">
        <v>4.7664598467086883</v>
      </c>
      <c r="J504" s="33" t="s">
        <v>697</v>
      </c>
      <c r="K504" s="33" t="s">
        <v>187</v>
      </c>
    </row>
    <row r="505" spans="1:11" ht="15.75" customHeight="1">
      <c r="A505" s="139" t="s">
        <v>220</v>
      </c>
      <c r="B505" s="139" t="s">
        <v>694</v>
      </c>
      <c r="C505" s="139" t="s">
        <v>695</v>
      </c>
      <c r="D505" s="139" t="s">
        <v>696</v>
      </c>
      <c r="E505" s="139" t="s">
        <v>187</v>
      </c>
      <c r="F505" s="139">
        <v>2028</v>
      </c>
      <c r="G505" s="139" t="s">
        <v>688</v>
      </c>
      <c r="H505" s="139">
        <v>0.54072087117415701</v>
      </c>
      <c r="I505" s="139">
        <v>0.63084101636984991</v>
      </c>
      <c r="J505" s="33" t="s">
        <v>697</v>
      </c>
      <c r="K505" s="33" t="s">
        <v>187</v>
      </c>
    </row>
    <row r="506" spans="1:11" ht="15.75" customHeight="1">
      <c r="A506" s="139" t="s">
        <v>220</v>
      </c>
      <c r="B506" s="139" t="s">
        <v>694</v>
      </c>
      <c r="C506" s="139" t="s">
        <v>695</v>
      </c>
      <c r="D506" s="139" t="s">
        <v>696</v>
      </c>
      <c r="E506" s="139" t="s">
        <v>187</v>
      </c>
      <c r="F506" s="139">
        <v>2028</v>
      </c>
      <c r="G506" s="139" t="s">
        <v>688</v>
      </c>
      <c r="H506" s="139">
        <v>4.1397091543576003</v>
      </c>
      <c r="I506" s="139">
        <v>4.8296606800838671</v>
      </c>
      <c r="J506" s="33" t="s">
        <v>697</v>
      </c>
      <c r="K506" s="33" t="s">
        <v>187</v>
      </c>
    </row>
    <row r="507" spans="1:11" ht="15.75" customHeight="1">
      <c r="A507" s="139" t="s">
        <v>220</v>
      </c>
      <c r="B507" s="139" t="s">
        <v>694</v>
      </c>
      <c r="C507" s="139" t="s">
        <v>695</v>
      </c>
      <c r="D507" s="139" t="s">
        <v>696</v>
      </c>
      <c r="E507" s="139" t="s">
        <v>187</v>
      </c>
      <c r="F507" s="139">
        <v>2029</v>
      </c>
      <c r="G507" s="139" t="s">
        <v>688</v>
      </c>
      <c r="H507" s="139">
        <v>0.54867264869142396</v>
      </c>
      <c r="I507" s="139">
        <v>0.64011809013999466</v>
      </c>
      <c r="J507" s="33" t="s">
        <v>697</v>
      </c>
      <c r="K507" s="33" t="s">
        <v>187</v>
      </c>
    </row>
    <row r="508" spans="1:11" ht="15.75" customHeight="1">
      <c r="A508" s="139" t="s">
        <v>220</v>
      </c>
      <c r="B508" s="139" t="s">
        <v>694</v>
      </c>
      <c r="C508" s="139" t="s">
        <v>695</v>
      </c>
      <c r="D508" s="139" t="s">
        <v>696</v>
      </c>
      <c r="E508" s="139" t="s">
        <v>187</v>
      </c>
      <c r="F508" s="139">
        <v>2029</v>
      </c>
      <c r="G508" s="139" t="s">
        <v>688</v>
      </c>
      <c r="H508" s="139">
        <v>4.1938812972506101</v>
      </c>
      <c r="I508" s="139">
        <v>4.8928615134590459</v>
      </c>
      <c r="J508" s="33" t="s">
        <v>697</v>
      </c>
      <c r="K508" s="33" t="s">
        <v>187</v>
      </c>
    </row>
    <row r="509" spans="1:11" ht="15.75" customHeight="1">
      <c r="A509" s="139" t="s">
        <v>220</v>
      </c>
      <c r="B509" s="139" t="s">
        <v>694</v>
      </c>
      <c r="C509" s="139" t="s">
        <v>695</v>
      </c>
      <c r="D509" s="139" t="s">
        <v>696</v>
      </c>
      <c r="E509" s="139" t="s">
        <v>187</v>
      </c>
      <c r="F509" s="139">
        <v>2030</v>
      </c>
      <c r="G509" s="139" t="s">
        <v>688</v>
      </c>
      <c r="H509" s="139">
        <v>0.55662442620869101</v>
      </c>
      <c r="I509" s="139">
        <v>0.64939516391013952</v>
      </c>
      <c r="J509" s="33" t="s">
        <v>697</v>
      </c>
      <c r="K509" s="33" t="s">
        <v>187</v>
      </c>
    </row>
    <row r="510" spans="1:11" ht="15.75" customHeight="1">
      <c r="A510" s="139" t="s">
        <v>220</v>
      </c>
      <c r="B510" s="139" t="s">
        <v>694</v>
      </c>
      <c r="C510" s="139" t="s">
        <v>695</v>
      </c>
      <c r="D510" s="139" t="s">
        <v>696</v>
      </c>
      <c r="E510" s="139" t="s">
        <v>187</v>
      </c>
      <c r="F510" s="139">
        <v>2030</v>
      </c>
      <c r="G510" s="139" t="s">
        <v>688</v>
      </c>
      <c r="H510" s="139">
        <v>4.2480534401436101</v>
      </c>
      <c r="I510" s="139">
        <v>4.9560623468342122</v>
      </c>
      <c r="J510" s="33" t="s">
        <v>697</v>
      </c>
      <c r="K510" s="33" t="s">
        <v>187</v>
      </c>
    </row>
    <row r="511" spans="1:11" ht="15.75" customHeight="1">
      <c r="A511" s="139" t="s">
        <v>220</v>
      </c>
      <c r="B511" s="139" t="s">
        <v>694</v>
      </c>
      <c r="C511" s="139" t="s">
        <v>695</v>
      </c>
      <c r="D511" s="139" t="s">
        <v>696</v>
      </c>
      <c r="E511" s="139" t="s">
        <v>187</v>
      </c>
      <c r="F511" s="139">
        <v>2031</v>
      </c>
      <c r="G511" s="139" t="s">
        <v>688</v>
      </c>
      <c r="H511" s="139">
        <v>0.56457620372595796</v>
      </c>
      <c r="I511" s="139">
        <v>0.65867223768028438</v>
      </c>
      <c r="J511" s="33" t="s">
        <v>697</v>
      </c>
      <c r="K511" s="33" t="s">
        <v>187</v>
      </c>
    </row>
    <row r="512" spans="1:11" ht="15.75" customHeight="1">
      <c r="A512" s="139" t="s">
        <v>220</v>
      </c>
      <c r="B512" s="139" t="s">
        <v>694</v>
      </c>
      <c r="C512" s="139" t="s">
        <v>695</v>
      </c>
      <c r="D512" s="139" t="s">
        <v>696</v>
      </c>
      <c r="E512" s="139" t="s">
        <v>187</v>
      </c>
      <c r="F512" s="139">
        <v>2031</v>
      </c>
      <c r="G512" s="139" t="s">
        <v>688</v>
      </c>
      <c r="H512" s="139">
        <v>4.3059148951570396</v>
      </c>
      <c r="I512" s="139">
        <v>5.0235673776832126</v>
      </c>
      <c r="J512" s="33" t="s">
        <v>697</v>
      </c>
      <c r="K512" s="33" t="s">
        <v>187</v>
      </c>
    </row>
    <row r="513" spans="1:11" ht="15.75" customHeight="1">
      <c r="A513" s="139" t="s">
        <v>220</v>
      </c>
      <c r="B513" s="139" t="s">
        <v>694</v>
      </c>
      <c r="C513" s="139" t="s">
        <v>695</v>
      </c>
      <c r="D513" s="139" t="s">
        <v>696</v>
      </c>
      <c r="E513" s="139" t="s">
        <v>187</v>
      </c>
      <c r="F513" s="139">
        <v>2032</v>
      </c>
      <c r="G513" s="139" t="s">
        <v>688</v>
      </c>
      <c r="H513" s="139">
        <v>0.57252798124322501</v>
      </c>
      <c r="I513" s="139">
        <v>0.66794931145042924</v>
      </c>
      <c r="J513" s="33" t="s">
        <v>697</v>
      </c>
      <c r="K513" s="33" t="s">
        <v>187</v>
      </c>
    </row>
    <row r="514" spans="1:11" ht="15.75" customHeight="1">
      <c r="A514" s="139" t="s">
        <v>220</v>
      </c>
      <c r="B514" s="139" t="s">
        <v>694</v>
      </c>
      <c r="C514" s="139" t="s">
        <v>695</v>
      </c>
      <c r="D514" s="139" t="s">
        <v>696</v>
      </c>
      <c r="E514" s="139" t="s">
        <v>187</v>
      </c>
      <c r="F514" s="139">
        <v>2032</v>
      </c>
      <c r="G514" s="139" t="s">
        <v>688</v>
      </c>
      <c r="H514" s="139">
        <v>4.3637763501704798</v>
      </c>
      <c r="I514" s="139">
        <v>5.0910724085322272</v>
      </c>
      <c r="J514" s="33" t="s">
        <v>697</v>
      </c>
      <c r="K514" s="33" t="s">
        <v>187</v>
      </c>
    </row>
    <row r="515" spans="1:11" ht="15.75" customHeight="1">
      <c r="A515" s="139" t="s">
        <v>220</v>
      </c>
      <c r="B515" s="139" t="s">
        <v>694</v>
      </c>
      <c r="C515" s="139" t="s">
        <v>695</v>
      </c>
      <c r="D515" s="139" t="s">
        <v>696</v>
      </c>
      <c r="E515" s="139" t="s">
        <v>187</v>
      </c>
      <c r="F515" s="139">
        <v>2033</v>
      </c>
      <c r="G515" s="139" t="s">
        <v>688</v>
      </c>
      <c r="H515" s="139">
        <v>0.58047975876049196</v>
      </c>
      <c r="I515" s="139">
        <v>0.67722638522057399</v>
      </c>
      <c r="J515" s="33" t="s">
        <v>697</v>
      </c>
      <c r="K515" s="33" t="s">
        <v>187</v>
      </c>
    </row>
    <row r="516" spans="1:11" ht="15.75" customHeight="1">
      <c r="A516" s="139" t="s">
        <v>220</v>
      </c>
      <c r="B516" s="139" t="s">
        <v>694</v>
      </c>
      <c r="C516" s="139" t="s">
        <v>695</v>
      </c>
      <c r="D516" s="139" t="s">
        <v>696</v>
      </c>
      <c r="E516" s="139" t="s">
        <v>187</v>
      </c>
      <c r="F516" s="139">
        <v>2033</v>
      </c>
      <c r="G516" s="139" t="s">
        <v>688</v>
      </c>
      <c r="H516" s="139">
        <v>4.4216378051839103</v>
      </c>
      <c r="I516" s="139">
        <v>5.1585774393812294</v>
      </c>
      <c r="J516" s="33" t="s">
        <v>697</v>
      </c>
      <c r="K516" s="33" t="s">
        <v>187</v>
      </c>
    </row>
    <row r="517" spans="1:11" ht="15.75" customHeight="1">
      <c r="A517" s="139" t="s">
        <v>220</v>
      </c>
      <c r="B517" s="139" t="s">
        <v>694</v>
      </c>
      <c r="C517" s="139" t="s">
        <v>695</v>
      </c>
      <c r="D517" s="139" t="s">
        <v>696</v>
      </c>
      <c r="E517" s="139" t="s">
        <v>187</v>
      </c>
      <c r="F517" s="139">
        <v>2034</v>
      </c>
      <c r="G517" s="139" t="s">
        <v>688</v>
      </c>
      <c r="H517" s="139">
        <v>0.58843153627775902</v>
      </c>
      <c r="I517" s="139">
        <v>0.68650345899071885</v>
      </c>
      <c r="J517" s="33" t="s">
        <v>697</v>
      </c>
      <c r="K517" s="33" t="s">
        <v>187</v>
      </c>
    </row>
    <row r="518" spans="1:11" ht="15.75" customHeight="1">
      <c r="A518" s="139" t="s">
        <v>220</v>
      </c>
      <c r="B518" s="139" t="s">
        <v>694</v>
      </c>
      <c r="C518" s="139" t="s">
        <v>695</v>
      </c>
      <c r="D518" s="139" t="s">
        <v>696</v>
      </c>
      <c r="E518" s="139" t="s">
        <v>187</v>
      </c>
      <c r="F518" s="139">
        <v>2034</v>
      </c>
      <c r="G518" s="139" t="s">
        <v>688</v>
      </c>
      <c r="H518" s="139">
        <v>4.4794992601973398</v>
      </c>
      <c r="I518" s="139">
        <v>5.2260824702302298</v>
      </c>
      <c r="J518" s="33" t="s">
        <v>697</v>
      </c>
      <c r="K518" s="33" t="s">
        <v>187</v>
      </c>
    </row>
    <row r="519" spans="1:11" ht="15.75" customHeight="1">
      <c r="A519" s="139" t="s">
        <v>220</v>
      </c>
      <c r="B519" s="139" t="s">
        <v>694</v>
      </c>
      <c r="C519" s="139" t="s">
        <v>695</v>
      </c>
      <c r="D519" s="139" t="s">
        <v>696</v>
      </c>
      <c r="E519" s="139" t="s">
        <v>187</v>
      </c>
      <c r="F519" s="139">
        <v>2035</v>
      </c>
      <c r="G519" s="139" t="s">
        <v>688</v>
      </c>
      <c r="H519" s="139">
        <v>0.59638331379502596</v>
      </c>
      <c r="I519" s="139">
        <v>0.69578053276086371</v>
      </c>
      <c r="J519" s="33" t="s">
        <v>697</v>
      </c>
      <c r="K519" s="33" t="s">
        <v>187</v>
      </c>
    </row>
    <row r="520" spans="1:11" ht="15.75" customHeight="1">
      <c r="A520" s="139" t="s">
        <v>220</v>
      </c>
      <c r="B520" s="139" t="s">
        <v>694</v>
      </c>
      <c r="C520" s="139" t="s">
        <v>695</v>
      </c>
      <c r="D520" s="139" t="s">
        <v>696</v>
      </c>
      <c r="E520" s="139" t="s">
        <v>187</v>
      </c>
      <c r="F520" s="139">
        <v>2035</v>
      </c>
      <c r="G520" s="139" t="s">
        <v>688</v>
      </c>
      <c r="H520" s="139">
        <v>4.5373607152107702</v>
      </c>
      <c r="I520" s="139">
        <v>5.2935875010792319</v>
      </c>
      <c r="J520" s="33" t="s">
        <v>697</v>
      </c>
      <c r="K520" s="33" t="s">
        <v>187</v>
      </c>
    </row>
    <row r="521" spans="1:11" ht="15.75" customHeight="1">
      <c r="A521" s="139" t="s">
        <v>220</v>
      </c>
      <c r="B521" s="139" t="s">
        <v>694</v>
      </c>
      <c r="C521" s="139" t="s">
        <v>695</v>
      </c>
      <c r="D521" s="139" t="s">
        <v>696</v>
      </c>
      <c r="E521" s="139" t="s">
        <v>187</v>
      </c>
      <c r="F521" s="139">
        <v>2036</v>
      </c>
      <c r="G521" s="139" t="s">
        <v>688</v>
      </c>
      <c r="H521" s="139">
        <v>0.60831098007092699</v>
      </c>
      <c r="I521" s="139">
        <v>0.70969614341608156</v>
      </c>
      <c r="J521" s="33" t="s">
        <v>697</v>
      </c>
      <c r="K521" s="33" t="s">
        <v>187</v>
      </c>
    </row>
    <row r="522" spans="1:11" ht="15.75" customHeight="1">
      <c r="A522" s="139" t="s">
        <v>220</v>
      </c>
      <c r="B522" s="139" t="s">
        <v>694</v>
      </c>
      <c r="C522" s="139" t="s">
        <v>695</v>
      </c>
      <c r="D522" s="139" t="s">
        <v>696</v>
      </c>
      <c r="E522" s="139" t="s">
        <v>187</v>
      </c>
      <c r="F522" s="139">
        <v>2036</v>
      </c>
      <c r="G522" s="139" t="s">
        <v>688</v>
      </c>
      <c r="H522" s="139">
        <v>4.5991627373844803</v>
      </c>
      <c r="I522" s="139">
        <v>5.3656898602818943</v>
      </c>
      <c r="J522" s="33" t="s">
        <v>697</v>
      </c>
      <c r="K522" s="33" t="s">
        <v>187</v>
      </c>
    </row>
    <row r="523" spans="1:11" ht="15.75" customHeight="1">
      <c r="A523" s="139" t="s">
        <v>220</v>
      </c>
      <c r="B523" s="139" t="s">
        <v>694</v>
      </c>
      <c r="C523" s="139" t="s">
        <v>695</v>
      </c>
      <c r="D523" s="139" t="s">
        <v>696</v>
      </c>
      <c r="E523" s="139" t="s">
        <v>187</v>
      </c>
      <c r="F523" s="139">
        <v>2037</v>
      </c>
      <c r="G523" s="139" t="s">
        <v>688</v>
      </c>
      <c r="H523" s="139">
        <v>0.62023864634682702</v>
      </c>
      <c r="I523" s="139">
        <v>0.72361175407129819</v>
      </c>
      <c r="J523" s="33" t="s">
        <v>697</v>
      </c>
      <c r="K523" s="33" t="s">
        <v>187</v>
      </c>
    </row>
    <row r="524" spans="1:11" ht="15.75" customHeight="1">
      <c r="A524" s="139" t="s">
        <v>220</v>
      </c>
      <c r="B524" s="139" t="s">
        <v>694</v>
      </c>
      <c r="C524" s="139" t="s">
        <v>695</v>
      </c>
      <c r="D524" s="139" t="s">
        <v>696</v>
      </c>
      <c r="E524" s="139" t="s">
        <v>187</v>
      </c>
      <c r="F524" s="139">
        <v>2037</v>
      </c>
      <c r="G524" s="139" t="s">
        <v>688</v>
      </c>
      <c r="H524" s="139">
        <v>4.6609647595581896</v>
      </c>
      <c r="I524" s="139">
        <v>5.4377922194845549</v>
      </c>
      <c r="J524" s="33" t="s">
        <v>697</v>
      </c>
      <c r="K524" s="33" t="s">
        <v>187</v>
      </c>
    </row>
    <row r="525" spans="1:11" ht="15.75" customHeight="1">
      <c r="A525" s="139" t="s">
        <v>220</v>
      </c>
      <c r="B525" s="139" t="s">
        <v>694</v>
      </c>
      <c r="C525" s="139" t="s">
        <v>695</v>
      </c>
      <c r="D525" s="139" t="s">
        <v>696</v>
      </c>
      <c r="E525" s="139" t="s">
        <v>187</v>
      </c>
      <c r="F525" s="139">
        <v>2038</v>
      </c>
      <c r="G525" s="139" t="s">
        <v>688</v>
      </c>
      <c r="H525" s="139">
        <v>0.63216631262272704</v>
      </c>
      <c r="I525" s="139">
        <v>0.73752736472651492</v>
      </c>
      <c r="J525" s="33" t="s">
        <v>697</v>
      </c>
      <c r="K525" s="33" t="s">
        <v>187</v>
      </c>
    </row>
    <row r="526" spans="1:11" ht="15.75" customHeight="1">
      <c r="A526" s="139" t="s">
        <v>220</v>
      </c>
      <c r="B526" s="139" t="s">
        <v>694</v>
      </c>
      <c r="C526" s="139" t="s">
        <v>695</v>
      </c>
      <c r="D526" s="139" t="s">
        <v>696</v>
      </c>
      <c r="E526" s="139" t="s">
        <v>187</v>
      </c>
      <c r="F526" s="139">
        <v>2038</v>
      </c>
      <c r="G526" s="139" t="s">
        <v>688</v>
      </c>
      <c r="H526" s="139">
        <v>4.7227667817319103</v>
      </c>
      <c r="I526" s="139">
        <v>5.5098945786872289</v>
      </c>
      <c r="J526" s="33" t="s">
        <v>697</v>
      </c>
      <c r="K526" s="33" t="s">
        <v>187</v>
      </c>
    </row>
    <row r="527" spans="1:11" ht="15.75" customHeight="1">
      <c r="A527" s="139" t="s">
        <v>220</v>
      </c>
      <c r="B527" s="139" t="s">
        <v>694</v>
      </c>
      <c r="C527" s="139" t="s">
        <v>695</v>
      </c>
      <c r="D527" s="139" t="s">
        <v>696</v>
      </c>
      <c r="E527" s="139" t="s">
        <v>187</v>
      </c>
      <c r="F527" s="139">
        <v>2039</v>
      </c>
      <c r="G527" s="139" t="s">
        <v>688</v>
      </c>
      <c r="H527" s="139">
        <v>0.64409397889862796</v>
      </c>
      <c r="I527" s="139">
        <v>0.75144297538173266</v>
      </c>
      <c r="J527" s="33" t="s">
        <v>697</v>
      </c>
      <c r="K527" s="33" t="s">
        <v>187</v>
      </c>
    </row>
    <row r="528" spans="1:11" ht="15.75" customHeight="1">
      <c r="A528" s="139" t="s">
        <v>220</v>
      </c>
      <c r="B528" s="139" t="s">
        <v>694</v>
      </c>
      <c r="C528" s="139" t="s">
        <v>695</v>
      </c>
      <c r="D528" s="139" t="s">
        <v>696</v>
      </c>
      <c r="E528" s="139" t="s">
        <v>187</v>
      </c>
      <c r="F528" s="139">
        <v>2039</v>
      </c>
      <c r="G528" s="139" t="s">
        <v>688</v>
      </c>
      <c r="H528" s="139">
        <v>4.7845688039056196</v>
      </c>
      <c r="I528" s="139">
        <v>5.5819969378898886</v>
      </c>
      <c r="J528" s="33" t="s">
        <v>697</v>
      </c>
      <c r="K528" s="33" t="s">
        <v>187</v>
      </c>
    </row>
    <row r="529" spans="1:11" ht="15.75" customHeight="1">
      <c r="A529" s="139" t="s">
        <v>220</v>
      </c>
      <c r="B529" s="139" t="s">
        <v>694</v>
      </c>
      <c r="C529" s="139" t="s">
        <v>695</v>
      </c>
      <c r="D529" s="139" t="s">
        <v>696</v>
      </c>
      <c r="E529" s="139" t="s">
        <v>187</v>
      </c>
      <c r="F529" s="139">
        <v>2040</v>
      </c>
      <c r="G529" s="139" t="s">
        <v>688</v>
      </c>
      <c r="H529" s="139">
        <v>0.65602164517452899</v>
      </c>
      <c r="I529" s="139">
        <v>0.76535858603695051</v>
      </c>
      <c r="J529" s="33" t="s">
        <v>697</v>
      </c>
      <c r="K529" s="33" t="s">
        <v>187</v>
      </c>
    </row>
    <row r="530" spans="1:11" ht="15.75" customHeight="1">
      <c r="A530" s="139" t="s">
        <v>220</v>
      </c>
      <c r="B530" s="139" t="s">
        <v>694</v>
      </c>
      <c r="C530" s="139" t="s">
        <v>695</v>
      </c>
      <c r="D530" s="139" t="s">
        <v>696</v>
      </c>
      <c r="E530" s="139" t="s">
        <v>187</v>
      </c>
      <c r="F530" s="139">
        <v>2040</v>
      </c>
      <c r="G530" s="139" t="s">
        <v>688</v>
      </c>
      <c r="H530" s="139">
        <v>4.8463708260793297</v>
      </c>
      <c r="I530" s="139">
        <v>5.6540992970925519</v>
      </c>
      <c r="J530" s="33" t="s">
        <v>697</v>
      </c>
      <c r="K530" s="33" t="s">
        <v>187</v>
      </c>
    </row>
    <row r="531" spans="1:11" ht="15.75" customHeight="1">
      <c r="A531" s="139" t="s">
        <v>220</v>
      </c>
      <c r="B531" s="139" t="s">
        <v>694</v>
      </c>
      <c r="C531" s="139" t="s">
        <v>695</v>
      </c>
      <c r="D531" s="139" t="s">
        <v>696</v>
      </c>
      <c r="E531" s="139" t="s">
        <v>187</v>
      </c>
      <c r="F531" s="139">
        <v>2041</v>
      </c>
      <c r="G531" s="139" t="s">
        <v>688</v>
      </c>
      <c r="H531" s="139">
        <v>0.65602164517452799</v>
      </c>
      <c r="I531" s="139">
        <v>0.7653585860369494</v>
      </c>
      <c r="J531" s="33" t="s">
        <v>697</v>
      </c>
      <c r="K531" s="33" t="s">
        <v>187</v>
      </c>
    </row>
    <row r="532" spans="1:11" ht="15.75" customHeight="1">
      <c r="A532" s="139" t="s">
        <v>220</v>
      </c>
      <c r="B532" s="139" t="s">
        <v>694</v>
      </c>
      <c r="C532" s="139" t="s">
        <v>695</v>
      </c>
      <c r="D532" s="139" t="s">
        <v>696</v>
      </c>
      <c r="E532" s="139" t="s">
        <v>187</v>
      </c>
      <c r="F532" s="139">
        <v>2041</v>
      </c>
      <c r="G532" s="139" t="s">
        <v>688</v>
      </c>
      <c r="H532" s="139">
        <v>4.9123817817988797</v>
      </c>
      <c r="I532" s="139">
        <v>5.73111207876536</v>
      </c>
      <c r="J532" s="33" t="s">
        <v>697</v>
      </c>
      <c r="K532" s="33" t="s">
        <v>187</v>
      </c>
    </row>
    <row r="533" spans="1:11" ht="15.75" customHeight="1">
      <c r="A533" s="139" t="s">
        <v>220</v>
      </c>
      <c r="B533" s="139" t="s">
        <v>694</v>
      </c>
      <c r="C533" s="139" t="s">
        <v>695</v>
      </c>
      <c r="D533" s="139" t="s">
        <v>696</v>
      </c>
      <c r="E533" s="139" t="s">
        <v>187</v>
      </c>
      <c r="F533" s="139">
        <v>2042</v>
      </c>
      <c r="G533" s="139" t="s">
        <v>688</v>
      </c>
      <c r="H533" s="139">
        <v>0.65602164517452799</v>
      </c>
      <c r="I533" s="139">
        <v>0.7653585860369494</v>
      </c>
      <c r="J533" s="33" t="s">
        <v>697</v>
      </c>
      <c r="K533" s="33" t="s">
        <v>187</v>
      </c>
    </row>
    <row r="534" spans="1:11" ht="15.75" customHeight="1">
      <c r="A534" s="139" t="s">
        <v>220</v>
      </c>
      <c r="B534" s="139" t="s">
        <v>694</v>
      </c>
      <c r="C534" s="139" t="s">
        <v>695</v>
      </c>
      <c r="D534" s="139" t="s">
        <v>696</v>
      </c>
      <c r="E534" s="139" t="s">
        <v>187</v>
      </c>
      <c r="F534" s="139">
        <v>2042</v>
      </c>
      <c r="G534" s="139" t="s">
        <v>688</v>
      </c>
      <c r="H534" s="139">
        <v>4.9783927375184298</v>
      </c>
      <c r="I534" s="139">
        <v>5.8081248604381681</v>
      </c>
      <c r="J534" s="33" t="s">
        <v>697</v>
      </c>
      <c r="K534" s="33" t="s">
        <v>187</v>
      </c>
    </row>
    <row r="535" spans="1:11" ht="15.75" customHeight="1">
      <c r="A535" s="139" t="s">
        <v>220</v>
      </c>
      <c r="B535" s="139" t="s">
        <v>694</v>
      </c>
      <c r="C535" s="139" t="s">
        <v>695</v>
      </c>
      <c r="D535" s="139" t="s">
        <v>696</v>
      </c>
      <c r="E535" s="139" t="s">
        <v>187</v>
      </c>
      <c r="F535" s="139">
        <v>2043</v>
      </c>
      <c r="G535" s="139" t="s">
        <v>688</v>
      </c>
      <c r="H535" s="139">
        <v>0.65602164517452799</v>
      </c>
      <c r="I535" s="139">
        <v>0.7653585860369494</v>
      </c>
      <c r="J535" s="33" t="s">
        <v>697</v>
      </c>
      <c r="K535" s="33" t="s">
        <v>187</v>
      </c>
    </row>
    <row r="536" spans="1:11" ht="15.75" customHeight="1">
      <c r="A536" s="139" t="s">
        <v>220</v>
      </c>
      <c r="B536" s="139" t="s">
        <v>694</v>
      </c>
      <c r="C536" s="139" t="s">
        <v>695</v>
      </c>
      <c r="D536" s="139" t="s">
        <v>696</v>
      </c>
      <c r="E536" s="139" t="s">
        <v>187</v>
      </c>
      <c r="F536" s="139">
        <v>2043</v>
      </c>
      <c r="G536" s="139" t="s">
        <v>688</v>
      </c>
      <c r="H536" s="139">
        <v>5.0444036932379799</v>
      </c>
      <c r="I536" s="139">
        <v>5.8851376421109771</v>
      </c>
      <c r="J536" s="33" t="s">
        <v>697</v>
      </c>
      <c r="K536" s="33" t="s">
        <v>187</v>
      </c>
    </row>
    <row r="537" spans="1:11" ht="15.75" customHeight="1">
      <c r="A537" s="139" t="s">
        <v>220</v>
      </c>
      <c r="B537" s="139" t="s">
        <v>694</v>
      </c>
      <c r="C537" s="139" t="s">
        <v>695</v>
      </c>
      <c r="D537" s="139" t="s">
        <v>696</v>
      </c>
      <c r="E537" s="139" t="s">
        <v>187</v>
      </c>
      <c r="F537" s="139">
        <v>2044</v>
      </c>
      <c r="G537" s="139" t="s">
        <v>688</v>
      </c>
      <c r="H537" s="139">
        <v>0.65602164517452899</v>
      </c>
      <c r="I537" s="139">
        <v>0.76535858603695051</v>
      </c>
      <c r="J537" s="33" t="s">
        <v>697</v>
      </c>
      <c r="K537" s="33" t="s">
        <v>187</v>
      </c>
    </row>
    <row r="538" spans="1:11" ht="15.75" customHeight="1">
      <c r="A538" s="139" t="s">
        <v>220</v>
      </c>
      <c r="B538" s="139" t="s">
        <v>694</v>
      </c>
      <c r="C538" s="139" t="s">
        <v>695</v>
      </c>
      <c r="D538" s="139" t="s">
        <v>696</v>
      </c>
      <c r="E538" s="139" t="s">
        <v>187</v>
      </c>
      <c r="F538" s="139">
        <v>2044</v>
      </c>
      <c r="G538" s="139" t="s">
        <v>688</v>
      </c>
      <c r="H538" s="139">
        <v>5.1104146489575202</v>
      </c>
      <c r="I538" s="139">
        <v>5.9621504237837737</v>
      </c>
      <c r="J538" s="33" t="s">
        <v>697</v>
      </c>
      <c r="K538" s="33" t="s">
        <v>187</v>
      </c>
    </row>
    <row r="539" spans="1:11" ht="15.75" customHeight="1">
      <c r="A539" s="139" t="s">
        <v>220</v>
      </c>
      <c r="B539" s="139" t="s">
        <v>694</v>
      </c>
      <c r="C539" s="139" t="s">
        <v>695</v>
      </c>
      <c r="D539" s="139" t="s">
        <v>696</v>
      </c>
      <c r="E539" s="139" t="s">
        <v>187</v>
      </c>
      <c r="F539" s="139">
        <v>2045</v>
      </c>
      <c r="G539" s="139" t="s">
        <v>688</v>
      </c>
      <c r="H539" s="139">
        <v>0.65602164517452899</v>
      </c>
      <c r="I539" s="139">
        <v>0.76535858603695051</v>
      </c>
      <c r="J539" s="33" t="s">
        <v>697</v>
      </c>
      <c r="K539" s="33" t="s">
        <v>187</v>
      </c>
    </row>
    <row r="540" spans="1:11" ht="15.75" customHeight="1">
      <c r="A540" s="139" t="s">
        <v>220</v>
      </c>
      <c r="B540" s="139" t="s">
        <v>694</v>
      </c>
      <c r="C540" s="139" t="s">
        <v>695</v>
      </c>
      <c r="D540" s="139" t="s">
        <v>696</v>
      </c>
      <c r="E540" s="139" t="s">
        <v>187</v>
      </c>
      <c r="F540" s="139">
        <v>2045</v>
      </c>
      <c r="G540" s="139" t="s">
        <v>688</v>
      </c>
      <c r="H540" s="139">
        <v>5.1764256046770702</v>
      </c>
      <c r="I540" s="139">
        <v>6.0391632054565827</v>
      </c>
      <c r="J540" s="33" t="s">
        <v>697</v>
      </c>
      <c r="K540" s="33" t="s">
        <v>187</v>
      </c>
    </row>
    <row r="541" spans="1:11" ht="15.75" customHeight="1">
      <c r="A541" s="139" t="s">
        <v>220</v>
      </c>
      <c r="B541" s="139" t="s">
        <v>694</v>
      </c>
      <c r="C541" s="139" t="s">
        <v>695</v>
      </c>
      <c r="D541" s="139" t="s">
        <v>696</v>
      </c>
      <c r="E541" s="139" t="s">
        <v>187</v>
      </c>
      <c r="F541" s="139">
        <v>2046</v>
      </c>
      <c r="G541" s="139" t="s">
        <v>688</v>
      </c>
      <c r="H541" s="139">
        <v>0.65999753393316196</v>
      </c>
      <c r="I541" s="139">
        <v>0.76999712292202238</v>
      </c>
      <c r="J541" s="33" t="s">
        <v>697</v>
      </c>
      <c r="K541" s="33" t="s">
        <v>187</v>
      </c>
    </row>
    <row r="542" spans="1:11" ht="15.75" customHeight="1">
      <c r="A542" s="139" t="s">
        <v>220</v>
      </c>
      <c r="B542" s="139" t="s">
        <v>694</v>
      </c>
      <c r="C542" s="139" t="s">
        <v>695</v>
      </c>
      <c r="D542" s="139" t="s">
        <v>696</v>
      </c>
      <c r="E542" s="139" t="s">
        <v>187</v>
      </c>
      <c r="F542" s="139">
        <v>2046</v>
      </c>
      <c r="G542" s="139" t="s">
        <v>688</v>
      </c>
      <c r="H542" s="139">
        <v>5.2469321370161</v>
      </c>
      <c r="I542" s="139">
        <v>6.1214208265187837</v>
      </c>
      <c r="J542" s="33" t="s">
        <v>697</v>
      </c>
      <c r="K542" s="33" t="s">
        <v>187</v>
      </c>
    </row>
    <row r="543" spans="1:11" ht="15.75" customHeight="1">
      <c r="A543" s="139" t="s">
        <v>220</v>
      </c>
      <c r="B543" s="139" t="s">
        <v>694</v>
      </c>
      <c r="C543" s="139" t="s">
        <v>695</v>
      </c>
      <c r="D543" s="139" t="s">
        <v>696</v>
      </c>
      <c r="E543" s="139" t="s">
        <v>187</v>
      </c>
      <c r="F543" s="139">
        <v>2047</v>
      </c>
      <c r="G543" s="139" t="s">
        <v>688</v>
      </c>
      <c r="H543" s="139">
        <v>0.66397342269179505</v>
      </c>
      <c r="I543" s="139">
        <v>0.77463565980709426</v>
      </c>
      <c r="J543" s="33" t="s">
        <v>697</v>
      </c>
      <c r="K543" s="33" t="s">
        <v>187</v>
      </c>
    </row>
    <row r="544" spans="1:11" ht="15.75" customHeight="1">
      <c r="A544" s="139" t="s">
        <v>220</v>
      </c>
      <c r="B544" s="139" t="s">
        <v>694</v>
      </c>
      <c r="C544" s="139" t="s">
        <v>695</v>
      </c>
      <c r="D544" s="139" t="s">
        <v>696</v>
      </c>
      <c r="E544" s="139" t="s">
        <v>187</v>
      </c>
      <c r="F544" s="139">
        <v>2047</v>
      </c>
      <c r="G544" s="139" t="s">
        <v>688</v>
      </c>
      <c r="H544" s="139">
        <v>5.3174386693551199</v>
      </c>
      <c r="I544" s="139">
        <v>6.2036784475809732</v>
      </c>
      <c r="J544" s="33" t="s">
        <v>697</v>
      </c>
      <c r="K544" s="33" t="s">
        <v>187</v>
      </c>
    </row>
    <row r="545" spans="1:11" ht="15.75" customHeight="1">
      <c r="A545" s="139" t="s">
        <v>220</v>
      </c>
      <c r="B545" s="139" t="s">
        <v>694</v>
      </c>
      <c r="C545" s="139" t="s">
        <v>695</v>
      </c>
      <c r="D545" s="139" t="s">
        <v>696</v>
      </c>
      <c r="E545" s="139" t="s">
        <v>187</v>
      </c>
      <c r="F545" s="139">
        <v>2048</v>
      </c>
      <c r="G545" s="139" t="s">
        <v>688</v>
      </c>
      <c r="H545" s="139">
        <v>0.66794931145042902</v>
      </c>
      <c r="I545" s="139">
        <v>0.77927419669216724</v>
      </c>
      <c r="J545" s="33" t="s">
        <v>697</v>
      </c>
      <c r="K545" s="33" t="s">
        <v>187</v>
      </c>
    </row>
    <row r="546" spans="1:11" ht="15.75" customHeight="1">
      <c r="A546" s="139" t="s">
        <v>220</v>
      </c>
      <c r="B546" s="139" t="s">
        <v>694</v>
      </c>
      <c r="C546" s="139" t="s">
        <v>695</v>
      </c>
      <c r="D546" s="139" t="s">
        <v>696</v>
      </c>
      <c r="E546" s="139" t="s">
        <v>187</v>
      </c>
      <c r="F546" s="139">
        <v>2048</v>
      </c>
      <c r="G546" s="139" t="s">
        <v>688</v>
      </c>
      <c r="H546" s="139">
        <v>5.3879452016941496</v>
      </c>
      <c r="I546" s="139">
        <v>6.2859360686431751</v>
      </c>
      <c r="J546" s="33" t="s">
        <v>697</v>
      </c>
      <c r="K546" s="33" t="s">
        <v>187</v>
      </c>
    </row>
    <row r="547" spans="1:11" ht="15.75" customHeight="1">
      <c r="A547" s="139" t="s">
        <v>220</v>
      </c>
      <c r="B547" s="139" t="s">
        <v>694</v>
      </c>
      <c r="C547" s="139" t="s">
        <v>695</v>
      </c>
      <c r="D547" s="139" t="s">
        <v>696</v>
      </c>
      <c r="E547" s="139" t="s">
        <v>187</v>
      </c>
      <c r="F547" s="139">
        <v>2049</v>
      </c>
      <c r="G547" s="139" t="s">
        <v>688</v>
      </c>
      <c r="H547" s="139">
        <v>0.67192520020906299</v>
      </c>
      <c r="I547" s="139">
        <v>0.78391273357724023</v>
      </c>
      <c r="J547" s="33" t="s">
        <v>697</v>
      </c>
      <c r="K547" s="33" t="s">
        <v>187</v>
      </c>
    </row>
    <row r="548" spans="1:11" ht="15.75" customHeight="1">
      <c r="A548" s="139" t="s">
        <v>220</v>
      </c>
      <c r="B548" s="139" t="s">
        <v>694</v>
      </c>
      <c r="C548" s="139" t="s">
        <v>695</v>
      </c>
      <c r="D548" s="139" t="s">
        <v>696</v>
      </c>
      <c r="E548" s="139" t="s">
        <v>187</v>
      </c>
      <c r="F548" s="139">
        <v>2049</v>
      </c>
      <c r="G548" s="139" t="s">
        <v>688</v>
      </c>
      <c r="H548" s="139">
        <v>5.4584517340331704</v>
      </c>
      <c r="I548" s="139">
        <v>6.3681936897053646</v>
      </c>
      <c r="J548" s="33" t="s">
        <v>697</v>
      </c>
      <c r="K548" s="33" t="s">
        <v>187</v>
      </c>
    </row>
    <row r="549" spans="1:11" ht="15.75" customHeight="1">
      <c r="A549" s="139" t="s">
        <v>220</v>
      </c>
      <c r="B549" s="139" t="s">
        <v>694</v>
      </c>
      <c r="C549" s="139" t="s">
        <v>695</v>
      </c>
      <c r="D549" s="139" t="s">
        <v>696</v>
      </c>
      <c r="E549" s="139" t="s">
        <v>187</v>
      </c>
      <c r="F549" s="139">
        <v>2050</v>
      </c>
      <c r="G549" s="139" t="s">
        <v>688</v>
      </c>
      <c r="H549" s="139">
        <v>0.67590108896769596</v>
      </c>
      <c r="I549" s="139">
        <v>0.78855127046231199</v>
      </c>
      <c r="J549" s="33" t="s">
        <v>697</v>
      </c>
      <c r="K549" s="33" t="s">
        <v>187</v>
      </c>
    </row>
    <row r="550" spans="1:11" ht="15.75" customHeight="1">
      <c r="A550" s="139" t="s">
        <v>220</v>
      </c>
      <c r="B550" s="139" t="s">
        <v>694</v>
      </c>
      <c r="C550" s="139" t="s">
        <v>695</v>
      </c>
      <c r="D550" s="139" t="s">
        <v>696</v>
      </c>
      <c r="E550" s="139" t="s">
        <v>187</v>
      </c>
      <c r="F550" s="139">
        <v>2050</v>
      </c>
      <c r="G550" s="139" t="s">
        <v>688</v>
      </c>
      <c r="H550" s="139">
        <v>5.5289582663722001</v>
      </c>
      <c r="I550" s="139">
        <v>6.4504513107675674</v>
      </c>
      <c r="J550" s="33" t="s">
        <v>697</v>
      </c>
      <c r="K550" s="33" t="s">
        <v>187</v>
      </c>
    </row>
    <row r="551" spans="1:11" ht="15.75" customHeight="1">
      <c r="A551" s="139" t="s">
        <v>220</v>
      </c>
      <c r="B551" s="139" t="s">
        <v>694</v>
      </c>
      <c r="C551" s="139" t="s">
        <v>695</v>
      </c>
      <c r="D551" s="139" t="s">
        <v>696</v>
      </c>
      <c r="E551" s="139" t="s">
        <v>188</v>
      </c>
      <c r="F551" s="139">
        <v>1990</v>
      </c>
      <c r="G551" s="139" t="s">
        <v>688</v>
      </c>
      <c r="H551" s="139">
        <v>0</v>
      </c>
      <c r="I551" s="139">
        <v>0</v>
      </c>
      <c r="J551" s="33" t="s">
        <v>697</v>
      </c>
      <c r="K551" s="33" t="s">
        <v>188</v>
      </c>
    </row>
    <row r="552" spans="1:11" ht="15.75" customHeight="1">
      <c r="A552" s="139" t="s">
        <v>220</v>
      </c>
      <c r="B552" s="139" t="s">
        <v>694</v>
      </c>
      <c r="C552" s="139" t="s">
        <v>695</v>
      </c>
      <c r="D552" s="139" t="s">
        <v>696</v>
      </c>
      <c r="E552" s="139" t="s">
        <v>188</v>
      </c>
      <c r="F552" s="139">
        <v>1990</v>
      </c>
      <c r="G552" s="139" t="s">
        <v>688</v>
      </c>
      <c r="H552" s="139">
        <v>2.3652588033492301</v>
      </c>
      <c r="I552" s="139">
        <v>2.1033341707635769</v>
      </c>
      <c r="J552" s="33" t="s">
        <v>697</v>
      </c>
      <c r="K552" s="33" t="s">
        <v>188</v>
      </c>
    </row>
    <row r="553" spans="1:11" ht="15.75" customHeight="1">
      <c r="A553" s="139" t="s">
        <v>220</v>
      </c>
      <c r="B553" s="139" t="s">
        <v>694</v>
      </c>
      <c r="C553" s="139" t="s">
        <v>695</v>
      </c>
      <c r="D553" s="139" t="s">
        <v>696</v>
      </c>
      <c r="E553" s="139" t="s">
        <v>188</v>
      </c>
      <c r="F553" s="139">
        <v>1991</v>
      </c>
      <c r="G553" s="139" t="s">
        <v>688</v>
      </c>
      <c r="H553" s="139">
        <v>0</v>
      </c>
      <c r="I553" s="139">
        <v>0</v>
      </c>
      <c r="J553" s="33" t="s">
        <v>697</v>
      </c>
      <c r="K553" s="33" t="s">
        <v>188</v>
      </c>
    </row>
    <row r="554" spans="1:11" ht="15.75" customHeight="1">
      <c r="A554" s="139" t="s">
        <v>220</v>
      </c>
      <c r="B554" s="139" t="s">
        <v>694</v>
      </c>
      <c r="C554" s="139" t="s">
        <v>695</v>
      </c>
      <c r="D554" s="139" t="s">
        <v>696</v>
      </c>
      <c r="E554" s="139" t="s">
        <v>188</v>
      </c>
      <c r="F554" s="139">
        <v>1991</v>
      </c>
      <c r="G554" s="139" t="s">
        <v>688</v>
      </c>
      <c r="H554" s="139">
        <v>2.3661238003691798</v>
      </c>
      <c r="I554" s="139">
        <v>2.104103379522928</v>
      </c>
      <c r="J554" s="33" t="s">
        <v>697</v>
      </c>
      <c r="K554" s="33" t="s">
        <v>188</v>
      </c>
    </row>
    <row r="555" spans="1:11" ht="15.75" customHeight="1">
      <c r="A555" s="139" t="s">
        <v>220</v>
      </c>
      <c r="B555" s="139" t="s">
        <v>694</v>
      </c>
      <c r="C555" s="139" t="s">
        <v>695</v>
      </c>
      <c r="D555" s="139" t="s">
        <v>696</v>
      </c>
      <c r="E555" s="139" t="s">
        <v>188</v>
      </c>
      <c r="F555" s="139">
        <v>1992</v>
      </c>
      <c r="G555" s="139" t="s">
        <v>688</v>
      </c>
      <c r="H555" s="139">
        <v>0</v>
      </c>
      <c r="I555" s="139">
        <v>0</v>
      </c>
      <c r="J555" s="33" t="s">
        <v>697</v>
      </c>
      <c r="K555" s="33" t="s">
        <v>188</v>
      </c>
    </row>
    <row r="556" spans="1:11" ht="15.75" customHeight="1">
      <c r="A556" s="139" t="s">
        <v>220</v>
      </c>
      <c r="B556" s="139" t="s">
        <v>694</v>
      </c>
      <c r="C556" s="139" t="s">
        <v>695</v>
      </c>
      <c r="D556" s="139" t="s">
        <v>696</v>
      </c>
      <c r="E556" s="139" t="s">
        <v>188</v>
      </c>
      <c r="F556" s="139">
        <v>1992</v>
      </c>
      <c r="G556" s="139" t="s">
        <v>688</v>
      </c>
      <c r="H556" s="139">
        <v>2.4625078892471399</v>
      </c>
      <c r="I556" s="139">
        <v>2.189814062585544</v>
      </c>
      <c r="J556" s="33" t="s">
        <v>697</v>
      </c>
      <c r="K556" s="33" t="s">
        <v>188</v>
      </c>
    </row>
    <row r="557" spans="1:11" ht="15.75" customHeight="1">
      <c r="A557" s="139" t="s">
        <v>220</v>
      </c>
      <c r="B557" s="139" t="s">
        <v>694</v>
      </c>
      <c r="C557" s="139" t="s">
        <v>695</v>
      </c>
      <c r="D557" s="139" t="s">
        <v>696</v>
      </c>
      <c r="E557" s="139" t="s">
        <v>188</v>
      </c>
      <c r="F557" s="139">
        <v>1993</v>
      </c>
      <c r="G557" s="139" t="s">
        <v>688</v>
      </c>
      <c r="H557" s="139">
        <v>0</v>
      </c>
      <c r="I557" s="139">
        <v>0</v>
      </c>
      <c r="J557" s="33" t="s">
        <v>697</v>
      </c>
      <c r="K557" s="33" t="s">
        <v>188</v>
      </c>
    </row>
    <row r="558" spans="1:11" ht="15.75" customHeight="1">
      <c r="A558" s="139" t="s">
        <v>220</v>
      </c>
      <c r="B558" s="139" t="s">
        <v>694</v>
      </c>
      <c r="C558" s="139" t="s">
        <v>695</v>
      </c>
      <c r="D558" s="139" t="s">
        <v>696</v>
      </c>
      <c r="E558" s="139" t="s">
        <v>188</v>
      </c>
      <c r="F558" s="139">
        <v>1993</v>
      </c>
      <c r="G558" s="139" t="s">
        <v>688</v>
      </c>
      <c r="H558" s="139">
        <v>2.3911234859098101</v>
      </c>
      <c r="I558" s="139">
        <v>2.1263346435104009</v>
      </c>
      <c r="J558" s="33" t="s">
        <v>697</v>
      </c>
      <c r="K558" s="33" t="s">
        <v>188</v>
      </c>
    </row>
    <row r="559" spans="1:11" ht="15.75" customHeight="1">
      <c r="A559" s="139" t="s">
        <v>220</v>
      </c>
      <c r="B559" s="139" t="s">
        <v>694</v>
      </c>
      <c r="C559" s="139" t="s">
        <v>695</v>
      </c>
      <c r="D559" s="139" t="s">
        <v>696</v>
      </c>
      <c r="E559" s="139" t="s">
        <v>188</v>
      </c>
      <c r="F559" s="139">
        <v>1994</v>
      </c>
      <c r="G559" s="139" t="s">
        <v>688</v>
      </c>
      <c r="H559" s="139">
        <v>0</v>
      </c>
      <c r="I559" s="139">
        <v>0</v>
      </c>
      <c r="J559" s="33" t="s">
        <v>697</v>
      </c>
      <c r="K559" s="33" t="s">
        <v>188</v>
      </c>
    </row>
    <row r="560" spans="1:11" ht="15.75" customHeight="1">
      <c r="A560" s="139" t="s">
        <v>220</v>
      </c>
      <c r="B560" s="139" t="s">
        <v>694</v>
      </c>
      <c r="C560" s="139" t="s">
        <v>695</v>
      </c>
      <c r="D560" s="139" t="s">
        <v>696</v>
      </c>
      <c r="E560" s="139" t="s">
        <v>188</v>
      </c>
      <c r="F560" s="139">
        <v>1994</v>
      </c>
      <c r="G560" s="139" t="s">
        <v>688</v>
      </c>
      <c r="H560" s="139">
        <v>2.46102987297688</v>
      </c>
      <c r="I560" s="139">
        <v>2.188499719257964</v>
      </c>
      <c r="J560" s="33" t="s">
        <v>697</v>
      </c>
      <c r="K560" s="33" t="s">
        <v>188</v>
      </c>
    </row>
    <row r="561" spans="1:11" ht="15.75" customHeight="1">
      <c r="A561" s="139" t="s">
        <v>220</v>
      </c>
      <c r="B561" s="139" t="s">
        <v>694</v>
      </c>
      <c r="C561" s="139" t="s">
        <v>695</v>
      </c>
      <c r="D561" s="139" t="s">
        <v>696</v>
      </c>
      <c r="E561" s="139" t="s">
        <v>188</v>
      </c>
      <c r="F561" s="139">
        <v>1995</v>
      </c>
      <c r="G561" s="139" t="s">
        <v>688</v>
      </c>
      <c r="H561" s="139">
        <v>0</v>
      </c>
      <c r="I561" s="139">
        <v>0</v>
      </c>
      <c r="J561" s="33" t="s">
        <v>697</v>
      </c>
      <c r="K561" s="33" t="s">
        <v>188</v>
      </c>
    </row>
    <row r="562" spans="1:11" ht="15.75" customHeight="1">
      <c r="A562" s="139" t="s">
        <v>220</v>
      </c>
      <c r="B562" s="139" t="s">
        <v>694</v>
      </c>
      <c r="C562" s="139" t="s">
        <v>695</v>
      </c>
      <c r="D562" s="139" t="s">
        <v>696</v>
      </c>
      <c r="E562" s="139" t="s">
        <v>188</v>
      </c>
      <c r="F562" s="139">
        <v>1995</v>
      </c>
      <c r="G562" s="139" t="s">
        <v>688</v>
      </c>
      <c r="H562" s="139">
        <v>2.5435673967842298</v>
      </c>
      <c r="I562" s="139">
        <v>2.2618971817040969</v>
      </c>
      <c r="J562" s="33" t="s">
        <v>697</v>
      </c>
      <c r="K562" s="33" t="s">
        <v>188</v>
      </c>
    </row>
    <row r="563" spans="1:11" ht="15.75" customHeight="1">
      <c r="A563" s="139" t="s">
        <v>220</v>
      </c>
      <c r="B563" s="139" t="s">
        <v>694</v>
      </c>
      <c r="C563" s="139" t="s">
        <v>695</v>
      </c>
      <c r="D563" s="139" t="s">
        <v>696</v>
      </c>
      <c r="E563" s="139" t="s">
        <v>188</v>
      </c>
      <c r="F563" s="139">
        <v>1996</v>
      </c>
      <c r="G563" s="139" t="s">
        <v>688</v>
      </c>
      <c r="H563" s="139">
        <v>0</v>
      </c>
      <c r="I563" s="139">
        <v>0</v>
      </c>
      <c r="J563" s="33" t="s">
        <v>697</v>
      </c>
      <c r="K563" s="33" t="s">
        <v>188</v>
      </c>
    </row>
    <row r="564" spans="1:11" ht="15.75" customHeight="1">
      <c r="A564" s="139" t="s">
        <v>220</v>
      </c>
      <c r="B564" s="139" t="s">
        <v>694</v>
      </c>
      <c r="C564" s="139" t="s">
        <v>695</v>
      </c>
      <c r="D564" s="139" t="s">
        <v>696</v>
      </c>
      <c r="E564" s="139" t="s">
        <v>188</v>
      </c>
      <c r="F564" s="139">
        <v>1996</v>
      </c>
      <c r="G564" s="139" t="s">
        <v>688</v>
      </c>
      <c r="H564" s="139">
        <v>2.6055265008883999</v>
      </c>
      <c r="I564" s="139">
        <v>2.3169950427363291</v>
      </c>
      <c r="J564" s="33" t="s">
        <v>697</v>
      </c>
      <c r="K564" s="33" t="s">
        <v>188</v>
      </c>
    </row>
    <row r="565" spans="1:11" ht="15.75" customHeight="1">
      <c r="A565" s="139" t="s">
        <v>220</v>
      </c>
      <c r="B565" s="139" t="s">
        <v>694</v>
      </c>
      <c r="C565" s="139" t="s">
        <v>695</v>
      </c>
      <c r="D565" s="139" t="s">
        <v>696</v>
      </c>
      <c r="E565" s="139" t="s">
        <v>188</v>
      </c>
      <c r="F565" s="139">
        <v>1997</v>
      </c>
      <c r="G565" s="139" t="s">
        <v>688</v>
      </c>
      <c r="H565" s="139">
        <v>0</v>
      </c>
      <c r="I565" s="139">
        <v>0</v>
      </c>
      <c r="J565" s="33" t="s">
        <v>697</v>
      </c>
      <c r="K565" s="33" t="s">
        <v>188</v>
      </c>
    </row>
    <row r="566" spans="1:11" ht="15.75" customHeight="1">
      <c r="A566" s="139" t="s">
        <v>220</v>
      </c>
      <c r="B566" s="139" t="s">
        <v>694</v>
      </c>
      <c r="C566" s="139" t="s">
        <v>695</v>
      </c>
      <c r="D566" s="139" t="s">
        <v>696</v>
      </c>
      <c r="E566" s="139" t="s">
        <v>188</v>
      </c>
      <c r="F566" s="139">
        <v>1997</v>
      </c>
      <c r="G566" s="139" t="s">
        <v>688</v>
      </c>
      <c r="H566" s="139">
        <v>2.5316169436787801</v>
      </c>
      <c r="I566" s="139">
        <v>2.251270100922405</v>
      </c>
      <c r="J566" s="33" t="s">
        <v>697</v>
      </c>
      <c r="K566" s="33" t="s">
        <v>188</v>
      </c>
    </row>
    <row r="567" spans="1:11" ht="15.75" customHeight="1">
      <c r="A567" s="139" t="s">
        <v>220</v>
      </c>
      <c r="B567" s="139" t="s">
        <v>694</v>
      </c>
      <c r="C567" s="139" t="s">
        <v>695</v>
      </c>
      <c r="D567" s="139" t="s">
        <v>696</v>
      </c>
      <c r="E567" s="139" t="s">
        <v>188</v>
      </c>
      <c r="F567" s="139">
        <v>1998</v>
      </c>
      <c r="G567" s="139" t="s">
        <v>688</v>
      </c>
      <c r="H567" s="139">
        <v>0</v>
      </c>
      <c r="I567" s="139">
        <v>0</v>
      </c>
      <c r="J567" s="33" t="s">
        <v>697</v>
      </c>
      <c r="K567" s="33" t="s">
        <v>188</v>
      </c>
    </row>
    <row r="568" spans="1:11" ht="15.75" customHeight="1">
      <c r="A568" s="139" t="s">
        <v>220</v>
      </c>
      <c r="B568" s="139" t="s">
        <v>694</v>
      </c>
      <c r="C568" s="139" t="s">
        <v>695</v>
      </c>
      <c r="D568" s="139" t="s">
        <v>696</v>
      </c>
      <c r="E568" s="139" t="s">
        <v>188</v>
      </c>
      <c r="F568" s="139">
        <v>1998</v>
      </c>
      <c r="G568" s="139" t="s">
        <v>688</v>
      </c>
      <c r="H568" s="139">
        <v>2.3204556044514302</v>
      </c>
      <c r="I568" s="139">
        <v>2.0634923999316408</v>
      </c>
      <c r="J568" s="33" t="s">
        <v>697</v>
      </c>
      <c r="K568" s="33" t="s">
        <v>188</v>
      </c>
    </row>
    <row r="569" spans="1:11" ht="15.75" customHeight="1">
      <c r="A569" s="139" t="s">
        <v>220</v>
      </c>
      <c r="B569" s="139" t="s">
        <v>694</v>
      </c>
      <c r="C569" s="139" t="s">
        <v>695</v>
      </c>
      <c r="D569" s="139" t="s">
        <v>696</v>
      </c>
      <c r="E569" s="139" t="s">
        <v>188</v>
      </c>
      <c r="F569" s="139">
        <v>1999</v>
      </c>
      <c r="G569" s="139" t="s">
        <v>688</v>
      </c>
      <c r="H569" s="139">
        <v>0</v>
      </c>
      <c r="I569" s="139">
        <v>0</v>
      </c>
      <c r="J569" s="33" t="s">
        <v>697</v>
      </c>
      <c r="K569" s="33" t="s">
        <v>188</v>
      </c>
    </row>
    <row r="570" spans="1:11" ht="15.75" customHeight="1">
      <c r="A570" s="139" t="s">
        <v>220</v>
      </c>
      <c r="B570" s="139" t="s">
        <v>694</v>
      </c>
      <c r="C570" s="139" t="s">
        <v>695</v>
      </c>
      <c r="D570" s="139" t="s">
        <v>696</v>
      </c>
      <c r="E570" s="139" t="s">
        <v>188</v>
      </c>
      <c r="F570" s="139">
        <v>1999</v>
      </c>
      <c r="G570" s="139" t="s">
        <v>688</v>
      </c>
      <c r="H570" s="139">
        <v>2.35325592179945</v>
      </c>
      <c r="I570" s="139">
        <v>2.092660467371994</v>
      </c>
      <c r="J570" s="33" t="s">
        <v>697</v>
      </c>
      <c r="K570" s="33" t="s">
        <v>188</v>
      </c>
    </row>
    <row r="571" spans="1:11" ht="15.75" customHeight="1">
      <c r="A571" s="139" t="s">
        <v>220</v>
      </c>
      <c r="B571" s="139" t="s">
        <v>694</v>
      </c>
      <c r="C571" s="139" t="s">
        <v>695</v>
      </c>
      <c r="D571" s="139" t="s">
        <v>696</v>
      </c>
      <c r="E571" s="139" t="s">
        <v>188</v>
      </c>
      <c r="F571" s="139">
        <v>2000</v>
      </c>
      <c r="G571" s="139" t="s">
        <v>688</v>
      </c>
      <c r="H571" s="139">
        <v>0</v>
      </c>
      <c r="I571" s="139">
        <v>0</v>
      </c>
      <c r="J571" s="33" t="s">
        <v>697</v>
      </c>
      <c r="K571" s="33" t="s">
        <v>188</v>
      </c>
    </row>
    <row r="572" spans="1:11" ht="15.75" customHeight="1">
      <c r="A572" s="139" t="s">
        <v>220</v>
      </c>
      <c r="B572" s="139" t="s">
        <v>694</v>
      </c>
      <c r="C572" s="139" t="s">
        <v>695</v>
      </c>
      <c r="D572" s="139" t="s">
        <v>696</v>
      </c>
      <c r="E572" s="139" t="s">
        <v>188</v>
      </c>
      <c r="F572" s="139">
        <v>2000</v>
      </c>
      <c r="G572" s="139" t="s">
        <v>688</v>
      </c>
      <c r="H572" s="139">
        <v>2.41216941106783</v>
      </c>
      <c r="I572" s="139">
        <v>2.1450499796408549</v>
      </c>
      <c r="J572" s="33" t="s">
        <v>697</v>
      </c>
      <c r="K572" s="33" t="s">
        <v>188</v>
      </c>
    </row>
    <row r="573" spans="1:11" ht="15.75" customHeight="1">
      <c r="A573" s="139" t="s">
        <v>220</v>
      </c>
      <c r="B573" s="139" t="s">
        <v>694</v>
      </c>
      <c r="C573" s="139" t="s">
        <v>695</v>
      </c>
      <c r="D573" s="139" t="s">
        <v>696</v>
      </c>
      <c r="E573" s="139" t="s">
        <v>188</v>
      </c>
      <c r="F573" s="139">
        <v>2001</v>
      </c>
      <c r="G573" s="139" t="s">
        <v>688</v>
      </c>
      <c r="H573" s="139">
        <v>4.5723710364769E-2</v>
      </c>
      <c r="I573" s="139">
        <v>4.0660346465314717E-2</v>
      </c>
      <c r="J573" s="33" t="s">
        <v>697</v>
      </c>
      <c r="K573" s="33" t="s">
        <v>188</v>
      </c>
    </row>
    <row r="574" spans="1:11" ht="15.75" customHeight="1">
      <c r="A574" s="139" t="s">
        <v>220</v>
      </c>
      <c r="B574" s="139" t="s">
        <v>694</v>
      </c>
      <c r="C574" s="139" t="s">
        <v>695</v>
      </c>
      <c r="D574" s="139" t="s">
        <v>696</v>
      </c>
      <c r="E574" s="139" t="s">
        <v>188</v>
      </c>
      <c r="F574" s="139">
        <v>2001</v>
      </c>
      <c r="G574" s="139" t="s">
        <v>688</v>
      </c>
      <c r="H574" s="139">
        <v>2.0854054587590398</v>
      </c>
      <c r="I574" s="139">
        <v>1.854471297218609</v>
      </c>
      <c r="J574" s="33" t="s">
        <v>697</v>
      </c>
      <c r="K574" s="33" t="s">
        <v>188</v>
      </c>
    </row>
    <row r="575" spans="1:11" ht="15.75" customHeight="1">
      <c r="A575" s="139" t="s">
        <v>220</v>
      </c>
      <c r="B575" s="139" t="s">
        <v>694</v>
      </c>
      <c r="C575" s="139" t="s">
        <v>695</v>
      </c>
      <c r="D575" s="139" t="s">
        <v>696</v>
      </c>
      <c r="E575" s="139" t="s">
        <v>188</v>
      </c>
      <c r="F575" s="139">
        <v>2002</v>
      </c>
      <c r="G575" s="139" t="s">
        <v>688</v>
      </c>
      <c r="H575" s="139">
        <v>8.8576455284871E-2</v>
      </c>
      <c r="I575" s="139">
        <v>7.8767653189566494E-2</v>
      </c>
      <c r="J575" s="33" t="s">
        <v>697</v>
      </c>
      <c r="K575" s="33" t="s">
        <v>188</v>
      </c>
    </row>
    <row r="576" spans="1:11" ht="15.75" customHeight="1">
      <c r="A576" s="139" t="s">
        <v>220</v>
      </c>
      <c r="B576" s="139" t="s">
        <v>694</v>
      </c>
      <c r="C576" s="139" t="s">
        <v>695</v>
      </c>
      <c r="D576" s="139" t="s">
        <v>696</v>
      </c>
      <c r="E576" s="139" t="s">
        <v>188</v>
      </c>
      <c r="F576" s="139">
        <v>2002</v>
      </c>
      <c r="G576" s="139" t="s">
        <v>688</v>
      </c>
      <c r="H576" s="139">
        <v>2.0036562680180201</v>
      </c>
      <c r="I576" s="139">
        <v>1.781774869210655</v>
      </c>
      <c r="J576" s="33" t="s">
        <v>697</v>
      </c>
      <c r="K576" s="33" t="s">
        <v>188</v>
      </c>
    </row>
    <row r="577" spans="1:11" ht="15.75" customHeight="1">
      <c r="A577" s="139" t="s">
        <v>220</v>
      </c>
      <c r="B577" s="139" t="s">
        <v>694</v>
      </c>
      <c r="C577" s="139" t="s">
        <v>695</v>
      </c>
      <c r="D577" s="139" t="s">
        <v>696</v>
      </c>
      <c r="E577" s="139" t="s">
        <v>188</v>
      </c>
      <c r="F577" s="139">
        <v>2003</v>
      </c>
      <c r="G577" s="139" t="s">
        <v>688</v>
      </c>
      <c r="H577" s="139">
        <v>0.130388210275035</v>
      </c>
      <c r="I577" s="139">
        <v>0.1159492473922291</v>
      </c>
      <c r="J577" s="33" t="s">
        <v>697</v>
      </c>
      <c r="K577" s="33" t="s">
        <v>188</v>
      </c>
    </row>
    <row r="578" spans="1:11" ht="15.75" customHeight="1">
      <c r="A578" s="139" t="s">
        <v>220</v>
      </c>
      <c r="B578" s="139" t="s">
        <v>694</v>
      </c>
      <c r="C578" s="139" t="s">
        <v>695</v>
      </c>
      <c r="D578" s="139" t="s">
        <v>696</v>
      </c>
      <c r="E578" s="139" t="s">
        <v>188</v>
      </c>
      <c r="F578" s="139">
        <v>2003</v>
      </c>
      <c r="G578" s="139" t="s">
        <v>688</v>
      </c>
      <c r="H578" s="139">
        <v>1.95033492969121</v>
      </c>
      <c r="I578" s="139">
        <v>1.7343582428462101</v>
      </c>
      <c r="J578" s="33" t="s">
        <v>697</v>
      </c>
      <c r="K578" s="33" t="s">
        <v>188</v>
      </c>
    </row>
    <row r="579" spans="1:11" ht="15.75" customHeight="1">
      <c r="A579" s="139" t="s">
        <v>220</v>
      </c>
      <c r="B579" s="139" t="s">
        <v>694</v>
      </c>
      <c r="C579" s="139" t="s">
        <v>695</v>
      </c>
      <c r="D579" s="139" t="s">
        <v>696</v>
      </c>
      <c r="E579" s="139" t="s">
        <v>188</v>
      </c>
      <c r="F579" s="139">
        <v>2004</v>
      </c>
      <c r="G579" s="139" t="s">
        <v>688</v>
      </c>
      <c r="H579" s="139">
        <v>0.182952097516799</v>
      </c>
      <c r="I579" s="139">
        <v>0.16269230148305949</v>
      </c>
      <c r="J579" s="33" t="s">
        <v>697</v>
      </c>
      <c r="K579" s="33" t="s">
        <v>188</v>
      </c>
    </row>
    <row r="580" spans="1:11" ht="15.75" customHeight="1">
      <c r="A580" s="139" t="s">
        <v>220</v>
      </c>
      <c r="B580" s="139" t="s">
        <v>694</v>
      </c>
      <c r="C580" s="139" t="s">
        <v>695</v>
      </c>
      <c r="D580" s="139" t="s">
        <v>696</v>
      </c>
      <c r="E580" s="139" t="s">
        <v>188</v>
      </c>
      <c r="F580" s="139">
        <v>2004</v>
      </c>
      <c r="G580" s="139" t="s">
        <v>688</v>
      </c>
      <c r="H580" s="139">
        <v>2.03562419140466</v>
      </c>
      <c r="I580" s="139">
        <v>1.810202720544412</v>
      </c>
      <c r="J580" s="33" t="s">
        <v>697</v>
      </c>
      <c r="K580" s="33" t="s">
        <v>188</v>
      </c>
    </row>
    <row r="581" spans="1:11" ht="15.75" customHeight="1">
      <c r="A581" s="139" t="s">
        <v>220</v>
      </c>
      <c r="B581" s="139" t="s">
        <v>694</v>
      </c>
      <c r="C581" s="139" t="s">
        <v>695</v>
      </c>
      <c r="D581" s="139" t="s">
        <v>696</v>
      </c>
      <c r="E581" s="139" t="s">
        <v>188</v>
      </c>
      <c r="F581" s="139">
        <v>2005</v>
      </c>
      <c r="G581" s="139" t="s">
        <v>688</v>
      </c>
      <c r="H581" s="139">
        <v>0.22528830780213099</v>
      </c>
      <c r="I581" s="139">
        <v>0.20034027371666011</v>
      </c>
      <c r="J581" s="33" t="s">
        <v>697</v>
      </c>
      <c r="K581" s="33" t="s">
        <v>188</v>
      </c>
    </row>
    <row r="582" spans="1:11" ht="15.75" customHeight="1">
      <c r="A582" s="139" t="s">
        <v>220</v>
      </c>
      <c r="B582" s="139" t="s">
        <v>694</v>
      </c>
      <c r="C582" s="139" t="s">
        <v>695</v>
      </c>
      <c r="D582" s="139" t="s">
        <v>696</v>
      </c>
      <c r="E582" s="139" t="s">
        <v>188</v>
      </c>
      <c r="F582" s="139">
        <v>2005</v>
      </c>
      <c r="G582" s="139" t="s">
        <v>688</v>
      </c>
      <c r="H582" s="139">
        <v>1.9887825512958499</v>
      </c>
      <c r="I582" s="139">
        <v>1.768548241924162</v>
      </c>
      <c r="J582" s="33" t="s">
        <v>697</v>
      </c>
      <c r="K582" s="33" t="s">
        <v>188</v>
      </c>
    </row>
    <row r="583" spans="1:11" ht="15.75" customHeight="1">
      <c r="A583" s="139" t="s">
        <v>220</v>
      </c>
      <c r="B583" s="139" t="s">
        <v>694</v>
      </c>
      <c r="C583" s="139" t="s">
        <v>695</v>
      </c>
      <c r="D583" s="139" t="s">
        <v>696</v>
      </c>
      <c r="E583" s="139" t="s">
        <v>188</v>
      </c>
      <c r="F583" s="139">
        <v>2006</v>
      </c>
      <c r="G583" s="139" t="s">
        <v>688</v>
      </c>
      <c r="H583" s="139">
        <v>0.30575230743903298</v>
      </c>
      <c r="I583" s="139">
        <v>0.27189383044075083</v>
      </c>
      <c r="J583" s="33" t="s">
        <v>697</v>
      </c>
      <c r="K583" s="33" t="s">
        <v>188</v>
      </c>
    </row>
    <row r="584" spans="1:11" ht="15.75" customHeight="1">
      <c r="A584" s="139" t="s">
        <v>220</v>
      </c>
      <c r="B584" s="139" t="s">
        <v>694</v>
      </c>
      <c r="C584" s="139" t="s">
        <v>695</v>
      </c>
      <c r="D584" s="139" t="s">
        <v>696</v>
      </c>
      <c r="E584" s="139" t="s">
        <v>188</v>
      </c>
      <c r="F584" s="139">
        <v>2006</v>
      </c>
      <c r="G584" s="139" t="s">
        <v>688</v>
      </c>
      <c r="H584" s="139">
        <v>1.8716624435898599</v>
      </c>
      <c r="I584" s="139">
        <v>1.6643978105748749</v>
      </c>
      <c r="J584" s="33" t="s">
        <v>697</v>
      </c>
      <c r="K584" s="33" t="s">
        <v>188</v>
      </c>
    </row>
    <row r="585" spans="1:11" ht="15.75" customHeight="1">
      <c r="A585" s="139" t="s">
        <v>220</v>
      </c>
      <c r="B585" s="139" t="s">
        <v>694</v>
      </c>
      <c r="C585" s="139" t="s">
        <v>695</v>
      </c>
      <c r="D585" s="139" t="s">
        <v>696</v>
      </c>
      <c r="E585" s="139" t="s">
        <v>188</v>
      </c>
      <c r="F585" s="139">
        <v>2007</v>
      </c>
      <c r="G585" s="139" t="s">
        <v>688</v>
      </c>
      <c r="H585" s="139">
        <v>0.382934532579781</v>
      </c>
      <c r="I585" s="139">
        <v>0.34052903064980522</v>
      </c>
      <c r="J585" s="33" t="s">
        <v>697</v>
      </c>
      <c r="K585" s="33" t="s">
        <v>188</v>
      </c>
    </row>
    <row r="586" spans="1:11" ht="15.75" customHeight="1">
      <c r="A586" s="139" t="s">
        <v>220</v>
      </c>
      <c r="B586" s="139" t="s">
        <v>694</v>
      </c>
      <c r="C586" s="139" t="s">
        <v>695</v>
      </c>
      <c r="D586" s="139" t="s">
        <v>696</v>
      </c>
      <c r="E586" s="139" t="s">
        <v>188</v>
      </c>
      <c r="F586" s="139">
        <v>2007</v>
      </c>
      <c r="G586" s="139" t="s">
        <v>688</v>
      </c>
      <c r="H586" s="139">
        <v>1.78018198960406</v>
      </c>
      <c r="I586" s="139">
        <v>1.5830477424331411</v>
      </c>
      <c r="J586" s="33" t="s">
        <v>697</v>
      </c>
      <c r="K586" s="33" t="s">
        <v>188</v>
      </c>
    </row>
    <row r="587" spans="1:11" ht="15.75" customHeight="1">
      <c r="A587" s="139" t="s">
        <v>220</v>
      </c>
      <c r="B587" s="139" t="s">
        <v>694</v>
      </c>
      <c r="C587" s="139" t="s">
        <v>695</v>
      </c>
      <c r="D587" s="139" t="s">
        <v>696</v>
      </c>
      <c r="E587" s="139" t="s">
        <v>188</v>
      </c>
      <c r="F587" s="139">
        <v>2008</v>
      </c>
      <c r="G587" s="139" t="s">
        <v>688</v>
      </c>
      <c r="H587" s="139">
        <v>0.453226296713786</v>
      </c>
      <c r="I587" s="139">
        <v>0.40303680748038018</v>
      </c>
      <c r="J587" s="33" t="s">
        <v>697</v>
      </c>
      <c r="K587" s="33" t="s">
        <v>188</v>
      </c>
    </row>
    <row r="588" spans="1:11" ht="15.75" customHeight="1">
      <c r="A588" s="139" t="s">
        <v>220</v>
      </c>
      <c r="B588" s="139" t="s">
        <v>694</v>
      </c>
      <c r="C588" s="139" t="s">
        <v>695</v>
      </c>
      <c r="D588" s="139" t="s">
        <v>696</v>
      </c>
      <c r="E588" s="139" t="s">
        <v>188</v>
      </c>
      <c r="F588" s="139">
        <v>2008</v>
      </c>
      <c r="G588" s="139" t="s">
        <v>688</v>
      </c>
      <c r="H588" s="139">
        <v>1.68725268991164</v>
      </c>
      <c r="I588" s="139">
        <v>1.50040927123015</v>
      </c>
      <c r="J588" s="33" t="s">
        <v>697</v>
      </c>
      <c r="K588" s="33" t="s">
        <v>188</v>
      </c>
    </row>
    <row r="589" spans="1:11" ht="15.75" customHeight="1">
      <c r="A589" s="139" t="s">
        <v>220</v>
      </c>
      <c r="B589" s="139" t="s">
        <v>694</v>
      </c>
      <c r="C589" s="139" t="s">
        <v>695</v>
      </c>
      <c r="D589" s="139" t="s">
        <v>696</v>
      </c>
      <c r="E589" s="139" t="s">
        <v>188</v>
      </c>
      <c r="F589" s="139">
        <v>2009</v>
      </c>
      <c r="G589" s="139" t="s">
        <v>688</v>
      </c>
      <c r="H589" s="139">
        <v>0.48731458521238902</v>
      </c>
      <c r="I589" s="139">
        <v>0.43335021839356741</v>
      </c>
      <c r="J589" s="33" t="s">
        <v>697</v>
      </c>
      <c r="K589" s="33" t="s">
        <v>188</v>
      </c>
    </row>
    <row r="590" spans="1:11" ht="15.75" customHeight="1">
      <c r="A590" s="139" t="s">
        <v>220</v>
      </c>
      <c r="B590" s="139" t="s">
        <v>694</v>
      </c>
      <c r="C590" s="139" t="s">
        <v>695</v>
      </c>
      <c r="D590" s="139" t="s">
        <v>696</v>
      </c>
      <c r="E590" s="139" t="s">
        <v>188</v>
      </c>
      <c r="F590" s="139">
        <v>2009</v>
      </c>
      <c r="G590" s="139" t="s">
        <v>688</v>
      </c>
      <c r="H590" s="139">
        <v>1.50417737355155</v>
      </c>
      <c r="I590" s="139">
        <v>1.337607395943492</v>
      </c>
      <c r="J590" s="33" t="s">
        <v>697</v>
      </c>
      <c r="K590" s="33" t="s">
        <v>188</v>
      </c>
    </row>
    <row r="591" spans="1:11" ht="15.75" customHeight="1">
      <c r="A591" s="139" t="s">
        <v>220</v>
      </c>
      <c r="B591" s="139" t="s">
        <v>694</v>
      </c>
      <c r="C591" s="139" t="s">
        <v>695</v>
      </c>
      <c r="D591" s="139" t="s">
        <v>696</v>
      </c>
      <c r="E591" s="139" t="s">
        <v>188</v>
      </c>
      <c r="F591" s="139">
        <v>2010</v>
      </c>
      <c r="G591" s="139" t="s">
        <v>688</v>
      </c>
      <c r="H591" s="139">
        <v>0.60278024019279897</v>
      </c>
      <c r="I591" s="139">
        <v>0.53602940822514</v>
      </c>
      <c r="J591" s="33" t="s">
        <v>697</v>
      </c>
      <c r="K591" s="33" t="s">
        <v>188</v>
      </c>
    </row>
    <row r="592" spans="1:11" ht="15.75" customHeight="1">
      <c r="A592" s="139" t="s">
        <v>220</v>
      </c>
      <c r="B592" s="139" t="s">
        <v>694</v>
      </c>
      <c r="C592" s="139" t="s">
        <v>695</v>
      </c>
      <c r="D592" s="139" t="s">
        <v>696</v>
      </c>
      <c r="E592" s="139" t="s">
        <v>188</v>
      </c>
      <c r="F592" s="139">
        <v>2010</v>
      </c>
      <c r="G592" s="139" t="s">
        <v>688</v>
      </c>
      <c r="H592" s="139">
        <v>1.5809555109120801</v>
      </c>
      <c r="I592" s="139">
        <v>1.4058832563479911</v>
      </c>
      <c r="J592" s="33" t="s">
        <v>697</v>
      </c>
      <c r="K592" s="33" t="s">
        <v>188</v>
      </c>
    </row>
    <row r="593" spans="1:11" ht="15.75" customHeight="1">
      <c r="A593" s="139" t="s">
        <v>220</v>
      </c>
      <c r="B593" s="139" t="s">
        <v>694</v>
      </c>
      <c r="C593" s="139" t="s">
        <v>695</v>
      </c>
      <c r="D593" s="139" t="s">
        <v>696</v>
      </c>
      <c r="E593" s="139" t="s">
        <v>188</v>
      </c>
      <c r="F593" s="139">
        <v>2011</v>
      </c>
      <c r="G593" s="139" t="s">
        <v>688</v>
      </c>
      <c r="H593" s="139">
        <v>0.63141247212370899</v>
      </c>
      <c r="I593" s="139">
        <v>0.56149095675430494</v>
      </c>
      <c r="J593" s="33" t="s">
        <v>697</v>
      </c>
      <c r="K593" s="33" t="s">
        <v>188</v>
      </c>
    </row>
    <row r="594" spans="1:11" ht="15.75" customHeight="1">
      <c r="A594" s="139" t="s">
        <v>220</v>
      </c>
      <c r="B594" s="139" t="s">
        <v>694</v>
      </c>
      <c r="C594" s="139" t="s">
        <v>695</v>
      </c>
      <c r="D594" s="139" t="s">
        <v>696</v>
      </c>
      <c r="E594" s="139" t="s">
        <v>188</v>
      </c>
      <c r="F594" s="139">
        <v>2011</v>
      </c>
      <c r="G594" s="139" t="s">
        <v>688</v>
      </c>
      <c r="H594" s="139">
        <v>1.5941356702534499</v>
      </c>
      <c r="I594" s="139">
        <v>1.4176038678428331</v>
      </c>
      <c r="J594" s="33" t="s">
        <v>697</v>
      </c>
      <c r="K594" s="33" t="s">
        <v>188</v>
      </c>
    </row>
    <row r="595" spans="1:11" ht="15.75" customHeight="1">
      <c r="A595" s="139" t="s">
        <v>220</v>
      </c>
      <c r="B595" s="139" t="s">
        <v>694</v>
      </c>
      <c r="C595" s="139" t="s">
        <v>695</v>
      </c>
      <c r="D595" s="139" t="s">
        <v>696</v>
      </c>
      <c r="E595" s="139" t="s">
        <v>188</v>
      </c>
      <c r="F595" s="139">
        <v>2012</v>
      </c>
      <c r="G595" s="139" t="s">
        <v>688</v>
      </c>
      <c r="H595" s="139">
        <v>0.64335609141760997</v>
      </c>
      <c r="I595" s="139">
        <v>0.57211196048881419</v>
      </c>
      <c r="J595" s="33" t="s">
        <v>697</v>
      </c>
      <c r="K595" s="33" t="s">
        <v>188</v>
      </c>
    </row>
    <row r="596" spans="1:11" ht="15.75" customHeight="1">
      <c r="A596" s="139" t="s">
        <v>220</v>
      </c>
      <c r="B596" s="139" t="s">
        <v>694</v>
      </c>
      <c r="C596" s="139" t="s">
        <v>695</v>
      </c>
      <c r="D596" s="139" t="s">
        <v>696</v>
      </c>
      <c r="E596" s="139" t="s">
        <v>188</v>
      </c>
      <c r="F596" s="139">
        <v>2012</v>
      </c>
      <c r="G596" s="139" t="s">
        <v>688</v>
      </c>
      <c r="H596" s="139">
        <v>1.5677831962353499</v>
      </c>
      <c r="I596" s="139">
        <v>1.394169620813315</v>
      </c>
      <c r="J596" s="33" t="s">
        <v>697</v>
      </c>
      <c r="K596" s="33" t="s">
        <v>188</v>
      </c>
    </row>
    <row r="597" spans="1:11" ht="15.75" customHeight="1">
      <c r="A597" s="139" t="s">
        <v>220</v>
      </c>
      <c r="B597" s="139" t="s">
        <v>694</v>
      </c>
      <c r="C597" s="139" t="s">
        <v>695</v>
      </c>
      <c r="D597" s="139" t="s">
        <v>696</v>
      </c>
      <c r="E597" s="139" t="s">
        <v>188</v>
      </c>
      <c r="F597" s="139">
        <v>2013</v>
      </c>
      <c r="G597" s="139" t="s">
        <v>688</v>
      </c>
      <c r="H597" s="139">
        <v>0.725661442287591</v>
      </c>
      <c r="I597" s="139">
        <v>0.64530296042352886</v>
      </c>
      <c r="J597" s="33" t="s">
        <v>697</v>
      </c>
      <c r="K597" s="33" t="s">
        <v>188</v>
      </c>
    </row>
    <row r="598" spans="1:11" ht="15.75" customHeight="1">
      <c r="A598" s="139" t="s">
        <v>220</v>
      </c>
      <c r="B598" s="139" t="s">
        <v>694</v>
      </c>
      <c r="C598" s="139" t="s">
        <v>695</v>
      </c>
      <c r="D598" s="139" t="s">
        <v>696</v>
      </c>
      <c r="E598" s="139" t="s">
        <v>188</v>
      </c>
      <c r="F598" s="139">
        <v>2013</v>
      </c>
      <c r="G598" s="139" t="s">
        <v>688</v>
      </c>
      <c r="H598" s="139">
        <v>1.71093432448108</v>
      </c>
      <c r="I598" s="139">
        <v>1.521468442911027</v>
      </c>
      <c r="J598" s="33" t="s">
        <v>697</v>
      </c>
      <c r="K598" s="33" t="s">
        <v>188</v>
      </c>
    </row>
    <row r="599" spans="1:11" ht="15.75" customHeight="1">
      <c r="A599" s="139" t="s">
        <v>220</v>
      </c>
      <c r="B599" s="139" t="s">
        <v>694</v>
      </c>
      <c r="C599" s="139" t="s">
        <v>695</v>
      </c>
      <c r="D599" s="139" t="s">
        <v>696</v>
      </c>
      <c r="E599" s="139" t="s">
        <v>188</v>
      </c>
      <c r="F599" s="139">
        <v>2014</v>
      </c>
      <c r="G599" s="139" t="s">
        <v>688</v>
      </c>
      <c r="H599" s="139">
        <v>0.75168884141515002</v>
      </c>
      <c r="I599" s="139">
        <v>0.66844813078864007</v>
      </c>
      <c r="J599" s="33" t="s">
        <v>697</v>
      </c>
      <c r="K599" s="33" t="s">
        <v>188</v>
      </c>
    </row>
    <row r="600" spans="1:11" ht="15.75" customHeight="1">
      <c r="A600" s="139" t="s">
        <v>220</v>
      </c>
      <c r="B600" s="139" t="s">
        <v>694</v>
      </c>
      <c r="C600" s="139" t="s">
        <v>695</v>
      </c>
      <c r="D600" s="139" t="s">
        <v>696</v>
      </c>
      <c r="E600" s="139" t="s">
        <v>188</v>
      </c>
      <c r="F600" s="139">
        <v>2014</v>
      </c>
      <c r="G600" s="139" t="s">
        <v>688</v>
      </c>
      <c r="H600" s="139">
        <v>1.71844157936901</v>
      </c>
      <c r="I600" s="139">
        <v>1.5281443574925759</v>
      </c>
      <c r="J600" s="33" t="s">
        <v>697</v>
      </c>
      <c r="K600" s="33" t="s">
        <v>188</v>
      </c>
    </row>
    <row r="601" spans="1:11" ht="15.75" customHeight="1">
      <c r="A601" s="139" t="s">
        <v>220</v>
      </c>
      <c r="B601" s="139" t="s">
        <v>694</v>
      </c>
      <c r="C601" s="139" t="s">
        <v>695</v>
      </c>
      <c r="D601" s="139" t="s">
        <v>696</v>
      </c>
      <c r="E601" s="139" t="s">
        <v>188</v>
      </c>
      <c r="F601" s="139">
        <v>2015</v>
      </c>
      <c r="G601" s="139" t="s">
        <v>688</v>
      </c>
      <c r="H601" s="139">
        <v>0.70984595245961701</v>
      </c>
      <c r="I601" s="139">
        <v>0.63123885034160576</v>
      </c>
      <c r="J601" s="33" t="s">
        <v>697</v>
      </c>
      <c r="K601" s="33" t="s">
        <v>188</v>
      </c>
    </row>
    <row r="602" spans="1:11" ht="15.75" customHeight="1">
      <c r="A602" s="139" t="s">
        <v>220</v>
      </c>
      <c r="B602" s="139" t="s">
        <v>694</v>
      </c>
      <c r="C602" s="139" t="s">
        <v>695</v>
      </c>
      <c r="D602" s="139" t="s">
        <v>696</v>
      </c>
      <c r="E602" s="139" t="s">
        <v>188</v>
      </c>
      <c r="F602" s="139">
        <v>2015</v>
      </c>
      <c r="G602" s="139" t="s">
        <v>688</v>
      </c>
      <c r="H602" s="139">
        <v>1.57651050876331</v>
      </c>
      <c r="I602" s="139">
        <v>1.4019304859807959</v>
      </c>
      <c r="J602" s="33" t="s">
        <v>697</v>
      </c>
      <c r="K602" s="33" t="s">
        <v>188</v>
      </c>
    </row>
    <row r="603" spans="1:11" ht="15.75" customHeight="1">
      <c r="A603" s="139" t="s">
        <v>220</v>
      </c>
      <c r="B603" s="139" t="s">
        <v>694</v>
      </c>
      <c r="C603" s="139" t="s">
        <v>695</v>
      </c>
      <c r="D603" s="139" t="s">
        <v>696</v>
      </c>
      <c r="E603" s="139" t="s">
        <v>188</v>
      </c>
      <c r="F603" s="139">
        <v>2016</v>
      </c>
      <c r="G603" s="139" t="s">
        <v>688</v>
      </c>
      <c r="H603" s="139">
        <v>0.69485943909593195</v>
      </c>
      <c r="I603" s="139">
        <v>0.61791191731685224</v>
      </c>
      <c r="J603" s="33" t="s">
        <v>697</v>
      </c>
      <c r="K603" s="33" t="s">
        <v>188</v>
      </c>
    </row>
    <row r="604" spans="1:11" ht="15.75" customHeight="1">
      <c r="A604" s="139" t="s">
        <v>220</v>
      </c>
      <c r="B604" s="139" t="s">
        <v>694</v>
      </c>
      <c r="C604" s="139" t="s">
        <v>695</v>
      </c>
      <c r="D604" s="139" t="s">
        <v>696</v>
      </c>
      <c r="E604" s="139" t="s">
        <v>188</v>
      </c>
      <c r="F604" s="139">
        <v>2016</v>
      </c>
      <c r="G604" s="139" t="s">
        <v>688</v>
      </c>
      <c r="H604" s="139">
        <v>1.5140600186670601</v>
      </c>
      <c r="I604" s="139">
        <v>1.3463956541837949</v>
      </c>
      <c r="J604" s="33" t="s">
        <v>697</v>
      </c>
      <c r="K604" s="33" t="s">
        <v>188</v>
      </c>
    </row>
    <row r="605" spans="1:11" ht="15.75" customHeight="1">
      <c r="A605" s="139" t="s">
        <v>220</v>
      </c>
      <c r="B605" s="139" t="s">
        <v>694</v>
      </c>
      <c r="C605" s="139" t="s">
        <v>695</v>
      </c>
      <c r="D605" s="139" t="s">
        <v>696</v>
      </c>
      <c r="E605" s="139" t="s">
        <v>188</v>
      </c>
      <c r="F605" s="139">
        <v>2017</v>
      </c>
      <c r="G605" s="139" t="s">
        <v>688</v>
      </c>
      <c r="H605" s="139">
        <v>0.70074125722687797</v>
      </c>
      <c r="I605" s="139">
        <v>0.62314239317155251</v>
      </c>
      <c r="J605" s="33" t="s">
        <v>697</v>
      </c>
      <c r="K605" s="33" t="s">
        <v>188</v>
      </c>
    </row>
    <row r="606" spans="1:11" ht="15.75" customHeight="1">
      <c r="A606" s="139" t="s">
        <v>220</v>
      </c>
      <c r="B606" s="139" t="s">
        <v>694</v>
      </c>
      <c r="C606" s="139" t="s">
        <v>695</v>
      </c>
      <c r="D606" s="139" t="s">
        <v>696</v>
      </c>
      <c r="E606" s="139" t="s">
        <v>188</v>
      </c>
      <c r="F606" s="139">
        <v>2017</v>
      </c>
      <c r="G606" s="139" t="s">
        <v>688</v>
      </c>
      <c r="H606" s="139">
        <v>1.4979564067739499</v>
      </c>
      <c r="I606" s="139">
        <v>1.332075328171465</v>
      </c>
      <c r="J606" s="33" t="s">
        <v>697</v>
      </c>
      <c r="K606" s="33" t="s">
        <v>188</v>
      </c>
    </row>
    <row r="607" spans="1:11" ht="15.75" customHeight="1">
      <c r="A607" s="139" t="s">
        <v>220</v>
      </c>
      <c r="B607" s="139" t="s">
        <v>694</v>
      </c>
      <c r="C607" s="139" t="s">
        <v>695</v>
      </c>
      <c r="D607" s="139" t="s">
        <v>696</v>
      </c>
      <c r="E607" s="139" t="s">
        <v>188</v>
      </c>
      <c r="F607" s="139">
        <v>2018</v>
      </c>
      <c r="G607" s="139" t="s">
        <v>688</v>
      </c>
      <c r="H607" s="139">
        <v>0.70662307535782298</v>
      </c>
      <c r="I607" s="139">
        <v>0.628372869026252</v>
      </c>
      <c r="J607" s="33" t="s">
        <v>697</v>
      </c>
      <c r="K607" s="33" t="s">
        <v>188</v>
      </c>
    </row>
    <row r="608" spans="1:11" ht="15.75" customHeight="1">
      <c r="A608" s="139" t="s">
        <v>220</v>
      </c>
      <c r="B608" s="139" t="s">
        <v>694</v>
      </c>
      <c r="C608" s="139" t="s">
        <v>695</v>
      </c>
      <c r="D608" s="139" t="s">
        <v>696</v>
      </c>
      <c r="E608" s="139" t="s">
        <v>188</v>
      </c>
      <c r="F608" s="139">
        <v>2018</v>
      </c>
      <c r="G608" s="139" t="s">
        <v>688</v>
      </c>
      <c r="H608" s="139">
        <v>1.48185279488084</v>
      </c>
      <c r="I608" s="139">
        <v>1.317755002159136</v>
      </c>
      <c r="J608" s="33" t="s">
        <v>697</v>
      </c>
      <c r="K608" s="33" t="s">
        <v>188</v>
      </c>
    </row>
    <row r="609" spans="1:11" ht="15.75" customHeight="1">
      <c r="A609" s="139" t="s">
        <v>220</v>
      </c>
      <c r="B609" s="139" t="s">
        <v>694</v>
      </c>
      <c r="C609" s="139" t="s">
        <v>695</v>
      </c>
      <c r="D609" s="139" t="s">
        <v>696</v>
      </c>
      <c r="E609" s="139" t="s">
        <v>188</v>
      </c>
      <c r="F609" s="139">
        <v>2019</v>
      </c>
      <c r="G609" s="139" t="s">
        <v>688</v>
      </c>
      <c r="H609" s="139">
        <v>0.712504893488769</v>
      </c>
      <c r="I609" s="139">
        <v>0.63360334488095227</v>
      </c>
      <c r="J609" s="33" t="s">
        <v>697</v>
      </c>
      <c r="K609" s="33" t="s">
        <v>188</v>
      </c>
    </row>
    <row r="610" spans="1:11" ht="15.75" customHeight="1">
      <c r="A610" s="139" t="s">
        <v>220</v>
      </c>
      <c r="B610" s="139" t="s">
        <v>694</v>
      </c>
      <c r="C610" s="139" t="s">
        <v>695</v>
      </c>
      <c r="D610" s="139" t="s">
        <v>696</v>
      </c>
      <c r="E610" s="139" t="s">
        <v>188</v>
      </c>
      <c r="F610" s="139">
        <v>2019</v>
      </c>
      <c r="G610" s="139" t="s">
        <v>688</v>
      </c>
      <c r="H610" s="139">
        <v>1.46574918298774</v>
      </c>
      <c r="I610" s="139">
        <v>1.3034346761468161</v>
      </c>
      <c r="J610" s="33" t="s">
        <v>697</v>
      </c>
      <c r="K610" s="33" t="s">
        <v>188</v>
      </c>
    </row>
    <row r="611" spans="1:11" ht="15.75" customHeight="1">
      <c r="A611" s="139" t="s">
        <v>220</v>
      </c>
      <c r="B611" s="139" t="s">
        <v>694</v>
      </c>
      <c r="C611" s="139" t="s">
        <v>695</v>
      </c>
      <c r="D611" s="139" t="s">
        <v>696</v>
      </c>
      <c r="E611" s="139" t="s">
        <v>188</v>
      </c>
      <c r="F611" s="139">
        <v>2020</v>
      </c>
      <c r="G611" s="139" t="s">
        <v>688</v>
      </c>
      <c r="H611" s="139">
        <v>0.71838671161971501</v>
      </c>
      <c r="I611" s="139">
        <v>0.63883382073565265</v>
      </c>
      <c r="J611" s="33" t="s">
        <v>697</v>
      </c>
      <c r="K611" s="33" t="s">
        <v>188</v>
      </c>
    </row>
    <row r="612" spans="1:11" ht="15.75" customHeight="1">
      <c r="A612" s="139" t="s">
        <v>220</v>
      </c>
      <c r="B612" s="139" t="s">
        <v>694</v>
      </c>
      <c r="C612" s="139" t="s">
        <v>695</v>
      </c>
      <c r="D612" s="139" t="s">
        <v>696</v>
      </c>
      <c r="E612" s="139" t="s">
        <v>188</v>
      </c>
      <c r="F612" s="139">
        <v>2020</v>
      </c>
      <c r="G612" s="139" t="s">
        <v>688</v>
      </c>
      <c r="H612" s="139">
        <v>1.4496455710946301</v>
      </c>
      <c r="I612" s="139">
        <v>1.2891143501344859</v>
      </c>
      <c r="J612" s="33" t="s">
        <v>697</v>
      </c>
      <c r="K612" s="33" t="s">
        <v>188</v>
      </c>
    </row>
    <row r="613" spans="1:11" ht="15.75" customHeight="1">
      <c r="A613" s="139" t="s">
        <v>220</v>
      </c>
      <c r="B613" s="139" t="s">
        <v>694</v>
      </c>
      <c r="C613" s="139" t="s">
        <v>695</v>
      </c>
      <c r="D613" s="139" t="s">
        <v>696</v>
      </c>
      <c r="E613" s="139" t="s">
        <v>188</v>
      </c>
      <c r="F613" s="139">
        <v>2021</v>
      </c>
      <c r="G613" s="139" t="s">
        <v>688</v>
      </c>
      <c r="H613" s="139">
        <v>0.73035982348004302</v>
      </c>
      <c r="I613" s="139">
        <v>0.64948105108124632</v>
      </c>
      <c r="J613" s="33" t="s">
        <v>697</v>
      </c>
      <c r="K613" s="33" t="s">
        <v>188</v>
      </c>
    </row>
    <row r="614" spans="1:11" ht="15.75" customHeight="1">
      <c r="A614" s="139" t="s">
        <v>220</v>
      </c>
      <c r="B614" s="139" t="s">
        <v>694</v>
      </c>
      <c r="C614" s="139" t="s">
        <v>695</v>
      </c>
      <c r="D614" s="139" t="s">
        <v>696</v>
      </c>
      <c r="E614" s="139" t="s">
        <v>188</v>
      </c>
      <c r="F614" s="139">
        <v>2021</v>
      </c>
      <c r="G614" s="139" t="s">
        <v>688</v>
      </c>
      <c r="H614" s="139">
        <v>1.4693907563139701</v>
      </c>
      <c r="I614" s="139">
        <v>1.306672987997322</v>
      </c>
      <c r="J614" s="33" t="s">
        <v>697</v>
      </c>
      <c r="K614" s="33" t="s">
        <v>188</v>
      </c>
    </row>
    <row r="615" spans="1:11" ht="15.75" customHeight="1">
      <c r="A615" s="139" t="s">
        <v>220</v>
      </c>
      <c r="B615" s="139" t="s">
        <v>694</v>
      </c>
      <c r="C615" s="139" t="s">
        <v>695</v>
      </c>
      <c r="D615" s="139" t="s">
        <v>696</v>
      </c>
      <c r="E615" s="139" t="s">
        <v>188</v>
      </c>
      <c r="F615" s="139">
        <v>2022</v>
      </c>
      <c r="G615" s="139" t="s">
        <v>688</v>
      </c>
      <c r="H615" s="139">
        <v>0.74233293534037204</v>
      </c>
      <c r="I615" s="139">
        <v>0.66012828142684088</v>
      </c>
      <c r="J615" s="33" t="s">
        <v>697</v>
      </c>
      <c r="K615" s="33" t="s">
        <v>188</v>
      </c>
    </row>
    <row r="616" spans="1:11" ht="15.75" customHeight="1">
      <c r="A616" s="139" t="s">
        <v>220</v>
      </c>
      <c r="B616" s="139" t="s">
        <v>694</v>
      </c>
      <c r="C616" s="139" t="s">
        <v>695</v>
      </c>
      <c r="D616" s="139" t="s">
        <v>696</v>
      </c>
      <c r="E616" s="139" t="s">
        <v>188</v>
      </c>
      <c r="F616" s="139">
        <v>2022</v>
      </c>
      <c r="G616" s="139" t="s">
        <v>688</v>
      </c>
      <c r="H616" s="139">
        <v>1.4891359415333201</v>
      </c>
      <c r="I616" s="139">
        <v>1.324231625860167</v>
      </c>
      <c r="J616" s="33" t="s">
        <v>697</v>
      </c>
      <c r="K616" s="33" t="s">
        <v>188</v>
      </c>
    </row>
    <row r="617" spans="1:11" ht="15.75" customHeight="1">
      <c r="A617" s="139" t="s">
        <v>220</v>
      </c>
      <c r="B617" s="139" t="s">
        <v>694</v>
      </c>
      <c r="C617" s="139" t="s">
        <v>695</v>
      </c>
      <c r="D617" s="139" t="s">
        <v>696</v>
      </c>
      <c r="E617" s="139" t="s">
        <v>188</v>
      </c>
      <c r="F617" s="139">
        <v>2023</v>
      </c>
      <c r="G617" s="139" t="s">
        <v>688</v>
      </c>
      <c r="H617" s="139">
        <v>0.75430604720070005</v>
      </c>
      <c r="I617" s="139">
        <v>0.67077551177243455</v>
      </c>
      <c r="J617" s="33" t="s">
        <v>697</v>
      </c>
      <c r="K617" s="33" t="s">
        <v>188</v>
      </c>
    </row>
    <row r="618" spans="1:11" ht="15.75" customHeight="1">
      <c r="A618" s="139" t="s">
        <v>220</v>
      </c>
      <c r="B618" s="139" t="s">
        <v>694</v>
      </c>
      <c r="C618" s="139" t="s">
        <v>695</v>
      </c>
      <c r="D618" s="139" t="s">
        <v>696</v>
      </c>
      <c r="E618" s="139" t="s">
        <v>188</v>
      </c>
      <c r="F618" s="139">
        <v>2023</v>
      </c>
      <c r="G618" s="139" t="s">
        <v>688</v>
      </c>
      <c r="H618" s="139">
        <v>1.5088811267526601</v>
      </c>
      <c r="I618" s="139">
        <v>1.341790263723003</v>
      </c>
      <c r="J618" s="33" t="s">
        <v>697</v>
      </c>
      <c r="K618" s="33" t="s">
        <v>188</v>
      </c>
    </row>
    <row r="619" spans="1:11" ht="15.75" customHeight="1">
      <c r="A619" s="139" t="s">
        <v>220</v>
      </c>
      <c r="B619" s="139" t="s">
        <v>694</v>
      </c>
      <c r="C619" s="139" t="s">
        <v>695</v>
      </c>
      <c r="D619" s="139" t="s">
        <v>696</v>
      </c>
      <c r="E619" s="139" t="s">
        <v>188</v>
      </c>
      <c r="F619" s="139">
        <v>2024</v>
      </c>
      <c r="G619" s="139" t="s">
        <v>688</v>
      </c>
      <c r="H619" s="139">
        <v>0.76627915906102895</v>
      </c>
      <c r="I619" s="139">
        <v>0.68142274211802911</v>
      </c>
      <c r="J619" s="33" t="s">
        <v>697</v>
      </c>
      <c r="K619" s="33" t="s">
        <v>188</v>
      </c>
    </row>
    <row r="620" spans="1:11" ht="15.75" customHeight="1">
      <c r="A620" s="139" t="s">
        <v>220</v>
      </c>
      <c r="B620" s="139" t="s">
        <v>694</v>
      </c>
      <c r="C620" s="139" t="s">
        <v>695</v>
      </c>
      <c r="D620" s="139" t="s">
        <v>696</v>
      </c>
      <c r="E620" s="139" t="s">
        <v>188</v>
      </c>
      <c r="F620" s="139">
        <v>2024</v>
      </c>
      <c r="G620" s="139" t="s">
        <v>688</v>
      </c>
      <c r="H620" s="139">
        <v>1.52862631197201</v>
      </c>
      <c r="I620" s="139">
        <v>1.359348901585848</v>
      </c>
      <c r="J620" s="33" t="s">
        <v>697</v>
      </c>
      <c r="K620" s="33" t="s">
        <v>188</v>
      </c>
    </row>
    <row r="621" spans="1:11" ht="15.75" customHeight="1">
      <c r="A621" s="139" t="s">
        <v>220</v>
      </c>
      <c r="B621" s="139" t="s">
        <v>694</v>
      </c>
      <c r="C621" s="139" t="s">
        <v>695</v>
      </c>
      <c r="D621" s="139" t="s">
        <v>696</v>
      </c>
      <c r="E621" s="139" t="s">
        <v>188</v>
      </c>
      <c r="F621" s="139">
        <v>2025</v>
      </c>
      <c r="G621" s="139" t="s">
        <v>688</v>
      </c>
      <c r="H621" s="139">
        <v>0.77825227092135796</v>
      </c>
      <c r="I621" s="139">
        <v>0.69206997246362367</v>
      </c>
      <c r="J621" s="33" t="s">
        <v>697</v>
      </c>
      <c r="K621" s="33" t="s">
        <v>188</v>
      </c>
    </row>
    <row r="622" spans="1:11" ht="15.75" customHeight="1">
      <c r="A622" s="139" t="s">
        <v>220</v>
      </c>
      <c r="B622" s="139" t="s">
        <v>694</v>
      </c>
      <c r="C622" s="139" t="s">
        <v>695</v>
      </c>
      <c r="D622" s="139" t="s">
        <v>696</v>
      </c>
      <c r="E622" s="139" t="s">
        <v>188</v>
      </c>
      <c r="F622" s="139">
        <v>2025</v>
      </c>
      <c r="G622" s="139" t="s">
        <v>688</v>
      </c>
      <c r="H622" s="139">
        <v>1.54837149719135</v>
      </c>
      <c r="I622" s="139">
        <v>1.376907539448684</v>
      </c>
      <c r="J622" s="33" t="s">
        <v>697</v>
      </c>
      <c r="K622" s="33" t="s">
        <v>188</v>
      </c>
    </row>
    <row r="623" spans="1:11" ht="15.75" customHeight="1">
      <c r="A623" s="139" t="s">
        <v>220</v>
      </c>
      <c r="B623" s="139" t="s">
        <v>694</v>
      </c>
      <c r="C623" s="139" t="s">
        <v>695</v>
      </c>
      <c r="D623" s="139" t="s">
        <v>696</v>
      </c>
      <c r="E623" s="139" t="s">
        <v>188</v>
      </c>
      <c r="F623" s="139">
        <v>2026</v>
      </c>
      <c r="G623" s="139" t="s">
        <v>688</v>
      </c>
      <c r="H623" s="139">
        <v>0.79022538278168597</v>
      </c>
      <c r="I623" s="139">
        <v>0.70271720280921735</v>
      </c>
      <c r="J623" s="33" t="s">
        <v>697</v>
      </c>
      <c r="K623" s="33" t="s">
        <v>188</v>
      </c>
    </row>
    <row r="624" spans="1:11" ht="15.75" customHeight="1">
      <c r="A624" s="139" t="s">
        <v>220</v>
      </c>
      <c r="B624" s="139" t="s">
        <v>694</v>
      </c>
      <c r="C624" s="139" t="s">
        <v>695</v>
      </c>
      <c r="D624" s="139" t="s">
        <v>696</v>
      </c>
      <c r="E624" s="139" t="s">
        <v>188</v>
      </c>
      <c r="F624" s="139">
        <v>2026</v>
      </c>
      <c r="G624" s="139" t="s">
        <v>688</v>
      </c>
      <c r="H624" s="139">
        <v>1.5694613984817201</v>
      </c>
      <c r="I624" s="139">
        <v>1.3956619818713281</v>
      </c>
      <c r="J624" s="33" t="s">
        <v>697</v>
      </c>
      <c r="K624" s="33" t="s">
        <v>188</v>
      </c>
    </row>
    <row r="625" spans="1:11" ht="15.75" customHeight="1">
      <c r="A625" s="139" t="s">
        <v>220</v>
      </c>
      <c r="B625" s="139" t="s">
        <v>694</v>
      </c>
      <c r="C625" s="139" t="s">
        <v>695</v>
      </c>
      <c r="D625" s="139" t="s">
        <v>696</v>
      </c>
      <c r="E625" s="139" t="s">
        <v>188</v>
      </c>
      <c r="F625" s="139">
        <v>2027</v>
      </c>
      <c r="G625" s="139" t="s">
        <v>688</v>
      </c>
      <c r="H625" s="139">
        <v>0.80219849464201498</v>
      </c>
      <c r="I625" s="139">
        <v>0.71336443315481202</v>
      </c>
      <c r="J625" s="33" t="s">
        <v>697</v>
      </c>
      <c r="K625" s="33" t="s">
        <v>188</v>
      </c>
    </row>
    <row r="626" spans="1:11" ht="15.75" customHeight="1">
      <c r="A626" s="139" t="s">
        <v>220</v>
      </c>
      <c r="B626" s="139" t="s">
        <v>694</v>
      </c>
      <c r="C626" s="139" t="s">
        <v>695</v>
      </c>
      <c r="D626" s="139" t="s">
        <v>696</v>
      </c>
      <c r="E626" s="139" t="s">
        <v>188</v>
      </c>
      <c r="F626" s="139">
        <v>2027</v>
      </c>
      <c r="G626" s="139" t="s">
        <v>688</v>
      </c>
      <c r="H626" s="139">
        <v>1.5905512997720801</v>
      </c>
      <c r="I626" s="139">
        <v>1.4144164242939641</v>
      </c>
      <c r="J626" s="33" t="s">
        <v>697</v>
      </c>
      <c r="K626" s="33" t="s">
        <v>188</v>
      </c>
    </row>
    <row r="627" spans="1:11" ht="15.75" customHeight="1">
      <c r="A627" s="139" t="s">
        <v>220</v>
      </c>
      <c r="B627" s="139" t="s">
        <v>694</v>
      </c>
      <c r="C627" s="139" t="s">
        <v>695</v>
      </c>
      <c r="D627" s="139" t="s">
        <v>696</v>
      </c>
      <c r="E627" s="139" t="s">
        <v>188</v>
      </c>
      <c r="F627" s="139">
        <v>2028</v>
      </c>
      <c r="G627" s="139" t="s">
        <v>688</v>
      </c>
      <c r="H627" s="139">
        <v>0.81417160650234299</v>
      </c>
      <c r="I627" s="139">
        <v>0.72401166350040569</v>
      </c>
      <c r="J627" s="33" t="s">
        <v>697</v>
      </c>
      <c r="K627" s="33" t="s">
        <v>188</v>
      </c>
    </row>
    <row r="628" spans="1:11" ht="15.75" customHeight="1">
      <c r="A628" s="139" t="s">
        <v>220</v>
      </c>
      <c r="B628" s="139" t="s">
        <v>694</v>
      </c>
      <c r="C628" s="139" t="s">
        <v>695</v>
      </c>
      <c r="D628" s="139" t="s">
        <v>696</v>
      </c>
      <c r="E628" s="139" t="s">
        <v>188</v>
      </c>
      <c r="F628" s="139">
        <v>2028</v>
      </c>
      <c r="G628" s="139" t="s">
        <v>688</v>
      </c>
      <c r="H628" s="139">
        <v>1.6116412010624399</v>
      </c>
      <c r="I628" s="139">
        <v>1.433170866716599</v>
      </c>
      <c r="J628" s="33" t="s">
        <v>697</v>
      </c>
      <c r="K628" s="33" t="s">
        <v>188</v>
      </c>
    </row>
    <row r="629" spans="1:11" ht="15.75" customHeight="1">
      <c r="A629" s="139" t="s">
        <v>220</v>
      </c>
      <c r="B629" s="139" t="s">
        <v>694</v>
      </c>
      <c r="C629" s="139" t="s">
        <v>695</v>
      </c>
      <c r="D629" s="139" t="s">
        <v>696</v>
      </c>
      <c r="E629" s="139" t="s">
        <v>188</v>
      </c>
      <c r="F629" s="139">
        <v>2029</v>
      </c>
      <c r="G629" s="139" t="s">
        <v>688</v>
      </c>
      <c r="H629" s="139">
        <v>0.826144718362672</v>
      </c>
      <c r="I629" s="139">
        <v>0.73465889384600025</v>
      </c>
      <c r="J629" s="33" t="s">
        <v>697</v>
      </c>
      <c r="K629" s="33" t="s">
        <v>188</v>
      </c>
    </row>
    <row r="630" spans="1:11" ht="15.75" customHeight="1">
      <c r="A630" s="139" t="s">
        <v>220</v>
      </c>
      <c r="B630" s="139" t="s">
        <v>694</v>
      </c>
      <c r="C630" s="139" t="s">
        <v>695</v>
      </c>
      <c r="D630" s="139" t="s">
        <v>696</v>
      </c>
      <c r="E630" s="139" t="s">
        <v>188</v>
      </c>
      <c r="F630" s="139">
        <v>2029</v>
      </c>
      <c r="G630" s="139" t="s">
        <v>688</v>
      </c>
      <c r="H630" s="139">
        <v>1.6327311023527999</v>
      </c>
      <c r="I630" s="139">
        <v>1.451925309139235</v>
      </c>
      <c r="J630" s="33" t="s">
        <v>697</v>
      </c>
      <c r="K630" s="33" t="s">
        <v>188</v>
      </c>
    </row>
    <row r="631" spans="1:11" ht="15.75" customHeight="1">
      <c r="A631" s="139" t="s">
        <v>220</v>
      </c>
      <c r="B631" s="139" t="s">
        <v>694</v>
      </c>
      <c r="C631" s="139" t="s">
        <v>695</v>
      </c>
      <c r="D631" s="139" t="s">
        <v>696</v>
      </c>
      <c r="E631" s="139" t="s">
        <v>188</v>
      </c>
      <c r="F631" s="139">
        <v>2030</v>
      </c>
      <c r="G631" s="139" t="s">
        <v>688</v>
      </c>
      <c r="H631" s="139">
        <v>0.83811783022300002</v>
      </c>
      <c r="I631" s="139">
        <v>0.74530612419159392</v>
      </c>
      <c r="J631" s="33" t="s">
        <v>697</v>
      </c>
      <c r="K631" s="33" t="s">
        <v>188</v>
      </c>
    </row>
    <row r="632" spans="1:11" ht="15.75" customHeight="1">
      <c r="A632" s="139" t="s">
        <v>220</v>
      </c>
      <c r="B632" s="139" t="s">
        <v>694</v>
      </c>
      <c r="C632" s="139" t="s">
        <v>695</v>
      </c>
      <c r="D632" s="139" t="s">
        <v>696</v>
      </c>
      <c r="E632" s="139" t="s">
        <v>188</v>
      </c>
      <c r="F632" s="139">
        <v>2030</v>
      </c>
      <c r="G632" s="139" t="s">
        <v>688</v>
      </c>
      <c r="H632" s="139">
        <v>1.65382100364317</v>
      </c>
      <c r="I632" s="139">
        <v>1.470679751561879</v>
      </c>
      <c r="J632" s="33" t="s">
        <v>697</v>
      </c>
      <c r="K632" s="33" t="s">
        <v>188</v>
      </c>
    </row>
    <row r="633" spans="1:11" ht="15.75" customHeight="1">
      <c r="A633" s="139" t="s">
        <v>220</v>
      </c>
      <c r="B633" s="139" t="s">
        <v>694</v>
      </c>
      <c r="C633" s="139" t="s">
        <v>695</v>
      </c>
      <c r="D633" s="139" t="s">
        <v>696</v>
      </c>
      <c r="E633" s="139" t="s">
        <v>188</v>
      </c>
      <c r="F633" s="139">
        <v>2031</v>
      </c>
      <c r="G633" s="139" t="s">
        <v>688</v>
      </c>
      <c r="H633" s="139">
        <v>0.85009094208332903</v>
      </c>
      <c r="I633" s="139">
        <v>0.75595335453718859</v>
      </c>
      <c r="J633" s="33" t="s">
        <v>697</v>
      </c>
      <c r="K633" s="33" t="s">
        <v>188</v>
      </c>
    </row>
    <row r="634" spans="1:11" ht="15.75" customHeight="1">
      <c r="A634" s="139" t="s">
        <v>220</v>
      </c>
      <c r="B634" s="139" t="s">
        <v>694</v>
      </c>
      <c r="C634" s="139" t="s">
        <v>695</v>
      </c>
      <c r="D634" s="139" t="s">
        <v>696</v>
      </c>
      <c r="E634" s="139" t="s">
        <v>188</v>
      </c>
      <c r="F634" s="139">
        <v>2031</v>
      </c>
      <c r="G634" s="139" t="s">
        <v>688</v>
      </c>
      <c r="H634" s="139">
        <v>1.67634720086524</v>
      </c>
      <c r="I634" s="139">
        <v>1.490711437011035</v>
      </c>
      <c r="J634" s="33" t="s">
        <v>697</v>
      </c>
      <c r="K634" s="33" t="s">
        <v>188</v>
      </c>
    </row>
    <row r="635" spans="1:11" ht="15.75" customHeight="1">
      <c r="A635" s="139" t="s">
        <v>220</v>
      </c>
      <c r="B635" s="139" t="s">
        <v>694</v>
      </c>
      <c r="C635" s="139" t="s">
        <v>695</v>
      </c>
      <c r="D635" s="139" t="s">
        <v>696</v>
      </c>
      <c r="E635" s="139" t="s">
        <v>188</v>
      </c>
      <c r="F635" s="139">
        <v>2032</v>
      </c>
      <c r="G635" s="139" t="s">
        <v>688</v>
      </c>
      <c r="H635" s="139">
        <v>0.86206405394365804</v>
      </c>
      <c r="I635" s="139">
        <v>0.76660058488278315</v>
      </c>
      <c r="J635" s="33" t="s">
        <v>697</v>
      </c>
      <c r="K635" s="33" t="s">
        <v>188</v>
      </c>
    </row>
    <row r="636" spans="1:11" ht="15.75" customHeight="1">
      <c r="A636" s="139" t="s">
        <v>220</v>
      </c>
      <c r="B636" s="139" t="s">
        <v>694</v>
      </c>
      <c r="C636" s="139" t="s">
        <v>695</v>
      </c>
      <c r="D636" s="139" t="s">
        <v>696</v>
      </c>
      <c r="E636" s="139" t="s">
        <v>188</v>
      </c>
      <c r="F636" s="139">
        <v>2032</v>
      </c>
      <c r="G636" s="139" t="s">
        <v>688</v>
      </c>
      <c r="H636" s="139">
        <v>1.6988733980873101</v>
      </c>
      <c r="I636" s="139">
        <v>1.5107431224601919</v>
      </c>
      <c r="J636" s="33" t="s">
        <v>697</v>
      </c>
      <c r="K636" s="33" t="s">
        <v>188</v>
      </c>
    </row>
    <row r="637" spans="1:11" ht="15.75" customHeight="1">
      <c r="A637" s="139" t="s">
        <v>220</v>
      </c>
      <c r="B637" s="139" t="s">
        <v>694</v>
      </c>
      <c r="C637" s="139" t="s">
        <v>695</v>
      </c>
      <c r="D637" s="139" t="s">
        <v>696</v>
      </c>
      <c r="E637" s="139" t="s">
        <v>188</v>
      </c>
      <c r="F637" s="139">
        <v>2033</v>
      </c>
      <c r="G637" s="139" t="s">
        <v>688</v>
      </c>
      <c r="H637" s="139">
        <v>0.87403716580398605</v>
      </c>
      <c r="I637" s="139">
        <v>0.77724781522837683</v>
      </c>
      <c r="J637" s="33" t="s">
        <v>697</v>
      </c>
      <c r="K637" s="33" t="s">
        <v>188</v>
      </c>
    </row>
    <row r="638" spans="1:11" ht="15.75" customHeight="1">
      <c r="A638" s="139" t="s">
        <v>220</v>
      </c>
      <c r="B638" s="139" t="s">
        <v>694</v>
      </c>
      <c r="C638" s="139" t="s">
        <v>695</v>
      </c>
      <c r="D638" s="139" t="s">
        <v>696</v>
      </c>
      <c r="E638" s="139" t="s">
        <v>188</v>
      </c>
      <c r="F638" s="139">
        <v>2033</v>
      </c>
      <c r="G638" s="139" t="s">
        <v>688</v>
      </c>
      <c r="H638" s="139">
        <v>1.7213995953093799</v>
      </c>
      <c r="I638" s="139">
        <v>1.5307748079093479</v>
      </c>
      <c r="J638" s="33" t="s">
        <v>697</v>
      </c>
      <c r="K638" s="33" t="s">
        <v>188</v>
      </c>
    </row>
    <row r="639" spans="1:11" ht="15.75" customHeight="1">
      <c r="A639" s="139" t="s">
        <v>220</v>
      </c>
      <c r="B639" s="139" t="s">
        <v>694</v>
      </c>
      <c r="C639" s="139" t="s">
        <v>695</v>
      </c>
      <c r="D639" s="139" t="s">
        <v>696</v>
      </c>
      <c r="E639" s="139" t="s">
        <v>188</v>
      </c>
      <c r="F639" s="139">
        <v>2034</v>
      </c>
      <c r="G639" s="139" t="s">
        <v>688</v>
      </c>
      <c r="H639" s="139">
        <v>0.88601027766431495</v>
      </c>
      <c r="I639" s="139">
        <v>0.78789504557397139</v>
      </c>
      <c r="J639" s="33" t="s">
        <v>697</v>
      </c>
      <c r="K639" s="33" t="s">
        <v>188</v>
      </c>
    </row>
    <row r="640" spans="1:11" ht="15.75" customHeight="1">
      <c r="A640" s="139" t="s">
        <v>220</v>
      </c>
      <c r="B640" s="139" t="s">
        <v>694</v>
      </c>
      <c r="C640" s="139" t="s">
        <v>695</v>
      </c>
      <c r="D640" s="139" t="s">
        <v>696</v>
      </c>
      <c r="E640" s="139" t="s">
        <v>188</v>
      </c>
      <c r="F640" s="139">
        <v>2034</v>
      </c>
      <c r="G640" s="139" t="s">
        <v>688</v>
      </c>
      <c r="H640" s="139">
        <v>1.74392579253145</v>
      </c>
      <c r="I640" s="139">
        <v>1.550806493358504</v>
      </c>
      <c r="J640" s="33" t="s">
        <v>697</v>
      </c>
      <c r="K640" s="33" t="s">
        <v>188</v>
      </c>
    </row>
    <row r="641" spans="1:11" ht="15.75" customHeight="1">
      <c r="A641" s="139" t="s">
        <v>220</v>
      </c>
      <c r="B641" s="139" t="s">
        <v>694</v>
      </c>
      <c r="C641" s="139" t="s">
        <v>695</v>
      </c>
      <c r="D641" s="139" t="s">
        <v>696</v>
      </c>
      <c r="E641" s="139" t="s">
        <v>188</v>
      </c>
      <c r="F641" s="139">
        <v>2035</v>
      </c>
      <c r="G641" s="139" t="s">
        <v>688</v>
      </c>
      <c r="H641" s="139">
        <v>0.89798338952464396</v>
      </c>
      <c r="I641" s="139">
        <v>0.79854227591956595</v>
      </c>
      <c r="J641" s="33" t="s">
        <v>697</v>
      </c>
      <c r="K641" s="33" t="s">
        <v>188</v>
      </c>
    </row>
    <row r="642" spans="1:11" ht="15.75" customHeight="1">
      <c r="A642" s="139" t="s">
        <v>220</v>
      </c>
      <c r="B642" s="139" t="s">
        <v>694</v>
      </c>
      <c r="C642" s="139" t="s">
        <v>695</v>
      </c>
      <c r="D642" s="139" t="s">
        <v>696</v>
      </c>
      <c r="E642" s="139" t="s">
        <v>188</v>
      </c>
      <c r="F642" s="139">
        <v>2035</v>
      </c>
      <c r="G642" s="139" t="s">
        <v>688</v>
      </c>
      <c r="H642" s="139">
        <v>1.76645198975351</v>
      </c>
      <c r="I642" s="139">
        <v>1.570838178807652</v>
      </c>
      <c r="J642" s="33" t="s">
        <v>697</v>
      </c>
      <c r="K642" s="33" t="s">
        <v>188</v>
      </c>
    </row>
    <row r="643" spans="1:11" ht="15.75" customHeight="1">
      <c r="A643" s="139" t="s">
        <v>220</v>
      </c>
      <c r="B643" s="139" t="s">
        <v>694</v>
      </c>
      <c r="C643" s="139" t="s">
        <v>695</v>
      </c>
      <c r="D643" s="139" t="s">
        <v>696</v>
      </c>
      <c r="E643" s="139" t="s">
        <v>188</v>
      </c>
      <c r="F643" s="139">
        <v>2036</v>
      </c>
      <c r="G643" s="139" t="s">
        <v>688</v>
      </c>
      <c r="H643" s="139">
        <v>0.91594305731513603</v>
      </c>
      <c r="I643" s="139">
        <v>0.81451312143795651</v>
      </c>
      <c r="J643" s="33" t="s">
        <v>697</v>
      </c>
      <c r="K643" s="33" t="s">
        <v>188</v>
      </c>
    </row>
    <row r="644" spans="1:11" ht="15.75" customHeight="1">
      <c r="A644" s="139" t="s">
        <v>220</v>
      </c>
      <c r="B644" s="139" t="s">
        <v>694</v>
      </c>
      <c r="C644" s="139" t="s">
        <v>695</v>
      </c>
      <c r="D644" s="139" t="s">
        <v>696</v>
      </c>
      <c r="E644" s="139" t="s">
        <v>188</v>
      </c>
      <c r="F644" s="139">
        <v>2036</v>
      </c>
      <c r="G644" s="139" t="s">
        <v>688</v>
      </c>
      <c r="H644" s="139">
        <v>1.7905122996763201</v>
      </c>
      <c r="I644" s="139">
        <v>1.592234091994043</v>
      </c>
      <c r="J644" s="33" t="s">
        <v>697</v>
      </c>
      <c r="K644" s="33" t="s">
        <v>188</v>
      </c>
    </row>
    <row r="645" spans="1:11" ht="15.75" customHeight="1">
      <c r="A645" s="139" t="s">
        <v>220</v>
      </c>
      <c r="B645" s="139" t="s">
        <v>694</v>
      </c>
      <c r="C645" s="139" t="s">
        <v>695</v>
      </c>
      <c r="D645" s="139" t="s">
        <v>696</v>
      </c>
      <c r="E645" s="139" t="s">
        <v>188</v>
      </c>
      <c r="F645" s="139">
        <v>2037</v>
      </c>
      <c r="G645" s="139" t="s">
        <v>688</v>
      </c>
      <c r="H645" s="139">
        <v>0.93390272510562899</v>
      </c>
      <c r="I645" s="139">
        <v>0.83048396695634796</v>
      </c>
      <c r="J645" s="33" t="s">
        <v>697</v>
      </c>
      <c r="K645" s="33" t="s">
        <v>188</v>
      </c>
    </row>
    <row r="646" spans="1:11" ht="15.75" customHeight="1">
      <c r="A646" s="139" t="s">
        <v>220</v>
      </c>
      <c r="B646" s="139" t="s">
        <v>694</v>
      </c>
      <c r="C646" s="139" t="s">
        <v>695</v>
      </c>
      <c r="D646" s="139" t="s">
        <v>696</v>
      </c>
      <c r="E646" s="139" t="s">
        <v>188</v>
      </c>
      <c r="F646" s="139">
        <v>2037</v>
      </c>
      <c r="G646" s="139" t="s">
        <v>688</v>
      </c>
      <c r="H646" s="139">
        <v>1.8145726095991299</v>
      </c>
      <c r="I646" s="139">
        <v>1.613630005180434</v>
      </c>
      <c r="J646" s="33" t="s">
        <v>697</v>
      </c>
      <c r="K646" s="33" t="s">
        <v>188</v>
      </c>
    </row>
    <row r="647" spans="1:11" ht="15.75" customHeight="1">
      <c r="A647" s="139" t="s">
        <v>220</v>
      </c>
      <c r="B647" s="139" t="s">
        <v>694</v>
      </c>
      <c r="C647" s="139" t="s">
        <v>695</v>
      </c>
      <c r="D647" s="139" t="s">
        <v>696</v>
      </c>
      <c r="E647" s="139" t="s">
        <v>188</v>
      </c>
      <c r="F647" s="139">
        <v>2038</v>
      </c>
      <c r="G647" s="139" t="s">
        <v>688</v>
      </c>
      <c r="H647" s="139">
        <v>0.95186239289612196</v>
      </c>
      <c r="I647" s="139">
        <v>0.8464548124747393</v>
      </c>
      <c r="J647" s="33" t="s">
        <v>697</v>
      </c>
      <c r="K647" s="33" t="s">
        <v>188</v>
      </c>
    </row>
    <row r="648" spans="1:11" ht="15.75" customHeight="1">
      <c r="A648" s="139" t="s">
        <v>220</v>
      </c>
      <c r="B648" s="139" t="s">
        <v>694</v>
      </c>
      <c r="C648" s="139" t="s">
        <v>695</v>
      </c>
      <c r="D648" s="139" t="s">
        <v>696</v>
      </c>
      <c r="E648" s="139" t="s">
        <v>188</v>
      </c>
      <c r="F648" s="139">
        <v>2038</v>
      </c>
      <c r="G648" s="139" t="s">
        <v>688</v>
      </c>
      <c r="H648" s="139">
        <v>1.83863291952194</v>
      </c>
      <c r="I648" s="139">
        <v>1.6350259183668261</v>
      </c>
      <c r="J648" s="33" t="s">
        <v>697</v>
      </c>
      <c r="K648" s="33" t="s">
        <v>188</v>
      </c>
    </row>
    <row r="649" spans="1:11" ht="15.75" customHeight="1">
      <c r="A649" s="139" t="s">
        <v>220</v>
      </c>
      <c r="B649" s="139" t="s">
        <v>694</v>
      </c>
      <c r="C649" s="139" t="s">
        <v>695</v>
      </c>
      <c r="D649" s="139" t="s">
        <v>696</v>
      </c>
      <c r="E649" s="139" t="s">
        <v>188</v>
      </c>
      <c r="F649" s="139">
        <v>2039</v>
      </c>
      <c r="G649" s="139" t="s">
        <v>688</v>
      </c>
      <c r="H649" s="139">
        <v>0.96982206068661503</v>
      </c>
      <c r="I649" s="139">
        <v>0.86242565799313076</v>
      </c>
      <c r="J649" s="33" t="s">
        <v>697</v>
      </c>
      <c r="K649" s="33" t="s">
        <v>188</v>
      </c>
    </row>
    <row r="650" spans="1:11" ht="15.75" customHeight="1">
      <c r="A650" s="139" t="s">
        <v>220</v>
      </c>
      <c r="B650" s="139" t="s">
        <v>694</v>
      </c>
      <c r="C650" s="139" t="s">
        <v>695</v>
      </c>
      <c r="D650" s="139" t="s">
        <v>696</v>
      </c>
      <c r="E650" s="139" t="s">
        <v>188</v>
      </c>
      <c r="F650" s="139">
        <v>2039</v>
      </c>
      <c r="G650" s="139" t="s">
        <v>688</v>
      </c>
      <c r="H650" s="139">
        <v>1.86269322944475</v>
      </c>
      <c r="I650" s="139">
        <v>1.6564218315532171</v>
      </c>
      <c r="J650" s="33" t="s">
        <v>697</v>
      </c>
      <c r="K650" s="33" t="s">
        <v>188</v>
      </c>
    </row>
    <row r="651" spans="1:11" ht="15.75" customHeight="1">
      <c r="A651" s="139" t="s">
        <v>220</v>
      </c>
      <c r="B651" s="139" t="s">
        <v>694</v>
      </c>
      <c r="C651" s="139" t="s">
        <v>695</v>
      </c>
      <c r="D651" s="139" t="s">
        <v>696</v>
      </c>
      <c r="E651" s="139" t="s">
        <v>188</v>
      </c>
      <c r="F651" s="139">
        <v>2040</v>
      </c>
      <c r="G651" s="139" t="s">
        <v>688</v>
      </c>
      <c r="H651" s="139">
        <v>0.98778172847710799</v>
      </c>
      <c r="I651" s="139">
        <v>0.87839650351152221</v>
      </c>
      <c r="J651" s="33" t="s">
        <v>697</v>
      </c>
      <c r="K651" s="33" t="s">
        <v>188</v>
      </c>
    </row>
    <row r="652" spans="1:11" ht="15.75" customHeight="1">
      <c r="A652" s="139" t="s">
        <v>220</v>
      </c>
      <c r="B652" s="139" t="s">
        <v>694</v>
      </c>
      <c r="C652" s="139" t="s">
        <v>695</v>
      </c>
      <c r="D652" s="139" t="s">
        <v>696</v>
      </c>
      <c r="E652" s="139" t="s">
        <v>188</v>
      </c>
      <c r="F652" s="139">
        <v>2040</v>
      </c>
      <c r="G652" s="139" t="s">
        <v>688</v>
      </c>
      <c r="H652" s="139">
        <v>1.8867535393675601</v>
      </c>
      <c r="I652" s="139">
        <v>1.677817744739609</v>
      </c>
      <c r="J652" s="33" t="s">
        <v>697</v>
      </c>
      <c r="K652" s="33" t="s">
        <v>188</v>
      </c>
    </row>
    <row r="653" spans="1:11" ht="15.75" customHeight="1">
      <c r="A653" s="139" t="s">
        <v>220</v>
      </c>
      <c r="B653" s="139" t="s">
        <v>694</v>
      </c>
      <c r="C653" s="139" t="s">
        <v>695</v>
      </c>
      <c r="D653" s="139" t="s">
        <v>696</v>
      </c>
      <c r="E653" s="139" t="s">
        <v>188</v>
      </c>
      <c r="F653" s="139">
        <v>2041</v>
      </c>
      <c r="G653" s="139" t="s">
        <v>688</v>
      </c>
      <c r="H653" s="139">
        <v>0.98778172847710799</v>
      </c>
      <c r="I653" s="139">
        <v>0.87839650351152221</v>
      </c>
      <c r="J653" s="33" t="s">
        <v>697</v>
      </c>
      <c r="K653" s="33" t="s">
        <v>188</v>
      </c>
    </row>
    <row r="654" spans="1:11" ht="15.75" customHeight="1">
      <c r="A654" s="139" t="s">
        <v>220</v>
      </c>
      <c r="B654" s="139" t="s">
        <v>694</v>
      </c>
      <c r="C654" s="139" t="s">
        <v>695</v>
      </c>
      <c r="D654" s="139" t="s">
        <v>696</v>
      </c>
      <c r="E654" s="139" t="s">
        <v>188</v>
      </c>
      <c r="F654" s="139">
        <v>2041</v>
      </c>
      <c r="G654" s="139" t="s">
        <v>688</v>
      </c>
      <c r="H654" s="139">
        <v>1.91245244042372</v>
      </c>
      <c r="I654" s="139">
        <v>1.70067079433653</v>
      </c>
      <c r="J654" s="33" t="s">
        <v>697</v>
      </c>
      <c r="K654" s="33" t="s">
        <v>188</v>
      </c>
    </row>
    <row r="655" spans="1:11" ht="15.75" customHeight="1">
      <c r="A655" s="139" t="s">
        <v>220</v>
      </c>
      <c r="B655" s="139" t="s">
        <v>694</v>
      </c>
      <c r="C655" s="139" t="s">
        <v>695</v>
      </c>
      <c r="D655" s="139" t="s">
        <v>696</v>
      </c>
      <c r="E655" s="139" t="s">
        <v>188</v>
      </c>
      <c r="F655" s="139">
        <v>2042</v>
      </c>
      <c r="G655" s="139" t="s">
        <v>688</v>
      </c>
      <c r="H655" s="139">
        <v>0.98778172847710799</v>
      </c>
      <c r="I655" s="139">
        <v>0.87839650351152221</v>
      </c>
      <c r="J655" s="33" t="s">
        <v>697</v>
      </c>
      <c r="K655" s="33" t="s">
        <v>188</v>
      </c>
    </row>
    <row r="656" spans="1:11" ht="15.75" customHeight="1">
      <c r="A656" s="139" t="s">
        <v>220</v>
      </c>
      <c r="B656" s="139" t="s">
        <v>694</v>
      </c>
      <c r="C656" s="139" t="s">
        <v>695</v>
      </c>
      <c r="D656" s="139" t="s">
        <v>696</v>
      </c>
      <c r="E656" s="139" t="s">
        <v>188</v>
      </c>
      <c r="F656" s="139">
        <v>2042</v>
      </c>
      <c r="G656" s="139" t="s">
        <v>688</v>
      </c>
      <c r="H656" s="139">
        <v>1.9381513414798801</v>
      </c>
      <c r="I656" s="139">
        <v>1.7235238439334499</v>
      </c>
      <c r="J656" s="33" t="s">
        <v>697</v>
      </c>
      <c r="K656" s="33" t="s">
        <v>188</v>
      </c>
    </row>
    <row r="657" spans="1:11" ht="15.75" customHeight="1">
      <c r="A657" s="139" t="s">
        <v>220</v>
      </c>
      <c r="B657" s="139" t="s">
        <v>694</v>
      </c>
      <c r="C657" s="139" t="s">
        <v>695</v>
      </c>
      <c r="D657" s="139" t="s">
        <v>696</v>
      </c>
      <c r="E657" s="139" t="s">
        <v>188</v>
      </c>
      <c r="F657" s="139">
        <v>2043</v>
      </c>
      <c r="G657" s="139" t="s">
        <v>688</v>
      </c>
      <c r="H657" s="139">
        <v>0.98778172847710799</v>
      </c>
      <c r="I657" s="139">
        <v>0.87839650351152221</v>
      </c>
      <c r="J657" s="33" t="s">
        <v>697</v>
      </c>
      <c r="K657" s="33" t="s">
        <v>188</v>
      </c>
    </row>
    <row r="658" spans="1:11" ht="15.75" customHeight="1">
      <c r="A658" s="139" t="s">
        <v>220</v>
      </c>
      <c r="B658" s="139" t="s">
        <v>694</v>
      </c>
      <c r="C658" s="139" t="s">
        <v>695</v>
      </c>
      <c r="D658" s="139" t="s">
        <v>696</v>
      </c>
      <c r="E658" s="139" t="s">
        <v>188</v>
      </c>
      <c r="F658" s="139">
        <v>2043</v>
      </c>
      <c r="G658" s="139" t="s">
        <v>688</v>
      </c>
      <c r="H658" s="139">
        <v>1.96385024253605</v>
      </c>
      <c r="I658" s="139">
        <v>1.7463768935303801</v>
      </c>
      <c r="J658" s="33" t="s">
        <v>697</v>
      </c>
      <c r="K658" s="33" t="s">
        <v>188</v>
      </c>
    </row>
    <row r="659" spans="1:11" ht="15.75" customHeight="1">
      <c r="A659" s="139" t="s">
        <v>220</v>
      </c>
      <c r="B659" s="139" t="s">
        <v>694</v>
      </c>
      <c r="C659" s="139" t="s">
        <v>695</v>
      </c>
      <c r="D659" s="139" t="s">
        <v>696</v>
      </c>
      <c r="E659" s="139" t="s">
        <v>188</v>
      </c>
      <c r="F659" s="139">
        <v>2044</v>
      </c>
      <c r="G659" s="139" t="s">
        <v>688</v>
      </c>
      <c r="H659" s="139">
        <v>0.98778172847710799</v>
      </c>
      <c r="I659" s="139">
        <v>0.87839650351152221</v>
      </c>
      <c r="J659" s="33" t="s">
        <v>697</v>
      </c>
      <c r="K659" s="33" t="s">
        <v>188</v>
      </c>
    </row>
    <row r="660" spans="1:11" ht="15.75" customHeight="1">
      <c r="A660" s="139" t="s">
        <v>220</v>
      </c>
      <c r="B660" s="139" t="s">
        <v>694</v>
      </c>
      <c r="C660" s="139" t="s">
        <v>695</v>
      </c>
      <c r="D660" s="139" t="s">
        <v>696</v>
      </c>
      <c r="E660" s="139" t="s">
        <v>188</v>
      </c>
      <c r="F660" s="139">
        <v>2044</v>
      </c>
      <c r="G660" s="139" t="s">
        <v>688</v>
      </c>
      <c r="H660" s="139">
        <v>1.9895491435922099</v>
      </c>
      <c r="I660" s="139">
        <v>1.7692299431273011</v>
      </c>
      <c r="J660" s="33" t="s">
        <v>697</v>
      </c>
      <c r="K660" s="33" t="s">
        <v>188</v>
      </c>
    </row>
    <row r="661" spans="1:11" ht="15.75" customHeight="1">
      <c r="A661" s="139" t="s">
        <v>220</v>
      </c>
      <c r="B661" s="139" t="s">
        <v>694</v>
      </c>
      <c r="C661" s="139" t="s">
        <v>695</v>
      </c>
      <c r="D661" s="139" t="s">
        <v>696</v>
      </c>
      <c r="E661" s="139" t="s">
        <v>188</v>
      </c>
      <c r="F661" s="139">
        <v>2045</v>
      </c>
      <c r="G661" s="139" t="s">
        <v>688</v>
      </c>
      <c r="H661" s="139">
        <v>0.98778172847710799</v>
      </c>
      <c r="I661" s="139">
        <v>0.87839650351152221</v>
      </c>
      <c r="J661" s="33" t="s">
        <v>697</v>
      </c>
      <c r="K661" s="33" t="s">
        <v>188</v>
      </c>
    </row>
    <row r="662" spans="1:11" ht="15.75" customHeight="1">
      <c r="A662" s="139" t="s">
        <v>220</v>
      </c>
      <c r="B662" s="139" t="s">
        <v>694</v>
      </c>
      <c r="C662" s="139" t="s">
        <v>695</v>
      </c>
      <c r="D662" s="139" t="s">
        <v>696</v>
      </c>
      <c r="E662" s="139" t="s">
        <v>188</v>
      </c>
      <c r="F662" s="139">
        <v>2045</v>
      </c>
      <c r="G662" s="139" t="s">
        <v>688</v>
      </c>
      <c r="H662" s="139">
        <v>2.0152480446483798</v>
      </c>
      <c r="I662" s="139">
        <v>1.7920829927242301</v>
      </c>
      <c r="J662" s="33" t="s">
        <v>697</v>
      </c>
      <c r="K662" s="33" t="s">
        <v>188</v>
      </c>
    </row>
    <row r="663" spans="1:11" ht="15.75" customHeight="1">
      <c r="A663" s="139" t="s">
        <v>220</v>
      </c>
      <c r="B663" s="139" t="s">
        <v>694</v>
      </c>
      <c r="C663" s="139" t="s">
        <v>695</v>
      </c>
      <c r="D663" s="139" t="s">
        <v>696</v>
      </c>
      <c r="E663" s="139" t="s">
        <v>188</v>
      </c>
      <c r="F663" s="139">
        <v>2046</v>
      </c>
      <c r="G663" s="139" t="s">
        <v>688</v>
      </c>
      <c r="H663" s="139">
        <v>0.99376828440727205</v>
      </c>
      <c r="I663" s="139">
        <v>0.8837201186843191</v>
      </c>
      <c r="J663" s="33" t="s">
        <v>697</v>
      </c>
      <c r="K663" s="33" t="s">
        <v>188</v>
      </c>
    </row>
    <row r="664" spans="1:11" ht="15.75" customHeight="1">
      <c r="A664" s="139" t="s">
        <v>220</v>
      </c>
      <c r="B664" s="139" t="s">
        <v>694</v>
      </c>
      <c r="C664" s="139" t="s">
        <v>695</v>
      </c>
      <c r="D664" s="139" t="s">
        <v>696</v>
      </c>
      <c r="E664" s="139" t="s">
        <v>188</v>
      </c>
      <c r="F664" s="139">
        <v>2046</v>
      </c>
      <c r="G664" s="139" t="s">
        <v>688</v>
      </c>
      <c r="H664" s="139">
        <v>2.0426971306166499</v>
      </c>
      <c r="I664" s="139">
        <v>1.816492414810108</v>
      </c>
      <c r="J664" s="33" t="s">
        <v>697</v>
      </c>
      <c r="K664" s="33" t="s">
        <v>188</v>
      </c>
    </row>
    <row r="665" spans="1:11" ht="15.75" customHeight="1">
      <c r="A665" s="139" t="s">
        <v>220</v>
      </c>
      <c r="B665" s="139" t="s">
        <v>694</v>
      </c>
      <c r="C665" s="139" t="s">
        <v>695</v>
      </c>
      <c r="D665" s="139" t="s">
        <v>696</v>
      </c>
      <c r="E665" s="139" t="s">
        <v>188</v>
      </c>
      <c r="F665" s="139">
        <v>2047</v>
      </c>
      <c r="G665" s="139" t="s">
        <v>688</v>
      </c>
      <c r="H665" s="139">
        <v>0.999754840337436</v>
      </c>
      <c r="I665" s="139">
        <v>0.88904373385711588</v>
      </c>
      <c r="J665" s="33" t="s">
        <v>697</v>
      </c>
      <c r="K665" s="33" t="s">
        <v>188</v>
      </c>
    </row>
    <row r="666" spans="1:11" ht="15.75" customHeight="1">
      <c r="A666" s="139" t="s">
        <v>220</v>
      </c>
      <c r="B666" s="139" t="s">
        <v>694</v>
      </c>
      <c r="C666" s="139" t="s">
        <v>695</v>
      </c>
      <c r="D666" s="139" t="s">
        <v>696</v>
      </c>
      <c r="E666" s="139" t="s">
        <v>188</v>
      </c>
      <c r="F666" s="139">
        <v>2047</v>
      </c>
      <c r="G666" s="139" t="s">
        <v>688</v>
      </c>
      <c r="H666" s="139">
        <v>2.07014621658492</v>
      </c>
      <c r="I666" s="139">
        <v>1.840901836895986</v>
      </c>
      <c r="J666" s="33" t="s">
        <v>697</v>
      </c>
      <c r="K666" s="33" t="s">
        <v>188</v>
      </c>
    </row>
    <row r="667" spans="1:11" ht="15.75" customHeight="1">
      <c r="A667" s="139" t="s">
        <v>220</v>
      </c>
      <c r="B667" s="139" t="s">
        <v>694</v>
      </c>
      <c r="C667" s="139" t="s">
        <v>695</v>
      </c>
      <c r="D667" s="139" t="s">
        <v>696</v>
      </c>
      <c r="E667" s="139" t="s">
        <v>188</v>
      </c>
      <c r="F667" s="139">
        <v>2048</v>
      </c>
      <c r="G667" s="139" t="s">
        <v>688</v>
      </c>
      <c r="H667" s="139">
        <v>1.0057413962676001</v>
      </c>
      <c r="I667" s="139">
        <v>0.89436734902991277</v>
      </c>
      <c r="J667" s="33" t="s">
        <v>697</v>
      </c>
      <c r="K667" s="33" t="s">
        <v>188</v>
      </c>
    </row>
    <row r="668" spans="1:11" ht="15.75" customHeight="1">
      <c r="A668" s="139" t="s">
        <v>220</v>
      </c>
      <c r="B668" s="139" t="s">
        <v>694</v>
      </c>
      <c r="C668" s="139" t="s">
        <v>695</v>
      </c>
      <c r="D668" s="139" t="s">
        <v>696</v>
      </c>
      <c r="E668" s="139" t="s">
        <v>188</v>
      </c>
      <c r="F668" s="139">
        <v>2048</v>
      </c>
      <c r="G668" s="139" t="s">
        <v>688</v>
      </c>
      <c r="H668" s="139">
        <v>2.0975953025531999</v>
      </c>
      <c r="I668" s="139">
        <v>1.8653112589818719</v>
      </c>
      <c r="J668" s="33" t="s">
        <v>697</v>
      </c>
      <c r="K668" s="33" t="s">
        <v>188</v>
      </c>
    </row>
    <row r="669" spans="1:11" ht="15.75" customHeight="1">
      <c r="A669" s="139" t="s">
        <v>220</v>
      </c>
      <c r="B669" s="139" t="s">
        <v>694</v>
      </c>
      <c r="C669" s="139" t="s">
        <v>695</v>
      </c>
      <c r="D669" s="139" t="s">
        <v>696</v>
      </c>
      <c r="E669" s="139" t="s">
        <v>188</v>
      </c>
      <c r="F669" s="139">
        <v>2049</v>
      </c>
      <c r="G669" s="139" t="s">
        <v>688</v>
      </c>
      <c r="H669" s="139">
        <v>1.01172795219776</v>
      </c>
      <c r="I669" s="139">
        <v>0.899690964202706</v>
      </c>
      <c r="J669" s="33" t="s">
        <v>697</v>
      </c>
      <c r="K669" s="33" t="s">
        <v>188</v>
      </c>
    </row>
    <row r="670" spans="1:11" ht="15.75" customHeight="1">
      <c r="A670" s="139" t="s">
        <v>220</v>
      </c>
      <c r="B670" s="139" t="s">
        <v>694</v>
      </c>
      <c r="C670" s="139" t="s">
        <v>695</v>
      </c>
      <c r="D670" s="139" t="s">
        <v>696</v>
      </c>
      <c r="E670" s="139" t="s">
        <v>188</v>
      </c>
      <c r="F670" s="139">
        <v>2049</v>
      </c>
      <c r="G670" s="139" t="s">
        <v>688</v>
      </c>
      <c r="H670" s="139">
        <v>2.12504438852147</v>
      </c>
      <c r="I670" s="139">
        <v>1.88972068106775</v>
      </c>
      <c r="J670" s="33" t="s">
        <v>697</v>
      </c>
      <c r="K670" s="33" t="s">
        <v>188</v>
      </c>
    </row>
    <row r="671" spans="1:11" ht="15.75" customHeight="1">
      <c r="A671" s="139" t="s">
        <v>220</v>
      </c>
      <c r="B671" s="139" t="s">
        <v>694</v>
      </c>
      <c r="C671" s="139" t="s">
        <v>695</v>
      </c>
      <c r="D671" s="139" t="s">
        <v>696</v>
      </c>
      <c r="E671" s="139" t="s">
        <v>188</v>
      </c>
      <c r="F671" s="139">
        <v>2050</v>
      </c>
      <c r="G671" s="139" t="s">
        <v>688</v>
      </c>
      <c r="H671" s="139">
        <v>1.01771450812793</v>
      </c>
      <c r="I671" s="139">
        <v>0.90501457937550822</v>
      </c>
      <c r="J671" s="33" t="s">
        <v>697</v>
      </c>
      <c r="K671" s="33" t="s">
        <v>188</v>
      </c>
    </row>
    <row r="672" spans="1:11" ht="15.75" customHeight="1">
      <c r="A672" s="139" t="s">
        <v>220</v>
      </c>
      <c r="B672" s="139" t="s">
        <v>694</v>
      </c>
      <c r="C672" s="139" t="s">
        <v>695</v>
      </c>
      <c r="D672" s="139" t="s">
        <v>696</v>
      </c>
      <c r="E672" s="139" t="s">
        <v>188</v>
      </c>
      <c r="F672" s="139">
        <v>2050</v>
      </c>
      <c r="G672" s="139" t="s">
        <v>688</v>
      </c>
      <c r="H672" s="139">
        <v>2.1524934744897499</v>
      </c>
      <c r="I672" s="139">
        <v>1.9141301031536371</v>
      </c>
      <c r="J672" s="33" t="s">
        <v>697</v>
      </c>
      <c r="K672" s="33" t="s">
        <v>188</v>
      </c>
    </row>
    <row r="673" spans="1:11" ht="15.75" customHeight="1">
      <c r="A673" s="139" t="s">
        <v>220</v>
      </c>
      <c r="B673" s="139" t="s">
        <v>694</v>
      </c>
      <c r="C673" s="139" t="s">
        <v>698</v>
      </c>
      <c r="D673" s="139" t="s">
        <v>699</v>
      </c>
      <c r="E673" s="139" t="s">
        <v>187</v>
      </c>
      <c r="F673" s="139">
        <v>1990</v>
      </c>
      <c r="G673" s="139" t="s">
        <v>688</v>
      </c>
      <c r="H673" s="139">
        <v>0.55648352496186804</v>
      </c>
      <c r="I673" s="139">
        <v>0.64923077912217941</v>
      </c>
      <c r="J673" s="33" t="s">
        <v>640</v>
      </c>
      <c r="K673" s="33" t="s">
        <v>187</v>
      </c>
    </row>
    <row r="674" spans="1:11" ht="15.75" customHeight="1">
      <c r="A674" s="139" t="s">
        <v>220</v>
      </c>
      <c r="B674" s="139" t="s">
        <v>694</v>
      </c>
      <c r="C674" s="139" t="s">
        <v>698</v>
      </c>
      <c r="D674" s="139" t="s">
        <v>700</v>
      </c>
      <c r="E674" s="139" t="s">
        <v>187</v>
      </c>
      <c r="F674" s="139">
        <v>1990</v>
      </c>
      <c r="G674" s="139" t="s">
        <v>688</v>
      </c>
      <c r="H674" s="139">
        <v>103.129953744671</v>
      </c>
      <c r="I674" s="139">
        <v>120.3182793687828</v>
      </c>
      <c r="J674" s="33" t="s">
        <v>640</v>
      </c>
      <c r="K674" s="33" t="s">
        <v>187</v>
      </c>
    </row>
    <row r="675" spans="1:11" ht="15.75" customHeight="1">
      <c r="A675" s="139" t="s">
        <v>220</v>
      </c>
      <c r="B675" s="139" t="s">
        <v>694</v>
      </c>
      <c r="C675" s="139" t="s">
        <v>698</v>
      </c>
      <c r="D675" s="139" t="s">
        <v>699</v>
      </c>
      <c r="E675" s="139" t="s">
        <v>187</v>
      </c>
      <c r="F675" s="139">
        <v>1991</v>
      </c>
      <c r="G675" s="139" t="s">
        <v>688</v>
      </c>
      <c r="H675" s="139">
        <v>0.53940371051645997</v>
      </c>
      <c r="I675" s="139">
        <v>0.62930432893586996</v>
      </c>
      <c r="J675" s="33" t="s">
        <v>640</v>
      </c>
      <c r="K675" s="33" t="s">
        <v>187</v>
      </c>
    </row>
    <row r="676" spans="1:11" ht="15.75" customHeight="1">
      <c r="A676" s="139" t="s">
        <v>220</v>
      </c>
      <c r="B676" s="139" t="s">
        <v>694</v>
      </c>
      <c r="C676" s="139" t="s">
        <v>698</v>
      </c>
      <c r="D676" s="139" t="s">
        <v>700</v>
      </c>
      <c r="E676" s="139" t="s">
        <v>187</v>
      </c>
      <c r="F676" s="139">
        <v>1991</v>
      </c>
      <c r="G676" s="139" t="s">
        <v>688</v>
      </c>
      <c r="H676" s="139">
        <v>99.964648044303701</v>
      </c>
      <c r="I676" s="139">
        <v>116.6254227183543</v>
      </c>
      <c r="J676" s="33" t="s">
        <v>640</v>
      </c>
      <c r="K676" s="33" t="s">
        <v>187</v>
      </c>
    </row>
    <row r="677" spans="1:11" ht="15.75" customHeight="1">
      <c r="A677" s="139" t="s">
        <v>220</v>
      </c>
      <c r="B677" s="139" t="s">
        <v>694</v>
      </c>
      <c r="C677" s="139" t="s">
        <v>698</v>
      </c>
      <c r="D677" s="139" t="s">
        <v>699</v>
      </c>
      <c r="E677" s="139" t="s">
        <v>187</v>
      </c>
      <c r="F677" s="139">
        <v>1992</v>
      </c>
      <c r="G677" s="139" t="s">
        <v>688</v>
      </c>
      <c r="H677" s="139">
        <v>0.529025142547628</v>
      </c>
      <c r="I677" s="139">
        <v>0.61719599963889937</v>
      </c>
      <c r="J677" s="33" t="s">
        <v>640</v>
      </c>
      <c r="K677" s="33" t="s">
        <v>187</v>
      </c>
    </row>
    <row r="678" spans="1:11" ht="15.75" customHeight="1">
      <c r="A678" s="139" t="s">
        <v>220</v>
      </c>
      <c r="B678" s="139" t="s">
        <v>694</v>
      </c>
      <c r="C678" s="139" t="s">
        <v>698</v>
      </c>
      <c r="D678" s="139" t="s">
        <v>700</v>
      </c>
      <c r="E678" s="139" t="s">
        <v>187</v>
      </c>
      <c r="F678" s="139">
        <v>1992</v>
      </c>
      <c r="G678" s="139" t="s">
        <v>688</v>
      </c>
      <c r="H678" s="139">
        <v>98.041246566003295</v>
      </c>
      <c r="I678" s="139">
        <v>114.38145432700389</v>
      </c>
      <c r="J678" s="33" t="s">
        <v>640</v>
      </c>
      <c r="K678" s="33" t="s">
        <v>187</v>
      </c>
    </row>
    <row r="679" spans="1:11" ht="15.75" customHeight="1">
      <c r="A679" s="139" t="s">
        <v>220</v>
      </c>
      <c r="B679" s="139" t="s">
        <v>694</v>
      </c>
      <c r="C679" s="139" t="s">
        <v>698</v>
      </c>
      <c r="D679" s="139" t="s">
        <v>699</v>
      </c>
      <c r="E679" s="139" t="s">
        <v>187</v>
      </c>
      <c r="F679" s="139">
        <v>1993</v>
      </c>
      <c r="G679" s="139" t="s">
        <v>688</v>
      </c>
      <c r="H679" s="139">
        <v>0.458667262504518</v>
      </c>
      <c r="I679" s="139">
        <v>0.53511180625527099</v>
      </c>
      <c r="J679" s="33" t="s">
        <v>640</v>
      </c>
      <c r="K679" s="33" t="s">
        <v>187</v>
      </c>
    </row>
    <row r="680" spans="1:11" ht="15.75" customHeight="1">
      <c r="A680" s="139" t="s">
        <v>220</v>
      </c>
      <c r="B680" s="139" t="s">
        <v>694</v>
      </c>
      <c r="C680" s="139" t="s">
        <v>698</v>
      </c>
      <c r="D680" s="139" t="s">
        <v>700</v>
      </c>
      <c r="E680" s="139" t="s">
        <v>187</v>
      </c>
      <c r="F680" s="139">
        <v>1993</v>
      </c>
      <c r="G680" s="139" t="s">
        <v>688</v>
      </c>
      <c r="H680" s="139">
        <v>85.002217396332398</v>
      </c>
      <c r="I680" s="139">
        <v>99.169253629054467</v>
      </c>
      <c r="J680" s="33" t="s">
        <v>640</v>
      </c>
      <c r="K680" s="33" t="s">
        <v>187</v>
      </c>
    </row>
    <row r="681" spans="1:11" ht="15.75" customHeight="1">
      <c r="A681" s="139" t="s">
        <v>220</v>
      </c>
      <c r="B681" s="139" t="s">
        <v>694</v>
      </c>
      <c r="C681" s="139" t="s">
        <v>698</v>
      </c>
      <c r="D681" s="139" t="s">
        <v>699</v>
      </c>
      <c r="E681" s="139" t="s">
        <v>187</v>
      </c>
      <c r="F681" s="139">
        <v>1994</v>
      </c>
      <c r="G681" s="139" t="s">
        <v>688</v>
      </c>
      <c r="H681" s="139">
        <v>0.46841945154509002</v>
      </c>
      <c r="I681" s="139">
        <v>0.54648936013593841</v>
      </c>
      <c r="J681" s="33" t="s">
        <v>640</v>
      </c>
      <c r="K681" s="33" t="s">
        <v>187</v>
      </c>
    </row>
    <row r="682" spans="1:11" ht="15.75" customHeight="1">
      <c r="A682" s="139" t="s">
        <v>220</v>
      </c>
      <c r="B682" s="139" t="s">
        <v>694</v>
      </c>
      <c r="C682" s="139" t="s">
        <v>698</v>
      </c>
      <c r="D682" s="139" t="s">
        <v>700</v>
      </c>
      <c r="E682" s="139" t="s">
        <v>187</v>
      </c>
      <c r="F682" s="139">
        <v>1994</v>
      </c>
      <c r="G682" s="139" t="s">
        <v>688</v>
      </c>
      <c r="H682" s="139">
        <v>86.809535599925894</v>
      </c>
      <c r="I682" s="139">
        <v>101.2777915332469</v>
      </c>
      <c r="J682" s="33" t="s">
        <v>640</v>
      </c>
      <c r="K682" s="33" t="s">
        <v>187</v>
      </c>
    </row>
    <row r="683" spans="1:11" ht="15.75" customHeight="1">
      <c r="A683" s="139" t="s">
        <v>220</v>
      </c>
      <c r="B683" s="139" t="s">
        <v>694</v>
      </c>
      <c r="C683" s="139" t="s">
        <v>698</v>
      </c>
      <c r="D683" s="139" t="s">
        <v>699</v>
      </c>
      <c r="E683" s="139" t="s">
        <v>187</v>
      </c>
      <c r="F683" s="139">
        <v>1995</v>
      </c>
      <c r="G683" s="139" t="s">
        <v>688</v>
      </c>
      <c r="H683" s="139">
        <v>0.462656250336895</v>
      </c>
      <c r="I683" s="139">
        <v>0.53976562539304418</v>
      </c>
      <c r="J683" s="33" t="s">
        <v>640</v>
      </c>
      <c r="K683" s="33" t="s">
        <v>187</v>
      </c>
    </row>
    <row r="684" spans="1:11" ht="15.75" customHeight="1">
      <c r="A684" s="139" t="s">
        <v>220</v>
      </c>
      <c r="B684" s="139" t="s">
        <v>694</v>
      </c>
      <c r="C684" s="139" t="s">
        <v>698</v>
      </c>
      <c r="D684" s="139" t="s">
        <v>700</v>
      </c>
      <c r="E684" s="139" t="s">
        <v>187</v>
      </c>
      <c r="F684" s="139">
        <v>1995</v>
      </c>
      <c r="G684" s="139" t="s">
        <v>688</v>
      </c>
      <c r="H684" s="139">
        <v>85.741474017935502</v>
      </c>
      <c r="I684" s="139">
        <v>100.0317196875914</v>
      </c>
      <c r="J684" s="33" t="s">
        <v>640</v>
      </c>
      <c r="K684" s="33" t="s">
        <v>187</v>
      </c>
    </row>
    <row r="685" spans="1:11" ht="15.75" customHeight="1">
      <c r="A685" s="139" t="s">
        <v>220</v>
      </c>
      <c r="B685" s="139" t="s">
        <v>694</v>
      </c>
      <c r="C685" s="139" t="s">
        <v>698</v>
      </c>
      <c r="D685" s="139" t="s">
        <v>699</v>
      </c>
      <c r="E685" s="139" t="s">
        <v>187</v>
      </c>
      <c r="F685" s="139">
        <v>1996</v>
      </c>
      <c r="G685" s="139" t="s">
        <v>688</v>
      </c>
      <c r="H685" s="139">
        <v>0.46180945143437901</v>
      </c>
      <c r="I685" s="139">
        <v>0.53877769334010883</v>
      </c>
      <c r="J685" s="33" t="s">
        <v>640</v>
      </c>
      <c r="K685" s="33" t="s">
        <v>187</v>
      </c>
    </row>
    <row r="686" spans="1:11" ht="15.75" customHeight="1">
      <c r="A686" s="139" t="s">
        <v>220</v>
      </c>
      <c r="B686" s="139" t="s">
        <v>694</v>
      </c>
      <c r="C686" s="139" t="s">
        <v>698</v>
      </c>
      <c r="D686" s="139" t="s">
        <v>700</v>
      </c>
      <c r="E686" s="139" t="s">
        <v>187</v>
      </c>
      <c r="F686" s="139">
        <v>1996</v>
      </c>
      <c r="G686" s="139" t="s">
        <v>688</v>
      </c>
      <c r="H686" s="139">
        <v>85.584541552318498</v>
      </c>
      <c r="I686" s="139">
        <v>99.84863181103826</v>
      </c>
      <c r="J686" s="33" t="s">
        <v>640</v>
      </c>
      <c r="K686" s="33" t="s">
        <v>187</v>
      </c>
    </row>
    <row r="687" spans="1:11" ht="15.75" customHeight="1">
      <c r="A687" s="139" t="s">
        <v>220</v>
      </c>
      <c r="B687" s="139" t="s">
        <v>694</v>
      </c>
      <c r="C687" s="139" t="s">
        <v>698</v>
      </c>
      <c r="D687" s="139" t="s">
        <v>699</v>
      </c>
      <c r="E687" s="139" t="s">
        <v>187</v>
      </c>
      <c r="F687" s="139">
        <v>1997</v>
      </c>
      <c r="G687" s="139" t="s">
        <v>688</v>
      </c>
      <c r="H687" s="139">
        <v>0.45311613295636699</v>
      </c>
      <c r="I687" s="139">
        <v>0.5286354884490948</v>
      </c>
      <c r="J687" s="33" t="s">
        <v>640</v>
      </c>
      <c r="K687" s="33" t="s">
        <v>187</v>
      </c>
    </row>
    <row r="688" spans="1:11" ht="15.75" customHeight="1">
      <c r="A688" s="139" t="s">
        <v>220</v>
      </c>
      <c r="B688" s="139" t="s">
        <v>694</v>
      </c>
      <c r="C688" s="139" t="s">
        <v>698</v>
      </c>
      <c r="D688" s="139" t="s">
        <v>700</v>
      </c>
      <c r="E688" s="139" t="s">
        <v>187</v>
      </c>
      <c r="F688" s="139">
        <v>1997</v>
      </c>
      <c r="G688" s="139" t="s">
        <v>688</v>
      </c>
      <c r="H688" s="139">
        <v>83.973457859254097</v>
      </c>
      <c r="I688" s="139">
        <v>97.969034169129785</v>
      </c>
      <c r="J688" s="33" t="s">
        <v>640</v>
      </c>
      <c r="K688" s="33" t="s">
        <v>187</v>
      </c>
    </row>
    <row r="689" spans="1:11" ht="15.75" customHeight="1">
      <c r="A689" s="139" t="s">
        <v>220</v>
      </c>
      <c r="B689" s="139" t="s">
        <v>694</v>
      </c>
      <c r="C689" s="139" t="s">
        <v>698</v>
      </c>
      <c r="D689" s="139" t="s">
        <v>699</v>
      </c>
      <c r="E689" s="139" t="s">
        <v>187</v>
      </c>
      <c r="F689" s="139">
        <v>1998</v>
      </c>
      <c r="G689" s="139" t="s">
        <v>688</v>
      </c>
      <c r="H689" s="139">
        <v>0.45060235110233898</v>
      </c>
      <c r="I689" s="139">
        <v>0.5257027429527289</v>
      </c>
      <c r="J689" s="33" t="s">
        <v>640</v>
      </c>
      <c r="K689" s="33" t="s">
        <v>187</v>
      </c>
    </row>
    <row r="690" spans="1:11" ht="15.75" customHeight="1">
      <c r="A690" s="139" t="s">
        <v>220</v>
      </c>
      <c r="B690" s="139" t="s">
        <v>694</v>
      </c>
      <c r="C690" s="139" t="s">
        <v>698</v>
      </c>
      <c r="D690" s="139" t="s">
        <v>700</v>
      </c>
      <c r="E690" s="139" t="s">
        <v>187</v>
      </c>
      <c r="F690" s="139">
        <v>1998</v>
      </c>
      <c r="G690" s="139" t="s">
        <v>688</v>
      </c>
      <c r="H690" s="139">
        <v>83.507592843128094</v>
      </c>
      <c r="I690" s="139">
        <v>97.425524983649453</v>
      </c>
      <c r="J690" s="33" t="s">
        <v>640</v>
      </c>
      <c r="K690" s="33" t="s">
        <v>187</v>
      </c>
    </row>
    <row r="691" spans="1:11" ht="15.75" customHeight="1">
      <c r="A691" s="139" t="s">
        <v>220</v>
      </c>
      <c r="B691" s="139" t="s">
        <v>694</v>
      </c>
      <c r="C691" s="139" t="s">
        <v>698</v>
      </c>
      <c r="D691" s="139" t="s">
        <v>699</v>
      </c>
      <c r="E691" s="139" t="s">
        <v>187</v>
      </c>
      <c r="F691" s="139">
        <v>1999</v>
      </c>
      <c r="G691" s="139" t="s">
        <v>688</v>
      </c>
      <c r="H691" s="139">
        <v>0.42673881862024698</v>
      </c>
      <c r="I691" s="139">
        <v>0.49786195505695491</v>
      </c>
      <c r="J691" s="33" t="s">
        <v>640</v>
      </c>
      <c r="K691" s="33" t="s">
        <v>187</v>
      </c>
    </row>
    <row r="692" spans="1:11" ht="15.75" customHeight="1">
      <c r="A692" s="139" t="s">
        <v>220</v>
      </c>
      <c r="B692" s="139" t="s">
        <v>694</v>
      </c>
      <c r="C692" s="139" t="s">
        <v>698</v>
      </c>
      <c r="D692" s="139" t="s">
        <v>700</v>
      </c>
      <c r="E692" s="139" t="s">
        <v>187</v>
      </c>
      <c r="F692" s="139">
        <v>1999</v>
      </c>
      <c r="G692" s="139" t="s">
        <v>688</v>
      </c>
      <c r="H692" s="139">
        <v>79.085098931504803</v>
      </c>
      <c r="I692" s="139">
        <v>92.265948753422279</v>
      </c>
      <c r="J692" s="33" t="s">
        <v>640</v>
      </c>
      <c r="K692" s="33" t="s">
        <v>187</v>
      </c>
    </row>
    <row r="693" spans="1:11" ht="15.75" customHeight="1">
      <c r="A693" s="139" t="s">
        <v>220</v>
      </c>
      <c r="B693" s="139" t="s">
        <v>694</v>
      </c>
      <c r="C693" s="139" t="s">
        <v>698</v>
      </c>
      <c r="D693" s="139" t="s">
        <v>699</v>
      </c>
      <c r="E693" s="139" t="s">
        <v>187</v>
      </c>
      <c r="F693" s="139">
        <v>2000</v>
      </c>
      <c r="G693" s="139" t="s">
        <v>688</v>
      </c>
      <c r="H693" s="139">
        <v>0.41334264871279902</v>
      </c>
      <c r="I693" s="139">
        <v>0.48223309016493221</v>
      </c>
      <c r="J693" s="33" t="s">
        <v>640</v>
      </c>
      <c r="K693" s="33" t="s">
        <v>187</v>
      </c>
    </row>
    <row r="694" spans="1:11" ht="15.75" customHeight="1">
      <c r="A694" s="139" t="s">
        <v>220</v>
      </c>
      <c r="B694" s="139" t="s">
        <v>694</v>
      </c>
      <c r="C694" s="139" t="s">
        <v>698</v>
      </c>
      <c r="D694" s="139" t="s">
        <v>700</v>
      </c>
      <c r="E694" s="139" t="s">
        <v>187</v>
      </c>
      <c r="F694" s="139">
        <v>2000</v>
      </c>
      <c r="G694" s="139" t="s">
        <v>688</v>
      </c>
      <c r="H694" s="139">
        <v>76.6024623017761</v>
      </c>
      <c r="I694" s="139">
        <v>89.369539352072124</v>
      </c>
      <c r="J694" s="33" t="s">
        <v>640</v>
      </c>
      <c r="K694" s="33" t="s">
        <v>187</v>
      </c>
    </row>
    <row r="695" spans="1:11" ht="15.75" customHeight="1">
      <c r="A695" s="139" t="s">
        <v>220</v>
      </c>
      <c r="B695" s="139" t="s">
        <v>694</v>
      </c>
      <c r="C695" s="139" t="s">
        <v>698</v>
      </c>
      <c r="D695" s="139" t="s">
        <v>699</v>
      </c>
      <c r="E695" s="139" t="s">
        <v>187</v>
      </c>
      <c r="F695" s="139">
        <v>2001</v>
      </c>
      <c r="G695" s="139" t="s">
        <v>688</v>
      </c>
      <c r="H695" s="139">
        <v>0.40770014933155402</v>
      </c>
      <c r="I695" s="139">
        <v>0.47565017422014638</v>
      </c>
      <c r="J695" s="33" t="s">
        <v>640</v>
      </c>
      <c r="K695" s="33" t="s">
        <v>187</v>
      </c>
    </row>
    <row r="696" spans="1:11" ht="15.75" customHeight="1">
      <c r="A696" s="139" t="s">
        <v>220</v>
      </c>
      <c r="B696" s="139" t="s">
        <v>694</v>
      </c>
      <c r="C696" s="139" t="s">
        <v>698</v>
      </c>
      <c r="D696" s="139" t="s">
        <v>700</v>
      </c>
      <c r="E696" s="139" t="s">
        <v>187</v>
      </c>
      <c r="F696" s="139">
        <v>2001</v>
      </c>
      <c r="G696" s="139" t="s">
        <v>688</v>
      </c>
      <c r="H696" s="139">
        <v>75.556769708752697</v>
      </c>
      <c r="I696" s="139">
        <v>88.149564660211482</v>
      </c>
      <c r="J696" s="33" t="s">
        <v>640</v>
      </c>
      <c r="K696" s="33" t="s">
        <v>187</v>
      </c>
    </row>
    <row r="697" spans="1:11" ht="15.75" customHeight="1">
      <c r="A697" s="139" t="s">
        <v>220</v>
      </c>
      <c r="B697" s="139" t="s">
        <v>694</v>
      </c>
      <c r="C697" s="139" t="s">
        <v>698</v>
      </c>
      <c r="D697" s="139" t="s">
        <v>699</v>
      </c>
      <c r="E697" s="139" t="s">
        <v>187</v>
      </c>
      <c r="F697" s="139">
        <v>2002</v>
      </c>
      <c r="G697" s="139" t="s">
        <v>688</v>
      </c>
      <c r="H697" s="139">
        <v>0.381823855668245</v>
      </c>
      <c r="I697" s="139">
        <v>0.44546116494628579</v>
      </c>
      <c r="J697" s="33" t="s">
        <v>640</v>
      </c>
      <c r="K697" s="33" t="s">
        <v>187</v>
      </c>
    </row>
    <row r="698" spans="1:11" ht="15.75" customHeight="1">
      <c r="A698" s="139" t="s">
        <v>220</v>
      </c>
      <c r="B698" s="139" t="s">
        <v>694</v>
      </c>
      <c r="C698" s="139" t="s">
        <v>698</v>
      </c>
      <c r="D698" s="139" t="s">
        <v>700</v>
      </c>
      <c r="E698" s="139" t="s">
        <v>187</v>
      </c>
      <c r="F698" s="139">
        <v>2002</v>
      </c>
      <c r="G698" s="139" t="s">
        <v>688</v>
      </c>
      <c r="H698" s="139">
        <v>70.761262117106696</v>
      </c>
      <c r="I698" s="139">
        <v>82.554805803291146</v>
      </c>
      <c r="J698" s="33" t="s">
        <v>640</v>
      </c>
      <c r="K698" s="33" t="s">
        <v>187</v>
      </c>
    </row>
    <row r="699" spans="1:11" ht="15.75" customHeight="1">
      <c r="A699" s="139" t="s">
        <v>220</v>
      </c>
      <c r="B699" s="139" t="s">
        <v>694</v>
      </c>
      <c r="C699" s="139" t="s">
        <v>698</v>
      </c>
      <c r="D699" s="139" t="s">
        <v>699</v>
      </c>
      <c r="E699" s="139" t="s">
        <v>187</v>
      </c>
      <c r="F699" s="139">
        <v>2003</v>
      </c>
      <c r="G699" s="139" t="s">
        <v>688</v>
      </c>
      <c r="H699" s="139">
        <v>0.38174517487320198</v>
      </c>
      <c r="I699" s="139">
        <v>0.44536937068540228</v>
      </c>
      <c r="J699" s="33" t="s">
        <v>640</v>
      </c>
      <c r="K699" s="33" t="s">
        <v>187</v>
      </c>
    </row>
    <row r="700" spans="1:11" ht="15.75" customHeight="1">
      <c r="A700" s="139" t="s">
        <v>220</v>
      </c>
      <c r="B700" s="139" t="s">
        <v>694</v>
      </c>
      <c r="C700" s="139" t="s">
        <v>698</v>
      </c>
      <c r="D700" s="139" t="s">
        <v>700</v>
      </c>
      <c r="E700" s="139" t="s">
        <v>187</v>
      </c>
      <c r="F700" s="139">
        <v>2003</v>
      </c>
      <c r="G700" s="139" t="s">
        <v>688</v>
      </c>
      <c r="H700" s="139">
        <v>70.746680649031902</v>
      </c>
      <c r="I700" s="139">
        <v>82.537794090537218</v>
      </c>
      <c r="J700" s="33" t="s">
        <v>640</v>
      </c>
      <c r="K700" s="33" t="s">
        <v>187</v>
      </c>
    </row>
    <row r="701" spans="1:11" ht="15.75" customHeight="1">
      <c r="A701" s="139" t="s">
        <v>220</v>
      </c>
      <c r="B701" s="139" t="s">
        <v>694</v>
      </c>
      <c r="C701" s="139" t="s">
        <v>698</v>
      </c>
      <c r="D701" s="139" t="s">
        <v>699</v>
      </c>
      <c r="E701" s="139" t="s">
        <v>187</v>
      </c>
      <c r="F701" s="139">
        <v>2004</v>
      </c>
      <c r="G701" s="139" t="s">
        <v>688</v>
      </c>
      <c r="H701" s="139">
        <v>0.38741243466146202</v>
      </c>
      <c r="I701" s="139">
        <v>0.45198117377170571</v>
      </c>
      <c r="J701" s="33" t="s">
        <v>640</v>
      </c>
      <c r="K701" s="33" t="s">
        <v>187</v>
      </c>
    </row>
    <row r="702" spans="1:11" ht="15.75" customHeight="1">
      <c r="A702" s="139" t="s">
        <v>220</v>
      </c>
      <c r="B702" s="139" t="s">
        <v>694</v>
      </c>
      <c r="C702" s="139" t="s">
        <v>698</v>
      </c>
      <c r="D702" s="139" t="s">
        <v>700</v>
      </c>
      <c r="E702" s="139" t="s">
        <v>187</v>
      </c>
      <c r="F702" s="139">
        <v>2004</v>
      </c>
      <c r="G702" s="139" t="s">
        <v>688</v>
      </c>
      <c r="H702" s="139">
        <v>71.796961948666706</v>
      </c>
      <c r="I702" s="139">
        <v>83.763122273444495</v>
      </c>
      <c r="J702" s="33" t="s">
        <v>640</v>
      </c>
      <c r="K702" s="33" t="s">
        <v>187</v>
      </c>
    </row>
    <row r="703" spans="1:11" ht="15.75" customHeight="1">
      <c r="A703" s="139" t="s">
        <v>220</v>
      </c>
      <c r="B703" s="139" t="s">
        <v>694</v>
      </c>
      <c r="C703" s="139" t="s">
        <v>698</v>
      </c>
      <c r="D703" s="139" t="s">
        <v>699</v>
      </c>
      <c r="E703" s="139" t="s">
        <v>187</v>
      </c>
      <c r="F703" s="139">
        <v>2005</v>
      </c>
      <c r="G703" s="139" t="s">
        <v>688</v>
      </c>
      <c r="H703" s="139">
        <v>0.37954242031562901</v>
      </c>
      <c r="I703" s="139">
        <v>0.44279949036823391</v>
      </c>
      <c r="J703" s="33" t="s">
        <v>640</v>
      </c>
      <c r="K703" s="33" t="s">
        <v>187</v>
      </c>
    </row>
    <row r="704" spans="1:11" ht="15.75" customHeight="1">
      <c r="A704" s="139" t="s">
        <v>220</v>
      </c>
      <c r="B704" s="139" t="s">
        <v>694</v>
      </c>
      <c r="C704" s="139" t="s">
        <v>698</v>
      </c>
      <c r="D704" s="139" t="s">
        <v>700</v>
      </c>
      <c r="E704" s="139" t="s">
        <v>187</v>
      </c>
      <c r="F704" s="139">
        <v>2005</v>
      </c>
      <c r="G704" s="139" t="s">
        <v>688</v>
      </c>
      <c r="H704" s="139">
        <v>70.338456567916495</v>
      </c>
      <c r="I704" s="139">
        <v>82.061532662569249</v>
      </c>
      <c r="J704" s="33" t="s">
        <v>640</v>
      </c>
      <c r="K704" s="33" t="s">
        <v>187</v>
      </c>
    </row>
    <row r="705" spans="1:11" ht="15.75" customHeight="1">
      <c r="A705" s="139" t="s">
        <v>220</v>
      </c>
      <c r="B705" s="139" t="s">
        <v>694</v>
      </c>
      <c r="C705" s="139" t="s">
        <v>698</v>
      </c>
      <c r="D705" s="139" t="s">
        <v>699</v>
      </c>
      <c r="E705" s="139" t="s">
        <v>187</v>
      </c>
      <c r="F705" s="139">
        <v>2006</v>
      </c>
      <c r="G705" s="139" t="s">
        <v>688</v>
      </c>
      <c r="H705" s="139">
        <v>0.38683884827975001</v>
      </c>
      <c r="I705" s="139">
        <v>0.45131198965970842</v>
      </c>
      <c r="J705" s="33" t="s">
        <v>640</v>
      </c>
      <c r="K705" s="33" t="s">
        <v>187</v>
      </c>
    </row>
    <row r="706" spans="1:11" ht="15.75" customHeight="1">
      <c r="A706" s="139" t="s">
        <v>220</v>
      </c>
      <c r="B706" s="139" t="s">
        <v>694</v>
      </c>
      <c r="C706" s="139" t="s">
        <v>698</v>
      </c>
      <c r="D706" s="139" t="s">
        <v>700</v>
      </c>
      <c r="E706" s="139" t="s">
        <v>187</v>
      </c>
      <c r="F706" s="139">
        <v>2006</v>
      </c>
      <c r="G706" s="139" t="s">
        <v>688</v>
      </c>
      <c r="H706" s="139">
        <v>71.690662418921207</v>
      </c>
      <c r="I706" s="139">
        <v>83.639106155408086</v>
      </c>
      <c r="J706" s="33" t="s">
        <v>640</v>
      </c>
      <c r="K706" s="33" t="s">
        <v>187</v>
      </c>
    </row>
    <row r="707" spans="1:11" ht="15.75" customHeight="1">
      <c r="A707" s="139" t="s">
        <v>220</v>
      </c>
      <c r="B707" s="139" t="s">
        <v>694</v>
      </c>
      <c r="C707" s="139" t="s">
        <v>698</v>
      </c>
      <c r="D707" s="139" t="s">
        <v>699</v>
      </c>
      <c r="E707" s="139" t="s">
        <v>187</v>
      </c>
      <c r="F707" s="139">
        <v>2007</v>
      </c>
      <c r="G707" s="139" t="s">
        <v>688</v>
      </c>
      <c r="H707" s="139">
        <v>0.38169179411458798</v>
      </c>
      <c r="I707" s="139">
        <v>0.44530709313368599</v>
      </c>
      <c r="J707" s="33" t="s">
        <v>640</v>
      </c>
      <c r="K707" s="33" t="s">
        <v>187</v>
      </c>
    </row>
    <row r="708" spans="1:11" ht="15.75" customHeight="1">
      <c r="A708" s="139" t="s">
        <v>220</v>
      </c>
      <c r="B708" s="139" t="s">
        <v>694</v>
      </c>
      <c r="C708" s="139" t="s">
        <v>698</v>
      </c>
      <c r="D708" s="139" t="s">
        <v>700</v>
      </c>
      <c r="E708" s="139" t="s">
        <v>187</v>
      </c>
      <c r="F708" s="139">
        <v>2007</v>
      </c>
      <c r="G708" s="139" t="s">
        <v>688</v>
      </c>
      <c r="H708" s="139">
        <v>70.736787894044895</v>
      </c>
      <c r="I708" s="139">
        <v>82.526252543052379</v>
      </c>
      <c r="J708" s="33" t="s">
        <v>640</v>
      </c>
      <c r="K708" s="33" t="s">
        <v>187</v>
      </c>
    </row>
    <row r="709" spans="1:11" ht="15.75" customHeight="1">
      <c r="A709" s="139" t="s">
        <v>220</v>
      </c>
      <c r="B709" s="139" t="s">
        <v>694</v>
      </c>
      <c r="C709" s="139" t="s">
        <v>698</v>
      </c>
      <c r="D709" s="139" t="s">
        <v>699</v>
      </c>
      <c r="E709" s="139" t="s">
        <v>187</v>
      </c>
      <c r="F709" s="139">
        <v>2008</v>
      </c>
      <c r="G709" s="139" t="s">
        <v>688</v>
      </c>
      <c r="H709" s="139">
        <v>0.43993175884214702</v>
      </c>
      <c r="I709" s="139">
        <v>0.51325371864917158</v>
      </c>
      <c r="J709" s="33" t="s">
        <v>640</v>
      </c>
      <c r="K709" s="33" t="s">
        <v>187</v>
      </c>
    </row>
    <row r="710" spans="1:11" ht="15.75" customHeight="1">
      <c r="A710" s="139" t="s">
        <v>220</v>
      </c>
      <c r="B710" s="139" t="s">
        <v>694</v>
      </c>
      <c r="C710" s="139" t="s">
        <v>698</v>
      </c>
      <c r="D710" s="139" t="s">
        <v>700</v>
      </c>
      <c r="E710" s="139" t="s">
        <v>187</v>
      </c>
      <c r="F710" s="139">
        <v>2008</v>
      </c>
      <c r="G710" s="139" t="s">
        <v>688</v>
      </c>
      <c r="H710" s="139">
        <v>81.530072149595995</v>
      </c>
      <c r="I710" s="139">
        <v>95.118417507862006</v>
      </c>
      <c r="J710" s="33" t="s">
        <v>640</v>
      </c>
      <c r="K710" s="33" t="s">
        <v>187</v>
      </c>
    </row>
    <row r="711" spans="1:11" ht="15.75" customHeight="1">
      <c r="A711" s="139" t="s">
        <v>220</v>
      </c>
      <c r="B711" s="139" t="s">
        <v>694</v>
      </c>
      <c r="C711" s="139" t="s">
        <v>698</v>
      </c>
      <c r="D711" s="139" t="s">
        <v>699</v>
      </c>
      <c r="E711" s="139" t="s">
        <v>187</v>
      </c>
      <c r="F711" s="139">
        <v>2009</v>
      </c>
      <c r="G711" s="139" t="s">
        <v>688</v>
      </c>
      <c r="H711" s="139">
        <v>0.46273174148278701</v>
      </c>
      <c r="I711" s="139">
        <v>0.53985369839658492</v>
      </c>
      <c r="J711" s="33" t="s">
        <v>640</v>
      </c>
      <c r="K711" s="33" t="s">
        <v>187</v>
      </c>
    </row>
    <row r="712" spans="1:11" ht="15.75" customHeight="1">
      <c r="A712" s="139" t="s">
        <v>220</v>
      </c>
      <c r="B712" s="139" t="s">
        <v>694</v>
      </c>
      <c r="C712" s="139" t="s">
        <v>698</v>
      </c>
      <c r="D712" s="139" t="s">
        <v>700</v>
      </c>
      <c r="E712" s="139" t="s">
        <v>187</v>
      </c>
      <c r="F712" s="139">
        <v>2009</v>
      </c>
      <c r="G712" s="139" t="s">
        <v>688</v>
      </c>
      <c r="H712" s="139">
        <v>85.755464366319103</v>
      </c>
      <c r="I712" s="139">
        <v>100.0480417607056</v>
      </c>
      <c r="J712" s="33" t="s">
        <v>640</v>
      </c>
      <c r="K712" s="33" t="s">
        <v>187</v>
      </c>
    </row>
    <row r="713" spans="1:11" ht="15.75" customHeight="1">
      <c r="A713" s="139" t="s">
        <v>220</v>
      </c>
      <c r="B713" s="139" t="s">
        <v>694</v>
      </c>
      <c r="C713" s="139" t="s">
        <v>698</v>
      </c>
      <c r="D713" s="139" t="s">
        <v>699</v>
      </c>
      <c r="E713" s="139" t="s">
        <v>187</v>
      </c>
      <c r="F713" s="139">
        <v>2010</v>
      </c>
      <c r="G713" s="139" t="s">
        <v>688</v>
      </c>
      <c r="H713" s="139">
        <v>0.47720017319448899</v>
      </c>
      <c r="I713" s="139">
        <v>0.55673353539357051</v>
      </c>
      <c r="J713" s="33" t="s">
        <v>640</v>
      </c>
      <c r="K713" s="33" t="s">
        <v>187</v>
      </c>
    </row>
    <row r="714" spans="1:11" ht="15.75" customHeight="1">
      <c r="A714" s="139" t="s">
        <v>220</v>
      </c>
      <c r="B714" s="139" t="s">
        <v>694</v>
      </c>
      <c r="C714" s="139" t="s">
        <v>698</v>
      </c>
      <c r="D714" s="139" t="s">
        <v>700</v>
      </c>
      <c r="E714" s="139" t="s">
        <v>187</v>
      </c>
      <c r="F714" s="139">
        <v>2010</v>
      </c>
      <c r="G714" s="139" t="s">
        <v>688</v>
      </c>
      <c r="H714" s="139">
        <v>88.436817229888604</v>
      </c>
      <c r="I714" s="139">
        <v>103.1762867682034</v>
      </c>
      <c r="J714" s="33" t="s">
        <v>640</v>
      </c>
      <c r="K714" s="33" t="s">
        <v>187</v>
      </c>
    </row>
    <row r="715" spans="1:11" ht="15.75" customHeight="1">
      <c r="A715" s="139" t="s">
        <v>220</v>
      </c>
      <c r="B715" s="139" t="s">
        <v>694</v>
      </c>
      <c r="C715" s="139" t="s">
        <v>698</v>
      </c>
      <c r="D715" s="139" t="s">
        <v>699</v>
      </c>
      <c r="E715" s="139" t="s">
        <v>187</v>
      </c>
      <c r="F715" s="139">
        <v>2011</v>
      </c>
      <c r="G715" s="139" t="s">
        <v>688</v>
      </c>
      <c r="H715" s="139">
        <v>0.41780060803367702</v>
      </c>
      <c r="I715" s="139">
        <v>0.48743404270595658</v>
      </c>
      <c r="J715" s="33" t="s">
        <v>640</v>
      </c>
      <c r="K715" s="33" t="s">
        <v>187</v>
      </c>
    </row>
    <row r="716" spans="1:11" ht="15.75" customHeight="1">
      <c r="A716" s="139" t="s">
        <v>220</v>
      </c>
      <c r="B716" s="139" t="s">
        <v>694</v>
      </c>
      <c r="C716" s="139" t="s">
        <v>698</v>
      </c>
      <c r="D716" s="139" t="s">
        <v>700</v>
      </c>
      <c r="E716" s="139" t="s">
        <v>187</v>
      </c>
      <c r="F716" s="139">
        <v>2011</v>
      </c>
      <c r="G716" s="139" t="s">
        <v>688</v>
      </c>
      <c r="H716" s="139">
        <v>77.233384089363398</v>
      </c>
      <c r="I716" s="139">
        <v>90.105614770923964</v>
      </c>
      <c r="J716" s="33" t="s">
        <v>640</v>
      </c>
      <c r="K716" s="33" t="s">
        <v>187</v>
      </c>
    </row>
    <row r="717" spans="1:11" ht="15.75" customHeight="1">
      <c r="A717" s="139" t="s">
        <v>220</v>
      </c>
      <c r="B717" s="139" t="s">
        <v>694</v>
      </c>
      <c r="C717" s="139" t="s">
        <v>698</v>
      </c>
      <c r="D717" s="139" t="s">
        <v>699</v>
      </c>
      <c r="E717" s="139" t="s">
        <v>187</v>
      </c>
      <c r="F717" s="139">
        <v>2012</v>
      </c>
      <c r="G717" s="139" t="s">
        <v>688</v>
      </c>
      <c r="H717" s="139">
        <v>0.39203839409149799</v>
      </c>
      <c r="I717" s="139">
        <v>0.45737812644008102</v>
      </c>
      <c r="J717" s="33" t="s">
        <v>640</v>
      </c>
      <c r="K717" s="33" t="s">
        <v>187</v>
      </c>
    </row>
    <row r="718" spans="1:11" ht="15.75" customHeight="1">
      <c r="A718" s="139" t="s">
        <v>220</v>
      </c>
      <c r="B718" s="139" t="s">
        <v>694</v>
      </c>
      <c r="C718" s="139" t="s">
        <v>698</v>
      </c>
      <c r="D718" s="139" t="s">
        <v>700</v>
      </c>
      <c r="E718" s="139" t="s">
        <v>187</v>
      </c>
      <c r="F718" s="139">
        <v>2012</v>
      </c>
      <c r="G718" s="139" t="s">
        <v>688</v>
      </c>
      <c r="H718" s="139">
        <v>72.275188980130906</v>
      </c>
      <c r="I718" s="139">
        <v>84.321053810152733</v>
      </c>
      <c r="J718" s="33" t="s">
        <v>640</v>
      </c>
      <c r="K718" s="33" t="s">
        <v>187</v>
      </c>
    </row>
    <row r="719" spans="1:11" ht="15.75" customHeight="1">
      <c r="A719" s="139" t="s">
        <v>220</v>
      </c>
      <c r="B719" s="139" t="s">
        <v>694</v>
      </c>
      <c r="C719" s="139" t="s">
        <v>698</v>
      </c>
      <c r="D719" s="139" t="s">
        <v>699</v>
      </c>
      <c r="E719" s="139" t="s">
        <v>187</v>
      </c>
      <c r="F719" s="139">
        <v>2013</v>
      </c>
      <c r="G719" s="139" t="s">
        <v>688</v>
      </c>
      <c r="H719" s="139">
        <v>0.38320474384964598</v>
      </c>
      <c r="I719" s="139">
        <v>0.44707220115792029</v>
      </c>
      <c r="J719" s="33" t="s">
        <v>640</v>
      </c>
      <c r="K719" s="33" t="s">
        <v>187</v>
      </c>
    </row>
    <row r="720" spans="1:11" ht="15.75" customHeight="1">
      <c r="A720" s="139" t="s">
        <v>220</v>
      </c>
      <c r="B720" s="139" t="s">
        <v>694</v>
      </c>
      <c r="C720" s="139" t="s">
        <v>698</v>
      </c>
      <c r="D720" s="139" t="s">
        <v>700</v>
      </c>
      <c r="E720" s="139" t="s">
        <v>187</v>
      </c>
      <c r="F720" s="139">
        <v>2013</v>
      </c>
      <c r="G720" s="139" t="s">
        <v>688</v>
      </c>
      <c r="H720" s="139">
        <v>70.441480409647994</v>
      </c>
      <c r="I720" s="139">
        <v>82.181727144589331</v>
      </c>
      <c r="J720" s="33" t="s">
        <v>640</v>
      </c>
      <c r="K720" s="33" t="s">
        <v>187</v>
      </c>
    </row>
    <row r="721" spans="1:11" ht="15.75" customHeight="1">
      <c r="A721" s="139" t="s">
        <v>220</v>
      </c>
      <c r="B721" s="139" t="s">
        <v>694</v>
      </c>
      <c r="C721" s="139" t="s">
        <v>698</v>
      </c>
      <c r="D721" s="139" t="s">
        <v>699</v>
      </c>
      <c r="E721" s="139" t="s">
        <v>187</v>
      </c>
      <c r="F721" s="139">
        <v>2014</v>
      </c>
      <c r="G721" s="139" t="s">
        <v>688</v>
      </c>
      <c r="H721" s="139">
        <v>0.38482820911422799</v>
      </c>
      <c r="I721" s="139">
        <v>0.44896624396659929</v>
      </c>
      <c r="J721" s="33" t="s">
        <v>640</v>
      </c>
      <c r="K721" s="33" t="s">
        <v>187</v>
      </c>
    </row>
    <row r="722" spans="1:11" ht="15.75" customHeight="1">
      <c r="A722" s="139" t="s">
        <v>220</v>
      </c>
      <c r="B722" s="139" t="s">
        <v>694</v>
      </c>
      <c r="C722" s="139" t="s">
        <v>698</v>
      </c>
      <c r="D722" s="139" t="s">
        <v>700</v>
      </c>
      <c r="E722" s="139" t="s">
        <v>187</v>
      </c>
      <c r="F722" s="139">
        <v>2014</v>
      </c>
      <c r="G722" s="139" t="s">
        <v>688</v>
      </c>
      <c r="H722" s="139">
        <v>70.518585267567701</v>
      </c>
      <c r="I722" s="139">
        <v>82.271682812162325</v>
      </c>
      <c r="J722" s="33" t="s">
        <v>640</v>
      </c>
      <c r="K722" s="33" t="s">
        <v>187</v>
      </c>
    </row>
    <row r="723" spans="1:11" ht="15.75" customHeight="1">
      <c r="A723" s="139" t="s">
        <v>220</v>
      </c>
      <c r="B723" s="139" t="s">
        <v>694</v>
      </c>
      <c r="C723" s="139" t="s">
        <v>698</v>
      </c>
      <c r="D723" s="139" t="s">
        <v>699</v>
      </c>
      <c r="E723" s="139" t="s">
        <v>187</v>
      </c>
      <c r="F723" s="139">
        <v>2015</v>
      </c>
      <c r="G723" s="139" t="s">
        <v>688</v>
      </c>
      <c r="H723" s="139">
        <v>0.36824699157644097</v>
      </c>
      <c r="I723" s="139">
        <v>0.4296214901725145</v>
      </c>
      <c r="J723" s="33" t="s">
        <v>640</v>
      </c>
      <c r="K723" s="33" t="s">
        <v>187</v>
      </c>
    </row>
    <row r="724" spans="1:11" ht="15.75" customHeight="1">
      <c r="A724" s="139" t="s">
        <v>220</v>
      </c>
      <c r="B724" s="139" t="s">
        <v>694</v>
      </c>
      <c r="C724" s="139" t="s">
        <v>698</v>
      </c>
      <c r="D724" s="139" t="s">
        <v>700</v>
      </c>
      <c r="E724" s="139" t="s">
        <v>187</v>
      </c>
      <c r="F724" s="139">
        <v>2015</v>
      </c>
      <c r="G724" s="139" t="s">
        <v>688</v>
      </c>
      <c r="H724" s="139">
        <v>67.252011814834304</v>
      </c>
      <c r="I724" s="139">
        <v>78.460680450640027</v>
      </c>
      <c r="J724" s="33" t="s">
        <v>640</v>
      </c>
      <c r="K724" s="33" t="s">
        <v>187</v>
      </c>
    </row>
    <row r="725" spans="1:11" ht="15.75" customHeight="1">
      <c r="A725" s="139" t="s">
        <v>220</v>
      </c>
      <c r="B725" s="139" t="s">
        <v>694</v>
      </c>
      <c r="C725" s="139" t="s">
        <v>698</v>
      </c>
      <c r="D725" s="139" t="s">
        <v>699</v>
      </c>
      <c r="E725" s="139" t="s">
        <v>187</v>
      </c>
      <c r="F725" s="139">
        <v>2016</v>
      </c>
      <c r="G725" s="139" t="s">
        <v>688</v>
      </c>
      <c r="H725" s="139">
        <v>0.264948885624748</v>
      </c>
      <c r="I725" s="139">
        <v>0.30910703322887267</v>
      </c>
      <c r="J725" s="33" t="s">
        <v>640</v>
      </c>
      <c r="K725" s="33" t="s">
        <v>187</v>
      </c>
    </row>
    <row r="726" spans="1:11" ht="15.75" customHeight="1">
      <c r="A726" s="139" t="s">
        <v>220</v>
      </c>
      <c r="B726" s="139" t="s">
        <v>694</v>
      </c>
      <c r="C726" s="139" t="s">
        <v>698</v>
      </c>
      <c r="D726" s="139" t="s">
        <v>700</v>
      </c>
      <c r="E726" s="139" t="s">
        <v>187</v>
      </c>
      <c r="F726" s="139">
        <v>2016</v>
      </c>
      <c r="G726" s="139" t="s">
        <v>688</v>
      </c>
      <c r="H726" s="139">
        <v>60.249546335054198</v>
      </c>
      <c r="I726" s="139">
        <v>70.291137390896566</v>
      </c>
      <c r="J726" s="33" t="s">
        <v>640</v>
      </c>
      <c r="K726" s="33" t="s">
        <v>187</v>
      </c>
    </row>
    <row r="727" spans="1:11" ht="15.75" customHeight="1">
      <c r="A727" s="139" t="s">
        <v>220</v>
      </c>
      <c r="B727" s="139" t="s">
        <v>694</v>
      </c>
      <c r="C727" s="139" t="s">
        <v>698</v>
      </c>
      <c r="D727" s="139" t="s">
        <v>699</v>
      </c>
      <c r="E727" s="139" t="s">
        <v>187</v>
      </c>
      <c r="F727" s="139">
        <v>2017</v>
      </c>
      <c r="G727" s="139" t="s">
        <v>688</v>
      </c>
      <c r="H727" s="139">
        <v>0.19871166421856101</v>
      </c>
      <c r="I727" s="139">
        <v>0.23183027492165451</v>
      </c>
      <c r="J727" s="33" t="s">
        <v>640</v>
      </c>
      <c r="K727" s="33" t="s">
        <v>187</v>
      </c>
    </row>
    <row r="728" spans="1:11" ht="15.75" customHeight="1">
      <c r="A728" s="139" t="s">
        <v>220</v>
      </c>
      <c r="B728" s="139" t="s">
        <v>694</v>
      </c>
      <c r="C728" s="139" t="s">
        <v>698</v>
      </c>
      <c r="D728" s="139" t="s">
        <v>700</v>
      </c>
      <c r="E728" s="139" t="s">
        <v>187</v>
      </c>
      <c r="F728" s="139">
        <v>2017</v>
      </c>
      <c r="G728" s="139" t="s">
        <v>688</v>
      </c>
      <c r="H728" s="139">
        <v>60.015415973648501</v>
      </c>
      <c r="I728" s="139">
        <v>70.017985302589921</v>
      </c>
      <c r="J728" s="33" t="s">
        <v>640</v>
      </c>
      <c r="K728" s="33" t="s">
        <v>187</v>
      </c>
    </row>
    <row r="729" spans="1:11" ht="15.75" customHeight="1">
      <c r="A729" s="139" t="s">
        <v>220</v>
      </c>
      <c r="B729" s="139" t="s">
        <v>694</v>
      </c>
      <c r="C729" s="139" t="s">
        <v>698</v>
      </c>
      <c r="D729" s="139" t="s">
        <v>699</v>
      </c>
      <c r="E729" s="139" t="s">
        <v>187</v>
      </c>
      <c r="F729" s="139">
        <v>2018</v>
      </c>
      <c r="G729" s="139" t="s">
        <v>688</v>
      </c>
      <c r="H729" s="139">
        <v>0.132474442812374</v>
      </c>
      <c r="I729" s="139">
        <v>0.15455351661443631</v>
      </c>
      <c r="J729" s="33" t="s">
        <v>640</v>
      </c>
      <c r="K729" s="33" t="s">
        <v>187</v>
      </c>
    </row>
    <row r="730" spans="1:11" ht="15.75" customHeight="1">
      <c r="A730" s="139" t="s">
        <v>220</v>
      </c>
      <c r="B730" s="139" t="s">
        <v>694</v>
      </c>
      <c r="C730" s="139" t="s">
        <v>698</v>
      </c>
      <c r="D730" s="139" t="s">
        <v>700</v>
      </c>
      <c r="E730" s="139" t="s">
        <v>187</v>
      </c>
      <c r="F730" s="139">
        <v>2018</v>
      </c>
      <c r="G730" s="139" t="s">
        <v>688</v>
      </c>
      <c r="H730" s="139">
        <v>59.781285612242897</v>
      </c>
      <c r="I730" s="139">
        <v>69.744833214283389</v>
      </c>
      <c r="J730" s="33" t="s">
        <v>640</v>
      </c>
      <c r="K730" s="33" t="s">
        <v>187</v>
      </c>
    </row>
    <row r="731" spans="1:11" ht="15.75" customHeight="1">
      <c r="A731" s="139" t="s">
        <v>220</v>
      </c>
      <c r="B731" s="139" t="s">
        <v>694</v>
      </c>
      <c r="C731" s="139" t="s">
        <v>698</v>
      </c>
      <c r="D731" s="139" t="s">
        <v>699</v>
      </c>
      <c r="E731" s="139" t="s">
        <v>187</v>
      </c>
      <c r="F731" s="139">
        <v>2019</v>
      </c>
      <c r="G731" s="139" t="s">
        <v>688</v>
      </c>
      <c r="H731" s="139">
        <v>6.6237221406187097E-2</v>
      </c>
      <c r="I731" s="139">
        <v>7.727675830721828E-2</v>
      </c>
      <c r="J731" s="33" t="s">
        <v>640</v>
      </c>
      <c r="K731" s="33" t="s">
        <v>187</v>
      </c>
    </row>
    <row r="732" spans="1:11" ht="15.75" customHeight="1">
      <c r="A732" s="139" t="s">
        <v>220</v>
      </c>
      <c r="B732" s="139" t="s">
        <v>694</v>
      </c>
      <c r="C732" s="139" t="s">
        <v>698</v>
      </c>
      <c r="D732" s="139" t="s">
        <v>700</v>
      </c>
      <c r="E732" s="139" t="s">
        <v>187</v>
      </c>
      <c r="F732" s="139">
        <v>2019</v>
      </c>
      <c r="G732" s="139" t="s">
        <v>688</v>
      </c>
      <c r="H732" s="139">
        <v>59.5471552508372</v>
      </c>
      <c r="I732" s="139">
        <v>69.471681125976744</v>
      </c>
      <c r="J732" s="33" t="s">
        <v>640</v>
      </c>
      <c r="K732" s="33" t="s">
        <v>187</v>
      </c>
    </row>
    <row r="733" spans="1:11" ht="15.75" customHeight="1">
      <c r="A733" s="139" t="s">
        <v>220</v>
      </c>
      <c r="B733" s="139" t="s">
        <v>694</v>
      </c>
      <c r="C733" s="139" t="s">
        <v>698</v>
      </c>
      <c r="D733" s="139" t="s">
        <v>699</v>
      </c>
      <c r="E733" s="139" t="s">
        <v>187</v>
      </c>
      <c r="F733" s="139">
        <v>2020</v>
      </c>
      <c r="G733" s="139" t="s">
        <v>688</v>
      </c>
      <c r="H733" s="139">
        <v>0</v>
      </c>
      <c r="I733" s="139">
        <v>0</v>
      </c>
      <c r="J733" s="33" t="s">
        <v>640</v>
      </c>
      <c r="K733" s="33" t="s">
        <v>187</v>
      </c>
    </row>
    <row r="734" spans="1:11" ht="15.75" customHeight="1">
      <c r="A734" s="139" t="s">
        <v>220</v>
      </c>
      <c r="B734" s="139" t="s">
        <v>694</v>
      </c>
      <c r="C734" s="139" t="s">
        <v>698</v>
      </c>
      <c r="D734" s="139" t="s">
        <v>700</v>
      </c>
      <c r="E734" s="139" t="s">
        <v>187</v>
      </c>
      <c r="F734" s="139">
        <v>2020</v>
      </c>
      <c r="G734" s="139" t="s">
        <v>688</v>
      </c>
      <c r="H734" s="139">
        <v>59.313024889431603</v>
      </c>
      <c r="I734" s="139">
        <v>69.198529037670212</v>
      </c>
      <c r="J734" s="33" t="s">
        <v>640</v>
      </c>
      <c r="K734" s="33" t="s">
        <v>187</v>
      </c>
    </row>
    <row r="735" spans="1:11" ht="15.75" customHeight="1">
      <c r="A735" s="139" t="s">
        <v>220</v>
      </c>
      <c r="B735" s="139" t="s">
        <v>694</v>
      </c>
      <c r="C735" s="139" t="s">
        <v>698</v>
      </c>
      <c r="D735" s="139" t="s">
        <v>699</v>
      </c>
      <c r="E735" s="139" t="s">
        <v>187</v>
      </c>
      <c r="F735" s="139">
        <v>2021</v>
      </c>
      <c r="G735" s="139" t="s">
        <v>688</v>
      </c>
      <c r="H735" s="139">
        <v>0</v>
      </c>
      <c r="I735" s="139">
        <v>0</v>
      </c>
      <c r="J735" s="33" t="s">
        <v>640</v>
      </c>
      <c r="K735" s="33" t="s">
        <v>187</v>
      </c>
    </row>
    <row r="736" spans="1:11" ht="15.75" customHeight="1">
      <c r="A736" s="139" t="s">
        <v>220</v>
      </c>
      <c r="B736" s="139" t="s">
        <v>694</v>
      </c>
      <c r="C736" s="139" t="s">
        <v>698</v>
      </c>
      <c r="D736" s="139" t="s">
        <v>700</v>
      </c>
      <c r="E736" s="139" t="s">
        <v>187</v>
      </c>
      <c r="F736" s="139">
        <v>2021</v>
      </c>
      <c r="G736" s="139" t="s">
        <v>688</v>
      </c>
      <c r="H736" s="139">
        <v>57.986286174799602</v>
      </c>
      <c r="I736" s="139">
        <v>67.650667203932869</v>
      </c>
      <c r="J736" s="33" t="s">
        <v>640</v>
      </c>
      <c r="K736" s="33" t="s">
        <v>187</v>
      </c>
    </row>
    <row r="737" spans="1:11" ht="15.75" customHeight="1">
      <c r="A737" s="139" t="s">
        <v>220</v>
      </c>
      <c r="B737" s="139" t="s">
        <v>694</v>
      </c>
      <c r="C737" s="139" t="s">
        <v>698</v>
      </c>
      <c r="D737" s="139" t="s">
        <v>699</v>
      </c>
      <c r="E737" s="139" t="s">
        <v>187</v>
      </c>
      <c r="F737" s="139">
        <v>2022</v>
      </c>
      <c r="G737" s="139" t="s">
        <v>688</v>
      </c>
      <c r="H737" s="139">
        <v>0</v>
      </c>
      <c r="I737" s="139">
        <v>0</v>
      </c>
      <c r="J737" s="33" t="s">
        <v>640</v>
      </c>
      <c r="K737" s="33" t="s">
        <v>187</v>
      </c>
    </row>
    <row r="738" spans="1:11" ht="15.75" customHeight="1">
      <c r="A738" s="139" t="s">
        <v>220</v>
      </c>
      <c r="B738" s="139" t="s">
        <v>694</v>
      </c>
      <c r="C738" s="139" t="s">
        <v>698</v>
      </c>
      <c r="D738" s="139" t="s">
        <v>700</v>
      </c>
      <c r="E738" s="139" t="s">
        <v>187</v>
      </c>
      <c r="F738" s="139">
        <v>2022</v>
      </c>
      <c r="G738" s="139" t="s">
        <v>688</v>
      </c>
      <c r="H738" s="139">
        <v>56.659547460167502</v>
      </c>
      <c r="I738" s="139">
        <v>66.102805370195426</v>
      </c>
      <c r="J738" s="33" t="s">
        <v>640</v>
      </c>
      <c r="K738" s="33" t="s">
        <v>187</v>
      </c>
    </row>
    <row r="739" spans="1:11" ht="15.75" customHeight="1">
      <c r="A739" s="139" t="s">
        <v>220</v>
      </c>
      <c r="B739" s="139" t="s">
        <v>694</v>
      </c>
      <c r="C739" s="139" t="s">
        <v>698</v>
      </c>
      <c r="D739" s="139" t="s">
        <v>699</v>
      </c>
      <c r="E739" s="139" t="s">
        <v>187</v>
      </c>
      <c r="F739" s="139">
        <v>2023</v>
      </c>
      <c r="G739" s="139" t="s">
        <v>688</v>
      </c>
      <c r="H739" s="139">
        <v>0</v>
      </c>
      <c r="I739" s="139">
        <v>0</v>
      </c>
      <c r="J739" s="33" t="s">
        <v>640</v>
      </c>
      <c r="K739" s="33" t="s">
        <v>187</v>
      </c>
    </row>
    <row r="740" spans="1:11" ht="15.75" customHeight="1">
      <c r="A740" s="139" t="s">
        <v>220</v>
      </c>
      <c r="B740" s="139" t="s">
        <v>694</v>
      </c>
      <c r="C740" s="139" t="s">
        <v>698</v>
      </c>
      <c r="D740" s="139" t="s">
        <v>700</v>
      </c>
      <c r="E740" s="139" t="s">
        <v>187</v>
      </c>
      <c r="F740" s="139">
        <v>2023</v>
      </c>
      <c r="G740" s="139" t="s">
        <v>688</v>
      </c>
      <c r="H740" s="139">
        <v>55.332808745535502</v>
      </c>
      <c r="I740" s="139">
        <v>64.554943536458083</v>
      </c>
      <c r="J740" s="33" t="s">
        <v>640</v>
      </c>
      <c r="K740" s="33" t="s">
        <v>187</v>
      </c>
    </row>
    <row r="741" spans="1:11" ht="15.75" customHeight="1">
      <c r="A741" s="139" t="s">
        <v>220</v>
      </c>
      <c r="B741" s="139" t="s">
        <v>694</v>
      </c>
      <c r="C741" s="139" t="s">
        <v>698</v>
      </c>
      <c r="D741" s="139" t="s">
        <v>699</v>
      </c>
      <c r="E741" s="139" t="s">
        <v>187</v>
      </c>
      <c r="F741" s="139">
        <v>2024</v>
      </c>
      <c r="G741" s="139" t="s">
        <v>688</v>
      </c>
      <c r="H741" s="139">
        <v>0</v>
      </c>
      <c r="I741" s="139">
        <v>0</v>
      </c>
      <c r="J741" s="33" t="s">
        <v>640</v>
      </c>
      <c r="K741" s="33" t="s">
        <v>187</v>
      </c>
    </row>
    <row r="742" spans="1:11" ht="15.75" customHeight="1">
      <c r="A742" s="139" t="s">
        <v>220</v>
      </c>
      <c r="B742" s="139" t="s">
        <v>694</v>
      </c>
      <c r="C742" s="139" t="s">
        <v>698</v>
      </c>
      <c r="D742" s="139" t="s">
        <v>700</v>
      </c>
      <c r="E742" s="139" t="s">
        <v>187</v>
      </c>
      <c r="F742" s="139">
        <v>2024</v>
      </c>
      <c r="G742" s="139" t="s">
        <v>688</v>
      </c>
      <c r="H742" s="139">
        <v>54.006070030903501</v>
      </c>
      <c r="I742" s="139">
        <v>63.007081702720747</v>
      </c>
      <c r="J742" s="33" t="s">
        <v>640</v>
      </c>
      <c r="K742" s="33" t="s">
        <v>187</v>
      </c>
    </row>
    <row r="743" spans="1:11" ht="15.75" customHeight="1">
      <c r="A743" s="139" t="s">
        <v>220</v>
      </c>
      <c r="B743" s="139" t="s">
        <v>694</v>
      </c>
      <c r="C743" s="139" t="s">
        <v>698</v>
      </c>
      <c r="D743" s="139" t="s">
        <v>699</v>
      </c>
      <c r="E743" s="139" t="s">
        <v>187</v>
      </c>
      <c r="F743" s="139">
        <v>2025</v>
      </c>
      <c r="G743" s="139" t="s">
        <v>688</v>
      </c>
      <c r="H743" s="139">
        <v>0</v>
      </c>
      <c r="I743" s="139">
        <v>0</v>
      </c>
      <c r="J743" s="33" t="s">
        <v>640</v>
      </c>
      <c r="K743" s="33" t="s">
        <v>187</v>
      </c>
    </row>
    <row r="744" spans="1:11" ht="15.75" customHeight="1">
      <c r="A744" s="139" t="s">
        <v>220</v>
      </c>
      <c r="B744" s="139" t="s">
        <v>694</v>
      </c>
      <c r="C744" s="139" t="s">
        <v>698</v>
      </c>
      <c r="D744" s="139" t="s">
        <v>700</v>
      </c>
      <c r="E744" s="139" t="s">
        <v>187</v>
      </c>
      <c r="F744" s="139">
        <v>2025</v>
      </c>
      <c r="G744" s="139" t="s">
        <v>688</v>
      </c>
      <c r="H744" s="139">
        <v>52.679331316271501</v>
      </c>
      <c r="I744" s="139">
        <v>61.459219868983418</v>
      </c>
      <c r="J744" s="33" t="s">
        <v>640</v>
      </c>
      <c r="K744" s="33" t="s">
        <v>187</v>
      </c>
    </row>
    <row r="745" spans="1:11" ht="15.75" customHeight="1">
      <c r="A745" s="139" t="s">
        <v>220</v>
      </c>
      <c r="B745" s="139" t="s">
        <v>694</v>
      </c>
      <c r="C745" s="139" t="s">
        <v>698</v>
      </c>
      <c r="D745" s="139" t="s">
        <v>699</v>
      </c>
      <c r="E745" s="139" t="s">
        <v>187</v>
      </c>
      <c r="F745" s="139">
        <v>2026</v>
      </c>
      <c r="G745" s="139" t="s">
        <v>688</v>
      </c>
      <c r="H745" s="139">
        <v>0</v>
      </c>
      <c r="I745" s="139">
        <v>0</v>
      </c>
      <c r="J745" s="33" t="s">
        <v>640</v>
      </c>
      <c r="K745" s="33" t="s">
        <v>187</v>
      </c>
    </row>
    <row r="746" spans="1:11" ht="15.75" customHeight="1">
      <c r="A746" s="139" t="s">
        <v>220</v>
      </c>
      <c r="B746" s="139" t="s">
        <v>694</v>
      </c>
      <c r="C746" s="139" t="s">
        <v>698</v>
      </c>
      <c r="D746" s="139" t="s">
        <v>700</v>
      </c>
      <c r="E746" s="139" t="s">
        <v>187</v>
      </c>
      <c r="F746" s="139">
        <v>2026</v>
      </c>
      <c r="G746" s="139" t="s">
        <v>688</v>
      </c>
      <c r="H746" s="139">
        <v>51.118462240233796</v>
      </c>
      <c r="I746" s="139">
        <v>59.638205946939443</v>
      </c>
      <c r="J746" s="33" t="s">
        <v>640</v>
      </c>
      <c r="K746" s="33" t="s">
        <v>187</v>
      </c>
    </row>
    <row r="747" spans="1:11" ht="15.75" customHeight="1">
      <c r="A747" s="139" t="s">
        <v>220</v>
      </c>
      <c r="B747" s="139" t="s">
        <v>694</v>
      </c>
      <c r="C747" s="139" t="s">
        <v>698</v>
      </c>
      <c r="D747" s="139" t="s">
        <v>699</v>
      </c>
      <c r="E747" s="139" t="s">
        <v>187</v>
      </c>
      <c r="F747" s="139">
        <v>2027</v>
      </c>
      <c r="G747" s="139" t="s">
        <v>688</v>
      </c>
      <c r="H747" s="139">
        <v>0</v>
      </c>
      <c r="I747" s="139">
        <v>0</v>
      </c>
      <c r="J747" s="33" t="s">
        <v>640</v>
      </c>
      <c r="K747" s="33" t="s">
        <v>187</v>
      </c>
    </row>
    <row r="748" spans="1:11" ht="15.75" customHeight="1">
      <c r="A748" s="139" t="s">
        <v>220</v>
      </c>
      <c r="B748" s="139" t="s">
        <v>694</v>
      </c>
      <c r="C748" s="139" t="s">
        <v>698</v>
      </c>
      <c r="D748" s="139" t="s">
        <v>700</v>
      </c>
      <c r="E748" s="139" t="s">
        <v>187</v>
      </c>
      <c r="F748" s="139">
        <v>2027</v>
      </c>
      <c r="G748" s="139" t="s">
        <v>688</v>
      </c>
      <c r="H748" s="139">
        <v>49.557593164196099</v>
      </c>
      <c r="I748" s="139">
        <v>57.817192024895448</v>
      </c>
      <c r="J748" s="33" t="s">
        <v>640</v>
      </c>
      <c r="K748" s="33" t="s">
        <v>187</v>
      </c>
    </row>
    <row r="749" spans="1:11" ht="15.75" customHeight="1">
      <c r="A749" s="139" t="s">
        <v>220</v>
      </c>
      <c r="B749" s="139" t="s">
        <v>694</v>
      </c>
      <c r="C749" s="139" t="s">
        <v>698</v>
      </c>
      <c r="D749" s="139" t="s">
        <v>699</v>
      </c>
      <c r="E749" s="139" t="s">
        <v>187</v>
      </c>
      <c r="F749" s="139">
        <v>2028</v>
      </c>
      <c r="G749" s="139" t="s">
        <v>688</v>
      </c>
      <c r="H749" s="139">
        <v>0</v>
      </c>
      <c r="I749" s="139">
        <v>0</v>
      </c>
      <c r="J749" s="33" t="s">
        <v>640</v>
      </c>
      <c r="K749" s="33" t="s">
        <v>187</v>
      </c>
    </row>
    <row r="750" spans="1:11" ht="15.75" customHeight="1">
      <c r="A750" s="139" t="s">
        <v>220</v>
      </c>
      <c r="B750" s="139" t="s">
        <v>694</v>
      </c>
      <c r="C750" s="139" t="s">
        <v>698</v>
      </c>
      <c r="D750" s="139" t="s">
        <v>700</v>
      </c>
      <c r="E750" s="139" t="s">
        <v>187</v>
      </c>
      <c r="F750" s="139">
        <v>2028</v>
      </c>
      <c r="G750" s="139" t="s">
        <v>688</v>
      </c>
      <c r="H750" s="139">
        <v>47.996724088158501</v>
      </c>
      <c r="I750" s="139">
        <v>55.996178102851587</v>
      </c>
      <c r="J750" s="33" t="s">
        <v>640</v>
      </c>
      <c r="K750" s="33" t="s">
        <v>187</v>
      </c>
    </row>
    <row r="751" spans="1:11" ht="15.75" customHeight="1">
      <c r="A751" s="139" t="s">
        <v>220</v>
      </c>
      <c r="B751" s="139" t="s">
        <v>694</v>
      </c>
      <c r="C751" s="139" t="s">
        <v>698</v>
      </c>
      <c r="D751" s="139" t="s">
        <v>699</v>
      </c>
      <c r="E751" s="139" t="s">
        <v>187</v>
      </c>
      <c r="F751" s="139">
        <v>2029</v>
      </c>
      <c r="G751" s="139" t="s">
        <v>688</v>
      </c>
      <c r="H751" s="139">
        <v>0</v>
      </c>
      <c r="I751" s="139">
        <v>0</v>
      </c>
      <c r="J751" s="33" t="s">
        <v>640</v>
      </c>
      <c r="K751" s="33" t="s">
        <v>187</v>
      </c>
    </row>
    <row r="752" spans="1:11" ht="15.75" customHeight="1">
      <c r="A752" s="139" t="s">
        <v>220</v>
      </c>
      <c r="B752" s="139" t="s">
        <v>694</v>
      </c>
      <c r="C752" s="139" t="s">
        <v>698</v>
      </c>
      <c r="D752" s="139" t="s">
        <v>700</v>
      </c>
      <c r="E752" s="139" t="s">
        <v>187</v>
      </c>
      <c r="F752" s="139">
        <v>2029</v>
      </c>
      <c r="G752" s="139" t="s">
        <v>688</v>
      </c>
      <c r="H752" s="139">
        <v>46.435855012120797</v>
      </c>
      <c r="I752" s="139">
        <v>54.175164180807599</v>
      </c>
      <c r="J752" s="33" t="s">
        <v>640</v>
      </c>
      <c r="K752" s="33" t="s">
        <v>187</v>
      </c>
    </row>
    <row r="753" spans="1:11" ht="15.75" customHeight="1">
      <c r="A753" s="139" t="s">
        <v>220</v>
      </c>
      <c r="B753" s="139" t="s">
        <v>694</v>
      </c>
      <c r="C753" s="139" t="s">
        <v>698</v>
      </c>
      <c r="D753" s="139" t="s">
        <v>699</v>
      </c>
      <c r="E753" s="139" t="s">
        <v>187</v>
      </c>
      <c r="F753" s="139">
        <v>2030</v>
      </c>
      <c r="G753" s="139" t="s">
        <v>688</v>
      </c>
      <c r="H753" s="139">
        <v>0</v>
      </c>
      <c r="I753" s="139">
        <v>0</v>
      </c>
      <c r="J753" s="33" t="s">
        <v>640</v>
      </c>
      <c r="K753" s="33" t="s">
        <v>187</v>
      </c>
    </row>
    <row r="754" spans="1:11" ht="15.75" customHeight="1">
      <c r="A754" s="139" t="s">
        <v>220</v>
      </c>
      <c r="B754" s="139" t="s">
        <v>694</v>
      </c>
      <c r="C754" s="139" t="s">
        <v>698</v>
      </c>
      <c r="D754" s="139" t="s">
        <v>700</v>
      </c>
      <c r="E754" s="139" t="s">
        <v>187</v>
      </c>
      <c r="F754" s="139">
        <v>2030</v>
      </c>
      <c r="G754" s="139" t="s">
        <v>688</v>
      </c>
      <c r="H754" s="139">
        <v>44.8749859360831</v>
      </c>
      <c r="I754" s="139">
        <v>52.354150258763617</v>
      </c>
      <c r="J754" s="33" t="s">
        <v>640</v>
      </c>
      <c r="K754" s="33" t="s">
        <v>187</v>
      </c>
    </row>
    <row r="755" spans="1:11" ht="15.75" customHeight="1">
      <c r="A755" s="139" t="s">
        <v>220</v>
      </c>
      <c r="B755" s="139" t="s">
        <v>694</v>
      </c>
      <c r="C755" s="139" t="s">
        <v>698</v>
      </c>
      <c r="D755" s="139" t="s">
        <v>699</v>
      </c>
      <c r="E755" s="139" t="s">
        <v>187</v>
      </c>
      <c r="F755" s="139">
        <v>2031</v>
      </c>
      <c r="G755" s="139" t="s">
        <v>688</v>
      </c>
      <c r="H755" s="139">
        <v>0</v>
      </c>
      <c r="I755" s="139">
        <v>0</v>
      </c>
      <c r="J755" s="33" t="s">
        <v>640</v>
      </c>
      <c r="K755" s="33" t="s">
        <v>187</v>
      </c>
    </row>
    <row r="756" spans="1:11" ht="15.75" customHeight="1">
      <c r="A756" s="139" t="s">
        <v>220</v>
      </c>
      <c r="B756" s="139" t="s">
        <v>694</v>
      </c>
      <c r="C756" s="139" t="s">
        <v>698</v>
      </c>
      <c r="D756" s="139" t="s">
        <v>700</v>
      </c>
      <c r="E756" s="139" t="s">
        <v>187</v>
      </c>
      <c r="F756" s="139">
        <v>2031</v>
      </c>
      <c r="G756" s="139" t="s">
        <v>688</v>
      </c>
      <c r="H756" s="139">
        <v>44.484768667073702</v>
      </c>
      <c r="I756" s="139">
        <v>51.898896778252663</v>
      </c>
      <c r="J756" s="33" t="s">
        <v>640</v>
      </c>
      <c r="K756" s="33" t="s">
        <v>187</v>
      </c>
    </row>
    <row r="757" spans="1:11" ht="15.75" customHeight="1">
      <c r="A757" s="139" t="s">
        <v>220</v>
      </c>
      <c r="B757" s="139" t="s">
        <v>694</v>
      </c>
      <c r="C757" s="139" t="s">
        <v>698</v>
      </c>
      <c r="D757" s="139" t="s">
        <v>699</v>
      </c>
      <c r="E757" s="139" t="s">
        <v>187</v>
      </c>
      <c r="F757" s="139">
        <v>2032</v>
      </c>
      <c r="G757" s="139" t="s">
        <v>688</v>
      </c>
      <c r="H757" s="139">
        <v>0</v>
      </c>
      <c r="I757" s="139">
        <v>0</v>
      </c>
      <c r="J757" s="33" t="s">
        <v>640</v>
      </c>
      <c r="K757" s="33" t="s">
        <v>187</v>
      </c>
    </row>
    <row r="758" spans="1:11" ht="15.75" customHeight="1">
      <c r="A758" s="139" t="s">
        <v>220</v>
      </c>
      <c r="B758" s="139" t="s">
        <v>694</v>
      </c>
      <c r="C758" s="139" t="s">
        <v>698</v>
      </c>
      <c r="D758" s="139" t="s">
        <v>700</v>
      </c>
      <c r="E758" s="139" t="s">
        <v>187</v>
      </c>
      <c r="F758" s="139">
        <v>2032</v>
      </c>
      <c r="G758" s="139" t="s">
        <v>688</v>
      </c>
      <c r="H758" s="139">
        <v>44.094551398064297</v>
      </c>
      <c r="I758" s="139">
        <v>51.44364329774168</v>
      </c>
      <c r="J758" s="33" t="s">
        <v>640</v>
      </c>
      <c r="K758" s="33" t="s">
        <v>187</v>
      </c>
    </row>
    <row r="759" spans="1:11" ht="15.75" customHeight="1">
      <c r="A759" s="139" t="s">
        <v>220</v>
      </c>
      <c r="B759" s="139" t="s">
        <v>694</v>
      </c>
      <c r="C759" s="139" t="s">
        <v>698</v>
      </c>
      <c r="D759" s="139" t="s">
        <v>699</v>
      </c>
      <c r="E759" s="139" t="s">
        <v>187</v>
      </c>
      <c r="F759" s="139">
        <v>2033</v>
      </c>
      <c r="G759" s="139" t="s">
        <v>688</v>
      </c>
      <c r="H759" s="139">
        <v>0</v>
      </c>
      <c r="I759" s="139">
        <v>0</v>
      </c>
      <c r="J759" s="33" t="s">
        <v>640</v>
      </c>
      <c r="K759" s="33" t="s">
        <v>187</v>
      </c>
    </row>
    <row r="760" spans="1:11" ht="15.75" customHeight="1">
      <c r="A760" s="139" t="s">
        <v>220</v>
      </c>
      <c r="B760" s="139" t="s">
        <v>694</v>
      </c>
      <c r="C760" s="139" t="s">
        <v>698</v>
      </c>
      <c r="D760" s="139" t="s">
        <v>700</v>
      </c>
      <c r="E760" s="139" t="s">
        <v>187</v>
      </c>
      <c r="F760" s="139">
        <v>2033</v>
      </c>
      <c r="G760" s="139" t="s">
        <v>688</v>
      </c>
      <c r="H760" s="139">
        <v>43.704334129054899</v>
      </c>
      <c r="I760" s="139">
        <v>50.988389817230718</v>
      </c>
      <c r="J760" s="33" t="s">
        <v>640</v>
      </c>
      <c r="K760" s="33" t="s">
        <v>187</v>
      </c>
    </row>
    <row r="761" spans="1:11" ht="15.75" customHeight="1">
      <c r="A761" s="139" t="s">
        <v>220</v>
      </c>
      <c r="B761" s="139" t="s">
        <v>694</v>
      </c>
      <c r="C761" s="139" t="s">
        <v>698</v>
      </c>
      <c r="D761" s="139" t="s">
        <v>699</v>
      </c>
      <c r="E761" s="139" t="s">
        <v>187</v>
      </c>
      <c r="F761" s="139">
        <v>2034</v>
      </c>
      <c r="G761" s="139" t="s">
        <v>688</v>
      </c>
      <c r="H761" s="139">
        <v>0</v>
      </c>
      <c r="I761" s="139">
        <v>0</v>
      </c>
      <c r="J761" s="33" t="s">
        <v>640</v>
      </c>
      <c r="K761" s="33" t="s">
        <v>187</v>
      </c>
    </row>
    <row r="762" spans="1:11" ht="15.75" customHeight="1">
      <c r="A762" s="139" t="s">
        <v>220</v>
      </c>
      <c r="B762" s="139" t="s">
        <v>694</v>
      </c>
      <c r="C762" s="139" t="s">
        <v>698</v>
      </c>
      <c r="D762" s="139" t="s">
        <v>700</v>
      </c>
      <c r="E762" s="139" t="s">
        <v>187</v>
      </c>
      <c r="F762" s="139">
        <v>2034</v>
      </c>
      <c r="G762" s="139" t="s">
        <v>688</v>
      </c>
      <c r="H762" s="139">
        <v>43.314116860045402</v>
      </c>
      <c r="I762" s="139">
        <v>50.533136336719643</v>
      </c>
      <c r="J762" s="33" t="s">
        <v>640</v>
      </c>
      <c r="K762" s="33" t="s">
        <v>187</v>
      </c>
    </row>
    <row r="763" spans="1:11" ht="15.75" customHeight="1">
      <c r="A763" s="139" t="s">
        <v>220</v>
      </c>
      <c r="B763" s="139" t="s">
        <v>694</v>
      </c>
      <c r="C763" s="139" t="s">
        <v>698</v>
      </c>
      <c r="D763" s="139" t="s">
        <v>699</v>
      </c>
      <c r="E763" s="139" t="s">
        <v>187</v>
      </c>
      <c r="F763" s="139">
        <v>2035</v>
      </c>
      <c r="G763" s="139" t="s">
        <v>688</v>
      </c>
      <c r="H763" s="139">
        <v>0</v>
      </c>
      <c r="I763" s="139">
        <v>0</v>
      </c>
      <c r="J763" s="33" t="s">
        <v>640</v>
      </c>
      <c r="K763" s="33" t="s">
        <v>187</v>
      </c>
    </row>
    <row r="764" spans="1:11" ht="15.75" customHeight="1">
      <c r="A764" s="139" t="s">
        <v>220</v>
      </c>
      <c r="B764" s="139" t="s">
        <v>694</v>
      </c>
      <c r="C764" s="139" t="s">
        <v>698</v>
      </c>
      <c r="D764" s="139" t="s">
        <v>700</v>
      </c>
      <c r="E764" s="139" t="s">
        <v>187</v>
      </c>
      <c r="F764" s="139">
        <v>2035</v>
      </c>
      <c r="G764" s="139" t="s">
        <v>688</v>
      </c>
      <c r="H764" s="139">
        <v>42.923899591035998</v>
      </c>
      <c r="I764" s="139">
        <v>50.077882856208667</v>
      </c>
      <c r="J764" s="33" t="s">
        <v>640</v>
      </c>
      <c r="K764" s="33" t="s">
        <v>187</v>
      </c>
    </row>
    <row r="765" spans="1:11" ht="15.75" customHeight="1">
      <c r="A765" s="139" t="s">
        <v>220</v>
      </c>
      <c r="B765" s="139" t="s">
        <v>694</v>
      </c>
      <c r="C765" s="139" t="s">
        <v>698</v>
      </c>
      <c r="D765" s="139" t="s">
        <v>699</v>
      </c>
      <c r="E765" s="139" t="s">
        <v>187</v>
      </c>
      <c r="F765" s="139">
        <v>2036</v>
      </c>
      <c r="G765" s="139" t="s">
        <v>688</v>
      </c>
      <c r="H765" s="139">
        <v>0</v>
      </c>
      <c r="I765" s="139">
        <v>0</v>
      </c>
      <c r="J765" s="33" t="s">
        <v>640</v>
      </c>
      <c r="K765" s="33" t="s">
        <v>187</v>
      </c>
    </row>
    <row r="766" spans="1:11" ht="15.75" customHeight="1">
      <c r="A766" s="139" t="s">
        <v>220</v>
      </c>
      <c r="B766" s="139" t="s">
        <v>694</v>
      </c>
      <c r="C766" s="139" t="s">
        <v>698</v>
      </c>
      <c r="D766" s="139" t="s">
        <v>700</v>
      </c>
      <c r="E766" s="139" t="s">
        <v>187</v>
      </c>
      <c r="F766" s="139">
        <v>2036</v>
      </c>
      <c r="G766" s="139" t="s">
        <v>688</v>
      </c>
      <c r="H766" s="139">
        <v>42.5336823220266</v>
      </c>
      <c r="I766" s="139">
        <v>49.622629375697713</v>
      </c>
      <c r="J766" s="33" t="s">
        <v>640</v>
      </c>
      <c r="K766" s="33" t="s">
        <v>187</v>
      </c>
    </row>
    <row r="767" spans="1:11" ht="15.75" customHeight="1">
      <c r="A767" s="139" t="s">
        <v>220</v>
      </c>
      <c r="B767" s="139" t="s">
        <v>694</v>
      </c>
      <c r="C767" s="139" t="s">
        <v>698</v>
      </c>
      <c r="D767" s="139" t="s">
        <v>699</v>
      </c>
      <c r="E767" s="139" t="s">
        <v>187</v>
      </c>
      <c r="F767" s="139">
        <v>2037</v>
      </c>
      <c r="G767" s="139" t="s">
        <v>688</v>
      </c>
      <c r="H767" s="139">
        <v>0</v>
      </c>
      <c r="I767" s="139">
        <v>0</v>
      </c>
      <c r="J767" s="33" t="s">
        <v>640</v>
      </c>
      <c r="K767" s="33" t="s">
        <v>187</v>
      </c>
    </row>
    <row r="768" spans="1:11" ht="15.75" customHeight="1">
      <c r="A768" s="139" t="s">
        <v>220</v>
      </c>
      <c r="B768" s="139" t="s">
        <v>694</v>
      </c>
      <c r="C768" s="139" t="s">
        <v>698</v>
      </c>
      <c r="D768" s="139" t="s">
        <v>700</v>
      </c>
      <c r="E768" s="139" t="s">
        <v>187</v>
      </c>
      <c r="F768" s="139">
        <v>2037</v>
      </c>
      <c r="G768" s="139" t="s">
        <v>688</v>
      </c>
      <c r="H768" s="139">
        <v>42.143465053017202</v>
      </c>
      <c r="I768" s="139">
        <v>49.167375895186737</v>
      </c>
      <c r="J768" s="33" t="s">
        <v>640</v>
      </c>
      <c r="K768" s="33" t="s">
        <v>187</v>
      </c>
    </row>
    <row r="769" spans="1:11" ht="15.75" customHeight="1">
      <c r="A769" s="139" t="s">
        <v>220</v>
      </c>
      <c r="B769" s="139" t="s">
        <v>694</v>
      </c>
      <c r="C769" s="139" t="s">
        <v>698</v>
      </c>
      <c r="D769" s="139" t="s">
        <v>699</v>
      </c>
      <c r="E769" s="139" t="s">
        <v>187</v>
      </c>
      <c r="F769" s="139">
        <v>2038</v>
      </c>
      <c r="G769" s="139" t="s">
        <v>688</v>
      </c>
      <c r="H769" s="139">
        <v>0</v>
      </c>
      <c r="I769" s="139">
        <v>0</v>
      </c>
      <c r="J769" s="33" t="s">
        <v>640</v>
      </c>
      <c r="K769" s="33" t="s">
        <v>187</v>
      </c>
    </row>
    <row r="770" spans="1:11" ht="15.75" customHeight="1">
      <c r="A770" s="139" t="s">
        <v>220</v>
      </c>
      <c r="B770" s="139" t="s">
        <v>694</v>
      </c>
      <c r="C770" s="139" t="s">
        <v>698</v>
      </c>
      <c r="D770" s="139" t="s">
        <v>700</v>
      </c>
      <c r="E770" s="139" t="s">
        <v>187</v>
      </c>
      <c r="F770" s="139">
        <v>2038</v>
      </c>
      <c r="G770" s="139" t="s">
        <v>688</v>
      </c>
      <c r="H770" s="139">
        <v>41.753247784007698</v>
      </c>
      <c r="I770" s="139">
        <v>48.712122414675648</v>
      </c>
      <c r="J770" s="33" t="s">
        <v>640</v>
      </c>
      <c r="K770" s="33" t="s">
        <v>187</v>
      </c>
    </row>
    <row r="771" spans="1:11" ht="15.75" customHeight="1">
      <c r="A771" s="139" t="s">
        <v>220</v>
      </c>
      <c r="B771" s="139" t="s">
        <v>694</v>
      </c>
      <c r="C771" s="139" t="s">
        <v>698</v>
      </c>
      <c r="D771" s="139" t="s">
        <v>699</v>
      </c>
      <c r="E771" s="139" t="s">
        <v>187</v>
      </c>
      <c r="F771" s="139">
        <v>2039</v>
      </c>
      <c r="G771" s="139" t="s">
        <v>688</v>
      </c>
      <c r="H771" s="139">
        <v>0</v>
      </c>
      <c r="I771" s="139">
        <v>0</v>
      </c>
      <c r="J771" s="33" t="s">
        <v>640</v>
      </c>
      <c r="K771" s="33" t="s">
        <v>187</v>
      </c>
    </row>
    <row r="772" spans="1:11" ht="15.75" customHeight="1">
      <c r="A772" s="139" t="s">
        <v>220</v>
      </c>
      <c r="B772" s="139" t="s">
        <v>694</v>
      </c>
      <c r="C772" s="139" t="s">
        <v>698</v>
      </c>
      <c r="D772" s="139" t="s">
        <v>700</v>
      </c>
      <c r="E772" s="139" t="s">
        <v>187</v>
      </c>
      <c r="F772" s="139">
        <v>2039</v>
      </c>
      <c r="G772" s="139" t="s">
        <v>688</v>
      </c>
      <c r="H772" s="139">
        <v>41.3630305149983</v>
      </c>
      <c r="I772" s="139">
        <v>48.256868934164693</v>
      </c>
      <c r="J772" s="33" t="s">
        <v>640</v>
      </c>
      <c r="K772" s="33" t="s">
        <v>187</v>
      </c>
    </row>
    <row r="773" spans="1:11" ht="15.75" customHeight="1">
      <c r="A773" s="139" t="s">
        <v>220</v>
      </c>
      <c r="B773" s="139" t="s">
        <v>694</v>
      </c>
      <c r="C773" s="139" t="s">
        <v>698</v>
      </c>
      <c r="D773" s="139" t="s">
        <v>699</v>
      </c>
      <c r="E773" s="139" t="s">
        <v>187</v>
      </c>
      <c r="F773" s="139">
        <v>2040</v>
      </c>
      <c r="G773" s="139" t="s">
        <v>688</v>
      </c>
      <c r="H773" s="139">
        <v>0</v>
      </c>
      <c r="I773" s="139">
        <v>0</v>
      </c>
      <c r="J773" s="33" t="s">
        <v>640</v>
      </c>
      <c r="K773" s="33" t="s">
        <v>187</v>
      </c>
    </row>
    <row r="774" spans="1:11" ht="15.75" customHeight="1">
      <c r="A774" s="139" t="s">
        <v>220</v>
      </c>
      <c r="B774" s="139" t="s">
        <v>694</v>
      </c>
      <c r="C774" s="139" t="s">
        <v>698</v>
      </c>
      <c r="D774" s="139" t="s">
        <v>700</v>
      </c>
      <c r="E774" s="139" t="s">
        <v>187</v>
      </c>
      <c r="F774" s="139">
        <v>2040</v>
      </c>
      <c r="G774" s="139" t="s">
        <v>688</v>
      </c>
      <c r="H774" s="139">
        <v>40.972813245988903</v>
      </c>
      <c r="I774" s="139">
        <v>47.801615453653717</v>
      </c>
      <c r="J774" s="33" t="s">
        <v>640</v>
      </c>
      <c r="K774" s="33" t="s">
        <v>187</v>
      </c>
    </row>
    <row r="775" spans="1:11" ht="15.75" customHeight="1">
      <c r="A775" s="139" t="s">
        <v>220</v>
      </c>
      <c r="B775" s="139" t="s">
        <v>694</v>
      </c>
      <c r="C775" s="139" t="s">
        <v>698</v>
      </c>
      <c r="D775" s="139" t="s">
        <v>699</v>
      </c>
      <c r="E775" s="139" t="s">
        <v>187</v>
      </c>
      <c r="F775" s="139">
        <v>2041</v>
      </c>
      <c r="G775" s="139" t="s">
        <v>688</v>
      </c>
      <c r="H775" s="139">
        <v>0</v>
      </c>
      <c r="I775" s="139">
        <v>0</v>
      </c>
      <c r="J775" s="33" t="s">
        <v>640</v>
      </c>
      <c r="K775" s="33" t="s">
        <v>187</v>
      </c>
    </row>
    <row r="776" spans="1:11" ht="15.75" customHeight="1">
      <c r="A776" s="139" t="s">
        <v>220</v>
      </c>
      <c r="B776" s="139" t="s">
        <v>694</v>
      </c>
      <c r="C776" s="139" t="s">
        <v>698</v>
      </c>
      <c r="D776" s="139" t="s">
        <v>700</v>
      </c>
      <c r="E776" s="139" t="s">
        <v>187</v>
      </c>
      <c r="F776" s="139">
        <v>2041</v>
      </c>
      <c r="G776" s="139" t="s">
        <v>688</v>
      </c>
      <c r="H776" s="139">
        <v>40.738682884583298</v>
      </c>
      <c r="I776" s="139">
        <v>47.528463365347193</v>
      </c>
      <c r="J776" s="33" t="s">
        <v>640</v>
      </c>
      <c r="K776" s="33" t="s">
        <v>187</v>
      </c>
    </row>
    <row r="777" spans="1:11" ht="15.75" customHeight="1">
      <c r="A777" s="139" t="s">
        <v>220</v>
      </c>
      <c r="B777" s="139" t="s">
        <v>694</v>
      </c>
      <c r="C777" s="139" t="s">
        <v>698</v>
      </c>
      <c r="D777" s="139" t="s">
        <v>699</v>
      </c>
      <c r="E777" s="139" t="s">
        <v>187</v>
      </c>
      <c r="F777" s="139">
        <v>2042</v>
      </c>
      <c r="G777" s="139" t="s">
        <v>688</v>
      </c>
      <c r="H777" s="139">
        <v>0</v>
      </c>
      <c r="I777" s="139">
        <v>0</v>
      </c>
      <c r="J777" s="33" t="s">
        <v>640</v>
      </c>
      <c r="K777" s="33" t="s">
        <v>187</v>
      </c>
    </row>
    <row r="778" spans="1:11" ht="15.75" customHeight="1">
      <c r="A778" s="139" t="s">
        <v>220</v>
      </c>
      <c r="B778" s="139" t="s">
        <v>694</v>
      </c>
      <c r="C778" s="139" t="s">
        <v>698</v>
      </c>
      <c r="D778" s="139" t="s">
        <v>700</v>
      </c>
      <c r="E778" s="139" t="s">
        <v>187</v>
      </c>
      <c r="F778" s="139">
        <v>2042</v>
      </c>
      <c r="G778" s="139" t="s">
        <v>688</v>
      </c>
      <c r="H778" s="139">
        <v>40.504552523177601</v>
      </c>
      <c r="I778" s="139">
        <v>47.255311277040541</v>
      </c>
      <c r="J778" s="33" t="s">
        <v>640</v>
      </c>
      <c r="K778" s="33" t="s">
        <v>187</v>
      </c>
    </row>
    <row r="779" spans="1:11" ht="15.75" customHeight="1">
      <c r="A779" s="139" t="s">
        <v>220</v>
      </c>
      <c r="B779" s="139" t="s">
        <v>694</v>
      </c>
      <c r="C779" s="139" t="s">
        <v>698</v>
      </c>
      <c r="D779" s="139" t="s">
        <v>699</v>
      </c>
      <c r="E779" s="139" t="s">
        <v>187</v>
      </c>
      <c r="F779" s="139">
        <v>2043</v>
      </c>
      <c r="G779" s="139" t="s">
        <v>688</v>
      </c>
      <c r="H779" s="139">
        <v>0</v>
      </c>
      <c r="I779" s="139">
        <v>0</v>
      </c>
      <c r="J779" s="33" t="s">
        <v>640</v>
      </c>
      <c r="K779" s="33" t="s">
        <v>187</v>
      </c>
    </row>
    <row r="780" spans="1:11" ht="15.75" customHeight="1">
      <c r="A780" s="139" t="s">
        <v>220</v>
      </c>
      <c r="B780" s="139" t="s">
        <v>694</v>
      </c>
      <c r="C780" s="139" t="s">
        <v>698</v>
      </c>
      <c r="D780" s="139" t="s">
        <v>700</v>
      </c>
      <c r="E780" s="139" t="s">
        <v>187</v>
      </c>
      <c r="F780" s="139">
        <v>2043</v>
      </c>
      <c r="G780" s="139" t="s">
        <v>688</v>
      </c>
      <c r="H780" s="139">
        <v>40.270422161771997</v>
      </c>
      <c r="I780" s="139">
        <v>46.982159188734002</v>
      </c>
      <c r="J780" s="33" t="s">
        <v>640</v>
      </c>
      <c r="K780" s="33" t="s">
        <v>187</v>
      </c>
    </row>
    <row r="781" spans="1:11" ht="15.75" customHeight="1">
      <c r="A781" s="139" t="s">
        <v>220</v>
      </c>
      <c r="B781" s="139" t="s">
        <v>694</v>
      </c>
      <c r="C781" s="139" t="s">
        <v>698</v>
      </c>
      <c r="D781" s="139" t="s">
        <v>699</v>
      </c>
      <c r="E781" s="139" t="s">
        <v>187</v>
      </c>
      <c r="F781" s="139">
        <v>2044</v>
      </c>
      <c r="G781" s="139" t="s">
        <v>688</v>
      </c>
      <c r="H781" s="139">
        <v>0</v>
      </c>
      <c r="I781" s="139">
        <v>0</v>
      </c>
      <c r="J781" s="33" t="s">
        <v>640</v>
      </c>
      <c r="K781" s="33" t="s">
        <v>187</v>
      </c>
    </row>
    <row r="782" spans="1:11" ht="15.75" customHeight="1">
      <c r="A782" s="139" t="s">
        <v>220</v>
      </c>
      <c r="B782" s="139" t="s">
        <v>694</v>
      </c>
      <c r="C782" s="139" t="s">
        <v>698</v>
      </c>
      <c r="D782" s="139" t="s">
        <v>700</v>
      </c>
      <c r="E782" s="139" t="s">
        <v>187</v>
      </c>
      <c r="F782" s="139">
        <v>2044</v>
      </c>
      <c r="G782" s="139" t="s">
        <v>688</v>
      </c>
      <c r="H782" s="139">
        <v>40.0362918003663</v>
      </c>
      <c r="I782" s="139">
        <v>46.70900710042735</v>
      </c>
      <c r="J782" s="33" t="s">
        <v>640</v>
      </c>
      <c r="K782" s="33" t="s">
        <v>187</v>
      </c>
    </row>
    <row r="783" spans="1:11" ht="15.75" customHeight="1">
      <c r="A783" s="139" t="s">
        <v>220</v>
      </c>
      <c r="B783" s="139" t="s">
        <v>694</v>
      </c>
      <c r="C783" s="139" t="s">
        <v>698</v>
      </c>
      <c r="D783" s="139" t="s">
        <v>699</v>
      </c>
      <c r="E783" s="139" t="s">
        <v>187</v>
      </c>
      <c r="F783" s="139">
        <v>2045</v>
      </c>
      <c r="G783" s="139" t="s">
        <v>688</v>
      </c>
      <c r="H783" s="139">
        <v>0</v>
      </c>
      <c r="I783" s="139">
        <v>0</v>
      </c>
      <c r="J783" s="33" t="s">
        <v>640</v>
      </c>
      <c r="K783" s="33" t="s">
        <v>187</v>
      </c>
    </row>
    <row r="784" spans="1:11" ht="15.75" customHeight="1">
      <c r="A784" s="139" t="s">
        <v>220</v>
      </c>
      <c r="B784" s="139" t="s">
        <v>694</v>
      </c>
      <c r="C784" s="139" t="s">
        <v>698</v>
      </c>
      <c r="D784" s="139" t="s">
        <v>700</v>
      </c>
      <c r="E784" s="139" t="s">
        <v>187</v>
      </c>
      <c r="F784" s="139">
        <v>2045</v>
      </c>
      <c r="G784" s="139" t="s">
        <v>688</v>
      </c>
      <c r="H784" s="139">
        <v>39.802161438960702</v>
      </c>
      <c r="I784" s="139">
        <v>46.435855012120832</v>
      </c>
      <c r="J784" s="33" t="s">
        <v>640</v>
      </c>
      <c r="K784" s="33" t="s">
        <v>187</v>
      </c>
    </row>
    <row r="785" spans="1:11" ht="15.75" customHeight="1">
      <c r="A785" s="139" t="s">
        <v>220</v>
      </c>
      <c r="B785" s="139" t="s">
        <v>694</v>
      </c>
      <c r="C785" s="139" t="s">
        <v>698</v>
      </c>
      <c r="D785" s="139" t="s">
        <v>699</v>
      </c>
      <c r="E785" s="139" t="s">
        <v>187</v>
      </c>
      <c r="F785" s="139">
        <v>2046</v>
      </c>
      <c r="G785" s="139" t="s">
        <v>688</v>
      </c>
      <c r="H785" s="139">
        <v>0</v>
      </c>
      <c r="I785" s="139">
        <v>0</v>
      </c>
      <c r="J785" s="33" t="s">
        <v>640</v>
      </c>
      <c r="K785" s="33" t="s">
        <v>187</v>
      </c>
    </row>
    <row r="786" spans="1:11" ht="15.75" customHeight="1">
      <c r="A786" s="139" t="s">
        <v>220</v>
      </c>
      <c r="B786" s="139" t="s">
        <v>694</v>
      </c>
      <c r="C786" s="139" t="s">
        <v>698</v>
      </c>
      <c r="D786" s="139" t="s">
        <v>700</v>
      </c>
      <c r="E786" s="139" t="s">
        <v>187</v>
      </c>
      <c r="F786" s="139">
        <v>2046</v>
      </c>
      <c r="G786" s="139" t="s">
        <v>688</v>
      </c>
      <c r="H786" s="139">
        <v>39.489987623753102</v>
      </c>
      <c r="I786" s="139">
        <v>46.071652227711958</v>
      </c>
      <c r="J786" s="33" t="s">
        <v>640</v>
      </c>
      <c r="K786" s="33" t="s">
        <v>187</v>
      </c>
    </row>
    <row r="787" spans="1:11" ht="15.75" customHeight="1">
      <c r="A787" s="139" t="s">
        <v>220</v>
      </c>
      <c r="B787" s="139" t="s">
        <v>694</v>
      </c>
      <c r="C787" s="139" t="s">
        <v>698</v>
      </c>
      <c r="D787" s="139" t="s">
        <v>699</v>
      </c>
      <c r="E787" s="139" t="s">
        <v>187</v>
      </c>
      <c r="F787" s="139">
        <v>2047</v>
      </c>
      <c r="G787" s="139" t="s">
        <v>688</v>
      </c>
      <c r="H787" s="139">
        <v>0</v>
      </c>
      <c r="I787" s="139">
        <v>0</v>
      </c>
      <c r="J787" s="33" t="s">
        <v>640</v>
      </c>
      <c r="K787" s="33" t="s">
        <v>187</v>
      </c>
    </row>
    <row r="788" spans="1:11" ht="15.75" customHeight="1">
      <c r="A788" s="139" t="s">
        <v>220</v>
      </c>
      <c r="B788" s="139" t="s">
        <v>694</v>
      </c>
      <c r="C788" s="139" t="s">
        <v>698</v>
      </c>
      <c r="D788" s="139" t="s">
        <v>700</v>
      </c>
      <c r="E788" s="139" t="s">
        <v>187</v>
      </c>
      <c r="F788" s="139">
        <v>2047</v>
      </c>
      <c r="G788" s="139" t="s">
        <v>688</v>
      </c>
      <c r="H788" s="139">
        <v>39.177813808545601</v>
      </c>
      <c r="I788" s="139">
        <v>45.707449443303197</v>
      </c>
      <c r="J788" s="33" t="s">
        <v>640</v>
      </c>
      <c r="K788" s="33" t="s">
        <v>187</v>
      </c>
    </row>
    <row r="789" spans="1:11" ht="15.75" customHeight="1">
      <c r="A789" s="139" t="s">
        <v>220</v>
      </c>
      <c r="B789" s="139" t="s">
        <v>694</v>
      </c>
      <c r="C789" s="139" t="s">
        <v>698</v>
      </c>
      <c r="D789" s="139" t="s">
        <v>699</v>
      </c>
      <c r="E789" s="139" t="s">
        <v>187</v>
      </c>
      <c r="F789" s="139">
        <v>2048</v>
      </c>
      <c r="G789" s="139" t="s">
        <v>688</v>
      </c>
      <c r="H789" s="139">
        <v>0</v>
      </c>
      <c r="I789" s="139">
        <v>0</v>
      </c>
      <c r="J789" s="33" t="s">
        <v>640</v>
      </c>
      <c r="K789" s="33" t="s">
        <v>187</v>
      </c>
    </row>
    <row r="790" spans="1:11" ht="15.75" customHeight="1">
      <c r="A790" s="139" t="s">
        <v>220</v>
      </c>
      <c r="B790" s="139" t="s">
        <v>694</v>
      </c>
      <c r="C790" s="139" t="s">
        <v>698</v>
      </c>
      <c r="D790" s="139" t="s">
        <v>700</v>
      </c>
      <c r="E790" s="139" t="s">
        <v>187</v>
      </c>
      <c r="F790" s="139">
        <v>2048</v>
      </c>
      <c r="G790" s="139" t="s">
        <v>688</v>
      </c>
      <c r="H790" s="139">
        <v>38.865639993338</v>
      </c>
      <c r="I790" s="139">
        <v>45.343246658894337</v>
      </c>
      <c r="J790" s="33" t="s">
        <v>640</v>
      </c>
      <c r="K790" s="33" t="s">
        <v>187</v>
      </c>
    </row>
    <row r="791" spans="1:11" ht="15.75" customHeight="1">
      <c r="A791" s="139" t="s">
        <v>220</v>
      </c>
      <c r="B791" s="139" t="s">
        <v>694</v>
      </c>
      <c r="C791" s="139" t="s">
        <v>698</v>
      </c>
      <c r="D791" s="139" t="s">
        <v>699</v>
      </c>
      <c r="E791" s="139" t="s">
        <v>187</v>
      </c>
      <c r="F791" s="139">
        <v>2049</v>
      </c>
      <c r="G791" s="139" t="s">
        <v>688</v>
      </c>
      <c r="H791" s="139">
        <v>0</v>
      </c>
      <c r="I791" s="139">
        <v>0</v>
      </c>
      <c r="J791" s="33" t="s">
        <v>640</v>
      </c>
      <c r="K791" s="33" t="s">
        <v>187</v>
      </c>
    </row>
    <row r="792" spans="1:11" ht="15.75" customHeight="1">
      <c r="A792" s="139" t="s">
        <v>220</v>
      </c>
      <c r="B792" s="139" t="s">
        <v>694</v>
      </c>
      <c r="C792" s="139" t="s">
        <v>698</v>
      </c>
      <c r="D792" s="139" t="s">
        <v>700</v>
      </c>
      <c r="E792" s="139" t="s">
        <v>187</v>
      </c>
      <c r="F792" s="139">
        <v>2049</v>
      </c>
      <c r="G792" s="139" t="s">
        <v>688</v>
      </c>
      <c r="H792" s="139">
        <v>38.553466178130499</v>
      </c>
      <c r="I792" s="139">
        <v>44.979043874485583</v>
      </c>
      <c r="J792" s="33" t="s">
        <v>640</v>
      </c>
      <c r="K792" s="33" t="s">
        <v>187</v>
      </c>
    </row>
    <row r="793" spans="1:11" ht="15.75" customHeight="1">
      <c r="A793" s="139" t="s">
        <v>220</v>
      </c>
      <c r="B793" s="139" t="s">
        <v>694</v>
      </c>
      <c r="C793" s="139" t="s">
        <v>698</v>
      </c>
      <c r="D793" s="139" t="s">
        <v>699</v>
      </c>
      <c r="E793" s="139" t="s">
        <v>187</v>
      </c>
      <c r="F793" s="139">
        <v>2050</v>
      </c>
      <c r="G793" s="139" t="s">
        <v>688</v>
      </c>
      <c r="H793" s="139">
        <v>0</v>
      </c>
      <c r="I793" s="139">
        <v>0</v>
      </c>
      <c r="J793" s="33" t="s">
        <v>640</v>
      </c>
      <c r="K793" s="33" t="s">
        <v>187</v>
      </c>
    </row>
    <row r="794" spans="1:11" ht="15.75" customHeight="1">
      <c r="A794" s="139" t="s">
        <v>220</v>
      </c>
      <c r="B794" s="139" t="s">
        <v>694</v>
      </c>
      <c r="C794" s="139" t="s">
        <v>698</v>
      </c>
      <c r="D794" s="139" t="s">
        <v>700</v>
      </c>
      <c r="E794" s="139" t="s">
        <v>187</v>
      </c>
      <c r="F794" s="139">
        <v>2050</v>
      </c>
      <c r="G794" s="139" t="s">
        <v>688</v>
      </c>
      <c r="H794" s="139">
        <v>38.241292362922998</v>
      </c>
      <c r="I794" s="139">
        <v>44.614841090076837</v>
      </c>
      <c r="J794" s="33" t="s">
        <v>640</v>
      </c>
      <c r="K794" s="33" t="s">
        <v>187</v>
      </c>
    </row>
    <row r="795" spans="1:11" ht="15.75" customHeight="1">
      <c r="A795" s="139" t="s">
        <v>220</v>
      </c>
      <c r="B795" s="139" t="s">
        <v>694</v>
      </c>
      <c r="C795" s="139" t="s">
        <v>701</v>
      </c>
      <c r="D795" s="139" t="s">
        <v>702</v>
      </c>
      <c r="E795" s="139" t="s">
        <v>187</v>
      </c>
      <c r="F795" s="139">
        <v>1990</v>
      </c>
      <c r="G795" s="139" t="s">
        <v>688</v>
      </c>
      <c r="H795" s="139">
        <v>35.6825433874276</v>
      </c>
      <c r="I795" s="139">
        <v>41.629633951998869</v>
      </c>
      <c r="J795" s="33" t="s">
        <v>635</v>
      </c>
      <c r="K795" s="33" t="s">
        <v>187</v>
      </c>
    </row>
    <row r="796" spans="1:11" ht="15.75" customHeight="1">
      <c r="A796" s="139" t="s">
        <v>220</v>
      </c>
      <c r="B796" s="139" t="s">
        <v>694</v>
      </c>
      <c r="C796" s="139" t="s">
        <v>701</v>
      </c>
      <c r="D796" s="139" t="s">
        <v>703</v>
      </c>
      <c r="E796" s="139" t="s">
        <v>187</v>
      </c>
      <c r="F796" s="139">
        <v>1990</v>
      </c>
      <c r="G796" s="139" t="s">
        <v>688</v>
      </c>
      <c r="H796" s="139">
        <v>31.416113966224501</v>
      </c>
      <c r="I796" s="139">
        <v>36.652132960595253</v>
      </c>
      <c r="J796" s="33" t="s">
        <v>635</v>
      </c>
      <c r="K796" s="33" t="s">
        <v>187</v>
      </c>
    </row>
    <row r="797" spans="1:11" ht="15.75" customHeight="1">
      <c r="A797" s="139" t="s">
        <v>220</v>
      </c>
      <c r="B797" s="139" t="s">
        <v>694</v>
      </c>
      <c r="C797" s="139" t="s">
        <v>701</v>
      </c>
      <c r="D797" s="139" t="s">
        <v>704</v>
      </c>
      <c r="E797" s="139" t="s">
        <v>187</v>
      </c>
      <c r="F797" s="139">
        <v>1990</v>
      </c>
      <c r="G797" s="139" t="s">
        <v>688</v>
      </c>
      <c r="H797" s="139">
        <v>173.73817342884101</v>
      </c>
      <c r="I797" s="139">
        <v>202.69453566698121</v>
      </c>
      <c r="J797" s="33" t="s">
        <v>635</v>
      </c>
      <c r="K797" s="33" t="s">
        <v>187</v>
      </c>
    </row>
    <row r="798" spans="1:11" ht="15.75" customHeight="1">
      <c r="A798" s="139" t="s">
        <v>220</v>
      </c>
      <c r="B798" s="139" t="s">
        <v>694</v>
      </c>
      <c r="C798" s="139" t="s">
        <v>701</v>
      </c>
      <c r="D798" s="139" t="s">
        <v>705</v>
      </c>
      <c r="E798" s="139" t="s">
        <v>187</v>
      </c>
      <c r="F798" s="139">
        <v>1990</v>
      </c>
      <c r="G798" s="139" t="s">
        <v>688</v>
      </c>
      <c r="H798" s="139">
        <v>0.62123510865682097</v>
      </c>
      <c r="I798" s="139">
        <v>0.72477429343295785</v>
      </c>
      <c r="J798" s="33" t="s">
        <v>635</v>
      </c>
      <c r="K798" s="33" t="s">
        <v>187</v>
      </c>
    </row>
    <row r="799" spans="1:11" ht="15.75" customHeight="1">
      <c r="A799" s="139" t="s">
        <v>220</v>
      </c>
      <c r="B799" s="139" t="s">
        <v>694</v>
      </c>
      <c r="C799" s="139" t="s">
        <v>701</v>
      </c>
      <c r="D799" s="139" t="s">
        <v>702</v>
      </c>
      <c r="E799" s="139" t="s">
        <v>187</v>
      </c>
      <c r="F799" s="139">
        <v>1991</v>
      </c>
      <c r="G799" s="139" t="s">
        <v>688</v>
      </c>
      <c r="H799" s="139">
        <v>36.762226111555201</v>
      </c>
      <c r="I799" s="139">
        <v>42.889263796814397</v>
      </c>
      <c r="J799" s="33" t="s">
        <v>635</v>
      </c>
      <c r="K799" s="33" t="s">
        <v>187</v>
      </c>
    </row>
    <row r="800" spans="1:11" ht="15.75" customHeight="1">
      <c r="A800" s="139" t="s">
        <v>220</v>
      </c>
      <c r="B800" s="139" t="s">
        <v>694</v>
      </c>
      <c r="C800" s="139" t="s">
        <v>701</v>
      </c>
      <c r="D800" s="139" t="s">
        <v>703</v>
      </c>
      <c r="E800" s="139" t="s">
        <v>187</v>
      </c>
      <c r="F800" s="139">
        <v>1991</v>
      </c>
      <c r="G800" s="139" t="s">
        <v>688</v>
      </c>
      <c r="H800" s="139">
        <v>33.097553453270898</v>
      </c>
      <c r="I800" s="139">
        <v>38.613812362149382</v>
      </c>
      <c r="J800" s="33" t="s">
        <v>635</v>
      </c>
      <c r="K800" s="33" t="s">
        <v>187</v>
      </c>
    </row>
    <row r="801" spans="1:11" ht="15.75" customHeight="1">
      <c r="A801" s="139" t="s">
        <v>220</v>
      </c>
      <c r="B801" s="139" t="s">
        <v>694</v>
      </c>
      <c r="C801" s="139" t="s">
        <v>701</v>
      </c>
      <c r="D801" s="139" t="s">
        <v>704</v>
      </c>
      <c r="E801" s="139" t="s">
        <v>187</v>
      </c>
      <c r="F801" s="139">
        <v>1991</v>
      </c>
      <c r="G801" s="139" t="s">
        <v>688</v>
      </c>
      <c r="H801" s="139">
        <v>173.587580124846</v>
      </c>
      <c r="I801" s="139">
        <v>202.51884347898701</v>
      </c>
      <c r="J801" s="33" t="s">
        <v>635</v>
      </c>
      <c r="K801" s="33" t="s">
        <v>187</v>
      </c>
    </row>
    <row r="802" spans="1:11" ht="15.75" customHeight="1">
      <c r="A802" s="139" t="s">
        <v>220</v>
      </c>
      <c r="B802" s="139" t="s">
        <v>694</v>
      </c>
      <c r="C802" s="139" t="s">
        <v>701</v>
      </c>
      <c r="D802" s="139" t="s">
        <v>705</v>
      </c>
      <c r="E802" s="139" t="s">
        <v>187</v>
      </c>
      <c r="F802" s="139">
        <v>1991</v>
      </c>
      <c r="G802" s="139" t="s">
        <v>688</v>
      </c>
      <c r="H802" s="139">
        <v>0.639748135582906</v>
      </c>
      <c r="I802" s="139">
        <v>0.74637282484672374</v>
      </c>
      <c r="J802" s="33" t="s">
        <v>635</v>
      </c>
      <c r="K802" s="33" t="s">
        <v>187</v>
      </c>
    </row>
    <row r="803" spans="1:11" ht="15.75" customHeight="1">
      <c r="A803" s="139" t="s">
        <v>220</v>
      </c>
      <c r="B803" s="139" t="s">
        <v>694</v>
      </c>
      <c r="C803" s="139" t="s">
        <v>701</v>
      </c>
      <c r="D803" s="139" t="s">
        <v>702</v>
      </c>
      <c r="E803" s="139" t="s">
        <v>187</v>
      </c>
      <c r="F803" s="139">
        <v>1992</v>
      </c>
      <c r="G803" s="139" t="s">
        <v>688</v>
      </c>
      <c r="H803" s="139">
        <v>37.036037817902702</v>
      </c>
      <c r="I803" s="139">
        <v>43.208710787553159</v>
      </c>
      <c r="J803" s="33" t="s">
        <v>635</v>
      </c>
      <c r="K803" s="33" t="s">
        <v>187</v>
      </c>
    </row>
    <row r="804" spans="1:11" ht="15.75" customHeight="1">
      <c r="A804" s="139" t="s">
        <v>220</v>
      </c>
      <c r="B804" s="139" t="s">
        <v>694</v>
      </c>
      <c r="C804" s="139" t="s">
        <v>701</v>
      </c>
      <c r="D804" s="139" t="s">
        <v>703</v>
      </c>
      <c r="E804" s="139" t="s">
        <v>187</v>
      </c>
      <c r="F804" s="139">
        <v>1992</v>
      </c>
      <c r="G804" s="139" t="s">
        <v>688</v>
      </c>
      <c r="H804" s="139">
        <v>34.067543403973097</v>
      </c>
      <c r="I804" s="139">
        <v>39.745467304635277</v>
      </c>
      <c r="J804" s="33" t="s">
        <v>635</v>
      </c>
      <c r="K804" s="33" t="s">
        <v>187</v>
      </c>
    </row>
    <row r="805" spans="1:11" ht="15.75" customHeight="1">
      <c r="A805" s="139" t="s">
        <v>220</v>
      </c>
      <c r="B805" s="139" t="s">
        <v>694</v>
      </c>
      <c r="C805" s="139" t="s">
        <v>701</v>
      </c>
      <c r="D805" s="139" t="s">
        <v>704</v>
      </c>
      <c r="E805" s="139" t="s">
        <v>187</v>
      </c>
      <c r="F805" s="139">
        <v>1992</v>
      </c>
      <c r="G805" s="139" t="s">
        <v>688</v>
      </c>
      <c r="H805" s="139">
        <v>169.52750996139</v>
      </c>
      <c r="I805" s="139">
        <v>197.782094954955</v>
      </c>
      <c r="J805" s="33" t="s">
        <v>635</v>
      </c>
      <c r="K805" s="33" t="s">
        <v>187</v>
      </c>
    </row>
    <row r="806" spans="1:11" ht="15.75" customHeight="1">
      <c r="A806" s="139" t="s">
        <v>220</v>
      </c>
      <c r="B806" s="139" t="s">
        <v>694</v>
      </c>
      <c r="C806" s="139" t="s">
        <v>701</v>
      </c>
      <c r="D806" s="139" t="s">
        <v>705</v>
      </c>
      <c r="E806" s="139" t="s">
        <v>187</v>
      </c>
      <c r="F806" s="139">
        <v>1992</v>
      </c>
      <c r="G806" s="139" t="s">
        <v>688</v>
      </c>
      <c r="H806" s="139">
        <v>0.64423165445042796</v>
      </c>
      <c r="I806" s="139">
        <v>0.75160359685883271</v>
      </c>
      <c r="J806" s="33" t="s">
        <v>635</v>
      </c>
      <c r="K806" s="33" t="s">
        <v>187</v>
      </c>
    </row>
    <row r="807" spans="1:11" ht="15.75" customHeight="1">
      <c r="A807" s="139" t="s">
        <v>220</v>
      </c>
      <c r="B807" s="139" t="s">
        <v>694</v>
      </c>
      <c r="C807" s="139" t="s">
        <v>701</v>
      </c>
      <c r="D807" s="139" t="s">
        <v>702</v>
      </c>
      <c r="E807" s="139" t="s">
        <v>187</v>
      </c>
      <c r="F807" s="139">
        <v>1993</v>
      </c>
      <c r="G807" s="139" t="s">
        <v>688</v>
      </c>
      <c r="H807" s="139">
        <v>37.436125391095203</v>
      </c>
      <c r="I807" s="139">
        <v>43.675479622944408</v>
      </c>
      <c r="J807" s="33" t="s">
        <v>635</v>
      </c>
      <c r="K807" s="33" t="s">
        <v>187</v>
      </c>
    </row>
    <row r="808" spans="1:11" ht="15.75" customHeight="1">
      <c r="A808" s="139" t="s">
        <v>220</v>
      </c>
      <c r="B808" s="139" t="s">
        <v>694</v>
      </c>
      <c r="C808" s="139" t="s">
        <v>701</v>
      </c>
      <c r="D808" s="139" t="s">
        <v>703</v>
      </c>
      <c r="E808" s="139" t="s">
        <v>187</v>
      </c>
      <c r="F808" s="139">
        <v>1993</v>
      </c>
      <c r="G808" s="139" t="s">
        <v>688</v>
      </c>
      <c r="H808" s="139">
        <v>35.154228687695102</v>
      </c>
      <c r="I808" s="139">
        <v>41.013266802310959</v>
      </c>
      <c r="J808" s="33" t="s">
        <v>635</v>
      </c>
      <c r="K808" s="33" t="s">
        <v>187</v>
      </c>
    </row>
    <row r="809" spans="1:11" ht="15.75" customHeight="1">
      <c r="A809" s="139" t="s">
        <v>220</v>
      </c>
      <c r="B809" s="139" t="s">
        <v>694</v>
      </c>
      <c r="C809" s="139" t="s">
        <v>701</v>
      </c>
      <c r="D809" s="139" t="s">
        <v>704</v>
      </c>
      <c r="E809" s="139" t="s">
        <v>187</v>
      </c>
      <c r="F809" s="139">
        <v>1993</v>
      </c>
      <c r="G809" s="139" t="s">
        <v>688</v>
      </c>
      <c r="H809" s="139">
        <v>166.04145028788801</v>
      </c>
      <c r="I809" s="139">
        <v>193.7150253358694</v>
      </c>
      <c r="J809" s="33" t="s">
        <v>635</v>
      </c>
      <c r="K809" s="33" t="s">
        <v>187</v>
      </c>
    </row>
    <row r="810" spans="1:11" ht="15.75" customHeight="1">
      <c r="A810" s="139" t="s">
        <v>220</v>
      </c>
      <c r="B810" s="139" t="s">
        <v>694</v>
      </c>
      <c r="C810" s="139" t="s">
        <v>701</v>
      </c>
      <c r="D810" s="139" t="s">
        <v>705</v>
      </c>
      <c r="E810" s="139" t="s">
        <v>187</v>
      </c>
      <c r="F810" s="139">
        <v>1993</v>
      </c>
      <c r="G810" s="139" t="s">
        <v>688</v>
      </c>
      <c r="H810" s="139">
        <v>0.65091149683759297</v>
      </c>
      <c r="I810" s="139">
        <v>0.75939674631052523</v>
      </c>
      <c r="J810" s="33" t="s">
        <v>635</v>
      </c>
      <c r="K810" s="33" t="s">
        <v>187</v>
      </c>
    </row>
    <row r="811" spans="1:11" ht="15.75" customHeight="1">
      <c r="A811" s="139" t="s">
        <v>220</v>
      </c>
      <c r="B811" s="139" t="s">
        <v>694</v>
      </c>
      <c r="C811" s="139" t="s">
        <v>701</v>
      </c>
      <c r="D811" s="139" t="s">
        <v>702</v>
      </c>
      <c r="E811" s="139" t="s">
        <v>187</v>
      </c>
      <c r="F811" s="139">
        <v>1994</v>
      </c>
      <c r="G811" s="139" t="s">
        <v>688</v>
      </c>
      <c r="H811" s="139">
        <v>38.0375802945942</v>
      </c>
      <c r="I811" s="139">
        <v>44.377177010359901</v>
      </c>
      <c r="J811" s="33" t="s">
        <v>635</v>
      </c>
      <c r="K811" s="33" t="s">
        <v>187</v>
      </c>
    </row>
    <row r="812" spans="1:11" ht="15.75" customHeight="1">
      <c r="A812" s="139" t="s">
        <v>220</v>
      </c>
      <c r="B812" s="139" t="s">
        <v>694</v>
      </c>
      <c r="C812" s="139" t="s">
        <v>701</v>
      </c>
      <c r="D812" s="139" t="s">
        <v>703</v>
      </c>
      <c r="E812" s="139" t="s">
        <v>187</v>
      </c>
      <c r="F812" s="139">
        <v>1994</v>
      </c>
      <c r="G812" s="139" t="s">
        <v>688</v>
      </c>
      <c r="H812" s="139">
        <v>36.436736764317097</v>
      </c>
      <c r="I812" s="139">
        <v>42.509526225036623</v>
      </c>
      <c r="J812" s="33" t="s">
        <v>635</v>
      </c>
      <c r="K812" s="33" t="s">
        <v>187</v>
      </c>
    </row>
    <row r="813" spans="1:11" ht="15.75" customHeight="1">
      <c r="A813" s="139" t="s">
        <v>220</v>
      </c>
      <c r="B813" s="139" t="s">
        <v>694</v>
      </c>
      <c r="C813" s="139" t="s">
        <v>701</v>
      </c>
      <c r="D813" s="139" t="s">
        <v>704</v>
      </c>
      <c r="E813" s="139" t="s">
        <v>187</v>
      </c>
      <c r="F813" s="139">
        <v>1994</v>
      </c>
      <c r="G813" s="139" t="s">
        <v>688</v>
      </c>
      <c r="H813" s="139">
        <v>163.39872754793601</v>
      </c>
      <c r="I813" s="139">
        <v>190.63184880592539</v>
      </c>
      <c r="J813" s="33" t="s">
        <v>635</v>
      </c>
      <c r="K813" s="33" t="s">
        <v>187</v>
      </c>
    </row>
    <row r="814" spans="1:11" ht="15.75" customHeight="1">
      <c r="A814" s="139" t="s">
        <v>220</v>
      </c>
      <c r="B814" s="139" t="s">
        <v>694</v>
      </c>
      <c r="C814" s="139" t="s">
        <v>701</v>
      </c>
      <c r="D814" s="139" t="s">
        <v>705</v>
      </c>
      <c r="E814" s="139" t="s">
        <v>187</v>
      </c>
      <c r="F814" s="139">
        <v>1994</v>
      </c>
      <c r="G814" s="139" t="s">
        <v>688</v>
      </c>
      <c r="H814" s="139">
        <v>0.66108994661282505</v>
      </c>
      <c r="I814" s="139">
        <v>0.77127160438162923</v>
      </c>
      <c r="J814" s="33" t="s">
        <v>635</v>
      </c>
      <c r="K814" s="33" t="s">
        <v>187</v>
      </c>
    </row>
    <row r="815" spans="1:11" ht="15.75" customHeight="1">
      <c r="A815" s="139" t="s">
        <v>220</v>
      </c>
      <c r="B815" s="139" t="s">
        <v>694</v>
      </c>
      <c r="C815" s="139" t="s">
        <v>701</v>
      </c>
      <c r="D815" s="139" t="s">
        <v>702</v>
      </c>
      <c r="E815" s="139" t="s">
        <v>187</v>
      </c>
      <c r="F815" s="139">
        <v>1995</v>
      </c>
      <c r="G815" s="139" t="s">
        <v>688</v>
      </c>
      <c r="H815" s="139">
        <v>37.546200864242202</v>
      </c>
      <c r="I815" s="139">
        <v>43.803901008282573</v>
      </c>
      <c r="J815" s="33" t="s">
        <v>635</v>
      </c>
      <c r="K815" s="33" t="s">
        <v>187</v>
      </c>
    </row>
    <row r="816" spans="1:11" ht="15.75" customHeight="1">
      <c r="A816" s="139" t="s">
        <v>220</v>
      </c>
      <c r="B816" s="139" t="s">
        <v>694</v>
      </c>
      <c r="C816" s="139" t="s">
        <v>701</v>
      </c>
      <c r="D816" s="139" t="s">
        <v>703</v>
      </c>
      <c r="E816" s="139" t="s">
        <v>187</v>
      </c>
      <c r="F816" s="139">
        <v>1995</v>
      </c>
      <c r="G816" s="139" t="s">
        <v>688</v>
      </c>
      <c r="H816" s="139">
        <v>36.662458718571301</v>
      </c>
      <c r="I816" s="139">
        <v>42.772868504999863</v>
      </c>
      <c r="J816" s="33" t="s">
        <v>635</v>
      </c>
      <c r="K816" s="33" t="s">
        <v>187</v>
      </c>
    </row>
    <row r="817" spans="1:11" ht="15.75" customHeight="1">
      <c r="A817" s="139" t="s">
        <v>220</v>
      </c>
      <c r="B817" s="139" t="s">
        <v>694</v>
      </c>
      <c r="C817" s="139" t="s">
        <v>701</v>
      </c>
      <c r="D817" s="139" t="s">
        <v>704</v>
      </c>
      <c r="E817" s="139" t="s">
        <v>187</v>
      </c>
      <c r="F817" s="139">
        <v>1995</v>
      </c>
      <c r="G817" s="139" t="s">
        <v>688</v>
      </c>
      <c r="H817" s="139">
        <v>156.135076845252</v>
      </c>
      <c r="I817" s="139">
        <v>182.157589652794</v>
      </c>
      <c r="J817" s="33" t="s">
        <v>635</v>
      </c>
      <c r="K817" s="33" t="s">
        <v>187</v>
      </c>
    </row>
    <row r="818" spans="1:11" ht="15.75" customHeight="1">
      <c r="A818" s="139" t="s">
        <v>220</v>
      </c>
      <c r="B818" s="139" t="s">
        <v>694</v>
      </c>
      <c r="C818" s="139" t="s">
        <v>701</v>
      </c>
      <c r="D818" s="139" t="s">
        <v>705</v>
      </c>
      <c r="E818" s="139" t="s">
        <v>187</v>
      </c>
      <c r="F818" s="139">
        <v>1995</v>
      </c>
      <c r="G818" s="139" t="s">
        <v>688</v>
      </c>
      <c r="H818" s="139">
        <v>0.65227889617057599</v>
      </c>
      <c r="I818" s="139">
        <v>0.76099204553233868</v>
      </c>
      <c r="J818" s="33" t="s">
        <v>635</v>
      </c>
      <c r="K818" s="33" t="s">
        <v>187</v>
      </c>
    </row>
    <row r="819" spans="1:11" ht="15.75" customHeight="1">
      <c r="A819" s="139" t="s">
        <v>220</v>
      </c>
      <c r="B819" s="139" t="s">
        <v>694</v>
      </c>
      <c r="C819" s="139" t="s">
        <v>701</v>
      </c>
      <c r="D819" s="139" t="s">
        <v>702</v>
      </c>
      <c r="E819" s="139" t="s">
        <v>187</v>
      </c>
      <c r="F819" s="139">
        <v>1996</v>
      </c>
      <c r="G819" s="139" t="s">
        <v>688</v>
      </c>
      <c r="H819" s="139">
        <v>37.698380276009402</v>
      </c>
      <c r="I819" s="139">
        <v>43.981443655344307</v>
      </c>
      <c r="J819" s="33" t="s">
        <v>635</v>
      </c>
      <c r="K819" s="33" t="s">
        <v>187</v>
      </c>
    </row>
    <row r="820" spans="1:11" ht="15.75" customHeight="1">
      <c r="A820" s="139" t="s">
        <v>220</v>
      </c>
      <c r="B820" s="139" t="s">
        <v>694</v>
      </c>
      <c r="C820" s="139" t="s">
        <v>701</v>
      </c>
      <c r="D820" s="139" t="s">
        <v>703</v>
      </c>
      <c r="E820" s="139" t="s">
        <v>187</v>
      </c>
      <c r="F820" s="139">
        <v>1996</v>
      </c>
      <c r="G820" s="139" t="s">
        <v>688</v>
      </c>
      <c r="H820" s="139">
        <v>36.952648487900497</v>
      </c>
      <c r="I820" s="139">
        <v>43.111423235883919</v>
      </c>
      <c r="J820" s="33" t="s">
        <v>635</v>
      </c>
      <c r="K820" s="33" t="s">
        <v>187</v>
      </c>
    </row>
    <row r="821" spans="1:11" ht="15.75" customHeight="1">
      <c r="A821" s="139" t="s">
        <v>220</v>
      </c>
      <c r="B821" s="139" t="s">
        <v>694</v>
      </c>
      <c r="C821" s="139" t="s">
        <v>701</v>
      </c>
      <c r="D821" s="139" t="s">
        <v>704</v>
      </c>
      <c r="E821" s="139" t="s">
        <v>187</v>
      </c>
      <c r="F821" s="139">
        <v>1996</v>
      </c>
      <c r="G821" s="139" t="s">
        <v>688</v>
      </c>
      <c r="H821" s="139">
        <v>152.283528785226</v>
      </c>
      <c r="I821" s="139">
        <v>177.66411691609699</v>
      </c>
      <c r="J821" s="33" t="s">
        <v>635</v>
      </c>
      <c r="K821" s="33" t="s">
        <v>187</v>
      </c>
    </row>
    <row r="822" spans="1:11" ht="15.75" customHeight="1">
      <c r="A822" s="139" t="s">
        <v>220</v>
      </c>
      <c r="B822" s="139" t="s">
        <v>694</v>
      </c>
      <c r="C822" s="139" t="s">
        <v>701</v>
      </c>
      <c r="D822" s="139" t="s">
        <v>705</v>
      </c>
      <c r="E822" s="139" t="s">
        <v>187</v>
      </c>
      <c r="F822" s="139">
        <v>1996</v>
      </c>
      <c r="G822" s="139" t="s">
        <v>688</v>
      </c>
      <c r="H822" s="139">
        <v>0.66103162678088201</v>
      </c>
      <c r="I822" s="139">
        <v>0.77120356457769568</v>
      </c>
      <c r="J822" s="33" t="s">
        <v>635</v>
      </c>
      <c r="K822" s="33" t="s">
        <v>187</v>
      </c>
    </row>
    <row r="823" spans="1:11" ht="15.75" customHeight="1">
      <c r="A823" s="139" t="s">
        <v>220</v>
      </c>
      <c r="B823" s="139" t="s">
        <v>694</v>
      </c>
      <c r="C823" s="139" t="s">
        <v>701</v>
      </c>
      <c r="D823" s="139" t="s">
        <v>702</v>
      </c>
      <c r="E823" s="139" t="s">
        <v>187</v>
      </c>
      <c r="F823" s="139">
        <v>1997</v>
      </c>
      <c r="G823" s="139" t="s">
        <v>688</v>
      </c>
      <c r="H823" s="139">
        <v>38.070424504432097</v>
      </c>
      <c r="I823" s="139">
        <v>44.415495255170782</v>
      </c>
      <c r="J823" s="33" t="s">
        <v>635</v>
      </c>
      <c r="K823" s="33" t="s">
        <v>187</v>
      </c>
    </row>
    <row r="824" spans="1:11" ht="15.75" customHeight="1">
      <c r="A824" s="139" t="s">
        <v>220</v>
      </c>
      <c r="B824" s="139" t="s">
        <v>694</v>
      </c>
      <c r="C824" s="139" t="s">
        <v>701</v>
      </c>
      <c r="D824" s="139" t="s">
        <v>703</v>
      </c>
      <c r="E824" s="139" t="s">
        <v>187</v>
      </c>
      <c r="F824" s="139">
        <v>1997</v>
      </c>
      <c r="G824" s="139" t="s">
        <v>688</v>
      </c>
      <c r="H824" s="139">
        <v>37.458551174629498</v>
      </c>
      <c r="I824" s="139">
        <v>43.701643037067747</v>
      </c>
      <c r="J824" s="33" t="s">
        <v>635</v>
      </c>
      <c r="K824" s="33" t="s">
        <v>187</v>
      </c>
    </row>
    <row r="825" spans="1:11" ht="15.75" customHeight="1">
      <c r="A825" s="139" t="s">
        <v>220</v>
      </c>
      <c r="B825" s="139" t="s">
        <v>694</v>
      </c>
      <c r="C825" s="139" t="s">
        <v>701</v>
      </c>
      <c r="D825" s="139" t="s">
        <v>704</v>
      </c>
      <c r="E825" s="139" t="s">
        <v>187</v>
      </c>
      <c r="F825" s="139">
        <v>1997</v>
      </c>
      <c r="G825" s="139" t="s">
        <v>688</v>
      </c>
      <c r="H825" s="139">
        <v>149.31387929035699</v>
      </c>
      <c r="I825" s="139">
        <v>174.19952583874979</v>
      </c>
      <c r="J825" s="33" t="s">
        <v>635</v>
      </c>
      <c r="K825" s="33" t="s">
        <v>187</v>
      </c>
    </row>
    <row r="826" spans="1:11" ht="15.75" customHeight="1">
      <c r="A826" s="139" t="s">
        <v>220</v>
      </c>
      <c r="B826" s="139" t="s">
        <v>694</v>
      </c>
      <c r="C826" s="139" t="s">
        <v>701</v>
      </c>
      <c r="D826" s="139" t="s">
        <v>705</v>
      </c>
      <c r="E826" s="139" t="s">
        <v>187</v>
      </c>
      <c r="F826" s="139">
        <v>1997</v>
      </c>
      <c r="G826" s="139" t="s">
        <v>688</v>
      </c>
      <c r="H826" s="139">
        <v>0.67364814693589903</v>
      </c>
      <c r="I826" s="139">
        <v>0.78592283809188224</v>
      </c>
      <c r="J826" s="33" t="s">
        <v>635</v>
      </c>
      <c r="K826" s="33" t="s">
        <v>187</v>
      </c>
    </row>
    <row r="827" spans="1:11" ht="15.75" customHeight="1">
      <c r="A827" s="139" t="s">
        <v>220</v>
      </c>
      <c r="B827" s="139" t="s">
        <v>694</v>
      </c>
      <c r="C827" s="139" t="s">
        <v>701</v>
      </c>
      <c r="D827" s="139" t="s">
        <v>702</v>
      </c>
      <c r="E827" s="139" t="s">
        <v>187</v>
      </c>
      <c r="F827" s="139">
        <v>1998</v>
      </c>
      <c r="G827" s="139" t="s">
        <v>688</v>
      </c>
      <c r="H827" s="139">
        <v>37.741341573849702</v>
      </c>
      <c r="I827" s="139">
        <v>44.031565169491323</v>
      </c>
      <c r="J827" s="33" t="s">
        <v>635</v>
      </c>
      <c r="K827" s="33" t="s">
        <v>187</v>
      </c>
    </row>
    <row r="828" spans="1:11" ht="15.75" customHeight="1">
      <c r="A828" s="139" t="s">
        <v>220</v>
      </c>
      <c r="B828" s="139" t="s">
        <v>694</v>
      </c>
      <c r="C828" s="139" t="s">
        <v>701</v>
      </c>
      <c r="D828" s="139" t="s">
        <v>703</v>
      </c>
      <c r="E828" s="139" t="s">
        <v>187</v>
      </c>
      <c r="F828" s="139">
        <v>1998</v>
      </c>
      <c r="G828" s="139" t="s">
        <v>688</v>
      </c>
      <c r="H828" s="139">
        <v>37.273030850347297</v>
      </c>
      <c r="I828" s="139">
        <v>43.485202658738523</v>
      </c>
      <c r="J828" s="33" t="s">
        <v>635</v>
      </c>
      <c r="K828" s="33" t="s">
        <v>187</v>
      </c>
    </row>
    <row r="829" spans="1:11" ht="15.75" customHeight="1">
      <c r="A829" s="139" t="s">
        <v>220</v>
      </c>
      <c r="B829" s="139" t="s">
        <v>694</v>
      </c>
      <c r="C829" s="139" t="s">
        <v>701</v>
      </c>
      <c r="D829" s="139" t="s">
        <v>704</v>
      </c>
      <c r="E829" s="139" t="s">
        <v>187</v>
      </c>
      <c r="F829" s="139">
        <v>1998</v>
      </c>
      <c r="G829" s="139" t="s">
        <v>688</v>
      </c>
      <c r="H829" s="139">
        <v>143.64392667445199</v>
      </c>
      <c r="I829" s="139">
        <v>167.584581120194</v>
      </c>
      <c r="J829" s="33" t="s">
        <v>635</v>
      </c>
      <c r="K829" s="33" t="s">
        <v>187</v>
      </c>
    </row>
    <row r="830" spans="1:11" ht="15.75" customHeight="1">
      <c r="A830" s="139" t="s">
        <v>220</v>
      </c>
      <c r="B830" s="139" t="s">
        <v>694</v>
      </c>
      <c r="C830" s="139" t="s">
        <v>701</v>
      </c>
      <c r="D830" s="139" t="s">
        <v>705</v>
      </c>
      <c r="E830" s="139" t="s">
        <v>187</v>
      </c>
      <c r="F830" s="139">
        <v>1998</v>
      </c>
      <c r="G830" s="139" t="s">
        <v>688</v>
      </c>
      <c r="H830" s="139">
        <v>0.673790871017246</v>
      </c>
      <c r="I830" s="139">
        <v>0.78608934952012033</v>
      </c>
      <c r="J830" s="33" t="s">
        <v>635</v>
      </c>
      <c r="K830" s="33" t="s">
        <v>187</v>
      </c>
    </row>
    <row r="831" spans="1:11" ht="15.75" customHeight="1">
      <c r="A831" s="139" t="s">
        <v>220</v>
      </c>
      <c r="B831" s="139" t="s">
        <v>694</v>
      </c>
      <c r="C831" s="139" t="s">
        <v>701</v>
      </c>
      <c r="D831" s="139" t="s">
        <v>702</v>
      </c>
      <c r="E831" s="139" t="s">
        <v>187</v>
      </c>
      <c r="F831" s="139">
        <v>1999</v>
      </c>
      <c r="G831" s="139" t="s">
        <v>688</v>
      </c>
      <c r="H831" s="139">
        <v>38.079014886045499</v>
      </c>
      <c r="I831" s="139">
        <v>44.425517367053082</v>
      </c>
      <c r="J831" s="33" t="s">
        <v>635</v>
      </c>
      <c r="K831" s="33" t="s">
        <v>187</v>
      </c>
    </row>
    <row r="832" spans="1:11" ht="15.75" customHeight="1">
      <c r="A832" s="139" t="s">
        <v>220</v>
      </c>
      <c r="B832" s="139" t="s">
        <v>694</v>
      </c>
      <c r="C832" s="139" t="s">
        <v>701</v>
      </c>
      <c r="D832" s="139" t="s">
        <v>703</v>
      </c>
      <c r="E832" s="139" t="s">
        <v>187</v>
      </c>
      <c r="F832" s="139">
        <v>1999</v>
      </c>
      <c r="G832" s="139" t="s">
        <v>688</v>
      </c>
      <c r="H832" s="139">
        <v>37.744317520187103</v>
      </c>
      <c r="I832" s="139">
        <v>44.035037106884957</v>
      </c>
      <c r="J832" s="33" t="s">
        <v>635</v>
      </c>
      <c r="K832" s="33" t="s">
        <v>187</v>
      </c>
    </row>
    <row r="833" spans="1:11" ht="15.75" customHeight="1">
      <c r="A833" s="139" t="s">
        <v>220</v>
      </c>
      <c r="B833" s="139" t="s">
        <v>694</v>
      </c>
      <c r="C833" s="139" t="s">
        <v>701</v>
      </c>
      <c r="D833" s="139" t="s">
        <v>704</v>
      </c>
      <c r="E833" s="139" t="s">
        <v>187</v>
      </c>
      <c r="F833" s="139">
        <v>1999</v>
      </c>
      <c r="G833" s="139" t="s">
        <v>688</v>
      </c>
      <c r="H833" s="139">
        <v>140.56473110967499</v>
      </c>
      <c r="I833" s="139">
        <v>163.99218629462081</v>
      </c>
      <c r="J833" s="33" t="s">
        <v>635</v>
      </c>
      <c r="K833" s="33" t="s">
        <v>187</v>
      </c>
    </row>
    <row r="834" spans="1:11" ht="15.75" customHeight="1">
      <c r="A834" s="139" t="s">
        <v>220</v>
      </c>
      <c r="B834" s="139" t="s">
        <v>694</v>
      </c>
      <c r="C834" s="139" t="s">
        <v>701</v>
      </c>
      <c r="D834" s="139" t="s">
        <v>705</v>
      </c>
      <c r="E834" s="139" t="s">
        <v>187</v>
      </c>
      <c r="F834" s="139">
        <v>1999</v>
      </c>
      <c r="G834" s="139" t="s">
        <v>688</v>
      </c>
      <c r="H834" s="139">
        <v>0.68576479646160804</v>
      </c>
      <c r="I834" s="139">
        <v>0.80005892920520938</v>
      </c>
      <c r="J834" s="33" t="s">
        <v>635</v>
      </c>
      <c r="K834" s="33" t="s">
        <v>187</v>
      </c>
    </row>
    <row r="835" spans="1:11" ht="15.75" customHeight="1">
      <c r="A835" s="139" t="s">
        <v>220</v>
      </c>
      <c r="B835" s="139" t="s">
        <v>694</v>
      </c>
      <c r="C835" s="139" t="s">
        <v>701</v>
      </c>
      <c r="D835" s="139" t="s">
        <v>702</v>
      </c>
      <c r="E835" s="139" t="s">
        <v>187</v>
      </c>
      <c r="F835" s="139">
        <v>2000</v>
      </c>
      <c r="G835" s="139" t="s">
        <v>688</v>
      </c>
      <c r="H835" s="139">
        <v>38.483427817229398</v>
      </c>
      <c r="I835" s="139">
        <v>44.897332453434302</v>
      </c>
      <c r="J835" s="33" t="s">
        <v>635</v>
      </c>
      <c r="K835" s="33" t="s">
        <v>187</v>
      </c>
    </row>
    <row r="836" spans="1:11" ht="15.75" customHeight="1">
      <c r="A836" s="139" t="s">
        <v>220</v>
      </c>
      <c r="B836" s="139" t="s">
        <v>694</v>
      </c>
      <c r="C836" s="139" t="s">
        <v>701</v>
      </c>
      <c r="D836" s="139" t="s">
        <v>703</v>
      </c>
      <c r="E836" s="139" t="s">
        <v>187</v>
      </c>
      <c r="F836" s="139">
        <v>2000</v>
      </c>
      <c r="G836" s="139" t="s">
        <v>688</v>
      </c>
      <c r="H836" s="139">
        <v>38.282748742864101</v>
      </c>
      <c r="I836" s="139">
        <v>44.663206866674777</v>
      </c>
      <c r="J836" s="33" t="s">
        <v>635</v>
      </c>
      <c r="K836" s="33" t="s">
        <v>187</v>
      </c>
    </row>
    <row r="837" spans="1:11" ht="15.75" customHeight="1">
      <c r="A837" s="139" t="s">
        <v>220</v>
      </c>
      <c r="B837" s="139" t="s">
        <v>694</v>
      </c>
      <c r="C837" s="139" t="s">
        <v>701</v>
      </c>
      <c r="D837" s="139" t="s">
        <v>704</v>
      </c>
      <c r="E837" s="139" t="s">
        <v>187</v>
      </c>
      <c r="F837" s="139">
        <v>2000</v>
      </c>
      <c r="G837" s="139" t="s">
        <v>688</v>
      </c>
      <c r="H837" s="139">
        <v>137.70049460167999</v>
      </c>
      <c r="I837" s="139">
        <v>160.65057703529331</v>
      </c>
      <c r="J837" s="33" t="s">
        <v>635</v>
      </c>
      <c r="K837" s="33" t="s">
        <v>187</v>
      </c>
    </row>
    <row r="838" spans="1:11" ht="15.75" customHeight="1">
      <c r="A838" s="139" t="s">
        <v>220</v>
      </c>
      <c r="B838" s="139" t="s">
        <v>694</v>
      </c>
      <c r="C838" s="139" t="s">
        <v>701</v>
      </c>
      <c r="D838" s="139" t="s">
        <v>705</v>
      </c>
      <c r="E838" s="139" t="s">
        <v>187</v>
      </c>
      <c r="F838" s="139">
        <v>2000</v>
      </c>
      <c r="G838" s="139" t="s">
        <v>688</v>
      </c>
      <c r="H838" s="139">
        <v>0.69898341534546804</v>
      </c>
      <c r="I838" s="139">
        <v>0.81548065123637947</v>
      </c>
      <c r="J838" s="33" t="s">
        <v>635</v>
      </c>
      <c r="K838" s="33" t="s">
        <v>187</v>
      </c>
    </row>
    <row r="839" spans="1:11" ht="15.75" customHeight="1">
      <c r="A839" s="139" t="s">
        <v>220</v>
      </c>
      <c r="B839" s="139" t="s">
        <v>694</v>
      </c>
      <c r="C839" s="139" t="s">
        <v>701</v>
      </c>
      <c r="D839" s="139" t="s">
        <v>702</v>
      </c>
      <c r="E839" s="139" t="s">
        <v>187</v>
      </c>
      <c r="F839" s="139">
        <v>2001</v>
      </c>
      <c r="G839" s="139" t="s">
        <v>688</v>
      </c>
      <c r="H839" s="139">
        <v>38.997720735552598</v>
      </c>
      <c r="I839" s="139">
        <v>45.497340858144703</v>
      </c>
      <c r="J839" s="33" t="s">
        <v>635</v>
      </c>
      <c r="K839" s="33" t="s">
        <v>187</v>
      </c>
    </row>
    <row r="840" spans="1:11" ht="15.75" customHeight="1">
      <c r="A840" s="139" t="s">
        <v>220</v>
      </c>
      <c r="B840" s="139" t="s">
        <v>694</v>
      </c>
      <c r="C840" s="139" t="s">
        <v>701</v>
      </c>
      <c r="D840" s="139" t="s">
        <v>703</v>
      </c>
      <c r="E840" s="139" t="s">
        <v>187</v>
      </c>
      <c r="F840" s="139">
        <v>2001</v>
      </c>
      <c r="G840" s="139" t="s">
        <v>688</v>
      </c>
      <c r="H840" s="139">
        <v>38.813720232639596</v>
      </c>
      <c r="I840" s="139">
        <v>45.282673604746201</v>
      </c>
      <c r="J840" s="33" t="s">
        <v>635</v>
      </c>
      <c r="K840" s="33" t="s">
        <v>187</v>
      </c>
    </row>
    <row r="841" spans="1:11" ht="15.75" customHeight="1">
      <c r="A841" s="139" t="s">
        <v>220</v>
      </c>
      <c r="B841" s="139" t="s">
        <v>694</v>
      </c>
      <c r="C841" s="139" t="s">
        <v>701</v>
      </c>
      <c r="D841" s="139" t="s">
        <v>704</v>
      </c>
      <c r="E841" s="139" t="s">
        <v>187</v>
      </c>
      <c r="F841" s="139">
        <v>2001</v>
      </c>
      <c r="G841" s="139" t="s">
        <v>688</v>
      </c>
      <c r="H841" s="139">
        <v>138.111963786107</v>
      </c>
      <c r="I841" s="139">
        <v>161.13062441712481</v>
      </c>
      <c r="J841" s="33" t="s">
        <v>635</v>
      </c>
      <c r="K841" s="33" t="s">
        <v>187</v>
      </c>
    </row>
    <row r="842" spans="1:11" ht="15.75" customHeight="1">
      <c r="A842" s="139" t="s">
        <v>220</v>
      </c>
      <c r="B842" s="139" t="s">
        <v>694</v>
      </c>
      <c r="C842" s="139" t="s">
        <v>701</v>
      </c>
      <c r="D842" s="139" t="s">
        <v>705</v>
      </c>
      <c r="E842" s="139" t="s">
        <v>187</v>
      </c>
      <c r="F842" s="139">
        <v>2001</v>
      </c>
      <c r="G842" s="139" t="s">
        <v>688</v>
      </c>
      <c r="H842" s="139">
        <v>0.71823655510828199</v>
      </c>
      <c r="I842" s="139">
        <v>0.83794264762632908</v>
      </c>
      <c r="J842" s="33" t="s">
        <v>635</v>
      </c>
      <c r="K842" s="33" t="s">
        <v>187</v>
      </c>
    </row>
    <row r="843" spans="1:11" ht="15.75" customHeight="1">
      <c r="A843" s="139" t="s">
        <v>220</v>
      </c>
      <c r="B843" s="139" t="s">
        <v>694</v>
      </c>
      <c r="C843" s="139" t="s">
        <v>701</v>
      </c>
      <c r="D843" s="139" t="s">
        <v>702</v>
      </c>
      <c r="E843" s="139" t="s">
        <v>187</v>
      </c>
      <c r="F843" s="139">
        <v>2002</v>
      </c>
      <c r="G843" s="139" t="s">
        <v>688</v>
      </c>
      <c r="H843" s="139">
        <v>38.428168747536297</v>
      </c>
      <c r="I843" s="139">
        <v>44.832863538792353</v>
      </c>
      <c r="J843" s="33" t="s">
        <v>635</v>
      </c>
      <c r="K843" s="33" t="s">
        <v>187</v>
      </c>
    </row>
    <row r="844" spans="1:11" ht="15.75" customHeight="1">
      <c r="A844" s="139" t="s">
        <v>220</v>
      </c>
      <c r="B844" s="139" t="s">
        <v>694</v>
      </c>
      <c r="C844" s="139" t="s">
        <v>701</v>
      </c>
      <c r="D844" s="139" t="s">
        <v>703</v>
      </c>
      <c r="E844" s="139" t="s">
        <v>187</v>
      </c>
      <c r="F844" s="139">
        <v>2002</v>
      </c>
      <c r="G844" s="139" t="s">
        <v>688</v>
      </c>
      <c r="H844" s="139">
        <v>38.266394188051898</v>
      </c>
      <c r="I844" s="139">
        <v>44.644126552727222</v>
      </c>
      <c r="J844" s="33" t="s">
        <v>635</v>
      </c>
      <c r="K844" s="33" t="s">
        <v>187</v>
      </c>
    </row>
    <row r="845" spans="1:11" ht="15.75" customHeight="1">
      <c r="A845" s="139" t="s">
        <v>220</v>
      </c>
      <c r="B845" s="139" t="s">
        <v>694</v>
      </c>
      <c r="C845" s="139" t="s">
        <v>701</v>
      </c>
      <c r="D845" s="139" t="s">
        <v>704</v>
      </c>
      <c r="E845" s="139" t="s">
        <v>187</v>
      </c>
      <c r="F845" s="139">
        <v>2002</v>
      </c>
      <c r="G845" s="139" t="s">
        <v>688</v>
      </c>
      <c r="H845" s="139">
        <v>134.652959593069</v>
      </c>
      <c r="I845" s="139">
        <v>157.09511952524721</v>
      </c>
      <c r="J845" s="33" t="s">
        <v>635</v>
      </c>
      <c r="K845" s="33" t="s">
        <v>187</v>
      </c>
    </row>
    <row r="846" spans="1:11" ht="15.75" customHeight="1">
      <c r="A846" s="139" t="s">
        <v>220</v>
      </c>
      <c r="B846" s="139" t="s">
        <v>694</v>
      </c>
      <c r="C846" s="139" t="s">
        <v>701</v>
      </c>
      <c r="D846" s="139" t="s">
        <v>705</v>
      </c>
      <c r="E846" s="139" t="s">
        <v>187</v>
      </c>
      <c r="F846" s="139">
        <v>2002</v>
      </c>
      <c r="G846" s="139" t="s">
        <v>688</v>
      </c>
      <c r="H846" s="139">
        <v>0.71775004704769896</v>
      </c>
      <c r="I846" s="139">
        <v>0.83737505488898212</v>
      </c>
      <c r="J846" s="33" t="s">
        <v>635</v>
      </c>
      <c r="K846" s="33" t="s">
        <v>187</v>
      </c>
    </row>
    <row r="847" spans="1:11" ht="15.75" customHeight="1">
      <c r="A847" s="139" t="s">
        <v>220</v>
      </c>
      <c r="B847" s="139" t="s">
        <v>694</v>
      </c>
      <c r="C847" s="139" t="s">
        <v>701</v>
      </c>
      <c r="D847" s="139" t="s">
        <v>702</v>
      </c>
      <c r="E847" s="139" t="s">
        <v>187</v>
      </c>
      <c r="F847" s="139">
        <v>2003</v>
      </c>
      <c r="G847" s="139" t="s">
        <v>688</v>
      </c>
      <c r="H847" s="139">
        <v>38.355018527614298</v>
      </c>
      <c r="I847" s="139">
        <v>44.747521615550021</v>
      </c>
      <c r="J847" s="33" t="s">
        <v>635</v>
      </c>
      <c r="K847" s="33" t="s">
        <v>187</v>
      </c>
    </row>
    <row r="848" spans="1:11" ht="15.75" customHeight="1">
      <c r="A848" s="139" t="s">
        <v>220</v>
      </c>
      <c r="B848" s="139" t="s">
        <v>694</v>
      </c>
      <c r="C848" s="139" t="s">
        <v>701</v>
      </c>
      <c r="D848" s="139" t="s">
        <v>703</v>
      </c>
      <c r="E848" s="139" t="s">
        <v>187</v>
      </c>
      <c r="F848" s="139">
        <v>2003</v>
      </c>
      <c r="G848" s="139" t="s">
        <v>688</v>
      </c>
      <c r="H848" s="139">
        <v>38.2135303540812</v>
      </c>
      <c r="I848" s="139">
        <v>44.582452079761403</v>
      </c>
      <c r="J848" s="33" t="s">
        <v>635</v>
      </c>
      <c r="K848" s="33" t="s">
        <v>187</v>
      </c>
    </row>
    <row r="849" spans="1:11" ht="15.75" customHeight="1">
      <c r="A849" s="139" t="s">
        <v>220</v>
      </c>
      <c r="B849" s="139" t="s">
        <v>694</v>
      </c>
      <c r="C849" s="139" t="s">
        <v>701</v>
      </c>
      <c r="D849" s="139" t="s">
        <v>704</v>
      </c>
      <c r="E849" s="139" t="s">
        <v>187</v>
      </c>
      <c r="F849" s="139">
        <v>2003</v>
      </c>
      <c r="G849" s="139" t="s">
        <v>688</v>
      </c>
      <c r="H849" s="139">
        <v>132.922271941037</v>
      </c>
      <c r="I849" s="139">
        <v>155.07598393120981</v>
      </c>
      <c r="J849" s="33" t="s">
        <v>635</v>
      </c>
      <c r="K849" s="33" t="s">
        <v>187</v>
      </c>
    </row>
    <row r="850" spans="1:11" ht="15.75" customHeight="1">
      <c r="A850" s="139" t="s">
        <v>220</v>
      </c>
      <c r="B850" s="139" t="s">
        <v>694</v>
      </c>
      <c r="C850" s="139" t="s">
        <v>701</v>
      </c>
      <c r="D850" s="139" t="s">
        <v>705</v>
      </c>
      <c r="E850" s="139" t="s">
        <v>187</v>
      </c>
      <c r="F850" s="139">
        <v>2003</v>
      </c>
      <c r="G850" s="139" t="s">
        <v>688</v>
      </c>
      <c r="H850" s="139">
        <v>0.726612077884081</v>
      </c>
      <c r="I850" s="139">
        <v>0.84771409086476124</v>
      </c>
      <c r="J850" s="33" t="s">
        <v>635</v>
      </c>
      <c r="K850" s="33" t="s">
        <v>187</v>
      </c>
    </row>
    <row r="851" spans="1:11" ht="15.75" customHeight="1">
      <c r="A851" s="139" t="s">
        <v>220</v>
      </c>
      <c r="B851" s="139" t="s">
        <v>694</v>
      </c>
      <c r="C851" s="139" t="s">
        <v>701</v>
      </c>
      <c r="D851" s="139" t="s">
        <v>702</v>
      </c>
      <c r="E851" s="139" t="s">
        <v>187</v>
      </c>
      <c r="F851" s="139">
        <v>2004</v>
      </c>
      <c r="G851" s="139" t="s">
        <v>688</v>
      </c>
      <c r="H851" s="139">
        <v>38.148630762730697</v>
      </c>
      <c r="I851" s="139">
        <v>44.506735889852493</v>
      </c>
      <c r="J851" s="33" t="s">
        <v>635</v>
      </c>
      <c r="K851" s="33" t="s">
        <v>187</v>
      </c>
    </row>
    <row r="852" spans="1:11" ht="15.75" customHeight="1">
      <c r="A852" s="139" t="s">
        <v>220</v>
      </c>
      <c r="B852" s="139" t="s">
        <v>694</v>
      </c>
      <c r="C852" s="139" t="s">
        <v>701</v>
      </c>
      <c r="D852" s="139" t="s">
        <v>703</v>
      </c>
      <c r="E852" s="139" t="s">
        <v>187</v>
      </c>
      <c r="F852" s="139">
        <v>2004</v>
      </c>
      <c r="G852" s="139" t="s">
        <v>688</v>
      </c>
      <c r="H852" s="139">
        <v>38.028266893285</v>
      </c>
      <c r="I852" s="139">
        <v>44.366311375499173</v>
      </c>
      <c r="J852" s="33" t="s">
        <v>635</v>
      </c>
      <c r="K852" s="33" t="s">
        <v>187</v>
      </c>
    </row>
    <row r="853" spans="1:11" ht="15.75" customHeight="1">
      <c r="A853" s="139" t="s">
        <v>220</v>
      </c>
      <c r="B853" s="139" t="s">
        <v>694</v>
      </c>
      <c r="C853" s="139" t="s">
        <v>701</v>
      </c>
      <c r="D853" s="139" t="s">
        <v>704</v>
      </c>
      <c r="E853" s="139" t="s">
        <v>187</v>
      </c>
      <c r="F853" s="139">
        <v>2004</v>
      </c>
      <c r="G853" s="139" t="s">
        <v>688</v>
      </c>
      <c r="H853" s="139">
        <v>130.704274446358</v>
      </c>
      <c r="I853" s="139">
        <v>152.48832018741771</v>
      </c>
      <c r="J853" s="33" t="s">
        <v>635</v>
      </c>
      <c r="K853" s="33" t="s">
        <v>187</v>
      </c>
    </row>
    <row r="854" spans="1:11" ht="15.75" customHeight="1">
      <c r="A854" s="139" t="s">
        <v>220</v>
      </c>
      <c r="B854" s="139" t="s">
        <v>694</v>
      </c>
      <c r="C854" s="139" t="s">
        <v>701</v>
      </c>
      <c r="D854" s="139" t="s">
        <v>705</v>
      </c>
      <c r="E854" s="139" t="s">
        <v>187</v>
      </c>
      <c r="F854" s="139">
        <v>2004</v>
      </c>
      <c r="G854" s="139" t="s">
        <v>688</v>
      </c>
      <c r="H854" s="139">
        <v>0.73312736011160995</v>
      </c>
      <c r="I854" s="139">
        <v>0.85531525346354498</v>
      </c>
      <c r="J854" s="33" t="s">
        <v>635</v>
      </c>
      <c r="K854" s="33" t="s">
        <v>187</v>
      </c>
    </row>
    <row r="855" spans="1:11" ht="15.75" customHeight="1">
      <c r="A855" s="139" t="s">
        <v>220</v>
      </c>
      <c r="B855" s="139" t="s">
        <v>694</v>
      </c>
      <c r="C855" s="139" t="s">
        <v>701</v>
      </c>
      <c r="D855" s="139" t="s">
        <v>702</v>
      </c>
      <c r="E855" s="139" t="s">
        <v>187</v>
      </c>
      <c r="F855" s="139">
        <v>2005</v>
      </c>
      <c r="G855" s="139" t="s">
        <v>688</v>
      </c>
      <c r="H855" s="139">
        <v>38.518648660458297</v>
      </c>
      <c r="I855" s="139">
        <v>44.938423437201351</v>
      </c>
      <c r="J855" s="33" t="s">
        <v>635</v>
      </c>
      <c r="K855" s="33" t="s">
        <v>187</v>
      </c>
    </row>
    <row r="856" spans="1:11" ht="15.75" customHeight="1">
      <c r="A856" s="139" t="s">
        <v>220</v>
      </c>
      <c r="B856" s="139" t="s">
        <v>694</v>
      </c>
      <c r="C856" s="139" t="s">
        <v>701</v>
      </c>
      <c r="D856" s="139" t="s">
        <v>703</v>
      </c>
      <c r="E856" s="139" t="s">
        <v>187</v>
      </c>
      <c r="F856" s="139">
        <v>2005</v>
      </c>
      <c r="G856" s="139" t="s">
        <v>688</v>
      </c>
      <c r="H856" s="139">
        <v>38.4181932815995</v>
      </c>
      <c r="I856" s="139">
        <v>44.821225495199421</v>
      </c>
      <c r="J856" s="33" t="s">
        <v>635</v>
      </c>
      <c r="K856" s="33" t="s">
        <v>187</v>
      </c>
    </row>
    <row r="857" spans="1:11" ht="15.75" customHeight="1">
      <c r="A857" s="139" t="s">
        <v>220</v>
      </c>
      <c r="B857" s="139" t="s">
        <v>694</v>
      </c>
      <c r="C857" s="139" t="s">
        <v>701</v>
      </c>
      <c r="D857" s="139" t="s">
        <v>704</v>
      </c>
      <c r="E857" s="139" t="s">
        <v>187</v>
      </c>
      <c r="F857" s="139">
        <v>2005</v>
      </c>
      <c r="G857" s="139" t="s">
        <v>688</v>
      </c>
      <c r="H857" s="139">
        <v>130.41666254714499</v>
      </c>
      <c r="I857" s="139">
        <v>152.15277297166921</v>
      </c>
      <c r="J857" s="33" t="s">
        <v>635</v>
      </c>
      <c r="K857" s="33" t="s">
        <v>187</v>
      </c>
    </row>
    <row r="858" spans="1:11" ht="15.75" customHeight="1">
      <c r="A858" s="139" t="s">
        <v>220</v>
      </c>
      <c r="B858" s="139" t="s">
        <v>694</v>
      </c>
      <c r="C858" s="139" t="s">
        <v>701</v>
      </c>
      <c r="D858" s="139" t="s">
        <v>705</v>
      </c>
      <c r="E858" s="139" t="s">
        <v>187</v>
      </c>
      <c r="F858" s="139">
        <v>2005</v>
      </c>
      <c r="G858" s="139" t="s">
        <v>688</v>
      </c>
      <c r="H858" s="139">
        <v>0.75102843424058796</v>
      </c>
      <c r="I858" s="139">
        <v>0.87619983994735273</v>
      </c>
      <c r="J858" s="33" t="s">
        <v>635</v>
      </c>
      <c r="K858" s="33" t="s">
        <v>187</v>
      </c>
    </row>
    <row r="859" spans="1:11" ht="15.75" customHeight="1">
      <c r="A859" s="139" t="s">
        <v>220</v>
      </c>
      <c r="B859" s="139" t="s">
        <v>694</v>
      </c>
      <c r="C859" s="139" t="s">
        <v>701</v>
      </c>
      <c r="D859" s="139" t="s">
        <v>702</v>
      </c>
      <c r="E859" s="139" t="s">
        <v>187</v>
      </c>
      <c r="F859" s="139">
        <v>2006</v>
      </c>
      <c r="G859" s="139" t="s">
        <v>688</v>
      </c>
      <c r="H859" s="139">
        <v>39.649235263808997</v>
      </c>
      <c r="I859" s="139">
        <v>46.257441141110498</v>
      </c>
      <c r="J859" s="33" t="s">
        <v>635</v>
      </c>
      <c r="K859" s="33" t="s">
        <v>187</v>
      </c>
    </row>
    <row r="860" spans="1:11" ht="15.75" customHeight="1">
      <c r="A860" s="139" t="s">
        <v>220</v>
      </c>
      <c r="B860" s="139" t="s">
        <v>694</v>
      </c>
      <c r="C860" s="139" t="s">
        <v>701</v>
      </c>
      <c r="D860" s="139" t="s">
        <v>703</v>
      </c>
      <c r="E860" s="139" t="s">
        <v>187</v>
      </c>
      <c r="F860" s="139">
        <v>2006</v>
      </c>
      <c r="G860" s="139" t="s">
        <v>688</v>
      </c>
      <c r="H860" s="139">
        <v>38.8837503053619</v>
      </c>
      <c r="I860" s="139">
        <v>45.36437535625555</v>
      </c>
      <c r="J860" s="33" t="s">
        <v>635</v>
      </c>
      <c r="K860" s="33" t="s">
        <v>187</v>
      </c>
    </row>
    <row r="861" spans="1:11" ht="15.75" customHeight="1">
      <c r="A861" s="139" t="s">
        <v>220</v>
      </c>
      <c r="B861" s="139" t="s">
        <v>694</v>
      </c>
      <c r="C861" s="139" t="s">
        <v>701</v>
      </c>
      <c r="D861" s="139" t="s">
        <v>704</v>
      </c>
      <c r="E861" s="139" t="s">
        <v>187</v>
      </c>
      <c r="F861" s="139">
        <v>2006</v>
      </c>
      <c r="G861" s="139" t="s">
        <v>688</v>
      </c>
      <c r="H861" s="139">
        <v>131.01483260820001</v>
      </c>
      <c r="I861" s="139">
        <v>152.85063804289999</v>
      </c>
      <c r="J861" s="33" t="s">
        <v>635</v>
      </c>
      <c r="K861" s="33" t="s">
        <v>187</v>
      </c>
    </row>
    <row r="862" spans="1:11" ht="15.75" customHeight="1">
      <c r="A862" s="139" t="s">
        <v>220</v>
      </c>
      <c r="B862" s="139" t="s">
        <v>694</v>
      </c>
      <c r="C862" s="139" t="s">
        <v>701</v>
      </c>
      <c r="D862" s="139" t="s">
        <v>705</v>
      </c>
      <c r="E862" s="139" t="s">
        <v>187</v>
      </c>
      <c r="F862" s="139">
        <v>2006</v>
      </c>
      <c r="G862" s="139" t="s">
        <v>688</v>
      </c>
      <c r="H862" s="139">
        <v>0.74121916106089503</v>
      </c>
      <c r="I862" s="139">
        <v>0.86475568790437762</v>
      </c>
      <c r="J862" s="33" t="s">
        <v>635</v>
      </c>
      <c r="K862" s="33" t="s">
        <v>187</v>
      </c>
    </row>
    <row r="863" spans="1:11" ht="15.75" customHeight="1">
      <c r="A863" s="139" t="s">
        <v>220</v>
      </c>
      <c r="B863" s="139" t="s">
        <v>694</v>
      </c>
      <c r="C863" s="139" t="s">
        <v>701</v>
      </c>
      <c r="D863" s="139" t="s">
        <v>702</v>
      </c>
      <c r="E863" s="139" t="s">
        <v>187</v>
      </c>
      <c r="F863" s="139">
        <v>2007</v>
      </c>
      <c r="G863" s="139" t="s">
        <v>688</v>
      </c>
      <c r="H863" s="139">
        <v>39.546042394249802</v>
      </c>
      <c r="I863" s="139">
        <v>46.137049459958106</v>
      </c>
      <c r="J863" s="33" t="s">
        <v>635</v>
      </c>
      <c r="K863" s="33" t="s">
        <v>187</v>
      </c>
    </row>
    <row r="864" spans="1:11" ht="15.75" customHeight="1">
      <c r="A864" s="139" t="s">
        <v>220</v>
      </c>
      <c r="B864" s="139" t="s">
        <v>694</v>
      </c>
      <c r="C864" s="139" t="s">
        <v>701</v>
      </c>
      <c r="D864" s="139" t="s">
        <v>703</v>
      </c>
      <c r="E864" s="139" t="s">
        <v>187</v>
      </c>
      <c r="F864" s="139">
        <v>2007</v>
      </c>
      <c r="G864" s="139" t="s">
        <v>688</v>
      </c>
      <c r="H864" s="139">
        <v>38.166745377185002</v>
      </c>
      <c r="I864" s="139">
        <v>44.527869606715839</v>
      </c>
      <c r="J864" s="33" t="s">
        <v>635</v>
      </c>
      <c r="K864" s="33" t="s">
        <v>187</v>
      </c>
    </row>
    <row r="865" spans="1:11" ht="15.75" customHeight="1">
      <c r="A865" s="139" t="s">
        <v>220</v>
      </c>
      <c r="B865" s="139" t="s">
        <v>694</v>
      </c>
      <c r="C865" s="139" t="s">
        <v>701</v>
      </c>
      <c r="D865" s="139" t="s">
        <v>704</v>
      </c>
      <c r="E865" s="139" t="s">
        <v>187</v>
      </c>
      <c r="F865" s="139">
        <v>2007</v>
      </c>
      <c r="G865" s="139" t="s">
        <v>688</v>
      </c>
      <c r="H865" s="139">
        <v>127.669818889081</v>
      </c>
      <c r="I865" s="139">
        <v>148.94812203726119</v>
      </c>
      <c r="J865" s="33" t="s">
        <v>635</v>
      </c>
      <c r="K865" s="33" t="s">
        <v>187</v>
      </c>
    </row>
    <row r="866" spans="1:11" ht="15.75" customHeight="1">
      <c r="A866" s="139" t="s">
        <v>220</v>
      </c>
      <c r="B866" s="139" t="s">
        <v>694</v>
      </c>
      <c r="C866" s="139" t="s">
        <v>701</v>
      </c>
      <c r="D866" s="139" t="s">
        <v>705</v>
      </c>
      <c r="E866" s="139" t="s">
        <v>187</v>
      </c>
      <c r="F866" s="139">
        <v>2007</v>
      </c>
      <c r="G866" s="139" t="s">
        <v>688</v>
      </c>
      <c r="H866" s="139">
        <v>0.70966322675918803</v>
      </c>
      <c r="I866" s="139">
        <v>0.8279404312190527</v>
      </c>
      <c r="J866" s="33" t="s">
        <v>635</v>
      </c>
      <c r="K866" s="33" t="s">
        <v>187</v>
      </c>
    </row>
    <row r="867" spans="1:11" ht="15.75" customHeight="1">
      <c r="A867" s="139" t="s">
        <v>220</v>
      </c>
      <c r="B867" s="139" t="s">
        <v>694</v>
      </c>
      <c r="C867" s="139" t="s">
        <v>701</v>
      </c>
      <c r="D867" s="139" t="s">
        <v>702</v>
      </c>
      <c r="E867" s="139" t="s">
        <v>187</v>
      </c>
      <c r="F867" s="139">
        <v>2008</v>
      </c>
      <c r="G867" s="139" t="s">
        <v>688</v>
      </c>
      <c r="H867" s="139">
        <v>40.923154421252598</v>
      </c>
      <c r="I867" s="139">
        <v>47.743680158128043</v>
      </c>
      <c r="J867" s="33" t="s">
        <v>635</v>
      </c>
      <c r="K867" s="33" t="s">
        <v>187</v>
      </c>
    </row>
    <row r="868" spans="1:11" ht="15.75" customHeight="1">
      <c r="A868" s="139" t="s">
        <v>220</v>
      </c>
      <c r="B868" s="139" t="s">
        <v>694</v>
      </c>
      <c r="C868" s="139" t="s">
        <v>701</v>
      </c>
      <c r="D868" s="139" t="s">
        <v>703</v>
      </c>
      <c r="E868" s="139" t="s">
        <v>187</v>
      </c>
      <c r="F868" s="139">
        <v>2008</v>
      </c>
      <c r="G868" s="139" t="s">
        <v>688</v>
      </c>
      <c r="H868" s="139">
        <v>38.9001689570633</v>
      </c>
      <c r="I868" s="139">
        <v>45.383530449907177</v>
      </c>
      <c r="J868" s="33" t="s">
        <v>635</v>
      </c>
      <c r="K868" s="33" t="s">
        <v>187</v>
      </c>
    </row>
    <row r="869" spans="1:11" ht="15.75" customHeight="1">
      <c r="A869" s="139" t="s">
        <v>220</v>
      </c>
      <c r="B869" s="139" t="s">
        <v>694</v>
      </c>
      <c r="C869" s="139" t="s">
        <v>701</v>
      </c>
      <c r="D869" s="139" t="s">
        <v>704</v>
      </c>
      <c r="E869" s="139" t="s">
        <v>187</v>
      </c>
      <c r="F869" s="139">
        <v>2008</v>
      </c>
      <c r="G869" s="139" t="s">
        <v>688</v>
      </c>
      <c r="H869" s="139">
        <v>129.20991923002799</v>
      </c>
      <c r="I869" s="139">
        <v>150.74490576836601</v>
      </c>
      <c r="J869" s="33" t="s">
        <v>635</v>
      </c>
      <c r="K869" s="33" t="s">
        <v>187</v>
      </c>
    </row>
    <row r="870" spans="1:11" ht="15.75" customHeight="1">
      <c r="A870" s="139" t="s">
        <v>220</v>
      </c>
      <c r="B870" s="139" t="s">
        <v>694</v>
      </c>
      <c r="C870" s="139" t="s">
        <v>701</v>
      </c>
      <c r="D870" s="139" t="s">
        <v>705</v>
      </c>
      <c r="E870" s="139" t="s">
        <v>187</v>
      </c>
      <c r="F870" s="139">
        <v>2008</v>
      </c>
      <c r="G870" s="139" t="s">
        <v>688</v>
      </c>
      <c r="H870" s="139">
        <v>0.70571832353461506</v>
      </c>
      <c r="I870" s="139">
        <v>0.82333804412371758</v>
      </c>
      <c r="J870" s="33" t="s">
        <v>635</v>
      </c>
      <c r="K870" s="33" t="s">
        <v>187</v>
      </c>
    </row>
    <row r="871" spans="1:11" ht="15.75" customHeight="1">
      <c r="A871" s="139" t="s">
        <v>220</v>
      </c>
      <c r="B871" s="139" t="s">
        <v>694</v>
      </c>
      <c r="C871" s="139" t="s">
        <v>701</v>
      </c>
      <c r="D871" s="139" t="s">
        <v>702</v>
      </c>
      <c r="E871" s="139" t="s">
        <v>187</v>
      </c>
      <c r="F871" s="139">
        <v>2009</v>
      </c>
      <c r="G871" s="139" t="s">
        <v>688</v>
      </c>
      <c r="H871" s="139">
        <v>40.0153055842068</v>
      </c>
      <c r="I871" s="139">
        <v>46.684523181574598</v>
      </c>
      <c r="J871" s="33" t="s">
        <v>635</v>
      </c>
      <c r="K871" s="33" t="s">
        <v>187</v>
      </c>
    </row>
    <row r="872" spans="1:11" ht="15.75" customHeight="1">
      <c r="A872" s="139" t="s">
        <v>220</v>
      </c>
      <c r="B872" s="139" t="s">
        <v>694</v>
      </c>
      <c r="C872" s="139" t="s">
        <v>701</v>
      </c>
      <c r="D872" s="139" t="s">
        <v>703</v>
      </c>
      <c r="E872" s="139" t="s">
        <v>187</v>
      </c>
      <c r="F872" s="139">
        <v>2009</v>
      </c>
      <c r="G872" s="139" t="s">
        <v>688</v>
      </c>
      <c r="H872" s="139">
        <v>37.491568511046999</v>
      </c>
      <c r="I872" s="139">
        <v>43.740163262888167</v>
      </c>
      <c r="J872" s="33" t="s">
        <v>635</v>
      </c>
      <c r="K872" s="33" t="s">
        <v>187</v>
      </c>
    </row>
    <row r="873" spans="1:11" ht="15.75" customHeight="1">
      <c r="A873" s="139" t="s">
        <v>220</v>
      </c>
      <c r="B873" s="139" t="s">
        <v>694</v>
      </c>
      <c r="C873" s="139" t="s">
        <v>701</v>
      </c>
      <c r="D873" s="139" t="s">
        <v>704</v>
      </c>
      <c r="E873" s="139" t="s">
        <v>187</v>
      </c>
      <c r="F873" s="139">
        <v>2009</v>
      </c>
      <c r="G873" s="139" t="s">
        <v>688</v>
      </c>
      <c r="H873" s="139">
        <v>123.68179334998599</v>
      </c>
      <c r="I873" s="139">
        <v>144.29542557498371</v>
      </c>
      <c r="J873" s="33" t="s">
        <v>635</v>
      </c>
      <c r="K873" s="33" t="s">
        <v>187</v>
      </c>
    </row>
    <row r="874" spans="1:11" ht="15.75" customHeight="1">
      <c r="A874" s="139" t="s">
        <v>220</v>
      </c>
      <c r="B874" s="139" t="s">
        <v>694</v>
      </c>
      <c r="C874" s="139" t="s">
        <v>701</v>
      </c>
      <c r="D874" s="139" t="s">
        <v>705</v>
      </c>
      <c r="E874" s="139" t="s">
        <v>187</v>
      </c>
      <c r="F874" s="139">
        <v>2009</v>
      </c>
      <c r="G874" s="139" t="s">
        <v>688</v>
      </c>
      <c r="H874" s="139">
        <v>0.66381183899726603</v>
      </c>
      <c r="I874" s="139">
        <v>0.77444714549681037</v>
      </c>
      <c r="J874" s="33" t="s">
        <v>635</v>
      </c>
      <c r="K874" s="33" t="s">
        <v>187</v>
      </c>
    </row>
    <row r="875" spans="1:11" ht="15.75" customHeight="1">
      <c r="A875" s="139" t="s">
        <v>220</v>
      </c>
      <c r="B875" s="139" t="s">
        <v>694</v>
      </c>
      <c r="C875" s="139" t="s">
        <v>701</v>
      </c>
      <c r="D875" s="139" t="s">
        <v>702</v>
      </c>
      <c r="E875" s="139" t="s">
        <v>187</v>
      </c>
      <c r="F875" s="139">
        <v>2010</v>
      </c>
      <c r="G875" s="139" t="s">
        <v>688</v>
      </c>
      <c r="H875" s="139">
        <v>40.068964907487597</v>
      </c>
      <c r="I875" s="139">
        <v>46.747125725402199</v>
      </c>
      <c r="J875" s="33" t="s">
        <v>635</v>
      </c>
      <c r="K875" s="33" t="s">
        <v>187</v>
      </c>
    </row>
    <row r="876" spans="1:11" ht="15.75" customHeight="1">
      <c r="A876" s="139" t="s">
        <v>220</v>
      </c>
      <c r="B876" s="139" t="s">
        <v>694</v>
      </c>
      <c r="C876" s="139" t="s">
        <v>701</v>
      </c>
      <c r="D876" s="139" t="s">
        <v>703</v>
      </c>
      <c r="E876" s="139" t="s">
        <v>187</v>
      </c>
      <c r="F876" s="139">
        <v>2010</v>
      </c>
      <c r="G876" s="139" t="s">
        <v>688</v>
      </c>
      <c r="H876" s="139">
        <v>37.028956530886497</v>
      </c>
      <c r="I876" s="139">
        <v>43.200449286034249</v>
      </c>
      <c r="J876" s="33" t="s">
        <v>635</v>
      </c>
      <c r="K876" s="33" t="s">
        <v>187</v>
      </c>
    </row>
    <row r="877" spans="1:11" ht="15.75" customHeight="1">
      <c r="A877" s="139" t="s">
        <v>220</v>
      </c>
      <c r="B877" s="139" t="s">
        <v>694</v>
      </c>
      <c r="C877" s="139" t="s">
        <v>701</v>
      </c>
      <c r="D877" s="139" t="s">
        <v>704</v>
      </c>
      <c r="E877" s="139" t="s">
        <v>187</v>
      </c>
      <c r="F877" s="139">
        <v>2010</v>
      </c>
      <c r="G877" s="139" t="s">
        <v>688</v>
      </c>
      <c r="H877" s="139">
        <v>121.345671399284</v>
      </c>
      <c r="I877" s="139">
        <v>141.56994996583131</v>
      </c>
      <c r="J877" s="33" t="s">
        <v>635</v>
      </c>
      <c r="K877" s="33" t="s">
        <v>187</v>
      </c>
    </row>
    <row r="878" spans="1:11" ht="15.75" customHeight="1">
      <c r="A878" s="139" t="s">
        <v>220</v>
      </c>
      <c r="B878" s="139" t="s">
        <v>694</v>
      </c>
      <c r="C878" s="139" t="s">
        <v>701</v>
      </c>
      <c r="D878" s="139" t="s">
        <v>705</v>
      </c>
      <c r="E878" s="139" t="s">
        <v>187</v>
      </c>
      <c r="F878" s="139">
        <v>2010</v>
      </c>
      <c r="G878" s="139" t="s">
        <v>688</v>
      </c>
      <c r="H878" s="139">
        <v>0.64002661404901395</v>
      </c>
      <c r="I878" s="139">
        <v>0.7466977163905163</v>
      </c>
      <c r="J878" s="33" t="s">
        <v>635</v>
      </c>
      <c r="K878" s="33" t="s">
        <v>187</v>
      </c>
    </row>
    <row r="879" spans="1:11" ht="15.75" customHeight="1">
      <c r="A879" s="139" t="s">
        <v>220</v>
      </c>
      <c r="B879" s="139" t="s">
        <v>694</v>
      </c>
      <c r="C879" s="139" t="s">
        <v>701</v>
      </c>
      <c r="D879" s="139" t="s">
        <v>702</v>
      </c>
      <c r="E879" s="139" t="s">
        <v>187</v>
      </c>
      <c r="F879" s="139">
        <v>2011</v>
      </c>
      <c r="G879" s="139" t="s">
        <v>688</v>
      </c>
      <c r="H879" s="139">
        <v>38.8188122783396</v>
      </c>
      <c r="I879" s="139">
        <v>45.288614324729537</v>
      </c>
      <c r="J879" s="33" t="s">
        <v>635</v>
      </c>
      <c r="K879" s="33" t="s">
        <v>187</v>
      </c>
    </row>
    <row r="880" spans="1:11" ht="15.75" customHeight="1">
      <c r="A880" s="139" t="s">
        <v>220</v>
      </c>
      <c r="B880" s="139" t="s">
        <v>694</v>
      </c>
      <c r="C880" s="139" t="s">
        <v>701</v>
      </c>
      <c r="D880" s="139" t="s">
        <v>703</v>
      </c>
      <c r="E880" s="139" t="s">
        <v>187</v>
      </c>
      <c r="F880" s="139">
        <v>2011</v>
      </c>
      <c r="G880" s="139" t="s">
        <v>688</v>
      </c>
      <c r="H880" s="139">
        <v>34.929564369807302</v>
      </c>
      <c r="I880" s="139">
        <v>40.751158431441858</v>
      </c>
      <c r="J880" s="33" t="s">
        <v>635</v>
      </c>
      <c r="K880" s="33" t="s">
        <v>187</v>
      </c>
    </row>
    <row r="881" spans="1:11" ht="15.75" customHeight="1">
      <c r="A881" s="139" t="s">
        <v>220</v>
      </c>
      <c r="B881" s="139" t="s">
        <v>694</v>
      </c>
      <c r="C881" s="139" t="s">
        <v>701</v>
      </c>
      <c r="D881" s="139" t="s">
        <v>704</v>
      </c>
      <c r="E881" s="139" t="s">
        <v>187</v>
      </c>
      <c r="F881" s="139">
        <v>2011</v>
      </c>
      <c r="G881" s="139" t="s">
        <v>688</v>
      </c>
      <c r="H881" s="139">
        <v>127.56704475503901</v>
      </c>
      <c r="I881" s="139">
        <v>148.82821888087881</v>
      </c>
      <c r="J881" s="33" t="s">
        <v>635</v>
      </c>
      <c r="K881" s="33" t="s">
        <v>187</v>
      </c>
    </row>
    <row r="882" spans="1:11" ht="15.75" customHeight="1">
      <c r="A882" s="139" t="s">
        <v>220</v>
      </c>
      <c r="B882" s="139" t="s">
        <v>694</v>
      </c>
      <c r="C882" s="139" t="s">
        <v>701</v>
      </c>
      <c r="D882" s="139" t="s">
        <v>705</v>
      </c>
      <c r="E882" s="139" t="s">
        <v>187</v>
      </c>
      <c r="F882" s="139">
        <v>2011</v>
      </c>
      <c r="G882" s="139" t="s">
        <v>688</v>
      </c>
      <c r="H882" s="139">
        <v>0.60001673827948798</v>
      </c>
      <c r="I882" s="139">
        <v>0.70001952799273603</v>
      </c>
      <c r="J882" s="33" t="s">
        <v>635</v>
      </c>
      <c r="K882" s="33" t="s">
        <v>187</v>
      </c>
    </row>
    <row r="883" spans="1:11" ht="15.75" customHeight="1">
      <c r="A883" s="139" t="s">
        <v>220</v>
      </c>
      <c r="B883" s="139" t="s">
        <v>694</v>
      </c>
      <c r="C883" s="139" t="s">
        <v>701</v>
      </c>
      <c r="D883" s="139" t="s">
        <v>702</v>
      </c>
      <c r="E883" s="139" t="s">
        <v>187</v>
      </c>
      <c r="F883" s="139">
        <v>2012</v>
      </c>
      <c r="G883" s="139" t="s">
        <v>688</v>
      </c>
      <c r="H883" s="139">
        <v>36.816677925206498</v>
      </c>
      <c r="I883" s="139">
        <v>42.952790912740923</v>
      </c>
      <c r="J883" s="33" t="s">
        <v>635</v>
      </c>
      <c r="K883" s="33" t="s">
        <v>187</v>
      </c>
    </row>
    <row r="884" spans="1:11" ht="15.75" customHeight="1">
      <c r="A884" s="139" t="s">
        <v>220</v>
      </c>
      <c r="B884" s="139" t="s">
        <v>694</v>
      </c>
      <c r="C884" s="139" t="s">
        <v>701</v>
      </c>
      <c r="D884" s="139" t="s">
        <v>703</v>
      </c>
      <c r="E884" s="139" t="s">
        <v>187</v>
      </c>
      <c r="F884" s="139">
        <v>2012</v>
      </c>
      <c r="G884" s="139" t="s">
        <v>688</v>
      </c>
      <c r="H884" s="139">
        <v>32.319833331777097</v>
      </c>
      <c r="I884" s="139">
        <v>37.706472220406617</v>
      </c>
      <c r="J884" s="33" t="s">
        <v>635</v>
      </c>
      <c r="K884" s="33" t="s">
        <v>187</v>
      </c>
    </row>
    <row r="885" spans="1:11" ht="15.75" customHeight="1">
      <c r="A885" s="139" t="s">
        <v>220</v>
      </c>
      <c r="B885" s="139" t="s">
        <v>694</v>
      </c>
      <c r="C885" s="139" t="s">
        <v>701</v>
      </c>
      <c r="D885" s="139" t="s">
        <v>704</v>
      </c>
      <c r="E885" s="139" t="s">
        <v>187</v>
      </c>
      <c r="F885" s="139">
        <v>2012</v>
      </c>
      <c r="G885" s="139" t="s">
        <v>688</v>
      </c>
      <c r="H885" s="139">
        <v>129.55443678306901</v>
      </c>
      <c r="I885" s="139">
        <v>151.14684291358051</v>
      </c>
      <c r="J885" s="33" t="s">
        <v>635</v>
      </c>
      <c r="K885" s="33" t="s">
        <v>187</v>
      </c>
    </row>
    <row r="886" spans="1:11" ht="15.75" customHeight="1">
      <c r="A886" s="139" t="s">
        <v>220</v>
      </c>
      <c r="B886" s="139" t="s">
        <v>694</v>
      </c>
      <c r="C886" s="139" t="s">
        <v>701</v>
      </c>
      <c r="D886" s="139" t="s">
        <v>705</v>
      </c>
      <c r="E886" s="139" t="s">
        <v>187</v>
      </c>
      <c r="F886" s="139">
        <v>2012</v>
      </c>
      <c r="G886" s="139" t="s">
        <v>688</v>
      </c>
      <c r="H886" s="139">
        <v>0.55191383682945405</v>
      </c>
      <c r="I886" s="139">
        <v>0.64389947630102973</v>
      </c>
      <c r="J886" s="33" t="s">
        <v>635</v>
      </c>
      <c r="K886" s="33" t="s">
        <v>187</v>
      </c>
    </row>
    <row r="887" spans="1:11" ht="15.75" customHeight="1">
      <c r="A887" s="139" t="s">
        <v>220</v>
      </c>
      <c r="B887" s="139" t="s">
        <v>694</v>
      </c>
      <c r="C887" s="139" t="s">
        <v>701</v>
      </c>
      <c r="D887" s="139" t="s">
        <v>702</v>
      </c>
      <c r="E887" s="139" t="s">
        <v>187</v>
      </c>
      <c r="F887" s="139">
        <v>2013</v>
      </c>
      <c r="G887" s="139" t="s">
        <v>688</v>
      </c>
      <c r="H887" s="139">
        <v>37.017919455086002</v>
      </c>
      <c r="I887" s="139">
        <v>43.187572697600338</v>
      </c>
      <c r="J887" s="33" t="s">
        <v>635</v>
      </c>
      <c r="K887" s="33" t="s">
        <v>187</v>
      </c>
    </row>
    <row r="888" spans="1:11" ht="15.75" customHeight="1">
      <c r="A888" s="139" t="s">
        <v>220</v>
      </c>
      <c r="B888" s="139" t="s">
        <v>694</v>
      </c>
      <c r="C888" s="139" t="s">
        <v>701</v>
      </c>
      <c r="D888" s="139" t="s">
        <v>703</v>
      </c>
      <c r="E888" s="139" t="s">
        <v>187</v>
      </c>
      <c r="F888" s="139">
        <v>2013</v>
      </c>
      <c r="G888" s="139" t="s">
        <v>688</v>
      </c>
      <c r="H888" s="139">
        <v>31.759354490306301</v>
      </c>
      <c r="I888" s="139">
        <v>37.052580238690688</v>
      </c>
      <c r="J888" s="33" t="s">
        <v>635</v>
      </c>
      <c r="K888" s="33" t="s">
        <v>187</v>
      </c>
    </row>
    <row r="889" spans="1:11" ht="15.75" customHeight="1">
      <c r="A889" s="139" t="s">
        <v>220</v>
      </c>
      <c r="B889" s="139" t="s">
        <v>694</v>
      </c>
      <c r="C889" s="139" t="s">
        <v>701</v>
      </c>
      <c r="D889" s="139" t="s">
        <v>704</v>
      </c>
      <c r="E889" s="139" t="s">
        <v>187</v>
      </c>
      <c r="F889" s="139">
        <v>2013</v>
      </c>
      <c r="G889" s="139" t="s">
        <v>688</v>
      </c>
      <c r="H889" s="139">
        <v>138.07629861074</v>
      </c>
      <c r="I889" s="139">
        <v>161.08901504586331</v>
      </c>
      <c r="J889" s="33" t="s">
        <v>635</v>
      </c>
      <c r="K889" s="33" t="s">
        <v>187</v>
      </c>
    </row>
    <row r="890" spans="1:11" ht="15.75" customHeight="1">
      <c r="A890" s="139" t="s">
        <v>220</v>
      </c>
      <c r="B890" s="139" t="s">
        <v>694</v>
      </c>
      <c r="C890" s="139" t="s">
        <v>701</v>
      </c>
      <c r="D890" s="139" t="s">
        <v>705</v>
      </c>
      <c r="E890" s="139" t="s">
        <v>187</v>
      </c>
      <c r="F890" s="139">
        <v>2013</v>
      </c>
      <c r="G890" s="139" t="s">
        <v>688</v>
      </c>
      <c r="H890" s="139">
        <v>0.53928265631554795</v>
      </c>
      <c r="I890" s="139">
        <v>0.62916309903480594</v>
      </c>
      <c r="J890" s="33" t="s">
        <v>635</v>
      </c>
      <c r="K890" s="33" t="s">
        <v>187</v>
      </c>
    </row>
    <row r="891" spans="1:11" ht="15.75" customHeight="1">
      <c r="A891" s="139" t="s">
        <v>220</v>
      </c>
      <c r="B891" s="139" t="s">
        <v>694</v>
      </c>
      <c r="C891" s="139" t="s">
        <v>701</v>
      </c>
      <c r="D891" s="139" t="s">
        <v>702</v>
      </c>
      <c r="E891" s="139" t="s">
        <v>187</v>
      </c>
      <c r="F891" s="139">
        <v>2014</v>
      </c>
      <c r="G891" s="139" t="s">
        <v>688</v>
      </c>
      <c r="H891" s="139">
        <v>36.343941360291502</v>
      </c>
      <c r="I891" s="139">
        <v>42.40126492034009</v>
      </c>
      <c r="J891" s="33" t="s">
        <v>635</v>
      </c>
      <c r="K891" s="33" t="s">
        <v>187</v>
      </c>
    </row>
    <row r="892" spans="1:11" ht="15.75" customHeight="1">
      <c r="A892" s="139" t="s">
        <v>220</v>
      </c>
      <c r="B892" s="139" t="s">
        <v>694</v>
      </c>
      <c r="C892" s="139" t="s">
        <v>701</v>
      </c>
      <c r="D892" s="139" t="s">
        <v>703</v>
      </c>
      <c r="E892" s="139" t="s">
        <v>187</v>
      </c>
      <c r="F892" s="139">
        <v>2014</v>
      </c>
      <c r="G892" s="139" t="s">
        <v>688</v>
      </c>
      <c r="H892" s="139">
        <v>30.521628250818999</v>
      </c>
      <c r="I892" s="139">
        <v>35.608566292622157</v>
      </c>
      <c r="J892" s="33" t="s">
        <v>635</v>
      </c>
      <c r="K892" s="33" t="s">
        <v>187</v>
      </c>
    </row>
    <row r="893" spans="1:11" ht="15.75" customHeight="1">
      <c r="A893" s="139" t="s">
        <v>220</v>
      </c>
      <c r="B893" s="139" t="s">
        <v>694</v>
      </c>
      <c r="C893" s="139" t="s">
        <v>701</v>
      </c>
      <c r="D893" s="139" t="s">
        <v>704</v>
      </c>
      <c r="E893" s="139" t="s">
        <v>187</v>
      </c>
      <c r="F893" s="139">
        <v>2014</v>
      </c>
      <c r="G893" s="139" t="s">
        <v>688</v>
      </c>
      <c r="H893" s="139">
        <v>142.55298303172</v>
      </c>
      <c r="I893" s="139">
        <v>166.31181353700671</v>
      </c>
      <c r="J893" s="33" t="s">
        <v>635</v>
      </c>
      <c r="K893" s="33" t="s">
        <v>187</v>
      </c>
    </row>
    <row r="894" spans="1:11" ht="15.75" customHeight="1">
      <c r="A894" s="139" t="s">
        <v>220</v>
      </c>
      <c r="B894" s="139" t="s">
        <v>694</v>
      </c>
      <c r="C894" s="139" t="s">
        <v>701</v>
      </c>
      <c r="D894" s="139" t="s">
        <v>705</v>
      </c>
      <c r="E894" s="139" t="s">
        <v>187</v>
      </c>
      <c r="F894" s="139">
        <v>2014</v>
      </c>
      <c r="G894" s="139" t="s">
        <v>688</v>
      </c>
      <c r="H894" s="139">
        <v>0.51546443794841001</v>
      </c>
      <c r="I894" s="139">
        <v>0.60137517760647841</v>
      </c>
      <c r="J894" s="33" t="s">
        <v>635</v>
      </c>
      <c r="K894" s="33" t="s">
        <v>187</v>
      </c>
    </row>
    <row r="895" spans="1:11" ht="15.75" customHeight="1">
      <c r="A895" s="139" t="s">
        <v>220</v>
      </c>
      <c r="B895" s="139" t="s">
        <v>694</v>
      </c>
      <c r="C895" s="139" t="s">
        <v>701</v>
      </c>
      <c r="D895" s="139" t="s">
        <v>702</v>
      </c>
      <c r="E895" s="139" t="s">
        <v>187</v>
      </c>
      <c r="F895" s="139">
        <v>2015</v>
      </c>
      <c r="G895" s="139" t="s">
        <v>688</v>
      </c>
      <c r="H895" s="139">
        <v>35.637005246747201</v>
      </c>
      <c r="I895" s="139">
        <v>41.576506121205071</v>
      </c>
      <c r="J895" s="33" t="s">
        <v>635</v>
      </c>
      <c r="K895" s="33" t="s">
        <v>187</v>
      </c>
    </row>
    <row r="896" spans="1:11" ht="15.75" customHeight="1">
      <c r="A896" s="139" t="s">
        <v>220</v>
      </c>
      <c r="B896" s="139" t="s">
        <v>694</v>
      </c>
      <c r="C896" s="139" t="s">
        <v>701</v>
      </c>
      <c r="D896" s="139" t="s">
        <v>703</v>
      </c>
      <c r="E896" s="139" t="s">
        <v>187</v>
      </c>
      <c r="F896" s="139">
        <v>2015</v>
      </c>
      <c r="G896" s="139" t="s">
        <v>688</v>
      </c>
      <c r="H896" s="139">
        <v>29.336234004415001</v>
      </c>
      <c r="I896" s="139">
        <v>34.22560633848417</v>
      </c>
      <c r="J896" s="33" t="s">
        <v>635</v>
      </c>
      <c r="K896" s="33" t="s">
        <v>187</v>
      </c>
    </row>
    <row r="897" spans="1:11" ht="15.75" customHeight="1">
      <c r="A897" s="139" t="s">
        <v>220</v>
      </c>
      <c r="B897" s="139" t="s">
        <v>694</v>
      </c>
      <c r="C897" s="139" t="s">
        <v>701</v>
      </c>
      <c r="D897" s="139" t="s">
        <v>704</v>
      </c>
      <c r="E897" s="139" t="s">
        <v>187</v>
      </c>
      <c r="F897" s="139">
        <v>2015</v>
      </c>
      <c r="G897" s="139" t="s">
        <v>688</v>
      </c>
      <c r="H897" s="139">
        <v>146.05228533613399</v>
      </c>
      <c r="I897" s="139">
        <v>170.39433289215631</v>
      </c>
      <c r="J897" s="33" t="s">
        <v>635</v>
      </c>
      <c r="K897" s="33" t="s">
        <v>187</v>
      </c>
    </row>
    <row r="898" spans="1:11" ht="15.75" customHeight="1">
      <c r="A898" s="139" t="s">
        <v>220</v>
      </c>
      <c r="B898" s="139" t="s">
        <v>694</v>
      </c>
      <c r="C898" s="139" t="s">
        <v>701</v>
      </c>
      <c r="D898" s="139" t="s">
        <v>705</v>
      </c>
      <c r="E898" s="139" t="s">
        <v>187</v>
      </c>
      <c r="F898" s="139">
        <v>2015</v>
      </c>
      <c r="G898" s="139" t="s">
        <v>688</v>
      </c>
      <c r="H898" s="139">
        <v>0.49287722681944202</v>
      </c>
      <c r="I898" s="139">
        <v>0.57502343128934907</v>
      </c>
      <c r="J898" s="33" t="s">
        <v>635</v>
      </c>
      <c r="K898" s="33" t="s">
        <v>187</v>
      </c>
    </row>
    <row r="899" spans="1:11" ht="15.75" customHeight="1">
      <c r="A899" s="139" t="s">
        <v>220</v>
      </c>
      <c r="B899" s="139" t="s">
        <v>694</v>
      </c>
      <c r="C899" s="139" t="s">
        <v>701</v>
      </c>
      <c r="D899" s="139" t="s">
        <v>702</v>
      </c>
      <c r="E899" s="139" t="s">
        <v>187</v>
      </c>
      <c r="F899" s="139">
        <v>2016</v>
      </c>
      <c r="G899" s="139" t="s">
        <v>688</v>
      </c>
      <c r="H899" s="139">
        <v>35.253793713833502</v>
      </c>
      <c r="I899" s="139">
        <v>41.129425999472417</v>
      </c>
      <c r="J899" s="33" t="s">
        <v>635</v>
      </c>
      <c r="K899" s="33" t="s">
        <v>187</v>
      </c>
    </row>
    <row r="900" spans="1:11" ht="15.75" customHeight="1">
      <c r="A900" s="139" t="s">
        <v>220</v>
      </c>
      <c r="B900" s="139" t="s">
        <v>694</v>
      </c>
      <c r="C900" s="139" t="s">
        <v>701</v>
      </c>
      <c r="D900" s="139" t="s">
        <v>703</v>
      </c>
      <c r="E900" s="139" t="s">
        <v>187</v>
      </c>
      <c r="F900" s="139">
        <v>2016</v>
      </c>
      <c r="G900" s="139" t="s">
        <v>688</v>
      </c>
      <c r="H900" s="139">
        <v>28.3415255565337</v>
      </c>
      <c r="I900" s="139">
        <v>33.065113149289317</v>
      </c>
      <c r="J900" s="33" t="s">
        <v>635</v>
      </c>
      <c r="K900" s="33" t="s">
        <v>187</v>
      </c>
    </row>
    <row r="901" spans="1:11" ht="15.75" customHeight="1">
      <c r="A901" s="139" t="s">
        <v>220</v>
      </c>
      <c r="B901" s="139" t="s">
        <v>694</v>
      </c>
      <c r="C901" s="139" t="s">
        <v>701</v>
      </c>
      <c r="D901" s="139" t="s">
        <v>704</v>
      </c>
      <c r="E901" s="139" t="s">
        <v>187</v>
      </c>
      <c r="F901" s="139">
        <v>2016</v>
      </c>
      <c r="G901" s="139" t="s">
        <v>688</v>
      </c>
      <c r="H901" s="139">
        <v>145.15472422033099</v>
      </c>
      <c r="I901" s="139">
        <v>169.3471782570528</v>
      </c>
      <c r="J901" s="33" t="s">
        <v>635</v>
      </c>
      <c r="K901" s="33" t="s">
        <v>187</v>
      </c>
    </row>
    <row r="902" spans="1:11" ht="15.75" customHeight="1">
      <c r="A902" s="139" t="s">
        <v>220</v>
      </c>
      <c r="B902" s="139" t="s">
        <v>694</v>
      </c>
      <c r="C902" s="139" t="s">
        <v>701</v>
      </c>
      <c r="D902" s="139" t="s">
        <v>705</v>
      </c>
      <c r="E902" s="139" t="s">
        <v>187</v>
      </c>
      <c r="F902" s="139">
        <v>2016</v>
      </c>
      <c r="G902" s="139" t="s">
        <v>688</v>
      </c>
      <c r="H902" s="139">
        <v>0.48081391190303202</v>
      </c>
      <c r="I902" s="139">
        <v>0.56094956388687067</v>
      </c>
      <c r="J902" s="33" t="s">
        <v>635</v>
      </c>
      <c r="K902" s="33" t="s">
        <v>187</v>
      </c>
    </row>
    <row r="903" spans="1:11" ht="15.75" customHeight="1">
      <c r="A903" s="139" t="s">
        <v>220</v>
      </c>
      <c r="B903" s="139" t="s">
        <v>694</v>
      </c>
      <c r="C903" s="139" t="s">
        <v>701</v>
      </c>
      <c r="D903" s="139" t="s">
        <v>702</v>
      </c>
      <c r="E903" s="139" t="s">
        <v>187</v>
      </c>
      <c r="F903" s="139">
        <v>2017</v>
      </c>
      <c r="G903" s="139" t="s">
        <v>688</v>
      </c>
      <c r="H903" s="139">
        <v>35.9158950275853</v>
      </c>
      <c r="I903" s="139">
        <v>41.901877532182851</v>
      </c>
      <c r="J903" s="33" t="s">
        <v>635</v>
      </c>
      <c r="K903" s="33" t="s">
        <v>187</v>
      </c>
    </row>
    <row r="904" spans="1:11" ht="15.75" customHeight="1">
      <c r="A904" s="139" t="s">
        <v>220</v>
      </c>
      <c r="B904" s="139" t="s">
        <v>694</v>
      </c>
      <c r="C904" s="139" t="s">
        <v>701</v>
      </c>
      <c r="D904" s="139" t="s">
        <v>703</v>
      </c>
      <c r="E904" s="139" t="s">
        <v>187</v>
      </c>
      <c r="F904" s="139">
        <v>2017</v>
      </c>
      <c r="G904" s="139" t="s">
        <v>688</v>
      </c>
      <c r="H904" s="139">
        <v>28.2073142818933</v>
      </c>
      <c r="I904" s="139">
        <v>32.908533328875521</v>
      </c>
      <c r="J904" s="33" t="s">
        <v>635</v>
      </c>
      <c r="K904" s="33" t="s">
        <v>187</v>
      </c>
    </row>
    <row r="905" spans="1:11" ht="15.75" customHeight="1">
      <c r="A905" s="139" t="s">
        <v>220</v>
      </c>
      <c r="B905" s="139" t="s">
        <v>694</v>
      </c>
      <c r="C905" s="139" t="s">
        <v>701</v>
      </c>
      <c r="D905" s="139" t="s">
        <v>704</v>
      </c>
      <c r="E905" s="139" t="s">
        <v>187</v>
      </c>
      <c r="F905" s="139">
        <v>2017</v>
      </c>
      <c r="G905" s="139" t="s">
        <v>688</v>
      </c>
      <c r="H905" s="139">
        <v>148.54120238026499</v>
      </c>
      <c r="I905" s="139">
        <v>173.2980694436425</v>
      </c>
      <c r="J905" s="33" t="s">
        <v>635</v>
      </c>
      <c r="K905" s="33" t="s">
        <v>187</v>
      </c>
    </row>
    <row r="906" spans="1:11" ht="15.75" customHeight="1">
      <c r="A906" s="139" t="s">
        <v>220</v>
      </c>
      <c r="B906" s="139" t="s">
        <v>694</v>
      </c>
      <c r="C906" s="139" t="s">
        <v>701</v>
      </c>
      <c r="D906" s="139" t="s">
        <v>705</v>
      </c>
      <c r="E906" s="139" t="s">
        <v>187</v>
      </c>
      <c r="F906" s="139">
        <v>2017</v>
      </c>
      <c r="G906" s="139" t="s">
        <v>688</v>
      </c>
      <c r="H906" s="139">
        <v>0.483207785334967</v>
      </c>
      <c r="I906" s="139">
        <v>0.56374241622412824</v>
      </c>
      <c r="J906" s="33" t="s">
        <v>635</v>
      </c>
      <c r="K906" s="33" t="s">
        <v>187</v>
      </c>
    </row>
    <row r="907" spans="1:11" ht="15.75" customHeight="1">
      <c r="A907" s="139" t="s">
        <v>220</v>
      </c>
      <c r="B907" s="139" t="s">
        <v>694</v>
      </c>
      <c r="C907" s="139" t="s">
        <v>701</v>
      </c>
      <c r="D907" s="139" t="s">
        <v>702</v>
      </c>
      <c r="E907" s="139" t="s">
        <v>187</v>
      </c>
      <c r="F907" s="139">
        <v>2018</v>
      </c>
      <c r="G907" s="139" t="s">
        <v>688</v>
      </c>
      <c r="H907" s="139">
        <v>36.577996341336998</v>
      </c>
      <c r="I907" s="139">
        <v>42.674329064893158</v>
      </c>
      <c r="J907" s="33" t="s">
        <v>635</v>
      </c>
      <c r="K907" s="33" t="s">
        <v>187</v>
      </c>
    </row>
    <row r="908" spans="1:11" ht="15.75" customHeight="1">
      <c r="A908" s="139" t="s">
        <v>220</v>
      </c>
      <c r="B908" s="139" t="s">
        <v>694</v>
      </c>
      <c r="C908" s="139" t="s">
        <v>701</v>
      </c>
      <c r="D908" s="139" t="s">
        <v>703</v>
      </c>
      <c r="E908" s="139" t="s">
        <v>187</v>
      </c>
      <c r="F908" s="139">
        <v>2018</v>
      </c>
      <c r="G908" s="139" t="s">
        <v>688</v>
      </c>
      <c r="H908" s="139">
        <v>28.073103007253</v>
      </c>
      <c r="I908" s="139">
        <v>32.751953508461838</v>
      </c>
      <c r="J908" s="33" t="s">
        <v>635</v>
      </c>
      <c r="K908" s="33" t="s">
        <v>187</v>
      </c>
    </row>
    <row r="909" spans="1:11" ht="15.75" customHeight="1">
      <c r="A909" s="139" t="s">
        <v>220</v>
      </c>
      <c r="B909" s="139" t="s">
        <v>694</v>
      </c>
      <c r="C909" s="139" t="s">
        <v>701</v>
      </c>
      <c r="D909" s="139" t="s">
        <v>704</v>
      </c>
      <c r="E909" s="139" t="s">
        <v>187</v>
      </c>
      <c r="F909" s="139">
        <v>2018</v>
      </c>
      <c r="G909" s="139" t="s">
        <v>688</v>
      </c>
      <c r="H909" s="139">
        <v>151.927680540198</v>
      </c>
      <c r="I909" s="139">
        <v>177.24896063023101</v>
      </c>
      <c r="J909" s="33" t="s">
        <v>635</v>
      </c>
      <c r="K909" s="33" t="s">
        <v>187</v>
      </c>
    </row>
    <row r="910" spans="1:11" ht="15.75" customHeight="1">
      <c r="A910" s="139" t="s">
        <v>220</v>
      </c>
      <c r="B910" s="139" t="s">
        <v>694</v>
      </c>
      <c r="C910" s="139" t="s">
        <v>701</v>
      </c>
      <c r="D910" s="139" t="s">
        <v>705</v>
      </c>
      <c r="E910" s="139" t="s">
        <v>187</v>
      </c>
      <c r="F910" s="139">
        <v>2018</v>
      </c>
      <c r="G910" s="139" t="s">
        <v>688</v>
      </c>
      <c r="H910" s="139">
        <v>0.48560165876690198</v>
      </c>
      <c r="I910" s="139">
        <v>0.5665352685613857</v>
      </c>
      <c r="J910" s="33" t="s">
        <v>635</v>
      </c>
      <c r="K910" s="33" t="s">
        <v>187</v>
      </c>
    </row>
    <row r="911" spans="1:11" ht="15.75" customHeight="1">
      <c r="A911" s="139" t="s">
        <v>220</v>
      </c>
      <c r="B911" s="139" t="s">
        <v>694</v>
      </c>
      <c r="C911" s="139" t="s">
        <v>701</v>
      </c>
      <c r="D911" s="139" t="s">
        <v>702</v>
      </c>
      <c r="E911" s="139" t="s">
        <v>187</v>
      </c>
      <c r="F911" s="139">
        <v>2019</v>
      </c>
      <c r="G911" s="139" t="s">
        <v>688</v>
      </c>
      <c r="H911" s="139">
        <v>37.240097655088697</v>
      </c>
      <c r="I911" s="139">
        <v>43.446780597603492</v>
      </c>
      <c r="J911" s="33" t="s">
        <v>635</v>
      </c>
      <c r="K911" s="33" t="s">
        <v>187</v>
      </c>
    </row>
    <row r="912" spans="1:11" ht="15.75" customHeight="1">
      <c r="A912" s="139" t="s">
        <v>220</v>
      </c>
      <c r="B912" s="139" t="s">
        <v>694</v>
      </c>
      <c r="C912" s="139" t="s">
        <v>701</v>
      </c>
      <c r="D912" s="139" t="s">
        <v>703</v>
      </c>
      <c r="E912" s="139" t="s">
        <v>187</v>
      </c>
      <c r="F912" s="139">
        <v>2019</v>
      </c>
      <c r="G912" s="139" t="s">
        <v>688</v>
      </c>
      <c r="H912" s="139">
        <v>27.9388917326126</v>
      </c>
      <c r="I912" s="139">
        <v>32.595373688048028</v>
      </c>
      <c r="J912" s="33" t="s">
        <v>635</v>
      </c>
      <c r="K912" s="33" t="s">
        <v>187</v>
      </c>
    </row>
    <row r="913" spans="1:11" ht="15.75" customHeight="1">
      <c r="A913" s="139" t="s">
        <v>220</v>
      </c>
      <c r="B913" s="139" t="s">
        <v>694</v>
      </c>
      <c r="C913" s="139" t="s">
        <v>701</v>
      </c>
      <c r="D913" s="139" t="s">
        <v>704</v>
      </c>
      <c r="E913" s="139" t="s">
        <v>187</v>
      </c>
      <c r="F913" s="139">
        <v>2019</v>
      </c>
      <c r="G913" s="139" t="s">
        <v>688</v>
      </c>
      <c r="H913" s="139">
        <v>155.314158700132</v>
      </c>
      <c r="I913" s="139">
        <v>181.19985181682071</v>
      </c>
      <c r="J913" s="33" t="s">
        <v>635</v>
      </c>
      <c r="K913" s="33" t="s">
        <v>187</v>
      </c>
    </row>
    <row r="914" spans="1:11" ht="15.75" customHeight="1">
      <c r="A914" s="139" t="s">
        <v>220</v>
      </c>
      <c r="B914" s="139" t="s">
        <v>694</v>
      </c>
      <c r="C914" s="139" t="s">
        <v>701</v>
      </c>
      <c r="D914" s="139" t="s">
        <v>705</v>
      </c>
      <c r="E914" s="139" t="s">
        <v>187</v>
      </c>
      <c r="F914" s="139">
        <v>2019</v>
      </c>
      <c r="G914" s="139" t="s">
        <v>688</v>
      </c>
      <c r="H914" s="139">
        <v>0.48799553219883601</v>
      </c>
      <c r="I914" s="139">
        <v>0.56932812089864204</v>
      </c>
      <c r="J914" s="33" t="s">
        <v>635</v>
      </c>
      <c r="K914" s="33" t="s">
        <v>187</v>
      </c>
    </row>
    <row r="915" spans="1:11" ht="15.75" customHeight="1">
      <c r="A915" s="139" t="s">
        <v>220</v>
      </c>
      <c r="B915" s="139" t="s">
        <v>694</v>
      </c>
      <c r="C915" s="139" t="s">
        <v>701</v>
      </c>
      <c r="D915" s="139" t="s">
        <v>702</v>
      </c>
      <c r="E915" s="139" t="s">
        <v>187</v>
      </c>
      <c r="F915" s="139">
        <v>2020</v>
      </c>
      <c r="G915" s="139" t="s">
        <v>688</v>
      </c>
      <c r="H915" s="139">
        <v>37.902198968840402</v>
      </c>
      <c r="I915" s="139">
        <v>44.219232130313813</v>
      </c>
      <c r="J915" s="33" t="s">
        <v>635</v>
      </c>
      <c r="K915" s="33" t="s">
        <v>187</v>
      </c>
    </row>
    <row r="916" spans="1:11" ht="15.75" customHeight="1">
      <c r="A916" s="139" t="s">
        <v>220</v>
      </c>
      <c r="B916" s="139" t="s">
        <v>694</v>
      </c>
      <c r="C916" s="139" t="s">
        <v>701</v>
      </c>
      <c r="D916" s="139" t="s">
        <v>703</v>
      </c>
      <c r="E916" s="139" t="s">
        <v>187</v>
      </c>
      <c r="F916" s="139">
        <v>2020</v>
      </c>
      <c r="G916" s="139" t="s">
        <v>688</v>
      </c>
      <c r="H916" s="139">
        <v>27.8046804579722</v>
      </c>
      <c r="I916" s="139">
        <v>32.438793867634239</v>
      </c>
      <c r="J916" s="33" t="s">
        <v>635</v>
      </c>
      <c r="K916" s="33" t="s">
        <v>187</v>
      </c>
    </row>
    <row r="917" spans="1:11" ht="15.75" customHeight="1">
      <c r="A917" s="139" t="s">
        <v>220</v>
      </c>
      <c r="B917" s="139" t="s">
        <v>694</v>
      </c>
      <c r="C917" s="139" t="s">
        <v>701</v>
      </c>
      <c r="D917" s="139" t="s">
        <v>704</v>
      </c>
      <c r="E917" s="139" t="s">
        <v>187</v>
      </c>
      <c r="F917" s="139">
        <v>2020</v>
      </c>
      <c r="G917" s="139" t="s">
        <v>688</v>
      </c>
      <c r="H917" s="139">
        <v>158.700636860066</v>
      </c>
      <c r="I917" s="139">
        <v>185.15074300341041</v>
      </c>
      <c r="J917" s="33" t="s">
        <v>635</v>
      </c>
      <c r="K917" s="33" t="s">
        <v>187</v>
      </c>
    </row>
    <row r="918" spans="1:11" ht="15.75" customHeight="1">
      <c r="A918" s="139" t="s">
        <v>220</v>
      </c>
      <c r="B918" s="139" t="s">
        <v>694</v>
      </c>
      <c r="C918" s="139" t="s">
        <v>701</v>
      </c>
      <c r="D918" s="139" t="s">
        <v>705</v>
      </c>
      <c r="E918" s="139" t="s">
        <v>187</v>
      </c>
      <c r="F918" s="139">
        <v>2020</v>
      </c>
      <c r="G918" s="139" t="s">
        <v>688</v>
      </c>
      <c r="H918" s="139">
        <v>0.49038940563077099</v>
      </c>
      <c r="I918" s="139">
        <v>0.5721209732358995</v>
      </c>
      <c r="J918" s="33" t="s">
        <v>635</v>
      </c>
      <c r="K918" s="33" t="s">
        <v>187</v>
      </c>
    </row>
    <row r="919" spans="1:11" ht="15.75" customHeight="1">
      <c r="A919" s="139" t="s">
        <v>220</v>
      </c>
      <c r="B919" s="139" t="s">
        <v>694</v>
      </c>
      <c r="C919" s="139" t="s">
        <v>701</v>
      </c>
      <c r="D919" s="139" t="s">
        <v>702</v>
      </c>
      <c r="E919" s="139" t="s">
        <v>187</v>
      </c>
      <c r="F919" s="139">
        <v>2021</v>
      </c>
      <c r="G919" s="139" t="s">
        <v>688</v>
      </c>
      <c r="H919" s="139">
        <v>38.468270771621803</v>
      </c>
      <c r="I919" s="139">
        <v>44.879649233558773</v>
      </c>
      <c r="J919" s="33" t="s">
        <v>635</v>
      </c>
      <c r="K919" s="33" t="s">
        <v>187</v>
      </c>
    </row>
    <row r="920" spans="1:11" ht="15.75" customHeight="1">
      <c r="A920" s="139" t="s">
        <v>220</v>
      </c>
      <c r="B920" s="139" t="s">
        <v>694</v>
      </c>
      <c r="C920" s="139" t="s">
        <v>701</v>
      </c>
      <c r="D920" s="139" t="s">
        <v>703</v>
      </c>
      <c r="E920" s="139" t="s">
        <v>187</v>
      </c>
      <c r="F920" s="139">
        <v>2021</v>
      </c>
      <c r="G920" s="139" t="s">
        <v>688</v>
      </c>
      <c r="H920" s="139">
        <v>27.988008021431298</v>
      </c>
      <c r="I920" s="139">
        <v>32.652676025003181</v>
      </c>
      <c r="J920" s="33" t="s">
        <v>635</v>
      </c>
      <c r="K920" s="33" t="s">
        <v>187</v>
      </c>
    </row>
    <row r="921" spans="1:11" ht="15.75" customHeight="1">
      <c r="A921" s="139" t="s">
        <v>220</v>
      </c>
      <c r="B921" s="139" t="s">
        <v>694</v>
      </c>
      <c r="C921" s="139" t="s">
        <v>701</v>
      </c>
      <c r="D921" s="139" t="s">
        <v>704</v>
      </c>
      <c r="E921" s="139" t="s">
        <v>187</v>
      </c>
      <c r="F921" s="139">
        <v>2021</v>
      </c>
      <c r="G921" s="139" t="s">
        <v>688</v>
      </c>
      <c r="H921" s="139">
        <v>159.82087664966599</v>
      </c>
      <c r="I921" s="139">
        <v>186.45768942461029</v>
      </c>
      <c r="J921" s="33" t="s">
        <v>635</v>
      </c>
      <c r="K921" s="33" t="s">
        <v>187</v>
      </c>
    </row>
    <row r="922" spans="1:11" ht="15.75" customHeight="1">
      <c r="A922" s="139" t="s">
        <v>220</v>
      </c>
      <c r="B922" s="139" t="s">
        <v>694</v>
      </c>
      <c r="C922" s="139" t="s">
        <v>701</v>
      </c>
      <c r="D922" s="139" t="s">
        <v>705</v>
      </c>
      <c r="E922" s="139" t="s">
        <v>187</v>
      </c>
      <c r="F922" s="139">
        <v>2021</v>
      </c>
      <c r="G922" s="139" t="s">
        <v>688</v>
      </c>
      <c r="H922" s="139">
        <v>0.48630282725051499</v>
      </c>
      <c r="I922" s="139">
        <v>0.56735329845893423</v>
      </c>
      <c r="J922" s="33" t="s">
        <v>635</v>
      </c>
      <c r="K922" s="33" t="s">
        <v>187</v>
      </c>
    </row>
    <row r="923" spans="1:11" ht="15.75" customHeight="1">
      <c r="A923" s="139" t="s">
        <v>220</v>
      </c>
      <c r="B923" s="139" t="s">
        <v>694</v>
      </c>
      <c r="C923" s="139" t="s">
        <v>701</v>
      </c>
      <c r="D923" s="139" t="s">
        <v>702</v>
      </c>
      <c r="E923" s="139" t="s">
        <v>187</v>
      </c>
      <c r="F923" s="139">
        <v>2022</v>
      </c>
      <c r="G923" s="139" t="s">
        <v>688</v>
      </c>
      <c r="H923" s="139">
        <v>39.034342574403198</v>
      </c>
      <c r="I923" s="139">
        <v>45.540066336803733</v>
      </c>
      <c r="J923" s="33" t="s">
        <v>635</v>
      </c>
      <c r="K923" s="33" t="s">
        <v>187</v>
      </c>
    </row>
    <row r="924" spans="1:11" ht="15.75" customHeight="1">
      <c r="A924" s="139" t="s">
        <v>220</v>
      </c>
      <c r="B924" s="139" t="s">
        <v>694</v>
      </c>
      <c r="C924" s="139" t="s">
        <v>701</v>
      </c>
      <c r="D924" s="139" t="s">
        <v>703</v>
      </c>
      <c r="E924" s="139" t="s">
        <v>187</v>
      </c>
      <c r="F924" s="139">
        <v>2022</v>
      </c>
      <c r="G924" s="139" t="s">
        <v>688</v>
      </c>
      <c r="H924" s="139">
        <v>28.1713355848905</v>
      </c>
      <c r="I924" s="139">
        <v>32.866558182372252</v>
      </c>
      <c r="J924" s="33" t="s">
        <v>635</v>
      </c>
      <c r="K924" s="33" t="s">
        <v>187</v>
      </c>
    </row>
    <row r="925" spans="1:11" ht="15.75" customHeight="1">
      <c r="A925" s="139" t="s">
        <v>220</v>
      </c>
      <c r="B925" s="139" t="s">
        <v>694</v>
      </c>
      <c r="C925" s="139" t="s">
        <v>701</v>
      </c>
      <c r="D925" s="139" t="s">
        <v>704</v>
      </c>
      <c r="E925" s="139" t="s">
        <v>187</v>
      </c>
      <c r="F925" s="139">
        <v>2022</v>
      </c>
      <c r="G925" s="139" t="s">
        <v>688</v>
      </c>
      <c r="H925" s="139">
        <v>160.94111643926701</v>
      </c>
      <c r="I925" s="139">
        <v>187.76463584581151</v>
      </c>
      <c r="J925" s="33" t="s">
        <v>635</v>
      </c>
      <c r="K925" s="33" t="s">
        <v>187</v>
      </c>
    </row>
    <row r="926" spans="1:11" ht="15.75" customHeight="1">
      <c r="A926" s="139" t="s">
        <v>220</v>
      </c>
      <c r="B926" s="139" t="s">
        <v>694</v>
      </c>
      <c r="C926" s="139" t="s">
        <v>701</v>
      </c>
      <c r="D926" s="139" t="s">
        <v>705</v>
      </c>
      <c r="E926" s="139" t="s">
        <v>187</v>
      </c>
      <c r="F926" s="139">
        <v>2022</v>
      </c>
      <c r="G926" s="139" t="s">
        <v>688</v>
      </c>
      <c r="H926" s="139">
        <v>0.48221624887025799</v>
      </c>
      <c r="I926" s="139">
        <v>0.56258562368196774</v>
      </c>
      <c r="J926" s="33" t="s">
        <v>635</v>
      </c>
      <c r="K926" s="33" t="s">
        <v>187</v>
      </c>
    </row>
    <row r="927" spans="1:11" ht="15.75" customHeight="1">
      <c r="A927" s="139" t="s">
        <v>220</v>
      </c>
      <c r="B927" s="139" t="s">
        <v>694</v>
      </c>
      <c r="C927" s="139" t="s">
        <v>701</v>
      </c>
      <c r="D927" s="139" t="s">
        <v>702</v>
      </c>
      <c r="E927" s="139" t="s">
        <v>187</v>
      </c>
      <c r="F927" s="139">
        <v>2023</v>
      </c>
      <c r="G927" s="139" t="s">
        <v>688</v>
      </c>
      <c r="H927" s="139">
        <v>39.600414377184599</v>
      </c>
      <c r="I927" s="139">
        <v>46.2004834400487</v>
      </c>
      <c r="J927" s="33" t="s">
        <v>635</v>
      </c>
      <c r="K927" s="33" t="s">
        <v>187</v>
      </c>
    </row>
    <row r="928" spans="1:11" ht="15.75" customHeight="1">
      <c r="A928" s="139" t="s">
        <v>220</v>
      </c>
      <c r="B928" s="139" t="s">
        <v>694</v>
      </c>
      <c r="C928" s="139" t="s">
        <v>701</v>
      </c>
      <c r="D928" s="139" t="s">
        <v>703</v>
      </c>
      <c r="E928" s="139" t="s">
        <v>187</v>
      </c>
      <c r="F928" s="139">
        <v>2023</v>
      </c>
      <c r="G928" s="139" t="s">
        <v>688</v>
      </c>
      <c r="H928" s="139">
        <v>28.354663148349601</v>
      </c>
      <c r="I928" s="139">
        <v>33.080440339741202</v>
      </c>
      <c r="J928" s="33" t="s">
        <v>635</v>
      </c>
      <c r="K928" s="33" t="s">
        <v>187</v>
      </c>
    </row>
    <row r="929" spans="1:11" ht="15.75" customHeight="1">
      <c r="A929" s="139" t="s">
        <v>220</v>
      </c>
      <c r="B929" s="139" t="s">
        <v>694</v>
      </c>
      <c r="C929" s="139" t="s">
        <v>701</v>
      </c>
      <c r="D929" s="139" t="s">
        <v>704</v>
      </c>
      <c r="E929" s="139" t="s">
        <v>187</v>
      </c>
      <c r="F929" s="139">
        <v>2023</v>
      </c>
      <c r="G929" s="139" t="s">
        <v>688</v>
      </c>
      <c r="H929" s="139">
        <v>162.061356228867</v>
      </c>
      <c r="I929" s="139">
        <v>189.07158226701151</v>
      </c>
      <c r="J929" s="33" t="s">
        <v>635</v>
      </c>
      <c r="K929" s="33" t="s">
        <v>187</v>
      </c>
    </row>
    <row r="930" spans="1:11" ht="15.75" customHeight="1">
      <c r="A930" s="139" t="s">
        <v>220</v>
      </c>
      <c r="B930" s="139" t="s">
        <v>694</v>
      </c>
      <c r="C930" s="139" t="s">
        <v>701</v>
      </c>
      <c r="D930" s="139" t="s">
        <v>705</v>
      </c>
      <c r="E930" s="139" t="s">
        <v>187</v>
      </c>
      <c r="F930" s="139">
        <v>2023</v>
      </c>
      <c r="G930" s="139" t="s">
        <v>688</v>
      </c>
      <c r="H930" s="139">
        <v>0.47812967049000199</v>
      </c>
      <c r="I930" s="139">
        <v>0.55781794890500236</v>
      </c>
      <c r="J930" s="33" t="s">
        <v>635</v>
      </c>
      <c r="K930" s="33" t="s">
        <v>187</v>
      </c>
    </row>
    <row r="931" spans="1:11" ht="15.75" customHeight="1">
      <c r="A931" s="139" t="s">
        <v>220</v>
      </c>
      <c r="B931" s="139" t="s">
        <v>694</v>
      </c>
      <c r="C931" s="139" t="s">
        <v>701</v>
      </c>
      <c r="D931" s="139" t="s">
        <v>702</v>
      </c>
      <c r="E931" s="139" t="s">
        <v>187</v>
      </c>
      <c r="F931" s="139">
        <v>2024</v>
      </c>
      <c r="G931" s="139" t="s">
        <v>688</v>
      </c>
      <c r="H931" s="139">
        <v>40.166486179966</v>
      </c>
      <c r="I931" s="139">
        <v>46.860900543293667</v>
      </c>
      <c r="J931" s="33" t="s">
        <v>635</v>
      </c>
      <c r="K931" s="33" t="s">
        <v>187</v>
      </c>
    </row>
    <row r="932" spans="1:11" ht="15.75" customHeight="1">
      <c r="A932" s="139" t="s">
        <v>220</v>
      </c>
      <c r="B932" s="139" t="s">
        <v>694</v>
      </c>
      <c r="C932" s="139" t="s">
        <v>701</v>
      </c>
      <c r="D932" s="139" t="s">
        <v>703</v>
      </c>
      <c r="E932" s="139" t="s">
        <v>187</v>
      </c>
      <c r="F932" s="139">
        <v>2024</v>
      </c>
      <c r="G932" s="139" t="s">
        <v>688</v>
      </c>
      <c r="H932" s="139">
        <v>28.537990711808799</v>
      </c>
      <c r="I932" s="139">
        <v>33.294322497110272</v>
      </c>
      <c r="J932" s="33" t="s">
        <v>635</v>
      </c>
      <c r="K932" s="33" t="s">
        <v>187</v>
      </c>
    </row>
    <row r="933" spans="1:11" ht="15.75" customHeight="1">
      <c r="A933" s="139" t="s">
        <v>220</v>
      </c>
      <c r="B933" s="139" t="s">
        <v>694</v>
      </c>
      <c r="C933" s="139" t="s">
        <v>701</v>
      </c>
      <c r="D933" s="139" t="s">
        <v>704</v>
      </c>
      <c r="E933" s="139" t="s">
        <v>187</v>
      </c>
      <c r="F933" s="139">
        <v>2024</v>
      </c>
      <c r="G933" s="139" t="s">
        <v>688</v>
      </c>
      <c r="H933" s="139">
        <v>163.18159601846801</v>
      </c>
      <c r="I933" s="139">
        <v>190.3785286882127</v>
      </c>
      <c r="J933" s="33" t="s">
        <v>635</v>
      </c>
      <c r="K933" s="33" t="s">
        <v>187</v>
      </c>
    </row>
    <row r="934" spans="1:11" ht="15.75" customHeight="1">
      <c r="A934" s="139" t="s">
        <v>220</v>
      </c>
      <c r="B934" s="139" t="s">
        <v>694</v>
      </c>
      <c r="C934" s="139" t="s">
        <v>701</v>
      </c>
      <c r="D934" s="139" t="s">
        <v>705</v>
      </c>
      <c r="E934" s="139" t="s">
        <v>187</v>
      </c>
      <c r="F934" s="139">
        <v>2024</v>
      </c>
      <c r="G934" s="139" t="s">
        <v>688</v>
      </c>
      <c r="H934" s="139">
        <v>0.47404309210974499</v>
      </c>
      <c r="I934" s="139">
        <v>0.55305027412803587</v>
      </c>
      <c r="J934" s="33" t="s">
        <v>635</v>
      </c>
      <c r="K934" s="33" t="s">
        <v>187</v>
      </c>
    </row>
    <row r="935" spans="1:11" ht="15.75" customHeight="1">
      <c r="A935" s="139" t="s">
        <v>220</v>
      </c>
      <c r="B935" s="139" t="s">
        <v>694</v>
      </c>
      <c r="C935" s="139" t="s">
        <v>701</v>
      </c>
      <c r="D935" s="139" t="s">
        <v>702</v>
      </c>
      <c r="E935" s="139" t="s">
        <v>187</v>
      </c>
      <c r="F935" s="139">
        <v>2025</v>
      </c>
      <c r="G935" s="139" t="s">
        <v>688</v>
      </c>
      <c r="H935" s="139">
        <v>40.732557982747402</v>
      </c>
      <c r="I935" s="139">
        <v>47.521317646538641</v>
      </c>
      <c r="J935" s="33" t="s">
        <v>635</v>
      </c>
      <c r="K935" s="33" t="s">
        <v>187</v>
      </c>
    </row>
    <row r="936" spans="1:11" ht="15.75" customHeight="1">
      <c r="A936" s="139" t="s">
        <v>220</v>
      </c>
      <c r="B936" s="139" t="s">
        <v>694</v>
      </c>
      <c r="C936" s="139" t="s">
        <v>701</v>
      </c>
      <c r="D936" s="139" t="s">
        <v>703</v>
      </c>
      <c r="E936" s="139" t="s">
        <v>187</v>
      </c>
      <c r="F936" s="139">
        <v>2025</v>
      </c>
      <c r="G936" s="139" t="s">
        <v>688</v>
      </c>
      <c r="H936" s="139">
        <v>28.721318275267901</v>
      </c>
      <c r="I936" s="139">
        <v>33.508204654479222</v>
      </c>
      <c r="J936" s="33" t="s">
        <v>635</v>
      </c>
      <c r="K936" s="33" t="s">
        <v>187</v>
      </c>
    </row>
    <row r="937" spans="1:11" ht="15.75" customHeight="1">
      <c r="A937" s="139" t="s">
        <v>220</v>
      </c>
      <c r="B937" s="139" t="s">
        <v>694</v>
      </c>
      <c r="C937" s="139" t="s">
        <v>701</v>
      </c>
      <c r="D937" s="139" t="s">
        <v>704</v>
      </c>
      <c r="E937" s="139" t="s">
        <v>187</v>
      </c>
      <c r="F937" s="139">
        <v>2025</v>
      </c>
      <c r="G937" s="139" t="s">
        <v>688</v>
      </c>
      <c r="H937" s="139">
        <v>164.30183580806801</v>
      </c>
      <c r="I937" s="139">
        <v>191.68547510941269</v>
      </c>
      <c r="J937" s="33" t="s">
        <v>635</v>
      </c>
      <c r="K937" s="33" t="s">
        <v>187</v>
      </c>
    </row>
    <row r="938" spans="1:11" ht="15.75" customHeight="1">
      <c r="A938" s="139" t="s">
        <v>220</v>
      </c>
      <c r="B938" s="139" t="s">
        <v>694</v>
      </c>
      <c r="C938" s="139" t="s">
        <v>701</v>
      </c>
      <c r="D938" s="139" t="s">
        <v>705</v>
      </c>
      <c r="E938" s="139" t="s">
        <v>187</v>
      </c>
      <c r="F938" s="139">
        <v>2025</v>
      </c>
      <c r="G938" s="139" t="s">
        <v>688</v>
      </c>
      <c r="H938" s="139">
        <v>0.46995651372948899</v>
      </c>
      <c r="I938" s="139">
        <v>0.54828259935107049</v>
      </c>
      <c r="J938" s="33" t="s">
        <v>635</v>
      </c>
      <c r="K938" s="33" t="s">
        <v>187</v>
      </c>
    </row>
    <row r="939" spans="1:11" ht="15.75" customHeight="1">
      <c r="A939" s="139" t="s">
        <v>220</v>
      </c>
      <c r="B939" s="139" t="s">
        <v>694</v>
      </c>
      <c r="C939" s="139" t="s">
        <v>701</v>
      </c>
      <c r="D939" s="139" t="s">
        <v>702</v>
      </c>
      <c r="E939" s="139" t="s">
        <v>187</v>
      </c>
      <c r="F939" s="139">
        <v>2026</v>
      </c>
      <c r="G939" s="139" t="s">
        <v>688</v>
      </c>
      <c r="H939" s="139">
        <v>41.175570697967601</v>
      </c>
      <c r="I939" s="139">
        <v>48.038165814295539</v>
      </c>
      <c r="J939" s="33" t="s">
        <v>635</v>
      </c>
      <c r="K939" s="33" t="s">
        <v>187</v>
      </c>
    </row>
    <row r="940" spans="1:11" ht="15.75" customHeight="1">
      <c r="A940" s="139" t="s">
        <v>220</v>
      </c>
      <c r="B940" s="139" t="s">
        <v>694</v>
      </c>
      <c r="C940" s="139" t="s">
        <v>701</v>
      </c>
      <c r="D940" s="139" t="s">
        <v>703</v>
      </c>
      <c r="E940" s="139" t="s">
        <v>187</v>
      </c>
      <c r="F940" s="139">
        <v>2026</v>
      </c>
      <c r="G940" s="139" t="s">
        <v>688</v>
      </c>
      <c r="H940" s="139">
        <v>28.9861247558201</v>
      </c>
      <c r="I940" s="139">
        <v>33.817145548456793</v>
      </c>
      <c r="J940" s="33" t="s">
        <v>635</v>
      </c>
      <c r="K940" s="33" t="s">
        <v>187</v>
      </c>
    </row>
    <row r="941" spans="1:11" ht="15.75" customHeight="1">
      <c r="A941" s="139" t="s">
        <v>220</v>
      </c>
      <c r="B941" s="139" t="s">
        <v>694</v>
      </c>
      <c r="C941" s="139" t="s">
        <v>701</v>
      </c>
      <c r="D941" s="139" t="s">
        <v>704</v>
      </c>
      <c r="E941" s="139" t="s">
        <v>187</v>
      </c>
      <c r="F941" s="139">
        <v>2026</v>
      </c>
      <c r="G941" s="139" t="s">
        <v>688</v>
      </c>
      <c r="H941" s="139">
        <v>164.48854243966801</v>
      </c>
      <c r="I941" s="139">
        <v>191.90329951294601</v>
      </c>
      <c r="J941" s="33" t="s">
        <v>635</v>
      </c>
      <c r="K941" s="33" t="s">
        <v>187</v>
      </c>
    </row>
    <row r="942" spans="1:11" ht="15.75" customHeight="1">
      <c r="A942" s="139" t="s">
        <v>220</v>
      </c>
      <c r="B942" s="139" t="s">
        <v>694</v>
      </c>
      <c r="C942" s="139" t="s">
        <v>701</v>
      </c>
      <c r="D942" s="139" t="s">
        <v>705</v>
      </c>
      <c r="E942" s="139" t="s">
        <v>187</v>
      </c>
      <c r="F942" s="139">
        <v>2026</v>
      </c>
      <c r="G942" s="139" t="s">
        <v>688</v>
      </c>
      <c r="H942" s="139">
        <v>0.46586993534923299</v>
      </c>
      <c r="I942" s="139">
        <v>0.54351492457410522</v>
      </c>
      <c r="J942" s="33" t="s">
        <v>635</v>
      </c>
      <c r="K942" s="33" t="s">
        <v>187</v>
      </c>
    </row>
    <row r="943" spans="1:11" ht="15.75" customHeight="1">
      <c r="A943" s="139" t="s">
        <v>220</v>
      </c>
      <c r="B943" s="139" t="s">
        <v>694</v>
      </c>
      <c r="C943" s="139" t="s">
        <v>701</v>
      </c>
      <c r="D943" s="139" t="s">
        <v>702</v>
      </c>
      <c r="E943" s="139" t="s">
        <v>187</v>
      </c>
      <c r="F943" s="139">
        <v>2027</v>
      </c>
      <c r="G943" s="139" t="s">
        <v>688</v>
      </c>
      <c r="H943" s="139">
        <v>41.6185834131878</v>
      </c>
      <c r="I943" s="139">
        <v>48.555013982052436</v>
      </c>
      <c r="J943" s="33" t="s">
        <v>635</v>
      </c>
      <c r="K943" s="33" t="s">
        <v>187</v>
      </c>
    </row>
    <row r="944" spans="1:11" ht="15.75" customHeight="1">
      <c r="A944" s="139" t="s">
        <v>220</v>
      </c>
      <c r="B944" s="139" t="s">
        <v>694</v>
      </c>
      <c r="C944" s="139" t="s">
        <v>701</v>
      </c>
      <c r="D944" s="139" t="s">
        <v>703</v>
      </c>
      <c r="E944" s="139" t="s">
        <v>187</v>
      </c>
      <c r="F944" s="139">
        <v>2027</v>
      </c>
      <c r="G944" s="139" t="s">
        <v>688</v>
      </c>
      <c r="H944" s="139">
        <v>29.2509312363722</v>
      </c>
      <c r="I944" s="139">
        <v>34.126086442434243</v>
      </c>
      <c r="J944" s="33" t="s">
        <v>635</v>
      </c>
      <c r="K944" s="33" t="s">
        <v>187</v>
      </c>
    </row>
    <row r="945" spans="1:11" ht="15.75" customHeight="1">
      <c r="A945" s="139" t="s">
        <v>220</v>
      </c>
      <c r="B945" s="139" t="s">
        <v>694</v>
      </c>
      <c r="C945" s="139" t="s">
        <v>701</v>
      </c>
      <c r="D945" s="139" t="s">
        <v>704</v>
      </c>
      <c r="E945" s="139" t="s">
        <v>187</v>
      </c>
      <c r="F945" s="139">
        <v>2027</v>
      </c>
      <c r="G945" s="139" t="s">
        <v>688</v>
      </c>
      <c r="H945" s="139">
        <v>164.67524907126801</v>
      </c>
      <c r="I945" s="139">
        <v>192.12112391647929</v>
      </c>
      <c r="J945" s="33" t="s">
        <v>635</v>
      </c>
      <c r="K945" s="33" t="s">
        <v>187</v>
      </c>
    </row>
    <row r="946" spans="1:11" ht="15.75" customHeight="1">
      <c r="A946" s="139" t="s">
        <v>220</v>
      </c>
      <c r="B946" s="139" t="s">
        <v>694</v>
      </c>
      <c r="C946" s="139" t="s">
        <v>701</v>
      </c>
      <c r="D946" s="139" t="s">
        <v>705</v>
      </c>
      <c r="E946" s="139" t="s">
        <v>187</v>
      </c>
      <c r="F946" s="139">
        <v>2027</v>
      </c>
      <c r="G946" s="139" t="s">
        <v>688</v>
      </c>
      <c r="H946" s="139">
        <v>0.46178335696897599</v>
      </c>
      <c r="I946" s="139">
        <v>0.53874724979713873</v>
      </c>
      <c r="J946" s="33" t="s">
        <v>635</v>
      </c>
      <c r="K946" s="33" t="s">
        <v>187</v>
      </c>
    </row>
    <row r="947" spans="1:11" ht="15.75" customHeight="1">
      <c r="A947" s="139" t="s">
        <v>220</v>
      </c>
      <c r="B947" s="139" t="s">
        <v>694</v>
      </c>
      <c r="C947" s="139" t="s">
        <v>701</v>
      </c>
      <c r="D947" s="139" t="s">
        <v>702</v>
      </c>
      <c r="E947" s="139" t="s">
        <v>187</v>
      </c>
      <c r="F947" s="139">
        <v>2028</v>
      </c>
      <c r="G947" s="139" t="s">
        <v>688</v>
      </c>
      <c r="H947" s="139">
        <v>42.061596128407999</v>
      </c>
      <c r="I947" s="139">
        <v>49.071862149809327</v>
      </c>
      <c r="J947" s="33" t="s">
        <v>635</v>
      </c>
      <c r="K947" s="33" t="s">
        <v>187</v>
      </c>
    </row>
    <row r="948" spans="1:11" ht="15.75" customHeight="1">
      <c r="A948" s="139" t="s">
        <v>220</v>
      </c>
      <c r="B948" s="139" t="s">
        <v>694</v>
      </c>
      <c r="C948" s="139" t="s">
        <v>701</v>
      </c>
      <c r="D948" s="139" t="s">
        <v>703</v>
      </c>
      <c r="E948" s="139" t="s">
        <v>187</v>
      </c>
      <c r="F948" s="139">
        <v>2028</v>
      </c>
      <c r="G948" s="139" t="s">
        <v>688</v>
      </c>
      <c r="H948" s="139">
        <v>29.515737716924299</v>
      </c>
      <c r="I948" s="139">
        <v>34.435027336411693</v>
      </c>
      <c r="J948" s="33" t="s">
        <v>635</v>
      </c>
      <c r="K948" s="33" t="s">
        <v>187</v>
      </c>
    </row>
    <row r="949" spans="1:11" ht="15.75" customHeight="1">
      <c r="A949" s="139" t="s">
        <v>220</v>
      </c>
      <c r="B949" s="139" t="s">
        <v>694</v>
      </c>
      <c r="C949" s="139" t="s">
        <v>701</v>
      </c>
      <c r="D949" s="139" t="s">
        <v>704</v>
      </c>
      <c r="E949" s="139" t="s">
        <v>187</v>
      </c>
      <c r="F949" s="139">
        <v>2028</v>
      </c>
      <c r="G949" s="139" t="s">
        <v>688</v>
      </c>
      <c r="H949" s="139">
        <v>164.86195570286799</v>
      </c>
      <c r="I949" s="139">
        <v>192.33894832001269</v>
      </c>
      <c r="J949" s="33" t="s">
        <v>635</v>
      </c>
      <c r="K949" s="33" t="s">
        <v>187</v>
      </c>
    </row>
    <row r="950" spans="1:11" ht="15.75" customHeight="1">
      <c r="A950" s="139" t="s">
        <v>220</v>
      </c>
      <c r="B950" s="139" t="s">
        <v>694</v>
      </c>
      <c r="C950" s="139" t="s">
        <v>701</v>
      </c>
      <c r="D950" s="139" t="s">
        <v>705</v>
      </c>
      <c r="E950" s="139" t="s">
        <v>187</v>
      </c>
      <c r="F950" s="139">
        <v>2028</v>
      </c>
      <c r="G950" s="139" t="s">
        <v>688</v>
      </c>
      <c r="H950" s="139">
        <v>0.45769677858871999</v>
      </c>
      <c r="I950" s="139">
        <v>0.53397957502017335</v>
      </c>
      <c r="J950" s="33" t="s">
        <v>635</v>
      </c>
      <c r="K950" s="33" t="s">
        <v>187</v>
      </c>
    </row>
    <row r="951" spans="1:11" ht="15.75" customHeight="1">
      <c r="A951" s="139" t="s">
        <v>220</v>
      </c>
      <c r="B951" s="139" t="s">
        <v>694</v>
      </c>
      <c r="C951" s="139" t="s">
        <v>701</v>
      </c>
      <c r="D951" s="139" t="s">
        <v>702</v>
      </c>
      <c r="E951" s="139" t="s">
        <v>187</v>
      </c>
      <c r="F951" s="139">
        <v>2029</v>
      </c>
      <c r="G951" s="139" t="s">
        <v>688</v>
      </c>
      <c r="H951" s="139">
        <v>42.504608843628198</v>
      </c>
      <c r="I951" s="139">
        <v>49.588710317566232</v>
      </c>
      <c r="J951" s="33" t="s">
        <v>635</v>
      </c>
      <c r="K951" s="33" t="s">
        <v>187</v>
      </c>
    </row>
    <row r="952" spans="1:11" ht="15.75" customHeight="1">
      <c r="A952" s="139" t="s">
        <v>220</v>
      </c>
      <c r="B952" s="139" t="s">
        <v>694</v>
      </c>
      <c r="C952" s="139" t="s">
        <v>701</v>
      </c>
      <c r="D952" s="139" t="s">
        <v>703</v>
      </c>
      <c r="E952" s="139" t="s">
        <v>187</v>
      </c>
      <c r="F952" s="139">
        <v>2029</v>
      </c>
      <c r="G952" s="139" t="s">
        <v>688</v>
      </c>
      <c r="H952" s="139">
        <v>29.780544197476399</v>
      </c>
      <c r="I952" s="139">
        <v>34.743968230389143</v>
      </c>
      <c r="J952" s="33" t="s">
        <v>635</v>
      </c>
      <c r="K952" s="33" t="s">
        <v>187</v>
      </c>
    </row>
    <row r="953" spans="1:11" ht="15.75" customHeight="1">
      <c r="A953" s="139" t="s">
        <v>220</v>
      </c>
      <c r="B953" s="139" t="s">
        <v>694</v>
      </c>
      <c r="C953" s="139" t="s">
        <v>701</v>
      </c>
      <c r="D953" s="139" t="s">
        <v>704</v>
      </c>
      <c r="E953" s="139" t="s">
        <v>187</v>
      </c>
      <c r="F953" s="139">
        <v>2029</v>
      </c>
      <c r="G953" s="139" t="s">
        <v>688</v>
      </c>
      <c r="H953" s="139">
        <v>165.04866233446799</v>
      </c>
      <c r="I953" s="139">
        <v>192.556772723546</v>
      </c>
      <c r="J953" s="33" t="s">
        <v>635</v>
      </c>
      <c r="K953" s="33" t="s">
        <v>187</v>
      </c>
    </row>
    <row r="954" spans="1:11" ht="15.75" customHeight="1">
      <c r="A954" s="139" t="s">
        <v>220</v>
      </c>
      <c r="B954" s="139" t="s">
        <v>694</v>
      </c>
      <c r="C954" s="139" t="s">
        <v>701</v>
      </c>
      <c r="D954" s="139" t="s">
        <v>705</v>
      </c>
      <c r="E954" s="139" t="s">
        <v>187</v>
      </c>
      <c r="F954" s="139">
        <v>2029</v>
      </c>
      <c r="G954" s="139" t="s">
        <v>688</v>
      </c>
      <c r="H954" s="139">
        <v>0.45361020020846299</v>
      </c>
      <c r="I954" s="139">
        <v>0.52921190024320686</v>
      </c>
      <c r="J954" s="33" t="s">
        <v>635</v>
      </c>
      <c r="K954" s="33" t="s">
        <v>187</v>
      </c>
    </row>
    <row r="955" spans="1:11" ht="15.75" customHeight="1">
      <c r="A955" s="139" t="s">
        <v>220</v>
      </c>
      <c r="B955" s="139" t="s">
        <v>694</v>
      </c>
      <c r="C955" s="139" t="s">
        <v>701</v>
      </c>
      <c r="D955" s="139" t="s">
        <v>702</v>
      </c>
      <c r="E955" s="139" t="s">
        <v>187</v>
      </c>
      <c r="F955" s="139">
        <v>2030</v>
      </c>
      <c r="G955" s="139" t="s">
        <v>688</v>
      </c>
      <c r="H955" s="139">
        <v>42.947621558848397</v>
      </c>
      <c r="I955" s="139">
        <v>50.10555848532313</v>
      </c>
      <c r="J955" s="33" t="s">
        <v>635</v>
      </c>
      <c r="K955" s="33" t="s">
        <v>187</v>
      </c>
    </row>
    <row r="956" spans="1:11" ht="15.75" customHeight="1">
      <c r="A956" s="139" t="s">
        <v>220</v>
      </c>
      <c r="B956" s="139" t="s">
        <v>694</v>
      </c>
      <c r="C956" s="139" t="s">
        <v>701</v>
      </c>
      <c r="D956" s="139" t="s">
        <v>703</v>
      </c>
      <c r="E956" s="139" t="s">
        <v>187</v>
      </c>
      <c r="F956" s="139">
        <v>2030</v>
      </c>
      <c r="G956" s="139" t="s">
        <v>688</v>
      </c>
      <c r="H956" s="139">
        <v>30.045350678028498</v>
      </c>
      <c r="I956" s="139">
        <v>35.052909124366593</v>
      </c>
      <c r="J956" s="33" t="s">
        <v>635</v>
      </c>
      <c r="K956" s="33" t="s">
        <v>187</v>
      </c>
    </row>
    <row r="957" spans="1:11" ht="15.75" customHeight="1">
      <c r="A957" s="139" t="s">
        <v>220</v>
      </c>
      <c r="B957" s="139" t="s">
        <v>694</v>
      </c>
      <c r="C957" s="139" t="s">
        <v>701</v>
      </c>
      <c r="D957" s="139" t="s">
        <v>704</v>
      </c>
      <c r="E957" s="139" t="s">
        <v>187</v>
      </c>
      <c r="F957" s="139">
        <v>2030</v>
      </c>
      <c r="G957" s="139" t="s">
        <v>688</v>
      </c>
      <c r="H957" s="139">
        <v>165.23536896606899</v>
      </c>
      <c r="I957" s="139">
        <v>192.77459712708051</v>
      </c>
      <c r="J957" s="33" t="s">
        <v>635</v>
      </c>
      <c r="K957" s="33" t="s">
        <v>187</v>
      </c>
    </row>
    <row r="958" spans="1:11" ht="15.75" customHeight="1">
      <c r="A958" s="139" t="s">
        <v>220</v>
      </c>
      <c r="B958" s="139" t="s">
        <v>694</v>
      </c>
      <c r="C958" s="139" t="s">
        <v>701</v>
      </c>
      <c r="D958" s="139" t="s">
        <v>705</v>
      </c>
      <c r="E958" s="139" t="s">
        <v>187</v>
      </c>
      <c r="F958" s="139">
        <v>2030</v>
      </c>
      <c r="G958" s="139" t="s">
        <v>688</v>
      </c>
      <c r="H958" s="139">
        <v>0.44952362182820699</v>
      </c>
      <c r="I958" s="139">
        <v>0.52444422546624148</v>
      </c>
      <c r="J958" s="33" t="s">
        <v>635</v>
      </c>
      <c r="K958" s="33" t="s">
        <v>187</v>
      </c>
    </row>
    <row r="959" spans="1:11" ht="15.75" customHeight="1">
      <c r="A959" s="139" t="s">
        <v>220</v>
      </c>
      <c r="B959" s="139" t="s">
        <v>694</v>
      </c>
      <c r="C959" s="139" t="s">
        <v>701</v>
      </c>
      <c r="D959" s="139" t="s">
        <v>702</v>
      </c>
      <c r="E959" s="139" t="s">
        <v>187</v>
      </c>
      <c r="F959" s="139">
        <v>2031</v>
      </c>
      <c r="G959" s="139" t="s">
        <v>688</v>
      </c>
      <c r="H959" s="139">
        <v>43.341410639044199</v>
      </c>
      <c r="I959" s="139">
        <v>50.564979078884903</v>
      </c>
      <c r="J959" s="33" t="s">
        <v>635</v>
      </c>
      <c r="K959" s="33" t="s">
        <v>187</v>
      </c>
    </row>
    <row r="960" spans="1:11" ht="15.75" customHeight="1">
      <c r="A960" s="139" t="s">
        <v>220</v>
      </c>
      <c r="B960" s="139" t="s">
        <v>694</v>
      </c>
      <c r="C960" s="139" t="s">
        <v>701</v>
      </c>
      <c r="D960" s="139" t="s">
        <v>703</v>
      </c>
      <c r="E960" s="139" t="s">
        <v>187</v>
      </c>
      <c r="F960" s="139">
        <v>2031</v>
      </c>
      <c r="G960" s="139" t="s">
        <v>688</v>
      </c>
      <c r="H960" s="139">
        <v>30.289787429307399</v>
      </c>
      <c r="I960" s="139">
        <v>35.338085334191973</v>
      </c>
      <c r="J960" s="33" t="s">
        <v>635</v>
      </c>
      <c r="K960" s="33" t="s">
        <v>187</v>
      </c>
    </row>
    <row r="961" spans="1:11" ht="15.75" customHeight="1">
      <c r="A961" s="139" t="s">
        <v>220</v>
      </c>
      <c r="B961" s="139" t="s">
        <v>694</v>
      </c>
      <c r="C961" s="139" t="s">
        <v>701</v>
      </c>
      <c r="D961" s="139" t="s">
        <v>704</v>
      </c>
      <c r="E961" s="139" t="s">
        <v>187</v>
      </c>
      <c r="F961" s="139">
        <v>2031</v>
      </c>
      <c r="G961" s="139" t="s">
        <v>688</v>
      </c>
      <c r="H961" s="139">
        <v>164.48854243966801</v>
      </c>
      <c r="I961" s="139">
        <v>191.90329951294601</v>
      </c>
      <c r="J961" s="33" t="s">
        <v>635</v>
      </c>
      <c r="K961" s="33" t="s">
        <v>187</v>
      </c>
    </row>
    <row r="962" spans="1:11" ht="15.75" customHeight="1">
      <c r="A962" s="139" t="s">
        <v>220</v>
      </c>
      <c r="B962" s="139" t="s">
        <v>694</v>
      </c>
      <c r="C962" s="139" t="s">
        <v>701</v>
      </c>
      <c r="D962" s="139" t="s">
        <v>705</v>
      </c>
      <c r="E962" s="139" t="s">
        <v>187</v>
      </c>
      <c r="F962" s="139">
        <v>2031</v>
      </c>
      <c r="G962" s="139" t="s">
        <v>688</v>
      </c>
      <c r="H962" s="139">
        <v>0.44952362182820699</v>
      </c>
      <c r="I962" s="139">
        <v>0.52444422546624148</v>
      </c>
      <c r="J962" s="33" t="s">
        <v>635</v>
      </c>
      <c r="K962" s="33" t="s">
        <v>187</v>
      </c>
    </row>
    <row r="963" spans="1:11" ht="15.75" customHeight="1">
      <c r="A963" s="139" t="s">
        <v>220</v>
      </c>
      <c r="B963" s="139" t="s">
        <v>694</v>
      </c>
      <c r="C963" s="139" t="s">
        <v>701</v>
      </c>
      <c r="D963" s="139" t="s">
        <v>702</v>
      </c>
      <c r="E963" s="139" t="s">
        <v>187</v>
      </c>
      <c r="F963" s="139">
        <v>2032</v>
      </c>
      <c r="G963" s="139" t="s">
        <v>688</v>
      </c>
      <c r="H963" s="139">
        <v>43.735199719239901</v>
      </c>
      <c r="I963" s="139">
        <v>51.024399672446563</v>
      </c>
      <c r="J963" s="33" t="s">
        <v>635</v>
      </c>
      <c r="K963" s="33" t="s">
        <v>187</v>
      </c>
    </row>
    <row r="964" spans="1:11" ht="15.75" customHeight="1">
      <c r="A964" s="139" t="s">
        <v>220</v>
      </c>
      <c r="B964" s="139" t="s">
        <v>694</v>
      </c>
      <c r="C964" s="139" t="s">
        <v>701</v>
      </c>
      <c r="D964" s="139" t="s">
        <v>703</v>
      </c>
      <c r="E964" s="139" t="s">
        <v>187</v>
      </c>
      <c r="F964" s="139">
        <v>2032</v>
      </c>
      <c r="G964" s="139" t="s">
        <v>688</v>
      </c>
      <c r="H964" s="139">
        <v>30.5342241805863</v>
      </c>
      <c r="I964" s="139">
        <v>35.623261544017353</v>
      </c>
      <c r="J964" s="33" t="s">
        <v>635</v>
      </c>
      <c r="K964" s="33" t="s">
        <v>187</v>
      </c>
    </row>
    <row r="965" spans="1:11" ht="15.75" customHeight="1">
      <c r="A965" s="139" t="s">
        <v>220</v>
      </c>
      <c r="B965" s="139" t="s">
        <v>694</v>
      </c>
      <c r="C965" s="139" t="s">
        <v>701</v>
      </c>
      <c r="D965" s="139" t="s">
        <v>704</v>
      </c>
      <c r="E965" s="139" t="s">
        <v>187</v>
      </c>
      <c r="F965" s="139">
        <v>2032</v>
      </c>
      <c r="G965" s="139" t="s">
        <v>688</v>
      </c>
      <c r="H965" s="139">
        <v>163.741715913268</v>
      </c>
      <c r="I965" s="139">
        <v>191.03200189881269</v>
      </c>
      <c r="J965" s="33" t="s">
        <v>635</v>
      </c>
      <c r="K965" s="33" t="s">
        <v>187</v>
      </c>
    </row>
    <row r="966" spans="1:11" ht="15.75" customHeight="1">
      <c r="A966" s="139" t="s">
        <v>220</v>
      </c>
      <c r="B966" s="139" t="s">
        <v>694</v>
      </c>
      <c r="C966" s="139" t="s">
        <v>701</v>
      </c>
      <c r="D966" s="139" t="s">
        <v>705</v>
      </c>
      <c r="E966" s="139" t="s">
        <v>187</v>
      </c>
      <c r="F966" s="139">
        <v>2032</v>
      </c>
      <c r="G966" s="139" t="s">
        <v>688</v>
      </c>
      <c r="H966" s="139">
        <v>0.44952362182820699</v>
      </c>
      <c r="I966" s="139">
        <v>0.52444422546624148</v>
      </c>
      <c r="J966" s="33" t="s">
        <v>635</v>
      </c>
      <c r="K966" s="33" t="s">
        <v>187</v>
      </c>
    </row>
    <row r="967" spans="1:11" ht="15.75" customHeight="1">
      <c r="A967" s="139" t="s">
        <v>220</v>
      </c>
      <c r="B967" s="139" t="s">
        <v>694</v>
      </c>
      <c r="C967" s="139" t="s">
        <v>701</v>
      </c>
      <c r="D967" s="139" t="s">
        <v>702</v>
      </c>
      <c r="E967" s="139" t="s">
        <v>187</v>
      </c>
      <c r="F967" s="139">
        <v>2033</v>
      </c>
      <c r="G967" s="139" t="s">
        <v>688</v>
      </c>
      <c r="H967" s="139">
        <v>44.128988799435703</v>
      </c>
      <c r="I967" s="139">
        <v>51.483820266008323</v>
      </c>
      <c r="J967" s="33" t="s">
        <v>635</v>
      </c>
      <c r="K967" s="33" t="s">
        <v>187</v>
      </c>
    </row>
    <row r="968" spans="1:11" ht="15.75" customHeight="1">
      <c r="A968" s="139" t="s">
        <v>220</v>
      </c>
      <c r="B968" s="139" t="s">
        <v>694</v>
      </c>
      <c r="C968" s="139" t="s">
        <v>701</v>
      </c>
      <c r="D968" s="139" t="s">
        <v>703</v>
      </c>
      <c r="E968" s="139" t="s">
        <v>187</v>
      </c>
      <c r="F968" s="139">
        <v>2033</v>
      </c>
      <c r="G968" s="139" t="s">
        <v>688</v>
      </c>
      <c r="H968" s="139">
        <v>30.7786609318652</v>
      </c>
      <c r="I968" s="139">
        <v>35.908437753842733</v>
      </c>
      <c r="J968" s="33" t="s">
        <v>635</v>
      </c>
      <c r="K968" s="33" t="s">
        <v>187</v>
      </c>
    </row>
    <row r="969" spans="1:11" ht="15.75" customHeight="1">
      <c r="A969" s="139" t="s">
        <v>220</v>
      </c>
      <c r="B969" s="139" t="s">
        <v>694</v>
      </c>
      <c r="C969" s="139" t="s">
        <v>701</v>
      </c>
      <c r="D969" s="139" t="s">
        <v>704</v>
      </c>
      <c r="E969" s="139" t="s">
        <v>187</v>
      </c>
      <c r="F969" s="139">
        <v>2033</v>
      </c>
      <c r="G969" s="139" t="s">
        <v>688</v>
      </c>
      <c r="H969" s="139">
        <v>162.99488938686801</v>
      </c>
      <c r="I969" s="139">
        <v>190.16070428467941</v>
      </c>
      <c r="J969" s="33" t="s">
        <v>635</v>
      </c>
      <c r="K969" s="33" t="s">
        <v>187</v>
      </c>
    </row>
    <row r="970" spans="1:11" ht="15.75" customHeight="1">
      <c r="A970" s="139" t="s">
        <v>220</v>
      </c>
      <c r="B970" s="139" t="s">
        <v>694</v>
      </c>
      <c r="C970" s="139" t="s">
        <v>701</v>
      </c>
      <c r="D970" s="139" t="s">
        <v>705</v>
      </c>
      <c r="E970" s="139" t="s">
        <v>187</v>
      </c>
      <c r="F970" s="139">
        <v>2033</v>
      </c>
      <c r="G970" s="139" t="s">
        <v>688</v>
      </c>
      <c r="H970" s="139">
        <v>0.44952362182820699</v>
      </c>
      <c r="I970" s="139">
        <v>0.52444422546624148</v>
      </c>
      <c r="J970" s="33" t="s">
        <v>635</v>
      </c>
      <c r="K970" s="33" t="s">
        <v>187</v>
      </c>
    </row>
    <row r="971" spans="1:11" ht="15.75" customHeight="1">
      <c r="A971" s="139" t="s">
        <v>220</v>
      </c>
      <c r="B971" s="139" t="s">
        <v>694</v>
      </c>
      <c r="C971" s="139" t="s">
        <v>701</v>
      </c>
      <c r="D971" s="139" t="s">
        <v>702</v>
      </c>
      <c r="E971" s="139" t="s">
        <v>187</v>
      </c>
      <c r="F971" s="139">
        <v>2034</v>
      </c>
      <c r="G971" s="139" t="s">
        <v>688</v>
      </c>
      <c r="H971" s="139">
        <v>44.522777879631398</v>
      </c>
      <c r="I971" s="139">
        <v>51.943240859569968</v>
      </c>
      <c r="J971" s="33" t="s">
        <v>635</v>
      </c>
      <c r="K971" s="33" t="s">
        <v>187</v>
      </c>
    </row>
    <row r="972" spans="1:11" ht="15.75" customHeight="1">
      <c r="A972" s="139" t="s">
        <v>220</v>
      </c>
      <c r="B972" s="139" t="s">
        <v>694</v>
      </c>
      <c r="C972" s="139" t="s">
        <v>701</v>
      </c>
      <c r="D972" s="139" t="s">
        <v>703</v>
      </c>
      <c r="E972" s="139" t="s">
        <v>187</v>
      </c>
      <c r="F972" s="139">
        <v>2034</v>
      </c>
      <c r="G972" s="139" t="s">
        <v>688</v>
      </c>
      <c r="H972" s="139">
        <v>31.023097683144002</v>
      </c>
      <c r="I972" s="139">
        <v>36.193613963668007</v>
      </c>
      <c r="J972" s="33" t="s">
        <v>635</v>
      </c>
      <c r="K972" s="33" t="s">
        <v>187</v>
      </c>
    </row>
    <row r="973" spans="1:11" ht="15.75" customHeight="1">
      <c r="A973" s="139" t="s">
        <v>220</v>
      </c>
      <c r="B973" s="139" t="s">
        <v>694</v>
      </c>
      <c r="C973" s="139" t="s">
        <v>701</v>
      </c>
      <c r="D973" s="139" t="s">
        <v>704</v>
      </c>
      <c r="E973" s="139" t="s">
        <v>187</v>
      </c>
      <c r="F973" s="139">
        <v>2034</v>
      </c>
      <c r="G973" s="139" t="s">
        <v>688</v>
      </c>
      <c r="H973" s="139">
        <v>162.248062860467</v>
      </c>
      <c r="I973" s="139">
        <v>189.28940667054479</v>
      </c>
      <c r="J973" s="33" t="s">
        <v>635</v>
      </c>
      <c r="K973" s="33" t="s">
        <v>187</v>
      </c>
    </row>
    <row r="974" spans="1:11" ht="15.75" customHeight="1">
      <c r="A974" s="139" t="s">
        <v>220</v>
      </c>
      <c r="B974" s="139" t="s">
        <v>694</v>
      </c>
      <c r="C974" s="139" t="s">
        <v>701</v>
      </c>
      <c r="D974" s="139" t="s">
        <v>705</v>
      </c>
      <c r="E974" s="139" t="s">
        <v>187</v>
      </c>
      <c r="F974" s="139">
        <v>2034</v>
      </c>
      <c r="G974" s="139" t="s">
        <v>688</v>
      </c>
      <c r="H974" s="139">
        <v>0.44952362182820699</v>
      </c>
      <c r="I974" s="139">
        <v>0.52444422546624148</v>
      </c>
      <c r="J974" s="33" t="s">
        <v>635</v>
      </c>
      <c r="K974" s="33" t="s">
        <v>187</v>
      </c>
    </row>
    <row r="975" spans="1:11" ht="15.75" customHeight="1">
      <c r="A975" s="139" t="s">
        <v>220</v>
      </c>
      <c r="B975" s="139" t="s">
        <v>694</v>
      </c>
      <c r="C975" s="139" t="s">
        <v>701</v>
      </c>
      <c r="D975" s="139" t="s">
        <v>702</v>
      </c>
      <c r="E975" s="139" t="s">
        <v>187</v>
      </c>
      <c r="F975" s="139">
        <v>2035</v>
      </c>
      <c r="G975" s="139" t="s">
        <v>688</v>
      </c>
      <c r="H975" s="139">
        <v>44.9165669598272</v>
      </c>
      <c r="I975" s="139">
        <v>52.402661453131728</v>
      </c>
      <c r="J975" s="33" t="s">
        <v>635</v>
      </c>
      <c r="K975" s="33" t="s">
        <v>187</v>
      </c>
    </row>
    <row r="976" spans="1:11" ht="15.75" customHeight="1">
      <c r="A976" s="139" t="s">
        <v>220</v>
      </c>
      <c r="B976" s="139" t="s">
        <v>694</v>
      </c>
      <c r="C976" s="139" t="s">
        <v>701</v>
      </c>
      <c r="D976" s="139" t="s">
        <v>703</v>
      </c>
      <c r="E976" s="139" t="s">
        <v>187</v>
      </c>
      <c r="F976" s="139">
        <v>2035</v>
      </c>
      <c r="G976" s="139" t="s">
        <v>688</v>
      </c>
      <c r="H976" s="139">
        <v>31.267534434422899</v>
      </c>
      <c r="I976" s="139">
        <v>36.478790173493387</v>
      </c>
      <c r="J976" s="33" t="s">
        <v>635</v>
      </c>
      <c r="K976" s="33" t="s">
        <v>187</v>
      </c>
    </row>
    <row r="977" spans="1:11" ht="15.75" customHeight="1">
      <c r="A977" s="139" t="s">
        <v>220</v>
      </c>
      <c r="B977" s="139" t="s">
        <v>694</v>
      </c>
      <c r="C977" s="139" t="s">
        <v>701</v>
      </c>
      <c r="D977" s="139" t="s">
        <v>704</v>
      </c>
      <c r="E977" s="139" t="s">
        <v>187</v>
      </c>
      <c r="F977" s="139">
        <v>2035</v>
      </c>
      <c r="G977" s="139" t="s">
        <v>688</v>
      </c>
      <c r="H977" s="139">
        <v>161.50123633406699</v>
      </c>
      <c r="I977" s="139">
        <v>188.41810905641151</v>
      </c>
      <c r="J977" s="33" t="s">
        <v>635</v>
      </c>
      <c r="K977" s="33" t="s">
        <v>187</v>
      </c>
    </row>
    <row r="978" spans="1:11" ht="15.75" customHeight="1">
      <c r="A978" s="139" t="s">
        <v>220</v>
      </c>
      <c r="B978" s="139" t="s">
        <v>694</v>
      </c>
      <c r="C978" s="139" t="s">
        <v>701</v>
      </c>
      <c r="D978" s="139" t="s">
        <v>705</v>
      </c>
      <c r="E978" s="139" t="s">
        <v>187</v>
      </c>
      <c r="F978" s="139">
        <v>2035</v>
      </c>
      <c r="G978" s="139" t="s">
        <v>688</v>
      </c>
      <c r="H978" s="139">
        <v>0.44952362182820699</v>
      </c>
      <c r="I978" s="139">
        <v>0.52444422546624148</v>
      </c>
      <c r="J978" s="33" t="s">
        <v>635</v>
      </c>
      <c r="K978" s="33" t="s">
        <v>187</v>
      </c>
    </row>
    <row r="979" spans="1:11" ht="15.75" customHeight="1">
      <c r="A979" s="139" t="s">
        <v>220</v>
      </c>
      <c r="B979" s="139" t="s">
        <v>694</v>
      </c>
      <c r="C979" s="139" t="s">
        <v>701</v>
      </c>
      <c r="D979" s="139" t="s">
        <v>702</v>
      </c>
      <c r="E979" s="139" t="s">
        <v>187</v>
      </c>
      <c r="F979" s="139">
        <v>2036</v>
      </c>
      <c r="G979" s="139" t="s">
        <v>688</v>
      </c>
      <c r="H979" s="139">
        <v>45.211908769974002</v>
      </c>
      <c r="I979" s="139">
        <v>52.747226898302998</v>
      </c>
      <c r="J979" s="33" t="s">
        <v>635</v>
      </c>
      <c r="K979" s="33" t="s">
        <v>187</v>
      </c>
    </row>
    <row r="980" spans="1:11" ht="15.75" customHeight="1">
      <c r="A980" s="139" t="s">
        <v>220</v>
      </c>
      <c r="B980" s="139" t="s">
        <v>694</v>
      </c>
      <c r="C980" s="139" t="s">
        <v>701</v>
      </c>
      <c r="D980" s="139" t="s">
        <v>703</v>
      </c>
      <c r="E980" s="139" t="s">
        <v>187</v>
      </c>
      <c r="F980" s="139">
        <v>2036</v>
      </c>
      <c r="G980" s="139" t="s">
        <v>688</v>
      </c>
      <c r="H980" s="139">
        <v>31.5119711857018</v>
      </c>
      <c r="I980" s="139">
        <v>36.763966383318767</v>
      </c>
      <c r="J980" s="33" t="s">
        <v>635</v>
      </c>
      <c r="K980" s="33" t="s">
        <v>187</v>
      </c>
    </row>
    <row r="981" spans="1:11" ht="15.75" customHeight="1">
      <c r="A981" s="139" t="s">
        <v>220</v>
      </c>
      <c r="B981" s="139" t="s">
        <v>694</v>
      </c>
      <c r="C981" s="139" t="s">
        <v>701</v>
      </c>
      <c r="D981" s="139" t="s">
        <v>704</v>
      </c>
      <c r="E981" s="139" t="s">
        <v>187</v>
      </c>
      <c r="F981" s="139">
        <v>2036</v>
      </c>
      <c r="G981" s="139" t="s">
        <v>688</v>
      </c>
      <c r="H981" s="139">
        <v>161.87464959726699</v>
      </c>
      <c r="I981" s="139">
        <v>188.85375786347819</v>
      </c>
      <c r="J981" s="33" t="s">
        <v>635</v>
      </c>
      <c r="K981" s="33" t="s">
        <v>187</v>
      </c>
    </row>
    <row r="982" spans="1:11" ht="15.75" customHeight="1">
      <c r="A982" s="139" t="s">
        <v>220</v>
      </c>
      <c r="B982" s="139" t="s">
        <v>694</v>
      </c>
      <c r="C982" s="139" t="s">
        <v>701</v>
      </c>
      <c r="D982" s="139" t="s">
        <v>705</v>
      </c>
      <c r="E982" s="139" t="s">
        <v>187</v>
      </c>
      <c r="F982" s="139">
        <v>2036</v>
      </c>
      <c r="G982" s="139" t="s">
        <v>688</v>
      </c>
      <c r="H982" s="139">
        <v>0.44952362182820699</v>
      </c>
      <c r="I982" s="139">
        <v>0.52444422546624148</v>
      </c>
      <c r="J982" s="33" t="s">
        <v>635</v>
      </c>
      <c r="K982" s="33" t="s">
        <v>187</v>
      </c>
    </row>
    <row r="983" spans="1:11" ht="15.75" customHeight="1">
      <c r="A983" s="139" t="s">
        <v>220</v>
      </c>
      <c r="B983" s="139" t="s">
        <v>694</v>
      </c>
      <c r="C983" s="139" t="s">
        <v>701</v>
      </c>
      <c r="D983" s="139" t="s">
        <v>702</v>
      </c>
      <c r="E983" s="139" t="s">
        <v>187</v>
      </c>
      <c r="F983" s="139">
        <v>2037</v>
      </c>
      <c r="G983" s="139" t="s">
        <v>688</v>
      </c>
      <c r="H983" s="139">
        <v>45.507250580120797</v>
      </c>
      <c r="I983" s="139">
        <v>53.091792343474268</v>
      </c>
      <c r="J983" s="33" t="s">
        <v>635</v>
      </c>
      <c r="K983" s="33" t="s">
        <v>187</v>
      </c>
    </row>
    <row r="984" spans="1:11" ht="15.75" customHeight="1">
      <c r="A984" s="139" t="s">
        <v>220</v>
      </c>
      <c r="B984" s="139" t="s">
        <v>694</v>
      </c>
      <c r="C984" s="139" t="s">
        <v>701</v>
      </c>
      <c r="D984" s="139" t="s">
        <v>703</v>
      </c>
      <c r="E984" s="139" t="s">
        <v>187</v>
      </c>
      <c r="F984" s="139">
        <v>2037</v>
      </c>
      <c r="G984" s="139" t="s">
        <v>688</v>
      </c>
      <c r="H984" s="139">
        <v>31.756407936980601</v>
      </c>
      <c r="I984" s="139">
        <v>37.049142593144033</v>
      </c>
      <c r="J984" s="33" t="s">
        <v>635</v>
      </c>
      <c r="K984" s="33" t="s">
        <v>187</v>
      </c>
    </row>
    <row r="985" spans="1:11" ht="15.75" customHeight="1">
      <c r="A985" s="139" t="s">
        <v>220</v>
      </c>
      <c r="B985" s="139" t="s">
        <v>694</v>
      </c>
      <c r="C985" s="139" t="s">
        <v>701</v>
      </c>
      <c r="D985" s="139" t="s">
        <v>704</v>
      </c>
      <c r="E985" s="139" t="s">
        <v>187</v>
      </c>
      <c r="F985" s="139">
        <v>2037</v>
      </c>
      <c r="G985" s="139" t="s">
        <v>688</v>
      </c>
      <c r="H985" s="139">
        <v>162.248062860467</v>
      </c>
      <c r="I985" s="139">
        <v>189.28940667054479</v>
      </c>
      <c r="J985" s="33" t="s">
        <v>635</v>
      </c>
      <c r="K985" s="33" t="s">
        <v>187</v>
      </c>
    </row>
    <row r="986" spans="1:11" ht="15.75" customHeight="1">
      <c r="A986" s="139" t="s">
        <v>220</v>
      </c>
      <c r="B986" s="139" t="s">
        <v>694</v>
      </c>
      <c r="C986" s="139" t="s">
        <v>701</v>
      </c>
      <c r="D986" s="139" t="s">
        <v>705</v>
      </c>
      <c r="E986" s="139" t="s">
        <v>187</v>
      </c>
      <c r="F986" s="139">
        <v>2037</v>
      </c>
      <c r="G986" s="139" t="s">
        <v>688</v>
      </c>
      <c r="H986" s="139">
        <v>0.44952362182820699</v>
      </c>
      <c r="I986" s="139">
        <v>0.52444422546624148</v>
      </c>
      <c r="J986" s="33" t="s">
        <v>635</v>
      </c>
      <c r="K986" s="33" t="s">
        <v>187</v>
      </c>
    </row>
    <row r="987" spans="1:11" ht="15.75" customHeight="1">
      <c r="A987" s="139" t="s">
        <v>220</v>
      </c>
      <c r="B987" s="139" t="s">
        <v>694</v>
      </c>
      <c r="C987" s="139" t="s">
        <v>701</v>
      </c>
      <c r="D987" s="139" t="s">
        <v>702</v>
      </c>
      <c r="E987" s="139" t="s">
        <v>187</v>
      </c>
      <c r="F987" s="139">
        <v>2038</v>
      </c>
      <c r="G987" s="139" t="s">
        <v>688</v>
      </c>
      <c r="H987" s="139">
        <v>45.802592390267598</v>
      </c>
      <c r="I987" s="139">
        <v>53.436357788645537</v>
      </c>
      <c r="J987" s="33" t="s">
        <v>635</v>
      </c>
      <c r="K987" s="33" t="s">
        <v>187</v>
      </c>
    </row>
    <row r="988" spans="1:11" ht="15.75" customHeight="1">
      <c r="A988" s="139" t="s">
        <v>220</v>
      </c>
      <c r="B988" s="139" t="s">
        <v>694</v>
      </c>
      <c r="C988" s="139" t="s">
        <v>701</v>
      </c>
      <c r="D988" s="139" t="s">
        <v>703</v>
      </c>
      <c r="E988" s="139" t="s">
        <v>187</v>
      </c>
      <c r="F988" s="139">
        <v>2038</v>
      </c>
      <c r="G988" s="139" t="s">
        <v>688</v>
      </c>
      <c r="H988" s="139">
        <v>32.000844688259498</v>
      </c>
      <c r="I988" s="139">
        <v>37.33431880296942</v>
      </c>
      <c r="J988" s="33" t="s">
        <v>635</v>
      </c>
      <c r="K988" s="33" t="s">
        <v>187</v>
      </c>
    </row>
    <row r="989" spans="1:11" ht="15.75" customHeight="1">
      <c r="A989" s="139" t="s">
        <v>220</v>
      </c>
      <c r="B989" s="139" t="s">
        <v>694</v>
      </c>
      <c r="C989" s="139" t="s">
        <v>701</v>
      </c>
      <c r="D989" s="139" t="s">
        <v>704</v>
      </c>
      <c r="E989" s="139" t="s">
        <v>187</v>
      </c>
      <c r="F989" s="139">
        <v>2038</v>
      </c>
      <c r="G989" s="139" t="s">
        <v>688</v>
      </c>
      <c r="H989" s="139">
        <v>162.62147612366701</v>
      </c>
      <c r="I989" s="139">
        <v>189.72505547761151</v>
      </c>
      <c r="J989" s="33" t="s">
        <v>635</v>
      </c>
      <c r="K989" s="33" t="s">
        <v>187</v>
      </c>
    </row>
    <row r="990" spans="1:11" ht="15.75" customHeight="1">
      <c r="A990" s="139" t="s">
        <v>220</v>
      </c>
      <c r="B990" s="139" t="s">
        <v>694</v>
      </c>
      <c r="C990" s="139" t="s">
        <v>701</v>
      </c>
      <c r="D990" s="139" t="s">
        <v>705</v>
      </c>
      <c r="E990" s="139" t="s">
        <v>187</v>
      </c>
      <c r="F990" s="139">
        <v>2038</v>
      </c>
      <c r="G990" s="139" t="s">
        <v>688</v>
      </c>
      <c r="H990" s="139">
        <v>0.44952362182820699</v>
      </c>
      <c r="I990" s="139">
        <v>0.52444422546624148</v>
      </c>
      <c r="J990" s="33" t="s">
        <v>635</v>
      </c>
      <c r="K990" s="33" t="s">
        <v>187</v>
      </c>
    </row>
    <row r="991" spans="1:11" ht="15.75" customHeight="1">
      <c r="A991" s="139" t="s">
        <v>220</v>
      </c>
      <c r="B991" s="139" t="s">
        <v>694</v>
      </c>
      <c r="C991" s="139" t="s">
        <v>701</v>
      </c>
      <c r="D991" s="139" t="s">
        <v>702</v>
      </c>
      <c r="E991" s="139" t="s">
        <v>187</v>
      </c>
      <c r="F991" s="139">
        <v>2039</v>
      </c>
      <c r="G991" s="139" t="s">
        <v>688</v>
      </c>
      <c r="H991" s="139">
        <v>46.0979342004144</v>
      </c>
      <c r="I991" s="139">
        <v>53.7809232338168</v>
      </c>
      <c r="J991" s="33" t="s">
        <v>635</v>
      </c>
      <c r="K991" s="33" t="s">
        <v>187</v>
      </c>
    </row>
    <row r="992" spans="1:11" ht="15.75" customHeight="1">
      <c r="A992" s="139" t="s">
        <v>220</v>
      </c>
      <c r="B992" s="139" t="s">
        <v>694</v>
      </c>
      <c r="C992" s="139" t="s">
        <v>701</v>
      </c>
      <c r="D992" s="139" t="s">
        <v>703</v>
      </c>
      <c r="E992" s="139" t="s">
        <v>187</v>
      </c>
      <c r="F992" s="139">
        <v>2039</v>
      </c>
      <c r="G992" s="139" t="s">
        <v>688</v>
      </c>
      <c r="H992" s="139">
        <v>32.245281439538402</v>
      </c>
      <c r="I992" s="139">
        <v>37.619495012794808</v>
      </c>
      <c r="J992" s="33" t="s">
        <v>635</v>
      </c>
      <c r="K992" s="33" t="s">
        <v>187</v>
      </c>
    </row>
    <row r="993" spans="1:11" ht="15.75" customHeight="1">
      <c r="A993" s="139" t="s">
        <v>220</v>
      </c>
      <c r="B993" s="139" t="s">
        <v>694</v>
      </c>
      <c r="C993" s="139" t="s">
        <v>701</v>
      </c>
      <c r="D993" s="139" t="s">
        <v>704</v>
      </c>
      <c r="E993" s="139" t="s">
        <v>187</v>
      </c>
      <c r="F993" s="139">
        <v>2039</v>
      </c>
      <c r="G993" s="139" t="s">
        <v>688</v>
      </c>
      <c r="H993" s="139">
        <v>162.99488938686801</v>
      </c>
      <c r="I993" s="139">
        <v>190.16070428467941</v>
      </c>
      <c r="J993" s="33" t="s">
        <v>635</v>
      </c>
      <c r="K993" s="33" t="s">
        <v>187</v>
      </c>
    </row>
    <row r="994" spans="1:11" ht="15.75" customHeight="1">
      <c r="A994" s="139" t="s">
        <v>220</v>
      </c>
      <c r="B994" s="139" t="s">
        <v>694</v>
      </c>
      <c r="C994" s="139" t="s">
        <v>701</v>
      </c>
      <c r="D994" s="139" t="s">
        <v>705</v>
      </c>
      <c r="E994" s="139" t="s">
        <v>187</v>
      </c>
      <c r="F994" s="139">
        <v>2039</v>
      </c>
      <c r="G994" s="139" t="s">
        <v>688</v>
      </c>
      <c r="H994" s="139">
        <v>0.44952362182820699</v>
      </c>
      <c r="I994" s="139">
        <v>0.52444422546624148</v>
      </c>
      <c r="J994" s="33" t="s">
        <v>635</v>
      </c>
      <c r="K994" s="33" t="s">
        <v>187</v>
      </c>
    </row>
    <row r="995" spans="1:11" ht="15.75" customHeight="1">
      <c r="A995" s="139" t="s">
        <v>220</v>
      </c>
      <c r="B995" s="139" t="s">
        <v>694</v>
      </c>
      <c r="C995" s="139" t="s">
        <v>701</v>
      </c>
      <c r="D995" s="139" t="s">
        <v>702</v>
      </c>
      <c r="E995" s="139" t="s">
        <v>187</v>
      </c>
      <c r="F995" s="139">
        <v>2040</v>
      </c>
      <c r="G995" s="139" t="s">
        <v>688</v>
      </c>
      <c r="H995" s="139">
        <v>46.393276010561202</v>
      </c>
      <c r="I995" s="139">
        <v>54.12548867898807</v>
      </c>
      <c r="J995" s="33" t="s">
        <v>635</v>
      </c>
      <c r="K995" s="33" t="s">
        <v>187</v>
      </c>
    </row>
    <row r="996" spans="1:11" ht="15.75" customHeight="1">
      <c r="A996" s="139" t="s">
        <v>220</v>
      </c>
      <c r="B996" s="139" t="s">
        <v>694</v>
      </c>
      <c r="C996" s="139" t="s">
        <v>701</v>
      </c>
      <c r="D996" s="139" t="s">
        <v>703</v>
      </c>
      <c r="E996" s="139" t="s">
        <v>187</v>
      </c>
      <c r="F996" s="139">
        <v>2040</v>
      </c>
      <c r="G996" s="139" t="s">
        <v>688</v>
      </c>
      <c r="H996" s="139">
        <v>32.4897181908173</v>
      </c>
      <c r="I996" s="139">
        <v>37.904671222620188</v>
      </c>
      <c r="J996" s="33" t="s">
        <v>635</v>
      </c>
      <c r="K996" s="33" t="s">
        <v>187</v>
      </c>
    </row>
    <row r="997" spans="1:11" ht="15.75" customHeight="1">
      <c r="A997" s="139" t="s">
        <v>220</v>
      </c>
      <c r="B997" s="139" t="s">
        <v>694</v>
      </c>
      <c r="C997" s="139" t="s">
        <v>701</v>
      </c>
      <c r="D997" s="139" t="s">
        <v>704</v>
      </c>
      <c r="E997" s="139" t="s">
        <v>187</v>
      </c>
      <c r="F997" s="139">
        <v>2040</v>
      </c>
      <c r="G997" s="139" t="s">
        <v>688</v>
      </c>
      <c r="H997" s="139">
        <v>163.36830265006799</v>
      </c>
      <c r="I997" s="139">
        <v>190.59635309174601</v>
      </c>
      <c r="J997" s="33" t="s">
        <v>635</v>
      </c>
      <c r="K997" s="33" t="s">
        <v>187</v>
      </c>
    </row>
    <row r="998" spans="1:11" ht="15.75" customHeight="1">
      <c r="A998" s="139" t="s">
        <v>220</v>
      </c>
      <c r="B998" s="139" t="s">
        <v>694</v>
      </c>
      <c r="C998" s="139" t="s">
        <v>701</v>
      </c>
      <c r="D998" s="139" t="s">
        <v>705</v>
      </c>
      <c r="E998" s="139" t="s">
        <v>187</v>
      </c>
      <c r="F998" s="139">
        <v>2040</v>
      </c>
      <c r="G998" s="139" t="s">
        <v>688</v>
      </c>
      <c r="H998" s="139">
        <v>0.44952362182820699</v>
      </c>
      <c r="I998" s="139">
        <v>0.52444422546624148</v>
      </c>
      <c r="J998" s="33" t="s">
        <v>635</v>
      </c>
      <c r="K998" s="33" t="s">
        <v>187</v>
      </c>
    </row>
    <row r="999" spans="1:11" ht="15.75" customHeight="1">
      <c r="A999" s="139" t="s">
        <v>220</v>
      </c>
      <c r="B999" s="139" t="s">
        <v>694</v>
      </c>
      <c r="C999" s="139" t="s">
        <v>701</v>
      </c>
      <c r="D999" s="139" t="s">
        <v>702</v>
      </c>
      <c r="E999" s="139" t="s">
        <v>187</v>
      </c>
      <c r="F999" s="139">
        <v>2041</v>
      </c>
      <c r="G999" s="139" t="s">
        <v>688</v>
      </c>
      <c r="H999" s="139">
        <v>46.688617820707996</v>
      </c>
      <c r="I999" s="139">
        <v>54.470054124159333</v>
      </c>
      <c r="J999" s="33" t="s">
        <v>635</v>
      </c>
      <c r="K999" s="33" t="s">
        <v>187</v>
      </c>
    </row>
    <row r="1000" spans="1:11" ht="15.75" customHeight="1">
      <c r="A1000" s="139" t="s">
        <v>220</v>
      </c>
      <c r="B1000" s="139" t="s">
        <v>694</v>
      </c>
      <c r="C1000" s="139" t="s">
        <v>701</v>
      </c>
      <c r="D1000" s="139" t="s">
        <v>703</v>
      </c>
      <c r="E1000" s="139" t="s">
        <v>187</v>
      </c>
      <c r="F1000" s="139">
        <v>2041</v>
      </c>
      <c r="G1000" s="139" t="s">
        <v>688</v>
      </c>
      <c r="H1000" s="139">
        <v>32.754524671369403</v>
      </c>
      <c r="I1000" s="139">
        <v>38.213612116597638</v>
      </c>
      <c r="J1000" s="33" t="s">
        <v>635</v>
      </c>
      <c r="K1000" s="33" t="s">
        <v>187</v>
      </c>
    </row>
    <row r="1001" spans="1:11" ht="15.75" customHeight="1">
      <c r="A1001" s="139" t="s">
        <v>220</v>
      </c>
      <c r="B1001" s="139" t="s">
        <v>694</v>
      </c>
      <c r="C1001" s="139" t="s">
        <v>701</v>
      </c>
      <c r="D1001" s="139" t="s">
        <v>704</v>
      </c>
      <c r="E1001" s="139" t="s">
        <v>187</v>
      </c>
      <c r="F1001" s="139">
        <v>2041</v>
      </c>
      <c r="G1001" s="139" t="s">
        <v>688</v>
      </c>
      <c r="H1001" s="139">
        <v>162.99488938686801</v>
      </c>
      <c r="I1001" s="139">
        <v>190.16070428467941</v>
      </c>
      <c r="J1001" s="33" t="s">
        <v>635</v>
      </c>
      <c r="K1001" s="33" t="s">
        <v>187</v>
      </c>
    </row>
    <row r="1002" spans="1:11" ht="15.75" customHeight="1">
      <c r="A1002" s="139" t="s">
        <v>220</v>
      </c>
      <c r="B1002" s="139" t="s">
        <v>694</v>
      </c>
      <c r="C1002" s="139" t="s">
        <v>701</v>
      </c>
      <c r="D1002" s="139" t="s">
        <v>705</v>
      </c>
      <c r="E1002" s="139" t="s">
        <v>187</v>
      </c>
      <c r="F1002" s="139">
        <v>2041</v>
      </c>
      <c r="G1002" s="139" t="s">
        <v>688</v>
      </c>
      <c r="H1002" s="139">
        <v>0.45361020020846299</v>
      </c>
      <c r="I1002" s="139">
        <v>0.52921190024320686</v>
      </c>
      <c r="J1002" s="33" t="s">
        <v>635</v>
      </c>
      <c r="K1002" s="33" t="s">
        <v>187</v>
      </c>
    </row>
    <row r="1003" spans="1:11" ht="15.75" customHeight="1">
      <c r="A1003" s="139" t="s">
        <v>220</v>
      </c>
      <c r="B1003" s="139" t="s">
        <v>694</v>
      </c>
      <c r="C1003" s="139" t="s">
        <v>701</v>
      </c>
      <c r="D1003" s="139" t="s">
        <v>702</v>
      </c>
      <c r="E1003" s="139" t="s">
        <v>187</v>
      </c>
      <c r="F1003" s="139">
        <v>2042</v>
      </c>
      <c r="G1003" s="139" t="s">
        <v>688</v>
      </c>
      <c r="H1003" s="139">
        <v>46.983959630854798</v>
      </c>
      <c r="I1003" s="139">
        <v>54.814619569330603</v>
      </c>
      <c r="J1003" s="33" t="s">
        <v>635</v>
      </c>
      <c r="K1003" s="33" t="s">
        <v>187</v>
      </c>
    </row>
    <row r="1004" spans="1:11" ht="15.75" customHeight="1">
      <c r="A1004" s="139" t="s">
        <v>220</v>
      </c>
      <c r="B1004" s="139" t="s">
        <v>694</v>
      </c>
      <c r="C1004" s="139" t="s">
        <v>701</v>
      </c>
      <c r="D1004" s="139" t="s">
        <v>703</v>
      </c>
      <c r="E1004" s="139" t="s">
        <v>187</v>
      </c>
      <c r="F1004" s="139">
        <v>2042</v>
      </c>
      <c r="G1004" s="139" t="s">
        <v>688</v>
      </c>
      <c r="H1004" s="139">
        <v>33.019331151921499</v>
      </c>
      <c r="I1004" s="139">
        <v>38.522553010575088</v>
      </c>
      <c r="J1004" s="33" t="s">
        <v>635</v>
      </c>
      <c r="K1004" s="33" t="s">
        <v>187</v>
      </c>
    </row>
    <row r="1005" spans="1:11" ht="15.75" customHeight="1">
      <c r="A1005" s="139" t="s">
        <v>220</v>
      </c>
      <c r="B1005" s="139" t="s">
        <v>694</v>
      </c>
      <c r="C1005" s="139" t="s">
        <v>701</v>
      </c>
      <c r="D1005" s="139" t="s">
        <v>704</v>
      </c>
      <c r="E1005" s="139" t="s">
        <v>187</v>
      </c>
      <c r="F1005" s="139">
        <v>2042</v>
      </c>
      <c r="G1005" s="139" t="s">
        <v>688</v>
      </c>
      <c r="H1005" s="139">
        <v>162.62147612366701</v>
      </c>
      <c r="I1005" s="139">
        <v>189.72505547761151</v>
      </c>
      <c r="J1005" s="33" t="s">
        <v>635</v>
      </c>
      <c r="K1005" s="33" t="s">
        <v>187</v>
      </c>
    </row>
    <row r="1006" spans="1:11" ht="15.75" customHeight="1">
      <c r="A1006" s="139" t="s">
        <v>220</v>
      </c>
      <c r="B1006" s="139" t="s">
        <v>694</v>
      </c>
      <c r="C1006" s="139" t="s">
        <v>701</v>
      </c>
      <c r="D1006" s="139" t="s">
        <v>705</v>
      </c>
      <c r="E1006" s="139" t="s">
        <v>187</v>
      </c>
      <c r="F1006" s="139">
        <v>2042</v>
      </c>
      <c r="G1006" s="139" t="s">
        <v>688</v>
      </c>
      <c r="H1006" s="139">
        <v>0.45769677858871999</v>
      </c>
      <c r="I1006" s="139">
        <v>0.53397957502017335</v>
      </c>
      <c r="J1006" s="33" t="s">
        <v>635</v>
      </c>
      <c r="K1006" s="33" t="s">
        <v>187</v>
      </c>
    </row>
    <row r="1007" spans="1:11" ht="15.75" customHeight="1">
      <c r="A1007" s="139" t="s">
        <v>220</v>
      </c>
      <c r="B1007" s="139" t="s">
        <v>694</v>
      </c>
      <c r="C1007" s="139" t="s">
        <v>701</v>
      </c>
      <c r="D1007" s="139" t="s">
        <v>702</v>
      </c>
      <c r="E1007" s="139" t="s">
        <v>187</v>
      </c>
      <c r="F1007" s="139">
        <v>2043</v>
      </c>
      <c r="G1007" s="139" t="s">
        <v>688</v>
      </c>
      <c r="H1007" s="139">
        <v>47.2793014410016</v>
      </c>
      <c r="I1007" s="139">
        <v>55.159185014501873</v>
      </c>
      <c r="J1007" s="33" t="s">
        <v>635</v>
      </c>
      <c r="K1007" s="33" t="s">
        <v>187</v>
      </c>
    </row>
    <row r="1008" spans="1:11" ht="15.75" customHeight="1">
      <c r="A1008" s="139" t="s">
        <v>220</v>
      </c>
      <c r="B1008" s="139" t="s">
        <v>694</v>
      </c>
      <c r="C1008" s="139" t="s">
        <v>701</v>
      </c>
      <c r="D1008" s="139" t="s">
        <v>703</v>
      </c>
      <c r="E1008" s="139" t="s">
        <v>187</v>
      </c>
      <c r="F1008" s="139">
        <v>2043</v>
      </c>
      <c r="G1008" s="139" t="s">
        <v>688</v>
      </c>
      <c r="H1008" s="139">
        <v>33.284137632473602</v>
      </c>
      <c r="I1008" s="139">
        <v>38.831493904552538</v>
      </c>
      <c r="J1008" s="33" t="s">
        <v>635</v>
      </c>
      <c r="K1008" s="33" t="s">
        <v>187</v>
      </c>
    </row>
    <row r="1009" spans="1:11" ht="15.75" customHeight="1">
      <c r="A1009" s="139" t="s">
        <v>220</v>
      </c>
      <c r="B1009" s="139" t="s">
        <v>694</v>
      </c>
      <c r="C1009" s="139" t="s">
        <v>701</v>
      </c>
      <c r="D1009" s="139" t="s">
        <v>704</v>
      </c>
      <c r="E1009" s="139" t="s">
        <v>187</v>
      </c>
      <c r="F1009" s="139">
        <v>2043</v>
      </c>
      <c r="G1009" s="139" t="s">
        <v>688</v>
      </c>
      <c r="H1009" s="139">
        <v>162.248062860467</v>
      </c>
      <c r="I1009" s="139">
        <v>189.28940667054479</v>
      </c>
      <c r="J1009" s="33" t="s">
        <v>635</v>
      </c>
      <c r="K1009" s="33" t="s">
        <v>187</v>
      </c>
    </row>
    <row r="1010" spans="1:11" ht="15.75" customHeight="1">
      <c r="A1010" s="139" t="s">
        <v>220</v>
      </c>
      <c r="B1010" s="139" t="s">
        <v>694</v>
      </c>
      <c r="C1010" s="139" t="s">
        <v>701</v>
      </c>
      <c r="D1010" s="139" t="s">
        <v>705</v>
      </c>
      <c r="E1010" s="139" t="s">
        <v>187</v>
      </c>
      <c r="F1010" s="139">
        <v>2043</v>
      </c>
      <c r="G1010" s="139" t="s">
        <v>688</v>
      </c>
      <c r="H1010" s="139">
        <v>0.46178335696897599</v>
      </c>
      <c r="I1010" s="139">
        <v>0.53874724979713873</v>
      </c>
      <c r="J1010" s="33" t="s">
        <v>635</v>
      </c>
      <c r="K1010" s="33" t="s">
        <v>187</v>
      </c>
    </row>
    <row r="1011" spans="1:11" ht="15.75" customHeight="1">
      <c r="A1011" s="139" t="s">
        <v>220</v>
      </c>
      <c r="B1011" s="139" t="s">
        <v>694</v>
      </c>
      <c r="C1011" s="139" t="s">
        <v>701</v>
      </c>
      <c r="D1011" s="139" t="s">
        <v>702</v>
      </c>
      <c r="E1011" s="139" t="s">
        <v>187</v>
      </c>
      <c r="F1011" s="139">
        <v>2044</v>
      </c>
      <c r="G1011" s="139" t="s">
        <v>688</v>
      </c>
      <c r="H1011" s="139">
        <v>47.574643251148402</v>
      </c>
      <c r="I1011" s="139">
        <v>55.503750459673142</v>
      </c>
      <c r="J1011" s="33" t="s">
        <v>635</v>
      </c>
      <c r="K1011" s="33" t="s">
        <v>187</v>
      </c>
    </row>
    <row r="1012" spans="1:11" ht="15.75" customHeight="1">
      <c r="A1012" s="139" t="s">
        <v>220</v>
      </c>
      <c r="B1012" s="139" t="s">
        <v>694</v>
      </c>
      <c r="C1012" s="139" t="s">
        <v>701</v>
      </c>
      <c r="D1012" s="139" t="s">
        <v>703</v>
      </c>
      <c r="E1012" s="139" t="s">
        <v>187</v>
      </c>
      <c r="F1012" s="139">
        <v>2044</v>
      </c>
      <c r="G1012" s="139" t="s">
        <v>688</v>
      </c>
      <c r="H1012" s="139">
        <v>33.548944113025698</v>
      </c>
      <c r="I1012" s="139">
        <v>39.140434798529981</v>
      </c>
      <c r="J1012" s="33" t="s">
        <v>635</v>
      </c>
      <c r="K1012" s="33" t="s">
        <v>187</v>
      </c>
    </row>
    <row r="1013" spans="1:11" ht="15.75" customHeight="1">
      <c r="A1013" s="139" t="s">
        <v>220</v>
      </c>
      <c r="B1013" s="139" t="s">
        <v>694</v>
      </c>
      <c r="C1013" s="139" t="s">
        <v>701</v>
      </c>
      <c r="D1013" s="139" t="s">
        <v>704</v>
      </c>
      <c r="E1013" s="139" t="s">
        <v>187</v>
      </c>
      <c r="F1013" s="139">
        <v>2044</v>
      </c>
      <c r="G1013" s="139" t="s">
        <v>688</v>
      </c>
      <c r="H1013" s="139">
        <v>161.87464959726699</v>
      </c>
      <c r="I1013" s="139">
        <v>188.85375786347819</v>
      </c>
      <c r="J1013" s="33" t="s">
        <v>635</v>
      </c>
      <c r="K1013" s="33" t="s">
        <v>187</v>
      </c>
    </row>
    <row r="1014" spans="1:11" ht="15.75" customHeight="1">
      <c r="A1014" s="139" t="s">
        <v>220</v>
      </c>
      <c r="B1014" s="139" t="s">
        <v>694</v>
      </c>
      <c r="C1014" s="139" t="s">
        <v>701</v>
      </c>
      <c r="D1014" s="139" t="s">
        <v>705</v>
      </c>
      <c r="E1014" s="139" t="s">
        <v>187</v>
      </c>
      <c r="F1014" s="139">
        <v>2044</v>
      </c>
      <c r="G1014" s="139" t="s">
        <v>688</v>
      </c>
      <c r="H1014" s="139">
        <v>0.46586993534923199</v>
      </c>
      <c r="I1014" s="139">
        <v>0.543514924574104</v>
      </c>
      <c r="J1014" s="33" t="s">
        <v>635</v>
      </c>
      <c r="K1014" s="33" t="s">
        <v>187</v>
      </c>
    </row>
    <row r="1015" spans="1:11" ht="15.75" customHeight="1">
      <c r="A1015" s="139" t="s">
        <v>220</v>
      </c>
      <c r="B1015" s="139" t="s">
        <v>694</v>
      </c>
      <c r="C1015" s="139" t="s">
        <v>701</v>
      </c>
      <c r="D1015" s="139" t="s">
        <v>702</v>
      </c>
      <c r="E1015" s="139" t="s">
        <v>187</v>
      </c>
      <c r="F1015" s="139">
        <v>2045</v>
      </c>
      <c r="G1015" s="139" t="s">
        <v>688</v>
      </c>
      <c r="H1015" s="139">
        <v>47.869985061295203</v>
      </c>
      <c r="I1015" s="139">
        <v>55.848315904844412</v>
      </c>
      <c r="J1015" s="33" t="s">
        <v>635</v>
      </c>
      <c r="K1015" s="33" t="s">
        <v>187</v>
      </c>
    </row>
    <row r="1016" spans="1:11" ht="15.75" customHeight="1">
      <c r="A1016" s="139" t="s">
        <v>220</v>
      </c>
      <c r="B1016" s="139" t="s">
        <v>694</v>
      </c>
      <c r="C1016" s="139" t="s">
        <v>701</v>
      </c>
      <c r="D1016" s="139" t="s">
        <v>703</v>
      </c>
      <c r="E1016" s="139" t="s">
        <v>187</v>
      </c>
      <c r="F1016" s="139">
        <v>2045</v>
      </c>
      <c r="G1016" s="139" t="s">
        <v>688</v>
      </c>
      <c r="H1016" s="139">
        <v>33.8137505935779</v>
      </c>
      <c r="I1016" s="139">
        <v>39.449375692507552</v>
      </c>
      <c r="J1016" s="33" t="s">
        <v>635</v>
      </c>
      <c r="K1016" s="33" t="s">
        <v>187</v>
      </c>
    </row>
    <row r="1017" spans="1:11" ht="15.75" customHeight="1">
      <c r="A1017" s="139" t="s">
        <v>220</v>
      </c>
      <c r="B1017" s="139" t="s">
        <v>694</v>
      </c>
      <c r="C1017" s="139" t="s">
        <v>701</v>
      </c>
      <c r="D1017" s="139" t="s">
        <v>704</v>
      </c>
      <c r="E1017" s="139" t="s">
        <v>187</v>
      </c>
      <c r="F1017" s="139">
        <v>2045</v>
      </c>
      <c r="G1017" s="139" t="s">
        <v>688</v>
      </c>
      <c r="H1017" s="139">
        <v>161.50123633406699</v>
      </c>
      <c r="I1017" s="139">
        <v>188.41810905641151</v>
      </c>
      <c r="J1017" s="33" t="s">
        <v>635</v>
      </c>
      <c r="K1017" s="33" t="s">
        <v>187</v>
      </c>
    </row>
    <row r="1018" spans="1:11" ht="15.75" customHeight="1">
      <c r="A1018" s="139" t="s">
        <v>220</v>
      </c>
      <c r="B1018" s="139" t="s">
        <v>694</v>
      </c>
      <c r="C1018" s="139" t="s">
        <v>701</v>
      </c>
      <c r="D1018" s="139" t="s">
        <v>705</v>
      </c>
      <c r="E1018" s="139" t="s">
        <v>187</v>
      </c>
      <c r="F1018" s="139">
        <v>2045</v>
      </c>
      <c r="G1018" s="139" t="s">
        <v>688</v>
      </c>
      <c r="H1018" s="139">
        <v>0.46995651372948899</v>
      </c>
      <c r="I1018" s="139">
        <v>0.54828259935107049</v>
      </c>
      <c r="J1018" s="33" t="s">
        <v>635</v>
      </c>
      <c r="K1018" s="33" t="s">
        <v>187</v>
      </c>
    </row>
    <row r="1019" spans="1:11" ht="15.75" customHeight="1">
      <c r="A1019" s="139" t="s">
        <v>220</v>
      </c>
      <c r="B1019" s="139" t="s">
        <v>694</v>
      </c>
      <c r="C1019" s="139" t="s">
        <v>701</v>
      </c>
      <c r="D1019" s="139" t="s">
        <v>702</v>
      </c>
      <c r="E1019" s="139" t="s">
        <v>187</v>
      </c>
      <c r="F1019" s="139">
        <v>2046</v>
      </c>
      <c r="G1019" s="139" t="s">
        <v>688</v>
      </c>
      <c r="H1019" s="139">
        <v>48.214550506466502</v>
      </c>
      <c r="I1019" s="139">
        <v>56.25030892421092</v>
      </c>
      <c r="J1019" s="33" t="s">
        <v>635</v>
      </c>
      <c r="K1019" s="33" t="s">
        <v>187</v>
      </c>
    </row>
    <row r="1020" spans="1:11" ht="15.75" customHeight="1">
      <c r="A1020" s="139" t="s">
        <v>220</v>
      </c>
      <c r="B1020" s="139" t="s">
        <v>694</v>
      </c>
      <c r="C1020" s="139" t="s">
        <v>701</v>
      </c>
      <c r="D1020" s="139" t="s">
        <v>703</v>
      </c>
      <c r="E1020" s="139" t="s">
        <v>187</v>
      </c>
      <c r="F1020" s="139">
        <v>2046</v>
      </c>
      <c r="G1020" s="139" t="s">
        <v>688</v>
      </c>
      <c r="H1020" s="139">
        <v>34.098926803403202</v>
      </c>
      <c r="I1020" s="139">
        <v>39.782081270637072</v>
      </c>
      <c r="J1020" s="33" t="s">
        <v>635</v>
      </c>
      <c r="K1020" s="33" t="s">
        <v>187</v>
      </c>
    </row>
    <row r="1021" spans="1:11" ht="15.75" customHeight="1">
      <c r="A1021" s="139" t="s">
        <v>220</v>
      </c>
      <c r="B1021" s="139" t="s">
        <v>694</v>
      </c>
      <c r="C1021" s="139" t="s">
        <v>701</v>
      </c>
      <c r="D1021" s="139" t="s">
        <v>704</v>
      </c>
      <c r="E1021" s="139" t="s">
        <v>187</v>
      </c>
      <c r="F1021" s="139">
        <v>2046</v>
      </c>
      <c r="G1021" s="139" t="s">
        <v>688</v>
      </c>
      <c r="H1021" s="139">
        <v>160.754409807667</v>
      </c>
      <c r="I1021" s="139">
        <v>187.5468114422782</v>
      </c>
      <c r="J1021" s="33" t="s">
        <v>635</v>
      </c>
      <c r="K1021" s="33" t="s">
        <v>187</v>
      </c>
    </row>
    <row r="1022" spans="1:11" ht="15.75" customHeight="1">
      <c r="A1022" s="139" t="s">
        <v>220</v>
      </c>
      <c r="B1022" s="139" t="s">
        <v>694</v>
      </c>
      <c r="C1022" s="139" t="s">
        <v>701</v>
      </c>
      <c r="D1022" s="139" t="s">
        <v>705</v>
      </c>
      <c r="E1022" s="139" t="s">
        <v>187</v>
      </c>
      <c r="F1022" s="139">
        <v>2046</v>
      </c>
      <c r="G1022" s="139" t="s">
        <v>688</v>
      </c>
      <c r="H1022" s="139">
        <v>0.46995651372948899</v>
      </c>
      <c r="I1022" s="139">
        <v>0.54828259935107049</v>
      </c>
      <c r="J1022" s="33" t="s">
        <v>635</v>
      </c>
      <c r="K1022" s="33" t="s">
        <v>187</v>
      </c>
    </row>
    <row r="1023" spans="1:11" ht="15.75" customHeight="1">
      <c r="A1023" s="139" t="s">
        <v>220</v>
      </c>
      <c r="B1023" s="139" t="s">
        <v>694</v>
      </c>
      <c r="C1023" s="139" t="s">
        <v>701</v>
      </c>
      <c r="D1023" s="139" t="s">
        <v>702</v>
      </c>
      <c r="E1023" s="139" t="s">
        <v>187</v>
      </c>
      <c r="F1023" s="139">
        <v>2047</v>
      </c>
      <c r="G1023" s="139" t="s">
        <v>688</v>
      </c>
      <c r="H1023" s="139">
        <v>48.5591159516378</v>
      </c>
      <c r="I1023" s="139">
        <v>56.652301943577427</v>
      </c>
      <c r="J1023" s="33" t="s">
        <v>635</v>
      </c>
      <c r="K1023" s="33" t="s">
        <v>187</v>
      </c>
    </row>
    <row r="1024" spans="1:11" ht="15.75" customHeight="1">
      <c r="A1024" s="139" t="s">
        <v>220</v>
      </c>
      <c r="B1024" s="139" t="s">
        <v>694</v>
      </c>
      <c r="C1024" s="139" t="s">
        <v>701</v>
      </c>
      <c r="D1024" s="139" t="s">
        <v>703</v>
      </c>
      <c r="E1024" s="139" t="s">
        <v>187</v>
      </c>
      <c r="F1024" s="139">
        <v>2047</v>
      </c>
      <c r="G1024" s="139" t="s">
        <v>688</v>
      </c>
      <c r="H1024" s="139">
        <v>34.384103013228597</v>
      </c>
      <c r="I1024" s="139">
        <v>40.114786848766698</v>
      </c>
      <c r="J1024" s="33" t="s">
        <v>635</v>
      </c>
      <c r="K1024" s="33" t="s">
        <v>187</v>
      </c>
    </row>
    <row r="1025" spans="1:11" ht="15.75" customHeight="1">
      <c r="A1025" s="139" t="s">
        <v>220</v>
      </c>
      <c r="B1025" s="139" t="s">
        <v>694</v>
      </c>
      <c r="C1025" s="139" t="s">
        <v>701</v>
      </c>
      <c r="D1025" s="139" t="s">
        <v>704</v>
      </c>
      <c r="E1025" s="139" t="s">
        <v>187</v>
      </c>
      <c r="F1025" s="139">
        <v>2047</v>
      </c>
      <c r="G1025" s="139" t="s">
        <v>688</v>
      </c>
      <c r="H1025" s="139">
        <v>160.00758328126599</v>
      </c>
      <c r="I1025" s="139">
        <v>186.67551382814369</v>
      </c>
      <c r="J1025" s="33" t="s">
        <v>635</v>
      </c>
      <c r="K1025" s="33" t="s">
        <v>187</v>
      </c>
    </row>
    <row r="1026" spans="1:11" ht="15.75" customHeight="1">
      <c r="A1026" s="139" t="s">
        <v>220</v>
      </c>
      <c r="B1026" s="139" t="s">
        <v>694</v>
      </c>
      <c r="C1026" s="139" t="s">
        <v>701</v>
      </c>
      <c r="D1026" s="139" t="s">
        <v>705</v>
      </c>
      <c r="E1026" s="139" t="s">
        <v>187</v>
      </c>
      <c r="F1026" s="139">
        <v>2047</v>
      </c>
      <c r="G1026" s="139" t="s">
        <v>688</v>
      </c>
      <c r="H1026" s="139">
        <v>0.46995651372948899</v>
      </c>
      <c r="I1026" s="139">
        <v>0.54828259935107049</v>
      </c>
      <c r="J1026" s="33" t="s">
        <v>635</v>
      </c>
      <c r="K1026" s="33" t="s">
        <v>187</v>
      </c>
    </row>
    <row r="1027" spans="1:11" ht="15.75" customHeight="1">
      <c r="A1027" s="139" t="s">
        <v>220</v>
      </c>
      <c r="B1027" s="139" t="s">
        <v>694</v>
      </c>
      <c r="C1027" s="139" t="s">
        <v>701</v>
      </c>
      <c r="D1027" s="139" t="s">
        <v>702</v>
      </c>
      <c r="E1027" s="139" t="s">
        <v>187</v>
      </c>
      <c r="F1027" s="139">
        <v>2048</v>
      </c>
      <c r="G1027" s="139" t="s">
        <v>688</v>
      </c>
      <c r="H1027" s="139">
        <v>48.903681396809098</v>
      </c>
      <c r="I1027" s="139">
        <v>57.054294962943949</v>
      </c>
      <c r="J1027" s="33" t="s">
        <v>635</v>
      </c>
      <c r="K1027" s="33" t="s">
        <v>187</v>
      </c>
    </row>
    <row r="1028" spans="1:11" ht="15.75" customHeight="1">
      <c r="A1028" s="139" t="s">
        <v>220</v>
      </c>
      <c r="B1028" s="139" t="s">
        <v>694</v>
      </c>
      <c r="C1028" s="139" t="s">
        <v>701</v>
      </c>
      <c r="D1028" s="139" t="s">
        <v>703</v>
      </c>
      <c r="E1028" s="139" t="s">
        <v>187</v>
      </c>
      <c r="F1028" s="139">
        <v>2048</v>
      </c>
      <c r="G1028" s="139" t="s">
        <v>688</v>
      </c>
      <c r="H1028" s="139">
        <v>34.669279223053898</v>
      </c>
      <c r="I1028" s="139">
        <v>40.447492426896218</v>
      </c>
      <c r="J1028" s="33" t="s">
        <v>635</v>
      </c>
      <c r="K1028" s="33" t="s">
        <v>187</v>
      </c>
    </row>
    <row r="1029" spans="1:11" ht="15.75" customHeight="1">
      <c r="A1029" s="139" t="s">
        <v>220</v>
      </c>
      <c r="B1029" s="139" t="s">
        <v>694</v>
      </c>
      <c r="C1029" s="139" t="s">
        <v>701</v>
      </c>
      <c r="D1029" s="139" t="s">
        <v>704</v>
      </c>
      <c r="E1029" s="139" t="s">
        <v>187</v>
      </c>
      <c r="F1029" s="139">
        <v>2048</v>
      </c>
      <c r="G1029" s="139" t="s">
        <v>688</v>
      </c>
      <c r="H1029" s="139">
        <v>159.26075675486601</v>
      </c>
      <c r="I1029" s="139">
        <v>185.80421621401041</v>
      </c>
      <c r="J1029" s="33" t="s">
        <v>635</v>
      </c>
      <c r="K1029" s="33" t="s">
        <v>187</v>
      </c>
    </row>
    <row r="1030" spans="1:11" ht="15.75" customHeight="1">
      <c r="A1030" s="139" t="s">
        <v>220</v>
      </c>
      <c r="B1030" s="139" t="s">
        <v>694</v>
      </c>
      <c r="C1030" s="139" t="s">
        <v>701</v>
      </c>
      <c r="D1030" s="139" t="s">
        <v>705</v>
      </c>
      <c r="E1030" s="139" t="s">
        <v>187</v>
      </c>
      <c r="F1030" s="139">
        <v>2048</v>
      </c>
      <c r="G1030" s="139" t="s">
        <v>688</v>
      </c>
      <c r="H1030" s="139">
        <v>0.46995651372948899</v>
      </c>
      <c r="I1030" s="139">
        <v>0.54828259935107049</v>
      </c>
      <c r="J1030" s="33" t="s">
        <v>635</v>
      </c>
      <c r="K1030" s="33" t="s">
        <v>187</v>
      </c>
    </row>
    <row r="1031" spans="1:11" ht="15.75" customHeight="1">
      <c r="A1031" s="139" t="s">
        <v>220</v>
      </c>
      <c r="B1031" s="139" t="s">
        <v>694</v>
      </c>
      <c r="C1031" s="139" t="s">
        <v>701</v>
      </c>
      <c r="D1031" s="139" t="s">
        <v>702</v>
      </c>
      <c r="E1031" s="139" t="s">
        <v>187</v>
      </c>
      <c r="F1031" s="139">
        <v>2049</v>
      </c>
      <c r="G1031" s="139" t="s">
        <v>688</v>
      </c>
      <c r="H1031" s="139">
        <v>49.248246841980297</v>
      </c>
      <c r="I1031" s="139">
        <v>57.45628798231035</v>
      </c>
      <c r="J1031" s="33" t="s">
        <v>635</v>
      </c>
      <c r="K1031" s="33" t="s">
        <v>187</v>
      </c>
    </row>
    <row r="1032" spans="1:11" ht="15.75" customHeight="1">
      <c r="A1032" s="139" t="s">
        <v>220</v>
      </c>
      <c r="B1032" s="139" t="s">
        <v>694</v>
      </c>
      <c r="C1032" s="139" t="s">
        <v>701</v>
      </c>
      <c r="D1032" s="139" t="s">
        <v>703</v>
      </c>
      <c r="E1032" s="139" t="s">
        <v>187</v>
      </c>
      <c r="F1032" s="139">
        <v>2049</v>
      </c>
      <c r="G1032" s="139" t="s">
        <v>688</v>
      </c>
      <c r="H1032" s="139">
        <v>34.9544554328793</v>
      </c>
      <c r="I1032" s="139">
        <v>40.780198005025852</v>
      </c>
      <c r="J1032" s="33" t="s">
        <v>635</v>
      </c>
      <c r="K1032" s="33" t="s">
        <v>187</v>
      </c>
    </row>
    <row r="1033" spans="1:11" ht="15.75" customHeight="1">
      <c r="A1033" s="139" t="s">
        <v>220</v>
      </c>
      <c r="B1033" s="139" t="s">
        <v>694</v>
      </c>
      <c r="C1033" s="139" t="s">
        <v>701</v>
      </c>
      <c r="D1033" s="139" t="s">
        <v>704</v>
      </c>
      <c r="E1033" s="139" t="s">
        <v>187</v>
      </c>
      <c r="F1033" s="139">
        <v>2049</v>
      </c>
      <c r="G1033" s="139" t="s">
        <v>688</v>
      </c>
      <c r="H1033" s="139">
        <v>158.51393022846599</v>
      </c>
      <c r="I1033" s="139">
        <v>184.93291859987701</v>
      </c>
      <c r="J1033" s="33" t="s">
        <v>635</v>
      </c>
      <c r="K1033" s="33" t="s">
        <v>187</v>
      </c>
    </row>
    <row r="1034" spans="1:11" ht="15.75" customHeight="1">
      <c r="A1034" s="139" t="s">
        <v>220</v>
      </c>
      <c r="B1034" s="139" t="s">
        <v>694</v>
      </c>
      <c r="C1034" s="139" t="s">
        <v>701</v>
      </c>
      <c r="D1034" s="139" t="s">
        <v>705</v>
      </c>
      <c r="E1034" s="139" t="s">
        <v>187</v>
      </c>
      <c r="F1034" s="139">
        <v>2049</v>
      </c>
      <c r="G1034" s="139" t="s">
        <v>688</v>
      </c>
      <c r="H1034" s="139">
        <v>0.46995651372948899</v>
      </c>
      <c r="I1034" s="139">
        <v>0.54828259935107049</v>
      </c>
      <c r="J1034" s="33" t="s">
        <v>635</v>
      </c>
      <c r="K1034" s="33" t="s">
        <v>187</v>
      </c>
    </row>
    <row r="1035" spans="1:11" ht="15.75" customHeight="1">
      <c r="A1035" s="139" t="s">
        <v>220</v>
      </c>
      <c r="B1035" s="139" t="s">
        <v>694</v>
      </c>
      <c r="C1035" s="139" t="s">
        <v>701</v>
      </c>
      <c r="D1035" s="139" t="s">
        <v>702</v>
      </c>
      <c r="E1035" s="139" t="s">
        <v>187</v>
      </c>
      <c r="F1035" s="139">
        <v>2050</v>
      </c>
      <c r="G1035" s="139" t="s">
        <v>688</v>
      </c>
      <c r="H1035" s="139">
        <v>49.592812287151602</v>
      </c>
      <c r="I1035" s="139">
        <v>57.858281001676872</v>
      </c>
      <c r="J1035" s="33" t="s">
        <v>635</v>
      </c>
      <c r="K1035" s="33" t="s">
        <v>187</v>
      </c>
    </row>
    <row r="1036" spans="1:11" ht="15.75" customHeight="1">
      <c r="A1036" s="139" t="s">
        <v>220</v>
      </c>
      <c r="B1036" s="139" t="s">
        <v>694</v>
      </c>
      <c r="C1036" s="139" t="s">
        <v>701</v>
      </c>
      <c r="D1036" s="139" t="s">
        <v>703</v>
      </c>
      <c r="E1036" s="139" t="s">
        <v>187</v>
      </c>
      <c r="F1036" s="139">
        <v>2050</v>
      </c>
      <c r="G1036" s="139" t="s">
        <v>688</v>
      </c>
      <c r="H1036" s="139">
        <v>35.239631642704602</v>
      </c>
      <c r="I1036" s="139">
        <v>41.112903583155372</v>
      </c>
      <c r="J1036" s="33" t="s">
        <v>635</v>
      </c>
      <c r="K1036" s="33" t="s">
        <v>187</v>
      </c>
    </row>
    <row r="1037" spans="1:11" ht="15.75" customHeight="1">
      <c r="A1037" s="139" t="s">
        <v>220</v>
      </c>
      <c r="B1037" s="139" t="s">
        <v>694</v>
      </c>
      <c r="C1037" s="139" t="s">
        <v>701</v>
      </c>
      <c r="D1037" s="139" t="s">
        <v>704</v>
      </c>
      <c r="E1037" s="139" t="s">
        <v>187</v>
      </c>
      <c r="F1037" s="139">
        <v>2050</v>
      </c>
      <c r="G1037" s="139" t="s">
        <v>688</v>
      </c>
      <c r="H1037" s="139">
        <v>157.76710370206499</v>
      </c>
      <c r="I1037" s="139">
        <v>184.06162098574251</v>
      </c>
      <c r="J1037" s="33" t="s">
        <v>635</v>
      </c>
      <c r="K1037" s="33" t="s">
        <v>187</v>
      </c>
    </row>
    <row r="1038" spans="1:11" ht="15.75" customHeight="1">
      <c r="A1038" s="139" t="s">
        <v>220</v>
      </c>
      <c r="B1038" s="139" t="s">
        <v>694</v>
      </c>
      <c r="C1038" s="139" t="s">
        <v>701</v>
      </c>
      <c r="D1038" s="139" t="s">
        <v>705</v>
      </c>
      <c r="E1038" s="139" t="s">
        <v>187</v>
      </c>
      <c r="F1038" s="139">
        <v>2050</v>
      </c>
      <c r="G1038" s="139" t="s">
        <v>688</v>
      </c>
      <c r="H1038" s="139">
        <v>0.46995651372948899</v>
      </c>
      <c r="I1038" s="139">
        <v>0.54828259935107049</v>
      </c>
      <c r="J1038" s="33" t="s">
        <v>635</v>
      </c>
      <c r="K1038" s="33" t="s">
        <v>187</v>
      </c>
    </row>
    <row r="1039" spans="1:11" ht="15.75" customHeight="1">
      <c r="A1039" s="139" t="s">
        <v>220</v>
      </c>
      <c r="B1039" s="139" t="s">
        <v>694</v>
      </c>
      <c r="C1039" s="139" t="s">
        <v>706</v>
      </c>
      <c r="E1039" s="139" t="s">
        <v>187</v>
      </c>
      <c r="F1039" s="139">
        <v>1990</v>
      </c>
      <c r="G1039" s="139" t="s">
        <v>688</v>
      </c>
      <c r="H1039" s="139">
        <v>7.194</v>
      </c>
      <c r="I1039" s="139">
        <v>8.3930000000000007</v>
      </c>
      <c r="J1039" s="33" t="s">
        <v>697</v>
      </c>
      <c r="K1039" s="33" t="s">
        <v>187</v>
      </c>
    </row>
    <row r="1040" spans="1:11" ht="15.75" customHeight="1">
      <c r="A1040" s="139" t="s">
        <v>220</v>
      </c>
      <c r="B1040" s="139" t="s">
        <v>694</v>
      </c>
      <c r="C1040" s="139" t="s">
        <v>706</v>
      </c>
      <c r="E1040" s="139" t="s">
        <v>187</v>
      </c>
      <c r="F1040" s="139">
        <v>1991</v>
      </c>
      <c r="G1040" s="139" t="s">
        <v>688</v>
      </c>
      <c r="H1040" s="139">
        <v>7.3390000000000004</v>
      </c>
      <c r="I1040" s="139">
        <v>8.562166666666668</v>
      </c>
      <c r="J1040" s="33" t="s">
        <v>697</v>
      </c>
      <c r="K1040" s="33" t="s">
        <v>187</v>
      </c>
    </row>
    <row r="1041" spans="1:11" ht="15.75" customHeight="1">
      <c r="A1041" s="139" t="s">
        <v>220</v>
      </c>
      <c r="B1041" s="139" t="s">
        <v>694</v>
      </c>
      <c r="C1041" s="139" t="s">
        <v>706</v>
      </c>
      <c r="E1041" s="139" t="s">
        <v>187</v>
      </c>
      <c r="F1041" s="139">
        <v>1992</v>
      </c>
      <c r="G1041" s="139" t="s">
        <v>688</v>
      </c>
      <c r="H1041" s="139">
        <v>7.9182499999999996</v>
      </c>
      <c r="I1041" s="139">
        <v>9.2379583333333333</v>
      </c>
      <c r="J1041" s="33" t="s">
        <v>697</v>
      </c>
      <c r="K1041" s="33" t="s">
        <v>187</v>
      </c>
    </row>
    <row r="1042" spans="1:11" ht="15.75" customHeight="1">
      <c r="A1042" s="139" t="s">
        <v>220</v>
      </c>
      <c r="B1042" s="139" t="s">
        <v>694</v>
      </c>
      <c r="C1042" s="139" t="s">
        <v>706</v>
      </c>
      <c r="E1042" s="139" t="s">
        <v>187</v>
      </c>
      <c r="F1042" s="139">
        <v>1993</v>
      </c>
      <c r="G1042" s="139" t="s">
        <v>688</v>
      </c>
      <c r="H1042" s="139">
        <v>8.1944999999999997</v>
      </c>
      <c r="I1042" s="139">
        <v>9.5602499999999999</v>
      </c>
      <c r="J1042" s="33" t="s">
        <v>697</v>
      </c>
      <c r="K1042" s="33" t="s">
        <v>187</v>
      </c>
    </row>
    <row r="1043" spans="1:11" ht="15.75" customHeight="1">
      <c r="A1043" s="139" t="s">
        <v>220</v>
      </c>
      <c r="B1043" s="139" t="s">
        <v>694</v>
      </c>
      <c r="C1043" s="139" t="s">
        <v>706</v>
      </c>
      <c r="E1043" s="139" t="s">
        <v>187</v>
      </c>
      <c r="F1043" s="139">
        <v>1994</v>
      </c>
      <c r="G1043" s="139" t="s">
        <v>688</v>
      </c>
      <c r="H1043" s="139">
        <v>9.6857500000000005</v>
      </c>
      <c r="I1043" s="139">
        <v>11.300041666666671</v>
      </c>
      <c r="J1043" s="33" t="s">
        <v>697</v>
      </c>
      <c r="K1043" s="33" t="s">
        <v>187</v>
      </c>
    </row>
    <row r="1044" spans="1:11" ht="15.75" customHeight="1">
      <c r="A1044" s="139" t="s">
        <v>220</v>
      </c>
      <c r="B1044" s="139" t="s">
        <v>694</v>
      </c>
      <c r="C1044" s="139" t="s">
        <v>706</v>
      </c>
      <c r="E1044" s="139" t="s">
        <v>187</v>
      </c>
      <c r="F1044" s="139">
        <v>1995</v>
      </c>
      <c r="G1044" s="139" t="s">
        <v>688</v>
      </c>
      <c r="H1044" s="139">
        <v>9.8059999999999992</v>
      </c>
      <c r="I1044" s="139">
        <v>11.44033333333333</v>
      </c>
      <c r="J1044" s="33" t="s">
        <v>697</v>
      </c>
      <c r="K1044" s="33" t="s">
        <v>187</v>
      </c>
    </row>
    <row r="1045" spans="1:11" ht="15.75" customHeight="1">
      <c r="A1045" s="139" t="s">
        <v>220</v>
      </c>
      <c r="B1045" s="139" t="s">
        <v>694</v>
      </c>
      <c r="C1045" s="139" t="s">
        <v>706</v>
      </c>
      <c r="E1045" s="139" t="s">
        <v>187</v>
      </c>
      <c r="F1045" s="139">
        <v>1996</v>
      </c>
      <c r="G1045" s="139" t="s">
        <v>688</v>
      </c>
      <c r="H1045" s="139">
        <v>10.0845</v>
      </c>
      <c r="I1045" s="139">
        <v>11.76525</v>
      </c>
      <c r="J1045" s="33" t="s">
        <v>697</v>
      </c>
      <c r="K1045" s="33" t="s">
        <v>187</v>
      </c>
    </row>
    <row r="1046" spans="1:11" ht="15.75" customHeight="1">
      <c r="A1046" s="139" t="s">
        <v>220</v>
      </c>
      <c r="B1046" s="139" t="s">
        <v>694</v>
      </c>
      <c r="C1046" s="139" t="s">
        <v>706</v>
      </c>
      <c r="E1046" s="139" t="s">
        <v>187</v>
      </c>
      <c r="F1046" s="139">
        <v>1997</v>
      </c>
      <c r="G1046" s="139" t="s">
        <v>688</v>
      </c>
      <c r="H1046" s="139">
        <v>8.9949999999999992</v>
      </c>
      <c r="I1046" s="139">
        <v>10.49416666666667</v>
      </c>
      <c r="J1046" s="33" t="s">
        <v>697</v>
      </c>
      <c r="K1046" s="33" t="s">
        <v>187</v>
      </c>
    </row>
    <row r="1047" spans="1:11" ht="15.75" customHeight="1">
      <c r="A1047" s="139" t="s">
        <v>220</v>
      </c>
      <c r="B1047" s="139" t="s">
        <v>694</v>
      </c>
      <c r="C1047" s="139" t="s">
        <v>706</v>
      </c>
      <c r="E1047" s="139" t="s">
        <v>187</v>
      </c>
      <c r="F1047" s="139">
        <v>1998</v>
      </c>
      <c r="G1047" s="139" t="s">
        <v>688</v>
      </c>
      <c r="H1047" s="139">
        <v>8.2349999999999994</v>
      </c>
      <c r="I1047" s="139">
        <v>9.6074999999999999</v>
      </c>
      <c r="J1047" s="33" t="s">
        <v>697</v>
      </c>
      <c r="K1047" s="33" t="s">
        <v>187</v>
      </c>
    </row>
    <row r="1048" spans="1:11" ht="15.75" customHeight="1">
      <c r="A1048" s="139" t="s">
        <v>220</v>
      </c>
      <c r="B1048" s="139" t="s">
        <v>694</v>
      </c>
      <c r="C1048" s="139" t="s">
        <v>706</v>
      </c>
      <c r="E1048" s="139" t="s">
        <v>187</v>
      </c>
      <c r="F1048" s="139">
        <v>1999</v>
      </c>
      <c r="G1048" s="139" t="s">
        <v>688</v>
      </c>
      <c r="H1048" s="139">
        <v>8.3115000000000006</v>
      </c>
      <c r="I1048" s="139">
        <v>9.6967500000000015</v>
      </c>
      <c r="J1048" s="33" t="s">
        <v>697</v>
      </c>
      <c r="K1048" s="33" t="s">
        <v>187</v>
      </c>
    </row>
    <row r="1049" spans="1:11" ht="15.75" customHeight="1">
      <c r="A1049" s="139" t="s">
        <v>220</v>
      </c>
      <c r="B1049" s="139" t="s">
        <v>694</v>
      </c>
      <c r="C1049" s="139" t="s">
        <v>706</v>
      </c>
      <c r="E1049" s="139" t="s">
        <v>187</v>
      </c>
      <c r="F1049" s="139">
        <v>2000</v>
      </c>
      <c r="G1049" s="139" t="s">
        <v>688</v>
      </c>
      <c r="H1049" s="139">
        <v>8.7539999999999996</v>
      </c>
      <c r="I1049" s="139">
        <v>10.212999999999999</v>
      </c>
      <c r="J1049" s="33" t="s">
        <v>697</v>
      </c>
      <c r="K1049" s="33" t="s">
        <v>187</v>
      </c>
    </row>
    <row r="1050" spans="1:11" ht="15.75" customHeight="1">
      <c r="A1050" s="139" t="s">
        <v>220</v>
      </c>
      <c r="B1050" s="139" t="s">
        <v>694</v>
      </c>
      <c r="C1050" s="139" t="s">
        <v>706</v>
      </c>
      <c r="E1050" s="139" t="s">
        <v>187</v>
      </c>
      <c r="F1050" s="139">
        <v>2001</v>
      </c>
      <c r="G1050" s="139" t="s">
        <v>688</v>
      </c>
      <c r="H1050" s="139">
        <v>7.9727499999999996</v>
      </c>
      <c r="I1050" s="139">
        <v>9.301541666666667</v>
      </c>
      <c r="J1050" s="33" t="s">
        <v>697</v>
      </c>
      <c r="K1050" s="33" t="s">
        <v>187</v>
      </c>
    </row>
    <row r="1051" spans="1:11" ht="15.75" customHeight="1">
      <c r="A1051" s="139" t="s">
        <v>220</v>
      </c>
      <c r="B1051" s="139" t="s">
        <v>694</v>
      </c>
      <c r="C1051" s="139" t="s">
        <v>706</v>
      </c>
      <c r="E1051" s="139" t="s">
        <v>187</v>
      </c>
      <c r="F1051" s="139">
        <v>2002</v>
      </c>
      <c r="G1051" s="139" t="s">
        <v>688</v>
      </c>
      <c r="H1051" s="139">
        <v>7.3322500000000002</v>
      </c>
      <c r="I1051" s="139">
        <v>8.5542916666666677</v>
      </c>
      <c r="J1051" s="33" t="s">
        <v>697</v>
      </c>
      <c r="K1051" s="33" t="s">
        <v>187</v>
      </c>
    </row>
    <row r="1052" spans="1:11" ht="15.75" customHeight="1">
      <c r="A1052" s="139" t="s">
        <v>220</v>
      </c>
      <c r="B1052" s="139" t="s">
        <v>694</v>
      </c>
      <c r="C1052" s="139" t="s">
        <v>706</v>
      </c>
      <c r="E1052" s="139" t="s">
        <v>187</v>
      </c>
      <c r="F1052" s="139">
        <v>2003</v>
      </c>
      <c r="G1052" s="139" t="s">
        <v>688</v>
      </c>
      <c r="H1052" s="139">
        <v>7.1587500000000004</v>
      </c>
      <c r="I1052" s="139">
        <v>8.3518750000000015</v>
      </c>
      <c r="J1052" s="33" t="s">
        <v>697</v>
      </c>
      <c r="K1052" s="33" t="s">
        <v>187</v>
      </c>
    </row>
    <row r="1053" spans="1:11" ht="15.75" customHeight="1">
      <c r="A1053" s="139" t="s">
        <v>220</v>
      </c>
      <c r="B1053" s="139" t="s">
        <v>694</v>
      </c>
      <c r="C1053" s="139" t="s">
        <v>706</v>
      </c>
      <c r="E1053" s="139" t="s">
        <v>187</v>
      </c>
      <c r="F1053" s="139">
        <v>2004</v>
      </c>
      <c r="G1053" s="139" t="s">
        <v>688</v>
      </c>
      <c r="H1053" s="139">
        <v>6.899</v>
      </c>
      <c r="I1053" s="139">
        <v>8.0488333333333344</v>
      </c>
      <c r="J1053" s="33" t="s">
        <v>697</v>
      </c>
      <c r="K1053" s="33" t="s">
        <v>187</v>
      </c>
    </row>
    <row r="1054" spans="1:11" ht="15.75" customHeight="1">
      <c r="A1054" s="139" t="s">
        <v>220</v>
      </c>
      <c r="B1054" s="139" t="s">
        <v>694</v>
      </c>
      <c r="C1054" s="139" t="s">
        <v>706</v>
      </c>
      <c r="E1054" s="139" t="s">
        <v>187</v>
      </c>
      <c r="F1054" s="139">
        <v>2005</v>
      </c>
      <c r="G1054" s="139" t="s">
        <v>688</v>
      </c>
      <c r="H1054" s="139">
        <v>6.5910000000000002</v>
      </c>
      <c r="I1054" s="139">
        <v>7.6895000000000007</v>
      </c>
      <c r="J1054" s="33" t="s">
        <v>697</v>
      </c>
      <c r="K1054" s="33" t="s">
        <v>187</v>
      </c>
    </row>
    <row r="1055" spans="1:11" ht="15.75" customHeight="1">
      <c r="A1055" s="139" t="s">
        <v>220</v>
      </c>
      <c r="B1055" s="139" t="s">
        <v>694</v>
      </c>
      <c r="C1055" s="139" t="s">
        <v>706</v>
      </c>
      <c r="E1055" s="139" t="s">
        <v>187</v>
      </c>
      <c r="F1055" s="139">
        <v>2006</v>
      </c>
      <c r="G1055" s="139" t="s">
        <v>688</v>
      </c>
      <c r="H1055" s="139">
        <v>6.5197500000000002</v>
      </c>
      <c r="I1055" s="139">
        <v>7.6063750000000008</v>
      </c>
      <c r="J1055" s="33" t="s">
        <v>697</v>
      </c>
      <c r="K1055" s="33" t="s">
        <v>187</v>
      </c>
    </row>
    <row r="1056" spans="1:11" ht="15.75" customHeight="1">
      <c r="A1056" s="139" t="s">
        <v>220</v>
      </c>
      <c r="B1056" s="139" t="s">
        <v>694</v>
      </c>
      <c r="C1056" s="139" t="s">
        <v>706</v>
      </c>
      <c r="E1056" s="139" t="s">
        <v>187</v>
      </c>
      <c r="F1056" s="139">
        <v>2007</v>
      </c>
      <c r="G1056" s="139" t="s">
        <v>688</v>
      </c>
      <c r="H1056" s="139">
        <v>6.3452500000000001</v>
      </c>
      <c r="I1056" s="139">
        <v>7.4027916666666673</v>
      </c>
      <c r="J1056" s="33" t="s">
        <v>697</v>
      </c>
      <c r="K1056" s="33" t="s">
        <v>187</v>
      </c>
    </row>
    <row r="1057" spans="1:11" ht="15.75" customHeight="1">
      <c r="A1057" s="139" t="s">
        <v>220</v>
      </c>
      <c r="B1057" s="139" t="s">
        <v>694</v>
      </c>
      <c r="C1057" s="139" t="s">
        <v>706</v>
      </c>
      <c r="E1057" s="139" t="s">
        <v>187</v>
      </c>
      <c r="F1057" s="139">
        <v>2008</v>
      </c>
      <c r="G1057" s="139" t="s">
        <v>688</v>
      </c>
      <c r="H1057" s="139">
        <v>6.3207500000000003</v>
      </c>
      <c r="I1057" s="139">
        <v>7.3742083333333346</v>
      </c>
      <c r="J1057" s="33" t="s">
        <v>697</v>
      </c>
      <c r="K1057" s="33" t="s">
        <v>187</v>
      </c>
    </row>
    <row r="1058" spans="1:11" ht="15.75" customHeight="1">
      <c r="A1058" s="139" t="s">
        <v>220</v>
      </c>
      <c r="B1058" s="139" t="s">
        <v>694</v>
      </c>
      <c r="C1058" s="139" t="s">
        <v>706</v>
      </c>
      <c r="E1058" s="139" t="s">
        <v>187</v>
      </c>
      <c r="F1058" s="139">
        <v>2009</v>
      </c>
      <c r="G1058" s="139" t="s">
        <v>688</v>
      </c>
      <c r="H1058" s="139">
        <v>6.1057499999999996</v>
      </c>
      <c r="I1058" s="139">
        <v>7.1233750000000002</v>
      </c>
      <c r="J1058" s="33" t="s">
        <v>697</v>
      </c>
      <c r="K1058" s="33" t="s">
        <v>187</v>
      </c>
    </row>
    <row r="1059" spans="1:11" ht="15.75" customHeight="1">
      <c r="A1059" s="139" t="s">
        <v>220</v>
      </c>
      <c r="B1059" s="139" t="s">
        <v>694</v>
      </c>
      <c r="C1059" s="139" t="s">
        <v>706</v>
      </c>
      <c r="E1059" s="139" t="s">
        <v>187</v>
      </c>
      <c r="F1059" s="139">
        <v>2010</v>
      </c>
      <c r="G1059" s="139" t="s">
        <v>688</v>
      </c>
      <c r="H1059" s="139">
        <v>5.93025</v>
      </c>
      <c r="I1059" s="139">
        <v>6.9186249999999996</v>
      </c>
      <c r="J1059" s="33" t="s">
        <v>697</v>
      </c>
      <c r="K1059" s="33" t="s">
        <v>187</v>
      </c>
    </row>
    <row r="1060" spans="1:11" ht="15.75" customHeight="1">
      <c r="A1060" s="139" t="s">
        <v>220</v>
      </c>
      <c r="B1060" s="139" t="s">
        <v>694</v>
      </c>
      <c r="C1060" s="139" t="s">
        <v>706</v>
      </c>
      <c r="E1060" s="139" t="s">
        <v>187</v>
      </c>
      <c r="F1060" s="139">
        <v>2011</v>
      </c>
      <c r="G1060" s="139" t="s">
        <v>688</v>
      </c>
      <c r="H1060" s="139">
        <v>5.7677500000000004</v>
      </c>
      <c r="I1060" s="139">
        <v>6.7290416666666673</v>
      </c>
      <c r="J1060" s="33" t="s">
        <v>697</v>
      </c>
      <c r="K1060" s="33" t="s">
        <v>187</v>
      </c>
    </row>
    <row r="1061" spans="1:11" ht="15.75" customHeight="1">
      <c r="A1061" s="139" t="s">
        <v>220</v>
      </c>
      <c r="B1061" s="139" t="s">
        <v>694</v>
      </c>
      <c r="C1061" s="139" t="s">
        <v>706</v>
      </c>
      <c r="E1061" s="139" t="s">
        <v>187</v>
      </c>
      <c r="F1061" s="139">
        <v>2012</v>
      </c>
      <c r="G1061" s="139" t="s">
        <v>688</v>
      </c>
      <c r="H1061" s="139">
        <v>5.6440000000000001</v>
      </c>
      <c r="I1061" s="139">
        <v>6.5846666666666671</v>
      </c>
      <c r="J1061" s="33" t="s">
        <v>697</v>
      </c>
      <c r="K1061" s="33" t="s">
        <v>187</v>
      </c>
    </row>
    <row r="1062" spans="1:11" ht="15.75" customHeight="1">
      <c r="A1062" s="139" t="s">
        <v>220</v>
      </c>
      <c r="B1062" s="139" t="s">
        <v>694</v>
      </c>
      <c r="C1062" s="139" t="s">
        <v>706</v>
      </c>
      <c r="E1062" s="139" t="s">
        <v>187</v>
      </c>
      <c r="F1062" s="139">
        <v>2013</v>
      </c>
      <c r="G1062" s="139" t="s">
        <v>688</v>
      </c>
      <c r="H1062" s="139">
        <v>5.6440000000000001</v>
      </c>
      <c r="I1062" s="139">
        <v>6.5846666666666671</v>
      </c>
      <c r="J1062" s="33" t="s">
        <v>697</v>
      </c>
      <c r="K1062" s="33" t="s">
        <v>187</v>
      </c>
    </row>
    <row r="1063" spans="1:11" ht="15.75" customHeight="1">
      <c r="A1063" s="139" t="s">
        <v>220</v>
      </c>
      <c r="B1063" s="139" t="s">
        <v>694</v>
      </c>
      <c r="C1063" s="139" t="s">
        <v>706</v>
      </c>
      <c r="E1063" s="139" t="s">
        <v>187</v>
      </c>
      <c r="F1063" s="139">
        <v>2014</v>
      </c>
      <c r="G1063" s="139" t="s">
        <v>688</v>
      </c>
      <c r="H1063" s="139">
        <v>5.6440000000000001</v>
      </c>
      <c r="I1063" s="139">
        <v>6.5846666666666671</v>
      </c>
      <c r="J1063" s="33" t="s">
        <v>697</v>
      </c>
      <c r="K1063" s="33" t="s">
        <v>187</v>
      </c>
    </row>
    <row r="1064" spans="1:11" ht="15.75" customHeight="1">
      <c r="A1064" s="139" t="s">
        <v>220</v>
      </c>
      <c r="B1064" s="139" t="s">
        <v>694</v>
      </c>
      <c r="C1064" s="139" t="s">
        <v>706</v>
      </c>
      <c r="E1064" s="139" t="s">
        <v>187</v>
      </c>
      <c r="F1064" s="139">
        <v>2015</v>
      </c>
      <c r="G1064" s="139" t="s">
        <v>688</v>
      </c>
      <c r="H1064" s="139">
        <v>5.6440000000000001</v>
      </c>
      <c r="I1064" s="139">
        <v>6.5846666666666671</v>
      </c>
      <c r="J1064" s="33" t="s">
        <v>697</v>
      </c>
      <c r="K1064" s="33" t="s">
        <v>187</v>
      </c>
    </row>
    <row r="1065" spans="1:11" ht="15.75" customHeight="1">
      <c r="A1065" s="139" t="s">
        <v>220</v>
      </c>
      <c r="B1065" s="139" t="s">
        <v>694</v>
      </c>
      <c r="C1065" s="139" t="s">
        <v>706</v>
      </c>
      <c r="E1065" s="139" t="s">
        <v>187</v>
      </c>
      <c r="F1065" s="139">
        <v>2016</v>
      </c>
      <c r="G1065" s="139" t="s">
        <v>688</v>
      </c>
      <c r="H1065" s="139">
        <v>5.6440000000000001</v>
      </c>
      <c r="I1065" s="139">
        <v>6.5846666666666671</v>
      </c>
      <c r="J1065" s="33" t="s">
        <v>697</v>
      </c>
      <c r="K1065" s="33" t="s">
        <v>187</v>
      </c>
    </row>
    <row r="1066" spans="1:11" ht="15.75" customHeight="1">
      <c r="A1066" s="139" t="s">
        <v>220</v>
      </c>
      <c r="B1066" s="139" t="s">
        <v>694</v>
      </c>
      <c r="C1066" s="139" t="s">
        <v>706</v>
      </c>
      <c r="E1066" s="139" t="s">
        <v>187</v>
      </c>
      <c r="F1066" s="139">
        <v>2017</v>
      </c>
      <c r="G1066" s="139" t="s">
        <v>688</v>
      </c>
      <c r="H1066" s="139">
        <v>5.6440000000000001</v>
      </c>
      <c r="I1066" s="139">
        <v>6.5846666666666671</v>
      </c>
      <c r="J1066" s="33" t="s">
        <v>697</v>
      </c>
      <c r="K1066" s="33" t="s">
        <v>187</v>
      </c>
    </row>
    <row r="1067" spans="1:11" ht="15.75" customHeight="1">
      <c r="A1067" s="139" t="s">
        <v>220</v>
      </c>
      <c r="B1067" s="139" t="s">
        <v>694</v>
      </c>
      <c r="C1067" s="139" t="s">
        <v>706</v>
      </c>
      <c r="E1067" s="139" t="s">
        <v>187</v>
      </c>
      <c r="F1067" s="139">
        <v>2018</v>
      </c>
      <c r="G1067" s="139" t="s">
        <v>688</v>
      </c>
      <c r="H1067" s="139">
        <v>5.6440000000000001</v>
      </c>
      <c r="I1067" s="139">
        <v>6.5846666666666671</v>
      </c>
      <c r="J1067" s="33" t="s">
        <v>697</v>
      </c>
      <c r="K1067" s="33" t="s">
        <v>187</v>
      </c>
    </row>
    <row r="1068" spans="1:11" ht="15.75" customHeight="1">
      <c r="A1068" s="139" t="s">
        <v>220</v>
      </c>
      <c r="B1068" s="139" t="s">
        <v>694</v>
      </c>
      <c r="C1068" s="139" t="s">
        <v>706</v>
      </c>
      <c r="E1068" s="139" t="s">
        <v>187</v>
      </c>
      <c r="F1068" s="139">
        <v>2019</v>
      </c>
      <c r="G1068" s="139" t="s">
        <v>688</v>
      </c>
      <c r="H1068" s="139">
        <v>5.6440000000000001</v>
      </c>
      <c r="I1068" s="139">
        <v>6.5846666666666671</v>
      </c>
      <c r="J1068" s="33" t="s">
        <v>697</v>
      </c>
      <c r="K1068" s="33" t="s">
        <v>187</v>
      </c>
    </row>
    <row r="1069" spans="1:11" ht="15.75" customHeight="1">
      <c r="A1069" s="139" t="s">
        <v>220</v>
      </c>
      <c r="B1069" s="139" t="s">
        <v>694</v>
      </c>
      <c r="C1069" s="139" t="s">
        <v>706</v>
      </c>
      <c r="E1069" s="139" t="s">
        <v>187</v>
      </c>
      <c r="F1069" s="139">
        <v>2020</v>
      </c>
      <c r="G1069" s="139" t="s">
        <v>688</v>
      </c>
      <c r="H1069" s="139">
        <v>5.6440000000000001</v>
      </c>
      <c r="I1069" s="139">
        <v>6.5846666666666671</v>
      </c>
      <c r="J1069" s="33" t="s">
        <v>697</v>
      </c>
      <c r="K1069" s="33" t="s">
        <v>187</v>
      </c>
    </row>
    <row r="1070" spans="1:11" ht="15.75" customHeight="1">
      <c r="A1070" s="139" t="s">
        <v>220</v>
      </c>
      <c r="B1070" s="139" t="s">
        <v>694</v>
      </c>
      <c r="C1070" s="139" t="s">
        <v>706</v>
      </c>
      <c r="E1070" s="139" t="s">
        <v>187</v>
      </c>
      <c r="F1070" s="139">
        <v>2021</v>
      </c>
      <c r="G1070" s="139" t="s">
        <v>688</v>
      </c>
      <c r="H1070" s="139">
        <v>5.6440000000000001</v>
      </c>
      <c r="I1070" s="139">
        <v>6.5846666666666671</v>
      </c>
      <c r="J1070" s="33" t="s">
        <v>697</v>
      </c>
      <c r="K1070" s="33" t="s">
        <v>187</v>
      </c>
    </row>
    <row r="1071" spans="1:11" ht="15.75" customHeight="1">
      <c r="A1071" s="139" t="s">
        <v>220</v>
      </c>
      <c r="B1071" s="139" t="s">
        <v>694</v>
      </c>
      <c r="C1071" s="139" t="s">
        <v>706</v>
      </c>
      <c r="E1071" s="139" t="s">
        <v>187</v>
      </c>
      <c r="F1071" s="139">
        <v>2022</v>
      </c>
      <c r="G1071" s="139" t="s">
        <v>688</v>
      </c>
      <c r="H1071" s="139">
        <v>5.6440000000000001</v>
      </c>
      <c r="I1071" s="139">
        <v>6.5846666666666671</v>
      </c>
      <c r="J1071" s="33" t="s">
        <v>697</v>
      </c>
      <c r="K1071" s="33" t="s">
        <v>187</v>
      </c>
    </row>
    <row r="1072" spans="1:11" ht="15.75" customHeight="1">
      <c r="A1072" s="139" t="s">
        <v>220</v>
      </c>
      <c r="B1072" s="139" t="s">
        <v>694</v>
      </c>
      <c r="C1072" s="139" t="s">
        <v>706</v>
      </c>
      <c r="E1072" s="139" t="s">
        <v>187</v>
      </c>
      <c r="F1072" s="139">
        <v>2023</v>
      </c>
      <c r="G1072" s="139" t="s">
        <v>688</v>
      </c>
      <c r="H1072" s="139">
        <v>5.6440000000000001</v>
      </c>
      <c r="I1072" s="139">
        <v>6.5846666666666671</v>
      </c>
      <c r="J1072" s="33" t="s">
        <v>697</v>
      </c>
      <c r="K1072" s="33" t="s">
        <v>187</v>
      </c>
    </row>
    <row r="1073" spans="1:11" ht="15.75" customHeight="1">
      <c r="A1073" s="139" t="s">
        <v>220</v>
      </c>
      <c r="B1073" s="139" t="s">
        <v>694</v>
      </c>
      <c r="C1073" s="139" t="s">
        <v>706</v>
      </c>
      <c r="E1073" s="139" t="s">
        <v>187</v>
      </c>
      <c r="F1073" s="139">
        <v>2024</v>
      </c>
      <c r="G1073" s="139" t="s">
        <v>688</v>
      </c>
      <c r="H1073" s="139">
        <v>5.6440000000000001</v>
      </c>
      <c r="I1073" s="139">
        <v>6.5846666666666671</v>
      </c>
      <c r="J1073" s="33" t="s">
        <v>697</v>
      </c>
      <c r="K1073" s="33" t="s">
        <v>187</v>
      </c>
    </row>
    <row r="1074" spans="1:11" ht="15.75" customHeight="1">
      <c r="A1074" s="139" t="s">
        <v>220</v>
      </c>
      <c r="B1074" s="139" t="s">
        <v>694</v>
      </c>
      <c r="C1074" s="139" t="s">
        <v>706</v>
      </c>
      <c r="E1074" s="139" t="s">
        <v>187</v>
      </c>
      <c r="F1074" s="139">
        <v>2025</v>
      </c>
      <c r="G1074" s="139" t="s">
        <v>688</v>
      </c>
      <c r="H1074" s="139">
        <v>5.6440000000000001</v>
      </c>
      <c r="I1074" s="139">
        <v>6.5846666666666671</v>
      </c>
      <c r="J1074" s="33" t="s">
        <v>697</v>
      </c>
      <c r="K1074" s="33" t="s">
        <v>187</v>
      </c>
    </row>
    <row r="1075" spans="1:11" ht="15.75" customHeight="1">
      <c r="A1075" s="139" t="s">
        <v>220</v>
      </c>
      <c r="B1075" s="139" t="s">
        <v>694</v>
      </c>
      <c r="C1075" s="139" t="s">
        <v>706</v>
      </c>
      <c r="E1075" s="139" t="s">
        <v>187</v>
      </c>
      <c r="F1075" s="139">
        <v>2026</v>
      </c>
      <c r="G1075" s="139" t="s">
        <v>688</v>
      </c>
      <c r="H1075" s="139">
        <v>5.6440000000000001</v>
      </c>
      <c r="I1075" s="139">
        <v>6.5846666666666671</v>
      </c>
      <c r="J1075" s="33" t="s">
        <v>697</v>
      </c>
      <c r="K1075" s="33" t="s">
        <v>187</v>
      </c>
    </row>
    <row r="1076" spans="1:11" ht="15.75" customHeight="1">
      <c r="A1076" s="139" t="s">
        <v>220</v>
      </c>
      <c r="B1076" s="139" t="s">
        <v>694</v>
      </c>
      <c r="C1076" s="139" t="s">
        <v>706</v>
      </c>
      <c r="E1076" s="139" t="s">
        <v>187</v>
      </c>
      <c r="F1076" s="139">
        <v>2027</v>
      </c>
      <c r="G1076" s="139" t="s">
        <v>688</v>
      </c>
      <c r="H1076" s="139">
        <v>5.6440000000000001</v>
      </c>
      <c r="I1076" s="139">
        <v>6.5846666666666671</v>
      </c>
      <c r="J1076" s="33" t="s">
        <v>697</v>
      </c>
      <c r="K1076" s="33" t="s">
        <v>187</v>
      </c>
    </row>
    <row r="1077" spans="1:11" ht="15.75" customHeight="1">
      <c r="A1077" s="139" t="s">
        <v>220</v>
      </c>
      <c r="B1077" s="139" t="s">
        <v>694</v>
      </c>
      <c r="C1077" s="139" t="s">
        <v>706</v>
      </c>
      <c r="E1077" s="139" t="s">
        <v>187</v>
      </c>
      <c r="F1077" s="139">
        <v>2028</v>
      </c>
      <c r="G1077" s="139" t="s">
        <v>688</v>
      </c>
      <c r="H1077" s="139">
        <v>5.6440000000000001</v>
      </c>
      <c r="I1077" s="139">
        <v>6.5846666666666671</v>
      </c>
      <c r="J1077" s="33" t="s">
        <v>697</v>
      </c>
      <c r="K1077" s="33" t="s">
        <v>187</v>
      </c>
    </row>
    <row r="1078" spans="1:11" ht="15.75" customHeight="1">
      <c r="A1078" s="139" t="s">
        <v>220</v>
      </c>
      <c r="B1078" s="139" t="s">
        <v>694</v>
      </c>
      <c r="C1078" s="139" t="s">
        <v>706</v>
      </c>
      <c r="E1078" s="139" t="s">
        <v>187</v>
      </c>
      <c r="F1078" s="139">
        <v>2029</v>
      </c>
      <c r="G1078" s="139" t="s">
        <v>688</v>
      </c>
      <c r="H1078" s="139">
        <v>5.6440000000000001</v>
      </c>
      <c r="I1078" s="139">
        <v>6.5846666666666671</v>
      </c>
      <c r="J1078" s="33" t="s">
        <v>697</v>
      </c>
      <c r="K1078" s="33" t="s">
        <v>187</v>
      </c>
    </row>
    <row r="1079" spans="1:11" ht="15.75" customHeight="1">
      <c r="A1079" s="139" t="s">
        <v>220</v>
      </c>
      <c r="B1079" s="139" t="s">
        <v>694</v>
      </c>
      <c r="C1079" s="139" t="s">
        <v>706</v>
      </c>
      <c r="E1079" s="139" t="s">
        <v>187</v>
      </c>
      <c r="F1079" s="139">
        <v>2030</v>
      </c>
      <c r="G1079" s="139" t="s">
        <v>688</v>
      </c>
      <c r="H1079" s="139">
        <v>5.6440000000000001</v>
      </c>
      <c r="I1079" s="139">
        <v>6.5846666666666671</v>
      </c>
      <c r="J1079" s="33" t="s">
        <v>697</v>
      </c>
      <c r="K1079" s="33" t="s">
        <v>187</v>
      </c>
    </row>
    <row r="1080" spans="1:11" ht="15.75" customHeight="1">
      <c r="A1080" s="139" t="s">
        <v>220</v>
      </c>
      <c r="B1080" s="139" t="s">
        <v>694</v>
      </c>
      <c r="C1080" s="139" t="s">
        <v>706</v>
      </c>
      <c r="E1080" s="139" t="s">
        <v>187</v>
      </c>
      <c r="F1080" s="139">
        <v>2031</v>
      </c>
      <c r="G1080" s="139" t="s">
        <v>688</v>
      </c>
      <c r="H1080" s="139">
        <v>5.6440000000000001</v>
      </c>
      <c r="I1080" s="139">
        <v>6.5846666666666671</v>
      </c>
      <c r="J1080" s="33" t="s">
        <v>697</v>
      </c>
      <c r="K1080" s="33" t="s">
        <v>187</v>
      </c>
    </row>
    <row r="1081" spans="1:11" ht="15.75" customHeight="1">
      <c r="A1081" s="139" t="s">
        <v>220</v>
      </c>
      <c r="B1081" s="139" t="s">
        <v>694</v>
      </c>
      <c r="C1081" s="139" t="s">
        <v>706</v>
      </c>
      <c r="E1081" s="139" t="s">
        <v>187</v>
      </c>
      <c r="F1081" s="139">
        <v>2032</v>
      </c>
      <c r="G1081" s="139" t="s">
        <v>688</v>
      </c>
      <c r="H1081" s="139">
        <v>5.6440000000000001</v>
      </c>
      <c r="I1081" s="139">
        <v>6.5846666666666671</v>
      </c>
      <c r="J1081" s="33" t="s">
        <v>697</v>
      </c>
      <c r="K1081" s="33" t="s">
        <v>187</v>
      </c>
    </row>
    <row r="1082" spans="1:11" ht="15.75" customHeight="1">
      <c r="A1082" s="139" t="s">
        <v>220</v>
      </c>
      <c r="B1082" s="139" t="s">
        <v>694</v>
      </c>
      <c r="C1082" s="139" t="s">
        <v>706</v>
      </c>
      <c r="E1082" s="139" t="s">
        <v>187</v>
      </c>
      <c r="F1082" s="139">
        <v>2033</v>
      </c>
      <c r="G1082" s="139" t="s">
        <v>688</v>
      </c>
      <c r="H1082" s="139">
        <v>5.6440000000000001</v>
      </c>
      <c r="I1082" s="139">
        <v>6.5846666666666671</v>
      </c>
      <c r="J1082" s="33" t="s">
        <v>697</v>
      </c>
      <c r="K1082" s="33" t="s">
        <v>187</v>
      </c>
    </row>
    <row r="1083" spans="1:11" ht="15.75" customHeight="1">
      <c r="A1083" s="139" t="s">
        <v>220</v>
      </c>
      <c r="B1083" s="139" t="s">
        <v>694</v>
      </c>
      <c r="C1083" s="139" t="s">
        <v>706</v>
      </c>
      <c r="E1083" s="139" t="s">
        <v>187</v>
      </c>
      <c r="F1083" s="139">
        <v>2034</v>
      </c>
      <c r="G1083" s="139" t="s">
        <v>688</v>
      </c>
      <c r="H1083" s="139">
        <v>5.6440000000000001</v>
      </c>
      <c r="I1083" s="139">
        <v>6.5846666666666671</v>
      </c>
      <c r="J1083" s="33" t="s">
        <v>697</v>
      </c>
      <c r="K1083" s="33" t="s">
        <v>187</v>
      </c>
    </row>
    <row r="1084" spans="1:11" ht="15.75" customHeight="1">
      <c r="A1084" s="139" t="s">
        <v>220</v>
      </c>
      <c r="B1084" s="139" t="s">
        <v>694</v>
      </c>
      <c r="C1084" s="139" t="s">
        <v>706</v>
      </c>
      <c r="E1084" s="139" t="s">
        <v>187</v>
      </c>
      <c r="F1084" s="139">
        <v>2035</v>
      </c>
      <c r="G1084" s="139" t="s">
        <v>688</v>
      </c>
      <c r="H1084" s="139">
        <v>5.6440000000000001</v>
      </c>
      <c r="I1084" s="139">
        <v>6.5846666666666671</v>
      </c>
      <c r="J1084" s="33" t="s">
        <v>697</v>
      </c>
      <c r="K1084" s="33" t="s">
        <v>187</v>
      </c>
    </row>
    <row r="1085" spans="1:11" ht="15.75" customHeight="1">
      <c r="A1085" s="139" t="s">
        <v>220</v>
      </c>
      <c r="B1085" s="139" t="s">
        <v>694</v>
      </c>
      <c r="C1085" s="139" t="s">
        <v>706</v>
      </c>
      <c r="E1085" s="139" t="s">
        <v>187</v>
      </c>
      <c r="F1085" s="139">
        <v>2036</v>
      </c>
      <c r="G1085" s="139" t="s">
        <v>688</v>
      </c>
      <c r="H1085" s="139">
        <v>5.6440000000000001</v>
      </c>
      <c r="I1085" s="139">
        <v>6.5846666666666671</v>
      </c>
      <c r="J1085" s="33" t="s">
        <v>697</v>
      </c>
      <c r="K1085" s="33" t="s">
        <v>187</v>
      </c>
    </row>
    <row r="1086" spans="1:11" ht="15.75" customHeight="1">
      <c r="A1086" s="139" t="s">
        <v>220</v>
      </c>
      <c r="B1086" s="139" t="s">
        <v>694</v>
      </c>
      <c r="C1086" s="139" t="s">
        <v>706</v>
      </c>
      <c r="E1086" s="139" t="s">
        <v>187</v>
      </c>
      <c r="F1086" s="139">
        <v>2037</v>
      </c>
      <c r="G1086" s="139" t="s">
        <v>688</v>
      </c>
      <c r="H1086" s="139">
        <v>5.6440000000000001</v>
      </c>
      <c r="I1086" s="139">
        <v>6.5846666666666671</v>
      </c>
      <c r="J1086" s="33" t="s">
        <v>697</v>
      </c>
      <c r="K1086" s="33" t="s">
        <v>187</v>
      </c>
    </row>
    <row r="1087" spans="1:11" ht="15.75" customHeight="1">
      <c r="A1087" s="139" t="s">
        <v>220</v>
      </c>
      <c r="B1087" s="139" t="s">
        <v>694</v>
      </c>
      <c r="C1087" s="139" t="s">
        <v>706</v>
      </c>
      <c r="E1087" s="139" t="s">
        <v>187</v>
      </c>
      <c r="F1087" s="139">
        <v>2038</v>
      </c>
      <c r="G1087" s="139" t="s">
        <v>688</v>
      </c>
      <c r="H1087" s="139">
        <v>5.6440000000000001</v>
      </c>
      <c r="I1087" s="139">
        <v>6.5846666666666671</v>
      </c>
      <c r="J1087" s="33" t="s">
        <v>697</v>
      </c>
      <c r="K1087" s="33" t="s">
        <v>187</v>
      </c>
    </row>
    <row r="1088" spans="1:11" ht="15.75" customHeight="1">
      <c r="A1088" s="139" t="s">
        <v>220</v>
      </c>
      <c r="B1088" s="139" t="s">
        <v>694</v>
      </c>
      <c r="C1088" s="139" t="s">
        <v>706</v>
      </c>
      <c r="E1088" s="139" t="s">
        <v>187</v>
      </c>
      <c r="F1088" s="139">
        <v>2039</v>
      </c>
      <c r="G1088" s="139" t="s">
        <v>688</v>
      </c>
      <c r="H1088" s="139">
        <v>5.6440000000000001</v>
      </c>
      <c r="I1088" s="139">
        <v>6.5846666666666671</v>
      </c>
      <c r="J1088" s="33" t="s">
        <v>697</v>
      </c>
      <c r="K1088" s="33" t="s">
        <v>187</v>
      </c>
    </row>
    <row r="1089" spans="1:11" ht="15.75" customHeight="1">
      <c r="A1089" s="139" t="s">
        <v>220</v>
      </c>
      <c r="B1089" s="139" t="s">
        <v>694</v>
      </c>
      <c r="C1089" s="139" t="s">
        <v>706</v>
      </c>
      <c r="E1089" s="139" t="s">
        <v>187</v>
      </c>
      <c r="F1089" s="139">
        <v>2040</v>
      </c>
      <c r="G1089" s="139" t="s">
        <v>688</v>
      </c>
      <c r="H1089" s="139">
        <v>5.6440000000000001</v>
      </c>
      <c r="I1089" s="139">
        <v>6.5846666666666671</v>
      </c>
      <c r="J1089" s="33" t="s">
        <v>697</v>
      </c>
      <c r="K1089" s="33" t="s">
        <v>187</v>
      </c>
    </row>
    <row r="1090" spans="1:11" ht="15.75" customHeight="1">
      <c r="A1090" s="139" t="s">
        <v>220</v>
      </c>
      <c r="B1090" s="139" t="s">
        <v>694</v>
      </c>
      <c r="C1090" s="139" t="s">
        <v>706</v>
      </c>
      <c r="E1090" s="139" t="s">
        <v>187</v>
      </c>
      <c r="F1090" s="139">
        <v>2041</v>
      </c>
      <c r="G1090" s="139" t="s">
        <v>688</v>
      </c>
      <c r="H1090" s="139">
        <v>5.6440000000000001</v>
      </c>
      <c r="I1090" s="139">
        <v>6.5846666666666671</v>
      </c>
      <c r="J1090" s="33" t="s">
        <v>697</v>
      </c>
      <c r="K1090" s="33" t="s">
        <v>187</v>
      </c>
    </row>
    <row r="1091" spans="1:11" ht="15.75" customHeight="1">
      <c r="A1091" s="139" t="s">
        <v>220</v>
      </c>
      <c r="B1091" s="139" t="s">
        <v>694</v>
      </c>
      <c r="C1091" s="139" t="s">
        <v>706</v>
      </c>
      <c r="E1091" s="139" t="s">
        <v>187</v>
      </c>
      <c r="F1091" s="139">
        <v>2042</v>
      </c>
      <c r="G1091" s="139" t="s">
        <v>688</v>
      </c>
      <c r="H1091" s="139">
        <v>5.6440000000000001</v>
      </c>
      <c r="I1091" s="139">
        <v>6.5846666666666671</v>
      </c>
      <c r="J1091" s="33" t="s">
        <v>697</v>
      </c>
      <c r="K1091" s="33" t="s">
        <v>187</v>
      </c>
    </row>
    <row r="1092" spans="1:11" ht="15.75" customHeight="1">
      <c r="A1092" s="139" t="s">
        <v>220</v>
      </c>
      <c r="B1092" s="139" t="s">
        <v>694</v>
      </c>
      <c r="C1092" s="139" t="s">
        <v>706</v>
      </c>
      <c r="E1092" s="139" t="s">
        <v>187</v>
      </c>
      <c r="F1092" s="139">
        <v>2043</v>
      </c>
      <c r="G1092" s="139" t="s">
        <v>688</v>
      </c>
      <c r="H1092" s="139">
        <v>5.6440000000000001</v>
      </c>
      <c r="I1092" s="139">
        <v>6.5846666666666671</v>
      </c>
      <c r="J1092" s="33" t="s">
        <v>697</v>
      </c>
      <c r="K1092" s="33" t="s">
        <v>187</v>
      </c>
    </row>
    <row r="1093" spans="1:11" ht="15.75" customHeight="1">
      <c r="A1093" s="139" t="s">
        <v>220</v>
      </c>
      <c r="B1093" s="139" t="s">
        <v>694</v>
      </c>
      <c r="C1093" s="139" t="s">
        <v>706</v>
      </c>
      <c r="E1093" s="139" t="s">
        <v>187</v>
      </c>
      <c r="F1093" s="139">
        <v>2044</v>
      </c>
      <c r="G1093" s="139" t="s">
        <v>688</v>
      </c>
      <c r="H1093" s="139">
        <v>5.6440000000000001</v>
      </c>
      <c r="I1093" s="139">
        <v>6.5846666666666671</v>
      </c>
      <c r="J1093" s="33" t="s">
        <v>697</v>
      </c>
      <c r="K1093" s="33" t="s">
        <v>187</v>
      </c>
    </row>
    <row r="1094" spans="1:11" ht="15.75" customHeight="1">
      <c r="A1094" s="139" t="s">
        <v>220</v>
      </c>
      <c r="B1094" s="139" t="s">
        <v>694</v>
      </c>
      <c r="C1094" s="139" t="s">
        <v>706</v>
      </c>
      <c r="E1094" s="139" t="s">
        <v>187</v>
      </c>
      <c r="F1094" s="139">
        <v>2045</v>
      </c>
      <c r="G1094" s="139" t="s">
        <v>688</v>
      </c>
      <c r="H1094" s="139">
        <v>5.6440000000000001</v>
      </c>
      <c r="I1094" s="139">
        <v>6.5846666666666671</v>
      </c>
      <c r="J1094" s="33" t="s">
        <v>697</v>
      </c>
      <c r="K1094" s="33" t="s">
        <v>187</v>
      </c>
    </row>
    <row r="1095" spans="1:11" ht="15.75" customHeight="1">
      <c r="A1095" s="139" t="s">
        <v>220</v>
      </c>
      <c r="B1095" s="139" t="s">
        <v>694</v>
      </c>
      <c r="C1095" s="139" t="s">
        <v>706</v>
      </c>
      <c r="E1095" s="139" t="s">
        <v>187</v>
      </c>
      <c r="F1095" s="139">
        <v>2046</v>
      </c>
      <c r="G1095" s="139" t="s">
        <v>688</v>
      </c>
      <c r="H1095" s="139">
        <v>5.6440000000000001</v>
      </c>
      <c r="I1095" s="139">
        <v>6.5846666666666671</v>
      </c>
      <c r="J1095" s="33" t="s">
        <v>697</v>
      </c>
      <c r="K1095" s="33" t="s">
        <v>187</v>
      </c>
    </row>
    <row r="1096" spans="1:11" ht="15.75" customHeight="1">
      <c r="A1096" s="139" t="s">
        <v>220</v>
      </c>
      <c r="B1096" s="139" t="s">
        <v>694</v>
      </c>
      <c r="C1096" s="139" t="s">
        <v>706</v>
      </c>
      <c r="E1096" s="139" t="s">
        <v>187</v>
      </c>
      <c r="F1096" s="139">
        <v>2047</v>
      </c>
      <c r="G1096" s="139" t="s">
        <v>688</v>
      </c>
      <c r="H1096" s="139">
        <v>5.6440000000000001</v>
      </c>
      <c r="I1096" s="139">
        <v>6.5846666666666671</v>
      </c>
      <c r="J1096" s="33" t="s">
        <v>697</v>
      </c>
      <c r="K1096" s="33" t="s">
        <v>187</v>
      </c>
    </row>
    <row r="1097" spans="1:11" ht="15.75" customHeight="1">
      <c r="A1097" s="139" t="s">
        <v>220</v>
      </c>
      <c r="B1097" s="139" t="s">
        <v>694</v>
      </c>
      <c r="C1097" s="139" t="s">
        <v>706</v>
      </c>
      <c r="E1097" s="139" t="s">
        <v>187</v>
      </c>
      <c r="F1097" s="139">
        <v>2048</v>
      </c>
      <c r="G1097" s="139" t="s">
        <v>688</v>
      </c>
      <c r="H1097" s="139">
        <v>5.6440000000000001</v>
      </c>
      <c r="I1097" s="139">
        <v>6.5846666666666671</v>
      </c>
      <c r="J1097" s="33" t="s">
        <v>697</v>
      </c>
      <c r="K1097" s="33" t="s">
        <v>187</v>
      </c>
    </row>
    <row r="1098" spans="1:11" ht="15.75" customHeight="1">
      <c r="A1098" s="139" t="s">
        <v>220</v>
      </c>
      <c r="B1098" s="139" t="s">
        <v>694</v>
      </c>
      <c r="C1098" s="139" t="s">
        <v>706</v>
      </c>
      <c r="E1098" s="139" t="s">
        <v>187</v>
      </c>
      <c r="F1098" s="139">
        <v>2049</v>
      </c>
      <c r="G1098" s="139" t="s">
        <v>688</v>
      </c>
      <c r="H1098" s="139">
        <v>5.6440000000000001</v>
      </c>
      <c r="I1098" s="139">
        <v>6.5846666666666671</v>
      </c>
      <c r="J1098" s="33" t="s">
        <v>697</v>
      </c>
      <c r="K1098" s="33" t="s">
        <v>187</v>
      </c>
    </row>
    <row r="1099" spans="1:11" ht="15.75" customHeight="1">
      <c r="A1099" s="139" t="s">
        <v>220</v>
      </c>
      <c r="B1099" s="139" t="s">
        <v>694</v>
      </c>
      <c r="C1099" s="139" t="s">
        <v>706</v>
      </c>
      <c r="E1099" s="139" t="s">
        <v>187</v>
      </c>
      <c r="F1099" s="139">
        <v>2050</v>
      </c>
      <c r="G1099" s="139" t="s">
        <v>688</v>
      </c>
      <c r="H1099" s="139">
        <v>5.6440000000000001</v>
      </c>
      <c r="I1099" s="139">
        <v>6.5846666666666671</v>
      </c>
      <c r="J1099" s="33" t="s">
        <v>697</v>
      </c>
      <c r="K1099" s="33" t="s">
        <v>187</v>
      </c>
    </row>
    <row r="1100" spans="1:11" ht="15.75" customHeight="1">
      <c r="A1100" s="139" t="s">
        <v>220</v>
      </c>
      <c r="B1100" s="139" t="s">
        <v>694</v>
      </c>
      <c r="C1100" s="139" t="s">
        <v>706</v>
      </c>
      <c r="E1100" s="139" t="s">
        <v>188</v>
      </c>
      <c r="F1100" s="139">
        <v>1990</v>
      </c>
      <c r="G1100" s="139" t="s">
        <v>688</v>
      </c>
      <c r="H1100" s="139">
        <v>0</v>
      </c>
      <c r="I1100" s="139">
        <v>0</v>
      </c>
      <c r="J1100" s="33" t="s">
        <v>697</v>
      </c>
      <c r="K1100" s="33" t="s">
        <v>188</v>
      </c>
    </row>
    <row r="1101" spans="1:11" ht="15.75" customHeight="1">
      <c r="A1101" s="139" t="s">
        <v>220</v>
      </c>
      <c r="B1101" s="139" t="s">
        <v>694</v>
      </c>
      <c r="C1101" s="139" t="s">
        <v>706</v>
      </c>
      <c r="E1101" s="139" t="s">
        <v>188</v>
      </c>
      <c r="F1101" s="139">
        <v>1991</v>
      </c>
      <c r="G1101" s="139" t="s">
        <v>688</v>
      </c>
      <c r="H1101" s="139">
        <v>0</v>
      </c>
      <c r="I1101" s="139">
        <v>0</v>
      </c>
      <c r="J1101" s="33" t="s">
        <v>697</v>
      </c>
      <c r="K1101" s="33" t="s">
        <v>188</v>
      </c>
    </row>
    <row r="1102" spans="1:11" ht="15.75" customHeight="1">
      <c r="A1102" s="139" t="s">
        <v>220</v>
      </c>
      <c r="B1102" s="139" t="s">
        <v>694</v>
      </c>
      <c r="C1102" s="139" t="s">
        <v>706</v>
      </c>
      <c r="E1102" s="139" t="s">
        <v>188</v>
      </c>
      <c r="F1102" s="139">
        <v>1992</v>
      </c>
      <c r="G1102" s="139" t="s">
        <v>688</v>
      </c>
      <c r="H1102" s="139">
        <v>0</v>
      </c>
      <c r="I1102" s="139">
        <v>0</v>
      </c>
      <c r="J1102" s="33" t="s">
        <v>697</v>
      </c>
      <c r="K1102" s="33" t="s">
        <v>188</v>
      </c>
    </row>
    <row r="1103" spans="1:11" ht="15.75" customHeight="1">
      <c r="A1103" s="139" t="s">
        <v>220</v>
      </c>
      <c r="B1103" s="139" t="s">
        <v>694</v>
      </c>
      <c r="C1103" s="139" t="s">
        <v>706</v>
      </c>
      <c r="E1103" s="139" t="s">
        <v>188</v>
      </c>
      <c r="F1103" s="139">
        <v>1993</v>
      </c>
      <c r="G1103" s="139" t="s">
        <v>688</v>
      </c>
      <c r="H1103" s="139">
        <v>0</v>
      </c>
      <c r="I1103" s="139">
        <v>0</v>
      </c>
      <c r="J1103" s="33" t="s">
        <v>697</v>
      </c>
      <c r="K1103" s="33" t="s">
        <v>188</v>
      </c>
    </row>
    <row r="1104" spans="1:11" ht="15.75" customHeight="1">
      <c r="A1104" s="139" t="s">
        <v>220</v>
      </c>
      <c r="B1104" s="139" t="s">
        <v>694</v>
      </c>
      <c r="C1104" s="139" t="s">
        <v>706</v>
      </c>
      <c r="E1104" s="139" t="s">
        <v>188</v>
      </c>
      <c r="F1104" s="139">
        <v>1994</v>
      </c>
      <c r="G1104" s="139" t="s">
        <v>688</v>
      </c>
      <c r="H1104" s="139">
        <v>0</v>
      </c>
      <c r="I1104" s="139">
        <v>0</v>
      </c>
      <c r="J1104" s="33" t="s">
        <v>697</v>
      </c>
      <c r="K1104" s="33" t="s">
        <v>188</v>
      </c>
    </row>
    <row r="1105" spans="1:11" ht="15.75" customHeight="1">
      <c r="A1105" s="139" t="s">
        <v>220</v>
      </c>
      <c r="B1105" s="139" t="s">
        <v>694</v>
      </c>
      <c r="C1105" s="139" t="s">
        <v>706</v>
      </c>
      <c r="E1105" s="139" t="s">
        <v>188</v>
      </c>
      <c r="F1105" s="139">
        <v>1995</v>
      </c>
      <c r="G1105" s="139" t="s">
        <v>688</v>
      </c>
      <c r="H1105" s="139">
        <v>0</v>
      </c>
      <c r="I1105" s="139">
        <v>0</v>
      </c>
      <c r="J1105" s="33" t="s">
        <v>697</v>
      </c>
      <c r="K1105" s="33" t="s">
        <v>188</v>
      </c>
    </row>
    <row r="1106" spans="1:11" ht="15.75" customHeight="1">
      <c r="A1106" s="139" t="s">
        <v>220</v>
      </c>
      <c r="B1106" s="139" t="s">
        <v>694</v>
      </c>
      <c r="C1106" s="139" t="s">
        <v>706</v>
      </c>
      <c r="E1106" s="139" t="s">
        <v>188</v>
      </c>
      <c r="F1106" s="139">
        <v>1996</v>
      </c>
      <c r="G1106" s="139" t="s">
        <v>688</v>
      </c>
      <c r="H1106" s="139">
        <v>0</v>
      </c>
      <c r="I1106" s="139">
        <v>0</v>
      </c>
      <c r="J1106" s="33" t="s">
        <v>697</v>
      </c>
      <c r="K1106" s="33" t="s">
        <v>188</v>
      </c>
    </row>
    <row r="1107" spans="1:11" ht="15.75" customHeight="1">
      <c r="A1107" s="139" t="s">
        <v>220</v>
      </c>
      <c r="B1107" s="139" t="s">
        <v>694</v>
      </c>
      <c r="C1107" s="139" t="s">
        <v>706</v>
      </c>
      <c r="E1107" s="139" t="s">
        <v>188</v>
      </c>
      <c r="F1107" s="139">
        <v>1997</v>
      </c>
      <c r="G1107" s="139" t="s">
        <v>688</v>
      </c>
      <c r="H1107" s="139">
        <v>0</v>
      </c>
      <c r="I1107" s="139">
        <v>0</v>
      </c>
      <c r="J1107" s="33" t="s">
        <v>697</v>
      </c>
      <c r="K1107" s="33" t="s">
        <v>188</v>
      </c>
    </row>
    <row r="1108" spans="1:11" ht="15.75" customHeight="1">
      <c r="A1108" s="139" t="s">
        <v>220</v>
      </c>
      <c r="B1108" s="139" t="s">
        <v>694</v>
      </c>
      <c r="C1108" s="139" t="s">
        <v>706</v>
      </c>
      <c r="E1108" s="139" t="s">
        <v>188</v>
      </c>
      <c r="F1108" s="139">
        <v>1998</v>
      </c>
      <c r="G1108" s="139" t="s">
        <v>688</v>
      </c>
      <c r="H1108" s="139">
        <v>0</v>
      </c>
      <c r="I1108" s="139">
        <v>0</v>
      </c>
      <c r="J1108" s="33" t="s">
        <v>697</v>
      </c>
      <c r="K1108" s="33" t="s">
        <v>188</v>
      </c>
    </row>
    <row r="1109" spans="1:11" ht="15.75" customHeight="1">
      <c r="A1109" s="139" t="s">
        <v>220</v>
      </c>
      <c r="B1109" s="139" t="s">
        <v>694</v>
      </c>
      <c r="C1109" s="139" t="s">
        <v>706</v>
      </c>
      <c r="E1109" s="139" t="s">
        <v>188</v>
      </c>
      <c r="F1109" s="139">
        <v>1999</v>
      </c>
      <c r="G1109" s="139" t="s">
        <v>688</v>
      </c>
      <c r="H1109" s="139">
        <v>0</v>
      </c>
      <c r="I1109" s="139">
        <v>0</v>
      </c>
      <c r="J1109" s="33" t="s">
        <v>697</v>
      </c>
      <c r="K1109" s="33" t="s">
        <v>188</v>
      </c>
    </row>
    <row r="1110" spans="1:11" ht="15.75" customHeight="1">
      <c r="A1110" s="139" t="s">
        <v>220</v>
      </c>
      <c r="B1110" s="139" t="s">
        <v>694</v>
      </c>
      <c r="C1110" s="139" t="s">
        <v>706</v>
      </c>
      <c r="E1110" s="139" t="s">
        <v>188</v>
      </c>
      <c r="F1110" s="139">
        <v>2000</v>
      </c>
      <c r="G1110" s="139" t="s">
        <v>688</v>
      </c>
      <c r="H1110" s="139">
        <v>0</v>
      </c>
      <c r="I1110" s="139">
        <v>0</v>
      </c>
      <c r="J1110" s="33" t="s">
        <v>697</v>
      </c>
      <c r="K1110" s="33" t="s">
        <v>188</v>
      </c>
    </row>
    <row r="1111" spans="1:11" ht="15.75" customHeight="1">
      <c r="A1111" s="139" t="s">
        <v>220</v>
      </c>
      <c r="B1111" s="139" t="s">
        <v>694</v>
      </c>
      <c r="C1111" s="139" t="s">
        <v>706</v>
      </c>
      <c r="E1111" s="139" t="s">
        <v>188</v>
      </c>
      <c r="F1111" s="139">
        <v>2001</v>
      </c>
      <c r="G1111" s="139" t="s">
        <v>688</v>
      </c>
      <c r="H1111" s="139">
        <v>0</v>
      </c>
      <c r="I1111" s="139">
        <v>0</v>
      </c>
      <c r="J1111" s="33" t="s">
        <v>697</v>
      </c>
      <c r="K1111" s="33" t="s">
        <v>188</v>
      </c>
    </row>
    <row r="1112" spans="1:11" ht="15.75" customHeight="1">
      <c r="A1112" s="139" t="s">
        <v>220</v>
      </c>
      <c r="B1112" s="139" t="s">
        <v>694</v>
      </c>
      <c r="C1112" s="139" t="s">
        <v>706</v>
      </c>
      <c r="E1112" s="139" t="s">
        <v>188</v>
      </c>
      <c r="F1112" s="139">
        <v>2002</v>
      </c>
      <c r="G1112" s="139" t="s">
        <v>688</v>
      </c>
      <c r="H1112" s="139">
        <v>0</v>
      </c>
      <c r="I1112" s="139">
        <v>0</v>
      </c>
      <c r="J1112" s="33" t="s">
        <v>697</v>
      </c>
      <c r="K1112" s="33" t="s">
        <v>188</v>
      </c>
    </row>
    <row r="1113" spans="1:11" ht="15.75" customHeight="1">
      <c r="A1113" s="139" t="s">
        <v>220</v>
      </c>
      <c r="B1113" s="139" t="s">
        <v>694</v>
      </c>
      <c r="C1113" s="139" t="s">
        <v>706</v>
      </c>
      <c r="E1113" s="139" t="s">
        <v>188</v>
      </c>
      <c r="F1113" s="139">
        <v>2003</v>
      </c>
      <c r="G1113" s="139" t="s">
        <v>688</v>
      </c>
      <c r="H1113" s="139">
        <v>0</v>
      </c>
      <c r="I1113" s="139">
        <v>0</v>
      </c>
      <c r="J1113" s="33" t="s">
        <v>697</v>
      </c>
      <c r="K1113" s="33" t="s">
        <v>188</v>
      </c>
    </row>
    <row r="1114" spans="1:11" ht="15.75" customHeight="1">
      <c r="A1114" s="139" t="s">
        <v>220</v>
      </c>
      <c r="B1114" s="139" t="s">
        <v>694</v>
      </c>
      <c r="C1114" s="139" t="s">
        <v>706</v>
      </c>
      <c r="E1114" s="139" t="s">
        <v>188</v>
      </c>
      <c r="F1114" s="139">
        <v>2004</v>
      </c>
      <c r="G1114" s="139" t="s">
        <v>688</v>
      </c>
      <c r="H1114" s="139">
        <v>0</v>
      </c>
      <c r="I1114" s="139">
        <v>0</v>
      </c>
      <c r="J1114" s="33" t="s">
        <v>697</v>
      </c>
      <c r="K1114" s="33" t="s">
        <v>188</v>
      </c>
    </row>
    <row r="1115" spans="1:11" ht="15.75" customHeight="1">
      <c r="A1115" s="139" t="s">
        <v>220</v>
      </c>
      <c r="B1115" s="139" t="s">
        <v>694</v>
      </c>
      <c r="C1115" s="139" t="s">
        <v>706</v>
      </c>
      <c r="E1115" s="139" t="s">
        <v>188</v>
      </c>
      <c r="F1115" s="139">
        <v>2005</v>
      </c>
      <c r="G1115" s="139" t="s">
        <v>688</v>
      </c>
      <c r="H1115" s="139">
        <v>0</v>
      </c>
      <c r="I1115" s="139">
        <v>0</v>
      </c>
      <c r="J1115" s="33" t="s">
        <v>697</v>
      </c>
      <c r="K1115" s="33" t="s">
        <v>188</v>
      </c>
    </row>
    <row r="1116" spans="1:11" ht="15.75" customHeight="1">
      <c r="A1116" s="139" t="s">
        <v>220</v>
      </c>
      <c r="B1116" s="139" t="s">
        <v>694</v>
      </c>
      <c r="C1116" s="139" t="s">
        <v>706</v>
      </c>
      <c r="E1116" s="139" t="s">
        <v>188</v>
      </c>
      <c r="F1116" s="139">
        <v>2006</v>
      </c>
      <c r="G1116" s="139" t="s">
        <v>688</v>
      </c>
      <c r="H1116" s="139">
        <v>0</v>
      </c>
      <c r="I1116" s="139">
        <v>0</v>
      </c>
      <c r="J1116" s="33" t="s">
        <v>697</v>
      </c>
      <c r="K1116" s="33" t="s">
        <v>188</v>
      </c>
    </row>
    <row r="1117" spans="1:11" ht="15.75" customHeight="1">
      <c r="A1117" s="139" t="s">
        <v>220</v>
      </c>
      <c r="B1117" s="139" t="s">
        <v>694</v>
      </c>
      <c r="C1117" s="139" t="s">
        <v>706</v>
      </c>
      <c r="E1117" s="139" t="s">
        <v>188</v>
      </c>
      <c r="F1117" s="139">
        <v>2007</v>
      </c>
      <c r="G1117" s="139" t="s">
        <v>688</v>
      </c>
      <c r="H1117" s="139">
        <v>0</v>
      </c>
      <c r="I1117" s="139">
        <v>0</v>
      </c>
      <c r="J1117" s="33" t="s">
        <v>697</v>
      </c>
      <c r="K1117" s="33" t="s">
        <v>188</v>
      </c>
    </row>
    <row r="1118" spans="1:11" ht="15.75" customHeight="1">
      <c r="A1118" s="139" t="s">
        <v>220</v>
      </c>
      <c r="B1118" s="139" t="s">
        <v>694</v>
      </c>
      <c r="C1118" s="139" t="s">
        <v>706</v>
      </c>
      <c r="E1118" s="139" t="s">
        <v>188</v>
      </c>
      <c r="F1118" s="139">
        <v>2008</v>
      </c>
      <c r="G1118" s="139" t="s">
        <v>688</v>
      </c>
      <c r="H1118" s="139">
        <v>0</v>
      </c>
      <c r="I1118" s="139">
        <v>0</v>
      </c>
      <c r="J1118" s="33" t="s">
        <v>697</v>
      </c>
      <c r="K1118" s="33" t="s">
        <v>188</v>
      </c>
    </row>
    <row r="1119" spans="1:11" ht="15.75" customHeight="1">
      <c r="A1119" s="139" t="s">
        <v>220</v>
      </c>
      <c r="B1119" s="139" t="s">
        <v>694</v>
      </c>
      <c r="C1119" s="139" t="s">
        <v>706</v>
      </c>
      <c r="E1119" s="139" t="s">
        <v>188</v>
      </c>
      <c r="F1119" s="139">
        <v>2009</v>
      </c>
      <c r="G1119" s="139" t="s">
        <v>688</v>
      </c>
      <c r="H1119" s="139">
        <v>0</v>
      </c>
      <c r="I1119" s="139">
        <v>0</v>
      </c>
      <c r="J1119" s="33" t="s">
        <v>697</v>
      </c>
      <c r="K1119" s="33" t="s">
        <v>188</v>
      </c>
    </row>
    <row r="1120" spans="1:11" ht="15.75" customHeight="1">
      <c r="A1120" s="139" t="s">
        <v>220</v>
      </c>
      <c r="B1120" s="139" t="s">
        <v>694</v>
      </c>
      <c r="C1120" s="139" t="s">
        <v>706</v>
      </c>
      <c r="E1120" s="139" t="s">
        <v>188</v>
      </c>
      <c r="F1120" s="139">
        <v>2010</v>
      </c>
      <c r="G1120" s="139" t="s">
        <v>688</v>
      </c>
      <c r="H1120" s="139">
        <v>0</v>
      </c>
      <c r="I1120" s="139">
        <v>0</v>
      </c>
      <c r="J1120" s="33" t="s">
        <v>697</v>
      </c>
      <c r="K1120" s="33" t="s">
        <v>188</v>
      </c>
    </row>
    <row r="1121" spans="1:11" ht="15.75" customHeight="1">
      <c r="A1121" s="139" t="s">
        <v>220</v>
      </c>
      <c r="B1121" s="139" t="s">
        <v>694</v>
      </c>
      <c r="C1121" s="139" t="s">
        <v>706</v>
      </c>
      <c r="E1121" s="139" t="s">
        <v>188</v>
      </c>
      <c r="F1121" s="139">
        <v>2011</v>
      </c>
      <c r="G1121" s="139" t="s">
        <v>688</v>
      </c>
      <c r="H1121" s="139">
        <v>0</v>
      </c>
      <c r="I1121" s="139">
        <v>0</v>
      </c>
      <c r="J1121" s="33" t="s">
        <v>697</v>
      </c>
      <c r="K1121" s="33" t="s">
        <v>188</v>
      </c>
    </row>
    <row r="1122" spans="1:11" ht="15.75" customHeight="1">
      <c r="A1122" s="139" t="s">
        <v>220</v>
      </c>
      <c r="B1122" s="139" t="s">
        <v>694</v>
      </c>
      <c r="C1122" s="139" t="s">
        <v>706</v>
      </c>
      <c r="E1122" s="139" t="s">
        <v>188</v>
      </c>
      <c r="F1122" s="139">
        <v>2012</v>
      </c>
      <c r="G1122" s="139" t="s">
        <v>688</v>
      </c>
      <c r="H1122" s="139">
        <v>0</v>
      </c>
      <c r="I1122" s="139">
        <v>0</v>
      </c>
      <c r="J1122" s="33" t="s">
        <v>697</v>
      </c>
      <c r="K1122" s="33" t="s">
        <v>188</v>
      </c>
    </row>
    <row r="1123" spans="1:11" ht="15.75" customHeight="1">
      <c r="A1123" s="139" t="s">
        <v>220</v>
      </c>
      <c r="B1123" s="139" t="s">
        <v>694</v>
      </c>
      <c r="C1123" s="139" t="s">
        <v>706</v>
      </c>
      <c r="E1123" s="139" t="s">
        <v>188</v>
      </c>
      <c r="F1123" s="139">
        <v>2013</v>
      </c>
      <c r="G1123" s="139" t="s">
        <v>688</v>
      </c>
      <c r="H1123" s="139">
        <v>0</v>
      </c>
      <c r="I1123" s="139">
        <v>0</v>
      </c>
      <c r="J1123" s="33" t="s">
        <v>697</v>
      </c>
      <c r="K1123" s="33" t="s">
        <v>188</v>
      </c>
    </row>
    <row r="1124" spans="1:11" ht="15.75" customHeight="1">
      <c r="A1124" s="139" t="s">
        <v>220</v>
      </c>
      <c r="B1124" s="139" t="s">
        <v>694</v>
      </c>
      <c r="C1124" s="139" t="s">
        <v>706</v>
      </c>
      <c r="E1124" s="139" t="s">
        <v>188</v>
      </c>
      <c r="F1124" s="139">
        <v>2014</v>
      </c>
      <c r="G1124" s="139" t="s">
        <v>688</v>
      </c>
      <c r="H1124" s="139">
        <v>0</v>
      </c>
      <c r="I1124" s="139">
        <v>0</v>
      </c>
      <c r="J1124" s="33" t="s">
        <v>697</v>
      </c>
      <c r="K1124" s="33" t="s">
        <v>188</v>
      </c>
    </row>
    <row r="1125" spans="1:11" ht="15.75" customHeight="1">
      <c r="A1125" s="139" t="s">
        <v>220</v>
      </c>
      <c r="B1125" s="139" t="s">
        <v>694</v>
      </c>
      <c r="C1125" s="139" t="s">
        <v>706</v>
      </c>
      <c r="E1125" s="139" t="s">
        <v>188</v>
      </c>
      <c r="F1125" s="139">
        <v>2015</v>
      </c>
      <c r="G1125" s="139" t="s">
        <v>688</v>
      </c>
      <c r="H1125" s="139">
        <v>0</v>
      </c>
      <c r="I1125" s="139">
        <v>0</v>
      </c>
      <c r="J1125" s="33" t="s">
        <v>697</v>
      </c>
      <c r="K1125" s="33" t="s">
        <v>188</v>
      </c>
    </row>
    <row r="1126" spans="1:11" ht="15.75" customHeight="1">
      <c r="A1126" s="139" t="s">
        <v>220</v>
      </c>
      <c r="B1126" s="139" t="s">
        <v>694</v>
      </c>
      <c r="C1126" s="139" t="s">
        <v>706</v>
      </c>
      <c r="E1126" s="139" t="s">
        <v>188</v>
      </c>
      <c r="F1126" s="139">
        <v>2016</v>
      </c>
      <c r="G1126" s="139" t="s">
        <v>688</v>
      </c>
      <c r="H1126" s="139">
        <v>0</v>
      </c>
      <c r="I1126" s="139">
        <v>0</v>
      </c>
      <c r="J1126" s="33" t="s">
        <v>697</v>
      </c>
      <c r="K1126" s="33" t="s">
        <v>188</v>
      </c>
    </row>
    <row r="1127" spans="1:11" ht="15.75" customHeight="1">
      <c r="A1127" s="139" t="s">
        <v>220</v>
      </c>
      <c r="B1127" s="139" t="s">
        <v>694</v>
      </c>
      <c r="C1127" s="139" t="s">
        <v>706</v>
      </c>
      <c r="E1127" s="139" t="s">
        <v>188</v>
      </c>
      <c r="F1127" s="139">
        <v>2017</v>
      </c>
      <c r="G1127" s="139" t="s">
        <v>688</v>
      </c>
      <c r="H1127" s="139">
        <v>0</v>
      </c>
      <c r="I1127" s="139">
        <v>0</v>
      </c>
      <c r="J1127" s="33" t="s">
        <v>697</v>
      </c>
      <c r="K1127" s="33" t="s">
        <v>188</v>
      </c>
    </row>
    <row r="1128" spans="1:11" ht="15.75" customHeight="1">
      <c r="A1128" s="139" t="s">
        <v>220</v>
      </c>
      <c r="B1128" s="139" t="s">
        <v>694</v>
      </c>
      <c r="C1128" s="139" t="s">
        <v>706</v>
      </c>
      <c r="E1128" s="139" t="s">
        <v>188</v>
      </c>
      <c r="F1128" s="139">
        <v>2018</v>
      </c>
      <c r="G1128" s="139" t="s">
        <v>688</v>
      </c>
      <c r="H1128" s="139">
        <v>0</v>
      </c>
      <c r="I1128" s="139">
        <v>0</v>
      </c>
      <c r="J1128" s="33" t="s">
        <v>697</v>
      </c>
      <c r="K1128" s="33" t="s">
        <v>188</v>
      </c>
    </row>
    <row r="1129" spans="1:11" ht="15.75" customHeight="1">
      <c r="A1129" s="139" t="s">
        <v>220</v>
      </c>
      <c r="B1129" s="139" t="s">
        <v>694</v>
      </c>
      <c r="C1129" s="139" t="s">
        <v>706</v>
      </c>
      <c r="E1129" s="139" t="s">
        <v>188</v>
      </c>
      <c r="F1129" s="139">
        <v>2019</v>
      </c>
      <c r="G1129" s="139" t="s">
        <v>688</v>
      </c>
      <c r="H1129" s="139">
        <v>0</v>
      </c>
      <c r="I1129" s="139">
        <v>0</v>
      </c>
      <c r="J1129" s="33" t="s">
        <v>697</v>
      </c>
      <c r="K1129" s="33" t="s">
        <v>188</v>
      </c>
    </row>
    <row r="1130" spans="1:11" ht="15.75" customHeight="1">
      <c r="A1130" s="139" t="s">
        <v>220</v>
      </c>
      <c r="B1130" s="139" t="s">
        <v>694</v>
      </c>
      <c r="C1130" s="139" t="s">
        <v>706</v>
      </c>
      <c r="E1130" s="139" t="s">
        <v>188</v>
      </c>
      <c r="F1130" s="139">
        <v>2020</v>
      </c>
      <c r="G1130" s="139" t="s">
        <v>688</v>
      </c>
      <c r="H1130" s="139">
        <v>0</v>
      </c>
      <c r="I1130" s="139">
        <v>0</v>
      </c>
      <c r="J1130" s="33" t="s">
        <v>697</v>
      </c>
      <c r="K1130" s="33" t="s">
        <v>188</v>
      </c>
    </row>
    <row r="1131" spans="1:11" ht="15.75" customHeight="1">
      <c r="A1131" s="139" t="s">
        <v>220</v>
      </c>
      <c r="B1131" s="139" t="s">
        <v>694</v>
      </c>
      <c r="C1131" s="139" t="s">
        <v>706</v>
      </c>
      <c r="E1131" s="139" t="s">
        <v>188</v>
      </c>
      <c r="F1131" s="139">
        <v>2021</v>
      </c>
      <c r="G1131" s="139" t="s">
        <v>688</v>
      </c>
      <c r="H1131" s="139">
        <v>0</v>
      </c>
      <c r="I1131" s="139">
        <v>0</v>
      </c>
      <c r="J1131" s="33" t="s">
        <v>697</v>
      </c>
      <c r="K1131" s="33" t="s">
        <v>188</v>
      </c>
    </row>
    <row r="1132" spans="1:11" ht="15.75" customHeight="1">
      <c r="A1132" s="139" t="s">
        <v>220</v>
      </c>
      <c r="B1132" s="139" t="s">
        <v>694</v>
      </c>
      <c r="C1132" s="139" t="s">
        <v>706</v>
      </c>
      <c r="E1132" s="139" t="s">
        <v>188</v>
      </c>
      <c r="F1132" s="139">
        <v>2022</v>
      </c>
      <c r="G1132" s="139" t="s">
        <v>688</v>
      </c>
      <c r="H1132" s="139">
        <v>0</v>
      </c>
      <c r="I1132" s="139">
        <v>0</v>
      </c>
      <c r="J1132" s="33" t="s">
        <v>697</v>
      </c>
      <c r="K1132" s="33" t="s">
        <v>188</v>
      </c>
    </row>
    <row r="1133" spans="1:11" ht="15.75" customHeight="1">
      <c r="A1133" s="139" t="s">
        <v>220</v>
      </c>
      <c r="B1133" s="139" t="s">
        <v>694</v>
      </c>
      <c r="C1133" s="139" t="s">
        <v>706</v>
      </c>
      <c r="E1133" s="139" t="s">
        <v>188</v>
      </c>
      <c r="F1133" s="139">
        <v>2023</v>
      </c>
      <c r="G1133" s="139" t="s">
        <v>688</v>
      </c>
      <c r="H1133" s="139">
        <v>0</v>
      </c>
      <c r="I1133" s="139">
        <v>0</v>
      </c>
      <c r="J1133" s="33" t="s">
        <v>697</v>
      </c>
      <c r="K1133" s="33" t="s">
        <v>188</v>
      </c>
    </row>
    <row r="1134" spans="1:11" ht="15.75" customHeight="1">
      <c r="A1134" s="139" t="s">
        <v>220</v>
      </c>
      <c r="B1134" s="139" t="s">
        <v>694</v>
      </c>
      <c r="C1134" s="139" t="s">
        <v>706</v>
      </c>
      <c r="E1134" s="139" t="s">
        <v>188</v>
      </c>
      <c r="F1134" s="139">
        <v>2024</v>
      </c>
      <c r="G1134" s="139" t="s">
        <v>688</v>
      </c>
      <c r="H1134" s="139">
        <v>0</v>
      </c>
      <c r="I1134" s="139">
        <v>0</v>
      </c>
      <c r="J1134" s="33" t="s">
        <v>697</v>
      </c>
      <c r="K1134" s="33" t="s">
        <v>188</v>
      </c>
    </row>
    <row r="1135" spans="1:11" ht="15.75" customHeight="1">
      <c r="A1135" s="139" t="s">
        <v>220</v>
      </c>
      <c r="B1135" s="139" t="s">
        <v>694</v>
      </c>
      <c r="C1135" s="139" t="s">
        <v>706</v>
      </c>
      <c r="E1135" s="139" t="s">
        <v>188</v>
      </c>
      <c r="F1135" s="139">
        <v>2025</v>
      </c>
      <c r="G1135" s="139" t="s">
        <v>688</v>
      </c>
      <c r="H1135" s="139">
        <v>0</v>
      </c>
      <c r="I1135" s="139">
        <v>0</v>
      </c>
      <c r="J1135" s="33" t="s">
        <v>697</v>
      </c>
      <c r="K1135" s="33" t="s">
        <v>188</v>
      </c>
    </row>
    <row r="1136" spans="1:11" ht="15.75" customHeight="1">
      <c r="A1136" s="139" t="s">
        <v>220</v>
      </c>
      <c r="B1136" s="139" t="s">
        <v>694</v>
      </c>
      <c r="C1136" s="139" t="s">
        <v>706</v>
      </c>
      <c r="E1136" s="139" t="s">
        <v>188</v>
      </c>
      <c r="F1136" s="139">
        <v>2026</v>
      </c>
      <c r="G1136" s="139" t="s">
        <v>688</v>
      </c>
      <c r="H1136" s="139">
        <v>0</v>
      </c>
      <c r="I1136" s="139">
        <v>0</v>
      </c>
      <c r="J1136" s="33" t="s">
        <v>697</v>
      </c>
      <c r="K1136" s="33" t="s">
        <v>188</v>
      </c>
    </row>
    <row r="1137" spans="1:11" ht="15.75" customHeight="1">
      <c r="A1137" s="139" t="s">
        <v>220</v>
      </c>
      <c r="B1137" s="139" t="s">
        <v>694</v>
      </c>
      <c r="C1137" s="139" t="s">
        <v>706</v>
      </c>
      <c r="E1137" s="139" t="s">
        <v>188</v>
      </c>
      <c r="F1137" s="139">
        <v>2027</v>
      </c>
      <c r="G1137" s="139" t="s">
        <v>688</v>
      </c>
      <c r="H1137" s="139">
        <v>0</v>
      </c>
      <c r="I1137" s="139">
        <v>0</v>
      </c>
      <c r="J1137" s="33" t="s">
        <v>697</v>
      </c>
      <c r="K1137" s="33" t="s">
        <v>188</v>
      </c>
    </row>
    <row r="1138" spans="1:11" ht="15.75" customHeight="1">
      <c r="A1138" s="139" t="s">
        <v>220</v>
      </c>
      <c r="B1138" s="139" t="s">
        <v>694</v>
      </c>
      <c r="C1138" s="139" t="s">
        <v>706</v>
      </c>
      <c r="E1138" s="139" t="s">
        <v>188</v>
      </c>
      <c r="F1138" s="139">
        <v>2028</v>
      </c>
      <c r="G1138" s="139" t="s">
        <v>688</v>
      </c>
      <c r="H1138" s="139">
        <v>0</v>
      </c>
      <c r="I1138" s="139">
        <v>0</v>
      </c>
      <c r="J1138" s="33" t="s">
        <v>697</v>
      </c>
      <c r="K1138" s="33" t="s">
        <v>188</v>
      </c>
    </row>
    <row r="1139" spans="1:11" ht="15.75" customHeight="1">
      <c r="A1139" s="139" t="s">
        <v>220</v>
      </c>
      <c r="B1139" s="139" t="s">
        <v>694</v>
      </c>
      <c r="C1139" s="139" t="s">
        <v>706</v>
      </c>
      <c r="E1139" s="139" t="s">
        <v>188</v>
      </c>
      <c r="F1139" s="139">
        <v>2029</v>
      </c>
      <c r="G1139" s="139" t="s">
        <v>688</v>
      </c>
      <c r="H1139" s="139">
        <v>0</v>
      </c>
      <c r="I1139" s="139">
        <v>0</v>
      </c>
      <c r="J1139" s="33" t="s">
        <v>697</v>
      </c>
      <c r="K1139" s="33" t="s">
        <v>188</v>
      </c>
    </row>
    <row r="1140" spans="1:11" ht="15.75" customHeight="1">
      <c r="A1140" s="139" t="s">
        <v>220</v>
      </c>
      <c r="B1140" s="139" t="s">
        <v>694</v>
      </c>
      <c r="C1140" s="139" t="s">
        <v>706</v>
      </c>
      <c r="E1140" s="139" t="s">
        <v>188</v>
      </c>
      <c r="F1140" s="139">
        <v>2030</v>
      </c>
      <c r="G1140" s="139" t="s">
        <v>688</v>
      </c>
      <c r="H1140" s="139">
        <v>0</v>
      </c>
      <c r="I1140" s="139">
        <v>0</v>
      </c>
      <c r="J1140" s="33" t="s">
        <v>697</v>
      </c>
      <c r="K1140" s="33" t="s">
        <v>188</v>
      </c>
    </row>
    <row r="1141" spans="1:11" ht="15.75" customHeight="1">
      <c r="A1141" s="139" t="s">
        <v>220</v>
      </c>
      <c r="B1141" s="139" t="s">
        <v>694</v>
      </c>
      <c r="C1141" s="139" t="s">
        <v>706</v>
      </c>
      <c r="E1141" s="139" t="s">
        <v>188</v>
      </c>
      <c r="F1141" s="139">
        <v>2031</v>
      </c>
      <c r="G1141" s="139" t="s">
        <v>688</v>
      </c>
      <c r="H1141" s="139">
        <v>0</v>
      </c>
      <c r="I1141" s="139">
        <v>0</v>
      </c>
      <c r="J1141" s="33" t="s">
        <v>697</v>
      </c>
      <c r="K1141" s="33" t="s">
        <v>188</v>
      </c>
    </row>
    <row r="1142" spans="1:11" ht="15.75" customHeight="1">
      <c r="A1142" s="139" t="s">
        <v>220</v>
      </c>
      <c r="B1142" s="139" t="s">
        <v>694</v>
      </c>
      <c r="C1142" s="139" t="s">
        <v>706</v>
      </c>
      <c r="E1142" s="139" t="s">
        <v>188</v>
      </c>
      <c r="F1142" s="139">
        <v>2032</v>
      </c>
      <c r="G1142" s="139" t="s">
        <v>688</v>
      </c>
      <c r="H1142" s="139">
        <v>0</v>
      </c>
      <c r="I1142" s="139">
        <v>0</v>
      </c>
      <c r="J1142" s="33" t="s">
        <v>697</v>
      </c>
      <c r="K1142" s="33" t="s">
        <v>188</v>
      </c>
    </row>
    <row r="1143" spans="1:11" ht="15.75" customHeight="1">
      <c r="A1143" s="139" t="s">
        <v>220</v>
      </c>
      <c r="B1143" s="139" t="s">
        <v>694</v>
      </c>
      <c r="C1143" s="139" t="s">
        <v>706</v>
      </c>
      <c r="E1143" s="139" t="s">
        <v>188</v>
      </c>
      <c r="F1143" s="139">
        <v>2033</v>
      </c>
      <c r="G1143" s="139" t="s">
        <v>688</v>
      </c>
      <c r="H1143" s="139">
        <v>0</v>
      </c>
      <c r="I1143" s="139">
        <v>0</v>
      </c>
      <c r="J1143" s="33" t="s">
        <v>697</v>
      </c>
      <c r="K1143" s="33" t="s">
        <v>188</v>
      </c>
    </row>
    <row r="1144" spans="1:11" ht="15.75" customHeight="1">
      <c r="A1144" s="139" t="s">
        <v>220</v>
      </c>
      <c r="B1144" s="139" t="s">
        <v>694</v>
      </c>
      <c r="C1144" s="139" t="s">
        <v>706</v>
      </c>
      <c r="E1144" s="139" t="s">
        <v>188</v>
      </c>
      <c r="F1144" s="139">
        <v>2034</v>
      </c>
      <c r="G1144" s="139" t="s">
        <v>688</v>
      </c>
      <c r="H1144" s="139">
        <v>0</v>
      </c>
      <c r="I1144" s="139">
        <v>0</v>
      </c>
      <c r="J1144" s="33" t="s">
        <v>697</v>
      </c>
      <c r="K1144" s="33" t="s">
        <v>188</v>
      </c>
    </row>
    <row r="1145" spans="1:11" ht="15.75" customHeight="1">
      <c r="A1145" s="139" t="s">
        <v>220</v>
      </c>
      <c r="B1145" s="139" t="s">
        <v>694</v>
      </c>
      <c r="C1145" s="139" t="s">
        <v>706</v>
      </c>
      <c r="E1145" s="139" t="s">
        <v>188</v>
      </c>
      <c r="F1145" s="139">
        <v>2035</v>
      </c>
      <c r="G1145" s="139" t="s">
        <v>688</v>
      </c>
      <c r="H1145" s="139">
        <v>0</v>
      </c>
      <c r="I1145" s="139">
        <v>0</v>
      </c>
      <c r="J1145" s="33" t="s">
        <v>697</v>
      </c>
      <c r="K1145" s="33" t="s">
        <v>188</v>
      </c>
    </row>
    <row r="1146" spans="1:11" ht="15.75" customHeight="1">
      <c r="A1146" s="139" t="s">
        <v>220</v>
      </c>
      <c r="B1146" s="139" t="s">
        <v>694</v>
      </c>
      <c r="C1146" s="139" t="s">
        <v>706</v>
      </c>
      <c r="E1146" s="139" t="s">
        <v>188</v>
      </c>
      <c r="F1146" s="139">
        <v>2036</v>
      </c>
      <c r="G1146" s="139" t="s">
        <v>688</v>
      </c>
      <c r="H1146" s="139">
        <v>0</v>
      </c>
      <c r="I1146" s="139">
        <v>0</v>
      </c>
      <c r="J1146" s="33" t="s">
        <v>697</v>
      </c>
      <c r="K1146" s="33" t="s">
        <v>188</v>
      </c>
    </row>
    <row r="1147" spans="1:11" ht="15.75" customHeight="1">
      <c r="A1147" s="139" t="s">
        <v>220</v>
      </c>
      <c r="B1147" s="139" t="s">
        <v>694</v>
      </c>
      <c r="C1147" s="139" t="s">
        <v>706</v>
      </c>
      <c r="E1147" s="139" t="s">
        <v>188</v>
      </c>
      <c r="F1147" s="139">
        <v>2037</v>
      </c>
      <c r="G1147" s="139" t="s">
        <v>688</v>
      </c>
      <c r="H1147" s="139">
        <v>0</v>
      </c>
      <c r="I1147" s="139">
        <v>0</v>
      </c>
      <c r="J1147" s="33" t="s">
        <v>697</v>
      </c>
      <c r="K1147" s="33" t="s">
        <v>188</v>
      </c>
    </row>
    <row r="1148" spans="1:11" ht="15.75" customHeight="1">
      <c r="A1148" s="139" t="s">
        <v>220</v>
      </c>
      <c r="B1148" s="139" t="s">
        <v>694</v>
      </c>
      <c r="C1148" s="139" t="s">
        <v>706</v>
      </c>
      <c r="E1148" s="139" t="s">
        <v>188</v>
      </c>
      <c r="F1148" s="139">
        <v>2038</v>
      </c>
      <c r="G1148" s="139" t="s">
        <v>688</v>
      </c>
      <c r="H1148" s="139">
        <v>0</v>
      </c>
      <c r="I1148" s="139">
        <v>0</v>
      </c>
      <c r="J1148" s="33" t="s">
        <v>697</v>
      </c>
      <c r="K1148" s="33" t="s">
        <v>188</v>
      </c>
    </row>
    <row r="1149" spans="1:11" ht="15.75" customHeight="1">
      <c r="A1149" s="139" t="s">
        <v>220</v>
      </c>
      <c r="B1149" s="139" t="s">
        <v>694</v>
      </c>
      <c r="C1149" s="139" t="s">
        <v>706</v>
      </c>
      <c r="E1149" s="139" t="s">
        <v>188</v>
      </c>
      <c r="F1149" s="139">
        <v>2039</v>
      </c>
      <c r="G1149" s="139" t="s">
        <v>688</v>
      </c>
      <c r="H1149" s="139">
        <v>0</v>
      </c>
      <c r="I1149" s="139">
        <v>0</v>
      </c>
      <c r="J1149" s="33" t="s">
        <v>697</v>
      </c>
      <c r="K1149" s="33" t="s">
        <v>188</v>
      </c>
    </row>
    <row r="1150" spans="1:11" ht="15.75" customHeight="1">
      <c r="A1150" s="139" t="s">
        <v>220</v>
      </c>
      <c r="B1150" s="139" t="s">
        <v>694</v>
      </c>
      <c r="C1150" s="139" t="s">
        <v>706</v>
      </c>
      <c r="E1150" s="139" t="s">
        <v>188</v>
      </c>
      <c r="F1150" s="139">
        <v>2040</v>
      </c>
      <c r="G1150" s="139" t="s">
        <v>688</v>
      </c>
      <c r="H1150" s="139">
        <v>0</v>
      </c>
      <c r="I1150" s="139">
        <v>0</v>
      </c>
      <c r="J1150" s="33" t="s">
        <v>697</v>
      </c>
      <c r="K1150" s="33" t="s">
        <v>188</v>
      </c>
    </row>
    <row r="1151" spans="1:11" ht="15.75" customHeight="1">
      <c r="A1151" s="139" t="s">
        <v>220</v>
      </c>
      <c r="B1151" s="139" t="s">
        <v>694</v>
      </c>
      <c r="C1151" s="139" t="s">
        <v>706</v>
      </c>
      <c r="E1151" s="139" t="s">
        <v>188</v>
      </c>
      <c r="F1151" s="139">
        <v>2041</v>
      </c>
      <c r="G1151" s="139" t="s">
        <v>688</v>
      </c>
      <c r="H1151" s="139">
        <v>0</v>
      </c>
      <c r="I1151" s="139">
        <v>0</v>
      </c>
      <c r="J1151" s="33" t="s">
        <v>697</v>
      </c>
      <c r="K1151" s="33" t="s">
        <v>188</v>
      </c>
    </row>
    <row r="1152" spans="1:11" ht="15.75" customHeight="1">
      <c r="A1152" s="139" t="s">
        <v>220</v>
      </c>
      <c r="B1152" s="139" t="s">
        <v>694</v>
      </c>
      <c r="C1152" s="139" t="s">
        <v>706</v>
      </c>
      <c r="E1152" s="139" t="s">
        <v>188</v>
      </c>
      <c r="F1152" s="139">
        <v>2042</v>
      </c>
      <c r="G1152" s="139" t="s">
        <v>688</v>
      </c>
      <c r="H1152" s="139">
        <v>0</v>
      </c>
      <c r="I1152" s="139">
        <v>0</v>
      </c>
      <c r="J1152" s="33" t="s">
        <v>697</v>
      </c>
      <c r="K1152" s="33" t="s">
        <v>188</v>
      </c>
    </row>
    <row r="1153" spans="1:11" ht="15.75" customHeight="1">
      <c r="A1153" s="139" t="s">
        <v>220</v>
      </c>
      <c r="B1153" s="139" t="s">
        <v>694</v>
      </c>
      <c r="C1153" s="139" t="s">
        <v>706</v>
      </c>
      <c r="E1153" s="139" t="s">
        <v>188</v>
      </c>
      <c r="F1153" s="139">
        <v>2043</v>
      </c>
      <c r="G1153" s="139" t="s">
        <v>688</v>
      </c>
      <c r="H1153" s="139">
        <v>0</v>
      </c>
      <c r="I1153" s="139">
        <v>0</v>
      </c>
      <c r="J1153" s="33" t="s">
        <v>697</v>
      </c>
      <c r="K1153" s="33" t="s">
        <v>188</v>
      </c>
    </row>
    <row r="1154" spans="1:11" ht="15.75" customHeight="1">
      <c r="A1154" s="139" t="s">
        <v>220</v>
      </c>
      <c r="B1154" s="139" t="s">
        <v>694</v>
      </c>
      <c r="C1154" s="139" t="s">
        <v>706</v>
      </c>
      <c r="E1154" s="139" t="s">
        <v>188</v>
      </c>
      <c r="F1154" s="139">
        <v>2044</v>
      </c>
      <c r="G1154" s="139" t="s">
        <v>688</v>
      </c>
      <c r="H1154" s="139">
        <v>0</v>
      </c>
      <c r="I1154" s="139">
        <v>0</v>
      </c>
      <c r="J1154" s="33" t="s">
        <v>697</v>
      </c>
      <c r="K1154" s="33" t="s">
        <v>188</v>
      </c>
    </row>
    <row r="1155" spans="1:11" ht="15.75" customHeight="1">
      <c r="A1155" s="139" t="s">
        <v>220</v>
      </c>
      <c r="B1155" s="139" t="s">
        <v>694</v>
      </c>
      <c r="C1155" s="139" t="s">
        <v>706</v>
      </c>
      <c r="E1155" s="139" t="s">
        <v>188</v>
      </c>
      <c r="F1155" s="139">
        <v>2045</v>
      </c>
      <c r="G1155" s="139" t="s">
        <v>688</v>
      </c>
      <c r="H1155" s="139">
        <v>0</v>
      </c>
      <c r="I1155" s="139">
        <v>0</v>
      </c>
      <c r="J1155" s="33" t="s">
        <v>697</v>
      </c>
      <c r="K1155" s="33" t="s">
        <v>188</v>
      </c>
    </row>
    <row r="1156" spans="1:11" ht="15.75" customHeight="1">
      <c r="A1156" s="139" t="s">
        <v>220</v>
      </c>
      <c r="B1156" s="139" t="s">
        <v>694</v>
      </c>
      <c r="C1156" s="139" t="s">
        <v>706</v>
      </c>
      <c r="E1156" s="139" t="s">
        <v>188</v>
      </c>
      <c r="F1156" s="139">
        <v>2046</v>
      </c>
      <c r="G1156" s="139" t="s">
        <v>688</v>
      </c>
      <c r="H1156" s="139">
        <v>0</v>
      </c>
      <c r="I1156" s="139">
        <v>0</v>
      </c>
      <c r="J1156" s="33" t="s">
        <v>697</v>
      </c>
      <c r="K1156" s="33" t="s">
        <v>188</v>
      </c>
    </row>
    <row r="1157" spans="1:11" ht="15.75" customHeight="1">
      <c r="A1157" s="139" t="s">
        <v>220</v>
      </c>
      <c r="B1157" s="139" t="s">
        <v>694</v>
      </c>
      <c r="C1157" s="139" t="s">
        <v>706</v>
      </c>
      <c r="E1157" s="139" t="s">
        <v>188</v>
      </c>
      <c r="F1157" s="139">
        <v>2047</v>
      </c>
      <c r="G1157" s="139" t="s">
        <v>688</v>
      </c>
      <c r="H1157" s="139">
        <v>0</v>
      </c>
      <c r="I1157" s="139">
        <v>0</v>
      </c>
      <c r="J1157" s="33" t="s">
        <v>697</v>
      </c>
      <c r="K1157" s="33" t="s">
        <v>188</v>
      </c>
    </row>
    <row r="1158" spans="1:11" ht="15.75" customHeight="1">
      <c r="A1158" s="139" t="s">
        <v>220</v>
      </c>
      <c r="B1158" s="139" t="s">
        <v>694</v>
      </c>
      <c r="C1158" s="139" t="s">
        <v>706</v>
      </c>
      <c r="E1158" s="139" t="s">
        <v>188</v>
      </c>
      <c r="F1158" s="139">
        <v>2048</v>
      </c>
      <c r="G1158" s="139" t="s">
        <v>688</v>
      </c>
      <c r="H1158" s="139">
        <v>0</v>
      </c>
      <c r="I1158" s="139">
        <v>0</v>
      </c>
      <c r="J1158" s="33" t="s">
        <v>697</v>
      </c>
      <c r="K1158" s="33" t="s">
        <v>188</v>
      </c>
    </row>
    <row r="1159" spans="1:11" ht="15.75" customHeight="1">
      <c r="A1159" s="139" t="s">
        <v>220</v>
      </c>
      <c r="B1159" s="139" t="s">
        <v>694</v>
      </c>
      <c r="C1159" s="139" t="s">
        <v>706</v>
      </c>
      <c r="E1159" s="139" t="s">
        <v>188</v>
      </c>
      <c r="F1159" s="139">
        <v>2049</v>
      </c>
      <c r="G1159" s="139" t="s">
        <v>688</v>
      </c>
      <c r="H1159" s="139">
        <v>0</v>
      </c>
      <c r="I1159" s="139">
        <v>0</v>
      </c>
      <c r="J1159" s="33" t="s">
        <v>697</v>
      </c>
      <c r="K1159" s="33" t="s">
        <v>188</v>
      </c>
    </row>
    <row r="1160" spans="1:11" ht="15.75" customHeight="1">
      <c r="A1160" s="139" t="s">
        <v>220</v>
      </c>
      <c r="B1160" s="139" t="s">
        <v>694</v>
      </c>
      <c r="C1160" s="139" t="s">
        <v>706</v>
      </c>
      <c r="E1160" s="139" t="s">
        <v>188</v>
      </c>
      <c r="F1160" s="139">
        <v>2050</v>
      </c>
      <c r="G1160" s="139" t="s">
        <v>688</v>
      </c>
      <c r="H1160" s="139">
        <v>0</v>
      </c>
      <c r="I1160" s="139">
        <v>0</v>
      </c>
      <c r="J1160" s="33" t="s">
        <v>697</v>
      </c>
      <c r="K1160" s="33" t="s">
        <v>188</v>
      </c>
    </row>
    <row r="1161" spans="1:11" ht="15.75" customHeight="1">
      <c r="A1161" s="139" t="s">
        <v>220</v>
      </c>
      <c r="B1161" s="139" t="s">
        <v>694</v>
      </c>
      <c r="C1161" s="139" t="s">
        <v>695</v>
      </c>
      <c r="D1161" s="139" t="s">
        <v>707</v>
      </c>
      <c r="E1161" s="139" t="s">
        <v>187</v>
      </c>
      <c r="F1161" s="139">
        <v>1990</v>
      </c>
      <c r="G1161" s="139" t="s">
        <v>688</v>
      </c>
      <c r="H1161" s="139">
        <v>15.709382620384099</v>
      </c>
      <c r="I1161" s="139">
        <v>18.327613057114789</v>
      </c>
      <c r="J1161" s="33" t="s">
        <v>697</v>
      </c>
      <c r="K1161" s="33" t="s">
        <v>187</v>
      </c>
    </row>
    <row r="1162" spans="1:11" ht="15.75" customHeight="1">
      <c r="A1162" s="139" t="s">
        <v>220</v>
      </c>
      <c r="B1162" s="139" t="s">
        <v>694</v>
      </c>
      <c r="C1162" s="139" t="s">
        <v>695</v>
      </c>
      <c r="D1162" s="139" t="s">
        <v>707</v>
      </c>
      <c r="E1162" s="139" t="s">
        <v>187</v>
      </c>
      <c r="F1162" s="139">
        <v>1991</v>
      </c>
      <c r="G1162" s="139" t="s">
        <v>688</v>
      </c>
      <c r="H1162" s="139">
        <v>15.4950933161461</v>
      </c>
      <c r="I1162" s="139">
        <v>18.077608868837121</v>
      </c>
      <c r="J1162" s="33" t="s">
        <v>697</v>
      </c>
      <c r="K1162" s="33" t="s">
        <v>187</v>
      </c>
    </row>
    <row r="1163" spans="1:11" ht="15.75" customHeight="1">
      <c r="A1163" s="139" t="s">
        <v>220</v>
      </c>
      <c r="B1163" s="139" t="s">
        <v>694</v>
      </c>
      <c r="C1163" s="139" t="s">
        <v>695</v>
      </c>
      <c r="D1163" s="139" t="s">
        <v>707</v>
      </c>
      <c r="E1163" s="139" t="s">
        <v>187</v>
      </c>
      <c r="F1163" s="139">
        <v>1992</v>
      </c>
      <c r="G1163" s="139" t="s">
        <v>688</v>
      </c>
      <c r="H1163" s="139">
        <v>15.4861028843446</v>
      </c>
      <c r="I1163" s="139">
        <v>18.067120031735371</v>
      </c>
      <c r="J1163" s="33" t="s">
        <v>697</v>
      </c>
      <c r="K1163" s="33" t="s">
        <v>187</v>
      </c>
    </row>
    <row r="1164" spans="1:11" ht="15.75" customHeight="1">
      <c r="A1164" s="139" t="s">
        <v>220</v>
      </c>
      <c r="B1164" s="139" t="s">
        <v>694</v>
      </c>
      <c r="C1164" s="139" t="s">
        <v>695</v>
      </c>
      <c r="D1164" s="139" t="s">
        <v>707</v>
      </c>
      <c r="E1164" s="139" t="s">
        <v>187</v>
      </c>
      <c r="F1164" s="139">
        <v>1993</v>
      </c>
      <c r="G1164" s="139" t="s">
        <v>688</v>
      </c>
      <c r="H1164" s="139">
        <v>15.311106127493099</v>
      </c>
      <c r="I1164" s="139">
        <v>17.862957148741948</v>
      </c>
      <c r="J1164" s="33" t="s">
        <v>697</v>
      </c>
      <c r="K1164" s="33" t="s">
        <v>187</v>
      </c>
    </row>
    <row r="1165" spans="1:11" ht="15.75" customHeight="1">
      <c r="A1165" s="139" t="s">
        <v>220</v>
      </c>
      <c r="B1165" s="139" t="s">
        <v>694</v>
      </c>
      <c r="C1165" s="139" t="s">
        <v>695</v>
      </c>
      <c r="D1165" s="139" t="s">
        <v>707</v>
      </c>
      <c r="E1165" s="139" t="s">
        <v>187</v>
      </c>
      <c r="F1165" s="139">
        <v>1994</v>
      </c>
      <c r="G1165" s="139" t="s">
        <v>688</v>
      </c>
      <c r="H1165" s="139">
        <v>15.246576379695201</v>
      </c>
      <c r="I1165" s="139">
        <v>17.78767244297774</v>
      </c>
      <c r="J1165" s="33" t="s">
        <v>697</v>
      </c>
      <c r="K1165" s="33" t="s">
        <v>187</v>
      </c>
    </row>
    <row r="1166" spans="1:11" ht="15.75" customHeight="1">
      <c r="A1166" s="139" t="s">
        <v>220</v>
      </c>
      <c r="B1166" s="139" t="s">
        <v>694</v>
      </c>
      <c r="C1166" s="139" t="s">
        <v>695</v>
      </c>
      <c r="D1166" s="139" t="s">
        <v>707</v>
      </c>
      <c r="E1166" s="139" t="s">
        <v>187</v>
      </c>
      <c r="F1166" s="139">
        <v>1995</v>
      </c>
      <c r="G1166" s="139" t="s">
        <v>688</v>
      </c>
      <c r="H1166" s="139">
        <v>15.1156592671992</v>
      </c>
      <c r="I1166" s="139">
        <v>17.634935811732401</v>
      </c>
      <c r="J1166" s="33" t="s">
        <v>697</v>
      </c>
      <c r="K1166" s="33" t="s">
        <v>187</v>
      </c>
    </row>
    <row r="1167" spans="1:11" ht="15.75" customHeight="1">
      <c r="A1167" s="139" t="s">
        <v>220</v>
      </c>
      <c r="B1167" s="139" t="s">
        <v>694</v>
      </c>
      <c r="C1167" s="139" t="s">
        <v>695</v>
      </c>
      <c r="D1167" s="139" t="s">
        <v>707</v>
      </c>
      <c r="E1167" s="139" t="s">
        <v>187</v>
      </c>
      <c r="F1167" s="139">
        <v>1996</v>
      </c>
      <c r="G1167" s="139" t="s">
        <v>688</v>
      </c>
      <c r="H1167" s="139">
        <v>15.0761167104219</v>
      </c>
      <c r="I1167" s="139">
        <v>17.58880282882555</v>
      </c>
      <c r="J1167" s="33" t="s">
        <v>697</v>
      </c>
      <c r="K1167" s="33" t="s">
        <v>187</v>
      </c>
    </row>
    <row r="1168" spans="1:11" ht="15.75" customHeight="1">
      <c r="A1168" s="139" t="s">
        <v>220</v>
      </c>
      <c r="B1168" s="139" t="s">
        <v>694</v>
      </c>
      <c r="C1168" s="139" t="s">
        <v>695</v>
      </c>
      <c r="D1168" s="139" t="s">
        <v>707</v>
      </c>
      <c r="E1168" s="139" t="s">
        <v>187</v>
      </c>
      <c r="F1168" s="139">
        <v>1997</v>
      </c>
      <c r="G1168" s="139" t="s">
        <v>688</v>
      </c>
      <c r="H1168" s="139">
        <v>14.8996728286501</v>
      </c>
      <c r="I1168" s="139">
        <v>17.382951633425119</v>
      </c>
      <c r="J1168" s="33" t="s">
        <v>697</v>
      </c>
      <c r="K1168" s="33" t="s">
        <v>187</v>
      </c>
    </row>
    <row r="1169" spans="1:11" ht="15.75" customHeight="1">
      <c r="A1169" s="139" t="s">
        <v>220</v>
      </c>
      <c r="B1169" s="139" t="s">
        <v>694</v>
      </c>
      <c r="C1169" s="139" t="s">
        <v>695</v>
      </c>
      <c r="D1169" s="139" t="s">
        <v>707</v>
      </c>
      <c r="E1169" s="139" t="s">
        <v>187</v>
      </c>
      <c r="F1169" s="139">
        <v>1998</v>
      </c>
      <c r="G1169" s="139" t="s">
        <v>688</v>
      </c>
      <c r="H1169" s="139">
        <v>14.4880275653172</v>
      </c>
      <c r="I1169" s="139">
        <v>16.902698826203402</v>
      </c>
      <c r="J1169" s="33" t="s">
        <v>697</v>
      </c>
      <c r="K1169" s="33" t="s">
        <v>187</v>
      </c>
    </row>
    <row r="1170" spans="1:11" ht="15.75" customHeight="1">
      <c r="A1170" s="139" t="s">
        <v>220</v>
      </c>
      <c r="B1170" s="139" t="s">
        <v>694</v>
      </c>
      <c r="C1170" s="139" t="s">
        <v>695</v>
      </c>
      <c r="D1170" s="139" t="s">
        <v>707</v>
      </c>
      <c r="E1170" s="139" t="s">
        <v>187</v>
      </c>
      <c r="F1170" s="139">
        <v>1999</v>
      </c>
      <c r="G1170" s="139" t="s">
        <v>688</v>
      </c>
      <c r="H1170" s="139">
        <v>13.7700390257296</v>
      </c>
      <c r="I1170" s="139">
        <v>16.065045530017869</v>
      </c>
      <c r="J1170" s="33" t="s">
        <v>697</v>
      </c>
      <c r="K1170" s="33" t="s">
        <v>187</v>
      </c>
    </row>
    <row r="1171" spans="1:11" ht="15.75" customHeight="1">
      <c r="A1171" s="139" t="s">
        <v>220</v>
      </c>
      <c r="B1171" s="139" t="s">
        <v>694</v>
      </c>
      <c r="C1171" s="139" t="s">
        <v>695</v>
      </c>
      <c r="D1171" s="139" t="s">
        <v>707</v>
      </c>
      <c r="E1171" s="139" t="s">
        <v>187</v>
      </c>
      <c r="F1171" s="139">
        <v>2000</v>
      </c>
      <c r="G1171" s="139" t="s">
        <v>688</v>
      </c>
      <c r="H1171" s="139">
        <v>13.68483381849</v>
      </c>
      <c r="I1171" s="139">
        <v>15.965639454905</v>
      </c>
      <c r="J1171" s="33" t="s">
        <v>697</v>
      </c>
      <c r="K1171" s="33" t="s">
        <v>187</v>
      </c>
    </row>
    <row r="1172" spans="1:11" ht="15.75" customHeight="1">
      <c r="A1172" s="139" t="s">
        <v>220</v>
      </c>
      <c r="B1172" s="139" t="s">
        <v>694</v>
      </c>
      <c r="C1172" s="139" t="s">
        <v>695</v>
      </c>
      <c r="D1172" s="139" t="s">
        <v>707</v>
      </c>
      <c r="E1172" s="139" t="s">
        <v>187</v>
      </c>
      <c r="F1172" s="139">
        <v>2001</v>
      </c>
      <c r="G1172" s="139" t="s">
        <v>688</v>
      </c>
      <c r="H1172" s="139">
        <v>14.0480524356704</v>
      </c>
      <c r="I1172" s="139">
        <v>16.38939450828213</v>
      </c>
      <c r="J1172" s="33" t="s">
        <v>697</v>
      </c>
      <c r="K1172" s="33" t="s">
        <v>187</v>
      </c>
    </row>
    <row r="1173" spans="1:11" ht="15.75" customHeight="1">
      <c r="A1173" s="139" t="s">
        <v>220</v>
      </c>
      <c r="B1173" s="139" t="s">
        <v>694</v>
      </c>
      <c r="C1173" s="139" t="s">
        <v>695</v>
      </c>
      <c r="D1173" s="139" t="s">
        <v>707</v>
      </c>
      <c r="E1173" s="139" t="s">
        <v>187</v>
      </c>
      <c r="F1173" s="139">
        <v>2002</v>
      </c>
      <c r="G1173" s="139" t="s">
        <v>688</v>
      </c>
      <c r="H1173" s="139">
        <v>13.8768002462424</v>
      </c>
      <c r="I1173" s="139">
        <v>16.189600287282801</v>
      </c>
      <c r="J1173" s="33" t="s">
        <v>697</v>
      </c>
      <c r="K1173" s="33" t="s">
        <v>187</v>
      </c>
    </row>
    <row r="1174" spans="1:11" ht="15.75" customHeight="1">
      <c r="A1174" s="139" t="s">
        <v>220</v>
      </c>
      <c r="B1174" s="139" t="s">
        <v>694</v>
      </c>
      <c r="C1174" s="139" t="s">
        <v>695</v>
      </c>
      <c r="D1174" s="139" t="s">
        <v>707</v>
      </c>
      <c r="E1174" s="139" t="s">
        <v>187</v>
      </c>
      <c r="F1174" s="139">
        <v>2003</v>
      </c>
      <c r="G1174" s="139" t="s">
        <v>688</v>
      </c>
      <c r="H1174" s="139">
        <v>13.8518425746389</v>
      </c>
      <c r="I1174" s="139">
        <v>16.16048300374538</v>
      </c>
      <c r="J1174" s="33" t="s">
        <v>697</v>
      </c>
      <c r="K1174" s="33" t="s">
        <v>187</v>
      </c>
    </row>
    <row r="1175" spans="1:11" ht="15.75" customHeight="1">
      <c r="A1175" s="139" t="s">
        <v>220</v>
      </c>
      <c r="B1175" s="139" t="s">
        <v>694</v>
      </c>
      <c r="C1175" s="139" t="s">
        <v>695</v>
      </c>
      <c r="D1175" s="139" t="s">
        <v>707</v>
      </c>
      <c r="E1175" s="139" t="s">
        <v>187</v>
      </c>
      <c r="F1175" s="139">
        <v>2004</v>
      </c>
      <c r="G1175" s="139" t="s">
        <v>688</v>
      </c>
      <c r="H1175" s="139">
        <v>13.22416663151</v>
      </c>
      <c r="I1175" s="139">
        <v>15.42819440342833</v>
      </c>
      <c r="J1175" s="33" t="s">
        <v>697</v>
      </c>
      <c r="K1175" s="33" t="s">
        <v>187</v>
      </c>
    </row>
    <row r="1176" spans="1:11" ht="15.75" customHeight="1">
      <c r="A1176" s="139" t="s">
        <v>220</v>
      </c>
      <c r="B1176" s="139" t="s">
        <v>694</v>
      </c>
      <c r="C1176" s="139" t="s">
        <v>695</v>
      </c>
      <c r="D1176" s="139" t="s">
        <v>707</v>
      </c>
      <c r="E1176" s="139" t="s">
        <v>187</v>
      </c>
      <c r="F1176" s="139">
        <v>2005</v>
      </c>
      <c r="G1176" s="139" t="s">
        <v>688</v>
      </c>
      <c r="H1176" s="139">
        <v>12.5950269942592</v>
      </c>
      <c r="I1176" s="139">
        <v>14.694198159969069</v>
      </c>
      <c r="J1176" s="33" t="s">
        <v>697</v>
      </c>
      <c r="K1176" s="33" t="s">
        <v>187</v>
      </c>
    </row>
    <row r="1177" spans="1:11" ht="15.75" customHeight="1">
      <c r="A1177" s="139" t="s">
        <v>220</v>
      </c>
      <c r="B1177" s="139" t="s">
        <v>694</v>
      </c>
      <c r="C1177" s="139" t="s">
        <v>695</v>
      </c>
      <c r="D1177" s="139" t="s">
        <v>707</v>
      </c>
      <c r="E1177" s="139" t="s">
        <v>187</v>
      </c>
      <c r="F1177" s="139">
        <v>2006</v>
      </c>
      <c r="G1177" s="139" t="s">
        <v>688</v>
      </c>
      <c r="H1177" s="139">
        <v>12.106654684748399</v>
      </c>
      <c r="I1177" s="139">
        <v>14.124430465539801</v>
      </c>
      <c r="J1177" s="33" t="s">
        <v>697</v>
      </c>
      <c r="K1177" s="33" t="s">
        <v>187</v>
      </c>
    </row>
    <row r="1178" spans="1:11" ht="15.75" customHeight="1">
      <c r="A1178" s="139" t="s">
        <v>220</v>
      </c>
      <c r="B1178" s="139" t="s">
        <v>694</v>
      </c>
      <c r="C1178" s="139" t="s">
        <v>695</v>
      </c>
      <c r="D1178" s="139" t="s">
        <v>707</v>
      </c>
      <c r="E1178" s="139" t="s">
        <v>187</v>
      </c>
      <c r="F1178" s="139">
        <v>2007</v>
      </c>
      <c r="G1178" s="139" t="s">
        <v>688</v>
      </c>
      <c r="H1178" s="139">
        <v>11.306284900612001</v>
      </c>
      <c r="I1178" s="139">
        <v>13.19066571738067</v>
      </c>
      <c r="J1178" s="33" t="s">
        <v>697</v>
      </c>
      <c r="K1178" s="33" t="s">
        <v>187</v>
      </c>
    </row>
    <row r="1179" spans="1:11" ht="15.75" customHeight="1">
      <c r="A1179" s="139" t="s">
        <v>220</v>
      </c>
      <c r="B1179" s="139" t="s">
        <v>694</v>
      </c>
      <c r="C1179" s="139" t="s">
        <v>695</v>
      </c>
      <c r="D1179" s="139" t="s">
        <v>707</v>
      </c>
      <c r="E1179" s="139" t="s">
        <v>187</v>
      </c>
      <c r="F1179" s="139">
        <v>2008</v>
      </c>
      <c r="G1179" s="139" t="s">
        <v>688</v>
      </c>
      <c r="H1179" s="139">
        <v>10.231784035923299</v>
      </c>
      <c r="I1179" s="139">
        <v>11.937081375243849</v>
      </c>
      <c r="J1179" s="33" t="s">
        <v>697</v>
      </c>
      <c r="K1179" s="33" t="s">
        <v>187</v>
      </c>
    </row>
    <row r="1180" spans="1:11" ht="15.75" customHeight="1">
      <c r="A1180" s="139" t="s">
        <v>220</v>
      </c>
      <c r="B1180" s="139" t="s">
        <v>694</v>
      </c>
      <c r="C1180" s="139" t="s">
        <v>695</v>
      </c>
      <c r="D1180" s="139" t="s">
        <v>707</v>
      </c>
      <c r="E1180" s="139" t="s">
        <v>187</v>
      </c>
      <c r="F1180" s="139">
        <v>2009</v>
      </c>
      <c r="G1180" s="139" t="s">
        <v>688</v>
      </c>
      <c r="H1180" s="139">
        <v>9.5383445146420893</v>
      </c>
      <c r="I1180" s="139">
        <v>11.128068600415769</v>
      </c>
      <c r="J1180" s="33" t="s">
        <v>697</v>
      </c>
      <c r="K1180" s="33" t="s">
        <v>187</v>
      </c>
    </row>
    <row r="1181" spans="1:11" ht="15.75" customHeight="1">
      <c r="A1181" s="139" t="s">
        <v>220</v>
      </c>
      <c r="B1181" s="139" t="s">
        <v>694</v>
      </c>
      <c r="C1181" s="139" t="s">
        <v>695</v>
      </c>
      <c r="D1181" s="139" t="s">
        <v>707</v>
      </c>
      <c r="E1181" s="139" t="s">
        <v>187</v>
      </c>
      <c r="F1181" s="139">
        <v>2010</v>
      </c>
      <c r="G1181" s="139" t="s">
        <v>688</v>
      </c>
      <c r="H1181" s="139">
        <v>9.2743366068491007</v>
      </c>
      <c r="I1181" s="139">
        <v>10.820059374657291</v>
      </c>
      <c r="J1181" s="33" t="s">
        <v>697</v>
      </c>
      <c r="K1181" s="33" t="s">
        <v>187</v>
      </c>
    </row>
    <row r="1182" spans="1:11" ht="15.75" customHeight="1">
      <c r="A1182" s="139" t="s">
        <v>220</v>
      </c>
      <c r="B1182" s="139" t="s">
        <v>694</v>
      </c>
      <c r="C1182" s="139" t="s">
        <v>695</v>
      </c>
      <c r="D1182" s="139" t="s">
        <v>707</v>
      </c>
      <c r="E1182" s="139" t="s">
        <v>187</v>
      </c>
      <c r="F1182" s="139">
        <v>2011</v>
      </c>
      <c r="G1182" s="139" t="s">
        <v>688</v>
      </c>
      <c r="H1182" s="139">
        <v>8.7359736113922093</v>
      </c>
      <c r="I1182" s="139">
        <v>10.191969213290911</v>
      </c>
      <c r="J1182" s="33" t="s">
        <v>697</v>
      </c>
      <c r="K1182" s="33" t="s">
        <v>187</v>
      </c>
    </row>
    <row r="1183" spans="1:11" ht="15.75" customHeight="1">
      <c r="A1183" s="139" t="s">
        <v>220</v>
      </c>
      <c r="B1183" s="139" t="s">
        <v>694</v>
      </c>
      <c r="C1183" s="139" t="s">
        <v>695</v>
      </c>
      <c r="D1183" s="139" t="s">
        <v>707</v>
      </c>
      <c r="E1183" s="139" t="s">
        <v>187</v>
      </c>
      <c r="F1183" s="139">
        <v>2012</v>
      </c>
      <c r="G1183" s="139" t="s">
        <v>688</v>
      </c>
      <c r="H1183" s="139">
        <v>7.9968493162985599</v>
      </c>
      <c r="I1183" s="139">
        <v>9.3296575356816547</v>
      </c>
      <c r="J1183" s="33" t="s">
        <v>697</v>
      </c>
      <c r="K1183" s="33" t="s">
        <v>187</v>
      </c>
    </row>
    <row r="1184" spans="1:11" ht="15.75" customHeight="1">
      <c r="A1184" s="139" t="s">
        <v>220</v>
      </c>
      <c r="B1184" s="139" t="s">
        <v>694</v>
      </c>
      <c r="C1184" s="139" t="s">
        <v>695</v>
      </c>
      <c r="D1184" s="139" t="s">
        <v>707</v>
      </c>
      <c r="E1184" s="139" t="s">
        <v>187</v>
      </c>
      <c r="F1184" s="139">
        <v>2013</v>
      </c>
      <c r="G1184" s="139" t="s">
        <v>688</v>
      </c>
      <c r="H1184" s="139">
        <v>7.7381644255171702</v>
      </c>
      <c r="I1184" s="139">
        <v>9.0278584964366999</v>
      </c>
      <c r="J1184" s="33" t="s">
        <v>697</v>
      </c>
      <c r="K1184" s="33" t="s">
        <v>187</v>
      </c>
    </row>
    <row r="1185" spans="1:11" ht="15.75" customHeight="1">
      <c r="A1185" s="139" t="s">
        <v>220</v>
      </c>
      <c r="B1185" s="139" t="s">
        <v>694</v>
      </c>
      <c r="C1185" s="139" t="s">
        <v>695</v>
      </c>
      <c r="D1185" s="139" t="s">
        <v>707</v>
      </c>
      <c r="E1185" s="139" t="s">
        <v>187</v>
      </c>
      <c r="F1185" s="139">
        <v>2014</v>
      </c>
      <c r="G1185" s="139" t="s">
        <v>688</v>
      </c>
      <c r="H1185" s="139">
        <v>7.3137457463239803</v>
      </c>
      <c r="I1185" s="139">
        <v>8.5327033707113102</v>
      </c>
      <c r="J1185" s="33" t="s">
        <v>697</v>
      </c>
      <c r="K1185" s="33" t="s">
        <v>187</v>
      </c>
    </row>
    <row r="1186" spans="1:11" ht="15.75" customHeight="1">
      <c r="A1186" s="139" t="s">
        <v>220</v>
      </c>
      <c r="B1186" s="139" t="s">
        <v>694</v>
      </c>
      <c r="C1186" s="139" t="s">
        <v>695</v>
      </c>
      <c r="D1186" s="139" t="s">
        <v>707</v>
      </c>
      <c r="E1186" s="139" t="s">
        <v>187</v>
      </c>
      <c r="F1186" s="139">
        <v>2015</v>
      </c>
      <c r="G1186" s="139" t="s">
        <v>688</v>
      </c>
      <c r="H1186" s="139">
        <v>6.9177600037825604</v>
      </c>
      <c r="I1186" s="139">
        <v>8.070720004412987</v>
      </c>
      <c r="J1186" s="33" t="s">
        <v>697</v>
      </c>
      <c r="K1186" s="33" t="s">
        <v>187</v>
      </c>
    </row>
    <row r="1187" spans="1:11" ht="15.75" customHeight="1">
      <c r="A1187" s="139" t="s">
        <v>220</v>
      </c>
      <c r="B1187" s="139" t="s">
        <v>694</v>
      </c>
      <c r="C1187" s="139" t="s">
        <v>695</v>
      </c>
      <c r="D1187" s="139" t="s">
        <v>707</v>
      </c>
      <c r="E1187" s="139" t="s">
        <v>187</v>
      </c>
      <c r="F1187" s="139">
        <v>2016</v>
      </c>
      <c r="G1187" s="139" t="s">
        <v>688</v>
      </c>
      <c r="H1187" s="139">
        <v>6.6297070936555098</v>
      </c>
      <c r="I1187" s="139">
        <v>7.7346582759314284</v>
      </c>
      <c r="J1187" s="33" t="s">
        <v>697</v>
      </c>
      <c r="K1187" s="33" t="s">
        <v>187</v>
      </c>
    </row>
    <row r="1188" spans="1:11" ht="15.75" customHeight="1">
      <c r="A1188" s="139" t="s">
        <v>220</v>
      </c>
      <c r="B1188" s="139" t="s">
        <v>694</v>
      </c>
      <c r="C1188" s="139" t="s">
        <v>695</v>
      </c>
      <c r="D1188" s="139" t="s">
        <v>707</v>
      </c>
      <c r="E1188" s="139" t="s">
        <v>187</v>
      </c>
      <c r="F1188" s="139">
        <v>2017</v>
      </c>
      <c r="G1188" s="139" t="s">
        <v>688</v>
      </c>
      <c r="H1188" s="139">
        <v>6.66735634104655</v>
      </c>
      <c r="I1188" s="139">
        <v>7.7785823978876421</v>
      </c>
      <c r="J1188" s="33" t="s">
        <v>697</v>
      </c>
      <c r="K1188" s="33" t="s">
        <v>187</v>
      </c>
    </row>
    <row r="1189" spans="1:11" ht="15.75" customHeight="1">
      <c r="A1189" s="139" t="s">
        <v>220</v>
      </c>
      <c r="B1189" s="139" t="s">
        <v>694</v>
      </c>
      <c r="C1189" s="139" t="s">
        <v>695</v>
      </c>
      <c r="D1189" s="139" t="s">
        <v>707</v>
      </c>
      <c r="E1189" s="139" t="s">
        <v>187</v>
      </c>
      <c r="F1189" s="139">
        <v>2018</v>
      </c>
      <c r="G1189" s="139" t="s">
        <v>688</v>
      </c>
      <c r="H1189" s="139">
        <v>6.7050055884375803</v>
      </c>
      <c r="I1189" s="139">
        <v>7.8225065198438442</v>
      </c>
      <c r="J1189" s="33" t="s">
        <v>697</v>
      </c>
      <c r="K1189" s="33" t="s">
        <v>187</v>
      </c>
    </row>
    <row r="1190" spans="1:11" ht="15.75" customHeight="1">
      <c r="A1190" s="139" t="s">
        <v>220</v>
      </c>
      <c r="B1190" s="139" t="s">
        <v>694</v>
      </c>
      <c r="C1190" s="139" t="s">
        <v>695</v>
      </c>
      <c r="D1190" s="139" t="s">
        <v>707</v>
      </c>
      <c r="E1190" s="139" t="s">
        <v>187</v>
      </c>
      <c r="F1190" s="139">
        <v>2019</v>
      </c>
      <c r="G1190" s="139" t="s">
        <v>688</v>
      </c>
      <c r="H1190" s="139">
        <v>6.7426548358286196</v>
      </c>
      <c r="I1190" s="139">
        <v>7.8664306418000569</v>
      </c>
      <c r="J1190" s="33" t="s">
        <v>697</v>
      </c>
      <c r="K1190" s="33" t="s">
        <v>187</v>
      </c>
    </row>
    <row r="1191" spans="1:11" ht="15.75" customHeight="1">
      <c r="A1191" s="139" t="s">
        <v>220</v>
      </c>
      <c r="B1191" s="139" t="s">
        <v>694</v>
      </c>
      <c r="C1191" s="139" t="s">
        <v>695</v>
      </c>
      <c r="D1191" s="139" t="s">
        <v>707</v>
      </c>
      <c r="E1191" s="139" t="s">
        <v>187</v>
      </c>
      <c r="F1191" s="139">
        <v>2020</v>
      </c>
      <c r="G1191" s="139" t="s">
        <v>688</v>
      </c>
      <c r="H1191" s="139">
        <v>6.7803040832196597</v>
      </c>
      <c r="I1191" s="139">
        <v>7.9103547637562706</v>
      </c>
      <c r="J1191" s="33" t="s">
        <v>697</v>
      </c>
      <c r="K1191" s="33" t="s">
        <v>187</v>
      </c>
    </row>
    <row r="1192" spans="1:11" ht="15.75" customHeight="1">
      <c r="A1192" s="139" t="s">
        <v>220</v>
      </c>
      <c r="B1192" s="139" t="s">
        <v>694</v>
      </c>
      <c r="C1192" s="139" t="s">
        <v>695</v>
      </c>
      <c r="D1192" s="139" t="s">
        <v>707</v>
      </c>
      <c r="E1192" s="139" t="s">
        <v>187</v>
      </c>
      <c r="F1192" s="139">
        <v>2021</v>
      </c>
      <c r="G1192" s="139" t="s">
        <v>688</v>
      </c>
      <c r="H1192" s="139">
        <v>6.7598091528450102</v>
      </c>
      <c r="I1192" s="139">
        <v>7.8864440116525127</v>
      </c>
      <c r="J1192" s="33" t="s">
        <v>697</v>
      </c>
      <c r="K1192" s="33" t="s">
        <v>187</v>
      </c>
    </row>
    <row r="1193" spans="1:11" ht="15.75" customHeight="1">
      <c r="A1193" s="139" t="s">
        <v>220</v>
      </c>
      <c r="B1193" s="139" t="s">
        <v>694</v>
      </c>
      <c r="C1193" s="139" t="s">
        <v>695</v>
      </c>
      <c r="D1193" s="139" t="s">
        <v>707</v>
      </c>
      <c r="E1193" s="139" t="s">
        <v>187</v>
      </c>
      <c r="F1193" s="139">
        <v>2022</v>
      </c>
      <c r="G1193" s="139" t="s">
        <v>688</v>
      </c>
      <c r="H1193" s="139">
        <v>6.7393142224703704</v>
      </c>
      <c r="I1193" s="139">
        <v>7.8625332595487656</v>
      </c>
      <c r="J1193" s="33" t="s">
        <v>697</v>
      </c>
      <c r="K1193" s="33" t="s">
        <v>187</v>
      </c>
    </row>
    <row r="1194" spans="1:11" ht="15.75" customHeight="1">
      <c r="A1194" s="139" t="s">
        <v>220</v>
      </c>
      <c r="B1194" s="139" t="s">
        <v>694</v>
      </c>
      <c r="C1194" s="139" t="s">
        <v>695</v>
      </c>
      <c r="D1194" s="139" t="s">
        <v>707</v>
      </c>
      <c r="E1194" s="139" t="s">
        <v>187</v>
      </c>
      <c r="F1194" s="139">
        <v>2023</v>
      </c>
      <c r="G1194" s="139" t="s">
        <v>688</v>
      </c>
      <c r="H1194" s="139">
        <v>6.7188192920957199</v>
      </c>
      <c r="I1194" s="139">
        <v>7.8386225074450069</v>
      </c>
      <c r="J1194" s="33" t="s">
        <v>697</v>
      </c>
      <c r="K1194" s="33" t="s">
        <v>187</v>
      </c>
    </row>
    <row r="1195" spans="1:11" ht="15.75" customHeight="1">
      <c r="A1195" s="139" t="s">
        <v>220</v>
      </c>
      <c r="B1195" s="139" t="s">
        <v>694</v>
      </c>
      <c r="C1195" s="139" t="s">
        <v>695</v>
      </c>
      <c r="D1195" s="139" t="s">
        <v>707</v>
      </c>
      <c r="E1195" s="139" t="s">
        <v>187</v>
      </c>
      <c r="F1195" s="139">
        <v>2024</v>
      </c>
      <c r="G1195" s="139" t="s">
        <v>688</v>
      </c>
      <c r="H1195" s="139">
        <v>6.6983243617210801</v>
      </c>
      <c r="I1195" s="139">
        <v>7.8147117553412606</v>
      </c>
      <c r="J1195" s="33" t="s">
        <v>697</v>
      </c>
      <c r="K1195" s="33" t="s">
        <v>187</v>
      </c>
    </row>
    <row r="1196" spans="1:11" ht="15.75" customHeight="1">
      <c r="A1196" s="139" t="s">
        <v>220</v>
      </c>
      <c r="B1196" s="139" t="s">
        <v>694</v>
      </c>
      <c r="C1196" s="139" t="s">
        <v>695</v>
      </c>
      <c r="D1196" s="139" t="s">
        <v>707</v>
      </c>
      <c r="E1196" s="139" t="s">
        <v>187</v>
      </c>
      <c r="F1196" s="139">
        <v>2025</v>
      </c>
      <c r="G1196" s="139" t="s">
        <v>688</v>
      </c>
      <c r="H1196" s="139">
        <v>6.6778294313464297</v>
      </c>
      <c r="I1196" s="139">
        <v>7.7908010032375019</v>
      </c>
      <c r="J1196" s="33" t="s">
        <v>697</v>
      </c>
      <c r="K1196" s="33" t="s">
        <v>187</v>
      </c>
    </row>
    <row r="1197" spans="1:11" ht="15.75" customHeight="1">
      <c r="A1197" s="139" t="s">
        <v>220</v>
      </c>
      <c r="B1197" s="139" t="s">
        <v>694</v>
      </c>
      <c r="C1197" s="139" t="s">
        <v>695</v>
      </c>
      <c r="D1197" s="139" t="s">
        <v>707</v>
      </c>
      <c r="E1197" s="139" t="s">
        <v>187</v>
      </c>
      <c r="F1197" s="139">
        <v>2026</v>
      </c>
      <c r="G1197" s="139" t="s">
        <v>688</v>
      </c>
      <c r="H1197" s="139">
        <v>6.6320687513768499</v>
      </c>
      <c r="I1197" s="139">
        <v>7.737413543272992</v>
      </c>
      <c r="J1197" s="33" t="s">
        <v>697</v>
      </c>
      <c r="K1197" s="33" t="s">
        <v>187</v>
      </c>
    </row>
    <row r="1198" spans="1:11" ht="15.75" customHeight="1">
      <c r="A1198" s="139" t="s">
        <v>220</v>
      </c>
      <c r="B1198" s="139" t="s">
        <v>694</v>
      </c>
      <c r="C1198" s="139" t="s">
        <v>695</v>
      </c>
      <c r="D1198" s="139" t="s">
        <v>707</v>
      </c>
      <c r="E1198" s="139" t="s">
        <v>187</v>
      </c>
      <c r="F1198" s="139">
        <v>2027</v>
      </c>
      <c r="G1198" s="139" t="s">
        <v>688</v>
      </c>
      <c r="H1198" s="139">
        <v>6.5863080714072799</v>
      </c>
      <c r="I1198" s="139">
        <v>7.6840260833084937</v>
      </c>
      <c r="J1198" s="33" t="s">
        <v>697</v>
      </c>
      <c r="K1198" s="33" t="s">
        <v>187</v>
      </c>
    </row>
    <row r="1199" spans="1:11" ht="15.75" customHeight="1">
      <c r="A1199" s="139" t="s">
        <v>220</v>
      </c>
      <c r="B1199" s="139" t="s">
        <v>694</v>
      </c>
      <c r="C1199" s="139" t="s">
        <v>695</v>
      </c>
      <c r="D1199" s="139" t="s">
        <v>707</v>
      </c>
      <c r="E1199" s="139" t="s">
        <v>187</v>
      </c>
      <c r="F1199" s="139">
        <v>2028</v>
      </c>
      <c r="G1199" s="139" t="s">
        <v>688</v>
      </c>
      <c r="H1199" s="139">
        <v>6.5405473914377001</v>
      </c>
      <c r="I1199" s="139">
        <v>7.6306386233439838</v>
      </c>
      <c r="J1199" s="33" t="s">
        <v>697</v>
      </c>
      <c r="K1199" s="33" t="s">
        <v>187</v>
      </c>
    </row>
    <row r="1200" spans="1:11" ht="15.75" customHeight="1">
      <c r="A1200" s="139" t="s">
        <v>220</v>
      </c>
      <c r="B1200" s="139" t="s">
        <v>694</v>
      </c>
      <c r="C1200" s="139" t="s">
        <v>695</v>
      </c>
      <c r="D1200" s="139" t="s">
        <v>707</v>
      </c>
      <c r="E1200" s="139" t="s">
        <v>187</v>
      </c>
      <c r="F1200" s="139">
        <v>2029</v>
      </c>
      <c r="G1200" s="139" t="s">
        <v>688</v>
      </c>
      <c r="H1200" s="139">
        <v>6.4947867114681204</v>
      </c>
      <c r="I1200" s="139">
        <v>7.5772511633794739</v>
      </c>
      <c r="J1200" s="33" t="s">
        <v>697</v>
      </c>
      <c r="K1200" s="33" t="s">
        <v>187</v>
      </c>
    </row>
    <row r="1201" spans="1:11" ht="15.75" customHeight="1">
      <c r="A1201" s="139" t="s">
        <v>220</v>
      </c>
      <c r="B1201" s="139" t="s">
        <v>694</v>
      </c>
      <c r="C1201" s="139" t="s">
        <v>695</v>
      </c>
      <c r="D1201" s="139" t="s">
        <v>707</v>
      </c>
      <c r="E1201" s="139" t="s">
        <v>187</v>
      </c>
      <c r="F1201" s="139">
        <v>2030</v>
      </c>
      <c r="G1201" s="139" t="s">
        <v>688</v>
      </c>
      <c r="H1201" s="139">
        <v>6.4490260314985504</v>
      </c>
      <c r="I1201" s="139">
        <v>7.5238637034149756</v>
      </c>
      <c r="J1201" s="33" t="s">
        <v>697</v>
      </c>
      <c r="K1201" s="33" t="s">
        <v>187</v>
      </c>
    </row>
    <row r="1202" spans="1:11" ht="15.75" customHeight="1">
      <c r="A1202" s="139" t="s">
        <v>220</v>
      </c>
      <c r="B1202" s="139" t="s">
        <v>694</v>
      </c>
      <c r="C1202" s="139" t="s">
        <v>695</v>
      </c>
      <c r="D1202" s="139" t="s">
        <v>707</v>
      </c>
      <c r="E1202" s="139" t="s">
        <v>187</v>
      </c>
      <c r="F1202" s="139">
        <v>2031</v>
      </c>
      <c r="G1202" s="139" t="s">
        <v>688</v>
      </c>
      <c r="H1202" s="139">
        <v>6.4439509258523504</v>
      </c>
      <c r="I1202" s="139">
        <v>7.5179427468277424</v>
      </c>
      <c r="J1202" s="33" t="s">
        <v>697</v>
      </c>
      <c r="K1202" s="33" t="s">
        <v>187</v>
      </c>
    </row>
    <row r="1203" spans="1:11" ht="15.75" customHeight="1">
      <c r="A1203" s="139" t="s">
        <v>220</v>
      </c>
      <c r="B1203" s="139" t="s">
        <v>694</v>
      </c>
      <c r="C1203" s="139" t="s">
        <v>695</v>
      </c>
      <c r="D1203" s="139" t="s">
        <v>707</v>
      </c>
      <c r="E1203" s="139" t="s">
        <v>187</v>
      </c>
      <c r="F1203" s="139">
        <v>2032</v>
      </c>
      <c r="G1203" s="139" t="s">
        <v>688</v>
      </c>
      <c r="H1203" s="139">
        <v>6.4388758202061496</v>
      </c>
      <c r="I1203" s="139">
        <v>7.5120217902405084</v>
      </c>
      <c r="J1203" s="33" t="s">
        <v>697</v>
      </c>
      <c r="K1203" s="33" t="s">
        <v>187</v>
      </c>
    </row>
    <row r="1204" spans="1:11" ht="15.75" customHeight="1">
      <c r="A1204" s="139" t="s">
        <v>220</v>
      </c>
      <c r="B1204" s="139" t="s">
        <v>694</v>
      </c>
      <c r="C1204" s="139" t="s">
        <v>695</v>
      </c>
      <c r="D1204" s="139" t="s">
        <v>707</v>
      </c>
      <c r="E1204" s="139" t="s">
        <v>187</v>
      </c>
      <c r="F1204" s="139">
        <v>2033</v>
      </c>
      <c r="G1204" s="139" t="s">
        <v>688</v>
      </c>
      <c r="H1204" s="139">
        <v>6.4338007145599496</v>
      </c>
      <c r="I1204" s="139">
        <v>7.5061008336532753</v>
      </c>
      <c r="J1204" s="33" t="s">
        <v>697</v>
      </c>
      <c r="K1204" s="33" t="s">
        <v>187</v>
      </c>
    </row>
    <row r="1205" spans="1:11" ht="15.75" customHeight="1">
      <c r="A1205" s="139" t="s">
        <v>220</v>
      </c>
      <c r="B1205" s="139" t="s">
        <v>694</v>
      </c>
      <c r="C1205" s="139" t="s">
        <v>695</v>
      </c>
      <c r="D1205" s="139" t="s">
        <v>707</v>
      </c>
      <c r="E1205" s="139" t="s">
        <v>187</v>
      </c>
      <c r="F1205" s="139">
        <v>2034</v>
      </c>
      <c r="G1205" s="139" t="s">
        <v>688</v>
      </c>
      <c r="H1205" s="139">
        <v>6.4287256089137603</v>
      </c>
      <c r="I1205" s="139">
        <v>7.5001798770660546</v>
      </c>
      <c r="J1205" s="33" t="s">
        <v>697</v>
      </c>
      <c r="K1205" s="33" t="s">
        <v>187</v>
      </c>
    </row>
    <row r="1206" spans="1:11" ht="15.75" customHeight="1">
      <c r="A1206" s="139" t="s">
        <v>220</v>
      </c>
      <c r="B1206" s="139" t="s">
        <v>694</v>
      </c>
      <c r="C1206" s="139" t="s">
        <v>695</v>
      </c>
      <c r="D1206" s="139" t="s">
        <v>707</v>
      </c>
      <c r="E1206" s="139" t="s">
        <v>187</v>
      </c>
      <c r="F1206" s="139">
        <v>2035</v>
      </c>
      <c r="G1206" s="139" t="s">
        <v>688</v>
      </c>
      <c r="H1206" s="139">
        <v>6.4236505032675604</v>
      </c>
      <c r="I1206" s="139">
        <v>7.4942589204788206</v>
      </c>
      <c r="J1206" s="33" t="s">
        <v>697</v>
      </c>
      <c r="K1206" s="33" t="s">
        <v>187</v>
      </c>
    </row>
    <row r="1207" spans="1:11" ht="15.75" customHeight="1">
      <c r="A1207" s="139" t="s">
        <v>220</v>
      </c>
      <c r="B1207" s="139" t="s">
        <v>694</v>
      </c>
      <c r="C1207" s="139" t="s">
        <v>695</v>
      </c>
      <c r="D1207" s="139" t="s">
        <v>707</v>
      </c>
      <c r="E1207" s="139" t="s">
        <v>187</v>
      </c>
      <c r="F1207" s="139">
        <v>2036</v>
      </c>
      <c r="G1207" s="139" t="s">
        <v>688</v>
      </c>
      <c r="H1207" s="139">
        <v>6.4440324796550401</v>
      </c>
      <c r="I1207" s="139">
        <v>7.5180378929308809</v>
      </c>
      <c r="J1207" s="33" t="s">
        <v>697</v>
      </c>
      <c r="K1207" s="33" t="s">
        <v>187</v>
      </c>
    </row>
    <row r="1208" spans="1:11" ht="15.75" customHeight="1">
      <c r="A1208" s="139" t="s">
        <v>220</v>
      </c>
      <c r="B1208" s="139" t="s">
        <v>694</v>
      </c>
      <c r="C1208" s="139" t="s">
        <v>695</v>
      </c>
      <c r="D1208" s="139" t="s">
        <v>707</v>
      </c>
      <c r="E1208" s="139" t="s">
        <v>187</v>
      </c>
      <c r="F1208" s="139">
        <v>2037</v>
      </c>
      <c r="G1208" s="139" t="s">
        <v>688</v>
      </c>
      <c r="H1208" s="139">
        <v>6.4644144560425296</v>
      </c>
      <c r="I1208" s="139">
        <v>7.5418168653829518</v>
      </c>
      <c r="J1208" s="33" t="s">
        <v>697</v>
      </c>
      <c r="K1208" s="33" t="s">
        <v>187</v>
      </c>
    </row>
    <row r="1209" spans="1:11" ht="15.75" customHeight="1">
      <c r="A1209" s="139" t="s">
        <v>220</v>
      </c>
      <c r="B1209" s="139" t="s">
        <v>694</v>
      </c>
      <c r="C1209" s="139" t="s">
        <v>695</v>
      </c>
      <c r="D1209" s="139" t="s">
        <v>707</v>
      </c>
      <c r="E1209" s="139" t="s">
        <v>187</v>
      </c>
      <c r="F1209" s="139">
        <v>2038</v>
      </c>
      <c r="G1209" s="139" t="s">
        <v>688</v>
      </c>
      <c r="H1209" s="139">
        <v>6.4847964324300102</v>
      </c>
      <c r="I1209" s="139">
        <v>7.5655958378350121</v>
      </c>
      <c r="J1209" s="33" t="s">
        <v>697</v>
      </c>
      <c r="K1209" s="33" t="s">
        <v>187</v>
      </c>
    </row>
    <row r="1210" spans="1:11" ht="15.75" customHeight="1">
      <c r="A1210" s="139" t="s">
        <v>220</v>
      </c>
      <c r="B1210" s="139" t="s">
        <v>694</v>
      </c>
      <c r="C1210" s="139" t="s">
        <v>695</v>
      </c>
      <c r="D1210" s="139" t="s">
        <v>707</v>
      </c>
      <c r="E1210" s="139" t="s">
        <v>187</v>
      </c>
      <c r="F1210" s="139">
        <v>2039</v>
      </c>
      <c r="G1210" s="139" t="s">
        <v>688</v>
      </c>
      <c r="H1210" s="139">
        <v>6.50517840881749</v>
      </c>
      <c r="I1210" s="139">
        <v>7.5893748102870724</v>
      </c>
      <c r="J1210" s="33" t="s">
        <v>697</v>
      </c>
      <c r="K1210" s="33" t="s">
        <v>187</v>
      </c>
    </row>
    <row r="1211" spans="1:11" ht="15.75" customHeight="1">
      <c r="A1211" s="139" t="s">
        <v>220</v>
      </c>
      <c r="B1211" s="139" t="s">
        <v>694</v>
      </c>
      <c r="C1211" s="139" t="s">
        <v>695</v>
      </c>
      <c r="D1211" s="139" t="s">
        <v>707</v>
      </c>
      <c r="E1211" s="139" t="s">
        <v>187</v>
      </c>
      <c r="F1211" s="139">
        <v>2040</v>
      </c>
      <c r="G1211" s="139" t="s">
        <v>688</v>
      </c>
      <c r="H1211" s="139">
        <v>6.5255603852049804</v>
      </c>
      <c r="I1211" s="139">
        <v>7.6131537827391442</v>
      </c>
      <c r="J1211" s="33" t="s">
        <v>697</v>
      </c>
      <c r="K1211" s="33" t="s">
        <v>187</v>
      </c>
    </row>
    <row r="1212" spans="1:11" ht="15.75" customHeight="1">
      <c r="A1212" s="139" t="s">
        <v>220</v>
      </c>
      <c r="B1212" s="139" t="s">
        <v>694</v>
      </c>
      <c r="C1212" s="139" t="s">
        <v>695</v>
      </c>
      <c r="D1212" s="139" t="s">
        <v>707</v>
      </c>
      <c r="E1212" s="139" t="s">
        <v>187</v>
      </c>
      <c r="F1212" s="139">
        <v>2041</v>
      </c>
      <c r="G1212" s="139" t="s">
        <v>688</v>
      </c>
      <c r="H1212" s="139">
        <v>6.5592104134068503</v>
      </c>
      <c r="I1212" s="139">
        <v>7.6524121489746593</v>
      </c>
      <c r="J1212" s="33" t="s">
        <v>697</v>
      </c>
      <c r="K1212" s="33" t="s">
        <v>187</v>
      </c>
    </row>
    <row r="1213" spans="1:11" ht="15.75" customHeight="1">
      <c r="A1213" s="139" t="s">
        <v>220</v>
      </c>
      <c r="B1213" s="139" t="s">
        <v>694</v>
      </c>
      <c r="C1213" s="139" t="s">
        <v>695</v>
      </c>
      <c r="D1213" s="139" t="s">
        <v>707</v>
      </c>
      <c r="E1213" s="139" t="s">
        <v>187</v>
      </c>
      <c r="F1213" s="139">
        <v>2042</v>
      </c>
      <c r="G1213" s="139" t="s">
        <v>688</v>
      </c>
      <c r="H1213" s="139">
        <v>6.5928604416087202</v>
      </c>
      <c r="I1213" s="139">
        <v>7.6916705152101743</v>
      </c>
      <c r="J1213" s="33" t="s">
        <v>697</v>
      </c>
      <c r="K1213" s="33" t="s">
        <v>187</v>
      </c>
    </row>
    <row r="1214" spans="1:11" ht="15.75" customHeight="1">
      <c r="A1214" s="139" t="s">
        <v>220</v>
      </c>
      <c r="B1214" s="139" t="s">
        <v>694</v>
      </c>
      <c r="C1214" s="139" t="s">
        <v>695</v>
      </c>
      <c r="D1214" s="139" t="s">
        <v>707</v>
      </c>
      <c r="E1214" s="139" t="s">
        <v>187</v>
      </c>
      <c r="F1214" s="139">
        <v>2043</v>
      </c>
      <c r="G1214" s="139" t="s">
        <v>688</v>
      </c>
      <c r="H1214" s="139">
        <v>6.6265104698105901</v>
      </c>
      <c r="I1214" s="139">
        <v>7.7309288814456893</v>
      </c>
      <c r="J1214" s="33" t="s">
        <v>697</v>
      </c>
      <c r="K1214" s="33" t="s">
        <v>187</v>
      </c>
    </row>
    <row r="1215" spans="1:11" ht="15.75" customHeight="1">
      <c r="A1215" s="139" t="s">
        <v>220</v>
      </c>
      <c r="B1215" s="139" t="s">
        <v>694</v>
      </c>
      <c r="C1215" s="139" t="s">
        <v>695</v>
      </c>
      <c r="D1215" s="139" t="s">
        <v>707</v>
      </c>
      <c r="E1215" s="139" t="s">
        <v>187</v>
      </c>
      <c r="F1215" s="139">
        <v>2044</v>
      </c>
      <c r="G1215" s="139" t="s">
        <v>688</v>
      </c>
      <c r="H1215" s="139">
        <v>6.66016049801246</v>
      </c>
      <c r="I1215" s="139">
        <v>7.7701872476812044</v>
      </c>
      <c r="J1215" s="33" t="s">
        <v>697</v>
      </c>
      <c r="K1215" s="33" t="s">
        <v>187</v>
      </c>
    </row>
    <row r="1216" spans="1:11" ht="15.75" customHeight="1">
      <c r="A1216" s="139" t="s">
        <v>220</v>
      </c>
      <c r="B1216" s="139" t="s">
        <v>694</v>
      </c>
      <c r="C1216" s="139" t="s">
        <v>695</v>
      </c>
      <c r="D1216" s="139" t="s">
        <v>707</v>
      </c>
      <c r="E1216" s="139" t="s">
        <v>187</v>
      </c>
      <c r="F1216" s="139">
        <v>2045</v>
      </c>
      <c r="G1216" s="139" t="s">
        <v>688</v>
      </c>
      <c r="H1216" s="139">
        <v>6.6938105262143299</v>
      </c>
      <c r="I1216" s="139">
        <v>7.8094456139167194</v>
      </c>
      <c r="J1216" s="33" t="s">
        <v>697</v>
      </c>
      <c r="K1216" s="33" t="s">
        <v>187</v>
      </c>
    </row>
    <row r="1217" spans="1:11" ht="15.75" customHeight="1">
      <c r="A1217" s="139" t="s">
        <v>220</v>
      </c>
      <c r="B1217" s="139" t="s">
        <v>694</v>
      </c>
      <c r="C1217" s="139" t="s">
        <v>695</v>
      </c>
      <c r="D1217" s="139" t="s">
        <v>707</v>
      </c>
      <c r="E1217" s="139" t="s">
        <v>187</v>
      </c>
      <c r="F1217" s="139">
        <v>2046</v>
      </c>
      <c r="G1217" s="139" t="s">
        <v>688</v>
      </c>
      <c r="H1217" s="139">
        <v>6.7465565010795299</v>
      </c>
      <c r="I1217" s="139">
        <v>7.8709825845927854</v>
      </c>
      <c r="J1217" s="33" t="s">
        <v>697</v>
      </c>
      <c r="K1217" s="33" t="s">
        <v>187</v>
      </c>
    </row>
    <row r="1218" spans="1:11" ht="15.75" customHeight="1">
      <c r="A1218" s="139" t="s">
        <v>220</v>
      </c>
      <c r="B1218" s="139" t="s">
        <v>694</v>
      </c>
      <c r="C1218" s="139" t="s">
        <v>695</v>
      </c>
      <c r="D1218" s="139" t="s">
        <v>707</v>
      </c>
      <c r="E1218" s="139" t="s">
        <v>187</v>
      </c>
      <c r="F1218" s="139">
        <v>2047</v>
      </c>
      <c r="G1218" s="139" t="s">
        <v>688</v>
      </c>
      <c r="H1218" s="139">
        <v>6.79930247594472</v>
      </c>
      <c r="I1218" s="139">
        <v>7.9325195552688408</v>
      </c>
      <c r="J1218" s="33" t="s">
        <v>697</v>
      </c>
      <c r="K1218" s="33" t="s">
        <v>187</v>
      </c>
    </row>
    <row r="1219" spans="1:11" ht="15.75" customHeight="1">
      <c r="A1219" s="139" t="s">
        <v>220</v>
      </c>
      <c r="B1219" s="139" t="s">
        <v>694</v>
      </c>
      <c r="C1219" s="139" t="s">
        <v>695</v>
      </c>
      <c r="D1219" s="139" t="s">
        <v>707</v>
      </c>
      <c r="E1219" s="139" t="s">
        <v>187</v>
      </c>
      <c r="F1219" s="139">
        <v>2048</v>
      </c>
      <c r="G1219" s="139" t="s">
        <v>688</v>
      </c>
      <c r="H1219" s="139">
        <v>6.85204845080992</v>
      </c>
      <c r="I1219" s="139">
        <v>7.9940565259449068</v>
      </c>
      <c r="J1219" s="33" t="s">
        <v>697</v>
      </c>
      <c r="K1219" s="33" t="s">
        <v>187</v>
      </c>
    </row>
    <row r="1220" spans="1:11" ht="15.75" customHeight="1">
      <c r="A1220" s="139" t="s">
        <v>220</v>
      </c>
      <c r="B1220" s="139" t="s">
        <v>694</v>
      </c>
      <c r="C1220" s="139" t="s">
        <v>695</v>
      </c>
      <c r="D1220" s="139" t="s">
        <v>707</v>
      </c>
      <c r="E1220" s="139" t="s">
        <v>187</v>
      </c>
      <c r="F1220" s="139">
        <v>2049</v>
      </c>
      <c r="G1220" s="139" t="s">
        <v>688</v>
      </c>
      <c r="H1220" s="139">
        <v>6.9047944256751101</v>
      </c>
      <c r="I1220" s="139">
        <v>8.055593496620963</v>
      </c>
      <c r="J1220" s="33" t="s">
        <v>697</v>
      </c>
      <c r="K1220" s="33" t="s">
        <v>187</v>
      </c>
    </row>
    <row r="1221" spans="1:11" ht="15.75" customHeight="1">
      <c r="A1221" s="139" t="s">
        <v>220</v>
      </c>
      <c r="B1221" s="139" t="s">
        <v>694</v>
      </c>
      <c r="C1221" s="139" t="s">
        <v>695</v>
      </c>
      <c r="D1221" s="139" t="s">
        <v>707</v>
      </c>
      <c r="E1221" s="139" t="s">
        <v>187</v>
      </c>
      <c r="F1221" s="139">
        <v>2050</v>
      </c>
      <c r="G1221" s="139" t="s">
        <v>688</v>
      </c>
      <c r="H1221" s="139">
        <v>6.9575404005403003</v>
      </c>
      <c r="I1221" s="139">
        <v>8.1171304672970184</v>
      </c>
      <c r="J1221" s="33" t="s">
        <v>697</v>
      </c>
      <c r="K1221" s="33" t="s">
        <v>187</v>
      </c>
    </row>
    <row r="1222" spans="1:11" ht="15.75" customHeight="1">
      <c r="A1222" s="139" t="s">
        <v>220</v>
      </c>
      <c r="B1222" s="139" t="s">
        <v>694</v>
      </c>
      <c r="C1222" s="139" t="s">
        <v>695</v>
      </c>
      <c r="D1222" s="139" t="s">
        <v>707</v>
      </c>
      <c r="E1222" s="139" t="s">
        <v>188</v>
      </c>
      <c r="F1222" s="139">
        <v>1990</v>
      </c>
      <c r="G1222" s="139" t="s">
        <v>688</v>
      </c>
      <c r="H1222" s="139">
        <v>50.8614416602163</v>
      </c>
      <c r="I1222" s="139">
        <v>45.229134362272887</v>
      </c>
      <c r="J1222" s="33" t="s">
        <v>697</v>
      </c>
      <c r="K1222" s="33" t="s">
        <v>188</v>
      </c>
    </row>
    <row r="1223" spans="1:11" ht="15.75" customHeight="1">
      <c r="A1223" s="139" t="s">
        <v>220</v>
      </c>
      <c r="B1223" s="139" t="s">
        <v>694</v>
      </c>
      <c r="C1223" s="139" t="s">
        <v>695</v>
      </c>
      <c r="D1223" s="139" t="s">
        <v>707</v>
      </c>
      <c r="E1223" s="139" t="s">
        <v>188</v>
      </c>
      <c r="F1223" s="139">
        <v>1991</v>
      </c>
      <c r="G1223" s="139" t="s">
        <v>688</v>
      </c>
      <c r="H1223" s="139">
        <v>52.617642483160701</v>
      </c>
      <c r="I1223" s="139">
        <v>46.790856570595928</v>
      </c>
      <c r="J1223" s="33" t="s">
        <v>697</v>
      </c>
      <c r="K1223" s="33" t="s">
        <v>188</v>
      </c>
    </row>
    <row r="1224" spans="1:11" ht="15.75" customHeight="1">
      <c r="A1224" s="139" t="s">
        <v>220</v>
      </c>
      <c r="B1224" s="139" t="s">
        <v>694</v>
      </c>
      <c r="C1224" s="139" t="s">
        <v>695</v>
      </c>
      <c r="D1224" s="139" t="s">
        <v>707</v>
      </c>
      <c r="E1224" s="139" t="s">
        <v>188</v>
      </c>
      <c r="F1224" s="139">
        <v>1992</v>
      </c>
      <c r="G1224" s="139" t="s">
        <v>688</v>
      </c>
      <c r="H1224" s="139">
        <v>55.743383095275099</v>
      </c>
      <c r="I1224" s="139">
        <v>49.570458121637252</v>
      </c>
      <c r="J1224" s="33" t="s">
        <v>697</v>
      </c>
      <c r="K1224" s="33" t="s">
        <v>188</v>
      </c>
    </row>
    <row r="1225" spans="1:11" ht="15.75" customHeight="1">
      <c r="A1225" s="139" t="s">
        <v>220</v>
      </c>
      <c r="B1225" s="139" t="s">
        <v>694</v>
      </c>
      <c r="C1225" s="139" t="s">
        <v>695</v>
      </c>
      <c r="D1225" s="139" t="s">
        <v>707</v>
      </c>
      <c r="E1225" s="139" t="s">
        <v>188</v>
      </c>
      <c r="F1225" s="139">
        <v>1993</v>
      </c>
      <c r="G1225" s="139" t="s">
        <v>688</v>
      </c>
      <c r="H1225" s="139">
        <v>58.028356338887498</v>
      </c>
      <c r="I1225" s="139">
        <v>51.602397415453638</v>
      </c>
      <c r="J1225" s="33" t="s">
        <v>697</v>
      </c>
      <c r="K1225" s="33" t="s">
        <v>188</v>
      </c>
    </row>
    <row r="1226" spans="1:11" ht="15.75" customHeight="1">
      <c r="A1226" s="139" t="s">
        <v>220</v>
      </c>
      <c r="B1226" s="139" t="s">
        <v>694</v>
      </c>
      <c r="C1226" s="139" t="s">
        <v>695</v>
      </c>
      <c r="D1226" s="139" t="s">
        <v>707</v>
      </c>
      <c r="E1226" s="139" t="s">
        <v>188</v>
      </c>
      <c r="F1226" s="139">
        <v>1994</v>
      </c>
      <c r="G1226" s="139" t="s">
        <v>688</v>
      </c>
      <c r="H1226" s="139">
        <v>60.1341401745673</v>
      </c>
      <c r="I1226" s="139">
        <v>53.474990423692397</v>
      </c>
      <c r="J1226" s="33" t="s">
        <v>697</v>
      </c>
      <c r="K1226" s="33" t="s">
        <v>188</v>
      </c>
    </row>
    <row r="1227" spans="1:11" ht="15.75" customHeight="1">
      <c r="A1227" s="139" t="s">
        <v>220</v>
      </c>
      <c r="B1227" s="139" t="s">
        <v>694</v>
      </c>
      <c r="C1227" s="139" t="s">
        <v>695</v>
      </c>
      <c r="D1227" s="139" t="s">
        <v>707</v>
      </c>
      <c r="E1227" s="139" t="s">
        <v>188</v>
      </c>
      <c r="F1227" s="139">
        <v>1995</v>
      </c>
      <c r="G1227" s="139" t="s">
        <v>688</v>
      </c>
      <c r="H1227" s="139">
        <v>61.739112056821597</v>
      </c>
      <c r="I1227" s="139">
        <v>54.902230520327933</v>
      </c>
      <c r="J1227" s="33" t="s">
        <v>697</v>
      </c>
      <c r="K1227" s="33" t="s">
        <v>188</v>
      </c>
    </row>
    <row r="1228" spans="1:11" ht="15.75" customHeight="1">
      <c r="A1228" s="139" t="s">
        <v>220</v>
      </c>
      <c r="B1228" s="139" t="s">
        <v>694</v>
      </c>
      <c r="C1228" s="139" t="s">
        <v>695</v>
      </c>
      <c r="D1228" s="139" t="s">
        <v>707</v>
      </c>
      <c r="E1228" s="139" t="s">
        <v>188</v>
      </c>
      <c r="F1228" s="139">
        <v>1996</v>
      </c>
      <c r="G1228" s="139" t="s">
        <v>688</v>
      </c>
      <c r="H1228" s="139">
        <v>63.281533408656202</v>
      </c>
      <c r="I1228" s="139">
        <v>56.273846823133873</v>
      </c>
      <c r="J1228" s="33" t="s">
        <v>697</v>
      </c>
      <c r="K1228" s="33" t="s">
        <v>188</v>
      </c>
    </row>
    <row r="1229" spans="1:11" ht="15.75" customHeight="1">
      <c r="A1229" s="139" t="s">
        <v>220</v>
      </c>
      <c r="B1229" s="139" t="s">
        <v>694</v>
      </c>
      <c r="C1229" s="139" t="s">
        <v>695</v>
      </c>
      <c r="D1229" s="139" t="s">
        <v>707</v>
      </c>
      <c r="E1229" s="139" t="s">
        <v>188</v>
      </c>
      <c r="F1229" s="139">
        <v>1997</v>
      </c>
      <c r="G1229" s="139" t="s">
        <v>688</v>
      </c>
      <c r="H1229" s="139">
        <v>64.283505598104</v>
      </c>
      <c r="I1229" s="139">
        <v>57.164862360730069</v>
      </c>
      <c r="J1229" s="33" t="s">
        <v>697</v>
      </c>
      <c r="K1229" s="33" t="s">
        <v>188</v>
      </c>
    </row>
    <row r="1230" spans="1:11" ht="15.75" customHeight="1">
      <c r="A1230" s="139" t="s">
        <v>220</v>
      </c>
      <c r="B1230" s="139" t="s">
        <v>694</v>
      </c>
      <c r="C1230" s="139" t="s">
        <v>695</v>
      </c>
      <c r="D1230" s="139" t="s">
        <v>707</v>
      </c>
      <c r="E1230" s="139" t="s">
        <v>188</v>
      </c>
      <c r="F1230" s="139">
        <v>1998</v>
      </c>
      <c r="G1230" s="139" t="s">
        <v>688</v>
      </c>
      <c r="H1230" s="139">
        <v>64.714224657678997</v>
      </c>
      <c r="I1230" s="139">
        <v>57.547884343238032</v>
      </c>
      <c r="J1230" s="33" t="s">
        <v>697</v>
      </c>
      <c r="K1230" s="33" t="s">
        <v>188</v>
      </c>
    </row>
    <row r="1231" spans="1:11" ht="15.75" customHeight="1">
      <c r="A1231" s="139" t="s">
        <v>220</v>
      </c>
      <c r="B1231" s="139" t="s">
        <v>694</v>
      </c>
      <c r="C1231" s="139" t="s">
        <v>695</v>
      </c>
      <c r="D1231" s="139" t="s">
        <v>707</v>
      </c>
      <c r="E1231" s="139" t="s">
        <v>188</v>
      </c>
      <c r="F1231" s="139">
        <v>1999</v>
      </c>
      <c r="G1231" s="139" t="s">
        <v>688</v>
      </c>
      <c r="H1231" s="139">
        <v>62.425491002327</v>
      </c>
      <c r="I1231" s="139">
        <v>55.512601059116292</v>
      </c>
      <c r="J1231" s="33" t="s">
        <v>697</v>
      </c>
      <c r="K1231" s="33" t="s">
        <v>188</v>
      </c>
    </row>
    <row r="1232" spans="1:11" ht="15.75" customHeight="1">
      <c r="A1232" s="139" t="s">
        <v>220</v>
      </c>
      <c r="B1232" s="139" t="s">
        <v>694</v>
      </c>
      <c r="C1232" s="139" t="s">
        <v>695</v>
      </c>
      <c r="D1232" s="139" t="s">
        <v>707</v>
      </c>
      <c r="E1232" s="139" t="s">
        <v>188</v>
      </c>
      <c r="F1232" s="139">
        <v>2000</v>
      </c>
      <c r="G1232" s="139" t="s">
        <v>688</v>
      </c>
      <c r="H1232" s="139">
        <v>62.067157835398099</v>
      </c>
      <c r="I1232" s="139">
        <v>55.193949081813749</v>
      </c>
      <c r="J1232" s="33" t="s">
        <v>697</v>
      </c>
      <c r="K1232" s="33" t="s">
        <v>188</v>
      </c>
    </row>
    <row r="1233" spans="1:11" ht="15.75" customHeight="1">
      <c r="A1233" s="139" t="s">
        <v>220</v>
      </c>
      <c r="B1233" s="139" t="s">
        <v>694</v>
      </c>
      <c r="C1233" s="139" t="s">
        <v>695</v>
      </c>
      <c r="D1233" s="139" t="s">
        <v>707</v>
      </c>
      <c r="E1233" s="139" t="s">
        <v>188</v>
      </c>
      <c r="F1233" s="139">
        <v>2001</v>
      </c>
      <c r="G1233" s="139" t="s">
        <v>688</v>
      </c>
      <c r="H1233" s="139">
        <v>59.5366005912243</v>
      </c>
      <c r="I1233" s="139">
        <v>52.94362133112228</v>
      </c>
      <c r="J1233" s="33" t="s">
        <v>697</v>
      </c>
      <c r="K1233" s="33" t="s">
        <v>188</v>
      </c>
    </row>
    <row r="1234" spans="1:11" ht="15.75" customHeight="1">
      <c r="A1234" s="139" t="s">
        <v>220</v>
      </c>
      <c r="B1234" s="139" t="s">
        <v>694</v>
      </c>
      <c r="C1234" s="139" t="s">
        <v>695</v>
      </c>
      <c r="D1234" s="139" t="s">
        <v>707</v>
      </c>
      <c r="E1234" s="139" t="s">
        <v>188</v>
      </c>
      <c r="F1234" s="139">
        <v>2002</v>
      </c>
      <c r="G1234" s="139" t="s">
        <v>688</v>
      </c>
      <c r="H1234" s="139">
        <v>58.837024482794803</v>
      </c>
      <c r="I1234" s="139">
        <v>52.321515060203431</v>
      </c>
      <c r="J1234" s="33" t="s">
        <v>697</v>
      </c>
      <c r="K1234" s="33" t="s">
        <v>188</v>
      </c>
    </row>
    <row r="1235" spans="1:11" ht="15.75" customHeight="1">
      <c r="A1235" s="139" t="s">
        <v>220</v>
      </c>
      <c r="B1235" s="139" t="s">
        <v>694</v>
      </c>
      <c r="C1235" s="139" t="s">
        <v>695</v>
      </c>
      <c r="D1235" s="139" t="s">
        <v>707</v>
      </c>
      <c r="E1235" s="139" t="s">
        <v>188</v>
      </c>
      <c r="F1235" s="139">
        <v>2003</v>
      </c>
      <c r="G1235" s="139" t="s">
        <v>688</v>
      </c>
      <c r="H1235" s="139">
        <v>57.714762634127297</v>
      </c>
      <c r="I1235" s="139">
        <v>51.323530530348101</v>
      </c>
      <c r="J1235" s="33" t="s">
        <v>697</v>
      </c>
      <c r="K1235" s="33" t="s">
        <v>188</v>
      </c>
    </row>
    <row r="1236" spans="1:11" ht="15.75" customHeight="1">
      <c r="A1236" s="139" t="s">
        <v>220</v>
      </c>
      <c r="B1236" s="139" t="s">
        <v>694</v>
      </c>
      <c r="C1236" s="139" t="s">
        <v>695</v>
      </c>
      <c r="D1236" s="139" t="s">
        <v>707</v>
      </c>
      <c r="E1236" s="139" t="s">
        <v>188</v>
      </c>
      <c r="F1236" s="139">
        <v>2004</v>
      </c>
      <c r="G1236" s="139" t="s">
        <v>688</v>
      </c>
      <c r="H1236" s="139">
        <v>56.408926413778701</v>
      </c>
      <c r="I1236" s="139">
        <v>50.16230033440052</v>
      </c>
      <c r="J1236" s="33" t="s">
        <v>697</v>
      </c>
      <c r="K1236" s="33" t="s">
        <v>188</v>
      </c>
    </row>
    <row r="1237" spans="1:11" ht="15.75" customHeight="1">
      <c r="A1237" s="139" t="s">
        <v>220</v>
      </c>
      <c r="B1237" s="139" t="s">
        <v>694</v>
      </c>
      <c r="C1237" s="139" t="s">
        <v>695</v>
      </c>
      <c r="D1237" s="139" t="s">
        <v>707</v>
      </c>
      <c r="E1237" s="139" t="s">
        <v>188</v>
      </c>
      <c r="F1237" s="139">
        <v>2005</v>
      </c>
      <c r="G1237" s="139" t="s">
        <v>688</v>
      </c>
      <c r="H1237" s="139">
        <v>54.469837202022298</v>
      </c>
      <c r="I1237" s="139">
        <v>48.437942478308422</v>
      </c>
      <c r="J1237" s="33" t="s">
        <v>697</v>
      </c>
      <c r="K1237" s="33" t="s">
        <v>188</v>
      </c>
    </row>
    <row r="1238" spans="1:11" ht="15.75" customHeight="1">
      <c r="A1238" s="139" t="s">
        <v>220</v>
      </c>
      <c r="B1238" s="139" t="s">
        <v>694</v>
      </c>
      <c r="C1238" s="139" t="s">
        <v>695</v>
      </c>
      <c r="D1238" s="139" t="s">
        <v>707</v>
      </c>
      <c r="E1238" s="139" t="s">
        <v>188</v>
      </c>
      <c r="F1238" s="139">
        <v>2006</v>
      </c>
      <c r="G1238" s="139" t="s">
        <v>688</v>
      </c>
      <c r="H1238" s="139">
        <v>52.174832896774497</v>
      </c>
      <c r="I1238" s="139">
        <v>46.397082945118257</v>
      </c>
      <c r="J1238" s="33" t="s">
        <v>697</v>
      </c>
      <c r="K1238" s="33" t="s">
        <v>188</v>
      </c>
    </row>
    <row r="1239" spans="1:11" ht="15.75" customHeight="1">
      <c r="A1239" s="139" t="s">
        <v>220</v>
      </c>
      <c r="B1239" s="139" t="s">
        <v>694</v>
      </c>
      <c r="C1239" s="139" t="s">
        <v>695</v>
      </c>
      <c r="D1239" s="139" t="s">
        <v>707</v>
      </c>
      <c r="E1239" s="139" t="s">
        <v>188</v>
      </c>
      <c r="F1239" s="139">
        <v>2007</v>
      </c>
      <c r="G1239" s="139" t="s">
        <v>688</v>
      </c>
      <c r="H1239" s="139">
        <v>48.5467721343528</v>
      </c>
      <c r="I1239" s="139">
        <v>43.170787300682861</v>
      </c>
      <c r="J1239" s="33" t="s">
        <v>697</v>
      </c>
      <c r="K1239" s="33" t="s">
        <v>188</v>
      </c>
    </row>
    <row r="1240" spans="1:11" ht="15.75" customHeight="1">
      <c r="A1240" s="139" t="s">
        <v>220</v>
      </c>
      <c r="B1240" s="139" t="s">
        <v>694</v>
      </c>
      <c r="C1240" s="139" t="s">
        <v>695</v>
      </c>
      <c r="D1240" s="139" t="s">
        <v>707</v>
      </c>
      <c r="E1240" s="139" t="s">
        <v>188</v>
      </c>
      <c r="F1240" s="139">
        <v>2008</v>
      </c>
      <c r="G1240" s="139" t="s">
        <v>688</v>
      </c>
      <c r="H1240" s="139">
        <v>46.100884328083701</v>
      </c>
      <c r="I1240" s="139">
        <v>40.995752842087853</v>
      </c>
      <c r="J1240" s="33" t="s">
        <v>697</v>
      </c>
      <c r="K1240" s="33" t="s">
        <v>188</v>
      </c>
    </row>
    <row r="1241" spans="1:11" ht="15.75" customHeight="1">
      <c r="A1241" s="139" t="s">
        <v>220</v>
      </c>
      <c r="B1241" s="139" t="s">
        <v>694</v>
      </c>
      <c r="C1241" s="139" t="s">
        <v>695</v>
      </c>
      <c r="D1241" s="139" t="s">
        <v>707</v>
      </c>
      <c r="E1241" s="139" t="s">
        <v>188</v>
      </c>
      <c r="F1241" s="139">
        <v>2009</v>
      </c>
      <c r="G1241" s="139" t="s">
        <v>688</v>
      </c>
      <c r="H1241" s="139">
        <v>44.199735989459001</v>
      </c>
      <c r="I1241" s="139">
        <v>39.305134353042398</v>
      </c>
      <c r="J1241" s="33" t="s">
        <v>697</v>
      </c>
      <c r="K1241" s="33" t="s">
        <v>188</v>
      </c>
    </row>
    <row r="1242" spans="1:11" ht="15.75" customHeight="1">
      <c r="A1242" s="139" t="s">
        <v>220</v>
      </c>
      <c r="B1242" s="139" t="s">
        <v>694</v>
      </c>
      <c r="C1242" s="139" t="s">
        <v>695</v>
      </c>
      <c r="D1242" s="139" t="s">
        <v>707</v>
      </c>
      <c r="E1242" s="139" t="s">
        <v>188</v>
      </c>
      <c r="F1242" s="139">
        <v>2010</v>
      </c>
      <c r="G1242" s="139" t="s">
        <v>688</v>
      </c>
      <c r="H1242" s="139">
        <v>44.673781913032499</v>
      </c>
      <c r="I1242" s="139">
        <v>39.726685258233601</v>
      </c>
      <c r="J1242" s="33" t="s">
        <v>697</v>
      </c>
      <c r="K1242" s="33" t="s">
        <v>188</v>
      </c>
    </row>
    <row r="1243" spans="1:11" ht="15.75" customHeight="1">
      <c r="A1243" s="139" t="s">
        <v>220</v>
      </c>
      <c r="B1243" s="139" t="s">
        <v>694</v>
      </c>
      <c r="C1243" s="139" t="s">
        <v>695</v>
      </c>
      <c r="D1243" s="139" t="s">
        <v>707</v>
      </c>
      <c r="E1243" s="139" t="s">
        <v>188</v>
      </c>
      <c r="F1243" s="139">
        <v>2011</v>
      </c>
      <c r="G1243" s="139" t="s">
        <v>688</v>
      </c>
      <c r="H1243" s="139">
        <v>42.359763465881002</v>
      </c>
      <c r="I1243" s="139">
        <v>37.668917176035123</v>
      </c>
      <c r="J1243" s="33" t="s">
        <v>697</v>
      </c>
      <c r="K1243" s="33" t="s">
        <v>188</v>
      </c>
    </row>
    <row r="1244" spans="1:11" ht="15.75" customHeight="1">
      <c r="A1244" s="139" t="s">
        <v>220</v>
      </c>
      <c r="B1244" s="139" t="s">
        <v>694</v>
      </c>
      <c r="C1244" s="139" t="s">
        <v>695</v>
      </c>
      <c r="D1244" s="139" t="s">
        <v>707</v>
      </c>
      <c r="E1244" s="139" t="s">
        <v>188</v>
      </c>
      <c r="F1244" s="139">
        <v>2012</v>
      </c>
      <c r="G1244" s="139" t="s">
        <v>688</v>
      </c>
      <c r="H1244" s="139">
        <v>39.2554721028432</v>
      </c>
      <c r="I1244" s="139">
        <v>34.908389621655857</v>
      </c>
      <c r="J1244" s="33" t="s">
        <v>697</v>
      </c>
      <c r="K1244" s="33" t="s">
        <v>188</v>
      </c>
    </row>
    <row r="1245" spans="1:11" ht="15.75" customHeight="1">
      <c r="A1245" s="139" t="s">
        <v>220</v>
      </c>
      <c r="B1245" s="139" t="s">
        <v>694</v>
      </c>
      <c r="C1245" s="139" t="s">
        <v>695</v>
      </c>
      <c r="D1245" s="139" t="s">
        <v>707</v>
      </c>
      <c r="E1245" s="139" t="s">
        <v>188</v>
      </c>
      <c r="F1245" s="139">
        <v>2013</v>
      </c>
      <c r="G1245" s="139" t="s">
        <v>688</v>
      </c>
      <c r="H1245" s="139">
        <v>39.0637404205007</v>
      </c>
      <c r="I1245" s="139">
        <v>34.737889971250617</v>
      </c>
      <c r="J1245" s="33" t="s">
        <v>697</v>
      </c>
      <c r="K1245" s="33" t="s">
        <v>188</v>
      </c>
    </row>
    <row r="1246" spans="1:11" ht="15.75" customHeight="1">
      <c r="A1246" s="139" t="s">
        <v>220</v>
      </c>
      <c r="B1246" s="139" t="s">
        <v>694</v>
      </c>
      <c r="C1246" s="139" t="s">
        <v>695</v>
      </c>
      <c r="D1246" s="139" t="s">
        <v>707</v>
      </c>
      <c r="E1246" s="139" t="s">
        <v>188</v>
      </c>
      <c r="F1246" s="139">
        <v>2014</v>
      </c>
      <c r="G1246" s="139" t="s">
        <v>688</v>
      </c>
      <c r="H1246" s="139">
        <v>37.512918760595802</v>
      </c>
      <c r="I1246" s="139">
        <v>33.358803595831837</v>
      </c>
      <c r="J1246" s="33" t="s">
        <v>697</v>
      </c>
      <c r="K1246" s="33" t="s">
        <v>188</v>
      </c>
    </row>
    <row r="1247" spans="1:11" ht="15.75" customHeight="1">
      <c r="A1247" s="139" t="s">
        <v>220</v>
      </c>
      <c r="B1247" s="139" t="s">
        <v>694</v>
      </c>
      <c r="C1247" s="139" t="s">
        <v>695</v>
      </c>
      <c r="D1247" s="139" t="s">
        <v>707</v>
      </c>
      <c r="E1247" s="139" t="s">
        <v>188</v>
      </c>
      <c r="F1247" s="139">
        <v>2015</v>
      </c>
      <c r="G1247" s="139" t="s">
        <v>688</v>
      </c>
      <c r="H1247" s="139">
        <v>35.455226299633303</v>
      </c>
      <c r="I1247" s="139">
        <v>31.52897640739203</v>
      </c>
      <c r="J1247" s="33" t="s">
        <v>697</v>
      </c>
      <c r="K1247" s="33" t="s">
        <v>188</v>
      </c>
    </row>
    <row r="1248" spans="1:11" ht="15.75" customHeight="1">
      <c r="A1248" s="139" t="s">
        <v>220</v>
      </c>
      <c r="B1248" s="139" t="s">
        <v>694</v>
      </c>
      <c r="C1248" s="139" t="s">
        <v>695</v>
      </c>
      <c r="D1248" s="139" t="s">
        <v>707</v>
      </c>
      <c r="E1248" s="139" t="s">
        <v>188</v>
      </c>
      <c r="F1248" s="139">
        <v>2016</v>
      </c>
      <c r="G1248" s="139" t="s">
        <v>688</v>
      </c>
      <c r="H1248" s="139">
        <v>35.045320227674402</v>
      </c>
      <c r="I1248" s="139">
        <v>31.164462618569519</v>
      </c>
      <c r="J1248" s="33" t="s">
        <v>697</v>
      </c>
      <c r="K1248" s="33" t="s">
        <v>188</v>
      </c>
    </row>
    <row r="1249" spans="1:11" ht="15.75" customHeight="1">
      <c r="A1249" s="139" t="s">
        <v>220</v>
      </c>
      <c r="B1249" s="139" t="s">
        <v>694</v>
      </c>
      <c r="C1249" s="139" t="s">
        <v>695</v>
      </c>
      <c r="D1249" s="139" t="s">
        <v>707</v>
      </c>
      <c r="E1249" s="139" t="s">
        <v>188</v>
      </c>
      <c r="F1249" s="139">
        <v>2017</v>
      </c>
      <c r="G1249" s="139" t="s">
        <v>688</v>
      </c>
      <c r="H1249" s="139">
        <v>35.191232723510403</v>
      </c>
      <c r="I1249" s="139">
        <v>31.294217019229048</v>
      </c>
      <c r="J1249" s="33" t="s">
        <v>697</v>
      </c>
      <c r="K1249" s="33" t="s">
        <v>188</v>
      </c>
    </row>
    <row r="1250" spans="1:11" ht="15.75" customHeight="1">
      <c r="A1250" s="139" t="s">
        <v>220</v>
      </c>
      <c r="B1250" s="139" t="s">
        <v>694</v>
      </c>
      <c r="C1250" s="139" t="s">
        <v>695</v>
      </c>
      <c r="D1250" s="139" t="s">
        <v>707</v>
      </c>
      <c r="E1250" s="139" t="s">
        <v>188</v>
      </c>
      <c r="F1250" s="139">
        <v>2018</v>
      </c>
      <c r="G1250" s="139" t="s">
        <v>688</v>
      </c>
      <c r="H1250" s="139">
        <v>35.337145219346297</v>
      </c>
      <c r="I1250" s="139">
        <v>31.423971419888481</v>
      </c>
      <c r="J1250" s="33" t="s">
        <v>697</v>
      </c>
      <c r="K1250" s="33" t="s">
        <v>188</v>
      </c>
    </row>
    <row r="1251" spans="1:11" ht="15.75" customHeight="1">
      <c r="A1251" s="139" t="s">
        <v>220</v>
      </c>
      <c r="B1251" s="139" t="s">
        <v>694</v>
      </c>
      <c r="C1251" s="139" t="s">
        <v>695</v>
      </c>
      <c r="D1251" s="139" t="s">
        <v>707</v>
      </c>
      <c r="E1251" s="139" t="s">
        <v>188</v>
      </c>
      <c r="F1251" s="139">
        <v>2019</v>
      </c>
      <c r="G1251" s="139" t="s">
        <v>688</v>
      </c>
      <c r="H1251" s="139">
        <v>35.483057715182298</v>
      </c>
      <c r="I1251" s="139">
        <v>31.553725820548021</v>
      </c>
      <c r="J1251" s="33" t="s">
        <v>697</v>
      </c>
      <c r="K1251" s="33" t="s">
        <v>188</v>
      </c>
    </row>
    <row r="1252" spans="1:11" ht="15.75" customHeight="1">
      <c r="A1252" s="139" t="s">
        <v>220</v>
      </c>
      <c r="B1252" s="139" t="s">
        <v>694</v>
      </c>
      <c r="C1252" s="139" t="s">
        <v>695</v>
      </c>
      <c r="D1252" s="139" t="s">
        <v>707</v>
      </c>
      <c r="E1252" s="139" t="s">
        <v>188</v>
      </c>
      <c r="F1252" s="139">
        <v>2020</v>
      </c>
      <c r="G1252" s="139" t="s">
        <v>688</v>
      </c>
      <c r="H1252" s="139">
        <v>35.628970211018199</v>
      </c>
      <c r="I1252" s="139">
        <v>31.683480221207461</v>
      </c>
      <c r="J1252" s="33" t="s">
        <v>697</v>
      </c>
      <c r="K1252" s="33" t="s">
        <v>188</v>
      </c>
    </row>
    <row r="1253" spans="1:11" ht="15.75" customHeight="1">
      <c r="A1253" s="139" t="s">
        <v>220</v>
      </c>
      <c r="B1253" s="139" t="s">
        <v>694</v>
      </c>
      <c r="C1253" s="139" t="s">
        <v>695</v>
      </c>
      <c r="D1253" s="139" t="s">
        <v>707</v>
      </c>
      <c r="E1253" s="139" t="s">
        <v>188</v>
      </c>
      <c r="F1253" s="139">
        <v>2021</v>
      </c>
      <c r="G1253" s="139" t="s">
        <v>688</v>
      </c>
      <c r="H1253" s="139">
        <v>35.408305789951498</v>
      </c>
      <c r="I1253" s="139">
        <v>31.487251793077679</v>
      </c>
      <c r="J1253" s="33" t="s">
        <v>697</v>
      </c>
      <c r="K1253" s="33" t="s">
        <v>188</v>
      </c>
    </row>
    <row r="1254" spans="1:11" ht="15.75" customHeight="1">
      <c r="A1254" s="139" t="s">
        <v>220</v>
      </c>
      <c r="B1254" s="139" t="s">
        <v>694</v>
      </c>
      <c r="C1254" s="139" t="s">
        <v>695</v>
      </c>
      <c r="D1254" s="139" t="s">
        <v>707</v>
      </c>
      <c r="E1254" s="139" t="s">
        <v>188</v>
      </c>
      <c r="F1254" s="139">
        <v>2022</v>
      </c>
      <c r="G1254" s="139" t="s">
        <v>688</v>
      </c>
      <c r="H1254" s="139">
        <v>35.187641368884698</v>
      </c>
      <c r="I1254" s="139">
        <v>31.291023364947801</v>
      </c>
      <c r="J1254" s="33" t="s">
        <v>697</v>
      </c>
      <c r="K1254" s="33" t="s">
        <v>188</v>
      </c>
    </row>
    <row r="1255" spans="1:11" ht="15.75" customHeight="1">
      <c r="A1255" s="139" t="s">
        <v>220</v>
      </c>
      <c r="B1255" s="139" t="s">
        <v>694</v>
      </c>
      <c r="C1255" s="139" t="s">
        <v>695</v>
      </c>
      <c r="D1255" s="139" t="s">
        <v>707</v>
      </c>
      <c r="E1255" s="139" t="s">
        <v>188</v>
      </c>
      <c r="F1255" s="139">
        <v>2023</v>
      </c>
      <c r="G1255" s="139" t="s">
        <v>688</v>
      </c>
      <c r="H1255" s="139">
        <v>34.966976947817997</v>
      </c>
      <c r="I1255" s="139">
        <v>31.094794936818019</v>
      </c>
      <c r="J1255" s="33" t="s">
        <v>697</v>
      </c>
      <c r="K1255" s="33" t="s">
        <v>188</v>
      </c>
    </row>
    <row r="1256" spans="1:11" ht="15.75" customHeight="1">
      <c r="A1256" s="139" t="s">
        <v>220</v>
      </c>
      <c r="B1256" s="139" t="s">
        <v>694</v>
      </c>
      <c r="C1256" s="139" t="s">
        <v>695</v>
      </c>
      <c r="D1256" s="139" t="s">
        <v>707</v>
      </c>
      <c r="E1256" s="139" t="s">
        <v>188</v>
      </c>
      <c r="F1256" s="139">
        <v>2024</v>
      </c>
      <c r="G1256" s="139" t="s">
        <v>688</v>
      </c>
      <c r="H1256" s="139">
        <v>34.746312526751197</v>
      </c>
      <c r="I1256" s="139">
        <v>30.898566508688141</v>
      </c>
      <c r="J1256" s="33" t="s">
        <v>697</v>
      </c>
      <c r="K1256" s="33" t="s">
        <v>188</v>
      </c>
    </row>
    <row r="1257" spans="1:11" ht="15.75" customHeight="1">
      <c r="A1257" s="139" t="s">
        <v>220</v>
      </c>
      <c r="B1257" s="139" t="s">
        <v>694</v>
      </c>
      <c r="C1257" s="139" t="s">
        <v>695</v>
      </c>
      <c r="D1257" s="139" t="s">
        <v>707</v>
      </c>
      <c r="E1257" s="139" t="s">
        <v>188</v>
      </c>
      <c r="F1257" s="139">
        <v>2025</v>
      </c>
      <c r="G1257" s="139" t="s">
        <v>688</v>
      </c>
      <c r="H1257" s="139">
        <v>34.525648105684503</v>
      </c>
      <c r="I1257" s="139">
        <v>30.70233808055837</v>
      </c>
      <c r="J1257" s="33" t="s">
        <v>697</v>
      </c>
      <c r="K1257" s="33" t="s">
        <v>188</v>
      </c>
    </row>
    <row r="1258" spans="1:11" ht="15.75" customHeight="1">
      <c r="A1258" s="139" t="s">
        <v>220</v>
      </c>
      <c r="B1258" s="139" t="s">
        <v>694</v>
      </c>
      <c r="C1258" s="139" t="s">
        <v>695</v>
      </c>
      <c r="D1258" s="139" t="s">
        <v>707</v>
      </c>
      <c r="E1258" s="139" t="s">
        <v>188</v>
      </c>
      <c r="F1258" s="139">
        <v>2026</v>
      </c>
      <c r="G1258" s="139" t="s">
        <v>688</v>
      </c>
      <c r="H1258" s="139">
        <v>34.168665552925802</v>
      </c>
      <c r="I1258" s="139">
        <v>30.38488715276959</v>
      </c>
      <c r="J1258" s="33" t="s">
        <v>697</v>
      </c>
      <c r="K1258" s="33" t="s">
        <v>188</v>
      </c>
    </row>
    <row r="1259" spans="1:11" ht="15.75" customHeight="1">
      <c r="A1259" s="139" t="s">
        <v>220</v>
      </c>
      <c r="B1259" s="139" t="s">
        <v>694</v>
      </c>
      <c r="C1259" s="139" t="s">
        <v>695</v>
      </c>
      <c r="D1259" s="139" t="s">
        <v>707</v>
      </c>
      <c r="E1259" s="139" t="s">
        <v>188</v>
      </c>
      <c r="F1259" s="139">
        <v>2027</v>
      </c>
      <c r="G1259" s="139" t="s">
        <v>688</v>
      </c>
      <c r="H1259" s="139">
        <v>33.8116830001671</v>
      </c>
      <c r="I1259" s="139">
        <v>30.06743622498081</v>
      </c>
      <c r="J1259" s="33" t="s">
        <v>697</v>
      </c>
      <c r="K1259" s="33" t="s">
        <v>188</v>
      </c>
    </row>
    <row r="1260" spans="1:11" ht="15.75" customHeight="1">
      <c r="A1260" s="139" t="s">
        <v>220</v>
      </c>
      <c r="B1260" s="139" t="s">
        <v>694</v>
      </c>
      <c r="C1260" s="139" t="s">
        <v>695</v>
      </c>
      <c r="D1260" s="139" t="s">
        <v>707</v>
      </c>
      <c r="E1260" s="139" t="s">
        <v>188</v>
      </c>
      <c r="F1260" s="139">
        <v>2028</v>
      </c>
      <c r="G1260" s="139" t="s">
        <v>688</v>
      </c>
      <c r="H1260" s="139">
        <v>33.454700447408399</v>
      </c>
      <c r="I1260" s="139">
        <v>29.74998529719203</v>
      </c>
      <c r="J1260" s="33" t="s">
        <v>697</v>
      </c>
      <c r="K1260" s="33" t="s">
        <v>188</v>
      </c>
    </row>
    <row r="1261" spans="1:11" ht="15.75" customHeight="1">
      <c r="A1261" s="139" t="s">
        <v>220</v>
      </c>
      <c r="B1261" s="139" t="s">
        <v>694</v>
      </c>
      <c r="C1261" s="139" t="s">
        <v>695</v>
      </c>
      <c r="D1261" s="139" t="s">
        <v>707</v>
      </c>
      <c r="E1261" s="139" t="s">
        <v>188</v>
      </c>
      <c r="F1261" s="139">
        <v>2029</v>
      </c>
      <c r="G1261" s="139" t="s">
        <v>688</v>
      </c>
      <c r="H1261" s="139">
        <v>33.097717894649698</v>
      </c>
      <c r="I1261" s="139">
        <v>29.43253436940325</v>
      </c>
      <c r="J1261" s="33" t="s">
        <v>697</v>
      </c>
      <c r="K1261" s="33" t="s">
        <v>188</v>
      </c>
    </row>
    <row r="1262" spans="1:11" ht="15.75" customHeight="1">
      <c r="A1262" s="139" t="s">
        <v>220</v>
      </c>
      <c r="B1262" s="139" t="s">
        <v>694</v>
      </c>
      <c r="C1262" s="139" t="s">
        <v>695</v>
      </c>
      <c r="D1262" s="139" t="s">
        <v>707</v>
      </c>
      <c r="E1262" s="139" t="s">
        <v>188</v>
      </c>
      <c r="F1262" s="139">
        <v>2030</v>
      </c>
      <c r="G1262" s="139" t="s">
        <v>688</v>
      </c>
      <c r="H1262" s="139">
        <v>32.740735341891003</v>
      </c>
      <c r="I1262" s="139">
        <v>29.11508344161448</v>
      </c>
      <c r="J1262" s="33" t="s">
        <v>697</v>
      </c>
      <c r="K1262" s="33" t="s">
        <v>188</v>
      </c>
    </row>
    <row r="1263" spans="1:11" ht="15.75" customHeight="1">
      <c r="A1263" s="139" t="s">
        <v>220</v>
      </c>
      <c r="B1263" s="139" t="s">
        <v>694</v>
      </c>
      <c r="C1263" s="139" t="s">
        <v>695</v>
      </c>
      <c r="D1263" s="139" t="s">
        <v>707</v>
      </c>
      <c r="E1263" s="139" t="s">
        <v>188</v>
      </c>
      <c r="F1263" s="139">
        <v>2031</v>
      </c>
      <c r="G1263" s="139" t="s">
        <v>688</v>
      </c>
      <c r="H1263" s="139">
        <v>32.677725898927299</v>
      </c>
      <c r="I1263" s="139">
        <v>29.05905155441522</v>
      </c>
      <c r="J1263" s="33" t="s">
        <v>697</v>
      </c>
      <c r="K1263" s="33" t="s">
        <v>188</v>
      </c>
    </row>
    <row r="1264" spans="1:11" ht="15.75" customHeight="1">
      <c r="A1264" s="139" t="s">
        <v>220</v>
      </c>
      <c r="B1264" s="139" t="s">
        <v>694</v>
      </c>
      <c r="C1264" s="139" t="s">
        <v>695</v>
      </c>
      <c r="D1264" s="139" t="s">
        <v>707</v>
      </c>
      <c r="E1264" s="139" t="s">
        <v>188</v>
      </c>
      <c r="F1264" s="139">
        <v>2032</v>
      </c>
      <c r="G1264" s="139" t="s">
        <v>688</v>
      </c>
      <c r="H1264" s="139">
        <v>32.614716455963503</v>
      </c>
      <c r="I1264" s="139">
        <v>29.00301966721587</v>
      </c>
      <c r="J1264" s="33" t="s">
        <v>697</v>
      </c>
      <c r="K1264" s="33" t="s">
        <v>188</v>
      </c>
    </row>
    <row r="1265" spans="1:11" ht="15.75" customHeight="1">
      <c r="A1265" s="139" t="s">
        <v>220</v>
      </c>
      <c r="B1265" s="139" t="s">
        <v>694</v>
      </c>
      <c r="C1265" s="139" t="s">
        <v>695</v>
      </c>
      <c r="D1265" s="139" t="s">
        <v>707</v>
      </c>
      <c r="E1265" s="139" t="s">
        <v>188</v>
      </c>
      <c r="F1265" s="139">
        <v>2033</v>
      </c>
      <c r="G1265" s="139" t="s">
        <v>688</v>
      </c>
      <c r="H1265" s="139">
        <v>32.551707012999799</v>
      </c>
      <c r="I1265" s="139">
        <v>28.946987780016599</v>
      </c>
      <c r="J1265" s="33" t="s">
        <v>697</v>
      </c>
      <c r="K1265" s="33" t="s">
        <v>188</v>
      </c>
    </row>
    <row r="1266" spans="1:11" ht="15.75" customHeight="1">
      <c r="A1266" s="139" t="s">
        <v>220</v>
      </c>
      <c r="B1266" s="139" t="s">
        <v>694</v>
      </c>
      <c r="C1266" s="139" t="s">
        <v>695</v>
      </c>
      <c r="D1266" s="139" t="s">
        <v>707</v>
      </c>
      <c r="E1266" s="139" t="s">
        <v>188</v>
      </c>
      <c r="F1266" s="139">
        <v>2034</v>
      </c>
      <c r="G1266" s="139" t="s">
        <v>688</v>
      </c>
      <c r="H1266" s="139">
        <v>32.488697570036102</v>
      </c>
      <c r="I1266" s="139">
        <v>28.890955892817338</v>
      </c>
      <c r="J1266" s="33" t="s">
        <v>697</v>
      </c>
      <c r="K1266" s="33" t="s">
        <v>188</v>
      </c>
    </row>
    <row r="1267" spans="1:11" ht="15.75" customHeight="1">
      <c r="A1267" s="139" t="s">
        <v>220</v>
      </c>
      <c r="B1267" s="139" t="s">
        <v>694</v>
      </c>
      <c r="C1267" s="139" t="s">
        <v>695</v>
      </c>
      <c r="D1267" s="139" t="s">
        <v>707</v>
      </c>
      <c r="E1267" s="139" t="s">
        <v>188</v>
      </c>
      <c r="F1267" s="139">
        <v>2035</v>
      </c>
      <c r="G1267" s="139" t="s">
        <v>688</v>
      </c>
      <c r="H1267" s="139">
        <v>32.425688127072398</v>
      </c>
      <c r="I1267" s="139">
        <v>28.83492400561807</v>
      </c>
      <c r="J1267" s="33" t="s">
        <v>697</v>
      </c>
      <c r="K1267" s="33" t="s">
        <v>188</v>
      </c>
    </row>
    <row r="1268" spans="1:11" ht="15.75" customHeight="1">
      <c r="A1268" s="139" t="s">
        <v>220</v>
      </c>
      <c r="B1268" s="139" t="s">
        <v>694</v>
      </c>
      <c r="C1268" s="139" t="s">
        <v>695</v>
      </c>
      <c r="D1268" s="139" t="s">
        <v>707</v>
      </c>
      <c r="E1268" s="139" t="s">
        <v>188</v>
      </c>
      <c r="F1268" s="139">
        <v>2036</v>
      </c>
      <c r="G1268" s="139" t="s">
        <v>688</v>
      </c>
      <c r="H1268" s="139">
        <v>32.476467093910799</v>
      </c>
      <c r="I1268" s="139">
        <v>28.88007979827638</v>
      </c>
      <c r="J1268" s="33" t="s">
        <v>697</v>
      </c>
      <c r="K1268" s="33" t="s">
        <v>188</v>
      </c>
    </row>
    <row r="1269" spans="1:11" ht="15.75" customHeight="1">
      <c r="A1269" s="139" t="s">
        <v>220</v>
      </c>
      <c r="B1269" s="139" t="s">
        <v>694</v>
      </c>
      <c r="C1269" s="139" t="s">
        <v>695</v>
      </c>
      <c r="D1269" s="139" t="s">
        <v>707</v>
      </c>
      <c r="E1269" s="139" t="s">
        <v>188</v>
      </c>
      <c r="F1269" s="139">
        <v>2037</v>
      </c>
      <c r="G1269" s="139" t="s">
        <v>688</v>
      </c>
      <c r="H1269" s="139">
        <v>32.527246060749199</v>
      </c>
      <c r="I1269" s="139">
        <v>28.92523559093469</v>
      </c>
      <c r="J1269" s="33" t="s">
        <v>697</v>
      </c>
      <c r="K1269" s="33" t="s">
        <v>188</v>
      </c>
    </row>
    <row r="1270" spans="1:11" ht="15.75" customHeight="1">
      <c r="A1270" s="139" t="s">
        <v>220</v>
      </c>
      <c r="B1270" s="139" t="s">
        <v>694</v>
      </c>
      <c r="C1270" s="139" t="s">
        <v>695</v>
      </c>
      <c r="D1270" s="139" t="s">
        <v>707</v>
      </c>
      <c r="E1270" s="139" t="s">
        <v>188</v>
      </c>
      <c r="F1270" s="139">
        <v>2038</v>
      </c>
      <c r="G1270" s="139" t="s">
        <v>688</v>
      </c>
      <c r="H1270" s="139">
        <v>32.5780250275876</v>
      </c>
      <c r="I1270" s="139">
        <v>28.970391383593</v>
      </c>
      <c r="J1270" s="33" t="s">
        <v>697</v>
      </c>
      <c r="K1270" s="33" t="s">
        <v>188</v>
      </c>
    </row>
    <row r="1271" spans="1:11" ht="15.75" customHeight="1">
      <c r="A1271" s="139" t="s">
        <v>220</v>
      </c>
      <c r="B1271" s="139" t="s">
        <v>694</v>
      </c>
      <c r="C1271" s="139" t="s">
        <v>695</v>
      </c>
      <c r="D1271" s="139" t="s">
        <v>707</v>
      </c>
      <c r="E1271" s="139" t="s">
        <v>188</v>
      </c>
      <c r="F1271" s="139">
        <v>2039</v>
      </c>
      <c r="G1271" s="139" t="s">
        <v>688</v>
      </c>
      <c r="H1271" s="139">
        <v>32.628803994426001</v>
      </c>
      <c r="I1271" s="139">
        <v>29.01554717625131</v>
      </c>
      <c r="J1271" s="33" t="s">
        <v>697</v>
      </c>
      <c r="K1271" s="33" t="s">
        <v>188</v>
      </c>
    </row>
    <row r="1272" spans="1:11" ht="15.75" customHeight="1">
      <c r="A1272" s="139" t="s">
        <v>220</v>
      </c>
      <c r="B1272" s="139" t="s">
        <v>694</v>
      </c>
      <c r="C1272" s="139" t="s">
        <v>695</v>
      </c>
      <c r="D1272" s="139" t="s">
        <v>707</v>
      </c>
      <c r="E1272" s="139" t="s">
        <v>188</v>
      </c>
      <c r="F1272" s="139">
        <v>2040</v>
      </c>
      <c r="G1272" s="139" t="s">
        <v>688</v>
      </c>
      <c r="H1272" s="139">
        <v>32.679582961264401</v>
      </c>
      <c r="I1272" s="139">
        <v>29.06070296890962</v>
      </c>
      <c r="J1272" s="33" t="s">
        <v>697</v>
      </c>
      <c r="K1272" s="33" t="s">
        <v>188</v>
      </c>
    </row>
    <row r="1273" spans="1:11" ht="15.75" customHeight="1">
      <c r="A1273" s="139" t="s">
        <v>220</v>
      </c>
      <c r="B1273" s="139" t="s">
        <v>694</v>
      </c>
      <c r="C1273" s="139" t="s">
        <v>695</v>
      </c>
      <c r="D1273" s="139" t="s">
        <v>707</v>
      </c>
      <c r="E1273" s="139" t="s">
        <v>188</v>
      </c>
      <c r="F1273" s="139">
        <v>2041</v>
      </c>
      <c r="G1273" s="139" t="s">
        <v>688</v>
      </c>
      <c r="H1273" s="139">
        <v>32.804329644826304</v>
      </c>
      <c r="I1273" s="139">
        <v>29.171635422412649</v>
      </c>
      <c r="J1273" s="33" t="s">
        <v>697</v>
      </c>
      <c r="K1273" s="33" t="s">
        <v>188</v>
      </c>
    </row>
    <row r="1274" spans="1:11" ht="15.75" customHeight="1">
      <c r="A1274" s="139" t="s">
        <v>220</v>
      </c>
      <c r="B1274" s="139" t="s">
        <v>694</v>
      </c>
      <c r="C1274" s="139" t="s">
        <v>695</v>
      </c>
      <c r="D1274" s="139" t="s">
        <v>707</v>
      </c>
      <c r="E1274" s="139" t="s">
        <v>188</v>
      </c>
      <c r="F1274" s="139">
        <v>2042</v>
      </c>
      <c r="G1274" s="139" t="s">
        <v>688</v>
      </c>
      <c r="H1274" s="139">
        <v>32.929076328388298</v>
      </c>
      <c r="I1274" s="139">
        <v>29.28256787591577</v>
      </c>
      <c r="J1274" s="33" t="s">
        <v>697</v>
      </c>
      <c r="K1274" s="33" t="s">
        <v>188</v>
      </c>
    </row>
    <row r="1275" spans="1:11" ht="15.75" customHeight="1">
      <c r="A1275" s="139" t="s">
        <v>220</v>
      </c>
      <c r="B1275" s="139" t="s">
        <v>694</v>
      </c>
      <c r="C1275" s="139" t="s">
        <v>695</v>
      </c>
      <c r="D1275" s="139" t="s">
        <v>707</v>
      </c>
      <c r="E1275" s="139" t="s">
        <v>188</v>
      </c>
      <c r="F1275" s="139">
        <v>2043</v>
      </c>
      <c r="G1275" s="139" t="s">
        <v>688</v>
      </c>
      <c r="H1275" s="139">
        <v>33.0538230119503</v>
      </c>
      <c r="I1275" s="139">
        <v>29.393500329418892</v>
      </c>
      <c r="J1275" s="33" t="s">
        <v>697</v>
      </c>
      <c r="K1275" s="33" t="s">
        <v>188</v>
      </c>
    </row>
    <row r="1276" spans="1:11" ht="15.75" customHeight="1">
      <c r="A1276" s="139" t="s">
        <v>220</v>
      </c>
      <c r="B1276" s="139" t="s">
        <v>694</v>
      </c>
      <c r="C1276" s="139" t="s">
        <v>695</v>
      </c>
      <c r="D1276" s="139" t="s">
        <v>707</v>
      </c>
      <c r="E1276" s="139" t="s">
        <v>188</v>
      </c>
      <c r="F1276" s="139">
        <v>2044</v>
      </c>
      <c r="G1276" s="139" t="s">
        <v>688</v>
      </c>
      <c r="H1276" s="139">
        <v>33.178569695512202</v>
      </c>
      <c r="I1276" s="139">
        <v>29.504432782921921</v>
      </c>
      <c r="J1276" s="33" t="s">
        <v>697</v>
      </c>
      <c r="K1276" s="33" t="s">
        <v>188</v>
      </c>
    </row>
    <row r="1277" spans="1:11" ht="15.75" customHeight="1">
      <c r="A1277" s="139" t="s">
        <v>220</v>
      </c>
      <c r="B1277" s="139" t="s">
        <v>694</v>
      </c>
      <c r="C1277" s="139" t="s">
        <v>695</v>
      </c>
      <c r="D1277" s="139" t="s">
        <v>707</v>
      </c>
      <c r="E1277" s="139" t="s">
        <v>188</v>
      </c>
      <c r="F1277" s="139">
        <v>2045</v>
      </c>
      <c r="G1277" s="139" t="s">
        <v>688</v>
      </c>
      <c r="H1277" s="139">
        <v>33.303316379074197</v>
      </c>
      <c r="I1277" s="139">
        <v>29.615365236425038</v>
      </c>
      <c r="J1277" s="33" t="s">
        <v>697</v>
      </c>
      <c r="K1277" s="33" t="s">
        <v>188</v>
      </c>
    </row>
    <row r="1278" spans="1:11" ht="15.75" customHeight="1">
      <c r="A1278" s="139" t="s">
        <v>220</v>
      </c>
      <c r="B1278" s="139" t="s">
        <v>694</v>
      </c>
      <c r="C1278" s="139" t="s">
        <v>695</v>
      </c>
      <c r="D1278" s="139" t="s">
        <v>707</v>
      </c>
      <c r="E1278" s="139" t="s">
        <v>188</v>
      </c>
      <c r="F1278" s="139">
        <v>2046</v>
      </c>
      <c r="G1278" s="139" t="s">
        <v>688</v>
      </c>
      <c r="H1278" s="139">
        <v>33.505707762942997</v>
      </c>
      <c r="I1278" s="139">
        <v>29.795344151610379</v>
      </c>
      <c r="J1278" s="33" t="s">
        <v>697</v>
      </c>
      <c r="K1278" s="33" t="s">
        <v>188</v>
      </c>
    </row>
    <row r="1279" spans="1:11" ht="15.75" customHeight="1">
      <c r="A1279" s="139" t="s">
        <v>220</v>
      </c>
      <c r="B1279" s="139" t="s">
        <v>694</v>
      </c>
      <c r="C1279" s="139" t="s">
        <v>695</v>
      </c>
      <c r="D1279" s="139" t="s">
        <v>707</v>
      </c>
      <c r="E1279" s="139" t="s">
        <v>188</v>
      </c>
      <c r="F1279" s="139">
        <v>2047</v>
      </c>
      <c r="G1279" s="139" t="s">
        <v>688</v>
      </c>
      <c r="H1279" s="139">
        <v>33.708099146811897</v>
      </c>
      <c r="I1279" s="139">
        <v>29.975323066795809</v>
      </c>
      <c r="J1279" s="33" t="s">
        <v>697</v>
      </c>
      <c r="K1279" s="33" t="s">
        <v>188</v>
      </c>
    </row>
    <row r="1280" spans="1:11" ht="15.75" customHeight="1">
      <c r="A1280" s="139" t="s">
        <v>220</v>
      </c>
      <c r="B1280" s="139" t="s">
        <v>694</v>
      </c>
      <c r="C1280" s="139" t="s">
        <v>695</v>
      </c>
      <c r="D1280" s="139" t="s">
        <v>707</v>
      </c>
      <c r="E1280" s="139" t="s">
        <v>188</v>
      </c>
      <c r="F1280" s="139">
        <v>2048</v>
      </c>
      <c r="G1280" s="139" t="s">
        <v>688</v>
      </c>
      <c r="H1280" s="139">
        <v>33.910490530680697</v>
      </c>
      <c r="I1280" s="139">
        <v>30.155301981981161</v>
      </c>
      <c r="J1280" s="33" t="s">
        <v>697</v>
      </c>
      <c r="K1280" s="33" t="s">
        <v>188</v>
      </c>
    </row>
    <row r="1281" spans="1:11" ht="15.75" customHeight="1">
      <c r="A1281" s="139" t="s">
        <v>220</v>
      </c>
      <c r="B1281" s="139" t="s">
        <v>694</v>
      </c>
      <c r="C1281" s="139" t="s">
        <v>695</v>
      </c>
      <c r="D1281" s="139" t="s">
        <v>707</v>
      </c>
      <c r="E1281" s="139" t="s">
        <v>188</v>
      </c>
      <c r="F1281" s="139">
        <v>2049</v>
      </c>
      <c r="G1281" s="139" t="s">
        <v>688</v>
      </c>
      <c r="H1281" s="139">
        <v>34.112881914549497</v>
      </c>
      <c r="I1281" s="139">
        <v>30.335280897166498</v>
      </c>
      <c r="J1281" s="33" t="s">
        <v>697</v>
      </c>
      <c r="K1281" s="33" t="s">
        <v>188</v>
      </c>
    </row>
    <row r="1282" spans="1:11" ht="15.75" customHeight="1">
      <c r="A1282" s="139" t="s">
        <v>220</v>
      </c>
      <c r="B1282" s="139" t="s">
        <v>694</v>
      </c>
      <c r="C1282" s="139" t="s">
        <v>695</v>
      </c>
      <c r="D1282" s="139" t="s">
        <v>707</v>
      </c>
      <c r="E1282" s="139" t="s">
        <v>188</v>
      </c>
      <c r="F1282" s="139">
        <v>2050</v>
      </c>
      <c r="G1282" s="139" t="s">
        <v>688</v>
      </c>
      <c r="H1282" s="139">
        <v>34.315273298418298</v>
      </c>
      <c r="I1282" s="139">
        <v>30.515259812351839</v>
      </c>
      <c r="J1282" s="33" t="s">
        <v>697</v>
      </c>
      <c r="K1282" s="33" t="s">
        <v>188</v>
      </c>
    </row>
    <row r="1283" spans="1:11" ht="15.75" customHeight="1">
      <c r="A1283" s="139" t="s">
        <v>220</v>
      </c>
      <c r="B1283" s="139" t="s">
        <v>708</v>
      </c>
      <c r="C1283" s="139" t="s">
        <v>709</v>
      </c>
      <c r="D1283" s="139" t="s">
        <v>710</v>
      </c>
      <c r="E1283" s="139" t="s">
        <v>711</v>
      </c>
      <c r="F1283" s="139">
        <v>1990</v>
      </c>
      <c r="G1283" s="139" t="s">
        <v>688</v>
      </c>
      <c r="H1283" s="139">
        <v>21.4516021433124</v>
      </c>
      <c r="I1283" s="139">
        <v>21.4516021433124</v>
      </c>
      <c r="J1283" s="33" t="s">
        <v>637</v>
      </c>
      <c r="K1283" s="33" t="s">
        <v>638</v>
      </c>
    </row>
    <row r="1284" spans="1:11" ht="15.75" customHeight="1">
      <c r="A1284" s="139" t="s">
        <v>220</v>
      </c>
      <c r="B1284" s="139" t="s">
        <v>708</v>
      </c>
      <c r="C1284" s="139" t="s">
        <v>709</v>
      </c>
      <c r="D1284" s="139" t="s">
        <v>710</v>
      </c>
      <c r="E1284" s="139" t="s">
        <v>711</v>
      </c>
      <c r="F1284" s="139">
        <v>1991</v>
      </c>
      <c r="G1284" s="139" t="s">
        <v>688</v>
      </c>
      <c r="H1284" s="139">
        <v>18.1083884414039</v>
      </c>
      <c r="I1284" s="139">
        <v>18.1083884414039</v>
      </c>
      <c r="J1284" s="33" t="s">
        <v>637</v>
      </c>
      <c r="K1284" s="33" t="s">
        <v>638</v>
      </c>
    </row>
    <row r="1285" spans="1:11" ht="15.75" customHeight="1">
      <c r="A1285" s="139" t="s">
        <v>220</v>
      </c>
      <c r="B1285" s="139" t="s">
        <v>708</v>
      </c>
      <c r="C1285" s="139" t="s">
        <v>709</v>
      </c>
      <c r="D1285" s="139" t="s">
        <v>710</v>
      </c>
      <c r="E1285" s="139" t="s">
        <v>711</v>
      </c>
      <c r="F1285" s="139">
        <v>1992</v>
      </c>
      <c r="G1285" s="139" t="s">
        <v>688</v>
      </c>
      <c r="H1285" s="139">
        <v>16.677017644351899</v>
      </c>
      <c r="I1285" s="139">
        <v>16.677017644351899</v>
      </c>
      <c r="J1285" s="33" t="s">
        <v>637</v>
      </c>
      <c r="K1285" s="33" t="s">
        <v>638</v>
      </c>
    </row>
    <row r="1286" spans="1:11" ht="15.75" customHeight="1">
      <c r="A1286" s="139" t="s">
        <v>220</v>
      </c>
      <c r="B1286" s="139" t="s">
        <v>708</v>
      </c>
      <c r="C1286" s="139" t="s">
        <v>709</v>
      </c>
      <c r="D1286" s="139" t="s">
        <v>710</v>
      </c>
      <c r="E1286" s="139" t="s">
        <v>711</v>
      </c>
      <c r="F1286" s="139">
        <v>1993</v>
      </c>
      <c r="G1286" s="139" t="s">
        <v>688</v>
      </c>
      <c r="H1286" s="139">
        <v>15.979531041849199</v>
      </c>
      <c r="I1286" s="139">
        <v>15.979531041849199</v>
      </c>
      <c r="J1286" s="33" t="s">
        <v>637</v>
      </c>
      <c r="K1286" s="33" t="s">
        <v>638</v>
      </c>
    </row>
    <row r="1287" spans="1:11" ht="15.75" customHeight="1">
      <c r="A1287" s="139" t="s">
        <v>220</v>
      </c>
      <c r="B1287" s="139" t="s">
        <v>708</v>
      </c>
      <c r="C1287" s="139" t="s">
        <v>709</v>
      </c>
      <c r="D1287" s="139" t="s">
        <v>710</v>
      </c>
      <c r="E1287" s="139" t="s">
        <v>711</v>
      </c>
      <c r="F1287" s="139">
        <v>1994</v>
      </c>
      <c r="G1287" s="139" t="s">
        <v>688</v>
      </c>
      <c r="H1287" s="139">
        <v>14.1093937600776</v>
      </c>
      <c r="I1287" s="139">
        <v>14.1093937600776</v>
      </c>
      <c r="J1287" s="33" t="s">
        <v>637</v>
      </c>
      <c r="K1287" s="33" t="s">
        <v>638</v>
      </c>
    </row>
    <row r="1288" spans="1:11" ht="15.75" customHeight="1">
      <c r="A1288" s="139" t="s">
        <v>220</v>
      </c>
      <c r="B1288" s="139" t="s">
        <v>708</v>
      </c>
      <c r="C1288" s="139" t="s">
        <v>709</v>
      </c>
      <c r="D1288" s="139" t="s">
        <v>710</v>
      </c>
      <c r="E1288" s="139" t="s">
        <v>711</v>
      </c>
      <c r="F1288" s="139">
        <v>1995</v>
      </c>
      <c r="G1288" s="139" t="s">
        <v>688</v>
      </c>
      <c r="H1288" s="139">
        <v>13.769915404556199</v>
      </c>
      <c r="I1288" s="139">
        <v>13.769915404556199</v>
      </c>
      <c r="J1288" s="33" t="s">
        <v>637</v>
      </c>
      <c r="K1288" s="33" t="s">
        <v>638</v>
      </c>
    </row>
    <row r="1289" spans="1:11" ht="15.75" customHeight="1">
      <c r="A1289" s="139" t="s">
        <v>220</v>
      </c>
      <c r="B1289" s="139" t="s">
        <v>708</v>
      </c>
      <c r="C1289" s="139" t="s">
        <v>709</v>
      </c>
      <c r="D1289" s="139" t="s">
        <v>710</v>
      </c>
      <c r="E1289" s="139" t="s">
        <v>711</v>
      </c>
      <c r="F1289" s="139">
        <v>1996</v>
      </c>
      <c r="G1289" s="139" t="s">
        <v>688</v>
      </c>
      <c r="H1289" s="139">
        <v>14.4586169084719</v>
      </c>
      <c r="I1289" s="139">
        <v>14.4586169084719</v>
      </c>
      <c r="J1289" s="33" t="s">
        <v>637</v>
      </c>
      <c r="K1289" s="33" t="s">
        <v>638</v>
      </c>
    </row>
    <row r="1290" spans="1:11" ht="15.75" customHeight="1">
      <c r="A1290" s="139" t="s">
        <v>220</v>
      </c>
      <c r="B1290" s="139" t="s">
        <v>708</v>
      </c>
      <c r="C1290" s="139" t="s">
        <v>709</v>
      </c>
      <c r="D1290" s="139" t="s">
        <v>710</v>
      </c>
      <c r="E1290" s="139" t="s">
        <v>711</v>
      </c>
      <c r="F1290" s="139">
        <v>1997</v>
      </c>
      <c r="G1290" s="139" t="s">
        <v>688</v>
      </c>
      <c r="H1290" s="139">
        <v>12.5504160634583</v>
      </c>
      <c r="I1290" s="139">
        <v>12.5504160634583</v>
      </c>
      <c r="J1290" s="33" t="s">
        <v>637</v>
      </c>
      <c r="K1290" s="33" t="s">
        <v>638</v>
      </c>
    </row>
    <row r="1291" spans="1:11" ht="15.75" customHeight="1">
      <c r="A1291" s="139" t="s">
        <v>220</v>
      </c>
      <c r="B1291" s="139" t="s">
        <v>708</v>
      </c>
      <c r="C1291" s="139" t="s">
        <v>709</v>
      </c>
      <c r="D1291" s="139" t="s">
        <v>710</v>
      </c>
      <c r="E1291" s="139" t="s">
        <v>711</v>
      </c>
      <c r="F1291" s="139">
        <v>1998</v>
      </c>
      <c r="G1291" s="139" t="s">
        <v>688</v>
      </c>
      <c r="H1291" s="139">
        <v>9.9679459229630591</v>
      </c>
      <c r="I1291" s="139">
        <v>9.9679459229630591</v>
      </c>
      <c r="J1291" s="33" t="s">
        <v>637</v>
      </c>
      <c r="K1291" s="33" t="s">
        <v>638</v>
      </c>
    </row>
    <row r="1292" spans="1:11" ht="15.75" customHeight="1">
      <c r="A1292" s="139" t="s">
        <v>220</v>
      </c>
      <c r="B1292" s="139" t="s">
        <v>708</v>
      </c>
      <c r="C1292" s="139" t="s">
        <v>709</v>
      </c>
      <c r="D1292" s="139" t="s">
        <v>710</v>
      </c>
      <c r="E1292" s="139" t="s">
        <v>711</v>
      </c>
      <c r="F1292" s="139">
        <v>1999</v>
      </c>
      <c r="G1292" s="139" t="s">
        <v>688</v>
      </c>
      <c r="H1292" s="139">
        <v>9.7945804122976998</v>
      </c>
      <c r="I1292" s="139">
        <v>9.7945804122976998</v>
      </c>
      <c r="J1292" s="33" t="s">
        <v>637</v>
      </c>
      <c r="K1292" s="33" t="s">
        <v>638</v>
      </c>
    </row>
    <row r="1293" spans="1:11" ht="15.75" customHeight="1">
      <c r="A1293" s="139" t="s">
        <v>220</v>
      </c>
      <c r="B1293" s="139" t="s">
        <v>708</v>
      </c>
      <c r="C1293" s="139" t="s">
        <v>709</v>
      </c>
      <c r="D1293" s="139" t="s">
        <v>710</v>
      </c>
      <c r="E1293" s="139" t="s">
        <v>711</v>
      </c>
      <c r="F1293" s="139">
        <v>2000</v>
      </c>
      <c r="G1293" s="139" t="s">
        <v>688</v>
      </c>
      <c r="H1293" s="139">
        <v>9.8941561475254503</v>
      </c>
      <c r="I1293" s="139">
        <v>9.8941561475254503</v>
      </c>
      <c r="J1293" s="33" t="s">
        <v>637</v>
      </c>
      <c r="K1293" s="33" t="s">
        <v>638</v>
      </c>
    </row>
    <row r="1294" spans="1:11" ht="15.75" customHeight="1">
      <c r="A1294" s="139" t="s">
        <v>220</v>
      </c>
      <c r="B1294" s="139" t="s">
        <v>708</v>
      </c>
      <c r="C1294" s="139" t="s">
        <v>709</v>
      </c>
      <c r="D1294" s="139" t="s">
        <v>710</v>
      </c>
      <c r="E1294" s="139" t="s">
        <v>711</v>
      </c>
      <c r="F1294" s="139">
        <v>2001</v>
      </c>
      <c r="G1294" s="139" t="s">
        <v>688</v>
      </c>
      <c r="H1294" s="139">
        <v>4.0068664874341797</v>
      </c>
      <c r="I1294" s="139">
        <v>4.0068664874341797</v>
      </c>
      <c r="J1294" s="33" t="s">
        <v>637</v>
      </c>
      <c r="K1294" s="33" t="s">
        <v>638</v>
      </c>
    </row>
    <row r="1295" spans="1:11" ht="15.75" customHeight="1">
      <c r="A1295" s="139" t="s">
        <v>220</v>
      </c>
      <c r="B1295" s="139" t="s">
        <v>708</v>
      </c>
      <c r="C1295" s="139" t="s">
        <v>709</v>
      </c>
      <c r="D1295" s="139" t="s">
        <v>710</v>
      </c>
      <c r="E1295" s="139" t="s">
        <v>711</v>
      </c>
      <c r="F1295" s="139">
        <v>2002</v>
      </c>
      <c r="G1295" s="139" t="s">
        <v>688</v>
      </c>
      <c r="H1295" s="139">
        <v>6.0905101229911303</v>
      </c>
      <c r="I1295" s="139">
        <v>6.0905101229911303</v>
      </c>
      <c r="J1295" s="33" t="s">
        <v>637</v>
      </c>
      <c r="K1295" s="33" t="s">
        <v>638</v>
      </c>
    </row>
    <row r="1296" spans="1:11" ht="15.75" customHeight="1">
      <c r="A1296" s="139" t="s">
        <v>220</v>
      </c>
      <c r="B1296" s="139" t="s">
        <v>708</v>
      </c>
      <c r="C1296" s="139" t="s">
        <v>709</v>
      </c>
      <c r="D1296" s="139" t="s">
        <v>710</v>
      </c>
      <c r="E1296" s="139" t="s">
        <v>711</v>
      </c>
      <c r="F1296" s="139">
        <v>2003</v>
      </c>
      <c r="G1296" s="139" t="s">
        <v>688</v>
      </c>
      <c r="H1296" s="139">
        <v>4.3817431897906998</v>
      </c>
      <c r="I1296" s="139">
        <v>4.3817431897906998</v>
      </c>
      <c r="J1296" s="33" t="s">
        <v>637</v>
      </c>
      <c r="K1296" s="33" t="s">
        <v>638</v>
      </c>
    </row>
    <row r="1297" spans="1:11" ht="15.75" customHeight="1">
      <c r="A1297" s="139" t="s">
        <v>220</v>
      </c>
      <c r="B1297" s="139" t="s">
        <v>708</v>
      </c>
      <c r="C1297" s="139" t="s">
        <v>709</v>
      </c>
      <c r="D1297" s="139" t="s">
        <v>710</v>
      </c>
      <c r="E1297" s="139" t="s">
        <v>711</v>
      </c>
      <c r="F1297" s="139">
        <v>2004</v>
      </c>
      <c r="G1297" s="139" t="s">
        <v>688</v>
      </c>
      <c r="H1297" s="139">
        <v>3.2968139209809499</v>
      </c>
      <c r="I1297" s="139">
        <v>3.2968139209809499</v>
      </c>
      <c r="J1297" s="33" t="s">
        <v>637</v>
      </c>
      <c r="K1297" s="33" t="s">
        <v>638</v>
      </c>
    </row>
    <row r="1298" spans="1:11" ht="15.75" customHeight="1">
      <c r="A1298" s="139" t="s">
        <v>220</v>
      </c>
      <c r="B1298" s="139" t="s">
        <v>708</v>
      </c>
      <c r="C1298" s="139" t="s">
        <v>709</v>
      </c>
      <c r="D1298" s="139" t="s">
        <v>710</v>
      </c>
      <c r="E1298" s="139" t="s">
        <v>711</v>
      </c>
      <c r="F1298" s="139">
        <v>2005</v>
      </c>
      <c r="G1298" s="139" t="s">
        <v>688</v>
      </c>
      <c r="H1298" s="139">
        <v>3.4397541856200502</v>
      </c>
      <c r="I1298" s="139">
        <v>3.4397541856200502</v>
      </c>
      <c r="J1298" s="33" t="s">
        <v>637</v>
      </c>
      <c r="K1298" s="33" t="s">
        <v>638</v>
      </c>
    </row>
    <row r="1299" spans="1:11" ht="15.75" customHeight="1">
      <c r="A1299" s="139" t="s">
        <v>220</v>
      </c>
      <c r="B1299" s="139" t="s">
        <v>708</v>
      </c>
      <c r="C1299" s="139" t="s">
        <v>709</v>
      </c>
      <c r="D1299" s="139" t="s">
        <v>710</v>
      </c>
      <c r="E1299" s="139" t="s">
        <v>711</v>
      </c>
      <c r="F1299" s="139">
        <v>2006</v>
      </c>
      <c r="G1299" s="139" t="s">
        <v>688</v>
      </c>
      <c r="H1299" s="139">
        <v>2.8861384914230599</v>
      </c>
      <c r="I1299" s="139">
        <v>2.8861384914230599</v>
      </c>
      <c r="J1299" s="33" t="s">
        <v>637</v>
      </c>
      <c r="K1299" s="33" t="s">
        <v>638</v>
      </c>
    </row>
    <row r="1300" spans="1:11" ht="15.75" customHeight="1">
      <c r="A1300" s="139" t="s">
        <v>220</v>
      </c>
      <c r="B1300" s="139" t="s">
        <v>708</v>
      </c>
      <c r="C1300" s="139" t="s">
        <v>709</v>
      </c>
      <c r="D1300" s="139" t="s">
        <v>710</v>
      </c>
      <c r="E1300" s="139" t="s">
        <v>711</v>
      </c>
      <c r="F1300" s="139">
        <v>2007</v>
      </c>
      <c r="G1300" s="139" t="s">
        <v>688</v>
      </c>
      <c r="H1300" s="139">
        <v>4.4827978302045404</v>
      </c>
      <c r="I1300" s="139">
        <v>4.4827978302045404</v>
      </c>
      <c r="J1300" s="33" t="s">
        <v>637</v>
      </c>
      <c r="K1300" s="33" t="s">
        <v>638</v>
      </c>
    </row>
    <row r="1301" spans="1:11" ht="15.75" customHeight="1">
      <c r="A1301" s="139" t="s">
        <v>220</v>
      </c>
      <c r="B1301" s="139" t="s">
        <v>708</v>
      </c>
      <c r="C1301" s="139" t="s">
        <v>709</v>
      </c>
      <c r="D1301" s="139" t="s">
        <v>710</v>
      </c>
      <c r="E1301" s="139" t="s">
        <v>711</v>
      </c>
      <c r="F1301" s="139">
        <v>2008</v>
      </c>
      <c r="G1301" s="139" t="s">
        <v>688</v>
      </c>
      <c r="H1301" s="139">
        <v>3.1546624160538399</v>
      </c>
      <c r="I1301" s="139">
        <v>3.1546624160538399</v>
      </c>
      <c r="J1301" s="33" t="s">
        <v>637</v>
      </c>
      <c r="K1301" s="33" t="s">
        <v>638</v>
      </c>
    </row>
    <row r="1302" spans="1:11" ht="15.75" customHeight="1">
      <c r="A1302" s="139" t="s">
        <v>220</v>
      </c>
      <c r="B1302" s="139" t="s">
        <v>708</v>
      </c>
      <c r="C1302" s="139" t="s">
        <v>709</v>
      </c>
      <c r="D1302" s="139" t="s">
        <v>710</v>
      </c>
      <c r="E1302" s="139" t="s">
        <v>711</v>
      </c>
      <c r="F1302" s="139">
        <v>2009</v>
      </c>
      <c r="G1302" s="139" t="s">
        <v>688</v>
      </c>
      <c r="H1302" s="139">
        <v>1.8560305572056</v>
      </c>
      <c r="I1302" s="139">
        <v>1.8560305572056</v>
      </c>
      <c r="J1302" s="33" t="s">
        <v>637</v>
      </c>
      <c r="K1302" s="33" t="s">
        <v>638</v>
      </c>
    </row>
    <row r="1303" spans="1:11" ht="15.75" customHeight="1">
      <c r="A1303" s="139" t="s">
        <v>220</v>
      </c>
      <c r="B1303" s="139" t="s">
        <v>708</v>
      </c>
      <c r="C1303" s="139" t="s">
        <v>709</v>
      </c>
      <c r="D1303" s="139" t="s">
        <v>710</v>
      </c>
      <c r="E1303" s="139" t="s">
        <v>711</v>
      </c>
      <c r="F1303" s="139">
        <v>2010</v>
      </c>
      <c r="G1303" s="139" t="s">
        <v>688</v>
      </c>
      <c r="H1303" s="139">
        <v>1.8548873239999999</v>
      </c>
      <c r="I1303" s="139">
        <v>1.8548873239999999</v>
      </c>
      <c r="J1303" s="33" t="s">
        <v>637</v>
      </c>
      <c r="K1303" s="33" t="s">
        <v>638</v>
      </c>
    </row>
    <row r="1304" spans="1:11" ht="15.75" customHeight="1">
      <c r="A1304" s="139" t="s">
        <v>220</v>
      </c>
      <c r="B1304" s="139" t="s">
        <v>708</v>
      </c>
      <c r="C1304" s="139" t="s">
        <v>709</v>
      </c>
      <c r="D1304" s="139" t="s">
        <v>710</v>
      </c>
      <c r="E1304" s="139" t="s">
        <v>711</v>
      </c>
      <c r="F1304" s="139">
        <v>2011</v>
      </c>
      <c r="G1304" s="139" t="s">
        <v>688</v>
      </c>
      <c r="H1304" s="139">
        <v>3.4605621961460402</v>
      </c>
      <c r="I1304" s="139">
        <v>3.4605621961460402</v>
      </c>
      <c r="J1304" s="33" t="s">
        <v>637</v>
      </c>
      <c r="K1304" s="33" t="s">
        <v>638</v>
      </c>
    </row>
    <row r="1305" spans="1:11" ht="15.75" customHeight="1">
      <c r="A1305" s="139" t="s">
        <v>220</v>
      </c>
      <c r="B1305" s="139" t="s">
        <v>708</v>
      </c>
      <c r="C1305" s="139" t="s">
        <v>709</v>
      </c>
      <c r="D1305" s="139" t="s">
        <v>710</v>
      </c>
      <c r="E1305" s="139" t="s">
        <v>711</v>
      </c>
      <c r="F1305" s="139">
        <v>2012</v>
      </c>
      <c r="G1305" s="139" t="s">
        <v>688</v>
      </c>
      <c r="H1305" s="139">
        <v>2.9378408409999999</v>
      </c>
      <c r="I1305" s="139">
        <v>2.9378408409999999</v>
      </c>
      <c r="J1305" s="33" t="s">
        <v>637</v>
      </c>
      <c r="K1305" s="33" t="s">
        <v>638</v>
      </c>
    </row>
    <row r="1306" spans="1:11" ht="15.75" customHeight="1">
      <c r="A1306" s="139" t="s">
        <v>220</v>
      </c>
      <c r="B1306" s="139" t="s">
        <v>708</v>
      </c>
      <c r="C1306" s="139" t="s">
        <v>709</v>
      </c>
      <c r="D1306" s="139" t="s">
        <v>710</v>
      </c>
      <c r="E1306" s="139" t="s">
        <v>711</v>
      </c>
      <c r="F1306" s="139">
        <v>2013</v>
      </c>
      <c r="G1306" s="139" t="s">
        <v>688</v>
      </c>
      <c r="H1306" s="139">
        <v>2.9646604700000001</v>
      </c>
      <c r="I1306" s="139">
        <v>2.9646604700000001</v>
      </c>
      <c r="J1306" s="33" t="s">
        <v>637</v>
      </c>
      <c r="K1306" s="33" t="s">
        <v>638</v>
      </c>
    </row>
    <row r="1307" spans="1:11" ht="15.75" customHeight="1">
      <c r="A1307" s="139" t="s">
        <v>220</v>
      </c>
      <c r="B1307" s="139" t="s">
        <v>708</v>
      </c>
      <c r="C1307" s="139" t="s">
        <v>709</v>
      </c>
      <c r="D1307" s="139" t="s">
        <v>710</v>
      </c>
      <c r="E1307" s="139" t="s">
        <v>711</v>
      </c>
      <c r="F1307" s="139">
        <v>2014</v>
      </c>
      <c r="G1307" s="139" t="s">
        <v>688</v>
      </c>
      <c r="H1307" s="139">
        <v>2.5230658429999999</v>
      </c>
      <c r="I1307" s="139">
        <v>2.5230658429999999</v>
      </c>
      <c r="J1307" s="33" t="s">
        <v>637</v>
      </c>
      <c r="K1307" s="33" t="s">
        <v>638</v>
      </c>
    </row>
    <row r="1308" spans="1:11" ht="15.75" customHeight="1">
      <c r="A1308" s="139" t="s">
        <v>220</v>
      </c>
      <c r="B1308" s="139" t="s">
        <v>708</v>
      </c>
      <c r="C1308" s="139" t="s">
        <v>709</v>
      </c>
      <c r="D1308" s="139" t="s">
        <v>710</v>
      </c>
      <c r="E1308" s="139" t="s">
        <v>711</v>
      </c>
      <c r="F1308" s="139">
        <v>2015</v>
      </c>
      <c r="G1308" s="139" t="s">
        <v>688</v>
      </c>
      <c r="H1308" s="139">
        <v>1.9974612430000001</v>
      </c>
      <c r="I1308" s="139">
        <v>1.9974612430000001</v>
      </c>
      <c r="J1308" s="33" t="s">
        <v>637</v>
      </c>
      <c r="K1308" s="33" t="s">
        <v>638</v>
      </c>
    </row>
    <row r="1309" spans="1:11" ht="15.75" customHeight="1">
      <c r="A1309" s="139" t="s">
        <v>220</v>
      </c>
      <c r="B1309" s="139" t="s">
        <v>708</v>
      </c>
      <c r="C1309" s="139" t="s">
        <v>709</v>
      </c>
      <c r="D1309" s="139" t="s">
        <v>710</v>
      </c>
      <c r="E1309" s="139" t="s">
        <v>711</v>
      </c>
      <c r="F1309" s="139">
        <v>2016</v>
      </c>
      <c r="G1309" s="139" t="s">
        <v>688</v>
      </c>
      <c r="H1309" s="139">
        <v>1.355143889</v>
      </c>
      <c r="I1309" s="139">
        <v>1.355143889</v>
      </c>
      <c r="J1309" s="33" t="s">
        <v>637</v>
      </c>
      <c r="K1309" s="33" t="s">
        <v>638</v>
      </c>
    </row>
    <row r="1310" spans="1:11" ht="15.75" customHeight="1">
      <c r="A1310" s="139" t="s">
        <v>220</v>
      </c>
      <c r="B1310" s="139" t="s">
        <v>708</v>
      </c>
      <c r="C1310" s="139" t="s">
        <v>709</v>
      </c>
      <c r="D1310" s="139" t="s">
        <v>710</v>
      </c>
      <c r="E1310" s="139" t="s">
        <v>711</v>
      </c>
      <c r="F1310" s="139">
        <v>2017</v>
      </c>
      <c r="G1310" s="139" t="s">
        <v>688</v>
      </c>
      <c r="H1310" s="139">
        <v>1.4186885955281601</v>
      </c>
      <c r="I1310" s="139">
        <v>1.4186885955281601</v>
      </c>
      <c r="J1310" s="33" t="s">
        <v>637</v>
      </c>
      <c r="K1310" s="33" t="s">
        <v>638</v>
      </c>
    </row>
    <row r="1311" spans="1:11" ht="15.75" customHeight="1">
      <c r="A1311" s="139" t="s">
        <v>220</v>
      </c>
      <c r="B1311" s="139" t="s">
        <v>708</v>
      </c>
      <c r="C1311" s="139" t="s">
        <v>709</v>
      </c>
      <c r="D1311" s="139" t="s">
        <v>710</v>
      </c>
      <c r="E1311" s="139" t="s">
        <v>711</v>
      </c>
      <c r="F1311" s="139">
        <v>2018</v>
      </c>
      <c r="G1311" s="139" t="s">
        <v>688</v>
      </c>
      <c r="H1311" s="139">
        <v>1.4822333020563201</v>
      </c>
      <c r="I1311" s="139">
        <v>1.4822333020563201</v>
      </c>
      <c r="J1311" s="33" t="s">
        <v>637</v>
      </c>
      <c r="K1311" s="33" t="s">
        <v>638</v>
      </c>
    </row>
    <row r="1312" spans="1:11" ht="15.75" customHeight="1">
      <c r="A1312" s="139" t="s">
        <v>220</v>
      </c>
      <c r="B1312" s="139" t="s">
        <v>708</v>
      </c>
      <c r="C1312" s="139" t="s">
        <v>709</v>
      </c>
      <c r="D1312" s="139" t="s">
        <v>710</v>
      </c>
      <c r="E1312" s="139" t="s">
        <v>711</v>
      </c>
      <c r="F1312" s="139">
        <v>2019</v>
      </c>
      <c r="G1312" s="139" t="s">
        <v>688</v>
      </c>
      <c r="H1312" s="139">
        <v>1.5457780085844699</v>
      </c>
      <c r="I1312" s="139">
        <v>1.5457780085844699</v>
      </c>
      <c r="J1312" s="33" t="s">
        <v>637</v>
      </c>
      <c r="K1312" s="33" t="s">
        <v>638</v>
      </c>
    </row>
    <row r="1313" spans="1:11" ht="15.75" customHeight="1">
      <c r="A1313" s="139" t="s">
        <v>220</v>
      </c>
      <c r="B1313" s="139" t="s">
        <v>708</v>
      </c>
      <c r="C1313" s="139" t="s">
        <v>709</v>
      </c>
      <c r="D1313" s="139" t="s">
        <v>710</v>
      </c>
      <c r="E1313" s="139" t="s">
        <v>711</v>
      </c>
      <c r="F1313" s="139">
        <v>2020</v>
      </c>
      <c r="G1313" s="139" t="s">
        <v>688</v>
      </c>
      <c r="H1313" s="139">
        <v>1.6093227151126299</v>
      </c>
      <c r="I1313" s="139">
        <v>1.6093227151126299</v>
      </c>
      <c r="J1313" s="33" t="s">
        <v>637</v>
      </c>
      <c r="K1313" s="33" t="s">
        <v>638</v>
      </c>
    </row>
    <row r="1314" spans="1:11" ht="15.75" customHeight="1">
      <c r="A1314" s="139" t="s">
        <v>220</v>
      </c>
      <c r="B1314" s="139" t="s">
        <v>708</v>
      </c>
      <c r="C1314" s="139" t="s">
        <v>709</v>
      </c>
      <c r="D1314" s="139" t="s">
        <v>710</v>
      </c>
      <c r="E1314" s="139" t="s">
        <v>711</v>
      </c>
      <c r="F1314" s="139">
        <v>2021</v>
      </c>
      <c r="G1314" s="139" t="s">
        <v>688</v>
      </c>
      <c r="H1314" s="139">
        <v>1.6566498095803299</v>
      </c>
      <c r="I1314" s="139">
        <v>1.6566498095803299</v>
      </c>
      <c r="J1314" s="33" t="s">
        <v>637</v>
      </c>
      <c r="K1314" s="33" t="s">
        <v>638</v>
      </c>
    </row>
    <row r="1315" spans="1:11" ht="15.75" customHeight="1">
      <c r="A1315" s="139" t="s">
        <v>220</v>
      </c>
      <c r="B1315" s="139" t="s">
        <v>708</v>
      </c>
      <c r="C1315" s="139" t="s">
        <v>709</v>
      </c>
      <c r="D1315" s="139" t="s">
        <v>710</v>
      </c>
      <c r="E1315" s="139" t="s">
        <v>711</v>
      </c>
      <c r="F1315" s="139">
        <v>2022</v>
      </c>
      <c r="G1315" s="139" t="s">
        <v>688</v>
      </c>
      <c r="H1315" s="139">
        <v>1.7039769040480299</v>
      </c>
      <c r="I1315" s="139">
        <v>1.7039769040480299</v>
      </c>
      <c r="J1315" s="33" t="s">
        <v>637</v>
      </c>
      <c r="K1315" s="33" t="s">
        <v>638</v>
      </c>
    </row>
    <row r="1316" spans="1:11" ht="15.75" customHeight="1">
      <c r="A1316" s="139" t="s">
        <v>220</v>
      </c>
      <c r="B1316" s="139" t="s">
        <v>708</v>
      </c>
      <c r="C1316" s="139" t="s">
        <v>709</v>
      </c>
      <c r="D1316" s="139" t="s">
        <v>710</v>
      </c>
      <c r="E1316" s="139" t="s">
        <v>711</v>
      </c>
      <c r="F1316" s="139">
        <v>2023</v>
      </c>
      <c r="G1316" s="139" t="s">
        <v>688</v>
      </c>
      <c r="H1316" s="139">
        <v>1.7513039985157399</v>
      </c>
      <c r="I1316" s="139">
        <v>1.7513039985157399</v>
      </c>
      <c r="J1316" s="33" t="s">
        <v>637</v>
      </c>
      <c r="K1316" s="33" t="s">
        <v>638</v>
      </c>
    </row>
    <row r="1317" spans="1:11" ht="15.75" customHeight="1">
      <c r="A1317" s="139" t="s">
        <v>220</v>
      </c>
      <c r="B1317" s="139" t="s">
        <v>708</v>
      </c>
      <c r="C1317" s="139" t="s">
        <v>709</v>
      </c>
      <c r="D1317" s="139" t="s">
        <v>710</v>
      </c>
      <c r="E1317" s="139" t="s">
        <v>711</v>
      </c>
      <c r="F1317" s="139">
        <v>2024</v>
      </c>
      <c r="G1317" s="139" t="s">
        <v>688</v>
      </c>
      <c r="H1317" s="139">
        <v>1.7986310929834399</v>
      </c>
      <c r="I1317" s="139">
        <v>1.7986310929834399</v>
      </c>
      <c r="J1317" s="33" t="s">
        <v>637</v>
      </c>
      <c r="K1317" s="33" t="s">
        <v>638</v>
      </c>
    </row>
    <row r="1318" spans="1:11" ht="15.75" customHeight="1">
      <c r="A1318" s="139" t="s">
        <v>220</v>
      </c>
      <c r="B1318" s="139" t="s">
        <v>708</v>
      </c>
      <c r="C1318" s="139" t="s">
        <v>709</v>
      </c>
      <c r="D1318" s="139" t="s">
        <v>710</v>
      </c>
      <c r="E1318" s="139" t="s">
        <v>711</v>
      </c>
      <c r="F1318" s="139">
        <v>2025</v>
      </c>
      <c r="G1318" s="139" t="s">
        <v>688</v>
      </c>
      <c r="H1318" s="139">
        <v>1.8459581874511399</v>
      </c>
      <c r="I1318" s="139">
        <v>1.8459581874511399</v>
      </c>
      <c r="J1318" s="33" t="s">
        <v>637</v>
      </c>
      <c r="K1318" s="33" t="s">
        <v>638</v>
      </c>
    </row>
    <row r="1319" spans="1:11" ht="15.75" customHeight="1">
      <c r="A1319" s="139" t="s">
        <v>220</v>
      </c>
      <c r="B1319" s="139" t="s">
        <v>708</v>
      </c>
      <c r="C1319" s="139" t="s">
        <v>709</v>
      </c>
      <c r="D1319" s="139" t="s">
        <v>710</v>
      </c>
      <c r="E1319" s="139" t="s">
        <v>711</v>
      </c>
      <c r="F1319" s="139">
        <v>2026</v>
      </c>
      <c r="G1319" s="139" t="s">
        <v>688</v>
      </c>
      <c r="H1319" s="139">
        <v>1.8979818890054001</v>
      </c>
      <c r="I1319" s="139">
        <v>1.8979818890054001</v>
      </c>
      <c r="J1319" s="33" t="s">
        <v>637</v>
      </c>
      <c r="K1319" s="33" t="s">
        <v>638</v>
      </c>
    </row>
    <row r="1320" spans="1:11" ht="15.75" customHeight="1">
      <c r="A1320" s="139" t="s">
        <v>220</v>
      </c>
      <c r="B1320" s="139" t="s">
        <v>708</v>
      </c>
      <c r="C1320" s="139" t="s">
        <v>709</v>
      </c>
      <c r="D1320" s="139" t="s">
        <v>710</v>
      </c>
      <c r="E1320" s="139" t="s">
        <v>711</v>
      </c>
      <c r="F1320" s="139">
        <v>2027</v>
      </c>
      <c r="G1320" s="139" t="s">
        <v>688</v>
      </c>
      <c r="H1320" s="139">
        <v>1.9500055905596601</v>
      </c>
      <c r="I1320" s="139">
        <v>1.9500055905596601</v>
      </c>
      <c r="J1320" s="33" t="s">
        <v>637</v>
      </c>
      <c r="K1320" s="33" t="s">
        <v>638</v>
      </c>
    </row>
    <row r="1321" spans="1:11" ht="15.75" customHeight="1">
      <c r="A1321" s="139" t="s">
        <v>220</v>
      </c>
      <c r="B1321" s="139" t="s">
        <v>708</v>
      </c>
      <c r="C1321" s="139" t="s">
        <v>709</v>
      </c>
      <c r="D1321" s="139" t="s">
        <v>710</v>
      </c>
      <c r="E1321" s="139" t="s">
        <v>711</v>
      </c>
      <c r="F1321" s="139">
        <v>2028</v>
      </c>
      <c r="G1321" s="139" t="s">
        <v>688</v>
      </c>
      <c r="H1321" s="139">
        <v>2.00202929211392</v>
      </c>
      <c r="I1321" s="139">
        <v>2.00202929211392</v>
      </c>
      <c r="J1321" s="33" t="s">
        <v>637</v>
      </c>
      <c r="K1321" s="33" t="s">
        <v>638</v>
      </c>
    </row>
    <row r="1322" spans="1:11" ht="15.75" customHeight="1">
      <c r="A1322" s="139" t="s">
        <v>220</v>
      </c>
      <c r="B1322" s="139" t="s">
        <v>708</v>
      </c>
      <c r="C1322" s="139" t="s">
        <v>709</v>
      </c>
      <c r="D1322" s="139" t="s">
        <v>710</v>
      </c>
      <c r="E1322" s="139" t="s">
        <v>711</v>
      </c>
      <c r="F1322" s="139">
        <v>2029</v>
      </c>
      <c r="G1322" s="139" t="s">
        <v>688</v>
      </c>
      <c r="H1322" s="139">
        <v>2.0540529936681899</v>
      </c>
      <c r="I1322" s="139">
        <v>2.0540529936681899</v>
      </c>
      <c r="J1322" s="33" t="s">
        <v>637</v>
      </c>
      <c r="K1322" s="33" t="s">
        <v>638</v>
      </c>
    </row>
    <row r="1323" spans="1:11" ht="15.75" customHeight="1">
      <c r="A1323" s="139" t="s">
        <v>220</v>
      </c>
      <c r="B1323" s="139" t="s">
        <v>708</v>
      </c>
      <c r="C1323" s="139" t="s">
        <v>709</v>
      </c>
      <c r="D1323" s="139" t="s">
        <v>710</v>
      </c>
      <c r="E1323" s="139" t="s">
        <v>711</v>
      </c>
      <c r="F1323" s="139">
        <v>2030</v>
      </c>
      <c r="G1323" s="139" t="s">
        <v>688</v>
      </c>
      <c r="H1323" s="139">
        <v>2.1060766952224501</v>
      </c>
      <c r="I1323" s="139">
        <v>2.1060766952224501</v>
      </c>
      <c r="J1323" s="33" t="s">
        <v>637</v>
      </c>
      <c r="K1323" s="33" t="s">
        <v>638</v>
      </c>
    </row>
    <row r="1324" spans="1:11" ht="15.75" customHeight="1">
      <c r="A1324" s="139" t="s">
        <v>220</v>
      </c>
      <c r="B1324" s="139" t="s">
        <v>708</v>
      </c>
      <c r="C1324" s="139" t="s">
        <v>709</v>
      </c>
      <c r="D1324" s="139" t="s">
        <v>710</v>
      </c>
      <c r="E1324" s="139" t="s">
        <v>711</v>
      </c>
      <c r="F1324" s="139">
        <v>2031</v>
      </c>
      <c r="G1324" s="139" t="s">
        <v>688</v>
      </c>
      <c r="H1324" s="139">
        <v>2.12914208538123</v>
      </c>
      <c r="I1324" s="139">
        <v>2.12914208538123</v>
      </c>
      <c r="J1324" s="33" t="s">
        <v>637</v>
      </c>
      <c r="K1324" s="33" t="s">
        <v>638</v>
      </c>
    </row>
    <row r="1325" spans="1:11" ht="15.75" customHeight="1">
      <c r="A1325" s="139" t="s">
        <v>220</v>
      </c>
      <c r="B1325" s="139" t="s">
        <v>708</v>
      </c>
      <c r="C1325" s="139" t="s">
        <v>709</v>
      </c>
      <c r="D1325" s="139" t="s">
        <v>710</v>
      </c>
      <c r="E1325" s="139" t="s">
        <v>711</v>
      </c>
      <c r="F1325" s="139">
        <v>2032</v>
      </c>
      <c r="G1325" s="139" t="s">
        <v>688</v>
      </c>
      <c r="H1325" s="139">
        <v>2.15220747554002</v>
      </c>
      <c r="I1325" s="139">
        <v>2.15220747554002</v>
      </c>
      <c r="J1325" s="33" t="s">
        <v>637</v>
      </c>
      <c r="K1325" s="33" t="s">
        <v>638</v>
      </c>
    </row>
    <row r="1326" spans="1:11" ht="15.75" customHeight="1">
      <c r="A1326" s="139" t="s">
        <v>220</v>
      </c>
      <c r="B1326" s="139" t="s">
        <v>708</v>
      </c>
      <c r="C1326" s="139" t="s">
        <v>709</v>
      </c>
      <c r="D1326" s="139" t="s">
        <v>710</v>
      </c>
      <c r="E1326" s="139" t="s">
        <v>711</v>
      </c>
      <c r="F1326" s="139">
        <v>2033</v>
      </c>
      <c r="G1326" s="139" t="s">
        <v>688</v>
      </c>
      <c r="H1326" s="139">
        <v>2.1752728656987999</v>
      </c>
      <c r="I1326" s="139">
        <v>2.1752728656987999</v>
      </c>
      <c r="J1326" s="33" t="s">
        <v>637</v>
      </c>
      <c r="K1326" s="33" t="s">
        <v>638</v>
      </c>
    </row>
    <row r="1327" spans="1:11" ht="15.75" customHeight="1">
      <c r="A1327" s="139" t="s">
        <v>220</v>
      </c>
      <c r="B1327" s="139" t="s">
        <v>708</v>
      </c>
      <c r="C1327" s="139" t="s">
        <v>709</v>
      </c>
      <c r="D1327" s="139" t="s">
        <v>710</v>
      </c>
      <c r="E1327" s="139" t="s">
        <v>711</v>
      </c>
      <c r="F1327" s="139">
        <v>2034</v>
      </c>
      <c r="G1327" s="139" t="s">
        <v>688</v>
      </c>
      <c r="H1327" s="139">
        <v>2.1983382558575801</v>
      </c>
      <c r="I1327" s="139">
        <v>2.1983382558575801</v>
      </c>
      <c r="J1327" s="33" t="s">
        <v>637</v>
      </c>
      <c r="K1327" s="33" t="s">
        <v>638</v>
      </c>
    </row>
    <row r="1328" spans="1:11" ht="15.75" customHeight="1">
      <c r="A1328" s="139" t="s">
        <v>220</v>
      </c>
      <c r="B1328" s="139" t="s">
        <v>708</v>
      </c>
      <c r="C1328" s="139" t="s">
        <v>709</v>
      </c>
      <c r="D1328" s="139" t="s">
        <v>710</v>
      </c>
      <c r="E1328" s="139" t="s">
        <v>711</v>
      </c>
      <c r="F1328" s="139">
        <v>2035</v>
      </c>
      <c r="G1328" s="139" t="s">
        <v>688</v>
      </c>
      <c r="H1328" s="139">
        <v>2.2214036460163702</v>
      </c>
      <c r="I1328" s="139">
        <v>2.2214036460163702</v>
      </c>
      <c r="J1328" s="33" t="s">
        <v>637</v>
      </c>
      <c r="K1328" s="33" t="s">
        <v>638</v>
      </c>
    </row>
    <row r="1329" spans="1:11" ht="15.75" customHeight="1">
      <c r="A1329" s="139" t="s">
        <v>220</v>
      </c>
      <c r="B1329" s="139" t="s">
        <v>708</v>
      </c>
      <c r="C1329" s="139" t="s">
        <v>709</v>
      </c>
      <c r="D1329" s="139" t="s">
        <v>710</v>
      </c>
      <c r="E1329" s="139" t="s">
        <v>711</v>
      </c>
      <c r="F1329" s="139">
        <v>2036</v>
      </c>
      <c r="G1329" s="139" t="s">
        <v>688</v>
      </c>
      <c r="H1329" s="139">
        <v>2.2538371306193299</v>
      </c>
      <c r="I1329" s="139">
        <v>2.2538371306193299</v>
      </c>
      <c r="J1329" s="33" t="s">
        <v>637</v>
      </c>
      <c r="K1329" s="33" t="s">
        <v>638</v>
      </c>
    </row>
    <row r="1330" spans="1:11" ht="15.75" customHeight="1">
      <c r="A1330" s="139" t="s">
        <v>220</v>
      </c>
      <c r="B1330" s="139" t="s">
        <v>708</v>
      </c>
      <c r="C1330" s="139" t="s">
        <v>709</v>
      </c>
      <c r="D1330" s="139" t="s">
        <v>710</v>
      </c>
      <c r="E1330" s="139" t="s">
        <v>711</v>
      </c>
      <c r="F1330" s="139">
        <v>2037</v>
      </c>
      <c r="G1330" s="139" t="s">
        <v>688</v>
      </c>
      <c r="H1330" s="139">
        <v>2.2862706152222998</v>
      </c>
      <c r="I1330" s="139">
        <v>2.2862706152222998</v>
      </c>
      <c r="J1330" s="33" t="s">
        <v>637</v>
      </c>
      <c r="K1330" s="33" t="s">
        <v>638</v>
      </c>
    </row>
    <row r="1331" spans="1:11" ht="15.75" customHeight="1">
      <c r="A1331" s="139" t="s">
        <v>220</v>
      </c>
      <c r="B1331" s="139" t="s">
        <v>708</v>
      </c>
      <c r="C1331" s="139" t="s">
        <v>709</v>
      </c>
      <c r="D1331" s="139" t="s">
        <v>710</v>
      </c>
      <c r="E1331" s="139" t="s">
        <v>711</v>
      </c>
      <c r="F1331" s="139">
        <v>2038</v>
      </c>
      <c r="G1331" s="139" t="s">
        <v>688</v>
      </c>
      <c r="H1331" s="139">
        <v>2.3187040998252599</v>
      </c>
      <c r="I1331" s="139">
        <v>2.3187040998252599</v>
      </c>
      <c r="J1331" s="33" t="s">
        <v>637</v>
      </c>
      <c r="K1331" s="33" t="s">
        <v>638</v>
      </c>
    </row>
    <row r="1332" spans="1:11" ht="15.75" customHeight="1">
      <c r="A1332" s="139" t="s">
        <v>220</v>
      </c>
      <c r="B1332" s="139" t="s">
        <v>708</v>
      </c>
      <c r="C1332" s="139" t="s">
        <v>709</v>
      </c>
      <c r="D1332" s="139" t="s">
        <v>710</v>
      </c>
      <c r="E1332" s="139" t="s">
        <v>711</v>
      </c>
      <c r="F1332" s="139">
        <v>2039</v>
      </c>
      <c r="G1332" s="139" t="s">
        <v>688</v>
      </c>
      <c r="H1332" s="139">
        <v>2.3511375844282298</v>
      </c>
      <c r="I1332" s="139">
        <v>2.3511375844282298</v>
      </c>
      <c r="J1332" s="33" t="s">
        <v>637</v>
      </c>
      <c r="K1332" s="33" t="s">
        <v>638</v>
      </c>
    </row>
    <row r="1333" spans="1:11" ht="15.75" customHeight="1">
      <c r="A1333" s="139" t="s">
        <v>220</v>
      </c>
      <c r="B1333" s="139" t="s">
        <v>708</v>
      </c>
      <c r="C1333" s="139" t="s">
        <v>709</v>
      </c>
      <c r="D1333" s="139" t="s">
        <v>710</v>
      </c>
      <c r="E1333" s="139" t="s">
        <v>711</v>
      </c>
      <c r="F1333" s="139">
        <v>2040</v>
      </c>
      <c r="G1333" s="139" t="s">
        <v>688</v>
      </c>
      <c r="H1333" s="139">
        <v>2.38357106903119</v>
      </c>
      <c r="I1333" s="139">
        <v>2.38357106903119</v>
      </c>
      <c r="J1333" s="33" t="s">
        <v>637</v>
      </c>
      <c r="K1333" s="33" t="s">
        <v>638</v>
      </c>
    </row>
    <row r="1334" spans="1:11" ht="15.75" customHeight="1">
      <c r="A1334" s="139" t="s">
        <v>220</v>
      </c>
      <c r="B1334" s="139" t="s">
        <v>708</v>
      </c>
      <c r="C1334" s="139" t="s">
        <v>709</v>
      </c>
      <c r="D1334" s="139" t="s">
        <v>710</v>
      </c>
      <c r="E1334" s="139" t="s">
        <v>711</v>
      </c>
      <c r="F1334" s="139">
        <v>2041</v>
      </c>
      <c r="G1334" s="139" t="s">
        <v>688</v>
      </c>
      <c r="H1334" s="139">
        <v>2.4267158303313798</v>
      </c>
      <c r="I1334" s="139">
        <v>2.4267158303313798</v>
      </c>
      <c r="J1334" s="33" t="s">
        <v>637</v>
      </c>
      <c r="K1334" s="33" t="s">
        <v>638</v>
      </c>
    </row>
    <row r="1335" spans="1:11" ht="15.75" customHeight="1">
      <c r="A1335" s="139" t="s">
        <v>220</v>
      </c>
      <c r="B1335" s="139" t="s">
        <v>708</v>
      </c>
      <c r="C1335" s="139" t="s">
        <v>709</v>
      </c>
      <c r="D1335" s="139" t="s">
        <v>710</v>
      </c>
      <c r="E1335" s="139" t="s">
        <v>711</v>
      </c>
      <c r="F1335" s="139">
        <v>2042</v>
      </c>
      <c r="G1335" s="139" t="s">
        <v>688</v>
      </c>
      <c r="H1335" s="139">
        <v>2.4698605916315599</v>
      </c>
      <c r="I1335" s="139">
        <v>2.4698605916315599</v>
      </c>
      <c r="J1335" s="33" t="s">
        <v>637</v>
      </c>
      <c r="K1335" s="33" t="s">
        <v>638</v>
      </c>
    </row>
    <row r="1336" spans="1:11" ht="15.75" customHeight="1">
      <c r="A1336" s="139" t="s">
        <v>220</v>
      </c>
      <c r="B1336" s="139" t="s">
        <v>708</v>
      </c>
      <c r="C1336" s="139" t="s">
        <v>709</v>
      </c>
      <c r="D1336" s="139" t="s">
        <v>710</v>
      </c>
      <c r="E1336" s="139" t="s">
        <v>711</v>
      </c>
      <c r="F1336" s="139">
        <v>2043</v>
      </c>
      <c r="G1336" s="139" t="s">
        <v>688</v>
      </c>
      <c r="H1336" s="139">
        <v>2.51300535293174</v>
      </c>
      <c r="I1336" s="139">
        <v>2.51300535293174</v>
      </c>
      <c r="J1336" s="33" t="s">
        <v>637</v>
      </c>
      <c r="K1336" s="33" t="s">
        <v>638</v>
      </c>
    </row>
    <row r="1337" spans="1:11" ht="15.75" customHeight="1">
      <c r="A1337" s="139" t="s">
        <v>220</v>
      </c>
      <c r="B1337" s="139" t="s">
        <v>708</v>
      </c>
      <c r="C1337" s="139" t="s">
        <v>709</v>
      </c>
      <c r="D1337" s="139" t="s">
        <v>710</v>
      </c>
      <c r="E1337" s="139" t="s">
        <v>711</v>
      </c>
      <c r="F1337" s="139">
        <v>2044</v>
      </c>
      <c r="G1337" s="139" t="s">
        <v>688</v>
      </c>
      <c r="H1337" s="139">
        <v>2.5561501142319201</v>
      </c>
      <c r="I1337" s="139">
        <v>2.5561501142319201</v>
      </c>
      <c r="J1337" s="33" t="s">
        <v>637</v>
      </c>
      <c r="K1337" s="33" t="s">
        <v>638</v>
      </c>
    </row>
    <row r="1338" spans="1:11" ht="15.75" customHeight="1">
      <c r="A1338" s="139" t="s">
        <v>220</v>
      </c>
      <c r="B1338" s="139" t="s">
        <v>708</v>
      </c>
      <c r="C1338" s="139" t="s">
        <v>709</v>
      </c>
      <c r="D1338" s="139" t="s">
        <v>710</v>
      </c>
      <c r="E1338" s="139" t="s">
        <v>711</v>
      </c>
      <c r="F1338" s="139">
        <v>2045</v>
      </c>
      <c r="G1338" s="139" t="s">
        <v>688</v>
      </c>
      <c r="H1338" s="139">
        <v>2.5992948755321001</v>
      </c>
      <c r="I1338" s="139">
        <v>2.5992948755321001</v>
      </c>
      <c r="J1338" s="33" t="s">
        <v>637</v>
      </c>
      <c r="K1338" s="33" t="s">
        <v>638</v>
      </c>
    </row>
    <row r="1339" spans="1:11" ht="15.75" customHeight="1">
      <c r="A1339" s="139" t="s">
        <v>220</v>
      </c>
      <c r="B1339" s="139" t="s">
        <v>708</v>
      </c>
      <c r="C1339" s="139" t="s">
        <v>709</v>
      </c>
      <c r="D1339" s="139" t="s">
        <v>710</v>
      </c>
      <c r="E1339" s="139" t="s">
        <v>711</v>
      </c>
      <c r="F1339" s="139">
        <v>2046</v>
      </c>
      <c r="G1339" s="139" t="s">
        <v>688</v>
      </c>
      <c r="H1339" s="139">
        <v>2.6547109476172999</v>
      </c>
      <c r="I1339" s="139">
        <v>2.6547109476172999</v>
      </c>
      <c r="J1339" s="33" t="s">
        <v>637</v>
      </c>
      <c r="K1339" s="33" t="s">
        <v>638</v>
      </c>
    </row>
    <row r="1340" spans="1:11" ht="15.75" customHeight="1">
      <c r="A1340" s="139" t="s">
        <v>220</v>
      </c>
      <c r="B1340" s="139" t="s">
        <v>708</v>
      </c>
      <c r="C1340" s="139" t="s">
        <v>709</v>
      </c>
      <c r="D1340" s="139" t="s">
        <v>710</v>
      </c>
      <c r="E1340" s="139" t="s">
        <v>711</v>
      </c>
      <c r="F1340" s="139">
        <v>2047</v>
      </c>
      <c r="G1340" s="139" t="s">
        <v>688</v>
      </c>
      <c r="H1340" s="139">
        <v>2.7101270197024898</v>
      </c>
      <c r="I1340" s="139">
        <v>2.7101270197024898</v>
      </c>
      <c r="J1340" s="33" t="s">
        <v>637</v>
      </c>
      <c r="K1340" s="33" t="s">
        <v>638</v>
      </c>
    </row>
    <row r="1341" spans="1:11" ht="15.75" customHeight="1">
      <c r="A1341" s="139" t="s">
        <v>220</v>
      </c>
      <c r="B1341" s="139" t="s">
        <v>708</v>
      </c>
      <c r="C1341" s="139" t="s">
        <v>709</v>
      </c>
      <c r="D1341" s="139" t="s">
        <v>710</v>
      </c>
      <c r="E1341" s="139" t="s">
        <v>711</v>
      </c>
      <c r="F1341" s="139">
        <v>2048</v>
      </c>
      <c r="G1341" s="139" t="s">
        <v>688</v>
      </c>
      <c r="H1341" s="139">
        <v>2.7655430917876802</v>
      </c>
      <c r="I1341" s="139">
        <v>2.7655430917876802</v>
      </c>
      <c r="J1341" s="33" t="s">
        <v>637</v>
      </c>
      <c r="K1341" s="33" t="s">
        <v>638</v>
      </c>
    </row>
    <row r="1342" spans="1:11" ht="15.75" customHeight="1">
      <c r="A1342" s="139" t="s">
        <v>220</v>
      </c>
      <c r="B1342" s="139" t="s">
        <v>708</v>
      </c>
      <c r="C1342" s="139" t="s">
        <v>709</v>
      </c>
      <c r="D1342" s="139" t="s">
        <v>710</v>
      </c>
      <c r="E1342" s="139" t="s">
        <v>711</v>
      </c>
      <c r="F1342" s="139">
        <v>2049</v>
      </c>
      <c r="G1342" s="139" t="s">
        <v>688</v>
      </c>
      <c r="H1342" s="139">
        <v>2.8209591638728702</v>
      </c>
      <c r="I1342" s="139">
        <v>2.8209591638728702</v>
      </c>
      <c r="J1342" s="33" t="s">
        <v>637</v>
      </c>
      <c r="K1342" s="33" t="s">
        <v>638</v>
      </c>
    </row>
    <row r="1343" spans="1:11" ht="15.75" customHeight="1">
      <c r="A1343" s="139" t="s">
        <v>220</v>
      </c>
      <c r="B1343" s="139" t="s">
        <v>708</v>
      </c>
      <c r="C1343" s="139" t="s">
        <v>709</v>
      </c>
      <c r="D1343" s="139" t="s">
        <v>710</v>
      </c>
      <c r="E1343" s="139" t="s">
        <v>711</v>
      </c>
      <c r="F1343" s="139">
        <v>2050</v>
      </c>
      <c r="G1343" s="139" t="s">
        <v>688</v>
      </c>
      <c r="H1343" s="139">
        <v>2.8763752359580601</v>
      </c>
      <c r="I1343" s="139">
        <v>2.8763752359580601</v>
      </c>
      <c r="J1343" s="33" t="s">
        <v>637</v>
      </c>
      <c r="K1343" s="33" t="s">
        <v>638</v>
      </c>
    </row>
    <row r="1344" spans="1:11" ht="15.75" customHeight="1">
      <c r="A1344" s="139" t="s">
        <v>220</v>
      </c>
      <c r="B1344" s="139" t="s">
        <v>708</v>
      </c>
      <c r="C1344" s="139" t="s">
        <v>712</v>
      </c>
      <c r="E1344" s="139" t="s">
        <v>713</v>
      </c>
      <c r="F1344" s="139">
        <v>1990</v>
      </c>
      <c r="G1344" s="139" t="s">
        <v>688</v>
      </c>
      <c r="H1344" s="139">
        <v>23.104165892612102</v>
      </c>
      <c r="I1344" s="139">
        <v>23.104165892612102</v>
      </c>
      <c r="J1344" s="33" t="s">
        <v>637</v>
      </c>
      <c r="K1344" s="33" t="s">
        <v>638</v>
      </c>
    </row>
    <row r="1345" spans="1:11" ht="15.75" customHeight="1">
      <c r="A1345" s="139" t="s">
        <v>220</v>
      </c>
      <c r="B1345" s="139" t="s">
        <v>708</v>
      </c>
      <c r="C1345" s="139" t="s">
        <v>712</v>
      </c>
      <c r="E1345" s="139" t="s">
        <v>713</v>
      </c>
      <c r="F1345" s="139">
        <v>1991</v>
      </c>
      <c r="G1345" s="139" t="s">
        <v>688</v>
      </c>
      <c r="H1345" s="139">
        <v>22.142402263280498</v>
      </c>
      <c r="I1345" s="139">
        <v>22.142402263280498</v>
      </c>
      <c r="J1345" s="33" t="s">
        <v>637</v>
      </c>
      <c r="K1345" s="33" t="s">
        <v>638</v>
      </c>
    </row>
    <row r="1346" spans="1:11" ht="15.75" customHeight="1">
      <c r="A1346" s="139" t="s">
        <v>220</v>
      </c>
      <c r="B1346" s="139" t="s">
        <v>708</v>
      </c>
      <c r="C1346" s="139" t="s">
        <v>712</v>
      </c>
      <c r="E1346" s="139" t="s">
        <v>713</v>
      </c>
      <c r="F1346" s="139">
        <v>1992</v>
      </c>
      <c r="G1346" s="139" t="s">
        <v>688</v>
      </c>
      <c r="H1346" s="139">
        <v>22.078003665431702</v>
      </c>
      <c r="I1346" s="139">
        <v>22.078003665431702</v>
      </c>
      <c r="J1346" s="33" t="s">
        <v>637</v>
      </c>
      <c r="K1346" s="33" t="s">
        <v>638</v>
      </c>
    </row>
    <row r="1347" spans="1:11" ht="15.75" customHeight="1">
      <c r="A1347" s="139" t="s">
        <v>220</v>
      </c>
      <c r="B1347" s="139" t="s">
        <v>708</v>
      </c>
      <c r="C1347" s="139" t="s">
        <v>712</v>
      </c>
      <c r="E1347" s="139" t="s">
        <v>713</v>
      </c>
      <c r="F1347" s="139">
        <v>1993</v>
      </c>
      <c r="G1347" s="139" t="s">
        <v>688</v>
      </c>
      <c r="H1347" s="139">
        <v>21.4030708363622</v>
      </c>
      <c r="I1347" s="139">
        <v>21.4030708363622</v>
      </c>
      <c r="J1347" s="33" t="s">
        <v>637</v>
      </c>
      <c r="K1347" s="33" t="s">
        <v>638</v>
      </c>
    </row>
    <row r="1348" spans="1:11" ht="15.75" customHeight="1">
      <c r="A1348" s="139" t="s">
        <v>220</v>
      </c>
      <c r="B1348" s="139" t="s">
        <v>708</v>
      </c>
      <c r="C1348" s="139" t="s">
        <v>712</v>
      </c>
      <c r="E1348" s="139" t="s">
        <v>713</v>
      </c>
      <c r="F1348" s="139">
        <v>1994</v>
      </c>
      <c r="G1348" s="139" t="s">
        <v>688</v>
      </c>
      <c r="H1348" s="139">
        <v>20.161364817160798</v>
      </c>
      <c r="I1348" s="139">
        <v>20.161364817160798</v>
      </c>
      <c r="J1348" s="33" t="s">
        <v>637</v>
      </c>
      <c r="K1348" s="33" t="s">
        <v>638</v>
      </c>
    </row>
    <row r="1349" spans="1:11" ht="15.75" customHeight="1">
      <c r="A1349" s="139" t="s">
        <v>220</v>
      </c>
      <c r="B1349" s="139" t="s">
        <v>708</v>
      </c>
      <c r="C1349" s="139" t="s">
        <v>712</v>
      </c>
      <c r="E1349" s="139" t="s">
        <v>713</v>
      </c>
      <c r="F1349" s="139">
        <v>1995</v>
      </c>
      <c r="G1349" s="139" t="s">
        <v>688</v>
      </c>
      <c r="H1349" s="139">
        <v>18.590779045690301</v>
      </c>
      <c r="I1349" s="139">
        <v>18.590779045690301</v>
      </c>
      <c r="J1349" s="33" t="s">
        <v>637</v>
      </c>
      <c r="K1349" s="33" t="s">
        <v>638</v>
      </c>
    </row>
    <row r="1350" spans="1:11" ht="15.75" customHeight="1">
      <c r="A1350" s="139" t="s">
        <v>220</v>
      </c>
      <c r="B1350" s="139" t="s">
        <v>708</v>
      </c>
      <c r="C1350" s="139" t="s">
        <v>712</v>
      </c>
      <c r="E1350" s="139" t="s">
        <v>713</v>
      </c>
      <c r="F1350" s="139">
        <v>1996</v>
      </c>
      <c r="G1350" s="139" t="s">
        <v>688</v>
      </c>
      <c r="H1350" s="139">
        <v>16.9987688930083</v>
      </c>
      <c r="I1350" s="139">
        <v>16.9987688930083</v>
      </c>
      <c r="J1350" s="33" t="s">
        <v>637</v>
      </c>
      <c r="K1350" s="33" t="s">
        <v>638</v>
      </c>
    </row>
    <row r="1351" spans="1:11" ht="15.75" customHeight="1">
      <c r="A1351" s="139" t="s">
        <v>220</v>
      </c>
      <c r="B1351" s="139" t="s">
        <v>708</v>
      </c>
      <c r="C1351" s="139" t="s">
        <v>712</v>
      </c>
      <c r="E1351" s="139" t="s">
        <v>713</v>
      </c>
      <c r="F1351" s="139">
        <v>1997</v>
      </c>
      <c r="G1351" s="139" t="s">
        <v>688</v>
      </c>
      <c r="H1351" s="139">
        <v>15.5803244280903</v>
      </c>
      <c r="I1351" s="139">
        <v>15.5803244280903</v>
      </c>
      <c r="J1351" s="33" t="s">
        <v>637</v>
      </c>
      <c r="K1351" s="33" t="s">
        <v>638</v>
      </c>
    </row>
    <row r="1352" spans="1:11" ht="15.75" customHeight="1">
      <c r="A1352" s="139" t="s">
        <v>220</v>
      </c>
      <c r="B1352" s="139" t="s">
        <v>708</v>
      </c>
      <c r="C1352" s="139" t="s">
        <v>712</v>
      </c>
      <c r="E1352" s="139" t="s">
        <v>713</v>
      </c>
      <c r="F1352" s="139">
        <v>1998</v>
      </c>
      <c r="G1352" s="139" t="s">
        <v>688</v>
      </c>
      <c r="H1352" s="139">
        <v>13.2543127244787</v>
      </c>
      <c r="I1352" s="139">
        <v>13.2543127244787</v>
      </c>
      <c r="J1352" s="33" t="s">
        <v>637</v>
      </c>
      <c r="K1352" s="33" t="s">
        <v>638</v>
      </c>
    </row>
    <row r="1353" spans="1:11" ht="15.75" customHeight="1">
      <c r="A1353" s="139" t="s">
        <v>220</v>
      </c>
      <c r="B1353" s="139" t="s">
        <v>708</v>
      </c>
      <c r="C1353" s="139" t="s">
        <v>712</v>
      </c>
      <c r="E1353" s="139" t="s">
        <v>713</v>
      </c>
      <c r="F1353" s="139">
        <v>1999</v>
      </c>
      <c r="G1353" s="139" t="s">
        <v>688</v>
      </c>
      <c r="H1353" s="139">
        <v>13.5695045827083</v>
      </c>
      <c r="I1353" s="139">
        <v>13.5695045827083</v>
      </c>
      <c r="J1353" s="33" t="s">
        <v>637</v>
      </c>
      <c r="K1353" s="33" t="s">
        <v>638</v>
      </c>
    </row>
    <row r="1354" spans="1:11" ht="15.75" customHeight="1">
      <c r="A1354" s="139" t="s">
        <v>220</v>
      </c>
      <c r="B1354" s="139" t="s">
        <v>708</v>
      </c>
      <c r="C1354" s="139" t="s">
        <v>712</v>
      </c>
      <c r="E1354" s="139" t="s">
        <v>713</v>
      </c>
      <c r="F1354" s="139">
        <v>2000</v>
      </c>
      <c r="G1354" s="139" t="s">
        <v>688</v>
      </c>
      <c r="H1354" s="139">
        <v>12.6769189382705</v>
      </c>
      <c r="I1354" s="139">
        <v>12.6769189382705</v>
      </c>
      <c r="J1354" s="33" t="s">
        <v>637</v>
      </c>
      <c r="K1354" s="33" t="s">
        <v>638</v>
      </c>
    </row>
    <row r="1355" spans="1:11" ht="15.75" customHeight="1">
      <c r="A1355" s="139" t="s">
        <v>220</v>
      </c>
      <c r="B1355" s="139" t="s">
        <v>708</v>
      </c>
      <c r="C1355" s="139" t="s">
        <v>712</v>
      </c>
      <c r="E1355" s="139" t="s">
        <v>713</v>
      </c>
      <c r="F1355" s="139">
        <v>2001</v>
      </c>
      <c r="G1355" s="139" t="s">
        <v>688</v>
      </c>
      <c r="H1355" s="139">
        <v>12.0299957108139</v>
      </c>
      <c r="I1355" s="139">
        <v>12.0299957108139</v>
      </c>
      <c r="J1355" s="33" t="s">
        <v>637</v>
      </c>
      <c r="K1355" s="33" t="s">
        <v>638</v>
      </c>
    </row>
    <row r="1356" spans="1:11" ht="15.75" customHeight="1">
      <c r="A1356" s="139" t="s">
        <v>220</v>
      </c>
      <c r="B1356" s="139" t="s">
        <v>708</v>
      </c>
      <c r="C1356" s="139" t="s">
        <v>712</v>
      </c>
      <c r="E1356" s="139" t="s">
        <v>713</v>
      </c>
      <c r="F1356" s="139">
        <v>2002</v>
      </c>
      <c r="G1356" s="139" t="s">
        <v>688</v>
      </c>
      <c r="H1356" s="139">
        <v>10.957585406976699</v>
      </c>
      <c r="I1356" s="139">
        <v>10.957585406976699</v>
      </c>
      <c r="J1356" s="33" t="s">
        <v>637</v>
      </c>
      <c r="K1356" s="33" t="s">
        <v>638</v>
      </c>
    </row>
    <row r="1357" spans="1:11" ht="15.75" customHeight="1">
      <c r="A1357" s="139" t="s">
        <v>220</v>
      </c>
      <c r="B1357" s="139" t="s">
        <v>708</v>
      </c>
      <c r="C1357" s="139" t="s">
        <v>712</v>
      </c>
      <c r="E1357" s="139" t="s">
        <v>713</v>
      </c>
      <c r="F1357" s="139">
        <v>2003</v>
      </c>
      <c r="G1357" s="139" t="s">
        <v>688</v>
      </c>
      <c r="H1357" s="139">
        <v>9.8705115077966497</v>
      </c>
      <c r="I1357" s="139">
        <v>9.8705115077966497</v>
      </c>
      <c r="J1357" s="33" t="s">
        <v>637</v>
      </c>
      <c r="K1357" s="33" t="s">
        <v>638</v>
      </c>
    </row>
    <row r="1358" spans="1:11" ht="15.75" customHeight="1">
      <c r="A1358" s="139" t="s">
        <v>220</v>
      </c>
      <c r="B1358" s="139" t="s">
        <v>708</v>
      </c>
      <c r="C1358" s="139" t="s">
        <v>712</v>
      </c>
      <c r="E1358" s="139" t="s">
        <v>713</v>
      </c>
      <c r="F1358" s="139">
        <v>2004</v>
      </c>
      <c r="G1358" s="139" t="s">
        <v>688</v>
      </c>
      <c r="H1358" s="139">
        <v>9.0952014933584007</v>
      </c>
      <c r="I1358" s="139">
        <v>9.0952014933584007</v>
      </c>
      <c r="J1358" s="33" t="s">
        <v>637</v>
      </c>
      <c r="K1358" s="33" t="s">
        <v>638</v>
      </c>
    </row>
    <row r="1359" spans="1:11" ht="15.75" customHeight="1">
      <c r="A1359" s="139" t="s">
        <v>220</v>
      </c>
      <c r="B1359" s="139" t="s">
        <v>708</v>
      </c>
      <c r="C1359" s="139" t="s">
        <v>712</v>
      </c>
      <c r="E1359" s="139" t="s">
        <v>713</v>
      </c>
      <c r="F1359" s="139">
        <v>2005</v>
      </c>
      <c r="G1359" s="139" t="s">
        <v>688</v>
      </c>
      <c r="H1359" s="139">
        <v>8.3262416162238093</v>
      </c>
      <c r="I1359" s="139">
        <v>8.3262416162238093</v>
      </c>
      <c r="J1359" s="33" t="s">
        <v>637</v>
      </c>
      <c r="K1359" s="33" t="s">
        <v>638</v>
      </c>
    </row>
    <row r="1360" spans="1:11" ht="15.75" customHeight="1">
      <c r="A1360" s="139" t="s">
        <v>220</v>
      </c>
      <c r="B1360" s="139" t="s">
        <v>708</v>
      </c>
      <c r="C1360" s="139" t="s">
        <v>712</v>
      </c>
      <c r="E1360" s="139" t="s">
        <v>713</v>
      </c>
      <c r="F1360" s="139">
        <v>2006</v>
      </c>
      <c r="G1360" s="139" t="s">
        <v>688</v>
      </c>
      <c r="H1360" s="139">
        <v>7.0136129021349198</v>
      </c>
      <c r="I1360" s="139">
        <v>7.0136129021349198</v>
      </c>
      <c r="J1360" s="33" t="s">
        <v>637</v>
      </c>
      <c r="K1360" s="33" t="s">
        <v>638</v>
      </c>
    </row>
    <row r="1361" spans="1:11" ht="15.75" customHeight="1">
      <c r="A1361" s="139" t="s">
        <v>220</v>
      </c>
      <c r="B1361" s="139" t="s">
        <v>708</v>
      </c>
      <c r="C1361" s="139" t="s">
        <v>712</v>
      </c>
      <c r="E1361" s="139" t="s">
        <v>713</v>
      </c>
      <c r="F1361" s="139">
        <v>2007</v>
      </c>
      <c r="G1361" s="139" t="s">
        <v>688</v>
      </c>
      <c r="H1361" s="139">
        <v>6.2320894742175401</v>
      </c>
      <c r="I1361" s="139">
        <v>6.2320894742175401</v>
      </c>
      <c r="J1361" s="33" t="s">
        <v>637</v>
      </c>
      <c r="K1361" s="33" t="s">
        <v>638</v>
      </c>
    </row>
    <row r="1362" spans="1:11" ht="15.75" customHeight="1">
      <c r="A1362" s="139" t="s">
        <v>220</v>
      </c>
      <c r="B1362" s="139" t="s">
        <v>708</v>
      </c>
      <c r="C1362" s="139" t="s">
        <v>712</v>
      </c>
      <c r="E1362" s="139" t="s">
        <v>713</v>
      </c>
      <c r="F1362" s="139">
        <v>2008</v>
      </c>
      <c r="G1362" s="139" t="s">
        <v>688</v>
      </c>
      <c r="H1362" s="139">
        <v>6.10828328076086</v>
      </c>
      <c r="I1362" s="139">
        <v>6.10828328076086</v>
      </c>
      <c r="J1362" s="33" t="s">
        <v>637</v>
      </c>
      <c r="K1362" s="33" t="s">
        <v>638</v>
      </c>
    </row>
    <row r="1363" spans="1:11" ht="15.75" customHeight="1">
      <c r="A1363" s="139" t="s">
        <v>220</v>
      </c>
      <c r="B1363" s="139" t="s">
        <v>708</v>
      </c>
      <c r="C1363" s="139" t="s">
        <v>712</v>
      </c>
      <c r="E1363" s="139" t="s">
        <v>713</v>
      </c>
      <c r="F1363" s="139">
        <v>2009</v>
      </c>
      <c r="G1363" s="139" t="s">
        <v>688</v>
      </c>
      <c r="H1363" s="139">
        <v>5.8760316875415999</v>
      </c>
      <c r="I1363" s="139">
        <v>5.8760316875415999</v>
      </c>
      <c r="J1363" s="33" t="s">
        <v>637</v>
      </c>
      <c r="K1363" s="33" t="s">
        <v>638</v>
      </c>
    </row>
    <row r="1364" spans="1:11" ht="15.75" customHeight="1">
      <c r="A1364" s="139" t="s">
        <v>220</v>
      </c>
      <c r="B1364" s="139" t="s">
        <v>708</v>
      </c>
      <c r="C1364" s="139" t="s">
        <v>712</v>
      </c>
      <c r="E1364" s="139" t="s">
        <v>713</v>
      </c>
      <c r="F1364" s="139">
        <v>2010</v>
      </c>
      <c r="G1364" s="139" t="s">
        <v>688</v>
      </c>
      <c r="H1364" s="139">
        <v>5.9007230203219301</v>
      </c>
      <c r="I1364" s="139">
        <v>5.9007230203219301</v>
      </c>
      <c r="J1364" s="33" t="s">
        <v>637</v>
      </c>
      <c r="K1364" s="33" t="s">
        <v>638</v>
      </c>
    </row>
    <row r="1365" spans="1:11" ht="15.75" customHeight="1">
      <c r="A1365" s="139" t="s">
        <v>220</v>
      </c>
      <c r="B1365" s="139" t="s">
        <v>708</v>
      </c>
      <c r="C1365" s="139" t="s">
        <v>712</v>
      </c>
      <c r="E1365" s="139" t="s">
        <v>713</v>
      </c>
      <c r="F1365" s="139">
        <v>2011</v>
      </c>
      <c r="G1365" s="139" t="s">
        <v>688</v>
      </c>
      <c r="H1365" s="139">
        <v>6.0052226611814996</v>
      </c>
      <c r="I1365" s="139">
        <v>6.0052226611814996</v>
      </c>
      <c r="J1365" s="33" t="s">
        <v>637</v>
      </c>
      <c r="K1365" s="33" t="s">
        <v>638</v>
      </c>
    </row>
    <row r="1366" spans="1:11" ht="15.75" customHeight="1">
      <c r="A1366" s="139" t="s">
        <v>220</v>
      </c>
      <c r="B1366" s="139" t="s">
        <v>708</v>
      </c>
      <c r="C1366" s="139" t="s">
        <v>712</v>
      </c>
      <c r="E1366" s="139" t="s">
        <v>713</v>
      </c>
      <c r="F1366" s="139">
        <v>2012</v>
      </c>
      <c r="G1366" s="139" t="s">
        <v>688</v>
      </c>
      <c r="H1366" s="139">
        <v>4.6905410140349897</v>
      </c>
      <c r="I1366" s="139">
        <v>4.6905410140349897</v>
      </c>
      <c r="J1366" s="33" t="s">
        <v>637</v>
      </c>
      <c r="K1366" s="33" t="s">
        <v>638</v>
      </c>
    </row>
    <row r="1367" spans="1:11" ht="15.75" customHeight="1">
      <c r="A1367" s="139" t="s">
        <v>220</v>
      </c>
      <c r="B1367" s="139" t="s">
        <v>708</v>
      </c>
      <c r="C1367" s="139" t="s">
        <v>712</v>
      </c>
      <c r="E1367" s="139" t="s">
        <v>713</v>
      </c>
      <c r="F1367" s="139">
        <v>2013</v>
      </c>
      <c r="G1367" s="139" t="s">
        <v>688</v>
      </c>
      <c r="H1367" s="139">
        <v>4.4588919514439498</v>
      </c>
      <c r="I1367" s="139">
        <v>4.4588919514439498</v>
      </c>
      <c r="J1367" s="33" t="s">
        <v>637</v>
      </c>
      <c r="K1367" s="33" t="s">
        <v>638</v>
      </c>
    </row>
    <row r="1368" spans="1:11" ht="15.75" customHeight="1">
      <c r="A1368" s="139" t="s">
        <v>220</v>
      </c>
      <c r="B1368" s="139" t="s">
        <v>708</v>
      </c>
      <c r="C1368" s="139" t="s">
        <v>712</v>
      </c>
      <c r="E1368" s="139" t="s">
        <v>713</v>
      </c>
      <c r="F1368" s="139">
        <v>2014</v>
      </c>
      <c r="G1368" s="139" t="s">
        <v>688</v>
      </c>
      <c r="H1368" s="139">
        <v>4.6628255031175101</v>
      </c>
      <c r="I1368" s="139">
        <v>4.6628255031175101</v>
      </c>
      <c r="J1368" s="33" t="s">
        <v>637</v>
      </c>
      <c r="K1368" s="33" t="s">
        <v>638</v>
      </c>
    </row>
    <row r="1369" spans="1:11" ht="15.75" customHeight="1">
      <c r="A1369" s="139" t="s">
        <v>220</v>
      </c>
      <c r="B1369" s="139" t="s">
        <v>708</v>
      </c>
      <c r="C1369" s="139" t="s">
        <v>712</v>
      </c>
      <c r="E1369" s="139" t="s">
        <v>713</v>
      </c>
      <c r="F1369" s="139">
        <v>2015</v>
      </c>
      <c r="G1369" s="139" t="s">
        <v>688</v>
      </c>
      <c r="H1369" s="139">
        <v>4.2770003575282702</v>
      </c>
      <c r="I1369" s="139">
        <v>4.2770003575282702</v>
      </c>
      <c r="J1369" s="33" t="s">
        <v>637</v>
      </c>
      <c r="K1369" s="33" t="s">
        <v>638</v>
      </c>
    </row>
    <row r="1370" spans="1:11" ht="15.75" customHeight="1">
      <c r="A1370" s="139" t="s">
        <v>220</v>
      </c>
      <c r="B1370" s="139" t="s">
        <v>708</v>
      </c>
      <c r="C1370" s="139" t="s">
        <v>712</v>
      </c>
      <c r="E1370" s="139" t="s">
        <v>713</v>
      </c>
      <c r="F1370" s="139">
        <v>2016</v>
      </c>
      <c r="G1370" s="139" t="s">
        <v>688</v>
      </c>
      <c r="H1370" s="139">
        <v>4.3346125027915603</v>
      </c>
      <c r="I1370" s="139">
        <v>4.3346125027915603</v>
      </c>
      <c r="J1370" s="33" t="s">
        <v>637</v>
      </c>
      <c r="K1370" s="33" t="s">
        <v>638</v>
      </c>
    </row>
    <row r="1371" spans="1:11" ht="15.75" customHeight="1">
      <c r="A1371" s="139" t="s">
        <v>220</v>
      </c>
      <c r="B1371" s="139" t="s">
        <v>708</v>
      </c>
      <c r="C1371" s="139" t="s">
        <v>712</v>
      </c>
      <c r="E1371" s="139" t="s">
        <v>713</v>
      </c>
      <c r="F1371" s="139">
        <v>2017</v>
      </c>
      <c r="G1371" s="139" t="s">
        <v>688</v>
      </c>
      <c r="H1371" s="139">
        <v>4.0633567423815604</v>
      </c>
      <c r="I1371" s="139">
        <v>4.0633567423815604</v>
      </c>
      <c r="J1371" s="33" t="s">
        <v>637</v>
      </c>
      <c r="K1371" s="33" t="s">
        <v>638</v>
      </c>
    </row>
    <row r="1372" spans="1:11" ht="15.75" customHeight="1">
      <c r="A1372" s="139" t="s">
        <v>220</v>
      </c>
      <c r="B1372" s="139" t="s">
        <v>708</v>
      </c>
      <c r="C1372" s="139" t="s">
        <v>712</v>
      </c>
      <c r="E1372" s="139" t="s">
        <v>713</v>
      </c>
      <c r="F1372" s="139">
        <v>2018</v>
      </c>
      <c r="G1372" s="139" t="s">
        <v>688</v>
      </c>
      <c r="H1372" s="139">
        <v>3.7921009819715699</v>
      </c>
      <c r="I1372" s="139">
        <v>3.7921009819715699</v>
      </c>
      <c r="J1372" s="33" t="s">
        <v>637</v>
      </c>
      <c r="K1372" s="33" t="s">
        <v>638</v>
      </c>
    </row>
    <row r="1373" spans="1:11" ht="15.75" customHeight="1">
      <c r="A1373" s="139" t="s">
        <v>220</v>
      </c>
      <c r="B1373" s="139" t="s">
        <v>708</v>
      </c>
      <c r="C1373" s="139" t="s">
        <v>712</v>
      </c>
      <c r="E1373" s="139" t="s">
        <v>713</v>
      </c>
      <c r="F1373" s="139">
        <v>2019</v>
      </c>
      <c r="G1373" s="139" t="s">
        <v>688</v>
      </c>
      <c r="H1373" s="139">
        <v>3.5208452215615802</v>
      </c>
      <c r="I1373" s="139">
        <v>3.5208452215615802</v>
      </c>
      <c r="J1373" s="33" t="s">
        <v>637</v>
      </c>
      <c r="K1373" s="33" t="s">
        <v>638</v>
      </c>
    </row>
    <row r="1374" spans="1:11" ht="15.75" customHeight="1">
      <c r="A1374" s="139" t="s">
        <v>220</v>
      </c>
      <c r="B1374" s="139" t="s">
        <v>708</v>
      </c>
      <c r="C1374" s="139" t="s">
        <v>712</v>
      </c>
      <c r="E1374" s="139" t="s">
        <v>713</v>
      </c>
      <c r="F1374" s="139">
        <v>2020</v>
      </c>
      <c r="G1374" s="139" t="s">
        <v>688</v>
      </c>
      <c r="H1374" s="139">
        <v>3.2495894611515901</v>
      </c>
      <c r="I1374" s="139">
        <v>3.2495894611515901</v>
      </c>
      <c r="J1374" s="33" t="s">
        <v>637</v>
      </c>
      <c r="K1374" s="33" t="s">
        <v>638</v>
      </c>
    </row>
    <row r="1375" spans="1:11" ht="15.75" customHeight="1">
      <c r="A1375" s="139" t="s">
        <v>220</v>
      </c>
      <c r="B1375" s="139" t="s">
        <v>708</v>
      </c>
      <c r="C1375" s="139" t="s">
        <v>712</v>
      </c>
      <c r="E1375" s="139" t="s">
        <v>713</v>
      </c>
      <c r="F1375" s="139">
        <v>2021</v>
      </c>
      <c r="G1375" s="139" t="s">
        <v>688</v>
      </c>
      <c r="H1375" s="139">
        <v>3.05820972340541</v>
      </c>
      <c r="I1375" s="139">
        <v>3.05820972340541</v>
      </c>
      <c r="J1375" s="33" t="s">
        <v>637</v>
      </c>
      <c r="K1375" s="33" t="s">
        <v>638</v>
      </c>
    </row>
    <row r="1376" spans="1:11" ht="15.75" customHeight="1">
      <c r="A1376" s="139" t="s">
        <v>220</v>
      </c>
      <c r="B1376" s="139" t="s">
        <v>708</v>
      </c>
      <c r="C1376" s="139" t="s">
        <v>712</v>
      </c>
      <c r="E1376" s="139" t="s">
        <v>713</v>
      </c>
      <c r="F1376" s="139">
        <v>2022</v>
      </c>
      <c r="G1376" s="139" t="s">
        <v>688</v>
      </c>
      <c r="H1376" s="139">
        <v>2.8668299856592299</v>
      </c>
      <c r="I1376" s="139">
        <v>2.8668299856592299</v>
      </c>
      <c r="J1376" s="33" t="s">
        <v>637</v>
      </c>
      <c r="K1376" s="33" t="s">
        <v>638</v>
      </c>
    </row>
    <row r="1377" spans="1:11" ht="15.75" customHeight="1">
      <c r="A1377" s="139" t="s">
        <v>220</v>
      </c>
      <c r="B1377" s="139" t="s">
        <v>708</v>
      </c>
      <c r="C1377" s="139" t="s">
        <v>712</v>
      </c>
      <c r="E1377" s="139" t="s">
        <v>713</v>
      </c>
      <c r="F1377" s="139">
        <v>2023</v>
      </c>
      <c r="G1377" s="139" t="s">
        <v>688</v>
      </c>
      <c r="H1377" s="139">
        <v>2.6754502479130502</v>
      </c>
      <c r="I1377" s="139">
        <v>2.6754502479130502</v>
      </c>
      <c r="J1377" s="33" t="s">
        <v>637</v>
      </c>
      <c r="K1377" s="33" t="s">
        <v>638</v>
      </c>
    </row>
    <row r="1378" spans="1:11" ht="15.75" customHeight="1">
      <c r="A1378" s="139" t="s">
        <v>220</v>
      </c>
      <c r="B1378" s="139" t="s">
        <v>708</v>
      </c>
      <c r="C1378" s="139" t="s">
        <v>712</v>
      </c>
      <c r="E1378" s="139" t="s">
        <v>713</v>
      </c>
      <c r="F1378" s="139">
        <v>2024</v>
      </c>
      <c r="G1378" s="139" t="s">
        <v>688</v>
      </c>
      <c r="H1378" s="139">
        <v>2.4840705101668701</v>
      </c>
      <c r="I1378" s="139">
        <v>2.4840705101668701</v>
      </c>
      <c r="J1378" s="33" t="s">
        <v>637</v>
      </c>
      <c r="K1378" s="33" t="s">
        <v>638</v>
      </c>
    </row>
    <row r="1379" spans="1:11" ht="15.75" customHeight="1">
      <c r="A1379" s="139" t="s">
        <v>220</v>
      </c>
      <c r="B1379" s="139" t="s">
        <v>708</v>
      </c>
      <c r="C1379" s="139" t="s">
        <v>712</v>
      </c>
      <c r="E1379" s="139" t="s">
        <v>713</v>
      </c>
      <c r="F1379" s="139">
        <v>2025</v>
      </c>
      <c r="G1379" s="139" t="s">
        <v>688</v>
      </c>
      <c r="H1379" s="139">
        <v>2.2926907724206802</v>
      </c>
      <c r="I1379" s="139">
        <v>2.2926907724206802</v>
      </c>
      <c r="J1379" s="33" t="s">
        <v>637</v>
      </c>
      <c r="K1379" s="33" t="s">
        <v>638</v>
      </c>
    </row>
    <row r="1380" spans="1:11" ht="15.75" customHeight="1">
      <c r="A1380" s="139" t="s">
        <v>220</v>
      </c>
      <c r="B1380" s="139" t="s">
        <v>708</v>
      </c>
      <c r="C1380" s="139" t="s">
        <v>712</v>
      </c>
      <c r="E1380" s="139" t="s">
        <v>713</v>
      </c>
      <c r="F1380" s="139">
        <v>2026</v>
      </c>
      <c r="G1380" s="139" t="s">
        <v>688</v>
      </c>
      <c r="H1380" s="139">
        <v>2.1576661596182198</v>
      </c>
      <c r="I1380" s="139">
        <v>2.1576661596182198</v>
      </c>
      <c r="J1380" s="33" t="s">
        <v>637</v>
      </c>
      <c r="K1380" s="33" t="s">
        <v>638</v>
      </c>
    </row>
    <row r="1381" spans="1:11" ht="15.75" customHeight="1">
      <c r="A1381" s="139" t="s">
        <v>220</v>
      </c>
      <c r="B1381" s="139" t="s">
        <v>708</v>
      </c>
      <c r="C1381" s="139" t="s">
        <v>712</v>
      </c>
      <c r="E1381" s="139" t="s">
        <v>713</v>
      </c>
      <c r="F1381" s="139">
        <v>2027</v>
      </c>
      <c r="G1381" s="139" t="s">
        <v>688</v>
      </c>
      <c r="H1381" s="139">
        <v>2.0226415468157599</v>
      </c>
      <c r="I1381" s="139">
        <v>2.0226415468157599</v>
      </c>
      <c r="J1381" s="33" t="s">
        <v>637</v>
      </c>
      <c r="K1381" s="33" t="s">
        <v>638</v>
      </c>
    </row>
    <row r="1382" spans="1:11" ht="15.75" customHeight="1">
      <c r="A1382" s="139" t="s">
        <v>220</v>
      </c>
      <c r="B1382" s="139" t="s">
        <v>708</v>
      </c>
      <c r="C1382" s="139" t="s">
        <v>712</v>
      </c>
      <c r="E1382" s="139" t="s">
        <v>713</v>
      </c>
      <c r="F1382" s="139">
        <v>2028</v>
      </c>
      <c r="G1382" s="139" t="s">
        <v>688</v>
      </c>
      <c r="H1382" s="139">
        <v>1.88761693401329</v>
      </c>
      <c r="I1382" s="139">
        <v>1.88761693401329</v>
      </c>
      <c r="J1382" s="33" t="s">
        <v>637</v>
      </c>
      <c r="K1382" s="33" t="s">
        <v>638</v>
      </c>
    </row>
    <row r="1383" spans="1:11" ht="15.75" customHeight="1">
      <c r="A1383" s="139" t="s">
        <v>220</v>
      </c>
      <c r="B1383" s="139" t="s">
        <v>708</v>
      </c>
      <c r="C1383" s="139" t="s">
        <v>712</v>
      </c>
      <c r="E1383" s="139" t="s">
        <v>713</v>
      </c>
      <c r="F1383" s="139">
        <v>2029</v>
      </c>
      <c r="G1383" s="139" t="s">
        <v>688</v>
      </c>
      <c r="H1383" s="139">
        <v>1.7525923212108301</v>
      </c>
      <c r="I1383" s="139">
        <v>1.7525923212108301</v>
      </c>
      <c r="J1383" s="33" t="s">
        <v>637</v>
      </c>
      <c r="K1383" s="33" t="s">
        <v>638</v>
      </c>
    </row>
    <row r="1384" spans="1:11" ht="15.75" customHeight="1">
      <c r="A1384" s="139" t="s">
        <v>220</v>
      </c>
      <c r="B1384" s="139" t="s">
        <v>708</v>
      </c>
      <c r="C1384" s="139" t="s">
        <v>712</v>
      </c>
      <c r="E1384" s="139" t="s">
        <v>713</v>
      </c>
      <c r="F1384" s="139">
        <v>2030</v>
      </c>
      <c r="G1384" s="139" t="s">
        <v>688</v>
      </c>
      <c r="H1384" s="139">
        <v>1.6175677084083699</v>
      </c>
      <c r="I1384" s="139">
        <v>1.6175677084083699</v>
      </c>
      <c r="J1384" s="33" t="s">
        <v>637</v>
      </c>
      <c r="K1384" s="33" t="s">
        <v>638</v>
      </c>
    </row>
    <row r="1385" spans="1:11" ht="15.75" customHeight="1">
      <c r="A1385" s="139" t="s">
        <v>220</v>
      </c>
      <c r="B1385" s="139" t="s">
        <v>708</v>
      </c>
      <c r="C1385" s="139" t="s">
        <v>712</v>
      </c>
      <c r="E1385" s="139" t="s">
        <v>713</v>
      </c>
      <c r="F1385" s="139">
        <v>2031</v>
      </c>
      <c r="G1385" s="139" t="s">
        <v>688</v>
      </c>
      <c r="H1385" s="139">
        <v>1.52230346425607</v>
      </c>
      <c r="I1385" s="139">
        <v>1.52230346425607</v>
      </c>
      <c r="J1385" s="33" t="s">
        <v>637</v>
      </c>
      <c r="K1385" s="33" t="s">
        <v>638</v>
      </c>
    </row>
    <row r="1386" spans="1:11" ht="15.75" customHeight="1">
      <c r="A1386" s="139" t="s">
        <v>220</v>
      </c>
      <c r="B1386" s="139" t="s">
        <v>708</v>
      </c>
      <c r="C1386" s="139" t="s">
        <v>712</v>
      </c>
      <c r="E1386" s="139" t="s">
        <v>713</v>
      </c>
      <c r="F1386" s="139">
        <v>2032</v>
      </c>
      <c r="G1386" s="139" t="s">
        <v>688</v>
      </c>
      <c r="H1386" s="139">
        <v>1.42703922010377</v>
      </c>
      <c r="I1386" s="139">
        <v>1.42703922010377</v>
      </c>
      <c r="J1386" s="33" t="s">
        <v>637</v>
      </c>
      <c r="K1386" s="33" t="s">
        <v>638</v>
      </c>
    </row>
    <row r="1387" spans="1:11" ht="15.75" customHeight="1">
      <c r="A1387" s="139" t="s">
        <v>220</v>
      </c>
      <c r="B1387" s="139" t="s">
        <v>708</v>
      </c>
      <c r="C1387" s="139" t="s">
        <v>712</v>
      </c>
      <c r="E1387" s="139" t="s">
        <v>713</v>
      </c>
      <c r="F1387" s="139">
        <v>2033</v>
      </c>
      <c r="G1387" s="139" t="s">
        <v>688</v>
      </c>
      <c r="H1387" s="139">
        <v>1.3317749759514701</v>
      </c>
      <c r="I1387" s="139">
        <v>1.3317749759514701</v>
      </c>
      <c r="J1387" s="33" t="s">
        <v>637</v>
      </c>
      <c r="K1387" s="33" t="s">
        <v>638</v>
      </c>
    </row>
    <row r="1388" spans="1:11" ht="15.75" customHeight="1">
      <c r="A1388" s="139" t="s">
        <v>220</v>
      </c>
      <c r="B1388" s="139" t="s">
        <v>708</v>
      </c>
      <c r="C1388" s="139" t="s">
        <v>712</v>
      </c>
      <c r="E1388" s="139" t="s">
        <v>713</v>
      </c>
      <c r="F1388" s="139">
        <v>2034</v>
      </c>
      <c r="G1388" s="139" t="s">
        <v>688</v>
      </c>
      <c r="H1388" s="139">
        <v>1.2365107317991699</v>
      </c>
      <c r="I1388" s="139">
        <v>1.2365107317991699</v>
      </c>
      <c r="J1388" s="33" t="s">
        <v>637</v>
      </c>
      <c r="K1388" s="33" t="s">
        <v>638</v>
      </c>
    </row>
    <row r="1389" spans="1:11" ht="15.75" customHeight="1">
      <c r="A1389" s="139" t="s">
        <v>220</v>
      </c>
      <c r="B1389" s="139" t="s">
        <v>708</v>
      </c>
      <c r="C1389" s="139" t="s">
        <v>712</v>
      </c>
      <c r="E1389" s="139" t="s">
        <v>713</v>
      </c>
      <c r="F1389" s="139">
        <v>2035</v>
      </c>
      <c r="G1389" s="139" t="s">
        <v>688</v>
      </c>
      <c r="H1389" s="139">
        <v>1.14124648764687</v>
      </c>
      <c r="I1389" s="139">
        <v>1.14124648764687</v>
      </c>
      <c r="J1389" s="33" t="s">
        <v>637</v>
      </c>
      <c r="K1389" s="33" t="s">
        <v>638</v>
      </c>
    </row>
    <row r="1390" spans="1:11" ht="15.75" customHeight="1">
      <c r="A1390" s="139" t="s">
        <v>220</v>
      </c>
      <c r="B1390" s="139" t="s">
        <v>708</v>
      </c>
      <c r="C1390" s="139" t="s">
        <v>712</v>
      </c>
      <c r="E1390" s="139" t="s">
        <v>713</v>
      </c>
      <c r="F1390" s="139">
        <v>2036</v>
      </c>
      <c r="G1390" s="139" t="s">
        <v>688</v>
      </c>
      <c r="H1390" s="139">
        <v>1.07403447329223</v>
      </c>
      <c r="I1390" s="139">
        <v>1.07403447329223</v>
      </c>
      <c r="J1390" s="33" t="s">
        <v>637</v>
      </c>
      <c r="K1390" s="33" t="s">
        <v>638</v>
      </c>
    </row>
    <row r="1391" spans="1:11" ht="15.75" customHeight="1">
      <c r="A1391" s="139" t="s">
        <v>220</v>
      </c>
      <c r="B1391" s="139" t="s">
        <v>708</v>
      </c>
      <c r="C1391" s="139" t="s">
        <v>712</v>
      </c>
      <c r="E1391" s="139" t="s">
        <v>713</v>
      </c>
      <c r="F1391" s="139">
        <v>2037</v>
      </c>
      <c r="G1391" s="139" t="s">
        <v>688</v>
      </c>
      <c r="H1391" s="139">
        <v>1.00682245893759</v>
      </c>
      <c r="I1391" s="139">
        <v>1.00682245893759</v>
      </c>
      <c r="J1391" s="33" t="s">
        <v>637</v>
      </c>
      <c r="K1391" s="33" t="s">
        <v>638</v>
      </c>
    </row>
    <row r="1392" spans="1:11" ht="15.75" customHeight="1">
      <c r="A1392" s="139" t="s">
        <v>220</v>
      </c>
      <c r="B1392" s="139" t="s">
        <v>708</v>
      </c>
      <c r="C1392" s="139" t="s">
        <v>712</v>
      </c>
      <c r="E1392" s="139" t="s">
        <v>713</v>
      </c>
      <c r="F1392" s="139">
        <v>2038</v>
      </c>
      <c r="G1392" s="139" t="s">
        <v>688</v>
      </c>
      <c r="H1392" s="139">
        <v>0.93961044458294896</v>
      </c>
      <c r="I1392" s="139">
        <v>0.93961044458294896</v>
      </c>
      <c r="J1392" s="33" t="s">
        <v>637</v>
      </c>
      <c r="K1392" s="33" t="s">
        <v>638</v>
      </c>
    </row>
    <row r="1393" spans="1:11" ht="15.75" customHeight="1">
      <c r="A1393" s="139" t="s">
        <v>220</v>
      </c>
      <c r="B1393" s="139" t="s">
        <v>708</v>
      </c>
      <c r="C1393" s="139" t="s">
        <v>712</v>
      </c>
      <c r="E1393" s="139" t="s">
        <v>713</v>
      </c>
      <c r="F1393" s="139">
        <v>2039</v>
      </c>
      <c r="G1393" s="139" t="s">
        <v>688</v>
      </c>
      <c r="H1393" s="139">
        <v>0.87239843022830899</v>
      </c>
      <c r="I1393" s="139">
        <v>0.87239843022830899</v>
      </c>
      <c r="J1393" s="33" t="s">
        <v>637</v>
      </c>
      <c r="K1393" s="33" t="s">
        <v>638</v>
      </c>
    </row>
    <row r="1394" spans="1:11" ht="15.75" customHeight="1">
      <c r="A1394" s="139" t="s">
        <v>220</v>
      </c>
      <c r="B1394" s="139" t="s">
        <v>708</v>
      </c>
      <c r="C1394" s="139" t="s">
        <v>712</v>
      </c>
      <c r="E1394" s="139" t="s">
        <v>713</v>
      </c>
      <c r="F1394" s="139">
        <v>2040</v>
      </c>
      <c r="G1394" s="139" t="s">
        <v>688</v>
      </c>
      <c r="H1394" s="139">
        <v>0.80518641587366901</v>
      </c>
      <c r="I1394" s="139">
        <v>0.80518641587366901</v>
      </c>
      <c r="J1394" s="33" t="s">
        <v>637</v>
      </c>
      <c r="K1394" s="33" t="s">
        <v>638</v>
      </c>
    </row>
    <row r="1395" spans="1:11" ht="15.75" customHeight="1">
      <c r="A1395" s="139" t="s">
        <v>220</v>
      </c>
      <c r="B1395" s="139" t="s">
        <v>708</v>
      </c>
      <c r="C1395" s="139" t="s">
        <v>712</v>
      </c>
      <c r="E1395" s="139" t="s">
        <v>713</v>
      </c>
      <c r="F1395" s="139">
        <v>2041</v>
      </c>
      <c r="G1395" s="139" t="s">
        <v>688</v>
      </c>
      <c r="H1395" s="139">
        <v>0.75776615957702198</v>
      </c>
      <c r="I1395" s="139">
        <v>0.75776615957702198</v>
      </c>
      <c r="J1395" s="33" t="s">
        <v>637</v>
      </c>
      <c r="K1395" s="33" t="s">
        <v>638</v>
      </c>
    </row>
    <row r="1396" spans="1:11" ht="15.75" customHeight="1">
      <c r="A1396" s="139" t="s">
        <v>220</v>
      </c>
      <c r="B1396" s="139" t="s">
        <v>708</v>
      </c>
      <c r="C1396" s="139" t="s">
        <v>712</v>
      </c>
      <c r="E1396" s="139" t="s">
        <v>713</v>
      </c>
      <c r="F1396" s="139">
        <v>2042</v>
      </c>
      <c r="G1396" s="139" t="s">
        <v>688</v>
      </c>
      <c r="H1396" s="139">
        <v>0.71034590328037595</v>
      </c>
      <c r="I1396" s="139">
        <v>0.71034590328037595</v>
      </c>
      <c r="J1396" s="33" t="s">
        <v>637</v>
      </c>
      <c r="K1396" s="33" t="s">
        <v>638</v>
      </c>
    </row>
    <row r="1397" spans="1:11" ht="15.75" customHeight="1">
      <c r="A1397" s="139" t="s">
        <v>220</v>
      </c>
      <c r="B1397" s="139" t="s">
        <v>708</v>
      </c>
      <c r="C1397" s="139" t="s">
        <v>712</v>
      </c>
      <c r="E1397" s="139" t="s">
        <v>713</v>
      </c>
      <c r="F1397" s="139">
        <v>2043</v>
      </c>
      <c r="G1397" s="139" t="s">
        <v>688</v>
      </c>
      <c r="H1397" s="139">
        <v>0.66292564698372902</v>
      </c>
      <c r="I1397" s="139">
        <v>0.66292564698372902</v>
      </c>
      <c r="J1397" s="33" t="s">
        <v>637</v>
      </c>
      <c r="K1397" s="33" t="s">
        <v>638</v>
      </c>
    </row>
    <row r="1398" spans="1:11" ht="15.75" customHeight="1">
      <c r="A1398" s="139" t="s">
        <v>220</v>
      </c>
      <c r="B1398" s="139" t="s">
        <v>708</v>
      </c>
      <c r="C1398" s="139" t="s">
        <v>712</v>
      </c>
      <c r="E1398" s="139" t="s">
        <v>713</v>
      </c>
      <c r="F1398" s="139">
        <v>2044</v>
      </c>
      <c r="G1398" s="139" t="s">
        <v>688</v>
      </c>
      <c r="H1398" s="139">
        <v>0.61550539068708299</v>
      </c>
      <c r="I1398" s="139">
        <v>0.61550539068708299</v>
      </c>
      <c r="J1398" s="33" t="s">
        <v>637</v>
      </c>
      <c r="K1398" s="33" t="s">
        <v>638</v>
      </c>
    </row>
    <row r="1399" spans="1:11" ht="15.75" customHeight="1">
      <c r="A1399" s="139" t="s">
        <v>220</v>
      </c>
      <c r="B1399" s="139" t="s">
        <v>708</v>
      </c>
      <c r="C1399" s="139" t="s">
        <v>712</v>
      </c>
      <c r="E1399" s="139" t="s">
        <v>713</v>
      </c>
      <c r="F1399" s="139">
        <v>2045</v>
      </c>
      <c r="G1399" s="139" t="s">
        <v>688</v>
      </c>
      <c r="H1399" s="139">
        <v>0.56808513439043595</v>
      </c>
      <c r="I1399" s="139">
        <v>0.56808513439043595</v>
      </c>
      <c r="J1399" s="33" t="s">
        <v>637</v>
      </c>
      <c r="K1399" s="33" t="s">
        <v>638</v>
      </c>
    </row>
    <row r="1400" spans="1:11" ht="15.75" customHeight="1">
      <c r="A1400" s="139" t="s">
        <v>220</v>
      </c>
      <c r="B1400" s="139" t="s">
        <v>708</v>
      </c>
      <c r="C1400" s="139" t="s">
        <v>712</v>
      </c>
      <c r="E1400" s="139" t="s">
        <v>713</v>
      </c>
      <c r="F1400" s="139">
        <v>2046</v>
      </c>
      <c r="G1400" s="139" t="s">
        <v>688</v>
      </c>
      <c r="H1400" s="139">
        <v>0.53462860539288803</v>
      </c>
      <c r="I1400" s="139">
        <v>0.53462860539288803</v>
      </c>
      <c r="J1400" s="33" t="s">
        <v>637</v>
      </c>
      <c r="K1400" s="33" t="s">
        <v>638</v>
      </c>
    </row>
    <row r="1401" spans="1:11" ht="15.75" customHeight="1">
      <c r="A1401" s="139" t="s">
        <v>220</v>
      </c>
      <c r="B1401" s="139" t="s">
        <v>708</v>
      </c>
      <c r="C1401" s="139" t="s">
        <v>712</v>
      </c>
      <c r="E1401" s="139" t="s">
        <v>713</v>
      </c>
      <c r="F1401" s="139">
        <v>2047</v>
      </c>
      <c r="G1401" s="139" t="s">
        <v>688</v>
      </c>
      <c r="H1401" s="139">
        <v>0.50117207639533901</v>
      </c>
      <c r="I1401" s="139">
        <v>0.50117207639533901</v>
      </c>
      <c r="J1401" s="33" t="s">
        <v>637</v>
      </c>
      <c r="K1401" s="33" t="s">
        <v>638</v>
      </c>
    </row>
    <row r="1402" spans="1:11" ht="15.75" customHeight="1">
      <c r="A1402" s="139" t="s">
        <v>220</v>
      </c>
      <c r="B1402" s="139" t="s">
        <v>708</v>
      </c>
      <c r="C1402" s="139" t="s">
        <v>712</v>
      </c>
      <c r="E1402" s="139" t="s">
        <v>713</v>
      </c>
      <c r="F1402" s="139">
        <v>2048</v>
      </c>
      <c r="G1402" s="139" t="s">
        <v>688</v>
      </c>
      <c r="H1402" s="139">
        <v>0.46771554739779098</v>
      </c>
      <c r="I1402" s="139">
        <v>0.46771554739779098</v>
      </c>
      <c r="J1402" s="33" t="s">
        <v>637</v>
      </c>
      <c r="K1402" s="33" t="s">
        <v>638</v>
      </c>
    </row>
    <row r="1403" spans="1:11" ht="15.75" customHeight="1">
      <c r="A1403" s="139" t="s">
        <v>220</v>
      </c>
      <c r="B1403" s="139" t="s">
        <v>708</v>
      </c>
      <c r="C1403" s="139" t="s">
        <v>712</v>
      </c>
      <c r="E1403" s="139" t="s">
        <v>713</v>
      </c>
      <c r="F1403" s="139">
        <v>2049</v>
      </c>
      <c r="G1403" s="139" t="s">
        <v>688</v>
      </c>
      <c r="H1403" s="139">
        <v>0.434259018400243</v>
      </c>
      <c r="I1403" s="139">
        <v>0.434259018400243</v>
      </c>
      <c r="J1403" s="33" t="s">
        <v>637</v>
      </c>
      <c r="K1403" s="33" t="s">
        <v>638</v>
      </c>
    </row>
    <row r="1404" spans="1:11" ht="15.75" customHeight="1">
      <c r="A1404" s="139" t="s">
        <v>220</v>
      </c>
      <c r="B1404" s="139" t="s">
        <v>708</v>
      </c>
      <c r="C1404" s="139" t="s">
        <v>712</v>
      </c>
      <c r="E1404" s="139" t="s">
        <v>713</v>
      </c>
      <c r="F1404" s="139">
        <v>2050</v>
      </c>
      <c r="G1404" s="139" t="s">
        <v>688</v>
      </c>
      <c r="H1404" s="139">
        <v>0.40080248940269397</v>
      </c>
      <c r="I1404" s="139">
        <v>0.40080248940269397</v>
      </c>
      <c r="J1404" s="33" t="s">
        <v>637</v>
      </c>
      <c r="K1404" s="33" t="s">
        <v>638</v>
      </c>
    </row>
    <row r="1405" spans="1:11" ht="15.75" customHeight="1">
      <c r="A1405" s="139" t="s">
        <v>220</v>
      </c>
      <c r="B1405" s="139" t="s">
        <v>708</v>
      </c>
      <c r="C1405" s="139" t="s">
        <v>714</v>
      </c>
      <c r="D1405" s="139" t="s">
        <v>715</v>
      </c>
      <c r="E1405" s="139" t="s">
        <v>716</v>
      </c>
      <c r="F1405" s="139">
        <v>1990</v>
      </c>
      <c r="G1405" s="139" t="s">
        <v>688</v>
      </c>
      <c r="H1405" s="139">
        <v>0</v>
      </c>
      <c r="I1405" s="139">
        <v>0</v>
      </c>
      <c r="J1405" s="33" t="s">
        <v>637</v>
      </c>
      <c r="K1405" s="33" t="s">
        <v>638</v>
      </c>
    </row>
    <row r="1406" spans="1:11" ht="15.75" customHeight="1">
      <c r="A1406" s="139" t="s">
        <v>220</v>
      </c>
      <c r="B1406" s="139" t="s">
        <v>708</v>
      </c>
      <c r="C1406" s="139" t="s">
        <v>714</v>
      </c>
      <c r="D1406" s="139" t="s">
        <v>715</v>
      </c>
      <c r="E1406" s="139" t="s">
        <v>716</v>
      </c>
      <c r="F1406" s="139">
        <v>1991</v>
      </c>
      <c r="G1406" s="139" t="s">
        <v>688</v>
      </c>
      <c r="H1406" s="139">
        <v>0</v>
      </c>
      <c r="I1406" s="139">
        <v>0</v>
      </c>
      <c r="J1406" s="33" t="s">
        <v>637</v>
      </c>
      <c r="K1406" s="33" t="s">
        <v>638</v>
      </c>
    </row>
    <row r="1407" spans="1:11" ht="15.75" customHeight="1">
      <c r="A1407" s="139" t="s">
        <v>220</v>
      </c>
      <c r="B1407" s="139" t="s">
        <v>708</v>
      </c>
      <c r="C1407" s="139" t="s">
        <v>714</v>
      </c>
      <c r="D1407" s="139" t="s">
        <v>715</v>
      </c>
      <c r="E1407" s="139" t="s">
        <v>716</v>
      </c>
      <c r="F1407" s="139">
        <v>1992</v>
      </c>
      <c r="G1407" s="139" t="s">
        <v>688</v>
      </c>
      <c r="H1407" s="139">
        <v>0</v>
      </c>
      <c r="I1407" s="139">
        <v>0</v>
      </c>
      <c r="J1407" s="33" t="s">
        <v>637</v>
      </c>
      <c r="K1407" s="33" t="s">
        <v>638</v>
      </c>
    </row>
    <row r="1408" spans="1:11" ht="15.75" customHeight="1">
      <c r="A1408" s="139" t="s">
        <v>220</v>
      </c>
      <c r="B1408" s="139" t="s">
        <v>708</v>
      </c>
      <c r="C1408" s="139" t="s">
        <v>714</v>
      </c>
      <c r="D1408" s="139" t="s">
        <v>715</v>
      </c>
      <c r="E1408" s="139" t="s">
        <v>716</v>
      </c>
      <c r="F1408" s="139">
        <v>1993</v>
      </c>
      <c r="G1408" s="139" t="s">
        <v>688</v>
      </c>
      <c r="H1408" s="139">
        <v>0</v>
      </c>
      <c r="I1408" s="139">
        <v>0</v>
      </c>
      <c r="J1408" s="33" t="s">
        <v>637</v>
      </c>
      <c r="K1408" s="33" t="s">
        <v>638</v>
      </c>
    </row>
    <row r="1409" spans="1:11" ht="15.75" customHeight="1">
      <c r="A1409" s="139" t="s">
        <v>220</v>
      </c>
      <c r="B1409" s="139" t="s">
        <v>708</v>
      </c>
      <c r="C1409" s="139" t="s">
        <v>714</v>
      </c>
      <c r="D1409" s="139" t="s">
        <v>715</v>
      </c>
      <c r="E1409" s="139" t="s">
        <v>716</v>
      </c>
      <c r="F1409" s="139">
        <v>1994</v>
      </c>
      <c r="G1409" s="139" t="s">
        <v>688</v>
      </c>
      <c r="H1409" s="139">
        <v>0</v>
      </c>
      <c r="I1409" s="139">
        <v>0</v>
      </c>
      <c r="J1409" s="33" t="s">
        <v>637</v>
      </c>
      <c r="K1409" s="33" t="s">
        <v>638</v>
      </c>
    </row>
    <row r="1410" spans="1:11" ht="15.75" customHeight="1">
      <c r="A1410" s="139" t="s">
        <v>220</v>
      </c>
      <c r="B1410" s="139" t="s">
        <v>708</v>
      </c>
      <c r="C1410" s="139" t="s">
        <v>714</v>
      </c>
      <c r="D1410" s="139" t="s">
        <v>715</v>
      </c>
      <c r="E1410" s="139" t="s">
        <v>716</v>
      </c>
      <c r="F1410" s="139">
        <v>1995</v>
      </c>
      <c r="G1410" s="139" t="s">
        <v>688</v>
      </c>
      <c r="H1410" s="139">
        <v>0</v>
      </c>
      <c r="I1410" s="139">
        <v>0</v>
      </c>
      <c r="J1410" s="33" t="s">
        <v>637</v>
      </c>
      <c r="K1410" s="33" t="s">
        <v>638</v>
      </c>
    </row>
    <row r="1411" spans="1:11" ht="15.75" customHeight="1">
      <c r="A1411" s="139" t="s">
        <v>220</v>
      </c>
      <c r="B1411" s="139" t="s">
        <v>708</v>
      </c>
      <c r="C1411" s="139" t="s">
        <v>714</v>
      </c>
      <c r="D1411" s="139" t="s">
        <v>715</v>
      </c>
      <c r="E1411" s="139" t="s">
        <v>716</v>
      </c>
      <c r="F1411" s="139">
        <v>1996</v>
      </c>
      <c r="G1411" s="139" t="s">
        <v>688</v>
      </c>
      <c r="H1411" s="139">
        <v>0</v>
      </c>
      <c r="I1411" s="139">
        <v>0</v>
      </c>
      <c r="J1411" s="33" t="s">
        <v>637</v>
      </c>
      <c r="K1411" s="33" t="s">
        <v>638</v>
      </c>
    </row>
    <row r="1412" spans="1:11" ht="15.75" customHeight="1">
      <c r="A1412" s="139" t="s">
        <v>220</v>
      </c>
      <c r="B1412" s="139" t="s">
        <v>708</v>
      </c>
      <c r="C1412" s="139" t="s">
        <v>714</v>
      </c>
      <c r="D1412" s="139" t="s">
        <v>715</v>
      </c>
      <c r="E1412" s="139" t="s">
        <v>716</v>
      </c>
      <c r="F1412" s="139">
        <v>1997</v>
      </c>
      <c r="G1412" s="139" t="s">
        <v>688</v>
      </c>
      <c r="H1412" s="139">
        <v>0</v>
      </c>
      <c r="I1412" s="139">
        <v>0</v>
      </c>
      <c r="J1412" s="33" t="s">
        <v>637</v>
      </c>
      <c r="K1412" s="33" t="s">
        <v>638</v>
      </c>
    </row>
    <row r="1413" spans="1:11" ht="15.75" customHeight="1">
      <c r="A1413" s="139" t="s">
        <v>220</v>
      </c>
      <c r="B1413" s="139" t="s">
        <v>708</v>
      </c>
      <c r="C1413" s="139" t="s">
        <v>714</v>
      </c>
      <c r="D1413" s="139" t="s">
        <v>715</v>
      </c>
      <c r="E1413" s="139" t="s">
        <v>716</v>
      </c>
      <c r="F1413" s="139">
        <v>1998</v>
      </c>
      <c r="G1413" s="139" t="s">
        <v>688</v>
      </c>
      <c r="H1413" s="139">
        <v>0</v>
      </c>
      <c r="I1413" s="139">
        <v>0</v>
      </c>
      <c r="J1413" s="33" t="s">
        <v>637</v>
      </c>
      <c r="K1413" s="33" t="s">
        <v>638</v>
      </c>
    </row>
    <row r="1414" spans="1:11" ht="15.75" customHeight="1">
      <c r="A1414" s="139" t="s">
        <v>220</v>
      </c>
      <c r="B1414" s="139" t="s">
        <v>708</v>
      </c>
      <c r="C1414" s="139" t="s">
        <v>714</v>
      </c>
      <c r="D1414" s="139" t="s">
        <v>715</v>
      </c>
      <c r="E1414" s="139" t="s">
        <v>716</v>
      </c>
      <c r="F1414" s="139">
        <v>1999</v>
      </c>
      <c r="G1414" s="139" t="s">
        <v>688</v>
      </c>
      <c r="H1414" s="139">
        <v>0</v>
      </c>
      <c r="I1414" s="139">
        <v>0</v>
      </c>
      <c r="J1414" s="33" t="s">
        <v>637</v>
      </c>
      <c r="K1414" s="33" t="s">
        <v>638</v>
      </c>
    </row>
    <row r="1415" spans="1:11" ht="15.75" customHeight="1">
      <c r="A1415" s="139" t="s">
        <v>220</v>
      </c>
      <c r="B1415" s="139" t="s">
        <v>708</v>
      </c>
      <c r="C1415" s="139" t="s">
        <v>714</v>
      </c>
      <c r="D1415" s="139" t="s">
        <v>715</v>
      </c>
      <c r="E1415" s="139" t="s">
        <v>716</v>
      </c>
      <c r="F1415" s="139">
        <v>2000</v>
      </c>
      <c r="G1415" s="139" t="s">
        <v>688</v>
      </c>
      <c r="H1415" s="139">
        <v>0</v>
      </c>
      <c r="I1415" s="139">
        <v>0</v>
      </c>
      <c r="J1415" s="33" t="s">
        <v>637</v>
      </c>
      <c r="K1415" s="33" t="s">
        <v>638</v>
      </c>
    </row>
    <row r="1416" spans="1:11" ht="15.75" customHeight="1">
      <c r="A1416" s="139" t="s">
        <v>220</v>
      </c>
      <c r="B1416" s="139" t="s">
        <v>708</v>
      </c>
      <c r="C1416" s="139" t="s">
        <v>714</v>
      </c>
      <c r="D1416" s="139" t="s">
        <v>715</v>
      </c>
      <c r="E1416" s="139" t="s">
        <v>716</v>
      </c>
      <c r="F1416" s="139">
        <v>2001</v>
      </c>
      <c r="G1416" s="139" t="s">
        <v>688</v>
      </c>
      <c r="H1416" s="139">
        <v>0</v>
      </c>
      <c r="I1416" s="139">
        <v>0</v>
      </c>
      <c r="J1416" s="33" t="s">
        <v>637</v>
      </c>
      <c r="K1416" s="33" t="s">
        <v>638</v>
      </c>
    </row>
    <row r="1417" spans="1:11" ht="15.75" customHeight="1">
      <c r="A1417" s="139" t="s">
        <v>220</v>
      </c>
      <c r="B1417" s="139" t="s">
        <v>708</v>
      </c>
      <c r="C1417" s="139" t="s">
        <v>714</v>
      </c>
      <c r="D1417" s="139" t="s">
        <v>715</v>
      </c>
      <c r="E1417" s="139" t="s">
        <v>716</v>
      </c>
      <c r="F1417" s="139">
        <v>2002</v>
      </c>
      <c r="G1417" s="139" t="s">
        <v>688</v>
      </c>
      <c r="H1417" s="139">
        <v>0</v>
      </c>
      <c r="I1417" s="139">
        <v>0</v>
      </c>
      <c r="J1417" s="33" t="s">
        <v>637</v>
      </c>
      <c r="K1417" s="33" t="s">
        <v>638</v>
      </c>
    </row>
    <row r="1418" spans="1:11" ht="15.75" customHeight="1">
      <c r="A1418" s="139" t="s">
        <v>220</v>
      </c>
      <c r="B1418" s="139" t="s">
        <v>708</v>
      </c>
      <c r="C1418" s="139" t="s">
        <v>714</v>
      </c>
      <c r="D1418" s="139" t="s">
        <v>715</v>
      </c>
      <c r="E1418" s="139" t="s">
        <v>716</v>
      </c>
      <c r="F1418" s="139">
        <v>2003</v>
      </c>
      <c r="G1418" s="139" t="s">
        <v>688</v>
      </c>
      <c r="H1418" s="139">
        <v>0</v>
      </c>
      <c r="I1418" s="139">
        <v>0</v>
      </c>
      <c r="J1418" s="33" t="s">
        <v>637</v>
      </c>
      <c r="K1418" s="33" t="s">
        <v>638</v>
      </c>
    </row>
    <row r="1419" spans="1:11" ht="15.75" customHeight="1">
      <c r="A1419" s="139" t="s">
        <v>220</v>
      </c>
      <c r="B1419" s="139" t="s">
        <v>708</v>
      </c>
      <c r="C1419" s="139" t="s">
        <v>714</v>
      </c>
      <c r="D1419" s="139" t="s">
        <v>715</v>
      </c>
      <c r="E1419" s="139" t="s">
        <v>716</v>
      </c>
      <c r="F1419" s="139">
        <v>2004</v>
      </c>
      <c r="G1419" s="139" t="s">
        <v>688</v>
      </c>
      <c r="H1419" s="139">
        <v>0</v>
      </c>
      <c r="I1419" s="139">
        <v>0</v>
      </c>
      <c r="J1419" s="33" t="s">
        <v>637</v>
      </c>
      <c r="K1419" s="33" t="s">
        <v>638</v>
      </c>
    </row>
    <row r="1420" spans="1:11" ht="15.75" customHeight="1">
      <c r="A1420" s="139" t="s">
        <v>220</v>
      </c>
      <c r="B1420" s="139" t="s">
        <v>708</v>
      </c>
      <c r="C1420" s="139" t="s">
        <v>714</v>
      </c>
      <c r="D1420" s="139" t="s">
        <v>715</v>
      </c>
      <c r="E1420" s="139" t="s">
        <v>716</v>
      </c>
      <c r="F1420" s="139">
        <v>2005</v>
      </c>
      <c r="G1420" s="139" t="s">
        <v>688</v>
      </c>
      <c r="H1420" s="139">
        <v>0</v>
      </c>
      <c r="I1420" s="139">
        <v>0</v>
      </c>
      <c r="J1420" s="33" t="s">
        <v>637</v>
      </c>
      <c r="K1420" s="33" t="s">
        <v>638</v>
      </c>
    </row>
    <row r="1421" spans="1:11" ht="15.75" customHeight="1">
      <c r="A1421" s="139" t="s">
        <v>220</v>
      </c>
      <c r="B1421" s="139" t="s">
        <v>708</v>
      </c>
      <c r="C1421" s="139" t="s">
        <v>714</v>
      </c>
      <c r="D1421" s="139" t="s">
        <v>715</v>
      </c>
      <c r="E1421" s="139" t="s">
        <v>716</v>
      </c>
      <c r="F1421" s="139">
        <v>2006</v>
      </c>
      <c r="G1421" s="139" t="s">
        <v>688</v>
      </c>
      <c r="H1421" s="139">
        <v>0</v>
      </c>
      <c r="I1421" s="139">
        <v>0</v>
      </c>
      <c r="J1421" s="33" t="s">
        <v>637</v>
      </c>
      <c r="K1421" s="33" t="s">
        <v>638</v>
      </c>
    </row>
    <row r="1422" spans="1:11" ht="15.75" customHeight="1">
      <c r="A1422" s="139" t="s">
        <v>220</v>
      </c>
      <c r="B1422" s="139" t="s">
        <v>708</v>
      </c>
      <c r="C1422" s="139" t="s">
        <v>714</v>
      </c>
      <c r="D1422" s="139" t="s">
        <v>715</v>
      </c>
      <c r="E1422" s="139" t="s">
        <v>716</v>
      </c>
      <c r="F1422" s="139">
        <v>2007</v>
      </c>
      <c r="G1422" s="139" t="s">
        <v>688</v>
      </c>
      <c r="H1422" s="139">
        <v>0</v>
      </c>
      <c r="I1422" s="139">
        <v>0</v>
      </c>
      <c r="J1422" s="33" t="s">
        <v>637</v>
      </c>
      <c r="K1422" s="33" t="s">
        <v>638</v>
      </c>
    </row>
    <row r="1423" spans="1:11" ht="15.75" customHeight="1">
      <c r="A1423" s="139" t="s">
        <v>220</v>
      </c>
      <c r="B1423" s="139" t="s">
        <v>708</v>
      </c>
      <c r="C1423" s="139" t="s">
        <v>714</v>
      </c>
      <c r="D1423" s="139" t="s">
        <v>715</v>
      </c>
      <c r="E1423" s="139" t="s">
        <v>716</v>
      </c>
      <c r="F1423" s="139">
        <v>2008</v>
      </c>
      <c r="G1423" s="139" t="s">
        <v>688</v>
      </c>
      <c r="H1423" s="139">
        <v>0</v>
      </c>
      <c r="I1423" s="139">
        <v>0</v>
      </c>
      <c r="J1423" s="33" t="s">
        <v>637</v>
      </c>
      <c r="K1423" s="33" t="s">
        <v>638</v>
      </c>
    </row>
    <row r="1424" spans="1:11" ht="15.75" customHeight="1">
      <c r="A1424" s="139" t="s">
        <v>220</v>
      </c>
      <c r="B1424" s="139" t="s">
        <v>708</v>
      </c>
      <c r="C1424" s="139" t="s">
        <v>714</v>
      </c>
      <c r="D1424" s="139" t="s">
        <v>715</v>
      </c>
      <c r="E1424" s="139" t="s">
        <v>716</v>
      </c>
      <c r="F1424" s="139">
        <v>2009</v>
      </c>
      <c r="G1424" s="139" t="s">
        <v>688</v>
      </c>
      <c r="H1424" s="139">
        <v>0</v>
      </c>
      <c r="I1424" s="139">
        <v>0</v>
      </c>
      <c r="J1424" s="33" t="s">
        <v>637</v>
      </c>
      <c r="K1424" s="33" t="s">
        <v>638</v>
      </c>
    </row>
    <row r="1425" spans="1:11" ht="15.75" customHeight="1">
      <c r="A1425" s="139" t="s">
        <v>220</v>
      </c>
      <c r="B1425" s="139" t="s">
        <v>708</v>
      </c>
      <c r="C1425" s="139" t="s">
        <v>714</v>
      </c>
      <c r="D1425" s="139" t="s">
        <v>715</v>
      </c>
      <c r="E1425" s="139" t="s">
        <v>716</v>
      </c>
      <c r="F1425" s="139">
        <v>2010</v>
      </c>
      <c r="G1425" s="139" t="s">
        <v>688</v>
      </c>
      <c r="H1425" s="139">
        <v>0</v>
      </c>
      <c r="I1425" s="139">
        <v>0</v>
      </c>
      <c r="J1425" s="33" t="s">
        <v>637</v>
      </c>
      <c r="K1425" s="33" t="s">
        <v>638</v>
      </c>
    </row>
    <row r="1426" spans="1:11" ht="15.75" customHeight="1">
      <c r="A1426" s="139" t="s">
        <v>220</v>
      </c>
      <c r="B1426" s="139" t="s">
        <v>708</v>
      </c>
      <c r="C1426" s="139" t="s">
        <v>714</v>
      </c>
      <c r="D1426" s="139" t="s">
        <v>715</v>
      </c>
      <c r="E1426" s="139" t="s">
        <v>716</v>
      </c>
      <c r="F1426" s="139">
        <v>2011</v>
      </c>
      <c r="G1426" s="139" t="s">
        <v>688</v>
      </c>
      <c r="H1426" s="139">
        <v>0</v>
      </c>
      <c r="I1426" s="139">
        <v>0</v>
      </c>
      <c r="J1426" s="33" t="s">
        <v>637</v>
      </c>
      <c r="K1426" s="33" t="s">
        <v>638</v>
      </c>
    </row>
    <row r="1427" spans="1:11" ht="15.75" customHeight="1">
      <c r="A1427" s="139" t="s">
        <v>220</v>
      </c>
      <c r="B1427" s="139" t="s">
        <v>708</v>
      </c>
      <c r="C1427" s="139" t="s">
        <v>714</v>
      </c>
      <c r="D1427" s="139" t="s">
        <v>715</v>
      </c>
      <c r="E1427" s="139" t="s">
        <v>716</v>
      </c>
      <c r="F1427" s="139">
        <v>2012</v>
      </c>
      <c r="G1427" s="139" t="s">
        <v>688</v>
      </c>
      <c r="H1427" s="139">
        <v>0</v>
      </c>
      <c r="I1427" s="139">
        <v>0</v>
      </c>
      <c r="J1427" s="33" t="s">
        <v>637</v>
      </c>
      <c r="K1427" s="33" t="s">
        <v>638</v>
      </c>
    </row>
    <row r="1428" spans="1:11" ht="15.75" customHeight="1">
      <c r="A1428" s="139" t="s">
        <v>220</v>
      </c>
      <c r="B1428" s="139" t="s">
        <v>708</v>
      </c>
      <c r="C1428" s="139" t="s">
        <v>714</v>
      </c>
      <c r="D1428" s="139" t="s">
        <v>715</v>
      </c>
      <c r="E1428" s="139" t="s">
        <v>716</v>
      </c>
      <c r="F1428" s="139">
        <v>2013</v>
      </c>
      <c r="G1428" s="139" t="s">
        <v>688</v>
      </c>
      <c r="H1428" s="139">
        <v>0</v>
      </c>
      <c r="I1428" s="139">
        <v>0</v>
      </c>
      <c r="J1428" s="33" t="s">
        <v>637</v>
      </c>
      <c r="K1428" s="33" t="s">
        <v>638</v>
      </c>
    </row>
    <row r="1429" spans="1:11" ht="15.75" customHeight="1">
      <c r="A1429" s="139" t="s">
        <v>220</v>
      </c>
      <c r="B1429" s="139" t="s">
        <v>708</v>
      </c>
      <c r="C1429" s="139" t="s">
        <v>714</v>
      </c>
      <c r="D1429" s="139" t="s">
        <v>715</v>
      </c>
      <c r="E1429" s="139" t="s">
        <v>716</v>
      </c>
      <c r="F1429" s="139">
        <v>2014</v>
      </c>
      <c r="G1429" s="139" t="s">
        <v>688</v>
      </c>
      <c r="H1429" s="139">
        <v>0</v>
      </c>
      <c r="I1429" s="139">
        <v>0</v>
      </c>
      <c r="J1429" s="33" t="s">
        <v>637</v>
      </c>
      <c r="K1429" s="33" t="s">
        <v>638</v>
      </c>
    </row>
    <row r="1430" spans="1:11" ht="15.75" customHeight="1">
      <c r="A1430" s="139" t="s">
        <v>220</v>
      </c>
      <c r="B1430" s="139" t="s">
        <v>708</v>
      </c>
      <c r="C1430" s="139" t="s">
        <v>714</v>
      </c>
      <c r="D1430" s="139" t="s">
        <v>715</v>
      </c>
      <c r="E1430" s="139" t="s">
        <v>716</v>
      </c>
      <c r="F1430" s="139">
        <v>2015</v>
      </c>
      <c r="G1430" s="139" t="s">
        <v>688</v>
      </c>
      <c r="H1430" s="139">
        <v>0</v>
      </c>
      <c r="I1430" s="139">
        <v>0</v>
      </c>
      <c r="J1430" s="33" t="s">
        <v>637</v>
      </c>
      <c r="K1430" s="33" t="s">
        <v>638</v>
      </c>
    </row>
    <row r="1431" spans="1:11" ht="15.75" customHeight="1">
      <c r="A1431" s="139" t="s">
        <v>220</v>
      </c>
      <c r="B1431" s="139" t="s">
        <v>708</v>
      </c>
      <c r="C1431" s="139" t="s">
        <v>714</v>
      </c>
      <c r="D1431" s="139" t="s">
        <v>715</v>
      </c>
      <c r="E1431" s="139" t="s">
        <v>716</v>
      </c>
      <c r="F1431" s="139">
        <v>2016</v>
      </c>
      <c r="G1431" s="139" t="s">
        <v>688</v>
      </c>
      <c r="H1431" s="139">
        <v>0</v>
      </c>
      <c r="I1431" s="139">
        <v>0</v>
      </c>
      <c r="J1431" s="33" t="s">
        <v>637</v>
      </c>
      <c r="K1431" s="33" t="s">
        <v>638</v>
      </c>
    </row>
    <row r="1432" spans="1:11" ht="15.75" customHeight="1">
      <c r="A1432" s="139" t="s">
        <v>220</v>
      </c>
      <c r="B1432" s="139" t="s">
        <v>708</v>
      </c>
      <c r="C1432" s="139" t="s">
        <v>714</v>
      </c>
      <c r="D1432" s="139" t="s">
        <v>715</v>
      </c>
      <c r="E1432" s="139" t="s">
        <v>716</v>
      </c>
      <c r="F1432" s="139">
        <v>2017</v>
      </c>
      <c r="G1432" s="139" t="s">
        <v>688</v>
      </c>
      <c r="H1432" s="139">
        <v>0</v>
      </c>
      <c r="I1432" s="139">
        <v>0</v>
      </c>
      <c r="J1432" s="33" t="s">
        <v>637</v>
      </c>
      <c r="K1432" s="33" t="s">
        <v>638</v>
      </c>
    </row>
    <row r="1433" spans="1:11" ht="15.75" customHeight="1">
      <c r="A1433" s="139" t="s">
        <v>220</v>
      </c>
      <c r="B1433" s="139" t="s">
        <v>708</v>
      </c>
      <c r="C1433" s="139" t="s">
        <v>714</v>
      </c>
      <c r="D1433" s="139" t="s">
        <v>715</v>
      </c>
      <c r="E1433" s="139" t="s">
        <v>716</v>
      </c>
      <c r="F1433" s="139">
        <v>2018</v>
      </c>
      <c r="G1433" s="139" t="s">
        <v>688</v>
      </c>
      <c r="H1433" s="139">
        <v>0</v>
      </c>
      <c r="I1433" s="139">
        <v>0</v>
      </c>
      <c r="J1433" s="33" t="s">
        <v>637</v>
      </c>
      <c r="K1433" s="33" t="s">
        <v>638</v>
      </c>
    </row>
    <row r="1434" spans="1:11" ht="15.75" customHeight="1">
      <c r="A1434" s="139" t="s">
        <v>220</v>
      </c>
      <c r="B1434" s="139" t="s">
        <v>708</v>
      </c>
      <c r="C1434" s="139" t="s">
        <v>714</v>
      </c>
      <c r="D1434" s="139" t="s">
        <v>715</v>
      </c>
      <c r="E1434" s="139" t="s">
        <v>716</v>
      </c>
      <c r="F1434" s="139">
        <v>2019</v>
      </c>
      <c r="G1434" s="139" t="s">
        <v>688</v>
      </c>
      <c r="H1434" s="139">
        <v>0</v>
      </c>
      <c r="I1434" s="139">
        <v>0</v>
      </c>
      <c r="J1434" s="33" t="s">
        <v>637</v>
      </c>
      <c r="K1434" s="33" t="s">
        <v>638</v>
      </c>
    </row>
    <row r="1435" spans="1:11" ht="15.75" customHeight="1">
      <c r="A1435" s="139" t="s">
        <v>220</v>
      </c>
      <c r="B1435" s="139" t="s">
        <v>708</v>
      </c>
      <c r="C1435" s="139" t="s">
        <v>714</v>
      </c>
      <c r="D1435" s="139" t="s">
        <v>715</v>
      </c>
      <c r="E1435" s="139" t="s">
        <v>716</v>
      </c>
      <c r="F1435" s="139">
        <v>2020</v>
      </c>
      <c r="G1435" s="139" t="s">
        <v>688</v>
      </c>
      <c r="H1435" s="139">
        <v>0</v>
      </c>
      <c r="I1435" s="139">
        <v>0</v>
      </c>
      <c r="J1435" s="33" t="s">
        <v>637</v>
      </c>
      <c r="K1435" s="33" t="s">
        <v>638</v>
      </c>
    </row>
    <row r="1436" spans="1:11" ht="15.75" customHeight="1">
      <c r="A1436" s="139" t="s">
        <v>220</v>
      </c>
      <c r="B1436" s="139" t="s">
        <v>708</v>
      </c>
      <c r="C1436" s="139" t="s">
        <v>714</v>
      </c>
      <c r="D1436" s="139" t="s">
        <v>715</v>
      </c>
      <c r="E1436" s="139" t="s">
        <v>716</v>
      </c>
      <c r="F1436" s="139">
        <v>2021</v>
      </c>
      <c r="G1436" s="139" t="s">
        <v>688</v>
      </c>
      <c r="H1436" s="139">
        <v>0</v>
      </c>
      <c r="I1436" s="139">
        <v>0</v>
      </c>
      <c r="J1436" s="33" t="s">
        <v>637</v>
      </c>
      <c r="K1436" s="33" t="s">
        <v>638</v>
      </c>
    </row>
    <row r="1437" spans="1:11" ht="15.75" customHeight="1">
      <c r="A1437" s="139" t="s">
        <v>220</v>
      </c>
      <c r="B1437" s="139" t="s">
        <v>708</v>
      </c>
      <c r="C1437" s="139" t="s">
        <v>714</v>
      </c>
      <c r="D1437" s="139" t="s">
        <v>715</v>
      </c>
      <c r="E1437" s="139" t="s">
        <v>716</v>
      </c>
      <c r="F1437" s="139">
        <v>2022</v>
      </c>
      <c r="G1437" s="139" t="s">
        <v>688</v>
      </c>
      <c r="H1437" s="139">
        <v>0</v>
      </c>
      <c r="I1437" s="139">
        <v>0</v>
      </c>
      <c r="J1437" s="33" t="s">
        <v>637</v>
      </c>
      <c r="K1437" s="33" t="s">
        <v>638</v>
      </c>
    </row>
    <row r="1438" spans="1:11" ht="15.75" customHeight="1">
      <c r="A1438" s="139" t="s">
        <v>220</v>
      </c>
      <c r="B1438" s="139" t="s">
        <v>708</v>
      </c>
      <c r="C1438" s="139" t="s">
        <v>714</v>
      </c>
      <c r="D1438" s="139" t="s">
        <v>715</v>
      </c>
      <c r="E1438" s="139" t="s">
        <v>716</v>
      </c>
      <c r="F1438" s="139">
        <v>2023</v>
      </c>
      <c r="G1438" s="139" t="s">
        <v>688</v>
      </c>
      <c r="H1438" s="139">
        <v>0</v>
      </c>
      <c r="I1438" s="139">
        <v>0</v>
      </c>
      <c r="J1438" s="33" t="s">
        <v>637</v>
      </c>
      <c r="K1438" s="33" t="s">
        <v>638</v>
      </c>
    </row>
    <row r="1439" spans="1:11" ht="15.75" customHeight="1">
      <c r="A1439" s="139" t="s">
        <v>220</v>
      </c>
      <c r="B1439" s="139" t="s">
        <v>708</v>
      </c>
      <c r="C1439" s="139" t="s">
        <v>714</v>
      </c>
      <c r="D1439" s="139" t="s">
        <v>715</v>
      </c>
      <c r="E1439" s="139" t="s">
        <v>716</v>
      </c>
      <c r="F1439" s="139">
        <v>2024</v>
      </c>
      <c r="G1439" s="139" t="s">
        <v>688</v>
      </c>
      <c r="H1439" s="139">
        <v>0</v>
      </c>
      <c r="I1439" s="139">
        <v>0</v>
      </c>
      <c r="J1439" s="33" t="s">
        <v>637</v>
      </c>
      <c r="K1439" s="33" t="s">
        <v>638</v>
      </c>
    </row>
    <row r="1440" spans="1:11" ht="15.75" customHeight="1">
      <c r="A1440" s="139" t="s">
        <v>220</v>
      </c>
      <c r="B1440" s="139" t="s">
        <v>708</v>
      </c>
      <c r="C1440" s="139" t="s">
        <v>714</v>
      </c>
      <c r="D1440" s="139" t="s">
        <v>715</v>
      </c>
      <c r="E1440" s="139" t="s">
        <v>716</v>
      </c>
      <c r="F1440" s="139">
        <v>2025</v>
      </c>
      <c r="G1440" s="139" t="s">
        <v>688</v>
      </c>
      <c r="H1440" s="139">
        <v>0</v>
      </c>
      <c r="I1440" s="139">
        <v>0</v>
      </c>
      <c r="J1440" s="33" t="s">
        <v>637</v>
      </c>
      <c r="K1440" s="33" t="s">
        <v>638</v>
      </c>
    </row>
    <row r="1441" spans="1:11" ht="15.75" customHeight="1">
      <c r="A1441" s="139" t="s">
        <v>220</v>
      </c>
      <c r="B1441" s="139" t="s">
        <v>708</v>
      </c>
      <c r="C1441" s="139" t="s">
        <v>714</v>
      </c>
      <c r="D1441" s="139" t="s">
        <v>715</v>
      </c>
      <c r="E1441" s="139" t="s">
        <v>716</v>
      </c>
      <c r="F1441" s="139">
        <v>2026</v>
      </c>
      <c r="G1441" s="139" t="s">
        <v>688</v>
      </c>
      <c r="H1441" s="139">
        <v>0</v>
      </c>
      <c r="I1441" s="139">
        <v>0</v>
      </c>
      <c r="J1441" s="33" t="s">
        <v>637</v>
      </c>
      <c r="K1441" s="33" t="s">
        <v>638</v>
      </c>
    </row>
    <row r="1442" spans="1:11" ht="15.75" customHeight="1">
      <c r="A1442" s="139" t="s">
        <v>220</v>
      </c>
      <c r="B1442" s="139" t="s">
        <v>708</v>
      </c>
      <c r="C1442" s="139" t="s">
        <v>714</v>
      </c>
      <c r="D1442" s="139" t="s">
        <v>715</v>
      </c>
      <c r="E1442" s="139" t="s">
        <v>716</v>
      </c>
      <c r="F1442" s="139">
        <v>2027</v>
      </c>
      <c r="G1442" s="139" t="s">
        <v>688</v>
      </c>
      <c r="H1442" s="139">
        <v>0</v>
      </c>
      <c r="I1442" s="139">
        <v>0</v>
      </c>
      <c r="J1442" s="33" t="s">
        <v>637</v>
      </c>
      <c r="K1442" s="33" t="s">
        <v>638</v>
      </c>
    </row>
    <row r="1443" spans="1:11" ht="15.75" customHeight="1">
      <c r="A1443" s="139" t="s">
        <v>220</v>
      </c>
      <c r="B1443" s="139" t="s">
        <v>708</v>
      </c>
      <c r="C1443" s="139" t="s">
        <v>714</v>
      </c>
      <c r="D1443" s="139" t="s">
        <v>715</v>
      </c>
      <c r="E1443" s="139" t="s">
        <v>716</v>
      </c>
      <c r="F1443" s="139">
        <v>2028</v>
      </c>
      <c r="G1443" s="139" t="s">
        <v>688</v>
      </c>
      <c r="H1443" s="139">
        <v>0</v>
      </c>
      <c r="I1443" s="139">
        <v>0</v>
      </c>
      <c r="J1443" s="33" t="s">
        <v>637</v>
      </c>
      <c r="K1443" s="33" t="s">
        <v>638</v>
      </c>
    </row>
    <row r="1444" spans="1:11" ht="15.75" customHeight="1">
      <c r="A1444" s="139" t="s">
        <v>220</v>
      </c>
      <c r="B1444" s="139" t="s">
        <v>708</v>
      </c>
      <c r="C1444" s="139" t="s">
        <v>714</v>
      </c>
      <c r="D1444" s="139" t="s">
        <v>715</v>
      </c>
      <c r="E1444" s="139" t="s">
        <v>716</v>
      </c>
      <c r="F1444" s="139">
        <v>2029</v>
      </c>
      <c r="G1444" s="139" t="s">
        <v>688</v>
      </c>
      <c r="H1444" s="139">
        <v>0</v>
      </c>
      <c r="I1444" s="139">
        <v>0</v>
      </c>
      <c r="J1444" s="33" t="s">
        <v>637</v>
      </c>
      <c r="K1444" s="33" t="s">
        <v>638</v>
      </c>
    </row>
    <row r="1445" spans="1:11" ht="15.75" customHeight="1">
      <c r="A1445" s="139" t="s">
        <v>220</v>
      </c>
      <c r="B1445" s="139" t="s">
        <v>708</v>
      </c>
      <c r="C1445" s="139" t="s">
        <v>714</v>
      </c>
      <c r="D1445" s="139" t="s">
        <v>715</v>
      </c>
      <c r="E1445" s="139" t="s">
        <v>716</v>
      </c>
      <c r="F1445" s="139">
        <v>2030</v>
      </c>
      <c r="G1445" s="139" t="s">
        <v>688</v>
      </c>
      <c r="H1445" s="139">
        <v>0</v>
      </c>
      <c r="I1445" s="139">
        <v>0</v>
      </c>
      <c r="J1445" s="33" t="s">
        <v>637</v>
      </c>
      <c r="K1445" s="33" t="s">
        <v>638</v>
      </c>
    </row>
    <row r="1446" spans="1:11" ht="15.75" customHeight="1">
      <c r="A1446" s="139" t="s">
        <v>220</v>
      </c>
      <c r="B1446" s="139" t="s">
        <v>708</v>
      </c>
      <c r="C1446" s="139" t="s">
        <v>714</v>
      </c>
      <c r="D1446" s="139" t="s">
        <v>715</v>
      </c>
      <c r="E1446" s="139" t="s">
        <v>716</v>
      </c>
      <c r="F1446" s="139">
        <v>2031</v>
      </c>
      <c r="G1446" s="139" t="s">
        <v>688</v>
      </c>
      <c r="H1446" s="139">
        <v>0</v>
      </c>
      <c r="I1446" s="139">
        <v>0</v>
      </c>
      <c r="J1446" s="33" t="s">
        <v>637</v>
      </c>
      <c r="K1446" s="33" t="s">
        <v>638</v>
      </c>
    </row>
    <row r="1447" spans="1:11" ht="15.75" customHeight="1">
      <c r="A1447" s="139" t="s">
        <v>220</v>
      </c>
      <c r="B1447" s="139" t="s">
        <v>708</v>
      </c>
      <c r="C1447" s="139" t="s">
        <v>714</v>
      </c>
      <c r="D1447" s="139" t="s">
        <v>715</v>
      </c>
      <c r="E1447" s="139" t="s">
        <v>716</v>
      </c>
      <c r="F1447" s="139">
        <v>2032</v>
      </c>
      <c r="G1447" s="139" t="s">
        <v>688</v>
      </c>
      <c r="H1447" s="139">
        <v>0</v>
      </c>
      <c r="I1447" s="139">
        <v>0</v>
      </c>
      <c r="J1447" s="33" t="s">
        <v>637</v>
      </c>
      <c r="K1447" s="33" t="s">
        <v>638</v>
      </c>
    </row>
    <row r="1448" spans="1:11" ht="15.75" customHeight="1">
      <c r="A1448" s="139" t="s">
        <v>220</v>
      </c>
      <c r="B1448" s="139" t="s">
        <v>708</v>
      </c>
      <c r="C1448" s="139" t="s">
        <v>714</v>
      </c>
      <c r="D1448" s="139" t="s">
        <v>715</v>
      </c>
      <c r="E1448" s="139" t="s">
        <v>716</v>
      </c>
      <c r="F1448" s="139">
        <v>2033</v>
      </c>
      <c r="G1448" s="139" t="s">
        <v>688</v>
      </c>
      <c r="H1448" s="139">
        <v>0</v>
      </c>
      <c r="I1448" s="139">
        <v>0</v>
      </c>
      <c r="J1448" s="33" t="s">
        <v>637</v>
      </c>
      <c r="K1448" s="33" t="s">
        <v>638</v>
      </c>
    </row>
    <row r="1449" spans="1:11" ht="15.75" customHeight="1">
      <c r="A1449" s="139" t="s">
        <v>220</v>
      </c>
      <c r="B1449" s="139" t="s">
        <v>708</v>
      </c>
      <c r="C1449" s="139" t="s">
        <v>714</v>
      </c>
      <c r="D1449" s="139" t="s">
        <v>715</v>
      </c>
      <c r="E1449" s="139" t="s">
        <v>716</v>
      </c>
      <c r="F1449" s="139">
        <v>2034</v>
      </c>
      <c r="G1449" s="139" t="s">
        <v>688</v>
      </c>
      <c r="H1449" s="139">
        <v>0</v>
      </c>
      <c r="I1449" s="139">
        <v>0</v>
      </c>
      <c r="J1449" s="33" t="s">
        <v>637</v>
      </c>
      <c r="K1449" s="33" t="s">
        <v>638</v>
      </c>
    </row>
    <row r="1450" spans="1:11" ht="15.75" customHeight="1">
      <c r="A1450" s="139" t="s">
        <v>220</v>
      </c>
      <c r="B1450" s="139" t="s">
        <v>708</v>
      </c>
      <c r="C1450" s="139" t="s">
        <v>714</v>
      </c>
      <c r="D1450" s="139" t="s">
        <v>715</v>
      </c>
      <c r="E1450" s="139" t="s">
        <v>716</v>
      </c>
      <c r="F1450" s="139">
        <v>2035</v>
      </c>
      <c r="G1450" s="139" t="s">
        <v>688</v>
      </c>
      <c r="H1450" s="139">
        <v>0</v>
      </c>
      <c r="I1450" s="139">
        <v>0</v>
      </c>
      <c r="J1450" s="33" t="s">
        <v>637</v>
      </c>
      <c r="K1450" s="33" t="s">
        <v>638</v>
      </c>
    </row>
    <row r="1451" spans="1:11" ht="15.75" customHeight="1">
      <c r="A1451" s="139" t="s">
        <v>220</v>
      </c>
      <c r="B1451" s="139" t="s">
        <v>708</v>
      </c>
      <c r="C1451" s="139" t="s">
        <v>714</v>
      </c>
      <c r="D1451" s="139" t="s">
        <v>715</v>
      </c>
      <c r="E1451" s="139" t="s">
        <v>716</v>
      </c>
      <c r="F1451" s="139">
        <v>2036</v>
      </c>
      <c r="G1451" s="139" t="s">
        <v>688</v>
      </c>
      <c r="H1451" s="139">
        <v>0</v>
      </c>
      <c r="I1451" s="139">
        <v>0</v>
      </c>
      <c r="J1451" s="33" t="s">
        <v>637</v>
      </c>
      <c r="K1451" s="33" t="s">
        <v>638</v>
      </c>
    </row>
    <row r="1452" spans="1:11" ht="15.75" customHeight="1">
      <c r="A1452" s="139" t="s">
        <v>220</v>
      </c>
      <c r="B1452" s="139" t="s">
        <v>708</v>
      </c>
      <c r="C1452" s="139" t="s">
        <v>714</v>
      </c>
      <c r="D1452" s="139" t="s">
        <v>715</v>
      </c>
      <c r="E1452" s="139" t="s">
        <v>716</v>
      </c>
      <c r="F1452" s="139">
        <v>2037</v>
      </c>
      <c r="G1452" s="139" t="s">
        <v>688</v>
      </c>
      <c r="H1452" s="139">
        <v>0</v>
      </c>
      <c r="I1452" s="139">
        <v>0</v>
      </c>
      <c r="J1452" s="33" t="s">
        <v>637</v>
      </c>
      <c r="K1452" s="33" t="s">
        <v>638</v>
      </c>
    </row>
    <row r="1453" spans="1:11" ht="15.75" customHeight="1">
      <c r="A1453" s="139" t="s">
        <v>220</v>
      </c>
      <c r="B1453" s="139" t="s">
        <v>708</v>
      </c>
      <c r="C1453" s="139" t="s">
        <v>714</v>
      </c>
      <c r="D1453" s="139" t="s">
        <v>715</v>
      </c>
      <c r="E1453" s="139" t="s">
        <v>716</v>
      </c>
      <c r="F1453" s="139">
        <v>2038</v>
      </c>
      <c r="G1453" s="139" t="s">
        <v>688</v>
      </c>
      <c r="H1453" s="139">
        <v>0</v>
      </c>
      <c r="I1453" s="139">
        <v>0</v>
      </c>
      <c r="J1453" s="33" t="s">
        <v>637</v>
      </c>
      <c r="K1453" s="33" t="s">
        <v>638</v>
      </c>
    </row>
    <row r="1454" spans="1:11" ht="15.75" customHeight="1">
      <c r="A1454" s="139" t="s">
        <v>220</v>
      </c>
      <c r="B1454" s="139" t="s">
        <v>708</v>
      </c>
      <c r="C1454" s="139" t="s">
        <v>714</v>
      </c>
      <c r="D1454" s="139" t="s">
        <v>715</v>
      </c>
      <c r="E1454" s="139" t="s">
        <v>716</v>
      </c>
      <c r="F1454" s="139">
        <v>2039</v>
      </c>
      <c r="G1454" s="139" t="s">
        <v>688</v>
      </c>
      <c r="H1454" s="139">
        <v>0</v>
      </c>
      <c r="I1454" s="139">
        <v>0</v>
      </c>
      <c r="J1454" s="33" t="s">
        <v>637</v>
      </c>
      <c r="K1454" s="33" t="s">
        <v>638</v>
      </c>
    </row>
    <row r="1455" spans="1:11" ht="15.75" customHeight="1">
      <c r="A1455" s="139" t="s">
        <v>220</v>
      </c>
      <c r="B1455" s="139" t="s">
        <v>708</v>
      </c>
      <c r="C1455" s="139" t="s">
        <v>714</v>
      </c>
      <c r="D1455" s="139" t="s">
        <v>715</v>
      </c>
      <c r="E1455" s="139" t="s">
        <v>716</v>
      </c>
      <c r="F1455" s="139">
        <v>2040</v>
      </c>
      <c r="G1455" s="139" t="s">
        <v>688</v>
      </c>
      <c r="H1455" s="139">
        <v>0</v>
      </c>
      <c r="I1455" s="139">
        <v>0</v>
      </c>
      <c r="J1455" s="33" t="s">
        <v>637</v>
      </c>
      <c r="K1455" s="33" t="s">
        <v>638</v>
      </c>
    </row>
    <row r="1456" spans="1:11" ht="15.75" customHeight="1">
      <c r="A1456" s="139" t="s">
        <v>220</v>
      </c>
      <c r="B1456" s="139" t="s">
        <v>708</v>
      </c>
      <c r="C1456" s="139" t="s">
        <v>714</v>
      </c>
      <c r="D1456" s="139" t="s">
        <v>715</v>
      </c>
      <c r="E1456" s="139" t="s">
        <v>716</v>
      </c>
      <c r="F1456" s="139">
        <v>2041</v>
      </c>
      <c r="G1456" s="139" t="s">
        <v>688</v>
      </c>
      <c r="H1456" s="139">
        <v>0</v>
      </c>
      <c r="I1456" s="139">
        <v>0</v>
      </c>
      <c r="J1456" s="33" t="s">
        <v>637</v>
      </c>
      <c r="K1456" s="33" t="s">
        <v>638</v>
      </c>
    </row>
    <row r="1457" spans="1:11" ht="15.75" customHeight="1">
      <c r="A1457" s="139" t="s">
        <v>220</v>
      </c>
      <c r="B1457" s="139" t="s">
        <v>708</v>
      </c>
      <c r="C1457" s="139" t="s">
        <v>714</v>
      </c>
      <c r="D1457" s="139" t="s">
        <v>715</v>
      </c>
      <c r="E1457" s="139" t="s">
        <v>716</v>
      </c>
      <c r="F1457" s="139">
        <v>2042</v>
      </c>
      <c r="G1457" s="139" t="s">
        <v>688</v>
      </c>
      <c r="H1457" s="139">
        <v>0</v>
      </c>
      <c r="I1457" s="139">
        <v>0</v>
      </c>
      <c r="J1457" s="33" t="s">
        <v>637</v>
      </c>
      <c r="K1457" s="33" t="s">
        <v>638</v>
      </c>
    </row>
    <row r="1458" spans="1:11" ht="15.75" customHeight="1">
      <c r="A1458" s="139" t="s">
        <v>220</v>
      </c>
      <c r="B1458" s="139" t="s">
        <v>708</v>
      </c>
      <c r="C1458" s="139" t="s">
        <v>714</v>
      </c>
      <c r="D1458" s="139" t="s">
        <v>715</v>
      </c>
      <c r="E1458" s="139" t="s">
        <v>716</v>
      </c>
      <c r="F1458" s="139">
        <v>2043</v>
      </c>
      <c r="G1458" s="139" t="s">
        <v>688</v>
      </c>
      <c r="H1458" s="139">
        <v>0</v>
      </c>
      <c r="I1458" s="139">
        <v>0</v>
      </c>
      <c r="J1458" s="33" t="s">
        <v>637</v>
      </c>
      <c r="K1458" s="33" t="s">
        <v>638</v>
      </c>
    </row>
    <row r="1459" spans="1:11" ht="15.75" customHeight="1">
      <c r="A1459" s="139" t="s">
        <v>220</v>
      </c>
      <c r="B1459" s="139" t="s">
        <v>708</v>
      </c>
      <c r="C1459" s="139" t="s">
        <v>714</v>
      </c>
      <c r="D1459" s="139" t="s">
        <v>715</v>
      </c>
      <c r="E1459" s="139" t="s">
        <v>716</v>
      </c>
      <c r="F1459" s="139">
        <v>2044</v>
      </c>
      <c r="G1459" s="139" t="s">
        <v>688</v>
      </c>
      <c r="H1459" s="139">
        <v>0</v>
      </c>
      <c r="I1459" s="139">
        <v>0</v>
      </c>
      <c r="J1459" s="33" t="s">
        <v>637</v>
      </c>
      <c r="K1459" s="33" t="s">
        <v>638</v>
      </c>
    </row>
    <row r="1460" spans="1:11" ht="15.75" customHeight="1">
      <c r="A1460" s="139" t="s">
        <v>220</v>
      </c>
      <c r="B1460" s="139" t="s">
        <v>708</v>
      </c>
      <c r="C1460" s="139" t="s">
        <v>714</v>
      </c>
      <c r="D1460" s="139" t="s">
        <v>715</v>
      </c>
      <c r="E1460" s="139" t="s">
        <v>716</v>
      </c>
      <c r="F1460" s="139">
        <v>2045</v>
      </c>
      <c r="G1460" s="139" t="s">
        <v>688</v>
      </c>
      <c r="H1460" s="139">
        <v>0</v>
      </c>
      <c r="I1460" s="139">
        <v>0</v>
      </c>
      <c r="J1460" s="33" t="s">
        <v>637</v>
      </c>
      <c r="K1460" s="33" t="s">
        <v>638</v>
      </c>
    </row>
    <row r="1461" spans="1:11" ht="15.75" customHeight="1">
      <c r="A1461" s="139" t="s">
        <v>220</v>
      </c>
      <c r="B1461" s="139" t="s">
        <v>708</v>
      </c>
      <c r="C1461" s="139" t="s">
        <v>714</v>
      </c>
      <c r="D1461" s="139" t="s">
        <v>715</v>
      </c>
      <c r="E1461" s="139" t="s">
        <v>716</v>
      </c>
      <c r="F1461" s="139">
        <v>2046</v>
      </c>
      <c r="G1461" s="139" t="s">
        <v>688</v>
      </c>
      <c r="H1461" s="139">
        <v>0</v>
      </c>
      <c r="I1461" s="139">
        <v>0</v>
      </c>
      <c r="J1461" s="33" t="s">
        <v>637</v>
      </c>
      <c r="K1461" s="33" t="s">
        <v>638</v>
      </c>
    </row>
    <row r="1462" spans="1:11" ht="15.75" customHeight="1">
      <c r="A1462" s="139" t="s">
        <v>220</v>
      </c>
      <c r="B1462" s="139" t="s">
        <v>708</v>
      </c>
      <c r="C1462" s="139" t="s">
        <v>714</v>
      </c>
      <c r="D1462" s="139" t="s">
        <v>715</v>
      </c>
      <c r="E1462" s="139" t="s">
        <v>716</v>
      </c>
      <c r="F1462" s="139">
        <v>2047</v>
      </c>
      <c r="G1462" s="139" t="s">
        <v>688</v>
      </c>
      <c r="H1462" s="139">
        <v>0</v>
      </c>
      <c r="I1462" s="139">
        <v>0</v>
      </c>
      <c r="J1462" s="33" t="s">
        <v>637</v>
      </c>
      <c r="K1462" s="33" t="s">
        <v>638</v>
      </c>
    </row>
    <row r="1463" spans="1:11" ht="15.75" customHeight="1">
      <c r="A1463" s="139" t="s">
        <v>220</v>
      </c>
      <c r="B1463" s="139" t="s">
        <v>708</v>
      </c>
      <c r="C1463" s="139" t="s">
        <v>714</v>
      </c>
      <c r="D1463" s="139" t="s">
        <v>715</v>
      </c>
      <c r="E1463" s="139" t="s">
        <v>716</v>
      </c>
      <c r="F1463" s="139">
        <v>2048</v>
      </c>
      <c r="G1463" s="139" t="s">
        <v>688</v>
      </c>
      <c r="H1463" s="139">
        <v>0</v>
      </c>
      <c r="I1463" s="139">
        <v>0</v>
      </c>
      <c r="J1463" s="33" t="s">
        <v>637</v>
      </c>
      <c r="K1463" s="33" t="s">
        <v>638</v>
      </c>
    </row>
    <row r="1464" spans="1:11" ht="15.75" customHeight="1">
      <c r="A1464" s="139" t="s">
        <v>220</v>
      </c>
      <c r="B1464" s="139" t="s">
        <v>708</v>
      </c>
      <c r="C1464" s="139" t="s">
        <v>714</v>
      </c>
      <c r="D1464" s="139" t="s">
        <v>715</v>
      </c>
      <c r="E1464" s="139" t="s">
        <v>716</v>
      </c>
      <c r="F1464" s="139">
        <v>2049</v>
      </c>
      <c r="G1464" s="139" t="s">
        <v>688</v>
      </c>
      <c r="H1464" s="139">
        <v>0</v>
      </c>
      <c r="I1464" s="139">
        <v>0</v>
      </c>
      <c r="J1464" s="33" t="s">
        <v>637</v>
      </c>
      <c r="K1464" s="33" t="s">
        <v>638</v>
      </c>
    </row>
    <row r="1465" spans="1:11" ht="15.75" customHeight="1">
      <c r="A1465" s="139" t="s">
        <v>220</v>
      </c>
      <c r="B1465" s="139" t="s">
        <v>708</v>
      </c>
      <c r="C1465" s="139" t="s">
        <v>714</v>
      </c>
      <c r="D1465" s="139" t="s">
        <v>715</v>
      </c>
      <c r="E1465" s="139" t="s">
        <v>716</v>
      </c>
      <c r="F1465" s="139">
        <v>2050</v>
      </c>
      <c r="G1465" s="139" t="s">
        <v>688</v>
      </c>
      <c r="H1465" s="139">
        <v>0</v>
      </c>
      <c r="I1465" s="139">
        <v>0</v>
      </c>
      <c r="J1465" s="33" t="s">
        <v>637</v>
      </c>
      <c r="K1465" s="33" t="s">
        <v>638</v>
      </c>
    </row>
    <row r="1466" spans="1:11" ht="15.75" customHeight="1">
      <c r="A1466" s="139" t="s">
        <v>220</v>
      </c>
      <c r="B1466" s="139" t="s">
        <v>708</v>
      </c>
      <c r="C1466" s="139" t="s">
        <v>714</v>
      </c>
      <c r="D1466" s="139" t="s">
        <v>715</v>
      </c>
      <c r="E1466" s="139" t="s">
        <v>717</v>
      </c>
      <c r="F1466" s="139">
        <v>1990</v>
      </c>
      <c r="G1466" s="139" t="s">
        <v>688</v>
      </c>
      <c r="H1466" s="139">
        <v>0</v>
      </c>
      <c r="I1466" s="139">
        <v>0</v>
      </c>
      <c r="J1466" s="33" t="s">
        <v>637</v>
      </c>
      <c r="K1466" s="33" t="s">
        <v>638</v>
      </c>
    </row>
    <row r="1467" spans="1:11" ht="15.75" customHeight="1">
      <c r="A1467" s="139" t="s">
        <v>220</v>
      </c>
      <c r="B1467" s="139" t="s">
        <v>708</v>
      </c>
      <c r="C1467" s="139" t="s">
        <v>714</v>
      </c>
      <c r="D1467" s="139" t="s">
        <v>715</v>
      </c>
      <c r="E1467" s="139" t="s">
        <v>717</v>
      </c>
      <c r="F1467" s="139">
        <v>1991</v>
      </c>
      <c r="G1467" s="139" t="s">
        <v>688</v>
      </c>
      <c r="H1467" s="139">
        <v>0</v>
      </c>
      <c r="I1467" s="139">
        <v>0</v>
      </c>
      <c r="J1467" s="33" t="s">
        <v>637</v>
      </c>
      <c r="K1467" s="33" t="s">
        <v>638</v>
      </c>
    </row>
    <row r="1468" spans="1:11" ht="15.75" customHeight="1">
      <c r="A1468" s="139" t="s">
        <v>220</v>
      </c>
      <c r="B1468" s="139" t="s">
        <v>708</v>
      </c>
      <c r="C1468" s="139" t="s">
        <v>714</v>
      </c>
      <c r="D1468" s="139" t="s">
        <v>715</v>
      </c>
      <c r="E1468" s="139" t="s">
        <v>717</v>
      </c>
      <c r="F1468" s="139">
        <v>1992</v>
      </c>
      <c r="G1468" s="139" t="s">
        <v>688</v>
      </c>
      <c r="H1468" s="139">
        <v>0</v>
      </c>
      <c r="I1468" s="139">
        <v>0</v>
      </c>
      <c r="J1468" s="33" t="s">
        <v>637</v>
      </c>
      <c r="K1468" s="33" t="s">
        <v>638</v>
      </c>
    </row>
    <row r="1469" spans="1:11" ht="15.75" customHeight="1">
      <c r="A1469" s="139" t="s">
        <v>220</v>
      </c>
      <c r="B1469" s="139" t="s">
        <v>708</v>
      </c>
      <c r="C1469" s="139" t="s">
        <v>714</v>
      </c>
      <c r="D1469" s="139" t="s">
        <v>715</v>
      </c>
      <c r="E1469" s="139" t="s">
        <v>717</v>
      </c>
      <c r="F1469" s="139">
        <v>1993</v>
      </c>
      <c r="G1469" s="139" t="s">
        <v>688</v>
      </c>
      <c r="H1469" s="139">
        <v>0</v>
      </c>
      <c r="I1469" s="139">
        <v>0</v>
      </c>
      <c r="J1469" s="33" t="s">
        <v>637</v>
      </c>
      <c r="K1469" s="33" t="s">
        <v>638</v>
      </c>
    </row>
    <row r="1470" spans="1:11" ht="15.75" customHeight="1">
      <c r="A1470" s="139" t="s">
        <v>220</v>
      </c>
      <c r="B1470" s="139" t="s">
        <v>708</v>
      </c>
      <c r="C1470" s="139" t="s">
        <v>714</v>
      </c>
      <c r="D1470" s="139" t="s">
        <v>715</v>
      </c>
      <c r="E1470" s="139" t="s">
        <v>717</v>
      </c>
      <c r="F1470" s="139">
        <v>1994</v>
      </c>
      <c r="G1470" s="139" t="s">
        <v>688</v>
      </c>
      <c r="H1470" s="139">
        <v>0</v>
      </c>
      <c r="I1470" s="139">
        <v>0</v>
      </c>
      <c r="J1470" s="33" t="s">
        <v>637</v>
      </c>
      <c r="K1470" s="33" t="s">
        <v>638</v>
      </c>
    </row>
    <row r="1471" spans="1:11" ht="15.75" customHeight="1">
      <c r="A1471" s="139" t="s">
        <v>220</v>
      </c>
      <c r="B1471" s="139" t="s">
        <v>708</v>
      </c>
      <c r="C1471" s="139" t="s">
        <v>714</v>
      </c>
      <c r="D1471" s="139" t="s">
        <v>715</v>
      </c>
      <c r="E1471" s="139" t="s">
        <v>717</v>
      </c>
      <c r="F1471" s="139">
        <v>1995</v>
      </c>
      <c r="G1471" s="139" t="s">
        <v>688</v>
      </c>
      <c r="H1471" s="139">
        <v>0</v>
      </c>
      <c r="I1471" s="139">
        <v>0</v>
      </c>
      <c r="J1471" s="33" t="s">
        <v>637</v>
      </c>
      <c r="K1471" s="33" t="s">
        <v>638</v>
      </c>
    </row>
    <row r="1472" spans="1:11" ht="15.75" customHeight="1">
      <c r="A1472" s="139" t="s">
        <v>220</v>
      </c>
      <c r="B1472" s="139" t="s">
        <v>708</v>
      </c>
      <c r="C1472" s="139" t="s">
        <v>714</v>
      </c>
      <c r="D1472" s="139" t="s">
        <v>715</v>
      </c>
      <c r="E1472" s="139" t="s">
        <v>717</v>
      </c>
      <c r="F1472" s="139">
        <v>1996</v>
      </c>
      <c r="G1472" s="139" t="s">
        <v>688</v>
      </c>
      <c r="H1472" s="139">
        <v>0</v>
      </c>
      <c r="I1472" s="139">
        <v>0</v>
      </c>
      <c r="J1472" s="33" t="s">
        <v>637</v>
      </c>
      <c r="K1472" s="33" t="s">
        <v>638</v>
      </c>
    </row>
    <row r="1473" spans="1:11" ht="15.75" customHeight="1">
      <c r="A1473" s="139" t="s">
        <v>220</v>
      </c>
      <c r="B1473" s="139" t="s">
        <v>708</v>
      </c>
      <c r="C1473" s="139" t="s">
        <v>714</v>
      </c>
      <c r="D1473" s="139" t="s">
        <v>715</v>
      </c>
      <c r="E1473" s="139" t="s">
        <v>717</v>
      </c>
      <c r="F1473" s="139">
        <v>1997</v>
      </c>
      <c r="G1473" s="139" t="s">
        <v>688</v>
      </c>
      <c r="H1473" s="139">
        <v>0</v>
      </c>
      <c r="I1473" s="139">
        <v>0</v>
      </c>
      <c r="J1473" s="33" t="s">
        <v>637</v>
      </c>
      <c r="K1473" s="33" t="s">
        <v>638</v>
      </c>
    </row>
    <row r="1474" spans="1:11" ht="15.75" customHeight="1">
      <c r="A1474" s="139" t="s">
        <v>220</v>
      </c>
      <c r="B1474" s="139" t="s">
        <v>708</v>
      </c>
      <c r="C1474" s="139" t="s">
        <v>714</v>
      </c>
      <c r="D1474" s="139" t="s">
        <v>715</v>
      </c>
      <c r="E1474" s="139" t="s">
        <v>717</v>
      </c>
      <c r="F1474" s="139">
        <v>1998</v>
      </c>
      <c r="G1474" s="139" t="s">
        <v>688</v>
      </c>
      <c r="H1474" s="139">
        <v>0</v>
      </c>
      <c r="I1474" s="139">
        <v>0</v>
      </c>
      <c r="J1474" s="33" t="s">
        <v>637</v>
      </c>
      <c r="K1474" s="33" t="s">
        <v>638</v>
      </c>
    </row>
    <row r="1475" spans="1:11" ht="15.75" customHeight="1">
      <c r="A1475" s="139" t="s">
        <v>220</v>
      </c>
      <c r="B1475" s="139" t="s">
        <v>708</v>
      </c>
      <c r="C1475" s="139" t="s">
        <v>714</v>
      </c>
      <c r="D1475" s="139" t="s">
        <v>715</v>
      </c>
      <c r="E1475" s="139" t="s">
        <v>717</v>
      </c>
      <c r="F1475" s="139">
        <v>1999</v>
      </c>
      <c r="G1475" s="139" t="s">
        <v>688</v>
      </c>
      <c r="H1475" s="139">
        <v>0</v>
      </c>
      <c r="I1475" s="139">
        <v>0</v>
      </c>
      <c r="J1475" s="33" t="s">
        <v>637</v>
      </c>
      <c r="K1475" s="33" t="s">
        <v>638</v>
      </c>
    </row>
    <row r="1476" spans="1:11" ht="15.75" customHeight="1">
      <c r="A1476" s="139" t="s">
        <v>220</v>
      </c>
      <c r="B1476" s="139" t="s">
        <v>708</v>
      </c>
      <c r="C1476" s="139" t="s">
        <v>714</v>
      </c>
      <c r="D1476" s="139" t="s">
        <v>715</v>
      </c>
      <c r="E1476" s="139" t="s">
        <v>717</v>
      </c>
      <c r="F1476" s="139">
        <v>2000</v>
      </c>
      <c r="G1476" s="139" t="s">
        <v>688</v>
      </c>
      <c r="H1476" s="139">
        <v>0</v>
      </c>
      <c r="I1476" s="139">
        <v>0</v>
      </c>
      <c r="J1476" s="33" t="s">
        <v>637</v>
      </c>
      <c r="K1476" s="33" t="s">
        <v>638</v>
      </c>
    </row>
    <row r="1477" spans="1:11" ht="15.75" customHeight="1">
      <c r="A1477" s="139" t="s">
        <v>220</v>
      </c>
      <c r="B1477" s="139" t="s">
        <v>708</v>
      </c>
      <c r="C1477" s="139" t="s">
        <v>714</v>
      </c>
      <c r="D1477" s="139" t="s">
        <v>715</v>
      </c>
      <c r="E1477" s="139" t="s">
        <v>717</v>
      </c>
      <c r="F1477" s="139">
        <v>2001</v>
      </c>
      <c r="G1477" s="139" t="s">
        <v>688</v>
      </c>
      <c r="H1477" s="139">
        <v>0</v>
      </c>
      <c r="I1477" s="139">
        <v>0</v>
      </c>
      <c r="J1477" s="33" t="s">
        <v>637</v>
      </c>
      <c r="K1477" s="33" t="s">
        <v>638</v>
      </c>
    </row>
    <row r="1478" spans="1:11" ht="15.75" customHeight="1">
      <c r="A1478" s="139" t="s">
        <v>220</v>
      </c>
      <c r="B1478" s="139" t="s">
        <v>708</v>
      </c>
      <c r="C1478" s="139" t="s">
        <v>714</v>
      </c>
      <c r="D1478" s="139" t="s">
        <v>715</v>
      </c>
      <c r="E1478" s="139" t="s">
        <v>717</v>
      </c>
      <c r="F1478" s="139">
        <v>2002</v>
      </c>
      <c r="G1478" s="139" t="s">
        <v>688</v>
      </c>
      <c r="H1478" s="139">
        <v>0</v>
      </c>
      <c r="I1478" s="139">
        <v>0</v>
      </c>
      <c r="J1478" s="33" t="s">
        <v>637</v>
      </c>
      <c r="K1478" s="33" t="s">
        <v>638</v>
      </c>
    </row>
    <row r="1479" spans="1:11" ht="15.75" customHeight="1">
      <c r="A1479" s="139" t="s">
        <v>220</v>
      </c>
      <c r="B1479" s="139" t="s">
        <v>708</v>
      </c>
      <c r="C1479" s="139" t="s">
        <v>714</v>
      </c>
      <c r="D1479" s="139" t="s">
        <v>715</v>
      </c>
      <c r="E1479" s="139" t="s">
        <v>717</v>
      </c>
      <c r="F1479" s="139">
        <v>2003</v>
      </c>
      <c r="G1479" s="139" t="s">
        <v>688</v>
      </c>
      <c r="H1479" s="139">
        <v>0</v>
      </c>
      <c r="I1479" s="139">
        <v>0</v>
      </c>
      <c r="J1479" s="33" t="s">
        <v>637</v>
      </c>
      <c r="K1479" s="33" t="s">
        <v>638</v>
      </c>
    </row>
    <row r="1480" spans="1:11" ht="15.75" customHeight="1">
      <c r="A1480" s="139" t="s">
        <v>220</v>
      </c>
      <c r="B1480" s="139" t="s">
        <v>708</v>
      </c>
      <c r="C1480" s="139" t="s">
        <v>714</v>
      </c>
      <c r="D1480" s="139" t="s">
        <v>715</v>
      </c>
      <c r="E1480" s="139" t="s">
        <v>717</v>
      </c>
      <c r="F1480" s="139">
        <v>2004</v>
      </c>
      <c r="G1480" s="139" t="s">
        <v>688</v>
      </c>
      <c r="H1480" s="139">
        <v>0</v>
      </c>
      <c r="I1480" s="139">
        <v>0</v>
      </c>
      <c r="J1480" s="33" t="s">
        <v>637</v>
      </c>
      <c r="K1480" s="33" t="s">
        <v>638</v>
      </c>
    </row>
    <row r="1481" spans="1:11" ht="15.75" customHeight="1">
      <c r="A1481" s="139" t="s">
        <v>220</v>
      </c>
      <c r="B1481" s="139" t="s">
        <v>708</v>
      </c>
      <c r="C1481" s="139" t="s">
        <v>714</v>
      </c>
      <c r="D1481" s="139" t="s">
        <v>715</v>
      </c>
      <c r="E1481" s="139" t="s">
        <v>717</v>
      </c>
      <c r="F1481" s="139">
        <v>2005</v>
      </c>
      <c r="G1481" s="139" t="s">
        <v>688</v>
      </c>
      <c r="H1481" s="139">
        <v>0</v>
      </c>
      <c r="I1481" s="139">
        <v>0</v>
      </c>
      <c r="J1481" s="33" t="s">
        <v>637</v>
      </c>
      <c r="K1481" s="33" t="s">
        <v>638</v>
      </c>
    </row>
    <row r="1482" spans="1:11" ht="15.75" customHeight="1">
      <c r="A1482" s="139" t="s">
        <v>220</v>
      </c>
      <c r="B1482" s="139" t="s">
        <v>708</v>
      </c>
      <c r="C1482" s="139" t="s">
        <v>714</v>
      </c>
      <c r="D1482" s="139" t="s">
        <v>715</v>
      </c>
      <c r="E1482" s="139" t="s">
        <v>717</v>
      </c>
      <c r="F1482" s="139">
        <v>2006</v>
      </c>
      <c r="G1482" s="139" t="s">
        <v>688</v>
      </c>
      <c r="H1482" s="139">
        <v>0</v>
      </c>
      <c r="I1482" s="139">
        <v>0</v>
      </c>
      <c r="J1482" s="33" t="s">
        <v>637</v>
      </c>
      <c r="K1482" s="33" t="s">
        <v>638</v>
      </c>
    </row>
    <row r="1483" spans="1:11" ht="15.75" customHeight="1">
      <c r="A1483" s="139" t="s">
        <v>220</v>
      </c>
      <c r="B1483" s="139" t="s">
        <v>708</v>
      </c>
      <c r="C1483" s="139" t="s">
        <v>714</v>
      </c>
      <c r="D1483" s="139" t="s">
        <v>715</v>
      </c>
      <c r="E1483" s="139" t="s">
        <v>717</v>
      </c>
      <c r="F1483" s="139">
        <v>2007</v>
      </c>
      <c r="G1483" s="139" t="s">
        <v>688</v>
      </c>
      <c r="H1483" s="139">
        <v>0</v>
      </c>
      <c r="I1483" s="139">
        <v>0</v>
      </c>
      <c r="J1483" s="33" t="s">
        <v>637</v>
      </c>
      <c r="K1483" s="33" t="s">
        <v>638</v>
      </c>
    </row>
    <row r="1484" spans="1:11" ht="15.75" customHeight="1">
      <c r="A1484" s="139" t="s">
        <v>220</v>
      </c>
      <c r="B1484" s="139" t="s">
        <v>708</v>
      </c>
      <c r="C1484" s="139" t="s">
        <v>714</v>
      </c>
      <c r="D1484" s="139" t="s">
        <v>715</v>
      </c>
      <c r="E1484" s="139" t="s">
        <v>717</v>
      </c>
      <c r="F1484" s="139">
        <v>2008</v>
      </c>
      <c r="G1484" s="139" t="s">
        <v>688</v>
      </c>
      <c r="H1484" s="139">
        <v>0</v>
      </c>
      <c r="I1484" s="139">
        <v>0</v>
      </c>
      <c r="J1484" s="33" t="s">
        <v>637</v>
      </c>
      <c r="K1484" s="33" t="s">
        <v>638</v>
      </c>
    </row>
    <row r="1485" spans="1:11" ht="15.75" customHeight="1">
      <c r="A1485" s="139" t="s">
        <v>220</v>
      </c>
      <c r="B1485" s="139" t="s">
        <v>708</v>
      </c>
      <c r="C1485" s="139" t="s">
        <v>714</v>
      </c>
      <c r="D1485" s="139" t="s">
        <v>715</v>
      </c>
      <c r="E1485" s="139" t="s">
        <v>717</v>
      </c>
      <c r="F1485" s="139">
        <v>2009</v>
      </c>
      <c r="G1485" s="139" t="s">
        <v>688</v>
      </c>
      <c r="H1485" s="139">
        <v>0</v>
      </c>
      <c r="I1485" s="139">
        <v>0</v>
      </c>
      <c r="J1485" s="33" t="s">
        <v>637</v>
      </c>
      <c r="K1485" s="33" t="s">
        <v>638</v>
      </c>
    </row>
    <row r="1486" spans="1:11" ht="15.75" customHeight="1">
      <c r="A1486" s="139" t="s">
        <v>220</v>
      </c>
      <c r="B1486" s="139" t="s">
        <v>708</v>
      </c>
      <c r="C1486" s="139" t="s">
        <v>714</v>
      </c>
      <c r="D1486" s="139" t="s">
        <v>715</v>
      </c>
      <c r="E1486" s="139" t="s">
        <v>717</v>
      </c>
      <c r="F1486" s="139">
        <v>2010</v>
      </c>
      <c r="G1486" s="139" t="s">
        <v>688</v>
      </c>
      <c r="H1486" s="139">
        <v>0</v>
      </c>
      <c r="I1486" s="139">
        <v>0</v>
      </c>
      <c r="J1486" s="33" t="s">
        <v>637</v>
      </c>
      <c r="K1486" s="33" t="s">
        <v>638</v>
      </c>
    </row>
    <row r="1487" spans="1:11" ht="15.75" customHeight="1">
      <c r="A1487" s="139" t="s">
        <v>220</v>
      </c>
      <c r="B1487" s="139" t="s">
        <v>708</v>
      </c>
      <c r="C1487" s="139" t="s">
        <v>714</v>
      </c>
      <c r="D1487" s="139" t="s">
        <v>715</v>
      </c>
      <c r="E1487" s="139" t="s">
        <v>717</v>
      </c>
      <c r="F1487" s="139">
        <v>2011</v>
      </c>
      <c r="G1487" s="139" t="s">
        <v>688</v>
      </c>
      <c r="H1487" s="139">
        <v>0</v>
      </c>
      <c r="I1487" s="139">
        <v>0</v>
      </c>
      <c r="J1487" s="33" t="s">
        <v>637</v>
      </c>
      <c r="K1487" s="33" t="s">
        <v>638</v>
      </c>
    </row>
    <row r="1488" spans="1:11" ht="15.75" customHeight="1">
      <c r="A1488" s="139" t="s">
        <v>220</v>
      </c>
      <c r="B1488" s="139" t="s">
        <v>708</v>
      </c>
      <c r="C1488" s="139" t="s">
        <v>714</v>
      </c>
      <c r="D1488" s="139" t="s">
        <v>715</v>
      </c>
      <c r="E1488" s="139" t="s">
        <v>717</v>
      </c>
      <c r="F1488" s="139">
        <v>2012</v>
      </c>
      <c r="G1488" s="139" t="s">
        <v>688</v>
      </c>
      <c r="H1488" s="139">
        <v>0</v>
      </c>
      <c r="I1488" s="139">
        <v>0</v>
      </c>
      <c r="J1488" s="33" t="s">
        <v>637</v>
      </c>
      <c r="K1488" s="33" t="s">
        <v>638</v>
      </c>
    </row>
    <row r="1489" spans="1:11" ht="15.75" customHeight="1">
      <c r="A1489" s="139" t="s">
        <v>220</v>
      </c>
      <c r="B1489" s="139" t="s">
        <v>708</v>
      </c>
      <c r="C1489" s="139" t="s">
        <v>714</v>
      </c>
      <c r="D1489" s="139" t="s">
        <v>715</v>
      </c>
      <c r="E1489" s="139" t="s">
        <v>717</v>
      </c>
      <c r="F1489" s="139">
        <v>2013</v>
      </c>
      <c r="G1489" s="139" t="s">
        <v>688</v>
      </c>
      <c r="H1489" s="139">
        <v>0</v>
      </c>
      <c r="I1489" s="139">
        <v>0</v>
      </c>
      <c r="J1489" s="33" t="s">
        <v>637</v>
      </c>
      <c r="K1489" s="33" t="s">
        <v>638</v>
      </c>
    </row>
    <row r="1490" spans="1:11" ht="15.75" customHeight="1">
      <c r="A1490" s="139" t="s">
        <v>220</v>
      </c>
      <c r="B1490" s="139" t="s">
        <v>708</v>
      </c>
      <c r="C1490" s="139" t="s">
        <v>714</v>
      </c>
      <c r="D1490" s="139" t="s">
        <v>715</v>
      </c>
      <c r="E1490" s="139" t="s">
        <v>717</v>
      </c>
      <c r="F1490" s="139">
        <v>2014</v>
      </c>
      <c r="G1490" s="139" t="s">
        <v>688</v>
      </c>
      <c r="H1490" s="139">
        <v>0</v>
      </c>
      <c r="I1490" s="139">
        <v>0</v>
      </c>
      <c r="J1490" s="33" t="s">
        <v>637</v>
      </c>
      <c r="K1490" s="33" t="s">
        <v>638</v>
      </c>
    </row>
    <row r="1491" spans="1:11" ht="15.75" customHeight="1">
      <c r="A1491" s="139" t="s">
        <v>220</v>
      </c>
      <c r="B1491" s="139" t="s">
        <v>708</v>
      </c>
      <c r="C1491" s="139" t="s">
        <v>714</v>
      </c>
      <c r="D1491" s="139" t="s">
        <v>715</v>
      </c>
      <c r="E1491" s="139" t="s">
        <v>717</v>
      </c>
      <c r="F1491" s="139">
        <v>2015</v>
      </c>
      <c r="G1491" s="139" t="s">
        <v>688</v>
      </c>
      <c r="H1491" s="139">
        <v>0</v>
      </c>
      <c r="I1491" s="139">
        <v>0</v>
      </c>
      <c r="J1491" s="33" t="s">
        <v>637</v>
      </c>
      <c r="K1491" s="33" t="s">
        <v>638</v>
      </c>
    </row>
    <row r="1492" spans="1:11" ht="15.75" customHeight="1">
      <c r="A1492" s="139" t="s">
        <v>220</v>
      </c>
      <c r="B1492" s="139" t="s">
        <v>708</v>
      </c>
      <c r="C1492" s="139" t="s">
        <v>714</v>
      </c>
      <c r="D1492" s="139" t="s">
        <v>715</v>
      </c>
      <c r="E1492" s="139" t="s">
        <v>717</v>
      </c>
      <c r="F1492" s="139">
        <v>2016</v>
      </c>
      <c r="G1492" s="139" t="s">
        <v>688</v>
      </c>
      <c r="H1492" s="139">
        <v>0</v>
      </c>
      <c r="I1492" s="139">
        <v>0</v>
      </c>
      <c r="J1492" s="33" t="s">
        <v>637</v>
      </c>
      <c r="K1492" s="33" t="s">
        <v>638</v>
      </c>
    </row>
    <row r="1493" spans="1:11" ht="15.75" customHeight="1">
      <c r="A1493" s="139" t="s">
        <v>220</v>
      </c>
      <c r="B1493" s="139" t="s">
        <v>708</v>
      </c>
      <c r="C1493" s="139" t="s">
        <v>714</v>
      </c>
      <c r="D1493" s="139" t="s">
        <v>715</v>
      </c>
      <c r="E1493" s="139" t="s">
        <v>717</v>
      </c>
      <c r="F1493" s="139">
        <v>2017</v>
      </c>
      <c r="G1493" s="139" t="s">
        <v>688</v>
      </c>
      <c r="H1493" s="139">
        <v>0</v>
      </c>
      <c r="I1493" s="139">
        <v>0</v>
      </c>
      <c r="J1493" s="33" t="s">
        <v>637</v>
      </c>
      <c r="K1493" s="33" t="s">
        <v>638</v>
      </c>
    </row>
    <row r="1494" spans="1:11" ht="15.75" customHeight="1">
      <c r="A1494" s="139" t="s">
        <v>220</v>
      </c>
      <c r="B1494" s="139" t="s">
        <v>708</v>
      </c>
      <c r="C1494" s="139" t="s">
        <v>714</v>
      </c>
      <c r="D1494" s="139" t="s">
        <v>715</v>
      </c>
      <c r="E1494" s="139" t="s">
        <v>717</v>
      </c>
      <c r="F1494" s="139">
        <v>2018</v>
      </c>
      <c r="G1494" s="139" t="s">
        <v>688</v>
      </c>
      <c r="H1494" s="139">
        <v>0</v>
      </c>
      <c r="I1494" s="139">
        <v>0</v>
      </c>
      <c r="J1494" s="33" t="s">
        <v>637</v>
      </c>
      <c r="K1494" s="33" t="s">
        <v>638</v>
      </c>
    </row>
    <row r="1495" spans="1:11" ht="15.75" customHeight="1">
      <c r="A1495" s="139" t="s">
        <v>220</v>
      </c>
      <c r="B1495" s="139" t="s">
        <v>708</v>
      </c>
      <c r="C1495" s="139" t="s">
        <v>714</v>
      </c>
      <c r="D1495" s="139" t="s">
        <v>715</v>
      </c>
      <c r="E1495" s="139" t="s">
        <v>717</v>
      </c>
      <c r="F1495" s="139">
        <v>2019</v>
      </c>
      <c r="G1495" s="139" t="s">
        <v>688</v>
      </c>
      <c r="H1495" s="139">
        <v>0</v>
      </c>
      <c r="I1495" s="139">
        <v>0</v>
      </c>
      <c r="J1495" s="33" t="s">
        <v>637</v>
      </c>
      <c r="K1495" s="33" t="s">
        <v>638</v>
      </c>
    </row>
    <row r="1496" spans="1:11" ht="15.75" customHeight="1">
      <c r="A1496" s="139" t="s">
        <v>220</v>
      </c>
      <c r="B1496" s="139" t="s">
        <v>708</v>
      </c>
      <c r="C1496" s="139" t="s">
        <v>714</v>
      </c>
      <c r="D1496" s="139" t="s">
        <v>715</v>
      </c>
      <c r="E1496" s="139" t="s">
        <v>717</v>
      </c>
      <c r="F1496" s="139">
        <v>2020</v>
      </c>
      <c r="G1496" s="139" t="s">
        <v>688</v>
      </c>
      <c r="H1496" s="139">
        <v>0</v>
      </c>
      <c r="I1496" s="139">
        <v>0</v>
      </c>
      <c r="J1496" s="33" t="s">
        <v>637</v>
      </c>
      <c r="K1496" s="33" t="s">
        <v>638</v>
      </c>
    </row>
    <row r="1497" spans="1:11" ht="15.75" customHeight="1">
      <c r="A1497" s="139" t="s">
        <v>220</v>
      </c>
      <c r="B1497" s="139" t="s">
        <v>708</v>
      </c>
      <c r="C1497" s="139" t="s">
        <v>714</v>
      </c>
      <c r="D1497" s="139" t="s">
        <v>715</v>
      </c>
      <c r="E1497" s="139" t="s">
        <v>717</v>
      </c>
      <c r="F1497" s="139">
        <v>2021</v>
      </c>
      <c r="G1497" s="139" t="s">
        <v>688</v>
      </c>
      <c r="H1497" s="139">
        <v>0</v>
      </c>
      <c r="I1497" s="139">
        <v>0</v>
      </c>
      <c r="J1497" s="33" t="s">
        <v>637</v>
      </c>
      <c r="K1497" s="33" t="s">
        <v>638</v>
      </c>
    </row>
    <row r="1498" spans="1:11" ht="15.75" customHeight="1">
      <c r="A1498" s="139" t="s">
        <v>220</v>
      </c>
      <c r="B1498" s="139" t="s">
        <v>708</v>
      </c>
      <c r="C1498" s="139" t="s">
        <v>714</v>
      </c>
      <c r="D1498" s="139" t="s">
        <v>715</v>
      </c>
      <c r="E1498" s="139" t="s">
        <v>717</v>
      </c>
      <c r="F1498" s="139">
        <v>2022</v>
      </c>
      <c r="G1498" s="139" t="s">
        <v>688</v>
      </c>
      <c r="H1498" s="139">
        <v>0</v>
      </c>
      <c r="I1498" s="139">
        <v>0</v>
      </c>
      <c r="J1498" s="33" t="s">
        <v>637</v>
      </c>
      <c r="K1498" s="33" t="s">
        <v>638</v>
      </c>
    </row>
    <row r="1499" spans="1:11" ht="15.75" customHeight="1">
      <c r="A1499" s="139" t="s">
        <v>220</v>
      </c>
      <c r="B1499" s="139" t="s">
        <v>708</v>
      </c>
      <c r="C1499" s="139" t="s">
        <v>714</v>
      </c>
      <c r="D1499" s="139" t="s">
        <v>715</v>
      </c>
      <c r="E1499" s="139" t="s">
        <v>717</v>
      </c>
      <c r="F1499" s="139">
        <v>2023</v>
      </c>
      <c r="G1499" s="139" t="s">
        <v>688</v>
      </c>
      <c r="H1499" s="139">
        <v>0</v>
      </c>
      <c r="I1499" s="139">
        <v>0</v>
      </c>
      <c r="J1499" s="33" t="s">
        <v>637</v>
      </c>
      <c r="K1499" s="33" t="s">
        <v>638</v>
      </c>
    </row>
    <row r="1500" spans="1:11" ht="15.75" customHeight="1">
      <c r="A1500" s="139" t="s">
        <v>220</v>
      </c>
      <c r="B1500" s="139" t="s">
        <v>708</v>
      </c>
      <c r="C1500" s="139" t="s">
        <v>714</v>
      </c>
      <c r="D1500" s="139" t="s">
        <v>715</v>
      </c>
      <c r="E1500" s="139" t="s">
        <v>717</v>
      </c>
      <c r="F1500" s="139">
        <v>2024</v>
      </c>
      <c r="G1500" s="139" t="s">
        <v>688</v>
      </c>
      <c r="H1500" s="139">
        <v>0</v>
      </c>
      <c r="I1500" s="139">
        <v>0</v>
      </c>
      <c r="J1500" s="33" t="s">
        <v>637</v>
      </c>
      <c r="K1500" s="33" t="s">
        <v>638</v>
      </c>
    </row>
    <row r="1501" spans="1:11" ht="15.75" customHeight="1">
      <c r="A1501" s="139" t="s">
        <v>220</v>
      </c>
      <c r="B1501" s="139" t="s">
        <v>708</v>
      </c>
      <c r="C1501" s="139" t="s">
        <v>714</v>
      </c>
      <c r="D1501" s="139" t="s">
        <v>715</v>
      </c>
      <c r="E1501" s="139" t="s">
        <v>717</v>
      </c>
      <c r="F1501" s="139">
        <v>2025</v>
      </c>
      <c r="G1501" s="139" t="s">
        <v>688</v>
      </c>
      <c r="H1501" s="139">
        <v>0</v>
      </c>
      <c r="I1501" s="139">
        <v>0</v>
      </c>
      <c r="J1501" s="33" t="s">
        <v>637</v>
      </c>
      <c r="K1501" s="33" t="s">
        <v>638</v>
      </c>
    </row>
    <row r="1502" spans="1:11" ht="15.75" customHeight="1">
      <c r="A1502" s="139" t="s">
        <v>220</v>
      </c>
      <c r="B1502" s="139" t="s">
        <v>708</v>
      </c>
      <c r="C1502" s="139" t="s">
        <v>714</v>
      </c>
      <c r="D1502" s="139" t="s">
        <v>715</v>
      </c>
      <c r="E1502" s="139" t="s">
        <v>717</v>
      </c>
      <c r="F1502" s="139">
        <v>2026</v>
      </c>
      <c r="G1502" s="139" t="s">
        <v>688</v>
      </c>
      <c r="H1502" s="139">
        <v>0</v>
      </c>
      <c r="I1502" s="139">
        <v>0</v>
      </c>
      <c r="J1502" s="33" t="s">
        <v>637</v>
      </c>
      <c r="K1502" s="33" t="s">
        <v>638</v>
      </c>
    </row>
    <row r="1503" spans="1:11" ht="15.75" customHeight="1">
      <c r="A1503" s="139" t="s">
        <v>220</v>
      </c>
      <c r="B1503" s="139" t="s">
        <v>708</v>
      </c>
      <c r="C1503" s="139" t="s">
        <v>714</v>
      </c>
      <c r="D1503" s="139" t="s">
        <v>715</v>
      </c>
      <c r="E1503" s="139" t="s">
        <v>717</v>
      </c>
      <c r="F1503" s="139">
        <v>2027</v>
      </c>
      <c r="G1503" s="139" t="s">
        <v>688</v>
      </c>
      <c r="H1503" s="139">
        <v>0</v>
      </c>
      <c r="I1503" s="139">
        <v>0</v>
      </c>
      <c r="J1503" s="33" t="s">
        <v>637</v>
      </c>
      <c r="K1503" s="33" t="s">
        <v>638</v>
      </c>
    </row>
    <row r="1504" spans="1:11" ht="15.75" customHeight="1">
      <c r="A1504" s="139" t="s">
        <v>220</v>
      </c>
      <c r="B1504" s="139" t="s">
        <v>708</v>
      </c>
      <c r="C1504" s="139" t="s">
        <v>714</v>
      </c>
      <c r="D1504" s="139" t="s">
        <v>715</v>
      </c>
      <c r="E1504" s="139" t="s">
        <v>717</v>
      </c>
      <c r="F1504" s="139">
        <v>2028</v>
      </c>
      <c r="G1504" s="139" t="s">
        <v>688</v>
      </c>
      <c r="H1504" s="139">
        <v>0</v>
      </c>
      <c r="I1504" s="139">
        <v>0</v>
      </c>
      <c r="J1504" s="33" t="s">
        <v>637</v>
      </c>
      <c r="K1504" s="33" t="s">
        <v>638</v>
      </c>
    </row>
    <row r="1505" spans="1:11" ht="15.75" customHeight="1">
      <c r="A1505" s="139" t="s">
        <v>220</v>
      </c>
      <c r="B1505" s="139" t="s">
        <v>708</v>
      </c>
      <c r="C1505" s="139" t="s">
        <v>714</v>
      </c>
      <c r="D1505" s="139" t="s">
        <v>715</v>
      </c>
      <c r="E1505" s="139" t="s">
        <v>717</v>
      </c>
      <c r="F1505" s="139">
        <v>2029</v>
      </c>
      <c r="G1505" s="139" t="s">
        <v>688</v>
      </c>
      <c r="H1505" s="139">
        <v>0</v>
      </c>
      <c r="I1505" s="139">
        <v>0</v>
      </c>
      <c r="J1505" s="33" t="s">
        <v>637</v>
      </c>
      <c r="K1505" s="33" t="s">
        <v>638</v>
      </c>
    </row>
    <row r="1506" spans="1:11" ht="15.75" customHeight="1">
      <c r="A1506" s="139" t="s">
        <v>220</v>
      </c>
      <c r="B1506" s="139" t="s">
        <v>708</v>
      </c>
      <c r="C1506" s="139" t="s">
        <v>714</v>
      </c>
      <c r="D1506" s="139" t="s">
        <v>715</v>
      </c>
      <c r="E1506" s="139" t="s">
        <v>717</v>
      </c>
      <c r="F1506" s="139">
        <v>2030</v>
      </c>
      <c r="G1506" s="139" t="s">
        <v>688</v>
      </c>
      <c r="H1506" s="139">
        <v>0</v>
      </c>
      <c r="I1506" s="139">
        <v>0</v>
      </c>
      <c r="J1506" s="33" t="s">
        <v>637</v>
      </c>
      <c r="K1506" s="33" t="s">
        <v>638</v>
      </c>
    </row>
    <row r="1507" spans="1:11" ht="15.75" customHeight="1">
      <c r="A1507" s="139" t="s">
        <v>220</v>
      </c>
      <c r="B1507" s="139" t="s">
        <v>708</v>
      </c>
      <c r="C1507" s="139" t="s">
        <v>714</v>
      </c>
      <c r="D1507" s="139" t="s">
        <v>715</v>
      </c>
      <c r="E1507" s="139" t="s">
        <v>717</v>
      </c>
      <c r="F1507" s="139">
        <v>2031</v>
      </c>
      <c r="G1507" s="139" t="s">
        <v>688</v>
      </c>
      <c r="H1507" s="139">
        <v>0</v>
      </c>
      <c r="I1507" s="139">
        <v>0</v>
      </c>
      <c r="J1507" s="33" t="s">
        <v>637</v>
      </c>
      <c r="K1507" s="33" t="s">
        <v>638</v>
      </c>
    </row>
    <row r="1508" spans="1:11" ht="15.75" customHeight="1">
      <c r="A1508" s="139" t="s">
        <v>220</v>
      </c>
      <c r="B1508" s="139" t="s">
        <v>708</v>
      </c>
      <c r="C1508" s="139" t="s">
        <v>714</v>
      </c>
      <c r="D1508" s="139" t="s">
        <v>715</v>
      </c>
      <c r="E1508" s="139" t="s">
        <v>717</v>
      </c>
      <c r="F1508" s="139">
        <v>2032</v>
      </c>
      <c r="G1508" s="139" t="s">
        <v>688</v>
      </c>
      <c r="H1508" s="139">
        <v>0</v>
      </c>
      <c r="I1508" s="139">
        <v>0</v>
      </c>
      <c r="J1508" s="33" t="s">
        <v>637</v>
      </c>
      <c r="K1508" s="33" t="s">
        <v>638</v>
      </c>
    </row>
    <row r="1509" spans="1:11" ht="15.75" customHeight="1">
      <c r="A1509" s="139" t="s">
        <v>220</v>
      </c>
      <c r="B1509" s="139" t="s">
        <v>708</v>
      </c>
      <c r="C1509" s="139" t="s">
        <v>714</v>
      </c>
      <c r="D1509" s="139" t="s">
        <v>715</v>
      </c>
      <c r="E1509" s="139" t="s">
        <v>717</v>
      </c>
      <c r="F1509" s="139">
        <v>2033</v>
      </c>
      <c r="G1509" s="139" t="s">
        <v>688</v>
      </c>
      <c r="H1509" s="139">
        <v>0</v>
      </c>
      <c r="I1509" s="139">
        <v>0</v>
      </c>
      <c r="J1509" s="33" t="s">
        <v>637</v>
      </c>
      <c r="K1509" s="33" t="s">
        <v>638</v>
      </c>
    </row>
    <row r="1510" spans="1:11" ht="15.75" customHeight="1">
      <c r="A1510" s="139" t="s">
        <v>220</v>
      </c>
      <c r="B1510" s="139" t="s">
        <v>708</v>
      </c>
      <c r="C1510" s="139" t="s">
        <v>714</v>
      </c>
      <c r="D1510" s="139" t="s">
        <v>715</v>
      </c>
      <c r="E1510" s="139" t="s">
        <v>717</v>
      </c>
      <c r="F1510" s="139">
        <v>2034</v>
      </c>
      <c r="G1510" s="139" t="s">
        <v>688</v>
      </c>
      <c r="H1510" s="139">
        <v>0</v>
      </c>
      <c r="I1510" s="139">
        <v>0</v>
      </c>
      <c r="J1510" s="33" t="s">
        <v>637</v>
      </c>
      <c r="K1510" s="33" t="s">
        <v>638</v>
      </c>
    </row>
    <row r="1511" spans="1:11" ht="15.75" customHeight="1">
      <c r="A1511" s="139" t="s">
        <v>220</v>
      </c>
      <c r="B1511" s="139" t="s">
        <v>708</v>
      </c>
      <c r="C1511" s="139" t="s">
        <v>714</v>
      </c>
      <c r="D1511" s="139" t="s">
        <v>715</v>
      </c>
      <c r="E1511" s="139" t="s">
        <v>717</v>
      </c>
      <c r="F1511" s="139">
        <v>2035</v>
      </c>
      <c r="G1511" s="139" t="s">
        <v>688</v>
      </c>
      <c r="H1511" s="139">
        <v>0</v>
      </c>
      <c r="I1511" s="139">
        <v>0</v>
      </c>
      <c r="J1511" s="33" t="s">
        <v>637</v>
      </c>
      <c r="K1511" s="33" t="s">
        <v>638</v>
      </c>
    </row>
    <row r="1512" spans="1:11" ht="15.75" customHeight="1">
      <c r="A1512" s="139" t="s">
        <v>220</v>
      </c>
      <c r="B1512" s="139" t="s">
        <v>708</v>
      </c>
      <c r="C1512" s="139" t="s">
        <v>714</v>
      </c>
      <c r="D1512" s="139" t="s">
        <v>715</v>
      </c>
      <c r="E1512" s="139" t="s">
        <v>717</v>
      </c>
      <c r="F1512" s="139">
        <v>2036</v>
      </c>
      <c r="G1512" s="139" t="s">
        <v>688</v>
      </c>
      <c r="H1512" s="139">
        <v>0</v>
      </c>
      <c r="I1512" s="139">
        <v>0</v>
      </c>
      <c r="J1512" s="33" t="s">
        <v>637</v>
      </c>
      <c r="K1512" s="33" t="s">
        <v>638</v>
      </c>
    </row>
    <row r="1513" spans="1:11" ht="15.75" customHeight="1">
      <c r="A1513" s="139" t="s">
        <v>220</v>
      </c>
      <c r="B1513" s="139" t="s">
        <v>708</v>
      </c>
      <c r="C1513" s="139" t="s">
        <v>714</v>
      </c>
      <c r="D1513" s="139" t="s">
        <v>715</v>
      </c>
      <c r="E1513" s="139" t="s">
        <v>717</v>
      </c>
      <c r="F1513" s="139">
        <v>2037</v>
      </c>
      <c r="G1513" s="139" t="s">
        <v>688</v>
      </c>
      <c r="H1513" s="139">
        <v>0</v>
      </c>
      <c r="I1513" s="139">
        <v>0</v>
      </c>
      <c r="J1513" s="33" t="s">
        <v>637</v>
      </c>
      <c r="K1513" s="33" t="s">
        <v>638</v>
      </c>
    </row>
    <row r="1514" spans="1:11" ht="15.75" customHeight="1">
      <c r="A1514" s="139" t="s">
        <v>220</v>
      </c>
      <c r="B1514" s="139" t="s">
        <v>708</v>
      </c>
      <c r="C1514" s="139" t="s">
        <v>714</v>
      </c>
      <c r="D1514" s="139" t="s">
        <v>715</v>
      </c>
      <c r="E1514" s="139" t="s">
        <v>717</v>
      </c>
      <c r="F1514" s="139">
        <v>2038</v>
      </c>
      <c r="G1514" s="139" t="s">
        <v>688</v>
      </c>
      <c r="H1514" s="139">
        <v>0</v>
      </c>
      <c r="I1514" s="139">
        <v>0</v>
      </c>
      <c r="J1514" s="33" t="s">
        <v>637</v>
      </c>
      <c r="K1514" s="33" t="s">
        <v>638</v>
      </c>
    </row>
    <row r="1515" spans="1:11" ht="15.75" customHeight="1">
      <c r="A1515" s="139" t="s">
        <v>220</v>
      </c>
      <c r="B1515" s="139" t="s">
        <v>708</v>
      </c>
      <c r="C1515" s="139" t="s">
        <v>714</v>
      </c>
      <c r="D1515" s="139" t="s">
        <v>715</v>
      </c>
      <c r="E1515" s="139" t="s">
        <v>717</v>
      </c>
      <c r="F1515" s="139">
        <v>2039</v>
      </c>
      <c r="G1515" s="139" t="s">
        <v>688</v>
      </c>
      <c r="H1515" s="139">
        <v>0</v>
      </c>
      <c r="I1515" s="139">
        <v>0</v>
      </c>
      <c r="J1515" s="33" t="s">
        <v>637</v>
      </c>
      <c r="K1515" s="33" t="s">
        <v>638</v>
      </c>
    </row>
    <row r="1516" spans="1:11" ht="15.75" customHeight="1">
      <c r="A1516" s="139" t="s">
        <v>220</v>
      </c>
      <c r="B1516" s="139" t="s">
        <v>708</v>
      </c>
      <c r="C1516" s="139" t="s">
        <v>714</v>
      </c>
      <c r="D1516" s="139" t="s">
        <v>715</v>
      </c>
      <c r="E1516" s="139" t="s">
        <v>717</v>
      </c>
      <c r="F1516" s="139">
        <v>2040</v>
      </c>
      <c r="G1516" s="139" t="s">
        <v>688</v>
      </c>
      <c r="H1516" s="139">
        <v>0</v>
      </c>
      <c r="I1516" s="139">
        <v>0</v>
      </c>
      <c r="J1516" s="33" t="s">
        <v>637</v>
      </c>
      <c r="K1516" s="33" t="s">
        <v>638</v>
      </c>
    </row>
    <row r="1517" spans="1:11" ht="15.75" customHeight="1">
      <c r="A1517" s="139" t="s">
        <v>220</v>
      </c>
      <c r="B1517" s="139" t="s">
        <v>708</v>
      </c>
      <c r="C1517" s="139" t="s">
        <v>714</v>
      </c>
      <c r="D1517" s="139" t="s">
        <v>715</v>
      </c>
      <c r="E1517" s="139" t="s">
        <v>717</v>
      </c>
      <c r="F1517" s="139">
        <v>2041</v>
      </c>
      <c r="G1517" s="139" t="s">
        <v>688</v>
      </c>
      <c r="H1517" s="139">
        <v>0</v>
      </c>
      <c r="I1517" s="139">
        <v>0</v>
      </c>
      <c r="J1517" s="33" t="s">
        <v>637</v>
      </c>
      <c r="K1517" s="33" t="s">
        <v>638</v>
      </c>
    </row>
    <row r="1518" spans="1:11" ht="15.75" customHeight="1">
      <c r="A1518" s="139" t="s">
        <v>220</v>
      </c>
      <c r="B1518" s="139" t="s">
        <v>708</v>
      </c>
      <c r="C1518" s="139" t="s">
        <v>714</v>
      </c>
      <c r="D1518" s="139" t="s">
        <v>715</v>
      </c>
      <c r="E1518" s="139" t="s">
        <v>717</v>
      </c>
      <c r="F1518" s="139">
        <v>2042</v>
      </c>
      <c r="G1518" s="139" t="s">
        <v>688</v>
      </c>
      <c r="H1518" s="139">
        <v>0</v>
      </c>
      <c r="I1518" s="139">
        <v>0</v>
      </c>
      <c r="J1518" s="33" t="s">
        <v>637</v>
      </c>
      <c r="K1518" s="33" t="s">
        <v>638</v>
      </c>
    </row>
    <row r="1519" spans="1:11" ht="15.75" customHeight="1">
      <c r="A1519" s="139" t="s">
        <v>220</v>
      </c>
      <c r="B1519" s="139" t="s">
        <v>708</v>
      </c>
      <c r="C1519" s="139" t="s">
        <v>714</v>
      </c>
      <c r="D1519" s="139" t="s">
        <v>715</v>
      </c>
      <c r="E1519" s="139" t="s">
        <v>717</v>
      </c>
      <c r="F1519" s="139">
        <v>2043</v>
      </c>
      <c r="G1519" s="139" t="s">
        <v>688</v>
      </c>
      <c r="H1519" s="139">
        <v>0</v>
      </c>
      <c r="I1519" s="139">
        <v>0</v>
      </c>
      <c r="J1519" s="33" t="s">
        <v>637</v>
      </c>
      <c r="K1519" s="33" t="s">
        <v>638</v>
      </c>
    </row>
    <row r="1520" spans="1:11" ht="15.75" customHeight="1">
      <c r="A1520" s="139" t="s">
        <v>220</v>
      </c>
      <c r="B1520" s="139" t="s">
        <v>708</v>
      </c>
      <c r="C1520" s="139" t="s">
        <v>714</v>
      </c>
      <c r="D1520" s="139" t="s">
        <v>715</v>
      </c>
      <c r="E1520" s="139" t="s">
        <v>717</v>
      </c>
      <c r="F1520" s="139">
        <v>2044</v>
      </c>
      <c r="G1520" s="139" t="s">
        <v>688</v>
      </c>
      <c r="H1520" s="139">
        <v>0</v>
      </c>
      <c r="I1520" s="139">
        <v>0</v>
      </c>
      <c r="J1520" s="33" t="s">
        <v>637</v>
      </c>
      <c r="K1520" s="33" t="s">
        <v>638</v>
      </c>
    </row>
    <row r="1521" spans="1:11" ht="15.75" customHeight="1">
      <c r="A1521" s="139" t="s">
        <v>220</v>
      </c>
      <c r="B1521" s="139" t="s">
        <v>708</v>
      </c>
      <c r="C1521" s="139" t="s">
        <v>714</v>
      </c>
      <c r="D1521" s="139" t="s">
        <v>715</v>
      </c>
      <c r="E1521" s="139" t="s">
        <v>717</v>
      </c>
      <c r="F1521" s="139">
        <v>2045</v>
      </c>
      <c r="G1521" s="139" t="s">
        <v>688</v>
      </c>
      <c r="H1521" s="139">
        <v>0</v>
      </c>
      <c r="I1521" s="139">
        <v>0</v>
      </c>
      <c r="J1521" s="33" t="s">
        <v>637</v>
      </c>
      <c r="K1521" s="33" t="s">
        <v>638</v>
      </c>
    </row>
    <row r="1522" spans="1:11" ht="15.75" customHeight="1">
      <c r="A1522" s="139" t="s">
        <v>220</v>
      </c>
      <c r="B1522" s="139" t="s">
        <v>708</v>
      </c>
      <c r="C1522" s="139" t="s">
        <v>714</v>
      </c>
      <c r="D1522" s="139" t="s">
        <v>715</v>
      </c>
      <c r="E1522" s="139" t="s">
        <v>717</v>
      </c>
      <c r="F1522" s="139">
        <v>2046</v>
      </c>
      <c r="G1522" s="139" t="s">
        <v>688</v>
      </c>
      <c r="H1522" s="139">
        <v>0</v>
      </c>
      <c r="I1522" s="139">
        <v>0</v>
      </c>
      <c r="J1522" s="33" t="s">
        <v>637</v>
      </c>
      <c r="K1522" s="33" t="s">
        <v>638</v>
      </c>
    </row>
    <row r="1523" spans="1:11" ht="15.75" customHeight="1">
      <c r="A1523" s="139" t="s">
        <v>220</v>
      </c>
      <c r="B1523" s="139" t="s">
        <v>708</v>
      </c>
      <c r="C1523" s="139" t="s">
        <v>714</v>
      </c>
      <c r="D1523" s="139" t="s">
        <v>715</v>
      </c>
      <c r="E1523" s="139" t="s">
        <v>717</v>
      </c>
      <c r="F1523" s="139">
        <v>2047</v>
      </c>
      <c r="G1523" s="139" t="s">
        <v>688</v>
      </c>
      <c r="H1523" s="139">
        <v>0</v>
      </c>
      <c r="I1523" s="139">
        <v>0</v>
      </c>
      <c r="J1523" s="33" t="s">
        <v>637</v>
      </c>
      <c r="K1523" s="33" t="s">
        <v>638</v>
      </c>
    </row>
    <row r="1524" spans="1:11" ht="15.75" customHeight="1">
      <c r="A1524" s="139" t="s">
        <v>220</v>
      </c>
      <c r="B1524" s="139" t="s">
        <v>708</v>
      </c>
      <c r="C1524" s="139" t="s">
        <v>714</v>
      </c>
      <c r="D1524" s="139" t="s">
        <v>715</v>
      </c>
      <c r="E1524" s="139" t="s">
        <v>717</v>
      </c>
      <c r="F1524" s="139">
        <v>2048</v>
      </c>
      <c r="G1524" s="139" t="s">
        <v>688</v>
      </c>
      <c r="H1524" s="139">
        <v>0</v>
      </c>
      <c r="I1524" s="139">
        <v>0</v>
      </c>
      <c r="J1524" s="33" t="s">
        <v>637</v>
      </c>
      <c r="K1524" s="33" t="s">
        <v>638</v>
      </c>
    </row>
    <row r="1525" spans="1:11" ht="15.75" customHeight="1">
      <c r="A1525" s="139" t="s">
        <v>220</v>
      </c>
      <c r="B1525" s="139" t="s">
        <v>708</v>
      </c>
      <c r="C1525" s="139" t="s">
        <v>714</v>
      </c>
      <c r="D1525" s="139" t="s">
        <v>715</v>
      </c>
      <c r="E1525" s="139" t="s">
        <v>717</v>
      </c>
      <c r="F1525" s="139">
        <v>2049</v>
      </c>
      <c r="G1525" s="139" t="s">
        <v>688</v>
      </c>
      <c r="H1525" s="139">
        <v>0</v>
      </c>
      <c r="I1525" s="139">
        <v>0</v>
      </c>
      <c r="J1525" s="33" t="s">
        <v>637</v>
      </c>
      <c r="K1525" s="33" t="s">
        <v>638</v>
      </c>
    </row>
    <row r="1526" spans="1:11" ht="15.75" customHeight="1">
      <c r="A1526" s="139" t="s">
        <v>220</v>
      </c>
      <c r="B1526" s="139" t="s">
        <v>708</v>
      </c>
      <c r="C1526" s="139" t="s">
        <v>714</v>
      </c>
      <c r="D1526" s="139" t="s">
        <v>715</v>
      </c>
      <c r="E1526" s="139" t="s">
        <v>717</v>
      </c>
      <c r="F1526" s="139">
        <v>2050</v>
      </c>
      <c r="G1526" s="139" t="s">
        <v>688</v>
      </c>
      <c r="H1526" s="139">
        <v>0</v>
      </c>
      <c r="I1526" s="139">
        <v>0</v>
      </c>
      <c r="J1526" s="33" t="s">
        <v>637</v>
      </c>
      <c r="K1526" s="33" t="s">
        <v>638</v>
      </c>
    </row>
    <row r="1527" spans="1:11" ht="15.75" customHeight="1">
      <c r="A1527" s="139" t="s">
        <v>220</v>
      </c>
      <c r="B1527" s="139" t="s">
        <v>708</v>
      </c>
      <c r="C1527" s="139" t="s">
        <v>714</v>
      </c>
      <c r="D1527" s="139" t="s">
        <v>715</v>
      </c>
      <c r="E1527" s="139" t="s">
        <v>711</v>
      </c>
      <c r="F1527" s="139">
        <v>1990</v>
      </c>
      <c r="G1527" s="139" t="s">
        <v>688</v>
      </c>
      <c r="H1527" s="139">
        <v>0</v>
      </c>
      <c r="I1527" s="139">
        <v>0</v>
      </c>
      <c r="J1527" s="33" t="s">
        <v>637</v>
      </c>
      <c r="K1527" s="33" t="s">
        <v>638</v>
      </c>
    </row>
    <row r="1528" spans="1:11" ht="15.75" customHeight="1">
      <c r="A1528" s="139" t="s">
        <v>220</v>
      </c>
      <c r="B1528" s="139" t="s">
        <v>708</v>
      </c>
      <c r="C1528" s="139" t="s">
        <v>714</v>
      </c>
      <c r="D1528" s="139" t="s">
        <v>715</v>
      </c>
      <c r="E1528" s="139" t="s">
        <v>711</v>
      </c>
      <c r="F1528" s="139">
        <v>1991</v>
      </c>
      <c r="G1528" s="139" t="s">
        <v>688</v>
      </c>
      <c r="H1528" s="139">
        <v>0</v>
      </c>
      <c r="I1528" s="139">
        <v>0</v>
      </c>
      <c r="J1528" s="33" t="s">
        <v>637</v>
      </c>
      <c r="K1528" s="33" t="s">
        <v>638</v>
      </c>
    </row>
    <row r="1529" spans="1:11" ht="15.75" customHeight="1">
      <c r="A1529" s="139" t="s">
        <v>220</v>
      </c>
      <c r="B1529" s="139" t="s">
        <v>708</v>
      </c>
      <c r="C1529" s="139" t="s">
        <v>714</v>
      </c>
      <c r="D1529" s="139" t="s">
        <v>715</v>
      </c>
      <c r="E1529" s="139" t="s">
        <v>711</v>
      </c>
      <c r="F1529" s="139">
        <v>1992</v>
      </c>
      <c r="G1529" s="139" t="s">
        <v>688</v>
      </c>
      <c r="H1529" s="139">
        <v>0</v>
      </c>
      <c r="I1529" s="139">
        <v>0</v>
      </c>
      <c r="J1529" s="33" t="s">
        <v>637</v>
      </c>
      <c r="K1529" s="33" t="s">
        <v>638</v>
      </c>
    </row>
    <row r="1530" spans="1:11" ht="15.75" customHeight="1">
      <c r="A1530" s="139" t="s">
        <v>220</v>
      </c>
      <c r="B1530" s="139" t="s">
        <v>708</v>
      </c>
      <c r="C1530" s="139" t="s">
        <v>714</v>
      </c>
      <c r="D1530" s="139" t="s">
        <v>715</v>
      </c>
      <c r="E1530" s="139" t="s">
        <v>711</v>
      </c>
      <c r="F1530" s="139">
        <v>1993</v>
      </c>
      <c r="G1530" s="139" t="s">
        <v>688</v>
      </c>
      <c r="H1530" s="139">
        <v>0</v>
      </c>
      <c r="I1530" s="139">
        <v>0</v>
      </c>
      <c r="J1530" s="33" t="s">
        <v>637</v>
      </c>
      <c r="K1530" s="33" t="s">
        <v>638</v>
      </c>
    </row>
    <row r="1531" spans="1:11" ht="15.75" customHeight="1">
      <c r="A1531" s="139" t="s">
        <v>220</v>
      </c>
      <c r="B1531" s="139" t="s">
        <v>708</v>
      </c>
      <c r="C1531" s="139" t="s">
        <v>714</v>
      </c>
      <c r="D1531" s="139" t="s">
        <v>715</v>
      </c>
      <c r="E1531" s="139" t="s">
        <v>711</v>
      </c>
      <c r="F1531" s="139">
        <v>1994</v>
      </c>
      <c r="G1531" s="139" t="s">
        <v>688</v>
      </c>
      <c r="H1531" s="139">
        <v>0</v>
      </c>
      <c r="I1531" s="139">
        <v>0</v>
      </c>
      <c r="J1531" s="33" t="s">
        <v>637</v>
      </c>
      <c r="K1531" s="33" t="s">
        <v>638</v>
      </c>
    </row>
    <row r="1532" spans="1:11" ht="15.75" customHeight="1">
      <c r="A1532" s="139" t="s">
        <v>220</v>
      </c>
      <c r="B1532" s="139" t="s">
        <v>708</v>
      </c>
      <c r="C1532" s="139" t="s">
        <v>714</v>
      </c>
      <c r="D1532" s="139" t="s">
        <v>715</v>
      </c>
      <c r="E1532" s="139" t="s">
        <v>711</v>
      </c>
      <c r="F1532" s="139">
        <v>1995</v>
      </c>
      <c r="G1532" s="139" t="s">
        <v>688</v>
      </c>
      <c r="H1532" s="139">
        <v>0</v>
      </c>
      <c r="I1532" s="139">
        <v>0</v>
      </c>
      <c r="J1532" s="33" t="s">
        <v>637</v>
      </c>
      <c r="K1532" s="33" t="s">
        <v>638</v>
      </c>
    </row>
    <row r="1533" spans="1:11" ht="15.75" customHeight="1">
      <c r="A1533" s="139" t="s">
        <v>220</v>
      </c>
      <c r="B1533" s="139" t="s">
        <v>708</v>
      </c>
      <c r="C1533" s="139" t="s">
        <v>714</v>
      </c>
      <c r="D1533" s="139" t="s">
        <v>715</v>
      </c>
      <c r="E1533" s="139" t="s">
        <v>711</v>
      </c>
      <c r="F1533" s="139">
        <v>1996</v>
      </c>
      <c r="G1533" s="139" t="s">
        <v>688</v>
      </c>
      <c r="H1533" s="139">
        <v>0</v>
      </c>
      <c r="I1533" s="139">
        <v>0</v>
      </c>
      <c r="J1533" s="33" t="s">
        <v>637</v>
      </c>
      <c r="K1533" s="33" t="s">
        <v>638</v>
      </c>
    </row>
    <row r="1534" spans="1:11" ht="15.75" customHeight="1">
      <c r="A1534" s="139" t="s">
        <v>220</v>
      </c>
      <c r="B1534" s="139" t="s">
        <v>708</v>
      </c>
      <c r="C1534" s="139" t="s">
        <v>714</v>
      </c>
      <c r="D1534" s="139" t="s">
        <v>715</v>
      </c>
      <c r="E1534" s="139" t="s">
        <v>711</v>
      </c>
      <c r="F1534" s="139">
        <v>1997</v>
      </c>
      <c r="G1534" s="139" t="s">
        <v>688</v>
      </c>
      <c r="H1534" s="139">
        <v>0</v>
      </c>
      <c r="I1534" s="139">
        <v>0</v>
      </c>
      <c r="J1534" s="33" t="s">
        <v>637</v>
      </c>
      <c r="K1534" s="33" t="s">
        <v>638</v>
      </c>
    </row>
    <row r="1535" spans="1:11" ht="15.75" customHeight="1">
      <c r="A1535" s="139" t="s">
        <v>220</v>
      </c>
      <c r="B1535" s="139" t="s">
        <v>708</v>
      </c>
      <c r="C1535" s="139" t="s">
        <v>714</v>
      </c>
      <c r="D1535" s="139" t="s">
        <v>715</v>
      </c>
      <c r="E1535" s="139" t="s">
        <v>711</v>
      </c>
      <c r="F1535" s="139">
        <v>1998</v>
      </c>
      <c r="G1535" s="139" t="s">
        <v>688</v>
      </c>
      <c r="H1535" s="139">
        <v>0</v>
      </c>
      <c r="I1535" s="139">
        <v>0</v>
      </c>
      <c r="J1535" s="33" t="s">
        <v>637</v>
      </c>
      <c r="K1535" s="33" t="s">
        <v>638</v>
      </c>
    </row>
    <row r="1536" spans="1:11" ht="15.75" customHeight="1">
      <c r="A1536" s="139" t="s">
        <v>220</v>
      </c>
      <c r="B1536" s="139" t="s">
        <v>708</v>
      </c>
      <c r="C1536" s="139" t="s">
        <v>714</v>
      </c>
      <c r="D1536" s="139" t="s">
        <v>715</v>
      </c>
      <c r="E1536" s="139" t="s">
        <v>711</v>
      </c>
      <c r="F1536" s="139">
        <v>1999</v>
      </c>
      <c r="G1536" s="139" t="s">
        <v>688</v>
      </c>
      <c r="H1536" s="139">
        <v>0</v>
      </c>
      <c r="I1536" s="139">
        <v>0</v>
      </c>
      <c r="J1536" s="33" t="s">
        <v>637</v>
      </c>
      <c r="K1536" s="33" t="s">
        <v>638</v>
      </c>
    </row>
    <row r="1537" spans="1:11" ht="15.75" customHeight="1">
      <c r="A1537" s="139" t="s">
        <v>220</v>
      </c>
      <c r="B1537" s="139" t="s">
        <v>708</v>
      </c>
      <c r="C1537" s="139" t="s">
        <v>714</v>
      </c>
      <c r="D1537" s="139" t="s">
        <v>715</v>
      </c>
      <c r="E1537" s="139" t="s">
        <v>711</v>
      </c>
      <c r="F1537" s="139">
        <v>2000</v>
      </c>
      <c r="G1537" s="139" t="s">
        <v>688</v>
      </c>
      <c r="H1537" s="139">
        <v>0</v>
      </c>
      <c r="I1537" s="139">
        <v>0</v>
      </c>
      <c r="J1537" s="33" t="s">
        <v>637</v>
      </c>
      <c r="K1537" s="33" t="s">
        <v>638</v>
      </c>
    </row>
    <row r="1538" spans="1:11" ht="15.75" customHeight="1">
      <c r="A1538" s="139" t="s">
        <v>220</v>
      </c>
      <c r="B1538" s="139" t="s">
        <v>708</v>
      </c>
      <c r="C1538" s="139" t="s">
        <v>714</v>
      </c>
      <c r="D1538" s="139" t="s">
        <v>715</v>
      </c>
      <c r="E1538" s="139" t="s">
        <v>711</v>
      </c>
      <c r="F1538" s="139">
        <v>2001</v>
      </c>
      <c r="G1538" s="139" t="s">
        <v>688</v>
      </c>
      <c r="H1538" s="139">
        <v>0</v>
      </c>
      <c r="I1538" s="139">
        <v>0</v>
      </c>
      <c r="J1538" s="33" t="s">
        <v>637</v>
      </c>
      <c r="K1538" s="33" t="s">
        <v>638</v>
      </c>
    </row>
    <row r="1539" spans="1:11" ht="15.75" customHeight="1">
      <c r="A1539" s="139" t="s">
        <v>220</v>
      </c>
      <c r="B1539" s="139" t="s">
        <v>708</v>
      </c>
      <c r="C1539" s="139" t="s">
        <v>714</v>
      </c>
      <c r="D1539" s="139" t="s">
        <v>715</v>
      </c>
      <c r="E1539" s="139" t="s">
        <v>711</v>
      </c>
      <c r="F1539" s="139">
        <v>2002</v>
      </c>
      <c r="G1539" s="139" t="s">
        <v>688</v>
      </c>
      <c r="H1539" s="139">
        <v>0</v>
      </c>
      <c r="I1539" s="139">
        <v>0</v>
      </c>
      <c r="J1539" s="33" t="s">
        <v>637</v>
      </c>
      <c r="K1539" s="33" t="s">
        <v>638</v>
      </c>
    </row>
    <row r="1540" spans="1:11" ht="15.75" customHeight="1">
      <c r="A1540" s="139" t="s">
        <v>220</v>
      </c>
      <c r="B1540" s="139" t="s">
        <v>708</v>
      </c>
      <c r="C1540" s="139" t="s">
        <v>714</v>
      </c>
      <c r="D1540" s="139" t="s">
        <v>715</v>
      </c>
      <c r="E1540" s="139" t="s">
        <v>711</v>
      </c>
      <c r="F1540" s="139">
        <v>2003</v>
      </c>
      <c r="G1540" s="139" t="s">
        <v>688</v>
      </c>
      <c r="H1540" s="139">
        <v>0</v>
      </c>
      <c r="I1540" s="139">
        <v>0</v>
      </c>
      <c r="J1540" s="33" t="s">
        <v>637</v>
      </c>
      <c r="K1540" s="33" t="s">
        <v>638</v>
      </c>
    </row>
    <row r="1541" spans="1:11" ht="15.75" customHeight="1">
      <c r="A1541" s="139" t="s">
        <v>220</v>
      </c>
      <c r="B1541" s="139" t="s">
        <v>708</v>
      </c>
      <c r="C1541" s="139" t="s">
        <v>714</v>
      </c>
      <c r="D1541" s="139" t="s">
        <v>715</v>
      </c>
      <c r="E1541" s="139" t="s">
        <v>711</v>
      </c>
      <c r="F1541" s="139">
        <v>2004</v>
      </c>
      <c r="G1541" s="139" t="s">
        <v>688</v>
      </c>
      <c r="H1541" s="139">
        <v>0</v>
      </c>
      <c r="I1541" s="139">
        <v>0</v>
      </c>
      <c r="J1541" s="33" t="s">
        <v>637</v>
      </c>
      <c r="K1541" s="33" t="s">
        <v>638</v>
      </c>
    </row>
    <row r="1542" spans="1:11" ht="15.75" customHeight="1">
      <c r="A1542" s="139" t="s">
        <v>220</v>
      </c>
      <c r="B1542" s="139" t="s">
        <v>708</v>
      </c>
      <c r="C1542" s="139" t="s">
        <v>714</v>
      </c>
      <c r="D1542" s="139" t="s">
        <v>715</v>
      </c>
      <c r="E1542" s="139" t="s">
        <v>711</v>
      </c>
      <c r="F1542" s="139">
        <v>2005</v>
      </c>
      <c r="G1542" s="139" t="s">
        <v>688</v>
      </c>
      <c r="H1542" s="139">
        <v>0</v>
      </c>
      <c r="I1542" s="139">
        <v>0</v>
      </c>
      <c r="J1542" s="33" t="s">
        <v>637</v>
      </c>
      <c r="K1542" s="33" t="s">
        <v>638</v>
      </c>
    </row>
    <row r="1543" spans="1:11" ht="15.75" customHeight="1">
      <c r="A1543" s="139" t="s">
        <v>220</v>
      </c>
      <c r="B1543" s="139" t="s">
        <v>708</v>
      </c>
      <c r="C1543" s="139" t="s">
        <v>714</v>
      </c>
      <c r="D1543" s="139" t="s">
        <v>715</v>
      </c>
      <c r="E1543" s="139" t="s">
        <v>711</v>
      </c>
      <c r="F1543" s="139">
        <v>2006</v>
      </c>
      <c r="G1543" s="139" t="s">
        <v>688</v>
      </c>
      <c r="H1543" s="139">
        <v>0</v>
      </c>
      <c r="I1543" s="139">
        <v>0</v>
      </c>
      <c r="J1543" s="33" t="s">
        <v>637</v>
      </c>
      <c r="K1543" s="33" t="s">
        <v>638</v>
      </c>
    </row>
    <row r="1544" spans="1:11" ht="15.75" customHeight="1">
      <c r="A1544" s="139" t="s">
        <v>220</v>
      </c>
      <c r="B1544" s="139" t="s">
        <v>708</v>
      </c>
      <c r="C1544" s="139" t="s">
        <v>714</v>
      </c>
      <c r="D1544" s="139" t="s">
        <v>715</v>
      </c>
      <c r="E1544" s="139" t="s">
        <v>711</v>
      </c>
      <c r="F1544" s="139">
        <v>2007</v>
      </c>
      <c r="G1544" s="139" t="s">
        <v>688</v>
      </c>
      <c r="H1544" s="139">
        <v>0</v>
      </c>
      <c r="I1544" s="139">
        <v>0</v>
      </c>
      <c r="J1544" s="33" t="s">
        <v>637</v>
      </c>
      <c r="K1544" s="33" t="s">
        <v>638</v>
      </c>
    </row>
    <row r="1545" spans="1:11" ht="15.75" customHeight="1">
      <c r="A1545" s="139" t="s">
        <v>220</v>
      </c>
      <c r="B1545" s="139" t="s">
        <v>708</v>
      </c>
      <c r="C1545" s="139" t="s">
        <v>714</v>
      </c>
      <c r="D1545" s="139" t="s">
        <v>715</v>
      </c>
      <c r="E1545" s="139" t="s">
        <v>711</v>
      </c>
      <c r="F1545" s="139">
        <v>2008</v>
      </c>
      <c r="G1545" s="139" t="s">
        <v>688</v>
      </c>
      <c r="H1545" s="139">
        <v>0</v>
      </c>
      <c r="I1545" s="139">
        <v>0</v>
      </c>
      <c r="J1545" s="33" t="s">
        <v>637</v>
      </c>
      <c r="K1545" s="33" t="s">
        <v>638</v>
      </c>
    </row>
    <row r="1546" spans="1:11" ht="15.75" customHeight="1">
      <c r="A1546" s="139" t="s">
        <v>220</v>
      </c>
      <c r="B1546" s="139" t="s">
        <v>708</v>
      </c>
      <c r="C1546" s="139" t="s">
        <v>714</v>
      </c>
      <c r="D1546" s="139" t="s">
        <v>715</v>
      </c>
      <c r="E1546" s="139" t="s">
        <v>711</v>
      </c>
      <c r="F1546" s="139">
        <v>2009</v>
      </c>
      <c r="G1546" s="139" t="s">
        <v>688</v>
      </c>
      <c r="H1546" s="139">
        <v>0</v>
      </c>
      <c r="I1546" s="139">
        <v>0</v>
      </c>
      <c r="J1546" s="33" t="s">
        <v>637</v>
      </c>
      <c r="K1546" s="33" t="s">
        <v>638</v>
      </c>
    </row>
    <row r="1547" spans="1:11" ht="15.75" customHeight="1">
      <c r="A1547" s="139" t="s">
        <v>220</v>
      </c>
      <c r="B1547" s="139" t="s">
        <v>708</v>
      </c>
      <c r="C1547" s="139" t="s">
        <v>714</v>
      </c>
      <c r="D1547" s="139" t="s">
        <v>715</v>
      </c>
      <c r="E1547" s="139" t="s">
        <v>711</v>
      </c>
      <c r="F1547" s="139">
        <v>2010</v>
      </c>
      <c r="G1547" s="139" t="s">
        <v>688</v>
      </c>
      <c r="H1547" s="139">
        <v>0</v>
      </c>
      <c r="I1547" s="139">
        <v>0</v>
      </c>
      <c r="J1547" s="33" t="s">
        <v>637</v>
      </c>
      <c r="K1547" s="33" t="s">
        <v>638</v>
      </c>
    </row>
    <row r="1548" spans="1:11" ht="15.75" customHeight="1">
      <c r="A1548" s="139" t="s">
        <v>220</v>
      </c>
      <c r="B1548" s="139" t="s">
        <v>708</v>
      </c>
      <c r="C1548" s="139" t="s">
        <v>714</v>
      </c>
      <c r="D1548" s="139" t="s">
        <v>715</v>
      </c>
      <c r="E1548" s="139" t="s">
        <v>711</v>
      </c>
      <c r="F1548" s="139">
        <v>2011</v>
      </c>
      <c r="G1548" s="139" t="s">
        <v>688</v>
      </c>
      <c r="H1548" s="139">
        <v>0</v>
      </c>
      <c r="I1548" s="139">
        <v>0</v>
      </c>
      <c r="J1548" s="33" t="s">
        <v>637</v>
      </c>
      <c r="K1548" s="33" t="s">
        <v>638</v>
      </c>
    </row>
    <row r="1549" spans="1:11" ht="15.75" customHeight="1">
      <c r="A1549" s="139" t="s">
        <v>220</v>
      </c>
      <c r="B1549" s="139" t="s">
        <v>708</v>
      </c>
      <c r="C1549" s="139" t="s">
        <v>714</v>
      </c>
      <c r="D1549" s="139" t="s">
        <v>715</v>
      </c>
      <c r="E1549" s="139" t="s">
        <v>711</v>
      </c>
      <c r="F1549" s="139">
        <v>2012</v>
      </c>
      <c r="G1549" s="139" t="s">
        <v>688</v>
      </c>
      <c r="H1549" s="139">
        <v>0</v>
      </c>
      <c r="I1549" s="139">
        <v>0</v>
      </c>
      <c r="J1549" s="33" t="s">
        <v>637</v>
      </c>
      <c r="K1549" s="33" t="s">
        <v>638</v>
      </c>
    </row>
    <row r="1550" spans="1:11" ht="15.75" customHeight="1">
      <c r="A1550" s="139" t="s">
        <v>220</v>
      </c>
      <c r="B1550" s="139" t="s">
        <v>708</v>
      </c>
      <c r="C1550" s="139" t="s">
        <v>714</v>
      </c>
      <c r="D1550" s="139" t="s">
        <v>715</v>
      </c>
      <c r="E1550" s="139" t="s">
        <v>711</v>
      </c>
      <c r="F1550" s="139">
        <v>2013</v>
      </c>
      <c r="G1550" s="139" t="s">
        <v>688</v>
      </c>
      <c r="H1550" s="139">
        <v>0</v>
      </c>
      <c r="I1550" s="139">
        <v>0</v>
      </c>
      <c r="J1550" s="33" t="s">
        <v>637</v>
      </c>
      <c r="K1550" s="33" t="s">
        <v>638</v>
      </c>
    </row>
    <row r="1551" spans="1:11" ht="15.75" customHeight="1">
      <c r="A1551" s="139" t="s">
        <v>220</v>
      </c>
      <c r="B1551" s="139" t="s">
        <v>708</v>
      </c>
      <c r="C1551" s="139" t="s">
        <v>714</v>
      </c>
      <c r="D1551" s="139" t="s">
        <v>715</v>
      </c>
      <c r="E1551" s="139" t="s">
        <v>711</v>
      </c>
      <c r="F1551" s="139">
        <v>2014</v>
      </c>
      <c r="G1551" s="139" t="s">
        <v>688</v>
      </c>
      <c r="H1551" s="139">
        <v>0</v>
      </c>
      <c r="I1551" s="139">
        <v>0</v>
      </c>
      <c r="J1551" s="33" t="s">
        <v>637</v>
      </c>
      <c r="K1551" s="33" t="s">
        <v>638</v>
      </c>
    </row>
    <row r="1552" spans="1:11" ht="15.75" customHeight="1">
      <c r="A1552" s="139" t="s">
        <v>220</v>
      </c>
      <c r="B1552" s="139" t="s">
        <v>708</v>
      </c>
      <c r="C1552" s="139" t="s">
        <v>714</v>
      </c>
      <c r="D1552" s="139" t="s">
        <v>715</v>
      </c>
      <c r="E1552" s="139" t="s">
        <v>711</v>
      </c>
      <c r="F1552" s="139">
        <v>2015</v>
      </c>
      <c r="G1552" s="139" t="s">
        <v>688</v>
      </c>
      <c r="H1552" s="139">
        <v>0</v>
      </c>
      <c r="I1552" s="139">
        <v>0</v>
      </c>
      <c r="J1552" s="33" t="s">
        <v>637</v>
      </c>
      <c r="K1552" s="33" t="s">
        <v>638</v>
      </c>
    </row>
    <row r="1553" spans="1:11" ht="15.75" customHeight="1">
      <c r="A1553" s="139" t="s">
        <v>220</v>
      </c>
      <c r="B1553" s="139" t="s">
        <v>708</v>
      </c>
      <c r="C1553" s="139" t="s">
        <v>714</v>
      </c>
      <c r="D1553" s="139" t="s">
        <v>715</v>
      </c>
      <c r="E1553" s="139" t="s">
        <v>711</v>
      </c>
      <c r="F1553" s="139">
        <v>2016</v>
      </c>
      <c r="G1553" s="139" t="s">
        <v>688</v>
      </c>
      <c r="H1553" s="139">
        <v>0</v>
      </c>
      <c r="I1553" s="139">
        <v>0</v>
      </c>
      <c r="J1553" s="33" t="s">
        <v>637</v>
      </c>
      <c r="K1553" s="33" t="s">
        <v>638</v>
      </c>
    </row>
    <row r="1554" spans="1:11" ht="15.75" customHeight="1">
      <c r="A1554" s="139" t="s">
        <v>220</v>
      </c>
      <c r="B1554" s="139" t="s">
        <v>708</v>
      </c>
      <c r="C1554" s="139" t="s">
        <v>714</v>
      </c>
      <c r="D1554" s="139" t="s">
        <v>715</v>
      </c>
      <c r="E1554" s="139" t="s">
        <v>711</v>
      </c>
      <c r="F1554" s="139">
        <v>2017</v>
      </c>
      <c r="G1554" s="139" t="s">
        <v>688</v>
      </c>
      <c r="H1554" s="139">
        <v>0</v>
      </c>
      <c r="I1554" s="139">
        <v>0</v>
      </c>
      <c r="J1554" s="33" t="s">
        <v>637</v>
      </c>
      <c r="K1554" s="33" t="s">
        <v>638</v>
      </c>
    </row>
    <row r="1555" spans="1:11" ht="15.75" customHeight="1">
      <c r="A1555" s="139" t="s">
        <v>220</v>
      </c>
      <c r="B1555" s="139" t="s">
        <v>708</v>
      </c>
      <c r="C1555" s="139" t="s">
        <v>714</v>
      </c>
      <c r="D1555" s="139" t="s">
        <v>715</v>
      </c>
      <c r="E1555" s="139" t="s">
        <v>711</v>
      </c>
      <c r="F1555" s="139">
        <v>2018</v>
      </c>
      <c r="G1555" s="139" t="s">
        <v>688</v>
      </c>
      <c r="H1555" s="139">
        <v>0</v>
      </c>
      <c r="I1555" s="139">
        <v>0</v>
      </c>
      <c r="J1555" s="33" t="s">
        <v>637</v>
      </c>
      <c r="K1555" s="33" t="s">
        <v>638</v>
      </c>
    </row>
    <row r="1556" spans="1:11" ht="15.75" customHeight="1">
      <c r="A1556" s="139" t="s">
        <v>220</v>
      </c>
      <c r="B1556" s="139" t="s">
        <v>708</v>
      </c>
      <c r="C1556" s="139" t="s">
        <v>714</v>
      </c>
      <c r="D1556" s="139" t="s">
        <v>715</v>
      </c>
      <c r="E1556" s="139" t="s">
        <v>711</v>
      </c>
      <c r="F1556" s="139">
        <v>2019</v>
      </c>
      <c r="G1556" s="139" t="s">
        <v>688</v>
      </c>
      <c r="H1556" s="139">
        <v>0</v>
      </c>
      <c r="I1556" s="139">
        <v>0</v>
      </c>
      <c r="J1556" s="33" t="s">
        <v>637</v>
      </c>
      <c r="K1556" s="33" t="s">
        <v>638</v>
      </c>
    </row>
    <row r="1557" spans="1:11" ht="15.75" customHeight="1">
      <c r="A1557" s="139" t="s">
        <v>220</v>
      </c>
      <c r="B1557" s="139" t="s">
        <v>708</v>
      </c>
      <c r="C1557" s="139" t="s">
        <v>714</v>
      </c>
      <c r="D1557" s="139" t="s">
        <v>715</v>
      </c>
      <c r="E1557" s="139" t="s">
        <v>711</v>
      </c>
      <c r="F1557" s="139">
        <v>2020</v>
      </c>
      <c r="G1557" s="139" t="s">
        <v>688</v>
      </c>
      <c r="H1557" s="139">
        <v>0</v>
      </c>
      <c r="I1557" s="139">
        <v>0</v>
      </c>
      <c r="J1557" s="33" t="s">
        <v>637</v>
      </c>
      <c r="K1557" s="33" t="s">
        <v>638</v>
      </c>
    </row>
    <row r="1558" spans="1:11" ht="15.75" customHeight="1">
      <c r="A1558" s="139" t="s">
        <v>220</v>
      </c>
      <c r="B1558" s="139" t="s">
        <v>708</v>
      </c>
      <c r="C1558" s="139" t="s">
        <v>714</v>
      </c>
      <c r="D1558" s="139" t="s">
        <v>715</v>
      </c>
      <c r="E1558" s="139" t="s">
        <v>711</v>
      </c>
      <c r="F1558" s="139">
        <v>2021</v>
      </c>
      <c r="G1558" s="139" t="s">
        <v>688</v>
      </c>
      <c r="H1558" s="139">
        <v>0</v>
      </c>
      <c r="I1558" s="139">
        <v>0</v>
      </c>
      <c r="J1558" s="33" t="s">
        <v>637</v>
      </c>
      <c r="K1558" s="33" t="s">
        <v>638</v>
      </c>
    </row>
    <row r="1559" spans="1:11" ht="15.75" customHeight="1">
      <c r="A1559" s="139" t="s">
        <v>220</v>
      </c>
      <c r="B1559" s="139" t="s">
        <v>708</v>
      </c>
      <c r="C1559" s="139" t="s">
        <v>714</v>
      </c>
      <c r="D1559" s="139" t="s">
        <v>715</v>
      </c>
      <c r="E1559" s="139" t="s">
        <v>711</v>
      </c>
      <c r="F1559" s="139">
        <v>2022</v>
      </c>
      <c r="G1559" s="139" t="s">
        <v>688</v>
      </c>
      <c r="H1559" s="139">
        <v>0</v>
      </c>
      <c r="I1559" s="139">
        <v>0</v>
      </c>
      <c r="J1559" s="33" t="s">
        <v>637</v>
      </c>
      <c r="K1559" s="33" t="s">
        <v>638</v>
      </c>
    </row>
    <row r="1560" spans="1:11" ht="15.75" customHeight="1">
      <c r="A1560" s="139" t="s">
        <v>220</v>
      </c>
      <c r="B1560" s="139" t="s">
        <v>708</v>
      </c>
      <c r="C1560" s="139" t="s">
        <v>714</v>
      </c>
      <c r="D1560" s="139" t="s">
        <v>715</v>
      </c>
      <c r="E1560" s="139" t="s">
        <v>711</v>
      </c>
      <c r="F1560" s="139">
        <v>2023</v>
      </c>
      <c r="G1560" s="139" t="s">
        <v>688</v>
      </c>
      <c r="H1560" s="139">
        <v>0</v>
      </c>
      <c r="I1560" s="139">
        <v>0</v>
      </c>
      <c r="J1560" s="33" t="s">
        <v>637</v>
      </c>
      <c r="K1560" s="33" t="s">
        <v>638</v>
      </c>
    </row>
    <row r="1561" spans="1:11" ht="15.75" customHeight="1">
      <c r="A1561" s="139" t="s">
        <v>220</v>
      </c>
      <c r="B1561" s="139" t="s">
        <v>708</v>
      </c>
      <c r="C1561" s="139" t="s">
        <v>714</v>
      </c>
      <c r="D1561" s="139" t="s">
        <v>715</v>
      </c>
      <c r="E1561" s="139" t="s">
        <v>711</v>
      </c>
      <c r="F1561" s="139">
        <v>2024</v>
      </c>
      <c r="G1561" s="139" t="s">
        <v>688</v>
      </c>
      <c r="H1561" s="139">
        <v>0</v>
      </c>
      <c r="I1561" s="139">
        <v>0</v>
      </c>
      <c r="J1561" s="33" t="s">
        <v>637</v>
      </c>
      <c r="K1561" s="33" t="s">
        <v>638</v>
      </c>
    </row>
    <row r="1562" spans="1:11" ht="15.75" customHeight="1">
      <c r="A1562" s="139" t="s">
        <v>220</v>
      </c>
      <c r="B1562" s="139" t="s">
        <v>708</v>
      </c>
      <c r="C1562" s="139" t="s">
        <v>714</v>
      </c>
      <c r="D1562" s="139" t="s">
        <v>715</v>
      </c>
      <c r="E1562" s="139" t="s">
        <v>711</v>
      </c>
      <c r="F1562" s="139">
        <v>2025</v>
      </c>
      <c r="G1562" s="139" t="s">
        <v>688</v>
      </c>
      <c r="H1562" s="139">
        <v>0</v>
      </c>
      <c r="I1562" s="139">
        <v>0</v>
      </c>
      <c r="J1562" s="33" t="s">
        <v>637</v>
      </c>
      <c r="K1562" s="33" t="s">
        <v>638</v>
      </c>
    </row>
    <row r="1563" spans="1:11" ht="15.75" customHeight="1">
      <c r="A1563" s="139" t="s">
        <v>220</v>
      </c>
      <c r="B1563" s="139" t="s">
        <v>708</v>
      </c>
      <c r="C1563" s="139" t="s">
        <v>714</v>
      </c>
      <c r="D1563" s="139" t="s">
        <v>715</v>
      </c>
      <c r="E1563" s="139" t="s">
        <v>711</v>
      </c>
      <c r="F1563" s="139">
        <v>2026</v>
      </c>
      <c r="G1563" s="139" t="s">
        <v>688</v>
      </c>
      <c r="H1563" s="139">
        <v>0</v>
      </c>
      <c r="I1563" s="139">
        <v>0</v>
      </c>
      <c r="J1563" s="33" t="s">
        <v>637</v>
      </c>
      <c r="K1563" s="33" t="s">
        <v>638</v>
      </c>
    </row>
    <row r="1564" spans="1:11" ht="15.75" customHeight="1">
      <c r="A1564" s="139" t="s">
        <v>220</v>
      </c>
      <c r="B1564" s="139" t="s">
        <v>708</v>
      </c>
      <c r="C1564" s="139" t="s">
        <v>714</v>
      </c>
      <c r="D1564" s="139" t="s">
        <v>715</v>
      </c>
      <c r="E1564" s="139" t="s">
        <v>711</v>
      </c>
      <c r="F1564" s="139">
        <v>2027</v>
      </c>
      <c r="G1564" s="139" t="s">
        <v>688</v>
      </c>
      <c r="H1564" s="139">
        <v>0</v>
      </c>
      <c r="I1564" s="139">
        <v>0</v>
      </c>
      <c r="J1564" s="33" t="s">
        <v>637</v>
      </c>
      <c r="K1564" s="33" t="s">
        <v>638</v>
      </c>
    </row>
    <row r="1565" spans="1:11" ht="15.75" customHeight="1">
      <c r="A1565" s="139" t="s">
        <v>220</v>
      </c>
      <c r="B1565" s="139" t="s">
        <v>708</v>
      </c>
      <c r="C1565" s="139" t="s">
        <v>714</v>
      </c>
      <c r="D1565" s="139" t="s">
        <v>715</v>
      </c>
      <c r="E1565" s="139" t="s">
        <v>711</v>
      </c>
      <c r="F1565" s="139">
        <v>2028</v>
      </c>
      <c r="G1565" s="139" t="s">
        <v>688</v>
      </c>
      <c r="H1565" s="139">
        <v>0</v>
      </c>
      <c r="I1565" s="139">
        <v>0</v>
      </c>
      <c r="J1565" s="33" t="s">
        <v>637</v>
      </c>
      <c r="K1565" s="33" t="s">
        <v>638</v>
      </c>
    </row>
    <row r="1566" spans="1:11" ht="15.75" customHeight="1">
      <c r="A1566" s="139" t="s">
        <v>220</v>
      </c>
      <c r="B1566" s="139" t="s">
        <v>708</v>
      </c>
      <c r="C1566" s="139" t="s">
        <v>714</v>
      </c>
      <c r="D1566" s="139" t="s">
        <v>715</v>
      </c>
      <c r="E1566" s="139" t="s">
        <v>711</v>
      </c>
      <c r="F1566" s="139">
        <v>2029</v>
      </c>
      <c r="G1566" s="139" t="s">
        <v>688</v>
      </c>
      <c r="H1566" s="139">
        <v>0</v>
      </c>
      <c r="I1566" s="139">
        <v>0</v>
      </c>
      <c r="J1566" s="33" t="s">
        <v>637</v>
      </c>
      <c r="K1566" s="33" t="s">
        <v>638</v>
      </c>
    </row>
    <row r="1567" spans="1:11" ht="15.75" customHeight="1">
      <c r="A1567" s="139" t="s">
        <v>220</v>
      </c>
      <c r="B1567" s="139" t="s">
        <v>708</v>
      </c>
      <c r="C1567" s="139" t="s">
        <v>714</v>
      </c>
      <c r="D1567" s="139" t="s">
        <v>715</v>
      </c>
      <c r="E1567" s="139" t="s">
        <v>711</v>
      </c>
      <c r="F1567" s="139">
        <v>2030</v>
      </c>
      <c r="G1567" s="139" t="s">
        <v>688</v>
      </c>
      <c r="H1567" s="139">
        <v>0</v>
      </c>
      <c r="I1567" s="139">
        <v>0</v>
      </c>
      <c r="J1567" s="33" t="s">
        <v>637</v>
      </c>
      <c r="K1567" s="33" t="s">
        <v>638</v>
      </c>
    </row>
    <row r="1568" spans="1:11" ht="15.75" customHeight="1">
      <c r="A1568" s="139" t="s">
        <v>220</v>
      </c>
      <c r="B1568" s="139" t="s">
        <v>708</v>
      </c>
      <c r="C1568" s="139" t="s">
        <v>714</v>
      </c>
      <c r="D1568" s="139" t="s">
        <v>715</v>
      </c>
      <c r="E1568" s="139" t="s">
        <v>711</v>
      </c>
      <c r="F1568" s="139">
        <v>2031</v>
      </c>
      <c r="G1568" s="139" t="s">
        <v>688</v>
      </c>
      <c r="H1568" s="139">
        <v>0</v>
      </c>
      <c r="I1568" s="139">
        <v>0</v>
      </c>
      <c r="J1568" s="33" t="s">
        <v>637</v>
      </c>
      <c r="K1568" s="33" t="s">
        <v>638</v>
      </c>
    </row>
    <row r="1569" spans="1:11" ht="15.75" customHeight="1">
      <c r="A1569" s="139" t="s">
        <v>220</v>
      </c>
      <c r="B1569" s="139" t="s">
        <v>708</v>
      </c>
      <c r="C1569" s="139" t="s">
        <v>714</v>
      </c>
      <c r="D1569" s="139" t="s">
        <v>715</v>
      </c>
      <c r="E1569" s="139" t="s">
        <v>711</v>
      </c>
      <c r="F1569" s="139">
        <v>2032</v>
      </c>
      <c r="G1569" s="139" t="s">
        <v>688</v>
      </c>
      <c r="H1569" s="139">
        <v>0</v>
      </c>
      <c r="I1569" s="139">
        <v>0</v>
      </c>
      <c r="J1569" s="33" t="s">
        <v>637</v>
      </c>
      <c r="K1569" s="33" t="s">
        <v>638</v>
      </c>
    </row>
    <row r="1570" spans="1:11" ht="15.75" customHeight="1">
      <c r="A1570" s="139" t="s">
        <v>220</v>
      </c>
      <c r="B1570" s="139" t="s">
        <v>708</v>
      </c>
      <c r="C1570" s="139" t="s">
        <v>714</v>
      </c>
      <c r="D1570" s="139" t="s">
        <v>715</v>
      </c>
      <c r="E1570" s="139" t="s">
        <v>711</v>
      </c>
      <c r="F1570" s="139">
        <v>2033</v>
      </c>
      <c r="G1570" s="139" t="s">
        <v>688</v>
      </c>
      <c r="H1570" s="139">
        <v>0</v>
      </c>
      <c r="I1570" s="139">
        <v>0</v>
      </c>
      <c r="J1570" s="33" t="s">
        <v>637</v>
      </c>
      <c r="K1570" s="33" t="s">
        <v>638</v>
      </c>
    </row>
    <row r="1571" spans="1:11" ht="15.75" customHeight="1">
      <c r="A1571" s="139" t="s">
        <v>220</v>
      </c>
      <c r="B1571" s="139" t="s">
        <v>708</v>
      </c>
      <c r="C1571" s="139" t="s">
        <v>714</v>
      </c>
      <c r="D1571" s="139" t="s">
        <v>715</v>
      </c>
      <c r="E1571" s="139" t="s">
        <v>711</v>
      </c>
      <c r="F1571" s="139">
        <v>2034</v>
      </c>
      <c r="G1571" s="139" t="s">
        <v>688</v>
      </c>
      <c r="H1571" s="139">
        <v>0</v>
      </c>
      <c r="I1571" s="139">
        <v>0</v>
      </c>
      <c r="J1571" s="33" t="s">
        <v>637</v>
      </c>
      <c r="K1571" s="33" t="s">
        <v>638</v>
      </c>
    </row>
    <row r="1572" spans="1:11" ht="15.75" customHeight="1">
      <c r="A1572" s="139" t="s">
        <v>220</v>
      </c>
      <c r="B1572" s="139" t="s">
        <v>708</v>
      </c>
      <c r="C1572" s="139" t="s">
        <v>714</v>
      </c>
      <c r="D1572" s="139" t="s">
        <v>715</v>
      </c>
      <c r="E1572" s="139" t="s">
        <v>711</v>
      </c>
      <c r="F1572" s="139">
        <v>2035</v>
      </c>
      <c r="G1572" s="139" t="s">
        <v>688</v>
      </c>
      <c r="H1572" s="139">
        <v>0</v>
      </c>
      <c r="I1572" s="139">
        <v>0</v>
      </c>
      <c r="J1572" s="33" t="s">
        <v>637</v>
      </c>
      <c r="K1572" s="33" t="s">
        <v>638</v>
      </c>
    </row>
    <row r="1573" spans="1:11" ht="15.75" customHeight="1">
      <c r="A1573" s="139" t="s">
        <v>220</v>
      </c>
      <c r="B1573" s="139" t="s">
        <v>708</v>
      </c>
      <c r="C1573" s="139" t="s">
        <v>714</v>
      </c>
      <c r="D1573" s="139" t="s">
        <v>715</v>
      </c>
      <c r="E1573" s="139" t="s">
        <v>711</v>
      </c>
      <c r="F1573" s="139">
        <v>2036</v>
      </c>
      <c r="G1573" s="139" t="s">
        <v>688</v>
      </c>
      <c r="H1573" s="139">
        <v>0</v>
      </c>
      <c r="I1573" s="139">
        <v>0</v>
      </c>
      <c r="J1573" s="33" t="s">
        <v>637</v>
      </c>
      <c r="K1573" s="33" t="s">
        <v>638</v>
      </c>
    </row>
    <row r="1574" spans="1:11" ht="15.75" customHeight="1">
      <c r="A1574" s="139" t="s">
        <v>220</v>
      </c>
      <c r="B1574" s="139" t="s">
        <v>708</v>
      </c>
      <c r="C1574" s="139" t="s">
        <v>714</v>
      </c>
      <c r="D1574" s="139" t="s">
        <v>715</v>
      </c>
      <c r="E1574" s="139" t="s">
        <v>711</v>
      </c>
      <c r="F1574" s="139">
        <v>2037</v>
      </c>
      <c r="G1574" s="139" t="s">
        <v>688</v>
      </c>
      <c r="H1574" s="139">
        <v>0</v>
      </c>
      <c r="I1574" s="139">
        <v>0</v>
      </c>
      <c r="J1574" s="33" t="s">
        <v>637</v>
      </c>
      <c r="K1574" s="33" t="s">
        <v>638</v>
      </c>
    </row>
    <row r="1575" spans="1:11" ht="15.75" customHeight="1">
      <c r="A1575" s="139" t="s">
        <v>220</v>
      </c>
      <c r="B1575" s="139" t="s">
        <v>708</v>
      </c>
      <c r="C1575" s="139" t="s">
        <v>714</v>
      </c>
      <c r="D1575" s="139" t="s">
        <v>715</v>
      </c>
      <c r="E1575" s="139" t="s">
        <v>711</v>
      </c>
      <c r="F1575" s="139">
        <v>2038</v>
      </c>
      <c r="G1575" s="139" t="s">
        <v>688</v>
      </c>
      <c r="H1575" s="139">
        <v>0</v>
      </c>
      <c r="I1575" s="139">
        <v>0</v>
      </c>
      <c r="J1575" s="33" t="s">
        <v>637</v>
      </c>
      <c r="K1575" s="33" t="s">
        <v>638</v>
      </c>
    </row>
    <row r="1576" spans="1:11" ht="15.75" customHeight="1">
      <c r="A1576" s="139" t="s">
        <v>220</v>
      </c>
      <c r="B1576" s="139" t="s">
        <v>708</v>
      </c>
      <c r="C1576" s="139" t="s">
        <v>714</v>
      </c>
      <c r="D1576" s="139" t="s">
        <v>715</v>
      </c>
      <c r="E1576" s="139" t="s">
        <v>711</v>
      </c>
      <c r="F1576" s="139">
        <v>2039</v>
      </c>
      <c r="G1576" s="139" t="s">
        <v>688</v>
      </c>
      <c r="H1576" s="139">
        <v>0</v>
      </c>
      <c r="I1576" s="139">
        <v>0</v>
      </c>
      <c r="J1576" s="33" t="s">
        <v>637</v>
      </c>
      <c r="K1576" s="33" t="s">
        <v>638</v>
      </c>
    </row>
    <row r="1577" spans="1:11" ht="15.75" customHeight="1">
      <c r="A1577" s="139" t="s">
        <v>220</v>
      </c>
      <c r="B1577" s="139" t="s">
        <v>708</v>
      </c>
      <c r="C1577" s="139" t="s">
        <v>714</v>
      </c>
      <c r="D1577" s="139" t="s">
        <v>715</v>
      </c>
      <c r="E1577" s="139" t="s">
        <v>711</v>
      </c>
      <c r="F1577" s="139">
        <v>2040</v>
      </c>
      <c r="G1577" s="139" t="s">
        <v>688</v>
      </c>
      <c r="H1577" s="139">
        <v>0</v>
      </c>
      <c r="I1577" s="139">
        <v>0</v>
      </c>
      <c r="J1577" s="33" t="s">
        <v>637</v>
      </c>
      <c r="K1577" s="33" t="s">
        <v>638</v>
      </c>
    </row>
    <row r="1578" spans="1:11" ht="15.75" customHeight="1">
      <c r="A1578" s="139" t="s">
        <v>220</v>
      </c>
      <c r="B1578" s="139" t="s">
        <v>708</v>
      </c>
      <c r="C1578" s="139" t="s">
        <v>714</v>
      </c>
      <c r="D1578" s="139" t="s">
        <v>715</v>
      </c>
      <c r="E1578" s="139" t="s">
        <v>711</v>
      </c>
      <c r="F1578" s="139">
        <v>2041</v>
      </c>
      <c r="G1578" s="139" t="s">
        <v>688</v>
      </c>
      <c r="H1578" s="139">
        <v>0</v>
      </c>
      <c r="I1578" s="139">
        <v>0</v>
      </c>
      <c r="J1578" s="33" t="s">
        <v>637</v>
      </c>
      <c r="K1578" s="33" t="s">
        <v>638</v>
      </c>
    </row>
    <row r="1579" spans="1:11" ht="15.75" customHeight="1">
      <c r="A1579" s="139" t="s">
        <v>220</v>
      </c>
      <c r="B1579" s="139" t="s">
        <v>708</v>
      </c>
      <c r="C1579" s="139" t="s">
        <v>714</v>
      </c>
      <c r="D1579" s="139" t="s">
        <v>715</v>
      </c>
      <c r="E1579" s="139" t="s">
        <v>711</v>
      </c>
      <c r="F1579" s="139">
        <v>2042</v>
      </c>
      <c r="G1579" s="139" t="s">
        <v>688</v>
      </c>
      <c r="H1579" s="139">
        <v>0</v>
      </c>
      <c r="I1579" s="139">
        <v>0</v>
      </c>
      <c r="J1579" s="33" t="s">
        <v>637</v>
      </c>
      <c r="K1579" s="33" t="s">
        <v>638</v>
      </c>
    </row>
    <row r="1580" spans="1:11" ht="15.75" customHeight="1">
      <c r="A1580" s="139" t="s">
        <v>220</v>
      </c>
      <c r="B1580" s="139" t="s">
        <v>708</v>
      </c>
      <c r="C1580" s="139" t="s">
        <v>714</v>
      </c>
      <c r="D1580" s="139" t="s">
        <v>715</v>
      </c>
      <c r="E1580" s="139" t="s">
        <v>711</v>
      </c>
      <c r="F1580" s="139">
        <v>2043</v>
      </c>
      <c r="G1580" s="139" t="s">
        <v>688</v>
      </c>
      <c r="H1580" s="139">
        <v>0</v>
      </c>
      <c r="I1580" s="139">
        <v>0</v>
      </c>
      <c r="J1580" s="33" t="s">
        <v>637</v>
      </c>
      <c r="K1580" s="33" t="s">
        <v>638</v>
      </c>
    </row>
    <row r="1581" spans="1:11" ht="15.75" customHeight="1">
      <c r="A1581" s="139" t="s">
        <v>220</v>
      </c>
      <c r="B1581" s="139" t="s">
        <v>708</v>
      </c>
      <c r="C1581" s="139" t="s">
        <v>714</v>
      </c>
      <c r="D1581" s="139" t="s">
        <v>715</v>
      </c>
      <c r="E1581" s="139" t="s">
        <v>711</v>
      </c>
      <c r="F1581" s="139">
        <v>2044</v>
      </c>
      <c r="G1581" s="139" t="s">
        <v>688</v>
      </c>
      <c r="H1581" s="139">
        <v>0</v>
      </c>
      <c r="I1581" s="139">
        <v>0</v>
      </c>
      <c r="J1581" s="33" t="s">
        <v>637</v>
      </c>
      <c r="K1581" s="33" t="s">
        <v>638</v>
      </c>
    </row>
    <row r="1582" spans="1:11" ht="15.75" customHeight="1">
      <c r="A1582" s="139" t="s">
        <v>220</v>
      </c>
      <c r="B1582" s="139" t="s">
        <v>708</v>
      </c>
      <c r="C1582" s="139" t="s">
        <v>714</v>
      </c>
      <c r="D1582" s="139" t="s">
        <v>715</v>
      </c>
      <c r="E1582" s="139" t="s">
        <v>711</v>
      </c>
      <c r="F1582" s="139">
        <v>2045</v>
      </c>
      <c r="G1582" s="139" t="s">
        <v>688</v>
      </c>
      <c r="H1582" s="139">
        <v>0</v>
      </c>
      <c r="I1582" s="139">
        <v>0</v>
      </c>
      <c r="J1582" s="33" t="s">
        <v>637</v>
      </c>
      <c r="K1582" s="33" t="s">
        <v>638</v>
      </c>
    </row>
    <row r="1583" spans="1:11" ht="15.75" customHeight="1">
      <c r="A1583" s="139" t="s">
        <v>220</v>
      </c>
      <c r="B1583" s="139" t="s">
        <v>708</v>
      </c>
      <c r="C1583" s="139" t="s">
        <v>714</v>
      </c>
      <c r="D1583" s="139" t="s">
        <v>715</v>
      </c>
      <c r="E1583" s="139" t="s">
        <v>711</v>
      </c>
      <c r="F1583" s="139">
        <v>2046</v>
      </c>
      <c r="G1583" s="139" t="s">
        <v>688</v>
      </c>
      <c r="H1583" s="139">
        <v>0</v>
      </c>
      <c r="I1583" s="139">
        <v>0</v>
      </c>
      <c r="J1583" s="33" t="s">
        <v>637</v>
      </c>
      <c r="K1583" s="33" t="s">
        <v>638</v>
      </c>
    </row>
    <row r="1584" spans="1:11" ht="15.75" customHeight="1">
      <c r="A1584" s="139" t="s">
        <v>220</v>
      </c>
      <c r="B1584" s="139" t="s">
        <v>708</v>
      </c>
      <c r="C1584" s="139" t="s">
        <v>714</v>
      </c>
      <c r="D1584" s="139" t="s">
        <v>715</v>
      </c>
      <c r="E1584" s="139" t="s">
        <v>711</v>
      </c>
      <c r="F1584" s="139">
        <v>2047</v>
      </c>
      <c r="G1584" s="139" t="s">
        <v>688</v>
      </c>
      <c r="H1584" s="139">
        <v>0</v>
      </c>
      <c r="I1584" s="139">
        <v>0</v>
      </c>
      <c r="J1584" s="33" t="s">
        <v>637</v>
      </c>
      <c r="K1584" s="33" t="s">
        <v>638</v>
      </c>
    </row>
    <row r="1585" spans="1:11" ht="15.75" customHeight="1">
      <c r="A1585" s="139" t="s">
        <v>220</v>
      </c>
      <c r="B1585" s="139" t="s">
        <v>708</v>
      </c>
      <c r="C1585" s="139" t="s">
        <v>714</v>
      </c>
      <c r="D1585" s="139" t="s">
        <v>715</v>
      </c>
      <c r="E1585" s="139" t="s">
        <v>711</v>
      </c>
      <c r="F1585" s="139">
        <v>2048</v>
      </c>
      <c r="G1585" s="139" t="s">
        <v>688</v>
      </c>
      <c r="H1585" s="139">
        <v>0</v>
      </c>
      <c r="I1585" s="139">
        <v>0</v>
      </c>
      <c r="J1585" s="33" t="s">
        <v>637</v>
      </c>
      <c r="K1585" s="33" t="s">
        <v>638</v>
      </c>
    </row>
    <row r="1586" spans="1:11" ht="15.75" customHeight="1">
      <c r="A1586" s="139" t="s">
        <v>220</v>
      </c>
      <c r="B1586" s="139" t="s">
        <v>708</v>
      </c>
      <c r="C1586" s="139" t="s">
        <v>714</v>
      </c>
      <c r="D1586" s="139" t="s">
        <v>715</v>
      </c>
      <c r="E1586" s="139" t="s">
        <v>711</v>
      </c>
      <c r="F1586" s="139">
        <v>2049</v>
      </c>
      <c r="G1586" s="139" t="s">
        <v>688</v>
      </c>
      <c r="H1586" s="139">
        <v>0</v>
      </c>
      <c r="I1586" s="139">
        <v>0</v>
      </c>
      <c r="J1586" s="33" t="s">
        <v>637</v>
      </c>
      <c r="K1586" s="33" t="s">
        <v>638</v>
      </c>
    </row>
    <row r="1587" spans="1:11" ht="15.75" customHeight="1">
      <c r="A1587" s="139" t="s">
        <v>220</v>
      </c>
      <c r="B1587" s="139" t="s">
        <v>708</v>
      </c>
      <c r="C1587" s="139" t="s">
        <v>714</v>
      </c>
      <c r="D1587" s="139" t="s">
        <v>715</v>
      </c>
      <c r="E1587" s="139" t="s">
        <v>711</v>
      </c>
      <c r="F1587" s="139">
        <v>2050</v>
      </c>
      <c r="G1587" s="139" t="s">
        <v>688</v>
      </c>
      <c r="H1587" s="139">
        <v>0</v>
      </c>
      <c r="I1587" s="139">
        <v>0</v>
      </c>
      <c r="J1587" s="33" t="s">
        <v>637</v>
      </c>
      <c r="K1587" s="33" t="s">
        <v>638</v>
      </c>
    </row>
    <row r="1588" spans="1:11" ht="15.75" customHeight="1">
      <c r="A1588" s="139" t="s">
        <v>220</v>
      </c>
      <c r="B1588" s="139" t="s">
        <v>708</v>
      </c>
      <c r="C1588" s="139" t="s">
        <v>714</v>
      </c>
      <c r="D1588" s="139" t="s">
        <v>715</v>
      </c>
      <c r="E1588" s="139" t="s">
        <v>713</v>
      </c>
      <c r="F1588" s="139">
        <v>1990</v>
      </c>
      <c r="G1588" s="139" t="s">
        <v>688</v>
      </c>
      <c r="H1588" s="139">
        <v>0</v>
      </c>
      <c r="I1588" s="139">
        <v>0</v>
      </c>
      <c r="J1588" s="33" t="s">
        <v>637</v>
      </c>
      <c r="K1588" s="33" t="s">
        <v>638</v>
      </c>
    </row>
    <row r="1589" spans="1:11" ht="15.75" customHeight="1">
      <c r="A1589" s="139" t="s">
        <v>220</v>
      </c>
      <c r="B1589" s="139" t="s">
        <v>708</v>
      </c>
      <c r="C1589" s="139" t="s">
        <v>714</v>
      </c>
      <c r="D1589" s="139" t="s">
        <v>715</v>
      </c>
      <c r="E1589" s="139" t="s">
        <v>713</v>
      </c>
      <c r="F1589" s="139">
        <v>1991</v>
      </c>
      <c r="G1589" s="139" t="s">
        <v>688</v>
      </c>
      <c r="H1589" s="139">
        <v>0</v>
      </c>
      <c r="I1589" s="139">
        <v>0</v>
      </c>
      <c r="J1589" s="33" t="s">
        <v>637</v>
      </c>
      <c r="K1589" s="33" t="s">
        <v>638</v>
      </c>
    </row>
    <row r="1590" spans="1:11" ht="15.75" customHeight="1">
      <c r="A1590" s="139" t="s">
        <v>220</v>
      </c>
      <c r="B1590" s="139" t="s">
        <v>708</v>
      </c>
      <c r="C1590" s="139" t="s">
        <v>714</v>
      </c>
      <c r="D1590" s="139" t="s">
        <v>715</v>
      </c>
      <c r="E1590" s="139" t="s">
        <v>713</v>
      </c>
      <c r="F1590" s="139">
        <v>1992</v>
      </c>
      <c r="G1590" s="139" t="s">
        <v>688</v>
      </c>
      <c r="H1590" s="139">
        <v>0</v>
      </c>
      <c r="I1590" s="139">
        <v>0</v>
      </c>
      <c r="J1590" s="33" t="s">
        <v>637</v>
      </c>
      <c r="K1590" s="33" t="s">
        <v>638</v>
      </c>
    </row>
    <row r="1591" spans="1:11" ht="15.75" customHeight="1">
      <c r="A1591" s="139" t="s">
        <v>220</v>
      </c>
      <c r="B1591" s="139" t="s">
        <v>708</v>
      </c>
      <c r="C1591" s="139" t="s">
        <v>714</v>
      </c>
      <c r="D1591" s="139" t="s">
        <v>715</v>
      </c>
      <c r="E1591" s="139" t="s">
        <v>713</v>
      </c>
      <c r="F1591" s="139">
        <v>1993</v>
      </c>
      <c r="G1591" s="139" t="s">
        <v>688</v>
      </c>
      <c r="H1591" s="139">
        <v>0</v>
      </c>
      <c r="I1591" s="139">
        <v>0</v>
      </c>
      <c r="J1591" s="33" t="s">
        <v>637</v>
      </c>
      <c r="K1591" s="33" t="s">
        <v>638</v>
      </c>
    </row>
    <row r="1592" spans="1:11" ht="15.75" customHeight="1">
      <c r="A1592" s="139" t="s">
        <v>220</v>
      </c>
      <c r="B1592" s="139" t="s">
        <v>708</v>
      </c>
      <c r="C1592" s="139" t="s">
        <v>714</v>
      </c>
      <c r="D1592" s="139" t="s">
        <v>715</v>
      </c>
      <c r="E1592" s="139" t="s">
        <v>713</v>
      </c>
      <c r="F1592" s="139">
        <v>1994</v>
      </c>
      <c r="G1592" s="139" t="s">
        <v>688</v>
      </c>
      <c r="H1592" s="139">
        <v>0</v>
      </c>
      <c r="I1592" s="139">
        <v>0</v>
      </c>
      <c r="J1592" s="33" t="s">
        <v>637</v>
      </c>
      <c r="K1592" s="33" t="s">
        <v>638</v>
      </c>
    </row>
    <row r="1593" spans="1:11" ht="15.75" customHeight="1">
      <c r="A1593" s="139" t="s">
        <v>220</v>
      </c>
      <c r="B1593" s="139" t="s">
        <v>708</v>
      </c>
      <c r="C1593" s="139" t="s">
        <v>714</v>
      </c>
      <c r="D1593" s="139" t="s">
        <v>715</v>
      </c>
      <c r="E1593" s="139" t="s">
        <v>713</v>
      </c>
      <c r="F1593" s="139">
        <v>1995</v>
      </c>
      <c r="G1593" s="139" t="s">
        <v>688</v>
      </c>
      <c r="H1593" s="139">
        <v>0</v>
      </c>
      <c r="I1593" s="139">
        <v>0</v>
      </c>
      <c r="J1593" s="33" t="s">
        <v>637</v>
      </c>
      <c r="K1593" s="33" t="s">
        <v>638</v>
      </c>
    </row>
    <row r="1594" spans="1:11" ht="15.75" customHeight="1">
      <c r="A1594" s="139" t="s">
        <v>220</v>
      </c>
      <c r="B1594" s="139" t="s">
        <v>708</v>
      </c>
      <c r="C1594" s="139" t="s">
        <v>714</v>
      </c>
      <c r="D1594" s="139" t="s">
        <v>715</v>
      </c>
      <c r="E1594" s="139" t="s">
        <v>713</v>
      </c>
      <c r="F1594" s="139">
        <v>1996</v>
      </c>
      <c r="G1594" s="139" t="s">
        <v>688</v>
      </c>
      <c r="H1594" s="139">
        <v>0</v>
      </c>
      <c r="I1594" s="139">
        <v>0</v>
      </c>
      <c r="J1594" s="33" t="s">
        <v>637</v>
      </c>
      <c r="K1594" s="33" t="s">
        <v>638</v>
      </c>
    </row>
    <row r="1595" spans="1:11" ht="15.75" customHeight="1">
      <c r="A1595" s="139" t="s">
        <v>220</v>
      </c>
      <c r="B1595" s="139" t="s">
        <v>708</v>
      </c>
      <c r="C1595" s="139" t="s">
        <v>714</v>
      </c>
      <c r="D1595" s="139" t="s">
        <v>715</v>
      </c>
      <c r="E1595" s="139" t="s">
        <v>713</v>
      </c>
      <c r="F1595" s="139">
        <v>1997</v>
      </c>
      <c r="G1595" s="139" t="s">
        <v>688</v>
      </c>
      <c r="H1595" s="139">
        <v>0</v>
      </c>
      <c r="I1595" s="139">
        <v>0</v>
      </c>
      <c r="J1595" s="33" t="s">
        <v>637</v>
      </c>
      <c r="K1595" s="33" t="s">
        <v>638</v>
      </c>
    </row>
    <row r="1596" spans="1:11" ht="15.75" customHeight="1">
      <c r="A1596" s="139" t="s">
        <v>220</v>
      </c>
      <c r="B1596" s="139" t="s">
        <v>708</v>
      </c>
      <c r="C1596" s="139" t="s">
        <v>714</v>
      </c>
      <c r="D1596" s="139" t="s">
        <v>715</v>
      </c>
      <c r="E1596" s="139" t="s">
        <v>713</v>
      </c>
      <c r="F1596" s="139">
        <v>1998</v>
      </c>
      <c r="G1596" s="139" t="s">
        <v>688</v>
      </c>
      <c r="H1596" s="139">
        <v>0</v>
      </c>
      <c r="I1596" s="139">
        <v>0</v>
      </c>
      <c r="J1596" s="33" t="s">
        <v>637</v>
      </c>
      <c r="K1596" s="33" t="s">
        <v>638</v>
      </c>
    </row>
    <row r="1597" spans="1:11" ht="15.75" customHeight="1">
      <c r="A1597" s="139" t="s">
        <v>220</v>
      </c>
      <c r="B1597" s="139" t="s">
        <v>708</v>
      </c>
      <c r="C1597" s="139" t="s">
        <v>714</v>
      </c>
      <c r="D1597" s="139" t="s">
        <v>715</v>
      </c>
      <c r="E1597" s="139" t="s">
        <v>713</v>
      </c>
      <c r="F1597" s="139">
        <v>1999</v>
      </c>
      <c r="G1597" s="139" t="s">
        <v>688</v>
      </c>
      <c r="H1597" s="139">
        <v>0</v>
      </c>
      <c r="I1597" s="139">
        <v>0</v>
      </c>
      <c r="J1597" s="33" t="s">
        <v>637</v>
      </c>
      <c r="K1597" s="33" t="s">
        <v>638</v>
      </c>
    </row>
    <row r="1598" spans="1:11" ht="15.75" customHeight="1">
      <c r="A1598" s="139" t="s">
        <v>220</v>
      </c>
      <c r="B1598" s="139" t="s">
        <v>708</v>
      </c>
      <c r="C1598" s="139" t="s">
        <v>714</v>
      </c>
      <c r="D1598" s="139" t="s">
        <v>715</v>
      </c>
      <c r="E1598" s="139" t="s">
        <v>713</v>
      </c>
      <c r="F1598" s="139">
        <v>2000</v>
      </c>
      <c r="G1598" s="139" t="s">
        <v>688</v>
      </c>
      <c r="H1598" s="139">
        <v>0</v>
      </c>
      <c r="I1598" s="139">
        <v>0</v>
      </c>
      <c r="J1598" s="33" t="s">
        <v>637</v>
      </c>
      <c r="K1598" s="33" t="s">
        <v>638</v>
      </c>
    </row>
    <row r="1599" spans="1:11" ht="15.75" customHeight="1">
      <c r="A1599" s="139" t="s">
        <v>220</v>
      </c>
      <c r="B1599" s="139" t="s">
        <v>708</v>
      </c>
      <c r="C1599" s="139" t="s">
        <v>714</v>
      </c>
      <c r="D1599" s="139" t="s">
        <v>715</v>
      </c>
      <c r="E1599" s="139" t="s">
        <v>713</v>
      </c>
      <c r="F1599" s="139">
        <v>2001</v>
      </c>
      <c r="G1599" s="139" t="s">
        <v>688</v>
      </c>
      <c r="H1599" s="139">
        <v>0</v>
      </c>
      <c r="I1599" s="139">
        <v>0</v>
      </c>
      <c r="J1599" s="33" t="s">
        <v>637</v>
      </c>
      <c r="K1599" s="33" t="s">
        <v>638</v>
      </c>
    </row>
    <row r="1600" spans="1:11" ht="15.75" customHeight="1">
      <c r="A1600" s="139" t="s">
        <v>220</v>
      </c>
      <c r="B1600" s="139" t="s">
        <v>708</v>
      </c>
      <c r="C1600" s="139" t="s">
        <v>714</v>
      </c>
      <c r="D1600" s="139" t="s">
        <v>715</v>
      </c>
      <c r="E1600" s="139" t="s">
        <v>713</v>
      </c>
      <c r="F1600" s="139">
        <v>2002</v>
      </c>
      <c r="G1600" s="139" t="s">
        <v>688</v>
      </c>
      <c r="H1600" s="139">
        <v>0</v>
      </c>
      <c r="I1600" s="139">
        <v>0</v>
      </c>
      <c r="J1600" s="33" t="s">
        <v>637</v>
      </c>
      <c r="K1600" s="33" t="s">
        <v>638</v>
      </c>
    </row>
    <row r="1601" spans="1:11" ht="15.75" customHeight="1">
      <c r="A1601" s="139" t="s">
        <v>220</v>
      </c>
      <c r="B1601" s="139" t="s">
        <v>708</v>
      </c>
      <c r="C1601" s="139" t="s">
        <v>714</v>
      </c>
      <c r="D1601" s="139" t="s">
        <v>715</v>
      </c>
      <c r="E1601" s="139" t="s">
        <v>713</v>
      </c>
      <c r="F1601" s="139">
        <v>2003</v>
      </c>
      <c r="G1601" s="139" t="s">
        <v>688</v>
      </c>
      <c r="H1601" s="139">
        <v>0</v>
      </c>
      <c r="I1601" s="139">
        <v>0</v>
      </c>
      <c r="J1601" s="33" t="s">
        <v>637</v>
      </c>
      <c r="K1601" s="33" t="s">
        <v>638</v>
      </c>
    </row>
    <row r="1602" spans="1:11" ht="15.75" customHeight="1">
      <c r="A1602" s="139" t="s">
        <v>220</v>
      </c>
      <c r="B1602" s="139" t="s">
        <v>708</v>
      </c>
      <c r="C1602" s="139" t="s">
        <v>714</v>
      </c>
      <c r="D1602" s="139" t="s">
        <v>715</v>
      </c>
      <c r="E1602" s="139" t="s">
        <v>713</v>
      </c>
      <c r="F1602" s="139">
        <v>2004</v>
      </c>
      <c r="G1602" s="139" t="s">
        <v>688</v>
      </c>
      <c r="H1602" s="139">
        <v>0</v>
      </c>
      <c r="I1602" s="139">
        <v>0</v>
      </c>
      <c r="J1602" s="33" t="s">
        <v>637</v>
      </c>
      <c r="K1602" s="33" t="s">
        <v>638</v>
      </c>
    </row>
    <row r="1603" spans="1:11" ht="15.75" customHeight="1">
      <c r="A1603" s="139" t="s">
        <v>220</v>
      </c>
      <c r="B1603" s="139" t="s">
        <v>708</v>
      </c>
      <c r="C1603" s="139" t="s">
        <v>714</v>
      </c>
      <c r="D1603" s="139" t="s">
        <v>715</v>
      </c>
      <c r="E1603" s="139" t="s">
        <v>713</v>
      </c>
      <c r="F1603" s="139">
        <v>2005</v>
      </c>
      <c r="G1603" s="139" t="s">
        <v>688</v>
      </c>
      <c r="H1603" s="139">
        <v>0</v>
      </c>
      <c r="I1603" s="139">
        <v>0</v>
      </c>
      <c r="J1603" s="33" t="s">
        <v>637</v>
      </c>
      <c r="K1603" s="33" t="s">
        <v>638</v>
      </c>
    </row>
    <row r="1604" spans="1:11" ht="15.75" customHeight="1">
      <c r="A1604" s="139" t="s">
        <v>220</v>
      </c>
      <c r="B1604" s="139" t="s">
        <v>708</v>
      </c>
      <c r="C1604" s="139" t="s">
        <v>714</v>
      </c>
      <c r="D1604" s="139" t="s">
        <v>715</v>
      </c>
      <c r="E1604" s="139" t="s">
        <v>713</v>
      </c>
      <c r="F1604" s="139">
        <v>2006</v>
      </c>
      <c r="G1604" s="139" t="s">
        <v>688</v>
      </c>
      <c r="H1604" s="139">
        <v>0</v>
      </c>
      <c r="I1604" s="139">
        <v>0</v>
      </c>
      <c r="J1604" s="33" t="s">
        <v>637</v>
      </c>
      <c r="K1604" s="33" t="s">
        <v>638</v>
      </c>
    </row>
    <row r="1605" spans="1:11" ht="15.75" customHeight="1">
      <c r="A1605" s="139" t="s">
        <v>220</v>
      </c>
      <c r="B1605" s="139" t="s">
        <v>708</v>
      </c>
      <c r="C1605" s="139" t="s">
        <v>714</v>
      </c>
      <c r="D1605" s="139" t="s">
        <v>715</v>
      </c>
      <c r="E1605" s="139" t="s">
        <v>713</v>
      </c>
      <c r="F1605" s="139">
        <v>2007</v>
      </c>
      <c r="G1605" s="139" t="s">
        <v>688</v>
      </c>
      <c r="H1605" s="139">
        <v>0</v>
      </c>
      <c r="I1605" s="139">
        <v>0</v>
      </c>
      <c r="J1605" s="33" t="s">
        <v>637</v>
      </c>
      <c r="K1605" s="33" t="s">
        <v>638</v>
      </c>
    </row>
    <row r="1606" spans="1:11" ht="15.75" customHeight="1">
      <c r="A1606" s="139" t="s">
        <v>220</v>
      </c>
      <c r="B1606" s="139" t="s">
        <v>708</v>
      </c>
      <c r="C1606" s="139" t="s">
        <v>714</v>
      </c>
      <c r="D1606" s="139" t="s">
        <v>715</v>
      </c>
      <c r="E1606" s="139" t="s">
        <v>713</v>
      </c>
      <c r="F1606" s="139">
        <v>2008</v>
      </c>
      <c r="G1606" s="139" t="s">
        <v>688</v>
      </c>
      <c r="H1606" s="139">
        <v>0</v>
      </c>
      <c r="I1606" s="139">
        <v>0</v>
      </c>
      <c r="J1606" s="33" t="s">
        <v>637</v>
      </c>
      <c r="K1606" s="33" t="s">
        <v>638</v>
      </c>
    </row>
    <row r="1607" spans="1:11" ht="15.75" customHeight="1">
      <c r="A1607" s="139" t="s">
        <v>220</v>
      </c>
      <c r="B1607" s="139" t="s">
        <v>708</v>
      </c>
      <c r="C1607" s="139" t="s">
        <v>714</v>
      </c>
      <c r="D1607" s="139" t="s">
        <v>715</v>
      </c>
      <c r="E1607" s="139" t="s">
        <v>713</v>
      </c>
      <c r="F1607" s="139">
        <v>2009</v>
      </c>
      <c r="G1607" s="139" t="s">
        <v>688</v>
      </c>
      <c r="H1607" s="139">
        <v>0</v>
      </c>
      <c r="I1607" s="139">
        <v>0</v>
      </c>
      <c r="J1607" s="33" t="s">
        <v>637</v>
      </c>
      <c r="K1607" s="33" t="s">
        <v>638</v>
      </c>
    </row>
    <row r="1608" spans="1:11" ht="15.75" customHeight="1">
      <c r="A1608" s="139" t="s">
        <v>220</v>
      </c>
      <c r="B1608" s="139" t="s">
        <v>708</v>
      </c>
      <c r="C1608" s="139" t="s">
        <v>714</v>
      </c>
      <c r="D1608" s="139" t="s">
        <v>715</v>
      </c>
      <c r="E1608" s="139" t="s">
        <v>713</v>
      </c>
      <c r="F1608" s="139">
        <v>2010</v>
      </c>
      <c r="G1608" s="139" t="s">
        <v>688</v>
      </c>
      <c r="H1608" s="139">
        <v>0</v>
      </c>
      <c r="I1608" s="139">
        <v>0</v>
      </c>
      <c r="J1608" s="33" t="s">
        <v>637</v>
      </c>
      <c r="K1608" s="33" t="s">
        <v>638</v>
      </c>
    </row>
    <row r="1609" spans="1:11" ht="15.75" customHeight="1">
      <c r="A1609" s="139" t="s">
        <v>220</v>
      </c>
      <c r="B1609" s="139" t="s">
        <v>708</v>
      </c>
      <c r="C1609" s="139" t="s">
        <v>714</v>
      </c>
      <c r="D1609" s="139" t="s">
        <v>715</v>
      </c>
      <c r="E1609" s="139" t="s">
        <v>713</v>
      </c>
      <c r="F1609" s="139">
        <v>2011</v>
      </c>
      <c r="G1609" s="139" t="s">
        <v>688</v>
      </c>
      <c r="H1609" s="139">
        <v>0</v>
      </c>
      <c r="I1609" s="139">
        <v>0</v>
      </c>
      <c r="J1609" s="33" t="s">
        <v>637</v>
      </c>
      <c r="K1609" s="33" t="s">
        <v>638</v>
      </c>
    </row>
    <row r="1610" spans="1:11" ht="15.75" customHeight="1">
      <c r="A1610" s="139" t="s">
        <v>220</v>
      </c>
      <c r="B1610" s="139" t="s">
        <v>708</v>
      </c>
      <c r="C1610" s="139" t="s">
        <v>714</v>
      </c>
      <c r="D1610" s="139" t="s">
        <v>715</v>
      </c>
      <c r="E1610" s="139" t="s">
        <v>713</v>
      </c>
      <c r="F1610" s="139">
        <v>2012</v>
      </c>
      <c r="G1610" s="139" t="s">
        <v>688</v>
      </c>
      <c r="H1610" s="139">
        <v>0</v>
      </c>
      <c r="I1610" s="139">
        <v>0</v>
      </c>
      <c r="J1610" s="33" t="s">
        <v>637</v>
      </c>
      <c r="K1610" s="33" t="s">
        <v>638</v>
      </c>
    </row>
    <row r="1611" spans="1:11" ht="15.75" customHeight="1">
      <c r="A1611" s="139" t="s">
        <v>220</v>
      </c>
      <c r="B1611" s="139" t="s">
        <v>708</v>
      </c>
      <c r="C1611" s="139" t="s">
        <v>714</v>
      </c>
      <c r="D1611" s="139" t="s">
        <v>715</v>
      </c>
      <c r="E1611" s="139" t="s">
        <v>713</v>
      </c>
      <c r="F1611" s="139">
        <v>2013</v>
      </c>
      <c r="G1611" s="139" t="s">
        <v>688</v>
      </c>
      <c r="H1611" s="139">
        <v>0</v>
      </c>
      <c r="I1611" s="139">
        <v>0</v>
      </c>
      <c r="J1611" s="33" t="s">
        <v>637</v>
      </c>
      <c r="K1611" s="33" t="s">
        <v>638</v>
      </c>
    </row>
    <row r="1612" spans="1:11" ht="15.75" customHeight="1">
      <c r="A1612" s="139" t="s">
        <v>220</v>
      </c>
      <c r="B1612" s="139" t="s">
        <v>708</v>
      </c>
      <c r="C1612" s="139" t="s">
        <v>714</v>
      </c>
      <c r="D1612" s="139" t="s">
        <v>715</v>
      </c>
      <c r="E1612" s="139" t="s">
        <v>713</v>
      </c>
      <c r="F1612" s="139">
        <v>2014</v>
      </c>
      <c r="G1612" s="139" t="s">
        <v>688</v>
      </c>
      <c r="H1612" s="139">
        <v>0</v>
      </c>
      <c r="I1612" s="139">
        <v>0</v>
      </c>
      <c r="J1612" s="33" t="s">
        <v>637</v>
      </c>
      <c r="K1612" s="33" t="s">
        <v>638</v>
      </c>
    </row>
    <row r="1613" spans="1:11" ht="15.75" customHeight="1">
      <c r="A1613" s="139" t="s">
        <v>220</v>
      </c>
      <c r="B1613" s="139" t="s">
        <v>708</v>
      </c>
      <c r="C1613" s="139" t="s">
        <v>714</v>
      </c>
      <c r="D1613" s="139" t="s">
        <v>715</v>
      </c>
      <c r="E1613" s="139" t="s">
        <v>713</v>
      </c>
      <c r="F1613" s="139">
        <v>2015</v>
      </c>
      <c r="G1613" s="139" t="s">
        <v>688</v>
      </c>
      <c r="H1613" s="139">
        <v>0</v>
      </c>
      <c r="I1613" s="139">
        <v>0</v>
      </c>
      <c r="J1613" s="33" t="s">
        <v>637</v>
      </c>
      <c r="K1613" s="33" t="s">
        <v>638</v>
      </c>
    </row>
    <row r="1614" spans="1:11" ht="15.75" customHeight="1">
      <c r="A1614" s="139" t="s">
        <v>220</v>
      </c>
      <c r="B1614" s="139" t="s">
        <v>708</v>
      </c>
      <c r="C1614" s="139" t="s">
        <v>714</v>
      </c>
      <c r="D1614" s="139" t="s">
        <v>715</v>
      </c>
      <c r="E1614" s="139" t="s">
        <v>713</v>
      </c>
      <c r="F1614" s="139">
        <v>2016</v>
      </c>
      <c r="G1614" s="139" t="s">
        <v>688</v>
      </c>
      <c r="H1614" s="139">
        <v>0</v>
      </c>
      <c r="I1614" s="139">
        <v>0</v>
      </c>
      <c r="J1614" s="33" t="s">
        <v>637</v>
      </c>
      <c r="K1614" s="33" t="s">
        <v>638</v>
      </c>
    </row>
    <row r="1615" spans="1:11" ht="15.75" customHeight="1">
      <c r="A1615" s="139" t="s">
        <v>220</v>
      </c>
      <c r="B1615" s="139" t="s">
        <v>708</v>
      </c>
      <c r="C1615" s="139" t="s">
        <v>714</v>
      </c>
      <c r="D1615" s="139" t="s">
        <v>715</v>
      </c>
      <c r="E1615" s="139" t="s">
        <v>713</v>
      </c>
      <c r="F1615" s="139">
        <v>2017</v>
      </c>
      <c r="G1615" s="139" t="s">
        <v>688</v>
      </c>
      <c r="H1615" s="139">
        <v>0</v>
      </c>
      <c r="I1615" s="139">
        <v>0</v>
      </c>
      <c r="J1615" s="33" t="s">
        <v>637</v>
      </c>
      <c r="K1615" s="33" t="s">
        <v>638</v>
      </c>
    </row>
    <row r="1616" spans="1:11" ht="15.75" customHeight="1">
      <c r="A1616" s="139" t="s">
        <v>220</v>
      </c>
      <c r="B1616" s="139" t="s">
        <v>708</v>
      </c>
      <c r="C1616" s="139" t="s">
        <v>714</v>
      </c>
      <c r="D1616" s="139" t="s">
        <v>715</v>
      </c>
      <c r="E1616" s="139" t="s">
        <v>713</v>
      </c>
      <c r="F1616" s="139">
        <v>2018</v>
      </c>
      <c r="G1616" s="139" t="s">
        <v>688</v>
      </c>
      <c r="H1616" s="139">
        <v>0</v>
      </c>
      <c r="I1616" s="139">
        <v>0</v>
      </c>
      <c r="J1616" s="33" t="s">
        <v>637</v>
      </c>
      <c r="K1616" s="33" t="s">
        <v>638</v>
      </c>
    </row>
    <row r="1617" spans="1:11" ht="15.75" customHeight="1">
      <c r="A1617" s="139" t="s">
        <v>220</v>
      </c>
      <c r="B1617" s="139" t="s">
        <v>708</v>
      </c>
      <c r="C1617" s="139" t="s">
        <v>714</v>
      </c>
      <c r="D1617" s="139" t="s">
        <v>715</v>
      </c>
      <c r="E1617" s="139" t="s">
        <v>713</v>
      </c>
      <c r="F1617" s="139">
        <v>2019</v>
      </c>
      <c r="G1617" s="139" t="s">
        <v>688</v>
      </c>
      <c r="H1617" s="139">
        <v>0</v>
      </c>
      <c r="I1617" s="139">
        <v>0</v>
      </c>
      <c r="J1617" s="33" t="s">
        <v>637</v>
      </c>
      <c r="K1617" s="33" t="s">
        <v>638</v>
      </c>
    </row>
    <row r="1618" spans="1:11" ht="15.75" customHeight="1">
      <c r="A1618" s="139" t="s">
        <v>220</v>
      </c>
      <c r="B1618" s="139" t="s">
        <v>708</v>
      </c>
      <c r="C1618" s="139" t="s">
        <v>714</v>
      </c>
      <c r="D1618" s="139" t="s">
        <v>715</v>
      </c>
      <c r="E1618" s="139" t="s">
        <v>713</v>
      </c>
      <c r="F1618" s="139">
        <v>2020</v>
      </c>
      <c r="G1618" s="139" t="s">
        <v>688</v>
      </c>
      <c r="H1618" s="139">
        <v>0</v>
      </c>
      <c r="I1618" s="139">
        <v>0</v>
      </c>
      <c r="J1618" s="33" t="s">
        <v>637</v>
      </c>
      <c r="K1618" s="33" t="s">
        <v>638</v>
      </c>
    </row>
    <row r="1619" spans="1:11" ht="15.75" customHeight="1">
      <c r="A1619" s="139" t="s">
        <v>220</v>
      </c>
      <c r="B1619" s="139" t="s">
        <v>708</v>
      </c>
      <c r="C1619" s="139" t="s">
        <v>714</v>
      </c>
      <c r="D1619" s="139" t="s">
        <v>715</v>
      </c>
      <c r="E1619" s="139" t="s">
        <v>713</v>
      </c>
      <c r="F1619" s="139">
        <v>2021</v>
      </c>
      <c r="G1619" s="139" t="s">
        <v>688</v>
      </c>
      <c r="H1619" s="139">
        <v>0</v>
      </c>
      <c r="I1619" s="139">
        <v>0</v>
      </c>
      <c r="J1619" s="33" t="s">
        <v>637</v>
      </c>
      <c r="K1619" s="33" t="s">
        <v>638</v>
      </c>
    </row>
    <row r="1620" spans="1:11" ht="15.75" customHeight="1">
      <c r="A1620" s="139" t="s">
        <v>220</v>
      </c>
      <c r="B1620" s="139" t="s">
        <v>708</v>
      </c>
      <c r="C1620" s="139" t="s">
        <v>714</v>
      </c>
      <c r="D1620" s="139" t="s">
        <v>715</v>
      </c>
      <c r="E1620" s="139" t="s">
        <v>713</v>
      </c>
      <c r="F1620" s="139">
        <v>2022</v>
      </c>
      <c r="G1620" s="139" t="s">
        <v>688</v>
      </c>
      <c r="H1620" s="139">
        <v>0</v>
      </c>
      <c r="I1620" s="139">
        <v>0</v>
      </c>
      <c r="J1620" s="33" t="s">
        <v>637</v>
      </c>
      <c r="K1620" s="33" t="s">
        <v>638</v>
      </c>
    </row>
    <row r="1621" spans="1:11" ht="15.75" customHeight="1">
      <c r="A1621" s="139" t="s">
        <v>220</v>
      </c>
      <c r="B1621" s="139" t="s">
        <v>708</v>
      </c>
      <c r="C1621" s="139" t="s">
        <v>714</v>
      </c>
      <c r="D1621" s="139" t="s">
        <v>715</v>
      </c>
      <c r="E1621" s="139" t="s">
        <v>713</v>
      </c>
      <c r="F1621" s="139">
        <v>2023</v>
      </c>
      <c r="G1621" s="139" t="s">
        <v>688</v>
      </c>
      <c r="H1621" s="139">
        <v>0</v>
      </c>
      <c r="I1621" s="139">
        <v>0</v>
      </c>
      <c r="J1621" s="33" t="s">
        <v>637</v>
      </c>
      <c r="K1621" s="33" t="s">
        <v>638</v>
      </c>
    </row>
    <row r="1622" spans="1:11" ht="15.75" customHeight="1">
      <c r="A1622" s="139" t="s">
        <v>220</v>
      </c>
      <c r="B1622" s="139" t="s">
        <v>708</v>
      </c>
      <c r="C1622" s="139" t="s">
        <v>714</v>
      </c>
      <c r="D1622" s="139" t="s">
        <v>715</v>
      </c>
      <c r="E1622" s="139" t="s">
        <v>713</v>
      </c>
      <c r="F1622" s="139">
        <v>2024</v>
      </c>
      <c r="G1622" s="139" t="s">
        <v>688</v>
      </c>
      <c r="H1622" s="139">
        <v>0</v>
      </c>
      <c r="I1622" s="139">
        <v>0</v>
      </c>
      <c r="J1622" s="33" t="s">
        <v>637</v>
      </c>
      <c r="K1622" s="33" t="s">
        <v>638</v>
      </c>
    </row>
    <row r="1623" spans="1:11" ht="15.75" customHeight="1">
      <c r="A1623" s="139" t="s">
        <v>220</v>
      </c>
      <c r="B1623" s="139" t="s">
        <v>708</v>
      </c>
      <c r="C1623" s="139" t="s">
        <v>714</v>
      </c>
      <c r="D1623" s="139" t="s">
        <v>715</v>
      </c>
      <c r="E1623" s="139" t="s">
        <v>713</v>
      </c>
      <c r="F1623" s="139">
        <v>2025</v>
      </c>
      <c r="G1623" s="139" t="s">
        <v>688</v>
      </c>
      <c r="H1623" s="139">
        <v>0</v>
      </c>
      <c r="I1623" s="139">
        <v>0</v>
      </c>
      <c r="J1623" s="33" t="s">
        <v>637</v>
      </c>
      <c r="K1623" s="33" t="s">
        <v>638</v>
      </c>
    </row>
    <row r="1624" spans="1:11" ht="15.75" customHeight="1">
      <c r="A1624" s="139" t="s">
        <v>220</v>
      </c>
      <c r="B1624" s="139" t="s">
        <v>708</v>
      </c>
      <c r="C1624" s="139" t="s">
        <v>714</v>
      </c>
      <c r="D1624" s="139" t="s">
        <v>715</v>
      </c>
      <c r="E1624" s="139" t="s">
        <v>713</v>
      </c>
      <c r="F1624" s="139">
        <v>2026</v>
      </c>
      <c r="G1624" s="139" t="s">
        <v>688</v>
      </c>
      <c r="H1624" s="139">
        <v>0</v>
      </c>
      <c r="I1624" s="139">
        <v>0</v>
      </c>
      <c r="J1624" s="33" t="s">
        <v>637</v>
      </c>
      <c r="K1624" s="33" t="s">
        <v>638</v>
      </c>
    </row>
    <row r="1625" spans="1:11" ht="15.75" customHeight="1">
      <c r="A1625" s="139" t="s">
        <v>220</v>
      </c>
      <c r="B1625" s="139" t="s">
        <v>708</v>
      </c>
      <c r="C1625" s="139" t="s">
        <v>714</v>
      </c>
      <c r="D1625" s="139" t="s">
        <v>715</v>
      </c>
      <c r="E1625" s="139" t="s">
        <v>713</v>
      </c>
      <c r="F1625" s="139">
        <v>2027</v>
      </c>
      <c r="G1625" s="139" t="s">
        <v>688</v>
      </c>
      <c r="H1625" s="139">
        <v>0</v>
      </c>
      <c r="I1625" s="139">
        <v>0</v>
      </c>
      <c r="J1625" s="33" t="s">
        <v>637</v>
      </c>
      <c r="K1625" s="33" t="s">
        <v>638</v>
      </c>
    </row>
    <row r="1626" spans="1:11" ht="15.75" customHeight="1">
      <c r="A1626" s="139" t="s">
        <v>220</v>
      </c>
      <c r="B1626" s="139" t="s">
        <v>708</v>
      </c>
      <c r="C1626" s="139" t="s">
        <v>714</v>
      </c>
      <c r="D1626" s="139" t="s">
        <v>715</v>
      </c>
      <c r="E1626" s="139" t="s">
        <v>713</v>
      </c>
      <c r="F1626" s="139">
        <v>2028</v>
      </c>
      <c r="G1626" s="139" t="s">
        <v>688</v>
      </c>
      <c r="H1626" s="139">
        <v>0</v>
      </c>
      <c r="I1626" s="139">
        <v>0</v>
      </c>
      <c r="J1626" s="33" t="s">
        <v>637</v>
      </c>
      <c r="K1626" s="33" t="s">
        <v>638</v>
      </c>
    </row>
    <row r="1627" spans="1:11" ht="15.75" customHeight="1">
      <c r="A1627" s="139" t="s">
        <v>220</v>
      </c>
      <c r="B1627" s="139" t="s">
        <v>708</v>
      </c>
      <c r="C1627" s="139" t="s">
        <v>714</v>
      </c>
      <c r="D1627" s="139" t="s">
        <v>715</v>
      </c>
      <c r="E1627" s="139" t="s">
        <v>713</v>
      </c>
      <c r="F1627" s="139">
        <v>2029</v>
      </c>
      <c r="G1627" s="139" t="s">
        <v>688</v>
      </c>
      <c r="H1627" s="139">
        <v>0</v>
      </c>
      <c r="I1627" s="139">
        <v>0</v>
      </c>
      <c r="J1627" s="33" t="s">
        <v>637</v>
      </c>
      <c r="K1627" s="33" t="s">
        <v>638</v>
      </c>
    </row>
    <row r="1628" spans="1:11" ht="15.75" customHeight="1">
      <c r="A1628" s="139" t="s">
        <v>220</v>
      </c>
      <c r="B1628" s="139" t="s">
        <v>708</v>
      </c>
      <c r="C1628" s="139" t="s">
        <v>714</v>
      </c>
      <c r="D1628" s="139" t="s">
        <v>715</v>
      </c>
      <c r="E1628" s="139" t="s">
        <v>713</v>
      </c>
      <c r="F1628" s="139">
        <v>2030</v>
      </c>
      <c r="G1628" s="139" t="s">
        <v>688</v>
      </c>
      <c r="H1628" s="139">
        <v>0</v>
      </c>
      <c r="I1628" s="139">
        <v>0</v>
      </c>
      <c r="J1628" s="33" t="s">
        <v>637</v>
      </c>
      <c r="K1628" s="33" t="s">
        <v>638</v>
      </c>
    </row>
    <row r="1629" spans="1:11" ht="15.75" customHeight="1">
      <c r="A1629" s="139" t="s">
        <v>220</v>
      </c>
      <c r="B1629" s="139" t="s">
        <v>708</v>
      </c>
      <c r="C1629" s="139" t="s">
        <v>714</v>
      </c>
      <c r="D1629" s="139" t="s">
        <v>715</v>
      </c>
      <c r="E1629" s="139" t="s">
        <v>713</v>
      </c>
      <c r="F1629" s="139">
        <v>2031</v>
      </c>
      <c r="G1629" s="139" t="s">
        <v>688</v>
      </c>
      <c r="H1629" s="139">
        <v>0</v>
      </c>
      <c r="I1629" s="139">
        <v>0</v>
      </c>
      <c r="J1629" s="33" t="s">
        <v>637</v>
      </c>
      <c r="K1629" s="33" t="s">
        <v>638</v>
      </c>
    </row>
    <row r="1630" spans="1:11" ht="15.75" customHeight="1">
      <c r="A1630" s="139" t="s">
        <v>220</v>
      </c>
      <c r="B1630" s="139" t="s">
        <v>708</v>
      </c>
      <c r="C1630" s="139" t="s">
        <v>714</v>
      </c>
      <c r="D1630" s="139" t="s">
        <v>715</v>
      </c>
      <c r="E1630" s="139" t="s">
        <v>713</v>
      </c>
      <c r="F1630" s="139">
        <v>2032</v>
      </c>
      <c r="G1630" s="139" t="s">
        <v>688</v>
      </c>
      <c r="H1630" s="139">
        <v>0</v>
      </c>
      <c r="I1630" s="139">
        <v>0</v>
      </c>
      <c r="J1630" s="33" t="s">
        <v>637</v>
      </c>
      <c r="K1630" s="33" t="s">
        <v>638</v>
      </c>
    </row>
    <row r="1631" spans="1:11" ht="15.75" customHeight="1">
      <c r="A1631" s="139" t="s">
        <v>220</v>
      </c>
      <c r="B1631" s="139" t="s">
        <v>708</v>
      </c>
      <c r="C1631" s="139" t="s">
        <v>714</v>
      </c>
      <c r="D1631" s="139" t="s">
        <v>715</v>
      </c>
      <c r="E1631" s="139" t="s">
        <v>713</v>
      </c>
      <c r="F1631" s="139">
        <v>2033</v>
      </c>
      <c r="G1631" s="139" t="s">
        <v>688</v>
      </c>
      <c r="H1631" s="139">
        <v>0</v>
      </c>
      <c r="I1631" s="139">
        <v>0</v>
      </c>
      <c r="J1631" s="33" t="s">
        <v>637</v>
      </c>
      <c r="K1631" s="33" t="s">
        <v>638</v>
      </c>
    </row>
    <row r="1632" spans="1:11" ht="15.75" customHeight="1">
      <c r="A1632" s="139" t="s">
        <v>220</v>
      </c>
      <c r="B1632" s="139" t="s">
        <v>708</v>
      </c>
      <c r="C1632" s="139" t="s">
        <v>714</v>
      </c>
      <c r="D1632" s="139" t="s">
        <v>715</v>
      </c>
      <c r="E1632" s="139" t="s">
        <v>713</v>
      </c>
      <c r="F1632" s="139">
        <v>2034</v>
      </c>
      <c r="G1632" s="139" t="s">
        <v>688</v>
      </c>
      <c r="H1632" s="139">
        <v>0</v>
      </c>
      <c r="I1632" s="139">
        <v>0</v>
      </c>
      <c r="J1632" s="33" t="s">
        <v>637</v>
      </c>
      <c r="K1632" s="33" t="s">
        <v>638</v>
      </c>
    </row>
    <row r="1633" spans="1:11" ht="15.75" customHeight="1">
      <c r="A1633" s="139" t="s">
        <v>220</v>
      </c>
      <c r="B1633" s="139" t="s">
        <v>708</v>
      </c>
      <c r="C1633" s="139" t="s">
        <v>714</v>
      </c>
      <c r="D1633" s="139" t="s">
        <v>715</v>
      </c>
      <c r="E1633" s="139" t="s">
        <v>713</v>
      </c>
      <c r="F1633" s="139">
        <v>2035</v>
      </c>
      <c r="G1633" s="139" t="s">
        <v>688</v>
      </c>
      <c r="H1633" s="139">
        <v>0</v>
      </c>
      <c r="I1633" s="139">
        <v>0</v>
      </c>
      <c r="J1633" s="33" t="s">
        <v>637</v>
      </c>
      <c r="K1633" s="33" t="s">
        <v>638</v>
      </c>
    </row>
    <row r="1634" spans="1:11" ht="15.75" customHeight="1">
      <c r="A1634" s="139" t="s">
        <v>220</v>
      </c>
      <c r="B1634" s="139" t="s">
        <v>708</v>
      </c>
      <c r="C1634" s="139" t="s">
        <v>714</v>
      </c>
      <c r="D1634" s="139" t="s">
        <v>715</v>
      </c>
      <c r="E1634" s="139" t="s">
        <v>713</v>
      </c>
      <c r="F1634" s="139">
        <v>2036</v>
      </c>
      <c r="G1634" s="139" t="s">
        <v>688</v>
      </c>
      <c r="H1634" s="139">
        <v>0</v>
      </c>
      <c r="I1634" s="139">
        <v>0</v>
      </c>
      <c r="J1634" s="33" t="s">
        <v>637</v>
      </c>
      <c r="K1634" s="33" t="s">
        <v>638</v>
      </c>
    </row>
    <row r="1635" spans="1:11" ht="15.75" customHeight="1">
      <c r="A1635" s="139" t="s">
        <v>220</v>
      </c>
      <c r="B1635" s="139" t="s">
        <v>708</v>
      </c>
      <c r="C1635" s="139" t="s">
        <v>714</v>
      </c>
      <c r="D1635" s="139" t="s">
        <v>715</v>
      </c>
      <c r="E1635" s="139" t="s">
        <v>713</v>
      </c>
      <c r="F1635" s="139">
        <v>2037</v>
      </c>
      <c r="G1635" s="139" t="s">
        <v>688</v>
      </c>
      <c r="H1635" s="139">
        <v>0</v>
      </c>
      <c r="I1635" s="139">
        <v>0</v>
      </c>
      <c r="J1635" s="33" t="s">
        <v>637</v>
      </c>
      <c r="K1635" s="33" t="s">
        <v>638</v>
      </c>
    </row>
    <row r="1636" spans="1:11" ht="15.75" customHeight="1">
      <c r="A1636" s="139" t="s">
        <v>220</v>
      </c>
      <c r="B1636" s="139" t="s">
        <v>708</v>
      </c>
      <c r="C1636" s="139" t="s">
        <v>714</v>
      </c>
      <c r="D1636" s="139" t="s">
        <v>715</v>
      </c>
      <c r="E1636" s="139" t="s">
        <v>713</v>
      </c>
      <c r="F1636" s="139">
        <v>2038</v>
      </c>
      <c r="G1636" s="139" t="s">
        <v>688</v>
      </c>
      <c r="H1636" s="139">
        <v>0</v>
      </c>
      <c r="I1636" s="139">
        <v>0</v>
      </c>
      <c r="J1636" s="33" t="s">
        <v>637</v>
      </c>
      <c r="K1636" s="33" t="s">
        <v>638</v>
      </c>
    </row>
    <row r="1637" spans="1:11" ht="15.75" customHeight="1">
      <c r="A1637" s="139" t="s">
        <v>220</v>
      </c>
      <c r="B1637" s="139" t="s">
        <v>708</v>
      </c>
      <c r="C1637" s="139" t="s">
        <v>714</v>
      </c>
      <c r="D1637" s="139" t="s">
        <v>715</v>
      </c>
      <c r="E1637" s="139" t="s">
        <v>713</v>
      </c>
      <c r="F1637" s="139">
        <v>2039</v>
      </c>
      <c r="G1637" s="139" t="s">
        <v>688</v>
      </c>
      <c r="H1637" s="139">
        <v>0</v>
      </c>
      <c r="I1637" s="139">
        <v>0</v>
      </c>
      <c r="J1637" s="33" t="s">
        <v>637</v>
      </c>
      <c r="K1637" s="33" t="s">
        <v>638</v>
      </c>
    </row>
    <row r="1638" spans="1:11" ht="15.75" customHeight="1">
      <c r="A1638" s="139" t="s">
        <v>220</v>
      </c>
      <c r="B1638" s="139" t="s">
        <v>708</v>
      </c>
      <c r="C1638" s="139" t="s">
        <v>714</v>
      </c>
      <c r="D1638" s="139" t="s">
        <v>715</v>
      </c>
      <c r="E1638" s="139" t="s">
        <v>713</v>
      </c>
      <c r="F1638" s="139">
        <v>2040</v>
      </c>
      <c r="G1638" s="139" t="s">
        <v>688</v>
      </c>
      <c r="H1638" s="139">
        <v>0</v>
      </c>
      <c r="I1638" s="139">
        <v>0</v>
      </c>
      <c r="J1638" s="33" t="s">
        <v>637</v>
      </c>
      <c r="K1638" s="33" t="s">
        <v>638</v>
      </c>
    </row>
    <row r="1639" spans="1:11" ht="15.75" customHeight="1">
      <c r="A1639" s="139" t="s">
        <v>220</v>
      </c>
      <c r="B1639" s="139" t="s">
        <v>708</v>
      </c>
      <c r="C1639" s="139" t="s">
        <v>714</v>
      </c>
      <c r="D1639" s="139" t="s">
        <v>715</v>
      </c>
      <c r="E1639" s="139" t="s">
        <v>713</v>
      </c>
      <c r="F1639" s="139">
        <v>2041</v>
      </c>
      <c r="G1639" s="139" t="s">
        <v>688</v>
      </c>
      <c r="H1639" s="139">
        <v>0</v>
      </c>
      <c r="I1639" s="139">
        <v>0</v>
      </c>
      <c r="J1639" s="33" t="s">
        <v>637</v>
      </c>
      <c r="K1639" s="33" t="s">
        <v>638</v>
      </c>
    </row>
    <row r="1640" spans="1:11" ht="15.75" customHeight="1">
      <c r="A1640" s="139" t="s">
        <v>220</v>
      </c>
      <c r="B1640" s="139" t="s">
        <v>708</v>
      </c>
      <c r="C1640" s="139" t="s">
        <v>714</v>
      </c>
      <c r="D1640" s="139" t="s">
        <v>715</v>
      </c>
      <c r="E1640" s="139" t="s">
        <v>713</v>
      </c>
      <c r="F1640" s="139">
        <v>2042</v>
      </c>
      <c r="G1640" s="139" t="s">
        <v>688</v>
      </c>
      <c r="H1640" s="139">
        <v>0</v>
      </c>
      <c r="I1640" s="139">
        <v>0</v>
      </c>
      <c r="J1640" s="33" t="s">
        <v>637</v>
      </c>
      <c r="K1640" s="33" t="s">
        <v>638</v>
      </c>
    </row>
    <row r="1641" spans="1:11" ht="15.75" customHeight="1">
      <c r="A1641" s="139" t="s">
        <v>220</v>
      </c>
      <c r="B1641" s="139" t="s">
        <v>708</v>
      </c>
      <c r="C1641" s="139" t="s">
        <v>714</v>
      </c>
      <c r="D1641" s="139" t="s">
        <v>715</v>
      </c>
      <c r="E1641" s="139" t="s">
        <v>713</v>
      </c>
      <c r="F1641" s="139">
        <v>2043</v>
      </c>
      <c r="G1641" s="139" t="s">
        <v>688</v>
      </c>
      <c r="H1641" s="139">
        <v>0</v>
      </c>
      <c r="I1641" s="139">
        <v>0</v>
      </c>
      <c r="J1641" s="33" t="s">
        <v>637</v>
      </c>
      <c r="K1641" s="33" t="s">
        <v>638</v>
      </c>
    </row>
    <row r="1642" spans="1:11" ht="15.75" customHeight="1">
      <c r="A1642" s="139" t="s">
        <v>220</v>
      </c>
      <c r="B1642" s="139" t="s">
        <v>708</v>
      </c>
      <c r="C1642" s="139" t="s">
        <v>714</v>
      </c>
      <c r="D1642" s="139" t="s">
        <v>715</v>
      </c>
      <c r="E1642" s="139" t="s">
        <v>713</v>
      </c>
      <c r="F1642" s="139">
        <v>2044</v>
      </c>
      <c r="G1642" s="139" t="s">
        <v>688</v>
      </c>
      <c r="H1642" s="139">
        <v>0</v>
      </c>
      <c r="I1642" s="139">
        <v>0</v>
      </c>
      <c r="J1642" s="33" t="s">
        <v>637</v>
      </c>
      <c r="K1642" s="33" t="s">
        <v>638</v>
      </c>
    </row>
    <row r="1643" spans="1:11" ht="15.75" customHeight="1">
      <c r="A1643" s="139" t="s">
        <v>220</v>
      </c>
      <c r="B1643" s="139" t="s">
        <v>708</v>
      </c>
      <c r="C1643" s="139" t="s">
        <v>714</v>
      </c>
      <c r="D1643" s="139" t="s">
        <v>715</v>
      </c>
      <c r="E1643" s="139" t="s">
        <v>713</v>
      </c>
      <c r="F1643" s="139">
        <v>2045</v>
      </c>
      <c r="G1643" s="139" t="s">
        <v>688</v>
      </c>
      <c r="H1643" s="139">
        <v>0</v>
      </c>
      <c r="I1643" s="139">
        <v>0</v>
      </c>
      <c r="J1643" s="33" t="s">
        <v>637</v>
      </c>
      <c r="K1643" s="33" t="s">
        <v>638</v>
      </c>
    </row>
    <row r="1644" spans="1:11" ht="15.75" customHeight="1">
      <c r="A1644" s="139" t="s">
        <v>220</v>
      </c>
      <c r="B1644" s="139" t="s">
        <v>708</v>
      </c>
      <c r="C1644" s="139" t="s">
        <v>714</v>
      </c>
      <c r="D1644" s="139" t="s">
        <v>715</v>
      </c>
      <c r="E1644" s="139" t="s">
        <v>713</v>
      </c>
      <c r="F1644" s="139">
        <v>2046</v>
      </c>
      <c r="G1644" s="139" t="s">
        <v>688</v>
      </c>
      <c r="H1644" s="139">
        <v>0</v>
      </c>
      <c r="I1644" s="139">
        <v>0</v>
      </c>
      <c r="J1644" s="33" t="s">
        <v>637</v>
      </c>
      <c r="K1644" s="33" t="s">
        <v>638</v>
      </c>
    </row>
    <row r="1645" spans="1:11" ht="15.75" customHeight="1">
      <c r="A1645" s="139" t="s">
        <v>220</v>
      </c>
      <c r="B1645" s="139" t="s">
        <v>708</v>
      </c>
      <c r="C1645" s="139" t="s">
        <v>714</v>
      </c>
      <c r="D1645" s="139" t="s">
        <v>715</v>
      </c>
      <c r="E1645" s="139" t="s">
        <v>713</v>
      </c>
      <c r="F1645" s="139">
        <v>2047</v>
      </c>
      <c r="G1645" s="139" t="s">
        <v>688</v>
      </c>
      <c r="H1645" s="139">
        <v>0</v>
      </c>
      <c r="I1645" s="139">
        <v>0</v>
      </c>
      <c r="J1645" s="33" t="s">
        <v>637</v>
      </c>
      <c r="K1645" s="33" t="s">
        <v>638</v>
      </c>
    </row>
    <row r="1646" spans="1:11" ht="15.75" customHeight="1">
      <c r="A1646" s="139" t="s">
        <v>220</v>
      </c>
      <c r="B1646" s="139" t="s">
        <v>708</v>
      </c>
      <c r="C1646" s="139" t="s">
        <v>714</v>
      </c>
      <c r="D1646" s="139" t="s">
        <v>715</v>
      </c>
      <c r="E1646" s="139" t="s">
        <v>713</v>
      </c>
      <c r="F1646" s="139">
        <v>2048</v>
      </c>
      <c r="G1646" s="139" t="s">
        <v>688</v>
      </c>
      <c r="H1646" s="139">
        <v>0</v>
      </c>
      <c r="I1646" s="139">
        <v>0</v>
      </c>
      <c r="J1646" s="33" t="s">
        <v>637</v>
      </c>
      <c r="K1646" s="33" t="s">
        <v>638</v>
      </c>
    </row>
    <row r="1647" spans="1:11" ht="15.75" customHeight="1">
      <c r="A1647" s="139" t="s">
        <v>220</v>
      </c>
      <c r="B1647" s="139" t="s">
        <v>708</v>
      </c>
      <c r="C1647" s="139" t="s">
        <v>714</v>
      </c>
      <c r="D1647" s="139" t="s">
        <v>715</v>
      </c>
      <c r="E1647" s="139" t="s">
        <v>713</v>
      </c>
      <c r="F1647" s="139">
        <v>2049</v>
      </c>
      <c r="G1647" s="139" t="s">
        <v>688</v>
      </c>
      <c r="H1647" s="139">
        <v>0</v>
      </c>
      <c r="I1647" s="139">
        <v>0</v>
      </c>
      <c r="J1647" s="33" t="s">
        <v>637</v>
      </c>
      <c r="K1647" s="33" t="s">
        <v>638</v>
      </c>
    </row>
    <row r="1648" spans="1:11" ht="15.75" customHeight="1">
      <c r="A1648" s="139" t="s">
        <v>220</v>
      </c>
      <c r="B1648" s="139" t="s">
        <v>708</v>
      </c>
      <c r="C1648" s="139" t="s">
        <v>714</v>
      </c>
      <c r="D1648" s="139" t="s">
        <v>715</v>
      </c>
      <c r="E1648" s="139" t="s">
        <v>713</v>
      </c>
      <c r="F1648" s="139">
        <v>2050</v>
      </c>
      <c r="G1648" s="139" t="s">
        <v>688</v>
      </c>
      <c r="H1648" s="139">
        <v>0</v>
      </c>
      <c r="I1648" s="139">
        <v>0</v>
      </c>
      <c r="J1648" s="33" t="s">
        <v>637</v>
      </c>
      <c r="K1648" s="33" t="s">
        <v>638</v>
      </c>
    </row>
    <row r="1649" spans="1:11" ht="15.75" customHeight="1">
      <c r="A1649" s="139" t="s">
        <v>220</v>
      </c>
      <c r="B1649" s="139" t="s">
        <v>708</v>
      </c>
      <c r="C1649" s="139" t="s">
        <v>718</v>
      </c>
      <c r="E1649" s="139" t="s">
        <v>716</v>
      </c>
      <c r="F1649" s="139">
        <v>1990</v>
      </c>
      <c r="G1649" s="139" t="s">
        <v>688</v>
      </c>
      <c r="H1649" s="139">
        <v>46.073054166782804</v>
      </c>
      <c r="I1649" s="139">
        <v>46.073054166782804</v>
      </c>
      <c r="J1649" s="33" t="s">
        <v>637</v>
      </c>
      <c r="K1649" s="33" t="s">
        <v>638</v>
      </c>
    </row>
    <row r="1650" spans="1:11" ht="15.75" customHeight="1">
      <c r="A1650" s="139" t="s">
        <v>220</v>
      </c>
      <c r="B1650" s="139" t="s">
        <v>708</v>
      </c>
      <c r="C1650" s="139" t="s">
        <v>718</v>
      </c>
      <c r="E1650" s="139" t="s">
        <v>716</v>
      </c>
      <c r="F1650" s="139">
        <v>1991</v>
      </c>
      <c r="G1650" s="139" t="s">
        <v>688</v>
      </c>
      <c r="H1650" s="139">
        <v>41.402300627079498</v>
      </c>
      <c r="I1650" s="139">
        <v>41.402300627079498</v>
      </c>
      <c r="J1650" s="33" t="s">
        <v>637</v>
      </c>
      <c r="K1650" s="33" t="s">
        <v>638</v>
      </c>
    </row>
    <row r="1651" spans="1:11" ht="15.75" customHeight="1">
      <c r="A1651" s="139" t="s">
        <v>220</v>
      </c>
      <c r="B1651" s="139" t="s">
        <v>708</v>
      </c>
      <c r="C1651" s="139" t="s">
        <v>718</v>
      </c>
      <c r="E1651" s="139" t="s">
        <v>716</v>
      </c>
      <c r="F1651" s="139">
        <v>1992</v>
      </c>
      <c r="G1651" s="139" t="s">
        <v>688</v>
      </c>
      <c r="H1651" s="139">
        <v>46.017425775252001</v>
      </c>
      <c r="I1651" s="139">
        <v>46.017425775252001</v>
      </c>
      <c r="J1651" s="33" t="s">
        <v>637</v>
      </c>
      <c r="K1651" s="33" t="s">
        <v>638</v>
      </c>
    </row>
    <row r="1652" spans="1:11" ht="15.75" customHeight="1">
      <c r="A1652" s="139" t="s">
        <v>220</v>
      </c>
      <c r="B1652" s="139" t="s">
        <v>708</v>
      </c>
      <c r="C1652" s="139" t="s">
        <v>718</v>
      </c>
      <c r="E1652" s="139" t="s">
        <v>716</v>
      </c>
      <c r="F1652" s="139">
        <v>1993</v>
      </c>
      <c r="G1652" s="139" t="s">
        <v>688</v>
      </c>
      <c r="H1652" s="139">
        <v>41.863965177803898</v>
      </c>
      <c r="I1652" s="139">
        <v>41.863965177803898</v>
      </c>
      <c r="J1652" s="33" t="s">
        <v>637</v>
      </c>
      <c r="K1652" s="33" t="s">
        <v>638</v>
      </c>
    </row>
    <row r="1653" spans="1:11" ht="15.75" customHeight="1">
      <c r="A1653" s="139" t="s">
        <v>220</v>
      </c>
      <c r="B1653" s="139" t="s">
        <v>708</v>
      </c>
      <c r="C1653" s="139" t="s">
        <v>718</v>
      </c>
      <c r="E1653" s="139" t="s">
        <v>716</v>
      </c>
      <c r="F1653" s="139">
        <v>1994</v>
      </c>
      <c r="G1653" s="139" t="s">
        <v>688</v>
      </c>
      <c r="H1653" s="139">
        <v>39.901173978997399</v>
      </c>
      <c r="I1653" s="139">
        <v>39.901173978997399</v>
      </c>
      <c r="J1653" s="33" t="s">
        <v>637</v>
      </c>
      <c r="K1653" s="33" t="s">
        <v>638</v>
      </c>
    </row>
    <row r="1654" spans="1:11" ht="15.75" customHeight="1">
      <c r="A1654" s="139" t="s">
        <v>220</v>
      </c>
      <c r="B1654" s="139" t="s">
        <v>708</v>
      </c>
      <c r="C1654" s="139" t="s">
        <v>718</v>
      </c>
      <c r="E1654" s="139" t="s">
        <v>716</v>
      </c>
      <c r="F1654" s="139">
        <v>1995</v>
      </c>
      <c r="G1654" s="139" t="s">
        <v>688</v>
      </c>
      <c r="H1654" s="139">
        <v>41.711748893389597</v>
      </c>
      <c r="I1654" s="139">
        <v>41.711748893389597</v>
      </c>
      <c r="J1654" s="33" t="s">
        <v>637</v>
      </c>
      <c r="K1654" s="33" t="s">
        <v>638</v>
      </c>
    </row>
    <row r="1655" spans="1:11" ht="15.75" customHeight="1">
      <c r="A1655" s="139" t="s">
        <v>220</v>
      </c>
      <c r="B1655" s="139" t="s">
        <v>708</v>
      </c>
      <c r="C1655" s="139" t="s">
        <v>718</v>
      </c>
      <c r="E1655" s="139" t="s">
        <v>716</v>
      </c>
      <c r="F1655" s="139">
        <v>1996</v>
      </c>
      <c r="G1655" s="139" t="s">
        <v>688</v>
      </c>
      <c r="H1655" s="139">
        <v>39.407355625913802</v>
      </c>
      <c r="I1655" s="139">
        <v>39.407355625913802</v>
      </c>
      <c r="J1655" s="33" t="s">
        <v>637</v>
      </c>
      <c r="K1655" s="33" t="s">
        <v>638</v>
      </c>
    </row>
    <row r="1656" spans="1:11" ht="15.75" customHeight="1">
      <c r="A1656" s="139" t="s">
        <v>220</v>
      </c>
      <c r="B1656" s="139" t="s">
        <v>708</v>
      </c>
      <c r="C1656" s="139" t="s">
        <v>718</v>
      </c>
      <c r="E1656" s="139" t="s">
        <v>716</v>
      </c>
      <c r="F1656" s="139">
        <v>1997</v>
      </c>
      <c r="G1656" s="139" t="s">
        <v>688</v>
      </c>
      <c r="H1656" s="139">
        <v>38.056509665963098</v>
      </c>
      <c r="I1656" s="139">
        <v>38.056509665963098</v>
      </c>
      <c r="J1656" s="33" t="s">
        <v>637</v>
      </c>
      <c r="K1656" s="33" t="s">
        <v>638</v>
      </c>
    </row>
    <row r="1657" spans="1:11" ht="15.75" customHeight="1">
      <c r="A1657" s="139" t="s">
        <v>220</v>
      </c>
      <c r="B1657" s="139" t="s">
        <v>708</v>
      </c>
      <c r="C1657" s="139" t="s">
        <v>718</v>
      </c>
      <c r="E1657" s="139" t="s">
        <v>716</v>
      </c>
      <c r="F1657" s="139">
        <v>1998</v>
      </c>
      <c r="G1657" s="139" t="s">
        <v>688</v>
      </c>
      <c r="H1657" s="139">
        <v>49.942967269630998</v>
      </c>
      <c r="I1657" s="139">
        <v>49.942967269630998</v>
      </c>
      <c r="J1657" s="33" t="s">
        <v>637</v>
      </c>
      <c r="K1657" s="33" t="s">
        <v>638</v>
      </c>
    </row>
    <row r="1658" spans="1:11" ht="15.75" customHeight="1">
      <c r="A1658" s="139" t="s">
        <v>220</v>
      </c>
      <c r="B1658" s="139" t="s">
        <v>708</v>
      </c>
      <c r="C1658" s="139" t="s">
        <v>718</v>
      </c>
      <c r="E1658" s="139" t="s">
        <v>716</v>
      </c>
      <c r="F1658" s="139">
        <v>1999</v>
      </c>
      <c r="G1658" s="139" t="s">
        <v>688</v>
      </c>
      <c r="H1658" s="139">
        <v>38.469000111196699</v>
      </c>
      <c r="I1658" s="139">
        <v>38.469000111196699</v>
      </c>
      <c r="J1658" s="33" t="s">
        <v>637</v>
      </c>
      <c r="K1658" s="33" t="s">
        <v>638</v>
      </c>
    </row>
    <row r="1659" spans="1:11" ht="15.75" customHeight="1">
      <c r="A1659" s="139" t="s">
        <v>220</v>
      </c>
      <c r="B1659" s="139" t="s">
        <v>708</v>
      </c>
      <c r="C1659" s="139" t="s">
        <v>718</v>
      </c>
      <c r="E1659" s="139" t="s">
        <v>716</v>
      </c>
      <c r="F1659" s="139">
        <v>2000</v>
      </c>
      <c r="G1659" s="139" t="s">
        <v>688</v>
      </c>
      <c r="H1659" s="139">
        <v>36.198026410399102</v>
      </c>
      <c r="I1659" s="139">
        <v>36.198026410399102</v>
      </c>
      <c r="J1659" s="33" t="s">
        <v>637</v>
      </c>
      <c r="K1659" s="33" t="s">
        <v>638</v>
      </c>
    </row>
    <row r="1660" spans="1:11" ht="15.75" customHeight="1">
      <c r="A1660" s="139" t="s">
        <v>220</v>
      </c>
      <c r="B1660" s="139" t="s">
        <v>708</v>
      </c>
      <c r="C1660" s="139" t="s">
        <v>718</v>
      </c>
      <c r="E1660" s="139" t="s">
        <v>716</v>
      </c>
      <c r="F1660" s="139">
        <v>2001</v>
      </c>
      <c r="G1660" s="139" t="s">
        <v>688</v>
      </c>
      <c r="H1660" s="139">
        <v>24.971717783467302</v>
      </c>
      <c r="I1660" s="139">
        <v>24.971717783467302</v>
      </c>
      <c r="J1660" s="33" t="s">
        <v>637</v>
      </c>
      <c r="K1660" s="33" t="s">
        <v>638</v>
      </c>
    </row>
    <row r="1661" spans="1:11" ht="15.75" customHeight="1">
      <c r="A1661" s="139" t="s">
        <v>220</v>
      </c>
      <c r="B1661" s="139" t="s">
        <v>708</v>
      </c>
      <c r="C1661" s="139" t="s">
        <v>718</v>
      </c>
      <c r="E1661" s="139" t="s">
        <v>716</v>
      </c>
      <c r="F1661" s="139">
        <v>2002</v>
      </c>
      <c r="G1661" s="139" t="s">
        <v>688</v>
      </c>
      <c r="H1661" s="139">
        <v>26.7019782721088</v>
      </c>
      <c r="I1661" s="139">
        <v>26.7019782721088</v>
      </c>
      <c r="J1661" s="33" t="s">
        <v>637</v>
      </c>
      <c r="K1661" s="33" t="s">
        <v>638</v>
      </c>
    </row>
    <row r="1662" spans="1:11" ht="15.75" customHeight="1">
      <c r="A1662" s="139" t="s">
        <v>220</v>
      </c>
      <c r="B1662" s="139" t="s">
        <v>708</v>
      </c>
      <c r="C1662" s="139" t="s">
        <v>718</v>
      </c>
      <c r="E1662" s="139" t="s">
        <v>716</v>
      </c>
      <c r="F1662" s="139">
        <v>2003</v>
      </c>
      <c r="G1662" s="139" t="s">
        <v>688</v>
      </c>
      <c r="H1662" s="139">
        <v>15.5521794603175</v>
      </c>
      <c r="I1662" s="139">
        <v>15.5521794603175</v>
      </c>
      <c r="J1662" s="33" t="s">
        <v>637</v>
      </c>
      <c r="K1662" s="33" t="s">
        <v>638</v>
      </c>
    </row>
    <row r="1663" spans="1:11" ht="15.75" customHeight="1">
      <c r="A1663" s="139" t="s">
        <v>220</v>
      </c>
      <c r="B1663" s="139" t="s">
        <v>708</v>
      </c>
      <c r="C1663" s="139" t="s">
        <v>718</v>
      </c>
      <c r="E1663" s="139" t="s">
        <v>716</v>
      </c>
      <c r="F1663" s="139">
        <v>2004</v>
      </c>
      <c r="G1663" s="139" t="s">
        <v>688</v>
      </c>
      <c r="H1663" s="139">
        <v>21.798843046712001</v>
      </c>
      <c r="I1663" s="139">
        <v>21.798843046712001</v>
      </c>
      <c r="J1663" s="33" t="s">
        <v>637</v>
      </c>
      <c r="K1663" s="33" t="s">
        <v>638</v>
      </c>
    </row>
    <row r="1664" spans="1:11" ht="15.75" customHeight="1">
      <c r="A1664" s="139" t="s">
        <v>220</v>
      </c>
      <c r="B1664" s="139" t="s">
        <v>708</v>
      </c>
      <c r="C1664" s="139" t="s">
        <v>718</v>
      </c>
      <c r="E1664" s="139" t="s">
        <v>716</v>
      </c>
      <c r="F1664" s="139">
        <v>2005</v>
      </c>
      <c r="G1664" s="139" t="s">
        <v>688</v>
      </c>
      <c r="H1664" s="139">
        <v>20.0403251020408</v>
      </c>
      <c r="I1664" s="139">
        <v>20.0403251020408</v>
      </c>
      <c r="J1664" s="33" t="s">
        <v>637</v>
      </c>
      <c r="K1664" s="33" t="s">
        <v>638</v>
      </c>
    </row>
    <row r="1665" spans="1:11" ht="15.75" customHeight="1">
      <c r="A1665" s="139" t="s">
        <v>220</v>
      </c>
      <c r="B1665" s="139" t="s">
        <v>708</v>
      </c>
      <c r="C1665" s="139" t="s">
        <v>718</v>
      </c>
      <c r="E1665" s="139" t="s">
        <v>716</v>
      </c>
      <c r="F1665" s="139">
        <v>2006</v>
      </c>
      <c r="G1665" s="139" t="s">
        <v>688</v>
      </c>
      <c r="H1665" s="139">
        <v>17.5177388</v>
      </c>
      <c r="I1665" s="139">
        <v>17.5177388</v>
      </c>
      <c r="J1665" s="33" t="s">
        <v>637</v>
      </c>
      <c r="K1665" s="33" t="s">
        <v>638</v>
      </c>
    </row>
    <row r="1666" spans="1:11" ht="15.75" customHeight="1">
      <c r="A1666" s="139" t="s">
        <v>220</v>
      </c>
      <c r="B1666" s="139" t="s">
        <v>708</v>
      </c>
      <c r="C1666" s="139" t="s">
        <v>718</v>
      </c>
      <c r="E1666" s="139" t="s">
        <v>716</v>
      </c>
      <c r="F1666" s="139">
        <v>2007</v>
      </c>
      <c r="G1666" s="139" t="s">
        <v>688</v>
      </c>
      <c r="H1666" s="139">
        <v>21.503970800000001</v>
      </c>
      <c r="I1666" s="139">
        <v>21.503970800000001</v>
      </c>
      <c r="J1666" s="33" t="s">
        <v>637</v>
      </c>
      <c r="K1666" s="33" t="s">
        <v>638</v>
      </c>
    </row>
    <row r="1667" spans="1:11" ht="15.75" customHeight="1">
      <c r="A1667" s="139" t="s">
        <v>220</v>
      </c>
      <c r="B1667" s="139" t="s">
        <v>708</v>
      </c>
      <c r="C1667" s="139" t="s">
        <v>718</v>
      </c>
      <c r="E1667" s="139" t="s">
        <v>716</v>
      </c>
      <c r="F1667" s="139">
        <v>2008</v>
      </c>
      <c r="G1667" s="139" t="s">
        <v>688</v>
      </c>
      <c r="H1667" s="139">
        <v>17.231373600000001</v>
      </c>
      <c r="I1667" s="139">
        <v>17.231373600000001</v>
      </c>
      <c r="J1667" s="33" t="s">
        <v>637</v>
      </c>
      <c r="K1667" s="33" t="s">
        <v>638</v>
      </c>
    </row>
    <row r="1668" spans="1:11" ht="15.75" customHeight="1">
      <c r="A1668" s="139" t="s">
        <v>220</v>
      </c>
      <c r="B1668" s="139" t="s">
        <v>708</v>
      </c>
      <c r="C1668" s="139" t="s">
        <v>718</v>
      </c>
      <c r="E1668" s="139" t="s">
        <v>716</v>
      </c>
      <c r="F1668" s="139">
        <v>2009</v>
      </c>
      <c r="G1668" s="139" t="s">
        <v>688</v>
      </c>
      <c r="H1668" s="139">
        <v>6.8132688000000003</v>
      </c>
      <c r="I1668" s="139">
        <v>6.8132688000000003</v>
      </c>
      <c r="J1668" s="33" t="s">
        <v>637</v>
      </c>
      <c r="K1668" s="33" t="s">
        <v>638</v>
      </c>
    </row>
    <row r="1669" spans="1:11" ht="15.75" customHeight="1">
      <c r="A1669" s="139" t="s">
        <v>220</v>
      </c>
      <c r="B1669" s="139" t="s">
        <v>708</v>
      </c>
      <c r="C1669" s="139" t="s">
        <v>718</v>
      </c>
      <c r="E1669" s="139" t="s">
        <v>716</v>
      </c>
      <c r="F1669" s="139">
        <v>2010</v>
      </c>
      <c r="G1669" s="139" t="s">
        <v>688</v>
      </c>
      <c r="H1669" s="139">
        <v>8.0347512800000001</v>
      </c>
      <c r="I1669" s="139">
        <v>8.0347512800000001</v>
      </c>
      <c r="J1669" s="33" t="s">
        <v>637</v>
      </c>
      <c r="K1669" s="33" t="s">
        <v>638</v>
      </c>
    </row>
    <row r="1670" spans="1:11" ht="15.75" customHeight="1">
      <c r="A1670" s="139" t="s">
        <v>220</v>
      </c>
      <c r="B1670" s="139" t="s">
        <v>708</v>
      </c>
      <c r="C1670" s="139" t="s">
        <v>718</v>
      </c>
      <c r="E1670" s="139" t="s">
        <v>716</v>
      </c>
      <c r="F1670" s="139">
        <v>2011</v>
      </c>
      <c r="G1670" s="139" t="s">
        <v>688</v>
      </c>
      <c r="H1670" s="139">
        <v>8.77121408</v>
      </c>
      <c r="I1670" s="139">
        <v>8.77121408</v>
      </c>
      <c r="J1670" s="33" t="s">
        <v>637</v>
      </c>
      <c r="K1670" s="33" t="s">
        <v>638</v>
      </c>
    </row>
    <row r="1671" spans="1:11" ht="15.75" customHeight="1">
      <c r="A1671" s="139" t="s">
        <v>220</v>
      </c>
      <c r="B1671" s="139" t="s">
        <v>708</v>
      </c>
      <c r="C1671" s="139" t="s">
        <v>718</v>
      </c>
      <c r="E1671" s="139" t="s">
        <v>716</v>
      </c>
      <c r="F1671" s="139">
        <v>2012</v>
      </c>
      <c r="G1671" s="139" t="s">
        <v>688</v>
      </c>
      <c r="H1671" s="139">
        <v>5.4748752917600001</v>
      </c>
      <c r="I1671" s="139">
        <v>5.4748752917600001</v>
      </c>
      <c r="J1671" s="33" t="s">
        <v>637</v>
      </c>
      <c r="K1671" s="33" t="s">
        <v>638</v>
      </c>
    </row>
    <row r="1672" spans="1:11" ht="15.75" customHeight="1">
      <c r="A1672" s="139" t="s">
        <v>220</v>
      </c>
      <c r="B1672" s="139" t="s">
        <v>708</v>
      </c>
      <c r="C1672" s="139" t="s">
        <v>718</v>
      </c>
      <c r="E1672" s="139" t="s">
        <v>716</v>
      </c>
      <c r="F1672" s="139">
        <v>2013</v>
      </c>
      <c r="G1672" s="139" t="s">
        <v>688</v>
      </c>
      <c r="H1672" s="139">
        <v>4.0942730000000003</v>
      </c>
      <c r="I1672" s="139">
        <v>4.0942730000000003</v>
      </c>
      <c r="J1672" s="33" t="s">
        <v>637</v>
      </c>
      <c r="K1672" s="33" t="s">
        <v>638</v>
      </c>
    </row>
    <row r="1673" spans="1:11" ht="15.75" customHeight="1">
      <c r="A1673" s="139" t="s">
        <v>220</v>
      </c>
      <c r="B1673" s="139" t="s">
        <v>708</v>
      </c>
      <c r="C1673" s="139" t="s">
        <v>718</v>
      </c>
      <c r="E1673" s="139" t="s">
        <v>716</v>
      </c>
      <c r="F1673" s="139">
        <v>2014</v>
      </c>
      <c r="G1673" s="139" t="s">
        <v>688</v>
      </c>
      <c r="H1673" s="139">
        <v>5.0304840000000004</v>
      </c>
      <c r="I1673" s="139">
        <v>5.0304840000000004</v>
      </c>
      <c r="J1673" s="33" t="s">
        <v>637</v>
      </c>
      <c r="K1673" s="33" t="s">
        <v>638</v>
      </c>
    </row>
    <row r="1674" spans="1:11" ht="15.75" customHeight="1">
      <c r="A1674" s="139" t="s">
        <v>220</v>
      </c>
      <c r="B1674" s="139" t="s">
        <v>708</v>
      </c>
      <c r="C1674" s="139" t="s">
        <v>718</v>
      </c>
      <c r="E1674" s="139" t="s">
        <v>716</v>
      </c>
      <c r="F1674" s="139">
        <v>2015</v>
      </c>
      <c r="G1674" s="139" t="s">
        <v>688</v>
      </c>
      <c r="H1674" s="139">
        <v>4.2640871999999996</v>
      </c>
      <c r="I1674" s="139">
        <v>4.2640871999999996</v>
      </c>
      <c r="J1674" s="33" t="s">
        <v>637</v>
      </c>
      <c r="K1674" s="33" t="s">
        <v>638</v>
      </c>
    </row>
    <row r="1675" spans="1:11" ht="15.75" customHeight="1">
      <c r="A1675" s="139" t="s">
        <v>220</v>
      </c>
      <c r="B1675" s="139" t="s">
        <v>708</v>
      </c>
      <c r="C1675" s="139" t="s">
        <v>718</v>
      </c>
      <c r="E1675" s="139" t="s">
        <v>716</v>
      </c>
      <c r="F1675" s="139">
        <v>2016</v>
      </c>
      <c r="G1675" s="139" t="s">
        <v>688</v>
      </c>
      <c r="H1675" s="139">
        <v>2.79656656</v>
      </c>
      <c r="I1675" s="139">
        <v>2.79656656</v>
      </c>
      <c r="J1675" s="33" t="s">
        <v>637</v>
      </c>
      <c r="K1675" s="33" t="s">
        <v>638</v>
      </c>
    </row>
    <row r="1676" spans="1:11" ht="15.75" customHeight="1">
      <c r="A1676" s="139" t="s">
        <v>220</v>
      </c>
      <c r="B1676" s="139" t="s">
        <v>708</v>
      </c>
      <c r="C1676" s="139" t="s">
        <v>718</v>
      </c>
      <c r="E1676" s="139" t="s">
        <v>716</v>
      </c>
      <c r="F1676" s="139">
        <v>2017</v>
      </c>
      <c r="G1676" s="139" t="s">
        <v>688</v>
      </c>
      <c r="H1676" s="139">
        <v>2.8033280771387301</v>
      </c>
      <c r="I1676" s="139">
        <v>2.8033280771387301</v>
      </c>
      <c r="J1676" s="33" t="s">
        <v>637</v>
      </c>
      <c r="K1676" s="33" t="s">
        <v>638</v>
      </c>
    </row>
    <row r="1677" spans="1:11" ht="15.75" customHeight="1">
      <c r="A1677" s="139" t="s">
        <v>220</v>
      </c>
      <c r="B1677" s="139" t="s">
        <v>708</v>
      </c>
      <c r="C1677" s="139" t="s">
        <v>718</v>
      </c>
      <c r="E1677" s="139" t="s">
        <v>716</v>
      </c>
      <c r="F1677" s="139">
        <v>2018</v>
      </c>
      <c r="G1677" s="139" t="s">
        <v>688</v>
      </c>
      <c r="H1677" s="139">
        <v>2.81008959427747</v>
      </c>
      <c r="I1677" s="139">
        <v>2.81008959427747</v>
      </c>
      <c r="J1677" s="33" t="s">
        <v>637</v>
      </c>
      <c r="K1677" s="33" t="s">
        <v>638</v>
      </c>
    </row>
    <row r="1678" spans="1:11" ht="15.75" customHeight="1">
      <c r="A1678" s="139" t="s">
        <v>220</v>
      </c>
      <c r="B1678" s="139" t="s">
        <v>708</v>
      </c>
      <c r="C1678" s="139" t="s">
        <v>718</v>
      </c>
      <c r="E1678" s="139" t="s">
        <v>716</v>
      </c>
      <c r="F1678" s="139">
        <v>2019</v>
      </c>
      <c r="G1678" s="139" t="s">
        <v>688</v>
      </c>
      <c r="H1678" s="139">
        <v>2.8168511114162</v>
      </c>
      <c r="I1678" s="139">
        <v>2.8168511114162</v>
      </c>
      <c r="J1678" s="33" t="s">
        <v>637</v>
      </c>
      <c r="K1678" s="33" t="s">
        <v>638</v>
      </c>
    </row>
    <row r="1679" spans="1:11" ht="15.75" customHeight="1">
      <c r="A1679" s="139" t="s">
        <v>220</v>
      </c>
      <c r="B1679" s="139" t="s">
        <v>708</v>
      </c>
      <c r="C1679" s="139" t="s">
        <v>718</v>
      </c>
      <c r="E1679" s="139" t="s">
        <v>716</v>
      </c>
      <c r="F1679" s="139">
        <v>2020</v>
      </c>
      <c r="G1679" s="139" t="s">
        <v>688</v>
      </c>
      <c r="H1679" s="139">
        <v>2.8236126285549399</v>
      </c>
      <c r="I1679" s="139">
        <v>2.8236126285549399</v>
      </c>
      <c r="J1679" s="33" t="s">
        <v>637</v>
      </c>
      <c r="K1679" s="33" t="s">
        <v>638</v>
      </c>
    </row>
    <row r="1680" spans="1:11" ht="15.75" customHeight="1">
      <c r="A1680" s="139" t="s">
        <v>220</v>
      </c>
      <c r="B1680" s="139" t="s">
        <v>708</v>
      </c>
      <c r="C1680" s="139" t="s">
        <v>718</v>
      </c>
      <c r="E1680" s="139" t="s">
        <v>716</v>
      </c>
      <c r="F1680" s="139">
        <v>2021</v>
      </c>
      <c r="G1680" s="139" t="s">
        <v>688</v>
      </c>
      <c r="H1680" s="139">
        <v>2.2588901028439499</v>
      </c>
      <c r="I1680" s="139">
        <v>2.2588901028439499</v>
      </c>
      <c r="J1680" s="33" t="s">
        <v>637</v>
      </c>
      <c r="K1680" s="33" t="s">
        <v>638</v>
      </c>
    </row>
    <row r="1681" spans="1:11" ht="15.75" customHeight="1">
      <c r="A1681" s="139" t="s">
        <v>220</v>
      </c>
      <c r="B1681" s="139" t="s">
        <v>708</v>
      </c>
      <c r="C1681" s="139" t="s">
        <v>718</v>
      </c>
      <c r="E1681" s="139" t="s">
        <v>716</v>
      </c>
      <c r="F1681" s="139">
        <v>2022</v>
      </c>
      <c r="G1681" s="139" t="s">
        <v>688</v>
      </c>
      <c r="H1681" s="139">
        <v>1.6941675771329601</v>
      </c>
      <c r="I1681" s="139">
        <v>1.6941675771329601</v>
      </c>
      <c r="J1681" s="33" t="s">
        <v>637</v>
      </c>
      <c r="K1681" s="33" t="s">
        <v>638</v>
      </c>
    </row>
    <row r="1682" spans="1:11" ht="15.75" customHeight="1">
      <c r="A1682" s="139" t="s">
        <v>220</v>
      </c>
      <c r="B1682" s="139" t="s">
        <v>708</v>
      </c>
      <c r="C1682" s="139" t="s">
        <v>718</v>
      </c>
      <c r="E1682" s="139" t="s">
        <v>716</v>
      </c>
      <c r="F1682" s="139">
        <v>2023</v>
      </c>
      <c r="G1682" s="139" t="s">
        <v>688</v>
      </c>
      <c r="H1682" s="139">
        <v>1.12944505142197</v>
      </c>
      <c r="I1682" s="139">
        <v>1.12944505142197</v>
      </c>
      <c r="J1682" s="33" t="s">
        <v>637</v>
      </c>
      <c r="K1682" s="33" t="s">
        <v>638</v>
      </c>
    </row>
    <row r="1683" spans="1:11" ht="15.75" customHeight="1">
      <c r="A1683" s="139" t="s">
        <v>220</v>
      </c>
      <c r="B1683" s="139" t="s">
        <v>708</v>
      </c>
      <c r="C1683" s="139" t="s">
        <v>718</v>
      </c>
      <c r="E1683" s="139" t="s">
        <v>716</v>
      </c>
      <c r="F1683" s="139">
        <v>2024</v>
      </c>
      <c r="G1683" s="139" t="s">
        <v>688</v>
      </c>
      <c r="H1683" s="139">
        <v>0.56472252571098702</v>
      </c>
      <c r="I1683" s="139">
        <v>0.56472252571098702</v>
      </c>
      <c r="J1683" s="33" t="s">
        <v>637</v>
      </c>
      <c r="K1683" s="33" t="s">
        <v>638</v>
      </c>
    </row>
    <row r="1684" spans="1:11" ht="15.75" customHeight="1">
      <c r="A1684" s="139" t="s">
        <v>220</v>
      </c>
      <c r="B1684" s="139" t="s">
        <v>708</v>
      </c>
      <c r="C1684" s="139" t="s">
        <v>718</v>
      </c>
      <c r="E1684" s="139" t="s">
        <v>716</v>
      </c>
      <c r="F1684" s="139">
        <v>2025</v>
      </c>
      <c r="G1684" s="139" t="s">
        <v>688</v>
      </c>
      <c r="H1684" s="139">
        <v>0</v>
      </c>
      <c r="I1684" s="139">
        <v>0</v>
      </c>
      <c r="J1684" s="33" t="s">
        <v>637</v>
      </c>
      <c r="K1684" s="33" t="s">
        <v>638</v>
      </c>
    </row>
    <row r="1685" spans="1:11" ht="15.75" customHeight="1">
      <c r="A1685" s="139" t="s">
        <v>220</v>
      </c>
      <c r="B1685" s="139" t="s">
        <v>708</v>
      </c>
      <c r="C1685" s="139" t="s">
        <v>718</v>
      </c>
      <c r="E1685" s="139" t="s">
        <v>716</v>
      </c>
      <c r="F1685" s="139">
        <v>2026</v>
      </c>
      <c r="G1685" s="139" t="s">
        <v>688</v>
      </c>
      <c r="H1685" s="139">
        <v>0</v>
      </c>
      <c r="I1685" s="139">
        <v>0</v>
      </c>
      <c r="J1685" s="33" t="s">
        <v>637</v>
      </c>
      <c r="K1685" s="33" t="s">
        <v>638</v>
      </c>
    </row>
    <row r="1686" spans="1:11" ht="15.75" customHeight="1">
      <c r="A1686" s="139" t="s">
        <v>220</v>
      </c>
      <c r="B1686" s="139" t="s">
        <v>708</v>
      </c>
      <c r="C1686" s="139" t="s">
        <v>718</v>
      </c>
      <c r="E1686" s="139" t="s">
        <v>716</v>
      </c>
      <c r="F1686" s="139">
        <v>2027</v>
      </c>
      <c r="G1686" s="139" t="s">
        <v>688</v>
      </c>
      <c r="H1686" s="139">
        <v>0</v>
      </c>
      <c r="I1686" s="139">
        <v>0</v>
      </c>
      <c r="J1686" s="33" t="s">
        <v>637</v>
      </c>
      <c r="K1686" s="33" t="s">
        <v>638</v>
      </c>
    </row>
    <row r="1687" spans="1:11" ht="15.75" customHeight="1">
      <c r="A1687" s="139" t="s">
        <v>220</v>
      </c>
      <c r="B1687" s="139" t="s">
        <v>708</v>
      </c>
      <c r="C1687" s="139" t="s">
        <v>718</v>
      </c>
      <c r="E1687" s="139" t="s">
        <v>716</v>
      </c>
      <c r="F1687" s="139">
        <v>2028</v>
      </c>
      <c r="G1687" s="139" t="s">
        <v>688</v>
      </c>
      <c r="H1687" s="139">
        <v>0</v>
      </c>
      <c r="I1687" s="139">
        <v>0</v>
      </c>
      <c r="J1687" s="33" t="s">
        <v>637</v>
      </c>
      <c r="K1687" s="33" t="s">
        <v>638</v>
      </c>
    </row>
    <row r="1688" spans="1:11" ht="15.75" customHeight="1">
      <c r="A1688" s="139" t="s">
        <v>220</v>
      </c>
      <c r="B1688" s="139" t="s">
        <v>708</v>
      </c>
      <c r="C1688" s="139" t="s">
        <v>718</v>
      </c>
      <c r="E1688" s="139" t="s">
        <v>716</v>
      </c>
      <c r="F1688" s="139">
        <v>2029</v>
      </c>
      <c r="G1688" s="139" t="s">
        <v>688</v>
      </c>
      <c r="H1688" s="139">
        <v>0</v>
      </c>
      <c r="I1688" s="139">
        <v>0</v>
      </c>
      <c r="J1688" s="33" t="s">
        <v>637</v>
      </c>
      <c r="K1688" s="33" t="s">
        <v>638</v>
      </c>
    </row>
    <row r="1689" spans="1:11" ht="15.75" customHeight="1">
      <c r="A1689" s="139" t="s">
        <v>220</v>
      </c>
      <c r="B1689" s="139" t="s">
        <v>708</v>
      </c>
      <c r="C1689" s="139" t="s">
        <v>718</v>
      </c>
      <c r="E1689" s="139" t="s">
        <v>716</v>
      </c>
      <c r="F1689" s="139">
        <v>2030</v>
      </c>
      <c r="G1689" s="139" t="s">
        <v>688</v>
      </c>
      <c r="H1689" s="139">
        <v>0</v>
      </c>
      <c r="I1689" s="139">
        <v>0</v>
      </c>
      <c r="J1689" s="33" t="s">
        <v>637</v>
      </c>
      <c r="K1689" s="33" t="s">
        <v>638</v>
      </c>
    </row>
    <row r="1690" spans="1:11" ht="15.75" customHeight="1">
      <c r="A1690" s="139" t="s">
        <v>220</v>
      </c>
      <c r="B1690" s="139" t="s">
        <v>708</v>
      </c>
      <c r="C1690" s="139" t="s">
        <v>718</v>
      </c>
      <c r="E1690" s="139" t="s">
        <v>716</v>
      </c>
      <c r="F1690" s="139">
        <v>2031</v>
      </c>
      <c r="G1690" s="139" t="s">
        <v>688</v>
      </c>
      <c r="H1690" s="139">
        <v>0</v>
      </c>
      <c r="I1690" s="139">
        <v>0</v>
      </c>
      <c r="J1690" s="33" t="s">
        <v>637</v>
      </c>
      <c r="K1690" s="33" t="s">
        <v>638</v>
      </c>
    </row>
    <row r="1691" spans="1:11" ht="15.75" customHeight="1">
      <c r="A1691" s="139" t="s">
        <v>220</v>
      </c>
      <c r="B1691" s="139" t="s">
        <v>708</v>
      </c>
      <c r="C1691" s="139" t="s">
        <v>718</v>
      </c>
      <c r="E1691" s="139" t="s">
        <v>716</v>
      </c>
      <c r="F1691" s="139">
        <v>2032</v>
      </c>
      <c r="G1691" s="139" t="s">
        <v>688</v>
      </c>
      <c r="H1691" s="139">
        <v>0</v>
      </c>
      <c r="I1691" s="139">
        <v>0</v>
      </c>
      <c r="J1691" s="33" t="s">
        <v>637</v>
      </c>
      <c r="K1691" s="33" t="s">
        <v>638</v>
      </c>
    </row>
    <row r="1692" spans="1:11" ht="15.75" customHeight="1">
      <c r="A1692" s="139" t="s">
        <v>220</v>
      </c>
      <c r="B1692" s="139" t="s">
        <v>708</v>
      </c>
      <c r="C1692" s="139" t="s">
        <v>718</v>
      </c>
      <c r="E1692" s="139" t="s">
        <v>716</v>
      </c>
      <c r="F1692" s="139">
        <v>2033</v>
      </c>
      <c r="G1692" s="139" t="s">
        <v>688</v>
      </c>
      <c r="H1692" s="139">
        <v>0</v>
      </c>
      <c r="I1692" s="139">
        <v>0</v>
      </c>
      <c r="J1692" s="33" t="s">
        <v>637</v>
      </c>
      <c r="K1692" s="33" t="s">
        <v>638</v>
      </c>
    </row>
    <row r="1693" spans="1:11" ht="15.75" customHeight="1">
      <c r="A1693" s="139" t="s">
        <v>220</v>
      </c>
      <c r="B1693" s="139" t="s">
        <v>708</v>
      </c>
      <c r="C1693" s="139" t="s">
        <v>718</v>
      </c>
      <c r="E1693" s="139" t="s">
        <v>716</v>
      </c>
      <c r="F1693" s="139">
        <v>2034</v>
      </c>
      <c r="G1693" s="139" t="s">
        <v>688</v>
      </c>
      <c r="H1693" s="139">
        <v>0</v>
      </c>
      <c r="I1693" s="139">
        <v>0</v>
      </c>
      <c r="J1693" s="33" t="s">
        <v>637</v>
      </c>
      <c r="K1693" s="33" t="s">
        <v>638</v>
      </c>
    </row>
    <row r="1694" spans="1:11" ht="15.75" customHeight="1">
      <c r="A1694" s="139" t="s">
        <v>220</v>
      </c>
      <c r="B1694" s="139" t="s">
        <v>708</v>
      </c>
      <c r="C1694" s="139" t="s">
        <v>718</v>
      </c>
      <c r="E1694" s="139" t="s">
        <v>716</v>
      </c>
      <c r="F1694" s="139">
        <v>2035</v>
      </c>
      <c r="G1694" s="139" t="s">
        <v>688</v>
      </c>
      <c r="H1694" s="139">
        <v>0</v>
      </c>
      <c r="I1694" s="139">
        <v>0</v>
      </c>
      <c r="J1694" s="33" t="s">
        <v>637</v>
      </c>
      <c r="K1694" s="33" t="s">
        <v>638</v>
      </c>
    </row>
    <row r="1695" spans="1:11" ht="15.75" customHeight="1">
      <c r="A1695" s="139" t="s">
        <v>220</v>
      </c>
      <c r="B1695" s="139" t="s">
        <v>708</v>
      </c>
      <c r="C1695" s="139" t="s">
        <v>718</v>
      </c>
      <c r="E1695" s="139" t="s">
        <v>716</v>
      </c>
      <c r="F1695" s="139">
        <v>2036</v>
      </c>
      <c r="G1695" s="139" t="s">
        <v>688</v>
      </c>
      <c r="H1695" s="139">
        <v>0</v>
      </c>
      <c r="I1695" s="139">
        <v>0</v>
      </c>
      <c r="J1695" s="33" t="s">
        <v>637</v>
      </c>
      <c r="K1695" s="33" t="s">
        <v>638</v>
      </c>
    </row>
    <row r="1696" spans="1:11" ht="15.75" customHeight="1">
      <c r="A1696" s="139" t="s">
        <v>220</v>
      </c>
      <c r="B1696" s="139" t="s">
        <v>708</v>
      </c>
      <c r="C1696" s="139" t="s">
        <v>718</v>
      </c>
      <c r="E1696" s="139" t="s">
        <v>716</v>
      </c>
      <c r="F1696" s="139">
        <v>2037</v>
      </c>
      <c r="G1696" s="139" t="s">
        <v>688</v>
      </c>
      <c r="H1696" s="139">
        <v>0</v>
      </c>
      <c r="I1696" s="139">
        <v>0</v>
      </c>
      <c r="J1696" s="33" t="s">
        <v>637</v>
      </c>
      <c r="K1696" s="33" t="s">
        <v>638</v>
      </c>
    </row>
    <row r="1697" spans="1:11" ht="15.75" customHeight="1">
      <c r="A1697" s="139" t="s">
        <v>220</v>
      </c>
      <c r="B1697" s="139" t="s">
        <v>708</v>
      </c>
      <c r="C1697" s="139" t="s">
        <v>718</v>
      </c>
      <c r="E1697" s="139" t="s">
        <v>716</v>
      </c>
      <c r="F1697" s="139">
        <v>2038</v>
      </c>
      <c r="G1697" s="139" t="s">
        <v>688</v>
      </c>
      <c r="H1697" s="139">
        <v>0</v>
      </c>
      <c r="I1697" s="139">
        <v>0</v>
      </c>
      <c r="J1697" s="33" t="s">
        <v>637</v>
      </c>
      <c r="K1697" s="33" t="s">
        <v>638</v>
      </c>
    </row>
    <row r="1698" spans="1:11" ht="15.75" customHeight="1">
      <c r="A1698" s="139" t="s">
        <v>220</v>
      </c>
      <c r="B1698" s="139" t="s">
        <v>708</v>
      </c>
      <c r="C1698" s="139" t="s">
        <v>718</v>
      </c>
      <c r="E1698" s="139" t="s">
        <v>716</v>
      </c>
      <c r="F1698" s="139">
        <v>2039</v>
      </c>
      <c r="G1698" s="139" t="s">
        <v>688</v>
      </c>
      <c r="H1698" s="139">
        <v>0</v>
      </c>
      <c r="I1698" s="139">
        <v>0</v>
      </c>
      <c r="J1698" s="33" t="s">
        <v>637</v>
      </c>
      <c r="K1698" s="33" t="s">
        <v>638</v>
      </c>
    </row>
    <row r="1699" spans="1:11" ht="15.75" customHeight="1">
      <c r="A1699" s="139" t="s">
        <v>220</v>
      </c>
      <c r="B1699" s="139" t="s">
        <v>708</v>
      </c>
      <c r="C1699" s="139" t="s">
        <v>718</v>
      </c>
      <c r="E1699" s="139" t="s">
        <v>716</v>
      </c>
      <c r="F1699" s="139">
        <v>2040</v>
      </c>
      <c r="G1699" s="139" t="s">
        <v>688</v>
      </c>
      <c r="H1699" s="139">
        <v>0</v>
      </c>
      <c r="I1699" s="139">
        <v>0</v>
      </c>
      <c r="J1699" s="33" t="s">
        <v>637</v>
      </c>
      <c r="K1699" s="33" t="s">
        <v>638</v>
      </c>
    </row>
    <row r="1700" spans="1:11" ht="15.75" customHeight="1">
      <c r="A1700" s="139" t="s">
        <v>220</v>
      </c>
      <c r="B1700" s="139" t="s">
        <v>708</v>
      </c>
      <c r="C1700" s="139" t="s">
        <v>718</v>
      </c>
      <c r="E1700" s="139" t="s">
        <v>716</v>
      </c>
      <c r="F1700" s="139">
        <v>2041</v>
      </c>
      <c r="G1700" s="139" t="s">
        <v>688</v>
      </c>
      <c r="H1700" s="139">
        <v>0</v>
      </c>
      <c r="I1700" s="139">
        <v>0</v>
      </c>
      <c r="J1700" s="33" t="s">
        <v>637</v>
      </c>
      <c r="K1700" s="33" t="s">
        <v>638</v>
      </c>
    </row>
    <row r="1701" spans="1:11" ht="15.75" customHeight="1">
      <c r="A1701" s="139" t="s">
        <v>220</v>
      </c>
      <c r="B1701" s="139" t="s">
        <v>708</v>
      </c>
      <c r="C1701" s="139" t="s">
        <v>718</v>
      </c>
      <c r="E1701" s="139" t="s">
        <v>716</v>
      </c>
      <c r="F1701" s="139">
        <v>2042</v>
      </c>
      <c r="G1701" s="139" t="s">
        <v>688</v>
      </c>
      <c r="H1701" s="139">
        <v>0</v>
      </c>
      <c r="I1701" s="139">
        <v>0</v>
      </c>
      <c r="J1701" s="33" t="s">
        <v>637</v>
      </c>
      <c r="K1701" s="33" t="s">
        <v>638</v>
      </c>
    </row>
    <row r="1702" spans="1:11" ht="15.75" customHeight="1">
      <c r="A1702" s="139" t="s">
        <v>220</v>
      </c>
      <c r="B1702" s="139" t="s">
        <v>708</v>
      </c>
      <c r="C1702" s="139" t="s">
        <v>718</v>
      </c>
      <c r="E1702" s="139" t="s">
        <v>716</v>
      </c>
      <c r="F1702" s="139">
        <v>2043</v>
      </c>
      <c r="G1702" s="139" t="s">
        <v>688</v>
      </c>
      <c r="H1702" s="139">
        <v>0</v>
      </c>
      <c r="I1702" s="139">
        <v>0</v>
      </c>
      <c r="J1702" s="33" t="s">
        <v>637</v>
      </c>
      <c r="K1702" s="33" t="s">
        <v>638</v>
      </c>
    </row>
    <row r="1703" spans="1:11" ht="15.75" customHeight="1">
      <c r="A1703" s="139" t="s">
        <v>220</v>
      </c>
      <c r="B1703" s="139" t="s">
        <v>708</v>
      </c>
      <c r="C1703" s="139" t="s">
        <v>718</v>
      </c>
      <c r="E1703" s="139" t="s">
        <v>716</v>
      </c>
      <c r="F1703" s="139">
        <v>2044</v>
      </c>
      <c r="G1703" s="139" t="s">
        <v>688</v>
      </c>
      <c r="H1703" s="139">
        <v>0</v>
      </c>
      <c r="I1703" s="139">
        <v>0</v>
      </c>
      <c r="J1703" s="33" t="s">
        <v>637</v>
      </c>
      <c r="K1703" s="33" t="s">
        <v>638</v>
      </c>
    </row>
    <row r="1704" spans="1:11" ht="15.75" customHeight="1">
      <c r="A1704" s="139" t="s">
        <v>220</v>
      </c>
      <c r="B1704" s="139" t="s">
        <v>708</v>
      </c>
      <c r="C1704" s="139" t="s">
        <v>718</v>
      </c>
      <c r="E1704" s="139" t="s">
        <v>716</v>
      </c>
      <c r="F1704" s="139">
        <v>2045</v>
      </c>
      <c r="G1704" s="139" t="s">
        <v>688</v>
      </c>
      <c r="H1704" s="139">
        <v>0</v>
      </c>
      <c r="I1704" s="139">
        <v>0</v>
      </c>
      <c r="J1704" s="33" t="s">
        <v>637</v>
      </c>
      <c r="K1704" s="33" t="s">
        <v>638</v>
      </c>
    </row>
    <row r="1705" spans="1:11" ht="15.75" customHeight="1">
      <c r="A1705" s="139" t="s">
        <v>220</v>
      </c>
      <c r="B1705" s="139" t="s">
        <v>708</v>
      </c>
      <c r="C1705" s="139" t="s">
        <v>718</v>
      </c>
      <c r="E1705" s="139" t="s">
        <v>716</v>
      </c>
      <c r="F1705" s="139">
        <v>2046</v>
      </c>
      <c r="G1705" s="139" t="s">
        <v>688</v>
      </c>
      <c r="H1705" s="139">
        <v>0</v>
      </c>
      <c r="I1705" s="139">
        <v>0</v>
      </c>
      <c r="J1705" s="33" t="s">
        <v>637</v>
      </c>
      <c r="K1705" s="33" t="s">
        <v>638</v>
      </c>
    </row>
    <row r="1706" spans="1:11" ht="15.75" customHeight="1">
      <c r="A1706" s="139" t="s">
        <v>220</v>
      </c>
      <c r="B1706" s="139" t="s">
        <v>708</v>
      </c>
      <c r="C1706" s="139" t="s">
        <v>718</v>
      </c>
      <c r="E1706" s="139" t="s">
        <v>716</v>
      </c>
      <c r="F1706" s="139">
        <v>2047</v>
      </c>
      <c r="G1706" s="139" t="s">
        <v>688</v>
      </c>
      <c r="H1706" s="139">
        <v>0</v>
      </c>
      <c r="I1706" s="139">
        <v>0</v>
      </c>
      <c r="J1706" s="33" t="s">
        <v>637</v>
      </c>
      <c r="K1706" s="33" t="s">
        <v>638</v>
      </c>
    </row>
    <row r="1707" spans="1:11" ht="15.75" customHeight="1">
      <c r="A1707" s="139" t="s">
        <v>220</v>
      </c>
      <c r="B1707" s="139" t="s">
        <v>708</v>
      </c>
      <c r="C1707" s="139" t="s">
        <v>718</v>
      </c>
      <c r="E1707" s="139" t="s">
        <v>716</v>
      </c>
      <c r="F1707" s="139">
        <v>2048</v>
      </c>
      <c r="G1707" s="139" t="s">
        <v>688</v>
      </c>
      <c r="H1707" s="139">
        <v>0</v>
      </c>
      <c r="I1707" s="139">
        <v>0</v>
      </c>
      <c r="J1707" s="33" t="s">
        <v>637</v>
      </c>
      <c r="K1707" s="33" t="s">
        <v>638</v>
      </c>
    </row>
    <row r="1708" spans="1:11" ht="15.75" customHeight="1">
      <c r="A1708" s="139" t="s">
        <v>220</v>
      </c>
      <c r="B1708" s="139" t="s">
        <v>708</v>
      </c>
      <c r="C1708" s="139" t="s">
        <v>718</v>
      </c>
      <c r="E1708" s="139" t="s">
        <v>716</v>
      </c>
      <c r="F1708" s="139">
        <v>2049</v>
      </c>
      <c r="G1708" s="139" t="s">
        <v>688</v>
      </c>
      <c r="H1708" s="139">
        <v>0</v>
      </c>
      <c r="I1708" s="139">
        <v>0</v>
      </c>
      <c r="J1708" s="33" t="s">
        <v>637</v>
      </c>
      <c r="K1708" s="33" t="s">
        <v>638</v>
      </c>
    </row>
    <row r="1709" spans="1:11" ht="15.75" customHeight="1">
      <c r="A1709" s="139" t="s">
        <v>220</v>
      </c>
      <c r="B1709" s="139" t="s">
        <v>708</v>
      </c>
      <c r="C1709" s="139" t="s">
        <v>718</v>
      </c>
      <c r="E1709" s="139" t="s">
        <v>716</v>
      </c>
      <c r="F1709" s="139">
        <v>2050</v>
      </c>
      <c r="G1709" s="139" t="s">
        <v>688</v>
      </c>
      <c r="H1709" s="139">
        <v>0</v>
      </c>
      <c r="I1709" s="139">
        <v>0</v>
      </c>
      <c r="J1709" s="33" t="s">
        <v>637</v>
      </c>
      <c r="K1709" s="33" t="s">
        <v>638</v>
      </c>
    </row>
    <row r="1710" spans="1:11" ht="15.75" customHeight="1">
      <c r="A1710" s="139" t="s">
        <v>220</v>
      </c>
      <c r="B1710" s="139" t="s">
        <v>708</v>
      </c>
      <c r="C1710" s="139" t="s">
        <v>709</v>
      </c>
      <c r="D1710" s="139" t="s">
        <v>719</v>
      </c>
      <c r="E1710" s="139" t="s">
        <v>713</v>
      </c>
      <c r="F1710" s="139">
        <v>1990</v>
      </c>
      <c r="G1710" s="139" t="s">
        <v>688</v>
      </c>
      <c r="H1710" s="139">
        <v>5.1952508566866697</v>
      </c>
      <c r="I1710" s="139">
        <v>5.1952508566866697</v>
      </c>
      <c r="J1710" s="33" t="s">
        <v>637</v>
      </c>
      <c r="K1710" s="33" t="s">
        <v>638</v>
      </c>
    </row>
    <row r="1711" spans="1:11" ht="15.75" customHeight="1">
      <c r="A1711" s="139" t="s">
        <v>220</v>
      </c>
      <c r="B1711" s="139" t="s">
        <v>708</v>
      </c>
      <c r="C1711" s="139" t="s">
        <v>709</v>
      </c>
      <c r="D1711" s="139" t="s">
        <v>719</v>
      </c>
      <c r="E1711" s="139" t="s">
        <v>713</v>
      </c>
      <c r="F1711" s="139">
        <v>1991</v>
      </c>
      <c r="G1711" s="139" t="s">
        <v>688</v>
      </c>
      <c r="H1711" s="139">
        <v>4.9369618084131597</v>
      </c>
      <c r="I1711" s="139">
        <v>4.9369618084131597</v>
      </c>
      <c r="J1711" s="33" t="s">
        <v>637</v>
      </c>
      <c r="K1711" s="33" t="s">
        <v>638</v>
      </c>
    </row>
    <row r="1712" spans="1:11" ht="15.75" customHeight="1">
      <c r="A1712" s="139" t="s">
        <v>220</v>
      </c>
      <c r="B1712" s="139" t="s">
        <v>708</v>
      </c>
      <c r="C1712" s="139" t="s">
        <v>709</v>
      </c>
      <c r="D1712" s="139" t="s">
        <v>719</v>
      </c>
      <c r="E1712" s="139" t="s">
        <v>713</v>
      </c>
      <c r="F1712" s="139">
        <v>1992</v>
      </c>
      <c r="G1712" s="139" t="s">
        <v>688</v>
      </c>
      <c r="H1712" s="139">
        <v>5.2070087577087696</v>
      </c>
      <c r="I1712" s="139">
        <v>5.2070087577087696</v>
      </c>
      <c r="J1712" s="33" t="s">
        <v>637</v>
      </c>
      <c r="K1712" s="33" t="s">
        <v>638</v>
      </c>
    </row>
    <row r="1713" spans="1:11" ht="15.75" customHeight="1">
      <c r="A1713" s="139" t="s">
        <v>220</v>
      </c>
      <c r="B1713" s="139" t="s">
        <v>708</v>
      </c>
      <c r="C1713" s="139" t="s">
        <v>709</v>
      </c>
      <c r="D1713" s="139" t="s">
        <v>719</v>
      </c>
      <c r="E1713" s="139" t="s">
        <v>713</v>
      </c>
      <c r="F1713" s="139">
        <v>1993</v>
      </c>
      <c r="G1713" s="139" t="s">
        <v>688</v>
      </c>
      <c r="H1713" s="139">
        <v>5.3077180273646301</v>
      </c>
      <c r="I1713" s="139">
        <v>5.3077180273646301</v>
      </c>
      <c r="J1713" s="33" t="s">
        <v>637</v>
      </c>
      <c r="K1713" s="33" t="s">
        <v>638</v>
      </c>
    </row>
    <row r="1714" spans="1:11" ht="15.75" customHeight="1">
      <c r="A1714" s="139" t="s">
        <v>220</v>
      </c>
      <c r="B1714" s="139" t="s">
        <v>708</v>
      </c>
      <c r="C1714" s="139" t="s">
        <v>709</v>
      </c>
      <c r="D1714" s="139" t="s">
        <v>719</v>
      </c>
      <c r="E1714" s="139" t="s">
        <v>713</v>
      </c>
      <c r="F1714" s="139">
        <v>1994</v>
      </c>
      <c r="G1714" s="139" t="s">
        <v>688</v>
      </c>
      <c r="H1714" s="139">
        <v>5.1843284970374004</v>
      </c>
      <c r="I1714" s="139">
        <v>5.1843284970374004</v>
      </c>
      <c r="J1714" s="33" t="s">
        <v>637</v>
      </c>
      <c r="K1714" s="33" t="s">
        <v>638</v>
      </c>
    </row>
    <row r="1715" spans="1:11" ht="15.75" customHeight="1">
      <c r="A1715" s="139" t="s">
        <v>220</v>
      </c>
      <c r="B1715" s="139" t="s">
        <v>708</v>
      </c>
      <c r="C1715" s="139" t="s">
        <v>709</v>
      </c>
      <c r="D1715" s="139" t="s">
        <v>719</v>
      </c>
      <c r="E1715" s="139" t="s">
        <v>713</v>
      </c>
      <c r="F1715" s="139">
        <v>1995</v>
      </c>
      <c r="G1715" s="139" t="s">
        <v>688</v>
      </c>
      <c r="H1715" s="139">
        <v>5.3741835841194803</v>
      </c>
      <c r="I1715" s="139">
        <v>5.3741835841194803</v>
      </c>
      <c r="J1715" s="33" t="s">
        <v>637</v>
      </c>
      <c r="K1715" s="33" t="s">
        <v>638</v>
      </c>
    </row>
    <row r="1716" spans="1:11" ht="15.75" customHeight="1">
      <c r="A1716" s="139" t="s">
        <v>220</v>
      </c>
      <c r="B1716" s="139" t="s">
        <v>708</v>
      </c>
      <c r="C1716" s="139" t="s">
        <v>709</v>
      </c>
      <c r="D1716" s="139" t="s">
        <v>719</v>
      </c>
      <c r="E1716" s="139" t="s">
        <v>713</v>
      </c>
      <c r="F1716" s="139">
        <v>1996</v>
      </c>
      <c r="G1716" s="139" t="s">
        <v>688</v>
      </c>
      <c r="H1716" s="139">
        <v>6.3032156968230799</v>
      </c>
      <c r="I1716" s="139">
        <v>6.3032156968230799</v>
      </c>
      <c r="J1716" s="33" t="s">
        <v>637</v>
      </c>
      <c r="K1716" s="33" t="s">
        <v>638</v>
      </c>
    </row>
    <row r="1717" spans="1:11" ht="15.75" customHeight="1">
      <c r="A1717" s="139" t="s">
        <v>220</v>
      </c>
      <c r="B1717" s="139" t="s">
        <v>708</v>
      </c>
      <c r="C1717" s="139" t="s">
        <v>709</v>
      </c>
      <c r="D1717" s="139" t="s">
        <v>719</v>
      </c>
      <c r="E1717" s="139" t="s">
        <v>713</v>
      </c>
      <c r="F1717" s="139">
        <v>1997</v>
      </c>
      <c r="G1717" s="139" t="s">
        <v>688</v>
      </c>
      <c r="H1717" s="139">
        <v>6.0465618708421403</v>
      </c>
      <c r="I1717" s="139">
        <v>6.0465618708421403</v>
      </c>
      <c r="J1717" s="33" t="s">
        <v>637</v>
      </c>
      <c r="K1717" s="33" t="s">
        <v>638</v>
      </c>
    </row>
    <row r="1718" spans="1:11" ht="15.75" customHeight="1">
      <c r="A1718" s="139" t="s">
        <v>220</v>
      </c>
      <c r="B1718" s="139" t="s">
        <v>708</v>
      </c>
      <c r="C1718" s="139" t="s">
        <v>709</v>
      </c>
      <c r="D1718" s="139" t="s">
        <v>719</v>
      </c>
      <c r="E1718" s="139" t="s">
        <v>713</v>
      </c>
      <c r="F1718" s="139">
        <v>1998</v>
      </c>
      <c r="G1718" s="139" t="s">
        <v>688</v>
      </c>
      <c r="H1718" s="139">
        <v>5.4113104586590097</v>
      </c>
      <c r="I1718" s="139">
        <v>5.4113104586590097</v>
      </c>
      <c r="J1718" s="33" t="s">
        <v>637</v>
      </c>
      <c r="K1718" s="33" t="s">
        <v>638</v>
      </c>
    </row>
    <row r="1719" spans="1:11" ht="15.75" customHeight="1">
      <c r="A1719" s="139" t="s">
        <v>220</v>
      </c>
      <c r="B1719" s="139" t="s">
        <v>708</v>
      </c>
      <c r="C1719" s="139" t="s">
        <v>709</v>
      </c>
      <c r="D1719" s="139" t="s">
        <v>719</v>
      </c>
      <c r="E1719" s="139" t="s">
        <v>713</v>
      </c>
      <c r="F1719" s="139">
        <v>1999</v>
      </c>
      <c r="G1719" s="139" t="s">
        <v>688</v>
      </c>
      <c r="H1719" s="139">
        <v>4.8142355539290396</v>
      </c>
      <c r="I1719" s="139">
        <v>4.8142355539290396</v>
      </c>
      <c r="J1719" s="33" t="s">
        <v>637</v>
      </c>
      <c r="K1719" s="33" t="s">
        <v>638</v>
      </c>
    </row>
    <row r="1720" spans="1:11" ht="15.75" customHeight="1">
      <c r="A1720" s="139" t="s">
        <v>220</v>
      </c>
      <c r="B1720" s="139" t="s">
        <v>708</v>
      </c>
      <c r="C1720" s="139" t="s">
        <v>709</v>
      </c>
      <c r="D1720" s="139" t="s">
        <v>719</v>
      </c>
      <c r="E1720" s="139" t="s">
        <v>713</v>
      </c>
      <c r="F1720" s="139">
        <v>2000</v>
      </c>
      <c r="G1720" s="139" t="s">
        <v>688</v>
      </c>
      <c r="H1720" s="139">
        <v>2.8749586661912199</v>
      </c>
      <c r="I1720" s="139">
        <v>2.8749586661912199</v>
      </c>
      <c r="J1720" s="33" t="s">
        <v>637</v>
      </c>
      <c r="K1720" s="33" t="s">
        <v>638</v>
      </c>
    </row>
    <row r="1721" spans="1:11" ht="15.75" customHeight="1">
      <c r="A1721" s="139" t="s">
        <v>220</v>
      </c>
      <c r="B1721" s="139" t="s">
        <v>708</v>
      </c>
      <c r="C1721" s="139" t="s">
        <v>709</v>
      </c>
      <c r="D1721" s="139" t="s">
        <v>719</v>
      </c>
      <c r="E1721" s="139" t="s">
        <v>713</v>
      </c>
      <c r="F1721" s="139">
        <v>2001</v>
      </c>
      <c r="G1721" s="139" t="s">
        <v>688</v>
      </c>
      <c r="H1721" s="139">
        <v>2.7426201359346698</v>
      </c>
      <c r="I1721" s="139">
        <v>2.7426201359346698</v>
      </c>
      <c r="J1721" s="33" t="s">
        <v>637</v>
      </c>
      <c r="K1721" s="33" t="s">
        <v>638</v>
      </c>
    </row>
    <row r="1722" spans="1:11" ht="15.75" customHeight="1">
      <c r="A1722" s="139" t="s">
        <v>220</v>
      </c>
      <c r="B1722" s="139" t="s">
        <v>708</v>
      </c>
      <c r="C1722" s="139" t="s">
        <v>709</v>
      </c>
      <c r="D1722" s="139" t="s">
        <v>719</v>
      </c>
      <c r="E1722" s="139" t="s">
        <v>713</v>
      </c>
      <c r="F1722" s="139">
        <v>2002</v>
      </c>
      <c r="G1722" s="139" t="s">
        <v>688</v>
      </c>
      <c r="H1722" s="139">
        <v>2.7827195101388602</v>
      </c>
      <c r="I1722" s="139">
        <v>2.7827195101388602</v>
      </c>
      <c r="J1722" s="33" t="s">
        <v>637</v>
      </c>
      <c r="K1722" s="33" t="s">
        <v>638</v>
      </c>
    </row>
    <row r="1723" spans="1:11" ht="15.75" customHeight="1">
      <c r="A1723" s="139" t="s">
        <v>220</v>
      </c>
      <c r="B1723" s="139" t="s">
        <v>708</v>
      </c>
      <c r="C1723" s="139" t="s">
        <v>709</v>
      </c>
      <c r="D1723" s="139" t="s">
        <v>719</v>
      </c>
      <c r="E1723" s="139" t="s">
        <v>713</v>
      </c>
      <c r="F1723" s="139">
        <v>2003</v>
      </c>
      <c r="G1723" s="139" t="s">
        <v>688</v>
      </c>
      <c r="H1723" s="139">
        <v>3.2533945822304799</v>
      </c>
      <c r="I1723" s="139">
        <v>3.2533945822304799</v>
      </c>
      <c r="J1723" s="33" t="s">
        <v>637</v>
      </c>
      <c r="K1723" s="33" t="s">
        <v>638</v>
      </c>
    </row>
    <row r="1724" spans="1:11" ht="15.75" customHeight="1">
      <c r="A1724" s="139" t="s">
        <v>220</v>
      </c>
      <c r="B1724" s="139" t="s">
        <v>708</v>
      </c>
      <c r="C1724" s="139" t="s">
        <v>709</v>
      </c>
      <c r="D1724" s="139" t="s">
        <v>719</v>
      </c>
      <c r="E1724" s="139" t="s">
        <v>713</v>
      </c>
      <c r="F1724" s="139">
        <v>2004</v>
      </c>
      <c r="G1724" s="139" t="s">
        <v>688</v>
      </c>
      <c r="H1724" s="139">
        <v>2.7180168988317401</v>
      </c>
      <c r="I1724" s="139">
        <v>2.7180168988317401</v>
      </c>
      <c r="J1724" s="33" t="s">
        <v>637</v>
      </c>
      <c r="K1724" s="33" t="s">
        <v>638</v>
      </c>
    </row>
    <row r="1725" spans="1:11" ht="15.75" customHeight="1">
      <c r="A1725" s="139" t="s">
        <v>220</v>
      </c>
      <c r="B1725" s="139" t="s">
        <v>708</v>
      </c>
      <c r="C1725" s="139" t="s">
        <v>709</v>
      </c>
      <c r="D1725" s="139" t="s">
        <v>719</v>
      </c>
      <c r="E1725" s="139" t="s">
        <v>713</v>
      </c>
      <c r="F1725" s="139">
        <v>2005</v>
      </c>
      <c r="G1725" s="139" t="s">
        <v>688</v>
      </c>
      <c r="H1725" s="139">
        <v>2.7455373405254302</v>
      </c>
      <c r="I1725" s="139">
        <v>2.7455373405254302</v>
      </c>
      <c r="J1725" s="33" t="s">
        <v>637</v>
      </c>
      <c r="K1725" s="33" t="s">
        <v>638</v>
      </c>
    </row>
    <row r="1726" spans="1:11" ht="15.75" customHeight="1">
      <c r="A1726" s="139" t="s">
        <v>220</v>
      </c>
      <c r="B1726" s="139" t="s">
        <v>708</v>
      </c>
      <c r="C1726" s="139" t="s">
        <v>709</v>
      </c>
      <c r="D1726" s="139" t="s">
        <v>719</v>
      </c>
      <c r="E1726" s="139" t="s">
        <v>713</v>
      </c>
      <c r="F1726" s="139">
        <v>2006</v>
      </c>
      <c r="G1726" s="139" t="s">
        <v>688</v>
      </c>
      <c r="H1726" s="139">
        <v>2.79235497598463</v>
      </c>
      <c r="I1726" s="139">
        <v>2.79235497598463</v>
      </c>
      <c r="J1726" s="33" t="s">
        <v>637</v>
      </c>
      <c r="K1726" s="33" t="s">
        <v>638</v>
      </c>
    </row>
    <row r="1727" spans="1:11" ht="15.75" customHeight="1">
      <c r="A1727" s="139" t="s">
        <v>220</v>
      </c>
      <c r="B1727" s="139" t="s">
        <v>708</v>
      </c>
      <c r="C1727" s="139" t="s">
        <v>709</v>
      </c>
      <c r="D1727" s="139" t="s">
        <v>719</v>
      </c>
      <c r="E1727" s="139" t="s">
        <v>713</v>
      </c>
      <c r="F1727" s="139">
        <v>2007</v>
      </c>
      <c r="G1727" s="139" t="s">
        <v>688</v>
      </c>
      <c r="H1727" s="139">
        <v>2.4843335999999998</v>
      </c>
      <c r="I1727" s="139">
        <v>2.4843335999999998</v>
      </c>
      <c r="J1727" s="33" t="s">
        <v>637</v>
      </c>
      <c r="K1727" s="33" t="s">
        <v>638</v>
      </c>
    </row>
    <row r="1728" spans="1:11" ht="15.75" customHeight="1">
      <c r="A1728" s="139" t="s">
        <v>220</v>
      </c>
      <c r="B1728" s="139" t="s">
        <v>708</v>
      </c>
      <c r="C1728" s="139" t="s">
        <v>709</v>
      </c>
      <c r="D1728" s="139" t="s">
        <v>719</v>
      </c>
      <c r="E1728" s="139" t="s">
        <v>713</v>
      </c>
      <c r="F1728" s="139">
        <v>2008</v>
      </c>
      <c r="G1728" s="139" t="s">
        <v>688</v>
      </c>
      <c r="H1728" s="139">
        <v>1.8215283659999999</v>
      </c>
      <c r="I1728" s="139">
        <v>1.8215283659999999</v>
      </c>
      <c r="J1728" s="33" t="s">
        <v>637</v>
      </c>
      <c r="K1728" s="33" t="s">
        <v>638</v>
      </c>
    </row>
    <row r="1729" spans="1:11" ht="15.75" customHeight="1">
      <c r="A1729" s="139" t="s">
        <v>220</v>
      </c>
      <c r="B1729" s="139" t="s">
        <v>708</v>
      </c>
      <c r="C1729" s="139" t="s">
        <v>709</v>
      </c>
      <c r="D1729" s="139" t="s">
        <v>719</v>
      </c>
      <c r="E1729" s="139" t="s">
        <v>713</v>
      </c>
      <c r="F1729" s="139">
        <v>2009</v>
      </c>
      <c r="G1729" s="139" t="s">
        <v>688</v>
      </c>
      <c r="H1729" s="139">
        <v>1.6442151233745399</v>
      </c>
      <c r="I1729" s="139">
        <v>1.6442151233745399</v>
      </c>
      <c r="J1729" s="33" t="s">
        <v>637</v>
      </c>
      <c r="K1729" s="33" t="s">
        <v>638</v>
      </c>
    </row>
    <row r="1730" spans="1:11" ht="15.75" customHeight="1">
      <c r="A1730" s="139" t="s">
        <v>220</v>
      </c>
      <c r="B1730" s="139" t="s">
        <v>708</v>
      </c>
      <c r="C1730" s="139" t="s">
        <v>709</v>
      </c>
      <c r="D1730" s="139" t="s">
        <v>719</v>
      </c>
      <c r="E1730" s="139" t="s">
        <v>713</v>
      </c>
      <c r="F1730" s="139">
        <v>2010</v>
      </c>
      <c r="G1730" s="139" t="s">
        <v>688</v>
      </c>
      <c r="H1730" s="139">
        <v>2.0721138741682599</v>
      </c>
      <c r="I1730" s="139">
        <v>2.0721138741682599</v>
      </c>
      <c r="J1730" s="33" t="s">
        <v>637</v>
      </c>
      <c r="K1730" s="33" t="s">
        <v>638</v>
      </c>
    </row>
    <row r="1731" spans="1:11" ht="15.75" customHeight="1">
      <c r="A1731" s="139" t="s">
        <v>220</v>
      </c>
      <c r="B1731" s="139" t="s">
        <v>708</v>
      </c>
      <c r="C1731" s="139" t="s">
        <v>709</v>
      </c>
      <c r="D1731" s="139" t="s">
        <v>719</v>
      </c>
      <c r="E1731" s="139" t="s">
        <v>713</v>
      </c>
      <c r="F1731" s="139">
        <v>2011</v>
      </c>
      <c r="G1731" s="139" t="s">
        <v>688</v>
      </c>
      <c r="H1731" s="139">
        <v>2.77309394616826</v>
      </c>
      <c r="I1731" s="139">
        <v>2.77309394616826</v>
      </c>
      <c r="J1731" s="33" t="s">
        <v>637</v>
      </c>
      <c r="K1731" s="33" t="s">
        <v>638</v>
      </c>
    </row>
    <row r="1732" spans="1:11" ht="15.75" customHeight="1">
      <c r="A1732" s="139" t="s">
        <v>220</v>
      </c>
      <c r="B1732" s="139" t="s">
        <v>708</v>
      </c>
      <c r="C1732" s="139" t="s">
        <v>709</v>
      </c>
      <c r="D1732" s="139" t="s">
        <v>719</v>
      </c>
      <c r="E1732" s="139" t="s">
        <v>713</v>
      </c>
      <c r="F1732" s="139">
        <v>2012</v>
      </c>
      <c r="G1732" s="139" t="s">
        <v>688</v>
      </c>
      <c r="H1732" s="139">
        <v>1.6366256661682601</v>
      </c>
      <c r="I1732" s="139">
        <v>1.6366256661682601</v>
      </c>
      <c r="J1732" s="33" t="s">
        <v>637</v>
      </c>
      <c r="K1732" s="33" t="s">
        <v>638</v>
      </c>
    </row>
    <row r="1733" spans="1:11" ht="15.75" customHeight="1">
      <c r="A1733" s="139" t="s">
        <v>220</v>
      </c>
      <c r="B1733" s="139" t="s">
        <v>708</v>
      </c>
      <c r="C1733" s="139" t="s">
        <v>709</v>
      </c>
      <c r="D1733" s="139" t="s">
        <v>719</v>
      </c>
      <c r="E1733" s="139" t="s">
        <v>713</v>
      </c>
      <c r="F1733" s="139">
        <v>2013</v>
      </c>
      <c r="G1733" s="139" t="s">
        <v>688</v>
      </c>
      <c r="H1733" s="139">
        <v>1.4624411901682599</v>
      </c>
      <c r="I1733" s="139">
        <v>1.4624411901682599</v>
      </c>
      <c r="J1733" s="33" t="s">
        <v>637</v>
      </c>
      <c r="K1733" s="33" t="s">
        <v>638</v>
      </c>
    </row>
    <row r="1734" spans="1:11" ht="15.75" customHeight="1">
      <c r="A1734" s="139" t="s">
        <v>220</v>
      </c>
      <c r="B1734" s="139" t="s">
        <v>708</v>
      </c>
      <c r="C1734" s="139" t="s">
        <v>709</v>
      </c>
      <c r="D1734" s="139" t="s">
        <v>719</v>
      </c>
      <c r="E1734" s="139" t="s">
        <v>713</v>
      </c>
      <c r="F1734" s="139">
        <v>2014</v>
      </c>
      <c r="G1734" s="139" t="s">
        <v>688</v>
      </c>
      <c r="H1734" s="139">
        <v>0.99274913287800004</v>
      </c>
      <c r="I1734" s="139">
        <v>0.99274913287800004</v>
      </c>
      <c r="J1734" s="33" t="s">
        <v>637</v>
      </c>
      <c r="K1734" s="33" t="s">
        <v>638</v>
      </c>
    </row>
    <row r="1735" spans="1:11" ht="15.75" customHeight="1">
      <c r="A1735" s="139" t="s">
        <v>220</v>
      </c>
      <c r="B1735" s="139" t="s">
        <v>708</v>
      </c>
      <c r="C1735" s="139" t="s">
        <v>709</v>
      </c>
      <c r="D1735" s="139" t="s">
        <v>719</v>
      </c>
      <c r="E1735" s="139" t="s">
        <v>713</v>
      </c>
      <c r="F1735" s="139">
        <v>2015</v>
      </c>
      <c r="G1735" s="139" t="s">
        <v>688</v>
      </c>
      <c r="H1735" s="139">
        <v>0.90577885571915995</v>
      </c>
      <c r="I1735" s="139">
        <v>0.90577885571915995</v>
      </c>
      <c r="J1735" s="33" t="s">
        <v>637</v>
      </c>
      <c r="K1735" s="33" t="s">
        <v>638</v>
      </c>
    </row>
    <row r="1736" spans="1:11" ht="15.75" customHeight="1">
      <c r="A1736" s="139" t="s">
        <v>220</v>
      </c>
      <c r="B1736" s="139" t="s">
        <v>708</v>
      </c>
      <c r="C1736" s="139" t="s">
        <v>709</v>
      </c>
      <c r="D1736" s="139" t="s">
        <v>719</v>
      </c>
      <c r="E1736" s="139" t="s">
        <v>713</v>
      </c>
      <c r="F1736" s="139">
        <v>2016</v>
      </c>
      <c r="G1736" s="139" t="s">
        <v>688</v>
      </c>
      <c r="H1736" s="139">
        <v>1.0213383757191601</v>
      </c>
      <c r="I1736" s="139">
        <v>1.0213383757191601</v>
      </c>
      <c r="J1736" s="33" t="s">
        <v>637</v>
      </c>
      <c r="K1736" s="33" t="s">
        <v>638</v>
      </c>
    </row>
    <row r="1737" spans="1:11" ht="15.75" customHeight="1">
      <c r="A1737" s="139" t="s">
        <v>220</v>
      </c>
      <c r="B1737" s="139" t="s">
        <v>708</v>
      </c>
      <c r="C1737" s="139" t="s">
        <v>709</v>
      </c>
      <c r="D1737" s="139" t="s">
        <v>719</v>
      </c>
      <c r="E1737" s="139" t="s">
        <v>713</v>
      </c>
      <c r="F1737" s="139">
        <v>2017</v>
      </c>
      <c r="G1737" s="139" t="s">
        <v>688</v>
      </c>
      <c r="H1737" s="139">
        <v>1.0213383757191601</v>
      </c>
      <c r="I1737" s="139">
        <v>1.0213383757191601</v>
      </c>
      <c r="J1737" s="33" t="s">
        <v>637</v>
      </c>
      <c r="K1737" s="33" t="s">
        <v>638</v>
      </c>
    </row>
    <row r="1738" spans="1:11" ht="15.75" customHeight="1">
      <c r="A1738" s="139" t="s">
        <v>220</v>
      </c>
      <c r="B1738" s="139" t="s">
        <v>708</v>
      </c>
      <c r="C1738" s="139" t="s">
        <v>709</v>
      </c>
      <c r="D1738" s="139" t="s">
        <v>719</v>
      </c>
      <c r="E1738" s="139" t="s">
        <v>713</v>
      </c>
      <c r="F1738" s="139">
        <v>2018</v>
      </c>
      <c r="G1738" s="139" t="s">
        <v>688</v>
      </c>
      <c r="H1738" s="139">
        <v>1.0213383757191601</v>
      </c>
      <c r="I1738" s="139">
        <v>1.0213383757191601</v>
      </c>
      <c r="J1738" s="33" t="s">
        <v>637</v>
      </c>
      <c r="K1738" s="33" t="s">
        <v>638</v>
      </c>
    </row>
    <row r="1739" spans="1:11" ht="15.75" customHeight="1">
      <c r="A1739" s="139" t="s">
        <v>220</v>
      </c>
      <c r="B1739" s="139" t="s">
        <v>708</v>
      </c>
      <c r="C1739" s="139" t="s">
        <v>709</v>
      </c>
      <c r="D1739" s="139" t="s">
        <v>719</v>
      </c>
      <c r="E1739" s="139" t="s">
        <v>713</v>
      </c>
      <c r="F1739" s="139">
        <v>2019</v>
      </c>
      <c r="G1739" s="139" t="s">
        <v>688</v>
      </c>
      <c r="H1739" s="139">
        <v>1.0213383757191601</v>
      </c>
      <c r="I1739" s="139">
        <v>1.0213383757191601</v>
      </c>
      <c r="J1739" s="33" t="s">
        <v>637</v>
      </c>
      <c r="K1739" s="33" t="s">
        <v>638</v>
      </c>
    </row>
    <row r="1740" spans="1:11" ht="15.75" customHeight="1">
      <c r="A1740" s="139" t="s">
        <v>220</v>
      </c>
      <c r="B1740" s="139" t="s">
        <v>708</v>
      </c>
      <c r="C1740" s="139" t="s">
        <v>709</v>
      </c>
      <c r="D1740" s="139" t="s">
        <v>719</v>
      </c>
      <c r="E1740" s="139" t="s">
        <v>713</v>
      </c>
      <c r="F1740" s="139">
        <v>2020</v>
      </c>
      <c r="G1740" s="139" t="s">
        <v>688</v>
      </c>
      <c r="H1740" s="139">
        <v>1.0213383757191601</v>
      </c>
      <c r="I1740" s="139">
        <v>1.0213383757191601</v>
      </c>
      <c r="J1740" s="33" t="s">
        <v>637</v>
      </c>
      <c r="K1740" s="33" t="s">
        <v>638</v>
      </c>
    </row>
    <row r="1741" spans="1:11" ht="15.75" customHeight="1">
      <c r="A1741" s="139" t="s">
        <v>220</v>
      </c>
      <c r="B1741" s="139" t="s">
        <v>708</v>
      </c>
      <c r="C1741" s="139" t="s">
        <v>709</v>
      </c>
      <c r="D1741" s="139" t="s">
        <v>719</v>
      </c>
      <c r="E1741" s="139" t="s">
        <v>713</v>
      </c>
      <c r="F1741" s="139">
        <v>2021</v>
      </c>
      <c r="G1741" s="139" t="s">
        <v>688</v>
      </c>
      <c r="H1741" s="139">
        <v>1.0213383757191601</v>
      </c>
      <c r="I1741" s="139">
        <v>1.0213383757191601</v>
      </c>
      <c r="J1741" s="33" t="s">
        <v>637</v>
      </c>
      <c r="K1741" s="33" t="s">
        <v>638</v>
      </c>
    </row>
    <row r="1742" spans="1:11" ht="15.75" customHeight="1">
      <c r="A1742" s="139" t="s">
        <v>220</v>
      </c>
      <c r="B1742" s="139" t="s">
        <v>708</v>
      </c>
      <c r="C1742" s="139" t="s">
        <v>709</v>
      </c>
      <c r="D1742" s="139" t="s">
        <v>719</v>
      </c>
      <c r="E1742" s="139" t="s">
        <v>713</v>
      </c>
      <c r="F1742" s="139">
        <v>2022</v>
      </c>
      <c r="G1742" s="139" t="s">
        <v>688</v>
      </c>
      <c r="H1742" s="139">
        <v>1.0213383757191601</v>
      </c>
      <c r="I1742" s="139">
        <v>1.0213383757191601</v>
      </c>
      <c r="J1742" s="33" t="s">
        <v>637</v>
      </c>
      <c r="K1742" s="33" t="s">
        <v>638</v>
      </c>
    </row>
    <row r="1743" spans="1:11" ht="15.75" customHeight="1">
      <c r="A1743" s="139" t="s">
        <v>220</v>
      </c>
      <c r="B1743" s="139" t="s">
        <v>708</v>
      </c>
      <c r="C1743" s="139" t="s">
        <v>709</v>
      </c>
      <c r="D1743" s="139" t="s">
        <v>719</v>
      </c>
      <c r="E1743" s="139" t="s">
        <v>713</v>
      </c>
      <c r="F1743" s="139">
        <v>2023</v>
      </c>
      <c r="G1743" s="139" t="s">
        <v>688</v>
      </c>
      <c r="H1743" s="139">
        <v>1.0213383757191601</v>
      </c>
      <c r="I1743" s="139">
        <v>1.0213383757191601</v>
      </c>
      <c r="J1743" s="33" t="s">
        <v>637</v>
      </c>
      <c r="K1743" s="33" t="s">
        <v>638</v>
      </c>
    </row>
    <row r="1744" spans="1:11" ht="15.75" customHeight="1">
      <c r="A1744" s="139" t="s">
        <v>220</v>
      </c>
      <c r="B1744" s="139" t="s">
        <v>708</v>
      </c>
      <c r="C1744" s="139" t="s">
        <v>709</v>
      </c>
      <c r="D1744" s="139" t="s">
        <v>719</v>
      </c>
      <c r="E1744" s="139" t="s">
        <v>713</v>
      </c>
      <c r="F1744" s="139">
        <v>2024</v>
      </c>
      <c r="G1744" s="139" t="s">
        <v>688</v>
      </c>
      <c r="H1744" s="139">
        <v>1.0213383757191601</v>
      </c>
      <c r="I1744" s="139">
        <v>1.0213383757191601</v>
      </c>
      <c r="J1744" s="33" t="s">
        <v>637</v>
      </c>
      <c r="K1744" s="33" t="s">
        <v>638</v>
      </c>
    </row>
    <row r="1745" spans="1:11" ht="15.75" customHeight="1">
      <c r="A1745" s="139" t="s">
        <v>220</v>
      </c>
      <c r="B1745" s="139" t="s">
        <v>708</v>
      </c>
      <c r="C1745" s="139" t="s">
        <v>709</v>
      </c>
      <c r="D1745" s="139" t="s">
        <v>719</v>
      </c>
      <c r="E1745" s="139" t="s">
        <v>713</v>
      </c>
      <c r="F1745" s="139">
        <v>2025</v>
      </c>
      <c r="G1745" s="139" t="s">
        <v>688</v>
      </c>
      <c r="H1745" s="139">
        <v>1.0213383757191601</v>
      </c>
      <c r="I1745" s="139">
        <v>1.0213383757191601</v>
      </c>
      <c r="J1745" s="33" t="s">
        <v>637</v>
      </c>
      <c r="K1745" s="33" t="s">
        <v>638</v>
      </c>
    </row>
    <row r="1746" spans="1:11" ht="15.75" customHeight="1">
      <c r="A1746" s="139" t="s">
        <v>220</v>
      </c>
      <c r="B1746" s="139" t="s">
        <v>708</v>
      </c>
      <c r="C1746" s="139" t="s">
        <v>709</v>
      </c>
      <c r="D1746" s="139" t="s">
        <v>719</v>
      </c>
      <c r="E1746" s="139" t="s">
        <v>713</v>
      </c>
      <c r="F1746" s="139">
        <v>2026</v>
      </c>
      <c r="G1746" s="139" t="s">
        <v>688</v>
      </c>
      <c r="H1746" s="139">
        <v>1.0213383757191601</v>
      </c>
      <c r="I1746" s="139">
        <v>1.0213383757191601</v>
      </c>
      <c r="J1746" s="33" t="s">
        <v>637</v>
      </c>
      <c r="K1746" s="33" t="s">
        <v>638</v>
      </c>
    </row>
    <row r="1747" spans="1:11" ht="15.75" customHeight="1">
      <c r="A1747" s="139" t="s">
        <v>220</v>
      </c>
      <c r="B1747" s="139" t="s">
        <v>708</v>
      </c>
      <c r="C1747" s="139" t="s">
        <v>709</v>
      </c>
      <c r="D1747" s="139" t="s">
        <v>719</v>
      </c>
      <c r="E1747" s="139" t="s">
        <v>713</v>
      </c>
      <c r="F1747" s="139">
        <v>2027</v>
      </c>
      <c r="G1747" s="139" t="s">
        <v>688</v>
      </c>
      <c r="H1747" s="139">
        <v>1.0213383757191601</v>
      </c>
      <c r="I1747" s="139">
        <v>1.0213383757191601</v>
      </c>
      <c r="J1747" s="33" t="s">
        <v>637</v>
      </c>
      <c r="K1747" s="33" t="s">
        <v>638</v>
      </c>
    </row>
    <row r="1748" spans="1:11" ht="15.75" customHeight="1">
      <c r="A1748" s="139" t="s">
        <v>220</v>
      </c>
      <c r="B1748" s="139" t="s">
        <v>708</v>
      </c>
      <c r="C1748" s="139" t="s">
        <v>709</v>
      </c>
      <c r="D1748" s="139" t="s">
        <v>719</v>
      </c>
      <c r="E1748" s="139" t="s">
        <v>713</v>
      </c>
      <c r="F1748" s="139">
        <v>2028</v>
      </c>
      <c r="G1748" s="139" t="s">
        <v>688</v>
      </c>
      <c r="H1748" s="139">
        <v>1.0213383757191601</v>
      </c>
      <c r="I1748" s="139">
        <v>1.0213383757191601</v>
      </c>
      <c r="J1748" s="33" t="s">
        <v>637</v>
      </c>
      <c r="K1748" s="33" t="s">
        <v>638</v>
      </c>
    </row>
    <row r="1749" spans="1:11" ht="15.75" customHeight="1">
      <c r="A1749" s="139" t="s">
        <v>220</v>
      </c>
      <c r="B1749" s="139" t="s">
        <v>708</v>
      </c>
      <c r="C1749" s="139" t="s">
        <v>709</v>
      </c>
      <c r="D1749" s="139" t="s">
        <v>719</v>
      </c>
      <c r="E1749" s="139" t="s">
        <v>713</v>
      </c>
      <c r="F1749" s="139">
        <v>2029</v>
      </c>
      <c r="G1749" s="139" t="s">
        <v>688</v>
      </c>
      <c r="H1749" s="139">
        <v>1.0213383757191601</v>
      </c>
      <c r="I1749" s="139">
        <v>1.0213383757191601</v>
      </c>
      <c r="J1749" s="33" t="s">
        <v>637</v>
      </c>
      <c r="K1749" s="33" t="s">
        <v>638</v>
      </c>
    </row>
    <row r="1750" spans="1:11" ht="15.75" customHeight="1">
      <c r="A1750" s="139" t="s">
        <v>220</v>
      </c>
      <c r="B1750" s="139" t="s">
        <v>708</v>
      </c>
      <c r="C1750" s="139" t="s">
        <v>709</v>
      </c>
      <c r="D1750" s="139" t="s">
        <v>719</v>
      </c>
      <c r="E1750" s="139" t="s">
        <v>713</v>
      </c>
      <c r="F1750" s="139">
        <v>2030</v>
      </c>
      <c r="G1750" s="139" t="s">
        <v>688</v>
      </c>
      <c r="H1750" s="139">
        <v>1.0213383757191601</v>
      </c>
      <c r="I1750" s="139">
        <v>1.0213383757191601</v>
      </c>
      <c r="J1750" s="33" t="s">
        <v>637</v>
      </c>
      <c r="K1750" s="33" t="s">
        <v>638</v>
      </c>
    </row>
    <row r="1751" spans="1:11" ht="15.75" customHeight="1">
      <c r="A1751" s="139" t="s">
        <v>220</v>
      </c>
      <c r="B1751" s="139" t="s">
        <v>708</v>
      </c>
      <c r="C1751" s="139" t="s">
        <v>709</v>
      </c>
      <c r="D1751" s="139" t="s">
        <v>719</v>
      </c>
      <c r="E1751" s="139" t="s">
        <v>713</v>
      </c>
      <c r="F1751" s="139">
        <v>2031</v>
      </c>
      <c r="G1751" s="139" t="s">
        <v>688</v>
      </c>
      <c r="H1751" s="139">
        <v>1.0213383757191601</v>
      </c>
      <c r="I1751" s="139">
        <v>1.0213383757191601</v>
      </c>
      <c r="J1751" s="33" t="s">
        <v>637</v>
      </c>
      <c r="K1751" s="33" t="s">
        <v>638</v>
      </c>
    </row>
    <row r="1752" spans="1:11" ht="15.75" customHeight="1">
      <c r="A1752" s="139" t="s">
        <v>220</v>
      </c>
      <c r="B1752" s="139" t="s">
        <v>708</v>
      </c>
      <c r="C1752" s="139" t="s">
        <v>709</v>
      </c>
      <c r="D1752" s="139" t="s">
        <v>719</v>
      </c>
      <c r="E1752" s="139" t="s">
        <v>713</v>
      </c>
      <c r="F1752" s="139">
        <v>2032</v>
      </c>
      <c r="G1752" s="139" t="s">
        <v>688</v>
      </c>
      <c r="H1752" s="139">
        <v>1.0213383757191601</v>
      </c>
      <c r="I1752" s="139">
        <v>1.0213383757191601</v>
      </c>
      <c r="J1752" s="33" t="s">
        <v>637</v>
      </c>
      <c r="K1752" s="33" t="s">
        <v>638</v>
      </c>
    </row>
    <row r="1753" spans="1:11" ht="15.75" customHeight="1">
      <c r="A1753" s="139" t="s">
        <v>220</v>
      </c>
      <c r="B1753" s="139" t="s">
        <v>708</v>
      </c>
      <c r="C1753" s="139" t="s">
        <v>709</v>
      </c>
      <c r="D1753" s="139" t="s">
        <v>719</v>
      </c>
      <c r="E1753" s="139" t="s">
        <v>713</v>
      </c>
      <c r="F1753" s="139">
        <v>2033</v>
      </c>
      <c r="G1753" s="139" t="s">
        <v>688</v>
      </c>
      <c r="H1753" s="139">
        <v>1.0213383757191601</v>
      </c>
      <c r="I1753" s="139">
        <v>1.0213383757191601</v>
      </c>
      <c r="J1753" s="33" t="s">
        <v>637</v>
      </c>
      <c r="K1753" s="33" t="s">
        <v>638</v>
      </c>
    </row>
    <row r="1754" spans="1:11" ht="15.75" customHeight="1">
      <c r="A1754" s="139" t="s">
        <v>220</v>
      </c>
      <c r="B1754" s="139" t="s">
        <v>708</v>
      </c>
      <c r="C1754" s="139" t="s">
        <v>709</v>
      </c>
      <c r="D1754" s="139" t="s">
        <v>719</v>
      </c>
      <c r="E1754" s="139" t="s">
        <v>713</v>
      </c>
      <c r="F1754" s="139">
        <v>2034</v>
      </c>
      <c r="G1754" s="139" t="s">
        <v>688</v>
      </c>
      <c r="H1754" s="139">
        <v>1.0213383757191601</v>
      </c>
      <c r="I1754" s="139">
        <v>1.0213383757191601</v>
      </c>
      <c r="J1754" s="33" t="s">
        <v>637</v>
      </c>
      <c r="K1754" s="33" t="s">
        <v>638</v>
      </c>
    </row>
    <row r="1755" spans="1:11" ht="15.75" customHeight="1">
      <c r="A1755" s="139" t="s">
        <v>220</v>
      </c>
      <c r="B1755" s="139" t="s">
        <v>708</v>
      </c>
      <c r="C1755" s="139" t="s">
        <v>709</v>
      </c>
      <c r="D1755" s="139" t="s">
        <v>719</v>
      </c>
      <c r="E1755" s="139" t="s">
        <v>713</v>
      </c>
      <c r="F1755" s="139">
        <v>2035</v>
      </c>
      <c r="G1755" s="139" t="s">
        <v>688</v>
      </c>
      <c r="H1755" s="139">
        <v>1.0213383757191601</v>
      </c>
      <c r="I1755" s="139">
        <v>1.0213383757191601</v>
      </c>
      <c r="J1755" s="33" t="s">
        <v>637</v>
      </c>
      <c r="K1755" s="33" t="s">
        <v>638</v>
      </c>
    </row>
    <row r="1756" spans="1:11" ht="15.75" customHeight="1">
      <c r="A1756" s="139" t="s">
        <v>220</v>
      </c>
      <c r="B1756" s="139" t="s">
        <v>708</v>
      </c>
      <c r="C1756" s="139" t="s">
        <v>709</v>
      </c>
      <c r="D1756" s="139" t="s">
        <v>719</v>
      </c>
      <c r="E1756" s="139" t="s">
        <v>713</v>
      </c>
      <c r="F1756" s="139">
        <v>2036</v>
      </c>
      <c r="G1756" s="139" t="s">
        <v>688</v>
      </c>
      <c r="H1756" s="139">
        <v>1.0213383757191601</v>
      </c>
      <c r="I1756" s="139">
        <v>1.0213383757191601</v>
      </c>
      <c r="J1756" s="33" t="s">
        <v>637</v>
      </c>
      <c r="K1756" s="33" t="s">
        <v>638</v>
      </c>
    </row>
    <row r="1757" spans="1:11" ht="15.75" customHeight="1">
      <c r="A1757" s="139" t="s">
        <v>220</v>
      </c>
      <c r="B1757" s="139" t="s">
        <v>708</v>
      </c>
      <c r="C1757" s="139" t="s">
        <v>709</v>
      </c>
      <c r="D1757" s="139" t="s">
        <v>719</v>
      </c>
      <c r="E1757" s="139" t="s">
        <v>713</v>
      </c>
      <c r="F1757" s="139">
        <v>2037</v>
      </c>
      <c r="G1757" s="139" t="s">
        <v>688</v>
      </c>
      <c r="H1757" s="139">
        <v>1.0213383757191601</v>
      </c>
      <c r="I1757" s="139">
        <v>1.0213383757191601</v>
      </c>
      <c r="J1757" s="33" t="s">
        <v>637</v>
      </c>
      <c r="K1757" s="33" t="s">
        <v>638</v>
      </c>
    </row>
    <row r="1758" spans="1:11" ht="15.75" customHeight="1">
      <c r="A1758" s="139" t="s">
        <v>220</v>
      </c>
      <c r="B1758" s="139" t="s">
        <v>708</v>
      </c>
      <c r="C1758" s="139" t="s">
        <v>709</v>
      </c>
      <c r="D1758" s="139" t="s">
        <v>719</v>
      </c>
      <c r="E1758" s="139" t="s">
        <v>713</v>
      </c>
      <c r="F1758" s="139">
        <v>2038</v>
      </c>
      <c r="G1758" s="139" t="s">
        <v>688</v>
      </c>
      <c r="H1758" s="139">
        <v>1.0213383757191601</v>
      </c>
      <c r="I1758" s="139">
        <v>1.0213383757191601</v>
      </c>
      <c r="J1758" s="33" t="s">
        <v>637</v>
      </c>
      <c r="K1758" s="33" t="s">
        <v>638</v>
      </c>
    </row>
    <row r="1759" spans="1:11" ht="15.75" customHeight="1">
      <c r="A1759" s="139" t="s">
        <v>220</v>
      </c>
      <c r="B1759" s="139" t="s">
        <v>708</v>
      </c>
      <c r="C1759" s="139" t="s">
        <v>709</v>
      </c>
      <c r="D1759" s="139" t="s">
        <v>719</v>
      </c>
      <c r="E1759" s="139" t="s">
        <v>713</v>
      </c>
      <c r="F1759" s="139">
        <v>2039</v>
      </c>
      <c r="G1759" s="139" t="s">
        <v>688</v>
      </c>
      <c r="H1759" s="139">
        <v>1.0213383757191601</v>
      </c>
      <c r="I1759" s="139">
        <v>1.0213383757191601</v>
      </c>
      <c r="J1759" s="33" t="s">
        <v>637</v>
      </c>
      <c r="K1759" s="33" t="s">
        <v>638</v>
      </c>
    </row>
    <row r="1760" spans="1:11" ht="15.75" customHeight="1">
      <c r="A1760" s="139" t="s">
        <v>220</v>
      </c>
      <c r="B1760" s="139" t="s">
        <v>708</v>
      </c>
      <c r="C1760" s="139" t="s">
        <v>709</v>
      </c>
      <c r="D1760" s="139" t="s">
        <v>719</v>
      </c>
      <c r="E1760" s="139" t="s">
        <v>713</v>
      </c>
      <c r="F1760" s="139">
        <v>2040</v>
      </c>
      <c r="G1760" s="139" t="s">
        <v>688</v>
      </c>
      <c r="H1760" s="139">
        <v>1.0213383757191601</v>
      </c>
      <c r="I1760" s="139">
        <v>1.0213383757191601</v>
      </c>
      <c r="J1760" s="33" t="s">
        <v>637</v>
      </c>
      <c r="K1760" s="33" t="s">
        <v>638</v>
      </c>
    </row>
    <row r="1761" spans="1:11" ht="15.75" customHeight="1">
      <c r="A1761" s="139" t="s">
        <v>220</v>
      </c>
      <c r="B1761" s="139" t="s">
        <v>708</v>
      </c>
      <c r="C1761" s="139" t="s">
        <v>709</v>
      </c>
      <c r="D1761" s="139" t="s">
        <v>719</v>
      </c>
      <c r="E1761" s="139" t="s">
        <v>713</v>
      </c>
      <c r="F1761" s="139">
        <v>2041</v>
      </c>
      <c r="G1761" s="139" t="s">
        <v>688</v>
      </c>
      <c r="H1761" s="139">
        <v>1.0213383757191601</v>
      </c>
      <c r="I1761" s="139">
        <v>1.0213383757191601</v>
      </c>
      <c r="J1761" s="33" t="s">
        <v>637</v>
      </c>
      <c r="K1761" s="33" t="s">
        <v>638</v>
      </c>
    </row>
    <row r="1762" spans="1:11" ht="15.75" customHeight="1">
      <c r="A1762" s="139" t="s">
        <v>220</v>
      </c>
      <c r="B1762" s="139" t="s">
        <v>708</v>
      </c>
      <c r="C1762" s="139" t="s">
        <v>709</v>
      </c>
      <c r="D1762" s="139" t="s">
        <v>719</v>
      </c>
      <c r="E1762" s="139" t="s">
        <v>713</v>
      </c>
      <c r="F1762" s="139">
        <v>2042</v>
      </c>
      <c r="G1762" s="139" t="s">
        <v>688</v>
      </c>
      <c r="H1762" s="139">
        <v>1.0213383757191601</v>
      </c>
      <c r="I1762" s="139">
        <v>1.0213383757191601</v>
      </c>
      <c r="J1762" s="33" t="s">
        <v>637</v>
      </c>
      <c r="K1762" s="33" t="s">
        <v>638</v>
      </c>
    </row>
    <row r="1763" spans="1:11" ht="15.75" customHeight="1">
      <c r="A1763" s="139" t="s">
        <v>220</v>
      </c>
      <c r="B1763" s="139" t="s">
        <v>708</v>
      </c>
      <c r="C1763" s="139" t="s">
        <v>709</v>
      </c>
      <c r="D1763" s="139" t="s">
        <v>719</v>
      </c>
      <c r="E1763" s="139" t="s">
        <v>713</v>
      </c>
      <c r="F1763" s="139">
        <v>2043</v>
      </c>
      <c r="G1763" s="139" t="s">
        <v>688</v>
      </c>
      <c r="H1763" s="139">
        <v>1.0213383757191601</v>
      </c>
      <c r="I1763" s="139">
        <v>1.0213383757191601</v>
      </c>
      <c r="J1763" s="33" t="s">
        <v>637</v>
      </c>
      <c r="K1763" s="33" t="s">
        <v>638</v>
      </c>
    </row>
    <row r="1764" spans="1:11" ht="15.75" customHeight="1">
      <c r="A1764" s="139" t="s">
        <v>220</v>
      </c>
      <c r="B1764" s="139" t="s">
        <v>708</v>
      </c>
      <c r="C1764" s="139" t="s">
        <v>709</v>
      </c>
      <c r="D1764" s="139" t="s">
        <v>719</v>
      </c>
      <c r="E1764" s="139" t="s">
        <v>713</v>
      </c>
      <c r="F1764" s="139">
        <v>2044</v>
      </c>
      <c r="G1764" s="139" t="s">
        <v>688</v>
      </c>
      <c r="H1764" s="139">
        <v>1.0213383757191601</v>
      </c>
      <c r="I1764" s="139">
        <v>1.0213383757191601</v>
      </c>
      <c r="J1764" s="33" t="s">
        <v>637</v>
      </c>
      <c r="K1764" s="33" t="s">
        <v>638</v>
      </c>
    </row>
    <row r="1765" spans="1:11" ht="15.75" customHeight="1">
      <c r="A1765" s="139" t="s">
        <v>220</v>
      </c>
      <c r="B1765" s="139" t="s">
        <v>708</v>
      </c>
      <c r="C1765" s="139" t="s">
        <v>709</v>
      </c>
      <c r="D1765" s="139" t="s">
        <v>719</v>
      </c>
      <c r="E1765" s="139" t="s">
        <v>713</v>
      </c>
      <c r="F1765" s="139">
        <v>2045</v>
      </c>
      <c r="G1765" s="139" t="s">
        <v>688</v>
      </c>
      <c r="H1765" s="139">
        <v>1.0213383757191601</v>
      </c>
      <c r="I1765" s="139">
        <v>1.0213383757191601</v>
      </c>
      <c r="J1765" s="33" t="s">
        <v>637</v>
      </c>
      <c r="K1765" s="33" t="s">
        <v>638</v>
      </c>
    </row>
    <row r="1766" spans="1:11" ht="15.75" customHeight="1">
      <c r="A1766" s="139" t="s">
        <v>220</v>
      </c>
      <c r="B1766" s="139" t="s">
        <v>708</v>
      </c>
      <c r="C1766" s="139" t="s">
        <v>709</v>
      </c>
      <c r="D1766" s="139" t="s">
        <v>719</v>
      </c>
      <c r="E1766" s="139" t="s">
        <v>713</v>
      </c>
      <c r="F1766" s="139">
        <v>2046</v>
      </c>
      <c r="G1766" s="139" t="s">
        <v>688</v>
      </c>
      <c r="H1766" s="139">
        <v>1.0213383757191601</v>
      </c>
      <c r="I1766" s="139">
        <v>1.0213383757191601</v>
      </c>
      <c r="J1766" s="33" t="s">
        <v>637</v>
      </c>
      <c r="K1766" s="33" t="s">
        <v>638</v>
      </c>
    </row>
    <row r="1767" spans="1:11" ht="15.75" customHeight="1">
      <c r="A1767" s="139" t="s">
        <v>220</v>
      </c>
      <c r="B1767" s="139" t="s">
        <v>708</v>
      </c>
      <c r="C1767" s="139" t="s">
        <v>709</v>
      </c>
      <c r="D1767" s="139" t="s">
        <v>719</v>
      </c>
      <c r="E1767" s="139" t="s">
        <v>713</v>
      </c>
      <c r="F1767" s="139">
        <v>2047</v>
      </c>
      <c r="G1767" s="139" t="s">
        <v>688</v>
      </c>
      <c r="H1767" s="139">
        <v>1.0213383757191601</v>
      </c>
      <c r="I1767" s="139">
        <v>1.0213383757191601</v>
      </c>
      <c r="J1767" s="33" t="s">
        <v>637</v>
      </c>
      <c r="K1767" s="33" t="s">
        <v>638</v>
      </c>
    </row>
    <row r="1768" spans="1:11" ht="15.75" customHeight="1">
      <c r="A1768" s="139" t="s">
        <v>220</v>
      </c>
      <c r="B1768" s="139" t="s">
        <v>708</v>
      </c>
      <c r="C1768" s="139" t="s">
        <v>709</v>
      </c>
      <c r="D1768" s="139" t="s">
        <v>719</v>
      </c>
      <c r="E1768" s="139" t="s">
        <v>713</v>
      </c>
      <c r="F1768" s="139">
        <v>2048</v>
      </c>
      <c r="G1768" s="139" t="s">
        <v>688</v>
      </c>
      <c r="H1768" s="139">
        <v>1.0213383757191601</v>
      </c>
      <c r="I1768" s="139">
        <v>1.0213383757191601</v>
      </c>
      <c r="J1768" s="33" t="s">
        <v>637</v>
      </c>
      <c r="K1768" s="33" t="s">
        <v>638</v>
      </c>
    </row>
    <row r="1769" spans="1:11" ht="15.75" customHeight="1">
      <c r="A1769" s="139" t="s">
        <v>220</v>
      </c>
      <c r="B1769" s="139" t="s">
        <v>708</v>
      </c>
      <c r="C1769" s="139" t="s">
        <v>709</v>
      </c>
      <c r="D1769" s="139" t="s">
        <v>719</v>
      </c>
      <c r="E1769" s="139" t="s">
        <v>713</v>
      </c>
      <c r="F1769" s="139">
        <v>2049</v>
      </c>
      <c r="G1769" s="139" t="s">
        <v>688</v>
      </c>
      <c r="H1769" s="139">
        <v>1.0213383757191601</v>
      </c>
      <c r="I1769" s="139">
        <v>1.0213383757191601</v>
      </c>
      <c r="J1769" s="33" t="s">
        <v>637</v>
      </c>
      <c r="K1769" s="33" t="s">
        <v>638</v>
      </c>
    </row>
    <row r="1770" spans="1:11" ht="15.75" customHeight="1">
      <c r="A1770" s="139" t="s">
        <v>220</v>
      </c>
      <c r="B1770" s="139" t="s">
        <v>708</v>
      </c>
      <c r="C1770" s="139" t="s">
        <v>709</v>
      </c>
      <c r="D1770" s="139" t="s">
        <v>719</v>
      </c>
      <c r="E1770" s="139" t="s">
        <v>713</v>
      </c>
      <c r="F1770" s="139">
        <v>2050</v>
      </c>
      <c r="G1770" s="139" t="s">
        <v>688</v>
      </c>
      <c r="H1770" s="139">
        <v>1.0213383757191601</v>
      </c>
      <c r="I1770" s="139">
        <v>1.0213383757191601</v>
      </c>
      <c r="J1770" s="33" t="s">
        <v>637</v>
      </c>
      <c r="K1770" s="33" t="s">
        <v>638</v>
      </c>
    </row>
    <row r="1771" spans="1:11" ht="15.75" customHeight="1">
      <c r="A1771" s="139" t="s">
        <v>220</v>
      </c>
      <c r="B1771" s="139" t="s">
        <v>708</v>
      </c>
      <c r="C1771" s="139" t="s">
        <v>720</v>
      </c>
      <c r="D1771" s="139" t="s">
        <v>721</v>
      </c>
      <c r="E1771" s="139" t="s">
        <v>188</v>
      </c>
      <c r="F1771" s="139">
        <v>1990</v>
      </c>
      <c r="G1771" s="139" t="s">
        <v>688</v>
      </c>
      <c r="H1771" s="139">
        <v>18.356470668670401</v>
      </c>
      <c r="I1771" s="139">
        <v>16.323707138247169</v>
      </c>
      <c r="J1771" s="33" t="s">
        <v>637</v>
      </c>
      <c r="K1771" s="33" t="s">
        <v>188</v>
      </c>
    </row>
    <row r="1772" spans="1:11" ht="15.75" customHeight="1">
      <c r="A1772" s="139" t="s">
        <v>220</v>
      </c>
      <c r="B1772" s="139" t="s">
        <v>708</v>
      </c>
      <c r="C1772" s="139" t="s">
        <v>720</v>
      </c>
      <c r="D1772" s="139" t="s">
        <v>722</v>
      </c>
      <c r="E1772" s="139" t="s">
        <v>188</v>
      </c>
      <c r="F1772" s="139">
        <v>1990</v>
      </c>
      <c r="G1772" s="139" t="s">
        <v>688</v>
      </c>
      <c r="H1772" s="139">
        <v>8.9674798086206504</v>
      </c>
      <c r="I1772" s="139">
        <v>7.9744367425653433</v>
      </c>
      <c r="J1772" s="33" t="s">
        <v>637</v>
      </c>
      <c r="K1772" s="33" t="s">
        <v>188</v>
      </c>
    </row>
    <row r="1773" spans="1:11" ht="15.75" customHeight="1">
      <c r="A1773" s="139" t="s">
        <v>220</v>
      </c>
      <c r="B1773" s="139" t="s">
        <v>708</v>
      </c>
      <c r="C1773" s="139" t="s">
        <v>720</v>
      </c>
      <c r="D1773" s="139" t="s">
        <v>721</v>
      </c>
      <c r="E1773" s="139" t="s">
        <v>188</v>
      </c>
      <c r="F1773" s="139">
        <v>1991</v>
      </c>
      <c r="G1773" s="139" t="s">
        <v>688</v>
      </c>
      <c r="H1773" s="139">
        <v>18.575026063188901</v>
      </c>
      <c r="I1773" s="139">
        <v>16.51806008974852</v>
      </c>
      <c r="J1773" s="33" t="s">
        <v>637</v>
      </c>
      <c r="K1773" s="33" t="s">
        <v>188</v>
      </c>
    </row>
    <row r="1774" spans="1:11" ht="15.75" customHeight="1">
      <c r="A1774" s="139" t="s">
        <v>220</v>
      </c>
      <c r="B1774" s="139" t="s">
        <v>708</v>
      </c>
      <c r="C1774" s="139" t="s">
        <v>720</v>
      </c>
      <c r="D1774" s="139" t="s">
        <v>722</v>
      </c>
      <c r="E1774" s="139" t="s">
        <v>188</v>
      </c>
      <c r="F1774" s="139">
        <v>1991</v>
      </c>
      <c r="G1774" s="139" t="s">
        <v>688</v>
      </c>
      <c r="H1774" s="139">
        <v>8.4383149764919807</v>
      </c>
      <c r="I1774" s="139">
        <v>7.5038707005717278</v>
      </c>
      <c r="J1774" s="33" t="s">
        <v>637</v>
      </c>
      <c r="K1774" s="33" t="s">
        <v>188</v>
      </c>
    </row>
    <row r="1775" spans="1:11" ht="15.75" customHeight="1">
      <c r="A1775" s="139" t="s">
        <v>220</v>
      </c>
      <c r="B1775" s="139" t="s">
        <v>708</v>
      </c>
      <c r="C1775" s="139" t="s">
        <v>720</v>
      </c>
      <c r="D1775" s="139" t="s">
        <v>721</v>
      </c>
      <c r="E1775" s="139" t="s">
        <v>188</v>
      </c>
      <c r="F1775" s="139">
        <v>1992</v>
      </c>
      <c r="G1775" s="139" t="s">
        <v>688</v>
      </c>
      <c r="H1775" s="139">
        <v>17.8637641226785</v>
      </c>
      <c r="I1775" s="139">
        <v>15.885562055402019</v>
      </c>
      <c r="J1775" s="33" t="s">
        <v>637</v>
      </c>
      <c r="K1775" s="33" t="s">
        <v>188</v>
      </c>
    </row>
    <row r="1776" spans="1:11" ht="15.75" customHeight="1">
      <c r="A1776" s="139" t="s">
        <v>220</v>
      </c>
      <c r="B1776" s="139" t="s">
        <v>708</v>
      </c>
      <c r="C1776" s="139" t="s">
        <v>720</v>
      </c>
      <c r="D1776" s="139" t="s">
        <v>722</v>
      </c>
      <c r="E1776" s="139" t="s">
        <v>188</v>
      </c>
      <c r="F1776" s="139">
        <v>1992</v>
      </c>
      <c r="G1776" s="139" t="s">
        <v>688</v>
      </c>
      <c r="H1776" s="139">
        <v>7.5626057863581799</v>
      </c>
      <c r="I1776" s="139">
        <v>6.7251360180701933</v>
      </c>
      <c r="J1776" s="33" t="s">
        <v>637</v>
      </c>
      <c r="K1776" s="33" t="s">
        <v>188</v>
      </c>
    </row>
    <row r="1777" spans="1:11" ht="15.75" customHeight="1">
      <c r="A1777" s="139" t="s">
        <v>220</v>
      </c>
      <c r="B1777" s="139" t="s">
        <v>708</v>
      </c>
      <c r="C1777" s="139" t="s">
        <v>720</v>
      </c>
      <c r="D1777" s="139" t="s">
        <v>721</v>
      </c>
      <c r="E1777" s="139" t="s">
        <v>188</v>
      </c>
      <c r="F1777" s="139">
        <v>1993</v>
      </c>
      <c r="G1777" s="139" t="s">
        <v>688</v>
      </c>
      <c r="H1777" s="139">
        <v>19.0140542881649</v>
      </c>
      <c r="I1777" s="139">
        <v>16.9084710951802</v>
      </c>
      <c r="J1777" s="33" t="s">
        <v>637</v>
      </c>
      <c r="K1777" s="33" t="s">
        <v>188</v>
      </c>
    </row>
    <row r="1778" spans="1:11" ht="15.75" customHeight="1">
      <c r="A1778" s="139" t="s">
        <v>220</v>
      </c>
      <c r="B1778" s="139" t="s">
        <v>708</v>
      </c>
      <c r="C1778" s="139" t="s">
        <v>720</v>
      </c>
      <c r="D1778" s="139" t="s">
        <v>722</v>
      </c>
      <c r="E1778" s="139" t="s">
        <v>188</v>
      </c>
      <c r="F1778" s="139">
        <v>1993</v>
      </c>
      <c r="G1778" s="139" t="s">
        <v>688</v>
      </c>
      <c r="H1778" s="139">
        <v>7.5155219684688097</v>
      </c>
      <c r="I1778" s="139">
        <v>6.6832661800142104</v>
      </c>
      <c r="J1778" s="33" t="s">
        <v>637</v>
      </c>
      <c r="K1778" s="33" t="s">
        <v>188</v>
      </c>
    </row>
    <row r="1779" spans="1:11" ht="15.75" customHeight="1">
      <c r="A1779" s="139" t="s">
        <v>220</v>
      </c>
      <c r="B1779" s="139" t="s">
        <v>708</v>
      </c>
      <c r="C1779" s="139" t="s">
        <v>720</v>
      </c>
      <c r="D1779" s="139" t="s">
        <v>721</v>
      </c>
      <c r="E1779" s="139" t="s">
        <v>188</v>
      </c>
      <c r="F1779" s="139">
        <v>1994</v>
      </c>
      <c r="G1779" s="139" t="s">
        <v>688</v>
      </c>
      <c r="H1779" s="139">
        <v>19.622708646833601</v>
      </c>
      <c r="I1779" s="139">
        <v>17.449724132251362</v>
      </c>
      <c r="J1779" s="33" t="s">
        <v>637</v>
      </c>
      <c r="K1779" s="33" t="s">
        <v>188</v>
      </c>
    </row>
    <row r="1780" spans="1:11" ht="15.75" customHeight="1">
      <c r="A1780" s="139" t="s">
        <v>220</v>
      </c>
      <c r="B1780" s="139" t="s">
        <v>708</v>
      </c>
      <c r="C1780" s="139" t="s">
        <v>720</v>
      </c>
      <c r="D1780" s="139" t="s">
        <v>722</v>
      </c>
      <c r="E1780" s="139" t="s">
        <v>188</v>
      </c>
      <c r="F1780" s="139">
        <v>1994</v>
      </c>
      <c r="G1780" s="139" t="s">
        <v>688</v>
      </c>
      <c r="H1780" s="139">
        <v>7.2534288122355299</v>
      </c>
      <c r="I1780" s="139">
        <v>6.4501967625584413</v>
      </c>
      <c r="J1780" s="33" t="s">
        <v>637</v>
      </c>
      <c r="K1780" s="33" t="s">
        <v>188</v>
      </c>
    </row>
    <row r="1781" spans="1:11" ht="15.75" customHeight="1">
      <c r="A1781" s="139" t="s">
        <v>220</v>
      </c>
      <c r="B1781" s="139" t="s">
        <v>708</v>
      </c>
      <c r="C1781" s="139" t="s">
        <v>720</v>
      </c>
      <c r="D1781" s="139" t="s">
        <v>721</v>
      </c>
      <c r="E1781" s="139" t="s">
        <v>188</v>
      </c>
      <c r="F1781" s="139">
        <v>1995</v>
      </c>
      <c r="G1781" s="139" t="s">
        <v>688</v>
      </c>
      <c r="H1781" s="139">
        <v>22.5809113400163</v>
      </c>
      <c r="I1781" s="139">
        <v>20.08034062115544</v>
      </c>
      <c r="J1781" s="33" t="s">
        <v>637</v>
      </c>
      <c r="K1781" s="33" t="s">
        <v>188</v>
      </c>
    </row>
    <row r="1782" spans="1:11" ht="15.75" customHeight="1">
      <c r="A1782" s="139" t="s">
        <v>220</v>
      </c>
      <c r="B1782" s="139" t="s">
        <v>708</v>
      </c>
      <c r="C1782" s="139" t="s">
        <v>720</v>
      </c>
      <c r="D1782" s="139" t="s">
        <v>722</v>
      </c>
      <c r="E1782" s="139" t="s">
        <v>188</v>
      </c>
      <c r="F1782" s="139">
        <v>1995</v>
      </c>
      <c r="G1782" s="139" t="s">
        <v>688</v>
      </c>
      <c r="H1782" s="139">
        <v>7.8172024229231303</v>
      </c>
      <c r="I1782" s="139">
        <v>6.9515390673645294</v>
      </c>
      <c r="J1782" s="33" t="s">
        <v>637</v>
      </c>
      <c r="K1782" s="33" t="s">
        <v>188</v>
      </c>
    </row>
    <row r="1783" spans="1:11" ht="15.75" customHeight="1">
      <c r="A1783" s="139" t="s">
        <v>220</v>
      </c>
      <c r="B1783" s="139" t="s">
        <v>708</v>
      </c>
      <c r="C1783" s="139" t="s">
        <v>720</v>
      </c>
      <c r="D1783" s="139" t="s">
        <v>721</v>
      </c>
      <c r="E1783" s="139" t="s">
        <v>188</v>
      </c>
      <c r="F1783" s="139">
        <v>1996</v>
      </c>
      <c r="G1783" s="139" t="s">
        <v>688</v>
      </c>
      <c r="H1783" s="139">
        <v>23.5226865066934</v>
      </c>
      <c r="I1783" s="139">
        <v>20.917825249240771</v>
      </c>
      <c r="J1783" s="33" t="s">
        <v>637</v>
      </c>
      <c r="K1783" s="33" t="s">
        <v>188</v>
      </c>
    </row>
    <row r="1784" spans="1:11" ht="15.75" customHeight="1">
      <c r="A1784" s="139" t="s">
        <v>220</v>
      </c>
      <c r="B1784" s="139" t="s">
        <v>708</v>
      </c>
      <c r="C1784" s="139" t="s">
        <v>720</v>
      </c>
      <c r="D1784" s="139" t="s">
        <v>722</v>
      </c>
      <c r="E1784" s="139" t="s">
        <v>188</v>
      </c>
      <c r="F1784" s="139">
        <v>1996</v>
      </c>
      <c r="G1784" s="139" t="s">
        <v>688</v>
      </c>
      <c r="H1784" s="139">
        <v>7.2690608087226698</v>
      </c>
      <c r="I1784" s="139">
        <v>6.4640976990319041</v>
      </c>
      <c r="J1784" s="33" t="s">
        <v>637</v>
      </c>
      <c r="K1784" s="33" t="s">
        <v>188</v>
      </c>
    </row>
    <row r="1785" spans="1:11" ht="15.75" customHeight="1">
      <c r="A1785" s="139" t="s">
        <v>220</v>
      </c>
      <c r="B1785" s="139" t="s">
        <v>708</v>
      </c>
      <c r="C1785" s="139" t="s">
        <v>720</v>
      </c>
      <c r="D1785" s="139" t="s">
        <v>721</v>
      </c>
      <c r="E1785" s="139" t="s">
        <v>188</v>
      </c>
      <c r="F1785" s="139">
        <v>1997</v>
      </c>
      <c r="G1785" s="139" t="s">
        <v>688</v>
      </c>
      <c r="H1785" s="139">
        <v>18.704764926453301</v>
      </c>
      <c r="I1785" s="139">
        <v>16.633431897684979</v>
      </c>
      <c r="J1785" s="33" t="s">
        <v>637</v>
      </c>
      <c r="K1785" s="33" t="s">
        <v>188</v>
      </c>
    </row>
    <row r="1786" spans="1:11" ht="15.75" customHeight="1">
      <c r="A1786" s="139" t="s">
        <v>220</v>
      </c>
      <c r="B1786" s="139" t="s">
        <v>708</v>
      </c>
      <c r="C1786" s="139" t="s">
        <v>720</v>
      </c>
      <c r="D1786" s="139" t="s">
        <v>722</v>
      </c>
      <c r="E1786" s="139" t="s">
        <v>188</v>
      </c>
      <c r="F1786" s="139">
        <v>1997</v>
      </c>
      <c r="G1786" s="139" t="s">
        <v>688</v>
      </c>
      <c r="H1786" s="139">
        <v>5.1674746296514504</v>
      </c>
      <c r="I1786" s="139">
        <v>4.5952375062336728</v>
      </c>
      <c r="J1786" s="33" t="s">
        <v>637</v>
      </c>
      <c r="K1786" s="33" t="s">
        <v>188</v>
      </c>
    </row>
    <row r="1787" spans="1:11" ht="15.75" customHeight="1">
      <c r="A1787" s="139" t="s">
        <v>220</v>
      </c>
      <c r="B1787" s="139" t="s">
        <v>708</v>
      </c>
      <c r="C1787" s="139" t="s">
        <v>720</v>
      </c>
      <c r="D1787" s="139" t="s">
        <v>721</v>
      </c>
      <c r="E1787" s="139" t="s">
        <v>188</v>
      </c>
      <c r="F1787" s="139">
        <v>1998</v>
      </c>
      <c r="G1787" s="139" t="s">
        <v>688</v>
      </c>
      <c r="H1787" s="139">
        <v>15.5108334286192</v>
      </c>
      <c r="I1787" s="139">
        <v>13.793190800617751</v>
      </c>
      <c r="J1787" s="33" t="s">
        <v>637</v>
      </c>
      <c r="K1787" s="33" t="s">
        <v>188</v>
      </c>
    </row>
    <row r="1788" spans="1:11" ht="15.75" customHeight="1">
      <c r="A1788" s="139" t="s">
        <v>220</v>
      </c>
      <c r="B1788" s="139" t="s">
        <v>708</v>
      </c>
      <c r="C1788" s="139" t="s">
        <v>720</v>
      </c>
      <c r="D1788" s="139" t="s">
        <v>722</v>
      </c>
      <c r="E1788" s="139" t="s">
        <v>188</v>
      </c>
      <c r="F1788" s="139">
        <v>1998</v>
      </c>
      <c r="G1788" s="139" t="s">
        <v>688</v>
      </c>
      <c r="H1788" s="139">
        <v>3.83384772509863</v>
      </c>
      <c r="I1788" s="139">
        <v>3.409294117956835</v>
      </c>
      <c r="J1788" s="33" t="s">
        <v>637</v>
      </c>
      <c r="K1788" s="33" t="s">
        <v>188</v>
      </c>
    </row>
    <row r="1789" spans="1:11" ht="15.75" customHeight="1">
      <c r="A1789" s="139" t="s">
        <v>220</v>
      </c>
      <c r="B1789" s="139" t="s">
        <v>708</v>
      </c>
      <c r="C1789" s="139" t="s">
        <v>720</v>
      </c>
      <c r="D1789" s="139" t="s">
        <v>721</v>
      </c>
      <c r="E1789" s="139" t="s">
        <v>188</v>
      </c>
      <c r="F1789" s="139">
        <v>1999</v>
      </c>
      <c r="G1789" s="139" t="s">
        <v>688</v>
      </c>
      <c r="H1789" s="139">
        <v>15.066696104572101</v>
      </c>
      <c r="I1789" s="139">
        <v>13.398236468830889</v>
      </c>
      <c r="J1789" s="33" t="s">
        <v>637</v>
      </c>
      <c r="K1789" s="33" t="s">
        <v>188</v>
      </c>
    </row>
    <row r="1790" spans="1:11" ht="15.75" customHeight="1">
      <c r="A1790" s="139" t="s">
        <v>220</v>
      </c>
      <c r="B1790" s="139" t="s">
        <v>708</v>
      </c>
      <c r="C1790" s="139" t="s">
        <v>720</v>
      </c>
      <c r="D1790" s="139" t="s">
        <v>722</v>
      </c>
      <c r="E1790" s="139" t="s">
        <v>188</v>
      </c>
      <c r="F1790" s="139">
        <v>1999</v>
      </c>
      <c r="G1790" s="139" t="s">
        <v>688</v>
      </c>
      <c r="H1790" s="139">
        <v>3.3321829199989601</v>
      </c>
      <c r="I1790" s="139">
        <v>2.963182797985652</v>
      </c>
      <c r="J1790" s="33" t="s">
        <v>637</v>
      </c>
      <c r="K1790" s="33" t="s">
        <v>188</v>
      </c>
    </row>
    <row r="1791" spans="1:11" ht="15.75" customHeight="1">
      <c r="A1791" s="139" t="s">
        <v>220</v>
      </c>
      <c r="B1791" s="139" t="s">
        <v>708</v>
      </c>
      <c r="C1791" s="139" t="s">
        <v>720</v>
      </c>
      <c r="D1791" s="139" t="s">
        <v>721</v>
      </c>
      <c r="E1791" s="139" t="s">
        <v>188</v>
      </c>
      <c r="F1791" s="139">
        <v>2000</v>
      </c>
      <c r="G1791" s="139" t="s">
        <v>688</v>
      </c>
      <c r="H1791" s="139">
        <v>15.5060427373193</v>
      </c>
      <c r="I1791" s="139">
        <v>13.788930622112799</v>
      </c>
      <c r="J1791" s="33" t="s">
        <v>637</v>
      </c>
      <c r="K1791" s="33" t="s">
        <v>188</v>
      </c>
    </row>
    <row r="1792" spans="1:11" ht="15.75" customHeight="1">
      <c r="A1792" s="139" t="s">
        <v>220</v>
      </c>
      <c r="B1792" s="139" t="s">
        <v>708</v>
      </c>
      <c r="C1792" s="139" t="s">
        <v>720</v>
      </c>
      <c r="D1792" s="139" t="s">
        <v>722</v>
      </c>
      <c r="E1792" s="139" t="s">
        <v>188</v>
      </c>
      <c r="F1792" s="139">
        <v>2000</v>
      </c>
      <c r="G1792" s="139" t="s">
        <v>688</v>
      </c>
      <c r="H1792" s="139">
        <v>3.0666221156027</v>
      </c>
      <c r="I1792" s="139">
        <v>2.7270297336735418</v>
      </c>
      <c r="J1792" s="33" t="s">
        <v>637</v>
      </c>
      <c r="K1792" s="33" t="s">
        <v>188</v>
      </c>
    </row>
    <row r="1793" spans="1:11" ht="15.75" customHeight="1">
      <c r="A1793" s="139" t="s">
        <v>220</v>
      </c>
      <c r="B1793" s="139" t="s">
        <v>708</v>
      </c>
      <c r="C1793" s="139" t="s">
        <v>720</v>
      </c>
      <c r="D1793" s="139" t="s">
        <v>721</v>
      </c>
      <c r="E1793" s="139" t="s">
        <v>188</v>
      </c>
      <c r="F1793" s="139">
        <v>2001</v>
      </c>
      <c r="G1793" s="139" t="s">
        <v>688</v>
      </c>
      <c r="H1793" s="139">
        <v>12.845321177257</v>
      </c>
      <c r="I1793" s="139">
        <v>11.42285272474196</v>
      </c>
      <c r="J1793" s="33" t="s">
        <v>637</v>
      </c>
      <c r="K1793" s="33" t="s">
        <v>188</v>
      </c>
    </row>
    <row r="1794" spans="1:11" ht="15.75" customHeight="1">
      <c r="A1794" s="139" t="s">
        <v>220</v>
      </c>
      <c r="B1794" s="139" t="s">
        <v>708</v>
      </c>
      <c r="C1794" s="139" t="s">
        <v>720</v>
      </c>
      <c r="D1794" s="139" t="s">
        <v>722</v>
      </c>
      <c r="E1794" s="139" t="s">
        <v>188</v>
      </c>
      <c r="F1794" s="139">
        <v>2001</v>
      </c>
      <c r="G1794" s="139" t="s">
        <v>688</v>
      </c>
      <c r="H1794" s="139">
        <v>2.4279945271934702</v>
      </c>
      <c r="I1794" s="139">
        <v>2.1591226500210392</v>
      </c>
      <c r="J1794" s="33" t="s">
        <v>637</v>
      </c>
      <c r="K1794" s="33" t="s">
        <v>188</v>
      </c>
    </row>
    <row r="1795" spans="1:11" ht="15.75" customHeight="1">
      <c r="A1795" s="139" t="s">
        <v>220</v>
      </c>
      <c r="B1795" s="139" t="s">
        <v>708</v>
      </c>
      <c r="C1795" s="139" t="s">
        <v>720</v>
      </c>
      <c r="D1795" s="139" t="s">
        <v>721</v>
      </c>
      <c r="E1795" s="139" t="s">
        <v>188</v>
      </c>
      <c r="F1795" s="139">
        <v>2002</v>
      </c>
      <c r="G1795" s="139" t="s">
        <v>688</v>
      </c>
      <c r="H1795" s="139">
        <v>14.093752211494801</v>
      </c>
      <c r="I1795" s="139">
        <v>12.53303468471853</v>
      </c>
      <c r="J1795" s="33" t="s">
        <v>637</v>
      </c>
      <c r="K1795" s="33" t="s">
        <v>188</v>
      </c>
    </row>
    <row r="1796" spans="1:11" ht="15.75" customHeight="1">
      <c r="A1796" s="139" t="s">
        <v>220</v>
      </c>
      <c r="B1796" s="139" t="s">
        <v>708</v>
      </c>
      <c r="C1796" s="139" t="s">
        <v>720</v>
      </c>
      <c r="D1796" s="139" t="s">
        <v>722</v>
      </c>
      <c r="E1796" s="139" t="s">
        <v>188</v>
      </c>
      <c r="F1796" s="139">
        <v>2002</v>
      </c>
      <c r="G1796" s="139" t="s">
        <v>688</v>
      </c>
      <c r="H1796" s="139">
        <v>2.5397162497556298</v>
      </c>
      <c r="I1796" s="139">
        <v>2.2584725039773219</v>
      </c>
      <c r="J1796" s="33" t="s">
        <v>637</v>
      </c>
      <c r="K1796" s="33" t="s">
        <v>188</v>
      </c>
    </row>
    <row r="1797" spans="1:11" ht="15.75" customHeight="1">
      <c r="A1797" s="139" t="s">
        <v>220</v>
      </c>
      <c r="B1797" s="139" t="s">
        <v>708</v>
      </c>
      <c r="C1797" s="139" t="s">
        <v>720</v>
      </c>
      <c r="D1797" s="139" t="s">
        <v>721</v>
      </c>
      <c r="E1797" s="139" t="s">
        <v>188</v>
      </c>
      <c r="F1797" s="139">
        <v>2003</v>
      </c>
      <c r="G1797" s="139" t="s">
        <v>688</v>
      </c>
      <c r="H1797" s="139">
        <v>14.042188128520101</v>
      </c>
      <c r="I1797" s="139">
        <v>12.48718071831486</v>
      </c>
      <c r="J1797" s="33" t="s">
        <v>637</v>
      </c>
      <c r="K1797" s="33" t="s">
        <v>188</v>
      </c>
    </row>
    <row r="1798" spans="1:11" ht="15.75" customHeight="1">
      <c r="A1798" s="139" t="s">
        <v>220</v>
      </c>
      <c r="B1798" s="139" t="s">
        <v>708</v>
      </c>
      <c r="C1798" s="139" t="s">
        <v>720</v>
      </c>
      <c r="D1798" s="139" t="s">
        <v>722</v>
      </c>
      <c r="E1798" s="139" t="s">
        <v>188</v>
      </c>
      <c r="F1798" s="139">
        <v>2003</v>
      </c>
      <c r="G1798" s="139" t="s">
        <v>688</v>
      </c>
      <c r="H1798" s="139">
        <v>2.4057081262911399</v>
      </c>
      <c r="I1798" s="139">
        <v>2.1393042062656109</v>
      </c>
      <c r="J1798" s="33" t="s">
        <v>637</v>
      </c>
      <c r="K1798" s="33" t="s">
        <v>188</v>
      </c>
    </row>
    <row r="1799" spans="1:11" ht="15.75" customHeight="1">
      <c r="A1799" s="139" t="s">
        <v>220</v>
      </c>
      <c r="B1799" s="139" t="s">
        <v>708</v>
      </c>
      <c r="C1799" s="139" t="s">
        <v>720</v>
      </c>
      <c r="D1799" s="139" t="s">
        <v>721</v>
      </c>
      <c r="E1799" s="139" t="s">
        <v>188</v>
      </c>
      <c r="F1799" s="139">
        <v>2004</v>
      </c>
      <c r="G1799" s="139" t="s">
        <v>688</v>
      </c>
      <c r="H1799" s="139">
        <v>12.553358209369501</v>
      </c>
      <c r="I1799" s="139">
        <v>11.163221226452739</v>
      </c>
      <c r="J1799" s="33" t="s">
        <v>637</v>
      </c>
      <c r="K1799" s="33" t="s">
        <v>188</v>
      </c>
    </row>
    <row r="1800" spans="1:11" ht="15.75" customHeight="1">
      <c r="A1800" s="139" t="s">
        <v>220</v>
      </c>
      <c r="B1800" s="139" t="s">
        <v>708</v>
      </c>
      <c r="C1800" s="139" t="s">
        <v>720</v>
      </c>
      <c r="D1800" s="139" t="s">
        <v>722</v>
      </c>
      <c r="E1800" s="139" t="s">
        <v>188</v>
      </c>
      <c r="F1800" s="139">
        <v>2004</v>
      </c>
      <c r="G1800" s="139" t="s">
        <v>688</v>
      </c>
      <c r="H1800" s="139">
        <v>2.0383198904228501</v>
      </c>
      <c r="I1800" s="139">
        <v>1.812599902557233</v>
      </c>
      <c r="J1800" s="33" t="s">
        <v>637</v>
      </c>
      <c r="K1800" s="33" t="s">
        <v>188</v>
      </c>
    </row>
    <row r="1801" spans="1:11" ht="15.75" customHeight="1">
      <c r="A1801" s="139" t="s">
        <v>220</v>
      </c>
      <c r="B1801" s="139" t="s">
        <v>708</v>
      </c>
      <c r="C1801" s="139" t="s">
        <v>720</v>
      </c>
      <c r="D1801" s="139" t="s">
        <v>721</v>
      </c>
      <c r="E1801" s="139" t="s">
        <v>188</v>
      </c>
      <c r="F1801" s="139">
        <v>2005</v>
      </c>
      <c r="G1801" s="139" t="s">
        <v>688</v>
      </c>
      <c r="H1801" s="139">
        <v>16.0025958744537</v>
      </c>
      <c r="I1801" s="139">
        <v>14.230496331309499</v>
      </c>
      <c r="J1801" s="33" t="s">
        <v>637</v>
      </c>
      <c r="K1801" s="33" t="s">
        <v>188</v>
      </c>
    </row>
    <row r="1802" spans="1:11" ht="15.75" customHeight="1">
      <c r="A1802" s="139" t="s">
        <v>220</v>
      </c>
      <c r="B1802" s="139" t="s">
        <v>708</v>
      </c>
      <c r="C1802" s="139" t="s">
        <v>720</v>
      </c>
      <c r="D1802" s="139" t="s">
        <v>722</v>
      </c>
      <c r="E1802" s="139" t="s">
        <v>188</v>
      </c>
      <c r="F1802" s="139">
        <v>2005</v>
      </c>
      <c r="G1802" s="139" t="s">
        <v>688</v>
      </c>
      <c r="H1802" s="139">
        <v>2.45412879379146</v>
      </c>
      <c r="I1802" s="139">
        <v>2.1823628535393862</v>
      </c>
      <c r="J1802" s="33" t="s">
        <v>637</v>
      </c>
      <c r="K1802" s="33" t="s">
        <v>188</v>
      </c>
    </row>
    <row r="1803" spans="1:11" ht="15.75" customHeight="1">
      <c r="A1803" s="139" t="s">
        <v>220</v>
      </c>
      <c r="B1803" s="139" t="s">
        <v>708</v>
      </c>
      <c r="C1803" s="139" t="s">
        <v>720</v>
      </c>
      <c r="D1803" s="139" t="s">
        <v>721</v>
      </c>
      <c r="E1803" s="139" t="s">
        <v>188</v>
      </c>
      <c r="F1803" s="139">
        <v>2006</v>
      </c>
      <c r="G1803" s="139" t="s">
        <v>688</v>
      </c>
      <c r="H1803" s="139">
        <v>16.772926447445101</v>
      </c>
      <c r="I1803" s="139">
        <v>14.915521840848831</v>
      </c>
      <c r="J1803" s="33" t="s">
        <v>637</v>
      </c>
      <c r="K1803" s="33" t="s">
        <v>188</v>
      </c>
    </row>
    <row r="1804" spans="1:11" ht="15.75" customHeight="1">
      <c r="A1804" s="139" t="s">
        <v>220</v>
      </c>
      <c r="B1804" s="139" t="s">
        <v>708</v>
      </c>
      <c r="C1804" s="139" t="s">
        <v>720</v>
      </c>
      <c r="D1804" s="139" t="s">
        <v>722</v>
      </c>
      <c r="E1804" s="139" t="s">
        <v>188</v>
      </c>
      <c r="F1804" s="139">
        <v>2006</v>
      </c>
      <c r="G1804" s="139" t="s">
        <v>688</v>
      </c>
      <c r="H1804" s="139">
        <v>2.8657227459127199</v>
      </c>
      <c r="I1804" s="139">
        <v>2.5483776096203719</v>
      </c>
      <c r="J1804" s="33" t="s">
        <v>637</v>
      </c>
      <c r="K1804" s="33" t="s">
        <v>188</v>
      </c>
    </row>
    <row r="1805" spans="1:11" ht="15.75" customHeight="1">
      <c r="A1805" s="139" t="s">
        <v>220</v>
      </c>
      <c r="B1805" s="139" t="s">
        <v>708</v>
      </c>
      <c r="C1805" s="139" t="s">
        <v>720</v>
      </c>
      <c r="D1805" s="139" t="s">
        <v>721</v>
      </c>
      <c r="E1805" s="139" t="s">
        <v>188</v>
      </c>
      <c r="F1805" s="139">
        <v>2007</v>
      </c>
      <c r="G1805" s="139" t="s">
        <v>688</v>
      </c>
      <c r="H1805" s="139">
        <v>19.7218591492848</v>
      </c>
      <c r="I1805" s="139">
        <v>17.53789488107541</v>
      </c>
      <c r="J1805" s="33" t="s">
        <v>637</v>
      </c>
      <c r="K1805" s="33" t="s">
        <v>188</v>
      </c>
    </row>
    <row r="1806" spans="1:11" ht="15.75" customHeight="1">
      <c r="A1806" s="139" t="s">
        <v>220</v>
      </c>
      <c r="B1806" s="139" t="s">
        <v>708</v>
      </c>
      <c r="C1806" s="139" t="s">
        <v>720</v>
      </c>
      <c r="D1806" s="139" t="s">
        <v>722</v>
      </c>
      <c r="E1806" s="139" t="s">
        <v>188</v>
      </c>
      <c r="F1806" s="139">
        <v>2007</v>
      </c>
      <c r="G1806" s="139" t="s">
        <v>688</v>
      </c>
      <c r="H1806" s="139">
        <v>3.7346641039435702</v>
      </c>
      <c r="I1806" s="139">
        <v>3.3210939179363961</v>
      </c>
      <c r="J1806" s="33" t="s">
        <v>637</v>
      </c>
      <c r="K1806" s="33" t="s">
        <v>188</v>
      </c>
    </row>
    <row r="1807" spans="1:11" ht="15.75" customHeight="1">
      <c r="A1807" s="139" t="s">
        <v>220</v>
      </c>
      <c r="B1807" s="139" t="s">
        <v>708</v>
      </c>
      <c r="C1807" s="139" t="s">
        <v>720</v>
      </c>
      <c r="D1807" s="139" t="s">
        <v>721</v>
      </c>
      <c r="E1807" s="139" t="s">
        <v>188</v>
      </c>
      <c r="F1807" s="139">
        <v>2008</v>
      </c>
      <c r="G1807" s="139" t="s">
        <v>688</v>
      </c>
      <c r="H1807" s="139">
        <v>11.371663199938</v>
      </c>
      <c r="I1807" s="139">
        <v>10.112385060347551</v>
      </c>
      <c r="J1807" s="33" t="s">
        <v>637</v>
      </c>
      <c r="K1807" s="33" t="s">
        <v>188</v>
      </c>
    </row>
    <row r="1808" spans="1:11" ht="15.75" customHeight="1">
      <c r="A1808" s="139" t="s">
        <v>220</v>
      </c>
      <c r="B1808" s="139" t="s">
        <v>708</v>
      </c>
      <c r="C1808" s="139" t="s">
        <v>720</v>
      </c>
      <c r="D1808" s="139" t="s">
        <v>722</v>
      </c>
      <c r="E1808" s="139" t="s">
        <v>188</v>
      </c>
      <c r="F1808" s="139">
        <v>2008</v>
      </c>
      <c r="G1808" s="139" t="s">
        <v>688</v>
      </c>
      <c r="H1808" s="139">
        <v>2.37653494147458</v>
      </c>
      <c r="I1808" s="139">
        <v>2.1133616090294089</v>
      </c>
      <c r="J1808" s="33" t="s">
        <v>637</v>
      </c>
      <c r="K1808" s="33" t="s">
        <v>188</v>
      </c>
    </row>
    <row r="1809" spans="1:11" ht="15.75" customHeight="1">
      <c r="A1809" s="139" t="s">
        <v>220</v>
      </c>
      <c r="B1809" s="139" t="s">
        <v>708</v>
      </c>
      <c r="C1809" s="139" t="s">
        <v>720</v>
      </c>
      <c r="D1809" s="139" t="s">
        <v>721</v>
      </c>
      <c r="E1809" s="139" t="s">
        <v>188</v>
      </c>
      <c r="F1809" s="139">
        <v>2009</v>
      </c>
      <c r="G1809" s="139" t="s">
        <v>688</v>
      </c>
      <c r="H1809" s="139">
        <v>10.036432023102901</v>
      </c>
      <c r="I1809" s="139">
        <v>8.9250150541015731</v>
      </c>
      <c r="J1809" s="33" t="s">
        <v>637</v>
      </c>
      <c r="K1809" s="33" t="s">
        <v>188</v>
      </c>
    </row>
    <row r="1810" spans="1:11" ht="15.75" customHeight="1">
      <c r="A1810" s="139" t="s">
        <v>220</v>
      </c>
      <c r="B1810" s="139" t="s">
        <v>708</v>
      </c>
      <c r="C1810" s="139" t="s">
        <v>720</v>
      </c>
      <c r="D1810" s="139" t="s">
        <v>722</v>
      </c>
      <c r="E1810" s="139" t="s">
        <v>188</v>
      </c>
      <c r="F1810" s="139">
        <v>2009</v>
      </c>
      <c r="G1810" s="139" t="s">
        <v>688</v>
      </c>
      <c r="H1810" s="139">
        <v>2.3065604951463201</v>
      </c>
      <c r="I1810" s="139">
        <v>2.0511360107844792</v>
      </c>
      <c r="J1810" s="33" t="s">
        <v>637</v>
      </c>
      <c r="K1810" s="33" t="s">
        <v>188</v>
      </c>
    </row>
    <row r="1811" spans="1:11" ht="15.75" customHeight="1">
      <c r="A1811" s="139" t="s">
        <v>220</v>
      </c>
      <c r="B1811" s="139" t="s">
        <v>708</v>
      </c>
      <c r="C1811" s="139" t="s">
        <v>720</v>
      </c>
      <c r="D1811" s="139" t="s">
        <v>721</v>
      </c>
      <c r="E1811" s="139" t="s">
        <v>188</v>
      </c>
      <c r="F1811" s="139">
        <v>2010</v>
      </c>
      <c r="G1811" s="139" t="s">
        <v>688</v>
      </c>
      <c r="H1811" s="139">
        <v>12.587848714624201</v>
      </c>
      <c r="I1811" s="139">
        <v>11.19389231334031</v>
      </c>
      <c r="J1811" s="33" t="s">
        <v>637</v>
      </c>
      <c r="K1811" s="33" t="s">
        <v>188</v>
      </c>
    </row>
    <row r="1812" spans="1:11" ht="15.75" customHeight="1">
      <c r="A1812" s="139" t="s">
        <v>220</v>
      </c>
      <c r="B1812" s="139" t="s">
        <v>708</v>
      </c>
      <c r="C1812" s="139" t="s">
        <v>720</v>
      </c>
      <c r="D1812" s="139" t="s">
        <v>722</v>
      </c>
      <c r="E1812" s="139" t="s">
        <v>188</v>
      </c>
      <c r="F1812" s="139">
        <v>2010</v>
      </c>
      <c r="G1812" s="139" t="s">
        <v>688</v>
      </c>
      <c r="H1812" s="139">
        <v>3.17183956537579</v>
      </c>
      <c r="I1812" s="139">
        <v>2.820595586659679</v>
      </c>
      <c r="J1812" s="33" t="s">
        <v>637</v>
      </c>
      <c r="K1812" s="33" t="s">
        <v>188</v>
      </c>
    </row>
    <row r="1813" spans="1:11" ht="15.75" customHeight="1">
      <c r="A1813" s="139" t="s">
        <v>220</v>
      </c>
      <c r="B1813" s="139" t="s">
        <v>708</v>
      </c>
      <c r="C1813" s="139" t="s">
        <v>720</v>
      </c>
      <c r="D1813" s="139" t="s">
        <v>721</v>
      </c>
      <c r="E1813" s="139" t="s">
        <v>188</v>
      </c>
      <c r="F1813" s="139">
        <v>2011</v>
      </c>
      <c r="G1813" s="139" t="s">
        <v>688</v>
      </c>
      <c r="H1813" s="139">
        <v>16.762454222224299</v>
      </c>
      <c r="I1813" s="139">
        <v>14.9062092915753</v>
      </c>
      <c r="J1813" s="33" t="s">
        <v>637</v>
      </c>
      <c r="K1813" s="33" t="s">
        <v>188</v>
      </c>
    </row>
    <row r="1814" spans="1:11" ht="15.75" customHeight="1">
      <c r="A1814" s="139" t="s">
        <v>220</v>
      </c>
      <c r="B1814" s="139" t="s">
        <v>708</v>
      </c>
      <c r="C1814" s="139" t="s">
        <v>720</v>
      </c>
      <c r="D1814" s="139" t="s">
        <v>722</v>
      </c>
      <c r="E1814" s="139" t="s">
        <v>188</v>
      </c>
      <c r="F1814" s="139">
        <v>2011</v>
      </c>
      <c r="G1814" s="139" t="s">
        <v>688</v>
      </c>
      <c r="H1814" s="139">
        <v>4.3532148777757502</v>
      </c>
      <c r="I1814" s="139">
        <v>3.8711474584247449</v>
      </c>
      <c r="J1814" s="33" t="s">
        <v>637</v>
      </c>
      <c r="K1814" s="33" t="s">
        <v>188</v>
      </c>
    </row>
    <row r="1815" spans="1:11" ht="15.75" customHeight="1">
      <c r="A1815" s="139" t="s">
        <v>220</v>
      </c>
      <c r="B1815" s="139" t="s">
        <v>708</v>
      </c>
      <c r="C1815" s="139" t="s">
        <v>720</v>
      </c>
      <c r="D1815" s="139" t="s">
        <v>721</v>
      </c>
      <c r="E1815" s="139" t="s">
        <v>188</v>
      </c>
      <c r="F1815" s="139">
        <v>2012</v>
      </c>
      <c r="G1815" s="139" t="s">
        <v>688</v>
      </c>
      <c r="H1815" s="139">
        <v>12.612470036944799</v>
      </c>
      <c r="I1815" s="139">
        <v>11.21578711339051</v>
      </c>
      <c r="J1815" s="33" t="s">
        <v>637</v>
      </c>
      <c r="K1815" s="33" t="s">
        <v>188</v>
      </c>
    </row>
    <row r="1816" spans="1:11" ht="15.75" customHeight="1">
      <c r="A1816" s="139" t="s">
        <v>220</v>
      </c>
      <c r="B1816" s="139" t="s">
        <v>708</v>
      </c>
      <c r="C1816" s="139" t="s">
        <v>720</v>
      </c>
      <c r="D1816" s="139" t="s">
        <v>722</v>
      </c>
      <c r="E1816" s="139" t="s">
        <v>188</v>
      </c>
      <c r="F1816" s="139">
        <v>2012</v>
      </c>
      <c r="G1816" s="139" t="s">
        <v>688</v>
      </c>
      <c r="H1816" s="139">
        <v>3.3787308670552401</v>
      </c>
      <c r="I1816" s="139">
        <v>3.0045761066095249</v>
      </c>
      <c r="J1816" s="33" t="s">
        <v>637</v>
      </c>
      <c r="K1816" s="33" t="s">
        <v>188</v>
      </c>
    </row>
    <row r="1817" spans="1:11" ht="15.75" customHeight="1">
      <c r="A1817" s="139" t="s">
        <v>220</v>
      </c>
      <c r="B1817" s="139" t="s">
        <v>708</v>
      </c>
      <c r="C1817" s="139" t="s">
        <v>720</v>
      </c>
      <c r="D1817" s="139" t="s">
        <v>721</v>
      </c>
      <c r="E1817" s="139" t="s">
        <v>188</v>
      </c>
      <c r="F1817" s="139">
        <v>2013</v>
      </c>
      <c r="G1817" s="139" t="s">
        <v>688</v>
      </c>
      <c r="H1817" s="139">
        <v>11.4469683930543</v>
      </c>
      <c r="I1817" s="139">
        <v>10.179351087783189</v>
      </c>
      <c r="J1817" s="33" t="s">
        <v>637</v>
      </c>
      <c r="K1817" s="33" t="s">
        <v>188</v>
      </c>
    </row>
    <row r="1818" spans="1:11" ht="15.75" customHeight="1">
      <c r="A1818" s="139" t="s">
        <v>220</v>
      </c>
      <c r="B1818" s="139" t="s">
        <v>708</v>
      </c>
      <c r="C1818" s="139" t="s">
        <v>720</v>
      </c>
      <c r="D1818" s="139" t="s">
        <v>722</v>
      </c>
      <c r="E1818" s="139" t="s">
        <v>188</v>
      </c>
      <c r="F1818" s="139">
        <v>2013</v>
      </c>
      <c r="G1818" s="139" t="s">
        <v>688</v>
      </c>
      <c r="H1818" s="139">
        <v>3.1660337669456999</v>
      </c>
      <c r="I1818" s="139">
        <v>2.815432712216813</v>
      </c>
      <c r="J1818" s="33" t="s">
        <v>637</v>
      </c>
      <c r="K1818" s="33" t="s">
        <v>188</v>
      </c>
    </row>
    <row r="1819" spans="1:11" ht="15.75" customHeight="1">
      <c r="A1819" s="139" t="s">
        <v>220</v>
      </c>
      <c r="B1819" s="139" t="s">
        <v>708</v>
      </c>
      <c r="C1819" s="139" t="s">
        <v>720</v>
      </c>
      <c r="D1819" s="139" t="s">
        <v>721</v>
      </c>
      <c r="E1819" s="139" t="s">
        <v>188</v>
      </c>
      <c r="F1819" s="139">
        <v>2014</v>
      </c>
      <c r="G1819" s="139" t="s">
        <v>688</v>
      </c>
      <c r="H1819" s="139">
        <v>12.7352475067438</v>
      </c>
      <c r="I1819" s="139">
        <v>11.324968420426529</v>
      </c>
      <c r="J1819" s="33" t="s">
        <v>637</v>
      </c>
      <c r="K1819" s="33" t="s">
        <v>188</v>
      </c>
    </row>
    <row r="1820" spans="1:11" ht="15.75" customHeight="1">
      <c r="A1820" s="139" t="s">
        <v>220</v>
      </c>
      <c r="B1820" s="139" t="s">
        <v>708</v>
      </c>
      <c r="C1820" s="139" t="s">
        <v>720</v>
      </c>
      <c r="D1820" s="139" t="s">
        <v>722</v>
      </c>
      <c r="E1820" s="139" t="s">
        <v>188</v>
      </c>
      <c r="F1820" s="139">
        <v>2014</v>
      </c>
      <c r="G1820" s="139" t="s">
        <v>688</v>
      </c>
      <c r="H1820" s="139">
        <v>3.6401504932562498</v>
      </c>
      <c r="I1820" s="139">
        <v>3.2370465795735108</v>
      </c>
      <c r="J1820" s="33" t="s">
        <v>637</v>
      </c>
      <c r="K1820" s="33" t="s">
        <v>188</v>
      </c>
    </row>
    <row r="1821" spans="1:11" ht="15.75" customHeight="1">
      <c r="A1821" s="139" t="s">
        <v>220</v>
      </c>
      <c r="B1821" s="139" t="s">
        <v>708</v>
      </c>
      <c r="C1821" s="139" t="s">
        <v>720</v>
      </c>
      <c r="D1821" s="139" t="s">
        <v>721</v>
      </c>
      <c r="E1821" s="139" t="s">
        <v>188</v>
      </c>
      <c r="F1821" s="139">
        <v>2015</v>
      </c>
      <c r="G1821" s="139" t="s">
        <v>688</v>
      </c>
      <c r="H1821" s="139">
        <v>12.212614497832501</v>
      </c>
      <c r="I1821" s="139">
        <v>10.86021087894501</v>
      </c>
      <c r="J1821" s="33" t="s">
        <v>637</v>
      </c>
      <c r="K1821" s="33" t="s">
        <v>188</v>
      </c>
    </row>
    <row r="1822" spans="1:11" ht="15.75" customHeight="1">
      <c r="A1822" s="139" t="s">
        <v>220</v>
      </c>
      <c r="B1822" s="139" t="s">
        <v>708</v>
      </c>
      <c r="C1822" s="139" t="s">
        <v>720</v>
      </c>
      <c r="D1822" s="139" t="s">
        <v>722</v>
      </c>
      <c r="E1822" s="139" t="s">
        <v>188</v>
      </c>
      <c r="F1822" s="139">
        <v>2015</v>
      </c>
      <c r="G1822" s="139" t="s">
        <v>688</v>
      </c>
      <c r="H1822" s="139">
        <v>3.6111855021674901</v>
      </c>
      <c r="I1822" s="139">
        <v>3.2112891210549832</v>
      </c>
      <c r="J1822" s="33" t="s">
        <v>637</v>
      </c>
      <c r="K1822" s="33" t="s">
        <v>188</v>
      </c>
    </row>
    <row r="1823" spans="1:11" ht="15.75" customHeight="1">
      <c r="A1823" s="139" t="s">
        <v>220</v>
      </c>
      <c r="B1823" s="139" t="s">
        <v>708</v>
      </c>
      <c r="C1823" s="139" t="s">
        <v>720</v>
      </c>
      <c r="D1823" s="139" t="s">
        <v>721</v>
      </c>
      <c r="E1823" s="139" t="s">
        <v>188</v>
      </c>
      <c r="F1823" s="139">
        <v>2016</v>
      </c>
      <c r="G1823" s="139" t="s">
        <v>688</v>
      </c>
      <c r="H1823" s="139">
        <v>13.324117651443499</v>
      </c>
      <c r="I1823" s="139">
        <v>11.84862811286083</v>
      </c>
      <c r="J1823" s="33" t="s">
        <v>637</v>
      </c>
      <c r="K1823" s="33" t="s">
        <v>188</v>
      </c>
    </row>
    <row r="1824" spans="1:11" ht="15.75" customHeight="1">
      <c r="A1824" s="139" t="s">
        <v>220</v>
      </c>
      <c r="B1824" s="139" t="s">
        <v>708</v>
      </c>
      <c r="C1824" s="139" t="s">
        <v>720</v>
      </c>
      <c r="D1824" s="139" t="s">
        <v>722</v>
      </c>
      <c r="E1824" s="139" t="s">
        <v>188</v>
      </c>
      <c r="F1824" s="139">
        <v>2016</v>
      </c>
      <c r="G1824" s="139" t="s">
        <v>688</v>
      </c>
      <c r="H1824" s="139">
        <v>3.83907612855652</v>
      </c>
      <c r="I1824" s="139">
        <v>3.4139435371391871</v>
      </c>
      <c r="J1824" s="33" t="s">
        <v>637</v>
      </c>
      <c r="K1824" s="33" t="s">
        <v>188</v>
      </c>
    </row>
    <row r="1825" spans="1:11" ht="15.75" customHeight="1">
      <c r="A1825" s="139" t="s">
        <v>220</v>
      </c>
      <c r="B1825" s="139" t="s">
        <v>708</v>
      </c>
      <c r="C1825" s="139" t="s">
        <v>720</v>
      </c>
      <c r="D1825" s="139" t="s">
        <v>721</v>
      </c>
      <c r="E1825" s="139" t="s">
        <v>188</v>
      </c>
      <c r="F1825" s="139">
        <v>2017</v>
      </c>
      <c r="G1825" s="139" t="s">
        <v>688</v>
      </c>
      <c r="H1825" s="139">
        <v>13.935346252091099</v>
      </c>
      <c r="I1825" s="139">
        <v>12.392170324846109</v>
      </c>
      <c r="J1825" s="33" t="s">
        <v>637</v>
      </c>
      <c r="K1825" s="33" t="s">
        <v>188</v>
      </c>
    </row>
    <row r="1826" spans="1:11" ht="15.75" customHeight="1">
      <c r="A1826" s="139" t="s">
        <v>220</v>
      </c>
      <c r="B1826" s="139" t="s">
        <v>708</v>
      </c>
      <c r="C1826" s="139" t="s">
        <v>720</v>
      </c>
      <c r="D1826" s="139" t="s">
        <v>722</v>
      </c>
      <c r="E1826" s="139" t="s">
        <v>188</v>
      </c>
      <c r="F1826" s="139">
        <v>2017</v>
      </c>
      <c r="G1826" s="139" t="s">
        <v>688</v>
      </c>
      <c r="H1826" s="139">
        <v>3.91903903536631</v>
      </c>
      <c r="I1826" s="139">
        <v>3.4850514911814501</v>
      </c>
      <c r="J1826" s="33" t="s">
        <v>637</v>
      </c>
      <c r="K1826" s="33" t="s">
        <v>188</v>
      </c>
    </row>
    <row r="1827" spans="1:11" ht="15.75" customHeight="1">
      <c r="A1827" s="139" t="s">
        <v>220</v>
      </c>
      <c r="B1827" s="139" t="s">
        <v>708</v>
      </c>
      <c r="C1827" s="139" t="s">
        <v>720</v>
      </c>
      <c r="D1827" s="139" t="s">
        <v>721</v>
      </c>
      <c r="E1827" s="139" t="s">
        <v>188</v>
      </c>
      <c r="F1827" s="139">
        <v>2018</v>
      </c>
      <c r="G1827" s="139" t="s">
        <v>688</v>
      </c>
      <c r="H1827" s="139">
        <v>14.546574852738599</v>
      </c>
      <c r="I1827" s="139">
        <v>12.935712536831311</v>
      </c>
      <c r="J1827" s="33" t="s">
        <v>637</v>
      </c>
      <c r="K1827" s="33" t="s">
        <v>188</v>
      </c>
    </row>
    <row r="1828" spans="1:11" ht="15.75" customHeight="1">
      <c r="A1828" s="139" t="s">
        <v>220</v>
      </c>
      <c r="B1828" s="139" t="s">
        <v>708</v>
      </c>
      <c r="C1828" s="139" t="s">
        <v>720</v>
      </c>
      <c r="D1828" s="139" t="s">
        <v>722</v>
      </c>
      <c r="E1828" s="139" t="s">
        <v>188</v>
      </c>
      <c r="F1828" s="139">
        <v>2018</v>
      </c>
      <c r="G1828" s="139" t="s">
        <v>688</v>
      </c>
      <c r="H1828" s="139">
        <v>3.9990019421761001</v>
      </c>
      <c r="I1828" s="139">
        <v>3.5561594452237131</v>
      </c>
      <c r="J1828" s="33" t="s">
        <v>637</v>
      </c>
      <c r="K1828" s="33" t="s">
        <v>188</v>
      </c>
    </row>
    <row r="1829" spans="1:11" ht="15.75" customHeight="1">
      <c r="A1829" s="139" t="s">
        <v>220</v>
      </c>
      <c r="B1829" s="139" t="s">
        <v>708</v>
      </c>
      <c r="C1829" s="139" t="s">
        <v>720</v>
      </c>
      <c r="D1829" s="139" t="s">
        <v>721</v>
      </c>
      <c r="E1829" s="139" t="s">
        <v>188</v>
      </c>
      <c r="F1829" s="139">
        <v>2019</v>
      </c>
      <c r="G1829" s="139" t="s">
        <v>688</v>
      </c>
      <c r="H1829" s="139">
        <v>15.157803453386199</v>
      </c>
      <c r="I1829" s="139">
        <v>13.47925474881659</v>
      </c>
      <c r="J1829" s="33" t="s">
        <v>637</v>
      </c>
      <c r="K1829" s="33" t="s">
        <v>188</v>
      </c>
    </row>
    <row r="1830" spans="1:11" ht="15.75" customHeight="1">
      <c r="A1830" s="139" t="s">
        <v>220</v>
      </c>
      <c r="B1830" s="139" t="s">
        <v>708</v>
      </c>
      <c r="C1830" s="139" t="s">
        <v>720</v>
      </c>
      <c r="D1830" s="139" t="s">
        <v>722</v>
      </c>
      <c r="E1830" s="139" t="s">
        <v>188</v>
      </c>
      <c r="F1830" s="139">
        <v>2019</v>
      </c>
      <c r="G1830" s="139" t="s">
        <v>688</v>
      </c>
      <c r="H1830" s="139">
        <v>4.0789648489858896</v>
      </c>
      <c r="I1830" s="139">
        <v>3.6272673992659761</v>
      </c>
      <c r="J1830" s="33" t="s">
        <v>637</v>
      </c>
      <c r="K1830" s="33" t="s">
        <v>188</v>
      </c>
    </row>
    <row r="1831" spans="1:11" ht="15.75" customHeight="1">
      <c r="A1831" s="139" t="s">
        <v>220</v>
      </c>
      <c r="B1831" s="139" t="s">
        <v>708</v>
      </c>
      <c r="C1831" s="139" t="s">
        <v>720</v>
      </c>
      <c r="D1831" s="139" t="s">
        <v>721</v>
      </c>
      <c r="E1831" s="139" t="s">
        <v>188</v>
      </c>
      <c r="F1831" s="139">
        <v>2020</v>
      </c>
      <c r="G1831" s="139" t="s">
        <v>688</v>
      </c>
      <c r="H1831" s="139">
        <v>15.769032054033801</v>
      </c>
      <c r="I1831" s="139">
        <v>14.02279696080187</v>
      </c>
      <c r="J1831" s="33" t="s">
        <v>637</v>
      </c>
      <c r="K1831" s="33" t="s">
        <v>188</v>
      </c>
    </row>
    <row r="1832" spans="1:11" ht="15.75" customHeight="1">
      <c r="A1832" s="139" t="s">
        <v>220</v>
      </c>
      <c r="B1832" s="139" t="s">
        <v>708</v>
      </c>
      <c r="C1832" s="139" t="s">
        <v>720</v>
      </c>
      <c r="D1832" s="139" t="s">
        <v>722</v>
      </c>
      <c r="E1832" s="139" t="s">
        <v>188</v>
      </c>
      <c r="F1832" s="139">
        <v>2020</v>
      </c>
      <c r="G1832" s="139" t="s">
        <v>688</v>
      </c>
      <c r="H1832" s="139">
        <v>4.1589277557956796</v>
      </c>
      <c r="I1832" s="139">
        <v>3.6983753533082391</v>
      </c>
      <c r="J1832" s="33" t="s">
        <v>637</v>
      </c>
      <c r="K1832" s="33" t="s">
        <v>188</v>
      </c>
    </row>
    <row r="1833" spans="1:11" ht="15.75" customHeight="1">
      <c r="A1833" s="139" t="s">
        <v>220</v>
      </c>
      <c r="B1833" s="139" t="s">
        <v>708</v>
      </c>
      <c r="C1833" s="139" t="s">
        <v>720</v>
      </c>
      <c r="D1833" s="139" t="s">
        <v>721</v>
      </c>
      <c r="E1833" s="139" t="s">
        <v>188</v>
      </c>
      <c r="F1833" s="139">
        <v>2021</v>
      </c>
      <c r="G1833" s="139" t="s">
        <v>688</v>
      </c>
      <c r="H1833" s="139">
        <v>16.494979892642601</v>
      </c>
      <c r="I1833" s="139">
        <v>14.66835460251775</v>
      </c>
      <c r="J1833" s="33" t="s">
        <v>637</v>
      </c>
      <c r="K1833" s="33" t="s">
        <v>188</v>
      </c>
    </row>
    <row r="1834" spans="1:11" ht="15.75" customHeight="1">
      <c r="A1834" s="139" t="s">
        <v>220</v>
      </c>
      <c r="B1834" s="139" t="s">
        <v>708</v>
      </c>
      <c r="C1834" s="139" t="s">
        <v>720</v>
      </c>
      <c r="D1834" s="139" t="s">
        <v>722</v>
      </c>
      <c r="E1834" s="139" t="s">
        <v>188</v>
      </c>
      <c r="F1834" s="139">
        <v>2021</v>
      </c>
      <c r="G1834" s="139" t="s">
        <v>688</v>
      </c>
      <c r="H1834" s="139">
        <v>4.2388804435045202</v>
      </c>
      <c r="I1834" s="139">
        <v>3.7694742198949589</v>
      </c>
      <c r="J1834" s="33" t="s">
        <v>637</v>
      </c>
      <c r="K1834" s="33" t="s">
        <v>188</v>
      </c>
    </row>
    <row r="1835" spans="1:11" ht="15.75" customHeight="1">
      <c r="A1835" s="139" t="s">
        <v>220</v>
      </c>
      <c r="B1835" s="139" t="s">
        <v>708</v>
      </c>
      <c r="C1835" s="139" t="s">
        <v>720</v>
      </c>
      <c r="D1835" s="139" t="s">
        <v>721</v>
      </c>
      <c r="E1835" s="139" t="s">
        <v>188</v>
      </c>
      <c r="F1835" s="139">
        <v>2022</v>
      </c>
      <c r="G1835" s="139" t="s">
        <v>688</v>
      </c>
      <c r="H1835" s="139">
        <v>17.2209277312515</v>
      </c>
      <c r="I1835" s="139">
        <v>15.31391224423372</v>
      </c>
      <c r="J1835" s="33" t="s">
        <v>637</v>
      </c>
      <c r="K1835" s="33" t="s">
        <v>188</v>
      </c>
    </row>
    <row r="1836" spans="1:11" ht="15.75" customHeight="1">
      <c r="A1836" s="139" t="s">
        <v>220</v>
      </c>
      <c r="B1836" s="139" t="s">
        <v>708</v>
      </c>
      <c r="C1836" s="139" t="s">
        <v>720</v>
      </c>
      <c r="D1836" s="139" t="s">
        <v>722</v>
      </c>
      <c r="E1836" s="139" t="s">
        <v>188</v>
      </c>
      <c r="F1836" s="139">
        <v>2022</v>
      </c>
      <c r="G1836" s="139" t="s">
        <v>688</v>
      </c>
      <c r="H1836" s="139">
        <v>4.3188331312133599</v>
      </c>
      <c r="I1836" s="139">
        <v>3.8405730864816792</v>
      </c>
      <c r="J1836" s="33" t="s">
        <v>637</v>
      </c>
      <c r="K1836" s="33" t="s">
        <v>188</v>
      </c>
    </row>
    <row r="1837" spans="1:11" ht="15.75" customHeight="1">
      <c r="A1837" s="139" t="s">
        <v>220</v>
      </c>
      <c r="B1837" s="139" t="s">
        <v>708</v>
      </c>
      <c r="C1837" s="139" t="s">
        <v>720</v>
      </c>
      <c r="D1837" s="139" t="s">
        <v>721</v>
      </c>
      <c r="E1837" s="139" t="s">
        <v>188</v>
      </c>
      <c r="F1837" s="139">
        <v>2023</v>
      </c>
      <c r="G1837" s="139" t="s">
        <v>688</v>
      </c>
      <c r="H1837" s="139">
        <v>17.9468755698603</v>
      </c>
      <c r="I1837" s="139">
        <v>15.95946988594959</v>
      </c>
      <c r="J1837" s="33" t="s">
        <v>637</v>
      </c>
      <c r="K1837" s="33" t="s">
        <v>188</v>
      </c>
    </row>
    <row r="1838" spans="1:11" ht="15.75" customHeight="1">
      <c r="A1838" s="139" t="s">
        <v>220</v>
      </c>
      <c r="B1838" s="139" t="s">
        <v>708</v>
      </c>
      <c r="C1838" s="139" t="s">
        <v>720</v>
      </c>
      <c r="D1838" s="139" t="s">
        <v>722</v>
      </c>
      <c r="E1838" s="139" t="s">
        <v>188</v>
      </c>
      <c r="F1838" s="139">
        <v>2023</v>
      </c>
      <c r="G1838" s="139" t="s">
        <v>688</v>
      </c>
      <c r="H1838" s="139">
        <v>4.3987858189222102</v>
      </c>
      <c r="I1838" s="139">
        <v>3.9116719530684079</v>
      </c>
      <c r="J1838" s="33" t="s">
        <v>637</v>
      </c>
      <c r="K1838" s="33" t="s">
        <v>188</v>
      </c>
    </row>
    <row r="1839" spans="1:11" ht="15.75" customHeight="1">
      <c r="A1839" s="139" t="s">
        <v>220</v>
      </c>
      <c r="B1839" s="139" t="s">
        <v>708</v>
      </c>
      <c r="C1839" s="139" t="s">
        <v>720</v>
      </c>
      <c r="D1839" s="139" t="s">
        <v>721</v>
      </c>
      <c r="E1839" s="139" t="s">
        <v>188</v>
      </c>
      <c r="F1839" s="139">
        <v>2024</v>
      </c>
      <c r="G1839" s="139" t="s">
        <v>688</v>
      </c>
      <c r="H1839" s="139">
        <v>18.6728234084691</v>
      </c>
      <c r="I1839" s="139">
        <v>16.60502752766547</v>
      </c>
      <c r="J1839" s="33" t="s">
        <v>637</v>
      </c>
      <c r="K1839" s="33" t="s">
        <v>188</v>
      </c>
    </row>
    <row r="1840" spans="1:11" ht="15.75" customHeight="1">
      <c r="A1840" s="139" t="s">
        <v>220</v>
      </c>
      <c r="B1840" s="139" t="s">
        <v>708</v>
      </c>
      <c r="C1840" s="139" t="s">
        <v>720</v>
      </c>
      <c r="D1840" s="139" t="s">
        <v>722</v>
      </c>
      <c r="E1840" s="139" t="s">
        <v>188</v>
      </c>
      <c r="F1840" s="139">
        <v>2024</v>
      </c>
      <c r="G1840" s="139" t="s">
        <v>688</v>
      </c>
      <c r="H1840" s="139">
        <v>4.4787385066310499</v>
      </c>
      <c r="I1840" s="139">
        <v>3.9827708196551281</v>
      </c>
      <c r="J1840" s="33" t="s">
        <v>637</v>
      </c>
      <c r="K1840" s="33" t="s">
        <v>188</v>
      </c>
    </row>
    <row r="1841" spans="1:11" ht="15.75" customHeight="1">
      <c r="A1841" s="139" t="s">
        <v>220</v>
      </c>
      <c r="B1841" s="139" t="s">
        <v>708</v>
      </c>
      <c r="C1841" s="139" t="s">
        <v>720</v>
      </c>
      <c r="D1841" s="139" t="s">
        <v>721</v>
      </c>
      <c r="E1841" s="139" t="s">
        <v>188</v>
      </c>
      <c r="F1841" s="139">
        <v>2025</v>
      </c>
      <c r="G1841" s="139" t="s">
        <v>688</v>
      </c>
      <c r="H1841" s="139">
        <v>19.398771247077899</v>
      </c>
      <c r="I1841" s="139">
        <v>17.250585169381349</v>
      </c>
      <c r="J1841" s="33" t="s">
        <v>637</v>
      </c>
      <c r="K1841" s="33" t="s">
        <v>188</v>
      </c>
    </row>
    <row r="1842" spans="1:11" ht="15.75" customHeight="1">
      <c r="A1842" s="139" t="s">
        <v>220</v>
      </c>
      <c r="B1842" s="139" t="s">
        <v>708</v>
      </c>
      <c r="C1842" s="139" t="s">
        <v>720</v>
      </c>
      <c r="D1842" s="139" t="s">
        <v>722</v>
      </c>
      <c r="E1842" s="139" t="s">
        <v>188</v>
      </c>
      <c r="F1842" s="139">
        <v>2025</v>
      </c>
      <c r="G1842" s="139" t="s">
        <v>688</v>
      </c>
      <c r="H1842" s="139">
        <v>4.5586911943398896</v>
      </c>
      <c r="I1842" s="139">
        <v>4.053869686241848</v>
      </c>
      <c r="J1842" s="33" t="s">
        <v>637</v>
      </c>
      <c r="K1842" s="33" t="s">
        <v>188</v>
      </c>
    </row>
    <row r="1843" spans="1:11" ht="15.75" customHeight="1">
      <c r="A1843" s="139" t="s">
        <v>220</v>
      </c>
      <c r="B1843" s="139" t="s">
        <v>708</v>
      </c>
      <c r="C1843" s="139" t="s">
        <v>720</v>
      </c>
      <c r="D1843" s="139" t="s">
        <v>721</v>
      </c>
      <c r="E1843" s="139" t="s">
        <v>188</v>
      </c>
      <c r="F1843" s="139">
        <v>2026</v>
      </c>
      <c r="G1843" s="139" t="s">
        <v>688</v>
      </c>
      <c r="H1843" s="139">
        <v>20.260969553607602</v>
      </c>
      <c r="I1843" s="139">
        <v>18.01730513995307</v>
      </c>
      <c r="J1843" s="33" t="s">
        <v>637</v>
      </c>
      <c r="K1843" s="33" t="s">
        <v>188</v>
      </c>
    </row>
    <row r="1844" spans="1:11" ht="15.75" customHeight="1">
      <c r="A1844" s="139" t="s">
        <v>220</v>
      </c>
      <c r="B1844" s="139" t="s">
        <v>708</v>
      </c>
      <c r="C1844" s="139" t="s">
        <v>720</v>
      </c>
      <c r="D1844" s="139" t="s">
        <v>722</v>
      </c>
      <c r="E1844" s="139" t="s">
        <v>188</v>
      </c>
      <c r="F1844" s="139">
        <v>2026</v>
      </c>
      <c r="G1844" s="139" t="s">
        <v>688</v>
      </c>
      <c r="H1844" s="139">
        <v>4.6260830380383302</v>
      </c>
      <c r="I1844" s="139">
        <v>4.1137986747656292</v>
      </c>
      <c r="J1844" s="33" t="s">
        <v>637</v>
      </c>
      <c r="K1844" s="33" t="s">
        <v>188</v>
      </c>
    </row>
    <row r="1845" spans="1:11" ht="15.75" customHeight="1">
      <c r="A1845" s="139" t="s">
        <v>220</v>
      </c>
      <c r="B1845" s="139" t="s">
        <v>708</v>
      </c>
      <c r="C1845" s="139" t="s">
        <v>720</v>
      </c>
      <c r="D1845" s="139" t="s">
        <v>721</v>
      </c>
      <c r="E1845" s="139" t="s">
        <v>188</v>
      </c>
      <c r="F1845" s="139">
        <v>2027</v>
      </c>
      <c r="G1845" s="139" t="s">
        <v>688</v>
      </c>
      <c r="H1845" s="139">
        <v>21.123167860137301</v>
      </c>
      <c r="I1845" s="139">
        <v>18.78402511052478</v>
      </c>
      <c r="J1845" s="33" t="s">
        <v>637</v>
      </c>
      <c r="K1845" s="33" t="s">
        <v>188</v>
      </c>
    </row>
    <row r="1846" spans="1:11" ht="15.75" customHeight="1">
      <c r="A1846" s="139" t="s">
        <v>220</v>
      </c>
      <c r="B1846" s="139" t="s">
        <v>708</v>
      </c>
      <c r="C1846" s="139" t="s">
        <v>720</v>
      </c>
      <c r="D1846" s="139" t="s">
        <v>722</v>
      </c>
      <c r="E1846" s="139" t="s">
        <v>188</v>
      </c>
      <c r="F1846" s="139">
        <v>2027</v>
      </c>
      <c r="G1846" s="139" t="s">
        <v>688</v>
      </c>
      <c r="H1846" s="139">
        <v>4.69347488173677</v>
      </c>
      <c r="I1846" s="139">
        <v>4.1737276632894096</v>
      </c>
      <c r="J1846" s="33" t="s">
        <v>637</v>
      </c>
      <c r="K1846" s="33" t="s">
        <v>188</v>
      </c>
    </row>
    <row r="1847" spans="1:11" ht="15.75" customHeight="1">
      <c r="A1847" s="139" t="s">
        <v>220</v>
      </c>
      <c r="B1847" s="139" t="s">
        <v>708</v>
      </c>
      <c r="C1847" s="139" t="s">
        <v>720</v>
      </c>
      <c r="D1847" s="139" t="s">
        <v>721</v>
      </c>
      <c r="E1847" s="139" t="s">
        <v>188</v>
      </c>
      <c r="F1847" s="139">
        <v>2028</v>
      </c>
      <c r="G1847" s="139" t="s">
        <v>688</v>
      </c>
      <c r="H1847" s="139">
        <v>21.9853661666669</v>
      </c>
      <c r="I1847" s="139">
        <v>19.550745081096409</v>
      </c>
      <c r="J1847" s="33" t="s">
        <v>637</v>
      </c>
      <c r="K1847" s="33" t="s">
        <v>188</v>
      </c>
    </row>
    <row r="1848" spans="1:11" ht="15.75" customHeight="1">
      <c r="A1848" s="139" t="s">
        <v>220</v>
      </c>
      <c r="B1848" s="139" t="s">
        <v>708</v>
      </c>
      <c r="C1848" s="139" t="s">
        <v>720</v>
      </c>
      <c r="D1848" s="139" t="s">
        <v>722</v>
      </c>
      <c r="E1848" s="139" t="s">
        <v>188</v>
      </c>
      <c r="F1848" s="139">
        <v>2028</v>
      </c>
      <c r="G1848" s="139" t="s">
        <v>688</v>
      </c>
      <c r="H1848" s="139">
        <v>4.7608667254352</v>
      </c>
      <c r="I1848" s="139">
        <v>4.2336566518131811</v>
      </c>
      <c r="J1848" s="33" t="s">
        <v>637</v>
      </c>
      <c r="K1848" s="33" t="s">
        <v>188</v>
      </c>
    </row>
    <row r="1849" spans="1:11" ht="15.75" customHeight="1">
      <c r="A1849" s="139" t="s">
        <v>220</v>
      </c>
      <c r="B1849" s="139" t="s">
        <v>708</v>
      </c>
      <c r="C1849" s="139" t="s">
        <v>720</v>
      </c>
      <c r="D1849" s="139" t="s">
        <v>721</v>
      </c>
      <c r="E1849" s="139" t="s">
        <v>188</v>
      </c>
      <c r="F1849" s="139">
        <v>2029</v>
      </c>
      <c r="G1849" s="139" t="s">
        <v>688</v>
      </c>
      <c r="H1849" s="139">
        <v>22.847564473196599</v>
      </c>
      <c r="I1849" s="139">
        <v>20.317465051668119</v>
      </c>
      <c r="J1849" s="33" t="s">
        <v>637</v>
      </c>
      <c r="K1849" s="33" t="s">
        <v>188</v>
      </c>
    </row>
    <row r="1850" spans="1:11" ht="15.75" customHeight="1">
      <c r="A1850" s="139" t="s">
        <v>220</v>
      </c>
      <c r="B1850" s="139" t="s">
        <v>708</v>
      </c>
      <c r="C1850" s="139" t="s">
        <v>720</v>
      </c>
      <c r="D1850" s="139" t="s">
        <v>722</v>
      </c>
      <c r="E1850" s="139" t="s">
        <v>188</v>
      </c>
      <c r="F1850" s="139">
        <v>2029</v>
      </c>
      <c r="G1850" s="139" t="s">
        <v>688</v>
      </c>
      <c r="H1850" s="139">
        <v>4.8282585691336397</v>
      </c>
      <c r="I1850" s="139">
        <v>4.2935856403369614</v>
      </c>
      <c r="J1850" s="33" t="s">
        <v>637</v>
      </c>
      <c r="K1850" s="33" t="s">
        <v>188</v>
      </c>
    </row>
    <row r="1851" spans="1:11" ht="15.75" customHeight="1">
      <c r="A1851" s="139" t="s">
        <v>220</v>
      </c>
      <c r="B1851" s="139" t="s">
        <v>708</v>
      </c>
      <c r="C1851" s="139" t="s">
        <v>720</v>
      </c>
      <c r="D1851" s="139" t="s">
        <v>721</v>
      </c>
      <c r="E1851" s="139" t="s">
        <v>188</v>
      </c>
      <c r="F1851" s="139">
        <v>2030</v>
      </c>
      <c r="G1851" s="139" t="s">
        <v>688</v>
      </c>
      <c r="H1851" s="139">
        <v>23.709762779726201</v>
      </c>
      <c r="I1851" s="139">
        <v>21.08418502223974</v>
      </c>
      <c r="J1851" s="33" t="s">
        <v>637</v>
      </c>
      <c r="K1851" s="33" t="s">
        <v>188</v>
      </c>
    </row>
    <row r="1852" spans="1:11" ht="15.75" customHeight="1">
      <c r="A1852" s="139" t="s">
        <v>220</v>
      </c>
      <c r="B1852" s="139" t="s">
        <v>708</v>
      </c>
      <c r="C1852" s="139" t="s">
        <v>720</v>
      </c>
      <c r="D1852" s="139" t="s">
        <v>722</v>
      </c>
      <c r="E1852" s="139" t="s">
        <v>188</v>
      </c>
      <c r="F1852" s="139">
        <v>2030</v>
      </c>
      <c r="G1852" s="139" t="s">
        <v>688</v>
      </c>
      <c r="H1852" s="139">
        <v>4.8956504128320804</v>
      </c>
      <c r="I1852" s="139">
        <v>4.3535146288607427</v>
      </c>
      <c r="J1852" s="33" t="s">
        <v>637</v>
      </c>
      <c r="K1852" s="33" t="s">
        <v>188</v>
      </c>
    </row>
    <row r="1853" spans="1:11" ht="15.75" customHeight="1">
      <c r="A1853" s="139" t="s">
        <v>220</v>
      </c>
      <c r="B1853" s="139" t="s">
        <v>708</v>
      </c>
      <c r="C1853" s="139" t="s">
        <v>720</v>
      </c>
      <c r="D1853" s="139" t="s">
        <v>721</v>
      </c>
      <c r="E1853" s="139" t="s">
        <v>188</v>
      </c>
      <c r="F1853" s="139">
        <v>2031</v>
      </c>
      <c r="G1853" s="139" t="s">
        <v>688</v>
      </c>
      <c r="H1853" s="139">
        <v>24.733783901143401</v>
      </c>
      <c r="I1853" s="139">
        <v>21.9948078315537</v>
      </c>
      <c r="J1853" s="33" t="s">
        <v>637</v>
      </c>
      <c r="K1853" s="33" t="s">
        <v>188</v>
      </c>
    </row>
    <row r="1854" spans="1:11" ht="15.75" customHeight="1">
      <c r="A1854" s="139" t="s">
        <v>220</v>
      </c>
      <c r="B1854" s="139" t="s">
        <v>708</v>
      </c>
      <c r="C1854" s="139" t="s">
        <v>720</v>
      </c>
      <c r="D1854" s="139" t="s">
        <v>722</v>
      </c>
      <c r="E1854" s="139" t="s">
        <v>188</v>
      </c>
      <c r="F1854" s="139">
        <v>2031</v>
      </c>
      <c r="G1854" s="139" t="s">
        <v>688</v>
      </c>
      <c r="H1854" s="139">
        <v>4.9104257505399103</v>
      </c>
      <c r="I1854" s="139">
        <v>4.3666537714532758</v>
      </c>
      <c r="J1854" s="33" t="s">
        <v>637</v>
      </c>
      <c r="K1854" s="33" t="s">
        <v>188</v>
      </c>
    </row>
    <row r="1855" spans="1:11" ht="15.75" customHeight="1">
      <c r="A1855" s="139" t="s">
        <v>220</v>
      </c>
      <c r="B1855" s="139" t="s">
        <v>708</v>
      </c>
      <c r="C1855" s="139" t="s">
        <v>720</v>
      </c>
      <c r="D1855" s="139" t="s">
        <v>721</v>
      </c>
      <c r="E1855" s="139" t="s">
        <v>188</v>
      </c>
      <c r="F1855" s="139">
        <v>2032</v>
      </c>
      <c r="G1855" s="139" t="s">
        <v>688</v>
      </c>
      <c r="H1855" s="139">
        <v>25.7578050225606</v>
      </c>
      <c r="I1855" s="139">
        <v>22.90543064086765</v>
      </c>
      <c r="J1855" s="33" t="s">
        <v>637</v>
      </c>
      <c r="K1855" s="33" t="s">
        <v>188</v>
      </c>
    </row>
    <row r="1856" spans="1:11" ht="15.75" customHeight="1">
      <c r="A1856" s="139" t="s">
        <v>220</v>
      </c>
      <c r="B1856" s="139" t="s">
        <v>708</v>
      </c>
      <c r="C1856" s="139" t="s">
        <v>720</v>
      </c>
      <c r="D1856" s="139" t="s">
        <v>722</v>
      </c>
      <c r="E1856" s="139" t="s">
        <v>188</v>
      </c>
      <c r="F1856" s="139">
        <v>2032</v>
      </c>
      <c r="G1856" s="139" t="s">
        <v>688</v>
      </c>
      <c r="H1856" s="139">
        <v>4.9252010882477499</v>
      </c>
      <c r="I1856" s="139">
        <v>4.3797929140458178</v>
      </c>
      <c r="J1856" s="33" t="s">
        <v>637</v>
      </c>
      <c r="K1856" s="33" t="s">
        <v>188</v>
      </c>
    </row>
    <row r="1857" spans="1:11" ht="15.75" customHeight="1">
      <c r="A1857" s="139" t="s">
        <v>220</v>
      </c>
      <c r="B1857" s="139" t="s">
        <v>708</v>
      </c>
      <c r="C1857" s="139" t="s">
        <v>720</v>
      </c>
      <c r="D1857" s="139" t="s">
        <v>721</v>
      </c>
      <c r="E1857" s="139" t="s">
        <v>188</v>
      </c>
      <c r="F1857" s="139">
        <v>2033</v>
      </c>
      <c r="G1857" s="139" t="s">
        <v>688</v>
      </c>
      <c r="H1857" s="139">
        <v>26.781826143977799</v>
      </c>
      <c r="I1857" s="139">
        <v>23.816053450181599</v>
      </c>
      <c r="J1857" s="33" t="s">
        <v>637</v>
      </c>
      <c r="K1857" s="33" t="s">
        <v>188</v>
      </c>
    </row>
    <row r="1858" spans="1:11" ht="15.75" customHeight="1">
      <c r="A1858" s="139" t="s">
        <v>220</v>
      </c>
      <c r="B1858" s="139" t="s">
        <v>708</v>
      </c>
      <c r="C1858" s="139" t="s">
        <v>720</v>
      </c>
      <c r="D1858" s="139" t="s">
        <v>722</v>
      </c>
      <c r="E1858" s="139" t="s">
        <v>188</v>
      </c>
      <c r="F1858" s="139">
        <v>2033</v>
      </c>
      <c r="G1858" s="139" t="s">
        <v>688</v>
      </c>
      <c r="H1858" s="139">
        <v>4.9399764259555798</v>
      </c>
      <c r="I1858" s="139">
        <v>4.392932056638351</v>
      </c>
      <c r="J1858" s="33" t="s">
        <v>637</v>
      </c>
      <c r="K1858" s="33" t="s">
        <v>188</v>
      </c>
    </row>
    <row r="1859" spans="1:11" ht="15.75" customHeight="1">
      <c r="A1859" s="139" t="s">
        <v>220</v>
      </c>
      <c r="B1859" s="139" t="s">
        <v>708</v>
      </c>
      <c r="C1859" s="139" t="s">
        <v>720</v>
      </c>
      <c r="D1859" s="139" t="s">
        <v>721</v>
      </c>
      <c r="E1859" s="139" t="s">
        <v>188</v>
      </c>
      <c r="F1859" s="139">
        <v>2034</v>
      </c>
      <c r="G1859" s="139" t="s">
        <v>688</v>
      </c>
      <c r="H1859" s="139">
        <v>27.805847265394998</v>
      </c>
      <c r="I1859" s="139">
        <v>24.726676259495552</v>
      </c>
      <c r="J1859" s="33" t="s">
        <v>637</v>
      </c>
      <c r="K1859" s="33" t="s">
        <v>188</v>
      </c>
    </row>
    <row r="1860" spans="1:11" ht="15.75" customHeight="1">
      <c r="A1860" s="139" t="s">
        <v>220</v>
      </c>
      <c r="B1860" s="139" t="s">
        <v>708</v>
      </c>
      <c r="C1860" s="139" t="s">
        <v>720</v>
      </c>
      <c r="D1860" s="139" t="s">
        <v>722</v>
      </c>
      <c r="E1860" s="139" t="s">
        <v>188</v>
      </c>
      <c r="F1860" s="139">
        <v>2034</v>
      </c>
      <c r="G1860" s="139" t="s">
        <v>688</v>
      </c>
      <c r="H1860" s="139">
        <v>4.9547517636634097</v>
      </c>
      <c r="I1860" s="139">
        <v>4.4060711992308841</v>
      </c>
      <c r="J1860" s="33" t="s">
        <v>637</v>
      </c>
      <c r="K1860" s="33" t="s">
        <v>188</v>
      </c>
    </row>
    <row r="1861" spans="1:11" ht="15.75" customHeight="1">
      <c r="A1861" s="139" t="s">
        <v>220</v>
      </c>
      <c r="B1861" s="139" t="s">
        <v>708</v>
      </c>
      <c r="C1861" s="139" t="s">
        <v>720</v>
      </c>
      <c r="D1861" s="139" t="s">
        <v>721</v>
      </c>
      <c r="E1861" s="139" t="s">
        <v>188</v>
      </c>
      <c r="F1861" s="139">
        <v>2035</v>
      </c>
      <c r="G1861" s="139" t="s">
        <v>688</v>
      </c>
      <c r="H1861" s="139">
        <v>28.829868386812201</v>
      </c>
      <c r="I1861" s="139">
        <v>25.637299068809511</v>
      </c>
      <c r="J1861" s="33" t="s">
        <v>637</v>
      </c>
      <c r="K1861" s="33" t="s">
        <v>188</v>
      </c>
    </row>
    <row r="1862" spans="1:11" ht="15.75" customHeight="1">
      <c r="A1862" s="139" t="s">
        <v>220</v>
      </c>
      <c r="B1862" s="139" t="s">
        <v>708</v>
      </c>
      <c r="C1862" s="139" t="s">
        <v>720</v>
      </c>
      <c r="D1862" s="139" t="s">
        <v>722</v>
      </c>
      <c r="E1862" s="139" t="s">
        <v>188</v>
      </c>
      <c r="F1862" s="139">
        <v>2035</v>
      </c>
      <c r="G1862" s="139" t="s">
        <v>688</v>
      </c>
      <c r="H1862" s="139">
        <v>4.9695271013712503</v>
      </c>
      <c r="I1862" s="139">
        <v>4.419210341823427</v>
      </c>
      <c r="J1862" s="33" t="s">
        <v>637</v>
      </c>
      <c r="K1862" s="33" t="s">
        <v>188</v>
      </c>
    </row>
    <row r="1863" spans="1:11" ht="15.75" customHeight="1">
      <c r="A1863" s="139" t="s">
        <v>220</v>
      </c>
      <c r="B1863" s="139" t="s">
        <v>708</v>
      </c>
      <c r="C1863" s="139" t="s">
        <v>720</v>
      </c>
      <c r="D1863" s="139" t="s">
        <v>721</v>
      </c>
      <c r="E1863" s="139" t="s">
        <v>188</v>
      </c>
      <c r="F1863" s="139">
        <v>2036</v>
      </c>
      <c r="G1863" s="139" t="s">
        <v>688</v>
      </c>
      <c r="H1863" s="139">
        <v>30.046084249412601</v>
      </c>
      <c r="I1863" s="139">
        <v>26.718833309041411</v>
      </c>
      <c r="J1863" s="33" t="s">
        <v>637</v>
      </c>
      <c r="K1863" s="33" t="s">
        <v>188</v>
      </c>
    </row>
    <row r="1864" spans="1:11" ht="15.75" customHeight="1">
      <c r="A1864" s="139" t="s">
        <v>220</v>
      </c>
      <c r="B1864" s="139" t="s">
        <v>708</v>
      </c>
      <c r="C1864" s="139" t="s">
        <v>720</v>
      </c>
      <c r="D1864" s="139" t="s">
        <v>722</v>
      </c>
      <c r="E1864" s="139" t="s">
        <v>188</v>
      </c>
      <c r="F1864" s="139">
        <v>2036</v>
      </c>
      <c r="G1864" s="139" t="s">
        <v>688</v>
      </c>
      <c r="H1864" s="139">
        <v>4.9845254029204202</v>
      </c>
      <c r="I1864" s="139">
        <v>4.4325477576305747</v>
      </c>
      <c r="J1864" s="33" t="s">
        <v>637</v>
      </c>
      <c r="K1864" s="33" t="s">
        <v>188</v>
      </c>
    </row>
    <row r="1865" spans="1:11" ht="15.75" customHeight="1">
      <c r="A1865" s="139" t="s">
        <v>220</v>
      </c>
      <c r="B1865" s="139" t="s">
        <v>708</v>
      </c>
      <c r="C1865" s="139" t="s">
        <v>720</v>
      </c>
      <c r="D1865" s="139" t="s">
        <v>721</v>
      </c>
      <c r="E1865" s="139" t="s">
        <v>188</v>
      </c>
      <c r="F1865" s="139">
        <v>2037</v>
      </c>
      <c r="G1865" s="139" t="s">
        <v>688</v>
      </c>
      <c r="H1865" s="139">
        <v>31.262300112012898</v>
      </c>
      <c r="I1865" s="139">
        <v>27.800367549273211</v>
      </c>
      <c r="J1865" s="33" t="s">
        <v>637</v>
      </c>
      <c r="K1865" s="33" t="s">
        <v>188</v>
      </c>
    </row>
    <row r="1866" spans="1:11" ht="15.75" customHeight="1">
      <c r="A1866" s="139" t="s">
        <v>220</v>
      </c>
      <c r="B1866" s="139" t="s">
        <v>708</v>
      </c>
      <c r="C1866" s="139" t="s">
        <v>720</v>
      </c>
      <c r="D1866" s="139" t="s">
        <v>722</v>
      </c>
      <c r="E1866" s="139" t="s">
        <v>188</v>
      </c>
      <c r="F1866" s="139">
        <v>2037</v>
      </c>
      <c r="G1866" s="139" t="s">
        <v>688</v>
      </c>
      <c r="H1866" s="139">
        <v>4.9995237044695999</v>
      </c>
      <c r="I1866" s="139">
        <v>4.4458851734377314</v>
      </c>
      <c r="J1866" s="33" t="s">
        <v>637</v>
      </c>
      <c r="K1866" s="33" t="s">
        <v>188</v>
      </c>
    </row>
    <row r="1867" spans="1:11" ht="15.75" customHeight="1">
      <c r="A1867" s="139" t="s">
        <v>220</v>
      </c>
      <c r="B1867" s="139" t="s">
        <v>708</v>
      </c>
      <c r="C1867" s="139" t="s">
        <v>720</v>
      </c>
      <c r="D1867" s="139" t="s">
        <v>721</v>
      </c>
      <c r="E1867" s="139" t="s">
        <v>188</v>
      </c>
      <c r="F1867" s="139">
        <v>2038</v>
      </c>
      <c r="G1867" s="139" t="s">
        <v>688</v>
      </c>
      <c r="H1867" s="139">
        <v>32.478515974613302</v>
      </c>
      <c r="I1867" s="139">
        <v>28.881901789505122</v>
      </c>
      <c r="J1867" s="33" t="s">
        <v>637</v>
      </c>
      <c r="K1867" s="33" t="s">
        <v>188</v>
      </c>
    </row>
    <row r="1868" spans="1:11" ht="15.75" customHeight="1">
      <c r="A1868" s="139" t="s">
        <v>220</v>
      </c>
      <c r="B1868" s="139" t="s">
        <v>708</v>
      </c>
      <c r="C1868" s="139" t="s">
        <v>720</v>
      </c>
      <c r="D1868" s="139" t="s">
        <v>722</v>
      </c>
      <c r="E1868" s="139" t="s">
        <v>188</v>
      </c>
      <c r="F1868" s="139">
        <v>2038</v>
      </c>
      <c r="G1868" s="139" t="s">
        <v>688</v>
      </c>
      <c r="H1868" s="139">
        <v>5.0145220060187699</v>
      </c>
      <c r="I1868" s="139">
        <v>4.4592225892448791</v>
      </c>
      <c r="J1868" s="33" t="s">
        <v>637</v>
      </c>
      <c r="K1868" s="33" t="s">
        <v>188</v>
      </c>
    </row>
    <row r="1869" spans="1:11" ht="15.75" customHeight="1">
      <c r="A1869" s="139" t="s">
        <v>220</v>
      </c>
      <c r="B1869" s="139" t="s">
        <v>708</v>
      </c>
      <c r="C1869" s="139" t="s">
        <v>720</v>
      </c>
      <c r="D1869" s="139" t="s">
        <v>721</v>
      </c>
      <c r="E1869" s="139" t="s">
        <v>188</v>
      </c>
      <c r="F1869" s="139">
        <v>2039</v>
      </c>
      <c r="G1869" s="139" t="s">
        <v>688</v>
      </c>
      <c r="H1869" s="139">
        <v>33.694731837213702</v>
      </c>
      <c r="I1869" s="139">
        <v>29.963436029737021</v>
      </c>
      <c r="J1869" s="33" t="s">
        <v>637</v>
      </c>
      <c r="K1869" s="33" t="s">
        <v>188</v>
      </c>
    </row>
    <row r="1870" spans="1:11" ht="15.75" customHeight="1">
      <c r="A1870" s="139" t="s">
        <v>220</v>
      </c>
      <c r="B1870" s="139" t="s">
        <v>708</v>
      </c>
      <c r="C1870" s="139" t="s">
        <v>720</v>
      </c>
      <c r="D1870" s="139" t="s">
        <v>722</v>
      </c>
      <c r="E1870" s="139" t="s">
        <v>188</v>
      </c>
      <c r="F1870" s="139">
        <v>2039</v>
      </c>
      <c r="G1870" s="139" t="s">
        <v>688</v>
      </c>
      <c r="H1870" s="139">
        <v>5.0295203075679504</v>
      </c>
      <c r="I1870" s="139">
        <v>4.4725600050520367</v>
      </c>
      <c r="J1870" s="33" t="s">
        <v>637</v>
      </c>
      <c r="K1870" s="33" t="s">
        <v>188</v>
      </c>
    </row>
    <row r="1871" spans="1:11" ht="15.75" customHeight="1">
      <c r="A1871" s="139" t="s">
        <v>220</v>
      </c>
      <c r="B1871" s="139" t="s">
        <v>708</v>
      </c>
      <c r="C1871" s="139" t="s">
        <v>720</v>
      </c>
      <c r="D1871" s="139" t="s">
        <v>721</v>
      </c>
      <c r="E1871" s="139" t="s">
        <v>188</v>
      </c>
      <c r="F1871" s="139">
        <v>2040</v>
      </c>
      <c r="G1871" s="139" t="s">
        <v>688</v>
      </c>
      <c r="H1871" s="139">
        <v>34.910947699814002</v>
      </c>
      <c r="I1871" s="139">
        <v>31.044970269968829</v>
      </c>
      <c r="J1871" s="33" t="s">
        <v>637</v>
      </c>
      <c r="K1871" s="33" t="s">
        <v>188</v>
      </c>
    </row>
    <row r="1872" spans="1:11" ht="15.75" customHeight="1">
      <c r="A1872" s="139" t="s">
        <v>220</v>
      </c>
      <c r="B1872" s="139" t="s">
        <v>708</v>
      </c>
      <c r="C1872" s="139" t="s">
        <v>720</v>
      </c>
      <c r="D1872" s="139" t="s">
        <v>722</v>
      </c>
      <c r="E1872" s="139" t="s">
        <v>188</v>
      </c>
      <c r="F1872" s="139">
        <v>2040</v>
      </c>
      <c r="G1872" s="139" t="s">
        <v>688</v>
      </c>
      <c r="H1872" s="139">
        <v>5.0445186091171204</v>
      </c>
      <c r="I1872" s="139">
        <v>4.4858974208591844</v>
      </c>
      <c r="J1872" s="33" t="s">
        <v>637</v>
      </c>
      <c r="K1872" s="33" t="s">
        <v>188</v>
      </c>
    </row>
    <row r="1873" spans="1:11" ht="15.75" customHeight="1">
      <c r="A1873" s="139" t="s">
        <v>220</v>
      </c>
      <c r="B1873" s="139" t="s">
        <v>708</v>
      </c>
      <c r="C1873" s="139" t="s">
        <v>720</v>
      </c>
      <c r="D1873" s="139" t="s">
        <v>721</v>
      </c>
      <c r="E1873" s="139" t="s">
        <v>188</v>
      </c>
      <c r="F1873" s="139">
        <v>2041</v>
      </c>
      <c r="G1873" s="139" t="s">
        <v>688</v>
      </c>
      <c r="H1873" s="139">
        <v>36.355430624535003</v>
      </c>
      <c r="I1873" s="139">
        <v>32.329493676180448</v>
      </c>
      <c r="J1873" s="33" t="s">
        <v>637</v>
      </c>
      <c r="K1873" s="33" t="s">
        <v>188</v>
      </c>
    </row>
    <row r="1874" spans="1:11" ht="15.75" customHeight="1">
      <c r="A1874" s="139" t="s">
        <v>220</v>
      </c>
      <c r="B1874" s="139" t="s">
        <v>708</v>
      </c>
      <c r="C1874" s="139" t="s">
        <v>720</v>
      </c>
      <c r="D1874" s="139" t="s">
        <v>722</v>
      </c>
      <c r="E1874" s="139" t="s">
        <v>188</v>
      </c>
      <c r="F1874" s="139">
        <v>2041</v>
      </c>
      <c r="G1874" s="139" t="s">
        <v>688</v>
      </c>
      <c r="H1874" s="139">
        <v>5.0597432390922901</v>
      </c>
      <c r="I1874" s="139">
        <v>4.4994361018773716</v>
      </c>
      <c r="J1874" s="33" t="s">
        <v>637</v>
      </c>
      <c r="K1874" s="33" t="s">
        <v>188</v>
      </c>
    </row>
    <row r="1875" spans="1:11" ht="15.75" customHeight="1">
      <c r="A1875" s="139" t="s">
        <v>220</v>
      </c>
      <c r="B1875" s="139" t="s">
        <v>708</v>
      </c>
      <c r="C1875" s="139" t="s">
        <v>720</v>
      </c>
      <c r="D1875" s="139" t="s">
        <v>721</v>
      </c>
      <c r="E1875" s="139" t="s">
        <v>188</v>
      </c>
      <c r="F1875" s="139">
        <v>2042</v>
      </c>
      <c r="G1875" s="139" t="s">
        <v>688</v>
      </c>
      <c r="H1875" s="139">
        <v>37.799913549255898</v>
      </c>
      <c r="I1875" s="139">
        <v>33.614017082391989</v>
      </c>
      <c r="J1875" s="33" t="s">
        <v>637</v>
      </c>
      <c r="K1875" s="33" t="s">
        <v>188</v>
      </c>
    </row>
    <row r="1876" spans="1:11" ht="15.75" customHeight="1">
      <c r="A1876" s="139" t="s">
        <v>220</v>
      </c>
      <c r="B1876" s="139" t="s">
        <v>708</v>
      </c>
      <c r="C1876" s="139" t="s">
        <v>720</v>
      </c>
      <c r="D1876" s="139" t="s">
        <v>722</v>
      </c>
      <c r="E1876" s="139" t="s">
        <v>188</v>
      </c>
      <c r="F1876" s="139">
        <v>2042</v>
      </c>
      <c r="G1876" s="139" t="s">
        <v>688</v>
      </c>
      <c r="H1876" s="139">
        <v>5.0749678690674598</v>
      </c>
      <c r="I1876" s="139">
        <v>4.5129747828955598</v>
      </c>
      <c r="J1876" s="33" t="s">
        <v>637</v>
      </c>
      <c r="K1876" s="33" t="s">
        <v>188</v>
      </c>
    </row>
    <row r="1877" spans="1:11" ht="15.75" customHeight="1">
      <c r="A1877" s="139" t="s">
        <v>220</v>
      </c>
      <c r="B1877" s="139" t="s">
        <v>708</v>
      </c>
      <c r="C1877" s="139" t="s">
        <v>720</v>
      </c>
      <c r="D1877" s="139" t="s">
        <v>721</v>
      </c>
      <c r="E1877" s="139" t="s">
        <v>188</v>
      </c>
      <c r="F1877" s="139">
        <v>2043</v>
      </c>
      <c r="G1877" s="139" t="s">
        <v>688</v>
      </c>
      <c r="H1877" s="139">
        <v>39.244396473976899</v>
      </c>
      <c r="I1877" s="139">
        <v>34.898540488603622</v>
      </c>
      <c r="J1877" s="33" t="s">
        <v>637</v>
      </c>
      <c r="K1877" s="33" t="s">
        <v>188</v>
      </c>
    </row>
    <row r="1878" spans="1:11" ht="15.75" customHeight="1">
      <c r="A1878" s="139" t="s">
        <v>220</v>
      </c>
      <c r="B1878" s="139" t="s">
        <v>708</v>
      </c>
      <c r="C1878" s="139" t="s">
        <v>720</v>
      </c>
      <c r="D1878" s="139" t="s">
        <v>722</v>
      </c>
      <c r="E1878" s="139" t="s">
        <v>188</v>
      </c>
      <c r="F1878" s="139">
        <v>2043</v>
      </c>
      <c r="G1878" s="139" t="s">
        <v>688</v>
      </c>
      <c r="H1878" s="139">
        <v>5.0901924990426402</v>
      </c>
      <c r="I1878" s="139">
        <v>4.5265134639137568</v>
      </c>
      <c r="J1878" s="33" t="s">
        <v>637</v>
      </c>
      <c r="K1878" s="33" t="s">
        <v>188</v>
      </c>
    </row>
    <row r="1879" spans="1:11" ht="15.75" customHeight="1">
      <c r="A1879" s="139" t="s">
        <v>220</v>
      </c>
      <c r="B1879" s="139" t="s">
        <v>708</v>
      </c>
      <c r="C1879" s="139" t="s">
        <v>720</v>
      </c>
      <c r="D1879" s="139" t="s">
        <v>721</v>
      </c>
      <c r="E1879" s="139" t="s">
        <v>188</v>
      </c>
      <c r="F1879" s="139">
        <v>2044</v>
      </c>
      <c r="G1879" s="139" t="s">
        <v>688</v>
      </c>
      <c r="H1879" s="139">
        <v>40.6888793986978</v>
      </c>
      <c r="I1879" s="139">
        <v>36.183063894815163</v>
      </c>
      <c r="J1879" s="33" t="s">
        <v>637</v>
      </c>
      <c r="K1879" s="33" t="s">
        <v>188</v>
      </c>
    </row>
    <row r="1880" spans="1:11" ht="15.75" customHeight="1">
      <c r="A1880" s="139" t="s">
        <v>220</v>
      </c>
      <c r="B1880" s="139" t="s">
        <v>708</v>
      </c>
      <c r="C1880" s="139" t="s">
        <v>720</v>
      </c>
      <c r="D1880" s="139" t="s">
        <v>722</v>
      </c>
      <c r="E1880" s="139" t="s">
        <v>188</v>
      </c>
      <c r="F1880" s="139">
        <v>2044</v>
      </c>
      <c r="G1880" s="139" t="s">
        <v>688</v>
      </c>
      <c r="H1880" s="139">
        <v>5.1054171290178099</v>
      </c>
      <c r="I1880" s="139">
        <v>4.5400521449319449</v>
      </c>
      <c r="J1880" s="33" t="s">
        <v>637</v>
      </c>
      <c r="K1880" s="33" t="s">
        <v>188</v>
      </c>
    </row>
    <row r="1881" spans="1:11" ht="15.75" customHeight="1">
      <c r="A1881" s="139" t="s">
        <v>220</v>
      </c>
      <c r="B1881" s="139" t="s">
        <v>708</v>
      </c>
      <c r="C1881" s="139" t="s">
        <v>720</v>
      </c>
      <c r="D1881" s="139" t="s">
        <v>721</v>
      </c>
      <c r="E1881" s="139" t="s">
        <v>188</v>
      </c>
      <c r="F1881" s="139">
        <v>2045</v>
      </c>
      <c r="G1881" s="139" t="s">
        <v>688</v>
      </c>
      <c r="H1881" s="139">
        <v>42.133362323418801</v>
      </c>
      <c r="I1881" s="139">
        <v>37.467587301026789</v>
      </c>
      <c r="J1881" s="33" t="s">
        <v>637</v>
      </c>
      <c r="K1881" s="33" t="s">
        <v>188</v>
      </c>
    </row>
    <row r="1882" spans="1:11" ht="15.75" customHeight="1">
      <c r="A1882" s="139" t="s">
        <v>220</v>
      </c>
      <c r="B1882" s="139" t="s">
        <v>708</v>
      </c>
      <c r="C1882" s="139" t="s">
        <v>720</v>
      </c>
      <c r="D1882" s="139" t="s">
        <v>722</v>
      </c>
      <c r="E1882" s="139" t="s">
        <v>188</v>
      </c>
      <c r="F1882" s="139">
        <v>2045</v>
      </c>
      <c r="G1882" s="139" t="s">
        <v>688</v>
      </c>
      <c r="H1882" s="139">
        <v>5.1206417589929796</v>
      </c>
      <c r="I1882" s="139">
        <v>4.553590825950133</v>
      </c>
      <c r="J1882" s="33" t="s">
        <v>637</v>
      </c>
      <c r="K1882" s="33" t="s">
        <v>188</v>
      </c>
    </row>
    <row r="1883" spans="1:11" ht="15.75" customHeight="1">
      <c r="A1883" s="139" t="s">
        <v>220</v>
      </c>
      <c r="B1883" s="139" t="s">
        <v>708</v>
      </c>
      <c r="C1883" s="139" t="s">
        <v>720</v>
      </c>
      <c r="D1883" s="139" t="s">
        <v>721</v>
      </c>
      <c r="E1883" s="139" t="s">
        <v>188</v>
      </c>
      <c r="F1883" s="139">
        <v>2046</v>
      </c>
      <c r="G1883" s="139" t="s">
        <v>688</v>
      </c>
      <c r="H1883" s="139">
        <v>43.848954911850598</v>
      </c>
      <c r="I1883" s="139">
        <v>38.993198159867141</v>
      </c>
      <c r="J1883" s="33" t="s">
        <v>637</v>
      </c>
      <c r="K1883" s="33" t="s">
        <v>188</v>
      </c>
    </row>
    <row r="1884" spans="1:11" ht="15.75" customHeight="1">
      <c r="A1884" s="139" t="s">
        <v>220</v>
      </c>
      <c r="B1884" s="139" t="s">
        <v>708</v>
      </c>
      <c r="C1884" s="139" t="s">
        <v>720</v>
      </c>
      <c r="D1884" s="139" t="s">
        <v>722</v>
      </c>
      <c r="E1884" s="139" t="s">
        <v>188</v>
      </c>
      <c r="F1884" s="139">
        <v>2046</v>
      </c>
      <c r="G1884" s="139" t="s">
        <v>688</v>
      </c>
      <c r="H1884" s="139">
        <v>5.1360961327512902</v>
      </c>
      <c r="I1884" s="139">
        <v>4.5673338093258113</v>
      </c>
      <c r="J1884" s="33" t="s">
        <v>637</v>
      </c>
      <c r="K1884" s="33" t="s">
        <v>188</v>
      </c>
    </row>
    <row r="1885" spans="1:11" ht="15.75" customHeight="1">
      <c r="A1885" s="139" t="s">
        <v>220</v>
      </c>
      <c r="B1885" s="139" t="s">
        <v>708</v>
      </c>
      <c r="C1885" s="139" t="s">
        <v>720</v>
      </c>
      <c r="D1885" s="139" t="s">
        <v>721</v>
      </c>
      <c r="E1885" s="139" t="s">
        <v>188</v>
      </c>
      <c r="F1885" s="139">
        <v>2047</v>
      </c>
      <c r="G1885" s="139" t="s">
        <v>688</v>
      </c>
      <c r="H1885" s="139">
        <v>45.564547500282401</v>
      </c>
      <c r="I1885" s="139">
        <v>40.518809018707508</v>
      </c>
      <c r="J1885" s="33" t="s">
        <v>637</v>
      </c>
      <c r="K1885" s="33" t="s">
        <v>188</v>
      </c>
    </row>
    <row r="1886" spans="1:11" ht="15.75" customHeight="1">
      <c r="A1886" s="139" t="s">
        <v>220</v>
      </c>
      <c r="B1886" s="139" t="s">
        <v>708</v>
      </c>
      <c r="C1886" s="139" t="s">
        <v>720</v>
      </c>
      <c r="D1886" s="139" t="s">
        <v>722</v>
      </c>
      <c r="E1886" s="139" t="s">
        <v>188</v>
      </c>
      <c r="F1886" s="139">
        <v>2047</v>
      </c>
      <c r="G1886" s="139" t="s">
        <v>688</v>
      </c>
      <c r="H1886" s="139">
        <v>5.1515505065096097</v>
      </c>
      <c r="I1886" s="139">
        <v>4.5810767927014986</v>
      </c>
      <c r="J1886" s="33" t="s">
        <v>637</v>
      </c>
      <c r="K1886" s="33" t="s">
        <v>188</v>
      </c>
    </row>
    <row r="1887" spans="1:11" ht="15.75" customHeight="1">
      <c r="A1887" s="139" t="s">
        <v>220</v>
      </c>
      <c r="B1887" s="139" t="s">
        <v>708</v>
      </c>
      <c r="C1887" s="139" t="s">
        <v>720</v>
      </c>
      <c r="D1887" s="139" t="s">
        <v>721</v>
      </c>
      <c r="E1887" s="139" t="s">
        <v>188</v>
      </c>
      <c r="F1887" s="139">
        <v>2048</v>
      </c>
      <c r="G1887" s="139" t="s">
        <v>688</v>
      </c>
      <c r="H1887" s="139">
        <v>47.280140088714298</v>
      </c>
      <c r="I1887" s="139">
        <v>42.044419877547952</v>
      </c>
      <c r="J1887" s="33" t="s">
        <v>637</v>
      </c>
      <c r="K1887" s="33" t="s">
        <v>188</v>
      </c>
    </row>
    <row r="1888" spans="1:11" ht="15.75" customHeight="1">
      <c r="A1888" s="139" t="s">
        <v>220</v>
      </c>
      <c r="B1888" s="139" t="s">
        <v>708</v>
      </c>
      <c r="C1888" s="139" t="s">
        <v>720</v>
      </c>
      <c r="D1888" s="139" t="s">
        <v>722</v>
      </c>
      <c r="E1888" s="139" t="s">
        <v>188</v>
      </c>
      <c r="F1888" s="139">
        <v>2048</v>
      </c>
      <c r="G1888" s="139" t="s">
        <v>688</v>
      </c>
      <c r="H1888" s="139">
        <v>5.16700488026793</v>
      </c>
      <c r="I1888" s="139">
        <v>4.5948197760771858</v>
      </c>
      <c r="J1888" s="33" t="s">
        <v>637</v>
      </c>
      <c r="K1888" s="33" t="s">
        <v>188</v>
      </c>
    </row>
    <row r="1889" spans="1:11" ht="15.75" customHeight="1">
      <c r="A1889" s="139" t="s">
        <v>220</v>
      </c>
      <c r="B1889" s="139" t="s">
        <v>708</v>
      </c>
      <c r="C1889" s="139" t="s">
        <v>720</v>
      </c>
      <c r="D1889" s="139" t="s">
        <v>721</v>
      </c>
      <c r="E1889" s="139" t="s">
        <v>188</v>
      </c>
      <c r="F1889" s="139">
        <v>2049</v>
      </c>
      <c r="G1889" s="139" t="s">
        <v>688</v>
      </c>
      <c r="H1889" s="139">
        <v>48.995732677146101</v>
      </c>
      <c r="I1889" s="139">
        <v>43.570030736388311</v>
      </c>
      <c r="J1889" s="33" t="s">
        <v>637</v>
      </c>
      <c r="K1889" s="33" t="s">
        <v>188</v>
      </c>
    </row>
    <row r="1890" spans="1:11" ht="15.75" customHeight="1">
      <c r="A1890" s="139" t="s">
        <v>220</v>
      </c>
      <c r="B1890" s="139" t="s">
        <v>708</v>
      </c>
      <c r="C1890" s="139" t="s">
        <v>720</v>
      </c>
      <c r="D1890" s="139" t="s">
        <v>722</v>
      </c>
      <c r="E1890" s="139" t="s">
        <v>188</v>
      </c>
      <c r="F1890" s="139">
        <v>2049</v>
      </c>
      <c r="G1890" s="139" t="s">
        <v>688</v>
      </c>
      <c r="H1890" s="139">
        <v>5.1824592540262397</v>
      </c>
      <c r="I1890" s="139">
        <v>4.6085627594528642</v>
      </c>
      <c r="J1890" s="33" t="s">
        <v>637</v>
      </c>
      <c r="K1890" s="33" t="s">
        <v>188</v>
      </c>
    </row>
    <row r="1891" spans="1:11" ht="15.75" customHeight="1">
      <c r="A1891" s="139" t="s">
        <v>220</v>
      </c>
      <c r="B1891" s="139" t="s">
        <v>708</v>
      </c>
      <c r="C1891" s="139" t="s">
        <v>720</v>
      </c>
      <c r="D1891" s="139" t="s">
        <v>721</v>
      </c>
      <c r="E1891" s="139" t="s">
        <v>188</v>
      </c>
      <c r="F1891" s="139">
        <v>2050</v>
      </c>
      <c r="G1891" s="139" t="s">
        <v>688</v>
      </c>
      <c r="H1891" s="139">
        <v>50.711325265577898</v>
      </c>
      <c r="I1891" s="139">
        <v>45.09564159522867</v>
      </c>
      <c r="J1891" s="33" t="s">
        <v>637</v>
      </c>
      <c r="K1891" s="33" t="s">
        <v>188</v>
      </c>
    </row>
    <row r="1892" spans="1:11" ht="15.75" customHeight="1">
      <c r="A1892" s="139" t="s">
        <v>220</v>
      </c>
      <c r="B1892" s="139" t="s">
        <v>708</v>
      </c>
      <c r="C1892" s="139" t="s">
        <v>720</v>
      </c>
      <c r="D1892" s="139" t="s">
        <v>722</v>
      </c>
      <c r="E1892" s="139" t="s">
        <v>188</v>
      </c>
      <c r="F1892" s="139">
        <v>2050</v>
      </c>
      <c r="G1892" s="139" t="s">
        <v>688</v>
      </c>
      <c r="H1892" s="139">
        <v>5.1979136277845601</v>
      </c>
      <c r="I1892" s="139">
        <v>4.6223057428285506</v>
      </c>
      <c r="J1892" s="33" t="s">
        <v>637</v>
      </c>
      <c r="K1892" s="33" t="s">
        <v>188</v>
      </c>
    </row>
    <row r="1893" spans="1:11" ht="15.75" customHeight="1">
      <c r="A1893" s="139" t="s">
        <v>220</v>
      </c>
      <c r="B1893" s="139" t="s">
        <v>708</v>
      </c>
      <c r="C1893" s="139" t="s">
        <v>723</v>
      </c>
      <c r="D1893" s="139" t="s">
        <v>724</v>
      </c>
      <c r="E1893" s="139" t="s">
        <v>716</v>
      </c>
      <c r="F1893" s="139">
        <v>1990</v>
      </c>
      <c r="G1893" s="139" t="s">
        <v>688</v>
      </c>
      <c r="H1893" s="139">
        <v>4.5343978696060002E-5</v>
      </c>
      <c r="I1893" s="139">
        <v>4.5343978696060002E-5</v>
      </c>
      <c r="J1893" s="33" t="s">
        <v>637</v>
      </c>
      <c r="K1893" s="33" t="s">
        <v>638</v>
      </c>
    </row>
    <row r="1894" spans="1:11" ht="15.75" customHeight="1">
      <c r="A1894" s="139" t="s">
        <v>220</v>
      </c>
      <c r="B1894" s="139" t="s">
        <v>708</v>
      </c>
      <c r="C1894" s="139" t="s">
        <v>723</v>
      </c>
      <c r="D1894" s="139" t="s">
        <v>725</v>
      </c>
      <c r="E1894" s="139" t="s">
        <v>716</v>
      </c>
      <c r="F1894" s="139">
        <v>1990</v>
      </c>
      <c r="G1894" s="139" t="s">
        <v>688</v>
      </c>
      <c r="H1894" s="139">
        <v>5.4209221840205498E-8</v>
      </c>
      <c r="I1894" s="139">
        <v>5.4209221840205498E-8</v>
      </c>
      <c r="J1894" s="33" t="s">
        <v>637</v>
      </c>
      <c r="K1894" s="33" t="s">
        <v>638</v>
      </c>
    </row>
    <row r="1895" spans="1:11" ht="15.75" customHeight="1">
      <c r="A1895" s="139" t="s">
        <v>220</v>
      </c>
      <c r="B1895" s="139" t="s">
        <v>708</v>
      </c>
      <c r="C1895" s="139" t="s">
        <v>723</v>
      </c>
      <c r="D1895" s="139" t="s">
        <v>726</v>
      </c>
      <c r="E1895" s="139" t="s">
        <v>716</v>
      </c>
      <c r="F1895" s="139">
        <v>1990</v>
      </c>
      <c r="G1895" s="139" t="s">
        <v>688</v>
      </c>
      <c r="H1895" s="139">
        <v>7.4466509020638904E-7</v>
      </c>
      <c r="I1895" s="139">
        <v>7.4466509020638904E-7</v>
      </c>
      <c r="J1895" s="33" t="s">
        <v>637</v>
      </c>
      <c r="K1895" s="33" t="s">
        <v>638</v>
      </c>
    </row>
    <row r="1896" spans="1:11" ht="15.75" customHeight="1">
      <c r="A1896" s="139" t="s">
        <v>220</v>
      </c>
      <c r="B1896" s="139" t="s">
        <v>708</v>
      </c>
      <c r="C1896" s="139" t="s">
        <v>723</v>
      </c>
      <c r="D1896" s="139" t="s">
        <v>727</v>
      </c>
      <c r="E1896" s="139" t="s">
        <v>716</v>
      </c>
      <c r="F1896" s="139">
        <v>1990</v>
      </c>
      <c r="G1896" s="139" t="s">
        <v>688</v>
      </c>
      <c r="H1896" s="139">
        <v>1.07520851090736E-4</v>
      </c>
      <c r="I1896" s="139">
        <v>1.07520851090736E-4</v>
      </c>
      <c r="J1896" s="33" t="s">
        <v>637</v>
      </c>
      <c r="K1896" s="33" t="s">
        <v>638</v>
      </c>
    </row>
    <row r="1897" spans="1:11" ht="15.75" customHeight="1">
      <c r="A1897" s="139" t="s">
        <v>220</v>
      </c>
      <c r="B1897" s="139" t="s">
        <v>708</v>
      </c>
      <c r="C1897" s="139" t="s">
        <v>723</v>
      </c>
      <c r="D1897" s="139" t="s">
        <v>728</v>
      </c>
      <c r="E1897" s="139" t="s">
        <v>716</v>
      </c>
      <c r="F1897" s="139">
        <v>1990</v>
      </c>
      <c r="G1897" s="139" t="s">
        <v>688</v>
      </c>
      <c r="H1897" s="139">
        <v>3.2002959011572198E-6</v>
      </c>
      <c r="I1897" s="139">
        <v>3.2002959011572198E-6</v>
      </c>
      <c r="J1897" s="33" t="s">
        <v>637</v>
      </c>
      <c r="K1897" s="33" t="s">
        <v>638</v>
      </c>
    </row>
    <row r="1898" spans="1:11" ht="15.75" customHeight="1">
      <c r="A1898" s="139" t="s">
        <v>220</v>
      </c>
      <c r="B1898" s="139" t="s">
        <v>708</v>
      </c>
      <c r="C1898" s="139" t="s">
        <v>723</v>
      </c>
      <c r="D1898" s="139" t="s">
        <v>724</v>
      </c>
      <c r="E1898" s="139" t="s">
        <v>716</v>
      </c>
      <c r="F1898" s="139">
        <v>1991</v>
      </c>
      <c r="G1898" s="139" t="s">
        <v>688</v>
      </c>
      <c r="H1898" s="139">
        <v>1.4736793076219499E-4</v>
      </c>
      <c r="I1898" s="139">
        <v>1.4736793076219499E-4</v>
      </c>
      <c r="J1898" s="33" t="s">
        <v>637</v>
      </c>
      <c r="K1898" s="33" t="s">
        <v>638</v>
      </c>
    </row>
    <row r="1899" spans="1:11" ht="15.75" customHeight="1">
      <c r="A1899" s="139" t="s">
        <v>220</v>
      </c>
      <c r="B1899" s="139" t="s">
        <v>708</v>
      </c>
      <c r="C1899" s="139" t="s">
        <v>723</v>
      </c>
      <c r="D1899" s="139" t="s">
        <v>725</v>
      </c>
      <c r="E1899" s="139" t="s">
        <v>716</v>
      </c>
      <c r="F1899" s="139">
        <v>1991</v>
      </c>
      <c r="G1899" s="139" t="s">
        <v>688</v>
      </c>
      <c r="H1899" s="139">
        <v>1.7617997098066799E-7</v>
      </c>
      <c r="I1899" s="139">
        <v>1.7617997098066799E-7</v>
      </c>
      <c r="J1899" s="33" t="s">
        <v>637</v>
      </c>
      <c r="K1899" s="33" t="s">
        <v>638</v>
      </c>
    </row>
    <row r="1900" spans="1:11" ht="15.75" customHeight="1">
      <c r="A1900" s="139" t="s">
        <v>220</v>
      </c>
      <c r="B1900" s="139" t="s">
        <v>708</v>
      </c>
      <c r="C1900" s="139" t="s">
        <v>723</v>
      </c>
      <c r="D1900" s="139" t="s">
        <v>726</v>
      </c>
      <c r="E1900" s="139" t="s">
        <v>716</v>
      </c>
      <c r="F1900" s="139">
        <v>1991</v>
      </c>
      <c r="G1900" s="139" t="s">
        <v>688</v>
      </c>
      <c r="H1900" s="139">
        <v>2.4201615431707598E-6</v>
      </c>
      <c r="I1900" s="139">
        <v>2.4201615431707598E-6</v>
      </c>
      <c r="J1900" s="33" t="s">
        <v>637</v>
      </c>
      <c r="K1900" s="33" t="s">
        <v>638</v>
      </c>
    </row>
    <row r="1901" spans="1:11" ht="15.75" customHeight="1">
      <c r="A1901" s="139" t="s">
        <v>220</v>
      </c>
      <c r="B1901" s="139" t="s">
        <v>708</v>
      </c>
      <c r="C1901" s="139" t="s">
        <v>723</v>
      </c>
      <c r="D1901" s="139" t="s">
        <v>727</v>
      </c>
      <c r="E1901" s="139" t="s">
        <v>716</v>
      </c>
      <c r="F1901" s="139">
        <v>1991</v>
      </c>
      <c r="G1901" s="139" t="s">
        <v>688</v>
      </c>
      <c r="H1901" s="139">
        <v>3.4944276604489298E-4</v>
      </c>
      <c r="I1901" s="139">
        <v>3.4944276604489298E-4</v>
      </c>
      <c r="J1901" s="33" t="s">
        <v>637</v>
      </c>
      <c r="K1901" s="33" t="s">
        <v>638</v>
      </c>
    </row>
    <row r="1902" spans="1:11" ht="15.75" customHeight="1">
      <c r="A1902" s="139" t="s">
        <v>220</v>
      </c>
      <c r="B1902" s="139" t="s">
        <v>708</v>
      </c>
      <c r="C1902" s="139" t="s">
        <v>723</v>
      </c>
      <c r="D1902" s="139" t="s">
        <v>728</v>
      </c>
      <c r="E1902" s="139" t="s">
        <v>716</v>
      </c>
      <c r="F1902" s="139">
        <v>1991</v>
      </c>
      <c r="G1902" s="139" t="s">
        <v>688</v>
      </c>
      <c r="H1902" s="139">
        <v>1.0400961678761E-5</v>
      </c>
      <c r="I1902" s="139">
        <v>1.0400961678761E-5</v>
      </c>
      <c r="J1902" s="33" t="s">
        <v>637</v>
      </c>
      <c r="K1902" s="33" t="s">
        <v>638</v>
      </c>
    </row>
    <row r="1903" spans="1:11" ht="15.75" customHeight="1">
      <c r="A1903" s="139" t="s">
        <v>220</v>
      </c>
      <c r="B1903" s="139" t="s">
        <v>708</v>
      </c>
      <c r="C1903" s="139" t="s">
        <v>723</v>
      </c>
      <c r="D1903" s="139" t="s">
        <v>724</v>
      </c>
      <c r="E1903" s="139" t="s">
        <v>716</v>
      </c>
      <c r="F1903" s="139">
        <v>1992</v>
      </c>
      <c r="G1903" s="139" t="s">
        <v>688</v>
      </c>
      <c r="H1903" s="139">
        <v>0.34532731886804502</v>
      </c>
      <c r="I1903" s="139">
        <v>0.34532731886804502</v>
      </c>
      <c r="J1903" s="33" t="s">
        <v>637</v>
      </c>
      <c r="K1903" s="33" t="s">
        <v>638</v>
      </c>
    </row>
    <row r="1904" spans="1:11" ht="15.75" customHeight="1">
      <c r="A1904" s="139" t="s">
        <v>220</v>
      </c>
      <c r="B1904" s="139" t="s">
        <v>708</v>
      </c>
      <c r="C1904" s="139" t="s">
        <v>723</v>
      </c>
      <c r="D1904" s="139" t="s">
        <v>725</v>
      </c>
      <c r="E1904" s="139" t="s">
        <v>716</v>
      </c>
      <c r="F1904" s="139">
        <v>1992</v>
      </c>
      <c r="G1904" s="139" t="s">
        <v>688</v>
      </c>
      <c r="H1904" s="139">
        <v>4.12842581844892E-4</v>
      </c>
      <c r="I1904" s="139">
        <v>4.12842581844892E-4</v>
      </c>
      <c r="J1904" s="33" t="s">
        <v>637</v>
      </c>
      <c r="K1904" s="33" t="s">
        <v>638</v>
      </c>
    </row>
    <row r="1905" spans="1:11" ht="15.75" customHeight="1">
      <c r="A1905" s="139" t="s">
        <v>220</v>
      </c>
      <c r="B1905" s="139" t="s">
        <v>708</v>
      </c>
      <c r="C1905" s="139" t="s">
        <v>723</v>
      </c>
      <c r="D1905" s="139" t="s">
        <v>726</v>
      </c>
      <c r="E1905" s="139" t="s">
        <v>716</v>
      </c>
      <c r="F1905" s="139">
        <v>1992</v>
      </c>
      <c r="G1905" s="139" t="s">
        <v>688</v>
      </c>
      <c r="H1905" s="139">
        <v>5.67116531125989E-3</v>
      </c>
      <c r="I1905" s="139">
        <v>5.67116531125989E-3</v>
      </c>
      <c r="J1905" s="33" t="s">
        <v>637</v>
      </c>
      <c r="K1905" s="33" t="s">
        <v>638</v>
      </c>
    </row>
    <row r="1906" spans="1:11" ht="15.75" customHeight="1">
      <c r="A1906" s="139" t="s">
        <v>220</v>
      </c>
      <c r="B1906" s="139" t="s">
        <v>708</v>
      </c>
      <c r="C1906" s="139" t="s">
        <v>723</v>
      </c>
      <c r="D1906" s="139" t="s">
        <v>727</v>
      </c>
      <c r="E1906" s="139" t="s">
        <v>716</v>
      </c>
      <c r="F1906" s="139">
        <v>1992</v>
      </c>
      <c r="G1906" s="139" t="s">
        <v>688</v>
      </c>
      <c r="H1906" s="139">
        <v>0.81884934444009205</v>
      </c>
      <c r="I1906" s="139">
        <v>0.81884934444009205</v>
      </c>
      <c r="J1906" s="33" t="s">
        <v>637</v>
      </c>
      <c r="K1906" s="33" t="s">
        <v>638</v>
      </c>
    </row>
    <row r="1907" spans="1:11" ht="15.75" customHeight="1">
      <c r="A1907" s="139" t="s">
        <v>220</v>
      </c>
      <c r="B1907" s="139" t="s">
        <v>708</v>
      </c>
      <c r="C1907" s="139" t="s">
        <v>723</v>
      </c>
      <c r="D1907" s="139" t="s">
        <v>728</v>
      </c>
      <c r="E1907" s="139" t="s">
        <v>716</v>
      </c>
      <c r="F1907" s="139">
        <v>1992</v>
      </c>
      <c r="G1907" s="139" t="s">
        <v>688</v>
      </c>
      <c r="H1907" s="139">
        <v>2.4372576798759E-2</v>
      </c>
      <c r="I1907" s="139">
        <v>2.4372576798759E-2</v>
      </c>
      <c r="J1907" s="33" t="s">
        <v>637</v>
      </c>
      <c r="K1907" s="33" t="s">
        <v>638</v>
      </c>
    </row>
    <row r="1908" spans="1:11" ht="15.75" customHeight="1">
      <c r="A1908" s="139" t="s">
        <v>220</v>
      </c>
      <c r="B1908" s="139" t="s">
        <v>708</v>
      </c>
      <c r="C1908" s="139" t="s">
        <v>723</v>
      </c>
      <c r="D1908" s="139" t="s">
        <v>724</v>
      </c>
      <c r="E1908" s="139" t="s">
        <v>716</v>
      </c>
      <c r="F1908" s="139">
        <v>1993</v>
      </c>
      <c r="G1908" s="139" t="s">
        <v>688</v>
      </c>
      <c r="H1908" s="139">
        <v>1.57405695852685</v>
      </c>
      <c r="I1908" s="139">
        <v>1.57405695852685</v>
      </c>
      <c r="J1908" s="33" t="s">
        <v>637</v>
      </c>
      <c r="K1908" s="33" t="s">
        <v>638</v>
      </c>
    </row>
    <row r="1909" spans="1:11" ht="15.75" customHeight="1">
      <c r="A1909" s="139" t="s">
        <v>220</v>
      </c>
      <c r="B1909" s="139" t="s">
        <v>708</v>
      </c>
      <c r="C1909" s="139" t="s">
        <v>723</v>
      </c>
      <c r="D1909" s="139" t="s">
        <v>725</v>
      </c>
      <c r="E1909" s="139" t="s">
        <v>716</v>
      </c>
      <c r="F1909" s="139">
        <v>1993</v>
      </c>
      <c r="G1909" s="139" t="s">
        <v>688</v>
      </c>
      <c r="H1909" s="139">
        <v>1.8818022879257201E-3</v>
      </c>
      <c r="I1909" s="139">
        <v>1.8818022879257201E-3</v>
      </c>
      <c r="J1909" s="33" t="s">
        <v>637</v>
      </c>
      <c r="K1909" s="33" t="s">
        <v>638</v>
      </c>
    </row>
    <row r="1910" spans="1:11" ht="15.75" customHeight="1">
      <c r="A1910" s="139" t="s">
        <v>220</v>
      </c>
      <c r="B1910" s="139" t="s">
        <v>708</v>
      </c>
      <c r="C1910" s="139" t="s">
        <v>723</v>
      </c>
      <c r="D1910" s="139" t="s">
        <v>726</v>
      </c>
      <c r="E1910" s="139" t="s">
        <v>716</v>
      </c>
      <c r="F1910" s="139">
        <v>1993</v>
      </c>
      <c r="G1910" s="139" t="s">
        <v>688</v>
      </c>
      <c r="H1910" s="139">
        <v>2.5850075373143998E-2</v>
      </c>
      <c r="I1910" s="139">
        <v>2.5850075373143998E-2</v>
      </c>
      <c r="J1910" s="33" t="s">
        <v>637</v>
      </c>
      <c r="K1910" s="33" t="s">
        <v>638</v>
      </c>
    </row>
    <row r="1911" spans="1:11" ht="15.75" customHeight="1">
      <c r="A1911" s="139" t="s">
        <v>220</v>
      </c>
      <c r="B1911" s="139" t="s">
        <v>708</v>
      </c>
      <c r="C1911" s="139" t="s">
        <v>723</v>
      </c>
      <c r="D1911" s="139" t="s">
        <v>727</v>
      </c>
      <c r="E1911" s="139" t="s">
        <v>716</v>
      </c>
      <c r="F1911" s="139">
        <v>1993</v>
      </c>
      <c r="G1911" s="139" t="s">
        <v>688</v>
      </c>
      <c r="H1911" s="139">
        <v>3.73244582220148</v>
      </c>
      <c r="I1911" s="139">
        <v>3.73244582220148</v>
      </c>
      <c r="J1911" s="33" t="s">
        <v>637</v>
      </c>
      <c r="K1911" s="33" t="s">
        <v>638</v>
      </c>
    </row>
    <row r="1912" spans="1:11" ht="15.75" customHeight="1">
      <c r="A1912" s="139" t="s">
        <v>220</v>
      </c>
      <c r="B1912" s="139" t="s">
        <v>708</v>
      </c>
      <c r="C1912" s="139" t="s">
        <v>723</v>
      </c>
      <c r="D1912" s="139" t="s">
        <v>728</v>
      </c>
      <c r="E1912" s="139" t="s">
        <v>716</v>
      </c>
      <c r="F1912" s="139">
        <v>1993</v>
      </c>
      <c r="G1912" s="139" t="s">
        <v>688</v>
      </c>
      <c r="H1912" s="139">
        <v>0.111094089610605</v>
      </c>
      <c r="I1912" s="139">
        <v>0.111094089610605</v>
      </c>
      <c r="J1912" s="33" t="s">
        <v>637</v>
      </c>
      <c r="K1912" s="33" t="s">
        <v>638</v>
      </c>
    </row>
    <row r="1913" spans="1:11" ht="15.75" customHeight="1">
      <c r="A1913" s="139" t="s">
        <v>220</v>
      </c>
      <c r="B1913" s="139" t="s">
        <v>708</v>
      </c>
      <c r="C1913" s="139" t="s">
        <v>723</v>
      </c>
      <c r="D1913" s="139" t="s">
        <v>724</v>
      </c>
      <c r="E1913" s="139" t="s">
        <v>716</v>
      </c>
      <c r="F1913" s="139">
        <v>1994</v>
      </c>
      <c r="G1913" s="139" t="s">
        <v>688</v>
      </c>
      <c r="H1913" s="139">
        <v>3.8481408890147</v>
      </c>
      <c r="I1913" s="139">
        <v>3.8481408890147</v>
      </c>
      <c r="J1913" s="33" t="s">
        <v>637</v>
      </c>
      <c r="K1913" s="33" t="s">
        <v>638</v>
      </c>
    </row>
    <row r="1914" spans="1:11" ht="15.75" customHeight="1">
      <c r="A1914" s="139" t="s">
        <v>220</v>
      </c>
      <c r="B1914" s="139" t="s">
        <v>708</v>
      </c>
      <c r="C1914" s="139" t="s">
        <v>723</v>
      </c>
      <c r="D1914" s="139" t="s">
        <v>725</v>
      </c>
      <c r="E1914" s="139" t="s">
        <v>716</v>
      </c>
      <c r="F1914" s="139">
        <v>1994</v>
      </c>
      <c r="G1914" s="139" t="s">
        <v>688</v>
      </c>
      <c r="H1914" s="139">
        <v>4.6004944674845902E-3</v>
      </c>
      <c r="I1914" s="139">
        <v>4.6004944674845902E-3</v>
      </c>
      <c r="J1914" s="33" t="s">
        <v>637</v>
      </c>
      <c r="K1914" s="33" t="s">
        <v>638</v>
      </c>
    </row>
    <row r="1915" spans="1:11" ht="15.75" customHeight="1">
      <c r="A1915" s="139" t="s">
        <v>220</v>
      </c>
      <c r="B1915" s="139" t="s">
        <v>708</v>
      </c>
      <c r="C1915" s="139" t="s">
        <v>723</v>
      </c>
      <c r="D1915" s="139" t="s">
        <v>726</v>
      </c>
      <c r="E1915" s="139" t="s">
        <v>716</v>
      </c>
      <c r="F1915" s="139">
        <v>1994</v>
      </c>
      <c r="G1915" s="139" t="s">
        <v>688</v>
      </c>
      <c r="H1915" s="139">
        <v>6.3196399271729903E-2</v>
      </c>
      <c r="I1915" s="139">
        <v>6.3196399271729903E-2</v>
      </c>
      <c r="J1915" s="33" t="s">
        <v>637</v>
      </c>
      <c r="K1915" s="33" t="s">
        <v>638</v>
      </c>
    </row>
    <row r="1916" spans="1:11" ht="15.75" customHeight="1">
      <c r="A1916" s="139" t="s">
        <v>220</v>
      </c>
      <c r="B1916" s="139" t="s">
        <v>708</v>
      </c>
      <c r="C1916" s="139" t="s">
        <v>723</v>
      </c>
      <c r="D1916" s="139" t="s">
        <v>727</v>
      </c>
      <c r="E1916" s="139" t="s">
        <v>716</v>
      </c>
      <c r="F1916" s="139">
        <v>1994</v>
      </c>
      <c r="G1916" s="139" t="s">
        <v>688</v>
      </c>
      <c r="H1916" s="139">
        <v>9.1248142620504993</v>
      </c>
      <c r="I1916" s="139">
        <v>9.1248142620504993</v>
      </c>
      <c r="J1916" s="33" t="s">
        <v>637</v>
      </c>
      <c r="K1916" s="33" t="s">
        <v>638</v>
      </c>
    </row>
    <row r="1917" spans="1:11" ht="15.75" customHeight="1">
      <c r="A1917" s="139" t="s">
        <v>220</v>
      </c>
      <c r="B1917" s="139" t="s">
        <v>708</v>
      </c>
      <c r="C1917" s="139" t="s">
        <v>723</v>
      </c>
      <c r="D1917" s="139" t="s">
        <v>728</v>
      </c>
      <c r="E1917" s="139" t="s">
        <v>716</v>
      </c>
      <c r="F1917" s="139">
        <v>1994</v>
      </c>
      <c r="G1917" s="139" t="s">
        <v>688</v>
      </c>
      <c r="H1917" s="139">
        <v>0.27159481519559098</v>
      </c>
      <c r="I1917" s="139">
        <v>0.27159481519559098</v>
      </c>
      <c r="J1917" s="33" t="s">
        <v>637</v>
      </c>
      <c r="K1917" s="33" t="s">
        <v>638</v>
      </c>
    </row>
    <row r="1918" spans="1:11" ht="15.75" customHeight="1">
      <c r="A1918" s="139" t="s">
        <v>220</v>
      </c>
      <c r="B1918" s="139" t="s">
        <v>708</v>
      </c>
      <c r="C1918" s="139" t="s">
        <v>723</v>
      </c>
      <c r="D1918" s="139" t="s">
        <v>724</v>
      </c>
      <c r="E1918" s="139" t="s">
        <v>716</v>
      </c>
      <c r="F1918" s="139">
        <v>1995</v>
      </c>
      <c r="G1918" s="139" t="s">
        <v>688</v>
      </c>
      <c r="H1918" s="139">
        <v>8.5722789730349103</v>
      </c>
      <c r="I1918" s="139">
        <v>8.5722789730349103</v>
      </c>
      <c r="J1918" s="33" t="s">
        <v>637</v>
      </c>
      <c r="K1918" s="33" t="s">
        <v>638</v>
      </c>
    </row>
    <row r="1919" spans="1:11" ht="15.75" customHeight="1">
      <c r="A1919" s="139" t="s">
        <v>220</v>
      </c>
      <c r="B1919" s="139" t="s">
        <v>708</v>
      </c>
      <c r="C1919" s="139" t="s">
        <v>723</v>
      </c>
      <c r="D1919" s="139" t="s">
        <v>725</v>
      </c>
      <c r="E1919" s="139" t="s">
        <v>716</v>
      </c>
      <c r="F1919" s="139">
        <v>1995</v>
      </c>
      <c r="G1919" s="139" t="s">
        <v>688</v>
      </c>
      <c r="H1919" s="139">
        <v>1.0248253150439901E-2</v>
      </c>
      <c r="I1919" s="139">
        <v>1.0248253150439901E-2</v>
      </c>
      <c r="J1919" s="33" t="s">
        <v>637</v>
      </c>
      <c r="K1919" s="33" t="s">
        <v>638</v>
      </c>
    </row>
    <row r="1920" spans="1:11" ht="15.75" customHeight="1">
      <c r="A1920" s="139" t="s">
        <v>220</v>
      </c>
      <c r="B1920" s="139" t="s">
        <v>708</v>
      </c>
      <c r="C1920" s="139" t="s">
        <v>723</v>
      </c>
      <c r="D1920" s="139" t="s">
        <v>726</v>
      </c>
      <c r="E1920" s="139" t="s">
        <v>716</v>
      </c>
      <c r="F1920" s="139">
        <v>1995</v>
      </c>
      <c r="G1920" s="139" t="s">
        <v>688</v>
      </c>
      <c r="H1920" s="139">
        <v>0.140778932027948</v>
      </c>
      <c r="I1920" s="139">
        <v>0.140778932027948</v>
      </c>
      <c r="J1920" s="33" t="s">
        <v>637</v>
      </c>
      <c r="K1920" s="33" t="s">
        <v>638</v>
      </c>
    </row>
    <row r="1921" spans="1:11" ht="15.75" customHeight="1">
      <c r="A1921" s="139" t="s">
        <v>220</v>
      </c>
      <c r="B1921" s="139" t="s">
        <v>708</v>
      </c>
      <c r="C1921" s="139" t="s">
        <v>723</v>
      </c>
      <c r="D1921" s="139" t="s">
        <v>727</v>
      </c>
      <c r="E1921" s="139" t="s">
        <v>716</v>
      </c>
      <c r="F1921" s="139">
        <v>1995</v>
      </c>
      <c r="G1921" s="139" t="s">
        <v>688</v>
      </c>
      <c r="H1921" s="139">
        <v>20.326816425750099</v>
      </c>
      <c r="I1921" s="139">
        <v>20.326816425750099</v>
      </c>
      <c r="J1921" s="33" t="s">
        <v>637</v>
      </c>
      <c r="K1921" s="33" t="s">
        <v>638</v>
      </c>
    </row>
    <row r="1922" spans="1:11" ht="15.75" customHeight="1">
      <c r="A1922" s="139" t="s">
        <v>220</v>
      </c>
      <c r="B1922" s="139" t="s">
        <v>708</v>
      </c>
      <c r="C1922" s="139" t="s">
        <v>723</v>
      </c>
      <c r="D1922" s="139" t="s">
        <v>728</v>
      </c>
      <c r="E1922" s="139" t="s">
        <v>716</v>
      </c>
      <c r="F1922" s="139">
        <v>1995</v>
      </c>
      <c r="G1922" s="139" t="s">
        <v>688</v>
      </c>
      <c r="H1922" s="139">
        <v>0.60501592603658305</v>
      </c>
      <c r="I1922" s="139">
        <v>0.60501592603658305</v>
      </c>
      <c r="J1922" s="33" t="s">
        <v>637</v>
      </c>
      <c r="K1922" s="33" t="s">
        <v>638</v>
      </c>
    </row>
    <row r="1923" spans="1:11" ht="15.75" customHeight="1">
      <c r="A1923" s="139" t="s">
        <v>220</v>
      </c>
      <c r="B1923" s="139" t="s">
        <v>708</v>
      </c>
      <c r="C1923" s="139" t="s">
        <v>723</v>
      </c>
      <c r="D1923" s="139" t="s">
        <v>724</v>
      </c>
      <c r="E1923" s="139" t="s">
        <v>716</v>
      </c>
      <c r="F1923" s="139">
        <v>1996</v>
      </c>
      <c r="G1923" s="139" t="s">
        <v>688</v>
      </c>
      <c r="H1923" s="139">
        <v>9.3798881994953796</v>
      </c>
      <c r="I1923" s="139">
        <v>9.3798881994953796</v>
      </c>
      <c r="J1923" s="33" t="s">
        <v>637</v>
      </c>
      <c r="K1923" s="33" t="s">
        <v>638</v>
      </c>
    </row>
    <row r="1924" spans="1:11" ht="15.75" customHeight="1">
      <c r="A1924" s="139" t="s">
        <v>220</v>
      </c>
      <c r="B1924" s="139" t="s">
        <v>708</v>
      </c>
      <c r="C1924" s="139" t="s">
        <v>723</v>
      </c>
      <c r="D1924" s="139" t="s">
        <v>725</v>
      </c>
      <c r="E1924" s="139" t="s">
        <v>716</v>
      </c>
      <c r="F1924" s="139">
        <v>1996</v>
      </c>
      <c r="G1924" s="139" t="s">
        <v>688</v>
      </c>
      <c r="H1924" s="139">
        <v>5.6423279708774601E-2</v>
      </c>
      <c r="I1924" s="139">
        <v>5.6423279708774601E-2</v>
      </c>
      <c r="J1924" s="33" t="s">
        <v>637</v>
      </c>
      <c r="K1924" s="33" t="s">
        <v>638</v>
      </c>
    </row>
    <row r="1925" spans="1:11" ht="15.75" customHeight="1">
      <c r="A1925" s="139" t="s">
        <v>220</v>
      </c>
      <c r="B1925" s="139" t="s">
        <v>708</v>
      </c>
      <c r="C1925" s="139" t="s">
        <v>723</v>
      </c>
      <c r="D1925" s="139" t="s">
        <v>726</v>
      </c>
      <c r="E1925" s="139" t="s">
        <v>716</v>
      </c>
      <c r="F1925" s="139">
        <v>1996</v>
      </c>
      <c r="G1925" s="139" t="s">
        <v>688</v>
      </c>
      <c r="H1925" s="139">
        <v>0.19451038336311199</v>
      </c>
      <c r="I1925" s="139">
        <v>0.19451038336311199</v>
      </c>
      <c r="J1925" s="33" t="s">
        <v>637</v>
      </c>
      <c r="K1925" s="33" t="s">
        <v>638</v>
      </c>
    </row>
    <row r="1926" spans="1:11" ht="15.75" customHeight="1">
      <c r="A1926" s="139" t="s">
        <v>220</v>
      </c>
      <c r="B1926" s="139" t="s">
        <v>708</v>
      </c>
      <c r="C1926" s="139" t="s">
        <v>723</v>
      </c>
      <c r="D1926" s="139" t="s">
        <v>727</v>
      </c>
      <c r="E1926" s="139" t="s">
        <v>716</v>
      </c>
      <c r="F1926" s="139">
        <v>1996</v>
      </c>
      <c r="G1926" s="139" t="s">
        <v>688</v>
      </c>
      <c r="H1926" s="139">
        <v>29.9190393561504</v>
      </c>
      <c r="I1926" s="139">
        <v>29.9190393561504</v>
      </c>
      <c r="J1926" s="33" t="s">
        <v>637</v>
      </c>
      <c r="K1926" s="33" t="s">
        <v>638</v>
      </c>
    </row>
    <row r="1927" spans="1:11" ht="15.75" customHeight="1">
      <c r="A1927" s="139" t="s">
        <v>220</v>
      </c>
      <c r="B1927" s="139" t="s">
        <v>708</v>
      </c>
      <c r="C1927" s="139" t="s">
        <v>723</v>
      </c>
      <c r="D1927" s="139" t="s">
        <v>728</v>
      </c>
      <c r="E1927" s="139" t="s">
        <v>716</v>
      </c>
      <c r="F1927" s="139">
        <v>1996</v>
      </c>
      <c r="G1927" s="139" t="s">
        <v>688</v>
      </c>
      <c r="H1927" s="139">
        <v>0.78637848228233498</v>
      </c>
      <c r="I1927" s="139">
        <v>0.78637848228233498</v>
      </c>
      <c r="J1927" s="33" t="s">
        <v>637</v>
      </c>
      <c r="K1927" s="33" t="s">
        <v>638</v>
      </c>
    </row>
    <row r="1928" spans="1:11" ht="15.75" customHeight="1">
      <c r="A1928" s="139" t="s">
        <v>220</v>
      </c>
      <c r="B1928" s="139" t="s">
        <v>708</v>
      </c>
      <c r="C1928" s="139" t="s">
        <v>723</v>
      </c>
      <c r="D1928" s="139" t="s">
        <v>724</v>
      </c>
      <c r="E1928" s="139" t="s">
        <v>716</v>
      </c>
      <c r="F1928" s="139">
        <v>1997</v>
      </c>
      <c r="G1928" s="139" t="s">
        <v>688</v>
      </c>
      <c r="H1928" s="139">
        <v>10.1520152700383</v>
      </c>
      <c r="I1928" s="139">
        <v>10.1520152700383</v>
      </c>
      <c r="J1928" s="33" t="s">
        <v>637</v>
      </c>
      <c r="K1928" s="33" t="s">
        <v>638</v>
      </c>
    </row>
    <row r="1929" spans="1:11" ht="15.75" customHeight="1">
      <c r="A1929" s="139" t="s">
        <v>220</v>
      </c>
      <c r="B1929" s="139" t="s">
        <v>708</v>
      </c>
      <c r="C1929" s="139" t="s">
        <v>723</v>
      </c>
      <c r="D1929" s="139" t="s">
        <v>725</v>
      </c>
      <c r="E1929" s="139" t="s">
        <v>716</v>
      </c>
      <c r="F1929" s="139">
        <v>1997</v>
      </c>
      <c r="G1929" s="139" t="s">
        <v>688</v>
      </c>
      <c r="H1929" s="139">
        <v>0.10593711350910499</v>
      </c>
      <c r="I1929" s="139">
        <v>0.10593711350910499</v>
      </c>
      <c r="J1929" s="33" t="s">
        <v>637</v>
      </c>
      <c r="K1929" s="33" t="s">
        <v>638</v>
      </c>
    </row>
    <row r="1930" spans="1:11" ht="15.75" customHeight="1">
      <c r="A1930" s="139" t="s">
        <v>220</v>
      </c>
      <c r="B1930" s="139" t="s">
        <v>708</v>
      </c>
      <c r="C1930" s="139" t="s">
        <v>723</v>
      </c>
      <c r="D1930" s="139" t="s">
        <v>726</v>
      </c>
      <c r="E1930" s="139" t="s">
        <v>716</v>
      </c>
      <c r="F1930" s="139">
        <v>1997</v>
      </c>
      <c r="G1930" s="139" t="s">
        <v>688</v>
      </c>
      <c r="H1930" s="139">
        <v>0.250685765457485</v>
      </c>
      <c r="I1930" s="139">
        <v>0.250685765457485</v>
      </c>
      <c r="J1930" s="33" t="s">
        <v>637</v>
      </c>
      <c r="K1930" s="33" t="s">
        <v>638</v>
      </c>
    </row>
    <row r="1931" spans="1:11" ht="15.75" customHeight="1">
      <c r="A1931" s="139" t="s">
        <v>220</v>
      </c>
      <c r="B1931" s="139" t="s">
        <v>708</v>
      </c>
      <c r="C1931" s="139" t="s">
        <v>723</v>
      </c>
      <c r="D1931" s="139" t="s">
        <v>727</v>
      </c>
      <c r="E1931" s="139" t="s">
        <v>716</v>
      </c>
      <c r="F1931" s="139">
        <v>1997</v>
      </c>
      <c r="G1931" s="139" t="s">
        <v>688</v>
      </c>
      <c r="H1931" s="139">
        <v>40.001304821208201</v>
      </c>
      <c r="I1931" s="139">
        <v>40.001304821208201</v>
      </c>
      <c r="J1931" s="33" t="s">
        <v>637</v>
      </c>
      <c r="K1931" s="33" t="s">
        <v>638</v>
      </c>
    </row>
    <row r="1932" spans="1:11" ht="15.75" customHeight="1">
      <c r="A1932" s="139" t="s">
        <v>220</v>
      </c>
      <c r="B1932" s="139" t="s">
        <v>708</v>
      </c>
      <c r="C1932" s="139" t="s">
        <v>723</v>
      </c>
      <c r="D1932" s="139" t="s">
        <v>728</v>
      </c>
      <c r="E1932" s="139" t="s">
        <v>716</v>
      </c>
      <c r="F1932" s="139">
        <v>1997</v>
      </c>
      <c r="G1932" s="139" t="s">
        <v>688</v>
      </c>
      <c r="H1932" s="139">
        <v>0.97453789578686201</v>
      </c>
      <c r="I1932" s="139">
        <v>0.97453789578686201</v>
      </c>
      <c r="J1932" s="33" t="s">
        <v>637</v>
      </c>
      <c r="K1932" s="33" t="s">
        <v>638</v>
      </c>
    </row>
    <row r="1933" spans="1:11" ht="15.75" customHeight="1">
      <c r="A1933" s="139" t="s">
        <v>220</v>
      </c>
      <c r="B1933" s="139" t="s">
        <v>708</v>
      </c>
      <c r="C1933" s="139" t="s">
        <v>723</v>
      </c>
      <c r="D1933" s="139" t="s">
        <v>724</v>
      </c>
      <c r="E1933" s="139" t="s">
        <v>716</v>
      </c>
      <c r="F1933" s="139">
        <v>1998</v>
      </c>
      <c r="G1933" s="139" t="s">
        <v>688</v>
      </c>
      <c r="H1933" s="139">
        <v>10.0901961720363</v>
      </c>
      <c r="I1933" s="139">
        <v>10.0901961720363</v>
      </c>
      <c r="J1933" s="33" t="s">
        <v>637</v>
      </c>
      <c r="K1933" s="33" t="s">
        <v>638</v>
      </c>
    </row>
    <row r="1934" spans="1:11" ht="15.75" customHeight="1">
      <c r="A1934" s="139" t="s">
        <v>220</v>
      </c>
      <c r="B1934" s="139" t="s">
        <v>708</v>
      </c>
      <c r="C1934" s="139" t="s">
        <v>723</v>
      </c>
      <c r="D1934" s="139" t="s">
        <v>725</v>
      </c>
      <c r="E1934" s="139" t="s">
        <v>716</v>
      </c>
      <c r="F1934" s="139">
        <v>1998</v>
      </c>
      <c r="G1934" s="139" t="s">
        <v>688</v>
      </c>
      <c r="H1934" s="139">
        <v>0.14633358569468</v>
      </c>
      <c r="I1934" s="139">
        <v>0.14633358569468</v>
      </c>
      <c r="J1934" s="33" t="s">
        <v>637</v>
      </c>
      <c r="K1934" s="33" t="s">
        <v>638</v>
      </c>
    </row>
    <row r="1935" spans="1:11" ht="15.75" customHeight="1">
      <c r="A1935" s="139" t="s">
        <v>220</v>
      </c>
      <c r="B1935" s="139" t="s">
        <v>708</v>
      </c>
      <c r="C1935" s="139" t="s">
        <v>723</v>
      </c>
      <c r="D1935" s="139" t="s">
        <v>726</v>
      </c>
      <c r="E1935" s="139" t="s">
        <v>716</v>
      </c>
      <c r="F1935" s="139">
        <v>1998</v>
      </c>
      <c r="G1935" s="139" t="s">
        <v>688</v>
      </c>
      <c r="H1935" s="139">
        <v>0.28589680900057102</v>
      </c>
      <c r="I1935" s="139">
        <v>0.28589680900057102</v>
      </c>
      <c r="J1935" s="33" t="s">
        <v>637</v>
      </c>
      <c r="K1935" s="33" t="s">
        <v>638</v>
      </c>
    </row>
    <row r="1936" spans="1:11" ht="15.75" customHeight="1">
      <c r="A1936" s="139" t="s">
        <v>220</v>
      </c>
      <c r="B1936" s="139" t="s">
        <v>708</v>
      </c>
      <c r="C1936" s="139" t="s">
        <v>723</v>
      </c>
      <c r="D1936" s="139" t="s">
        <v>727</v>
      </c>
      <c r="E1936" s="139" t="s">
        <v>716</v>
      </c>
      <c r="F1936" s="139">
        <v>1998</v>
      </c>
      <c r="G1936" s="139" t="s">
        <v>688</v>
      </c>
      <c r="H1936" s="139">
        <v>46.727144420209498</v>
      </c>
      <c r="I1936" s="139">
        <v>46.727144420209498</v>
      </c>
      <c r="J1936" s="33" t="s">
        <v>637</v>
      </c>
      <c r="K1936" s="33" t="s">
        <v>638</v>
      </c>
    </row>
    <row r="1937" spans="1:11" ht="15.75" customHeight="1">
      <c r="A1937" s="139" t="s">
        <v>220</v>
      </c>
      <c r="B1937" s="139" t="s">
        <v>708</v>
      </c>
      <c r="C1937" s="139" t="s">
        <v>723</v>
      </c>
      <c r="D1937" s="139" t="s">
        <v>728</v>
      </c>
      <c r="E1937" s="139" t="s">
        <v>716</v>
      </c>
      <c r="F1937" s="139">
        <v>1998</v>
      </c>
      <c r="G1937" s="139" t="s">
        <v>688</v>
      </c>
      <c r="H1937" s="139">
        <v>1.08150127605889</v>
      </c>
      <c r="I1937" s="139">
        <v>1.08150127605889</v>
      </c>
      <c r="J1937" s="33" t="s">
        <v>637</v>
      </c>
      <c r="K1937" s="33" t="s">
        <v>638</v>
      </c>
    </row>
    <row r="1938" spans="1:11" ht="15.75" customHeight="1">
      <c r="A1938" s="139" t="s">
        <v>220</v>
      </c>
      <c r="B1938" s="139" t="s">
        <v>708</v>
      </c>
      <c r="C1938" s="139" t="s">
        <v>723</v>
      </c>
      <c r="D1938" s="139" t="s">
        <v>724</v>
      </c>
      <c r="E1938" s="139" t="s">
        <v>716</v>
      </c>
      <c r="F1938" s="139">
        <v>1999</v>
      </c>
      <c r="G1938" s="139" t="s">
        <v>688</v>
      </c>
      <c r="H1938" s="139">
        <v>10.3680350330472</v>
      </c>
      <c r="I1938" s="139">
        <v>10.3680350330472</v>
      </c>
      <c r="J1938" s="33" t="s">
        <v>637</v>
      </c>
      <c r="K1938" s="33" t="s">
        <v>638</v>
      </c>
    </row>
    <row r="1939" spans="1:11" ht="15.75" customHeight="1">
      <c r="A1939" s="139" t="s">
        <v>220</v>
      </c>
      <c r="B1939" s="139" t="s">
        <v>708</v>
      </c>
      <c r="C1939" s="139" t="s">
        <v>723</v>
      </c>
      <c r="D1939" s="139" t="s">
        <v>725</v>
      </c>
      <c r="E1939" s="139" t="s">
        <v>716</v>
      </c>
      <c r="F1939" s="139">
        <v>1999</v>
      </c>
      <c r="G1939" s="139" t="s">
        <v>688</v>
      </c>
      <c r="H1939" s="139">
        <v>0.18930222336469399</v>
      </c>
      <c r="I1939" s="139">
        <v>0.18930222336469399</v>
      </c>
      <c r="J1939" s="33" t="s">
        <v>637</v>
      </c>
      <c r="K1939" s="33" t="s">
        <v>638</v>
      </c>
    </row>
    <row r="1940" spans="1:11" ht="15.75" customHeight="1">
      <c r="A1940" s="139" t="s">
        <v>220</v>
      </c>
      <c r="B1940" s="139" t="s">
        <v>708</v>
      </c>
      <c r="C1940" s="139" t="s">
        <v>723</v>
      </c>
      <c r="D1940" s="139" t="s">
        <v>726</v>
      </c>
      <c r="E1940" s="139" t="s">
        <v>716</v>
      </c>
      <c r="F1940" s="139">
        <v>1999</v>
      </c>
      <c r="G1940" s="139" t="s">
        <v>688</v>
      </c>
      <c r="H1940" s="139">
        <v>0.328624855305512</v>
      </c>
      <c r="I1940" s="139">
        <v>0.328624855305512</v>
      </c>
      <c r="J1940" s="33" t="s">
        <v>637</v>
      </c>
      <c r="K1940" s="33" t="s">
        <v>638</v>
      </c>
    </row>
    <row r="1941" spans="1:11" ht="15.75" customHeight="1">
      <c r="A1941" s="139" t="s">
        <v>220</v>
      </c>
      <c r="B1941" s="139" t="s">
        <v>708</v>
      </c>
      <c r="C1941" s="139" t="s">
        <v>723</v>
      </c>
      <c r="D1941" s="139" t="s">
        <v>727</v>
      </c>
      <c r="E1941" s="139" t="s">
        <v>716</v>
      </c>
      <c r="F1941" s="139">
        <v>1999</v>
      </c>
      <c r="G1941" s="139" t="s">
        <v>688</v>
      </c>
      <c r="H1941" s="139">
        <v>54.626223712341499</v>
      </c>
      <c r="I1941" s="139">
        <v>54.626223712341499</v>
      </c>
      <c r="J1941" s="33" t="s">
        <v>637</v>
      </c>
      <c r="K1941" s="33" t="s">
        <v>638</v>
      </c>
    </row>
    <row r="1942" spans="1:11" ht="15.75" customHeight="1">
      <c r="A1942" s="139" t="s">
        <v>220</v>
      </c>
      <c r="B1942" s="139" t="s">
        <v>708</v>
      </c>
      <c r="C1942" s="139" t="s">
        <v>723</v>
      </c>
      <c r="D1942" s="139" t="s">
        <v>728</v>
      </c>
      <c r="E1942" s="139" t="s">
        <v>716</v>
      </c>
      <c r="F1942" s="139">
        <v>1999</v>
      </c>
      <c r="G1942" s="139" t="s">
        <v>688</v>
      </c>
      <c r="H1942" s="139">
        <v>1.2183956389411099</v>
      </c>
      <c r="I1942" s="139">
        <v>1.2183956389411099</v>
      </c>
      <c r="J1942" s="33" t="s">
        <v>637</v>
      </c>
      <c r="K1942" s="33" t="s">
        <v>638</v>
      </c>
    </row>
    <row r="1943" spans="1:11" ht="15.75" customHeight="1">
      <c r="A1943" s="139" t="s">
        <v>220</v>
      </c>
      <c r="B1943" s="139" t="s">
        <v>708</v>
      </c>
      <c r="C1943" s="139" t="s">
        <v>723</v>
      </c>
      <c r="D1943" s="139" t="s">
        <v>724</v>
      </c>
      <c r="E1943" s="139" t="s">
        <v>716</v>
      </c>
      <c r="F1943" s="139">
        <v>2000</v>
      </c>
      <c r="G1943" s="139" t="s">
        <v>688</v>
      </c>
      <c r="H1943" s="139">
        <v>10.5700143702591</v>
      </c>
      <c r="I1943" s="139">
        <v>10.5700143702591</v>
      </c>
      <c r="J1943" s="33" t="s">
        <v>637</v>
      </c>
      <c r="K1943" s="33" t="s">
        <v>638</v>
      </c>
    </row>
    <row r="1944" spans="1:11" ht="15.75" customHeight="1">
      <c r="A1944" s="139" t="s">
        <v>220</v>
      </c>
      <c r="B1944" s="139" t="s">
        <v>708</v>
      </c>
      <c r="C1944" s="139" t="s">
        <v>723</v>
      </c>
      <c r="D1944" s="139" t="s">
        <v>725</v>
      </c>
      <c r="E1944" s="139" t="s">
        <v>716</v>
      </c>
      <c r="F1944" s="139">
        <v>2000</v>
      </c>
      <c r="G1944" s="139" t="s">
        <v>688</v>
      </c>
      <c r="H1944" s="139">
        <v>0.22975738115942099</v>
      </c>
      <c r="I1944" s="139">
        <v>0.22975738115942099</v>
      </c>
      <c r="J1944" s="33" t="s">
        <v>637</v>
      </c>
      <c r="K1944" s="33" t="s">
        <v>638</v>
      </c>
    </row>
    <row r="1945" spans="1:11" ht="15.75" customHeight="1">
      <c r="A1945" s="139" t="s">
        <v>220</v>
      </c>
      <c r="B1945" s="139" t="s">
        <v>708</v>
      </c>
      <c r="C1945" s="139" t="s">
        <v>723</v>
      </c>
      <c r="D1945" s="139" t="s">
        <v>726</v>
      </c>
      <c r="E1945" s="139" t="s">
        <v>716</v>
      </c>
      <c r="F1945" s="139">
        <v>2000</v>
      </c>
      <c r="G1945" s="139" t="s">
        <v>688</v>
      </c>
      <c r="H1945" s="139">
        <v>0.36793838004656199</v>
      </c>
      <c r="I1945" s="139">
        <v>0.36793838004656199</v>
      </c>
      <c r="J1945" s="33" t="s">
        <v>637</v>
      </c>
      <c r="K1945" s="33" t="s">
        <v>638</v>
      </c>
    </row>
    <row r="1946" spans="1:11" ht="15.75" customHeight="1">
      <c r="A1946" s="139" t="s">
        <v>220</v>
      </c>
      <c r="B1946" s="139" t="s">
        <v>708</v>
      </c>
      <c r="C1946" s="139" t="s">
        <v>723</v>
      </c>
      <c r="D1946" s="139" t="s">
        <v>727</v>
      </c>
      <c r="E1946" s="139" t="s">
        <v>716</v>
      </c>
      <c r="F1946" s="139">
        <v>2000</v>
      </c>
      <c r="G1946" s="139" t="s">
        <v>688</v>
      </c>
      <c r="H1946" s="139">
        <v>61.933999989628198</v>
      </c>
      <c r="I1946" s="139">
        <v>61.933999989628198</v>
      </c>
      <c r="J1946" s="33" t="s">
        <v>637</v>
      </c>
      <c r="K1946" s="33" t="s">
        <v>638</v>
      </c>
    </row>
    <row r="1947" spans="1:11" ht="15.75" customHeight="1">
      <c r="A1947" s="139" t="s">
        <v>220</v>
      </c>
      <c r="B1947" s="139" t="s">
        <v>708</v>
      </c>
      <c r="C1947" s="139" t="s">
        <v>723</v>
      </c>
      <c r="D1947" s="139" t="s">
        <v>728</v>
      </c>
      <c r="E1947" s="139" t="s">
        <v>716</v>
      </c>
      <c r="F1947" s="139">
        <v>2000</v>
      </c>
      <c r="G1947" s="139" t="s">
        <v>688</v>
      </c>
      <c r="H1947" s="139">
        <v>1.3432713334067301</v>
      </c>
      <c r="I1947" s="139">
        <v>1.3432713334067301</v>
      </c>
      <c r="J1947" s="33" t="s">
        <v>637</v>
      </c>
      <c r="K1947" s="33" t="s">
        <v>638</v>
      </c>
    </row>
    <row r="1948" spans="1:11" ht="15.75" customHeight="1">
      <c r="A1948" s="139" t="s">
        <v>220</v>
      </c>
      <c r="B1948" s="139" t="s">
        <v>708</v>
      </c>
      <c r="C1948" s="139" t="s">
        <v>723</v>
      </c>
      <c r="D1948" s="139" t="s">
        <v>724</v>
      </c>
      <c r="E1948" s="139" t="s">
        <v>716</v>
      </c>
      <c r="F1948" s="139">
        <v>2001</v>
      </c>
      <c r="G1948" s="139" t="s">
        <v>688</v>
      </c>
      <c r="H1948" s="139">
        <v>10.1988160985176</v>
      </c>
      <c r="I1948" s="139">
        <v>10.1988160985176</v>
      </c>
      <c r="J1948" s="33" t="s">
        <v>637</v>
      </c>
      <c r="K1948" s="33" t="s">
        <v>638</v>
      </c>
    </row>
    <row r="1949" spans="1:11" ht="15.75" customHeight="1">
      <c r="A1949" s="139" t="s">
        <v>220</v>
      </c>
      <c r="B1949" s="139" t="s">
        <v>708</v>
      </c>
      <c r="C1949" s="139" t="s">
        <v>723</v>
      </c>
      <c r="D1949" s="139" t="s">
        <v>725</v>
      </c>
      <c r="E1949" s="139" t="s">
        <v>716</v>
      </c>
      <c r="F1949" s="139">
        <v>2001</v>
      </c>
      <c r="G1949" s="139" t="s">
        <v>688</v>
      </c>
      <c r="H1949" s="139">
        <v>0.314833070932235</v>
      </c>
      <c r="I1949" s="139">
        <v>0.314833070932235</v>
      </c>
      <c r="J1949" s="33" t="s">
        <v>637</v>
      </c>
      <c r="K1949" s="33" t="s">
        <v>638</v>
      </c>
    </row>
    <row r="1950" spans="1:11" ht="15.75" customHeight="1">
      <c r="A1950" s="139" t="s">
        <v>220</v>
      </c>
      <c r="B1950" s="139" t="s">
        <v>708</v>
      </c>
      <c r="C1950" s="139" t="s">
        <v>723</v>
      </c>
      <c r="D1950" s="139" t="s">
        <v>726</v>
      </c>
      <c r="E1950" s="139" t="s">
        <v>716</v>
      </c>
      <c r="F1950" s="139">
        <v>2001</v>
      </c>
      <c r="G1950" s="139" t="s">
        <v>688</v>
      </c>
      <c r="H1950" s="139">
        <v>0.73082161732307005</v>
      </c>
      <c r="I1950" s="139">
        <v>0.73082161732307005</v>
      </c>
      <c r="J1950" s="33" t="s">
        <v>637</v>
      </c>
      <c r="K1950" s="33" t="s">
        <v>638</v>
      </c>
    </row>
    <row r="1951" spans="1:11" ht="15.75" customHeight="1">
      <c r="A1951" s="139" t="s">
        <v>220</v>
      </c>
      <c r="B1951" s="139" t="s">
        <v>708</v>
      </c>
      <c r="C1951" s="139" t="s">
        <v>723</v>
      </c>
      <c r="D1951" s="139" t="s">
        <v>727</v>
      </c>
      <c r="E1951" s="139" t="s">
        <v>716</v>
      </c>
      <c r="F1951" s="139">
        <v>2001</v>
      </c>
      <c r="G1951" s="139" t="s">
        <v>688</v>
      </c>
      <c r="H1951" s="139">
        <v>68.518072844144896</v>
      </c>
      <c r="I1951" s="139">
        <v>68.518072844144896</v>
      </c>
      <c r="J1951" s="33" t="s">
        <v>637</v>
      </c>
      <c r="K1951" s="33" t="s">
        <v>638</v>
      </c>
    </row>
    <row r="1952" spans="1:11" ht="15.75" customHeight="1">
      <c r="A1952" s="139" t="s">
        <v>220</v>
      </c>
      <c r="B1952" s="139" t="s">
        <v>708</v>
      </c>
      <c r="C1952" s="139" t="s">
        <v>723</v>
      </c>
      <c r="D1952" s="139" t="s">
        <v>728</v>
      </c>
      <c r="E1952" s="139" t="s">
        <v>716</v>
      </c>
      <c r="F1952" s="139">
        <v>2001</v>
      </c>
      <c r="G1952" s="139" t="s">
        <v>688</v>
      </c>
      <c r="H1952" s="139">
        <v>1.4074015965822799</v>
      </c>
      <c r="I1952" s="139">
        <v>1.4074015965822799</v>
      </c>
      <c r="J1952" s="33" t="s">
        <v>637</v>
      </c>
      <c r="K1952" s="33" t="s">
        <v>638</v>
      </c>
    </row>
    <row r="1953" spans="1:11" ht="15.75" customHeight="1">
      <c r="A1953" s="139" t="s">
        <v>220</v>
      </c>
      <c r="B1953" s="139" t="s">
        <v>708</v>
      </c>
      <c r="C1953" s="139" t="s">
        <v>723</v>
      </c>
      <c r="D1953" s="139" t="s">
        <v>724</v>
      </c>
      <c r="E1953" s="139" t="s">
        <v>716</v>
      </c>
      <c r="F1953" s="139">
        <v>2002</v>
      </c>
      <c r="G1953" s="139" t="s">
        <v>688</v>
      </c>
      <c r="H1953" s="139">
        <v>9.5311551607188196</v>
      </c>
      <c r="I1953" s="139">
        <v>9.5311551607188196</v>
      </c>
      <c r="J1953" s="33" t="s">
        <v>637</v>
      </c>
      <c r="K1953" s="33" t="s">
        <v>638</v>
      </c>
    </row>
    <row r="1954" spans="1:11" ht="15.75" customHeight="1">
      <c r="A1954" s="139" t="s">
        <v>220</v>
      </c>
      <c r="B1954" s="139" t="s">
        <v>708</v>
      </c>
      <c r="C1954" s="139" t="s">
        <v>723</v>
      </c>
      <c r="D1954" s="139" t="s">
        <v>725</v>
      </c>
      <c r="E1954" s="139" t="s">
        <v>716</v>
      </c>
      <c r="F1954" s="139">
        <v>2002</v>
      </c>
      <c r="G1954" s="139" t="s">
        <v>688</v>
      </c>
      <c r="H1954" s="139">
        <v>0.39311938649016998</v>
      </c>
      <c r="I1954" s="139">
        <v>0.39311938649016998</v>
      </c>
      <c r="J1954" s="33" t="s">
        <v>637</v>
      </c>
      <c r="K1954" s="33" t="s">
        <v>638</v>
      </c>
    </row>
    <row r="1955" spans="1:11" ht="15.75" customHeight="1">
      <c r="A1955" s="139" t="s">
        <v>220</v>
      </c>
      <c r="B1955" s="139" t="s">
        <v>708</v>
      </c>
      <c r="C1955" s="139" t="s">
        <v>723</v>
      </c>
      <c r="D1955" s="139" t="s">
        <v>726</v>
      </c>
      <c r="E1955" s="139" t="s">
        <v>716</v>
      </c>
      <c r="F1955" s="139">
        <v>2002</v>
      </c>
      <c r="G1955" s="139" t="s">
        <v>688</v>
      </c>
      <c r="H1955" s="139">
        <v>1.0819921343155601</v>
      </c>
      <c r="I1955" s="139">
        <v>1.0819921343155601</v>
      </c>
      <c r="J1955" s="33" t="s">
        <v>637</v>
      </c>
      <c r="K1955" s="33" t="s">
        <v>638</v>
      </c>
    </row>
    <row r="1956" spans="1:11" ht="15.75" customHeight="1">
      <c r="A1956" s="139" t="s">
        <v>220</v>
      </c>
      <c r="B1956" s="139" t="s">
        <v>708</v>
      </c>
      <c r="C1956" s="139" t="s">
        <v>723</v>
      </c>
      <c r="D1956" s="139" t="s">
        <v>727</v>
      </c>
      <c r="E1956" s="139" t="s">
        <v>716</v>
      </c>
      <c r="F1956" s="139">
        <v>2002</v>
      </c>
      <c r="G1956" s="139" t="s">
        <v>688</v>
      </c>
      <c r="H1956" s="139">
        <v>73.332584231741905</v>
      </c>
      <c r="I1956" s="139">
        <v>73.332584231741905</v>
      </c>
      <c r="J1956" s="33" t="s">
        <v>637</v>
      </c>
      <c r="K1956" s="33" t="s">
        <v>638</v>
      </c>
    </row>
    <row r="1957" spans="1:11" ht="15.75" customHeight="1">
      <c r="A1957" s="139" t="s">
        <v>220</v>
      </c>
      <c r="B1957" s="139" t="s">
        <v>708</v>
      </c>
      <c r="C1957" s="139" t="s">
        <v>723</v>
      </c>
      <c r="D1957" s="139" t="s">
        <v>728</v>
      </c>
      <c r="E1957" s="139" t="s">
        <v>716</v>
      </c>
      <c r="F1957" s="139">
        <v>2002</v>
      </c>
      <c r="G1957" s="139" t="s">
        <v>688</v>
      </c>
      <c r="H1957" s="139">
        <v>1.43344387473357</v>
      </c>
      <c r="I1957" s="139">
        <v>1.43344387473357</v>
      </c>
      <c r="J1957" s="33" t="s">
        <v>637</v>
      </c>
      <c r="K1957" s="33" t="s">
        <v>638</v>
      </c>
    </row>
    <row r="1958" spans="1:11" ht="15.75" customHeight="1">
      <c r="A1958" s="139" t="s">
        <v>220</v>
      </c>
      <c r="B1958" s="139" t="s">
        <v>708</v>
      </c>
      <c r="C1958" s="139" t="s">
        <v>723</v>
      </c>
      <c r="D1958" s="139" t="s">
        <v>724</v>
      </c>
      <c r="E1958" s="139" t="s">
        <v>716</v>
      </c>
      <c r="F1958" s="139">
        <v>2003</v>
      </c>
      <c r="G1958" s="139" t="s">
        <v>688</v>
      </c>
      <c r="H1958" s="139">
        <v>8.7265667979869299</v>
      </c>
      <c r="I1958" s="139">
        <v>8.7265667979869299</v>
      </c>
      <c r="J1958" s="33" t="s">
        <v>637</v>
      </c>
      <c r="K1958" s="33" t="s">
        <v>638</v>
      </c>
    </row>
    <row r="1959" spans="1:11" ht="15.75" customHeight="1">
      <c r="A1959" s="139" t="s">
        <v>220</v>
      </c>
      <c r="B1959" s="139" t="s">
        <v>708</v>
      </c>
      <c r="C1959" s="139" t="s">
        <v>723</v>
      </c>
      <c r="D1959" s="139" t="s">
        <v>725</v>
      </c>
      <c r="E1959" s="139" t="s">
        <v>716</v>
      </c>
      <c r="F1959" s="139">
        <v>2003</v>
      </c>
      <c r="G1959" s="139" t="s">
        <v>688</v>
      </c>
      <c r="H1959" s="139">
        <v>0.46370880754530802</v>
      </c>
      <c r="I1959" s="139">
        <v>0.46370880754530802</v>
      </c>
      <c r="J1959" s="33" t="s">
        <v>637</v>
      </c>
      <c r="K1959" s="33" t="s">
        <v>638</v>
      </c>
    </row>
    <row r="1960" spans="1:11" ht="15.75" customHeight="1">
      <c r="A1960" s="139" t="s">
        <v>220</v>
      </c>
      <c r="B1960" s="139" t="s">
        <v>708</v>
      </c>
      <c r="C1960" s="139" t="s">
        <v>723</v>
      </c>
      <c r="D1960" s="139" t="s">
        <v>726</v>
      </c>
      <c r="E1960" s="139" t="s">
        <v>716</v>
      </c>
      <c r="F1960" s="139">
        <v>2003</v>
      </c>
      <c r="G1960" s="139" t="s">
        <v>688</v>
      </c>
      <c r="H1960" s="139">
        <v>1.40935053256447</v>
      </c>
      <c r="I1960" s="139">
        <v>1.40935053256447</v>
      </c>
      <c r="J1960" s="33" t="s">
        <v>637</v>
      </c>
      <c r="K1960" s="33" t="s">
        <v>638</v>
      </c>
    </row>
    <row r="1961" spans="1:11" ht="15.75" customHeight="1">
      <c r="A1961" s="139" t="s">
        <v>220</v>
      </c>
      <c r="B1961" s="139" t="s">
        <v>708</v>
      </c>
      <c r="C1961" s="139" t="s">
        <v>723</v>
      </c>
      <c r="D1961" s="139" t="s">
        <v>727</v>
      </c>
      <c r="E1961" s="139" t="s">
        <v>716</v>
      </c>
      <c r="F1961" s="139">
        <v>2003</v>
      </c>
      <c r="G1961" s="139" t="s">
        <v>688</v>
      </c>
      <c r="H1961" s="139">
        <v>76.900873569414202</v>
      </c>
      <c r="I1961" s="139">
        <v>76.900873569414202</v>
      </c>
      <c r="J1961" s="33" t="s">
        <v>637</v>
      </c>
      <c r="K1961" s="33" t="s">
        <v>638</v>
      </c>
    </row>
    <row r="1962" spans="1:11" ht="15.75" customHeight="1">
      <c r="A1962" s="139" t="s">
        <v>220</v>
      </c>
      <c r="B1962" s="139" t="s">
        <v>708</v>
      </c>
      <c r="C1962" s="139" t="s">
        <v>723</v>
      </c>
      <c r="D1962" s="139" t="s">
        <v>728</v>
      </c>
      <c r="E1962" s="139" t="s">
        <v>716</v>
      </c>
      <c r="F1962" s="139">
        <v>2003</v>
      </c>
      <c r="G1962" s="139" t="s">
        <v>688</v>
      </c>
      <c r="H1962" s="139">
        <v>1.43644413798907</v>
      </c>
      <c r="I1962" s="139">
        <v>1.43644413798907</v>
      </c>
      <c r="J1962" s="33" t="s">
        <v>637</v>
      </c>
      <c r="K1962" s="33" t="s">
        <v>638</v>
      </c>
    </row>
    <row r="1963" spans="1:11" ht="15.75" customHeight="1">
      <c r="A1963" s="139" t="s">
        <v>220</v>
      </c>
      <c r="B1963" s="139" t="s">
        <v>708</v>
      </c>
      <c r="C1963" s="139" t="s">
        <v>723</v>
      </c>
      <c r="D1963" s="139" t="s">
        <v>724</v>
      </c>
      <c r="E1963" s="139" t="s">
        <v>716</v>
      </c>
      <c r="F1963" s="139">
        <v>2004</v>
      </c>
      <c r="G1963" s="139" t="s">
        <v>688</v>
      </c>
      <c r="H1963" s="139">
        <v>7.9742673703684703</v>
      </c>
      <c r="I1963" s="139">
        <v>7.9742673703684703</v>
      </c>
      <c r="J1963" s="33" t="s">
        <v>637</v>
      </c>
      <c r="K1963" s="33" t="s">
        <v>638</v>
      </c>
    </row>
    <row r="1964" spans="1:11" ht="15.75" customHeight="1">
      <c r="A1964" s="139" t="s">
        <v>220</v>
      </c>
      <c r="B1964" s="139" t="s">
        <v>708</v>
      </c>
      <c r="C1964" s="139" t="s">
        <v>723</v>
      </c>
      <c r="D1964" s="139" t="s">
        <v>725</v>
      </c>
      <c r="E1964" s="139" t="s">
        <v>716</v>
      </c>
      <c r="F1964" s="139">
        <v>2004</v>
      </c>
      <c r="G1964" s="139" t="s">
        <v>688</v>
      </c>
      <c r="H1964" s="139">
        <v>0.53350629273699302</v>
      </c>
      <c r="I1964" s="139">
        <v>0.53350629273699302</v>
      </c>
      <c r="J1964" s="33" t="s">
        <v>637</v>
      </c>
      <c r="K1964" s="33" t="s">
        <v>638</v>
      </c>
    </row>
    <row r="1965" spans="1:11" ht="15.75" customHeight="1">
      <c r="A1965" s="139" t="s">
        <v>220</v>
      </c>
      <c r="B1965" s="139" t="s">
        <v>708</v>
      </c>
      <c r="C1965" s="139" t="s">
        <v>723</v>
      </c>
      <c r="D1965" s="139" t="s">
        <v>726</v>
      </c>
      <c r="E1965" s="139" t="s">
        <v>716</v>
      </c>
      <c r="F1965" s="139">
        <v>2004</v>
      </c>
      <c r="G1965" s="139" t="s">
        <v>688</v>
      </c>
      <c r="H1965" s="139">
        <v>1.73074816884547</v>
      </c>
      <c r="I1965" s="139">
        <v>1.73074816884547</v>
      </c>
      <c r="J1965" s="33" t="s">
        <v>637</v>
      </c>
      <c r="K1965" s="33" t="s">
        <v>638</v>
      </c>
    </row>
    <row r="1966" spans="1:11" ht="15.75" customHeight="1">
      <c r="A1966" s="139" t="s">
        <v>220</v>
      </c>
      <c r="B1966" s="139" t="s">
        <v>708</v>
      </c>
      <c r="C1966" s="139" t="s">
        <v>723</v>
      </c>
      <c r="D1966" s="139" t="s">
        <v>727</v>
      </c>
      <c r="E1966" s="139" t="s">
        <v>716</v>
      </c>
      <c r="F1966" s="139">
        <v>2004</v>
      </c>
      <c r="G1966" s="139" t="s">
        <v>688</v>
      </c>
      <c r="H1966" s="139">
        <v>80.594190952100803</v>
      </c>
      <c r="I1966" s="139">
        <v>80.594190952100803</v>
      </c>
      <c r="J1966" s="33" t="s">
        <v>637</v>
      </c>
      <c r="K1966" s="33" t="s">
        <v>638</v>
      </c>
    </row>
    <row r="1967" spans="1:11" ht="15.75" customHeight="1">
      <c r="A1967" s="139" t="s">
        <v>220</v>
      </c>
      <c r="B1967" s="139" t="s">
        <v>708</v>
      </c>
      <c r="C1967" s="139" t="s">
        <v>723</v>
      </c>
      <c r="D1967" s="139" t="s">
        <v>728</v>
      </c>
      <c r="E1967" s="139" t="s">
        <v>716</v>
      </c>
      <c r="F1967" s="139">
        <v>2004</v>
      </c>
      <c r="G1967" s="139" t="s">
        <v>688</v>
      </c>
      <c r="H1967" s="139">
        <v>1.44378494444832</v>
      </c>
      <c r="I1967" s="139">
        <v>1.44378494444832</v>
      </c>
      <c r="J1967" s="33" t="s">
        <v>637</v>
      </c>
      <c r="K1967" s="33" t="s">
        <v>638</v>
      </c>
    </row>
    <row r="1968" spans="1:11" ht="15.75" customHeight="1">
      <c r="A1968" s="139" t="s">
        <v>220</v>
      </c>
      <c r="B1968" s="139" t="s">
        <v>708</v>
      </c>
      <c r="C1968" s="139" t="s">
        <v>723</v>
      </c>
      <c r="D1968" s="139" t="s">
        <v>724</v>
      </c>
      <c r="E1968" s="139" t="s">
        <v>716</v>
      </c>
      <c r="F1968" s="139">
        <v>2005</v>
      </c>
      <c r="G1968" s="139" t="s">
        <v>688</v>
      </c>
      <c r="H1968" s="139">
        <v>7.2991324310854298</v>
      </c>
      <c r="I1968" s="139">
        <v>7.2991324310854298</v>
      </c>
      <c r="J1968" s="33" t="s">
        <v>637</v>
      </c>
      <c r="K1968" s="33" t="s">
        <v>638</v>
      </c>
    </row>
    <row r="1969" spans="1:11" ht="15.75" customHeight="1">
      <c r="A1969" s="139" t="s">
        <v>220</v>
      </c>
      <c r="B1969" s="139" t="s">
        <v>708</v>
      </c>
      <c r="C1969" s="139" t="s">
        <v>723</v>
      </c>
      <c r="D1969" s="139" t="s">
        <v>725</v>
      </c>
      <c r="E1969" s="139" t="s">
        <v>716</v>
      </c>
      <c r="F1969" s="139">
        <v>2005</v>
      </c>
      <c r="G1969" s="139" t="s">
        <v>688</v>
      </c>
      <c r="H1969" s="139">
        <v>0.60600505331407795</v>
      </c>
      <c r="I1969" s="139">
        <v>0.60600505331407795</v>
      </c>
      <c r="J1969" s="33" t="s">
        <v>637</v>
      </c>
      <c r="K1969" s="33" t="s">
        <v>638</v>
      </c>
    </row>
    <row r="1970" spans="1:11" ht="15.75" customHeight="1">
      <c r="A1970" s="139" t="s">
        <v>220</v>
      </c>
      <c r="B1970" s="139" t="s">
        <v>708</v>
      </c>
      <c r="C1970" s="139" t="s">
        <v>723</v>
      </c>
      <c r="D1970" s="139" t="s">
        <v>726</v>
      </c>
      <c r="E1970" s="139" t="s">
        <v>716</v>
      </c>
      <c r="F1970" s="139">
        <v>2005</v>
      </c>
      <c r="G1970" s="139" t="s">
        <v>688</v>
      </c>
      <c r="H1970" s="139">
        <v>2.0589632431787099</v>
      </c>
      <c r="I1970" s="139">
        <v>2.0589632431787099</v>
      </c>
      <c r="J1970" s="33" t="s">
        <v>637</v>
      </c>
      <c r="K1970" s="33" t="s">
        <v>638</v>
      </c>
    </row>
    <row r="1971" spans="1:11" ht="15.75" customHeight="1">
      <c r="A1971" s="139" t="s">
        <v>220</v>
      </c>
      <c r="B1971" s="139" t="s">
        <v>708</v>
      </c>
      <c r="C1971" s="139" t="s">
        <v>723</v>
      </c>
      <c r="D1971" s="139" t="s">
        <v>727</v>
      </c>
      <c r="E1971" s="139" t="s">
        <v>716</v>
      </c>
      <c r="F1971" s="139">
        <v>2005</v>
      </c>
      <c r="G1971" s="139" t="s">
        <v>688</v>
      </c>
      <c r="H1971" s="139">
        <v>84.835938381550207</v>
      </c>
      <c r="I1971" s="139">
        <v>84.835938381550207</v>
      </c>
      <c r="J1971" s="33" t="s">
        <v>637</v>
      </c>
      <c r="K1971" s="33" t="s">
        <v>638</v>
      </c>
    </row>
    <row r="1972" spans="1:11" ht="15.75" customHeight="1">
      <c r="A1972" s="139" t="s">
        <v>220</v>
      </c>
      <c r="B1972" s="139" t="s">
        <v>708</v>
      </c>
      <c r="C1972" s="139" t="s">
        <v>723</v>
      </c>
      <c r="D1972" s="139" t="s">
        <v>728</v>
      </c>
      <c r="E1972" s="139" t="s">
        <v>716</v>
      </c>
      <c r="F1972" s="139">
        <v>2005</v>
      </c>
      <c r="G1972" s="139" t="s">
        <v>688</v>
      </c>
      <c r="H1972" s="139">
        <v>1.4621556638715301</v>
      </c>
      <c r="I1972" s="139">
        <v>1.4621556638715301</v>
      </c>
      <c r="J1972" s="33" t="s">
        <v>637</v>
      </c>
      <c r="K1972" s="33" t="s">
        <v>638</v>
      </c>
    </row>
    <row r="1973" spans="1:11" ht="15.75" customHeight="1">
      <c r="A1973" s="139" t="s">
        <v>220</v>
      </c>
      <c r="B1973" s="139" t="s">
        <v>708</v>
      </c>
      <c r="C1973" s="139" t="s">
        <v>723</v>
      </c>
      <c r="D1973" s="139" t="s">
        <v>724</v>
      </c>
      <c r="E1973" s="139" t="s">
        <v>716</v>
      </c>
      <c r="F1973" s="139">
        <v>2006</v>
      </c>
      <c r="G1973" s="139" t="s">
        <v>688</v>
      </c>
      <c r="H1973" s="139">
        <v>7.57075353277774</v>
      </c>
      <c r="I1973" s="139">
        <v>7.57075353277774</v>
      </c>
      <c r="J1973" s="33" t="s">
        <v>637</v>
      </c>
      <c r="K1973" s="33" t="s">
        <v>638</v>
      </c>
    </row>
    <row r="1974" spans="1:11" ht="15.75" customHeight="1">
      <c r="A1974" s="139" t="s">
        <v>220</v>
      </c>
      <c r="B1974" s="139" t="s">
        <v>708</v>
      </c>
      <c r="C1974" s="139" t="s">
        <v>723</v>
      </c>
      <c r="D1974" s="139" t="s">
        <v>725</v>
      </c>
      <c r="E1974" s="139" t="s">
        <v>716</v>
      </c>
      <c r="F1974" s="139">
        <v>2006</v>
      </c>
      <c r="G1974" s="139" t="s">
        <v>688</v>
      </c>
      <c r="H1974" s="139">
        <v>0.67719382078518098</v>
      </c>
      <c r="I1974" s="139">
        <v>0.67719382078518098</v>
      </c>
      <c r="J1974" s="33" t="s">
        <v>637</v>
      </c>
      <c r="K1974" s="33" t="s">
        <v>638</v>
      </c>
    </row>
    <row r="1975" spans="1:11" ht="15.75" customHeight="1">
      <c r="A1975" s="139" t="s">
        <v>220</v>
      </c>
      <c r="B1975" s="139" t="s">
        <v>708</v>
      </c>
      <c r="C1975" s="139" t="s">
        <v>723</v>
      </c>
      <c r="D1975" s="139" t="s">
        <v>726</v>
      </c>
      <c r="E1975" s="139" t="s">
        <v>716</v>
      </c>
      <c r="F1975" s="139">
        <v>2006</v>
      </c>
      <c r="G1975" s="139" t="s">
        <v>688</v>
      </c>
      <c r="H1975" s="139">
        <v>2.7486409902178002</v>
      </c>
      <c r="I1975" s="139">
        <v>2.7486409902178002</v>
      </c>
      <c r="J1975" s="33" t="s">
        <v>637</v>
      </c>
      <c r="K1975" s="33" t="s">
        <v>638</v>
      </c>
    </row>
    <row r="1976" spans="1:11" ht="15.75" customHeight="1">
      <c r="A1976" s="139" t="s">
        <v>220</v>
      </c>
      <c r="B1976" s="139" t="s">
        <v>708</v>
      </c>
      <c r="C1976" s="139" t="s">
        <v>723</v>
      </c>
      <c r="D1976" s="139" t="s">
        <v>727</v>
      </c>
      <c r="E1976" s="139" t="s">
        <v>716</v>
      </c>
      <c r="F1976" s="139">
        <v>2006</v>
      </c>
      <c r="G1976" s="139" t="s">
        <v>688</v>
      </c>
      <c r="H1976" s="139">
        <v>89.826326825947802</v>
      </c>
      <c r="I1976" s="139">
        <v>89.826326825947802</v>
      </c>
      <c r="J1976" s="33" t="s">
        <v>637</v>
      </c>
      <c r="K1976" s="33" t="s">
        <v>638</v>
      </c>
    </row>
    <row r="1977" spans="1:11" ht="15.75" customHeight="1">
      <c r="A1977" s="139" t="s">
        <v>220</v>
      </c>
      <c r="B1977" s="139" t="s">
        <v>708</v>
      </c>
      <c r="C1977" s="139" t="s">
        <v>723</v>
      </c>
      <c r="D1977" s="139" t="s">
        <v>728</v>
      </c>
      <c r="E1977" s="139" t="s">
        <v>716</v>
      </c>
      <c r="F1977" s="139">
        <v>2006</v>
      </c>
      <c r="G1977" s="139" t="s">
        <v>688</v>
      </c>
      <c r="H1977" s="139">
        <v>1.4636486052714199</v>
      </c>
      <c r="I1977" s="139">
        <v>1.4636486052714199</v>
      </c>
      <c r="J1977" s="33" t="s">
        <v>637</v>
      </c>
      <c r="K1977" s="33" t="s">
        <v>638</v>
      </c>
    </row>
    <row r="1978" spans="1:11" ht="15.75" customHeight="1">
      <c r="A1978" s="139" t="s">
        <v>220</v>
      </c>
      <c r="B1978" s="139" t="s">
        <v>708</v>
      </c>
      <c r="C1978" s="139" t="s">
        <v>723</v>
      </c>
      <c r="D1978" s="139" t="s">
        <v>724</v>
      </c>
      <c r="E1978" s="139" t="s">
        <v>716</v>
      </c>
      <c r="F1978" s="139">
        <v>2007</v>
      </c>
      <c r="G1978" s="139" t="s">
        <v>688</v>
      </c>
      <c r="H1978" s="139">
        <v>7.9028029784136304</v>
      </c>
      <c r="I1978" s="139">
        <v>7.9028029784136304</v>
      </c>
      <c r="J1978" s="33" t="s">
        <v>637</v>
      </c>
      <c r="K1978" s="33" t="s">
        <v>638</v>
      </c>
    </row>
    <row r="1979" spans="1:11" ht="15.75" customHeight="1">
      <c r="A1979" s="139" t="s">
        <v>220</v>
      </c>
      <c r="B1979" s="139" t="s">
        <v>708</v>
      </c>
      <c r="C1979" s="139" t="s">
        <v>723</v>
      </c>
      <c r="D1979" s="139" t="s">
        <v>725</v>
      </c>
      <c r="E1979" s="139" t="s">
        <v>716</v>
      </c>
      <c r="F1979" s="139">
        <v>2007</v>
      </c>
      <c r="G1979" s="139" t="s">
        <v>688</v>
      </c>
      <c r="H1979" s="139">
        <v>0.75241146635227096</v>
      </c>
      <c r="I1979" s="139">
        <v>0.75241146635227096</v>
      </c>
      <c r="J1979" s="33" t="s">
        <v>637</v>
      </c>
      <c r="K1979" s="33" t="s">
        <v>638</v>
      </c>
    </row>
    <row r="1980" spans="1:11" ht="15.75" customHeight="1">
      <c r="A1980" s="139" t="s">
        <v>220</v>
      </c>
      <c r="B1980" s="139" t="s">
        <v>708</v>
      </c>
      <c r="C1980" s="139" t="s">
        <v>723</v>
      </c>
      <c r="D1980" s="139" t="s">
        <v>726</v>
      </c>
      <c r="E1980" s="139" t="s">
        <v>716</v>
      </c>
      <c r="F1980" s="139">
        <v>2007</v>
      </c>
      <c r="G1980" s="139" t="s">
        <v>688</v>
      </c>
      <c r="H1980" s="139">
        <v>3.4429094466619401</v>
      </c>
      <c r="I1980" s="139">
        <v>3.4429094466619401</v>
      </c>
      <c r="J1980" s="33" t="s">
        <v>637</v>
      </c>
      <c r="K1980" s="33" t="s">
        <v>638</v>
      </c>
    </row>
    <row r="1981" spans="1:11" ht="15.75" customHeight="1">
      <c r="A1981" s="139" t="s">
        <v>220</v>
      </c>
      <c r="B1981" s="139" t="s">
        <v>708</v>
      </c>
      <c r="C1981" s="139" t="s">
        <v>723</v>
      </c>
      <c r="D1981" s="139" t="s">
        <v>727</v>
      </c>
      <c r="E1981" s="139" t="s">
        <v>716</v>
      </c>
      <c r="F1981" s="139">
        <v>2007</v>
      </c>
      <c r="G1981" s="139" t="s">
        <v>688</v>
      </c>
      <c r="H1981" s="139">
        <v>95.481810194675802</v>
      </c>
      <c r="I1981" s="139">
        <v>95.481810194675802</v>
      </c>
      <c r="J1981" s="33" t="s">
        <v>637</v>
      </c>
      <c r="K1981" s="33" t="s">
        <v>638</v>
      </c>
    </row>
    <row r="1982" spans="1:11" ht="15.75" customHeight="1">
      <c r="A1982" s="139" t="s">
        <v>220</v>
      </c>
      <c r="B1982" s="139" t="s">
        <v>708</v>
      </c>
      <c r="C1982" s="139" t="s">
        <v>723</v>
      </c>
      <c r="D1982" s="139" t="s">
        <v>728</v>
      </c>
      <c r="E1982" s="139" t="s">
        <v>716</v>
      </c>
      <c r="F1982" s="139">
        <v>2007</v>
      </c>
      <c r="G1982" s="139" t="s">
        <v>688</v>
      </c>
      <c r="H1982" s="139">
        <v>1.4783215993964101</v>
      </c>
      <c r="I1982" s="139">
        <v>1.4783215993964101</v>
      </c>
      <c r="J1982" s="33" t="s">
        <v>637</v>
      </c>
      <c r="K1982" s="33" t="s">
        <v>638</v>
      </c>
    </row>
    <row r="1983" spans="1:11" ht="15.75" customHeight="1">
      <c r="A1983" s="139" t="s">
        <v>220</v>
      </c>
      <c r="B1983" s="139" t="s">
        <v>708</v>
      </c>
      <c r="C1983" s="139" t="s">
        <v>723</v>
      </c>
      <c r="D1983" s="139" t="s">
        <v>724</v>
      </c>
      <c r="E1983" s="139" t="s">
        <v>716</v>
      </c>
      <c r="F1983" s="139">
        <v>2008</v>
      </c>
      <c r="G1983" s="139" t="s">
        <v>688</v>
      </c>
      <c r="H1983" s="139">
        <v>8.3053700530608996</v>
      </c>
      <c r="I1983" s="139">
        <v>8.3053700530608996</v>
      </c>
      <c r="J1983" s="33" t="s">
        <v>637</v>
      </c>
      <c r="K1983" s="33" t="s">
        <v>638</v>
      </c>
    </row>
    <row r="1984" spans="1:11" ht="15.75" customHeight="1">
      <c r="A1984" s="139" t="s">
        <v>220</v>
      </c>
      <c r="B1984" s="139" t="s">
        <v>708</v>
      </c>
      <c r="C1984" s="139" t="s">
        <v>723</v>
      </c>
      <c r="D1984" s="139" t="s">
        <v>725</v>
      </c>
      <c r="E1984" s="139" t="s">
        <v>716</v>
      </c>
      <c r="F1984" s="139">
        <v>2008</v>
      </c>
      <c r="G1984" s="139" t="s">
        <v>688</v>
      </c>
      <c r="H1984" s="139">
        <v>0.83386686226695705</v>
      </c>
      <c r="I1984" s="139">
        <v>0.83386686226695705</v>
      </c>
      <c r="J1984" s="33" t="s">
        <v>637</v>
      </c>
      <c r="K1984" s="33" t="s">
        <v>638</v>
      </c>
    </row>
    <row r="1985" spans="1:11" ht="15.75" customHeight="1">
      <c r="A1985" s="139" t="s">
        <v>220</v>
      </c>
      <c r="B1985" s="139" t="s">
        <v>708</v>
      </c>
      <c r="C1985" s="139" t="s">
        <v>723</v>
      </c>
      <c r="D1985" s="139" t="s">
        <v>726</v>
      </c>
      <c r="E1985" s="139" t="s">
        <v>716</v>
      </c>
      <c r="F1985" s="139">
        <v>2008</v>
      </c>
      <c r="G1985" s="139" t="s">
        <v>688</v>
      </c>
      <c r="H1985" s="139">
        <v>4.1618982749940701</v>
      </c>
      <c r="I1985" s="139">
        <v>4.1618982749940701</v>
      </c>
      <c r="J1985" s="33" t="s">
        <v>637</v>
      </c>
      <c r="K1985" s="33" t="s">
        <v>638</v>
      </c>
    </row>
    <row r="1986" spans="1:11" ht="15.75" customHeight="1">
      <c r="A1986" s="139" t="s">
        <v>220</v>
      </c>
      <c r="B1986" s="139" t="s">
        <v>708</v>
      </c>
      <c r="C1986" s="139" t="s">
        <v>723</v>
      </c>
      <c r="D1986" s="139" t="s">
        <v>727</v>
      </c>
      <c r="E1986" s="139" t="s">
        <v>716</v>
      </c>
      <c r="F1986" s="139">
        <v>2008</v>
      </c>
      <c r="G1986" s="139" t="s">
        <v>688</v>
      </c>
      <c r="H1986" s="139">
        <v>101.971341978908</v>
      </c>
      <c r="I1986" s="139">
        <v>101.971341978908</v>
      </c>
      <c r="J1986" s="33" t="s">
        <v>637</v>
      </c>
      <c r="K1986" s="33" t="s">
        <v>638</v>
      </c>
    </row>
    <row r="1987" spans="1:11" ht="15.75" customHeight="1">
      <c r="A1987" s="139" t="s">
        <v>220</v>
      </c>
      <c r="B1987" s="139" t="s">
        <v>708</v>
      </c>
      <c r="C1987" s="139" t="s">
        <v>723</v>
      </c>
      <c r="D1987" s="139" t="s">
        <v>728</v>
      </c>
      <c r="E1987" s="139" t="s">
        <v>716</v>
      </c>
      <c r="F1987" s="139">
        <v>2008</v>
      </c>
      <c r="G1987" s="139" t="s">
        <v>688</v>
      </c>
      <c r="H1987" s="139">
        <v>1.5067038327697599</v>
      </c>
      <c r="I1987" s="139">
        <v>1.5067038327697599</v>
      </c>
      <c r="J1987" s="33" t="s">
        <v>637</v>
      </c>
      <c r="K1987" s="33" t="s">
        <v>638</v>
      </c>
    </row>
    <row r="1988" spans="1:11" ht="15.75" customHeight="1">
      <c r="A1988" s="139" t="s">
        <v>220</v>
      </c>
      <c r="B1988" s="139" t="s">
        <v>708</v>
      </c>
      <c r="C1988" s="139" t="s">
        <v>723</v>
      </c>
      <c r="D1988" s="139" t="s">
        <v>724</v>
      </c>
      <c r="E1988" s="139" t="s">
        <v>716</v>
      </c>
      <c r="F1988" s="139">
        <v>2009</v>
      </c>
      <c r="G1988" s="139" t="s">
        <v>688</v>
      </c>
      <c r="H1988" s="139">
        <v>8.7357526336111597</v>
      </c>
      <c r="I1988" s="139">
        <v>8.7357526336111597</v>
      </c>
      <c r="J1988" s="33" t="s">
        <v>637</v>
      </c>
      <c r="K1988" s="33" t="s">
        <v>638</v>
      </c>
    </row>
    <row r="1989" spans="1:11" ht="15.75" customHeight="1">
      <c r="A1989" s="139" t="s">
        <v>220</v>
      </c>
      <c r="B1989" s="139" t="s">
        <v>708</v>
      </c>
      <c r="C1989" s="139" t="s">
        <v>723</v>
      </c>
      <c r="D1989" s="139" t="s">
        <v>725</v>
      </c>
      <c r="E1989" s="139" t="s">
        <v>716</v>
      </c>
      <c r="F1989" s="139">
        <v>2009</v>
      </c>
      <c r="G1989" s="139" t="s">
        <v>688</v>
      </c>
      <c r="H1989" s="139">
        <v>0.91818573722385299</v>
      </c>
      <c r="I1989" s="139">
        <v>0.91818573722385299</v>
      </c>
      <c r="J1989" s="33" t="s">
        <v>637</v>
      </c>
      <c r="K1989" s="33" t="s">
        <v>638</v>
      </c>
    </row>
    <row r="1990" spans="1:11" ht="15.75" customHeight="1">
      <c r="A1990" s="139" t="s">
        <v>220</v>
      </c>
      <c r="B1990" s="139" t="s">
        <v>708</v>
      </c>
      <c r="C1990" s="139" t="s">
        <v>723</v>
      </c>
      <c r="D1990" s="139" t="s">
        <v>726</v>
      </c>
      <c r="E1990" s="139" t="s">
        <v>716</v>
      </c>
      <c r="F1990" s="139">
        <v>2009</v>
      </c>
      <c r="G1990" s="139" t="s">
        <v>688</v>
      </c>
      <c r="H1990" s="139">
        <v>4.8957178211718002</v>
      </c>
      <c r="I1990" s="139">
        <v>4.8957178211718002</v>
      </c>
      <c r="J1990" s="33" t="s">
        <v>637</v>
      </c>
      <c r="K1990" s="33" t="s">
        <v>638</v>
      </c>
    </row>
    <row r="1991" spans="1:11" ht="15.75" customHeight="1">
      <c r="A1991" s="139" t="s">
        <v>220</v>
      </c>
      <c r="B1991" s="139" t="s">
        <v>708</v>
      </c>
      <c r="C1991" s="139" t="s">
        <v>723</v>
      </c>
      <c r="D1991" s="139" t="s">
        <v>727</v>
      </c>
      <c r="E1991" s="139" t="s">
        <v>716</v>
      </c>
      <c r="F1991" s="139">
        <v>2009</v>
      </c>
      <c r="G1991" s="139" t="s">
        <v>688</v>
      </c>
      <c r="H1991" s="139">
        <v>108.805053808238</v>
      </c>
      <c r="I1991" s="139">
        <v>108.805053808238</v>
      </c>
      <c r="J1991" s="33" t="s">
        <v>637</v>
      </c>
      <c r="K1991" s="33" t="s">
        <v>638</v>
      </c>
    </row>
    <row r="1992" spans="1:11" ht="15.75" customHeight="1">
      <c r="A1992" s="139" t="s">
        <v>220</v>
      </c>
      <c r="B1992" s="139" t="s">
        <v>708</v>
      </c>
      <c r="C1992" s="139" t="s">
        <v>723</v>
      </c>
      <c r="D1992" s="139" t="s">
        <v>728</v>
      </c>
      <c r="E1992" s="139" t="s">
        <v>716</v>
      </c>
      <c r="F1992" s="139">
        <v>2009</v>
      </c>
      <c r="G1992" s="139" t="s">
        <v>688</v>
      </c>
      <c r="H1992" s="139">
        <v>1.5400551612556099</v>
      </c>
      <c r="I1992" s="139">
        <v>1.5400551612556099</v>
      </c>
      <c r="J1992" s="33" t="s">
        <v>637</v>
      </c>
      <c r="K1992" s="33" t="s">
        <v>638</v>
      </c>
    </row>
    <row r="1993" spans="1:11" ht="15.75" customHeight="1">
      <c r="A1993" s="139" t="s">
        <v>220</v>
      </c>
      <c r="B1993" s="139" t="s">
        <v>708</v>
      </c>
      <c r="C1993" s="139" t="s">
        <v>723</v>
      </c>
      <c r="D1993" s="139" t="s">
        <v>724</v>
      </c>
      <c r="E1993" s="139" t="s">
        <v>716</v>
      </c>
      <c r="F1993" s="139">
        <v>2010</v>
      </c>
      <c r="G1993" s="139" t="s">
        <v>688</v>
      </c>
      <c r="H1993" s="139">
        <v>9.0367017435236505</v>
      </c>
      <c r="I1993" s="139">
        <v>9.0367017435236505</v>
      </c>
      <c r="J1993" s="33" t="s">
        <v>637</v>
      </c>
      <c r="K1993" s="33" t="s">
        <v>638</v>
      </c>
    </row>
    <row r="1994" spans="1:11" ht="15.75" customHeight="1">
      <c r="A1994" s="139" t="s">
        <v>220</v>
      </c>
      <c r="B1994" s="139" t="s">
        <v>708</v>
      </c>
      <c r="C1994" s="139" t="s">
        <v>723</v>
      </c>
      <c r="D1994" s="139" t="s">
        <v>725</v>
      </c>
      <c r="E1994" s="139" t="s">
        <v>716</v>
      </c>
      <c r="F1994" s="139">
        <v>2010</v>
      </c>
      <c r="G1994" s="139" t="s">
        <v>688</v>
      </c>
      <c r="H1994" s="139">
        <v>0.98853207500754703</v>
      </c>
      <c r="I1994" s="139">
        <v>0.98853207500754703</v>
      </c>
      <c r="J1994" s="33" t="s">
        <v>637</v>
      </c>
      <c r="K1994" s="33" t="s">
        <v>638</v>
      </c>
    </row>
    <row r="1995" spans="1:11" ht="15.75" customHeight="1">
      <c r="A1995" s="139" t="s">
        <v>220</v>
      </c>
      <c r="B1995" s="139" t="s">
        <v>708</v>
      </c>
      <c r="C1995" s="139" t="s">
        <v>723</v>
      </c>
      <c r="D1995" s="139" t="s">
        <v>726</v>
      </c>
      <c r="E1995" s="139" t="s">
        <v>716</v>
      </c>
      <c r="F1995" s="139">
        <v>2010</v>
      </c>
      <c r="G1995" s="139" t="s">
        <v>688</v>
      </c>
      <c r="H1995" s="139">
        <v>5.5523586145706503</v>
      </c>
      <c r="I1995" s="139">
        <v>5.5523586145706503</v>
      </c>
      <c r="J1995" s="33" t="s">
        <v>637</v>
      </c>
      <c r="K1995" s="33" t="s">
        <v>638</v>
      </c>
    </row>
    <row r="1996" spans="1:11" ht="15.75" customHeight="1">
      <c r="A1996" s="139" t="s">
        <v>220</v>
      </c>
      <c r="B1996" s="139" t="s">
        <v>708</v>
      </c>
      <c r="C1996" s="139" t="s">
        <v>723</v>
      </c>
      <c r="D1996" s="139" t="s">
        <v>727</v>
      </c>
      <c r="E1996" s="139" t="s">
        <v>716</v>
      </c>
      <c r="F1996" s="139">
        <v>2010</v>
      </c>
      <c r="G1996" s="139" t="s">
        <v>688</v>
      </c>
      <c r="H1996" s="139">
        <v>114.01277310789</v>
      </c>
      <c r="I1996" s="139">
        <v>114.01277310789</v>
      </c>
      <c r="J1996" s="33" t="s">
        <v>637</v>
      </c>
      <c r="K1996" s="33" t="s">
        <v>638</v>
      </c>
    </row>
    <row r="1997" spans="1:11" ht="15.75" customHeight="1">
      <c r="A1997" s="139" t="s">
        <v>220</v>
      </c>
      <c r="B1997" s="139" t="s">
        <v>708</v>
      </c>
      <c r="C1997" s="139" t="s">
        <v>723</v>
      </c>
      <c r="D1997" s="139" t="s">
        <v>728</v>
      </c>
      <c r="E1997" s="139" t="s">
        <v>716</v>
      </c>
      <c r="F1997" s="139">
        <v>2010</v>
      </c>
      <c r="G1997" s="139" t="s">
        <v>688</v>
      </c>
      <c r="H1997" s="139">
        <v>1.55098885150846</v>
      </c>
      <c r="I1997" s="139">
        <v>1.55098885150846</v>
      </c>
      <c r="J1997" s="33" t="s">
        <v>637</v>
      </c>
      <c r="K1997" s="33" t="s">
        <v>638</v>
      </c>
    </row>
    <row r="1998" spans="1:11" ht="15.75" customHeight="1">
      <c r="A1998" s="139" t="s">
        <v>220</v>
      </c>
      <c r="B1998" s="139" t="s">
        <v>708</v>
      </c>
      <c r="C1998" s="139" t="s">
        <v>723</v>
      </c>
      <c r="D1998" s="139" t="s">
        <v>724</v>
      </c>
      <c r="E1998" s="139" t="s">
        <v>716</v>
      </c>
      <c r="F1998" s="139">
        <v>2011</v>
      </c>
      <c r="G1998" s="139" t="s">
        <v>688</v>
      </c>
      <c r="H1998" s="139">
        <v>9.0870650541772395</v>
      </c>
      <c r="I1998" s="139">
        <v>9.0870650541772395</v>
      </c>
      <c r="J1998" s="33" t="s">
        <v>637</v>
      </c>
      <c r="K1998" s="33" t="s">
        <v>638</v>
      </c>
    </row>
    <row r="1999" spans="1:11" ht="15.75" customHeight="1">
      <c r="A1999" s="139" t="s">
        <v>220</v>
      </c>
      <c r="B1999" s="139" t="s">
        <v>708</v>
      </c>
      <c r="C1999" s="139" t="s">
        <v>723</v>
      </c>
      <c r="D1999" s="139" t="s">
        <v>725</v>
      </c>
      <c r="E1999" s="139" t="s">
        <v>716</v>
      </c>
      <c r="F1999" s="139">
        <v>2011</v>
      </c>
      <c r="G1999" s="139" t="s">
        <v>688</v>
      </c>
      <c r="H1999" s="139">
        <v>1.0336289428952901</v>
      </c>
      <c r="I1999" s="139">
        <v>1.0336289428952901</v>
      </c>
      <c r="J1999" s="33" t="s">
        <v>637</v>
      </c>
      <c r="K1999" s="33" t="s">
        <v>638</v>
      </c>
    </row>
    <row r="2000" spans="1:11" ht="15.75" customHeight="1">
      <c r="A2000" s="139" t="s">
        <v>220</v>
      </c>
      <c r="B2000" s="139" t="s">
        <v>708</v>
      </c>
      <c r="C2000" s="139" t="s">
        <v>723</v>
      </c>
      <c r="D2000" s="139" t="s">
        <v>726</v>
      </c>
      <c r="E2000" s="139" t="s">
        <v>716</v>
      </c>
      <c r="F2000" s="139">
        <v>2011</v>
      </c>
      <c r="G2000" s="139" t="s">
        <v>688</v>
      </c>
      <c r="H2000" s="139">
        <v>6.0454188116554004</v>
      </c>
      <c r="I2000" s="139">
        <v>6.0454188116554004</v>
      </c>
      <c r="J2000" s="33" t="s">
        <v>637</v>
      </c>
      <c r="K2000" s="33" t="s">
        <v>638</v>
      </c>
    </row>
    <row r="2001" spans="1:11" ht="15.75" customHeight="1">
      <c r="A2001" s="139" t="s">
        <v>220</v>
      </c>
      <c r="B2001" s="139" t="s">
        <v>708</v>
      </c>
      <c r="C2001" s="139" t="s">
        <v>723</v>
      </c>
      <c r="D2001" s="139" t="s">
        <v>727</v>
      </c>
      <c r="E2001" s="139" t="s">
        <v>716</v>
      </c>
      <c r="F2001" s="139">
        <v>2011</v>
      </c>
      <c r="G2001" s="139" t="s">
        <v>688</v>
      </c>
      <c r="H2001" s="139">
        <v>115.72965609312899</v>
      </c>
      <c r="I2001" s="139">
        <v>115.72965609312899</v>
      </c>
      <c r="J2001" s="33" t="s">
        <v>637</v>
      </c>
      <c r="K2001" s="33" t="s">
        <v>638</v>
      </c>
    </row>
    <row r="2002" spans="1:11" ht="15.75" customHeight="1">
      <c r="A2002" s="139" t="s">
        <v>220</v>
      </c>
      <c r="B2002" s="139" t="s">
        <v>708</v>
      </c>
      <c r="C2002" s="139" t="s">
        <v>723</v>
      </c>
      <c r="D2002" s="139" t="s">
        <v>728</v>
      </c>
      <c r="E2002" s="139" t="s">
        <v>716</v>
      </c>
      <c r="F2002" s="139">
        <v>2011</v>
      </c>
      <c r="G2002" s="139" t="s">
        <v>688</v>
      </c>
      <c r="H2002" s="139">
        <v>1.5512547536427499</v>
      </c>
      <c r="I2002" s="139">
        <v>1.5512547536427499</v>
      </c>
      <c r="J2002" s="33" t="s">
        <v>637</v>
      </c>
      <c r="K2002" s="33" t="s">
        <v>638</v>
      </c>
    </row>
    <row r="2003" spans="1:11" ht="15.75" customHeight="1">
      <c r="A2003" s="139" t="s">
        <v>220</v>
      </c>
      <c r="B2003" s="139" t="s">
        <v>708</v>
      </c>
      <c r="C2003" s="139" t="s">
        <v>723</v>
      </c>
      <c r="D2003" s="139" t="s">
        <v>724</v>
      </c>
      <c r="E2003" s="139" t="s">
        <v>716</v>
      </c>
      <c r="F2003" s="139">
        <v>2012</v>
      </c>
      <c r="G2003" s="139" t="s">
        <v>688</v>
      </c>
      <c r="H2003" s="139">
        <v>9.1112388276174006</v>
      </c>
      <c r="I2003" s="139">
        <v>9.1112388276174006</v>
      </c>
      <c r="J2003" s="33" t="s">
        <v>637</v>
      </c>
      <c r="K2003" s="33" t="s">
        <v>638</v>
      </c>
    </row>
    <row r="2004" spans="1:11" ht="15.75" customHeight="1">
      <c r="A2004" s="139" t="s">
        <v>220</v>
      </c>
      <c r="B2004" s="139" t="s">
        <v>708</v>
      </c>
      <c r="C2004" s="139" t="s">
        <v>723</v>
      </c>
      <c r="D2004" s="139" t="s">
        <v>725</v>
      </c>
      <c r="E2004" s="139" t="s">
        <v>716</v>
      </c>
      <c r="F2004" s="139">
        <v>2012</v>
      </c>
      <c r="G2004" s="139" t="s">
        <v>688</v>
      </c>
      <c r="H2004" s="139">
        <v>1.0740860271366199</v>
      </c>
      <c r="I2004" s="139">
        <v>1.0740860271366199</v>
      </c>
      <c r="J2004" s="33" t="s">
        <v>637</v>
      </c>
      <c r="K2004" s="33" t="s">
        <v>638</v>
      </c>
    </row>
    <row r="2005" spans="1:11" ht="15.75" customHeight="1">
      <c r="A2005" s="139" t="s">
        <v>220</v>
      </c>
      <c r="B2005" s="139" t="s">
        <v>708</v>
      </c>
      <c r="C2005" s="139" t="s">
        <v>723</v>
      </c>
      <c r="D2005" s="139" t="s">
        <v>726</v>
      </c>
      <c r="E2005" s="139" t="s">
        <v>716</v>
      </c>
      <c r="F2005" s="139">
        <v>2012</v>
      </c>
      <c r="G2005" s="139" t="s">
        <v>688</v>
      </c>
      <c r="H2005" s="139">
        <v>6.5016688252561696</v>
      </c>
      <c r="I2005" s="139">
        <v>6.5016688252561696</v>
      </c>
      <c r="J2005" s="33" t="s">
        <v>637</v>
      </c>
      <c r="K2005" s="33" t="s">
        <v>638</v>
      </c>
    </row>
    <row r="2006" spans="1:11" ht="15.75" customHeight="1">
      <c r="A2006" s="139" t="s">
        <v>220</v>
      </c>
      <c r="B2006" s="139" t="s">
        <v>708</v>
      </c>
      <c r="C2006" s="139" t="s">
        <v>723</v>
      </c>
      <c r="D2006" s="139" t="s">
        <v>727</v>
      </c>
      <c r="E2006" s="139" t="s">
        <v>716</v>
      </c>
      <c r="F2006" s="139">
        <v>2012</v>
      </c>
      <c r="G2006" s="139" t="s">
        <v>688</v>
      </c>
      <c r="H2006" s="139">
        <v>117.06762819101</v>
      </c>
      <c r="I2006" s="139">
        <v>117.06762819101</v>
      </c>
      <c r="J2006" s="33" t="s">
        <v>637</v>
      </c>
      <c r="K2006" s="33" t="s">
        <v>638</v>
      </c>
    </row>
    <row r="2007" spans="1:11" ht="15.75" customHeight="1">
      <c r="A2007" s="139" t="s">
        <v>220</v>
      </c>
      <c r="B2007" s="139" t="s">
        <v>708</v>
      </c>
      <c r="C2007" s="139" t="s">
        <v>723</v>
      </c>
      <c r="D2007" s="139" t="s">
        <v>728</v>
      </c>
      <c r="E2007" s="139" t="s">
        <v>716</v>
      </c>
      <c r="F2007" s="139">
        <v>2012</v>
      </c>
      <c r="G2007" s="139" t="s">
        <v>688</v>
      </c>
      <c r="H2007" s="139">
        <v>1.5474013144794401</v>
      </c>
      <c r="I2007" s="139">
        <v>1.5474013144794401</v>
      </c>
      <c r="J2007" s="33" t="s">
        <v>637</v>
      </c>
      <c r="K2007" s="33" t="s">
        <v>638</v>
      </c>
    </row>
    <row r="2008" spans="1:11" ht="15.75" customHeight="1">
      <c r="A2008" s="139" t="s">
        <v>220</v>
      </c>
      <c r="B2008" s="139" t="s">
        <v>708</v>
      </c>
      <c r="C2008" s="139" t="s">
        <v>723</v>
      </c>
      <c r="D2008" s="139" t="s">
        <v>724</v>
      </c>
      <c r="E2008" s="139" t="s">
        <v>716</v>
      </c>
      <c r="F2008" s="139">
        <v>2013</v>
      </c>
      <c r="G2008" s="139" t="s">
        <v>688</v>
      </c>
      <c r="H2008" s="139">
        <v>9.1143158624853893</v>
      </c>
      <c r="I2008" s="139">
        <v>9.1143158624853893</v>
      </c>
      <c r="J2008" s="33" t="s">
        <v>637</v>
      </c>
      <c r="K2008" s="33" t="s">
        <v>638</v>
      </c>
    </row>
    <row r="2009" spans="1:11" ht="15.75" customHeight="1">
      <c r="A2009" s="139" t="s">
        <v>220</v>
      </c>
      <c r="B2009" s="139" t="s">
        <v>708</v>
      </c>
      <c r="C2009" s="139" t="s">
        <v>723</v>
      </c>
      <c r="D2009" s="139" t="s">
        <v>725</v>
      </c>
      <c r="E2009" s="139" t="s">
        <v>716</v>
      </c>
      <c r="F2009" s="139">
        <v>2013</v>
      </c>
      <c r="G2009" s="139" t="s">
        <v>688</v>
      </c>
      <c r="H2009" s="139">
        <v>1.11032809177889</v>
      </c>
      <c r="I2009" s="139">
        <v>1.11032809177889</v>
      </c>
      <c r="J2009" s="33" t="s">
        <v>637</v>
      </c>
      <c r="K2009" s="33" t="s">
        <v>638</v>
      </c>
    </row>
    <row r="2010" spans="1:11" ht="15.75" customHeight="1">
      <c r="A2010" s="139" t="s">
        <v>220</v>
      </c>
      <c r="B2010" s="139" t="s">
        <v>708</v>
      </c>
      <c r="C2010" s="139" t="s">
        <v>723</v>
      </c>
      <c r="D2010" s="139" t="s">
        <v>726</v>
      </c>
      <c r="E2010" s="139" t="s">
        <v>716</v>
      </c>
      <c r="F2010" s="139">
        <v>2013</v>
      </c>
      <c r="G2010" s="139" t="s">
        <v>688</v>
      </c>
      <c r="H2010" s="139">
        <v>6.9226929355389597</v>
      </c>
      <c r="I2010" s="139">
        <v>6.9226929355389597</v>
      </c>
      <c r="J2010" s="33" t="s">
        <v>637</v>
      </c>
      <c r="K2010" s="33" t="s">
        <v>638</v>
      </c>
    </row>
    <row r="2011" spans="1:11" ht="15.75" customHeight="1">
      <c r="A2011" s="139" t="s">
        <v>220</v>
      </c>
      <c r="B2011" s="139" t="s">
        <v>708</v>
      </c>
      <c r="C2011" s="139" t="s">
        <v>723</v>
      </c>
      <c r="D2011" s="139" t="s">
        <v>727</v>
      </c>
      <c r="E2011" s="139" t="s">
        <v>716</v>
      </c>
      <c r="F2011" s="139">
        <v>2013</v>
      </c>
      <c r="G2011" s="139" t="s">
        <v>688</v>
      </c>
      <c r="H2011" s="139">
        <v>118.087328040664</v>
      </c>
      <c r="I2011" s="139">
        <v>118.087328040664</v>
      </c>
      <c r="J2011" s="33" t="s">
        <v>637</v>
      </c>
      <c r="K2011" s="33" t="s">
        <v>638</v>
      </c>
    </row>
    <row r="2012" spans="1:11" ht="15.75" customHeight="1">
      <c r="A2012" s="139" t="s">
        <v>220</v>
      </c>
      <c r="B2012" s="139" t="s">
        <v>708</v>
      </c>
      <c r="C2012" s="139" t="s">
        <v>723</v>
      </c>
      <c r="D2012" s="139" t="s">
        <v>728</v>
      </c>
      <c r="E2012" s="139" t="s">
        <v>716</v>
      </c>
      <c r="F2012" s="139">
        <v>2013</v>
      </c>
      <c r="G2012" s="139" t="s">
        <v>688</v>
      </c>
      <c r="H2012" s="139">
        <v>1.5403306300328701</v>
      </c>
      <c r="I2012" s="139">
        <v>1.5403306300328701</v>
      </c>
      <c r="J2012" s="33" t="s">
        <v>637</v>
      </c>
      <c r="K2012" s="33" t="s">
        <v>638</v>
      </c>
    </row>
    <row r="2013" spans="1:11" ht="15.75" customHeight="1">
      <c r="A2013" s="139" t="s">
        <v>220</v>
      </c>
      <c r="B2013" s="139" t="s">
        <v>708</v>
      </c>
      <c r="C2013" s="139" t="s">
        <v>723</v>
      </c>
      <c r="D2013" s="139" t="s">
        <v>724</v>
      </c>
      <c r="E2013" s="139" t="s">
        <v>716</v>
      </c>
      <c r="F2013" s="139">
        <v>2014</v>
      </c>
      <c r="G2013" s="139" t="s">
        <v>688</v>
      </c>
      <c r="H2013" s="139">
        <v>9.2917419063827094</v>
      </c>
      <c r="I2013" s="139">
        <v>9.2917419063827094</v>
      </c>
      <c r="J2013" s="33" t="s">
        <v>637</v>
      </c>
      <c r="K2013" s="33" t="s">
        <v>638</v>
      </c>
    </row>
    <row r="2014" spans="1:11" ht="15.75" customHeight="1">
      <c r="A2014" s="139" t="s">
        <v>220</v>
      </c>
      <c r="B2014" s="139" t="s">
        <v>708</v>
      </c>
      <c r="C2014" s="139" t="s">
        <v>723</v>
      </c>
      <c r="D2014" s="139" t="s">
        <v>725</v>
      </c>
      <c r="E2014" s="139" t="s">
        <v>716</v>
      </c>
      <c r="F2014" s="139">
        <v>2014</v>
      </c>
      <c r="G2014" s="139" t="s">
        <v>688</v>
      </c>
      <c r="H2014" s="139">
        <v>1.1667778172246599</v>
      </c>
      <c r="I2014" s="139">
        <v>1.1667778172246599</v>
      </c>
      <c r="J2014" s="33" t="s">
        <v>637</v>
      </c>
      <c r="K2014" s="33" t="s">
        <v>638</v>
      </c>
    </row>
    <row r="2015" spans="1:11" ht="15.75" customHeight="1">
      <c r="A2015" s="139" t="s">
        <v>220</v>
      </c>
      <c r="B2015" s="139" t="s">
        <v>708</v>
      </c>
      <c r="C2015" s="139" t="s">
        <v>723</v>
      </c>
      <c r="D2015" s="139" t="s">
        <v>726</v>
      </c>
      <c r="E2015" s="139" t="s">
        <v>716</v>
      </c>
      <c r="F2015" s="139">
        <v>2014</v>
      </c>
      <c r="G2015" s="139" t="s">
        <v>688</v>
      </c>
      <c r="H2015" s="139">
        <v>7.4640958817846004</v>
      </c>
      <c r="I2015" s="139">
        <v>7.4640958817846004</v>
      </c>
      <c r="J2015" s="33" t="s">
        <v>637</v>
      </c>
      <c r="K2015" s="33" t="s">
        <v>638</v>
      </c>
    </row>
    <row r="2016" spans="1:11" ht="15.75" customHeight="1">
      <c r="A2016" s="139" t="s">
        <v>220</v>
      </c>
      <c r="B2016" s="139" t="s">
        <v>708</v>
      </c>
      <c r="C2016" s="139" t="s">
        <v>723</v>
      </c>
      <c r="D2016" s="139" t="s">
        <v>727</v>
      </c>
      <c r="E2016" s="139" t="s">
        <v>716</v>
      </c>
      <c r="F2016" s="139">
        <v>2014</v>
      </c>
      <c r="G2016" s="139" t="s">
        <v>688</v>
      </c>
      <c r="H2016" s="139">
        <v>121.33774531264299</v>
      </c>
      <c r="I2016" s="139">
        <v>121.33774531264299</v>
      </c>
      <c r="J2016" s="33" t="s">
        <v>637</v>
      </c>
      <c r="K2016" s="33" t="s">
        <v>638</v>
      </c>
    </row>
    <row r="2017" spans="1:11" ht="15.75" customHeight="1">
      <c r="A2017" s="139" t="s">
        <v>220</v>
      </c>
      <c r="B2017" s="139" t="s">
        <v>708</v>
      </c>
      <c r="C2017" s="139" t="s">
        <v>723</v>
      </c>
      <c r="D2017" s="139" t="s">
        <v>728</v>
      </c>
      <c r="E2017" s="139" t="s">
        <v>716</v>
      </c>
      <c r="F2017" s="139">
        <v>2014</v>
      </c>
      <c r="G2017" s="139" t="s">
        <v>688</v>
      </c>
      <c r="H2017" s="139">
        <v>1.5629435404652501</v>
      </c>
      <c r="I2017" s="139">
        <v>1.5629435404652501</v>
      </c>
      <c r="J2017" s="33" t="s">
        <v>637</v>
      </c>
      <c r="K2017" s="33" t="s">
        <v>638</v>
      </c>
    </row>
    <row r="2018" spans="1:11" ht="15.75" customHeight="1">
      <c r="A2018" s="139" t="s">
        <v>220</v>
      </c>
      <c r="B2018" s="139" t="s">
        <v>708</v>
      </c>
      <c r="C2018" s="139" t="s">
        <v>723</v>
      </c>
      <c r="D2018" s="139" t="s">
        <v>724</v>
      </c>
      <c r="E2018" s="139" t="s">
        <v>716</v>
      </c>
      <c r="F2018" s="139">
        <v>2015</v>
      </c>
      <c r="G2018" s="139" t="s">
        <v>688</v>
      </c>
      <c r="H2018" s="139">
        <v>9.4356611581296406</v>
      </c>
      <c r="I2018" s="139">
        <v>9.4356611581296406</v>
      </c>
      <c r="J2018" s="33" t="s">
        <v>637</v>
      </c>
      <c r="K2018" s="33" t="s">
        <v>638</v>
      </c>
    </row>
    <row r="2019" spans="1:11" ht="15.75" customHeight="1">
      <c r="A2019" s="139" t="s">
        <v>220</v>
      </c>
      <c r="B2019" s="139" t="s">
        <v>708</v>
      </c>
      <c r="C2019" s="139" t="s">
        <v>723</v>
      </c>
      <c r="D2019" s="139" t="s">
        <v>725</v>
      </c>
      <c r="E2019" s="139" t="s">
        <v>716</v>
      </c>
      <c r="F2019" s="139">
        <v>2015</v>
      </c>
      <c r="G2019" s="139" t="s">
        <v>688</v>
      </c>
      <c r="H2019" s="139">
        <v>1.21857877581102</v>
      </c>
      <c r="I2019" s="139">
        <v>1.21857877581102</v>
      </c>
      <c r="J2019" s="33" t="s">
        <v>637</v>
      </c>
      <c r="K2019" s="33" t="s">
        <v>638</v>
      </c>
    </row>
    <row r="2020" spans="1:11" ht="15.75" customHeight="1">
      <c r="A2020" s="139" t="s">
        <v>220</v>
      </c>
      <c r="B2020" s="139" t="s">
        <v>708</v>
      </c>
      <c r="C2020" s="139" t="s">
        <v>723</v>
      </c>
      <c r="D2020" s="139" t="s">
        <v>726</v>
      </c>
      <c r="E2020" s="139" t="s">
        <v>716</v>
      </c>
      <c r="F2020" s="139">
        <v>2015</v>
      </c>
      <c r="G2020" s="139" t="s">
        <v>688</v>
      </c>
      <c r="H2020" s="139">
        <v>7.9734316322880003</v>
      </c>
      <c r="I2020" s="139">
        <v>7.9734316322880003</v>
      </c>
      <c r="J2020" s="33" t="s">
        <v>637</v>
      </c>
      <c r="K2020" s="33" t="s">
        <v>638</v>
      </c>
    </row>
    <row r="2021" spans="1:11" ht="15.75" customHeight="1">
      <c r="A2021" s="139" t="s">
        <v>220</v>
      </c>
      <c r="B2021" s="139" t="s">
        <v>708</v>
      </c>
      <c r="C2021" s="139" t="s">
        <v>723</v>
      </c>
      <c r="D2021" s="139" t="s">
        <v>727</v>
      </c>
      <c r="E2021" s="139" t="s">
        <v>716</v>
      </c>
      <c r="F2021" s="139">
        <v>2015</v>
      </c>
      <c r="G2021" s="139" t="s">
        <v>688</v>
      </c>
      <c r="H2021" s="139">
        <v>124.138553861543</v>
      </c>
      <c r="I2021" s="139">
        <v>124.138553861543</v>
      </c>
      <c r="J2021" s="33" t="s">
        <v>637</v>
      </c>
      <c r="K2021" s="33" t="s">
        <v>638</v>
      </c>
    </row>
    <row r="2022" spans="1:11" ht="15.75" customHeight="1">
      <c r="A2022" s="139" t="s">
        <v>220</v>
      </c>
      <c r="B2022" s="139" t="s">
        <v>708</v>
      </c>
      <c r="C2022" s="139" t="s">
        <v>723</v>
      </c>
      <c r="D2022" s="139" t="s">
        <v>728</v>
      </c>
      <c r="E2022" s="139" t="s">
        <v>716</v>
      </c>
      <c r="F2022" s="139">
        <v>2015</v>
      </c>
      <c r="G2022" s="139" t="s">
        <v>688</v>
      </c>
      <c r="H2022" s="139">
        <v>1.58001373422842</v>
      </c>
      <c r="I2022" s="139">
        <v>1.58001373422842</v>
      </c>
      <c r="J2022" s="33" t="s">
        <v>637</v>
      </c>
      <c r="K2022" s="33" t="s">
        <v>638</v>
      </c>
    </row>
    <row r="2023" spans="1:11" ht="15.75" customHeight="1">
      <c r="A2023" s="139" t="s">
        <v>220</v>
      </c>
      <c r="B2023" s="139" t="s">
        <v>708</v>
      </c>
      <c r="C2023" s="139" t="s">
        <v>723</v>
      </c>
      <c r="D2023" s="139" t="s">
        <v>724</v>
      </c>
      <c r="E2023" s="139" t="s">
        <v>716</v>
      </c>
      <c r="F2023" s="139">
        <v>2016</v>
      </c>
      <c r="G2023" s="139" t="s">
        <v>688</v>
      </c>
      <c r="H2023" s="139">
        <v>9.1201173939742208</v>
      </c>
      <c r="I2023" s="139">
        <v>9.1201173939742208</v>
      </c>
      <c r="J2023" s="33" t="s">
        <v>637</v>
      </c>
      <c r="K2023" s="33" t="s">
        <v>638</v>
      </c>
    </row>
    <row r="2024" spans="1:11" ht="15.75" customHeight="1">
      <c r="A2024" s="139" t="s">
        <v>220</v>
      </c>
      <c r="B2024" s="139" t="s">
        <v>708</v>
      </c>
      <c r="C2024" s="139" t="s">
        <v>723</v>
      </c>
      <c r="D2024" s="139" t="s">
        <v>725</v>
      </c>
      <c r="E2024" s="139" t="s">
        <v>716</v>
      </c>
      <c r="F2024" s="139">
        <v>2016</v>
      </c>
      <c r="G2024" s="139" t="s">
        <v>688</v>
      </c>
      <c r="H2024" s="139">
        <v>1.24204152252397</v>
      </c>
      <c r="I2024" s="139">
        <v>1.24204152252397</v>
      </c>
      <c r="J2024" s="33" t="s">
        <v>637</v>
      </c>
      <c r="K2024" s="33" t="s">
        <v>638</v>
      </c>
    </row>
    <row r="2025" spans="1:11" ht="15.75" customHeight="1">
      <c r="A2025" s="139" t="s">
        <v>220</v>
      </c>
      <c r="B2025" s="139" t="s">
        <v>708</v>
      </c>
      <c r="C2025" s="139" t="s">
        <v>723</v>
      </c>
      <c r="D2025" s="139" t="s">
        <v>726</v>
      </c>
      <c r="E2025" s="139" t="s">
        <v>716</v>
      </c>
      <c r="F2025" s="139">
        <v>2016</v>
      </c>
      <c r="G2025" s="139" t="s">
        <v>688</v>
      </c>
      <c r="H2025" s="139">
        <v>8.2927356513625305</v>
      </c>
      <c r="I2025" s="139">
        <v>8.2927356513625305</v>
      </c>
      <c r="J2025" s="33" t="s">
        <v>637</v>
      </c>
      <c r="K2025" s="33" t="s">
        <v>638</v>
      </c>
    </row>
    <row r="2026" spans="1:11" ht="15.75" customHeight="1">
      <c r="A2026" s="139" t="s">
        <v>220</v>
      </c>
      <c r="B2026" s="139" t="s">
        <v>708</v>
      </c>
      <c r="C2026" s="139" t="s">
        <v>723</v>
      </c>
      <c r="D2026" s="139" t="s">
        <v>727</v>
      </c>
      <c r="E2026" s="139" t="s">
        <v>716</v>
      </c>
      <c r="F2026" s="139">
        <v>2016</v>
      </c>
      <c r="G2026" s="139" t="s">
        <v>688</v>
      </c>
      <c r="H2026" s="139">
        <v>125.972943338037</v>
      </c>
      <c r="I2026" s="139">
        <v>125.972943338037</v>
      </c>
      <c r="J2026" s="33" t="s">
        <v>637</v>
      </c>
      <c r="K2026" s="33" t="s">
        <v>638</v>
      </c>
    </row>
    <row r="2027" spans="1:11" ht="15.75" customHeight="1">
      <c r="A2027" s="139" t="s">
        <v>220</v>
      </c>
      <c r="B2027" s="139" t="s">
        <v>708</v>
      </c>
      <c r="C2027" s="139" t="s">
        <v>723</v>
      </c>
      <c r="D2027" s="139" t="s">
        <v>728</v>
      </c>
      <c r="E2027" s="139" t="s">
        <v>716</v>
      </c>
      <c r="F2027" s="139">
        <v>2016</v>
      </c>
      <c r="G2027" s="139" t="s">
        <v>688</v>
      </c>
      <c r="H2027" s="139">
        <v>1.58240862210189</v>
      </c>
      <c r="I2027" s="139">
        <v>1.58240862210189</v>
      </c>
      <c r="J2027" s="33" t="s">
        <v>637</v>
      </c>
      <c r="K2027" s="33" t="s">
        <v>638</v>
      </c>
    </row>
    <row r="2028" spans="1:11" ht="15.75" customHeight="1">
      <c r="A2028" s="139" t="s">
        <v>220</v>
      </c>
      <c r="B2028" s="139" t="s">
        <v>708</v>
      </c>
      <c r="C2028" s="139" t="s">
        <v>723</v>
      </c>
      <c r="D2028" s="139" t="s">
        <v>724</v>
      </c>
      <c r="E2028" s="139" t="s">
        <v>716</v>
      </c>
      <c r="F2028" s="139">
        <v>2017</v>
      </c>
      <c r="G2028" s="139" t="s">
        <v>688</v>
      </c>
      <c r="H2028" s="139">
        <v>8.9829915789231194</v>
      </c>
      <c r="I2028" s="139">
        <v>8.9829915789231194</v>
      </c>
      <c r="J2028" s="33" t="s">
        <v>637</v>
      </c>
      <c r="K2028" s="33" t="s">
        <v>638</v>
      </c>
    </row>
    <row r="2029" spans="1:11" ht="15.75" customHeight="1">
      <c r="A2029" s="139" t="s">
        <v>220</v>
      </c>
      <c r="B2029" s="139" t="s">
        <v>708</v>
      </c>
      <c r="C2029" s="139" t="s">
        <v>723</v>
      </c>
      <c r="D2029" s="139" t="s">
        <v>725</v>
      </c>
      <c r="E2029" s="139" t="s">
        <v>716</v>
      </c>
      <c r="F2029" s="139">
        <v>2017</v>
      </c>
      <c r="G2029" s="139" t="s">
        <v>688</v>
      </c>
      <c r="H2029" s="139">
        <v>1.2885462503295699</v>
      </c>
      <c r="I2029" s="139">
        <v>1.2885462503295699</v>
      </c>
      <c r="J2029" s="33" t="s">
        <v>637</v>
      </c>
      <c r="K2029" s="33" t="s">
        <v>638</v>
      </c>
    </row>
    <row r="2030" spans="1:11" ht="15.75" customHeight="1">
      <c r="A2030" s="139" t="s">
        <v>220</v>
      </c>
      <c r="B2030" s="139" t="s">
        <v>708</v>
      </c>
      <c r="C2030" s="139" t="s">
        <v>723</v>
      </c>
      <c r="D2030" s="139" t="s">
        <v>726</v>
      </c>
      <c r="E2030" s="139" t="s">
        <v>716</v>
      </c>
      <c r="F2030" s="139">
        <v>2017</v>
      </c>
      <c r="G2030" s="139" t="s">
        <v>688</v>
      </c>
      <c r="H2030" s="139">
        <v>8.7628084714055596</v>
      </c>
      <c r="I2030" s="139">
        <v>8.7628084714055596</v>
      </c>
      <c r="J2030" s="33" t="s">
        <v>637</v>
      </c>
      <c r="K2030" s="33" t="s">
        <v>638</v>
      </c>
    </row>
    <row r="2031" spans="1:11" ht="15.75" customHeight="1">
      <c r="A2031" s="139" t="s">
        <v>220</v>
      </c>
      <c r="B2031" s="139" t="s">
        <v>708</v>
      </c>
      <c r="C2031" s="139" t="s">
        <v>723</v>
      </c>
      <c r="D2031" s="139" t="s">
        <v>727</v>
      </c>
      <c r="E2031" s="139" t="s">
        <v>716</v>
      </c>
      <c r="F2031" s="139">
        <v>2017</v>
      </c>
      <c r="G2031" s="139" t="s">
        <v>688</v>
      </c>
      <c r="H2031" s="139">
        <v>130.15465599767401</v>
      </c>
      <c r="I2031" s="139">
        <v>130.15465599767401</v>
      </c>
      <c r="J2031" s="33" t="s">
        <v>637</v>
      </c>
      <c r="K2031" s="33" t="s">
        <v>638</v>
      </c>
    </row>
    <row r="2032" spans="1:11" ht="15.75" customHeight="1">
      <c r="A2032" s="139" t="s">
        <v>220</v>
      </c>
      <c r="B2032" s="139" t="s">
        <v>708</v>
      </c>
      <c r="C2032" s="139" t="s">
        <v>723</v>
      </c>
      <c r="D2032" s="139" t="s">
        <v>728</v>
      </c>
      <c r="E2032" s="139" t="s">
        <v>716</v>
      </c>
      <c r="F2032" s="139">
        <v>2017</v>
      </c>
      <c r="G2032" s="139" t="s">
        <v>688</v>
      </c>
      <c r="H2032" s="139">
        <v>1.6146798276274501</v>
      </c>
      <c r="I2032" s="139">
        <v>1.6146798276274501</v>
      </c>
      <c r="J2032" s="33" t="s">
        <v>637</v>
      </c>
      <c r="K2032" s="33" t="s">
        <v>638</v>
      </c>
    </row>
    <row r="2033" spans="1:11" ht="15.75" customHeight="1">
      <c r="A2033" s="139" t="s">
        <v>220</v>
      </c>
      <c r="B2033" s="139" t="s">
        <v>708</v>
      </c>
      <c r="C2033" s="139" t="s">
        <v>723</v>
      </c>
      <c r="D2033" s="139" t="s">
        <v>724</v>
      </c>
      <c r="E2033" s="139" t="s">
        <v>716</v>
      </c>
      <c r="F2033" s="139">
        <v>2018</v>
      </c>
      <c r="G2033" s="139" t="s">
        <v>688</v>
      </c>
      <c r="H2033" s="139">
        <v>8.8458657638720304</v>
      </c>
      <c r="I2033" s="139">
        <v>8.8458657638720304</v>
      </c>
      <c r="J2033" s="33" t="s">
        <v>637</v>
      </c>
      <c r="K2033" s="33" t="s">
        <v>638</v>
      </c>
    </row>
    <row r="2034" spans="1:11" ht="15.75" customHeight="1">
      <c r="A2034" s="139" t="s">
        <v>220</v>
      </c>
      <c r="B2034" s="139" t="s">
        <v>708</v>
      </c>
      <c r="C2034" s="139" t="s">
        <v>723</v>
      </c>
      <c r="D2034" s="139" t="s">
        <v>725</v>
      </c>
      <c r="E2034" s="139" t="s">
        <v>716</v>
      </c>
      <c r="F2034" s="139">
        <v>2018</v>
      </c>
      <c r="G2034" s="139" t="s">
        <v>688</v>
      </c>
      <c r="H2034" s="139">
        <v>1.33505097813517</v>
      </c>
      <c r="I2034" s="139">
        <v>1.33505097813517</v>
      </c>
      <c r="J2034" s="33" t="s">
        <v>637</v>
      </c>
      <c r="K2034" s="33" t="s">
        <v>638</v>
      </c>
    </row>
    <row r="2035" spans="1:11" ht="15.75" customHeight="1">
      <c r="A2035" s="139" t="s">
        <v>220</v>
      </c>
      <c r="B2035" s="139" t="s">
        <v>708</v>
      </c>
      <c r="C2035" s="139" t="s">
        <v>723</v>
      </c>
      <c r="D2035" s="139" t="s">
        <v>726</v>
      </c>
      <c r="E2035" s="139" t="s">
        <v>716</v>
      </c>
      <c r="F2035" s="139">
        <v>2018</v>
      </c>
      <c r="G2035" s="139" t="s">
        <v>688</v>
      </c>
      <c r="H2035" s="139">
        <v>9.2328812914485994</v>
      </c>
      <c r="I2035" s="139">
        <v>9.2328812914485994</v>
      </c>
      <c r="J2035" s="33" t="s">
        <v>637</v>
      </c>
      <c r="K2035" s="33" t="s">
        <v>638</v>
      </c>
    </row>
    <row r="2036" spans="1:11" ht="15.75" customHeight="1">
      <c r="A2036" s="139" t="s">
        <v>220</v>
      </c>
      <c r="B2036" s="139" t="s">
        <v>708</v>
      </c>
      <c r="C2036" s="139" t="s">
        <v>723</v>
      </c>
      <c r="D2036" s="139" t="s">
        <v>727</v>
      </c>
      <c r="E2036" s="139" t="s">
        <v>716</v>
      </c>
      <c r="F2036" s="139">
        <v>2018</v>
      </c>
      <c r="G2036" s="139" t="s">
        <v>688</v>
      </c>
      <c r="H2036" s="139">
        <v>134.336368657311</v>
      </c>
      <c r="I2036" s="139">
        <v>134.336368657311</v>
      </c>
      <c r="J2036" s="33" t="s">
        <v>637</v>
      </c>
      <c r="K2036" s="33" t="s">
        <v>638</v>
      </c>
    </row>
    <row r="2037" spans="1:11" ht="15.75" customHeight="1">
      <c r="A2037" s="139" t="s">
        <v>220</v>
      </c>
      <c r="B2037" s="139" t="s">
        <v>708</v>
      </c>
      <c r="C2037" s="139" t="s">
        <v>723</v>
      </c>
      <c r="D2037" s="139" t="s">
        <v>728</v>
      </c>
      <c r="E2037" s="139" t="s">
        <v>716</v>
      </c>
      <c r="F2037" s="139">
        <v>2018</v>
      </c>
      <c r="G2037" s="139" t="s">
        <v>688</v>
      </c>
      <c r="H2037" s="139">
        <v>1.6469510331530099</v>
      </c>
      <c r="I2037" s="139">
        <v>1.6469510331530099</v>
      </c>
      <c r="J2037" s="33" t="s">
        <v>637</v>
      </c>
      <c r="K2037" s="33" t="s">
        <v>638</v>
      </c>
    </row>
    <row r="2038" spans="1:11" ht="15.75" customHeight="1">
      <c r="A2038" s="139" t="s">
        <v>220</v>
      </c>
      <c r="B2038" s="139" t="s">
        <v>708</v>
      </c>
      <c r="C2038" s="139" t="s">
        <v>723</v>
      </c>
      <c r="D2038" s="139" t="s">
        <v>724</v>
      </c>
      <c r="E2038" s="139" t="s">
        <v>716</v>
      </c>
      <c r="F2038" s="139">
        <v>2019</v>
      </c>
      <c r="G2038" s="139" t="s">
        <v>688</v>
      </c>
      <c r="H2038" s="139">
        <v>8.7087399488209396</v>
      </c>
      <c r="I2038" s="139">
        <v>8.7087399488209396</v>
      </c>
      <c r="J2038" s="33" t="s">
        <v>637</v>
      </c>
      <c r="K2038" s="33" t="s">
        <v>638</v>
      </c>
    </row>
    <row r="2039" spans="1:11" ht="15.75" customHeight="1">
      <c r="A2039" s="139" t="s">
        <v>220</v>
      </c>
      <c r="B2039" s="139" t="s">
        <v>708</v>
      </c>
      <c r="C2039" s="139" t="s">
        <v>723</v>
      </c>
      <c r="D2039" s="139" t="s">
        <v>725</v>
      </c>
      <c r="E2039" s="139" t="s">
        <v>716</v>
      </c>
      <c r="F2039" s="139">
        <v>2019</v>
      </c>
      <c r="G2039" s="139" t="s">
        <v>688</v>
      </c>
      <c r="H2039" s="139">
        <v>1.3815557059407699</v>
      </c>
      <c r="I2039" s="139">
        <v>1.3815557059407699</v>
      </c>
      <c r="J2039" s="33" t="s">
        <v>637</v>
      </c>
      <c r="K2039" s="33" t="s">
        <v>638</v>
      </c>
    </row>
    <row r="2040" spans="1:11" ht="15.75" customHeight="1">
      <c r="A2040" s="139" t="s">
        <v>220</v>
      </c>
      <c r="B2040" s="139" t="s">
        <v>708</v>
      </c>
      <c r="C2040" s="139" t="s">
        <v>723</v>
      </c>
      <c r="D2040" s="139" t="s">
        <v>726</v>
      </c>
      <c r="E2040" s="139" t="s">
        <v>716</v>
      </c>
      <c r="F2040" s="139">
        <v>2019</v>
      </c>
      <c r="G2040" s="139" t="s">
        <v>688</v>
      </c>
      <c r="H2040" s="139">
        <v>9.7029541114916409</v>
      </c>
      <c r="I2040" s="139">
        <v>9.7029541114916409</v>
      </c>
      <c r="J2040" s="33" t="s">
        <v>637</v>
      </c>
      <c r="K2040" s="33" t="s">
        <v>638</v>
      </c>
    </row>
    <row r="2041" spans="1:11" ht="15.75" customHeight="1">
      <c r="A2041" s="139" t="s">
        <v>220</v>
      </c>
      <c r="B2041" s="139" t="s">
        <v>708</v>
      </c>
      <c r="C2041" s="139" t="s">
        <v>723</v>
      </c>
      <c r="D2041" s="139" t="s">
        <v>727</v>
      </c>
      <c r="E2041" s="139" t="s">
        <v>716</v>
      </c>
      <c r="F2041" s="139">
        <v>2019</v>
      </c>
      <c r="G2041" s="139" t="s">
        <v>688</v>
      </c>
      <c r="H2041" s="139">
        <v>138.51808131694801</v>
      </c>
      <c r="I2041" s="139">
        <v>138.51808131694801</v>
      </c>
      <c r="J2041" s="33" t="s">
        <v>637</v>
      </c>
      <c r="K2041" s="33" t="s">
        <v>638</v>
      </c>
    </row>
    <row r="2042" spans="1:11" ht="15.75" customHeight="1">
      <c r="A2042" s="139" t="s">
        <v>220</v>
      </c>
      <c r="B2042" s="139" t="s">
        <v>708</v>
      </c>
      <c r="C2042" s="139" t="s">
        <v>723</v>
      </c>
      <c r="D2042" s="139" t="s">
        <v>728</v>
      </c>
      <c r="E2042" s="139" t="s">
        <v>716</v>
      </c>
      <c r="F2042" s="139">
        <v>2019</v>
      </c>
      <c r="G2042" s="139" t="s">
        <v>688</v>
      </c>
      <c r="H2042" s="139">
        <v>1.67922223867857</v>
      </c>
      <c r="I2042" s="139">
        <v>1.67922223867857</v>
      </c>
      <c r="J2042" s="33" t="s">
        <v>637</v>
      </c>
      <c r="K2042" s="33" t="s">
        <v>638</v>
      </c>
    </row>
    <row r="2043" spans="1:11" ht="15.75" customHeight="1">
      <c r="A2043" s="139" t="s">
        <v>220</v>
      </c>
      <c r="B2043" s="139" t="s">
        <v>708</v>
      </c>
      <c r="C2043" s="139" t="s">
        <v>723</v>
      </c>
      <c r="D2043" s="139" t="s">
        <v>724</v>
      </c>
      <c r="E2043" s="139" t="s">
        <v>716</v>
      </c>
      <c r="F2043" s="139">
        <v>2020</v>
      </c>
      <c r="G2043" s="139" t="s">
        <v>688</v>
      </c>
      <c r="H2043" s="139">
        <v>8.5716141337698506</v>
      </c>
      <c r="I2043" s="139">
        <v>8.5716141337698506</v>
      </c>
      <c r="J2043" s="33" t="s">
        <v>637</v>
      </c>
      <c r="K2043" s="33" t="s">
        <v>638</v>
      </c>
    </row>
    <row r="2044" spans="1:11" ht="15.75" customHeight="1">
      <c r="A2044" s="139" t="s">
        <v>220</v>
      </c>
      <c r="B2044" s="139" t="s">
        <v>708</v>
      </c>
      <c r="C2044" s="139" t="s">
        <v>723</v>
      </c>
      <c r="D2044" s="139" t="s">
        <v>725</v>
      </c>
      <c r="E2044" s="139" t="s">
        <v>716</v>
      </c>
      <c r="F2044" s="139">
        <v>2020</v>
      </c>
      <c r="G2044" s="139" t="s">
        <v>688</v>
      </c>
      <c r="H2044" s="139">
        <v>1.42806043374637</v>
      </c>
      <c r="I2044" s="139">
        <v>1.42806043374637</v>
      </c>
      <c r="J2044" s="33" t="s">
        <v>637</v>
      </c>
      <c r="K2044" s="33" t="s">
        <v>638</v>
      </c>
    </row>
    <row r="2045" spans="1:11" ht="15.75" customHeight="1">
      <c r="A2045" s="139" t="s">
        <v>220</v>
      </c>
      <c r="B2045" s="139" t="s">
        <v>708</v>
      </c>
      <c r="C2045" s="139" t="s">
        <v>723</v>
      </c>
      <c r="D2045" s="139" t="s">
        <v>726</v>
      </c>
      <c r="E2045" s="139" t="s">
        <v>716</v>
      </c>
      <c r="F2045" s="139">
        <v>2020</v>
      </c>
      <c r="G2045" s="139" t="s">
        <v>688</v>
      </c>
      <c r="H2045" s="139">
        <v>10.1730269315347</v>
      </c>
      <c r="I2045" s="139">
        <v>10.1730269315347</v>
      </c>
      <c r="J2045" s="33" t="s">
        <v>637</v>
      </c>
      <c r="K2045" s="33" t="s">
        <v>638</v>
      </c>
    </row>
    <row r="2046" spans="1:11" ht="15.75" customHeight="1">
      <c r="A2046" s="139" t="s">
        <v>220</v>
      </c>
      <c r="B2046" s="139" t="s">
        <v>708</v>
      </c>
      <c r="C2046" s="139" t="s">
        <v>723</v>
      </c>
      <c r="D2046" s="139" t="s">
        <v>727</v>
      </c>
      <c r="E2046" s="139" t="s">
        <v>716</v>
      </c>
      <c r="F2046" s="139">
        <v>2020</v>
      </c>
      <c r="G2046" s="139" t="s">
        <v>688</v>
      </c>
      <c r="H2046" s="139">
        <v>142.699793976584</v>
      </c>
      <c r="I2046" s="139">
        <v>142.699793976584</v>
      </c>
      <c r="J2046" s="33" t="s">
        <v>637</v>
      </c>
      <c r="K2046" s="33" t="s">
        <v>638</v>
      </c>
    </row>
    <row r="2047" spans="1:11" ht="15.75" customHeight="1">
      <c r="A2047" s="139" t="s">
        <v>220</v>
      </c>
      <c r="B2047" s="139" t="s">
        <v>708</v>
      </c>
      <c r="C2047" s="139" t="s">
        <v>723</v>
      </c>
      <c r="D2047" s="139" t="s">
        <v>728</v>
      </c>
      <c r="E2047" s="139" t="s">
        <v>716</v>
      </c>
      <c r="F2047" s="139">
        <v>2020</v>
      </c>
      <c r="G2047" s="139" t="s">
        <v>688</v>
      </c>
      <c r="H2047" s="139">
        <v>1.7114934442041301</v>
      </c>
      <c r="I2047" s="139">
        <v>1.7114934442041301</v>
      </c>
      <c r="J2047" s="33" t="s">
        <v>637</v>
      </c>
      <c r="K2047" s="33" t="s">
        <v>638</v>
      </c>
    </row>
    <row r="2048" spans="1:11" ht="15.75" customHeight="1">
      <c r="A2048" s="139" t="s">
        <v>220</v>
      </c>
      <c r="B2048" s="139" t="s">
        <v>708</v>
      </c>
      <c r="C2048" s="139" t="s">
        <v>723</v>
      </c>
      <c r="D2048" s="139" t="s">
        <v>724</v>
      </c>
      <c r="E2048" s="139" t="s">
        <v>716</v>
      </c>
      <c r="F2048" s="139">
        <v>2021</v>
      </c>
      <c r="G2048" s="139" t="s">
        <v>688</v>
      </c>
      <c r="H2048" s="139">
        <v>8.7086318205796491</v>
      </c>
      <c r="I2048" s="139">
        <v>8.7086318205796491</v>
      </c>
      <c r="J2048" s="33" t="s">
        <v>637</v>
      </c>
      <c r="K2048" s="33" t="s">
        <v>638</v>
      </c>
    </row>
    <row r="2049" spans="1:11" ht="15.75" customHeight="1">
      <c r="A2049" s="139" t="s">
        <v>220</v>
      </c>
      <c r="B2049" s="139" t="s">
        <v>708</v>
      </c>
      <c r="C2049" s="139" t="s">
        <v>723</v>
      </c>
      <c r="D2049" s="139" t="s">
        <v>725</v>
      </c>
      <c r="E2049" s="139" t="s">
        <v>716</v>
      </c>
      <c r="F2049" s="139">
        <v>2021</v>
      </c>
      <c r="G2049" s="139" t="s">
        <v>688</v>
      </c>
      <c r="H2049" s="139">
        <v>1.467642872521</v>
      </c>
      <c r="I2049" s="139">
        <v>1.467642872521</v>
      </c>
      <c r="J2049" s="33" t="s">
        <v>637</v>
      </c>
      <c r="K2049" s="33" t="s">
        <v>638</v>
      </c>
    </row>
    <row r="2050" spans="1:11" ht="15.75" customHeight="1">
      <c r="A2050" s="139" t="s">
        <v>220</v>
      </c>
      <c r="B2050" s="139" t="s">
        <v>708</v>
      </c>
      <c r="C2050" s="139" t="s">
        <v>723</v>
      </c>
      <c r="D2050" s="139" t="s">
        <v>726</v>
      </c>
      <c r="E2050" s="139" t="s">
        <v>716</v>
      </c>
      <c r="F2050" s="139">
        <v>2021</v>
      </c>
      <c r="G2050" s="139" t="s">
        <v>688</v>
      </c>
      <c r="H2050" s="139">
        <v>9.9059176116274692</v>
      </c>
      <c r="I2050" s="139">
        <v>9.9059176116274692</v>
      </c>
      <c r="J2050" s="33" t="s">
        <v>637</v>
      </c>
      <c r="K2050" s="33" t="s">
        <v>638</v>
      </c>
    </row>
    <row r="2051" spans="1:11" ht="15.75" customHeight="1">
      <c r="A2051" s="139" t="s">
        <v>220</v>
      </c>
      <c r="B2051" s="139" t="s">
        <v>708</v>
      </c>
      <c r="C2051" s="139" t="s">
        <v>723</v>
      </c>
      <c r="D2051" s="139" t="s">
        <v>727</v>
      </c>
      <c r="E2051" s="139" t="s">
        <v>716</v>
      </c>
      <c r="F2051" s="139">
        <v>2021</v>
      </c>
      <c r="G2051" s="139" t="s">
        <v>688</v>
      </c>
      <c r="H2051" s="139">
        <v>148.76978355198</v>
      </c>
      <c r="I2051" s="139">
        <v>148.76978355198</v>
      </c>
      <c r="J2051" s="33" t="s">
        <v>637</v>
      </c>
      <c r="K2051" s="33" t="s">
        <v>638</v>
      </c>
    </row>
    <row r="2052" spans="1:11" ht="15.75" customHeight="1">
      <c r="A2052" s="139" t="s">
        <v>220</v>
      </c>
      <c r="B2052" s="139" t="s">
        <v>708</v>
      </c>
      <c r="C2052" s="139" t="s">
        <v>723</v>
      </c>
      <c r="D2052" s="139" t="s">
        <v>728</v>
      </c>
      <c r="E2052" s="139" t="s">
        <v>716</v>
      </c>
      <c r="F2052" s="139">
        <v>2021</v>
      </c>
      <c r="G2052" s="139" t="s">
        <v>688</v>
      </c>
      <c r="H2052" s="139">
        <v>1.7471205462625901</v>
      </c>
      <c r="I2052" s="139">
        <v>1.7471205462625901</v>
      </c>
      <c r="J2052" s="33" t="s">
        <v>637</v>
      </c>
      <c r="K2052" s="33" t="s">
        <v>638</v>
      </c>
    </row>
    <row r="2053" spans="1:11" ht="15.75" customHeight="1">
      <c r="A2053" s="139" t="s">
        <v>220</v>
      </c>
      <c r="B2053" s="139" t="s">
        <v>708</v>
      </c>
      <c r="C2053" s="139" t="s">
        <v>723</v>
      </c>
      <c r="D2053" s="139" t="s">
        <v>724</v>
      </c>
      <c r="E2053" s="139" t="s">
        <v>716</v>
      </c>
      <c r="F2053" s="139">
        <v>2022</v>
      </c>
      <c r="G2053" s="139" t="s">
        <v>688</v>
      </c>
      <c r="H2053" s="139">
        <v>8.8456495073894406</v>
      </c>
      <c r="I2053" s="139">
        <v>8.8456495073894406</v>
      </c>
      <c r="J2053" s="33" t="s">
        <v>637</v>
      </c>
      <c r="K2053" s="33" t="s">
        <v>638</v>
      </c>
    </row>
    <row r="2054" spans="1:11" ht="15.75" customHeight="1">
      <c r="A2054" s="139" t="s">
        <v>220</v>
      </c>
      <c r="B2054" s="139" t="s">
        <v>708</v>
      </c>
      <c r="C2054" s="139" t="s">
        <v>723</v>
      </c>
      <c r="D2054" s="139" t="s">
        <v>725</v>
      </c>
      <c r="E2054" s="139" t="s">
        <v>716</v>
      </c>
      <c r="F2054" s="139">
        <v>2022</v>
      </c>
      <c r="G2054" s="139" t="s">
        <v>688</v>
      </c>
      <c r="H2054" s="139">
        <v>1.50722531129562</v>
      </c>
      <c r="I2054" s="139">
        <v>1.50722531129562</v>
      </c>
      <c r="J2054" s="33" t="s">
        <v>637</v>
      </c>
      <c r="K2054" s="33" t="s">
        <v>638</v>
      </c>
    </row>
    <row r="2055" spans="1:11" ht="15.75" customHeight="1">
      <c r="A2055" s="139" t="s">
        <v>220</v>
      </c>
      <c r="B2055" s="139" t="s">
        <v>708</v>
      </c>
      <c r="C2055" s="139" t="s">
        <v>723</v>
      </c>
      <c r="D2055" s="139" t="s">
        <v>726</v>
      </c>
      <c r="E2055" s="139" t="s">
        <v>716</v>
      </c>
      <c r="F2055" s="139">
        <v>2022</v>
      </c>
      <c r="G2055" s="139" t="s">
        <v>688</v>
      </c>
      <c r="H2055" s="139">
        <v>9.6388082917202702</v>
      </c>
      <c r="I2055" s="139">
        <v>9.6388082917202702</v>
      </c>
      <c r="J2055" s="33" t="s">
        <v>637</v>
      </c>
      <c r="K2055" s="33" t="s">
        <v>638</v>
      </c>
    </row>
    <row r="2056" spans="1:11" ht="15.75" customHeight="1">
      <c r="A2056" s="139" t="s">
        <v>220</v>
      </c>
      <c r="B2056" s="139" t="s">
        <v>708</v>
      </c>
      <c r="C2056" s="139" t="s">
        <v>723</v>
      </c>
      <c r="D2056" s="139" t="s">
        <v>727</v>
      </c>
      <c r="E2056" s="139" t="s">
        <v>716</v>
      </c>
      <c r="F2056" s="139">
        <v>2022</v>
      </c>
      <c r="G2056" s="139" t="s">
        <v>688</v>
      </c>
      <c r="H2056" s="139">
        <v>154.83977312737599</v>
      </c>
      <c r="I2056" s="139">
        <v>154.83977312737599</v>
      </c>
      <c r="J2056" s="33" t="s">
        <v>637</v>
      </c>
      <c r="K2056" s="33" t="s">
        <v>638</v>
      </c>
    </row>
    <row r="2057" spans="1:11" ht="15.75" customHeight="1">
      <c r="A2057" s="139" t="s">
        <v>220</v>
      </c>
      <c r="B2057" s="139" t="s">
        <v>708</v>
      </c>
      <c r="C2057" s="139" t="s">
        <v>723</v>
      </c>
      <c r="D2057" s="139" t="s">
        <v>728</v>
      </c>
      <c r="E2057" s="139" t="s">
        <v>716</v>
      </c>
      <c r="F2057" s="139">
        <v>2022</v>
      </c>
      <c r="G2057" s="139" t="s">
        <v>688</v>
      </c>
      <c r="H2057" s="139">
        <v>1.78274764832106</v>
      </c>
      <c r="I2057" s="139">
        <v>1.78274764832106</v>
      </c>
      <c r="J2057" s="33" t="s">
        <v>637</v>
      </c>
      <c r="K2057" s="33" t="s">
        <v>638</v>
      </c>
    </row>
    <row r="2058" spans="1:11" ht="15.75" customHeight="1">
      <c r="A2058" s="139" t="s">
        <v>220</v>
      </c>
      <c r="B2058" s="139" t="s">
        <v>708</v>
      </c>
      <c r="C2058" s="139" t="s">
        <v>723</v>
      </c>
      <c r="D2058" s="139" t="s">
        <v>724</v>
      </c>
      <c r="E2058" s="139" t="s">
        <v>716</v>
      </c>
      <c r="F2058" s="139">
        <v>2023</v>
      </c>
      <c r="G2058" s="139" t="s">
        <v>688</v>
      </c>
      <c r="H2058" s="139">
        <v>8.9826671941992409</v>
      </c>
      <c r="I2058" s="139">
        <v>8.9826671941992409</v>
      </c>
      <c r="J2058" s="33" t="s">
        <v>637</v>
      </c>
      <c r="K2058" s="33" t="s">
        <v>638</v>
      </c>
    </row>
    <row r="2059" spans="1:11" ht="15.75" customHeight="1">
      <c r="A2059" s="139" t="s">
        <v>220</v>
      </c>
      <c r="B2059" s="139" t="s">
        <v>708</v>
      </c>
      <c r="C2059" s="139" t="s">
        <v>723</v>
      </c>
      <c r="D2059" s="139" t="s">
        <v>725</v>
      </c>
      <c r="E2059" s="139" t="s">
        <v>716</v>
      </c>
      <c r="F2059" s="139">
        <v>2023</v>
      </c>
      <c r="G2059" s="139" t="s">
        <v>688</v>
      </c>
      <c r="H2059" s="139">
        <v>1.54680775007024</v>
      </c>
      <c r="I2059" s="139">
        <v>1.54680775007024</v>
      </c>
      <c r="J2059" s="33" t="s">
        <v>637</v>
      </c>
      <c r="K2059" s="33" t="s">
        <v>638</v>
      </c>
    </row>
    <row r="2060" spans="1:11" ht="15.75" customHeight="1">
      <c r="A2060" s="139" t="s">
        <v>220</v>
      </c>
      <c r="B2060" s="139" t="s">
        <v>708</v>
      </c>
      <c r="C2060" s="139" t="s">
        <v>723</v>
      </c>
      <c r="D2060" s="139" t="s">
        <v>726</v>
      </c>
      <c r="E2060" s="139" t="s">
        <v>716</v>
      </c>
      <c r="F2060" s="139">
        <v>2023</v>
      </c>
      <c r="G2060" s="139" t="s">
        <v>688</v>
      </c>
      <c r="H2060" s="139">
        <v>9.3716989718130606</v>
      </c>
      <c r="I2060" s="139">
        <v>9.3716989718130606</v>
      </c>
      <c r="J2060" s="33" t="s">
        <v>637</v>
      </c>
      <c r="K2060" s="33" t="s">
        <v>638</v>
      </c>
    </row>
    <row r="2061" spans="1:11" ht="15.75" customHeight="1">
      <c r="A2061" s="139" t="s">
        <v>220</v>
      </c>
      <c r="B2061" s="139" t="s">
        <v>708</v>
      </c>
      <c r="C2061" s="139" t="s">
        <v>723</v>
      </c>
      <c r="D2061" s="139" t="s">
        <v>727</v>
      </c>
      <c r="E2061" s="139" t="s">
        <v>716</v>
      </c>
      <c r="F2061" s="139">
        <v>2023</v>
      </c>
      <c r="G2061" s="139" t="s">
        <v>688</v>
      </c>
      <c r="H2061" s="139">
        <v>160.90976270277201</v>
      </c>
      <c r="I2061" s="139">
        <v>160.90976270277201</v>
      </c>
      <c r="J2061" s="33" t="s">
        <v>637</v>
      </c>
      <c r="K2061" s="33" t="s">
        <v>638</v>
      </c>
    </row>
    <row r="2062" spans="1:11" ht="15.75" customHeight="1">
      <c r="A2062" s="139" t="s">
        <v>220</v>
      </c>
      <c r="B2062" s="139" t="s">
        <v>708</v>
      </c>
      <c r="C2062" s="139" t="s">
        <v>723</v>
      </c>
      <c r="D2062" s="139" t="s">
        <v>728</v>
      </c>
      <c r="E2062" s="139" t="s">
        <v>716</v>
      </c>
      <c r="F2062" s="139">
        <v>2023</v>
      </c>
      <c r="G2062" s="139" t="s">
        <v>688</v>
      </c>
      <c r="H2062" s="139">
        <v>1.81837475037952</v>
      </c>
      <c r="I2062" s="139">
        <v>1.81837475037952</v>
      </c>
      <c r="J2062" s="33" t="s">
        <v>637</v>
      </c>
      <c r="K2062" s="33" t="s">
        <v>638</v>
      </c>
    </row>
    <row r="2063" spans="1:11" ht="15.75" customHeight="1">
      <c r="A2063" s="139" t="s">
        <v>220</v>
      </c>
      <c r="B2063" s="139" t="s">
        <v>708</v>
      </c>
      <c r="C2063" s="139" t="s">
        <v>723</v>
      </c>
      <c r="D2063" s="139" t="s">
        <v>724</v>
      </c>
      <c r="E2063" s="139" t="s">
        <v>716</v>
      </c>
      <c r="F2063" s="139">
        <v>2024</v>
      </c>
      <c r="G2063" s="139" t="s">
        <v>688</v>
      </c>
      <c r="H2063" s="139">
        <v>9.1196848810090305</v>
      </c>
      <c r="I2063" s="139">
        <v>9.1196848810090305</v>
      </c>
      <c r="J2063" s="33" t="s">
        <v>637</v>
      </c>
      <c r="K2063" s="33" t="s">
        <v>638</v>
      </c>
    </row>
    <row r="2064" spans="1:11" ht="15.75" customHeight="1">
      <c r="A2064" s="139" t="s">
        <v>220</v>
      </c>
      <c r="B2064" s="139" t="s">
        <v>708</v>
      </c>
      <c r="C2064" s="139" t="s">
        <v>723</v>
      </c>
      <c r="D2064" s="139" t="s">
        <v>725</v>
      </c>
      <c r="E2064" s="139" t="s">
        <v>716</v>
      </c>
      <c r="F2064" s="139">
        <v>2024</v>
      </c>
      <c r="G2064" s="139" t="s">
        <v>688</v>
      </c>
      <c r="H2064" s="139">
        <v>1.5863901888448599</v>
      </c>
      <c r="I2064" s="139">
        <v>1.5863901888448599</v>
      </c>
      <c r="J2064" s="33" t="s">
        <v>637</v>
      </c>
      <c r="K2064" s="33" t="s">
        <v>638</v>
      </c>
    </row>
    <row r="2065" spans="1:11" ht="15.75" customHeight="1">
      <c r="A2065" s="139" t="s">
        <v>220</v>
      </c>
      <c r="B2065" s="139" t="s">
        <v>708</v>
      </c>
      <c r="C2065" s="139" t="s">
        <v>723</v>
      </c>
      <c r="D2065" s="139" t="s">
        <v>726</v>
      </c>
      <c r="E2065" s="139" t="s">
        <v>716</v>
      </c>
      <c r="F2065" s="139">
        <v>2024</v>
      </c>
      <c r="G2065" s="139" t="s">
        <v>688</v>
      </c>
      <c r="H2065" s="139">
        <v>9.1045896519058598</v>
      </c>
      <c r="I2065" s="139">
        <v>9.1045896519058598</v>
      </c>
      <c r="J2065" s="33" t="s">
        <v>637</v>
      </c>
      <c r="K2065" s="33" t="s">
        <v>638</v>
      </c>
    </row>
    <row r="2066" spans="1:11" ht="15.75" customHeight="1">
      <c r="A2066" s="139" t="s">
        <v>220</v>
      </c>
      <c r="B2066" s="139" t="s">
        <v>708</v>
      </c>
      <c r="C2066" s="139" t="s">
        <v>723</v>
      </c>
      <c r="D2066" s="139" t="s">
        <v>727</v>
      </c>
      <c r="E2066" s="139" t="s">
        <v>716</v>
      </c>
      <c r="F2066" s="139">
        <v>2024</v>
      </c>
      <c r="G2066" s="139" t="s">
        <v>688</v>
      </c>
      <c r="H2066" s="139">
        <v>166.97975227816801</v>
      </c>
      <c r="I2066" s="139">
        <v>166.97975227816801</v>
      </c>
      <c r="J2066" s="33" t="s">
        <v>637</v>
      </c>
      <c r="K2066" s="33" t="s">
        <v>638</v>
      </c>
    </row>
    <row r="2067" spans="1:11" ht="15.75" customHeight="1">
      <c r="A2067" s="139" t="s">
        <v>220</v>
      </c>
      <c r="B2067" s="139" t="s">
        <v>708</v>
      </c>
      <c r="C2067" s="139" t="s">
        <v>723</v>
      </c>
      <c r="D2067" s="139" t="s">
        <v>728</v>
      </c>
      <c r="E2067" s="139" t="s">
        <v>716</v>
      </c>
      <c r="F2067" s="139">
        <v>2024</v>
      </c>
      <c r="G2067" s="139" t="s">
        <v>688</v>
      </c>
      <c r="H2067" s="139">
        <v>1.85400185243799</v>
      </c>
      <c r="I2067" s="139">
        <v>1.85400185243799</v>
      </c>
      <c r="J2067" s="33" t="s">
        <v>637</v>
      </c>
      <c r="K2067" s="33" t="s">
        <v>638</v>
      </c>
    </row>
    <row r="2068" spans="1:11" ht="15.75" customHeight="1">
      <c r="A2068" s="139" t="s">
        <v>220</v>
      </c>
      <c r="B2068" s="139" t="s">
        <v>708</v>
      </c>
      <c r="C2068" s="139" t="s">
        <v>723</v>
      </c>
      <c r="D2068" s="139" t="s">
        <v>724</v>
      </c>
      <c r="E2068" s="139" t="s">
        <v>716</v>
      </c>
      <c r="F2068" s="139">
        <v>2025</v>
      </c>
      <c r="G2068" s="139" t="s">
        <v>688</v>
      </c>
      <c r="H2068" s="139">
        <v>9.2567025678188308</v>
      </c>
      <c r="I2068" s="139">
        <v>9.2567025678188308</v>
      </c>
      <c r="J2068" s="33" t="s">
        <v>637</v>
      </c>
      <c r="K2068" s="33" t="s">
        <v>638</v>
      </c>
    </row>
    <row r="2069" spans="1:11" ht="15.75" customHeight="1">
      <c r="A2069" s="139" t="s">
        <v>220</v>
      </c>
      <c r="B2069" s="139" t="s">
        <v>708</v>
      </c>
      <c r="C2069" s="139" t="s">
        <v>723</v>
      </c>
      <c r="D2069" s="139" t="s">
        <v>725</v>
      </c>
      <c r="E2069" s="139" t="s">
        <v>716</v>
      </c>
      <c r="F2069" s="139">
        <v>2025</v>
      </c>
      <c r="G2069" s="139" t="s">
        <v>688</v>
      </c>
      <c r="H2069" s="139">
        <v>1.6259726276194799</v>
      </c>
      <c r="I2069" s="139">
        <v>1.6259726276194799</v>
      </c>
      <c r="J2069" s="33" t="s">
        <v>637</v>
      </c>
      <c r="K2069" s="33" t="s">
        <v>638</v>
      </c>
    </row>
    <row r="2070" spans="1:11" ht="15.75" customHeight="1">
      <c r="A2070" s="139" t="s">
        <v>220</v>
      </c>
      <c r="B2070" s="139" t="s">
        <v>708</v>
      </c>
      <c r="C2070" s="139" t="s">
        <v>723</v>
      </c>
      <c r="D2070" s="139" t="s">
        <v>726</v>
      </c>
      <c r="E2070" s="139" t="s">
        <v>716</v>
      </c>
      <c r="F2070" s="139">
        <v>2025</v>
      </c>
      <c r="G2070" s="139" t="s">
        <v>688</v>
      </c>
      <c r="H2070" s="139">
        <v>8.8374803319986608</v>
      </c>
      <c r="I2070" s="139">
        <v>8.8374803319986608</v>
      </c>
      <c r="J2070" s="33" t="s">
        <v>637</v>
      </c>
      <c r="K2070" s="33" t="s">
        <v>638</v>
      </c>
    </row>
    <row r="2071" spans="1:11" ht="15.75" customHeight="1">
      <c r="A2071" s="139" t="s">
        <v>220</v>
      </c>
      <c r="B2071" s="139" t="s">
        <v>708</v>
      </c>
      <c r="C2071" s="139" t="s">
        <v>723</v>
      </c>
      <c r="D2071" s="139" t="s">
        <v>727</v>
      </c>
      <c r="E2071" s="139" t="s">
        <v>716</v>
      </c>
      <c r="F2071" s="139">
        <v>2025</v>
      </c>
      <c r="G2071" s="139" t="s">
        <v>688</v>
      </c>
      <c r="H2071" s="139">
        <v>173.049741853564</v>
      </c>
      <c r="I2071" s="139">
        <v>173.049741853564</v>
      </c>
      <c r="J2071" s="33" t="s">
        <v>637</v>
      </c>
      <c r="K2071" s="33" t="s">
        <v>638</v>
      </c>
    </row>
    <row r="2072" spans="1:11" ht="15.75" customHeight="1">
      <c r="A2072" s="139" t="s">
        <v>220</v>
      </c>
      <c r="B2072" s="139" t="s">
        <v>708</v>
      </c>
      <c r="C2072" s="139" t="s">
        <v>723</v>
      </c>
      <c r="D2072" s="139" t="s">
        <v>728</v>
      </c>
      <c r="E2072" s="139" t="s">
        <v>716</v>
      </c>
      <c r="F2072" s="139">
        <v>2025</v>
      </c>
      <c r="G2072" s="139" t="s">
        <v>688</v>
      </c>
      <c r="H2072" s="139">
        <v>1.88962895449645</v>
      </c>
      <c r="I2072" s="139">
        <v>1.88962895449645</v>
      </c>
      <c r="J2072" s="33" t="s">
        <v>637</v>
      </c>
      <c r="K2072" s="33" t="s">
        <v>638</v>
      </c>
    </row>
    <row r="2073" spans="1:11" ht="15.75" customHeight="1">
      <c r="A2073" s="139" t="s">
        <v>220</v>
      </c>
      <c r="B2073" s="139" t="s">
        <v>708</v>
      </c>
      <c r="C2073" s="139" t="s">
        <v>723</v>
      </c>
      <c r="D2073" s="139" t="s">
        <v>724</v>
      </c>
      <c r="E2073" s="139" t="s">
        <v>716</v>
      </c>
      <c r="F2073" s="139">
        <v>2026</v>
      </c>
      <c r="G2073" s="139" t="s">
        <v>688</v>
      </c>
      <c r="H2073" s="139">
        <v>9.4043937435106901</v>
      </c>
      <c r="I2073" s="139">
        <v>9.4043937435106901</v>
      </c>
      <c r="J2073" s="33" t="s">
        <v>637</v>
      </c>
      <c r="K2073" s="33" t="s">
        <v>638</v>
      </c>
    </row>
    <row r="2074" spans="1:11" ht="15.75" customHeight="1">
      <c r="A2074" s="139" t="s">
        <v>220</v>
      </c>
      <c r="B2074" s="139" t="s">
        <v>708</v>
      </c>
      <c r="C2074" s="139" t="s">
        <v>723</v>
      </c>
      <c r="D2074" s="139" t="s">
        <v>725</v>
      </c>
      <c r="E2074" s="139" t="s">
        <v>716</v>
      </c>
      <c r="F2074" s="139">
        <v>2026</v>
      </c>
      <c r="G2074" s="139" t="s">
        <v>688</v>
      </c>
      <c r="H2074" s="139">
        <v>1.6673236091377801</v>
      </c>
      <c r="I2074" s="139">
        <v>1.6673236091377801</v>
      </c>
      <c r="J2074" s="33" t="s">
        <v>637</v>
      </c>
      <c r="K2074" s="33" t="s">
        <v>638</v>
      </c>
    </row>
    <row r="2075" spans="1:11" ht="15.75" customHeight="1">
      <c r="A2075" s="139" t="s">
        <v>220</v>
      </c>
      <c r="B2075" s="139" t="s">
        <v>708</v>
      </c>
      <c r="C2075" s="139" t="s">
        <v>723</v>
      </c>
      <c r="D2075" s="139" t="s">
        <v>726</v>
      </c>
      <c r="E2075" s="139" t="s">
        <v>716</v>
      </c>
      <c r="F2075" s="139">
        <v>2026</v>
      </c>
      <c r="G2075" s="139" t="s">
        <v>688</v>
      </c>
      <c r="H2075" s="139">
        <v>9.0450324491313108</v>
      </c>
      <c r="I2075" s="139">
        <v>9.0450324491313108</v>
      </c>
      <c r="J2075" s="33" t="s">
        <v>637</v>
      </c>
      <c r="K2075" s="33" t="s">
        <v>638</v>
      </c>
    </row>
    <row r="2076" spans="1:11" ht="15.75" customHeight="1">
      <c r="A2076" s="139" t="s">
        <v>220</v>
      </c>
      <c r="B2076" s="139" t="s">
        <v>708</v>
      </c>
      <c r="C2076" s="139" t="s">
        <v>723</v>
      </c>
      <c r="D2076" s="139" t="s">
        <v>727</v>
      </c>
      <c r="E2076" s="139" t="s">
        <v>716</v>
      </c>
      <c r="F2076" s="139">
        <v>2026</v>
      </c>
      <c r="G2076" s="139" t="s">
        <v>688</v>
      </c>
      <c r="H2076" s="139">
        <v>174.59772899768001</v>
      </c>
      <c r="I2076" s="139">
        <v>174.59772899768001</v>
      </c>
      <c r="J2076" s="33" t="s">
        <v>637</v>
      </c>
      <c r="K2076" s="33" t="s">
        <v>638</v>
      </c>
    </row>
    <row r="2077" spans="1:11" ht="15.75" customHeight="1">
      <c r="A2077" s="139" t="s">
        <v>220</v>
      </c>
      <c r="B2077" s="139" t="s">
        <v>708</v>
      </c>
      <c r="C2077" s="139" t="s">
        <v>723</v>
      </c>
      <c r="D2077" s="139" t="s">
        <v>728</v>
      </c>
      <c r="E2077" s="139" t="s">
        <v>716</v>
      </c>
      <c r="F2077" s="139">
        <v>2026</v>
      </c>
      <c r="G2077" s="139" t="s">
        <v>688</v>
      </c>
      <c r="H2077" s="139">
        <v>1.9289621575739999</v>
      </c>
      <c r="I2077" s="139">
        <v>1.9289621575739999</v>
      </c>
      <c r="J2077" s="33" t="s">
        <v>637</v>
      </c>
      <c r="K2077" s="33" t="s">
        <v>638</v>
      </c>
    </row>
    <row r="2078" spans="1:11" ht="15.75" customHeight="1">
      <c r="A2078" s="139" t="s">
        <v>220</v>
      </c>
      <c r="B2078" s="139" t="s">
        <v>708</v>
      </c>
      <c r="C2078" s="139" t="s">
        <v>723</v>
      </c>
      <c r="D2078" s="139" t="s">
        <v>724</v>
      </c>
      <c r="E2078" s="139" t="s">
        <v>716</v>
      </c>
      <c r="F2078" s="139">
        <v>2027</v>
      </c>
      <c r="G2078" s="139" t="s">
        <v>688</v>
      </c>
      <c r="H2078" s="139">
        <v>9.5520849192025405</v>
      </c>
      <c r="I2078" s="139">
        <v>9.5520849192025405</v>
      </c>
      <c r="J2078" s="33" t="s">
        <v>637</v>
      </c>
      <c r="K2078" s="33" t="s">
        <v>638</v>
      </c>
    </row>
    <row r="2079" spans="1:11" ht="15.75" customHeight="1">
      <c r="A2079" s="139" t="s">
        <v>220</v>
      </c>
      <c r="B2079" s="139" t="s">
        <v>708</v>
      </c>
      <c r="C2079" s="139" t="s">
        <v>723</v>
      </c>
      <c r="D2079" s="139" t="s">
        <v>725</v>
      </c>
      <c r="E2079" s="139" t="s">
        <v>716</v>
      </c>
      <c r="F2079" s="139">
        <v>2027</v>
      </c>
      <c r="G2079" s="139" t="s">
        <v>688</v>
      </c>
      <c r="H2079" s="139">
        <v>1.7086745906560801</v>
      </c>
      <c r="I2079" s="139">
        <v>1.7086745906560801</v>
      </c>
      <c r="J2079" s="33" t="s">
        <v>637</v>
      </c>
      <c r="K2079" s="33" t="s">
        <v>638</v>
      </c>
    </row>
    <row r="2080" spans="1:11" ht="15.75" customHeight="1">
      <c r="A2080" s="139" t="s">
        <v>220</v>
      </c>
      <c r="B2080" s="139" t="s">
        <v>708</v>
      </c>
      <c r="C2080" s="139" t="s">
        <v>723</v>
      </c>
      <c r="D2080" s="139" t="s">
        <v>726</v>
      </c>
      <c r="E2080" s="139" t="s">
        <v>716</v>
      </c>
      <c r="F2080" s="139">
        <v>2027</v>
      </c>
      <c r="G2080" s="139" t="s">
        <v>688</v>
      </c>
      <c r="H2080" s="139">
        <v>9.2525845662639608</v>
      </c>
      <c r="I2080" s="139">
        <v>9.2525845662639608</v>
      </c>
      <c r="J2080" s="33" t="s">
        <v>637</v>
      </c>
      <c r="K2080" s="33" t="s">
        <v>638</v>
      </c>
    </row>
    <row r="2081" spans="1:11" ht="15.75" customHeight="1">
      <c r="A2081" s="139" t="s">
        <v>220</v>
      </c>
      <c r="B2081" s="139" t="s">
        <v>708</v>
      </c>
      <c r="C2081" s="139" t="s">
        <v>723</v>
      </c>
      <c r="D2081" s="139" t="s">
        <v>727</v>
      </c>
      <c r="E2081" s="139" t="s">
        <v>716</v>
      </c>
      <c r="F2081" s="139">
        <v>2027</v>
      </c>
      <c r="G2081" s="139" t="s">
        <v>688</v>
      </c>
      <c r="H2081" s="139">
        <v>176.14571614179599</v>
      </c>
      <c r="I2081" s="139">
        <v>176.14571614179599</v>
      </c>
      <c r="J2081" s="33" t="s">
        <v>637</v>
      </c>
      <c r="K2081" s="33" t="s">
        <v>638</v>
      </c>
    </row>
    <row r="2082" spans="1:11" ht="15.75" customHeight="1">
      <c r="A2082" s="139" t="s">
        <v>220</v>
      </c>
      <c r="B2082" s="139" t="s">
        <v>708</v>
      </c>
      <c r="C2082" s="139" t="s">
        <v>723</v>
      </c>
      <c r="D2082" s="139" t="s">
        <v>728</v>
      </c>
      <c r="E2082" s="139" t="s">
        <v>716</v>
      </c>
      <c r="F2082" s="139">
        <v>2027</v>
      </c>
      <c r="G2082" s="139" t="s">
        <v>688</v>
      </c>
      <c r="H2082" s="139">
        <v>1.9682953606515501</v>
      </c>
      <c r="I2082" s="139">
        <v>1.9682953606515501</v>
      </c>
      <c r="J2082" s="33" t="s">
        <v>637</v>
      </c>
      <c r="K2082" s="33" t="s">
        <v>638</v>
      </c>
    </row>
    <row r="2083" spans="1:11" ht="15.75" customHeight="1">
      <c r="A2083" s="139" t="s">
        <v>220</v>
      </c>
      <c r="B2083" s="139" t="s">
        <v>708</v>
      </c>
      <c r="C2083" s="139" t="s">
        <v>723</v>
      </c>
      <c r="D2083" s="139" t="s">
        <v>724</v>
      </c>
      <c r="E2083" s="139" t="s">
        <v>716</v>
      </c>
      <c r="F2083" s="139">
        <v>2028</v>
      </c>
      <c r="G2083" s="139" t="s">
        <v>688</v>
      </c>
      <c r="H2083" s="139">
        <v>9.6997760948943998</v>
      </c>
      <c r="I2083" s="139">
        <v>9.6997760948943998</v>
      </c>
      <c r="J2083" s="33" t="s">
        <v>637</v>
      </c>
      <c r="K2083" s="33" t="s">
        <v>638</v>
      </c>
    </row>
    <row r="2084" spans="1:11" ht="15.75" customHeight="1">
      <c r="A2084" s="139" t="s">
        <v>220</v>
      </c>
      <c r="B2084" s="139" t="s">
        <v>708</v>
      </c>
      <c r="C2084" s="139" t="s">
        <v>723</v>
      </c>
      <c r="D2084" s="139" t="s">
        <v>725</v>
      </c>
      <c r="E2084" s="139" t="s">
        <v>716</v>
      </c>
      <c r="F2084" s="139">
        <v>2028</v>
      </c>
      <c r="G2084" s="139" t="s">
        <v>688</v>
      </c>
      <c r="H2084" s="139">
        <v>1.75002557217437</v>
      </c>
      <c r="I2084" s="139">
        <v>1.75002557217437</v>
      </c>
      <c r="J2084" s="33" t="s">
        <v>637</v>
      </c>
      <c r="K2084" s="33" t="s">
        <v>638</v>
      </c>
    </row>
    <row r="2085" spans="1:11" ht="15.75" customHeight="1">
      <c r="A2085" s="139" t="s">
        <v>220</v>
      </c>
      <c r="B2085" s="139" t="s">
        <v>708</v>
      </c>
      <c r="C2085" s="139" t="s">
        <v>723</v>
      </c>
      <c r="D2085" s="139" t="s">
        <v>726</v>
      </c>
      <c r="E2085" s="139" t="s">
        <v>716</v>
      </c>
      <c r="F2085" s="139">
        <v>2028</v>
      </c>
      <c r="G2085" s="139" t="s">
        <v>688</v>
      </c>
      <c r="H2085" s="139">
        <v>9.4601366833966196</v>
      </c>
      <c r="I2085" s="139">
        <v>9.4601366833966196</v>
      </c>
      <c r="J2085" s="33" t="s">
        <v>637</v>
      </c>
      <c r="K2085" s="33" t="s">
        <v>638</v>
      </c>
    </row>
    <row r="2086" spans="1:11" ht="15.75" customHeight="1">
      <c r="A2086" s="139" t="s">
        <v>220</v>
      </c>
      <c r="B2086" s="139" t="s">
        <v>708</v>
      </c>
      <c r="C2086" s="139" t="s">
        <v>723</v>
      </c>
      <c r="D2086" s="139" t="s">
        <v>727</v>
      </c>
      <c r="E2086" s="139" t="s">
        <v>716</v>
      </c>
      <c r="F2086" s="139">
        <v>2028</v>
      </c>
      <c r="G2086" s="139" t="s">
        <v>688</v>
      </c>
      <c r="H2086" s="139">
        <v>177.69370328591199</v>
      </c>
      <c r="I2086" s="139">
        <v>177.69370328591199</v>
      </c>
      <c r="J2086" s="33" t="s">
        <v>637</v>
      </c>
      <c r="K2086" s="33" t="s">
        <v>638</v>
      </c>
    </row>
    <row r="2087" spans="1:11" ht="15.75" customHeight="1">
      <c r="A2087" s="139" t="s">
        <v>220</v>
      </c>
      <c r="B2087" s="139" t="s">
        <v>708</v>
      </c>
      <c r="C2087" s="139" t="s">
        <v>723</v>
      </c>
      <c r="D2087" s="139" t="s">
        <v>728</v>
      </c>
      <c r="E2087" s="139" t="s">
        <v>716</v>
      </c>
      <c r="F2087" s="139">
        <v>2028</v>
      </c>
      <c r="G2087" s="139" t="s">
        <v>688</v>
      </c>
      <c r="H2087" s="139">
        <v>2.00762856372911</v>
      </c>
      <c r="I2087" s="139">
        <v>2.00762856372911</v>
      </c>
      <c r="J2087" s="33" t="s">
        <v>637</v>
      </c>
      <c r="K2087" s="33" t="s">
        <v>638</v>
      </c>
    </row>
    <row r="2088" spans="1:11" ht="15.75" customHeight="1">
      <c r="A2088" s="139" t="s">
        <v>220</v>
      </c>
      <c r="B2088" s="139" t="s">
        <v>708</v>
      </c>
      <c r="C2088" s="139" t="s">
        <v>723</v>
      </c>
      <c r="D2088" s="139" t="s">
        <v>724</v>
      </c>
      <c r="E2088" s="139" t="s">
        <v>716</v>
      </c>
      <c r="F2088" s="139">
        <v>2029</v>
      </c>
      <c r="G2088" s="139" t="s">
        <v>688</v>
      </c>
      <c r="H2088" s="139">
        <v>9.8474672705862591</v>
      </c>
      <c r="I2088" s="139">
        <v>9.8474672705862591</v>
      </c>
      <c r="J2088" s="33" t="s">
        <v>637</v>
      </c>
      <c r="K2088" s="33" t="s">
        <v>638</v>
      </c>
    </row>
    <row r="2089" spans="1:11" ht="15.75" customHeight="1">
      <c r="A2089" s="139" t="s">
        <v>220</v>
      </c>
      <c r="B2089" s="139" t="s">
        <v>708</v>
      </c>
      <c r="C2089" s="139" t="s">
        <v>723</v>
      </c>
      <c r="D2089" s="139" t="s">
        <v>725</v>
      </c>
      <c r="E2089" s="139" t="s">
        <v>716</v>
      </c>
      <c r="F2089" s="139">
        <v>2029</v>
      </c>
      <c r="G2089" s="139" t="s">
        <v>688</v>
      </c>
      <c r="H2089" s="139">
        <v>1.79137655369267</v>
      </c>
      <c r="I2089" s="139">
        <v>1.79137655369267</v>
      </c>
      <c r="J2089" s="33" t="s">
        <v>637</v>
      </c>
      <c r="K2089" s="33" t="s">
        <v>638</v>
      </c>
    </row>
    <row r="2090" spans="1:11" ht="15.75" customHeight="1">
      <c r="A2090" s="139" t="s">
        <v>220</v>
      </c>
      <c r="B2090" s="139" t="s">
        <v>708</v>
      </c>
      <c r="C2090" s="139" t="s">
        <v>723</v>
      </c>
      <c r="D2090" s="139" t="s">
        <v>726</v>
      </c>
      <c r="E2090" s="139" t="s">
        <v>716</v>
      </c>
      <c r="F2090" s="139">
        <v>2029</v>
      </c>
      <c r="G2090" s="139" t="s">
        <v>688</v>
      </c>
      <c r="H2090" s="139">
        <v>9.6676888005292696</v>
      </c>
      <c r="I2090" s="139">
        <v>9.6676888005292696</v>
      </c>
      <c r="J2090" s="33" t="s">
        <v>637</v>
      </c>
      <c r="K2090" s="33" t="s">
        <v>638</v>
      </c>
    </row>
    <row r="2091" spans="1:11" ht="15.75" customHeight="1">
      <c r="A2091" s="139" t="s">
        <v>220</v>
      </c>
      <c r="B2091" s="139" t="s">
        <v>708</v>
      </c>
      <c r="C2091" s="139" t="s">
        <v>723</v>
      </c>
      <c r="D2091" s="139" t="s">
        <v>727</v>
      </c>
      <c r="E2091" s="139" t="s">
        <v>716</v>
      </c>
      <c r="F2091" s="139">
        <v>2029</v>
      </c>
      <c r="G2091" s="139" t="s">
        <v>688</v>
      </c>
      <c r="H2091" s="139">
        <v>179.241690430028</v>
      </c>
      <c r="I2091" s="139">
        <v>179.241690430028</v>
      </c>
      <c r="J2091" s="33" t="s">
        <v>637</v>
      </c>
      <c r="K2091" s="33" t="s">
        <v>638</v>
      </c>
    </row>
    <row r="2092" spans="1:11" ht="15.75" customHeight="1">
      <c r="A2092" s="139" t="s">
        <v>220</v>
      </c>
      <c r="B2092" s="139" t="s">
        <v>708</v>
      </c>
      <c r="C2092" s="139" t="s">
        <v>723</v>
      </c>
      <c r="D2092" s="139" t="s">
        <v>728</v>
      </c>
      <c r="E2092" s="139" t="s">
        <v>716</v>
      </c>
      <c r="F2092" s="139">
        <v>2029</v>
      </c>
      <c r="G2092" s="139" t="s">
        <v>688</v>
      </c>
      <c r="H2092" s="139">
        <v>2.04696176680666</v>
      </c>
      <c r="I2092" s="139">
        <v>2.04696176680666</v>
      </c>
      <c r="J2092" s="33" t="s">
        <v>637</v>
      </c>
      <c r="K2092" s="33" t="s">
        <v>638</v>
      </c>
    </row>
    <row r="2093" spans="1:11" ht="15.75" customHeight="1">
      <c r="A2093" s="139" t="s">
        <v>220</v>
      </c>
      <c r="B2093" s="139" t="s">
        <v>708</v>
      </c>
      <c r="C2093" s="139" t="s">
        <v>723</v>
      </c>
      <c r="D2093" s="139" t="s">
        <v>724</v>
      </c>
      <c r="E2093" s="139" t="s">
        <v>716</v>
      </c>
      <c r="F2093" s="139">
        <v>2030</v>
      </c>
      <c r="G2093" s="139" t="s">
        <v>688</v>
      </c>
      <c r="H2093" s="139">
        <v>9.9951584462781202</v>
      </c>
      <c r="I2093" s="139">
        <v>9.9951584462781202</v>
      </c>
      <c r="J2093" s="33" t="s">
        <v>637</v>
      </c>
      <c r="K2093" s="33" t="s">
        <v>638</v>
      </c>
    </row>
    <row r="2094" spans="1:11" ht="15.75" customHeight="1">
      <c r="A2094" s="139" t="s">
        <v>220</v>
      </c>
      <c r="B2094" s="139" t="s">
        <v>708</v>
      </c>
      <c r="C2094" s="139" t="s">
        <v>723</v>
      </c>
      <c r="D2094" s="139" t="s">
        <v>725</v>
      </c>
      <c r="E2094" s="139" t="s">
        <v>716</v>
      </c>
      <c r="F2094" s="139">
        <v>2030</v>
      </c>
      <c r="G2094" s="139" t="s">
        <v>688</v>
      </c>
      <c r="H2094" s="139">
        <v>1.83272753521096</v>
      </c>
      <c r="I2094" s="139">
        <v>1.83272753521096</v>
      </c>
      <c r="J2094" s="33" t="s">
        <v>637</v>
      </c>
      <c r="K2094" s="33" t="s">
        <v>638</v>
      </c>
    </row>
    <row r="2095" spans="1:11" ht="15.75" customHeight="1">
      <c r="A2095" s="139" t="s">
        <v>220</v>
      </c>
      <c r="B2095" s="139" t="s">
        <v>708</v>
      </c>
      <c r="C2095" s="139" t="s">
        <v>723</v>
      </c>
      <c r="D2095" s="139" t="s">
        <v>726</v>
      </c>
      <c r="E2095" s="139" t="s">
        <v>716</v>
      </c>
      <c r="F2095" s="139">
        <v>2030</v>
      </c>
      <c r="G2095" s="139" t="s">
        <v>688</v>
      </c>
      <c r="H2095" s="139">
        <v>9.8752409176619302</v>
      </c>
      <c r="I2095" s="139">
        <v>9.8752409176619302</v>
      </c>
      <c r="J2095" s="33" t="s">
        <v>637</v>
      </c>
      <c r="K2095" s="33" t="s">
        <v>638</v>
      </c>
    </row>
    <row r="2096" spans="1:11" ht="15.75" customHeight="1">
      <c r="A2096" s="139" t="s">
        <v>220</v>
      </c>
      <c r="B2096" s="139" t="s">
        <v>708</v>
      </c>
      <c r="C2096" s="139" t="s">
        <v>723</v>
      </c>
      <c r="D2096" s="139" t="s">
        <v>727</v>
      </c>
      <c r="E2096" s="139" t="s">
        <v>716</v>
      </c>
      <c r="F2096" s="139">
        <v>2030</v>
      </c>
      <c r="G2096" s="139" t="s">
        <v>688</v>
      </c>
      <c r="H2096" s="139">
        <v>180.789677574145</v>
      </c>
      <c r="I2096" s="139">
        <v>180.789677574145</v>
      </c>
      <c r="J2096" s="33" t="s">
        <v>637</v>
      </c>
      <c r="K2096" s="33" t="s">
        <v>638</v>
      </c>
    </row>
    <row r="2097" spans="1:11" ht="15.75" customHeight="1">
      <c r="A2097" s="139" t="s">
        <v>220</v>
      </c>
      <c r="B2097" s="139" t="s">
        <v>708</v>
      </c>
      <c r="C2097" s="139" t="s">
        <v>723</v>
      </c>
      <c r="D2097" s="139" t="s">
        <v>728</v>
      </c>
      <c r="E2097" s="139" t="s">
        <v>716</v>
      </c>
      <c r="F2097" s="139">
        <v>2030</v>
      </c>
      <c r="G2097" s="139" t="s">
        <v>688</v>
      </c>
      <c r="H2097" s="139">
        <v>2.0862949698842099</v>
      </c>
      <c r="I2097" s="139">
        <v>2.0862949698842099</v>
      </c>
      <c r="J2097" s="33" t="s">
        <v>637</v>
      </c>
      <c r="K2097" s="33" t="s">
        <v>638</v>
      </c>
    </row>
    <row r="2098" spans="1:11" ht="15.75" customHeight="1">
      <c r="A2098" s="139" t="s">
        <v>220</v>
      </c>
      <c r="B2098" s="139" t="s">
        <v>708</v>
      </c>
      <c r="C2098" s="139" t="s">
        <v>723</v>
      </c>
      <c r="D2098" s="139" t="s">
        <v>724</v>
      </c>
      <c r="E2098" s="139" t="s">
        <v>716</v>
      </c>
      <c r="F2098" s="139">
        <v>2031</v>
      </c>
      <c r="G2098" s="139" t="s">
        <v>688</v>
      </c>
      <c r="H2098" s="139">
        <v>10.076412521923199</v>
      </c>
      <c r="I2098" s="139">
        <v>10.076412521923199</v>
      </c>
      <c r="J2098" s="33" t="s">
        <v>637</v>
      </c>
      <c r="K2098" s="33" t="s">
        <v>638</v>
      </c>
    </row>
    <row r="2099" spans="1:11" ht="15.75" customHeight="1">
      <c r="A2099" s="139" t="s">
        <v>220</v>
      </c>
      <c r="B2099" s="139" t="s">
        <v>708</v>
      </c>
      <c r="C2099" s="139" t="s">
        <v>723</v>
      </c>
      <c r="D2099" s="139" t="s">
        <v>725</v>
      </c>
      <c r="E2099" s="139" t="s">
        <v>716</v>
      </c>
      <c r="F2099" s="139">
        <v>2031</v>
      </c>
      <c r="G2099" s="139" t="s">
        <v>688</v>
      </c>
      <c r="H2099" s="139">
        <v>1.8729455140839399</v>
      </c>
      <c r="I2099" s="139">
        <v>1.8729455140839399</v>
      </c>
      <c r="J2099" s="33" t="s">
        <v>637</v>
      </c>
      <c r="K2099" s="33" t="s">
        <v>638</v>
      </c>
    </row>
    <row r="2100" spans="1:11" ht="15.75" customHeight="1">
      <c r="A2100" s="139" t="s">
        <v>220</v>
      </c>
      <c r="B2100" s="139" t="s">
        <v>708</v>
      </c>
      <c r="C2100" s="139" t="s">
        <v>723</v>
      </c>
      <c r="D2100" s="139" t="s">
        <v>726</v>
      </c>
      <c r="E2100" s="139" t="s">
        <v>716</v>
      </c>
      <c r="F2100" s="139">
        <v>2031</v>
      </c>
      <c r="G2100" s="139" t="s">
        <v>688</v>
      </c>
      <c r="H2100" s="139">
        <v>10.5568822907021</v>
      </c>
      <c r="I2100" s="139">
        <v>10.5568822907021</v>
      </c>
      <c r="J2100" s="33" t="s">
        <v>637</v>
      </c>
      <c r="K2100" s="33" t="s">
        <v>638</v>
      </c>
    </row>
    <row r="2101" spans="1:11" ht="15.75" customHeight="1">
      <c r="A2101" s="139" t="s">
        <v>220</v>
      </c>
      <c r="B2101" s="139" t="s">
        <v>708</v>
      </c>
      <c r="C2101" s="139" t="s">
        <v>723</v>
      </c>
      <c r="D2101" s="139" t="s">
        <v>727</v>
      </c>
      <c r="E2101" s="139" t="s">
        <v>716</v>
      </c>
      <c r="F2101" s="139">
        <v>2031</v>
      </c>
      <c r="G2101" s="139" t="s">
        <v>688</v>
      </c>
      <c r="H2101" s="139">
        <v>180.67840535334301</v>
      </c>
      <c r="I2101" s="139">
        <v>180.67840535334301</v>
      </c>
      <c r="J2101" s="33" t="s">
        <v>637</v>
      </c>
      <c r="K2101" s="33" t="s">
        <v>638</v>
      </c>
    </row>
    <row r="2102" spans="1:11" ht="15.75" customHeight="1">
      <c r="A2102" s="139" t="s">
        <v>220</v>
      </c>
      <c r="B2102" s="139" t="s">
        <v>708</v>
      </c>
      <c r="C2102" s="139" t="s">
        <v>723</v>
      </c>
      <c r="D2102" s="139" t="s">
        <v>728</v>
      </c>
      <c r="E2102" s="139" t="s">
        <v>716</v>
      </c>
      <c r="F2102" s="139">
        <v>2031</v>
      </c>
      <c r="G2102" s="139" t="s">
        <v>688</v>
      </c>
      <c r="H2102" s="139">
        <v>2.1032536910652899</v>
      </c>
      <c r="I2102" s="139">
        <v>2.1032536910652899</v>
      </c>
      <c r="J2102" s="33" t="s">
        <v>637</v>
      </c>
      <c r="K2102" s="33" t="s">
        <v>638</v>
      </c>
    </row>
    <row r="2103" spans="1:11" ht="15.75" customHeight="1">
      <c r="A2103" s="139" t="s">
        <v>220</v>
      </c>
      <c r="B2103" s="139" t="s">
        <v>708</v>
      </c>
      <c r="C2103" s="139" t="s">
        <v>723</v>
      </c>
      <c r="D2103" s="139" t="s">
        <v>724</v>
      </c>
      <c r="E2103" s="139" t="s">
        <v>716</v>
      </c>
      <c r="F2103" s="139">
        <v>2032</v>
      </c>
      <c r="G2103" s="139" t="s">
        <v>688</v>
      </c>
      <c r="H2103" s="139">
        <v>10.1576665975682</v>
      </c>
      <c r="I2103" s="139">
        <v>10.1576665975682</v>
      </c>
      <c r="J2103" s="33" t="s">
        <v>637</v>
      </c>
      <c r="K2103" s="33" t="s">
        <v>638</v>
      </c>
    </row>
    <row r="2104" spans="1:11" ht="15.75" customHeight="1">
      <c r="A2104" s="139" t="s">
        <v>220</v>
      </c>
      <c r="B2104" s="139" t="s">
        <v>708</v>
      </c>
      <c r="C2104" s="139" t="s">
        <v>723</v>
      </c>
      <c r="D2104" s="139" t="s">
        <v>725</v>
      </c>
      <c r="E2104" s="139" t="s">
        <v>716</v>
      </c>
      <c r="F2104" s="139">
        <v>2032</v>
      </c>
      <c r="G2104" s="139" t="s">
        <v>688</v>
      </c>
      <c r="H2104" s="139">
        <v>1.9131634929569199</v>
      </c>
      <c r="I2104" s="139">
        <v>1.9131634929569199</v>
      </c>
      <c r="J2104" s="33" t="s">
        <v>637</v>
      </c>
      <c r="K2104" s="33" t="s">
        <v>638</v>
      </c>
    </row>
    <row r="2105" spans="1:11" ht="15.75" customHeight="1">
      <c r="A2105" s="139" t="s">
        <v>220</v>
      </c>
      <c r="B2105" s="139" t="s">
        <v>708</v>
      </c>
      <c r="C2105" s="139" t="s">
        <v>723</v>
      </c>
      <c r="D2105" s="139" t="s">
        <v>726</v>
      </c>
      <c r="E2105" s="139" t="s">
        <v>716</v>
      </c>
      <c r="F2105" s="139">
        <v>2032</v>
      </c>
      <c r="G2105" s="139" t="s">
        <v>688</v>
      </c>
      <c r="H2105" s="139">
        <v>11.238523663742299</v>
      </c>
      <c r="I2105" s="139">
        <v>11.238523663742299</v>
      </c>
      <c r="J2105" s="33" t="s">
        <v>637</v>
      </c>
      <c r="K2105" s="33" t="s">
        <v>638</v>
      </c>
    </row>
    <row r="2106" spans="1:11" ht="15.75" customHeight="1">
      <c r="A2106" s="139" t="s">
        <v>220</v>
      </c>
      <c r="B2106" s="139" t="s">
        <v>708</v>
      </c>
      <c r="C2106" s="139" t="s">
        <v>723</v>
      </c>
      <c r="D2106" s="139" t="s">
        <v>727</v>
      </c>
      <c r="E2106" s="139" t="s">
        <v>716</v>
      </c>
      <c r="F2106" s="139">
        <v>2032</v>
      </c>
      <c r="G2106" s="139" t="s">
        <v>688</v>
      </c>
      <c r="H2106" s="139">
        <v>180.56713313254099</v>
      </c>
      <c r="I2106" s="139">
        <v>180.56713313254099</v>
      </c>
      <c r="J2106" s="33" t="s">
        <v>637</v>
      </c>
      <c r="K2106" s="33" t="s">
        <v>638</v>
      </c>
    </row>
    <row r="2107" spans="1:11" ht="15.75" customHeight="1">
      <c r="A2107" s="139" t="s">
        <v>220</v>
      </c>
      <c r="B2107" s="139" t="s">
        <v>708</v>
      </c>
      <c r="C2107" s="139" t="s">
        <v>723</v>
      </c>
      <c r="D2107" s="139" t="s">
        <v>728</v>
      </c>
      <c r="E2107" s="139" t="s">
        <v>716</v>
      </c>
      <c r="F2107" s="139">
        <v>2032</v>
      </c>
      <c r="G2107" s="139" t="s">
        <v>688</v>
      </c>
      <c r="H2107" s="139">
        <v>2.1202124122463699</v>
      </c>
      <c r="I2107" s="139">
        <v>2.1202124122463699</v>
      </c>
      <c r="J2107" s="33" t="s">
        <v>637</v>
      </c>
      <c r="K2107" s="33" t="s">
        <v>638</v>
      </c>
    </row>
    <row r="2108" spans="1:11" ht="15.75" customHeight="1">
      <c r="A2108" s="139" t="s">
        <v>220</v>
      </c>
      <c r="B2108" s="139" t="s">
        <v>708</v>
      </c>
      <c r="C2108" s="139" t="s">
        <v>723</v>
      </c>
      <c r="D2108" s="139" t="s">
        <v>724</v>
      </c>
      <c r="E2108" s="139" t="s">
        <v>716</v>
      </c>
      <c r="F2108" s="139">
        <v>2033</v>
      </c>
      <c r="G2108" s="139" t="s">
        <v>688</v>
      </c>
      <c r="H2108" s="139">
        <v>10.2389206732133</v>
      </c>
      <c r="I2108" s="139">
        <v>10.2389206732133</v>
      </c>
      <c r="J2108" s="33" t="s">
        <v>637</v>
      </c>
      <c r="K2108" s="33" t="s">
        <v>638</v>
      </c>
    </row>
    <row r="2109" spans="1:11" ht="15.75" customHeight="1">
      <c r="A2109" s="139" t="s">
        <v>220</v>
      </c>
      <c r="B2109" s="139" t="s">
        <v>708</v>
      </c>
      <c r="C2109" s="139" t="s">
        <v>723</v>
      </c>
      <c r="D2109" s="139" t="s">
        <v>725</v>
      </c>
      <c r="E2109" s="139" t="s">
        <v>716</v>
      </c>
      <c r="F2109" s="139">
        <v>2033</v>
      </c>
      <c r="G2109" s="139" t="s">
        <v>688</v>
      </c>
      <c r="H2109" s="139">
        <v>1.9533814718299001</v>
      </c>
      <c r="I2109" s="139">
        <v>1.9533814718299001</v>
      </c>
      <c r="J2109" s="33" t="s">
        <v>637</v>
      </c>
      <c r="K2109" s="33" t="s">
        <v>638</v>
      </c>
    </row>
    <row r="2110" spans="1:11" ht="15.75" customHeight="1">
      <c r="A2110" s="139" t="s">
        <v>220</v>
      </c>
      <c r="B2110" s="139" t="s">
        <v>708</v>
      </c>
      <c r="C2110" s="139" t="s">
        <v>723</v>
      </c>
      <c r="D2110" s="139" t="s">
        <v>726</v>
      </c>
      <c r="E2110" s="139" t="s">
        <v>716</v>
      </c>
      <c r="F2110" s="139">
        <v>2033</v>
      </c>
      <c r="G2110" s="139" t="s">
        <v>688</v>
      </c>
      <c r="H2110" s="139">
        <v>11.9201650367825</v>
      </c>
      <c r="I2110" s="139">
        <v>11.9201650367825</v>
      </c>
      <c r="J2110" s="33" t="s">
        <v>637</v>
      </c>
      <c r="K2110" s="33" t="s">
        <v>638</v>
      </c>
    </row>
    <row r="2111" spans="1:11" ht="15.75" customHeight="1">
      <c r="A2111" s="139" t="s">
        <v>220</v>
      </c>
      <c r="B2111" s="139" t="s">
        <v>708</v>
      </c>
      <c r="C2111" s="139" t="s">
        <v>723</v>
      </c>
      <c r="D2111" s="139" t="s">
        <v>727</v>
      </c>
      <c r="E2111" s="139" t="s">
        <v>716</v>
      </c>
      <c r="F2111" s="139">
        <v>2033</v>
      </c>
      <c r="G2111" s="139" t="s">
        <v>688</v>
      </c>
      <c r="H2111" s="139">
        <v>180.45586091173899</v>
      </c>
      <c r="I2111" s="139">
        <v>180.45586091173899</v>
      </c>
      <c r="J2111" s="33" t="s">
        <v>637</v>
      </c>
      <c r="K2111" s="33" t="s">
        <v>638</v>
      </c>
    </row>
    <row r="2112" spans="1:11" ht="15.75" customHeight="1">
      <c r="A2112" s="139" t="s">
        <v>220</v>
      </c>
      <c r="B2112" s="139" t="s">
        <v>708</v>
      </c>
      <c r="C2112" s="139" t="s">
        <v>723</v>
      </c>
      <c r="D2112" s="139" t="s">
        <v>728</v>
      </c>
      <c r="E2112" s="139" t="s">
        <v>716</v>
      </c>
      <c r="F2112" s="139">
        <v>2033</v>
      </c>
      <c r="G2112" s="139" t="s">
        <v>688</v>
      </c>
      <c r="H2112" s="139">
        <v>2.1371711334274499</v>
      </c>
      <c r="I2112" s="139">
        <v>2.1371711334274499</v>
      </c>
      <c r="J2112" s="33" t="s">
        <v>637</v>
      </c>
      <c r="K2112" s="33" t="s">
        <v>638</v>
      </c>
    </row>
    <row r="2113" spans="1:11" ht="15.75" customHeight="1">
      <c r="A2113" s="139" t="s">
        <v>220</v>
      </c>
      <c r="B2113" s="139" t="s">
        <v>708</v>
      </c>
      <c r="C2113" s="139" t="s">
        <v>723</v>
      </c>
      <c r="D2113" s="139" t="s">
        <v>724</v>
      </c>
      <c r="E2113" s="139" t="s">
        <v>716</v>
      </c>
      <c r="F2113" s="139">
        <v>2034</v>
      </c>
      <c r="G2113" s="139" t="s">
        <v>688</v>
      </c>
      <c r="H2113" s="139">
        <v>10.3201747488583</v>
      </c>
      <c r="I2113" s="139">
        <v>10.3201747488583</v>
      </c>
      <c r="J2113" s="33" t="s">
        <v>637</v>
      </c>
      <c r="K2113" s="33" t="s">
        <v>638</v>
      </c>
    </row>
    <row r="2114" spans="1:11" ht="15.75" customHeight="1">
      <c r="A2114" s="139" t="s">
        <v>220</v>
      </c>
      <c r="B2114" s="139" t="s">
        <v>708</v>
      </c>
      <c r="C2114" s="139" t="s">
        <v>723</v>
      </c>
      <c r="D2114" s="139" t="s">
        <v>725</v>
      </c>
      <c r="E2114" s="139" t="s">
        <v>716</v>
      </c>
      <c r="F2114" s="139">
        <v>2034</v>
      </c>
      <c r="G2114" s="139" t="s">
        <v>688</v>
      </c>
      <c r="H2114" s="139">
        <v>1.99359945070288</v>
      </c>
      <c r="I2114" s="139">
        <v>1.99359945070288</v>
      </c>
      <c r="J2114" s="33" t="s">
        <v>637</v>
      </c>
      <c r="K2114" s="33" t="s">
        <v>638</v>
      </c>
    </row>
    <row r="2115" spans="1:11" ht="15.75" customHeight="1">
      <c r="A2115" s="139" t="s">
        <v>220</v>
      </c>
      <c r="B2115" s="139" t="s">
        <v>708</v>
      </c>
      <c r="C2115" s="139" t="s">
        <v>723</v>
      </c>
      <c r="D2115" s="139" t="s">
        <v>726</v>
      </c>
      <c r="E2115" s="139" t="s">
        <v>716</v>
      </c>
      <c r="F2115" s="139">
        <v>2034</v>
      </c>
      <c r="G2115" s="139" t="s">
        <v>688</v>
      </c>
      <c r="H2115" s="139">
        <v>12.6018064098227</v>
      </c>
      <c r="I2115" s="139">
        <v>12.6018064098227</v>
      </c>
      <c r="J2115" s="33" t="s">
        <v>637</v>
      </c>
      <c r="K2115" s="33" t="s">
        <v>638</v>
      </c>
    </row>
    <row r="2116" spans="1:11" ht="15.75" customHeight="1">
      <c r="A2116" s="139" t="s">
        <v>220</v>
      </c>
      <c r="B2116" s="139" t="s">
        <v>708</v>
      </c>
      <c r="C2116" s="139" t="s">
        <v>723</v>
      </c>
      <c r="D2116" s="139" t="s">
        <v>727</v>
      </c>
      <c r="E2116" s="139" t="s">
        <v>716</v>
      </c>
      <c r="F2116" s="139">
        <v>2034</v>
      </c>
      <c r="G2116" s="139" t="s">
        <v>688</v>
      </c>
      <c r="H2116" s="139">
        <v>180.344588690938</v>
      </c>
      <c r="I2116" s="139">
        <v>180.344588690938</v>
      </c>
      <c r="J2116" s="33" t="s">
        <v>637</v>
      </c>
      <c r="K2116" s="33" t="s">
        <v>638</v>
      </c>
    </row>
    <row r="2117" spans="1:11" ht="15.75" customHeight="1">
      <c r="A2117" s="139" t="s">
        <v>220</v>
      </c>
      <c r="B2117" s="139" t="s">
        <v>708</v>
      </c>
      <c r="C2117" s="139" t="s">
        <v>723</v>
      </c>
      <c r="D2117" s="139" t="s">
        <v>728</v>
      </c>
      <c r="E2117" s="139" t="s">
        <v>716</v>
      </c>
      <c r="F2117" s="139">
        <v>2034</v>
      </c>
      <c r="G2117" s="139" t="s">
        <v>688</v>
      </c>
      <c r="H2117" s="139">
        <v>2.1541298546085299</v>
      </c>
      <c r="I2117" s="139">
        <v>2.1541298546085299</v>
      </c>
      <c r="J2117" s="33" t="s">
        <v>637</v>
      </c>
      <c r="K2117" s="33" t="s">
        <v>638</v>
      </c>
    </row>
    <row r="2118" spans="1:11" ht="15.75" customHeight="1">
      <c r="A2118" s="139" t="s">
        <v>220</v>
      </c>
      <c r="B2118" s="139" t="s">
        <v>708</v>
      </c>
      <c r="C2118" s="139" t="s">
        <v>723</v>
      </c>
      <c r="D2118" s="139" t="s">
        <v>724</v>
      </c>
      <c r="E2118" s="139" t="s">
        <v>716</v>
      </c>
      <c r="F2118" s="139">
        <v>2035</v>
      </c>
      <c r="G2118" s="139" t="s">
        <v>688</v>
      </c>
      <c r="H2118" s="139">
        <v>10.4014288245033</v>
      </c>
      <c r="I2118" s="139">
        <v>10.4014288245033</v>
      </c>
      <c r="J2118" s="33" t="s">
        <v>637</v>
      </c>
      <c r="K2118" s="33" t="s">
        <v>638</v>
      </c>
    </row>
    <row r="2119" spans="1:11" ht="15.75" customHeight="1">
      <c r="A2119" s="139" t="s">
        <v>220</v>
      </c>
      <c r="B2119" s="139" t="s">
        <v>708</v>
      </c>
      <c r="C2119" s="139" t="s">
        <v>723</v>
      </c>
      <c r="D2119" s="139" t="s">
        <v>725</v>
      </c>
      <c r="E2119" s="139" t="s">
        <v>716</v>
      </c>
      <c r="F2119" s="139">
        <v>2035</v>
      </c>
      <c r="G2119" s="139" t="s">
        <v>688</v>
      </c>
      <c r="H2119" s="139">
        <v>2.0338174295758602</v>
      </c>
      <c r="I2119" s="139">
        <v>2.0338174295758602</v>
      </c>
      <c r="J2119" s="33" t="s">
        <v>637</v>
      </c>
      <c r="K2119" s="33" t="s">
        <v>638</v>
      </c>
    </row>
    <row r="2120" spans="1:11" ht="15.75" customHeight="1">
      <c r="A2120" s="139" t="s">
        <v>220</v>
      </c>
      <c r="B2120" s="139" t="s">
        <v>708</v>
      </c>
      <c r="C2120" s="139" t="s">
        <v>723</v>
      </c>
      <c r="D2120" s="139" t="s">
        <v>726</v>
      </c>
      <c r="E2120" s="139" t="s">
        <v>716</v>
      </c>
      <c r="F2120" s="139">
        <v>2035</v>
      </c>
      <c r="G2120" s="139" t="s">
        <v>688</v>
      </c>
      <c r="H2120" s="139">
        <v>13.283447782862901</v>
      </c>
      <c r="I2120" s="139">
        <v>13.283447782862901</v>
      </c>
      <c r="J2120" s="33" t="s">
        <v>637</v>
      </c>
      <c r="K2120" s="33" t="s">
        <v>638</v>
      </c>
    </row>
    <row r="2121" spans="1:11" ht="15.75" customHeight="1">
      <c r="A2121" s="139" t="s">
        <v>220</v>
      </c>
      <c r="B2121" s="139" t="s">
        <v>708</v>
      </c>
      <c r="C2121" s="139" t="s">
        <v>723</v>
      </c>
      <c r="D2121" s="139" t="s">
        <v>727</v>
      </c>
      <c r="E2121" s="139" t="s">
        <v>716</v>
      </c>
      <c r="F2121" s="139">
        <v>2035</v>
      </c>
      <c r="G2121" s="139" t="s">
        <v>688</v>
      </c>
      <c r="H2121" s="139">
        <v>180.233316470136</v>
      </c>
      <c r="I2121" s="139">
        <v>180.233316470136</v>
      </c>
      <c r="J2121" s="33" t="s">
        <v>637</v>
      </c>
      <c r="K2121" s="33" t="s">
        <v>638</v>
      </c>
    </row>
    <row r="2122" spans="1:11" ht="15.75" customHeight="1">
      <c r="A2122" s="139" t="s">
        <v>220</v>
      </c>
      <c r="B2122" s="139" t="s">
        <v>708</v>
      </c>
      <c r="C2122" s="139" t="s">
        <v>723</v>
      </c>
      <c r="D2122" s="139" t="s">
        <v>728</v>
      </c>
      <c r="E2122" s="139" t="s">
        <v>716</v>
      </c>
      <c r="F2122" s="139">
        <v>2035</v>
      </c>
      <c r="G2122" s="139" t="s">
        <v>688</v>
      </c>
      <c r="H2122" s="139">
        <v>2.1710885757896099</v>
      </c>
      <c r="I2122" s="139">
        <v>2.1710885757896099</v>
      </c>
      <c r="J2122" s="33" t="s">
        <v>637</v>
      </c>
      <c r="K2122" s="33" t="s">
        <v>638</v>
      </c>
    </row>
    <row r="2123" spans="1:11" ht="15.75" customHeight="1">
      <c r="A2123" s="139" t="s">
        <v>220</v>
      </c>
      <c r="B2123" s="139" t="s">
        <v>708</v>
      </c>
      <c r="C2123" s="139" t="s">
        <v>723</v>
      </c>
      <c r="D2123" s="139" t="s">
        <v>724</v>
      </c>
      <c r="E2123" s="139" t="s">
        <v>716</v>
      </c>
      <c r="F2123" s="139">
        <v>2036</v>
      </c>
      <c r="G2123" s="139" t="s">
        <v>688</v>
      </c>
      <c r="H2123" s="139">
        <v>10.4859773007197</v>
      </c>
      <c r="I2123" s="139">
        <v>10.4859773007197</v>
      </c>
      <c r="J2123" s="33" t="s">
        <v>637</v>
      </c>
      <c r="K2123" s="33" t="s">
        <v>638</v>
      </c>
    </row>
    <row r="2124" spans="1:11" ht="15.75" customHeight="1">
      <c r="A2124" s="139" t="s">
        <v>220</v>
      </c>
      <c r="B2124" s="139" t="s">
        <v>708</v>
      </c>
      <c r="C2124" s="139" t="s">
        <v>723</v>
      </c>
      <c r="D2124" s="139" t="s">
        <v>725</v>
      </c>
      <c r="E2124" s="139" t="s">
        <v>716</v>
      </c>
      <c r="F2124" s="139">
        <v>2036</v>
      </c>
      <c r="G2124" s="139" t="s">
        <v>688</v>
      </c>
      <c r="H2124" s="139">
        <v>2.06636840523996</v>
      </c>
      <c r="I2124" s="139">
        <v>2.06636840523996</v>
      </c>
      <c r="J2124" s="33" t="s">
        <v>637</v>
      </c>
      <c r="K2124" s="33" t="s">
        <v>638</v>
      </c>
    </row>
    <row r="2125" spans="1:11" ht="15.75" customHeight="1">
      <c r="A2125" s="139" t="s">
        <v>220</v>
      </c>
      <c r="B2125" s="139" t="s">
        <v>708</v>
      </c>
      <c r="C2125" s="139" t="s">
        <v>723</v>
      </c>
      <c r="D2125" s="139" t="s">
        <v>726</v>
      </c>
      <c r="E2125" s="139" t="s">
        <v>716</v>
      </c>
      <c r="F2125" s="139">
        <v>2036</v>
      </c>
      <c r="G2125" s="139" t="s">
        <v>688</v>
      </c>
      <c r="H2125" s="139">
        <v>13.5170789360121</v>
      </c>
      <c r="I2125" s="139">
        <v>13.5170789360121</v>
      </c>
      <c r="J2125" s="33" t="s">
        <v>637</v>
      </c>
      <c r="K2125" s="33" t="s">
        <v>638</v>
      </c>
    </row>
    <row r="2126" spans="1:11" ht="15.75" customHeight="1">
      <c r="A2126" s="139" t="s">
        <v>220</v>
      </c>
      <c r="B2126" s="139" t="s">
        <v>708</v>
      </c>
      <c r="C2126" s="139" t="s">
        <v>723</v>
      </c>
      <c r="D2126" s="139" t="s">
        <v>727</v>
      </c>
      <c r="E2126" s="139" t="s">
        <v>716</v>
      </c>
      <c r="F2126" s="139">
        <v>2036</v>
      </c>
      <c r="G2126" s="139" t="s">
        <v>688</v>
      </c>
      <c r="H2126" s="139">
        <v>181.06173918448499</v>
      </c>
      <c r="I2126" s="139">
        <v>181.06173918448499</v>
      </c>
      <c r="J2126" s="33" t="s">
        <v>637</v>
      </c>
      <c r="K2126" s="33" t="s">
        <v>638</v>
      </c>
    </row>
    <row r="2127" spans="1:11" ht="15.75" customHeight="1">
      <c r="A2127" s="139" t="s">
        <v>220</v>
      </c>
      <c r="B2127" s="139" t="s">
        <v>708</v>
      </c>
      <c r="C2127" s="139" t="s">
        <v>723</v>
      </c>
      <c r="D2127" s="139" t="s">
        <v>728</v>
      </c>
      <c r="E2127" s="139" t="s">
        <v>716</v>
      </c>
      <c r="F2127" s="139">
        <v>2036</v>
      </c>
      <c r="G2127" s="139" t="s">
        <v>688</v>
      </c>
      <c r="H2127" s="139">
        <v>2.1887394333961301</v>
      </c>
      <c r="I2127" s="139">
        <v>2.1887394333961301</v>
      </c>
      <c r="J2127" s="33" t="s">
        <v>637</v>
      </c>
      <c r="K2127" s="33" t="s">
        <v>638</v>
      </c>
    </row>
    <row r="2128" spans="1:11" ht="15.75" customHeight="1">
      <c r="A2128" s="139" t="s">
        <v>220</v>
      </c>
      <c r="B2128" s="139" t="s">
        <v>708</v>
      </c>
      <c r="C2128" s="139" t="s">
        <v>723</v>
      </c>
      <c r="D2128" s="139" t="s">
        <v>724</v>
      </c>
      <c r="E2128" s="139" t="s">
        <v>716</v>
      </c>
      <c r="F2128" s="139">
        <v>2037</v>
      </c>
      <c r="G2128" s="139" t="s">
        <v>688</v>
      </c>
      <c r="H2128" s="139">
        <v>10.570525776936099</v>
      </c>
      <c r="I2128" s="139">
        <v>10.570525776936099</v>
      </c>
      <c r="J2128" s="33" t="s">
        <v>637</v>
      </c>
      <c r="K2128" s="33" t="s">
        <v>638</v>
      </c>
    </row>
    <row r="2129" spans="1:11" ht="15.75" customHeight="1">
      <c r="A2129" s="139" t="s">
        <v>220</v>
      </c>
      <c r="B2129" s="139" t="s">
        <v>708</v>
      </c>
      <c r="C2129" s="139" t="s">
        <v>723</v>
      </c>
      <c r="D2129" s="139" t="s">
        <v>725</v>
      </c>
      <c r="E2129" s="139" t="s">
        <v>716</v>
      </c>
      <c r="F2129" s="139">
        <v>2037</v>
      </c>
      <c r="G2129" s="139" t="s">
        <v>688</v>
      </c>
      <c r="H2129" s="139">
        <v>2.0989193809040598</v>
      </c>
      <c r="I2129" s="139">
        <v>2.0989193809040598</v>
      </c>
      <c r="J2129" s="33" t="s">
        <v>637</v>
      </c>
      <c r="K2129" s="33" t="s">
        <v>638</v>
      </c>
    </row>
    <row r="2130" spans="1:11" ht="15.75" customHeight="1">
      <c r="A2130" s="139" t="s">
        <v>220</v>
      </c>
      <c r="B2130" s="139" t="s">
        <v>708</v>
      </c>
      <c r="C2130" s="139" t="s">
        <v>723</v>
      </c>
      <c r="D2130" s="139" t="s">
        <v>726</v>
      </c>
      <c r="E2130" s="139" t="s">
        <v>716</v>
      </c>
      <c r="F2130" s="139">
        <v>2037</v>
      </c>
      <c r="G2130" s="139" t="s">
        <v>688</v>
      </c>
      <c r="H2130" s="139">
        <v>13.7507100891613</v>
      </c>
      <c r="I2130" s="139">
        <v>13.7507100891613</v>
      </c>
      <c r="J2130" s="33" t="s">
        <v>637</v>
      </c>
      <c r="K2130" s="33" t="s">
        <v>638</v>
      </c>
    </row>
    <row r="2131" spans="1:11" ht="15.75" customHeight="1">
      <c r="A2131" s="139" t="s">
        <v>220</v>
      </c>
      <c r="B2131" s="139" t="s">
        <v>708</v>
      </c>
      <c r="C2131" s="139" t="s">
        <v>723</v>
      </c>
      <c r="D2131" s="139" t="s">
        <v>727</v>
      </c>
      <c r="E2131" s="139" t="s">
        <v>716</v>
      </c>
      <c r="F2131" s="139">
        <v>2037</v>
      </c>
      <c r="G2131" s="139" t="s">
        <v>688</v>
      </c>
      <c r="H2131" s="139">
        <v>181.890161898835</v>
      </c>
      <c r="I2131" s="139">
        <v>181.890161898835</v>
      </c>
      <c r="J2131" s="33" t="s">
        <v>637</v>
      </c>
      <c r="K2131" s="33" t="s">
        <v>638</v>
      </c>
    </row>
    <row r="2132" spans="1:11" ht="15.75" customHeight="1">
      <c r="A2132" s="139" t="s">
        <v>220</v>
      </c>
      <c r="B2132" s="139" t="s">
        <v>708</v>
      </c>
      <c r="C2132" s="139" t="s">
        <v>723</v>
      </c>
      <c r="D2132" s="139" t="s">
        <v>728</v>
      </c>
      <c r="E2132" s="139" t="s">
        <v>716</v>
      </c>
      <c r="F2132" s="139">
        <v>2037</v>
      </c>
      <c r="G2132" s="139" t="s">
        <v>688</v>
      </c>
      <c r="H2132" s="139">
        <v>2.2063902910026498</v>
      </c>
      <c r="I2132" s="139">
        <v>2.2063902910026498</v>
      </c>
      <c r="J2132" s="33" t="s">
        <v>637</v>
      </c>
      <c r="K2132" s="33" t="s">
        <v>638</v>
      </c>
    </row>
    <row r="2133" spans="1:11" ht="15.75" customHeight="1">
      <c r="A2133" s="139" t="s">
        <v>220</v>
      </c>
      <c r="B2133" s="139" t="s">
        <v>708</v>
      </c>
      <c r="C2133" s="139" t="s">
        <v>723</v>
      </c>
      <c r="D2133" s="139" t="s">
        <v>724</v>
      </c>
      <c r="E2133" s="139" t="s">
        <v>716</v>
      </c>
      <c r="F2133" s="139">
        <v>2038</v>
      </c>
      <c r="G2133" s="139" t="s">
        <v>688</v>
      </c>
      <c r="H2133" s="139">
        <v>10.655074253152501</v>
      </c>
      <c r="I2133" s="139">
        <v>10.655074253152501</v>
      </c>
      <c r="J2133" s="33" t="s">
        <v>637</v>
      </c>
      <c r="K2133" s="33" t="s">
        <v>638</v>
      </c>
    </row>
    <row r="2134" spans="1:11" ht="15.75" customHeight="1">
      <c r="A2134" s="139" t="s">
        <v>220</v>
      </c>
      <c r="B2134" s="139" t="s">
        <v>708</v>
      </c>
      <c r="C2134" s="139" t="s">
        <v>723</v>
      </c>
      <c r="D2134" s="139" t="s">
        <v>725</v>
      </c>
      <c r="E2134" s="139" t="s">
        <v>716</v>
      </c>
      <c r="F2134" s="139">
        <v>2038</v>
      </c>
      <c r="G2134" s="139" t="s">
        <v>688</v>
      </c>
      <c r="H2134" s="139">
        <v>2.1314703565681601</v>
      </c>
      <c r="I2134" s="139">
        <v>2.1314703565681601</v>
      </c>
      <c r="J2134" s="33" t="s">
        <v>637</v>
      </c>
      <c r="K2134" s="33" t="s">
        <v>638</v>
      </c>
    </row>
    <row r="2135" spans="1:11" ht="15.75" customHeight="1">
      <c r="A2135" s="139" t="s">
        <v>220</v>
      </c>
      <c r="B2135" s="139" t="s">
        <v>708</v>
      </c>
      <c r="C2135" s="139" t="s">
        <v>723</v>
      </c>
      <c r="D2135" s="139" t="s">
        <v>726</v>
      </c>
      <c r="E2135" s="139" t="s">
        <v>716</v>
      </c>
      <c r="F2135" s="139">
        <v>2038</v>
      </c>
      <c r="G2135" s="139" t="s">
        <v>688</v>
      </c>
      <c r="H2135" s="139">
        <v>13.984341242310499</v>
      </c>
      <c r="I2135" s="139">
        <v>13.984341242310499</v>
      </c>
      <c r="J2135" s="33" t="s">
        <v>637</v>
      </c>
      <c r="K2135" s="33" t="s">
        <v>638</v>
      </c>
    </row>
    <row r="2136" spans="1:11" ht="15.75" customHeight="1">
      <c r="A2136" s="139" t="s">
        <v>220</v>
      </c>
      <c r="B2136" s="139" t="s">
        <v>708</v>
      </c>
      <c r="C2136" s="139" t="s">
        <v>723</v>
      </c>
      <c r="D2136" s="139" t="s">
        <v>727</v>
      </c>
      <c r="E2136" s="139" t="s">
        <v>716</v>
      </c>
      <c r="F2136" s="139">
        <v>2038</v>
      </c>
      <c r="G2136" s="139" t="s">
        <v>688</v>
      </c>
      <c r="H2136" s="139">
        <v>182.71858461318399</v>
      </c>
      <c r="I2136" s="139">
        <v>182.71858461318399</v>
      </c>
      <c r="J2136" s="33" t="s">
        <v>637</v>
      </c>
      <c r="K2136" s="33" t="s">
        <v>638</v>
      </c>
    </row>
    <row r="2137" spans="1:11" ht="15.75" customHeight="1">
      <c r="A2137" s="139" t="s">
        <v>220</v>
      </c>
      <c r="B2137" s="139" t="s">
        <v>708</v>
      </c>
      <c r="C2137" s="139" t="s">
        <v>723</v>
      </c>
      <c r="D2137" s="139" t="s">
        <v>728</v>
      </c>
      <c r="E2137" s="139" t="s">
        <v>716</v>
      </c>
      <c r="F2137" s="139">
        <v>2038</v>
      </c>
      <c r="G2137" s="139" t="s">
        <v>688</v>
      </c>
      <c r="H2137" s="139">
        <v>2.22404114860917</v>
      </c>
      <c r="I2137" s="139">
        <v>2.22404114860917</v>
      </c>
      <c r="J2137" s="33" t="s">
        <v>637</v>
      </c>
      <c r="K2137" s="33" t="s">
        <v>638</v>
      </c>
    </row>
    <row r="2138" spans="1:11" ht="15.75" customHeight="1">
      <c r="A2138" s="139" t="s">
        <v>220</v>
      </c>
      <c r="B2138" s="139" t="s">
        <v>708</v>
      </c>
      <c r="C2138" s="139" t="s">
        <v>723</v>
      </c>
      <c r="D2138" s="139" t="s">
        <v>724</v>
      </c>
      <c r="E2138" s="139" t="s">
        <v>716</v>
      </c>
      <c r="F2138" s="139">
        <v>2039</v>
      </c>
      <c r="G2138" s="139" t="s">
        <v>688</v>
      </c>
      <c r="H2138" s="139">
        <v>10.739622729368801</v>
      </c>
      <c r="I2138" s="139">
        <v>10.739622729368801</v>
      </c>
      <c r="J2138" s="33" t="s">
        <v>637</v>
      </c>
      <c r="K2138" s="33" t="s">
        <v>638</v>
      </c>
    </row>
    <row r="2139" spans="1:11" ht="15.75" customHeight="1">
      <c r="A2139" s="139" t="s">
        <v>220</v>
      </c>
      <c r="B2139" s="139" t="s">
        <v>708</v>
      </c>
      <c r="C2139" s="139" t="s">
        <v>723</v>
      </c>
      <c r="D2139" s="139" t="s">
        <v>725</v>
      </c>
      <c r="E2139" s="139" t="s">
        <v>716</v>
      </c>
      <c r="F2139" s="139">
        <v>2039</v>
      </c>
      <c r="G2139" s="139" t="s">
        <v>688</v>
      </c>
      <c r="H2139" s="139">
        <v>2.1640213322322501</v>
      </c>
      <c r="I2139" s="139">
        <v>2.1640213322322501</v>
      </c>
      <c r="J2139" s="33" t="s">
        <v>637</v>
      </c>
      <c r="K2139" s="33" t="s">
        <v>638</v>
      </c>
    </row>
    <row r="2140" spans="1:11" ht="15.75" customHeight="1">
      <c r="A2140" s="139" t="s">
        <v>220</v>
      </c>
      <c r="B2140" s="139" t="s">
        <v>708</v>
      </c>
      <c r="C2140" s="139" t="s">
        <v>723</v>
      </c>
      <c r="D2140" s="139" t="s">
        <v>726</v>
      </c>
      <c r="E2140" s="139" t="s">
        <v>716</v>
      </c>
      <c r="F2140" s="139">
        <v>2039</v>
      </c>
      <c r="G2140" s="139" t="s">
        <v>688</v>
      </c>
      <c r="H2140" s="139">
        <v>14.2179723954597</v>
      </c>
      <c r="I2140" s="139">
        <v>14.2179723954597</v>
      </c>
      <c r="J2140" s="33" t="s">
        <v>637</v>
      </c>
      <c r="K2140" s="33" t="s">
        <v>638</v>
      </c>
    </row>
    <row r="2141" spans="1:11" ht="15.75" customHeight="1">
      <c r="A2141" s="139" t="s">
        <v>220</v>
      </c>
      <c r="B2141" s="139" t="s">
        <v>708</v>
      </c>
      <c r="C2141" s="139" t="s">
        <v>723</v>
      </c>
      <c r="D2141" s="139" t="s">
        <v>727</v>
      </c>
      <c r="E2141" s="139" t="s">
        <v>716</v>
      </c>
      <c r="F2141" s="139">
        <v>2039</v>
      </c>
      <c r="G2141" s="139" t="s">
        <v>688</v>
      </c>
      <c r="H2141" s="139">
        <v>183.547007327534</v>
      </c>
      <c r="I2141" s="139">
        <v>183.547007327534</v>
      </c>
      <c r="J2141" s="33" t="s">
        <v>637</v>
      </c>
      <c r="K2141" s="33" t="s">
        <v>638</v>
      </c>
    </row>
    <row r="2142" spans="1:11" ht="15.75" customHeight="1">
      <c r="A2142" s="139" t="s">
        <v>220</v>
      </c>
      <c r="B2142" s="139" t="s">
        <v>708</v>
      </c>
      <c r="C2142" s="139" t="s">
        <v>723</v>
      </c>
      <c r="D2142" s="139" t="s">
        <v>728</v>
      </c>
      <c r="E2142" s="139" t="s">
        <v>716</v>
      </c>
      <c r="F2142" s="139">
        <v>2039</v>
      </c>
      <c r="G2142" s="139" t="s">
        <v>688</v>
      </c>
      <c r="H2142" s="139">
        <v>2.2416920062156902</v>
      </c>
      <c r="I2142" s="139">
        <v>2.2416920062156902</v>
      </c>
      <c r="J2142" s="33" t="s">
        <v>637</v>
      </c>
      <c r="K2142" s="33" t="s">
        <v>638</v>
      </c>
    </row>
    <row r="2143" spans="1:11" ht="15.75" customHeight="1">
      <c r="A2143" s="139" t="s">
        <v>220</v>
      </c>
      <c r="B2143" s="139" t="s">
        <v>708</v>
      </c>
      <c r="C2143" s="139" t="s">
        <v>723</v>
      </c>
      <c r="D2143" s="139" t="s">
        <v>724</v>
      </c>
      <c r="E2143" s="139" t="s">
        <v>716</v>
      </c>
      <c r="F2143" s="139">
        <v>2040</v>
      </c>
      <c r="G2143" s="139" t="s">
        <v>688</v>
      </c>
      <c r="H2143" s="139">
        <v>10.8241712055852</v>
      </c>
      <c r="I2143" s="139">
        <v>10.8241712055852</v>
      </c>
      <c r="J2143" s="33" t="s">
        <v>637</v>
      </c>
      <c r="K2143" s="33" t="s">
        <v>638</v>
      </c>
    </row>
    <row r="2144" spans="1:11" ht="15.75" customHeight="1">
      <c r="A2144" s="139" t="s">
        <v>220</v>
      </c>
      <c r="B2144" s="139" t="s">
        <v>708</v>
      </c>
      <c r="C2144" s="139" t="s">
        <v>723</v>
      </c>
      <c r="D2144" s="139" t="s">
        <v>725</v>
      </c>
      <c r="E2144" s="139" t="s">
        <v>716</v>
      </c>
      <c r="F2144" s="139">
        <v>2040</v>
      </c>
      <c r="G2144" s="139" t="s">
        <v>688</v>
      </c>
      <c r="H2144" s="139">
        <v>2.1965723078963499</v>
      </c>
      <c r="I2144" s="139">
        <v>2.1965723078963499</v>
      </c>
      <c r="J2144" s="33" t="s">
        <v>637</v>
      </c>
      <c r="K2144" s="33" t="s">
        <v>638</v>
      </c>
    </row>
    <row r="2145" spans="1:11" ht="15.75" customHeight="1">
      <c r="A2145" s="139" t="s">
        <v>220</v>
      </c>
      <c r="B2145" s="139" t="s">
        <v>708</v>
      </c>
      <c r="C2145" s="139" t="s">
        <v>723</v>
      </c>
      <c r="D2145" s="139" t="s">
        <v>726</v>
      </c>
      <c r="E2145" s="139" t="s">
        <v>716</v>
      </c>
      <c r="F2145" s="139">
        <v>2040</v>
      </c>
      <c r="G2145" s="139" t="s">
        <v>688</v>
      </c>
      <c r="H2145" s="139">
        <v>14.451603548608899</v>
      </c>
      <c r="I2145" s="139">
        <v>14.451603548608899</v>
      </c>
      <c r="J2145" s="33" t="s">
        <v>637</v>
      </c>
      <c r="K2145" s="33" t="s">
        <v>638</v>
      </c>
    </row>
    <row r="2146" spans="1:11" ht="15.75" customHeight="1">
      <c r="A2146" s="139" t="s">
        <v>220</v>
      </c>
      <c r="B2146" s="139" t="s">
        <v>708</v>
      </c>
      <c r="C2146" s="139" t="s">
        <v>723</v>
      </c>
      <c r="D2146" s="139" t="s">
        <v>727</v>
      </c>
      <c r="E2146" s="139" t="s">
        <v>716</v>
      </c>
      <c r="F2146" s="139">
        <v>2040</v>
      </c>
      <c r="G2146" s="139" t="s">
        <v>688</v>
      </c>
      <c r="H2146" s="139">
        <v>184.37543004188299</v>
      </c>
      <c r="I2146" s="139">
        <v>184.37543004188299</v>
      </c>
      <c r="J2146" s="33" t="s">
        <v>637</v>
      </c>
      <c r="K2146" s="33" t="s">
        <v>638</v>
      </c>
    </row>
    <row r="2147" spans="1:11" ht="15.75" customHeight="1">
      <c r="A2147" s="139" t="s">
        <v>220</v>
      </c>
      <c r="B2147" s="139" t="s">
        <v>708</v>
      </c>
      <c r="C2147" s="139" t="s">
        <v>723</v>
      </c>
      <c r="D2147" s="139" t="s">
        <v>728</v>
      </c>
      <c r="E2147" s="139" t="s">
        <v>716</v>
      </c>
      <c r="F2147" s="139">
        <v>2040</v>
      </c>
      <c r="G2147" s="139" t="s">
        <v>688</v>
      </c>
      <c r="H2147" s="139">
        <v>2.2593428638222099</v>
      </c>
      <c r="I2147" s="139">
        <v>2.2593428638222099</v>
      </c>
      <c r="J2147" s="33" t="s">
        <v>637</v>
      </c>
      <c r="K2147" s="33" t="s">
        <v>638</v>
      </c>
    </row>
    <row r="2148" spans="1:11" ht="15.75" customHeight="1">
      <c r="A2148" s="139" t="s">
        <v>220</v>
      </c>
      <c r="B2148" s="139" t="s">
        <v>708</v>
      </c>
      <c r="C2148" s="139" t="s">
        <v>723</v>
      </c>
      <c r="D2148" s="139" t="s">
        <v>724</v>
      </c>
      <c r="E2148" s="139" t="s">
        <v>716</v>
      </c>
      <c r="F2148" s="139">
        <v>2041</v>
      </c>
      <c r="G2148" s="139" t="s">
        <v>688</v>
      </c>
      <c r="H2148" s="139">
        <v>10.9121626687492</v>
      </c>
      <c r="I2148" s="139">
        <v>10.9121626687492</v>
      </c>
      <c r="J2148" s="33" t="s">
        <v>637</v>
      </c>
      <c r="K2148" s="33" t="s">
        <v>638</v>
      </c>
    </row>
    <row r="2149" spans="1:11" ht="15.75" customHeight="1">
      <c r="A2149" s="139" t="s">
        <v>220</v>
      </c>
      <c r="B2149" s="139" t="s">
        <v>708</v>
      </c>
      <c r="C2149" s="139" t="s">
        <v>723</v>
      </c>
      <c r="D2149" s="139" t="s">
        <v>725</v>
      </c>
      <c r="E2149" s="139" t="s">
        <v>716</v>
      </c>
      <c r="F2149" s="139">
        <v>2041</v>
      </c>
      <c r="G2149" s="139" t="s">
        <v>688</v>
      </c>
      <c r="H2149" s="139">
        <v>2.2214085450656</v>
      </c>
      <c r="I2149" s="139">
        <v>2.2214085450656</v>
      </c>
      <c r="J2149" s="33" t="s">
        <v>637</v>
      </c>
      <c r="K2149" s="33" t="s">
        <v>638</v>
      </c>
    </row>
    <row r="2150" spans="1:11" ht="15.75" customHeight="1">
      <c r="A2150" s="139" t="s">
        <v>220</v>
      </c>
      <c r="B2150" s="139" t="s">
        <v>708</v>
      </c>
      <c r="C2150" s="139" t="s">
        <v>723</v>
      </c>
      <c r="D2150" s="139" t="s">
        <v>726</v>
      </c>
      <c r="E2150" s="139" t="s">
        <v>716</v>
      </c>
      <c r="F2150" s="139">
        <v>2041</v>
      </c>
      <c r="G2150" s="139" t="s">
        <v>688</v>
      </c>
      <c r="H2150" s="139">
        <v>14.4961861333241</v>
      </c>
      <c r="I2150" s="139">
        <v>14.4961861333241</v>
      </c>
      <c r="J2150" s="33" t="s">
        <v>637</v>
      </c>
      <c r="K2150" s="33" t="s">
        <v>638</v>
      </c>
    </row>
    <row r="2151" spans="1:11" ht="15.75" customHeight="1">
      <c r="A2151" s="139" t="s">
        <v>220</v>
      </c>
      <c r="B2151" s="139" t="s">
        <v>708</v>
      </c>
      <c r="C2151" s="139" t="s">
        <v>723</v>
      </c>
      <c r="D2151" s="139" t="s">
        <v>727</v>
      </c>
      <c r="E2151" s="139" t="s">
        <v>716</v>
      </c>
      <c r="F2151" s="139">
        <v>2041</v>
      </c>
      <c r="G2151" s="139" t="s">
        <v>688</v>
      </c>
      <c r="H2151" s="139">
        <v>185.66312883739101</v>
      </c>
      <c r="I2151" s="139">
        <v>185.66312883739101</v>
      </c>
      <c r="J2151" s="33" t="s">
        <v>637</v>
      </c>
      <c r="K2151" s="33" t="s">
        <v>638</v>
      </c>
    </row>
    <row r="2152" spans="1:11" ht="15.75" customHeight="1">
      <c r="A2152" s="139" t="s">
        <v>220</v>
      </c>
      <c r="B2152" s="139" t="s">
        <v>708</v>
      </c>
      <c r="C2152" s="139" t="s">
        <v>723</v>
      </c>
      <c r="D2152" s="139" t="s">
        <v>728</v>
      </c>
      <c r="E2152" s="139" t="s">
        <v>716</v>
      </c>
      <c r="F2152" s="139">
        <v>2041</v>
      </c>
      <c r="G2152" s="139" t="s">
        <v>688</v>
      </c>
      <c r="H2152" s="139">
        <v>2.2777079179792801</v>
      </c>
      <c r="I2152" s="139">
        <v>2.2777079179792801</v>
      </c>
      <c r="J2152" s="33" t="s">
        <v>637</v>
      </c>
      <c r="K2152" s="33" t="s">
        <v>638</v>
      </c>
    </row>
    <row r="2153" spans="1:11" ht="15.75" customHeight="1">
      <c r="A2153" s="139" t="s">
        <v>220</v>
      </c>
      <c r="B2153" s="139" t="s">
        <v>708</v>
      </c>
      <c r="C2153" s="139" t="s">
        <v>723</v>
      </c>
      <c r="D2153" s="139" t="s">
        <v>724</v>
      </c>
      <c r="E2153" s="139" t="s">
        <v>716</v>
      </c>
      <c r="F2153" s="139">
        <v>2042</v>
      </c>
      <c r="G2153" s="139" t="s">
        <v>688</v>
      </c>
      <c r="H2153" s="139">
        <v>11.000154131913099</v>
      </c>
      <c r="I2153" s="139">
        <v>11.000154131913099</v>
      </c>
      <c r="J2153" s="33" t="s">
        <v>637</v>
      </c>
      <c r="K2153" s="33" t="s">
        <v>638</v>
      </c>
    </row>
    <row r="2154" spans="1:11" ht="15.75" customHeight="1">
      <c r="A2154" s="139" t="s">
        <v>220</v>
      </c>
      <c r="B2154" s="139" t="s">
        <v>708</v>
      </c>
      <c r="C2154" s="139" t="s">
        <v>723</v>
      </c>
      <c r="D2154" s="139" t="s">
        <v>725</v>
      </c>
      <c r="E2154" s="139" t="s">
        <v>716</v>
      </c>
      <c r="F2154" s="139">
        <v>2042</v>
      </c>
      <c r="G2154" s="139" t="s">
        <v>688</v>
      </c>
      <c r="H2154" s="139">
        <v>2.2462447822348501</v>
      </c>
      <c r="I2154" s="139">
        <v>2.2462447822348501</v>
      </c>
      <c r="J2154" s="33" t="s">
        <v>637</v>
      </c>
      <c r="K2154" s="33" t="s">
        <v>638</v>
      </c>
    </row>
    <row r="2155" spans="1:11" ht="15.75" customHeight="1">
      <c r="A2155" s="139" t="s">
        <v>220</v>
      </c>
      <c r="B2155" s="139" t="s">
        <v>708</v>
      </c>
      <c r="C2155" s="139" t="s">
        <v>723</v>
      </c>
      <c r="D2155" s="139" t="s">
        <v>726</v>
      </c>
      <c r="E2155" s="139" t="s">
        <v>716</v>
      </c>
      <c r="F2155" s="139">
        <v>2042</v>
      </c>
      <c r="G2155" s="139" t="s">
        <v>688</v>
      </c>
      <c r="H2155" s="139">
        <v>14.5407687180392</v>
      </c>
      <c r="I2155" s="139">
        <v>14.5407687180392</v>
      </c>
      <c r="J2155" s="33" t="s">
        <v>637</v>
      </c>
      <c r="K2155" s="33" t="s">
        <v>638</v>
      </c>
    </row>
    <row r="2156" spans="1:11" ht="15.75" customHeight="1">
      <c r="A2156" s="139" t="s">
        <v>220</v>
      </c>
      <c r="B2156" s="139" t="s">
        <v>708</v>
      </c>
      <c r="C2156" s="139" t="s">
        <v>723</v>
      </c>
      <c r="D2156" s="139" t="s">
        <v>727</v>
      </c>
      <c r="E2156" s="139" t="s">
        <v>716</v>
      </c>
      <c r="F2156" s="139">
        <v>2042</v>
      </c>
      <c r="G2156" s="139" t="s">
        <v>688</v>
      </c>
      <c r="H2156" s="139">
        <v>186.95082763289801</v>
      </c>
      <c r="I2156" s="139">
        <v>186.95082763289801</v>
      </c>
      <c r="J2156" s="33" t="s">
        <v>637</v>
      </c>
      <c r="K2156" s="33" t="s">
        <v>638</v>
      </c>
    </row>
    <row r="2157" spans="1:11" ht="15.75" customHeight="1">
      <c r="A2157" s="139" t="s">
        <v>220</v>
      </c>
      <c r="B2157" s="139" t="s">
        <v>708</v>
      </c>
      <c r="C2157" s="139" t="s">
        <v>723</v>
      </c>
      <c r="D2157" s="139" t="s">
        <v>728</v>
      </c>
      <c r="E2157" s="139" t="s">
        <v>716</v>
      </c>
      <c r="F2157" s="139">
        <v>2042</v>
      </c>
      <c r="G2157" s="139" t="s">
        <v>688</v>
      </c>
      <c r="H2157" s="139">
        <v>2.2960729721363502</v>
      </c>
      <c r="I2157" s="139">
        <v>2.2960729721363502</v>
      </c>
      <c r="J2157" s="33" t="s">
        <v>637</v>
      </c>
      <c r="K2157" s="33" t="s">
        <v>638</v>
      </c>
    </row>
    <row r="2158" spans="1:11" ht="15.75" customHeight="1">
      <c r="A2158" s="139" t="s">
        <v>220</v>
      </c>
      <c r="B2158" s="139" t="s">
        <v>708</v>
      </c>
      <c r="C2158" s="139" t="s">
        <v>723</v>
      </c>
      <c r="D2158" s="139" t="s">
        <v>724</v>
      </c>
      <c r="E2158" s="139" t="s">
        <v>716</v>
      </c>
      <c r="F2158" s="139">
        <v>2043</v>
      </c>
      <c r="G2158" s="139" t="s">
        <v>688</v>
      </c>
      <c r="H2158" s="139">
        <v>11.088145595077</v>
      </c>
      <c r="I2158" s="139">
        <v>11.088145595077</v>
      </c>
      <c r="J2158" s="33" t="s">
        <v>637</v>
      </c>
      <c r="K2158" s="33" t="s">
        <v>638</v>
      </c>
    </row>
    <row r="2159" spans="1:11" ht="15.75" customHeight="1">
      <c r="A2159" s="139" t="s">
        <v>220</v>
      </c>
      <c r="B2159" s="139" t="s">
        <v>708</v>
      </c>
      <c r="C2159" s="139" t="s">
        <v>723</v>
      </c>
      <c r="D2159" s="139" t="s">
        <v>725</v>
      </c>
      <c r="E2159" s="139" t="s">
        <v>716</v>
      </c>
      <c r="F2159" s="139">
        <v>2043</v>
      </c>
      <c r="G2159" s="139" t="s">
        <v>688</v>
      </c>
      <c r="H2159" s="139">
        <v>2.27108101940409</v>
      </c>
      <c r="I2159" s="139">
        <v>2.27108101940409</v>
      </c>
      <c r="J2159" s="33" t="s">
        <v>637</v>
      </c>
      <c r="K2159" s="33" t="s">
        <v>638</v>
      </c>
    </row>
    <row r="2160" spans="1:11" ht="15.75" customHeight="1">
      <c r="A2160" s="139" t="s">
        <v>220</v>
      </c>
      <c r="B2160" s="139" t="s">
        <v>708</v>
      </c>
      <c r="C2160" s="139" t="s">
        <v>723</v>
      </c>
      <c r="D2160" s="139" t="s">
        <v>726</v>
      </c>
      <c r="E2160" s="139" t="s">
        <v>716</v>
      </c>
      <c r="F2160" s="139">
        <v>2043</v>
      </c>
      <c r="G2160" s="139" t="s">
        <v>688</v>
      </c>
      <c r="H2160" s="139">
        <v>14.5853513027544</v>
      </c>
      <c r="I2160" s="139">
        <v>14.5853513027544</v>
      </c>
      <c r="J2160" s="33" t="s">
        <v>637</v>
      </c>
      <c r="K2160" s="33" t="s">
        <v>638</v>
      </c>
    </row>
    <row r="2161" spans="1:11" ht="15.75" customHeight="1">
      <c r="A2161" s="139" t="s">
        <v>220</v>
      </c>
      <c r="B2161" s="139" t="s">
        <v>708</v>
      </c>
      <c r="C2161" s="139" t="s">
        <v>723</v>
      </c>
      <c r="D2161" s="139" t="s">
        <v>727</v>
      </c>
      <c r="E2161" s="139" t="s">
        <v>716</v>
      </c>
      <c r="F2161" s="139">
        <v>2043</v>
      </c>
      <c r="G2161" s="139" t="s">
        <v>688</v>
      </c>
      <c r="H2161" s="139">
        <v>188.238526428406</v>
      </c>
      <c r="I2161" s="139">
        <v>188.238526428406</v>
      </c>
      <c r="J2161" s="33" t="s">
        <v>637</v>
      </c>
      <c r="K2161" s="33" t="s">
        <v>638</v>
      </c>
    </row>
    <row r="2162" spans="1:11" ht="15.75" customHeight="1">
      <c r="A2162" s="139" t="s">
        <v>220</v>
      </c>
      <c r="B2162" s="139" t="s">
        <v>708</v>
      </c>
      <c r="C2162" s="139" t="s">
        <v>723</v>
      </c>
      <c r="D2162" s="139" t="s">
        <v>728</v>
      </c>
      <c r="E2162" s="139" t="s">
        <v>716</v>
      </c>
      <c r="F2162" s="139">
        <v>2043</v>
      </c>
      <c r="G2162" s="139" t="s">
        <v>688</v>
      </c>
      <c r="H2162" s="139">
        <v>2.3144380262934301</v>
      </c>
      <c r="I2162" s="139">
        <v>2.3144380262934301</v>
      </c>
      <c r="J2162" s="33" t="s">
        <v>637</v>
      </c>
      <c r="K2162" s="33" t="s">
        <v>638</v>
      </c>
    </row>
    <row r="2163" spans="1:11" ht="15.75" customHeight="1">
      <c r="A2163" s="139" t="s">
        <v>220</v>
      </c>
      <c r="B2163" s="139" t="s">
        <v>708</v>
      </c>
      <c r="C2163" s="139" t="s">
        <v>723</v>
      </c>
      <c r="D2163" s="139" t="s">
        <v>724</v>
      </c>
      <c r="E2163" s="139" t="s">
        <v>716</v>
      </c>
      <c r="F2163" s="139">
        <v>2044</v>
      </c>
      <c r="G2163" s="139" t="s">
        <v>688</v>
      </c>
      <c r="H2163" s="139">
        <v>11.176137058241</v>
      </c>
      <c r="I2163" s="139">
        <v>11.176137058241</v>
      </c>
      <c r="J2163" s="33" t="s">
        <v>637</v>
      </c>
      <c r="K2163" s="33" t="s">
        <v>638</v>
      </c>
    </row>
    <row r="2164" spans="1:11" ht="15.75" customHeight="1">
      <c r="A2164" s="139" t="s">
        <v>220</v>
      </c>
      <c r="B2164" s="139" t="s">
        <v>708</v>
      </c>
      <c r="C2164" s="139" t="s">
        <v>723</v>
      </c>
      <c r="D2164" s="139" t="s">
        <v>725</v>
      </c>
      <c r="E2164" s="139" t="s">
        <v>716</v>
      </c>
      <c r="F2164" s="139">
        <v>2044</v>
      </c>
      <c r="G2164" s="139" t="s">
        <v>688</v>
      </c>
      <c r="H2164" s="139">
        <v>2.2959172565733401</v>
      </c>
      <c r="I2164" s="139">
        <v>2.2959172565733401</v>
      </c>
      <c r="J2164" s="33" t="s">
        <v>637</v>
      </c>
      <c r="K2164" s="33" t="s">
        <v>638</v>
      </c>
    </row>
    <row r="2165" spans="1:11" ht="15.75" customHeight="1">
      <c r="A2165" s="139" t="s">
        <v>220</v>
      </c>
      <c r="B2165" s="139" t="s">
        <v>708</v>
      </c>
      <c r="C2165" s="139" t="s">
        <v>723</v>
      </c>
      <c r="D2165" s="139" t="s">
        <v>726</v>
      </c>
      <c r="E2165" s="139" t="s">
        <v>716</v>
      </c>
      <c r="F2165" s="139">
        <v>2044</v>
      </c>
      <c r="G2165" s="139" t="s">
        <v>688</v>
      </c>
      <c r="H2165" s="139">
        <v>14.629933887469599</v>
      </c>
      <c r="I2165" s="139">
        <v>14.629933887469599</v>
      </c>
      <c r="J2165" s="33" t="s">
        <v>637</v>
      </c>
      <c r="K2165" s="33" t="s">
        <v>638</v>
      </c>
    </row>
    <row r="2166" spans="1:11" ht="15.75" customHeight="1">
      <c r="A2166" s="139" t="s">
        <v>220</v>
      </c>
      <c r="B2166" s="139" t="s">
        <v>708</v>
      </c>
      <c r="C2166" s="139" t="s">
        <v>723</v>
      </c>
      <c r="D2166" s="139" t="s">
        <v>727</v>
      </c>
      <c r="E2166" s="139" t="s">
        <v>716</v>
      </c>
      <c r="F2166" s="139">
        <v>2044</v>
      </c>
      <c r="G2166" s="139" t="s">
        <v>688</v>
      </c>
      <c r="H2166" s="139">
        <v>189.526225223913</v>
      </c>
      <c r="I2166" s="139">
        <v>189.526225223913</v>
      </c>
      <c r="J2166" s="33" t="s">
        <v>637</v>
      </c>
      <c r="K2166" s="33" t="s">
        <v>638</v>
      </c>
    </row>
    <row r="2167" spans="1:11" ht="15.75" customHeight="1">
      <c r="A2167" s="139" t="s">
        <v>220</v>
      </c>
      <c r="B2167" s="139" t="s">
        <v>708</v>
      </c>
      <c r="C2167" s="139" t="s">
        <v>723</v>
      </c>
      <c r="D2167" s="139" t="s">
        <v>728</v>
      </c>
      <c r="E2167" s="139" t="s">
        <v>716</v>
      </c>
      <c r="F2167" s="139">
        <v>2044</v>
      </c>
      <c r="G2167" s="139" t="s">
        <v>688</v>
      </c>
      <c r="H2167" s="139">
        <v>2.3328030804505002</v>
      </c>
      <c r="I2167" s="139">
        <v>2.3328030804505002</v>
      </c>
      <c r="J2167" s="33" t="s">
        <v>637</v>
      </c>
      <c r="K2167" s="33" t="s">
        <v>638</v>
      </c>
    </row>
    <row r="2168" spans="1:11" ht="15.75" customHeight="1">
      <c r="A2168" s="139" t="s">
        <v>220</v>
      </c>
      <c r="B2168" s="139" t="s">
        <v>708</v>
      </c>
      <c r="C2168" s="139" t="s">
        <v>723</v>
      </c>
      <c r="D2168" s="139" t="s">
        <v>724</v>
      </c>
      <c r="E2168" s="139" t="s">
        <v>716</v>
      </c>
      <c r="F2168" s="139">
        <v>2045</v>
      </c>
      <c r="G2168" s="139" t="s">
        <v>688</v>
      </c>
      <c r="H2168" s="139">
        <v>11.264128521404899</v>
      </c>
      <c r="I2168" s="139">
        <v>11.264128521404899</v>
      </c>
      <c r="J2168" s="33" t="s">
        <v>637</v>
      </c>
      <c r="K2168" s="33" t="s">
        <v>638</v>
      </c>
    </row>
    <row r="2169" spans="1:11" ht="15.75" customHeight="1">
      <c r="A2169" s="139" t="s">
        <v>220</v>
      </c>
      <c r="B2169" s="139" t="s">
        <v>708</v>
      </c>
      <c r="C2169" s="139" t="s">
        <v>723</v>
      </c>
      <c r="D2169" s="139" t="s">
        <v>725</v>
      </c>
      <c r="E2169" s="139" t="s">
        <v>716</v>
      </c>
      <c r="F2169" s="139">
        <v>2045</v>
      </c>
      <c r="G2169" s="139" t="s">
        <v>688</v>
      </c>
      <c r="H2169" s="139">
        <v>2.32075349374258</v>
      </c>
      <c r="I2169" s="139">
        <v>2.32075349374258</v>
      </c>
      <c r="J2169" s="33" t="s">
        <v>637</v>
      </c>
      <c r="K2169" s="33" t="s">
        <v>638</v>
      </c>
    </row>
    <row r="2170" spans="1:11" ht="15.75" customHeight="1">
      <c r="A2170" s="139" t="s">
        <v>220</v>
      </c>
      <c r="B2170" s="139" t="s">
        <v>708</v>
      </c>
      <c r="C2170" s="139" t="s">
        <v>723</v>
      </c>
      <c r="D2170" s="139" t="s">
        <v>726</v>
      </c>
      <c r="E2170" s="139" t="s">
        <v>716</v>
      </c>
      <c r="F2170" s="139">
        <v>2045</v>
      </c>
      <c r="G2170" s="139" t="s">
        <v>688</v>
      </c>
      <c r="H2170" s="139">
        <v>14.6745164721848</v>
      </c>
      <c r="I2170" s="139">
        <v>14.6745164721848</v>
      </c>
      <c r="J2170" s="33" t="s">
        <v>637</v>
      </c>
      <c r="K2170" s="33" t="s">
        <v>638</v>
      </c>
    </row>
    <row r="2171" spans="1:11" ht="15.75" customHeight="1">
      <c r="A2171" s="139" t="s">
        <v>220</v>
      </c>
      <c r="B2171" s="139" t="s">
        <v>708</v>
      </c>
      <c r="C2171" s="139" t="s">
        <v>723</v>
      </c>
      <c r="D2171" s="139" t="s">
        <v>727</v>
      </c>
      <c r="E2171" s="139" t="s">
        <v>716</v>
      </c>
      <c r="F2171" s="139">
        <v>2045</v>
      </c>
      <c r="G2171" s="139" t="s">
        <v>688</v>
      </c>
      <c r="H2171" s="139">
        <v>190.81392401942099</v>
      </c>
      <c r="I2171" s="139">
        <v>190.81392401942099</v>
      </c>
      <c r="J2171" s="33" t="s">
        <v>637</v>
      </c>
      <c r="K2171" s="33" t="s">
        <v>638</v>
      </c>
    </row>
    <row r="2172" spans="1:11" ht="15.75" customHeight="1">
      <c r="A2172" s="139" t="s">
        <v>220</v>
      </c>
      <c r="B2172" s="139" t="s">
        <v>708</v>
      </c>
      <c r="C2172" s="139" t="s">
        <v>723</v>
      </c>
      <c r="D2172" s="139" t="s">
        <v>728</v>
      </c>
      <c r="E2172" s="139" t="s">
        <v>716</v>
      </c>
      <c r="F2172" s="139">
        <v>2045</v>
      </c>
      <c r="G2172" s="139" t="s">
        <v>688</v>
      </c>
      <c r="H2172" s="139">
        <v>2.3511681346075699</v>
      </c>
      <c r="I2172" s="139">
        <v>2.3511681346075699</v>
      </c>
      <c r="J2172" s="33" t="s">
        <v>637</v>
      </c>
      <c r="K2172" s="33" t="s">
        <v>638</v>
      </c>
    </row>
    <row r="2173" spans="1:11" ht="15.75" customHeight="1">
      <c r="A2173" s="139" t="s">
        <v>220</v>
      </c>
      <c r="B2173" s="139" t="s">
        <v>708</v>
      </c>
      <c r="C2173" s="139" t="s">
        <v>723</v>
      </c>
      <c r="D2173" s="139" t="s">
        <v>724</v>
      </c>
      <c r="E2173" s="139" t="s">
        <v>716</v>
      </c>
      <c r="F2173" s="139">
        <v>2046</v>
      </c>
      <c r="G2173" s="139" t="s">
        <v>688</v>
      </c>
      <c r="H2173" s="139">
        <v>11.355694975807801</v>
      </c>
      <c r="I2173" s="139">
        <v>11.355694975807801</v>
      </c>
      <c r="J2173" s="33" t="s">
        <v>637</v>
      </c>
      <c r="K2173" s="33" t="s">
        <v>638</v>
      </c>
    </row>
    <row r="2174" spans="1:11" ht="15.75" customHeight="1">
      <c r="A2174" s="139" t="s">
        <v>220</v>
      </c>
      <c r="B2174" s="139" t="s">
        <v>708</v>
      </c>
      <c r="C2174" s="139" t="s">
        <v>723</v>
      </c>
      <c r="D2174" s="139" t="s">
        <v>725</v>
      </c>
      <c r="E2174" s="139" t="s">
        <v>716</v>
      </c>
      <c r="F2174" s="139">
        <v>2046</v>
      </c>
      <c r="G2174" s="139" t="s">
        <v>688</v>
      </c>
      <c r="H2174" s="139">
        <v>2.34161927830201</v>
      </c>
      <c r="I2174" s="139">
        <v>2.34161927830201</v>
      </c>
      <c r="J2174" s="33" t="s">
        <v>637</v>
      </c>
      <c r="K2174" s="33" t="s">
        <v>638</v>
      </c>
    </row>
    <row r="2175" spans="1:11" ht="15.75" customHeight="1">
      <c r="A2175" s="139" t="s">
        <v>220</v>
      </c>
      <c r="B2175" s="139" t="s">
        <v>708</v>
      </c>
      <c r="C2175" s="139" t="s">
        <v>723</v>
      </c>
      <c r="D2175" s="139" t="s">
        <v>726</v>
      </c>
      <c r="E2175" s="139" t="s">
        <v>716</v>
      </c>
      <c r="F2175" s="139">
        <v>2046</v>
      </c>
      <c r="G2175" s="139" t="s">
        <v>688</v>
      </c>
      <c r="H2175" s="139">
        <v>13.538591961615801</v>
      </c>
      <c r="I2175" s="139">
        <v>13.538591961615801</v>
      </c>
      <c r="J2175" s="33" t="s">
        <v>637</v>
      </c>
      <c r="K2175" s="33" t="s">
        <v>638</v>
      </c>
    </row>
    <row r="2176" spans="1:11" ht="15.75" customHeight="1">
      <c r="A2176" s="139" t="s">
        <v>220</v>
      </c>
      <c r="B2176" s="139" t="s">
        <v>708</v>
      </c>
      <c r="C2176" s="139" t="s">
        <v>723</v>
      </c>
      <c r="D2176" s="139" t="s">
        <v>727</v>
      </c>
      <c r="E2176" s="139" t="s">
        <v>716</v>
      </c>
      <c r="F2176" s="139">
        <v>2046</v>
      </c>
      <c r="G2176" s="139" t="s">
        <v>688</v>
      </c>
      <c r="H2176" s="139">
        <v>192.53021052344499</v>
      </c>
      <c r="I2176" s="139">
        <v>192.53021052344499</v>
      </c>
      <c r="J2176" s="33" t="s">
        <v>637</v>
      </c>
      <c r="K2176" s="33" t="s">
        <v>638</v>
      </c>
    </row>
    <row r="2177" spans="1:11" ht="15.75" customHeight="1">
      <c r="A2177" s="139" t="s">
        <v>220</v>
      </c>
      <c r="B2177" s="139" t="s">
        <v>708</v>
      </c>
      <c r="C2177" s="139" t="s">
        <v>723</v>
      </c>
      <c r="D2177" s="139" t="s">
        <v>728</v>
      </c>
      <c r="E2177" s="139" t="s">
        <v>716</v>
      </c>
      <c r="F2177" s="139">
        <v>2046</v>
      </c>
      <c r="G2177" s="139" t="s">
        <v>688</v>
      </c>
      <c r="H2177" s="139">
        <v>2.3702804755028701</v>
      </c>
      <c r="I2177" s="139">
        <v>2.3702804755028701</v>
      </c>
      <c r="J2177" s="33" t="s">
        <v>637</v>
      </c>
      <c r="K2177" s="33" t="s">
        <v>638</v>
      </c>
    </row>
    <row r="2178" spans="1:11" ht="15.75" customHeight="1">
      <c r="A2178" s="139" t="s">
        <v>220</v>
      </c>
      <c r="B2178" s="139" t="s">
        <v>708</v>
      </c>
      <c r="C2178" s="139" t="s">
        <v>723</v>
      </c>
      <c r="D2178" s="139" t="s">
        <v>724</v>
      </c>
      <c r="E2178" s="139" t="s">
        <v>716</v>
      </c>
      <c r="F2178" s="139">
        <v>2047</v>
      </c>
      <c r="G2178" s="139" t="s">
        <v>688</v>
      </c>
      <c r="H2178" s="139">
        <v>11.447261430210601</v>
      </c>
      <c r="I2178" s="139">
        <v>11.447261430210601</v>
      </c>
      <c r="J2178" s="33" t="s">
        <v>637</v>
      </c>
      <c r="K2178" s="33" t="s">
        <v>638</v>
      </c>
    </row>
    <row r="2179" spans="1:11" ht="15.75" customHeight="1">
      <c r="A2179" s="139" t="s">
        <v>220</v>
      </c>
      <c r="B2179" s="139" t="s">
        <v>708</v>
      </c>
      <c r="C2179" s="139" t="s">
        <v>723</v>
      </c>
      <c r="D2179" s="139" t="s">
        <v>725</v>
      </c>
      <c r="E2179" s="139" t="s">
        <v>716</v>
      </c>
      <c r="F2179" s="139">
        <v>2047</v>
      </c>
      <c r="G2179" s="139" t="s">
        <v>688</v>
      </c>
      <c r="H2179" s="139">
        <v>2.3624850628614502</v>
      </c>
      <c r="I2179" s="139">
        <v>2.3624850628614502</v>
      </c>
      <c r="J2179" s="33" t="s">
        <v>637</v>
      </c>
      <c r="K2179" s="33" t="s">
        <v>638</v>
      </c>
    </row>
    <row r="2180" spans="1:11" ht="15.75" customHeight="1">
      <c r="A2180" s="139" t="s">
        <v>220</v>
      </c>
      <c r="B2180" s="139" t="s">
        <v>708</v>
      </c>
      <c r="C2180" s="139" t="s">
        <v>723</v>
      </c>
      <c r="D2180" s="139" t="s">
        <v>726</v>
      </c>
      <c r="E2180" s="139" t="s">
        <v>716</v>
      </c>
      <c r="F2180" s="139">
        <v>2047</v>
      </c>
      <c r="G2180" s="139" t="s">
        <v>688</v>
      </c>
      <c r="H2180" s="139">
        <v>12.4026674510469</v>
      </c>
      <c r="I2180" s="139">
        <v>12.4026674510469</v>
      </c>
      <c r="J2180" s="33" t="s">
        <v>637</v>
      </c>
      <c r="K2180" s="33" t="s">
        <v>638</v>
      </c>
    </row>
    <row r="2181" spans="1:11" ht="15.75" customHeight="1">
      <c r="A2181" s="139" t="s">
        <v>220</v>
      </c>
      <c r="B2181" s="139" t="s">
        <v>708</v>
      </c>
      <c r="C2181" s="139" t="s">
        <v>723</v>
      </c>
      <c r="D2181" s="139" t="s">
        <v>727</v>
      </c>
      <c r="E2181" s="139" t="s">
        <v>716</v>
      </c>
      <c r="F2181" s="139">
        <v>2047</v>
      </c>
      <c r="G2181" s="139" t="s">
        <v>688</v>
      </c>
      <c r="H2181" s="139">
        <v>194.24649702746899</v>
      </c>
      <c r="I2181" s="139">
        <v>194.24649702746899</v>
      </c>
      <c r="J2181" s="33" t="s">
        <v>637</v>
      </c>
      <c r="K2181" s="33" t="s">
        <v>638</v>
      </c>
    </row>
    <row r="2182" spans="1:11" ht="15.75" customHeight="1">
      <c r="A2182" s="139" t="s">
        <v>220</v>
      </c>
      <c r="B2182" s="139" t="s">
        <v>708</v>
      </c>
      <c r="C2182" s="139" t="s">
        <v>723</v>
      </c>
      <c r="D2182" s="139" t="s">
        <v>728</v>
      </c>
      <c r="E2182" s="139" t="s">
        <v>716</v>
      </c>
      <c r="F2182" s="139">
        <v>2047</v>
      </c>
      <c r="G2182" s="139" t="s">
        <v>688</v>
      </c>
      <c r="H2182" s="139">
        <v>2.3893928163981601</v>
      </c>
      <c r="I2182" s="139">
        <v>2.3893928163981601</v>
      </c>
      <c r="J2182" s="33" t="s">
        <v>637</v>
      </c>
      <c r="K2182" s="33" t="s">
        <v>638</v>
      </c>
    </row>
    <row r="2183" spans="1:11" ht="15.75" customHeight="1">
      <c r="A2183" s="139" t="s">
        <v>220</v>
      </c>
      <c r="B2183" s="139" t="s">
        <v>708</v>
      </c>
      <c r="C2183" s="139" t="s">
        <v>723</v>
      </c>
      <c r="D2183" s="139" t="s">
        <v>724</v>
      </c>
      <c r="E2183" s="139" t="s">
        <v>716</v>
      </c>
      <c r="F2183" s="139">
        <v>2048</v>
      </c>
      <c r="G2183" s="139" t="s">
        <v>688</v>
      </c>
      <c r="H2183" s="139">
        <v>11.5388278846135</v>
      </c>
      <c r="I2183" s="139">
        <v>11.5388278846135</v>
      </c>
      <c r="J2183" s="33" t="s">
        <v>637</v>
      </c>
      <c r="K2183" s="33" t="s">
        <v>638</v>
      </c>
    </row>
    <row r="2184" spans="1:11" ht="15.75" customHeight="1">
      <c r="A2184" s="139" t="s">
        <v>220</v>
      </c>
      <c r="B2184" s="139" t="s">
        <v>708</v>
      </c>
      <c r="C2184" s="139" t="s">
        <v>723</v>
      </c>
      <c r="D2184" s="139" t="s">
        <v>725</v>
      </c>
      <c r="E2184" s="139" t="s">
        <v>716</v>
      </c>
      <c r="F2184" s="139">
        <v>2048</v>
      </c>
      <c r="G2184" s="139" t="s">
        <v>688</v>
      </c>
      <c r="H2184" s="139">
        <v>2.3833508474208802</v>
      </c>
      <c r="I2184" s="139">
        <v>2.3833508474208802</v>
      </c>
      <c r="J2184" s="33" t="s">
        <v>637</v>
      </c>
      <c r="K2184" s="33" t="s">
        <v>638</v>
      </c>
    </row>
    <row r="2185" spans="1:11" ht="15.75" customHeight="1">
      <c r="A2185" s="139" t="s">
        <v>220</v>
      </c>
      <c r="B2185" s="139" t="s">
        <v>708</v>
      </c>
      <c r="C2185" s="139" t="s">
        <v>723</v>
      </c>
      <c r="D2185" s="139" t="s">
        <v>726</v>
      </c>
      <c r="E2185" s="139" t="s">
        <v>716</v>
      </c>
      <c r="F2185" s="139">
        <v>2048</v>
      </c>
      <c r="G2185" s="139" t="s">
        <v>688</v>
      </c>
      <c r="H2185" s="139">
        <v>11.266742940478</v>
      </c>
      <c r="I2185" s="139">
        <v>11.266742940478</v>
      </c>
      <c r="J2185" s="33" t="s">
        <v>637</v>
      </c>
      <c r="K2185" s="33" t="s">
        <v>638</v>
      </c>
    </row>
    <row r="2186" spans="1:11" ht="15.75" customHeight="1">
      <c r="A2186" s="139" t="s">
        <v>220</v>
      </c>
      <c r="B2186" s="139" t="s">
        <v>708</v>
      </c>
      <c r="C2186" s="139" t="s">
        <v>723</v>
      </c>
      <c r="D2186" s="139" t="s">
        <v>727</v>
      </c>
      <c r="E2186" s="139" t="s">
        <v>716</v>
      </c>
      <c r="F2186" s="139">
        <v>2048</v>
      </c>
      <c r="G2186" s="139" t="s">
        <v>688</v>
      </c>
      <c r="H2186" s="139">
        <v>195.96278353149299</v>
      </c>
      <c r="I2186" s="139">
        <v>195.96278353149299</v>
      </c>
      <c r="J2186" s="33" t="s">
        <v>637</v>
      </c>
      <c r="K2186" s="33" t="s">
        <v>638</v>
      </c>
    </row>
    <row r="2187" spans="1:11" ht="15.75" customHeight="1">
      <c r="A2187" s="139" t="s">
        <v>220</v>
      </c>
      <c r="B2187" s="139" t="s">
        <v>708</v>
      </c>
      <c r="C2187" s="139" t="s">
        <v>723</v>
      </c>
      <c r="D2187" s="139" t="s">
        <v>728</v>
      </c>
      <c r="E2187" s="139" t="s">
        <v>716</v>
      </c>
      <c r="F2187" s="139">
        <v>2048</v>
      </c>
      <c r="G2187" s="139" t="s">
        <v>688</v>
      </c>
      <c r="H2187" s="139">
        <v>2.4085051572934599</v>
      </c>
      <c r="I2187" s="139">
        <v>2.4085051572934599</v>
      </c>
      <c r="J2187" s="33" t="s">
        <v>637</v>
      </c>
      <c r="K2187" s="33" t="s">
        <v>638</v>
      </c>
    </row>
    <row r="2188" spans="1:11" ht="15.75" customHeight="1">
      <c r="A2188" s="139" t="s">
        <v>220</v>
      </c>
      <c r="B2188" s="139" t="s">
        <v>708</v>
      </c>
      <c r="C2188" s="139" t="s">
        <v>723</v>
      </c>
      <c r="D2188" s="139" t="s">
        <v>724</v>
      </c>
      <c r="E2188" s="139" t="s">
        <v>716</v>
      </c>
      <c r="F2188" s="139">
        <v>2049</v>
      </c>
      <c r="G2188" s="139" t="s">
        <v>688</v>
      </c>
      <c r="H2188" s="139">
        <v>11.6303943390164</v>
      </c>
      <c r="I2188" s="139">
        <v>11.6303943390164</v>
      </c>
      <c r="J2188" s="33" t="s">
        <v>637</v>
      </c>
      <c r="K2188" s="33" t="s">
        <v>638</v>
      </c>
    </row>
    <row r="2189" spans="1:11" ht="15.75" customHeight="1">
      <c r="A2189" s="139" t="s">
        <v>220</v>
      </c>
      <c r="B2189" s="139" t="s">
        <v>708</v>
      </c>
      <c r="C2189" s="139" t="s">
        <v>723</v>
      </c>
      <c r="D2189" s="139" t="s">
        <v>725</v>
      </c>
      <c r="E2189" s="139" t="s">
        <v>716</v>
      </c>
      <c r="F2189" s="139">
        <v>2049</v>
      </c>
      <c r="G2189" s="139" t="s">
        <v>688</v>
      </c>
      <c r="H2189" s="139">
        <v>2.4042166319803102</v>
      </c>
      <c r="I2189" s="139">
        <v>2.4042166319803102</v>
      </c>
      <c r="J2189" s="33" t="s">
        <v>637</v>
      </c>
      <c r="K2189" s="33" t="s">
        <v>638</v>
      </c>
    </row>
    <row r="2190" spans="1:11" ht="15.75" customHeight="1">
      <c r="A2190" s="139" t="s">
        <v>220</v>
      </c>
      <c r="B2190" s="139" t="s">
        <v>708</v>
      </c>
      <c r="C2190" s="139" t="s">
        <v>723</v>
      </c>
      <c r="D2190" s="139" t="s">
        <v>726</v>
      </c>
      <c r="E2190" s="139" t="s">
        <v>716</v>
      </c>
      <c r="F2190" s="139">
        <v>2049</v>
      </c>
      <c r="G2190" s="139" t="s">
        <v>688</v>
      </c>
      <c r="H2190" s="139">
        <v>10.1308184299091</v>
      </c>
      <c r="I2190" s="139">
        <v>10.1308184299091</v>
      </c>
      <c r="J2190" s="33" t="s">
        <v>637</v>
      </c>
      <c r="K2190" s="33" t="s">
        <v>638</v>
      </c>
    </row>
    <row r="2191" spans="1:11" ht="15.75" customHeight="1">
      <c r="A2191" s="139" t="s">
        <v>220</v>
      </c>
      <c r="B2191" s="139" t="s">
        <v>708</v>
      </c>
      <c r="C2191" s="139" t="s">
        <v>723</v>
      </c>
      <c r="D2191" s="139" t="s">
        <v>727</v>
      </c>
      <c r="E2191" s="139" t="s">
        <v>716</v>
      </c>
      <c r="F2191" s="139">
        <v>2049</v>
      </c>
      <c r="G2191" s="139" t="s">
        <v>688</v>
      </c>
      <c r="H2191" s="139">
        <v>197.67907003551699</v>
      </c>
      <c r="I2191" s="139">
        <v>197.67907003551699</v>
      </c>
      <c r="J2191" s="33" t="s">
        <v>637</v>
      </c>
      <c r="K2191" s="33" t="s">
        <v>638</v>
      </c>
    </row>
    <row r="2192" spans="1:11" ht="15.75" customHeight="1">
      <c r="A2192" s="139" t="s">
        <v>220</v>
      </c>
      <c r="B2192" s="139" t="s">
        <v>708</v>
      </c>
      <c r="C2192" s="139" t="s">
        <v>723</v>
      </c>
      <c r="D2192" s="139" t="s">
        <v>728</v>
      </c>
      <c r="E2192" s="139" t="s">
        <v>716</v>
      </c>
      <c r="F2192" s="139">
        <v>2049</v>
      </c>
      <c r="G2192" s="139" t="s">
        <v>688</v>
      </c>
      <c r="H2192" s="139">
        <v>2.4276174981887499</v>
      </c>
      <c r="I2192" s="139">
        <v>2.4276174981887499</v>
      </c>
      <c r="J2192" s="33" t="s">
        <v>637</v>
      </c>
      <c r="K2192" s="33" t="s">
        <v>638</v>
      </c>
    </row>
    <row r="2193" spans="1:11" ht="15.75" customHeight="1">
      <c r="A2193" s="139" t="s">
        <v>220</v>
      </c>
      <c r="B2193" s="139" t="s">
        <v>708</v>
      </c>
      <c r="C2193" s="139" t="s">
        <v>723</v>
      </c>
      <c r="D2193" s="139" t="s">
        <v>724</v>
      </c>
      <c r="E2193" s="139" t="s">
        <v>716</v>
      </c>
      <c r="F2193" s="139">
        <v>2050</v>
      </c>
      <c r="G2193" s="139" t="s">
        <v>688</v>
      </c>
      <c r="H2193" s="139">
        <v>11.7219607934192</v>
      </c>
      <c r="I2193" s="139">
        <v>11.7219607934192</v>
      </c>
      <c r="J2193" s="33" t="s">
        <v>637</v>
      </c>
      <c r="K2193" s="33" t="s">
        <v>638</v>
      </c>
    </row>
    <row r="2194" spans="1:11" ht="15.75" customHeight="1">
      <c r="A2194" s="139" t="s">
        <v>220</v>
      </c>
      <c r="B2194" s="139" t="s">
        <v>708</v>
      </c>
      <c r="C2194" s="139" t="s">
        <v>723</v>
      </c>
      <c r="D2194" s="139" t="s">
        <v>725</v>
      </c>
      <c r="E2194" s="139" t="s">
        <v>716</v>
      </c>
      <c r="F2194" s="139">
        <v>2050</v>
      </c>
      <c r="G2194" s="139" t="s">
        <v>688</v>
      </c>
      <c r="H2194" s="139">
        <v>2.4250824165397402</v>
      </c>
      <c r="I2194" s="139">
        <v>2.4250824165397402</v>
      </c>
      <c r="J2194" s="33" t="s">
        <v>637</v>
      </c>
      <c r="K2194" s="33" t="s">
        <v>638</v>
      </c>
    </row>
    <row r="2195" spans="1:11" ht="15.75" customHeight="1">
      <c r="A2195" s="139" t="s">
        <v>220</v>
      </c>
      <c r="B2195" s="139" t="s">
        <v>708</v>
      </c>
      <c r="C2195" s="139" t="s">
        <v>723</v>
      </c>
      <c r="D2195" s="139" t="s">
        <v>726</v>
      </c>
      <c r="E2195" s="139" t="s">
        <v>716</v>
      </c>
      <c r="F2195" s="139">
        <v>2050</v>
      </c>
      <c r="G2195" s="139" t="s">
        <v>688</v>
      </c>
      <c r="H2195" s="139">
        <v>8.9948939193401394</v>
      </c>
      <c r="I2195" s="139">
        <v>8.9948939193401394</v>
      </c>
      <c r="J2195" s="33" t="s">
        <v>637</v>
      </c>
      <c r="K2195" s="33" t="s">
        <v>638</v>
      </c>
    </row>
    <row r="2196" spans="1:11" ht="15.75" customHeight="1">
      <c r="A2196" s="139" t="s">
        <v>220</v>
      </c>
      <c r="B2196" s="139" t="s">
        <v>708</v>
      </c>
      <c r="C2196" s="139" t="s">
        <v>723</v>
      </c>
      <c r="D2196" s="139" t="s">
        <v>727</v>
      </c>
      <c r="E2196" s="139" t="s">
        <v>716</v>
      </c>
      <c r="F2196" s="139">
        <v>2050</v>
      </c>
      <c r="G2196" s="139" t="s">
        <v>688</v>
      </c>
      <c r="H2196" s="139">
        <v>199.39535653954101</v>
      </c>
      <c r="I2196" s="139">
        <v>199.39535653954101</v>
      </c>
      <c r="J2196" s="33" t="s">
        <v>637</v>
      </c>
      <c r="K2196" s="33" t="s">
        <v>638</v>
      </c>
    </row>
    <row r="2197" spans="1:11" ht="15.75" customHeight="1">
      <c r="A2197" s="139" t="s">
        <v>220</v>
      </c>
      <c r="B2197" s="139" t="s">
        <v>708</v>
      </c>
      <c r="C2197" s="139" t="s">
        <v>723</v>
      </c>
      <c r="D2197" s="139" t="s">
        <v>728</v>
      </c>
      <c r="E2197" s="139" t="s">
        <v>716</v>
      </c>
      <c r="F2197" s="139">
        <v>2050</v>
      </c>
      <c r="G2197" s="139" t="s">
        <v>688</v>
      </c>
      <c r="H2197" s="139">
        <v>2.4467298390840502</v>
      </c>
      <c r="I2197" s="139">
        <v>2.4467298390840502</v>
      </c>
      <c r="J2197" s="33" t="s">
        <v>637</v>
      </c>
      <c r="K2197" s="33" t="s">
        <v>638</v>
      </c>
    </row>
    <row r="2198" spans="1:11" ht="15.75" customHeight="1">
      <c r="A2198" s="139" t="s">
        <v>220</v>
      </c>
      <c r="B2198" s="139" t="s">
        <v>708</v>
      </c>
      <c r="C2198" s="139" t="s">
        <v>729</v>
      </c>
      <c r="E2198" s="139" t="s">
        <v>187</v>
      </c>
      <c r="F2198" s="139">
        <v>1990</v>
      </c>
      <c r="G2198" s="139" t="s">
        <v>688</v>
      </c>
      <c r="H2198" s="139">
        <v>0.28989123020000002</v>
      </c>
      <c r="I2198" s="139">
        <v>0.33820643523333338</v>
      </c>
      <c r="J2198" s="33" t="s">
        <v>643</v>
      </c>
      <c r="K2198" s="33" t="s">
        <v>187</v>
      </c>
    </row>
    <row r="2199" spans="1:11" ht="15.75" customHeight="1">
      <c r="A2199" s="139" t="s">
        <v>220</v>
      </c>
      <c r="B2199" s="139" t="s">
        <v>708</v>
      </c>
      <c r="C2199" s="139" t="s">
        <v>729</v>
      </c>
      <c r="E2199" s="139" t="s">
        <v>187</v>
      </c>
      <c r="F2199" s="139">
        <v>1991</v>
      </c>
      <c r="G2199" s="139" t="s">
        <v>688</v>
      </c>
      <c r="H2199" s="139">
        <v>0.28867167669999999</v>
      </c>
      <c r="I2199" s="139">
        <v>0.33678362281666668</v>
      </c>
      <c r="J2199" s="33" t="s">
        <v>643</v>
      </c>
      <c r="K2199" s="33" t="s">
        <v>187</v>
      </c>
    </row>
    <row r="2200" spans="1:11" ht="15.75" customHeight="1">
      <c r="A2200" s="139" t="s">
        <v>220</v>
      </c>
      <c r="B2200" s="139" t="s">
        <v>708</v>
      </c>
      <c r="C2200" s="139" t="s">
        <v>729</v>
      </c>
      <c r="E2200" s="139" t="s">
        <v>187</v>
      </c>
      <c r="F2200" s="139">
        <v>1992</v>
      </c>
      <c r="G2200" s="139" t="s">
        <v>688</v>
      </c>
      <c r="H2200" s="139">
        <v>0.27634821580000002</v>
      </c>
      <c r="I2200" s="139">
        <v>0.32240625176666671</v>
      </c>
      <c r="J2200" s="33" t="s">
        <v>643</v>
      </c>
      <c r="K2200" s="33" t="s">
        <v>187</v>
      </c>
    </row>
    <row r="2201" spans="1:11" ht="15.75" customHeight="1">
      <c r="A2201" s="139" t="s">
        <v>220</v>
      </c>
      <c r="B2201" s="139" t="s">
        <v>708</v>
      </c>
      <c r="C2201" s="139" t="s">
        <v>729</v>
      </c>
      <c r="E2201" s="139" t="s">
        <v>187</v>
      </c>
      <c r="F2201" s="139">
        <v>1993</v>
      </c>
      <c r="G2201" s="139" t="s">
        <v>688</v>
      </c>
      <c r="H2201" s="139">
        <v>0.33708612249999997</v>
      </c>
      <c r="I2201" s="139">
        <v>0.39326714291666659</v>
      </c>
      <c r="J2201" s="33" t="s">
        <v>643</v>
      </c>
      <c r="K2201" s="33" t="s">
        <v>187</v>
      </c>
    </row>
    <row r="2202" spans="1:11" ht="15.75" customHeight="1">
      <c r="A2202" s="139" t="s">
        <v>220</v>
      </c>
      <c r="B2202" s="139" t="s">
        <v>708</v>
      </c>
      <c r="C2202" s="139" t="s">
        <v>729</v>
      </c>
      <c r="E2202" s="139" t="s">
        <v>187</v>
      </c>
      <c r="F2202" s="139">
        <v>1994</v>
      </c>
      <c r="G2202" s="139" t="s">
        <v>688</v>
      </c>
      <c r="H2202" s="139">
        <v>0.34936191280000001</v>
      </c>
      <c r="I2202" s="139">
        <v>0.40758889826666672</v>
      </c>
      <c r="J2202" s="33" t="s">
        <v>643</v>
      </c>
      <c r="K2202" s="33" t="s">
        <v>187</v>
      </c>
    </row>
    <row r="2203" spans="1:11" ht="15.75" customHeight="1">
      <c r="A2203" s="139" t="s">
        <v>220</v>
      </c>
      <c r="B2203" s="139" t="s">
        <v>708</v>
      </c>
      <c r="C2203" s="139" t="s">
        <v>729</v>
      </c>
      <c r="E2203" s="139" t="s">
        <v>187</v>
      </c>
      <c r="F2203" s="139">
        <v>1995</v>
      </c>
      <c r="G2203" s="139" t="s">
        <v>688</v>
      </c>
      <c r="H2203" s="139">
        <v>0.36484309040000001</v>
      </c>
      <c r="I2203" s="139">
        <v>0.4256502721333334</v>
      </c>
      <c r="J2203" s="33" t="s">
        <v>643</v>
      </c>
      <c r="K2203" s="33" t="s">
        <v>187</v>
      </c>
    </row>
    <row r="2204" spans="1:11" ht="15.75" customHeight="1">
      <c r="A2204" s="139" t="s">
        <v>220</v>
      </c>
      <c r="B2204" s="139" t="s">
        <v>708</v>
      </c>
      <c r="C2204" s="139" t="s">
        <v>729</v>
      </c>
      <c r="E2204" s="139" t="s">
        <v>187</v>
      </c>
      <c r="F2204" s="139">
        <v>1996</v>
      </c>
      <c r="G2204" s="139" t="s">
        <v>688</v>
      </c>
      <c r="H2204" s="139">
        <v>0.38697051719999997</v>
      </c>
      <c r="I2204" s="139">
        <v>0.45146560340000003</v>
      </c>
      <c r="J2204" s="33" t="s">
        <v>643</v>
      </c>
      <c r="K2204" s="33" t="s">
        <v>187</v>
      </c>
    </row>
    <row r="2205" spans="1:11" ht="15.75" customHeight="1">
      <c r="A2205" s="139" t="s">
        <v>220</v>
      </c>
      <c r="B2205" s="139" t="s">
        <v>708</v>
      </c>
      <c r="C2205" s="139" t="s">
        <v>729</v>
      </c>
      <c r="E2205" s="139" t="s">
        <v>187</v>
      </c>
      <c r="F2205" s="139">
        <v>1997</v>
      </c>
      <c r="G2205" s="139" t="s">
        <v>688</v>
      </c>
      <c r="H2205" s="139">
        <v>0.40650891239999998</v>
      </c>
      <c r="I2205" s="139">
        <v>0.47426039780000001</v>
      </c>
      <c r="J2205" s="33" t="s">
        <v>643</v>
      </c>
      <c r="K2205" s="33" t="s">
        <v>187</v>
      </c>
    </row>
    <row r="2206" spans="1:11" ht="15.75" customHeight="1">
      <c r="A2206" s="139" t="s">
        <v>220</v>
      </c>
      <c r="B2206" s="139" t="s">
        <v>708</v>
      </c>
      <c r="C2206" s="139" t="s">
        <v>729</v>
      </c>
      <c r="E2206" s="139" t="s">
        <v>187</v>
      </c>
      <c r="F2206" s="139">
        <v>1998</v>
      </c>
      <c r="G2206" s="139" t="s">
        <v>688</v>
      </c>
      <c r="H2206" s="139">
        <v>0.40055363560000001</v>
      </c>
      <c r="I2206" s="139">
        <v>0.46731257486666672</v>
      </c>
      <c r="J2206" s="33" t="s">
        <v>643</v>
      </c>
      <c r="K2206" s="33" t="s">
        <v>187</v>
      </c>
    </row>
    <row r="2207" spans="1:11" ht="15.75" customHeight="1">
      <c r="A2207" s="139" t="s">
        <v>220</v>
      </c>
      <c r="B2207" s="139" t="s">
        <v>708</v>
      </c>
      <c r="C2207" s="139" t="s">
        <v>729</v>
      </c>
      <c r="E2207" s="139" t="s">
        <v>187</v>
      </c>
      <c r="F2207" s="139">
        <v>1999</v>
      </c>
      <c r="G2207" s="139" t="s">
        <v>688</v>
      </c>
      <c r="H2207" s="139">
        <v>0.38717424719999999</v>
      </c>
      <c r="I2207" s="139">
        <v>0.45170328840000001</v>
      </c>
      <c r="J2207" s="33" t="s">
        <v>643</v>
      </c>
      <c r="K2207" s="33" t="s">
        <v>187</v>
      </c>
    </row>
    <row r="2208" spans="1:11" ht="15.75" customHeight="1">
      <c r="A2208" s="139" t="s">
        <v>220</v>
      </c>
      <c r="B2208" s="139" t="s">
        <v>708</v>
      </c>
      <c r="C2208" s="139" t="s">
        <v>729</v>
      </c>
      <c r="E2208" s="139" t="s">
        <v>187</v>
      </c>
      <c r="F2208" s="139">
        <v>2000</v>
      </c>
      <c r="G2208" s="139" t="s">
        <v>688</v>
      </c>
      <c r="H2208" s="139">
        <v>0.33810086880000001</v>
      </c>
      <c r="I2208" s="139">
        <v>0.39445101360000001</v>
      </c>
      <c r="J2208" s="33" t="s">
        <v>643</v>
      </c>
      <c r="K2208" s="33" t="s">
        <v>187</v>
      </c>
    </row>
    <row r="2209" spans="1:11" ht="15.75" customHeight="1">
      <c r="A2209" s="139" t="s">
        <v>220</v>
      </c>
      <c r="B2209" s="139" t="s">
        <v>708</v>
      </c>
      <c r="C2209" s="139" t="s">
        <v>729</v>
      </c>
      <c r="E2209" s="139" t="s">
        <v>187</v>
      </c>
      <c r="F2209" s="139">
        <v>2001</v>
      </c>
      <c r="G2209" s="139" t="s">
        <v>688</v>
      </c>
      <c r="H2209" s="139">
        <v>0.23785001480000001</v>
      </c>
      <c r="I2209" s="139">
        <v>0.27749168393333329</v>
      </c>
      <c r="J2209" s="33" t="s">
        <v>643</v>
      </c>
      <c r="K2209" s="33" t="s">
        <v>187</v>
      </c>
    </row>
    <row r="2210" spans="1:11" ht="15.75" customHeight="1">
      <c r="A2210" s="139" t="s">
        <v>220</v>
      </c>
      <c r="B2210" s="139" t="s">
        <v>708</v>
      </c>
      <c r="C2210" s="139" t="s">
        <v>729</v>
      </c>
      <c r="E2210" s="139" t="s">
        <v>187</v>
      </c>
      <c r="F2210" s="139">
        <v>2002</v>
      </c>
      <c r="G2210" s="139" t="s">
        <v>688</v>
      </c>
      <c r="H2210" s="139">
        <v>0.24168057840000001</v>
      </c>
      <c r="I2210" s="139">
        <v>0.28196067479999998</v>
      </c>
      <c r="J2210" s="33" t="s">
        <v>643</v>
      </c>
      <c r="K2210" s="33" t="s">
        <v>187</v>
      </c>
    </row>
    <row r="2211" spans="1:11" ht="15.75" customHeight="1">
      <c r="A2211" s="139" t="s">
        <v>220</v>
      </c>
      <c r="B2211" s="139" t="s">
        <v>708</v>
      </c>
      <c r="C2211" s="139" t="s">
        <v>729</v>
      </c>
      <c r="E2211" s="139" t="s">
        <v>187</v>
      </c>
      <c r="F2211" s="139">
        <v>2003</v>
      </c>
      <c r="G2211" s="139" t="s">
        <v>688</v>
      </c>
      <c r="H2211" s="139">
        <v>0.23754521319999999</v>
      </c>
      <c r="I2211" s="139">
        <v>0.27713608206666668</v>
      </c>
      <c r="J2211" s="33" t="s">
        <v>643</v>
      </c>
      <c r="K2211" s="33" t="s">
        <v>187</v>
      </c>
    </row>
    <row r="2212" spans="1:11" ht="15.75" customHeight="1">
      <c r="A2212" s="139" t="s">
        <v>220</v>
      </c>
      <c r="B2212" s="139" t="s">
        <v>708</v>
      </c>
      <c r="C2212" s="139" t="s">
        <v>729</v>
      </c>
      <c r="E2212" s="139" t="s">
        <v>187</v>
      </c>
      <c r="F2212" s="139">
        <v>2004</v>
      </c>
      <c r="G2212" s="139" t="s">
        <v>688</v>
      </c>
      <c r="H2212" s="139">
        <v>0.20371049599999999</v>
      </c>
      <c r="I2212" s="139">
        <v>0.2376622453333333</v>
      </c>
      <c r="J2212" s="33" t="s">
        <v>643</v>
      </c>
      <c r="K2212" s="33" t="s">
        <v>187</v>
      </c>
    </row>
    <row r="2213" spans="1:11" ht="15.75" customHeight="1">
      <c r="A2213" s="139" t="s">
        <v>220</v>
      </c>
      <c r="B2213" s="139" t="s">
        <v>708</v>
      </c>
      <c r="C2213" s="139" t="s">
        <v>729</v>
      </c>
      <c r="E2213" s="139" t="s">
        <v>187</v>
      </c>
      <c r="F2213" s="139">
        <v>2005</v>
      </c>
      <c r="G2213" s="139" t="s">
        <v>688</v>
      </c>
      <c r="H2213" s="139">
        <v>0.1105709916</v>
      </c>
      <c r="I2213" s="139">
        <v>0.12899949020000001</v>
      </c>
      <c r="J2213" s="33" t="s">
        <v>643</v>
      </c>
      <c r="K2213" s="33" t="s">
        <v>187</v>
      </c>
    </row>
    <row r="2214" spans="1:11" ht="15.75" customHeight="1">
      <c r="A2214" s="139" t="s">
        <v>220</v>
      </c>
      <c r="B2214" s="139" t="s">
        <v>708</v>
      </c>
      <c r="C2214" s="139" t="s">
        <v>729</v>
      </c>
      <c r="E2214" s="139" t="s">
        <v>187</v>
      </c>
      <c r="F2214" s="139">
        <v>2006</v>
      </c>
      <c r="G2214" s="139" t="s">
        <v>688</v>
      </c>
      <c r="H2214" s="139">
        <v>8.2169720799999998E-2</v>
      </c>
      <c r="I2214" s="139">
        <v>9.5864674266666672E-2</v>
      </c>
      <c r="J2214" s="33" t="s">
        <v>643</v>
      </c>
      <c r="K2214" s="33" t="s">
        <v>187</v>
      </c>
    </row>
    <row r="2215" spans="1:11" ht="15.75" customHeight="1">
      <c r="A2215" s="139" t="s">
        <v>220</v>
      </c>
      <c r="B2215" s="139" t="s">
        <v>708</v>
      </c>
      <c r="C2215" s="139" t="s">
        <v>729</v>
      </c>
      <c r="E2215" s="139" t="s">
        <v>187</v>
      </c>
      <c r="F2215" s="139">
        <v>2007</v>
      </c>
      <c r="G2215" s="139" t="s">
        <v>688</v>
      </c>
      <c r="H2215" s="139">
        <v>8.5558277599999996E-2</v>
      </c>
      <c r="I2215" s="139">
        <v>9.9817990533333331E-2</v>
      </c>
      <c r="J2215" s="33" t="s">
        <v>643</v>
      </c>
      <c r="K2215" s="33" t="s">
        <v>187</v>
      </c>
    </row>
    <row r="2216" spans="1:11" ht="15.75" customHeight="1">
      <c r="A2216" s="139" t="s">
        <v>220</v>
      </c>
      <c r="B2216" s="139" t="s">
        <v>708</v>
      </c>
      <c r="C2216" s="139" t="s">
        <v>729</v>
      </c>
      <c r="E2216" s="139" t="s">
        <v>187</v>
      </c>
      <c r="F2216" s="139">
        <v>2008</v>
      </c>
      <c r="G2216" s="139" t="s">
        <v>688</v>
      </c>
      <c r="H2216" s="139">
        <v>8.0806503200000004E-2</v>
      </c>
      <c r="I2216" s="139">
        <v>9.4274253733333341E-2</v>
      </c>
      <c r="J2216" s="33" t="s">
        <v>643</v>
      </c>
      <c r="K2216" s="33" t="s">
        <v>187</v>
      </c>
    </row>
    <row r="2217" spans="1:11" ht="15.75" customHeight="1">
      <c r="A2217" s="139" t="s">
        <v>220</v>
      </c>
      <c r="B2217" s="139" t="s">
        <v>708</v>
      </c>
      <c r="C2217" s="139" t="s">
        <v>729</v>
      </c>
      <c r="E2217" s="139" t="s">
        <v>187</v>
      </c>
      <c r="F2217" s="139">
        <v>2009</v>
      </c>
      <c r="G2217" s="139" t="s">
        <v>688</v>
      </c>
      <c r="H2217" s="139">
        <v>7.6000185400000003E-2</v>
      </c>
      <c r="I2217" s="139">
        <v>8.866688296666668E-2</v>
      </c>
      <c r="J2217" s="33" t="s">
        <v>643</v>
      </c>
      <c r="K2217" s="33" t="s">
        <v>187</v>
      </c>
    </row>
    <row r="2218" spans="1:11" ht="15.75" customHeight="1">
      <c r="A2218" s="139" t="s">
        <v>220</v>
      </c>
      <c r="B2218" s="139" t="s">
        <v>708</v>
      </c>
      <c r="C2218" s="139" t="s">
        <v>729</v>
      </c>
      <c r="E2218" s="139" t="s">
        <v>187</v>
      </c>
      <c r="F2218" s="139">
        <v>2010</v>
      </c>
      <c r="G2218" s="139" t="s">
        <v>688</v>
      </c>
      <c r="H2218" s="139">
        <v>7.7889848400000003E-2</v>
      </c>
      <c r="I2218" s="139">
        <v>9.087148980000001E-2</v>
      </c>
      <c r="J2218" s="33" t="s">
        <v>643</v>
      </c>
      <c r="K2218" s="33" t="s">
        <v>187</v>
      </c>
    </row>
    <row r="2219" spans="1:11" ht="15.75" customHeight="1">
      <c r="A2219" s="139" t="s">
        <v>220</v>
      </c>
      <c r="B2219" s="139" t="s">
        <v>708</v>
      </c>
      <c r="C2219" s="139" t="s">
        <v>729</v>
      </c>
      <c r="E2219" s="139" t="s">
        <v>187</v>
      </c>
      <c r="F2219" s="139">
        <v>2011</v>
      </c>
      <c r="G2219" s="139" t="s">
        <v>688</v>
      </c>
      <c r="H2219" s="139">
        <v>7.7414110106422004E-2</v>
      </c>
      <c r="I2219" s="139">
        <v>9.0316461790825683E-2</v>
      </c>
      <c r="J2219" s="33" t="s">
        <v>643</v>
      </c>
      <c r="K2219" s="33" t="s">
        <v>187</v>
      </c>
    </row>
    <row r="2220" spans="1:11" ht="15.75" customHeight="1">
      <c r="A2220" s="139" t="s">
        <v>220</v>
      </c>
      <c r="B2220" s="139" t="s">
        <v>708</v>
      </c>
      <c r="C2220" s="139" t="s">
        <v>729</v>
      </c>
      <c r="E2220" s="139" t="s">
        <v>187</v>
      </c>
      <c r="F2220" s="139">
        <v>2012</v>
      </c>
      <c r="G2220" s="139" t="s">
        <v>688</v>
      </c>
      <c r="H2220" s="139">
        <v>9.6038185405504503E-2</v>
      </c>
      <c r="I2220" s="139">
        <v>0.1120445496397553</v>
      </c>
      <c r="J2220" s="33" t="s">
        <v>643</v>
      </c>
      <c r="K2220" s="33" t="s">
        <v>187</v>
      </c>
    </row>
    <row r="2221" spans="1:11" ht="15.75" customHeight="1">
      <c r="A2221" s="139" t="s">
        <v>220</v>
      </c>
      <c r="B2221" s="139" t="s">
        <v>708</v>
      </c>
      <c r="C2221" s="139" t="s">
        <v>729</v>
      </c>
      <c r="E2221" s="139" t="s">
        <v>187</v>
      </c>
      <c r="F2221" s="139">
        <v>2013</v>
      </c>
      <c r="G2221" s="139" t="s">
        <v>688</v>
      </c>
      <c r="H2221" s="139">
        <v>0.107986572326605</v>
      </c>
      <c r="I2221" s="139">
        <v>0.1259843343810392</v>
      </c>
      <c r="J2221" s="33" t="s">
        <v>643</v>
      </c>
      <c r="K2221" s="33" t="s">
        <v>187</v>
      </c>
    </row>
    <row r="2222" spans="1:11" ht="15.75" customHeight="1">
      <c r="A2222" s="139" t="s">
        <v>220</v>
      </c>
      <c r="B2222" s="139" t="s">
        <v>708</v>
      </c>
      <c r="C2222" s="139" t="s">
        <v>729</v>
      </c>
      <c r="E2222" s="139" t="s">
        <v>187</v>
      </c>
      <c r="F2222" s="139">
        <v>2014</v>
      </c>
      <c r="G2222" s="139" t="s">
        <v>688</v>
      </c>
      <c r="H2222" s="139">
        <v>0.158901321948624</v>
      </c>
      <c r="I2222" s="139">
        <v>0.18538487560672801</v>
      </c>
      <c r="J2222" s="33" t="s">
        <v>643</v>
      </c>
      <c r="K2222" s="33" t="s">
        <v>187</v>
      </c>
    </row>
    <row r="2223" spans="1:11" ht="15.75" customHeight="1">
      <c r="A2223" s="139" t="s">
        <v>220</v>
      </c>
      <c r="B2223" s="139" t="s">
        <v>708</v>
      </c>
      <c r="C2223" s="139" t="s">
        <v>729</v>
      </c>
      <c r="E2223" s="139" t="s">
        <v>187</v>
      </c>
      <c r="F2223" s="139">
        <v>2015</v>
      </c>
      <c r="G2223" s="139" t="s">
        <v>688</v>
      </c>
      <c r="H2223" s="139">
        <v>0.213444440121101</v>
      </c>
      <c r="I2223" s="139">
        <v>0.24901851347461779</v>
      </c>
      <c r="J2223" s="33" t="s">
        <v>643</v>
      </c>
      <c r="K2223" s="33" t="s">
        <v>187</v>
      </c>
    </row>
    <row r="2224" spans="1:11" ht="15.75" customHeight="1">
      <c r="A2224" s="139" t="s">
        <v>220</v>
      </c>
      <c r="B2224" s="139" t="s">
        <v>708</v>
      </c>
      <c r="C2224" s="139" t="s">
        <v>729</v>
      </c>
      <c r="E2224" s="139" t="s">
        <v>187</v>
      </c>
      <c r="F2224" s="139">
        <v>2016</v>
      </c>
      <c r="G2224" s="139" t="s">
        <v>688</v>
      </c>
      <c r="H2224" s="139">
        <v>0.27879353206972501</v>
      </c>
      <c r="I2224" s="139">
        <v>0.32525912074801261</v>
      </c>
      <c r="J2224" s="33" t="s">
        <v>643</v>
      </c>
      <c r="K2224" s="33" t="s">
        <v>187</v>
      </c>
    </row>
    <row r="2225" spans="1:11" ht="15.75" customHeight="1">
      <c r="A2225" s="139" t="s">
        <v>220</v>
      </c>
      <c r="B2225" s="139" t="s">
        <v>708</v>
      </c>
      <c r="C2225" s="139" t="s">
        <v>729</v>
      </c>
      <c r="E2225" s="139" t="s">
        <v>187</v>
      </c>
      <c r="F2225" s="139">
        <v>2017</v>
      </c>
      <c r="G2225" s="139" t="s">
        <v>688</v>
      </c>
      <c r="H2225" s="139">
        <v>0.27879353206972501</v>
      </c>
      <c r="I2225" s="139">
        <v>0.32525912074801261</v>
      </c>
      <c r="J2225" s="33" t="s">
        <v>643</v>
      </c>
      <c r="K2225" s="33" t="s">
        <v>187</v>
      </c>
    </row>
    <row r="2226" spans="1:11" ht="15.75" customHeight="1">
      <c r="A2226" s="139" t="s">
        <v>220</v>
      </c>
      <c r="B2226" s="139" t="s">
        <v>708</v>
      </c>
      <c r="C2226" s="139" t="s">
        <v>729</v>
      </c>
      <c r="E2226" s="139" t="s">
        <v>187</v>
      </c>
      <c r="F2226" s="139">
        <v>2018</v>
      </c>
      <c r="G2226" s="139" t="s">
        <v>688</v>
      </c>
      <c r="H2226" s="139">
        <v>0.27879353206972501</v>
      </c>
      <c r="I2226" s="139">
        <v>0.32525912074801261</v>
      </c>
      <c r="J2226" s="33" t="s">
        <v>643</v>
      </c>
      <c r="K2226" s="33" t="s">
        <v>187</v>
      </c>
    </row>
    <row r="2227" spans="1:11" ht="15.75" customHeight="1">
      <c r="A2227" s="139" t="s">
        <v>220</v>
      </c>
      <c r="B2227" s="139" t="s">
        <v>708</v>
      </c>
      <c r="C2227" s="139" t="s">
        <v>729</v>
      </c>
      <c r="E2227" s="139" t="s">
        <v>187</v>
      </c>
      <c r="F2227" s="139">
        <v>2019</v>
      </c>
      <c r="G2227" s="139" t="s">
        <v>688</v>
      </c>
      <c r="H2227" s="139">
        <v>0.27879353206972501</v>
      </c>
      <c r="I2227" s="139">
        <v>0.32525912074801261</v>
      </c>
      <c r="J2227" s="33" t="s">
        <v>643</v>
      </c>
      <c r="K2227" s="33" t="s">
        <v>187</v>
      </c>
    </row>
    <row r="2228" spans="1:11" ht="15.75" customHeight="1">
      <c r="A2228" s="139" t="s">
        <v>220</v>
      </c>
      <c r="B2228" s="139" t="s">
        <v>708</v>
      </c>
      <c r="C2228" s="139" t="s">
        <v>729</v>
      </c>
      <c r="E2228" s="139" t="s">
        <v>187</v>
      </c>
      <c r="F2228" s="139">
        <v>2020</v>
      </c>
      <c r="G2228" s="139" t="s">
        <v>688</v>
      </c>
      <c r="H2228" s="139">
        <v>0.27879353206972501</v>
      </c>
      <c r="I2228" s="139">
        <v>0.32525912074801261</v>
      </c>
      <c r="J2228" s="33" t="s">
        <v>643</v>
      </c>
      <c r="K2228" s="33" t="s">
        <v>187</v>
      </c>
    </row>
    <row r="2229" spans="1:11" ht="15.75" customHeight="1">
      <c r="A2229" s="139" t="s">
        <v>220</v>
      </c>
      <c r="B2229" s="139" t="s">
        <v>708</v>
      </c>
      <c r="C2229" s="139" t="s">
        <v>729</v>
      </c>
      <c r="E2229" s="139" t="s">
        <v>187</v>
      </c>
      <c r="F2229" s="139">
        <v>2021</v>
      </c>
      <c r="G2229" s="139" t="s">
        <v>688</v>
      </c>
      <c r="H2229" s="139">
        <v>0.27879353206972501</v>
      </c>
      <c r="I2229" s="139">
        <v>0.32525912074801261</v>
      </c>
      <c r="J2229" s="33" t="s">
        <v>643</v>
      </c>
      <c r="K2229" s="33" t="s">
        <v>187</v>
      </c>
    </row>
    <row r="2230" spans="1:11" ht="15.75" customHeight="1">
      <c r="A2230" s="139" t="s">
        <v>220</v>
      </c>
      <c r="B2230" s="139" t="s">
        <v>708</v>
      </c>
      <c r="C2230" s="139" t="s">
        <v>729</v>
      </c>
      <c r="E2230" s="139" t="s">
        <v>187</v>
      </c>
      <c r="F2230" s="139">
        <v>2022</v>
      </c>
      <c r="G2230" s="139" t="s">
        <v>688</v>
      </c>
      <c r="H2230" s="139">
        <v>0.27879353206972501</v>
      </c>
      <c r="I2230" s="139">
        <v>0.32525912074801261</v>
      </c>
      <c r="J2230" s="33" t="s">
        <v>643</v>
      </c>
      <c r="K2230" s="33" t="s">
        <v>187</v>
      </c>
    </row>
    <row r="2231" spans="1:11" ht="15.75" customHeight="1">
      <c r="A2231" s="139" t="s">
        <v>220</v>
      </c>
      <c r="B2231" s="139" t="s">
        <v>708</v>
      </c>
      <c r="C2231" s="139" t="s">
        <v>729</v>
      </c>
      <c r="E2231" s="139" t="s">
        <v>187</v>
      </c>
      <c r="F2231" s="139">
        <v>2023</v>
      </c>
      <c r="G2231" s="139" t="s">
        <v>688</v>
      </c>
      <c r="H2231" s="139">
        <v>0.27879353206972501</v>
      </c>
      <c r="I2231" s="139">
        <v>0.32525912074801261</v>
      </c>
      <c r="J2231" s="33" t="s">
        <v>643</v>
      </c>
      <c r="K2231" s="33" t="s">
        <v>187</v>
      </c>
    </row>
    <row r="2232" spans="1:11" ht="15.75" customHeight="1">
      <c r="A2232" s="139" t="s">
        <v>220</v>
      </c>
      <c r="B2232" s="139" t="s">
        <v>708</v>
      </c>
      <c r="C2232" s="139" t="s">
        <v>729</v>
      </c>
      <c r="E2232" s="139" t="s">
        <v>187</v>
      </c>
      <c r="F2232" s="139">
        <v>2024</v>
      </c>
      <c r="G2232" s="139" t="s">
        <v>688</v>
      </c>
      <c r="H2232" s="139">
        <v>0.27879353206972501</v>
      </c>
      <c r="I2232" s="139">
        <v>0.32525912074801261</v>
      </c>
      <c r="J2232" s="33" t="s">
        <v>643</v>
      </c>
      <c r="K2232" s="33" t="s">
        <v>187</v>
      </c>
    </row>
    <row r="2233" spans="1:11" ht="15.75" customHeight="1">
      <c r="A2233" s="139" t="s">
        <v>220</v>
      </c>
      <c r="B2233" s="139" t="s">
        <v>708</v>
      </c>
      <c r="C2233" s="139" t="s">
        <v>729</v>
      </c>
      <c r="E2233" s="139" t="s">
        <v>187</v>
      </c>
      <c r="F2233" s="139">
        <v>2025</v>
      </c>
      <c r="G2233" s="139" t="s">
        <v>688</v>
      </c>
      <c r="H2233" s="139">
        <v>0.27879353206972501</v>
      </c>
      <c r="I2233" s="139">
        <v>0.32525912074801261</v>
      </c>
      <c r="J2233" s="33" t="s">
        <v>643</v>
      </c>
      <c r="K2233" s="33" t="s">
        <v>187</v>
      </c>
    </row>
    <row r="2234" spans="1:11" ht="15.75" customHeight="1">
      <c r="A2234" s="139" t="s">
        <v>220</v>
      </c>
      <c r="B2234" s="139" t="s">
        <v>708</v>
      </c>
      <c r="C2234" s="139" t="s">
        <v>729</v>
      </c>
      <c r="E2234" s="139" t="s">
        <v>187</v>
      </c>
      <c r="F2234" s="139">
        <v>2026</v>
      </c>
      <c r="G2234" s="139" t="s">
        <v>688</v>
      </c>
      <c r="H2234" s="139">
        <v>0.27879353206972501</v>
      </c>
      <c r="I2234" s="139">
        <v>0.32525912074801261</v>
      </c>
      <c r="J2234" s="33" t="s">
        <v>643</v>
      </c>
      <c r="K2234" s="33" t="s">
        <v>187</v>
      </c>
    </row>
    <row r="2235" spans="1:11" ht="15.75" customHeight="1">
      <c r="A2235" s="139" t="s">
        <v>220</v>
      </c>
      <c r="B2235" s="139" t="s">
        <v>708</v>
      </c>
      <c r="C2235" s="139" t="s">
        <v>729</v>
      </c>
      <c r="E2235" s="139" t="s">
        <v>187</v>
      </c>
      <c r="F2235" s="139">
        <v>2027</v>
      </c>
      <c r="G2235" s="139" t="s">
        <v>688</v>
      </c>
      <c r="H2235" s="139">
        <v>0.27879353206972501</v>
      </c>
      <c r="I2235" s="139">
        <v>0.32525912074801261</v>
      </c>
      <c r="J2235" s="33" t="s">
        <v>643</v>
      </c>
      <c r="K2235" s="33" t="s">
        <v>187</v>
      </c>
    </row>
    <row r="2236" spans="1:11" ht="15.75" customHeight="1">
      <c r="A2236" s="139" t="s">
        <v>220</v>
      </c>
      <c r="B2236" s="139" t="s">
        <v>708</v>
      </c>
      <c r="C2236" s="139" t="s">
        <v>729</v>
      </c>
      <c r="E2236" s="139" t="s">
        <v>187</v>
      </c>
      <c r="F2236" s="139">
        <v>2028</v>
      </c>
      <c r="G2236" s="139" t="s">
        <v>688</v>
      </c>
      <c r="H2236" s="139">
        <v>0.27879353206972501</v>
      </c>
      <c r="I2236" s="139">
        <v>0.32525912074801261</v>
      </c>
      <c r="J2236" s="33" t="s">
        <v>643</v>
      </c>
      <c r="K2236" s="33" t="s">
        <v>187</v>
      </c>
    </row>
    <row r="2237" spans="1:11" ht="15.75" customHeight="1">
      <c r="A2237" s="139" t="s">
        <v>220</v>
      </c>
      <c r="B2237" s="139" t="s">
        <v>708</v>
      </c>
      <c r="C2237" s="139" t="s">
        <v>729</v>
      </c>
      <c r="E2237" s="139" t="s">
        <v>187</v>
      </c>
      <c r="F2237" s="139">
        <v>2029</v>
      </c>
      <c r="G2237" s="139" t="s">
        <v>688</v>
      </c>
      <c r="H2237" s="139">
        <v>0.27879353206972501</v>
      </c>
      <c r="I2237" s="139">
        <v>0.32525912074801261</v>
      </c>
      <c r="J2237" s="33" t="s">
        <v>643</v>
      </c>
      <c r="K2237" s="33" t="s">
        <v>187</v>
      </c>
    </row>
    <row r="2238" spans="1:11" ht="15.75" customHeight="1">
      <c r="A2238" s="139" t="s">
        <v>220</v>
      </c>
      <c r="B2238" s="139" t="s">
        <v>708</v>
      </c>
      <c r="C2238" s="139" t="s">
        <v>729</v>
      </c>
      <c r="E2238" s="139" t="s">
        <v>187</v>
      </c>
      <c r="F2238" s="139">
        <v>2030</v>
      </c>
      <c r="G2238" s="139" t="s">
        <v>688</v>
      </c>
      <c r="H2238" s="139">
        <v>0.27879353206972501</v>
      </c>
      <c r="I2238" s="139">
        <v>0.32525912074801261</v>
      </c>
      <c r="J2238" s="33" t="s">
        <v>643</v>
      </c>
      <c r="K2238" s="33" t="s">
        <v>187</v>
      </c>
    </row>
    <row r="2239" spans="1:11" ht="15.75" customHeight="1">
      <c r="A2239" s="139" t="s">
        <v>220</v>
      </c>
      <c r="B2239" s="139" t="s">
        <v>708</v>
      </c>
      <c r="C2239" s="139" t="s">
        <v>729</v>
      </c>
      <c r="E2239" s="139" t="s">
        <v>187</v>
      </c>
      <c r="F2239" s="139">
        <v>2031</v>
      </c>
      <c r="G2239" s="139" t="s">
        <v>688</v>
      </c>
      <c r="H2239" s="139">
        <v>0.27879353206972501</v>
      </c>
      <c r="I2239" s="139">
        <v>0.32525912074801261</v>
      </c>
      <c r="J2239" s="33" t="s">
        <v>643</v>
      </c>
      <c r="K2239" s="33" t="s">
        <v>187</v>
      </c>
    </row>
    <row r="2240" spans="1:11" ht="15.75" customHeight="1">
      <c r="A2240" s="139" t="s">
        <v>220</v>
      </c>
      <c r="B2240" s="139" t="s">
        <v>708</v>
      </c>
      <c r="C2240" s="139" t="s">
        <v>729</v>
      </c>
      <c r="E2240" s="139" t="s">
        <v>187</v>
      </c>
      <c r="F2240" s="139">
        <v>2032</v>
      </c>
      <c r="G2240" s="139" t="s">
        <v>688</v>
      </c>
      <c r="H2240" s="139">
        <v>0.27879353206972501</v>
      </c>
      <c r="I2240" s="139">
        <v>0.32525912074801261</v>
      </c>
      <c r="J2240" s="33" t="s">
        <v>643</v>
      </c>
      <c r="K2240" s="33" t="s">
        <v>187</v>
      </c>
    </row>
    <row r="2241" spans="1:11" ht="15.75" customHeight="1">
      <c r="A2241" s="139" t="s">
        <v>220</v>
      </c>
      <c r="B2241" s="139" t="s">
        <v>708</v>
      </c>
      <c r="C2241" s="139" t="s">
        <v>729</v>
      </c>
      <c r="E2241" s="139" t="s">
        <v>187</v>
      </c>
      <c r="F2241" s="139">
        <v>2033</v>
      </c>
      <c r="G2241" s="139" t="s">
        <v>688</v>
      </c>
      <c r="H2241" s="139">
        <v>0.27879353206972501</v>
      </c>
      <c r="I2241" s="139">
        <v>0.32525912074801261</v>
      </c>
      <c r="J2241" s="33" t="s">
        <v>643</v>
      </c>
      <c r="K2241" s="33" t="s">
        <v>187</v>
      </c>
    </row>
    <row r="2242" spans="1:11" ht="15.75" customHeight="1">
      <c r="A2242" s="139" t="s">
        <v>220</v>
      </c>
      <c r="B2242" s="139" t="s">
        <v>708</v>
      </c>
      <c r="C2242" s="139" t="s">
        <v>729</v>
      </c>
      <c r="E2242" s="139" t="s">
        <v>187</v>
      </c>
      <c r="F2242" s="139">
        <v>2034</v>
      </c>
      <c r="G2242" s="139" t="s">
        <v>688</v>
      </c>
      <c r="H2242" s="139">
        <v>0.27879353206972501</v>
      </c>
      <c r="I2242" s="139">
        <v>0.32525912074801261</v>
      </c>
      <c r="J2242" s="33" t="s">
        <v>643</v>
      </c>
      <c r="K2242" s="33" t="s">
        <v>187</v>
      </c>
    </row>
    <row r="2243" spans="1:11" ht="15.75" customHeight="1">
      <c r="A2243" s="139" t="s">
        <v>220</v>
      </c>
      <c r="B2243" s="139" t="s">
        <v>708</v>
      </c>
      <c r="C2243" s="139" t="s">
        <v>729</v>
      </c>
      <c r="E2243" s="139" t="s">
        <v>187</v>
      </c>
      <c r="F2243" s="139">
        <v>2035</v>
      </c>
      <c r="G2243" s="139" t="s">
        <v>688</v>
      </c>
      <c r="H2243" s="139">
        <v>0.27879353206972501</v>
      </c>
      <c r="I2243" s="139">
        <v>0.32525912074801261</v>
      </c>
      <c r="J2243" s="33" t="s">
        <v>643</v>
      </c>
      <c r="K2243" s="33" t="s">
        <v>187</v>
      </c>
    </row>
    <row r="2244" spans="1:11" ht="15.75" customHeight="1">
      <c r="A2244" s="139" t="s">
        <v>220</v>
      </c>
      <c r="B2244" s="139" t="s">
        <v>708</v>
      </c>
      <c r="C2244" s="139" t="s">
        <v>729</v>
      </c>
      <c r="E2244" s="139" t="s">
        <v>187</v>
      </c>
      <c r="F2244" s="139">
        <v>2036</v>
      </c>
      <c r="G2244" s="139" t="s">
        <v>688</v>
      </c>
      <c r="H2244" s="139">
        <v>0.27879353206972501</v>
      </c>
      <c r="I2244" s="139">
        <v>0.32525912074801261</v>
      </c>
      <c r="J2244" s="33" t="s">
        <v>643</v>
      </c>
      <c r="K2244" s="33" t="s">
        <v>187</v>
      </c>
    </row>
    <row r="2245" spans="1:11" ht="15.75" customHeight="1">
      <c r="A2245" s="139" t="s">
        <v>220</v>
      </c>
      <c r="B2245" s="139" t="s">
        <v>708</v>
      </c>
      <c r="C2245" s="139" t="s">
        <v>729</v>
      </c>
      <c r="E2245" s="139" t="s">
        <v>187</v>
      </c>
      <c r="F2245" s="139">
        <v>2037</v>
      </c>
      <c r="G2245" s="139" t="s">
        <v>688</v>
      </c>
      <c r="H2245" s="139">
        <v>0.27879353206972501</v>
      </c>
      <c r="I2245" s="139">
        <v>0.32525912074801261</v>
      </c>
      <c r="J2245" s="33" t="s">
        <v>643</v>
      </c>
      <c r="K2245" s="33" t="s">
        <v>187</v>
      </c>
    </row>
    <row r="2246" spans="1:11" ht="15.75" customHeight="1">
      <c r="A2246" s="139" t="s">
        <v>220</v>
      </c>
      <c r="B2246" s="139" t="s">
        <v>708</v>
      </c>
      <c r="C2246" s="139" t="s">
        <v>729</v>
      </c>
      <c r="E2246" s="139" t="s">
        <v>187</v>
      </c>
      <c r="F2246" s="139">
        <v>2038</v>
      </c>
      <c r="G2246" s="139" t="s">
        <v>688</v>
      </c>
      <c r="H2246" s="139">
        <v>0.27879353206972501</v>
      </c>
      <c r="I2246" s="139">
        <v>0.32525912074801261</v>
      </c>
      <c r="J2246" s="33" t="s">
        <v>643</v>
      </c>
      <c r="K2246" s="33" t="s">
        <v>187</v>
      </c>
    </row>
    <row r="2247" spans="1:11" ht="15.75" customHeight="1">
      <c r="A2247" s="139" t="s">
        <v>220</v>
      </c>
      <c r="B2247" s="139" t="s">
        <v>708</v>
      </c>
      <c r="C2247" s="139" t="s">
        <v>729</v>
      </c>
      <c r="E2247" s="139" t="s">
        <v>187</v>
      </c>
      <c r="F2247" s="139">
        <v>2039</v>
      </c>
      <c r="G2247" s="139" t="s">
        <v>688</v>
      </c>
      <c r="H2247" s="139">
        <v>0.27879353206972501</v>
      </c>
      <c r="I2247" s="139">
        <v>0.32525912074801261</v>
      </c>
      <c r="J2247" s="33" t="s">
        <v>643</v>
      </c>
      <c r="K2247" s="33" t="s">
        <v>187</v>
      </c>
    </row>
    <row r="2248" spans="1:11" ht="15.75" customHeight="1">
      <c r="A2248" s="139" t="s">
        <v>220</v>
      </c>
      <c r="B2248" s="139" t="s">
        <v>708</v>
      </c>
      <c r="C2248" s="139" t="s">
        <v>729</v>
      </c>
      <c r="E2248" s="139" t="s">
        <v>187</v>
      </c>
      <c r="F2248" s="139">
        <v>2040</v>
      </c>
      <c r="G2248" s="139" t="s">
        <v>688</v>
      </c>
      <c r="H2248" s="139">
        <v>0.27879353206972501</v>
      </c>
      <c r="I2248" s="139">
        <v>0.32525912074801261</v>
      </c>
      <c r="J2248" s="33" t="s">
        <v>643</v>
      </c>
      <c r="K2248" s="33" t="s">
        <v>187</v>
      </c>
    </row>
    <row r="2249" spans="1:11" ht="15.75" customHeight="1">
      <c r="A2249" s="139" t="s">
        <v>220</v>
      </c>
      <c r="B2249" s="139" t="s">
        <v>708</v>
      </c>
      <c r="C2249" s="139" t="s">
        <v>729</v>
      </c>
      <c r="E2249" s="139" t="s">
        <v>187</v>
      </c>
      <c r="F2249" s="139">
        <v>2041</v>
      </c>
      <c r="G2249" s="139" t="s">
        <v>688</v>
      </c>
      <c r="H2249" s="139">
        <v>0.27879353206972501</v>
      </c>
      <c r="I2249" s="139">
        <v>0.32525912074801261</v>
      </c>
      <c r="J2249" s="33" t="s">
        <v>643</v>
      </c>
      <c r="K2249" s="33" t="s">
        <v>187</v>
      </c>
    </row>
    <row r="2250" spans="1:11" ht="15.75" customHeight="1">
      <c r="A2250" s="139" t="s">
        <v>220</v>
      </c>
      <c r="B2250" s="139" t="s">
        <v>708</v>
      </c>
      <c r="C2250" s="139" t="s">
        <v>729</v>
      </c>
      <c r="E2250" s="139" t="s">
        <v>187</v>
      </c>
      <c r="F2250" s="139">
        <v>2042</v>
      </c>
      <c r="G2250" s="139" t="s">
        <v>688</v>
      </c>
      <c r="H2250" s="139">
        <v>0.27879353206972501</v>
      </c>
      <c r="I2250" s="139">
        <v>0.32525912074801261</v>
      </c>
      <c r="J2250" s="33" t="s">
        <v>643</v>
      </c>
      <c r="K2250" s="33" t="s">
        <v>187</v>
      </c>
    </row>
    <row r="2251" spans="1:11" ht="15.75" customHeight="1">
      <c r="A2251" s="139" t="s">
        <v>220</v>
      </c>
      <c r="B2251" s="139" t="s">
        <v>708</v>
      </c>
      <c r="C2251" s="139" t="s">
        <v>729</v>
      </c>
      <c r="E2251" s="139" t="s">
        <v>187</v>
      </c>
      <c r="F2251" s="139">
        <v>2043</v>
      </c>
      <c r="G2251" s="139" t="s">
        <v>688</v>
      </c>
      <c r="H2251" s="139">
        <v>0.27879353206972501</v>
      </c>
      <c r="I2251" s="139">
        <v>0.32525912074801261</v>
      </c>
      <c r="J2251" s="33" t="s">
        <v>643</v>
      </c>
      <c r="K2251" s="33" t="s">
        <v>187</v>
      </c>
    </row>
    <row r="2252" spans="1:11" ht="15.75" customHeight="1">
      <c r="A2252" s="139" t="s">
        <v>220</v>
      </c>
      <c r="B2252" s="139" t="s">
        <v>708</v>
      </c>
      <c r="C2252" s="139" t="s">
        <v>729</v>
      </c>
      <c r="E2252" s="139" t="s">
        <v>187</v>
      </c>
      <c r="F2252" s="139">
        <v>2044</v>
      </c>
      <c r="G2252" s="139" t="s">
        <v>688</v>
      </c>
      <c r="H2252" s="139">
        <v>0.27879353206972501</v>
      </c>
      <c r="I2252" s="139">
        <v>0.32525912074801261</v>
      </c>
      <c r="J2252" s="33" t="s">
        <v>643</v>
      </c>
      <c r="K2252" s="33" t="s">
        <v>187</v>
      </c>
    </row>
    <row r="2253" spans="1:11" ht="15.75" customHeight="1">
      <c r="A2253" s="139" t="s">
        <v>220</v>
      </c>
      <c r="B2253" s="139" t="s">
        <v>708</v>
      </c>
      <c r="C2253" s="139" t="s">
        <v>729</v>
      </c>
      <c r="E2253" s="139" t="s">
        <v>187</v>
      </c>
      <c r="F2253" s="139">
        <v>2045</v>
      </c>
      <c r="G2253" s="139" t="s">
        <v>688</v>
      </c>
      <c r="H2253" s="139">
        <v>0.27879353206972501</v>
      </c>
      <c r="I2253" s="139">
        <v>0.32525912074801261</v>
      </c>
      <c r="J2253" s="33" t="s">
        <v>643</v>
      </c>
      <c r="K2253" s="33" t="s">
        <v>187</v>
      </c>
    </row>
    <row r="2254" spans="1:11" ht="15.75" customHeight="1">
      <c r="A2254" s="139" t="s">
        <v>220</v>
      </c>
      <c r="B2254" s="139" t="s">
        <v>708</v>
      </c>
      <c r="C2254" s="139" t="s">
        <v>729</v>
      </c>
      <c r="E2254" s="139" t="s">
        <v>187</v>
      </c>
      <c r="F2254" s="139">
        <v>2046</v>
      </c>
      <c r="G2254" s="139" t="s">
        <v>688</v>
      </c>
      <c r="H2254" s="139">
        <v>0.27879353206972501</v>
      </c>
      <c r="I2254" s="139">
        <v>0.32525912074801261</v>
      </c>
      <c r="J2254" s="33" t="s">
        <v>643</v>
      </c>
      <c r="K2254" s="33" t="s">
        <v>187</v>
      </c>
    </row>
    <row r="2255" spans="1:11" ht="15.75" customHeight="1">
      <c r="A2255" s="139" t="s">
        <v>220</v>
      </c>
      <c r="B2255" s="139" t="s">
        <v>708</v>
      </c>
      <c r="C2255" s="139" t="s">
        <v>729</v>
      </c>
      <c r="E2255" s="139" t="s">
        <v>187</v>
      </c>
      <c r="F2255" s="139">
        <v>2047</v>
      </c>
      <c r="G2255" s="139" t="s">
        <v>688</v>
      </c>
      <c r="H2255" s="139">
        <v>0.27879353206972501</v>
      </c>
      <c r="I2255" s="139">
        <v>0.32525912074801261</v>
      </c>
      <c r="J2255" s="33" t="s">
        <v>643</v>
      </c>
      <c r="K2255" s="33" t="s">
        <v>187</v>
      </c>
    </row>
    <row r="2256" spans="1:11" ht="15.75" customHeight="1">
      <c r="A2256" s="139" t="s">
        <v>220</v>
      </c>
      <c r="B2256" s="139" t="s">
        <v>708</v>
      </c>
      <c r="C2256" s="139" t="s">
        <v>729</v>
      </c>
      <c r="E2256" s="139" t="s">
        <v>187</v>
      </c>
      <c r="F2256" s="139">
        <v>2048</v>
      </c>
      <c r="G2256" s="139" t="s">
        <v>688</v>
      </c>
      <c r="H2256" s="139">
        <v>0.27879353206972501</v>
      </c>
      <c r="I2256" s="139">
        <v>0.32525912074801261</v>
      </c>
      <c r="J2256" s="33" t="s">
        <v>643</v>
      </c>
      <c r="K2256" s="33" t="s">
        <v>187</v>
      </c>
    </row>
    <row r="2257" spans="1:11" ht="15.75" customHeight="1">
      <c r="A2257" s="139" t="s">
        <v>220</v>
      </c>
      <c r="B2257" s="139" t="s">
        <v>708</v>
      </c>
      <c r="C2257" s="139" t="s">
        <v>729</v>
      </c>
      <c r="E2257" s="139" t="s">
        <v>187</v>
      </c>
      <c r="F2257" s="139">
        <v>2049</v>
      </c>
      <c r="G2257" s="139" t="s">
        <v>688</v>
      </c>
      <c r="H2257" s="139">
        <v>0.27879353206972501</v>
      </c>
      <c r="I2257" s="139">
        <v>0.32525912074801261</v>
      </c>
      <c r="J2257" s="33" t="s">
        <v>643</v>
      </c>
      <c r="K2257" s="33" t="s">
        <v>187</v>
      </c>
    </row>
    <row r="2258" spans="1:11" ht="15.75" customHeight="1">
      <c r="A2258" s="139" t="s">
        <v>220</v>
      </c>
      <c r="B2258" s="139" t="s">
        <v>708</v>
      </c>
      <c r="C2258" s="139" t="s">
        <v>729</v>
      </c>
      <c r="E2258" s="139" t="s">
        <v>187</v>
      </c>
      <c r="F2258" s="139">
        <v>2050</v>
      </c>
      <c r="G2258" s="139" t="s">
        <v>688</v>
      </c>
      <c r="H2258" s="139">
        <v>0.27879353206972501</v>
      </c>
      <c r="I2258" s="139">
        <v>0.32525912074801261</v>
      </c>
      <c r="J2258" s="33" t="s">
        <v>643</v>
      </c>
      <c r="K2258" s="33" t="s">
        <v>187</v>
      </c>
    </row>
    <row r="2259" spans="1:11" ht="15.75" customHeight="1">
      <c r="A2259" s="139" t="s">
        <v>220</v>
      </c>
      <c r="B2259" s="139" t="s">
        <v>708</v>
      </c>
      <c r="C2259" s="139" t="s">
        <v>729</v>
      </c>
      <c r="E2259" s="139" t="s">
        <v>188</v>
      </c>
      <c r="F2259" s="139">
        <v>1990</v>
      </c>
      <c r="G2259" s="139" t="s">
        <v>688</v>
      </c>
      <c r="H2259" s="139">
        <v>4.2335408824632097</v>
      </c>
      <c r="I2259" s="139">
        <v>3.7647259525260091</v>
      </c>
      <c r="J2259" s="33" t="s">
        <v>643</v>
      </c>
      <c r="K2259" s="33" t="s">
        <v>188</v>
      </c>
    </row>
    <row r="2260" spans="1:11" ht="15.75" customHeight="1">
      <c r="A2260" s="139" t="s">
        <v>220</v>
      </c>
      <c r="B2260" s="139" t="s">
        <v>708</v>
      </c>
      <c r="C2260" s="139" t="s">
        <v>729</v>
      </c>
      <c r="E2260" s="139" t="s">
        <v>188</v>
      </c>
      <c r="F2260" s="139">
        <v>1991</v>
      </c>
      <c r="G2260" s="139" t="s">
        <v>688</v>
      </c>
      <c r="H2260" s="139">
        <v>4.1159425246170098</v>
      </c>
      <c r="I2260" s="139">
        <v>3.660150231622509</v>
      </c>
      <c r="J2260" s="33" t="s">
        <v>643</v>
      </c>
      <c r="K2260" s="33" t="s">
        <v>188</v>
      </c>
    </row>
    <row r="2261" spans="1:11" ht="15.75" customHeight="1">
      <c r="A2261" s="139" t="s">
        <v>220</v>
      </c>
      <c r="B2261" s="139" t="s">
        <v>708</v>
      </c>
      <c r="C2261" s="139" t="s">
        <v>729</v>
      </c>
      <c r="E2261" s="139" t="s">
        <v>188</v>
      </c>
      <c r="F2261" s="139">
        <v>1992</v>
      </c>
      <c r="G2261" s="139" t="s">
        <v>688</v>
      </c>
      <c r="H2261" s="139">
        <v>3.8807458089246101</v>
      </c>
      <c r="I2261" s="139">
        <v>3.4509987898155088</v>
      </c>
      <c r="J2261" s="33" t="s">
        <v>643</v>
      </c>
      <c r="K2261" s="33" t="s">
        <v>188</v>
      </c>
    </row>
    <row r="2262" spans="1:11" ht="15.75" customHeight="1">
      <c r="A2262" s="139" t="s">
        <v>220</v>
      </c>
      <c r="B2262" s="139" t="s">
        <v>708</v>
      </c>
      <c r="C2262" s="139" t="s">
        <v>729</v>
      </c>
      <c r="E2262" s="139" t="s">
        <v>188</v>
      </c>
      <c r="F2262" s="139">
        <v>1993</v>
      </c>
      <c r="G2262" s="139" t="s">
        <v>688</v>
      </c>
      <c r="H2262" s="139">
        <v>4.4099384192325104</v>
      </c>
      <c r="I2262" s="139">
        <v>3.9215895338812592</v>
      </c>
      <c r="J2262" s="33" t="s">
        <v>643</v>
      </c>
      <c r="K2262" s="33" t="s">
        <v>188</v>
      </c>
    </row>
    <row r="2263" spans="1:11" ht="15.75" customHeight="1">
      <c r="A2263" s="139" t="s">
        <v>220</v>
      </c>
      <c r="B2263" s="139" t="s">
        <v>708</v>
      </c>
      <c r="C2263" s="139" t="s">
        <v>729</v>
      </c>
      <c r="E2263" s="139" t="s">
        <v>188</v>
      </c>
      <c r="F2263" s="139">
        <v>1994</v>
      </c>
      <c r="G2263" s="139" t="s">
        <v>688</v>
      </c>
      <c r="H2263" s="139">
        <v>4.4099384192325104</v>
      </c>
      <c r="I2263" s="139">
        <v>3.9215895338812592</v>
      </c>
      <c r="J2263" s="33" t="s">
        <v>643</v>
      </c>
      <c r="K2263" s="33" t="s">
        <v>188</v>
      </c>
    </row>
    <row r="2264" spans="1:11" ht="15.75" customHeight="1">
      <c r="A2264" s="139" t="s">
        <v>220</v>
      </c>
      <c r="B2264" s="139" t="s">
        <v>708</v>
      </c>
      <c r="C2264" s="139" t="s">
        <v>729</v>
      </c>
      <c r="E2264" s="139" t="s">
        <v>188</v>
      </c>
      <c r="F2264" s="139">
        <v>1995</v>
      </c>
      <c r="G2264" s="139" t="s">
        <v>688</v>
      </c>
      <c r="H2264" s="139">
        <v>4.4099384192325104</v>
      </c>
      <c r="I2264" s="139">
        <v>3.9215895338812592</v>
      </c>
      <c r="J2264" s="33" t="s">
        <v>643</v>
      </c>
      <c r="K2264" s="33" t="s">
        <v>188</v>
      </c>
    </row>
    <row r="2265" spans="1:11" ht="15.75" customHeight="1">
      <c r="A2265" s="139" t="s">
        <v>220</v>
      </c>
      <c r="B2265" s="139" t="s">
        <v>708</v>
      </c>
      <c r="C2265" s="139" t="s">
        <v>729</v>
      </c>
      <c r="E2265" s="139" t="s">
        <v>188</v>
      </c>
      <c r="F2265" s="139">
        <v>1996</v>
      </c>
      <c r="G2265" s="139" t="s">
        <v>688</v>
      </c>
      <c r="H2265" s="139">
        <v>4.4099384192325104</v>
      </c>
      <c r="I2265" s="139">
        <v>3.9215895338812592</v>
      </c>
      <c r="J2265" s="33" t="s">
        <v>643</v>
      </c>
      <c r="K2265" s="33" t="s">
        <v>188</v>
      </c>
    </row>
    <row r="2266" spans="1:11" ht="15.75" customHeight="1">
      <c r="A2266" s="139" t="s">
        <v>220</v>
      </c>
      <c r="B2266" s="139" t="s">
        <v>708</v>
      </c>
      <c r="C2266" s="139" t="s">
        <v>729</v>
      </c>
      <c r="E2266" s="139" t="s">
        <v>188</v>
      </c>
      <c r="F2266" s="139">
        <v>1997</v>
      </c>
      <c r="G2266" s="139" t="s">
        <v>688</v>
      </c>
      <c r="H2266" s="139">
        <v>4.6906190082761299</v>
      </c>
      <c r="I2266" s="139">
        <v>4.1711880442723972</v>
      </c>
      <c r="J2266" s="33" t="s">
        <v>643</v>
      </c>
      <c r="K2266" s="33" t="s">
        <v>188</v>
      </c>
    </row>
    <row r="2267" spans="1:11" ht="15.75" customHeight="1">
      <c r="A2267" s="139" t="s">
        <v>220</v>
      </c>
      <c r="B2267" s="139" t="s">
        <v>708</v>
      </c>
      <c r="C2267" s="139" t="s">
        <v>729</v>
      </c>
      <c r="E2267" s="139" t="s">
        <v>188</v>
      </c>
      <c r="F2267" s="139">
        <v>1998</v>
      </c>
      <c r="G2267" s="139" t="s">
        <v>688</v>
      </c>
      <c r="H2267" s="139">
        <v>4.6906190082761299</v>
      </c>
      <c r="I2267" s="139">
        <v>4.1711880442723972</v>
      </c>
      <c r="J2267" s="33" t="s">
        <v>643</v>
      </c>
      <c r="K2267" s="33" t="s">
        <v>188</v>
      </c>
    </row>
    <row r="2268" spans="1:11" ht="15.75" customHeight="1">
      <c r="A2268" s="139" t="s">
        <v>220</v>
      </c>
      <c r="B2268" s="139" t="s">
        <v>708</v>
      </c>
      <c r="C2268" s="139" t="s">
        <v>729</v>
      </c>
      <c r="E2268" s="139" t="s">
        <v>188</v>
      </c>
      <c r="F2268" s="139">
        <v>1999</v>
      </c>
      <c r="G2268" s="139" t="s">
        <v>688</v>
      </c>
      <c r="H2268" s="139">
        <v>4.6906190082761299</v>
      </c>
      <c r="I2268" s="139">
        <v>4.1711880442723972</v>
      </c>
      <c r="J2268" s="33" t="s">
        <v>643</v>
      </c>
      <c r="K2268" s="33" t="s">
        <v>188</v>
      </c>
    </row>
    <row r="2269" spans="1:11" ht="15.75" customHeight="1">
      <c r="A2269" s="139" t="s">
        <v>220</v>
      </c>
      <c r="B2269" s="139" t="s">
        <v>708</v>
      </c>
      <c r="C2269" s="139" t="s">
        <v>729</v>
      </c>
      <c r="E2269" s="139" t="s">
        <v>188</v>
      </c>
      <c r="F2269" s="139">
        <v>2000</v>
      </c>
      <c r="G2269" s="139" t="s">
        <v>688</v>
      </c>
      <c r="H2269" s="139">
        <v>4.6906190082761299</v>
      </c>
      <c r="I2269" s="139">
        <v>4.1711880442723972</v>
      </c>
      <c r="J2269" s="33" t="s">
        <v>643</v>
      </c>
      <c r="K2269" s="33" t="s">
        <v>188</v>
      </c>
    </row>
    <row r="2270" spans="1:11" ht="15.75" customHeight="1">
      <c r="A2270" s="139" t="s">
        <v>220</v>
      </c>
      <c r="B2270" s="139" t="s">
        <v>708</v>
      </c>
      <c r="C2270" s="139" t="s">
        <v>729</v>
      </c>
      <c r="E2270" s="139" t="s">
        <v>188</v>
      </c>
      <c r="F2270" s="139">
        <v>2001</v>
      </c>
      <c r="G2270" s="139" t="s">
        <v>688</v>
      </c>
      <c r="H2270" s="139">
        <v>4.6906190082761299</v>
      </c>
      <c r="I2270" s="139">
        <v>4.1711880442723972</v>
      </c>
      <c r="J2270" s="33" t="s">
        <v>643</v>
      </c>
      <c r="K2270" s="33" t="s">
        <v>188</v>
      </c>
    </row>
    <row r="2271" spans="1:11" ht="15.75" customHeight="1">
      <c r="A2271" s="139" t="s">
        <v>220</v>
      </c>
      <c r="B2271" s="139" t="s">
        <v>708</v>
      </c>
      <c r="C2271" s="139" t="s">
        <v>729</v>
      </c>
      <c r="E2271" s="139" t="s">
        <v>188</v>
      </c>
      <c r="F2271" s="139">
        <v>2002</v>
      </c>
      <c r="G2271" s="139" t="s">
        <v>688</v>
      </c>
      <c r="H2271" s="139">
        <v>4.21732041931201</v>
      </c>
      <c r="I2271" s="139">
        <v>3.7503017151600089</v>
      </c>
      <c r="J2271" s="33" t="s">
        <v>643</v>
      </c>
      <c r="K2271" s="33" t="s">
        <v>188</v>
      </c>
    </row>
    <row r="2272" spans="1:11" ht="15.75" customHeight="1">
      <c r="A2272" s="139" t="s">
        <v>220</v>
      </c>
      <c r="B2272" s="139" t="s">
        <v>708</v>
      </c>
      <c r="C2272" s="139" t="s">
        <v>729</v>
      </c>
      <c r="E2272" s="139" t="s">
        <v>188</v>
      </c>
      <c r="F2272" s="139">
        <v>2003</v>
      </c>
      <c r="G2272" s="139" t="s">
        <v>688</v>
      </c>
      <c r="H2272" s="139">
        <v>4.21732041931201</v>
      </c>
      <c r="I2272" s="139">
        <v>3.7503017151600089</v>
      </c>
      <c r="J2272" s="33" t="s">
        <v>643</v>
      </c>
      <c r="K2272" s="33" t="s">
        <v>188</v>
      </c>
    </row>
    <row r="2273" spans="1:11" ht="15.75" customHeight="1">
      <c r="A2273" s="139" t="s">
        <v>220</v>
      </c>
      <c r="B2273" s="139" t="s">
        <v>708</v>
      </c>
      <c r="C2273" s="139" t="s">
        <v>729</v>
      </c>
      <c r="E2273" s="139" t="s">
        <v>188</v>
      </c>
      <c r="F2273" s="139">
        <v>2004</v>
      </c>
      <c r="G2273" s="139" t="s">
        <v>688</v>
      </c>
      <c r="H2273" s="139">
        <v>4.21732041931201</v>
      </c>
      <c r="I2273" s="139">
        <v>3.7503017151600089</v>
      </c>
      <c r="J2273" s="33" t="s">
        <v>643</v>
      </c>
      <c r="K2273" s="33" t="s">
        <v>188</v>
      </c>
    </row>
    <row r="2274" spans="1:11" ht="15.75" customHeight="1">
      <c r="A2274" s="139" t="s">
        <v>220</v>
      </c>
      <c r="B2274" s="139" t="s">
        <v>708</v>
      </c>
      <c r="C2274" s="139" t="s">
        <v>729</v>
      </c>
      <c r="E2274" s="139" t="s">
        <v>188</v>
      </c>
      <c r="F2274" s="139">
        <v>2005</v>
      </c>
      <c r="G2274" s="139" t="s">
        <v>688</v>
      </c>
      <c r="H2274" s="139">
        <v>4.21732041931201</v>
      </c>
      <c r="I2274" s="139">
        <v>3.7503017151600089</v>
      </c>
      <c r="J2274" s="33" t="s">
        <v>643</v>
      </c>
      <c r="K2274" s="33" t="s">
        <v>188</v>
      </c>
    </row>
    <row r="2275" spans="1:11" ht="15.75" customHeight="1">
      <c r="A2275" s="139" t="s">
        <v>220</v>
      </c>
      <c r="B2275" s="139" t="s">
        <v>708</v>
      </c>
      <c r="C2275" s="139" t="s">
        <v>729</v>
      </c>
      <c r="E2275" s="139" t="s">
        <v>188</v>
      </c>
      <c r="F2275" s="139">
        <v>2006</v>
      </c>
      <c r="G2275" s="139" t="s">
        <v>688</v>
      </c>
      <c r="H2275" s="139">
        <v>4.21732041931201</v>
      </c>
      <c r="I2275" s="139">
        <v>3.7503017151600089</v>
      </c>
      <c r="J2275" s="33" t="s">
        <v>643</v>
      </c>
      <c r="K2275" s="33" t="s">
        <v>188</v>
      </c>
    </row>
    <row r="2276" spans="1:11" ht="15.75" customHeight="1">
      <c r="A2276" s="139" t="s">
        <v>220</v>
      </c>
      <c r="B2276" s="139" t="s">
        <v>708</v>
      </c>
      <c r="C2276" s="139" t="s">
        <v>729</v>
      </c>
      <c r="E2276" s="139" t="s">
        <v>188</v>
      </c>
      <c r="F2276" s="139">
        <v>2007</v>
      </c>
      <c r="G2276" s="139" t="s">
        <v>688</v>
      </c>
      <c r="H2276" s="139">
        <v>4.21732041931201</v>
      </c>
      <c r="I2276" s="139">
        <v>3.7503017151600089</v>
      </c>
      <c r="J2276" s="33" t="s">
        <v>643</v>
      </c>
      <c r="K2276" s="33" t="s">
        <v>188</v>
      </c>
    </row>
    <row r="2277" spans="1:11" ht="15.75" customHeight="1">
      <c r="A2277" s="139" t="s">
        <v>220</v>
      </c>
      <c r="B2277" s="139" t="s">
        <v>708</v>
      </c>
      <c r="C2277" s="139" t="s">
        <v>729</v>
      </c>
      <c r="E2277" s="139" t="s">
        <v>188</v>
      </c>
      <c r="F2277" s="139">
        <v>2008</v>
      </c>
      <c r="G2277" s="139" t="s">
        <v>688</v>
      </c>
      <c r="H2277" s="139">
        <v>4.21732041931201</v>
      </c>
      <c r="I2277" s="139">
        <v>3.7503017151600089</v>
      </c>
      <c r="J2277" s="33" t="s">
        <v>643</v>
      </c>
      <c r="K2277" s="33" t="s">
        <v>188</v>
      </c>
    </row>
    <row r="2278" spans="1:11" ht="15.75" customHeight="1">
      <c r="A2278" s="139" t="s">
        <v>220</v>
      </c>
      <c r="B2278" s="139" t="s">
        <v>708</v>
      </c>
      <c r="C2278" s="139" t="s">
        <v>729</v>
      </c>
      <c r="E2278" s="139" t="s">
        <v>188</v>
      </c>
      <c r="F2278" s="139">
        <v>2009</v>
      </c>
      <c r="G2278" s="139" t="s">
        <v>688</v>
      </c>
      <c r="H2278" s="139">
        <v>4.21732041931201</v>
      </c>
      <c r="I2278" s="139">
        <v>3.7503017151600089</v>
      </c>
      <c r="J2278" s="33" t="s">
        <v>643</v>
      </c>
      <c r="K2278" s="33" t="s">
        <v>188</v>
      </c>
    </row>
    <row r="2279" spans="1:11" ht="15.75" customHeight="1">
      <c r="A2279" s="139" t="s">
        <v>220</v>
      </c>
      <c r="B2279" s="139" t="s">
        <v>708</v>
      </c>
      <c r="C2279" s="139" t="s">
        <v>729</v>
      </c>
      <c r="E2279" s="139" t="s">
        <v>188</v>
      </c>
      <c r="F2279" s="139">
        <v>2010</v>
      </c>
      <c r="G2279" s="139" t="s">
        <v>688</v>
      </c>
      <c r="H2279" s="139">
        <v>4.21732041931201</v>
      </c>
      <c r="I2279" s="139">
        <v>3.7503017151600089</v>
      </c>
      <c r="J2279" s="33" t="s">
        <v>643</v>
      </c>
      <c r="K2279" s="33" t="s">
        <v>188</v>
      </c>
    </row>
    <row r="2280" spans="1:11" ht="15.75" customHeight="1">
      <c r="A2280" s="139" t="s">
        <v>220</v>
      </c>
      <c r="B2280" s="139" t="s">
        <v>708</v>
      </c>
      <c r="C2280" s="139" t="s">
        <v>729</v>
      </c>
      <c r="E2280" s="139" t="s">
        <v>188</v>
      </c>
      <c r="F2280" s="139">
        <v>2011</v>
      </c>
      <c r="G2280" s="139" t="s">
        <v>688</v>
      </c>
      <c r="H2280" s="139">
        <v>4.21732041931201</v>
      </c>
      <c r="I2280" s="139">
        <v>3.7503017151600089</v>
      </c>
      <c r="J2280" s="33" t="s">
        <v>643</v>
      </c>
      <c r="K2280" s="33" t="s">
        <v>188</v>
      </c>
    </row>
    <row r="2281" spans="1:11" ht="15.75" customHeight="1">
      <c r="A2281" s="139" t="s">
        <v>220</v>
      </c>
      <c r="B2281" s="139" t="s">
        <v>708</v>
      </c>
      <c r="C2281" s="139" t="s">
        <v>729</v>
      </c>
      <c r="E2281" s="139" t="s">
        <v>188</v>
      </c>
      <c r="F2281" s="139">
        <v>2012</v>
      </c>
      <c r="G2281" s="139" t="s">
        <v>688</v>
      </c>
      <c r="H2281" s="139">
        <v>4.21732041931201</v>
      </c>
      <c r="I2281" s="139">
        <v>3.7503017151600089</v>
      </c>
      <c r="J2281" s="33" t="s">
        <v>643</v>
      </c>
      <c r="K2281" s="33" t="s">
        <v>188</v>
      </c>
    </row>
    <row r="2282" spans="1:11" ht="15.75" customHeight="1">
      <c r="A2282" s="139" t="s">
        <v>220</v>
      </c>
      <c r="B2282" s="139" t="s">
        <v>708</v>
      </c>
      <c r="C2282" s="139" t="s">
        <v>729</v>
      </c>
      <c r="E2282" s="139" t="s">
        <v>188</v>
      </c>
      <c r="F2282" s="139">
        <v>2013</v>
      </c>
      <c r="G2282" s="139" t="s">
        <v>688</v>
      </c>
      <c r="H2282" s="139">
        <v>4.21732041931201</v>
      </c>
      <c r="I2282" s="139">
        <v>3.7503017151600089</v>
      </c>
      <c r="J2282" s="33" t="s">
        <v>643</v>
      </c>
      <c r="K2282" s="33" t="s">
        <v>188</v>
      </c>
    </row>
    <row r="2283" spans="1:11" ht="15.75" customHeight="1">
      <c r="A2283" s="139" t="s">
        <v>220</v>
      </c>
      <c r="B2283" s="139" t="s">
        <v>708</v>
      </c>
      <c r="C2283" s="139" t="s">
        <v>729</v>
      </c>
      <c r="E2283" s="139" t="s">
        <v>188</v>
      </c>
      <c r="F2283" s="139">
        <v>2014</v>
      </c>
      <c r="G2283" s="139" t="s">
        <v>688</v>
      </c>
      <c r="H2283" s="139">
        <v>4.21732041931201</v>
      </c>
      <c r="I2283" s="139">
        <v>3.7503017151600089</v>
      </c>
      <c r="J2283" s="33" t="s">
        <v>643</v>
      </c>
      <c r="K2283" s="33" t="s">
        <v>188</v>
      </c>
    </row>
    <row r="2284" spans="1:11" ht="15.75" customHeight="1">
      <c r="A2284" s="139" t="s">
        <v>220</v>
      </c>
      <c r="B2284" s="139" t="s">
        <v>708</v>
      </c>
      <c r="C2284" s="139" t="s">
        <v>729</v>
      </c>
      <c r="E2284" s="139" t="s">
        <v>188</v>
      </c>
      <c r="F2284" s="139">
        <v>2015</v>
      </c>
      <c r="G2284" s="139" t="s">
        <v>688</v>
      </c>
      <c r="H2284" s="139">
        <v>4.21732041931201</v>
      </c>
      <c r="I2284" s="139">
        <v>3.7503017151600089</v>
      </c>
      <c r="J2284" s="33" t="s">
        <v>643</v>
      </c>
      <c r="K2284" s="33" t="s">
        <v>188</v>
      </c>
    </row>
    <row r="2285" spans="1:11" ht="15.75" customHeight="1">
      <c r="A2285" s="139" t="s">
        <v>220</v>
      </c>
      <c r="B2285" s="139" t="s">
        <v>708</v>
      </c>
      <c r="C2285" s="139" t="s">
        <v>729</v>
      </c>
      <c r="E2285" s="139" t="s">
        <v>188</v>
      </c>
      <c r="F2285" s="139">
        <v>2016</v>
      </c>
      <c r="G2285" s="139" t="s">
        <v>688</v>
      </c>
      <c r="H2285" s="139">
        <v>4.21732041931201</v>
      </c>
      <c r="I2285" s="139">
        <v>3.7503017151600089</v>
      </c>
      <c r="J2285" s="33" t="s">
        <v>643</v>
      </c>
      <c r="K2285" s="33" t="s">
        <v>188</v>
      </c>
    </row>
    <row r="2286" spans="1:11" ht="15.75" customHeight="1">
      <c r="A2286" s="139" t="s">
        <v>220</v>
      </c>
      <c r="B2286" s="139" t="s">
        <v>708</v>
      </c>
      <c r="C2286" s="139" t="s">
        <v>729</v>
      </c>
      <c r="E2286" s="139" t="s">
        <v>188</v>
      </c>
      <c r="F2286" s="139">
        <v>2017</v>
      </c>
      <c r="G2286" s="139" t="s">
        <v>688</v>
      </c>
      <c r="H2286" s="139">
        <v>4.21732041931201</v>
      </c>
      <c r="I2286" s="139">
        <v>3.7503017151600089</v>
      </c>
      <c r="J2286" s="33" t="s">
        <v>643</v>
      </c>
      <c r="K2286" s="33" t="s">
        <v>188</v>
      </c>
    </row>
    <row r="2287" spans="1:11" ht="15.75" customHeight="1">
      <c r="A2287" s="139" t="s">
        <v>220</v>
      </c>
      <c r="B2287" s="139" t="s">
        <v>708</v>
      </c>
      <c r="C2287" s="139" t="s">
        <v>729</v>
      </c>
      <c r="E2287" s="139" t="s">
        <v>188</v>
      </c>
      <c r="F2287" s="139">
        <v>2018</v>
      </c>
      <c r="G2287" s="139" t="s">
        <v>688</v>
      </c>
      <c r="H2287" s="139">
        <v>4.21732041931201</v>
      </c>
      <c r="I2287" s="139">
        <v>3.7503017151600089</v>
      </c>
      <c r="J2287" s="33" t="s">
        <v>643</v>
      </c>
      <c r="K2287" s="33" t="s">
        <v>188</v>
      </c>
    </row>
    <row r="2288" spans="1:11" ht="15.75" customHeight="1">
      <c r="A2288" s="139" t="s">
        <v>220</v>
      </c>
      <c r="B2288" s="139" t="s">
        <v>708</v>
      </c>
      <c r="C2288" s="139" t="s">
        <v>729</v>
      </c>
      <c r="E2288" s="139" t="s">
        <v>188</v>
      </c>
      <c r="F2288" s="139">
        <v>2019</v>
      </c>
      <c r="G2288" s="139" t="s">
        <v>688</v>
      </c>
      <c r="H2288" s="139">
        <v>4.21732041931201</v>
      </c>
      <c r="I2288" s="139">
        <v>3.7503017151600089</v>
      </c>
      <c r="J2288" s="33" t="s">
        <v>643</v>
      </c>
      <c r="K2288" s="33" t="s">
        <v>188</v>
      </c>
    </row>
    <row r="2289" spans="1:11" ht="15.75" customHeight="1">
      <c r="A2289" s="139" t="s">
        <v>220</v>
      </c>
      <c r="B2289" s="139" t="s">
        <v>708</v>
      </c>
      <c r="C2289" s="139" t="s">
        <v>729</v>
      </c>
      <c r="E2289" s="139" t="s">
        <v>188</v>
      </c>
      <c r="F2289" s="139">
        <v>2020</v>
      </c>
      <c r="G2289" s="139" t="s">
        <v>688</v>
      </c>
      <c r="H2289" s="139">
        <v>4.21732041931201</v>
      </c>
      <c r="I2289" s="139">
        <v>3.7503017151600089</v>
      </c>
      <c r="J2289" s="33" t="s">
        <v>643</v>
      </c>
      <c r="K2289" s="33" t="s">
        <v>188</v>
      </c>
    </row>
    <row r="2290" spans="1:11" ht="15.75" customHeight="1">
      <c r="A2290" s="139" t="s">
        <v>220</v>
      </c>
      <c r="B2290" s="139" t="s">
        <v>708</v>
      </c>
      <c r="C2290" s="139" t="s">
        <v>729</v>
      </c>
      <c r="E2290" s="139" t="s">
        <v>188</v>
      </c>
      <c r="F2290" s="139">
        <v>2021</v>
      </c>
      <c r="G2290" s="139" t="s">
        <v>688</v>
      </c>
      <c r="H2290" s="139">
        <v>4.21732041931201</v>
      </c>
      <c r="I2290" s="139">
        <v>3.7503017151600089</v>
      </c>
      <c r="J2290" s="33" t="s">
        <v>643</v>
      </c>
      <c r="K2290" s="33" t="s">
        <v>188</v>
      </c>
    </row>
    <row r="2291" spans="1:11" ht="15.75" customHeight="1">
      <c r="A2291" s="139" t="s">
        <v>220</v>
      </c>
      <c r="B2291" s="139" t="s">
        <v>708</v>
      </c>
      <c r="C2291" s="139" t="s">
        <v>729</v>
      </c>
      <c r="E2291" s="139" t="s">
        <v>188</v>
      </c>
      <c r="F2291" s="139">
        <v>2022</v>
      </c>
      <c r="G2291" s="139" t="s">
        <v>688</v>
      </c>
      <c r="H2291" s="139">
        <v>4.21732041931201</v>
      </c>
      <c r="I2291" s="139">
        <v>3.7503017151600089</v>
      </c>
      <c r="J2291" s="33" t="s">
        <v>643</v>
      </c>
      <c r="K2291" s="33" t="s">
        <v>188</v>
      </c>
    </row>
    <row r="2292" spans="1:11" ht="15.75" customHeight="1">
      <c r="A2292" s="139" t="s">
        <v>220</v>
      </c>
      <c r="B2292" s="139" t="s">
        <v>708</v>
      </c>
      <c r="C2292" s="139" t="s">
        <v>729</v>
      </c>
      <c r="E2292" s="139" t="s">
        <v>188</v>
      </c>
      <c r="F2292" s="139">
        <v>2023</v>
      </c>
      <c r="G2292" s="139" t="s">
        <v>688</v>
      </c>
      <c r="H2292" s="139">
        <v>4.21732041931201</v>
      </c>
      <c r="I2292" s="139">
        <v>3.7503017151600089</v>
      </c>
      <c r="J2292" s="33" t="s">
        <v>643</v>
      </c>
      <c r="K2292" s="33" t="s">
        <v>188</v>
      </c>
    </row>
    <row r="2293" spans="1:11" ht="15.75" customHeight="1">
      <c r="A2293" s="139" t="s">
        <v>220</v>
      </c>
      <c r="B2293" s="139" t="s">
        <v>708</v>
      </c>
      <c r="C2293" s="139" t="s">
        <v>729</v>
      </c>
      <c r="E2293" s="139" t="s">
        <v>188</v>
      </c>
      <c r="F2293" s="139">
        <v>2024</v>
      </c>
      <c r="G2293" s="139" t="s">
        <v>688</v>
      </c>
      <c r="H2293" s="139">
        <v>4.21732041931201</v>
      </c>
      <c r="I2293" s="139">
        <v>3.7503017151600089</v>
      </c>
      <c r="J2293" s="33" t="s">
        <v>643</v>
      </c>
      <c r="K2293" s="33" t="s">
        <v>188</v>
      </c>
    </row>
    <row r="2294" spans="1:11" ht="15.75" customHeight="1">
      <c r="A2294" s="139" t="s">
        <v>220</v>
      </c>
      <c r="B2294" s="139" t="s">
        <v>708</v>
      </c>
      <c r="C2294" s="139" t="s">
        <v>729</v>
      </c>
      <c r="E2294" s="139" t="s">
        <v>188</v>
      </c>
      <c r="F2294" s="139">
        <v>2025</v>
      </c>
      <c r="G2294" s="139" t="s">
        <v>688</v>
      </c>
      <c r="H2294" s="139">
        <v>4.21732041931201</v>
      </c>
      <c r="I2294" s="139">
        <v>3.7503017151600089</v>
      </c>
      <c r="J2294" s="33" t="s">
        <v>643</v>
      </c>
      <c r="K2294" s="33" t="s">
        <v>188</v>
      </c>
    </row>
    <row r="2295" spans="1:11" ht="15.75" customHeight="1">
      <c r="A2295" s="139" t="s">
        <v>220</v>
      </c>
      <c r="B2295" s="139" t="s">
        <v>708</v>
      </c>
      <c r="C2295" s="139" t="s">
        <v>729</v>
      </c>
      <c r="E2295" s="139" t="s">
        <v>188</v>
      </c>
      <c r="F2295" s="139">
        <v>2026</v>
      </c>
      <c r="G2295" s="139" t="s">
        <v>688</v>
      </c>
      <c r="H2295" s="139">
        <v>4.21732041931201</v>
      </c>
      <c r="I2295" s="139">
        <v>3.7503017151600089</v>
      </c>
      <c r="J2295" s="33" t="s">
        <v>643</v>
      </c>
      <c r="K2295" s="33" t="s">
        <v>188</v>
      </c>
    </row>
    <row r="2296" spans="1:11" ht="15.75" customHeight="1">
      <c r="A2296" s="139" t="s">
        <v>220</v>
      </c>
      <c r="B2296" s="139" t="s">
        <v>708</v>
      </c>
      <c r="C2296" s="139" t="s">
        <v>729</v>
      </c>
      <c r="E2296" s="139" t="s">
        <v>188</v>
      </c>
      <c r="F2296" s="139">
        <v>2027</v>
      </c>
      <c r="G2296" s="139" t="s">
        <v>688</v>
      </c>
      <c r="H2296" s="139">
        <v>4.21732041931201</v>
      </c>
      <c r="I2296" s="139">
        <v>3.7503017151600089</v>
      </c>
      <c r="J2296" s="33" t="s">
        <v>643</v>
      </c>
      <c r="K2296" s="33" t="s">
        <v>188</v>
      </c>
    </row>
    <row r="2297" spans="1:11" ht="15.75" customHeight="1">
      <c r="A2297" s="139" t="s">
        <v>220</v>
      </c>
      <c r="B2297" s="139" t="s">
        <v>708</v>
      </c>
      <c r="C2297" s="139" t="s">
        <v>729</v>
      </c>
      <c r="E2297" s="139" t="s">
        <v>188</v>
      </c>
      <c r="F2297" s="139">
        <v>2028</v>
      </c>
      <c r="G2297" s="139" t="s">
        <v>688</v>
      </c>
      <c r="H2297" s="139">
        <v>4.21732041931201</v>
      </c>
      <c r="I2297" s="139">
        <v>3.7503017151600089</v>
      </c>
      <c r="J2297" s="33" t="s">
        <v>643</v>
      </c>
      <c r="K2297" s="33" t="s">
        <v>188</v>
      </c>
    </row>
    <row r="2298" spans="1:11" ht="15.75" customHeight="1">
      <c r="A2298" s="139" t="s">
        <v>220</v>
      </c>
      <c r="B2298" s="139" t="s">
        <v>708</v>
      </c>
      <c r="C2298" s="139" t="s">
        <v>729</v>
      </c>
      <c r="E2298" s="139" t="s">
        <v>188</v>
      </c>
      <c r="F2298" s="139">
        <v>2029</v>
      </c>
      <c r="G2298" s="139" t="s">
        <v>688</v>
      </c>
      <c r="H2298" s="139">
        <v>4.21732041931201</v>
      </c>
      <c r="I2298" s="139">
        <v>3.7503017151600089</v>
      </c>
      <c r="J2298" s="33" t="s">
        <v>643</v>
      </c>
      <c r="K2298" s="33" t="s">
        <v>188</v>
      </c>
    </row>
    <row r="2299" spans="1:11" ht="15.75" customHeight="1">
      <c r="A2299" s="139" t="s">
        <v>220</v>
      </c>
      <c r="B2299" s="139" t="s">
        <v>708</v>
      </c>
      <c r="C2299" s="139" t="s">
        <v>729</v>
      </c>
      <c r="E2299" s="139" t="s">
        <v>188</v>
      </c>
      <c r="F2299" s="139">
        <v>2030</v>
      </c>
      <c r="G2299" s="139" t="s">
        <v>688</v>
      </c>
      <c r="H2299" s="139">
        <v>4.21732041931201</v>
      </c>
      <c r="I2299" s="139">
        <v>3.7503017151600089</v>
      </c>
      <c r="J2299" s="33" t="s">
        <v>643</v>
      </c>
      <c r="K2299" s="33" t="s">
        <v>188</v>
      </c>
    </row>
    <row r="2300" spans="1:11" ht="15.75" customHeight="1">
      <c r="A2300" s="139" t="s">
        <v>220</v>
      </c>
      <c r="B2300" s="139" t="s">
        <v>708</v>
      </c>
      <c r="C2300" s="139" t="s">
        <v>729</v>
      </c>
      <c r="E2300" s="139" t="s">
        <v>188</v>
      </c>
      <c r="F2300" s="139">
        <v>2031</v>
      </c>
      <c r="G2300" s="139" t="s">
        <v>688</v>
      </c>
      <c r="H2300" s="139">
        <v>4.21732041931201</v>
      </c>
      <c r="I2300" s="139">
        <v>3.7503017151600089</v>
      </c>
      <c r="J2300" s="33" t="s">
        <v>643</v>
      </c>
      <c r="K2300" s="33" t="s">
        <v>188</v>
      </c>
    </row>
    <row r="2301" spans="1:11" ht="15.75" customHeight="1">
      <c r="A2301" s="139" t="s">
        <v>220</v>
      </c>
      <c r="B2301" s="139" t="s">
        <v>708</v>
      </c>
      <c r="C2301" s="139" t="s">
        <v>729</v>
      </c>
      <c r="E2301" s="139" t="s">
        <v>188</v>
      </c>
      <c r="F2301" s="139">
        <v>2032</v>
      </c>
      <c r="G2301" s="139" t="s">
        <v>688</v>
      </c>
      <c r="H2301" s="139">
        <v>4.21732041931201</v>
      </c>
      <c r="I2301" s="139">
        <v>3.7503017151600089</v>
      </c>
      <c r="J2301" s="33" t="s">
        <v>643</v>
      </c>
      <c r="K2301" s="33" t="s">
        <v>188</v>
      </c>
    </row>
    <row r="2302" spans="1:11" ht="15.75" customHeight="1">
      <c r="A2302" s="139" t="s">
        <v>220</v>
      </c>
      <c r="B2302" s="139" t="s">
        <v>708</v>
      </c>
      <c r="C2302" s="139" t="s">
        <v>729</v>
      </c>
      <c r="E2302" s="139" t="s">
        <v>188</v>
      </c>
      <c r="F2302" s="139">
        <v>2033</v>
      </c>
      <c r="G2302" s="139" t="s">
        <v>688</v>
      </c>
      <c r="H2302" s="139">
        <v>4.21732041931201</v>
      </c>
      <c r="I2302" s="139">
        <v>3.7503017151600089</v>
      </c>
      <c r="J2302" s="33" t="s">
        <v>643</v>
      </c>
      <c r="K2302" s="33" t="s">
        <v>188</v>
      </c>
    </row>
    <row r="2303" spans="1:11" ht="15.75" customHeight="1">
      <c r="A2303" s="139" t="s">
        <v>220</v>
      </c>
      <c r="B2303" s="139" t="s">
        <v>708</v>
      </c>
      <c r="C2303" s="139" t="s">
        <v>729</v>
      </c>
      <c r="E2303" s="139" t="s">
        <v>188</v>
      </c>
      <c r="F2303" s="139">
        <v>2034</v>
      </c>
      <c r="G2303" s="139" t="s">
        <v>688</v>
      </c>
      <c r="H2303" s="139">
        <v>4.21732041931201</v>
      </c>
      <c r="I2303" s="139">
        <v>3.7503017151600089</v>
      </c>
      <c r="J2303" s="33" t="s">
        <v>643</v>
      </c>
      <c r="K2303" s="33" t="s">
        <v>188</v>
      </c>
    </row>
    <row r="2304" spans="1:11" ht="15.75" customHeight="1">
      <c r="A2304" s="139" t="s">
        <v>220</v>
      </c>
      <c r="B2304" s="139" t="s">
        <v>708</v>
      </c>
      <c r="C2304" s="139" t="s">
        <v>729</v>
      </c>
      <c r="E2304" s="139" t="s">
        <v>188</v>
      </c>
      <c r="F2304" s="139">
        <v>2035</v>
      </c>
      <c r="G2304" s="139" t="s">
        <v>688</v>
      </c>
      <c r="H2304" s="139">
        <v>4.21732041931201</v>
      </c>
      <c r="I2304" s="139">
        <v>3.7503017151600089</v>
      </c>
      <c r="J2304" s="33" t="s">
        <v>643</v>
      </c>
      <c r="K2304" s="33" t="s">
        <v>188</v>
      </c>
    </row>
    <row r="2305" spans="1:11" ht="15.75" customHeight="1">
      <c r="A2305" s="139" t="s">
        <v>220</v>
      </c>
      <c r="B2305" s="139" t="s">
        <v>708</v>
      </c>
      <c r="C2305" s="139" t="s">
        <v>729</v>
      </c>
      <c r="E2305" s="139" t="s">
        <v>188</v>
      </c>
      <c r="F2305" s="139">
        <v>2036</v>
      </c>
      <c r="G2305" s="139" t="s">
        <v>688</v>
      </c>
      <c r="H2305" s="139">
        <v>4.21732041931201</v>
      </c>
      <c r="I2305" s="139">
        <v>3.7503017151600089</v>
      </c>
      <c r="J2305" s="33" t="s">
        <v>643</v>
      </c>
      <c r="K2305" s="33" t="s">
        <v>188</v>
      </c>
    </row>
    <row r="2306" spans="1:11" ht="15.75" customHeight="1">
      <c r="A2306" s="139" t="s">
        <v>220</v>
      </c>
      <c r="B2306" s="139" t="s">
        <v>708</v>
      </c>
      <c r="C2306" s="139" t="s">
        <v>729</v>
      </c>
      <c r="E2306" s="139" t="s">
        <v>188</v>
      </c>
      <c r="F2306" s="139">
        <v>2037</v>
      </c>
      <c r="G2306" s="139" t="s">
        <v>688</v>
      </c>
      <c r="H2306" s="139">
        <v>4.21732041931201</v>
      </c>
      <c r="I2306" s="139">
        <v>3.7503017151600089</v>
      </c>
      <c r="J2306" s="33" t="s">
        <v>643</v>
      </c>
      <c r="K2306" s="33" t="s">
        <v>188</v>
      </c>
    </row>
    <row r="2307" spans="1:11" ht="15.75" customHeight="1">
      <c r="A2307" s="139" t="s">
        <v>220</v>
      </c>
      <c r="B2307" s="139" t="s">
        <v>708</v>
      </c>
      <c r="C2307" s="139" t="s">
        <v>729</v>
      </c>
      <c r="E2307" s="139" t="s">
        <v>188</v>
      </c>
      <c r="F2307" s="139">
        <v>2038</v>
      </c>
      <c r="G2307" s="139" t="s">
        <v>688</v>
      </c>
      <c r="H2307" s="139">
        <v>4.21732041931201</v>
      </c>
      <c r="I2307" s="139">
        <v>3.7503017151600089</v>
      </c>
      <c r="J2307" s="33" t="s">
        <v>643</v>
      </c>
      <c r="K2307" s="33" t="s">
        <v>188</v>
      </c>
    </row>
    <row r="2308" spans="1:11" ht="15.75" customHeight="1">
      <c r="A2308" s="139" t="s">
        <v>220</v>
      </c>
      <c r="B2308" s="139" t="s">
        <v>708</v>
      </c>
      <c r="C2308" s="139" t="s">
        <v>729</v>
      </c>
      <c r="E2308" s="139" t="s">
        <v>188</v>
      </c>
      <c r="F2308" s="139">
        <v>2039</v>
      </c>
      <c r="G2308" s="139" t="s">
        <v>688</v>
      </c>
      <c r="H2308" s="139">
        <v>4.21732041931201</v>
      </c>
      <c r="I2308" s="139">
        <v>3.7503017151600089</v>
      </c>
      <c r="J2308" s="33" t="s">
        <v>643</v>
      </c>
      <c r="K2308" s="33" t="s">
        <v>188</v>
      </c>
    </row>
    <row r="2309" spans="1:11" ht="15.75" customHeight="1">
      <c r="A2309" s="139" t="s">
        <v>220</v>
      </c>
      <c r="B2309" s="139" t="s">
        <v>708</v>
      </c>
      <c r="C2309" s="139" t="s">
        <v>729</v>
      </c>
      <c r="E2309" s="139" t="s">
        <v>188</v>
      </c>
      <c r="F2309" s="139">
        <v>2040</v>
      </c>
      <c r="G2309" s="139" t="s">
        <v>688</v>
      </c>
      <c r="H2309" s="139">
        <v>4.21732041931201</v>
      </c>
      <c r="I2309" s="139">
        <v>3.7503017151600089</v>
      </c>
      <c r="J2309" s="33" t="s">
        <v>643</v>
      </c>
      <c r="K2309" s="33" t="s">
        <v>188</v>
      </c>
    </row>
    <row r="2310" spans="1:11" ht="15.75" customHeight="1">
      <c r="A2310" s="139" t="s">
        <v>220</v>
      </c>
      <c r="B2310" s="139" t="s">
        <v>708</v>
      </c>
      <c r="C2310" s="139" t="s">
        <v>729</v>
      </c>
      <c r="E2310" s="139" t="s">
        <v>188</v>
      </c>
      <c r="F2310" s="139">
        <v>2041</v>
      </c>
      <c r="G2310" s="139" t="s">
        <v>688</v>
      </c>
      <c r="H2310" s="139">
        <v>4.21732041931201</v>
      </c>
      <c r="I2310" s="139">
        <v>3.7503017151600089</v>
      </c>
      <c r="J2310" s="33" t="s">
        <v>643</v>
      </c>
      <c r="K2310" s="33" t="s">
        <v>188</v>
      </c>
    </row>
    <row r="2311" spans="1:11" ht="15.75" customHeight="1">
      <c r="A2311" s="139" t="s">
        <v>220</v>
      </c>
      <c r="B2311" s="139" t="s">
        <v>708</v>
      </c>
      <c r="C2311" s="139" t="s">
        <v>729</v>
      </c>
      <c r="E2311" s="139" t="s">
        <v>188</v>
      </c>
      <c r="F2311" s="139">
        <v>2042</v>
      </c>
      <c r="G2311" s="139" t="s">
        <v>688</v>
      </c>
      <c r="H2311" s="139">
        <v>4.21732041931201</v>
      </c>
      <c r="I2311" s="139">
        <v>3.7503017151600089</v>
      </c>
      <c r="J2311" s="33" t="s">
        <v>643</v>
      </c>
      <c r="K2311" s="33" t="s">
        <v>188</v>
      </c>
    </row>
    <row r="2312" spans="1:11" ht="15.75" customHeight="1">
      <c r="A2312" s="139" t="s">
        <v>220</v>
      </c>
      <c r="B2312" s="139" t="s">
        <v>708</v>
      </c>
      <c r="C2312" s="139" t="s">
        <v>729</v>
      </c>
      <c r="E2312" s="139" t="s">
        <v>188</v>
      </c>
      <c r="F2312" s="139">
        <v>2043</v>
      </c>
      <c r="G2312" s="139" t="s">
        <v>688</v>
      </c>
      <c r="H2312" s="139">
        <v>4.21732041931201</v>
      </c>
      <c r="I2312" s="139">
        <v>3.7503017151600089</v>
      </c>
      <c r="J2312" s="33" t="s">
        <v>643</v>
      </c>
      <c r="K2312" s="33" t="s">
        <v>188</v>
      </c>
    </row>
    <row r="2313" spans="1:11" ht="15.75" customHeight="1">
      <c r="A2313" s="139" t="s">
        <v>220</v>
      </c>
      <c r="B2313" s="139" t="s">
        <v>708</v>
      </c>
      <c r="C2313" s="139" t="s">
        <v>729</v>
      </c>
      <c r="E2313" s="139" t="s">
        <v>188</v>
      </c>
      <c r="F2313" s="139">
        <v>2044</v>
      </c>
      <c r="G2313" s="139" t="s">
        <v>688</v>
      </c>
      <c r="H2313" s="139">
        <v>4.21732041931201</v>
      </c>
      <c r="I2313" s="139">
        <v>3.7503017151600089</v>
      </c>
      <c r="J2313" s="33" t="s">
        <v>643</v>
      </c>
      <c r="K2313" s="33" t="s">
        <v>188</v>
      </c>
    </row>
    <row r="2314" spans="1:11" ht="15.75" customHeight="1">
      <c r="A2314" s="139" t="s">
        <v>220</v>
      </c>
      <c r="B2314" s="139" t="s">
        <v>708</v>
      </c>
      <c r="C2314" s="139" t="s">
        <v>729</v>
      </c>
      <c r="E2314" s="139" t="s">
        <v>188</v>
      </c>
      <c r="F2314" s="139">
        <v>2045</v>
      </c>
      <c r="G2314" s="139" t="s">
        <v>688</v>
      </c>
      <c r="H2314" s="139">
        <v>4.21732041931201</v>
      </c>
      <c r="I2314" s="139">
        <v>3.7503017151600089</v>
      </c>
      <c r="J2314" s="33" t="s">
        <v>643</v>
      </c>
      <c r="K2314" s="33" t="s">
        <v>188</v>
      </c>
    </row>
    <row r="2315" spans="1:11" ht="15.75" customHeight="1">
      <c r="A2315" s="139" t="s">
        <v>220</v>
      </c>
      <c r="B2315" s="139" t="s">
        <v>708</v>
      </c>
      <c r="C2315" s="139" t="s">
        <v>729</v>
      </c>
      <c r="E2315" s="139" t="s">
        <v>188</v>
      </c>
      <c r="F2315" s="139">
        <v>2046</v>
      </c>
      <c r="G2315" s="139" t="s">
        <v>688</v>
      </c>
      <c r="H2315" s="139">
        <v>4.21732041931201</v>
      </c>
      <c r="I2315" s="139">
        <v>3.7503017151600089</v>
      </c>
      <c r="J2315" s="33" t="s">
        <v>643</v>
      </c>
      <c r="K2315" s="33" t="s">
        <v>188</v>
      </c>
    </row>
    <row r="2316" spans="1:11" ht="15.75" customHeight="1">
      <c r="A2316" s="139" t="s">
        <v>220</v>
      </c>
      <c r="B2316" s="139" t="s">
        <v>708</v>
      </c>
      <c r="C2316" s="139" t="s">
        <v>729</v>
      </c>
      <c r="E2316" s="139" t="s">
        <v>188</v>
      </c>
      <c r="F2316" s="139">
        <v>2047</v>
      </c>
      <c r="G2316" s="139" t="s">
        <v>688</v>
      </c>
      <c r="H2316" s="139">
        <v>4.21732041931201</v>
      </c>
      <c r="I2316" s="139">
        <v>3.7503017151600089</v>
      </c>
      <c r="J2316" s="33" t="s">
        <v>643</v>
      </c>
      <c r="K2316" s="33" t="s">
        <v>188</v>
      </c>
    </row>
    <row r="2317" spans="1:11" ht="15.75" customHeight="1">
      <c r="A2317" s="139" t="s">
        <v>220</v>
      </c>
      <c r="B2317" s="139" t="s">
        <v>708</v>
      </c>
      <c r="C2317" s="139" t="s">
        <v>729</v>
      </c>
      <c r="E2317" s="139" t="s">
        <v>188</v>
      </c>
      <c r="F2317" s="139">
        <v>2048</v>
      </c>
      <c r="G2317" s="139" t="s">
        <v>688</v>
      </c>
      <c r="H2317" s="139">
        <v>4.21732041931201</v>
      </c>
      <c r="I2317" s="139">
        <v>3.7503017151600089</v>
      </c>
      <c r="J2317" s="33" t="s">
        <v>643</v>
      </c>
      <c r="K2317" s="33" t="s">
        <v>188</v>
      </c>
    </row>
    <row r="2318" spans="1:11" ht="15.75" customHeight="1">
      <c r="A2318" s="139" t="s">
        <v>220</v>
      </c>
      <c r="B2318" s="139" t="s">
        <v>708</v>
      </c>
      <c r="C2318" s="139" t="s">
        <v>729</v>
      </c>
      <c r="E2318" s="139" t="s">
        <v>188</v>
      </c>
      <c r="F2318" s="139">
        <v>2049</v>
      </c>
      <c r="G2318" s="139" t="s">
        <v>688</v>
      </c>
      <c r="H2318" s="139">
        <v>4.21732041931201</v>
      </c>
      <c r="I2318" s="139">
        <v>3.7503017151600089</v>
      </c>
      <c r="J2318" s="33" t="s">
        <v>643</v>
      </c>
      <c r="K2318" s="33" t="s">
        <v>188</v>
      </c>
    </row>
    <row r="2319" spans="1:11" ht="15.75" customHeight="1">
      <c r="A2319" s="139" t="s">
        <v>220</v>
      </c>
      <c r="B2319" s="139" t="s">
        <v>708</v>
      </c>
      <c r="C2319" s="139" t="s">
        <v>729</v>
      </c>
      <c r="E2319" s="139" t="s">
        <v>188</v>
      </c>
      <c r="F2319" s="139">
        <v>2050</v>
      </c>
      <c r="G2319" s="139" t="s">
        <v>688</v>
      </c>
      <c r="H2319" s="139">
        <v>4.21732041931201</v>
      </c>
      <c r="I2319" s="139">
        <v>3.7503017151600089</v>
      </c>
      <c r="J2319" s="33" t="s">
        <v>643</v>
      </c>
      <c r="K2319" s="33" t="s">
        <v>188</v>
      </c>
    </row>
    <row r="2320" spans="1:11" ht="15.75" customHeight="1">
      <c r="A2320" s="139" t="s">
        <v>220</v>
      </c>
      <c r="B2320" s="139" t="s">
        <v>708</v>
      </c>
      <c r="C2320" s="139" t="s">
        <v>714</v>
      </c>
      <c r="D2320" s="139" t="s">
        <v>730</v>
      </c>
      <c r="E2320" s="139" t="s">
        <v>717</v>
      </c>
      <c r="F2320" s="139">
        <v>1990</v>
      </c>
      <c r="G2320" s="139" t="s">
        <v>688</v>
      </c>
      <c r="H2320" s="139">
        <v>0</v>
      </c>
      <c r="I2320" s="139">
        <v>0</v>
      </c>
      <c r="J2320" s="33" t="s">
        <v>637</v>
      </c>
      <c r="K2320" s="33" t="s">
        <v>638</v>
      </c>
    </row>
    <row r="2321" spans="1:11" ht="15.75" customHeight="1">
      <c r="A2321" s="139" t="s">
        <v>220</v>
      </c>
      <c r="B2321" s="139" t="s">
        <v>708</v>
      </c>
      <c r="C2321" s="139" t="s">
        <v>714</v>
      </c>
      <c r="D2321" s="139" t="s">
        <v>730</v>
      </c>
      <c r="E2321" s="139" t="s">
        <v>717</v>
      </c>
      <c r="F2321" s="139">
        <v>1991</v>
      </c>
      <c r="G2321" s="139" t="s">
        <v>688</v>
      </c>
      <c r="H2321" s="139">
        <v>0</v>
      </c>
      <c r="I2321" s="139">
        <v>0</v>
      </c>
      <c r="J2321" s="33" t="s">
        <v>637</v>
      </c>
      <c r="K2321" s="33" t="s">
        <v>638</v>
      </c>
    </row>
    <row r="2322" spans="1:11" ht="15.75" customHeight="1">
      <c r="A2322" s="139" t="s">
        <v>220</v>
      </c>
      <c r="B2322" s="139" t="s">
        <v>708</v>
      </c>
      <c r="C2322" s="139" t="s">
        <v>714</v>
      </c>
      <c r="D2322" s="139" t="s">
        <v>730</v>
      </c>
      <c r="E2322" s="139" t="s">
        <v>717</v>
      </c>
      <c r="F2322" s="139">
        <v>1992</v>
      </c>
      <c r="G2322" s="139" t="s">
        <v>688</v>
      </c>
      <c r="H2322" s="139">
        <v>0</v>
      </c>
      <c r="I2322" s="139">
        <v>0</v>
      </c>
      <c r="J2322" s="33" t="s">
        <v>637</v>
      </c>
      <c r="K2322" s="33" t="s">
        <v>638</v>
      </c>
    </row>
    <row r="2323" spans="1:11" ht="15.75" customHeight="1">
      <c r="A2323" s="139" t="s">
        <v>220</v>
      </c>
      <c r="B2323" s="139" t="s">
        <v>708</v>
      </c>
      <c r="C2323" s="139" t="s">
        <v>714</v>
      </c>
      <c r="D2323" s="139" t="s">
        <v>730</v>
      </c>
      <c r="E2323" s="139" t="s">
        <v>717</v>
      </c>
      <c r="F2323" s="139">
        <v>1993</v>
      </c>
      <c r="G2323" s="139" t="s">
        <v>688</v>
      </c>
      <c r="H2323" s="139">
        <v>0</v>
      </c>
      <c r="I2323" s="139">
        <v>0</v>
      </c>
      <c r="J2323" s="33" t="s">
        <v>637</v>
      </c>
      <c r="K2323" s="33" t="s">
        <v>638</v>
      </c>
    </row>
    <row r="2324" spans="1:11" ht="15.75" customHeight="1">
      <c r="A2324" s="139" t="s">
        <v>220</v>
      </c>
      <c r="B2324" s="139" t="s">
        <v>708</v>
      </c>
      <c r="C2324" s="139" t="s">
        <v>714</v>
      </c>
      <c r="D2324" s="139" t="s">
        <v>730</v>
      </c>
      <c r="E2324" s="139" t="s">
        <v>717</v>
      </c>
      <c r="F2324" s="139">
        <v>1994</v>
      </c>
      <c r="G2324" s="139" t="s">
        <v>688</v>
      </c>
      <c r="H2324" s="139">
        <v>0</v>
      </c>
      <c r="I2324" s="139">
        <v>0</v>
      </c>
      <c r="J2324" s="33" t="s">
        <v>637</v>
      </c>
      <c r="K2324" s="33" t="s">
        <v>638</v>
      </c>
    </row>
    <row r="2325" spans="1:11" ht="15.75" customHeight="1">
      <c r="A2325" s="139" t="s">
        <v>220</v>
      </c>
      <c r="B2325" s="139" t="s">
        <v>708</v>
      </c>
      <c r="C2325" s="139" t="s">
        <v>714</v>
      </c>
      <c r="D2325" s="139" t="s">
        <v>730</v>
      </c>
      <c r="E2325" s="139" t="s">
        <v>717</v>
      </c>
      <c r="F2325" s="139">
        <v>1995</v>
      </c>
      <c r="G2325" s="139" t="s">
        <v>688</v>
      </c>
      <c r="H2325" s="139">
        <v>0</v>
      </c>
      <c r="I2325" s="139">
        <v>0</v>
      </c>
      <c r="J2325" s="33" t="s">
        <v>637</v>
      </c>
      <c r="K2325" s="33" t="s">
        <v>638</v>
      </c>
    </row>
    <row r="2326" spans="1:11" ht="15.75" customHeight="1">
      <c r="A2326" s="139" t="s">
        <v>220</v>
      </c>
      <c r="B2326" s="139" t="s">
        <v>708</v>
      </c>
      <c r="C2326" s="139" t="s">
        <v>714</v>
      </c>
      <c r="D2326" s="139" t="s">
        <v>730</v>
      </c>
      <c r="E2326" s="139" t="s">
        <v>717</v>
      </c>
      <c r="F2326" s="139">
        <v>1996</v>
      </c>
      <c r="G2326" s="139" t="s">
        <v>688</v>
      </c>
      <c r="H2326" s="139">
        <v>1.7417934730596201E-4</v>
      </c>
      <c r="I2326" s="139">
        <v>1.7417934730596201E-4</v>
      </c>
      <c r="J2326" s="33" t="s">
        <v>637</v>
      </c>
      <c r="K2326" s="33" t="s">
        <v>638</v>
      </c>
    </row>
    <row r="2327" spans="1:11" ht="15.75" customHeight="1">
      <c r="A2327" s="139" t="s">
        <v>220</v>
      </c>
      <c r="B2327" s="139" t="s">
        <v>708</v>
      </c>
      <c r="C2327" s="139" t="s">
        <v>714</v>
      </c>
      <c r="D2327" s="139" t="s">
        <v>730</v>
      </c>
      <c r="E2327" s="139" t="s">
        <v>717</v>
      </c>
      <c r="F2327" s="139">
        <v>1997</v>
      </c>
      <c r="G2327" s="139" t="s">
        <v>688</v>
      </c>
      <c r="H2327" s="139">
        <v>3.48358694611925E-4</v>
      </c>
      <c r="I2327" s="139">
        <v>3.48358694611925E-4</v>
      </c>
      <c r="J2327" s="33" t="s">
        <v>637</v>
      </c>
      <c r="K2327" s="33" t="s">
        <v>638</v>
      </c>
    </row>
    <row r="2328" spans="1:11" ht="15.75" customHeight="1">
      <c r="A2328" s="139" t="s">
        <v>220</v>
      </c>
      <c r="B2328" s="139" t="s">
        <v>708</v>
      </c>
      <c r="C2328" s="139" t="s">
        <v>714</v>
      </c>
      <c r="D2328" s="139" t="s">
        <v>730</v>
      </c>
      <c r="E2328" s="139" t="s">
        <v>717</v>
      </c>
      <c r="F2328" s="139">
        <v>1998</v>
      </c>
      <c r="G2328" s="139" t="s">
        <v>688</v>
      </c>
      <c r="H2328" s="139">
        <v>5.2253804191788704E-4</v>
      </c>
      <c r="I2328" s="139">
        <v>5.2253804191788704E-4</v>
      </c>
      <c r="J2328" s="33" t="s">
        <v>637</v>
      </c>
      <c r="K2328" s="33" t="s">
        <v>638</v>
      </c>
    </row>
    <row r="2329" spans="1:11" ht="15.75" customHeight="1">
      <c r="A2329" s="139" t="s">
        <v>220</v>
      </c>
      <c r="B2329" s="139" t="s">
        <v>708</v>
      </c>
      <c r="C2329" s="139" t="s">
        <v>714</v>
      </c>
      <c r="D2329" s="139" t="s">
        <v>730</v>
      </c>
      <c r="E2329" s="139" t="s">
        <v>717</v>
      </c>
      <c r="F2329" s="139">
        <v>1999</v>
      </c>
      <c r="G2329" s="139" t="s">
        <v>688</v>
      </c>
      <c r="H2329" s="139">
        <v>6.9671738922384902E-4</v>
      </c>
      <c r="I2329" s="139">
        <v>6.9671738922384902E-4</v>
      </c>
      <c r="J2329" s="33" t="s">
        <v>637</v>
      </c>
      <c r="K2329" s="33" t="s">
        <v>638</v>
      </c>
    </row>
    <row r="2330" spans="1:11" ht="15.75" customHeight="1">
      <c r="A2330" s="139" t="s">
        <v>220</v>
      </c>
      <c r="B2330" s="139" t="s">
        <v>708</v>
      </c>
      <c r="C2330" s="139" t="s">
        <v>714</v>
      </c>
      <c r="D2330" s="139" t="s">
        <v>730</v>
      </c>
      <c r="E2330" s="139" t="s">
        <v>717</v>
      </c>
      <c r="F2330" s="139">
        <v>2000</v>
      </c>
      <c r="G2330" s="139" t="s">
        <v>688</v>
      </c>
      <c r="H2330" s="139">
        <v>8.7089673652981101E-4</v>
      </c>
      <c r="I2330" s="139">
        <v>8.7089673652981101E-4</v>
      </c>
      <c r="J2330" s="33" t="s">
        <v>637</v>
      </c>
      <c r="K2330" s="33" t="s">
        <v>638</v>
      </c>
    </row>
    <row r="2331" spans="1:11" ht="15.75" customHeight="1">
      <c r="A2331" s="139" t="s">
        <v>220</v>
      </c>
      <c r="B2331" s="139" t="s">
        <v>708</v>
      </c>
      <c r="C2331" s="139" t="s">
        <v>714</v>
      </c>
      <c r="D2331" s="139" t="s">
        <v>730</v>
      </c>
      <c r="E2331" s="139" t="s">
        <v>717</v>
      </c>
      <c r="F2331" s="139">
        <v>2001</v>
      </c>
      <c r="G2331" s="139" t="s">
        <v>688</v>
      </c>
      <c r="H2331" s="139">
        <v>9.4634500619703E-4</v>
      </c>
      <c r="I2331" s="139">
        <v>9.4634500619703E-4</v>
      </c>
      <c r="J2331" s="33" t="s">
        <v>637</v>
      </c>
      <c r="K2331" s="33" t="s">
        <v>638</v>
      </c>
    </row>
    <row r="2332" spans="1:11" ht="15.75" customHeight="1">
      <c r="A2332" s="139" t="s">
        <v>220</v>
      </c>
      <c r="B2332" s="139" t="s">
        <v>708</v>
      </c>
      <c r="C2332" s="139" t="s">
        <v>714</v>
      </c>
      <c r="D2332" s="139" t="s">
        <v>730</v>
      </c>
      <c r="E2332" s="139" t="s">
        <v>717</v>
      </c>
      <c r="F2332" s="139">
        <v>2002</v>
      </c>
      <c r="G2332" s="139" t="s">
        <v>688</v>
      </c>
      <c r="H2332" s="139">
        <v>1.0217932758642501E-3</v>
      </c>
      <c r="I2332" s="139">
        <v>1.0217932758642501E-3</v>
      </c>
      <c r="J2332" s="33" t="s">
        <v>637</v>
      </c>
      <c r="K2332" s="33" t="s">
        <v>638</v>
      </c>
    </row>
    <row r="2333" spans="1:11" ht="15.75" customHeight="1">
      <c r="A2333" s="139" t="s">
        <v>220</v>
      </c>
      <c r="B2333" s="139" t="s">
        <v>708</v>
      </c>
      <c r="C2333" s="139" t="s">
        <v>714</v>
      </c>
      <c r="D2333" s="139" t="s">
        <v>730</v>
      </c>
      <c r="E2333" s="139" t="s">
        <v>717</v>
      </c>
      <c r="F2333" s="139">
        <v>2003</v>
      </c>
      <c r="G2333" s="139" t="s">
        <v>688</v>
      </c>
      <c r="H2333" s="139">
        <v>1.0972415455314699E-3</v>
      </c>
      <c r="I2333" s="139">
        <v>1.0972415455314699E-3</v>
      </c>
      <c r="J2333" s="33" t="s">
        <v>637</v>
      </c>
      <c r="K2333" s="33" t="s">
        <v>638</v>
      </c>
    </row>
    <row r="2334" spans="1:11" ht="15.75" customHeight="1">
      <c r="A2334" s="139" t="s">
        <v>220</v>
      </c>
      <c r="B2334" s="139" t="s">
        <v>708</v>
      </c>
      <c r="C2334" s="139" t="s">
        <v>714</v>
      </c>
      <c r="D2334" s="139" t="s">
        <v>730</v>
      </c>
      <c r="E2334" s="139" t="s">
        <v>717</v>
      </c>
      <c r="F2334" s="139">
        <v>2004</v>
      </c>
      <c r="G2334" s="139" t="s">
        <v>688</v>
      </c>
      <c r="H2334" s="139">
        <v>1.17268981519869E-3</v>
      </c>
      <c r="I2334" s="139">
        <v>1.17268981519869E-3</v>
      </c>
      <c r="J2334" s="33" t="s">
        <v>637</v>
      </c>
      <c r="K2334" s="33" t="s">
        <v>638</v>
      </c>
    </row>
    <row r="2335" spans="1:11" ht="15.75" customHeight="1">
      <c r="A2335" s="139" t="s">
        <v>220</v>
      </c>
      <c r="B2335" s="139" t="s">
        <v>708</v>
      </c>
      <c r="C2335" s="139" t="s">
        <v>714</v>
      </c>
      <c r="D2335" s="139" t="s">
        <v>730</v>
      </c>
      <c r="E2335" s="139" t="s">
        <v>717</v>
      </c>
      <c r="F2335" s="139">
        <v>2005</v>
      </c>
      <c r="G2335" s="139" t="s">
        <v>688</v>
      </c>
      <c r="H2335" s="139">
        <v>1.2481380848659001E-3</v>
      </c>
      <c r="I2335" s="139">
        <v>1.2481380848659001E-3</v>
      </c>
      <c r="J2335" s="33" t="s">
        <v>637</v>
      </c>
      <c r="K2335" s="33" t="s">
        <v>638</v>
      </c>
    </row>
    <row r="2336" spans="1:11" ht="15.75" customHeight="1">
      <c r="A2336" s="139" t="s">
        <v>220</v>
      </c>
      <c r="B2336" s="139" t="s">
        <v>708</v>
      </c>
      <c r="C2336" s="139" t="s">
        <v>714</v>
      </c>
      <c r="D2336" s="139" t="s">
        <v>730</v>
      </c>
      <c r="E2336" s="139" t="s">
        <v>717</v>
      </c>
      <c r="F2336" s="139">
        <v>2006</v>
      </c>
      <c r="G2336" s="139" t="s">
        <v>688</v>
      </c>
      <c r="H2336" s="139">
        <v>1.0559351530864999E-2</v>
      </c>
      <c r="I2336" s="139">
        <v>1.0559351530864999E-2</v>
      </c>
      <c r="J2336" s="33" t="s">
        <v>637</v>
      </c>
      <c r="K2336" s="33" t="s">
        <v>638</v>
      </c>
    </row>
    <row r="2337" spans="1:11" ht="15.75" customHeight="1">
      <c r="A2337" s="139" t="s">
        <v>220</v>
      </c>
      <c r="B2337" s="139" t="s">
        <v>708</v>
      </c>
      <c r="C2337" s="139" t="s">
        <v>714</v>
      </c>
      <c r="D2337" s="139" t="s">
        <v>730</v>
      </c>
      <c r="E2337" s="139" t="s">
        <v>717</v>
      </c>
      <c r="F2337" s="139">
        <v>2007</v>
      </c>
      <c r="G2337" s="139" t="s">
        <v>688</v>
      </c>
      <c r="H2337" s="139">
        <v>1.98705649768641E-2</v>
      </c>
      <c r="I2337" s="139">
        <v>1.98705649768641E-2</v>
      </c>
      <c r="J2337" s="33" t="s">
        <v>637</v>
      </c>
      <c r="K2337" s="33" t="s">
        <v>638</v>
      </c>
    </row>
    <row r="2338" spans="1:11" ht="15.75" customHeight="1">
      <c r="A2338" s="139" t="s">
        <v>220</v>
      </c>
      <c r="B2338" s="139" t="s">
        <v>708</v>
      </c>
      <c r="C2338" s="139" t="s">
        <v>714</v>
      </c>
      <c r="D2338" s="139" t="s">
        <v>730</v>
      </c>
      <c r="E2338" s="139" t="s">
        <v>717</v>
      </c>
      <c r="F2338" s="139">
        <v>2008</v>
      </c>
      <c r="G2338" s="139" t="s">
        <v>688</v>
      </c>
      <c r="H2338" s="139">
        <v>2.9181778422863201E-2</v>
      </c>
      <c r="I2338" s="139">
        <v>2.9181778422863201E-2</v>
      </c>
      <c r="J2338" s="33" t="s">
        <v>637</v>
      </c>
      <c r="K2338" s="33" t="s">
        <v>638</v>
      </c>
    </row>
    <row r="2339" spans="1:11" ht="15.75" customHeight="1">
      <c r="A2339" s="139" t="s">
        <v>220</v>
      </c>
      <c r="B2339" s="139" t="s">
        <v>708</v>
      </c>
      <c r="C2339" s="139" t="s">
        <v>714</v>
      </c>
      <c r="D2339" s="139" t="s">
        <v>730</v>
      </c>
      <c r="E2339" s="139" t="s">
        <v>717</v>
      </c>
      <c r="F2339" s="139">
        <v>2009</v>
      </c>
      <c r="G2339" s="139" t="s">
        <v>688</v>
      </c>
      <c r="H2339" s="139">
        <v>3.8492991868862299E-2</v>
      </c>
      <c r="I2339" s="139">
        <v>3.8492991868862299E-2</v>
      </c>
      <c r="J2339" s="33" t="s">
        <v>637</v>
      </c>
      <c r="K2339" s="33" t="s">
        <v>638</v>
      </c>
    </row>
    <row r="2340" spans="1:11" ht="15.75" customHeight="1">
      <c r="A2340" s="139" t="s">
        <v>220</v>
      </c>
      <c r="B2340" s="139" t="s">
        <v>708</v>
      </c>
      <c r="C2340" s="139" t="s">
        <v>714</v>
      </c>
      <c r="D2340" s="139" t="s">
        <v>730</v>
      </c>
      <c r="E2340" s="139" t="s">
        <v>717</v>
      </c>
      <c r="F2340" s="139">
        <v>2010</v>
      </c>
      <c r="G2340" s="139" t="s">
        <v>688</v>
      </c>
      <c r="H2340" s="139">
        <v>4.7804205314861403E-2</v>
      </c>
      <c r="I2340" s="139">
        <v>4.7804205314861403E-2</v>
      </c>
      <c r="J2340" s="33" t="s">
        <v>637</v>
      </c>
      <c r="K2340" s="33" t="s">
        <v>638</v>
      </c>
    </row>
    <row r="2341" spans="1:11" ht="15.75" customHeight="1">
      <c r="A2341" s="139" t="s">
        <v>220</v>
      </c>
      <c r="B2341" s="139" t="s">
        <v>708</v>
      </c>
      <c r="C2341" s="139" t="s">
        <v>714</v>
      </c>
      <c r="D2341" s="139" t="s">
        <v>730</v>
      </c>
      <c r="E2341" s="139" t="s">
        <v>717</v>
      </c>
      <c r="F2341" s="139">
        <v>2011</v>
      </c>
      <c r="G2341" s="139" t="s">
        <v>688</v>
      </c>
      <c r="H2341" s="139">
        <v>5.6189490051297003E-2</v>
      </c>
      <c r="I2341" s="139">
        <v>5.6189490051297003E-2</v>
      </c>
      <c r="J2341" s="33" t="s">
        <v>637</v>
      </c>
      <c r="K2341" s="33" t="s">
        <v>638</v>
      </c>
    </row>
    <row r="2342" spans="1:11" ht="15.75" customHeight="1">
      <c r="A2342" s="139" t="s">
        <v>220</v>
      </c>
      <c r="B2342" s="139" t="s">
        <v>708</v>
      </c>
      <c r="C2342" s="139" t="s">
        <v>714</v>
      </c>
      <c r="D2342" s="139" t="s">
        <v>730</v>
      </c>
      <c r="E2342" s="139" t="s">
        <v>717</v>
      </c>
      <c r="F2342" s="139">
        <v>2012</v>
      </c>
      <c r="G2342" s="139" t="s">
        <v>688</v>
      </c>
      <c r="H2342" s="139">
        <v>6.4574774787732506E-2</v>
      </c>
      <c r="I2342" s="139">
        <v>6.4574774787732506E-2</v>
      </c>
      <c r="J2342" s="33" t="s">
        <v>637</v>
      </c>
      <c r="K2342" s="33" t="s">
        <v>638</v>
      </c>
    </row>
    <row r="2343" spans="1:11" ht="15.75" customHeight="1">
      <c r="A2343" s="139" t="s">
        <v>220</v>
      </c>
      <c r="B2343" s="139" t="s">
        <v>708</v>
      </c>
      <c r="C2343" s="139" t="s">
        <v>714</v>
      </c>
      <c r="D2343" s="139" t="s">
        <v>730</v>
      </c>
      <c r="E2343" s="139" t="s">
        <v>717</v>
      </c>
      <c r="F2343" s="139">
        <v>2013</v>
      </c>
      <c r="G2343" s="139" t="s">
        <v>688</v>
      </c>
      <c r="H2343" s="139">
        <v>7.2960059524168105E-2</v>
      </c>
      <c r="I2343" s="139">
        <v>7.2960059524168105E-2</v>
      </c>
      <c r="J2343" s="33" t="s">
        <v>637</v>
      </c>
      <c r="K2343" s="33" t="s">
        <v>638</v>
      </c>
    </row>
    <row r="2344" spans="1:11" ht="15.75" customHeight="1">
      <c r="A2344" s="139" t="s">
        <v>220</v>
      </c>
      <c r="B2344" s="139" t="s">
        <v>708</v>
      </c>
      <c r="C2344" s="139" t="s">
        <v>714</v>
      </c>
      <c r="D2344" s="139" t="s">
        <v>730</v>
      </c>
      <c r="E2344" s="139" t="s">
        <v>717</v>
      </c>
      <c r="F2344" s="139">
        <v>2014</v>
      </c>
      <c r="G2344" s="139" t="s">
        <v>688</v>
      </c>
      <c r="H2344" s="139">
        <v>8.1345344260603705E-2</v>
      </c>
      <c r="I2344" s="139">
        <v>8.1345344260603705E-2</v>
      </c>
      <c r="J2344" s="33" t="s">
        <v>637</v>
      </c>
      <c r="K2344" s="33" t="s">
        <v>638</v>
      </c>
    </row>
    <row r="2345" spans="1:11" ht="15.75" customHeight="1">
      <c r="A2345" s="139" t="s">
        <v>220</v>
      </c>
      <c r="B2345" s="139" t="s">
        <v>708</v>
      </c>
      <c r="C2345" s="139" t="s">
        <v>714</v>
      </c>
      <c r="D2345" s="139" t="s">
        <v>730</v>
      </c>
      <c r="E2345" s="139" t="s">
        <v>717</v>
      </c>
      <c r="F2345" s="139">
        <v>2015</v>
      </c>
      <c r="G2345" s="139" t="s">
        <v>688</v>
      </c>
      <c r="H2345" s="139">
        <v>8.9730628997039194E-2</v>
      </c>
      <c r="I2345" s="139">
        <v>8.9730628997039194E-2</v>
      </c>
      <c r="J2345" s="33" t="s">
        <v>637</v>
      </c>
      <c r="K2345" s="33" t="s">
        <v>638</v>
      </c>
    </row>
    <row r="2346" spans="1:11" ht="15.75" customHeight="1">
      <c r="A2346" s="139" t="s">
        <v>220</v>
      </c>
      <c r="B2346" s="139" t="s">
        <v>708</v>
      </c>
      <c r="C2346" s="139" t="s">
        <v>714</v>
      </c>
      <c r="D2346" s="139" t="s">
        <v>730</v>
      </c>
      <c r="E2346" s="139" t="s">
        <v>717</v>
      </c>
      <c r="F2346" s="139">
        <v>2016</v>
      </c>
      <c r="G2346" s="139" t="s">
        <v>688</v>
      </c>
      <c r="H2346" s="139">
        <v>7.8912043223513598E-2</v>
      </c>
      <c r="I2346" s="139">
        <v>7.8912043223513598E-2</v>
      </c>
      <c r="J2346" s="33" t="s">
        <v>637</v>
      </c>
      <c r="K2346" s="33" t="s">
        <v>638</v>
      </c>
    </row>
    <row r="2347" spans="1:11" ht="15.75" customHeight="1">
      <c r="A2347" s="139" t="s">
        <v>220</v>
      </c>
      <c r="B2347" s="139" t="s">
        <v>708</v>
      </c>
      <c r="C2347" s="139" t="s">
        <v>714</v>
      </c>
      <c r="D2347" s="139" t="s">
        <v>730</v>
      </c>
      <c r="E2347" s="139" t="s">
        <v>717</v>
      </c>
      <c r="F2347" s="139">
        <v>2017</v>
      </c>
      <c r="G2347" s="139" t="s">
        <v>688</v>
      </c>
      <c r="H2347" s="139">
        <v>6.8093457449988001E-2</v>
      </c>
      <c r="I2347" s="139">
        <v>6.8093457449988001E-2</v>
      </c>
      <c r="J2347" s="33" t="s">
        <v>637</v>
      </c>
      <c r="K2347" s="33" t="s">
        <v>638</v>
      </c>
    </row>
    <row r="2348" spans="1:11" ht="15.75" customHeight="1">
      <c r="A2348" s="139" t="s">
        <v>220</v>
      </c>
      <c r="B2348" s="139" t="s">
        <v>708</v>
      </c>
      <c r="C2348" s="139" t="s">
        <v>714</v>
      </c>
      <c r="D2348" s="139" t="s">
        <v>730</v>
      </c>
      <c r="E2348" s="139" t="s">
        <v>717</v>
      </c>
      <c r="F2348" s="139">
        <v>2018</v>
      </c>
      <c r="G2348" s="139" t="s">
        <v>688</v>
      </c>
      <c r="H2348" s="139">
        <v>5.7274871676462398E-2</v>
      </c>
      <c r="I2348" s="139">
        <v>5.7274871676462398E-2</v>
      </c>
      <c r="J2348" s="33" t="s">
        <v>637</v>
      </c>
      <c r="K2348" s="33" t="s">
        <v>638</v>
      </c>
    </row>
    <row r="2349" spans="1:11" ht="15.75" customHeight="1">
      <c r="A2349" s="139" t="s">
        <v>220</v>
      </c>
      <c r="B2349" s="139" t="s">
        <v>708</v>
      </c>
      <c r="C2349" s="139" t="s">
        <v>714</v>
      </c>
      <c r="D2349" s="139" t="s">
        <v>730</v>
      </c>
      <c r="E2349" s="139" t="s">
        <v>717</v>
      </c>
      <c r="F2349" s="139">
        <v>2019</v>
      </c>
      <c r="G2349" s="139" t="s">
        <v>688</v>
      </c>
      <c r="H2349" s="139">
        <v>4.6456285902936802E-2</v>
      </c>
      <c r="I2349" s="139">
        <v>4.6456285902936802E-2</v>
      </c>
      <c r="J2349" s="33" t="s">
        <v>637</v>
      </c>
      <c r="K2349" s="33" t="s">
        <v>638</v>
      </c>
    </row>
    <row r="2350" spans="1:11" ht="15.75" customHeight="1">
      <c r="A2350" s="139" t="s">
        <v>220</v>
      </c>
      <c r="B2350" s="139" t="s">
        <v>708</v>
      </c>
      <c r="C2350" s="139" t="s">
        <v>714</v>
      </c>
      <c r="D2350" s="139" t="s">
        <v>730</v>
      </c>
      <c r="E2350" s="139" t="s">
        <v>717</v>
      </c>
      <c r="F2350" s="139">
        <v>2020</v>
      </c>
      <c r="G2350" s="139" t="s">
        <v>688</v>
      </c>
      <c r="H2350" s="139">
        <v>3.5637700129411198E-2</v>
      </c>
      <c r="I2350" s="139">
        <v>3.5637700129411198E-2</v>
      </c>
      <c r="J2350" s="33" t="s">
        <v>637</v>
      </c>
      <c r="K2350" s="33" t="s">
        <v>638</v>
      </c>
    </row>
    <row r="2351" spans="1:11" ht="15.75" customHeight="1">
      <c r="A2351" s="139" t="s">
        <v>220</v>
      </c>
      <c r="B2351" s="139" t="s">
        <v>708</v>
      </c>
      <c r="C2351" s="139" t="s">
        <v>714</v>
      </c>
      <c r="D2351" s="139" t="s">
        <v>730</v>
      </c>
      <c r="E2351" s="139" t="s">
        <v>717</v>
      </c>
      <c r="F2351" s="139">
        <v>2021</v>
      </c>
      <c r="G2351" s="139" t="s">
        <v>688</v>
      </c>
      <c r="H2351" s="139">
        <v>3.2467068635958801E-2</v>
      </c>
      <c r="I2351" s="139">
        <v>3.2467068635958801E-2</v>
      </c>
      <c r="J2351" s="33" t="s">
        <v>637</v>
      </c>
      <c r="K2351" s="33" t="s">
        <v>638</v>
      </c>
    </row>
    <row r="2352" spans="1:11" ht="15.75" customHeight="1">
      <c r="A2352" s="139" t="s">
        <v>220</v>
      </c>
      <c r="B2352" s="139" t="s">
        <v>708</v>
      </c>
      <c r="C2352" s="139" t="s">
        <v>714</v>
      </c>
      <c r="D2352" s="139" t="s">
        <v>730</v>
      </c>
      <c r="E2352" s="139" t="s">
        <v>717</v>
      </c>
      <c r="F2352" s="139">
        <v>2022</v>
      </c>
      <c r="G2352" s="139" t="s">
        <v>688</v>
      </c>
      <c r="H2352" s="139">
        <v>2.92964371425063E-2</v>
      </c>
      <c r="I2352" s="139">
        <v>2.92964371425063E-2</v>
      </c>
      <c r="J2352" s="33" t="s">
        <v>637</v>
      </c>
      <c r="K2352" s="33" t="s">
        <v>638</v>
      </c>
    </row>
    <row r="2353" spans="1:11" ht="15.75" customHeight="1">
      <c r="A2353" s="139" t="s">
        <v>220</v>
      </c>
      <c r="B2353" s="139" t="s">
        <v>708</v>
      </c>
      <c r="C2353" s="139" t="s">
        <v>714</v>
      </c>
      <c r="D2353" s="139" t="s">
        <v>730</v>
      </c>
      <c r="E2353" s="139" t="s">
        <v>717</v>
      </c>
      <c r="F2353" s="139">
        <v>2023</v>
      </c>
      <c r="G2353" s="139" t="s">
        <v>688</v>
      </c>
      <c r="H2353" s="139">
        <v>2.6125805649053799E-2</v>
      </c>
      <c r="I2353" s="139">
        <v>2.6125805649053799E-2</v>
      </c>
      <c r="J2353" s="33" t="s">
        <v>637</v>
      </c>
      <c r="K2353" s="33" t="s">
        <v>638</v>
      </c>
    </row>
    <row r="2354" spans="1:11" ht="15.75" customHeight="1">
      <c r="A2354" s="139" t="s">
        <v>220</v>
      </c>
      <c r="B2354" s="139" t="s">
        <v>708</v>
      </c>
      <c r="C2354" s="139" t="s">
        <v>714</v>
      </c>
      <c r="D2354" s="139" t="s">
        <v>730</v>
      </c>
      <c r="E2354" s="139" t="s">
        <v>717</v>
      </c>
      <c r="F2354" s="139">
        <v>2024</v>
      </c>
      <c r="G2354" s="139" t="s">
        <v>688</v>
      </c>
      <c r="H2354" s="139">
        <v>2.2955174155601301E-2</v>
      </c>
      <c r="I2354" s="139">
        <v>2.2955174155601301E-2</v>
      </c>
      <c r="J2354" s="33" t="s">
        <v>637</v>
      </c>
      <c r="K2354" s="33" t="s">
        <v>638</v>
      </c>
    </row>
    <row r="2355" spans="1:11" ht="15.75" customHeight="1">
      <c r="A2355" s="139" t="s">
        <v>220</v>
      </c>
      <c r="B2355" s="139" t="s">
        <v>708</v>
      </c>
      <c r="C2355" s="139" t="s">
        <v>714</v>
      </c>
      <c r="D2355" s="139" t="s">
        <v>730</v>
      </c>
      <c r="E2355" s="139" t="s">
        <v>717</v>
      </c>
      <c r="F2355" s="139">
        <v>2025</v>
      </c>
      <c r="G2355" s="139" t="s">
        <v>688</v>
      </c>
      <c r="H2355" s="139">
        <v>1.97845426621488E-2</v>
      </c>
      <c r="I2355" s="139">
        <v>1.97845426621488E-2</v>
      </c>
      <c r="J2355" s="33" t="s">
        <v>637</v>
      </c>
      <c r="K2355" s="33" t="s">
        <v>638</v>
      </c>
    </row>
    <row r="2356" spans="1:11" ht="15.75" customHeight="1">
      <c r="A2356" s="139" t="s">
        <v>220</v>
      </c>
      <c r="B2356" s="139" t="s">
        <v>708</v>
      </c>
      <c r="C2356" s="139" t="s">
        <v>714</v>
      </c>
      <c r="D2356" s="139" t="s">
        <v>730</v>
      </c>
      <c r="E2356" s="139" t="s">
        <v>717</v>
      </c>
      <c r="F2356" s="139">
        <v>2026</v>
      </c>
      <c r="G2356" s="139" t="s">
        <v>688</v>
      </c>
      <c r="H2356" s="139">
        <v>2.01655896291025E-2</v>
      </c>
      <c r="I2356" s="139">
        <v>2.01655896291025E-2</v>
      </c>
      <c r="J2356" s="33" t="s">
        <v>637</v>
      </c>
      <c r="K2356" s="33" t="s">
        <v>638</v>
      </c>
    </row>
    <row r="2357" spans="1:11" ht="15.75" customHeight="1">
      <c r="A2357" s="139" t="s">
        <v>220</v>
      </c>
      <c r="B2357" s="139" t="s">
        <v>708</v>
      </c>
      <c r="C2357" s="139" t="s">
        <v>714</v>
      </c>
      <c r="D2357" s="139" t="s">
        <v>730</v>
      </c>
      <c r="E2357" s="139" t="s">
        <v>717</v>
      </c>
      <c r="F2357" s="139">
        <v>2027</v>
      </c>
      <c r="G2357" s="139" t="s">
        <v>688</v>
      </c>
      <c r="H2357" s="139">
        <v>2.0546636596056201E-2</v>
      </c>
      <c r="I2357" s="139">
        <v>2.0546636596056201E-2</v>
      </c>
      <c r="J2357" s="33" t="s">
        <v>637</v>
      </c>
      <c r="K2357" s="33" t="s">
        <v>638</v>
      </c>
    </row>
    <row r="2358" spans="1:11" ht="15.75" customHeight="1">
      <c r="A2358" s="139" t="s">
        <v>220</v>
      </c>
      <c r="B2358" s="139" t="s">
        <v>708</v>
      </c>
      <c r="C2358" s="139" t="s">
        <v>714</v>
      </c>
      <c r="D2358" s="139" t="s">
        <v>730</v>
      </c>
      <c r="E2358" s="139" t="s">
        <v>717</v>
      </c>
      <c r="F2358" s="139">
        <v>2028</v>
      </c>
      <c r="G2358" s="139" t="s">
        <v>688</v>
      </c>
      <c r="H2358" s="139">
        <v>2.0927683563009902E-2</v>
      </c>
      <c r="I2358" s="139">
        <v>2.0927683563009902E-2</v>
      </c>
      <c r="J2358" s="33" t="s">
        <v>637</v>
      </c>
      <c r="K2358" s="33" t="s">
        <v>638</v>
      </c>
    </row>
    <row r="2359" spans="1:11" ht="15.75" customHeight="1">
      <c r="A2359" s="139" t="s">
        <v>220</v>
      </c>
      <c r="B2359" s="139" t="s">
        <v>708</v>
      </c>
      <c r="C2359" s="139" t="s">
        <v>714</v>
      </c>
      <c r="D2359" s="139" t="s">
        <v>730</v>
      </c>
      <c r="E2359" s="139" t="s">
        <v>717</v>
      </c>
      <c r="F2359" s="139">
        <v>2029</v>
      </c>
      <c r="G2359" s="139" t="s">
        <v>688</v>
      </c>
      <c r="H2359" s="139">
        <v>2.1308730529963599E-2</v>
      </c>
      <c r="I2359" s="139">
        <v>2.1308730529963599E-2</v>
      </c>
      <c r="J2359" s="33" t="s">
        <v>637</v>
      </c>
      <c r="K2359" s="33" t="s">
        <v>638</v>
      </c>
    </row>
    <row r="2360" spans="1:11" ht="15.75" customHeight="1">
      <c r="A2360" s="139" t="s">
        <v>220</v>
      </c>
      <c r="B2360" s="139" t="s">
        <v>708</v>
      </c>
      <c r="C2360" s="139" t="s">
        <v>714</v>
      </c>
      <c r="D2360" s="139" t="s">
        <v>730</v>
      </c>
      <c r="E2360" s="139" t="s">
        <v>717</v>
      </c>
      <c r="F2360" s="139">
        <v>2030</v>
      </c>
      <c r="G2360" s="139" t="s">
        <v>688</v>
      </c>
      <c r="H2360" s="139">
        <v>2.1689777496917299E-2</v>
      </c>
      <c r="I2360" s="139">
        <v>2.1689777496917299E-2</v>
      </c>
      <c r="J2360" s="33" t="s">
        <v>637</v>
      </c>
      <c r="K2360" s="33" t="s">
        <v>638</v>
      </c>
    </row>
    <row r="2361" spans="1:11" ht="15.75" customHeight="1">
      <c r="A2361" s="139" t="s">
        <v>220</v>
      </c>
      <c r="B2361" s="139" t="s">
        <v>708</v>
      </c>
      <c r="C2361" s="139" t="s">
        <v>714</v>
      </c>
      <c r="D2361" s="139" t="s">
        <v>730</v>
      </c>
      <c r="E2361" s="139" t="s">
        <v>717</v>
      </c>
      <c r="F2361" s="139">
        <v>2031</v>
      </c>
      <c r="G2361" s="139" t="s">
        <v>688</v>
      </c>
      <c r="H2361" s="139">
        <v>2.0774160519123602E-2</v>
      </c>
      <c r="I2361" s="139">
        <v>2.0774160519123602E-2</v>
      </c>
      <c r="J2361" s="33" t="s">
        <v>637</v>
      </c>
      <c r="K2361" s="33" t="s">
        <v>638</v>
      </c>
    </row>
    <row r="2362" spans="1:11" ht="15.75" customHeight="1">
      <c r="A2362" s="139" t="s">
        <v>220</v>
      </c>
      <c r="B2362" s="139" t="s">
        <v>708</v>
      </c>
      <c r="C2362" s="139" t="s">
        <v>714</v>
      </c>
      <c r="D2362" s="139" t="s">
        <v>730</v>
      </c>
      <c r="E2362" s="139" t="s">
        <v>717</v>
      </c>
      <c r="F2362" s="139">
        <v>2032</v>
      </c>
      <c r="G2362" s="139" t="s">
        <v>688</v>
      </c>
      <c r="H2362" s="139">
        <v>1.9858543541330001E-2</v>
      </c>
      <c r="I2362" s="139">
        <v>1.9858543541330001E-2</v>
      </c>
      <c r="J2362" s="33" t="s">
        <v>637</v>
      </c>
      <c r="K2362" s="33" t="s">
        <v>638</v>
      </c>
    </row>
    <row r="2363" spans="1:11" ht="15.75" customHeight="1">
      <c r="A2363" s="139" t="s">
        <v>220</v>
      </c>
      <c r="B2363" s="139" t="s">
        <v>708</v>
      </c>
      <c r="C2363" s="139" t="s">
        <v>714</v>
      </c>
      <c r="D2363" s="139" t="s">
        <v>730</v>
      </c>
      <c r="E2363" s="139" t="s">
        <v>717</v>
      </c>
      <c r="F2363" s="139">
        <v>2033</v>
      </c>
      <c r="G2363" s="139" t="s">
        <v>688</v>
      </c>
      <c r="H2363" s="139">
        <v>1.89429265635363E-2</v>
      </c>
      <c r="I2363" s="139">
        <v>1.89429265635363E-2</v>
      </c>
      <c r="J2363" s="33" t="s">
        <v>637</v>
      </c>
      <c r="K2363" s="33" t="s">
        <v>638</v>
      </c>
    </row>
    <row r="2364" spans="1:11" ht="15.75" customHeight="1">
      <c r="A2364" s="139" t="s">
        <v>220</v>
      </c>
      <c r="B2364" s="139" t="s">
        <v>708</v>
      </c>
      <c r="C2364" s="139" t="s">
        <v>714</v>
      </c>
      <c r="D2364" s="139" t="s">
        <v>730</v>
      </c>
      <c r="E2364" s="139" t="s">
        <v>717</v>
      </c>
      <c r="F2364" s="139">
        <v>2034</v>
      </c>
      <c r="G2364" s="139" t="s">
        <v>688</v>
      </c>
      <c r="H2364" s="139">
        <v>1.8027309585742699E-2</v>
      </c>
      <c r="I2364" s="139">
        <v>1.8027309585742699E-2</v>
      </c>
      <c r="J2364" s="33" t="s">
        <v>637</v>
      </c>
      <c r="K2364" s="33" t="s">
        <v>638</v>
      </c>
    </row>
    <row r="2365" spans="1:11" ht="15.75" customHeight="1">
      <c r="A2365" s="139" t="s">
        <v>220</v>
      </c>
      <c r="B2365" s="139" t="s">
        <v>708</v>
      </c>
      <c r="C2365" s="139" t="s">
        <v>714</v>
      </c>
      <c r="D2365" s="139" t="s">
        <v>730</v>
      </c>
      <c r="E2365" s="139" t="s">
        <v>717</v>
      </c>
      <c r="F2365" s="139">
        <v>2035</v>
      </c>
      <c r="G2365" s="139" t="s">
        <v>688</v>
      </c>
      <c r="H2365" s="139">
        <v>1.7111692607949001E-2</v>
      </c>
      <c r="I2365" s="139">
        <v>1.7111692607949001E-2</v>
      </c>
      <c r="J2365" s="33" t="s">
        <v>637</v>
      </c>
      <c r="K2365" s="33" t="s">
        <v>638</v>
      </c>
    </row>
    <row r="2366" spans="1:11" ht="15.75" customHeight="1">
      <c r="A2366" s="139" t="s">
        <v>220</v>
      </c>
      <c r="B2366" s="139" t="s">
        <v>708</v>
      </c>
      <c r="C2366" s="139" t="s">
        <v>714</v>
      </c>
      <c r="D2366" s="139" t="s">
        <v>730</v>
      </c>
      <c r="E2366" s="139" t="s">
        <v>717</v>
      </c>
      <c r="F2366" s="139">
        <v>2036</v>
      </c>
      <c r="G2366" s="139" t="s">
        <v>688</v>
      </c>
      <c r="H2366" s="139">
        <v>1.7552683311962299E-2</v>
      </c>
      <c r="I2366" s="139">
        <v>1.7552683311962299E-2</v>
      </c>
      <c r="J2366" s="33" t="s">
        <v>637</v>
      </c>
      <c r="K2366" s="33" t="s">
        <v>638</v>
      </c>
    </row>
    <row r="2367" spans="1:11" ht="15.75" customHeight="1">
      <c r="A2367" s="139" t="s">
        <v>220</v>
      </c>
      <c r="B2367" s="139" t="s">
        <v>708</v>
      </c>
      <c r="C2367" s="139" t="s">
        <v>714</v>
      </c>
      <c r="D2367" s="139" t="s">
        <v>730</v>
      </c>
      <c r="E2367" s="139" t="s">
        <v>717</v>
      </c>
      <c r="F2367" s="139">
        <v>2037</v>
      </c>
      <c r="G2367" s="139" t="s">
        <v>688</v>
      </c>
      <c r="H2367" s="139">
        <v>1.79936740159756E-2</v>
      </c>
      <c r="I2367" s="139">
        <v>1.79936740159756E-2</v>
      </c>
      <c r="J2367" s="33" t="s">
        <v>637</v>
      </c>
      <c r="K2367" s="33" t="s">
        <v>638</v>
      </c>
    </row>
    <row r="2368" spans="1:11" ht="15.75" customHeight="1">
      <c r="A2368" s="139" t="s">
        <v>220</v>
      </c>
      <c r="B2368" s="139" t="s">
        <v>708</v>
      </c>
      <c r="C2368" s="139" t="s">
        <v>714</v>
      </c>
      <c r="D2368" s="139" t="s">
        <v>730</v>
      </c>
      <c r="E2368" s="139" t="s">
        <v>717</v>
      </c>
      <c r="F2368" s="139">
        <v>2038</v>
      </c>
      <c r="G2368" s="139" t="s">
        <v>688</v>
      </c>
      <c r="H2368" s="139">
        <v>1.8434664719988898E-2</v>
      </c>
      <c r="I2368" s="139">
        <v>1.8434664719988898E-2</v>
      </c>
      <c r="J2368" s="33" t="s">
        <v>637</v>
      </c>
      <c r="K2368" s="33" t="s">
        <v>638</v>
      </c>
    </row>
    <row r="2369" spans="1:11" ht="15.75" customHeight="1">
      <c r="A2369" s="139" t="s">
        <v>220</v>
      </c>
      <c r="B2369" s="139" t="s">
        <v>708</v>
      </c>
      <c r="C2369" s="139" t="s">
        <v>714</v>
      </c>
      <c r="D2369" s="139" t="s">
        <v>730</v>
      </c>
      <c r="E2369" s="139" t="s">
        <v>717</v>
      </c>
      <c r="F2369" s="139">
        <v>2039</v>
      </c>
      <c r="G2369" s="139" t="s">
        <v>688</v>
      </c>
      <c r="H2369" s="139">
        <v>1.88756554240022E-2</v>
      </c>
      <c r="I2369" s="139">
        <v>1.88756554240022E-2</v>
      </c>
      <c r="J2369" s="33" t="s">
        <v>637</v>
      </c>
      <c r="K2369" s="33" t="s">
        <v>638</v>
      </c>
    </row>
    <row r="2370" spans="1:11" ht="15.75" customHeight="1">
      <c r="A2370" s="139" t="s">
        <v>220</v>
      </c>
      <c r="B2370" s="139" t="s">
        <v>708</v>
      </c>
      <c r="C2370" s="139" t="s">
        <v>714</v>
      </c>
      <c r="D2370" s="139" t="s">
        <v>730</v>
      </c>
      <c r="E2370" s="139" t="s">
        <v>717</v>
      </c>
      <c r="F2370" s="139">
        <v>2040</v>
      </c>
      <c r="G2370" s="139" t="s">
        <v>688</v>
      </c>
      <c r="H2370" s="139">
        <v>1.9316646128015501E-2</v>
      </c>
      <c r="I2370" s="139">
        <v>1.9316646128015501E-2</v>
      </c>
      <c r="J2370" s="33" t="s">
        <v>637</v>
      </c>
      <c r="K2370" s="33" t="s">
        <v>638</v>
      </c>
    </row>
    <row r="2371" spans="1:11" ht="15.75" customHeight="1">
      <c r="A2371" s="139" t="s">
        <v>220</v>
      </c>
      <c r="B2371" s="139" t="s">
        <v>708</v>
      </c>
      <c r="C2371" s="139" t="s">
        <v>714</v>
      </c>
      <c r="D2371" s="139" t="s">
        <v>730</v>
      </c>
      <c r="E2371" s="139" t="s">
        <v>717</v>
      </c>
      <c r="F2371" s="139">
        <v>2041</v>
      </c>
      <c r="G2371" s="139" t="s">
        <v>688</v>
      </c>
      <c r="H2371" s="139">
        <v>1.9832165704812801E-2</v>
      </c>
      <c r="I2371" s="139">
        <v>1.9832165704812801E-2</v>
      </c>
      <c r="J2371" s="33" t="s">
        <v>637</v>
      </c>
      <c r="K2371" s="33" t="s">
        <v>638</v>
      </c>
    </row>
    <row r="2372" spans="1:11" ht="15.75" customHeight="1">
      <c r="A2372" s="139" t="s">
        <v>220</v>
      </c>
      <c r="B2372" s="139" t="s">
        <v>708</v>
      </c>
      <c r="C2372" s="139" t="s">
        <v>714</v>
      </c>
      <c r="D2372" s="139" t="s">
        <v>730</v>
      </c>
      <c r="E2372" s="139" t="s">
        <v>717</v>
      </c>
      <c r="F2372" s="139">
        <v>2042</v>
      </c>
      <c r="G2372" s="139" t="s">
        <v>688</v>
      </c>
      <c r="H2372" s="139">
        <v>2.0347685281610101E-2</v>
      </c>
      <c r="I2372" s="139">
        <v>2.0347685281610101E-2</v>
      </c>
      <c r="J2372" s="33" t="s">
        <v>637</v>
      </c>
      <c r="K2372" s="33" t="s">
        <v>638</v>
      </c>
    </row>
    <row r="2373" spans="1:11" ht="15.75" customHeight="1">
      <c r="A2373" s="139" t="s">
        <v>220</v>
      </c>
      <c r="B2373" s="139" t="s">
        <v>708</v>
      </c>
      <c r="C2373" s="139" t="s">
        <v>714</v>
      </c>
      <c r="D2373" s="139" t="s">
        <v>730</v>
      </c>
      <c r="E2373" s="139" t="s">
        <v>717</v>
      </c>
      <c r="F2373" s="139">
        <v>2043</v>
      </c>
      <c r="G2373" s="139" t="s">
        <v>688</v>
      </c>
      <c r="H2373" s="139">
        <v>2.08632048584073E-2</v>
      </c>
      <c r="I2373" s="139">
        <v>2.08632048584073E-2</v>
      </c>
      <c r="J2373" s="33" t="s">
        <v>637</v>
      </c>
      <c r="K2373" s="33" t="s">
        <v>638</v>
      </c>
    </row>
    <row r="2374" spans="1:11" ht="15.75" customHeight="1">
      <c r="A2374" s="139" t="s">
        <v>220</v>
      </c>
      <c r="B2374" s="139" t="s">
        <v>708</v>
      </c>
      <c r="C2374" s="139" t="s">
        <v>714</v>
      </c>
      <c r="D2374" s="139" t="s">
        <v>730</v>
      </c>
      <c r="E2374" s="139" t="s">
        <v>717</v>
      </c>
      <c r="F2374" s="139">
        <v>2044</v>
      </c>
      <c r="G2374" s="139" t="s">
        <v>688</v>
      </c>
      <c r="H2374" s="139">
        <v>2.13787244352046E-2</v>
      </c>
      <c r="I2374" s="139">
        <v>2.13787244352046E-2</v>
      </c>
      <c r="J2374" s="33" t="s">
        <v>637</v>
      </c>
      <c r="K2374" s="33" t="s">
        <v>638</v>
      </c>
    </row>
    <row r="2375" spans="1:11" ht="15.75" customHeight="1">
      <c r="A2375" s="139" t="s">
        <v>220</v>
      </c>
      <c r="B2375" s="139" t="s">
        <v>708</v>
      </c>
      <c r="C2375" s="139" t="s">
        <v>714</v>
      </c>
      <c r="D2375" s="139" t="s">
        <v>730</v>
      </c>
      <c r="E2375" s="139" t="s">
        <v>717</v>
      </c>
      <c r="F2375" s="139">
        <v>2045</v>
      </c>
      <c r="G2375" s="139" t="s">
        <v>688</v>
      </c>
      <c r="H2375" s="139">
        <v>2.18942440120019E-2</v>
      </c>
      <c r="I2375" s="139">
        <v>2.18942440120019E-2</v>
      </c>
      <c r="J2375" s="33" t="s">
        <v>637</v>
      </c>
      <c r="K2375" s="33" t="s">
        <v>638</v>
      </c>
    </row>
    <row r="2376" spans="1:11" ht="15.75" customHeight="1">
      <c r="A2376" s="139" t="s">
        <v>220</v>
      </c>
      <c r="B2376" s="139" t="s">
        <v>708</v>
      </c>
      <c r="C2376" s="139" t="s">
        <v>714</v>
      </c>
      <c r="D2376" s="139" t="s">
        <v>730</v>
      </c>
      <c r="E2376" s="139" t="s">
        <v>717</v>
      </c>
      <c r="F2376" s="139">
        <v>2046</v>
      </c>
      <c r="G2376" s="139" t="s">
        <v>688</v>
      </c>
      <c r="H2376" s="139">
        <v>2.2495789956990499E-2</v>
      </c>
      <c r="I2376" s="139">
        <v>2.2495789956990499E-2</v>
      </c>
      <c r="J2376" s="33" t="s">
        <v>637</v>
      </c>
      <c r="K2376" s="33" t="s">
        <v>638</v>
      </c>
    </row>
    <row r="2377" spans="1:11" ht="15.75" customHeight="1">
      <c r="A2377" s="139" t="s">
        <v>220</v>
      </c>
      <c r="B2377" s="139" t="s">
        <v>708</v>
      </c>
      <c r="C2377" s="139" t="s">
        <v>714</v>
      </c>
      <c r="D2377" s="139" t="s">
        <v>730</v>
      </c>
      <c r="E2377" s="139" t="s">
        <v>717</v>
      </c>
      <c r="F2377" s="139">
        <v>2047</v>
      </c>
      <c r="G2377" s="139" t="s">
        <v>688</v>
      </c>
      <c r="H2377" s="139">
        <v>2.3097335901979099E-2</v>
      </c>
      <c r="I2377" s="139">
        <v>2.3097335901979099E-2</v>
      </c>
      <c r="J2377" s="33" t="s">
        <v>637</v>
      </c>
      <c r="K2377" s="33" t="s">
        <v>638</v>
      </c>
    </row>
    <row r="2378" spans="1:11" ht="15.75" customHeight="1">
      <c r="A2378" s="139" t="s">
        <v>220</v>
      </c>
      <c r="B2378" s="139" t="s">
        <v>708</v>
      </c>
      <c r="C2378" s="139" t="s">
        <v>714</v>
      </c>
      <c r="D2378" s="139" t="s">
        <v>730</v>
      </c>
      <c r="E2378" s="139" t="s">
        <v>717</v>
      </c>
      <c r="F2378" s="139">
        <v>2048</v>
      </c>
      <c r="G2378" s="139" t="s">
        <v>688</v>
      </c>
      <c r="H2378" s="139">
        <v>2.3698881846967799E-2</v>
      </c>
      <c r="I2378" s="139">
        <v>2.3698881846967799E-2</v>
      </c>
      <c r="J2378" s="33" t="s">
        <v>637</v>
      </c>
      <c r="K2378" s="33" t="s">
        <v>638</v>
      </c>
    </row>
    <row r="2379" spans="1:11" ht="15.75" customHeight="1">
      <c r="A2379" s="139" t="s">
        <v>220</v>
      </c>
      <c r="B2379" s="139" t="s">
        <v>708</v>
      </c>
      <c r="C2379" s="139" t="s">
        <v>714</v>
      </c>
      <c r="D2379" s="139" t="s">
        <v>730</v>
      </c>
      <c r="E2379" s="139" t="s">
        <v>717</v>
      </c>
      <c r="F2379" s="139">
        <v>2049</v>
      </c>
      <c r="G2379" s="139" t="s">
        <v>688</v>
      </c>
      <c r="H2379" s="139">
        <v>2.4300427791956399E-2</v>
      </c>
      <c r="I2379" s="139">
        <v>2.4300427791956399E-2</v>
      </c>
      <c r="J2379" s="33" t="s">
        <v>637</v>
      </c>
      <c r="K2379" s="33" t="s">
        <v>638</v>
      </c>
    </row>
    <row r="2380" spans="1:11" ht="15.75" customHeight="1">
      <c r="A2380" s="139" t="s">
        <v>220</v>
      </c>
      <c r="B2380" s="139" t="s">
        <v>708</v>
      </c>
      <c r="C2380" s="139" t="s">
        <v>714</v>
      </c>
      <c r="D2380" s="139" t="s">
        <v>730</v>
      </c>
      <c r="E2380" s="139" t="s">
        <v>717</v>
      </c>
      <c r="F2380" s="139">
        <v>2050</v>
      </c>
      <c r="G2380" s="139" t="s">
        <v>688</v>
      </c>
      <c r="H2380" s="139">
        <v>2.4901973736944999E-2</v>
      </c>
      <c r="I2380" s="139">
        <v>2.4901973736944999E-2</v>
      </c>
      <c r="J2380" s="33" t="s">
        <v>637</v>
      </c>
      <c r="K2380" s="33" t="s">
        <v>638</v>
      </c>
    </row>
    <row r="2381" spans="1:11" ht="15.75" customHeight="1">
      <c r="A2381" s="139" t="s">
        <v>220</v>
      </c>
      <c r="B2381" s="139" t="s">
        <v>708</v>
      </c>
      <c r="C2381" s="139" t="s">
        <v>714</v>
      </c>
      <c r="D2381" s="139" t="s">
        <v>730</v>
      </c>
      <c r="E2381" s="139" t="s">
        <v>711</v>
      </c>
      <c r="F2381" s="139">
        <v>1990</v>
      </c>
      <c r="G2381" s="139" t="s">
        <v>688</v>
      </c>
      <c r="H2381" s="139">
        <v>0</v>
      </c>
      <c r="I2381" s="139">
        <v>0</v>
      </c>
      <c r="J2381" s="33" t="s">
        <v>637</v>
      </c>
      <c r="K2381" s="33" t="s">
        <v>638</v>
      </c>
    </row>
    <row r="2382" spans="1:11" ht="15.75" customHeight="1">
      <c r="A2382" s="139" t="s">
        <v>220</v>
      </c>
      <c r="B2382" s="139" t="s">
        <v>708</v>
      </c>
      <c r="C2382" s="139" t="s">
        <v>714</v>
      </c>
      <c r="D2382" s="139" t="s">
        <v>730</v>
      </c>
      <c r="E2382" s="139" t="s">
        <v>711</v>
      </c>
      <c r="F2382" s="139">
        <v>1991</v>
      </c>
      <c r="G2382" s="139" t="s">
        <v>688</v>
      </c>
      <c r="H2382" s="139">
        <v>0</v>
      </c>
      <c r="I2382" s="139">
        <v>0</v>
      </c>
      <c r="J2382" s="33" t="s">
        <v>637</v>
      </c>
      <c r="K2382" s="33" t="s">
        <v>638</v>
      </c>
    </row>
    <row r="2383" spans="1:11" ht="15.75" customHeight="1">
      <c r="A2383" s="139" t="s">
        <v>220</v>
      </c>
      <c r="B2383" s="139" t="s">
        <v>708</v>
      </c>
      <c r="C2383" s="139" t="s">
        <v>714</v>
      </c>
      <c r="D2383" s="139" t="s">
        <v>730</v>
      </c>
      <c r="E2383" s="139" t="s">
        <v>711</v>
      </c>
      <c r="F2383" s="139">
        <v>1992</v>
      </c>
      <c r="G2383" s="139" t="s">
        <v>688</v>
      </c>
      <c r="H2383" s="139">
        <v>0</v>
      </c>
      <c r="I2383" s="139">
        <v>0</v>
      </c>
      <c r="J2383" s="33" t="s">
        <v>637</v>
      </c>
      <c r="K2383" s="33" t="s">
        <v>638</v>
      </c>
    </row>
    <row r="2384" spans="1:11" ht="15.75" customHeight="1">
      <c r="A2384" s="139" t="s">
        <v>220</v>
      </c>
      <c r="B2384" s="139" t="s">
        <v>708</v>
      </c>
      <c r="C2384" s="139" t="s">
        <v>714</v>
      </c>
      <c r="D2384" s="139" t="s">
        <v>730</v>
      </c>
      <c r="E2384" s="139" t="s">
        <v>711</v>
      </c>
      <c r="F2384" s="139">
        <v>1993</v>
      </c>
      <c r="G2384" s="139" t="s">
        <v>688</v>
      </c>
      <c r="H2384" s="139">
        <v>0</v>
      </c>
      <c r="I2384" s="139">
        <v>0</v>
      </c>
      <c r="J2384" s="33" t="s">
        <v>637</v>
      </c>
      <c r="K2384" s="33" t="s">
        <v>638</v>
      </c>
    </row>
    <row r="2385" spans="1:11" ht="15.75" customHeight="1">
      <c r="A2385" s="139" t="s">
        <v>220</v>
      </c>
      <c r="B2385" s="139" t="s">
        <v>708</v>
      </c>
      <c r="C2385" s="139" t="s">
        <v>714</v>
      </c>
      <c r="D2385" s="139" t="s">
        <v>730</v>
      </c>
      <c r="E2385" s="139" t="s">
        <v>711</v>
      </c>
      <c r="F2385" s="139">
        <v>1994</v>
      </c>
      <c r="G2385" s="139" t="s">
        <v>688</v>
      </c>
      <c r="H2385" s="139">
        <v>0</v>
      </c>
      <c r="I2385" s="139">
        <v>0</v>
      </c>
      <c r="J2385" s="33" t="s">
        <v>637</v>
      </c>
      <c r="K2385" s="33" t="s">
        <v>638</v>
      </c>
    </row>
    <row r="2386" spans="1:11" ht="15.75" customHeight="1">
      <c r="A2386" s="139" t="s">
        <v>220</v>
      </c>
      <c r="B2386" s="139" t="s">
        <v>708</v>
      </c>
      <c r="C2386" s="139" t="s">
        <v>714</v>
      </c>
      <c r="D2386" s="139" t="s">
        <v>730</v>
      </c>
      <c r="E2386" s="139" t="s">
        <v>711</v>
      </c>
      <c r="F2386" s="139">
        <v>1995</v>
      </c>
      <c r="G2386" s="139" t="s">
        <v>688</v>
      </c>
      <c r="H2386" s="139">
        <v>0</v>
      </c>
      <c r="I2386" s="139">
        <v>0</v>
      </c>
      <c r="J2386" s="33" t="s">
        <v>637</v>
      </c>
      <c r="K2386" s="33" t="s">
        <v>638</v>
      </c>
    </row>
    <row r="2387" spans="1:11" ht="15.75" customHeight="1">
      <c r="A2387" s="139" t="s">
        <v>220</v>
      </c>
      <c r="B2387" s="139" t="s">
        <v>708</v>
      </c>
      <c r="C2387" s="139" t="s">
        <v>714</v>
      </c>
      <c r="D2387" s="139" t="s">
        <v>730</v>
      </c>
      <c r="E2387" s="139" t="s">
        <v>711</v>
      </c>
      <c r="F2387" s="139">
        <v>1996</v>
      </c>
      <c r="G2387" s="139" t="s">
        <v>688</v>
      </c>
      <c r="H2387" s="139">
        <v>7.0244731553258696E-4</v>
      </c>
      <c r="I2387" s="139">
        <v>7.0244731553258696E-4</v>
      </c>
      <c r="J2387" s="33" t="s">
        <v>637</v>
      </c>
      <c r="K2387" s="33" t="s">
        <v>638</v>
      </c>
    </row>
    <row r="2388" spans="1:11" ht="15.75" customHeight="1">
      <c r="A2388" s="139" t="s">
        <v>220</v>
      </c>
      <c r="B2388" s="139" t="s">
        <v>708</v>
      </c>
      <c r="C2388" s="139" t="s">
        <v>714</v>
      </c>
      <c r="D2388" s="139" t="s">
        <v>730</v>
      </c>
      <c r="E2388" s="139" t="s">
        <v>711</v>
      </c>
      <c r="F2388" s="139">
        <v>1997</v>
      </c>
      <c r="G2388" s="139" t="s">
        <v>688</v>
      </c>
      <c r="H2388" s="139">
        <v>1.40489463106517E-3</v>
      </c>
      <c r="I2388" s="139">
        <v>1.40489463106517E-3</v>
      </c>
      <c r="J2388" s="33" t="s">
        <v>637</v>
      </c>
      <c r="K2388" s="33" t="s">
        <v>638</v>
      </c>
    </row>
    <row r="2389" spans="1:11" ht="15.75" customHeight="1">
      <c r="A2389" s="139" t="s">
        <v>220</v>
      </c>
      <c r="B2389" s="139" t="s">
        <v>708</v>
      </c>
      <c r="C2389" s="139" t="s">
        <v>714</v>
      </c>
      <c r="D2389" s="139" t="s">
        <v>730</v>
      </c>
      <c r="E2389" s="139" t="s">
        <v>711</v>
      </c>
      <c r="F2389" s="139">
        <v>1998</v>
      </c>
      <c r="G2389" s="139" t="s">
        <v>688</v>
      </c>
      <c r="H2389" s="139">
        <v>2.1073419465977598E-3</v>
      </c>
      <c r="I2389" s="139">
        <v>2.1073419465977598E-3</v>
      </c>
      <c r="J2389" s="33" t="s">
        <v>637</v>
      </c>
      <c r="K2389" s="33" t="s">
        <v>638</v>
      </c>
    </row>
    <row r="2390" spans="1:11" ht="15.75" customHeight="1">
      <c r="A2390" s="139" t="s">
        <v>220</v>
      </c>
      <c r="B2390" s="139" t="s">
        <v>708</v>
      </c>
      <c r="C2390" s="139" t="s">
        <v>714</v>
      </c>
      <c r="D2390" s="139" t="s">
        <v>730</v>
      </c>
      <c r="E2390" s="139" t="s">
        <v>711</v>
      </c>
      <c r="F2390" s="139">
        <v>1999</v>
      </c>
      <c r="G2390" s="139" t="s">
        <v>688</v>
      </c>
      <c r="H2390" s="139">
        <v>2.80978926213035E-3</v>
      </c>
      <c r="I2390" s="139">
        <v>2.80978926213035E-3</v>
      </c>
      <c r="J2390" s="33" t="s">
        <v>637</v>
      </c>
      <c r="K2390" s="33" t="s">
        <v>638</v>
      </c>
    </row>
    <row r="2391" spans="1:11" ht="15.75" customHeight="1">
      <c r="A2391" s="139" t="s">
        <v>220</v>
      </c>
      <c r="B2391" s="139" t="s">
        <v>708</v>
      </c>
      <c r="C2391" s="139" t="s">
        <v>714</v>
      </c>
      <c r="D2391" s="139" t="s">
        <v>730</v>
      </c>
      <c r="E2391" s="139" t="s">
        <v>711</v>
      </c>
      <c r="F2391" s="139">
        <v>2000</v>
      </c>
      <c r="G2391" s="139" t="s">
        <v>688</v>
      </c>
      <c r="H2391" s="139">
        <v>3.5122365776629298E-3</v>
      </c>
      <c r="I2391" s="139">
        <v>3.5122365776629298E-3</v>
      </c>
      <c r="J2391" s="33" t="s">
        <v>637</v>
      </c>
      <c r="K2391" s="33" t="s">
        <v>638</v>
      </c>
    </row>
    <row r="2392" spans="1:11" ht="15.75" customHeight="1">
      <c r="A2392" s="139" t="s">
        <v>220</v>
      </c>
      <c r="B2392" s="139" t="s">
        <v>708</v>
      </c>
      <c r="C2392" s="139" t="s">
        <v>714</v>
      </c>
      <c r="D2392" s="139" t="s">
        <v>730</v>
      </c>
      <c r="E2392" s="139" t="s">
        <v>711</v>
      </c>
      <c r="F2392" s="139">
        <v>2001</v>
      </c>
      <c r="G2392" s="139" t="s">
        <v>688</v>
      </c>
      <c r="H2392" s="139">
        <v>7.4313821828929901E-3</v>
      </c>
      <c r="I2392" s="139">
        <v>7.4313821828929901E-3</v>
      </c>
      <c r="J2392" s="33" t="s">
        <v>637</v>
      </c>
      <c r="K2392" s="33" t="s">
        <v>638</v>
      </c>
    </row>
    <row r="2393" spans="1:11" ht="15.75" customHeight="1">
      <c r="A2393" s="139" t="s">
        <v>220</v>
      </c>
      <c r="B2393" s="139" t="s">
        <v>708</v>
      </c>
      <c r="C2393" s="139" t="s">
        <v>714</v>
      </c>
      <c r="D2393" s="139" t="s">
        <v>730</v>
      </c>
      <c r="E2393" s="139" t="s">
        <v>711</v>
      </c>
      <c r="F2393" s="139">
        <v>2002</v>
      </c>
      <c r="G2393" s="139" t="s">
        <v>688</v>
      </c>
      <c r="H2393" s="139">
        <v>1.1350527788123E-2</v>
      </c>
      <c r="I2393" s="139">
        <v>1.1350527788123E-2</v>
      </c>
      <c r="J2393" s="33" t="s">
        <v>637</v>
      </c>
      <c r="K2393" s="33" t="s">
        <v>638</v>
      </c>
    </row>
    <row r="2394" spans="1:11" ht="15.75" customHeight="1">
      <c r="A2394" s="139" t="s">
        <v>220</v>
      </c>
      <c r="B2394" s="139" t="s">
        <v>708</v>
      </c>
      <c r="C2394" s="139" t="s">
        <v>714</v>
      </c>
      <c r="D2394" s="139" t="s">
        <v>730</v>
      </c>
      <c r="E2394" s="139" t="s">
        <v>711</v>
      </c>
      <c r="F2394" s="139">
        <v>2003</v>
      </c>
      <c r="G2394" s="139" t="s">
        <v>688</v>
      </c>
      <c r="H2394" s="139">
        <v>1.5269673393353099E-2</v>
      </c>
      <c r="I2394" s="139">
        <v>1.5269673393353099E-2</v>
      </c>
      <c r="J2394" s="33" t="s">
        <v>637</v>
      </c>
      <c r="K2394" s="33" t="s">
        <v>638</v>
      </c>
    </row>
    <row r="2395" spans="1:11" ht="15.75" customHeight="1">
      <c r="A2395" s="139" t="s">
        <v>220</v>
      </c>
      <c r="B2395" s="139" t="s">
        <v>708</v>
      </c>
      <c r="C2395" s="139" t="s">
        <v>714</v>
      </c>
      <c r="D2395" s="139" t="s">
        <v>730</v>
      </c>
      <c r="E2395" s="139" t="s">
        <v>711</v>
      </c>
      <c r="F2395" s="139">
        <v>2004</v>
      </c>
      <c r="G2395" s="139" t="s">
        <v>688</v>
      </c>
      <c r="H2395" s="139">
        <v>1.9188818998583101E-2</v>
      </c>
      <c r="I2395" s="139">
        <v>1.9188818998583101E-2</v>
      </c>
      <c r="J2395" s="33" t="s">
        <v>637</v>
      </c>
      <c r="K2395" s="33" t="s">
        <v>638</v>
      </c>
    </row>
    <row r="2396" spans="1:11" ht="15.75" customHeight="1">
      <c r="A2396" s="139" t="s">
        <v>220</v>
      </c>
      <c r="B2396" s="139" t="s">
        <v>708</v>
      </c>
      <c r="C2396" s="139" t="s">
        <v>714</v>
      </c>
      <c r="D2396" s="139" t="s">
        <v>730</v>
      </c>
      <c r="E2396" s="139" t="s">
        <v>711</v>
      </c>
      <c r="F2396" s="139">
        <v>2005</v>
      </c>
      <c r="G2396" s="139" t="s">
        <v>688</v>
      </c>
      <c r="H2396" s="139">
        <v>2.3107964603813199E-2</v>
      </c>
      <c r="I2396" s="139">
        <v>2.3107964603813199E-2</v>
      </c>
      <c r="J2396" s="33" t="s">
        <v>637</v>
      </c>
      <c r="K2396" s="33" t="s">
        <v>638</v>
      </c>
    </row>
    <row r="2397" spans="1:11" ht="15.75" customHeight="1">
      <c r="A2397" s="139" t="s">
        <v>220</v>
      </c>
      <c r="B2397" s="139" t="s">
        <v>708</v>
      </c>
      <c r="C2397" s="139" t="s">
        <v>714</v>
      </c>
      <c r="D2397" s="139" t="s">
        <v>730</v>
      </c>
      <c r="E2397" s="139" t="s">
        <v>711</v>
      </c>
      <c r="F2397" s="139">
        <v>2006</v>
      </c>
      <c r="G2397" s="139" t="s">
        <v>688</v>
      </c>
      <c r="H2397" s="139">
        <v>6.2691147098003205E-2</v>
      </c>
      <c r="I2397" s="139">
        <v>6.2691147098003205E-2</v>
      </c>
      <c r="J2397" s="33" t="s">
        <v>637</v>
      </c>
      <c r="K2397" s="33" t="s">
        <v>638</v>
      </c>
    </row>
    <row r="2398" spans="1:11" ht="15.75" customHeight="1">
      <c r="A2398" s="139" t="s">
        <v>220</v>
      </c>
      <c r="B2398" s="139" t="s">
        <v>708</v>
      </c>
      <c r="C2398" s="139" t="s">
        <v>714</v>
      </c>
      <c r="D2398" s="139" t="s">
        <v>730</v>
      </c>
      <c r="E2398" s="139" t="s">
        <v>711</v>
      </c>
      <c r="F2398" s="139">
        <v>2007</v>
      </c>
      <c r="G2398" s="139" t="s">
        <v>688</v>
      </c>
      <c r="H2398" s="139">
        <v>0.102274329592193</v>
      </c>
      <c r="I2398" s="139">
        <v>0.102274329592193</v>
      </c>
      <c r="J2398" s="33" t="s">
        <v>637</v>
      </c>
      <c r="K2398" s="33" t="s">
        <v>638</v>
      </c>
    </row>
    <row r="2399" spans="1:11" ht="15.75" customHeight="1">
      <c r="A2399" s="139" t="s">
        <v>220</v>
      </c>
      <c r="B2399" s="139" t="s">
        <v>708</v>
      </c>
      <c r="C2399" s="139" t="s">
        <v>714</v>
      </c>
      <c r="D2399" s="139" t="s">
        <v>730</v>
      </c>
      <c r="E2399" s="139" t="s">
        <v>711</v>
      </c>
      <c r="F2399" s="139">
        <v>2008</v>
      </c>
      <c r="G2399" s="139" t="s">
        <v>688</v>
      </c>
      <c r="H2399" s="139">
        <v>0.141857512086383</v>
      </c>
      <c r="I2399" s="139">
        <v>0.141857512086383</v>
      </c>
      <c r="J2399" s="33" t="s">
        <v>637</v>
      </c>
      <c r="K2399" s="33" t="s">
        <v>638</v>
      </c>
    </row>
    <row r="2400" spans="1:11" ht="15.75" customHeight="1">
      <c r="A2400" s="139" t="s">
        <v>220</v>
      </c>
      <c r="B2400" s="139" t="s">
        <v>708</v>
      </c>
      <c r="C2400" s="139" t="s">
        <v>714</v>
      </c>
      <c r="D2400" s="139" t="s">
        <v>730</v>
      </c>
      <c r="E2400" s="139" t="s">
        <v>711</v>
      </c>
      <c r="F2400" s="139">
        <v>2009</v>
      </c>
      <c r="G2400" s="139" t="s">
        <v>688</v>
      </c>
      <c r="H2400" s="139">
        <v>0.18144069458057299</v>
      </c>
      <c r="I2400" s="139">
        <v>0.18144069458057299</v>
      </c>
      <c r="J2400" s="33" t="s">
        <v>637</v>
      </c>
      <c r="K2400" s="33" t="s">
        <v>638</v>
      </c>
    </row>
    <row r="2401" spans="1:11" ht="15.75" customHeight="1">
      <c r="A2401" s="139" t="s">
        <v>220</v>
      </c>
      <c r="B2401" s="139" t="s">
        <v>708</v>
      </c>
      <c r="C2401" s="139" t="s">
        <v>714</v>
      </c>
      <c r="D2401" s="139" t="s">
        <v>730</v>
      </c>
      <c r="E2401" s="139" t="s">
        <v>711</v>
      </c>
      <c r="F2401" s="139">
        <v>2010</v>
      </c>
      <c r="G2401" s="139" t="s">
        <v>688</v>
      </c>
      <c r="H2401" s="139">
        <v>0.22102387707476301</v>
      </c>
      <c r="I2401" s="139">
        <v>0.22102387707476301</v>
      </c>
      <c r="J2401" s="33" t="s">
        <v>637</v>
      </c>
      <c r="K2401" s="33" t="s">
        <v>638</v>
      </c>
    </row>
    <row r="2402" spans="1:11" ht="15.75" customHeight="1">
      <c r="A2402" s="139" t="s">
        <v>220</v>
      </c>
      <c r="B2402" s="139" t="s">
        <v>708</v>
      </c>
      <c r="C2402" s="139" t="s">
        <v>714</v>
      </c>
      <c r="D2402" s="139" t="s">
        <v>730</v>
      </c>
      <c r="E2402" s="139" t="s">
        <v>711</v>
      </c>
      <c r="F2402" s="139">
        <v>2011</v>
      </c>
      <c r="G2402" s="139" t="s">
        <v>688</v>
      </c>
      <c r="H2402" s="139">
        <v>0.26594845660609201</v>
      </c>
      <c r="I2402" s="139">
        <v>0.26594845660609201</v>
      </c>
      <c r="J2402" s="33" t="s">
        <v>637</v>
      </c>
      <c r="K2402" s="33" t="s">
        <v>638</v>
      </c>
    </row>
    <row r="2403" spans="1:11" ht="15.75" customHeight="1">
      <c r="A2403" s="139" t="s">
        <v>220</v>
      </c>
      <c r="B2403" s="139" t="s">
        <v>708</v>
      </c>
      <c r="C2403" s="139" t="s">
        <v>714</v>
      </c>
      <c r="D2403" s="139" t="s">
        <v>730</v>
      </c>
      <c r="E2403" s="139" t="s">
        <v>711</v>
      </c>
      <c r="F2403" s="139">
        <v>2012</v>
      </c>
      <c r="G2403" s="139" t="s">
        <v>688</v>
      </c>
      <c r="H2403" s="139">
        <v>0.31087303613742001</v>
      </c>
      <c r="I2403" s="139">
        <v>0.31087303613742001</v>
      </c>
      <c r="J2403" s="33" t="s">
        <v>637</v>
      </c>
      <c r="K2403" s="33" t="s">
        <v>638</v>
      </c>
    </row>
    <row r="2404" spans="1:11" ht="15.75" customHeight="1">
      <c r="A2404" s="139" t="s">
        <v>220</v>
      </c>
      <c r="B2404" s="139" t="s">
        <v>708</v>
      </c>
      <c r="C2404" s="139" t="s">
        <v>714</v>
      </c>
      <c r="D2404" s="139" t="s">
        <v>730</v>
      </c>
      <c r="E2404" s="139" t="s">
        <v>711</v>
      </c>
      <c r="F2404" s="139">
        <v>2013</v>
      </c>
      <c r="G2404" s="139" t="s">
        <v>688</v>
      </c>
      <c r="H2404" s="139">
        <v>0.35579761566874901</v>
      </c>
      <c r="I2404" s="139">
        <v>0.35579761566874901</v>
      </c>
      <c r="J2404" s="33" t="s">
        <v>637</v>
      </c>
      <c r="K2404" s="33" t="s">
        <v>638</v>
      </c>
    </row>
    <row r="2405" spans="1:11" ht="15.75" customHeight="1">
      <c r="A2405" s="139" t="s">
        <v>220</v>
      </c>
      <c r="B2405" s="139" t="s">
        <v>708</v>
      </c>
      <c r="C2405" s="139" t="s">
        <v>714</v>
      </c>
      <c r="D2405" s="139" t="s">
        <v>730</v>
      </c>
      <c r="E2405" s="139" t="s">
        <v>711</v>
      </c>
      <c r="F2405" s="139">
        <v>2014</v>
      </c>
      <c r="G2405" s="139" t="s">
        <v>688</v>
      </c>
      <c r="H2405" s="139">
        <v>0.40072219520007701</v>
      </c>
      <c r="I2405" s="139">
        <v>0.40072219520007701</v>
      </c>
      <c r="J2405" s="33" t="s">
        <v>637</v>
      </c>
      <c r="K2405" s="33" t="s">
        <v>638</v>
      </c>
    </row>
    <row r="2406" spans="1:11" ht="15.75" customHeight="1">
      <c r="A2406" s="139" t="s">
        <v>220</v>
      </c>
      <c r="B2406" s="139" t="s">
        <v>708</v>
      </c>
      <c r="C2406" s="139" t="s">
        <v>714</v>
      </c>
      <c r="D2406" s="139" t="s">
        <v>730</v>
      </c>
      <c r="E2406" s="139" t="s">
        <v>711</v>
      </c>
      <c r="F2406" s="139">
        <v>2015</v>
      </c>
      <c r="G2406" s="139" t="s">
        <v>688</v>
      </c>
      <c r="H2406" s="139">
        <v>0.44564677473140502</v>
      </c>
      <c r="I2406" s="139">
        <v>0.44564677473140502</v>
      </c>
      <c r="J2406" s="33" t="s">
        <v>637</v>
      </c>
      <c r="K2406" s="33" t="s">
        <v>638</v>
      </c>
    </row>
    <row r="2407" spans="1:11" ht="15.75" customHeight="1">
      <c r="A2407" s="139" t="s">
        <v>220</v>
      </c>
      <c r="B2407" s="139" t="s">
        <v>708</v>
      </c>
      <c r="C2407" s="139" t="s">
        <v>714</v>
      </c>
      <c r="D2407" s="139" t="s">
        <v>730</v>
      </c>
      <c r="E2407" s="139" t="s">
        <v>711</v>
      </c>
      <c r="F2407" s="139">
        <v>2016</v>
      </c>
      <c r="G2407" s="139" t="s">
        <v>688</v>
      </c>
      <c r="H2407" s="139">
        <v>0.39413608398834099</v>
      </c>
      <c r="I2407" s="139">
        <v>0.39413608398834099</v>
      </c>
      <c r="J2407" s="33" t="s">
        <v>637</v>
      </c>
      <c r="K2407" s="33" t="s">
        <v>638</v>
      </c>
    </row>
    <row r="2408" spans="1:11" ht="15.75" customHeight="1">
      <c r="A2408" s="139" t="s">
        <v>220</v>
      </c>
      <c r="B2408" s="139" t="s">
        <v>708</v>
      </c>
      <c r="C2408" s="139" t="s">
        <v>714</v>
      </c>
      <c r="D2408" s="139" t="s">
        <v>730</v>
      </c>
      <c r="E2408" s="139" t="s">
        <v>711</v>
      </c>
      <c r="F2408" s="139">
        <v>2017</v>
      </c>
      <c r="G2408" s="139" t="s">
        <v>688</v>
      </c>
      <c r="H2408" s="139">
        <v>0.34262539324527702</v>
      </c>
      <c r="I2408" s="139">
        <v>0.34262539324527702</v>
      </c>
      <c r="J2408" s="33" t="s">
        <v>637</v>
      </c>
      <c r="K2408" s="33" t="s">
        <v>638</v>
      </c>
    </row>
    <row r="2409" spans="1:11" ht="15.75" customHeight="1">
      <c r="A2409" s="139" t="s">
        <v>220</v>
      </c>
      <c r="B2409" s="139" t="s">
        <v>708</v>
      </c>
      <c r="C2409" s="139" t="s">
        <v>714</v>
      </c>
      <c r="D2409" s="139" t="s">
        <v>730</v>
      </c>
      <c r="E2409" s="139" t="s">
        <v>711</v>
      </c>
      <c r="F2409" s="139">
        <v>2018</v>
      </c>
      <c r="G2409" s="139" t="s">
        <v>688</v>
      </c>
      <c r="H2409" s="139">
        <v>0.291114702502212</v>
      </c>
      <c r="I2409" s="139">
        <v>0.291114702502212</v>
      </c>
      <c r="J2409" s="33" t="s">
        <v>637</v>
      </c>
      <c r="K2409" s="33" t="s">
        <v>638</v>
      </c>
    </row>
    <row r="2410" spans="1:11" ht="15.75" customHeight="1">
      <c r="A2410" s="139" t="s">
        <v>220</v>
      </c>
      <c r="B2410" s="139" t="s">
        <v>708</v>
      </c>
      <c r="C2410" s="139" t="s">
        <v>714</v>
      </c>
      <c r="D2410" s="139" t="s">
        <v>730</v>
      </c>
      <c r="E2410" s="139" t="s">
        <v>711</v>
      </c>
      <c r="F2410" s="139">
        <v>2019</v>
      </c>
      <c r="G2410" s="139" t="s">
        <v>688</v>
      </c>
      <c r="H2410" s="139">
        <v>0.239604011759148</v>
      </c>
      <c r="I2410" s="139">
        <v>0.239604011759148</v>
      </c>
      <c r="J2410" s="33" t="s">
        <v>637</v>
      </c>
      <c r="K2410" s="33" t="s">
        <v>638</v>
      </c>
    </row>
    <row r="2411" spans="1:11" ht="15.75" customHeight="1">
      <c r="A2411" s="139" t="s">
        <v>220</v>
      </c>
      <c r="B2411" s="139" t="s">
        <v>708</v>
      </c>
      <c r="C2411" s="139" t="s">
        <v>714</v>
      </c>
      <c r="D2411" s="139" t="s">
        <v>730</v>
      </c>
      <c r="E2411" s="139" t="s">
        <v>711</v>
      </c>
      <c r="F2411" s="139">
        <v>2020</v>
      </c>
      <c r="G2411" s="139" t="s">
        <v>688</v>
      </c>
      <c r="H2411" s="139">
        <v>0.188093321016084</v>
      </c>
      <c r="I2411" s="139">
        <v>0.188093321016084</v>
      </c>
      <c r="J2411" s="33" t="s">
        <v>637</v>
      </c>
      <c r="K2411" s="33" t="s">
        <v>638</v>
      </c>
    </row>
    <row r="2412" spans="1:11" ht="15.75" customHeight="1">
      <c r="A2412" s="139" t="s">
        <v>220</v>
      </c>
      <c r="B2412" s="139" t="s">
        <v>708</v>
      </c>
      <c r="C2412" s="139" t="s">
        <v>714</v>
      </c>
      <c r="D2412" s="139" t="s">
        <v>730</v>
      </c>
      <c r="E2412" s="139" t="s">
        <v>711</v>
      </c>
      <c r="F2412" s="139">
        <v>2021</v>
      </c>
      <c r="G2412" s="139" t="s">
        <v>688</v>
      </c>
      <c r="H2412" s="139">
        <v>0.17247927038788699</v>
      </c>
      <c r="I2412" s="139">
        <v>0.17247927038788699</v>
      </c>
      <c r="J2412" s="33" t="s">
        <v>637</v>
      </c>
      <c r="K2412" s="33" t="s">
        <v>638</v>
      </c>
    </row>
    <row r="2413" spans="1:11" ht="15.75" customHeight="1">
      <c r="A2413" s="139" t="s">
        <v>220</v>
      </c>
      <c r="B2413" s="139" t="s">
        <v>708</v>
      </c>
      <c r="C2413" s="139" t="s">
        <v>714</v>
      </c>
      <c r="D2413" s="139" t="s">
        <v>730</v>
      </c>
      <c r="E2413" s="139" t="s">
        <v>711</v>
      </c>
      <c r="F2413" s="139">
        <v>2022</v>
      </c>
      <c r="G2413" s="139" t="s">
        <v>688</v>
      </c>
      <c r="H2413" s="139">
        <v>0.15686521975969001</v>
      </c>
      <c r="I2413" s="139">
        <v>0.15686521975969001</v>
      </c>
      <c r="J2413" s="33" t="s">
        <v>637</v>
      </c>
      <c r="K2413" s="33" t="s">
        <v>638</v>
      </c>
    </row>
    <row r="2414" spans="1:11" ht="15.75" customHeight="1">
      <c r="A2414" s="139" t="s">
        <v>220</v>
      </c>
      <c r="B2414" s="139" t="s">
        <v>708</v>
      </c>
      <c r="C2414" s="139" t="s">
        <v>714</v>
      </c>
      <c r="D2414" s="139" t="s">
        <v>730</v>
      </c>
      <c r="E2414" s="139" t="s">
        <v>711</v>
      </c>
      <c r="F2414" s="139">
        <v>2023</v>
      </c>
      <c r="G2414" s="139" t="s">
        <v>688</v>
      </c>
      <c r="H2414" s="139">
        <v>0.14125116913149399</v>
      </c>
      <c r="I2414" s="139">
        <v>0.14125116913149399</v>
      </c>
      <c r="J2414" s="33" t="s">
        <v>637</v>
      </c>
      <c r="K2414" s="33" t="s">
        <v>638</v>
      </c>
    </row>
    <row r="2415" spans="1:11" ht="15.75" customHeight="1">
      <c r="A2415" s="139" t="s">
        <v>220</v>
      </c>
      <c r="B2415" s="139" t="s">
        <v>708</v>
      </c>
      <c r="C2415" s="139" t="s">
        <v>714</v>
      </c>
      <c r="D2415" s="139" t="s">
        <v>730</v>
      </c>
      <c r="E2415" s="139" t="s">
        <v>711</v>
      </c>
      <c r="F2415" s="139">
        <v>2024</v>
      </c>
      <c r="G2415" s="139" t="s">
        <v>688</v>
      </c>
      <c r="H2415" s="139">
        <v>0.12563711850329701</v>
      </c>
      <c r="I2415" s="139">
        <v>0.12563711850329701</v>
      </c>
      <c r="J2415" s="33" t="s">
        <v>637</v>
      </c>
      <c r="K2415" s="33" t="s">
        <v>638</v>
      </c>
    </row>
    <row r="2416" spans="1:11" ht="15.75" customHeight="1">
      <c r="A2416" s="139" t="s">
        <v>220</v>
      </c>
      <c r="B2416" s="139" t="s">
        <v>708</v>
      </c>
      <c r="C2416" s="139" t="s">
        <v>714</v>
      </c>
      <c r="D2416" s="139" t="s">
        <v>730</v>
      </c>
      <c r="E2416" s="139" t="s">
        <v>711</v>
      </c>
      <c r="F2416" s="139">
        <v>2025</v>
      </c>
      <c r="G2416" s="139" t="s">
        <v>688</v>
      </c>
      <c r="H2416" s="139">
        <v>0.11002306787509999</v>
      </c>
      <c r="I2416" s="139">
        <v>0.11002306787509999</v>
      </c>
      <c r="J2416" s="33" t="s">
        <v>637</v>
      </c>
      <c r="K2416" s="33" t="s">
        <v>638</v>
      </c>
    </row>
    <row r="2417" spans="1:11" ht="15.75" customHeight="1">
      <c r="A2417" s="139" t="s">
        <v>220</v>
      </c>
      <c r="B2417" s="139" t="s">
        <v>708</v>
      </c>
      <c r="C2417" s="139" t="s">
        <v>714</v>
      </c>
      <c r="D2417" s="139" t="s">
        <v>730</v>
      </c>
      <c r="E2417" s="139" t="s">
        <v>711</v>
      </c>
      <c r="F2417" s="139">
        <v>2026</v>
      </c>
      <c r="G2417" s="139" t="s">
        <v>688</v>
      </c>
      <c r="H2417" s="139">
        <v>0.113259688730994</v>
      </c>
      <c r="I2417" s="139">
        <v>0.113259688730994</v>
      </c>
      <c r="J2417" s="33" t="s">
        <v>637</v>
      </c>
      <c r="K2417" s="33" t="s">
        <v>638</v>
      </c>
    </row>
    <row r="2418" spans="1:11" ht="15.75" customHeight="1">
      <c r="A2418" s="139" t="s">
        <v>220</v>
      </c>
      <c r="B2418" s="139" t="s">
        <v>708</v>
      </c>
      <c r="C2418" s="139" t="s">
        <v>714</v>
      </c>
      <c r="D2418" s="139" t="s">
        <v>730</v>
      </c>
      <c r="E2418" s="139" t="s">
        <v>711</v>
      </c>
      <c r="F2418" s="139">
        <v>2027</v>
      </c>
      <c r="G2418" s="139" t="s">
        <v>688</v>
      </c>
      <c r="H2418" s="139">
        <v>0.116496309586888</v>
      </c>
      <c r="I2418" s="139">
        <v>0.116496309586888</v>
      </c>
      <c r="J2418" s="33" t="s">
        <v>637</v>
      </c>
      <c r="K2418" s="33" t="s">
        <v>638</v>
      </c>
    </row>
    <row r="2419" spans="1:11" ht="15.75" customHeight="1">
      <c r="A2419" s="139" t="s">
        <v>220</v>
      </c>
      <c r="B2419" s="139" t="s">
        <v>708</v>
      </c>
      <c r="C2419" s="139" t="s">
        <v>714</v>
      </c>
      <c r="D2419" s="139" t="s">
        <v>730</v>
      </c>
      <c r="E2419" s="139" t="s">
        <v>711</v>
      </c>
      <c r="F2419" s="139">
        <v>2028</v>
      </c>
      <c r="G2419" s="139" t="s">
        <v>688</v>
      </c>
      <c r="H2419" s="139">
        <v>0.11973293044278201</v>
      </c>
      <c r="I2419" s="139">
        <v>0.11973293044278201</v>
      </c>
      <c r="J2419" s="33" t="s">
        <v>637</v>
      </c>
      <c r="K2419" s="33" t="s">
        <v>638</v>
      </c>
    </row>
    <row r="2420" spans="1:11" ht="15.75" customHeight="1">
      <c r="A2420" s="139" t="s">
        <v>220</v>
      </c>
      <c r="B2420" s="139" t="s">
        <v>708</v>
      </c>
      <c r="C2420" s="139" t="s">
        <v>714</v>
      </c>
      <c r="D2420" s="139" t="s">
        <v>730</v>
      </c>
      <c r="E2420" s="139" t="s">
        <v>711</v>
      </c>
      <c r="F2420" s="139">
        <v>2029</v>
      </c>
      <c r="G2420" s="139" t="s">
        <v>688</v>
      </c>
      <c r="H2420" s="139">
        <v>0.122969551298676</v>
      </c>
      <c r="I2420" s="139">
        <v>0.122969551298676</v>
      </c>
      <c r="J2420" s="33" t="s">
        <v>637</v>
      </c>
      <c r="K2420" s="33" t="s">
        <v>638</v>
      </c>
    </row>
    <row r="2421" spans="1:11" ht="15.75" customHeight="1">
      <c r="A2421" s="139" t="s">
        <v>220</v>
      </c>
      <c r="B2421" s="139" t="s">
        <v>708</v>
      </c>
      <c r="C2421" s="139" t="s">
        <v>714</v>
      </c>
      <c r="D2421" s="139" t="s">
        <v>730</v>
      </c>
      <c r="E2421" s="139" t="s">
        <v>711</v>
      </c>
      <c r="F2421" s="139">
        <v>2030</v>
      </c>
      <c r="G2421" s="139" t="s">
        <v>688</v>
      </c>
      <c r="H2421" s="139">
        <v>0.126206172154569</v>
      </c>
      <c r="I2421" s="139">
        <v>0.126206172154569</v>
      </c>
      <c r="J2421" s="33" t="s">
        <v>637</v>
      </c>
      <c r="K2421" s="33" t="s">
        <v>638</v>
      </c>
    </row>
    <row r="2422" spans="1:11" ht="15.75" customHeight="1">
      <c r="A2422" s="139" t="s">
        <v>220</v>
      </c>
      <c r="B2422" s="139" t="s">
        <v>708</v>
      </c>
      <c r="C2422" s="139" t="s">
        <v>714</v>
      </c>
      <c r="D2422" s="139" t="s">
        <v>730</v>
      </c>
      <c r="E2422" s="139" t="s">
        <v>711</v>
      </c>
      <c r="F2422" s="139">
        <v>2031</v>
      </c>
      <c r="G2422" s="139" t="s">
        <v>688</v>
      </c>
      <c r="H2422" s="139">
        <v>0.121681285332102</v>
      </c>
      <c r="I2422" s="139">
        <v>0.121681285332102</v>
      </c>
      <c r="J2422" s="33" t="s">
        <v>637</v>
      </c>
      <c r="K2422" s="33" t="s">
        <v>638</v>
      </c>
    </row>
    <row r="2423" spans="1:11" ht="15.75" customHeight="1">
      <c r="A2423" s="139" t="s">
        <v>220</v>
      </c>
      <c r="B2423" s="139" t="s">
        <v>708</v>
      </c>
      <c r="C2423" s="139" t="s">
        <v>714</v>
      </c>
      <c r="D2423" s="139" t="s">
        <v>730</v>
      </c>
      <c r="E2423" s="139" t="s">
        <v>711</v>
      </c>
      <c r="F2423" s="139">
        <v>2032</v>
      </c>
      <c r="G2423" s="139" t="s">
        <v>688</v>
      </c>
      <c r="H2423" s="139">
        <v>0.117156398509635</v>
      </c>
      <c r="I2423" s="139">
        <v>0.117156398509635</v>
      </c>
      <c r="J2423" s="33" t="s">
        <v>637</v>
      </c>
      <c r="K2423" s="33" t="s">
        <v>638</v>
      </c>
    </row>
    <row r="2424" spans="1:11" ht="15.75" customHeight="1">
      <c r="A2424" s="139" t="s">
        <v>220</v>
      </c>
      <c r="B2424" s="139" t="s">
        <v>708</v>
      </c>
      <c r="C2424" s="139" t="s">
        <v>714</v>
      </c>
      <c r="D2424" s="139" t="s">
        <v>730</v>
      </c>
      <c r="E2424" s="139" t="s">
        <v>711</v>
      </c>
      <c r="F2424" s="139">
        <v>2033</v>
      </c>
      <c r="G2424" s="139" t="s">
        <v>688</v>
      </c>
      <c r="H2424" s="139">
        <v>0.11263151168716801</v>
      </c>
      <c r="I2424" s="139">
        <v>0.11263151168716801</v>
      </c>
      <c r="J2424" s="33" t="s">
        <v>637</v>
      </c>
      <c r="K2424" s="33" t="s">
        <v>638</v>
      </c>
    </row>
    <row r="2425" spans="1:11" ht="15.75" customHeight="1">
      <c r="A2425" s="139" t="s">
        <v>220</v>
      </c>
      <c r="B2425" s="139" t="s">
        <v>708</v>
      </c>
      <c r="C2425" s="139" t="s">
        <v>714</v>
      </c>
      <c r="D2425" s="139" t="s">
        <v>730</v>
      </c>
      <c r="E2425" s="139" t="s">
        <v>711</v>
      </c>
      <c r="F2425" s="139">
        <v>2034</v>
      </c>
      <c r="G2425" s="139" t="s">
        <v>688</v>
      </c>
      <c r="H2425" s="139">
        <v>0.108106624864701</v>
      </c>
      <c r="I2425" s="139">
        <v>0.108106624864701</v>
      </c>
      <c r="J2425" s="33" t="s">
        <v>637</v>
      </c>
      <c r="K2425" s="33" t="s">
        <v>638</v>
      </c>
    </row>
    <row r="2426" spans="1:11" ht="15.75" customHeight="1">
      <c r="A2426" s="139" t="s">
        <v>220</v>
      </c>
      <c r="B2426" s="139" t="s">
        <v>708</v>
      </c>
      <c r="C2426" s="139" t="s">
        <v>714</v>
      </c>
      <c r="D2426" s="139" t="s">
        <v>730</v>
      </c>
      <c r="E2426" s="139" t="s">
        <v>711</v>
      </c>
      <c r="F2426" s="139">
        <v>2035</v>
      </c>
      <c r="G2426" s="139" t="s">
        <v>688</v>
      </c>
      <c r="H2426" s="139">
        <v>0.103581738042234</v>
      </c>
      <c r="I2426" s="139">
        <v>0.103581738042234</v>
      </c>
      <c r="J2426" s="33" t="s">
        <v>637</v>
      </c>
      <c r="K2426" s="33" t="s">
        <v>638</v>
      </c>
    </row>
    <row r="2427" spans="1:11" ht="15.75" customHeight="1">
      <c r="A2427" s="139" t="s">
        <v>220</v>
      </c>
      <c r="B2427" s="139" t="s">
        <v>708</v>
      </c>
      <c r="C2427" s="139" t="s">
        <v>714</v>
      </c>
      <c r="D2427" s="139" t="s">
        <v>730</v>
      </c>
      <c r="E2427" s="139" t="s">
        <v>711</v>
      </c>
      <c r="F2427" s="139">
        <v>2036</v>
      </c>
      <c r="G2427" s="139" t="s">
        <v>688</v>
      </c>
      <c r="H2427" s="139">
        <v>0.107076648011887</v>
      </c>
      <c r="I2427" s="139">
        <v>0.107076648011887</v>
      </c>
      <c r="J2427" s="33" t="s">
        <v>637</v>
      </c>
      <c r="K2427" s="33" t="s">
        <v>638</v>
      </c>
    </row>
    <row r="2428" spans="1:11" ht="15.75" customHeight="1">
      <c r="A2428" s="139" t="s">
        <v>220</v>
      </c>
      <c r="B2428" s="139" t="s">
        <v>708</v>
      </c>
      <c r="C2428" s="139" t="s">
        <v>714</v>
      </c>
      <c r="D2428" s="139" t="s">
        <v>730</v>
      </c>
      <c r="E2428" s="139" t="s">
        <v>711</v>
      </c>
      <c r="F2428" s="139">
        <v>2037</v>
      </c>
      <c r="G2428" s="139" t="s">
        <v>688</v>
      </c>
      <c r="H2428" s="139">
        <v>0.110571557981539</v>
      </c>
      <c r="I2428" s="139">
        <v>0.110571557981539</v>
      </c>
      <c r="J2428" s="33" t="s">
        <v>637</v>
      </c>
      <c r="K2428" s="33" t="s">
        <v>638</v>
      </c>
    </row>
    <row r="2429" spans="1:11" ht="15.75" customHeight="1">
      <c r="A2429" s="139" t="s">
        <v>220</v>
      </c>
      <c r="B2429" s="139" t="s">
        <v>708</v>
      </c>
      <c r="C2429" s="139" t="s">
        <v>714</v>
      </c>
      <c r="D2429" s="139" t="s">
        <v>730</v>
      </c>
      <c r="E2429" s="139" t="s">
        <v>711</v>
      </c>
      <c r="F2429" s="139">
        <v>2038</v>
      </c>
      <c r="G2429" s="139" t="s">
        <v>688</v>
      </c>
      <c r="H2429" s="139">
        <v>0.114066467951192</v>
      </c>
      <c r="I2429" s="139">
        <v>0.114066467951192</v>
      </c>
      <c r="J2429" s="33" t="s">
        <v>637</v>
      </c>
      <c r="K2429" s="33" t="s">
        <v>638</v>
      </c>
    </row>
    <row r="2430" spans="1:11" ht="15.75" customHeight="1">
      <c r="A2430" s="139" t="s">
        <v>220</v>
      </c>
      <c r="B2430" s="139" t="s">
        <v>708</v>
      </c>
      <c r="C2430" s="139" t="s">
        <v>714</v>
      </c>
      <c r="D2430" s="139" t="s">
        <v>730</v>
      </c>
      <c r="E2430" s="139" t="s">
        <v>711</v>
      </c>
      <c r="F2430" s="139">
        <v>2039</v>
      </c>
      <c r="G2430" s="139" t="s">
        <v>688</v>
      </c>
      <c r="H2430" s="139">
        <v>0.11756137792084501</v>
      </c>
      <c r="I2430" s="139">
        <v>0.11756137792084501</v>
      </c>
      <c r="J2430" s="33" t="s">
        <v>637</v>
      </c>
      <c r="K2430" s="33" t="s">
        <v>638</v>
      </c>
    </row>
    <row r="2431" spans="1:11" ht="15.75" customHeight="1">
      <c r="A2431" s="139" t="s">
        <v>220</v>
      </c>
      <c r="B2431" s="139" t="s">
        <v>708</v>
      </c>
      <c r="C2431" s="139" t="s">
        <v>714</v>
      </c>
      <c r="D2431" s="139" t="s">
        <v>730</v>
      </c>
      <c r="E2431" s="139" t="s">
        <v>711</v>
      </c>
      <c r="F2431" s="139">
        <v>2040</v>
      </c>
      <c r="G2431" s="139" t="s">
        <v>688</v>
      </c>
      <c r="H2431" s="139">
        <v>0.12105628789049699</v>
      </c>
      <c r="I2431" s="139">
        <v>0.12105628789049699</v>
      </c>
      <c r="J2431" s="33" t="s">
        <v>637</v>
      </c>
      <c r="K2431" s="33" t="s">
        <v>638</v>
      </c>
    </row>
    <row r="2432" spans="1:11" ht="15.75" customHeight="1">
      <c r="A2432" s="139" t="s">
        <v>220</v>
      </c>
      <c r="B2432" s="139" t="s">
        <v>708</v>
      </c>
      <c r="C2432" s="139" t="s">
        <v>714</v>
      </c>
      <c r="D2432" s="139" t="s">
        <v>730</v>
      </c>
      <c r="E2432" s="139" t="s">
        <v>711</v>
      </c>
      <c r="F2432" s="139">
        <v>2041</v>
      </c>
      <c r="G2432" s="139" t="s">
        <v>688</v>
      </c>
      <c r="H2432" s="139">
        <v>0.125139336921752</v>
      </c>
      <c r="I2432" s="139">
        <v>0.125139336921752</v>
      </c>
      <c r="J2432" s="33" t="s">
        <v>637</v>
      </c>
      <c r="K2432" s="33" t="s">
        <v>638</v>
      </c>
    </row>
    <row r="2433" spans="1:11" ht="15.75" customHeight="1">
      <c r="A2433" s="139" t="s">
        <v>220</v>
      </c>
      <c r="B2433" s="139" t="s">
        <v>708</v>
      </c>
      <c r="C2433" s="139" t="s">
        <v>714</v>
      </c>
      <c r="D2433" s="139" t="s">
        <v>730</v>
      </c>
      <c r="E2433" s="139" t="s">
        <v>711</v>
      </c>
      <c r="F2433" s="139">
        <v>2042</v>
      </c>
      <c r="G2433" s="139" t="s">
        <v>688</v>
      </c>
      <c r="H2433" s="139">
        <v>0.129222385953006</v>
      </c>
      <c r="I2433" s="139">
        <v>0.129222385953006</v>
      </c>
      <c r="J2433" s="33" t="s">
        <v>637</v>
      </c>
      <c r="K2433" s="33" t="s">
        <v>638</v>
      </c>
    </row>
    <row r="2434" spans="1:11" ht="15.75" customHeight="1">
      <c r="A2434" s="139" t="s">
        <v>220</v>
      </c>
      <c r="B2434" s="139" t="s">
        <v>708</v>
      </c>
      <c r="C2434" s="139" t="s">
        <v>714</v>
      </c>
      <c r="D2434" s="139" t="s">
        <v>730</v>
      </c>
      <c r="E2434" s="139" t="s">
        <v>711</v>
      </c>
      <c r="F2434" s="139">
        <v>2043</v>
      </c>
      <c r="G2434" s="139" t="s">
        <v>688</v>
      </c>
      <c r="H2434" s="139">
        <v>0.13330543498426101</v>
      </c>
      <c r="I2434" s="139">
        <v>0.13330543498426101</v>
      </c>
      <c r="J2434" s="33" t="s">
        <v>637</v>
      </c>
      <c r="K2434" s="33" t="s">
        <v>638</v>
      </c>
    </row>
    <row r="2435" spans="1:11" ht="15.75" customHeight="1">
      <c r="A2435" s="139" t="s">
        <v>220</v>
      </c>
      <c r="B2435" s="139" t="s">
        <v>708</v>
      </c>
      <c r="C2435" s="139" t="s">
        <v>714</v>
      </c>
      <c r="D2435" s="139" t="s">
        <v>730</v>
      </c>
      <c r="E2435" s="139" t="s">
        <v>711</v>
      </c>
      <c r="F2435" s="139">
        <v>2044</v>
      </c>
      <c r="G2435" s="139" t="s">
        <v>688</v>
      </c>
      <c r="H2435" s="139">
        <v>0.13738848401551501</v>
      </c>
      <c r="I2435" s="139">
        <v>0.13738848401551501</v>
      </c>
      <c r="J2435" s="33" t="s">
        <v>637</v>
      </c>
      <c r="K2435" s="33" t="s">
        <v>638</v>
      </c>
    </row>
    <row r="2436" spans="1:11" ht="15.75" customHeight="1">
      <c r="A2436" s="139" t="s">
        <v>220</v>
      </c>
      <c r="B2436" s="139" t="s">
        <v>708</v>
      </c>
      <c r="C2436" s="139" t="s">
        <v>714</v>
      </c>
      <c r="D2436" s="139" t="s">
        <v>730</v>
      </c>
      <c r="E2436" s="139" t="s">
        <v>711</v>
      </c>
      <c r="F2436" s="139">
        <v>2045</v>
      </c>
      <c r="G2436" s="139" t="s">
        <v>688</v>
      </c>
      <c r="H2436" s="139">
        <v>0.14147153304676899</v>
      </c>
      <c r="I2436" s="139">
        <v>0.14147153304676899</v>
      </c>
      <c r="J2436" s="33" t="s">
        <v>637</v>
      </c>
      <c r="K2436" s="33" t="s">
        <v>638</v>
      </c>
    </row>
    <row r="2437" spans="1:11" ht="15.75" customHeight="1">
      <c r="A2437" s="139" t="s">
        <v>220</v>
      </c>
      <c r="B2437" s="139" t="s">
        <v>708</v>
      </c>
      <c r="C2437" s="139" t="s">
        <v>714</v>
      </c>
      <c r="D2437" s="139" t="s">
        <v>730</v>
      </c>
      <c r="E2437" s="139" t="s">
        <v>711</v>
      </c>
      <c r="F2437" s="139">
        <v>2046</v>
      </c>
      <c r="G2437" s="139" t="s">
        <v>688</v>
      </c>
      <c r="H2437" s="139">
        <v>0.146241423846591</v>
      </c>
      <c r="I2437" s="139">
        <v>0.146241423846591</v>
      </c>
      <c r="J2437" s="33" t="s">
        <v>637</v>
      </c>
      <c r="K2437" s="33" t="s">
        <v>638</v>
      </c>
    </row>
    <row r="2438" spans="1:11" ht="15.75" customHeight="1">
      <c r="A2438" s="139" t="s">
        <v>220</v>
      </c>
      <c r="B2438" s="139" t="s">
        <v>708</v>
      </c>
      <c r="C2438" s="139" t="s">
        <v>714</v>
      </c>
      <c r="D2438" s="139" t="s">
        <v>730</v>
      </c>
      <c r="E2438" s="139" t="s">
        <v>711</v>
      </c>
      <c r="F2438" s="139">
        <v>2047</v>
      </c>
      <c r="G2438" s="139" t="s">
        <v>688</v>
      </c>
      <c r="H2438" s="139">
        <v>0.15101131464641299</v>
      </c>
      <c r="I2438" s="139">
        <v>0.15101131464641299</v>
      </c>
      <c r="J2438" s="33" t="s">
        <v>637</v>
      </c>
      <c r="K2438" s="33" t="s">
        <v>638</v>
      </c>
    </row>
    <row r="2439" spans="1:11" ht="15.75" customHeight="1">
      <c r="A2439" s="139" t="s">
        <v>220</v>
      </c>
      <c r="B2439" s="139" t="s">
        <v>708</v>
      </c>
      <c r="C2439" s="139" t="s">
        <v>714</v>
      </c>
      <c r="D2439" s="139" t="s">
        <v>730</v>
      </c>
      <c r="E2439" s="139" t="s">
        <v>711</v>
      </c>
      <c r="F2439" s="139">
        <v>2048</v>
      </c>
      <c r="G2439" s="139" t="s">
        <v>688</v>
      </c>
      <c r="H2439" s="139">
        <v>0.155781205446235</v>
      </c>
      <c r="I2439" s="139">
        <v>0.155781205446235</v>
      </c>
      <c r="J2439" s="33" t="s">
        <v>637</v>
      </c>
      <c r="K2439" s="33" t="s">
        <v>638</v>
      </c>
    </row>
    <row r="2440" spans="1:11" ht="15.75" customHeight="1">
      <c r="A2440" s="139" t="s">
        <v>220</v>
      </c>
      <c r="B2440" s="139" t="s">
        <v>708</v>
      </c>
      <c r="C2440" s="139" t="s">
        <v>714</v>
      </c>
      <c r="D2440" s="139" t="s">
        <v>730</v>
      </c>
      <c r="E2440" s="139" t="s">
        <v>711</v>
      </c>
      <c r="F2440" s="139">
        <v>2049</v>
      </c>
      <c r="G2440" s="139" t="s">
        <v>688</v>
      </c>
      <c r="H2440" s="139">
        <v>0.16055109624605701</v>
      </c>
      <c r="I2440" s="139">
        <v>0.16055109624605701</v>
      </c>
      <c r="J2440" s="33" t="s">
        <v>637</v>
      </c>
      <c r="K2440" s="33" t="s">
        <v>638</v>
      </c>
    </row>
    <row r="2441" spans="1:11" ht="15.75" customHeight="1">
      <c r="A2441" s="139" t="s">
        <v>220</v>
      </c>
      <c r="B2441" s="139" t="s">
        <v>708</v>
      </c>
      <c r="C2441" s="139" t="s">
        <v>714</v>
      </c>
      <c r="D2441" s="139" t="s">
        <v>730</v>
      </c>
      <c r="E2441" s="139" t="s">
        <v>711</v>
      </c>
      <c r="F2441" s="139">
        <v>2050</v>
      </c>
      <c r="G2441" s="139" t="s">
        <v>688</v>
      </c>
      <c r="H2441" s="139">
        <v>0.165320987045879</v>
      </c>
      <c r="I2441" s="139">
        <v>0.165320987045879</v>
      </c>
      <c r="J2441" s="33" t="s">
        <v>637</v>
      </c>
      <c r="K2441" s="33" t="s">
        <v>638</v>
      </c>
    </row>
    <row r="2442" spans="1:11" ht="15.75" customHeight="1">
      <c r="A2442" s="139" t="s">
        <v>220</v>
      </c>
      <c r="B2442" s="139" t="s">
        <v>708</v>
      </c>
      <c r="C2442" s="139" t="s">
        <v>714</v>
      </c>
      <c r="D2442" s="139" t="s">
        <v>731</v>
      </c>
      <c r="E2442" s="139" t="s">
        <v>716</v>
      </c>
      <c r="F2442" s="139">
        <v>1990</v>
      </c>
      <c r="G2442" s="139" t="s">
        <v>688</v>
      </c>
      <c r="H2442" s="139">
        <v>0.215603152934596</v>
      </c>
      <c r="I2442" s="139">
        <v>0.215603152934596</v>
      </c>
      <c r="J2442" s="33" t="s">
        <v>637</v>
      </c>
      <c r="K2442" s="33" t="s">
        <v>638</v>
      </c>
    </row>
    <row r="2443" spans="1:11" ht="15.75" customHeight="1">
      <c r="A2443" s="139" t="s">
        <v>220</v>
      </c>
      <c r="B2443" s="139" t="s">
        <v>708</v>
      </c>
      <c r="C2443" s="139" t="s">
        <v>714</v>
      </c>
      <c r="D2443" s="139" t="s">
        <v>731</v>
      </c>
      <c r="E2443" s="139" t="s">
        <v>716</v>
      </c>
      <c r="F2443" s="139">
        <v>1991</v>
      </c>
      <c r="G2443" s="139" t="s">
        <v>688</v>
      </c>
      <c r="H2443" s="139">
        <v>0.215603152934596</v>
      </c>
      <c r="I2443" s="139">
        <v>0.215603152934596</v>
      </c>
      <c r="J2443" s="33" t="s">
        <v>637</v>
      </c>
      <c r="K2443" s="33" t="s">
        <v>638</v>
      </c>
    </row>
    <row r="2444" spans="1:11" ht="15.75" customHeight="1">
      <c r="A2444" s="139" t="s">
        <v>220</v>
      </c>
      <c r="B2444" s="139" t="s">
        <v>708</v>
      </c>
      <c r="C2444" s="139" t="s">
        <v>714</v>
      </c>
      <c r="D2444" s="139" t="s">
        <v>731</v>
      </c>
      <c r="E2444" s="139" t="s">
        <v>716</v>
      </c>
      <c r="F2444" s="139">
        <v>1992</v>
      </c>
      <c r="G2444" s="139" t="s">
        <v>688</v>
      </c>
      <c r="H2444" s="139">
        <v>0.215603152934596</v>
      </c>
      <c r="I2444" s="139">
        <v>0.215603152934596</v>
      </c>
      <c r="J2444" s="33" t="s">
        <v>637</v>
      </c>
      <c r="K2444" s="33" t="s">
        <v>638</v>
      </c>
    </row>
    <row r="2445" spans="1:11" ht="15.75" customHeight="1">
      <c r="A2445" s="139" t="s">
        <v>220</v>
      </c>
      <c r="B2445" s="139" t="s">
        <v>708</v>
      </c>
      <c r="C2445" s="139" t="s">
        <v>714</v>
      </c>
      <c r="D2445" s="139" t="s">
        <v>731</v>
      </c>
      <c r="E2445" s="139" t="s">
        <v>716</v>
      </c>
      <c r="F2445" s="139">
        <v>1993</v>
      </c>
      <c r="G2445" s="139" t="s">
        <v>688</v>
      </c>
      <c r="H2445" s="139">
        <v>0.269503941168244</v>
      </c>
      <c r="I2445" s="139">
        <v>0.269503941168244</v>
      </c>
      <c r="J2445" s="33" t="s">
        <v>637</v>
      </c>
      <c r="K2445" s="33" t="s">
        <v>638</v>
      </c>
    </row>
    <row r="2446" spans="1:11" ht="15.75" customHeight="1">
      <c r="A2446" s="139" t="s">
        <v>220</v>
      </c>
      <c r="B2446" s="139" t="s">
        <v>708</v>
      </c>
      <c r="C2446" s="139" t="s">
        <v>714</v>
      </c>
      <c r="D2446" s="139" t="s">
        <v>731</v>
      </c>
      <c r="E2446" s="139" t="s">
        <v>716</v>
      </c>
      <c r="F2446" s="139">
        <v>1994</v>
      </c>
      <c r="G2446" s="139" t="s">
        <v>688</v>
      </c>
      <c r="H2446" s="139">
        <v>0.29645433528506898</v>
      </c>
      <c r="I2446" s="139">
        <v>0.29645433528506898</v>
      </c>
      <c r="J2446" s="33" t="s">
        <v>637</v>
      </c>
      <c r="K2446" s="33" t="s">
        <v>638</v>
      </c>
    </row>
    <row r="2447" spans="1:11" ht="15.75" customHeight="1">
      <c r="A2447" s="139" t="s">
        <v>220</v>
      </c>
      <c r="B2447" s="139" t="s">
        <v>708</v>
      </c>
      <c r="C2447" s="139" t="s">
        <v>714</v>
      </c>
      <c r="D2447" s="139" t="s">
        <v>731</v>
      </c>
      <c r="E2447" s="139" t="s">
        <v>716</v>
      </c>
      <c r="F2447" s="139">
        <v>1995</v>
      </c>
      <c r="G2447" s="139" t="s">
        <v>688</v>
      </c>
      <c r="H2447" s="139">
        <v>0.37449077127609498</v>
      </c>
      <c r="I2447" s="139">
        <v>0.37449077127609498</v>
      </c>
      <c r="J2447" s="33" t="s">
        <v>637</v>
      </c>
      <c r="K2447" s="33" t="s">
        <v>638</v>
      </c>
    </row>
    <row r="2448" spans="1:11" ht="15.75" customHeight="1">
      <c r="A2448" s="139" t="s">
        <v>220</v>
      </c>
      <c r="B2448" s="139" t="s">
        <v>708</v>
      </c>
      <c r="C2448" s="139" t="s">
        <v>714</v>
      </c>
      <c r="D2448" s="139" t="s">
        <v>731</v>
      </c>
      <c r="E2448" s="139" t="s">
        <v>716</v>
      </c>
      <c r="F2448" s="139">
        <v>1996</v>
      </c>
      <c r="G2448" s="139" t="s">
        <v>688</v>
      </c>
      <c r="H2448" s="139">
        <v>0.41585809224540399</v>
      </c>
      <c r="I2448" s="139">
        <v>0.41585809224540399</v>
      </c>
      <c r="J2448" s="33" t="s">
        <v>637</v>
      </c>
      <c r="K2448" s="33" t="s">
        <v>638</v>
      </c>
    </row>
    <row r="2449" spans="1:11" ht="15.75" customHeight="1">
      <c r="A2449" s="139" t="s">
        <v>220</v>
      </c>
      <c r="B2449" s="139" t="s">
        <v>708</v>
      </c>
      <c r="C2449" s="139" t="s">
        <v>714</v>
      </c>
      <c r="D2449" s="139" t="s">
        <v>731</v>
      </c>
      <c r="E2449" s="139" t="s">
        <v>716</v>
      </c>
      <c r="F2449" s="139">
        <v>1997</v>
      </c>
      <c r="G2449" s="139" t="s">
        <v>688</v>
      </c>
      <c r="H2449" s="139">
        <v>0.43947885487294902</v>
      </c>
      <c r="I2449" s="139">
        <v>0.43947885487294902</v>
      </c>
      <c r="J2449" s="33" t="s">
        <v>637</v>
      </c>
      <c r="K2449" s="33" t="s">
        <v>638</v>
      </c>
    </row>
    <row r="2450" spans="1:11" ht="15.75" customHeight="1">
      <c r="A2450" s="139" t="s">
        <v>220</v>
      </c>
      <c r="B2450" s="139" t="s">
        <v>708</v>
      </c>
      <c r="C2450" s="139" t="s">
        <v>714</v>
      </c>
      <c r="D2450" s="139" t="s">
        <v>731</v>
      </c>
      <c r="E2450" s="139" t="s">
        <v>716</v>
      </c>
      <c r="F2450" s="139">
        <v>1998</v>
      </c>
      <c r="G2450" s="139" t="s">
        <v>688</v>
      </c>
      <c r="H2450" s="139">
        <v>0.53887843538062496</v>
      </c>
      <c r="I2450" s="139">
        <v>0.53887843538062496</v>
      </c>
      <c r="J2450" s="33" t="s">
        <v>637</v>
      </c>
      <c r="K2450" s="33" t="s">
        <v>638</v>
      </c>
    </row>
    <row r="2451" spans="1:11" ht="15.75" customHeight="1">
      <c r="A2451" s="139" t="s">
        <v>220</v>
      </c>
      <c r="B2451" s="139" t="s">
        <v>708</v>
      </c>
      <c r="C2451" s="139" t="s">
        <v>714</v>
      </c>
      <c r="D2451" s="139" t="s">
        <v>731</v>
      </c>
      <c r="E2451" s="139" t="s">
        <v>716</v>
      </c>
      <c r="F2451" s="139">
        <v>1999</v>
      </c>
      <c r="G2451" s="139" t="s">
        <v>688</v>
      </c>
      <c r="H2451" s="139">
        <v>0.54683200015974098</v>
      </c>
      <c r="I2451" s="139">
        <v>0.54683200015974098</v>
      </c>
      <c r="J2451" s="33" t="s">
        <v>637</v>
      </c>
      <c r="K2451" s="33" t="s">
        <v>638</v>
      </c>
    </row>
    <row r="2452" spans="1:11" ht="15.75" customHeight="1">
      <c r="A2452" s="139" t="s">
        <v>220</v>
      </c>
      <c r="B2452" s="139" t="s">
        <v>708</v>
      </c>
      <c r="C2452" s="139" t="s">
        <v>714</v>
      </c>
      <c r="D2452" s="139" t="s">
        <v>731</v>
      </c>
      <c r="E2452" s="139" t="s">
        <v>716</v>
      </c>
      <c r="F2452" s="139">
        <v>2000</v>
      </c>
      <c r="G2452" s="139" t="s">
        <v>688</v>
      </c>
      <c r="H2452" s="139">
        <v>0.32731051827757102</v>
      </c>
      <c r="I2452" s="139">
        <v>0.32731051827757102</v>
      </c>
      <c r="J2452" s="33" t="s">
        <v>637</v>
      </c>
      <c r="K2452" s="33" t="s">
        <v>638</v>
      </c>
    </row>
    <row r="2453" spans="1:11" ht="15.75" customHeight="1">
      <c r="A2453" s="139" t="s">
        <v>220</v>
      </c>
      <c r="B2453" s="139" t="s">
        <v>708</v>
      </c>
      <c r="C2453" s="139" t="s">
        <v>714</v>
      </c>
      <c r="D2453" s="139" t="s">
        <v>731</v>
      </c>
      <c r="E2453" s="139" t="s">
        <v>716</v>
      </c>
      <c r="F2453" s="139">
        <v>2001</v>
      </c>
      <c r="G2453" s="139" t="s">
        <v>688</v>
      </c>
      <c r="H2453" s="139">
        <v>0.21506108955315001</v>
      </c>
      <c r="I2453" s="139">
        <v>0.21506108955315001</v>
      </c>
      <c r="J2453" s="33" t="s">
        <v>637</v>
      </c>
      <c r="K2453" s="33" t="s">
        <v>638</v>
      </c>
    </row>
    <row r="2454" spans="1:11" ht="15.75" customHeight="1">
      <c r="A2454" s="139" t="s">
        <v>220</v>
      </c>
      <c r="B2454" s="139" t="s">
        <v>708</v>
      </c>
      <c r="C2454" s="139" t="s">
        <v>714</v>
      </c>
      <c r="D2454" s="139" t="s">
        <v>731</v>
      </c>
      <c r="E2454" s="139" t="s">
        <v>716</v>
      </c>
      <c r="F2454" s="139">
        <v>2002</v>
      </c>
      <c r="G2454" s="139" t="s">
        <v>688</v>
      </c>
      <c r="H2454" s="139">
        <v>0.20423565888635201</v>
      </c>
      <c r="I2454" s="139">
        <v>0.20423565888635201</v>
      </c>
      <c r="J2454" s="33" t="s">
        <v>637</v>
      </c>
      <c r="K2454" s="33" t="s">
        <v>638</v>
      </c>
    </row>
    <row r="2455" spans="1:11" ht="15.75" customHeight="1">
      <c r="A2455" s="139" t="s">
        <v>220</v>
      </c>
      <c r="B2455" s="139" t="s">
        <v>708</v>
      </c>
      <c r="C2455" s="139" t="s">
        <v>714</v>
      </c>
      <c r="D2455" s="139" t="s">
        <v>731</v>
      </c>
      <c r="E2455" s="139" t="s">
        <v>716</v>
      </c>
      <c r="F2455" s="139">
        <v>2003</v>
      </c>
      <c r="G2455" s="139" t="s">
        <v>688</v>
      </c>
      <c r="H2455" s="139">
        <v>0.20955556414835699</v>
      </c>
      <c r="I2455" s="139">
        <v>0.20955556414835699</v>
      </c>
      <c r="J2455" s="33" t="s">
        <v>637</v>
      </c>
      <c r="K2455" s="33" t="s">
        <v>638</v>
      </c>
    </row>
    <row r="2456" spans="1:11" ht="15.75" customHeight="1">
      <c r="A2456" s="139" t="s">
        <v>220</v>
      </c>
      <c r="B2456" s="139" t="s">
        <v>708</v>
      </c>
      <c r="C2456" s="139" t="s">
        <v>714</v>
      </c>
      <c r="D2456" s="139" t="s">
        <v>731</v>
      </c>
      <c r="E2456" s="139" t="s">
        <v>716</v>
      </c>
      <c r="F2456" s="139">
        <v>2004</v>
      </c>
      <c r="G2456" s="139" t="s">
        <v>688</v>
      </c>
      <c r="H2456" s="139">
        <v>0.20317728182692901</v>
      </c>
      <c r="I2456" s="139">
        <v>0.20317728182692901</v>
      </c>
      <c r="J2456" s="33" t="s">
        <v>637</v>
      </c>
      <c r="K2456" s="33" t="s">
        <v>638</v>
      </c>
    </row>
    <row r="2457" spans="1:11" ht="15.75" customHeight="1">
      <c r="A2457" s="139" t="s">
        <v>220</v>
      </c>
      <c r="B2457" s="139" t="s">
        <v>708</v>
      </c>
      <c r="C2457" s="139" t="s">
        <v>714</v>
      </c>
      <c r="D2457" s="139" t="s">
        <v>731</v>
      </c>
      <c r="E2457" s="139" t="s">
        <v>716</v>
      </c>
      <c r="F2457" s="139">
        <v>2005</v>
      </c>
      <c r="G2457" s="139" t="s">
        <v>688</v>
      </c>
      <c r="H2457" s="139">
        <v>0.18988617069432701</v>
      </c>
      <c r="I2457" s="139">
        <v>0.18988617069432701</v>
      </c>
      <c r="J2457" s="33" t="s">
        <v>637</v>
      </c>
      <c r="K2457" s="33" t="s">
        <v>638</v>
      </c>
    </row>
    <row r="2458" spans="1:11" ht="15.75" customHeight="1">
      <c r="A2458" s="139" t="s">
        <v>220</v>
      </c>
      <c r="B2458" s="139" t="s">
        <v>708</v>
      </c>
      <c r="C2458" s="139" t="s">
        <v>714</v>
      </c>
      <c r="D2458" s="139" t="s">
        <v>731</v>
      </c>
      <c r="E2458" s="139" t="s">
        <v>716</v>
      </c>
      <c r="F2458" s="139">
        <v>2006</v>
      </c>
      <c r="G2458" s="139" t="s">
        <v>688</v>
      </c>
      <c r="H2458" s="139">
        <v>0.22515857409280499</v>
      </c>
      <c r="I2458" s="139">
        <v>0.22515857409280499</v>
      </c>
      <c r="J2458" s="33" t="s">
        <v>637</v>
      </c>
      <c r="K2458" s="33" t="s">
        <v>638</v>
      </c>
    </row>
    <row r="2459" spans="1:11" ht="15.75" customHeight="1">
      <c r="A2459" s="139" t="s">
        <v>220</v>
      </c>
      <c r="B2459" s="139" t="s">
        <v>708</v>
      </c>
      <c r="C2459" s="139" t="s">
        <v>714</v>
      </c>
      <c r="D2459" s="139" t="s">
        <v>731</v>
      </c>
      <c r="E2459" s="139" t="s">
        <v>716</v>
      </c>
      <c r="F2459" s="139">
        <v>2007</v>
      </c>
      <c r="G2459" s="139" t="s">
        <v>688</v>
      </c>
      <c r="H2459" s="139">
        <v>0.211510417662993</v>
      </c>
      <c r="I2459" s="139">
        <v>0.211510417662993</v>
      </c>
      <c r="J2459" s="33" t="s">
        <v>637</v>
      </c>
      <c r="K2459" s="33" t="s">
        <v>638</v>
      </c>
    </row>
    <row r="2460" spans="1:11" ht="15.75" customHeight="1">
      <c r="A2460" s="139" t="s">
        <v>220</v>
      </c>
      <c r="B2460" s="139" t="s">
        <v>708</v>
      </c>
      <c r="C2460" s="139" t="s">
        <v>714</v>
      </c>
      <c r="D2460" s="139" t="s">
        <v>731</v>
      </c>
      <c r="E2460" s="139" t="s">
        <v>716</v>
      </c>
      <c r="F2460" s="139">
        <v>2008</v>
      </c>
      <c r="G2460" s="139" t="s">
        <v>688</v>
      </c>
      <c r="H2460" s="139">
        <v>0.192579919774267</v>
      </c>
      <c r="I2460" s="139">
        <v>0.192579919774267</v>
      </c>
      <c r="J2460" s="33" t="s">
        <v>637</v>
      </c>
      <c r="K2460" s="33" t="s">
        <v>638</v>
      </c>
    </row>
    <row r="2461" spans="1:11" ht="15.75" customHeight="1">
      <c r="A2461" s="139" t="s">
        <v>220</v>
      </c>
      <c r="B2461" s="139" t="s">
        <v>708</v>
      </c>
      <c r="C2461" s="139" t="s">
        <v>714</v>
      </c>
      <c r="D2461" s="139" t="s">
        <v>731</v>
      </c>
      <c r="E2461" s="139" t="s">
        <v>716</v>
      </c>
      <c r="F2461" s="139">
        <v>2009</v>
      </c>
      <c r="G2461" s="139" t="s">
        <v>688</v>
      </c>
      <c r="H2461" s="139">
        <v>0.14860974217439901</v>
      </c>
      <c r="I2461" s="139">
        <v>0.14860974217439901</v>
      </c>
      <c r="J2461" s="33" t="s">
        <v>637</v>
      </c>
      <c r="K2461" s="33" t="s">
        <v>638</v>
      </c>
    </row>
    <row r="2462" spans="1:11" ht="15.75" customHeight="1">
      <c r="A2462" s="139" t="s">
        <v>220</v>
      </c>
      <c r="B2462" s="139" t="s">
        <v>708</v>
      </c>
      <c r="C2462" s="139" t="s">
        <v>714</v>
      </c>
      <c r="D2462" s="139" t="s">
        <v>731</v>
      </c>
      <c r="E2462" s="139" t="s">
        <v>716</v>
      </c>
      <c r="F2462" s="139">
        <v>2010</v>
      </c>
      <c r="G2462" s="139" t="s">
        <v>688</v>
      </c>
      <c r="H2462" s="139">
        <v>0.18633922646213799</v>
      </c>
      <c r="I2462" s="139">
        <v>0.18633922646213799</v>
      </c>
      <c r="J2462" s="33" t="s">
        <v>637</v>
      </c>
      <c r="K2462" s="33" t="s">
        <v>638</v>
      </c>
    </row>
    <row r="2463" spans="1:11" ht="15.75" customHeight="1">
      <c r="A2463" s="139" t="s">
        <v>220</v>
      </c>
      <c r="B2463" s="139" t="s">
        <v>708</v>
      </c>
      <c r="C2463" s="139" t="s">
        <v>714</v>
      </c>
      <c r="D2463" s="139" t="s">
        <v>731</v>
      </c>
      <c r="E2463" s="139" t="s">
        <v>716</v>
      </c>
      <c r="F2463" s="139">
        <v>2011</v>
      </c>
      <c r="G2463" s="139" t="s">
        <v>688</v>
      </c>
      <c r="H2463" s="139">
        <v>0.17852075218694699</v>
      </c>
      <c r="I2463" s="139">
        <v>0.17852075218694699</v>
      </c>
      <c r="J2463" s="33" t="s">
        <v>637</v>
      </c>
      <c r="K2463" s="33" t="s">
        <v>638</v>
      </c>
    </row>
    <row r="2464" spans="1:11" ht="15.75" customHeight="1">
      <c r="A2464" s="139" t="s">
        <v>220</v>
      </c>
      <c r="B2464" s="139" t="s">
        <v>708</v>
      </c>
      <c r="C2464" s="139" t="s">
        <v>714</v>
      </c>
      <c r="D2464" s="139" t="s">
        <v>731</v>
      </c>
      <c r="E2464" s="139" t="s">
        <v>716</v>
      </c>
      <c r="F2464" s="139">
        <v>2012</v>
      </c>
      <c r="G2464" s="139" t="s">
        <v>688</v>
      </c>
      <c r="H2464" s="139">
        <v>0.21170647199769699</v>
      </c>
      <c r="I2464" s="139">
        <v>0.21170647199769699</v>
      </c>
      <c r="J2464" s="33" t="s">
        <v>637</v>
      </c>
      <c r="K2464" s="33" t="s">
        <v>638</v>
      </c>
    </row>
    <row r="2465" spans="1:11" ht="15.75" customHeight="1">
      <c r="A2465" s="139" t="s">
        <v>220</v>
      </c>
      <c r="B2465" s="139" t="s">
        <v>708</v>
      </c>
      <c r="C2465" s="139" t="s">
        <v>714</v>
      </c>
      <c r="D2465" s="139" t="s">
        <v>731</v>
      </c>
      <c r="E2465" s="139" t="s">
        <v>716</v>
      </c>
      <c r="F2465" s="139">
        <v>2013</v>
      </c>
      <c r="G2465" s="139" t="s">
        <v>688</v>
      </c>
      <c r="H2465" s="139">
        <v>0.16061801081496899</v>
      </c>
      <c r="I2465" s="139">
        <v>0.16061801081496899</v>
      </c>
      <c r="J2465" s="33" t="s">
        <v>637</v>
      </c>
      <c r="K2465" s="33" t="s">
        <v>638</v>
      </c>
    </row>
    <row r="2466" spans="1:11" ht="15.75" customHeight="1">
      <c r="A2466" s="139" t="s">
        <v>220</v>
      </c>
      <c r="B2466" s="139" t="s">
        <v>708</v>
      </c>
      <c r="C2466" s="139" t="s">
        <v>714</v>
      </c>
      <c r="D2466" s="139" t="s">
        <v>731</v>
      </c>
      <c r="E2466" s="139" t="s">
        <v>716</v>
      </c>
      <c r="F2466" s="139">
        <v>2014</v>
      </c>
      <c r="G2466" s="139" t="s">
        <v>688</v>
      </c>
      <c r="H2466" s="139">
        <v>0.30949629960001501</v>
      </c>
      <c r="I2466" s="139">
        <v>0.30949629960001501</v>
      </c>
      <c r="J2466" s="33" t="s">
        <v>637</v>
      </c>
      <c r="K2466" s="33" t="s">
        <v>638</v>
      </c>
    </row>
    <row r="2467" spans="1:11" ht="15.75" customHeight="1">
      <c r="A2467" s="139" t="s">
        <v>220</v>
      </c>
      <c r="B2467" s="139" t="s">
        <v>708</v>
      </c>
      <c r="C2467" s="139" t="s">
        <v>714</v>
      </c>
      <c r="D2467" s="139" t="s">
        <v>731</v>
      </c>
      <c r="E2467" s="139" t="s">
        <v>716</v>
      </c>
      <c r="F2467" s="139">
        <v>2015</v>
      </c>
      <c r="G2467" s="139" t="s">
        <v>688</v>
      </c>
      <c r="H2467" s="139">
        <v>0.32506971976615001</v>
      </c>
      <c r="I2467" s="139">
        <v>0.32506971976615001</v>
      </c>
      <c r="J2467" s="33" t="s">
        <v>637</v>
      </c>
      <c r="K2467" s="33" t="s">
        <v>638</v>
      </c>
    </row>
    <row r="2468" spans="1:11" ht="15.75" customHeight="1">
      <c r="A2468" s="139" t="s">
        <v>220</v>
      </c>
      <c r="B2468" s="139" t="s">
        <v>708</v>
      </c>
      <c r="C2468" s="139" t="s">
        <v>714</v>
      </c>
      <c r="D2468" s="139" t="s">
        <v>731</v>
      </c>
      <c r="E2468" s="139" t="s">
        <v>716</v>
      </c>
      <c r="F2468" s="139">
        <v>2016</v>
      </c>
      <c r="G2468" s="139" t="s">
        <v>688</v>
      </c>
      <c r="H2468" s="139">
        <v>0.34499809040875501</v>
      </c>
      <c r="I2468" s="139">
        <v>0.34499809040875501</v>
      </c>
      <c r="J2468" s="33" t="s">
        <v>637</v>
      </c>
      <c r="K2468" s="33" t="s">
        <v>638</v>
      </c>
    </row>
    <row r="2469" spans="1:11" ht="15.75" customHeight="1">
      <c r="A2469" s="139" t="s">
        <v>220</v>
      </c>
      <c r="B2469" s="139" t="s">
        <v>708</v>
      </c>
      <c r="C2469" s="139" t="s">
        <v>714</v>
      </c>
      <c r="D2469" s="139" t="s">
        <v>731</v>
      </c>
      <c r="E2469" s="139" t="s">
        <v>716</v>
      </c>
      <c r="F2469" s="139">
        <v>2017</v>
      </c>
      <c r="G2469" s="139" t="s">
        <v>688</v>
      </c>
      <c r="H2469" s="139">
        <v>0.347983008466002</v>
      </c>
      <c r="I2469" s="139">
        <v>0.347983008466002</v>
      </c>
      <c r="J2469" s="33" t="s">
        <v>637</v>
      </c>
      <c r="K2469" s="33" t="s">
        <v>638</v>
      </c>
    </row>
    <row r="2470" spans="1:11" ht="15.75" customHeight="1">
      <c r="A2470" s="139" t="s">
        <v>220</v>
      </c>
      <c r="B2470" s="139" t="s">
        <v>708</v>
      </c>
      <c r="C2470" s="139" t="s">
        <v>714</v>
      </c>
      <c r="D2470" s="139" t="s">
        <v>731</v>
      </c>
      <c r="E2470" s="139" t="s">
        <v>716</v>
      </c>
      <c r="F2470" s="139">
        <v>2018</v>
      </c>
      <c r="G2470" s="139" t="s">
        <v>688</v>
      </c>
      <c r="H2470" s="139">
        <v>0.35096792652324998</v>
      </c>
      <c r="I2470" s="139">
        <v>0.35096792652324998</v>
      </c>
      <c r="J2470" s="33" t="s">
        <v>637</v>
      </c>
      <c r="K2470" s="33" t="s">
        <v>638</v>
      </c>
    </row>
    <row r="2471" spans="1:11" ht="15.75" customHeight="1">
      <c r="A2471" s="139" t="s">
        <v>220</v>
      </c>
      <c r="B2471" s="139" t="s">
        <v>708</v>
      </c>
      <c r="C2471" s="139" t="s">
        <v>714</v>
      </c>
      <c r="D2471" s="139" t="s">
        <v>731</v>
      </c>
      <c r="E2471" s="139" t="s">
        <v>716</v>
      </c>
      <c r="F2471" s="139">
        <v>2019</v>
      </c>
      <c r="G2471" s="139" t="s">
        <v>688</v>
      </c>
      <c r="H2471" s="139">
        <v>0.35395284458049803</v>
      </c>
      <c r="I2471" s="139">
        <v>0.35395284458049803</v>
      </c>
      <c r="J2471" s="33" t="s">
        <v>637</v>
      </c>
      <c r="K2471" s="33" t="s">
        <v>638</v>
      </c>
    </row>
    <row r="2472" spans="1:11" ht="15.75" customHeight="1">
      <c r="A2472" s="139" t="s">
        <v>220</v>
      </c>
      <c r="B2472" s="139" t="s">
        <v>708</v>
      </c>
      <c r="C2472" s="139" t="s">
        <v>714</v>
      </c>
      <c r="D2472" s="139" t="s">
        <v>731</v>
      </c>
      <c r="E2472" s="139" t="s">
        <v>716</v>
      </c>
      <c r="F2472" s="139">
        <v>2020</v>
      </c>
      <c r="G2472" s="139" t="s">
        <v>688</v>
      </c>
      <c r="H2472" s="139">
        <v>0.35693776263774601</v>
      </c>
      <c r="I2472" s="139">
        <v>0.35693776263774601</v>
      </c>
      <c r="J2472" s="33" t="s">
        <v>637</v>
      </c>
      <c r="K2472" s="33" t="s">
        <v>638</v>
      </c>
    </row>
    <row r="2473" spans="1:11" ht="15.75" customHeight="1">
      <c r="A2473" s="139" t="s">
        <v>220</v>
      </c>
      <c r="B2473" s="139" t="s">
        <v>708</v>
      </c>
      <c r="C2473" s="139" t="s">
        <v>714</v>
      </c>
      <c r="D2473" s="139" t="s">
        <v>731</v>
      </c>
      <c r="E2473" s="139" t="s">
        <v>716</v>
      </c>
      <c r="F2473" s="139">
        <v>2021</v>
      </c>
      <c r="G2473" s="139" t="s">
        <v>688</v>
      </c>
      <c r="H2473" s="139">
        <v>0.36220511038394199</v>
      </c>
      <c r="I2473" s="139">
        <v>0.36220511038394199</v>
      </c>
      <c r="J2473" s="33" t="s">
        <v>637</v>
      </c>
      <c r="K2473" s="33" t="s">
        <v>638</v>
      </c>
    </row>
    <row r="2474" spans="1:11" ht="15.75" customHeight="1">
      <c r="A2474" s="139" t="s">
        <v>220</v>
      </c>
      <c r="B2474" s="139" t="s">
        <v>708</v>
      </c>
      <c r="C2474" s="139" t="s">
        <v>714</v>
      </c>
      <c r="D2474" s="139" t="s">
        <v>731</v>
      </c>
      <c r="E2474" s="139" t="s">
        <v>716</v>
      </c>
      <c r="F2474" s="139">
        <v>2022</v>
      </c>
      <c r="G2474" s="139" t="s">
        <v>688</v>
      </c>
      <c r="H2474" s="139">
        <v>0.36747245813013701</v>
      </c>
      <c r="I2474" s="139">
        <v>0.36747245813013701</v>
      </c>
      <c r="J2474" s="33" t="s">
        <v>637</v>
      </c>
      <c r="K2474" s="33" t="s">
        <v>638</v>
      </c>
    </row>
    <row r="2475" spans="1:11" ht="15.75" customHeight="1">
      <c r="A2475" s="139" t="s">
        <v>220</v>
      </c>
      <c r="B2475" s="139" t="s">
        <v>708</v>
      </c>
      <c r="C2475" s="139" t="s">
        <v>714</v>
      </c>
      <c r="D2475" s="139" t="s">
        <v>731</v>
      </c>
      <c r="E2475" s="139" t="s">
        <v>716</v>
      </c>
      <c r="F2475" s="139">
        <v>2023</v>
      </c>
      <c r="G2475" s="139" t="s">
        <v>688</v>
      </c>
      <c r="H2475" s="139">
        <v>0.37273980587633299</v>
      </c>
      <c r="I2475" s="139">
        <v>0.37273980587633299</v>
      </c>
      <c r="J2475" s="33" t="s">
        <v>637</v>
      </c>
      <c r="K2475" s="33" t="s">
        <v>638</v>
      </c>
    </row>
    <row r="2476" spans="1:11" ht="15.75" customHeight="1">
      <c r="A2476" s="139" t="s">
        <v>220</v>
      </c>
      <c r="B2476" s="139" t="s">
        <v>708</v>
      </c>
      <c r="C2476" s="139" t="s">
        <v>714</v>
      </c>
      <c r="D2476" s="139" t="s">
        <v>731</v>
      </c>
      <c r="E2476" s="139" t="s">
        <v>716</v>
      </c>
      <c r="F2476" s="139">
        <v>2024</v>
      </c>
      <c r="G2476" s="139" t="s">
        <v>688</v>
      </c>
      <c r="H2476" s="139">
        <v>0.37800715362252901</v>
      </c>
      <c r="I2476" s="139">
        <v>0.37800715362252901</v>
      </c>
      <c r="J2476" s="33" t="s">
        <v>637</v>
      </c>
      <c r="K2476" s="33" t="s">
        <v>638</v>
      </c>
    </row>
    <row r="2477" spans="1:11" ht="15.75" customHeight="1">
      <c r="A2477" s="139" t="s">
        <v>220</v>
      </c>
      <c r="B2477" s="139" t="s">
        <v>708</v>
      </c>
      <c r="C2477" s="139" t="s">
        <v>714</v>
      </c>
      <c r="D2477" s="139" t="s">
        <v>731</v>
      </c>
      <c r="E2477" s="139" t="s">
        <v>716</v>
      </c>
      <c r="F2477" s="139">
        <v>2025</v>
      </c>
      <c r="G2477" s="139" t="s">
        <v>688</v>
      </c>
      <c r="H2477" s="139">
        <v>0.38327450136872498</v>
      </c>
      <c r="I2477" s="139">
        <v>0.38327450136872498</v>
      </c>
      <c r="J2477" s="33" t="s">
        <v>637</v>
      </c>
      <c r="K2477" s="33" t="s">
        <v>638</v>
      </c>
    </row>
    <row r="2478" spans="1:11" ht="15.75" customHeight="1">
      <c r="A2478" s="139" t="s">
        <v>220</v>
      </c>
      <c r="B2478" s="139" t="s">
        <v>708</v>
      </c>
      <c r="C2478" s="139" t="s">
        <v>714</v>
      </c>
      <c r="D2478" s="139" t="s">
        <v>731</v>
      </c>
      <c r="E2478" s="139" t="s">
        <v>716</v>
      </c>
      <c r="F2478" s="139">
        <v>2026</v>
      </c>
      <c r="G2478" s="139" t="s">
        <v>688</v>
      </c>
      <c r="H2478" s="139">
        <v>0.389063708059044</v>
      </c>
      <c r="I2478" s="139">
        <v>0.389063708059044</v>
      </c>
      <c r="J2478" s="33" t="s">
        <v>637</v>
      </c>
      <c r="K2478" s="33" t="s">
        <v>638</v>
      </c>
    </row>
    <row r="2479" spans="1:11" ht="15.75" customHeight="1">
      <c r="A2479" s="139" t="s">
        <v>220</v>
      </c>
      <c r="B2479" s="139" t="s">
        <v>708</v>
      </c>
      <c r="C2479" s="139" t="s">
        <v>714</v>
      </c>
      <c r="D2479" s="139" t="s">
        <v>731</v>
      </c>
      <c r="E2479" s="139" t="s">
        <v>716</v>
      </c>
      <c r="F2479" s="139">
        <v>2027</v>
      </c>
      <c r="G2479" s="139" t="s">
        <v>688</v>
      </c>
      <c r="H2479" s="139">
        <v>0.39485291474936401</v>
      </c>
      <c r="I2479" s="139">
        <v>0.39485291474936401</v>
      </c>
      <c r="J2479" s="33" t="s">
        <v>637</v>
      </c>
      <c r="K2479" s="33" t="s">
        <v>638</v>
      </c>
    </row>
    <row r="2480" spans="1:11" ht="15.75" customHeight="1">
      <c r="A2480" s="139" t="s">
        <v>220</v>
      </c>
      <c r="B2480" s="139" t="s">
        <v>708</v>
      </c>
      <c r="C2480" s="139" t="s">
        <v>714</v>
      </c>
      <c r="D2480" s="139" t="s">
        <v>731</v>
      </c>
      <c r="E2480" s="139" t="s">
        <v>716</v>
      </c>
      <c r="F2480" s="139">
        <v>2028</v>
      </c>
      <c r="G2480" s="139" t="s">
        <v>688</v>
      </c>
      <c r="H2480" s="139">
        <v>0.40064212143968397</v>
      </c>
      <c r="I2480" s="139">
        <v>0.40064212143968397</v>
      </c>
      <c r="J2480" s="33" t="s">
        <v>637</v>
      </c>
      <c r="K2480" s="33" t="s">
        <v>638</v>
      </c>
    </row>
    <row r="2481" spans="1:11" ht="15.75" customHeight="1">
      <c r="A2481" s="139" t="s">
        <v>220</v>
      </c>
      <c r="B2481" s="139" t="s">
        <v>708</v>
      </c>
      <c r="C2481" s="139" t="s">
        <v>714</v>
      </c>
      <c r="D2481" s="139" t="s">
        <v>731</v>
      </c>
      <c r="E2481" s="139" t="s">
        <v>716</v>
      </c>
      <c r="F2481" s="139">
        <v>2029</v>
      </c>
      <c r="G2481" s="139" t="s">
        <v>688</v>
      </c>
      <c r="H2481" s="139">
        <v>0.40643132813000299</v>
      </c>
      <c r="I2481" s="139">
        <v>0.40643132813000299</v>
      </c>
      <c r="J2481" s="33" t="s">
        <v>637</v>
      </c>
      <c r="K2481" s="33" t="s">
        <v>638</v>
      </c>
    </row>
    <row r="2482" spans="1:11" ht="15.75" customHeight="1">
      <c r="A2482" s="139" t="s">
        <v>220</v>
      </c>
      <c r="B2482" s="139" t="s">
        <v>708</v>
      </c>
      <c r="C2482" s="139" t="s">
        <v>714</v>
      </c>
      <c r="D2482" s="139" t="s">
        <v>731</v>
      </c>
      <c r="E2482" s="139" t="s">
        <v>716</v>
      </c>
      <c r="F2482" s="139">
        <v>2030</v>
      </c>
      <c r="G2482" s="139" t="s">
        <v>688</v>
      </c>
      <c r="H2482" s="139">
        <v>0.412220534820323</v>
      </c>
      <c r="I2482" s="139">
        <v>0.412220534820323</v>
      </c>
      <c r="J2482" s="33" t="s">
        <v>637</v>
      </c>
      <c r="K2482" s="33" t="s">
        <v>638</v>
      </c>
    </row>
    <row r="2483" spans="1:11" ht="15.75" customHeight="1">
      <c r="A2483" s="139" t="s">
        <v>220</v>
      </c>
      <c r="B2483" s="139" t="s">
        <v>708</v>
      </c>
      <c r="C2483" s="139" t="s">
        <v>714</v>
      </c>
      <c r="D2483" s="139" t="s">
        <v>731</v>
      </c>
      <c r="E2483" s="139" t="s">
        <v>716</v>
      </c>
      <c r="F2483" s="139">
        <v>2031</v>
      </c>
      <c r="G2483" s="139" t="s">
        <v>688</v>
      </c>
      <c r="H2483" s="139">
        <v>0.41874652396684697</v>
      </c>
      <c r="I2483" s="139">
        <v>0.41874652396684697</v>
      </c>
      <c r="J2483" s="33" t="s">
        <v>637</v>
      </c>
      <c r="K2483" s="33" t="s">
        <v>638</v>
      </c>
    </row>
    <row r="2484" spans="1:11" ht="15.75" customHeight="1">
      <c r="A2484" s="139" t="s">
        <v>220</v>
      </c>
      <c r="B2484" s="139" t="s">
        <v>708</v>
      </c>
      <c r="C2484" s="139" t="s">
        <v>714</v>
      </c>
      <c r="D2484" s="139" t="s">
        <v>731</v>
      </c>
      <c r="E2484" s="139" t="s">
        <v>716</v>
      </c>
      <c r="F2484" s="139">
        <v>2032</v>
      </c>
      <c r="G2484" s="139" t="s">
        <v>688</v>
      </c>
      <c r="H2484" s="139">
        <v>0.425272513113372</v>
      </c>
      <c r="I2484" s="139">
        <v>0.425272513113372</v>
      </c>
      <c r="J2484" s="33" t="s">
        <v>637</v>
      </c>
      <c r="K2484" s="33" t="s">
        <v>638</v>
      </c>
    </row>
    <row r="2485" spans="1:11" ht="15.75" customHeight="1">
      <c r="A2485" s="139" t="s">
        <v>220</v>
      </c>
      <c r="B2485" s="139" t="s">
        <v>708</v>
      </c>
      <c r="C2485" s="139" t="s">
        <v>714</v>
      </c>
      <c r="D2485" s="139" t="s">
        <v>731</v>
      </c>
      <c r="E2485" s="139" t="s">
        <v>716</v>
      </c>
      <c r="F2485" s="139">
        <v>2033</v>
      </c>
      <c r="G2485" s="139" t="s">
        <v>688</v>
      </c>
      <c r="H2485" s="139">
        <v>0.43179850225989602</v>
      </c>
      <c r="I2485" s="139">
        <v>0.43179850225989602</v>
      </c>
      <c r="J2485" s="33" t="s">
        <v>637</v>
      </c>
      <c r="K2485" s="33" t="s">
        <v>638</v>
      </c>
    </row>
    <row r="2486" spans="1:11" ht="15.75" customHeight="1">
      <c r="A2486" s="139" t="s">
        <v>220</v>
      </c>
      <c r="B2486" s="139" t="s">
        <v>708</v>
      </c>
      <c r="C2486" s="139" t="s">
        <v>714</v>
      </c>
      <c r="D2486" s="139" t="s">
        <v>731</v>
      </c>
      <c r="E2486" s="139" t="s">
        <v>716</v>
      </c>
      <c r="F2486" s="139">
        <v>2034</v>
      </c>
      <c r="G2486" s="139" t="s">
        <v>688</v>
      </c>
      <c r="H2486" s="139">
        <v>0.43832449140642099</v>
      </c>
      <c r="I2486" s="139">
        <v>0.43832449140642099</v>
      </c>
      <c r="J2486" s="33" t="s">
        <v>637</v>
      </c>
      <c r="K2486" s="33" t="s">
        <v>638</v>
      </c>
    </row>
    <row r="2487" spans="1:11" ht="15.75" customHeight="1">
      <c r="A2487" s="139" t="s">
        <v>220</v>
      </c>
      <c r="B2487" s="139" t="s">
        <v>708</v>
      </c>
      <c r="C2487" s="139" t="s">
        <v>714</v>
      </c>
      <c r="D2487" s="139" t="s">
        <v>731</v>
      </c>
      <c r="E2487" s="139" t="s">
        <v>716</v>
      </c>
      <c r="F2487" s="139">
        <v>2035</v>
      </c>
      <c r="G2487" s="139" t="s">
        <v>688</v>
      </c>
      <c r="H2487" s="139">
        <v>0.44485048055294502</v>
      </c>
      <c r="I2487" s="139">
        <v>0.44485048055294502</v>
      </c>
      <c r="J2487" s="33" t="s">
        <v>637</v>
      </c>
      <c r="K2487" s="33" t="s">
        <v>638</v>
      </c>
    </row>
    <row r="2488" spans="1:11" ht="15.75" customHeight="1">
      <c r="A2488" s="139" t="s">
        <v>220</v>
      </c>
      <c r="B2488" s="139" t="s">
        <v>708</v>
      </c>
      <c r="C2488" s="139" t="s">
        <v>714</v>
      </c>
      <c r="D2488" s="139" t="s">
        <v>731</v>
      </c>
      <c r="E2488" s="139" t="s">
        <v>716</v>
      </c>
      <c r="F2488" s="139">
        <v>2036</v>
      </c>
      <c r="G2488" s="139" t="s">
        <v>688</v>
      </c>
      <c r="H2488" s="139">
        <v>0.45095840206459498</v>
      </c>
      <c r="I2488" s="139">
        <v>0.45095840206459498</v>
      </c>
      <c r="J2488" s="33" t="s">
        <v>637</v>
      </c>
      <c r="K2488" s="33" t="s">
        <v>638</v>
      </c>
    </row>
    <row r="2489" spans="1:11" ht="15.75" customHeight="1">
      <c r="A2489" s="139" t="s">
        <v>220</v>
      </c>
      <c r="B2489" s="139" t="s">
        <v>708</v>
      </c>
      <c r="C2489" s="139" t="s">
        <v>714</v>
      </c>
      <c r="D2489" s="139" t="s">
        <v>731</v>
      </c>
      <c r="E2489" s="139" t="s">
        <v>716</v>
      </c>
      <c r="F2489" s="139">
        <v>2037</v>
      </c>
      <c r="G2489" s="139" t="s">
        <v>688</v>
      </c>
      <c r="H2489" s="139">
        <v>0.45706632357624399</v>
      </c>
      <c r="I2489" s="139">
        <v>0.45706632357624399</v>
      </c>
      <c r="J2489" s="33" t="s">
        <v>637</v>
      </c>
      <c r="K2489" s="33" t="s">
        <v>638</v>
      </c>
    </row>
    <row r="2490" spans="1:11" ht="15.75" customHeight="1">
      <c r="A2490" s="139" t="s">
        <v>220</v>
      </c>
      <c r="B2490" s="139" t="s">
        <v>708</v>
      </c>
      <c r="C2490" s="139" t="s">
        <v>714</v>
      </c>
      <c r="D2490" s="139" t="s">
        <v>731</v>
      </c>
      <c r="E2490" s="139" t="s">
        <v>716</v>
      </c>
      <c r="F2490" s="139">
        <v>2038</v>
      </c>
      <c r="G2490" s="139" t="s">
        <v>688</v>
      </c>
      <c r="H2490" s="139">
        <v>0.46317424508789301</v>
      </c>
      <c r="I2490" s="139">
        <v>0.46317424508789301</v>
      </c>
      <c r="J2490" s="33" t="s">
        <v>637</v>
      </c>
      <c r="K2490" s="33" t="s">
        <v>638</v>
      </c>
    </row>
    <row r="2491" spans="1:11" ht="15.75" customHeight="1">
      <c r="A2491" s="139" t="s">
        <v>220</v>
      </c>
      <c r="B2491" s="139" t="s">
        <v>708</v>
      </c>
      <c r="C2491" s="139" t="s">
        <v>714</v>
      </c>
      <c r="D2491" s="139" t="s">
        <v>731</v>
      </c>
      <c r="E2491" s="139" t="s">
        <v>716</v>
      </c>
      <c r="F2491" s="139">
        <v>2039</v>
      </c>
      <c r="G2491" s="139" t="s">
        <v>688</v>
      </c>
      <c r="H2491" s="139">
        <v>0.46928216659954303</v>
      </c>
      <c r="I2491" s="139">
        <v>0.46928216659954303</v>
      </c>
      <c r="J2491" s="33" t="s">
        <v>637</v>
      </c>
      <c r="K2491" s="33" t="s">
        <v>638</v>
      </c>
    </row>
    <row r="2492" spans="1:11" ht="15.75" customHeight="1">
      <c r="A2492" s="139" t="s">
        <v>220</v>
      </c>
      <c r="B2492" s="139" t="s">
        <v>708</v>
      </c>
      <c r="C2492" s="139" t="s">
        <v>714</v>
      </c>
      <c r="D2492" s="139" t="s">
        <v>731</v>
      </c>
      <c r="E2492" s="139" t="s">
        <v>716</v>
      </c>
      <c r="F2492" s="139">
        <v>2040</v>
      </c>
      <c r="G2492" s="139" t="s">
        <v>688</v>
      </c>
      <c r="H2492" s="139">
        <v>0.47539008811119199</v>
      </c>
      <c r="I2492" s="139">
        <v>0.47539008811119199</v>
      </c>
      <c r="J2492" s="33" t="s">
        <v>637</v>
      </c>
      <c r="K2492" s="33" t="s">
        <v>638</v>
      </c>
    </row>
    <row r="2493" spans="1:11" ht="15.75" customHeight="1">
      <c r="A2493" s="139" t="s">
        <v>220</v>
      </c>
      <c r="B2493" s="139" t="s">
        <v>708</v>
      </c>
      <c r="C2493" s="139" t="s">
        <v>714</v>
      </c>
      <c r="D2493" s="139" t="s">
        <v>731</v>
      </c>
      <c r="E2493" s="139" t="s">
        <v>716</v>
      </c>
      <c r="F2493" s="139">
        <v>2041</v>
      </c>
      <c r="G2493" s="139" t="s">
        <v>688</v>
      </c>
      <c r="H2493" s="139">
        <v>0.48112400513376102</v>
      </c>
      <c r="I2493" s="139">
        <v>0.48112400513376102</v>
      </c>
      <c r="J2493" s="33" t="s">
        <v>637</v>
      </c>
      <c r="K2493" s="33" t="s">
        <v>638</v>
      </c>
    </row>
    <row r="2494" spans="1:11" ht="15.75" customHeight="1">
      <c r="A2494" s="139" t="s">
        <v>220</v>
      </c>
      <c r="B2494" s="139" t="s">
        <v>708</v>
      </c>
      <c r="C2494" s="139" t="s">
        <v>714</v>
      </c>
      <c r="D2494" s="139" t="s">
        <v>731</v>
      </c>
      <c r="E2494" s="139" t="s">
        <v>716</v>
      </c>
      <c r="F2494" s="139">
        <v>2042</v>
      </c>
      <c r="G2494" s="139" t="s">
        <v>688</v>
      </c>
      <c r="H2494" s="139">
        <v>0.486857922156329</v>
      </c>
      <c r="I2494" s="139">
        <v>0.486857922156329</v>
      </c>
      <c r="J2494" s="33" t="s">
        <v>637</v>
      </c>
      <c r="K2494" s="33" t="s">
        <v>638</v>
      </c>
    </row>
    <row r="2495" spans="1:11" ht="15.75" customHeight="1">
      <c r="A2495" s="139" t="s">
        <v>220</v>
      </c>
      <c r="B2495" s="139" t="s">
        <v>708</v>
      </c>
      <c r="C2495" s="139" t="s">
        <v>714</v>
      </c>
      <c r="D2495" s="139" t="s">
        <v>731</v>
      </c>
      <c r="E2495" s="139" t="s">
        <v>716</v>
      </c>
      <c r="F2495" s="139">
        <v>2043</v>
      </c>
      <c r="G2495" s="139" t="s">
        <v>688</v>
      </c>
      <c r="H2495" s="139">
        <v>0.49259183917889798</v>
      </c>
      <c r="I2495" s="139">
        <v>0.49259183917889798</v>
      </c>
      <c r="J2495" s="33" t="s">
        <v>637</v>
      </c>
      <c r="K2495" s="33" t="s">
        <v>638</v>
      </c>
    </row>
    <row r="2496" spans="1:11" ht="15.75" customHeight="1">
      <c r="A2496" s="139" t="s">
        <v>220</v>
      </c>
      <c r="B2496" s="139" t="s">
        <v>708</v>
      </c>
      <c r="C2496" s="139" t="s">
        <v>714</v>
      </c>
      <c r="D2496" s="139" t="s">
        <v>731</v>
      </c>
      <c r="E2496" s="139" t="s">
        <v>716</v>
      </c>
      <c r="F2496" s="139">
        <v>2044</v>
      </c>
      <c r="G2496" s="139" t="s">
        <v>688</v>
      </c>
      <c r="H2496" s="139">
        <v>0.49832575620146602</v>
      </c>
      <c r="I2496" s="139">
        <v>0.49832575620146602</v>
      </c>
      <c r="J2496" s="33" t="s">
        <v>637</v>
      </c>
      <c r="K2496" s="33" t="s">
        <v>638</v>
      </c>
    </row>
    <row r="2497" spans="1:11" ht="15.75" customHeight="1">
      <c r="A2497" s="139" t="s">
        <v>220</v>
      </c>
      <c r="B2497" s="139" t="s">
        <v>708</v>
      </c>
      <c r="C2497" s="139" t="s">
        <v>714</v>
      </c>
      <c r="D2497" s="139" t="s">
        <v>731</v>
      </c>
      <c r="E2497" s="139" t="s">
        <v>716</v>
      </c>
      <c r="F2497" s="139">
        <v>2045</v>
      </c>
      <c r="G2497" s="139" t="s">
        <v>688</v>
      </c>
      <c r="H2497" s="139">
        <v>0.504059673224035</v>
      </c>
      <c r="I2497" s="139">
        <v>0.504059673224035</v>
      </c>
      <c r="J2497" s="33" t="s">
        <v>637</v>
      </c>
      <c r="K2497" s="33" t="s">
        <v>638</v>
      </c>
    </row>
    <row r="2498" spans="1:11" ht="15.75" customHeight="1">
      <c r="A2498" s="139" t="s">
        <v>220</v>
      </c>
      <c r="B2498" s="139" t="s">
        <v>708</v>
      </c>
      <c r="C2498" s="139" t="s">
        <v>714</v>
      </c>
      <c r="D2498" s="139" t="s">
        <v>731</v>
      </c>
      <c r="E2498" s="139" t="s">
        <v>716</v>
      </c>
      <c r="F2498" s="139">
        <v>2046</v>
      </c>
      <c r="G2498" s="139" t="s">
        <v>688</v>
      </c>
      <c r="H2498" s="139">
        <v>0.50960295105190101</v>
      </c>
      <c r="I2498" s="139">
        <v>0.50960295105190101</v>
      </c>
      <c r="J2498" s="33" t="s">
        <v>637</v>
      </c>
      <c r="K2498" s="33" t="s">
        <v>638</v>
      </c>
    </row>
    <row r="2499" spans="1:11" ht="15.75" customHeight="1">
      <c r="A2499" s="139" t="s">
        <v>220</v>
      </c>
      <c r="B2499" s="139" t="s">
        <v>708</v>
      </c>
      <c r="C2499" s="139" t="s">
        <v>714</v>
      </c>
      <c r="D2499" s="139" t="s">
        <v>731</v>
      </c>
      <c r="E2499" s="139" t="s">
        <v>716</v>
      </c>
      <c r="F2499" s="139">
        <v>2047</v>
      </c>
      <c r="G2499" s="139" t="s">
        <v>688</v>
      </c>
      <c r="H2499" s="139">
        <v>0.51514622887976802</v>
      </c>
      <c r="I2499" s="139">
        <v>0.51514622887976802</v>
      </c>
      <c r="J2499" s="33" t="s">
        <v>637</v>
      </c>
      <c r="K2499" s="33" t="s">
        <v>638</v>
      </c>
    </row>
    <row r="2500" spans="1:11" ht="15.75" customHeight="1">
      <c r="A2500" s="139" t="s">
        <v>220</v>
      </c>
      <c r="B2500" s="139" t="s">
        <v>708</v>
      </c>
      <c r="C2500" s="139" t="s">
        <v>714</v>
      </c>
      <c r="D2500" s="139" t="s">
        <v>731</v>
      </c>
      <c r="E2500" s="139" t="s">
        <v>716</v>
      </c>
      <c r="F2500" s="139">
        <v>2048</v>
      </c>
      <c r="G2500" s="139" t="s">
        <v>688</v>
      </c>
      <c r="H2500" s="139">
        <v>0.52068950670763403</v>
      </c>
      <c r="I2500" s="139">
        <v>0.52068950670763403</v>
      </c>
      <c r="J2500" s="33" t="s">
        <v>637</v>
      </c>
      <c r="K2500" s="33" t="s">
        <v>638</v>
      </c>
    </row>
    <row r="2501" spans="1:11" ht="15.75" customHeight="1">
      <c r="A2501" s="139" t="s">
        <v>220</v>
      </c>
      <c r="B2501" s="139" t="s">
        <v>708</v>
      </c>
      <c r="C2501" s="139" t="s">
        <v>714</v>
      </c>
      <c r="D2501" s="139" t="s">
        <v>731</v>
      </c>
      <c r="E2501" s="139" t="s">
        <v>716</v>
      </c>
      <c r="F2501" s="139">
        <v>2049</v>
      </c>
      <c r="G2501" s="139" t="s">
        <v>688</v>
      </c>
      <c r="H2501" s="139">
        <v>0.52623278453550104</v>
      </c>
      <c r="I2501" s="139">
        <v>0.52623278453550104</v>
      </c>
      <c r="J2501" s="33" t="s">
        <v>637</v>
      </c>
      <c r="K2501" s="33" t="s">
        <v>638</v>
      </c>
    </row>
    <row r="2502" spans="1:11" ht="15.75" customHeight="1">
      <c r="A2502" s="139" t="s">
        <v>220</v>
      </c>
      <c r="B2502" s="139" t="s">
        <v>708</v>
      </c>
      <c r="C2502" s="139" t="s">
        <v>714</v>
      </c>
      <c r="D2502" s="139" t="s">
        <v>731</v>
      </c>
      <c r="E2502" s="139" t="s">
        <v>716</v>
      </c>
      <c r="F2502" s="139">
        <v>2050</v>
      </c>
      <c r="G2502" s="139" t="s">
        <v>688</v>
      </c>
      <c r="H2502" s="139">
        <v>0.53177606236336705</v>
      </c>
      <c r="I2502" s="139">
        <v>0.53177606236336705</v>
      </c>
      <c r="J2502" s="33" t="s">
        <v>637</v>
      </c>
      <c r="K2502" s="33" t="s">
        <v>638</v>
      </c>
    </row>
    <row r="2503" spans="1:11" ht="15.75" customHeight="1">
      <c r="A2503" s="139" t="s">
        <v>220</v>
      </c>
      <c r="B2503" s="139" t="s">
        <v>708</v>
      </c>
      <c r="C2503" s="139" t="s">
        <v>714</v>
      </c>
      <c r="D2503" s="139" t="s">
        <v>731</v>
      </c>
      <c r="E2503" s="139" t="s">
        <v>717</v>
      </c>
      <c r="F2503" s="139">
        <v>1990</v>
      </c>
      <c r="G2503" s="139" t="s">
        <v>688</v>
      </c>
      <c r="H2503" s="139">
        <v>4.7921575666063997E-2</v>
      </c>
      <c r="I2503" s="139">
        <v>4.7921575666063997E-2</v>
      </c>
      <c r="J2503" s="33" t="s">
        <v>637</v>
      </c>
      <c r="K2503" s="33" t="s">
        <v>638</v>
      </c>
    </row>
    <row r="2504" spans="1:11" ht="15.75" customHeight="1">
      <c r="A2504" s="139" t="s">
        <v>220</v>
      </c>
      <c r="B2504" s="139" t="s">
        <v>708</v>
      </c>
      <c r="C2504" s="139" t="s">
        <v>714</v>
      </c>
      <c r="D2504" s="139" t="s">
        <v>731</v>
      </c>
      <c r="E2504" s="139" t="s">
        <v>717</v>
      </c>
      <c r="F2504" s="139">
        <v>1991</v>
      </c>
      <c r="G2504" s="139" t="s">
        <v>688</v>
      </c>
      <c r="H2504" s="139">
        <v>4.7921575666063997E-2</v>
      </c>
      <c r="I2504" s="139">
        <v>4.7921575666063997E-2</v>
      </c>
      <c r="J2504" s="33" t="s">
        <v>637</v>
      </c>
      <c r="K2504" s="33" t="s">
        <v>638</v>
      </c>
    </row>
    <row r="2505" spans="1:11" ht="15.75" customHeight="1">
      <c r="A2505" s="139" t="s">
        <v>220</v>
      </c>
      <c r="B2505" s="139" t="s">
        <v>708</v>
      </c>
      <c r="C2505" s="139" t="s">
        <v>714</v>
      </c>
      <c r="D2505" s="139" t="s">
        <v>731</v>
      </c>
      <c r="E2505" s="139" t="s">
        <v>717</v>
      </c>
      <c r="F2505" s="139">
        <v>1992</v>
      </c>
      <c r="G2505" s="139" t="s">
        <v>688</v>
      </c>
      <c r="H2505" s="139">
        <v>4.7921575666063997E-2</v>
      </c>
      <c r="I2505" s="139">
        <v>4.7921575666063997E-2</v>
      </c>
      <c r="J2505" s="33" t="s">
        <v>637</v>
      </c>
      <c r="K2505" s="33" t="s">
        <v>638</v>
      </c>
    </row>
    <row r="2506" spans="1:11" ht="15.75" customHeight="1">
      <c r="A2506" s="139" t="s">
        <v>220</v>
      </c>
      <c r="B2506" s="139" t="s">
        <v>708</v>
      </c>
      <c r="C2506" s="139" t="s">
        <v>714</v>
      </c>
      <c r="D2506" s="139" t="s">
        <v>731</v>
      </c>
      <c r="E2506" s="139" t="s">
        <v>717</v>
      </c>
      <c r="F2506" s="139">
        <v>1993</v>
      </c>
      <c r="G2506" s="139" t="s">
        <v>688</v>
      </c>
      <c r="H2506" s="139">
        <v>5.9901969582579997E-2</v>
      </c>
      <c r="I2506" s="139">
        <v>5.9901969582579997E-2</v>
      </c>
      <c r="J2506" s="33" t="s">
        <v>637</v>
      </c>
      <c r="K2506" s="33" t="s">
        <v>638</v>
      </c>
    </row>
    <row r="2507" spans="1:11" ht="15.75" customHeight="1">
      <c r="A2507" s="139" t="s">
        <v>220</v>
      </c>
      <c r="B2507" s="139" t="s">
        <v>708</v>
      </c>
      <c r="C2507" s="139" t="s">
        <v>714</v>
      </c>
      <c r="D2507" s="139" t="s">
        <v>731</v>
      </c>
      <c r="E2507" s="139" t="s">
        <v>717</v>
      </c>
      <c r="F2507" s="139">
        <v>1994</v>
      </c>
      <c r="G2507" s="139" t="s">
        <v>688</v>
      </c>
      <c r="H2507" s="139">
        <v>6.5892166540752001E-2</v>
      </c>
      <c r="I2507" s="139">
        <v>6.5892166540752001E-2</v>
      </c>
      <c r="J2507" s="33" t="s">
        <v>637</v>
      </c>
      <c r="K2507" s="33" t="s">
        <v>638</v>
      </c>
    </row>
    <row r="2508" spans="1:11" ht="15.75" customHeight="1">
      <c r="A2508" s="139" t="s">
        <v>220</v>
      </c>
      <c r="B2508" s="139" t="s">
        <v>708</v>
      </c>
      <c r="C2508" s="139" t="s">
        <v>714</v>
      </c>
      <c r="D2508" s="139" t="s">
        <v>731</v>
      </c>
      <c r="E2508" s="139" t="s">
        <v>717</v>
      </c>
      <c r="F2508" s="139">
        <v>1995</v>
      </c>
      <c r="G2508" s="139" t="s">
        <v>688</v>
      </c>
      <c r="H2508" s="139">
        <v>8.3237130754635999E-2</v>
      </c>
      <c r="I2508" s="139">
        <v>8.3237130754635999E-2</v>
      </c>
      <c r="J2508" s="33" t="s">
        <v>637</v>
      </c>
      <c r="K2508" s="33" t="s">
        <v>638</v>
      </c>
    </row>
    <row r="2509" spans="1:11" ht="15.75" customHeight="1">
      <c r="A2509" s="139" t="s">
        <v>220</v>
      </c>
      <c r="B2509" s="139" t="s">
        <v>708</v>
      </c>
      <c r="C2509" s="139" t="s">
        <v>714</v>
      </c>
      <c r="D2509" s="139" t="s">
        <v>731</v>
      </c>
      <c r="E2509" s="139" t="s">
        <v>717</v>
      </c>
      <c r="F2509" s="139">
        <v>1996</v>
      </c>
      <c r="G2509" s="139" t="s">
        <v>688</v>
      </c>
      <c r="H2509" s="139">
        <v>9.2431742127244004E-2</v>
      </c>
      <c r="I2509" s="139">
        <v>9.2431742127244004E-2</v>
      </c>
      <c r="J2509" s="33" t="s">
        <v>637</v>
      </c>
      <c r="K2509" s="33" t="s">
        <v>638</v>
      </c>
    </row>
    <row r="2510" spans="1:11" ht="15.75" customHeight="1">
      <c r="A2510" s="139" t="s">
        <v>220</v>
      </c>
      <c r="B2510" s="139" t="s">
        <v>708</v>
      </c>
      <c r="C2510" s="139" t="s">
        <v>714</v>
      </c>
      <c r="D2510" s="139" t="s">
        <v>731</v>
      </c>
      <c r="E2510" s="139" t="s">
        <v>717</v>
      </c>
      <c r="F2510" s="139">
        <v>1997</v>
      </c>
      <c r="G2510" s="139" t="s">
        <v>688</v>
      </c>
      <c r="H2510" s="139">
        <v>9.7681870189507997E-2</v>
      </c>
      <c r="I2510" s="139">
        <v>9.7681870189507997E-2</v>
      </c>
      <c r="J2510" s="33" t="s">
        <v>637</v>
      </c>
      <c r="K2510" s="33" t="s">
        <v>638</v>
      </c>
    </row>
    <row r="2511" spans="1:11" ht="15.75" customHeight="1">
      <c r="A2511" s="139" t="s">
        <v>220</v>
      </c>
      <c r="B2511" s="139" t="s">
        <v>708</v>
      </c>
      <c r="C2511" s="139" t="s">
        <v>714</v>
      </c>
      <c r="D2511" s="139" t="s">
        <v>731</v>
      </c>
      <c r="E2511" s="139" t="s">
        <v>717</v>
      </c>
      <c r="F2511" s="139">
        <v>1998</v>
      </c>
      <c r="G2511" s="139" t="s">
        <v>688</v>
      </c>
      <c r="H2511" s="139">
        <v>0.119775167312696</v>
      </c>
      <c r="I2511" s="139">
        <v>0.119775167312696</v>
      </c>
      <c r="J2511" s="33" t="s">
        <v>637</v>
      </c>
      <c r="K2511" s="33" t="s">
        <v>638</v>
      </c>
    </row>
    <row r="2512" spans="1:11" ht="15.75" customHeight="1">
      <c r="A2512" s="139" t="s">
        <v>220</v>
      </c>
      <c r="B2512" s="139" t="s">
        <v>708</v>
      </c>
      <c r="C2512" s="139" t="s">
        <v>714</v>
      </c>
      <c r="D2512" s="139" t="s">
        <v>731</v>
      </c>
      <c r="E2512" s="139" t="s">
        <v>717</v>
      </c>
      <c r="F2512" s="139">
        <v>1999</v>
      </c>
      <c r="G2512" s="139" t="s">
        <v>688</v>
      </c>
      <c r="H2512" s="139">
        <v>0.121542986341272</v>
      </c>
      <c r="I2512" s="139">
        <v>0.121542986341272</v>
      </c>
      <c r="J2512" s="33" t="s">
        <v>637</v>
      </c>
      <c r="K2512" s="33" t="s">
        <v>638</v>
      </c>
    </row>
    <row r="2513" spans="1:11" ht="15.75" customHeight="1">
      <c r="A2513" s="139" t="s">
        <v>220</v>
      </c>
      <c r="B2513" s="139" t="s">
        <v>708</v>
      </c>
      <c r="C2513" s="139" t="s">
        <v>714</v>
      </c>
      <c r="D2513" s="139" t="s">
        <v>731</v>
      </c>
      <c r="E2513" s="139" t="s">
        <v>717</v>
      </c>
      <c r="F2513" s="139">
        <v>2000</v>
      </c>
      <c r="G2513" s="139" t="s">
        <v>688</v>
      </c>
      <c r="H2513" s="139">
        <v>0.199809124861656</v>
      </c>
      <c r="I2513" s="139">
        <v>0.199809124861656</v>
      </c>
      <c r="J2513" s="33" t="s">
        <v>637</v>
      </c>
      <c r="K2513" s="33" t="s">
        <v>638</v>
      </c>
    </row>
    <row r="2514" spans="1:11" ht="15.75" customHeight="1">
      <c r="A2514" s="139" t="s">
        <v>220</v>
      </c>
      <c r="B2514" s="139" t="s">
        <v>708</v>
      </c>
      <c r="C2514" s="139" t="s">
        <v>714</v>
      </c>
      <c r="D2514" s="139" t="s">
        <v>731</v>
      </c>
      <c r="E2514" s="139" t="s">
        <v>717</v>
      </c>
      <c r="F2514" s="139">
        <v>2001</v>
      </c>
      <c r="G2514" s="139" t="s">
        <v>688</v>
      </c>
      <c r="H2514" s="139">
        <v>0.22169613888258</v>
      </c>
      <c r="I2514" s="139">
        <v>0.22169613888258</v>
      </c>
      <c r="J2514" s="33" t="s">
        <v>637</v>
      </c>
      <c r="K2514" s="33" t="s">
        <v>638</v>
      </c>
    </row>
    <row r="2515" spans="1:11" ht="15.75" customHeight="1">
      <c r="A2515" s="139" t="s">
        <v>220</v>
      </c>
      <c r="B2515" s="139" t="s">
        <v>708</v>
      </c>
      <c r="C2515" s="139" t="s">
        <v>714</v>
      </c>
      <c r="D2515" s="139" t="s">
        <v>731</v>
      </c>
      <c r="E2515" s="139" t="s">
        <v>717</v>
      </c>
      <c r="F2515" s="139">
        <v>2002</v>
      </c>
      <c r="G2515" s="139" t="s">
        <v>688</v>
      </c>
      <c r="H2515" s="139">
        <v>0.547252337708652</v>
      </c>
      <c r="I2515" s="139">
        <v>0.547252337708652</v>
      </c>
      <c r="J2515" s="33" t="s">
        <v>637</v>
      </c>
      <c r="K2515" s="33" t="s">
        <v>638</v>
      </c>
    </row>
    <row r="2516" spans="1:11" ht="15.75" customHeight="1">
      <c r="A2516" s="139" t="s">
        <v>220</v>
      </c>
      <c r="B2516" s="139" t="s">
        <v>708</v>
      </c>
      <c r="C2516" s="139" t="s">
        <v>714</v>
      </c>
      <c r="D2516" s="139" t="s">
        <v>731</v>
      </c>
      <c r="E2516" s="139" t="s">
        <v>717</v>
      </c>
      <c r="F2516" s="139">
        <v>2003</v>
      </c>
      <c r="G2516" s="139" t="s">
        <v>688</v>
      </c>
      <c r="H2516" s="139">
        <v>0.51723562581251603</v>
      </c>
      <c r="I2516" s="139">
        <v>0.51723562581251603</v>
      </c>
      <c r="J2516" s="33" t="s">
        <v>637</v>
      </c>
      <c r="K2516" s="33" t="s">
        <v>638</v>
      </c>
    </row>
    <row r="2517" spans="1:11" ht="15.75" customHeight="1">
      <c r="A2517" s="139" t="s">
        <v>220</v>
      </c>
      <c r="B2517" s="139" t="s">
        <v>708</v>
      </c>
      <c r="C2517" s="139" t="s">
        <v>714</v>
      </c>
      <c r="D2517" s="139" t="s">
        <v>731</v>
      </c>
      <c r="E2517" s="139" t="s">
        <v>717</v>
      </c>
      <c r="F2517" s="139">
        <v>2004</v>
      </c>
      <c r="G2517" s="139" t="s">
        <v>688</v>
      </c>
      <c r="H2517" s="139">
        <v>0.52740646270986402</v>
      </c>
      <c r="I2517" s="139">
        <v>0.52740646270986402</v>
      </c>
      <c r="J2517" s="33" t="s">
        <v>637</v>
      </c>
      <c r="K2517" s="33" t="s">
        <v>638</v>
      </c>
    </row>
    <row r="2518" spans="1:11" ht="15.75" customHeight="1">
      <c r="A2518" s="139" t="s">
        <v>220</v>
      </c>
      <c r="B2518" s="139" t="s">
        <v>708</v>
      </c>
      <c r="C2518" s="139" t="s">
        <v>714</v>
      </c>
      <c r="D2518" s="139" t="s">
        <v>731</v>
      </c>
      <c r="E2518" s="139" t="s">
        <v>717</v>
      </c>
      <c r="F2518" s="139">
        <v>2005</v>
      </c>
      <c r="G2518" s="139" t="s">
        <v>688</v>
      </c>
      <c r="H2518" s="139">
        <v>0.46571350022652802</v>
      </c>
      <c r="I2518" s="139">
        <v>0.46571350022652802</v>
      </c>
      <c r="J2518" s="33" t="s">
        <v>637</v>
      </c>
      <c r="K2518" s="33" t="s">
        <v>638</v>
      </c>
    </row>
    <row r="2519" spans="1:11" ht="15.75" customHeight="1">
      <c r="A2519" s="139" t="s">
        <v>220</v>
      </c>
      <c r="B2519" s="139" t="s">
        <v>708</v>
      </c>
      <c r="C2519" s="139" t="s">
        <v>714</v>
      </c>
      <c r="D2519" s="139" t="s">
        <v>731</v>
      </c>
      <c r="E2519" s="139" t="s">
        <v>717</v>
      </c>
      <c r="F2519" s="139">
        <v>2006</v>
      </c>
      <c r="G2519" s="139" t="s">
        <v>688</v>
      </c>
      <c r="H2519" s="139">
        <v>0.66394518641339195</v>
      </c>
      <c r="I2519" s="139">
        <v>0.66394518641339195</v>
      </c>
      <c r="J2519" s="33" t="s">
        <v>637</v>
      </c>
      <c r="K2519" s="33" t="s">
        <v>638</v>
      </c>
    </row>
    <row r="2520" spans="1:11" ht="15.75" customHeight="1">
      <c r="A2520" s="139" t="s">
        <v>220</v>
      </c>
      <c r="B2520" s="139" t="s">
        <v>708</v>
      </c>
      <c r="C2520" s="139" t="s">
        <v>714</v>
      </c>
      <c r="D2520" s="139" t="s">
        <v>731</v>
      </c>
      <c r="E2520" s="139" t="s">
        <v>717</v>
      </c>
      <c r="F2520" s="139">
        <v>2007</v>
      </c>
      <c r="G2520" s="139" t="s">
        <v>688</v>
      </c>
      <c r="H2520" s="139">
        <v>0.52789715071531595</v>
      </c>
      <c r="I2520" s="139">
        <v>0.52789715071531595</v>
      </c>
      <c r="J2520" s="33" t="s">
        <v>637</v>
      </c>
      <c r="K2520" s="33" t="s">
        <v>638</v>
      </c>
    </row>
    <row r="2521" spans="1:11" ht="15.75" customHeight="1">
      <c r="A2521" s="139" t="s">
        <v>220</v>
      </c>
      <c r="B2521" s="139" t="s">
        <v>708</v>
      </c>
      <c r="C2521" s="139" t="s">
        <v>714</v>
      </c>
      <c r="D2521" s="139" t="s">
        <v>731</v>
      </c>
      <c r="E2521" s="139" t="s">
        <v>717</v>
      </c>
      <c r="F2521" s="139">
        <v>2008</v>
      </c>
      <c r="G2521" s="139" t="s">
        <v>688</v>
      </c>
      <c r="H2521" s="139">
        <v>0.54129907518767995</v>
      </c>
      <c r="I2521" s="139">
        <v>0.54129907518767995</v>
      </c>
      <c r="J2521" s="33" t="s">
        <v>637</v>
      </c>
      <c r="K2521" s="33" t="s">
        <v>638</v>
      </c>
    </row>
    <row r="2522" spans="1:11" ht="15.75" customHeight="1">
      <c r="A2522" s="139" t="s">
        <v>220</v>
      </c>
      <c r="B2522" s="139" t="s">
        <v>708</v>
      </c>
      <c r="C2522" s="139" t="s">
        <v>714</v>
      </c>
      <c r="D2522" s="139" t="s">
        <v>731</v>
      </c>
      <c r="E2522" s="139" t="s">
        <v>717</v>
      </c>
      <c r="F2522" s="139">
        <v>2009</v>
      </c>
      <c r="G2522" s="139" t="s">
        <v>688</v>
      </c>
      <c r="H2522" s="139">
        <v>0.42985661844807199</v>
      </c>
      <c r="I2522" s="139">
        <v>0.42985661844807199</v>
      </c>
      <c r="J2522" s="33" t="s">
        <v>637</v>
      </c>
      <c r="K2522" s="33" t="s">
        <v>638</v>
      </c>
    </row>
    <row r="2523" spans="1:11" ht="15.75" customHeight="1">
      <c r="A2523" s="139" t="s">
        <v>220</v>
      </c>
      <c r="B2523" s="139" t="s">
        <v>708</v>
      </c>
      <c r="C2523" s="139" t="s">
        <v>714</v>
      </c>
      <c r="D2523" s="139" t="s">
        <v>731</v>
      </c>
      <c r="E2523" s="139" t="s">
        <v>717</v>
      </c>
      <c r="F2523" s="139">
        <v>2010</v>
      </c>
      <c r="G2523" s="139" t="s">
        <v>688</v>
      </c>
      <c r="H2523" s="139">
        <v>0.4978451192917</v>
      </c>
      <c r="I2523" s="139">
        <v>0.4978451192917</v>
      </c>
      <c r="J2523" s="33" t="s">
        <v>637</v>
      </c>
      <c r="K2523" s="33" t="s">
        <v>638</v>
      </c>
    </row>
    <row r="2524" spans="1:11" ht="15.75" customHeight="1">
      <c r="A2524" s="139" t="s">
        <v>220</v>
      </c>
      <c r="B2524" s="139" t="s">
        <v>708</v>
      </c>
      <c r="C2524" s="139" t="s">
        <v>714</v>
      </c>
      <c r="D2524" s="139" t="s">
        <v>731</v>
      </c>
      <c r="E2524" s="139" t="s">
        <v>717</v>
      </c>
      <c r="F2524" s="139">
        <v>2011</v>
      </c>
      <c r="G2524" s="139" t="s">
        <v>688</v>
      </c>
      <c r="H2524" s="139">
        <v>0.64340196930013605</v>
      </c>
      <c r="I2524" s="139">
        <v>0.64340196930013605</v>
      </c>
      <c r="J2524" s="33" t="s">
        <v>637</v>
      </c>
      <c r="K2524" s="33" t="s">
        <v>638</v>
      </c>
    </row>
    <row r="2525" spans="1:11" ht="15.75" customHeight="1">
      <c r="A2525" s="139" t="s">
        <v>220</v>
      </c>
      <c r="B2525" s="139" t="s">
        <v>708</v>
      </c>
      <c r="C2525" s="139" t="s">
        <v>714</v>
      </c>
      <c r="D2525" s="139" t="s">
        <v>731</v>
      </c>
      <c r="E2525" s="139" t="s">
        <v>717</v>
      </c>
      <c r="F2525" s="139">
        <v>2012</v>
      </c>
      <c r="G2525" s="139" t="s">
        <v>688</v>
      </c>
      <c r="H2525" s="139">
        <v>0.64309585937810798</v>
      </c>
      <c r="I2525" s="139">
        <v>0.64309585937810798</v>
      </c>
      <c r="J2525" s="33" t="s">
        <v>637</v>
      </c>
      <c r="K2525" s="33" t="s">
        <v>638</v>
      </c>
    </row>
    <row r="2526" spans="1:11" ht="15.75" customHeight="1">
      <c r="A2526" s="139" t="s">
        <v>220</v>
      </c>
      <c r="B2526" s="139" t="s">
        <v>708</v>
      </c>
      <c r="C2526" s="139" t="s">
        <v>714</v>
      </c>
      <c r="D2526" s="139" t="s">
        <v>731</v>
      </c>
      <c r="E2526" s="139" t="s">
        <v>717</v>
      </c>
      <c r="F2526" s="139">
        <v>2013</v>
      </c>
      <c r="G2526" s="139" t="s">
        <v>688</v>
      </c>
      <c r="H2526" s="139">
        <v>0.55857248686956795</v>
      </c>
      <c r="I2526" s="139">
        <v>0.55857248686956795</v>
      </c>
      <c r="J2526" s="33" t="s">
        <v>637</v>
      </c>
      <c r="K2526" s="33" t="s">
        <v>638</v>
      </c>
    </row>
    <row r="2527" spans="1:11" ht="15.75" customHeight="1">
      <c r="A2527" s="139" t="s">
        <v>220</v>
      </c>
      <c r="B2527" s="139" t="s">
        <v>708</v>
      </c>
      <c r="C2527" s="139" t="s">
        <v>714</v>
      </c>
      <c r="D2527" s="139" t="s">
        <v>731</v>
      </c>
      <c r="E2527" s="139" t="s">
        <v>717</v>
      </c>
      <c r="F2527" s="139">
        <v>2014</v>
      </c>
      <c r="G2527" s="139" t="s">
        <v>688</v>
      </c>
      <c r="H2527" s="139">
        <v>0.51657304755510403</v>
      </c>
      <c r="I2527" s="139">
        <v>0.51657304755510403</v>
      </c>
      <c r="J2527" s="33" t="s">
        <v>637</v>
      </c>
      <c r="K2527" s="33" t="s">
        <v>638</v>
      </c>
    </row>
    <row r="2528" spans="1:11" ht="15.75" customHeight="1">
      <c r="A2528" s="139" t="s">
        <v>220</v>
      </c>
      <c r="B2528" s="139" t="s">
        <v>708</v>
      </c>
      <c r="C2528" s="139" t="s">
        <v>714</v>
      </c>
      <c r="D2528" s="139" t="s">
        <v>731</v>
      </c>
      <c r="E2528" s="139" t="s">
        <v>717</v>
      </c>
      <c r="F2528" s="139">
        <v>2015</v>
      </c>
      <c r="G2528" s="139" t="s">
        <v>688</v>
      </c>
      <c r="H2528" s="139">
        <v>0.57174675927958796</v>
      </c>
      <c r="I2528" s="139">
        <v>0.57174675927958796</v>
      </c>
      <c r="J2528" s="33" t="s">
        <v>637</v>
      </c>
      <c r="K2528" s="33" t="s">
        <v>638</v>
      </c>
    </row>
    <row r="2529" spans="1:11" ht="15.75" customHeight="1">
      <c r="A2529" s="139" t="s">
        <v>220</v>
      </c>
      <c r="B2529" s="139" t="s">
        <v>708</v>
      </c>
      <c r="C2529" s="139" t="s">
        <v>714</v>
      </c>
      <c r="D2529" s="139" t="s">
        <v>731</v>
      </c>
      <c r="E2529" s="139" t="s">
        <v>717</v>
      </c>
      <c r="F2529" s="139">
        <v>2016</v>
      </c>
      <c r="G2529" s="139" t="s">
        <v>688</v>
      </c>
      <c r="H2529" s="139">
        <v>0.57993564768972405</v>
      </c>
      <c r="I2529" s="139">
        <v>0.57993564768972405</v>
      </c>
      <c r="J2529" s="33" t="s">
        <v>637</v>
      </c>
      <c r="K2529" s="33" t="s">
        <v>638</v>
      </c>
    </row>
    <row r="2530" spans="1:11" ht="15.75" customHeight="1">
      <c r="A2530" s="139" t="s">
        <v>220</v>
      </c>
      <c r="B2530" s="139" t="s">
        <v>708</v>
      </c>
      <c r="C2530" s="139" t="s">
        <v>714</v>
      </c>
      <c r="D2530" s="139" t="s">
        <v>731</v>
      </c>
      <c r="E2530" s="139" t="s">
        <v>717</v>
      </c>
      <c r="F2530" s="139">
        <v>2017</v>
      </c>
      <c r="G2530" s="139" t="s">
        <v>688</v>
      </c>
      <c r="H2530" s="139">
        <v>0.58495324180098296</v>
      </c>
      <c r="I2530" s="139">
        <v>0.58495324180098296</v>
      </c>
      <c r="J2530" s="33" t="s">
        <v>637</v>
      </c>
      <c r="K2530" s="33" t="s">
        <v>638</v>
      </c>
    </row>
    <row r="2531" spans="1:11" ht="15.75" customHeight="1">
      <c r="A2531" s="139" t="s">
        <v>220</v>
      </c>
      <c r="B2531" s="139" t="s">
        <v>708</v>
      </c>
      <c r="C2531" s="139" t="s">
        <v>714</v>
      </c>
      <c r="D2531" s="139" t="s">
        <v>731</v>
      </c>
      <c r="E2531" s="139" t="s">
        <v>717</v>
      </c>
      <c r="F2531" s="139">
        <v>2018</v>
      </c>
      <c r="G2531" s="139" t="s">
        <v>688</v>
      </c>
      <c r="H2531" s="139">
        <v>0.58997083591224297</v>
      </c>
      <c r="I2531" s="139">
        <v>0.58997083591224297</v>
      </c>
      <c r="J2531" s="33" t="s">
        <v>637</v>
      </c>
      <c r="K2531" s="33" t="s">
        <v>638</v>
      </c>
    </row>
    <row r="2532" spans="1:11" ht="15.75" customHeight="1">
      <c r="A2532" s="139" t="s">
        <v>220</v>
      </c>
      <c r="B2532" s="139" t="s">
        <v>708</v>
      </c>
      <c r="C2532" s="139" t="s">
        <v>714</v>
      </c>
      <c r="D2532" s="139" t="s">
        <v>731</v>
      </c>
      <c r="E2532" s="139" t="s">
        <v>717</v>
      </c>
      <c r="F2532" s="139">
        <v>2019</v>
      </c>
      <c r="G2532" s="139" t="s">
        <v>688</v>
      </c>
      <c r="H2532" s="139">
        <v>0.59498843002350299</v>
      </c>
      <c r="I2532" s="139">
        <v>0.59498843002350299</v>
      </c>
      <c r="J2532" s="33" t="s">
        <v>637</v>
      </c>
      <c r="K2532" s="33" t="s">
        <v>638</v>
      </c>
    </row>
    <row r="2533" spans="1:11" ht="15.75" customHeight="1">
      <c r="A2533" s="139" t="s">
        <v>220</v>
      </c>
      <c r="B2533" s="139" t="s">
        <v>708</v>
      </c>
      <c r="C2533" s="139" t="s">
        <v>714</v>
      </c>
      <c r="D2533" s="139" t="s">
        <v>731</v>
      </c>
      <c r="E2533" s="139" t="s">
        <v>717</v>
      </c>
      <c r="F2533" s="139">
        <v>2020</v>
      </c>
      <c r="G2533" s="139" t="s">
        <v>688</v>
      </c>
      <c r="H2533" s="139">
        <v>0.60000602413476201</v>
      </c>
      <c r="I2533" s="139">
        <v>0.60000602413476201</v>
      </c>
      <c r="J2533" s="33" t="s">
        <v>637</v>
      </c>
      <c r="K2533" s="33" t="s">
        <v>638</v>
      </c>
    </row>
    <row r="2534" spans="1:11" ht="15.75" customHeight="1">
      <c r="A2534" s="139" t="s">
        <v>220</v>
      </c>
      <c r="B2534" s="139" t="s">
        <v>708</v>
      </c>
      <c r="C2534" s="139" t="s">
        <v>714</v>
      </c>
      <c r="D2534" s="139" t="s">
        <v>731</v>
      </c>
      <c r="E2534" s="139" t="s">
        <v>717</v>
      </c>
      <c r="F2534" s="139">
        <v>2021</v>
      </c>
      <c r="G2534" s="139" t="s">
        <v>688</v>
      </c>
      <c r="H2534" s="139">
        <v>0.60886034191715299</v>
      </c>
      <c r="I2534" s="139">
        <v>0.60886034191715299</v>
      </c>
      <c r="J2534" s="33" t="s">
        <v>637</v>
      </c>
      <c r="K2534" s="33" t="s">
        <v>638</v>
      </c>
    </row>
    <row r="2535" spans="1:11" ht="15.75" customHeight="1">
      <c r="A2535" s="139" t="s">
        <v>220</v>
      </c>
      <c r="B2535" s="139" t="s">
        <v>708</v>
      </c>
      <c r="C2535" s="139" t="s">
        <v>714</v>
      </c>
      <c r="D2535" s="139" t="s">
        <v>731</v>
      </c>
      <c r="E2535" s="139" t="s">
        <v>717</v>
      </c>
      <c r="F2535" s="139">
        <v>2022</v>
      </c>
      <c r="G2535" s="139" t="s">
        <v>688</v>
      </c>
      <c r="H2535" s="139">
        <v>0.61771465969954298</v>
      </c>
      <c r="I2535" s="139">
        <v>0.61771465969954298</v>
      </c>
      <c r="J2535" s="33" t="s">
        <v>637</v>
      </c>
      <c r="K2535" s="33" t="s">
        <v>638</v>
      </c>
    </row>
    <row r="2536" spans="1:11" ht="15.75" customHeight="1">
      <c r="A2536" s="139" t="s">
        <v>220</v>
      </c>
      <c r="B2536" s="139" t="s">
        <v>708</v>
      </c>
      <c r="C2536" s="139" t="s">
        <v>714</v>
      </c>
      <c r="D2536" s="139" t="s">
        <v>731</v>
      </c>
      <c r="E2536" s="139" t="s">
        <v>717</v>
      </c>
      <c r="F2536" s="139">
        <v>2023</v>
      </c>
      <c r="G2536" s="139" t="s">
        <v>688</v>
      </c>
      <c r="H2536" s="139">
        <v>0.62656897748193396</v>
      </c>
      <c r="I2536" s="139">
        <v>0.62656897748193396</v>
      </c>
      <c r="J2536" s="33" t="s">
        <v>637</v>
      </c>
      <c r="K2536" s="33" t="s">
        <v>638</v>
      </c>
    </row>
    <row r="2537" spans="1:11" ht="15.75" customHeight="1">
      <c r="A2537" s="139" t="s">
        <v>220</v>
      </c>
      <c r="B2537" s="139" t="s">
        <v>708</v>
      </c>
      <c r="C2537" s="139" t="s">
        <v>714</v>
      </c>
      <c r="D2537" s="139" t="s">
        <v>731</v>
      </c>
      <c r="E2537" s="139" t="s">
        <v>717</v>
      </c>
      <c r="F2537" s="139">
        <v>2024</v>
      </c>
      <c r="G2537" s="139" t="s">
        <v>688</v>
      </c>
      <c r="H2537" s="139">
        <v>0.63542329526432495</v>
      </c>
      <c r="I2537" s="139">
        <v>0.63542329526432495</v>
      </c>
      <c r="J2537" s="33" t="s">
        <v>637</v>
      </c>
      <c r="K2537" s="33" t="s">
        <v>638</v>
      </c>
    </row>
    <row r="2538" spans="1:11" ht="15.75" customHeight="1">
      <c r="A2538" s="139" t="s">
        <v>220</v>
      </c>
      <c r="B2538" s="139" t="s">
        <v>708</v>
      </c>
      <c r="C2538" s="139" t="s">
        <v>714</v>
      </c>
      <c r="D2538" s="139" t="s">
        <v>731</v>
      </c>
      <c r="E2538" s="139" t="s">
        <v>717</v>
      </c>
      <c r="F2538" s="139">
        <v>2025</v>
      </c>
      <c r="G2538" s="139" t="s">
        <v>688</v>
      </c>
      <c r="H2538" s="139">
        <v>0.64427761304671505</v>
      </c>
      <c r="I2538" s="139">
        <v>0.64427761304671505</v>
      </c>
      <c r="J2538" s="33" t="s">
        <v>637</v>
      </c>
      <c r="K2538" s="33" t="s">
        <v>638</v>
      </c>
    </row>
    <row r="2539" spans="1:11" ht="15.75" customHeight="1">
      <c r="A2539" s="139" t="s">
        <v>220</v>
      </c>
      <c r="B2539" s="139" t="s">
        <v>708</v>
      </c>
      <c r="C2539" s="139" t="s">
        <v>714</v>
      </c>
      <c r="D2539" s="139" t="s">
        <v>731</v>
      </c>
      <c r="E2539" s="139" t="s">
        <v>717</v>
      </c>
      <c r="F2539" s="139">
        <v>2026</v>
      </c>
      <c r="G2539" s="139" t="s">
        <v>688</v>
      </c>
      <c r="H2539" s="139">
        <v>0.65400916642309004</v>
      </c>
      <c r="I2539" s="139">
        <v>0.65400916642309004</v>
      </c>
      <c r="J2539" s="33" t="s">
        <v>637</v>
      </c>
      <c r="K2539" s="33" t="s">
        <v>638</v>
      </c>
    </row>
    <row r="2540" spans="1:11" ht="15.75" customHeight="1">
      <c r="A2540" s="139" t="s">
        <v>220</v>
      </c>
      <c r="B2540" s="139" t="s">
        <v>708</v>
      </c>
      <c r="C2540" s="139" t="s">
        <v>714</v>
      </c>
      <c r="D2540" s="139" t="s">
        <v>731</v>
      </c>
      <c r="E2540" s="139" t="s">
        <v>717</v>
      </c>
      <c r="F2540" s="139">
        <v>2027</v>
      </c>
      <c r="G2540" s="139" t="s">
        <v>688</v>
      </c>
      <c r="H2540" s="139">
        <v>0.66374071979946503</v>
      </c>
      <c r="I2540" s="139">
        <v>0.66374071979946503</v>
      </c>
      <c r="J2540" s="33" t="s">
        <v>637</v>
      </c>
      <c r="K2540" s="33" t="s">
        <v>638</v>
      </c>
    </row>
    <row r="2541" spans="1:11" ht="15.75" customHeight="1">
      <c r="A2541" s="139" t="s">
        <v>220</v>
      </c>
      <c r="B2541" s="139" t="s">
        <v>708</v>
      </c>
      <c r="C2541" s="139" t="s">
        <v>714</v>
      </c>
      <c r="D2541" s="139" t="s">
        <v>731</v>
      </c>
      <c r="E2541" s="139" t="s">
        <v>717</v>
      </c>
      <c r="F2541" s="139">
        <v>2028</v>
      </c>
      <c r="G2541" s="139" t="s">
        <v>688</v>
      </c>
      <c r="H2541" s="139">
        <v>0.67347227317584002</v>
      </c>
      <c r="I2541" s="139">
        <v>0.67347227317584002</v>
      </c>
      <c r="J2541" s="33" t="s">
        <v>637</v>
      </c>
      <c r="K2541" s="33" t="s">
        <v>638</v>
      </c>
    </row>
    <row r="2542" spans="1:11" ht="15.75" customHeight="1">
      <c r="A2542" s="139" t="s">
        <v>220</v>
      </c>
      <c r="B2542" s="139" t="s">
        <v>708</v>
      </c>
      <c r="C2542" s="139" t="s">
        <v>714</v>
      </c>
      <c r="D2542" s="139" t="s">
        <v>731</v>
      </c>
      <c r="E2542" s="139" t="s">
        <v>717</v>
      </c>
      <c r="F2542" s="139">
        <v>2029</v>
      </c>
      <c r="G2542" s="139" t="s">
        <v>688</v>
      </c>
      <c r="H2542" s="139">
        <v>0.68320382655221501</v>
      </c>
      <c r="I2542" s="139">
        <v>0.68320382655221501</v>
      </c>
      <c r="J2542" s="33" t="s">
        <v>637</v>
      </c>
      <c r="K2542" s="33" t="s">
        <v>638</v>
      </c>
    </row>
    <row r="2543" spans="1:11" ht="15.75" customHeight="1">
      <c r="A2543" s="139" t="s">
        <v>220</v>
      </c>
      <c r="B2543" s="139" t="s">
        <v>708</v>
      </c>
      <c r="C2543" s="139" t="s">
        <v>714</v>
      </c>
      <c r="D2543" s="139" t="s">
        <v>731</v>
      </c>
      <c r="E2543" s="139" t="s">
        <v>717</v>
      </c>
      <c r="F2543" s="139">
        <v>2030</v>
      </c>
      <c r="G2543" s="139" t="s">
        <v>688</v>
      </c>
      <c r="H2543" s="139">
        <v>0.69293537992859</v>
      </c>
      <c r="I2543" s="139">
        <v>0.69293537992859</v>
      </c>
      <c r="J2543" s="33" t="s">
        <v>637</v>
      </c>
      <c r="K2543" s="33" t="s">
        <v>638</v>
      </c>
    </row>
    <row r="2544" spans="1:11" ht="15.75" customHeight="1">
      <c r="A2544" s="139" t="s">
        <v>220</v>
      </c>
      <c r="B2544" s="139" t="s">
        <v>708</v>
      </c>
      <c r="C2544" s="139" t="s">
        <v>714</v>
      </c>
      <c r="D2544" s="139" t="s">
        <v>731</v>
      </c>
      <c r="E2544" s="139" t="s">
        <v>717</v>
      </c>
      <c r="F2544" s="139">
        <v>2031</v>
      </c>
      <c r="G2544" s="139" t="s">
        <v>688</v>
      </c>
      <c r="H2544" s="139">
        <v>0.70390545149629502</v>
      </c>
      <c r="I2544" s="139">
        <v>0.70390545149629502</v>
      </c>
      <c r="J2544" s="33" t="s">
        <v>637</v>
      </c>
      <c r="K2544" s="33" t="s">
        <v>638</v>
      </c>
    </row>
    <row r="2545" spans="1:11" ht="15.75" customHeight="1">
      <c r="A2545" s="139" t="s">
        <v>220</v>
      </c>
      <c r="B2545" s="139" t="s">
        <v>708</v>
      </c>
      <c r="C2545" s="139" t="s">
        <v>714</v>
      </c>
      <c r="D2545" s="139" t="s">
        <v>731</v>
      </c>
      <c r="E2545" s="139" t="s">
        <v>717</v>
      </c>
      <c r="F2545" s="139">
        <v>2032</v>
      </c>
      <c r="G2545" s="139" t="s">
        <v>688</v>
      </c>
      <c r="H2545" s="139">
        <v>0.71487552306400104</v>
      </c>
      <c r="I2545" s="139">
        <v>0.71487552306400104</v>
      </c>
      <c r="J2545" s="33" t="s">
        <v>637</v>
      </c>
      <c r="K2545" s="33" t="s">
        <v>638</v>
      </c>
    </row>
    <row r="2546" spans="1:11" ht="15.75" customHeight="1">
      <c r="A2546" s="139" t="s">
        <v>220</v>
      </c>
      <c r="B2546" s="139" t="s">
        <v>708</v>
      </c>
      <c r="C2546" s="139" t="s">
        <v>714</v>
      </c>
      <c r="D2546" s="139" t="s">
        <v>731</v>
      </c>
      <c r="E2546" s="139" t="s">
        <v>717</v>
      </c>
      <c r="F2546" s="139">
        <v>2033</v>
      </c>
      <c r="G2546" s="139" t="s">
        <v>688</v>
      </c>
      <c r="H2546" s="139">
        <v>0.72584559463170695</v>
      </c>
      <c r="I2546" s="139">
        <v>0.72584559463170695</v>
      </c>
      <c r="J2546" s="33" t="s">
        <v>637</v>
      </c>
      <c r="K2546" s="33" t="s">
        <v>638</v>
      </c>
    </row>
    <row r="2547" spans="1:11" ht="15.75" customHeight="1">
      <c r="A2547" s="139" t="s">
        <v>220</v>
      </c>
      <c r="B2547" s="139" t="s">
        <v>708</v>
      </c>
      <c r="C2547" s="139" t="s">
        <v>714</v>
      </c>
      <c r="D2547" s="139" t="s">
        <v>731</v>
      </c>
      <c r="E2547" s="139" t="s">
        <v>717</v>
      </c>
      <c r="F2547" s="139">
        <v>2034</v>
      </c>
      <c r="G2547" s="139" t="s">
        <v>688</v>
      </c>
      <c r="H2547" s="139">
        <v>0.73681566619941197</v>
      </c>
      <c r="I2547" s="139">
        <v>0.73681566619941197</v>
      </c>
      <c r="J2547" s="33" t="s">
        <v>637</v>
      </c>
      <c r="K2547" s="33" t="s">
        <v>638</v>
      </c>
    </row>
    <row r="2548" spans="1:11" ht="15.75" customHeight="1">
      <c r="A2548" s="139" t="s">
        <v>220</v>
      </c>
      <c r="B2548" s="139" t="s">
        <v>708</v>
      </c>
      <c r="C2548" s="139" t="s">
        <v>714</v>
      </c>
      <c r="D2548" s="139" t="s">
        <v>731</v>
      </c>
      <c r="E2548" s="139" t="s">
        <v>717</v>
      </c>
      <c r="F2548" s="139">
        <v>2035</v>
      </c>
      <c r="G2548" s="139" t="s">
        <v>688</v>
      </c>
      <c r="H2548" s="139">
        <v>0.74778573776711799</v>
      </c>
      <c r="I2548" s="139">
        <v>0.74778573776711799</v>
      </c>
      <c r="J2548" s="33" t="s">
        <v>637</v>
      </c>
      <c r="K2548" s="33" t="s">
        <v>638</v>
      </c>
    </row>
    <row r="2549" spans="1:11" ht="15.75" customHeight="1">
      <c r="A2549" s="139" t="s">
        <v>220</v>
      </c>
      <c r="B2549" s="139" t="s">
        <v>708</v>
      </c>
      <c r="C2549" s="139" t="s">
        <v>714</v>
      </c>
      <c r="D2549" s="139" t="s">
        <v>731</v>
      </c>
      <c r="E2549" s="139" t="s">
        <v>717</v>
      </c>
      <c r="F2549" s="139">
        <v>2036</v>
      </c>
      <c r="G2549" s="139" t="s">
        <v>688</v>
      </c>
      <c r="H2549" s="139">
        <v>0.758053045083803</v>
      </c>
      <c r="I2549" s="139">
        <v>0.758053045083803</v>
      </c>
      <c r="J2549" s="33" t="s">
        <v>637</v>
      </c>
      <c r="K2549" s="33" t="s">
        <v>638</v>
      </c>
    </row>
    <row r="2550" spans="1:11" ht="15.75" customHeight="1">
      <c r="A2550" s="139" t="s">
        <v>220</v>
      </c>
      <c r="B2550" s="139" t="s">
        <v>708</v>
      </c>
      <c r="C2550" s="139" t="s">
        <v>714</v>
      </c>
      <c r="D2550" s="139" t="s">
        <v>731</v>
      </c>
      <c r="E2550" s="139" t="s">
        <v>717</v>
      </c>
      <c r="F2550" s="139">
        <v>2037</v>
      </c>
      <c r="G2550" s="139" t="s">
        <v>688</v>
      </c>
      <c r="H2550" s="139">
        <v>0.76832035240048902</v>
      </c>
      <c r="I2550" s="139">
        <v>0.76832035240048902</v>
      </c>
      <c r="J2550" s="33" t="s">
        <v>637</v>
      </c>
      <c r="K2550" s="33" t="s">
        <v>638</v>
      </c>
    </row>
    <row r="2551" spans="1:11" ht="15.75" customHeight="1">
      <c r="A2551" s="139" t="s">
        <v>220</v>
      </c>
      <c r="B2551" s="139" t="s">
        <v>708</v>
      </c>
      <c r="C2551" s="139" t="s">
        <v>714</v>
      </c>
      <c r="D2551" s="139" t="s">
        <v>731</v>
      </c>
      <c r="E2551" s="139" t="s">
        <v>717</v>
      </c>
      <c r="F2551" s="139">
        <v>2038</v>
      </c>
      <c r="G2551" s="139" t="s">
        <v>688</v>
      </c>
      <c r="H2551" s="139">
        <v>0.77858765971717503</v>
      </c>
      <c r="I2551" s="139">
        <v>0.77858765971717503</v>
      </c>
      <c r="J2551" s="33" t="s">
        <v>637</v>
      </c>
      <c r="K2551" s="33" t="s">
        <v>638</v>
      </c>
    </row>
    <row r="2552" spans="1:11" ht="15.75" customHeight="1">
      <c r="A2552" s="139" t="s">
        <v>220</v>
      </c>
      <c r="B2552" s="139" t="s">
        <v>708</v>
      </c>
      <c r="C2552" s="139" t="s">
        <v>714</v>
      </c>
      <c r="D2552" s="139" t="s">
        <v>731</v>
      </c>
      <c r="E2552" s="139" t="s">
        <v>717</v>
      </c>
      <c r="F2552" s="139">
        <v>2039</v>
      </c>
      <c r="G2552" s="139" t="s">
        <v>688</v>
      </c>
      <c r="H2552" s="139">
        <v>0.78885496703386004</v>
      </c>
      <c r="I2552" s="139">
        <v>0.78885496703386004</v>
      </c>
      <c r="J2552" s="33" t="s">
        <v>637</v>
      </c>
      <c r="K2552" s="33" t="s">
        <v>638</v>
      </c>
    </row>
    <row r="2553" spans="1:11" ht="15.75" customHeight="1">
      <c r="A2553" s="139" t="s">
        <v>220</v>
      </c>
      <c r="B2553" s="139" t="s">
        <v>708</v>
      </c>
      <c r="C2553" s="139" t="s">
        <v>714</v>
      </c>
      <c r="D2553" s="139" t="s">
        <v>731</v>
      </c>
      <c r="E2553" s="139" t="s">
        <v>717</v>
      </c>
      <c r="F2553" s="139">
        <v>2040</v>
      </c>
      <c r="G2553" s="139" t="s">
        <v>688</v>
      </c>
      <c r="H2553" s="139">
        <v>0.79912227435054595</v>
      </c>
      <c r="I2553" s="139">
        <v>0.79912227435054595</v>
      </c>
      <c r="J2553" s="33" t="s">
        <v>637</v>
      </c>
      <c r="K2553" s="33" t="s">
        <v>638</v>
      </c>
    </row>
    <row r="2554" spans="1:11" ht="15.75" customHeight="1">
      <c r="A2554" s="139" t="s">
        <v>220</v>
      </c>
      <c r="B2554" s="139" t="s">
        <v>708</v>
      </c>
      <c r="C2554" s="139" t="s">
        <v>714</v>
      </c>
      <c r="D2554" s="139" t="s">
        <v>731</v>
      </c>
      <c r="E2554" s="139" t="s">
        <v>717</v>
      </c>
      <c r="F2554" s="139">
        <v>2041</v>
      </c>
      <c r="G2554" s="139" t="s">
        <v>688</v>
      </c>
      <c r="H2554" s="139">
        <v>0.80876088677979896</v>
      </c>
      <c r="I2554" s="139">
        <v>0.80876088677979896</v>
      </c>
      <c r="J2554" s="33" t="s">
        <v>637</v>
      </c>
      <c r="K2554" s="33" t="s">
        <v>638</v>
      </c>
    </row>
    <row r="2555" spans="1:11" ht="15.75" customHeight="1">
      <c r="A2555" s="139" t="s">
        <v>220</v>
      </c>
      <c r="B2555" s="139" t="s">
        <v>708</v>
      </c>
      <c r="C2555" s="139" t="s">
        <v>714</v>
      </c>
      <c r="D2555" s="139" t="s">
        <v>731</v>
      </c>
      <c r="E2555" s="139" t="s">
        <v>717</v>
      </c>
      <c r="F2555" s="139">
        <v>2042</v>
      </c>
      <c r="G2555" s="139" t="s">
        <v>688</v>
      </c>
      <c r="H2555" s="139">
        <v>0.81839949920905197</v>
      </c>
      <c r="I2555" s="139">
        <v>0.81839949920905197</v>
      </c>
      <c r="J2555" s="33" t="s">
        <v>637</v>
      </c>
      <c r="K2555" s="33" t="s">
        <v>638</v>
      </c>
    </row>
    <row r="2556" spans="1:11" ht="15.75" customHeight="1">
      <c r="A2556" s="139" t="s">
        <v>220</v>
      </c>
      <c r="B2556" s="139" t="s">
        <v>708</v>
      </c>
      <c r="C2556" s="139" t="s">
        <v>714</v>
      </c>
      <c r="D2556" s="139" t="s">
        <v>731</v>
      </c>
      <c r="E2556" s="139" t="s">
        <v>717</v>
      </c>
      <c r="F2556" s="139">
        <v>2043</v>
      </c>
      <c r="G2556" s="139" t="s">
        <v>688</v>
      </c>
      <c r="H2556" s="139">
        <v>0.82803811163830499</v>
      </c>
      <c r="I2556" s="139">
        <v>0.82803811163830499</v>
      </c>
      <c r="J2556" s="33" t="s">
        <v>637</v>
      </c>
      <c r="K2556" s="33" t="s">
        <v>638</v>
      </c>
    </row>
    <row r="2557" spans="1:11" ht="15.75" customHeight="1">
      <c r="A2557" s="139" t="s">
        <v>220</v>
      </c>
      <c r="B2557" s="139" t="s">
        <v>708</v>
      </c>
      <c r="C2557" s="139" t="s">
        <v>714</v>
      </c>
      <c r="D2557" s="139" t="s">
        <v>731</v>
      </c>
      <c r="E2557" s="139" t="s">
        <v>717</v>
      </c>
      <c r="F2557" s="139">
        <v>2044</v>
      </c>
      <c r="G2557" s="139" t="s">
        <v>688</v>
      </c>
      <c r="H2557" s="139">
        <v>0.837676724067558</v>
      </c>
      <c r="I2557" s="139">
        <v>0.837676724067558</v>
      </c>
      <c r="J2557" s="33" t="s">
        <v>637</v>
      </c>
      <c r="K2557" s="33" t="s">
        <v>638</v>
      </c>
    </row>
    <row r="2558" spans="1:11" ht="15.75" customHeight="1">
      <c r="A2558" s="139" t="s">
        <v>220</v>
      </c>
      <c r="B2558" s="139" t="s">
        <v>708</v>
      </c>
      <c r="C2558" s="139" t="s">
        <v>714</v>
      </c>
      <c r="D2558" s="139" t="s">
        <v>731</v>
      </c>
      <c r="E2558" s="139" t="s">
        <v>717</v>
      </c>
      <c r="F2558" s="139">
        <v>2045</v>
      </c>
      <c r="G2558" s="139" t="s">
        <v>688</v>
      </c>
      <c r="H2558" s="139">
        <v>0.84731533649681101</v>
      </c>
      <c r="I2558" s="139">
        <v>0.84731533649681101</v>
      </c>
      <c r="J2558" s="33" t="s">
        <v>637</v>
      </c>
      <c r="K2558" s="33" t="s">
        <v>638</v>
      </c>
    </row>
    <row r="2559" spans="1:11" ht="15.75" customHeight="1">
      <c r="A2559" s="139" t="s">
        <v>220</v>
      </c>
      <c r="B2559" s="139" t="s">
        <v>708</v>
      </c>
      <c r="C2559" s="139" t="s">
        <v>714</v>
      </c>
      <c r="D2559" s="139" t="s">
        <v>731</v>
      </c>
      <c r="E2559" s="139" t="s">
        <v>717</v>
      </c>
      <c r="F2559" s="139">
        <v>2046</v>
      </c>
      <c r="G2559" s="139" t="s">
        <v>688</v>
      </c>
      <c r="H2559" s="139">
        <v>0.85663348783387805</v>
      </c>
      <c r="I2559" s="139">
        <v>0.85663348783387805</v>
      </c>
      <c r="J2559" s="33" t="s">
        <v>637</v>
      </c>
      <c r="K2559" s="33" t="s">
        <v>638</v>
      </c>
    </row>
    <row r="2560" spans="1:11" ht="15.75" customHeight="1">
      <c r="A2560" s="139" t="s">
        <v>220</v>
      </c>
      <c r="B2560" s="139" t="s">
        <v>708</v>
      </c>
      <c r="C2560" s="139" t="s">
        <v>714</v>
      </c>
      <c r="D2560" s="139" t="s">
        <v>731</v>
      </c>
      <c r="E2560" s="139" t="s">
        <v>717</v>
      </c>
      <c r="F2560" s="139">
        <v>2047</v>
      </c>
      <c r="G2560" s="139" t="s">
        <v>688</v>
      </c>
      <c r="H2560" s="139">
        <v>0.86595163917094498</v>
      </c>
      <c r="I2560" s="139">
        <v>0.86595163917094498</v>
      </c>
      <c r="J2560" s="33" t="s">
        <v>637</v>
      </c>
      <c r="K2560" s="33" t="s">
        <v>638</v>
      </c>
    </row>
    <row r="2561" spans="1:11" ht="15.75" customHeight="1">
      <c r="A2561" s="139" t="s">
        <v>220</v>
      </c>
      <c r="B2561" s="139" t="s">
        <v>708</v>
      </c>
      <c r="C2561" s="139" t="s">
        <v>714</v>
      </c>
      <c r="D2561" s="139" t="s">
        <v>731</v>
      </c>
      <c r="E2561" s="139" t="s">
        <v>717</v>
      </c>
      <c r="F2561" s="139">
        <v>2048</v>
      </c>
      <c r="G2561" s="139" t="s">
        <v>688</v>
      </c>
      <c r="H2561" s="139">
        <v>0.87526979050801201</v>
      </c>
      <c r="I2561" s="139">
        <v>0.87526979050801201</v>
      </c>
      <c r="J2561" s="33" t="s">
        <v>637</v>
      </c>
      <c r="K2561" s="33" t="s">
        <v>638</v>
      </c>
    </row>
    <row r="2562" spans="1:11" ht="15.75" customHeight="1">
      <c r="A2562" s="139" t="s">
        <v>220</v>
      </c>
      <c r="B2562" s="139" t="s">
        <v>708</v>
      </c>
      <c r="C2562" s="139" t="s">
        <v>714</v>
      </c>
      <c r="D2562" s="139" t="s">
        <v>731</v>
      </c>
      <c r="E2562" s="139" t="s">
        <v>717</v>
      </c>
      <c r="F2562" s="139">
        <v>2049</v>
      </c>
      <c r="G2562" s="139" t="s">
        <v>688</v>
      </c>
      <c r="H2562" s="139">
        <v>0.88458794184507905</v>
      </c>
      <c r="I2562" s="139">
        <v>0.88458794184507905</v>
      </c>
      <c r="J2562" s="33" t="s">
        <v>637</v>
      </c>
      <c r="K2562" s="33" t="s">
        <v>638</v>
      </c>
    </row>
    <row r="2563" spans="1:11" ht="15.75" customHeight="1">
      <c r="A2563" s="139" t="s">
        <v>220</v>
      </c>
      <c r="B2563" s="139" t="s">
        <v>708</v>
      </c>
      <c r="C2563" s="139" t="s">
        <v>714</v>
      </c>
      <c r="D2563" s="139" t="s">
        <v>731</v>
      </c>
      <c r="E2563" s="139" t="s">
        <v>717</v>
      </c>
      <c r="F2563" s="139">
        <v>2050</v>
      </c>
      <c r="G2563" s="139" t="s">
        <v>688</v>
      </c>
      <c r="H2563" s="139">
        <v>0.89390609318214598</v>
      </c>
      <c r="I2563" s="139">
        <v>0.89390609318214598</v>
      </c>
      <c r="J2563" s="33" t="s">
        <v>637</v>
      </c>
      <c r="K2563" s="33" t="s">
        <v>638</v>
      </c>
    </row>
    <row r="2564" spans="1:11" ht="15.75" customHeight="1">
      <c r="A2564" s="139" t="s">
        <v>220</v>
      </c>
      <c r="B2564" s="139" t="s">
        <v>708</v>
      </c>
      <c r="C2564" s="139" t="s">
        <v>714</v>
      </c>
      <c r="D2564" s="139" t="s">
        <v>731</v>
      </c>
      <c r="E2564" s="139" t="s">
        <v>711</v>
      </c>
      <c r="F2564" s="139">
        <v>1990</v>
      </c>
      <c r="G2564" s="139" t="s">
        <v>688</v>
      </c>
      <c r="H2564" s="139">
        <v>2.8040693995324699</v>
      </c>
      <c r="I2564" s="139">
        <v>2.8040693995324699</v>
      </c>
      <c r="J2564" s="33" t="s">
        <v>637</v>
      </c>
      <c r="K2564" s="33" t="s">
        <v>638</v>
      </c>
    </row>
    <row r="2565" spans="1:11" ht="15.75" customHeight="1">
      <c r="A2565" s="139" t="s">
        <v>220</v>
      </c>
      <c r="B2565" s="139" t="s">
        <v>708</v>
      </c>
      <c r="C2565" s="139" t="s">
        <v>714</v>
      </c>
      <c r="D2565" s="139" t="s">
        <v>731</v>
      </c>
      <c r="E2565" s="139" t="s">
        <v>711</v>
      </c>
      <c r="F2565" s="139">
        <v>1991</v>
      </c>
      <c r="G2565" s="139" t="s">
        <v>688</v>
      </c>
      <c r="H2565" s="139">
        <v>2.8040693995324699</v>
      </c>
      <c r="I2565" s="139">
        <v>2.8040693995324699</v>
      </c>
      <c r="J2565" s="33" t="s">
        <v>637</v>
      </c>
      <c r="K2565" s="33" t="s">
        <v>638</v>
      </c>
    </row>
    <row r="2566" spans="1:11" ht="15.75" customHeight="1">
      <c r="A2566" s="139" t="s">
        <v>220</v>
      </c>
      <c r="B2566" s="139" t="s">
        <v>708</v>
      </c>
      <c r="C2566" s="139" t="s">
        <v>714</v>
      </c>
      <c r="D2566" s="139" t="s">
        <v>731</v>
      </c>
      <c r="E2566" s="139" t="s">
        <v>711</v>
      </c>
      <c r="F2566" s="139">
        <v>1992</v>
      </c>
      <c r="G2566" s="139" t="s">
        <v>688</v>
      </c>
      <c r="H2566" s="139">
        <v>2.8040693995324699</v>
      </c>
      <c r="I2566" s="139">
        <v>2.8040693995324699</v>
      </c>
      <c r="J2566" s="33" t="s">
        <v>637</v>
      </c>
      <c r="K2566" s="33" t="s">
        <v>638</v>
      </c>
    </row>
    <row r="2567" spans="1:11" ht="15.75" customHeight="1">
      <c r="A2567" s="139" t="s">
        <v>220</v>
      </c>
      <c r="B2567" s="139" t="s">
        <v>708</v>
      </c>
      <c r="C2567" s="139" t="s">
        <v>714</v>
      </c>
      <c r="D2567" s="139" t="s">
        <v>731</v>
      </c>
      <c r="E2567" s="139" t="s">
        <v>711</v>
      </c>
      <c r="F2567" s="139">
        <v>1993</v>
      </c>
      <c r="G2567" s="139" t="s">
        <v>688</v>
      </c>
      <c r="H2567" s="139">
        <v>3.5050867494155802</v>
      </c>
      <c r="I2567" s="139">
        <v>3.5050867494155802</v>
      </c>
      <c r="J2567" s="33" t="s">
        <v>637</v>
      </c>
      <c r="K2567" s="33" t="s">
        <v>638</v>
      </c>
    </row>
    <row r="2568" spans="1:11" ht="15.75" customHeight="1">
      <c r="A2568" s="139" t="s">
        <v>220</v>
      </c>
      <c r="B2568" s="139" t="s">
        <v>708</v>
      </c>
      <c r="C2568" s="139" t="s">
        <v>714</v>
      </c>
      <c r="D2568" s="139" t="s">
        <v>731</v>
      </c>
      <c r="E2568" s="139" t="s">
        <v>711</v>
      </c>
      <c r="F2568" s="139">
        <v>1994</v>
      </c>
      <c r="G2568" s="139" t="s">
        <v>688</v>
      </c>
      <c r="H2568" s="139">
        <v>3.8555954243571402</v>
      </c>
      <c r="I2568" s="139">
        <v>3.8555954243571402</v>
      </c>
      <c r="J2568" s="33" t="s">
        <v>637</v>
      </c>
      <c r="K2568" s="33" t="s">
        <v>638</v>
      </c>
    </row>
    <row r="2569" spans="1:11" ht="15.75" customHeight="1">
      <c r="A2569" s="139" t="s">
        <v>220</v>
      </c>
      <c r="B2569" s="139" t="s">
        <v>708</v>
      </c>
      <c r="C2569" s="139" t="s">
        <v>714</v>
      </c>
      <c r="D2569" s="139" t="s">
        <v>731</v>
      </c>
      <c r="E2569" s="139" t="s">
        <v>711</v>
      </c>
      <c r="F2569" s="139">
        <v>1995</v>
      </c>
      <c r="G2569" s="139" t="s">
        <v>688</v>
      </c>
      <c r="H2569" s="139">
        <v>4.8705137093294999</v>
      </c>
      <c r="I2569" s="139">
        <v>4.8705137093294999</v>
      </c>
      <c r="J2569" s="33" t="s">
        <v>637</v>
      </c>
      <c r="K2569" s="33" t="s">
        <v>638</v>
      </c>
    </row>
    <row r="2570" spans="1:11" ht="15.75" customHeight="1">
      <c r="A2570" s="139" t="s">
        <v>220</v>
      </c>
      <c r="B2570" s="139" t="s">
        <v>708</v>
      </c>
      <c r="C2570" s="139" t="s">
        <v>714</v>
      </c>
      <c r="D2570" s="139" t="s">
        <v>731</v>
      </c>
      <c r="E2570" s="139" t="s">
        <v>711</v>
      </c>
      <c r="F2570" s="139">
        <v>1996</v>
      </c>
      <c r="G2570" s="139" t="s">
        <v>688</v>
      </c>
      <c r="H2570" s="139">
        <v>5.4085245746245203</v>
      </c>
      <c r="I2570" s="139">
        <v>5.4085245746245203</v>
      </c>
      <c r="J2570" s="33" t="s">
        <v>637</v>
      </c>
      <c r="K2570" s="33" t="s">
        <v>638</v>
      </c>
    </row>
    <row r="2571" spans="1:11" ht="15.75" customHeight="1">
      <c r="A2571" s="139" t="s">
        <v>220</v>
      </c>
      <c r="B2571" s="139" t="s">
        <v>708</v>
      </c>
      <c r="C2571" s="139" t="s">
        <v>714</v>
      </c>
      <c r="D2571" s="139" t="s">
        <v>731</v>
      </c>
      <c r="E2571" s="139" t="s">
        <v>711</v>
      </c>
      <c r="F2571" s="139">
        <v>1997</v>
      </c>
      <c r="G2571" s="139" t="s">
        <v>688</v>
      </c>
      <c r="H2571" s="139">
        <v>5.7157290694382503</v>
      </c>
      <c r="I2571" s="139">
        <v>5.7157290694382503</v>
      </c>
      <c r="J2571" s="33" t="s">
        <v>637</v>
      </c>
      <c r="K2571" s="33" t="s">
        <v>638</v>
      </c>
    </row>
    <row r="2572" spans="1:11" ht="15.75" customHeight="1">
      <c r="A2572" s="139" t="s">
        <v>220</v>
      </c>
      <c r="B2572" s="139" t="s">
        <v>708</v>
      </c>
      <c r="C2572" s="139" t="s">
        <v>714</v>
      </c>
      <c r="D2572" s="139" t="s">
        <v>731</v>
      </c>
      <c r="E2572" s="139" t="s">
        <v>711</v>
      </c>
      <c r="F2572" s="139">
        <v>1998</v>
      </c>
      <c r="G2572" s="139" t="s">
        <v>688</v>
      </c>
      <c r="H2572" s="139">
        <v>7.0084899508734502</v>
      </c>
      <c r="I2572" s="139">
        <v>7.0084899508734502</v>
      </c>
      <c r="J2572" s="33" t="s">
        <v>637</v>
      </c>
      <c r="K2572" s="33" t="s">
        <v>638</v>
      </c>
    </row>
    <row r="2573" spans="1:11" ht="15.75" customHeight="1">
      <c r="A2573" s="139" t="s">
        <v>220</v>
      </c>
      <c r="B2573" s="139" t="s">
        <v>708</v>
      </c>
      <c r="C2573" s="139" t="s">
        <v>714</v>
      </c>
      <c r="D2573" s="139" t="s">
        <v>731</v>
      </c>
      <c r="E2573" s="139" t="s">
        <v>711</v>
      </c>
      <c r="F2573" s="139">
        <v>1999</v>
      </c>
      <c r="G2573" s="139" t="s">
        <v>688</v>
      </c>
      <c r="H2573" s="139">
        <v>7.1119316088954099</v>
      </c>
      <c r="I2573" s="139">
        <v>7.1119316088954099</v>
      </c>
      <c r="J2573" s="33" t="s">
        <v>637</v>
      </c>
      <c r="K2573" s="33" t="s">
        <v>638</v>
      </c>
    </row>
    <row r="2574" spans="1:11" ht="15.75" customHeight="1">
      <c r="A2574" s="139" t="s">
        <v>220</v>
      </c>
      <c r="B2574" s="139" t="s">
        <v>708</v>
      </c>
      <c r="C2574" s="139" t="s">
        <v>714</v>
      </c>
      <c r="D2574" s="139" t="s">
        <v>731</v>
      </c>
      <c r="E2574" s="139" t="s">
        <v>711</v>
      </c>
      <c r="F2574" s="139">
        <v>2000</v>
      </c>
      <c r="G2574" s="139" t="s">
        <v>688</v>
      </c>
      <c r="H2574" s="139">
        <v>6.0300216581656096</v>
      </c>
      <c r="I2574" s="139">
        <v>6.0300216581656096</v>
      </c>
      <c r="J2574" s="33" t="s">
        <v>637</v>
      </c>
      <c r="K2574" s="33" t="s">
        <v>638</v>
      </c>
    </row>
    <row r="2575" spans="1:11" ht="15.75" customHeight="1">
      <c r="A2575" s="139" t="s">
        <v>220</v>
      </c>
      <c r="B2575" s="139" t="s">
        <v>708</v>
      </c>
      <c r="C2575" s="139" t="s">
        <v>714</v>
      </c>
      <c r="D2575" s="139" t="s">
        <v>731</v>
      </c>
      <c r="E2575" s="139" t="s">
        <v>711</v>
      </c>
      <c r="F2575" s="139">
        <v>2001</v>
      </c>
      <c r="G2575" s="139" t="s">
        <v>688</v>
      </c>
      <c r="H2575" s="139">
        <v>4.2451148728715502</v>
      </c>
      <c r="I2575" s="139">
        <v>4.2451148728715502</v>
      </c>
      <c r="J2575" s="33" t="s">
        <v>637</v>
      </c>
      <c r="K2575" s="33" t="s">
        <v>638</v>
      </c>
    </row>
    <row r="2576" spans="1:11" ht="15.75" customHeight="1">
      <c r="A2576" s="139" t="s">
        <v>220</v>
      </c>
      <c r="B2576" s="139" t="s">
        <v>708</v>
      </c>
      <c r="C2576" s="139" t="s">
        <v>714</v>
      </c>
      <c r="D2576" s="139" t="s">
        <v>731</v>
      </c>
      <c r="E2576" s="139" t="s">
        <v>711</v>
      </c>
      <c r="F2576" s="139">
        <v>2002</v>
      </c>
      <c r="G2576" s="139" t="s">
        <v>688</v>
      </c>
      <c r="H2576" s="139">
        <v>4.1606020050059396</v>
      </c>
      <c r="I2576" s="139">
        <v>4.1606020050059396</v>
      </c>
      <c r="J2576" s="33" t="s">
        <v>637</v>
      </c>
      <c r="K2576" s="33" t="s">
        <v>638</v>
      </c>
    </row>
    <row r="2577" spans="1:11" ht="15.75" customHeight="1">
      <c r="A2577" s="139" t="s">
        <v>220</v>
      </c>
      <c r="B2577" s="139" t="s">
        <v>708</v>
      </c>
      <c r="C2577" s="139" t="s">
        <v>714</v>
      </c>
      <c r="D2577" s="139" t="s">
        <v>731</v>
      </c>
      <c r="E2577" s="139" t="s">
        <v>711</v>
      </c>
      <c r="F2577" s="139">
        <v>2003</v>
      </c>
      <c r="G2577" s="139" t="s">
        <v>688</v>
      </c>
      <c r="H2577" s="139">
        <v>3.8055337126549098</v>
      </c>
      <c r="I2577" s="139">
        <v>3.8055337126549098</v>
      </c>
      <c r="J2577" s="33" t="s">
        <v>637</v>
      </c>
      <c r="K2577" s="33" t="s">
        <v>638</v>
      </c>
    </row>
    <row r="2578" spans="1:11" ht="15.75" customHeight="1">
      <c r="A2578" s="139" t="s">
        <v>220</v>
      </c>
      <c r="B2578" s="139" t="s">
        <v>708</v>
      </c>
      <c r="C2578" s="139" t="s">
        <v>714</v>
      </c>
      <c r="D2578" s="139" t="s">
        <v>731</v>
      </c>
      <c r="E2578" s="139" t="s">
        <v>711</v>
      </c>
      <c r="F2578" s="139">
        <v>2004</v>
      </c>
      <c r="G2578" s="139" t="s">
        <v>688</v>
      </c>
      <c r="H2578" s="139">
        <v>3.5512595760000099</v>
      </c>
      <c r="I2578" s="139">
        <v>3.5512595760000099</v>
      </c>
      <c r="J2578" s="33" t="s">
        <v>637</v>
      </c>
      <c r="K2578" s="33" t="s">
        <v>638</v>
      </c>
    </row>
    <row r="2579" spans="1:11" ht="15.75" customHeight="1">
      <c r="A2579" s="139" t="s">
        <v>220</v>
      </c>
      <c r="B2579" s="139" t="s">
        <v>708</v>
      </c>
      <c r="C2579" s="139" t="s">
        <v>714</v>
      </c>
      <c r="D2579" s="139" t="s">
        <v>731</v>
      </c>
      <c r="E2579" s="139" t="s">
        <v>711</v>
      </c>
      <c r="F2579" s="139">
        <v>2005</v>
      </c>
      <c r="G2579" s="139" t="s">
        <v>688</v>
      </c>
      <c r="H2579" s="139">
        <v>3.2771796409412599</v>
      </c>
      <c r="I2579" s="139">
        <v>3.2771796409412599</v>
      </c>
      <c r="J2579" s="33" t="s">
        <v>637</v>
      </c>
      <c r="K2579" s="33" t="s">
        <v>638</v>
      </c>
    </row>
    <row r="2580" spans="1:11" ht="15.75" customHeight="1">
      <c r="A2580" s="139" t="s">
        <v>220</v>
      </c>
      <c r="B2580" s="139" t="s">
        <v>708</v>
      </c>
      <c r="C2580" s="139" t="s">
        <v>714</v>
      </c>
      <c r="D2580" s="139" t="s">
        <v>731</v>
      </c>
      <c r="E2580" s="139" t="s">
        <v>711</v>
      </c>
      <c r="F2580" s="139">
        <v>2006</v>
      </c>
      <c r="G2580" s="139" t="s">
        <v>688</v>
      </c>
      <c r="H2580" s="139">
        <v>3.5068625796248498</v>
      </c>
      <c r="I2580" s="139">
        <v>3.5068625796248498</v>
      </c>
      <c r="J2580" s="33" t="s">
        <v>637</v>
      </c>
      <c r="K2580" s="33" t="s">
        <v>638</v>
      </c>
    </row>
    <row r="2581" spans="1:11" ht="15.75" customHeight="1">
      <c r="A2581" s="139" t="s">
        <v>220</v>
      </c>
      <c r="B2581" s="139" t="s">
        <v>708</v>
      </c>
      <c r="C2581" s="139" t="s">
        <v>714</v>
      </c>
      <c r="D2581" s="139" t="s">
        <v>731</v>
      </c>
      <c r="E2581" s="139" t="s">
        <v>711</v>
      </c>
      <c r="F2581" s="139">
        <v>2007</v>
      </c>
      <c r="G2581" s="139" t="s">
        <v>688</v>
      </c>
      <c r="H2581" s="139">
        <v>3.3561862545019698</v>
      </c>
      <c r="I2581" s="139">
        <v>3.3561862545019698</v>
      </c>
      <c r="J2581" s="33" t="s">
        <v>637</v>
      </c>
      <c r="K2581" s="33" t="s">
        <v>638</v>
      </c>
    </row>
    <row r="2582" spans="1:11" ht="15.75" customHeight="1">
      <c r="A2582" s="139" t="s">
        <v>220</v>
      </c>
      <c r="B2582" s="139" t="s">
        <v>708</v>
      </c>
      <c r="C2582" s="139" t="s">
        <v>714</v>
      </c>
      <c r="D2582" s="139" t="s">
        <v>731</v>
      </c>
      <c r="E2582" s="139" t="s">
        <v>711</v>
      </c>
      <c r="F2582" s="139">
        <v>2008</v>
      </c>
      <c r="G2582" s="139" t="s">
        <v>688</v>
      </c>
      <c r="H2582" s="139">
        <v>3.0454452395710701</v>
      </c>
      <c r="I2582" s="139">
        <v>3.0454452395710701</v>
      </c>
      <c r="J2582" s="33" t="s">
        <v>637</v>
      </c>
      <c r="K2582" s="33" t="s">
        <v>638</v>
      </c>
    </row>
    <row r="2583" spans="1:11" ht="15.75" customHeight="1">
      <c r="A2583" s="139" t="s">
        <v>220</v>
      </c>
      <c r="B2583" s="139" t="s">
        <v>708</v>
      </c>
      <c r="C2583" s="139" t="s">
        <v>714</v>
      </c>
      <c r="D2583" s="139" t="s">
        <v>731</v>
      </c>
      <c r="E2583" s="139" t="s">
        <v>711</v>
      </c>
      <c r="F2583" s="139">
        <v>2009</v>
      </c>
      <c r="G2583" s="139" t="s">
        <v>688</v>
      </c>
      <c r="H2583" s="139">
        <v>2.12101711448488</v>
      </c>
      <c r="I2583" s="139">
        <v>2.12101711448488</v>
      </c>
      <c r="J2583" s="33" t="s">
        <v>637</v>
      </c>
      <c r="K2583" s="33" t="s">
        <v>638</v>
      </c>
    </row>
    <row r="2584" spans="1:11" ht="15.75" customHeight="1">
      <c r="A2584" s="139" t="s">
        <v>220</v>
      </c>
      <c r="B2584" s="139" t="s">
        <v>708</v>
      </c>
      <c r="C2584" s="139" t="s">
        <v>714</v>
      </c>
      <c r="D2584" s="139" t="s">
        <v>731</v>
      </c>
      <c r="E2584" s="139" t="s">
        <v>711</v>
      </c>
      <c r="F2584" s="139">
        <v>2010</v>
      </c>
      <c r="G2584" s="139" t="s">
        <v>688</v>
      </c>
      <c r="H2584" s="139">
        <v>2.7686595395465301</v>
      </c>
      <c r="I2584" s="139">
        <v>2.7686595395465301</v>
      </c>
      <c r="J2584" s="33" t="s">
        <v>637</v>
      </c>
      <c r="K2584" s="33" t="s">
        <v>638</v>
      </c>
    </row>
    <row r="2585" spans="1:11" ht="15.75" customHeight="1">
      <c r="A2585" s="139" t="s">
        <v>220</v>
      </c>
      <c r="B2585" s="139" t="s">
        <v>708</v>
      </c>
      <c r="C2585" s="139" t="s">
        <v>714</v>
      </c>
      <c r="D2585" s="139" t="s">
        <v>731</v>
      </c>
      <c r="E2585" s="139" t="s">
        <v>711</v>
      </c>
      <c r="F2585" s="139">
        <v>2011</v>
      </c>
      <c r="G2585" s="139" t="s">
        <v>688</v>
      </c>
      <c r="H2585" s="139">
        <v>3.4121185618775098</v>
      </c>
      <c r="I2585" s="139">
        <v>3.4121185618775098</v>
      </c>
      <c r="J2585" s="33" t="s">
        <v>637</v>
      </c>
      <c r="K2585" s="33" t="s">
        <v>638</v>
      </c>
    </row>
    <row r="2586" spans="1:11" ht="15.75" customHeight="1">
      <c r="A2586" s="139" t="s">
        <v>220</v>
      </c>
      <c r="B2586" s="139" t="s">
        <v>708</v>
      </c>
      <c r="C2586" s="139" t="s">
        <v>714</v>
      </c>
      <c r="D2586" s="139" t="s">
        <v>731</v>
      </c>
      <c r="E2586" s="139" t="s">
        <v>711</v>
      </c>
      <c r="F2586" s="139">
        <v>2012</v>
      </c>
      <c r="G2586" s="139" t="s">
        <v>688</v>
      </c>
      <c r="H2586" s="139">
        <v>2.9601415026387001</v>
      </c>
      <c r="I2586" s="139">
        <v>2.9601415026387001</v>
      </c>
      <c r="J2586" s="33" t="s">
        <v>637</v>
      </c>
      <c r="K2586" s="33" t="s">
        <v>638</v>
      </c>
    </row>
    <row r="2587" spans="1:11" ht="15.75" customHeight="1">
      <c r="A2587" s="139" t="s">
        <v>220</v>
      </c>
      <c r="B2587" s="139" t="s">
        <v>708</v>
      </c>
      <c r="C2587" s="139" t="s">
        <v>714</v>
      </c>
      <c r="D2587" s="139" t="s">
        <v>731</v>
      </c>
      <c r="E2587" s="139" t="s">
        <v>711</v>
      </c>
      <c r="F2587" s="139">
        <v>2013</v>
      </c>
      <c r="G2587" s="139" t="s">
        <v>688</v>
      </c>
      <c r="H2587" s="139">
        <v>2.7745078408131101</v>
      </c>
      <c r="I2587" s="139">
        <v>2.7745078408131101</v>
      </c>
      <c r="J2587" s="33" t="s">
        <v>637</v>
      </c>
      <c r="K2587" s="33" t="s">
        <v>638</v>
      </c>
    </row>
    <row r="2588" spans="1:11" ht="15.75" customHeight="1">
      <c r="A2588" s="139" t="s">
        <v>220</v>
      </c>
      <c r="B2588" s="139" t="s">
        <v>708</v>
      </c>
      <c r="C2588" s="139" t="s">
        <v>714</v>
      </c>
      <c r="D2588" s="139" t="s">
        <v>731</v>
      </c>
      <c r="E2588" s="139" t="s">
        <v>711</v>
      </c>
      <c r="F2588" s="139">
        <v>2014</v>
      </c>
      <c r="G2588" s="139" t="s">
        <v>688</v>
      </c>
      <c r="H2588" s="139">
        <v>3.08157147122246</v>
      </c>
      <c r="I2588" s="139">
        <v>3.08157147122246</v>
      </c>
      <c r="J2588" s="33" t="s">
        <v>637</v>
      </c>
      <c r="K2588" s="33" t="s">
        <v>638</v>
      </c>
    </row>
    <row r="2589" spans="1:11" ht="15.75" customHeight="1">
      <c r="A2589" s="139" t="s">
        <v>220</v>
      </c>
      <c r="B2589" s="139" t="s">
        <v>708</v>
      </c>
      <c r="C2589" s="139" t="s">
        <v>714</v>
      </c>
      <c r="D2589" s="139" t="s">
        <v>731</v>
      </c>
      <c r="E2589" s="139" t="s">
        <v>711</v>
      </c>
      <c r="F2589" s="139">
        <v>2015</v>
      </c>
      <c r="G2589" s="139" t="s">
        <v>688</v>
      </c>
      <c r="H2589" s="139">
        <v>3.0827887862276602</v>
      </c>
      <c r="I2589" s="139">
        <v>3.0827887862276602</v>
      </c>
      <c r="J2589" s="33" t="s">
        <v>637</v>
      </c>
      <c r="K2589" s="33" t="s">
        <v>638</v>
      </c>
    </row>
    <row r="2590" spans="1:11" ht="15.75" customHeight="1">
      <c r="A2590" s="139" t="s">
        <v>220</v>
      </c>
      <c r="B2590" s="139" t="s">
        <v>708</v>
      </c>
      <c r="C2590" s="139" t="s">
        <v>714</v>
      </c>
      <c r="D2590" s="139" t="s">
        <v>731</v>
      </c>
      <c r="E2590" s="139" t="s">
        <v>711</v>
      </c>
      <c r="F2590" s="139">
        <v>2016</v>
      </c>
      <c r="G2590" s="139" t="s">
        <v>688</v>
      </c>
      <c r="H2590" s="139">
        <v>2.9588459151172999</v>
      </c>
      <c r="I2590" s="139">
        <v>2.9588459151172999</v>
      </c>
      <c r="J2590" s="33" t="s">
        <v>637</v>
      </c>
      <c r="K2590" s="33" t="s">
        <v>638</v>
      </c>
    </row>
    <row r="2591" spans="1:11" ht="15.75" customHeight="1">
      <c r="A2591" s="139" t="s">
        <v>220</v>
      </c>
      <c r="B2591" s="139" t="s">
        <v>708</v>
      </c>
      <c r="C2591" s="139" t="s">
        <v>714</v>
      </c>
      <c r="D2591" s="139" t="s">
        <v>731</v>
      </c>
      <c r="E2591" s="139" t="s">
        <v>711</v>
      </c>
      <c r="F2591" s="139">
        <v>2017</v>
      </c>
      <c r="G2591" s="139" t="s">
        <v>688</v>
      </c>
      <c r="H2591" s="139">
        <v>2.9844458034824402</v>
      </c>
      <c r="I2591" s="139">
        <v>2.9844458034824402</v>
      </c>
      <c r="J2591" s="33" t="s">
        <v>637</v>
      </c>
      <c r="K2591" s="33" t="s">
        <v>638</v>
      </c>
    </row>
    <row r="2592" spans="1:11" ht="15.75" customHeight="1">
      <c r="A2592" s="139" t="s">
        <v>220</v>
      </c>
      <c r="B2592" s="139" t="s">
        <v>708</v>
      </c>
      <c r="C2592" s="139" t="s">
        <v>714</v>
      </c>
      <c r="D2592" s="139" t="s">
        <v>731</v>
      </c>
      <c r="E2592" s="139" t="s">
        <v>711</v>
      </c>
      <c r="F2592" s="139">
        <v>2018</v>
      </c>
      <c r="G2592" s="139" t="s">
        <v>688</v>
      </c>
      <c r="H2592" s="139">
        <v>3.0100456918475702</v>
      </c>
      <c r="I2592" s="139">
        <v>3.0100456918475702</v>
      </c>
      <c r="J2592" s="33" t="s">
        <v>637</v>
      </c>
      <c r="K2592" s="33" t="s">
        <v>638</v>
      </c>
    </row>
    <row r="2593" spans="1:11" ht="15.75" customHeight="1">
      <c r="A2593" s="139" t="s">
        <v>220</v>
      </c>
      <c r="B2593" s="139" t="s">
        <v>708</v>
      </c>
      <c r="C2593" s="139" t="s">
        <v>714</v>
      </c>
      <c r="D2593" s="139" t="s">
        <v>731</v>
      </c>
      <c r="E2593" s="139" t="s">
        <v>711</v>
      </c>
      <c r="F2593" s="139">
        <v>2019</v>
      </c>
      <c r="G2593" s="139" t="s">
        <v>688</v>
      </c>
      <c r="H2593" s="139">
        <v>3.0356455802126998</v>
      </c>
      <c r="I2593" s="139">
        <v>3.0356455802126998</v>
      </c>
      <c r="J2593" s="33" t="s">
        <v>637</v>
      </c>
      <c r="K2593" s="33" t="s">
        <v>638</v>
      </c>
    </row>
    <row r="2594" spans="1:11" ht="15.75" customHeight="1">
      <c r="A2594" s="139" t="s">
        <v>220</v>
      </c>
      <c r="B2594" s="139" t="s">
        <v>708</v>
      </c>
      <c r="C2594" s="139" t="s">
        <v>714</v>
      </c>
      <c r="D2594" s="139" t="s">
        <v>731</v>
      </c>
      <c r="E2594" s="139" t="s">
        <v>711</v>
      </c>
      <c r="F2594" s="139">
        <v>2020</v>
      </c>
      <c r="G2594" s="139" t="s">
        <v>688</v>
      </c>
      <c r="H2594" s="139">
        <v>3.0612454685778299</v>
      </c>
      <c r="I2594" s="139">
        <v>3.0612454685778299</v>
      </c>
      <c r="J2594" s="33" t="s">
        <v>637</v>
      </c>
      <c r="K2594" s="33" t="s">
        <v>638</v>
      </c>
    </row>
    <row r="2595" spans="1:11" ht="15.75" customHeight="1">
      <c r="A2595" s="139" t="s">
        <v>220</v>
      </c>
      <c r="B2595" s="139" t="s">
        <v>708</v>
      </c>
      <c r="C2595" s="139" t="s">
        <v>714</v>
      </c>
      <c r="D2595" s="139" t="s">
        <v>731</v>
      </c>
      <c r="E2595" s="139" t="s">
        <v>711</v>
      </c>
      <c r="F2595" s="139">
        <v>2021</v>
      </c>
      <c r="G2595" s="139" t="s">
        <v>688</v>
      </c>
      <c r="H2595" s="139">
        <v>3.1064204153257</v>
      </c>
      <c r="I2595" s="139">
        <v>3.1064204153257</v>
      </c>
      <c r="J2595" s="33" t="s">
        <v>637</v>
      </c>
      <c r="K2595" s="33" t="s">
        <v>638</v>
      </c>
    </row>
    <row r="2596" spans="1:11" ht="15.75" customHeight="1">
      <c r="A2596" s="139" t="s">
        <v>220</v>
      </c>
      <c r="B2596" s="139" t="s">
        <v>708</v>
      </c>
      <c r="C2596" s="139" t="s">
        <v>714</v>
      </c>
      <c r="D2596" s="139" t="s">
        <v>731</v>
      </c>
      <c r="E2596" s="139" t="s">
        <v>711</v>
      </c>
      <c r="F2596" s="139">
        <v>2022</v>
      </c>
      <c r="G2596" s="139" t="s">
        <v>688</v>
      </c>
      <c r="H2596" s="139">
        <v>3.1515953620735799</v>
      </c>
      <c r="I2596" s="139">
        <v>3.1515953620735799</v>
      </c>
      <c r="J2596" s="33" t="s">
        <v>637</v>
      </c>
      <c r="K2596" s="33" t="s">
        <v>638</v>
      </c>
    </row>
    <row r="2597" spans="1:11" ht="15.75" customHeight="1">
      <c r="A2597" s="139" t="s">
        <v>220</v>
      </c>
      <c r="B2597" s="139" t="s">
        <v>708</v>
      </c>
      <c r="C2597" s="139" t="s">
        <v>714</v>
      </c>
      <c r="D2597" s="139" t="s">
        <v>731</v>
      </c>
      <c r="E2597" s="139" t="s">
        <v>711</v>
      </c>
      <c r="F2597" s="139">
        <v>2023</v>
      </c>
      <c r="G2597" s="139" t="s">
        <v>688</v>
      </c>
      <c r="H2597" s="139">
        <v>3.1967703088214501</v>
      </c>
      <c r="I2597" s="139">
        <v>3.1967703088214501</v>
      </c>
      <c r="J2597" s="33" t="s">
        <v>637</v>
      </c>
      <c r="K2597" s="33" t="s">
        <v>638</v>
      </c>
    </row>
    <row r="2598" spans="1:11" ht="15.75" customHeight="1">
      <c r="A2598" s="139" t="s">
        <v>220</v>
      </c>
      <c r="B2598" s="139" t="s">
        <v>708</v>
      </c>
      <c r="C2598" s="139" t="s">
        <v>714</v>
      </c>
      <c r="D2598" s="139" t="s">
        <v>731</v>
      </c>
      <c r="E2598" s="139" t="s">
        <v>711</v>
      </c>
      <c r="F2598" s="139">
        <v>2024</v>
      </c>
      <c r="G2598" s="139" t="s">
        <v>688</v>
      </c>
      <c r="H2598" s="139">
        <v>3.24194525556933</v>
      </c>
      <c r="I2598" s="139">
        <v>3.24194525556933</v>
      </c>
      <c r="J2598" s="33" t="s">
        <v>637</v>
      </c>
      <c r="K2598" s="33" t="s">
        <v>638</v>
      </c>
    </row>
    <row r="2599" spans="1:11" ht="15.75" customHeight="1">
      <c r="A2599" s="139" t="s">
        <v>220</v>
      </c>
      <c r="B2599" s="139" t="s">
        <v>708</v>
      </c>
      <c r="C2599" s="139" t="s">
        <v>714</v>
      </c>
      <c r="D2599" s="139" t="s">
        <v>731</v>
      </c>
      <c r="E2599" s="139" t="s">
        <v>711</v>
      </c>
      <c r="F2599" s="139">
        <v>2025</v>
      </c>
      <c r="G2599" s="139" t="s">
        <v>688</v>
      </c>
      <c r="H2599" s="139">
        <v>3.2871202023172001</v>
      </c>
      <c r="I2599" s="139">
        <v>3.2871202023172001</v>
      </c>
      <c r="J2599" s="33" t="s">
        <v>637</v>
      </c>
      <c r="K2599" s="33" t="s">
        <v>638</v>
      </c>
    </row>
    <row r="2600" spans="1:11" ht="15.75" customHeight="1">
      <c r="A2600" s="139" t="s">
        <v>220</v>
      </c>
      <c r="B2600" s="139" t="s">
        <v>708</v>
      </c>
      <c r="C2600" s="139" t="s">
        <v>714</v>
      </c>
      <c r="D2600" s="139" t="s">
        <v>731</v>
      </c>
      <c r="E2600" s="139" t="s">
        <v>711</v>
      </c>
      <c r="F2600" s="139">
        <v>2026</v>
      </c>
      <c r="G2600" s="139" t="s">
        <v>688</v>
      </c>
      <c r="H2600" s="139">
        <v>3.3367708266065299</v>
      </c>
      <c r="I2600" s="139">
        <v>3.3367708266065299</v>
      </c>
      <c r="J2600" s="33" t="s">
        <v>637</v>
      </c>
      <c r="K2600" s="33" t="s">
        <v>638</v>
      </c>
    </row>
    <row r="2601" spans="1:11" ht="15.75" customHeight="1">
      <c r="A2601" s="139" t="s">
        <v>220</v>
      </c>
      <c r="B2601" s="139" t="s">
        <v>708</v>
      </c>
      <c r="C2601" s="139" t="s">
        <v>714</v>
      </c>
      <c r="D2601" s="139" t="s">
        <v>731</v>
      </c>
      <c r="E2601" s="139" t="s">
        <v>711</v>
      </c>
      <c r="F2601" s="139">
        <v>2027</v>
      </c>
      <c r="G2601" s="139" t="s">
        <v>688</v>
      </c>
      <c r="H2601" s="139">
        <v>3.3864214508958601</v>
      </c>
      <c r="I2601" s="139">
        <v>3.3864214508958601</v>
      </c>
      <c r="J2601" s="33" t="s">
        <v>637</v>
      </c>
      <c r="K2601" s="33" t="s">
        <v>638</v>
      </c>
    </row>
    <row r="2602" spans="1:11" ht="15.75" customHeight="1">
      <c r="A2602" s="139" t="s">
        <v>220</v>
      </c>
      <c r="B2602" s="139" t="s">
        <v>708</v>
      </c>
      <c r="C2602" s="139" t="s">
        <v>714</v>
      </c>
      <c r="D2602" s="139" t="s">
        <v>731</v>
      </c>
      <c r="E2602" s="139" t="s">
        <v>711</v>
      </c>
      <c r="F2602" s="139">
        <v>2028</v>
      </c>
      <c r="G2602" s="139" t="s">
        <v>688</v>
      </c>
      <c r="H2602" s="139">
        <v>3.4360720751852001</v>
      </c>
      <c r="I2602" s="139">
        <v>3.4360720751852001</v>
      </c>
      <c r="J2602" s="33" t="s">
        <v>637</v>
      </c>
      <c r="K2602" s="33" t="s">
        <v>638</v>
      </c>
    </row>
    <row r="2603" spans="1:11" ht="15.75" customHeight="1">
      <c r="A2603" s="139" t="s">
        <v>220</v>
      </c>
      <c r="B2603" s="139" t="s">
        <v>708</v>
      </c>
      <c r="C2603" s="139" t="s">
        <v>714</v>
      </c>
      <c r="D2603" s="139" t="s">
        <v>731</v>
      </c>
      <c r="E2603" s="139" t="s">
        <v>711</v>
      </c>
      <c r="F2603" s="139">
        <v>2029</v>
      </c>
      <c r="G2603" s="139" t="s">
        <v>688</v>
      </c>
      <c r="H2603" s="139">
        <v>3.4857226994745298</v>
      </c>
      <c r="I2603" s="139">
        <v>3.4857226994745298</v>
      </c>
      <c r="J2603" s="33" t="s">
        <v>637</v>
      </c>
      <c r="K2603" s="33" t="s">
        <v>638</v>
      </c>
    </row>
    <row r="2604" spans="1:11" ht="15.75" customHeight="1">
      <c r="A2604" s="139" t="s">
        <v>220</v>
      </c>
      <c r="B2604" s="139" t="s">
        <v>708</v>
      </c>
      <c r="C2604" s="139" t="s">
        <v>714</v>
      </c>
      <c r="D2604" s="139" t="s">
        <v>731</v>
      </c>
      <c r="E2604" s="139" t="s">
        <v>711</v>
      </c>
      <c r="F2604" s="139">
        <v>2030</v>
      </c>
      <c r="G2604" s="139" t="s">
        <v>688</v>
      </c>
      <c r="H2604" s="139">
        <v>3.53537332376386</v>
      </c>
      <c r="I2604" s="139">
        <v>3.53537332376386</v>
      </c>
      <c r="J2604" s="33" t="s">
        <v>637</v>
      </c>
      <c r="K2604" s="33" t="s">
        <v>638</v>
      </c>
    </row>
    <row r="2605" spans="1:11" ht="15.75" customHeight="1">
      <c r="A2605" s="139" t="s">
        <v>220</v>
      </c>
      <c r="B2605" s="139" t="s">
        <v>708</v>
      </c>
      <c r="C2605" s="139" t="s">
        <v>714</v>
      </c>
      <c r="D2605" s="139" t="s">
        <v>731</v>
      </c>
      <c r="E2605" s="139" t="s">
        <v>711</v>
      </c>
      <c r="F2605" s="139">
        <v>2031</v>
      </c>
      <c r="G2605" s="139" t="s">
        <v>688</v>
      </c>
      <c r="H2605" s="139">
        <v>3.5913428982777802</v>
      </c>
      <c r="I2605" s="139">
        <v>3.5913428982777802</v>
      </c>
      <c r="J2605" s="33" t="s">
        <v>637</v>
      </c>
      <c r="K2605" s="33" t="s">
        <v>638</v>
      </c>
    </row>
    <row r="2606" spans="1:11" ht="15.75" customHeight="1">
      <c r="A2606" s="139" t="s">
        <v>220</v>
      </c>
      <c r="B2606" s="139" t="s">
        <v>708</v>
      </c>
      <c r="C2606" s="139" t="s">
        <v>714</v>
      </c>
      <c r="D2606" s="139" t="s">
        <v>731</v>
      </c>
      <c r="E2606" s="139" t="s">
        <v>711</v>
      </c>
      <c r="F2606" s="139">
        <v>2032</v>
      </c>
      <c r="G2606" s="139" t="s">
        <v>688</v>
      </c>
      <c r="H2606" s="139">
        <v>3.6473124727917101</v>
      </c>
      <c r="I2606" s="139">
        <v>3.6473124727917101</v>
      </c>
      <c r="J2606" s="33" t="s">
        <v>637</v>
      </c>
      <c r="K2606" s="33" t="s">
        <v>638</v>
      </c>
    </row>
    <row r="2607" spans="1:11" ht="15.75" customHeight="1">
      <c r="A2607" s="139" t="s">
        <v>220</v>
      </c>
      <c r="B2607" s="139" t="s">
        <v>708</v>
      </c>
      <c r="C2607" s="139" t="s">
        <v>714</v>
      </c>
      <c r="D2607" s="139" t="s">
        <v>731</v>
      </c>
      <c r="E2607" s="139" t="s">
        <v>711</v>
      </c>
      <c r="F2607" s="139">
        <v>2033</v>
      </c>
      <c r="G2607" s="139" t="s">
        <v>688</v>
      </c>
      <c r="H2607" s="139">
        <v>3.7032820473056298</v>
      </c>
      <c r="I2607" s="139">
        <v>3.7032820473056298</v>
      </c>
      <c r="J2607" s="33" t="s">
        <v>637</v>
      </c>
      <c r="K2607" s="33" t="s">
        <v>638</v>
      </c>
    </row>
    <row r="2608" spans="1:11" ht="15.75" customHeight="1">
      <c r="A2608" s="139" t="s">
        <v>220</v>
      </c>
      <c r="B2608" s="139" t="s">
        <v>708</v>
      </c>
      <c r="C2608" s="139" t="s">
        <v>714</v>
      </c>
      <c r="D2608" s="139" t="s">
        <v>731</v>
      </c>
      <c r="E2608" s="139" t="s">
        <v>711</v>
      </c>
      <c r="F2608" s="139">
        <v>2034</v>
      </c>
      <c r="G2608" s="139" t="s">
        <v>688</v>
      </c>
      <c r="H2608" s="139">
        <v>3.75925162181955</v>
      </c>
      <c r="I2608" s="139">
        <v>3.75925162181955</v>
      </c>
      <c r="J2608" s="33" t="s">
        <v>637</v>
      </c>
      <c r="K2608" s="33" t="s">
        <v>638</v>
      </c>
    </row>
    <row r="2609" spans="1:11" ht="15.75" customHeight="1">
      <c r="A2609" s="139" t="s">
        <v>220</v>
      </c>
      <c r="B2609" s="139" t="s">
        <v>708</v>
      </c>
      <c r="C2609" s="139" t="s">
        <v>714</v>
      </c>
      <c r="D2609" s="139" t="s">
        <v>731</v>
      </c>
      <c r="E2609" s="139" t="s">
        <v>711</v>
      </c>
      <c r="F2609" s="139">
        <v>2035</v>
      </c>
      <c r="G2609" s="139" t="s">
        <v>688</v>
      </c>
      <c r="H2609" s="139">
        <v>3.8152211963334701</v>
      </c>
      <c r="I2609" s="139">
        <v>3.8152211963334701</v>
      </c>
      <c r="J2609" s="33" t="s">
        <v>637</v>
      </c>
      <c r="K2609" s="33" t="s">
        <v>638</v>
      </c>
    </row>
    <row r="2610" spans="1:11" ht="15.75" customHeight="1">
      <c r="A2610" s="139" t="s">
        <v>220</v>
      </c>
      <c r="B2610" s="139" t="s">
        <v>708</v>
      </c>
      <c r="C2610" s="139" t="s">
        <v>714</v>
      </c>
      <c r="D2610" s="139" t="s">
        <v>731</v>
      </c>
      <c r="E2610" s="139" t="s">
        <v>711</v>
      </c>
      <c r="F2610" s="139">
        <v>2036</v>
      </c>
      <c r="G2610" s="139" t="s">
        <v>688</v>
      </c>
      <c r="H2610" s="139">
        <v>3.86760525038197</v>
      </c>
      <c r="I2610" s="139">
        <v>3.86760525038197</v>
      </c>
      <c r="J2610" s="33" t="s">
        <v>637</v>
      </c>
      <c r="K2610" s="33" t="s">
        <v>638</v>
      </c>
    </row>
    <row r="2611" spans="1:11" ht="15.75" customHeight="1">
      <c r="A2611" s="139" t="s">
        <v>220</v>
      </c>
      <c r="B2611" s="139" t="s">
        <v>708</v>
      </c>
      <c r="C2611" s="139" t="s">
        <v>714</v>
      </c>
      <c r="D2611" s="139" t="s">
        <v>731</v>
      </c>
      <c r="E2611" s="139" t="s">
        <v>711</v>
      </c>
      <c r="F2611" s="139">
        <v>2037</v>
      </c>
      <c r="G2611" s="139" t="s">
        <v>688</v>
      </c>
      <c r="H2611" s="139">
        <v>3.9199893044304699</v>
      </c>
      <c r="I2611" s="139">
        <v>3.9199893044304699</v>
      </c>
      <c r="J2611" s="33" t="s">
        <v>637</v>
      </c>
      <c r="K2611" s="33" t="s">
        <v>638</v>
      </c>
    </row>
    <row r="2612" spans="1:11" ht="15.75" customHeight="1">
      <c r="A2612" s="139" t="s">
        <v>220</v>
      </c>
      <c r="B2612" s="139" t="s">
        <v>708</v>
      </c>
      <c r="C2612" s="139" t="s">
        <v>714</v>
      </c>
      <c r="D2612" s="139" t="s">
        <v>731</v>
      </c>
      <c r="E2612" s="139" t="s">
        <v>711</v>
      </c>
      <c r="F2612" s="139">
        <v>2038</v>
      </c>
      <c r="G2612" s="139" t="s">
        <v>688</v>
      </c>
      <c r="H2612" s="139">
        <v>3.9723733584789702</v>
      </c>
      <c r="I2612" s="139">
        <v>3.9723733584789702</v>
      </c>
      <c r="J2612" s="33" t="s">
        <v>637</v>
      </c>
      <c r="K2612" s="33" t="s">
        <v>638</v>
      </c>
    </row>
    <row r="2613" spans="1:11" ht="15.75" customHeight="1">
      <c r="A2613" s="139" t="s">
        <v>220</v>
      </c>
      <c r="B2613" s="139" t="s">
        <v>708</v>
      </c>
      <c r="C2613" s="139" t="s">
        <v>714</v>
      </c>
      <c r="D2613" s="139" t="s">
        <v>731</v>
      </c>
      <c r="E2613" s="139" t="s">
        <v>711</v>
      </c>
      <c r="F2613" s="139">
        <v>2039</v>
      </c>
      <c r="G2613" s="139" t="s">
        <v>688</v>
      </c>
      <c r="H2613" s="139">
        <v>4.0247574125274701</v>
      </c>
      <c r="I2613" s="139">
        <v>4.0247574125274701</v>
      </c>
      <c r="J2613" s="33" t="s">
        <v>637</v>
      </c>
      <c r="K2613" s="33" t="s">
        <v>638</v>
      </c>
    </row>
    <row r="2614" spans="1:11" ht="15.75" customHeight="1">
      <c r="A2614" s="139" t="s">
        <v>220</v>
      </c>
      <c r="B2614" s="139" t="s">
        <v>708</v>
      </c>
      <c r="C2614" s="139" t="s">
        <v>714</v>
      </c>
      <c r="D2614" s="139" t="s">
        <v>731</v>
      </c>
      <c r="E2614" s="139" t="s">
        <v>711</v>
      </c>
      <c r="F2614" s="139">
        <v>2040</v>
      </c>
      <c r="G2614" s="139" t="s">
        <v>688</v>
      </c>
      <c r="H2614" s="139">
        <v>4.07714146657597</v>
      </c>
      <c r="I2614" s="139">
        <v>4.07714146657597</v>
      </c>
      <c r="J2614" s="33" t="s">
        <v>637</v>
      </c>
      <c r="K2614" s="33" t="s">
        <v>638</v>
      </c>
    </row>
    <row r="2615" spans="1:11" ht="15.75" customHeight="1">
      <c r="A2615" s="139" t="s">
        <v>220</v>
      </c>
      <c r="B2615" s="139" t="s">
        <v>708</v>
      </c>
      <c r="C2615" s="139" t="s">
        <v>714</v>
      </c>
      <c r="D2615" s="139" t="s">
        <v>731</v>
      </c>
      <c r="E2615" s="139" t="s">
        <v>711</v>
      </c>
      <c r="F2615" s="139">
        <v>2041</v>
      </c>
      <c r="G2615" s="139" t="s">
        <v>688</v>
      </c>
      <c r="H2615" s="139">
        <v>4.1263179038708699</v>
      </c>
      <c r="I2615" s="139">
        <v>4.1263179038708699</v>
      </c>
      <c r="J2615" s="33" t="s">
        <v>637</v>
      </c>
      <c r="K2615" s="33" t="s">
        <v>638</v>
      </c>
    </row>
    <row r="2616" spans="1:11" ht="15.75" customHeight="1">
      <c r="A2616" s="139" t="s">
        <v>220</v>
      </c>
      <c r="B2616" s="139" t="s">
        <v>708</v>
      </c>
      <c r="C2616" s="139" t="s">
        <v>714</v>
      </c>
      <c r="D2616" s="139" t="s">
        <v>731</v>
      </c>
      <c r="E2616" s="139" t="s">
        <v>711</v>
      </c>
      <c r="F2616" s="139">
        <v>2042</v>
      </c>
      <c r="G2616" s="139" t="s">
        <v>688</v>
      </c>
      <c r="H2616" s="139">
        <v>4.1754943411657797</v>
      </c>
      <c r="I2616" s="139">
        <v>4.1754943411657797</v>
      </c>
      <c r="J2616" s="33" t="s">
        <v>637</v>
      </c>
      <c r="K2616" s="33" t="s">
        <v>638</v>
      </c>
    </row>
    <row r="2617" spans="1:11" ht="15.75" customHeight="1">
      <c r="A2617" s="139" t="s">
        <v>220</v>
      </c>
      <c r="B2617" s="139" t="s">
        <v>708</v>
      </c>
      <c r="C2617" s="139" t="s">
        <v>714</v>
      </c>
      <c r="D2617" s="139" t="s">
        <v>731</v>
      </c>
      <c r="E2617" s="139" t="s">
        <v>711</v>
      </c>
      <c r="F2617" s="139">
        <v>2043</v>
      </c>
      <c r="G2617" s="139" t="s">
        <v>688</v>
      </c>
      <c r="H2617" s="139">
        <v>4.2246707784606796</v>
      </c>
      <c r="I2617" s="139">
        <v>4.2246707784606796</v>
      </c>
      <c r="J2617" s="33" t="s">
        <v>637</v>
      </c>
      <c r="K2617" s="33" t="s">
        <v>638</v>
      </c>
    </row>
    <row r="2618" spans="1:11" ht="15.75" customHeight="1">
      <c r="A2618" s="139" t="s">
        <v>220</v>
      </c>
      <c r="B2618" s="139" t="s">
        <v>708</v>
      </c>
      <c r="C2618" s="139" t="s">
        <v>714</v>
      </c>
      <c r="D2618" s="139" t="s">
        <v>731</v>
      </c>
      <c r="E2618" s="139" t="s">
        <v>711</v>
      </c>
      <c r="F2618" s="139">
        <v>2044</v>
      </c>
      <c r="G2618" s="139" t="s">
        <v>688</v>
      </c>
      <c r="H2618" s="139">
        <v>4.2738472157555902</v>
      </c>
      <c r="I2618" s="139">
        <v>4.2738472157555902</v>
      </c>
      <c r="J2618" s="33" t="s">
        <v>637</v>
      </c>
      <c r="K2618" s="33" t="s">
        <v>638</v>
      </c>
    </row>
    <row r="2619" spans="1:11" ht="15.75" customHeight="1">
      <c r="A2619" s="139" t="s">
        <v>220</v>
      </c>
      <c r="B2619" s="139" t="s">
        <v>708</v>
      </c>
      <c r="C2619" s="139" t="s">
        <v>714</v>
      </c>
      <c r="D2619" s="139" t="s">
        <v>731</v>
      </c>
      <c r="E2619" s="139" t="s">
        <v>711</v>
      </c>
      <c r="F2619" s="139">
        <v>2045</v>
      </c>
      <c r="G2619" s="139" t="s">
        <v>688</v>
      </c>
      <c r="H2619" s="139">
        <v>4.3230236530504902</v>
      </c>
      <c r="I2619" s="139">
        <v>4.3230236530504902</v>
      </c>
      <c r="J2619" s="33" t="s">
        <v>637</v>
      </c>
      <c r="K2619" s="33" t="s">
        <v>638</v>
      </c>
    </row>
    <row r="2620" spans="1:11" ht="15.75" customHeight="1">
      <c r="A2620" s="139" t="s">
        <v>220</v>
      </c>
      <c r="B2620" s="139" t="s">
        <v>708</v>
      </c>
      <c r="C2620" s="139" t="s">
        <v>714</v>
      </c>
      <c r="D2620" s="139" t="s">
        <v>731</v>
      </c>
      <c r="E2620" s="139" t="s">
        <v>711</v>
      </c>
      <c r="F2620" s="139">
        <v>2046</v>
      </c>
      <c r="G2620" s="139" t="s">
        <v>688</v>
      </c>
      <c r="H2620" s="139">
        <v>4.3705650899839901</v>
      </c>
      <c r="I2620" s="139">
        <v>4.3705650899839901</v>
      </c>
      <c r="J2620" s="33" t="s">
        <v>637</v>
      </c>
      <c r="K2620" s="33" t="s">
        <v>638</v>
      </c>
    </row>
    <row r="2621" spans="1:11" ht="15.75" customHeight="1">
      <c r="A2621" s="139" t="s">
        <v>220</v>
      </c>
      <c r="B2621" s="139" t="s">
        <v>708</v>
      </c>
      <c r="C2621" s="139" t="s">
        <v>714</v>
      </c>
      <c r="D2621" s="139" t="s">
        <v>731</v>
      </c>
      <c r="E2621" s="139" t="s">
        <v>711</v>
      </c>
      <c r="F2621" s="139">
        <v>2047</v>
      </c>
      <c r="G2621" s="139" t="s">
        <v>688</v>
      </c>
      <c r="H2621" s="139">
        <v>4.4181065269174802</v>
      </c>
      <c r="I2621" s="139">
        <v>4.4181065269174802</v>
      </c>
      <c r="J2621" s="33" t="s">
        <v>637</v>
      </c>
      <c r="K2621" s="33" t="s">
        <v>638</v>
      </c>
    </row>
    <row r="2622" spans="1:11" ht="15.75" customHeight="1">
      <c r="A2622" s="139" t="s">
        <v>220</v>
      </c>
      <c r="B2622" s="139" t="s">
        <v>708</v>
      </c>
      <c r="C2622" s="139" t="s">
        <v>714</v>
      </c>
      <c r="D2622" s="139" t="s">
        <v>731</v>
      </c>
      <c r="E2622" s="139" t="s">
        <v>711</v>
      </c>
      <c r="F2622" s="139">
        <v>2048</v>
      </c>
      <c r="G2622" s="139" t="s">
        <v>688</v>
      </c>
      <c r="H2622" s="139">
        <v>4.4656479638509703</v>
      </c>
      <c r="I2622" s="139">
        <v>4.4656479638509703</v>
      </c>
      <c r="J2622" s="33" t="s">
        <v>637</v>
      </c>
      <c r="K2622" s="33" t="s">
        <v>638</v>
      </c>
    </row>
    <row r="2623" spans="1:11" ht="15.75" customHeight="1">
      <c r="A2623" s="139" t="s">
        <v>220</v>
      </c>
      <c r="B2623" s="139" t="s">
        <v>708</v>
      </c>
      <c r="C2623" s="139" t="s">
        <v>714</v>
      </c>
      <c r="D2623" s="139" t="s">
        <v>731</v>
      </c>
      <c r="E2623" s="139" t="s">
        <v>711</v>
      </c>
      <c r="F2623" s="139">
        <v>2049</v>
      </c>
      <c r="G2623" s="139" t="s">
        <v>688</v>
      </c>
      <c r="H2623" s="139">
        <v>4.5131894007844604</v>
      </c>
      <c r="I2623" s="139">
        <v>4.5131894007844604</v>
      </c>
      <c r="J2623" s="33" t="s">
        <v>637</v>
      </c>
      <c r="K2623" s="33" t="s">
        <v>638</v>
      </c>
    </row>
    <row r="2624" spans="1:11" ht="15.75" customHeight="1">
      <c r="A2624" s="139" t="s">
        <v>220</v>
      </c>
      <c r="B2624" s="139" t="s">
        <v>708</v>
      </c>
      <c r="C2624" s="139" t="s">
        <v>714</v>
      </c>
      <c r="D2624" s="139" t="s">
        <v>731</v>
      </c>
      <c r="E2624" s="139" t="s">
        <v>711</v>
      </c>
      <c r="F2624" s="139">
        <v>2050</v>
      </c>
      <c r="G2624" s="139" t="s">
        <v>688</v>
      </c>
      <c r="H2624" s="139">
        <v>4.5607308377179603</v>
      </c>
      <c r="I2624" s="139">
        <v>4.5607308377179603</v>
      </c>
      <c r="J2624" s="33" t="s">
        <v>637</v>
      </c>
      <c r="K2624" s="33" t="s">
        <v>638</v>
      </c>
    </row>
    <row r="2625" spans="1:11" ht="15.75" customHeight="1">
      <c r="A2625" s="139" t="s">
        <v>220</v>
      </c>
      <c r="B2625" s="139" t="s">
        <v>708</v>
      </c>
      <c r="C2625" s="139" t="s">
        <v>714</v>
      </c>
      <c r="D2625" s="139" t="s">
        <v>731</v>
      </c>
      <c r="E2625" s="139" t="s">
        <v>713</v>
      </c>
      <c r="F2625" s="139">
        <v>1990</v>
      </c>
      <c r="G2625" s="139" t="s">
        <v>688</v>
      </c>
      <c r="H2625" s="139">
        <v>0.49553239141939198</v>
      </c>
      <c r="I2625" s="139">
        <v>0.49553239141939198</v>
      </c>
      <c r="J2625" s="33" t="s">
        <v>637</v>
      </c>
      <c r="K2625" s="33" t="s">
        <v>638</v>
      </c>
    </row>
    <row r="2626" spans="1:11" ht="15.75" customHeight="1">
      <c r="A2626" s="139" t="s">
        <v>220</v>
      </c>
      <c r="B2626" s="139" t="s">
        <v>708</v>
      </c>
      <c r="C2626" s="139" t="s">
        <v>714</v>
      </c>
      <c r="D2626" s="139" t="s">
        <v>731</v>
      </c>
      <c r="E2626" s="139" t="s">
        <v>713</v>
      </c>
      <c r="F2626" s="139">
        <v>1991</v>
      </c>
      <c r="G2626" s="139" t="s">
        <v>688</v>
      </c>
      <c r="H2626" s="139">
        <v>0.49553239141939198</v>
      </c>
      <c r="I2626" s="139">
        <v>0.49553239141939198</v>
      </c>
      <c r="J2626" s="33" t="s">
        <v>637</v>
      </c>
      <c r="K2626" s="33" t="s">
        <v>638</v>
      </c>
    </row>
    <row r="2627" spans="1:11" ht="15.75" customHeight="1">
      <c r="A2627" s="139" t="s">
        <v>220</v>
      </c>
      <c r="B2627" s="139" t="s">
        <v>708</v>
      </c>
      <c r="C2627" s="139" t="s">
        <v>714</v>
      </c>
      <c r="D2627" s="139" t="s">
        <v>731</v>
      </c>
      <c r="E2627" s="139" t="s">
        <v>713</v>
      </c>
      <c r="F2627" s="139">
        <v>1992</v>
      </c>
      <c r="G2627" s="139" t="s">
        <v>688</v>
      </c>
      <c r="H2627" s="139">
        <v>0.49553239141939198</v>
      </c>
      <c r="I2627" s="139">
        <v>0.49553239141939198</v>
      </c>
      <c r="J2627" s="33" t="s">
        <v>637</v>
      </c>
      <c r="K2627" s="33" t="s">
        <v>638</v>
      </c>
    </row>
    <row r="2628" spans="1:11" ht="15.75" customHeight="1">
      <c r="A2628" s="139" t="s">
        <v>220</v>
      </c>
      <c r="B2628" s="139" t="s">
        <v>708</v>
      </c>
      <c r="C2628" s="139" t="s">
        <v>714</v>
      </c>
      <c r="D2628" s="139" t="s">
        <v>731</v>
      </c>
      <c r="E2628" s="139" t="s">
        <v>713</v>
      </c>
      <c r="F2628" s="139">
        <v>1993</v>
      </c>
      <c r="G2628" s="139" t="s">
        <v>688</v>
      </c>
      <c r="H2628" s="139">
        <v>0.61941548927423995</v>
      </c>
      <c r="I2628" s="139">
        <v>0.61941548927423995</v>
      </c>
      <c r="J2628" s="33" t="s">
        <v>637</v>
      </c>
      <c r="K2628" s="33" t="s">
        <v>638</v>
      </c>
    </row>
    <row r="2629" spans="1:11" ht="15.75" customHeight="1">
      <c r="A2629" s="139" t="s">
        <v>220</v>
      </c>
      <c r="B2629" s="139" t="s">
        <v>708</v>
      </c>
      <c r="C2629" s="139" t="s">
        <v>714</v>
      </c>
      <c r="D2629" s="139" t="s">
        <v>731</v>
      </c>
      <c r="E2629" s="139" t="s">
        <v>713</v>
      </c>
      <c r="F2629" s="139">
        <v>1994</v>
      </c>
      <c r="G2629" s="139" t="s">
        <v>688</v>
      </c>
      <c r="H2629" s="139">
        <v>0.68135703820166404</v>
      </c>
      <c r="I2629" s="139">
        <v>0.68135703820166404</v>
      </c>
      <c r="J2629" s="33" t="s">
        <v>637</v>
      </c>
      <c r="K2629" s="33" t="s">
        <v>638</v>
      </c>
    </row>
    <row r="2630" spans="1:11" ht="15.75" customHeight="1">
      <c r="A2630" s="139" t="s">
        <v>220</v>
      </c>
      <c r="B2630" s="139" t="s">
        <v>708</v>
      </c>
      <c r="C2630" s="139" t="s">
        <v>714</v>
      </c>
      <c r="D2630" s="139" t="s">
        <v>731</v>
      </c>
      <c r="E2630" s="139" t="s">
        <v>713</v>
      </c>
      <c r="F2630" s="139">
        <v>1995</v>
      </c>
      <c r="G2630" s="139" t="s">
        <v>688</v>
      </c>
      <c r="H2630" s="139">
        <v>0.86071240113659997</v>
      </c>
      <c r="I2630" s="139">
        <v>0.86071240113659997</v>
      </c>
      <c r="J2630" s="33" t="s">
        <v>637</v>
      </c>
      <c r="K2630" s="33" t="s">
        <v>638</v>
      </c>
    </row>
    <row r="2631" spans="1:11" ht="15.75" customHeight="1">
      <c r="A2631" s="139" t="s">
        <v>220</v>
      </c>
      <c r="B2631" s="139" t="s">
        <v>708</v>
      </c>
      <c r="C2631" s="139" t="s">
        <v>714</v>
      </c>
      <c r="D2631" s="139" t="s">
        <v>731</v>
      </c>
      <c r="E2631" s="139" t="s">
        <v>713</v>
      </c>
      <c r="F2631" s="139">
        <v>1996</v>
      </c>
      <c r="G2631" s="139" t="s">
        <v>688</v>
      </c>
      <c r="H2631" s="139">
        <v>0.955789153064868</v>
      </c>
      <c r="I2631" s="139">
        <v>0.955789153064868</v>
      </c>
      <c r="J2631" s="33" t="s">
        <v>637</v>
      </c>
      <c r="K2631" s="33" t="s">
        <v>638</v>
      </c>
    </row>
    <row r="2632" spans="1:11" ht="15.75" customHeight="1">
      <c r="A2632" s="139" t="s">
        <v>220</v>
      </c>
      <c r="B2632" s="139" t="s">
        <v>708</v>
      </c>
      <c r="C2632" s="139" t="s">
        <v>714</v>
      </c>
      <c r="D2632" s="139" t="s">
        <v>731</v>
      </c>
      <c r="E2632" s="139" t="s">
        <v>713</v>
      </c>
      <c r="F2632" s="139">
        <v>1997</v>
      </c>
      <c r="G2632" s="139" t="s">
        <v>688</v>
      </c>
      <c r="H2632" s="139">
        <v>1.0100780297935199</v>
      </c>
      <c r="I2632" s="139">
        <v>1.0100780297935199</v>
      </c>
      <c r="J2632" s="33" t="s">
        <v>637</v>
      </c>
      <c r="K2632" s="33" t="s">
        <v>638</v>
      </c>
    </row>
    <row r="2633" spans="1:11" ht="15.75" customHeight="1">
      <c r="A2633" s="139" t="s">
        <v>220</v>
      </c>
      <c r="B2633" s="139" t="s">
        <v>708</v>
      </c>
      <c r="C2633" s="139" t="s">
        <v>714</v>
      </c>
      <c r="D2633" s="139" t="s">
        <v>731</v>
      </c>
      <c r="E2633" s="139" t="s">
        <v>713</v>
      </c>
      <c r="F2633" s="139">
        <v>1998</v>
      </c>
      <c r="G2633" s="139" t="s">
        <v>688</v>
      </c>
      <c r="H2633" s="139">
        <v>1.23853346360614</v>
      </c>
      <c r="I2633" s="139">
        <v>1.23853346360614</v>
      </c>
      <c r="J2633" s="33" t="s">
        <v>637</v>
      </c>
      <c r="K2633" s="33" t="s">
        <v>638</v>
      </c>
    </row>
    <row r="2634" spans="1:11" ht="15.75" customHeight="1">
      <c r="A2634" s="139" t="s">
        <v>220</v>
      </c>
      <c r="B2634" s="139" t="s">
        <v>708</v>
      </c>
      <c r="C2634" s="139" t="s">
        <v>714</v>
      </c>
      <c r="D2634" s="139" t="s">
        <v>731</v>
      </c>
      <c r="E2634" s="139" t="s">
        <v>713</v>
      </c>
      <c r="F2634" s="139">
        <v>1999</v>
      </c>
      <c r="G2634" s="139" t="s">
        <v>688</v>
      </c>
      <c r="H2634" s="139">
        <v>1.2568135718590601</v>
      </c>
      <c r="I2634" s="139">
        <v>1.2568135718590601</v>
      </c>
      <c r="J2634" s="33" t="s">
        <v>637</v>
      </c>
      <c r="K2634" s="33" t="s">
        <v>638</v>
      </c>
    </row>
    <row r="2635" spans="1:11" ht="15.75" customHeight="1">
      <c r="A2635" s="139" t="s">
        <v>220</v>
      </c>
      <c r="B2635" s="139" t="s">
        <v>708</v>
      </c>
      <c r="C2635" s="139" t="s">
        <v>714</v>
      </c>
      <c r="D2635" s="139" t="s">
        <v>731</v>
      </c>
      <c r="E2635" s="139" t="s">
        <v>713</v>
      </c>
      <c r="F2635" s="139">
        <v>2000</v>
      </c>
      <c r="G2635" s="139" t="s">
        <v>688</v>
      </c>
      <c r="H2635" s="139">
        <v>0.99517629479285996</v>
      </c>
      <c r="I2635" s="139">
        <v>0.99517629479285996</v>
      </c>
      <c r="J2635" s="33" t="s">
        <v>637</v>
      </c>
      <c r="K2635" s="33" t="s">
        <v>638</v>
      </c>
    </row>
    <row r="2636" spans="1:11" ht="15.75" customHeight="1">
      <c r="A2636" s="139" t="s">
        <v>220</v>
      </c>
      <c r="B2636" s="139" t="s">
        <v>708</v>
      </c>
      <c r="C2636" s="139" t="s">
        <v>714</v>
      </c>
      <c r="D2636" s="139" t="s">
        <v>731</v>
      </c>
      <c r="E2636" s="139" t="s">
        <v>713</v>
      </c>
      <c r="F2636" s="139">
        <v>2001</v>
      </c>
      <c r="G2636" s="139" t="s">
        <v>688</v>
      </c>
      <c r="H2636" s="139">
        <v>0.66657431445700799</v>
      </c>
      <c r="I2636" s="139">
        <v>0.66657431445700799</v>
      </c>
      <c r="J2636" s="33" t="s">
        <v>637</v>
      </c>
      <c r="K2636" s="33" t="s">
        <v>638</v>
      </c>
    </row>
    <row r="2637" spans="1:11" ht="15.75" customHeight="1">
      <c r="A2637" s="139" t="s">
        <v>220</v>
      </c>
      <c r="B2637" s="139" t="s">
        <v>708</v>
      </c>
      <c r="C2637" s="139" t="s">
        <v>714</v>
      </c>
      <c r="D2637" s="139" t="s">
        <v>731</v>
      </c>
      <c r="E2637" s="139" t="s">
        <v>713</v>
      </c>
      <c r="F2637" s="139">
        <v>2002</v>
      </c>
      <c r="G2637" s="139" t="s">
        <v>688</v>
      </c>
      <c r="H2637" s="139">
        <v>0.584774904903264</v>
      </c>
      <c r="I2637" s="139">
        <v>0.584774904903264</v>
      </c>
      <c r="J2637" s="33" t="s">
        <v>637</v>
      </c>
      <c r="K2637" s="33" t="s">
        <v>638</v>
      </c>
    </row>
    <row r="2638" spans="1:11" ht="15.75" customHeight="1">
      <c r="A2638" s="139" t="s">
        <v>220</v>
      </c>
      <c r="B2638" s="139" t="s">
        <v>708</v>
      </c>
      <c r="C2638" s="139" t="s">
        <v>714</v>
      </c>
      <c r="D2638" s="139" t="s">
        <v>731</v>
      </c>
      <c r="E2638" s="139" t="s">
        <v>713</v>
      </c>
      <c r="F2638" s="139">
        <v>2003</v>
      </c>
      <c r="G2638" s="139" t="s">
        <v>688</v>
      </c>
      <c r="H2638" s="139">
        <v>0.69057115030772398</v>
      </c>
      <c r="I2638" s="139">
        <v>0.69057115030772398</v>
      </c>
      <c r="J2638" s="33" t="s">
        <v>637</v>
      </c>
      <c r="K2638" s="33" t="s">
        <v>638</v>
      </c>
    </row>
    <row r="2639" spans="1:11" ht="15.75" customHeight="1">
      <c r="A2639" s="139" t="s">
        <v>220</v>
      </c>
      <c r="B2639" s="139" t="s">
        <v>708</v>
      </c>
      <c r="C2639" s="139" t="s">
        <v>714</v>
      </c>
      <c r="D2639" s="139" t="s">
        <v>731</v>
      </c>
      <c r="E2639" s="139" t="s">
        <v>713</v>
      </c>
      <c r="F2639" s="139">
        <v>2004</v>
      </c>
      <c r="G2639" s="139" t="s">
        <v>688</v>
      </c>
      <c r="H2639" s="139">
        <v>0.637819792134936</v>
      </c>
      <c r="I2639" s="139">
        <v>0.637819792134936</v>
      </c>
      <c r="J2639" s="33" t="s">
        <v>637</v>
      </c>
      <c r="K2639" s="33" t="s">
        <v>638</v>
      </c>
    </row>
    <row r="2640" spans="1:11" ht="15.75" customHeight="1">
      <c r="A2640" s="139" t="s">
        <v>220</v>
      </c>
      <c r="B2640" s="139" t="s">
        <v>708</v>
      </c>
      <c r="C2640" s="139" t="s">
        <v>714</v>
      </c>
      <c r="D2640" s="139" t="s">
        <v>731</v>
      </c>
      <c r="E2640" s="139" t="s">
        <v>713</v>
      </c>
      <c r="F2640" s="139">
        <v>2005</v>
      </c>
      <c r="G2640" s="139" t="s">
        <v>688</v>
      </c>
      <c r="H2640" s="139">
        <v>0.67910881809064805</v>
      </c>
      <c r="I2640" s="139">
        <v>0.67910881809064805</v>
      </c>
      <c r="J2640" s="33" t="s">
        <v>637</v>
      </c>
      <c r="K2640" s="33" t="s">
        <v>638</v>
      </c>
    </row>
    <row r="2641" spans="1:11" ht="15.75" customHeight="1">
      <c r="A2641" s="139" t="s">
        <v>220</v>
      </c>
      <c r="B2641" s="139" t="s">
        <v>708</v>
      </c>
      <c r="C2641" s="139" t="s">
        <v>714</v>
      </c>
      <c r="D2641" s="139" t="s">
        <v>731</v>
      </c>
      <c r="E2641" s="139" t="s">
        <v>713</v>
      </c>
      <c r="F2641" s="139">
        <v>2006</v>
      </c>
      <c r="G2641" s="139" t="s">
        <v>688</v>
      </c>
      <c r="H2641" s="139">
        <v>0.63847026570416399</v>
      </c>
      <c r="I2641" s="139">
        <v>0.63847026570416399</v>
      </c>
      <c r="J2641" s="33" t="s">
        <v>637</v>
      </c>
      <c r="K2641" s="33" t="s">
        <v>638</v>
      </c>
    </row>
    <row r="2642" spans="1:11" ht="15.75" customHeight="1">
      <c r="A2642" s="139" t="s">
        <v>220</v>
      </c>
      <c r="B2642" s="139" t="s">
        <v>708</v>
      </c>
      <c r="C2642" s="139" t="s">
        <v>714</v>
      </c>
      <c r="D2642" s="139" t="s">
        <v>731</v>
      </c>
      <c r="E2642" s="139" t="s">
        <v>713</v>
      </c>
      <c r="F2642" s="139">
        <v>2007</v>
      </c>
      <c r="G2642" s="139" t="s">
        <v>688</v>
      </c>
      <c r="H2642" s="139">
        <v>0.46653190916203202</v>
      </c>
      <c r="I2642" s="139">
        <v>0.46653190916203202</v>
      </c>
      <c r="J2642" s="33" t="s">
        <v>637</v>
      </c>
      <c r="K2642" s="33" t="s">
        <v>638</v>
      </c>
    </row>
    <row r="2643" spans="1:11" ht="15.75" customHeight="1">
      <c r="A2643" s="139" t="s">
        <v>220</v>
      </c>
      <c r="B2643" s="139" t="s">
        <v>708</v>
      </c>
      <c r="C2643" s="139" t="s">
        <v>714</v>
      </c>
      <c r="D2643" s="139" t="s">
        <v>731</v>
      </c>
      <c r="E2643" s="139" t="s">
        <v>713</v>
      </c>
      <c r="F2643" s="139">
        <v>2008</v>
      </c>
      <c r="G2643" s="139" t="s">
        <v>688</v>
      </c>
      <c r="H2643" s="139">
        <v>0.39647809895422798</v>
      </c>
      <c r="I2643" s="139">
        <v>0.39647809895422798</v>
      </c>
      <c r="J2643" s="33" t="s">
        <v>637</v>
      </c>
      <c r="K2643" s="33" t="s">
        <v>638</v>
      </c>
    </row>
    <row r="2644" spans="1:11" ht="15.75" customHeight="1">
      <c r="A2644" s="139" t="s">
        <v>220</v>
      </c>
      <c r="B2644" s="139" t="s">
        <v>708</v>
      </c>
      <c r="C2644" s="139" t="s">
        <v>714</v>
      </c>
      <c r="D2644" s="139" t="s">
        <v>731</v>
      </c>
      <c r="E2644" s="139" t="s">
        <v>713</v>
      </c>
      <c r="F2644" s="139">
        <v>2009</v>
      </c>
      <c r="G2644" s="139" t="s">
        <v>688</v>
      </c>
      <c r="H2644" s="139">
        <v>0.30218641420019998</v>
      </c>
      <c r="I2644" s="139">
        <v>0.30218641420019998</v>
      </c>
      <c r="J2644" s="33" t="s">
        <v>637</v>
      </c>
      <c r="K2644" s="33" t="s">
        <v>638</v>
      </c>
    </row>
    <row r="2645" spans="1:11" ht="15.75" customHeight="1">
      <c r="A2645" s="139" t="s">
        <v>220</v>
      </c>
      <c r="B2645" s="139" t="s">
        <v>708</v>
      </c>
      <c r="C2645" s="139" t="s">
        <v>714</v>
      </c>
      <c r="D2645" s="139" t="s">
        <v>731</v>
      </c>
      <c r="E2645" s="139" t="s">
        <v>713</v>
      </c>
      <c r="F2645" s="139">
        <v>2010</v>
      </c>
      <c r="G2645" s="139" t="s">
        <v>688</v>
      </c>
      <c r="H2645" s="139">
        <v>0.35690000764598401</v>
      </c>
      <c r="I2645" s="139">
        <v>0.35690000764598401</v>
      </c>
      <c r="J2645" s="33" t="s">
        <v>637</v>
      </c>
      <c r="K2645" s="33" t="s">
        <v>638</v>
      </c>
    </row>
    <row r="2646" spans="1:11" ht="15.75" customHeight="1">
      <c r="A2646" s="139" t="s">
        <v>220</v>
      </c>
      <c r="B2646" s="139" t="s">
        <v>708</v>
      </c>
      <c r="C2646" s="139" t="s">
        <v>714</v>
      </c>
      <c r="D2646" s="139" t="s">
        <v>731</v>
      </c>
      <c r="E2646" s="139" t="s">
        <v>713</v>
      </c>
      <c r="F2646" s="139">
        <v>2011</v>
      </c>
      <c r="G2646" s="139" t="s">
        <v>688</v>
      </c>
      <c r="H2646" s="139">
        <v>0.36158242107056399</v>
      </c>
      <c r="I2646" s="139">
        <v>0.36158242107056399</v>
      </c>
      <c r="J2646" s="33" t="s">
        <v>637</v>
      </c>
      <c r="K2646" s="33" t="s">
        <v>638</v>
      </c>
    </row>
    <row r="2647" spans="1:11" ht="15.75" customHeight="1">
      <c r="A2647" s="139" t="s">
        <v>220</v>
      </c>
      <c r="B2647" s="139" t="s">
        <v>708</v>
      </c>
      <c r="C2647" s="139" t="s">
        <v>714</v>
      </c>
      <c r="D2647" s="139" t="s">
        <v>731</v>
      </c>
      <c r="E2647" s="139" t="s">
        <v>713</v>
      </c>
      <c r="F2647" s="139">
        <v>2012</v>
      </c>
      <c r="G2647" s="139" t="s">
        <v>688</v>
      </c>
      <c r="H2647" s="139">
        <v>0.34694990909713203</v>
      </c>
      <c r="I2647" s="139">
        <v>0.34694990909713203</v>
      </c>
      <c r="J2647" s="33" t="s">
        <v>637</v>
      </c>
      <c r="K2647" s="33" t="s">
        <v>638</v>
      </c>
    </row>
    <row r="2648" spans="1:11" ht="15.75" customHeight="1">
      <c r="A2648" s="139" t="s">
        <v>220</v>
      </c>
      <c r="B2648" s="139" t="s">
        <v>708</v>
      </c>
      <c r="C2648" s="139" t="s">
        <v>714</v>
      </c>
      <c r="D2648" s="139" t="s">
        <v>731</v>
      </c>
      <c r="E2648" s="139" t="s">
        <v>713</v>
      </c>
      <c r="F2648" s="139">
        <v>2013</v>
      </c>
      <c r="G2648" s="139" t="s">
        <v>688</v>
      </c>
      <c r="H2648" s="139">
        <v>0.36192399094879202</v>
      </c>
      <c r="I2648" s="139">
        <v>0.36192399094879202</v>
      </c>
      <c r="J2648" s="33" t="s">
        <v>637</v>
      </c>
      <c r="K2648" s="33" t="s">
        <v>638</v>
      </c>
    </row>
    <row r="2649" spans="1:11" ht="15.75" customHeight="1">
      <c r="A2649" s="139" t="s">
        <v>220</v>
      </c>
      <c r="B2649" s="139" t="s">
        <v>708</v>
      </c>
      <c r="C2649" s="139" t="s">
        <v>714</v>
      </c>
      <c r="D2649" s="139" t="s">
        <v>731</v>
      </c>
      <c r="E2649" s="139" t="s">
        <v>713</v>
      </c>
      <c r="F2649" s="139">
        <v>2014</v>
      </c>
      <c r="G2649" s="139" t="s">
        <v>688</v>
      </c>
      <c r="H2649" s="139">
        <v>0.742234964476992</v>
      </c>
      <c r="I2649" s="139">
        <v>0.742234964476992</v>
      </c>
      <c r="J2649" s="33" t="s">
        <v>637</v>
      </c>
      <c r="K2649" s="33" t="s">
        <v>638</v>
      </c>
    </row>
    <row r="2650" spans="1:11" ht="15.75" customHeight="1">
      <c r="A2650" s="139" t="s">
        <v>220</v>
      </c>
      <c r="B2650" s="139" t="s">
        <v>708</v>
      </c>
      <c r="C2650" s="139" t="s">
        <v>714</v>
      </c>
      <c r="D2650" s="139" t="s">
        <v>731</v>
      </c>
      <c r="E2650" s="139" t="s">
        <v>713</v>
      </c>
      <c r="F2650" s="139">
        <v>2015</v>
      </c>
      <c r="G2650" s="139" t="s">
        <v>688</v>
      </c>
      <c r="H2650" s="139">
        <v>0.746470573335828</v>
      </c>
      <c r="I2650" s="139">
        <v>0.746470573335828</v>
      </c>
      <c r="J2650" s="33" t="s">
        <v>637</v>
      </c>
      <c r="K2650" s="33" t="s">
        <v>638</v>
      </c>
    </row>
    <row r="2651" spans="1:11" ht="15.75" customHeight="1">
      <c r="A2651" s="139" t="s">
        <v>220</v>
      </c>
      <c r="B2651" s="139" t="s">
        <v>708</v>
      </c>
      <c r="C2651" s="139" t="s">
        <v>714</v>
      </c>
      <c r="D2651" s="139" t="s">
        <v>731</v>
      </c>
      <c r="E2651" s="139" t="s">
        <v>713</v>
      </c>
      <c r="F2651" s="139">
        <v>2016</v>
      </c>
      <c r="G2651" s="139" t="s">
        <v>688</v>
      </c>
      <c r="H2651" s="139">
        <v>0.84559469535825604</v>
      </c>
      <c r="I2651" s="139">
        <v>0.84559469535825604</v>
      </c>
      <c r="J2651" s="33" t="s">
        <v>637</v>
      </c>
      <c r="K2651" s="33" t="s">
        <v>638</v>
      </c>
    </row>
    <row r="2652" spans="1:11" ht="15.75" customHeight="1">
      <c r="A2652" s="139" t="s">
        <v>220</v>
      </c>
      <c r="B2652" s="139" t="s">
        <v>708</v>
      </c>
      <c r="C2652" s="139" t="s">
        <v>714</v>
      </c>
      <c r="D2652" s="139" t="s">
        <v>731</v>
      </c>
      <c r="E2652" s="139" t="s">
        <v>713</v>
      </c>
      <c r="F2652" s="139">
        <v>2017</v>
      </c>
      <c r="G2652" s="139" t="s">
        <v>688</v>
      </c>
      <c r="H2652" s="139">
        <v>0.85291076737563198</v>
      </c>
      <c r="I2652" s="139">
        <v>0.85291076737563198</v>
      </c>
      <c r="J2652" s="33" t="s">
        <v>637</v>
      </c>
      <c r="K2652" s="33" t="s">
        <v>638</v>
      </c>
    </row>
    <row r="2653" spans="1:11" ht="15.75" customHeight="1">
      <c r="A2653" s="139" t="s">
        <v>220</v>
      </c>
      <c r="B2653" s="139" t="s">
        <v>708</v>
      </c>
      <c r="C2653" s="139" t="s">
        <v>714</v>
      </c>
      <c r="D2653" s="139" t="s">
        <v>731</v>
      </c>
      <c r="E2653" s="139" t="s">
        <v>713</v>
      </c>
      <c r="F2653" s="139">
        <v>2018</v>
      </c>
      <c r="G2653" s="139" t="s">
        <v>688</v>
      </c>
      <c r="H2653" s="139">
        <v>0.86022683939300904</v>
      </c>
      <c r="I2653" s="139">
        <v>0.86022683939300904</v>
      </c>
      <c r="J2653" s="33" t="s">
        <v>637</v>
      </c>
      <c r="K2653" s="33" t="s">
        <v>638</v>
      </c>
    </row>
    <row r="2654" spans="1:11" ht="15.75" customHeight="1">
      <c r="A2654" s="139" t="s">
        <v>220</v>
      </c>
      <c r="B2654" s="139" t="s">
        <v>708</v>
      </c>
      <c r="C2654" s="139" t="s">
        <v>714</v>
      </c>
      <c r="D2654" s="139" t="s">
        <v>731</v>
      </c>
      <c r="E2654" s="139" t="s">
        <v>713</v>
      </c>
      <c r="F2654" s="139">
        <v>2019</v>
      </c>
      <c r="G2654" s="139" t="s">
        <v>688</v>
      </c>
      <c r="H2654" s="139">
        <v>0.86754291141038498</v>
      </c>
      <c r="I2654" s="139">
        <v>0.86754291141038498</v>
      </c>
      <c r="J2654" s="33" t="s">
        <v>637</v>
      </c>
      <c r="K2654" s="33" t="s">
        <v>638</v>
      </c>
    </row>
    <row r="2655" spans="1:11" ht="15.75" customHeight="1">
      <c r="A2655" s="139" t="s">
        <v>220</v>
      </c>
      <c r="B2655" s="139" t="s">
        <v>708</v>
      </c>
      <c r="C2655" s="139" t="s">
        <v>714</v>
      </c>
      <c r="D2655" s="139" t="s">
        <v>731</v>
      </c>
      <c r="E2655" s="139" t="s">
        <v>713</v>
      </c>
      <c r="F2655" s="139">
        <v>2020</v>
      </c>
      <c r="G2655" s="139" t="s">
        <v>688</v>
      </c>
      <c r="H2655" s="139">
        <v>0.87485898342776203</v>
      </c>
      <c r="I2655" s="139">
        <v>0.87485898342776203</v>
      </c>
      <c r="J2655" s="33" t="s">
        <v>637</v>
      </c>
      <c r="K2655" s="33" t="s">
        <v>638</v>
      </c>
    </row>
    <row r="2656" spans="1:11" ht="15.75" customHeight="1">
      <c r="A2656" s="139" t="s">
        <v>220</v>
      </c>
      <c r="B2656" s="139" t="s">
        <v>708</v>
      </c>
      <c r="C2656" s="139" t="s">
        <v>714</v>
      </c>
      <c r="D2656" s="139" t="s">
        <v>731</v>
      </c>
      <c r="E2656" s="139" t="s">
        <v>713</v>
      </c>
      <c r="F2656" s="139">
        <v>2021</v>
      </c>
      <c r="G2656" s="139" t="s">
        <v>688</v>
      </c>
      <c r="H2656" s="139">
        <v>0.88776931956183502</v>
      </c>
      <c r="I2656" s="139">
        <v>0.88776931956183502</v>
      </c>
      <c r="J2656" s="33" t="s">
        <v>637</v>
      </c>
      <c r="K2656" s="33" t="s">
        <v>638</v>
      </c>
    </row>
    <row r="2657" spans="1:11" ht="15.75" customHeight="1">
      <c r="A2657" s="139" t="s">
        <v>220</v>
      </c>
      <c r="B2657" s="139" t="s">
        <v>708</v>
      </c>
      <c r="C2657" s="139" t="s">
        <v>714</v>
      </c>
      <c r="D2657" s="139" t="s">
        <v>731</v>
      </c>
      <c r="E2657" s="139" t="s">
        <v>713</v>
      </c>
      <c r="F2657" s="139">
        <v>2022</v>
      </c>
      <c r="G2657" s="139" t="s">
        <v>688</v>
      </c>
      <c r="H2657" s="139">
        <v>0.90067965569590802</v>
      </c>
      <c r="I2657" s="139">
        <v>0.90067965569590802</v>
      </c>
      <c r="J2657" s="33" t="s">
        <v>637</v>
      </c>
      <c r="K2657" s="33" t="s">
        <v>638</v>
      </c>
    </row>
    <row r="2658" spans="1:11" ht="15.75" customHeight="1">
      <c r="A2658" s="139" t="s">
        <v>220</v>
      </c>
      <c r="B2658" s="139" t="s">
        <v>708</v>
      </c>
      <c r="C2658" s="139" t="s">
        <v>714</v>
      </c>
      <c r="D2658" s="139" t="s">
        <v>731</v>
      </c>
      <c r="E2658" s="139" t="s">
        <v>713</v>
      </c>
      <c r="F2658" s="139">
        <v>2023</v>
      </c>
      <c r="G2658" s="139" t="s">
        <v>688</v>
      </c>
      <c r="H2658" s="139">
        <v>0.91358999182998102</v>
      </c>
      <c r="I2658" s="139">
        <v>0.91358999182998102</v>
      </c>
      <c r="J2658" s="33" t="s">
        <v>637</v>
      </c>
      <c r="K2658" s="33" t="s">
        <v>638</v>
      </c>
    </row>
    <row r="2659" spans="1:11" ht="15.75" customHeight="1">
      <c r="A2659" s="139" t="s">
        <v>220</v>
      </c>
      <c r="B2659" s="139" t="s">
        <v>708</v>
      </c>
      <c r="C2659" s="139" t="s">
        <v>714</v>
      </c>
      <c r="D2659" s="139" t="s">
        <v>731</v>
      </c>
      <c r="E2659" s="139" t="s">
        <v>713</v>
      </c>
      <c r="F2659" s="139">
        <v>2024</v>
      </c>
      <c r="G2659" s="139" t="s">
        <v>688</v>
      </c>
      <c r="H2659" s="139">
        <v>0.92650032796405501</v>
      </c>
      <c r="I2659" s="139">
        <v>0.92650032796405501</v>
      </c>
      <c r="J2659" s="33" t="s">
        <v>637</v>
      </c>
      <c r="K2659" s="33" t="s">
        <v>638</v>
      </c>
    </row>
    <row r="2660" spans="1:11" ht="15.75" customHeight="1">
      <c r="A2660" s="139" t="s">
        <v>220</v>
      </c>
      <c r="B2660" s="139" t="s">
        <v>708</v>
      </c>
      <c r="C2660" s="139" t="s">
        <v>714</v>
      </c>
      <c r="D2660" s="139" t="s">
        <v>731</v>
      </c>
      <c r="E2660" s="139" t="s">
        <v>713</v>
      </c>
      <c r="F2660" s="139">
        <v>2025</v>
      </c>
      <c r="G2660" s="139" t="s">
        <v>688</v>
      </c>
      <c r="H2660" s="139">
        <v>0.93941066409812801</v>
      </c>
      <c r="I2660" s="139">
        <v>0.93941066409812801</v>
      </c>
      <c r="J2660" s="33" t="s">
        <v>637</v>
      </c>
      <c r="K2660" s="33" t="s">
        <v>638</v>
      </c>
    </row>
    <row r="2661" spans="1:11" ht="15.75" customHeight="1">
      <c r="A2661" s="139" t="s">
        <v>220</v>
      </c>
      <c r="B2661" s="139" t="s">
        <v>708</v>
      </c>
      <c r="C2661" s="139" t="s">
        <v>714</v>
      </c>
      <c r="D2661" s="139" t="s">
        <v>731</v>
      </c>
      <c r="E2661" s="139" t="s">
        <v>713</v>
      </c>
      <c r="F2661" s="139">
        <v>2026</v>
      </c>
      <c r="G2661" s="139" t="s">
        <v>688</v>
      </c>
      <c r="H2661" s="139">
        <v>0.95360008312322098</v>
      </c>
      <c r="I2661" s="139">
        <v>0.95360008312322098</v>
      </c>
      <c r="J2661" s="33" t="s">
        <v>637</v>
      </c>
      <c r="K2661" s="33" t="s">
        <v>638</v>
      </c>
    </row>
    <row r="2662" spans="1:11" ht="15.75" customHeight="1">
      <c r="A2662" s="139" t="s">
        <v>220</v>
      </c>
      <c r="B2662" s="139" t="s">
        <v>708</v>
      </c>
      <c r="C2662" s="139" t="s">
        <v>714</v>
      </c>
      <c r="D2662" s="139" t="s">
        <v>731</v>
      </c>
      <c r="E2662" s="139" t="s">
        <v>713</v>
      </c>
      <c r="F2662" s="139">
        <v>2027</v>
      </c>
      <c r="G2662" s="139" t="s">
        <v>688</v>
      </c>
      <c r="H2662" s="139">
        <v>0.96778950214831505</v>
      </c>
      <c r="I2662" s="139">
        <v>0.96778950214831505</v>
      </c>
      <c r="J2662" s="33" t="s">
        <v>637</v>
      </c>
      <c r="K2662" s="33" t="s">
        <v>638</v>
      </c>
    </row>
    <row r="2663" spans="1:11" ht="15.75" customHeight="1">
      <c r="A2663" s="139" t="s">
        <v>220</v>
      </c>
      <c r="B2663" s="139" t="s">
        <v>708</v>
      </c>
      <c r="C2663" s="139" t="s">
        <v>714</v>
      </c>
      <c r="D2663" s="139" t="s">
        <v>731</v>
      </c>
      <c r="E2663" s="139" t="s">
        <v>713</v>
      </c>
      <c r="F2663" s="139">
        <v>2028</v>
      </c>
      <c r="G2663" s="139" t="s">
        <v>688</v>
      </c>
      <c r="H2663" s="139">
        <v>0.98197892117340801</v>
      </c>
      <c r="I2663" s="139">
        <v>0.98197892117340801</v>
      </c>
      <c r="J2663" s="33" t="s">
        <v>637</v>
      </c>
      <c r="K2663" s="33" t="s">
        <v>638</v>
      </c>
    </row>
    <row r="2664" spans="1:11" ht="15.75" customHeight="1">
      <c r="A2664" s="139" t="s">
        <v>220</v>
      </c>
      <c r="B2664" s="139" t="s">
        <v>708</v>
      </c>
      <c r="C2664" s="139" t="s">
        <v>714</v>
      </c>
      <c r="D2664" s="139" t="s">
        <v>731</v>
      </c>
      <c r="E2664" s="139" t="s">
        <v>713</v>
      </c>
      <c r="F2664" s="139">
        <v>2029</v>
      </c>
      <c r="G2664" s="139" t="s">
        <v>688</v>
      </c>
      <c r="H2664" s="139">
        <v>0.99616834019850098</v>
      </c>
      <c r="I2664" s="139">
        <v>0.99616834019850098</v>
      </c>
      <c r="J2664" s="33" t="s">
        <v>637</v>
      </c>
      <c r="K2664" s="33" t="s">
        <v>638</v>
      </c>
    </row>
    <row r="2665" spans="1:11" ht="15.75" customHeight="1">
      <c r="A2665" s="139" t="s">
        <v>220</v>
      </c>
      <c r="B2665" s="139" t="s">
        <v>708</v>
      </c>
      <c r="C2665" s="139" t="s">
        <v>714</v>
      </c>
      <c r="D2665" s="139" t="s">
        <v>731</v>
      </c>
      <c r="E2665" s="139" t="s">
        <v>713</v>
      </c>
      <c r="F2665" s="139">
        <v>2030</v>
      </c>
      <c r="G2665" s="139" t="s">
        <v>688</v>
      </c>
      <c r="H2665" s="139">
        <v>1.0103577592235899</v>
      </c>
      <c r="I2665" s="139">
        <v>1.0103577592235899</v>
      </c>
      <c r="J2665" s="33" t="s">
        <v>637</v>
      </c>
      <c r="K2665" s="33" t="s">
        <v>638</v>
      </c>
    </row>
    <row r="2666" spans="1:11" ht="15.75" customHeight="1">
      <c r="A2666" s="139" t="s">
        <v>220</v>
      </c>
      <c r="B2666" s="139" t="s">
        <v>708</v>
      </c>
      <c r="C2666" s="139" t="s">
        <v>714</v>
      </c>
      <c r="D2666" s="139" t="s">
        <v>731</v>
      </c>
      <c r="E2666" s="139" t="s">
        <v>713</v>
      </c>
      <c r="F2666" s="139">
        <v>2031</v>
      </c>
      <c r="G2666" s="139" t="s">
        <v>688</v>
      </c>
      <c r="H2666" s="139">
        <v>1.02635304139379</v>
      </c>
      <c r="I2666" s="139">
        <v>1.02635304139379</v>
      </c>
      <c r="J2666" s="33" t="s">
        <v>637</v>
      </c>
      <c r="K2666" s="33" t="s">
        <v>638</v>
      </c>
    </row>
    <row r="2667" spans="1:11" ht="15.75" customHeight="1">
      <c r="A2667" s="139" t="s">
        <v>220</v>
      </c>
      <c r="B2667" s="139" t="s">
        <v>708</v>
      </c>
      <c r="C2667" s="139" t="s">
        <v>714</v>
      </c>
      <c r="D2667" s="139" t="s">
        <v>731</v>
      </c>
      <c r="E2667" s="139" t="s">
        <v>713</v>
      </c>
      <c r="F2667" s="139">
        <v>2032</v>
      </c>
      <c r="G2667" s="139" t="s">
        <v>688</v>
      </c>
      <c r="H2667" s="139">
        <v>1.0423483235639901</v>
      </c>
      <c r="I2667" s="139">
        <v>1.0423483235639901</v>
      </c>
      <c r="J2667" s="33" t="s">
        <v>637</v>
      </c>
      <c r="K2667" s="33" t="s">
        <v>638</v>
      </c>
    </row>
    <row r="2668" spans="1:11" ht="15.75" customHeight="1">
      <c r="A2668" s="139" t="s">
        <v>220</v>
      </c>
      <c r="B2668" s="139" t="s">
        <v>708</v>
      </c>
      <c r="C2668" s="139" t="s">
        <v>714</v>
      </c>
      <c r="D2668" s="139" t="s">
        <v>731</v>
      </c>
      <c r="E2668" s="139" t="s">
        <v>713</v>
      </c>
      <c r="F2668" s="139">
        <v>2033</v>
      </c>
      <c r="G2668" s="139" t="s">
        <v>688</v>
      </c>
      <c r="H2668" s="139">
        <v>1.05834360573418</v>
      </c>
      <c r="I2668" s="139">
        <v>1.05834360573418</v>
      </c>
      <c r="J2668" s="33" t="s">
        <v>637</v>
      </c>
      <c r="K2668" s="33" t="s">
        <v>638</v>
      </c>
    </row>
    <row r="2669" spans="1:11" ht="15.75" customHeight="1">
      <c r="A2669" s="139" t="s">
        <v>220</v>
      </c>
      <c r="B2669" s="139" t="s">
        <v>708</v>
      </c>
      <c r="C2669" s="139" t="s">
        <v>714</v>
      </c>
      <c r="D2669" s="139" t="s">
        <v>731</v>
      </c>
      <c r="E2669" s="139" t="s">
        <v>713</v>
      </c>
      <c r="F2669" s="139">
        <v>2034</v>
      </c>
      <c r="G2669" s="139" t="s">
        <v>688</v>
      </c>
      <c r="H2669" s="139">
        <v>1.07433888790438</v>
      </c>
      <c r="I2669" s="139">
        <v>1.07433888790438</v>
      </c>
      <c r="J2669" s="33" t="s">
        <v>637</v>
      </c>
      <c r="K2669" s="33" t="s">
        <v>638</v>
      </c>
    </row>
    <row r="2670" spans="1:11" ht="15.75" customHeight="1">
      <c r="A2670" s="139" t="s">
        <v>220</v>
      </c>
      <c r="B2670" s="139" t="s">
        <v>708</v>
      </c>
      <c r="C2670" s="139" t="s">
        <v>714</v>
      </c>
      <c r="D2670" s="139" t="s">
        <v>731</v>
      </c>
      <c r="E2670" s="139" t="s">
        <v>713</v>
      </c>
      <c r="F2670" s="139">
        <v>2035</v>
      </c>
      <c r="G2670" s="139" t="s">
        <v>688</v>
      </c>
      <c r="H2670" s="139">
        <v>1.0903341700745699</v>
      </c>
      <c r="I2670" s="139">
        <v>1.0903341700745699</v>
      </c>
      <c r="J2670" s="33" t="s">
        <v>637</v>
      </c>
      <c r="K2670" s="33" t="s">
        <v>638</v>
      </c>
    </row>
    <row r="2671" spans="1:11" ht="15.75" customHeight="1">
      <c r="A2671" s="139" t="s">
        <v>220</v>
      </c>
      <c r="B2671" s="139" t="s">
        <v>708</v>
      </c>
      <c r="C2671" s="139" t="s">
        <v>714</v>
      </c>
      <c r="D2671" s="139" t="s">
        <v>731</v>
      </c>
      <c r="E2671" s="139" t="s">
        <v>713</v>
      </c>
      <c r="F2671" s="139">
        <v>2036</v>
      </c>
      <c r="G2671" s="139" t="s">
        <v>688</v>
      </c>
      <c r="H2671" s="139">
        <v>1.1053047631691499</v>
      </c>
      <c r="I2671" s="139">
        <v>1.1053047631691499</v>
      </c>
      <c r="J2671" s="33" t="s">
        <v>637</v>
      </c>
      <c r="K2671" s="33" t="s">
        <v>638</v>
      </c>
    </row>
    <row r="2672" spans="1:11" ht="15.75" customHeight="1">
      <c r="A2672" s="139" t="s">
        <v>220</v>
      </c>
      <c r="B2672" s="139" t="s">
        <v>708</v>
      </c>
      <c r="C2672" s="139" t="s">
        <v>714</v>
      </c>
      <c r="D2672" s="139" t="s">
        <v>731</v>
      </c>
      <c r="E2672" s="139" t="s">
        <v>713</v>
      </c>
      <c r="F2672" s="139">
        <v>2037</v>
      </c>
      <c r="G2672" s="139" t="s">
        <v>688</v>
      </c>
      <c r="H2672" s="139">
        <v>1.12027535626372</v>
      </c>
      <c r="I2672" s="139">
        <v>1.12027535626372</v>
      </c>
      <c r="J2672" s="33" t="s">
        <v>637</v>
      </c>
      <c r="K2672" s="33" t="s">
        <v>638</v>
      </c>
    </row>
    <row r="2673" spans="1:11" ht="15.75" customHeight="1">
      <c r="A2673" s="139" t="s">
        <v>220</v>
      </c>
      <c r="B2673" s="139" t="s">
        <v>708</v>
      </c>
      <c r="C2673" s="139" t="s">
        <v>714</v>
      </c>
      <c r="D2673" s="139" t="s">
        <v>731</v>
      </c>
      <c r="E2673" s="139" t="s">
        <v>713</v>
      </c>
      <c r="F2673" s="139">
        <v>2038</v>
      </c>
      <c r="G2673" s="139" t="s">
        <v>688</v>
      </c>
      <c r="H2673" s="139">
        <v>1.1352459493583</v>
      </c>
      <c r="I2673" s="139">
        <v>1.1352459493583</v>
      </c>
      <c r="J2673" s="33" t="s">
        <v>637</v>
      </c>
      <c r="K2673" s="33" t="s">
        <v>638</v>
      </c>
    </row>
    <row r="2674" spans="1:11" ht="15.75" customHeight="1">
      <c r="A2674" s="139" t="s">
        <v>220</v>
      </c>
      <c r="B2674" s="139" t="s">
        <v>708</v>
      </c>
      <c r="C2674" s="139" t="s">
        <v>714</v>
      </c>
      <c r="D2674" s="139" t="s">
        <v>731</v>
      </c>
      <c r="E2674" s="139" t="s">
        <v>713</v>
      </c>
      <c r="F2674" s="139">
        <v>2039</v>
      </c>
      <c r="G2674" s="139" t="s">
        <v>688</v>
      </c>
      <c r="H2674" s="139">
        <v>1.1502165424528801</v>
      </c>
      <c r="I2674" s="139">
        <v>1.1502165424528801</v>
      </c>
      <c r="J2674" s="33" t="s">
        <v>637</v>
      </c>
      <c r="K2674" s="33" t="s">
        <v>638</v>
      </c>
    </row>
    <row r="2675" spans="1:11" ht="15.75" customHeight="1">
      <c r="A2675" s="139" t="s">
        <v>220</v>
      </c>
      <c r="B2675" s="139" t="s">
        <v>708</v>
      </c>
      <c r="C2675" s="139" t="s">
        <v>714</v>
      </c>
      <c r="D2675" s="139" t="s">
        <v>731</v>
      </c>
      <c r="E2675" s="139" t="s">
        <v>713</v>
      </c>
      <c r="F2675" s="139">
        <v>2040</v>
      </c>
      <c r="G2675" s="139" t="s">
        <v>688</v>
      </c>
      <c r="H2675" s="139">
        <v>1.1651871355474499</v>
      </c>
      <c r="I2675" s="139">
        <v>1.1651871355474499</v>
      </c>
      <c r="J2675" s="33" t="s">
        <v>637</v>
      </c>
      <c r="K2675" s="33" t="s">
        <v>638</v>
      </c>
    </row>
    <row r="2676" spans="1:11" ht="15.75" customHeight="1">
      <c r="A2676" s="139" t="s">
        <v>220</v>
      </c>
      <c r="B2676" s="139" t="s">
        <v>708</v>
      </c>
      <c r="C2676" s="139" t="s">
        <v>714</v>
      </c>
      <c r="D2676" s="139" t="s">
        <v>731</v>
      </c>
      <c r="E2676" s="139" t="s">
        <v>713</v>
      </c>
      <c r="F2676" s="139">
        <v>2041</v>
      </c>
      <c r="G2676" s="139" t="s">
        <v>688</v>
      </c>
      <c r="H2676" s="139">
        <v>1.17924103889562</v>
      </c>
      <c r="I2676" s="139">
        <v>1.17924103889562</v>
      </c>
      <c r="J2676" s="33" t="s">
        <v>637</v>
      </c>
      <c r="K2676" s="33" t="s">
        <v>638</v>
      </c>
    </row>
    <row r="2677" spans="1:11" ht="15.75" customHeight="1">
      <c r="A2677" s="139" t="s">
        <v>220</v>
      </c>
      <c r="B2677" s="139" t="s">
        <v>708</v>
      </c>
      <c r="C2677" s="139" t="s">
        <v>714</v>
      </c>
      <c r="D2677" s="139" t="s">
        <v>731</v>
      </c>
      <c r="E2677" s="139" t="s">
        <v>713</v>
      </c>
      <c r="F2677" s="139">
        <v>2042</v>
      </c>
      <c r="G2677" s="139" t="s">
        <v>688</v>
      </c>
      <c r="H2677" s="139">
        <v>1.1932949422437999</v>
      </c>
      <c r="I2677" s="139">
        <v>1.1932949422437999</v>
      </c>
      <c r="J2677" s="33" t="s">
        <v>637</v>
      </c>
      <c r="K2677" s="33" t="s">
        <v>638</v>
      </c>
    </row>
    <row r="2678" spans="1:11" ht="15.75" customHeight="1">
      <c r="A2678" s="139" t="s">
        <v>220</v>
      </c>
      <c r="B2678" s="139" t="s">
        <v>708</v>
      </c>
      <c r="C2678" s="139" t="s">
        <v>714</v>
      </c>
      <c r="D2678" s="139" t="s">
        <v>731</v>
      </c>
      <c r="E2678" s="139" t="s">
        <v>713</v>
      </c>
      <c r="F2678" s="139">
        <v>2043</v>
      </c>
      <c r="G2678" s="139" t="s">
        <v>688</v>
      </c>
      <c r="H2678" s="139">
        <v>1.2073488455919701</v>
      </c>
      <c r="I2678" s="139">
        <v>1.2073488455919701</v>
      </c>
      <c r="J2678" s="33" t="s">
        <v>637</v>
      </c>
      <c r="K2678" s="33" t="s">
        <v>638</v>
      </c>
    </row>
    <row r="2679" spans="1:11" ht="15.75" customHeight="1">
      <c r="A2679" s="139" t="s">
        <v>220</v>
      </c>
      <c r="B2679" s="139" t="s">
        <v>708</v>
      </c>
      <c r="C2679" s="139" t="s">
        <v>714</v>
      </c>
      <c r="D2679" s="139" t="s">
        <v>731</v>
      </c>
      <c r="E2679" s="139" t="s">
        <v>713</v>
      </c>
      <c r="F2679" s="139">
        <v>2044</v>
      </c>
      <c r="G2679" s="139" t="s">
        <v>688</v>
      </c>
      <c r="H2679" s="139">
        <v>1.22140274894014</v>
      </c>
      <c r="I2679" s="139">
        <v>1.22140274894014</v>
      </c>
      <c r="J2679" s="33" t="s">
        <v>637</v>
      </c>
      <c r="K2679" s="33" t="s">
        <v>638</v>
      </c>
    </row>
    <row r="2680" spans="1:11" ht="15.75" customHeight="1">
      <c r="A2680" s="139" t="s">
        <v>220</v>
      </c>
      <c r="B2680" s="139" t="s">
        <v>708</v>
      </c>
      <c r="C2680" s="139" t="s">
        <v>714</v>
      </c>
      <c r="D2680" s="139" t="s">
        <v>731</v>
      </c>
      <c r="E2680" s="139" t="s">
        <v>713</v>
      </c>
      <c r="F2680" s="139">
        <v>2045</v>
      </c>
      <c r="G2680" s="139" t="s">
        <v>688</v>
      </c>
      <c r="H2680" s="139">
        <v>1.2354566522883099</v>
      </c>
      <c r="I2680" s="139">
        <v>1.2354566522883099</v>
      </c>
      <c r="J2680" s="33" t="s">
        <v>637</v>
      </c>
      <c r="K2680" s="33" t="s">
        <v>638</v>
      </c>
    </row>
    <row r="2681" spans="1:11" ht="15.75" customHeight="1">
      <c r="A2681" s="139" t="s">
        <v>220</v>
      </c>
      <c r="B2681" s="139" t="s">
        <v>708</v>
      </c>
      <c r="C2681" s="139" t="s">
        <v>714</v>
      </c>
      <c r="D2681" s="139" t="s">
        <v>731</v>
      </c>
      <c r="E2681" s="139" t="s">
        <v>713</v>
      </c>
      <c r="F2681" s="139">
        <v>2046</v>
      </c>
      <c r="G2681" s="139" t="s">
        <v>688</v>
      </c>
      <c r="H2681" s="139">
        <v>1.2490432965523</v>
      </c>
      <c r="I2681" s="139">
        <v>1.2490432965523</v>
      </c>
      <c r="J2681" s="33" t="s">
        <v>637</v>
      </c>
      <c r="K2681" s="33" t="s">
        <v>638</v>
      </c>
    </row>
    <row r="2682" spans="1:11" ht="15.75" customHeight="1">
      <c r="A2682" s="139" t="s">
        <v>220</v>
      </c>
      <c r="B2682" s="139" t="s">
        <v>708</v>
      </c>
      <c r="C2682" s="139" t="s">
        <v>714</v>
      </c>
      <c r="D2682" s="139" t="s">
        <v>731</v>
      </c>
      <c r="E2682" s="139" t="s">
        <v>713</v>
      </c>
      <c r="F2682" s="139">
        <v>2047</v>
      </c>
      <c r="G2682" s="139" t="s">
        <v>688</v>
      </c>
      <c r="H2682" s="139">
        <v>1.2626299408163</v>
      </c>
      <c r="I2682" s="139">
        <v>1.2626299408163</v>
      </c>
      <c r="J2682" s="33" t="s">
        <v>637</v>
      </c>
      <c r="K2682" s="33" t="s">
        <v>638</v>
      </c>
    </row>
    <row r="2683" spans="1:11" ht="15.75" customHeight="1">
      <c r="A2683" s="139" t="s">
        <v>220</v>
      </c>
      <c r="B2683" s="139" t="s">
        <v>708</v>
      </c>
      <c r="C2683" s="139" t="s">
        <v>714</v>
      </c>
      <c r="D2683" s="139" t="s">
        <v>731</v>
      </c>
      <c r="E2683" s="139" t="s">
        <v>713</v>
      </c>
      <c r="F2683" s="139">
        <v>2048</v>
      </c>
      <c r="G2683" s="139" t="s">
        <v>688</v>
      </c>
      <c r="H2683" s="139">
        <v>1.27621658508029</v>
      </c>
      <c r="I2683" s="139">
        <v>1.27621658508029</v>
      </c>
      <c r="J2683" s="33" t="s">
        <v>637</v>
      </c>
      <c r="K2683" s="33" t="s">
        <v>638</v>
      </c>
    </row>
    <row r="2684" spans="1:11" ht="15.75" customHeight="1">
      <c r="A2684" s="139" t="s">
        <v>220</v>
      </c>
      <c r="B2684" s="139" t="s">
        <v>708</v>
      </c>
      <c r="C2684" s="139" t="s">
        <v>714</v>
      </c>
      <c r="D2684" s="139" t="s">
        <v>731</v>
      </c>
      <c r="E2684" s="139" t="s">
        <v>713</v>
      </c>
      <c r="F2684" s="139">
        <v>2049</v>
      </c>
      <c r="G2684" s="139" t="s">
        <v>688</v>
      </c>
      <c r="H2684" s="139">
        <v>1.28980322934429</v>
      </c>
      <c r="I2684" s="139">
        <v>1.28980322934429</v>
      </c>
      <c r="J2684" s="33" t="s">
        <v>637</v>
      </c>
      <c r="K2684" s="33" t="s">
        <v>638</v>
      </c>
    </row>
    <row r="2685" spans="1:11" ht="15.75" customHeight="1">
      <c r="A2685" s="139" t="s">
        <v>220</v>
      </c>
      <c r="B2685" s="139" t="s">
        <v>708</v>
      </c>
      <c r="C2685" s="139" t="s">
        <v>714</v>
      </c>
      <c r="D2685" s="139" t="s">
        <v>731</v>
      </c>
      <c r="E2685" s="139" t="s">
        <v>713</v>
      </c>
      <c r="F2685" s="139">
        <v>2050</v>
      </c>
      <c r="G2685" s="139" t="s">
        <v>688</v>
      </c>
      <c r="H2685" s="139">
        <v>1.3033898736082801</v>
      </c>
      <c r="I2685" s="139">
        <v>1.3033898736082801</v>
      </c>
      <c r="J2685" s="33" t="s">
        <v>637</v>
      </c>
      <c r="K2685" s="33" t="s">
        <v>638</v>
      </c>
    </row>
    <row r="2686" spans="1:11" ht="15.75" customHeight="1">
      <c r="A2686" s="139" t="s">
        <v>220</v>
      </c>
      <c r="B2686" s="139" t="s">
        <v>732</v>
      </c>
      <c r="C2686" s="139" t="s">
        <v>733</v>
      </c>
      <c r="D2686" s="139" t="s">
        <v>734</v>
      </c>
      <c r="E2686" s="139" t="s">
        <v>187</v>
      </c>
      <c r="F2686" s="139">
        <v>1990</v>
      </c>
      <c r="G2686" s="139" t="s">
        <v>688</v>
      </c>
      <c r="H2686" s="139">
        <v>44.770025834314403</v>
      </c>
      <c r="I2686" s="139">
        <v>52.231696806700143</v>
      </c>
      <c r="J2686" s="33" t="s">
        <v>641</v>
      </c>
      <c r="K2686" s="33" t="s">
        <v>187</v>
      </c>
    </row>
    <row r="2687" spans="1:11" ht="15.75" customHeight="1">
      <c r="A2687" s="139" t="s">
        <v>220</v>
      </c>
      <c r="B2687" s="139" t="s">
        <v>732</v>
      </c>
      <c r="C2687" s="139" t="s">
        <v>733</v>
      </c>
      <c r="D2687" s="139" t="s">
        <v>735</v>
      </c>
      <c r="E2687" s="139" t="s">
        <v>187</v>
      </c>
      <c r="F2687" s="139">
        <v>1990</v>
      </c>
      <c r="G2687" s="139" t="s">
        <v>688</v>
      </c>
      <c r="H2687" s="139">
        <v>134.78078237461801</v>
      </c>
      <c r="I2687" s="139">
        <v>157.244246103721</v>
      </c>
      <c r="J2687" s="33" t="s">
        <v>641</v>
      </c>
      <c r="K2687" s="33" t="s">
        <v>187</v>
      </c>
    </row>
    <row r="2688" spans="1:11" ht="15.75" customHeight="1">
      <c r="A2688" s="139" t="s">
        <v>220</v>
      </c>
      <c r="B2688" s="139" t="s">
        <v>732</v>
      </c>
      <c r="C2688" s="139" t="s">
        <v>733</v>
      </c>
      <c r="D2688" s="139" t="s">
        <v>734</v>
      </c>
      <c r="E2688" s="139" t="s">
        <v>187</v>
      </c>
      <c r="F2688" s="139">
        <v>1991</v>
      </c>
      <c r="G2688" s="139" t="s">
        <v>688</v>
      </c>
      <c r="H2688" s="139">
        <v>45.885156475724401</v>
      </c>
      <c r="I2688" s="139">
        <v>53.532682555011803</v>
      </c>
      <c r="J2688" s="33" t="s">
        <v>641</v>
      </c>
      <c r="K2688" s="33" t="s">
        <v>187</v>
      </c>
    </row>
    <row r="2689" spans="1:11" ht="15.75" customHeight="1">
      <c r="A2689" s="139" t="s">
        <v>220</v>
      </c>
      <c r="B2689" s="139" t="s">
        <v>732</v>
      </c>
      <c r="C2689" s="139" t="s">
        <v>733</v>
      </c>
      <c r="D2689" s="139" t="s">
        <v>735</v>
      </c>
      <c r="E2689" s="139" t="s">
        <v>187</v>
      </c>
      <c r="F2689" s="139">
        <v>1991</v>
      </c>
      <c r="G2689" s="139" t="s">
        <v>688</v>
      </c>
      <c r="H2689" s="139">
        <v>135.79704287206499</v>
      </c>
      <c r="I2689" s="139">
        <v>158.4298833507425</v>
      </c>
      <c r="J2689" s="33" t="s">
        <v>641</v>
      </c>
      <c r="K2689" s="33" t="s">
        <v>187</v>
      </c>
    </row>
    <row r="2690" spans="1:11" ht="15.75" customHeight="1">
      <c r="A2690" s="139" t="s">
        <v>220</v>
      </c>
      <c r="B2690" s="139" t="s">
        <v>732</v>
      </c>
      <c r="C2690" s="139" t="s">
        <v>733</v>
      </c>
      <c r="D2690" s="139" t="s">
        <v>734</v>
      </c>
      <c r="E2690" s="139" t="s">
        <v>187</v>
      </c>
      <c r="F2690" s="139">
        <v>1992</v>
      </c>
      <c r="G2690" s="139" t="s">
        <v>688</v>
      </c>
      <c r="H2690" s="139">
        <v>46.370615456770302</v>
      </c>
      <c r="I2690" s="139">
        <v>54.099051366232032</v>
      </c>
      <c r="J2690" s="33" t="s">
        <v>641</v>
      </c>
      <c r="K2690" s="33" t="s">
        <v>187</v>
      </c>
    </row>
    <row r="2691" spans="1:11" ht="15.75" customHeight="1">
      <c r="A2691" s="139" t="s">
        <v>220</v>
      </c>
      <c r="B2691" s="139" t="s">
        <v>732</v>
      </c>
      <c r="C2691" s="139" t="s">
        <v>733</v>
      </c>
      <c r="D2691" s="139" t="s">
        <v>735</v>
      </c>
      <c r="E2691" s="139" t="s">
        <v>187</v>
      </c>
      <c r="F2691" s="139">
        <v>1992</v>
      </c>
      <c r="G2691" s="139" t="s">
        <v>688</v>
      </c>
      <c r="H2691" s="139">
        <v>134.99941370883599</v>
      </c>
      <c r="I2691" s="139">
        <v>157.499315993642</v>
      </c>
      <c r="J2691" s="33" t="s">
        <v>641</v>
      </c>
      <c r="K2691" s="33" t="s">
        <v>187</v>
      </c>
    </row>
    <row r="2692" spans="1:11" ht="15.75" customHeight="1">
      <c r="A2692" s="139" t="s">
        <v>220</v>
      </c>
      <c r="B2692" s="139" t="s">
        <v>732</v>
      </c>
      <c r="C2692" s="139" t="s">
        <v>733</v>
      </c>
      <c r="D2692" s="139" t="s">
        <v>734</v>
      </c>
      <c r="E2692" s="139" t="s">
        <v>187</v>
      </c>
      <c r="F2692" s="139">
        <v>1993</v>
      </c>
      <c r="G2692" s="139" t="s">
        <v>688</v>
      </c>
      <c r="H2692" s="139">
        <v>46.363846561451197</v>
      </c>
      <c r="I2692" s="139">
        <v>54.091154321693068</v>
      </c>
      <c r="J2692" s="33" t="s">
        <v>641</v>
      </c>
      <c r="K2692" s="33" t="s">
        <v>187</v>
      </c>
    </row>
    <row r="2693" spans="1:11" ht="15.75" customHeight="1">
      <c r="A2693" s="139" t="s">
        <v>220</v>
      </c>
      <c r="B2693" s="139" t="s">
        <v>732</v>
      </c>
      <c r="C2693" s="139" t="s">
        <v>733</v>
      </c>
      <c r="D2693" s="139" t="s">
        <v>735</v>
      </c>
      <c r="E2693" s="139" t="s">
        <v>187</v>
      </c>
      <c r="F2693" s="139">
        <v>1993</v>
      </c>
      <c r="G2693" s="139" t="s">
        <v>688</v>
      </c>
      <c r="H2693" s="139">
        <v>132.86631654511001</v>
      </c>
      <c r="I2693" s="139">
        <v>155.01070263596171</v>
      </c>
      <c r="J2693" s="33" t="s">
        <v>641</v>
      </c>
      <c r="K2693" s="33" t="s">
        <v>187</v>
      </c>
    </row>
    <row r="2694" spans="1:11" ht="15.75" customHeight="1">
      <c r="A2694" s="139" t="s">
        <v>220</v>
      </c>
      <c r="B2694" s="139" t="s">
        <v>732</v>
      </c>
      <c r="C2694" s="139" t="s">
        <v>733</v>
      </c>
      <c r="D2694" s="139" t="s">
        <v>734</v>
      </c>
      <c r="E2694" s="139" t="s">
        <v>187</v>
      </c>
      <c r="F2694" s="139">
        <v>1994</v>
      </c>
      <c r="G2694" s="139" t="s">
        <v>688</v>
      </c>
      <c r="H2694" s="139">
        <v>46.818510868572403</v>
      </c>
      <c r="I2694" s="139">
        <v>54.621596013334482</v>
      </c>
      <c r="J2694" s="33" t="s">
        <v>641</v>
      </c>
      <c r="K2694" s="33" t="s">
        <v>187</v>
      </c>
    </row>
    <row r="2695" spans="1:11" ht="15.75" customHeight="1">
      <c r="A2695" s="139" t="s">
        <v>220</v>
      </c>
      <c r="B2695" s="139" t="s">
        <v>732</v>
      </c>
      <c r="C2695" s="139" t="s">
        <v>733</v>
      </c>
      <c r="D2695" s="139" t="s">
        <v>735</v>
      </c>
      <c r="E2695" s="139" t="s">
        <v>187</v>
      </c>
      <c r="F2695" s="139">
        <v>1994</v>
      </c>
      <c r="G2695" s="139" t="s">
        <v>688</v>
      </c>
      <c r="H2695" s="139">
        <v>132.147350262023</v>
      </c>
      <c r="I2695" s="139">
        <v>154.17190863902681</v>
      </c>
      <c r="J2695" s="33" t="s">
        <v>641</v>
      </c>
      <c r="K2695" s="33" t="s">
        <v>187</v>
      </c>
    </row>
    <row r="2696" spans="1:11" ht="15.75" customHeight="1">
      <c r="A2696" s="139" t="s">
        <v>220</v>
      </c>
      <c r="B2696" s="139" t="s">
        <v>732</v>
      </c>
      <c r="C2696" s="139" t="s">
        <v>733</v>
      </c>
      <c r="D2696" s="139" t="s">
        <v>734</v>
      </c>
      <c r="E2696" s="139" t="s">
        <v>187</v>
      </c>
      <c r="F2696" s="139">
        <v>1995</v>
      </c>
      <c r="G2696" s="139" t="s">
        <v>688</v>
      </c>
      <c r="H2696" s="139">
        <v>46.062146624677098</v>
      </c>
      <c r="I2696" s="139">
        <v>53.739171062123283</v>
      </c>
      <c r="J2696" s="33" t="s">
        <v>641</v>
      </c>
      <c r="K2696" s="33" t="s">
        <v>187</v>
      </c>
    </row>
    <row r="2697" spans="1:11" ht="15.75" customHeight="1">
      <c r="A2697" s="139" t="s">
        <v>220</v>
      </c>
      <c r="B2697" s="139" t="s">
        <v>732</v>
      </c>
      <c r="C2697" s="139" t="s">
        <v>733</v>
      </c>
      <c r="D2697" s="139" t="s">
        <v>735</v>
      </c>
      <c r="E2697" s="139" t="s">
        <v>187</v>
      </c>
      <c r="F2697" s="139">
        <v>1995</v>
      </c>
      <c r="G2697" s="139" t="s">
        <v>688</v>
      </c>
      <c r="H2697" s="139">
        <v>128.125138864006</v>
      </c>
      <c r="I2697" s="139">
        <v>149.4793286746737</v>
      </c>
      <c r="J2697" s="33" t="s">
        <v>641</v>
      </c>
      <c r="K2697" s="33" t="s">
        <v>187</v>
      </c>
    </row>
    <row r="2698" spans="1:11" ht="15.75" customHeight="1">
      <c r="A2698" s="139" t="s">
        <v>220</v>
      </c>
      <c r="B2698" s="139" t="s">
        <v>732</v>
      </c>
      <c r="C2698" s="139" t="s">
        <v>733</v>
      </c>
      <c r="D2698" s="139" t="s">
        <v>734</v>
      </c>
      <c r="E2698" s="139" t="s">
        <v>187</v>
      </c>
      <c r="F2698" s="139">
        <v>1996</v>
      </c>
      <c r="G2698" s="139" t="s">
        <v>688</v>
      </c>
      <c r="H2698" s="139">
        <v>45.733009608197101</v>
      </c>
      <c r="I2698" s="139">
        <v>53.355177876229952</v>
      </c>
      <c r="J2698" s="33" t="s">
        <v>641</v>
      </c>
      <c r="K2698" s="33" t="s">
        <v>187</v>
      </c>
    </row>
    <row r="2699" spans="1:11" ht="15.75" customHeight="1">
      <c r="A2699" s="139" t="s">
        <v>220</v>
      </c>
      <c r="B2699" s="139" t="s">
        <v>732</v>
      </c>
      <c r="C2699" s="139" t="s">
        <v>733</v>
      </c>
      <c r="D2699" s="139" t="s">
        <v>735</v>
      </c>
      <c r="E2699" s="139" t="s">
        <v>187</v>
      </c>
      <c r="F2699" s="139">
        <v>1996</v>
      </c>
      <c r="G2699" s="139" t="s">
        <v>688</v>
      </c>
      <c r="H2699" s="139">
        <v>124.82908622693</v>
      </c>
      <c r="I2699" s="139">
        <v>145.63393393141831</v>
      </c>
      <c r="J2699" s="33" t="s">
        <v>641</v>
      </c>
      <c r="K2699" s="33" t="s">
        <v>187</v>
      </c>
    </row>
    <row r="2700" spans="1:11" ht="15.75" customHeight="1">
      <c r="A2700" s="139" t="s">
        <v>220</v>
      </c>
      <c r="B2700" s="139" t="s">
        <v>732</v>
      </c>
      <c r="C2700" s="139" t="s">
        <v>733</v>
      </c>
      <c r="D2700" s="139" t="s">
        <v>734</v>
      </c>
      <c r="E2700" s="139" t="s">
        <v>187</v>
      </c>
      <c r="F2700" s="139">
        <v>1997</v>
      </c>
      <c r="G2700" s="139" t="s">
        <v>688</v>
      </c>
      <c r="H2700" s="139">
        <v>43.783605114668198</v>
      </c>
      <c r="I2700" s="139">
        <v>51.08087263377957</v>
      </c>
      <c r="J2700" s="33" t="s">
        <v>641</v>
      </c>
      <c r="K2700" s="33" t="s">
        <v>187</v>
      </c>
    </row>
    <row r="2701" spans="1:11" ht="15.75" customHeight="1">
      <c r="A2701" s="139" t="s">
        <v>220</v>
      </c>
      <c r="B2701" s="139" t="s">
        <v>732</v>
      </c>
      <c r="C2701" s="139" t="s">
        <v>733</v>
      </c>
      <c r="D2701" s="139" t="s">
        <v>735</v>
      </c>
      <c r="E2701" s="139" t="s">
        <v>187</v>
      </c>
      <c r="F2701" s="139">
        <v>1997</v>
      </c>
      <c r="G2701" s="139" t="s">
        <v>688</v>
      </c>
      <c r="H2701" s="139">
        <v>117.319950980687</v>
      </c>
      <c r="I2701" s="139">
        <v>136.87327614413479</v>
      </c>
      <c r="J2701" s="33" t="s">
        <v>641</v>
      </c>
      <c r="K2701" s="33" t="s">
        <v>187</v>
      </c>
    </row>
    <row r="2702" spans="1:11" ht="15.75" customHeight="1">
      <c r="A2702" s="139" t="s">
        <v>220</v>
      </c>
      <c r="B2702" s="139" t="s">
        <v>732</v>
      </c>
      <c r="C2702" s="139" t="s">
        <v>733</v>
      </c>
      <c r="D2702" s="139" t="s">
        <v>734</v>
      </c>
      <c r="E2702" s="139" t="s">
        <v>187</v>
      </c>
      <c r="F2702" s="139">
        <v>1998</v>
      </c>
      <c r="G2702" s="139" t="s">
        <v>688</v>
      </c>
      <c r="H2702" s="139">
        <v>41.677652490322401</v>
      </c>
      <c r="I2702" s="139">
        <v>48.623927905376142</v>
      </c>
      <c r="J2702" s="33" t="s">
        <v>641</v>
      </c>
      <c r="K2702" s="33" t="s">
        <v>187</v>
      </c>
    </row>
    <row r="2703" spans="1:11" ht="15.75" customHeight="1">
      <c r="A2703" s="139" t="s">
        <v>220</v>
      </c>
      <c r="B2703" s="139" t="s">
        <v>732</v>
      </c>
      <c r="C2703" s="139" t="s">
        <v>733</v>
      </c>
      <c r="D2703" s="139" t="s">
        <v>735</v>
      </c>
      <c r="E2703" s="139" t="s">
        <v>187</v>
      </c>
      <c r="F2703" s="139">
        <v>1998</v>
      </c>
      <c r="G2703" s="139" t="s">
        <v>688</v>
      </c>
      <c r="H2703" s="139">
        <v>109.67543642904199</v>
      </c>
      <c r="I2703" s="139">
        <v>127.95467583388231</v>
      </c>
      <c r="J2703" s="33" t="s">
        <v>641</v>
      </c>
      <c r="K2703" s="33" t="s">
        <v>187</v>
      </c>
    </row>
    <row r="2704" spans="1:11" ht="15.75" customHeight="1">
      <c r="A2704" s="139" t="s">
        <v>220</v>
      </c>
      <c r="B2704" s="139" t="s">
        <v>732</v>
      </c>
      <c r="C2704" s="139" t="s">
        <v>733</v>
      </c>
      <c r="D2704" s="139" t="s">
        <v>734</v>
      </c>
      <c r="E2704" s="139" t="s">
        <v>187</v>
      </c>
      <c r="F2704" s="139">
        <v>1999</v>
      </c>
      <c r="G2704" s="139" t="s">
        <v>688</v>
      </c>
      <c r="H2704" s="139">
        <v>40.347400143911003</v>
      </c>
      <c r="I2704" s="139">
        <v>47.071966834562843</v>
      </c>
      <c r="J2704" s="33" t="s">
        <v>641</v>
      </c>
      <c r="K2704" s="33" t="s">
        <v>187</v>
      </c>
    </row>
    <row r="2705" spans="1:11" ht="15.75" customHeight="1">
      <c r="A2705" s="139" t="s">
        <v>220</v>
      </c>
      <c r="B2705" s="139" t="s">
        <v>732</v>
      </c>
      <c r="C2705" s="139" t="s">
        <v>733</v>
      </c>
      <c r="D2705" s="139" t="s">
        <v>735</v>
      </c>
      <c r="E2705" s="139" t="s">
        <v>187</v>
      </c>
      <c r="F2705" s="139">
        <v>1999</v>
      </c>
      <c r="G2705" s="139" t="s">
        <v>688</v>
      </c>
      <c r="H2705" s="139">
        <v>104.311499413376</v>
      </c>
      <c r="I2705" s="139">
        <v>121.6967493156053</v>
      </c>
      <c r="J2705" s="33" t="s">
        <v>641</v>
      </c>
      <c r="K2705" s="33" t="s">
        <v>187</v>
      </c>
    </row>
    <row r="2706" spans="1:11" ht="15.75" customHeight="1">
      <c r="A2706" s="139" t="s">
        <v>220</v>
      </c>
      <c r="B2706" s="139" t="s">
        <v>732</v>
      </c>
      <c r="C2706" s="139" t="s">
        <v>733</v>
      </c>
      <c r="D2706" s="139" t="s">
        <v>734</v>
      </c>
      <c r="E2706" s="139" t="s">
        <v>187</v>
      </c>
      <c r="F2706" s="139">
        <v>2000</v>
      </c>
      <c r="G2706" s="139" t="s">
        <v>688</v>
      </c>
      <c r="H2706" s="139">
        <v>39.9356272845665</v>
      </c>
      <c r="I2706" s="139">
        <v>46.591565165327587</v>
      </c>
      <c r="J2706" s="33" t="s">
        <v>641</v>
      </c>
      <c r="K2706" s="33" t="s">
        <v>187</v>
      </c>
    </row>
    <row r="2707" spans="1:11" ht="15.75" customHeight="1">
      <c r="A2707" s="139" t="s">
        <v>220</v>
      </c>
      <c r="B2707" s="139" t="s">
        <v>732</v>
      </c>
      <c r="C2707" s="139" t="s">
        <v>733</v>
      </c>
      <c r="D2707" s="139" t="s">
        <v>735</v>
      </c>
      <c r="E2707" s="139" t="s">
        <v>187</v>
      </c>
      <c r="F2707" s="139">
        <v>2000</v>
      </c>
      <c r="G2707" s="139" t="s">
        <v>688</v>
      </c>
      <c r="H2707" s="139">
        <v>101.471971672225</v>
      </c>
      <c r="I2707" s="139">
        <v>118.38396695092921</v>
      </c>
      <c r="J2707" s="33" t="s">
        <v>641</v>
      </c>
      <c r="K2707" s="33" t="s">
        <v>187</v>
      </c>
    </row>
    <row r="2708" spans="1:11" ht="15.75" customHeight="1">
      <c r="A2708" s="139" t="s">
        <v>220</v>
      </c>
      <c r="B2708" s="139" t="s">
        <v>732</v>
      </c>
      <c r="C2708" s="139" t="s">
        <v>733</v>
      </c>
      <c r="D2708" s="139" t="s">
        <v>734</v>
      </c>
      <c r="E2708" s="139" t="s">
        <v>187</v>
      </c>
      <c r="F2708" s="139">
        <v>2001</v>
      </c>
      <c r="G2708" s="139" t="s">
        <v>688</v>
      </c>
      <c r="H2708" s="139">
        <v>39.0980996418293</v>
      </c>
      <c r="I2708" s="139">
        <v>45.614449582134178</v>
      </c>
      <c r="J2708" s="33" t="s">
        <v>641</v>
      </c>
      <c r="K2708" s="33" t="s">
        <v>187</v>
      </c>
    </row>
    <row r="2709" spans="1:11" ht="15.75" customHeight="1">
      <c r="A2709" s="139" t="s">
        <v>220</v>
      </c>
      <c r="B2709" s="139" t="s">
        <v>732</v>
      </c>
      <c r="C2709" s="139" t="s">
        <v>733</v>
      </c>
      <c r="D2709" s="139" t="s">
        <v>735</v>
      </c>
      <c r="E2709" s="139" t="s">
        <v>187</v>
      </c>
      <c r="F2709" s="139">
        <v>2001</v>
      </c>
      <c r="G2709" s="139" t="s">
        <v>688</v>
      </c>
      <c r="H2709" s="139">
        <v>97.706942074724097</v>
      </c>
      <c r="I2709" s="139">
        <v>113.9914324205115</v>
      </c>
      <c r="J2709" s="33" t="s">
        <v>641</v>
      </c>
      <c r="K2709" s="33" t="s">
        <v>187</v>
      </c>
    </row>
    <row r="2710" spans="1:11" ht="15.75" customHeight="1">
      <c r="A2710" s="139" t="s">
        <v>220</v>
      </c>
      <c r="B2710" s="139" t="s">
        <v>732</v>
      </c>
      <c r="C2710" s="139" t="s">
        <v>733</v>
      </c>
      <c r="D2710" s="139" t="s">
        <v>734</v>
      </c>
      <c r="E2710" s="139" t="s">
        <v>187</v>
      </c>
      <c r="F2710" s="139">
        <v>2002</v>
      </c>
      <c r="G2710" s="139" t="s">
        <v>688</v>
      </c>
      <c r="H2710" s="139">
        <v>38.984564189697601</v>
      </c>
      <c r="I2710" s="139">
        <v>45.481991554647202</v>
      </c>
      <c r="J2710" s="33" t="s">
        <v>641</v>
      </c>
      <c r="K2710" s="33" t="s">
        <v>187</v>
      </c>
    </row>
    <row r="2711" spans="1:11" ht="15.75" customHeight="1">
      <c r="A2711" s="139" t="s">
        <v>220</v>
      </c>
      <c r="B2711" s="139" t="s">
        <v>732</v>
      </c>
      <c r="C2711" s="139" t="s">
        <v>733</v>
      </c>
      <c r="D2711" s="139" t="s">
        <v>735</v>
      </c>
      <c r="E2711" s="139" t="s">
        <v>187</v>
      </c>
      <c r="F2711" s="139">
        <v>2002</v>
      </c>
      <c r="G2711" s="139" t="s">
        <v>688</v>
      </c>
      <c r="H2711" s="139">
        <v>95.8710889192769</v>
      </c>
      <c r="I2711" s="139">
        <v>111.84960373915639</v>
      </c>
      <c r="J2711" s="33" t="s">
        <v>641</v>
      </c>
      <c r="K2711" s="33" t="s">
        <v>187</v>
      </c>
    </row>
    <row r="2712" spans="1:11" ht="15.75" customHeight="1">
      <c r="A2712" s="139" t="s">
        <v>220</v>
      </c>
      <c r="B2712" s="139" t="s">
        <v>732</v>
      </c>
      <c r="C2712" s="139" t="s">
        <v>733</v>
      </c>
      <c r="D2712" s="139" t="s">
        <v>734</v>
      </c>
      <c r="E2712" s="139" t="s">
        <v>187</v>
      </c>
      <c r="F2712" s="139">
        <v>2003</v>
      </c>
      <c r="G2712" s="139" t="s">
        <v>688</v>
      </c>
      <c r="H2712" s="139">
        <v>40.162884754980702</v>
      </c>
      <c r="I2712" s="139">
        <v>46.856698880810818</v>
      </c>
      <c r="J2712" s="33" t="s">
        <v>641</v>
      </c>
      <c r="K2712" s="33" t="s">
        <v>187</v>
      </c>
    </row>
    <row r="2713" spans="1:11" ht="15.75" customHeight="1">
      <c r="A2713" s="139" t="s">
        <v>220</v>
      </c>
      <c r="B2713" s="139" t="s">
        <v>732</v>
      </c>
      <c r="C2713" s="139" t="s">
        <v>733</v>
      </c>
      <c r="D2713" s="139" t="s">
        <v>735</v>
      </c>
      <c r="E2713" s="139" t="s">
        <v>187</v>
      </c>
      <c r="F2713" s="139">
        <v>2003</v>
      </c>
      <c r="G2713" s="139" t="s">
        <v>688</v>
      </c>
      <c r="H2713" s="139">
        <v>97.246362801599503</v>
      </c>
      <c r="I2713" s="139">
        <v>113.45408993519941</v>
      </c>
      <c r="J2713" s="33" t="s">
        <v>641</v>
      </c>
      <c r="K2713" s="33" t="s">
        <v>187</v>
      </c>
    </row>
    <row r="2714" spans="1:11" ht="15.75" customHeight="1">
      <c r="A2714" s="139" t="s">
        <v>220</v>
      </c>
      <c r="B2714" s="139" t="s">
        <v>732</v>
      </c>
      <c r="C2714" s="139" t="s">
        <v>733</v>
      </c>
      <c r="D2714" s="139" t="s">
        <v>734</v>
      </c>
      <c r="E2714" s="139" t="s">
        <v>187</v>
      </c>
      <c r="F2714" s="139">
        <v>2004</v>
      </c>
      <c r="G2714" s="139" t="s">
        <v>688</v>
      </c>
      <c r="H2714" s="139">
        <v>39.8425961935408</v>
      </c>
      <c r="I2714" s="139">
        <v>46.483028892464269</v>
      </c>
      <c r="J2714" s="33" t="s">
        <v>641</v>
      </c>
      <c r="K2714" s="33" t="s">
        <v>187</v>
      </c>
    </row>
    <row r="2715" spans="1:11" ht="15.75" customHeight="1">
      <c r="A2715" s="139" t="s">
        <v>220</v>
      </c>
      <c r="B2715" s="139" t="s">
        <v>732</v>
      </c>
      <c r="C2715" s="139" t="s">
        <v>733</v>
      </c>
      <c r="D2715" s="139" t="s">
        <v>735</v>
      </c>
      <c r="E2715" s="139" t="s">
        <v>187</v>
      </c>
      <c r="F2715" s="139">
        <v>2004</v>
      </c>
      <c r="G2715" s="139" t="s">
        <v>688</v>
      </c>
      <c r="H2715" s="139">
        <v>95.031169246273805</v>
      </c>
      <c r="I2715" s="139">
        <v>110.86969745398611</v>
      </c>
      <c r="J2715" s="33" t="s">
        <v>641</v>
      </c>
      <c r="K2715" s="33" t="s">
        <v>187</v>
      </c>
    </row>
    <row r="2716" spans="1:11" ht="15.75" customHeight="1">
      <c r="A2716" s="139" t="s">
        <v>220</v>
      </c>
      <c r="B2716" s="139" t="s">
        <v>732</v>
      </c>
      <c r="C2716" s="139" t="s">
        <v>733</v>
      </c>
      <c r="D2716" s="139" t="s">
        <v>734</v>
      </c>
      <c r="E2716" s="139" t="s">
        <v>187</v>
      </c>
      <c r="F2716" s="139">
        <v>2005</v>
      </c>
      <c r="G2716" s="139" t="s">
        <v>688</v>
      </c>
      <c r="H2716" s="139">
        <v>39.616416992823801</v>
      </c>
      <c r="I2716" s="139">
        <v>46.219153158294439</v>
      </c>
      <c r="J2716" s="33" t="s">
        <v>641</v>
      </c>
      <c r="K2716" s="33" t="s">
        <v>187</v>
      </c>
    </row>
    <row r="2717" spans="1:11" ht="15.75" customHeight="1">
      <c r="A2717" s="139" t="s">
        <v>220</v>
      </c>
      <c r="B2717" s="139" t="s">
        <v>732</v>
      </c>
      <c r="C2717" s="139" t="s">
        <v>733</v>
      </c>
      <c r="D2717" s="139" t="s">
        <v>735</v>
      </c>
      <c r="E2717" s="139" t="s">
        <v>187</v>
      </c>
      <c r="F2717" s="139">
        <v>2005</v>
      </c>
      <c r="G2717" s="139" t="s">
        <v>688</v>
      </c>
      <c r="H2717" s="139">
        <v>93.125611375469106</v>
      </c>
      <c r="I2717" s="139">
        <v>108.646546604714</v>
      </c>
      <c r="J2717" s="33" t="s">
        <v>641</v>
      </c>
      <c r="K2717" s="33" t="s">
        <v>187</v>
      </c>
    </row>
    <row r="2718" spans="1:11" ht="15.75" customHeight="1">
      <c r="A2718" s="139" t="s">
        <v>220</v>
      </c>
      <c r="B2718" s="139" t="s">
        <v>732</v>
      </c>
      <c r="C2718" s="139" t="s">
        <v>733</v>
      </c>
      <c r="D2718" s="139" t="s">
        <v>734</v>
      </c>
      <c r="E2718" s="139" t="s">
        <v>187</v>
      </c>
      <c r="F2718" s="139">
        <v>2006</v>
      </c>
      <c r="G2718" s="139" t="s">
        <v>688</v>
      </c>
      <c r="H2718" s="139">
        <v>39.390220001380499</v>
      </c>
      <c r="I2718" s="139">
        <v>45.955256668277251</v>
      </c>
      <c r="J2718" s="33" t="s">
        <v>641</v>
      </c>
      <c r="K2718" s="33" t="s">
        <v>187</v>
      </c>
    </row>
    <row r="2719" spans="1:11" ht="15.75" customHeight="1">
      <c r="A2719" s="139" t="s">
        <v>220</v>
      </c>
      <c r="B2719" s="139" t="s">
        <v>732</v>
      </c>
      <c r="C2719" s="139" t="s">
        <v>733</v>
      </c>
      <c r="D2719" s="139" t="s">
        <v>735</v>
      </c>
      <c r="E2719" s="139" t="s">
        <v>187</v>
      </c>
      <c r="F2719" s="139">
        <v>2006</v>
      </c>
      <c r="G2719" s="139" t="s">
        <v>688</v>
      </c>
      <c r="H2719" s="139">
        <v>91.098478269683795</v>
      </c>
      <c r="I2719" s="139">
        <v>106.28155798129779</v>
      </c>
      <c r="J2719" s="33" t="s">
        <v>641</v>
      </c>
      <c r="K2719" s="33" t="s">
        <v>187</v>
      </c>
    </row>
    <row r="2720" spans="1:11" ht="15.75" customHeight="1">
      <c r="A2720" s="139" t="s">
        <v>220</v>
      </c>
      <c r="B2720" s="139" t="s">
        <v>732</v>
      </c>
      <c r="C2720" s="139" t="s">
        <v>733</v>
      </c>
      <c r="D2720" s="139" t="s">
        <v>734</v>
      </c>
      <c r="E2720" s="139" t="s">
        <v>187</v>
      </c>
      <c r="F2720" s="139">
        <v>2007</v>
      </c>
      <c r="G2720" s="139" t="s">
        <v>688</v>
      </c>
      <c r="H2720" s="139">
        <v>39.144353466932003</v>
      </c>
      <c r="I2720" s="139">
        <v>45.668412378087339</v>
      </c>
      <c r="J2720" s="33" t="s">
        <v>641</v>
      </c>
      <c r="K2720" s="33" t="s">
        <v>187</v>
      </c>
    </row>
    <row r="2721" spans="1:11" ht="15.75" customHeight="1">
      <c r="A2721" s="139" t="s">
        <v>220</v>
      </c>
      <c r="B2721" s="139" t="s">
        <v>732</v>
      </c>
      <c r="C2721" s="139" t="s">
        <v>733</v>
      </c>
      <c r="D2721" s="139" t="s">
        <v>735</v>
      </c>
      <c r="E2721" s="139" t="s">
        <v>187</v>
      </c>
      <c r="F2721" s="139">
        <v>2007</v>
      </c>
      <c r="G2721" s="139" t="s">
        <v>688</v>
      </c>
      <c r="H2721" s="139">
        <v>89.104390834727795</v>
      </c>
      <c r="I2721" s="139">
        <v>103.9551226405158</v>
      </c>
      <c r="J2721" s="33" t="s">
        <v>641</v>
      </c>
      <c r="K2721" s="33" t="s">
        <v>187</v>
      </c>
    </row>
    <row r="2722" spans="1:11" ht="15.75" customHeight="1">
      <c r="A2722" s="139" t="s">
        <v>220</v>
      </c>
      <c r="B2722" s="139" t="s">
        <v>732</v>
      </c>
      <c r="C2722" s="139" t="s">
        <v>733</v>
      </c>
      <c r="D2722" s="139" t="s">
        <v>734</v>
      </c>
      <c r="E2722" s="139" t="s">
        <v>187</v>
      </c>
      <c r="F2722" s="139">
        <v>2008</v>
      </c>
      <c r="G2722" s="139" t="s">
        <v>688</v>
      </c>
      <c r="H2722" s="139">
        <v>38.888311250930599</v>
      </c>
      <c r="I2722" s="139">
        <v>45.369696459419032</v>
      </c>
      <c r="J2722" s="33" t="s">
        <v>641</v>
      </c>
      <c r="K2722" s="33" t="s">
        <v>187</v>
      </c>
    </row>
    <row r="2723" spans="1:11" ht="15.75" customHeight="1">
      <c r="A2723" s="139" t="s">
        <v>220</v>
      </c>
      <c r="B2723" s="139" t="s">
        <v>732</v>
      </c>
      <c r="C2723" s="139" t="s">
        <v>733</v>
      </c>
      <c r="D2723" s="139" t="s">
        <v>735</v>
      </c>
      <c r="E2723" s="139" t="s">
        <v>187</v>
      </c>
      <c r="F2723" s="139">
        <v>2008</v>
      </c>
      <c r="G2723" s="139" t="s">
        <v>688</v>
      </c>
      <c r="H2723" s="139">
        <v>87.162025014934301</v>
      </c>
      <c r="I2723" s="139">
        <v>101.68902918409</v>
      </c>
      <c r="J2723" s="33" t="s">
        <v>641</v>
      </c>
      <c r="K2723" s="33" t="s">
        <v>187</v>
      </c>
    </row>
    <row r="2724" spans="1:11" ht="15.75" customHeight="1">
      <c r="A2724" s="139" t="s">
        <v>220</v>
      </c>
      <c r="B2724" s="139" t="s">
        <v>732</v>
      </c>
      <c r="C2724" s="139" t="s">
        <v>733</v>
      </c>
      <c r="D2724" s="139" t="s">
        <v>734</v>
      </c>
      <c r="E2724" s="139" t="s">
        <v>187</v>
      </c>
      <c r="F2724" s="139">
        <v>2009</v>
      </c>
      <c r="G2724" s="139" t="s">
        <v>688</v>
      </c>
      <c r="H2724" s="139">
        <v>38.606779573010499</v>
      </c>
      <c r="I2724" s="139">
        <v>45.04124283517892</v>
      </c>
      <c r="J2724" s="33" t="s">
        <v>641</v>
      </c>
      <c r="K2724" s="33" t="s">
        <v>187</v>
      </c>
    </row>
    <row r="2725" spans="1:11" ht="15.75" customHeight="1">
      <c r="A2725" s="139" t="s">
        <v>220</v>
      </c>
      <c r="B2725" s="139" t="s">
        <v>732</v>
      </c>
      <c r="C2725" s="139" t="s">
        <v>733</v>
      </c>
      <c r="D2725" s="139" t="s">
        <v>735</v>
      </c>
      <c r="E2725" s="139" t="s">
        <v>187</v>
      </c>
      <c r="F2725" s="139">
        <v>2009</v>
      </c>
      <c r="G2725" s="139" t="s">
        <v>688</v>
      </c>
      <c r="H2725" s="139">
        <v>85.234216051277201</v>
      </c>
      <c r="I2725" s="139">
        <v>99.439918726490077</v>
      </c>
      <c r="J2725" s="33" t="s">
        <v>641</v>
      </c>
      <c r="K2725" s="33" t="s">
        <v>187</v>
      </c>
    </row>
    <row r="2726" spans="1:11" ht="15.75" customHeight="1">
      <c r="A2726" s="139" t="s">
        <v>220</v>
      </c>
      <c r="B2726" s="139" t="s">
        <v>732</v>
      </c>
      <c r="C2726" s="139" t="s">
        <v>733</v>
      </c>
      <c r="D2726" s="139" t="s">
        <v>734</v>
      </c>
      <c r="E2726" s="139" t="s">
        <v>187</v>
      </c>
      <c r="F2726" s="139">
        <v>2010</v>
      </c>
      <c r="G2726" s="139" t="s">
        <v>688</v>
      </c>
      <c r="H2726" s="139">
        <v>39.302036154771699</v>
      </c>
      <c r="I2726" s="139">
        <v>45.85237551390032</v>
      </c>
      <c r="J2726" s="33" t="s">
        <v>641</v>
      </c>
      <c r="K2726" s="33" t="s">
        <v>187</v>
      </c>
    </row>
    <row r="2727" spans="1:11" ht="15.75" customHeight="1">
      <c r="A2727" s="139" t="s">
        <v>220</v>
      </c>
      <c r="B2727" s="139" t="s">
        <v>732</v>
      </c>
      <c r="C2727" s="139" t="s">
        <v>733</v>
      </c>
      <c r="D2727" s="139" t="s">
        <v>735</v>
      </c>
      <c r="E2727" s="139" t="s">
        <v>187</v>
      </c>
      <c r="F2727" s="139">
        <v>2010</v>
      </c>
      <c r="G2727" s="139" t="s">
        <v>688</v>
      </c>
      <c r="H2727" s="139">
        <v>85.499758787541694</v>
      </c>
      <c r="I2727" s="139">
        <v>99.749718585465317</v>
      </c>
      <c r="J2727" s="33" t="s">
        <v>641</v>
      </c>
      <c r="K2727" s="33" t="s">
        <v>187</v>
      </c>
    </row>
    <row r="2728" spans="1:11" ht="15.75" customHeight="1">
      <c r="A2728" s="139" t="s">
        <v>220</v>
      </c>
      <c r="B2728" s="139" t="s">
        <v>732</v>
      </c>
      <c r="C2728" s="139" t="s">
        <v>733</v>
      </c>
      <c r="D2728" s="139" t="s">
        <v>734</v>
      </c>
      <c r="E2728" s="139" t="s">
        <v>187</v>
      </c>
      <c r="F2728" s="139">
        <v>2011</v>
      </c>
      <c r="G2728" s="139" t="s">
        <v>688</v>
      </c>
      <c r="H2728" s="139">
        <v>36.815724402703601</v>
      </c>
      <c r="I2728" s="139">
        <v>42.95167846982087</v>
      </c>
      <c r="J2728" s="33" t="s">
        <v>641</v>
      </c>
      <c r="K2728" s="33" t="s">
        <v>187</v>
      </c>
    </row>
    <row r="2729" spans="1:11" ht="15.75" customHeight="1">
      <c r="A2729" s="139" t="s">
        <v>220</v>
      </c>
      <c r="B2729" s="139" t="s">
        <v>732</v>
      </c>
      <c r="C2729" s="139" t="s">
        <v>733</v>
      </c>
      <c r="D2729" s="139" t="s">
        <v>735</v>
      </c>
      <c r="E2729" s="139" t="s">
        <v>187</v>
      </c>
      <c r="F2729" s="139">
        <v>2011</v>
      </c>
      <c r="G2729" s="139" t="s">
        <v>688</v>
      </c>
      <c r="H2729" s="139">
        <v>79.038130049090199</v>
      </c>
      <c r="I2729" s="139">
        <v>92.211151723938571</v>
      </c>
      <c r="J2729" s="33" t="s">
        <v>641</v>
      </c>
      <c r="K2729" s="33" t="s">
        <v>187</v>
      </c>
    </row>
    <row r="2730" spans="1:11" ht="15.75" customHeight="1">
      <c r="A2730" s="139" t="s">
        <v>220</v>
      </c>
      <c r="B2730" s="139" t="s">
        <v>732</v>
      </c>
      <c r="C2730" s="139" t="s">
        <v>733</v>
      </c>
      <c r="D2730" s="139" t="s">
        <v>734</v>
      </c>
      <c r="E2730" s="139" t="s">
        <v>187</v>
      </c>
      <c r="F2730" s="139">
        <v>2012</v>
      </c>
      <c r="G2730" s="139" t="s">
        <v>688</v>
      </c>
      <c r="H2730" s="139">
        <v>37.510219752926098</v>
      </c>
      <c r="I2730" s="139">
        <v>43.761923045080451</v>
      </c>
      <c r="J2730" s="33" t="s">
        <v>641</v>
      </c>
      <c r="K2730" s="33" t="s">
        <v>187</v>
      </c>
    </row>
    <row r="2731" spans="1:11" ht="15.75" customHeight="1">
      <c r="A2731" s="139" t="s">
        <v>220</v>
      </c>
      <c r="B2731" s="139" t="s">
        <v>732</v>
      </c>
      <c r="C2731" s="139" t="s">
        <v>733</v>
      </c>
      <c r="D2731" s="139" t="s">
        <v>735</v>
      </c>
      <c r="E2731" s="139" t="s">
        <v>187</v>
      </c>
      <c r="F2731" s="139">
        <v>2012</v>
      </c>
      <c r="G2731" s="139" t="s">
        <v>688</v>
      </c>
      <c r="H2731" s="139">
        <v>79.488908982324403</v>
      </c>
      <c r="I2731" s="139">
        <v>92.737060479378471</v>
      </c>
      <c r="J2731" s="33" t="s">
        <v>641</v>
      </c>
      <c r="K2731" s="33" t="s">
        <v>187</v>
      </c>
    </row>
    <row r="2732" spans="1:11" ht="15.75" customHeight="1">
      <c r="A2732" s="139" t="s">
        <v>220</v>
      </c>
      <c r="B2732" s="139" t="s">
        <v>732</v>
      </c>
      <c r="C2732" s="139" t="s">
        <v>733</v>
      </c>
      <c r="D2732" s="139" t="s">
        <v>734</v>
      </c>
      <c r="E2732" s="139" t="s">
        <v>187</v>
      </c>
      <c r="F2732" s="139">
        <v>2013</v>
      </c>
      <c r="G2732" s="139" t="s">
        <v>688</v>
      </c>
      <c r="H2732" s="139">
        <v>36.629280334100898</v>
      </c>
      <c r="I2732" s="139">
        <v>42.734160389784392</v>
      </c>
      <c r="J2732" s="33" t="s">
        <v>641</v>
      </c>
      <c r="K2732" s="33" t="s">
        <v>187</v>
      </c>
    </row>
    <row r="2733" spans="1:11" ht="15.75" customHeight="1">
      <c r="A2733" s="139" t="s">
        <v>220</v>
      </c>
      <c r="B2733" s="139" t="s">
        <v>732</v>
      </c>
      <c r="C2733" s="139" t="s">
        <v>733</v>
      </c>
      <c r="D2733" s="139" t="s">
        <v>735</v>
      </c>
      <c r="E2733" s="139" t="s">
        <v>187</v>
      </c>
      <c r="F2733" s="139">
        <v>2013</v>
      </c>
      <c r="G2733" s="139" t="s">
        <v>688</v>
      </c>
      <c r="H2733" s="139">
        <v>76.636564459442994</v>
      </c>
      <c r="I2733" s="139">
        <v>89.409325202683505</v>
      </c>
      <c r="J2733" s="33" t="s">
        <v>641</v>
      </c>
      <c r="K2733" s="33" t="s">
        <v>187</v>
      </c>
    </row>
    <row r="2734" spans="1:11" ht="15.75" customHeight="1">
      <c r="A2734" s="139" t="s">
        <v>220</v>
      </c>
      <c r="B2734" s="139" t="s">
        <v>732</v>
      </c>
      <c r="C2734" s="139" t="s">
        <v>733</v>
      </c>
      <c r="D2734" s="139" t="s">
        <v>734</v>
      </c>
      <c r="E2734" s="139" t="s">
        <v>187</v>
      </c>
      <c r="F2734" s="139">
        <v>2014</v>
      </c>
      <c r="G2734" s="139" t="s">
        <v>688</v>
      </c>
      <c r="H2734" s="139">
        <v>36.761833956373899</v>
      </c>
      <c r="I2734" s="139">
        <v>42.888806282436221</v>
      </c>
      <c r="J2734" s="33" t="s">
        <v>641</v>
      </c>
      <c r="K2734" s="33" t="s">
        <v>187</v>
      </c>
    </row>
    <row r="2735" spans="1:11" ht="15.75" customHeight="1">
      <c r="A2735" s="139" t="s">
        <v>220</v>
      </c>
      <c r="B2735" s="139" t="s">
        <v>732</v>
      </c>
      <c r="C2735" s="139" t="s">
        <v>733</v>
      </c>
      <c r="D2735" s="139" t="s">
        <v>735</v>
      </c>
      <c r="E2735" s="139" t="s">
        <v>187</v>
      </c>
      <c r="F2735" s="139">
        <v>2014</v>
      </c>
      <c r="G2735" s="139" t="s">
        <v>688</v>
      </c>
      <c r="H2735" s="139">
        <v>75.953832484982797</v>
      </c>
      <c r="I2735" s="139">
        <v>88.612804565813263</v>
      </c>
      <c r="J2735" s="33" t="s">
        <v>641</v>
      </c>
      <c r="K2735" s="33" t="s">
        <v>187</v>
      </c>
    </row>
    <row r="2736" spans="1:11" ht="15.75" customHeight="1">
      <c r="A2736" s="139" t="s">
        <v>220</v>
      </c>
      <c r="B2736" s="139" t="s">
        <v>732</v>
      </c>
      <c r="C2736" s="139" t="s">
        <v>733</v>
      </c>
      <c r="D2736" s="139" t="s">
        <v>734</v>
      </c>
      <c r="E2736" s="139" t="s">
        <v>187</v>
      </c>
      <c r="F2736" s="139">
        <v>2015</v>
      </c>
      <c r="G2736" s="139" t="s">
        <v>688</v>
      </c>
      <c r="H2736" s="139">
        <v>36.722947000844997</v>
      </c>
      <c r="I2736" s="139">
        <v>42.843438167652501</v>
      </c>
      <c r="J2736" s="33" t="s">
        <v>641</v>
      </c>
      <c r="K2736" s="33" t="s">
        <v>187</v>
      </c>
    </row>
    <row r="2737" spans="1:11" ht="15.75" customHeight="1">
      <c r="A2737" s="139" t="s">
        <v>220</v>
      </c>
      <c r="B2737" s="139" t="s">
        <v>732</v>
      </c>
      <c r="C2737" s="139" t="s">
        <v>733</v>
      </c>
      <c r="D2737" s="139" t="s">
        <v>735</v>
      </c>
      <c r="E2737" s="139" t="s">
        <v>187</v>
      </c>
      <c r="F2737" s="139">
        <v>2015</v>
      </c>
      <c r="G2737" s="139" t="s">
        <v>688</v>
      </c>
      <c r="H2737" s="139">
        <v>74.942176619800193</v>
      </c>
      <c r="I2737" s="139">
        <v>87.432539389766902</v>
      </c>
      <c r="J2737" s="33" t="s">
        <v>641</v>
      </c>
      <c r="K2737" s="33" t="s">
        <v>187</v>
      </c>
    </row>
    <row r="2738" spans="1:11" ht="15.75" customHeight="1">
      <c r="A2738" s="139" t="s">
        <v>220</v>
      </c>
      <c r="B2738" s="139" t="s">
        <v>732</v>
      </c>
      <c r="C2738" s="139" t="s">
        <v>733</v>
      </c>
      <c r="D2738" s="139" t="s">
        <v>734</v>
      </c>
      <c r="E2738" s="139" t="s">
        <v>187</v>
      </c>
      <c r="F2738" s="139">
        <v>2016</v>
      </c>
      <c r="G2738" s="139" t="s">
        <v>688</v>
      </c>
      <c r="H2738" s="139">
        <v>35.739739509527602</v>
      </c>
      <c r="I2738" s="139">
        <v>41.696362761115537</v>
      </c>
      <c r="J2738" s="33" t="s">
        <v>641</v>
      </c>
      <c r="K2738" s="33" t="s">
        <v>187</v>
      </c>
    </row>
    <row r="2739" spans="1:11" ht="15.75" customHeight="1">
      <c r="A2739" s="139" t="s">
        <v>220</v>
      </c>
      <c r="B2739" s="139" t="s">
        <v>732</v>
      </c>
      <c r="C2739" s="139" t="s">
        <v>733</v>
      </c>
      <c r="D2739" s="139" t="s">
        <v>735</v>
      </c>
      <c r="E2739" s="139" t="s">
        <v>187</v>
      </c>
      <c r="F2739" s="139">
        <v>2016</v>
      </c>
      <c r="G2739" s="139" t="s">
        <v>688</v>
      </c>
      <c r="H2739" s="139">
        <v>71.919197437618195</v>
      </c>
      <c r="I2739" s="139">
        <v>83.905730343887896</v>
      </c>
      <c r="J2739" s="33" t="s">
        <v>641</v>
      </c>
      <c r="K2739" s="33" t="s">
        <v>187</v>
      </c>
    </row>
    <row r="2740" spans="1:11" ht="15.75" customHeight="1">
      <c r="A2740" s="139" t="s">
        <v>220</v>
      </c>
      <c r="B2740" s="139" t="s">
        <v>732</v>
      </c>
      <c r="C2740" s="139" t="s">
        <v>733</v>
      </c>
      <c r="D2740" s="139" t="s">
        <v>734</v>
      </c>
      <c r="E2740" s="139" t="s">
        <v>187</v>
      </c>
      <c r="F2740" s="139">
        <v>2017</v>
      </c>
      <c r="G2740" s="139" t="s">
        <v>688</v>
      </c>
      <c r="H2740" s="139">
        <v>36.390240253053904</v>
      </c>
      <c r="I2740" s="139">
        <v>42.455280295229556</v>
      </c>
      <c r="J2740" s="33" t="s">
        <v>641</v>
      </c>
      <c r="K2740" s="33" t="s">
        <v>187</v>
      </c>
    </row>
    <row r="2741" spans="1:11" ht="15.75" customHeight="1">
      <c r="A2741" s="139" t="s">
        <v>220</v>
      </c>
      <c r="B2741" s="139" t="s">
        <v>732</v>
      </c>
      <c r="C2741" s="139" t="s">
        <v>733</v>
      </c>
      <c r="D2741" s="139" t="s">
        <v>735</v>
      </c>
      <c r="E2741" s="139" t="s">
        <v>187</v>
      </c>
      <c r="F2741" s="139">
        <v>2017</v>
      </c>
      <c r="G2741" s="139" t="s">
        <v>688</v>
      </c>
      <c r="H2741" s="139">
        <v>72.230200440418699</v>
      </c>
      <c r="I2741" s="139">
        <v>84.268567180488489</v>
      </c>
      <c r="J2741" s="33" t="s">
        <v>641</v>
      </c>
      <c r="K2741" s="33" t="s">
        <v>187</v>
      </c>
    </row>
    <row r="2742" spans="1:11" ht="15.75" customHeight="1">
      <c r="A2742" s="139" t="s">
        <v>220</v>
      </c>
      <c r="B2742" s="139" t="s">
        <v>732</v>
      </c>
      <c r="C2742" s="139" t="s">
        <v>733</v>
      </c>
      <c r="D2742" s="139" t="s">
        <v>734</v>
      </c>
      <c r="E2742" s="139" t="s">
        <v>187</v>
      </c>
      <c r="F2742" s="139">
        <v>2018</v>
      </c>
      <c r="G2742" s="139" t="s">
        <v>688</v>
      </c>
      <c r="H2742" s="139">
        <v>37.040740996580098</v>
      </c>
      <c r="I2742" s="139">
        <v>43.214197829343448</v>
      </c>
      <c r="J2742" s="33" t="s">
        <v>641</v>
      </c>
      <c r="K2742" s="33" t="s">
        <v>187</v>
      </c>
    </row>
    <row r="2743" spans="1:11" ht="15.75" customHeight="1">
      <c r="A2743" s="139" t="s">
        <v>220</v>
      </c>
      <c r="B2743" s="139" t="s">
        <v>732</v>
      </c>
      <c r="C2743" s="139" t="s">
        <v>733</v>
      </c>
      <c r="D2743" s="139" t="s">
        <v>735</v>
      </c>
      <c r="E2743" s="139" t="s">
        <v>187</v>
      </c>
      <c r="F2743" s="139">
        <v>2018</v>
      </c>
      <c r="G2743" s="139" t="s">
        <v>688</v>
      </c>
      <c r="H2743" s="139">
        <v>72.541203443219104</v>
      </c>
      <c r="I2743" s="139">
        <v>84.631404017088954</v>
      </c>
      <c r="J2743" s="33" t="s">
        <v>641</v>
      </c>
      <c r="K2743" s="33" t="s">
        <v>187</v>
      </c>
    </row>
    <row r="2744" spans="1:11" ht="15.75" customHeight="1">
      <c r="A2744" s="139" t="s">
        <v>220</v>
      </c>
      <c r="B2744" s="139" t="s">
        <v>732</v>
      </c>
      <c r="C2744" s="139" t="s">
        <v>733</v>
      </c>
      <c r="D2744" s="139" t="s">
        <v>734</v>
      </c>
      <c r="E2744" s="139" t="s">
        <v>187</v>
      </c>
      <c r="F2744" s="139">
        <v>2019</v>
      </c>
      <c r="G2744" s="139" t="s">
        <v>688</v>
      </c>
      <c r="H2744" s="139">
        <v>37.691241740106399</v>
      </c>
      <c r="I2744" s="139">
        <v>43.973115363457467</v>
      </c>
      <c r="J2744" s="33" t="s">
        <v>641</v>
      </c>
      <c r="K2744" s="33" t="s">
        <v>187</v>
      </c>
    </row>
    <row r="2745" spans="1:11" ht="15.75" customHeight="1">
      <c r="A2745" s="139" t="s">
        <v>220</v>
      </c>
      <c r="B2745" s="139" t="s">
        <v>732</v>
      </c>
      <c r="C2745" s="139" t="s">
        <v>733</v>
      </c>
      <c r="D2745" s="139" t="s">
        <v>735</v>
      </c>
      <c r="E2745" s="139" t="s">
        <v>187</v>
      </c>
      <c r="F2745" s="139">
        <v>2019</v>
      </c>
      <c r="G2745" s="139" t="s">
        <v>688</v>
      </c>
      <c r="H2745" s="139">
        <v>72.852206446019593</v>
      </c>
      <c r="I2745" s="139">
        <v>84.994240853689533</v>
      </c>
      <c r="J2745" s="33" t="s">
        <v>641</v>
      </c>
      <c r="K2745" s="33" t="s">
        <v>187</v>
      </c>
    </row>
    <row r="2746" spans="1:11" ht="15.75" customHeight="1">
      <c r="A2746" s="139" t="s">
        <v>220</v>
      </c>
      <c r="B2746" s="139" t="s">
        <v>732</v>
      </c>
      <c r="C2746" s="139" t="s">
        <v>733</v>
      </c>
      <c r="D2746" s="139" t="s">
        <v>734</v>
      </c>
      <c r="E2746" s="139" t="s">
        <v>187</v>
      </c>
      <c r="F2746" s="139">
        <v>2020</v>
      </c>
      <c r="G2746" s="139" t="s">
        <v>688</v>
      </c>
      <c r="H2746" s="139">
        <v>38.3417424836327</v>
      </c>
      <c r="I2746" s="139">
        <v>44.732032897571493</v>
      </c>
      <c r="J2746" s="33" t="s">
        <v>641</v>
      </c>
      <c r="K2746" s="33" t="s">
        <v>187</v>
      </c>
    </row>
    <row r="2747" spans="1:11" ht="15.75" customHeight="1">
      <c r="A2747" s="139" t="s">
        <v>220</v>
      </c>
      <c r="B2747" s="139" t="s">
        <v>732</v>
      </c>
      <c r="C2747" s="139" t="s">
        <v>733</v>
      </c>
      <c r="D2747" s="139" t="s">
        <v>735</v>
      </c>
      <c r="E2747" s="139" t="s">
        <v>187</v>
      </c>
      <c r="F2747" s="139">
        <v>2020</v>
      </c>
      <c r="G2747" s="139" t="s">
        <v>688</v>
      </c>
      <c r="H2747" s="139">
        <v>73.163209448819998</v>
      </c>
      <c r="I2747" s="139">
        <v>85.357077690289998</v>
      </c>
      <c r="J2747" s="33" t="s">
        <v>641</v>
      </c>
      <c r="K2747" s="33" t="s">
        <v>187</v>
      </c>
    </row>
    <row r="2748" spans="1:11" ht="15.75" customHeight="1">
      <c r="A2748" s="139" t="s">
        <v>220</v>
      </c>
      <c r="B2748" s="139" t="s">
        <v>732</v>
      </c>
      <c r="C2748" s="139" t="s">
        <v>733</v>
      </c>
      <c r="D2748" s="139" t="s">
        <v>734</v>
      </c>
      <c r="E2748" s="139" t="s">
        <v>187</v>
      </c>
      <c r="F2748" s="139">
        <v>2021</v>
      </c>
      <c r="G2748" s="139" t="s">
        <v>688</v>
      </c>
      <c r="H2748" s="139">
        <v>39.108747552860699</v>
      </c>
      <c r="I2748" s="139">
        <v>45.62687214500415</v>
      </c>
      <c r="J2748" s="33" t="s">
        <v>641</v>
      </c>
      <c r="K2748" s="33" t="s">
        <v>187</v>
      </c>
    </row>
    <row r="2749" spans="1:11" ht="15.75" customHeight="1">
      <c r="A2749" s="139" t="s">
        <v>220</v>
      </c>
      <c r="B2749" s="139" t="s">
        <v>732</v>
      </c>
      <c r="C2749" s="139" t="s">
        <v>733</v>
      </c>
      <c r="D2749" s="139" t="s">
        <v>735</v>
      </c>
      <c r="E2749" s="139" t="s">
        <v>187</v>
      </c>
      <c r="F2749" s="139">
        <v>2021</v>
      </c>
      <c r="G2749" s="139" t="s">
        <v>688</v>
      </c>
      <c r="H2749" s="139">
        <v>73.566023339856102</v>
      </c>
      <c r="I2749" s="139">
        <v>85.827027229832126</v>
      </c>
      <c r="J2749" s="33" t="s">
        <v>641</v>
      </c>
      <c r="K2749" s="33" t="s">
        <v>187</v>
      </c>
    </row>
    <row r="2750" spans="1:11" ht="15.75" customHeight="1">
      <c r="A2750" s="139" t="s">
        <v>220</v>
      </c>
      <c r="B2750" s="139" t="s">
        <v>732</v>
      </c>
      <c r="C2750" s="139" t="s">
        <v>733</v>
      </c>
      <c r="D2750" s="139" t="s">
        <v>734</v>
      </c>
      <c r="E2750" s="139" t="s">
        <v>187</v>
      </c>
      <c r="F2750" s="139">
        <v>2022</v>
      </c>
      <c r="G2750" s="139" t="s">
        <v>688</v>
      </c>
      <c r="H2750" s="139">
        <v>39.875752622088797</v>
      </c>
      <c r="I2750" s="139">
        <v>46.521711392436927</v>
      </c>
      <c r="J2750" s="33" t="s">
        <v>641</v>
      </c>
      <c r="K2750" s="33" t="s">
        <v>187</v>
      </c>
    </row>
    <row r="2751" spans="1:11" ht="15.75" customHeight="1">
      <c r="A2751" s="139" t="s">
        <v>220</v>
      </c>
      <c r="B2751" s="139" t="s">
        <v>732</v>
      </c>
      <c r="C2751" s="139" t="s">
        <v>733</v>
      </c>
      <c r="D2751" s="139" t="s">
        <v>735</v>
      </c>
      <c r="E2751" s="139" t="s">
        <v>187</v>
      </c>
      <c r="F2751" s="139">
        <v>2022</v>
      </c>
      <c r="G2751" s="139" t="s">
        <v>688</v>
      </c>
      <c r="H2751" s="139">
        <v>73.968837230892206</v>
      </c>
      <c r="I2751" s="139">
        <v>86.29697676937424</v>
      </c>
      <c r="J2751" s="33" t="s">
        <v>641</v>
      </c>
      <c r="K2751" s="33" t="s">
        <v>187</v>
      </c>
    </row>
    <row r="2752" spans="1:11" ht="15.75" customHeight="1">
      <c r="A2752" s="139" t="s">
        <v>220</v>
      </c>
      <c r="B2752" s="139" t="s">
        <v>732</v>
      </c>
      <c r="C2752" s="139" t="s">
        <v>733</v>
      </c>
      <c r="D2752" s="139" t="s">
        <v>734</v>
      </c>
      <c r="E2752" s="139" t="s">
        <v>187</v>
      </c>
      <c r="F2752" s="139">
        <v>2023</v>
      </c>
      <c r="G2752" s="139" t="s">
        <v>688</v>
      </c>
      <c r="H2752" s="139">
        <v>40.642757691316802</v>
      </c>
      <c r="I2752" s="139">
        <v>47.416550639869612</v>
      </c>
      <c r="J2752" s="33" t="s">
        <v>641</v>
      </c>
      <c r="K2752" s="33" t="s">
        <v>187</v>
      </c>
    </row>
    <row r="2753" spans="1:11" ht="15.75" customHeight="1">
      <c r="A2753" s="139" t="s">
        <v>220</v>
      </c>
      <c r="B2753" s="139" t="s">
        <v>732</v>
      </c>
      <c r="C2753" s="139" t="s">
        <v>733</v>
      </c>
      <c r="D2753" s="139" t="s">
        <v>735</v>
      </c>
      <c r="E2753" s="139" t="s">
        <v>187</v>
      </c>
      <c r="F2753" s="139">
        <v>2023</v>
      </c>
      <c r="G2753" s="139" t="s">
        <v>688</v>
      </c>
      <c r="H2753" s="139">
        <v>74.371651121928295</v>
      </c>
      <c r="I2753" s="139">
        <v>86.766926308916354</v>
      </c>
      <c r="J2753" s="33" t="s">
        <v>641</v>
      </c>
      <c r="K2753" s="33" t="s">
        <v>187</v>
      </c>
    </row>
    <row r="2754" spans="1:11" ht="15.75" customHeight="1">
      <c r="A2754" s="139" t="s">
        <v>220</v>
      </c>
      <c r="B2754" s="139" t="s">
        <v>732</v>
      </c>
      <c r="C2754" s="139" t="s">
        <v>733</v>
      </c>
      <c r="D2754" s="139" t="s">
        <v>734</v>
      </c>
      <c r="E2754" s="139" t="s">
        <v>187</v>
      </c>
      <c r="F2754" s="139">
        <v>2024</v>
      </c>
      <c r="G2754" s="139" t="s">
        <v>688</v>
      </c>
      <c r="H2754" s="139">
        <v>41.409762760544801</v>
      </c>
      <c r="I2754" s="139">
        <v>48.311389887302269</v>
      </c>
      <c r="J2754" s="33" t="s">
        <v>641</v>
      </c>
      <c r="K2754" s="33" t="s">
        <v>187</v>
      </c>
    </row>
    <row r="2755" spans="1:11" ht="15.75" customHeight="1">
      <c r="A2755" s="139" t="s">
        <v>220</v>
      </c>
      <c r="B2755" s="139" t="s">
        <v>732</v>
      </c>
      <c r="C2755" s="139" t="s">
        <v>733</v>
      </c>
      <c r="D2755" s="139" t="s">
        <v>735</v>
      </c>
      <c r="E2755" s="139" t="s">
        <v>187</v>
      </c>
      <c r="F2755" s="139">
        <v>2024</v>
      </c>
      <c r="G2755" s="139" t="s">
        <v>688</v>
      </c>
      <c r="H2755" s="139">
        <v>74.774465012964498</v>
      </c>
      <c r="I2755" s="139">
        <v>87.236875848458581</v>
      </c>
      <c r="J2755" s="33" t="s">
        <v>641</v>
      </c>
      <c r="K2755" s="33" t="s">
        <v>187</v>
      </c>
    </row>
    <row r="2756" spans="1:11" ht="15.75" customHeight="1">
      <c r="A2756" s="139" t="s">
        <v>220</v>
      </c>
      <c r="B2756" s="139" t="s">
        <v>732</v>
      </c>
      <c r="C2756" s="139" t="s">
        <v>733</v>
      </c>
      <c r="D2756" s="139" t="s">
        <v>734</v>
      </c>
      <c r="E2756" s="139" t="s">
        <v>187</v>
      </c>
      <c r="F2756" s="139">
        <v>2025</v>
      </c>
      <c r="G2756" s="139" t="s">
        <v>688</v>
      </c>
      <c r="H2756" s="139">
        <v>42.176767829772899</v>
      </c>
      <c r="I2756" s="139">
        <v>49.206229134735047</v>
      </c>
      <c r="J2756" s="33" t="s">
        <v>641</v>
      </c>
      <c r="K2756" s="33" t="s">
        <v>187</v>
      </c>
    </row>
    <row r="2757" spans="1:11" ht="15.75" customHeight="1">
      <c r="A2757" s="139" t="s">
        <v>220</v>
      </c>
      <c r="B2757" s="139" t="s">
        <v>732</v>
      </c>
      <c r="C2757" s="139" t="s">
        <v>733</v>
      </c>
      <c r="D2757" s="139" t="s">
        <v>735</v>
      </c>
      <c r="E2757" s="139" t="s">
        <v>187</v>
      </c>
      <c r="F2757" s="139">
        <v>2025</v>
      </c>
      <c r="G2757" s="139" t="s">
        <v>688</v>
      </c>
      <c r="H2757" s="139">
        <v>75.177278904000602</v>
      </c>
      <c r="I2757" s="139">
        <v>87.706825388000709</v>
      </c>
      <c r="J2757" s="33" t="s">
        <v>641</v>
      </c>
      <c r="K2757" s="33" t="s">
        <v>187</v>
      </c>
    </row>
    <row r="2758" spans="1:11" ht="15.75" customHeight="1">
      <c r="A2758" s="139" t="s">
        <v>220</v>
      </c>
      <c r="B2758" s="139" t="s">
        <v>732</v>
      </c>
      <c r="C2758" s="139" t="s">
        <v>733</v>
      </c>
      <c r="D2758" s="139" t="s">
        <v>734</v>
      </c>
      <c r="E2758" s="139" t="s">
        <v>187</v>
      </c>
      <c r="F2758" s="139">
        <v>2026</v>
      </c>
      <c r="G2758" s="139" t="s">
        <v>688</v>
      </c>
      <c r="H2758" s="139">
        <v>43.054109572860902</v>
      </c>
      <c r="I2758" s="139">
        <v>50.229794501671059</v>
      </c>
      <c r="J2758" s="33" t="s">
        <v>641</v>
      </c>
      <c r="K2758" s="33" t="s">
        <v>187</v>
      </c>
    </row>
    <row r="2759" spans="1:11" ht="15.75" customHeight="1">
      <c r="A2759" s="139" t="s">
        <v>220</v>
      </c>
      <c r="B2759" s="139" t="s">
        <v>732</v>
      </c>
      <c r="C2759" s="139" t="s">
        <v>733</v>
      </c>
      <c r="D2759" s="139" t="s">
        <v>735</v>
      </c>
      <c r="E2759" s="139" t="s">
        <v>187</v>
      </c>
      <c r="F2759" s="139">
        <v>2026</v>
      </c>
      <c r="G2759" s="139" t="s">
        <v>688</v>
      </c>
      <c r="H2759" s="139">
        <v>75.622490256274801</v>
      </c>
      <c r="I2759" s="139">
        <v>88.226238632320602</v>
      </c>
      <c r="J2759" s="33" t="s">
        <v>641</v>
      </c>
      <c r="K2759" s="33" t="s">
        <v>187</v>
      </c>
    </row>
    <row r="2760" spans="1:11" ht="15.75" customHeight="1">
      <c r="A2760" s="139" t="s">
        <v>220</v>
      </c>
      <c r="B2760" s="139" t="s">
        <v>732</v>
      </c>
      <c r="C2760" s="139" t="s">
        <v>733</v>
      </c>
      <c r="D2760" s="139" t="s">
        <v>734</v>
      </c>
      <c r="E2760" s="139" t="s">
        <v>187</v>
      </c>
      <c r="F2760" s="139">
        <v>2027</v>
      </c>
      <c r="G2760" s="139" t="s">
        <v>688</v>
      </c>
      <c r="H2760" s="139">
        <v>43.931451315948799</v>
      </c>
      <c r="I2760" s="139">
        <v>51.253359868606942</v>
      </c>
      <c r="J2760" s="33" t="s">
        <v>641</v>
      </c>
      <c r="K2760" s="33" t="s">
        <v>187</v>
      </c>
    </row>
    <row r="2761" spans="1:11" ht="15.75" customHeight="1">
      <c r="A2761" s="139" t="s">
        <v>220</v>
      </c>
      <c r="B2761" s="139" t="s">
        <v>732</v>
      </c>
      <c r="C2761" s="139" t="s">
        <v>733</v>
      </c>
      <c r="D2761" s="139" t="s">
        <v>735</v>
      </c>
      <c r="E2761" s="139" t="s">
        <v>187</v>
      </c>
      <c r="F2761" s="139">
        <v>2027</v>
      </c>
      <c r="G2761" s="139" t="s">
        <v>688</v>
      </c>
      <c r="H2761" s="139">
        <v>76.067701608548902</v>
      </c>
      <c r="I2761" s="139">
        <v>88.745651876640395</v>
      </c>
      <c r="J2761" s="33" t="s">
        <v>641</v>
      </c>
      <c r="K2761" s="33" t="s">
        <v>187</v>
      </c>
    </row>
    <row r="2762" spans="1:11" ht="15.75" customHeight="1">
      <c r="A2762" s="139" t="s">
        <v>220</v>
      </c>
      <c r="B2762" s="139" t="s">
        <v>732</v>
      </c>
      <c r="C2762" s="139" t="s">
        <v>733</v>
      </c>
      <c r="D2762" s="139" t="s">
        <v>734</v>
      </c>
      <c r="E2762" s="139" t="s">
        <v>187</v>
      </c>
      <c r="F2762" s="139">
        <v>2028</v>
      </c>
      <c r="G2762" s="139" t="s">
        <v>688</v>
      </c>
      <c r="H2762" s="139">
        <v>44.808793059036802</v>
      </c>
      <c r="I2762" s="139">
        <v>52.27692523554294</v>
      </c>
      <c r="J2762" s="33" t="s">
        <v>641</v>
      </c>
      <c r="K2762" s="33" t="s">
        <v>187</v>
      </c>
    </row>
    <row r="2763" spans="1:11" ht="15.75" customHeight="1">
      <c r="A2763" s="139" t="s">
        <v>220</v>
      </c>
      <c r="B2763" s="139" t="s">
        <v>732</v>
      </c>
      <c r="C2763" s="139" t="s">
        <v>733</v>
      </c>
      <c r="D2763" s="139" t="s">
        <v>735</v>
      </c>
      <c r="E2763" s="139" t="s">
        <v>187</v>
      </c>
      <c r="F2763" s="139">
        <v>2028</v>
      </c>
      <c r="G2763" s="139" t="s">
        <v>688</v>
      </c>
      <c r="H2763" s="139">
        <v>76.512912960823201</v>
      </c>
      <c r="I2763" s="139">
        <v>89.265065120960401</v>
      </c>
      <c r="J2763" s="33" t="s">
        <v>641</v>
      </c>
      <c r="K2763" s="33" t="s">
        <v>187</v>
      </c>
    </row>
    <row r="2764" spans="1:11" ht="15.75" customHeight="1">
      <c r="A2764" s="139" t="s">
        <v>220</v>
      </c>
      <c r="B2764" s="139" t="s">
        <v>732</v>
      </c>
      <c r="C2764" s="139" t="s">
        <v>733</v>
      </c>
      <c r="D2764" s="139" t="s">
        <v>734</v>
      </c>
      <c r="E2764" s="139" t="s">
        <v>187</v>
      </c>
      <c r="F2764" s="139">
        <v>2029</v>
      </c>
      <c r="G2764" s="139" t="s">
        <v>688</v>
      </c>
      <c r="H2764" s="139">
        <v>45.686134802124698</v>
      </c>
      <c r="I2764" s="139">
        <v>53.300490602478817</v>
      </c>
      <c r="J2764" s="33" t="s">
        <v>641</v>
      </c>
      <c r="K2764" s="33" t="s">
        <v>187</v>
      </c>
    </row>
    <row r="2765" spans="1:11" ht="15.75" customHeight="1">
      <c r="A2765" s="139" t="s">
        <v>220</v>
      </c>
      <c r="B2765" s="139" t="s">
        <v>732</v>
      </c>
      <c r="C2765" s="139" t="s">
        <v>733</v>
      </c>
      <c r="D2765" s="139" t="s">
        <v>735</v>
      </c>
      <c r="E2765" s="139" t="s">
        <v>187</v>
      </c>
      <c r="F2765" s="139">
        <v>2029</v>
      </c>
      <c r="G2765" s="139" t="s">
        <v>688</v>
      </c>
      <c r="H2765" s="139">
        <v>76.958124313097301</v>
      </c>
      <c r="I2765" s="139">
        <v>89.784478365280194</v>
      </c>
      <c r="J2765" s="33" t="s">
        <v>641</v>
      </c>
      <c r="K2765" s="33" t="s">
        <v>187</v>
      </c>
    </row>
    <row r="2766" spans="1:11" ht="15.75" customHeight="1">
      <c r="A2766" s="139" t="s">
        <v>220</v>
      </c>
      <c r="B2766" s="139" t="s">
        <v>732</v>
      </c>
      <c r="C2766" s="139" t="s">
        <v>733</v>
      </c>
      <c r="D2766" s="139" t="s">
        <v>734</v>
      </c>
      <c r="E2766" s="139" t="s">
        <v>187</v>
      </c>
      <c r="F2766" s="139">
        <v>2030</v>
      </c>
      <c r="G2766" s="139" t="s">
        <v>688</v>
      </c>
      <c r="H2766" s="139">
        <v>46.563476545212701</v>
      </c>
      <c r="I2766" s="139">
        <v>54.324055969414822</v>
      </c>
      <c r="J2766" s="33" t="s">
        <v>641</v>
      </c>
      <c r="K2766" s="33" t="s">
        <v>187</v>
      </c>
    </row>
    <row r="2767" spans="1:11" ht="15.75" customHeight="1">
      <c r="A2767" s="139" t="s">
        <v>220</v>
      </c>
      <c r="B2767" s="139" t="s">
        <v>732</v>
      </c>
      <c r="C2767" s="139" t="s">
        <v>733</v>
      </c>
      <c r="D2767" s="139" t="s">
        <v>735</v>
      </c>
      <c r="E2767" s="139" t="s">
        <v>187</v>
      </c>
      <c r="F2767" s="139">
        <v>2030</v>
      </c>
      <c r="G2767" s="139" t="s">
        <v>688</v>
      </c>
      <c r="H2767" s="139">
        <v>77.4033356653715</v>
      </c>
      <c r="I2767" s="139">
        <v>90.303891609600086</v>
      </c>
      <c r="J2767" s="33" t="s">
        <v>641</v>
      </c>
      <c r="K2767" s="33" t="s">
        <v>187</v>
      </c>
    </row>
    <row r="2768" spans="1:11" ht="15.75" customHeight="1">
      <c r="A2768" s="139" t="s">
        <v>220</v>
      </c>
      <c r="B2768" s="139" t="s">
        <v>732</v>
      </c>
      <c r="C2768" s="139" t="s">
        <v>733</v>
      </c>
      <c r="D2768" s="139" t="s">
        <v>734</v>
      </c>
      <c r="E2768" s="139" t="s">
        <v>187</v>
      </c>
      <c r="F2768" s="139">
        <v>2031</v>
      </c>
      <c r="G2768" s="139" t="s">
        <v>688</v>
      </c>
      <c r="H2768" s="139">
        <v>47.561412484492998</v>
      </c>
      <c r="I2768" s="139">
        <v>55.488314565241843</v>
      </c>
      <c r="J2768" s="33" t="s">
        <v>641</v>
      </c>
      <c r="K2768" s="33" t="s">
        <v>187</v>
      </c>
    </row>
    <row r="2769" spans="1:11" ht="15.75" customHeight="1">
      <c r="A2769" s="139" t="s">
        <v>220</v>
      </c>
      <c r="B2769" s="139" t="s">
        <v>732</v>
      </c>
      <c r="C2769" s="139" t="s">
        <v>733</v>
      </c>
      <c r="D2769" s="139" t="s">
        <v>735</v>
      </c>
      <c r="E2769" s="139" t="s">
        <v>187</v>
      </c>
      <c r="F2769" s="139">
        <v>2031</v>
      </c>
      <c r="G2769" s="139" t="s">
        <v>688</v>
      </c>
      <c r="H2769" s="139">
        <v>77.858360716363805</v>
      </c>
      <c r="I2769" s="139">
        <v>90.834754169091113</v>
      </c>
      <c r="J2769" s="33" t="s">
        <v>641</v>
      </c>
      <c r="K2769" s="33" t="s">
        <v>187</v>
      </c>
    </row>
    <row r="2770" spans="1:11" ht="15.75" customHeight="1">
      <c r="A2770" s="139" t="s">
        <v>220</v>
      </c>
      <c r="B2770" s="139" t="s">
        <v>732</v>
      </c>
      <c r="C2770" s="139" t="s">
        <v>733</v>
      </c>
      <c r="D2770" s="139" t="s">
        <v>734</v>
      </c>
      <c r="E2770" s="139" t="s">
        <v>187</v>
      </c>
      <c r="F2770" s="139">
        <v>2032</v>
      </c>
      <c r="G2770" s="139" t="s">
        <v>688</v>
      </c>
      <c r="H2770" s="139">
        <v>48.559348423773201</v>
      </c>
      <c r="I2770" s="139">
        <v>56.652573161068737</v>
      </c>
      <c r="J2770" s="33" t="s">
        <v>641</v>
      </c>
      <c r="K2770" s="33" t="s">
        <v>187</v>
      </c>
    </row>
    <row r="2771" spans="1:11" ht="15.75" customHeight="1">
      <c r="A2771" s="139" t="s">
        <v>220</v>
      </c>
      <c r="B2771" s="139" t="s">
        <v>732</v>
      </c>
      <c r="C2771" s="139" t="s">
        <v>733</v>
      </c>
      <c r="D2771" s="139" t="s">
        <v>735</v>
      </c>
      <c r="E2771" s="139" t="s">
        <v>187</v>
      </c>
      <c r="F2771" s="139">
        <v>2032</v>
      </c>
      <c r="G2771" s="139" t="s">
        <v>688</v>
      </c>
      <c r="H2771" s="139">
        <v>78.313385767356095</v>
      </c>
      <c r="I2771" s="139">
        <v>91.365616728582111</v>
      </c>
      <c r="J2771" s="33" t="s">
        <v>641</v>
      </c>
      <c r="K2771" s="33" t="s">
        <v>187</v>
      </c>
    </row>
    <row r="2772" spans="1:11" ht="15.75" customHeight="1">
      <c r="A2772" s="139" t="s">
        <v>220</v>
      </c>
      <c r="B2772" s="139" t="s">
        <v>732</v>
      </c>
      <c r="C2772" s="139" t="s">
        <v>733</v>
      </c>
      <c r="D2772" s="139" t="s">
        <v>734</v>
      </c>
      <c r="E2772" s="139" t="s">
        <v>187</v>
      </c>
      <c r="F2772" s="139">
        <v>2033</v>
      </c>
      <c r="G2772" s="139" t="s">
        <v>688</v>
      </c>
      <c r="H2772" s="139">
        <v>49.557284363053498</v>
      </c>
      <c r="I2772" s="139">
        <v>57.816831756895752</v>
      </c>
      <c r="J2772" s="33" t="s">
        <v>641</v>
      </c>
      <c r="K2772" s="33" t="s">
        <v>187</v>
      </c>
    </row>
    <row r="2773" spans="1:11" ht="15.75" customHeight="1">
      <c r="A2773" s="139" t="s">
        <v>220</v>
      </c>
      <c r="B2773" s="139" t="s">
        <v>732</v>
      </c>
      <c r="C2773" s="139" t="s">
        <v>733</v>
      </c>
      <c r="D2773" s="139" t="s">
        <v>735</v>
      </c>
      <c r="E2773" s="139" t="s">
        <v>187</v>
      </c>
      <c r="F2773" s="139">
        <v>2033</v>
      </c>
      <c r="G2773" s="139" t="s">
        <v>688</v>
      </c>
      <c r="H2773" s="139">
        <v>78.7684108183483</v>
      </c>
      <c r="I2773" s="139">
        <v>91.896479288073024</v>
      </c>
      <c r="J2773" s="33" t="s">
        <v>641</v>
      </c>
      <c r="K2773" s="33" t="s">
        <v>187</v>
      </c>
    </row>
    <row r="2774" spans="1:11" ht="15.75" customHeight="1">
      <c r="A2774" s="139" t="s">
        <v>220</v>
      </c>
      <c r="B2774" s="139" t="s">
        <v>732</v>
      </c>
      <c r="C2774" s="139" t="s">
        <v>733</v>
      </c>
      <c r="D2774" s="139" t="s">
        <v>734</v>
      </c>
      <c r="E2774" s="139" t="s">
        <v>187</v>
      </c>
      <c r="F2774" s="139">
        <v>2034</v>
      </c>
      <c r="G2774" s="139" t="s">
        <v>688</v>
      </c>
      <c r="H2774" s="139">
        <v>50.555220302333801</v>
      </c>
      <c r="I2774" s="139">
        <v>58.981090352722767</v>
      </c>
      <c r="J2774" s="33" t="s">
        <v>641</v>
      </c>
      <c r="K2774" s="33" t="s">
        <v>187</v>
      </c>
    </row>
    <row r="2775" spans="1:11" ht="15.75" customHeight="1">
      <c r="A2775" s="139" t="s">
        <v>220</v>
      </c>
      <c r="B2775" s="139" t="s">
        <v>732</v>
      </c>
      <c r="C2775" s="139" t="s">
        <v>733</v>
      </c>
      <c r="D2775" s="139" t="s">
        <v>735</v>
      </c>
      <c r="E2775" s="139" t="s">
        <v>187</v>
      </c>
      <c r="F2775" s="139">
        <v>2034</v>
      </c>
      <c r="G2775" s="139" t="s">
        <v>688</v>
      </c>
      <c r="H2775" s="139">
        <v>79.223435869340605</v>
      </c>
      <c r="I2775" s="139">
        <v>92.427341847564051</v>
      </c>
      <c r="J2775" s="33" t="s">
        <v>641</v>
      </c>
      <c r="K2775" s="33" t="s">
        <v>187</v>
      </c>
    </row>
    <row r="2776" spans="1:11" ht="15.75" customHeight="1">
      <c r="A2776" s="139" t="s">
        <v>220</v>
      </c>
      <c r="B2776" s="139" t="s">
        <v>732</v>
      </c>
      <c r="C2776" s="139" t="s">
        <v>733</v>
      </c>
      <c r="D2776" s="139" t="s">
        <v>734</v>
      </c>
      <c r="E2776" s="139" t="s">
        <v>187</v>
      </c>
      <c r="F2776" s="139">
        <v>2035</v>
      </c>
      <c r="G2776" s="139" t="s">
        <v>688</v>
      </c>
      <c r="H2776" s="139">
        <v>51.553156241613998</v>
      </c>
      <c r="I2776" s="139">
        <v>60.145348948549668</v>
      </c>
      <c r="J2776" s="33" t="s">
        <v>641</v>
      </c>
      <c r="K2776" s="33" t="s">
        <v>187</v>
      </c>
    </row>
    <row r="2777" spans="1:11" ht="15.75" customHeight="1">
      <c r="A2777" s="139" t="s">
        <v>220</v>
      </c>
      <c r="B2777" s="139" t="s">
        <v>732</v>
      </c>
      <c r="C2777" s="139" t="s">
        <v>733</v>
      </c>
      <c r="D2777" s="139" t="s">
        <v>735</v>
      </c>
      <c r="E2777" s="139" t="s">
        <v>187</v>
      </c>
      <c r="F2777" s="139">
        <v>2035</v>
      </c>
      <c r="G2777" s="139" t="s">
        <v>688</v>
      </c>
      <c r="H2777" s="139">
        <v>79.678460920332896</v>
      </c>
      <c r="I2777" s="139">
        <v>92.95820440705505</v>
      </c>
      <c r="J2777" s="33" t="s">
        <v>641</v>
      </c>
      <c r="K2777" s="33" t="s">
        <v>187</v>
      </c>
    </row>
    <row r="2778" spans="1:11" ht="15.75" customHeight="1">
      <c r="A2778" s="139" t="s">
        <v>220</v>
      </c>
      <c r="B2778" s="139" t="s">
        <v>732</v>
      </c>
      <c r="C2778" s="139" t="s">
        <v>733</v>
      </c>
      <c r="D2778" s="139" t="s">
        <v>734</v>
      </c>
      <c r="E2778" s="139" t="s">
        <v>187</v>
      </c>
      <c r="F2778" s="139">
        <v>2036</v>
      </c>
      <c r="G2778" s="139" t="s">
        <v>688</v>
      </c>
      <c r="H2778" s="139">
        <v>52.652244848508403</v>
      </c>
      <c r="I2778" s="139">
        <v>61.427618989926472</v>
      </c>
      <c r="J2778" s="33" t="s">
        <v>641</v>
      </c>
      <c r="K2778" s="33" t="s">
        <v>187</v>
      </c>
    </row>
    <row r="2779" spans="1:11" ht="15.75" customHeight="1">
      <c r="A2779" s="139" t="s">
        <v>220</v>
      </c>
      <c r="B2779" s="139" t="s">
        <v>732</v>
      </c>
      <c r="C2779" s="139" t="s">
        <v>733</v>
      </c>
      <c r="D2779" s="139" t="s">
        <v>735</v>
      </c>
      <c r="E2779" s="139" t="s">
        <v>187</v>
      </c>
      <c r="F2779" s="139">
        <v>2036</v>
      </c>
      <c r="G2779" s="139" t="s">
        <v>688</v>
      </c>
      <c r="H2779" s="139">
        <v>80.123588733257407</v>
      </c>
      <c r="I2779" s="139">
        <v>93.477520188800312</v>
      </c>
      <c r="J2779" s="33" t="s">
        <v>641</v>
      </c>
      <c r="K2779" s="33" t="s">
        <v>187</v>
      </c>
    </row>
    <row r="2780" spans="1:11" ht="15.75" customHeight="1">
      <c r="A2780" s="139" t="s">
        <v>220</v>
      </c>
      <c r="B2780" s="139" t="s">
        <v>732</v>
      </c>
      <c r="C2780" s="139" t="s">
        <v>733</v>
      </c>
      <c r="D2780" s="139" t="s">
        <v>734</v>
      </c>
      <c r="E2780" s="139" t="s">
        <v>187</v>
      </c>
      <c r="F2780" s="139">
        <v>2037</v>
      </c>
      <c r="G2780" s="139" t="s">
        <v>688</v>
      </c>
      <c r="H2780" s="139">
        <v>53.751333455402801</v>
      </c>
      <c r="I2780" s="139">
        <v>62.70988903130327</v>
      </c>
      <c r="J2780" s="33" t="s">
        <v>641</v>
      </c>
      <c r="K2780" s="33" t="s">
        <v>187</v>
      </c>
    </row>
    <row r="2781" spans="1:11" ht="15.75" customHeight="1">
      <c r="A2781" s="139" t="s">
        <v>220</v>
      </c>
      <c r="B2781" s="139" t="s">
        <v>732</v>
      </c>
      <c r="C2781" s="139" t="s">
        <v>733</v>
      </c>
      <c r="D2781" s="139" t="s">
        <v>735</v>
      </c>
      <c r="E2781" s="139" t="s">
        <v>187</v>
      </c>
      <c r="F2781" s="139">
        <v>2037</v>
      </c>
      <c r="G2781" s="139" t="s">
        <v>688</v>
      </c>
      <c r="H2781" s="139">
        <v>80.568716546182003</v>
      </c>
      <c r="I2781" s="139">
        <v>93.996835970545675</v>
      </c>
      <c r="J2781" s="33" t="s">
        <v>641</v>
      </c>
      <c r="K2781" s="33" t="s">
        <v>187</v>
      </c>
    </row>
    <row r="2782" spans="1:11" ht="15.75" customHeight="1">
      <c r="A2782" s="139" t="s">
        <v>220</v>
      </c>
      <c r="B2782" s="139" t="s">
        <v>732</v>
      </c>
      <c r="C2782" s="139" t="s">
        <v>733</v>
      </c>
      <c r="D2782" s="139" t="s">
        <v>734</v>
      </c>
      <c r="E2782" s="139" t="s">
        <v>187</v>
      </c>
      <c r="F2782" s="139">
        <v>2038</v>
      </c>
      <c r="G2782" s="139" t="s">
        <v>688</v>
      </c>
      <c r="H2782" s="139">
        <v>54.850422062297199</v>
      </c>
      <c r="I2782" s="139">
        <v>63.992159072680067</v>
      </c>
      <c r="J2782" s="33" t="s">
        <v>641</v>
      </c>
      <c r="K2782" s="33" t="s">
        <v>187</v>
      </c>
    </row>
    <row r="2783" spans="1:11" ht="15.75" customHeight="1">
      <c r="A2783" s="139" t="s">
        <v>220</v>
      </c>
      <c r="B2783" s="139" t="s">
        <v>732</v>
      </c>
      <c r="C2783" s="139" t="s">
        <v>733</v>
      </c>
      <c r="D2783" s="139" t="s">
        <v>735</v>
      </c>
      <c r="E2783" s="139" t="s">
        <v>187</v>
      </c>
      <c r="F2783" s="139">
        <v>2038</v>
      </c>
      <c r="G2783" s="139" t="s">
        <v>688</v>
      </c>
      <c r="H2783" s="139">
        <v>81.0138443591065</v>
      </c>
      <c r="I2783" s="139">
        <v>94.516151752290924</v>
      </c>
      <c r="J2783" s="33" t="s">
        <v>641</v>
      </c>
      <c r="K2783" s="33" t="s">
        <v>187</v>
      </c>
    </row>
    <row r="2784" spans="1:11" ht="15.75" customHeight="1">
      <c r="A2784" s="139" t="s">
        <v>220</v>
      </c>
      <c r="B2784" s="139" t="s">
        <v>732</v>
      </c>
      <c r="C2784" s="139" t="s">
        <v>733</v>
      </c>
      <c r="D2784" s="139" t="s">
        <v>734</v>
      </c>
      <c r="E2784" s="139" t="s">
        <v>187</v>
      </c>
      <c r="F2784" s="139">
        <v>2039</v>
      </c>
      <c r="G2784" s="139" t="s">
        <v>688</v>
      </c>
      <c r="H2784" s="139">
        <v>55.949510669191604</v>
      </c>
      <c r="I2784" s="139">
        <v>65.274429114056872</v>
      </c>
      <c r="J2784" s="33" t="s">
        <v>641</v>
      </c>
      <c r="K2784" s="33" t="s">
        <v>187</v>
      </c>
    </row>
    <row r="2785" spans="1:11" ht="15.75" customHeight="1">
      <c r="A2785" s="139" t="s">
        <v>220</v>
      </c>
      <c r="B2785" s="139" t="s">
        <v>732</v>
      </c>
      <c r="C2785" s="139" t="s">
        <v>733</v>
      </c>
      <c r="D2785" s="139" t="s">
        <v>735</v>
      </c>
      <c r="E2785" s="139" t="s">
        <v>187</v>
      </c>
      <c r="F2785" s="139">
        <v>2039</v>
      </c>
      <c r="G2785" s="139" t="s">
        <v>688</v>
      </c>
      <c r="H2785" s="139">
        <v>81.458972172030997</v>
      </c>
      <c r="I2785" s="139">
        <v>95.035467534036172</v>
      </c>
      <c r="J2785" s="33" t="s">
        <v>641</v>
      </c>
      <c r="K2785" s="33" t="s">
        <v>187</v>
      </c>
    </row>
    <row r="2786" spans="1:11" ht="15.75" customHeight="1">
      <c r="A2786" s="139" t="s">
        <v>220</v>
      </c>
      <c r="B2786" s="139" t="s">
        <v>732</v>
      </c>
      <c r="C2786" s="139" t="s">
        <v>733</v>
      </c>
      <c r="D2786" s="139" t="s">
        <v>734</v>
      </c>
      <c r="E2786" s="139" t="s">
        <v>187</v>
      </c>
      <c r="F2786" s="139">
        <v>2040</v>
      </c>
      <c r="G2786" s="139" t="s">
        <v>688</v>
      </c>
      <c r="H2786" s="139">
        <v>57.048599276086001</v>
      </c>
      <c r="I2786" s="139">
        <v>66.556699155433677</v>
      </c>
      <c r="J2786" s="33" t="s">
        <v>641</v>
      </c>
      <c r="K2786" s="33" t="s">
        <v>187</v>
      </c>
    </row>
    <row r="2787" spans="1:11" ht="15.75" customHeight="1">
      <c r="A2787" s="139" t="s">
        <v>220</v>
      </c>
      <c r="B2787" s="139" t="s">
        <v>732</v>
      </c>
      <c r="C2787" s="139" t="s">
        <v>733</v>
      </c>
      <c r="D2787" s="139" t="s">
        <v>735</v>
      </c>
      <c r="E2787" s="139" t="s">
        <v>187</v>
      </c>
      <c r="F2787" s="139">
        <v>2040</v>
      </c>
      <c r="G2787" s="139" t="s">
        <v>688</v>
      </c>
      <c r="H2787" s="139">
        <v>81.904099984955593</v>
      </c>
      <c r="I2787" s="139">
        <v>95.554783315781535</v>
      </c>
      <c r="J2787" s="33" t="s">
        <v>641</v>
      </c>
      <c r="K2787" s="33" t="s">
        <v>187</v>
      </c>
    </row>
    <row r="2788" spans="1:11" ht="15.75" customHeight="1">
      <c r="A2788" s="139" t="s">
        <v>220</v>
      </c>
      <c r="B2788" s="139" t="s">
        <v>732</v>
      </c>
      <c r="C2788" s="139" t="s">
        <v>733</v>
      </c>
      <c r="D2788" s="139" t="s">
        <v>734</v>
      </c>
      <c r="E2788" s="139" t="s">
        <v>187</v>
      </c>
      <c r="F2788" s="139">
        <v>2041</v>
      </c>
      <c r="G2788" s="139" t="s">
        <v>688</v>
      </c>
      <c r="H2788" s="139">
        <v>58.204622467007802</v>
      </c>
      <c r="I2788" s="139">
        <v>67.905392878175775</v>
      </c>
      <c r="J2788" s="33" t="s">
        <v>641</v>
      </c>
      <c r="K2788" s="33" t="s">
        <v>187</v>
      </c>
    </row>
    <row r="2789" spans="1:11" ht="15.75" customHeight="1">
      <c r="A2789" s="139" t="s">
        <v>220</v>
      </c>
      <c r="B2789" s="139" t="s">
        <v>732</v>
      </c>
      <c r="C2789" s="139" t="s">
        <v>733</v>
      </c>
      <c r="D2789" s="139" t="s">
        <v>735</v>
      </c>
      <c r="E2789" s="139" t="s">
        <v>187</v>
      </c>
      <c r="F2789" s="139">
        <v>2041</v>
      </c>
      <c r="G2789" s="139" t="s">
        <v>688</v>
      </c>
      <c r="H2789" s="139">
        <v>82.330359356255201</v>
      </c>
      <c r="I2789" s="139">
        <v>96.052085915631068</v>
      </c>
      <c r="J2789" s="33" t="s">
        <v>641</v>
      </c>
      <c r="K2789" s="33" t="s">
        <v>187</v>
      </c>
    </row>
    <row r="2790" spans="1:11" ht="15.75" customHeight="1">
      <c r="A2790" s="139" t="s">
        <v>220</v>
      </c>
      <c r="B2790" s="139" t="s">
        <v>732</v>
      </c>
      <c r="C2790" s="139" t="s">
        <v>733</v>
      </c>
      <c r="D2790" s="139" t="s">
        <v>734</v>
      </c>
      <c r="E2790" s="139" t="s">
        <v>187</v>
      </c>
      <c r="F2790" s="139">
        <v>2042</v>
      </c>
      <c r="G2790" s="139" t="s">
        <v>688</v>
      </c>
      <c r="H2790" s="139">
        <v>59.360645657929602</v>
      </c>
      <c r="I2790" s="139">
        <v>69.254086600917873</v>
      </c>
      <c r="J2790" s="33" t="s">
        <v>641</v>
      </c>
      <c r="K2790" s="33" t="s">
        <v>187</v>
      </c>
    </row>
    <row r="2791" spans="1:11" ht="15.75" customHeight="1">
      <c r="A2791" s="139" t="s">
        <v>220</v>
      </c>
      <c r="B2791" s="139" t="s">
        <v>732</v>
      </c>
      <c r="C2791" s="139" t="s">
        <v>733</v>
      </c>
      <c r="D2791" s="139" t="s">
        <v>735</v>
      </c>
      <c r="E2791" s="139" t="s">
        <v>187</v>
      </c>
      <c r="F2791" s="139">
        <v>2042</v>
      </c>
      <c r="G2791" s="139" t="s">
        <v>688</v>
      </c>
      <c r="H2791" s="139">
        <v>82.756618727554695</v>
      </c>
      <c r="I2791" s="139">
        <v>96.549388515480487</v>
      </c>
      <c r="J2791" s="33" t="s">
        <v>641</v>
      </c>
      <c r="K2791" s="33" t="s">
        <v>187</v>
      </c>
    </row>
    <row r="2792" spans="1:11" ht="15.75" customHeight="1">
      <c r="A2792" s="139" t="s">
        <v>220</v>
      </c>
      <c r="B2792" s="139" t="s">
        <v>732</v>
      </c>
      <c r="C2792" s="139" t="s">
        <v>733</v>
      </c>
      <c r="D2792" s="139" t="s">
        <v>734</v>
      </c>
      <c r="E2792" s="139" t="s">
        <v>187</v>
      </c>
      <c r="F2792" s="139">
        <v>2043</v>
      </c>
      <c r="G2792" s="139" t="s">
        <v>688</v>
      </c>
      <c r="H2792" s="139">
        <v>60.516668848851303</v>
      </c>
      <c r="I2792" s="139">
        <v>70.602780323659857</v>
      </c>
      <c r="J2792" s="33" t="s">
        <v>641</v>
      </c>
      <c r="K2792" s="33" t="s">
        <v>187</v>
      </c>
    </row>
    <row r="2793" spans="1:11" ht="15.75" customHeight="1">
      <c r="A2793" s="139" t="s">
        <v>220</v>
      </c>
      <c r="B2793" s="139" t="s">
        <v>732</v>
      </c>
      <c r="C2793" s="139" t="s">
        <v>733</v>
      </c>
      <c r="D2793" s="139" t="s">
        <v>735</v>
      </c>
      <c r="E2793" s="139" t="s">
        <v>187</v>
      </c>
      <c r="F2793" s="139">
        <v>2043</v>
      </c>
      <c r="G2793" s="139" t="s">
        <v>688</v>
      </c>
      <c r="H2793" s="139">
        <v>83.182878098854303</v>
      </c>
      <c r="I2793" s="139">
        <v>97.04669111533002</v>
      </c>
      <c r="J2793" s="33" t="s">
        <v>641</v>
      </c>
      <c r="K2793" s="33" t="s">
        <v>187</v>
      </c>
    </row>
    <row r="2794" spans="1:11" ht="15.75" customHeight="1">
      <c r="A2794" s="139" t="s">
        <v>220</v>
      </c>
      <c r="B2794" s="139" t="s">
        <v>732</v>
      </c>
      <c r="C2794" s="139" t="s">
        <v>733</v>
      </c>
      <c r="D2794" s="139" t="s">
        <v>734</v>
      </c>
      <c r="E2794" s="139" t="s">
        <v>187</v>
      </c>
      <c r="F2794" s="139">
        <v>2044</v>
      </c>
      <c r="G2794" s="139" t="s">
        <v>688</v>
      </c>
      <c r="H2794" s="139">
        <v>61.672692039773104</v>
      </c>
      <c r="I2794" s="139">
        <v>71.951474046401955</v>
      </c>
      <c r="J2794" s="33" t="s">
        <v>641</v>
      </c>
      <c r="K2794" s="33" t="s">
        <v>187</v>
      </c>
    </row>
    <row r="2795" spans="1:11" ht="15.75" customHeight="1">
      <c r="A2795" s="139" t="s">
        <v>220</v>
      </c>
      <c r="B2795" s="139" t="s">
        <v>732</v>
      </c>
      <c r="C2795" s="139" t="s">
        <v>733</v>
      </c>
      <c r="D2795" s="139" t="s">
        <v>735</v>
      </c>
      <c r="E2795" s="139" t="s">
        <v>187</v>
      </c>
      <c r="F2795" s="139">
        <v>2044</v>
      </c>
      <c r="G2795" s="139" t="s">
        <v>688</v>
      </c>
      <c r="H2795" s="139">
        <v>83.609137470153797</v>
      </c>
      <c r="I2795" s="139">
        <v>97.54399371517944</v>
      </c>
      <c r="J2795" s="33" t="s">
        <v>641</v>
      </c>
      <c r="K2795" s="33" t="s">
        <v>187</v>
      </c>
    </row>
    <row r="2796" spans="1:11" ht="15.75" customHeight="1">
      <c r="A2796" s="139" t="s">
        <v>220</v>
      </c>
      <c r="B2796" s="139" t="s">
        <v>732</v>
      </c>
      <c r="C2796" s="139" t="s">
        <v>733</v>
      </c>
      <c r="D2796" s="139" t="s">
        <v>734</v>
      </c>
      <c r="E2796" s="139" t="s">
        <v>187</v>
      </c>
      <c r="F2796" s="139">
        <v>2045</v>
      </c>
      <c r="G2796" s="139" t="s">
        <v>688</v>
      </c>
      <c r="H2796" s="139">
        <v>62.828715230694797</v>
      </c>
      <c r="I2796" s="139">
        <v>73.30016776914394</v>
      </c>
      <c r="J2796" s="33" t="s">
        <v>641</v>
      </c>
      <c r="K2796" s="33" t="s">
        <v>187</v>
      </c>
    </row>
    <row r="2797" spans="1:11" ht="15.75" customHeight="1">
      <c r="A2797" s="139" t="s">
        <v>220</v>
      </c>
      <c r="B2797" s="139" t="s">
        <v>732</v>
      </c>
      <c r="C2797" s="139" t="s">
        <v>733</v>
      </c>
      <c r="D2797" s="139" t="s">
        <v>735</v>
      </c>
      <c r="E2797" s="139" t="s">
        <v>187</v>
      </c>
      <c r="F2797" s="139">
        <v>2045</v>
      </c>
      <c r="G2797" s="139" t="s">
        <v>688</v>
      </c>
      <c r="H2797" s="139">
        <v>84.035396841453405</v>
      </c>
      <c r="I2797" s="139">
        <v>98.041296315028973</v>
      </c>
      <c r="J2797" s="33" t="s">
        <v>641</v>
      </c>
      <c r="K2797" s="33" t="s">
        <v>187</v>
      </c>
    </row>
    <row r="2798" spans="1:11" ht="15.75" customHeight="1">
      <c r="A2798" s="139" t="s">
        <v>220</v>
      </c>
      <c r="B2798" s="139" t="s">
        <v>732</v>
      </c>
      <c r="C2798" s="139" t="s">
        <v>733</v>
      </c>
      <c r="D2798" s="139" t="s">
        <v>734</v>
      </c>
      <c r="E2798" s="139" t="s">
        <v>187</v>
      </c>
      <c r="F2798" s="139">
        <v>2046</v>
      </c>
      <c r="G2798" s="139" t="s">
        <v>688</v>
      </c>
      <c r="H2798" s="139">
        <v>64.017818519287303</v>
      </c>
      <c r="I2798" s="139">
        <v>74.687454939168532</v>
      </c>
      <c r="J2798" s="33" t="s">
        <v>641</v>
      </c>
      <c r="K2798" s="33" t="s">
        <v>187</v>
      </c>
    </row>
    <row r="2799" spans="1:11" ht="15.75" customHeight="1">
      <c r="A2799" s="139" t="s">
        <v>220</v>
      </c>
      <c r="B2799" s="139" t="s">
        <v>732</v>
      </c>
      <c r="C2799" s="139" t="s">
        <v>733</v>
      </c>
      <c r="D2799" s="139" t="s">
        <v>735</v>
      </c>
      <c r="E2799" s="139" t="s">
        <v>187</v>
      </c>
      <c r="F2799" s="139">
        <v>2046</v>
      </c>
      <c r="G2799" s="139" t="s">
        <v>688</v>
      </c>
      <c r="H2799" s="139">
        <v>84.441880677664599</v>
      </c>
      <c r="I2799" s="139">
        <v>98.515527457275368</v>
      </c>
      <c r="J2799" s="33" t="s">
        <v>641</v>
      </c>
      <c r="K2799" s="33" t="s">
        <v>187</v>
      </c>
    </row>
    <row r="2800" spans="1:11" ht="15.75" customHeight="1">
      <c r="A2800" s="139" t="s">
        <v>220</v>
      </c>
      <c r="B2800" s="139" t="s">
        <v>732</v>
      </c>
      <c r="C2800" s="139" t="s">
        <v>733</v>
      </c>
      <c r="D2800" s="139" t="s">
        <v>734</v>
      </c>
      <c r="E2800" s="139" t="s">
        <v>187</v>
      </c>
      <c r="F2800" s="139">
        <v>2047</v>
      </c>
      <c r="G2800" s="139" t="s">
        <v>688</v>
      </c>
      <c r="H2800" s="139">
        <v>65.206921807879894</v>
      </c>
      <c r="I2800" s="139">
        <v>76.07474210919321</v>
      </c>
      <c r="J2800" s="33" t="s">
        <v>641</v>
      </c>
      <c r="K2800" s="33" t="s">
        <v>187</v>
      </c>
    </row>
    <row r="2801" spans="1:11" ht="15.75" customHeight="1">
      <c r="A2801" s="139" t="s">
        <v>220</v>
      </c>
      <c r="B2801" s="139" t="s">
        <v>732</v>
      </c>
      <c r="C2801" s="139" t="s">
        <v>733</v>
      </c>
      <c r="D2801" s="139" t="s">
        <v>735</v>
      </c>
      <c r="E2801" s="139" t="s">
        <v>187</v>
      </c>
      <c r="F2801" s="139">
        <v>2047</v>
      </c>
      <c r="G2801" s="139" t="s">
        <v>688</v>
      </c>
      <c r="H2801" s="139">
        <v>84.848364513875694</v>
      </c>
      <c r="I2801" s="139">
        <v>98.98975859952165</v>
      </c>
      <c r="J2801" s="33" t="s">
        <v>641</v>
      </c>
      <c r="K2801" s="33" t="s">
        <v>187</v>
      </c>
    </row>
    <row r="2802" spans="1:11" ht="15.75" customHeight="1">
      <c r="A2802" s="139" t="s">
        <v>220</v>
      </c>
      <c r="B2802" s="139" t="s">
        <v>732</v>
      </c>
      <c r="C2802" s="139" t="s">
        <v>733</v>
      </c>
      <c r="D2802" s="139" t="s">
        <v>734</v>
      </c>
      <c r="E2802" s="139" t="s">
        <v>187</v>
      </c>
      <c r="F2802" s="139">
        <v>2048</v>
      </c>
      <c r="G2802" s="139" t="s">
        <v>688</v>
      </c>
      <c r="H2802" s="139">
        <v>66.3960250964724</v>
      </c>
      <c r="I2802" s="139">
        <v>77.462029279217802</v>
      </c>
      <c r="J2802" s="33" t="s">
        <v>641</v>
      </c>
      <c r="K2802" s="33" t="s">
        <v>187</v>
      </c>
    </row>
    <row r="2803" spans="1:11" ht="15.75" customHeight="1">
      <c r="A2803" s="139" t="s">
        <v>220</v>
      </c>
      <c r="B2803" s="139" t="s">
        <v>732</v>
      </c>
      <c r="C2803" s="139" t="s">
        <v>733</v>
      </c>
      <c r="D2803" s="139" t="s">
        <v>735</v>
      </c>
      <c r="E2803" s="139" t="s">
        <v>187</v>
      </c>
      <c r="F2803" s="139">
        <v>2048</v>
      </c>
      <c r="G2803" s="139" t="s">
        <v>688</v>
      </c>
      <c r="H2803" s="139">
        <v>85.254848350086803</v>
      </c>
      <c r="I2803" s="139">
        <v>99.463989741767946</v>
      </c>
      <c r="J2803" s="33" t="s">
        <v>641</v>
      </c>
      <c r="K2803" s="33" t="s">
        <v>187</v>
      </c>
    </row>
    <row r="2804" spans="1:11" ht="15.75" customHeight="1">
      <c r="A2804" s="139" t="s">
        <v>220</v>
      </c>
      <c r="B2804" s="139" t="s">
        <v>732</v>
      </c>
      <c r="C2804" s="139" t="s">
        <v>733</v>
      </c>
      <c r="D2804" s="139" t="s">
        <v>734</v>
      </c>
      <c r="E2804" s="139" t="s">
        <v>187</v>
      </c>
      <c r="F2804" s="139">
        <v>2049</v>
      </c>
      <c r="G2804" s="139" t="s">
        <v>688</v>
      </c>
      <c r="H2804" s="139">
        <v>67.585128385064905</v>
      </c>
      <c r="I2804" s="139">
        <v>78.849316449242394</v>
      </c>
      <c r="J2804" s="33" t="s">
        <v>641</v>
      </c>
      <c r="K2804" s="33" t="s">
        <v>187</v>
      </c>
    </row>
    <row r="2805" spans="1:11" ht="15.75" customHeight="1">
      <c r="A2805" s="139" t="s">
        <v>220</v>
      </c>
      <c r="B2805" s="139" t="s">
        <v>732</v>
      </c>
      <c r="C2805" s="139" t="s">
        <v>733</v>
      </c>
      <c r="D2805" s="139" t="s">
        <v>735</v>
      </c>
      <c r="E2805" s="139" t="s">
        <v>187</v>
      </c>
      <c r="F2805" s="139">
        <v>2049</v>
      </c>
      <c r="G2805" s="139" t="s">
        <v>688</v>
      </c>
      <c r="H2805" s="139">
        <v>85.661332186297997</v>
      </c>
      <c r="I2805" s="139">
        <v>99.938220884014342</v>
      </c>
      <c r="J2805" s="33" t="s">
        <v>641</v>
      </c>
      <c r="K2805" s="33" t="s">
        <v>187</v>
      </c>
    </row>
    <row r="2806" spans="1:11" ht="15.75" customHeight="1">
      <c r="A2806" s="139" t="s">
        <v>220</v>
      </c>
      <c r="B2806" s="139" t="s">
        <v>732</v>
      </c>
      <c r="C2806" s="139" t="s">
        <v>733</v>
      </c>
      <c r="D2806" s="139" t="s">
        <v>734</v>
      </c>
      <c r="E2806" s="139" t="s">
        <v>187</v>
      </c>
      <c r="F2806" s="139">
        <v>2050</v>
      </c>
      <c r="G2806" s="139" t="s">
        <v>688</v>
      </c>
      <c r="H2806" s="139">
        <v>68.774231673657397</v>
      </c>
      <c r="I2806" s="139">
        <v>80.236603619266972</v>
      </c>
      <c r="J2806" s="33" t="s">
        <v>641</v>
      </c>
      <c r="K2806" s="33" t="s">
        <v>187</v>
      </c>
    </row>
    <row r="2807" spans="1:11" ht="15.75" customHeight="1">
      <c r="A2807" s="139" t="s">
        <v>220</v>
      </c>
      <c r="B2807" s="139" t="s">
        <v>732</v>
      </c>
      <c r="C2807" s="139" t="s">
        <v>733</v>
      </c>
      <c r="D2807" s="139" t="s">
        <v>735</v>
      </c>
      <c r="E2807" s="139" t="s">
        <v>187</v>
      </c>
      <c r="F2807" s="139">
        <v>2050</v>
      </c>
      <c r="G2807" s="139" t="s">
        <v>688</v>
      </c>
      <c r="H2807" s="139">
        <v>86.067816022509106</v>
      </c>
      <c r="I2807" s="139">
        <v>100.4124520262606</v>
      </c>
      <c r="J2807" s="33" t="s">
        <v>641</v>
      </c>
      <c r="K2807" s="33" t="s">
        <v>187</v>
      </c>
    </row>
    <row r="2808" spans="1:11" ht="15.75" customHeight="1">
      <c r="A2808" s="139" t="s">
        <v>220</v>
      </c>
      <c r="B2808" s="139" t="s">
        <v>732</v>
      </c>
      <c r="C2808" s="139" t="s">
        <v>736</v>
      </c>
      <c r="E2808" s="139" t="s">
        <v>187</v>
      </c>
      <c r="F2808" s="139">
        <v>1990</v>
      </c>
      <c r="G2808" s="139" t="s">
        <v>688</v>
      </c>
      <c r="H2808" s="139">
        <v>0.38100000000000001</v>
      </c>
      <c r="I2808" s="139">
        <v>0.44450000000000012</v>
      </c>
      <c r="J2808" s="33" t="s">
        <v>641</v>
      </c>
      <c r="K2808" s="33" t="s">
        <v>187</v>
      </c>
    </row>
    <row r="2809" spans="1:11" ht="15.75" customHeight="1">
      <c r="A2809" s="139" t="s">
        <v>220</v>
      </c>
      <c r="B2809" s="139" t="s">
        <v>732</v>
      </c>
      <c r="C2809" s="139" t="s">
        <v>736</v>
      </c>
      <c r="E2809" s="139" t="s">
        <v>187</v>
      </c>
      <c r="F2809" s="139">
        <v>1991</v>
      </c>
      <c r="G2809" s="139" t="s">
        <v>688</v>
      </c>
      <c r="H2809" s="139">
        <v>0.4355</v>
      </c>
      <c r="I2809" s="139">
        <v>0.50808333333333333</v>
      </c>
      <c r="J2809" s="33" t="s">
        <v>641</v>
      </c>
      <c r="K2809" s="33" t="s">
        <v>187</v>
      </c>
    </row>
    <row r="2810" spans="1:11" ht="15.75" customHeight="1">
      <c r="A2810" s="139" t="s">
        <v>220</v>
      </c>
      <c r="B2810" s="139" t="s">
        <v>732</v>
      </c>
      <c r="C2810" s="139" t="s">
        <v>736</v>
      </c>
      <c r="E2810" s="139" t="s">
        <v>187</v>
      </c>
      <c r="F2810" s="139">
        <v>1992</v>
      </c>
      <c r="G2810" s="139" t="s">
        <v>688</v>
      </c>
      <c r="H2810" s="139">
        <v>0.49</v>
      </c>
      <c r="I2810" s="139">
        <v>0.57166666666666666</v>
      </c>
      <c r="J2810" s="33" t="s">
        <v>641</v>
      </c>
      <c r="K2810" s="33" t="s">
        <v>187</v>
      </c>
    </row>
    <row r="2811" spans="1:11" ht="15.75" customHeight="1">
      <c r="A2811" s="139" t="s">
        <v>220</v>
      </c>
      <c r="B2811" s="139" t="s">
        <v>732</v>
      </c>
      <c r="C2811" s="139" t="s">
        <v>736</v>
      </c>
      <c r="E2811" s="139" t="s">
        <v>187</v>
      </c>
      <c r="F2811" s="139">
        <v>1993</v>
      </c>
      <c r="G2811" s="139" t="s">
        <v>688</v>
      </c>
      <c r="H2811" s="139">
        <v>0.626</v>
      </c>
      <c r="I2811" s="139">
        <v>0.73033333333333339</v>
      </c>
      <c r="J2811" s="33" t="s">
        <v>641</v>
      </c>
      <c r="K2811" s="33" t="s">
        <v>187</v>
      </c>
    </row>
    <row r="2812" spans="1:11" ht="15.75" customHeight="1">
      <c r="A2812" s="139" t="s">
        <v>220</v>
      </c>
      <c r="B2812" s="139" t="s">
        <v>732</v>
      </c>
      <c r="C2812" s="139" t="s">
        <v>736</v>
      </c>
      <c r="E2812" s="139" t="s">
        <v>187</v>
      </c>
      <c r="F2812" s="139">
        <v>1994</v>
      </c>
      <c r="G2812" s="139" t="s">
        <v>688</v>
      </c>
      <c r="H2812" s="139">
        <v>0.76924999999999999</v>
      </c>
      <c r="I2812" s="139">
        <v>0.89745833333333336</v>
      </c>
      <c r="J2812" s="33" t="s">
        <v>641</v>
      </c>
      <c r="K2812" s="33" t="s">
        <v>187</v>
      </c>
    </row>
    <row r="2813" spans="1:11" ht="15.75" customHeight="1">
      <c r="A2813" s="139" t="s">
        <v>220</v>
      </c>
      <c r="B2813" s="139" t="s">
        <v>732</v>
      </c>
      <c r="C2813" s="139" t="s">
        <v>736</v>
      </c>
      <c r="E2813" s="139" t="s">
        <v>187</v>
      </c>
      <c r="F2813" s="139">
        <v>1995</v>
      </c>
      <c r="G2813" s="139" t="s">
        <v>688</v>
      </c>
      <c r="H2813" s="139">
        <v>0.871</v>
      </c>
      <c r="I2813" s="139">
        <v>1.0161666666666671</v>
      </c>
      <c r="J2813" s="33" t="s">
        <v>641</v>
      </c>
      <c r="K2813" s="33" t="s">
        <v>187</v>
      </c>
    </row>
    <row r="2814" spans="1:11" ht="15.75" customHeight="1">
      <c r="A2814" s="139" t="s">
        <v>220</v>
      </c>
      <c r="B2814" s="139" t="s">
        <v>732</v>
      </c>
      <c r="C2814" s="139" t="s">
        <v>736</v>
      </c>
      <c r="E2814" s="139" t="s">
        <v>187</v>
      </c>
      <c r="F2814" s="139">
        <v>1996</v>
      </c>
      <c r="G2814" s="139" t="s">
        <v>688</v>
      </c>
      <c r="H2814" s="139">
        <v>0.98975000000000002</v>
      </c>
      <c r="I2814" s="139">
        <v>1.154708333333333</v>
      </c>
      <c r="J2814" s="33" t="s">
        <v>641</v>
      </c>
      <c r="K2814" s="33" t="s">
        <v>187</v>
      </c>
    </row>
    <row r="2815" spans="1:11" ht="15.75" customHeight="1">
      <c r="A2815" s="139" t="s">
        <v>220</v>
      </c>
      <c r="B2815" s="139" t="s">
        <v>732</v>
      </c>
      <c r="C2815" s="139" t="s">
        <v>736</v>
      </c>
      <c r="E2815" s="139" t="s">
        <v>187</v>
      </c>
      <c r="F2815" s="139">
        <v>1997</v>
      </c>
      <c r="G2815" s="139" t="s">
        <v>688</v>
      </c>
      <c r="H2815" s="139">
        <v>1.095</v>
      </c>
      <c r="I2815" s="139">
        <v>1.2775000000000001</v>
      </c>
      <c r="J2815" s="33" t="s">
        <v>641</v>
      </c>
      <c r="K2815" s="33" t="s">
        <v>187</v>
      </c>
    </row>
    <row r="2816" spans="1:11" ht="15.75" customHeight="1">
      <c r="A2816" s="139" t="s">
        <v>220</v>
      </c>
      <c r="B2816" s="139" t="s">
        <v>732</v>
      </c>
      <c r="C2816" s="139" t="s">
        <v>736</v>
      </c>
      <c r="E2816" s="139" t="s">
        <v>187</v>
      </c>
      <c r="F2816" s="139">
        <v>1998</v>
      </c>
      <c r="G2816" s="139" t="s">
        <v>688</v>
      </c>
      <c r="H2816" s="139">
        <v>1.1919999999999999</v>
      </c>
      <c r="I2816" s="139">
        <v>1.3906666666666669</v>
      </c>
      <c r="J2816" s="33" t="s">
        <v>641</v>
      </c>
      <c r="K2816" s="33" t="s">
        <v>187</v>
      </c>
    </row>
    <row r="2817" spans="1:11" ht="15.75" customHeight="1">
      <c r="A2817" s="139" t="s">
        <v>220</v>
      </c>
      <c r="B2817" s="139" t="s">
        <v>732</v>
      </c>
      <c r="C2817" s="139" t="s">
        <v>736</v>
      </c>
      <c r="E2817" s="139" t="s">
        <v>187</v>
      </c>
      <c r="F2817" s="139">
        <v>1999</v>
      </c>
      <c r="G2817" s="139" t="s">
        <v>688</v>
      </c>
      <c r="H2817" s="139">
        <v>1.3354999999999999</v>
      </c>
      <c r="I2817" s="139">
        <v>1.558083333333333</v>
      </c>
      <c r="J2817" s="33" t="s">
        <v>641</v>
      </c>
      <c r="K2817" s="33" t="s">
        <v>187</v>
      </c>
    </row>
    <row r="2818" spans="1:11" ht="15.75" customHeight="1">
      <c r="A2818" s="139" t="s">
        <v>220</v>
      </c>
      <c r="B2818" s="139" t="s">
        <v>732</v>
      </c>
      <c r="C2818" s="139" t="s">
        <v>736</v>
      </c>
      <c r="E2818" s="139" t="s">
        <v>187</v>
      </c>
      <c r="F2818" s="139">
        <v>2000</v>
      </c>
      <c r="G2818" s="139" t="s">
        <v>688</v>
      </c>
      <c r="H2818" s="139">
        <v>1.4922500000000001</v>
      </c>
      <c r="I2818" s="139">
        <v>1.7409583333333341</v>
      </c>
      <c r="J2818" s="33" t="s">
        <v>641</v>
      </c>
      <c r="K2818" s="33" t="s">
        <v>187</v>
      </c>
    </row>
    <row r="2819" spans="1:11" ht="15.75" customHeight="1">
      <c r="A2819" s="139" t="s">
        <v>220</v>
      </c>
      <c r="B2819" s="139" t="s">
        <v>732</v>
      </c>
      <c r="C2819" s="139" t="s">
        <v>736</v>
      </c>
      <c r="E2819" s="139" t="s">
        <v>187</v>
      </c>
      <c r="F2819" s="139">
        <v>2001</v>
      </c>
      <c r="G2819" s="139" t="s">
        <v>688</v>
      </c>
      <c r="H2819" s="139">
        <v>1.5015000000000001</v>
      </c>
      <c r="I2819" s="139">
        <v>1.7517499999999999</v>
      </c>
      <c r="J2819" s="33" t="s">
        <v>641</v>
      </c>
      <c r="K2819" s="33" t="s">
        <v>187</v>
      </c>
    </row>
    <row r="2820" spans="1:11" ht="15.75" customHeight="1">
      <c r="A2820" s="139" t="s">
        <v>220</v>
      </c>
      <c r="B2820" s="139" t="s">
        <v>732</v>
      </c>
      <c r="C2820" s="139" t="s">
        <v>736</v>
      </c>
      <c r="E2820" s="139" t="s">
        <v>187</v>
      </c>
      <c r="F2820" s="139">
        <v>2002</v>
      </c>
      <c r="G2820" s="139" t="s">
        <v>688</v>
      </c>
      <c r="H2820" s="139">
        <v>1.51875</v>
      </c>
      <c r="I2820" s="139">
        <v>1.7718750000000001</v>
      </c>
      <c r="J2820" s="33" t="s">
        <v>641</v>
      </c>
      <c r="K2820" s="33" t="s">
        <v>187</v>
      </c>
    </row>
    <row r="2821" spans="1:11" ht="15.75" customHeight="1">
      <c r="A2821" s="139" t="s">
        <v>220</v>
      </c>
      <c r="B2821" s="139" t="s">
        <v>732</v>
      </c>
      <c r="C2821" s="139" t="s">
        <v>736</v>
      </c>
      <c r="E2821" s="139" t="s">
        <v>187</v>
      </c>
      <c r="F2821" s="139">
        <v>2003</v>
      </c>
      <c r="G2821" s="139" t="s">
        <v>688</v>
      </c>
      <c r="H2821" s="139">
        <v>1.7310000000000001</v>
      </c>
      <c r="I2821" s="139">
        <v>2.0194999999999999</v>
      </c>
      <c r="J2821" s="33" t="s">
        <v>641</v>
      </c>
      <c r="K2821" s="33" t="s">
        <v>187</v>
      </c>
    </row>
    <row r="2822" spans="1:11" ht="15.75" customHeight="1">
      <c r="A2822" s="139" t="s">
        <v>220</v>
      </c>
      <c r="B2822" s="139" t="s">
        <v>732</v>
      </c>
      <c r="C2822" s="139" t="s">
        <v>736</v>
      </c>
      <c r="E2822" s="139" t="s">
        <v>187</v>
      </c>
      <c r="F2822" s="139">
        <v>2004</v>
      </c>
      <c r="G2822" s="139" t="s">
        <v>688</v>
      </c>
      <c r="H2822" s="139">
        <v>1.857</v>
      </c>
      <c r="I2822" s="139">
        <v>2.1665000000000001</v>
      </c>
      <c r="J2822" s="33" t="s">
        <v>641</v>
      </c>
      <c r="K2822" s="33" t="s">
        <v>187</v>
      </c>
    </row>
    <row r="2823" spans="1:11" ht="15.75" customHeight="1">
      <c r="A2823" s="139" t="s">
        <v>220</v>
      </c>
      <c r="B2823" s="139" t="s">
        <v>732</v>
      </c>
      <c r="C2823" s="139" t="s">
        <v>736</v>
      </c>
      <c r="E2823" s="139" t="s">
        <v>187</v>
      </c>
      <c r="F2823" s="139">
        <v>2005</v>
      </c>
      <c r="G2823" s="139" t="s">
        <v>688</v>
      </c>
      <c r="H2823" s="139">
        <v>1.86425</v>
      </c>
      <c r="I2823" s="139">
        <v>2.174958333333334</v>
      </c>
      <c r="J2823" s="33" t="s">
        <v>641</v>
      </c>
      <c r="K2823" s="33" t="s">
        <v>187</v>
      </c>
    </row>
    <row r="2824" spans="1:11" ht="15.75" customHeight="1">
      <c r="A2824" s="139" t="s">
        <v>220</v>
      </c>
      <c r="B2824" s="139" t="s">
        <v>732</v>
      </c>
      <c r="C2824" s="139" t="s">
        <v>736</v>
      </c>
      <c r="E2824" s="139" t="s">
        <v>187</v>
      </c>
      <c r="F2824" s="139">
        <v>2006</v>
      </c>
      <c r="G2824" s="139" t="s">
        <v>688</v>
      </c>
      <c r="H2824" s="139">
        <v>1.8852500000000001</v>
      </c>
      <c r="I2824" s="139">
        <v>2.1994583333333342</v>
      </c>
      <c r="J2824" s="33" t="s">
        <v>641</v>
      </c>
      <c r="K2824" s="33" t="s">
        <v>187</v>
      </c>
    </row>
    <row r="2825" spans="1:11" ht="15.75" customHeight="1">
      <c r="A2825" s="139" t="s">
        <v>220</v>
      </c>
      <c r="B2825" s="139" t="s">
        <v>732</v>
      </c>
      <c r="C2825" s="139" t="s">
        <v>736</v>
      </c>
      <c r="E2825" s="139" t="s">
        <v>187</v>
      </c>
      <c r="F2825" s="139">
        <v>2007</v>
      </c>
      <c r="G2825" s="139" t="s">
        <v>688</v>
      </c>
      <c r="H2825" s="139">
        <v>1.9695</v>
      </c>
      <c r="I2825" s="139">
        <v>2.2977500000000002</v>
      </c>
      <c r="J2825" s="33" t="s">
        <v>641</v>
      </c>
      <c r="K2825" s="33" t="s">
        <v>187</v>
      </c>
    </row>
    <row r="2826" spans="1:11" ht="15.75" customHeight="1">
      <c r="A2826" s="139" t="s">
        <v>220</v>
      </c>
      <c r="B2826" s="139" t="s">
        <v>732</v>
      </c>
      <c r="C2826" s="139" t="s">
        <v>736</v>
      </c>
      <c r="E2826" s="139" t="s">
        <v>187</v>
      </c>
      <c r="F2826" s="139">
        <v>2008</v>
      </c>
      <c r="G2826" s="139" t="s">
        <v>688</v>
      </c>
      <c r="H2826" s="139">
        <v>2.0049999999999999</v>
      </c>
      <c r="I2826" s="139">
        <v>2.3391666666666668</v>
      </c>
      <c r="J2826" s="33" t="s">
        <v>641</v>
      </c>
      <c r="K2826" s="33" t="s">
        <v>187</v>
      </c>
    </row>
    <row r="2827" spans="1:11" ht="15.75" customHeight="1">
      <c r="A2827" s="139" t="s">
        <v>220</v>
      </c>
      <c r="B2827" s="139" t="s">
        <v>732</v>
      </c>
      <c r="C2827" s="139" t="s">
        <v>736</v>
      </c>
      <c r="E2827" s="139" t="s">
        <v>187</v>
      </c>
      <c r="F2827" s="139">
        <v>2009</v>
      </c>
      <c r="G2827" s="139" t="s">
        <v>688</v>
      </c>
      <c r="H2827" s="139">
        <v>1.8825000000000001</v>
      </c>
      <c r="I2827" s="139">
        <v>2.19625</v>
      </c>
      <c r="J2827" s="33" t="s">
        <v>641</v>
      </c>
      <c r="K2827" s="33" t="s">
        <v>187</v>
      </c>
    </row>
    <row r="2828" spans="1:11" ht="15.75" customHeight="1">
      <c r="A2828" s="139" t="s">
        <v>220</v>
      </c>
      <c r="B2828" s="139" t="s">
        <v>732</v>
      </c>
      <c r="C2828" s="139" t="s">
        <v>736</v>
      </c>
      <c r="E2828" s="139" t="s">
        <v>187</v>
      </c>
      <c r="F2828" s="139">
        <v>2010</v>
      </c>
      <c r="G2828" s="139" t="s">
        <v>688</v>
      </c>
      <c r="H2828" s="139">
        <v>1.82975</v>
      </c>
      <c r="I2828" s="139">
        <v>2.1347083333333341</v>
      </c>
      <c r="J2828" s="33" t="s">
        <v>641</v>
      </c>
      <c r="K2828" s="33" t="s">
        <v>187</v>
      </c>
    </row>
    <row r="2829" spans="1:11" ht="15.75" customHeight="1">
      <c r="A2829" s="139" t="s">
        <v>220</v>
      </c>
      <c r="B2829" s="139" t="s">
        <v>732</v>
      </c>
      <c r="C2829" s="139" t="s">
        <v>736</v>
      </c>
      <c r="E2829" s="139" t="s">
        <v>187</v>
      </c>
      <c r="F2829" s="139">
        <v>2011</v>
      </c>
      <c r="G2829" s="139" t="s">
        <v>688</v>
      </c>
      <c r="H2829" s="139">
        <v>1.8779999999999999</v>
      </c>
      <c r="I2829" s="139">
        <v>2.1909999999999998</v>
      </c>
      <c r="J2829" s="33" t="s">
        <v>641</v>
      </c>
      <c r="K2829" s="33" t="s">
        <v>187</v>
      </c>
    </row>
    <row r="2830" spans="1:11" ht="15.75" customHeight="1">
      <c r="A2830" s="139" t="s">
        <v>220</v>
      </c>
      <c r="B2830" s="139" t="s">
        <v>732</v>
      </c>
      <c r="C2830" s="139" t="s">
        <v>736</v>
      </c>
      <c r="E2830" s="139" t="s">
        <v>187</v>
      </c>
      <c r="F2830" s="139">
        <v>2012</v>
      </c>
      <c r="G2830" s="139" t="s">
        <v>688</v>
      </c>
      <c r="H2830" s="139">
        <v>1.8919999999999999</v>
      </c>
      <c r="I2830" s="139">
        <v>2.2073333333333331</v>
      </c>
      <c r="J2830" s="33" t="s">
        <v>641</v>
      </c>
      <c r="K2830" s="33" t="s">
        <v>187</v>
      </c>
    </row>
    <row r="2831" spans="1:11" ht="15.75" customHeight="1">
      <c r="A2831" s="139" t="s">
        <v>220</v>
      </c>
      <c r="B2831" s="139" t="s">
        <v>732</v>
      </c>
      <c r="C2831" s="139" t="s">
        <v>736</v>
      </c>
      <c r="E2831" s="139" t="s">
        <v>187</v>
      </c>
      <c r="F2831" s="139">
        <v>2013</v>
      </c>
      <c r="G2831" s="139" t="s">
        <v>688</v>
      </c>
      <c r="H2831" s="139">
        <v>1.8919999999999999</v>
      </c>
      <c r="I2831" s="139">
        <v>2.2073333333333331</v>
      </c>
      <c r="J2831" s="33" t="s">
        <v>641</v>
      </c>
      <c r="K2831" s="33" t="s">
        <v>187</v>
      </c>
    </row>
    <row r="2832" spans="1:11" ht="15.75" customHeight="1">
      <c r="A2832" s="139" t="s">
        <v>220</v>
      </c>
      <c r="B2832" s="139" t="s">
        <v>732</v>
      </c>
      <c r="C2832" s="139" t="s">
        <v>736</v>
      </c>
      <c r="E2832" s="139" t="s">
        <v>187</v>
      </c>
      <c r="F2832" s="139">
        <v>2014</v>
      </c>
      <c r="G2832" s="139" t="s">
        <v>688</v>
      </c>
      <c r="H2832" s="139">
        <v>1.8919999999999999</v>
      </c>
      <c r="I2832" s="139">
        <v>2.2073333333333331</v>
      </c>
      <c r="J2832" s="33" t="s">
        <v>641</v>
      </c>
      <c r="K2832" s="33" t="s">
        <v>187</v>
      </c>
    </row>
    <row r="2833" spans="1:11" ht="15.75" customHeight="1">
      <c r="A2833" s="139" t="s">
        <v>220</v>
      </c>
      <c r="B2833" s="139" t="s">
        <v>732</v>
      </c>
      <c r="C2833" s="139" t="s">
        <v>736</v>
      </c>
      <c r="E2833" s="139" t="s">
        <v>187</v>
      </c>
      <c r="F2833" s="139">
        <v>2015</v>
      </c>
      <c r="G2833" s="139" t="s">
        <v>688</v>
      </c>
      <c r="H2833" s="139">
        <v>1.8919999999999999</v>
      </c>
      <c r="I2833" s="139">
        <v>2.2073333333333331</v>
      </c>
      <c r="J2833" s="33" t="s">
        <v>641</v>
      </c>
      <c r="K2833" s="33" t="s">
        <v>187</v>
      </c>
    </row>
    <row r="2834" spans="1:11" ht="15.75" customHeight="1">
      <c r="A2834" s="139" t="s">
        <v>220</v>
      </c>
      <c r="B2834" s="139" t="s">
        <v>732</v>
      </c>
      <c r="C2834" s="139" t="s">
        <v>736</v>
      </c>
      <c r="E2834" s="139" t="s">
        <v>187</v>
      </c>
      <c r="F2834" s="139">
        <v>2016</v>
      </c>
      <c r="G2834" s="139" t="s">
        <v>688</v>
      </c>
      <c r="H2834" s="139">
        <v>1.8919999999999999</v>
      </c>
      <c r="I2834" s="139">
        <v>2.2073333333333331</v>
      </c>
      <c r="J2834" s="33" t="s">
        <v>641</v>
      </c>
      <c r="K2834" s="33" t="s">
        <v>187</v>
      </c>
    </row>
    <row r="2835" spans="1:11" ht="15.75" customHeight="1">
      <c r="A2835" s="139" t="s">
        <v>220</v>
      </c>
      <c r="B2835" s="139" t="s">
        <v>732</v>
      </c>
      <c r="C2835" s="139" t="s">
        <v>736</v>
      </c>
      <c r="E2835" s="139" t="s">
        <v>187</v>
      </c>
      <c r="F2835" s="139">
        <v>2017</v>
      </c>
      <c r="G2835" s="139" t="s">
        <v>688</v>
      </c>
      <c r="H2835" s="139">
        <v>1.8919999999999999</v>
      </c>
      <c r="I2835" s="139">
        <v>2.2073333333333331</v>
      </c>
      <c r="J2835" s="33" t="s">
        <v>641</v>
      </c>
      <c r="K2835" s="33" t="s">
        <v>187</v>
      </c>
    </row>
    <row r="2836" spans="1:11" ht="15.75" customHeight="1">
      <c r="A2836" s="139" t="s">
        <v>220</v>
      </c>
      <c r="B2836" s="139" t="s">
        <v>732</v>
      </c>
      <c r="C2836" s="139" t="s">
        <v>736</v>
      </c>
      <c r="E2836" s="139" t="s">
        <v>187</v>
      </c>
      <c r="F2836" s="139">
        <v>2018</v>
      </c>
      <c r="G2836" s="139" t="s">
        <v>688</v>
      </c>
      <c r="H2836" s="139">
        <v>1.8919999999999999</v>
      </c>
      <c r="I2836" s="139">
        <v>2.2073333333333331</v>
      </c>
      <c r="J2836" s="33" t="s">
        <v>641</v>
      </c>
      <c r="K2836" s="33" t="s">
        <v>187</v>
      </c>
    </row>
    <row r="2837" spans="1:11" ht="15.75" customHeight="1">
      <c r="A2837" s="139" t="s">
        <v>220</v>
      </c>
      <c r="B2837" s="139" t="s">
        <v>732</v>
      </c>
      <c r="C2837" s="139" t="s">
        <v>736</v>
      </c>
      <c r="E2837" s="139" t="s">
        <v>187</v>
      </c>
      <c r="F2837" s="139">
        <v>2019</v>
      </c>
      <c r="G2837" s="139" t="s">
        <v>688</v>
      </c>
      <c r="H2837" s="139">
        <v>1.8919999999999999</v>
      </c>
      <c r="I2837" s="139">
        <v>2.2073333333333331</v>
      </c>
      <c r="J2837" s="33" t="s">
        <v>641</v>
      </c>
      <c r="K2837" s="33" t="s">
        <v>187</v>
      </c>
    </row>
    <row r="2838" spans="1:11" ht="15.75" customHeight="1">
      <c r="A2838" s="139" t="s">
        <v>220</v>
      </c>
      <c r="B2838" s="139" t="s">
        <v>732</v>
      </c>
      <c r="C2838" s="139" t="s">
        <v>736</v>
      </c>
      <c r="E2838" s="139" t="s">
        <v>187</v>
      </c>
      <c r="F2838" s="139">
        <v>2020</v>
      </c>
      <c r="G2838" s="139" t="s">
        <v>688</v>
      </c>
      <c r="H2838" s="139">
        <v>1.8919999999999999</v>
      </c>
      <c r="I2838" s="139">
        <v>2.2073333333333331</v>
      </c>
      <c r="J2838" s="33" t="s">
        <v>641</v>
      </c>
      <c r="K2838" s="33" t="s">
        <v>187</v>
      </c>
    </row>
    <row r="2839" spans="1:11" ht="15.75" customHeight="1">
      <c r="A2839" s="139" t="s">
        <v>220</v>
      </c>
      <c r="B2839" s="139" t="s">
        <v>732</v>
      </c>
      <c r="C2839" s="139" t="s">
        <v>736</v>
      </c>
      <c r="E2839" s="139" t="s">
        <v>187</v>
      </c>
      <c r="F2839" s="139">
        <v>2021</v>
      </c>
      <c r="G2839" s="139" t="s">
        <v>688</v>
      </c>
      <c r="H2839" s="139">
        <v>1.8919999999999999</v>
      </c>
      <c r="I2839" s="139">
        <v>2.2073333333333331</v>
      </c>
      <c r="J2839" s="33" t="s">
        <v>641</v>
      </c>
      <c r="K2839" s="33" t="s">
        <v>187</v>
      </c>
    </row>
    <row r="2840" spans="1:11" ht="15.75" customHeight="1">
      <c r="A2840" s="139" t="s">
        <v>220</v>
      </c>
      <c r="B2840" s="139" t="s">
        <v>732</v>
      </c>
      <c r="C2840" s="139" t="s">
        <v>736</v>
      </c>
      <c r="E2840" s="139" t="s">
        <v>187</v>
      </c>
      <c r="F2840" s="139">
        <v>2022</v>
      </c>
      <c r="G2840" s="139" t="s">
        <v>688</v>
      </c>
      <c r="H2840" s="139">
        <v>1.8919999999999999</v>
      </c>
      <c r="I2840" s="139">
        <v>2.2073333333333331</v>
      </c>
      <c r="J2840" s="33" t="s">
        <v>641</v>
      </c>
      <c r="K2840" s="33" t="s">
        <v>187</v>
      </c>
    </row>
    <row r="2841" spans="1:11" ht="15.75" customHeight="1">
      <c r="A2841" s="139" t="s">
        <v>220</v>
      </c>
      <c r="B2841" s="139" t="s">
        <v>732</v>
      </c>
      <c r="C2841" s="139" t="s">
        <v>736</v>
      </c>
      <c r="E2841" s="139" t="s">
        <v>187</v>
      </c>
      <c r="F2841" s="139">
        <v>2023</v>
      </c>
      <c r="G2841" s="139" t="s">
        <v>688</v>
      </c>
      <c r="H2841" s="139">
        <v>1.8919999999999999</v>
      </c>
      <c r="I2841" s="139">
        <v>2.2073333333333331</v>
      </c>
      <c r="J2841" s="33" t="s">
        <v>641</v>
      </c>
      <c r="K2841" s="33" t="s">
        <v>187</v>
      </c>
    </row>
    <row r="2842" spans="1:11" ht="15.75" customHeight="1">
      <c r="A2842" s="139" t="s">
        <v>220</v>
      </c>
      <c r="B2842" s="139" t="s">
        <v>732</v>
      </c>
      <c r="C2842" s="139" t="s">
        <v>736</v>
      </c>
      <c r="E2842" s="139" t="s">
        <v>187</v>
      </c>
      <c r="F2842" s="139">
        <v>2024</v>
      </c>
      <c r="G2842" s="139" t="s">
        <v>688</v>
      </c>
      <c r="H2842" s="139">
        <v>1.8919999999999999</v>
      </c>
      <c r="I2842" s="139">
        <v>2.2073333333333331</v>
      </c>
      <c r="J2842" s="33" t="s">
        <v>641</v>
      </c>
      <c r="K2842" s="33" t="s">
        <v>187</v>
      </c>
    </row>
    <row r="2843" spans="1:11" ht="15.75" customHeight="1">
      <c r="A2843" s="139" t="s">
        <v>220</v>
      </c>
      <c r="B2843" s="139" t="s">
        <v>732</v>
      </c>
      <c r="C2843" s="139" t="s">
        <v>736</v>
      </c>
      <c r="E2843" s="139" t="s">
        <v>187</v>
      </c>
      <c r="F2843" s="139">
        <v>2025</v>
      </c>
      <c r="G2843" s="139" t="s">
        <v>688</v>
      </c>
      <c r="H2843" s="139">
        <v>1.8919999999999999</v>
      </c>
      <c r="I2843" s="139">
        <v>2.2073333333333331</v>
      </c>
      <c r="J2843" s="33" t="s">
        <v>641</v>
      </c>
      <c r="K2843" s="33" t="s">
        <v>187</v>
      </c>
    </row>
    <row r="2844" spans="1:11" ht="15.75" customHeight="1">
      <c r="A2844" s="139" t="s">
        <v>220</v>
      </c>
      <c r="B2844" s="139" t="s">
        <v>732</v>
      </c>
      <c r="C2844" s="139" t="s">
        <v>736</v>
      </c>
      <c r="E2844" s="139" t="s">
        <v>187</v>
      </c>
      <c r="F2844" s="139">
        <v>2026</v>
      </c>
      <c r="G2844" s="139" t="s">
        <v>688</v>
      </c>
      <c r="H2844" s="139">
        <v>1.8919999999999999</v>
      </c>
      <c r="I2844" s="139">
        <v>2.2073333333333331</v>
      </c>
      <c r="J2844" s="33" t="s">
        <v>641</v>
      </c>
      <c r="K2844" s="33" t="s">
        <v>187</v>
      </c>
    </row>
    <row r="2845" spans="1:11" ht="15.75" customHeight="1">
      <c r="A2845" s="139" t="s">
        <v>220</v>
      </c>
      <c r="B2845" s="139" t="s">
        <v>732</v>
      </c>
      <c r="C2845" s="139" t="s">
        <v>736</v>
      </c>
      <c r="E2845" s="139" t="s">
        <v>187</v>
      </c>
      <c r="F2845" s="139">
        <v>2027</v>
      </c>
      <c r="G2845" s="139" t="s">
        <v>688</v>
      </c>
      <c r="H2845" s="139">
        <v>1.8919999999999999</v>
      </c>
      <c r="I2845" s="139">
        <v>2.2073333333333331</v>
      </c>
      <c r="J2845" s="33" t="s">
        <v>641</v>
      </c>
      <c r="K2845" s="33" t="s">
        <v>187</v>
      </c>
    </row>
    <row r="2846" spans="1:11" ht="15.75" customHeight="1">
      <c r="A2846" s="139" t="s">
        <v>220</v>
      </c>
      <c r="B2846" s="139" t="s">
        <v>732</v>
      </c>
      <c r="C2846" s="139" t="s">
        <v>736</v>
      </c>
      <c r="E2846" s="139" t="s">
        <v>187</v>
      </c>
      <c r="F2846" s="139">
        <v>2028</v>
      </c>
      <c r="G2846" s="139" t="s">
        <v>688</v>
      </c>
      <c r="H2846" s="139">
        <v>1.8919999999999999</v>
      </c>
      <c r="I2846" s="139">
        <v>2.2073333333333331</v>
      </c>
      <c r="J2846" s="33" t="s">
        <v>641</v>
      </c>
      <c r="K2846" s="33" t="s">
        <v>187</v>
      </c>
    </row>
    <row r="2847" spans="1:11" ht="15.75" customHeight="1">
      <c r="A2847" s="139" t="s">
        <v>220</v>
      </c>
      <c r="B2847" s="139" t="s">
        <v>732</v>
      </c>
      <c r="C2847" s="139" t="s">
        <v>736</v>
      </c>
      <c r="E2847" s="139" t="s">
        <v>187</v>
      </c>
      <c r="F2847" s="139">
        <v>2029</v>
      </c>
      <c r="G2847" s="139" t="s">
        <v>688</v>
      </c>
      <c r="H2847" s="139">
        <v>1.8919999999999999</v>
      </c>
      <c r="I2847" s="139">
        <v>2.2073333333333331</v>
      </c>
      <c r="J2847" s="33" t="s">
        <v>641</v>
      </c>
      <c r="K2847" s="33" t="s">
        <v>187</v>
      </c>
    </row>
    <row r="2848" spans="1:11" ht="15.75" customHeight="1">
      <c r="A2848" s="139" t="s">
        <v>220</v>
      </c>
      <c r="B2848" s="139" t="s">
        <v>732</v>
      </c>
      <c r="C2848" s="139" t="s">
        <v>736</v>
      </c>
      <c r="E2848" s="139" t="s">
        <v>187</v>
      </c>
      <c r="F2848" s="139">
        <v>2030</v>
      </c>
      <c r="G2848" s="139" t="s">
        <v>688</v>
      </c>
      <c r="H2848" s="139">
        <v>1.8919999999999999</v>
      </c>
      <c r="I2848" s="139">
        <v>2.2073333333333331</v>
      </c>
      <c r="J2848" s="33" t="s">
        <v>641</v>
      </c>
      <c r="K2848" s="33" t="s">
        <v>187</v>
      </c>
    </row>
    <row r="2849" spans="1:11" ht="15.75" customHeight="1">
      <c r="A2849" s="139" t="s">
        <v>220</v>
      </c>
      <c r="B2849" s="139" t="s">
        <v>732</v>
      </c>
      <c r="C2849" s="139" t="s">
        <v>736</v>
      </c>
      <c r="E2849" s="139" t="s">
        <v>187</v>
      </c>
      <c r="F2849" s="139">
        <v>2031</v>
      </c>
      <c r="G2849" s="139" t="s">
        <v>688</v>
      </c>
      <c r="H2849" s="139">
        <v>1.8919999999999999</v>
      </c>
      <c r="I2849" s="139">
        <v>2.2073333333333331</v>
      </c>
      <c r="J2849" s="33" t="s">
        <v>641</v>
      </c>
      <c r="K2849" s="33" t="s">
        <v>187</v>
      </c>
    </row>
    <row r="2850" spans="1:11" ht="15.75" customHeight="1">
      <c r="A2850" s="139" t="s">
        <v>220</v>
      </c>
      <c r="B2850" s="139" t="s">
        <v>732</v>
      </c>
      <c r="C2850" s="139" t="s">
        <v>736</v>
      </c>
      <c r="E2850" s="139" t="s">
        <v>187</v>
      </c>
      <c r="F2850" s="139">
        <v>2032</v>
      </c>
      <c r="G2850" s="139" t="s">
        <v>688</v>
      </c>
      <c r="H2850" s="139">
        <v>1.8919999999999999</v>
      </c>
      <c r="I2850" s="139">
        <v>2.2073333333333331</v>
      </c>
      <c r="J2850" s="33" t="s">
        <v>641</v>
      </c>
      <c r="K2850" s="33" t="s">
        <v>187</v>
      </c>
    </row>
    <row r="2851" spans="1:11" ht="15.75" customHeight="1">
      <c r="A2851" s="139" t="s">
        <v>220</v>
      </c>
      <c r="B2851" s="139" t="s">
        <v>732</v>
      </c>
      <c r="C2851" s="139" t="s">
        <v>736</v>
      </c>
      <c r="E2851" s="139" t="s">
        <v>187</v>
      </c>
      <c r="F2851" s="139">
        <v>2033</v>
      </c>
      <c r="G2851" s="139" t="s">
        <v>688</v>
      </c>
      <c r="H2851" s="139">
        <v>1.8919999999999999</v>
      </c>
      <c r="I2851" s="139">
        <v>2.2073333333333331</v>
      </c>
      <c r="J2851" s="33" t="s">
        <v>641</v>
      </c>
      <c r="K2851" s="33" t="s">
        <v>187</v>
      </c>
    </row>
    <row r="2852" spans="1:11" ht="15.75" customHeight="1">
      <c r="A2852" s="139" t="s">
        <v>220</v>
      </c>
      <c r="B2852" s="139" t="s">
        <v>732</v>
      </c>
      <c r="C2852" s="139" t="s">
        <v>736</v>
      </c>
      <c r="E2852" s="139" t="s">
        <v>187</v>
      </c>
      <c r="F2852" s="139">
        <v>2034</v>
      </c>
      <c r="G2852" s="139" t="s">
        <v>688</v>
      </c>
      <c r="H2852" s="139">
        <v>1.8919999999999999</v>
      </c>
      <c r="I2852" s="139">
        <v>2.2073333333333331</v>
      </c>
      <c r="J2852" s="33" t="s">
        <v>641</v>
      </c>
      <c r="K2852" s="33" t="s">
        <v>187</v>
      </c>
    </row>
    <row r="2853" spans="1:11" ht="15.75" customHeight="1">
      <c r="A2853" s="139" t="s">
        <v>220</v>
      </c>
      <c r="B2853" s="139" t="s">
        <v>732</v>
      </c>
      <c r="C2853" s="139" t="s">
        <v>736</v>
      </c>
      <c r="E2853" s="139" t="s">
        <v>187</v>
      </c>
      <c r="F2853" s="139">
        <v>2035</v>
      </c>
      <c r="G2853" s="139" t="s">
        <v>688</v>
      </c>
      <c r="H2853" s="139">
        <v>1.8919999999999999</v>
      </c>
      <c r="I2853" s="139">
        <v>2.2073333333333331</v>
      </c>
      <c r="J2853" s="33" t="s">
        <v>641</v>
      </c>
      <c r="K2853" s="33" t="s">
        <v>187</v>
      </c>
    </row>
    <row r="2854" spans="1:11" ht="15.75" customHeight="1">
      <c r="A2854" s="139" t="s">
        <v>220</v>
      </c>
      <c r="B2854" s="139" t="s">
        <v>732</v>
      </c>
      <c r="C2854" s="139" t="s">
        <v>736</v>
      </c>
      <c r="E2854" s="139" t="s">
        <v>187</v>
      </c>
      <c r="F2854" s="139">
        <v>2036</v>
      </c>
      <c r="G2854" s="139" t="s">
        <v>688</v>
      </c>
      <c r="H2854" s="139">
        <v>1.8919999999999999</v>
      </c>
      <c r="I2854" s="139">
        <v>2.2073333333333331</v>
      </c>
      <c r="J2854" s="33" t="s">
        <v>641</v>
      </c>
      <c r="K2854" s="33" t="s">
        <v>187</v>
      </c>
    </row>
    <row r="2855" spans="1:11" ht="15.75" customHeight="1">
      <c r="A2855" s="139" t="s">
        <v>220</v>
      </c>
      <c r="B2855" s="139" t="s">
        <v>732</v>
      </c>
      <c r="C2855" s="139" t="s">
        <v>736</v>
      </c>
      <c r="E2855" s="139" t="s">
        <v>187</v>
      </c>
      <c r="F2855" s="139">
        <v>2037</v>
      </c>
      <c r="G2855" s="139" t="s">
        <v>688</v>
      </c>
      <c r="H2855" s="139">
        <v>1.8919999999999999</v>
      </c>
      <c r="I2855" s="139">
        <v>2.2073333333333331</v>
      </c>
      <c r="J2855" s="33" t="s">
        <v>641</v>
      </c>
      <c r="K2855" s="33" t="s">
        <v>187</v>
      </c>
    </row>
    <row r="2856" spans="1:11" ht="15.75" customHeight="1">
      <c r="A2856" s="139" t="s">
        <v>220</v>
      </c>
      <c r="B2856" s="139" t="s">
        <v>732</v>
      </c>
      <c r="C2856" s="139" t="s">
        <v>736</v>
      </c>
      <c r="E2856" s="139" t="s">
        <v>187</v>
      </c>
      <c r="F2856" s="139">
        <v>2038</v>
      </c>
      <c r="G2856" s="139" t="s">
        <v>688</v>
      </c>
      <c r="H2856" s="139">
        <v>1.8919999999999999</v>
      </c>
      <c r="I2856" s="139">
        <v>2.2073333333333331</v>
      </c>
      <c r="J2856" s="33" t="s">
        <v>641</v>
      </c>
      <c r="K2856" s="33" t="s">
        <v>187</v>
      </c>
    </row>
    <row r="2857" spans="1:11" ht="15.75" customHeight="1">
      <c r="A2857" s="139" t="s">
        <v>220</v>
      </c>
      <c r="B2857" s="139" t="s">
        <v>732</v>
      </c>
      <c r="C2857" s="139" t="s">
        <v>736</v>
      </c>
      <c r="E2857" s="139" t="s">
        <v>187</v>
      </c>
      <c r="F2857" s="139">
        <v>2039</v>
      </c>
      <c r="G2857" s="139" t="s">
        <v>688</v>
      </c>
      <c r="H2857" s="139">
        <v>1.8919999999999999</v>
      </c>
      <c r="I2857" s="139">
        <v>2.2073333333333331</v>
      </c>
      <c r="J2857" s="33" t="s">
        <v>641</v>
      </c>
      <c r="K2857" s="33" t="s">
        <v>187</v>
      </c>
    </row>
    <row r="2858" spans="1:11" ht="15.75" customHeight="1">
      <c r="A2858" s="139" t="s">
        <v>220</v>
      </c>
      <c r="B2858" s="139" t="s">
        <v>732</v>
      </c>
      <c r="C2858" s="139" t="s">
        <v>736</v>
      </c>
      <c r="E2858" s="139" t="s">
        <v>187</v>
      </c>
      <c r="F2858" s="139">
        <v>2040</v>
      </c>
      <c r="G2858" s="139" t="s">
        <v>688</v>
      </c>
      <c r="H2858" s="139">
        <v>1.8919999999999999</v>
      </c>
      <c r="I2858" s="139">
        <v>2.2073333333333331</v>
      </c>
      <c r="J2858" s="33" t="s">
        <v>641</v>
      </c>
      <c r="K2858" s="33" t="s">
        <v>187</v>
      </c>
    </row>
    <row r="2859" spans="1:11" ht="15.75" customHeight="1">
      <c r="A2859" s="139" t="s">
        <v>220</v>
      </c>
      <c r="B2859" s="139" t="s">
        <v>732</v>
      </c>
      <c r="C2859" s="139" t="s">
        <v>736</v>
      </c>
      <c r="E2859" s="139" t="s">
        <v>187</v>
      </c>
      <c r="F2859" s="139">
        <v>2041</v>
      </c>
      <c r="G2859" s="139" t="s">
        <v>688</v>
      </c>
      <c r="H2859" s="139">
        <v>1.8919999999999999</v>
      </c>
      <c r="I2859" s="139">
        <v>2.2073333333333331</v>
      </c>
      <c r="J2859" s="33" t="s">
        <v>641</v>
      </c>
      <c r="K2859" s="33" t="s">
        <v>187</v>
      </c>
    </row>
    <row r="2860" spans="1:11" ht="15.75" customHeight="1">
      <c r="A2860" s="139" t="s">
        <v>220</v>
      </c>
      <c r="B2860" s="139" t="s">
        <v>732</v>
      </c>
      <c r="C2860" s="139" t="s">
        <v>736</v>
      </c>
      <c r="E2860" s="139" t="s">
        <v>187</v>
      </c>
      <c r="F2860" s="139">
        <v>2042</v>
      </c>
      <c r="G2860" s="139" t="s">
        <v>688</v>
      </c>
      <c r="H2860" s="139">
        <v>1.8919999999999999</v>
      </c>
      <c r="I2860" s="139">
        <v>2.2073333333333331</v>
      </c>
      <c r="J2860" s="33" t="s">
        <v>641</v>
      </c>
      <c r="K2860" s="33" t="s">
        <v>187</v>
      </c>
    </row>
    <row r="2861" spans="1:11" ht="15.75" customHeight="1">
      <c r="A2861" s="139" t="s">
        <v>220</v>
      </c>
      <c r="B2861" s="139" t="s">
        <v>732</v>
      </c>
      <c r="C2861" s="139" t="s">
        <v>736</v>
      </c>
      <c r="E2861" s="139" t="s">
        <v>187</v>
      </c>
      <c r="F2861" s="139">
        <v>2043</v>
      </c>
      <c r="G2861" s="139" t="s">
        <v>688</v>
      </c>
      <c r="H2861" s="139">
        <v>1.8919999999999999</v>
      </c>
      <c r="I2861" s="139">
        <v>2.2073333333333331</v>
      </c>
      <c r="J2861" s="33" t="s">
        <v>641</v>
      </c>
      <c r="K2861" s="33" t="s">
        <v>187</v>
      </c>
    </row>
    <row r="2862" spans="1:11" ht="15.75" customHeight="1">
      <c r="A2862" s="139" t="s">
        <v>220</v>
      </c>
      <c r="B2862" s="139" t="s">
        <v>732</v>
      </c>
      <c r="C2862" s="139" t="s">
        <v>736</v>
      </c>
      <c r="E2862" s="139" t="s">
        <v>187</v>
      </c>
      <c r="F2862" s="139">
        <v>2044</v>
      </c>
      <c r="G2862" s="139" t="s">
        <v>688</v>
      </c>
      <c r="H2862" s="139">
        <v>1.8919999999999999</v>
      </c>
      <c r="I2862" s="139">
        <v>2.2073333333333331</v>
      </c>
      <c r="J2862" s="33" t="s">
        <v>641</v>
      </c>
      <c r="K2862" s="33" t="s">
        <v>187</v>
      </c>
    </row>
    <row r="2863" spans="1:11" ht="15.75" customHeight="1">
      <c r="A2863" s="139" t="s">
        <v>220</v>
      </c>
      <c r="B2863" s="139" t="s">
        <v>732</v>
      </c>
      <c r="C2863" s="139" t="s">
        <v>736</v>
      </c>
      <c r="E2863" s="139" t="s">
        <v>187</v>
      </c>
      <c r="F2863" s="139">
        <v>2045</v>
      </c>
      <c r="G2863" s="139" t="s">
        <v>688</v>
      </c>
      <c r="H2863" s="139">
        <v>1.8919999999999999</v>
      </c>
      <c r="I2863" s="139">
        <v>2.2073333333333331</v>
      </c>
      <c r="J2863" s="33" t="s">
        <v>641</v>
      </c>
      <c r="K2863" s="33" t="s">
        <v>187</v>
      </c>
    </row>
    <row r="2864" spans="1:11" ht="15.75" customHeight="1">
      <c r="A2864" s="139" t="s">
        <v>220</v>
      </c>
      <c r="B2864" s="139" t="s">
        <v>732</v>
      </c>
      <c r="C2864" s="139" t="s">
        <v>736</v>
      </c>
      <c r="E2864" s="139" t="s">
        <v>187</v>
      </c>
      <c r="F2864" s="139">
        <v>2046</v>
      </c>
      <c r="G2864" s="139" t="s">
        <v>688</v>
      </c>
      <c r="H2864" s="139">
        <v>1.8919999999999999</v>
      </c>
      <c r="I2864" s="139">
        <v>2.2073333333333331</v>
      </c>
      <c r="J2864" s="33" t="s">
        <v>641</v>
      </c>
      <c r="K2864" s="33" t="s">
        <v>187</v>
      </c>
    </row>
    <row r="2865" spans="1:11" ht="15.75" customHeight="1">
      <c r="A2865" s="139" t="s">
        <v>220</v>
      </c>
      <c r="B2865" s="139" t="s">
        <v>732</v>
      </c>
      <c r="C2865" s="139" t="s">
        <v>736</v>
      </c>
      <c r="E2865" s="139" t="s">
        <v>187</v>
      </c>
      <c r="F2865" s="139">
        <v>2047</v>
      </c>
      <c r="G2865" s="139" t="s">
        <v>688</v>
      </c>
      <c r="H2865" s="139">
        <v>1.8919999999999999</v>
      </c>
      <c r="I2865" s="139">
        <v>2.2073333333333331</v>
      </c>
      <c r="J2865" s="33" t="s">
        <v>641</v>
      </c>
      <c r="K2865" s="33" t="s">
        <v>187</v>
      </c>
    </row>
    <row r="2866" spans="1:11" ht="15.75" customHeight="1">
      <c r="A2866" s="139" t="s">
        <v>220</v>
      </c>
      <c r="B2866" s="139" t="s">
        <v>732</v>
      </c>
      <c r="C2866" s="139" t="s">
        <v>736</v>
      </c>
      <c r="E2866" s="139" t="s">
        <v>187</v>
      </c>
      <c r="F2866" s="139">
        <v>2048</v>
      </c>
      <c r="G2866" s="139" t="s">
        <v>688</v>
      </c>
      <c r="H2866" s="139">
        <v>1.8919999999999999</v>
      </c>
      <c r="I2866" s="139">
        <v>2.2073333333333331</v>
      </c>
      <c r="J2866" s="33" t="s">
        <v>641</v>
      </c>
      <c r="K2866" s="33" t="s">
        <v>187</v>
      </c>
    </row>
    <row r="2867" spans="1:11" ht="15.75" customHeight="1">
      <c r="A2867" s="139" t="s">
        <v>220</v>
      </c>
      <c r="B2867" s="139" t="s">
        <v>732</v>
      </c>
      <c r="C2867" s="139" t="s">
        <v>736</v>
      </c>
      <c r="E2867" s="139" t="s">
        <v>187</v>
      </c>
      <c r="F2867" s="139">
        <v>2049</v>
      </c>
      <c r="G2867" s="139" t="s">
        <v>688</v>
      </c>
      <c r="H2867" s="139">
        <v>1.8919999999999999</v>
      </c>
      <c r="I2867" s="139">
        <v>2.2073333333333331</v>
      </c>
      <c r="J2867" s="33" t="s">
        <v>641</v>
      </c>
      <c r="K2867" s="33" t="s">
        <v>187</v>
      </c>
    </row>
    <row r="2868" spans="1:11" ht="15.75" customHeight="1">
      <c r="A2868" s="139" t="s">
        <v>220</v>
      </c>
      <c r="B2868" s="139" t="s">
        <v>732</v>
      </c>
      <c r="C2868" s="139" t="s">
        <v>736</v>
      </c>
      <c r="E2868" s="139" t="s">
        <v>187</v>
      </c>
      <c r="F2868" s="139">
        <v>2050</v>
      </c>
      <c r="G2868" s="139" t="s">
        <v>688</v>
      </c>
      <c r="H2868" s="139">
        <v>1.8919999999999999</v>
      </c>
      <c r="I2868" s="139">
        <v>2.2073333333333331</v>
      </c>
      <c r="J2868" s="33" t="s">
        <v>641</v>
      </c>
      <c r="K2868" s="33" t="s">
        <v>187</v>
      </c>
    </row>
    <row r="2869" spans="1:11" ht="15.75" customHeight="1">
      <c r="A2869" s="139" t="s">
        <v>220</v>
      </c>
      <c r="B2869" s="139" t="s">
        <v>732</v>
      </c>
      <c r="C2869" s="139" t="s">
        <v>736</v>
      </c>
      <c r="E2869" s="139" t="s">
        <v>188</v>
      </c>
      <c r="F2869" s="139">
        <v>1990</v>
      </c>
      <c r="G2869" s="139" t="s">
        <v>688</v>
      </c>
      <c r="H2869" s="139">
        <v>0.33972000000000002</v>
      </c>
      <c r="I2869" s="139">
        <v>0.30209999999999998</v>
      </c>
      <c r="J2869" s="33" t="s">
        <v>641</v>
      </c>
      <c r="K2869" s="33" t="s">
        <v>188</v>
      </c>
    </row>
    <row r="2870" spans="1:11" ht="15.75" customHeight="1">
      <c r="A2870" s="139" t="s">
        <v>220</v>
      </c>
      <c r="B2870" s="139" t="s">
        <v>732</v>
      </c>
      <c r="C2870" s="139" t="s">
        <v>736</v>
      </c>
      <c r="E2870" s="139" t="s">
        <v>188</v>
      </c>
      <c r="F2870" s="139">
        <v>1991</v>
      </c>
      <c r="G2870" s="139" t="s">
        <v>688</v>
      </c>
      <c r="H2870" s="139">
        <v>0.39038</v>
      </c>
      <c r="I2870" s="139">
        <v>0.34715000000000001</v>
      </c>
      <c r="J2870" s="33" t="s">
        <v>641</v>
      </c>
      <c r="K2870" s="33" t="s">
        <v>188</v>
      </c>
    </row>
    <row r="2871" spans="1:11" ht="15.75" customHeight="1">
      <c r="A2871" s="139" t="s">
        <v>220</v>
      </c>
      <c r="B2871" s="139" t="s">
        <v>732</v>
      </c>
      <c r="C2871" s="139" t="s">
        <v>736</v>
      </c>
      <c r="E2871" s="139" t="s">
        <v>188</v>
      </c>
      <c r="F2871" s="139">
        <v>1992</v>
      </c>
      <c r="G2871" s="139" t="s">
        <v>688</v>
      </c>
      <c r="H2871" s="139">
        <v>0.43806</v>
      </c>
      <c r="I2871" s="139">
        <v>0.38955000000000001</v>
      </c>
      <c r="J2871" s="33" t="s">
        <v>641</v>
      </c>
      <c r="K2871" s="33" t="s">
        <v>188</v>
      </c>
    </row>
    <row r="2872" spans="1:11" ht="15.75" customHeight="1">
      <c r="A2872" s="139" t="s">
        <v>220</v>
      </c>
      <c r="B2872" s="139" t="s">
        <v>732</v>
      </c>
      <c r="C2872" s="139" t="s">
        <v>736</v>
      </c>
      <c r="E2872" s="139" t="s">
        <v>188</v>
      </c>
      <c r="F2872" s="139">
        <v>1993</v>
      </c>
      <c r="G2872" s="139" t="s">
        <v>688</v>
      </c>
      <c r="H2872" s="139">
        <v>0.56023999999999996</v>
      </c>
      <c r="I2872" s="139">
        <v>0.49819999999999998</v>
      </c>
      <c r="J2872" s="33" t="s">
        <v>641</v>
      </c>
      <c r="K2872" s="33" t="s">
        <v>188</v>
      </c>
    </row>
    <row r="2873" spans="1:11" ht="15.75" customHeight="1">
      <c r="A2873" s="139" t="s">
        <v>220</v>
      </c>
      <c r="B2873" s="139" t="s">
        <v>732</v>
      </c>
      <c r="C2873" s="139" t="s">
        <v>736</v>
      </c>
      <c r="E2873" s="139" t="s">
        <v>188</v>
      </c>
      <c r="F2873" s="139">
        <v>1994</v>
      </c>
      <c r="G2873" s="139" t="s">
        <v>688</v>
      </c>
      <c r="H2873" s="139">
        <v>0.68837999999999999</v>
      </c>
      <c r="I2873" s="139">
        <v>0.61214999999999997</v>
      </c>
      <c r="J2873" s="33" t="s">
        <v>641</v>
      </c>
      <c r="K2873" s="33" t="s">
        <v>188</v>
      </c>
    </row>
    <row r="2874" spans="1:11" ht="15.75" customHeight="1">
      <c r="A2874" s="139" t="s">
        <v>220</v>
      </c>
      <c r="B2874" s="139" t="s">
        <v>732</v>
      </c>
      <c r="C2874" s="139" t="s">
        <v>736</v>
      </c>
      <c r="E2874" s="139" t="s">
        <v>188</v>
      </c>
      <c r="F2874" s="139">
        <v>1995</v>
      </c>
      <c r="G2874" s="139" t="s">
        <v>688</v>
      </c>
      <c r="H2874" s="139">
        <v>0.77778000000000003</v>
      </c>
      <c r="I2874" s="139">
        <v>0.69164999999999999</v>
      </c>
      <c r="J2874" s="33" t="s">
        <v>641</v>
      </c>
      <c r="K2874" s="33" t="s">
        <v>188</v>
      </c>
    </row>
    <row r="2875" spans="1:11" ht="15.75" customHeight="1">
      <c r="A2875" s="139" t="s">
        <v>220</v>
      </c>
      <c r="B2875" s="139" t="s">
        <v>732</v>
      </c>
      <c r="C2875" s="139" t="s">
        <v>736</v>
      </c>
      <c r="E2875" s="139" t="s">
        <v>188</v>
      </c>
      <c r="F2875" s="139">
        <v>1996</v>
      </c>
      <c r="G2875" s="139" t="s">
        <v>688</v>
      </c>
      <c r="H2875" s="139">
        <v>0.88505999999999996</v>
      </c>
      <c r="I2875" s="139">
        <v>0.78704999999999992</v>
      </c>
      <c r="J2875" s="33" t="s">
        <v>641</v>
      </c>
      <c r="K2875" s="33" t="s">
        <v>188</v>
      </c>
    </row>
    <row r="2876" spans="1:11" ht="15.75" customHeight="1">
      <c r="A2876" s="139" t="s">
        <v>220</v>
      </c>
      <c r="B2876" s="139" t="s">
        <v>732</v>
      </c>
      <c r="C2876" s="139" t="s">
        <v>736</v>
      </c>
      <c r="E2876" s="139" t="s">
        <v>188</v>
      </c>
      <c r="F2876" s="139">
        <v>1997</v>
      </c>
      <c r="G2876" s="139" t="s">
        <v>688</v>
      </c>
      <c r="H2876" s="139">
        <v>0.97743999999999998</v>
      </c>
      <c r="I2876" s="139">
        <v>0.86919999999999997</v>
      </c>
      <c r="J2876" s="33" t="s">
        <v>641</v>
      </c>
      <c r="K2876" s="33" t="s">
        <v>188</v>
      </c>
    </row>
    <row r="2877" spans="1:11" ht="15.75" customHeight="1">
      <c r="A2877" s="139" t="s">
        <v>220</v>
      </c>
      <c r="B2877" s="139" t="s">
        <v>732</v>
      </c>
      <c r="C2877" s="139" t="s">
        <v>736</v>
      </c>
      <c r="E2877" s="139" t="s">
        <v>188</v>
      </c>
      <c r="F2877" s="139">
        <v>1998</v>
      </c>
      <c r="G2877" s="139" t="s">
        <v>688</v>
      </c>
      <c r="H2877" s="139">
        <v>1.06684</v>
      </c>
      <c r="I2877" s="139">
        <v>0.94869999999999999</v>
      </c>
      <c r="J2877" s="33" t="s">
        <v>641</v>
      </c>
      <c r="K2877" s="33" t="s">
        <v>188</v>
      </c>
    </row>
    <row r="2878" spans="1:11" ht="15.75" customHeight="1">
      <c r="A2878" s="139" t="s">
        <v>220</v>
      </c>
      <c r="B2878" s="139" t="s">
        <v>732</v>
      </c>
      <c r="C2878" s="139" t="s">
        <v>736</v>
      </c>
      <c r="E2878" s="139" t="s">
        <v>188</v>
      </c>
      <c r="F2878" s="139">
        <v>1999</v>
      </c>
      <c r="G2878" s="139" t="s">
        <v>688</v>
      </c>
      <c r="H2878" s="139">
        <v>1.1949799999999999</v>
      </c>
      <c r="I2878" s="139">
        <v>1.0626500000000001</v>
      </c>
      <c r="J2878" s="33" t="s">
        <v>641</v>
      </c>
      <c r="K2878" s="33" t="s">
        <v>188</v>
      </c>
    </row>
    <row r="2879" spans="1:11" ht="15.75" customHeight="1">
      <c r="A2879" s="139" t="s">
        <v>220</v>
      </c>
      <c r="B2879" s="139" t="s">
        <v>732</v>
      </c>
      <c r="C2879" s="139" t="s">
        <v>736</v>
      </c>
      <c r="E2879" s="139" t="s">
        <v>188</v>
      </c>
      <c r="F2879" s="139">
        <v>2000</v>
      </c>
      <c r="G2879" s="139" t="s">
        <v>688</v>
      </c>
      <c r="H2879" s="139">
        <v>1.33504</v>
      </c>
      <c r="I2879" s="139">
        <v>1.1872</v>
      </c>
      <c r="J2879" s="33" t="s">
        <v>641</v>
      </c>
      <c r="K2879" s="33" t="s">
        <v>188</v>
      </c>
    </row>
    <row r="2880" spans="1:11" ht="15.75" customHeight="1">
      <c r="A2880" s="139" t="s">
        <v>220</v>
      </c>
      <c r="B2880" s="139" t="s">
        <v>732</v>
      </c>
      <c r="C2880" s="139" t="s">
        <v>736</v>
      </c>
      <c r="E2880" s="139" t="s">
        <v>188</v>
      </c>
      <c r="F2880" s="139">
        <v>2001</v>
      </c>
      <c r="G2880" s="139" t="s">
        <v>688</v>
      </c>
      <c r="H2880" s="139">
        <v>1.341</v>
      </c>
      <c r="I2880" s="139">
        <v>1.1924999999999999</v>
      </c>
      <c r="J2880" s="33" t="s">
        <v>641</v>
      </c>
      <c r="K2880" s="33" t="s">
        <v>188</v>
      </c>
    </row>
    <row r="2881" spans="1:11" ht="15.75" customHeight="1">
      <c r="A2881" s="139" t="s">
        <v>220</v>
      </c>
      <c r="B2881" s="139" t="s">
        <v>732</v>
      </c>
      <c r="C2881" s="139" t="s">
        <v>736</v>
      </c>
      <c r="E2881" s="139" t="s">
        <v>188</v>
      </c>
      <c r="F2881" s="139">
        <v>2002</v>
      </c>
      <c r="G2881" s="139" t="s">
        <v>688</v>
      </c>
      <c r="H2881" s="139">
        <v>1.3588800000000001</v>
      </c>
      <c r="I2881" s="139">
        <v>1.2083999999999999</v>
      </c>
      <c r="J2881" s="33" t="s">
        <v>641</v>
      </c>
      <c r="K2881" s="33" t="s">
        <v>188</v>
      </c>
    </row>
    <row r="2882" spans="1:11" ht="15.75" customHeight="1">
      <c r="A2882" s="139" t="s">
        <v>220</v>
      </c>
      <c r="B2882" s="139" t="s">
        <v>732</v>
      </c>
      <c r="C2882" s="139" t="s">
        <v>736</v>
      </c>
      <c r="E2882" s="139" t="s">
        <v>188</v>
      </c>
      <c r="F2882" s="139">
        <v>2003</v>
      </c>
      <c r="G2882" s="139" t="s">
        <v>688</v>
      </c>
      <c r="H2882" s="139">
        <v>1.5466200000000001</v>
      </c>
      <c r="I2882" s="139">
        <v>1.3753500000000001</v>
      </c>
      <c r="J2882" s="33" t="s">
        <v>641</v>
      </c>
      <c r="K2882" s="33" t="s">
        <v>188</v>
      </c>
    </row>
    <row r="2883" spans="1:11" ht="15.75" customHeight="1">
      <c r="A2883" s="139" t="s">
        <v>220</v>
      </c>
      <c r="B2883" s="139" t="s">
        <v>732</v>
      </c>
      <c r="C2883" s="139" t="s">
        <v>736</v>
      </c>
      <c r="E2883" s="139" t="s">
        <v>188</v>
      </c>
      <c r="F2883" s="139">
        <v>2004</v>
      </c>
      <c r="G2883" s="139" t="s">
        <v>688</v>
      </c>
      <c r="H2883" s="139">
        <v>1.6598599999999999</v>
      </c>
      <c r="I2883" s="139">
        <v>1.4760500000000001</v>
      </c>
      <c r="J2883" s="33" t="s">
        <v>641</v>
      </c>
      <c r="K2883" s="33" t="s">
        <v>188</v>
      </c>
    </row>
    <row r="2884" spans="1:11" ht="15.75" customHeight="1">
      <c r="A2884" s="139" t="s">
        <v>220</v>
      </c>
      <c r="B2884" s="139" t="s">
        <v>732</v>
      </c>
      <c r="C2884" s="139" t="s">
        <v>736</v>
      </c>
      <c r="E2884" s="139" t="s">
        <v>188</v>
      </c>
      <c r="F2884" s="139">
        <v>2005</v>
      </c>
      <c r="G2884" s="139" t="s">
        <v>688</v>
      </c>
      <c r="H2884" s="139">
        <v>1.6658200000000001</v>
      </c>
      <c r="I2884" s="139">
        <v>1.4813499999999999</v>
      </c>
      <c r="J2884" s="33" t="s">
        <v>641</v>
      </c>
      <c r="K2884" s="33" t="s">
        <v>188</v>
      </c>
    </row>
    <row r="2885" spans="1:11" ht="15.75" customHeight="1">
      <c r="A2885" s="139" t="s">
        <v>220</v>
      </c>
      <c r="B2885" s="139" t="s">
        <v>732</v>
      </c>
      <c r="C2885" s="139" t="s">
        <v>736</v>
      </c>
      <c r="E2885" s="139" t="s">
        <v>188</v>
      </c>
      <c r="F2885" s="139">
        <v>2006</v>
      </c>
      <c r="G2885" s="139" t="s">
        <v>688</v>
      </c>
      <c r="H2885" s="139">
        <v>1.68668</v>
      </c>
      <c r="I2885" s="139">
        <v>1.4999</v>
      </c>
      <c r="J2885" s="33" t="s">
        <v>641</v>
      </c>
      <c r="K2885" s="33" t="s">
        <v>188</v>
      </c>
    </row>
    <row r="2886" spans="1:11" ht="15.75" customHeight="1">
      <c r="A2886" s="139" t="s">
        <v>220</v>
      </c>
      <c r="B2886" s="139" t="s">
        <v>732</v>
      </c>
      <c r="C2886" s="139" t="s">
        <v>736</v>
      </c>
      <c r="E2886" s="139" t="s">
        <v>188</v>
      </c>
      <c r="F2886" s="139">
        <v>2007</v>
      </c>
      <c r="G2886" s="139" t="s">
        <v>688</v>
      </c>
      <c r="H2886" s="139">
        <v>1.76118</v>
      </c>
      <c r="I2886" s="139">
        <v>1.5661499999999999</v>
      </c>
      <c r="J2886" s="33" t="s">
        <v>641</v>
      </c>
      <c r="K2886" s="33" t="s">
        <v>188</v>
      </c>
    </row>
    <row r="2887" spans="1:11" ht="15.75" customHeight="1">
      <c r="A2887" s="139" t="s">
        <v>220</v>
      </c>
      <c r="B2887" s="139" t="s">
        <v>732</v>
      </c>
      <c r="C2887" s="139" t="s">
        <v>736</v>
      </c>
      <c r="E2887" s="139" t="s">
        <v>188</v>
      </c>
      <c r="F2887" s="139">
        <v>2008</v>
      </c>
      <c r="G2887" s="139" t="s">
        <v>688</v>
      </c>
      <c r="H2887" s="139">
        <v>1.79098</v>
      </c>
      <c r="I2887" s="139">
        <v>1.5926499999999999</v>
      </c>
      <c r="J2887" s="33" t="s">
        <v>641</v>
      </c>
      <c r="K2887" s="33" t="s">
        <v>188</v>
      </c>
    </row>
    <row r="2888" spans="1:11" ht="15.75" customHeight="1">
      <c r="A2888" s="139" t="s">
        <v>220</v>
      </c>
      <c r="B2888" s="139" t="s">
        <v>732</v>
      </c>
      <c r="C2888" s="139" t="s">
        <v>736</v>
      </c>
      <c r="E2888" s="139" t="s">
        <v>188</v>
      </c>
      <c r="F2888" s="139">
        <v>2009</v>
      </c>
      <c r="G2888" s="139" t="s">
        <v>688</v>
      </c>
      <c r="H2888" s="139">
        <v>1.6837</v>
      </c>
      <c r="I2888" s="139">
        <v>1.49725</v>
      </c>
      <c r="J2888" s="33" t="s">
        <v>641</v>
      </c>
      <c r="K2888" s="33" t="s">
        <v>188</v>
      </c>
    </row>
    <row r="2889" spans="1:11" ht="15.75" customHeight="1">
      <c r="A2889" s="139" t="s">
        <v>220</v>
      </c>
      <c r="B2889" s="139" t="s">
        <v>732</v>
      </c>
      <c r="C2889" s="139" t="s">
        <v>736</v>
      </c>
      <c r="E2889" s="139" t="s">
        <v>188</v>
      </c>
      <c r="F2889" s="139">
        <v>2010</v>
      </c>
      <c r="G2889" s="139" t="s">
        <v>688</v>
      </c>
      <c r="H2889" s="139">
        <v>1.63602</v>
      </c>
      <c r="I2889" s="139">
        <v>1.45485</v>
      </c>
      <c r="J2889" s="33" t="s">
        <v>641</v>
      </c>
      <c r="K2889" s="33" t="s">
        <v>188</v>
      </c>
    </row>
    <row r="2890" spans="1:11" ht="15.75" customHeight="1">
      <c r="A2890" s="139" t="s">
        <v>220</v>
      </c>
      <c r="B2890" s="139" t="s">
        <v>732</v>
      </c>
      <c r="C2890" s="139" t="s">
        <v>736</v>
      </c>
      <c r="E2890" s="139" t="s">
        <v>188</v>
      </c>
      <c r="F2890" s="139">
        <v>2011</v>
      </c>
      <c r="G2890" s="139" t="s">
        <v>688</v>
      </c>
      <c r="H2890" s="139">
        <v>1.67774</v>
      </c>
      <c r="I2890" s="139">
        <v>1.4919500000000001</v>
      </c>
      <c r="J2890" s="33" t="s">
        <v>641</v>
      </c>
      <c r="K2890" s="33" t="s">
        <v>188</v>
      </c>
    </row>
    <row r="2891" spans="1:11" ht="15.75" customHeight="1">
      <c r="A2891" s="139" t="s">
        <v>220</v>
      </c>
      <c r="B2891" s="139" t="s">
        <v>732</v>
      </c>
      <c r="C2891" s="139" t="s">
        <v>736</v>
      </c>
      <c r="E2891" s="139" t="s">
        <v>188</v>
      </c>
      <c r="F2891" s="139">
        <v>2012</v>
      </c>
      <c r="G2891" s="139" t="s">
        <v>688</v>
      </c>
      <c r="H2891" s="139">
        <v>1.6926399999999999</v>
      </c>
      <c r="I2891" s="139">
        <v>1.5052000000000001</v>
      </c>
      <c r="J2891" s="33" t="s">
        <v>641</v>
      </c>
      <c r="K2891" s="33" t="s">
        <v>188</v>
      </c>
    </row>
    <row r="2892" spans="1:11" ht="15.75" customHeight="1">
      <c r="A2892" s="139" t="s">
        <v>220</v>
      </c>
      <c r="B2892" s="139" t="s">
        <v>732</v>
      </c>
      <c r="C2892" s="139" t="s">
        <v>736</v>
      </c>
      <c r="E2892" s="139" t="s">
        <v>188</v>
      </c>
      <c r="F2892" s="139">
        <v>2013</v>
      </c>
      <c r="G2892" s="139" t="s">
        <v>688</v>
      </c>
      <c r="H2892" s="139">
        <v>1.6926399999999999</v>
      </c>
      <c r="I2892" s="139">
        <v>1.5052000000000001</v>
      </c>
      <c r="J2892" s="33" t="s">
        <v>641</v>
      </c>
      <c r="K2892" s="33" t="s">
        <v>188</v>
      </c>
    </row>
    <row r="2893" spans="1:11" ht="15.75" customHeight="1">
      <c r="A2893" s="139" t="s">
        <v>220</v>
      </c>
      <c r="B2893" s="139" t="s">
        <v>732</v>
      </c>
      <c r="C2893" s="139" t="s">
        <v>736</v>
      </c>
      <c r="E2893" s="139" t="s">
        <v>188</v>
      </c>
      <c r="F2893" s="139">
        <v>2014</v>
      </c>
      <c r="G2893" s="139" t="s">
        <v>688</v>
      </c>
      <c r="H2893" s="139">
        <v>1.6926399999999999</v>
      </c>
      <c r="I2893" s="139">
        <v>1.5052000000000001</v>
      </c>
      <c r="J2893" s="33" t="s">
        <v>641</v>
      </c>
      <c r="K2893" s="33" t="s">
        <v>188</v>
      </c>
    </row>
    <row r="2894" spans="1:11" ht="15.75" customHeight="1">
      <c r="A2894" s="139" t="s">
        <v>220</v>
      </c>
      <c r="B2894" s="139" t="s">
        <v>732</v>
      </c>
      <c r="C2894" s="139" t="s">
        <v>736</v>
      </c>
      <c r="E2894" s="139" t="s">
        <v>188</v>
      </c>
      <c r="F2894" s="139">
        <v>2015</v>
      </c>
      <c r="G2894" s="139" t="s">
        <v>688</v>
      </c>
      <c r="H2894" s="139">
        <v>1.6926399999999999</v>
      </c>
      <c r="I2894" s="139">
        <v>1.5052000000000001</v>
      </c>
      <c r="J2894" s="33" t="s">
        <v>641</v>
      </c>
      <c r="K2894" s="33" t="s">
        <v>188</v>
      </c>
    </row>
    <row r="2895" spans="1:11" ht="15.75" customHeight="1">
      <c r="A2895" s="139" t="s">
        <v>220</v>
      </c>
      <c r="B2895" s="139" t="s">
        <v>732</v>
      </c>
      <c r="C2895" s="139" t="s">
        <v>736</v>
      </c>
      <c r="E2895" s="139" t="s">
        <v>188</v>
      </c>
      <c r="F2895" s="139">
        <v>2016</v>
      </c>
      <c r="G2895" s="139" t="s">
        <v>688</v>
      </c>
      <c r="H2895" s="139">
        <v>1.6926399999999999</v>
      </c>
      <c r="I2895" s="139">
        <v>1.5052000000000001</v>
      </c>
      <c r="J2895" s="33" t="s">
        <v>641</v>
      </c>
      <c r="K2895" s="33" t="s">
        <v>188</v>
      </c>
    </row>
    <row r="2896" spans="1:11" ht="15.75" customHeight="1">
      <c r="A2896" s="139" t="s">
        <v>220</v>
      </c>
      <c r="B2896" s="139" t="s">
        <v>732</v>
      </c>
      <c r="C2896" s="139" t="s">
        <v>736</v>
      </c>
      <c r="E2896" s="139" t="s">
        <v>188</v>
      </c>
      <c r="F2896" s="139">
        <v>2017</v>
      </c>
      <c r="G2896" s="139" t="s">
        <v>688</v>
      </c>
      <c r="H2896" s="139">
        <v>1.6926399999999999</v>
      </c>
      <c r="I2896" s="139">
        <v>1.5052000000000001</v>
      </c>
      <c r="J2896" s="33" t="s">
        <v>641</v>
      </c>
      <c r="K2896" s="33" t="s">
        <v>188</v>
      </c>
    </row>
    <row r="2897" spans="1:11" ht="15.75" customHeight="1">
      <c r="A2897" s="139" t="s">
        <v>220</v>
      </c>
      <c r="B2897" s="139" t="s">
        <v>732</v>
      </c>
      <c r="C2897" s="139" t="s">
        <v>736</v>
      </c>
      <c r="E2897" s="139" t="s">
        <v>188</v>
      </c>
      <c r="F2897" s="139">
        <v>2018</v>
      </c>
      <c r="G2897" s="139" t="s">
        <v>688</v>
      </c>
      <c r="H2897" s="139">
        <v>1.6926399999999999</v>
      </c>
      <c r="I2897" s="139">
        <v>1.5052000000000001</v>
      </c>
      <c r="J2897" s="33" t="s">
        <v>641</v>
      </c>
      <c r="K2897" s="33" t="s">
        <v>188</v>
      </c>
    </row>
    <row r="2898" spans="1:11" ht="15.75" customHeight="1">
      <c r="A2898" s="139" t="s">
        <v>220</v>
      </c>
      <c r="B2898" s="139" t="s">
        <v>732</v>
      </c>
      <c r="C2898" s="139" t="s">
        <v>736</v>
      </c>
      <c r="E2898" s="139" t="s">
        <v>188</v>
      </c>
      <c r="F2898" s="139">
        <v>2019</v>
      </c>
      <c r="G2898" s="139" t="s">
        <v>688</v>
      </c>
      <c r="H2898" s="139">
        <v>1.6926399999999999</v>
      </c>
      <c r="I2898" s="139">
        <v>1.5052000000000001</v>
      </c>
      <c r="J2898" s="33" t="s">
        <v>641</v>
      </c>
      <c r="K2898" s="33" t="s">
        <v>188</v>
      </c>
    </row>
    <row r="2899" spans="1:11" ht="15.75" customHeight="1">
      <c r="A2899" s="139" t="s">
        <v>220</v>
      </c>
      <c r="B2899" s="139" t="s">
        <v>732</v>
      </c>
      <c r="C2899" s="139" t="s">
        <v>736</v>
      </c>
      <c r="E2899" s="139" t="s">
        <v>188</v>
      </c>
      <c r="F2899" s="139">
        <v>2020</v>
      </c>
      <c r="G2899" s="139" t="s">
        <v>688</v>
      </c>
      <c r="H2899" s="139">
        <v>1.6926399999999999</v>
      </c>
      <c r="I2899" s="139">
        <v>1.5052000000000001</v>
      </c>
      <c r="J2899" s="33" t="s">
        <v>641</v>
      </c>
      <c r="K2899" s="33" t="s">
        <v>188</v>
      </c>
    </row>
    <row r="2900" spans="1:11" ht="15.75" customHeight="1">
      <c r="A2900" s="139" t="s">
        <v>220</v>
      </c>
      <c r="B2900" s="139" t="s">
        <v>732</v>
      </c>
      <c r="C2900" s="139" t="s">
        <v>736</v>
      </c>
      <c r="E2900" s="139" t="s">
        <v>188</v>
      </c>
      <c r="F2900" s="139">
        <v>2021</v>
      </c>
      <c r="G2900" s="139" t="s">
        <v>688</v>
      </c>
      <c r="H2900" s="139">
        <v>1.6926399999999999</v>
      </c>
      <c r="I2900" s="139">
        <v>1.5052000000000001</v>
      </c>
      <c r="J2900" s="33" t="s">
        <v>641</v>
      </c>
      <c r="K2900" s="33" t="s">
        <v>188</v>
      </c>
    </row>
    <row r="2901" spans="1:11" ht="15.75" customHeight="1">
      <c r="A2901" s="139" t="s">
        <v>220</v>
      </c>
      <c r="B2901" s="139" t="s">
        <v>732</v>
      </c>
      <c r="C2901" s="139" t="s">
        <v>736</v>
      </c>
      <c r="E2901" s="139" t="s">
        <v>188</v>
      </c>
      <c r="F2901" s="139">
        <v>2022</v>
      </c>
      <c r="G2901" s="139" t="s">
        <v>688</v>
      </c>
      <c r="H2901" s="139">
        <v>1.6926399999999999</v>
      </c>
      <c r="I2901" s="139">
        <v>1.5052000000000001</v>
      </c>
      <c r="J2901" s="33" t="s">
        <v>641</v>
      </c>
      <c r="K2901" s="33" t="s">
        <v>188</v>
      </c>
    </row>
    <row r="2902" spans="1:11" ht="15.75" customHeight="1">
      <c r="A2902" s="139" t="s">
        <v>220</v>
      </c>
      <c r="B2902" s="139" t="s">
        <v>732</v>
      </c>
      <c r="C2902" s="139" t="s">
        <v>736</v>
      </c>
      <c r="E2902" s="139" t="s">
        <v>188</v>
      </c>
      <c r="F2902" s="139">
        <v>2023</v>
      </c>
      <c r="G2902" s="139" t="s">
        <v>688</v>
      </c>
      <c r="H2902" s="139">
        <v>1.6926399999999999</v>
      </c>
      <c r="I2902" s="139">
        <v>1.5052000000000001</v>
      </c>
      <c r="J2902" s="33" t="s">
        <v>641</v>
      </c>
      <c r="K2902" s="33" t="s">
        <v>188</v>
      </c>
    </row>
    <row r="2903" spans="1:11" ht="15.75" customHeight="1">
      <c r="A2903" s="139" t="s">
        <v>220</v>
      </c>
      <c r="B2903" s="139" t="s">
        <v>732</v>
      </c>
      <c r="C2903" s="139" t="s">
        <v>736</v>
      </c>
      <c r="E2903" s="139" t="s">
        <v>188</v>
      </c>
      <c r="F2903" s="139">
        <v>2024</v>
      </c>
      <c r="G2903" s="139" t="s">
        <v>688</v>
      </c>
      <c r="H2903" s="139">
        <v>1.6926399999999999</v>
      </c>
      <c r="I2903" s="139">
        <v>1.5052000000000001</v>
      </c>
      <c r="J2903" s="33" t="s">
        <v>641</v>
      </c>
      <c r="K2903" s="33" t="s">
        <v>188</v>
      </c>
    </row>
    <row r="2904" spans="1:11" ht="15.75" customHeight="1">
      <c r="A2904" s="139" t="s">
        <v>220</v>
      </c>
      <c r="B2904" s="139" t="s">
        <v>732</v>
      </c>
      <c r="C2904" s="139" t="s">
        <v>736</v>
      </c>
      <c r="E2904" s="139" t="s">
        <v>188</v>
      </c>
      <c r="F2904" s="139">
        <v>2025</v>
      </c>
      <c r="G2904" s="139" t="s">
        <v>688</v>
      </c>
      <c r="H2904" s="139">
        <v>1.6926399999999999</v>
      </c>
      <c r="I2904" s="139">
        <v>1.5052000000000001</v>
      </c>
      <c r="J2904" s="33" t="s">
        <v>641</v>
      </c>
      <c r="K2904" s="33" t="s">
        <v>188</v>
      </c>
    </row>
    <row r="2905" spans="1:11" ht="15.75" customHeight="1">
      <c r="A2905" s="139" t="s">
        <v>220</v>
      </c>
      <c r="B2905" s="139" t="s">
        <v>732</v>
      </c>
      <c r="C2905" s="139" t="s">
        <v>736</v>
      </c>
      <c r="E2905" s="139" t="s">
        <v>188</v>
      </c>
      <c r="F2905" s="139">
        <v>2026</v>
      </c>
      <c r="G2905" s="139" t="s">
        <v>688</v>
      </c>
      <c r="H2905" s="139">
        <v>1.6926399999999999</v>
      </c>
      <c r="I2905" s="139">
        <v>1.5052000000000001</v>
      </c>
      <c r="J2905" s="33" t="s">
        <v>641</v>
      </c>
      <c r="K2905" s="33" t="s">
        <v>188</v>
      </c>
    </row>
    <row r="2906" spans="1:11" ht="15.75" customHeight="1">
      <c r="A2906" s="139" t="s">
        <v>220</v>
      </c>
      <c r="B2906" s="139" t="s">
        <v>732</v>
      </c>
      <c r="C2906" s="139" t="s">
        <v>736</v>
      </c>
      <c r="E2906" s="139" t="s">
        <v>188</v>
      </c>
      <c r="F2906" s="139">
        <v>2027</v>
      </c>
      <c r="G2906" s="139" t="s">
        <v>688</v>
      </c>
      <c r="H2906" s="139">
        <v>1.6926399999999999</v>
      </c>
      <c r="I2906" s="139">
        <v>1.5052000000000001</v>
      </c>
      <c r="J2906" s="33" t="s">
        <v>641</v>
      </c>
      <c r="K2906" s="33" t="s">
        <v>188</v>
      </c>
    </row>
    <row r="2907" spans="1:11" ht="15.75" customHeight="1">
      <c r="A2907" s="139" t="s">
        <v>220</v>
      </c>
      <c r="B2907" s="139" t="s">
        <v>732</v>
      </c>
      <c r="C2907" s="139" t="s">
        <v>736</v>
      </c>
      <c r="E2907" s="139" t="s">
        <v>188</v>
      </c>
      <c r="F2907" s="139">
        <v>2028</v>
      </c>
      <c r="G2907" s="139" t="s">
        <v>688</v>
      </c>
      <c r="H2907" s="139">
        <v>1.6926399999999999</v>
      </c>
      <c r="I2907" s="139">
        <v>1.5052000000000001</v>
      </c>
      <c r="J2907" s="33" t="s">
        <v>641</v>
      </c>
      <c r="K2907" s="33" t="s">
        <v>188</v>
      </c>
    </row>
    <row r="2908" spans="1:11" ht="15.75" customHeight="1">
      <c r="A2908" s="139" t="s">
        <v>220</v>
      </c>
      <c r="B2908" s="139" t="s">
        <v>732</v>
      </c>
      <c r="C2908" s="139" t="s">
        <v>736</v>
      </c>
      <c r="E2908" s="139" t="s">
        <v>188</v>
      </c>
      <c r="F2908" s="139">
        <v>2029</v>
      </c>
      <c r="G2908" s="139" t="s">
        <v>688</v>
      </c>
      <c r="H2908" s="139">
        <v>1.6926399999999999</v>
      </c>
      <c r="I2908" s="139">
        <v>1.5052000000000001</v>
      </c>
      <c r="J2908" s="33" t="s">
        <v>641</v>
      </c>
      <c r="K2908" s="33" t="s">
        <v>188</v>
      </c>
    </row>
    <row r="2909" spans="1:11" ht="15.75" customHeight="1">
      <c r="A2909" s="139" t="s">
        <v>220</v>
      </c>
      <c r="B2909" s="139" t="s">
        <v>732</v>
      </c>
      <c r="C2909" s="139" t="s">
        <v>736</v>
      </c>
      <c r="E2909" s="139" t="s">
        <v>188</v>
      </c>
      <c r="F2909" s="139">
        <v>2030</v>
      </c>
      <c r="G2909" s="139" t="s">
        <v>688</v>
      </c>
      <c r="H2909" s="139">
        <v>1.6926399999999999</v>
      </c>
      <c r="I2909" s="139">
        <v>1.5052000000000001</v>
      </c>
      <c r="J2909" s="33" t="s">
        <v>641</v>
      </c>
      <c r="K2909" s="33" t="s">
        <v>188</v>
      </c>
    </row>
    <row r="2910" spans="1:11" ht="15.75" customHeight="1">
      <c r="A2910" s="139" t="s">
        <v>220</v>
      </c>
      <c r="B2910" s="139" t="s">
        <v>732</v>
      </c>
      <c r="C2910" s="139" t="s">
        <v>736</v>
      </c>
      <c r="E2910" s="139" t="s">
        <v>188</v>
      </c>
      <c r="F2910" s="139">
        <v>2031</v>
      </c>
      <c r="G2910" s="139" t="s">
        <v>688</v>
      </c>
      <c r="H2910" s="139">
        <v>1.6926399999999999</v>
      </c>
      <c r="I2910" s="139">
        <v>1.5052000000000001</v>
      </c>
      <c r="J2910" s="33" t="s">
        <v>641</v>
      </c>
      <c r="K2910" s="33" t="s">
        <v>188</v>
      </c>
    </row>
    <row r="2911" spans="1:11" ht="15.75" customHeight="1">
      <c r="A2911" s="139" t="s">
        <v>220</v>
      </c>
      <c r="B2911" s="139" t="s">
        <v>732</v>
      </c>
      <c r="C2911" s="139" t="s">
        <v>736</v>
      </c>
      <c r="E2911" s="139" t="s">
        <v>188</v>
      </c>
      <c r="F2911" s="139">
        <v>2032</v>
      </c>
      <c r="G2911" s="139" t="s">
        <v>688</v>
      </c>
      <c r="H2911" s="139">
        <v>1.6926399999999999</v>
      </c>
      <c r="I2911" s="139">
        <v>1.5052000000000001</v>
      </c>
      <c r="J2911" s="33" t="s">
        <v>641</v>
      </c>
      <c r="K2911" s="33" t="s">
        <v>188</v>
      </c>
    </row>
    <row r="2912" spans="1:11" ht="15.75" customHeight="1">
      <c r="A2912" s="139" t="s">
        <v>220</v>
      </c>
      <c r="B2912" s="139" t="s">
        <v>732</v>
      </c>
      <c r="C2912" s="139" t="s">
        <v>736</v>
      </c>
      <c r="E2912" s="139" t="s">
        <v>188</v>
      </c>
      <c r="F2912" s="139">
        <v>2033</v>
      </c>
      <c r="G2912" s="139" t="s">
        <v>688</v>
      </c>
      <c r="H2912" s="139">
        <v>1.6926399999999999</v>
      </c>
      <c r="I2912" s="139">
        <v>1.5052000000000001</v>
      </c>
      <c r="J2912" s="33" t="s">
        <v>641</v>
      </c>
      <c r="K2912" s="33" t="s">
        <v>188</v>
      </c>
    </row>
    <row r="2913" spans="1:11" ht="15.75" customHeight="1">
      <c r="A2913" s="139" t="s">
        <v>220</v>
      </c>
      <c r="B2913" s="139" t="s">
        <v>732</v>
      </c>
      <c r="C2913" s="139" t="s">
        <v>736</v>
      </c>
      <c r="E2913" s="139" t="s">
        <v>188</v>
      </c>
      <c r="F2913" s="139">
        <v>2034</v>
      </c>
      <c r="G2913" s="139" t="s">
        <v>688</v>
      </c>
      <c r="H2913" s="139">
        <v>1.6926399999999999</v>
      </c>
      <c r="I2913" s="139">
        <v>1.5052000000000001</v>
      </c>
      <c r="J2913" s="33" t="s">
        <v>641</v>
      </c>
      <c r="K2913" s="33" t="s">
        <v>188</v>
      </c>
    </row>
    <row r="2914" spans="1:11" ht="15.75" customHeight="1">
      <c r="A2914" s="139" t="s">
        <v>220</v>
      </c>
      <c r="B2914" s="139" t="s">
        <v>732</v>
      </c>
      <c r="C2914" s="139" t="s">
        <v>736</v>
      </c>
      <c r="E2914" s="139" t="s">
        <v>188</v>
      </c>
      <c r="F2914" s="139">
        <v>2035</v>
      </c>
      <c r="G2914" s="139" t="s">
        <v>688</v>
      </c>
      <c r="H2914" s="139">
        <v>1.6926399999999999</v>
      </c>
      <c r="I2914" s="139">
        <v>1.5052000000000001</v>
      </c>
      <c r="J2914" s="33" t="s">
        <v>641</v>
      </c>
      <c r="K2914" s="33" t="s">
        <v>188</v>
      </c>
    </row>
    <row r="2915" spans="1:11" ht="15.75" customHeight="1">
      <c r="A2915" s="139" t="s">
        <v>220</v>
      </c>
      <c r="B2915" s="139" t="s">
        <v>732</v>
      </c>
      <c r="C2915" s="139" t="s">
        <v>736</v>
      </c>
      <c r="E2915" s="139" t="s">
        <v>188</v>
      </c>
      <c r="F2915" s="139">
        <v>2036</v>
      </c>
      <c r="G2915" s="139" t="s">
        <v>688</v>
      </c>
      <c r="H2915" s="139">
        <v>1.6926399999999999</v>
      </c>
      <c r="I2915" s="139">
        <v>1.5052000000000001</v>
      </c>
      <c r="J2915" s="33" t="s">
        <v>641</v>
      </c>
      <c r="K2915" s="33" t="s">
        <v>188</v>
      </c>
    </row>
    <row r="2916" spans="1:11" ht="15.75" customHeight="1">
      <c r="A2916" s="139" t="s">
        <v>220</v>
      </c>
      <c r="B2916" s="139" t="s">
        <v>732</v>
      </c>
      <c r="C2916" s="139" t="s">
        <v>736</v>
      </c>
      <c r="E2916" s="139" t="s">
        <v>188</v>
      </c>
      <c r="F2916" s="139">
        <v>2037</v>
      </c>
      <c r="G2916" s="139" t="s">
        <v>688</v>
      </c>
      <c r="H2916" s="139">
        <v>1.6926399999999999</v>
      </c>
      <c r="I2916" s="139">
        <v>1.5052000000000001</v>
      </c>
      <c r="J2916" s="33" t="s">
        <v>641</v>
      </c>
      <c r="K2916" s="33" t="s">
        <v>188</v>
      </c>
    </row>
    <row r="2917" spans="1:11" ht="15.75" customHeight="1">
      <c r="A2917" s="139" t="s">
        <v>220</v>
      </c>
      <c r="B2917" s="139" t="s">
        <v>732</v>
      </c>
      <c r="C2917" s="139" t="s">
        <v>736</v>
      </c>
      <c r="E2917" s="139" t="s">
        <v>188</v>
      </c>
      <c r="F2917" s="139">
        <v>2038</v>
      </c>
      <c r="G2917" s="139" t="s">
        <v>688</v>
      </c>
      <c r="H2917" s="139">
        <v>1.6926399999999999</v>
      </c>
      <c r="I2917" s="139">
        <v>1.5052000000000001</v>
      </c>
      <c r="J2917" s="33" t="s">
        <v>641</v>
      </c>
      <c r="K2917" s="33" t="s">
        <v>188</v>
      </c>
    </row>
    <row r="2918" spans="1:11" ht="15.75" customHeight="1">
      <c r="A2918" s="139" t="s">
        <v>220</v>
      </c>
      <c r="B2918" s="139" t="s">
        <v>732</v>
      </c>
      <c r="C2918" s="139" t="s">
        <v>736</v>
      </c>
      <c r="E2918" s="139" t="s">
        <v>188</v>
      </c>
      <c r="F2918" s="139">
        <v>2039</v>
      </c>
      <c r="G2918" s="139" t="s">
        <v>688</v>
      </c>
      <c r="H2918" s="139">
        <v>1.6926399999999999</v>
      </c>
      <c r="I2918" s="139">
        <v>1.5052000000000001</v>
      </c>
      <c r="J2918" s="33" t="s">
        <v>641</v>
      </c>
      <c r="K2918" s="33" t="s">
        <v>188</v>
      </c>
    </row>
    <row r="2919" spans="1:11" ht="15.75" customHeight="1">
      <c r="A2919" s="139" t="s">
        <v>220</v>
      </c>
      <c r="B2919" s="139" t="s">
        <v>732</v>
      </c>
      <c r="C2919" s="139" t="s">
        <v>736</v>
      </c>
      <c r="E2919" s="139" t="s">
        <v>188</v>
      </c>
      <c r="F2919" s="139">
        <v>2040</v>
      </c>
      <c r="G2919" s="139" t="s">
        <v>688</v>
      </c>
      <c r="H2919" s="139">
        <v>1.6926399999999999</v>
      </c>
      <c r="I2919" s="139">
        <v>1.5052000000000001</v>
      </c>
      <c r="J2919" s="33" t="s">
        <v>641</v>
      </c>
      <c r="K2919" s="33" t="s">
        <v>188</v>
      </c>
    </row>
    <row r="2920" spans="1:11" ht="15.75" customHeight="1">
      <c r="A2920" s="139" t="s">
        <v>220</v>
      </c>
      <c r="B2920" s="139" t="s">
        <v>732</v>
      </c>
      <c r="C2920" s="139" t="s">
        <v>736</v>
      </c>
      <c r="E2920" s="139" t="s">
        <v>188</v>
      </c>
      <c r="F2920" s="139">
        <v>2041</v>
      </c>
      <c r="G2920" s="139" t="s">
        <v>688</v>
      </c>
      <c r="H2920" s="139">
        <v>1.6926399999999999</v>
      </c>
      <c r="I2920" s="139">
        <v>1.5052000000000001</v>
      </c>
      <c r="J2920" s="33" t="s">
        <v>641</v>
      </c>
      <c r="K2920" s="33" t="s">
        <v>188</v>
      </c>
    </row>
    <row r="2921" spans="1:11" ht="15.75" customHeight="1">
      <c r="A2921" s="139" t="s">
        <v>220</v>
      </c>
      <c r="B2921" s="139" t="s">
        <v>732</v>
      </c>
      <c r="C2921" s="139" t="s">
        <v>736</v>
      </c>
      <c r="E2921" s="139" t="s">
        <v>188</v>
      </c>
      <c r="F2921" s="139">
        <v>2042</v>
      </c>
      <c r="G2921" s="139" t="s">
        <v>688</v>
      </c>
      <c r="H2921" s="139">
        <v>1.6926399999999999</v>
      </c>
      <c r="I2921" s="139">
        <v>1.5052000000000001</v>
      </c>
      <c r="J2921" s="33" t="s">
        <v>641</v>
      </c>
      <c r="K2921" s="33" t="s">
        <v>188</v>
      </c>
    </row>
    <row r="2922" spans="1:11" ht="15.75" customHeight="1">
      <c r="A2922" s="139" t="s">
        <v>220</v>
      </c>
      <c r="B2922" s="139" t="s">
        <v>732</v>
      </c>
      <c r="C2922" s="139" t="s">
        <v>736</v>
      </c>
      <c r="E2922" s="139" t="s">
        <v>188</v>
      </c>
      <c r="F2922" s="139">
        <v>2043</v>
      </c>
      <c r="G2922" s="139" t="s">
        <v>688</v>
      </c>
      <c r="H2922" s="139">
        <v>1.6926399999999999</v>
      </c>
      <c r="I2922" s="139">
        <v>1.5052000000000001</v>
      </c>
      <c r="J2922" s="33" t="s">
        <v>641</v>
      </c>
      <c r="K2922" s="33" t="s">
        <v>188</v>
      </c>
    </row>
    <row r="2923" spans="1:11" ht="15.75" customHeight="1">
      <c r="A2923" s="139" t="s">
        <v>220</v>
      </c>
      <c r="B2923" s="139" t="s">
        <v>732</v>
      </c>
      <c r="C2923" s="139" t="s">
        <v>736</v>
      </c>
      <c r="E2923" s="139" t="s">
        <v>188</v>
      </c>
      <c r="F2923" s="139">
        <v>2044</v>
      </c>
      <c r="G2923" s="139" t="s">
        <v>688</v>
      </c>
      <c r="H2923" s="139">
        <v>1.6926399999999999</v>
      </c>
      <c r="I2923" s="139">
        <v>1.5052000000000001</v>
      </c>
      <c r="J2923" s="33" t="s">
        <v>641</v>
      </c>
      <c r="K2923" s="33" t="s">
        <v>188</v>
      </c>
    </row>
    <row r="2924" spans="1:11" ht="15.75" customHeight="1">
      <c r="A2924" s="139" t="s">
        <v>220</v>
      </c>
      <c r="B2924" s="139" t="s">
        <v>732</v>
      </c>
      <c r="C2924" s="139" t="s">
        <v>736</v>
      </c>
      <c r="E2924" s="139" t="s">
        <v>188</v>
      </c>
      <c r="F2924" s="139">
        <v>2045</v>
      </c>
      <c r="G2924" s="139" t="s">
        <v>688</v>
      </c>
      <c r="H2924" s="139">
        <v>1.6926399999999999</v>
      </c>
      <c r="I2924" s="139">
        <v>1.5052000000000001</v>
      </c>
      <c r="J2924" s="33" t="s">
        <v>641</v>
      </c>
      <c r="K2924" s="33" t="s">
        <v>188</v>
      </c>
    </row>
    <row r="2925" spans="1:11" ht="15.75" customHeight="1">
      <c r="A2925" s="139" t="s">
        <v>220</v>
      </c>
      <c r="B2925" s="139" t="s">
        <v>732</v>
      </c>
      <c r="C2925" s="139" t="s">
        <v>736</v>
      </c>
      <c r="E2925" s="139" t="s">
        <v>188</v>
      </c>
      <c r="F2925" s="139">
        <v>2046</v>
      </c>
      <c r="G2925" s="139" t="s">
        <v>688</v>
      </c>
      <c r="H2925" s="139">
        <v>1.6926399999999999</v>
      </c>
      <c r="I2925" s="139">
        <v>1.5052000000000001</v>
      </c>
      <c r="J2925" s="33" t="s">
        <v>641</v>
      </c>
      <c r="K2925" s="33" t="s">
        <v>188</v>
      </c>
    </row>
    <row r="2926" spans="1:11" ht="15.75" customHeight="1">
      <c r="A2926" s="139" t="s">
        <v>220</v>
      </c>
      <c r="B2926" s="139" t="s">
        <v>732</v>
      </c>
      <c r="C2926" s="139" t="s">
        <v>736</v>
      </c>
      <c r="E2926" s="139" t="s">
        <v>188</v>
      </c>
      <c r="F2926" s="139">
        <v>2047</v>
      </c>
      <c r="G2926" s="139" t="s">
        <v>688</v>
      </c>
      <c r="H2926" s="139">
        <v>1.6926399999999999</v>
      </c>
      <c r="I2926" s="139">
        <v>1.5052000000000001</v>
      </c>
      <c r="J2926" s="33" t="s">
        <v>641</v>
      </c>
      <c r="K2926" s="33" t="s">
        <v>188</v>
      </c>
    </row>
    <row r="2927" spans="1:11" ht="15.75" customHeight="1">
      <c r="A2927" s="139" t="s">
        <v>220</v>
      </c>
      <c r="B2927" s="139" t="s">
        <v>732</v>
      </c>
      <c r="C2927" s="139" t="s">
        <v>736</v>
      </c>
      <c r="E2927" s="139" t="s">
        <v>188</v>
      </c>
      <c r="F2927" s="139">
        <v>2048</v>
      </c>
      <c r="G2927" s="139" t="s">
        <v>688</v>
      </c>
      <c r="H2927" s="139">
        <v>1.6926399999999999</v>
      </c>
      <c r="I2927" s="139">
        <v>1.5052000000000001</v>
      </c>
      <c r="J2927" s="33" t="s">
        <v>641</v>
      </c>
      <c r="K2927" s="33" t="s">
        <v>188</v>
      </c>
    </row>
    <row r="2928" spans="1:11" ht="15.75" customHeight="1">
      <c r="A2928" s="139" t="s">
        <v>220</v>
      </c>
      <c r="B2928" s="139" t="s">
        <v>732</v>
      </c>
      <c r="C2928" s="139" t="s">
        <v>736</v>
      </c>
      <c r="E2928" s="139" t="s">
        <v>188</v>
      </c>
      <c r="F2928" s="139">
        <v>2049</v>
      </c>
      <c r="G2928" s="139" t="s">
        <v>688</v>
      </c>
      <c r="H2928" s="139">
        <v>1.6926399999999999</v>
      </c>
      <c r="I2928" s="139">
        <v>1.5052000000000001</v>
      </c>
      <c r="J2928" s="33" t="s">
        <v>641</v>
      </c>
      <c r="K2928" s="33" t="s">
        <v>188</v>
      </c>
    </row>
    <row r="2929" spans="1:11" ht="15.75" customHeight="1">
      <c r="A2929" s="139" t="s">
        <v>220</v>
      </c>
      <c r="B2929" s="139" t="s">
        <v>732</v>
      </c>
      <c r="C2929" s="139" t="s">
        <v>736</v>
      </c>
      <c r="E2929" s="139" t="s">
        <v>188</v>
      </c>
      <c r="F2929" s="139">
        <v>2050</v>
      </c>
      <c r="G2929" s="139" t="s">
        <v>688</v>
      </c>
      <c r="H2929" s="139">
        <v>1.6926399999999999</v>
      </c>
      <c r="I2929" s="139">
        <v>1.5052000000000001</v>
      </c>
      <c r="J2929" s="33" t="s">
        <v>641</v>
      </c>
      <c r="K2929" s="33" t="s">
        <v>188</v>
      </c>
    </row>
    <row r="2930" spans="1:11" ht="15.75" customHeight="1">
      <c r="A2930" s="139" t="s">
        <v>220</v>
      </c>
      <c r="B2930" s="139" t="s">
        <v>732</v>
      </c>
      <c r="C2930" s="139" t="s">
        <v>737</v>
      </c>
      <c r="D2930" s="139" t="s">
        <v>738</v>
      </c>
      <c r="E2930" s="139" t="s">
        <v>187</v>
      </c>
      <c r="F2930" s="139">
        <v>1990</v>
      </c>
      <c r="G2930" s="139" t="s">
        <v>688</v>
      </c>
      <c r="H2930" s="139">
        <v>3.85121751857627</v>
      </c>
      <c r="I2930" s="139">
        <v>4.4930871050056487</v>
      </c>
      <c r="J2930" s="33" t="s">
        <v>641</v>
      </c>
      <c r="K2930" s="33" t="s">
        <v>187</v>
      </c>
    </row>
    <row r="2931" spans="1:11" ht="15.75" customHeight="1">
      <c r="A2931" s="139" t="s">
        <v>220</v>
      </c>
      <c r="B2931" s="139" t="s">
        <v>732</v>
      </c>
      <c r="C2931" s="139" t="s">
        <v>737</v>
      </c>
      <c r="D2931" s="139" t="s">
        <v>739</v>
      </c>
      <c r="E2931" s="139" t="s">
        <v>187</v>
      </c>
      <c r="F2931" s="139">
        <v>1990</v>
      </c>
      <c r="G2931" s="139" t="s">
        <v>688</v>
      </c>
      <c r="H2931" s="139">
        <v>11.835437839452901</v>
      </c>
      <c r="I2931" s="139">
        <v>13.80801081269505</v>
      </c>
      <c r="J2931" s="33" t="s">
        <v>641</v>
      </c>
      <c r="K2931" s="33" t="s">
        <v>187</v>
      </c>
    </row>
    <row r="2932" spans="1:11" ht="15.75" customHeight="1">
      <c r="A2932" s="139" t="s">
        <v>220</v>
      </c>
      <c r="B2932" s="139" t="s">
        <v>732</v>
      </c>
      <c r="C2932" s="139" t="s">
        <v>737</v>
      </c>
      <c r="D2932" s="139" t="s">
        <v>738</v>
      </c>
      <c r="E2932" s="139" t="s">
        <v>187</v>
      </c>
      <c r="F2932" s="139">
        <v>1991</v>
      </c>
      <c r="G2932" s="139" t="s">
        <v>688</v>
      </c>
      <c r="H2932" s="139">
        <v>3.8464160707425199</v>
      </c>
      <c r="I2932" s="139">
        <v>4.4874854158662734</v>
      </c>
      <c r="J2932" s="33" t="s">
        <v>641</v>
      </c>
      <c r="K2932" s="33" t="s">
        <v>187</v>
      </c>
    </row>
    <row r="2933" spans="1:11" ht="15.75" customHeight="1">
      <c r="A2933" s="139" t="s">
        <v>220</v>
      </c>
      <c r="B2933" s="139" t="s">
        <v>732</v>
      </c>
      <c r="C2933" s="139" t="s">
        <v>737</v>
      </c>
      <c r="D2933" s="139" t="s">
        <v>739</v>
      </c>
      <c r="E2933" s="139" t="s">
        <v>187</v>
      </c>
      <c r="F2933" s="139">
        <v>1991</v>
      </c>
      <c r="G2933" s="139" t="s">
        <v>688</v>
      </c>
      <c r="H2933" s="139">
        <v>12.084246442921501</v>
      </c>
      <c r="I2933" s="139">
        <v>14.098287516741751</v>
      </c>
      <c r="J2933" s="33" t="s">
        <v>641</v>
      </c>
      <c r="K2933" s="33" t="s">
        <v>187</v>
      </c>
    </row>
    <row r="2934" spans="1:11" ht="15.75" customHeight="1">
      <c r="A2934" s="139" t="s">
        <v>220</v>
      </c>
      <c r="B2934" s="139" t="s">
        <v>732</v>
      </c>
      <c r="C2934" s="139" t="s">
        <v>737</v>
      </c>
      <c r="D2934" s="139" t="s">
        <v>738</v>
      </c>
      <c r="E2934" s="139" t="s">
        <v>187</v>
      </c>
      <c r="F2934" s="139">
        <v>1992</v>
      </c>
      <c r="G2934" s="139" t="s">
        <v>688</v>
      </c>
      <c r="H2934" s="139">
        <v>3.8539205019610798</v>
      </c>
      <c r="I2934" s="139">
        <v>4.4962405856212602</v>
      </c>
      <c r="J2934" s="33" t="s">
        <v>641</v>
      </c>
      <c r="K2934" s="33" t="s">
        <v>187</v>
      </c>
    </row>
    <row r="2935" spans="1:11" ht="15.75" customHeight="1">
      <c r="A2935" s="139" t="s">
        <v>220</v>
      </c>
      <c r="B2935" s="139" t="s">
        <v>732</v>
      </c>
      <c r="C2935" s="139" t="s">
        <v>737</v>
      </c>
      <c r="D2935" s="139" t="s">
        <v>739</v>
      </c>
      <c r="E2935" s="139" t="s">
        <v>187</v>
      </c>
      <c r="F2935" s="139">
        <v>1992</v>
      </c>
      <c r="G2935" s="139" t="s">
        <v>688</v>
      </c>
      <c r="H2935" s="139">
        <v>12.3751448213792</v>
      </c>
      <c r="I2935" s="139">
        <v>14.437668958275729</v>
      </c>
      <c r="J2935" s="33" t="s">
        <v>641</v>
      </c>
      <c r="K2935" s="33" t="s">
        <v>187</v>
      </c>
    </row>
    <row r="2936" spans="1:11" ht="15.75" customHeight="1">
      <c r="A2936" s="139" t="s">
        <v>220</v>
      </c>
      <c r="B2936" s="139" t="s">
        <v>732</v>
      </c>
      <c r="C2936" s="139" t="s">
        <v>737</v>
      </c>
      <c r="D2936" s="139" t="s">
        <v>738</v>
      </c>
      <c r="E2936" s="139" t="s">
        <v>187</v>
      </c>
      <c r="F2936" s="139">
        <v>1993</v>
      </c>
      <c r="G2936" s="139" t="s">
        <v>688</v>
      </c>
      <c r="H2936" s="139">
        <v>3.7854010169543502</v>
      </c>
      <c r="I2936" s="139">
        <v>4.4163011864467423</v>
      </c>
      <c r="J2936" s="33" t="s">
        <v>641</v>
      </c>
      <c r="K2936" s="33" t="s">
        <v>187</v>
      </c>
    </row>
    <row r="2937" spans="1:11" ht="15.75" customHeight="1">
      <c r="A2937" s="139" t="s">
        <v>220</v>
      </c>
      <c r="B2937" s="139" t="s">
        <v>732</v>
      </c>
      <c r="C2937" s="139" t="s">
        <v>737</v>
      </c>
      <c r="D2937" s="139" t="s">
        <v>739</v>
      </c>
      <c r="E2937" s="139" t="s">
        <v>187</v>
      </c>
      <c r="F2937" s="139">
        <v>1993</v>
      </c>
      <c r="G2937" s="139" t="s">
        <v>688</v>
      </c>
      <c r="H2937" s="139">
        <v>12.420938807821299</v>
      </c>
      <c r="I2937" s="139">
        <v>14.491095275791521</v>
      </c>
      <c r="J2937" s="33" t="s">
        <v>641</v>
      </c>
      <c r="K2937" s="33" t="s">
        <v>187</v>
      </c>
    </row>
    <row r="2938" spans="1:11" ht="15.75" customHeight="1">
      <c r="A2938" s="139" t="s">
        <v>220</v>
      </c>
      <c r="B2938" s="139" t="s">
        <v>732</v>
      </c>
      <c r="C2938" s="139" t="s">
        <v>737</v>
      </c>
      <c r="D2938" s="139" t="s">
        <v>738</v>
      </c>
      <c r="E2938" s="139" t="s">
        <v>187</v>
      </c>
      <c r="F2938" s="139">
        <v>1994</v>
      </c>
      <c r="G2938" s="139" t="s">
        <v>688</v>
      </c>
      <c r="H2938" s="139">
        <v>3.7626925379482898</v>
      </c>
      <c r="I2938" s="139">
        <v>4.3898079609396721</v>
      </c>
      <c r="J2938" s="33" t="s">
        <v>641</v>
      </c>
      <c r="K2938" s="33" t="s">
        <v>187</v>
      </c>
    </row>
    <row r="2939" spans="1:11" ht="15.75" customHeight="1">
      <c r="A2939" s="139" t="s">
        <v>220</v>
      </c>
      <c r="B2939" s="139" t="s">
        <v>732</v>
      </c>
      <c r="C2939" s="139" t="s">
        <v>737</v>
      </c>
      <c r="D2939" s="139" t="s">
        <v>739</v>
      </c>
      <c r="E2939" s="139" t="s">
        <v>187</v>
      </c>
      <c r="F2939" s="139">
        <v>1994</v>
      </c>
      <c r="G2939" s="139" t="s">
        <v>688</v>
      </c>
      <c r="H2939" s="139">
        <v>12.6139305535362</v>
      </c>
      <c r="I2939" s="139">
        <v>14.7162523124589</v>
      </c>
      <c r="J2939" s="33" t="s">
        <v>641</v>
      </c>
      <c r="K2939" s="33" t="s">
        <v>187</v>
      </c>
    </row>
    <row r="2940" spans="1:11" ht="15.75" customHeight="1">
      <c r="A2940" s="139" t="s">
        <v>220</v>
      </c>
      <c r="B2940" s="139" t="s">
        <v>732</v>
      </c>
      <c r="C2940" s="139" t="s">
        <v>737</v>
      </c>
      <c r="D2940" s="139" t="s">
        <v>738</v>
      </c>
      <c r="E2940" s="139" t="s">
        <v>187</v>
      </c>
      <c r="F2940" s="139">
        <v>1995</v>
      </c>
      <c r="G2940" s="139" t="s">
        <v>688</v>
      </c>
      <c r="H2940" s="139">
        <v>3.6557239559301</v>
      </c>
      <c r="I2940" s="139">
        <v>4.2650112819184507</v>
      </c>
      <c r="J2940" s="33" t="s">
        <v>641</v>
      </c>
      <c r="K2940" s="33" t="s">
        <v>187</v>
      </c>
    </row>
    <row r="2941" spans="1:11" ht="15.75" customHeight="1">
      <c r="A2941" s="139" t="s">
        <v>220</v>
      </c>
      <c r="B2941" s="139" t="s">
        <v>732</v>
      </c>
      <c r="C2941" s="139" t="s">
        <v>737</v>
      </c>
      <c r="D2941" s="139" t="s">
        <v>739</v>
      </c>
      <c r="E2941" s="139" t="s">
        <v>187</v>
      </c>
      <c r="F2941" s="139">
        <v>1995</v>
      </c>
      <c r="G2941" s="139" t="s">
        <v>688</v>
      </c>
      <c r="H2941" s="139">
        <v>12.518484057617799</v>
      </c>
      <c r="I2941" s="139">
        <v>14.60489806722077</v>
      </c>
      <c r="J2941" s="33" t="s">
        <v>641</v>
      </c>
      <c r="K2941" s="33" t="s">
        <v>187</v>
      </c>
    </row>
    <row r="2942" spans="1:11" ht="15.75" customHeight="1">
      <c r="A2942" s="139" t="s">
        <v>220</v>
      </c>
      <c r="B2942" s="139" t="s">
        <v>732</v>
      </c>
      <c r="C2942" s="139" t="s">
        <v>737</v>
      </c>
      <c r="D2942" s="139" t="s">
        <v>738</v>
      </c>
      <c r="E2942" s="139" t="s">
        <v>187</v>
      </c>
      <c r="F2942" s="139">
        <v>1996</v>
      </c>
      <c r="G2942" s="139" t="s">
        <v>688</v>
      </c>
      <c r="H2942" s="139">
        <v>3.5882094139352501</v>
      </c>
      <c r="I2942" s="139">
        <v>4.1862443162577918</v>
      </c>
      <c r="J2942" s="33" t="s">
        <v>641</v>
      </c>
      <c r="K2942" s="33" t="s">
        <v>187</v>
      </c>
    </row>
    <row r="2943" spans="1:11" ht="15.75" customHeight="1">
      <c r="A2943" s="139" t="s">
        <v>220</v>
      </c>
      <c r="B2943" s="139" t="s">
        <v>732</v>
      </c>
      <c r="C2943" s="139" t="s">
        <v>737</v>
      </c>
      <c r="D2943" s="139" t="s">
        <v>739</v>
      </c>
      <c r="E2943" s="139" t="s">
        <v>187</v>
      </c>
      <c r="F2943" s="139">
        <v>1996</v>
      </c>
      <c r="G2943" s="139" t="s">
        <v>688</v>
      </c>
      <c r="H2943" s="139">
        <v>12.5559202338943</v>
      </c>
      <c r="I2943" s="139">
        <v>14.64857360621002</v>
      </c>
      <c r="J2943" s="33" t="s">
        <v>641</v>
      </c>
      <c r="K2943" s="33" t="s">
        <v>187</v>
      </c>
    </row>
    <row r="2944" spans="1:11" ht="15.75" customHeight="1">
      <c r="A2944" s="139" t="s">
        <v>220</v>
      </c>
      <c r="B2944" s="139" t="s">
        <v>732</v>
      </c>
      <c r="C2944" s="139" t="s">
        <v>737</v>
      </c>
      <c r="D2944" s="139" t="s">
        <v>738</v>
      </c>
      <c r="E2944" s="139" t="s">
        <v>187</v>
      </c>
      <c r="F2944" s="139">
        <v>1997</v>
      </c>
      <c r="G2944" s="139" t="s">
        <v>688</v>
      </c>
      <c r="H2944" s="139">
        <v>3.55497460317285</v>
      </c>
      <c r="I2944" s="139">
        <v>4.1474703703683264</v>
      </c>
      <c r="J2944" s="33" t="s">
        <v>641</v>
      </c>
      <c r="K2944" s="33" t="s">
        <v>187</v>
      </c>
    </row>
    <row r="2945" spans="1:11" ht="15.75" customHeight="1">
      <c r="A2945" s="139" t="s">
        <v>220</v>
      </c>
      <c r="B2945" s="139" t="s">
        <v>732</v>
      </c>
      <c r="C2945" s="139" t="s">
        <v>737</v>
      </c>
      <c r="D2945" s="139" t="s">
        <v>739</v>
      </c>
      <c r="E2945" s="139" t="s">
        <v>187</v>
      </c>
      <c r="F2945" s="139">
        <v>1997</v>
      </c>
      <c r="G2945" s="139" t="s">
        <v>688</v>
      </c>
      <c r="H2945" s="139">
        <v>12.7080929945111</v>
      </c>
      <c r="I2945" s="139">
        <v>14.82610849359628</v>
      </c>
      <c r="J2945" s="33" t="s">
        <v>641</v>
      </c>
      <c r="K2945" s="33" t="s">
        <v>187</v>
      </c>
    </row>
    <row r="2946" spans="1:11" ht="15.75" customHeight="1">
      <c r="A2946" s="139" t="s">
        <v>220</v>
      </c>
      <c r="B2946" s="139" t="s">
        <v>732</v>
      </c>
      <c r="C2946" s="139" t="s">
        <v>737</v>
      </c>
      <c r="D2946" s="139" t="s">
        <v>738</v>
      </c>
      <c r="E2946" s="139" t="s">
        <v>187</v>
      </c>
      <c r="F2946" s="139">
        <v>1998</v>
      </c>
      <c r="G2946" s="139" t="s">
        <v>688</v>
      </c>
      <c r="H2946" s="139">
        <v>3.50174308082598</v>
      </c>
      <c r="I2946" s="139">
        <v>4.08536692763031</v>
      </c>
      <c r="J2946" s="33" t="s">
        <v>641</v>
      </c>
      <c r="K2946" s="33" t="s">
        <v>187</v>
      </c>
    </row>
    <row r="2947" spans="1:11" ht="15.75" customHeight="1">
      <c r="A2947" s="139" t="s">
        <v>220</v>
      </c>
      <c r="B2947" s="139" t="s">
        <v>732</v>
      </c>
      <c r="C2947" s="139" t="s">
        <v>737</v>
      </c>
      <c r="D2947" s="139" t="s">
        <v>739</v>
      </c>
      <c r="E2947" s="139" t="s">
        <v>187</v>
      </c>
      <c r="F2947" s="139">
        <v>1998</v>
      </c>
      <c r="G2947" s="139" t="s">
        <v>688</v>
      </c>
      <c r="H2947" s="139">
        <v>12.7845752454687</v>
      </c>
      <c r="I2947" s="139">
        <v>14.91533778638015</v>
      </c>
      <c r="J2947" s="33" t="s">
        <v>641</v>
      </c>
      <c r="K2947" s="33" t="s">
        <v>187</v>
      </c>
    </row>
    <row r="2948" spans="1:11" ht="15.75" customHeight="1">
      <c r="A2948" s="139" t="s">
        <v>220</v>
      </c>
      <c r="B2948" s="139" t="s">
        <v>732</v>
      </c>
      <c r="C2948" s="139" t="s">
        <v>737</v>
      </c>
      <c r="D2948" s="139" t="s">
        <v>738</v>
      </c>
      <c r="E2948" s="139" t="s">
        <v>187</v>
      </c>
      <c r="F2948" s="139">
        <v>1999</v>
      </c>
      <c r="G2948" s="139" t="s">
        <v>688</v>
      </c>
      <c r="H2948" s="139">
        <v>3.4642178697752599</v>
      </c>
      <c r="I2948" s="139">
        <v>4.0415875147378033</v>
      </c>
      <c r="J2948" s="33" t="s">
        <v>641</v>
      </c>
      <c r="K2948" s="33" t="s">
        <v>187</v>
      </c>
    </row>
    <row r="2949" spans="1:11" ht="15.75" customHeight="1">
      <c r="A2949" s="139" t="s">
        <v>220</v>
      </c>
      <c r="B2949" s="139" t="s">
        <v>732</v>
      </c>
      <c r="C2949" s="139" t="s">
        <v>737</v>
      </c>
      <c r="D2949" s="139" t="s">
        <v>739</v>
      </c>
      <c r="E2949" s="139" t="s">
        <v>187</v>
      </c>
      <c r="F2949" s="139">
        <v>1999</v>
      </c>
      <c r="G2949" s="139" t="s">
        <v>688</v>
      </c>
      <c r="H2949" s="139">
        <v>12.913813698190999</v>
      </c>
      <c r="I2949" s="139">
        <v>15.066115981222829</v>
      </c>
      <c r="J2949" s="33" t="s">
        <v>641</v>
      </c>
      <c r="K2949" s="33" t="s">
        <v>187</v>
      </c>
    </row>
    <row r="2950" spans="1:11" ht="15.75" customHeight="1">
      <c r="A2950" s="139" t="s">
        <v>220</v>
      </c>
      <c r="B2950" s="139" t="s">
        <v>732</v>
      </c>
      <c r="C2950" s="139" t="s">
        <v>737</v>
      </c>
      <c r="D2950" s="139" t="s">
        <v>738</v>
      </c>
      <c r="E2950" s="139" t="s">
        <v>187</v>
      </c>
      <c r="F2950" s="139">
        <v>2000</v>
      </c>
      <c r="G2950" s="139" t="s">
        <v>688</v>
      </c>
      <c r="H2950" s="139">
        <v>3.3952512704834299</v>
      </c>
      <c r="I2950" s="139">
        <v>3.961126482230668</v>
      </c>
      <c r="J2950" s="33" t="s">
        <v>641</v>
      </c>
      <c r="K2950" s="33" t="s">
        <v>187</v>
      </c>
    </row>
    <row r="2951" spans="1:11" ht="15.75" customHeight="1">
      <c r="A2951" s="139" t="s">
        <v>220</v>
      </c>
      <c r="B2951" s="139" t="s">
        <v>732</v>
      </c>
      <c r="C2951" s="139" t="s">
        <v>737</v>
      </c>
      <c r="D2951" s="139" t="s">
        <v>739</v>
      </c>
      <c r="E2951" s="139" t="s">
        <v>187</v>
      </c>
      <c r="F2951" s="139">
        <v>2000</v>
      </c>
      <c r="G2951" s="139" t="s">
        <v>688</v>
      </c>
      <c r="H2951" s="139">
        <v>12.919973268397801</v>
      </c>
      <c r="I2951" s="139">
        <v>15.073302146464099</v>
      </c>
      <c r="J2951" s="33" t="s">
        <v>641</v>
      </c>
      <c r="K2951" s="33" t="s">
        <v>187</v>
      </c>
    </row>
    <row r="2952" spans="1:11" ht="15.75" customHeight="1">
      <c r="A2952" s="139" t="s">
        <v>220</v>
      </c>
      <c r="B2952" s="139" t="s">
        <v>732</v>
      </c>
      <c r="C2952" s="139" t="s">
        <v>737</v>
      </c>
      <c r="D2952" s="139" t="s">
        <v>738</v>
      </c>
      <c r="E2952" s="139" t="s">
        <v>187</v>
      </c>
      <c r="F2952" s="139">
        <v>2001</v>
      </c>
      <c r="G2952" s="139" t="s">
        <v>688</v>
      </c>
      <c r="H2952" s="139">
        <v>3.3075241413174701</v>
      </c>
      <c r="I2952" s="139">
        <v>3.8587781648703818</v>
      </c>
      <c r="J2952" s="33" t="s">
        <v>641</v>
      </c>
      <c r="K2952" s="33" t="s">
        <v>187</v>
      </c>
    </row>
    <row r="2953" spans="1:11" ht="15.75" customHeight="1">
      <c r="A2953" s="139" t="s">
        <v>220</v>
      </c>
      <c r="B2953" s="139" t="s">
        <v>732</v>
      </c>
      <c r="C2953" s="139" t="s">
        <v>737</v>
      </c>
      <c r="D2953" s="139" t="s">
        <v>739</v>
      </c>
      <c r="E2953" s="139" t="s">
        <v>187</v>
      </c>
      <c r="F2953" s="139">
        <v>2001</v>
      </c>
      <c r="G2953" s="139" t="s">
        <v>688</v>
      </c>
      <c r="H2953" s="139">
        <v>12.724675666242501</v>
      </c>
      <c r="I2953" s="139">
        <v>14.845454943949591</v>
      </c>
      <c r="J2953" s="33" t="s">
        <v>641</v>
      </c>
      <c r="K2953" s="33" t="s">
        <v>187</v>
      </c>
    </row>
    <row r="2954" spans="1:11" ht="15.75" customHeight="1">
      <c r="A2954" s="139" t="s">
        <v>220</v>
      </c>
      <c r="B2954" s="139" t="s">
        <v>732</v>
      </c>
      <c r="C2954" s="139" t="s">
        <v>737</v>
      </c>
      <c r="D2954" s="139" t="s">
        <v>738</v>
      </c>
      <c r="E2954" s="139" t="s">
        <v>187</v>
      </c>
      <c r="F2954" s="139">
        <v>2002</v>
      </c>
      <c r="G2954" s="139" t="s">
        <v>688</v>
      </c>
      <c r="H2954" s="139">
        <v>3.2793052090880299</v>
      </c>
      <c r="I2954" s="139">
        <v>3.825856077269369</v>
      </c>
      <c r="J2954" s="33" t="s">
        <v>641</v>
      </c>
      <c r="K2954" s="33" t="s">
        <v>187</v>
      </c>
    </row>
    <row r="2955" spans="1:11" ht="15.75" customHeight="1">
      <c r="A2955" s="139" t="s">
        <v>220</v>
      </c>
      <c r="B2955" s="139" t="s">
        <v>732</v>
      </c>
      <c r="C2955" s="139" t="s">
        <v>737</v>
      </c>
      <c r="D2955" s="139" t="s">
        <v>739</v>
      </c>
      <c r="E2955" s="139" t="s">
        <v>187</v>
      </c>
      <c r="F2955" s="139">
        <v>2002</v>
      </c>
      <c r="G2955" s="139" t="s">
        <v>688</v>
      </c>
      <c r="H2955" s="139">
        <v>12.753281249159199</v>
      </c>
      <c r="I2955" s="139">
        <v>14.878828124019069</v>
      </c>
      <c r="J2955" s="33" t="s">
        <v>641</v>
      </c>
      <c r="K2955" s="33" t="s">
        <v>187</v>
      </c>
    </row>
    <row r="2956" spans="1:11" ht="15.75" customHeight="1">
      <c r="A2956" s="139" t="s">
        <v>220</v>
      </c>
      <c r="B2956" s="139" t="s">
        <v>732</v>
      </c>
      <c r="C2956" s="139" t="s">
        <v>737</v>
      </c>
      <c r="D2956" s="139" t="s">
        <v>738</v>
      </c>
      <c r="E2956" s="139" t="s">
        <v>187</v>
      </c>
      <c r="F2956" s="139">
        <v>2003</v>
      </c>
      <c r="G2956" s="139" t="s">
        <v>688</v>
      </c>
      <c r="H2956" s="139">
        <v>3.2154492539695898</v>
      </c>
      <c r="I2956" s="139">
        <v>3.7513574629645219</v>
      </c>
      <c r="J2956" s="33" t="s">
        <v>641</v>
      </c>
      <c r="K2956" s="33" t="s">
        <v>187</v>
      </c>
    </row>
    <row r="2957" spans="1:11" ht="15.75" customHeight="1">
      <c r="A2957" s="139" t="s">
        <v>220</v>
      </c>
      <c r="B2957" s="139" t="s">
        <v>732</v>
      </c>
      <c r="C2957" s="139" t="s">
        <v>737</v>
      </c>
      <c r="D2957" s="139" t="s">
        <v>739</v>
      </c>
      <c r="E2957" s="139" t="s">
        <v>187</v>
      </c>
      <c r="F2957" s="139">
        <v>2003</v>
      </c>
      <c r="G2957" s="139" t="s">
        <v>688</v>
      </c>
      <c r="H2957" s="139">
        <v>12.639266287656399</v>
      </c>
      <c r="I2957" s="139">
        <v>14.745810668932471</v>
      </c>
      <c r="J2957" s="33" t="s">
        <v>641</v>
      </c>
      <c r="K2957" s="33" t="s">
        <v>187</v>
      </c>
    </row>
    <row r="2958" spans="1:11" ht="15.75" customHeight="1">
      <c r="A2958" s="139" t="s">
        <v>220</v>
      </c>
      <c r="B2958" s="139" t="s">
        <v>732</v>
      </c>
      <c r="C2958" s="139" t="s">
        <v>737</v>
      </c>
      <c r="D2958" s="139" t="s">
        <v>738</v>
      </c>
      <c r="E2958" s="139" t="s">
        <v>187</v>
      </c>
      <c r="F2958" s="139">
        <v>2004</v>
      </c>
      <c r="G2958" s="139" t="s">
        <v>688</v>
      </c>
      <c r="H2958" s="139">
        <v>3.1612851032166001</v>
      </c>
      <c r="I2958" s="139">
        <v>3.688165953752701</v>
      </c>
      <c r="J2958" s="33" t="s">
        <v>641</v>
      </c>
      <c r="K2958" s="33" t="s">
        <v>187</v>
      </c>
    </row>
    <row r="2959" spans="1:11" ht="15.75" customHeight="1">
      <c r="A2959" s="139" t="s">
        <v>220</v>
      </c>
      <c r="B2959" s="139" t="s">
        <v>732</v>
      </c>
      <c r="C2959" s="139" t="s">
        <v>737</v>
      </c>
      <c r="D2959" s="139" t="s">
        <v>739</v>
      </c>
      <c r="E2959" s="139" t="s">
        <v>187</v>
      </c>
      <c r="F2959" s="139">
        <v>2004</v>
      </c>
      <c r="G2959" s="139" t="s">
        <v>688</v>
      </c>
      <c r="H2959" s="139">
        <v>12.5582448449239</v>
      </c>
      <c r="I2959" s="139">
        <v>14.65128565241122</v>
      </c>
      <c r="J2959" s="33" t="s">
        <v>641</v>
      </c>
      <c r="K2959" s="33" t="s">
        <v>187</v>
      </c>
    </row>
    <row r="2960" spans="1:11" ht="15.75" customHeight="1">
      <c r="A2960" s="139" t="s">
        <v>220</v>
      </c>
      <c r="B2960" s="139" t="s">
        <v>732</v>
      </c>
      <c r="C2960" s="139" t="s">
        <v>737</v>
      </c>
      <c r="D2960" s="139" t="s">
        <v>738</v>
      </c>
      <c r="E2960" s="139" t="s">
        <v>187</v>
      </c>
      <c r="F2960" s="139">
        <v>2005</v>
      </c>
      <c r="G2960" s="139" t="s">
        <v>688</v>
      </c>
      <c r="H2960" s="139">
        <v>3.1474904226631</v>
      </c>
      <c r="I2960" s="139">
        <v>3.672072159773617</v>
      </c>
      <c r="J2960" s="33" t="s">
        <v>641</v>
      </c>
      <c r="K2960" s="33" t="s">
        <v>187</v>
      </c>
    </row>
    <row r="2961" spans="1:11" ht="15.75" customHeight="1">
      <c r="A2961" s="139" t="s">
        <v>220</v>
      </c>
      <c r="B2961" s="139" t="s">
        <v>732</v>
      </c>
      <c r="C2961" s="139" t="s">
        <v>737</v>
      </c>
      <c r="D2961" s="139" t="s">
        <v>739</v>
      </c>
      <c r="E2961" s="139" t="s">
        <v>187</v>
      </c>
      <c r="F2961" s="139">
        <v>2005</v>
      </c>
      <c r="G2961" s="139" t="s">
        <v>688</v>
      </c>
      <c r="H2961" s="139">
        <v>12.6345847340106</v>
      </c>
      <c r="I2961" s="139">
        <v>14.740348856345699</v>
      </c>
      <c r="J2961" s="33" t="s">
        <v>641</v>
      </c>
      <c r="K2961" s="33" t="s">
        <v>187</v>
      </c>
    </row>
    <row r="2962" spans="1:11" ht="15.75" customHeight="1">
      <c r="A2962" s="139" t="s">
        <v>220</v>
      </c>
      <c r="B2962" s="139" t="s">
        <v>732</v>
      </c>
      <c r="C2962" s="139" t="s">
        <v>737</v>
      </c>
      <c r="D2962" s="139" t="s">
        <v>738</v>
      </c>
      <c r="E2962" s="139" t="s">
        <v>187</v>
      </c>
      <c r="F2962" s="139">
        <v>2006</v>
      </c>
      <c r="G2962" s="139" t="s">
        <v>688</v>
      </c>
      <c r="H2962" s="139">
        <v>3.1232634217878701</v>
      </c>
      <c r="I2962" s="139">
        <v>3.6438073254191821</v>
      </c>
      <c r="J2962" s="33" t="s">
        <v>641</v>
      </c>
      <c r="K2962" s="33" t="s">
        <v>187</v>
      </c>
    </row>
    <row r="2963" spans="1:11" ht="15.75" customHeight="1">
      <c r="A2963" s="139" t="s">
        <v>220</v>
      </c>
      <c r="B2963" s="139" t="s">
        <v>732</v>
      </c>
      <c r="C2963" s="139" t="s">
        <v>737</v>
      </c>
      <c r="D2963" s="139" t="s">
        <v>739</v>
      </c>
      <c r="E2963" s="139" t="s">
        <v>187</v>
      </c>
      <c r="F2963" s="139">
        <v>2006</v>
      </c>
      <c r="G2963" s="139" t="s">
        <v>688</v>
      </c>
      <c r="H2963" s="139">
        <v>12.67529917669</v>
      </c>
      <c r="I2963" s="139">
        <v>14.78784903947167</v>
      </c>
      <c r="J2963" s="33" t="s">
        <v>641</v>
      </c>
      <c r="K2963" s="33" t="s">
        <v>187</v>
      </c>
    </row>
    <row r="2964" spans="1:11" ht="15.75" customHeight="1">
      <c r="A2964" s="139" t="s">
        <v>220</v>
      </c>
      <c r="B2964" s="139" t="s">
        <v>732</v>
      </c>
      <c r="C2964" s="139" t="s">
        <v>737</v>
      </c>
      <c r="D2964" s="139" t="s">
        <v>738</v>
      </c>
      <c r="E2964" s="139" t="s">
        <v>187</v>
      </c>
      <c r="F2964" s="139">
        <v>2007</v>
      </c>
      <c r="G2964" s="139" t="s">
        <v>688</v>
      </c>
      <c r="H2964" s="139">
        <v>3.10505301150488</v>
      </c>
      <c r="I2964" s="139">
        <v>3.6225618467556941</v>
      </c>
      <c r="J2964" s="33" t="s">
        <v>641</v>
      </c>
      <c r="K2964" s="33" t="s">
        <v>187</v>
      </c>
    </row>
    <row r="2965" spans="1:11" ht="15.75" customHeight="1">
      <c r="A2965" s="139" t="s">
        <v>220</v>
      </c>
      <c r="B2965" s="139" t="s">
        <v>732</v>
      </c>
      <c r="C2965" s="139" t="s">
        <v>737</v>
      </c>
      <c r="D2965" s="139" t="s">
        <v>739</v>
      </c>
      <c r="E2965" s="139" t="s">
        <v>187</v>
      </c>
      <c r="F2965" s="139">
        <v>2007</v>
      </c>
      <c r="G2965" s="139" t="s">
        <v>688</v>
      </c>
      <c r="H2965" s="139">
        <v>12.7384257417445</v>
      </c>
      <c r="I2965" s="139">
        <v>14.86149669870192</v>
      </c>
      <c r="J2965" s="33" t="s">
        <v>641</v>
      </c>
      <c r="K2965" s="33" t="s">
        <v>187</v>
      </c>
    </row>
    <row r="2966" spans="1:11" ht="15.75" customHeight="1">
      <c r="A2966" s="139" t="s">
        <v>220</v>
      </c>
      <c r="B2966" s="139" t="s">
        <v>732</v>
      </c>
      <c r="C2966" s="139" t="s">
        <v>737</v>
      </c>
      <c r="D2966" s="139" t="s">
        <v>738</v>
      </c>
      <c r="E2966" s="139" t="s">
        <v>187</v>
      </c>
      <c r="F2966" s="139">
        <v>2008</v>
      </c>
      <c r="G2966" s="139" t="s">
        <v>688</v>
      </c>
      <c r="H2966" s="139">
        <v>3.0902185408909699</v>
      </c>
      <c r="I2966" s="139">
        <v>3.605254964372798</v>
      </c>
      <c r="J2966" s="33" t="s">
        <v>641</v>
      </c>
      <c r="K2966" s="33" t="s">
        <v>187</v>
      </c>
    </row>
    <row r="2967" spans="1:11" ht="15.75" customHeight="1">
      <c r="A2967" s="139" t="s">
        <v>220</v>
      </c>
      <c r="B2967" s="139" t="s">
        <v>732</v>
      </c>
      <c r="C2967" s="139" t="s">
        <v>737</v>
      </c>
      <c r="D2967" s="139" t="s">
        <v>739</v>
      </c>
      <c r="E2967" s="139" t="s">
        <v>187</v>
      </c>
      <c r="F2967" s="139">
        <v>2008</v>
      </c>
      <c r="G2967" s="139" t="s">
        <v>688</v>
      </c>
      <c r="H2967" s="139">
        <v>12.8138138298097</v>
      </c>
      <c r="I2967" s="139">
        <v>14.94944946811132</v>
      </c>
      <c r="J2967" s="33" t="s">
        <v>641</v>
      </c>
      <c r="K2967" s="33" t="s">
        <v>187</v>
      </c>
    </row>
    <row r="2968" spans="1:11" ht="15.75" customHeight="1">
      <c r="A2968" s="139" t="s">
        <v>220</v>
      </c>
      <c r="B2968" s="139" t="s">
        <v>732</v>
      </c>
      <c r="C2968" s="139" t="s">
        <v>737</v>
      </c>
      <c r="D2968" s="139" t="s">
        <v>738</v>
      </c>
      <c r="E2968" s="139" t="s">
        <v>187</v>
      </c>
      <c r="F2968" s="139">
        <v>2009</v>
      </c>
      <c r="G2968" s="139" t="s">
        <v>688</v>
      </c>
      <c r="H2968" s="139">
        <v>3.0027505109418802</v>
      </c>
      <c r="I2968" s="139">
        <v>3.5032089294321942</v>
      </c>
      <c r="J2968" s="33" t="s">
        <v>641</v>
      </c>
      <c r="K2968" s="33" t="s">
        <v>187</v>
      </c>
    </row>
    <row r="2969" spans="1:11" ht="15.75" customHeight="1">
      <c r="A2969" s="139" t="s">
        <v>220</v>
      </c>
      <c r="B2969" s="139" t="s">
        <v>732</v>
      </c>
      <c r="C2969" s="139" t="s">
        <v>737</v>
      </c>
      <c r="D2969" s="139" t="s">
        <v>739</v>
      </c>
      <c r="E2969" s="139" t="s">
        <v>187</v>
      </c>
      <c r="F2969" s="139">
        <v>2009</v>
      </c>
      <c r="G2969" s="139" t="s">
        <v>688</v>
      </c>
      <c r="H2969" s="139">
        <v>12.583385130948701</v>
      </c>
      <c r="I2969" s="139">
        <v>14.680615986106821</v>
      </c>
      <c r="J2969" s="33" t="s">
        <v>641</v>
      </c>
      <c r="K2969" s="33" t="s">
        <v>187</v>
      </c>
    </row>
    <row r="2970" spans="1:11" ht="15.75" customHeight="1">
      <c r="A2970" s="139" t="s">
        <v>220</v>
      </c>
      <c r="B2970" s="139" t="s">
        <v>732</v>
      </c>
      <c r="C2970" s="139" t="s">
        <v>737</v>
      </c>
      <c r="D2970" s="139" t="s">
        <v>738</v>
      </c>
      <c r="E2970" s="139" t="s">
        <v>187</v>
      </c>
      <c r="F2970" s="139">
        <v>2010</v>
      </c>
      <c r="G2970" s="139" t="s">
        <v>688</v>
      </c>
      <c r="H2970" s="139">
        <v>2.95471987739091</v>
      </c>
      <c r="I2970" s="139">
        <v>3.4471731902893952</v>
      </c>
      <c r="J2970" s="33" t="s">
        <v>641</v>
      </c>
      <c r="K2970" s="33" t="s">
        <v>187</v>
      </c>
    </row>
    <row r="2971" spans="1:11" ht="15.75" customHeight="1">
      <c r="A2971" s="139" t="s">
        <v>220</v>
      </c>
      <c r="B2971" s="139" t="s">
        <v>732</v>
      </c>
      <c r="C2971" s="139" t="s">
        <v>737</v>
      </c>
      <c r="D2971" s="139" t="s">
        <v>739</v>
      </c>
      <c r="E2971" s="139" t="s">
        <v>187</v>
      </c>
      <c r="F2971" s="139">
        <v>2010</v>
      </c>
      <c r="G2971" s="139" t="s">
        <v>688</v>
      </c>
      <c r="H2971" s="139">
        <v>12.512131335644099</v>
      </c>
      <c r="I2971" s="139">
        <v>14.59748655825145</v>
      </c>
      <c r="J2971" s="33" t="s">
        <v>641</v>
      </c>
      <c r="K2971" s="33" t="s">
        <v>187</v>
      </c>
    </row>
    <row r="2972" spans="1:11" ht="15.75" customHeight="1">
      <c r="A2972" s="139" t="s">
        <v>220</v>
      </c>
      <c r="B2972" s="139" t="s">
        <v>732</v>
      </c>
      <c r="C2972" s="139" t="s">
        <v>737</v>
      </c>
      <c r="D2972" s="139" t="s">
        <v>738</v>
      </c>
      <c r="E2972" s="139" t="s">
        <v>187</v>
      </c>
      <c r="F2972" s="139">
        <v>2011</v>
      </c>
      <c r="G2972" s="139" t="s">
        <v>688</v>
      </c>
      <c r="H2972" s="139">
        <v>2.8967500609387802</v>
      </c>
      <c r="I2972" s="139">
        <v>3.3795417377619099</v>
      </c>
      <c r="J2972" s="33" t="s">
        <v>641</v>
      </c>
      <c r="K2972" s="33" t="s">
        <v>187</v>
      </c>
    </row>
    <row r="2973" spans="1:11" ht="15.75" customHeight="1">
      <c r="A2973" s="139" t="s">
        <v>220</v>
      </c>
      <c r="B2973" s="139" t="s">
        <v>732</v>
      </c>
      <c r="C2973" s="139" t="s">
        <v>737</v>
      </c>
      <c r="D2973" s="139" t="s">
        <v>739</v>
      </c>
      <c r="E2973" s="139" t="s">
        <v>187</v>
      </c>
      <c r="F2973" s="139">
        <v>2011</v>
      </c>
      <c r="G2973" s="139" t="s">
        <v>688</v>
      </c>
      <c r="H2973" s="139">
        <v>12.4054574131143</v>
      </c>
      <c r="I2973" s="139">
        <v>14.473033648633351</v>
      </c>
      <c r="J2973" s="33" t="s">
        <v>641</v>
      </c>
      <c r="K2973" s="33" t="s">
        <v>187</v>
      </c>
    </row>
    <row r="2974" spans="1:11" ht="15.75" customHeight="1">
      <c r="A2974" s="139" t="s">
        <v>220</v>
      </c>
      <c r="B2974" s="139" t="s">
        <v>732</v>
      </c>
      <c r="C2974" s="139" t="s">
        <v>737</v>
      </c>
      <c r="D2974" s="139" t="s">
        <v>738</v>
      </c>
      <c r="E2974" s="139" t="s">
        <v>187</v>
      </c>
      <c r="F2974" s="139">
        <v>2012</v>
      </c>
      <c r="G2974" s="139" t="s">
        <v>688</v>
      </c>
      <c r="H2974" s="139">
        <v>2.8333037120604398</v>
      </c>
      <c r="I2974" s="139">
        <v>3.3055209974038471</v>
      </c>
      <c r="J2974" s="33" t="s">
        <v>641</v>
      </c>
      <c r="K2974" s="33" t="s">
        <v>187</v>
      </c>
    </row>
    <row r="2975" spans="1:11" ht="15.75" customHeight="1">
      <c r="A2975" s="139" t="s">
        <v>220</v>
      </c>
      <c r="B2975" s="139" t="s">
        <v>732</v>
      </c>
      <c r="C2975" s="139" t="s">
        <v>737</v>
      </c>
      <c r="D2975" s="139" t="s">
        <v>739</v>
      </c>
      <c r="E2975" s="139" t="s">
        <v>187</v>
      </c>
      <c r="F2975" s="139">
        <v>2012</v>
      </c>
      <c r="G2975" s="139" t="s">
        <v>688</v>
      </c>
      <c r="H2975" s="139">
        <v>12.269906176376001</v>
      </c>
      <c r="I2975" s="139">
        <v>14.314890539105329</v>
      </c>
      <c r="J2975" s="33" t="s">
        <v>641</v>
      </c>
      <c r="K2975" s="33" t="s">
        <v>187</v>
      </c>
    </row>
    <row r="2976" spans="1:11" ht="15.75" customHeight="1">
      <c r="A2976" s="139" t="s">
        <v>220</v>
      </c>
      <c r="B2976" s="139" t="s">
        <v>732</v>
      </c>
      <c r="C2976" s="139" t="s">
        <v>737</v>
      </c>
      <c r="D2976" s="139" t="s">
        <v>738</v>
      </c>
      <c r="E2976" s="139" t="s">
        <v>187</v>
      </c>
      <c r="F2976" s="139">
        <v>2013</v>
      </c>
      <c r="G2976" s="139" t="s">
        <v>688</v>
      </c>
      <c r="H2976" s="139">
        <v>2.7714020128851899</v>
      </c>
      <c r="I2976" s="139">
        <v>3.2333023483660548</v>
      </c>
      <c r="J2976" s="33" t="s">
        <v>641</v>
      </c>
      <c r="K2976" s="33" t="s">
        <v>187</v>
      </c>
    </row>
    <row r="2977" spans="1:11" ht="15.75" customHeight="1">
      <c r="A2977" s="139" t="s">
        <v>220</v>
      </c>
      <c r="B2977" s="139" t="s">
        <v>732</v>
      </c>
      <c r="C2977" s="139" t="s">
        <v>737</v>
      </c>
      <c r="D2977" s="139" t="s">
        <v>739</v>
      </c>
      <c r="E2977" s="139" t="s">
        <v>187</v>
      </c>
      <c r="F2977" s="139">
        <v>2013</v>
      </c>
      <c r="G2977" s="139" t="s">
        <v>688</v>
      </c>
      <c r="H2977" s="139">
        <v>12.1354075948323</v>
      </c>
      <c r="I2977" s="139">
        <v>14.15797552730435</v>
      </c>
      <c r="J2977" s="33" t="s">
        <v>641</v>
      </c>
      <c r="K2977" s="33" t="s">
        <v>187</v>
      </c>
    </row>
    <row r="2978" spans="1:11" ht="15.75" customHeight="1">
      <c r="A2978" s="139" t="s">
        <v>220</v>
      </c>
      <c r="B2978" s="139" t="s">
        <v>732</v>
      </c>
      <c r="C2978" s="139" t="s">
        <v>737</v>
      </c>
      <c r="D2978" s="139" t="s">
        <v>738</v>
      </c>
      <c r="E2978" s="139" t="s">
        <v>187</v>
      </c>
      <c r="F2978" s="139">
        <v>2014</v>
      </c>
      <c r="G2978" s="139" t="s">
        <v>688</v>
      </c>
      <c r="H2978" s="139">
        <v>2.7554476907767</v>
      </c>
      <c r="I2978" s="139">
        <v>3.2146889725728172</v>
      </c>
      <c r="J2978" s="33" t="s">
        <v>641</v>
      </c>
      <c r="K2978" s="33" t="s">
        <v>187</v>
      </c>
    </row>
    <row r="2979" spans="1:11" ht="15.75" customHeight="1">
      <c r="A2979" s="139" t="s">
        <v>220</v>
      </c>
      <c r="B2979" s="139" t="s">
        <v>732</v>
      </c>
      <c r="C2979" s="139" t="s">
        <v>737</v>
      </c>
      <c r="D2979" s="139" t="s">
        <v>739</v>
      </c>
      <c r="E2979" s="139" t="s">
        <v>187</v>
      </c>
      <c r="F2979" s="139">
        <v>2014</v>
      </c>
      <c r="G2979" s="139" t="s">
        <v>688</v>
      </c>
      <c r="H2979" s="139">
        <v>12.198737562065601</v>
      </c>
      <c r="I2979" s="139">
        <v>14.23186048907654</v>
      </c>
      <c r="J2979" s="33" t="s">
        <v>641</v>
      </c>
      <c r="K2979" s="33" t="s">
        <v>187</v>
      </c>
    </row>
    <row r="2980" spans="1:11" ht="15.75" customHeight="1">
      <c r="A2980" s="139" t="s">
        <v>220</v>
      </c>
      <c r="B2980" s="139" t="s">
        <v>732</v>
      </c>
      <c r="C2980" s="139" t="s">
        <v>737</v>
      </c>
      <c r="D2980" s="139" t="s">
        <v>738</v>
      </c>
      <c r="E2980" s="139" t="s">
        <v>187</v>
      </c>
      <c r="F2980" s="139">
        <v>2015</v>
      </c>
      <c r="G2980" s="139" t="s">
        <v>688</v>
      </c>
      <c r="H2980" s="139">
        <v>2.7603461022571398</v>
      </c>
      <c r="I2980" s="139">
        <v>3.220403785966663</v>
      </c>
      <c r="J2980" s="33" t="s">
        <v>641</v>
      </c>
      <c r="K2980" s="33" t="s">
        <v>187</v>
      </c>
    </row>
    <row r="2981" spans="1:11" ht="15.75" customHeight="1">
      <c r="A2981" s="139" t="s">
        <v>220</v>
      </c>
      <c r="B2981" s="139" t="s">
        <v>732</v>
      </c>
      <c r="C2981" s="139" t="s">
        <v>737</v>
      </c>
      <c r="D2981" s="139" t="s">
        <v>739</v>
      </c>
      <c r="E2981" s="139" t="s">
        <v>187</v>
      </c>
      <c r="F2981" s="139">
        <v>2015</v>
      </c>
      <c r="G2981" s="139" t="s">
        <v>688</v>
      </c>
      <c r="H2981" s="139">
        <v>12.3542400724819</v>
      </c>
      <c r="I2981" s="139">
        <v>14.413280084562221</v>
      </c>
      <c r="J2981" s="33" t="s">
        <v>641</v>
      </c>
      <c r="K2981" s="33" t="s">
        <v>187</v>
      </c>
    </row>
    <row r="2982" spans="1:11" ht="15.75" customHeight="1">
      <c r="A2982" s="139" t="s">
        <v>220</v>
      </c>
      <c r="B2982" s="139" t="s">
        <v>732</v>
      </c>
      <c r="C2982" s="139" t="s">
        <v>737</v>
      </c>
      <c r="D2982" s="139" t="s">
        <v>738</v>
      </c>
      <c r="E2982" s="139" t="s">
        <v>187</v>
      </c>
      <c r="F2982" s="139">
        <v>2016</v>
      </c>
      <c r="G2982" s="139" t="s">
        <v>688</v>
      </c>
      <c r="H2982" s="139">
        <v>2.6825496800586199</v>
      </c>
      <c r="I2982" s="139">
        <v>3.1296412934017228</v>
      </c>
      <c r="J2982" s="33" t="s">
        <v>641</v>
      </c>
      <c r="K2982" s="33" t="s">
        <v>187</v>
      </c>
    </row>
    <row r="2983" spans="1:11" ht="15.75" customHeight="1">
      <c r="A2983" s="139" t="s">
        <v>220</v>
      </c>
      <c r="B2983" s="139" t="s">
        <v>732</v>
      </c>
      <c r="C2983" s="139" t="s">
        <v>737</v>
      </c>
      <c r="D2983" s="139" t="s">
        <v>739</v>
      </c>
      <c r="E2983" s="139" t="s">
        <v>187</v>
      </c>
      <c r="F2983" s="139">
        <v>2016</v>
      </c>
      <c r="G2983" s="139" t="s">
        <v>688</v>
      </c>
      <c r="H2983" s="139">
        <v>12.149065306495601</v>
      </c>
      <c r="I2983" s="139">
        <v>14.17390952424487</v>
      </c>
      <c r="J2983" s="33" t="s">
        <v>641</v>
      </c>
      <c r="K2983" s="33" t="s">
        <v>187</v>
      </c>
    </row>
    <row r="2984" spans="1:11" ht="15.75" customHeight="1">
      <c r="A2984" s="139" t="s">
        <v>220</v>
      </c>
      <c r="B2984" s="139" t="s">
        <v>732</v>
      </c>
      <c r="C2984" s="139" t="s">
        <v>737</v>
      </c>
      <c r="D2984" s="139" t="s">
        <v>738</v>
      </c>
      <c r="E2984" s="139" t="s">
        <v>187</v>
      </c>
      <c r="F2984" s="139">
        <v>2017</v>
      </c>
      <c r="G2984" s="139" t="s">
        <v>688</v>
      </c>
      <c r="H2984" s="139">
        <v>2.6761450279579102</v>
      </c>
      <c r="I2984" s="139">
        <v>3.1221691992842291</v>
      </c>
      <c r="J2984" s="33" t="s">
        <v>641</v>
      </c>
      <c r="K2984" s="33" t="s">
        <v>187</v>
      </c>
    </row>
    <row r="2985" spans="1:11" ht="15.75" customHeight="1">
      <c r="A2985" s="139" t="s">
        <v>220</v>
      </c>
      <c r="B2985" s="139" t="s">
        <v>732</v>
      </c>
      <c r="C2985" s="139" t="s">
        <v>737</v>
      </c>
      <c r="D2985" s="139" t="s">
        <v>739</v>
      </c>
      <c r="E2985" s="139" t="s">
        <v>187</v>
      </c>
      <c r="F2985" s="139">
        <v>2017</v>
      </c>
      <c r="G2985" s="139" t="s">
        <v>688</v>
      </c>
      <c r="H2985" s="139">
        <v>12.263412453455899</v>
      </c>
      <c r="I2985" s="139">
        <v>14.30731452903188</v>
      </c>
      <c r="J2985" s="33" t="s">
        <v>641</v>
      </c>
      <c r="K2985" s="33" t="s">
        <v>187</v>
      </c>
    </row>
    <row r="2986" spans="1:11" ht="15.75" customHeight="1">
      <c r="A2986" s="139" t="s">
        <v>220</v>
      </c>
      <c r="B2986" s="139" t="s">
        <v>732</v>
      </c>
      <c r="C2986" s="139" t="s">
        <v>737</v>
      </c>
      <c r="D2986" s="139" t="s">
        <v>738</v>
      </c>
      <c r="E2986" s="139" t="s">
        <v>187</v>
      </c>
      <c r="F2986" s="139">
        <v>2018</v>
      </c>
      <c r="G2986" s="139" t="s">
        <v>688</v>
      </c>
      <c r="H2986" s="139">
        <v>2.6697403758572</v>
      </c>
      <c r="I2986" s="139">
        <v>3.114697105166734</v>
      </c>
      <c r="J2986" s="33" t="s">
        <v>641</v>
      </c>
      <c r="K2986" s="33" t="s">
        <v>187</v>
      </c>
    </row>
    <row r="2987" spans="1:11" ht="15.75" customHeight="1">
      <c r="A2987" s="139" t="s">
        <v>220</v>
      </c>
      <c r="B2987" s="139" t="s">
        <v>732</v>
      </c>
      <c r="C2987" s="139" t="s">
        <v>737</v>
      </c>
      <c r="D2987" s="139" t="s">
        <v>739</v>
      </c>
      <c r="E2987" s="139" t="s">
        <v>187</v>
      </c>
      <c r="F2987" s="139">
        <v>2018</v>
      </c>
      <c r="G2987" s="139" t="s">
        <v>688</v>
      </c>
      <c r="H2987" s="139">
        <v>12.3777596004161</v>
      </c>
      <c r="I2987" s="139">
        <v>14.440719533818781</v>
      </c>
      <c r="J2987" s="33" t="s">
        <v>641</v>
      </c>
      <c r="K2987" s="33" t="s">
        <v>187</v>
      </c>
    </row>
    <row r="2988" spans="1:11" ht="15.75" customHeight="1">
      <c r="A2988" s="139" t="s">
        <v>220</v>
      </c>
      <c r="B2988" s="139" t="s">
        <v>732</v>
      </c>
      <c r="C2988" s="139" t="s">
        <v>737</v>
      </c>
      <c r="D2988" s="139" t="s">
        <v>738</v>
      </c>
      <c r="E2988" s="139" t="s">
        <v>187</v>
      </c>
      <c r="F2988" s="139">
        <v>2019</v>
      </c>
      <c r="G2988" s="139" t="s">
        <v>688</v>
      </c>
      <c r="H2988" s="139">
        <v>2.6633357237564899</v>
      </c>
      <c r="I2988" s="139">
        <v>3.107225011049239</v>
      </c>
      <c r="J2988" s="33" t="s">
        <v>641</v>
      </c>
      <c r="K2988" s="33" t="s">
        <v>187</v>
      </c>
    </row>
    <row r="2989" spans="1:11" ht="15.75" customHeight="1">
      <c r="A2989" s="139" t="s">
        <v>220</v>
      </c>
      <c r="B2989" s="139" t="s">
        <v>732</v>
      </c>
      <c r="C2989" s="139" t="s">
        <v>737</v>
      </c>
      <c r="D2989" s="139" t="s">
        <v>739</v>
      </c>
      <c r="E2989" s="139" t="s">
        <v>187</v>
      </c>
      <c r="F2989" s="139">
        <v>2019</v>
      </c>
      <c r="G2989" s="139" t="s">
        <v>688</v>
      </c>
      <c r="H2989" s="139">
        <v>12.4921067473764</v>
      </c>
      <c r="I2989" s="139">
        <v>14.574124538605799</v>
      </c>
      <c r="J2989" s="33" t="s">
        <v>641</v>
      </c>
      <c r="K2989" s="33" t="s">
        <v>187</v>
      </c>
    </row>
    <row r="2990" spans="1:11" ht="15.75" customHeight="1">
      <c r="A2990" s="139" t="s">
        <v>220</v>
      </c>
      <c r="B2990" s="139" t="s">
        <v>732</v>
      </c>
      <c r="C2990" s="139" t="s">
        <v>737</v>
      </c>
      <c r="D2990" s="139" t="s">
        <v>738</v>
      </c>
      <c r="E2990" s="139" t="s">
        <v>187</v>
      </c>
      <c r="F2990" s="139">
        <v>2020</v>
      </c>
      <c r="G2990" s="139" t="s">
        <v>688</v>
      </c>
      <c r="H2990" s="139">
        <v>2.6569310716557899</v>
      </c>
      <c r="I2990" s="139">
        <v>3.099752916931755</v>
      </c>
      <c r="J2990" s="33" t="s">
        <v>641</v>
      </c>
      <c r="K2990" s="33" t="s">
        <v>187</v>
      </c>
    </row>
    <row r="2991" spans="1:11" ht="15.75" customHeight="1">
      <c r="A2991" s="139" t="s">
        <v>220</v>
      </c>
      <c r="B2991" s="139" t="s">
        <v>732</v>
      </c>
      <c r="C2991" s="139" t="s">
        <v>737</v>
      </c>
      <c r="D2991" s="139" t="s">
        <v>739</v>
      </c>
      <c r="E2991" s="139" t="s">
        <v>187</v>
      </c>
      <c r="F2991" s="139">
        <v>2020</v>
      </c>
      <c r="G2991" s="139" t="s">
        <v>688</v>
      </c>
      <c r="H2991" s="139">
        <v>12.6064538943366</v>
      </c>
      <c r="I2991" s="139">
        <v>14.707529543392701</v>
      </c>
      <c r="J2991" s="33" t="s">
        <v>641</v>
      </c>
      <c r="K2991" s="33" t="s">
        <v>187</v>
      </c>
    </row>
    <row r="2992" spans="1:11" ht="15.75" customHeight="1">
      <c r="A2992" s="139" t="s">
        <v>220</v>
      </c>
      <c r="B2992" s="139" t="s">
        <v>732</v>
      </c>
      <c r="C2992" s="139" t="s">
        <v>737</v>
      </c>
      <c r="D2992" s="139" t="s">
        <v>738</v>
      </c>
      <c r="E2992" s="139" t="s">
        <v>187</v>
      </c>
      <c r="F2992" s="139">
        <v>2021</v>
      </c>
      <c r="G2992" s="139" t="s">
        <v>688</v>
      </c>
      <c r="H2992" s="139">
        <v>2.6481443133613198</v>
      </c>
      <c r="I2992" s="139">
        <v>3.08950169892154</v>
      </c>
      <c r="J2992" s="33" t="s">
        <v>641</v>
      </c>
      <c r="K2992" s="33" t="s">
        <v>187</v>
      </c>
    </row>
    <row r="2993" spans="1:11" ht="15.75" customHeight="1">
      <c r="A2993" s="139" t="s">
        <v>220</v>
      </c>
      <c r="B2993" s="139" t="s">
        <v>732</v>
      </c>
      <c r="C2993" s="139" t="s">
        <v>737</v>
      </c>
      <c r="D2993" s="139" t="s">
        <v>739</v>
      </c>
      <c r="E2993" s="139" t="s">
        <v>187</v>
      </c>
      <c r="F2993" s="139">
        <v>2021</v>
      </c>
      <c r="G2993" s="139" t="s">
        <v>688</v>
      </c>
      <c r="H2993" s="139">
        <v>12.7210669034218</v>
      </c>
      <c r="I2993" s="139">
        <v>14.84124472065877</v>
      </c>
      <c r="J2993" s="33" t="s">
        <v>641</v>
      </c>
      <c r="K2993" s="33" t="s">
        <v>187</v>
      </c>
    </row>
    <row r="2994" spans="1:11" ht="15.75" customHeight="1">
      <c r="A2994" s="139" t="s">
        <v>220</v>
      </c>
      <c r="B2994" s="139" t="s">
        <v>732</v>
      </c>
      <c r="C2994" s="139" t="s">
        <v>737</v>
      </c>
      <c r="D2994" s="139" t="s">
        <v>738</v>
      </c>
      <c r="E2994" s="139" t="s">
        <v>187</v>
      </c>
      <c r="F2994" s="139">
        <v>2022</v>
      </c>
      <c r="G2994" s="139" t="s">
        <v>688</v>
      </c>
      <c r="H2994" s="139">
        <v>2.6393575550668502</v>
      </c>
      <c r="I2994" s="139">
        <v>3.079250480911325</v>
      </c>
      <c r="J2994" s="33" t="s">
        <v>641</v>
      </c>
      <c r="K2994" s="33" t="s">
        <v>187</v>
      </c>
    </row>
    <row r="2995" spans="1:11" ht="15.75" customHeight="1">
      <c r="A2995" s="139" t="s">
        <v>220</v>
      </c>
      <c r="B2995" s="139" t="s">
        <v>732</v>
      </c>
      <c r="C2995" s="139" t="s">
        <v>737</v>
      </c>
      <c r="D2995" s="139" t="s">
        <v>739</v>
      </c>
      <c r="E2995" s="139" t="s">
        <v>187</v>
      </c>
      <c r="F2995" s="139">
        <v>2022</v>
      </c>
      <c r="G2995" s="139" t="s">
        <v>688</v>
      </c>
      <c r="H2995" s="139">
        <v>12.835679912506899</v>
      </c>
      <c r="I2995" s="139">
        <v>14.97495989792472</v>
      </c>
      <c r="J2995" s="33" t="s">
        <v>641</v>
      </c>
      <c r="K2995" s="33" t="s">
        <v>187</v>
      </c>
    </row>
    <row r="2996" spans="1:11" ht="15.75" customHeight="1">
      <c r="A2996" s="139" t="s">
        <v>220</v>
      </c>
      <c r="B2996" s="139" t="s">
        <v>732</v>
      </c>
      <c r="C2996" s="139" t="s">
        <v>737</v>
      </c>
      <c r="D2996" s="139" t="s">
        <v>738</v>
      </c>
      <c r="E2996" s="139" t="s">
        <v>187</v>
      </c>
      <c r="F2996" s="139">
        <v>2023</v>
      </c>
      <c r="G2996" s="139" t="s">
        <v>688</v>
      </c>
      <c r="H2996" s="139">
        <v>2.6305707967723801</v>
      </c>
      <c r="I2996" s="139">
        <v>3.06899926290111</v>
      </c>
      <c r="J2996" s="33" t="s">
        <v>641</v>
      </c>
      <c r="K2996" s="33" t="s">
        <v>187</v>
      </c>
    </row>
    <row r="2997" spans="1:11" ht="15.75" customHeight="1">
      <c r="A2997" s="139" t="s">
        <v>220</v>
      </c>
      <c r="B2997" s="139" t="s">
        <v>732</v>
      </c>
      <c r="C2997" s="139" t="s">
        <v>737</v>
      </c>
      <c r="D2997" s="139" t="s">
        <v>739</v>
      </c>
      <c r="E2997" s="139" t="s">
        <v>187</v>
      </c>
      <c r="F2997" s="139">
        <v>2023</v>
      </c>
      <c r="G2997" s="139" t="s">
        <v>688</v>
      </c>
      <c r="H2997" s="139">
        <v>12.950292921592</v>
      </c>
      <c r="I2997" s="139">
        <v>15.10867507519067</v>
      </c>
      <c r="J2997" s="33" t="s">
        <v>641</v>
      </c>
      <c r="K2997" s="33" t="s">
        <v>187</v>
      </c>
    </row>
    <row r="2998" spans="1:11" ht="15.75" customHeight="1">
      <c r="A2998" s="139" t="s">
        <v>220</v>
      </c>
      <c r="B2998" s="139" t="s">
        <v>732</v>
      </c>
      <c r="C2998" s="139" t="s">
        <v>737</v>
      </c>
      <c r="D2998" s="139" t="s">
        <v>738</v>
      </c>
      <c r="E2998" s="139" t="s">
        <v>187</v>
      </c>
      <c r="F2998" s="139">
        <v>2024</v>
      </c>
      <c r="G2998" s="139" t="s">
        <v>688</v>
      </c>
      <c r="H2998" s="139">
        <v>2.6217840384779101</v>
      </c>
      <c r="I2998" s="139">
        <v>3.058748044890895</v>
      </c>
      <c r="J2998" s="33" t="s">
        <v>641</v>
      </c>
      <c r="K2998" s="33" t="s">
        <v>187</v>
      </c>
    </row>
    <row r="2999" spans="1:11" ht="15.75" customHeight="1">
      <c r="A2999" s="139" t="s">
        <v>220</v>
      </c>
      <c r="B2999" s="139" t="s">
        <v>732</v>
      </c>
      <c r="C2999" s="139" t="s">
        <v>737</v>
      </c>
      <c r="D2999" s="139" t="s">
        <v>739</v>
      </c>
      <c r="E2999" s="139" t="s">
        <v>187</v>
      </c>
      <c r="F2999" s="139">
        <v>2024</v>
      </c>
      <c r="G2999" s="139" t="s">
        <v>688</v>
      </c>
      <c r="H2999" s="139">
        <v>13.064905930677201</v>
      </c>
      <c r="I2999" s="139">
        <v>15.24239025245673</v>
      </c>
      <c r="J2999" s="33" t="s">
        <v>641</v>
      </c>
      <c r="K2999" s="33" t="s">
        <v>187</v>
      </c>
    </row>
    <row r="3000" spans="1:11" ht="15.75" customHeight="1">
      <c r="A3000" s="139" t="s">
        <v>220</v>
      </c>
      <c r="B3000" s="139" t="s">
        <v>732</v>
      </c>
      <c r="C3000" s="139" t="s">
        <v>737</v>
      </c>
      <c r="D3000" s="139" t="s">
        <v>738</v>
      </c>
      <c r="E3000" s="139" t="s">
        <v>187</v>
      </c>
      <c r="F3000" s="139">
        <v>2025</v>
      </c>
      <c r="G3000" s="139" t="s">
        <v>688</v>
      </c>
      <c r="H3000" s="139">
        <v>2.6129972801834498</v>
      </c>
      <c r="I3000" s="139">
        <v>3.048496826880692</v>
      </c>
      <c r="J3000" s="33" t="s">
        <v>641</v>
      </c>
      <c r="K3000" s="33" t="s">
        <v>187</v>
      </c>
    </row>
    <row r="3001" spans="1:11" ht="15.75" customHeight="1">
      <c r="A3001" s="139" t="s">
        <v>220</v>
      </c>
      <c r="B3001" s="139" t="s">
        <v>732</v>
      </c>
      <c r="C3001" s="139" t="s">
        <v>737</v>
      </c>
      <c r="D3001" s="139" t="s">
        <v>739</v>
      </c>
      <c r="E3001" s="139" t="s">
        <v>187</v>
      </c>
      <c r="F3001" s="139">
        <v>2025</v>
      </c>
      <c r="G3001" s="139" t="s">
        <v>688</v>
      </c>
      <c r="H3001" s="139">
        <v>13.1795189397623</v>
      </c>
      <c r="I3001" s="139">
        <v>15.37610542972268</v>
      </c>
      <c r="J3001" s="33" t="s">
        <v>641</v>
      </c>
      <c r="K3001" s="33" t="s">
        <v>187</v>
      </c>
    </row>
    <row r="3002" spans="1:11" ht="15.75" customHeight="1">
      <c r="A3002" s="139" t="s">
        <v>220</v>
      </c>
      <c r="B3002" s="139" t="s">
        <v>732</v>
      </c>
      <c r="C3002" s="139" t="s">
        <v>737</v>
      </c>
      <c r="D3002" s="139" t="s">
        <v>738</v>
      </c>
      <c r="E3002" s="139" t="s">
        <v>187</v>
      </c>
      <c r="F3002" s="139">
        <v>2026</v>
      </c>
      <c r="G3002" s="139" t="s">
        <v>688</v>
      </c>
      <c r="H3002" s="139">
        <v>2.60125728352899</v>
      </c>
      <c r="I3002" s="139">
        <v>3.0348001641171551</v>
      </c>
      <c r="J3002" s="33" t="s">
        <v>641</v>
      </c>
      <c r="K3002" s="33" t="s">
        <v>187</v>
      </c>
    </row>
    <row r="3003" spans="1:11" ht="15.75" customHeight="1">
      <c r="A3003" s="139" t="s">
        <v>220</v>
      </c>
      <c r="B3003" s="139" t="s">
        <v>732</v>
      </c>
      <c r="C3003" s="139" t="s">
        <v>737</v>
      </c>
      <c r="D3003" s="139" t="s">
        <v>739</v>
      </c>
      <c r="E3003" s="139" t="s">
        <v>187</v>
      </c>
      <c r="F3003" s="139">
        <v>2026</v>
      </c>
      <c r="G3003" s="139" t="s">
        <v>688</v>
      </c>
      <c r="H3003" s="139">
        <v>13.289236234196601</v>
      </c>
      <c r="I3003" s="139">
        <v>15.504108939896041</v>
      </c>
      <c r="J3003" s="33" t="s">
        <v>641</v>
      </c>
      <c r="K3003" s="33" t="s">
        <v>187</v>
      </c>
    </row>
    <row r="3004" spans="1:11" ht="15.75" customHeight="1">
      <c r="A3004" s="139" t="s">
        <v>220</v>
      </c>
      <c r="B3004" s="139" t="s">
        <v>732</v>
      </c>
      <c r="C3004" s="139" t="s">
        <v>737</v>
      </c>
      <c r="D3004" s="139" t="s">
        <v>738</v>
      </c>
      <c r="E3004" s="139" t="s">
        <v>187</v>
      </c>
      <c r="F3004" s="139">
        <v>2027</v>
      </c>
      <c r="G3004" s="139" t="s">
        <v>688</v>
      </c>
      <c r="H3004" s="139">
        <v>2.58951728687452</v>
      </c>
      <c r="I3004" s="139">
        <v>3.0211035013536072</v>
      </c>
      <c r="J3004" s="33" t="s">
        <v>641</v>
      </c>
      <c r="K3004" s="33" t="s">
        <v>187</v>
      </c>
    </row>
    <row r="3005" spans="1:11" ht="15.75" customHeight="1">
      <c r="A3005" s="139" t="s">
        <v>220</v>
      </c>
      <c r="B3005" s="139" t="s">
        <v>732</v>
      </c>
      <c r="C3005" s="139" t="s">
        <v>737</v>
      </c>
      <c r="D3005" s="139" t="s">
        <v>739</v>
      </c>
      <c r="E3005" s="139" t="s">
        <v>187</v>
      </c>
      <c r="F3005" s="139">
        <v>2027</v>
      </c>
      <c r="G3005" s="139" t="s">
        <v>688</v>
      </c>
      <c r="H3005" s="139">
        <v>13.3989535286308</v>
      </c>
      <c r="I3005" s="139">
        <v>15.63211245006927</v>
      </c>
      <c r="J3005" s="33" t="s">
        <v>641</v>
      </c>
      <c r="K3005" s="33" t="s">
        <v>187</v>
      </c>
    </row>
    <row r="3006" spans="1:11" ht="15.75" customHeight="1">
      <c r="A3006" s="139" t="s">
        <v>220</v>
      </c>
      <c r="B3006" s="139" t="s">
        <v>732</v>
      </c>
      <c r="C3006" s="139" t="s">
        <v>737</v>
      </c>
      <c r="D3006" s="139" t="s">
        <v>738</v>
      </c>
      <c r="E3006" s="139" t="s">
        <v>187</v>
      </c>
      <c r="F3006" s="139">
        <v>2028</v>
      </c>
      <c r="G3006" s="139" t="s">
        <v>688</v>
      </c>
      <c r="H3006" s="139">
        <v>2.5777772902200602</v>
      </c>
      <c r="I3006" s="139">
        <v>3.0074068385900699</v>
      </c>
      <c r="J3006" s="33" t="s">
        <v>641</v>
      </c>
      <c r="K3006" s="33" t="s">
        <v>187</v>
      </c>
    </row>
    <row r="3007" spans="1:11" ht="15.75" customHeight="1">
      <c r="A3007" s="139" t="s">
        <v>220</v>
      </c>
      <c r="B3007" s="139" t="s">
        <v>732</v>
      </c>
      <c r="C3007" s="139" t="s">
        <v>737</v>
      </c>
      <c r="D3007" s="139" t="s">
        <v>739</v>
      </c>
      <c r="E3007" s="139" t="s">
        <v>187</v>
      </c>
      <c r="F3007" s="139">
        <v>2028</v>
      </c>
      <c r="G3007" s="139" t="s">
        <v>688</v>
      </c>
      <c r="H3007" s="139">
        <v>13.508670823065099</v>
      </c>
      <c r="I3007" s="139">
        <v>15.76011596024262</v>
      </c>
      <c r="J3007" s="33" t="s">
        <v>641</v>
      </c>
      <c r="K3007" s="33" t="s">
        <v>187</v>
      </c>
    </row>
    <row r="3008" spans="1:11" ht="15.75" customHeight="1">
      <c r="A3008" s="139" t="s">
        <v>220</v>
      </c>
      <c r="B3008" s="139" t="s">
        <v>732</v>
      </c>
      <c r="C3008" s="139" t="s">
        <v>737</v>
      </c>
      <c r="D3008" s="139" t="s">
        <v>738</v>
      </c>
      <c r="E3008" s="139" t="s">
        <v>187</v>
      </c>
      <c r="F3008" s="139">
        <v>2029</v>
      </c>
      <c r="G3008" s="139" t="s">
        <v>688</v>
      </c>
      <c r="H3008" s="139">
        <v>2.5660372935656</v>
      </c>
      <c r="I3008" s="139">
        <v>2.993710175826533</v>
      </c>
      <c r="J3008" s="33" t="s">
        <v>641</v>
      </c>
      <c r="K3008" s="33" t="s">
        <v>187</v>
      </c>
    </row>
    <row r="3009" spans="1:11" ht="15.75" customHeight="1">
      <c r="A3009" s="139" t="s">
        <v>220</v>
      </c>
      <c r="B3009" s="139" t="s">
        <v>732</v>
      </c>
      <c r="C3009" s="139" t="s">
        <v>737</v>
      </c>
      <c r="D3009" s="139" t="s">
        <v>739</v>
      </c>
      <c r="E3009" s="139" t="s">
        <v>187</v>
      </c>
      <c r="F3009" s="139">
        <v>2029</v>
      </c>
      <c r="G3009" s="139" t="s">
        <v>688</v>
      </c>
      <c r="H3009" s="139">
        <v>13.6183881174994</v>
      </c>
      <c r="I3009" s="139">
        <v>15.888119470415971</v>
      </c>
      <c r="J3009" s="33" t="s">
        <v>641</v>
      </c>
      <c r="K3009" s="33" t="s">
        <v>187</v>
      </c>
    </row>
    <row r="3010" spans="1:11" ht="15.75" customHeight="1">
      <c r="A3010" s="139" t="s">
        <v>220</v>
      </c>
      <c r="B3010" s="139" t="s">
        <v>732</v>
      </c>
      <c r="C3010" s="139" t="s">
        <v>737</v>
      </c>
      <c r="D3010" s="139" t="s">
        <v>738</v>
      </c>
      <c r="E3010" s="139" t="s">
        <v>187</v>
      </c>
      <c r="F3010" s="139">
        <v>2030</v>
      </c>
      <c r="G3010" s="139" t="s">
        <v>688</v>
      </c>
      <c r="H3010" s="139">
        <v>2.5542972969111402</v>
      </c>
      <c r="I3010" s="139">
        <v>2.980013513062997</v>
      </c>
      <c r="J3010" s="33" t="s">
        <v>641</v>
      </c>
      <c r="K3010" s="33" t="s">
        <v>187</v>
      </c>
    </row>
    <row r="3011" spans="1:11" ht="15.75" customHeight="1">
      <c r="A3011" s="139" t="s">
        <v>220</v>
      </c>
      <c r="B3011" s="139" t="s">
        <v>732</v>
      </c>
      <c r="C3011" s="139" t="s">
        <v>737</v>
      </c>
      <c r="D3011" s="139" t="s">
        <v>739</v>
      </c>
      <c r="E3011" s="139" t="s">
        <v>187</v>
      </c>
      <c r="F3011" s="139">
        <v>2030</v>
      </c>
      <c r="G3011" s="139" t="s">
        <v>688</v>
      </c>
      <c r="H3011" s="139">
        <v>13.728105411933599</v>
      </c>
      <c r="I3011" s="139">
        <v>16.016122980589198</v>
      </c>
      <c r="J3011" s="33" t="s">
        <v>641</v>
      </c>
      <c r="K3011" s="33" t="s">
        <v>187</v>
      </c>
    </row>
    <row r="3012" spans="1:11" ht="15.75" customHeight="1">
      <c r="A3012" s="139" t="s">
        <v>220</v>
      </c>
      <c r="B3012" s="139" t="s">
        <v>732</v>
      </c>
      <c r="C3012" s="139" t="s">
        <v>737</v>
      </c>
      <c r="D3012" s="139" t="s">
        <v>738</v>
      </c>
      <c r="E3012" s="139" t="s">
        <v>187</v>
      </c>
      <c r="F3012" s="139">
        <v>2031</v>
      </c>
      <c r="G3012" s="139" t="s">
        <v>688</v>
      </c>
      <c r="H3012" s="139">
        <v>2.5397126034951798</v>
      </c>
      <c r="I3012" s="139">
        <v>2.962998037411043</v>
      </c>
      <c r="J3012" s="33" t="s">
        <v>641</v>
      </c>
      <c r="K3012" s="33" t="s">
        <v>187</v>
      </c>
    </row>
    <row r="3013" spans="1:11" ht="15.75" customHeight="1">
      <c r="A3013" s="139" t="s">
        <v>220</v>
      </c>
      <c r="B3013" s="139" t="s">
        <v>732</v>
      </c>
      <c r="C3013" s="139" t="s">
        <v>737</v>
      </c>
      <c r="D3013" s="139" t="s">
        <v>739</v>
      </c>
      <c r="E3013" s="139" t="s">
        <v>187</v>
      </c>
      <c r="F3013" s="139">
        <v>2031</v>
      </c>
      <c r="G3013" s="139" t="s">
        <v>688</v>
      </c>
      <c r="H3013" s="139">
        <v>13.829884762147399</v>
      </c>
      <c r="I3013" s="139">
        <v>16.13486555583863</v>
      </c>
      <c r="J3013" s="33" t="s">
        <v>641</v>
      </c>
      <c r="K3013" s="33" t="s">
        <v>187</v>
      </c>
    </row>
    <row r="3014" spans="1:11" ht="15.75" customHeight="1">
      <c r="A3014" s="139" t="s">
        <v>220</v>
      </c>
      <c r="B3014" s="139" t="s">
        <v>732</v>
      </c>
      <c r="C3014" s="139" t="s">
        <v>737</v>
      </c>
      <c r="D3014" s="139" t="s">
        <v>738</v>
      </c>
      <c r="E3014" s="139" t="s">
        <v>187</v>
      </c>
      <c r="F3014" s="139">
        <v>2032</v>
      </c>
      <c r="G3014" s="139" t="s">
        <v>688</v>
      </c>
      <c r="H3014" s="139">
        <v>2.5251279100792199</v>
      </c>
      <c r="I3014" s="139">
        <v>2.9459825617590898</v>
      </c>
      <c r="J3014" s="33" t="s">
        <v>641</v>
      </c>
      <c r="K3014" s="33" t="s">
        <v>187</v>
      </c>
    </row>
    <row r="3015" spans="1:11" ht="15.75" customHeight="1">
      <c r="A3015" s="139" t="s">
        <v>220</v>
      </c>
      <c r="B3015" s="139" t="s">
        <v>732</v>
      </c>
      <c r="C3015" s="139" t="s">
        <v>737</v>
      </c>
      <c r="D3015" s="139" t="s">
        <v>739</v>
      </c>
      <c r="E3015" s="139" t="s">
        <v>187</v>
      </c>
      <c r="F3015" s="139">
        <v>2032</v>
      </c>
      <c r="G3015" s="139" t="s">
        <v>688</v>
      </c>
      <c r="H3015" s="139">
        <v>13.931664112361201</v>
      </c>
      <c r="I3015" s="139">
        <v>16.253608131088068</v>
      </c>
      <c r="J3015" s="33" t="s">
        <v>641</v>
      </c>
      <c r="K3015" s="33" t="s">
        <v>187</v>
      </c>
    </row>
    <row r="3016" spans="1:11" ht="15.75" customHeight="1">
      <c r="A3016" s="139" t="s">
        <v>220</v>
      </c>
      <c r="B3016" s="139" t="s">
        <v>732</v>
      </c>
      <c r="C3016" s="139" t="s">
        <v>737</v>
      </c>
      <c r="D3016" s="139" t="s">
        <v>738</v>
      </c>
      <c r="E3016" s="139" t="s">
        <v>187</v>
      </c>
      <c r="F3016" s="139">
        <v>2033</v>
      </c>
      <c r="G3016" s="139" t="s">
        <v>688</v>
      </c>
      <c r="H3016" s="139">
        <v>2.5105432166632702</v>
      </c>
      <c r="I3016" s="139">
        <v>2.9289670861071491</v>
      </c>
      <c r="J3016" s="33" t="s">
        <v>641</v>
      </c>
      <c r="K3016" s="33" t="s">
        <v>187</v>
      </c>
    </row>
    <row r="3017" spans="1:11" ht="15.75" customHeight="1">
      <c r="A3017" s="139" t="s">
        <v>220</v>
      </c>
      <c r="B3017" s="139" t="s">
        <v>732</v>
      </c>
      <c r="C3017" s="139" t="s">
        <v>737</v>
      </c>
      <c r="D3017" s="139" t="s">
        <v>739</v>
      </c>
      <c r="E3017" s="139" t="s">
        <v>187</v>
      </c>
      <c r="F3017" s="139">
        <v>2033</v>
      </c>
      <c r="G3017" s="139" t="s">
        <v>688</v>
      </c>
      <c r="H3017" s="139">
        <v>14.033443462575001</v>
      </c>
      <c r="I3017" s="139">
        <v>16.3723507063375</v>
      </c>
      <c r="J3017" s="33" t="s">
        <v>641</v>
      </c>
      <c r="K3017" s="33" t="s">
        <v>187</v>
      </c>
    </row>
    <row r="3018" spans="1:11" ht="15.75" customHeight="1">
      <c r="A3018" s="139" t="s">
        <v>220</v>
      </c>
      <c r="B3018" s="139" t="s">
        <v>732</v>
      </c>
      <c r="C3018" s="139" t="s">
        <v>737</v>
      </c>
      <c r="D3018" s="139" t="s">
        <v>738</v>
      </c>
      <c r="E3018" s="139" t="s">
        <v>187</v>
      </c>
      <c r="F3018" s="139">
        <v>2034</v>
      </c>
      <c r="G3018" s="139" t="s">
        <v>688</v>
      </c>
      <c r="H3018" s="139">
        <v>2.4959585232473098</v>
      </c>
      <c r="I3018" s="139">
        <v>2.911951610455195</v>
      </c>
      <c r="J3018" s="33" t="s">
        <v>641</v>
      </c>
      <c r="K3018" s="33" t="s">
        <v>187</v>
      </c>
    </row>
    <row r="3019" spans="1:11" ht="15.75" customHeight="1">
      <c r="A3019" s="139" t="s">
        <v>220</v>
      </c>
      <c r="B3019" s="139" t="s">
        <v>732</v>
      </c>
      <c r="C3019" s="139" t="s">
        <v>737</v>
      </c>
      <c r="D3019" s="139" t="s">
        <v>739</v>
      </c>
      <c r="E3019" s="139" t="s">
        <v>187</v>
      </c>
      <c r="F3019" s="139">
        <v>2034</v>
      </c>
      <c r="G3019" s="139" t="s">
        <v>688</v>
      </c>
      <c r="H3019" s="139">
        <v>14.1352228127888</v>
      </c>
      <c r="I3019" s="139">
        <v>16.491093281586931</v>
      </c>
      <c r="J3019" s="33" t="s">
        <v>641</v>
      </c>
      <c r="K3019" s="33" t="s">
        <v>187</v>
      </c>
    </row>
    <row r="3020" spans="1:11" ht="15.75" customHeight="1">
      <c r="A3020" s="139" t="s">
        <v>220</v>
      </c>
      <c r="B3020" s="139" t="s">
        <v>732</v>
      </c>
      <c r="C3020" s="139" t="s">
        <v>737</v>
      </c>
      <c r="D3020" s="139" t="s">
        <v>738</v>
      </c>
      <c r="E3020" s="139" t="s">
        <v>187</v>
      </c>
      <c r="F3020" s="139">
        <v>2035</v>
      </c>
      <c r="G3020" s="139" t="s">
        <v>688</v>
      </c>
      <c r="H3020" s="139">
        <v>2.4813738298313499</v>
      </c>
      <c r="I3020" s="139">
        <v>2.8949361348032419</v>
      </c>
      <c r="J3020" s="33" t="s">
        <v>641</v>
      </c>
      <c r="K3020" s="33" t="s">
        <v>187</v>
      </c>
    </row>
    <row r="3021" spans="1:11" ht="15.75" customHeight="1">
      <c r="A3021" s="139" t="s">
        <v>220</v>
      </c>
      <c r="B3021" s="139" t="s">
        <v>732</v>
      </c>
      <c r="C3021" s="139" t="s">
        <v>737</v>
      </c>
      <c r="D3021" s="139" t="s">
        <v>739</v>
      </c>
      <c r="E3021" s="139" t="s">
        <v>187</v>
      </c>
      <c r="F3021" s="139">
        <v>2035</v>
      </c>
      <c r="G3021" s="139" t="s">
        <v>688</v>
      </c>
      <c r="H3021" s="139">
        <v>14.2370021630026</v>
      </c>
      <c r="I3021" s="139">
        <v>16.609835856836369</v>
      </c>
      <c r="J3021" s="33" t="s">
        <v>641</v>
      </c>
      <c r="K3021" s="33" t="s">
        <v>187</v>
      </c>
    </row>
    <row r="3022" spans="1:11" ht="15.75" customHeight="1">
      <c r="A3022" s="139" t="s">
        <v>220</v>
      </c>
      <c r="B3022" s="139" t="s">
        <v>732</v>
      </c>
      <c r="C3022" s="139" t="s">
        <v>737</v>
      </c>
      <c r="D3022" s="139" t="s">
        <v>738</v>
      </c>
      <c r="E3022" s="139" t="s">
        <v>187</v>
      </c>
      <c r="F3022" s="139">
        <v>2036</v>
      </c>
      <c r="G3022" s="139" t="s">
        <v>688</v>
      </c>
      <c r="H3022" s="139">
        <v>2.4651267011023101</v>
      </c>
      <c r="I3022" s="139">
        <v>2.875981151286028</v>
      </c>
      <c r="J3022" s="33" t="s">
        <v>641</v>
      </c>
      <c r="K3022" s="33" t="s">
        <v>187</v>
      </c>
    </row>
    <row r="3023" spans="1:11" ht="15.75" customHeight="1">
      <c r="A3023" s="139" t="s">
        <v>220</v>
      </c>
      <c r="B3023" s="139" t="s">
        <v>732</v>
      </c>
      <c r="C3023" s="139" t="s">
        <v>737</v>
      </c>
      <c r="D3023" s="139" t="s">
        <v>739</v>
      </c>
      <c r="E3023" s="139" t="s">
        <v>187</v>
      </c>
      <c r="F3023" s="139">
        <v>2036</v>
      </c>
      <c r="G3023" s="139" t="s">
        <v>688</v>
      </c>
      <c r="H3023" s="139">
        <v>14.3312923154523</v>
      </c>
      <c r="I3023" s="139">
        <v>16.719841034694351</v>
      </c>
      <c r="J3023" s="33" t="s">
        <v>641</v>
      </c>
      <c r="K3023" s="33" t="s">
        <v>187</v>
      </c>
    </row>
    <row r="3024" spans="1:11" ht="15.75" customHeight="1">
      <c r="A3024" s="139" t="s">
        <v>220</v>
      </c>
      <c r="B3024" s="139" t="s">
        <v>732</v>
      </c>
      <c r="C3024" s="139" t="s">
        <v>737</v>
      </c>
      <c r="D3024" s="139" t="s">
        <v>738</v>
      </c>
      <c r="E3024" s="139" t="s">
        <v>187</v>
      </c>
      <c r="F3024" s="139">
        <v>2037</v>
      </c>
      <c r="G3024" s="139" t="s">
        <v>688</v>
      </c>
      <c r="H3024" s="139">
        <v>2.4488795723732801</v>
      </c>
      <c r="I3024" s="139">
        <v>2.8570261677688271</v>
      </c>
      <c r="J3024" s="33" t="s">
        <v>641</v>
      </c>
      <c r="K3024" s="33" t="s">
        <v>187</v>
      </c>
    </row>
    <row r="3025" spans="1:11" ht="15.75" customHeight="1">
      <c r="A3025" s="139" t="s">
        <v>220</v>
      </c>
      <c r="B3025" s="139" t="s">
        <v>732</v>
      </c>
      <c r="C3025" s="139" t="s">
        <v>737</v>
      </c>
      <c r="D3025" s="139" t="s">
        <v>739</v>
      </c>
      <c r="E3025" s="139" t="s">
        <v>187</v>
      </c>
      <c r="F3025" s="139">
        <v>2037</v>
      </c>
      <c r="G3025" s="139" t="s">
        <v>688</v>
      </c>
      <c r="H3025" s="139">
        <v>14.425582467901901</v>
      </c>
      <c r="I3025" s="139">
        <v>16.829846212552219</v>
      </c>
      <c r="J3025" s="33" t="s">
        <v>641</v>
      </c>
      <c r="K3025" s="33" t="s">
        <v>187</v>
      </c>
    </row>
    <row r="3026" spans="1:11" ht="15.75" customHeight="1">
      <c r="A3026" s="139" t="s">
        <v>220</v>
      </c>
      <c r="B3026" s="139" t="s">
        <v>732</v>
      </c>
      <c r="C3026" s="139" t="s">
        <v>737</v>
      </c>
      <c r="D3026" s="139" t="s">
        <v>738</v>
      </c>
      <c r="E3026" s="139" t="s">
        <v>187</v>
      </c>
      <c r="F3026" s="139">
        <v>2038</v>
      </c>
      <c r="G3026" s="139" t="s">
        <v>688</v>
      </c>
      <c r="H3026" s="139">
        <v>2.4326324436442399</v>
      </c>
      <c r="I3026" s="139">
        <v>2.8380711842516129</v>
      </c>
      <c r="J3026" s="33" t="s">
        <v>641</v>
      </c>
      <c r="K3026" s="33" t="s">
        <v>187</v>
      </c>
    </row>
    <row r="3027" spans="1:11" ht="15.75" customHeight="1">
      <c r="A3027" s="139" t="s">
        <v>220</v>
      </c>
      <c r="B3027" s="139" t="s">
        <v>732</v>
      </c>
      <c r="C3027" s="139" t="s">
        <v>737</v>
      </c>
      <c r="D3027" s="139" t="s">
        <v>739</v>
      </c>
      <c r="E3027" s="139" t="s">
        <v>187</v>
      </c>
      <c r="F3027" s="139">
        <v>2038</v>
      </c>
      <c r="G3027" s="139" t="s">
        <v>688</v>
      </c>
      <c r="H3027" s="139">
        <v>14.519872620351499</v>
      </c>
      <c r="I3027" s="139">
        <v>16.93985139041008</v>
      </c>
      <c r="J3027" s="33" t="s">
        <v>641</v>
      </c>
      <c r="K3027" s="33" t="s">
        <v>187</v>
      </c>
    </row>
    <row r="3028" spans="1:11" ht="15.75" customHeight="1">
      <c r="A3028" s="139" t="s">
        <v>220</v>
      </c>
      <c r="B3028" s="139" t="s">
        <v>732</v>
      </c>
      <c r="C3028" s="139" t="s">
        <v>737</v>
      </c>
      <c r="D3028" s="139" t="s">
        <v>738</v>
      </c>
      <c r="E3028" s="139" t="s">
        <v>187</v>
      </c>
      <c r="F3028" s="139">
        <v>2039</v>
      </c>
      <c r="G3028" s="139" t="s">
        <v>688</v>
      </c>
      <c r="H3028" s="139">
        <v>2.4163853149152099</v>
      </c>
      <c r="I3028" s="139">
        <v>2.8191162007344119</v>
      </c>
      <c r="J3028" s="33" t="s">
        <v>641</v>
      </c>
      <c r="K3028" s="33" t="s">
        <v>187</v>
      </c>
    </row>
    <row r="3029" spans="1:11" ht="15.75" customHeight="1">
      <c r="A3029" s="139" t="s">
        <v>220</v>
      </c>
      <c r="B3029" s="139" t="s">
        <v>732</v>
      </c>
      <c r="C3029" s="139" t="s">
        <v>737</v>
      </c>
      <c r="D3029" s="139" t="s">
        <v>739</v>
      </c>
      <c r="E3029" s="139" t="s">
        <v>187</v>
      </c>
      <c r="F3029" s="139">
        <v>2039</v>
      </c>
      <c r="G3029" s="139" t="s">
        <v>688</v>
      </c>
      <c r="H3029" s="139">
        <v>14.614162772801199</v>
      </c>
      <c r="I3029" s="139">
        <v>17.049856568268069</v>
      </c>
      <c r="J3029" s="33" t="s">
        <v>641</v>
      </c>
      <c r="K3029" s="33" t="s">
        <v>187</v>
      </c>
    </row>
    <row r="3030" spans="1:11" ht="15.75" customHeight="1">
      <c r="A3030" s="139" t="s">
        <v>220</v>
      </c>
      <c r="B3030" s="139" t="s">
        <v>732</v>
      </c>
      <c r="C3030" s="139" t="s">
        <v>737</v>
      </c>
      <c r="D3030" s="139" t="s">
        <v>738</v>
      </c>
      <c r="E3030" s="139" t="s">
        <v>187</v>
      </c>
      <c r="F3030" s="139">
        <v>2040</v>
      </c>
      <c r="G3030" s="139" t="s">
        <v>688</v>
      </c>
      <c r="H3030" s="139">
        <v>2.4001381861861701</v>
      </c>
      <c r="I3030" s="139">
        <v>2.800161217217199</v>
      </c>
      <c r="J3030" s="33" t="s">
        <v>641</v>
      </c>
      <c r="K3030" s="33" t="s">
        <v>187</v>
      </c>
    </row>
    <row r="3031" spans="1:11" ht="15.75" customHeight="1">
      <c r="A3031" s="139" t="s">
        <v>220</v>
      </c>
      <c r="B3031" s="139" t="s">
        <v>732</v>
      </c>
      <c r="C3031" s="139" t="s">
        <v>737</v>
      </c>
      <c r="D3031" s="139" t="s">
        <v>739</v>
      </c>
      <c r="E3031" s="139" t="s">
        <v>187</v>
      </c>
      <c r="F3031" s="139">
        <v>2040</v>
      </c>
      <c r="G3031" s="139" t="s">
        <v>688</v>
      </c>
      <c r="H3031" s="139">
        <v>14.7084529252508</v>
      </c>
      <c r="I3031" s="139">
        <v>17.15986174612593</v>
      </c>
      <c r="J3031" s="33" t="s">
        <v>641</v>
      </c>
      <c r="K3031" s="33" t="s">
        <v>187</v>
      </c>
    </row>
    <row r="3032" spans="1:11" ht="15.75" customHeight="1">
      <c r="A3032" s="139" t="s">
        <v>220</v>
      </c>
      <c r="B3032" s="139" t="s">
        <v>732</v>
      </c>
      <c r="C3032" s="139" t="s">
        <v>737</v>
      </c>
      <c r="D3032" s="139" t="s">
        <v>738</v>
      </c>
      <c r="E3032" s="139" t="s">
        <v>187</v>
      </c>
      <c r="F3032" s="139">
        <v>2041</v>
      </c>
      <c r="G3032" s="139" t="s">
        <v>688</v>
      </c>
      <c r="H3032" s="139">
        <v>2.38298386956426</v>
      </c>
      <c r="I3032" s="139">
        <v>2.7801478478249702</v>
      </c>
      <c r="J3032" s="33" t="s">
        <v>641</v>
      </c>
      <c r="K3032" s="33" t="s">
        <v>187</v>
      </c>
    </row>
    <row r="3033" spans="1:11" ht="15.75" customHeight="1">
      <c r="A3033" s="139" t="s">
        <v>220</v>
      </c>
      <c r="B3033" s="139" t="s">
        <v>732</v>
      </c>
      <c r="C3033" s="139" t="s">
        <v>737</v>
      </c>
      <c r="D3033" s="139" t="s">
        <v>739</v>
      </c>
      <c r="E3033" s="139" t="s">
        <v>187</v>
      </c>
      <c r="F3033" s="139">
        <v>2041</v>
      </c>
      <c r="G3033" s="139" t="s">
        <v>688</v>
      </c>
      <c r="H3033" s="139">
        <v>14.7963805400802</v>
      </c>
      <c r="I3033" s="139">
        <v>17.2624439634269</v>
      </c>
      <c r="J3033" s="33" t="s">
        <v>641</v>
      </c>
      <c r="K3033" s="33" t="s">
        <v>187</v>
      </c>
    </row>
    <row r="3034" spans="1:11" ht="15.75" customHeight="1">
      <c r="A3034" s="139" t="s">
        <v>220</v>
      </c>
      <c r="B3034" s="139" t="s">
        <v>732</v>
      </c>
      <c r="C3034" s="139" t="s">
        <v>737</v>
      </c>
      <c r="D3034" s="139" t="s">
        <v>738</v>
      </c>
      <c r="E3034" s="139" t="s">
        <v>187</v>
      </c>
      <c r="F3034" s="139">
        <v>2042</v>
      </c>
      <c r="G3034" s="139" t="s">
        <v>688</v>
      </c>
      <c r="H3034" s="139">
        <v>2.3658295529423601</v>
      </c>
      <c r="I3034" s="139">
        <v>2.7601344784327542</v>
      </c>
      <c r="J3034" s="33" t="s">
        <v>641</v>
      </c>
      <c r="K3034" s="33" t="s">
        <v>187</v>
      </c>
    </row>
    <row r="3035" spans="1:11" ht="15.75" customHeight="1">
      <c r="A3035" s="139" t="s">
        <v>220</v>
      </c>
      <c r="B3035" s="139" t="s">
        <v>732</v>
      </c>
      <c r="C3035" s="139" t="s">
        <v>737</v>
      </c>
      <c r="D3035" s="139" t="s">
        <v>739</v>
      </c>
      <c r="E3035" s="139" t="s">
        <v>187</v>
      </c>
      <c r="F3035" s="139">
        <v>2042</v>
      </c>
      <c r="G3035" s="139" t="s">
        <v>688</v>
      </c>
      <c r="H3035" s="139">
        <v>14.884308154909601</v>
      </c>
      <c r="I3035" s="139">
        <v>17.36502618072787</v>
      </c>
      <c r="J3035" s="33" t="s">
        <v>641</v>
      </c>
      <c r="K3035" s="33" t="s">
        <v>187</v>
      </c>
    </row>
    <row r="3036" spans="1:11" ht="15.75" customHeight="1">
      <c r="A3036" s="139" t="s">
        <v>220</v>
      </c>
      <c r="B3036" s="139" t="s">
        <v>732</v>
      </c>
      <c r="C3036" s="139" t="s">
        <v>737</v>
      </c>
      <c r="D3036" s="139" t="s">
        <v>738</v>
      </c>
      <c r="E3036" s="139" t="s">
        <v>187</v>
      </c>
      <c r="F3036" s="139">
        <v>2043</v>
      </c>
      <c r="G3036" s="139" t="s">
        <v>688</v>
      </c>
      <c r="H3036" s="139">
        <v>2.3486752363204499</v>
      </c>
      <c r="I3036" s="139">
        <v>2.7401211090405249</v>
      </c>
      <c r="J3036" s="33" t="s">
        <v>641</v>
      </c>
      <c r="K3036" s="33" t="s">
        <v>187</v>
      </c>
    </row>
    <row r="3037" spans="1:11" ht="15.75" customHeight="1">
      <c r="A3037" s="139" t="s">
        <v>220</v>
      </c>
      <c r="B3037" s="139" t="s">
        <v>732</v>
      </c>
      <c r="C3037" s="139" t="s">
        <v>737</v>
      </c>
      <c r="D3037" s="139" t="s">
        <v>739</v>
      </c>
      <c r="E3037" s="139" t="s">
        <v>187</v>
      </c>
      <c r="F3037" s="139">
        <v>2043</v>
      </c>
      <c r="G3037" s="139" t="s">
        <v>688</v>
      </c>
      <c r="H3037" s="139">
        <v>14.972235769738999</v>
      </c>
      <c r="I3037" s="139">
        <v>17.46760839802883</v>
      </c>
      <c r="J3037" s="33" t="s">
        <v>641</v>
      </c>
      <c r="K3037" s="33" t="s">
        <v>187</v>
      </c>
    </row>
    <row r="3038" spans="1:11" ht="15.75" customHeight="1">
      <c r="A3038" s="139" t="s">
        <v>220</v>
      </c>
      <c r="B3038" s="139" t="s">
        <v>732</v>
      </c>
      <c r="C3038" s="139" t="s">
        <v>737</v>
      </c>
      <c r="D3038" s="139" t="s">
        <v>738</v>
      </c>
      <c r="E3038" s="139" t="s">
        <v>187</v>
      </c>
      <c r="F3038" s="139">
        <v>2044</v>
      </c>
      <c r="G3038" s="139" t="s">
        <v>688</v>
      </c>
      <c r="H3038" s="139">
        <v>2.3315209196985398</v>
      </c>
      <c r="I3038" s="139">
        <v>2.720107739648296</v>
      </c>
      <c r="J3038" s="33" t="s">
        <v>641</v>
      </c>
      <c r="K3038" s="33" t="s">
        <v>187</v>
      </c>
    </row>
    <row r="3039" spans="1:11" ht="15.75" customHeight="1">
      <c r="A3039" s="139" t="s">
        <v>220</v>
      </c>
      <c r="B3039" s="139" t="s">
        <v>732</v>
      </c>
      <c r="C3039" s="139" t="s">
        <v>737</v>
      </c>
      <c r="D3039" s="139" t="s">
        <v>739</v>
      </c>
      <c r="E3039" s="139" t="s">
        <v>187</v>
      </c>
      <c r="F3039" s="139">
        <v>2044</v>
      </c>
      <c r="G3039" s="139" t="s">
        <v>688</v>
      </c>
      <c r="H3039" s="139">
        <v>15.0601633845684</v>
      </c>
      <c r="I3039" s="139">
        <v>17.5701906153298</v>
      </c>
      <c r="J3039" s="33" t="s">
        <v>641</v>
      </c>
      <c r="K3039" s="33" t="s">
        <v>187</v>
      </c>
    </row>
    <row r="3040" spans="1:11" ht="15.75" customHeight="1">
      <c r="A3040" s="139" t="s">
        <v>220</v>
      </c>
      <c r="B3040" s="139" t="s">
        <v>732</v>
      </c>
      <c r="C3040" s="139" t="s">
        <v>737</v>
      </c>
      <c r="D3040" s="139" t="s">
        <v>738</v>
      </c>
      <c r="E3040" s="139" t="s">
        <v>187</v>
      </c>
      <c r="F3040" s="139">
        <v>2045</v>
      </c>
      <c r="G3040" s="139" t="s">
        <v>688</v>
      </c>
      <c r="H3040" s="139">
        <v>2.3143666030766301</v>
      </c>
      <c r="I3040" s="139">
        <v>2.700094370256068</v>
      </c>
      <c r="J3040" s="33" t="s">
        <v>641</v>
      </c>
      <c r="K3040" s="33" t="s">
        <v>187</v>
      </c>
    </row>
    <row r="3041" spans="1:11" ht="15.75" customHeight="1">
      <c r="A3041" s="139" t="s">
        <v>220</v>
      </c>
      <c r="B3041" s="139" t="s">
        <v>732</v>
      </c>
      <c r="C3041" s="139" t="s">
        <v>737</v>
      </c>
      <c r="D3041" s="139" t="s">
        <v>739</v>
      </c>
      <c r="E3041" s="139" t="s">
        <v>187</v>
      </c>
      <c r="F3041" s="139">
        <v>2045</v>
      </c>
      <c r="G3041" s="139" t="s">
        <v>688</v>
      </c>
      <c r="H3041" s="139">
        <v>15.1480909993977</v>
      </c>
      <c r="I3041" s="139">
        <v>17.672772832630649</v>
      </c>
      <c r="J3041" s="33" t="s">
        <v>641</v>
      </c>
      <c r="K3041" s="33" t="s">
        <v>187</v>
      </c>
    </row>
    <row r="3042" spans="1:11" ht="15.75" customHeight="1">
      <c r="A3042" s="139" t="s">
        <v>220</v>
      </c>
      <c r="B3042" s="139" t="s">
        <v>732</v>
      </c>
      <c r="C3042" s="139" t="s">
        <v>737</v>
      </c>
      <c r="D3042" s="139" t="s">
        <v>738</v>
      </c>
      <c r="E3042" s="139" t="s">
        <v>187</v>
      </c>
      <c r="F3042" s="139">
        <v>2046</v>
      </c>
      <c r="G3042" s="139" t="s">
        <v>688</v>
      </c>
      <c r="H3042" s="139">
        <v>2.2970309397206199</v>
      </c>
      <c r="I3042" s="139">
        <v>2.6798694296740568</v>
      </c>
      <c r="J3042" s="33" t="s">
        <v>641</v>
      </c>
      <c r="K3042" s="33" t="s">
        <v>187</v>
      </c>
    </row>
    <row r="3043" spans="1:11" ht="15.75" customHeight="1">
      <c r="A3043" s="139" t="s">
        <v>220</v>
      </c>
      <c r="B3043" s="139" t="s">
        <v>732</v>
      </c>
      <c r="C3043" s="139" t="s">
        <v>737</v>
      </c>
      <c r="D3043" s="139" t="s">
        <v>739</v>
      </c>
      <c r="E3043" s="139" t="s">
        <v>187</v>
      </c>
      <c r="F3043" s="139">
        <v>2046</v>
      </c>
      <c r="G3043" s="139" t="s">
        <v>688</v>
      </c>
      <c r="H3043" s="139">
        <v>15.23330527091</v>
      </c>
      <c r="I3043" s="139">
        <v>17.772189482728329</v>
      </c>
      <c r="J3043" s="33" t="s">
        <v>641</v>
      </c>
      <c r="K3043" s="33" t="s">
        <v>187</v>
      </c>
    </row>
    <row r="3044" spans="1:11" ht="15.75" customHeight="1">
      <c r="A3044" s="139" t="s">
        <v>220</v>
      </c>
      <c r="B3044" s="139" t="s">
        <v>732</v>
      </c>
      <c r="C3044" s="139" t="s">
        <v>737</v>
      </c>
      <c r="D3044" s="139" t="s">
        <v>738</v>
      </c>
      <c r="E3044" s="139" t="s">
        <v>187</v>
      </c>
      <c r="F3044" s="139">
        <v>2047</v>
      </c>
      <c r="G3044" s="139" t="s">
        <v>688</v>
      </c>
      <c r="H3044" s="139">
        <v>2.2796952763646101</v>
      </c>
      <c r="I3044" s="139">
        <v>2.6596444890920452</v>
      </c>
      <c r="J3044" s="33" t="s">
        <v>641</v>
      </c>
      <c r="K3044" s="33" t="s">
        <v>187</v>
      </c>
    </row>
    <row r="3045" spans="1:11" ht="15.75" customHeight="1">
      <c r="A3045" s="139" t="s">
        <v>220</v>
      </c>
      <c r="B3045" s="139" t="s">
        <v>732</v>
      </c>
      <c r="C3045" s="139" t="s">
        <v>737</v>
      </c>
      <c r="D3045" s="139" t="s">
        <v>739</v>
      </c>
      <c r="E3045" s="139" t="s">
        <v>187</v>
      </c>
      <c r="F3045" s="139">
        <v>2047</v>
      </c>
      <c r="G3045" s="139" t="s">
        <v>688</v>
      </c>
      <c r="H3045" s="139">
        <v>15.318519542422299</v>
      </c>
      <c r="I3045" s="139">
        <v>17.87160613282602</v>
      </c>
      <c r="J3045" s="33" t="s">
        <v>641</v>
      </c>
      <c r="K3045" s="33" t="s">
        <v>187</v>
      </c>
    </row>
    <row r="3046" spans="1:11" ht="15.75" customHeight="1">
      <c r="A3046" s="139" t="s">
        <v>220</v>
      </c>
      <c r="B3046" s="139" t="s">
        <v>732</v>
      </c>
      <c r="C3046" s="139" t="s">
        <v>737</v>
      </c>
      <c r="D3046" s="139" t="s">
        <v>738</v>
      </c>
      <c r="E3046" s="139" t="s">
        <v>187</v>
      </c>
      <c r="F3046" s="139">
        <v>2048</v>
      </c>
      <c r="G3046" s="139" t="s">
        <v>688</v>
      </c>
      <c r="H3046" s="139">
        <v>2.2623596130085999</v>
      </c>
      <c r="I3046" s="139">
        <v>2.639419548510034</v>
      </c>
      <c r="J3046" s="33" t="s">
        <v>641</v>
      </c>
      <c r="K3046" s="33" t="s">
        <v>187</v>
      </c>
    </row>
    <row r="3047" spans="1:11" ht="15.75" customHeight="1">
      <c r="A3047" s="139" t="s">
        <v>220</v>
      </c>
      <c r="B3047" s="139" t="s">
        <v>732</v>
      </c>
      <c r="C3047" s="139" t="s">
        <v>737</v>
      </c>
      <c r="D3047" s="139" t="s">
        <v>739</v>
      </c>
      <c r="E3047" s="139" t="s">
        <v>187</v>
      </c>
      <c r="F3047" s="139">
        <v>2048</v>
      </c>
      <c r="G3047" s="139" t="s">
        <v>688</v>
      </c>
      <c r="H3047" s="139">
        <v>15.403733813934601</v>
      </c>
      <c r="I3047" s="139">
        <v>17.971022782923701</v>
      </c>
      <c r="J3047" s="33" t="s">
        <v>641</v>
      </c>
      <c r="K3047" s="33" t="s">
        <v>187</v>
      </c>
    </row>
    <row r="3048" spans="1:11" ht="15.75" customHeight="1">
      <c r="A3048" s="139" t="s">
        <v>220</v>
      </c>
      <c r="B3048" s="139" t="s">
        <v>732</v>
      </c>
      <c r="C3048" s="139" t="s">
        <v>737</v>
      </c>
      <c r="D3048" s="139" t="s">
        <v>738</v>
      </c>
      <c r="E3048" s="139" t="s">
        <v>187</v>
      </c>
      <c r="F3048" s="139">
        <v>2049</v>
      </c>
      <c r="G3048" s="139" t="s">
        <v>688</v>
      </c>
      <c r="H3048" s="139">
        <v>2.2450239496525901</v>
      </c>
      <c r="I3048" s="139">
        <v>2.6191946079280219</v>
      </c>
      <c r="J3048" s="33" t="s">
        <v>641</v>
      </c>
      <c r="K3048" s="33" t="s">
        <v>187</v>
      </c>
    </row>
    <row r="3049" spans="1:11" ht="15.75" customHeight="1">
      <c r="A3049" s="139" t="s">
        <v>220</v>
      </c>
      <c r="B3049" s="139" t="s">
        <v>732</v>
      </c>
      <c r="C3049" s="139" t="s">
        <v>737</v>
      </c>
      <c r="D3049" s="139" t="s">
        <v>739</v>
      </c>
      <c r="E3049" s="139" t="s">
        <v>187</v>
      </c>
      <c r="F3049" s="139">
        <v>2049</v>
      </c>
      <c r="G3049" s="139" t="s">
        <v>688</v>
      </c>
      <c r="H3049" s="139">
        <v>15.4889480854469</v>
      </c>
      <c r="I3049" s="139">
        <v>18.070439433021381</v>
      </c>
      <c r="J3049" s="33" t="s">
        <v>641</v>
      </c>
      <c r="K3049" s="33" t="s">
        <v>187</v>
      </c>
    </row>
    <row r="3050" spans="1:11" ht="15.75" customHeight="1">
      <c r="A3050" s="139" t="s">
        <v>220</v>
      </c>
      <c r="B3050" s="139" t="s">
        <v>732</v>
      </c>
      <c r="C3050" s="139" t="s">
        <v>737</v>
      </c>
      <c r="D3050" s="139" t="s">
        <v>738</v>
      </c>
      <c r="E3050" s="139" t="s">
        <v>187</v>
      </c>
      <c r="F3050" s="139">
        <v>2050</v>
      </c>
      <c r="G3050" s="139" t="s">
        <v>688</v>
      </c>
      <c r="H3050" s="139">
        <v>2.2276882862965799</v>
      </c>
      <c r="I3050" s="139">
        <v>2.5989696673460099</v>
      </c>
      <c r="J3050" s="33" t="s">
        <v>641</v>
      </c>
      <c r="K3050" s="33" t="s">
        <v>187</v>
      </c>
    </row>
    <row r="3051" spans="1:11" ht="15.75" customHeight="1">
      <c r="A3051" s="139" t="s">
        <v>220</v>
      </c>
      <c r="B3051" s="139" t="s">
        <v>732</v>
      </c>
      <c r="C3051" s="139" t="s">
        <v>737</v>
      </c>
      <c r="D3051" s="139" t="s">
        <v>739</v>
      </c>
      <c r="E3051" s="139" t="s">
        <v>187</v>
      </c>
      <c r="F3051" s="139">
        <v>2050</v>
      </c>
      <c r="G3051" s="139" t="s">
        <v>688</v>
      </c>
      <c r="H3051" s="139">
        <v>15.5741623569591</v>
      </c>
      <c r="I3051" s="139">
        <v>18.169856083118951</v>
      </c>
      <c r="J3051" s="33" t="s">
        <v>641</v>
      </c>
      <c r="K3051" s="33" t="s">
        <v>187</v>
      </c>
    </row>
    <row r="3052" spans="1:11" ht="15.75" customHeight="1">
      <c r="A3052" s="139" t="s">
        <v>220</v>
      </c>
      <c r="B3052" s="139" t="s">
        <v>732</v>
      </c>
      <c r="C3052" s="139" t="s">
        <v>737</v>
      </c>
      <c r="D3052" s="139" t="s">
        <v>738</v>
      </c>
      <c r="E3052" s="139" t="s">
        <v>188</v>
      </c>
      <c r="F3052" s="139">
        <v>1990</v>
      </c>
      <c r="G3052" s="139" t="s">
        <v>688</v>
      </c>
      <c r="H3052" s="139">
        <v>0.83553992414233902</v>
      </c>
      <c r="I3052" s="139">
        <v>0.7430136909319458</v>
      </c>
      <c r="J3052" s="33" t="s">
        <v>641</v>
      </c>
      <c r="K3052" s="33" t="s">
        <v>188</v>
      </c>
    </row>
    <row r="3053" spans="1:11" ht="15.75" customHeight="1">
      <c r="A3053" s="139" t="s">
        <v>220</v>
      </c>
      <c r="B3053" s="139" t="s">
        <v>732</v>
      </c>
      <c r="C3053" s="139" t="s">
        <v>737</v>
      </c>
      <c r="D3053" s="139" t="s">
        <v>739</v>
      </c>
      <c r="E3053" s="139" t="s">
        <v>188</v>
      </c>
      <c r="F3053" s="139">
        <v>1990</v>
      </c>
      <c r="G3053" s="139" t="s">
        <v>688</v>
      </c>
      <c r="H3053" s="139">
        <v>2.5472128051788698</v>
      </c>
      <c r="I3053" s="139">
        <v>2.26513890393423</v>
      </c>
      <c r="J3053" s="33" t="s">
        <v>641</v>
      </c>
      <c r="K3053" s="33" t="s">
        <v>188</v>
      </c>
    </row>
    <row r="3054" spans="1:11" ht="15.75" customHeight="1">
      <c r="A3054" s="139" t="s">
        <v>220</v>
      </c>
      <c r="B3054" s="139" t="s">
        <v>732</v>
      </c>
      <c r="C3054" s="139" t="s">
        <v>737</v>
      </c>
      <c r="D3054" s="139" t="s">
        <v>738</v>
      </c>
      <c r="E3054" s="139" t="s">
        <v>188</v>
      </c>
      <c r="F3054" s="139">
        <v>1991</v>
      </c>
      <c r="G3054" s="139" t="s">
        <v>688</v>
      </c>
      <c r="H3054" s="139">
        <v>0.84002724608050205</v>
      </c>
      <c r="I3054" s="139">
        <v>0.74700409466890283</v>
      </c>
      <c r="J3054" s="33" t="s">
        <v>641</v>
      </c>
      <c r="K3054" s="33" t="s">
        <v>188</v>
      </c>
    </row>
    <row r="3055" spans="1:11" ht="15.75" customHeight="1">
      <c r="A3055" s="139" t="s">
        <v>220</v>
      </c>
      <c r="B3055" s="139" t="s">
        <v>732</v>
      </c>
      <c r="C3055" s="139" t="s">
        <v>737</v>
      </c>
      <c r="D3055" s="139" t="s">
        <v>739</v>
      </c>
      <c r="E3055" s="139" t="s">
        <v>188</v>
      </c>
      <c r="F3055" s="139">
        <v>1991</v>
      </c>
      <c r="G3055" s="139" t="s">
        <v>688</v>
      </c>
      <c r="H3055" s="139">
        <v>2.6192508439181799</v>
      </c>
      <c r="I3055" s="139">
        <v>2.3291995759675088</v>
      </c>
      <c r="J3055" s="33" t="s">
        <v>641</v>
      </c>
      <c r="K3055" s="33" t="s">
        <v>188</v>
      </c>
    </row>
    <row r="3056" spans="1:11" ht="15.75" customHeight="1">
      <c r="A3056" s="139" t="s">
        <v>220</v>
      </c>
      <c r="B3056" s="139" t="s">
        <v>732</v>
      </c>
      <c r="C3056" s="139" t="s">
        <v>737</v>
      </c>
      <c r="D3056" s="139" t="s">
        <v>738</v>
      </c>
      <c r="E3056" s="139" t="s">
        <v>188</v>
      </c>
      <c r="F3056" s="139">
        <v>1992</v>
      </c>
      <c r="G3056" s="139" t="s">
        <v>688</v>
      </c>
      <c r="H3056" s="139">
        <v>0.84748941401420597</v>
      </c>
      <c r="I3056" s="139">
        <v>0.75363991514686102</v>
      </c>
      <c r="J3056" s="33" t="s">
        <v>641</v>
      </c>
      <c r="K3056" s="33" t="s">
        <v>188</v>
      </c>
    </row>
    <row r="3057" spans="1:11" ht="15.75" customHeight="1">
      <c r="A3057" s="139" t="s">
        <v>220</v>
      </c>
      <c r="B3057" s="139" t="s">
        <v>732</v>
      </c>
      <c r="C3057" s="139" t="s">
        <v>737</v>
      </c>
      <c r="D3057" s="139" t="s">
        <v>739</v>
      </c>
      <c r="E3057" s="139" t="s">
        <v>188</v>
      </c>
      <c r="F3057" s="139">
        <v>1992</v>
      </c>
      <c r="G3057" s="139" t="s">
        <v>688</v>
      </c>
      <c r="H3057" s="139">
        <v>2.7014806938063298</v>
      </c>
      <c r="I3057" s="139">
        <v>2.4023234357673742</v>
      </c>
      <c r="J3057" s="33" t="s">
        <v>641</v>
      </c>
      <c r="K3057" s="33" t="s">
        <v>188</v>
      </c>
    </row>
    <row r="3058" spans="1:11" ht="15.75" customHeight="1">
      <c r="A3058" s="139" t="s">
        <v>220</v>
      </c>
      <c r="B3058" s="139" t="s">
        <v>732</v>
      </c>
      <c r="C3058" s="139" t="s">
        <v>737</v>
      </c>
      <c r="D3058" s="139" t="s">
        <v>738</v>
      </c>
      <c r="E3058" s="139" t="s">
        <v>188</v>
      </c>
      <c r="F3058" s="139">
        <v>1993</v>
      </c>
      <c r="G3058" s="139" t="s">
        <v>688</v>
      </c>
      <c r="H3058" s="139">
        <v>0.84560567075449</v>
      </c>
      <c r="I3058" s="139">
        <v>0.75196477432865716</v>
      </c>
      <c r="J3058" s="33" t="s">
        <v>641</v>
      </c>
      <c r="K3058" s="33" t="s">
        <v>188</v>
      </c>
    </row>
    <row r="3059" spans="1:11" ht="15.75" customHeight="1">
      <c r="A3059" s="139" t="s">
        <v>220</v>
      </c>
      <c r="B3059" s="139" t="s">
        <v>732</v>
      </c>
      <c r="C3059" s="139" t="s">
        <v>737</v>
      </c>
      <c r="D3059" s="139" t="s">
        <v>739</v>
      </c>
      <c r="E3059" s="139" t="s">
        <v>188</v>
      </c>
      <c r="F3059" s="139">
        <v>1993</v>
      </c>
      <c r="G3059" s="139" t="s">
        <v>688</v>
      </c>
      <c r="H3059" s="139">
        <v>2.7543932916608802</v>
      </c>
      <c r="I3059" s="139">
        <v>2.449376584866219</v>
      </c>
      <c r="J3059" s="33" t="s">
        <v>641</v>
      </c>
      <c r="K3059" s="33" t="s">
        <v>188</v>
      </c>
    </row>
    <row r="3060" spans="1:11" ht="15.75" customHeight="1">
      <c r="A3060" s="139" t="s">
        <v>220</v>
      </c>
      <c r="B3060" s="139" t="s">
        <v>732</v>
      </c>
      <c r="C3060" s="139" t="s">
        <v>737</v>
      </c>
      <c r="D3060" s="139" t="s">
        <v>738</v>
      </c>
      <c r="E3060" s="139" t="s">
        <v>188</v>
      </c>
      <c r="F3060" s="139">
        <v>1994</v>
      </c>
      <c r="G3060" s="139" t="s">
        <v>688</v>
      </c>
      <c r="H3060" s="139">
        <v>0.85894262263296695</v>
      </c>
      <c r="I3060" s="139">
        <v>0.76382481542864511</v>
      </c>
      <c r="J3060" s="33" t="s">
        <v>641</v>
      </c>
      <c r="K3060" s="33" t="s">
        <v>188</v>
      </c>
    </row>
    <row r="3061" spans="1:11" ht="15.75" customHeight="1">
      <c r="A3061" s="139" t="s">
        <v>220</v>
      </c>
      <c r="B3061" s="139" t="s">
        <v>732</v>
      </c>
      <c r="C3061" s="139" t="s">
        <v>737</v>
      </c>
      <c r="D3061" s="139" t="s">
        <v>739</v>
      </c>
      <c r="E3061" s="139" t="s">
        <v>188</v>
      </c>
      <c r="F3061" s="139">
        <v>1994</v>
      </c>
      <c r="G3061" s="139" t="s">
        <v>688</v>
      </c>
      <c r="H3061" s="139">
        <v>2.8577697645309201</v>
      </c>
      <c r="I3061" s="139">
        <v>2.5413053275191069</v>
      </c>
      <c r="J3061" s="33" t="s">
        <v>641</v>
      </c>
      <c r="K3061" s="33" t="s">
        <v>188</v>
      </c>
    </row>
    <row r="3062" spans="1:11" ht="15.75" customHeight="1">
      <c r="A3062" s="139" t="s">
        <v>220</v>
      </c>
      <c r="B3062" s="139" t="s">
        <v>732</v>
      </c>
      <c r="C3062" s="139" t="s">
        <v>737</v>
      </c>
      <c r="D3062" s="139" t="s">
        <v>738</v>
      </c>
      <c r="E3062" s="139" t="s">
        <v>188</v>
      </c>
      <c r="F3062" s="139">
        <v>1995</v>
      </c>
      <c r="G3062" s="139" t="s">
        <v>688</v>
      </c>
      <c r="H3062" s="139">
        <v>0.85023524641576698</v>
      </c>
      <c r="I3062" s="139">
        <v>0.7560816788596586</v>
      </c>
      <c r="J3062" s="33" t="s">
        <v>641</v>
      </c>
      <c r="K3062" s="33" t="s">
        <v>188</v>
      </c>
    </row>
    <row r="3063" spans="1:11" ht="15.75" customHeight="1">
      <c r="A3063" s="139" t="s">
        <v>220</v>
      </c>
      <c r="B3063" s="139" t="s">
        <v>732</v>
      </c>
      <c r="C3063" s="139" t="s">
        <v>737</v>
      </c>
      <c r="D3063" s="139" t="s">
        <v>739</v>
      </c>
      <c r="E3063" s="139" t="s">
        <v>188</v>
      </c>
      <c r="F3063" s="139">
        <v>1995</v>
      </c>
      <c r="G3063" s="139" t="s">
        <v>688</v>
      </c>
      <c r="H3063" s="139">
        <v>2.8882128317435201</v>
      </c>
      <c r="I3063" s="139">
        <v>2.568377182590714</v>
      </c>
      <c r="J3063" s="33" t="s">
        <v>641</v>
      </c>
      <c r="K3063" s="33" t="s">
        <v>188</v>
      </c>
    </row>
    <row r="3064" spans="1:11" ht="15.75" customHeight="1">
      <c r="A3064" s="139" t="s">
        <v>220</v>
      </c>
      <c r="B3064" s="139" t="s">
        <v>732</v>
      </c>
      <c r="C3064" s="139" t="s">
        <v>737</v>
      </c>
      <c r="D3064" s="139" t="s">
        <v>738</v>
      </c>
      <c r="E3064" s="139" t="s">
        <v>188</v>
      </c>
      <c r="F3064" s="139">
        <v>1996</v>
      </c>
      <c r="G3064" s="139" t="s">
        <v>688</v>
      </c>
      <c r="H3064" s="139">
        <v>0.85067438926343397</v>
      </c>
      <c r="I3064" s="139">
        <v>0.75647219179466441</v>
      </c>
      <c r="J3064" s="33" t="s">
        <v>641</v>
      </c>
      <c r="K3064" s="33" t="s">
        <v>188</v>
      </c>
    </row>
    <row r="3065" spans="1:11" ht="15.75" customHeight="1">
      <c r="A3065" s="139" t="s">
        <v>220</v>
      </c>
      <c r="B3065" s="139" t="s">
        <v>732</v>
      </c>
      <c r="C3065" s="139" t="s">
        <v>737</v>
      </c>
      <c r="D3065" s="139" t="s">
        <v>739</v>
      </c>
      <c r="E3065" s="139" t="s">
        <v>188</v>
      </c>
      <c r="F3065" s="139">
        <v>1996</v>
      </c>
      <c r="G3065" s="139" t="s">
        <v>688</v>
      </c>
      <c r="H3065" s="139">
        <v>2.9537837400785598</v>
      </c>
      <c r="I3065" s="139">
        <v>2.6266868829557661</v>
      </c>
      <c r="J3065" s="33" t="s">
        <v>641</v>
      </c>
      <c r="K3065" s="33" t="s">
        <v>188</v>
      </c>
    </row>
    <row r="3066" spans="1:11" ht="15.75" customHeight="1">
      <c r="A3066" s="139" t="s">
        <v>220</v>
      </c>
      <c r="B3066" s="139" t="s">
        <v>732</v>
      </c>
      <c r="C3066" s="139" t="s">
        <v>737</v>
      </c>
      <c r="D3066" s="139" t="s">
        <v>738</v>
      </c>
      <c r="E3066" s="139" t="s">
        <v>188</v>
      </c>
      <c r="F3066" s="139">
        <v>1997</v>
      </c>
      <c r="G3066" s="139" t="s">
        <v>688</v>
      </c>
      <c r="H3066" s="139">
        <v>0.83975786603791402</v>
      </c>
      <c r="I3066" s="139">
        <v>0.74676454530217184</v>
      </c>
      <c r="J3066" s="33" t="s">
        <v>641</v>
      </c>
      <c r="K3066" s="33" t="s">
        <v>188</v>
      </c>
    </row>
    <row r="3067" spans="1:11" ht="15.75" customHeight="1">
      <c r="A3067" s="139" t="s">
        <v>220</v>
      </c>
      <c r="B3067" s="139" t="s">
        <v>732</v>
      </c>
      <c r="C3067" s="139" t="s">
        <v>737</v>
      </c>
      <c r="D3067" s="139" t="s">
        <v>739</v>
      </c>
      <c r="E3067" s="139" t="s">
        <v>188</v>
      </c>
      <c r="F3067" s="139">
        <v>1997</v>
      </c>
      <c r="G3067" s="139" t="s">
        <v>688</v>
      </c>
      <c r="H3067" s="139">
        <v>2.97924172082682</v>
      </c>
      <c r="I3067" s="139">
        <v>2.649325691339286</v>
      </c>
      <c r="J3067" s="33" t="s">
        <v>641</v>
      </c>
      <c r="K3067" s="33" t="s">
        <v>188</v>
      </c>
    </row>
    <row r="3068" spans="1:11" ht="15.75" customHeight="1">
      <c r="A3068" s="139" t="s">
        <v>220</v>
      </c>
      <c r="B3068" s="139" t="s">
        <v>732</v>
      </c>
      <c r="C3068" s="139" t="s">
        <v>737</v>
      </c>
      <c r="D3068" s="139" t="s">
        <v>738</v>
      </c>
      <c r="E3068" s="139" t="s">
        <v>188</v>
      </c>
      <c r="F3068" s="139">
        <v>1998</v>
      </c>
      <c r="G3068" s="139" t="s">
        <v>688</v>
      </c>
      <c r="H3068" s="139">
        <v>0.84858863031863097</v>
      </c>
      <c r="I3068" s="139">
        <v>0.75461740615582951</v>
      </c>
      <c r="J3068" s="33" t="s">
        <v>641</v>
      </c>
      <c r="K3068" s="33" t="s">
        <v>188</v>
      </c>
    </row>
    <row r="3069" spans="1:11" ht="15.75" customHeight="1">
      <c r="A3069" s="139" t="s">
        <v>220</v>
      </c>
      <c r="B3069" s="139" t="s">
        <v>732</v>
      </c>
      <c r="C3069" s="139" t="s">
        <v>737</v>
      </c>
      <c r="D3069" s="139" t="s">
        <v>739</v>
      </c>
      <c r="E3069" s="139" t="s">
        <v>188</v>
      </c>
      <c r="F3069" s="139">
        <v>1998</v>
      </c>
      <c r="G3069" s="139" t="s">
        <v>688</v>
      </c>
      <c r="H3069" s="139">
        <v>3.0747083483039299</v>
      </c>
      <c r="I3069" s="139">
        <v>2.7342205110756419</v>
      </c>
      <c r="J3069" s="33" t="s">
        <v>641</v>
      </c>
      <c r="K3069" s="33" t="s">
        <v>188</v>
      </c>
    </row>
    <row r="3070" spans="1:11" ht="15.75" customHeight="1">
      <c r="A3070" s="139" t="s">
        <v>220</v>
      </c>
      <c r="B3070" s="139" t="s">
        <v>732</v>
      </c>
      <c r="C3070" s="139" t="s">
        <v>737</v>
      </c>
      <c r="D3070" s="139" t="s">
        <v>738</v>
      </c>
      <c r="E3070" s="139" t="s">
        <v>188</v>
      </c>
      <c r="F3070" s="139">
        <v>1999</v>
      </c>
      <c r="G3070" s="139" t="s">
        <v>688</v>
      </c>
      <c r="H3070" s="139">
        <v>0.86553233247966599</v>
      </c>
      <c r="I3070" s="139">
        <v>0.76968479230574327</v>
      </c>
      <c r="J3070" s="33" t="s">
        <v>641</v>
      </c>
      <c r="K3070" s="33" t="s">
        <v>188</v>
      </c>
    </row>
    <row r="3071" spans="1:11" ht="15.75" customHeight="1">
      <c r="A3071" s="139" t="s">
        <v>220</v>
      </c>
      <c r="B3071" s="139" t="s">
        <v>732</v>
      </c>
      <c r="C3071" s="139" t="s">
        <v>737</v>
      </c>
      <c r="D3071" s="139" t="s">
        <v>739</v>
      </c>
      <c r="E3071" s="139" t="s">
        <v>188</v>
      </c>
      <c r="F3071" s="139">
        <v>1999</v>
      </c>
      <c r="G3071" s="139" t="s">
        <v>688</v>
      </c>
      <c r="H3071" s="139">
        <v>3.2016290485088899</v>
      </c>
      <c r="I3071" s="139">
        <v>2.8470862344122678</v>
      </c>
      <c r="J3071" s="33" t="s">
        <v>641</v>
      </c>
      <c r="K3071" s="33" t="s">
        <v>188</v>
      </c>
    </row>
    <row r="3072" spans="1:11" ht="15.75" customHeight="1">
      <c r="A3072" s="139" t="s">
        <v>220</v>
      </c>
      <c r="B3072" s="139" t="s">
        <v>732</v>
      </c>
      <c r="C3072" s="139" t="s">
        <v>737</v>
      </c>
      <c r="D3072" s="139" t="s">
        <v>738</v>
      </c>
      <c r="E3072" s="139" t="s">
        <v>188</v>
      </c>
      <c r="F3072" s="139">
        <v>2000</v>
      </c>
      <c r="G3072" s="139" t="s">
        <v>688</v>
      </c>
      <c r="H3072" s="139">
        <v>0.86630863844433104</v>
      </c>
      <c r="I3072" s="139">
        <v>0.77037513150250914</v>
      </c>
      <c r="J3072" s="33" t="s">
        <v>641</v>
      </c>
      <c r="K3072" s="33" t="s">
        <v>188</v>
      </c>
    </row>
    <row r="3073" spans="1:11" ht="15.75" customHeight="1">
      <c r="A3073" s="139" t="s">
        <v>220</v>
      </c>
      <c r="B3073" s="139" t="s">
        <v>732</v>
      </c>
      <c r="C3073" s="139" t="s">
        <v>737</v>
      </c>
      <c r="D3073" s="139" t="s">
        <v>739</v>
      </c>
      <c r="E3073" s="139" t="s">
        <v>188</v>
      </c>
      <c r="F3073" s="139">
        <v>2000</v>
      </c>
      <c r="G3073" s="139" t="s">
        <v>688</v>
      </c>
      <c r="H3073" s="139">
        <v>3.27019825380764</v>
      </c>
      <c r="I3073" s="139">
        <v>2.9080622055671972</v>
      </c>
      <c r="J3073" s="33" t="s">
        <v>641</v>
      </c>
      <c r="K3073" s="33" t="s">
        <v>188</v>
      </c>
    </row>
    <row r="3074" spans="1:11" ht="15.75" customHeight="1">
      <c r="A3074" s="139" t="s">
        <v>220</v>
      </c>
      <c r="B3074" s="139" t="s">
        <v>732</v>
      </c>
      <c r="C3074" s="139" t="s">
        <v>737</v>
      </c>
      <c r="D3074" s="139" t="s">
        <v>738</v>
      </c>
      <c r="E3074" s="139" t="s">
        <v>188</v>
      </c>
      <c r="F3074" s="139">
        <v>2001</v>
      </c>
      <c r="G3074" s="139" t="s">
        <v>688</v>
      </c>
      <c r="H3074" s="139">
        <v>0.85688742964955</v>
      </c>
      <c r="I3074" s="139">
        <v>0.76199721092996897</v>
      </c>
      <c r="J3074" s="33" t="s">
        <v>641</v>
      </c>
      <c r="K3074" s="33" t="s">
        <v>188</v>
      </c>
    </row>
    <row r="3075" spans="1:11" ht="15.75" customHeight="1">
      <c r="A3075" s="139" t="s">
        <v>220</v>
      </c>
      <c r="B3075" s="139" t="s">
        <v>732</v>
      </c>
      <c r="C3075" s="139" t="s">
        <v>737</v>
      </c>
      <c r="D3075" s="139" t="s">
        <v>739</v>
      </c>
      <c r="E3075" s="139" t="s">
        <v>188</v>
      </c>
      <c r="F3075" s="139">
        <v>2001</v>
      </c>
      <c r="G3075" s="139" t="s">
        <v>688</v>
      </c>
      <c r="H3075" s="139">
        <v>3.2704861295627601</v>
      </c>
      <c r="I3075" s="139">
        <v>2.9083182024635281</v>
      </c>
      <c r="J3075" s="33" t="s">
        <v>641</v>
      </c>
      <c r="K3075" s="33" t="s">
        <v>188</v>
      </c>
    </row>
    <row r="3076" spans="1:11" ht="15.75" customHeight="1">
      <c r="A3076" s="139" t="s">
        <v>220</v>
      </c>
      <c r="B3076" s="139" t="s">
        <v>732</v>
      </c>
      <c r="C3076" s="139" t="s">
        <v>737</v>
      </c>
      <c r="D3076" s="139" t="s">
        <v>738</v>
      </c>
      <c r="E3076" s="139" t="s">
        <v>188</v>
      </c>
      <c r="F3076" s="139">
        <v>2002</v>
      </c>
      <c r="G3076" s="139" t="s">
        <v>688</v>
      </c>
      <c r="H3076" s="139">
        <v>0.86952054200787599</v>
      </c>
      <c r="I3076" s="139">
        <v>0.77323135447009106</v>
      </c>
      <c r="J3076" s="33" t="s">
        <v>641</v>
      </c>
      <c r="K3076" s="33" t="s">
        <v>188</v>
      </c>
    </row>
    <row r="3077" spans="1:11" ht="15.75" customHeight="1">
      <c r="A3077" s="139" t="s">
        <v>220</v>
      </c>
      <c r="B3077" s="139" t="s">
        <v>732</v>
      </c>
      <c r="C3077" s="139" t="s">
        <v>737</v>
      </c>
      <c r="D3077" s="139" t="s">
        <v>739</v>
      </c>
      <c r="E3077" s="139" t="s">
        <v>188</v>
      </c>
      <c r="F3077" s="139">
        <v>2002</v>
      </c>
      <c r="G3077" s="139" t="s">
        <v>688</v>
      </c>
      <c r="H3077" s="139">
        <v>3.3549082672512802</v>
      </c>
      <c r="I3077" s="139">
        <v>2.9833915799382189</v>
      </c>
      <c r="J3077" s="33" t="s">
        <v>641</v>
      </c>
      <c r="K3077" s="33" t="s">
        <v>188</v>
      </c>
    </row>
    <row r="3078" spans="1:11" ht="15.75" customHeight="1">
      <c r="A3078" s="139" t="s">
        <v>220</v>
      </c>
      <c r="B3078" s="139" t="s">
        <v>732</v>
      </c>
      <c r="C3078" s="139" t="s">
        <v>737</v>
      </c>
      <c r="D3078" s="139" t="s">
        <v>738</v>
      </c>
      <c r="E3078" s="139" t="s">
        <v>188</v>
      </c>
      <c r="F3078" s="139">
        <v>2003</v>
      </c>
      <c r="G3078" s="139" t="s">
        <v>688</v>
      </c>
      <c r="H3078" s="139">
        <v>0.88085774719109</v>
      </c>
      <c r="I3078" s="139">
        <v>0.7833130973343585</v>
      </c>
      <c r="J3078" s="33" t="s">
        <v>641</v>
      </c>
      <c r="K3078" s="33" t="s">
        <v>188</v>
      </c>
    </row>
    <row r="3079" spans="1:11" ht="15.75" customHeight="1">
      <c r="A3079" s="139" t="s">
        <v>220</v>
      </c>
      <c r="B3079" s="139" t="s">
        <v>732</v>
      </c>
      <c r="C3079" s="139" t="s">
        <v>737</v>
      </c>
      <c r="D3079" s="139" t="s">
        <v>739</v>
      </c>
      <c r="E3079" s="139" t="s">
        <v>188</v>
      </c>
      <c r="F3079" s="139">
        <v>2003</v>
      </c>
      <c r="G3079" s="139" t="s">
        <v>688</v>
      </c>
      <c r="H3079" s="139">
        <v>3.4351524768023798</v>
      </c>
      <c r="I3079" s="139">
        <v>3.0547496857470828</v>
      </c>
      <c r="J3079" s="33" t="s">
        <v>641</v>
      </c>
      <c r="K3079" s="33" t="s">
        <v>188</v>
      </c>
    </row>
    <row r="3080" spans="1:11" ht="15.75" customHeight="1">
      <c r="A3080" s="139" t="s">
        <v>220</v>
      </c>
      <c r="B3080" s="139" t="s">
        <v>732</v>
      </c>
      <c r="C3080" s="139" t="s">
        <v>737</v>
      </c>
      <c r="D3080" s="139" t="s">
        <v>738</v>
      </c>
      <c r="E3080" s="139" t="s">
        <v>188</v>
      </c>
      <c r="F3080" s="139">
        <v>2004</v>
      </c>
      <c r="G3080" s="139" t="s">
        <v>688</v>
      </c>
      <c r="H3080" s="139">
        <v>0.89352201419078203</v>
      </c>
      <c r="I3080" s="139">
        <v>0.79457494550522567</v>
      </c>
      <c r="J3080" s="33" t="s">
        <v>641</v>
      </c>
      <c r="K3080" s="33" t="s">
        <v>188</v>
      </c>
    </row>
    <row r="3081" spans="1:11" ht="15.75" customHeight="1">
      <c r="A3081" s="139" t="s">
        <v>220</v>
      </c>
      <c r="B3081" s="139" t="s">
        <v>732</v>
      </c>
      <c r="C3081" s="139" t="s">
        <v>737</v>
      </c>
      <c r="D3081" s="139" t="s">
        <v>739</v>
      </c>
      <c r="E3081" s="139" t="s">
        <v>188</v>
      </c>
      <c r="F3081" s="139">
        <v>2004</v>
      </c>
      <c r="G3081" s="139" t="s">
        <v>688</v>
      </c>
      <c r="H3081" s="139">
        <v>3.5213893173633601</v>
      </c>
      <c r="I3081" s="139">
        <v>3.1314368090647329</v>
      </c>
      <c r="J3081" s="33" t="s">
        <v>641</v>
      </c>
      <c r="K3081" s="33" t="s">
        <v>188</v>
      </c>
    </row>
    <row r="3082" spans="1:11" ht="15.75" customHeight="1">
      <c r="A3082" s="139" t="s">
        <v>220</v>
      </c>
      <c r="B3082" s="139" t="s">
        <v>732</v>
      </c>
      <c r="C3082" s="139" t="s">
        <v>737</v>
      </c>
      <c r="D3082" s="139" t="s">
        <v>738</v>
      </c>
      <c r="E3082" s="139" t="s">
        <v>188</v>
      </c>
      <c r="F3082" s="139">
        <v>2005</v>
      </c>
      <c r="G3082" s="139" t="s">
        <v>688</v>
      </c>
      <c r="H3082" s="139">
        <v>0.880964373573351</v>
      </c>
      <c r="I3082" s="139">
        <v>0.78340791609710747</v>
      </c>
      <c r="J3082" s="33" t="s">
        <v>641</v>
      </c>
      <c r="K3082" s="33" t="s">
        <v>188</v>
      </c>
    </row>
    <row r="3083" spans="1:11" ht="15.75" customHeight="1">
      <c r="A3083" s="139" t="s">
        <v>220</v>
      </c>
      <c r="B3083" s="139" t="s">
        <v>732</v>
      </c>
      <c r="C3083" s="139" t="s">
        <v>737</v>
      </c>
      <c r="D3083" s="139" t="s">
        <v>739</v>
      </c>
      <c r="E3083" s="139" t="s">
        <v>188</v>
      </c>
      <c r="F3083" s="139">
        <v>2005</v>
      </c>
      <c r="G3083" s="139" t="s">
        <v>688</v>
      </c>
      <c r="H3083" s="139">
        <v>3.5080570172863101</v>
      </c>
      <c r="I3083" s="139">
        <v>3.119580904633799</v>
      </c>
      <c r="J3083" s="33" t="s">
        <v>641</v>
      </c>
      <c r="K3083" s="33" t="s">
        <v>188</v>
      </c>
    </row>
    <row r="3084" spans="1:11" ht="15.75" customHeight="1">
      <c r="A3084" s="139" t="s">
        <v>220</v>
      </c>
      <c r="B3084" s="139" t="s">
        <v>732</v>
      </c>
      <c r="C3084" s="139" t="s">
        <v>737</v>
      </c>
      <c r="D3084" s="139" t="s">
        <v>738</v>
      </c>
      <c r="E3084" s="139" t="s">
        <v>188</v>
      </c>
      <c r="F3084" s="139">
        <v>2006</v>
      </c>
      <c r="G3084" s="139" t="s">
        <v>688</v>
      </c>
      <c r="H3084" s="139">
        <v>0.89427386551398502</v>
      </c>
      <c r="I3084" s="139">
        <v>0.79524353812485249</v>
      </c>
      <c r="J3084" s="33" t="s">
        <v>641</v>
      </c>
      <c r="K3084" s="33" t="s">
        <v>188</v>
      </c>
    </row>
    <row r="3085" spans="1:11" ht="15.75" customHeight="1">
      <c r="A3085" s="139" t="s">
        <v>220</v>
      </c>
      <c r="B3085" s="139" t="s">
        <v>732</v>
      </c>
      <c r="C3085" s="139" t="s">
        <v>737</v>
      </c>
      <c r="D3085" s="139" t="s">
        <v>739</v>
      </c>
      <c r="E3085" s="139" t="s">
        <v>188</v>
      </c>
      <c r="F3085" s="139">
        <v>2006</v>
      </c>
      <c r="G3085" s="139" t="s">
        <v>688</v>
      </c>
      <c r="H3085" s="139">
        <v>3.5994218591161999</v>
      </c>
      <c r="I3085" s="139">
        <v>3.2008281633080302</v>
      </c>
      <c r="J3085" s="33" t="s">
        <v>641</v>
      </c>
      <c r="K3085" s="33" t="s">
        <v>188</v>
      </c>
    </row>
    <row r="3086" spans="1:11" ht="15.75" customHeight="1">
      <c r="A3086" s="139" t="s">
        <v>220</v>
      </c>
      <c r="B3086" s="139" t="s">
        <v>732</v>
      </c>
      <c r="C3086" s="139" t="s">
        <v>737</v>
      </c>
      <c r="D3086" s="139" t="s">
        <v>738</v>
      </c>
      <c r="E3086" s="139" t="s">
        <v>188</v>
      </c>
      <c r="F3086" s="139">
        <v>2007</v>
      </c>
      <c r="G3086" s="139" t="s">
        <v>688</v>
      </c>
      <c r="H3086" s="139">
        <v>0.89103030764584501</v>
      </c>
      <c r="I3086" s="139">
        <v>0.79235916619513058</v>
      </c>
      <c r="J3086" s="33" t="s">
        <v>641</v>
      </c>
      <c r="K3086" s="33" t="s">
        <v>188</v>
      </c>
    </row>
    <row r="3087" spans="1:11" ht="15.75" customHeight="1">
      <c r="A3087" s="139" t="s">
        <v>220</v>
      </c>
      <c r="B3087" s="139" t="s">
        <v>732</v>
      </c>
      <c r="C3087" s="139" t="s">
        <v>737</v>
      </c>
      <c r="D3087" s="139" t="s">
        <v>739</v>
      </c>
      <c r="E3087" s="139" t="s">
        <v>188</v>
      </c>
      <c r="F3087" s="139">
        <v>2007</v>
      </c>
      <c r="G3087" s="139" t="s">
        <v>688</v>
      </c>
      <c r="H3087" s="139">
        <v>3.62495994449255</v>
      </c>
      <c r="I3087" s="139">
        <v>3.2235382056729049</v>
      </c>
      <c r="J3087" s="33" t="s">
        <v>641</v>
      </c>
      <c r="K3087" s="33" t="s">
        <v>188</v>
      </c>
    </row>
    <row r="3088" spans="1:11" ht="15.75" customHeight="1">
      <c r="A3088" s="139" t="s">
        <v>220</v>
      </c>
      <c r="B3088" s="139" t="s">
        <v>732</v>
      </c>
      <c r="C3088" s="139" t="s">
        <v>737</v>
      </c>
      <c r="D3088" s="139" t="s">
        <v>738</v>
      </c>
      <c r="E3088" s="139" t="s">
        <v>188</v>
      </c>
      <c r="F3088" s="139">
        <v>2008</v>
      </c>
      <c r="G3088" s="139" t="s">
        <v>688</v>
      </c>
      <c r="H3088" s="139">
        <v>0.87505995153721505</v>
      </c>
      <c r="I3088" s="139">
        <v>0.77815733945423482</v>
      </c>
      <c r="J3088" s="33" t="s">
        <v>641</v>
      </c>
      <c r="K3088" s="33" t="s">
        <v>188</v>
      </c>
    </row>
    <row r="3089" spans="1:11" ht="15.75" customHeight="1">
      <c r="A3089" s="139" t="s">
        <v>220</v>
      </c>
      <c r="B3089" s="139" t="s">
        <v>732</v>
      </c>
      <c r="C3089" s="139" t="s">
        <v>737</v>
      </c>
      <c r="D3089" s="139" t="s">
        <v>739</v>
      </c>
      <c r="E3089" s="139" t="s">
        <v>188</v>
      </c>
      <c r="F3089" s="139">
        <v>2008</v>
      </c>
      <c r="G3089" s="139" t="s">
        <v>688</v>
      </c>
      <c r="H3089" s="139">
        <v>3.59825514768692</v>
      </c>
      <c r="I3089" s="139">
        <v>3.1997906514665559</v>
      </c>
      <c r="J3089" s="33" t="s">
        <v>641</v>
      </c>
      <c r="K3089" s="33" t="s">
        <v>188</v>
      </c>
    </row>
    <row r="3090" spans="1:11" ht="15.75" customHeight="1">
      <c r="A3090" s="139" t="s">
        <v>220</v>
      </c>
      <c r="B3090" s="139" t="s">
        <v>732</v>
      </c>
      <c r="C3090" s="139" t="s">
        <v>737</v>
      </c>
      <c r="D3090" s="139" t="s">
        <v>738</v>
      </c>
      <c r="E3090" s="139" t="s">
        <v>188</v>
      </c>
      <c r="F3090" s="139">
        <v>2009</v>
      </c>
      <c r="G3090" s="139" t="s">
        <v>688</v>
      </c>
      <c r="H3090" s="139">
        <v>0.86495437504551098</v>
      </c>
      <c r="I3090" s="139">
        <v>0.76917083686933019</v>
      </c>
      <c r="J3090" s="33" t="s">
        <v>641</v>
      </c>
      <c r="K3090" s="33" t="s">
        <v>188</v>
      </c>
    </row>
    <row r="3091" spans="1:11" ht="15.75" customHeight="1">
      <c r="A3091" s="139" t="s">
        <v>220</v>
      </c>
      <c r="B3091" s="139" t="s">
        <v>732</v>
      </c>
      <c r="C3091" s="139" t="s">
        <v>737</v>
      </c>
      <c r="D3091" s="139" t="s">
        <v>739</v>
      </c>
      <c r="E3091" s="139" t="s">
        <v>188</v>
      </c>
      <c r="F3091" s="139">
        <v>2009</v>
      </c>
      <c r="G3091" s="139" t="s">
        <v>688</v>
      </c>
      <c r="H3091" s="139">
        <v>3.5948925905074001</v>
      </c>
      <c r="I3091" s="139">
        <v>3.196800458001547</v>
      </c>
      <c r="J3091" s="33" t="s">
        <v>641</v>
      </c>
      <c r="K3091" s="33" t="s">
        <v>188</v>
      </c>
    </row>
    <row r="3092" spans="1:11" ht="15.75" customHeight="1">
      <c r="A3092" s="139" t="s">
        <v>220</v>
      </c>
      <c r="B3092" s="139" t="s">
        <v>732</v>
      </c>
      <c r="C3092" s="139" t="s">
        <v>737</v>
      </c>
      <c r="D3092" s="139" t="s">
        <v>738</v>
      </c>
      <c r="E3092" s="139" t="s">
        <v>188</v>
      </c>
      <c r="F3092" s="139">
        <v>2010</v>
      </c>
      <c r="G3092" s="139" t="s">
        <v>688</v>
      </c>
      <c r="H3092" s="139">
        <v>0.87272204287885802</v>
      </c>
      <c r="I3092" s="139">
        <v>0.77607832672113208</v>
      </c>
      <c r="J3092" s="33" t="s">
        <v>641</v>
      </c>
      <c r="K3092" s="33" t="s">
        <v>188</v>
      </c>
    </row>
    <row r="3093" spans="1:11" ht="15.75" customHeight="1">
      <c r="A3093" s="139" t="s">
        <v>220</v>
      </c>
      <c r="B3093" s="139" t="s">
        <v>732</v>
      </c>
      <c r="C3093" s="139" t="s">
        <v>737</v>
      </c>
      <c r="D3093" s="139" t="s">
        <v>739</v>
      </c>
      <c r="E3093" s="139" t="s">
        <v>188</v>
      </c>
      <c r="F3093" s="139">
        <v>2010</v>
      </c>
      <c r="G3093" s="139" t="s">
        <v>688</v>
      </c>
      <c r="H3093" s="139">
        <v>3.6660861684736399</v>
      </c>
      <c r="I3093" s="139">
        <v>3.2601101833742101</v>
      </c>
      <c r="J3093" s="33" t="s">
        <v>641</v>
      </c>
      <c r="K3093" s="33" t="s">
        <v>188</v>
      </c>
    </row>
    <row r="3094" spans="1:11" ht="15.75" customHeight="1">
      <c r="A3094" s="139" t="s">
        <v>220</v>
      </c>
      <c r="B3094" s="139" t="s">
        <v>732</v>
      </c>
      <c r="C3094" s="139" t="s">
        <v>737</v>
      </c>
      <c r="D3094" s="139" t="s">
        <v>738</v>
      </c>
      <c r="E3094" s="139" t="s">
        <v>188</v>
      </c>
      <c r="F3094" s="139">
        <v>2011</v>
      </c>
      <c r="G3094" s="139" t="s">
        <v>688</v>
      </c>
      <c r="H3094" s="139">
        <v>0.86120153473010397</v>
      </c>
      <c r="I3094" s="139">
        <v>0.76583357954187092</v>
      </c>
      <c r="J3094" s="33" t="s">
        <v>641</v>
      </c>
      <c r="K3094" s="33" t="s">
        <v>188</v>
      </c>
    </row>
    <row r="3095" spans="1:11" ht="15.75" customHeight="1">
      <c r="A3095" s="139" t="s">
        <v>220</v>
      </c>
      <c r="B3095" s="139" t="s">
        <v>732</v>
      </c>
      <c r="C3095" s="139" t="s">
        <v>737</v>
      </c>
      <c r="D3095" s="139" t="s">
        <v>739</v>
      </c>
      <c r="E3095" s="139" t="s">
        <v>188</v>
      </c>
      <c r="F3095" s="139">
        <v>2011</v>
      </c>
      <c r="G3095" s="139" t="s">
        <v>688</v>
      </c>
      <c r="H3095" s="139">
        <v>3.6580405999460002</v>
      </c>
      <c r="I3095" s="139">
        <v>3.2529555670660741</v>
      </c>
      <c r="J3095" s="33" t="s">
        <v>641</v>
      </c>
      <c r="K3095" s="33" t="s">
        <v>188</v>
      </c>
    </row>
    <row r="3096" spans="1:11" ht="15.75" customHeight="1">
      <c r="A3096" s="139" t="s">
        <v>220</v>
      </c>
      <c r="B3096" s="139" t="s">
        <v>732</v>
      </c>
      <c r="C3096" s="139" t="s">
        <v>737</v>
      </c>
      <c r="D3096" s="139" t="s">
        <v>738</v>
      </c>
      <c r="E3096" s="139" t="s">
        <v>188</v>
      </c>
      <c r="F3096" s="139">
        <v>2012</v>
      </c>
      <c r="G3096" s="139" t="s">
        <v>688</v>
      </c>
      <c r="H3096" s="139">
        <v>0.87330609584164698</v>
      </c>
      <c r="I3096" s="139">
        <v>0.77659770267797468</v>
      </c>
      <c r="J3096" s="33" t="s">
        <v>641</v>
      </c>
      <c r="K3096" s="33" t="s">
        <v>188</v>
      </c>
    </row>
    <row r="3097" spans="1:11" ht="15.75" customHeight="1">
      <c r="A3097" s="139" t="s">
        <v>220</v>
      </c>
      <c r="B3097" s="139" t="s">
        <v>732</v>
      </c>
      <c r="C3097" s="139" t="s">
        <v>737</v>
      </c>
      <c r="D3097" s="139" t="s">
        <v>739</v>
      </c>
      <c r="E3097" s="139" t="s">
        <v>188</v>
      </c>
      <c r="F3097" s="139">
        <v>2012</v>
      </c>
      <c r="G3097" s="139" t="s">
        <v>688</v>
      </c>
      <c r="H3097" s="139">
        <v>3.7507849876363601</v>
      </c>
      <c r="I3097" s="139">
        <v>3.3354296030994481</v>
      </c>
      <c r="J3097" s="33" t="s">
        <v>641</v>
      </c>
      <c r="K3097" s="33" t="s">
        <v>188</v>
      </c>
    </row>
    <row r="3098" spans="1:11" ht="15.75" customHeight="1">
      <c r="A3098" s="139" t="s">
        <v>220</v>
      </c>
      <c r="B3098" s="139" t="s">
        <v>732</v>
      </c>
      <c r="C3098" s="139" t="s">
        <v>737</v>
      </c>
      <c r="D3098" s="139" t="s">
        <v>738</v>
      </c>
      <c r="E3098" s="139" t="s">
        <v>188</v>
      </c>
      <c r="F3098" s="139">
        <v>2013</v>
      </c>
      <c r="G3098" s="139" t="s">
        <v>688</v>
      </c>
      <c r="H3098" s="139">
        <v>0.87513529309669802</v>
      </c>
      <c r="I3098" s="139">
        <v>0.77822433782088918</v>
      </c>
      <c r="J3098" s="33" t="s">
        <v>641</v>
      </c>
      <c r="K3098" s="33" t="s">
        <v>188</v>
      </c>
    </row>
    <row r="3099" spans="1:11" ht="15.75" customHeight="1">
      <c r="A3099" s="139" t="s">
        <v>220</v>
      </c>
      <c r="B3099" s="139" t="s">
        <v>732</v>
      </c>
      <c r="C3099" s="139" t="s">
        <v>737</v>
      </c>
      <c r="D3099" s="139" t="s">
        <v>739</v>
      </c>
      <c r="E3099" s="139" t="s">
        <v>188</v>
      </c>
      <c r="F3099" s="139">
        <v>2013</v>
      </c>
      <c r="G3099" s="139" t="s">
        <v>688</v>
      </c>
      <c r="H3099" s="139">
        <v>3.80047673657675</v>
      </c>
      <c r="I3099" s="139">
        <v>3.3796185744726128</v>
      </c>
      <c r="J3099" s="33" t="s">
        <v>641</v>
      </c>
      <c r="K3099" s="33" t="s">
        <v>188</v>
      </c>
    </row>
    <row r="3100" spans="1:11" ht="15.75" customHeight="1">
      <c r="A3100" s="139" t="s">
        <v>220</v>
      </c>
      <c r="B3100" s="139" t="s">
        <v>732</v>
      </c>
      <c r="C3100" s="139" t="s">
        <v>737</v>
      </c>
      <c r="D3100" s="139" t="s">
        <v>738</v>
      </c>
      <c r="E3100" s="139" t="s">
        <v>188</v>
      </c>
      <c r="F3100" s="139">
        <v>2014</v>
      </c>
      <c r="G3100" s="139" t="s">
        <v>688</v>
      </c>
      <c r="H3100" s="139">
        <v>0.89916796661337295</v>
      </c>
      <c r="I3100" s="139">
        <v>0.79959567500853634</v>
      </c>
      <c r="J3100" s="33" t="s">
        <v>641</v>
      </c>
      <c r="K3100" s="33" t="s">
        <v>188</v>
      </c>
    </row>
    <row r="3101" spans="1:11" ht="15.75" customHeight="1">
      <c r="A3101" s="139" t="s">
        <v>220</v>
      </c>
      <c r="B3101" s="139" t="s">
        <v>732</v>
      </c>
      <c r="C3101" s="139" t="s">
        <v>737</v>
      </c>
      <c r="D3101" s="139" t="s">
        <v>739</v>
      </c>
      <c r="E3101" s="139" t="s">
        <v>188</v>
      </c>
      <c r="F3101" s="139">
        <v>2014</v>
      </c>
      <c r="G3101" s="139" t="s">
        <v>688</v>
      </c>
      <c r="H3101" s="139">
        <v>3.9482665151416199</v>
      </c>
      <c r="I3101" s="139">
        <v>3.511042370847413</v>
      </c>
      <c r="J3101" s="33" t="s">
        <v>641</v>
      </c>
      <c r="K3101" s="33" t="s">
        <v>188</v>
      </c>
    </row>
    <row r="3102" spans="1:11" ht="15.75" customHeight="1">
      <c r="A3102" s="139" t="s">
        <v>220</v>
      </c>
      <c r="B3102" s="139" t="s">
        <v>732</v>
      </c>
      <c r="C3102" s="139" t="s">
        <v>737</v>
      </c>
      <c r="D3102" s="139" t="s">
        <v>738</v>
      </c>
      <c r="E3102" s="139" t="s">
        <v>188</v>
      </c>
      <c r="F3102" s="139">
        <v>2015</v>
      </c>
      <c r="G3102" s="139" t="s">
        <v>688</v>
      </c>
      <c r="H3102" s="139">
        <v>0.88895252586604301</v>
      </c>
      <c r="I3102" s="139">
        <v>0.7905114743439644</v>
      </c>
      <c r="J3102" s="33" t="s">
        <v>641</v>
      </c>
      <c r="K3102" s="33" t="s">
        <v>188</v>
      </c>
    </row>
    <row r="3103" spans="1:11" ht="15.75" customHeight="1">
      <c r="A3103" s="139" t="s">
        <v>220</v>
      </c>
      <c r="B3103" s="139" t="s">
        <v>732</v>
      </c>
      <c r="C3103" s="139" t="s">
        <v>737</v>
      </c>
      <c r="D3103" s="139" t="s">
        <v>739</v>
      </c>
      <c r="E3103" s="139" t="s">
        <v>188</v>
      </c>
      <c r="F3103" s="139">
        <v>2015</v>
      </c>
      <c r="G3103" s="139" t="s">
        <v>688</v>
      </c>
      <c r="H3103" s="139">
        <v>3.94677899709562</v>
      </c>
      <c r="I3103" s="139">
        <v>3.5097195779541588</v>
      </c>
      <c r="J3103" s="33" t="s">
        <v>641</v>
      </c>
      <c r="K3103" s="33" t="s">
        <v>188</v>
      </c>
    </row>
    <row r="3104" spans="1:11" ht="15.75" customHeight="1">
      <c r="A3104" s="139" t="s">
        <v>220</v>
      </c>
      <c r="B3104" s="139" t="s">
        <v>732</v>
      </c>
      <c r="C3104" s="139" t="s">
        <v>737</v>
      </c>
      <c r="D3104" s="139" t="s">
        <v>738</v>
      </c>
      <c r="E3104" s="139" t="s">
        <v>188</v>
      </c>
      <c r="F3104" s="139">
        <v>2016</v>
      </c>
      <c r="G3104" s="139" t="s">
        <v>688</v>
      </c>
      <c r="H3104" s="139">
        <v>0.90194757425249295</v>
      </c>
      <c r="I3104" s="139">
        <v>0.80206747374802223</v>
      </c>
      <c r="J3104" s="33" t="s">
        <v>641</v>
      </c>
      <c r="K3104" s="33" t="s">
        <v>188</v>
      </c>
    </row>
    <row r="3105" spans="1:11" ht="15.75" customHeight="1">
      <c r="A3105" s="139" t="s">
        <v>220</v>
      </c>
      <c r="B3105" s="139" t="s">
        <v>732</v>
      </c>
      <c r="C3105" s="139" t="s">
        <v>737</v>
      </c>
      <c r="D3105" s="139" t="s">
        <v>739</v>
      </c>
      <c r="E3105" s="139" t="s">
        <v>188</v>
      </c>
      <c r="F3105" s="139">
        <v>2016</v>
      </c>
      <c r="G3105" s="139" t="s">
        <v>688</v>
      </c>
      <c r="H3105" s="139">
        <v>4.0521744169309297</v>
      </c>
      <c r="I3105" s="139">
        <v>3.6034436929083768</v>
      </c>
      <c r="J3105" s="33" t="s">
        <v>641</v>
      </c>
      <c r="K3105" s="33" t="s">
        <v>188</v>
      </c>
    </row>
    <row r="3106" spans="1:11" ht="15.75" customHeight="1">
      <c r="A3106" s="139" t="s">
        <v>220</v>
      </c>
      <c r="B3106" s="139" t="s">
        <v>732</v>
      </c>
      <c r="C3106" s="139" t="s">
        <v>737</v>
      </c>
      <c r="D3106" s="139" t="s">
        <v>738</v>
      </c>
      <c r="E3106" s="139" t="s">
        <v>188</v>
      </c>
      <c r="F3106" s="139">
        <v>2017</v>
      </c>
      <c r="G3106" s="139" t="s">
        <v>688</v>
      </c>
      <c r="H3106" s="139">
        <v>0.89979415265172802</v>
      </c>
      <c r="I3106" s="139">
        <v>0.80015251829767764</v>
      </c>
      <c r="J3106" s="33" t="s">
        <v>641</v>
      </c>
      <c r="K3106" s="33" t="s">
        <v>188</v>
      </c>
    </row>
    <row r="3107" spans="1:11" ht="15.75" customHeight="1">
      <c r="A3107" s="139" t="s">
        <v>220</v>
      </c>
      <c r="B3107" s="139" t="s">
        <v>732</v>
      </c>
      <c r="C3107" s="139" t="s">
        <v>737</v>
      </c>
      <c r="D3107" s="139" t="s">
        <v>739</v>
      </c>
      <c r="E3107" s="139" t="s">
        <v>188</v>
      </c>
      <c r="F3107" s="139">
        <v>2017</v>
      </c>
      <c r="G3107" s="139" t="s">
        <v>688</v>
      </c>
      <c r="H3107" s="139">
        <v>4.0903135306711098</v>
      </c>
      <c r="I3107" s="139">
        <v>3.637359347744443</v>
      </c>
      <c r="J3107" s="33" t="s">
        <v>641</v>
      </c>
      <c r="K3107" s="33" t="s">
        <v>188</v>
      </c>
    </row>
    <row r="3108" spans="1:11" ht="15.75" customHeight="1">
      <c r="A3108" s="139" t="s">
        <v>220</v>
      </c>
      <c r="B3108" s="139" t="s">
        <v>732</v>
      </c>
      <c r="C3108" s="139" t="s">
        <v>737</v>
      </c>
      <c r="D3108" s="139" t="s">
        <v>738</v>
      </c>
      <c r="E3108" s="139" t="s">
        <v>188</v>
      </c>
      <c r="F3108" s="139">
        <v>2018</v>
      </c>
      <c r="G3108" s="139" t="s">
        <v>688</v>
      </c>
      <c r="H3108" s="139">
        <v>0.89764073105096298</v>
      </c>
      <c r="I3108" s="139">
        <v>0.79823756284733283</v>
      </c>
      <c r="J3108" s="33" t="s">
        <v>641</v>
      </c>
      <c r="K3108" s="33" t="s">
        <v>188</v>
      </c>
    </row>
    <row r="3109" spans="1:11" ht="15.75" customHeight="1">
      <c r="A3109" s="139" t="s">
        <v>220</v>
      </c>
      <c r="B3109" s="139" t="s">
        <v>732</v>
      </c>
      <c r="C3109" s="139" t="s">
        <v>737</v>
      </c>
      <c r="D3109" s="139" t="s">
        <v>739</v>
      </c>
      <c r="E3109" s="139" t="s">
        <v>188</v>
      </c>
      <c r="F3109" s="139">
        <v>2018</v>
      </c>
      <c r="G3109" s="139" t="s">
        <v>688</v>
      </c>
      <c r="H3109" s="139">
        <v>4.1284526444112997</v>
      </c>
      <c r="I3109" s="139">
        <v>3.6712750025805181</v>
      </c>
      <c r="J3109" s="33" t="s">
        <v>641</v>
      </c>
      <c r="K3109" s="33" t="s">
        <v>188</v>
      </c>
    </row>
    <row r="3110" spans="1:11" ht="15.75" customHeight="1">
      <c r="A3110" s="139" t="s">
        <v>220</v>
      </c>
      <c r="B3110" s="139" t="s">
        <v>732</v>
      </c>
      <c r="C3110" s="139" t="s">
        <v>737</v>
      </c>
      <c r="D3110" s="139" t="s">
        <v>738</v>
      </c>
      <c r="E3110" s="139" t="s">
        <v>188</v>
      </c>
      <c r="F3110" s="139">
        <v>2019</v>
      </c>
      <c r="G3110" s="139" t="s">
        <v>688</v>
      </c>
      <c r="H3110" s="139">
        <v>0.89548730945019706</v>
      </c>
      <c r="I3110" s="139">
        <v>0.79632260739698735</v>
      </c>
      <c r="J3110" s="33" t="s">
        <v>641</v>
      </c>
      <c r="K3110" s="33" t="s">
        <v>188</v>
      </c>
    </row>
    <row r="3111" spans="1:11" ht="15.75" customHeight="1">
      <c r="A3111" s="139" t="s">
        <v>220</v>
      </c>
      <c r="B3111" s="139" t="s">
        <v>732</v>
      </c>
      <c r="C3111" s="139" t="s">
        <v>737</v>
      </c>
      <c r="D3111" s="139" t="s">
        <v>739</v>
      </c>
      <c r="E3111" s="139" t="s">
        <v>188</v>
      </c>
      <c r="F3111" s="139">
        <v>2019</v>
      </c>
      <c r="G3111" s="139" t="s">
        <v>688</v>
      </c>
      <c r="H3111" s="139">
        <v>4.1665917581514798</v>
      </c>
      <c r="I3111" s="139">
        <v>3.7051906574165838</v>
      </c>
      <c r="J3111" s="33" t="s">
        <v>641</v>
      </c>
      <c r="K3111" s="33" t="s">
        <v>188</v>
      </c>
    </row>
    <row r="3112" spans="1:11" ht="15.75" customHeight="1">
      <c r="A3112" s="139" t="s">
        <v>220</v>
      </c>
      <c r="B3112" s="139" t="s">
        <v>732</v>
      </c>
      <c r="C3112" s="139" t="s">
        <v>737</v>
      </c>
      <c r="D3112" s="139" t="s">
        <v>738</v>
      </c>
      <c r="E3112" s="139" t="s">
        <v>188</v>
      </c>
      <c r="F3112" s="139">
        <v>2020</v>
      </c>
      <c r="G3112" s="139" t="s">
        <v>688</v>
      </c>
      <c r="H3112" s="139">
        <v>0.89333388784943202</v>
      </c>
      <c r="I3112" s="139">
        <v>0.79440765194664253</v>
      </c>
      <c r="J3112" s="33" t="s">
        <v>641</v>
      </c>
      <c r="K3112" s="33" t="s">
        <v>188</v>
      </c>
    </row>
    <row r="3113" spans="1:11" ht="15.75" customHeight="1">
      <c r="A3113" s="139" t="s">
        <v>220</v>
      </c>
      <c r="B3113" s="139" t="s">
        <v>732</v>
      </c>
      <c r="C3113" s="139" t="s">
        <v>737</v>
      </c>
      <c r="D3113" s="139" t="s">
        <v>739</v>
      </c>
      <c r="E3113" s="139" t="s">
        <v>188</v>
      </c>
      <c r="F3113" s="139">
        <v>2020</v>
      </c>
      <c r="G3113" s="139" t="s">
        <v>688</v>
      </c>
      <c r="H3113" s="139">
        <v>4.2047308718916598</v>
      </c>
      <c r="I3113" s="139">
        <v>3.73910631225265</v>
      </c>
      <c r="J3113" s="33" t="s">
        <v>641</v>
      </c>
      <c r="K3113" s="33" t="s">
        <v>188</v>
      </c>
    </row>
    <row r="3114" spans="1:11" ht="15.75" customHeight="1">
      <c r="A3114" s="139" t="s">
        <v>220</v>
      </c>
      <c r="B3114" s="139" t="s">
        <v>732</v>
      </c>
      <c r="C3114" s="139" t="s">
        <v>737</v>
      </c>
      <c r="D3114" s="139" t="s">
        <v>738</v>
      </c>
      <c r="E3114" s="139" t="s">
        <v>188</v>
      </c>
      <c r="F3114" s="139">
        <v>2021</v>
      </c>
      <c r="G3114" s="139" t="s">
        <v>688</v>
      </c>
      <c r="H3114" s="139">
        <v>0.89037953610409304</v>
      </c>
      <c r="I3114" s="139">
        <v>0.79178045995833779</v>
      </c>
      <c r="J3114" s="33" t="s">
        <v>641</v>
      </c>
      <c r="K3114" s="33" t="s">
        <v>188</v>
      </c>
    </row>
    <row r="3115" spans="1:11" ht="15.75" customHeight="1">
      <c r="A3115" s="139" t="s">
        <v>220</v>
      </c>
      <c r="B3115" s="139" t="s">
        <v>732</v>
      </c>
      <c r="C3115" s="139" t="s">
        <v>737</v>
      </c>
      <c r="D3115" s="139" t="s">
        <v>739</v>
      </c>
      <c r="E3115" s="139" t="s">
        <v>188</v>
      </c>
      <c r="F3115" s="139">
        <v>2021</v>
      </c>
      <c r="G3115" s="139" t="s">
        <v>688</v>
      </c>
      <c r="H3115" s="139">
        <v>4.2429586607417198</v>
      </c>
      <c r="I3115" s="139">
        <v>3.773100822471664</v>
      </c>
      <c r="J3115" s="33" t="s">
        <v>641</v>
      </c>
      <c r="K3115" s="33" t="s">
        <v>188</v>
      </c>
    </row>
    <row r="3116" spans="1:11" ht="15.75" customHeight="1">
      <c r="A3116" s="139" t="s">
        <v>220</v>
      </c>
      <c r="B3116" s="139" t="s">
        <v>732</v>
      </c>
      <c r="C3116" s="139" t="s">
        <v>737</v>
      </c>
      <c r="D3116" s="139" t="s">
        <v>738</v>
      </c>
      <c r="E3116" s="139" t="s">
        <v>188</v>
      </c>
      <c r="F3116" s="139">
        <v>2022</v>
      </c>
      <c r="G3116" s="139" t="s">
        <v>688</v>
      </c>
      <c r="H3116" s="139">
        <v>0.88742518435875495</v>
      </c>
      <c r="I3116" s="139">
        <v>0.78915326797003371</v>
      </c>
      <c r="J3116" s="33" t="s">
        <v>641</v>
      </c>
      <c r="K3116" s="33" t="s">
        <v>188</v>
      </c>
    </row>
    <row r="3117" spans="1:11" ht="15.75" customHeight="1">
      <c r="A3117" s="139" t="s">
        <v>220</v>
      </c>
      <c r="B3117" s="139" t="s">
        <v>732</v>
      </c>
      <c r="C3117" s="139" t="s">
        <v>737</v>
      </c>
      <c r="D3117" s="139" t="s">
        <v>739</v>
      </c>
      <c r="E3117" s="139" t="s">
        <v>188</v>
      </c>
      <c r="F3117" s="139">
        <v>2022</v>
      </c>
      <c r="G3117" s="139" t="s">
        <v>688</v>
      </c>
      <c r="H3117" s="139">
        <v>4.2811864495917797</v>
      </c>
      <c r="I3117" s="139">
        <v>3.8070953326906771</v>
      </c>
      <c r="J3117" s="33" t="s">
        <v>641</v>
      </c>
      <c r="K3117" s="33" t="s">
        <v>188</v>
      </c>
    </row>
    <row r="3118" spans="1:11" ht="15.75" customHeight="1">
      <c r="A3118" s="139" t="s">
        <v>220</v>
      </c>
      <c r="B3118" s="139" t="s">
        <v>732</v>
      </c>
      <c r="C3118" s="139" t="s">
        <v>737</v>
      </c>
      <c r="D3118" s="139" t="s">
        <v>738</v>
      </c>
      <c r="E3118" s="139" t="s">
        <v>188</v>
      </c>
      <c r="F3118" s="139">
        <v>2023</v>
      </c>
      <c r="G3118" s="139" t="s">
        <v>688</v>
      </c>
      <c r="H3118" s="139">
        <v>0.88447083261341597</v>
      </c>
      <c r="I3118" s="139">
        <v>0.78652607598172897</v>
      </c>
      <c r="J3118" s="33" t="s">
        <v>641</v>
      </c>
      <c r="K3118" s="33" t="s">
        <v>188</v>
      </c>
    </row>
    <row r="3119" spans="1:11" ht="15.75" customHeight="1">
      <c r="A3119" s="139" t="s">
        <v>220</v>
      </c>
      <c r="B3119" s="139" t="s">
        <v>732</v>
      </c>
      <c r="C3119" s="139" t="s">
        <v>737</v>
      </c>
      <c r="D3119" s="139" t="s">
        <v>739</v>
      </c>
      <c r="E3119" s="139" t="s">
        <v>188</v>
      </c>
      <c r="F3119" s="139">
        <v>2023</v>
      </c>
      <c r="G3119" s="139" t="s">
        <v>688</v>
      </c>
      <c r="H3119" s="139">
        <v>4.3194142384418397</v>
      </c>
      <c r="I3119" s="139">
        <v>3.8410898429096898</v>
      </c>
      <c r="J3119" s="33" t="s">
        <v>641</v>
      </c>
      <c r="K3119" s="33" t="s">
        <v>188</v>
      </c>
    </row>
    <row r="3120" spans="1:11" ht="15.75" customHeight="1">
      <c r="A3120" s="139" t="s">
        <v>220</v>
      </c>
      <c r="B3120" s="139" t="s">
        <v>732</v>
      </c>
      <c r="C3120" s="139" t="s">
        <v>737</v>
      </c>
      <c r="D3120" s="139" t="s">
        <v>738</v>
      </c>
      <c r="E3120" s="139" t="s">
        <v>188</v>
      </c>
      <c r="F3120" s="139">
        <v>2024</v>
      </c>
      <c r="G3120" s="139" t="s">
        <v>688</v>
      </c>
      <c r="H3120" s="139">
        <v>0.88151648086807699</v>
      </c>
      <c r="I3120" s="139">
        <v>0.78389888399342411</v>
      </c>
      <c r="J3120" s="33" t="s">
        <v>641</v>
      </c>
      <c r="K3120" s="33" t="s">
        <v>188</v>
      </c>
    </row>
    <row r="3121" spans="1:11" ht="15.75" customHeight="1">
      <c r="A3121" s="139" t="s">
        <v>220</v>
      </c>
      <c r="B3121" s="139" t="s">
        <v>732</v>
      </c>
      <c r="C3121" s="139" t="s">
        <v>737</v>
      </c>
      <c r="D3121" s="139" t="s">
        <v>739</v>
      </c>
      <c r="E3121" s="139" t="s">
        <v>188</v>
      </c>
      <c r="F3121" s="139">
        <v>2024</v>
      </c>
      <c r="G3121" s="139" t="s">
        <v>688</v>
      </c>
      <c r="H3121" s="139">
        <v>4.3576420272918899</v>
      </c>
      <c r="I3121" s="139">
        <v>3.875084353128694</v>
      </c>
      <c r="J3121" s="33" t="s">
        <v>641</v>
      </c>
      <c r="K3121" s="33" t="s">
        <v>188</v>
      </c>
    </row>
    <row r="3122" spans="1:11" ht="15.75" customHeight="1">
      <c r="A3122" s="139" t="s">
        <v>220</v>
      </c>
      <c r="B3122" s="139" t="s">
        <v>732</v>
      </c>
      <c r="C3122" s="139" t="s">
        <v>737</v>
      </c>
      <c r="D3122" s="139" t="s">
        <v>738</v>
      </c>
      <c r="E3122" s="139" t="s">
        <v>188</v>
      </c>
      <c r="F3122" s="139">
        <v>2025</v>
      </c>
      <c r="G3122" s="139" t="s">
        <v>688</v>
      </c>
      <c r="H3122" s="139">
        <v>0.87856212912273901</v>
      </c>
      <c r="I3122" s="139">
        <v>0.78127169200512026</v>
      </c>
      <c r="J3122" s="33" t="s">
        <v>641</v>
      </c>
      <c r="K3122" s="33" t="s">
        <v>188</v>
      </c>
    </row>
    <row r="3123" spans="1:11" ht="15.75" customHeight="1">
      <c r="A3123" s="139" t="s">
        <v>220</v>
      </c>
      <c r="B3123" s="139" t="s">
        <v>732</v>
      </c>
      <c r="C3123" s="139" t="s">
        <v>737</v>
      </c>
      <c r="D3123" s="139" t="s">
        <v>739</v>
      </c>
      <c r="E3123" s="139" t="s">
        <v>188</v>
      </c>
      <c r="F3123" s="139">
        <v>2025</v>
      </c>
      <c r="G3123" s="139" t="s">
        <v>688</v>
      </c>
      <c r="H3123" s="139">
        <v>4.3958698161419498</v>
      </c>
      <c r="I3123" s="139">
        <v>3.9090788633477072</v>
      </c>
      <c r="J3123" s="33" t="s">
        <v>641</v>
      </c>
      <c r="K3123" s="33" t="s">
        <v>188</v>
      </c>
    </row>
    <row r="3124" spans="1:11" ht="15.75" customHeight="1">
      <c r="A3124" s="139" t="s">
        <v>220</v>
      </c>
      <c r="B3124" s="139" t="s">
        <v>732</v>
      </c>
      <c r="C3124" s="139" t="s">
        <v>737</v>
      </c>
      <c r="D3124" s="139" t="s">
        <v>738</v>
      </c>
      <c r="E3124" s="139" t="s">
        <v>188</v>
      </c>
      <c r="F3124" s="139">
        <v>2026</v>
      </c>
      <c r="G3124" s="139" t="s">
        <v>688</v>
      </c>
      <c r="H3124" s="139">
        <v>0.87461481676429997</v>
      </c>
      <c r="I3124" s="139">
        <v>0.77776149812932716</v>
      </c>
      <c r="J3124" s="33" t="s">
        <v>641</v>
      </c>
      <c r="K3124" s="33" t="s">
        <v>188</v>
      </c>
    </row>
    <row r="3125" spans="1:11" ht="15.75" customHeight="1">
      <c r="A3125" s="139" t="s">
        <v>220</v>
      </c>
      <c r="B3125" s="139" t="s">
        <v>732</v>
      </c>
      <c r="C3125" s="139" t="s">
        <v>737</v>
      </c>
      <c r="D3125" s="139" t="s">
        <v>739</v>
      </c>
      <c r="E3125" s="139" t="s">
        <v>188</v>
      </c>
      <c r="F3125" s="139">
        <v>2026</v>
      </c>
      <c r="G3125" s="139" t="s">
        <v>688</v>
      </c>
      <c r="H3125" s="139">
        <v>4.4324646983312599</v>
      </c>
      <c r="I3125" s="139">
        <v>3.9416212921402138</v>
      </c>
      <c r="J3125" s="33" t="s">
        <v>641</v>
      </c>
      <c r="K3125" s="33" t="s">
        <v>188</v>
      </c>
    </row>
    <row r="3126" spans="1:11" ht="15.75" customHeight="1">
      <c r="A3126" s="139" t="s">
        <v>220</v>
      </c>
      <c r="B3126" s="139" t="s">
        <v>732</v>
      </c>
      <c r="C3126" s="139" t="s">
        <v>737</v>
      </c>
      <c r="D3126" s="139" t="s">
        <v>738</v>
      </c>
      <c r="E3126" s="139" t="s">
        <v>188</v>
      </c>
      <c r="F3126" s="139">
        <v>2027</v>
      </c>
      <c r="G3126" s="139" t="s">
        <v>688</v>
      </c>
      <c r="H3126" s="139">
        <v>0.87066750440586005</v>
      </c>
      <c r="I3126" s="139">
        <v>0.77425130425353328</v>
      </c>
      <c r="J3126" s="33" t="s">
        <v>641</v>
      </c>
      <c r="K3126" s="33" t="s">
        <v>188</v>
      </c>
    </row>
    <row r="3127" spans="1:11" ht="15.75" customHeight="1">
      <c r="A3127" s="139" t="s">
        <v>220</v>
      </c>
      <c r="B3127" s="139" t="s">
        <v>732</v>
      </c>
      <c r="C3127" s="139" t="s">
        <v>737</v>
      </c>
      <c r="D3127" s="139" t="s">
        <v>739</v>
      </c>
      <c r="E3127" s="139" t="s">
        <v>188</v>
      </c>
      <c r="F3127" s="139">
        <v>2027</v>
      </c>
      <c r="G3127" s="139" t="s">
        <v>688</v>
      </c>
      <c r="H3127" s="139">
        <v>4.46905958052057</v>
      </c>
      <c r="I3127" s="139">
        <v>3.974163720932721</v>
      </c>
      <c r="J3127" s="33" t="s">
        <v>641</v>
      </c>
      <c r="K3127" s="33" t="s">
        <v>188</v>
      </c>
    </row>
    <row r="3128" spans="1:11" ht="15.75" customHeight="1">
      <c r="A3128" s="139" t="s">
        <v>220</v>
      </c>
      <c r="B3128" s="139" t="s">
        <v>732</v>
      </c>
      <c r="C3128" s="139" t="s">
        <v>737</v>
      </c>
      <c r="D3128" s="139" t="s">
        <v>738</v>
      </c>
      <c r="E3128" s="139" t="s">
        <v>188</v>
      </c>
      <c r="F3128" s="139">
        <v>2028</v>
      </c>
      <c r="G3128" s="139" t="s">
        <v>688</v>
      </c>
      <c r="H3128" s="139">
        <v>0.86672019204742101</v>
      </c>
      <c r="I3128" s="139">
        <v>0.77074111037774018</v>
      </c>
      <c r="J3128" s="33" t="s">
        <v>641</v>
      </c>
      <c r="K3128" s="33" t="s">
        <v>188</v>
      </c>
    </row>
    <row r="3129" spans="1:11" ht="15.75" customHeight="1">
      <c r="A3129" s="139" t="s">
        <v>220</v>
      </c>
      <c r="B3129" s="139" t="s">
        <v>732</v>
      </c>
      <c r="C3129" s="139" t="s">
        <v>737</v>
      </c>
      <c r="D3129" s="139" t="s">
        <v>739</v>
      </c>
      <c r="E3129" s="139" t="s">
        <v>188</v>
      </c>
      <c r="F3129" s="139">
        <v>2028</v>
      </c>
      <c r="G3129" s="139" t="s">
        <v>688</v>
      </c>
      <c r="H3129" s="139">
        <v>4.5056544627098702</v>
      </c>
      <c r="I3129" s="139">
        <v>4.0067061497252201</v>
      </c>
      <c r="J3129" s="33" t="s">
        <v>641</v>
      </c>
      <c r="K3129" s="33" t="s">
        <v>188</v>
      </c>
    </row>
    <row r="3130" spans="1:11" ht="15.75" customHeight="1">
      <c r="A3130" s="139" t="s">
        <v>220</v>
      </c>
      <c r="B3130" s="139" t="s">
        <v>732</v>
      </c>
      <c r="C3130" s="139" t="s">
        <v>737</v>
      </c>
      <c r="D3130" s="139" t="s">
        <v>738</v>
      </c>
      <c r="E3130" s="139" t="s">
        <v>188</v>
      </c>
      <c r="F3130" s="139">
        <v>2029</v>
      </c>
      <c r="G3130" s="139" t="s">
        <v>688</v>
      </c>
      <c r="H3130" s="139">
        <v>0.86277287968898098</v>
      </c>
      <c r="I3130" s="139">
        <v>0.76723091650194619</v>
      </c>
      <c r="J3130" s="33" t="s">
        <v>641</v>
      </c>
      <c r="K3130" s="33" t="s">
        <v>188</v>
      </c>
    </row>
    <row r="3131" spans="1:11" ht="15.75" customHeight="1">
      <c r="A3131" s="139" t="s">
        <v>220</v>
      </c>
      <c r="B3131" s="139" t="s">
        <v>732</v>
      </c>
      <c r="C3131" s="139" t="s">
        <v>737</v>
      </c>
      <c r="D3131" s="139" t="s">
        <v>739</v>
      </c>
      <c r="E3131" s="139" t="s">
        <v>188</v>
      </c>
      <c r="F3131" s="139">
        <v>2029</v>
      </c>
      <c r="G3131" s="139" t="s">
        <v>688</v>
      </c>
      <c r="H3131" s="139">
        <v>4.5422493448991803</v>
      </c>
      <c r="I3131" s="139">
        <v>4.0392485785177277</v>
      </c>
      <c r="J3131" s="33" t="s">
        <v>641</v>
      </c>
      <c r="K3131" s="33" t="s">
        <v>188</v>
      </c>
    </row>
    <row r="3132" spans="1:11" ht="15.75" customHeight="1">
      <c r="A3132" s="139" t="s">
        <v>220</v>
      </c>
      <c r="B3132" s="139" t="s">
        <v>732</v>
      </c>
      <c r="C3132" s="139" t="s">
        <v>737</v>
      </c>
      <c r="D3132" s="139" t="s">
        <v>738</v>
      </c>
      <c r="E3132" s="139" t="s">
        <v>188</v>
      </c>
      <c r="F3132" s="139">
        <v>2030</v>
      </c>
      <c r="G3132" s="139" t="s">
        <v>688</v>
      </c>
      <c r="H3132" s="139">
        <v>0.85882556733054205</v>
      </c>
      <c r="I3132" s="139">
        <v>0.7637207226261532</v>
      </c>
      <c r="J3132" s="33" t="s">
        <v>641</v>
      </c>
      <c r="K3132" s="33" t="s">
        <v>188</v>
      </c>
    </row>
    <row r="3133" spans="1:11" ht="15.75" customHeight="1">
      <c r="A3133" s="139" t="s">
        <v>220</v>
      </c>
      <c r="B3133" s="139" t="s">
        <v>732</v>
      </c>
      <c r="C3133" s="139" t="s">
        <v>737</v>
      </c>
      <c r="D3133" s="139" t="s">
        <v>739</v>
      </c>
      <c r="E3133" s="139" t="s">
        <v>188</v>
      </c>
      <c r="F3133" s="139">
        <v>2030</v>
      </c>
      <c r="G3133" s="139" t="s">
        <v>688</v>
      </c>
      <c r="H3133" s="139">
        <v>4.5788442270884904</v>
      </c>
      <c r="I3133" s="139">
        <v>4.0717910073102344</v>
      </c>
      <c r="J3133" s="33" t="s">
        <v>641</v>
      </c>
      <c r="K3133" s="33" t="s">
        <v>188</v>
      </c>
    </row>
    <row r="3134" spans="1:11" ht="15.75" customHeight="1">
      <c r="A3134" s="139" t="s">
        <v>220</v>
      </c>
      <c r="B3134" s="139" t="s">
        <v>732</v>
      </c>
      <c r="C3134" s="139" t="s">
        <v>737</v>
      </c>
      <c r="D3134" s="139" t="s">
        <v>738</v>
      </c>
      <c r="E3134" s="139" t="s">
        <v>188</v>
      </c>
      <c r="F3134" s="139">
        <v>2031</v>
      </c>
      <c r="G3134" s="139" t="s">
        <v>688</v>
      </c>
      <c r="H3134" s="139">
        <v>0.85392178905365501</v>
      </c>
      <c r="I3134" s="139">
        <v>0.75935998019872009</v>
      </c>
      <c r="J3134" s="33" t="s">
        <v>641</v>
      </c>
      <c r="K3134" s="33" t="s">
        <v>188</v>
      </c>
    </row>
    <row r="3135" spans="1:11" ht="15.75" customHeight="1">
      <c r="A3135" s="139" t="s">
        <v>220</v>
      </c>
      <c r="B3135" s="139" t="s">
        <v>732</v>
      </c>
      <c r="C3135" s="139" t="s">
        <v>737</v>
      </c>
      <c r="D3135" s="139" t="s">
        <v>739</v>
      </c>
      <c r="E3135" s="139" t="s">
        <v>188</v>
      </c>
      <c r="F3135" s="139">
        <v>2031</v>
      </c>
      <c r="G3135" s="139" t="s">
        <v>688</v>
      </c>
      <c r="H3135" s="139">
        <v>4.6127915035828897</v>
      </c>
      <c r="I3135" s="139">
        <v>4.1019790216425029</v>
      </c>
      <c r="J3135" s="33" t="s">
        <v>641</v>
      </c>
      <c r="K3135" s="33" t="s">
        <v>188</v>
      </c>
    </row>
    <row r="3136" spans="1:11" ht="15.75" customHeight="1">
      <c r="A3136" s="139" t="s">
        <v>220</v>
      </c>
      <c r="B3136" s="139" t="s">
        <v>732</v>
      </c>
      <c r="C3136" s="139" t="s">
        <v>737</v>
      </c>
      <c r="D3136" s="139" t="s">
        <v>738</v>
      </c>
      <c r="E3136" s="139" t="s">
        <v>188</v>
      </c>
      <c r="F3136" s="139">
        <v>2032</v>
      </c>
      <c r="G3136" s="139" t="s">
        <v>688</v>
      </c>
      <c r="H3136" s="139">
        <v>0.84901801077676897</v>
      </c>
      <c r="I3136" s="139">
        <v>0.75499923777128786</v>
      </c>
      <c r="J3136" s="33" t="s">
        <v>641</v>
      </c>
      <c r="K3136" s="33" t="s">
        <v>188</v>
      </c>
    </row>
    <row r="3137" spans="1:11" ht="15.75" customHeight="1">
      <c r="A3137" s="139" t="s">
        <v>220</v>
      </c>
      <c r="B3137" s="139" t="s">
        <v>732</v>
      </c>
      <c r="C3137" s="139" t="s">
        <v>737</v>
      </c>
      <c r="D3137" s="139" t="s">
        <v>739</v>
      </c>
      <c r="E3137" s="139" t="s">
        <v>188</v>
      </c>
      <c r="F3137" s="139">
        <v>2032</v>
      </c>
      <c r="G3137" s="139" t="s">
        <v>688</v>
      </c>
      <c r="H3137" s="139">
        <v>4.6467387800772997</v>
      </c>
      <c r="I3137" s="139">
        <v>4.1321670359747804</v>
      </c>
      <c r="J3137" s="33" t="s">
        <v>641</v>
      </c>
      <c r="K3137" s="33" t="s">
        <v>188</v>
      </c>
    </row>
    <row r="3138" spans="1:11" ht="15.75" customHeight="1">
      <c r="A3138" s="139" t="s">
        <v>220</v>
      </c>
      <c r="B3138" s="139" t="s">
        <v>732</v>
      </c>
      <c r="C3138" s="139" t="s">
        <v>737</v>
      </c>
      <c r="D3138" s="139" t="s">
        <v>738</v>
      </c>
      <c r="E3138" s="139" t="s">
        <v>188</v>
      </c>
      <c r="F3138" s="139">
        <v>2033</v>
      </c>
      <c r="G3138" s="139" t="s">
        <v>688</v>
      </c>
      <c r="H3138" s="139">
        <v>0.84411423249988204</v>
      </c>
      <c r="I3138" s="139">
        <v>0.75063849534385485</v>
      </c>
      <c r="J3138" s="33" t="s">
        <v>641</v>
      </c>
      <c r="K3138" s="33" t="s">
        <v>188</v>
      </c>
    </row>
    <row r="3139" spans="1:11" ht="15.75" customHeight="1">
      <c r="A3139" s="139" t="s">
        <v>220</v>
      </c>
      <c r="B3139" s="139" t="s">
        <v>732</v>
      </c>
      <c r="C3139" s="139" t="s">
        <v>737</v>
      </c>
      <c r="D3139" s="139" t="s">
        <v>739</v>
      </c>
      <c r="E3139" s="139" t="s">
        <v>188</v>
      </c>
      <c r="F3139" s="139">
        <v>2033</v>
      </c>
      <c r="G3139" s="139" t="s">
        <v>688</v>
      </c>
      <c r="H3139" s="139">
        <v>4.6806860565716999</v>
      </c>
      <c r="I3139" s="139">
        <v>4.1623550503070481</v>
      </c>
      <c r="J3139" s="33" t="s">
        <v>641</v>
      </c>
      <c r="K3139" s="33" t="s">
        <v>188</v>
      </c>
    </row>
    <row r="3140" spans="1:11" ht="15.75" customHeight="1">
      <c r="A3140" s="139" t="s">
        <v>220</v>
      </c>
      <c r="B3140" s="139" t="s">
        <v>732</v>
      </c>
      <c r="C3140" s="139" t="s">
        <v>737</v>
      </c>
      <c r="D3140" s="139" t="s">
        <v>738</v>
      </c>
      <c r="E3140" s="139" t="s">
        <v>188</v>
      </c>
      <c r="F3140" s="139">
        <v>2034</v>
      </c>
      <c r="G3140" s="139" t="s">
        <v>688</v>
      </c>
      <c r="H3140" s="139">
        <v>0.83921045422299601</v>
      </c>
      <c r="I3140" s="139">
        <v>0.74627775291642262</v>
      </c>
      <c r="J3140" s="33" t="s">
        <v>641</v>
      </c>
      <c r="K3140" s="33" t="s">
        <v>188</v>
      </c>
    </row>
    <row r="3141" spans="1:11" ht="15.75" customHeight="1">
      <c r="A3141" s="139" t="s">
        <v>220</v>
      </c>
      <c r="B3141" s="139" t="s">
        <v>732</v>
      </c>
      <c r="C3141" s="139" t="s">
        <v>737</v>
      </c>
      <c r="D3141" s="139" t="s">
        <v>739</v>
      </c>
      <c r="E3141" s="139" t="s">
        <v>188</v>
      </c>
      <c r="F3141" s="139">
        <v>2034</v>
      </c>
      <c r="G3141" s="139" t="s">
        <v>688</v>
      </c>
      <c r="H3141" s="139">
        <v>4.7146333330661099</v>
      </c>
      <c r="I3141" s="139">
        <v>4.1925430646393256</v>
      </c>
      <c r="J3141" s="33" t="s">
        <v>641</v>
      </c>
      <c r="K3141" s="33" t="s">
        <v>188</v>
      </c>
    </row>
    <row r="3142" spans="1:11" ht="15.75" customHeight="1">
      <c r="A3142" s="139" t="s">
        <v>220</v>
      </c>
      <c r="B3142" s="139" t="s">
        <v>732</v>
      </c>
      <c r="C3142" s="139" t="s">
        <v>737</v>
      </c>
      <c r="D3142" s="139" t="s">
        <v>738</v>
      </c>
      <c r="E3142" s="139" t="s">
        <v>188</v>
      </c>
      <c r="F3142" s="139">
        <v>2035</v>
      </c>
      <c r="G3142" s="139" t="s">
        <v>688</v>
      </c>
      <c r="H3142" s="139">
        <v>0.83430667594610897</v>
      </c>
      <c r="I3142" s="139">
        <v>0.7419170104889895</v>
      </c>
      <c r="J3142" s="33" t="s">
        <v>641</v>
      </c>
      <c r="K3142" s="33" t="s">
        <v>188</v>
      </c>
    </row>
    <row r="3143" spans="1:11" ht="15.75" customHeight="1">
      <c r="A3143" s="139" t="s">
        <v>220</v>
      </c>
      <c r="B3143" s="139" t="s">
        <v>732</v>
      </c>
      <c r="C3143" s="139" t="s">
        <v>737</v>
      </c>
      <c r="D3143" s="139" t="s">
        <v>739</v>
      </c>
      <c r="E3143" s="139" t="s">
        <v>188</v>
      </c>
      <c r="F3143" s="139">
        <v>2035</v>
      </c>
      <c r="G3143" s="139" t="s">
        <v>688</v>
      </c>
      <c r="H3143" s="139">
        <v>4.7485806095605101</v>
      </c>
      <c r="I3143" s="139">
        <v>4.2227310789715942</v>
      </c>
      <c r="J3143" s="33" t="s">
        <v>641</v>
      </c>
      <c r="K3143" s="33" t="s">
        <v>188</v>
      </c>
    </row>
    <row r="3144" spans="1:11" ht="15.75" customHeight="1">
      <c r="A3144" s="139" t="s">
        <v>220</v>
      </c>
      <c r="B3144" s="139" t="s">
        <v>732</v>
      </c>
      <c r="C3144" s="139" t="s">
        <v>737</v>
      </c>
      <c r="D3144" s="139" t="s">
        <v>738</v>
      </c>
      <c r="E3144" s="139" t="s">
        <v>188</v>
      </c>
      <c r="F3144" s="139">
        <v>2036</v>
      </c>
      <c r="G3144" s="139" t="s">
        <v>688</v>
      </c>
      <c r="H3144" s="139">
        <v>0.82884394082710799</v>
      </c>
      <c r="I3144" s="139">
        <v>0.73705920912477729</v>
      </c>
      <c r="J3144" s="33" t="s">
        <v>641</v>
      </c>
      <c r="K3144" s="33" t="s">
        <v>188</v>
      </c>
    </row>
    <row r="3145" spans="1:11" ht="15.75" customHeight="1">
      <c r="A3145" s="139" t="s">
        <v>220</v>
      </c>
      <c r="B3145" s="139" t="s">
        <v>732</v>
      </c>
      <c r="C3145" s="139" t="s">
        <v>737</v>
      </c>
      <c r="D3145" s="139" t="s">
        <v>739</v>
      </c>
      <c r="E3145" s="139" t="s">
        <v>188</v>
      </c>
      <c r="F3145" s="139">
        <v>2036</v>
      </c>
      <c r="G3145" s="139" t="s">
        <v>688</v>
      </c>
      <c r="H3145" s="139">
        <v>4.7800299543360802</v>
      </c>
      <c r="I3145" s="139">
        <v>4.2506977781847697</v>
      </c>
      <c r="J3145" s="33" t="s">
        <v>641</v>
      </c>
      <c r="K3145" s="33" t="s">
        <v>188</v>
      </c>
    </row>
    <row r="3146" spans="1:11" ht="15.75" customHeight="1">
      <c r="A3146" s="139" t="s">
        <v>220</v>
      </c>
      <c r="B3146" s="139" t="s">
        <v>732</v>
      </c>
      <c r="C3146" s="139" t="s">
        <v>737</v>
      </c>
      <c r="D3146" s="139" t="s">
        <v>738</v>
      </c>
      <c r="E3146" s="139" t="s">
        <v>188</v>
      </c>
      <c r="F3146" s="139">
        <v>2037</v>
      </c>
      <c r="G3146" s="139" t="s">
        <v>688</v>
      </c>
      <c r="H3146" s="139">
        <v>0.82338120570810702</v>
      </c>
      <c r="I3146" s="139">
        <v>0.73220140776056497</v>
      </c>
      <c r="J3146" s="33" t="s">
        <v>641</v>
      </c>
      <c r="K3146" s="33" t="s">
        <v>188</v>
      </c>
    </row>
    <row r="3147" spans="1:11" ht="15.75" customHeight="1">
      <c r="A3147" s="139" t="s">
        <v>220</v>
      </c>
      <c r="B3147" s="139" t="s">
        <v>732</v>
      </c>
      <c r="C3147" s="139" t="s">
        <v>737</v>
      </c>
      <c r="D3147" s="139" t="s">
        <v>739</v>
      </c>
      <c r="E3147" s="139" t="s">
        <v>188</v>
      </c>
      <c r="F3147" s="139">
        <v>2037</v>
      </c>
      <c r="G3147" s="139" t="s">
        <v>688</v>
      </c>
      <c r="H3147" s="139">
        <v>4.8114792991116602</v>
      </c>
      <c r="I3147" s="139">
        <v>4.2786644773979532</v>
      </c>
      <c r="J3147" s="33" t="s">
        <v>641</v>
      </c>
      <c r="K3147" s="33" t="s">
        <v>188</v>
      </c>
    </row>
    <row r="3148" spans="1:11" ht="15.75" customHeight="1">
      <c r="A3148" s="139" t="s">
        <v>220</v>
      </c>
      <c r="B3148" s="139" t="s">
        <v>732</v>
      </c>
      <c r="C3148" s="139" t="s">
        <v>737</v>
      </c>
      <c r="D3148" s="139" t="s">
        <v>738</v>
      </c>
      <c r="E3148" s="139" t="s">
        <v>188</v>
      </c>
      <c r="F3148" s="139">
        <v>2038</v>
      </c>
      <c r="G3148" s="139" t="s">
        <v>688</v>
      </c>
      <c r="H3148" s="139">
        <v>0.81791847058910605</v>
      </c>
      <c r="I3148" s="139">
        <v>0.72734360639635265</v>
      </c>
      <c r="J3148" s="33" t="s">
        <v>641</v>
      </c>
      <c r="K3148" s="33" t="s">
        <v>188</v>
      </c>
    </row>
    <row r="3149" spans="1:11" ht="15.75" customHeight="1">
      <c r="A3149" s="139" t="s">
        <v>220</v>
      </c>
      <c r="B3149" s="139" t="s">
        <v>732</v>
      </c>
      <c r="C3149" s="139" t="s">
        <v>737</v>
      </c>
      <c r="D3149" s="139" t="s">
        <v>739</v>
      </c>
      <c r="E3149" s="139" t="s">
        <v>188</v>
      </c>
      <c r="F3149" s="139">
        <v>2038</v>
      </c>
      <c r="G3149" s="139" t="s">
        <v>688</v>
      </c>
      <c r="H3149" s="139">
        <v>4.8429286438872401</v>
      </c>
      <c r="I3149" s="139">
        <v>4.3066311766111367</v>
      </c>
      <c r="J3149" s="33" t="s">
        <v>641</v>
      </c>
      <c r="K3149" s="33" t="s">
        <v>188</v>
      </c>
    </row>
    <row r="3150" spans="1:11" ht="15.75" customHeight="1">
      <c r="A3150" s="139" t="s">
        <v>220</v>
      </c>
      <c r="B3150" s="139" t="s">
        <v>732</v>
      </c>
      <c r="C3150" s="139" t="s">
        <v>737</v>
      </c>
      <c r="D3150" s="139" t="s">
        <v>738</v>
      </c>
      <c r="E3150" s="139" t="s">
        <v>188</v>
      </c>
      <c r="F3150" s="139">
        <v>2039</v>
      </c>
      <c r="G3150" s="139" t="s">
        <v>688</v>
      </c>
      <c r="H3150" s="139">
        <v>0.81245573547010497</v>
      </c>
      <c r="I3150" s="139">
        <v>0.72248580503214033</v>
      </c>
      <c r="J3150" s="33" t="s">
        <v>641</v>
      </c>
      <c r="K3150" s="33" t="s">
        <v>188</v>
      </c>
    </row>
    <row r="3151" spans="1:11" ht="15.75" customHeight="1">
      <c r="A3151" s="139" t="s">
        <v>220</v>
      </c>
      <c r="B3151" s="139" t="s">
        <v>732</v>
      </c>
      <c r="C3151" s="139" t="s">
        <v>737</v>
      </c>
      <c r="D3151" s="139" t="s">
        <v>739</v>
      </c>
      <c r="E3151" s="139" t="s">
        <v>188</v>
      </c>
      <c r="F3151" s="139">
        <v>2039</v>
      </c>
      <c r="G3151" s="139" t="s">
        <v>688</v>
      </c>
      <c r="H3151" s="139">
        <v>4.8743779886628102</v>
      </c>
      <c r="I3151" s="139">
        <v>4.3345978758243113</v>
      </c>
      <c r="J3151" s="33" t="s">
        <v>641</v>
      </c>
      <c r="K3151" s="33" t="s">
        <v>188</v>
      </c>
    </row>
    <row r="3152" spans="1:11" ht="15.75" customHeight="1">
      <c r="A3152" s="139" t="s">
        <v>220</v>
      </c>
      <c r="B3152" s="139" t="s">
        <v>732</v>
      </c>
      <c r="C3152" s="139" t="s">
        <v>737</v>
      </c>
      <c r="D3152" s="139" t="s">
        <v>738</v>
      </c>
      <c r="E3152" s="139" t="s">
        <v>188</v>
      </c>
      <c r="F3152" s="139">
        <v>2040</v>
      </c>
      <c r="G3152" s="139" t="s">
        <v>688</v>
      </c>
      <c r="H3152" s="139">
        <v>0.806993000351104</v>
      </c>
      <c r="I3152" s="139">
        <v>0.717628003667928</v>
      </c>
      <c r="J3152" s="33" t="s">
        <v>641</v>
      </c>
      <c r="K3152" s="33" t="s">
        <v>188</v>
      </c>
    </row>
    <row r="3153" spans="1:11" ht="15.75" customHeight="1">
      <c r="A3153" s="139" t="s">
        <v>220</v>
      </c>
      <c r="B3153" s="139" t="s">
        <v>732</v>
      </c>
      <c r="C3153" s="139" t="s">
        <v>737</v>
      </c>
      <c r="D3153" s="139" t="s">
        <v>739</v>
      </c>
      <c r="E3153" s="139" t="s">
        <v>188</v>
      </c>
      <c r="F3153" s="139">
        <v>2040</v>
      </c>
      <c r="G3153" s="139" t="s">
        <v>688</v>
      </c>
      <c r="H3153" s="139">
        <v>4.9058273334383902</v>
      </c>
      <c r="I3153" s="139">
        <v>4.3625645750374948</v>
      </c>
      <c r="J3153" s="33" t="s">
        <v>641</v>
      </c>
      <c r="K3153" s="33" t="s">
        <v>188</v>
      </c>
    </row>
    <row r="3154" spans="1:11" ht="15.75" customHeight="1">
      <c r="A3154" s="139" t="s">
        <v>220</v>
      </c>
      <c r="B3154" s="139" t="s">
        <v>732</v>
      </c>
      <c r="C3154" s="139" t="s">
        <v>737</v>
      </c>
      <c r="D3154" s="139" t="s">
        <v>738</v>
      </c>
      <c r="E3154" s="139" t="s">
        <v>188</v>
      </c>
      <c r="F3154" s="139">
        <v>2041</v>
      </c>
      <c r="G3154" s="139" t="s">
        <v>688</v>
      </c>
      <c r="H3154" s="139">
        <v>0.80122524351136803</v>
      </c>
      <c r="I3154" s="139">
        <v>0.71249895815608233</v>
      </c>
      <c r="J3154" s="33" t="s">
        <v>641</v>
      </c>
      <c r="K3154" s="33" t="s">
        <v>188</v>
      </c>
    </row>
    <row r="3155" spans="1:11" ht="15.75" customHeight="1">
      <c r="A3155" s="139" t="s">
        <v>220</v>
      </c>
      <c r="B3155" s="139" t="s">
        <v>732</v>
      </c>
      <c r="C3155" s="139" t="s">
        <v>737</v>
      </c>
      <c r="D3155" s="139" t="s">
        <v>739</v>
      </c>
      <c r="E3155" s="139" t="s">
        <v>188</v>
      </c>
      <c r="F3155" s="139">
        <v>2041</v>
      </c>
      <c r="G3155" s="139" t="s">
        <v>688</v>
      </c>
      <c r="H3155" s="139">
        <v>4.9351545304173099</v>
      </c>
      <c r="I3155" s="139">
        <v>4.3886441293979432</v>
      </c>
      <c r="J3155" s="33" t="s">
        <v>641</v>
      </c>
      <c r="K3155" s="33" t="s">
        <v>188</v>
      </c>
    </row>
    <row r="3156" spans="1:11" ht="15.75" customHeight="1">
      <c r="A3156" s="139" t="s">
        <v>220</v>
      </c>
      <c r="B3156" s="139" t="s">
        <v>732</v>
      </c>
      <c r="C3156" s="139" t="s">
        <v>737</v>
      </c>
      <c r="D3156" s="139" t="s">
        <v>738</v>
      </c>
      <c r="E3156" s="139" t="s">
        <v>188</v>
      </c>
      <c r="F3156" s="139">
        <v>2042</v>
      </c>
      <c r="G3156" s="139" t="s">
        <v>688</v>
      </c>
      <c r="H3156" s="139">
        <v>0.79545748667163196</v>
      </c>
      <c r="I3156" s="139">
        <v>0.70736991264423643</v>
      </c>
      <c r="J3156" s="33" t="s">
        <v>641</v>
      </c>
      <c r="K3156" s="33" t="s">
        <v>188</v>
      </c>
    </row>
    <row r="3157" spans="1:11" ht="15.75" customHeight="1">
      <c r="A3157" s="139" t="s">
        <v>220</v>
      </c>
      <c r="B3157" s="139" t="s">
        <v>732</v>
      </c>
      <c r="C3157" s="139" t="s">
        <v>737</v>
      </c>
      <c r="D3157" s="139" t="s">
        <v>739</v>
      </c>
      <c r="E3157" s="139" t="s">
        <v>188</v>
      </c>
      <c r="F3157" s="139">
        <v>2042</v>
      </c>
      <c r="G3157" s="139" t="s">
        <v>688</v>
      </c>
      <c r="H3157" s="139">
        <v>4.9644817273962296</v>
      </c>
      <c r="I3157" s="139">
        <v>4.4147236837583916</v>
      </c>
      <c r="J3157" s="33" t="s">
        <v>641</v>
      </c>
      <c r="K3157" s="33" t="s">
        <v>188</v>
      </c>
    </row>
    <row r="3158" spans="1:11" ht="15.75" customHeight="1">
      <c r="A3158" s="139" t="s">
        <v>220</v>
      </c>
      <c r="B3158" s="139" t="s">
        <v>732</v>
      </c>
      <c r="C3158" s="139" t="s">
        <v>737</v>
      </c>
      <c r="D3158" s="139" t="s">
        <v>738</v>
      </c>
      <c r="E3158" s="139" t="s">
        <v>188</v>
      </c>
      <c r="F3158" s="139">
        <v>2043</v>
      </c>
      <c r="G3158" s="139" t="s">
        <v>688</v>
      </c>
      <c r="H3158" s="139">
        <v>0.789689729831896</v>
      </c>
      <c r="I3158" s="139">
        <v>0.70224086713239076</v>
      </c>
      <c r="J3158" s="33" t="s">
        <v>641</v>
      </c>
      <c r="K3158" s="33" t="s">
        <v>188</v>
      </c>
    </row>
    <row r="3159" spans="1:11" ht="15.75" customHeight="1">
      <c r="A3159" s="139" t="s">
        <v>220</v>
      </c>
      <c r="B3159" s="139" t="s">
        <v>732</v>
      </c>
      <c r="C3159" s="139" t="s">
        <v>737</v>
      </c>
      <c r="D3159" s="139" t="s">
        <v>739</v>
      </c>
      <c r="E3159" s="139" t="s">
        <v>188</v>
      </c>
      <c r="F3159" s="139">
        <v>2043</v>
      </c>
      <c r="G3159" s="139" t="s">
        <v>688</v>
      </c>
      <c r="H3159" s="139">
        <v>4.9938089243751502</v>
      </c>
      <c r="I3159" s="139">
        <v>4.4408032381188418</v>
      </c>
      <c r="J3159" s="33" t="s">
        <v>641</v>
      </c>
      <c r="K3159" s="33" t="s">
        <v>188</v>
      </c>
    </row>
    <row r="3160" spans="1:11" ht="15.75" customHeight="1">
      <c r="A3160" s="139" t="s">
        <v>220</v>
      </c>
      <c r="B3160" s="139" t="s">
        <v>732</v>
      </c>
      <c r="C3160" s="139" t="s">
        <v>737</v>
      </c>
      <c r="D3160" s="139" t="s">
        <v>738</v>
      </c>
      <c r="E3160" s="139" t="s">
        <v>188</v>
      </c>
      <c r="F3160" s="139">
        <v>2044</v>
      </c>
      <c r="G3160" s="139" t="s">
        <v>688</v>
      </c>
      <c r="H3160" s="139">
        <v>0.78392197299216004</v>
      </c>
      <c r="I3160" s="139">
        <v>0.69711182162054497</v>
      </c>
      <c r="J3160" s="33" t="s">
        <v>641</v>
      </c>
      <c r="K3160" s="33" t="s">
        <v>188</v>
      </c>
    </row>
    <row r="3161" spans="1:11" ht="15.75" customHeight="1">
      <c r="A3161" s="139" t="s">
        <v>220</v>
      </c>
      <c r="B3161" s="139" t="s">
        <v>732</v>
      </c>
      <c r="C3161" s="139" t="s">
        <v>737</v>
      </c>
      <c r="D3161" s="139" t="s">
        <v>739</v>
      </c>
      <c r="E3161" s="139" t="s">
        <v>188</v>
      </c>
      <c r="F3161" s="139">
        <v>2044</v>
      </c>
      <c r="G3161" s="139" t="s">
        <v>688</v>
      </c>
      <c r="H3161" s="139">
        <v>5.0231361213540797</v>
      </c>
      <c r="I3161" s="139">
        <v>4.4668827924792991</v>
      </c>
      <c r="J3161" s="33" t="s">
        <v>641</v>
      </c>
      <c r="K3161" s="33" t="s">
        <v>188</v>
      </c>
    </row>
    <row r="3162" spans="1:11" ht="15.75" customHeight="1">
      <c r="A3162" s="139" t="s">
        <v>220</v>
      </c>
      <c r="B3162" s="139" t="s">
        <v>732</v>
      </c>
      <c r="C3162" s="139" t="s">
        <v>737</v>
      </c>
      <c r="D3162" s="139" t="s">
        <v>738</v>
      </c>
      <c r="E3162" s="139" t="s">
        <v>188</v>
      </c>
      <c r="F3162" s="139">
        <v>2045</v>
      </c>
      <c r="G3162" s="139" t="s">
        <v>688</v>
      </c>
      <c r="H3162" s="139">
        <v>0.77815421615242397</v>
      </c>
      <c r="I3162" s="139">
        <v>0.69198277610869918</v>
      </c>
      <c r="J3162" s="33" t="s">
        <v>641</v>
      </c>
      <c r="K3162" s="33" t="s">
        <v>188</v>
      </c>
    </row>
    <row r="3163" spans="1:11" ht="15.75" customHeight="1">
      <c r="A3163" s="139" t="s">
        <v>220</v>
      </c>
      <c r="B3163" s="139" t="s">
        <v>732</v>
      </c>
      <c r="C3163" s="139" t="s">
        <v>737</v>
      </c>
      <c r="D3163" s="139" t="s">
        <v>739</v>
      </c>
      <c r="E3163" s="139" t="s">
        <v>188</v>
      </c>
      <c r="F3163" s="139">
        <v>2045</v>
      </c>
      <c r="G3163" s="139" t="s">
        <v>688</v>
      </c>
      <c r="H3163" s="139">
        <v>5.0524633183330003</v>
      </c>
      <c r="I3163" s="139">
        <v>4.4929623468397484</v>
      </c>
      <c r="J3163" s="33" t="s">
        <v>641</v>
      </c>
      <c r="K3163" s="33" t="s">
        <v>188</v>
      </c>
    </row>
    <row r="3164" spans="1:11" ht="15.75" customHeight="1">
      <c r="A3164" s="139" t="s">
        <v>220</v>
      </c>
      <c r="B3164" s="139" t="s">
        <v>732</v>
      </c>
      <c r="C3164" s="139" t="s">
        <v>737</v>
      </c>
      <c r="D3164" s="139" t="s">
        <v>738</v>
      </c>
      <c r="E3164" s="139" t="s">
        <v>188</v>
      </c>
      <c r="F3164" s="139">
        <v>2046</v>
      </c>
      <c r="G3164" s="139" t="s">
        <v>688</v>
      </c>
      <c r="H3164" s="139">
        <v>0.77232548551297198</v>
      </c>
      <c r="I3164" s="139">
        <v>0.68679950892932073</v>
      </c>
      <c r="J3164" s="33" t="s">
        <v>641</v>
      </c>
      <c r="K3164" s="33" t="s">
        <v>188</v>
      </c>
    </row>
    <row r="3165" spans="1:11" ht="15.75" customHeight="1">
      <c r="A3165" s="139" t="s">
        <v>220</v>
      </c>
      <c r="B3165" s="139" t="s">
        <v>732</v>
      </c>
      <c r="C3165" s="139" t="s">
        <v>737</v>
      </c>
      <c r="D3165" s="139" t="s">
        <v>739</v>
      </c>
      <c r="E3165" s="139" t="s">
        <v>188</v>
      </c>
      <c r="F3165" s="139">
        <v>2046</v>
      </c>
      <c r="G3165" s="139" t="s">
        <v>688</v>
      </c>
      <c r="H3165" s="139">
        <v>5.0808855123263799</v>
      </c>
      <c r="I3165" s="139">
        <v>4.518237116666076</v>
      </c>
      <c r="J3165" s="33" t="s">
        <v>641</v>
      </c>
      <c r="K3165" s="33" t="s">
        <v>188</v>
      </c>
    </row>
    <row r="3166" spans="1:11" ht="15.75" customHeight="1">
      <c r="A3166" s="139" t="s">
        <v>220</v>
      </c>
      <c r="B3166" s="139" t="s">
        <v>732</v>
      </c>
      <c r="C3166" s="139" t="s">
        <v>737</v>
      </c>
      <c r="D3166" s="139" t="s">
        <v>738</v>
      </c>
      <c r="E3166" s="139" t="s">
        <v>188</v>
      </c>
      <c r="F3166" s="139">
        <v>2047</v>
      </c>
      <c r="G3166" s="139" t="s">
        <v>688</v>
      </c>
      <c r="H3166" s="139">
        <v>0.76649675487351998</v>
      </c>
      <c r="I3166" s="139">
        <v>0.68161624174994229</v>
      </c>
      <c r="J3166" s="33" t="s">
        <v>641</v>
      </c>
      <c r="K3166" s="33" t="s">
        <v>188</v>
      </c>
    </row>
    <row r="3167" spans="1:11" ht="15.75" customHeight="1">
      <c r="A3167" s="139" t="s">
        <v>220</v>
      </c>
      <c r="B3167" s="139" t="s">
        <v>732</v>
      </c>
      <c r="C3167" s="139" t="s">
        <v>737</v>
      </c>
      <c r="D3167" s="139" t="s">
        <v>739</v>
      </c>
      <c r="E3167" s="139" t="s">
        <v>188</v>
      </c>
      <c r="F3167" s="139">
        <v>2047</v>
      </c>
      <c r="G3167" s="139" t="s">
        <v>688</v>
      </c>
      <c r="H3167" s="139">
        <v>5.1093077063197603</v>
      </c>
      <c r="I3167" s="139">
        <v>4.5435118864924036</v>
      </c>
      <c r="J3167" s="33" t="s">
        <v>641</v>
      </c>
      <c r="K3167" s="33" t="s">
        <v>188</v>
      </c>
    </row>
    <row r="3168" spans="1:11" ht="15.75" customHeight="1">
      <c r="A3168" s="139" t="s">
        <v>220</v>
      </c>
      <c r="B3168" s="139" t="s">
        <v>732</v>
      </c>
      <c r="C3168" s="139" t="s">
        <v>737</v>
      </c>
      <c r="D3168" s="139" t="s">
        <v>738</v>
      </c>
      <c r="E3168" s="139" t="s">
        <v>188</v>
      </c>
      <c r="F3168" s="139">
        <v>2048</v>
      </c>
      <c r="G3168" s="139" t="s">
        <v>688</v>
      </c>
      <c r="H3168" s="139">
        <v>0.76066802423406799</v>
      </c>
      <c r="I3168" s="139">
        <v>0.67643297457056384</v>
      </c>
      <c r="J3168" s="33" t="s">
        <v>641</v>
      </c>
      <c r="K3168" s="33" t="s">
        <v>188</v>
      </c>
    </row>
    <row r="3169" spans="1:11" ht="15.75" customHeight="1">
      <c r="A3169" s="139" t="s">
        <v>220</v>
      </c>
      <c r="B3169" s="139" t="s">
        <v>732</v>
      </c>
      <c r="C3169" s="139" t="s">
        <v>737</v>
      </c>
      <c r="D3169" s="139" t="s">
        <v>739</v>
      </c>
      <c r="E3169" s="139" t="s">
        <v>188</v>
      </c>
      <c r="F3169" s="139">
        <v>2048</v>
      </c>
      <c r="G3169" s="139" t="s">
        <v>688</v>
      </c>
      <c r="H3169" s="139">
        <v>5.1377299003131398</v>
      </c>
      <c r="I3169" s="139">
        <v>4.568786656318732</v>
      </c>
      <c r="J3169" s="33" t="s">
        <v>641</v>
      </c>
      <c r="K3169" s="33" t="s">
        <v>188</v>
      </c>
    </row>
    <row r="3170" spans="1:11" ht="15.75" customHeight="1">
      <c r="A3170" s="139" t="s">
        <v>220</v>
      </c>
      <c r="B3170" s="139" t="s">
        <v>732</v>
      </c>
      <c r="C3170" s="139" t="s">
        <v>737</v>
      </c>
      <c r="D3170" s="139" t="s">
        <v>738</v>
      </c>
      <c r="E3170" s="139" t="s">
        <v>188</v>
      </c>
      <c r="F3170" s="139">
        <v>2049</v>
      </c>
      <c r="G3170" s="139" t="s">
        <v>688</v>
      </c>
      <c r="H3170" s="139">
        <v>0.75483929359461499</v>
      </c>
      <c r="I3170" s="139">
        <v>0.6712497073911845</v>
      </c>
      <c r="J3170" s="33" t="s">
        <v>641</v>
      </c>
      <c r="K3170" s="33" t="s">
        <v>188</v>
      </c>
    </row>
    <row r="3171" spans="1:11" ht="15.75" customHeight="1">
      <c r="A3171" s="139" t="s">
        <v>220</v>
      </c>
      <c r="B3171" s="139" t="s">
        <v>732</v>
      </c>
      <c r="C3171" s="139" t="s">
        <v>737</v>
      </c>
      <c r="D3171" s="139" t="s">
        <v>739</v>
      </c>
      <c r="E3171" s="139" t="s">
        <v>188</v>
      </c>
      <c r="F3171" s="139">
        <v>2049</v>
      </c>
      <c r="G3171" s="139" t="s">
        <v>688</v>
      </c>
      <c r="H3171" s="139">
        <v>5.1661520943065202</v>
      </c>
      <c r="I3171" s="139">
        <v>4.5940614261450596</v>
      </c>
      <c r="J3171" s="33" t="s">
        <v>641</v>
      </c>
      <c r="K3171" s="33" t="s">
        <v>188</v>
      </c>
    </row>
    <row r="3172" spans="1:11" ht="15.75" customHeight="1">
      <c r="A3172" s="139" t="s">
        <v>220</v>
      </c>
      <c r="B3172" s="139" t="s">
        <v>732</v>
      </c>
      <c r="C3172" s="139" t="s">
        <v>737</v>
      </c>
      <c r="D3172" s="139" t="s">
        <v>738</v>
      </c>
      <c r="E3172" s="139" t="s">
        <v>188</v>
      </c>
      <c r="F3172" s="139">
        <v>2050</v>
      </c>
      <c r="G3172" s="139" t="s">
        <v>688</v>
      </c>
      <c r="H3172" s="139">
        <v>0.749010562955163</v>
      </c>
      <c r="I3172" s="139">
        <v>0.66606644021180605</v>
      </c>
      <c r="J3172" s="33" t="s">
        <v>641</v>
      </c>
      <c r="K3172" s="33" t="s">
        <v>188</v>
      </c>
    </row>
    <row r="3173" spans="1:11" ht="15.75" customHeight="1">
      <c r="A3173" s="139" t="s">
        <v>220</v>
      </c>
      <c r="B3173" s="139" t="s">
        <v>732</v>
      </c>
      <c r="C3173" s="139" t="s">
        <v>737</v>
      </c>
      <c r="D3173" s="139" t="s">
        <v>739</v>
      </c>
      <c r="E3173" s="139" t="s">
        <v>188</v>
      </c>
      <c r="F3173" s="139">
        <v>2050</v>
      </c>
      <c r="G3173" s="139" t="s">
        <v>688</v>
      </c>
      <c r="H3173" s="139">
        <v>5.1945742882998998</v>
      </c>
      <c r="I3173" s="139">
        <v>4.6193361959713872</v>
      </c>
      <c r="J3173" s="33" t="s">
        <v>641</v>
      </c>
      <c r="K3173" s="33" t="s">
        <v>188</v>
      </c>
    </row>
    <row r="3174" spans="1:11" ht="15.75" customHeight="1">
      <c r="J3174" s="33"/>
      <c r="K3174" s="33"/>
    </row>
    <row r="3175" spans="1:11" ht="15.75" customHeight="1">
      <c r="J3175" s="33"/>
      <c r="K3175" s="33"/>
    </row>
    <row r="3176" spans="1:11" ht="15.75" customHeight="1">
      <c r="J3176" s="33"/>
      <c r="K3176" s="33"/>
    </row>
    <row r="3177" spans="1:11" ht="15.75" customHeight="1">
      <c r="J3177" s="33"/>
      <c r="K3177" s="33"/>
    </row>
    <row r="3178" spans="1:11" ht="15.75" customHeight="1">
      <c r="J3178" s="33"/>
      <c r="K3178" s="33"/>
    </row>
    <row r="3179" spans="1:11" ht="15.75" customHeight="1">
      <c r="J3179" s="33"/>
      <c r="K3179" s="33"/>
    </row>
    <row r="3180" spans="1:11" ht="15.75" customHeight="1">
      <c r="J3180" s="33"/>
      <c r="K3180" s="33"/>
    </row>
    <row r="3181" spans="1:11" ht="15.75" customHeight="1">
      <c r="J3181" s="33"/>
      <c r="K3181" s="33"/>
    </row>
    <row r="3182" spans="1:11" ht="15.75" customHeight="1">
      <c r="J3182" s="33"/>
      <c r="K3182" s="33"/>
    </row>
    <row r="3183" spans="1:11" ht="15.75" customHeight="1">
      <c r="J3183" s="33"/>
      <c r="K3183" s="33"/>
    </row>
    <row r="3184" spans="1:11" ht="15.75" customHeight="1">
      <c r="J3184" s="33"/>
      <c r="K3184" s="33"/>
    </row>
    <row r="3185" spans="10:11" ht="15.75" customHeight="1">
      <c r="J3185" s="33"/>
      <c r="K3185" s="33"/>
    </row>
    <row r="3186" spans="10:11" ht="15.75" customHeight="1">
      <c r="J3186" s="33"/>
      <c r="K3186" s="33"/>
    </row>
    <row r="3187" spans="10:11" ht="15.75" customHeight="1">
      <c r="J3187" s="33"/>
      <c r="K3187" s="33"/>
    </row>
    <row r="3188" spans="10:11" ht="15.75" customHeight="1">
      <c r="J3188" s="33"/>
      <c r="K3188" s="33"/>
    </row>
    <row r="3189" spans="10:11" ht="15.75" customHeight="1">
      <c r="J3189" s="33"/>
      <c r="K3189" s="33"/>
    </row>
    <row r="3190" spans="10:11" ht="15.75" customHeight="1">
      <c r="J3190" s="33"/>
      <c r="K3190" s="33"/>
    </row>
    <row r="3191" spans="10:11" ht="15.75" customHeight="1">
      <c r="J3191" s="33"/>
      <c r="K3191" s="33"/>
    </row>
    <row r="3192" spans="10:11" ht="15.75" customHeight="1">
      <c r="J3192" s="33"/>
      <c r="K3192" s="33"/>
    </row>
    <row r="3193" spans="10:11" ht="15.75" customHeight="1">
      <c r="J3193" s="33"/>
      <c r="K3193" s="33"/>
    </row>
    <row r="3194" spans="10:11" ht="15.75" customHeight="1">
      <c r="J3194" s="33"/>
      <c r="K3194" s="33"/>
    </row>
    <row r="3195" spans="10:11" ht="15.75" customHeight="1">
      <c r="J3195" s="33"/>
      <c r="K3195" s="33"/>
    </row>
    <row r="3196" spans="10:11" ht="15.75" customHeight="1">
      <c r="J3196" s="33"/>
      <c r="K3196" s="33"/>
    </row>
    <row r="3197" spans="10:11" ht="15.75" customHeight="1">
      <c r="J3197" s="33"/>
      <c r="K3197" s="33"/>
    </row>
    <row r="3198" spans="10:11" ht="15.75" customHeight="1">
      <c r="J3198" s="33"/>
      <c r="K3198" s="33"/>
    </row>
    <row r="3199" spans="10:11" ht="15.75" customHeight="1">
      <c r="J3199" s="33"/>
      <c r="K3199" s="33"/>
    </row>
    <row r="3200" spans="10:11" ht="15.75" customHeight="1">
      <c r="J3200" s="33"/>
      <c r="K3200" s="33"/>
    </row>
    <row r="3201" spans="10:11" ht="15.75" customHeight="1">
      <c r="J3201" s="33"/>
      <c r="K3201" s="33"/>
    </row>
    <row r="3202" spans="10:11" ht="15.75" customHeight="1">
      <c r="J3202" s="33"/>
      <c r="K3202" s="33"/>
    </row>
    <row r="3203" spans="10:11" ht="15.75" customHeight="1">
      <c r="J3203" s="33"/>
      <c r="K3203" s="33"/>
    </row>
    <row r="3204" spans="10:11" ht="15.75" customHeight="1">
      <c r="J3204" s="33"/>
      <c r="K3204" s="33"/>
    </row>
    <row r="3205" spans="10:11" ht="15.75" customHeight="1">
      <c r="J3205" s="33"/>
      <c r="K3205" s="33"/>
    </row>
    <row r="3206" spans="10:11" ht="15.75" customHeight="1">
      <c r="J3206" s="33"/>
      <c r="K3206" s="33"/>
    </row>
    <row r="3207" spans="10:11" ht="15.75" customHeight="1">
      <c r="J3207" s="33"/>
      <c r="K3207" s="33"/>
    </row>
    <row r="3208" spans="10:11" ht="15.75" customHeight="1">
      <c r="J3208" s="33"/>
      <c r="K3208" s="33"/>
    </row>
    <row r="3209" spans="10:11" ht="15.75" customHeight="1">
      <c r="J3209" s="33"/>
      <c r="K3209" s="33"/>
    </row>
    <row r="3210" spans="10:11" ht="15.75" customHeight="1">
      <c r="J3210" s="33"/>
      <c r="K3210" s="33"/>
    </row>
    <row r="3211" spans="10:11" ht="15.75" customHeight="1">
      <c r="J3211" s="33"/>
      <c r="K3211" s="33"/>
    </row>
    <row r="3212" spans="10:11" ht="15.75" customHeight="1">
      <c r="J3212" s="33"/>
      <c r="K3212" s="33"/>
    </row>
    <row r="3213" spans="10:11" ht="15.75" customHeight="1">
      <c r="J3213" s="33"/>
      <c r="K3213" s="33"/>
    </row>
    <row r="3214" spans="10:11" ht="15.75" customHeight="1">
      <c r="J3214" s="33"/>
      <c r="K3214" s="33"/>
    </row>
    <row r="3215" spans="10:11" ht="15.75" customHeight="1">
      <c r="J3215" s="33"/>
      <c r="K3215" s="33"/>
    </row>
    <row r="3216" spans="10:11" ht="15.75" customHeight="1">
      <c r="J3216" s="33"/>
      <c r="K3216" s="33"/>
    </row>
    <row r="3217" spans="10:11" ht="15.75" customHeight="1">
      <c r="J3217" s="33"/>
      <c r="K3217" s="33"/>
    </row>
    <row r="3218" spans="10:11" ht="15.75" customHeight="1">
      <c r="J3218" s="33"/>
      <c r="K3218" s="33"/>
    </row>
    <row r="3219" spans="10:11" ht="15.75" customHeight="1">
      <c r="J3219" s="33"/>
      <c r="K3219" s="33"/>
    </row>
    <row r="3220" spans="10:11" ht="15.75" customHeight="1">
      <c r="J3220" s="33"/>
      <c r="K3220" s="33"/>
    </row>
    <row r="3221" spans="10:11" ht="15.75" customHeight="1">
      <c r="J3221" s="33"/>
      <c r="K3221" s="33"/>
    </row>
    <row r="3222" spans="10:11" ht="15.75" customHeight="1">
      <c r="J3222" s="33"/>
      <c r="K3222" s="33"/>
    </row>
    <row r="3223" spans="10:11" ht="15.75" customHeight="1">
      <c r="J3223" s="33"/>
      <c r="K3223" s="33"/>
    </row>
    <row r="3224" spans="10:11" ht="15.75" customHeight="1">
      <c r="J3224" s="33"/>
      <c r="K3224" s="33"/>
    </row>
    <row r="3225" spans="10:11" ht="15.75" customHeight="1">
      <c r="J3225" s="33"/>
      <c r="K3225" s="33"/>
    </row>
    <row r="3226" spans="10:11" ht="15.75" customHeight="1">
      <c r="J3226" s="33"/>
      <c r="K3226" s="33"/>
    </row>
    <row r="3227" spans="10:11" ht="15.75" customHeight="1">
      <c r="J3227" s="33"/>
      <c r="K3227" s="33"/>
    </row>
    <row r="3228" spans="10:11" ht="15.75" customHeight="1">
      <c r="J3228" s="33"/>
      <c r="K3228" s="33"/>
    </row>
    <row r="3229" spans="10:11" ht="15.75" customHeight="1">
      <c r="J3229" s="33"/>
      <c r="K3229" s="33"/>
    </row>
    <row r="3230" spans="10:11" ht="15.75" customHeight="1">
      <c r="J3230" s="33"/>
      <c r="K3230" s="33"/>
    </row>
    <row r="3231" spans="10:11" ht="15.75" customHeight="1">
      <c r="J3231" s="33"/>
      <c r="K3231" s="33"/>
    </row>
    <row r="3232" spans="10:11" ht="15.75" customHeight="1">
      <c r="J3232" s="33"/>
      <c r="K3232" s="33"/>
    </row>
    <row r="3233" spans="10:11" ht="15.75" customHeight="1">
      <c r="J3233" s="33"/>
      <c r="K3233" s="33"/>
    </row>
    <row r="3234" spans="10:11" ht="15.75" customHeight="1">
      <c r="J3234" s="33"/>
      <c r="K3234" s="33"/>
    </row>
    <row r="3235" spans="10:11" ht="15.75" customHeight="1">
      <c r="J3235" s="33"/>
      <c r="K3235" s="33"/>
    </row>
    <row r="3236" spans="10:11" ht="15.75" customHeight="1">
      <c r="J3236" s="33"/>
      <c r="K3236" s="33"/>
    </row>
    <row r="3237" spans="10:11" ht="15.75" customHeight="1">
      <c r="J3237" s="33"/>
      <c r="K3237" s="33"/>
    </row>
    <row r="3238" spans="10:11" ht="15.75" customHeight="1">
      <c r="J3238" s="33"/>
      <c r="K3238" s="33"/>
    </row>
    <row r="3239" spans="10:11" ht="15.75" customHeight="1">
      <c r="J3239" s="33"/>
      <c r="K3239" s="33"/>
    </row>
    <row r="3240" spans="10:11" ht="15.75" customHeight="1">
      <c r="J3240" s="33"/>
      <c r="K3240" s="33"/>
    </row>
    <row r="3241" spans="10:11" ht="15.75" customHeight="1">
      <c r="J3241" s="33"/>
      <c r="K3241" s="33"/>
    </row>
    <row r="3242" spans="10:11" ht="15.75" customHeight="1">
      <c r="J3242" s="33"/>
      <c r="K3242" s="33"/>
    </row>
    <row r="3243" spans="10:11" ht="15.75" customHeight="1">
      <c r="J3243" s="33"/>
      <c r="K3243" s="33"/>
    </row>
    <row r="3244" spans="10:11" ht="15.75" customHeight="1">
      <c r="J3244" s="33"/>
      <c r="K3244" s="33"/>
    </row>
    <row r="3245" spans="10:11" ht="15.75" customHeight="1">
      <c r="J3245" s="33"/>
      <c r="K3245" s="33"/>
    </row>
    <row r="3246" spans="10:11" ht="15.75" customHeight="1">
      <c r="J3246" s="33"/>
      <c r="K3246" s="33"/>
    </row>
    <row r="3247" spans="10:11" ht="15.75" customHeight="1">
      <c r="J3247" s="33"/>
      <c r="K3247" s="33"/>
    </row>
    <row r="3248" spans="10:11" ht="15.75" customHeight="1">
      <c r="J3248" s="33"/>
      <c r="K3248" s="33"/>
    </row>
    <row r="3249" spans="10:11" ht="15.75" customHeight="1">
      <c r="J3249" s="33"/>
      <c r="K3249" s="33"/>
    </row>
    <row r="3250" spans="10:11" ht="15.75" customHeight="1">
      <c r="J3250" s="33"/>
      <c r="K3250" s="33"/>
    </row>
    <row r="3251" spans="10:11" ht="15.75" customHeight="1">
      <c r="J3251" s="33"/>
      <c r="K3251" s="33"/>
    </row>
    <row r="3252" spans="10:11" ht="15.75" customHeight="1">
      <c r="J3252" s="33"/>
      <c r="K3252" s="33"/>
    </row>
    <row r="3253" spans="10:11" ht="15.75" customHeight="1">
      <c r="J3253" s="33"/>
      <c r="K3253" s="33"/>
    </row>
    <row r="3254" spans="10:11" ht="15.75" customHeight="1">
      <c r="J3254" s="33"/>
      <c r="K3254" s="33"/>
    </row>
    <row r="3255" spans="10:11" ht="15.75" customHeight="1">
      <c r="J3255" s="33"/>
      <c r="K3255" s="33"/>
    </row>
    <row r="3256" spans="10:11" ht="15.75" customHeight="1">
      <c r="J3256" s="33"/>
      <c r="K3256" s="33"/>
    </row>
    <row r="3257" spans="10:11" ht="15.75" customHeight="1">
      <c r="J3257" s="33"/>
      <c r="K3257" s="33"/>
    </row>
    <row r="3258" spans="10:11" ht="15.75" customHeight="1">
      <c r="J3258" s="33"/>
      <c r="K3258" s="33"/>
    </row>
    <row r="3259" spans="10:11" ht="15.75" customHeight="1">
      <c r="J3259" s="33"/>
      <c r="K3259" s="33"/>
    </row>
    <row r="3260" spans="10:11" ht="15.75" customHeight="1">
      <c r="J3260" s="33"/>
      <c r="K3260" s="33"/>
    </row>
    <row r="3261" spans="10:11" ht="15.75" customHeight="1">
      <c r="J3261" s="33"/>
      <c r="K3261" s="33"/>
    </row>
    <row r="3262" spans="10:11" ht="15.75" customHeight="1">
      <c r="J3262" s="33"/>
      <c r="K3262" s="33"/>
    </row>
    <row r="3263" spans="10:11" ht="15.75" customHeight="1">
      <c r="J3263" s="33"/>
      <c r="K3263" s="33"/>
    </row>
    <row r="3264" spans="10:11" ht="15.75" customHeight="1">
      <c r="J3264" s="33"/>
      <c r="K3264" s="33"/>
    </row>
    <row r="3265" spans="10:11" ht="15.75" customHeight="1">
      <c r="J3265" s="33"/>
      <c r="K3265" s="33"/>
    </row>
    <row r="3266" spans="10:11" ht="15.75" customHeight="1">
      <c r="J3266" s="33"/>
      <c r="K3266" s="33"/>
    </row>
    <row r="3267" spans="10:11" ht="15.75" customHeight="1">
      <c r="J3267" s="33"/>
      <c r="K3267" s="33"/>
    </row>
    <row r="3268" spans="10:11" ht="15.75" customHeight="1">
      <c r="J3268" s="33"/>
      <c r="K3268" s="33"/>
    </row>
    <row r="3269" spans="10:11" ht="15.75" customHeight="1">
      <c r="J3269" s="33"/>
      <c r="K3269" s="33"/>
    </row>
    <row r="3270" spans="10:11" ht="15.75" customHeight="1">
      <c r="J3270" s="33"/>
      <c r="K3270" s="33"/>
    </row>
    <row r="3271" spans="10:11" ht="15.75" customHeight="1">
      <c r="J3271" s="33"/>
      <c r="K3271" s="33"/>
    </row>
    <row r="3272" spans="10:11" ht="15.75" customHeight="1">
      <c r="J3272" s="33"/>
      <c r="K3272" s="33"/>
    </row>
    <row r="3273" spans="10:11" ht="15.75" customHeight="1">
      <c r="J3273" s="33"/>
      <c r="K3273" s="33"/>
    </row>
    <row r="3274" spans="10:11" ht="15.75" customHeight="1">
      <c r="J3274" s="33"/>
      <c r="K3274" s="33"/>
    </row>
    <row r="3275" spans="10:11" ht="15.75" customHeight="1">
      <c r="J3275" s="33"/>
      <c r="K3275" s="33"/>
    </row>
    <row r="3276" spans="10:11" ht="15.75" customHeight="1">
      <c r="J3276" s="33"/>
      <c r="K3276" s="33"/>
    </row>
    <row r="3277" spans="10:11" ht="15.75" customHeight="1">
      <c r="J3277" s="33"/>
      <c r="K3277" s="33"/>
    </row>
    <row r="3278" spans="10:11" ht="15.75" customHeight="1">
      <c r="J3278" s="33"/>
      <c r="K3278" s="33"/>
    </row>
    <row r="3279" spans="10:11" ht="15.75" customHeight="1">
      <c r="J3279" s="33"/>
      <c r="K3279" s="33"/>
    </row>
    <row r="3280" spans="10:11" ht="15.75" customHeight="1">
      <c r="J3280" s="33"/>
      <c r="K3280" s="33"/>
    </row>
    <row r="3281" spans="10:11" ht="15.75" customHeight="1">
      <c r="J3281" s="33"/>
      <c r="K3281" s="33"/>
    </row>
    <row r="3282" spans="10:11" ht="15.75" customHeight="1">
      <c r="J3282" s="33"/>
      <c r="K3282" s="33"/>
    </row>
    <row r="3283" spans="10:11" ht="15.75" customHeight="1">
      <c r="J3283" s="33"/>
      <c r="K3283" s="33"/>
    </row>
    <row r="3284" spans="10:11" ht="15.75" customHeight="1">
      <c r="J3284" s="33"/>
      <c r="K3284" s="33"/>
    </row>
    <row r="3285" spans="10:11" ht="15.75" customHeight="1">
      <c r="J3285" s="33"/>
      <c r="K3285" s="33"/>
    </row>
    <row r="3286" spans="10:11" ht="15.75" customHeight="1">
      <c r="J3286" s="33"/>
      <c r="K3286" s="33"/>
    </row>
    <row r="3287" spans="10:11" ht="15.75" customHeight="1">
      <c r="J3287" s="33"/>
      <c r="K3287" s="33"/>
    </row>
    <row r="3288" spans="10:11" ht="15.75" customHeight="1">
      <c r="J3288" s="33"/>
      <c r="K3288" s="33"/>
    </row>
    <row r="3289" spans="10:11" ht="15.75" customHeight="1">
      <c r="J3289" s="33"/>
      <c r="K3289" s="33"/>
    </row>
    <row r="3290" spans="10:11" ht="15.75" customHeight="1">
      <c r="J3290" s="33"/>
      <c r="K3290" s="33"/>
    </row>
    <row r="3291" spans="10:11" ht="15.75" customHeight="1">
      <c r="J3291" s="33"/>
      <c r="K3291" s="33"/>
    </row>
    <row r="3292" spans="10:11" ht="15.75" customHeight="1">
      <c r="J3292" s="33"/>
      <c r="K3292" s="33"/>
    </row>
    <row r="3293" spans="10:11" ht="15.75" customHeight="1">
      <c r="J3293" s="33"/>
      <c r="K3293" s="33"/>
    </row>
    <row r="3294" spans="10:11" ht="15.75" customHeight="1">
      <c r="J3294" s="33"/>
      <c r="K3294" s="33"/>
    </row>
    <row r="3295" spans="10:11" ht="15.75" customHeight="1">
      <c r="J3295" s="33"/>
      <c r="K3295" s="33"/>
    </row>
    <row r="3296" spans="10:11" ht="15.75" customHeight="1">
      <c r="J3296" s="33"/>
      <c r="K3296" s="33"/>
    </row>
    <row r="3297" spans="10:11" ht="15.75" customHeight="1">
      <c r="J3297" s="33"/>
      <c r="K3297" s="33"/>
    </row>
    <row r="3298" spans="10:11" ht="15.75" customHeight="1">
      <c r="J3298" s="33"/>
      <c r="K3298" s="33"/>
    </row>
    <row r="3299" spans="10:11" ht="15.75" customHeight="1">
      <c r="J3299" s="33"/>
      <c r="K3299" s="33"/>
    </row>
    <row r="3300" spans="10:11" ht="15.75" customHeight="1">
      <c r="J3300" s="33"/>
      <c r="K3300" s="33"/>
    </row>
    <row r="3301" spans="10:11" ht="15.75" customHeight="1">
      <c r="J3301" s="33"/>
      <c r="K3301" s="33"/>
    </row>
    <row r="3302" spans="10:11" ht="15.75" customHeight="1">
      <c r="J3302" s="33"/>
      <c r="K3302" s="33"/>
    </row>
    <row r="3303" spans="10:11" ht="15.75" customHeight="1">
      <c r="J3303" s="33"/>
      <c r="K3303" s="33"/>
    </row>
    <row r="3304" spans="10:11" ht="15.75" customHeight="1">
      <c r="J3304" s="33"/>
      <c r="K3304" s="33"/>
    </row>
    <row r="3305" spans="10:11" ht="15.75" customHeight="1">
      <c r="J3305" s="33"/>
      <c r="K3305" s="33"/>
    </row>
    <row r="3306" spans="10:11" ht="15.75" customHeight="1">
      <c r="J3306" s="33"/>
      <c r="K3306" s="33"/>
    </row>
    <row r="3307" spans="10:11" ht="15.75" customHeight="1">
      <c r="J3307" s="33"/>
      <c r="K3307" s="33"/>
    </row>
    <row r="3308" spans="10:11" ht="15.75" customHeight="1">
      <c r="J3308" s="33"/>
      <c r="K3308" s="33"/>
    </row>
    <row r="3309" spans="10:11" ht="15.75" customHeight="1">
      <c r="J3309" s="33"/>
      <c r="K3309" s="33"/>
    </row>
    <row r="3310" spans="10:11" ht="15.75" customHeight="1">
      <c r="J3310" s="33"/>
      <c r="K3310" s="33"/>
    </row>
    <row r="3311" spans="10:11" ht="15.75" customHeight="1">
      <c r="J3311" s="33"/>
      <c r="K3311" s="33"/>
    </row>
    <row r="3312" spans="10:11" ht="15.75" customHeight="1">
      <c r="J3312" s="33"/>
      <c r="K3312" s="33"/>
    </row>
    <row r="3313" spans="10:11" ht="15.75" customHeight="1">
      <c r="J3313" s="33"/>
      <c r="K3313" s="33"/>
    </row>
    <row r="3314" spans="10:11" ht="15.75" customHeight="1">
      <c r="J3314" s="33"/>
      <c r="K3314" s="33"/>
    </row>
    <row r="3315" spans="10:11" ht="15.75" customHeight="1">
      <c r="J3315" s="33"/>
      <c r="K3315" s="33"/>
    </row>
    <row r="3316" spans="10:11" ht="15.75" customHeight="1">
      <c r="J3316" s="33"/>
      <c r="K3316" s="33"/>
    </row>
    <row r="3317" spans="10:11" ht="15.75" customHeight="1">
      <c r="J3317" s="33"/>
      <c r="K3317" s="33"/>
    </row>
    <row r="3318" spans="10:11" ht="15.75" customHeight="1">
      <c r="J3318" s="33"/>
      <c r="K3318" s="33"/>
    </row>
    <row r="3319" spans="10:11" ht="15.75" customHeight="1">
      <c r="J3319" s="33"/>
      <c r="K3319" s="33"/>
    </row>
    <row r="3320" spans="10:11" ht="15.75" customHeight="1">
      <c r="J3320" s="33"/>
      <c r="K3320" s="33"/>
    </row>
    <row r="3321" spans="10:11" ht="15.75" customHeight="1">
      <c r="J3321" s="33"/>
      <c r="K3321" s="33"/>
    </row>
    <row r="3322" spans="10:11" ht="15.75" customHeight="1">
      <c r="J3322" s="33"/>
      <c r="K3322" s="33"/>
    </row>
    <row r="3323" spans="10:11" ht="15.75" customHeight="1">
      <c r="J3323" s="33"/>
      <c r="K3323" s="33"/>
    </row>
    <row r="3324" spans="10:11" ht="15.75" customHeight="1">
      <c r="J3324" s="33"/>
      <c r="K3324" s="33"/>
    </row>
    <row r="3325" spans="10:11" ht="15.75" customHeight="1">
      <c r="J3325" s="33"/>
      <c r="K3325" s="33"/>
    </row>
    <row r="3326" spans="10:11" ht="15.75" customHeight="1">
      <c r="J3326" s="33"/>
      <c r="K3326" s="33"/>
    </row>
    <row r="3327" spans="10:11" ht="15.75" customHeight="1">
      <c r="J3327" s="33"/>
      <c r="K3327" s="33"/>
    </row>
    <row r="3328" spans="10:11" ht="15.75" customHeight="1">
      <c r="J3328" s="33"/>
      <c r="K3328" s="33"/>
    </row>
    <row r="3329" spans="10:11" ht="15.75" customHeight="1">
      <c r="J3329" s="33"/>
      <c r="K3329" s="33"/>
    </row>
    <row r="3330" spans="10:11" ht="15.75" customHeight="1">
      <c r="J3330" s="33"/>
      <c r="K3330" s="33"/>
    </row>
    <row r="3331" spans="10:11" ht="15.75" customHeight="1">
      <c r="J3331" s="33"/>
      <c r="K3331" s="33"/>
    </row>
    <row r="3332" spans="10:11" ht="15.75" customHeight="1">
      <c r="J3332" s="33"/>
      <c r="K3332" s="33"/>
    </row>
    <row r="3333" spans="10:11" ht="15.75" customHeight="1">
      <c r="J3333" s="33"/>
      <c r="K3333" s="33"/>
    </row>
    <row r="3334" spans="10:11" ht="15.75" customHeight="1">
      <c r="J3334" s="33"/>
      <c r="K3334" s="33"/>
    </row>
    <row r="3335" spans="10:11" ht="15.75" customHeight="1">
      <c r="J3335" s="33"/>
      <c r="K3335" s="33"/>
    </row>
    <row r="3336" spans="10:11" ht="15.75" customHeight="1">
      <c r="J3336" s="33"/>
      <c r="K3336" s="33"/>
    </row>
    <row r="3337" spans="10:11" ht="15.75" customHeight="1">
      <c r="J3337" s="33"/>
      <c r="K3337" s="33"/>
    </row>
    <row r="3338" spans="10:11" ht="15.75" customHeight="1">
      <c r="J3338" s="33"/>
      <c r="K3338" s="33"/>
    </row>
    <row r="3339" spans="10:11" ht="15.75" customHeight="1">
      <c r="J3339" s="33"/>
      <c r="K3339" s="33"/>
    </row>
    <row r="3340" spans="10:11" ht="15.75" customHeight="1">
      <c r="J3340" s="33"/>
      <c r="K3340" s="33"/>
    </row>
    <row r="3341" spans="10:11" ht="15.75" customHeight="1">
      <c r="J3341" s="33"/>
      <c r="K3341" s="33"/>
    </row>
    <row r="3342" spans="10:11" ht="15.75" customHeight="1">
      <c r="J3342" s="33"/>
      <c r="K3342" s="33"/>
    </row>
    <row r="3343" spans="10:11" ht="15.75" customHeight="1">
      <c r="J3343" s="33"/>
      <c r="K3343" s="33"/>
    </row>
    <row r="3344" spans="10:11" ht="15.75" customHeight="1">
      <c r="J3344" s="33"/>
      <c r="K3344" s="33"/>
    </row>
    <row r="3345" spans="10:11" ht="15.75" customHeight="1">
      <c r="J3345" s="33"/>
      <c r="K3345" s="33"/>
    </row>
    <row r="3346" spans="10:11" ht="15.75" customHeight="1">
      <c r="J3346" s="33"/>
      <c r="K3346" s="33"/>
    </row>
    <row r="3347" spans="10:11" ht="15.75" customHeight="1">
      <c r="J3347" s="33"/>
      <c r="K3347" s="33"/>
    </row>
    <row r="3348" spans="10:11" ht="15.75" customHeight="1">
      <c r="J3348" s="33"/>
      <c r="K3348" s="33"/>
    </row>
    <row r="3349" spans="10:11" ht="15.75" customHeight="1">
      <c r="J3349" s="33"/>
      <c r="K3349" s="33"/>
    </row>
    <row r="3350" spans="10:11" ht="15.75" customHeight="1">
      <c r="J3350" s="33"/>
      <c r="K3350" s="33"/>
    </row>
    <row r="3351" spans="10:11" ht="15.75" customHeight="1">
      <c r="J3351" s="33"/>
      <c r="K3351" s="33"/>
    </row>
    <row r="3352" spans="10:11" ht="15.75" customHeight="1">
      <c r="J3352" s="33"/>
      <c r="K3352" s="33"/>
    </row>
    <row r="3353" spans="10:11" ht="15.75" customHeight="1">
      <c r="J3353" s="33"/>
      <c r="K3353" s="33"/>
    </row>
    <row r="3354" spans="10:11" ht="15.75" customHeight="1">
      <c r="J3354" s="33"/>
      <c r="K3354" s="33"/>
    </row>
    <row r="3355" spans="10:11" ht="15.75" customHeight="1">
      <c r="J3355" s="33"/>
      <c r="K3355" s="33"/>
    </row>
    <row r="3356" spans="10:11" ht="15.75" customHeight="1">
      <c r="J3356" s="33"/>
      <c r="K3356" s="33"/>
    </row>
    <row r="3357" spans="10:11" ht="15.75" customHeight="1">
      <c r="J3357" s="33"/>
      <c r="K3357" s="33"/>
    </row>
    <row r="3358" spans="10:11" ht="15.75" customHeight="1">
      <c r="J3358" s="33"/>
      <c r="K3358" s="33"/>
    </row>
    <row r="3359" spans="10:11" ht="15.75" customHeight="1">
      <c r="J3359" s="33"/>
      <c r="K3359" s="33"/>
    </row>
    <row r="3360" spans="10:11" ht="15.75" customHeight="1">
      <c r="J3360" s="33"/>
      <c r="K3360" s="33"/>
    </row>
    <row r="3361" spans="10:11" ht="15.75" customHeight="1">
      <c r="J3361" s="33"/>
      <c r="K3361" s="33"/>
    </row>
    <row r="3362" spans="10:11" ht="15.75" customHeight="1">
      <c r="J3362" s="33"/>
      <c r="K3362" s="33"/>
    </row>
    <row r="3363" spans="10:11" ht="15.75" customHeight="1">
      <c r="J3363" s="33"/>
      <c r="K3363" s="33"/>
    </row>
    <row r="3364" spans="10:11" ht="15.75" customHeight="1">
      <c r="J3364" s="33"/>
      <c r="K3364" s="33"/>
    </row>
    <row r="3365" spans="10:11" ht="15.75" customHeight="1">
      <c r="J3365" s="33"/>
      <c r="K3365" s="33"/>
    </row>
    <row r="3366" spans="10:11" ht="15.75" customHeight="1">
      <c r="J3366" s="33"/>
      <c r="K3366" s="33"/>
    </row>
    <row r="3367" spans="10:11" ht="15.75" customHeight="1">
      <c r="J3367" s="33"/>
      <c r="K3367" s="33"/>
    </row>
    <row r="3368" spans="10:11" ht="15.75" customHeight="1">
      <c r="J3368" s="33"/>
      <c r="K3368" s="33"/>
    </row>
    <row r="3369" spans="10:11" ht="15.75" customHeight="1">
      <c r="J3369" s="33"/>
      <c r="K3369" s="33"/>
    </row>
    <row r="3370" spans="10:11" ht="15.75" customHeight="1">
      <c r="J3370" s="33"/>
      <c r="K3370" s="33"/>
    </row>
    <row r="3371" spans="10:11" ht="15.75" customHeight="1">
      <c r="J3371" s="33"/>
      <c r="K3371" s="33"/>
    </row>
    <row r="3372" spans="10:11" ht="15.75" customHeight="1">
      <c r="J3372" s="33"/>
      <c r="K3372" s="33"/>
    </row>
    <row r="3373" spans="10:11" ht="15.75" customHeight="1">
      <c r="J3373" s="33"/>
      <c r="K3373" s="33"/>
    </row>
  </sheetData>
  <autoFilter ref="A1:K3173" xr:uid="{BB5D2C11-D8C1-4198-8527-9BD71A356808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625" defaultRowHeight="15" customHeight="1"/>
  <cols>
    <col min="1" max="1" width="19.375" style="149" customWidth="1"/>
    <col min="2" max="2" width="12" style="149" customWidth="1"/>
    <col min="3" max="3" width="12.375" style="149" customWidth="1"/>
    <col min="4" max="4" width="34.625" style="149" customWidth="1"/>
    <col min="5" max="5" width="31.125" style="149" customWidth="1"/>
    <col min="6" max="6" width="52.25" style="149" customWidth="1"/>
    <col min="7" max="26" width="7.625" style="149" customWidth="1"/>
  </cols>
  <sheetData>
    <row r="1" spans="1:6">
      <c r="A1" s="4" t="s">
        <v>676</v>
      </c>
      <c r="B1" s="4" t="s">
        <v>677</v>
      </c>
      <c r="C1" s="4" t="s">
        <v>678</v>
      </c>
      <c r="D1" s="47" t="s">
        <v>740</v>
      </c>
      <c r="E1" s="47" t="s">
        <v>741</v>
      </c>
      <c r="F1" s="48" t="s">
        <v>179</v>
      </c>
    </row>
    <row r="2" spans="1:6">
      <c r="A2" s="139" t="s">
        <v>686</v>
      </c>
      <c r="B2" s="139" t="s">
        <v>687</v>
      </c>
      <c r="D2" s="139" t="str">
        <f t="shared" ref="D2:D35" si="0">CONCATENATE(A2,B2,C2)</f>
        <v>AgricultureAgSoils</v>
      </c>
      <c r="E2" s="139" t="s">
        <v>642</v>
      </c>
      <c r="F2" s="42"/>
    </row>
    <row r="3" spans="1:6">
      <c r="A3" s="139" t="s">
        <v>686</v>
      </c>
      <c r="B3" s="139" t="s">
        <v>689</v>
      </c>
      <c r="C3" s="139" t="s">
        <v>690</v>
      </c>
      <c r="D3" s="139" t="str">
        <f t="shared" si="0"/>
        <v>AgricultureLivestockEnteric</v>
      </c>
      <c r="E3" s="139" t="s">
        <v>642</v>
      </c>
      <c r="F3" s="42"/>
    </row>
    <row r="4" spans="1:6">
      <c r="A4" s="139" t="s">
        <v>686</v>
      </c>
      <c r="B4" s="139" t="s">
        <v>689</v>
      </c>
      <c r="C4" s="139" t="s">
        <v>691</v>
      </c>
      <c r="D4" s="139" t="str">
        <f t="shared" si="0"/>
        <v>AgricultureLivestockManure</v>
      </c>
      <c r="E4" s="139" t="s">
        <v>642</v>
      </c>
      <c r="F4" s="42"/>
    </row>
    <row r="5" spans="1:6">
      <c r="A5" s="139" t="s">
        <v>686</v>
      </c>
      <c r="B5" s="139" t="s">
        <v>692</v>
      </c>
      <c r="D5" s="139" t="str">
        <f t="shared" si="0"/>
        <v>AgricultureOtherAg</v>
      </c>
      <c r="E5" s="139" t="s">
        <v>642</v>
      </c>
      <c r="F5" s="42"/>
    </row>
    <row r="6" spans="1:6">
      <c r="A6" s="139" t="s">
        <v>686</v>
      </c>
      <c r="B6" s="139" t="s">
        <v>693</v>
      </c>
      <c r="D6" s="139" t="str">
        <f t="shared" si="0"/>
        <v>AgricultureRice</v>
      </c>
      <c r="E6" s="139" t="s">
        <v>642</v>
      </c>
      <c r="F6" s="42"/>
    </row>
    <row r="7" spans="1:6">
      <c r="A7" s="139" t="s">
        <v>694</v>
      </c>
      <c r="B7" s="139" t="s">
        <v>695</v>
      </c>
      <c r="C7" s="139" t="s">
        <v>696</v>
      </c>
      <c r="D7" s="139" t="str">
        <f t="shared" si="0"/>
        <v>EnergyCombustionBiomass</v>
      </c>
      <c r="E7" s="33" t="s">
        <v>697</v>
      </c>
      <c r="F7" s="42" t="s">
        <v>742</v>
      </c>
    </row>
    <row r="8" spans="1:6">
      <c r="A8" s="139" t="s">
        <v>694</v>
      </c>
      <c r="B8" s="139" t="s">
        <v>698</v>
      </c>
      <c r="C8" s="139" t="s">
        <v>699</v>
      </c>
      <c r="D8" s="139" t="str">
        <f t="shared" si="0"/>
        <v>EnergyCoalSurface</v>
      </c>
      <c r="E8" s="139" t="s">
        <v>640</v>
      </c>
      <c r="F8" s="42"/>
    </row>
    <row r="9" spans="1:6">
      <c r="A9" s="139" t="s">
        <v>694</v>
      </c>
      <c r="B9" s="139" t="s">
        <v>698</v>
      </c>
      <c r="C9" s="139" t="s">
        <v>700</v>
      </c>
      <c r="D9" s="139" t="str">
        <f t="shared" si="0"/>
        <v>EnergyCoalUnder</v>
      </c>
      <c r="E9" s="139" t="s">
        <v>640</v>
      </c>
      <c r="F9" s="42"/>
    </row>
    <row r="10" spans="1:6">
      <c r="A10" s="139" t="s">
        <v>694</v>
      </c>
      <c r="B10" s="139" t="s">
        <v>701</v>
      </c>
      <c r="C10" s="139" t="s">
        <v>702</v>
      </c>
      <c r="D10" s="139" t="str">
        <f t="shared" si="0"/>
        <v>EnergyNGOGas Product</v>
      </c>
      <c r="E10" s="139" t="s">
        <v>635</v>
      </c>
      <c r="F10" s="42"/>
    </row>
    <row r="11" spans="1:6">
      <c r="A11" s="139" t="s">
        <v>694</v>
      </c>
      <c r="B11" s="139" t="s">
        <v>701</v>
      </c>
      <c r="C11" s="139" t="s">
        <v>703</v>
      </c>
      <c r="D11" s="139" t="str">
        <f t="shared" si="0"/>
        <v>EnergyNGOGas TSD</v>
      </c>
      <c r="E11" s="139" t="s">
        <v>635</v>
      </c>
      <c r="F11" s="42"/>
    </row>
    <row r="12" spans="1:6">
      <c r="A12" s="139" t="s">
        <v>694</v>
      </c>
      <c r="B12" s="139" t="s">
        <v>701</v>
      </c>
      <c r="C12" s="139" t="s">
        <v>704</v>
      </c>
      <c r="D12" s="139" t="str">
        <f t="shared" si="0"/>
        <v>EnergyNGOOil Product</v>
      </c>
      <c r="E12" s="139" t="s">
        <v>635</v>
      </c>
      <c r="F12" s="42"/>
    </row>
    <row r="13" spans="1:6">
      <c r="A13" s="139" t="s">
        <v>694</v>
      </c>
      <c r="B13" s="139" t="s">
        <v>701</v>
      </c>
      <c r="C13" s="139" t="s">
        <v>705</v>
      </c>
      <c r="D13" s="139" t="str">
        <f t="shared" si="0"/>
        <v>EnergyNGOOil Refining</v>
      </c>
      <c r="E13" s="139" t="s">
        <v>635</v>
      </c>
      <c r="F13" s="42"/>
    </row>
    <row r="14" spans="1:6">
      <c r="A14" s="139" t="s">
        <v>694</v>
      </c>
      <c r="B14" s="139" t="s">
        <v>706</v>
      </c>
      <c r="D14" s="139" t="str">
        <f t="shared" si="0"/>
        <v>EnergyOtherEnergy</v>
      </c>
      <c r="E14" s="33" t="s">
        <v>697</v>
      </c>
      <c r="F14" s="42" t="s">
        <v>742</v>
      </c>
    </row>
    <row r="15" spans="1:6">
      <c r="A15" s="139" t="s">
        <v>694</v>
      </c>
      <c r="B15" s="139" t="s">
        <v>695</v>
      </c>
      <c r="C15" s="139" t="s">
        <v>707</v>
      </c>
      <c r="D15" s="139" t="str">
        <f t="shared" si="0"/>
        <v>EnergyCombustionStatMob</v>
      </c>
      <c r="E15" s="33" t="s">
        <v>697</v>
      </c>
      <c r="F15" s="42" t="s">
        <v>742</v>
      </c>
    </row>
    <row r="16" spans="1:6" ht="30">
      <c r="A16" s="139" t="s">
        <v>708</v>
      </c>
      <c r="B16" s="139" t="s">
        <v>709</v>
      </c>
      <c r="C16" s="139" t="s">
        <v>710</v>
      </c>
      <c r="D16" s="139" t="str">
        <f t="shared" si="0"/>
        <v>Industrial ProcessesMetalsAluminum</v>
      </c>
      <c r="E16" s="139" t="s">
        <v>637</v>
      </c>
      <c r="F16" s="42" t="s">
        <v>743</v>
      </c>
    </row>
    <row r="17" spans="1:6" ht="30">
      <c r="A17" s="139" t="s">
        <v>708</v>
      </c>
      <c r="B17" s="139" t="s">
        <v>712</v>
      </c>
      <c r="D17" s="139" t="str">
        <f t="shared" si="0"/>
        <v>Industrial ProcessesEPS</v>
      </c>
      <c r="E17" s="139" t="s">
        <v>637</v>
      </c>
      <c r="F17" s="42" t="s">
        <v>744</v>
      </c>
    </row>
    <row r="18" spans="1:6" ht="30">
      <c r="A18" s="139" t="s">
        <v>708</v>
      </c>
      <c r="B18" s="139" t="s">
        <v>714</v>
      </c>
      <c r="C18" s="139" t="s">
        <v>715</v>
      </c>
      <c r="D18" s="139" t="str">
        <f t="shared" si="0"/>
        <v>Industrial ProcessesElectronicsFPD</v>
      </c>
      <c r="E18" s="139" t="s">
        <v>637</v>
      </c>
      <c r="F18" s="42" t="s">
        <v>745</v>
      </c>
    </row>
    <row r="19" spans="1:6">
      <c r="A19" s="139" t="s">
        <v>708</v>
      </c>
      <c r="B19" s="139" t="s">
        <v>718</v>
      </c>
      <c r="D19" s="139" t="str">
        <f t="shared" si="0"/>
        <v>Industrial ProcessesHCFC22</v>
      </c>
      <c r="E19" s="139" t="s">
        <v>637</v>
      </c>
      <c r="F19" s="42"/>
    </row>
    <row r="20" spans="1:6" ht="30">
      <c r="A20" s="139" t="s">
        <v>708</v>
      </c>
      <c r="B20" s="139" t="s">
        <v>709</v>
      </c>
      <c r="C20" s="139" t="s">
        <v>719</v>
      </c>
      <c r="D20" s="139" t="str">
        <f t="shared" si="0"/>
        <v>Industrial ProcessesMetalsMagnesium</v>
      </c>
      <c r="E20" s="139" t="s">
        <v>637</v>
      </c>
      <c r="F20" s="42" t="s">
        <v>743</v>
      </c>
    </row>
    <row r="21" spans="1:6" ht="15.75" customHeight="1">
      <c r="A21" s="139" t="s">
        <v>708</v>
      </c>
      <c r="B21" s="139" t="s">
        <v>720</v>
      </c>
      <c r="C21" s="139" t="s">
        <v>721</v>
      </c>
      <c r="D21" s="139" t="str">
        <f t="shared" si="0"/>
        <v>Industrial ProcessesNitricAdipicAdipic</v>
      </c>
      <c r="E21" s="139" t="s">
        <v>637</v>
      </c>
      <c r="F21" s="42"/>
    </row>
    <row r="22" spans="1:6" ht="15.75" customHeight="1">
      <c r="A22" s="139" t="s">
        <v>708</v>
      </c>
      <c r="B22" s="139" t="s">
        <v>720</v>
      </c>
      <c r="C22" s="139" t="s">
        <v>722</v>
      </c>
      <c r="D22" s="139" t="str">
        <f t="shared" si="0"/>
        <v>Industrial ProcessesNitricAdipicNitric</v>
      </c>
      <c r="E22" s="139" t="s">
        <v>637</v>
      </c>
      <c r="F22" s="42"/>
    </row>
    <row r="23" spans="1:6" ht="15.75" customHeight="1">
      <c r="A23" s="139" t="s">
        <v>708</v>
      </c>
      <c r="B23" s="139" t="s">
        <v>723</v>
      </c>
      <c r="C23" s="139" t="s">
        <v>724</v>
      </c>
      <c r="D23" s="139" t="str">
        <f t="shared" si="0"/>
        <v>Industrial ProcessesODSSubsAerosols</v>
      </c>
      <c r="E23" s="139" t="s">
        <v>637</v>
      </c>
      <c r="F23" s="42"/>
    </row>
    <row r="24" spans="1:6" ht="15.75" customHeight="1">
      <c r="A24" s="139" t="s">
        <v>708</v>
      </c>
      <c r="B24" s="139" t="s">
        <v>723</v>
      </c>
      <c r="C24" s="139" t="s">
        <v>725</v>
      </c>
      <c r="D24" s="139" t="str">
        <f t="shared" si="0"/>
        <v>Industrial ProcessesODSSubsFire Ext</v>
      </c>
      <c r="E24" s="139" t="s">
        <v>637</v>
      </c>
      <c r="F24" s="42"/>
    </row>
    <row r="25" spans="1:6" ht="15.75" customHeight="1">
      <c r="A25" s="139" t="s">
        <v>708</v>
      </c>
      <c r="B25" s="139" t="s">
        <v>723</v>
      </c>
      <c r="C25" s="139" t="s">
        <v>726</v>
      </c>
      <c r="D25" s="139" t="str">
        <f t="shared" si="0"/>
        <v>Industrial ProcessesODSSubsFoams</v>
      </c>
      <c r="E25" s="139" t="s">
        <v>637</v>
      </c>
      <c r="F25" s="42"/>
    </row>
    <row r="26" spans="1:6" ht="15.75" customHeight="1">
      <c r="A26" s="139" t="s">
        <v>708</v>
      </c>
      <c r="B26" s="139" t="s">
        <v>723</v>
      </c>
      <c r="C26" s="139" t="s">
        <v>727</v>
      </c>
      <c r="D26" s="139" t="str">
        <f t="shared" si="0"/>
        <v>Industrial ProcessesODSSubsRefAC</v>
      </c>
      <c r="E26" s="139" t="s">
        <v>637</v>
      </c>
      <c r="F26" s="42"/>
    </row>
    <row r="27" spans="1:6" ht="15.75" customHeight="1">
      <c r="A27" s="139" t="s">
        <v>708</v>
      </c>
      <c r="B27" s="139" t="s">
        <v>723</v>
      </c>
      <c r="C27" s="139" t="s">
        <v>728</v>
      </c>
      <c r="D27" s="139" t="str">
        <f t="shared" si="0"/>
        <v>Industrial ProcessesODSSubsSolvents</v>
      </c>
      <c r="E27" s="139" t="s">
        <v>637</v>
      </c>
      <c r="F27" s="42"/>
    </row>
    <row r="28" spans="1:6" ht="15.75" customHeight="1">
      <c r="A28" s="139" t="s">
        <v>708</v>
      </c>
      <c r="B28" s="139" t="s">
        <v>729</v>
      </c>
      <c r="D28" s="139" t="str">
        <f t="shared" si="0"/>
        <v>Industrial ProcessesOtherIPPU</v>
      </c>
      <c r="E28" s="3" t="s">
        <v>643</v>
      </c>
      <c r="F28" s="42" t="s">
        <v>746</v>
      </c>
    </row>
    <row r="29" spans="1:6" ht="15.75" customHeight="1">
      <c r="A29" s="139" t="s">
        <v>708</v>
      </c>
      <c r="B29" s="139" t="s">
        <v>714</v>
      </c>
      <c r="C29" s="139" t="s">
        <v>730</v>
      </c>
      <c r="D29" s="139" t="str">
        <f t="shared" si="0"/>
        <v>Industrial ProcessesElectronicsPV</v>
      </c>
      <c r="E29" s="139" t="s">
        <v>637</v>
      </c>
      <c r="F29" s="42" t="s">
        <v>747</v>
      </c>
    </row>
    <row r="30" spans="1:6" ht="15.75" customHeight="1">
      <c r="A30" s="139" t="s">
        <v>708</v>
      </c>
      <c r="B30" s="139" t="s">
        <v>714</v>
      </c>
      <c r="C30" s="139" t="s">
        <v>731</v>
      </c>
      <c r="D30" s="139" t="str">
        <f t="shared" si="0"/>
        <v>Industrial ProcessesElectronicsSemi</v>
      </c>
      <c r="E30" s="139" t="s">
        <v>637</v>
      </c>
      <c r="F30" s="42" t="s">
        <v>743</v>
      </c>
    </row>
    <row r="31" spans="1:6" ht="15.75" customHeight="1">
      <c r="A31" s="139" t="s">
        <v>732</v>
      </c>
      <c r="B31" s="139" t="s">
        <v>733</v>
      </c>
      <c r="C31" s="139" t="s">
        <v>734</v>
      </c>
      <c r="D31" s="139" t="str">
        <f t="shared" si="0"/>
        <v>WasteLandfillsIndustrial</v>
      </c>
      <c r="E31" s="139" t="s">
        <v>641</v>
      </c>
      <c r="F31" s="42"/>
    </row>
    <row r="32" spans="1:6" ht="15.75" customHeight="1">
      <c r="A32" s="139" t="s">
        <v>732</v>
      </c>
      <c r="B32" s="139" t="s">
        <v>733</v>
      </c>
      <c r="C32" s="139" t="s">
        <v>735</v>
      </c>
      <c r="D32" s="139" t="str">
        <f t="shared" si="0"/>
        <v>WasteLandfillsMSW</v>
      </c>
      <c r="E32" s="139" t="s">
        <v>641</v>
      </c>
      <c r="F32" s="42"/>
    </row>
    <row r="33" spans="1:6" ht="15.75" customHeight="1">
      <c r="A33" s="139" t="s">
        <v>732</v>
      </c>
      <c r="B33" s="139" t="s">
        <v>736</v>
      </c>
      <c r="D33" s="139" t="str">
        <f t="shared" si="0"/>
        <v>WasteOtherWaste</v>
      </c>
      <c r="E33" s="139" t="s">
        <v>641</v>
      </c>
      <c r="F33" s="42"/>
    </row>
    <row r="34" spans="1:6" ht="15.75" customHeight="1">
      <c r="A34" s="139" t="s">
        <v>732</v>
      </c>
      <c r="B34" s="139" t="s">
        <v>737</v>
      </c>
      <c r="C34" s="139" t="s">
        <v>738</v>
      </c>
      <c r="D34" s="139" t="str">
        <f t="shared" si="0"/>
        <v>WasteWastewaterRural</v>
      </c>
      <c r="E34" s="139" t="s">
        <v>641</v>
      </c>
      <c r="F34" s="42"/>
    </row>
    <row r="35" spans="1:6" ht="15.75" customHeight="1">
      <c r="A35" s="139" t="s">
        <v>732</v>
      </c>
      <c r="B35" s="139" t="s">
        <v>737</v>
      </c>
      <c r="C35" s="139" t="s">
        <v>739</v>
      </c>
      <c r="D35" s="139" t="str">
        <f t="shared" si="0"/>
        <v>WasteWastewaterUrban</v>
      </c>
      <c r="E35" s="139" t="s">
        <v>641</v>
      </c>
      <c r="F35" s="42"/>
    </row>
    <row r="36" spans="1:6" ht="15.75" customHeight="1">
      <c r="F36" s="42"/>
    </row>
    <row r="37" spans="1:6" ht="15.75" customHeight="1">
      <c r="F37" s="42"/>
    </row>
    <row r="38" spans="1:6" ht="15.75" customHeight="1">
      <c r="F38" s="42"/>
    </row>
    <row r="39" spans="1:6" ht="15.75" customHeight="1">
      <c r="F39" s="42"/>
    </row>
    <row r="40" spans="1:6" ht="15.75" customHeight="1">
      <c r="F40" s="42"/>
    </row>
    <row r="41" spans="1:6" ht="15.75" customHeight="1">
      <c r="F41" s="42"/>
    </row>
    <row r="42" spans="1:6" ht="15.75" customHeight="1">
      <c r="F42" s="42"/>
    </row>
    <row r="43" spans="1:6" ht="15.75" customHeight="1">
      <c r="F43" s="42"/>
    </row>
    <row r="44" spans="1:6" ht="15.75" customHeight="1">
      <c r="F44" s="42"/>
    </row>
    <row r="45" spans="1:6" ht="15.75" customHeight="1">
      <c r="F45" s="42"/>
    </row>
    <row r="46" spans="1:6" ht="15.75" customHeight="1">
      <c r="F46" s="42"/>
    </row>
    <row r="47" spans="1:6" ht="15.75" customHeight="1">
      <c r="F47" s="42"/>
    </row>
    <row r="48" spans="1:6" ht="15.75" customHeight="1">
      <c r="F48" s="42"/>
    </row>
    <row r="49" spans="6:6" ht="15.75" customHeight="1">
      <c r="F49" s="42"/>
    </row>
    <row r="50" spans="6:6" ht="15.75" customHeight="1">
      <c r="F50" s="42"/>
    </row>
    <row r="51" spans="6:6" ht="15.75" customHeight="1">
      <c r="F51" s="42"/>
    </row>
    <row r="52" spans="6:6" ht="15.75" customHeight="1">
      <c r="F52" s="42"/>
    </row>
    <row r="53" spans="6:6" ht="15.75" customHeight="1">
      <c r="F53" s="42"/>
    </row>
    <row r="54" spans="6:6" ht="15.75" customHeight="1">
      <c r="F54" s="42"/>
    </row>
    <row r="55" spans="6:6" ht="15.75" customHeight="1">
      <c r="F55" s="42"/>
    </row>
    <row r="56" spans="6:6" ht="15.75" customHeight="1">
      <c r="F56" s="42"/>
    </row>
    <row r="57" spans="6:6" ht="15.75" customHeight="1">
      <c r="F57" s="42"/>
    </row>
    <row r="58" spans="6:6" ht="15.75" customHeight="1">
      <c r="F58" s="42"/>
    </row>
    <row r="59" spans="6:6" ht="15.75" customHeight="1">
      <c r="F59" s="42"/>
    </row>
    <row r="60" spans="6:6" ht="15.75" customHeight="1">
      <c r="F60" s="42"/>
    </row>
    <row r="61" spans="6:6" ht="15.75" customHeight="1">
      <c r="F61" s="42"/>
    </row>
    <row r="62" spans="6:6" ht="15.75" customHeight="1">
      <c r="F62" s="42"/>
    </row>
    <row r="63" spans="6:6" ht="15.75" customHeight="1">
      <c r="F63" s="42"/>
    </row>
    <row r="64" spans="6:6" ht="15.75" customHeight="1">
      <c r="F64" s="42"/>
    </row>
    <row r="65" spans="6:6" ht="15.75" customHeight="1">
      <c r="F65" s="42"/>
    </row>
    <row r="66" spans="6:6" ht="15.75" customHeight="1">
      <c r="F66" s="42"/>
    </row>
    <row r="67" spans="6:6" ht="15.75" customHeight="1">
      <c r="F67" s="42"/>
    </row>
    <row r="68" spans="6:6" ht="15.75" customHeight="1">
      <c r="F68" s="42"/>
    </row>
    <row r="69" spans="6:6" ht="15.75" customHeight="1">
      <c r="F69" s="42"/>
    </row>
    <row r="70" spans="6:6" ht="15.75" customHeight="1">
      <c r="F70" s="42"/>
    </row>
    <row r="71" spans="6:6" ht="15.75" customHeight="1">
      <c r="F71" s="42"/>
    </row>
    <row r="72" spans="6:6" ht="15.75" customHeight="1">
      <c r="F72" s="42"/>
    </row>
    <row r="73" spans="6:6" ht="15.75" customHeight="1">
      <c r="F73" s="42"/>
    </row>
    <row r="74" spans="6:6" ht="15.75" customHeight="1">
      <c r="F74" s="42"/>
    </row>
    <row r="75" spans="6:6" ht="15.75" customHeight="1">
      <c r="F75" s="42"/>
    </row>
    <row r="76" spans="6:6" ht="15.75" customHeight="1">
      <c r="F76" s="42"/>
    </row>
    <row r="77" spans="6:6" ht="15.75" customHeight="1">
      <c r="F77" s="42"/>
    </row>
    <row r="78" spans="6:6" ht="15.75" customHeight="1">
      <c r="F78" s="42"/>
    </row>
    <row r="79" spans="6:6" ht="15.75" customHeight="1">
      <c r="F79" s="42"/>
    </row>
    <row r="80" spans="6:6" ht="15.75" customHeight="1">
      <c r="F80" s="42"/>
    </row>
    <row r="81" spans="6:6" ht="15.75" customHeight="1">
      <c r="F81" s="42"/>
    </row>
    <row r="82" spans="6:6" ht="15.75" customHeight="1">
      <c r="F82" s="42"/>
    </row>
    <row r="83" spans="6:6" ht="15.75" customHeight="1">
      <c r="F83" s="42"/>
    </row>
    <row r="84" spans="6:6" ht="15.75" customHeight="1">
      <c r="F84" s="42"/>
    </row>
    <row r="85" spans="6:6" ht="15.75" customHeight="1">
      <c r="F85" s="42"/>
    </row>
    <row r="86" spans="6:6" ht="15.75" customHeight="1">
      <c r="F86" s="42"/>
    </row>
    <row r="87" spans="6:6" ht="15.75" customHeight="1">
      <c r="F87" s="42"/>
    </row>
    <row r="88" spans="6:6" ht="15.75" customHeight="1">
      <c r="F88" s="42"/>
    </row>
    <row r="89" spans="6:6" ht="15.75" customHeight="1">
      <c r="F89" s="42"/>
    </row>
    <row r="90" spans="6:6" ht="15.75" customHeight="1">
      <c r="F90" s="42"/>
    </row>
    <row r="91" spans="6:6" ht="15.75" customHeight="1">
      <c r="F91" s="42"/>
    </row>
    <row r="92" spans="6:6" ht="15.75" customHeight="1">
      <c r="F92" s="42"/>
    </row>
    <row r="93" spans="6:6" ht="15.75" customHeight="1">
      <c r="F93" s="42"/>
    </row>
    <row r="94" spans="6:6" ht="15.75" customHeight="1">
      <c r="F94" s="42"/>
    </row>
    <row r="95" spans="6:6" ht="15.75" customHeight="1">
      <c r="F95" s="42"/>
    </row>
    <row r="96" spans="6:6" ht="15.75" customHeight="1">
      <c r="F96" s="42"/>
    </row>
    <row r="97" spans="6:6" ht="15.75" customHeight="1">
      <c r="F97" s="42"/>
    </row>
    <row r="98" spans="6:6" ht="15.75" customHeight="1">
      <c r="F98" s="42"/>
    </row>
    <row r="99" spans="6:6" ht="15.75" customHeight="1">
      <c r="F99" s="42"/>
    </row>
    <row r="100" spans="6:6" ht="15.75" customHeight="1">
      <c r="F100" s="42"/>
    </row>
    <row r="101" spans="6:6" ht="15.75" customHeight="1">
      <c r="F101" s="42"/>
    </row>
    <row r="102" spans="6:6" ht="15.75" customHeight="1">
      <c r="F102" s="42"/>
    </row>
    <row r="103" spans="6:6" ht="15.75" customHeight="1">
      <c r="F103" s="42"/>
    </row>
    <row r="104" spans="6:6" ht="15.75" customHeight="1">
      <c r="F104" s="42"/>
    </row>
    <row r="105" spans="6:6" ht="15.75" customHeight="1">
      <c r="F105" s="42"/>
    </row>
    <row r="106" spans="6:6" ht="15.75" customHeight="1">
      <c r="F106" s="42"/>
    </row>
    <row r="107" spans="6:6" ht="15.75" customHeight="1">
      <c r="F107" s="42"/>
    </row>
    <row r="108" spans="6:6" ht="15.75" customHeight="1">
      <c r="F108" s="42"/>
    </row>
    <row r="109" spans="6:6" ht="15.75" customHeight="1">
      <c r="F109" s="42"/>
    </row>
    <row r="110" spans="6:6" ht="15.75" customHeight="1">
      <c r="F110" s="42"/>
    </row>
    <row r="111" spans="6:6" ht="15.75" customHeight="1">
      <c r="F111" s="42"/>
    </row>
    <row r="112" spans="6:6" ht="15.75" customHeight="1">
      <c r="F112" s="42"/>
    </row>
    <row r="113" spans="6:6" ht="15.75" customHeight="1">
      <c r="F113" s="42"/>
    </row>
    <row r="114" spans="6:6" ht="15.75" customHeight="1">
      <c r="F114" s="42"/>
    </row>
    <row r="115" spans="6:6" ht="15.75" customHeight="1">
      <c r="F115" s="42"/>
    </row>
    <row r="116" spans="6:6" ht="15.75" customHeight="1">
      <c r="F116" s="42"/>
    </row>
    <row r="117" spans="6:6" ht="15.75" customHeight="1">
      <c r="F117" s="42"/>
    </row>
    <row r="118" spans="6:6" ht="15.75" customHeight="1">
      <c r="F118" s="42"/>
    </row>
    <row r="119" spans="6:6" ht="15.75" customHeight="1">
      <c r="F119" s="42"/>
    </row>
    <row r="120" spans="6:6" ht="15.75" customHeight="1">
      <c r="F120" s="42"/>
    </row>
    <row r="121" spans="6:6" ht="15.75" customHeight="1">
      <c r="F121" s="42"/>
    </row>
    <row r="122" spans="6:6" ht="15.75" customHeight="1">
      <c r="F122" s="42"/>
    </row>
    <row r="123" spans="6:6" ht="15.75" customHeight="1">
      <c r="F123" s="42"/>
    </row>
    <row r="124" spans="6:6" ht="15.75" customHeight="1">
      <c r="F124" s="42"/>
    </row>
    <row r="125" spans="6:6" ht="15.75" customHeight="1">
      <c r="F125" s="42"/>
    </row>
    <row r="126" spans="6:6" ht="15.75" customHeight="1">
      <c r="F126" s="42"/>
    </row>
    <row r="127" spans="6:6" ht="15.75" customHeight="1">
      <c r="F127" s="42"/>
    </row>
    <row r="128" spans="6:6" ht="15.75" customHeight="1">
      <c r="F128" s="42"/>
    </row>
    <row r="129" spans="6:6" ht="15.75" customHeight="1">
      <c r="F129" s="42"/>
    </row>
    <row r="130" spans="6:6" ht="15.75" customHeight="1">
      <c r="F130" s="42"/>
    </row>
    <row r="131" spans="6:6" ht="15.75" customHeight="1">
      <c r="F131" s="42"/>
    </row>
    <row r="132" spans="6:6" ht="15.75" customHeight="1">
      <c r="F132" s="42"/>
    </row>
    <row r="133" spans="6:6" ht="15.75" customHeight="1">
      <c r="F133" s="42"/>
    </row>
    <row r="134" spans="6:6" ht="15.75" customHeight="1">
      <c r="F134" s="42"/>
    </row>
    <row r="135" spans="6:6" ht="15.75" customHeight="1">
      <c r="F135" s="42"/>
    </row>
    <row r="136" spans="6:6" ht="15.75" customHeight="1">
      <c r="F136" s="42"/>
    </row>
    <row r="137" spans="6:6" ht="15.75" customHeight="1">
      <c r="F137" s="42"/>
    </row>
    <row r="138" spans="6:6" ht="15.75" customHeight="1">
      <c r="F138" s="42"/>
    </row>
    <row r="139" spans="6:6" ht="15.75" customHeight="1">
      <c r="F139" s="42"/>
    </row>
    <row r="140" spans="6:6" ht="15.75" customHeight="1">
      <c r="F140" s="42"/>
    </row>
    <row r="141" spans="6:6" ht="15.75" customHeight="1">
      <c r="F141" s="42"/>
    </row>
    <row r="142" spans="6:6" ht="15.75" customHeight="1">
      <c r="F142" s="42"/>
    </row>
    <row r="143" spans="6:6" ht="15.75" customHeight="1">
      <c r="F143" s="42"/>
    </row>
    <row r="144" spans="6:6" ht="15.75" customHeight="1">
      <c r="F144" s="42"/>
    </row>
    <row r="145" spans="6:6" ht="15.75" customHeight="1">
      <c r="F145" s="42"/>
    </row>
    <row r="146" spans="6:6" ht="15.75" customHeight="1">
      <c r="F146" s="42"/>
    </row>
    <row r="147" spans="6:6" ht="15.75" customHeight="1">
      <c r="F147" s="42"/>
    </row>
    <row r="148" spans="6:6" ht="15.75" customHeight="1">
      <c r="F148" s="42"/>
    </row>
    <row r="149" spans="6:6" ht="15.75" customHeight="1">
      <c r="F149" s="42"/>
    </row>
    <row r="150" spans="6:6" ht="15.75" customHeight="1">
      <c r="F150" s="42"/>
    </row>
    <row r="151" spans="6:6" ht="15.75" customHeight="1">
      <c r="F151" s="42"/>
    </row>
    <row r="152" spans="6:6" ht="15.75" customHeight="1">
      <c r="F152" s="42"/>
    </row>
    <row r="153" spans="6:6" ht="15.75" customHeight="1">
      <c r="F153" s="42"/>
    </row>
    <row r="154" spans="6:6" ht="15.75" customHeight="1">
      <c r="F154" s="42"/>
    </row>
    <row r="155" spans="6:6" ht="15.75" customHeight="1">
      <c r="F155" s="42"/>
    </row>
    <row r="156" spans="6:6" ht="15.75" customHeight="1">
      <c r="F156" s="42"/>
    </row>
    <row r="157" spans="6:6" ht="15.75" customHeight="1">
      <c r="F157" s="42"/>
    </row>
    <row r="158" spans="6:6" ht="15.75" customHeight="1">
      <c r="F158" s="42"/>
    </row>
    <row r="159" spans="6:6" ht="15.75" customHeight="1">
      <c r="F159" s="42"/>
    </row>
    <row r="160" spans="6:6" ht="15.75" customHeight="1">
      <c r="F160" s="42"/>
    </row>
    <row r="161" spans="6:6" ht="15.75" customHeight="1">
      <c r="F161" s="42"/>
    </row>
    <row r="162" spans="6:6" ht="15.75" customHeight="1">
      <c r="F162" s="42"/>
    </row>
    <row r="163" spans="6:6" ht="15.75" customHeight="1">
      <c r="F163" s="42"/>
    </row>
    <row r="164" spans="6:6" ht="15.75" customHeight="1">
      <c r="F164" s="42"/>
    </row>
    <row r="165" spans="6:6" ht="15.75" customHeight="1">
      <c r="F165" s="42"/>
    </row>
    <row r="166" spans="6:6" ht="15.75" customHeight="1">
      <c r="F166" s="42"/>
    </row>
    <row r="167" spans="6:6" ht="15.75" customHeight="1">
      <c r="F167" s="42"/>
    </row>
    <row r="168" spans="6:6" ht="15.75" customHeight="1">
      <c r="F168" s="42"/>
    </row>
    <row r="169" spans="6:6" ht="15.75" customHeight="1">
      <c r="F169" s="42"/>
    </row>
    <row r="170" spans="6:6" ht="15.75" customHeight="1">
      <c r="F170" s="42"/>
    </row>
    <row r="171" spans="6:6" ht="15.75" customHeight="1">
      <c r="F171" s="42"/>
    </row>
    <row r="172" spans="6:6" ht="15.75" customHeight="1">
      <c r="F172" s="42"/>
    </row>
    <row r="173" spans="6:6" ht="15.75" customHeight="1">
      <c r="F173" s="42"/>
    </row>
    <row r="174" spans="6:6" ht="15.75" customHeight="1">
      <c r="F174" s="42"/>
    </row>
    <row r="175" spans="6:6" ht="15.75" customHeight="1">
      <c r="F175" s="42"/>
    </row>
    <row r="176" spans="6:6" ht="15.75" customHeight="1">
      <c r="F176" s="42"/>
    </row>
    <row r="177" spans="6:6" ht="15.75" customHeight="1">
      <c r="F177" s="42"/>
    </row>
    <row r="178" spans="6:6" ht="15.75" customHeight="1">
      <c r="F178" s="42"/>
    </row>
    <row r="179" spans="6:6" ht="15.75" customHeight="1">
      <c r="F179" s="42"/>
    </row>
    <row r="180" spans="6:6" ht="15.75" customHeight="1">
      <c r="F180" s="42"/>
    </row>
    <row r="181" spans="6:6" ht="15.75" customHeight="1">
      <c r="F181" s="42"/>
    </row>
    <row r="182" spans="6:6" ht="15.75" customHeight="1">
      <c r="F182" s="42"/>
    </row>
    <row r="183" spans="6:6" ht="15.75" customHeight="1">
      <c r="F183" s="42"/>
    </row>
    <row r="184" spans="6:6" ht="15.75" customHeight="1">
      <c r="F184" s="42"/>
    </row>
    <row r="185" spans="6:6" ht="15.75" customHeight="1">
      <c r="F185" s="42"/>
    </row>
    <row r="186" spans="6:6" ht="15.75" customHeight="1">
      <c r="F186" s="42"/>
    </row>
    <row r="187" spans="6:6" ht="15.75" customHeight="1">
      <c r="F187" s="42"/>
    </row>
    <row r="188" spans="6:6" ht="15.75" customHeight="1">
      <c r="F188" s="42"/>
    </row>
    <row r="189" spans="6:6" ht="15.75" customHeight="1">
      <c r="F189" s="42"/>
    </row>
    <row r="190" spans="6:6" ht="15.75" customHeight="1">
      <c r="F190" s="42"/>
    </row>
    <row r="191" spans="6:6" ht="15.75" customHeight="1">
      <c r="F191" s="42"/>
    </row>
    <row r="192" spans="6:6" ht="15.75" customHeight="1">
      <c r="F192" s="42"/>
    </row>
    <row r="193" spans="6:6" ht="15.75" customHeight="1">
      <c r="F193" s="42"/>
    </row>
    <row r="194" spans="6:6" ht="15.75" customHeight="1">
      <c r="F194" s="42"/>
    </row>
    <row r="195" spans="6:6" ht="15.75" customHeight="1">
      <c r="F195" s="42"/>
    </row>
    <row r="196" spans="6:6" ht="15.75" customHeight="1">
      <c r="F196" s="42"/>
    </row>
    <row r="197" spans="6:6" ht="15.75" customHeight="1">
      <c r="F197" s="42"/>
    </row>
    <row r="198" spans="6:6" ht="15.75" customHeight="1">
      <c r="F198" s="42"/>
    </row>
    <row r="199" spans="6:6" ht="15.75" customHeight="1">
      <c r="F199" s="42"/>
    </row>
    <row r="200" spans="6:6" ht="15.75" customHeight="1">
      <c r="F200" s="42"/>
    </row>
    <row r="201" spans="6:6" ht="15.75" customHeight="1">
      <c r="F201" s="42"/>
    </row>
    <row r="202" spans="6:6" ht="15.75" customHeight="1">
      <c r="F202" s="42"/>
    </row>
    <row r="203" spans="6:6" ht="15.75" customHeight="1">
      <c r="F203" s="42"/>
    </row>
    <row r="204" spans="6:6" ht="15.75" customHeight="1">
      <c r="F204" s="42"/>
    </row>
    <row r="205" spans="6:6" ht="15.75" customHeight="1">
      <c r="F205" s="42"/>
    </row>
    <row r="206" spans="6:6" ht="15.75" customHeight="1">
      <c r="F206" s="42"/>
    </row>
    <row r="207" spans="6:6" ht="15.75" customHeight="1">
      <c r="F207" s="42"/>
    </row>
    <row r="208" spans="6:6" ht="15.75" customHeight="1">
      <c r="F208" s="42"/>
    </row>
    <row r="209" spans="6:6" ht="15.75" customHeight="1">
      <c r="F209" s="42"/>
    </row>
    <row r="210" spans="6:6" ht="15.75" customHeight="1">
      <c r="F210" s="42"/>
    </row>
    <row r="211" spans="6:6" ht="15.75" customHeight="1">
      <c r="F211" s="42"/>
    </row>
    <row r="212" spans="6:6" ht="15.75" customHeight="1">
      <c r="F212" s="42"/>
    </row>
    <row r="213" spans="6:6" ht="15.75" customHeight="1">
      <c r="F213" s="42"/>
    </row>
    <row r="214" spans="6:6" ht="15.75" customHeight="1">
      <c r="F214" s="42"/>
    </row>
    <row r="215" spans="6:6" ht="15.75" customHeight="1">
      <c r="F215" s="42"/>
    </row>
    <row r="216" spans="6:6" ht="15.75" customHeight="1">
      <c r="F216" s="42"/>
    </row>
    <row r="217" spans="6:6" ht="15.75" customHeight="1">
      <c r="F217" s="42"/>
    </row>
    <row r="218" spans="6:6" ht="15.75" customHeight="1">
      <c r="F218" s="42"/>
    </row>
    <row r="219" spans="6:6" ht="15.75" customHeight="1">
      <c r="F219" s="42"/>
    </row>
    <row r="220" spans="6:6" ht="15.75" customHeight="1">
      <c r="F220" s="42"/>
    </row>
    <row r="221" spans="6:6" ht="15.75" customHeight="1">
      <c r="F221" s="42"/>
    </row>
    <row r="222" spans="6:6" ht="15.75" customHeight="1">
      <c r="F222" s="42"/>
    </row>
    <row r="223" spans="6:6" ht="15.75" customHeight="1">
      <c r="F223" s="42"/>
    </row>
    <row r="224" spans="6:6" ht="15.75" customHeight="1">
      <c r="F224" s="42"/>
    </row>
    <row r="225" spans="6:6" ht="15.75" customHeight="1">
      <c r="F225" s="42"/>
    </row>
    <row r="226" spans="6:6" ht="15.75" customHeight="1">
      <c r="F226" s="42"/>
    </row>
    <row r="227" spans="6:6" ht="15.75" customHeight="1">
      <c r="F227" s="42"/>
    </row>
    <row r="228" spans="6:6" ht="15.75" customHeight="1">
      <c r="F228" s="42"/>
    </row>
    <row r="229" spans="6:6" ht="15.75" customHeight="1">
      <c r="F229" s="42"/>
    </row>
    <row r="230" spans="6:6" ht="15.75" customHeight="1">
      <c r="F230" s="42"/>
    </row>
    <row r="231" spans="6:6" ht="15.75" customHeight="1">
      <c r="F231" s="42"/>
    </row>
    <row r="232" spans="6:6" ht="15.75" customHeight="1">
      <c r="F232" s="42"/>
    </row>
    <row r="233" spans="6:6" ht="15.75" customHeight="1">
      <c r="F233" s="42"/>
    </row>
    <row r="234" spans="6:6" ht="15.75" customHeight="1">
      <c r="F234" s="42"/>
    </row>
    <row r="235" spans="6:6" ht="15.75" customHeight="1">
      <c r="F235" s="42"/>
    </row>
    <row r="236" spans="6:6" ht="15.75" customHeight="1">
      <c r="F236" s="42"/>
    </row>
    <row r="237" spans="6:6" ht="15.75" customHeight="1">
      <c r="F237" s="42"/>
    </row>
    <row r="238" spans="6:6" ht="15.75" customHeight="1">
      <c r="F238" s="42"/>
    </row>
    <row r="239" spans="6:6" ht="15.75" customHeight="1">
      <c r="F239" s="42"/>
    </row>
    <row r="240" spans="6:6" ht="15.75" customHeight="1">
      <c r="F240" s="42"/>
    </row>
    <row r="241" spans="6:6" ht="15.75" customHeight="1">
      <c r="F241" s="42"/>
    </row>
    <row r="242" spans="6:6" ht="15.75" customHeight="1">
      <c r="F242" s="42"/>
    </row>
    <row r="243" spans="6:6" ht="15.75" customHeight="1">
      <c r="F243" s="42"/>
    </row>
    <row r="244" spans="6:6" ht="15.75" customHeight="1">
      <c r="F244" s="42"/>
    </row>
    <row r="245" spans="6:6" ht="15.75" customHeight="1">
      <c r="F245" s="42"/>
    </row>
    <row r="246" spans="6:6" ht="15.75" customHeight="1">
      <c r="F246" s="42"/>
    </row>
    <row r="247" spans="6:6" ht="15.75" customHeight="1">
      <c r="F247" s="42"/>
    </row>
    <row r="248" spans="6:6" ht="15.75" customHeight="1">
      <c r="F248" s="42"/>
    </row>
    <row r="249" spans="6:6" ht="15.75" customHeight="1">
      <c r="F249" s="42"/>
    </row>
    <row r="250" spans="6:6" ht="15.75" customHeight="1">
      <c r="F250" s="42"/>
    </row>
    <row r="251" spans="6:6" ht="15.75" customHeight="1">
      <c r="F251" s="42"/>
    </row>
    <row r="252" spans="6:6" ht="15.75" customHeight="1">
      <c r="F252" s="42"/>
    </row>
    <row r="253" spans="6:6" ht="15.75" customHeight="1">
      <c r="F253" s="42"/>
    </row>
    <row r="254" spans="6:6" ht="15.75" customHeight="1">
      <c r="F254" s="42"/>
    </row>
    <row r="255" spans="6:6" ht="15.75" customHeight="1">
      <c r="F255" s="42"/>
    </row>
    <row r="256" spans="6:6" ht="15.75" customHeight="1">
      <c r="F256" s="42"/>
    </row>
    <row r="257" spans="6:6" ht="15.75" customHeight="1">
      <c r="F257" s="42"/>
    </row>
    <row r="258" spans="6:6" ht="15.75" customHeight="1">
      <c r="F258" s="42"/>
    </row>
    <row r="259" spans="6:6" ht="15.75" customHeight="1">
      <c r="F259" s="42"/>
    </row>
    <row r="260" spans="6:6" ht="15.75" customHeight="1">
      <c r="F260" s="42"/>
    </row>
    <row r="261" spans="6:6" ht="15.75" customHeight="1">
      <c r="F261" s="42"/>
    </row>
    <row r="262" spans="6:6" ht="15.75" customHeight="1">
      <c r="F262" s="42"/>
    </row>
    <row r="263" spans="6:6" ht="15.75" customHeight="1">
      <c r="F263" s="42"/>
    </row>
    <row r="264" spans="6:6" ht="15.75" customHeight="1">
      <c r="F264" s="42"/>
    </row>
    <row r="265" spans="6:6" ht="15.75" customHeight="1">
      <c r="F265" s="42"/>
    </row>
    <row r="266" spans="6:6" ht="15.75" customHeight="1">
      <c r="F266" s="42"/>
    </row>
    <row r="267" spans="6:6" ht="15.75" customHeight="1">
      <c r="F267" s="42"/>
    </row>
    <row r="268" spans="6:6" ht="15.75" customHeight="1">
      <c r="F268" s="42"/>
    </row>
    <row r="269" spans="6:6" ht="15.75" customHeight="1">
      <c r="F269" s="42"/>
    </row>
    <row r="270" spans="6:6" ht="15.75" customHeight="1">
      <c r="F270" s="42"/>
    </row>
    <row r="271" spans="6:6" ht="15.75" customHeight="1">
      <c r="F271" s="42"/>
    </row>
    <row r="272" spans="6:6" ht="15.75" customHeight="1">
      <c r="F272" s="42"/>
    </row>
    <row r="273" spans="6:6" ht="15.75" customHeight="1">
      <c r="F273" s="42"/>
    </row>
    <row r="274" spans="6:6" ht="15.75" customHeight="1">
      <c r="F274" s="42"/>
    </row>
    <row r="275" spans="6:6" ht="15.75" customHeight="1">
      <c r="F275" s="42"/>
    </row>
    <row r="276" spans="6:6" ht="15.75" customHeight="1">
      <c r="F276" s="42"/>
    </row>
    <row r="277" spans="6:6" ht="15.75" customHeight="1">
      <c r="F277" s="42"/>
    </row>
    <row r="278" spans="6:6" ht="15.75" customHeight="1">
      <c r="F278" s="42"/>
    </row>
    <row r="279" spans="6:6" ht="15.75" customHeight="1">
      <c r="F279" s="42"/>
    </row>
    <row r="280" spans="6:6" ht="15.75" customHeight="1">
      <c r="F280" s="42"/>
    </row>
    <row r="281" spans="6:6" ht="15.75" customHeight="1">
      <c r="F281" s="42"/>
    </row>
    <row r="282" spans="6:6" ht="15.75" customHeight="1">
      <c r="F282" s="42"/>
    </row>
    <row r="283" spans="6:6" ht="15.75" customHeight="1">
      <c r="F283" s="42"/>
    </row>
    <row r="284" spans="6:6" ht="15.75" customHeight="1">
      <c r="F284" s="42"/>
    </row>
    <row r="285" spans="6:6" ht="15.75" customHeight="1">
      <c r="F285" s="42"/>
    </row>
    <row r="286" spans="6:6" ht="15.75" customHeight="1">
      <c r="F286" s="42"/>
    </row>
    <row r="287" spans="6:6" ht="15.75" customHeight="1">
      <c r="F287" s="42"/>
    </row>
    <row r="288" spans="6:6" ht="15.75" customHeight="1">
      <c r="F288" s="42"/>
    </row>
    <row r="289" spans="6:6" ht="15.75" customHeight="1">
      <c r="F289" s="42"/>
    </row>
    <row r="290" spans="6:6" ht="15.75" customHeight="1">
      <c r="F290" s="42"/>
    </row>
    <row r="291" spans="6:6" ht="15.75" customHeight="1">
      <c r="F291" s="42"/>
    </row>
    <row r="292" spans="6:6" ht="15.75" customHeight="1">
      <c r="F292" s="42"/>
    </row>
    <row r="293" spans="6:6" ht="15.75" customHeight="1">
      <c r="F293" s="42"/>
    </row>
    <row r="294" spans="6:6" ht="15.75" customHeight="1">
      <c r="F294" s="42"/>
    </row>
    <row r="295" spans="6:6" ht="15.75" customHeight="1">
      <c r="F295" s="42"/>
    </row>
    <row r="296" spans="6:6" ht="15.75" customHeight="1">
      <c r="F296" s="42"/>
    </row>
    <row r="297" spans="6:6" ht="15.75" customHeight="1">
      <c r="F297" s="42"/>
    </row>
    <row r="298" spans="6:6" ht="15.75" customHeight="1">
      <c r="F298" s="42"/>
    </row>
    <row r="299" spans="6:6" ht="15.75" customHeight="1">
      <c r="F299" s="42"/>
    </row>
    <row r="300" spans="6:6" ht="15.75" customHeight="1">
      <c r="F300" s="42"/>
    </row>
    <row r="301" spans="6:6" ht="15.75" customHeight="1">
      <c r="F301" s="42"/>
    </row>
    <row r="302" spans="6:6" ht="15.75" customHeight="1">
      <c r="F302" s="42"/>
    </row>
    <row r="303" spans="6:6" ht="15.75" customHeight="1">
      <c r="F303" s="42"/>
    </row>
    <row r="304" spans="6:6" ht="15.75" customHeight="1">
      <c r="F304" s="42"/>
    </row>
    <row r="305" spans="6:6" ht="15.75" customHeight="1">
      <c r="F305" s="42"/>
    </row>
    <row r="306" spans="6:6" ht="15.75" customHeight="1">
      <c r="F306" s="42"/>
    </row>
    <row r="307" spans="6:6" ht="15.75" customHeight="1">
      <c r="F307" s="42"/>
    </row>
    <row r="308" spans="6:6" ht="15.75" customHeight="1">
      <c r="F308" s="42"/>
    </row>
    <row r="309" spans="6:6" ht="15.75" customHeight="1">
      <c r="F309" s="42"/>
    </row>
    <row r="310" spans="6:6" ht="15.75" customHeight="1">
      <c r="F310" s="42"/>
    </row>
    <row r="311" spans="6:6" ht="15.75" customHeight="1">
      <c r="F311" s="42"/>
    </row>
    <row r="312" spans="6:6" ht="15.75" customHeight="1">
      <c r="F312" s="42"/>
    </row>
    <row r="313" spans="6:6" ht="15.75" customHeight="1">
      <c r="F313" s="42"/>
    </row>
    <row r="314" spans="6:6" ht="15.75" customHeight="1">
      <c r="F314" s="42"/>
    </row>
    <row r="315" spans="6:6" ht="15.75" customHeight="1">
      <c r="F315" s="42"/>
    </row>
    <row r="316" spans="6:6" ht="15.75" customHeight="1">
      <c r="F316" s="42"/>
    </row>
    <row r="317" spans="6:6" ht="15.75" customHeight="1">
      <c r="F317" s="42"/>
    </row>
    <row r="318" spans="6:6" ht="15.75" customHeight="1">
      <c r="F318" s="42"/>
    </row>
    <row r="319" spans="6:6" ht="15.75" customHeight="1">
      <c r="F319" s="42"/>
    </row>
    <row r="320" spans="6:6" ht="15.75" customHeight="1">
      <c r="F320" s="42"/>
    </row>
    <row r="321" spans="6:6" ht="15.75" customHeight="1">
      <c r="F321" s="42"/>
    </row>
    <row r="322" spans="6:6" ht="15.75" customHeight="1">
      <c r="F322" s="42"/>
    </row>
    <row r="323" spans="6:6" ht="15.75" customHeight="1">
      <c r="F323" s="42"/>
    </row>
    <row r="324" spans="6:6" ht="15.75" customHeight="1">
      <c r="F324" s="42"/>
    </row>
    <row r="325" spans="6:6" ht="15.75" customHeight="1">
      <c r="F325" s="42"/>
    </row>
    <row r="326" spans="6:6" ht="15.75" customHeight="1">
      <c r="F326" s="42"/>
    </row>
    <row r="327" spans="6:6" ht="15.75" customHeight="1">
      <c r="F327" s="42"/>
    </row>
    <row r="328" spans="6:6" ht="15.75" customHeight="1">
      <c r="F328" s="42"/>
    </row>
    <row r="329" spans="6:6" ht="15.75" customHeight="1">
      <c r="F329" s="42"/>
    </row>
    <row r="330" spans="6:6" ht="15.75" customHeight="1">
      <c r="F330" s="42"/>
    </row>
    <row r="331" spans="6:6" ht="15.75" customHeight="1">
      <c r="F331" s="42"/>
    </row>
    <row r="332" spans="6:6" ht="15.75" customHeight="1">
      <c r="F332" s="42"/>
    </row>
    <row r="333" spans="6:6" ht="15.75" customHeight="1">
      <c r="F333" s="42"/>
    </row>
    <row r="334" spans="6:6" ht="15.75" customHeight="1">
      <c r="F334" s="42"/>
    </row>
    <row r="335" spans="6:6" ht="15.75" customHeight="1">
      <c r="F335" s="42"/>
    </row>
    <row r="336" spans="6:6" ht="15.75" customHeight="1">
      <c r="F336" s="42"/>
    </row>
    <row r="337" spans="6:6" ht="15.75" customHeight="1">
      <c r="F337" s="42"/>
    </row>
    <row r="338" spans="6:6" ht="15.75" customHeight="1">
      <c r="F338" s="42"/>
    </row>
    <row r="339" spans="6:6" ht="15.75" customHeight="1">
      <c r="F339" s="42"/>
    </row>
    <row r="340" spans="6:6" ht="15.75" customHeight="1">
      <c r="F340" s="42"/>
    </row>
    <row r="341" spans="6:6" ht="15.75" customHeight="1">
      <c r="F341" s="42"/>
    </row>
    <row r="342" spans="6:6" ht="15.75" customHeight="1">
      <c r="F342" s="42"/>
    </row>
    <row r="343" spans="6:6" ht="15.75" customHeight="1">
      <c r="F343" s="42"/>
    </row>
    <row r="344" spans="6:6" ht="15.75" customHeight="1">
      <c r="F344" s="42"/>
    </row>
    <row r="345" spans="6:6" ht="15.75" customHeight="1">
      <c r="F345" s="42"/>
    </row>
    <row r="346" spans="6:6" ht="15.75" customHeight="1">
      <c r="F346" s="42"/>
    </row>
    <row r="347" spans="6:6" ht="15.75" customHeight="1">
      <c r="F347" s="42"/>
    </row>
    <row r="348" spans="6:6" ht="15.75" customHeight="1">
      <c r="F348" s="42"/>
    </row>
    <row r="349" spans="6:6" ht="15.75" customHeight="1">
      <c r="F349" s="42"/>
    </row>
    <row r="350" spans="6:6" ht="15.75" customHeight="1">
      <c r="F350" s="42"/>
    </row>
    <row r="351" spans="6:6" ht="15.75" customHeight="1">
      <c r="F351" s="42"/>
    </row>
    <row r="352" spans="6:6" ht="15.75" customHeight="1">
      <c r="F352" s="42"/>
    </row>
    <row r="353" spans="6:6" ht="15.75" customHeight="1">
      <c r="F353" s="42"/>
    </row>
    <row r="354" spans="6:6" ht="15.75" customHeight="1">
      <c r="F354" s="42"/>
    </row>
    <row r="355" spans="6:6" ht="15.75" customHeight="1">
      <c r="F355" s="42"/>
    </row>
    <row r="356" spans="6:6" ht="15.75" customHeight="1">
      <c r="F356" s="42"/>
    </row>
    <row r="357" spans="6:6" ht="15.75" customHeight="1">
      <c r="F357" s="42"/>
    </row>
    <row r="358" spans="6:6" ht="15.75" customHeight="1">
      <c r="F358" s="42"/>
    </row>
    <row r="359" spans="6:6" ht="15.75" customHeight="1">
      <c r="F359" s="42"/>
    </row>
    <row r="360" spans="6:6" ht="15.75" customHeight="1">
      <c r="F360" s="42"/>
    </row>
    <row r="361" spans="6:6" ht="15.75" customHeight="1">
      <c r="F361" s="42"/>
    </row>
    <row r="362" spans="6:6" ht="15.75" customHeight="1">
      <c r="F362" s="42"/>
    </row>
    <row r="363" spans="6:6" ht="15.75" customHeight="1">
      <c r="F363" s="42"/>
    </row>
    <row r="364" spans="6:6" ht="15.75" customHeight="1">
      <c r="F364" s="42"/>
    </row>
    <row r="365" spans="6:6" ht="15.75" customHeight="1">
      <c r="F365" s="42"/>
    </row>
    <row r="366" spans="6:6" ht="15.75" customHeight="1">
      <c r="F366" s="42"/>
    </row>
    <row r="367" spans="6:6" ht="15.75" customHeight="1">
      <c r="F367" s="42"/>
    </row>
    <row r="368" spans="6:6" ht="15.75" customHeight="1">
      <c r="F368" s="42"/>
    </row>
    <row r="369" spans="6:6" ht="15.75" customHeight="1">
      <c r="F369" s="42"/>
    </row>
    <row r="370" spans="6:6" ht="15.75" customHeight="1">
      <c r="F370" s="42"/>
    </row>
    <row r="371" spans="6:6" ht="15.75" customHeight="1">
      <c r="F371" s="42"/>
    </row>
    <row r="372" spans="6:6" ht="15.75" customHeight="1">
      <c r="F372" s="42"/>
    </row>
    <row r="373" spans="6:6" ht="15.75" customHeight="1">
      <c r="F373" s="42"/>
    </row>
    <row r="374" spans="6:6" ht="15.75" customHeight="1">
      <c r="F374" s="42"/>
    </row>
    <row r="375" spans="6:6" ht="15.75" customHeight="1">
      <c r="F375" s="42"/>
    </row>
    <row r="376" spans="6:6" ht="15.75" customHeight="1">
      <c r="F376" s="42"/>
    </row>
    <row r="377" spans="6:6" ht="15.75" customHeight="1">
      <c r="F377" s="42"/>
    </row>
    <row r="378" spans="6:6" ht="15.75" customHeight="1">
      <c r="F378" s="42"/>
    </row>
    <row r="379" spans="6:6" ht="15.75" customHeight="1">
      <c r="F379" s="42"/>
    </row>
    <row r="380" spans="6:6" ht="15.75" customHeight="1">
      <c r="F380" s="42"/>
    </row>
    <row r="381" spans="6:6" ht="15.75" customHeight="1">
      <c r="F381" s="42"/>
    </row>
    <row r="382" spans="6:6" ht="15.75" customHeight="1">
      <c r="F382" s="42"/>
    </row>
    <row r="383" spans="6:6" ht="15.75" customHeight="1">
      <c r="F383" s="42"/>
    </row>
    <row r="384" spans="6:6" ht="15.75" customHeight="1">
      <c r="F384" s="42"/>
    </row>
    <row r="385" spans="6:6" ht="15.75" customHeight="1">
      <c r="F385" s="42"/>
    </row>
    <row r="386" spans="6:6" ht="15.75" customHeight="1">
      <c r="F386" s="42"/>
    </row>
    <row r="387" spans="6:6" ht="15.75" customHeight="1">
      <c r="F387" s="42"/>
    </row>
    <row r="388" spans="6:6" ht="15.75" customHeight="1">
      <c r="F388" s="42"/>
    </row>
    <row r="389" spans="6:6" ht="15.75" customHeight="1">
      <c r="F389" s="42"/>
    </row>
    <row r="390" spans="6:6" ht="15.75" customHeight="1">
      <c r="F390" s="42"/>
    </row>
    <row r="391" spans="6:6" ht="15.75" customHeight="1">
      <c r="F391" s="42"/>
    </row>
    <row r="392" spans="6:6" ht="15.75" customHeight="1">
      <c r="F392" s="42"/>
    </row>
    <row r="393" spans="6:6" ht="15.75" customHeight="1">
      <c r="F393" s="42"/>
    </row>
    <row r="394" spans="6:6" ht="15.75" customHeight="1">
      <c r="F394" s="42"/>
    </row>
    <row r="395" spans="6:6" ht="15.75" customHeight="1">
      <c r="F395" s="42"/>
    </row>
    <row r="396" spans="6:6" ht="15.75" customHeight="1">
      <c r="F396" s="42"/>
    </row>
    <row r="397" spans="6:6" ht="15.75" customHeight="1">
      <c r="F397" s="42"/>
    </row>
    <row r="398" spans="6:6" ht="15.75" customHeight="1">
      <c r="F398" s="42"/>
    </row>
    <row r="399" spans="6:6" ht="15.75" customHeight="1">
      <c r="F399" s="42"/>
    </row>
    <row r="400" spans="6:6" ht="15.75" customHeight="1">
      <c r="F400" s="42"/>
    </row>
    <row r="401" spans="6:6" ht="15.75" customHeight="1">
      <c r="F401" s="42"/>
    </row>
    <row r="402" spans="6:6" ht="15.75" customHeight="1">
      <c r="F402" s="42"/>
    </row>
    <row r="403" spans="6:6" ht="15.75" customHeight="1">
      <c r="F403" s="42"/>
    </row>
    <row r="404" spans="6:6" ht="15.75" customHeight="1">
      <c r="F404" s="42"/>
    </row>
    <row r="405" spans="6:6" ht="15.75" customHeight="1">
      <c r="F405" s="42"/>
    </row>
    <row r="406" spans="6:6" ht="15.75" customHeight="1">
      <c r="F406" s="42"/>
    </row>
    <row r="407" spans="6:6" ht="15.75" customHeight="1">
      <c r="F407" s="42"/>
    </row>
    <row r="408" spans="6:6" ht="15.75" customHeight="1">
      <c r="F408" s="42"/>
    </row>
    <row r="409" spans="6:6" ht="15.75" customHeight="1">
      <c r="F409" s="42"/>
    </row>
    <row r="410" spans="6:6" ht="15.75" customHeight="1">
      <c r="F410" s="42"/>
    </row>
    <row r="411" spans="6:6" ht="15.75" customHeight="1">
      <c r="F411" s="42"/>
    </row>
    <row r="412" spans="6:6" ht="15.75" customHeight="1">
      <c r="F412" s="42"/>
    </row>
    <row r="413" spans="6:6" ht="15.75" customHeight="1">
      <c r="F413" s="42"/>
    </row>
    <row r="414" spans="6:6" ht="15.75" customHeight="1">
      <c r="F414" s="42"/>
    </row>
    <row r="415" spans="6:6" ht="15.75" customHeight="1">
      <c r="F415" s="42"/>
    </row>
    <row r="416" spans="6:6" ht="15.75" customHeight="1">
      <c r="F416" s="42"/>
    </row>
    <row r="417" spans="6:6" ht="15.75" customHeight="1">
      <c r="F417" s="42"/>
    </row>
    <row r="418" spans="6:6" ht="15.75" customHeight="1">
      <c r="F418" s="42"/>
    </row>
    <row r="419" spans="6:6" ht="15.75" customHeight="1">
      <c r="F419" s="42"/>
    </row>
    <row r="420" spans="6:6" ht="15.75" customHeight="1">
      <c r="F420" s="42"/>
    </row>
    <row r="421" spans="6:6" ht="15.75" customHeight="1">
      <c r="F421" s="42"/>
    </row>
    <row r="422" spans="6:6" ht="15.75" customHeight="1">
      <c r="F422" s="42"/>
    </row>
    <row r="423" spans="6:6" ht="15.75" customHeight="1">
      <c r="F423" s="42"/>
    </row>
    <row r="424" spans="6:6" ht="15.75" customHeight="1">
      <c r="F424" s="42"/>
    </row>
    <row r="425" spans="6:6" ht="15.75" customHeight="1">
      <c r="F425" s="42"/>
    </row>
    <row r="426" spans="6:6" ht="15.75" customHeight="1">
      <c r="F426" s="42"/>
    </row>
    <row r="427" spans="6:6" ht="15.75" customHeight="1">
      <c r="F427" s="42"/>
    </row>
    <row r="428" spans="6:6" ht="15.75" customHeight="1">
      <c r="F428" s="42"/>
    </row>
    <row r="429" spans="6:6" ht="15.75" customHeight="1">
      <c r="F429" s="42"/>
    </row>
    <row r="430" spans="6:6" ht="15.75" customHeight="1">
      <c r="F430" s="42"/>
    </row>
    <row r="431" spans="6:6" ht="15.75" customHeight="1">
      <c r="F431" s="42"/>
    </row>
    <row r="432" spans="6:6" ht="15.75" customHeight="1">
      <c r="F432" s="42"/>
    </row>
    <row r="433" spans="6:6" ht="15.75" customHeight="1">
      <c r="F433" s="42"/>
    </row>
    <row r="434" spans="6:6" ht="15.75" customHeight="1">
      <c r="F434" s="42"/>
    </row>
    <row r="435" spans="6:6" ht="15.75" customHeight="1">
      <c r="F435" s="42"/>
    </row>
    <row r="436" spans="6:6" ht="15.75" customHeight="1">
      <c r="F436" s="42"/>
    </row>
    <row r="437" spans="6:6" ht="15.75" customHeight="1">
      <c r="F437" s="42"/>
    </row>
    <row r="438" spans="6:6" ht="15.75" customHeight="1">
      <c r="F438" s="42"/>
    </row>
    <row r="439" spans="6:6" ht="15.75" customHeight="1">
      <c r="F439" s="42"/>
    </row>
    <row r="440" spans="6:6" ht="15.75" customHeight="1">
      <c r="F440" s="42"/>
    </row>
    <row r="441" spans="6:6" ht="15.75" customHeight="1">
      <c r="F441" s="42"/>
    </row>
    <row r="442" spans="6:6" ht="15.75" customHeight="1">
      <c r="F442" s="42"/>
    </row>
    <row r="443" spans="6:6" ht="15.75" customHeight="1">
      <c r="F443" s="42"/>
    </row>
    <row r="444" spans="6:6" ht="15.75" customHeight="1">
      <c r="F444" s="42"/>
    </row>
    <row r="445" spans="6:6" ht="15.75" customHeight="1">
      <c r="F445" s="42"/>
    </row>
    <row r="446" spans="6:6" ht="15.75" customHeight="1">
      <c r="F446" s="42"/>
    </row>
    <row r="447" spans="6:6" ht="15.75" customHeight="1">
      <c r="F447" s="42"/>
    </row>
    <row r="448" spans="6:6" ht="15.75" customHeight="1">
      <c r="F448" s="42"/>
    </row>
    <row r="449" spans="6:6" ht="15.75" customHeight="1">
      <c r="F449" s="42"/>
    </row>
    <row r="450" spans="6:6" ht="15.75" customHeight="1">
      <c r="F450" s="42"/>
    </row>
    <row r="451" spans="6:6" ht="15.75" customHeight="1">
      <c r="F451" s="42"/>
    </row>
    <row r="452" spans="6:6" ht="15.75" customHeight="1">
      <c r="F452" s="42"/>
    </row>
    <row r="453" spans="6:6" ht="15.75" customHeight="1">
      <c r="F453" s="42"/>
    </row>
    <row r="454" spans="6:6" ht="15.75" customHeight="1">
      <c r="F454" s="42"/>
    </row>
    <row r="455" spans="6:6" ht="15.75" customHeight="1">
      <c r="F455" s="42"/>
    </row>
    <row r="456" spans="6:6" ht="15.75" customHeight="1">
      <c r="F456" s="42"/>
    </row>
    <row r="457" spans="6:6" ht="15.75" customHeight="1">
      <c r="F457" s="42"/>
    </row>
    <row r="458" spans="6:6" ht="15.75" customHeight="1">
      <c r="F458" s="42"/>
    </row>
    <row r="459" spans="6:6" ht="15.75" customHeight="1">
      <c r="F459" s="42"/>
    </row>
    <row r="460" spans="6:6" ht="15.75" customHeight="1">
      <c r="F460" s="42"/>
    </row>
    <row r="461" spans="6:6" ht="15.75" customHeight="1">
      <c r="F461" s="42"/>
    </row>
    <row r="462" spans="6:6" ht="15.75" customHeight="1">
      <c r="F462" s="42"/>
    </row>
    <row r="463" spans="6:6" ht="15.75" customHeight="1">
      <c r="F463" s="42"/>
    </row>
    <row r="464" spans="6:6" ht="15.75" customHeight="1">
      <c r="F464" s="42"/>
    </row>
    <row r="465" spans="6:6" ht="15.75" customHeight="1">
      <c r="F465" s="42"/>
    </row>
    <row r="466" spans="6:6" ht="15.75" customHeight="1">
      <c r="F466" s="42"/>
    </row>
    <row r="467" spans="6:6" ht="15.75" customHeight="1">
      <c r="F467" s="42"/>
    </row>
    <row r="468" spans="6:6" ht="15.75" customHeight="1">
      <c r="F468" s="42"/>
    </row>
    <row r="469" spans="6:6" ht="15.75" customHeight="1">
      <c r="F469" s="42"/>
    </row>
    <row r="470" spans="6:6" ht="15.75" customHeight="1">
      <c r="F470" s="42"/>
    </row>
    <row r="471" spans="6:6" ht="15.75" customHeight="1">
      <c r="F471" s="42"/>
    </row>
    <row r="472" spans="6:6" ht="15.75" customHeight="1">
      <c r="F472" s="42"/>
    </row>
    <row r="473" spans="6:6" ht="15.75" customHeight="1">
      <c r="F473" s="42"/>
    </row>
    <row r="474" spans="6:6" ht="15.75" customHeight="1">
      <c r="F474" s="42"/>
    </row>
    <row r="475" spans="6:6" ht="15.75" customHeight="1">
      <c r="F475" s="42"/>
    </row>
    <row r="476" spans="6:6" ht="15.75" customHeight="1">
      <c r="F476" s="42"/>
    </row>
    <row r="477" spans="6:6" ht="15.75" customHeight="1">
      <c r="F477" s="42"/>
    </row>
    <row r="478" spans="6:6" ht="15.75" customHeight="1">
      <c r="F478" s="42"/>
    </row>
    <row r="479" spans="6:6" ht="15.75" customHeight="1">
      <c r="F479" s="42"/>
    </row>
    <row r="480" spans="6:6" ht="15.75" customHeight="1">
      <c r="F480" s="42"/>
    </row>
    <row r="481" spans="6:6" ht="15.75" customHeight="1">
      <c r="F481" s="42"/>
    </row>
    <row r="482" spans="6:6" ht="15.75" customHeight="1">
      <c r="F482" s="42"/>
    </row>
    <row r="483" spans="6:6" ht="15.75" customHeight="1">
      <c r="F483" s="42"/>
    </row>
    <row r="484" spans="6:6" ht="15.75" customHeight="1">
      <c r="F484" s="42"/>
    </row>
    <row r="485" spans="6:6" ht="15.75" customHeight="1">
      <c r="F485" s="42"/>
    </row>
    <row r="486" spans="6:6" ht="15.75" customHeight="1">
      <c r="F486" s="42"/>
    </row>
    <row r="487" spans="6:6" ht="15.75" customHeight="1">
      <c r="F487" s="42"/>
    </row>
    <row r="488" spans="6:6" ht="15.75" customHeight="1">
      <c r="F488" s="42"/>
    </row>
    <row r="489" spans="6:6" ht="15.75" customHeight="1">
      <c r="F489" s="42"/>
    </row>
    <row r="490" spans="6:6" ht="15.75" customHeight="1">
      <c r="F490" s="42"/>
    </row>
    <row r="491" spans="6:6" ht="15.75" customHeight="1">
      <c r="F491" s="42"/>
    </row>
    <row r="492" spans="6:6" ht="15.75" customHeight="1">
      <c r="F492" s="42"/>
    </row>
    <row r="493" spans="6:6" ht="15.75" customHeight="1">
      <c r="F493" s="42"/>
    </row>
    <row r="494" spans="6:6" ht="15.75" customHeight="1">
      <c r="F494" s="42"/>
    </row>
    <row r="495" spans="6:6" ht="15.75" customHeight="1">
      <c r="F495" s="42"/>
    </row>
    <row r="496" spans="6:6" ht="15.75" customHeight="1">
      <c r="F496" s="42"/>
    </row>
    <row r="497" spans="6:6" ht="15.75" customHeight="1">
      <c r="F497" s="42"/>
    </row>
    <row r="498" spans="6:6" ht="15.75" customHeight="1">
      <c r="F498" s="42"/>
    </row>
    <row r="499" spans="6:6" ht="15.75" customHeight="1">
      <c r="F499" s="42"/>
    </row>
    <row r="500" spans="6:6" ht="15.75" customHeight="1">
      <c r="F500" s="42"/>
    </row>
    <row r="501" spans="6:6" ht="15.75" customHeight="1">
      <c r="F501" s="42"/>
    </row>
    <row r="502" spans="6:6" ht="15.75" customHeight="1">
      <c r="F502" s="42"/>
    </row>
    <row r="503" spans="6:6" ht="15.75" customHeight="1">
      <c r="F503" s="42"/>
    </row>
    <row r="504" spans="6:6" ht="15.75" customHeight="1">
      <c r="F504" s="42"/>
    </row>
    <row r="505" spans="6:6" ht="15.75" customHeight="1">
      <c r="F505" s="42"/>
    </row>
    <row r="506" spans="6:6" ht="15.75" customHeight="1">
      <c r="F506" s="42"/>
    </row>
    <row r="507" spans="6:6" ht="15.75" customHeight="1">
      <c r="F507" s="42"/>
    </row>
    <row r="508" spans="6:6" ht="15.75" customHeight="1">
      <c r="F508" s="42"/>
    </row>
    <row r="509" spans="6:6" ht="15.75" customHeight="1">
      <c r="F509" s="42"/>
    </row>
    <row r="510" spans="6:6" ht="15.75" customHeight="1">
      <c r="F510" s="42"/>
    </row>
    <row r="511" spans="6:6" ht="15.75" customHeight="1">
      <c r="F511" s="42"/>
    </row>
    <row r="512" spans="6:6" ht="15.75" customHeight="1">
      <c r="F512" s="42"/>
    </row>
    <row r="513" spans="6:6" ht="15.75" customHeight="1">
      <c r="F513" s="42"/>
    </row>
    <row r="514" spans="6:6" ht="15.75" customHeight="1">
      <c r="F514" s="42"/>
    </row>
    <row r="515" spans="6:6" ht="15.75" customHeight="1">
      <c r="F515" s="42"/>
    </row>
    <row r="516" spans="6:6" ht="15.75" customHeight="1">
      <c r="F516" s="42"/>
    </row>
    <row r="517" spans="6:6" ht="15.75" customHeight="1">
      <c r="F517" s="42"/>
    </row>
    <row r="518" spans="6:6" ht="15.75" customHeight="1">
      <c r="F518" s="42"/>
    </row>
    <row r="519" spans="6:6" ht="15.75" customHeight="1">
      <c r="F519" s="42"/>
    </row>
    <row r="520" spans="6:6" ht="15.75" customHeight="1">
      <c r="F520" s="42"/>
    </row>
    <row r="521" spans="6:6" ht="15.75" customHeight="1">
      <c r="F521" s="42"/>
    </row>
    <row r="522" spans="6:6" ht="15.75" customHeight="1">
      <c r="F522" s="42"/>
    </row>
    <row r="523" spans="6:6" ht="15.75" customHeight="1">
      <c r="F523" s="42"/>
    </row>
    <row r="524" spans="6:6" ht="15.75" customHeight="1">
      <c r="F524" s="42"/>
    </row>
    <row r="525" spans="6:6" ht="15.75" customHeight="1">
      <c r="F525" s="42"/>
    </row>
    <row r="526" spans="6:6" ht="15.75" customHeight="1">
      <c r="F526" s="42"/>
    </row>
    <row r="527" spans="6:6" ht="15.75" customHeight="1">
      <c r="F527" s="42"/>
    </row>
    <row r="528" spans="6:6" ht="15.75" customHeight="1">
      <c r="F528" s="42"/>
    </row>
    <row r="529" spans="6:6" ht="15.75" customHeight="1">
      <c r="F529" s="42"/>
    </row>
    <row r="530" spans="6:6" ht="15.75" customHeight="1">
      <c r="F530" s="42"/>
    </row>
    <row r="531" spans="6:6" ht="15.75" customHeight="1">
      <c r="F531" s="42"/>
    </row>
    <row r="532" spans="6:6" ht="15.75" customHeight="1">
      <c r="F532" s="42"/>
    </row>
    <row r="533" spans="6:6" ht="15.75" customHeight="1">
      <c r="F533" s="42"/>
    </row>
    <row r="534" spans="6:6" ht="15.75" customHeight="1">
      <c r="F534" s="42"/>
    </row>
    <row r="535" spans="6:6" ht="15.75" customHeight="1">
      <c r="F535" s="42"/>
    </row>
    <row r="536" spans="6:6" ht="15.75" customHeight="1">
      <c r="F536" s="42"/>
    </row>
    <row r="537" spans="6:6" ht="15.75" customHeight="1">
      <c r="F537" s="42"/>
    </row>
    <row r="538" spans="6:6" ht="15.75" customHeight="1">
      <c r="F538" s="42"/>
    </row>
    <row r="539" spans="6:6" ht="15.75" customHeight="1">
      <c r="F539" s="42"/>
    </row>
    <row r="540" spans="6:6" ht="15.75" customHeight="1">
      <c r="F540" s="42"/>
    </row>
    <row r="541" spans="6:6" ht="15.75" customHeight="1">
      <c r="F541" s="42"/>
    </row>
    <row r="542" spans="6:6" ht="15.75" customHeight="1">
      <c r="F542" s="42"/>
    </row>
    <row r="543" spans="6:6" ht="15.75" customHeight="1">
      <c r="F543" s="42"/>
    </row>
    <row r="544" spans="6:6" ht="15.75" customHeight="1">
      <c r="F544" s="42"/>
    </row>
    <row r="545" spans="6:6" ht="15.75" customHeight="1">
      <c r="F545" s="42"/>
    </row>
    <row r="546" spans="6:6" ht="15.75" customHeight="1">
      <c r="F546" s="42"/>
    </row>
    <row r="547" spans="6:6" ht="15.75" customHeight="1">
      <c r="F547" s="42"/>
    </row>
    <row r="548" spans="6:6" ht="15.75" customHeight="1">
      <c r="F548" s="42"/>
    </row>
    <row r="549" spans="6:6" ht="15.75" customHeight="1">
      <c r="F549" s="42"/>
    </row>
    <row r="550" spans="6:6" ht="15.75" customHeight="1">
      <c r="F550" s="42"/>
    </row>
    <row r="551" spans="6:6" ht="15.75" customHeight="1">
      <c r="F551" s="42"/>
    </row>
    <row r="552" spans="6:6" ht="15.75" customHeight="1">
      <c r="F552" s="42"/>
    </row>
    <row r="553" spans="6:6" ht="15.75" customHeight="1">
      <c r="F553" s="42"/>
    </row>
    <row r="554" spans="6:6" ht="15.75" customHeight="1">
      <c r="F554" s="42"/>
    </row>
    <row r="555" spans="6:6" ht="15.75" customHeight="1">
      <c r="F555" s="42"/>
    </row>
    <row r="556" spans="6:6" ht="15.75" customHeight="1">
      <c r="F556" s="42"/>
    </row>
    <row r="557" spans="6:6" ht="15.75" customHeight="1">
      <c r="F557" s="42"/>
    </row>
    <row r="558" spans="6:6" ht="15.75" customHeight="1">
      <c r="F558" s="42"/>
    </row>
    <row r="559" spans="6:6" ht="15.75" customHeight="1">
      <c r="F559" s="42"/>
    </row>
    <row r="560" spans="6:6" ht="15.75" customHeight="1">
      <c r="F560" s="42"/>
    </row>
    <row r="561" spans="6:6" ht="15.75" customHeight="1">
      <c r="F561" s="42"/>
    </row>
    <row r="562" spans="6:6" ht="15.75" customHeight="1">
      <c r="F562" s="42"/>
    </row>
    <row r="563" spans="6:6" ht="15.75" customHeight="1">
      <c r="F563" s="42"/>
    </row>
    <row r="564" spans="6:6" ht="15.75" customHeight="1">
      <c r="F564" s="42"/>
    </row>
    <row r="565" spans="6:6" ht="15.75" customHeight="1">
      <c r="F565" s="42"/>
    </row>
    <row r="566" spans="6:6" ht="15.75" customHeight="1">
      <c r="F566" s="42"/>
    </row>
    <row r="567" spans="6:6" ht="15.75" customHeight="1">
      <c r="F567" s="42"/>
    </row>
    <row r="568" spans="6:6" ht="15.75" customHeight="1">
      <c r="F568" s="42"/>
    </row>
    <row r="569" spans="6:6" ht="15.75" customHeight="1">
      <c r="F569" s="42"/>
    </row>
    <row r="570" spans="6:6" ht="15.75" customHeight="1">
      <c r="F570" s="42"/>
    </row>
    <row r="571" spans="6:6" ht="15.75" customHeight="1">
      <c r="F571" s="42"/>
    </row>
    <row r="572" spans="6:6" ht="15.75" customHeight="1">
      <c r="F572" s="42"/>
    </row>
    <row r="573" spans="6:6" ht="15.75" customHeight="1">
      <c r="F573" s="42"/>
    </row>
    <row r="574" spans="6:6" ht="15.75" customHeight="1">
      <c r="F574" s="42"/>
    </row>
    <row r="575" spans="6:6" ht="15.75" customHeight="1">
      <c r="F575" s="42"/>
    </row>
    <row r="576" spans="6:6" ht="15.75" customHeight="1">
      <c r="F576" s="42"/>
    </row>
    <row r="577" spans="6:6" ht="15.75" customHeight="1">
      <c r="F577" s="42"/>
    </row>
    <row r="578" spans="6:6" ht="15.75" customHeight="1">
      <c r="F578" s="42"/>
    </row>
    <row r="579" spans="6:6" ht="15.75" customHeight="1">
      <c r="F579" s="42"/>
    </row>
    <row r="580" spans="6:6" ht="15.75" customHeight="1">
      <c r="F580" s="42"/>
    </row>
    <row r="581" spans="6:6" ht="15.75" customHeight="1">
      <c r="F581" s="42"/>
    </row>
    <row r="582" spans="6:6" ht="15.75" customHeight="1">
      <c r="F582" s="42"/>
    </row>
    <row r="583" spans="6:6" ht="15.75" customHeight="1">
      <c r="F583" s="42"/>
    </row>
    <row r="584" spans="6:6" ht="15.75" customHeight="1">
      <c r="F584" s="42"/>
    </row>
    <row r="585" spans="6:6" ht="15.75" customHeight="1">
      <c r="F585" s="42"/>
    </row>
    <row r="586" spans="6:6" ht="15.75" customHeight="1">
      <c r="F586" s="42"/>
    </row>
    <row r="587" spans="6:6" ht="15.75" customHeight="1">
      <c r="F587" s="42"/>
    </row>
    <row r="588" spans="6:6" ht="15.75" customHeight="1">
      <c r="F588" s="42"/>
    </row>
    <row r="589" spans="6:6" ht="15.75" customHeight="1">
      <c r="F589" s="42"/>
    </row>
    <row r="590" spans="6:6" ht="15.75" customHeight="1">
      <c r="F590" s="42"/>
    </row>
    <row r="591" spans="6:6" ht="15.75" customHeight="1">
      <c r="F591" s="42"/>
    </row>
    <row r="592" spans="6:6" ht="15.75" customHeight="1">
      <c r="F592" s="42"/>
    </row>
    <row r="593" spans="6:6" ht="15.75" customHeight="1">
      <c r="F593" s="42"/>
    </row>
    <row r="594" spans="6:6" ht="15.75" customHeight="1">
      <c r="F594" s="42"/>
    </row>
    <row r="595" spans="6:6" ht="15.75" customHeight="1">
      <c r="F595" s="42"/>
    </row>
    <row r="596" spans="6:6" ht="15.75" customHeight="1">
      <c r="F596" s="42"/>
    </row>
    <row r="597" spans="6:6" ht="15.75" customHeight="1">
      <c r="F597" s="42"/>
    </row>
    <row r="598" spans="6:6" ht="15.75" customHeight="1">
      <c r="F598" s="42"/>
    </row>
    <row r="599" spans="6:6" ht="15.75" customHeight="1">
      <c r="F599" s="42"/>
    </row>
    <row r="600" spans="6:6" ht="15.75" customHeight="1">
      <c r="F600" s="42"/>
    </row>
    <row r="601" spans="6:6" ht="15.75" customHeight="1">
      <c r="F601" s="42"/>
    </row>
    <row r="602" spans="6:6" ht="15.75" customHeight="1">
      <c r="F602" s="42"/>
    </row>
    <row r="603" spans="6:6" ht="15.75" customHeight="1">
      <c r="F603" s="42"/>
    </row>
    <row r="604" spans="6:6" ht="15.75" customHeight="1">
      <c r="F604" s="42"/>
    </row>
    <row r="605" spans="6:6" ht="15.75" customHeight="1">
      <c r="F605" s="42"/>
    </row>
    <row r="606" spans="6:6" ht="15.75" customHeight="1">
      <c r="F606" s="42"/>
    </row>
    <row r="607" spans="6:6" ht="15.75" customHeight="1">
      <c r="F607" s="42"/>
    </row>
    <row r="608" spans="6:6" ht="15.75" customHeight="1">
      <c r="F608" s="42"/>
    </row>
    <row r="609" spans="6:6" ht="15.75" customHeight="1">
      <c r="F609" s="42"/>
    </row>
    <row r="610" spans="6:6" ht="15.75" customHeight="1">
      <c r="F610" s="42"/>
    </row>
    <row r="611" spans="6:6" ht="15.75" customHeight="1">
      <c r="F611" s="42"/>
    </row>
    <row r="612" spans="6:6" ht="15.75" customHeight="1">
      <c r="F612" s="42"/>
    </row>
    <row r="613" spans="6:6" ht="15.75" customHeight="1">
      <c r="F613" s="42"/>
    </row>
    <row r="614" spans="6:6" ht="15.75" customHeight="1">
      <c r="F614" s="42"/>
    </row>
    <row r="615" spans="6:6" ht="15.75" customHeight="1">
      <c r="F615" s="42"/>
    </row>
    <row r="616" spans="6:6" ht="15.75" customHeight="1">
      <c r="F616" s="42"/>
    </row>
    <row r="617" spans="6:6" ht="15.75" customHeight="1">
      <c r="F617" s="42"/>
    </row>
    <row r="618" spans="6:6" ht="15.75" customHeight="1">
      <c r="F618" s="42"/>
    </row>
    <row r="619" spans="6:6" ht="15.75" customHeight="1">
      <c r="F619" s="42"/>
    </row>
    <row r="620" spans="6:6" ht="15.75" customHeight="1">
      <c r="F620" s="42"/>
    </row>
    <row r="621" spans="6:6" ht="15.75" customHeight="1">
      <c r="F621" s="42"/>
    </row>
    <row r="622" spans="6:6" ht="15.75" customHeight="1">
      <c r="F622" s="42"/>
    </row>
    <row r="623" spans="6:6" ht="15.75" customHeight="1">
      <c r="F623" s="42"/>
    </row>
    <row r="624" spans="6:6" ht="15.75" customHeight="1">
      <c r="F624" s="42"/>
    </row>
    <row r="625" spans="6:6" ht="15.75" customHeight="1">
      <c r="F625" s="42"/>
    </row>
    <row r="626" spans="6:6" ht="15.75" customHeight="1">
      <c r="F626" s="42"/>
    </row>
    <row r="627" spans="6:6" ht="15.75" customHeight="1">
      <c r="F627" s="42"/>
    </row>
    <row r="628" spans="6:6" ht="15.75" customHeight="1">
      <c r="F628" s="42"/>
    </row>
    <row r="629" spans="6:6" ht="15.75" customHeight="1">
      <c r="F629" s="42"/>
    </row>
    <row r="630" spans="6:6" ht="15.75" customHeight="1">
      <c r="F630" s="42"/>
    </row>
    <row r="631" spans="6:6" ht="15.75" customHeight="1">
      <c r="F631" s="42"/>
    </row>
    <row r="632" spans="6:6" ht="15.75" customHeight="1">
      <c r="F632" s="42"/>
    </row>
    <row r="633" spans="6:6" ht="15.75" customHeight="1">
      <c r="F633" s="42"/>
    </row>
    <row r="634" spans="6:6" ht="15.75" customHeight="1">
      <c r="F634" s="42"/>
    </row>
    <row r="635" spans="6:6" ht="15.75" customHeight="1">
      <c r="F635" s="42"/>
    </row>
    <row r="636" spans="6:6" ht="15.75" customHeight="1">
      <c r="F636" s="42"/>
    </row>
    <row r="637" spans="6:6" ht="15.75" customHeight="1">
      <c r="F637" s="42"/>
    </row>
    <row r="638" spans="6:6" ht="15.75" customHeight="1">
      <c r="F638" s="42"/>
    </row>
    <row r="639" spans="6:6" ht="15.75" customHeight="1">
      <c r="F639" s="42"/>
    </row>
    <row r="640" spans="6:6" ht="15.75" customHeight="1">
      <c r="F640" s="42"/>
    </row>
    <row r="641" spans="6:6" ht="15.75" customHeight="1">
      <c r="F641" s="42"/>
    </row>
    <row r="642" spans="6:6" ht="15.75" customHeight="1">
      <c r="F642" s="42"/>
    </row>
    <row r="643" spans="6:6" ht="15.75" customHeight="1">
      <c r="F643" s="42"/>
    </row>
    <row r="644" spans="6:6" ht="15.75" customHeight="1">
      <c r="F644" s="42"/>
    </row>
    <row r="645" spans="6:6" ht="15.75" customHeight="1">
      <c r="F645" s="42"/>
    </row>
    <row r="646" spans="6:6" ht="15.75" customHeight="1">
      <c r="F646" s="42"/>
    </row>
    <row r="647" spans="6:6" ht="15.75" customHeight="1">
      <c r="F647" s="42"/>
    </row>
    <row r="648" spans="6:6" ht="15.75" customHeight="1">
      <c r="F648" s="42"/>
    </row>
    <row r="649" spans="6:6" ht="15.75" customHeight="1">
      <c r="F649" s="42"/>
    </row>
    <row r="650" spans="6:6" ht="15.75" customHeight="1">
      <c r="F650" s="42"/>
    </row>
    <row r="651" spans="6:6" ht="15.75" customHeight="1">
      <c r="F651" s="42"/>
    </row>
    <row r="652" spans="6:6" ht="15.75" customHeight="1">
      <c r="F652" s="42"/>
    </row>
    <row r="653" spans="6:6" ht="15.75" customHeight="1">
      <c r="F653" s="42"/>
    </row>
    <row r="654" spans="6:6" ht="15.75" customHeight="1">
      <c r="F654" s="42"/>
    </row>
    <row r="655" spans="6:6" ht="15.75" customHeight="1">
      <c r="F655" s="42"/>
    </row>
    <row r="656" spans="6:6" ht="15.75" customHeight="1">
      <c r="F656" s="42"/>
    </row>
    <row r="657" spans="6:6" ht="15.75" customHeight="1">
      <c r="F657" s="42"/>
    </row>
    <row r="658" spans="6:6" ht="15.75" customHeight="1">
      <c r="F658" s="42"/>
    </row>
    <row r="659" spans="6:6" ht="15.75" customHeight="1">
      <c r="F659" s="42"/>
    </row>
    <row r="660" spans="6:6" ht="15.75" customHeight="1">
      <c r="F660" s="42"/>
    </row>
    <row r="661" spans="6:6" ht="15.75" customHeight="1">
      <c r="F661" s="42"/>
    </row>
    <row r="662" spans="6:6" ht="15.75" customHeight="1">
      <c r="F662" s="42"/>
    </row>
    <row r="663" spans="6:6" ht="15.75" customHeight="1">
      <c r="F663" s="42"/>
    </row>
    <row r="664" spans="6:6" ht="15.75" customHeight="1">
      <c r="F664" s="42"/>
    </row>
    <row r="665" spans="6:6" ht="15.75" customHeight="1">
      <c r="F665" s="42"/>
    </row>
    <row r="666" spans="6:6" ht="15.75" customHeight="1">
      <c r="F666" s="42"/>
    </row>
    <row r="667" spans="6:6" ht="15.75" customHeight="1">
      <c r="F667" s="42"/>
    </row>
    <row r="668" spans="6:6" ht="15.75" customHeight="1">
      <c r="F668" s="42"/>
    </row>
    <row r="669" spans="6:6" ht="15.75" customHeight="1">
      <c r="F669" s="42"/>
    </row>
    <row r="670" spans="6:6" ht="15.75" customHeight="1">
      <c r="F670" s="42"/>
    </row>
    <row r="671" spans="6:6" ht="15.75" customHeight="1">
      <c r="F671" s="42"/>
    </row>
    <row r="672" spans="6:6" ht="15.75" customHeight="1">
      <c r="F672" s="42"/>
    </row>
    <row r="673" spans="6:6" ht="15.75" customHeight="1">
      <c r="F673" s="42"/>
    </row>
    <row r="674" spans="6:6" ht="15.75" customHeight="1">
      <c r="F674" s="42"/>
    </row>
    <row r="675" spans="6:6" ht="15.75" customHeight="1">
      <c r="F675" s="42"/>
    </row>
    <row r="676" spans="6:6" ht="15.75" customHeight="1">
      <c r="F676" s="42"/>
    </row>
    <row r="677" spans="6:6" ht="15.75" customHeight="1">
      <c r="F677" s="42"/>
    </row>
    <row r="678" spans="6:6" ht="15.75" customHeight="1">
      <c r="F678" s="42"/>
    </row>
    <row r="679" spans="6:6" ht="15.75" customHeight="1">
      <c r="F679" s="42"/>
    </row>
    <row r="680" spans="6:6" ht="15.75" customHeight="1">
      <c r="F680" s="42"/>
    </row>
    <row r="681" spans="6:6" ht="15.75" customHeight="1">
      <c r="F681" s="42"/>
    </row>
    <row r="682" spans="6:6" ht="15.75" customHeight="1">
      <c r="F682" s="42"/>
    </row>
    <row r="683" spans="6:6" ht="15.75" customHeight="1">
      <c r="F683" s="42"/>
    </row>
    <row r="684" spans="6:6" ht="15.75" customHeight="1">
      <c r="F684" s="42"/>
    </row>
    <row r="685" spans="6:6" ht="15.75" customHeight="1">
      <c r="F685" s="42"/>
    </row>
    <row r="686" spans="6:6" ht="15.75" customHeight="1">
      <c r="F686" s="42"/>
    </row>
    <row r="687" spans="6:6" ht="15.75" customHeight="1">
      <c r="F687" s="42"/>
    </row>
    <row r="688" spans="6:6" ht="15.75" customHeight="1">
      <c r="F688" s="42"/>
    </row>
    <row r="689" spans="6:6" ht="15.75" customHeight="1">
      <c r="F689" s="42"/>
    </row>
    <row r="690" spans="6:6" ht="15.75" customHeight="1">
      <c r="F690" s="42"/>
    </row>
    <row r="691" spans="6:6" ht="15.75" customHeight="1">
      <c r="F691" s="42"/>
    </row>
    <row r="692" spans="6:6" ht="15.75" customHeight="1">
      <c r="F692" s="42"/>
    </row>
    <row r="693" spans="6:6" ht="15.75" customHeight="1">
      <c r="F693" s="42"/>
    </row>
    <row r="694" spans="6:6" ht="15.75" customHeight="1">
      <c r="F694" s="42"/>
    </row>
    <row r="695" spans="6:6" ht="15.75" customHeight="1">
      <c r="F695" s="42"/>
    </row>
    <row r="696" spans="6:6" ht="15.75" customHeight="1">
      <c r="F696" s="42"/>
    </row>
    <row r="697" spans="6:6" ht="15.75" customHeight="1">
      <c r="F697" s="42"/>
    </row>
    <row r="698" spans="6:6" ht="15.75" customHeight="1">
      <c r="F698" s="42"/>
    </row>
    <row r="699" spans="6:6" ht="15.75" customHeight="1">
      <c r="F699" s="42"/>
    </row>
    <row r="700" spans="6:6" ht="15.75" customHeight="1">
      <c r="F700" s="42"/>
    </row>
    <row r="701" spans="6:6" ht="15.75" customHeight="1">
      <c r="F701" s="42"/>
    </row>
    <row r="702" spans="6:6" ht="15.75" customHeight="1">
      <c r="F702" s="42"/>
    </row>
    <row r="703" spans="6:6" ht="15.75" customHeight="1">
      <c r="F703" s="42"/>
    </row>
    <row r="704" spans="6:6" ht="15.75" customHeight="1">
      <c r="F704" s="42"/>
    </row>
    <row r="705" spans="6:6" ht="15.75" customHeight="1">
      <c r="F705" s="42"/>
    </row>
    <row r="706" spans="6:6" ht="15.75" customHeight="1">
      <c r="F706" s="42"/>
    </row>
    <row r="707" spans="6:6" ht="15.75" customHeight="1">
      <c r="F707" s="42"/>
    </row>
    <row r="708" spans="6:6" ht="15.75" customHeight="1">
      <c r="F708" s="42"/>
    </row>
    <row r="709" spans="6:6" ht="15.75" customHeight="1">
      <c r="F709" s="42"/>
    </row>
    <row r="710" spans="6:6" ht="15.75" customHeight="1">
      <c r="F710" s="42"/>
    </row>
    <row r="711" spans="6:6" ht="15.75" customHeight="1">
      <c r="F711" s="42"/>
    </row>
    <row r="712" spans="6:6" ht="15.75" customHeight="1">
      <c r="F712" s="42"/>
    </row>
    <row r="713" spans="6:6" ht="15.75" customHeight="1">
      <c r="F713" s="42"/>
    </row>
    <row r="714" spans="6:6" ht="15.75" customHeight="1">
      <c r="F714" s="42"/>
    </row>
    <row r="715" spans="6:6" ht="15.75" customHeight="1">
      <c r="F715" s="42"/>
    </row>
    <row r="716" spans="6:6" ht="15.75" customHeight="1">
      <c r="F716" s="42"/>
    </row>
    <row r="717" spans="6:6" ht="15.75" customHeight="1">
      <c r="F717" s="42"/>
    </row>
    <row r="718" spans="6:6" ht="15.75" customHeight="1">
      <c r="F718" s="42"/>
    </row>
    <row r="719" spans="6:6" ht="15.75" customHeight="1">
      <c r="F719" s="42"/>
    </row>
    <row r="720" spans="6:6" ht="15.75" customHeight="1">
      <c r="F720" s="42"/>
    </row>
    <row r="721" spans="6:6" ht="15.75" customHeight="1">
      <c r="F721" s="42"/>
    </row>
    <row r="722" spans="6:6" ht="15.75" customHeight="1">
      <c r="F722" s="42"/>
    </row>
    <row r="723" spans="6:6" ht="15.75" customHeight="1">
      <c r="F723" s="42"/>
    </row>
    <row r="724" spans="6:6" ht="15.75" customHeight="1">
      <c r="F724" s="42"/>
    </row>
    <row r="725" spans="6:6" ht="15.75" customHeight="1">
      <c r="F725" s="42"/>
    </row>
    <row r="726" spans="6:6" ht="15.75" customHeight="1">
      <c r="F726" s="42"/>
    </row>
    <row r="727" spans="6:6" ht="15.75" customHeight="1">
      <c r="F727" s="42"/>
    </row>
    <row r="728" spans="6:6" ht="15.75" customHeight="1">
      <c r="F728" s="42"/>
    </row>
    <row r="729" spans="6:6" ht="15.75" customHeight="1">
      <c r="F729" s="42"/>
    </row>
    <row r="730" spans="6:6" ht="15.75" customHeight="1">
      <c r="F730" s="42"/>
    </row>
    <row r="731" spans="6:6" ht="15.75" customHeight="1">
      <c r="F731" s="42"/>
    </row>
    <row r="732" spans="6:6" ht="15.75" customHeight="1">
      <c r="F732" s="42"/>
    </row>
    <row r="733" spans="6:6" ht="15.75" customHeight="1">
      <c r="F733" s="42"/>
    </row>
    <row r="734" spans="6:6" ht="15.75" customHeight="1">
      <c r="F734" s="42"/>
    </row>
    <row r="735" spans="6:6" ht="15.75" customHeight="1">
      <c r="F735" s="42"/>
    </row>
    <row r="736" spans="6:6" ht="15.75" customHeight="1">
      <c r="F736" s="42"/>
    </row>
    <row r="737" spans="6:6" ht="15.75" customHeight="1">
      <c r="F737" s="42"/>
    </row>
    <row r="738" spans="6:6" ht="15.75" customHeight="1">
      <c r="F738" s="42"/>
    </row>
    <row r="739" spans="6:6" ht="15.75" customHeight="1">
      <c r="F739" s="42"/>
    </row>
    <row r="740" spans="6:6" ht="15.75" customHeight="1">
      <c r="F740" s="42"/>
    </row>
    <row r="741" spans="6:6" ht="15.75" customHeight="1">
      <c r="F741" s="42"/>
    </row>
    <row r="742" spans="6:6" ht="15.75" customHeight="1">
      <c r="F742" s="42"/>
    </row>
    <row r="743" spans="6:6" ht="15.75" customHeight="1">
      <c r="F743" s="42"/>
    </row>
    <row r="744" spans="6:6" ht="15.75" customHeight="1">
      <c r="F744" s="42"/>
    </row>
    <row r="745" spans="6:6" ht="15.75" customHeight="1">
      <c r="F745" s="42"/>
    </row>
    <row r="746" spans="6:6" ht="15.75" customHeight="1">
      <c r="F746" s="42"/>
    </row>
    <row r="747" spans="6:6" ht="15.75" customHeight="1">
      <c r="F747" s="42"/>
    </row>
    <row r="748" spans="6:6" ht="15.75" customHeight="1">
      <c r="F748" s="42"/>
    </row>
    <row r="749" spans="6:6" ht="15.75" customHeight="1">
      <c r="F749" s="42"/>
    </row>
    <row r="750" spans="6:6" ht="15.75" customHeight="1">
      <c r="F750" s="42"/>
    </row>
    <row r="751" spans="6:6" ht="15.75" customHeight="1">
      <c r="F751" s="42"/>
    </row>
    <row r="752" spans="6:6" ht="15.75" customHeight="1">
      <c r="F752" s="42"/>
    </row>
    <row r="753" spans="6:6" ht="15.75" customHeight="1">
      <c r="F753" s="42"/>
    </row>
    <row r="754" spans="6:6" ht="15.75" customHeight="1">
      <c r="F754" s="42"/>
    </row>
    <row r="755" spans="6:6" ht="15.75" customHeight="1">
      <c r="F755" s="42"/>
    </row>
    <row r="756" spans="6:6" ht="15.75" customHeight="1">
      <c r="F756" s="42"/>
    </row>
    <row r="757" spans="6:6" ht="15.75" customHeight="1">
      <c r="F757" s="42"/>
    </row>
    <row r="758" spans="6:6" ht="15.75" customHeight="1">
      <c r="F758" s="42"/>
    </row>
    <row r="759" spans="6:6" ht="15.75" customHeight="1">
      <c r="F759" s="42"/>
    </row>
    <row r="760" spans="6:6" ht="15.75" customHeight="1">
      <c r="F760" s="42"/>
    </row>
    <row r="761" spans="6:6" ht="15.75" customHeight="1">
      <c r="F761" s="42"/>
    </row>
    <row r="762" spans="6:6" ht="15.75" customHeight="1">
      <c r="F762" s="42"/>
    </row>
    <row r="763" spans="6:6" ht="15.75" customHeight="1">
      <c r="F763" s="42"/>
    </row>
    <row r="764" spans="6:6" ht="15.75" customHeight="1">
      <c r="F764" s="42"/>
    </row>
    <row r="765" spans="6:6" ht="15.75" customHeight="1">
      <c r="F765" s="42"/>
    </row>
    <row r="766" spans="6:6" ht="15.75" customHeight="1">
      <c r="F766" s="42"/>
    </row>
    <row r="767" spans="6:6" ht="15.75" customHeight="1">
      <c r="F767" s="42"/>
    </row>
    <row r="768" spans="6:6" ht="15.75" customHeight="1">
      <c r="F768" s="42"/>
    </row>
    <row r="769" spans="6:6" ht="15.75" customHeight="1">
      <c r="F769" s="42"/>
    </row>
    <row r="770" spans="6:6" ht="15.75" customHeight="1">
      <c r="F770" s="42"/>
    </row>
    <row r="771" spans="6:6" ht="15.75" customHeight="1">
      <c r="F771" s="42"/>
    </row>
    <row r="772" spans="6:6" ht="15.75" customHeight="1">
      <c r="F772" s="42"/>
    </row>
    <row r="773" spans="6:6" ht="15.75" customHeight="1">
      <c r="F773" s="42"/>
    </row>
    <row r="774" spans="6:6" ht="15.75" customHeight="1">
      <c r="F774" s="42"/>
    </row>
    <row r="775" spans="6:6" ht="15.75" customHeight="1">
      <c r="F775" s="42"/>
    </row>
    <row r="776" spans="6:6" ht="15.75" customHeight="1">
      <c r="F776" s="42"/>
    </row>
    <row r="777" spans="6:6" ht="15.75" customHeight="1">
      <c r="F777" s="42"/>
    </row>
    <row r="778" spans="6:6" ht="15.75" customHeight="1">
      <c r="F778" s="42"/>
    </row>
    <row r="779" spans="6:6" ht="15.75" customHeight="1">
      <c r="F779" s="42"/>
    </row>
    <row r="780" spans="6:6" ht="15.75" customHeight="1">
      <c r="F780" s="42"/>
    </row>
    <row r="781" spans="6:6" ht="15.75" customHeight="1">
      <c r="F781" s="42"/>
    </row>
    <row r="782" spans="6:6" ht="15.75" customHeight="1">
      <c r="F782" s="42"/>
    </row>
    <row r="783" spans="6:6" ht="15.75" customHeight="1">
      <c r="F783" s="42"/>
    </row>
    <row r="784" spans="6:6" ht="15.75" customHeight="1">
      <c r="F784" s="42"/>
    </row>
    <row r="785" spans="6:6" ht="15.75" customHeight="1">
      <c r="F785" s="42"/>
    </row>
    <row r="786" spans="6:6" ht="15.75" customHeight="1">
      <c r="F786" s="42"/>
    </row>
    <row r="787" spans="6:6" ht="15.75" customHeight="1">
      <c r="F787" s="42"/>
    </row>
    <row r="788" spans="6:6" ht="15.75" customHeight="1">
      <c r="F788" s="42"/>
    </row>
    <row r="789" spans="6:6" ht="15.75" customHeight="1">
      <c r="F789" s="42"/>
    </row>
    <row r="790" spans="6:6" ht="15.75" customHeight="1">
      <c r="F790" s="42"/>
    </row>
    <row r="791" spans="6:6" ht="15.75" customHeight="1">
      <c r="F791" s="42"/>
    </row>
    <row r="792" spans="6:6" ht="15.75" customHeight="1">
      <c r="F792" s="42"/>
    </row>
    <row r="793" spans="6:6" ht="15.75" customHeight="1">
      <c r="F793" s="42"/>
    </row>
    <row r="794" spans="6:6" ht="15.75" customHeight="1">
      <c r="F794" s="42"/>
    </row>
    <row r="795" spans="6:6" ht="15.75" customHeight="1">
      <c r="F795" s="42"/>
    </row>
    <row r="796" spans="6:6" ht="15.75" customHeight="1">
      <c r="F796" s="42"/>
    </row>
    <row r="797" spans="6:6" ht="15.75" customHeight="1">
      <c r="F797" s="42"/>
    </row>
    <row r="798" spans="6:6" ht="15.75" customHeight="1">
      <c r="F798" s="42"/>
    </row>
    <row r="799" spans="6:6" ht="15.75" customHeight="1">
      <c r="F799" s="42"/>
    </row>
    <row r="800" spans="6:6" ht="15.75" customHeight="1">
      <c r="F800" s="42"/>
    </row>
    <row r="801" spans="6:6" ht="15.75" customHeight="1">
      <c r="F801" s="42"/>
    </row>
    <row r="802" spans="6:6" ht="15.75" customHeight="1">
      <c r="F802" s="42"/>
    </row>
    <row r="803" spans="6:6" ht="15.75" customHeight="1">
      <c r="F803" s="42"/>
    </row>
    <row r="804" spans="6:6" ht="15.75" customHeight="1">
      <c r="F804" s="42"/>
    </row>
    <row r="805" spans="6:6" ht="15.75" customHeight="1">
      <c r="F805" s="42"/>
    </row>
    <row r="806" spans="6:6" ht="15.75" customHeight="1">
      <c r="F806" s="42"/>
    </row>
    <row r="807" spans="6:6" ht="15.75" customHeight="1">
      <c r="F807" s="42"/>
    </row>
    <row r="808" spans="6:6" ht="15.75" customHeight="1">
      <c r="F808" s="42"/>
    </row>
    <row r="809" spans="6:6" ht="15.75" customHeight="1">
      <c r="F809" s="42"/>
    </row>
    <row r="810" spans="6:6" ht="15.75" customHeight="1">
      <c r="F810" s="42"/>
    </row>
    <row r="811" spans="6:6" ht="15.75" customHeight="1">
      <c r="F811" s="42"/>
    </row>
    <row r="812" spans="6:6" ht="15.75" customHeight="1">
      <c r="F812" s="42"/>
    </row>
    <row r="813" spans="6:6" ht="15.75" customHeight="1">
      <c r="F813" s="42"/>
    </row>
    <row r="814" spans="6:6" ht="15.75" customHeight="1">
      <c r="F814" s="42"/>
    </row>
    <row r="815" spans="6:6" ht="15.75" customHeight="1">
      <c r="F815" s="42"/>
    </row>
    <row r="816" spans="6:6" ht="15.75" customHeight="1">
      <c r="F816" s="42"/>
    </row>
    <row r="817" spans="6:6" ht="15.75" customHeight="1">
      <c r="F817" s="42"/>
    </row>
    <row r="818" spans="6:6" ht="15.75" customHeight="1">
      <c r="F818" s="42"/>
    </row>
    <row r="819" spans="6:6" ht="15.75" customHeight="1">
      <c r="F819" s="42"/>
    </row>
    <row r="820" spans="6:6" ht="15.75" customHeight="1">
      <c r="F820" s="42"/>
    </row>
    <row r="821" spans="6:6" ht="15.75" customHeight="1">
      <c r="F821" s="42"/>
    </row>
    <row r="822" spans="6:6" ht="15.75" customHeight="1">
      <c r="F822" s="42"/>
    </row>
    <row r="823" spans="6:6" ht="15.75" customHeight="1">
      <c r="F823" s="42"/>
    </row>
    <row r="824" spans="6:6" ht="15.75" customHeight="1">
      <c r="F824" s="42"/>
    </row>
    <row r="825" spans="6:6" ht="15.75" customHeight="1">
      <c r="F825" s="42"/>
    </row>
    <row r="826" spans="6:6" ht="15.75" customHeight="1">
      <c r="F826" s="42"/>
    </row>
    <row r="827" spans="6:6" ht="15.75" customHeight="1">
      <c r="F827" s="42"/>
    </row>
    <row r="828" spans="6:6" ht="15.75" customHeight="1">
      <c r="F828" s="42"/>
    </row>
    <row r="829" spans="6:6" ht="15.75" customHeight="1">
      <c r="F829" s="42"/>
    </row>
    <row r="830" spans="6:6" ht="15.75" customHeight="1">
      <c r="F830" s="42"/>
    </row>
    <row r="831" spans="6:6" ht="15.75" customHeight="1">
      <c r="F831" s="42"/>
    </row>
    <row r="832" spans="6:6" ht="15.75" customHeight="1">
      <c r="F832" s="42"/>
    </row>
    <row r="833" spans="6:6" ht="15.75" customHeight="1">
      <c r="F833" s="42"/>
    </row>
    <row r="834" spans="6:6" ht="15.75" customHeight="1">
      <c r="F834" s="42"/>
    </row>
    <row r="835" spans="6:6" ht="15.75" customHeight="1">
      <c r="F835" s="42"/>
    </row>
    <row r="836" spans="6:6" ht="15.75" customHeight="1">
      <c r="F836" s="42"/>
    </row>
    <row r="837" spans="6:6" ht="15.75" customHeight="1">
      <c r="F837" s="42"/>
    </row>
    <row r="838" spans="6:6" ht="15.75" customHeight="1">
      <c r="F838" s="42"/>
    </row>
    <row r="839" spans="6:6" ht="15.75" customHeight="1">
      <c r="F839" s="42"/>
    </row>
    <row r="840" spans="6:6" ht="15.75" customHeight="1">
      <c r="F840" s="42"/>
    </row>
    <row r="841" spans="6:6" ht="15.75" customHeight="1">
      <c r="F841" s="42"/>
    </row>
    <row r="842" spans="6:6" ht="15.75" customHeight="1">
      <c r="F842" s="42"/>
    </row>
    <row r="843" spans="6:6" ht="15.75" customHeight="1">
      <c r="F843" s="42"/>
    </row>
    <row r="844" spans="6:6" ht="15.75" customHeight="1">
      <c r="F844" s="42"/>
    </row>
    <row r="845" spans="6:6" ht="15.75" customHeight="1">
      <c r="F845" s="42"/>
    </row>
    <row r="846" spans="6:6" ht="15.75" customHeight="1">
      <c r="F846" s="42"/>
    </row>
    <row r="847" spans="6:6" ht="15.75" customHeight="1">
      <c r="F847" s="42"/>
    </row>
    <row r="848" spans="6:6" ht="15.75" customHeight="1">
      <c r="F848" s="42"/>
    </row>
    <row r="849" spans="6:6" ht="15.75" customHeight="1">
      <c r="F849" s="42"/>
    </row>
    <row r="850" spans="6:6" ht="15.75" customHeight="1">
      <c r="F850" s="42"/>
    </row>
    <row r="851" spans="6:6" ht="15.75" customHeight="1">
      <c r="F851" s="42"/>
    </row>
    <row r="852" spans="6:6" ht="15.75" customHeight="1">
      <c r="F852" s="42"/>
    </row>
    <row r="853" spans="6:6" ht="15.75" customHeight="1">
      <c r="F853" s="42"/>
    </row>
    <row r="854" spans="6:6" ht="15.75" customHeight="1">
      <c r="F854" s="42"/>
    </row>
    <row r="855" spans="6:6" ht="15.75" customHeight="1">
      <c r="F855" s="42"/>
    </row>
    <row r="856" spans="6:6" ht="15.75" customHeight="1">
      <c r="F856" s="42"/>
    </row>
    <row r="857" spans="6:6" ht="15.75" customHeight="1">
      <c r="F857" s="42"/>
    </row>
    <row r="858" spans="6:6" ht="15.75" customHeight="1">
      <c r="F858" s="42"/>
    </row>
    <row r="859" spans="6:6" ht="15.75" customHeight="1">
      <c r="F859" s="42"/>
    </row>
    <row r="860" spans="6:6" ht="15.75" customHeight="1">
      <c r="F860" s="42"/>
    </row>
    <row r="861" spans="6:6" ht="15.75" customHeight="1">
      <c r="F861" s="42"/>
    </row>
    <row r="862" spans="6:6" ht="15.75" customHeight="1">
      <c r="F862" s="42"/>
    </row>
    <row r="863" spans="6:6" ht="15.75" customHeight="1">
      <c r="F863" s="42"/>
    </row>
    <row r="864" spans="6:6" ht="15.75" customHeight="1">
      <c r="F864" s="42"/>
    </row>
    <row r="865" spans="6:6" ht="15.75" customHeight="1">
      <c r="F865" s="42"/>
    </row>
    <row r="866" spans="6:6" ht="15.75" customHeight="1">
      <c r="F866" s="42"/>
    </row>
    <row r="867" spans="6:6" ht="15.75" customHeight="1">
      <c r="F867" s="42"/>
    </row>
    <row r="868" spans="6:6" ht="15.75" customHeight="1">
      <c r="F868" s="42"/>
    </row>
    <row r="869" spans="6:6" ht="15.75" customHeight="1">
      <c r="F869" s="42"/>
    </row>
    <row r="870" spans="6:6" ht="15.75" customHeight="1">
      <c r="F870" s="42"/>
    </row>
    <row r="871" spans="6:6" ht="15.75" customHeight="1">
      <c r="F871" s="42"/>
    </row>
    <row r="872" spans="6:6" ht="15.75" customHeight="1">
      <c r="F872" s="42"/>
    </row>
    <row r="873" spans="6:6" ht="15.75" customHeight="1">
      <c r="F873" s="42"/>
    </row>
    <row r="874" spans="6:6" ht="15.75" customHeight="1">
      <c r="F874" s="42"/>
    </row>
    <row r="875" spans="6:6" ht="15.75" customHeight="1">
      <c r="F875" s="42"/>
    </row>
    <row r="876" spans="6:6" ht="15.75" customHeight="1">
      <c r="F876" s="42"/>
    </row>
    <row r="877" spans="6:6" ht="15.75" customHeight="1">
      <c r="F877" s="42"/>
    </row>
    <row r="878" spans="6:6" ht="15.75" customHeight="1">
      <c r="F878" s="42"/>
    </row>
    <row r="879" spans="6:6" ht="15.75" customHeight="1">
      <c r="F879" s="42"/>
    </row>
    <row r="880" spans="6:6" ht="15.75" customHeight="1">
      <c r="F880" s="42"/>
    </row>
    <row r="881" spans="6:6" ht="15.75" customHeight="1">
      <c r="F881" s="42"/>
    </row>
    <row r="882" spans="6:6" ht="15.75" customHeight="1">
      <c r="F882" s="42"/>
    </row>
    <row r="883" spans="6:6" ht="15.75" customHeight="1">
      <c r="F883" s="42"/>
    </row>
    <row r="884" spans="6:6" ht="15.75" customHeight="1">
      <c r="F884" s="42"/>
    </row>
    <row r="885" spans="6:6" ht="15.75" customHeight="1">
      <c r="F885" s="42"/>
    </row>
    <row r="886" spans="6:6" ht="15.75" customHeight="1">
      <c r="F886" s="42"/>
    </row>
    <row r="887" spans="6:6" ht="15.75" customHeight="1">
      <c r="F887" s="42"/>
    </row>
    <row r="888" spans="6:6" ht="15.75" customHeight="1">
      <c r="F888" s="42"/>
    </row>
    <row r="889" spans="6:6" ht="15.75" customHeight="1">
      <c r="F889" s="42"/>
    </row>
    <row r="890" spans="6:6" ht="15.75" customHeight="1">
      <c r="F890" s="42"/>
    </row>
    <row r="891" spans="6:6" ht="15.75" customHeight="1">
      <c r="F891" s="42"/>
    </row>
    <row r="892" spans="6:6" ht="15.75" customHeight="1">
      <c r="F892" s="42"/>
    </row>
    <row r="893" spans="6:6" ht="15.75" customHeight="1">
      <c r="F893" s="42"/>
    </row>
    <row r="894" spans="6:6" ht="15.75" customHeight="1">
      <c r="F894" s="42"/>
    </row>
    <row r="895" spans="6:6" ht="15.75" customHeight="1">
      <c r="F895" s="42"/>
    </row>
    <row r="896" spans="6:6" ht="15.75" customHeight="1">
      <c r="F896" s="42"/>
    </row>
    <row r="897" spans="6:6" ht="15.75" customHeight="1">
      <c r="F897" s="42"/>
    </row>
    <row r="898" spans="6:6" ht="15.75" customHeight="1">
      <c r="F898" s="42"/>
    </row>
    <row r="899" spans="6:6" ht="15.75" customHeight="1">
      <c r="F899" s="42"/>
    </row>
    <row r="900" spans="6:6" ht="15.75" customHeight="1">
      <c r="F900" s="42"/>
    </row>
    <row r="901" spans="6:6" ht="15.75" customHeight="1">
      <c r="F901" s="42"/>
    </row>
    <row r="902" spans="6:6" ht="15.75" customHeight="1">
      <c r="F902" s="42"/>
    </row>
    <row r="903" spans="6:6" ht="15.75" customHeight="1">
      <c r="F903" s="42"/>
    </row>
    <row r="904" spans="6:6" ht="15.75" customHeight="1">
      <c r="F904" s="42"/>
    </row>
    <row r="905" spans="6:6" ht="15.75" customHeight="1">
      <c r="F905" s="42"/>
    </row>
    <row r="906" spans="6:6" ht="15.75" customHeight="1">
      <c r="F906" s="42"/>
    </row>
    <row r="907" spans="6:6" ht="15.75" customHeight="1">
      <c r="F907" s="42"/>
    </row>
    <row r="908" spans="6:6" ht="15.75" customHeight="1">
      <c r="F908" s="42"/>
    </row>
    <row r="909" spans="6:6" ht="15.75" customHeight="1">
      <c r="F909" s="42"/>
    </row>
    <row r="910" spans="6:6" ht="15.75" customHeight="1">
      <c r="F910" s="42"/>
    </row>
    <row r="911" spans="6:6" ht="15.75" customHeight="1">
      <c r="F911" s="42"/>
    </row>
    <row r="912" spans="6:6" ht="15.75" customHeight="1">
      <c r="F912" s="42"/>
    </row>
    <row r="913" spans="6:6" ht="15.75" customHeight="1">
      <c r="F913" s="42"/>
    </row>
    <row r="914" spans="6:6" ht="15.75" customHeight="1">
      <c r="F914" s="42"/>
    </row>
    <row r="915" spans="6:6" ht="15.75" customHeight="1">
      <c r="F915" s="42"/>
    </row>
    <row r="916" spans="6:6" ht="15.75" customHeight="1">
      <c r="F916" s="42"/>
    </row>
    <row r="917" spans="6:6" ht="15.75" customHeight="1">
      <c r="F917" s="42"/>
    </row>
    <row r="918" spans="6:6" ht="15.75" customHeight="1">
      <c r="F918" s="42"/>
    </row>
    <row r="919" spans="6:6" ht="15.75" customHeight="1">
      <c r="F919" s="42"/>
    </row>
    <row r="920" spans="6:6" ht="15.75" customHeight="1">
      <c r="F920" s="42"/>
    </row>
    <row r="921" spans="6:6" ht="15.75" customHeight="1">
      <c r="F921" s="42"/>
    </row>
    <row r="922" spans="6:6" ht="15.75" customHeight="1">
      <c r="F922" s="42"/>
    </row>
    <row r="923" spans="6:6" ht="15.75" customHeight="1">
      <c r="F923" s="42"/>
    </row>
    <row r="924" spans="6:6" ht="15.75" customHeight="1">
      <c r="F924" s="42"/>
    </row>
    <row r="925" spans="6:6" ht="15.75" customHeight="1">
      <c r="F925" s="42"/>
    </row>
    <row r="926" spans="6:6" ht="15.75" customHeight="1">
      <c r="F926" s="42"/>
    </row>
    <row r="927" spans="6:6" ht="15.75" customHeight="1">
      <c r="F927" s="42"/>
    </row>
    <row r="928" spans="6:6" ht="15.75" customHeight="1">
      <c r="F928" s="42"/>
    </row>
    <row r="929" spans="6:6" ht="15.75" customHeight="1">
      <c r="F929" s="42"/>
    </row>
    <row r="930" spans="6:6" ht="15.75" customHeight="1">
      <c r="F930" s="42"/>
    </row>
    <row r="931" spans="6:6" ht="15.75" customHeight="1">
      <c r="F931" s="42"/>
    </row>
    <row r="932" spans="6:6" ht="15.75" customHeight="1">
      <c r="F932" s="42"/>
    </row>
    <row r="933" spans="6:6" ht="15.75" customHeight="1">
      <c r="F933" s="42"/>
    </row>
    <row r="934" spans="6:6" ht="15.75" customHeight="1">
      <c r="F934" s="42"/>
    </row>
    <row r="935" spans="6:6" ht="15.75" customHeight="1">
      <c r="F935" s="42"/>
    </row>
    <row r="936" spans="6:6" ht="15.75" customHeight="1">
      <c r="F936" s="42"/>
    </row>
    <row r="937" spans="6:6" ht="15.75" customHeight="1">
      <c r="F937" s="42"/>
    </row>
    <row r="938" spans="6:6" ht="15.75" customHeight="1">
      <c r="F938" s="42"/>
    </row>
    <row r="939" spans="6:6" ht="15.75" customHeight="1">
      <c r="F939" s="42"/>
    </row>
    <row r="940" spans="6:6" ht="15.75" customHeight="1">
      <c r="F940" s="42"/>
    </row>
    <row r="941" spans="6:6" ht="15.75" customHeight="1">
      <c r="F941" s="42"/>
    </row>
    <row r="942" spans="6:6" ht="15.75" customHeight="1">
      <c r="F942" s="42"/>
    </row>
    <row r="943" spans="6:6" ht="15.75" customHeight="1">
      <c r="F943" s="42"/>
    </row>
    <row r="944" spans="6:6" ht="15.75" customHeight="1">
      <c r="F944" s="42"/>
    </row>
    <row r="945" spans="6:6" ht="15.75" customHeight="1">
      <c r="F945" s="42"/>
    </row>
    <row r="946" spans="6:6" ht="15.75" customHeight="1">
      <c r="F946" s="42"/>
    </row>
    <row r="947" spans="6:6" ht="15.75" customHeight="1">
      <c r="F947" s="42"/>
    </row>
    <row r="948" spans="6:6" ht="15.75" customHeight="1">
      <c r="F948" s="42"/>
    </row>
    <row r="949" spans="6:6" ht="15.75" customHeight="1">
      <c r="F949" s="42"/>
    </row>
    <row r="950" spans="6:6" ht="15.75" customHeight="1">
      <c r="F950" s="42"/>
    </row>
    <row r="951" spans="6:6" ht="15.75" customHeight="1">
      <c r="F951" s="42"/>
    </row>
    <row r="952" spans="6:6" ht="15.75" customHeight="1">
      <c r="F952" s="42"/>
    </row>
    <row r="953" spans="6:6" ht="15.75" customHeight="1">
      <c r="F953" s="42"/>
    </row>
    <row r="954" spans="6:6" ht="15.75" customHeight="1">
      <c r="F954" s="42"/>
    </row>
    <row r="955" spans="6:6" ht="15.75" customHeight="1">
      <c r="F955" s="42"/>
    </row>
    <row r="956" spans="6:6" ht="15.75" customHeight="1">
      <c r="F956" s="42"/>
    </row>
    <row r="957" spans="6:6" ht="15.75" customHeight="1">
      <c r="F957" s="42"/>
    </row>
    <row r="958" spans="6:6" ht="15.75" customHeight="1">
      <c r="F958" s="42"/>
    </row>
    <row r="959" spans="6:6" ht="15.75" customHeight="1">
      <c r="F959" s="42"/>
    </row>
    <row r="960" spans="6:6" ht="15.75" customHeight="1">
      <c r="F960" s="42"/>
    </row>
    <row r="961" spans="6:6" ht="15.75" customHeight="1">
      <c r="F961" s="42"/>
    </row>
    <row r="962" spans="6:6" ht="15.75" customHeight="1">
      <c r="F962" s="42"/>
    </row>
    <row r="963" spans="6:6" ht="15.75" customHeight="1">
      <c r="F963" s="42"/>
    </row>
    <row r="964" spans="6:6" ht="15.75" customHeight="1">
      <c r="F964" s="42"/>
    </row>
    <row r="965" spans="6:6" ht="15.75" customHeight="1">
      <c r="F965" s="42"/>
    </row>
    <row r="966" spans="6:6" ht="15.75" customHeight="1">
      <c r="F966" s="42"/>
    </row>
    <row r="967" spans="6:6" ht="15.75" customHeight="1">
      <c r="F967" s="42"/>
    </row>
    <row r="968" spans="6:6" ht="15.75" customHeight="1">
      <c r="F968" s="42"/>
    </row>
    <row r="969" spans="6:6" ht="15.75" customHeight="1">
      <c r="F969" s="42"/>
    </row>
    <row r="970" spans="6:6" ht="15.75" customHeight="1">
      <c r="F970" s="42"/>
    </row>
    <row r="971" spans="6:6" ht="15.75" customHeight="1">
      <c r="F971" s="42"/>
    </row>
    <row r="972" spans="6:6" ht="15.75" customHeight="1">
      <c r="F972" s="42"/>
    </row>
    <row r="973" spans="6:6" ht="15.75" customHeight="1">
      <c r="F973" s="42"/>
    </row>
    <row r="974" spans="6:6" ht="15.75" customHeight="1">
      <c r="F974" s="42"/>
    </row>
    <row r="975" spans="6:6" ht="15.75" customHeight="1">
      <c r="F975" s="42"/>
    </row>
    <row r="976" spans="6:6" ht="15.75" customHeight="1">
      <c r="F976" s="42"/>
    </row>
    <row r="977" spans="6:6" ht="15.75" customHeight="1">
      <c r="F977" s="42"/>
    </row>
    <row r="978" spans="6:6" ht="15.75" customHeight="1">
      <c r="F978" s="42"/>
    </row>
    <row r="979" spans="6:6" ht="15.75" customHeight="1">
      <c r="F979" s="42"/>
    </row>
    <row r="980" spans="6:6" ht="15.75" customHeight="1">
      <c r="F980" s="42"/>
    </row>
    <row r="981" spans="6:6" ht="15.75" customHeight="1">
      <c r="F981" s="42"/>
    </row>
    <row r="982" spans="6:6" ht="15.75" customHeight="1">
      <c r="F982" s="42"/>
    </row>
    <row r="983" spans="6:6" ht="15.75" customHeight="1">
      <c r="F983" s="42"/>
    </row>
    <row r="984" spans="6:6" ht="15.75" customHeight="1">
      <c r="F984" s="42"/>
    </row>
    <row r="985" spans="6:6" ht="15.75" customHeight="1">
      <c r="F985" s="42"/>
    </row>
    <row r="986" spans="6:6" ht="15.75" customHeight="1">
      <c r="F986" s="42"/>
    </row>
    <row r="987" spans="6:6" ht="15.75" customHeight="1">
      <c r="F987" s="42"/>
    </row>
    <row r="988" spans="6:6" ht="15.75" customHeight="1">
      <c r="F988" s="42"/>
    </row>
    <row r="989" spans="6:6" ht="15.75" customHeight="1">
      <c r="F989" s="42"/>
    </row>
    <row r="990" spans="6:6" ht="15.75" customHeight="1">
      <c r="F990" s="42"/>
    </row>
    <row r="991" spans="6:6" ht="15.75" customHeight="1">
      <c r="F991" s="42"/>
    </row>
    <row r="992" spans="6:6" ht="15.75" customHeight="1">
      <c r="F992" s="42"/>
    </row>
    <row r="993" spans="6:6" ht="15.75" customHeight="1">
      <c r="F993" s="42"/>
    </row>
    <row r="994" spans="6:6" ht="15.75" customHeight="1">
      <c r="F994" s="42"/>
    </row>
    <row r="995" spans="6:6" ht="15.75" customHeight="1">
      <c r="F995" s="42"/>
    </row>
    <row r="996" spans="6:6" ht="15.75" customHeight="1">
      <c r="F996" s="42"/>
    </row>
    <row r="997" spans="6:6" ht="15.75" customHeight="1">
      <c r="F997" s="42"/>
    </row>
    <row r="998" spans="6:6" ht="15.75" customHeight="1">
      <c r="F998" s="42"/>
    </row>
    <row r="999" spans="6:6" ht="15.75" customHeight="1">
      <c r="F999" s="42"/>
    </row>
    <row r="1000" spans="6:6" ht="15.75" customHeight="1">
      <c r="F1000" s="42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5823"/>
  <sheetViews>
    <sheetView workbookViewId="0">
      <pane ySplit="1" topLeftCell="A2" activePane="bottomLeft" state="frozen"/>
      <selection pane="bottomLeft" activeCell="B3" sqref="B3"/>
    </sheetView>
  </sheetViews>
  <sheetFormatPr defaultColWidth="12.625" defaultRowHeight="15" customHeight="1"/>
  <cols>
    <col min="1" max="22" width="7.625" style="149" customWidth="1"/>
  </cols>
  <sheetData>
    <row r="1" spans="1:22">
      <c r="A1" s="139" t="s">
        <v>748</v>
      </c>
      <c r="B1" s="139" t="s">
        <v>675</v>
      </c>
      <c r="C1" s="139" t="s">
        <v>749</v>
      </c>
      <c r="D1" s="139" t="s">
        <v>750</v>
      </c>
      <c r="E1" s="139" t="s">
        <v>681</v>
      </c>
      <c r="F1" s="139">
        <v>2000</v>
      </c>
      <c r="G1" s="139">
        <v>2001</v>
      </c>
      <c r="H1" s="139">
        <v>2002</v>
      </c>
      <c r="I1" s="139">
        <v>2003</v>
      </c>
      <c r="J1" s="139">
        <v>2004</v>
      </c>
      <c r="K1" s="139">
        <v>2005</v>
      </c>
      <c r="L1" s="139">
        <v>2006</v>
      </c>
      <c r="M1" s="139">
        <v>2007</v>
      </c>
      <c r="N1" s="139">
        <v>2008</v>
      </c>
      <c r="O1" s="139">
        <v>2009</v>
      </c>
      <c r="P1" s="139">
        <v>2010</v>
      </c>
      <c r="Q1" s="139">
        <v>2011</v>
      </c>
      <c r="R1" s="139">
        <v>2012</v>
      </c>
      <c r="S1" s="139">
        <v>2013</v>
      </c>
      <c r="T1" s="139">
        <v>2014</v>
      </c>
      <c r="U1" s="139">
        <v>2015</v>
      </c>
      <c r="V1" s="139">
        <v>2016</v>
      </c>
    </row>
    <row r="2" spans="1:22">
      <c r="A2" s="139" t="s">
        <v>751</v>
      </c>
      <c r="B2" s="139" t="s">
        <v>752</v>
      </c>
      <c r="C2" s="139" t="s">
        <v>753</v>
      </c>
      <c r="D2" s="139" t="s">
        <v>633</v>
      </c>
      <c r="E2" s="139" t="s">
        <v>754</v>
      </c>
      <c r="F2" s="49">
        <v>2380</v>
      </c>
      <c r="G2" s="49">
        <v>2410</v>
      </c>
      <c r="H2" s="49">
        <v>2440</v>
      </c>
      <c r="I2" s="49">
        <v>2560</v>
      </c>
      <c r="J2" s="49">
        <v>2620</v>
      </c>
      <c r="K2" s="49">
        <v>2720</v>
      </c>
      <c r="L2" s="49">
        <v>2720</v>
      </c>
      <c r="M2" s="49">
        <v>2820</v>
      </c>
      <c r="N2" s="49">
        <v>2660</v>
      </c>
      <c r="O2" s="49">
        <v>2630</v>
      </c>
      <c r="P2" s="49">
        <v>2510</v>
      </c>
      <c r="Q2" s="49">
        <v>2500</v>
      </c>
      <c r="R2" s="49">
        <v>1350</v>
      </c>
      <c r="S2" s="49">
        <v>862</v>
      </c>
      <c r="T2" s="49">
        <v>873</v>
      </c>
      <c r="U2" s="49">
        <v>903</v>
      </c>
      <c r="V2" s="49">
        <v>918</v>
      </c>
    </row>
    <row r="3" spans="1:22">
      <c r="A3" s="139" t="s">
        <v>751</v>
      </c>
      <c r="B3" s="139" t="s">
        <v>223</v>
      </c>
      <c r="C3" s="139" t="s">
        <v>753</v>
      </c>
      <c r="D3" s="139" t="s">
        <v>633</v>
      </c>
      <c r="E3" s="139" t="s">
        <v>754</v>
      </c>
      <c r="F3" s="49">
        <v>726</v>
      </c>
      <c r="G3" s="49">
        <v>770</v>
      </c>
      <c r="H3" s="49">
        <v>1040</v>
      </c>
      <c r="I3" s="49">
        <v>1160</v>
      </c>
      <c r="J3" s="49">
        <v>913</v>
      </c>
      <c r="K3" s="49">
        <v>1300</v>
      </c>
      <c r="L3" s="49">
        <v>1630</v>
      </c>
      <c r="M3" s="49">
        <v>2260</v>
      </c>
      <c r="N3" s="49">
        <v>4190</v>
      </c>
      <c r="O3" s="49">
        <v>6750</v>
      </c>
      <c r="P3" s="49">
        <v>8440</v>
      </c>
      <c r="Q3" s="49">
        <v>12200</v>
      </c>
      <c r="R3" s="49">
        <v>10700</v>
      </c>
      <c r="S3" s="49">
        <v>9990</v>
      </c>
      <c r="T3" s="49">
        <v>11100</v>
      </c>
      <c r="U3" s="49">
        <v>11800</v>
      </c>
      <c r="V3" s="49">
        <v>14000</v>
      </c>
    </row>
    <row r="4" spans="1:22">
      <c r="A4" s="139" t="s">
        <v>751</v>
      </c>
      <c r="B4" s="139" t="s">
        <v>233</v>
      </c>
      <c r="C4" s="139" t="s">
        <v>753</v>
      </c>
      <c r="D4" s="139" t="s">
        <v>633</v>
      </c>
      <c r="E4" s="139" t="s">
        <v>754</v>
      </c>
      <c r="F4" s="49">
        <v>4760</v>
      </c>
      <c r="G4" s="49">
        <v>5290</v>
      </c>
      <c r="H4" s="49">
        <v>6180</v>
      </c>
      <c r="I4" s="49">
        <v>8060</v>
      </c>
      <c r="J4" s="49">
        <v>6480</v>
      </c>
      <c r="K4" s="49">
        <v>5990</v>
      </c>
      <c r="L4" s="49">
        <v>9070</v>
      </c>
      <c r="M4" s="49">
        <v>10400</v>
      </c>
      <c r="N4" s="49">
        <v>11500</v>
      </c>
      <c r="O4" s="49">
        <v>13600</v>
      </c>
      <c r="P4" s="49">
        <v>14800</v>
      </c>
      <c r="Q4" s="49">
        <v>15800</v>
      </c>
      <c r="R4" s="49">
        <v>18600</v>
      </c>
      <c r="S4" s="49">
        <v>18100</v>
      </c>
      <c r="T4" s="49">
        <v>20000</v>
      </c>
      <c r="U4" s="49">
        <v>19900</v>
      </c>
      <c r="V4" s="49">
        <v>20800</v>
      </c>
    </row>
    <row r="5" spans="1:22">
      <c r="A5" s="139" t="s">
        <v>751</v>
      </c>
      <c r="B5" s="139" t="s">
        <v>755</v>
      </c>
      <c r="C5" s="139" t="s">
        <v>753</v>
      </c>
      <c r="D5" s="139" t="s">
        <v>633</v>
      </c>
      <c r="E5" s="139" t="s">
        <v>754</v>
      </c>
      <c r="F5" s="49">
        <v>88</v>
      </c>
      <c r="G5" s="49">
        <v>95.3</v>
      </c>
      <c r="H5" s="49">
        <v>95.3</v>
      </c>
      <c r="I5" s="49">
        <v>103</v>
      </c>
      <c r="J5" s="49">
        <v>121</v>
      </c>
      <c r="K5" s="49">
        <v>128</v>
      </c>
      <c r="L5" s="49">
        <v>143</v>
      </c>
      <c r="M5" s="49">
        <v>150</v>
      </c>
      <c r="N5" s="49">
        <v>150</v>
      </c>
      <c r="O5" s="49">
        <v>147</v>
      </c>
      <c r="P5" s="49">
        <v>150</v>
      </c>
      <c r="Q5" s="49">
        <v>143</v>
      </c>
      <c r="R5" s="49">
        <v>143</v>
      </c>
      <c r="S5" s="49">
        <v>136</v>
      </c>
      <c r="T5" s="49">
        <v>143</v>
      </c>
      <c r="U5" s="49">
        <v>148</v>
      </c>
      <c r="V5" s="49">
        <v>150</v>
      </c>
    </row>
    <row r="6" spans="1:22">
      <c r="A6" s="139" t="s">
        <v>751</v>
      </c>
      <c r="B6" s="139" t="s">
        <v>226</v>
      </c>
      <c r="C6" s="139" t="s">
        <v>753</v>
      </c>
      <c r="D6" s="139" t="s">
        <v>633</v>
      </c>
      <c r="E6" s="139" t="s">
        <v>754</v>
      </c>
      <c r="F6" s="49">
        <v>2990</v>
      </c>
      <c r="G6" s="49">
        <v>3370</v>
      </c>
      <c r="H6" s="49">
        <v>3480</v>
      </c>
      <c r="I6" s="49">
        <v>3650</v>
      </c>
      <c r="J6" s="49">
        <v>3900</v>
      </c>
      <c r="K6" s="49">
        <v>3840</v>
      </c>
      <c r="L6" s="49">
        <v>3750</v>
      </c>
      <c r="M6" s="49">
        <v>3930</v>
      </c>
      <c r="N6" s="49">
        <v>3980</v>
      </c>
      <c r="O6" s="49">
        <v>4320</v>
      </c>
      <c r="P6" s="49">
        <v>4460</v>
      </c>
      <c r="Q6" s="49">
        <v>4900</v>
      </c>
      <c r="R6" s="49">
        <v>4310</v>
      </c>
      <c r="S6" s="49">
        <v>4420</v>
      </c>
      <c r="T6" s="49">
        <v>5220</v>
      </c>
      <c r="U6" s="49">
        <v>4530</v>
      </c>
      <c r="V6" s="49">
        <v>4760</v>
      </c>
    </row>
    <row r="7" spans="1:22">
      <c r="A7" s="139" t="s">
        <v>751</v>
      </c>
      <c r="B7" s="139" t="s">
        <v>231</v>
      </c>
      <c r="C7" s="139" t="s">
        <v>753</v>
      </c>
      <c r="D7" s="139" t="s">
        <v>633</v>
      </c>
      <c r="E7" s="139" t="s">
        <v>754</v>
      </c>
      <c r="F7" s="49">
        <v>543</v>
      </c>
      <c r="G7" s="49">
        <v>541</v>
      </c>
      <c r="H7" s="49">
        <v>547</v>
      </c>
      <c r="I7" s="49">
        <v>550</v>
      </c>
      <c r="J7" s="49">
        <v>575</v>
      </c>
      <c r="K7" s="49">
        <v>588</v>
      </c>
      <c r="L7" s="49">
        <v>558</v>
      </c>
      <c r="M7" s="49">
        <v>550</v>
      </c>
      <c r="N7" s="49">
        <v>550</v>
      </c>
      <c r="O7" s="49">
        <v>527</v>
      </c>
      <c r="P7" s="49">
        <v>526</v>
      </c>
      <c r="Q7" s="49">
        <v>499</v>
      </c>
      <c r="R7" s="49">
        <v>497</v>
      </c>
      <c r="S7" s="49">
        <v>486</v>
      </c>
      <c r="T7" s="49">
        <v>471</v>
      </c>
      <c r="U7" s="49">
        <v>489</v>
      </c>
      <c r="V7" s="49">
        <v>484</v>
      </c>
    </row>
    <row r="8" spans="1:22">
      <c r="A8" s="139" t="s">
        <v>751</v>
      </c>
      <c r="B8" s="139" t="s">
        <v>756</v>
      </c>
      <c r="C8" s="139" t="s">
        <v>753</v>
      </c>
      <c r="D8" s="139" t="s">
        <v>633</v>
      </c>
      <c r="E8" s="139" t="s">
        <v>754</v>
      </c>
      <c r="F8" s="49">
        <v>13500000</v>
      </c>
      <c r="G8" s="49">
        <v>13500000</v>
      </c>
      <c r="H8" s="49">
        <v>13500000</v>
      </c>
      <c r="I8" s="49">
        <v>13800000</v>
      </c>
      <c r="J8" s="49">
        <v>13900000</v>
      </c>
      <c r="K8" s="49">
        <v>13900000</v>
      </c>
      <c r="L8" s="49">
        <v>13900000</v>
      </c>
      <c r="M8" s="49">
        <v>14000000</v>
      </c>
      <c r="N8" s="49">
        <v>13700000</v>
      </c>
      <c r="O8" s="49">
        <v>12800000</v>
      </c>
      <c r="P8" s="49">
        <v>13200000</v>
      </c>
      <c r="Q8" s="49">
        <v>13100000</v>
      </c>
      <c r="R8" s="49">
        <v>12900000</v>
      </c>
      <c r="S8" s="49">
        <v>12900000</v>
      </c>
      <c r="T8" s="49">
        <v>12700000</v>
      </c>
      <c r="U8" s="49">
        <v>12500000</v>
      </c>
      <c r="V8" s="49">
        <v>12400000</v>
      </c>
    </row>
    <row r="9" spans="1:22">
      <c r="A9" s="139" t="s">
        <v>751</v>
      </c>
      <c r="B9" s="139" t="s">
        <v>757</v>
      </c>
      <c r="C9" s="139" t="s">
        <v>753</v>
      </c>
      <c r="D9" s="139" t="s">
        <v>633</v>
      </c>
      <c r="E9" s="139" t="s">
        <v>754</v>
      </c>
      <c r="F9" s="49">
        <v>5610</v>
      </c>
      <c r="G9" s="49">
        <v>5720</v>
      </c>
      <c r="H9" s="49">
        <v>5510</v>
      </c>
      <c r="I9" s="49">
        <v>5510</v>
      </c>
      <c r="J9" s="49">
        <v>5790</v>
      </c>
      <c r="K9" s="49">
        <v>5730</v>
      </c>
      <c r="L9" s="49">
        <v>5980</v>
      </c>
      <c r="M9" s="49">
        <v>6730</v>
      </c>
      <c r="N9" s="49">
        <v>6470</v>
      </c>
      <c r="O9" s="49">
        <v>6620</v>
      </c>
      <c r="P9" s="49">
        <v>4560</v>
      </c>
      <c r="Q9" s="49">
        <v>5820</v>
      </c>
      <c r="R9" s="49">
        <v>7010</v>
      </c>
      <c r="S9" s="49">
        <v>6250</v>
      </c>
      <c r="T9" s="49">
        <v>6940</v>
      </c>
      <c r="U9" s="49">
        <v>7180</v>
      </c>
      <c r="V9" s="49">
        <v>7300</v>
      </c>
    </row>
    <row r="10" spans="1:22">
      <c r="A10" s="139" t="s">
        <v>751</v>
      </c>
      <c r="B10" s="139" t="s">
        <v>758</v>
      </c>
      <c r="C10" s="139" t="s">
        <v>753</v>
      </c>
      <c r="D10" s="139" t="s">
        <v>633</v>
      </c>
      <c r="E10" s="139" t="s">
        <v>754</v>
      </c>
      <c r="F10" s="49">
        <v>138000</v>
      </c>
      <c r="G10" s="49">
        <v>141000</v>
      </c>
      <c r="H10" s="49">
        <v>141000</v>
      </c>
      <c r="I10" s="49">
        <v>132000</v>
      </c>
      <c r="J10" s="49">
        <v>129000</v>
      </c>
      <c r="K10" s="49">
        <v>136000</v>
      </c>
      <c r="L10" s="49">
        <v>144000</v>
      </c>
      <c r="M10" s="49">
        <v>139000</v>
      </c>
      <c r="N10" s="49">
        <v>152000</v>
      </c>
      <c r="O10" s="49">
        <v>166000</v>
      </c>
      <c r="P10" s="49">
        <v>175000</v>
      </c>
      <c r="Q10" s="49">
        <v>174000</v>
      </c>
      <c r="R10" s="49">
        <v>176000</v>
      </c>
      <c r="S10" s="49">
        <v>202000</v>
      </c>
      <c r="T10" s="49">
        <v>203000</v>
      </c>
      <c r="U10" s="49">
        <v>210000</v>
      </c>
      <c r="V10" s="49">
        <v>215000</v>
      </c>
    </row>
    <row r="11" spans="1:22">
      <c r="A11" s="139" t="s">
        <v>751</v>
      </c>
      <c r="B11" s="139" t="s">
        <v>594</v>
      </c>
      <c r="C11" s="139" t="s">
        <v>753</v>
      </c>
      <c r="D11" s="139" t="s">
        <v>633</v>
      </c>
      <c r="E11" s="139" t="s">
        <v>754</v>
      </c>
      <c r="F11" s="49">
        <v>96200</v>
      </c>
      <c r="G11" s="49">
        <v>93400</v>
      </c>
      <c r="H11" s="49">
        <v>81800</v>
      </c>
      <c r="I11" s="49">
        <v>108000</v>
      </c>
      <c r="J11" s="49">
        <v>120000</v>
      </c>
      <c r="K11" s="49">
        <v>129000</v>
      </c>
      <c r="L11" s="49">
        <v>136000</v>
      </c>
      <c r="M11" s="49">
        <v>148000</v>
      </c>
      <c r="N11" s="49">
        <v>170000</v>
      </c>
      <c r="O11" s="49">
        <v>184000</v>
      </c>
      <c r="P11" s="49">
        <v>177000</v>
      </c>
      <c r="Q11" s="49">
        <v>182000</v>
      </c>
      <c r="R11" s="49">
        <v>196000</v>
      </c>
      <c r="S11" s="49">
        <v>190000</v>
      </c>
      <c r="T11" s="49">
        <v>237000</v>
      </c>
      <c r="U11" s="49">
        <v>257000</v>
      </c>
      <c r="V11" s="49">
        <v>264000</v>
      </c>
    </row>
    <row r="12" spans="1:22">
      <c r="A12" s="139" t="s">
        <v>751</v>
      </c>
      <c r="B12" s="139" t="s">
        <v>238</v>
      </c>
      <c r="C12" s="139" t="s">
        <v>753</v>
      </c>
      <c r="D12" s="139" t="s">
        <v>633</v>
      </c>
      <c r="E12" s="139" t="s">
        <v>754</v>
      </c>
      <c r="F12" s="49">
        <v>131000</v>
      </c>
      <c r="G12" s="49">
        <v>121000</v>
      </c>
      <c r="H12" s="49">
        <v>114000</v>
      </c>
      <c r="I12" s="49">
        <v>121000</v>
      </c>
      <c r="J12" s="49">
        <v>133000</v>
      </c>
      <c r="K12" s="49">
        <v>139000</v>
      </c>
      <c r="L12" s="49">
        <v>149000</v>
      </c>
      <c r="M12" s="49">
        <v>161000</v>
      </c>
      <c r="N12" s="49">
        <v>165000</v>
      </c>
      <c r="O12" s="49">
        <v>162000</v>
      </c>
      <c r="P12" s="49">
        <v>168000</v>
      </c>
      <c r="Q12" s="49">
        <v>177000</v>
      </c>
      <c r="R12" s="49">
        <v>176000</v>
      </c>
      <c r="S12" s="49">
        <v>180000</v>
      </c>
      <c r="T12" s="49">
        <v>182000</v>
      </c>
      <c r="U12" s="49">
        <v>185000</v>
      </c>
      <c r="V12" s="49">
        <v>185000</v>
      </c>
    </row>
    <row r="13" spans="1:22">
      <c r="A13" s="139" t="s">
        <v>751</v>
      </c>
      <c r="B13" s="139" t="s">
        <v>240</v>
      </c>
      <c r="C13" s="139" t="s">
        <v>753</v>
      </c>
      <c r="D13" s="139" t="s">
        <v>633</v>
      </c>
      <c r="E13" s="139" t="s">
        <v>754</v>
      </c>
      <c r="F13" s="49">
        <v>3080</v>
      </c>
      <c r="G13" s="49">
        <v>3130</v>
      </c>
      <c r="H13" s="49">
        <v>2670</v>
      </c>
      <c r="I13" s="49">
        <v>3020</v>
      </c>
      <c r="J13" s="49">
        <v>3190</v>
      </c>
      <c r="K13" s="49">
        <v>3820</v>
      </c>
      <c r="L13" s="49">
        <v>3850</v>
      </c>
      <c r="M13" s="49">
        <v>4570</v>
      </c>
      <c r="N13" s="49">
        <v>5200</v>
      </c>
      <c r="O13" s="49">
        <v>4270</v>
      </c>
      <c r="P13" s="49">
        <v>4230</v>
      </c>
      <c r="Q13" s="49">
        <v>5010</v>
      </c>
      <c r="R13" s="49">
        <v>5820</v>
      </c>
      <c r="S13" s="49">
        <v>5620</v>
      </c>
      <c r="T13" s="49">
        <v>5660</v>
      </c>
      <c r="U13" s="49">
        <v>6460</v>
      </c>
      <c r="V13" s="49">
        <v>6590</v>
      </c>
    </row>
    <row r="14" spans="1:22">
      <c r="A14" s="139" t="s">
        <v>751</v>
      </c>
      <c r="B14" s="139" t="s">
        <v>759</v>
      </c>
      <c r="C14" s="139" t="s">
        <v>753</v>
      </c>
      <c r="D14" s="139" t="s">
        <v>633</v>
      </c>
      <c r="E14" s="139" t="s">
        <v>754</v>
      </c>
      <c r="F14" s="49">
        <v>3.67</v>
      </c>
      <c r="G14" s="49">
        <v>3.67</v>
      </c>
      <c r="H14" s="49">
        <v>3.67</v>
      </c>
      <c r="I14" s="49">
        <v>3.67</v>
      </c>
      <c r="J14" s="49">
        <v>7.33</v>
      </c>
      <c r="K14" s="49">
        <v>7.33</v>
      </c>
      <c r="L14" s="49">
        <v>7.33</v>
      </c>
      <c r="M14" s="49">
        <v>11</v>
      </c>
      <c r="N14" s="49">
        <v>5.31</v>
      </c>
      <c r="O14" s="49">
        <v>5.18</v>
      </c>
      <c r="P14" s="49">
        <v>5.05</v>
      </c>
      <c r="Q14" s="49">
        <v>4.92</v>
      </c>
      <c r="R14" s="49">
        <v>4.78</v>
      </c>
      <c r="S14" s="49">
        <v>4.6500000000000004</v>
      </c>
      <c r="T14" s="49">
        <v>4.5199999999999996</v>
      </c>
      <c r="U14" s="49">
        <v>4.3899999999999997</v>
      </c>
      <c r="V14" s="49">
        <v>4.26</v>
      </c>
    </row>
    <row r="15" spans="1:22">
      <c r="A15" s="139" t="s">
        <v>751</v>
      </c>
      <c r="B15" s="139" t="s">
        <v>236</v>
      </c>
      <c r="C15" s="139" t="s">
        <v>753</v>
      </c>
      <c r="D15" s="139" t="s">
        <v>633</v>
      </c>
      <c r="E15" s="139" t="s">
        <v>754</v>
      </c>
      <c r="F15" s="49">
        <v>345</v>
      </c>
      <c r="G15" s="49">
        <v>348</v>
      </c>
      <c r="H15" s="49">
        <v>370</v>
      </c>
      <c r="I15" s="49">
        <v>403</v>
      </c>
      <c r="J15" s="49">
        <v>422</v>
      </c>
      <c r="K15" s="49">
        <v>429</v>
      </c>
      <c r="L15" s="49">
        <v>444</v>
      </c>
      <c r="M15" s="49">
        <v>469</v>
      </c>
      <c r="N15" s="49">
        <v>480</v>
      </c>
      <c r="O15" s="49">
        <v>510</v>
      </c>
      <c r="P15" s="49">
        <v>524</v>
      </c>
      <c r="Q15" s="49">
        <v>513</v>
      </c>
      <c r="R15" s="49">
        <v>524</v>
      </c>
      <c r="S15" s="49">
        <v>524</v>
      </c>
      <c r="T15" s="49">
        <v>537</v>
      </c>
      <c r="U15" s="49">
        <v>556</v>
      </c>
      <c r="V15" s="49">
        <v>566</v>
      </c>
    </row>
    <row r="16" spans="1:22">
      <c r="A16" s="139" t="s">
        <v>751</v>
      </c>
      <c r="B16" s="139" t="s">
        <v>243</v>
      </c>
      <c r="C16" s="139" t="s">
        <v>753</v>
      </c>
      <c r="D16" s="139" t="s">
        <v>633</v>
      </c>
      <c r="E16" s="139" t="s">
        <v>754</v>
      </c>
      <c r="F16" s="49">
        <v>318000</v>
      </c>
      <c r="G16" s="49">
        <v>326000</v>
      </c>
      <c r="H16" s="49">
        <v>331000</v>
      </c>
      <c r="I16" s="49">
        <v>337000</v>
      </c>
      <c r="J16" s="49">
        <v>350000</v>
      </c>
      <c r="K16" s="49">
        <v>355000</v>
      </c>
      <c r="L16" s="49">
        <v>360000</v>
      </c>
      <c r="M16" s="49">
        <v>366000</v>
      </c>
      <c r="N16" s="49">
        <v>372000</v>
      </c>
      <c r="O16" s="49">
        <v>377000</v>
      </c>
      <c r="P16" s="49">
        <v>373000</v>
      </c>
      <c r="Q16" s="49">
        <v>370000</v>
      </c>
      <c r="R16" s="49">
        <v>375000</v>
      </c>
      <c r="S16" s="49">
        <v>367000</v>
      </c>
      <c r="T16" s="49">
        <v>363000</v>
      </c>
      <c r="U16" s="49">
        <v>370000</v>
      </c>
      <c r="V16" s="49">
        <v>378000</v>
      </c>
    </row>
    <row r="17" spans="1:22">
      <c r="A17" s="139" t="s">
        <v>751</v>
      </c>
      <c r="B17" s="139" t="s">
        <v>245</v>
      </c>
      <c r="C17" s="139" t="s">
        <v>753</v>
      </c>
      <c r="D17" s="139" t="s">
        <v>633</v>
      </c>
      <c r="E17" s="139" t="s">
        <v>754</v>
      </c>
      <c r="F17" s="49">
        <v>53900</v>
      </c>
      <c r="G17" s="49">
        <v>58200</v>
      </c>
      <c r="H17" s="49">
        <v>59400</v>
      </c>
      <c r="I17" s="49">
        <v>65000</v>
      </c>
      <c r="J17" s="49">
        <v>65200</v>
      </c>
      <c r="K17" s="49">
        <v>65800</v>
      </c>
      <c r="L17" s="49">
        <v>62400</v>
      </c>
      <c r="M17" s="49">
        <v>59100</v>
      </c>
      <c r="N17" s="49">
        <v>58700</v>
      </c>
      <c r="O17" s="49">
        <v>55300</v>
      </c>
      <c r="P17" s="49">
        <v>58300</v>
      </c>
      <c r="Q17" s="49">
        <v>55900</v>
      </c>
      <c r="R17" s="49">
        <v>53900</v>
      </c>
      <c r="S17" s="49">
        <v>53900</v>
      </c>
      <c r="T17" s="49">
        <v>50100</v>
      </c>
      <c r="U17" s="49">
        <v>52000</v>
      </c>
      <c r="V17" s="49">
        <v>53000</v>
      </c>
    </row>
    <row r="18" spans="1:22">
      <c r="A18" s="139" t="s">
        <v>751</v>
      </c>
      <c r="B18" s="139" t="s">
        <v>247</v>
      </c>
      <c r="C18" s="139" t="s">
        <v>753</v>
      </c>
      <c r="D18" s="139" t="s">
        <v>633</v>
      </c>
      <c r="E18" s="139" t="s">
        <v>754</v>
      </c>
      <c r="F18" s="49">
        <v>28900</v>
      </c>
      <c r="G18" s="49">
        <v>28000</v>
      </c>
      <c r="H18" s="49">
        <v>27600</v>
      </c>
      <c r="I18" s="49">
        <v>30200</v>
      </c>
      <c r="J18" s="49">
        <v>32200</v>
      </c>
      <c r="K18" s="49">
        <v>34300</v>
      </c>
      <c r="L18" s="49">
        <v>33000</v>
      </c>
      <c r="M18" s="49">
        <v>27800</v>
      </c>
      <c r="N18" s="49">
        <v>31100</v>
      </c>
      <c r="O18" s="49">
        <v>26000</v>
      </c>
      <c r="P18" s="49">
        <v>25300</v>
      </c>
      <c r="Q18" s="49">
        <v>26500</v>
      </c>
      <c r="R18" s="49">
        <v>28500</v>
      </c>
      <c r="S18" s="49">
        <v>28800</v>
      </c>
      <c r="T18" s="49">
        <v>29500</v>
      </c>
      <c r="U18" s="49">
        <v>32100</v>
      </c>
      <c r="V18" s="49">
        <v>31700</v>
      </c>
    </row>
    <row r="19" spans="1:22">
      <c r="A19" s="139" t="s">
        <v>751</v>
      </c>
      <c r="B19" s="139" t="s">
        <v>760</v>
      </c>
      <c r="C19" s="139" t="s">
        <v>753</v>
      </c>
      <c r="D19" s="139" t="s">
        <v>633</v>
      </c>
      <c r="E19" s="139" t="s">
        <v>754</v>
      </c>
      <c r="F19" s="49">
        <v>4630000</v>
      </c>
      <c r="G19" s="49">
        <v>4680000</v>
      </c>
      <c r="H19" s="49">
        <v>5020000</v>
      </c>
      <c r="I19" s="49">
        <v>5700000</v>
      </c>
      <c r="J19" s="49">
        <v>6420000</v>
      </c>
      <c r="K19" s="49">
        <v>7090000</v>
      </c>
      <c r="L19" s="49">
        <v>7680000</v>
      </c>
      <c r="M19" s="49">
        <v>8200000</v>
      </c>
      <c r="N19" s="49">
        <v>8810000</v>
      </c>
      <c r="O19" s="49">
        <v>9220000</v>
      </c>
      <c r="P19" s="49">
        <v>9870000</v>
      </c>
      <c r="Q19" s="49">
        <v>10800000</v>
      </c>
      <c r="R19" s="49">
        <v>11100000</v>
      </c>
      <c r="S19" s="49">
        <v>11300000</v>
      </c>
      <c r="T19" s="49">
        <v>11500000</v>
      </c>
      <c r="U19" s="49">
        <v>11500000</v>
      </c>
      <c r="V19" s="49">
        <v>11500000</v>
      </c>
    </row>
    <row r="20" spans="1:22">
      <c r="A20" s="139" t="s">
        <v>751</v>
      </c>
      <c r="B20" s="139" t="s">
        <v>284</v>
      </c>
      <c r="C20" s="139" t="s">
        <v>753</v>
      </c>
      <c r="D20" s="139" t="s">
        <v>633</v>
      </c>
      <c r="E20" s="139" t="s">
        <v>754</v>
      </c>
      <c r="F20" s="49">
        <v>275</v>
      </c>
      <c r="G20" s="49">
        <v>209</v>
      </c>
      <c r="H20" s="49">
        <v>213</v>
      </c>
      <c r="I20" s="49">
        <v>161</v>
      </c>
      <c r="J20" s="49">
        <v>198</v>
      </c>
      <c r="K20" s="49">
        <v>154</v>
      </c>
      <c r="L20" s="49">
        <v>187</v>
      </c>
      <c r="M20" s="49">
        <v>191</v>
      </c>
      <c r="N20" s="49">
        <v>194</v>
      </c>
      <c r="O20" s="49">
        <v>191</v>
      </c>
      <c r="P20" s="49">
        <v>213</v>
      </c>
      <c r="Q20" s="49">
        <v>224</v>
      </c>
      <c r="R20" s="49">
        <v>246</v>
      </c>
      <c r="S20" s="49">
        <v>238</v>
      </c>
      <c r="T20" s="49">
        <v>403</v>
      </c>
      <c r="U20" s="49">
        <v>418</v>
      </c>
      <c r="V20" s="49">
        <v>432</v>
      </c>
    </row>
    <row r="21" spans="1:22" ht="15.75" customHeight="1">
      <c r="A21" s="139" t="s">
        <v>751</v>
      </c>
      <c r="B21" s="139" t="s">
        <v>260</v>
      </c>
      <c r="C21" s="139" t="s">
        <v>753</v>
      </c>
      <c r="D21" s="139" t="s">
        <v>633</v>
      </c>
      <c r="E21" s="139" t="s">
        <v>754</v>
      </c>
      <c r="F21" s="49">
        <v>104000</v>
      </c>
      <c r="G21" s="49">
        <v>105000</v>
      </c>
      <c r="H21" s="49">
        <v>105000</v>
      </c>
      <c r="I21" s="49">
        <v>106000</v>
      </c>
      <c r="J21" s="49">
        <v>106000</v>
      </c>
      <c r="K21" s="49">
        <v>104000</v>
      </c>
      <c r="L21" s="49">
        <v>102000</v>
      </c>
      <c r="M21" s="49">
        <v>100000</v>
      </c>
      <c r="N21" s="49">
        <v>100000</v>
      </c>
      <c r="O21" s="49">
        <v>92900</v>
      </c>
      <c r="P21" s="49">
        <v>96500</v>
      </c>
      <c r="Q21" s="49">
        <v>87200</v>
      </c>
      <c r="R21" s="49">
        <v>86200</v>
      </c>
      <c r="S21" s="49">
        <v>86300</v>
      </c>
      <c r="T21" s="49">
        <v>80700</v>
      </c>
      <c r="U21" s="49">
        <v>84300</v>
      </c>
      <c r="V21" s="49">
        <v>84100</v>
      </c>
    </row>
    <row r="22" spans="1:22" ht="15.75" customHeight="1">
      <c r="A22" s="139" t="s">
        <v>751</v>
      </c>
      <c r="B22" s="139" t="s">
        <v>264</v>
      </c>
      <c r="C22" s="139" t="s">
        <v>753</v>
      </c>
      <c r="D22" s="139" t="s">
        <v>633</v>
      </c>
      <c r="E22" s="139" t="s">
        <v>754</v>
      </c>
      <c r="F22" s="49">
        <v>1470</v>
      </c>
      <c r="G22" s="49">
        <v>1690</v>
      </c>
      <c r="H22" s="49">
        <v>1950</v>
      </c>
      <c r="I22" s="49">
        <v>2230</v>
      </c>
      <c r="J22" s="49">
        <v>2380</v>
      </c>
      <c r="K22" s="49">
        <v>2270</v>
      </c>
      <c r="L22" s="49">
        <v>3130</v>
      </c>
      <c r="M22" s="49">
        <v>3720</v>
      </c>
      <c r="N22" s="49">
        <v>3740</v>
      </c>
      <c r="O22" s="49">
        <v>4000</v>
      </c>
      <c r="P22" s="49">
        <v>4440</v>
      </c>
      <c r="Q22" s="49">
        <v>4570</v>
      </c>
      <c r="R22" s="49">
        <v>4780</v>
      </c>
      <c r="S22" s="49">
        <v>5100</v>
      </c>
      <c r="T22" s="49">
        <v>5620</v>
      </c>
      <c r="U22" s="49">
        <v>5460</v>
      </c>
      <c r="V22" s="49">
        <v>5490</v>
      </c>
    </row>
    <row r="23" spans="1:22" ht="15.75" customHeight="1">
      <c r="A23" s="139" t="s">
        <v>751</v>
      </c>
      <c r="B23" s="139" t="s">
        <v>280</v>
      </c>
      <c r="C23" s="139" t="s">
        <v>753</v>
      </c>
      <c r="D23" s="139" t="s">
        <v>633</v>
      </c>
      <c r="E23" s="139" t="s">
        <v>754</v>
      </c>
      <c r="F23" s="49">
        <v>990</v>
      </c>
      <c r="G23" s="49">
        <v>972</v>
      </c>
      <c r="H23" s="49">
        <v>990</v>
      </c>
      <c r="I23" s="49">
        <v>1060</v>
      </c>
      <c r="J23" s="49">
        <v>1090</v>
      </c>
      <c r="K23" s="49">
        <v>1110</v>
      </c>
      <c r="L23" s="49">
        <v>1350</v>
      </c>
      <c r="M23" s="49">
        <v>1630</v>
      </c>
      <c r="N23" s="49">
        <v>1680</v>
      </c>
      <c r="O23" s="49">
        <v>1650</v>
      </c>
      <c r="P23" s="49">
        <v>1670</v>
      </c>
      <c r="Q23" s="49">
        <v>1920</v>
      </c>
      <c r="R23" s="49">
        <v>2300</v>
      </c>
      <c r="S23" s="49">
        <v>2770</v>
      </c>
      <c r="T23" s="49">
        <v>2650</v>
      </c>
      <c r="U23" s="49">
        <v>2470</v>
      </c>
      <c r="V23" s="49">
        <v>2490</v>
      </c>
    </row>
    <row r="24" spans="1:22" ht="15.75" customHeight="1">
      <c r="A24" s="139" t="s">
        <v>751</v>
      </c>
      <c r="B24" s="139" t="s">
        <v>254</v>
      </c>
      <c r="C24" s="139" t="s">
        <v>753</v>
      </c>
      <c r="D24" s="139" t="s">
        <v>633</v>
      </c>
      <c r="E24" s="139" t="s">
        <v>754</v>
      </c>
      <c r="F24" s="49">
        <v>25800</v>
      </c>
      <c r="G24" s="49">
        <v>30200</v>
      </c>
      <c r="H24" s="49">
        <v>31600</v>
      </c>
      <c r="I24" s="49">
        <v>33800</v>
      </c>
      <c r="J24" s="49">
        <v>36000</v>
      </c>
      <c r="K24" s="49">
        <v>37900</v>
      </c>
      <c r="L24" s="49">
        <v>42100</v>
      </c>
      <c r="M24" s="49">
        <v>43000</v>
      </c>
      <c r="N24" s="49">
        <v>45700</v>
      </c>
      <c r="O24" s="49">
        <v>49000</v>
      </c>
      <c r="P24" s="49">
        <v>54500</v>
      </c>
      <c r="Q24" s="49">
        <v>57600</v>
      </c>
      <c r="R24" s="49">
        <v>61500</v>
      </c>
      <c r="S24" s="49">
        <v>63000</v>
      </c>
      <c r="T24" s="49">
        <v>66800</v>
      </c>
      <c r="U24" s="49">
        <v>79500</v>
      </c>
      <c r="V24" s="49">
        <v>81600</v>
      </c>
    </row>
    <row r="25" spans="1:22" ht="15.75" customHeight="1">
      <c r="A25" s="139" t="s">
        <v>751</v>
      </c>
      <c r="B25" s="139" t="s">
        <v>278</v>
      </c>
      <c r="C25" s="139" t="s">
        <v>753</v>
      </c>
      <c r="D25" s="139" t="s">
        <v>633</v>
      </c>
      <c r="E25" s="139" t="s">
        <v>754</v>
      </c>
      <c r="F25" s="49">
        <v>38800</v>
      </c>
      <c r="G25" s="49">
        <v>42600</v>
      </c>
      <c r="H25" s="49">
        <v>40400</v>
      </c>
      <c r="I25" s="49">
        <v>44100</v>
      </c>
      <c r="J25" s="49">
        <v>43200</v>
      </c>
      <c r="K25" s="49">
        <v>44000</v>
      </c>
      <c r="L25" s="49">
        <v>45100</v>
      </c>
      <c r="M25" s="49">
        <v>48600</v>
      </c>
      <c r="N25" s="49">
        <v>48000</v>
      </c>
      <c r="O25" s="49">
        <v>42400</v>
      </c>
      <c r="P25" s="49">
        <v>44300</v>
      </c>
      <c r="Q25" s="49">
        <v>49100</v>
      </c>
      <c r="R25" s="49">
        <v>44400</v>
      </c>
      <c r="S25" s="49">
        <v>38900</v>
      </c>
      <c r="T25" s="49">
        <v>41200</v>
      </c>
      <c r="U25" s="49">
        <v>43700</v>
      </c>
      <c r="V25" s="49">
        <v>40700</v>
      </c>
    </row>
    <row r="26" spans="1:22" ht="15.75" customHeight="1">
      <c r="A26" s="139" t="s">
        <v>751</v>
      </c>
      <c r="B26" s="139" t="s">
        <v>252</v>
      </c>
      <c r="C26" s="139" t="s">
        <v>753</v>
      </c>
      <c r="D26" s="139" t="s">
        <v>633</v>
      </c>
      <c r="E26" s="139" t="s">
        <v>754</v>
      </c>
      <c r="F26" s="49">
        <v>18600</v>
      </c>
      <c r="G26" s="49">
        <v>13900</v>
      </c>
      <c r="H26" s="49">
        <v>15700</v>
      </c>
      <c r="I26" s="49">
        <v>16400</v>
      </c>
      <c r="J26" s="49">
        <v>17300</v>
      </c>
      <c r="K26" s="49">
        <v>19000</v>
      </c>
      <c r="L26" s="49">
        <v>18600</v>
      </c>
      <c r="M26" s="49">
        <v>26600</v>
      </c>
      <c r="N26" s="49">
        <v>29500</v>
      </c>
      <c r="O26" s="49">
        <v>27900</v>
      </c>
      <c r="P26" s="49">
        <v>28700</v>
      </c>
      <c r="Q26" s="49">
        <v>28000</v>
      </c>
      <c r="R26" s="49">
        <v>26000</v>
      </c>
      <c r="S26" s="49">
        <v>30600</v>
      </c>
      <c r="T26" s="49">
        <v>30600</v>
      </c>
      <c r="U26" s="49">
        <v>23500</v>
      </c>
      <c r="V26" s="49">
        <v>22500</v>
      </c>
    </row>
    <row r="27" spans="1:22" ht="15.75" customHeight="1">
      <c r="A27" s="139" t="s">
        <v>751</v>
      </c>
      <c r="B27" s="139" t="s">
        <v>249</v>
      </c>
      <c r="C27" s="139" t="s">
        <v>753</v>
      </c>
      <c r="D27" s="139" t="s">
        <v>633</v>
      </c>
      <c r="E27" s="139" t="s">
        <v>754</v>
      </c>
      <c r="F27" s="49">
        <v>1670</v>
      </c>
      <c r="G27" s="49">
        <v>1570</v>
      </c>
      <c r="H27" s="49">
        <v>1580</v>
      </c>
      <c r="I27" s="49">
        <v>1520</v>
      </c>
      <c r="J27" s="49">
        <v>1720</v>
      </c>
      <c r="K27" s="49">
        <v>1740</v>
      </c>
      <c r="L27" s="49">
        <v>1660</v>
      </c>
      <c r="M27" s="49">
        <v>1690</v>
      </c>
      <c r="N27" s="49">
        <v>1500</v>
      </c>
      <c r="O27" s="49">
        <v>1640</v>
      </c>
      <c r="P27" s="49">
        <v>1650</v>
      </c>
      <c r="Q27" s="49">
        <v>1860</v>
      </c>
      <c r="R27" s="49">
        <v>1970</v>
      </c>
      <c r="S27" s="49">
        <v>2800</v>
      </c>
      <c r="T27" s="49">
        <v>2410</v>
      </c>
      <c r="U27" s="49">
        <v>2500</v>
      </c>
      <c r="V27" s="49">
        <v>2540</v>
      </c>
    </row>
    <row r="28" spans="1:22" ht="15.75" customHeight="1">
      <c r="A28" s="139" t="s">
        <v>751</v>
      </c>
      <c r="B28" s="139" t="s">
        <v>270</v>
      </c>
      <c r="C28" s="139" t="s">
        <v>753</v>
      </c>
      <c r="D28" s="139" t="s">
        <v>633</v>
      </c>
      <c r="E28" s="139" t="s">
        <v>754</v>
      </c>
      <c r="F28" s="49">
        <v>11200</v>
      </c>
      <c r="G28" s="49">
        <v>11600</v>
      </c>
      <c r="H28" s="49">
        <v>12200</v>
      </c>
      <c r="I28" s="49">
        <v>12300</v>
      </c>
      <c r="J28" s="49">
        <v>13100</v>
      </c>
      <c r="K28" s="49">
        <v>13400</v>
      </c>
      <c r="L28" s="49">
        <v>14400</v>
      </c>
      <c r="M28" s="49">
        <v>14300</v>
      </c>
      <c r="N28" s="49">
        <v>16300</v>
      </c>
      <c r="O28" s="49">
        <v>16800</v>
      </c>
      <c r="P28" s="49">
        <v>17200</v>
      </c>
      <c r="Q28" s="49">
        <v>19200</v>
      </c>
      <c r="R28" s="49">
        <v>17800</v>
      </c>
      <c r="S28" s="49">
        <v>17400</v>
      </c>
      <c r="T28" s="49">
        <v>19500</v>
      </c>
      <c r="U28" s="49">
        <v>18000</v>
      </c>
      <c r="V28" s="49">
        <v>19000</v>
      </c>
    </row>
    <row r="29" spans="1:22" ht="15.75" customHeight="1">
      <c r="A29" s="139" t="s">
        <v>751</v>
      </c>
      <c r="B29" s="139" t="s">
        <v>258</v>
      </c>
      <c r="C29" s="139" t="s">
        <v>753</v>
      </c>
      <c r="D29" s="139" t="s">
        <v>633</v>
      </c>
      <c r="E29" s="139" t="s">
        <v>754</v>
      </c>
      <c r="F29" s="49">
        <v>51000</v>
      </c>
      <c r="G29" s="49">
        <v>51000</v>
      </c>
      <c r="H29" s="49">
        <v>50800</v>
      </c>
      <c r="I29" s="49">
        <v>51600</v>
      </c>
      <c r="J29" s="49">
        <v>55100</v>
      </c>
      <c r="K29" s="49">
        <v>55900</v>
      </c>
      <c r="L29" s="49">
        <v>58500</v>
      </c>
      <c r="M29" s="49">
        <v>57700</v>
      </c>
      <c r="N29" s="49">
        <v>59800</v>
      </c>
      <c r="O29" s="49">
        <v>55500</v>
      </c>
      <c r="P29" s="49">
        <v>57200</v>
      </c>
      <c r="Q29" s="49">
        <v>56100</v>
      </c>
      <c r="R29" s="49">
        <v>56800</v>
      </c>
      <c r="S29" s="49">
        <v>57800</v>
      </c>
      <c r="T29" s="49">
        <v>56600</v>
      </c>
      <c r="U29" s="49">
        <v>52700</v>
      </c>
      <c r="V29" s="49">
        <v>54700</v>
      </c>
    </row>
    <row r="30" spans="1:22" ht="15.75" customHeight="1">
      <c r="A30" s="139" t="s">
        <v>751</v>
      </c>
      <c r="B30" s="139" t="s">
        <v>262</v>
      </c>
      <c r="C30" s="139" t="s">
        <v>753</v>
      </c>
      <c r="D30" s="139" t="s">
        <v>633</v>
      </c>
      <c r="E30" s="139" t="s">
        <v>754</v>
      </c>
      <c r="F30" s="49">
        <v>396</v>
      </c>
      <c r="G30" s="49">
        <v>447</v>
      </c>
      <c r="H30" s="49">
        <v>433</v>
      </c>
      <c r="I30" s="49">
        <v>433</v>
      </c>
      <c r="J30" s="49">
        <v>392</v>
      </c>
      <c r="K30" s="49">
        <v>422</v>
      </c>
      <c r="L30" s="49">
        <v>444</v>
      </c>
      <c r="M30" s="49">
        <v>477</v>
      </c>
      <c r="N30" s="49">
        <v>436</v>
      </c>
      <c r="O30" s="49">
        <v>587</v>
      </c>
      <c r="P30" s="49">
        <v>535</v>
      </c>
      <c r="Q30" s="49">
        <v>601</v>
      </c>
      <c r="R30" s="49">
        <v>477</v>
      </c>
      <c r="S30" s="49">
        <v>513</v>
      </c>
      <c r="T30" s="49">
        <v>495</v>
      </c>
      <c r="U30" s="49">
        <v>619</v>
      </c>
      <c r="V30" s="49">
        <v>654</v>
      </c>
    </row>
    <row r="31" spans="1:22" ht="15.75" customHeight="1">
      <c r="A31" s="139" t="s">
        <v>751</v>
      </c>
      <c r="B31" s="139" t="s">
        <v>268</v>
      </c>
      <c r="C31" s="139" t="s">
        <v>753</v>
      </c>
      <c r="D31" s="139" t="s">
        <v>633</v>
      </c>
      <c r="E31" s="139" t="s">
        <v>754</v>
      </c>
      <c r="F31" s="49">
        <v>7060</v>
      </c>
      <c r="G31" s="49">
        <v>6360</v>
      </c>
      <c r="H31" s="49">
        <v>8410</v>
      </c>
      <c r="I31" s="49">
        <v>9010</v>
      </c>
      <c r="J31" s="49">
        <v>8950</v>
      </c>
      <c r="K31" s="49">
        <v>9960</v>
      </c>
      <c r="L31" s="49">
        <v>12500</v>
      </c>
      <c r="M31" s="49">
        <v>10000</v>
      </c>
      <c r="N31" s="49">
        <v>10700</v>
      </c>
      <c r="O31" s="49">
        <v>11300</v>
      </c>
      <c r="P31" s="49">
        <v>12300</v>
      </c>
      <c r="Q31" s="49">
        <v>13000</v>
      </c>
      <c r="R31" s="49">
        <v>15400</v>
      </c>
      <c r="S31" s="49">
        <v>15300</v>
      </c>
      <c r="T31" s="49">
        <v>16400</v>
      </c>
      <c r="U31" s="49">
        <v>14700</v>
      </c>
      <c r="V31" s="49">
        <v>15000</v>
      </c>
    </row>
    <row r="32" spans="1:22" ht="15.75" customHeight="1">
      <c r="A32" s="139" t="s">
        <v>751</v>
      </c>
      <c r="B32" s="139" t="s">
        <v>274</v>
      </c>
      <c r="C32" s="139" t="s">
        <v>753</v>
      </c>
      <c r="D32" s="139" t="s">
        <v>633</v>
      </c>
      <c r="E32" s="139" t="s">
        <v>754</v>
      </c>
      <c r="F32" s="49">
        <v>257000</v>
      </c>
      <c r="G32" s="49">
        <v>265000</v>
      </c>
      <c r="H32" s="49">
        <v>262000</v>
      </c>
      <c r="I32" s="49">
        <v>257000</v>
      </c>
      <c r="J32" s="49">
        <v>272000</v>
      </c>
      <c r="K32" s="49">
        <v>277000</v>
      </c>
      <c r="L32" s="49">
        <v>283000</v>
      </c>
      <c r="M32" s="49">
        <v>295000</v>
      </c>
      <c r="N32" s="49">
        <v>313000</v>
      </c>
      <c r="O32" s="49">
        <v>297000</v>
      </c>
      <c r="P32" s="49">
        <v>333000</v>
      </c>
      <c r="Q32" s="49">
        <v>349000</v>
      </c>
      <c r="R32" s="49">
        <v>374000</v>
      </c>
      <c r="S32" s="49">
        <v>403000</v>
      </c>
      <c r="T32" s="49">
        <v>421000</v>
      </c>
      <c r="U32" s="49">
        <v>409000</v>
      </c>
      <c r="V32" s="49">
        <v>380000</v>
      </c>
    </row>
    <row r="33" spans="1:22" ht="15.75" customHeight="1">
      <c r="A33" s="139" t="s">
        <v>751</v>
      </c>
      <c r="B33" s="139" t="s">
        <v>256</v>
      </c>
      <c r="C33" s="139" t="s">
        <v>753</v>
      </c>
      <c r="D33" s="139" t="s">
        <v>633</v>
      </c>
      <c r="E33" s="139" t="s">
        <v>754</v>
      </c>
      <c r="F33" s="49">
        <v>1060</v>
      </c>
      <c r="G33" s="49">
        <v>1100</v>
      </c>
      <c r="H33" s="49">
        <v>1080</v>
      </c>
      <c r="I33" s="49">
        <v>1110</v>
      </c>
      <c r="J33" s="49">
        <v>1130</v>
      </c>
      <c r="K33" s="49">
        <v>1180</v>
      </c>
      <c r="L33" s="49">
        <v>1200</v>
      </c>
      <c r="M33" s="49">
        <v>1220</v>
      </c>
      <c r="N33" s="49">
        <v>1470</v>
      </c>
      <c r="O33" s="49">
        <v>1490</v>
      </c>
      <c r="P33" s="49">
        <v>1360</v>
      </c>
      <c r="Q33" s="49">
        <v>1420</v>
      </c>
      <c r="R33" s="49">
        <v>1380</v>
      </c>
      <c r="S33" s="49">
        <v>1360</v>
      </c>
      <c r="T33" s="49">
        <v>1190</v>
      </c>
      <c r="U33" s="49">
        <v>1230</v>
      </c>
      <c r="V33" s="49">
        <v>1250</v>
      </c>
    </row>
    <row r="34" spans="1:22" ht="15.75" customHeight="1">
      <c r="A34" s="139" t="s">
        <v>751</v>
      </c>
      <c r="B34" s="139" t="s">
        <v>276</v>
      </c>
      <c r="C34" s="139" t="s">
        <v>753</v>
      </c>
      <c r="D34" s="139" t="s">
        <v>633</v>
      </c>
      <c r="E34" s="139" t="s">
        <v>754</v>
      </c>
      <c r="F34" s="49">
        <v>3890</v>
      </c>
      <c r="G34" s="49">
        <v>3810</v>
      </c>
      <c r="H34" s="49">
        <v>3570</v>
      </c>
      <c r="I34" s="49">
        <v>3740</v>
      </c>
      <c r="J34" s="49">
        <v>4250</v>
      </c>
      <c r="K34" s="49">
        <v>4350</v>
      </c>
      <c r="L34" s="49">
        <v>4210</v>
      </c>
      <c r="M34" s="49">
        <v>7790</v>
      </c>
      <c r="N34" s="49">
        <v>8550</v>
      </c>
      <c r="O34" s="49">
        <v>7360</v>
      </c>
      <c r="P34" s="49">
        <v>7720</v>
      </c>
      <c r="Q34" s="49">
        <v>9250</v>
      </c>
      <c r="R34" s="49">
        <v>9190</v>
      </c>
      <c r="S34" s="49">
        <v>7290</v>
      </c>
      <c r="T34" s="49">
        <v>8470</v>
      </c>
      <c r="U34" s="49">
        <v>9030</v>
      </c>
      <c r="V34" s="49">
        <v>10700</v>
      </c>
    </row>
    <row r="35" spans="1:22" ht="15.75" customHeight="1">
      <c r="A35" s="139" t="s">
        <v>751</v>
      </c>
      <c r="B35" s="139" t="s">
        <v>266</v>
      </c>
      <c r="C35" s="139" t="s">
        <v>753</v>
      </c>
      <c r="D35" s="139" t="s">
        <v>633</v>
      </c>
      <c r="E35" s="139" t="s">
        <v>754</v>
      </c>
      <c r="F35" s="49">
        <v>323</v>
      </c>
      <c r="G35" s="49">
        <v>308</v>
      </c>
      <c r="H35" s="49">
        <v>337</v>
      </c>
      <c r="I35" s="49">
        <v>297</v>
      </c>
      <c r="J35" s="49">
        <v>224</v>
      </c>
      <c r="K35" s="49">
        <v>312</v>
      </c>
      <c r="L35" s="49">
        <v>304</v>
      </c>
      <c r="M35" s="49">
        <v>304</v>
      </c>
      <c r="N35" s="49">
        <v>330</v>
      </c>
      <c r="O35" s="49">
        <v>301</v>
      </c>
      <c r="P35" s="49">
        <v>389</v>
      </c>
      <c r="Q35" s="49">
        <v>462</v>
      </c>
      <c r="R35" s="49">
        <v>557</v>
      </c>
      <c r="S35" s="49">
        <v>634</v>
      </c>
      <c r="T35" s="49">
        <v>660</v>
      </c>
      <c r="U35" s="49">
        <v>571</v>
      </c>
      <c r="V35" s="49">
        <v>594</v>
      </c>
    </row>
    <row r="36" spans="1:22" ht="15.75" customHeight="1">
      <c r="A36" s="139" t="s">
        <v>751</v>
      </c>
      <c r="B36" s="139" t="s">
        <v>272</v>
      </c>
      <c r="C36" s="139" t="s">
        <v>753</v>
      </c>
      <c r="D36" s="139" t="s">
        <v>633</v>
      </c>
      <c r="E36" s="139" t="s">
        <v>754</v>
      </c>
      <c r="F36" s="49">
        <v>3780</v>
      </c>
      <c r="G36" s="49">
        <v>3850</v>
      </c>
      <c r="H36" s="49">
        <v>3980</v>
      </c>
      <c r="I36" s="49">
        <v>3830</v>
      </c>
      <c r="J36" s="49">
        <v>3900</v>
      </c>
      <c r="K36" s="49">
        <v>4100</v>
      </c>
      <c r="L36" s="49">
        <v>4140</v>
      </c>
      <c r="M36" s="49">
        <v>4230</v>
      </c>
      <c r="N36" s="49">
        <v>4510</v>
      </c>
      <c r="O36" s="49">
        <v>3760</v>
      </c>
      <c r="P36" s="49">
        <v>4560</v>
      </c>
      <c r="Q36" s="49">
        <v>4020</v>
      </c>
      <c r="R36" s="49">
        <v>4050</v>
      </c>
      <c r="S36" s="49">
        <v>5050</v>
      </c>
      <c r="T36" s="49">
        <v>6850</v>
      </c>
      <c r="U36" s="49">
        <v>7020</v>
      </c>
      <c r="V36" s="49">
        <v>7060</v>
      </c>
    </row>
    <row r="37" spans="1:22" ht="15.75" customHeight="1">
      <c r="A37" s="139" t="s">
        <v>751</v>
      </c>
      <c r="B37" s="139" t="s">
        <v>294</v>
      </c>
      <c r="C37" s="139" t="s">
        <v>753</v>
      </c>
      <c r="D37" s="139" t="s">
        <v>633</v>
      </c>
      <c r="E37" s="139" t="s">
        <v>754</v>
      </c>
      <c r="F37" s="49">
        <v>218</v>
      </c>
      <c r="G37" s="49">
        <v>196</v>
      </c>
      <c r="H37" s="49">
        <v>192</v>
      </c>
      <c r="I37" s="49">
        <v>180</v>
      </c>
      <c r="J37" s="49">
        <v>193</v>
      </c>
      <c r="K37" s="49">
        <v>207</v>
      </c>
      <c r="L37" s="49">
        <v>215</v>
      </c>
      <c r="M37" s="49">
        <v>232</v>
      </c>
      <c r="N37" s="49">
        <v>236</v>
      </c>
      <c r="O37" s="49">
        <v>233</v>
      </c>
      <c r="P37" s="49">
        <v>252</v>
      </c>
      <c r="Q37" s="49">
        <v>266</v>
      </c>
      <c r="R37" s="49">
        <v>281</v>
      </c>
      <c r="S37" s="49">
        <v>284</v>
      </c>
      <c r="T37" s="49">
        <v>282</v>
      </c>
      <c r="U37" s="49">
        <v>362</v>
      </c>
      <c r="V37" s="49">
        <v>378</v>
      </c>
    </row>
    <row r="38" spans="1:22" ht="15.75" customHeight="1">
      <c r="A38" s="139" t="s">
        <v>751</v>
      </c>
      <c r="B38" s="139" t="s">
        <v>290</v>
      </c>
      <c r="C38" s="139" t="s">
        <v>753</v>
      </c>
      <c r="D38" s="139" t="s">
        <v>633</v>
      </c>
      <c r="E38" s="139" t="s">
        <v>754</v>
      </c>
      <c r="F38" s="49">
        <v>514000</v>
      </c>
      <c r="G38" s="49">
        <v>509000</v>
      </c>
      <c r="H38" s="49">
        <v>512000</v>
      </c>
      <c r="I38" s="49">
        <v>528000</v>
      </c>
      <c r="J38" s="49">
        <v>524000</v>
      </c>
      <c r="K38" s="49">
        <v>519000</v>
      </c>
      <c r="L38" s="49">
        <v>510000</v>
      </c>
      <c r="M38" s="49">
        <v>535000</v>
      </c>
      <c r="N38" s="49">
        <v>518000</v>
      </c>
      <c r="O38" s="49">
        <v>490000</v>
      </c>
      <c r="P38" s="49">
        <v>502000</v>
      </c>
      <c r="Q38" s="49">
        <v>504000</v>
      </c>
      <c r="R38" s="49">
        <v>503000</v>
      </c>
      <c r="S38" s="49">
        <v>510000</v>
      </c>
      <c r="T38" s="49">
        <v>512000</v>
      </c>
      <c r="U38" s="49">
        <v>511000</v>
      </c>
      <c r="V38" s="49">
        <v>503000</v>
      </c>
    </row>
    <row r="39" spans="1:22" ht="15.75" customHeight="1">
      <c r="A39" s="139" t="s">
        <v>751</v>
      </c>
      <c r="B39" s="139" t="s">
        <v>564</v>
      </c>
      <c r="C39" s="139" t="s">
        <v>753</v>
      </c>
      <c r="D39" s="139" t="s">
        <v>633</v>
      </c>
      <c r="E39" s="139" t="s">
        <v>754</v>
      </c>
      <c r="F39" s="49">
        <v>41300</v>
      </c>
      <c r="G39" s="49">
        <v>42700</v>
      </c>
      <c r="H39" s="49">
        <v>41200</v>
      </c>
      <c r="I39" s="49">
        <v>42400</v>
      </c>
      <c r="J39" s="49">
        <v>42800</v>
      </c>
      <c r="K39" s="49">
        <v>43300</v>
      </c>
      <c r="L39" s="49">
        <v>42900</v>
      </c>
      <c r="M39" s="49">
        <v>40900</v>
      </c>
      <c r="N39" s="49">
        <v>42300</v>
      </c>
      <c r="O39" s="49">
        <v>41200</v>
      </c>
      <c r="P39" s="49">
        <v>42600</v>
      </c>
      <c r="Q39" s="49">
        <v>38500</v>
      </c>
      <c r="R39" s="49">
        <v>39900</v>
      </c>
      <c r="S39" s="49">
        <v>40900</v>
      </c>
      <c r="T39" s="49">
        <v>36900</v>
      </c>
      <c r="U39" s="49">
        <v>36600</v>
      </c>
      <c r="V39" s="49">
        <v>37000</v>
      </c>
    </row>
    <row r="40" spans="1:22" ht="15.75" customHeight="1">
      <c r="A40" s="139" t="s">
        <v>751</v>
      </c>
      <c r="B40" s="139" t="s">
        <v>298</v>
      </c>
      <c r="C40" s="139" t="s">
        <v>753</v>
      </c>
      <c r="D40" s="139" t="s">
        <v>633</v>
      </c>
      <c r="E40" s="139" t="s">
        <v>754</v>
      </c>
      <c r="F40" s="49">
        <v>49700</v>
      </c>
      <c r="G40" s="49">
        <v>44900</v>
      </c>
      <c r="H40" s="49">
        <v>46600</v>
      </c>
      <c r="I40" s="49">
        <v>47000</v>
      </c>
      <c r="J40" s="49">
        <v>50600</v>
      </c>
      <c r="K40" s="49">
        <v>52400</v>
      </c>
      <c r="L40" s="49">
        <v>55100</v>
      </c>
      <c r="M40" s="49">
        <v>61700</v>
      </c>
      <c r="N40" s="49">
        <v>62900</v>
      </c>
      <c r="O40" s="49">
        <v>59800</v>
      </c>
      <c r="P40" s="49">
        <v>65800</v>
      </c>
      <c r="Q40" s="49">
        <v>72100</v>
      </c>
      <c r="R40" s="49">
        <v>73500</v>
      </c>
      <c r="S40" s="49">
        <v>75500</v>
      </c>
      <c r="T40" s="49">
        <v>74900</v>
      </c>
      <c r="U40" s="49">
        <v>75300</v>
      </c>
      <c r="V40" s="49">
        <v>79800</v>
      </c>
    </row>
    <row r="41" spans="1:22" ht="15.75" customHeight="1">
      <c r="A41" s="139" t="s">
        <v>751</v>
      </c>
      <c r="B41" s="139" t="s">
        <v>300</v>
      </c>
      <c r="C41" s="139" t="s">
        <v>753</v>
      </c>
      <c r="D41" s="139" t="s">
        <v>633</v>
      </c>
      <c r="E41" s="139" t="s">
        <v>754</v>
      </c>
      <c r="F41" s="49">
        <v>3110000</v>
      </c>
      <c r="G41" s="49">
        <v>3170000</v>
      </c>
      <c r="H41" s="49">
        <v>3500000</v>
      </c>
      <c r="I41" s="49">
        <v>4130000</v>
      </c>
      <c r="J41" s="49">
        <v>4780000</v>
      </c>
      <c r="K41" s="49">
        <v>5400000</v>
      </c>
      <c r="L41" s="49">
        <v>5910000</v>
      </c>
      <c r="M41" s="49">
        <v>6310000</v>
      </c>
      <c r="N41" s="49">
        <v>6780000</v>
      </c>
      <c r="O41" s="49">
        <v>7070000</v>
      </c>
      <c r="P41" s="49">
        <v>7710000</v>
      </c>
      <c r="Q41" s="49">
        <v>8480000</v>
      </c>
      <c r="R41" s="49">
        <v>8690000</v>
      </c>
      <c r="S41" s="49">
        <v>8810000</v>
      </c>
      <c r="T41" s="49">
        <v>8810000</v>
      </c>
      <c r="U41" s="49">
        <v>8770000</v>
      </c>
      <c r="V41" s="49">
        <v>8720000</v>
      </c>
    </row>
    <row r="42" spans="1:22" ht="15.75" customHeight="1">
      <c r="A42" s="139" t="s">
        <v>751</v>
      </c>
      <c r="B42" s="139" t="s">
        <v>312</v>
      </c>
      <c r="C42" s="139" t="s">
        <v>753</v>
      </c>
      <c r="D42" s="139" t="s">
        <v>633</v>
      </c>
      <c r="E42" s="139" t="s">
        <v>754</v>
      </c>
      <c r="F42" s="49">
        <v>6470</v>
      </c>
      <c r="G42" s="49">
        <v>7400</v>
      </c>
      <c r="H42" s="49">
        <v>6960</v>
      </c>
      <c r="I42" s="49">
        <v>5130</v>
      </c>
      <c r="J42" s="49">
        <v>7340</v>
      </c>
      <c r="K42" s="49">
        <v>7500</v>
      </c>
      <c r="L42" s="49">
        <v>6820</v>
      </c>
      <c r="M42" s="49">
        <v>6540</v>
      </c>
      <c r="N42" s="49">
        <v>6600</v>
      </c>
      <c r="O42" s="49">
        <v>5520</v>
      </c>
      <c r="P42" s="49">
        <v>6070</v>
      </c>
      <c r="Q42" s="49">
        <v>6350</v>
      </c>
      <c r="R42" s="49">
        <v>8350</v>
      </c>
      <c r="S42" s="49">
        <v>9540</v>
      </c>
      <c r="T42" s="49">
        <v>9750</v>
      </c>
      <c r="U42" s="49">
        <v>9630</v>
      </c>
      <c r="V42" s="49">
        <v>9690</v>
      </c>
    </row>
    <row r="43" spans="1:22" ht="15.75" customHeight="1">
      <c r="A43" s="139" t="s">
        <v>751</v>
      </c>
      <c r="B43" s="139" t="s">
        <v>288</v>
      </c>
      <c r="C43" s="139" t="s">
        <v>753</v>
      </c>
      <c r="D43" s="139" t="s">
        <v>633</v>
      </c>
      <c r="E43" s="139" t="s">
        <v>754</v>
      </c>
      <c r="F43" s="49">
        <v>2990</v>
      </c>
      <c r="G43" s="49">
        <v>2930</v>
      </c>
      <c r="H43" s="49">
        <v>2950</v>
      </c>
      <c r="I43" s="49">
        <v>3320</v>
      </c>
      <c r="J43" s="49">
        <v>3440</v>
      </c>
      <c r="K43" s="49">
        <v>3200</v>
      </c>
      <c r="L43" s="49">
        <v>3360</v>
      </c>
      <c r="M43" s="49">
        <v>5260</v>
      </c>
      <c r="N43" s="49">
        <v>5040</v>
      </c>
      <c r="O43" s="49">
        <v>6180</v>
      </c>
      <c r="P43" s="49">
        <v>6280</v>
      </c>
      <c r="Q43" s="49">
        <v>5200</v>
      </c>
      <c r="R43" s="49">
        <v>5490</v>
      </c>
      <c r="S43" s="49">
        <v>6070</v>
      </c>
      <c r="T43" s="49">
        <v>6350</v>
      </c>
      <c r="U43" s="49">
        <v>7570</v>
      </c>
      <c r="V43" s="49">
        <v>7910</v>
      </c>
    </row>
    <row r="44" spans="1:22" ht="15.75" customHeight="1">
      <c r="A44" s="139" t="s">
        <v>751</v>
      </c>
      <c r="B44" s="139" t="s">
        <v>308</v>
      </c>
      <c r="C44" s="139" t="s">
        <v>753</v>
      </c>
      <c r="D44" s="139" t="s">
        <v>633</v>
      </c>
      <c r="E44" s="139" t="s">
        <v>754</v>
      </c>
      <c r="F44" s="49">
        <v>730</v>
      </c>
      <c r="G44" s="49">
        <v>737</v>
      </c>
      <c r="H44" s="49">
        <v>796</v>
      </c>
      <c r="I44" s="49">
        <v>821</v>
      </c>
      <c r="J44" s="49">
        <v>997</v>
      </c>
      <c r="K44" s="49">
        <v>1240</v>
      </c>
      <c r="L44" s="49">
        <v>1350</v>
      </c>
      <c r="M44" s="49">
        <v>1490</v>
      </c>
      <c r="N44" s="49">
        <v>1650</v>
      </c>
      <c r="O44" s="49">
        <v>1520</v>
      </c>
      <c r="P44" s="49">
        <v>1770</v>
      </c>
      <c r="Q44" s="49">
        <v>2270</v>
      </c>
      <c r="R44" s="49">
        <v>2200</v>
      </c>
      <c r="S44" s="49">
        <v>3370</v>
      </c>
      <c r="T44" s="49">
        <v>4510</v>
      </c>
      <c r="U44" s="49">
        <v>3090</v>
      </c>
      <c r="V44" s="49">
        <v>3220</v>
      </c>
    </row>
    <row r="45" spans="1:22" ht="15.75" customHeight="1">
      <c r="A45" s="139" t="s">
        <v>751</v>
      </c>
      <c r="B45" s="139" t="s">
        <v>306</v>
      </c>
      <c r="C45" s="139" t="s">
        <v>753</v>
      </c>
      <c r="D45" s="139" t="s">
        <v>633</v>
      </c>
      <c r="E45" s="139" t="s">
        <v>754</v>
      </c>
      <c r="F45" s="49">
        <v>796</v>
      </c>
      <c r="G45" s="49">
        <v>766</v>
      </c>
      <c r="H45" s="49">
        <v>576</v>
      </c>
      <c r="I45" s="49">
        <v>917</v>
      </c>
      <c r="J45" s="49">
        <v>950</v>
      </c>
      <c r="K45" s="49">
        <v>931</v>
      </c>
      <c r="L45" s="49">
        <v>1070</v>
      </c>
      <c r="M45" s="49">
        <v>1160</v>
      </c>
      <c r="N45" s="49">
        <v>1260</v>
      </c>
      <c r="O45" s="49">
        <v>1690</v>
      </c>
      <c r="P45" s="49">
        <v>1940</v>
      </c>
      <c r="Q45" s="49">
        <v>2220</v>
      </c>
      <c r="R45" s="49">
        <v>2900</v>
      </c>
      <c r="S45" s="49">
        <v>2960</v>
      </c>
      <c r="T45" s="49">
        <v>2800</v>
      </c>
      <c r="U45" s="49">
        <v>2690</v>
      </c>
      <c r="V45" s="49">
        <v>2810</v>
      </c>
    </row>
    <row r="46" spans="1:22" ht="15.75" customHeight="1">
      <c r="A46" s="139" t="s">
        <v>751</v>
      </c>
      <c r="B46" s="139" t="s">
        <v>761</v>
      </c>
      <c r="C46" s="139" t="s">
        <v>753</v>
      </c>
      <c r="D46" s="139" t="s">
        <v>633</v>
      </c>
      <c r="E46" s="139" t="s">
        <v>754</v>
      </c>
      <c r="F46" s="49">
        <v>47.7</v>
      </c>
      <c r="G46" s="49">
        <v>33</v>
      </c>
      <c r="H46" s="49">
        <v>29.3</v>
      </c>
      <c r="I46" s="49">
        <v>33</v>
      </c>
      <c r="J46" s="49">
        <v>55</v>
      </c>
      <c r="K46" s="49">
        <v>62.3</v>
      </c>
      <c r="L46" s="49">
        <v>66</v>
      </c>
      <c r="M46" s="49">
        <v>66</v>
      </c>
      <c r="N46" s="49">
        <v>69.7</v>
      </c>
      <c r="O46" s="49">
        <v>69.7</v>
      </c>
      <c r="P46" s="49">
        <v>69.7</v>
      </c>
      <c r="Q46" s="49">
        <v>69.7</v>
      </c>
      <c r="R46" s="49">
        <v>69.7</v>
      </c>
      <c r="S46" s="49">
        <v>69.7</v>
      </c>
      <c r="T46" s="49">
        <v>69.7</v>
      </c>
      <c r="U46" s="49">
        <v>74.3</v>
      </c>
      <c r="V46" s="49">
        <v>87.7</v>
      </c>
    </row>
    <row r="47" spans="1:22" ht="15.75" customHeight="1">
      <c r="A47" s="139" t="s">
        <v>751</v>
      </c>
      <c r="B47" s="139" t="s">
        <v>302</v>
      </c>
      <c r="C47" s="139" t="s">
        <v>753</v>
      </c>
      <c r="D47" s="139" t="s">
        <v>633</v>
      </c>
      <c r="E47" s="139" t="s">
        <v>754</v>
      </c>
      <c r="F47" s="49">
        <v>57000</v>
      </c>
      <c r="G47" s="49">
        <v>57300</v>
      </c>
      <c r="H47" s="49">
        <v>56600</v>
      </c>
      <c r="I47" s="49">
        <v>58500</v>
      </c>
      <c r="J47" s="49">
        <v>55900</v>
      </c>
      <c r="K47" s="49">
        <v>61500</v>
      </c>
      <c r="L47" s="49">
        <v>64000</v>
      </c>
      <c r="M47" s="49">
        <v>62800</v>
      </c>
      <c r="N47" s="49">
        <v>69500</v>
      </c>
      <c r="O47" s="49">
        <v>74700</v>
      </c>
      <c r="P47" s="49">
        <v>78400</v>
      </c>
      <c r="Q47" s="49">
        <v>77800</v>
      </c>
      <c r="R47" s="49">
        <v>81500</v>
      </c>
      <c r="S47" s="49">
        <v>87600</v>
      </c>
      <c r="T47" s="49">
        <v>85900</v>
      </c>
      <c r="U47" s="49">
        <v>88800</v>
      </c>
      <c r="V47" s="49">
        <v>89300</v>
      </c>
    </row>
    <row r="48" spans="1:22" ht="15.75" customHeight="1">
      <c r="A48" s="139" t="s">
        <v>751</v>
      </c>
      <c r="B48" s="139" t="s">
        <v>304</v>
      </c>
      <c r="C48" s="139" t="s">
        <v>753</v>
      </c>
      <c r="D48" s="139" t="s">
        <v>633</v>
      </c>
      <c r="E48" s="139" t="s">
        <v>754</v>
      </c>
      <c r="F48" s="49">
        <v>103</v>
      </c>
      <c r="G48" s="49">
        <v>103</v>
      </c>
      <c r="H48" s="49">
        <v>103</v>
      </c>
      <c r="I48" s="49">
        <v>132</v>
      </c>
      <c r="J48" s="49">
        <v>143</v>
      </c>
      <c r="K48" s="49">
        <v>139</v>
      </c>
      <c r="L48" s="49">
        <v>161</v>
      </c>
      <c r="M48" s="49">
        <v>103</v>
      </c>
      <c r="N48" s="49">
        <v>106</v>
      </c>
      <c r="O48" s="49">
        <v>132</v>
      </c>
      <c r="P48" s="49">
        <v>161</v>
      </c>
      <c r="Q48" s="49">
        <v>136</v>
      </c>
      <c r="R48" s="49">
        <v>143</v>
      </c>
      <c r="S48" s="49">
        <v>176</v>
      </c>
      <c r="T48" s="49">
        <v>154</v>
      </c>
      <c r="U48" s="49">
        <v>162</v>
      </c>
      <c r="V48" s="49">
        <v>165</v>
      </c>
    </row>
    <row r="49" spans="1:22" ht="15.75" customHeight="1">
      <c r="A49" s="139" t="s">
        <v>751</v>
      </c>
      <c r="B49" s="139" t="s">
        <v>292</v>
      </c>
      <c r="C49" s="139" t="s">
        <v>753</v>
      </c>
      <c r="D49" s="139" t="s">
        <v>633</v>
      </c>
      <c r="E49" s="139" t="s">
        <v>754</v>
      </c>
      <c r="F49" s="49">
        <v>216</v>
      </c>
      <c r="G49" s="49">
        <v>235</v>
      </c>
      <c r="H49" s="49">
        <v>275</v>
      </c>
      <c r="I49" s="49">
        <v>308</v>
      </c>
      <c r="J49" s="49">
        <v>330</v>
      </c>
      <c r="K49" s="49">
        <v>440</v>
      </c>
      <c r="L49" s="49">
        <v>473</v>
      </c>
      <c r="M49" s="49">
        <v>506</v>
      </c>
      <c r="N49" s="49">
        <v>469</v>
      </c>
      <c r="O49" s="49">
        <v>524</v>
      </c>
      <c r="P49" s="49">
        <v>557</v>
      </c>
      <c r="Q49" s="49">
        <v>616</v>
      </c>
      <c r="R49" s="49">
        <v>506</v>
      </c>
      <c r="S49" s="49">
        <v>499</v>
      </c>
      <c r="T49" s="49">
        <v>502</v>
      </c>
      <c r="U49" s="49">
        <v>685</v>
      </c>
      <c r="V49" s="49">
        <v>689</v>
      </c>
    </row>
    <row r="50" spans="1:22" ht="15.75" customHeight="1">
      <c r="A50" s="139" t="s">
        <v>751</v>
      </c>
      <c r="B50" s="139" t="s">
        <v>310</v>
      </c>
      <c r="C50" s="139" t="s">
        <v>753</v>
      </c>
      <c r="D50" s="139" t="s">
        <v>633</v>
      </c>
      <c r="E50" s="139" t="s">
        <v>754</v>
      </c>
      <c r="F50" s="49">
        <v>4720</v>
      </c>
      <c r="G50" s="49">
        <v>4900</v>
      </c>
      <c r="H50" s="49">
        <v>5410</v>
      </c>
      <c r="I50" s="49">
        <v>5710</v>
      </c>
      <c r="J50" s="49">
        <v>5800</v>
      </c>
      <c r="K50" s="49">
        <v>5490</v>
      </c>
      <c r="L50" s="49">
        <v>5990</v>
      </c>
      <c r="M50" s="49">
        <v>6530</v>
      </c>
      <c r="N50" s="49">
        <v>6620</v>
      </c>
      <c r="O50" s="49">
        <v>6410</v>
      </c>
      <c r="P50" s="49">
        <v>6490</v>
      </c>
      <c r="Q50" s="49">
        <v>6590</v>
      </c>
      <c r="R50" s="49">
        <v>6610</v>
      </c>
      <c r="S50" s="49">
        <v>6420</v>
      </c>
      <c r="T50" s="49">
        <v>6560</v>
      </c>
      <c r="U50" s="49">
        <v>7920</v>
      </c>
      <c r="V50" s="49">
        <v>8350</v>
      </c>
    </row>
    <row r="51" spans="1:22" ht="15.75" customHeight="1">
      <c r="A51" s="139" t="s">
        <v>751</v>
      </c>
      <c r="B51" s="139" t="s">
        <v>316</v>
      </c>
      <c r="C51" s="139" t="s">
        <v>753</v>
      </c>
      <c r="D51" s="139" t="s">
        <v>633</v>
      </c>
      <c r="E51" s="139" t="s">
        <v>754</v>
      </c>
      <c r="F51" s="49">
        <v>25200</v>
      </c>
      <c r="G51" s="49">
        <v>23700</v>
      </c>
      <c r="H51" s="49">
        <v>23400</v>
      </c>
      <c r="I51" s="49">
        <v>22800</v>
      </c>
      <c r="J51" s="49">
        <v>22300</v>
      </c>
      <c r="K51" s="49">
        <v>23200</v>
      </c>
      <c r="L51" s="49">
        <v>24400</v>
      </c>
      <c r="M51" s="49">
        <v>23800</v>
      </c>
      <c r="N51" s="49">
        <v>27200</v>
      </c>
      <c r="O51" s="49">
        <v>26700</v>
      </c>
      <c r="P51" s="49">
        <v>34500</v>
      </c>
      <c r="Q51" s="49">
        <v>32300</v>
      </c>
      <c r="R51" s="49">
        <v>32400</v>
      </c>
      <c r="S51" s="49">
        <v>31200</v>
      </c>
      <c r="T51" s="49">
        <v>31300</v>
      </c>
      <c r="U51" s="49">
        <v>32400</v>
      </c>
      <c r="V51" s="49">
        <v>32900</v>
      </c>
    </row>
    <row r="52" spans="1:22" ht="15.75" customHeight="1">
      <c r="A52" s="139" t="s">
        <v>751</v>
      </c>
      <c r="B52" s="139" t="s">
        <v>318</v>
      </c>
      <c r="C52" s="139" t="s">
        <v>753</v>
      </c>
      <c r="D52" s="139" t="s">
        <v>633</v>
      </c>
      <c r="E52" s="139" t="s">
        <v>754</v>
      </c>
      <c r="F52" s="49">
        <v>6290</v>
      </c>
      <c r="G52" s="49">
        <v>6180</v>
      </c>
      <c r="H52" s="49">
        <v>6330</v>
      </c>
      <c r="I52" s="49">
        <v>6720</v>
      </c>
      <c r="J52" s="49">
        <v>6870</v>
      </c>
      <c r="K52" s="49">
        <v>7050</v>
      </c>
      <c r="L52" s="49">
        <v>7230</v>
      </c>
      <c r="M52" s="49">
        <v>7540</v>
      </c>
      <c r="N52" s="49">
        <v>7710</v>
      </c>
      <c r="O52" s="49">
        <v>7630</v>
      </c>
      <c r="P52" s="49">
        <v>7400</v>
      </c>
      <c r="Q52" s="49">
        <v>7110</v>
      </c>
      <c r="R52" s="49">
        <v>6630</v>
      </c>
      <c r="S52" s="49">
        <v>5720</v>
      </c>
      <c r="T52" s="49">
        <v>5880</v>
      </c>
      <c r="U52" s="49">
        <v>6000</v>
      </c>
      <c r="V52" s="49">
        <v>6400</v>
      </c>
    </row>
    <row r="53" spans="1:22" ht="15.75" customHeight="1">
      <c r="A53" s="139" t="s">
        <v>751</v>
      </c>
      <c r="B53" s="139" t="s">
        <v>320</v>
      </c>
      <c r="C53" s="139" t="s">
        <v>753</v>
      </c>
      <c r="D53" s="139" t="s">
        <v>633</v>
      </c>
      <c r="E53" s="139" t="s">
        <v>754</v>
      </c>
      <c r="F53" s="49">
        <v>113000</v>
      </c>
      <c r="G53" s="49">
        <v>114000</v>
      </c>
      <c r="H53" s="49">
        <v>111000</v>
      </c>
      <c r="I53" s="49">
        <v>114000</v>
      </c>
      <c r="J53" s="49">
        <v>114000</v>
      </c>
      <c r="K53" s="49">
        <v>112000</v>
      </c>
      <c r="L53" s="49">
        <v>112000</v>
      </c>
      <c r="M53" s="49">
        <v>114000</v>
      </c>
      <c r="N53" s="49">
        <v>109000</v>
      </c>
      <c r="O53" s="49">
        <v>104000</v>
      </c>
      <c r="P53" s="49">
        <v>105000</v>
      </c>
      <c r="Q53" s="49">
        <v>103000</v>
      </c>
      <c r="R53" s="49">
        <v>98800</v>
      </c>
      <c r="S53" s="49">
        <v>94500</v>
      </c>
      <c r="T53" s="49">
        <v>91600</v>
      </c>
      <c r="U53" s="49">
        <v>92800</v>
      </c>
      <c r="V53" s="49">
        <v>94400</v>
      </c>
    </row>
    <row r="54" spans="1:22" ht="15.75" customHeight="1">
      <c r="A54" s="139" t="s">
        <v>751</v>
      </c>
      <c r="B54" s="139" t="s">
        <v>355</v>
      </c>
      <c r="C54" s="139" t="s">
        <v>753</v>
      </c>
      <c r="D54" s="139" t="s">
        <v>633</v>
      </c>
      <c r="E54" s="139" t="s">
        <v>754</v>
      </c>
      <c r="F54" s="49">
        <v>837000</v>
      </c>
      <c r="G54" s="49">
        <v>860000</v>
      </c>
      <c r="H54" s="49">
        <v>845000</v>
      </c>
      <c r="I54" s="49">
        <v>842000</v>
      </c>
      <c r="J54" s="49">
        <v>827000</v>
      </c>
      <c r="K54" s="49">
        <v>809000</v>
      </c>
      <c r="L54" s="49">
        <v>820000</v>
      </c>
      <c r="M54" s="49">
        <v>794000</v>
      </c>
      <c r="N54" s="49">
        <v>799000</v>
      </c>
      <c r="O54" s="49">
        <v>743000</v>
      </c>
      <c r="P54" s="49">
        <v>782000</v>
      </c>
      <c r="Q54" s="49">
        <v>758000</v>
      </c>
      <c r="R54" s="49">
        <v>764000</v>
      </c>
      <c r="S54" s="49">
        <v>781000</v>
      </c>
      <c r="T54" s="49">
        <v>742000</v>
      </c>
      <c r="U54" s="49">
        <v>747000</v>
      </c>
      <c r="V54" s="49">
        <v>752000</v>
      </c>
    </row>
    <row r="55" spans="1:22" ht="15.75" customHeight="1">
      <c r="A55" s="139" t="s">
        <v>751</v>
      </c>
      <c r="B55" s="139" t="s">
        <v>324</v>
      </c>
      <c r="C55" s="139" t="s">
        <v>753</v>
      </c>
      <c r="D55" s="139" t="s">
        <v>633</v>
      </c>
      <c r="E55" s="139" t="s">
        <v>754</v>
      </c>
      <c r="F55" s="49">
        <v>341</v>
      </c>
      <c r="G55" s="49">
        <v>367</v>
      </c>
      <c r="H55" s="49">
        <v>400</v>
      </c>
      <c r="I55" s="49">
        <v>422</v>
      </c>
      <c r="J55" s="49">
        <v>407</v>
      </c>
      <c r="K55" s="49">
        <v>414</v>
      </c>
      <c r="L55" s="49">
        <v>411</v>
      </c>
      <c r="M55" s="49">
        <v>462</v>
      </c>
      <c r="N55" s="49">
        <v>499</v>
      </c>
      <c r="O55" s="49">
        <v>462</v>
      </c>
      <c r="P55" s="49">
        <v>517</v>
      </c>
      <c r="Q55" s="49">
        <v>473</v>
      </c>
      <c r="R55" s="49">
        <v>517</v>
      </c>
      <c r="S55" s="49">
        <v>535</v>
      </c>
      <c r="T55" s="49">
        <v>546</v>
      </c>
      <c r="U55" s="49">
        <v>567</v>
      </c>
      <c r="V55" s="49">
        <v>586</v>
      </c>
    </row>
    <row r="56" spans="1:22" ht="15.75" customHeight="1">
      <c r="A56" s="139" t="s">
        <v>751</v>
      </c>
      <c r="B56" s="139" t="s">
        <v>326</v>
      </c>
      <c r="C56" s="139" t="s">
        <v>753</v>
      </c>
      <c r="D56" s="139" t="s">
        <v>633</v>
      </c>
      <c r="E56" s="139" t="s">
        <v>754</v>
      </c>
      <c r="F56" s="49">
        <v>106</v>
      </c>
      <c r="G56" s="49">
        <v>118</v>
      </c>
      <c r="H56" s="49">
        <v>113</v>
      </c>
      <c r="I56" s="49">
        <v>111</v>
      </c>
      <c r="J56" s="49">
        <v>111</v>
      </c>
      <c r="K56" s="49">
        <v>119</v>
      </c>
      <c r="L56" s="49">
        <v>115</v>
      </c>
      <c r="M56" s="49">
        <v>156</v>
      </c>
      <c r="N56" s="49">
        <v>134</v>
      </c>
      <c r="O56" s="49">
        <v>134</v>
      </c>
      <c r="P56" s="49">
        <v>141</v>
      </c>
      <c r="Q56" s="49">
        <v>130</v>
      </c>
      <c r="R56" s="49">
        <v>138</v>
      </c>
      <c r="S56" s="49">
        <v>134</v>
      </c>
      <c r="T56" s="49">
        <v>138</v>
      </c>
      <c r="U56" s="49">
        <v>142</v>
      </c>
      <c r="V56" s="49">
        <v>145</v>
      </c>
    </row>
    <row r="57" spans="1:22" ht="15.75" customHeight="1">
      <c r="A57" s="139" t="s">
        <v>751</v>
      </c>
      <c r="B57" s="139" t="s">
        <v>322</v>
      </c>
      <c r="C57" s="139" t="s">
        <v>753</v>
      </c>
      <c r="D57" s="139" t="s">
        <v>633</v>
      </c>
      <c r="E57" s="139" t="s">
        <v>754</v>
      </c>
      <c r="F57" s="49">
        <v>52800</v>
      </c>
      <c r="G57" s="49">
        <v>54500</v>
      </c>
      <c r="H57" s="49">
        <v>54100</v>
      </c>
      <c r="I57" s="49">
        <v>59400</v>
      </c>
      <c r="J57" s="49">
        <v>53800</v>
      </c>
      <c r="K57" s="49">
        <v>50400</v>
      </c>
      <c r="L57" s="49">
        <v>58300</v>
      </c>
      <c r="M57" s="49">
        <v>53500</v>
      </c>
      <c r="N57" s="49">
        <v>50500</v>
      </c>
      <c r="O57" s="49">
        <v>48700</v>
      </c>
      <c r="P57" s="49">
        <v>49300</v>
      </c>
      <c r="Q57" s="49">
        <v>44100</v>
      </c>
      <c r="R57" s="49">
        <v>39700</v>
      </c>
      <c r="S57" s="49">
        <v>41500</v>
      </c>
      <c r="T57" s="49">
        <v>37200</v>
      </c>
      <c r="U57" s="49">
        <v>35000</v>
      </c>
      <c r="V57" s="49">
        <v>36500</v>
      </c>
    </row>
    <row r="58" spans="1:22" ht="15.75" customHeight="1">
      <c r="A58" s="139" t="s">
        <v>751</v>
      </c>
      <c r="B58" s="139" t="s">
        <v>328</v>
      </c>
      <c r="C58" s="139" t="s">
        <v>753</v>
      </c>
      <c r="D58" s="139" t="s">
        <v>633</v>
      </c>
      <c r="E58" s="139" t="s">
        <v>754</v>
      </c>
      <c r="F58" s="49">
        <v>17600</v>
      </c>
      <c r="G58" s="49">
        <v>16800</v>
      </c>
      <c r="H58" s="49">
        <v>17300</v>
      </c>
      <c r="I58" s="49">
        <v>16700</v>
      </c>
      <c r="J58" s="49">
        <v>13500</v>
      </c>
      <c r="K58" s="49">
        <v>13000</v>
      </c>
      <c r="L58" s="49">
        <v>12900</v>
      </c>
      <c r="M58" s="49">
        <v>13000</v>
      </c>
      <c r="N58" s="49">
        <v>12000</v>
      </c>
      <c r="O58" s="49">
        <v>11100</v>
      </c>
      <c r="P58" s="49">
        <v>10800</v>
      </c>
      <c r="Q58" s="49">
        <v>10900</v>
      </c>
      <c r="R58" s="49">
        <v>11400</v>
      </c>
      <c r="S58" s="49">
        <v>11000</v>
      </c>
      <c r="T58" s="49">
        <v>10900</v>
      </c>
      <c r="U58" s="49">
        <v>11200</v>
      </c>
      <c r="V58" s="49">
        <v>11400</v>
      </c>
    </row>
    <row r="59" spans="1:22" ht="15.75" customHeight="1">
      <c r="A59" s="139" t="s">
        <v>751</v>
      </c>
      <c r="B59" s="139" t="s">
        <v>229</v>
      </c>
      <c r="C59" s="139" t="s">
        <v>753</v>
      </c>
      <c r="D59" s="139" t="s">
        <v>633</v>
      </c>
      <c r="E59" s="139" t="s">
        <v>754</v>
      </c>
      <c r="F59" s="49">
        <v>72600</v>
      </c>
      <c r="G59" s="49">
        <v>71600</v>
      </c>
      <c r="H59" s="49">
        <v>76800</v>
      </c>
      <c r="I59" s="49">
        <v>78800</v>
      </c>
      <c r="J59" s="49">
        <v>76000</v>
      </c>
      <c r="K59" s="49">
        <v>94700</v>
      </c>
      <c r="L59" s="49">
        <v>87300</v>
      </c>
      <c r="M59" s="49">
        <v>92500</v>
      </c>
      <c r="N59" s="49">
        <v>92000</v>
      </c>
      <c r="O59" s="49">
        <v>101000</v>
      </c>
      <c r="P59" s="49">
        <v>100000</v>
      </c>
      <c r="Q59" s="49">
        <v>105000</v>
      </c>
      <c r="R59" s="49">
        <v>114000</v>
      </c>
      <c r="S59" s="49">
        <v>118000</v>
      </c>
      <c r="T59" s="49">
        <v>127000</v>
      </c>
      <c r="U59" s="49">
        <v>132000</v>
      </c>
      <c r="V59" s="49">
        <v>132000</v>
      </c>
    </row>
    <row r="60" spans="1:22" ht="15.75" customHeight="1">
      <c r="A60" s="139" t="s">
        <v>751</v>
      </c>
      <c r="B60" s="139" t="s">
        <v>762</v>
      </c>
      <c r="C60" s="139" t="s">
        <v>753</v>
      </c>
      <c r="D60" s="139" t="s">
        <v>633</v>
      </c>
      <c r="E60" s="139" t="s">
        <v>754</v>
      </c>
      <c r="F60" s="49">
        <v>22400000</v>
      </c>
      <c r="G60" s="49">
        <v>22600000</v>
      </c>
      <c r="H60" s="49">
        <v>23100000</v>
      </c>
      <c r="I60" s="49">
        <v>24200000</v>
      </c>
      <c r="J60" s="49">
        <v>25300000</v>
      </c>
      <c r="K60" s="49">
        <v>26200000</v>
      </c>
      <c r="L60" s="49">
        <v>27000000</v>
      </c>
      <c r="M60" s="49">
        <v>27700000</v>
      </c>
      <c r="N60" s="49">
        <v>28300000</v>
      </c>
      <c r="O60" s="49">
        <v>27900000</v>
      </c>
      <c r="P60" s="49">
        <v>29300000</v>
      </c>
      <c r="Q60" s="49">
        <v>30100000</v>
      </c>
      <c r="R60" s="49">
        <v>30500000</v>
      </c>
      <c r="S60" s="49">
        <v>30600000</v>
      </c>
      <c r="T60" s="49">
        <v>30800000</v>
      </c>
      <c r="U60" s="49">
        <v>30900000</v>
      </c>
      <c r="V60" s="49">
        <v>30900000</v>
      </c>
    </row>
    <row r="61" spans="1:22" ht="15.75" customHeight="1">
      <c r="A61" s="139" t="s">
        <v>751</v>
      </c>
      <c r="B61" s="139" t="s">
        <v>330</v>
      </c>
      <c r="C61" s="139" t="s">
        <v>753</v>
      </c>
      <c r="D61" s="139" t="s">
        <v>633</v>
      </c>
      <c r="E61" s="139" t="s">
        <v>754</v>
      </c>
      <c r="F61" s="49">
        <v>17800</v>
      </c>
      <c r="G61" s="49">
        <v>20100</v>
      </c>
      <c r="H61" s="49">
        <v>21700</v>
      </c>
      <c r="I61" s="49">
        <v>23800</v>
      </c>
      <c r="J61" s="49">
        <v>25800</v>
      </c>
      <c r="K61" s="49">
        <v>26900</v>
      </c>
      <c r="L61" s="49">
        <v>25300</v>
      </c>
      <c r="M61" s="49">
        <v>28200</v>
      </c>
      <c r="N61" s="49">
        <v>29600</v>
      </c>
      <c r="O61" s="49">
        <v>32200</v>
      </c>
      <c r="P61" s="49">
        <v>32700</v>
      </c>
      <c r="Q61" s="49">
        <v>34500</v>
      </c>
      <c r="R61" s="49">
        <v>34000</v>
      </c>
      <c r="S61" s="49">
        <v>36600</v>
      </c>
      <c r="T61" s="49">
        <v>39100</v>
      </c>
      <c r="U61" s="49">
        <v>38200</v>
      </c>
      <c r="V61" s="49">
        <v>36000</v>
      </c>
    </row>
    <row r="62" spans="1:22" ht="15.75" customHeight="1">
      <c r="A62" s="139" t="s">
        <v>751</v>
      </c>
      <c r="B62" s="139" t="s">
        <v>332</v>
      </c>
      <c r="C62" s="139" t="s">
        <v>753</v>
      </c>
      <c r="D62" s="139" t="s">
        <v>633</v>
      </c>
      <c r="E62" s="139" t="s">
        <v>754</v>
      </c>
      <c r="F62" s="49">
        <v>105000</v>
      </c>
      <c r="G62" s="49">
        <v>96500</v>
      </c>
      <c r="H62" s="49">
        <v>100000</v>
      </c>
      <c r="I62" s="49">
        <v>123000</v>
      </c>
      <c r="J62" s="49">
        <v>129000</v>
      </c>
      <c r="K62" s="49">
        <v>147000</v>
      </c>
      <c r="L62" s="49">
        <v>156000</v>
      </c>
      <c r="M62" s="49">
        <v>165000</v>
      </c>
      <c r="N62" s="49">
        <v>174000</v>
      </c>
      <c r="O62" s="49">
        <v>179000</v>
      </c>
      <c r="P62" s="49">
        <v>176000</v>
      </c>
      <c r="Q62" s="49">
        <v>191000</v>
      </c>
      <c r="R62" s="49">
        <v>185000</v>
      </c>
      <c r="S62" s="49">
        <v>184000</v>
      </c>
      <c r="T62" s="49">
        <v>173000</v>
      </c>
      <c r="U62" s="49">
        <v>175000</v>
      </c>
      <c r="V62" s="49">
        <v>182000</v>
      </c>
    </row>
    <row r="63" spans="1:22" ht="15.75" customHeight="1">
      <c r="A63" s="139" t="s">
        <v>751</v>
      </c>
      <c r="B63" s="139" t="s">
        <v>338</v>
      </c>
      <c r="C63" s="139" t="s">
        <v>753</v>
      </c>
      <c r="D63" s="139" t="s">
        <v>633</v>
      </c>
      <c r="E63" s="139" t="s">
        <v>754</v>
      </c>
      <c r="F63" s="49">
        <v>587</v>
      </c>
      <c r="G63" s="49">
        <v>609</v>
      </c>
      <c r="H63" s="49">
        <v>583</v>
      </c>
      <c r="I63" s="49">
        <v>704</v>
      </c>
      <c r="J63" s="49">
        <v>748</v>
      </c>
      <c r="K63" s="49">
        <v>744</v>
      </c>
      <c r="L63" s="49">
        <v>539</v>
      </c>
      <c r="M63" s="49">
        <v>557</v>
      </c>
      <c r="N63" s="49">
        <v>392</v>
      </c>
      <c r="O63" s="49">
        <v>491</v>
      </c>
      <c r="P63" s="49">
        <v>491</v>
      </c>
      <c r="Q63" s="49">
        <v>499</v>
      </c>
      <c r="R63" s="49">
        <v>532</v>
      </c>
      <c r="S63" s="49">
        <v>539</v>
      </c>
      <c r="T63" s="49">
        <v>546</v>
      </c>
      <c r="U63" s="49">
        <v>567</v>
      </c>
      <c r="V63" s="49">
        <v>586</v>
      </c>
    </row>
    <row r="64" spans="1:22" ht="15.75" customHeight="1">
      <c r="A64" s="139" t="s">
        <v>751</v>
      </c>
      <c r="B64" s="139" t="s">
        <v>552</v>
      </c>
      <c r="C64" s="139" t="s">
        <v>753</v>
      </c>
      <c r="D64" s="139" t="s">
        <v>633</v>
      </c>
      <c r="E64" s="139" t="s">
        <v>754</v>
      </c>
      <c r="F64" s="49">
        <v>283000</v>
      </c>
      <c r="G64" s="49">
        <v>284000</v>
      </c>
      <c r="H64" s="49">
        <v>304000</v>
      </c>
      <c r="I64" s="49">
        <v>307000</v>
      </c>
      <c r="J64" s="49">
        <v>322000</v>
      </c>
      <c r="K64" s="49">
        <v>336000</v>
      </c>
      <c r="L64" s="49">
        <v>327000</v>
      </c>
      <c r="M64" s="49">
        <v>334000</v>
      </c>
      <c r="N64" s="49">
        <v>307000</v>
      </c>
      <c r="O64" s="49">
        <v>273000</v>
      </c>
      <c r="P64" s="49">
        <v>258000</v>
      </c>
      <c r="Q64" s="49">
        <v>261000</v>
      </c>
      <c r="R64" s="49">
        <v>256000</v>
      </c>
      <c r="S64" s="49">
        <v>231000</v>
      </c>
      <c r="T64" s="49">
        <v>231000</v>
      </c>
      <c r="U64" s="49">
        <v>246000</v>
      </c>
      <c r="V64" s="49">
        <v>236000</v>
      </c>
    </row>
    <row r="65" spans="1:22" ht="15.75" customHeight="1">
      <c r="A65" s="139" t="s">
        <v>751</v>
      </c>
      <c r="B65" s="139" t="s">
        <v>340</v>
      </c>
      <c r="C65" s="139" t="s">
        <v>753</v>
      </c>
      <c r="D65" s="139" t="s">
        <v>633</v>
      </c>
      <c r="E65" s="139" t="s">
        <v>754</v>
      </c>
      <c r="F65" s="49">
        <v>14700</v>
      </c>
      <c r="G65" s="49">
        <v>15100</v>
      </c>
      <c r="H65" s="49">
        <v>14800</v>
      </c>
      <c r="I65" s="49">
        <v>16600</v>
      </c>
      <c r="J65" s="49">
        <v>16700</v>
      </c>
      <c r="K65" s="49">
        <v>16500</v>
      </c>
      <c r="L65" s="49">
        <v>15800</v>
      </c>
      <c r="M65" s="49">
        <v>19300</v>
      </c>
      <c r="N65" s="49">
        <v>17100</v>
      </c>
      <c r="O65" s="49">
        <v>14300</v>
      </c>
      <c r="P65" s="49">
        <v>18600</v>
      </c>
      <c r="Q65" s="49">
        <v>18600</v>
      </c>
      <c r="R65" s="49">
        <v>17200</v>
      </c>
      <c r="S65" s="49">
        <v>18900</v>
      </c>
      <c r="T65" s="49">
        <v>18400</v>
      </c>
      <c r="U65" s="49">
        <v>15600</v>
      </c>
      <c r="V65" s="49">
        <v>17200</v>
      </c>
    </row>
    <row r="66" spans="1:22" ht="15.75" customHeight="1">
      <c r="A66" s="139" t="s">
        <v>751</v>
      </c>
      <c r="B66" s="139" t="s">
        <v>342</v>
      </c>
      <c r="C66" s="139" t="s">
        <v>753</v>
      </c>
      <c r="D66" s="139" t="s">
        <v>633</v>
      </c>
      <c r="E66" s="139" t="s">
        <v>754</v>
      </c>
      <c r="F66" s="49">
        <v>2960</v>
      </c>
      <c r="G66" s="49">
        <v>3720</v>
      </c>
      <c r="H66" s="49">
        <v>3890</v>
      </c>
      <c r="I66" s="49">
        <v>4210</v>
      </c>
      <c r="J66" s="49">
        <v>4440</v>
      </c>
      <c r="K66" s="49">
        <v>5060</v>
      </c>
      <c r="L66" s="49">
        <v>5370</v>
      </c>
      <c r="M66" s="49">
        <v>6350</v>
      </c>
      <c r="N66" s="49">
        <v>6840</v>
      </c>
      <c r="O66" s="49">
        <v>7020</v>
      </c>
      <c r="P66" s="49">
        <v>9900</v>
      </c>
      <c r="Q66" s="49">
        <v>7640</v>
      </c>
      <c r="R66" s="49">
        <v>7890</v>
      </c>
      <c r="S66" s="49">
        <v>9430</v>
      </c>
      <c r="T66" s="49">
        <v>10300</v>
      </c>
      <c r="U66" s="49">
        <v>10700</v>
      </c>
      <c r="V66" s="49">
        <v>11100</v>
      </c>
    </row>
    <row r="67" spans="1:22" ht="15.75" customHeight="1">
      <c r="A67" s="139" t="s">
        <v>751</v>
      </c>
      <c r="B67" s="139" t="s">
        <v>763</v>
      </c>
      <c r="C67" s="139" t="s">
        <v>753</v>
      </c>
      <c r="D67" s="139" t="s">
        <v>633</v>
      </c>
      <c r="E67" s="139" t="s">
        <v>754</v>
      </c>
      <c r="F67" s="49">
        <v>3840000</v>
      </c>
      <c r="G67" s="49">
        <v>3920000</v>
      </c>
      <c r="H67" s="49">
        <v>3900000</v>
      </c>
      <c r="I67" s="49">
        <v>3980000</v>
      </c>
      <c r="J67" s="49">
        <v>3980000</v>
      </c>
      <c r="K67" s="49">
        <v>3960000</v>
      </c>
      <c r="L67" s="49">
        <v>3960000</v>
      </c>
      <c r="M67" s="49">
        <v>3910000</v>
      </c>
      <c r="N67" s="49">
        <v>3830000</v>
      </c>
      <c r="O67" s="49">
        <v>3550000</v>
      </c>
      <c r="P67" s="49">
        <v>3650000</v>
      </c>
      <c r="Q67" s="49">
        <v>3510000</v>
      </c>
      <c r="R67" s="49">
        <v>3460000</v>
      </c>
      <c r="S67" s="49">
        <v>3380000</v>
      </c>
      <c r="T67" s="49">
        <v>3200000</v>
      </c>
      <c r="U67" s="49">
        <v>3240000</v>
      </c>
      <c r="V67" s="49">
        <v>3220000</v>
      </c>
    </row>
    <row r="68" spans="1:22" ht="15.75" customHeight="1">
      <c r="A68" s="139" t="s">
        <v>751</v>
      </c>
      <c r="B68" s="139" t="s">
        <v>346</v>
      </c>
      <c r="C68" s="139" t="s">
        <v>753</v>
      </c>
      <c r="D68" s="139" t="s">
        <v>633</v>
      </c>
      <c r="E68" s="139" t="s">
        <v>754</v>
      </c>
      <c r="F68" s="49">
        <v>52800</v>
      </c>
      <c r="G68" s="49">
        <v>58100</v>
      </c>
      <c r="H68" s="49">
        <v>60700</v>
      </c>
      <c r="I68" s="49">
        <v>68300</v>
      </c>
      <c r="J68" s="49">
        <v>64400</v>
      </c>
      <c r="K68" s="49">
        <v>52700</v>
      </c>
      <c r="L68" s="49">
        <v>63800</v>
      </c>
      <c r="M68" s="49">
        <v>61800</v>
      </c>
      <c r="N68" s="49">
        <v>53500</v>
      </c>
      <c r="O68" s="49">
        <v>51600</v>
      </c>
      <c r="P68" s="49">
        <v>59100</v>
      </c>
      <c r="Q68" s="49">
        <v>51700</v>
      </c>
      <c r="R68" s="49">
        <v>46500</v>
      </c>
      <c r="S68" s="49">
        <v>47400</v>
      </c>
      <c r="T68" s="49">
        <v>43500</v>
      </c>
      <c r="U68" s="49">
        <v>39900</v>
      </c>
      <c r="V68" s="49">
        <v>43100</v>
      </c>
    </row>
    <row r="69" spans="1:22" ht="15.75" customHeight="1">
      <c r="A69" s="139" t="s">
        <v>751</v>
      </c>
      <c r="B69" s="139" t="s">
        <v>344</v>
      </c>
      <c r="C69" s="139" t="s">
        <v>753</v>
      </c>
      <c r="D69" s="139" t="s">
        <v>633</v>
      </c>
      <c r="E69" s="139" t="s">
        <v>754</v>
      </c>
      <c r="F69" s="49">
        <v>792</v>
      </c>
      <c r="G69" s="49">
        <v>1010</v>
      </c>
      <c r="H69" s="49">
        <v>836</v>
      </c>
      <c r="I69" s="49">
        <v>990</v>
      </c>
      <c r="J69" s="49">
        <v>1290</v>
      </c>
      <c r="K69" s="49">
        <v>1030</v>
      </c>
      <c r="L69" s="49">
        <v>1150</v>
      </c>
      <c r="M69" s="49">
        <v>1090</v>
      </c>
      <c r="N69" s="49">
        <v>825</v>
      </c>
      <c r="O69" s="49">
        <v>737</v>
      </c>
      <c r="P69" s="49">
        <v>1140</v>
      </c>
      <c r="Q69" s="49">
        <v>1000</v>
      </c>
      <c r="R69" s="49">
        <v>986</v>
      </c>
      <c r="S69" s="49">
        <v>1060</v>
      </c>
      <c r="T69" s="49">
        <v>1220</v>
      </c>
      <c r="U69" s="49">
        <v>1300</v>
      </c>
      <c r="V69" s="49">
        <v>1540</v>
      </c>
    </row>
    <row r="70" spans="1:22" ht="15.75" customHeight="1">
      <c r="A70" s="139" t="s">
        <v>751</v>
      </c>
      <c r="B70" s="139" t="s">
        <v>348</v>
      </c>
      <c r="C70" s="139" t="s">
        <v>753</v>
      </c>
      <c r="D70" s="139" t="s">
        <v>633</v>
      </c>
      <c r="E70" s="139" t="s">
        <v>754</v>
      </c>
      <c r="F70" s="49">
        <v>379000</v>
      </c>
      <c r="G70" s="49">
        <v>385000</v>
      </c>
      <c r="H70" s="49">
        <v>381000</v>
      </c>
      <c r="I70" s="49">
        <v>387000</v>
      </c>
      <c r="J70" s="49">
        <v>387000</v>
      </c>
      <c r="K70" s="49">
        <v>391000</v>
      </c>
      <c r="L70" s="49">
        <v>381000</v>
      </c>
      <c r="M70" s="49">
        <v>371000</v>
      </c>
      <c r="N70" s="49">
        <v>366000</v>
      </c>
      <c r="O70" s="49">
        <v>350000</v>
      </c>
      <c r="P70" s="49">
        <v>360000</v>
      </c>
      <c r="Q70" s="49">
        <v>335000</v>
      </c>
      <c r="R70" s="49">
        <v>339000</v>
      </c>
      <c r="S70" s="49">
        <v>340000</v>
      </c>
      <c r="T70" s="49">
        <v>310000</v>
      </c>
      <c r="U70" s="49">
        <v>315000</v>
      </c>
      <c r="V70" s="49">
        <v>318000</v>
      </c>
    </row>
    <row r="71" spans="1:22" ht="15.75" customHeight="1">
      <c r="A71" s="139" t="s">
        <v>751</v>
      </c>
      <c r="B71" s="139" t="s">
        <v>452</v>
      </c>
      <c r="C71" s="139" t="s">
        <v>753</v>
      </c>
      <c r="D71" s="139" t="s">
        <v>633</v>
      </c>
      <c r="E71" s="139" t="s">
        <v>754</v>
      </c>
      <c r="F71" s="49">
        <v>125</v>
      </c>
      <c r="G71" s="49">
        <v>169</v>
      </c>
      <c r="H71" s="49">
        <v>143</v>
      </c>
      <c r="I71" s="49">
        <v>143</v>
      </c>
      <c r="J71" s="49">
        <v>143</v>
      </c>
      <c r="K71" s="49">
        <v>121</v>
      </c>
      <c r="L71" s="49">
        <v>121</v>
      </c>
      <c r="M71" s="49">
        <v>139</v>
      </c>
      <c r="N71" s="49">
        <v>117</v>
      </c>
      <c r="O71" s="49">
        <v>161</v>
      </c>
      <c r="P71" s="49">
        <v>114</v>
      </c>
      <c r="Q71" s="49">
        <v>121</v>
      </c>
      <c r="R71" s="49">
        <v>136</v>
      </c>
      <c r="S71" s="49">
        <v>143</v>
      </c>
      <c r="T71" s="49">
        <v>150</v>
      </c>
      <c r="U71" s="49">
        <v>160</v>
      </c>
      <c r="V71" s="49">
        <v>189</v>
      </c>
    </row>
    <row r="72" spans="1:22" ht="15.75" customHeight="1">
      <c r="A72" s="139" t="s">
        <v>751</v>
      </c>
      <c r="B72" s="139" t="s">
        <v>350</v>
      </c>
      <c r="C72" s="139" t="s">
        <v>753</v>
      </c>
      <c r="D72" s="139" t="s">
        <v>633</v>
      </c>
      <c r="E72" s="139" t="s">
        <v>754</v>
      </c>
      <c r="F72" s="49">
        <v>1280</v>
      </c>
      <c r="G72" s="49">
        <v>1500</v>
      </c>
      <c r="H72" s="49">
        <v>1440</v>
      </c>
      <c r="I72" s="49">
        <v>1430</v>
      </c>
      <c r="J72" s="49">
        <v>1480</v>
      </c>
      <c r="K72" s="49">
        <v>1680</v>
      </c>
      <c r="L72" s="49">
        <v>1730</v>
      </c>
      <c r="M72" s="49">
        <v>1890</v>
      </c>
      <c r="N72" s="49">
        <v>1940</v>
      </c>
      <c r="O72" s="49">
        <v>2010</v>
      </c>
      <c r="P72" s="49">
        <v>2590</v>
      </c>
      <c r="Q72" s="49">
        <v>2900</v>
      </c>
      <c r="R72" s="49">
        <v>3080</v>
      </c>
      <c r="S72" s="49">
        <v>3290</v>
      </c>
      <c r="T72" s="49">
        <v>3310</v>
      </c>
      <c r="U72" s="49">
        <v>3460</v>
      </c>
      <c r="V72" s="49">
        <v>3620</v>
      </c>
    </row>
    <row r="73" spans="1:22" ht="15.75" customHeight="1">
      <c r="A73" s="139" t="s">
        <v>751</v>
      </c>
      <c r="B73" s="139" t="s">
        <v>596</v>
      </c>
      <c r="C73" s="139" t="s">
        <v>753</v>
      </c>
      <c r="D73" s="139" t="s">
        <v>633</v>
      </c>
      <c r="E73" s="139" t="s">
        <v>754</v>
      </c>
      <c r="F73" s="49">
        <v>538000</v>
      </c>
      <c r="G73" s="49">
        <v>548000</v>
      </c>
      <c r="H73" s="49">
        <v>533000</v>
      </c>
      <c r="I73" s="49">
        <v>543000</v>
      </c>
      <c r="J73" s="49">
        <v>543000</v>
      </c>
      <c r="K73" s="49">
        <v>541000</v>
      </c>
      <c r="L73" s="49">
        <v>540000</v>
      </c>
      <c r="M73" s="49">
        <v>530000</v>
      </c>
      <c r="N73" s="49">
        <v>518000</v>
      </c>
      <c r="O73" s="49">
        <v>473000</v>
      </c>
      <c r="P73" s="49">
        <v>490000</v>
      </c>
      <c r="Q73" s="49">
        <v>448000</v>
      </c>
      <c r="R73" s="49">
        <v>467000</v>
      </c>
      <c r="S73" s="49">
        <v>455000</v>
      </c>
      <c r="T73" s="49">
        <v>416000</v>
      </c>
      <c r="U73" s="49">
        <v>400000</v>
      </c>
      <c r="V73" s="49">
        <v>378000</v>
      </c>
    </row>
    <row r="74" spans="1:22" ht="15.75" customHeight="1">
      <c r="A74" s="139" t="s">
        <v>751</v>
      </c>
      <c r="B74" s="139" t="s">
        <v>353</v>
      </c>
      <c r="C74" s="139" t="s">
        <v>753</v>
      </c>
      <c r="D74" s="139" t="s">
        <v>633</v>
      </c>
      <c r="E74" s="139" t="s">
        <v>754</v>
      </c>
      <c r="F74" s="49">
        <v>3180</v>
      </c>
      <c r="G74" s="49">
        <v>3420</v>
      </c>
      <c r="H74" s="49">
        <v>3130</v>
      </c>
      <c r="I74" s="49">
        <v>3300</v>
      </c>
      <c r="J74" s="49">
        <v>4040</v>
      </c>
      <c r="K74" s="49">
        <v>4020</v>
      </c>
      <c r="L74" s="49">
        <v>4940</v>
      </c>
      <c r="M74" s="49">
        <v>5280</v>
      </c>
      <c r="N74" s="49">
        <v>5120</v>
      </c>
      <c r="O74" s="49">
        <v>5120</v>
      </c>
      <c r="P74" s="49">
        <v>5780</v>
      </c>
      <c r="Q74" s="49">
        <v>7270</v>
      </c>
      <c r="R74" s="49">
        <v>7640</v>
      </c>
      <c r="S74" s="49">
        <v>7020</v>
      </c>
      <c r="T74" s="49">
        <v>8140</v>
      </c>
      <c r="U74" s="49">
        <v>6440</v>
      </c>
      <c r="V74" s="49">
        <v>6770</v>
      </c>
    </row>
    <row r="75" spans="1:22" ht="15.75" customHeight="1">
      <c r="A75" s="139" t="s">
        <v>751</v>
      </c>
      <c r="B75" s="139" t="s">
        <v>357</v>
      </c>
      <c r="C75" s="139" t="s">
        <v>753</v>
      </c>
      <c r="D75" s="139" t="s">
        <v>633</v>
      </c>
      <c r="E75" s="139" t="s">
        <v>754</v>
      </c>
      <c r="F75" s="49">
        <v>4870</v>
      </c>
      <c r="G75" s="49">
        <v>5280</v>
      </c>
      <c r="H75" s="49">
        <v>5730</v>
      </c>
      <c r="I75" s="49">
        <v>6360</v>
      </c>
      <c r="J75" s="49">
        <v>5750</v>
      </c>
      <c r="K75" s="49">
        <v>6310</v>
      </c>
      <c r="L75" s="49">
        <v>7600</v>
      </c>
      <c r="M75" s="49">
        <v>7460</v>
      </c>
      <c r="N75" s="49">
        <v>6880</v>
      </c>
      <c r="O75" s="49">
        <v>5690</v>
      </c>
      <c r="P75" s="49">
        <v>7440</v>
      </c>
      <c r="Q75" s="49">
        <v>7170</v>
      </c>
      <c r="R75" s="49">
        <v>8660</v>
      </c>
      <c r="S75" s="49">
        <v>11000</v>
      </c>
      <c r="T75" s="49">
        <v>10800</v>
      </c>
      <c r="U75" s="49">
        <v>10200</v>
      </c>
      <c r="V75" s="49">
        <v>10300</v>
      </c>
    </row>
    <row r="76" spans="1:22" ht="15.75" customHeight="1">
      <c r="A76" s="139" t="s">
        <v>751</v>
      </c>
      <c r="B76" s="139" t="s">
        <v>365</v>
      </c>
      <c r="C76" s="139" t="s">
        <v>753</v>
      </c>
      <c r="D76" s="139" t="s">
        <v>633</v>
      </c>
      <c r="E76" s="139" t="s">
        <v>754</v>
      </c>
      <c r="F76" s="49">
        <v>1490</v>
      </c>
      <c r="G76" s="49">
        <v>1560</v>
      </c>
      <c r="H76" s="49">
        <v>1620</v>
      </c>
      <c r="I76" s="49">
        <v>1700</v>
      </c>
      <c r="J76" s="49">
        <v>1760</v>
      </c>
      <c r="K76" s="49">
        <v>1830</v>
      </c>
      <c r="L76" s="49">
        <v>1890</v>
      </c>
      <c r="M76" s="49">
        <v>1970</v>
      </c>
      <c r="N76" s="49">
        <v>2000</v>
      </c>
      <c r="O76" s="49">
        <v>2110</v>
      </c>
      <c r="P76" s="49">
        <v>2490</v>
      </c>
      <c r="Q76" s="49">
        <v>2600</v>
      </c>
      <c r="R76" s="49">
        <v>2420</v>
      </c>
      <c r="S76" s="49">
        <v>2110</v>
      </c>
      <c r="T76" s="49">
        <v>2200</v>
      </c>
      <c r="U76" s="49">
        <v>2850</v>
      </c>
      <c r="V76" s="49">
        <v>2870</v>
      </c>
    </row>
    <row r="77" spans="1:22" ht="15.75" customHeight="1">
      <c r="A77" s="139" t="s">
        <v>751</v>
      </c>
      <c r="B77" s="139" t="s">
        <v>352</v>
      </c>
      <c r="C77" s="139" t="s">
        <v>753</v>
      </c>
      <c r="D77" s="139" t="s">
        <v>633</v>
      </c>
      <c r="E77" s="139" t="s">
        <v>754</v>
      </c>
      <c r="F77" s="49">
        <v>246</v>
      </c>
      <c r="G77" s="49">
        <v>253</v>
      </c>
      <c r="H77" s="49">
        <v>290</v>
      </c>
      <c r="I77" s="49">
        <v>290</v>
      </c>
      <c r="J77" s="49">
        <v>297</v>
      </c>
      <c r="K77" s="49">
        <v>297</v>
      </c>
      <c r="L77" s="49">
        <v>308</v>
      </c>
      <c r="M77" s="49">
        <v>352</v>
      </c>
      <c r="N77" s="49">
        <v>367</v>
      </c>
      <c r="O77" s="49">
        <v>378</v>
      </c>
      <c r="P77" s="49">
        <v>429</v>
      </c>
      <c r="Q77" s="49">
        <v>447</v>
      </c>
      <c r="R77" s="49">
        <v>451</v>
      </c>
      <c r="S77" s="49">
        <v>429</v>
      </c>
      <c r="T77" s="49">
        <v>510</v>
      </c>
      <c r="U77" s="49">
        <v>523</v>
      </c>
      <c r="V77" s="49">
        <v>527</v>
      </c>
    </row>
    <row r="78" spans="1:22" ht="15.75" customHeight="1">
      <c r="A78" s="139" t="s">
        <v>751</v>
      </c>
      <c r="B78" s="139" t="s">
        <v>367</v>
      </c>
      <c r="C78" s="139" t="s">
        <v>753</v>
      </c>
      <c r="D78" s="139" t="s">
        <v>633</v>
      </c>
      <c r="E78" s="139" t="s">
        <v>754</v>
      </c>
      <c r="F78" s="49">
        <v>147</v>
      </c>
      <c r="G78" s="49">
        <v>150</v>
      </c>
      <c r="H78" s="49">
        <v>154</v>
      </c>
      <c r="I78" s="49">
        <v>194</v>
      </c>
      <c r="J78" s="49">
        <v>202</v>
      </c>
      <c r="K78" s="49">
        <v>213</v>
      </c>
      <c r="L78" s="49">
        <v>216</v>
      </c>
      <c r="M78" s="49">
        <v>231</v>
      </c>
      <c r="N78" s="49">
        <v>227</v>
      </c>
      <c r="O78" s="49">
        <v>235</v>
      </c>
      <c r="P78" s="49">
        <v>238</v>
      </c>
      <c r="Q78" s="49">
        <v>246</v>
      </c>
      <c r="R78" s="49">
        <v>253</v>
      </c>
      <c r="S78" s="49">
        <v>257</v>
      </c>
      <c r="T78" s="49">
        <v>271</v>
      </c>
      <c r="U78" s="49">
        <v>315</v>
      </c>
      <c r="V78" s="49">
        <v>317</v>
      </c>
    </row>
    <row r="79" spans="1:22" ht="15.75" customHeight="1">
      <c r="A79" s="139" t="s">
        <v>751</v>
      </c>
      <c r="B79" s="139" t="s">
        <v>336</v>
      </c>
      <c r="C79" s="139" t="s">
        <v>753</v>
      </c>
      <c r="D79" s="139" t="s">
        <v>633</v>
      </c>
      <c r="E79" s="139" t="s">
        <v>754</v>
      </c>
      <c r="F79" s="49">
        <v>363</v>
      </c>
      <c r="G79" s="49">
        <v>631</v>
      </c>
      <c r="H79" s="49">
        <v>1700</v>
      </c>
      <c r="I79" s="49">
        <v>2750</v>
      </c>
      <c r="J79" s="49">
        <v>2260</v>
      </c>
      <c r="K79" s="49">
        <v>2740</v>
      </c>
      <c r="L79" s="49">
        <v>3270</v>
      </c>
      <c r="M79" s="49">
        <v>3810</v>
      </c>
      <c r="N79" s="49">
        <v>3470</v>
      </c>
      <c r="O79" s="49">
        <v>3580</v>
      </c>
      <c r="P79" s="49">
        <v>3640</v>
      </c>
      <c r="Q79" s="49">
        <v>3840</v>
      </c>
      <c r="R79" s="49">
        <v>4030</v>
      </c>
      <c r="S79" s="49">
        <v>3630</v>
      </c>
      <c r="T79" s="49">
        <v>3780</v>
      </c>
      <c r="U79" s="49">
        <v>5170</v>
      </c>
      <c r="V79" s="49">
        <v>5400</v>
      </c>
    </row>
    <row r="80" spans="1:22" ht="15.75" customHeight="1">
      <c r="A80" s="139" t="s">
        <v>751</v>
      </c>
      <c r="B80" s="139" t="s">
        <v>359</v>
      </c>
      <c r="C80" s="139" t="s">
        <v>753</v>
      </c>
      <c r="D80" s="139" t="s">
        <v>633</v>
      </c>
      <c r="E80" s="139" t="s">
        <v>754</v>
      </c>
      <c r="F80" s="49">
        <v>94000</v>
      </c>
      <c r="G80" s="49">
        <v>96400</v>
      </c>
      <c r="H80" s="49">
        <v>96100</v>
      </c>
      <c r="I80" s="49">
        <v>100000</v>
      </c>
      <c r="J80" s="49">
        <v>101000</v>
      </c>
      <c r="K80" s="49">
        <v>104000</v>
      </c>
      <c r="L80" s="49">
        <v>103000</v>
      </c>
      <c r="M80" s="49">
        <v>105000</v>
      </c>
      <c r="N80" s="49">
        <v>102000</v>
      </c>
      <c r="O80" s="49">
        <v>97700</v>
      </c>
      <c r="P80" s="49">
        <v>90700</v>
      </c>
      <c r="Q80" s="49">
        <v>89600</v>
      </c>
      <c r="R80" s="49">
        <v>85900</v>
      </c>
      <c r="S80" s="49">
        <v>75800</v>
      </c>
      <c r="T80" s="49">
        <v>72500</v>
      </c>
      <c r="U80" s="49">
        <v>69200</v>
      </c>
      <c r="V80" s="49">
        <v>65300</v>
      </c>
    </row>
    <row r="81" spans="1:22" ht="15.75" customHeight="1">
      <c r="A81" s="139" t="s">
        <v>751</v>
      </c>
      <c r="B81" s="139" t="s">
        <v>361</v>
      </c>
      <c r="C81" s="139" t="s">
        <v>753</v>
      </c>
      <c r="D81" s="139" t="s">
        <v>633</v>
      </c>
      <c r="E81" s="139" t="s">
        <v>754</v>
      </c>
      <c r="F81" s="49">
        <v>191</v>
      </c>
      <c r="G81" s="49">
        <v>194</v>
      </c>
      <c r="H81" s="49">
        <v>205</v>
      </c>
      <c r="I81" s="49">
        <v>216</v>
      </c>
      <c r="J81" s="49">
        <v>205</v>
      </c>
      <c r="K81" s="49">
        <v>216</v>
      </c>
      <c r="L81" s="49">
        <v>231</v>
      </c>
      <c r="M81" s="49">
        <v>238</v>
      </c>
      <c r="N81" s="49">
        <v>253</v>
      </c>
      <c r="O81" s="49">
        <v>253</v>
      </c>
      <c r="P81" s="49">
        <v>260</v>
      </c>
      <c r="Q81" s="49">
        <v>253</v>
      </c>
      <c r="R81" s="49">
        <v>271</v>
      </c>
      <c r="S81" s="49">
        <v>304</v>
      </c>
      <c r="T81" s="49">
        <v>242</v>
      </c>
      <c r="U81" s="49">
        <v>250</v>
      </c>
      <c r="V81" s="49">
        <v>255</v>
      </c>
    </row>
    <row r="82" spans="1:22" ht="15.75" customHeight="1">
      <c r="A82" s="139" t="s">
        <v>751</v>
      </c>
      <c r="B82" s="139" t="s">
        <v>363</v>
      </c>
      <c r="C82" s="139" t="s">
        <v>753</v>
      </c>
      <c r="D82" s="139" t="s">
        <v>633</v>
      </c>
      <c r="E82" s="139" t="s">
        <v>754</v>
      </c>
      <c r="F82" s="49">
        <v>9340</v>
      </c>
      <c r="G82" s="49">
        <v>9890</v>
      </c>
      <c r="H82" s="49">
        <v>10200</v>
      </c>
      <c r="I82" s="49">
        <v>9780</v>
      </c>
      <c r="J82" s="49">
        <v>10300</v>
      </c>
      <c r="K82" s="49">
        <v>11000</v>
      </c>
      <c r="L82" s="49">
        <v>11100</v>
      </c>
      <c r="M82" s="49">
        <v>11000</v>
      </c>
      <c r="N82" s="49">
        <v>9860</v>
      </c>
      <c r="O82" s="49">
        <v>10800</v>
      </c>
      <c r="P82" s="49">
        <v>9950</v>
      </c>
      <c r="Q82" s="49">
        <v>10100</v>
      </c>
      <c r="R82" s="49">
        <v>10200</v>
      </c>
      <c r="S82" s="49">
        <v>11800</v>
      </c>
      <c r="T82" s="49">
        <v>16100</v>
      </c>
      <c r="U82" s="49">
        <v>13900</v>
      </c>
      <c r="V82" s="49">
        <v>14700</v>
      </c>
    </row>
    <row r="83" spans="1:22" ht="15.75" customHeight="1">
      <c r="A83" s="139" t="s">
        <v>751</v>
      </c>
      <c r="B83" s="139" t="s">
        <v>369</v>
      </c>
      <c r="C83" s="139" t="s">
        <v>753</v>
      </c>
      <c r="D83" s="139" t="s">
        <v>633</v>
      </c>
      <c r="E83" s="139" t="s">
        <v>754</v>
      </c>
      <c r="F83" s="49">
        <v>1690</v>
      </c>
      <c r="G83" s="49">
        <v>2090</v>
      </c>
      <c r="H83" s="49">
        <v>1660</v>
      </c>
      <c r="I83" s="49">
        <v>1660</v>
      </c>
      <c r="J83" s="49">
        <v>1660</v>
      </c>
      <c r="K83" s="49">
        <v>1460</v>
      </c>
      <c r="L83" s="49">
        <v>1310</v>
      </c>
      <c r="M83" s="49">
        <v>1590</v>
      </c>
      <c r="N83" s="49">
        <v>1590</v>
      </c>
      <c r="O83" s="49">
        <v>1590</v>
      </c>
      <c r="P83" s="49">
        <v>1750</v>
      </c>
      <c r="Q83" s="49">
        <v>1810</v>
      </c>
      <c r="R83" s="49">
        <v>2030</v>
      </c>
      <c r="S83" s="49">
        <v>1970</v>
      </c>
      <c r="T83" s="49">
        <v>2050</v>
      </c>
      <c r="U83" s="49">
        <v>1990</v>
      </c>
      <c r="V83" s="49">
        <v>2040</v>
      </c>
    </row>
    <row r="84" spans="1:22" ht="15.75" customHeight="1">
      <c r="A84" s="139" t="s">
        <v>751</v>
      </c>
      <c r="B84" s="139" t="s">
        <v>764</v>
      </c>
      <c r="C84" s="139" t="s">
        <v>753</v>
      </c>
      <c r="D84" s="139" t="s">
        <v>633</v>
      </c>
      <c r="E84" s="139" t="s">
        <v>754</v>
      </c>
      <c r="F84" s="49">
        <v>39800</v>
      </c>
      <c r="G84" s="49">
        <v>37300</v>
      </c>
      <c r="H84" s="49">
        <v>39000</v>
      </c>
      <c r="I84" s="49">
        <v>42800</v>
      </c>
      <c r="J84" s="49">
        <v>41200</v>
      </c>
      <c r="K84" s="49">
        <v>43400</v>
      </c>
      <c r="L84" s="49">
        <v>41600</v>
      </c>
      <c r="M84" s="49">
        <v>43200</v>
      </c>
      <c r="N84" s="49">
        <v>43300</v>
      </c>
      <c r="O84" s="49">
        <v>41600</v>
      </c>
      <c r="P84" s="49">
        <v>39900</v>
      </c>
      <c r="Q84" s="49">
        <v>43000</v>
      </c>
      <c r="R84" s="49">
        <v>42600</v>
      </c>
      <c r="S84" s="49">
        <v>44100</v>
      </c>
      <c r="T84" s="49">
        <v>43300</v>
      </c>
      <c r="U84" s="49">
        <v>43600</v>
      </c>
      <c r="V84" s="49">
        <v>44700</v>
      </c>
    </row>
    <row r="85" spans="1:22" ht="15.75" customHeight="1">
      <c r="A85" s="139" t="s">
        <v>751</v>
      </c>
      <c r="B85" s="139" t="s">
        <v>375</v>
      </c>
      <c r="C85" s="139" t="s">
        <v>753</v>
      </c>
      <c r="D85" s="139" t="s">
        <v>633</v>
      </c>
      <c r="E85" s="139" t="s">
        <v>754</v>
      </c>
      <c r="F85" s="49">
        <v>4390</v>
      </c>
      <c r="G85" s="49">
        <v>5050</v>
      </c>
      <c r="H85" s="49">
        <v>5480</v>
      </c>
      <c r="I85" s="49">
        <v>6130</v>
      </c>
      <c r="J85" s="49">
        <v>6670</v>
      </c>
      <c r="K85" s="49">
        <v>6870</v>
      </c>
      <c r="L85" s="49">
        <v>6170</v>
      </c>
      <c r="M85" s="49">
        <v>7890</v>
      </c>
      <c r="N85" s="49">
        <v>7780</v>
      </c>
      <c r="O85" s="49">
        <v>6980</v>
      </c>
      <c r="P85" s="49">
        <v>7180</v>
      </c>
      <c r="Q85" s="49">
        <v>8140</v>
      </c>
      <c r="R85" s="49">
        <v>8130</v>
      </c>
      <c r="S85" s="49">
        <v>8220</v>
      </c>
      <c r="T85" s="49">
        <v>8620</v>
      </c>
      <c r="U85" s="49">
        <v>9440</v>
      </c>
      <c r="V85" s="49">
        <v>9960</v>
      </c>
    </row>
    <row r="86" spans="1:22" ht="15.75" customHeight="1">
      <c r="A86" s="139" t="s">
        <v>751</v>
      </c>
      <c r="B86" s="139" t="s">
        <v>314</v>
      </c>
      <c r="C86" s="139" t="s">
        <v>753</v>
      </c>
      <c r="D86" s="139" t="s">
        <v>633</v>
      </c>
      <c r="E86" s="139" t="s">
        <v>754</v>
      </c>
      <c r="F86" s="49">
        <v>16700</v>
      </c>
      <c r="G86" s="49">
        <v>17600</v>
      </c>
      <c r="H86" s="49">
        <v>18800</v>
      </c>
      <c r="I86" s="49">
        <v>20200</v>
      </c>
      <c r="J86" s="49">
        <v>19500</v>
      </c>
      <c r="K86" s="49">
        <v>19900</v>
      </c>
      <c r="L86" s="49">
        <v>20000</v>
      </c>
      <c r="M86" s="49">
        <v>21300</v>
      </c>
      <c r="N86" s="49">
        <v>20200</v>
      </c>
      <c r="O86" s="49">
        <v>19100</v>
      </c>
      <c r="P86" s="49">
        <v>18300</v>
      </c>
      <c r="Q86" s="49">
        <v>18100</v>
      </c>
      <c r="R86" s="49">
        <v>16800</v>
      </c>
      <c r="S86" s="49">
        <v>16100</v>
      </c>
      <c r="T86" s="49">
        <v>15200</v>
      </c>
      <c r="U86" s="49">
        <v>15600</v>
      </c>
      <c r="V86" s="49">
        <v>16000</v>
      </c>
    </row>
    <row r="87" spans="1:22" ht="15.75" customHeight="1">
      <c r="A87" s="139" t="s">
        <v>751</v>
      </c>
      <c r="B87" s="139" t="s">
        <v>371</v>
      </c>
      <c r="C87" s="139" t="s">
        <v>753</v>
      </c>
      <c r="D87" s="139" t="s">
        <v>633</v>
      </c>
      <c r="E87" s="139" t="s">
        <v>754</v>
      </c>
      <c r="F87" s="49">
        <v>1370</v>
      </c>
      <c r="G87" s="49">
        <v>1470</v>
      </c>
      <c r="H87" s="49">
        <v>1680</v>
      </c>
      <c r="I87" s="49">
        <v>1590</v>
      </c>
      <c r="J87" s="49">
        <v>1840</v>
      </c>
      <c r="K87" s="49">
        <v>1930</v>
      </c>
      <c r="L87" s="49">
        <v>1970</v>
      </c>
      <c r="M87" s="49">
        <v>2250</v>
      </c>
      <c r="N87" s="49">
        <v>2250</v>
      </c>
      <c r="O87" s="49">
        <v>2120</v>
      </c>
      <c r="P87" s="49">
        <v>1980</v>
      </c>
      <c r="Q87" s="49">
        <v>2070</v>
      </c>
      <c r="R87" s="49">
        <v>2160</v>
      </c>
      <c r="S87" s="49">
        <v>2260</v>
      </c>
      <c r="T87" s="49">
        <v>2710</v>
      </c>
      <c r="U87" s="49">
        <v>2800</v>
      </c>
      <c r="V87" s="49">
        <v>2850</v>
      </c>
    </row>
    <row r="88" spans="1:22" ht="15.75" customHeight="1">
      <c r="A88" s="139" t="s">
        <v>751</v>
      </c>
      <c r="B88" s="139" t="s">
        <v>377</v>
      </c>
      <c r="C88" s="139" t="s">
        <v>753</v>
      </c>
      <c r="D88" s="139" t="s">
        <v>633</v>
      </c>
      <c r="E88" s="139" t="s">
        <v>754</v>
      </c>
      <c r="F88" s="49">
        <v>52300</v>
      </c>
      <c r="G88" s="49">
        <v>54200</v>
      </c>
      <c r="H88" s="49">
        <v>53200</v>
      </c>
      <c r="I88" s="49">
        <v>56000</v>
      </c>
      <c r="J88" s="49">
        <v>54400</v>
      </c>
      <c r="K88" s="49">
        <v>54000</v>
      </c>
      <c r="L88" s="49">
        <v>53300</v>
      </c>
      <c r="M88" s="49">
        <v>51800</v>
      </c>
      <c r="N88" s="49">
        <v>51100</v>
      </c>
      <c r="O88" s="49">
        <v>46500</v>
      </c>
      <c r="P88" s="49">
        <v>46700</v>
      </c>
      <c r="Q88" s="49">
        <v>45000</v>
      </c>
      <c r="R88" s="49">
        <v>41800</v>
      </c>
      <c r="S88" s="49">
        <v>39400</v>
      </c>
      <c r="T88" s="49">
        <v>39100</v>
      </c>
      <c r="U88" s="49">
        <v>41500</v>
      </c>
      <c r="V88" s="49">
        <v>42700</v>
      </c>
    </row>
    <row r="89" spans="1:22" ht="15.75" customHeight="1">
      <c r="A89" s="139" t="s">
        <v>751</v>
      </c>
      <c r="B89" s="139" t="s">
        <v>383</v>
      </c>
      <c r="C89" s="139" t="s">
        <v>753</v>
      </c>
      <c r="D89" s="139" t="s">
        <v>633</v>
      </c>
      <c r="E89" s="139" t="s">
        <v>754</v>
      </c>
      <c r="F89" s="49">
        <v>255000</v>
      </c>
      <c r="G89" s="49">
        <v>285000</v>
      </c>
      <c r="H89" s="49">
        <v>298000</v>
      </c>
      <c r="I89" s="49">
        <v>308000</v>
      </c>
      <c r="J89" s="49">
        <v>328000</v>
      </c>
      <c r="K89" s="49">
        <v>333000</v>
      </c>
      <c r="L89" s="49">
        <v>352000</v>
      </c>
      <c r="M89" s="49">
        <v>345000</v>
      </c>
      <c r="N89" s="49">
        <v>372000</v>
      </c>
      <c r="O89" s="49">
        <v>362000</v>
      </c>
      <c r="P89" s="49">
        <v>416000</v>
      </c>
      <c r="Q89" s="49">
        <v>452000</v>
      </c>
      <c r="R89" s="49">
        <v>471000</v>
      </c>
      <c r="S89" s="49">
        <v>353000</v>
      </c>
      <c r="T89" s="49">
        <v>329000</v>
      </c>
      <c r="U89" s="49">
        <v>335000</v>
      </c>
      <c r="V89" s="49">
        <v>336000</v>
      </c>
    </row>
    <row r="90" spans="1:22" ht="15.75" customHeight="1">
      <c r="A90" s="139" t="s">
        <v>751</v>
      </c>
      <c r="B90" s="139" t="s">
        <v>381</v>
      </c>
      <c r="C90" s="139" t="s">
        <v>753</v>
      </c>
      <c r="D90" s="139" t="s">
        <v>633</v>
      </c>
      <c r="E90" s="139" t="s">
        <v>754</v>
      </c>
      <c r="F90" s="49">
        <v>952000</v>
      </c>
      <c r="G90" s="49">
        <v>944000</v>
      </c>
      <c r="H90" s="49">
        <v>942000</v>
      </c>
      <c r="I90" s="49">
        <v>972000</v>
      </c>
      <c r="J90" s="49">
        <v>1010000</v>
      </c>
      <c r="K90" s="49">
        <v>1060000</v>
      </c>
      <c r="L90" s="49">
        <v>1120000</v>
      </c>
      <c r="M90" s="49">
        <v>1200000</v>
      </c>
      <c r="N90" s="49">
        <v>1340000</v>
      </c>
      <c r="O90" s="49">
        <v>1470000</v>
      </c>
      <c r="P90" s="49">
        <v>1440000</v>
      </c>
      <c r="Q90" s="49">
        <v>1540000</v>
      </c>
      <c r="R90" s="49">
        <v>1690000</v>
      </c>
      <c r="S90" s="49">
        <v>1700000</v>
      </c>
      <c r="T90" s="49">
        <v>1880000</v>
      </c>
      <c r="U90" s="49">
        <v>1940000</v>
      </c>
      <c r="V90" s="49">
        <v>2030000</v>
      </c>
    </row>
    <row r="91" spans="1:22" ht="15.75" customHeight="1">
      <c r="A91" s="139" t="s">
        <v>751</v>
      </c>
      <c r="B91" s="139" t="s">
        <v>389</v>
      </c>
      <c r="C91" s="139" t="s">
        <v>753</v>
      </c>
      <c r="D91" s="139" t="s">
        <v>633</v>
      </c>
      <c r="E91" s="139" t="s">
        <v>754</v>
      </c>
      <c r="F91" s="49">
        <v>41700</v>
      </c>
      <c r="G91" s="49">
        <v>43800</v>
      </c>
      <c r="H91" s="49">
        <v>42600</v>
      </c>
      <c r="I91" s="49">
        <v>42600</v>
      </c>
      <c r="J91" s="49">
        <v>43100</v>
      </c>
      <c r="K91" s="49">
        <v>45000</v>
      </c>
      <c r="L91" s="49">
        <v>44500</v>
      </c>
      <c r="M91" s="49">
        <v>44400</v>
      </c>
      <c r="N91" s="49">
        <v>44500</v>
      </c>
      <c r="O91" s="49">
        <v>40100</v>
      </c>
      <c r="P91" s="49">
        <v>39700</v>
      </c>
      <c r="Q91" s="49">
        <v>36300</v>
      </c>
      <c r="R91" s="49">
        <v>36400</v>
      </c>
      <c r="S91" s="49">
        <v>35200</v>
      </c>
      <c r="T91" s="49">
        <v>34500</v>
      </c>
      <c r="U91" s="49">
        <v>36000</v>
      </c>
      <c r="V91" s="49">
        <v>37300</v>
      </c>
    </row>
    <row r="92" spans="1:22" ht="15.75" customHeight="1">
      <c r="A92" s="139" t="s">
        <v>751</v>
      </c>
      <c r="B92" s="139" t="s">
        <v>385</v>
      </c>
      <c r="C92" s="139" t="s">
        <v>753</v>
      </c>
      <c r="D92" s="139" t="s">
        <v>633</v>
      </c>
      <c r="E92" s="139" t="s">
        <v>754</v>
      </c>
      <c r="F92" s="49">
        <v>336000</v>
      </c>
      <c r="G92" s="49">
        <v>360000</v>
      </c>
      <c r="H92" s="49">
        <v>367000</v>
      </c>
      <c r="I92" s="49">
        <v>375000</v>
      </c>
      <c r="J92" s="49">
        <v>406000</v>
      </c>
      <c r="K92" s="49">
        <v>429000</v>
      </c>
      <c r="L92" s="49">
        <v>461000</v>
      </c>
      <c r="M92" s="49">
        <v>469000</v>
      </c>
      <c r="N92" s="49">
        <v>487000</v>
      </c>
      <c r="O92" s="49">
        <v>499000</v>
      </c>
      <c r="P92" s="49">
        <v>511000</v>
      </c>
      <c r="Q92" s="49">
        <v>523000</v>
      </c>
      <c r="R92" s="49">
        <v>542000</v>
      </c>
      <c r="S92" s="49">
        <v>550000</v>
      </c>
      <c r="T92" s="49">
        <v>582000</v>
      </c>
      <c r="U92" s="49">
        <v>576000</v>
      </c>
      <c r="V92" s="49">
        <v>579000</v>
      </c>
    </row>
    <row r="93" spans="1:22" ht="15.75" customHeight="1">
      <c r="A93" s="139" t="s">
        <v>751</v>
      </c>
      <c r="B93" s="139" t="s">
        <v>387</v>
      </c>
      <c r="C93" s="139" t="s">
        <v>753</v>
      </c>
      <c r="D93" s="139" t="s">
        <v>633</v>
      </c>
      <c r="E93" s="139" t="s">
        <v>754</v>
      </c>
      <c r="F93" s="49">
        <v>67600</v>
      </c>
      <c r="G93" s="49">
        <v>80500</v>
      </c>
      <c r="H93" s="49">
        <v>82000</v>
      </c>
      <c r="I93" s="49">
        <v>88200</v>
      </c>
      <c r="J93" s="49">
        <v>97400</v>
      </c>
      <c r="K93" s="49">
        <v>99800</v>
      </c>
      <c r="L93" s="49">
        <v>83800</v>
      </c>
      <c r="M93" s="49">
        <v>47100</v>
      </c>
      <c r="N93" s="49">
        <v>78500</v>
      </c>
      <c r="O93" s="49">
        <v>87500</v>
      </c>
      <c r="P93" s="49">
        <v>94300</v>
      </c>
      <c r="Q93" s="49">
        <v>111000</v>
      </c>
      <c r="R93" s="49">
        <v>125000</v>
      </c>
      <c r="S93" s="49">
        <v>136000</v>
      </c>
      <c r="T93" s="49">
        <v>137000</v>
      </c>
      <c r="U93" s="49">
        <v>138000</v>
      </c>
      <c r="V93" s="49">
        <v>156000</v>
      </c>
    </row>
    <row r="94" spans="1:22" ht="15.75" customHeight="1">
      <c r="A94" s="139" t="s">
        <v>751</v>
      </c>
      <c r="B94" s="139" t="s">
        <v>379</v>
      </c>
      <c r="C94" s="139" t="s">
        <v>753</v>
      </c>
      <c r="D94" s="139" t="s">
        <v>633</v>
      </c>
      <c r="E94" s="139" t="s">
        <v>754</v>
      </c>
      <c r="F94" s="49">
        <v>1990</v>
      </c>
      <c r="G94" s="49">
        <v>1890</v>
      </c>
      <c r="H94" s="49">
        <v>1990</v>
      </c>
      <c r="I94" s="49">
        <v>1990</v>
      </c>
      <c r="J94" s="49">
        <v>2100</v>
      </c>
      <c r="K94" s="49">
        <v>1990</v>
      </c>
      <c r="L94" s="49">
        <v>2050</v>
      </c>
      <c r="M94" s="49">
        <v>2180</v>
      </c>
      <c r="N94" s="49">
        <v>2000</v>
      </c>
      <c r="O94" s="49">
        <v>1940</v>
      </c>
      <c r="P94" s="49">
        <v>1800</v>
      </c>
      <c r="Q94" s="49">
        <v>1680</v>
      </c>
      <c r="R94" s="49">
        <v>1650</v>
      </c>
      <c r="S94" s="49">
        <v>1610</v>
      </c>
      <c r="T94" s="49">
        <v>1610</v>
      </c>
      <c r="U94" s="49">
        <v>1650</v>
      </c>
      <c r="V94" s="49">
        <v>1650</v>
      </c>
    </row>
    <row r="95" spans="1:22" ht="15.75" customHeight="1">
      <c r="A95" s="139" t="s">
        <v>751</v>
      </c>
      <c r="B95" s="139" t="s">
        <v>391</v>
      </c>
      <c r="C95" s="139" t="s">
        <v>753</v>
      </c>
      <c r="D95" s="139" t="s">
        <v>633</v>
      </c>
      <c r="E95" s="139" t="s">
        <v>754</v>
      </c>
      <c r="F95" s="49">
        <v>58800</v>
      </c>
      <c r="G95" s="49">
        <v>62400</v>
      </c>
      <c r="H95" s="49">
        <v>58700</v>
      </c>
      <c r="I95" s="49">
        <v>62000</v>
      </c>
      <c r="J95" s="49">
        <v>62000</v>
      </c>
      <c r="K95" s="49">
        <v>62000</v>
      </c>
      <c r="L95" s="49">
        <v>63000</v>
      </c>
      <c r="M95" s="49">
        <v>65700</v>
      </c>
      <c r="N95" s="49">
        <v>65400</v>
      </c>
      <c r="O95" s="49">
        <v>62900</v>
      </c>
      <c r="P95" s="49">
        <v>64400</v>
      </c>
      <c r="Q95" s="49">
        <v>66000</v>
      </c>
      <c r="R95" s="49">
        <v>71200</v>
      </c>
      <c r="S95" s="49">
        <v>64800</v>
      </c>
      <c r="T95" s="49">
        <v>62800</v>
      </c>
      <c r="U95" s="49">
        <v>64700</v>
      </c>
      <c r="V95" s="49">
        <v>65400</v>
      </c>
    </row>
    <row r="96" spans="1:22" ht="15.75" customHeight="1">
      <c r="A96" s="139" t="s">
        <v>751</v>
      </c>
      <c r="B96" s="139" t="s">
        <v>393</v>
      </c>
      <c r="C96" s="139" t="s">
        <v>753</v>
      </c>
      <c r="D96" s="139" t="s">
        <v>633</v>
      </c>
      <c r="E96" s="139" t="s">
        <v>754</v>
      </c>
      <c r="F96" s="49">
        <v>441000</v>
      </c>
      <c r="G96" s="49">
        <v>446000</v>
      </c>
      <c r="H96" s="49">
        <v>448000</v>
      </c>
      <c r="I96" s="49">
        <v>460000</v>
      </c>
      <c r="J96" s="49">
        <v>464000</v>
      </c>
      <c r="K96" s="49">
        <v>463000</v>
      </c>
      <c r="L96" s="49">
        <v>458000</v>
      </c>
      <c r="M96" s="49">
        <v>448000</v>
      </c>
      <c r="N96" s="49">
        <v>438000</v>
      </c>
      <c r="O96" s="49">
        <v>392000</v>
      </c>
      <c r="P96" s="49">
        <v>400000</v>
      </c>
      <c r="Q96" s="49">
        <v>389000</v>
      </c>
      <c r="R96" s="49">
        <v>371000</v>
      </c>
      <c r="S96" s="49">
        <v>344000</v>
      </c>
      <c r="T96" s="49">
        <v>330000</v>
      </c>
      <c r="U96" s="49">
        <v>337000</v>
      </c>
      <c r="V96" s="49">
        <v>332000</v>
      </c>
    </row>
    <row r="97" spans="1:22" ht="15.75" customHeight="1">
      <c r="A97" s="139" t="s">
        <v>751</v>
      </c>
      <c r="B97" s="139" t="s">
        <v>395</v>
      </c>
      <c r="C97" s="139" t="s">
        <v>753</v>
      </c>
      <c r="D97" s="139" t="s">
        <v>633</v>
      </c>
      <c r="E97" s="139" t="s">
        <v>754</v>
      </c>
      <c r="F97" s="49">
        <v>10000</v>
      </c>
      <c r="G97" s="49">
        <v>10300</v>
      </c>
      <c r="H97" s="49">
        <v>9940</v>
      </c>
      <c r="I97" s="49">
        <v>10400</v>
      </c>
      <c r="J97" s="49">
        <v>10300</v>
      </c>
      <c r="K97" s="49">
        <v>10100</v>
      </c>
      <c r="L97" s="49">
        <v>11100</v>
      </c>
      <c r="M97" s="49">
        <v>9350</v>
      </c>
      <c r="N97" s="49">
        <v>9850</v>
      </c>
      <c r="O97" s="49">
        <v>7370</v>
      </c>
      <c r="P97" s="49">
        <v>6940</v>
      </c>
      <c r="Q97" s="49">
        <v>7480</v>
      </c>
      <c r="R97" s="49">
        <v>7090</v>
      </c>
      <c r="S97" s="49">
        <v>7680</v>
      </c>
      <c r="T97" s="49">
        <v>7000</v>
      </c>
      <c r="U97" s="49">
        <v>7240</v>
      </c>
      <c r="V97" s="49">
        <v>7370</v>
      </c>
    </row>
    <row r="98" spans="1:22" ht="15.75" customHeight="1">
      <c r="A98" s="139" t="s">
        <v>751</v>
      </c>
      <c r="B98" s="139" t="s">
        <v>399</v>
      </c>
      <c r="C98" s="139" t="s">
        <v>753</v>
      </c>
      <c r="D98" s="139" t="s">
        <v>633</v>
      </c>
      <c r="E98" s="139" t="s">
        <v>754</v>
      </c>
      <c r="F98" s="49">
        <v>14700</v>
      </c>
      <c r="G98" s="49">
        <v>15100</v>
      </c>
      <c r="H98" s="49">
        <v>16000</v>
      </c>
      <c r="I98" s="49">
        <v>16800</v>
      </c>
      <c r="J98" s="49">
        <v>18600</v>
      </c>
      <c r="K98" s="49">
        <v>20700</v>
      </c>
      <c r="L98" s="49">
        <v>20900</v>
      </c>
      <c r="M98" s="49">
        <v>21700</v>
      </c>
      <c r="N98" s="49">
        <v>20900</v>
      </c>
      <c r="O98" s="49">
        <v>21800</v>
      </c>
      <c r="P98" s="49">
        <v>21000</v>
      </c>
      <c r="Q98" s="49">
        <v>22100</v>
      </c>
      <c r="R98" s="49">
        <v>24500</v>
      </c>
      <c r="S98" s="49">
        <v>24300</v>
      </c>
      <c r="T98" s="49">
        <v>26400</v>
      </c>
      <c r="U98" s="49">
        <v>19800</v>
      </c>
      <c r="V98" s="49">
        <v>19100</v>
      </c>
    </row>
    <row r="99" spans="1:22" ht="15.75" customHeight="1">
      <c r="A99" s="139" t="s">
        <v>751</v>
      </c>
      <c r="B99" s="139" t="s">
        <v>397</v>
      </c>
      <c r="C99" s="139" t="s">
        <v>753</v>
      </c>
      <c r="D99" s="139" t="s">
        <v>633</v>
      </c>
      <c r="E99" s="139" t="s">
        <v>754</v>
      </c>
      <c r="F99" s="49">
        <v>1180000</v>
      </c>
      <c r="G99" s="49">
        <v>1170000</v>
      </c>
      <c r="H99" s="49">
        <v>1210000</v>
      </c>
      <c r="I99" s="49">
        <v>1210000</v>
      </c>
      <c r="J99" s="49">
        <v>1210000</v>
      </c>
      <c r="K99" s="49">
        <v>1220000</v>
      </c>
      <c r="L99" s="49">
        <v>1190000</v>
      </c>
      <c r="M99" s="49">
        <v>1230000</v>
      </c>
      <c r="N99" s="49">
        <v>1160000</v>
      </c>
      <c r="O99" s="49">
        <v>1100000</v>
      </c>
      <c r="P99" s="49">
        <v>1150000</v>
      </c>
      <c r="Q99" s="49">
        <v>1200000</v>
      </c>
      <c r="R99" s="49">
        <v>1240000</v>
      </c>
      <c r="S99" s="49">
        <v>1250000</v>
      </c>
      <c r="T99" s="49">
        <v>1200000</v>
      </c>
      <c r="U99" s="49">
        <v>1160000</v>
      </c>
      <c r="V99" s="49">
        <v>1140000</v>
      </c>
    </row>
    <row r="100" spans="1:22" ht="15.75" customHeight="1">
      <c r="A100" s="139" t="s">
        <v>751</v>
      </c>
      <c r="B100" s="139" t="s">
        <v>401</v>
      </c>
      <c r="C100" s="139" t="s">
        <v>753</v>
      </c>
      <c r="D100" s="139" t="s">
        <v>633</v>
      </c>
      <c r="E100" s="139" t="s">
        <v>754</v>
      </c>
      <c r="F100" s="49">
        <v>121000</v>
      </c>
      <c r="G100" s="49">
        <v>115000</v>
      </c>
      <c r="H100" s="49">
        <v>132000</v>
      </c>
      <c r="I100" s="49">
        <v>148000</v>
      </c>
      <c r="J100" s="49">
        <v>154000</v>
      </c>
      <c r="K100" s="49">
        <v>167000</v>
      </c>
      <c r="L100" s="49">
        <v>188000</v>
      </c>
      <c r="M100" s="49">
        <v>194000</v>
      </c>
      <c r="N100" s="49">
        <v>195000</v>
      </c>
      <c r="O100" s="49">
        <v>192000</v>
      </c>
      <c r="P100" s="49">
        <v>217000</v>
      </c>
      <c r="Q100" s="49">
        <v>207000</v>
      </c>
      <c r="R100" s="49">
        <v>214000</v>
      </c>
      <c r="S100" s="49">
        <v>218000</v>
      </c>
      <c r="T100" s="49">
        <v>235000</v>
      </c>
      <c r="U100" s="49">
        <v>241000</v>
      </c>
      <c r="V100" s="49">
        <v>244000</v>
      </c>
    </row>
    <row r="101" spans="1:22" ht="15.75" customHeight="1">
      <c r="A101" s="139" t="s">
        <v>751</v>
      </c>
      <c r="B101" s="139" t="s">
        <v>403</v>
      </c>
      <c r="C101" s="139" t="s">
        <v>753</v>
      </c>
      <c r="D101" s="139" t="s">
        <v>633</v>
      </c>
      <c r="E101" s="139" t="s">
        <v>754</v>
      </c>
      <c r="F101" s="49">
        <v>7230</v>
      </c>
      <c r="G101" s="49">
        <v>6890</v>
      </c>
      <c r="H101" s="49">
        <v>6120</v>
      </c>
      <c r="I101" s="49">
        <v>5290</v>
      </c>
      <c r="J101" s="49">
        <v>6520</v>
      </c>
      <c r="K101" s="49">
        <v>7990</v>
      </c>
      <c r="L101" s="49">
        <v>9190</v>
      </c>
      <c r="M101" s="49">
        <v>9420</v>
      </c>
      <c r="N101" s="49">
        <v>9840</v>
      </c>
      <c r="O101" s="49">
        <v>12100</v>
      </c>
      <c r="P101" s="49">
        <v>11800</v>
      </c>
      <c r="Q101" s="49">
        <v>12800</v>
      </c>
      <c r="R101" s="49">
        <v>11600</v>
      </c>
      <c r="S101" s="49">
        <v>12300</v>
      </c>
      <c r="T101" s="49">
        <v>13300</v>
      </c>
      <c r="U101" s="49">
        <v>13800</v>
      </c>
      <c r="V101" s="49">
        <v>14300</v>
      </c>
    </row>
    <row r="102" spans="1:22" ht="15.75" customHeight="1">
      <c r="A102" s="139" t="s">
        <v>751</v>
      </c>
      <c r="B102" s="139" t="s">
        <v>410</v>
      </c>
      <c r="C102" s="139" t="s">
        <v>753</v>
      </c>
      <c r="D102" s="139" t="s">
        <v>633</v>
      </c>
      <c r="E102" s="139" t="s">
        <v>754</v>
      </c>
      <c r="F102" s="49">
        <v>4710</v>
      </c>
      <c r="G102" s="49">
        <v>4470</v>
      </c>
      <c r="H102" s="49">
        <v>4640</v>
      </c>
      <c r="I102" s="49">
        <v>4670</v>
      </c>
      <c r="J102" s="49">
        <v>4830</v>
      </c>
      <c r="K102" s="49">
        <v>4850</v>
      </c>
      <c r="L102" s="49">
        <v>4960</v>
      </c>
      <c r="M102" s="49">
        <v>5840</v>
      </c>
      <c r="N102" s="49">
        <v>6680</v>
      </c>
      <c r="O102" s="49">
        <v>6610</v>
      </c>
      <c r="P102" s="49">
        <v>5980</v>
      </c>
      <c r="Q102" s="49">
        <v>7120</v>
      </c>
      <c r="R102" s="49">
        <v>9470</v>
      </c>
      <c r="S102" s="49">
        <v>8970</v>
      </c>
      <c r="T102" s="49">
        <v>8710</v>
      </c>
      <c r="U102" s="49">
        <v>9040</v>
      </c>
      <c r="V102" s="49">
        <v>9210</v>
      </c>
    </row>
    <row r="103" spans="1:22" ht="15.75" customHeight="1">
      <c r="A103" s="139" t="s">
        <v>751</v>
      </c>
      <c r="B103" s="139" t="s">
        <v>286</v>
      </c>
      <c r="C103" s="139" t="s">
        <v>753</v>
      </c>
      <c r="D103" s="139" t="s">
        <v>633</v>
      </c>
      <c r="E103" s="139" t="s">
        <v>754</v>
      </c>
      <c r="F103" s="49">
        <v>1980</v>
      </c>
      <c r="G103" s="49">
        <v>2250</v>
      </c>
      <c r="H103" s="49">
        <v>2210</v>
      </c>
      <c r="I103" s="49">
        <v>2380</v>
      </c>
      <c r="J103" s="49">
        <v>2450</v>
      </c>
      <c r="K103" s="49">
        <v>2780</v>
      </c>
      <c r="L103" s="49">
        <v>3000</v>
      </c>
      <c r="M103" s="49">
        <v>3420</v>
      </c>
      <c r="N103" s="49">
        <v>3510</v>
      </c>
      <c r="O103" s="49">
        <v>4190</v>
      </c>
      <c r="P103" s="49">
        <v>4620</v>
      </c>
      <c r="Q103" s="49">
        <v>4760</v>
      </c>
      <c r="R103" s="49">
        <v>4970</v>
      </c>
      <c r="S103" s="49">
        <v>5070</v>
      </c>
      <c r="T103" s="49">
        <v>5990</v>
      </c>
      <c r="U103" s="49">
        <v>6390</v>
      </c>
      <c r="V103" s="49">
        <v>7540</v>
      </c>
    </row>
    <row r="104" spans="1:22" ht="15.75" customHeight="1">
      <c r="A104" s="139" t="s">
        <v>751</v>
      </c>
      <c r="B104" s="139" t="s">
        <v>405</v>
      </c>
      <c r="C104" s="139" t="s">
        <v>753</v>
      </c>
      <c r="D104" s="139" t="s">
        <v>633</v>
      </c>
      <c r="E104" s="139" t="s">
        <v>754</v>
      </c>
      <c r="F104" s="49">
        <v>19.399999999999999</v>
      </c>
      <c r="G104" s="49">
        <v>17.100000000000001</v>
      </c>
      <c r="H104" s="49">
        <v>26.9</v>
      </c>
      <c r="I104" s="49">
        <v>27.1</v>
      </c>
      <c r="J104" s="49">
        <v>29.7</v>
      </c>
      <c r="K104" s="49">
        <v>31.2</v>
      </c>
      <c r="L104" s="49">
        <v>62.8</v>
      </c>
      <c r="M104" s="49">
        <v>67.7</v>
      </c>
      <c r="N104" s="49">
        <v>63.8</v>
      </c>
      <c r="O104" s="49">
        <v>46.8</v>
      </c>
      <c r="P104" s="49">
        <v>72.3</v>
      </c>
      <c r="Q104" s="49">
        <v>72.3</v>
      </c>
      <c r="R104" s="49">
        <v>72.3</v>
      </c>
      <c r="S104" s="49">
        <v>72.3</v>
      </c>
      <c r="T104" s="49">
        <v>82.3</v>
      </c>
      <c r="U104" s="49">
        <v>87.8</v>
      </c>
      <c r="V104" s="49">
        <v>104</v>
      </c>
    </row>
    <row r="105" spans="1:22" ht="15.75" customHeight="1">
      <c r="A105" s="139" t="s">
        <v>751</v>
      </c>
      <c r="B105" s="139" t="s">
        <v>514</v>
      </c>
      <c r="C105" s="139" t="s">
        <v>753</v>
      </c>
      <c r="D105" s="139" t="s">
        <v>633</v>
      </c>
      <c r="E105" s="139" t="s">
        <v>754</v>
      </c>
      <c r="F105" s="49">
        <v>172</v>
      </c>
      <c r="G105" s="49">
        <v>176</v>
      </c>
      <c r="H105" s="49">
        <v>198</v>
      </c>
      <c r="I105" s="49">
        <v>198</v>
      </c>
      <c r="J105" s="49">
        <v>213</v>
      </c>
      <c r="K105" s="49">
        <v>198</v>
      </c>
      <c r="L105" s="49">
        <v>202</v>
      </c>
      <c r="M105" s="49">
        <v>216</v>
      </c>
      <c r="N105" s="49">
        <v>216</v>
      </c>
      <c r="O105" s="49">
        <v>224</v>
      </c>
      <c r="P105" s="49">
        <v>220</v>
      </c>
      <c r="Q105" s="49">
        <v>231</v>
      </c>
      <c r="R105" s="49">
        <v>220</v>
      </c>
      <c r="S105" s="49">
        <v>224</v>
      </c>
      <c r="T105" s="49">
        <v>231</v>
      </c>
      <c r="U105" s="49">
        <v>239</v>
      </c>
      <c r="V105" s="49">
        <v>243</v>
      </c>
    </row>
    <row r="106" spans="1:22" ht="15.75" customHeight="1">
      <c r="A106" s="139" t="s">
        <v>751</v>
      </c>
      <c r="B106" s="139" t="s">
        <v>548</v>
      </c>
      <c r="C106" s="139" t="s">
        <v>753</v>
      </c>
      <c r="D106" s="139" t="s">
        <v>633</v>
      </c>
      <c r="E106" s="139" t="s">
        <v>754</v>
      </c>
      <c r="F106" s="49">
        <v>405000</v>
      </c>
      <c r="G106" s="49">
        <v>419000</v>
      </c>
      <c r="H106" s="49">
        <v>438000</v>
      </c>
      <c r="I106" s="49">
        <v>445000</v>
      </c>
      <c r="J106" s="49">
        <v>453000</v>
      </c>
      <c r="K106" s="49">
        <v>460000</v>
      </c>
      <c r="L106" s="49">
        <v>466000</v>
      </c>
      <c r="M106" s="49">
        <v>485000</v>
      </c>
      <c r="N106" s="49">
        <v>498000</v>
      </c>
      <c r="O106" s="49">
        <v>505000</v>
      </c>
      <c r="P106" s="49">
        <v>557000</v>
      </c>
      <c r="Q106" s="49">
        <v>585000</v>
      </c>
      <c r="R106" s="49">
        <v>588000</v>
      </c>
      <c r="S106" s="49">
        <v>597000</v>
      </c>
      <c r="T106" s="49">
        <v>589000</v>
      </c>
      <c r="U106" s="49">
        <v>600000</v>
      </c>
      <c r="V106" s="49">
        <v>609000</v>
      </c>
    </row>
    <row r="107" spans="1:22" ht="15.75" customHeight="1">
      <c r="A107" s="139" t="s">
        <v>751</v>
      </c>
      <c r="B107" s="139" t="s">
        <v>408</v>
      </c>
      <c r="C107" s="139" t="s">
        <v>753</v>
      </c>
      <c r="D107" s="139" t="s">
        <v>633</v>
      </c>
      <c r="E107" s="139" t="s">
        <v>754</v>
      </c>
      <c r="F107" s="49">
        <v>52000</v>
      </c>
      <c r="G107" s="49">
        <v>56600</v>
      </c>
      <c r="H107" s="49">
        <v>57000</v>
      </c>
      <c r="I107" s="49">
        <v>58500</v>
      </c>
      <c r="J107" s="49">
        <v>61700</v>
      </c>
      <c r="K107" s="49">
        <v>70500</v>
      </c>
      <c r="L107" s="49">
        <v>72200</v>
      </c>
      <c r="M107" s="49">
        <v>73600</v>
      </c>
      <c r="N107" s="49">
        <v>81000</v>
      </c>
      <c r="O107" s="49">
        <v>85900</v>
      </c>
      <c r="P107" s="49">
        <v>88200</v>
      </c>
      <c r="Q107" s="49">
        <v>89500</v>
      </c>
      <c r="R107" s="49">
        <v>101000</v>
      </c>
      <c r="S107" s="49">
        <v>96400</v>
      </c>
      <c r="T107" s="49">
        <v>86000</v>
      </c>
      <c r="U107" s="49">
        <v>93800</v>
      </c>
      <c r="V107" s="49">
        <v>95100</v>
      </c>
    </row>
    <row r="108" spans="1:22" ht="15.75" customHeight="1">
      <c r="A108" s="139" t="s">
        <v>751</v>
      </c>
      <c r="B108" s="139" t="s">
        <v>412</v>
      </c>
      <c r="C108" s="139" t="s">
        <v>753</v>
      </c>
      <c r="D108" s="139" t="s">
        <v>633</v>
      </c>
      <c r="E108" s="139" t="s">
        <v>754</v>
      </c>
      <c r="F108" s="49">
        <v>891</v>
      </c>
      <c r="G108" s="49">
        <v>825</v>
      </c>
      <c r="H108" s="49">
        <v>1030</v>
      </c>
      <c r="I108" s="49">
        <v>975</v>
      </c>
      <c r="J108" s="49">
        <v>1270</v>
      </c>
      <c r="K108" s="49">
        <v>1280</v>
      </c>
      <c r="L108" s="49">
        <v>1350</v>
      </c>
      <c r="M108" s="49">
        <v>711</v>
      </c>
      <c r="N108" s="49">
        <v>748</v>
      </c>
      <c r="O108" s="49">
        <v>759</v>
      </c>
      <c r="P108" s="49">
        <v>1050</v>
      </c>
      <c r="Q108" s="49">
        <v>975</v>
      </c>
      <c r="R108" s="49">
        <v>946</v>
      </c>
      <c r="S108" s="49">
        <v>829</v>
      </c>
      <c r="T108" s="49">
        <v>755</v>
      </c>
      <c r="U108" s="49">
        <v>806</v>
      </c>
      <c r="V108" s="49">
        <v>951</v>
      </c>
    </row>
    <row r="109" spans="1:22" ht="15.75" customHeight="1">
      <c r="A109" s="139" t="s">
        <v>751</v>
      </c>
      <c r="B109" s="139" t="s">
        <v>416</v>
      </c>
      <c r="C109" s="139" t="s">
        <v>753</v>
      </c>
      <c r="D109" s="139" t="s">
        <v>633</v>
      </c>
      <c r="E109" s="139" t="s">
        <v>754</v>
      </c>
      <c r="F109" s="49">
        <v>13800</v>
      </c>
      <c r="G109" s="49">
        <v>14700</v>
      </c>
      <c r="H109" s="49">
        <v>14600</v>
      </c>
      <c r="I109" s="49">
        <v>16300</v>
      </c>
      <c r="J109" s="49">
        <v>14700</v>
      </c>
      <c r="K109" s="49">
        <v>14000</v>
      </c>
      <c r="L109" s="49">
        <v>12900</v>
      </c>
      <c r="M109" s="49">
        <v>11600</v>
      </c>
      <c r="N109" s="49">
        <v>15300</v>
      </c>
      <c r="O109" s="49">
        <v>18800</v>
      </c>
      <c r="P109" s="49">
        <v>17800</v>
      </c>
      <c r="Q109" s="49">
        <v>18100</v>
      </c>
      <c r="R109" s="49">
        <v>19700</v>
      </c>
      <c r="S109" s="49">
        <v>20600</v>
      </c>
      <c r="T109" s="49">
        <v>22300</v>
      </c>
      <c r="U109" s="49">
        <v>15500</v>
      </c>
      <c r="V109" s="49">
        <v>14900</v>
      </c>
    </row>
    <row r="110" spans="1:22" ht="15.75" customHeight="1">
      <c r="A110" s="139" t="s">
        <v>751</v>
      </c>
      <c r="B110" s="139" t="s">
        <v>420</v>
      </c>
      <c r="C110" s="139" t="s">
        <v>753</v>
      </c>
      <c r="D110" s="139" t="s">
        <v>633</v>
      </c>
      <c r="E110" s="139" t="s">
        <v>754</v>
      </c>
      <c r="F110" s="49">
        <v>385</v>
      </c>
      <c r="G110" s="49">
        <v>458</v>
      </c>
      <c r="H110" s="49">
        <v>462</v>
      </c>
      <c r="I110" s="49">
        <v>510</v>
      </c>
      <c r="J110" s="49">
        <v>557</v>
      </c>
      <c r="K110" s="49">
        <v>653</v>
      </c>
      <c r="L110" s="49">
        <v>671</v>
      </c>
      <c r="M110" s="49">
        <v>590</v>
      </c>
      <c r="N110" s="49">
        <v>517</v>
      </c>
      <c r="O110" s="49">
        <v>480</v>
      </c>
      <c r="P110" s="49">
        <v>755</v>
      </c>
      <c r="Q110" s="49">
        <v>851</v>
      </c>
      <c r="R110" s="49">
        <v>964</v>
      </c>
      <c r="S110" s="49">
        <v>862</v>
      </c>
      <c r="T110" s="49">
        <v>805</v>
      </c>
      <c r="U110" s="49">
        <v>961</v>
      </c>
      <c r="V110" s="49">
        <v>967</v>
      </c>
    </row>
    <row r="111" spans="1:22" ht="15.75" customHeight="1">
      <c r="A111" s="139" t="s">
        <v>751</v>
      </c>
      <c r="B111" s="139" t="s">
        <v>422</v>
      </c>
      <c r="C111" s="139" t="s">
        <v>753</v>
      </c>
      <c r="D111" s="139" t="s">
        <v>633</v>
      </c>
      <c r="E111" s="139" t="s">
        <v>754</v>
      </c>
      <c r="F111" s="49">
        <v>43000</v>
      </c>
      <c r="G111" s="49">
        <v>44000</v>
      </c>
      <c r="H111" s="49">
        <v>43600</v>
      </c>
      <c r="I111" s="49">
        <v>44800</v>
      </c>
      <c r="J111" s="49">
        <v>46800</v>
      </c>
      <c r="K111" s="49">
        <v>45300</v>
      </c>
      <c r="L111" s="49">
        <v>44900</v>
      </c>
      <c r="M111" s="49">
        <v>41800</v>
      </c>
      <c r="N111" s="49">
        <v>45700</v>
      </c>
      <c r="O111" s="49">
        <v>48500</v>
      </c>
      <c r="P111" s="49">
        <v>51800</v>
      </c>
      <c r="Q111" s="49">
        <v>35400</v>
      </c>
      <c r="R111" s="49">
        <v>44100</v>
      </c>
      <c r="S111" s="49">
        <v>49000</v>
      </c>
      <c r="T111" s="49">
        <v>47400</v>
      </c>
      <c r="U111" s="49">
        <v>44000</v>
      </c>
      <c r="V111" s="49">
        <v>43500</v>
      </c>
    </row>
    <row r="112" spans="1:22" ht="15.75" customHeight="1">
      <c r="A112" s="139" t="s">
        <v>751</v>
      </c>
      <c r="B112" s="139" t="s">
        <v>516</v>
      </c>
      <c r="C112" s="139" t="s">
        <v>753</v>
      </c>
      <c r="D112" s="139" t="s">
        <v>633</v>
      </c>
      <c r="E112" s="139" t="s">
        <v>754</v>
      </c>
      <c r="F112" s="49">
        <v>340</v>
      </c>
      <c r="G112" s="49">
        <v>378</v>
      </c>
      <c r="H112" s="49">
        <v>343</v>
      </c>
      <c r="I112" s="49">
        <v>381</v>
      </c>
      <c r="J112" s="49">
        <v>380</v>
      </c>
      <c r="K112" s="49">
        <v>395</v>
      </c>
      <c r="L112" s="49">
        <v>406</v>
      </c>
      <c r="M112" s="49">
        <v>437</v>
      </c>
      <c r="N112" s="49">
        <v>460</v>
      </c>
      <c r="O112" s="49">
        <v>457</v>
      </c>
      <c r="P112" s="49">
        <v>489</v>
      </c>
      <c r="Q112" s="49">
        <v>494</v>
      </c>
      <c r="R112" s="49">
        <v>494</v>
      </c>
      <c r="S112" s="49">
        <v>494</v>
      </c>
      <c r="T112" s="49">
        <v>499</v>
      </c>
      <c r="U112" s="49">
        <v>516</v>
      </c>
      <c r="V112" s="49">
        <v>525</v>
      </c>
    </row>
    <row r="113" spans="1:22" ht="15.75" customHeight="1">
      <c r="A113" s="139" t="s">
        <v>751</v>
      </c>
      <c r="B113" s="139" t="s">
        <v>765</v>
      </c>
      <c r="C113" s="139" t="s">
        <v>753</v>
      </c>
      <c r="D113" s="139" t="s">
        <v>633</v>
      </c>
      <c r="E113" s="139" t="s">
        <v>754</v>
      </c>
      <c r="F113" s="49">
        <v>99500</v>
      </c>
      <c r="G113" s="49">
        <v>108000</v>
      </c>
      <c r="H113" s="49">
        <v>114000</v>
      </c>
      <c r="I113" s="49">
        <v>126000</v>
      </c>
      <c r="J113" s="49">
        <v>135000</v>
      </c>
      <c r="K113" s="49">
        <v>140000</v>
      </c>
      <c r="L113" s="49">
        <v>153000</v>
      </c>
      <c r="M113" s="49">
        <v>161000</v>
      </c>
      <c r="N113" s="49">
        <v>168000</v>
      </c>
      <c r="O113" s="49">
        <v>182000</v>
      </c>
      <c r="P113" s="49">
        <v>203000</v>
      </c>
      <c r="Q113" s="49">
        <v>211000</v>
      </c>
      <c r="R113" s="49">
        <v>215000</v>
      </c>
      <c r="S113" s="49">
        <v>233000</v>
      </c>
      <c r="T113" s="49">
        <v>258000</v>
      </c>
      <c r="U113" s="49">
        <v>272000</v>
      </c>
      <c r="V113" s="49">
        <v>286000</v>
      </c>
    </row>
    <row r="114" spans="1:22" ht="15.75" customHeight="1">
      <c r="A114" s="139" t="s">
        <v>751</v>
      </c>
      <c r="B114" s="139" t="s">
        <v>424</v>
      </c>
      <c r="C114" s="139" t="s">
        <v>753</v>
      </c>
      <c r="D114" s="139" t="s">
        <v>633</v>
      </c>
      <c r="E114" s="139" t="s">
        <v>754</v>
      </c>
      <c r="F114" s="49">
        <v>217</v>
      </c>
      <c r="G114" s="49">
        <v>214</v>
      </c>
      <c r="H114" s="49">
        <v>220</v>
      </c>
      <c r="I114" s="49">
        <v>229</v>
      </c>
      <c r="J114" s="49">
        <v>229</v>
      </c>
      <c r="K114" s="49">
        <v>229</v>
      </c>
      <c r="L114" s="49">
        <v>231</v>
      </c>
      <c r="M114" s="49">
        <v>201</v>
      </c>
      <c r="N114" s="49">
        <v>219</v>
      </c>
      <c r="O114" s="49">
        <v>205</v>
      </c>
      <c r="P114" s="49">
        <v>191</v>
      </c>
      <c r="Q114" s="49">
        <v>177</v>
      </c>
      <c r="R114" s="49">
        <v>185</v>
      </c>
      <c r="S114" s="49">
        <v>192</v>
      </c>
      <c r="T114" s="49">
        <v>161</v>
      </c>
      <c r="U114" s="49">
        <v>159</v>
      </c>
      <c r="V114" s="49">
        <v>148</v>
      </c>
    </row>
    <row r="115" spans="1:22" ht="15.75" customHeight="1">
      <c r="A115" s="139" t="s">
        <v>751</v>
      </c>
      <c r="B115" s="139" t="s">
        <v>554</v>
      </c>
      <c r="C115" s="139" t="s">
        <v>753</v>
      </c>
      <c r="D115" s="139" t="s">
        <v>633</v>
      </c>
      <c r="E115" s="139" t="s">
        <v>754</v>
      </c>
      <c r="F115" s="49">
        <v>9740</v>
      </c>
      <c r="G115" s="49">
        <v>9890</v>
      </c>
      <c r="H115" s="49">
        <v>10500</v>
      </c>
      <c r="I115" s="49">
        <v>10500</v>
      </c>
      <c r="J115" s="49">
        <v>11600</v>
      </c>
      <c r="K115" s="49">
        <v>11400</v>
      </c>
      <c r="L115" s="49">
        <v>11200</v>
      </c>
      <c r="M115" s="49">
        <v>11500</v>
      </c>
      <c r="N115" s="49">
        <v>11300</v>
      </c>
      <c r="O115" s="49">
        <v>12200</v>
      </c>
      <c r="P115" s="49">
        <v>12400</v>
      </c>
      <c r="Q115" s="49">
        <v>14100</v>
      </c>
      <c r="R115" s="49">
        <v>15000</v>
      </c>
      <c r="S115" s="49">
        <v>14500</v>
      </c>
      <c r="T115" s="49">
        <v>17500</v>
      </c>
      <c r="U115" s="49">
        <v>19800</v>
      </c>
      <c r="V115" s="49">
        <v>20900</v>
      </c>
    </row>
    <row r="116" spans="1:22" ht="15.75" customHeight="1">
      <c r="A116" s="139" t="s">
        <v>751</v>
      </c>
      <c r="B116" s="139" t="s">
        <v>418</v>
      </c>
      <c r="C116" s="139" t="s">
        <v>753</v>
      </c>
      <c r="D116" s="139" t="s">
        <v>633</v>
      </c>
      <c r="E116" s="139" t="s">
        <v>754</v>
      </c>
      <c r="F116" s="49">
        <v>1850</v>
      </c>
      <c r="G116" s="49">
        <v>1880</v>
      </c>
      <c r="H116" s="49">
        <v>1900</v>
      </c>
      <c r="I116" s="49">
        <v>1930</v>
      </c>
      <c r="J116" s="49">
        <v>1980</v>
      </c>
      <c r="K116" s="49">
        <v>2010</v>
      </c>
      <c r="L116" s="49">
        <v>2040</v>
      </c>
      <c r="M116" s="49">
        <v>2080</v>
      </c>
      <c r="N116" s="49">
        <v>2130</v>
      </c>
      <c r="O116" s="49">
        <v>2220</v>
      </c>
      <c r="P116" s="49">
        <v>2280</v>
      </c>
      <c r="Q116" s="49">
        <v>2330</v>
      </c>
      <c r="R116" s="49">
        <v>2400</v>
      </c>
      <c r="S116" s="49">
        <v>2430</v>
      </c>
      <c r="T116" s="49">
        <v>2470</v>
      </c>
      <c r="U116" s="49">
        <v>2530</v>
      </c>
      <c r="V116" s="49">
        <v>2550</v>
      </c>
    </row>
    <row r="117" spans="1:22" ht="15.75" customHeight="1">
      <c r="A117" s="139" t="s">
        <v>751</v>
      </c>
      <c r="B117" s="139" t="s">
        <v>426</v>
      </c>
      <c r="C117" s="139" t="s">
        <v>753</v>
      </c>
      <c r="D117" s="139" t="s">
        <v>633</v>
      </c>
      <c r="E117" s="139" t="s">
        <v>754</v>
      </c>
      <c r="F117" s="49">
        <v>10300</v>
      </c>
      <c r="G117" s="49">
        <v>10900</v>
      </c>
      <c r="H117" s="49">
        <v>11000</v>
      </c>
      <c r="I117" s="49">
        <v>11000</v>
      </c>
      <c r="J117" s="49">
        <v>11600</v>
      </c>
      <c r="K117" s="49">
        <v>12400</v>
      </c>
      <c r="L117" s="49">
        <v>12500</v>
      </c>
      <c r="M117" s="49">
        <v>12800</v>
      </c>
      <c r="N117" s="49">
        <v>12600</v>
      </c>
      <c r="O117" s="49">
        <v>11300</v>
      </c>
      <c r="P117" s="49">
        <v>12300</v>
      </c>
      <c r="Q117" s="49">
        <v>11500</v>
      </c>
      <c r="R117" s="49">
        <v>11500</v>
      </c>
      <c r="S117" s="49">
        <v>10800</v>
      </c>
      <c r="T117" s="49">
        <v>10400</v>
      </c>
      <c r="U117" s="49">
        <v>10400</v>
      </c>
      <c r="V117" s="49">
        <v>10700</v>
      </c>
    </row>
    <row r="118" spans="1:22" ht="15.75" customHeight="1">
      <c r="A118" s="139" t="s">
        <v>751</v>
      </c>
      <c r="B118" s="139" t="s">
        <v>428</v>
      </c>
      <c r="C118" s="139" t="s">
        <v>753</v>
      </c>
      <c r="D118" s="139" t="s">
        <v>633</v>
      </c>
      <c r="E118" s="139" t="s">
        <v>754</v>
      </c>
      <c r="F118" s="49">
        <v>7930</v>
      </c>
      <c r="G118" s="49">
        <v>8480</v>
      </c>
      <c r="H118" s="49">
        <v>9240</v>
      </c>
      <c r="I118" s="49">
        <v>9760</v>
      </c>
      <c r="J118" s="49">
        <v>11100</v>
      </c>
      <c r="K118" s="49">
        <v>11400</v>
      </c>
      <c r="L118" s="49">
        <v>11100</v>
      </c>
      <c r="M118" s="49">
        <v>10500</v>
      </c>
      <c r="N118" s="49">
        <v>10500</v>
      </c>
      <c r="O118" s="49">
        <v>10000</v>
      </c>
      <c r="P118" s="49">
        <v>10500</v>
      </c>
      <c r="Q118" s="49">
        <v>10400</v>
      </c>
      <c r="R118" s="49">
        <v>10200</v>
      </c>
      <c r="S118" s="49">
        <v>9680</v>
      </c>
      <c r="T118" s="49">
        <v>9200</v>
      </c>
      <c r="U118" s="49">
        <v>8710</v>
      </c>
      <c r="V118" s="49">
        <v>8420</v>
      </c>
    </row>
    <row r="119" spans="1:22" ht="15.75" customHeight="1">
      <c r="A119" s="139" t="s">
        <v>751</v>
      </c>
      <c r="B119" s="139" t="s">
        <v>414</v>
      </c>
      <c r="C119" s="139" t="s">
        <v>753</v>
      </c>
      <c r="D119" s="139" t="s">
        <v>633</v>
      </c>
      <c r="E119" s="139" t="s">
        <v>754</v>
      </c>
      <c r="F119" s="49">
        <v>6870</v>
      </c>
      <c r="G119" s="49">
        <v>7270</v>
      </c>
      <c r="H119" s="49">
        <v>7270</v>
      </c>
      <c r="I119" s="49">
        <v>7440</v>
      </c>
      <c r="J119" s="49">
        <v>7460</v>
      </c>
      <c r="K119" s="49">
        <v>7570</v>
      </c>
      <c r="L119" s="49">
        <v>8040</v>
      </c>
      <c r="M119" s="49">
        <v>8360</v>
      </c>
      <c r="N119" s="49">
        <v>7930</v>
      </c>
      <c r="O119" s="49">
        <v>7210</v>
      </c>
      <c r="P119" s="49">
        <v>8110</v>
      </c>
      <c r="Q119" s="49">
        <v>7250</v>
      </c>
      <c r="R119" s="49">
        <v>6890</v>
      </c>
      <c r="S119" s="49">
        <v>6800</v>
      </c>
      <c r="T119" s="49">
        <v>6600</v>
      </c>
      <c r="U119" s="49">
        <v>6780</v>
      </c>
      <c r="V119" s="49">
        <v>6830</v>
      </c>
    </row>
    <row r="120" spans="1:22" ht="15.75" customHeight="1">
      <c r="A120" s="139" t="s">
        <v>751</v>
      </c>
      <c r="B120" s="139" t="s">
        <v>766</v>
      </c>
      <c r="C120" s="139" t="s">
        <v>753</v>
      </c>
      <c r="D120" s="139" t="s">
        <v>633</v>
      </c>
      <c r="E120" s="139" t="s">
        <v>754</v>
      </c>
      <c r="F120" s="49">
        <v>1630</v>
      </c>
      <c r="G120" s="49">
        <v>1690</v>
      </c>
      <c r="H120" s="49">
        <v>1520</v>
      </c>
      <c r="I120" s="49">
        <v>1530</v>
      </c>
      <c r="J120" s="49">
        <v>1720</v>
      </c>
      <c r="K120" s="49">
        <v>1830</v>
      </c>
      <c r="L120" s="49">
        <v>1620</v>
      </c>
      <c r="M120" s="49">
        <v>1540</v>
      </c>
      <c r="N120" s="49">
        <v>1340</v>
      </c>
      <c r="O120" s="49">
        <v>2080</v>
      </c>
      <c r="P120" s="49">
        <v>1410</v>
      </c>
      <c r="Q120" s="49">
        <v>1450</v>
      </c>
      <c r="R120" s="49">
        <v>1310</v>
      </c>
      <c r="S120" s="49">
        <v>1180</v>
      </c>
      <c r="T120" s="49">
        <v>1290</v>
      </c>
      <c r="U120" s="49">
        <v>1370</v>
      </c>
      <c r="V120" s="49">
        <v>1620</v>
      </c>
    </row>
    <row r="121" spans="1:22" ht="15.75" customHeight="1">
      <c r="A121" s="139" t="s">
        <v>751</v>
      </c>
      <c r="B121" s="139" t="s">
        <v>462</v>
      </c>
      <c r="C121" s="139" t="s">
        <v>753</v>
      </c>
      <c r="D121" s="139" t="s">
        <v>633</v>
      </c>
      <c r="E121" s="139" t="s">
        <v>754</v>
      </c>
      <c r="F121" s="49">
        <v>29800</v>
      </c>
      <c r="G121" s="49">
        <v>32400</v>
      </c>
      <c r="H121" s="49">
        <v>32600</v>
      </c>
      <c r="I121" s="49">
        <v>31600</v>
      </c>
      <c r="J121" s="49">
        <v>36800</v>
      </c>
      <c r="K121" s="49">
        <v>39000</v>
      </c>
      <c r="L121" s="49">
        <v>40300</v>
      </c>
      <c r="M121" s="49">
        <v>42100</v>
      </c>
      <c r="N121" s="49">
        <v>43900</v>
      </c>
      <c r="O121" s="49">
        <v>43100</v>
      </c>
      <c r="P121" s="49">
        <v>46500</v>
      </c>
      <c r="Q121" s="49">
        <v>48300</v>
      </c>
      <c r="R121" s="49">
        <v>52200</v>
      </c>
      <c r="S121" s="49">
        <v>48400</v>
      </c>
      <c r="T121" s="49">
        <v>49700</v>
      </c>
      <c r="U121" s="49">
        <v>50400</v>
      </c>
      <c r="V121" s="49">
        <v>50600</v>
      </c>
    </row>
    <row r="122" spans="1:22" ht="15.75" customHeight="1">
      <c r="A122" s="139" t="s">
        <v>751</v>
      </c>
      <c r="B122" s="139" t="s">
        <v>456</v>
      </c>
      <c r="C122" s="139" t="s">
        <v>753</v>
      </c>
      <c r="D122" s="139" t="s">
        <v>633</v>
      </c>
      <c r="E122" s="139" t="s">
        <v>754</v>
      </c>
      <c r="F122" s="49">
        <v>98.5</v>
      </c>
      <c r="G122" s="49">
        <v>98.7</v>
      </c>
      <c r="H122" s="49">
        <v>98.3</v>
      </c>
      <c r="I122" s="49">
        <v>95.5</v>
      </c>
      <c r="J122" s="49">
        <v>90.4</v>
      </c>
      <c r="K122" s="49">
        <v>88.8</v>
      </c>
      <c r="L122" s="49">
        <v>82.4</v>
      </c>
      <c r="M122" s="49">
        <v>83</v>
      </c>
      <c r="N122" s="49">
        <v>80.900000000000006</v>
      </c>
      <c r="O122" s="49">
        <v>77.099999999999994</v>
      </c>
      <c r="P122" s="49">
        <v>75.099999999999994</v>
      </c>
      <c r="Q122" s="49">
        <v>72.2</v>
      </c>
      <c r="R122" s="49">
        <v>75.5</v>
      </c>
      <c r="S122" s="49">
        <v>75.099999999999994</v>
      </c>
      <c r="T122" s="49">
        <v>69.099999999999994</v>
      </c>
      <c r="U122" s="49">
        <v>69.5</v>
      </c>
      <c r="V122" s="49">
        <v>66.8</v>
      </c>
    </row>
    <row r="123" spans="1:22" ht="15.75" customHeight="1">
      <c r="A123" s="139" t="s">
        <v>751</v>
      </c>
      <c r="B123" s="139" t="s">
        <v>454</v>
      </c>
      <c r="C123" s="139" t="s">
        <v>753</v>
      </c>
      <c r="D123" s="139" t="s">
        <v>633</v>
      </c>
      <c r="E123" s="139" t="s">
        <v>754</v>
      </c>
      <c r="F123" s="49">
        <v>6100</v>
      </c>
      <c r="G123" s="49">
        <v>6700</v>
      </c>
      <c r="H123" s="49">
        <v>6330</v>
      </c>
      <c r="I123" s="49">
        <v>7060</v>
      </c>
      <c r="J123" s="49">
        <v>7480</v>
      </c>
      <c r="K123" s="49">
        <v>7720</v>
      </c>
      <c r="L123" s="49">
        <v>6960</v>
      </c>
      <c r="M123" s="49">
        <v>7050</v>
      </c>
      <c r="N123" s="49">
        <v>7650</v>
      </c>
      <c r="O123" s="49">
        <v>8480</v>
      </c>
      <c r="P123" s="49">
        <v>9030</v>
      </c>
      <c r="Q123" s="49">
        <v>9130</v>
      </c>
      <c r="R123" s="49">
        <v>8780</v>
      </c>
      <c r="S123" s="49">
        <v>8980</v>
      </c>
      <c r="T123" s="49">
        <v>8680</v>
      </c>
      <c r="U123" s="49">
        <v>11600</v>
      </c>
      <c r="V123" s="49">
        <v>11800</v>
      </c>
    </row>
    <row r="124" spans="1:22" ht="15.75" customHeight="1">
      <c r="A124" s="139" t="s">
        <v>751</v>
      </c>
      <c r="B124" s="139" t="s">
        <v>432</v>
      </c>
      <c r="C124" s="139" t="s">
        <v>753</v>
      </c>
      <c r="D124" s="139" t="s">
        <v>633</v>
      </c>
      <c r="E124" s="139" t="s">
        <v>754</v>
      </c>
      <c r="F124" s="49">
        <v>1720</v>
      </c>
      <c r="G124" s="49">
        <v>1630</v>
      </c>
      <c r="H124" s="49">
        <v>1180</v>
      </c>
      <c r="I124" s="49">
        <v>1570</v>
      </c>
      <c r="J124" s="49">
        <v>1720</v>
      </c>
      <c r="K124" s="49">
        <v>1700</v>
      </c>
      <c r="L124" s="49">
        <v>1600</v>
      </c>
      <c r="M124" s="49">
        <v>1650</v>
      </c>
      <c r="N124" s="49">
        <v>1750</v>
      </c>
      <c r="O124" s="49">
        <v>1660</v>
      </c>
      <c r="P124" s="49">
        <v>1860</v>
      </c>
      <c r="Q124" s="49">
        <v>2220</v>
      </c>
      <c r="R124" s="49">
        <v>2570</v>
      </c>
      <c r="S124" s="49">
        <v>2980</v>
      </c>
      <c r="T124" s="49">
        <v>2930</v>
      </c>
      <c r="U124" s="49">
        <v>3040</v>
      </c>
      <c r="V124" s="49">
        <v>3140</v>
      </c>
    </row>
    <row r="125" spans="1:22" ht="15.75" customHeight="1">
      <c r="A125" s="139" t="s">
        <v>751</v>
      </c>
      <c r="B125" s="139" t="s">
        <v>438</v>
      </c>
      <c r="C125" s="139" t="s">
        <v>753</v>
      </c>
      <c r="D125" s="139" t="s">
        <v>633</v>
      </c>
      <c r="E125" s="139" t="s">
        <v>754</v>
      </c>
      <c r="F125" s="49">
        <v>451</v>
      </c>
      <c r="G125" s="49">
        <v>462</v>
      </c>
      <c r="H125" s="49">
        <v>594</v>
      </c>
      <c r="I125" s="49">
        <v>506</v>
      </c>
      <c r="J125" s="49">
        <v>667</v>
      </c>
      <c r="K125" s="49">
        <v>601</v>
      </c>
      <c r="L125" s="49">
        <v>759</v>
      </c>
      <c r="M125" s="49">
        <v>781</v>
      </c>
      <c r="N125" s="49">
        <v>843</v>
      </c>
      <c r="O125" s="49">
        <v>884</v>
      </c>
      <c r="P125" s="49">
        <v>935</v>
      </c>
      <c r="Q125" s="49">
        <v>986</v>
      </c>
      <c r="R125" s="49">
        <v>1110</v>
      </c>
      <c r="S125" s="49">
        <v>1090</v>
      </c>
      <c r="T125" s="49">
        <v>1330</v>
      </c>
      <c r="U125" s="49">
        <v>1260</v>
      </c>
      <c r="V125" s="49">
        <v>1310</v>
      </c>
    </row>
    <row r="126" spans="1:22" ht="15.75" customHeight="1">
      <c r="A126" s="139" t="s">
        <v>751</v>
      </c>
      <c r="B126" s="139" t="s">
        <v>450</v>
      </c>
      <c r="C126" s="139" t="s">
        <v>753</v>
      </c>
      <c r="D126" s="139" t="s">
        <v>633</v>
      </c>
      <c r="E126" s="139" t="s">
        <v>754</v>
      </c>
      <c r="F126" s="49">
        <v>349000</v>
      </c>
      <c r="G126" s="49">
        <v>343000</v>
      </c>
      <c r="H126" s="49">
        <v>343000</v>
      </c>
      <c r="I126" s="49">
        <v>352000</v>
      </c>
      <c r="J126" s="49">
        <v>375000</v>
      </c>
      <c r="K126" s="49">
        <v>387000</v>
      </c>
      <c r="L126" s="49">
        <v>395000</v>
      </c>
      <c r="M126" s="49">
        <v>412000</v>
      </c>
      <c r="N126" s="49">
        <v>416000</v>
      </c>
      <c r="O126" s="49">
        <v>406000</v>
      </c>
      <c r="P126" s="49">
        <v>424000</v>
      </c>
      <c r="Q126" s="49">
        <v>445000</v>
      </c>
      <c r="R126" s="49">
        <v>451000</v>
      </c>
      <c r="S126" s="49">
        <v>446000</v>
      </c>
      <c r="T126" s="49">
        <v>434000</v>
      </c>
      <c r="U126" s="49">
        <v>430000</v>
      </c>
      <c r="V126" s="49">
        <v>460000</v>
      </c>
    </row>
    <row r="127" spans="1:22" ht="15.75" customHeight="1">
      <c r="A127" s="139" t="s">
        <v>751</v>
      </c>
      <c r="B127" s="139" t="s">
        <v>444</v>
      </c>
      <c r="C127" s="139" t="s">
        <v>753</v>
      </c>
      <c r="D127" s="139" t="s">
        <v>633</v>
      </c>
      <c r="E127" s="139" t="s">
        <v>754</v>
      </c>
      <c r="F127" s="49">
        <v>80.900000000000006</v>
      </c>
      <c r="G127" s="49">
        <v>86.6</v>
      </c>
      <c r="H127" s="49">
        <v>92.4</v>
      </c>
      <c r="I127" s="49">
        <v>94.3</v>
      </c>
      <c r="J127" s="49">
        <v>100</v>
      </c>
      <c r="K127" s="49">
        <v>97.7</v>
      </c>
      <c r="L127" s="49">
        <v>107</v>
      </c>
      <c r="M127" s="49">
        <v>117</v>
      </c>
      <c r="N127" s="49">
        <v>118</v>
      </c>
      <c r="O127" s="49">
        <v>124</v>
      </c>
      <c r="P127" s="49">
        <v>125</v>
      </c>
      <c r="Q127" s="49">
        <v>125</v>
      </c>
      <c r="R127" s="49">
        <v>125</v>
      </c>
      <c r="S127" s="49">
        <v>125</v>
      </c>
      <c r="T127" s="49">
        <v>142</v>
      </c>
      <c r="U127" s="49">
        <v>152</v>
      </c>
      <c r="V127" s="49">
        <v>179</v>
      </c>
    </row>
    <row r="128" spans="1:22" ht="15.75" customHeight="1">
      <c r="A128" s="139" t="s">
        <v>751</v>
      </c>
      <c r="B128" s="139" t="s">
        <v>430</v>
      </c>
      <c r="C128" s="139" t="s">
        <v>753</v>
      </c>
      <c r="D128" s="139" t="s">
        <v>633</v>
      </c>
      <c r="E128" s="139" t="s">
        <v>754</v>
      </c>
      <c r="F128" s="49">
        <v>8640</v>
      </c>
      <c r="G128" s="49">
        <v>8790</v>
      </c>
      <c r="H128" s="49">
        <v>9200</v>
      </c>
      <c r="I128" s="49">
        <v>8600</v>
      </c>
      <c r="J128" s="49">
        <v>8300</v>
      </c>
      <c r="K128" s="49">
        <v>9040</v>
      </c>
      <c r="L128" s="49">
        <v>8150</v>
      </c>
      <c r="M128" s="49">
        <v>8650</v>
      </c>
      <c r="N128" s="49">
        <v>8730</v>
      </c>
      <c r="O128" s="49">
        <v>8840</v>
      </c>
      <c r="P128" s="49">
        <v>8950</v>
      </c>
      <c r="Q128" s="49">
        <v>9050</v>
      </c>
      <c r="R128" s="49">
        <v>9160</v>
      </c>
      <c r="S128" s="49">
        <v>8160</v>
      </c>
      <c r="T128" s="49">
        <v>7700</v>
      </c>
      <c r="U128" s="49">
        <v>7430</v>
      </c>
      <c r="V128" s="49">
        <v>7270</v>
      </c>
    </row>
    <row r="129" spans="1:22" ht="15.75" customHeight="1">
      <c r="A129" s="139" t="s">
        <v>751</v>
      </c>
      <c r="B129" s="139" t="s">
        <v>440</v>
      </c>
      <c r="C129" s="139" t="s">
        <v>753</v>
      </c>
      <c r="D129" s="139" t="s">
        <v>633</v>
      </c>
      <c r="E129" s="139" t="s">
        <v>754</v>
      </c>
      <c r="F129" s="49">
        <v>821</v>
      </c>
      <c r="G129" s="49">
        <v>829</v>
      </c>
      <c r="H129" s="49">
        <v>847</v>
      </c>
      <c r="I129" s="49">
        <v>843</v>
      </c>
      <c r="J129" s="49">
        <v>876</v>
      </c>
      <c r="K129" s="49">
        <v>898</v>
      </c>
      <c r="L129" s="49">
        <v>942</v>
      </c>
      <c r="M129" s="49">
        <v>1010</v>
      </c>
      <c r="N129" s="49">
        <v>1070</v>
      </c>
      <c r="O129" s="49">
        <v>807</v>
      </c>
      <c r="P129" s="49">
        <v>964</v>
      </c>
      <c r="Q129" s="49">
        <v>1050</v>
      </c>
      <c r="R129" s="49">
        <v>994</v>
      </c>
      <c r="S129" s="49">
        <v>1030</v>
      </c>
      <c r="T129" s="49">
        <v>1410</v>
      </c>
      <c r="U129" s="49">
        <v>1340</v>
      </c>
      <c r="V129" s="49">
        <v>1350</v>
      </c>
    </row>
    <row r="130" spans="1:22" ht="15.75" customHeight="1">
      <c r="A130" s="139" t="s">
        <v>751</v>
      </c>
      <c r="B130" s="139" t="s">
        <v>442</v>
      </c>
      <c r="C130" s="139" t="s">
        <v>753</v>
      </c>
      <c r="D130" s="139" t="s">
        <v>633</v>
      </c>
      <c r="E130" s="139" t="s">
        <v>754</v>
      </c>
      <c r="F130" s="49">
        <v>2570</v>
      </c>
      <c r="G130" s="49">
        <v>2460</v>
      </c>
      <c r="H130" s="49">
        <v>2440</v>
      </c>
      <c r="I130" s="49">
        <v>2660</v>
      </c>
      <c r="J130" s="49">
        <v>2550</v>
      </c>
      <c r="K130" s="49">
        <v>2660</v>
      </c>
      <c r="L130" s="49">
        <v>2670</v>
      </c>
      <c r="M130" s="49">
        <v>2750</v>
      </c>
      <c r="N130" s="49">
        <v>2820</v>
      </c>
      <c r="O130" s="49">
        <v>2580</v>
      </c>
      <c r="P130" s="49">
        <v>2590</v>
      </c>
      <c r="Q130" s="49">
        <v>2650</v>
      </c>
      <c r="R130" s="49">
        <v>2810</v>
      </c>
      <c r="S130" s="49">
        <v>2470</v>
      </c>
      <c r="T130" s="49">
        <v>2460</v>
      </c>
      <c r="U130" s="49">
        <v>1760</v>
      </c>
      <c r="V130" s="49">
        <v>1420</v>
      </c>
    </row>
    <row r="131" spans="1:22" ht="15.75" customHeight="1">
      <c r="A131" s="139" t="s">
        <v>751</v>
      </c>
      <c r="B131" s="139" t="s">
        <v>282</v>
      </c>
      <c r="C131" s="139" t="s">
        <v>753</v>
      </c>
      <c r="D131" s="139" t="s">
        <v>633</v>
      </c>
      <c r="E131" s="139" t="s">
        <v>754</v>
      </c>
      <c r="F131" s="49">
        <v>9890</v>
      </c>
      <c r="G131" s="49">
        <v>8510</v>
      </c>
      <c r="H131" s="49">
        <v>8950</v>
      </c>
      <c r="I131" s="49">
        <v>9550</v>
      </c>
      <c r="J131" s="49">
        <v>12200</v>
      </c>
      <c r="K131" s="49">
        <v>11300</v>
      </c>
      <c r="L131" s="49">
        <v>12600</v>
      </c>
      <c r="M131" s="49">
        <v>12600</v>
      </c>
      <c r="N131" s="49">
        <v>9450</v>
      </c>
      <c r="O131" s="49">
        <v>9890</v>
      </c>
      <c r="P131" s="49">
        <v>12200</v>
      </c>
      <c r="Q131" s="49">
        <v>14000</v>
      </c>
      <c r="R131" s="49">
        <v>10600</v>
      </c>
      <c r="S131" s="49">
        <v>12300</v>
      </c>
      <c r="T131" s="49">
        <v>21000</v>
      </c>
      <c r="U131" s="49">
        <v>22400</v>
      </c>
      <c r="V131" s="49">
        <v>26400</v>
      </c>
    </row>
    <row r="132" spans="1:22" ht="15.75" customHeight="1">
      <c r="A132" s="139" t="s">
        <v>751</v>
      </c>
      <c r="B132" s="139" t="s">
        <v>460</v>
      </c>
      <c r="C132" s="139" t="s">
        <v>753</v>
      </c>
      <c r="D132" s="139" t="s">
        <v>633</v>
      </c>
      <c r="E132" s="139" t="s">
        <v>754</v>
      </c>
      <c r="F132" s="49">
        <v>2320</v>
      </c>
      <c r="G132" s="49">
        <v>1920</v>
      </c>
      <c r="H132" s="49">
        <v>2370</v>
      </c>
      <c r="I132" s="49">
        <v>2300</v>
      </c>
      <c r="J132" s="49">
        <v>2260</v>
      </c>
      <c r="K132" s="49">
        <v>2080</v>
      </c>
      <c r="L132" s="49">
        <v>2230</v>
      </c>
      <c r="M132" s="49">
        <v>2170</v>
      </c>
      <c r="N132" s="49">
        <v>2760</v>
      </c>
      <c r="O132" s="49">
        <v>1850</v>
      </c>
      <c r="P132" s="49">
        <v>2580</v>
      </c>
      <c r="Q132" s="49">
        <v>2620</v>
      </c>
      <c r="R132" s="49">
        <v>2540</v>
      </c>
      <c r="S132" s="49">
        <v>2450</v>
      </c>
      <c r="T132" s="49">
        <v>2400</v>
      </c>
      <c r="U132" s="49">
        <v>2600</v>
      </c>
      <c r="V132" s="49">
        <v>2730</v>
      </c>
    </row>
    <row r="133" spans="1:22" ht="15.75" customHeight="1">
      <c r="A133" s="139" t="s">
        <v>751</v>
      </c>
      <c r="B133" s="139" t="s">
        <v>458</v>
      </c>
      <c r="C133" s="139" t="s">
        <v>753</v>
      </c>
      <c r="D133" s="139" t="s">
        <v>633</v>
      </c>
      <c r="E133" s="139" t="s">
        <v>754</v>
      </c>
      <c r="F133" s="49">
        <v>7260</v>
      </c>
      <c r="G133" s="49">
        <v>7280</v>
      </c>
      <c r="H133" s="49">
        <v>7780</v>
      </c>
      <c r="I133" s="49">
        <v>7680</v>
      </c>
      <c r="J133" s="49">
        <v>7830</v>
      </c>
      <c r="K133" s="49">
        <v>9370</v>
      </c>
      <c r="L133" s="49">
        <v>11100</v>
      </c>
      <c r="M133" s="49">
        <v>11400</v>
      </c>
      <c r="N133" s="49">
        <v>11400</v>
      </c>
      <c r="O133" s="49">
        <v>11800</v>
      </c>
      <c r="P133" s="49">
        <v>12300</v>
      </c>
      <c r="Q133" s="49">
        <v>13700</v>
      </c>
      <c r="R133" s="49">
        <v>15200</v>
      </c>
      <c r="S133" s="49">
        <v>16400</v>
      </c>
      <c r="T133" s="49">
        <v>15800</v>
      </c>
      <c r="U133" s="49">
        <v>16800</v>
      </c>
      <c r="V133" s="49">
        <v>19900</v>
      </c>
    </row>
    <row r="134" spans="1:22" ht="15.75" customHeight="1">
      <c r="A134" s="139" t="s">
        <v>751</v>
      </c>
      <c r="B134" s="139" t="s">
        <v>464</v>
      </c>
      <c r="C134" s="139" t="s">
        <v>753</v>
      </c>
      <c r="D134" s="139" t="s">
        <v>633</v>
      </c>
      <c r="E134" s="139" t="s">
        <v>754</v>
      </c>
      <c r="F134" s="49">
        <v>1210</v>
      </c>
      <c r="G134" s="49">
        <v>1450</v>
      </c>
      <c r="H134" s="49">
        <v>1340</v>
      </c>
      <c r="I134" s="49">
        <v>1620</v>
      </c>
      <c r="J134" s="49">
        <v>1650</v>
      </c>
      <c r="K134" s="49">
        <v>1580</v>
      </c>
      <c r="L134" s="49">
        <v>1680</v>
      </c>
      <c r="M134" s="49">
        <v>1940</v>
      </c>
      <c r="N134" s="49">
        <v>1890</v>
      </c>
      <c r="O134" s="49">
        <v>2140</v>
      </c>
      <c r="P134" s="49">
        <v>2300</v>
      </c>
      <c r="Q134" s="49">
        <v>2740</v>
      </c>
      <c r="R134" s="49">
        <v>2530</v>
      </c>
      <c r="S134" s="49">
        <v>3370</v>
      </c>
      <c r="T134" s="49">
        <v>7680</v>
      </c>
      <c r="U134" s="49">
        <v>7960</v>
      </c>
      <c r="V134" s="49">
        <v>8230</v>
      </c>
    </row>
    <row r="135" spans="1:22" ht="15.75" customHeight="1">
      <c r="A135" s="139" t="s">
        <v>751</v>
      </c>
      <c r="B135" s="139" t="s">
        <v>446</v>
      </c>
      <c r="C135" s="139" t="s">
        <v>753</v>
      </c>
      <c r="D135" s="139" t="s">
        <v>633</v>
      </c>
      <c r="E135" s="139" t="s">
        <v>754</v>
      </c>
      <c r="F135" s="49">
        <v>1120</v>
      </c>
      <c r="G135" s="49">
        <v>1170</v>
      </c>
      <c r="H135" s="49">
        <v>1280</v>
      </c>
      <c r="I135" s="49">
        <v>1320</v>
      </c>
      <c r="J135" s="49">
        <v>1410</v>
      </c>
      <c r="K135" s="49">
        <v>1460</v>
      </c>
      <c r="L135" s="49">
        <v>1480</v>
      </c>
      <c r="M135" s="49">
        <v>1740</v>
      </c>
      <c r="N135" s="49">
        <v>1820</v>
      </c>
      <c r="O135" s="49">
        <v>2130</v>
      </c>
      <c r="P135" s="49">
        <v>2260</v>
      </c>
      <c r="Q135" s="49">
        <v>2390</v>
      </c>
      <c r="R135" s="49">
        <v>2440</v>
      </c>
      <c r="S135" s="49">
        <v>2430</v>
      </c>
      <c r="T135" s="49">
        <v>2490</v>
      </c>
      <c r="U135" s="49">
        <v>2720</v>
      </c>
      <c r="V135" s="49">
        <v>2740</v>
      </c>
    </row>
    <row r="136" spans="1:22" ht="15.75" customHeight="1">
      <c r="A136" s="139" t="s">
        <v>751</v>
      </c>
      <c r="B136" s="139" t="s">
        <v>448</v>
      </c>
      <c r="C136" s="139" t="s">
        <v>753</v>
      </c>
      <c r="D136" s="139" t="s">
        <v>633</v>
      </c>
      <c r="E136" s="139" t="s">
        <v>754</v>
      </c>
      <c r="F136" s="49">
        <v>2290</v>
      </c>
      <c r="G136" s="49">
        <v>2470</v>
      </c>
      <c r="H136" s="49">
        <v>2490</v>
      </c>
      <c r="I136" s="49">
        <v>2660</v>
      </c>
      <c r="J136" s="49">
        <v>2660</v>
      </c>
      <c r="K136" s="49">
        <v>2820</v>
      </c>
      <c r="L136" s="49">
        <v>3440</v>
      </c>
      <c r="M136" s="49">
        <v>3550</v>
      </c>
      <c r="N136" s="49">
        <v>3670</v>
      </c>
      <c r="O136" s="49">
        <v>3670</v>
      </c>
      <c r="P136" s="49">
        <v>3920</v>
      </c>
      <c r="Q136" s="49">
        <v>3970</v>
      </c>
      <c r="R136" s="49">
        <v>4060</v>
      </c>
      <c r="S136" s="49">
        <v>4210</v>
      </c>
      <c r="T136" s="49">
        <v>4380</v>
      </c>
      <c r="U136" s="49">
        <v>4600</v>
      </c>
      <c r="V136" s="49">
        <v>4760</v>
      </c>
    </row>
    <row r="137" spans="1:22" ht="15.75" customHeight="1">
      <c r="A137" s="139" t="s">
        <v>751</v>
      </c>
      <c r="B137" s="139" t="s">
        <v>434</v>
      </c>
      <c r="C137" s="139" t="s">
        <v>753</v>
      </c>
      <c r="D137" s="139" t="s">
        <v>633</v>
      </c>
      <c r="E137" s="139" t="s">
        <v>754</v>
      </c>
      <c r="F137" s="49">
        <v>792</v>
      </c>
      <c r="G137" s="49">
        <v>770</v>
      </c>
      <c r="H137" s="49">
        <v>792</v>
      </c>
      <c r="I137" s="49">
        <v>836</v>
      </c>
      <c r="J137" s="49">
        <v>873</v>
      </c>
      <c r="K137" s="49">
        <v>792</v>
      </c>
      <c r="L137" s="49">
        <v>818</v>
      </c>
      <c r="M137" s="49">
        <v>792</v>
      </c>
      <c r="N137" s="49">
        <v>939</v>
      </c>
      <c r="O137" s="49">
        <v>829</v>
      </c>
      <c r="P137" s="49">
        <v>1050</v>
      </c>
      <c r="Q137" s="49">
        <v>1080</v>
      </c>
      <c r="R137" s="49">
        <v>1010</v>
      </c>
      <c r="S137" s="49">
        <v>1060</v>
      </c>
      <c r="T137" s="49">
        <v>1050</v>
      </c>
      <c r="U137" s="49">
        <v>1090</v>
      </c>
      <c r="V137" s="49">
        <v>1130</v>
      </c>
    </row>
    <row r="138" spans="1:22" ht="15.75" customHeight="1">
      <c r="A138" s="139" t="s">
        <v>751</v>
      </c>
      <c r="B138" s="139" t="s">
        <v>436</v>
      </c>
      <c r="C138" s="139" t="s">
        <v>753</v>
      </c>
      <c r="D138" s="139" t="s">
        <v>633</v>
      </c>
      <c r="E138" s="139" t="s">
        <v>754</v>
      </c>
      <c r="F138" s="49">
        <v>125000</v>
      </c>
      <c r="G138" s="49">
        <v>132000</v>
      </c>
      <c r="H138" s="49">
        <v>138000</v>
      </c>
      <c r="I138" s="49">
        <v>151000</v>
      </c>
      <c r="J138" s="49">
        <v>165000</v>
      </c>
      <c r="K138" s="49">
        <v>177000</v>
      </c>
      <c r="L138" s="49">
        <v>176000</v>
      </c>
      <c r="M138" s="49">
        <v>190000</v>
      </c>
      <c r="N138" s="49">
        <v>193000</v>
      </c>
      <c r="O138" s="49">
        <v>185000</v>
      </c>
      <c r="P138" s="49">
        <v>203000</v>
      </c>
      <c r="Q138" s="49">
        <v>189000</v>
      </c>
      <c r="R138" s="49">
        <v>197000</v>
      </c>
      <c r="S138" s="49">
        <v>215000</v>
      </c>
      <c r="T138" s="49">
        <v>221000</v>
      </c>
      <c r="U138" s="49">
        <v>225000</v>
      </c>
      <c r="V138" s="49">
        <v>231000</v>
      </c>
    </row>
    <row r="139" spans="1:22" ht="15.75" customHeight="1">
      <c r="A139" s="139" t="s">
        <v>751</v>
      </c>
      <c r="B139" s="139" t="s">
        <v>466</v>
      </c>
      <c r="C139" s="139" t="s">
        <v>753</v>
      </c>
      <c r="D139" s="139" t="s">
        <v>633</v>
      </c>
      <c r="E139" s="139" t="s">
        <v>754</v>
      </c>
      <c r="F139" s="49">
        <v>1900</v>
      </c>
      <c r="G139" s="49">
        <v>2060</v>
      </c>
      <c r="H139" s="49">
        <v>2170</v>
      </c>
      <c r="I139" s="49">
        <v>2360</v>
      </c>
      <c r="J139" s="49">
        <v>2460</v>
      </c>
      <c r="K139" s="49">
        <v>2590</v>
      </c>
      <c r="L139" s="49">
        <v>2690</v>
      </c>
      <c r="M139" s="49">
        <v>2790</v>
      </c>
      <c r="N139" s="49">
        <v>2870</v>
      </c>
      <c r="O139" s="49">
        <v>2880</v>
      </c>
      <c r="P139" s="49">
        <v>2790</v>
      </c>
      <c r="Q139" s="49">
        <v>2740</v>
      </c>
      <c r="R139" s="49">
        <v>2870</v>
      </c>
      <c r="S139" s="49">
        <v>2110</v>
      </c>
      <c r="T139" s="49">
        <v>3110</v>
      </c>
      <c r="U139" s="49">
        <v>3190</v>
      </c>
      <c r="V139" s="49">
        <v>3210</v>
      </c>
    </row>
    <row r="140" spans="1:22" ht="15.75" customHeight="1">
      <c r="A140" s="139" t="s">
        <v>751</v>
      </c>
      <c r="B140" s="139" t="s">
        <v>478</v>
      </c>
      <c r="C140" s="139" t="s">
        <v>753</v>
      </c>
      <c r="D140" s="139" t="s">
        <v>633</v>
      </c>
      <c r="E140" s="139" t="s">
        <v>754</v>
      </c>
      <c r="F140" s="49">
        <v>1890</v>
      </c>
      <c r="G140" s="49">
        <v>1720</v>
      </c>
      <c r="H140" s="49">
        <v>1770</v>
      </c>
      <c r="I140" s="49">
        <v>1900</v>
      </c>
      <c r="J140" s="49">
        <v>1980</v>
      </c>
      <c r="K140" s="49">
        <v>1680</v>
      </c>
      <c r="L140" s="49">
        <v>1580</v>
      </c>
      <c r="M140" s="49">
        <v>1620</v>
      </c>
      <c r="N140" s="49">
        <v>1770</v>
      </c>
      <c r="O140" s="49">
        <v>2140</v>
      </c>
      <c r="P140" s="49">
        <v>2620</v>
      </c>
      <c r="Q140" s="49">
        <v>2910</v>
      </c>
      <c r="R140" s="49">
        <v>4140</v>
      </c>
      <c r="S140" s="49">
        <v>4350</v>
      </c>
      <c r="T140" s="49">
        <v>4790</v>
      </c>
      <c r="U140" s="49">
        <v>3610</v>
      </c>
      <c r="V140" s="49">
        <v>3630</v>
      </c>
    </row>
    <row r="141" spans="1:22" ht="15.75" customHeight="1">
      <c r="A141" s="139" t="s">
        <v>751</v>
      </c>
      <c r="B141" s="139" t="s">
        <v>480</v>
      </c>
      <c r="C141" s="139" t="s">
        <v>753</v>
      </c>
      <c r="D141" s="139" t="s">
        <v>633</v>
      </c>
      <c r="E141" s="139" t="s">
        <v>754</v>
      </c>
      <c r="F141" s="49">
        <v>41700</v>
      </c>
      <c r="G141" s="49">
        <v>47600</v>
      </c>
      <c r="H141" s="49">
        <v>48700</v>
      </c>
      <c r="I141" s="49">
        <v>55700</v>
      </c>
      <c r="J141" s="49">
        <v>56700</v>
      </c>
      <c r="K141" s="49">
        <v>60400</v>
      </c>
      <c r="L141" s="49">
        <v>54300</v>
      </c>
      <c r="M141" s="49">
        <v>49800</v>
      </c>
      <c r="N141" s="49">
        <v>54400</v>
      </c>
      <c r="O141" s="49">
        <v>46100</v>
      </c>
      <c r="P141" s="49">
        <v>57100</v>
      </c>
      <c r="Q141" s="49">
        <v>62200</v>
      </c>
      <c r="R141" s="49">
        <v>65100</v>
      </c>
      <c r="S141" s="49">
        <v>64800</v>
      </c>
      <c r="T141" s="49">
        <v>65600</v>
      </c>
      <c r="U141" s="49">
        <v>76500</v>
      </c>
      <c r="V141" s="49">
        <v>77000</v>
      </c>
    </row>
    <row r="142" spans="1:22" ht="15.75" customHeight="1">
      <c r="A142" s="139" t="s">
        <v>751</v>
      </c>
      <c r="B142" s="139" t="s">
        <v>476</v>
      </c>
      <c r="C142" s="139" t="s">
        <v>753</v>
      </c>
      <c r="D142" s="139" t="s">
        <v>633</v>
      </c>
      <c r="E142" s="139" t="s">
        <v>754</v>
      </c>
      <c r="F142" s="49">
        <v>3500</v>
      </c>
      <c r="G142" s="49">
        <v>3710</v>
      </c>
      <c r="H142" s="49">
        <v>3760</v>
      </c>
      <c r="I142" s="49">
        <v>3970</v>
      </c>
      <c r="J142" s="49">
        <v>4170</v>
      </c>
      <c r="K142" s="49">
        <v>4060</v>
      </c>
      <c r="L142" s="49">
        <v>4200</v>
      </c>
      <c r="M142" s="49">
        <v>4340</v>
      </c>
      <c r="N142" s="49">
        <v>4160</v>
      </c>
      <c r="O142" s="49">
        <v>4230</v>
      </c>
      <c r="P142" s="49">
        <v>4240</v>
      </c>
      <c r="Q142" s="49">
        <v>4530</v>
      </c>
      <c r="R142" s="49">
        <v>4310</v>
      </c>
      <c r="S142" s="49">
        <v>4230</v>
      </c>
      <c r="T142" s="49">
        <v>4510</v>
      </c>
      <c r="U142" s="49">
        <v>5320</v>
      </c>
      <c r="V142" s="49">
        <v>5610</v>
      </c>
    </row>
    <row r="143" spans="1:22" ht="15.75" customHeight="1">
      <c r="A143" s="139" t="s">
        <v>751</v>
      </c>
      <c r="B143" s="139" t="s">
        <v>767</v>
      </c>
      <c r="C143" s="139" t="s">
        <v>753</v>
      </c>
      <c r="D143" s="139" t="s">
        <v>633</v>
      </c>
      <c r="E143" s="139" t="s">
        <v>754</v>
      </c>
      <c r="F143" s="49">
        <v>4.82</v>
      </c>
      <c r="G143" s="49">
        <v>4.97</v>
      </c>
      <c r="H143" s="49">
        <v>5.1100000000000003</v>
      </c>
      <c r="I143" s="49">
        <v>5.25</v>
      </c>
      <c r="J143" s="49">
        <v>5.4</v>
      </c>
      <c r="K143" s="49">
        <v>5.54</v>
      </c>
      <c r="L143" s="49">
        <v>6.7</v>
      </c>
      <c r="M143" s="49">
        <v>8.1</v>
      </c>
      <c r="N143" s="49">
        <v>4.84</v>
      </c>
      <c r="O143" s="49">
        <v>5.05</v>
      </c>
      <c r="P143" s="49">
        <v>5.05</v>
      </c>
      <c r="Q143" s="49">
        <v>10.1</v>
      </c>
      <c r="R143" s="49">
        <v>10.1</v>
      </c>
      <c r="S143" s="49">
        <v>10.1</v>
      </c>
      <c r="T143" s="49">
        <v>15.2</v>
      </c>
      <c r="U143" s="49">
        <v>16.2</v>
      </c>
      <c r="V143" s="49">
        <v>19.100000000000001</v>
      </c>
    </row>
    <row r="144" spans="1:22" ht="15.75" customHeight="1">
      <c r="A144" s="139" t="s">
        <v>751</v>
      </c>
      <c r="B144" s="139" t="s">
        <v>472</v>
      </c>
      <c r="C144" s="139" t="s">
        <v>753</v>
      </c>
      <c r="D144" s="139" t="s">
        <v>633</v>
      </c>
      <c r="E144" s="139" t="s">
        <v>754</v>
      </c>
      <c r="F144" s="49">
        <v>164000</v>
      </c>
      <c r="G144" s="49">
        <v>170000</v>
      </c>
      <c r="H144" s="49">
        <v>168000</v>
      </c>
      <c r="I144" s="49">
        <v>172000</v>
      </c>
      <c r="J144" s="49">
        <v>173000</v>
      </c>
      <c r="K144" s="49">
        <v>169000</v>
      </c>
      <c r="L144" s="49">
        <v>165000</v>
      </c>
      <c r="M144" s="49">
        <v>164000</v>
      </c>
      <c r="N144" s="49">
        <v>168000</v>
      </c>
      <c r="O144" s="49">
        <v>163000</v>
      </c>
      <c r="P144" s="49">
        <v>174000</v>
      </c>
      <c r="Q144" s="49">
        <v>161000</v>
      </c>
      <c r="R144" s="49">
        <v>158000</v>
      </c>
      <c r="S144" s="49">
        <v>157000</v>
      </c>
      <c r="T144" s="49">
        <v>150000</v>
      </c>
      <c r="U144" s="49">
        <v>157000</v>
      </c>
      <c r="V144" s="49">
        <v>158000</v>
      </c>
    </row>
    <row r="145" spans="1:22" ht="15.75" customHeight="1">
      <c r="A145" s="139" t="s">
        <v>751</v>
      </c>
      <c r="B145" s="139" t="s">
        <v>768</v>
      </c>
      <c r="C145" s="139" t="s">
        <v>753</v>
      </c>
      <c r="D145" s="139" t="s">
        <v>633</v>
      </c>
      <c r="E145" s="139" t="s">
        <v>754</v>
      </c>
      <c r="F145" s="49">
        <v>8570000</v>
      </c>
      <c r="G145" s="49">
        <v>8740000</v>
      </c>
      <c r="H145" s="49">
        <v>9210000</v>
      </c>
      <c r="I145" s="49">
        <v>10100000</v>
      </c>
      <c r="J145" s="49">
        <v>11000000</v>
      </c>
      <c r="K145" s="49">
        <v>11900000</v>
      </c>
      <c r="L145" s="49">
        <v>12700000</v>
      </c>
      <c r="M145" s="49">
        <v>13300000</v>
      </c>
      <c r="N145" s="49">
        <v>14200000</v>
      </c>
      <c r="O145" s="49">
        <v>14600000</v>
      </c>
      <c r="P145" s="49">
        <v>15600000</v>
      </c>
      <c r="Q145" s="49">
        <v>16600000</v>
      </c>
      <c r="R145" s="49">
        <v>17200000</v>
      </c>
      <c r="S145" s="49">
        <v>17300000</v>
      </c>
      <c r="T145" s="49">
        <v>17700000</v>
      </c>
      <c r="U145" s="49">
        <v>17900000</v>
      </c>
      <c r="V145" s="49">
        <v>18000000</v>
      </c>
    </row>
    <row r="146" spans="1:22" ht="15.75" customHeight="1">
      <c r="A146" s="139" t="s">
        <v>751</v>
      </c>
      <c r="B146" s="139" t="s">
        <v>484</v>
      </c>
      <c r="C146" s="139" t="s">
        <v>753</v>
      </c>
      <c r="D146" s="139" t="s">
        <v>633</v>
      </c>
      <c r="E146" s="139" t="s">
        <v>754</v>
      </c>
      <c r="F146" s="49">
        <v>30700</v>
      </c>
      <c r="G146" s="49">
        <v>32800</v>
      </c>
      <c r="H146" s="49">
        <v>33000</v>
      </c>
      <c r="I146" s="49">
        <v>34300</v>
      </c>
      <c r="J146" s="49">
        <v>34300</v>
      </c>
      <c r="K146" s="49">
        <v>34100</v>
      </c>
      <c r="L146" s="49">
        <v>34900</v>
      </c>
      <c r="M146" s="49">
        <v>35300</v>
      </c>
      <c r="N146" s="49">
        <v>34800</v>
      </c>
      <c r="O146" s="49">
        <v>35200</v>
      </c>
      <c r="P146" s="49">
        <v>36700</v>
      </c>
      <c r="Q146" s="49">
        <v>35800</v>
      </c>
      <c r="R146" s="49">
        <v>35400</v>
      </c>
      <c r="S146" s="49">
        <v>35100</v>
      </c>
      <c r="T146" s="49">
        <v>35000</v>
      </c>
      <c r="U146" s="49">
        <v>35400</v>
      </c>
      <c r="V146" s="49">
        <v>34800</v>
      </c>
    </row>
    <row r="147" spans="1:22" ht="15.75" customHeight="1">
      <c r="A147" s="139" t="s">
        <v>751</v>
      </c>
      <c r="B147" s="139" t="s">
        <v>470</v>
      </c>
      <c r="C147" s="139" t="s">
        <v>753</v>
      </c>
      <c r="D147" s="139" t="s">
        <v>633</v>
      </c>
      <c r="E147" s="139" t="s">
        <v>754</v>
      </c>
      <c r="F147" s="49">
        <v>2920</v>
      </c>
      <c r="G147" s="49">
        <v>3120</v>
      </c>
      <c r="H147" s="49">
        <v>2480</v>
      </c>
      <c r="I147" s="49">
        <v>2700</v>
      </c>
      <c r="J147" s="49">
        <v>2530</v>
      </c>
      <c r="K147" s="49">
        <v>2940</v>
      </c>
      <c r="L147" s="49">
        <v>2420</v>
      </c>
      <c r="M147" s="49">
        <v>2470</v>
      </c>
      <c r="N147" s="49">
        <v>3280</v>
      </c>
      <c r="O147" s="49">
        <v>3740</v>
      </c>
      <c r="P147" s="49">
        <v>4380</v>
      </c>
      <c r="Q147" s="49">
        <v>4480</v>
      </c>
      <c r="R147" s="49">
        <v>4500</v>
      </c>
      <c r="S147" s="49">
        <v>5140</v>
      </c>
      <c r="T147" s="49">
        <v>6480</v>
      </c>
      <c r="U147" s="49">
        <v>6920</v>
      </c>
      <c r="V147" s="49">
        <v>8160</v>
      </c>
    </row>
    <row r="148" spans="1:22" ht="15.75" customHeight="1">
      <c r="A148" s="139" t="s">
        <v>751</v>
      </c>
      <c r="B148" s="139" t="s">
        <v>468</v>
      </c>
      <c r="C148" s="139" t="s">
        <v>753</v>
      </c>
      <c r="D148" s="139" t="s">
        <v>633</v>
      </c>
      <c r="E148" s="139" t="s">
        <v>754</v>
      </c>
      <c r="F148" s="49">
        <v>13.3</v>
      </c>
      <c r="G148" s="49">
        <v>20.6</v>
      </c>
      <c r="H148" s="49">
        <v>27.8</v>
      </c>
      <c r="I148" s="49">
        <v>35.1</v>
      </c>
      <c r="J148" s="49">
        <v>33.5</v>
      </c>
      <c r="K148" s="49">
        <v>29.5</v>
      </c>
      <c r="L148" s="49">
        <v>19.5</v>
      </c>
      <c r="M148" s="49">
        <v>17.2</v>
      </c>
      <c r="N148" s="49">
        <v>24</v>
      </c>
      <c r="O148" s="49">
        <v>30.8</v>
      </c>
      <c r="P148" s="49">
        <v>37.6</v>
      </c>
      <c r="Q148" s="49">
        <v>34.5</v>
      </c>
      <c r="R148" s="49">
        <v>34.5</v>
      </c>
      <c r="S148" s="49">
        <v>37.6</v>
      </c>
      <c r="T148" s="49">
        <v>40.700000000000003</v>
      </c>
      <c r="U148" s="49">
        <v>43.4</v>
      </c>
      <c r="V148" s="49">
        <v>51.3</v>
      </c>
    </row>
    <row r="149" spans="1:22" ht="15.75" customHeight="1">
      <c r="A149" s="139" t="s">
        <v>751</v>
      </c>
      <c r="B149" s="139" t="s">
        <v>474</v>
      </c>
      <c r="C149" s="139" t="s">
        <v>753</v>
      </c>
      <c r="D149" s="139" t="s">
        <v>633</v>
      </c>
      <c r="E149" s="139" t="s">
        <v>754</v>
      </c>
      <c r="F149" s="49">
        <v>27900</v>
      </c>
      <c r="G149" s="49">
        <v>29900</v>
      </c>
      <c r="H149" s="49">
        <v>30000</v>
      </c>
      <c r="I149" s="49">
        <v>31600</v>
      </c>
      <c r="J149" s="49">
        <v>30900</v>
      </c>
      <c r="K149" s="49">
        <v>32300</v>
      </c>
      <c r="L149" s="49">
        <v>32300</v>
      </c>
      <c r="M149" s="49">
        <v>31100</v>
      </c>
      <c r="N149" s="49">
        <v>32200</v>
      </c>
      <c r="O149" s="49">
        <v>29300</v>
      </c>
      <c r="P149" s="49">
        <v>29100</v>
      </c>
      <c r="Q149" s="49">
        <v>28400</v>
      </c>
      <c r="R149" s="49">
        <v>30300</v>
      </c>
      <c r="S149" s="49">
        <v>29700</v>
      </c>
      <c r="T149" s="49">
        <v>29900</v>
      </c>
      <c r="U149" s="49">
        <v>29800</v>
      </c>
      <c r="V149" s="49">
        <v>28900</v>
      </c>
    </row>
    <row r="150" spans="1:22" ht="15.75" customHeight="1">
      <c r="A150" s="139" t="s">
        <v>751</v>
      </c>
      <c r="B150" s="139" t="s">
        <v>486</v>
      </c>
      <c r="C150" s="139" t="s">
        <v>753</v>
      </c>
      <c r="D150" s="139" t="s">
        <v>633</v>
      </c>
      <c r="E150" s="139" t="s">
        <v>754</v>
      </c>
      <c r="F150" s="49">
        <v>19400</v>
      </c>
      <c r="G150" s="49">
        <v>17400</v>
      </c>
      <c r="H150" s="49">
        <v>21600</v>
      </c>
      <c r="I150" s="49">
        <v>28000</v>
      </c>
      <c r="J150" s="49">
        <v>22900</v>
      </c>
      <c r="K150" s="49">
        <v>25800</v>
      </c>
      <c r="L150" s="49">
        <v>34700</v>
      </c>
      <c r="M150" s="49">
        <v>39100</v>
      </c>
      <c r="N150" s="49">
        <v>38000</v>
      </c>
      <c r="O150" s="49">
        <v>36300</v>
      </c>
      <c r="P150" s="49">
        <v>42700</v>
      </c>
      <c r="Q150" s="49">
        <v>49800</v>
      </c>
      <c r="R150" s="49">
        <v>54100</v>
      </c>
      <c r="S150" s="49">
        <v>56200</v>
      </c>
      <c r="T150" s="49">
        <v>55600</v>
      </c>
      <c r="U150" s="49">
        <v>58900</v>
      </c>
      <c r="V150" s="49">
        <v>60100</v>
      </c>
    </row>
    <row r="151" spans="1:22" ht="15.75" customHeight="1">
      <c r="A151" s="139" t="s">
        <v>751</v>
      </c>
      <c r="B151" s="139" t="s">
        <v>488</v>
      </c>
      <c r="C151" s="139" t="s">
        <v>753</v>
      </c>
      <c r="D151" s="139" t="s">
        <v>633</v>
      </c>
      <c r="E151" s="139" t="s">
        <v>754</v>
      </c>
      <c r="F151" s="49">
        <v>100000</v>
      </c>
      <c r="G151" s="49">
        <v>101000</v>
      </c>
      <c r="H151" s="49">
        <v>109000</v>
      </c>
      <c r="I151" s="49">
        <v>112000</v>
      </c>
      <c r="J151" s="49">
        <v>124000</v>
      </c>
      <c r="K151" s="49">
        <v>128000</v>
      </c>
      <c r="L151" s="49">
        <v>136000</v>
      </c>
      <c r="M151" s="49">
        <v>146000</v>
      </c>
      <c r="N151" s="49">
        <v>144000</v>
      </c>
      <c r="O151" s="49">
        <v>144000</v>
      </c>
      <c r="P151" s="49">
        <v>146000</v>
      </c>
      <c r="Q151" s="49">
        <v>147000</v>
      </c>
      <c r="R151" s="49">
        <v>149000</v>
      </c>
      <c r="S151" s="49">
        <v>149000</v>
      </c>
      <c r="T151" s="49">
        <v>150000</v>
      </c>
      <c r="U151" s="49">
        <v>158000</v>
      </c>
      <c r="V151" s="49">
        <v>174000</v>
      </c>
    </row>
    <row r="152" spans="1:22" ht="15.75" customHeight="1">
      <c r="A152" s="139" t="s">
        <v>751</v>
      </c>
      <c r="B152" s="139" t="s">
        <v>492</v>
      </c>
      <c r="C152" s="139" t="s">
        <v>753</v>
      </c>
      <c r="D152" s="139" t="s">
        <v>633</v>
      </c>
      <c r="E152" s="139" t="s">
        <v>754</v>
      </c>
      <c r="F152" s="49">
        <v>5320</v>
      </c>
      <c r="G152" s="49">
        <v>6600</v>
      </c>
      <c r="H152" s="49">
        <v>5500</v>
      </c>
      <c r="I152" s="49">
        <v>5710</v>
      </c>
      <c r="J152" s="49">
        <v>5280</v>
      </c>
      <c r="K152" s="49">
        <v>6310</v>
      </c>
      <c r="L152" s="49">
        <v>6850</v>
      </c>
      <c r="M152" s="49">
        <v>6670</v>
      </c>
      <c r="N152" s="49">
        <v>6450</v>
      </c>
      <c r="O152" s="49">
        <v>7760</v>
      </c>
      <c r="P152" s="49">
        <v>8420</v>
      </c>
      <c r="Q152" s="49">
        <v>9220</v>
      </c>
      <c r="R152" s="49">
        <v>8960</v>
      </c>
      <c r="S152" s="49">
        <v>9540</v>
      </c>
      <c r="T152" s="49">
        <v>7710</v>
      </c>
      <c r="U152" s="49">
        <v>9680</v>
      </c>
      <c r="V152" s="49">
        <v>10200</v>
      </c>
    </row>
    <row r="153" spans="1:22" ht="15.75" customHeight="1">
      <c r="A153" s="139" t="s">
        <v>751</v>
      </c>
      <c r="B153" s="139" t="s">
        <v>498</v>
      </c>
      <c r="C153" s="139" t="s">
        <v>753</v>
      </c>
      <c r="D153" s="139" t="s">
        <v>633</v>
      </c>
      <c r="E153" s="139" t="s">
        <v>754</v>
      </c>
      <c r="F153" s="49">
        <v>24200</v>
      </c>
      <c r="G153" s="49">
        <v>21600</v>
      </c>
      <c r="H153" s="49">
        <v>21900</v>
      </c>
      <c r="I153" s="49">
        <v>21400</v>
      </c>
      <c r="J153" s="49">
        <v>24900</v>
      </c>
      <c r="K153" s="49">
        <v>26800</v>
      </c>
      <c r="L153" s="49">
        <v>24600</v>
      </c>
      <c r="M153" s="49">
        <v>30600</v>
      </c>
      <c r="N153" s="49">
        <v>31500</v>
      </c>
      <c r="O153" s="49">
        <v>35600</v>
      </c>
      <c r="P153" s="49">
        <v>38700</v>
      </c>
      <c r="Q153" s="49">
        <v>38300</v>
      </c>
      <c r="R153" s="49">
        <v>40900</v>
      </c>
      <c r="S153" s="49">
        <v>40400</v>
      </c>
      <c r="T153" s="49">
        <v>45000</v>
      </c>
      <c r="U153" s="49">
        <v>47300</v>
      </c>
      <c r="V153" s="49">
        <v>51100</v>
      </c>
    </row>
    <row r="154" spans="1:22" ht="15.75" customHeight="1">
      <c r="A154" s="139" t="s">
        <v>751</v>
      </c>
      <c r="B154" s="139" t="s">
        <v>500</v>
      </c>
      <c r="C154" s="139" t="s">
        <v>753</v>
      </c>
      <c r="D154" s="139" t="s">
        <v>633</v>
      </c>
      <c r="E154" s="139" t="s">
        <v>754</v>
      </c>
      <c r="F154" s="49">
        <v>67300</v>
      </c>
      <c r="G154" s="49">
        <v>66700</v>
      </c>
      <c r="H154" s="49">
        <v>64600</v>
      </c>
      <c r="I154" s="49">
        <v>64900</v>
      </c>
      <c r="J154" s="49">
        <v>67400</v>
      </c>
      <c r="K154" s="49">
        <v>67100</v>
      </c>
      <c r="L154" s="49">
        <v>61700</v>
      </c>
      <c r="M154" s="49">
        <v>65700</v>
      </c>
      <c r="N154" s="49">
        <v>72200</v>
      </c>
      <c r="O154" s="49">
        <v>70100</v>
      </c>
      <c r="P154" s="49">
        <v>76900</v>
      </c>
      <c r="Q154" s="49">
        <v>77500</v>
      </c>
      <c r="R154" s="49">
        <v>81800</v>
      </c>
      <c r="S154" s="49">
        <v>88100</v>
      </c>
      <c r="T154" s="49">
        <v>93300</v>
      </c>
      <c r="U154" s="49">
        <v>102000</v>
      </c>
      <c r="V154" s="49">
        <v>107000</v>
      </c>
    </row>
    <row r="155" spans="1:22" ht="15.75" customHeight="1">
      <c r="A155" s="139" t="s">
        <v>751</v>
      </c>
      <c r="B155" s="139" t="s">
        <v>490</v>
      </c>
      <c r="C155" s="139" t="s">
        <v>753</v>
      </c>
      <c r="D155" s="139" t="s">
        <v>633</v>
      </c>
      <c r="E155" s="139" t="s">
        <v>754</v>
      </c>
      <c r="F155" s="49">
        <v>249</v>
      </c>
      <c r="G155" s="49">
        <v>253</v>
      </c>
      <c r="H155" s="49">
        <v>249</v>
      </c>
      <c r="I155" s="49">
        <v>253</v>
      </c>
      <c r="J155" s="49">
        <v>253</v>
      </c>
      <c r="K155" s="49">
        <v>260</v>
      </c>
      <c r="L155" s="49">
        <v>264</v>
      </c>
      <c r="M155" s="49">
        <v>260</v>
      </c>
      <c r="N155" s="49">
        <v>253</v>
      </c>
      <c r="O155" s="49">
        <v>246</v>
      </c>
      <c r="P155" s="49">
        <v>253</v>
      </c>
      <c r="Q155" s="49">
        <v>253</v>
      </c>
      <c r="R155" s="49">
        <v>253</v>
      </c>
      <c r="S155" s="49">
        <v>257</v>
      </c>
      <c r="T155" s="49">
        <v>260</v>
      </c>
      <c r="U155" s="49">
        <v>278</v>
      </c>
      <c r="V155" s="49">
        <v>328</v>
      </c>
    </row>
    <row r="156" spans="1:22" ht="15.75" customHeight="1">
      <c r="A156" s="139" t="s">
        <v>751</v>
      </c>
      <c r="B156" s="139" t="s">
        <v>494</v>
      </c>
      <c r="C156" s="139" t="s">
        <v>753</v>
      </c>
      <c r="D156" s="139" t="s">
        <v>633</v>
      </c>
      <c r="E156" s="139" t="s">
        <v>754</v>
      </c>
      <c r="F156" s="49">
        <v>2670</v>
      </c>
      <c r="G156" s="49">
        <v>3210</v>
      </c>
      <c r="H156" s="49">
        <v>3490</v>
      </c>
      <c r="I156" s="49">
        <v>3950</v>
      </c>
      <c r="J156" s="49">
        <v>4490</v>
      </c>
      <c r="K156" s="49">
        <v>4380</v>
      </c>
      <c r="L156" s="49">
        <v>4310</v>
      </c>
      <c r="M156" s="49">
        <v>6120</v>
      </c>
      <c r="N156" s="49">
        <v>4790</v>
      </c>
      <c r="O156" s="49">
        <v>5090</v>
      </c>
      <c r="P156" s="49">
        <v>4660</v>
      </c>
      <c r="Q156" s="49">
        <v>5230</v>
      </c>
      <c r="R156" s="49">
        <v>4980</v>
      </c>
      <c r="S156" s="49">
        <v>6080</v>
      </c>
      <c r="T156" s="49">
        <v>6220</v>
      </c>
      <c r="U156" s="49">
        <v>6630</v>
      </c>
      <c r="V156" s="49">
        <v>7830</v>
      </c>
    </row>
    <row r="157" spans="1:22" ht="15.75" customHeight="1">
      <c r="A157" s="139" t="s">
        <v>751</v>
      </c>
      <c r="B157" s="139" t="s">
        <v>502</v>
      </c>
      <c r="C157" s="139" t="s">
        <v>753</v>
      </c>
      <c r="D157" s="139" t="s">
        <v>633</v>
      </c>
      <c r="E157" s="139" t="s">
        <v>754</v>
      </c>
      <c r="F157" s="49">
        <v>294000</v>
      </c>
      <c r="G157" s="49">
        <v>293000</v>
      </c>
      <c r="H157" s="49">
        <v>287000</v>
      </c>
      <c r="I157" s="49">
        <v>297000</v>
      </c>
      <c r="J157" s="49">
        <v>301000</v>
      </c>
      <c r="K157" s="49">
        <v>301000</v>
      </c>
      <c r="L157" s="49">
        <v>312000</v>
      </c>
      <c r="M157" s="49">
        <v>310000</v>
      </c>
      <c r="N157" s="49">
        <v>305000</v>
      </c>
      <c r="O157" s="49">
        <v>295000</v>
      </c>
      <c r="P157" s="49">
        <v>312000</v>
      </c>
      <c r="Q157" s="49">
        <v>308000</v>
      </c>
      <c r="R157" s="49">
        <v>302000</v>
      </c>
      <c r="S157" s="49">
        <v>297000</v>
      </c>
      <c r="T157" s="49">
        <v>284000</v>
      </c>
      <c r="U157" s="49">
        <v>287000</v>
      </c>
      <c r="V157" s="49">
        <v>297000</v>
      </c>
    </row>
    <row r="158" spans="1:22" ht="15.75" customHeight="1">
      <c r="A158" s="139" t="s">
        <v>751</v>
      </c>
      <c r="B158" s="139" t="s">
        <v>482</v>
      </c>
      <c r="C158" s="139" t="s">
        <v>753</v>
      </c>
      <c r="D158" s="139" t="s">
        <v>633</v>
      </c>
      <c r="E158" s="139" t="s">
        <v>754</v>
      </c>
      <c r="F158" s="49">
        <v>64200</v>
      </c>
      <c r="G158" s="49">
        <v>68900</v>
      </c>
      <c r="H158" s="49">
        <v>68400</v>
      </c>
      <c r="I158" s="49">
        <v>69900</v>
      </c>
      <c r="J158" s="49">
        <v>71500</v>
      </c>
      <c r="K158" s="49">
        <v>74700</v>
      </c>
      <c r="L158" s="49">
        <v>75800</v>
      </c>
      <c r="M158" s="49">
        <v>62800</v>
      </c>
      <c r="N158" s="49">
        <v>69800</v>
      </c>
      <c r="O158" s="49">
        <v>69300</v>
      </c>
      <c r="P158" s="49">
        <v>65100</v>
      </c>
      <c r="Q158" s="49">
        <v>46100</v>
      </c>
      <c r="R158" s="49">
        <v>47100</v>
      </c>
      <c r="S158" s="49">
        <v>33400</v>
      </c>
      <c r="T158" s="49">
        <v>37900</v>
      </c>
      <c r="U158" s="49">
        <v>40500</v>
      </c>
      <c r="V158" s="49">
        <v>47800</v>
      </c>
    </row>
    <row r="159" spans="1:22" ht="15.75" customHeight="1">
      <c r="A159" s="139" t="s">
        <v>751</v>
      </c>
      <c r="B159" s="139" t="s">
        <v>504</v>
      </c>
      <c r="C159" s="139" t="s">
        <v>753</v>
      </c>
      <c r="D159" s="139" t="s">
        <v>633</v>
      </c>
      <c r="E159" s="139" t="s">
        <v>754</v>
      </c>
      <c r="F159" s="49">
        <v>59000</v>
      </c>
      <c r="G159" s="49">
        <v>59100</v>
      </c>
      <c r="H159" s="49">
        <v>62700</v>
      </c>
      <c r="I159" s="49">
        <v>57600</v>
      </c>
      <c r="J159" s="49">
        <v>59800</v>
      </c>
      <c r="K159" s="49">
        <v>62200</v>
      </c>
      <c r="L159" s="49">
        <v>57900</v>
      </c>
      <c r="M159" s="49">
        <v>54800</v>
      </c>
      <c r="N159" s="49">
        <v>52800</v>
      </c>
      <c r="O159" s="49">
        <v>51700</v>
      </c>
      <c r="P159" s="49">
        <v>47200</v>
      </c>
      <c r="Q159" s="49">
        <v>46500</v>
      </c>
      <c r="R159" s="49">
        <v>45000</v>
      </c>
      <c r="S159" s="49">
        <v>42300</v>
      </c>
      <c r="T159" s="49">
        <v>42000</v>
      </c>
      <c r="U159" s="49">
        <v>46200</v>
      </c>
      <c r="V159" s="49">
        <v>45000</v>
      </c>
    </row>
    <row r="160" spans="1:22" ht="15.75" customHeight="1">
      <c r="A160" s="139" t="s">
        <v>751</v>
      </c>
      <c r="B160" s="139" t="s">
        <v>496</v>
      </c>
      <c r="C160" s="139" t="s">
        <v>753</v>
      </c>
      <c r="D160" s="139" t="s">
        <v>633</v>
      </c>
      <c r="E160" s="139" t="s">
        <v>754</v>
      </c>
      <c r="F160" s="49">
        <v>3250</v>
      </c>
      <c r="G160" s="49">
        <v>3380</v>
      </c>
      <c r="H160" s="49">
        <v>3550</v>
      </c>
      <c r="I160" s="49">
        <v>3680</v>
      </c>
      <c r="J160" s="49">
        <v>3730</v>
      </c>
      <c r="K160" s="49">
        <v>3440</v>
      </c>
      <c r="L160" s="49">
        <v>3550</v>
      </c>
      <c r="M160" s="49">
        <v>3690</v>
      </c>
      <c r="N160" s="49">
        <v>3890</v>
      </c>
      <c r="O160" s="49">
        <v>4080</v>
      </c>
      <c r="P160" s="49">
        <v>4560</v>
      </c>
      <c r="Q160" s="49">
        <v>4770</v>
      </c>
      <c r="R160" s="49">
        <v>4970</v>
      </c>
      <c r="S160" s="49">
        <v>5050</v>
      </c>
      <c r="T160" s="49">
        <v>5240</v>
      </c>
      <c r="U160" s="49">
        <v>5170</v>
      </c>
      <c r="V160" s="49">
        <v>5280</v>
      </c>
    </row>
    <row r="161" spans="1:22" ht="15.75" customHeight="1">
      <c r="A161" s="139" t="s">
        <v>751</v>
      </c>
      <c r="B161" s="139" t="s">
        <v>506</v>
      </c>
      <c r="C161" s="139" t="s">
        <v>753</v>
      </c>
      <c r="D161" s="139" t="s">
        <v>633</v>
      </c>
      <c r="E161" s="139" t="s">
        <v>754</v>
      </c>
      <c r="F161" s="49">
        <v>34100</v>
      </c>
      <c r="G161" s="49">
        <v>40200</v>
      </c>
      <c r="H161" s="49">
        <v>39700</v>
      </c>
      <c r="I161" s="49">
        <v>40200</v>
      </c>
      <c r="J161" s="49">
        <v>41700</v>
      </c>
      <c r="K161" s="49">
        <v>42700</v>
      </c>
      <c r="L161" s="49">
        <v>54800</v>
      </c>
      <c r="M161" s="49">
        <v>54000</v>
      </c>
      <c r="N161" s="49">
        <v>56000</v>
      </c>
      <c r="O161" s="49">
        <v>59500</v>
      </c>
      <c r="P161" s="49">
        <v>68600</v>
      </c>
      <c r="Q161" s="49">
        <v>76900</v>
      </c>
      <c r="R161" s="49">
        <v>90000</v>
      </c>
      <c r="S161" s="49">
        <v>80900</v>
      </c>
      <c r="T161" s="49">
        <v>103000</v>
      </c>
      <c r="U161" s="49">
        <v>117000</v>
      </c>
      <c r="V161" s="49">
        <v>118000</v>
      </c>
    </row>
    <row r="162" spans="1:22" ht="15.75" customHeight="1">
      <c r="A162" s="139" t="s">
        <v>751</v>
      </c>
      <c r="B162" s="139" t="s">
        <v>508</v>
      </c>
      <c r="C162" s="139" t="s">
        <v>753</v>
      </c>
      <c r="D162" s="139" t="s">
        <v>633</v>
      </c>
      <c r="E162" s="139" t="s">
        <v>754</v>
      </c>
      <c r="F162" s="49">
        <v>77700</v>
      </c>
      <c r="G162" s="49">
        <v>83000</v>
      </c>
      <c r="H162" s="49">
        <v>81500</v>
      </c>
      <c r="I162" s="49">
        <v>84900</v>
      </c>
      <c r="J162" s="49">
        <v>82200</v>
      </c>
      <c r="K162" s="49">
        <v>80200</v>
      </c>
      <c r="L162" s="49">
        <v>83200</v>
      </c>
      <c r="M162" s="49">
        <v>88000</v>
      </c>
      <c r="N162" s="49">
        <v>86700</v>
      </c>
      <c r="O162" s="49">
        <v>74700</v>
      </c>
      <c r="P162" s="49">
        <v>69800</v>
      </c>
      <c r="Q162" s="49">
        <v>75300</v>
      </c>
      <c r="R162" s="49">
        <v>73600</v>
      </c>
      <c r="S162" s="49">
        <v>65700</v>
      </c>
      <c r="T162" s="49">
        <v>65400</v>
      </c>
      <c r="U162" s="49">
        <v>66000</v>
      </c>
      <c r="V162" s="49">
        <v>63400</v>
      </c>
    </row>
    <row r="163" spans="1:22" ht="15.75" customHeight="1">
      <c r="A163" s="139" t="s">
        <v>751</v>
      </c>
      <c r="B163" s="139" t="s">
        <v>510</v>
      </c>
      <c r="C163" s="139" t="s">
        <v>753</v>
      </c>
      <c r="D163" s="139" t="s">
        <v>633</v>
      </c>
      <c r="E163" s="139" t="s">
        <v>754</v>
      </c>
      <c r="F163" s="49">
        <v>1300000</v>
      </c>
      <c r="G163" s="49">
        <v>1330000</v>
      </c>
      <c r="H163" s="49">
        <v>1310000</v>
      </c>
      <c r="I163" s="49">
        <v>1330000</v>
      </c>
      <c r="J163" s="49">
        <v>1320000</v>
      </c>
      <c r="K163" s="49">
        <v>1340000</v>
      </c>
      <c r="L163" s="49">
        <v>1390000</v>
      </c>
      <c r="M163" s="49">
        <v>1380000</v>
      </c>
      <c r="N163" s="49">
        <v>1430000</v>
      </c>
      <c r="O163" s="49">
        <v>1340000</v>
      </c>
      <c r="P163" s="49">
        <v>1400000</v>
      </c>
      <c r="Q163" s="49">
        <v>1450000</v>
      </c>
      <c r="R163" s="49">
        <v>1460000</v>
      </c>
      <c r="S163" s="49">
        <v>1400000</v>
      </c>
      <c r="T163" s="49">
        <v>1410000</v>
      </c>
      <c r="U163" s="49">
        <v>1420000</v>
      </c>
      <c r="V163" s="49">
        <v>1410000</v>
      </c>
    </row>
    <row r="164" spans="1:22" ht="15.75" customHeight="1">
      <c r="A164" s="139" t="s">
        <v>751</v>
      </c>
      <c r="B164" s="139" t="s">
        <v>512</v>
      </c>
      <c r="C164" s="139" t="s">
        <v>753</v>
      </c>
      <c r="D164" s="139" t="s">
        <v>633</v>
      </c>
      <c r="E164" s="139" t="s">
        <v>754</v>
      </c>
      <c r="F164" s="49">
        <v>491</v>
      </c>
      <c r="G164" s="49">
        <v>484</v>
      </c>
      <c r="H164" s="49">
        <v>480</v>
      </c>
      <c r="I164" s="49">
        <v>469</v>
      </c>
      <c r="J164" s="49">
        <v>477</v>
      </c>
      <c r="K164" s="49">
        <v>477</v>
      </c>
      <c r="L164" s="49">
        <v>477</v>
      </c>
      <c r="M164" s="49">
        <v>502</v>
      </c>
      <c r="N164" s="49">
        <v>491</v>
      </c>
      <c r="O164" s="49">
        <v>524</v>
      </c>
      <c r="P164" s="49">
        <v>539</v>
      </c>
      <c r="Q164" s="49">
        <v>612</v>
      </c>
      <c r="R164" s="49">
        <v>686</v>
      </c>
      <c r="S164" s="49">
        <v>744</v>
      </c>
      <c r="T164" s="49">
        <v>782</v>
      </c>
      <c r="U164" s="49">
        <v>811</v>
      </c>
      <c r="V164" s="49">
        <v>839</v>
      </c>
    </row>
    <row r="165" spans="1:22" ht="15.75" customHeight="1">
      <c r="A165" s="139" t="s">
        <v>751</v>
      </c>
      <c r="B165" s="139" t="s">
        <v>526</v>
      </c>
      <c r="C165" s="139" t="s">
        <v>753</v>
      </c>
      <c r="D165" s="139" t="s">
        <v>633</v>
      </c>
      <c r="E165" s="139" t="s">
        <v>754</v>
      </c>
      <c r="F165" s="49">
        <v>234000</v>
      </c>
      <c r="G165" s="49">
        <v>235000</v>
      </c>
      <c r="H165" s="49">
        <v>259000</v>
      </c>
      <c r="I165" s="49">
        <v>261000</v>
      </c>
      <c r="J165" s="49">
        <v>318000</v>
      </c>
      <c r="K165" s="49">
        <v>320000</v>
      </c>
      <c r="L165" s="49">
        <v>351000</v>
      </c>
      <c r="M165" s="49">
        <v>312000</v>
      </c>
      <c r="N165" s="49">
        <v>348000</v>
      </c>
      <c r="O165" s="49">
        <v>376000</v>
      </c>
      <c r="P165" s="49">
        <v>420000</v>
      </c>
      <c r="Q165" s="49">
        <v>396000</v>
      </c>
      <c r="R165" s="49">
        <v>442000</v>
      </c>
      <c r="S165" s="49">
        <v>422000</v>
      </c>
      <c r="T165" s="49">
        <v>470000</v>
      </c>
      <c r="U165" s="49">
        <v>484000</v>
      </c>
      <c r="V165" s="49">
        <v>487000</v>
      </c>
    </row>
    <row r="166" spans="1:22" ht="15.75" customHeight="1">
      <c r="A166" s="139" t="s">
        <v>751</v>
      </c>
      <c r="B166" s="139" t="s">
        <v>556</v>
      </c>
      <c r="C166" s="139" t="s">
        <v>753</v>
      </c>
      <c r="D166" s="139" t="s">
        <v>633</v>
      </c>
      <c r="E166" s="139" t="s">
        <v>754</v>
      </c>
      <c r="F166" s="49">
        <v>4940</v>
      </c>
      <c r="G166" s="49">
        <v>5670</v>
      </c>
      <c r="H166" s="49">
        <v>7250</v>
      </c>
      <c r="I166" s="49">
        <v>8080</v>
      </c>
      <c r="J166" s="49">
        <v>10200</v>
      </c>
      <c r="K166" s="49">
        <v>9780</v>
      </c>
      <c r="L166" s="49">
        <v>10800</v>
      </c>
      <c r="M166" s="49">
        <v>12600</v>
      </c>
      <c r="N166" s="49">
        <v>13400</v>
      </c>
      <c r="O166" s="49">
        <v>13800</v>
      </c>
      <c r="P166" s="49">
        <v>13500</v>
      </c>
      <c r="Q166" s="49">
        <v>12800</v>
      </c>
      <c r="R166" s="49">
        <v>12900</v>
      </c>
      <c r="S166" s="49">
        <v>13700</v>
      </c>
      <c r="T166" s="49">
        <v>13600</v>
      </c>
      <c r="U166" s="49">
        <v>14100</v>
      </c>
      <c r="V166" s="49">
        <v>14600</v>
      </c>
    </row>
    <row r="167" spans="1:22" ht="15.75" customHeight="1">
      <c r="A167" s="139" t="s">
        <v>751</v>
      </c>
      <c r="B167" s="139" t="s">
        <v>528</v>
      </c>
      <c r="C167" s="139" t="s">
        <v>753</v>
      </c>
      <c r="D167" s="139" t="s">
        <v>633</v>
      </c>
      <c r="E167" s="139" t="s">
        <v>754</v>
      </c>
      <c r="F167" s="49">
        <v>3270</v>
      </c>
      <c r="G167" s="49">
        <v>3560</v>
      </c>
      <c r="H167" s="49">
        <v>3690</v>
      </c>
      <c r="I167" s="49">
        <v>4130</v>
      </c>
      <c r="J167" s="49">
        <v>4040</v>
      </c>
      <c r="K167" s="49">
        <v>4500</v>
      </c>
      <c r="L167" s="49">
        <v>3290</v>
      </c>
      <c r="M167" s="49">
        <v>3610</v>
      </c>
      <c r="N167" s="49">
        <v>3560</v>
      </c>
      <c r="O167" s="49">
        <v>2920</v>
      </c>
      <c r="P167" s="49">
        <v>5720</v>
      </c>
      <c r="Q167" s="49">
        <v>6030</v>
      </c>
      <c r="R167" s="49">
        <v>5570</v>
      </c>
      <c r="S167" s="49">
        <v>5830</v>
      </c>
      <c r="T167" s="49">
        <v>6550</v>
      </c>
      <c r="U167" s="49">
        <v>6390</v>
      </c>
      <c r="V167" s="49">
        <v>6440</v>
      </c>
    </row>
    <row r="168" spans="1:22" ht="15.75" customHeight="1">
      <c r="A168" s="139" t="s">
        <v>751</v>
      </c>
      <c r="B168" s="139" t="s">
        <v>536</v>
      </c>
      <c r="C168" s="139" t="s">
        <v>753</v>
      </c>
      <c r="D168" s="139" t="s">
        <v>633</v>
      </c>
      <c r="E168" s="139" t="s">
        <v>754</v>
      </c>
      <c r="F168" s="49">
        <v>37800</v>
      </c>
      <c r="G168" s="49">
        <v>38600</v>
      </c>
      <c r="H168" s="49">
        <v>37100</v>
      </c>
      <c r="I168" s="49">
        <v>24600</v>
      </c>
      <c r="J168" s="49">
        <v>22600</v>
      </c>
      <c r="K168" s="49">
        <v>24200</v>
      </c>
      <c r="L168" s="49">
        <v>24600</v>
      </c>
      <c r="M168" s="49">
        <v>15900</v>
      </c>
      <c r="N168" s="49">
        <v>29000</v>
      </c>
      <c r="O168" s="49">
        <v>45100</v>
      </c>
      <c r="P168" s="49">
        <v>45000</v>
      </c>
      <c r="Q168" s="49">
        <v>45200</v>
      </c>
      <c r="R168" s="49">
        <v>46600</v>
      </c>
      <c r="S168" s="49">
        <v>71300</v>
      </c>
      <c r="T168" s="49">
        <v>72200</v>
      </c>
      <c r="U168" s="49">
        <v>76600</v>
      </c>
      <c r="V168" s="49">
        <v>81900</v>
      </c>
    </row>
    <row r="169" spans="1:22" ht="15.75" customHeight="1">
      <c r="A169" s="139" t="s">
        <v>751</v>
      </c>
      <c r="B169" s="139" t="s">
        <v>769</v>
      </c>
      <c r="C169" s="139" t="s">
        <v>753</v>
      </c>
      <c r="D169" s="139" t="s">
        <v>633</v>
      </c>
      <c r="E169" s="139" t="s">
        <v>754</v>
      </c>
      <c r="F169" s="49">
        <v>11</v>
      </c>
      <c r="G169" s="49">
        <v>11</v>
      </c>
      <c r="H169" s="49">
        <v>11</v>
      </c>
      <c r="I169" s="49">
        <v>11</v>
      </c>
      <c r="J169" s="49">
        <v>11</v>
      </c>
      <c r="K169" s="49">
        <v>11</v>
      </c>
      <c r="L169" s="49">
        <v>11</v>
      </c>
      <c r="M169" s="49">
        <v>11</v>
      </c>
      <c r="N169" s="49">
        <v>11</v>
      </c>
      <c r="O169" s="49">
        <v>11</v>
      </c>
      <c r="P169" s="49">
        <v>11</v>
      </c>
      <c r="Q169" s="49">
        <v>11</v>
      </c>
      <c r="R169" s="49">
        <v>11</v>
      </c>
      <c r="S169" s="49">
        <v>11</v>
      </c>
      <c r="T169" s="49">
        <v>11</v>
      </c>
      <c r="U169" s="49">
        <v>11</v>
      </c>
      <c r="V169" s="49">
        <v>11</v>
      </c>
    </row>
    <row r="170" spans="1:22" ht="15.75" customHeight="1">
      <c r="A170" s="139" t="s">
        <v>751</v>
      </c>
      <c r="B170" s="139" t="s">
        <v>542</v>
      </c>
      <c r="C170" s="139" t="s">
        <v>753</v>
      </c>
      <c r="D170" s="139" t="s">
        <v>633</v>
      </c>
      <c r="E170" s="139" t="s">
        <v>754</v>
      </c>
      <c r="F170" s="49">
        <v>150</v>
      </c>
      <c r="G170" s="49">
        <v>158</v>
      </c>
      <c r="H170" s="49">
        <v>158</v>
      </c>
      <c r="I170" s="49">
        <v>161</v>
      </c>
      <c r="J170" s="49">
        <v>161</v>
      </c>
      <c r="K170" s="49">
        <v>161</v>
      </c>
      <c r="L170" s="49">
        <v>165</v>
      </c>
      <c r="M170" s="49">
        <v>180</v>
      </c>
      <c r="N170" s="49">
        <v>187</v>
      </c>
      <c r="O170" s="49">
        <v>194</v>
      </c>
      <c r="P170" s="49">
        <v>198</v>
      </c>
      <c r="Q170" s="49">
        <v>198</v>
      </c>
      <c r="R170" s="49">
        <v>198</v>
      </c>
      <c r="S170" s="49">
        <v>202</v>
      </c>
      <c r="T170" s="49">
        <v>202</v>
      </c>
      <c r="U170" s="49">
        <v>215</v>
      </c>
      <c r="V170" s="49">
        <v>254</v>
      </c>
    </row>
    <row r="171" spans="1:22" ht="15.75" customHeight="1">
      <c r="A171" s="139" t="s">
        <v>751</v>
      </c>
      <c r="B171" s="139" t="s">
        <v>534</v>
      </c>
      <c r="C171" s="139" t="s">
        <v>753</v>
      </c>
      <c r="D171" s="139" t="s">
        <v>633</v>
      </c>
      <c r="E171" s="139" t="s">
        <v>754</v>
      </c>
      <c r="F171" s="49">
        <v>389</v>
      </c>
      <c r="G171" s="49">
        <v>513</v>
      </c>
      <c r="H171" s="49">
        <v>532</v>
      </c>
      <c r="I171" s="49">
        <v>568</v>
      </c>
      <c r="J171" s="49">
        <v>554</v>
      </c>
      <c r="K171" s="49">
        <v>462</v>
      </c>
      <c r="L171" s="49">
        <v>616</v>
      </c>
      <c r="M171" s="49">
        <v>517</v>
      </c>
      <c r="N171" s="49">
        <v>535</v>
      </c>
      <c r="O171" s="49">
        <v>535</v>
      </c>
      <c r="P171" s="49">
        <v>576</v>
      </c>
      <c r="Q171" s="49">
        <v>744</v>
      </c>
      <c r="R171" s="49">
        <v>862</v>
      </c>
      <c r="S171" s="49">
        <v>1030</v>
      </c>
      <c r="T171" s="49">
        <v>1170</v>
      </c>
      <c r="U171" s="49">
        <v>946</v>
      </c>
      <c r="V171" s="49">
        <v>952</v>
      </c>
    </row>
    <row r="172" spans="1:22" ht="15.75" customHeight="1">
      <c r="A172" s="139" t="s">
        <v>751</v>
      </c>
      <c r="B172" s="139" t="s">
        <v>334</v>
      </c>
      <c r="C172" s="139" t="s">
        <v>753</v>
      </c>
      <c r="D172" s="139" t="s">
        <v>633</v>
      </c>
      <c r="E172" s="139" t="s">
        <v>754</v>
      </c>
      <c r="F172" s="49">
        <v>5210</v>
      </c>
      <c r="G172" s="49">
        <v>5360</v>
      </c>
      <c r="H172" s="49">
        <v>5380</v>
      </c>
      <c r="I172" s="49">
        <v>5860</v>
      </c>
      <c r="J172" s="49">
        <v>5730</v>
      </c>
      <c r="K172" s="49">
        <v>5890</v>
      </c>
      <c r="L172" s="49">
        <v>6190</v>
      </c>
      <c r="M172" s="49">
        <v>6330</v>
      </c>
      <c r="N172" s="49">
        <v>5900</v>
      </c>
      <c r="O172" s="49">
        <v>5840</v>
      </c>
      <c r="P172" s="49">
        <v>5820</v>
      </c>
      <c r="Q172" s="49">
        <v>5990</v>
      </c>
      <c r="R172" s="49">
        <v>5970</v>
      </c>
      <c r="S172" s="49">
        <v>5630</v>
      </c>
      <c r="T172" s="49">
        <v>5790</v>
      </c>
      <c r="U172" s="49">
        <v>7370</v>
      </c>
      <c r="V172" s="49">
        <v>7780</v>
      </c>
    </row>
    <row r="173" spans="1:22" ht="15.75" customHeight="1">
      <c r="A173" s="139" t="s">
        <v>751</v>
      </c>
      <c r="B173" s="139" t="s">
        <v>522</v>
      </c>
      <c r="C173" s="139" t="s">
        <v>753</v>
      </c>
      <c r="D173" s="139" t="s">
        <v>633</v>
      </c>
      <c r="E173" s="139" t="s">
        <v>754</v>
      </c>
      <c r="F173" s="49">
        <v>206</v>
      </c>
      <c r="G173" s="49">
        <v>208</v>
      </c>
      <c r="H173" s="49">
        <v>210</v>
      </c>
      <c r="I173" s="49">
        <v>219</v>
      </c>
      <c r="J173" s="49">
        <v>223</v>
      </c>
      <c r="K173" s="49">
        <v>225</v>
      </c>
      <c r="L173" s="49">
        <v>223</v>
      </c>
      <c r="M173" s="49">
        <v>222</v>
      </c>
      <c r="N173" s="49">
        <v>217</v>
      </c>
      <c r="O173" s="49">
        <v>197</v>
      </c>
      <c r="P173" s="49">
        <v>202</v>
      </c>
      <c r="Q173" s="49">
        <v>201</v>
      </c>
      <c r="R173" s="49">
        <v>190</v>
      </c>
      <c r="S173" s="49">
        <v>170</v>
      </c>
      <c r="T173" s="49">
        <v>157</v>
      </c>
      <c r="U173" s="49">
        <v>180</v>
      </c>
      <c r="V173" s="49">
        <v>177</v>
      </c>
    </row>
    <row r="174" spans="1:22" ht="15.75" customHeight="1">
      <c r="A174" s="139" t="s">
        <v>751</v>
      </c>
      <c r="B174" s="139" t="s">
        <v>544</v>
      </c>
      <c r="C174" s="139" t="s">
        <v>753</v>
      </c>
      <c r="D174" s="139" t="s">
        <v>633</v>
      </c>
      <c r="E174" s="139" t="s">
        <v>754</v>
      </c>
      <c r="F174" s="49">
        <v>480</v>
      </c>
      <c r="G174" s="49">
        <v>502</v>
      </c>
      <c r="H174" s="49">
        <v>587</v>
      </c>
      <c r="I174" s="49">
        <v>594</v>
      </c>
      <c r="J174" s="49">
        <v>594</v>
      </c>
      <c r="K174" s="49">
        <v>594</v>
      </c>
      <c r="L174" s="49">
        <v>594</v>
      </c>
      <c r="M174" s="49">
        <v>609</v>
      </c>
      <c r="N174" s="49">
        <v>601</v>
      </c>
      <c r="O174" s="49">
        <v>598</v>
      </c>
      <c r="P174" s="49">
        <v>612</v>
      </c>
      <c r="Q174" s="49">
        <v>605</v>
      </c>
      <c r="R174" s="49">
        <v>609</v>
      </c>
      <c r="S174" s="49">
        <v>609</v>
      </c>
      <c r="T174" s="49">
        <v>609</v>
      </c>
      <c r="U174" s="49">
        <v>631</v>
      </c>
      <c r="V174" s="49">
        <v>653</v>
      </c>
    </row>
    <row r="175" spans="1:22" ht="15.75" customHeight="1">
      <c r="A175" s="139" t="s">
        <v>751</v>
      </c>
      <c r="B175" s="139" t="s">
        <v>530</v>
      </c>
      <c r="C175" s="139" t="s">
        <v>753</v>
      </c>
      <c r="D175" s="139" t="s">
        <v>633</v>
      </c>
      <c r="E175" s="139" t="s">
        <v>754</v>
      </c>
      <c r="F175" s="49">
        <v>38600</v>
      </c>
      <c r="G175" s="49">
        <v>41200</v>
      </c>
      <c r="H175" s="49">
        <v>44100</v>
      </c>
      <c r="I175" s="49">
        <v>47300</v>
      </c>
      <c r="J175" s="49">
        <v>51500</v>
      </c>
      <c r="K175" s="49">
        <v>48500</v>
      </c>
      <c r="L175" s="49">
        <v>52500</v>
      </c>
      <c r="M175" s="49">
        <v>50900</v>
      </c>
      <c r="N175" s="49">
        <v>50400</v>
      </c>
      <c r="O175" s="49">
        <v>44800</v>
      </c>
      <c r="P175" s="49">
        <v>44700</v>
      </c>
      <c r="Q175" s="49">
        <v>48000</v>
      </c>
      <c r="R175" s="49">
        <v>42900</v>
      </c>
      <c r="S175" s="49">
        <v>43800</v>
      </c>
      <c r="T175" s="49">
        <v>36500</v>
      </c>
      <c r="U175" s="49">
        <v>47000</v>
      </c>
      <c r="V175" s="49">
        <v>49400</v>
      </c>
    </row>
    <row r="176" spans="1:22" ht="15.75" customHeight="1">
      <c r="A176" s="139" t="s">
        <v>751</v>
      </c>
      <c r="B176" s="139" t="s">
        <v>550</v>
      </c>
      <c r="C176" s="139" t="s">
        <v>753</v>
      </c>
      <c r="D176" s="139" t="s">
        <v>633</v>
      </c>
      <c r="E176" s="139" t="s">
        <v>754</v>
      </c>
      <c r="F176" s="49">
        <v>524</v>
      </c>
      <c r="G176" s="49">
        <v>603</v>
      </c>
      <c r="H176" s="49">
        <v>770</v>
      </c>
      <c r="I176" s="49">
        <v>858</v>
      </c>
      <c r="J176" s="49">
        <v>1090</v>
      </c>
      <c r="K176" s="49">
        <v>1040</v>
      </c>
      <c r="L176" s="49">
        <v>1140</v>
      </c>
      <c r="M176" s="49">
        <v>1340</v>
      </c>
      <c r="N176" s="49">
        <v>1420</v>
      </c>
      <c r="O176" s="49">
        <v>1460</v>
      </c>
      <c r="P176" s="49">
        <v>1440</v>
      </c>
      <c r="Q176" s="49">
        <v>1360</v>
      </c>
      <c r="R176" s="49">
        <v>1330</v>
      </c>
      <c r="S176" s="49">
        <v>1450</v>
      </c>
      <c r="T176" s="49">
        <v>1500</v>
      </c>
      <c r="U176" s="49">
        <v>1550</v>
      </c>
      <c r="V176" s="49">
        <v>1600</v>
      </c>
    </row>
    <row r="177" spans="1:22" ht="15.75" customHeight="1">
      <c r="A177" s="139" t="s">
        <v>751</v>
      </c>
      <c r="B177" s="139" t="s">
        <v>524</v>
      </c>
      <c r="C177" s="139" t="s">
        <v>753</v>
      </c>
      <c r="D177" s="139" t="s">
        <v>633</v>
      </c>
      <c r="E177" s="139" t="s">
        <v>754</v>
      </c>
      <c r="F177" s="49">
        <v>47.7</v>
      </c>
      <c r="G177" s="49">
        <v>51.3</v>
      </c>
      <c r="H177" s="49">
        <v>58.7</v>
      </c>
      <c r="I177" s="49">
        <v>66</v>
      </c>
      <c r="J177" s="49">
        <v>73.3</v>
      </c>
      <c r="K177" s="49">
        <v>77</v>
      </c>
      <c r="L177" s="49">
        <v>84.3</v>
      </c>
      <c r="M177" s="49">
        <v>84.3</v>
      </c>
      <c r="N177" s="49">
        <v>84.3</v>
      </c>
      <c r="O177" s="49">
        <v>91.7</v>
      </c>
      <c r="P177" s="49">
        <v>99</v>
      </c>
      <c r="Q177" s="49">
        <v>103</v>
      </c>
      <c r="R177" s="49">
        <v>114</v>
      </c>
      <c r="S177" s="49">
        <v>114</v>
      </c>
      <c r="T177" s="49">
        <v>114</v>
      </c>
      <c r="U177" s="49">
        <v>139</v>
      </c>
      <c r="V177" s="49">
        <v>146</v>
      </c>
    </row>
    <row r="178" spans="1:22" ht="15.75" customHeight="1">
      <c r="A178" s="139" t="s">
        <v>751</v>
      </c>
      <c r="B178" s="139" t="s">
        <v>558</v>
      </c>
      <c r="C178" s="139" t="s">
        <v>753</v>
      </c>
      <c r="D178" s="139" t="s">
        <v>633</v>
      </c>
      <c r="E178" s="139" t="s">
        <v>754</v>
      </c>
      <c r="F178" s="49">
        <v>2170</v>
      </c>
      <c r="G178" s="49">
        <v>2340</v>
      </c>
      <c r="H178" s="49">
        <v>1530</v>
      </c>
      <c r="I178" s="49">
        <v>1510</v>
      </c>
      <c r="J178" s="49">
        <v>1530</v>
      </c>
      <c r="K178" s="49">
        <v>1560</v>
      </c>
      <c r="L178" s="49">
        <v>1710</v>
      </c>
      <c r="M178" s="49">
        <v>1730</v>
      </c>
      <c r="N178" s="49">
        <v>1910</v>
      </c>
      <c r="O178" s="49">
        <v>1970</v>
      </c>
      <c r="P178" s="49">
        <v>2380</v>
      </c>
      <c r="Q178" s="49">
        <v>1930</v>
      </c>
      <c r="R178" s="49">
        <v>2200</v>
      </c>
      <c r="S178" s="49">
        <v>1850</v>
      </c>
      <c r="T178" s="49">
        <v>1920</v>
      </c>
      <c r="U178" s="49">
        <v>2230</v>
      </c>
      <c r="V178" s="49">
        <v>2270</v>
      </c>
    </row>
    <row r="179" spans="1:22" ht="15.75" customHeight="1">
      <c r="A179" s="139" t="s">
        <v>751</v>
      </c>
      <c r="B179" s="139" t="s">
        <v>538</v>
      </c>
      <c r="C179" s="139" t="s">
        <v>753</v>
      </c>
      <c r="D179" s="139" t="s">
        <v>633</v>
      </c>
      <c r="E179" s="139" t="s">
        <v>754</v>
      </c>
      <c r="F179" s="49">
        <v>34000</v>
      </c>
      <c r="G179" s="49">
        <v>36300</v>
      </c>
      <c r="H179" s="49">
        <v>33400</v>
      </c>
      <c r="I179" s="49">
        <v>34400</v>
      </c>
      <c r="J179" s="49">
        <v>33900</v>
      </c>
      <c r="K179" s="49">
        <v>34300</v>
      </c>
      <c r="L179" s="49">
        <v>33500</v>
      </c>
      <c r="M179" s="49">
        <v>31900</v>
      </c>
      <c r="N179" s="49">
        <v>32500</v>
      </c>
      <c r="O179" s="49">
        <v>30100</v>
      </c>
      <c r="P179" s="49">
        <v>30700</v>
      </c>
      <c r="Q179" s="49">
        <v>29900</v>
      </c>
      <c r="R179" s="49">
        <v>28100</v>
      </c>
      <c r="S179" s="49">
        <v>27800</v>
      </c>
      <c r="T179" s="49">
        <v>25400</v>
      </c>
      <c r="U179" s="49">
        <v>25600</v>
      </c>
      <c r="V179" s="49">
        <v>25400</v>
      </c>
    </row>
    <row r="180" spans="1:22" ht="15.75" customHeight="1">
      <c r="A180" s="139" t="s">
        <v>751</v>
      </c>
      <c r="B180" s="139" t="s">
        <v>540</v>
      </c>
      <c r="C180" s="139" t="s">
        <v>753</v>
      </c>
      <c r="D180" s="139" t="s">
        <v>633</v>
      </c>
      <c r="E180" s="139" t="s">
        <v>754</v>
      </c>
      <c r="F180" s="49">
        <v>14400</v>
      </c>
      <c r="G180" s="49">
        <v>15200</v>
      </c>
      <c r="H180" s="49">
        <v>15400</v>
      </c>
      <c r="I180" s="49">
        <v>15100</v>
      </c>
      <c r="J180" s="49">
        <v>15400</v>
      </c>
      <c r="K180" s="49">
        <v>15700</v>
      </c>
      <c r="L180" s="49">
        <v>15800</v>
      </c>
      <c r="M180" s="49">
        <v>15900</v>
      </c>
      <c r="N180" s="49">
        <v>17000</v>
      </c>
      <c r="O180" s="49">
        <v>15400</v>
      </c>
      <c r="P180" s="49">
        <v>15500</v>
      </c>
      <c r="Q180" s="49">
        <v>15500</v>
      </c>
      <c r="R180" s="49">
        <v>14900</v>
      </c>
      <c r="S180" s="49">
        <v>14200</v>
      </c>
      <c r="T180" s="49">
        <v>12600</v>
      </c>
      <c r="U180" s="49">
        <v>12700</v>
      </c>
      <c r="V180" s="49">
        <v>13500</v>
      </c>
    </row>
    <row r="181" spans="1:22" ht="15.75" customHeight="1">
      <c r="A181" s="139" t="s">
        <v>751</v>
      </c>
      <c r="B181" s="139" t="s">
        <v>562</v>
      </c>
      <c r="C181" s="139" t="s">
        <v>753</v>
      </c>
      <c r="D181" s="139" t="s">
        <v>633</v>
      </c>
      <c r="E181" s="139" t="s">
        <v>754</v>
      </c>
      <c r="F181" s="49">
        <v>48600</v>
      </c>
      <c r="G181" s="49">
        <v>49400</v>
      </c>
      <c r="H181" s="49">
        <v>50300</v>
      </c>
      <c r="I181" s="49">
        <v>51200</v>
      </c>
      <c r="J181" s="49">
        <v>50000</v>
      </c>
      <c r="K181" s="49">
        <v>47600</v>
      </c>
      <c r="L181" s="49">
        <v>46900</v>
      </c>
      <c r="M181" s="49">
        <v>45900</v>
      </c>
      <c r="N181" s="49">
        <v>43900</v>
      </c>
      <c r="O181" s="49">
        <v>42000</v>
      </c>
      <c r="P181" s="49">
        <v>46100</v>
      </c>
      <c r="Q181" s="49">
        <v>42300</v>
      </c>
      <c r="R181" s="49">
        <v>39900</v>
      </c>
      <c r="S181" s="49">
        <v>38500</v>
      </c>
      <c r="T181" s="49">
        <v>37000</v>
      </c>
      <c r="U181" s="49">
        <v>37000</v>
      </c>
      <c r="V181" s="49">
        <v>36000</v>
      </c>
    </row>
    <row r="182" spans="1:22" ht="15.75" customHeight="1">
      <c r="A182" s="139" t="s">
        <v>751</v>
      </c>
      <c r="B182" s="139" t="s">
        <v>560</v>
      </c>
      <c r="C182" s="139" t="s">
        <v>753</v>
      </c>
      <c r="D182" s="139" t="s">
        <v>633</v>
      </c>
      <c r="E182" s="139" t="s">
        <v>754</v>
      </c>
      <c r="F182" s="49">
        <v>1190</v>
      </c>
      <c r="G182" s="49">
        <v>1140</v>
      </c>
      <c r="H182" s="49">
        <v>1130</v>
      </c>
      <c r="I182" s="49">
        <v>1050</v>
      </c>
      <c r="J182" s="49">
        <v>1030</v>
      </c>
      <c r="K182" s="49">
        <v>1020</v>
      </c>
      <c r="L182" s="49">
        <v>1020</v>
      </c>
      <c r="M182" s="49">
        <v>1060</v>
      </c>
      <c r="N182" s="49">
        <v>1100</v>
      </c>
      <c r="O182" s="49">
        <v>1050</v>
      </c>
      <c r="P182" s="49">
        <v>1040</v>
      </c>
      <c r="Q182" s="49">
        <v>1050</v>
      </c>
      <c r="R182" s="49">
        <v>1210</v>
      </c>
      <c r="S182" s="49">
        <v>1090</v>
      </c>
      <c r="T182" s="49">
        <v>1200</v>
      </c>
      <c r="U182" s="49">
        <v>1230</v>
      </c>
      <c r="V182" s="49">
        <v>1240</v>
      </c>
    </row>
    <row r="183" spans="1:22" ht="15.75" customHeight="1">
      <c r="A183" s="139" t="s">
        <v>751</v>
      </c>
      <c r="B183" s="139" t="s">
        <v>532</v>
      </c>
      <c r="C183" s="139" t="s">
        <v>753</v>
      </c>
      <c r="D183" s="139" t="s">
        <v>633</v>
      </c>
      <c r="E183" s="139" t="s">
        <v>754</v>
      </c>
      <c r="F183" s="49">
        <v>572</v>
      </c>
      <c r="G183" s="49">
        <v>634</v>
      </c>
      <c r="H183" s="49">
        <v>539</v>
      </c>
      <c r="I183" s="49">
        <v>550</v>
      </c>
      <c r="J183" s="49">
        <v>737</v>
      </c>
      <c r="K183" s="49">
        <v>689</v>
      </c>
      <c r="L183" s="49">
        <v>733</v>
      </c>
      <c r="M183" s="49">
        <v>642</v>
      </c>
      <c r="N183" s="49">
        <v>693</v>
      </c>
      <c r="O183" s="49">
        <v>524</v>
      </c>
      <c r="P183" s="49">
        <v>444</v>
      </c>
      <c r="Q183" s="49">
        <v>341</v>
      </c>
      <c r="R183" s="49">
        <v>440</v>
      </c>
      <c r="S183" s="49">
        <v>403</v>
      </c>
      <c r="T183" s="49">
        <v>495</v>
      </c>
      <c r="U183" s="49">
        <v>434</v>
      </c>
      <c r="V183" s="49">
        <v>418</v>
      </c>
    </row>
    <row r="184" spans="1:22" ht="15.75" customHeight="1">
      <c r="A184" s="139" t="s">
        <v>751</v>
      </c>
      <c r="B184" s="139" t="s">
        <v>566</v>
      </c>
      <c r="C184" s="139" t="s">
        <v>753</v>
      </c>
      <c r="D184" s="139" t="s">
        <v>633</v>
      </c>
      <c r="E184" s="139" t="s">
        <v>754</v>
      </c>
      <c r="F184" s="49">
        <v>46200</v>
      </c>
      <c r="G184" s="49">
        <v>44700</v>
      </c>
      <c r="H184" s="49">
        <v>35600</v>
      </c>
      <c r="I184" s="49">
        <v>50400</v>
      </c>
      <c r="J184" s="49">
        <v>47200</v>
      </c>
      <c r="K184" s="49">
        <v>46800</v>
      </c>
      <c r="L184" s="49">
        <v>50000</v>
      </c>
      <c r="M184" s="49">
        <v>62900</v>
      </c>
      <c r="N184" s="49">
        <v>64200</v>
      </c>
      <c r="O184" s="49">
        <v>59000</v>
      </c>
      <c r="P184" s="49">
        <v>57800</v>
      </c>
      <c r="Q184" s="49">
        <v>53100</v>
      </c>
      <c r="R184" s="49">
        <v>41000</v>
      </c>
      <c r="S184" s="49">
        <v>33400</v>
      </c>
      <c r="T184" s="49">
        <v>28200</v>
      </c>
      <c r="U184" s="49">
        <v>43800</v>
      </c>
      <c r="V184" s="49">
        <v>42100</v>
      </c>
    </row>
    <row r="185" spans="1:22" ht="15.75" customHeight="1">
      <c r="A185" s="139" t="s">
        <v>751</v>
      </c>
      <c r="B185" s="139" t="s">
        <v>770</v>
      </c>
      <c r="C185" s="139" t="s">
        <v>753</v>
      </c>
      <c r="D185" s="139" t="s">
        <v>633</v>
      </c>
      <c r="E185" s="139" t="s">
        <v>754</v>
      </c>
      <c r="F185" s="49">
        <v>69.7</v>
      </c>
      <c r="G185" s="49">
        <v>73.3</v>
      </c>
      <c r="H185" s="49">
        <v>99</v>
      </c>
      <c r="I185" s="49">
        <v>103</v>
      </c>
      <c r="J185" s="49">
        <v>103</v>
      </c>
      <c r="K185" s="49">
        <v>121</v>
      </c>
      <c r="L185" s="49">
        <v>143</v>
      </c>
      <c r="M185" s="49">
        <v>165</v>
      </c>
      <c r="N185" s="49">
        <v>180</v>
      </c>
      <c r="O185" s="49">
        <v>180</v>
      </c>
      <c r="P185" s="49">
        <v>191</v>
      </c>
      <c r="Q185" s="49">
        <v>191</v>
      </c>
      <c r="R185" s="49">
        <v>198</v>
      </c>
      <c r="S185" s="49">
        <v>198</v>
      </c>
      <c r="T185" s="49">
        <v>205</v>
      </c>
      <c r="U185" s="49">
        <v>212</v>
      </c>
      <c r="V185" s="49">
        <v>216</v>
      </c>
    </row>
    <row r="186" spans="1:22" ht="15.75" customHeight="1">
      <c r="A186" s="139" t="s">
        <v>751</v>
      </c>
      <c r="B186" s="139" t="s">
        <v>296</v>
      </c>
      <c r="C186" s="139" t="s">
        <v>753</v>
      </c>
      <c r="D186" s="139" t="s">
        <v>633</v>
      </c>
      <c r="E186" s="139" t="s">
        <v>754</v>
      </c>
      <c r="F186" s="49">
        <v>176</v>
      </c>
      <c r="G186" s="49">
        <v>172</v>
      </c>
      <c r="H186" s="49">
        <v>169</v>
      </c>
      <c r="I186" s="49">
        <v>381</v>
      </c>
      <c r="J186" s="49">
        <v>378</v>
      </c>
      <c r="K186" s="49">
        <v>400</v>
      </c>
      <c r="L186" s="49">
        <v>407</v>
      </c>
      <c r="M186" s="49">
        <v>462</v>
      </c>
      <c r="N186" s="49">
        <v>510</v>
      </c>
      <c r="O186" s="49">
        <v>491</v>
      </c>
      <c r="P186" s="49">
        <v>517</v>
      </c>
      <c r="Q186" s="49">
        <v>539</v>
      </c>
      <c r="R186" s="49">
        <v>543</v>
      </c>
      <c r="S186" s="49">
        <v>612</v>
      </c>
      <c r="T186" s="49">
        <v>631</v>
      </c>
      <c r="U186" s="49">
        <v>738</v>
      </c>
      <c r="V186" s="49">
        <v>771</v>
      </c>
    </row>
    <row r="187" spans="1:22" ht="15.75" customHeight="1">
      <c r="A187" s="139" t="s">
        <v>751</v>
      </c>
      <c r="B187" s="139" t="s">
        <v>576</v>
      </c>
      <c r="C187" s="139" t="s">
        <v>753</v>
      </c>
      <c r="D187" s="139" t="s">
        <v>633</v>
      </c>
      <c r="E187" s="139" t="s">
        <v>754</v>
      </c>
      <c r="F187" s="49">
        <v>1200</v>
      </c>
      <c r="G187" s="49">
        <v>1020</v>
      </c>
      <c r="H187" s="49">
        <v>1100</v>
      </c>
      <c r="I187" s="49">
        <v>1340</v>
      </c>
      <c r="J187" s="49">
        <v>1250</v>
      </c>
      <c r="K187" s="49">
        <v>1200</v>
      </c>
      <c r="L187" s="49">
        <v>1120</v>
      </c>
      <c r="M187" s="49">
        <v>1070</v>
      </c>
      <c r="N187" s="49">
        <v>1340</v>
      </c>
      <c r="O187" s="49">
        <v>2510</v>
      </c>
      <c r="P187" s="49">
        <v>2310</v>
      </c>
      <c r="Q187" s="49">
        <v>2120</v>
      </c>
      <c r="R187" s="49">
        <v>1860</v>
      </c>
      <c r="S187" s="49">
        <v>2090</v>
      </c>
      <c r="T187" s="49">
        <v>2320</v>
      </c>
      <c r="U187" s="49">
        <v>2590</v>
      </c>
      <c r="V187" s="49">
        <v>2610</v>
      </c>
    </row>
    <row r="188" spans="1:22" ht="15.75" customHeight="1">
      <c r="A188" s="139" t="s">
        <v>751</v>
      </c>
      <c r="B188" s="139" t="s">
        <v>572</v>
      </c>
      <c r="C188" s="139" t="s">
        <v>753</v>
      </c>
      <c r="D188" s="139" t="s">
        <v>633</v>
      </c>
      <c r="E188" s="139" t="s">
        <v>754</v>
      </c>
      <c r="F188" s="49">
        <v>169000</v>
      </c>
      <c r="G188" s="49">
        <v>181000</v>
      </c>
      <c r="H188" s="49">
        <v>193000</v>
      </c>
      <c r="I188" s="49">
        <v>208000</v>
      </c>
      <c r="J188" s="49">
        <v>225000</v>
      </c>
      <c r="K188" s="49">
        <v>229000</v>
      </c>
      <c r="L188" s="49">
        <v>232000</v>
      </c>
      <c r="M188" s="49">
        <v>235000</v>
      </c>
      <c r="N188" s="49">
        <v>237000</v>
      </c>
      <c r="O188" s="49">
        <v>251000</v>
      </c>
      <c r="P188" s="49">
        <v>268000</v>
      </c>
      <c r="Q188" s="49">
        <v>263000</v>
      </c>
      <c r="R188" s="49">
        <v>281000</v>
      </c>
      <c r="S188" s="49">
        <v>282000</v>
      </c>
      <c r="T188" s="49">
        <v>299000</v>
      </c>
      <c r="U188" s="49">
        <v>307000</v>
      </c>
      <c r="V188" s="49">
        <v>311000</v>
      </c>
    </row>
    <row r="189" spans="1:22" ht="15.75" customHeight="1">
      <c r="A189" s="139" t="s">
        <v>751</v>
      </c>
      <c r="B189" s="139" t="s">
        <v>568</v>
      </c>
      <c r="C189" s="139" t="s">
        <v>753</v>
      </c>
      <c r="D189" s="139" t="s">
        <v>633</v>
      </c>
      <c r="E189" s="139" t="s">
        <v>754</v>
      </c>
      <c r="F189" s="49">
        <v>2060</v>
      </c>
      <c r="G189" s="49">
        <v>2270</v>
      </c>
      <c r="H189" s="49">
        <v>2020</v>
      </c>
      <c r="I189" s="49">
        <v>2140</v>
      </c>
      <c r="J189" s="49">
        <v>2570</v>
      </c>
      <c r="K189" s="49">
        <v>1860</v>
      </c>
      <c r="L189" s="49">
        <v>2660</v>
      </c>
      <c r="M189" s="49">
        <v>1730</v>
      </c>
      <c r="N189" s="49">
        <v>1780</v>
      </c>
      <c r="O189" s="49">
        <v>1380</v>
      </c>
      <c r="P189" s="49">
        <v>1250</v>
      </c>
      <c r="Q189" s="49">
        <v>1150</v>
      </c>
      <c r="R189" s="49">
        <v>1470</v>
      </c>
      <c r="S189" s="49">
        <v>1720</v>
      </c>
      <c r="T189" s="49">
        <v>2410</v>
      </c>
      <c r="U189" s="49">
        <v>1920</v>
      </c>
      <c r="V189" s="49">
        <v>1960</v>
      </c>
    </row>
    <row r="190" spans="1:22" ht="15.75" customHeight="1">
      <c r="A190" s="139" t="s">
        <v>751</v>
      </c>
      <c r="B190" s="139" t="s">
        <v>586</v>
      </c>
      <c r="C190" s="139" t="s">
        <v>753</v>
      </c>
      <c r="D190" s="139" t="s">
        <v>633</v>
      </c>
      <c r="E190" s="139" t="s">
        <v>754</v>
      </c>
      <c r="F190" s="49">
        <v>24300</v>
      </c>
      <c r="G190" s="49">
        <v>23400</v>
      </c>
      <c r="H190" s="49">
        <v>23500</v>
      </c>
      <c r="I190" s="49">
        <v>25100</v>
      </c>
      <c r="J190" s="49">
        <v>25200</v>
      </c>
      <c r="K190" s="49">
        <v>27000</v>
      </c>
      <c r="L190" s="49">
        <v>28500</v>
      </c>
      <c r="M190" s="49">
        <v>33200</v>
      </c>
      <c r="N190" s="49">
        <v>34500</v>
      </c>
      <c r="O190" s="49">
        <v>31200</v>
      </c>
      <c r="P190" s="49">
        <v>36300</v>
      </c>
      <c r="Q190" s="49">
        <v>39400</v>
      </c>
      <c r="R190" s="49">
        <v>40800</v>
      </c>
      <c r="S190" s="49">
        <v>41900</v>
      </c>
      <c r="T190" s="49">
        <v>42900</v>
      </c>
      <c r="U190" s="49">
        <v>47700</v>
      </c>
      <c r="V190" s="49">
        <v>48400</v>
      </c>
    </row>
    <row r="191" spans="1:22" ht="15.75" customHeight="1">
      <c r="A191" s="139" t="s">
        <v>751</v>
      </c>
      <c r="B191" s="139" t="s">
        <v>574</v>
      </c>
      <c r="C191" s="139" t="s">
        <v>753</v>
      </c>
      <c r="D191" s="139" t="s">
        <v>633</v>
      </c>
      <c r="E191" s="139" t="s">
        <v>754</v>
      </c>
      <c r="F191" s="49">
        <v>161</v>
      </c>
      <c r="G191" s="49">
        <v>156</v>
      </c>
      <c r="H191" s="49">
        <v>161</v>
      </c>
      <c r="I191" s="49">
        <v>161</v>
      </c>
      <c r="J191" s="49">
        <v>176</v>
      </c>
      <c r="K191" s="49">
        <v>176</v>
      </c>
      <c r="L191" s="49">
        <v>180</v>
      </c>
      <c r="M191" s="49">
        <v>183</v>
      </c>
      <c r="N191" s="49">
        <v>202</v>
      </c>
      <c r="O191" s="49">
        <v>227</v>
      </c>
      <c r="P191" s="49">
        <v>235</v>
      </c>
      <c r="Q191" s="49">
        <v>246</v>
      </c>
      <c r="R191" s="49">
        <v>293</v>
      </c>
      <c r="S191" s="49">
        <v>440</v>
      </c>
      <c r="T191" s="49">
        <v>469</v>
      </c>
      <c r="U191" s="49">
        <v>379</v>
      </c>
      <c r="V191" s="49">
        <v>397</v>
      </c>
    </row>
    <row r="192" spans="1:22" ht="15.75" customHeight="1">
      <c r="A192" s="139" t="s">
        <v>751</v>
      </c>
      <c r="B192" s="139" t="s">
        <v>578</v>
      </c>
      <c r="C192" s="139" t="s">
        <v>753</v>
      </c>
      <c r="D192" s="139" t="s">
        <v>633</v>
      </c>
      <c r="E192" s="139" t="s">
        <v>754</v>
      </c>
      <c r="F192" s="49">
        <v>95.3</v>
      </c>
      <c r="G192" s="49">
        <v>88</v>
      </c>
      <c r="H192" s="49">
        <v>103</v>
      </c>
      <c r="I192" s="49">
        <v>117</v>
      </c>
      <c r="J192" s="49">
        <v>110</v>
      </c>
      <c r="K192" s="49">
        <v>114</v>
      </c>
      <c r="L192" s="49">
        <v>128</v>
      </c>
      <c r="M192" s="49">
        <v>114</v>
      </c>
      <c r="N192" s="49">
        <v>121</v>
      </c>
      <c r="O192" s="49">
        <v>132</v>
      </c>
      <c r="P192" s="49">
        <v>117</v>
      </c>
      <c r="Q192" s="49">
        <v>103</v>
      </c>
      <c r="R192" s="49">
        <v>106</v>
      </c>
      <c r="S192" s="49">
        <v>114</v>
      </c>
      <c r="T192" s="49">
        <v>121</v>
      </c>
      <c r="U192" s="49">
        <v>129</v>
      </c>
      <c r="V192" s="49">
        <v>152</v>
      </c>
    </row>
    <row r="193" spans="1:22" ht="15.75" customHeight="1">
      <c r="A193" s="139" t="s">
        <v>751</v>
      </c>
      <c r="B193" s="139" t="s">
        <v>580</v>
      </c>
      <c r="C193" s="139" t="s">
        <v>753</v>
      </c>
      <c r="D193" s="139" t="s">
        <v>633</v>
      </c>
      <c r="E193" s="139" t="s">
        <v>754</v>
      </c>
      <c r="F193" s="49">
        <v>23500</v>
      </c>
      <c r="G193" s="49">
        <v>26000</v>
      </c>
      <c r="H193" s="49">
        <v>28300</v>
      </c>
      <c r="I193" s="49">
        <v>31600</v>
      </c>
      <c r="J193" s="49">
        <v>33000</v>
      </c>
      <c r="K193" s="49">
        <v>37800</v>
      </c>
      <c r="L193" s="49">
        <v>42200</v>
      </c>
      <c r="M193" s="49">
        <v>45000</v>
      </c>
      <c r="N193" s="49">
        <v>43900</v>
      </c>
      <c r="O193" s="49">
        <v>44500</v>
      </c>
      <c r="P193" s="49">
        <v>47500</v>
      </c>
      <c r="Q193" s="49">
        <v>46500</v>
      </c>
      <c r="R193" s="49">
        <v>45100</v>
      </c>
      <c r="S193" s="49">
        <v>46100</v>
      </c>
      <c r="T193" s="49">
        <v>45900</v>
      </c>
      <c r="U193" s="49">
        <v>45100</v>
      </c>
      <c r="V193" s="49">
        <v>41200</v>
      </c>
    </row>
    <row r="194" spans="1:22" ht="15.75" customHeight="1">
      <c r="A194" s="139" t="s">
        <v>751</v>
      </c>
      <c r="B194" s="139" t="s">
        <v>582</v>
      </c>
      <c r="C194" s="139" t="s">
        <v>753</v>
      </c>
      <c r="D194" s="139" t="s">
        <v>633</v>
      </c>
      <c r="E194" s="139" t="s">
        <v>754</v>
      </c>
      <c r="F194" s="49">
        <v>16800</v>
      </c>
      <c r="G194" s="49">
        <v>17700</v>
      </c>
      <c r="H194" s="49">
        <v>17600</v>
      </c>
      <c r="I194" s="49">
        <v>18000</v>
      </c>
      <c r="J194" s="49">
        <v>18700</v>
      </c>
      <c r="K194" s="49">
        <v>19000</v>
      </c>
      <c r="L194" s="49">
        <v>19200</v>
      </c>
      <c r="M194" s="49">
        <v>20300</v>
      </c>
      <c r="N194" s="49">
        <v>20700</v>
      </c>
      <c r="O194" s="49">
        <v>20700</v>
      </c>
      <c r="P194" s="49">
        <v>23200</v>
      </c>
      <c r="Q194" s="49">
        <v>22100</v>
      </c>
      <c r="R194" s="49">
        <v>23000</v>
      </c>
      <c r="S194" s="49">
        <v>23500</v>
      </c>
      <c r="T194" s="49">
        <v>23900</v>
      </c>
      <c r="U194" s="49">
        <v>20900</v>
      </c>
      <c r="V194" s="49">
        <v>20700</v>
      </c>
    </row>
    <row r="195" spans="1:22" ht="15.75" customHeight="1">
      <c r="A195" s="139" t="s">
        <v>751</v>
      </c>
      <c r="B195" s="139" t="s">
        <v>584</v>
      </c>
      <c r="C195" s="139" t="s">
        <v>753</v>
      </c>
      <c r="D195" s="139" t="s">
        <v>633</v>
      </c>
      <c r="E195" s="139" t="s">
        <v>754</v>
      </c>
      <c r="F195" s="49">
        <v>201000</v>
      </c>
      <c r="G195" s="49">
        <v>184000</v>
      </c>
      <c r="H195" s="49">
        <v>192000</v>
      </c>
      <c r="I195" s="49">
        <v>206000</v>
      </c>
      <c r="J195" s="49">
        <v>212000</v>
      </c>
      <c r="K195" s="49">
        <v>229000</v>
      </c>
      <c r="L195" s="49">
        <v>248000</v>
      </c>
      <c r="M195" s="49">
        <v>277000</v>
      </c>
      <c r="N195" s="49">
        <v>272000</v>
      </c>
      <c r="O195" s="49">
        <v>277000</v>
      </c>
      <c r="P195" s="49">
        <v>276000</v>
      </c>
      <c r="Q195" s="49">
        <v>297000</v>
      </c>
      <c r="R195" s="49">
        <v>304000</v>
      </c>
      <c r="S195" s="49">
        <v>294000</v>
      </c>
      <c r="T195" s="49">
        <v>305000</v>
      </c>
      <c r="U195" s="49">
        <v>329000</v>
      </c>
      <c r="V195" s="49">
        <v>347000</v>
      </c>
    </row>
    <row r="196" spans="1:22" ht="15.75" customHeight="1">
      <c r="A196" s="139" t="s">
        <v>751</v>
      </c>
      <c r="B196" s="139" t="s">
        <v>588</v>
      </c>
      <c r="C196" s="139" t="s">
        <v>753</v>
      </c>
      <c r="D196" s="139" t="s">
        <v>633</v>
      </c>
      <c r="E196" s="139" t="s">
        <v>754</v>
      </c>
      <c r="F196" s="49">
        <v>7.33</v>
      </c>
      <c r="G196" s="49">
        <v>7.33</v>
      </c>
      <c r="H196" s="49">
        <v>11</v>
      </c>
      <c r="I196" s="49">
        <v>11</v>
      </c>
      <c r="J196" s="49">
        <v>11</v>
      </c>
      <c r="K196" s="49">
        <v>11</v>
      </c>
      <c r="L196" s="49">
        <v>7.33</v>
      </c>
      <c r="M196" s="49">
        <v>11</v>
      </c>
      <c r="N196" s="49">
        <v>11</v>
      </c>
      <c r="O196" s="49">
        <v>11</v>
      </c>
      <c r="P196" s="49">
        <v>7.33</v>
      </c>
      <c r="Q196" s="49">
        <v>7.33</v>
      </c>
      <c r="R196" s="49">
        <v>11</v>
      </c>
      <c r="S196" s="49">
        <v>11</v>
      </c>
      <c r="T196" s="49">
        <v>11</v>
      </c>
      <c r="U196" s="49">
        <v>11.7</v>
      </c>
      <c r="V196" s="49">
        <v>13.9</v>
      </c>
    </row>
    <row r="197" spans="1:22" ht="15.75" customHeight="1">
      <c r="A197" s="139" t="s">
        <v>751</v>
      </c>
      <c r="B197" s="139" t="s">
        <v>771</v>
      </c>
      <c r="C197" s="139" t="s">
        <v>753</v>
      </c>
      <c r="D197" s="139" t="s">
        <v>633</v>
      </c>
      <c r="E197" s="139" t="s">
        <v>754</v>
      </c>
      <c r="F197" s="49">
        <v>210000</v>
      </c>
      <c r="G197" s="49">
        <v>219000</v>
      </c>
      <c r="H197" s="49">
        <v>228000</v>
      </c>
      <c r="I197" s="49">
        <v>237000</v>
      </c>
      <c r="J197" s="49">
        <v>251000</v>
      </c>
      <c r="K197" s="49">
        <v>249000</v>
      </c>
      <c r="L197" s="49">
        <v>257000</v>
      </c>
      <c r="M197" s="49">
        <v>268000</v>
      </c>
      <c r="N197" s="49">
        <v>253000</v>
      </c>
      <c r="O197" s="49">
        <v>241000</v>
      </c>
      <c r="P197" s="49">
        <v>262000</v>
      </c>
      <c r="Q197" s="49">
        <v>261000</v>
      </c>
      <c r="R197" s="49">
        <v>250000</v>
      </c>
      <c r="S197" s="49">
        <v>252000</v>
      </c>
      <c r="T197" s="49">
        <v>257000</v>
      </c>
      <c r="U197" s="49">
        <v>253000</v>
      </c>
      <c r="V197" s="49">
        <v>259000</v>
      </c>
    </row>
    <row r="198" spans="1:22" ht="15.75" customHeight="1">
      <c r="A198" s="139" t="s">
        <v>751</v>
      </c>
      <c r="B198" s="139" t="s">
        <v>570</v>
      </c>
      <c r="C198" s="139" t="s">
        <v>753</v>
      </c>
      <c r="D198" s="139" t="s">
        <v>633</v>
      </c>
      <c r="E198" s="139" t="s">
        <v>754</v>
      </c>
      <c r="F198" s="49">
        <v>2240</v>
      </c>
      <c r="G198" s="49">
        <v>2680</v>
      </c>
      <c r="H198" s="49">
        <v>3080</v>
      </c>
      <c r="I198" s="49">
        <v>3220</v>
      </c>
      <c r="J198" s="49">
        <v>3710</v>
      </c>
      <c r="K198" s="49">
        <v>4820</v>
      </c>
      <c r="L198" s="49">
        <v>5340</v>
      </c>
      <c r="M198" s="49">
        <v>5080</v>
      </c>
      <c r="N198" s="49">
        <v>5260</v>
      </c>
      <c r="O198" s="49">
        <v>4950</v>
      </c>
      <c r="P198" s="49">
        <v>5950</v>
      </c>
      <c r="Q198" s="49">
        <v>6890</v>
      </c>
      <c r="R198" s="49">
        <v>8250</v>
      </c>
      <c r="S198" s="49">
        <v>10000</v>
      </c>
      <c r="T198" s="49">
        <v>10200</v>
      </c>
      <c r="U198" s="49">
        <v>9640</v>
      </c>
      <c r="V198" s="49">
        <v>10200</v>
      </c>
    </row>
    <row r="199" spans="1:22" ht="15.75" customHeight="1">
      <c r="A199" s="139" t="s">
        <v>751</v>
      </c>
      <c r="B199" s="139" t="s">
        <v>590</v>
      </c>
      <c r="C199" s="139" t="s">
        <v>753</v>
      </c>
      <c r="D199" s="139" t="s">
        <v>633</v>
      </c>
      <c r="E199" s="139" t="s">
        <v>754</v>
      </c>
      <c r="F199" s="49">
        <v>1250</v>
      </c>
      <c r="G199" s="49">
        <v>1290</v>
      </c>
      <c r="H199" s="49">
        <v>1310</v>
      </c>
      <c r="I199" s="49">
        <v>1350</v>
      </c>
      <c r="J199" s="49">
        <v>1460</v>
      </c>
      <c r="K199" s="49">
        <v>1860</v>
      </c>
      <c r="L199" s="49">
        <v>2220</v>
      </c>
      <c r="M199" s="49">
        <v>2570</v>
      </c>
      <c r="N199" s="49">
        <v>2600</v>
      </c>
      <c r="O199" s="49">
        <v>2800</v>
      </c>
      <c r="P199" s="49">
        <v>3250</v>
      </c>
      <c r="Q199" s="49">
        <v>3430</v>
      </c>
      <c r="R199" s="49">
        <v>3180</v>
      </c>
      <c r="S199" s="49">
        <v>3860</v>
      </c>
      <c r="T199" s="49">
        <v>4170</v>
      </c>
      <c r="U199" s="49">
        <v>4190</v>
      </c>
      <c r="V199" s="49">
        <v>4410</v>
      </c>
    </row>
    <row r="200" spans="1:22" ht="15.75" customHeight="1">
      <c r="A200" s="139" t="s">
        <v>751</v>
      </c>
      <c r="B200" s="139" t="s">
        <v>592</v>
      </c>
      <c r="C200" s="139" t="s">
        <v>753</v>
      </c>
      <c r="D200" s="139" t="s">
        <v>633</v>
      </c>
      <c r="E200" s="139" t="s">
        <v>754</v>
      </c>
      <c r="F200" s="49">
        <v>214000</v>
      </c>
      <c r="G200" s="49">
        <v>232000</v>
      </c>
      <c r="H200" s="49">
        <v>223000</v>
      </c>
      <c r="I200" s="49">
        <v>231000</v>
      </c>
      <c r="J200" s="49">
        <v>229000</v>
      </c>
      <c r="K200" s="49">
        <v>237000</v>
      </c>
      <c r="L200" s="49">
        <v>252000</v>
      </c>
      <c r="M200" s="49">
        <v>250000</v>
      </c>
      <c r="N200" s="49">
        <v>241000</v>
      </c>
      <c r="O200" s="49">
        <v>209000</v>
      </c>
      <c r="P200" s="49">
        <v>221000</v>
      </c>
      <c r="Q200" s="49">
        <v>230000</v>
      </c>
      <c r="R200" s="49">
        <v>230000</v>
      </c>
      <c r="S200" s="49">
        <v>225000</v>
      </c>
      <c r="T200" s="49">
        <v>195000</v>
      </c>
      <c r="U200" s="49">
        <v>167000</v>
      </c>
      <c r="V200" s="49">
        <v>178000</v>
      </c>
    </row>
    <row r="201" spans="1:22" ht="15.75" customHeight="1">
      <c r="A201" s="139" t="s">
        <v>751</v>
      </c>
      <c r="B201" s="139" t="s">
        <v>772</v>
      </c>
      <c r="C201" s="139" t="s">
        <v>753</v>
      </c>
      <c r="D201" s="139" t="s">
        <v>633</v>
      </c>
      <c r="E201" s="139" t="s">
        <v>754</v>
      </c>
      <c r="F201" s="49">
        <v>9330000</v>
      </c>
      <c r="G201" s="49">
        <v>9300000</v>
      </c>
      <c r="H201" s="49">
        <v>9350000</v>
      </c>
      <c r="I201" s="49">
        <v>9470000</v>
      </c>
      <c r="J201" s="49">
        <v>9570000</v>
      </c>
      <c r="K201" s="49">
        <v>9630000</v>
      </c>
      <c r="L201" s="49">
        <v>9590000</v>
      </c>
      <c r="M201" s="49">
        <v>9720000</v>
      </c>
      <c r="N201" s="49">
        <v>9490000</v>
      </c>
      <c r="O201" s="49">
        <v>8900000</v>
      </c>
      <c r="P201" s="49">
        <v>9200000</v>
      </c>
      <c r="Q201" s="49">
        <v>9170000</v>
      </c>
      <c r="R201" s="49">
        <v>9020000</v>
      </c>
      <c r="S201" s="49">
        <v>9110000</v>
      </c>
      <c r="T201" s="49">
        <v>9070000</v>
      </c>
      <c r="U201" s="49">
        <v>8880000</v>
      </c>
      <c r="V201" s="49">
        <v>8770000</v>
      </c>
    </row>
    <row r="202" spans="1:22" ht="15.75" customHeight="1">
      <c r="A202" s="139" t="s">
        <v>751</v>
      </c>
      <c r="B202" s="139" t="s">
        <v>599</v>
      </c>
      <c r="C202" s="139" t="s">
        <v>753</v>
      </c>
      <c r="D202" s="139" t="s">
        <v>633</v>
      </c>
      <c r="E202" s="139" t="s">
        <v>754</v>
      </c>
      <c r="F202" s="49">
        <v>5170</v>
      </c>
      <c r="G202" s="49">
        <v>4680</v>
      </c>
      <c r="H202" s="49">
        <v>4110</v>
      </c>
      <c r="I202" s="49">
        <v>4010</v>
      </c>
      <c r="J202" s="49">
        <v>5200</v>
      </c>
      <c r="K202" s="49">
        <v>5290</v>
      </c>
      <c r="L202" s="49">
        <v>6080</v>
      </c>
      <c r="M202" s="49">
        <v>5400</v>
      </c>
      <c r="N202" s="49">
        <v>7510</v>
      </c>
      <c r="O202" s="49">
        <v>7270</v>
      </c>
      <c r="P202" s="49">
        <v>5960</v>
      </c>
      <c r="Q202" s="49">
        <v>7240</v>
      </c>
      <c r="R202" s="49">
        <v>8200</v>
      </c>
      <c r="S202" s="49">
        <v>7110</v>
      </c>
      <c r="T202" s="49">
        <v>6290</v>
      </c>
      <c r="U202" s="49">
        <v>7850</v>
      </c>
      <c r="V202" s="49">
        <v>8010</v>
      </c>
    </row>
    <row r="203" spans="1:22" ht="15.75" customHeight="1">
      <c r="A203" s="139" t="s">
        <v>751</v>
      </c>
      <c r="B203" s="139" t="s">
        <v>597</v>
      </c>
      <c r="C203" s="139" t="s">
        <v>753</v>
      </c>
      <c r="D203" s="139" t="s">
        <v>633</v>
      </c>
      <c r="E203" s="139" t="s">
        <v>754</v>
      </c>
      <c r="F203" s="49">
        <v>5740000</v>
      </c>
      <c r="G203" s="49">
        <v>5670000</v>
      </c>
      <c r="H203" s="49">
        <v>5710000</v>
      </c>
      <c r="I203" s="49">
        <v>5760000</v>
      </c>
      <c r="J203" s="49">
        <v>5870000</v>
      </c>
      <c r="K203" s="49">
        <v>5900000</v>
      </c>
      <c r="L203" s="49">
        <v>5810000</v>
      </c>
      <c r="M203" s="49">
        <v>5890000</v>
      </c>
      <c r="N203" s="49">
        <v>5700000</v>
      </c>
      <c r="O203" s="49">
        <v>5310000</v>
      </c>
      <c r="P203" s="49">
        <v>5480000</v>
      </c>
      <c r="Q203" s="49">
        <v>5350000</v>
      </c>
      <c r="R203" s="49">
        <v>5140000</v>
      </c>
      <c r="S203" s="49">
        <v>5290000</v>
      </c>
      <c r="T203" s="49">
        <v>5330000</v>
      </c>
      <c r="U203" s="49">
        <v>5190000</v>
      </c>
      <c r="V203" s="49">
        <v>5090000</v>
      </c>
    </row>
    <row r="204" spans="1:22" ht="15.75" customHeight="1">
      <c r="A204" s="139" t="s">
        <v>751</v>
      </c>
      <c r="B204" s="139" t="s">
        <v>601</v>
      </c>
      <c r="C204" s="139" t="s">
        <v>753</v>
      </c>
      <c r="D204" s="139" t="s">
        <v>633</v>
      </c>
      <c r="E204" s="139" t="s">
        <v>754</v>
      </c>
      <c r="F204" s="49">
        <v>105000</v>
      </c>
      <c r="G204" s="49">
        <v>104000</v>
      </c>
      <c r="H204" s="49">
        <v>107000</v>
      </c>
      <c r="I204" s="49">
        <v>103000</v>
      </c>
      <c r="J204" s="49">
        <v>100000</v>
      </c>
      <c r="K204" s="49">
        <v>96100</v>
      </c>
      <c r="L204" s="49">
        <v>98700</v>
      </c>
      <c r="M204" s="49">
        <v>98100</v>
      </c>
      <c r="N204" s="49">
        <v>107000</v>
      </c>
      <c r="O204" s="49">
        <v>102000</v>
      </c>
      <c r="P204" s="49">
        <v>95700</v>
      </c>
      <c r="Q204" s="49">
        <v>99200</v>
      </c>
      <c r="R204" s="49">
        <v>99600</v>
      </c>
      <c r="S204" s="49">
        <v>88500</v>
      </c>
      <c r="T204" s="49">
        <v>89900</v>
      </c>
      <c r="U204" s="49">
        <v>95400</v>
      </c>
      <c r="V204" s="49">
        <v>83900</v>
      </c>
    </row>
    <row r="205" spans="1:22" ht="15.75" customHeight="1">
      <c r="A205" s="139" t="s">
        <v>751</v>
      </c>
      <c r="B205" s="139" t="s">
        <v>373</v>
      </c>
      <c r="C205" s="139" t="s">
        <v>753</v>
      </c>
      <c r="D205" s="139" t="s">
        <v>633</v>
      </c>
      <c r="E205" s="139" t="s">
        <v>754</v>
      </c>
      <c r="F205" s="49">
        <v>5.76</v>
      </c>
      <c r="G205" s="49">
        <v>5.74</v>
      </c>
      <c r="H205" s="49">
        <v>5.84</v>
      </c>
      <c r="I205" s="49">
        <v>6.11</v>
      </c>
      <c r="J205" s="49">
        <v>6.19</v>
      </c>
      <c r="K205" s="49">
        <v>6.19</v>
      </c>
      <c r="L205" s="49">
        <v>6.07</v>
      </c>
      <c r="M205" s="49">
        <v>5.93</v>
      </c>
      <c r="N205" s="49">
        <v>5.73</v>
      </c>
      <c r="O205" s="49">
        <v>5.12</v>
      </c>
      <c r="P205" s="49">
        <v>5.2</v>
      </c>
      <c r="Q205" s="49">
        <v>5.09</v>
      </c>
      <c r="R205" s="49">
        <v>4.99</v>
      </c>
      <c r="S205" s="49">
        <v>5.27</v>
      </c>
      <c r="T205" s="49">
        <v>5.22</v>
      </c>
      <c r="U205" s="49">
        <v>5.17</v>
      </c>
      <c r="V205" s="49">
        <v>5.12</v>
      </c>
    </row>
    <row r="206" spans="1:22" ht="15.75" customHeight="1">
      <c r="A206" s="139" t="s">
        <v>751</v>
      </c>
      <c r="B206" s="139" t="s">
        <v>518</v>
      </c>
      <c r="C206" s="139" t="s">
        <v>753</v>
      </c>
      <c r="D206" s="139" t="s">
        <v>633</v>
      </c>
      <c r="E206" s="139" t="s">
        <v>754</v>
      </c>
      <c r="F206" s="49">
        <v>155</v>
      </c>
      <c r="G206" s="49">
        <v>186</v>
      </c>
      <c r="H206" s="49">
        <v>190</v>
      </c>
      <c r="I206" s="49">
        <v>198</v>
      </c>
      <c r="J206" s="49">
        <v>217</v>
      </c>
      <c r="K206" s="49">
        <v>217</v>
      </c>
      <c r="L206" s="49">
        <v>217</v>
      </c>
      <c r="M206" s="49">
        <v>225</v>
      </c>
      <c r="N206" s="49">
        <v>225</v>
      </c>
      <c r="O206" s="49">
        <v>308</v>
      </c>
      <c r="P206" s="49">
        <v>217</v>
      </c>
      <c r="Q206" s="49">
        <v>196</v>
      </c>
      <c r="R206" s="49">
        <v>250</v>
      </c>
      <c r="S206" s="49">
        <v>207</v>
      </c>
      <c r="T206" s="49">
        <v>207</v>
      </c>
      <c r="U206" s="49">
        <v>214</v>
      </c>
      <c r="V206" s="49">
        <v>217</v>
      </c>
    </row>
    <row r="207" spans="1:22" ht="15.75" customHeight="1">
      <c r="A207" s="139" t="s">
        <v>751</v>
      </c>
      <c r="B207" s="139" t="s">
        <v>605</v>
      </c>
      <c r="C207" s="139" t="s">
        <v>753</v>
      </c>
      <c r="D207" s="139" t="s">
        <v>633</v>
      </c>
      <c r="E207" s="139" t="s">
        <v>754</v>
      </c>
      <c r="F207" s="49">
        <v>139000</v>
      </c>
      <c r="G207" s="49">
        <v>162000</v>
      </c>
      <c r="H207" s="49">
        <v>181000</v>
      </c>
      <c r="I207" s="49">
        <v>180000</v>
      </c>
      <c r="J207" s="49">
        <v>139000</v>
      </c>
      <c r="K207" s="49">
        <v>149000</v>
      </c>
      <c r="L207" s="49">
        <v>154000</v>
      </c>
      <c r="M207" s="49">
        <v>143000</v>
      </c>
      <c r="N207" s="49">
        <v>157000</v>
      </c>
      <c r="O207" s="49">
        <v>159000</v>
      </c>
      <c r="P207" s="49">
        <v>173000</v>
      </c>
      <c r="Q207" s="49">
        <v>155000</v>
      </c>
      <c r="R207" s="49">
        <v>173000</v>
      </c>
      <c r="S207" s="49">
        <v>153000</v>
      </c>
      <c r="T207" s="49">
        <v>152000</v>
      </c>
      <c r="U207" s="49">
        <v>147000</v>
      </c>
      <c r="V207" s="49">
        <v>139000</v>
      </c>
    </row>
    <row r="208" spans="1:22" ht="15.75" customHeight="1">
      <c r="A208" s="139" t="s">
        <v>751</v>
      </c>
      <c r="B208" s="139" t="s">
        <v>773</v>
      </c>
      <c r="C208" s="139" t="s">
        <v>753</v>
      </c>
      <c r="D208" s="139" t="s">
        <v>633</v>
      </c>
      <c r="E208" s="139" t="s">
        <v>754</v>
      </c>
      <c r="F208" s="49">
        <v>103</v>
      </c>
      <c r="G208" s="49">
        <v>106</v>
      </c>
      <c r="H208" s="49">
        <v>114</v>
      </c>
      <c r="I208" s="49">
        <v>121</v>
      </c>
      <c r="J208" s="49">
        <v>125</v>
      </c>
      <c r="K208" s="49">
        <v>132</v>
      </c>
      <c r="L208" s="49">
        <v>143</v>
      </c>
      <c r="M208" s="49">
        <v>150</v>
      </c>
      <c r="N208" s="49">
        <v>161</v>
      </c>
      <c r="O208" s="49">
        <v>165</v>
      </c>
      <c r="P208" s="49">
        <v>172</v>
      </c>
      <c r="Q208" s="49">
        <v>176</v>
      </c>
      <c r="R208" s="49">
        <v>176</v>
      </c>
      <c r="S208" s="49">
        <v>176</v>
      </c>
      <c r="T208" s="49">
        <v>182</v>
      </c>
      <c r="U208" s="49">
        <v>188</v>
      </c>
      <c r="V208" s="49">
        <v>191</v>
      </c>
    </row>
    <row r="209" spans="1:22" ht="15.75" customHeight="1">
      <c r="A209" s="139" t="s">
        <v>751</v>
      </c>
      <c r="B209" s="139" t="s">
        <v>607</v>
      </c>
      <c r="C209" s="139" t="s">
        <v>753</v>
      </c>
      <c r="D209" s="139" t="s">
        <v>633</v>
      </c>
      <c r="E209" s="139" t="s">
        <v>754</v>
      </c>
      <c r="F209" s="49">
        <v>45900</v>
      </c>
      <c r="G209" s="49">
        <v>53000</v>
      </c>
      <c r="H209" s="49">
        <v>61100</v>
      </c>
      <c r="I209" s="49">
        <v>68500</v>
      </c>
      <c r="J209" s="49">
        <v>80300</v>
      </c>
      <c r="K209" s="49">
        <v>86500</v>
      </c>
      <c r="L209" s="49">
        <v>91000</v>
      </c>
      <c r="M209" s="49">
        <v>91500</v>
      </c>
      <c r="N209" s="49">
        <v>104000</v>
      </c>
      <c r="O209" s="49">
        <v>112000</v>
      </c>
      <c r="P209" s="49">
        <v>123000</v>
      </c>
      <c r="Q209" s="49">
        <v>132000</v>
      </c>
      <c r="R209" s="49">
        <v>122000</v>
      </c>
      <c r="S209" s="49">
        <v>125000</v>
      </c>
      <c r="T209" s="49">
        <v>145000</v>
      </c>
      <c r="U209" s="49">
        <v>169000</v>
      </c>
      <c r="V209" s="49">
        <v>179000</v>
      </c>
    </row>
    <row r="210" spans="1:22" ht="15.75" customHeight="1">
      <c r="A210" s="139" t="s">
        <v>751</v>
      </c>
      <c r="B210" s="139" t="s">
        <v>603</v>
      </c>
      <c r="C210" s="139" t="s">
        <v>753</v>
      </c>
      <c r="D210" s="139" t="s">
        <v>633</v>
      </c>
      <c r="E210" s="139" t="s">
        <v>754</v>
      </c>
      <c r="F210" s="49">
        <v>84.3</v>
      </c>
      <c r="G210" s="49">
        <v>88</v>
      </c>
      <c r="H210" s="49">
        <v>84.3</v>
      </c>
      <c r="I210" s="49">
        <v>84.3</v>
      </c>
      <c r="J210" s="49">
        <v>58.7</v>
      </c>
      <c r="K210" s="49">
        <v>58.7</v>
      </c>
      <c r="L210" s="49">
        <v>47.7</v>
      </c>
      <c r="M210" s="49">
        <v>99</v>
      </c>
      <c r="N210" s="49">
        <v>95.3</v>
      </c>
      <c r="O210" s="49">
        <v>121</v>
      </c>
      <c r="P210" s="49">
        <v>121</v>
      </c>
      <c r="Q210" s="49">
        <v>132</v>
      </c>
      <c r="R210" s="49">
        <v>114</v>
      </c>
      <c r="S210" s="49">
        <v>106</v>
      </c>
      <c r="T210" s="49">
        <v>154</v>
      </c>
      <c r="U210" s="49">
        <v>164</v>
      </c>
      <c r="V210" s="49">
        <v>194</v>
      </c>
    </row>
    <row r="211" spans="1:22" ht="15.75" customHeight="1">
      <c r="A211" s="139" t="s">
        <v>751</v>
      </c>
      <c r="B211" s="139" t="s">
        <v>520</v>
      </c>
      <c r="C211" s="139" t="s">
        <v>753</v>
      </c>
      <c r="D211" s="139" t="s">
        <v>633</v>
      </c>
      <c r="E211" s="139" t="s">
        <v>754</v>
      </c>
      <c r="F211" s="49">
        <v>143</v>
      </c>
      <c r="G211" s="49">
        <v>147</v>
      </c>
      <c r="H211" s="49">
        <v>147</v>
      </c>
      <c r="I211" s="49">
        <v>154</v>
      </c>
      <c r="J211" s="49">
        <v>150</v>
      </c>
      <c r="K211" s="49">
        <v>161</v>
      </c>
      <c r="L211" s="49">
        <v>165</v>
      </c>
      <c r="M211" s="49">
        <v>172</v>
      </c>
      <c r="N211" s="49">
        <v>180</v>
      </c>
      <c r="O211" s="49">
        <v>187</v>
      </c>
      <c r="P211" s="49">
        <v>187</v>
      </c>
      <c r="Q211" s="49">
        <v>202</v>
      </c>
      <c r="R211" s="49">
        <v>198</v>
      </c>
      <c r="S211" s="49">
        <v>198</v>
      </c>
      <c r="T211" s="49">
        <v>225</v>
      </c>
      <c r="U211" s="49">
        <v>240</v>
      </c>
      <c r="V211" s="49">
        <v>284</v>
      </c>
    </row>
    <row r="212" spans="1:22" ht="15.75" customHeight="1">
      <c r="A212" s="139" t="s">
        <v>751</v>
      </c>
      <c r="B212" s="139" t="s">
        <v>609</v>
      </c>
      <c r="C212" s="139" t="s">
        <v>753</v>
      </c>
      <c r="D212" s="139" t="s">
        <v>633</v>
      </c>
      <c r="E212" s="139" t="s">
        <v>754</v>
      </c>
      <c r="F212" s="49">
        <v>13900</v>
      </c>
      <c r="G212" s="49">
        <v>15500</v>
      </c>
      <c r="H212" s="49">
        <v>15000</v>
      </c>
      <c r="I212" s="49">
        <v>16500</v>
      </c>
      <c r="J212" s="49">
        <v>18100</v>
      </c>
      <c r="K212" s="49">
        <v>19300</v>
      </c>
      <c r="L212" s="49">
        <v>20600</v>
      </c>
      <c r="M212" s="49">
        <v>20100</v>
      </c>
      <c r="N212" s="49">
        <v>21300</v>
      </c>
      <c r="O212" s="49">
        <v>23500</v>
      </c>
      <c r="P212" s="49">
        <v>22500</v>
      </c>
      <c r="Q212" s="49">
        <v>19200</v>
      </c>
      <c r="R212" s="49">
        <v>17300</v>
      </c>
      <c r="S212" s="49">
        <v>23900</v>
      </c>
      <c r="T212" s="49">
        <v>21300</v>
      </c>
      <c r="U212" s="49">
        <v>18400</v>
      </c>
      <c r="V212" s="49">
        <v>17700</v>
      </c>
    </row>
    <row r="213" spans="1:22" ht="15.75" customHeight="1">
      <c r="A213" s="139" t="s">
        <v>751</v>
      </c>
      <c r="B213" s="139" t="s">
        <v>546</v>
      </c>
      <c r="C213" s="139" t="s">
        <v>753</v>
      </c>
      <c r="D213" s="139" t="s">
        <v>633</v>
      </c>
      <c r="E213" s="139" t="s">
        <v>754</v>
      </c>
      <c r="F213" s="49">
        <v>307000</v>
      </c>
      <c r="G213" s="49">
        <v>305000</v>
      </c>
      <c r="H213" s="49">
        <v>315000</v>
      </c>
      <c r="I213" s="49">
        <v>340000</v>
      </c>
      <c r="J213" s="49">
        <v>356000</v>
      </c>
      <c r="K213" s="49">
        <v>352000</v>
      </c>
      <c r="L213" s="49">
        <v>359000</v>
      </c>
      <c r="M213" s="49">
        <v>388000</v>
      </c>
      <c r="N213" s="49">
        <v>388000</v>
      </c>
      <c r="O213" s="49">
        <v>380000</v>
      </c>
      <c r="P213" s="49">
        <v>388000</v>
      </c>
      <c r="Q213" s="49">
        <v>402000</v>
      </c>
      <c r="R213" s="49">
        <v>382000</v>
      </c>
      <c r="S213" s="49">
        <v>395000</v>
      </c>
      <c r="T213" s="49">
        <v>398000</v>
      </c>
      <c r="U213" s="49">
        <v>380000</v>
      </c>
      <c r="V213" s="49">
        <v>384000</v>
      </c>
    </row>
    <row r="214" spans="1:22" ht="15.75" customHeight="1">
      <c r="A214" s="139" t="s">
        <v>751</v>
      </c>
      <c r="B214" s="139" t="s">
        <v>611</v>
      </c>
      <c r="C214" s="139" t="s">
        <v>753</v>
      </c>
      <c r="D214" s="139" t="s">
        <v>633</v>
      </c>
      <c r="E214" s="139" t="s">
        <v>754</v>
      </c>
      <c r="F214" s="49">
        <v>1630</v>
      </c>
      <c r="G214" s="49">
        <v>1800</v>
      </c>
      <c r="H214" s="49">
        <v>1870</v>
      </c>
      <c r="I214" s="49">
        <v>1940</v>
      </c>
      <c r="J214" s="49">
        <v>1950</v>
      </c>
      <c r="K214" s="49">
        <v>2070</v>
      </c>
      <c r="L214" s="49">
        <v>2020</v>
      </c>
      <c r="M214" s="49">
        <v>1660</v>
      </c>
      <c r="N214" s="49">
        <v>1890</v>
      </c>
      <c r="O214" s="49">
        <v>2070</v>
      </c>
      <c r="P214" s="49">
        <v>2130</v>
      </c>
      <c r="Q214" s="49">
        <v>2330</v>
      </c>
      <c r="R214" s="49">
        <v>2880</v>
      </c>
      <c r="S214" s="49">
        <v>3050</v>
      </c>
      <c r="T214" s="49">
        <v>3410</v>
      </c>
      <c r="U214" s="49">
        <v>3530</v>
      </c>
      <c r="V214" s="49">
        <v>3650</v>
      </c>
    </row>
    <row r="215" spans="1:22" ht="15.75" customHeight="1">
      <c r="A215" s="139" t="s">
        <v>751</v>
      </c>
      <c r="B215" s="139" t="s">
        <v>613</v>
      </c>
      <c r="C215" s="139" t="s">
        <v>753</v>
      </c>
      <c r="D215" s="139" t="s">
        <v>633</v>
      </c>
      <c r="E215" s="139" t="s">
        <v>754</v>
      </c>
      <c r="F215" s="49">
        <v>23800</v>
      </c>
      <c r="G215" s="49">
        <v>20400</v>
      </c>
      <c r="H215" s="49">
        <v>18300</v>
      </c>
      <c r="I215" s="49">
        <v>15200</v>
      </c>
      <c r="J215" s="49">
        <v>12400</v>
      </c>
      <c r="K215" s="49">
        <v>12400</v>
      </c>
      <c r="L215" s="49">
        <v>10300</v>
      </c>
      <c r="M215" s="49">
        <v>9880</v>
      </c>
      <c r="N215" s="49">
        <v>7720</v>
      </c>
      <c r="O215" s="49">
        <v>5350</v>
      </c>
      <c r="P215" s="49">
        <v>7520</v>
      </c>
      <c r="Q215" s="49">
        <v>9240</v>
      </c>
      <c r="R215" s="49">
        <v>7190</v>
      </c>
      <c r="S215" s="49">
        <v>11300</v>
      </c>
      <c r="T215" s="49">
        <v>11600</v>
      </c>
      <c r="U215" s="49">
        <v>12000</v>
      </c>
      <c r="V215" s="49">
        <v>12400</v>
      </c>
    </row>
    <row r="216" spans="1:22" ht="15.75" customHeight="1">
      <c r="A216" s="139" t="s">
        <v>751</v>
      </c>
      <c r="B216" s="139" t="s">
        <v>752</v>
      </c>
      <c r="C216" s="139" t="s">
        <v>774</v>
      </c>
      <c r="D216" s="139" t="s">
        <v>633</v>
      </c>
      <c r="E216" s="139" t="s">
        <v>754</v>
      </c>
      <c r="F216" s="49">
        <v>1.41E-3</v>
      </c>
      <c r="G216" s="49">
        <v>1.39E-3</v>
      </c>
      <c r="H216" s="49">
        <v>1.3799999999999999E-3</v>
      </c>
      <c r="I216" s="49">
        <v>1.3600000000000001E-3</v>
      </c>
      <c r="J216" s="49">
        <v>1.34E-3</v>
      </c>
      <c r="K216" s="49">
        <v>1.32E-3</v>
      </c>
      <c r="L216" s="49">
        <v>1.2999999999999999E-3</v>
      </c>
      <c r="M216" s="49">
        <v>1.2800000000000001E-3</v>
      </c>
      <c r="N216" s="49">
        <v>1.2600000000000001E-3</v>
      </c>
      <c r="O216" s="49">
        <v>1.24E-3</v>
      </c>
      <c r="P216" s="49">
        <v>1.2199999999999999E-3</v>
      </c>
      <c r="Q216" s="49">
        <v>1.1999999999999999E-3</v>
      </c>
      <c r="R216" s="49">
        <v>1.1800000000000001E-3</v>
      </c>
      <c r="S216" s="49">
        <v>1.16E-3</v>
      </c>
      <c r="T216" s="49">
        <v>1.14E-3</v>
      </c>
      <c r="U216" s="49">
        <v>1.1199999999999999E-3</v>
      </c>
      <c r="V216" s="49">
        <v>1.1000000000000001E-3</v>
      </c>
    </row>
    <row r="217" spans="1:22" ht="15.75" customHeight="1">
      <c r="A217" s="139" t="s">
        <v>751</v>
      </c>
      <c r="B217" s="139" t="s">
        <v>755</v>
      </c>
      <c r="C217" s="139" t="s">
        <v>774</v>
      </c>
      <c r="D217" s="139" t="s">
        <v>633</v>
      </c>
      <c r="E217" s="139" t="s">
        <v>754</v>
      </c>
      <c r="F217" s="49">
        <v>4.1000000000000002E-2</v>
      </c>
      <c r="G217" s="49">
        <v>4.19E-2</v>
      </c>
      <c r="H217" s="49">
        <v>4.2799999999999998E-2</v>
      </c>
      <c r="I217" s="49">
        <v>4.3799999999999999E-2</v>
      </c>
      <c r="J217" s="49">
        <v>4.4699999999999997E-2</v>
      </c>
      <c r="K217" s="49">
        <v>4.5600000000000002E-2</v>
      </c>
      <c r="L217" s="49">
        <v>4.6600000000000003E-2</v>
      </c>
      <c r="M217" s="49">
        <v>4.7500000000000001E-2</v>
      </c>
      <c r="N217" s="49">
        <v>4.8399999999999999E-2</v>
      </c>
      <c r="O217" s="49">
        <v>4.9399999999999999E-2</v>
      </c>
      <c r="P217" s="49">
        <v>5.0299999999999997E-2</v>
      </c>
      <c r="Q217" s="49">
        <v>5.1200000000000002E-2</v>
      </c>
      <c r="R217" s="49">
        <v>5.2200000000000003E-2</v>
      </c>
      <c r="S217" s="49">
        <v>5.3100000000000001E-2</v>
      </c>
      <c r="T217" s="49">
        <v>5.4100000000000002E-2</v>
      </c>
      <c r="U217" s="49">
        <v>5.5E-2</v>
      </c>
      <c r="V217" s="49">
        <v>5.5899999999999998E-2</v>
      </c>
    </row>
    <row r="218" spans="1:22" ht="15.75" customHeight="1">
      <c r="A218" s="139" t="s">
        <v>751</v>
      </c>
      <c r="B218" s="139" t="s">
        <v>226</v>
      </c>
      <c r="C218" s="139" t="s">
        <v>774</v>
      </c>
      <c r="D218" s="139" t="s">
        <v>633</v>
      </c>
      <c r="E218" s="139" t="s">
        <v>754</v>
      </c>
      <c r="F218" s="49">
        <v>0</v>
      </c>
      <c r="G218" s="49">
        <v>0</v>
      </c>
      <c r="H218" s="49">
        <v>0</v>
      </c>
      <c r="I218" s="49">
        <v>0</v>
      </c>
      <c r="J218" s="49">
        <v>0</v>
      </c>
      <c r="K218" s="49">
        <v>0</v>
      </c>
      <c r="L218" s="49">
        <v>0</v>
      </c>
      <c r="M218" s="49">
        <v>0</v>
      </c>
      <c r="N218" s="49">
        <v>0</v>
      </c>
      <c r="O218" s="49">
        <v>0</v>
      </c>
      <c r="P218" s="49">
        <v>0</v>
      </c>
      <c r="Q218" s="49">
        <v>0</v>
      </c>
      <c r="R218" s="49">
        <v>0</v>
      </c>
      <c r="S218" s="49">
        <v>0</v>
      </c>
      <c r="T218" s="49">
        <v>0</v>
      </c>
      <c r="U218" s="49">
        <v>0</v>
      </c>
      <c r="V218" s="49">
        <v>0</v>
      </c>
    </row>
    <row r="219" spans="1:22" ht="15.75" customHeight="1">
      <c r="A219" s="139" t="s">
        <v>751</v>
      </c>
      <c r="B219" s="139" t="s">
        <v>231</v>
      </c>
      <c r="C219" s="139" t="s">
        <v>774</v>
      </c>
      <c r="D219" s="139" t="s">
        <v>633</v>
      </c>
      <c r="E219" s="139" t="s">
        <v>754</v>
      </c>
      <c r="F219" s="49">
        <v>1.33</v>
      </c>
      <c r="G219" s="49">
        <v>3.36</v>
      </c>
      <c r="H219" s="49">
        <v>3.69</v>
      </c>
      <c r="I219" s="49">
        <v>2.4</v>
      </c>
      <c r="J219" s="49">
        <v>2.2999999999999998</v>
      </c>
      <c r="K219" s="49">
        <v>2.91</v>
      </c>
      <c r="L219" s="49">
        <v>1.99</v>
      </c>
      <c r="M219" s="49">
        <v>3.24</v>
      </c>
      <c r="N219" s="49">
        <v>3.5</v>
      </c>
      <c r="O219" s="49">
        <v>2.61</v>
      </c>
      <c r="P219" s="49">
        <v>2.5099999999999998</v>
      </c>
      <c r="Q219" s="49">
        <v>2.44</v>
      </c>
      <c r="R219" s="49">
        <v>2.91</v>
      </c>
      <c r="S219" s="49">
        <v>3.01</v>
      </c>
      <c r="T219" s="49">
        <v>3.06</v>
      </c>
      <c r="U219" s="49">
        <v>3.12</v>
      </c>
      <c r="V219" s="49">
        <v>3.17</v>
      </c>
    </row>
    <row r="220" spans="1:22" ht="15.75" customHeight="1">
      <c r="A220" s="139" t="s">
        <v>751</v>
      </c>
      <c r="B220" s="139" t="s">
        <v>756</v>
      </c>
      <c r="C220" s="139" t="s">
        <v>774</v>
      </c>
      <c r="D220" s="139" t="s">
        <v>633</v>
      </c>
      <c r="E220" s="139" t="s">
        <v>754</v>
      </c>
      <c r="F220" s="49">
        <v>58100</v>
      </c>
      <c r="G220" s="49">
        <v>59100</v>
      </c>
      <c r="H220" s="49">
        <v>54000</v>
      </c>
      <c r="I220" s="49">
        <v>60300</v>
      </c>
      <c r="J220" s="49">
        <v>65100</v>
      </c>
      <c r="K220" s="49">
        <v>57900</v>
      </c>
      <c r="L220" s="49">
        <v>54000</v>
      </c>
      <c r="M220" s="49">
        <v>52900</v>
      </c>
      <c r="N220" s="49">
        <v>42400</v>
      </c>
      <c r="O220" s="49">
        <v>47800</v>
      </c>
      <c r="P220" s="49">
        <v>53100</v>
      </c>
      <c r="Q220" s="49">
        <v>53500</v>
      </c>
      <c r="R220" s="49">
        <v>60900</v>
      </c>
      <c r="S220" s="49">
        <v>49400</v>
      </c>
      <c r="T220" s="49">
        <v>48400</v>
      </c>
      <c r="U220" s="49">
        <v>47700</v>
      </c>
      <c r="V220" s="49">
        <v>47100</v>
      </c>
    </row>
    <row r="221" spans="1:22" ht="15.75" customHeight="1">
      <c r="A221" s="139" t="s">
        <v>751</v>
      </c>
      <c r="B221" s="139" t="s">
        <v>758</v>
      </c>
      <c r="C221" s="139" t="s">
        <v>774</v>
      </c>
      <c r="D221" s="139" t="s">
        <v>633</v>
      </c>
      <c r="E221" s="139" t="s">
        <v>754</v>
      </c>
      <c r="F221" s="49">
        <v>1230</v>
      </c>
      <c r="G221" s="49">
        <v>1260</v>
      </c>
      <c r="H221" s="49">
        <v>1300</v>
      </c>
      <c r="I221" s="49">
        <v>1380</v>
      </c>
      <c r="J221" s="49">
        <v>1350</v>
      </c>
      <c r="K221" s="49">
        <v>1290</v>
      </c>
      <c r="L221" s="49">
        <v>1370</v>
      </c>
      <c r="M221" s="49">
        <v>1330</v>
      </c>
      <c r="N221" s="49">
        <v>1380</v>
      </c>
      <c r="O221" s="49">
        <v>1300</v>
      </c>
      <c r="P221" s="49">
        <v>1490</v>
      </c>
      <c r="Q221" s="49">
        <v>1430</v>
      </c>
      <c r="R221" s="49">
        <v>1450</v>
      </c>
      <c r="S221" s="49">
        <v>1460</v>
      </c>
      <c r="T221" s="49">
        <v>1480</v>
      </c>
      <c r="U221" s="49">
        <v>1500</v>
      </c>
      <c r="V221" s="49">
        <v>1510</v>
      </c>
    </row>
    <row r="222" spans="1:22" ht="15.75" customHeight="1">
      <c r="A222" s="139" t="s">
        <v>751</v>
      </c>
      <c r="B222" s="139" t="s">
        <v>238</v>
      </c>
      <c r="C222" s="139" t="s">
        <v>774</v>
      </c>
      <c r="D222" s="139" t="s">
        <v>633</v>
      </c>
      <c r="E222" s="139" t="s">
        <v>754</v>
      </c>
      <c r="F222" s="49">
        <v>453</v>
      </c>
      <c r="G222" s="49">
        <v>437</v>
      </c>
      <c r="H222" s="49">
        <v>639</v>
      </c>
      <c r="I222" s="49">
        <v>651</v>
      </c>
      <c r="J222" s="49">
        <v>422</v>
      </c>
      <c r="K222" s="49">
        <v>355</v>
      </c>
      <c r="L222" s="49">
        <v>693</v>
      </c>
      <c r="M222" s="49">
        <v>674</v>
      </c>
      <c r="N222" s="49">
        <v>1320</v>
      </c>
      <c r="O222" s="49">
        <v>956</v>
      </c>
      <c r="P222" s="49">
        <v>451</v>
      </c>
      <c r="Q222" s="49">
        <v>492</v>
      </c>
      <c r="R222" s="49">
        <v>1470</v>
      </c>
      <c r="S222" s="49">
        <v>952</v>
      </c>
      <c r="T222" s="49">
        <v>985</v>
      </c>
      <c r="U222" s="49">
        <v>1020</v>
      </c>
      <c r="V222" s="49">
        <v>1050</v>
      </c>
    </row>
    <row r="223" spans="1:22" ht="15.75" customHeight="1">
      <c r="A223" s="139" t="s">
        <v>751</v>
      </c>
      <c r="B223" s="139" t="s">
        <v>236</v>
      </c>
      <c r="C223" s="139" t="s">
        <v>774</v>
      </c>
      <c r="D223" s="139" t="s">
        <v>633</v>
      </c>
      <c r="E223" s="139" t="s">
        <v>754</v>
      </c>
      <c r="F223" s="49">
        <v>0</v>
      </c>
      <c r="G223" s="49">
        <v>0</v>
      </c>
      <c r="H223" s="49">
        <v>0</v>
      </c>
      <c r="I223" s="49">
        <v>0</v>
      </c>
      <c r="J223" s="49">
        <v>0</v>
      </c>
      <c r="K223" s="49">
        <v>0</v>
      </c>
      <c r="L223" s="49">
        <v>0</v>
      </c>
      <c r="M223" s="49">
        <v>0</v>
      </c>
      <c r="N223" s="49">
        <v>0</v>
      </c>
      <c r="O223" s="49">
        <v>0</v>
      </c>
      <c r="P223" s="49">
        <v>0</v>
      </c>
      <c r="Q223" s="49">
        <v>0</v>
      </c>
      <c r="R223" s="49">
        <v>0</v>
      </c>
      <c r="S223" s="49">
        <v>0</v>
      </c>
      <c r="T223" s="49">
        <v>0</v>
      </c>
      <c r="U223" s="49">
        <v>0</v>
      </c>
      <c r="V223" s="49">
        <v>0</v>
      </c>
    </row>
    <row r="224" spans="1:22" ht="15.75" customHeight="1">
      <c r="A224" s="139" t="s">
        <v>751</v>
      </c>
      <c r="B224" s="139" t="s">
        <v>243</v>
      </c>
      <c r="C224" s="139" t="s">
        <v>774</v>
      </c>
      <c r="D224" s="139" t="s">
        <v>633</v>
      </c>
      <c r="E224" s="139" t="s">
        <v>754</v>
      </c>
      <c r="F224" s="49">
        <v>1140</v>
      </c>
      <c r="G224" s="49">
        <v>1210</v>
      </c>
      <c r="H224" s="49">
        <v>1230</v>
      </c>
      <c r="I224" s="49">
        <v>1080</v>
      </c>
      <c r="J224" s="49">
        <v>1000</v>
      </c>
      <c r="K224" s="49">
        <v>1240</v>
      </c>
      <c r="L224" s="49">
        <v>1150</v>
      </c>
      <c r="M224" s="49">
        <v>1220</v>
      </c>
      <c r="N224" s="49">
        <v>1080</v>
      </c>
      <c r="O224" s="49">
        <v>1130</v>
      </c>
      <c r="P224" s="49">
        <v>1050</v>
      </c>
      <c r="Q224" s="49">
        <v>1380</v>
      </c>
      <c r="R224" s="49">
        <v>1390</v>
      </c>
      <c r="S224" s="49">
        <v>1310</v>
      </c>
      <c r="T224" s="49">
        <v>1190</v>
      </c>
      <c r="U224" s="49">
        <v>1300</v>
      </c>
      <c r="V224" s="49">
        <v>1370</v>
      </c>
    </row>
    <row r="225" spans="1:22" ht="15.75" customHeight="1">
      <c r="A225" s="139" t="s">
        <v>751</v>
      </c>
      <c r="B225" s="139" t="s">
        <v>245</v>
      </c>
      <c r="C225" s="139" t="s">
        <v>774</v>
      </c>
      <c r="D225" s="139" t="s">
        <v>633</v>
      </c>
      <c r="E225" s="139" t="s">
        <v>754</v>
      </c>
      <c r="F225" s="49">
        <v>281</v>
      </c>
      <c r="G225" s="49">
        <v>309</v>
      </c>
      <c r="H225" s="49">
        <v>333</v>
      </c>
      <c r="I225" s="49">
        <v>287</v>
      </c>
      <c r="J225" s="49">
        <v>281</v>
      </c>
      <c r="K225" s="49">
        <v>356</v>
      </c>
      <c r="L225" s="49">
        <v>313</v>
      </c>
      <c r="M225" s="49">
        <v>254</v>
      </c>
      <c r="N225" s="49">
        <v>174</v>
      </c>
      <c r="O225" s="49">
        <v>157</v>
      </c>
      <c r="P225" s="49">
        <v>161</v>
      </c>
      <c r="Q225" s="49">
        <v>235</v>
      </c>
      <c r="R225" s="49">
        <v>293</v>
      </c>
      <c r="S225" s="49">
        <v>154</v>
      </c>
      <c r="T225" s="49">
        <v>136</v>
      </c>
      <c r="U225" s="49">
        <v>118</v>
      </c>
      <c r="V225" s="49">
        <v>100</v>
      </c>
    </row>
    <row r="226" spans="1:22" ht="15.75" customHeight="1">
      <c r="A226" s="139" t="s">
        <v>751</v>
      </c>
      <c r="B226" s="139" t="s">
        <v>760</v>
      </c>
      <c r="C226" s="139" t="s">
        <v>774</v>
      </c>
      <c r="D226" s="139" t="s">
        <v>633</v>
      </c>
      <c r="E226" s="139" t="s">
        <v>754</v>
      </c>
      <c r="F226" s="49">
        <v>47600</v>
      </c>
      <c r="G226" s="49">
        <v>35400</v>
      </c>
      <c r="H226" s="49">
        <v>38100</v>
      </c>
      <c r="I226" s="49">
        <v>60400</v>
      </c>
      <c r="J226" s="49">
        <v>73200</v>
      </c>
      <c r="K226" s="49">
        <v>58500</v>
      </c>
      <c r="L226" s="49">
        <v>73100</v>
      </c>
      <c r="M226" s="49">
        <v>69200</v>
      </c>
      <c r="N226" s="49">
        <v>76200</v>
      </c>
      <c r="O226" s="49">
        <v>85800</v>
      </c>
      <c r="P226" s="49">
        <v>104000</v>
      </c>
      <c r="Q226" s="49">
        <v>104000</v>
      </c>
      <c r="R226" s="49">
        <v>131000</v>
      </c>
      <c r="S226" s="49">
        <v>121000</v>
      </c>
      <c r="T226" s="49">
        <v>128000</v>
      </c>
      <c r="U226" s="49">
        <v>135000</v>
      </c>
      <c r="V226" s="49">
        <v>142000</v>
      </c>
    </row>
    <row r="227" spans="1:22" ht="15.75" customHeight="1">
      <c r="A227" s="139" t="s">
        <v>751</v>
      </c>
      <c r="B227" s="139" t="s">
        <v>260</v>
      </c>
      <c r="C227" s="139" t="s">
        <v>774</v>
      </c>
      <c r="D227" s="139" t="s">
        <v>633</v>
      </c>
      <c r="E227" s="139" t="s">
        <v>754</v>
      </c>
      <c r="F227" s="49">
        <v>21.4</v>
      </c>
      <c r="G227" s="49">
        <v>57.6</v>
      </c>
      <c r="H227" s="49">
        <v>93.7</v>
      </c>
      <c r="I227" s="49">
        <v>75.099999999999994</v>
      </c>
      <c r="J227" s="49">
        <v>106</v>
      </c>
      <c r="K227" s="49">
        <v>187</v>
      </c>
      <c r="L227" s="49">
        <v>301</v>
      </c>
      <c r="M227" s="49">
        <v>531</v>
      </c>
      <c r="N227" s="49">
        <v>448</v>
      </c>
      <c r="O227" s="49">
        <v>365</v>
      </c>
      <c r="P227" s="49">
        <v>542</v>
      </c>
      <c r="Q227" s="49">
        <v>485</v>
      </c>
      <c r="R227" s="49">
        <v>503</v>
      </c>
      <c r="S227" s="49">
        <v>545</v>
      </c>
      <c r="T227" s="49">
        <v>579</v>
      </c>
      <c r="U227" s="49">
        <v>613</v>
      </c>
      <c r="V227" s="49">
        <v>646</v>
      </c>
    </row>
    <row r="228" spans="1:22" ht="15.75" customHeight="1">
      <c r="A228" s="139" t="s">
        <v>751</v>
      </c>
      <c r="B228" s="139" t="s">
        <v>278</v>
      </c>
      <c r="C228" s="139" t="s">
        <v>774</v>
      </c>
      <c r="D228" s="139" t="s">
        <v>633</v>
      </c>
      <c r="E228" s="139" t="s">
        <v>754</v>
      </c>
      <c r="F228" s="49">
        <v>868</v>
      </c>
      <c r="G228" s="49">
        <v>670</v>
      </c>
      <c r="H228" s="49">
        <v>512</v>
      </c>
      <c r="I228" s="49">
        <v>695</v>
      </c>
      <c r="J228" s="49">
        <v>391</v>
      </c>
      <c r="K228" s="49">
        <v>387</v>
      </c>
      <c r="L228" s="49">
        <v>211</v>
      </c>
      <c r="M228" s="49">
        <v>559</v>
      </c>
      <c r="N228" s="49">
        <v>74.8</v>
      </c>
      <c r="O228" s="49">
        <v>100</v>
      </c>
      <c r="P228" s="49">
        <v>164</v>
      </c>
      <c r="Q228" s="49">
        <v>220</v>
      </c>
      <c r="R228" s="49">
        <v>362</v>
      </c>
      <c r="S228" s="49">
        <v>62.2</v>
      </c>
      <c r="T228" s="49">
        <v>13.5</v>
      </c>
      <c r="U228" s="49">
        <v>0</v>
      </c>
      <c r="V228" s="49">
        <v>0</v>
      </c>
    </row>
    <row r="229" spans="1:22" ht="15.75" customHeight="1">
      <c r="A229" s="139" t="s">
        <v>751</v>
      </c>
      <c r="B229" s="139" t="s">
        <v>249</v>
      </c>
      <c r="C229" s="139" t="s">
        <v>774</v>
      </c>
      <c r="D229" s="139" t="s">
        <v>633</v>
      </c>
      <c r="E229" s="139" t="s">
        <v>754</v>
      </c>
      <c r="F229" s="49">
        <v>0</v>
      </c>
      <c r="G229" s="49">
        <v>0</v>
      </c>
      <c r="H229" s="49">
        <v>0</v>
      </c>
      <c r="I229" s="49">
        <v>0</v>
      </c>
      <c r="J229" s="49">
        <v>0</v>
      </c>
      <c r="K229" s="49">
        <v>0</v>
      </c>
      <c r="L229" s="49">
        <v>0</v>
      </c>
      <c r="M229" s="49">
        <v>0</v>
      </c>
      <c r="N229" s="49">
        <v>0</v>
      </c>
      <c r="O229" s="49">
        <v>0</v>
      </c>
      <c r="P229" s="49">
        <v>0</v>
      </c>
      <c r="Q229" s="49">
        <v>0</v>
      </c>
      <c r="R229" s="49">
        <v>0</v>
      </c>
      <c r="S229" s="49">
        <v>0</v>
      </c>
      <c r="T229" s="49">
        <v>0</v>
      </c>
      <c r="U229" s="49">
        <v>0</v>
      </c>
      <c r="V229" s="49">
        <v>0</v>
      </c>
    </row>
    <row r="230" spans="1:22" ht="15.75" customHeight="1">
      <c r="A230" s="139" t="s">
        <v>751</v>
      </c>
      <c r="B230" s="139" t="s">
        <v>270</v>
      </c>
      <c r="C230" s="139" t="s">
        <v>774</v>
      </c>
      <c r="D230" s="139" t="s">
        <v>633</v>
      </c>
      <c r="E230" s="139" t="s">
        <v>754</v>
      </c>
      <c r="F230" s="49">
        <v>0</v>
      </c>
      <c r="G230" s="49">
        <v>0</v>
      </c>
      <c r="H230" s="49">
        <v>0</v>
      </c>
      <c r="I230" s="49">
        <v>79.900000000000006</v>
      </c>
      <c r="J230" s="49">
        <v>150</v>
      </c>
      <c r="K230" s="49">
        <v>244</v>
      </c>
      <c r="L230" s="49">
        <v>261</v>
      </c>
      <c r="M230" s="49">
        <v>279</v>
      </c>
      <c r="N230" s="49">
        <v>293</v>
      </c>
      <c r="O230" s="49">
        <v>422</v>
      </c>
      <c r="P230" s="49">
        <v>576</v>
      </c>
      <c r="Q230" s="49">
        <v>634</v>
      </c>
      <c r="R230" s="49">
        <v>538</v>
      </c>
      <c r="S230" s="49">
        <v>618</v>
      </c>
      <c r="T230" s="49">
        <v>667</v>
      </c>
      <c r="U230" s="49">
        <v>715</v>
      </c>
      <c r="V230" s="49">
        <v>763</v>
      </c>
    </row>
    <row r="231" spans="1:22" ht="15.75" customHeight="1">
      <c r="A231" s="139" t="s">
        <v>751</v>
      </c>
      <c r="B231" s="139" t="s">
        <v>258</v>
      </c>
      <c r="C231" s="139" t="s">
        <v>774</v>
      </c>
      <c r="D231" s="139" t="s">
        <v>633</v>
      </c>
      <c r="E231" s="139" t="s">
        <v>754</v>
      </c>
      <c r="F231" s="49">
        <v>193</v>
      </c>
      <c r="G231" s="49">
        <v>161</v>
      </c>
      <c r="H231" s="49">
        <v>159</v>
      </c>
      <c r="I231" s="49">
        <v>168</v>
      </c>
      <c r="J231" s="49">
        <v>2030</v>
      </c>
      <c r="K231" s="49">
        <v>2130</v>
      </c>
      <c r="L231" s="49">
        <v>4060</v>
      </c>
      <c r="M231" s="49">
        <v>2050</v>
      </c>
      <c r="N231" s="49">
        <v>2080</v>
      </c>
      <c r="O231" s="49">
        <v>2210</v>
      </c>
      <c r="P231" s="49">
        <v>4280</v>
      </c>
      <c r="Q231" s="49">
        <v>2390</v>
      </c>
      <c r="R231" s="49">
        <v>2500</v>
      </c>
      <c r="S231" s="49">
        <v>3640</v>
      </c>
      <c r="T231" s="49">
        <v>3890</v>
      </c>
      <c r="U231" s="49">
        <v>4140</v>
      </c>
      <c r="V231" s="49">
        <v>4380</v>
      </c>
    </row>
    <row r="232" spans="1:22" ht="15.75" customHeight="1">
      <c r="A232" s="139" t="s">
        <v>751</v>
      </c>
      <c r="B232" s="139" t="s">
        <v>262</v>
      </c>
      <c r="C232" s="139" t="s">
        <v>774</v>
      </c>
      <c r="D232" s="139" t="s">
        <v>633</v>
      </c>
      <c r="E232" s="139" t="s">
        <v>754</v>
      </c>
      <c r="F232" s="49">
        <v>0</v>
      </c>
      <c r="G232" s="49">
        <v>0</v>
      </c>
      <c r="H232" s="49">
        <v>0</v>
      </c>
      <c r="I232" s="49">
        <v>0</v>
      </c>
      <c r="J232" s="49">
        <v>0</v>
      </c>
      <c r="K232" s="49">
        <v>0</v>
      </c>
      <c r="L232" s="49">
        <v>0</v>
      </c>
      <c r="M232" s="49">
        <v>0</v>
      </c>
      <c r="N232" s="49">
        <v>0</v>
      </c>
      <c r="O232" s="49">
        <v>0</v>
      </c>
      <c r="P232" s="49">
        <v>0</v>
      </c>
      <c r="Q232" s="49">
        <v>0</v>
      </c>
      <c r="R232" s="49">
        <v>0</v>
      </c>
      <c r="S232" s="49">
        <v>0</v>
      </c>
      <c r="T232" s="49">
        <v>0</v>
      </c>
      <c r="U232" s="49">
        <v>0</v>
      </c>
      <c r="V232" s="49">
        <v>0</v>
      </c>
    </row>
    <row r="233" spans="1:22" ht="15.75" customHeight="1">
      <c r="A233" s="139" t="s">
        <v>751</v>
      </c>
      <c r="B233" s="139" t="s">
        <v>274</v>
      </c>
      <c r="C233" s="139" t="s">
        <v>774</v>
      </c>
      <c r="D233" s="139" t="s">
        <v>633</v>
      </c>
      <c r="E233" s="139" t="s">
        <v>754</v>
      </c>
      <c r="F233" s="49">
        <v>1290</v>
      </c>
      <c r="G233" s="49">
        <v>1940</v>
      </c>
      <c r="H233" s="49">
        <v>1150</v>
      </c>
      <c r="I233" s="49">
        <v>1210</v>
      </c>
      <c r="J233" s="49">
        <v>1430</v>
      </c>
      <c r="K233" s="49">
        <v>1380</v>
      </c>
      <c r="L233" s="49">
        <v>1250</v>
      </c>
      <c r="M233" s="49">
        <v>1510</v>
      </c>
      <c r="N233" s="49">
        <v>1660</v>
      </c>
      <c r="O233" s="49">
        <v>1760</v>
      </c>
      <c r="P233" s="49">
        <v>1850</v>
      </c>
      <c r="Q233" s="49">
        <v>1830</v>
      </c>
      <c r="R233" s="49">
        <v>1900</v>
      </c>
      <c r="S233" s="49">
        <v>1960</v>
      </c>
      <c r="T233" s="49">
        <v>2020</v>
      </c>
      <c r="U233" s="49">
        <v>2080</v>
      </c>
      <c r="V233" s="49">
        <v>2140</v>
      </c>
    </row>
    <row r="234" spans="1:22" ht="15.75" customHeight="1">
      <c r="A234" s="139" t="s">
        <v>751</v>
      </c>
      <c r="B234" s="139" t="s">
        <v>256</v>
      </c>
      <c r="C234" s="139" t="s">
        <v>774</v>
      </c>
      <c r="D234" s="139" t="s">
        <v>633</v>
      </c>
      <c r="E234" s="139" t="s">
        <v>754</v>
      </c>
      <c r="F234" s="49">
        <v>2.06E-2</v>
      </c>
      <c r="G234" s="49">
        <v>2.0299999999999999E-2</v>
      </c>
      <c r="H234" s="49">
        <v>0.02</v>
      </c>
      <c r="I234" s="49">
        <v>1.9699999999999999E-2</v>
      </c>
      <c r="J234" s="49">
        <v>1.95E-2</v>
      </c>
      <c r="K234" s="49">
        <v>1.9199999999999998E-2</v>
      </c>
      <c r="L234" s="49">
        <v>1.89E-2</v>
      </c>
      <c r="M234" s="49">
        <v>1.8599999999999998E-2</v>
      </c>
      <c r="N234" s="49">
        <v>1.83E-2</v>
      </c>
      <c r="O234" s="49">
        <v>1.8100000000000002E-2</v>
      </c>
      <c r="P234" s="49">
        <v>1.78E-2</v>
      </c>
      <c r="Q234" s="49">
        <v>1.7500000000000002E-2</v>
      </c>
      <c r="R234" s="49">
        <v>1.72E-2</v>
      </c>
      <c r="S234" s="49">
        <v>1.6899999999999998E-2</v>
      </c>
      <c r="T234" s="49">
        <v>1.66E-2</v>
      </c>
      <c r="U234" s="49">
        <v>1.6400000000000001E-2</v>
      </c>
      <c r="V234" s="49">
        <v>1.61E-2</v>
      </c>
    </row>
    <row r="235" spans="1:22" ht="15.75" customHeight="1">
      <c r="A235" s="139" t="s">
        <v>751</v>
      </c>
      <c r="B235" s="139" t="s">
        <v>290</v>
      </c>
      <c r="C235" s="139" t="s">
        <v>774</v>
      </c>
      <c r="D235" s="139" t="s">
        <v>633</v>
      </c>
      <c r="E235" s="139" t="s">
        <v>754</v>
      </c>
      <c r="F235" s="49">
        <v>686</v>
      </c>
      <c r="G235" s="49">
        <v>820</v>
      </c>
      <c r="H235" s="49">
        <v>921</v>
      </c>
      <c r="I235" s="49">
        <v>728</v>
      </c>
      <c r="J235" s="49">
        <v>724</v>
      </c>
      <c r="K235" s="49">
        <v>591</v>
      </c>
      <c r="L235" s="49">
        <v>1010</v>
      </c>
      <c r="M235" s="49">
        <v>1450</v>
      </c>
      <c r="N235" s="49">
        <v>1690</v>
      </c>
      <c r="O235" s="49">
        <v>937</v>
      </c>
      <c r="P235" s="49">
        <v>1520</v>
      </c>
      <c r="Q235" s="49">
        <v>747</v>
      </c>
      <c r="R235" s="49">
        <v>751</v>
      </c>
      <c r="S235" s="49">
        <v>1190</v>
      </c>
      <c r="T235" s="49">
        <v>1220</v>
      </c>
      <c r="U235" s="49">
        <v>1250</v>
      </c>
      <c r="V235" s="49">
        <v>1280</v>
      </c>
    </row>
    <row r="236" spans="1:22" ht="15.75" customHeight="1">
      <c r="A236" s="139" t="s">
        <v>751</v>
      </c>
      <c r="B236" s="139" t="s">
        <v>564</v>
      </c>
      <c r="C236" s="139" t="s">
        <v>774</v>
      </c>
      <c r="D236" s="139" t="s">
        <v>633</v>
      </c>
      <c r="E236" s="139" t="s">
        <v>754</v>
      </c>
      <c r="F236" s="49">
        <v>1.8</v>
      </c>
      <c r="G236" s="49">
        <v>2.2000000000000002</v>
      </c>
      <c r="H236" s="49">
        <v>2.2000000000000002</v>
      </c>
      <c r="I236" s="49">
        <v>1.8</v>
      </c>
      <c r="J236" s="49">
        <v>1.01</v>
      </c>
      <c r="K236" s="49">
        <v>3.89</v>
      </c>
      <c r="L236" s="49">
        <v>3.27</v>
      </c>
      <c r="M236" s="49">
        <v>1.98</v>
      </c>
      <c r="N236" s="49">
        <v>0.99</v>
      </c>
      <c r="O236" s="49">
        <v>0.70499999999999996</v>
      </c>
      <c r="P236" s="49">
        <v>0.81</v>
      </c>
      <c r="Q236" s="49">
        <v>0.874</v>
      </c>
      <c r="R236" s="49">
        <v>0.69799999999999995</v>
      </c>
      <c r="S236" s="49">
        <v>0.52200000000000002</v>
      </c>
      <c r="T236" s="49">
        <v>0.34499999999999997</v>
      </c>
      <c r="U236" s="49">
        <v>0.16900000000000001</v>
      </c>
      <c r="V236" s="49">
        <v>0</v>
      </c>
    </row>
    <row r="237" spans="1:22" ht="15.75" customHeight="1">
      <c r="A237" s="139" t="s">
        <v>751</v>
      </c>
      <c r="B237" s="139" t="s">
        <v>298</v>
      </c>
      <c r="C237" s="139" t="s">
        <v>774</v>
      </c>
      <c r="D237" s="139" t="s">
        <v>633</v>
      </c>
      <c r="E237" s="139" t="s">
        <v>754</v>
      </c>
      <c r="F237" s="49">
        <v>242</v>
      </c>
      <c r="G237" s="49">
        <v>143</v>
      </c>
      <c r="H237" s="49">
        <v>105</v>
      </c>
      <c r="I237" s="49">
        <v>370</v>
      </c>
      <c r="J237" s="49">
        <v>258</v>
      </c>
      <c r="K237" s="49">
        <v>207</v>
      </c>
      <c r="L237" s="49">
        <v>150</v>
      </c>
      <c r="M237" s="49">
        <v>151</v>
      </c>
      <c r="N237" s="49">
        <v>357</v>
      </c>
      <c r="O237" s="49">
        <v>66.900000000000006</v>
      </c>
      <c r="P237" s="49">
        <v>99.4</v>
      </c>
      <c r="Q237" s="49">
        <v>121</v>
      </c>
      <c r="R237" s="49">
        <v>107</v>
      </c>
      <c r="S237" s="49">
        <v>91.9</v>
      </c>
      <c r="T237" s="49">
        <v>77.2</v>
      </c>
      <c r="U237" s="49">
        <v>62.4</v>
      </c>
      <c r="V237" s="49">
        <v>47.7</v>
      </c>
    </row>
    <row r="238" spans="1:22" ht="15.75" customHeight="1">
      <c r="A238" s="139" t="s">
        <v>751</v>
      </c>
      <c r="B238" s="139" t="s">
        <v>300</v>
      </c>
      <c r="C238" s="139" t="s">
        <v>774</v>
      </c>
      <c r="D238" s="139" t="s">
        <v>633</v>
      </c>
      <c r="E238" s="139" t="s">
        <v>754</v>
      </c>
      <c r="F238" s="49">
        <v>39700</v>
      </c>
      <c r="G238" s="49">
        <v>29200</v>
      </c>
      <c r="H238" s="49">
        <v>28700</v>
      </c>
      <c r="I238" s="49">
        <v>48500</v>
      </c>
      <c r="J238" s="49">
        <v>50400</v>
      </c>
      <c r="K238" s="49">
        <v>38900</v>
      </c>
      <c r="L238" s="49">
        <v>52300</v>
      </c>
      <c r="M238" s="49">
        <v>61800</v>
      </c>
      <c r="N238" s="49">
        <v>67600</v>
      </c>
      <c r="O238" s="49">
        <v>77200</v>
      </c>
      <c r="P238" s="49">
        <v>95200</v>
      </c>
      <c r="Q238" s="49">
        <v>94700</v>
      </c>
      <c r="R238" s="49">
        <v>121000</v>
      </c>
      <c r="S238" s="49">
        <v>109000</v>
      </c>
      <c r="T238" s="49">
        <v>116000</v>
      </c>
      <c r="U238" s="49">
        <v>123000</v>
      </c>
      <c r="V238" s="49">
        <v>130000</v>
      </c>
    </row>
    <row r="239" spans="1:22" ht="15.75" customHeight="1">
      <c r="A239" s="139" t="s">
        <v>751</v>
      </c>
      <c r="B239" s="139" t="s">
        <v>302</v>
      </c>
      <c r="C239" s="139" t="s">
        <v>774</v>
      </c>
      <c r="D239" s="139" t="s">
        <v>633</v>
      </c>
      <c r="E239" s="139" t="s">
        <v>754</v>
      </c>
      <c r="F239" s="49">
        <v>260</v>
      </c>
      <c r="G239" s="49">
        <v>257</v>
      </c>
      <c r="H239" s="49">
        <v>253</v>
      </c>
      <c r="I239" s="49">
        <v>252</v>
      </c>
      <c r="J239" s="49">
        <v>253</v>
      </c>
      <c r="K239" s="49">
        <v>249</v>
      </c>
      <c r="L239" s="49">
        <v>236</v>
      </c>
      <c r="M239" s="49">
        <v>238</v>
      </c>
      <c r="N239" s="49">
        <v>269</v>
      </c>
      <c r="O239" s="49">
        <v>420</v>
      </c>
      <c r="P239" s="49">
        <v>530</v>
      </c>
      <c r="Q239" s="49">
        <v>597</v>
      </c>
      <c r="R239" s="49">
        <v>634</v>
      </c>
      <c r="S239" s="49">
        <v>496</v>
      </c>
      <c r="T239" s="49">
        <v>515</v>
      </c>
      <c r="U239" s="49">
        <v>534</v>
      </c>
      <c r="V239" s="49">
        <v>553</v>
      </c>
    </row>
    <row r="240" spans="1:22" ht="15.75" customHeight="1">
      <c r="A240" s="139" t="s">
        <v>751</v>
      </c>
      <c r="B240" s="139" t="s">
        <v>316</v>
      </c>
      <c r="C240" s="139" t="s">
        <v>774</v>
      </c>
      <c r="D240" s="139" t="s">
        <v>633</v>
      </c>
      <c r="E240" s="139" t="s">
        <v>754</v>
      </c>
      <c r="F240" s="49">
        <v>1070</v>
      </c>
      <c r="G240" s="49">
        <v>1100</v>
      </c>
      <c r="H240" s="49">
        <v>1100</v>
      </c>
      <c r="I240" s="49">
        <v>1170</v>
      </c>
      <c r="J240" s="49">
        <v>1160</v>
      </c>
      <c r="K240" s="49">
        <v>1120</v>
      </c>
      <c r="L240" s="49">
        <v>1180</v>
      </c>
      <c r="M240" s="49">
        <v>1120</v>
      </c>
      <c r="N240" s="49">
        <v>1190</v>
      </c>
      <c r="O240" s="49">
        <v>1130</v>
      </c>
      <c r="P240" s="49">
        <v>1300</v>
      </c>
      <c r="Q240" s="49">
        <v>1230</v>
      </c>
      <c r="R240" s="49">
        <v>1240</v>
      </c>
      <c r="S240" s="49">
        <v>1250</v>
      </c>
      <c r="T240" s="49">
        <v>1270</v>
      </c>
      <c r="U240" s="49">
        <v>1280</v>
      </c>
      <c r="V240" s="49">
        <v>1290</v>
      </c>
    </row>
    <row r="241" spans="1:22" ht="15.75" customHeight="1">
      <c r="A241" s="139" t="s">
        <v>751</v>
      </c>
      <c r="B241" s="139" t="s">
        <v>320</v>
      </c>
      <c r="C241" s="139" t="s">
        <v>774</v>
      </c>
      <c r="D241" s="139" t="s">
        <v>633</v>
      </c>
      <c r="E241" s="139" t="s">
        <v>754</v>
      </c>
      <c r="F241" s="49">
        <v>315</v>
      </c>
      <c r="G241" s="49">
        <v>324</v>
      </c>
      <c r="H241" s="49">
        <v>323</v>
      </c>
      <c r="I241" s="49">
        <v>310</v>
      </c>
      <c r="J241" s="49">
        <v>302</v>
      </c>
      <c r="K241" s="49">
        <v>301</v>
      </c>
      <c r="L241" s="49">
        <v>325</v>
      </c>
      <c r="M241" s="49">
        <v>293</v>
      </c>
      <c r="N241" s="49">
        <v>288</v>
      </c>
      <c r="O241" s="49">
        <v>250</v>
      </c>
      <c r="P241" s="49">
        <v>259</v>
      </c>
      <c r="Q241" s="49">
        <v>255</v>
      </c>
      <c r="R241" s="49">
        <v>259</v>
      </c>
      <c r="S241" s="49">
        <v>195</v>
      </c>
      <c r="T241" s="49">
        <v>197</v>
      </c>
      <c r="U241" s="49">
        <v>189</v>
      </c>
      <c r="V241" s="49">
        <v>156</v>
      </c>
    </row>
    <row r="242" spans="1:22" ht="15.75" customHeight="1">
      <c r="A242" s="139" t="s">
        <v>751</v>
      </c>
      <c r="B242" s="139" t="s">
        <v>355</v>
      </c>
      <c r="C242" s="139" t="s">
        <v>774</v>
      </c>
      <c r="D242" s="139" t="s">
        <v>633</v>
      </c>
      <c r="E242" s="139" t="s">
        <v>754</v>
      </c>
      <c r="F242" s="49">
        <v>21.2</v>
      </c>
      <c r="G242" s="49">
        <v>17.5</v>
      </c>
      <c r="H242" s="49">
        <v>13.6</v>
      </c>
      <c r="I242" s="49">
        <v>9.92</v>
      </c>
      <c r="J242" s="49">
        <v>6.36</v>
      </c>
      <c r="K242" s="49">
        <v>2.9</v>
      </c>
      <c r="L242" s="49">
        <v>0.441</v>
      </c>
      <c r="M242" s="49">
        <v>0.28799999999999998</v>
      </c>
      <c r="N242" s="49">
        <v>0.32</v>
      </c>
      <c r="O242" s="49">
        <v>0.89500000000000002</v>
      </c>
      <c r="P242" s="49">
        <v>1.57</v>
      </c>
      <c r="Q242" s="49">
        <v>2.89</v>
      </c>
      <c r="R242" s="49">
        <v>1.47</v>
      </c>
      <c r="S242" s="49">
        <v>0.35299999999999998</v>
      </c>
      <c r="T242" s="49">
        <v>0.35</v>
      </c>
      <c r="U242" s="49">
        <v>0.35</v>
      </c>
      <c r="V242" s="49">
        <v>0.34</v>
      </c>
    </row>
    <row r="243" spans="1:22" ht="15.75" customHeight="1">
      <c r="A243" s="139" t="s">
        <v>751</v>
      </c>
      <c r="B243" s="139" t="s">
        <v>326</v>
      </c>
      <c r="C243" s="139" t="s">
        <v>774</v>
      </c>
      <c r="D243" s="139" t="s">
        <v>633</v>
      </c>
      <c r="E243" s="139" t="s">
        <v>754</v>
      </c>
      <c r="F243" s="49">
        <v>0</v>
      </c>
      <c r="G243" s="49">
        <v>0</v>
      </c>
      <c r="H243" s="49">
        <v>0</v>
      </c>
      <c r="I243" s="49">
        <v>0</v>
      </c>
      <c r="J243" s="49">
        <v>0</v>
      </c>
      <c r="K243" s="49">
        <v>0</v>
      </c>
      <c r="L243" s="49">
        <v>0</v>
      </c>
      <c r="M243" s="49">
        <v>0</v>
      </c>
      <c r="N243" s="49">
        <v>0</v>
      </c>
      <c r="O243" s="49">
        <v>0</v>
      </c>
      <c r="P243" s="49">
        <v>0</v>
      </c>
      <c r="Q243" s="49">
        <v>0</v>
      </c>
      <c r="R243" s="49">
        <v>0</v>
      </c>
      <c r="S243" s="49">
        <v>0</v>
      </c>
      <c r="T243" s="49">
        <v>0</v>
      </c>
      <c r="U243" s="49">
        <v>0</v>
      </c>
      <c r="V243" s="49">
        <v>0</v>
      </c>
    </row>
    <row r="244" spans="1:22" ht="15.75" customHeight="1">
      <c r="A244" s="139" t="s">
        <v>751</v>
      </c>
      <c r="B244" s="139" t="s">
        <v>322</v>
      </c>
      <c r="C244" s="139" t="s">
        <v>774</v>
      </c>
      <c r="D244" s="139" t="s">
        <v>633</v>
      </c>
      <c r="E244" s="139" t="s">
        <v>754</v>
      </c>
      <c r="F244" s="49">
        <v>10.8</v>
      </c>
      <c r="G244" s="49">
        <v>6.57</v>
      </c>
      <c r="H244" s="49">
        <v>8.14</v>
      </c>
      <c r="I244" s="49">
        <v>7.77</v>
      </c>
      <c r="J244" s="49">
        <v>8.15</v>
      </c>
      <c r="K244" s="49">
        <v>6.57</v>
      </c>
      <c r="L244" s="49">
        <v>5.89</v>
      </c>
      <c r="M244" s="49">
        <v>5.9</v>
      </c>
      <c r="N244" s="49">
        <v>11.3</v>
      </c>
      <c r="O244" s="49">
        <v>10.1</v>
      </c>
      <c r="P244" s="49">
        <v>10.199999999999999</v>
      </c>
      <c r="Q244" s="49">
        <v>6.86</v>
      </c>
      <c r="R244" s="49">
        <v>6.35</v>
      </c>
      <c r="S244" s="49">
        <v>7.1</v>
      </c>
      <c r="T244" s="49">
        <v>6.93</v>
      </c>
      <c r="U244" s="49">
        <v>6.75</v>
      </c>
      <c r="V244" s="49">
        <v>6.58</v>
      </c>
    </row>
    <row r="245" spans="1:22" ht="15.75" customHeight="1">
      <c r="A245" s="139" t="s">
        <v>751</v>
      </c>
      <c r="B245" s="139" t="s">
        <v>229</v>
      </c>
      <c r="C245" s="139" t="s">
        <v>774</v>
      </c>
      <c r="D245" s="139" t="s">
        <v>633</v>
      </c>
      <c r="E245" s="139" t="s">
        <v>754</v>
      </c>
      <c r="F245" s="49">
        <v>432</v>
      </c>
      <c r="G245" s="49">
        <v>470</v>
      </c>
      <c r="H245" s="49">
        <v>401</v>
      </c>
      <c r="I245" s="49">
        <v>404</v>
      </c>
      <c r="J245" s="49">
        <v>401</v>
      </c>
      <c r="K245" s="49">
        <v>366</v>
      </c>
      <c r="L245" s="49">
        <v>382</v>
      </c>
      <c r="M245" s="49">
        <v>377</v>
      </c>
      <c r="N245" s="49">
        <v>377</v>
      </c>
      <c r="O245" s="49">
        <v>136</v>
      </c>
      <c r="P245" s="49">
        <v>337</v>
      </c>
      <c r="Q245" s="49">
        <v>335</v>
      </c>
      <c r="R245" s="49">
        <v>333</v>
      </c>
      <c r="S245" s="49">
        <v>331</v>
      </c>
      <c r="T245" s="49">
        <v>329</v>
      </c>
      <c r="U245" s="49">
        <v>327</v>
      </c>
      <c r="V245" s="49">
        <v>324</v>
      </c>
    </row>
    <row r="246" spans="1:22" ht="15.75" customHeight="1">
      <c r="A246" s="139" t="s">
        <v>751</v>
      </c>
      <c r="B246" s="139" t="s">
        <v>762</v>
      </c>
      <c r="C246" s="139" t="s">
        <v>774</v>
      </c>
      <c r="D246" s="139" t="s">
        <v>633</v>
      </c>
      <c r="E246" s="139" t="s">
        <v>754</v>
      </c>
      <c r="F246" s="49">
        <v>118000</v>
      </c>
      <c r="G246" s="49">
        <v>106000</v>
      </c>
      <c r="H246" s="49">
        <v>106000</v>
      </c>
      <c r="I246" s="49">
        <v>135000</v>
      </c>
      <c r="J246" s="49">
        <v>153000</v>
      </c>
      <c r="K246" s="49">
        <v>135000</v>
      </c>
      <c r="L246" s="49">
        <v>142000</v>
      </c>
      <c r="M246" s="49">
        <v>135000</v>
      </c>
      <c r="N246" s="49">
        <v>135000</v>
      </c>
      <c r="O246" s="49">
        <v>149000</v>
      </c>
      <c r="P246" s="49">
        <v>169000</v>
      </c>
      <c r="Q246" s="49">
        <v>173000</v>
      </c>
      <c r="R246" s="49">
        <v>211000</v>
      </c>
      <c r="S246" s="49">
        <v>188000</v>
      </c>
      <c r="T246" s="49">
        <v>194000</v>
      </c>
      <c r="U246" s="49">
        <v>201000</v>
      </c>
      <c r="V246" s="49">
        <v>207000</v>
      </c>
    </row>
    <row r="247" spans="1:22" ht="15.75" customHeight="1">
      <c r="A247" s="139" t="s">
        <v>751</v>
      </c>
      <c r="B247" s="139" t="s">
        <v>332</v>
      </c>
      <c r="C247" s="139" t="s">
        <v>774</v>
      </c>
      <c r="D247" s="139" t="s">
        <v>633</v>
      </c>
      <c r="E247" s="139" t="s">
        <v>754</v>
      </c>
      <c r="F247" s="49">
        <v>363</v>
      </c>
      <c r="G247" s="49">
        <v>54.9</v>
      </c>
      <c r="H247" s="49">
        <v>60.9</v>
      </c>
      <c r="I247" s="49">
        <v>62</v>
      </c>
      <c r="J247" s="49">
        <v>63.1</v>
      </c>
      <c r="K247" s="49">
        <v>62</v>
      </c>
      <c r="L247" s="49">
        <v>63.2</v>
      </c>
      <c r="M247" s="49">
        <v>59</v>
      </c>
      <c r="N247" s="49">
        <v>54.7</v>
      </c>
      <c r="O247" s="49">
        <v>50.4</v>
      </c>
      <c r="P247" s="49">
        <v>38.6</v>
      </c>
      <c r="Q247" s="49">
        <v>38.6</v>
      </c>
      <c r="R247" s="49">
        <v>34.9</v>
      </c>
      <c r="S247" s="49">
        <v>24.8</v>
      </c>
      <c r="T247" s="49">
        <v>19</v>
      </c>
      <c r="U247" s="49">
        <v>13.1</v>
      </c>
      <c r="V247" s="49">
        <v>7.28</v>
      </c>
    </row>
    <row r="248" spans="1:22" ht="15.75" customHeight="1">
      <c r="A248" s="139" t="s">
        <v>751</v>
      </c>
      <c r="B248" s="139" t="s">
        <v>552</v>
      </c>
      <c r="C248" s="139" t="s">
        <v>774</v>
      </c>
      <c r="D248" s="139" t="s">
        <v>633</v>
      </c>
      <c r="E248" s="139" t="s">
        <v>754</v>
      </c>
      <c r="F248" s="49">
        <v>2330</v>
      </c>
      <c r="G248" s="49">
        <v>1080</v>
      </c>
      <c r="H248" s="49">
        <v>1310</v>
      </c>
      <c r="I248" s="49">
        <v>2400</v>
      </c>
      <c r="J248" s="49">
        <v>1650</v>
      </c>
      <c r="K248" s="49">
        <v>1360</v>
      </c>
      <c r="L248" s="49">
        <v>678</v>
      </c>
      <c r="M248" s="49">
        <v>1190</v>
      </c>
      <c r="N248" s="49">
        <v>739</v>
      </c>
      <c r="O248" s="49">
        <v>89.5</v>
      </c>
      <c r="P248" s="49">
        <v>195</v>
      </c>
      <c r="Q248" s="49">
        <v>1060</v>
      </c>
      <c r="R248" s="49">
        <v>965</v>
      </c>
      <c r="S248" s="49">
        <v>283</v>
      </c>
      <c r="T248" s="49">
        <v>156</v>
      </c>
      <c r="U248" s="49">
        <v>28.5</v>
      </c>
      <c r="V248" s="49">
        <v>0</v>
      </c>
    </row>
    <row r="249" spans="1:22" ht="15.75" customHeight="1">
      <c r="A249" s="139" t="s">
        <v>751</v>
      </c>
      <c r="B249" s="139" t="s">
        <v>340</v>
      </c>
      <c r="C249" s="139" t="s">
        <v>774</v>
      </c>
      <c r="D249" s="139" t="s">
        <v>633</v>
      </c>
      <c r="E249" s="139" t="s">
        <v>754</v>
      </c>
      <c r="F249" s="49">
        <v>525</v>
      </c>
      <c r="G249" s="49">
        <v>584</v>
      </c>
      <c r="H249" s="49">
        <v>612</v>
      </c>
      <c r="I249" s="49">
        <v>577</v>
      </c>
      <c r="J249" s="49">
        <v>677</v>
      </c>
      <c r="K249" s="49">
        <v>728</v>
      </c>
      <c r="L249" s="49">
        <v>350</v>
      </c>
      <c r="M249" s="49">
        <v>967</v>
      </c>
      <c r="N249" s="49">
        <v>926</v>
      </c>
      <c r="O249" s="49">
        <v>862</v>
      </c>
      <c r="P249" s="49">
        <v>295</v>
      </c>
      <c r="Q249" s="49">
        <v>985</v>
      </c>
      <c r="R249" s="49">
        <v>888</v>
      </c>
      <c r="S249" s="49">
        <v>873</v>
      </c>
      <c r="T249" s="49">
        <v>900</v>
      </c>
      <c r="U249" s="49">
        <v>926</v>
      </c>
      <c r="V249" s="49">
        <v>953</v>
      </c>
    </row>
    <row r="250" spans="1:22" ht="15.75" customHeight="1">
      <c r="A250" s="139" t="s">
        <v>751</v>
      </c>
      <c r="B250" s="139" t="s">
        <v>763</v>
      </c>
      <c r="C250" s="139" t="s">
        <v>774</v>
      </c>
      <c r="D250" s="139" t="s">
        <v>633</v>
      </c>
      <c r="E250" s="139" t="s">
        <v>754</v>
      </c>
      <c r="F250" s="49">
        <v>15700</v>
      </c>
      <c r="G250" s="49">
        <v>16600</v>
      </c>
      <c r="H250" s="49">
        <v>16000</v>
      </c>
      <c r="I250" s="49">
        <v>14500</v>
      </c>
      <c r="J250" s="49">
        <v>12400</v>
      </c>
      <c r="K250" s="49">
        <v>12500</v>
      </c>
      <c r="L250" s="49">
        <v>13900</v>
      </c>
      <c r="M250" s="49">
        <v>16000</v>
      </c>
      <c r="N250" s="49">
        <v>14700</v>
      </c>
      <c r="O250" s="49">
        <v>10600</v>
      </c>
      <c r="P250" s="49">
        <v>11400</v>
      </c>
      <c r="Q250" s="49">
        <v>11800</v>
      </c>
      <c r="R250" s="49">
        <v>11900</v>
      </c>
      <c r="S250" s="49">
        <v>10800</v>
      </c>
      <c r="T250" s="49">
        <v>10500</v>
      </c>
      <c r="U250" s="49">
        <v>10300</v>
      </c>
      <c r="V250" s="49">
        <v>10100</v>
      </c>
    </row>
    <row r="251" spans="1:22" ht="15.75" customHeight="1">
      <c r="A251" s="139" t="s">
        <v>751</v>
      </c>
      <c r="B251" s="139" t="s">
        <v>346</v>
      </c>
      <c r="C251" s="139" t="s">
        <v>774</v>
      </c>
      <c r="D251" s="139" t="s">
        <v>633</v>
      </c>
      <c r="E251" s="139" t="s">
        <v>754</v>
      </c>
      <c r="F251" s="49">
        <v>357</v>
      </c>
      <c r="G251" s="49">
        <v>377</v>
      </c>
      <c r="H251" s="49">
        <v>417</v>
      </c>
      <c r="I251" s="49">
        <v>382</v>
      </c>
      <c r="J251" s="49">
        <v>352</v>
      </c>
      <c r="K251" s="49">
        <v>399</v>
      </c>
      <c r="L251" s="49">
        <v>380</v>
      </c>
      <c r="M251" s="49">
        <v>381</v>
      </c>
      <c r="N251" s="49">
        <v>400</v>
      </c>
      <c r="O251" s="49">
        <v>346</v>
      </c>
      <c r="P251" s="49">
        <v>391</v>
      </c>
      <c r="Q251" s="49">
        <v>318</v>
      </c>
      <c r="R251" s="49">
        <v>255</v>
      </c>
      <c r="S251" s="49">
        <v>333</v>
      </c>
      <c r="T251" s="49">
        <v>328</v>
      </c>
      <c r="U251" s="49">
        <v>324</v>
      </c>
      <c r="V251" s="49">
        <v>320</v>
      </c>
    </row>
    <row r="252" spans="1:22" ht="15.75" customHeight="1">
      <c r="A252" s="139" t="s">
        <v>751</v>
      </c>
      <c r="B252" s="139" t="s">
        <v>348</v>
      </c>
      <c r="C252" s="139" t="s">
        <v>774</v>
      </c>
      <c r="D252" s="139" t="s">
        <v>633</v>
      </c>
      <c r="E252" s="139" t="s">
        <v>754</v>
      </c>
      <c r="F252" s="49">
        <v>1210</v>
      </c>
      <c r="G252" s="49">
        <v>2990</v>
      </c>
      <c r="H252" s="49">
        <v>3170</v>
      </c>
      <c r="I252" s="49">
        <v>1990</v>
      </c>
      <c r="J252" s="49">
        <v>1840</v>
      </c>
      <c r="K252" s="49">
        <v>2260</v>
      </c>
      <c r="L252" s="49">
        <v>1520</v>
      </c>
      <c r="M252" s="49">
        <v>2430</v>
      </c>
      <c r="N252" s="49">
        <v>2600</v>
      </c>
      <c r="O252" s="49">
        <v>1940</v>
      </c>
      <c r="P252" s="49">
        <v>1880</v>
      </c>
      <c r="Q252" s="49">
        <v>1850</v>
      </c>
      <c r="R252" s="49">
        <v>2250</v>
      </c>
      <c r="S252" s="49">
        <v>2160</v>
      </c>
      <c r="T252" s="49">
        <v>2170</v>
      </c>
      <c r="U252" s="49">
        <v>2180</v>
      </c>
      <c r="V252" s="49">
        <v>2190</v>
      </c>
    </row>
    <row r="253" spans="1:22" ht="15.75" customHeight="1">
      <c r="A253" s="139" t="s">
        <v>751</v>
      </c>
      <c r="B253" s="139" t="s">
        <v>596</v>
      </c>
      <c r="C253" s="139" t="s">
        <v>774</v>
      </c>
      <c r="D253" s="139" t="s">
        <v>633</v>
      </c>
      <c r="E253" s="139" t="s">
        <v>754</v>
      </c>
      <c r="F253" s="49">
        <v>1750</v>
      </c>
      <c r="G253" s="49">
        <v>1460</v>
      </c>
      <c r="H253" s="49">
        <v>734</v>
      </c>
      <c r="I253" s="49">
        <v>306</v>
      </c>
      <c r="J253" s="49">
        <v>637</v>
      </c>
      <c r="K253" s="49">
        <v>1190</v>
      </c>
      <c r="L253" s="49">
        <v>1210</v>
      </c>
      <c r="M253" s="49">
        <v>1990</v>
      </c>
      <c r="N253" s="49">
        <v>2120</v>
      </c>
      <c r="O253" s="49">
        <v>1680</v>
      </c>
      <c r="P253" s="49">
        <v>1550</v>
      </c>
      <c r="Q253" s="49">
        <v>1460</v>
      </c>
      <c r="R253" s="49">
        <v>1540</v>
      </c>
      <c r="S253" s="49">
        <v>1400</v>
      </c>
      <c r="T253" s="49">
        <v>1390</v>
      </c>
      <c r="U253" s="49">
        <v>1380</v>
      </c>
      <c r="V253" s="49">
        <v>1370</v>
      </c>
    </row>
    <row r="254" spans="1:22" ht="15.75" customHeight="1">
      <c r="A254" s="139" t="s">
        <v>751</v>
      </c>
      <c r="B254" s="139" t="s">
        <v>359</v>
      </c>
      <c r="C254" s="139" t="s">
        <v>774</v>
      </c>
      <c r="D254" s="139" t="s">
        <v>633</v>
      </c>
      <c r="E254" s="139" t="s">
        <v>754</v>
      </c>
      <c r="F254" s="49">
        <v>49.9</v>
      </c>
      <c r="G254" s="49">
        <v>62.2</v>
      </c>
      <c r="H254" s="49">
        <v>32.200000000000003</v>
      </c>
      <c r="I254" s="49">
        <v>64.599999999999994</v>
      </c>
      <c r="J254" s="49">
        <v>161</v>
      </c>
      <c r="K254" s="49">
        <v>132</v>
      </c>
      <c r="L254" s="49">
        <v>87.7</v>
      </c>
      <c r="M254" s="49">
        <v>27.1</v>
      </c>
      <c r="N254" s="49">
        <v>0</v>
      </c>
      <c r="O254" s="49">
        <v>47</v>
      </c>
      <c r="P254" s="49">
        <v>43.5</v>
      </c>
      <c r="Q254" s="49">
        <v>40</v>
      </c>
      <c r="R254" s="49">
        <v>36.5</v>
      </c>
      <c r="S254" s="49">
        <v>33</v>
      </c>
      <c r="T254" s="49">
        <v>29.5</v>
      </c>
      <c r="U254" s="49">
        <v>26</v>
      </c>
      <c r="V254" s="49">
        <v>22.5</v>
      </c>
    </row>
    <row r="255" spans="1:22" ht="15.75" customHeight="1">
      <c r="A255" s="139" t="s">
        <v>751</v>
      </c>
      <c r="B255" s="139" t="s">
        <v>361</v>
      </c>
      <c r="C255" s="139" t="s">
        <v>774</v>
      </c>
      <c r="D255" s="139" t="s">
        <v>633</v>
      </c>
      <c r="E255" s="139" t="s">
        <v>754</v>
      </c>
      <c r="F255" s="49">
        <v>0</v>
      </c>
      <c r="G255" s="49">
        <v>0</v>
      </c>
      <c r="H255" s="49">
        <v>0</v>
      </c>
      <c r="I255" s="49">
        <v>0</v>
      </c>
      <c r="J255" s="49">
        <v>0</v>
      </c>
      <c r="K255" s="49">
        <v>0</v>
      </c>
      <c r="L255" s="49">
        <v>0</v>
      </c>
      <c r="M255" s="49">
        <v>0</v>
      </c>
      <c r="N255" s="49">
        <v>0</v>
      </c>
      <c r="O255" s="49">
        <v>0</v>
      </c>
      <c r="P255" s="49">
        <v>0</v>
      </c>
      <c r="Q255" s="49">
        <v>0</v>
      </c>
      <c r="R255" s="49">
        <v>0</v>
      </c>
      <c r="S255" s="49">
        <v>0</v>
      </c>
      <c r="T255" s="49">
        <v>0</v>
      </c>
      <c r="U255" s="49">
        <v>0</v>
      </c>
      <c r="V255" s="49">
        <v>0</v>
      </c>
    </row>
    <row r="256" spans="1:22" ht="15.75" customHeight="1">
      <c r="A256" s="139" t="s">
        <v>751</v>
      </c>
      <c r="B256" s="139" t="s">
        <v>369</v>
      </c>
      <c r="C256" s="139" t="s">
        <v>774</v>
      </c>
      <c r="D256" s="139" t="s">
        <v>633</v>
      </c>
      <c r="E256" s="139" t="s">
        <v>754</v>
      </c>
      <c r="F256" s="49">
        <v>0</v>
      </c>
      <c r="G256" s="49">
        <v>0</v>
      </c>
      <c r="H256" s="49">
        <v>0</v>
      </c>
      <c r="I256" s="49">
        <v>0</v>
      </c>
      <c r="J256" s="49">
        <v>0</v>
      </c>
      <c r="K256" s="49">
        <v>0</v>
      </c>
      <c r="L256" s="49">
        <v>0</v>
      </c>
      <c r="M256" s="49">
        <v>0</v>
      </c>
      <c r="N256" s="49">
        <v>0</v>
      </c>
      <c r="O256" s="49">
        <v>0</v>
      </c>
      <c r="P256" s="49">
        <v>0</v>
      </c>
      <c r="Q256" s="49">
        <v>0</v>
      </c>
      <c r="R256" s="49">
        <v>0</v>
      </c>
      <c r="S256" s="49">
        <v>0</v>
      </c>
      <c r="T256" s="49">
        <v>0</v>
      </c>
      <c r="U256" s="49">
        <v>0</v>
      </c>
      <c r="V256" s="49">
        <v>0</v>
      </c>
    </row>
    <row r="257" spans="1:22" ht="15.75" customHeight="1">
      <c r="A257" s="139" t="s">
        <v>751</v>
      </c>
      <c r="B257" s="139" t="s">
        <v>764</v>
      </c>
      <c r="C257" s="139" t="s">
        <v>774</v>
      </c>
      <c r="D257" s="139" t="s">
        <v>633</v>
      </c>
      <c r="E257" s="139" t="s">
        <v>754</v>
      </c>
      <c r="F257" s="49">
        <v>1310</v>
      </c>
      <c r="G257" s="49">
        <v>1420</v>
      </c>
      <c r="H257" s="49">
        <v>1470</v>
      </c>
      <c r="I257" s="49">
        <v>1460</v>
      </c>
      <c r="J257" s="49">
        <v>1490</v>
      </c>
      <c r="K257" s="49">
        <v>1490</v>
      </c>
      <c r="L257" s="49">
        <v>1400</v>
      </c>
      <c r="M257" s="49">
        <v>1310</v>
      </c>
      <c r="N257" s="49">
        <v>1320</v>
      </c>
      <c r="O257" s="49">
        <v>1240</v>
      </c>
      <c r="P257" s="49">
        <v>1270</v>
      </c>
      <c r="Q257" s="49">
        <v>1300</v>
      </c>
      <c r="R257" s="49">
        <v>1300</v>
      </c>
      <c r="S257" s="49">
        <v>1310</v>
      </c>
      <c r="T257" s="49">
        <v>1300</v>
      </c>
      <c r="U257" s="49">
        <v>1290</v>
      </c>
      <c r="V257" s="49">
        <v>1290</v>
      </c>
    </row>
    <row r="258" spans="1:22" ht="15.75" customHeight="1">
      <c r="A258" s="139" t="s">
        <v>751</v>
      </c>
      <c r="B258" s="139" t="s">
        <v>314</v>
      </c>
      <c r="C258" s="139" t="s">
        <v>774</v>
      </c>
      <c r="D258" s="139" t="s">
        <v>633</v>
      </c>
      <c r="E258" s="139" t="s">
        <v>754</v>
      </c>
      <c r="F258" s="49">
        <v>14.3</v>
      </c>
      <c r="G258" s="49">
        <v>13.9</v>
      </c>
      <c r="H258" s="49">
        <v>13.2</v>
      </c>
      <c r="I258" s="49">
        <v>14.1</v>
      </c>
      <c r="J258" s="49">
        <v>13</v>
      </c>
      <c r="K258" s="49">
        <v>12.6</v>
      </c>
      <c r="L258" s="49">
        <v>11</v>
      </c>
      <c r="M258" s="49">
        <v>7.65</v>
      </c>
      <c r="N258" s="49">
        <v>5.41</v>
      </c>
      <c r="O258" s="49">
        <v>4.08</v>
      </c>
      <c r="P258" s="49">
        <v>2.2400000000000002</v>
      </c>
      <c r="Q258" s="49">
        <v>1.63</v>
      </c>
      <c r="R258" s="49">
        <v>1.2</v>
      </c>
      <c r="S258" s="49">
        <v>0</v>
      </c>
      <c r="T258" s="49">
        <v>0</v>
      </c>
      <c r="U258" s="49">
        <v>0</v>
      </c>
      <c r="V258" s="49">
        <v>0</v>
      </c>
    </row>
    <row r="259" spans="1:22" ht="15.75" customHeight="1">
      <c r="A259" s="139" t="s">
        <v>751</v>
      </c>
      <c r="B259" s="139" t="s">
        <v>377</v>
      </c>
      <c r="C259" s="139" t="s">
        <v>774</v>
      </c>
      <c r="D259" s="139" t="s">
        <v>633</v>
      </c>
      <c r="E259" s="139" t="s">
        <v>754</v>
      </c>
      <c r="F259" s="49">
        <v>0.14599999999999999</v>
      </c>
      <c r="G259" s="49">
        <v>0.114</v>
      </c>
      <c r="H259" s="49">
        <v>6.7699999999999996E-2</v>
      </c>
      <c r="I259" s="49">
        <v>9.0800000000000006E-2</v>
      </c>
      <c r="J259" s="49">
        <v>3.4599999999999999E-2</v>
      </c>
      <c r="K259" s="49">
        <v>8.5000000000000006E-2</v>
      </c>
      <c r="L259" s="49">
        <v>0.17399999999999999</v>
      </c>
      <c r="M259" s="49">
        <v>0.192</v>
      </c>
      <c r="N259" s="49">
        <v>0.17699999999999999</v>
      </c>
      <c r="O259" s="49">
        <v>0.10199999999999999</v>
      </c>
      <c r="P259" s="49">
        <v>0.121</v>
      </c>
      <c r="Q259" s="49">
        <v>0.154</v>
      </c>
      <c r="R259" s="49">
        <v>0.18099999999999999</v>
      </c>
      <c r="S259" s="49">
        <v>0.13200000000000001</v>
      </c>
      <c r="T259" s="49">
        <v>0.13200000000000001</v>
      </c>
      <c r="U259" s="49">
        <v>0.13100000000000001</v>
      </c>
      <c r="V259" s="49">
        <v>0.13</v>
      </c>
    </row>
    <row r="260" spans="1:22" ht="15.75" customHeight="1">
      <c r="A260" s="139" t="s">
        <v>751</v>
      </c>
      <c r="B260" s="139" t="s">
        <v>383</v>
      </c>
      <c r="C260" s="139" t="s">
        <v>774</v>
      </c>
      <c r="D260" s="139" t="s">
        <v>633</v>
      </c>
      <c r="E260" s="139" t="s">
        <v>754</v>
      </c>
      <c r="F260" s="49">
        <v>6.08</v>
      </c>
      <c r="G260" s="49">
        <v>5.09</v>
      </c>
      <c r="H260" s="49">
        <v>4.1100000000000003</v>
      </c>
      <c r="I260" s="49">
        <v>4.1100000000000003</v>
      </c>
      <c r="J260" s="49">
        <v>3.61</v>
      </c>
      <c r="K260" s="49">
        <v>4.5999999999999996</v>
      </c>
      <c r="L260" s="49">
        <v>5.91</v>
      </c>
      <c r="M260" s="49">
        <v>4.1100000000000003</v>
      </c>
      <c r="N260" s="49">
        <v>7.06</v>
      </c>
      <c r="O260" s="49">
        <v>10</v>
      </c>
      <c r="P260" s="49">
        <v>5.75</v>
      </c>
      <c r="Q260" s="49">
        <v>5.58</v>
      </c>
      <c r="R260" s="49">
        <v>5.91</v>
      </c>
      <c r="S260" s="49">
        <v>0</v>
      </c>
      <c r="T260" s="49">
        <v>0</v>
      </c>
      <c r="U260" s="49">
        <v>0</v>
      </c>
      <c r="V260" s="49">
        <v>0</v>
      </c>
    </row>
    <row r="261" spans="1:22" ht="15.75" customHeight="1">
      <c r="A261" s="139" t="s">
        <v>751</v>
      </c>
      <c r="B261" s="139" t="s">
        <v>381</v>
      </c>
      <c r="C261" s="139" t="s">
        <v>774</v>
      </c>
      <c r="D261" s="139" t="s">
        <v>633</v>
      </c>
      <c r="E261" s="139" t="s">
        <v>754</v>
      </c>
      <c r="F261" s="49">
        <v>6580</v>
      </c>
      <c r="G261" s="49">
        <v>4280</v>
      </c>
      <c r="H261" s="49">
        <v>8220</v>
      </c>
      <c r="I261" s="49">
        <v>10700</v>
      </c>
      <c r="J261" s="49">
        <v>21300</v>
      </c>
      <c r="K261" s="49">
        <v>18200</v>
      </c>
      <c r="L261" s="49">
        <v>19500</v>
      </c>
      <c r="M261" s="49">
        <v>5870</v>
      </c>
      <c r="N261" s="49">
        <v>6960</v>
      </c>
      <c r="O261" s="49">
        <v>6830</v>
      </c>
      <c r="P261" s="49">
        <v>7210</v>
      </c>
      <c r="Q261" s="49">
        <v>7440</v>
      </c>
      <c r="R261" s="49">
        <v>8110</v>
      </c>
      <c r="S261" s="49">
        <v>9730</v>
      </c>
      <c r="T261" s="49">
        <v>9720</v>
      </c>
      <c r="U261" s="49">
        <v>9710</v>
      </c>
      <c r="V261" s="49">
        <v>9700</v>
      </c>
    </row>
    <row r="262" spans="1:22" ht="15.75" customHeight="1">
      <c r="A262" s="139" t="s">
        <v>751</v>
      </c>
      <c r="B262" s="139" t="s">
        <v>389</v>
      </c>
      <c r="C262" s="139" t="s">
        <v>774</v>
      </c>
      <c r="D262" s="139" t="s">
        <v>633</v>
      </c>
      <c r="E262" s="139" t="s">
        <v>754</v>
      </c>
      <c r="F262" s="49">
        <v>81.900000000000006</v>
      </c>
      <c r="G262" s="49">
        <v>106</v>
      </c>
      <c r="H262" s="49">
        <v>77.7</v>
      </c>
      <c r="I262" s="49">
        <v>108</v>
      </c>
      <c r="J262" s="49">
        <v>448</v>
      </c>
      <c r="K262" s="49">
        <v>480</v>
      </c>
      <c r="L262" s="49">
        <v>953</v>
      </c>
      <c r="M262" s="49">
        <v>486</v>
      </c>
      <c r="N262" s="49">
        <v>519</v>
      </c>
      <c r="O262" s="49">
        <v>542</v>
      </c>
      <c r="P262" s="49">
        <v>976</v>
      </c>
      <c r="Q262" s="49">
        <v>456</v>
      </c>
      <c r="R262" s="49">
        <v>461</v>
      </c>
      <c r="S262" s="49">
        <v>779</v>
      </c>
      <c r="T262" s="49">
        <v>828</v>
      </c>
      <c r="U262" s="49">
        <v>876</v>
      </c>
      <c r="V262" s="49">
        <v>925</v>
      </c>
    </row>
    <row r="263" spans="1:22" ht="15.75" customHeight="1">
      <c r="A263" s="139" t="s">
        <v>751</v>
      </c>
      <c r="B263" s="139" t="s">
        <v>385</v>
      </c>
      <c r="C263" s="139" t="s">
        <v>774</v>
      </c>
      <c r="D263" s="139" t="s">
        <v>633</v>
      </c>
      <c r="E263" s="139" t="s">
        <v>754</v>
      </c>
      <c r="F263" s="49">
        <v>362</v>
      </c>
      <c r="G263" s="49">
        <v>512</v>
      </c>
      <c r="H263" s="49">
        <v>315</v>
      </c>
      <c r="I263" s="49">
        <v>625</v>
      </c>
      <c r="J263" s="49">
        <v>415</v>
      </c>
      <c r="K263" s="49">
        <v>578</v>
      </c>
      <c r="L263" s="49">
        <v>657</v>
      </c>
      <c r="M263" s="49">
        <v>607</v>
      </c>
      <c r="N263" s="49">
        <v>337</v>
      </c>
      <c r="O263" s="49">
        <v>596</v>
      </c>
      <c r="P263" s="49">
        <v>442</v>
      </c>
      <c r="Q263" s="49">
        <v>573</v>
      </c>
      <c r="R263" s="49">
        <v>316</v>
      </c>
      <c r="S263" s="49">
        <v>486</v>
      </c>
      <c r="T263" s="49">
        <v>486</v>
      </c>
      <c r="U263" s="49">
        <v>485</v>
      </c>
      <c r="V263" s="49">
        <v>485</v>
      </c>
    </row>
    <row r="264" spans="1:22" ht="15.75" customHeight="1">
      <c r="A264" s="139" t="s">
        <v>751</v>
      </c>
      <c r="B264" s="139" t="s">
        <v>393</v>
      </c>
      <c r="C264" s="139" t="s">
        <v>774</v>
      </c>
      <c r="D264" s="139" t="s">
        <v>633</v>
      </c>
      <c r="E264" s="139" t="s">
        <v>754</v>
      </c>
      <c r="F264" s="49">
        <v>0.33300000000000002</v>
      </c>
      <c r="G264" s="49">
        <v>0.39300000000000002</v>
      </c>
      <c r="H264" s="49">
        <v>0.46100000000000002</v>
      </c>
      <c r="I264" s="49">
        <v>0.70599999999999996</v>
      </c>
      <c r="J264" s="49">
        <v>0.27700000000000002</v>
      </c>
      <c r="K264" s="49">
        <v>0.26800000000000002</v>
      </c>
      <c r="L264" s="49">
        <v>5.9299999999999999E-2</v>
      </c>
      <c r="M264" s="49">
        <v>0.44700000000000001</v>
      </c>
      <c r="N264" s="49">
        <v>0.33100000000000002</v>
      </c>
      <c r="O264" s="49">
        <v>0.20300000000000001</v>
      </c>
      <c r="P264" s="49">
        <v>0.28499999999999998</v>
      </c>
      <c r="Q264" s="49">
        <v>0.26</v>
      </c>
      <c r="R264" s="49">
        <v>0.22600000000000001</v>
      </c>
      <c r="S264" s="49">
        <v>0.20599999999999999</v>
      </c>
      <c r="T264" s="49">
        <v>0.24299999999999999</v>
      </c>
      <c r="U264" s="49">
        <v>0.161</v>
      </c>
      <c r="V264" s="49">
        <v>0.189</v>
      </c>
    </row>
    <row r="265" spans="1:22" ht="15.75" customHeight="1">
      <c r="A265" s="139" t="s">
        <v>751</v>
      </c>
      <c r="B265" s="139" t="s">
        <v>397</v>
      </c>
      <c r="C265" s="139" t="s">
        <v>774</v>
      </c>
      <c r="D265" s="139" t="s">
        <v>633</v>
      </c>
      <c r="E265" s="139" t="s">
        <v>754</v>
      </c>
      <c r="F265" s="49">
        <v>1.6</v>
      </c>
      <c r="G265" s="49">
        <v>1.35</v>
      </c>
      <c r="H265" s="49">
        <v>0.754</v>
      </c>
      <c r="I265" s="49">
        <v>0.67100000000000004</v>
      </c>
      <c r="J265" s="49">
        <v>0.64300000000000002</v>
      </c>
      <c r="K265" s="49">
        <v>0.61299999999999999</v>
      </c>
      <c r="L265" s="49">
        <v>0.59299999999999997</v>
      </c>
      <c r="M265" s="49">
        <v>0.55900000000000005</v>
      </c>
      <c r="N265" s="49">
        <v>0.54</v>
      </c>
      <c r="O265" s="49">
        <v>0.53100000000000003</v>
      </c>
      <c r="P265" s="49">
        <v>0.51800000000000002</v>
      </c>
      <c r="Q265" s="49">
        <v>0.505</v>
      </c>
      <c r="R265" s="49">
        <v>0.497</v>
      </c>
      <c r="S265" s="49">
        <v>0.49</v>
      </c>
      <c r="T265" s="49">
        <v>0.49</v>
      </c>
      <c r="U265" s="49">
        <v>0.48199999999999998</v>
      </c>
      <c r="V265" s="49">
        <v>0.47499999999999998</v>
      </c>
    </row>
    <row r="266" spans="1:22" ht="15.75" customHeight="1">
      <c r="A266" s="139" t="s">
        <v>751</v>
      </c>
      <c r="B266" s="139" t="s">
        <v>401</v>
      </c>
      <c r="C266" s="139" t="s">
        <v>774</v>
      </c>
      <c r="D266" s="139" t="s">
        <v>633</v>
      </c>
      <c r="E266" s="139" t="s">
        <v>754</v>
      </c>
      <c r="F266" s="49">
        <v>162</v>
      </c>
      <c r="G266" s="49">
        <v>171</v>
      </c>
      <c r="H266" s="49">
        <v>159</v>
      </c>
      <c r="I266" s="49">
        <v>184</v>
      </c>
      <c r="J266" s="49">
        <v>188</v>
      </c>
      <c r="K266" s="49">
        <v>178</v>
      </c>
      <c r="L266" s="49">
        <v>197</v>
      </c>
      <c r="M266" s="49">
        <v>205</v>
      </c>
      <c r="N266" s="49">
        <v>231</v>
      </c>
      <c r="O266" s="49">
        <v>207</v>
      </c>
      <c r="P266" s="49">
        <v>240</v>
      </c>
      <c r="Q266" s="49">
        <v>252</v>
      </c>
      <c r="R266" s="49">
        <v>260</v>
      </c>
      <c r="S266" s="49">
        <v>264</v>
      </c>
      <c r="T266" s="49">
        <v>246</v>
      </c>
      <c r="U266" s="49">
        <v>222</v>
      </c>
      <c r="V266" s="49">
        <v>223</v>
      </c>
    </row>
    <row r="267" spans="1:22" ht="15.75" customHeight="1">
      <c r="A267" s="139" t="s">
        <v>751</v>
      </c>
      <c r="B267" s="139" t="s">
        <v>514</v>
      </c>
      <c r="C267" s="139" t="s">
        <v>774</v>
      </c>
      <c r="D267" s="139" t="s">
        <v>633</v>
      </c>
      <c r="E267" s="139" t="s">
        <v>754</v>
      </c>
      <c r="F267" s="49">
        <v>0</v>
      </c>
      <c r="G267" s="49">
        <v>0</v>
      </c>
      <c r="H267" s="49">
        <v>0</v>
      </c>
      <c r="I267" s="49">
        <v>0</v>
      </c>
      <c r="J267" s="49">
        <v>0</v>
      </c>
      <c r="K267" s="49">
        <v>0</v>
      </c>
      <c r="L267" s="49">
        <v>0</v>
      </c>
      <c r="M267" s="49">
        <v>0</v>
      </c>
      <c r="N267" s="49">
        <v>0</v>
      </c>
      <c r="O267" s="49">
        <v>0</v>
      </c>
      <c r="P267" s="49">
        <v>0</v>
      </c>
      <c r="Q267" s="49">
        <v>0</v>
      </c>
      <c r="R267" s="49">
        <v>0</v>
      </c>
      <c r="S267" s="49">
        <v>0</v>
      </c>
      <c r="T267" s="49">
        <v>0</v>
      </c>
      <c r="U267" s="49">
        <v>0</v>
      </c>
      <c r="V267" s="49">
        <v>0</v>
      </c>
    </row>
    <row r="268" spans="1:22" ht="15.75" customHeight="1">
      <c r="A268" s="139" t="s">
        <v>751</v>
      </c>
      <c r="B268" s="139" t="s">
        <v>548</v>
      </c>
      <c r="C268" s="139" t="s">
        <v>774</v>
      </c>
      <c r="D268" s="139" t="s">
        <v>633</v>
      </c>
      <c r="E268" s="139" t="s">
        <v>754</v>
      </c>
      <c r="F268" s="49">
        <v>4500</v>
      </c>
      <c r="G268" s="49">
        <v>4480</v>
      </c>
      <c r="H268" s="49">
        <v>7110</v>
      </c>
      <c r="I268" s="49">
        <v>7080</v>
      </c>
      <c r="J268" s="49">
        <v>7240</v>
      </c>
      <c r="K268" s="49">
        <v>11000</v>
      </c>
      <c r="L268" s="49">
        <v>7530</v>
      </c>
      <c r="M268" s="49">
        <v>5570</v>
      </c>
      <c r="N268" s="49">
        <v>5790</v>
      </c>
      <c r="O268" s="49">
        <v>6400</v>
      </c>
      <c r="P268" s="49">
        <v>4020</v>
      </c>
      <c r="Q268" s="49">
        <v>6700</v>
      </c>
      <c r="R268" s="49">
        <v>8560</v>
      </c>
      <c r="S268" s="49">
        <v>8000</v>
      </c>
      <c r="T268" s="49">
        <v>8250</v>
      </c>
      <c r="U268" s="49">
        <v>8490</v>
      </c>
      <c r="V268" s="49">
        <v>8740</v>
      </c>
    </row>
    <row r="269" spans="1:22" ht="15.75" customHeight="1">
      <c r="A269" s="139" t="s">
        <v>751</v>
      </c>
      <c r="B269" s="139" t="s">
        <v>516</v>
      </c>
      <c r="C269" s="139" t="s">
        <v>774</v>
      </c>
      <c r="D269" s="139" t="s">
        <v>633</v>
      </c>
      <c r="E269" s="139" t="s">
        <v>754</v>
      </c>
      <c r="F269" s="49">
        <v>0</v>
      </c>
      <c r="G269" s="49">
        <v>0</v>
      </c>
      <c r="H269" s="49">
        <v>0</v>
      </c>
      <c r="I269" s="49">
        <v>0</v>
      </c>
      <c r="J269" s="49">
        <v>0</v>
      </c>
      <c r="K269" s="49">
        <v>0</v>
      </c>
      <c r="L269" s="49">
        <v>0</v>
      </c>
      <c r="M269" s="49">
        <v>0</v>
      </c>
      <c r="N269" s="49">
        <v>0</v>
      </c>
      <c r="O269" s="49">
        <v>0</v>
      </c>
      <c r="P269" s="49">
        <v>0</v>
      </c>
      <c r="Q269" s="49">
        <v>0</v>
      </c>
      <c r="R269" s="49">
        <v>0</v>
      </c>
      <c r="S269" s="49">
        <v>0</v>
      </c>
      <c r="T269" s="49">
        <v>0</v>
      </c>
      <c r="U269" s="49">
        <v>0</v>
      </c>
      <c r="V269" s="49">
        <v>0</v>
      </c>
    </row>
    <row r="270" spans="1:22" ht="15.75" customHeight="1">
      <c r="A270" s="139" t="s">
        <v>751</v>
      </c>
      <c r="B270" s="139" t="s">
        <v>765</v>
      </c>
      <c r="C270" s="139" t="s">
        <v>774</v>
      </c>
      <c r="D270" s="139" t="s">
        <v>633</v>
      </c>
      <c r="E270" s="139" t="s">
        <v>754</v>
      </c>
      <c r="F270" s="49">
        <v>0</v>
      </c>
      <c r="G270" s="49">
        <v>0</v>
      </c>
      <c r="H270" s="49">
        <v>0</v>
      </c>
      <c r="I270" s="49">
        <v>0</v>
      </c>
      <c r="J270" s="49">
        <v>0</v>
      </c>
      <c r="K270" s="49">
        <v>0</v>
      </c>
      <c r="L270" s="49">
        <v>0</v>
      </c>
      <c r="M270" s="49">
        <v>0</v>
      </c>
      <c r="N270" s="49">
        <v>0</v>
      </c>
      <c r="O270" s="49">
        <v>0</v>
      </c>
      <c r="P270" s="49">
        <v>0</v>
      </c>
      <c r="Q270" s="49">
        <v>0</v>
      </c>
      <c r="R270" s="49">
        <v>0</v>
      </c>
      <c r="S270" s="49">
        <v>0</v>
      </c>
      <c r="T270" s="49">
        <v>0</v>
      </c>
      <c r="U270" s="49">
        <v>0</v>
      </c>
      <c r="V270" s="49">
        <v>0</v>
      </c>
    </row>
    <row r="271" spans="1:22" ht="15.75" customHeight="1">
      <c r="A271" s="139" t="s">
        <v>751</v>
      </c>
      <c r="B271" s="139" t="s">
        <v>424</v>
      </c>
      <c r="C271" s="139" t="s">
        <v>774</v>
      </c>
      <c r="D271" s="139" t="s">
        <v>633</v>
      </c>
      <c r="E271" s="139" t="s">
        <v>754</v>
      </c>
      <c r="F271" s="49">
        <v>8.3700000000000007E-3</v>
      </c>
      <c r="G271" s="49">
        <v>1.03E-2</v>
      </c>
      <c r="H271" s="49">
        <v>1.03E-2</v>
      </c>
      <c r="I271" s="49">
        <v>8.4799999999999997E-3</v>
      </c>
      <c r="J271" s="49">
        <v>4.7299999999999998E-3</v>
      </c>
      <c r="K271" s="49">
        <v>1.83E-2</v>
      </c>
      <c r="L271" s="49">
        <v>1.54E-2</v>
      </c>
      <c r="M271" s="49">
        <v>9.2499999999999995E-3</v>
      </c>
      <c r="N271" s="49">
        <v>4.5999999999999999E-3</v>
      </c>
      <c r="O271" s="49">
        <v>3.2599999999999999E-3</v>
      </c>
      <c r="P271" s="49">
        <v>3.7200000000000002E-3</v>
      </c>
      <c r="Q271" s="49">
        <v>4.3400000000000001E-3</v>
      </c>
      <c r="R271" s="49">
        <v>3.5699999999999998E-3</v>
      </c>
      <c r="S271" s="49">
        <v>2.8E-3</v>
      </c>
      <c r="T271" s="49">
        <v>2.0200000000000001E-3</v>
      </c>
      <c r="U271" s="49">
        <v>1.25E-3</v>
      </c>
      <c r="V271" s="49">
        <v>4.7800000000000002E-4</v>
      </c>
    </row>
    <row r="272" spans="1:22" ht="15.75" customHeight="1">
      <c r="A272" s="139" t="s">
        <v>751</v>
      </c>
      <c r="B272" s="139" t="s">
        <v>426</v>
      </c>
      <c r="C272" s="139" t="s">
        <v>774</v>
      </c>
      <c r="D272" s="139" t="s">
        <v>633</v>
      </c>
      <c r="E272" s="139" t="s">
        <v>754</v>
      </c>
      <c r="F272" s="49">
        <v>2.76</v>
      </c>
      <c r="G272" s="49">
        <v>2.95</v>
      </c>
      <c r="H272" s="49">
        <v>2.57</v>
      </c>
      <c r="I272" s="49">
        <v>1.7</v>
      </c>
      <c r="J272" s="49">
        <v>25.3</v>
      </c>
      <c r="K272" s="49">
        <v>18</v>
      </c>
      <c r="L272" s="49">
        <v>43.4</v>
      </c>
      <c r="M272" s="49">
        <v>20.399999999999999</v>
      </c>
      <c r="N272" s="49">
        <v>22.9</v>
      </c>
      <c r="O272" s="49">
        <v>15.6</v>
      </c>
      <c r="P272" s="49">
        <v>18.399999999999999</v>
      </c>
      <c r="Q272" s="49">
        <v>12</v>
      </c>
      <c r="R272" s="49">
        <v>5.45</v>
      </c>
      <c r="S272" s="49">
        <v>22.1</v>
      </c>
      <c r="T272" s="49">
        <v>23.2</v>
      </c>
      <c r="U272" s="49">
        <v>24.3</v>
      </c>
      <c r="V272" s="49">
        <v>25.4</v>
      </c>
    </row>
    <row r="273" spans="1:22" ht="15.75" customHeight="1">
      <c r="A273" s="139" t="s">
        <v>751</v>
      </c>
      <c r="B273" s="139" t="s">
        <v>428</v>
      </c>
      <c r="C273" s="139" t="s">
        <v>774</v>
      </c>
      <c r="D273" s="139" t="s">
        <v>633</v>
      </c>
      <c r="E273" s="139" t="s">
        <v>754</v>
      </c>
      <c r="F273" s="49">
        <v>0</v>
      </c>
      <c r="G273" s="49">
        <v>0</v>
      </c>
      <c r="H273" s="49">
        <v>0</v>
      </c>
      <c r="I273" s="49">
        <v>0</v>
      </c>
      <c r="J273" s="49">
        <v>0</v>
      </c>
      <c r="K273" s="49">
        <v>0</v>
      </c>
      <c r="L273" s="49">
        <v>0</v>
      </c>
      <c r="M273" s="49">
        <v>0</v>
      </c>
      <c r="N273" s="49">
        <v>0</v>
      </c>
      <c r="O273" s="49">
        <v>0</v>
      </c>
      <c r="P273" s="49">
        <v>0</v>
      </c>
      <c r="Q273" s="49">
        <v>0</v>
      </c>
      <c r="R273" s="49">
        <v>0</v>
      </c>
      <c r="S273" s="49">
        <v>0</v>
      </c>
      <c r="T273" s="49">
        <v>0</v>
      </c>
      <c r="U273" s="49">
        <v>0</v>
      </c>
      <c r="V273" s="49">
        <v>0</v>
      </c>
    </row>
    <row r="274" spans="1:22" ht="15.75" customHeight="1">
      <c r="A274" s="139" t="s">
        <v>751</v>
      </c>
      <c r="B274" s="139" t="s">
        <v>414</v>
      </c>
      <c r="C274" s="139" t="s">
        <v>774</v>
      </c>
      <c r="D274" s="139" t="s">
        <v>633</v>
      </c>
      <c r="E274" s="139" t="s">
        <v>754</v>
      </c>
      <c r="F274" s="49">
        <v>1.22</v>
      </c>
      <c r="G274" s="49">
        <v>0.65800000000000003</v>
      </c>
      <c r="H274" s="49">
        <v>0</v>
      </c>
      <c r="I274" s="49">
        <v>0</v>
      </c>
      <c r="J274" s="49">
        <v>0</v>
      </c>
      <c r="K274" s="49">
        <v>0</v>
      </c>
      <c r="L274" s="49">
        <v>0</v>
      </c>
      <c r="M274" s="49">
        <v>0</v>
      </c>
      <c r="N274" s="49">
        <v>0</v>
      </c>
      <c r="O274" s="49">
        <v>0</v>
      </c>
      <c r="P274" s="49">
        <v>0</v>
      </c>
      <c r="Q274" s="49">
        <v>0</v>
      </c>
      <c r="R274" s="49">
        <v>0</v>
      </c>
      <c r="S274" s="49">
        <v>0</v>
      </c>
      <c r="T274" s="49">
        <v>0</v>
      </c>
      <c r="U274" s="49">
        <v>0</v>
      </c>
      <c r="V274" s="49">
        <v>0</v>
      </c>
    </row>
    <row r="275" spans="1:22" ht="15.75" customHeight="1">
      <c r="A275" s="139" t="s">
        <v>751</v>
      </c>
      <c r="B275" s="139" t="s">
        <v>462</v>
      </c>
      <c r="C275" s="139" t="s">
        <v>774</v>
      </c>
      <c r="D275" s="139" t="s">
        <v>633</v>
      </c>
      <c r="E275" s="139" t="s">
        <v>754</v>
      </c>
      <c r="F275" s="49">
        <v>0</v>
      </c>
      <c r="G275" s="49">
        <v>0</v>
      </c>
      <c r="H275" s="49">
        <v>0</v>
      </c>
      <c r="I275" s="49">
        <v>0</v>
      </c>
      <c r="J275" s="49">
        <v>0</v>
      </c>
      <c r="K275" s="49">
        <v>0</v>
      </c>
      <c r="L275" s="49">
        <v>0</v>
      </c>
      <c r="M275" s="49">
        <v>0</v>
      </c>
      <c r="N275" s="49">
        <v>0</v>
      </c>
      <c r="O275" s="49">
        <v>0</v>
      </c>
      <c r="P275" s="49">
        <v>0</v>
      </c>
      <c r="Q275" s="49">
        <v>0</v>
      </c>
      <c r="R275" s="49">
        <v>0</v>
      </c>
      <c r="S275" s="49">
        <v>0</v>
      </c>
      <c r="T275" s="49">
        <v>0</v>
      </c>
      <c r="U275" s="49">
        <v>0</v>
      </c>
      <c r="V275" s="49">
        <v>0</v>
      </c>
    </row>
    <row r="276" spans="1:22" ht="15.75" customHeight="1">
      <c r="A276" s="139" t="s">
        <v>751</v>
      </c>
      <c r="B276" s="139" t="s">
        <v>456</v>
      </c>
      <c r="C276" s="139" t="s">
        <v>774</v>
      </c>
      <c r="D276" s="139" t="s">
        <v>633</v>
      </c>
      <c r="E276" s="139" t="s">
        <v>754</v>
      </c>
      <c r="F276" s="49">
        <v>0.65</v>
      </c>
      <c r="G276" s="49">
        <v>1.61</v>
      </c>
      <c r="H276" s="49">
        <v>1.72</v>
      </c>
      <c r="I276" s="49">
        <v>1.08</v>
      </c>
      <c r="J276" s="49">
        <v>1</v>
      </c>
      <c r="K276" s="49">
        <v>1.24</v>
      </c>
      <c r="L276" s="49">
        <v>0.84799999999999998</v>
      </c>
      <c r="M276" s="49">
        <v>1.37</v>
      </c>
      <c r="N276" s="49">
        <v>1.5</v>
      </c>
      <c r="O276" s="49">
        <v>1.1299999999999999</v>
      </c>
      <c r="P276" s="49">
        <v>1.1000000000000001</v>
      </c>
      <c r="Q276" s="49">
        <v>1.0900000000000001</v>
      </c>
      <c r="R276" s="49">
        <v>1.33</v>
      </c>
      <c r="S276" s="49">
        <v>1.29</v>
      </c>
      <c r="T276" s="49">
        <v>1.3</v>
      </c>
      <c r="U276" s="49">
        <v>1.31</v>
      </c>
      <c r="V276" s="49">
        <v>1.33</v>
      </c>
    </row>
    <row r="277" spans="1:22" ht="15.75" customHeight="1">
      <c r="A277" s="139" t="s">
        <v>751</v>
      </c>
      <c r="B277" s="139" t="s">
        <v>450</v>
      </c>
      <c r="C277" s="139" t="s">
        <v>774</v>
      </c>
      <c r="D277" s="139" t="s">
        <v>633</v>
      </c>
      <c r="E277" s="139" t="s">
        <v>754</v>
      </c>
      <c r="F277" s="49">
        <v>466</v>
      </c>
      <c r="G277" s="49">
        <v>354</v>
      </c>
      <c r="H277" s="49">
        <v>146</v>
      </c>
      <c r="I277" s="49">
        <v>34.1</v>
      </c>
      <c r="J277" s="49">
        <v>43.9</v>
      </c>
      <c r="K277" s="49">
        <v>136</v>
      </c>
      <c r="L277" s="49">
        <v>91.9</v>
      </c>
      <c r="M277" s="49">
        <v>30.5</v>
      </c>
      <c r="N277" s="49">
        <v>1740</v>
      </c>
      <c r="O277" s="49">
        <v>1510</v>
      </c>
      <c r="P277" s="49">
        <v>896</v>
      </c>
      <c r="Q277" s="49">
        <v>1620</v>
      </c>
      <c r="R277" s="49">
        <v>1560</v>
      </c>
      <c r="S277" s="49">
        <v>1420</v>
      </c>
      <c r="T277" s="49">
        <v>1510</v>
      </c>
      <c r="U277" s="49">
        <v>1610</v>
      </c>
      <c r="V277" s="49">
        <v>1710</v>
      </c>
    </row>
    <row r="278" spans="1:22" ht="15.75" customHeight="1">
      <c r="A278" s="139" t="s">
        <v>751</v>
      </c>
      <c r="B278" s="139" t="s">
        <v>460</v>
      </c>
      <c r="C278" s="139" t="s">
        <v>774</v>
      </c>
      <c r="D278" s="139" t="s">
        <v>633</v>
      </c>
      <c r="E278" s="139" t="s">
        <v>754</v>
      </c>
      <c r="F278" s="49">
        <v>44.9</v>
      </c>
      <c r="G278" s="49">
        <v>53.6</v>
      </c>
      <c r="H278" s="49">
        <v>52.8</v>
      </c>
      <c r="I278" s="49">
        <v>46.1</v>
      </c>
      <c r="J278" s="49">
        <v>47.9</v>
      </c>
      <c r="K278" s="49">
        <v>45.9</v>
      </c>
      <c r="L278" s="49">
        <v>46.1</v>
      </c>
      <c r="M278" s="49">
        <v>34.5</v>
      </c>
      <c r="N278" s="49">
        <v>39.1</v>
      </c>
      <c r="O278" s="49">
        <v>5.49</v>
      </c>
      <c r="P278" s="49">
        <v>35.6</v>
      </c>
      <c r="Q278" s="49">
        <v>53.6</v>
      </c>
      <c r="R278" s="49">
        <v>32.799999999999997</v>
      </c>
      <c r="S278" s="49">
        <v>31.2</v>
      </c>
      <c r="T278" s="49">
        <v>29.7</v>
      </c>
      <c r="U278" s="49">
        <v>28.3</v>
      </c>
      <c r="V278" s="49">
        <v>26.9</v>
      </c>
    </row>
    <row r="279" spans="1:22" ht="15.75" customHeight="1">
      <c r="A279" s="139" t="s">
        <v>751</v>
      </c>
      <c r="B279" s="139" t="s">
        <v>458</v>
      </c>
      <c r="C279" s="139" t="s">
        <v>774</v>
      </c>
      <c r="D279" s="139" t="s">
        <v>633</v>
      </c>
      <c r="E279" s="139" t="s">
        <v>754</v>
      </c>
      <c r="F279" s="49">
        <v>0</v>
      </c>
      <c r="G279" s="49">
        <v>0</v>
      </c>
      <c r="H279" s="49">
        <v>0</v>
      </c>
      <c r="I279" s="49">
        <v>0</v>
      </c>
      <c r="J279" s="49">
        <v>0</v>
      </c>
      <c r="K279" s="49">
        <v>97.1</v>
      </c>
      <c r="L279" s="49">
        <v>110</v>
      </c>
      <c r="M279" s="49">
        <v>74.900000000000006</v>
      </c>
      <c r="N279" s="49">
        <v>74.099999999999994</v>
      </c>
      <c r="O279" s="49">
        <v>45.9</v>
      </c>
      <c r="P279" s="49">
        <v>60.1</v>
      </c>
      <c r="Q279" s="49">
        <v>55.7</v>
      </c>
      <c r="R279" s="49">
        <v>61.8</v>
      </c>
      <c r="S279" s="49">
        <v>88.2</v>
      </c>
      <c r="T279" s="49">
        <v>94.3</v>
      </c>
      <c r="U279" s="49">
        <v>101</v>
      </c>
      <c r="V279" s="49">
        <v>107</v>
      </c>
    </row>
    <row r="280" spans="1:22" ht="15.75" customHeight="1">
      <c r="A280" s="139" t="s">
        <v>751</v>
      </c>
      <c r="B280" s="139" t="s">
        <v>472</v>
      </c>
      <c r="C280" s="139" t="s">
        <v>774</v>
      </c>
      <c r="D280" s="139" t="s">
        <v>633</v>
      </c>
      <c r="E280" s="139" t="s">
        <v>754</v>
      </c>
      <c r="F280" s="49">
        <v>612</v>
      </c>
      <c r="G280" s="49">
        <v>609</v>
      </c>
      <c r="H280" s="49">
        <v>621</v>
      </c>
      <c r="I280" s="49">
        <v>657</v>
      </c>
      <c r="J280" s="49">
        <v>675</v>
      </c>
      <c r="K280" s="49">
        <v>622</v>
      </c>
      <c r="L280" s="49">
        <v>590</v>
      </c>
      <c r="M280" s="49">
        <v>680</v>
      </c>
      <c r="N280" s="49">
        <v>774</v>
      </c>
      <c r="O280" s="49">
        <v>677</v>
      </c>
      <c r="P280" s="49">
        <v>688</v>
      </c>
      <c r="Q280" s="49">
        <v>830</v>
      </c>
      <c r="R280" s="49">
        <v>672</v>
      </c>
      <c r="S280" s="49">
        <v>768</v>
      </c>
      <c r="T280" s="49">
        <v>783</v>
      </c>
      <c r="U280" s="49">
        <v>798</v>
      </c>
      <c r="V280" s="49">
        <v>812</v>
      </c>
    </row>
    <row r="281" spans="1:22" ht="15.75" customHeight="1">
      <c r="A281" s="139" t="s">
        <v>751</v>
      </c>
      <c r="B281" s="139" t="s">
        <v>768</v>
      </c>
      <c r="C281" s="139" t="s">
        <v>774</v>
      </c>
      <c r="D281" s="139" t="s">
        <v>633</v>
      </c>
      <c r="E281" s="139" t="s">
        <v>754</v>
      </c>
      <c r="F281" s="49">
        <v>57500</v>
      </c>
      <c r="G281" s="49">
        <v>45000</v>
      </c>
      <c r="H281" s="49">
        <v>50100</v>
      </c>
      <c r="I281" s="49">
        <v>72800</v>
      </c>
      <c r="J281" s="49">
        <v>85400</v>
      </c>
      <c r="K281" s="49">
        <v>74600</v>
      </c>
      <c r="L281" s="49">
        <v>85900</v>
      </c>
      <c r="M281" s="49">
        <v>79700</v>
      </c>
      <c r="N281" s="49">
        <v>89700</v>
      </c>
      <c r="O281" s="49">
        <v>98400</v>
      </c>
      <c r="P281" s="49">
        <v>114000</v>
      </c>
      <c r="Q281" s="49">
        <v>118000</v>
      </c>
      <c r="R281" s="49">
        <v>147000</v>
      </c>
      <c r="S281" s="49">
        <v>136000</v>
      </c>
      <c r="T281" s="49">
        <v>143000</v>
      </c>
      <c r="U281" s="49">
        <v>150000</v>
      </c>
      <c r="V281" s="49">
        <v>158000</v>
      </c>
    </row>
    <row r="282" spans="1:22" ht="15.75" customHeight="1">
      <c r="A282" s="139" t="s">
        <v>751</v>
      </c>
      <c r="B282" s="139" t="s">
        <v>484</v>
      </c>
      <c r="C282" s="139" t="s">
        <v>774</v>
      </c>
      <c r="D282" s="139" t="s">
        <v>633</v>
      </c>
      <c r="E282" s="139" t="s">
        <v>754</v>
      </c>
      <c r="F282" s="49">
        <v>19.3</v>
      </c>
      <c r="G282" s="49">
        <v>17.899999999999999</v>
      </c>
      <c r="H282" s="49">
        <v>16.899999999999999</v>
      </c>
      <c r="I282" s="49">
        <v>22.3</v>
      </c>
      <c r="J282" s="49">
        <v>16.399999999999999</v>
      </c>
      <c r="K282" s="49">
        <v>13.6</v>
      </c>
      <c r="L282" s="49">
        <v>13.3</v>
      </c>
      <c r="M282" s="49">
        <v>17.399999999999999</v>
      </c>
      <c r="N282" s="49">
        <v>13.8</v>
      </c>
      <c r="O282" s="49">
        <v>12</v>
      </c>
      <c r="P282" s="49">
        <v>11.3</v>
      </c>
      <c r="Q282" s="49">
        <v>12.5</v>
      </c>
      <c r="R282" s="49">
        <v>10.5</v>
      </c>
      <c r="S282" s="49">
        <v>13.6</v>
      </c>
      <c r="T282" s="49">
        <v>13.3</v>
      </c>
      <c r="U282" s="49">
        <v>11</v>
      </c>
      <c r="V282" s="49">
        <v>10.199999999999999</v>
      </c>
    </row>
    <row r="283" spans="1:22" ht="15.75" customHeight="1">
      <c r="A283" s="139" t="s">
        <v>751</v>
      </c>
      <c r="B283" s="139" t="s">
        <v>474</v>
      </c>
      <c r="C283" s="139" t="s">
        <v>774</v>
      </c>
      <c r="D283" s="139" t="s">
        <v>633</v>
      </c>
      <c r="E283" s="139" t="s">
        <v>754</v>
      </c>
      <c r="F283" s="49">
        <v>83.9</v>
      </c>
      <c r="G283" s="49">
        <v>73</v>
      </c>
      <c r="H283" s="49">
        <v>77</v>
      </c>
      <c r="I283" s="49">
        <v>47.1</v>
      </c>
      <c r="J283" s="49">
        <v>59.5</v>
      </c>
      <c r="K283" s="49">
        <v>51.7</v>
      </c>
      <c r="L283" s="49">
        <v>42.3</v>
      </c>
      <c r="M283" s="49">
        <v>61.3</v>
      </c>
      <c r="N283" s="49">
        <v>57.5</v>
      </c>
      <c r="O283" s="49">
        <v>26.9</v>
      </c>
      <c r="P283" s="49">
        <v>36.799999999999997</v>
      </c>
      <c r="Q283" s="49">
        <v>31.9</v>
      </c>
      <c r="R283" s="49">
        <v>27.9</v>
      </c>
      <c r="S283" s="49">
        <v>23.8</v>
      </c>
      <c r="T283" s="49">
        <v>19.8</v>
      </c>
      <c r="U283" s="49">
        <v>15.8</v>
      </c>
      <c r="V283" s="49">
        <v>11.8</v>
      </c>
    </row>
    <row r="284" spans="1:22" ht="15.75" customHeight="1">
      <c r="A284" s="139" t="s">
        <v>751</v>
      </c>
      <c r="B284" s="139" t="s">
        <v>488</v>
      </c>
      <c r="C284" s="139" t="s">
        <v>774</v>
      </c>
      <c r="D284" s="139" t="s">
        <v>633</v>
      </c>
      <c r="E284" s="139" t="s">
        <v>754</v>
      </c>
      <c r="F284" s="49">
        <v>469</v>
      </c>
      <c r="G284" s="49">
        <v>452</v>
      </c>
      <c r="H284" s="49">
        <v>552</v>
      </c>
      <c r="I284" s="49">
        <v>385</v>
      </c>
      <c r="J284" s="49">
        <v>629</v>
      </c>
      <c r="K284" s="49">
        <v>277</v>
      </c>
      <c r="L284" s="49">
        <v>153</v>
      </c>
      <c r="M284" s="49">
        <v>231</v>
      </c>
      <c r="N284" s="49">
        <v>592</v>
      </c>
      <c r="O284" s="49">
        <v>212</v>
      </c>
      <c r="P284" s="49">
        <v>213</v>
      </c>
      <c r="Q284" s="49">
        <v>134</v>
      </c>
      <c r="R284" s="49">
        <v>130</v>
      </c>
      <c r="S284" s="49">
        <v>152</v>
      </c>
      <c r="T284" s="49">
        <v>126</v>
      </c>
      <c r="U284" s="49">
        <v>101</v>
      </c>
      <c r="V284" s="49">
        <v>75.2</v>
      </c>
    </row>
    <row r="285" spans="1:22" ht="15.75" customHeight="1">
      <c r="A285" s="139" t="s">
        <v>751</v>
      </c>
      <c r="B285" s="139" t="s">
        <v>498</v>
      </c>
      <c r="C285" s="139" t="s">
        <v>774</v>
      </c>
      <c r="D285" s="139" t="s">
        <v>633</v>
      </c>
      <c r="E285" s="139" t="s">
        <v>754</v>
      </c>
      <c r="F285" s="49">
        <v>34.5</v>
      </c>
      <c r="G285" s="49">
        <v>40</v>
      </c>
      <c r="H285" s="49">
        <v>37</v>
      </c>
      <c r="I285" s="49">
        <v>30.1</v>
      </c>
      <c r="J285" s="49">
        <v>0</v>
      </c>
      <c r="K285" s="49">
        <v>0</v>
      </c>
      <c r="L285" s="49">
        <v>0</v>
      </c>
      <c r="M285" s="49">
        <v>0</v>
      </c>
      <c r="N285" s="49">
        <v>0</v>
      </c>
      <c r="O285" s="49">
        <v>0</v>
      </c>
      <c r="P285" s="49">
        <v>0</v>
      </c>
      <c r="Q285" s="49">
        <v>0</v>
      </c>
      <c r="R285" s="49">
        <v>0</v>
      </c>
      <c r="S285" s="49">
        <v>0</v>
      </c>
      <c r="T285" s="49">
        <v>0</v>
      </c>
      <c r="U285" s="49">
        <v>0</v>
      </c>
      <c r="V285" s="49">
        <v>0</v>
      </c>
    </row>
    <row r="286" spans="1:22" ht="15.75" customHeight="1">
      <c r="A286" s="139" t="s">
        <v>751</v>
      </c>
      <c r="B286" s="139" t="s">
        <v>502</v>
      </c>
      <c r="C286" s="139" t="s">
        <v>774</v>
      </c>
      <c r="D286" s="139" t="s">
        <v>633</v>
      </c>
      <c r="E286" s="139" t="s">
        <v>754</v>
      </c>
      <c r="F286" s="49">
        <v>4640</v>
      </c>
      <c r="G286" s="49">
        <v>4330</v>
      </c>
      <c r="H286" s="49">
        <v>4390</v>
      </c>
      <c r="I286" s="49">
        <v>5100</v>
      </c>
      <c r="J286" s="49">
        <v>3290</v>
      </c>
      <c r="K286" s="49">
        <v>2640</v>
      </c>
      <c r="L286" s="49">
        <v>3070</v>
      </c>
      <c r="M286" s="49">
        <v>3030</v>
      </c>
      <c r="N286" s="49">
        <v>2770</v>
      </c>
      <c r="O286" s="49">
        <v>2020</v>
      </c>
      <c r="P286" s="49">
        <v>2660</v>
      </c>
      <c r="Q286" s="49">
        <v>2710</v>
      </c>
      <c r="R286" s="49">
        <v>2770</v>
      </c>
      <c r="S286" s="49">
        <v>2020</v>
      </c>
      <c r="T286" s="49">
        <v>1830</v>
      </c>
      <c r="U286" s="49">
        <v>1650</v>
      </c>
      <c r="V286" s="49">
        <v>1460</v>
      </c>
    </row>
    <row r="287" spans="1:22" ht="15.75" customHeight="1">
      <c r="A287" s="139" t="s">
        <v>751</v>
      </c>
      <c r="B287" s="139" t="s">
        <v>482</v>
      </c>
      <c r="C287" s="139" t="s">
        <v>774</v>
      </c>
      <c r="D287" s="139" t="s">
        <v>633</v>
      </c>
      <c r="E287" s="139" t="s">
        <v>754</v>
      </c>
      <c r="F287" s="49">
        <v>0</v>
      </c>
      <c r="G287" s="49">
        <v>0</v>
      </c>
      <c r="H287" s="49">
        <v>0</v>
      </c>
      <c r="I287" s="49">
        <v>0</v>
      </c>
      <c r="J287" s="49">
        <v>0</v>
      </c>
      <c r="K287" s="49">
        <v>0</v>
      </c>
      <c r="L287" s="49">
        <v>0</v>
      </c>
      <c r="M287" s="49">
        <v>0</v>
      </c>
      <c r="N287" s="49">
        <v>0</v>
      </c>
      <c r="O287" s="49">
        <v>0</v>
      </c>
      <c r="P287" s="49">
        <v>0</v>
      </c>
      <c r="Q287" s="49">
        <v>0</v>
      </c>
      <c r="R287" s="49">
        <v>0</v>
      </c>
      <c r="S287" s="49">
        <v>0</v>
      </c>
      <c r="T287" s="49">
        <v>0</v>
      </c>
      <c r="U287" s="49">
        <v>0</v>
      </c>
      <c r="V287" s="49">
        <v>0</v>
      </c>
    </row>
    <row r="288" spans="1:22" ht="15.75" customHeight="1">
      <c r="A288" s="139" t="s">
        <v>751</v>
      </c>
      <c r="B288" s="139" t="s">
        <v>504</v>
      </c>
      <c r="C288" s="139" t="s">
        <v>774</v>
      </c>
      <c r="D288" s="139" t="s">
        <v>633</v>
      </c>
      <c r="E288" s="139" t="s">
        <v>754</v>
      </c>
      <c r="F288" s="49">
        <v>189</v>
      </c>
      <c r="G288" s="49">
        <v>59.2</v>
      </c>
      <c r="H288" s="49">
        <v>83.7</v>
      </c>
      <c r="I288" s="49">
        <v>0</v>
      </c>
      <c r="J288" s="49">
        <v>0</v>
      </c>
      <c r="K288" s="49">
        <v>0</v>
      </c>
      <c r="L288" s="49">
        <v>0</v>
      </c>
      <c r="M288" s="49">
        <v>0</v>
      </c>
      <c r="N288" s="49">
        <v>0</v>
      </c>
      <c r="O288" s="49">
        <v>0</v>
      </c>
      <c r="P288" s="49">
        <v>0</v>
      </c>
      <c r="Q288" s="49">
        <v>0</v>
      </c>
      <c r="R288" s="49">
        <v>0</v>
      </c>
      <c r="S288" s="49">
        <v>0</v>
      </c>
      <c r="T288" s="49">
        <v>0</v>
      </c>
      <c r="U288" s="49">
        <v>0</v>
      </c>
      <c r="V288" s="49">
        <v>0</v>
      </c>
    </row>
    <row r="289" spans="1:22" ht="15.75" customHeight="1">
      <c r="A289" s="139" t="s">
        <v>751</v>
      </c>
      <c r="B289" s="139" t="s">
        <v>508</v>
      </c>
      <c r="C289" s="139" t="s">
        <v>774</v>
      </c>
      <c r="D289" s="139" t="s">
        <v>633</v>
      </c>
      <c r="E289" s="139" t="s">
        <v>754</v>
      </c>
      <c r="F289" s="49">
        <v>917</v>
      </c>
      <c r="G289" s="49">
        <v>1620</v>
      </c>
      <c r="H289" s="49">
        <v>1680</v>
      </c>
      <c r="I289" s="49">
        <v>528</v>
      </c>
      <c r="J289" s="49">
        <v>727</v>
      </c>
      <c r="K289" s="49">
        <v>481</v>
      </c>
      <c r="L289" s="49">
        <v>1210</v>
      </c>
      <c r="M289" s="49">
        <v>1140</v>
      </c>
      <c r="N289" s="49">
        <v>821</v>
      </c>
      <c r="O289" s="49">
        <v>235</v>
      </c>
      <c r="P289" s="49">
        <v>1.51</v>
      </c>
      <c r="Q289" s="49">
        <v>153</v>
      </c>
      <c r="R289" s="49">
        <v>33.200000000000003</v>
      </c>
      <c r="S289" s="49">
        <v>0</v>
      </c>
      <c r="T289" s="49">
        <v>0</v>
      </c>
      <c r="U289" s="49">
        <v>0</v>
      </c>
      <c r="V289" s="49">
        <v>0</v>
      </c>
    </row>
    <row r="290" spans="1:22" ht="15.75" customHeight="1">
      <c r="A290" s="139" t="s">
        <v>751</v>
      </c>
      <c r="B290" s="139" t="s">
        <v>510</v>
      </c>
      <c r="C290" s="139" t="s">
        <v>774</v>
      </c>
      <c r="D290" s="139" t="s">
        <v>633</v>
      </c>
      <c r="E290" s="139" t="s">
        <v>754</v>
      </c>
      <c r="F290" s="49">
        <v>19900</v>
      </c>
      <c r="G290" s="49">
        <v>21800</v>
      </c>
      <c r="H290" s="49">
        <v>17100</v>
      </c>
      <c r="I290" s="49">
        <v>23500</v>
      </c>
      <c r="J290" s="49">
        <v>29500</v>
      </c>
      <c r="K290" s="49">
        <v>24200</v>
      </c>
      <c r="L290" s="49">
        <v>15800</v>
      </c>
      <c r="M290" s="49">
        <v>16000</v>
      </c>
      <c r="N290" s="49">
        <v>5280</v>
      </c>
      <c r="O290" s="49">
        <v>19000</v>
      </c>
      <c r="P290" s="49">
        <v>19500</v>
      </c>
      <c r="Q290" s="49">
        <v>21400</v>
      </c>
      <c r="R290" s="49">
        <v>30100</v>
      </c>
      <c r="S290" s="49">
        <v>18600</v>
      </c>
      <c r="T290" s="49">
        <v>18200</v>
      </c>
      <c r="U290" s="49">
        <v>17900</v>
      </c>
      <c r="V290" s="49">
        <v>17600</v>
      </c>
    </row>
    <row r="291" spans="1:22" ht="15.75" customHeight="1">
      <c r="A291" s="139" t="s">
        <v>751</v>
      </c>
      <c r="B291" s="139" t="s">
        <v>536</v>
      </c>
      <c r="C291" s="139" t="s">
        <v>774</v>
      </c>
      <c r="D291" s="139" t="s">
        <v>633</v>
      </c>
      <c r="E291" s="139" t="s">
        <v>754</v>
      </c>
      <c r="F291" s="49">
        <v>162</v>
      </c>
      <c r="G291" s="49">
        <v>165</v>
      </c>
      <c r="H291" s="49">
        <v>197</v>
      </c>
      <c r="I291" s="49">
        <v>205</v>
      </c>
      <c r="J291" s="49">
        <v>189</v>
      </c>
      <c r="K291" s="49">
        <v>174</v>
      </c>
      <c r="L291" s="49">
        <v>190</v>
      </c>
      <c r="M291" s="49">
        <v>208</v>
      </c>
      <c r="N291" s="49">
        <v>191</v>
      </c>
      <c r="O291" s="49">
        <v>166</v>
      </c>
      <c r="P291" s="49">
        <v>191</v>
      </c>
      <c r="Q291" s="49">
        <v>204</v>
      </c>
      <c r="R291" s="49">
        <v>207</v>
      </c>
      <c r="S291" s="49">
        <v>211</v>
      </c>
      <c r="T291" s="49">
        <v>214</v>
      </c>
      <c r="U291" s="49">
        <v>217</v>
      </c>
      <c r="V291" s="49">
        <v>221</v>
      </c>
    </row>
    <row r="292" spans="1:22" ht="15.75" customHeight="1">
      <c r="A292" s="139" t="s">
        <v>751</v>
      </c>
      <c r="B292" s="139" t="s">
        <v>522</v>
      </c>
      <c r="C292" s="139" t="s">
        <v>774</v>
      </c>
      <c r="D292" s="139" t="s">
        <v>633</v>
      </c>
      <c r="E292" s="139" t="s">
        <v>754</v>
      </c>
      <c r="F292" s="49">
        <v>1.77</v>
      </c>
      <c r="G292" s="49">
        <v>1.1000000000000001</v>
      </c>
      <c r="H292" s="49">
        <v>1.24</v>
      </c>
      <c r="I292" s="49">
        <v>0.97</v>
      </c>
      <c r="J292" s="49">
        <v>0.48299999999999998</v>
      </c>
      <c r="K292" s="49">
        <v>3.6299999999999999E-2</v>
      </c>
      <c r="L292" s="49">
        <v>0.92700000000000005</v>
      </c>
      <c r="M292" s="49">
        <v>1.01</v>
      </c>
      <c r="N292" s="49">
        <v>0.99399999999999999</v>
      </c>
      <c r="O292" s="49">
        <v>0.45500000000000002</v>
      </c>
      <c r="P292" s="49">
        <v>0.53100000000000003</v>
      </c>
      <c r="Q292" s="49">
        <v>0.40100000000000002</v>
      </c>
      <c r="R292" s="49">
        <v>0.249</v>
      </c>
      <c r="S292" s="49">
        <v>0.26200000000000001</v>
      </c>
      <c r="T292" s="49">
        <v>0.191</v>
      </c>
      <c r="U292" s="49">
        <v>0.11899999999999999</v>
      </c>
      <c r="V292" s="49">
        <v>4.7500000000000001E-2</v>
      </c>
    </row>
    <row r="293" spans="1:22" ht="15.75" customHeight="1">
      <c r="A293" s="139" t="s">
        <v>751</v>
      </c>
      <c r="B293" s="139" t="s">
        <v>530</v>
      </c>
      <c r="C293" s="139" t="s">
        <v>774</v>
      </c>
      <c r="D293" s="139" t="s">
        <v>633</v>
      </c>
      <c r="E293" s="139" t="s">
        <v>754</v>
      </c>
      <c r="F293" s="49">
        <v>561</v>
      </c>
      <c r="G293" s="49">
        <v>563</v>
      </c>
      <c r="H293" s="49">
        <v>605</v>
      </c>
      <c r="I293" s="49">
        <v>554</v>
      </c>
      <c r="J293" s="49">
        <v>567</v>
      </c>
      <c r="K293" s="49">
        <v>557</v>
      </c>
      <c r="L293" s="49">
        <v>523</v>
      </c>
      <c r="M293" s="49">
        <v>360</v>
      </c>
      <c r="N293" s="49">
        <v>415</v>
      </c>
      <c r="O293" s="49">
        <v>59.1</v>
      </c>
      <c r="P293" s="49">
        <v>369</v>
      </c>
      <c r="Q293" s="49">
        <v>555</v>
      </c>
      <c r="R293" s="49">
        <v>360</v>
      </c>
      <c r="S293" s="49">
        <v>313</v>
      </c>
      <c r="T293" s="49">
        <v>292</v>
      </c>
      <c r="U293" s="49">
        <v>270</v>
      </c>
      <c r="V293" s="49">
        <v>249</v>
      </c>
    </row>
    <row r="294" spans="1:22" ht="15.75" customHeight="1">
      <c r="A294" s="139" t="s">
        <v>751</v>
      </c>
      <c r="B294" s="139" t="s">
        <v>558</v>
      </c>
      <c r="C294" s="139" t="s">
        <v>774</v>
      </c>
      <c r="D294" s="139" t="s">
        <v>633</v>
      </c>
      <c r="E294" s="139" t="s">
        <v>754</v>
      </c>
      <c r="F294" s="49">
        <v>0</v>
      </c>
      <c r="G294" s="49">
        <v>0</v>
      </c>
      <c r="H294" s="49">
        <v>0</v>
      </c>
      <c r="I294" s="49">
        <v>0</v>
      </c>
      <c r="J294" s="49">
        <v>0</v>
      </c>
      <c r="K294" s="49">
        <v>0</v>
      </c>
      <c r="L294" s="49">
        <v>0</v>
      </c>
      <c r="M294" s="49">
        <v>0</v>
      </c>
      <c r="N294" s="49">
        <v>0</v>
      </c>
      <c r="O294" s="49">
        <v>0</v>
      </c>
      <c r="P294" s="49">
        <v>0</v>
      </c>
      <c r="Q294" s="49">
        <v>0</v>
      </c>
      <c r="R294" s="49">
        <v>0</v>
      </c>
      <c r="S294" s="49">
        <v>0</v>
      </c>
      <c r="T294" s="49">
        <v>0</v>
      </c>
      <c r="U294" s="49">
        <v>0</v>
      </c>
      <c r="V294" s="49">
        <v>0</v>
      </c>
    </row>
    <row r="295" spans="1:22" ht="15.75" customHeight="1">
      <c r="A295" s="139" t="s">
        <v>751</v>
      </c>
      <c r="B295" s="139" t="s">
        <v>538</v>
      </c>
      <c r="C295" s="139" t="s">
        <v>774</v>
      </c>
      <c r="D295" s="139" t="s">
        <v>633</v>
      </c>
      <c r="E295" s="139" t="s">
        <v>754</v>
      </c>
      <c r="F295" s="49">
        <v>21.5</v>
      </c>
      <c r="G295" s="49">
        <v>21.4</v>
      </c>
      <c r="H295" s="49">
        <v>22</v>
      </c>
      <c r="I295" s="49">
        <v>23.2</v>
      </c>
      <c r="J295" s="49">
        <v>23.4</v>
      </c>
      <c r="K295" s="49">
        <v>20.8</v>
      </c>
      <c r="L295" s="49">
        <v>17.600000000000001</v>
      </c>
      <c r="M295" s="49">
        <v>16.399999999999999</v>
      </c>
      <c r="N295" s="49">
        <v>19.2</v>
      </c>
      <c r="O295" s="49">
        <v>21.1</v>
      </c>
      <c r="P295" s="49">
        <v>19.7</v>
      </c>
      <c r="Q295" s="49">
        <v>18.5</v>
      </c>
      <c r="R295" s="49">
        <v>17.600000000000001</v>
      </c>
      <c r="S295" s="49">
        <v>18.3</v>
      </c>
      <c r="T295" s="49">
        <v>26.4</v>
      </c>
      <c r="U295" s="49">
        <v>19.5</v>
      </c>
      <c r="V295" s="49">
        <v>18.600000000000001</v>
      </c>
    </row>
    <row r="296" spans="1:22" ht="15.75" customHeight="1">
      <c r="A296" s="139" t="s">
        <v>751</v>
      </c>
      <c r="B296" s="139" t="s">
        <v>540</v>
      </c>
      <c r="C296" s="139" t="s">
        <v>774</v>
      </c>
      <c r="D296" s="139" t="s">
        <v>633</v>
      </c>
      <c r="E296" s="139" t="s">
        <v>754</v>
      </c>
      <c r="F296" s="49">
        <v>79</v>
      </c>
      <c r="G296" s="49">
        <v>72.8</v>
      </c>
      <c r="H296" s="49">
        <v>83.7</v>
      </c>
      <c r="I296" s="49">
        <v>86.7</v>
      </c>
      <c r="J296" s="49">
        <v>86.3</v>
      </c>
      <c r="K296" s="49">
        <v>81.3</v>
      </c>
      <c r="L296" s="49">
        <v>81</v>
      </c>
      <c r="M296" s="49">
        <v>81.8</v>
      </c>
      <c r="N296" s="49">
        <v>81.8</v>
      </c>
      <c r="O296" s="49">
        <v>79.900000000000006</v>
      </c>
      <c r="P296" s="49">
        <v>80.599999999999994</v>
      </c>
      <c r="Q296" s="49">
        <v>81.8</v>
      </c>
      <c r="R296" s="49">
        <v>78.599999999999994</v>
      </c>
      <c r="S296" s="49">
        <v>73.099999999999994</v>
      </c>
      <c r="T296" s="49">
        <v>59</v>
      </c>
      <c r="U296" s="49">
        <v>60.1</v>
      </c>
      <c r="V296" s="49">
        <v>63.5</v>
      </c>
    </row>
    <row r="297" spans="1:22" ht="15.75" customHeight="1">
      <c r="A297" s="139" t="s">
        <v>751</v>
      </c>
      <c r="B297" s="139" t="s">
        <v>562</v>
      </c>
      <c r="C297" s="139" t="s">
        <v>774</v>
      </c>
      <c r="D297" s="139" t="s">
        <v>633</v>
      </c>
      <c r="E297" s="139" t="s">
        <v>754</v>
      </c>
      <c r="F297" s="49">
        <v>1380</v>
      </c>
      <c r="G297" s="49">
        <v>1820</v>
      </c>
      <c r="H297" s="49">
        <v>1460</v>
      </c>
      <c r="I297" s="49">
        <v>843</v>
      </c>
      <c r="J297" s="49">
        <v>694</v>
      </c>
      <c r="K297" s="49">
        <v>834</v>
      </c>
      <c r="L297" s="49">
        <v>2530</v>
      </c>
      <c r="M297" s="49">
        <v>1870</v>
      </c>
      <c r="N297" s="49">
        <v>1850</v>
      </c>
      <c r="O297" s="49">
        <v>1190</v>
      </c>
      <c r="P297" s="49">
        <v>1440</v>
      </c>
      <c r="Q297" s="49">
        <v>609</v>
      </c>
      <c r="R297" s="49">
        <v>512</v>
      </c>
      <c r="S297" s="49">
        <v>1100</v>
      </c>
      <c r="T297" s="49">
        <v>1070</v>
      </c>
      <c r="U297" s="49">
        <v>1040</v>
      </c>
      <c r="V297" s="49">
        <v>1020</v>
      </c>
    </row>
    <row r="298" spans="1:22" ht="15.75" customHeight="1">
      <c r="A298" s="139" t="s">
        <v>751</v>
      </c>
      <c r="B298" s="139" t="s">
        <v>770</v>
      </c>
      <c r="C298" s="139" t="s">
        <v>774</v>
      </c>
      <c r="D298" s="139" t="s">
        <v>633</v>
      </c>
      <c r="E298" s="139" t="s">
        <v>754</v>
      </c>
      <c r="F298" s="49">
        <v>2.3800000000000001E-4</v>
      </c>
      <c r="G298" s="49">
        <v>2.3499999999999999E-4</v>
      </c>
      <c r="H298" s="49">
        <v>2.32E-4</v>
      </c>
      <c r="I298" s="49">
        <v>2.2800000000000001E-4</v>
      </c>
      <c r="J298" s="49">
        <v>2.2499999999999999E-4</v>
      </c>
      <c r="K298" s="49">
        <v>2.22E-4</v>
      </c>
      <c r="L298" s="49">
        <v>2.1900000000000001E-4</v>
      </c>
      <c r="M298" s="49">
        <v>2.1499999999999999E-4</v>
      </c>
      <c r="N298" s="49">
        <v>2.12E-4</v>
      </c>
      <c r="O298" s="49">
        <v>2.0900000000000001E-4</v>
      </c>
      <c r="P298" s="49">
        <v>2.0599999999999999E-4</v>
      </c>
      <c r="Q298" s="49">
        <v>2.02E-4</v>
      </c>
      <c r="R298" s="49">
        <v>1.9900000000000001E-4</v>
      </c>
      <c r="S298" s="49">
        <v>1.9599999999999999E-4</v>
      </c>
      <c r="T298" s="49">
        <v>1.93E-4</v>
      </c>
      <c r="U298" s="49">
        <v>1.8900000000000001E-4</v>
      </c>
      <c r="V298" s="49">
        <v>1.8599999999999999E-4</v>
      </c>
    </row>
    <row r="299" spans="1:22" ht="15.75" customHeight="1">
      <c r="A299" s="139" t="s">
        <v>751</v>
      </c>
      <c r="B299" s="139" t="s">
        <v>582</v>
      </c>
      <c r="C299" s="139" t="s">
        <v>774</v>
      </c>
      <c r="D299" s="139" t="s">
        <v>633</v>
      </c>
      <c r="E299" s="139" t="s">
        <v>754</v>
      </c>
      <c r="F299" s="49">
        <v>0</v>
      </c>
      <c r="G299" s="49">
        <v>0</v>
      </c>
      <c r="H299" s="49">
        <v>0</v>
      </c>
      <c r="I299" s="49">
        <v>0</v>
      </c>
      <c r="J299" s="49">
        <v>0</v>
      </c>
      <c r="K299" s="49">
        <v>0</v>
      </c>
      <c r="L299" s="49">
        <v>0</v>
      </c>
      <c r="M299" s="49">
        <v>0</v>
      </c>
      <c r="N299" s="49">
        <v>0</v>
      </c>
      <c r="O299" s="49">
        <v>0</v>
      </c>
      <c r="P299" s="49">
        <v>0</v>
      </c>
      <c r="Q299" s="49">
        <v>0</v>
      </c>
      <c r="R299" s="49">
        <v>0</v>
      </c>
      <c r="S299" s="49">
        <v>0</v>
      </c>
      <c r="T299" s="49">
        <v>0</v>
      </c>
      <c r="U299" s="49">
        <v>0</v>
      </c>
      <c r="V299" s="49">
        <v>0</v>
      </c>
    </row>
    <row r="300" spans="1:22" ht="15.75" customHeight="1">
      <c r="A300" s="139" t="s">
        <v>751</v>
      </c>
      <c r="B300" s="139" t="s">
        <v>584</v>
      </c>
      <c r="C300" s="139" t="s">
        <v>774</v>
      </c>
      <c r="D300" s="139" t="s">
        <v>633</v>
      </c>
      <c r="E300" s="139" t="s">
        <v>754</v>
      </c>
      <c r="F300" s="49">
        <v>2260</v>
      </c>
      <c r="G300" s="49">
        <v>1560</v>
      </c>
      <c r="H300" s="49">
        <v>1420</v>
      </c>
      <c r="I300" s="49">
        <v>1960</v>
      </c>
      <c r="J300" s="49">
        <v>2450</v>
      </c>
      <c r="K300" s="49">
        <v>2300</v>
      </c>
      <c r="L300" s="49">
        <v>3170</v>
      </c>
      <c r="M300" s="49">
        <v>1440</v>
      </c>
      <c r="N300" s="49">
        <v>2690</v>
      </c>
      <c r="O300" s="49">
        <v>2080</v>
      </c>
      <c r="P300" s="49">
        <v>898</v>
      </c>
      <c r="Q300" s="49">
        <v>1730</v>
      </c>
      <c r="R300" s="49">
        <v>1280</v>
      </c>
      <c r="S300" s="49">
        <v>1500</v>
      </c>
      <c r="T300" s="49">
        <v>1430</v>
      </c>
      <c r="U300" s="49">
        <v>1350</v>
      </c>
      <c r="V300" s="49">
        <v>1280</v>
      </c>
    </row>
    <row r="301" spans="1:22" ht="15.75" customHeight="1">
      <c r="A301" s="139" t="s">
        <v>751</v>
      </c>
      <c r="B301" s="139" t="s">
        <v>771</v>
      </c>
      <c r="C301" s="139" t="s">
        <v>774</v>
      </c>
      <c r="D301" s="139" t="s">
        <v>633</v>
      </c>
      <c r="E301" s="139" t="s">
        <v>754</v>
      </c>
      <c r="F301" s="49">
        <v>1040</v>
      </c>
      <c r="G301" s="49">
        <v>585</v>
      </c>
      <c r="H301" s="49">
        <v>289</v>
      </c>
      <c r="I301" s="49">
        <v>650</v>
      </c>
      <c r="J301" s="49">
        <v>991</v>
      </c>
      <c r="K301" s="49">
        <v>707</v>
      </c>
      <c r="L301" s="49">
        <v>775</v>
      </c>
      <c r="M301" s="49">
        <v>922</v>
      </c>
      <c r="N301" s="49">
        <v>1320</v>
      </c>
      <c r="O301" s="49">
        <v>1070</v>
      </c>
      <c r="P301" s="49">
        <v>689</v>
      </c>
      <c r="Q301" s="49">
        <v>723</v>
      </c>
      <c r="R301" s="49">
        <v>2230</v>
      </c>
      <c r="S301" s="49">
        <v>1270</v>
      </c>
      <c r="T301" s="49">
        <v>1310</v>
      </c>
      <c r="U301" s="49">
        <v>1360</v>
      </c>
      <c r="V301" s="49">
        <v>1400</v>
      </c>
    </row>
    <row r="302" spans="1:22" ht="15.75" customHeight="1">
      <c r="A302" s="139" t="s">
        <v>751</v>
      </c>
      <c r="B302" s="139" t="s">
        <v>570</v>
      </c>
      <c r="C302" s="139" t="s">
        <v>774</v>
      </c>
      <c r="D302" s="139" t="s">
        <v>633</v>
      </c>
      <c r="E302" s="139" t="s">
        <v>754</v>
      </c>
      <c r="F302" s="49">
        <v>0</v>
      </c>
      <c r="G302" s="49">
        <v>0</v>
      </c>
      <c r="H302" s="49">
        <v>0</v>
      </c>
      <c r="I302" s="49">
        <v>0</v>
      </c>
      <c r="J302" s="49">
        <v>0</v>
      </c>
      <c r="K302" s="49">
        <v>0</v>
      </c>
      <c r="L302" s="49">
        <v>0</v>
      </c>
      <c r="M302" s="49">
        <v>0</v>
      </c>
      <c r="N302" s="49">
        <v>0</v>
      </c>
      <c r="O302" s="49">
        <v>0</v>
      </c>
      <c r="P302" s="49">
        <v>0</v>
      </c>
      <c r="Q302" s="49">
        <v>0</v>
      </c>
      <c r="R302" s="49">
        <v>0</v>
      </c>
      <c r="S302" s="49">
        <v>0</v>
      </c>
      <c r="T302" s="49">
        <v>0</v>
      </c>
      <c r="U302" s="49">
        <v>0</v>
      </c>
      <c r="V302" s="49">
        <v>0</v>
      </c>
    </row>
    <row r="303" spans="1:22" ht="15.75" customHeight="1">
      <c r="A303" s="139" t="s">
        <v>751</v>
      </c>
      <c r="B303" s="139" t="s">
        <v>592</v>
      </c>
      <c r="C303" s="139" t="s">
        <v>774</v>
      </c>
      <c r="D303" s="139" t="s">
        <v>633</v>
      </c>
      <c r="E303" s="139" t="s">
        <v>754</v>
      </c>
      <c r="F303" s="49">
        <v>3.19</v>
      </c>
      <c r="G303" s="49">
        <v>2.63</v>
      </c>
      <c r="H303" s="49">
        <v>2.35</v>
      </c>
      <c r="I303" s="49">
        <v>1.37</v>
      </c>
      <c r="J303" s="49">
        <v>1.94</v>
      </c>
      <c r="K303" s="49">
        <v>2.14</v>
      </c>
      <c r="L303" s="49">
        <v>1.41E-3</v>
      </c>
      <c r="M303" s="49">
        <v>1.97E-3</v>
      </c>
      <c r="N303" s="49">
        <v>5.6299999999999996E-3</v>
      </c>
      <c r="O303" s="49">
        <v>2.53E-2</v>
      </c>
      <c r="P303" s="49">
        <v>3.4799999999999998E-2</v>
      </c>
      <c r="Q303" s="49">
        <v>7.8399999999999997E-2</v>
      </c>
      <c r="R303" s="49">
        <v>7.3300000000000004E-2</v>
      </c>
      <c r="S303" s="49">
        <v>7.17E-2</v>
      </c>
      <c r="T303" s="49">
        <v>5.7099999999999998E-2</v>
      </c>
      <c r="U303" s="49">
        <v>4.3799999999999999E-2</v>
      </c>
      <c r="V303" s="49">
        <v>0</v>
      </c>
    </row>
    <row r="304" spans="1:22" ht="15.75" customHeight="1">
      <c r="A304" s="139" t="s">
        <v>751</v>
      </c>
      <c r="B304" s="139" t="s">
        <v>772</v>
      </c>
      <c r="C304" s="139" t="s">
        <v>774</v>
      </c>
      <c r="D304" s="139" t="s">
        <v>633</v>
      </c>
      <c r="E304" s="139" t="s">
        <v>754</v>
      </c>
      <c r="F304" s="49">
        <v>39900</v>
      </c>
      <c r="G304" s="49">
        <v>40800</v>
      </c>
      <c r="H304" s="49">
        <v>36400</v>
      </c>
      <c r="I304" s="49">
        <v>43700</v>
      </c>
      <c r="J304" s="49">
        <v>48200</v>
      </c>
      <c r="K304" s="49">
        <v>41000</v>
      </c>
      <c r="L304" s="49">
        <v>32900</v>
      </c>
      <c r="M304" s="49">
        <v>33400</v>
      </c>
      <c r="N304" s="49">
        <v>23000</v>
      </c>
      <c r="O304" s="49">
        <v>32900</v>
      </c>
      <c r="P304" s="49">
        <v>36500</v>
      </c>
      <c r="Q304" s="49">
        <v>37600</v>
      </c>
      <c r="R304" s="49">
        <v>45200</v>
      </c>
      <c r="S304" s="49">
        <v>33400</v>
      </c>
      <c r="T304" s="49">
        <v>32600</v>
      </c>
      <c r="U304" s="49">
        <v>32000</v>
      </c>
      <c r="V304" s="49">
        <v>31300</v>
      </c>
    </row>
    <row r="305" spans="1:22" ht="15.75" customHeight="1">
      <c r="A305" s="139" t="s">
        <v>751</v>
      </c>
      <c r="B305" s="139" t="s">
        <v>599</v>
      </c>
      <c r="C305" s="139" t="s">
        <v>774</v>
      </c>
      <c r="D305" s="139" t="s">
        <v>633</v>
      </c>
      <c r="E305" s="139" t="s">
        <v>754</v>
      </c>
      <c r="F305" s="49">
        <v>21.7</v>
      </c>
      <c r="G305" s="49">
        <v>16.899999999999999</v>
      </c>
      <c r="H305" s="49">
        <v>24</v>
      </c>
      <c r="I305" s="49">
        <v>5.97</v>
      </c>
      <c r="J305" s="49">
        <v>6.93</v>
      </c>
      <c r="K305" s="49">
        <v>6.57</v>
      </c>
      <c r="L305" s="49">
        <v>5.31</v>
      </c>
      <c r="M305" s="49">
        <v>0</v>
      </c>
      <c r="N305" s="49">
        <v>0</v>
      </c>
      <c r="O305" s="49">
        <v>0</v>
      </c>
      <c r="P305" s="49">
        <v>0</v>
      </c>
      <c r="Q305" s="49">
        <v>0</v>
      </c>
      <c r="R305" s="49">
        <v>0</v>
      </c>
      <c r="S305" s="49">
        <v>0</v>
      </c>
      <c r="T305" s="49">
        <v>0</v>
      </c>
      <c r="U305" s="49">
        <v>0</v>
      </c>
      <c r="V305" s="49">
        <v>0</v>
      </c>
    </row>
    <row r="306" spans="1:22" ht="15.75" customHeight="1">
      <c r="A306" s="139" t="s">
        <v>751</v>
      </c>
      <c r="B306" s="139" t="s">
        <v>597</v>
      </c>
      <c r="C306" s="139" t="s">
        <v>774</v>
      </c>
      <c r="D306" s="139" t="s">
        <v>633</v>
      </c>
      <c r="E306" s="139" t="s">
        <v>754</v>
      </c>
      <c r="F306" s="49">
        <v>18100</v>
      </c>
      <c r="G306" s="49">
        <v>16900</v>
      </c>
      <c r="H306" s="49">
        <v>17100</v>
      </c>
      <c r="I306" s="49">
        <v>18300</v>
      </c>
      <c r="J306" s="49">
        <v>16900</v>
      </c>
      <c r="K306" s="49">
        <v>14900</v>
      </c>
      <c r="L306" s="49">
        <v>14900</v>
      </c>
      <c r="M306" s="49">
        <v>14700</v>
      </c>
      <c r="N306" s="49">
        <v>14900</v>
      </c>
      <c r="O306" s="49">
        <v>11800</v>
      </c>
      <c r="P306" s="49">
        <v>14400</v>
      </c>
      <c r="Q306" s="49">
        <v>14000</v>
      </c>
      <c r="R306" s="49">
        <v>12900</v>
      </c>
      <c r="S306" s="49">
        <v>12300</v>
      </c>
      <c r="T306" s="49">
        <v>11900</v>
      </c>
      <c r="U306" s="49">
        <v>11500</v>
      </c>
      <c r="V306" s="49">
        <v>11000</v>
      </c>
    </row>
    <row r="307" spans="1:22" ht="15.75" customHeight="1">
      <c r="A307" s="139" t="s">
        <v>751</v>
      </c>
      <c r="B307" s="139" t="s">
        <v>601</v>
      </c>
      <c r="C307" s="139" t="s">
        <v>774</v>
      </c>
      <c r="D307" s="139" t="s">
        <v>633</v>
      </c>
      <c r="E307" s="139" t="s">
        <v>754</v>
      </c>
      <c r="F307" s="49">
        <v>26.2</v>
      </c>
      <c r="G307" s="49">
        <v>22</v>
      </c>
      <c r="H307" s="49">
        <v>21.7</v>
      </c>
      <c r="I307" s="49">
        <v>21.5</v>
      </c>
      <c r="J307" s="49">
        <v>21.2</v>
      </c>
      <c r="K307" s="49">
        <v>21</v>
      </c>
      <c r="L307" s="49">
        <v>20.7</v>
      </c>
      <c r="M307" s="49">
        <v>20.399999999999999</v>
      </c>
      <c r="N307" s="49">
        <v>20.2</v>
      </c>
      <c r="O307" s="49">
        <v>19.899999999999999</v>
      </c>
      <c r="P307" s="49">
        <v>19.7</v>
      </c>
      <c r="Q307" s="49">
        <v>19.399999999999999</v>
      </c>
      <c r="R307" s="49">
        <v>19.100000000000001</v>
      </c>
      <c r="S307" s="49">
        <v>18.899999999999999</v>
      </c>
      <c r="T307" s="49">
        <v>18.600000000000001</v>
      </c>
      <c r="U307" s="49">
        <v>18.399999999999999</v>
      </c>
      <c r="V307" s="49">
        <v>18.100000000000001</v>
      </c>
    </row>
    <row r="308" spans="1:22" ht="15.75" customHeight="1">
      <c r="A308" s="139" t="s">
        <v>751</v>
      </c>
      <c r="B308" s="139" t="s">
        <v>373</v>
      </c>
      <c r="C308" s="139" t="s">
        <v>774</v>
      </c>
      <c r="D308" s="139" t="s">
        <v>633</v>
      </c>
      <c r="E308" s="139" t="s">
        <v>754</v>
      </c>
      <c r="F308" s="49">
        <v>5.0700000000000002E-2</v>
      </c>
      <c r="G308" s="49">
        <v>3.1099999999999999E-2</v>
      </c>
      <c r="H308" s="49">
        <v>3.49E-2</v>
      </c>
      <c r="I308" s="49">
        <v>2.7199999999999998E-2</v>
      </c>
      <c r="J308" s="49">
        <v>1.3299999999999999E-2</v>
      </c>
      <c r="K308" s="49">
        <v>9.8999999999999999E-4</v>
      </c>
      <c r="L308" s="49">
        <v>2.5000000000000001E-2</v>
      </c>
      <c r="M308" s="49">
        <v>2.6800000000000001E-2</v>
      </c>
      <c r="N308" s="49">
        <v>2.5999999999999999E-2</v>
      </c>
      <c r="O308" s="49">
        <v>1.18E-2</v>
      </c>
      <c r="P308" s="49">
        <v>1.3599999999999999E-2</v>
      </c>
      <c r="Q308" s="49">
        <v>1.01E-2</v>
      </c>
      <c r="R308" s="49">
        <v>6.2700000000000004E-3</v>
      </c>
      <c r="S308" s="49">
        <v>5.5100000000000001E-3</v>
      </c>
      <c r="T308" s="49">
        <v>3.31E-3</v>
      </c>
      <c r="U308" s="49">
        <v>1.1199999999999999E-3</v>
      </c>
      <c r="V308" s="49">
        <v>0</v>
      </c>
    </row>
    <row r="309" spans="1:22" ht="15.75" customHeight="1">
      <c r="A309" s="139" t="s">
        <v>751</v>
      </c>
      <c r="B309" s="139" t="s">
        <v>518</v>
      </c>
      <c r="C309" s="139" t="s">
        <v>774</v>
      </c>
      <c r="D309" s="139" t="s">
        <v>633</v>
      </c>
      <c r="E309" s="139" t="s">
        <v>754</v>
      </c>
      <c r="F309" s="49">
        <v>0</v>
      </c>
      <c r="G309" s="49">
        <v>0</v>
      </c>
      <c r="H309" s="49">
        <v>0</v>
      </c>
      <c r="I309" s="49">
        <v>0</v>
      </c>
      <c r="J309" s="49">
        <v>0</v>
      </c>
      <c r="K309" s="49">
        <v>0</v>
      </c>
      <c r="L309" s="49">
        <v>0</v>
      </c>
      <c r="M309" s="49">
        <v>0</v>
      </c>
      <c r="N309" s="49">
        <v>0</v>
      </c>
      <c r="O309" s="49">
        <v>0</v>
      </c>
      <c r="P309" s="49">
        <v>0</v>
      </c>
      <c r="Q309" s="49">
        <v>0</v>
      </c>
      <c r="R309" s="49">
        <v>0</v>
      </c>
      <c r="S309" s="49">
        <v>0</v>
      </c>
      <c r="T309" s="49">
        <v>0</v>
      </c>
      <c r="U309" s="49">
        <v>0</v>
      </c>
      <c r="V309" s="49">
        <v>0</v>
      </c>
    </row>
    <row r="310" spans="1:22" ht="15.75" customHeight="1">
      <c r="A310" s="139" t="s">
        <v>751</v>
      </c>
      <c r="B310" s="139" t="s">
        <v>605</v>
      </c>
      <c r="C310" s="139" t="s">
        <v>774</v>
      </c>
      <c r="D310" s="139" t="s">
        <v>633</v>
      </c>
      <c r="E310" s="139" t="s">
        <v>754</v>
      </c>
      <c r="F310" s="49">
        <v>0</v>
      </c>
      <c r="G310" s="49">
        <v>0</v>
      </c>
      <c r="H310" s="49">
        <v>0</v>
      </c>
      <c r="I310" s="49">
        <v>0</v>
      </c>
      <c r="J310" s="49">
        <v>0</v>
      </c>
      <c r="K310" s="49">
        <v>0</v>
      </c>
      <c r="L310" s="49">
        <v>0</v>
      </c>
      <c r="M310" s="49">
        <v>0</v>
      </c>
      <c r="N310" s="49">
        <v>0</v>
      </c>
      <c r="O310" s="49">
        <v>0</v>
      </c>
      <c r="P310" s="49">
        <v>0</v>
      </c>
      <c r="Q310" s="49">
        <v>0</v>
      </c>
      <c r="R310" s="49">
        <v>0</v>
      </c>
      <c r="S310" s="49">
        <v>0</v>
      </c>
      <c r="T310" s="49">
        <v>0</v>
      </c>
      <c r="U310" s="49">
        <v>0</v>
      </c>
      <c r="V310" s="49">
        <v>0</v>
      </c>
    </row>
    <row r="311" spans="1:22" ht="15.75" customHeight="1">
      <c r="A311" s="139" t="s">
        <v>751</v>
      </c>
      <c r="B311" s="139" t="s">
        <v>773</v>
      </c>
      <c r="C311" s="139" t="s">
        <v>774</v>
      </c>
      <c r="D311" s="139" t="s">
        <v>633</v>
      </c>
      <c r="E311" s="139" t="s">
        <v>754</v>
      </c>
      <c r="F311" s="49">
        <v>0</v>
      </c>
      <c r="G311" s="49">
        <v>0</v>
      </c>
      <c r="H311" s="49">
        <v>0</v>
      </c>
      <c r="I311" s="49">
        <v>0</v>
      </c>
      <c r="J311" s="49">
        <v>0</v>
      </c>
      <c r="K311" s="49">
        <v>0</v>
      </c>
      <c r="L311" s="49">
        <v>0</v>
      </c>
      <c r="M311" s="49">
        <v>0</v>
      </c>
      <c r="N311" s="49">
        <v>0</v>
      </c>
      <c r="O311" s="49">
        <v>0</v>
      </c>
      <c r="P311" s="49">
        <v>0</v>
      </c>
      <c r="Q311" s="49">
        <v>0</v>
      </c>
      <c r="R311" s="49">
        <v>0</v>
      </c>
      <c r="S311" s="49">
        <v>0</v>
      </c>
      <c r="T311" s="49">
        <v>0</v>
      </c>
      <c r="U311" s="49">
        <v>0</v>
      </c>
      <c r="V311" s="49">
        <v>0</v>
      </c>
    </row>
    <row r="312" spans="1:22" ht="15.75" customHeight="1">
      <c r="A312" s="139" t="s">
        <v>751</v>
      </c>
      <c r="B312" s="139" t="s">
        <v>546</v>
      </c>
      <c r="C312" s="139" t="s">
        <v>774</v>
      </c>
      <c r="D312" s="139" t="s">
        <v>633</v>
      </c>
      <c r="E312" s="139" t="s">
        <v>754</v>
      </c>
      <c r="F312" s="49">
        <v>23.7</v>
      </c>
      <c r="G312" s="49">
        <v>23.4</v>
      </c>
      <c r="H312" s="49">
        <v>23</v>
      </c>
      <c r="I312" s="49">
        <v>24.9</v>
      </c>
      <c r="J312" s="49">
        <v>25.4</v>
      </c>
      <c r="K312" s="49">
        <v>25.6</v>
      </c>
      <c r="L312" s="49">
        <v>25.6</v>
      </c>
      <c r="M312" s="49">
        <v>25.9</v>
      </c>
      <c r="N312" s="49">
        <v>25.9</v>
      </c>
      <c r="O312" s="49">
        <v>26.4</v>
      </c>
      <c r="P312" s="49">
        <v>26.2</v>
      </c>
      <c r="Q312" s="49">
        <v>26.6</v>
      </c>
      <c r="R312" s="49">
        <v>35</v>
      </c>
      <c r="S312" s="49">
        <v>20.6</v>
      </c>
      <c r="T312" s="49">
        <v>27.7</v>
      </c>
      <c r="U312" s="49">
        <v>28</v>
      </c>
      <c r="V312" s="49">
        <v>28.3</v>
      </c>
    </row>
    <row r="313" spans="1:22" ht="15.75" customHeight="1">
      <c r="A313" s="139" t="s">
        <v>751</v>
      </c>
      <c r="B313" s="139" t="s">
        <v>613</v>
      </c>
      <c r="C313" s="139" t="s">
        <v>774</v>
      </c>
      <c r="D313" s="139" t="s">
        <v>633</v>
      </c>
      <c r="E313" s="139" t="s">
        <v>754</v>
      </c>
      <c r="F313" s="49">
        <v>284</v>
      </c>
      <c r="G313" s="49">
        <v>277</v>
      </c>
      <c r="H313" s="49">
        <v>265</v>
      </c>
      <c r="I313" s="49">
        <v>236</v>
      </c>
      <c r="J313" s="49">
        <v>139</v>
      </c>
      <c r="K313" s="49">
        <v>395</v>
      </c>
      <c r="L313" s="49">
        <v>383</v>
      </c>
      <c r="M313" s="49">
        <v>276</v>
      </c>
      <c r="N313" s="49">
        <v>132</v>
      </c>
      <c r="O313" s="49">
        <v>141</v>
      </c>
      <c r="P313" s="49">
        <v>155</v>
      </c>
      <c r="Q313" s="49">
        <v>168</v>
      </c>
      <c r="R313" s="49">
        <v>177</v>
      </c>
      <c r="S313" s="49">
        <v>193</v>
      </c>
      <c r="T313" s="49">
        <v>189</v>
      </c>
      <c r="U313" s="49">
        <v>185</v>
      </c>
      <c r="V313" s="49">
        <v>181</v>
      </c>
    </row>
    <row r="314" spans="1:22" ht="15.75" customHeight="1">
      <c r="A314" s="139" t="s">
        <v>751</v>
      </c>
      <c r="B314" s="139" t="s">
        <v>752</v>
      </c>
      <c r="C314" s="139" t="s">
        <v>775</v>
      </c>
      <c r="D314" s="139" t="s">
        <v>633</v>
      </c>
      <c r="E314" s="139" t="s">
        <v>754</v>
      </c>
      <c r="F314" s="49">
        <v>5.8500000000000003E-2</v>
      </c>
      <c r="G314" s="49">
        <v>5.8000000000000003E-2</v>
      </c>
      <c r="H314" s="49">
        <v>5.9200000000000003E-2</v>
      </c>
      <c r="I314" s="49">
        <v>0.245</v>
      </c>
      <c r="J314" s="49">
        <v>0.224</v>
      </c>
      <c r="K314" s="49">
        <v>0.23499999999999999</v>
      </c>
      <c r="L314" s="49">
        <v>7.6700000000000004E-2</v>
      </c>
      <c r="M314" s="49">
        <v>0.25900000000000001</v>
      </c>
      <c r="N314" s="49">
        <v>0.25</v>
      </c>
      <c r="O314" s="49">
        <v>0.182</v>
      </c>
      <c r="P314" s="49">
        <v>0.10100000000000001</v>
      </c>
      <c r="Q314" s="49">
        <v>0.19800000000000001</v>
      </c>
      <c r="R314" s="49">
        <v>0.19900000000000001</v>
      </c>
      <c r="S314" s="49">
        <v>0.24199999999999999</v>
      </c>
      <c r="T314" s="49">
        <v>0.254</v>
      </c>
      <c r="U314" s="49">
        <v>0.26600000000000001</v>
      </c>
      <c r="V314" s="49">
        <v>0.27800000000000002</v>
      </c>
    </row>
    <row r="315" spans="1:22" ht="15.75" customHeight="1">
      <c r="A315" s="139" t="s">
        <v>751</v>
      </c>
      <c r="B315" s="139" t="s">
        <v>223</v>
      </c>
      <c r="C315" s="139" t="s">
        <v>775</v>
      </c>
      <c r="D315" s="139" t="s">
        <v>633</v>
      </c>
      <c r="E315" s="139" t="s">
        <v>754</v>
      </c>
      <c r="F315" s="49">
        <v>22</v>
      </c>
      <c r="G315" s="49">
        <v>22</v>
      </c>
      <c r="H315" s="49">
        <v>0</v>
      </c>
      <c r="I315" s="49">
        <v>0</v>
      </c>
      <c r="J315" s="49">
        <v>0</v>
      </c>
      <c r="K315" s="49">
        <v>0</v>
      </c>
      <c r="L315" s="49">
        <v>0</v>
      </c>
      <c r="M315" s="49">
        <v>0</v>
      </c>
      <c r="N315" s="49">
        <v>0</v>
      </c>
      <c r="O315" s="49">
        <v>0</v>
      </c>
      <c r="P315" s="49">
        <v>0</v>
      </c>
      <c r="Q315" s="49">
        <v>0</v>
      </c>
      <c r="R315" s="49">
        <v>0</v>
      </c>
      <c r="S315" s="49">
        <v>0</v>
      </c>
      <c r="T315" s="49">
        <v>0</v>
      </c>
      <c r="U315" s="49">
        <v>0</v>
      </c>
      <c r="V315" s="49">
        <v>0</v>
      </c>
    </row>
    <row r="316" spans="1:22" ht="15.75" customHeight="1">
      <c r="A316" s="139" t="s">
        <v>751</v>
      </c>
      <c r="B316" s="139" t="s">
        <v>233</v>
      </c>
      <c r="C316" s="139" t="s">
        <v>775</v>
      </c>
      <c r="D316" s="139" t="s">
        <v>633</v>
      </c>
      <c r="E316" s="139" t="s">
        <v>754</v>
      </c>
      <c r="F316" s="49">
        <v>4690</v>
      </c>
      <c r="G316" s="49">
        <v>4160</v>
      </c>
      <c r="H316" s="49">
        <v>6190</v>
      </c>
      <c r="I316" s="49">
        <v>656</v>
      </c>
      <c r="J316" s="49">
        <v>11900</v>
      </c>
      <c r="K316" s="49">
        <v>12500</v>
      </c>
      <c r="L316" s="49">
        <v>12500</v>
      </c>
      <c r="M316" s="49">
        <v>14100</v>
      </c>
      <c r="N316" s="49">
        <v>13300</v>
      </c>
      <c r="O316" s="49">
        <v>13300</v>
      </c>
      <c r="P316" s="49">
        <v>13600</v>
      </c>
      <c r="Q316" s="49">
        <v>13800</v>
      </c>
      <c r="R316" s="49">
        <v>14000</v>
      </c>
      <c r="S316" s="49">
        <v>13500</v>
      </c>
      <c r="T316" s="49">
        <v>13500</v>
      </c>
      <c r="U316" s="49">
        <v>17000</v>
      </c>
      <c r="V316" s="49">
        <v>17700</v>
      </c>
    </row>
    <row r="317" spans="1:22" ht="15.75" customHeight="1">
      <c r="A317" s="139" t="s">
        <v>751</v>
      </c>
      <c r="B317" s="139" t="s">
        <v>755</v>
      </c>
      <c r="C317" s="139" t="s">
        <v>775</v>
      </c>
      <c r="D317" s="139" t="s">
        <v>633</v>
      </c>
      <c r="E317" s="139" t="s">
        <v>754</v>
      </c>
      <c r="F317" s="49">
        <v>0.80100000000000005</v>
      </c>
      <c r="G317" s="49">
        <v>0.86799999999999999</v>
      </c>
      <c r="H317" s="49">
        <v>0.86799999999999999</v>
      </c>
      <c r="I317" s="49">
        <v>0.80300000000000005</v>
      </c>
      <c r="J317" s="49">
        <v>0.66300000000000003</v>
      </c>
      <c r="K317" s="49">
        <v>0.68100000000000005</v>
      </c>
      <c r="L317" s="49">
        <v>0.68</v>
      </c>
      <c r="M317" s="49">
        <v>0.67800000000000005</v>
      </c>
      <c r="N317" s="49">
        <v>0.61899999999999999</v>
      </c>
      <c r="O317" s="49">
        <v>0.35699999999999998</v>
      </c>
      <c r="P317" s="49">
        <v>0.35899999999999999</v>
      </c>
      <c r="Q317" s="49">
        <v>0.36099999999999999</v>
      </c>
      <c r="R317" s="49">
        <v>0.36099999999999999</v>
      </c>
      <c r="S317" s="49">
        <v>0.35399999999999998</v>
      </c>
      <c r="T317" s="49">
        <v>0.31900000000000001</v>
      </c>
      <c r="U317" s="49">
        <v>0.28399999999999997</v>
      </c>
      <c r="V317" s="49">
        <v>0.248</v>
      </c>
    </row>
    <row r="318" spans="1:22" ht="15.75" customHeight="1">
      <c r="A318" s="139" t="s">
        <v>751</v>
      </c>
      <c r="B318" s="139" t="s">
        <v>226</v>
      </c>
      <c r="C318" s="139" t="s">
        <v>775</v>
      </c>
      <c r="D318" s="139" t="s">
        <v>633</v>
      </c>
      <c r="E318" s="139" t="s">
        <v>754</v>
      </c>
      <c r="F318" s="49">
        <v>0.78900000000000003</v>
      </c>
      <c r="G318" s="49">
        <v>0.77400000000000002</v>
      </c>
      <c r="H318" s="49">
        <v>0.93200000000000005</v>
      </c>
      <c r="I318" s="49">
        <v>0.90400000000000003</v>
      </c>
      <c r="J318" s="49">
        <v>1.1100000000000001</v>
      </c>
      <c r="K318" s="49">
        <v>1.05</v>
      </c>
      <c r="L318" s="49">
        <v>1.26</v>
      </c>
      <c r="M318" s="49">
        <v>1.42</v>
      </c>
      <c r="N318" s="49">
        <v>1.45</v>
      </c>
      <c r="O318" s="49">
        <v>1.45</v>
      </c>
      <c r="P318" s="49">
        <v>1.87</v>
      </c>
      <c r="Q318" s="49">
        <v>2.25</v>
      </c>
      <c r="R318" s="49">
        <v>2.59</v>
      </c>
      <c r="S318" s="49">
        <v>2.19</v>
      </c>
      <c r="T318" s="49">
        <v>2.31</v>
      </c>
      <c r="U318" s="49">
        <v>2.42</v>
      </c>
      <c r="V318" s="49">
        <v>2.5299999999999998</v>
      </c>
    </row>
    <row r="319" spans="1:22" ht="15.75" customHeight="1">
      <c r="A319" s="139" t="s">
        <v>751</v>
      </c>
      <c r="B319" s="139" t="s">
        <v>231</v>
      </c>
      <c r="C319" s="139" t="s">
        <v>775</v>
      </c>
      <c r="D319" s="139" t="s">
        <v>633</v>
      </c>
      <c r="E319" s="139" t="s">
        <v>754</v>
      </c>
      <c r="F319" s="49">
        <v>0.16</v>
      </c>
      <c r="G319" s="49">
        <v>0.13700000000000001</v>
      </c>
      <c r="H319" s="49">
        <v>0.13500000000000001</v>
      </c>
      <c r="I319" s="49">
        <v>0.13200000000000001</v>
      </c>
      <c r="J319" s="49">
        <v>0.13</v>
      </c>
      <c r="K319" s="49">
        <v>0.13600000000000001</v>
      </c>
      <c r="L319" s="49">
        <v>0.13800000000000001</v>
      </c>
      <c r="M319" s="49">
        <v>0.13100000000000001</v>
      </c>
      <c r="N319" s="49">
        <v>0.127</v>
      </c>
      <c r="O319" s="49">
        <v>0.11799999999999999</v>
      </c>
      <c r="P319" s="49">
        <v>0.11899999999999999</v>
      </c>
      <c r="Q319" s="49">
        <v>0.109</v>
      </c>
      <c r="R319" s="49">
        <v>0.10299999999999999</v>
      </c>
      <c r="S319" s="49">
        <v>0.104</v>
      </c>
      <c r="T319" s="49">
        <v>9.98E-2</v>
      </c>
      <c r="U319" s="49">
        <v>9.6100000000000005E-2</v>
      </c>
      <c r="V319" s="49">
        <v>9.2399999999999996E-2</v>
      </c>
    </row>
    <row r="320" spans="1:22" ht="15.75" customHeight="1">
      <c r="A320" s="139" t="s">
        <v>751</v>
      </c>
      <c r="B320" s="139" t="s">
        <v>756</v>
      </c>
      <c r="C320" s="139" t="s">
        <v>775</v>
      </c>
      <c r="D320" s="139" t="s">
        <v>633</v>
      </c>
      <c r="E320" s="139" t="s">
        <v>754</v>
      </c>
      <c r="F320" s="49">
        <v>128000</v>
      </c>
      <c r="G320" s="49">
        <v>130000</v>
      </c>
      <c r="H320" s="49">
        <v>142000</v>
      </c>
      <c r="I320" s="49">
        <v>144000</v>
      </c>
      <c r="J320" s="49">
        <v>150000</v>
      </c>
      <c r="K320" s="49">
        <v>153000</v>
      </c>
      <c r="L320" s="49">
        <v>156000</v>
      </c>
      <c r="M320" s="49">
        <v>166000</v>
      </c>
      <c r="N320" s="49">
        <v>154000</v>
      </c>
      <c r="O320" s="49">
        <v>154000</v>
      </c>
      <c r="P320" s="49">
        <v>163000</v>
      </c>
      <c r="Q320" s="49">
        <v>168000</v>
      </c>
      <c r="R320" s="49">
        <v>172000</v>
      </c>
      <c r="S320" s="49">
        <v>175000</v>
      </c>
      <c r="T320" s="49">
        <v>172000</v>
      </c>
      <c r="U320" s="49">
        <v>171000</v>
      </c>
      <c r="V320" s="49">
        <v>170000</v>
      </c>
    </row>
    <row r="321" spans="1:22" ht="15.75" customHeight="1">
      <c r="A321" s="139" t="s">
        <v>751</v>
      </c>
      <c r="B321" s="139" t="s">
        <v>757</v>
      </c>
      <c r="C321" s="139" t="s">
        <v>775</v>
      </c>
      <c r="D321" s="139" t="s">
        <v>633</v>
      </c>
      <c r="E321" s="139" t="s">
        <v>754</v>
      </c>
      <c r="F321" s="49">
        <v>1.04E-2</v>
      </c>
      <c r="G321" s="49">
        <v>1.14E-2</v>
      </c>
      <c r="H321" s="49">
        <v>9.3100000000000006E-3</v>
      </c>
      <c r="I321" s="49">
        <v>8.5900000000000004E-3</v>
      </c>
      <c r="J321" s="49">
        <v>0.01</v>
      </c>
      <c r="K321" s="49">
        <v>1.0999999999999999E-2</v>
      </c>
      <c r="L321" s="49">
        <v>9.6399999999999993E-3</v>
      </c>
      <c r="M321" s="49">
        <v>1.0200000000000001E-2</v>
      </c>
      <c r="N321" s="49">
        <v>9.6600000000000002E-3</v>
      </c>
      <c r="O321" s="49">
        <v>8.7600000000000004E-3</v>
      </c>
      <c r="P321" s="49">
        <v>3.98E-3</v>
      </c>
      <c r="Q321" s="49">
        <v>7.7799999999999996E-3</v>
      </c>
      <c r="R321" s="49">
        <v>8.09E-3</v>
      </c>
      <c r="S321" s="49">
        <v>7.3600000000000002E-3</v>
      </c>
      <c r="T321" s="49">
        <v>7.1300000000000001E-3</v>
      </c>
      <c r="U321" s="49">
        <v>6.8900000000000003E-3</v>
      </c>
      <c r="V321" s="49">
        <v>6.6499999999999997E-3</v>
      </c>
    </row>
    <row r="322" spans="1:22" ht="15.75" customHeight="1">
      <c r="A322" s="139" t="s">
        <v>751</v>
      </c>
      <c r="B322" s="139" t="s">
        <v>758</v>
      </c>
      <c r="C322" s="139" t="s">
        <v>775</v>
      </c>
      <c r="D322" s="139" t="s">
        <v>633</v>
      </c>
      <c r="E322" s="139" t="s">
        <v>754</v>
      </c>
      <c r="F322" s="49">
        <v>673</v>
      </c>
      <c r="G322" s="49">
        <v>443</v>
      </c>
      <c r="H322" s="49">
        <v>501</v>
      </c>
      <c r="I322" s="49">
        <v>473</v>
      </c>
      <c r="J322" s="49">
        <v>773</v>
      </c>
      <c r="K322" s="49">
        <v>1000</v>
      </c>
      <c r="L322" s="49">
        <v>1140</v>
      </c>
      <c r="M322" s="49">
        <v>823</v>
      </c>
      <c r="N322" s="49">
        <v>1110</v>
      </c>
      <c r="O322" s="49">
        <v>508</v>
      </c>
      <c r="P322" s="49">
        <v>252</v>
      </c>
      <c r="Q322" s="49">
        <v>254</v>
      </c>
      <c r="R322" s="49">
        <v>249</v>
      </c>
      <c r="S322" s="49">
        <v>504</v>
      </c>
      <c r="T322" s="49">
        <v>483</v>
      </c>
      <c r="U322" s="49">
        <v>471</v>
      </c>
      <c r="V322" s="49">
        <v>455</v>
      </c>
    </row>
    <row r="323" spans="1:22" ht="15.75" customHeight="1">
      <c r="A323" s="139" t="s">
        <v>751</v>
      </c>
      <c r="B323" s="139" t="s">
        <v>594</v>
      </c>
      <c r="C323" s="139" t="s">
        <v>775</v>
      </c>
      <c r="D323" s="139" t="s">
        <v>633</v>
      </c>
      <c r="E323" s="139" t="s">
        <v>754</v>
      </c>
      <c r="F323" s="49">
        <v>2480</v>
      </c>
      <c r="G323" s="49">
        <v>1330</v>
      </c>
      <c r="H323" s="49">
        <v>906</v>
      </c>
      <c r="I323" s="49">
        <v>1170</v>
      </c>
      <c r="J323" s="49">
        <v>1770</v>
      </c>
      <c r="K323" s="49">
        <v>1790</v>
      </c>
      <c r="L323" s="49">
        <v>1830</v>
      </c>
      <c r="M323" s="49">
        <v>1870</v>
      </c>
      <c r="N323" s="49">
        <v>1880</v>
      </c>
      <c r="O323" s="49">
        <v>1860</v>
      </c>
      <c r="P323" s="49">
        <v>1870</v>
      </c>
      <c r="Q323" s="49">
        <v>1890</v>
      </c>
      <c r="R323" s="49">
        <v>1960</v>
      </c>
      <c r="S323" s="49">
        <v>1970</v>
      </c>
      <c r="T323" s="49">
        <v>1960</v>
      </c>
      <c r="U323" s="49">
        <v>2020</v>
      </c>
      <c r="V323" s="49">
        <v>2050</v>
      </c>
    </row>
    <row r="324" spans="1:22" ht="15.75" customHeight="1">
      <c r="A324" s="139" t="s">
        <v>751</v>
      </c>
      <c r="B324" s="139" t="s">
        <v>238</v>
      </c>
      <c r="C324" s="139" t="s">
        <v>775</v>
      </c>
      <c r="D324" s="139" t="s">
        <v>633</v>
      </c>
      <c r="E324" s="139" t="s">
        <v>754</v>
      </c>
      <c r="F324" s="49">
        <v>4580</v>
      </c>
      <c r="G324" s="49">
        <v>4710</v>
      </c>
      <c r="H324" s="49">
        <v>4570</v>
      </c>
      <c r="I324" s="49">
        <v>4890</v>
      </c>
      <c r="J324" s="49">
        <v>4970</v>
      </c>
      <c r="K324" s="49">
        <v>4900</v>
      </c>
      <c r="L324" s="49">
        <v>4960</v>
      </c>
      <c r="M324" s="49">
        <v>4950</v>
      </c>
      <c r="N324" s="49">
        <v>4920</v>
      </c>
      <c r="O324" s="49">
        <v>4670</v>
      </c>
      <c r="P324" s="49">
        <v>4570</v>
      </c>
      <c r="Q324" s="49">
        <v>4530</v>
      </c>
      <c r="R324" s="49">
        <v>4420</v>
      </c>
      <c r="S324" s="49">
        <v>4290</v>
      </c>
      <c r="T324" s="49">
        <v>4300</v>
      </c>
      <c r="U324" s="49">
        <v>4440</v>
      </c>
      <c r="V324" s="49">
        <v>4410</v>
      </c>
    </row>
    <row r="325" spans="1:22" ht="15.75" customHeight="1">
      <c r="A325" s="139" t="s">
        <v>751</v>
      </c>
      <c r="B325" s="139" t="s">
        <v>236</v>
      </c>
      <c r="C325" s="139" t="s">
        <v>775</v>
      </c>
      <c r="D325" s="139" t="s">
        <v>633</v>
      </c>
      <c r="E325" s="139" t="s">
        <v>754</v>
      </c>
      <c r="F325" s="49">
        <v>3.4700000000000002E-2</v>
      </c>
      <c r="G325" s="49">
        <v>3.4500000000000003E-2</v>
      </c>
      <c r="H325" s="49">
        <v>3.5000000000000003E-2</v>
      </c>
      <c r="I325" s="49">
        <v>0.10100000000000001</v>
      </c>
      <c r="J325" s="49">
        <v>9.35E-2</v>
      </c>
      <c r="K325" s="49">
        <v>9.64E-2</v>
      </c>
      <c r="L325" s="49">
        <v>4.41E-2</v>
      </c>
      <c r="M325" s="49">
        <v>0.106</v>
      </c>
      <c r="N325" s="49">
        <v>0.10199999999999999</v>
      </c>
      <c r="O325" s="49">
        <v>8.1000000000000003E-2</v>
      </c>
      <c r="P325" s="49">
        <v>5.79E-2</v>
      </c>
      <c r="Q325" s="49">
        <v>8.9499999999999996E-2</v>
      </c>
      <c r="R325" s="49">
        <v>0.09</v>
      </c>
      <c r="S325" s="49">
        <v>0.106</v>
      </c>
      <c r="T325" s="49">
        <v>0.111</v>
      </c>
      <c r="U325" s="49">
        <v>0.11600000000000001</v>
      </c>
      <c r="V325" s="49">
        <v>0.121</v>
      </c>
    </row>
    <row r="326" spans="1:22" ht="15.75" customHeight="1">
      <c r="A326" s="139" t="s">
        <v>751</v>
      </c>
      <c r="B326" s="139" t="s">
        <v>243</v>
      </c>
      <c r="C326" s="139" t="s">
        <v>775</v>
      </c>
      <c r="D326" s="139" t="s">
        <v>633</v>
      </c>
      <c r="E326" s="139" t="s">
        <v>754</v>
      </c>
      <c r="F326" s="49">
        <v>7130</v>
      </c>
      <c r="G326" s="49">
        <v>7280</v>
      </c>
      <c r="H326" s="49">
        <v>7130</v>
      </c>
      <c r="I326" s="49">
        <v>6400</v>
      </c>
      <c r="J326" s="49">
        <v>6110</v>
      </c>
      <c r="K326" s="49">
        <v>5950</v>
      </c>
      <c r="L326" s="49">
        <v>6150</v>
      </c>
      <c r="M326" s="49">
        <v>6550</v>
      </c>
      <c r="N326" s="49">
        <v>6650</v>
      </c>
      <c r="O326" s="49">
        <v>7050</v>
      </c>
      <c r="P326" s="49">
        <v>7290</v>
      </c>
      <c r="Q326" s="49">
        <v>6690</v>
      </c>
      <c r="R326" s="49">
        <v>7060</v>
      </c>
      <c r="S326" s="49">
        <v>7300</v>
      </c>
      <c r="T326" s="49">
        <v>7750</v>
      </c>
      <c r="U326" s="49">
        <v>9260</v>
      </c>
      <c r="V326" s="49">
        <v>11200</v>
      </c>
    </row>
    <row r="327" spans="1:22" ht="15.75" customHeight="1">
      <c r="A327" s="139" t="s">
        <v>751</v>
      </c>
      <c r="B327" s="139" t="s">
        <v>245</v>
      </c>
      <c r="C327" s="139" t="s">
        <v>775</v>
      </c>
      <c r="D327" s="139" t="s">
        <v>633</v>
      </c>
      <c r="E327" s="139" t="s">
        <v>754</v>
      </c>
      <c r="F327" s="49">
        <v>165</v>
      </c>
      <c r="G327" s="49">
        <v>183</v>
      </c>
      <c r="H327" s="49">
        <v>167</v>
      </c>
      <c r="I327" s="49">
        <v>184</v>
      </c>
      <c r="J327" s="49">
        <v>165</v>
      </c>
      <c r="K327" s="49">
        <v>160</v>
      </c>
      <c r="L327" s="49">
        <v>180</v>
      </c>
      <c r="M327" s="49">
        <v>185</v>
      </c>
      <c r="N327" s="49">
        <v>162</v>
      </c>
      <c r="O327" s="49">
        <v>205</v>
      </c>
      <c r="P327" s="49">
        <v>184</v>
      </c>
      <c r="Q327" s="49">
        <v>180</v>
      </c>
      <c r="R327" s="49">
        <v>184</v>
      </c>
      <c r="S327" s="49">
        <v>191</v>
      </c>
      <c r="T327" s="49">
        <v>169</v>
      </c>
      <c r="U327" s="49">
        <v>162</v>
      </c>
      <c r="V327" s="49">
        <v>131</v>
      </c>
    </row>
    <row r="328" spans="1:22" ht="15.75" customHeight="1">
      <c r="A328" s="139" t="s">
        <v>751</v>
      </c>
      <c r="B328" s="139" t="s">
        <v>247</v>
      </c>
      <c r="C328" s="139" t="s">
        <v>775</v>
      </c>
      <c r="D328" s="139" t="s">
        <v>633</v>
      </c>
      <c r="E328" s="139" t="s">
        <v>754</v>
      </c>
      <c r="F328" s="49">
        <v>0</v>
      </c>
      <c r="G328" s="49">
        <v>634</v>
      </c>
      <c r="H328" s="49">
        <v>1260</v>
      </c>
      <c r="I328" s="49">
        <v>334</v>
      </c>
      <c r="J328" s="49">
        <v>0</v>
      </c>
      <c r="K328" s="49">
        <v>374</v>
      </c>
      <c r="L328" s="49">
        <v>4890</v>
      </c>
      <c r="M328" s="49">
        <v>587</v>
      </c>
      <c r="N328" s="49">
        <v>3320</v>
      </c>
      <c r="O328" s="49">
        <v>3190</v>
      </c>
      <c r="P328" s="49">
        <v>3330</v>
      </c>
      <c r="Q328" s="49">
        <v>3200</v>
      </c>
      <c r="R328" s="49">
        <v>2900</v>
      </c>
      <c r="S328" s="49">
        <v>2480</v>
      </c>
      <c r="T328" s="49">
        <v>3210</v>
      </c>
      <c r="U328" s="49">
        <v>3900</v>
      </c>
      <c r="V328" s="49">
        <v>4140</v>
      </c>
    </row>
    <row r="329" spans="1:22" ht="15.75" customHeight="1">
      <c r="A329" s="139" t="s">
        <v>751</v>
      </c>
      <c r="B329" s="139" t="s">
        <v>760</v>
      </c>
      <c r="C329" s="139" t="s">
        <v>775</v>
      </c>
      <c r="D329" s="139" t="s">
        <v>633</v>
      </c>
      <c r="E329" s="139" t="s">
        <v>754</v>
      </c>
      <c r="F329" s="49">
        <v>13300</v>
      </c>
      <c r="G329" s="49">
        <v>13800</v>
      </c>
      <c r="H329" s="49">
        <v>13800</v>
      </c>
      <c r="I329" s="49">
        <v>13500</v>
      </c>
      <c r="J329" s="49">
        <v>12700</v>
      </c>
      <c r="K329" s="49">
        <v>15300</v>
      </c>
      <c r="L329" s="49">
        <v>14600</v>
      </c>
      <c r="M329" s="49">
        <v>15500</v>
      </c>
      <c r="N329" s="49">
        <v>15800</v>
      </c>
      <c r="O329" s="49">
        <v>19700</v>
      </c>
      <c r="P329" s="49">
        <v>16500</v>
      </c>
      <c r="Q329" s="49">
        <v>12500</v>
      </c>
      <c r="R329" s="49">
        <v>11000</v>
      </c>
      <c r="S329" s="49">
        <v>10100</v>
      </c>
      <c r="T329" s="49">
        <v>11800</v>
      </c>
      <c r="U329" s="49">
        <v>13200</v>
      </c>
      <c r="V329" s="49">
        <v>13100</v>
      </c>
    </row>
    <row r="330" spans="1:22" ht="15.75" customHeight="1">
      <c r="A330" s="139" t="s">
        <v>751</v>
      </c>
      <c r="B330" s="139" t="s">
        <v>284</v>
      </c>
      <c r="C330" s="139" t="s">
        <v>775</v>
      </c>
      <c r="D330" s="139" t="s">
        <v>633</v>
      </c>
      <c r="E330" s="139" t="s">
        <v>754</v>
      </c>
      <c r="F330" s="49">
        <v>7.6799999999999993E-2</v>
      </c>
      <c r="G330" s="49">
        <v>0.13</v>
      </c>
      <c r="H330" s="49">
        <v>0.154</v>
      </c>
      <c r="I330" s="49">
        <v>0.20399999999999999</v>
      </c>
      <c r="J330" s="49">
        <v>0.36499999999999999</v>
      </c>
      <c r="K330" s="49">
        <v>0.375</v>
      </c>
      <c r="L330" s="49">
        <v>0.373</v>
      </c>
      <c r="M330" s="49">
        <v>0.35899999999999999</v>
      </c>
      <c r="N330" s="49">
        <v>0.34499999999999997</v>
      </c>
      <c r="O330" s="49">
        <v>0.313</v>
      </c>
      <c r="P330" s="49">
        <v>0.28799999999999998</v>
      </c>
      <c r="Q330" s="49">
        <v>0.27900000000000003</v>
      </c>
      <c r="R330" s="49">
        <v>0.29499999999999998</v>
      </c>
      <c r="S330" s="49">
        <v>0.40400000000000003</v>
      </c>
      <c r="T330" s="49">
        <v>0.42399999999999999</v>
      </c>
      <c r="U330" s="49">
        <v>0.44400000000000001</v>
      </c>
      <c r="V330" s="49">
        <v>0.46400000000000002</v>
      </c>
    </row>
    <row r="331" spans="1:22" ht="15.75" customHeight="1">
      <c r="A331" s="139" t="s">
        <v>751</v>
      </c>
      <c r="B331" s="139" t="s">
        <v>260</v>
      </c>
      <c r="C331" s="139" t="s">
        <v>775</v>
      </c>
      <c r="D331" s="139" t="s">
        <v>633</v>
      </c>
      <c r="E331" s="139" t="s">
        <v>754</v>
      </c>
      <c r="F331" s="49">
        <v>0.61099999999999999</v>
      </c>
      <c r="G331" s="49">
        <v>0.59599999999999997</v>
      </c>
      <c r="H331" s="49">
        <v>0.57499999999999996</v>
      </c>
      <c r="I331" s="49">
        <v>0.56999999999999995</v>
      </c>
      <c r="J331" s="49">
        <v>0.53500000000000003</v>
      </c>
      <c r="K331" s="49">
        <v>0.55000000000000004</v>
      </c>
      <c r="L331" s="49">
        <v>0.54600000000000004</v>
      </c>
      <c r="M331" s="49">
        <v>0.54</v>
      </c>
      <c r="N331" s="49">
        <v>0.53300000000000003</v>
      </c>
      <c r="O331" s="49">
        <v>0.52200000000000002</v>
      </c>
      <c r="P331" s="49">
        <v>0.51900000000000002</v>
      </c>
      <c r="Q331" s="49">
        <v>0.51400000000000001</v>
      </c>
      <c r="R331" s="49">
        <v>0.50900000000000001</v>
      </c>
      <c r="S331" s="49">
        <v>0.499</v>
      </c>
      <c r="T331" s="49">
        <v>0.49299999999999999</v>
      </c>
      <c r="U331" s="49">
        <v>0.48699999999999999</v>
      </c>
      <c r="V331" s="49">
        <v>0.48499999999999999</v>
      </c>
    </row>
    <row r="332" spans="1:22" ht="15.75" customHeight="1">
      <c r="A332" s="139" t="s">
        <v>751</v>
      </c>
      <c r="B332" s="139" t="s">
        <v>264</v>
      </c>
      <c r="C332" s="139" t="s">
        <v>775</v>
      </c>
      <c r="D332" s="139" t="s">
        <v>633</v>
      </c>
      <c r="E332" s="139" t="s">
        <v>754</v>
      </c>
      <c r="F332" s="49">
        <v>0</v>
      </c>
      <c r="G332" s="49">
        <v>0</v>
      </c>
      <c r="H332" s="49">
        <v>0</v>
      </c>
      <c r="I332" s="49">
        <v>0</v>
      </c>
      <c r="J332" s="49">
        <v>0</v>
      </c>
      <c r="K332" s="49">
        <v>0</v>
      </c>
      <c r="L332" s="49">
        <v>0</v>
      </c>
      <c r="M332" s="49">
        <v>0</v>
      </c>
      <c r="N332" s="49">
        <v>0</v>
      </c>
      <c r="O332" s="49">
        <v>0</v>
      </c>
      <c r="P332" s="49">
        <v>0</v>
      </c>
      <c r="Q332" s="49">
        <v>0</v>
      </c>
      <c r="R332" s="49">
        <v>0</v>
      </c>
      <c r="S332" s="49">
        <v>0</v>
      </c>
      <c r="T332" s="49">
        <v>0</v>
      </c>
      <c r="U332" s="49">
        <v>0</v>
      </c>
      <c r="V332" s="49">
        <v>0</v>
      </c>
    </row>
    <row r="333" spans="1:22" ht="15.75" customHeight="1">
      <c r="A333" s="139" t="s">
        <v>751</v>
      </c>
      <c r="B333" s="139" t="s">
        <v>280</v>
      </c>
      <c r="C333" s="139" t="s">
        <v>775</v>
      </c>
      <c r="D333" s="139" t="s">
        <v>633</v>
      </c>
      <c r="E333" s="139" t="s">
        <v>754</v>
      </c>
      <c r="F333" s="49">
        <v>0.218</v>
      </c>
      <c r="G333" s="49">
        <v>0.35099999999999998</v>
      </c>
      <c r="H333" s="49">
        <v>0.42399999999999999</v>
      </c>
      <c r="I333" s="49">
        <v>0.55900000000000005</v>
      </c>
      <c r="J333" s="49">
        <v>0.96599999999999997</v>
      </c>
      <c r="K333" s="49">
        <v>0.99099999999999999</v>
      </c>
      <c r="L333" s="49">
        <v>0.98399999999999999</v>
      </c>
      <c r="M333" s="49">
        <v>0.94499999999999995</v>
      </c>
      <c r="N333" s="49">
        <v>0.90600000000000003</v>
      </c>
      <c r="O333" s="49">
        <v>0.82099999999999995</v>
      </c>
      <c r="P333" s="49">
        <v>0.755</v>
      </c>
      <c r="Q333" s="49">
        <v>0.73199999999999998</v>
      </c>
      <c r="R333" s="49">
        <v>0.77300000000000002</v>
      </c>
      <c r="S333" s="49">
        <v>1.06</v>
      </c>
      <c r="T333" s="49">
        <v>1.1100000000000001</v>
      </c>
      <c r="U333" s="49">
        <v>1.1599999999999999</v>
      </c>
      <c r="V333" s="49">
        <v>1.21</v>
      </c>
    </row>
    <row r="334" spans="1:22" ht="15.75" customHeight="1">
      <c r="A334" s="139" t="s">
        <v>751</v>
      </c>
      <c r="B334" s="139" t="s">
        <v>254</v>
      </c>
      <c r="C334" s="139" t="s">
        <v>775</v>
      </c>
      <c r="D334" s="139" t="s">
        <v>633</v>
      </c>
      <c r="E334" s="139" t="s">
        <v>754</v>
      </c>
      <c r="F334" s="49">
        <v>0.24399999999999999</v>
      </c>
      <c r="G334" s="49">
        <v>0.27300000000000002</v>
      </c>
      <c r="H334" s="49">
        <v>0.252</v>
      </c>
      <c r="I334" s="49">
        <v>0.29299999999999998</v>
      </c>
      <c r="J334" s="49">
        <v>0.26500000000000001</v>
      </c>
      <c r="K334" s="49">
        <v>0.28299999999999997</v>
      </c>
      <c r="L334" s="49">
        <v>0.27200000000000002</v>
      </c>
      <c r="M334" s="49">
        <v>0.247</v>
      </c>
      <c r="N334" s="49">
        <v>0.61599999999999999</v>
      </c>
      <c r="O334" s="49">
        <v>0.56699999999999995</v>
      </c>
      <c r="P334" s="49">
        <v>0.61599999999999999</v>
      </c>
      <c r="Q334" s="49">
        <v>0.60799999999999998</v>
      </c>
      <c r="R334" s="49">
        <v>0.6</v>
      </c>
      <c r="S334" s="49">
        <v>0.64300000000000002</v>
      </c>
      <c r="T334" s="49">
        <v>0.67700000000000005</v>
      </c>
      <c r="U334" s="49">
        <v>0.71199999999999997</v>
      </c>
      <c r="V334" s="49">
        <v>0.747</v>
      </c>
    </row>
    <row r="335" spans="1:22" ht="15.75" customHeight="1">
      <c r="A335" s="139" t="s">
        <v>751</v>
      </c>
      <c r="B335" s="139" t="s">
        <v>278</v>
      </c>
      <c r="C335" s="139" t="s">
        <v>775</v>
      </c>
      <c r="D335" s="139" t="s">
        <v>633</v>
      </c>
      <c r="E335" s="139" t="s">
        <v>754</v>
      </c>
      <c r="F335" s="49">
        <v>3.06</v>
      </c>
      <c r="G335" s="49">
        <v>2.99</v>
      </c>
      <c r="H335" s="49">
        <v>2.99</v>
      </c>
      <c r="I335" s="49">
        <v>2.4500000000000002</v>
      </c>
      <c r="J335" s="49">
        <v>16.399999999999999</v>
      </c>
      <c r="K335" s="49">
        <v>25.1</v>
      </c>
      <c r="L335" s="49">
        <v>24.3</v>
      </c>
      <c r="M335" s="49">
        <v>14.4</v>
      </c>
      <c r="N335" s="49">
        <v>10.9</v>
      </c>
      <c r="O335" s="49">
        <v>2.21</v>
      </c>
      <c r="P335" s="49">
        <v>4.5999999999999996</v>
      </c>
      <c r="Q335" s="49">
        <v>20.7</v>
      </c>
      <c r="R335" s="49">
        <v>18.399999999999999</v>
      </c>
      <c r="S335" s="49">
        <v>14.5</v>
      </c>
      <c r="T335" s="49">
        <v>10.3</v>
      </c>
      <c r="U335" s="49">
        <v>6.05</v>
      </c>
      <c r="V335" s="49">
        <v>5.56</v>
      </c>
    </row>
    <row r="336" spans="1:22" ht="15.75" customHeight="1">
      <c r="A336" s="139" t="s">
        <v>751</v>
      </c>
      <c r="B336" s="139" t="s">
        <v>252</v>
      </c>
      <c r="C336" s="139" t="s">
        <v>775</v>
      </c>
      <c r="D336" s="139" t="s">
        <v>633</v>
      </c>
      <c r="E336" s="139" t="s">
        <v>754</v>
      </c>
      <c r="F336" s="49">
        <v>24.9</v>
      </c>
      <c r="G336" s="49">
        <v>24.2</v>
      </c>
      <c r="H336" s="49">
        <v>24.6</v>
      </c>
      <c r="I336" s="49">
        <v>25</v>
      </c>
      <c r="J336" s="49">
        <v>25</v>
      </c>
      <c r="K336" s="49">
        <v>24.8</v>
      </c>
      <c r="L336" s="49">
        <v>24.4</v>
      </c>
      <c r="M336" s="49">
        <v>24.5</v>
      </c>
      <c r="N336" s="49">
        <v>24.3</v>
      </c>
      <c r="O336" s="49">
        <v>24.2</v>
      </c>
      <c r="P336" s="49">
        <v>24.2</v>
      </c>
      <c r="Q336" s="49">
        <v>25.3</v>
      </c>
      <c r="R336" s="49">
        <v>23.2</v>
      </c>
      <c r="S336" s="49">
        <v>24.2</v>
      </c>
      <c r="T336" s="49">
        <v>24.1</v>
      </c>
      <c r="U336" s="49">
        <v>24.1</v>
      </c>
      <c r="V336" s="49">
        <v>24</v>
      </c>
    </row>
    <row r="337" spans="1:22" ht="15.75" customHeight="1">
      <c r="A337" s="139" t="s">
        <v>751</v>
      </c>
      <c r="B337" s="139" t="s">
        <v>249</v>
      </c>
      <c r="C337" s="139" t="s">
        <v>775</v>
      </c>
      <c r="D337" s="139" t="s">
        <v>633</v>
      </c>
      <c r="E337" s="139" t="s">
        <v>754</v>
      </c>
      <c r="F337" s="49">
        <v>0.219</v>
      </c>
      <c r="G337" s="49">
        <v>0.214</v>
      </c>
      <c r="H337" s="49">
        <v>0.22</v>
      </c>
      <c r="I337" s="49">
        <v>1.3</v>
      </c>
      <c r="J337" s="49">
        <v>1.1399999999999999</v>
      </c>
      <c r="K337" s="49">
        <v>1.17</v>
      </c>
      <c r="L337" s="49">
        <v>0.32100000000000001</v>
      </c>
      <c r="M337" s="49">
        <v>1.25</v>
      </c>
      <c r="N337" s="49">
        <v>1.19</v>
      </c>
      <c r="O337" s="49">
        <v>0.85</v>
      </c>
      <c r="P337" s="49">
        <v>0.434</v>
      </c>
      <c r="Q337" s="49">
        <v>0.91600000000000004</v>
      </c>
      <c r="R337" s="49">
        <v>0.92100000000000004</v>
      </c>
      <c r="S337" s="49">
        <v>1.1399999999999999</v>
      </c>
      <c r="T337" s="49">
        <v>1.2</v>
      </c>
      <c r="U337" s="49">
        <v>1.26</v>
      </c>
      <c r="V337" s="49">
        <v>1.31</v>
      </c>
    </row>
    <row r="338" spans="1:22" ht="15.75" customHeight="1">
      <c r="A338" s="139" t="s">
        <v>751</v>
      </c>
      <c r="B338" s="139" t="s">
        <v>270</v>
      </c>
      <c r="C338" s="139" t="s">
        <v>775</v>
      </c>
      <c r="D338" s="139" t="s">
        <v>633</v>
      </c>
      <c r="E338" s="139" t="s">
        <v>754</v>
      </c>
      <c r="F338" s="49">
        <v>3.9100000000000002E-4</v>
      </c>
      <c r="G338" s="49">
        <v>2.03E-4</v>
      </c>
      <c r="H338" s="49">
        <v>1.9900000000000001E-4</v>
      </c>
      <c r="I338" s="49">
        <v>5.49E-5</v>
      </c>
      <c r="J338" s="49">
        <v>1.46E-4</v>
      </c>
      <c r="K338" s="49">
        <v>1.08E-4</v>
      </c>
      <c r="L338" s="49">
        <v>8.1200000000000002E-6</v>
      </c>
      <c r="M338" s="49">
        <v>6.4099999999999996E-6</v>
      </c>
      <c r="N338" s="49">
        <v>5.5999999999999999E-5</v>
      </c>
      <c r="O338" s="49">
        <v>6.6500000000000001E-4</v>
      </c>
      <c r="P338" s="49">
        <v>7.1500000000000003E-4</v>
      </c>
      <c r="Q338" s="49">
        <v>6.9800000000000005E-4</v>
      </c>
      <c r="R338" s="49">
        <v>7.3200000000000001E-4</v>
      </c>
      <c r="S338" s="49">
        <v>4.6299999999999998E-4</v>
      </c>
      <c r="T338" s="49">
        <v>4.7800000000000002E-4</v>
      </c>
      <c r="U338" s="49">
        <v>4.9200000000000003E-4</v>
      </c>
      <c r="V338" s="49">
        <v>5.0699999999999996E-4</v>
      </c>
    </row>
    <row r="339" spans="1:22" ht="15.75" customHeight="1">
      <c r="A339" s="139" t="s">
        <v>751</v>
      </c>
      <c r="B339" s="139" t="s">
        <v>258</v>
      </c>
      <c r="C339" s="139" t="s">
        <v>775</v>
      </c>
      <c r="D339" s="139" t="s">
        <v>633</v>
      </c>
      <c r="E339" s="139" t="s">
        <v>754</v>
      </c>
      <c r="F339" s="49">
        <v>1.39</v>
      </c>
      <c r="G339" s="49">
        <v>1.4</v>
      </c>
      <c r="H339" s="49">
        <v>1.42</v>
      </c>
      <c r="I339" s="49">
        <v>1.45</v>
      </c>
      <c r="J339" s="49">
        <v>1.53</v>
      </c>
      <c r="K339" s="49">
        <v>1.55</v>
      </c>
      <c r="L339" s="49">
        <v>1.57</v>
      </c>
      <c r="M339" s="49">
        <v>1.56</v>
      </c>
      <c r="N339" s="49">
        <v>1.57</v>
      </c>
      <c r="O339" s="49">
        <v>1.39</v>
      </c>
      <c r="P339" s="49">
        <v>1.59</v>
      </c>
      <c r="Q339" s="49">
        <v>1.5</v>
      </c>
      <c r="R339" s="49">
        <v>1.51</v>
      </c>
      <c r="S339" s="49">
        <v>1.51</v>
      </c>
      <c r="T339" s="49">
        <v>1.49</v>
      </c>
      <c r="U339" s="49">
        <v>1.43</v>
      </c>
      <c r="V339" s="49">
        <v>1.42</v>
      </c>
    </row>
    <row r="340" spans="1:22" ht="15.75" customHeight="1">
      <c r="A340" s="139" t="s">
        <v>751</v>
      </c>
      <c r="B340" s="139" t="s">
        <v>262</v>
      </c>
      <c r="C340" s="139" t="s">
        <v>775</v>
      </c>
      <c r="D340" s="139" t="s">
        <v>633</v>
      </c>
      <c r="E340" s="139" t="s">
        <v>754</v>
      </c>
      <c r="F340" s="49">
        <v>5.5599999999999997E-2</v>
      </c>
      <c r="G340" s="49">
        <v>7.3499999999999996E-2</v>
      </c>
      <c r="H340" s="49">
        <v>7.0300000000000001E-2</v>
      </c>
      <c r="I340" s="49">
        <v>0.80400000000000005</v>
      </c>
      <c r="J340" s="49">
        <v>0.68799999999999994</v>
      </c>
      <c r="K340" s="49">
        <v>0.71499999999999997</v>
      </c>
      <c r="L340" s="49">
        <v>8.6400000000000005E-2</v>
      </c>
      <c r="M340" s="49">
        <v>0.747</v>
      </c>
      <c r="N340" s="49">
        <v>0.7</v>
      </c>
      <c r="O340" s="49">
        <v>0.44500000000000001</v>
      </c>
      <c r="P340" s="49">
        <v>0.109</v>
      </c>
      <c r="Q340" s="49">
        <v>0.46400000000000002</v>
      </c>
      <c r="R340" s="49">
        <v>0.46600000000000003</v>
      </c>
      <c r="S340" s="49">
        <v>0.61199999999999999</v>
      </c>
      <c r="T340" s="49">
        <v>0.64300000000000002</v>
      </c>
      <c r="U340" s="49">
        <v>0.67400000000000004</v>
      </c>
      <c r="V340" s="49">
        <v>0.70499999999999996</v>
      </c>
    </row>
    <row r="341" spans="1:22" ht="15.75" customHeight="1">
      <c r="A341" s="139" t="s">
        <v>751</v>
      </c>
      <c r="B341" s="139" t="s">
        <v>268</v>
      </c>
      <c r="C341" s="139" t="s">
        <v>775</v>
      </c>
      <c r="D341" s="139" t="s">
        <v>633</v>
      </c>
      <c r="E341" s="139" t="s">
        <v>754</v>
      </c>
      <c r="F341" s="49">
        <v>119</v>
      </c>
      <c r="G341" s="49">
        <v>61.7</v>
      </c>
      <c r="H341" s="49">
        <v>4.3499999999999996</v>
      </c>
      <c r="I341" s="49">
        <v>4.13</v>
      </c>
      <c r="J341" s="49">
        <v>4.4000000000000004</v>
      </c>
      <c r="K341" s="49">
        <v>2.8</v>
      </c>
      <c r="L341" s="49">
        <v>1.89</v>
      </c>
      <c r="M341" s="49">
        <v>1.64</v>
      </c>
      <c r="N341" s="49">
        <v>1.93</v>
      </c>
      <c r="O341" s="49">
        <v>1.56</v>
      </c>
      <c r="P341" s="49">
        <v>1.85</v>
      </c>
      <c r="Q341" s="49">
        <v>2.0099999999999998</v>
      </c>
      <c r="R341" s="49">
        <v>1.73</v>
      </c>
      <c r="S341" s="49">
        <v>2.1</v>
      </c>
      <c r="T341" s="49">
        <v>2.1</v>
      </c>
      <c r="U341" s="49">
        <v>0</v>
      </c>
      <c r="V341" s="49">
        <v>0</v>
      </c>
    </row>
    <row r="342" spans="1:22" ht="15.75" customHeight="1">
      <c r="A342" s="139" t="s">
        <v>751</v>
      </c>
      <c r="B342" s="139" t="s">
        <v>274</v>
      </c>
      <c r="C342" s="139" t="s">
        <v>775</v>
      </c>
      <c r="D342" s="139" t="s">
        <v>633</v>
      </c>
      <c r="E342" s="139" t="s">
        <v>754</v>
      </c>
      <c r="F342" s="49">
        <v>9450</v>
      </c>
      <c r="G342" s="49">
        <v>9780</v>
      </c>
      <c r="H342" s="49">
        <v>10100</v>
      </c>
      <c r="I342" s="49">
        <v>9990</v>
      </c>
      <c r="J342" s="49">
        <v>9410</v>
      </c>
      <c r="K342" s="49">
        <v>12500</v>
      </c>
      <c r="L342" s="49">
        <v>11600</v>
      </c>
      <c r="M342" s="49">
        <v>12000</v>
      </c>
      <c r="N342" s="49">
        <v>12500</v>
      </c>
      <c r="O342" s="49">
        <v>16700</v>
      </c>
      <c r="P342" s="49">
        <v>13400</v>
      </c>
      <c r="Q342" s="49">
        <v>9410</v>
      </c>
      <c r="R342" s="49">
        <v>8090</v>
      </c>
      <c r="S342" s="49">
        <v>7310</v>
      </c>
      <c r="T342" s="49">
        <v>9050</v>
      </c>
      <c r="U342" s="49">
        <v>10500</v>
      </c>
      <c r="V342" s="49">
        <v>10500</v>
      </c>
    </row>
    <row r="343" spans="1:22" ht="15.75" customHeight="1">
      <c r="A343" s="139" t="s">
        <v>751</v>
      </c>
      <c r="B343" s="139" t="s">
        <v>256</v>
      </c>
      <c r="C343" s="139" t="s">
        <v>775</v>
      </c>
      <c r="D343" s="139" t="s">
        <v>633</v>
      </c>
      <c r="E343" s="139" t="s">
        <v>754</v>
      </c>
      <c r="F343" s="49">
        <v>0</v>
      </c>
      <c r="G343" s="49">
        <v>0</v>
      </c>
      <c r="H343" s="49">
        <v>0</v>
      </c>
      <c r="I343" s="49">
        <v>0</v>
      </c>
      <c r="J343" s="49">
        <v>0</v>
      </c>
      <c r="K343" s="49">
        <v>0</v>
      </c>
      <c r="L343" s="49">
        <v>0</v>
      </c>
      <c r="M343" s="49">
        <v>3.67</v>
      </c>
      <c r="N343" s="49">
        <v>3.67</v>
      </c>
      <c r="O343" s="49">
        <v>3.67</v>
      </c>
      <c r="P343" s="49">
        <v>3.67</v>
      </c>
      <c r="Q343" s="49">
        <v>3.67</v>
      </c>
      <c r="R343" s="49">
        <v>3.67</v>
      </c>
      <c r="S343" s="49">
        <v>3.67</v>
      </c>
      <c r="T343" s="49">
        <v>4.4400000000000002E-16</v>
      </c>
      <c r="U343" s="49">
        <v>3.91</v>
      </c>
      <c r="V343" s="49">
        <v>4.1900000000000004</v>
      </c>
    </row>
    <row r="344" spans="1:22" ht="15.75" customHeight="1">
      <c r="A344" s="139" t="s">
        <v>751</v>
      </c>
      <c r="B344" s="139" t="s">
        <v>276</v>
      </c>
      <c r="C344" s="139" t="s">
        <v>775</v>
      </c>
      <c r="D344" s="139" t="s">
        <v>633</v>
      </c>
      <c r="E344" s="139" t="s">
        <v>754</v>
      </c>
      <c r="F344" s="49">
        <v>708</v>
      </c>
      <c r="G344" s="49">
        <v>583</v>
      </c>
      <c r="H344" s="49">
        <v>686</v>
      </c>
      <c r="I344" s="49">
        <v>733</v>
      </c>
      <c r="J344" s="49">
        <v>623</v>
      </c>
      <c r="K344" s="49">
        <v>528</v>
      </c>
      <c r="L344" s="49">
        <v>528</v>
      </c>
      <c r="M344" s="49">
        <v>524</v>
      </c>
      <c r="N344" s="49">
        <v>444</v>
      </c>
      <c r="O344" s="49">
        <v>396</v>
      </c>
      <c r="P344" s="49">
        <v>345</v>
      </c>
      <c r="Q344" s="49">
        <v>301</v>
      </c>
      <c r="R344" s="49">
        <v>315</v>
      </c>
      <c r="S344" s="49">
        <v>348</v>
      </c>
      <c r="T344" s="49">
        <v>466</v>
      </c>
      <c r="U344" s="49">
        <v>277</v>
      </c>
      <c r="V344" s="49">
        <v>249</v>
      </c>
    </row>
    <row r="345" spans="1:22" ht="15.75" customHeight="1">
      <c r="A345" s="139" t="s">
        <v>751</v>
      </c>
      <c r="B345" s="139" t="s">
        <v>266</v>
      </c>
      <c r="C345" s="139" t="s">
        <v>775</v>
      </c>
      <c r="D345" s="139" t="s">
        <v>633</v>
      </c>
      <c r="E345" s="139" t="s">
        <v>754</v>
      </c>
      <c r="F345" s="49">
        <v>0.64</v>
      </c>
      <c r="G345" s="49">
        <v>0.61199999999999999</v>
      </c>
      <c r="H345" s="49">
        <v>0.27</v>
      </c>
      <c r="I345" s="49">
        <v>0.27400000000000002</v>
      </c>
      <c r="J345" s="49">
        <v>0.20599999999999999</v>
      </c>
      <c r="K345" s="49">
        <v>0.25900000000000001</v>
      </c>
      <c r="L345" s="49">
        <v>0.26</v>
      </c>
      <c r="M345" s="49">
        <v>0.20300000000000001</v>
      </c>
      <c r="N345" s="49">
        <v>0.2</v>
      </c>
      <c r="O345" s="49">
        <v>0.185</v>
      </c>
      <c r="P345" s="49">
        <v>0.16200000000000001</v>
      </c>
      <c r="Q345" s="49">
        <v>0.153</v>
      </c>
      <c r="R345" s="49">
        <v>0.14499999999999999</v>
      </c>
      <c r="S345" s="49">
        <v>2.9499999999999998E-2</v>
      </c>
      <c r="T345" s="49">
        <v>0</v>
      </c>
      <c r="U345" s="49">
        <v>0</v>
      </c>
      <c r="V345" s="49">
        <v>0</v>
      </c>
    </row>
    <row r="346" spans="1:22" ht="15.75" customHeight="1">
      <c r="A346" s="139" t="s">
        <v>751</v>
      </c>
      <c r="B346" s="139" t="s">
        <v>272</v>
      </c>
      <c r="C346" s="139" t="s">
        <v>775</v>
      </c>
      <c r="D346" s="139" t="s">
        <v>633</v>
      </c>
      <c r="E346" s="139" t="s">
        <v>754</v>
      </c>
      <c r="F346" s="49">
        <v>6.2700000000000006E-5</v>
      </c>
      <c r="G346" s="49">
        <v>5.2599999999999998E-5</v>
      </c>
      <c r="H346" s="49">
        <v>5.0300000000000003E-5</v>
      </c>
      <c r="I346" s="49">
        <v>5.02E-5</v>
      </c>
      <c r="J346" s="49">
        <v>5.3499999999999999E-5</v>
      </c>
      <c r="K346" s="49">
        <v>5.6100000000000002E-5</v>
      </c>
      <c r="L346" s="49">
        <v>5.8999999999999998E-5</v>
      </c>
      <c r="M346" s="49">
        <v>6.1799999999999998E-5</v>
      </c>
      <c r="N346" s="49">
        <v>6.4700000000000001E-5</v>
      </c>
      <c r="O346" s="49">
        <v>6.7600000000000003E-5</v>
      </c>
      <c r="P346" s="49">
        <v>7.0400000000000004E-5</v>
      </c>
      <c r="Q346" s="49">
        <v>5.3000000000000001E-5</v>
      </c>
      <c r="R346" s="49">
        <v>5.1600000000000001E-5</v>
      </c>
      <c r="S346" s="49">
        <v>5.02E-5</v>
      </c>
      <c r="T346" s="49">
        <v>4.8900000000000003E-5</v>
      </c>
      <c r="U346" s="49">
        <v>4.7500000000000003E-5</v>
      </c>
      <c r="V346" s="49">
        <v>4.6100000000000002E-5</v>
      </c>
    </row>
    <row r="347" spans="1:22" ht="15.75" customHeight="1">
      <c r="A347" s="139" t="s">
        <v>751</v>
      </c>
      <c r="B347" s="139" t="s">
        <v>294</v>
      </c>
      <c r="C347" s="139" t="s">
        <v>775</v>
      </c>
      <c r="D347" s="139" t="s">
        <v>633</v>
      </c>
      <c r="E347" s="139" t="s">
        <v>754</v>
      </c>
      <c r="F347" s="49">
        <v>6.3700000000000007E-2</v>
      </c>
      <c r="G347" s="49">
        <v>0.10299999999999999</v>
      </c>
      <c r="H347" s="49">
        <v>0.127</v>
      </c>
      <c r="I347" s="49">
        <v>0.161</v>
      </c>
      <c r="J347" s="49">
        <v>0.28499999999999998</v>
      </c>
      <c r="K347" s="49">
        <v>0.29199999999999998</v>
      </c>
      <c r="L347" s="49">
        <v>0.28999999999999998</v>
      </c>
      <c r="M347" s="49">
        <v>0.27800000000000002</v>
      </c>
      <c r="N347" s="49">
        <v>0.26700000000000002</v>
      </c>
      <c r="O347" s="49">
        <v>0.24199999999999999</v>
      </c>
      <c r="P347" s="49">
        <v>0.222</v>
      </c>
      <c r="Q347" s="49">
        <v>0.216</v>
      </c>
      <c r="R347" s="49">
        <v>0.22800000000000001</v>
      </c>
      <c r="S347" s="49">
        <v>0.312</v>
      </c>
      <c r="T347" s="49">
        <v>0.32700000000000001</v>
      </c>
      <c r="U347" s="49">
        <v>0.34300000000000003</v>
      </c>
      <c r="V347" s="49">
        <v>0.35799999999999998</v>
      </c>
    </row>
    <row r="348" spans="1:22" ht="15.75" customHeight="1">
      <c r="A348" s="139" t="s">
        <v>751</v>
      </c>
      <c r="B348" s="139" t="s">
        <v>290</v>
      </c>
      <c r="C348" s="139" t="s">
        <v>775</v>
      </c>
      <c r="D348" s="139" t="s">
        <v>633</v>
      </c>
      <c r="E348" s="139" t="s">
        <v>754</v>
      </c>
      <c r="F348" s="49">
        <v>15300</v>
      </c>
      <c r="G348" s="49">
        <v>14800</v>
      </c>
      <c r="H348" s="49">
        <v>15600</v>
      </c>
      <c r="I348" s="49">
        <v>15000</v>
      </c>
      <c r="J348" s="49">
        <v>14800</v>
      </c>
      <c r="K348" s="49">
        <v>14400</v>
      </c>
      <c r="L348" s="49">
        <v>14600</v>
      </c>
      <c r="M348" s="49">
        <v>14700</v>
      </c>
      <c r="N348" s="49">
        <v>13900</v>
      </c>
      <c r="O348" s="49">
        <v>12800</v>
      </c>
      <c r="P348" s="49">
        <v>12700</v>
      </c>
      <c r="Q348" s="49">
        <v>12900</v>
      </c>
      <c r="R348" s="49">
        <v>13200</v>
      </c>
      <c r="S348" s="49">
        <v>13700</v>
      </c>
      <c r="T348" s="49">
        <v>14000</v>
      </c>
      <c r="U348" s="49">
        <v>13800</v>
      </c>
      <c r="V348" s="49">
        <v>13000</v>
      </c>
    </row>
    <row r="349" spans="1:22" ht="15.75" customHeight="1">
      <c r="A349" s="139" t="s">
        <v>751</v>
      </c>
      <c r="B349" s="139" t="s">
        <v>564</v>
      </c>
      <c r="C349" s="139" t="s">
        <v>775</v>
      </c>
      <c r="D349" s="139" t="s">
        <v>633</v>
      </c>
      <c r="E349" s="139" t="s">
        <v>754</v>
      </c>
      <c r="F349" s="49">
        <v>38.799999999999997</v>
      </c>
      <c r="G349" s="49">
        <v>41.1</v>
      </c>
      <c r="H349" s="49">
        <v>41.1</v>
      </c>
      <c r="I349" s="49">
        <v>38.700000000000003</v>
      </c>
      <c r="J349" s="49">
        <v>43.5</v>
      </c>
      <c r="K349" s="49">
        <v>57.4</v>
      </c>
      <c r="L349" s="49">
        <v>44.7</v>
      </c>
      <c r="M349" s="49">
        <v>42.2</v>
      </c>
      <c r="N349" s="49">
        <v>44.1</v>
      </c>
      <c r="O349" s="49">
        <v>43.3</v>
      </c>
      <c r="P349" s="49">
        <v>45.3</v>
      </c>
      <c r="Q349" s="49">
        <v>56.1</v>
      </c>
      <c r="R349" s="49">
        <v>46.9</v>
      </c>
      <c r="S349" s="49">
        <v>37.700000000000003</v>
      </c>
      <c r="T349" s="49">
        <v>33.200000000000003</v>
      </c>
      <c r="U349" s="49">
        <v>27.4</v>
      </c>
      <c r="V349" s="49">
        <v>28.1</v>
      </c>
    </row>
    <row r="350" spans="1:22" ht="15.75" customHeight="1">
      <c r="A350" s="139" t="s">
        <v>751</v>
      </c>
      <c r="B350" s="139" t="s">
        <v>298</v>
      </c>
      <c r="C350" s="139" t="s">
        <v>775</v>
      </c>
      <c r="D350" s="139" t="s">
        <v>633</v>
      </c>
      <c r="E350" s="139" t="s">
        <v>754</v>
      </c>
      <c r="F350" s="49">
        <v>1.7</v>
      </c>
      <c r="G350" s="49">
        <v>1.8</v>
      </c>
      <c r="H350" s="49">
        <v>1.0900000000000001</v>
      </c>
      <c r="I350" s="49">
        <v>1.1599999999999999</v>
      </c>
      <c r="J350" s="49">
        <v>1.29</v>
      </c>
      <c r="K350" s="49">
        <v>0.95899999999999996</v>
      </c>
      <c r="L350" s="49">
        <v>0.68200000000000005</v>
      </c>
      <c r="M350" s="49">
        <v>6.43</v>
      </c>
      <c r="N350" s="49">
        <v>7.72</v>
      </c>
      <c r="O350" s="49">
        <v>1.46</v>
      </c>
      <c r="P350" s="49">
        <v>1.3</v>
      </c>
      <c r="Q350" s="49">
        <v>1.49</v>
      </c>
      <c r="R350" s="49">
        <v>2.69</v>
      </c>
      <c r="S350" s="49">
        <v>3.06</v>
      </c>
      <c r="T350" s="49">
        <v>1.21</v>
      </c>
      <c r="U350" s="49">
        <v>2.88</v>
      </c>
      <c r="V350" s="49">
        <v>2.96</v>
      </c>
    </row>
    <row r="351" spans="1:22" ht="15.75" customHeight="1">
      <c r="A351" s="139" t="s">
        <v>751</v>
      </c>
      <c r="B351" s="139" t="s">
        <v>300</v>
      </c>
      <c r="C351" s="139" t="s">
        <v>775</v>
      </c>
      <c r="D351" s="139" t="s">
        <v>633</v>
      </c>
      <c r="E351" s="139" t="s">
        <v>754</v>
      </c>
      <c r="F351" s="49">
        <v>0</v>
      </c>
      <c r="G351" s="49">
        <v>0</v>
      </c>
      <c r="H351" s="49">
        <v>0</v>
      </c>
      <c r="I351" s="49">
        <v>0</v>
      </c>
      <c r="J351" s="49">
        <v>0</v>
      </c>
      <c r="K351" s="49">
        <v>0</v>
      </c>
      <c r="L351" s="49">
        <v>0</v>
      </c>
      <c r="M351" s="49">
        <v>0</v>
      </c>
      <c r="N351" s="49">
        <v>0</v>
      </c>
      <c r="O351" s="49">
        <v>0</v>
      </c>
      <c r="P351" s="49">
        <v>0</v>
      </c>
      <c r="Q351" s="49">
        <v>0</v>
      </c>
      <c r="R351" s="49">
        <v>0</v>
      </c>
      <c r="S351" s="49">
        <v>0</v>
      </c>
      <c r="T351" s="49">
        <v>0</v>
      </c>
      <c r="U351" s="49">
        <v>0</v>
      </c>
      <c r="V351" s="49">
        <v>0</v>
      </c>
    </row>
    <row r="352" spans="1:22" ht="15.75" customHeight="1">
      <c r="A352" s="139" t="s">
        <v>751</v>
      </c>
      <c r="B352" s="139" t="s">
        <v>312</v>
      </c>
      <c r="C352" s="139" t="s">
        <v>775</v>
      </c>
      <c r="D352" s="139" t="s">
        <v>633</v>
      </c>
      <c r="E352" s="139" t="s">
        <v>754</v>
      </c>
      <c r="F352" s="49">
        <v>179</v>
      </c>
      <c r="G352" s="49">
        <v>265</v>
      </c>
      <c r="H352" s="49">
        <v>518</v>
      </c>
      <c r="I352" s="49">
        <v>179</v>
      </c>
      <c r="J352" s="49">
        <v>56.7</v>
      </c>
      <c r="K352" s="49">
        <v>76.3</v>
      </c>
      <c r="L352" s="49">
        <v>87.5</v>
      </c>
      <c r="M352" s="49">
        <v>128</v>
      </c>
      <c r="N352" s="49">
        <v>133</v>
      </c>
      <c r="O352" s="49">
        <v>158</v>
      </c>
      <c r="P352" s="49">
        <v>168</v>
      </c>
      <c r="Q352" s="49">
        <v>229</v>
      </c>
      <c r="R352" s="49">
        <v>219</v>
      </c>
      <c r="S352" s="49">
        <v>153</v>
      </c>
      <c r="T352" s="49">
        <v>149</v>
      </c>
      <c r="U352" s="49">
        <v>145</v>
      </c>
      <c r="V352" s="49">
        <v>141</v>
      </c>
    </row>
    <row r="353" spans="1:22" ht="15.75" customHeight="1">
      <c r="A353" s="139" t="s">
        <v>751</v>
      </c>
      <c r="B353" s="139" t="s">
        <v>288</v>
      </c>
      <c r="C353" s="139" t="s">
        <v>775</v>
      </c>
      <c r="D353" s="139" t="s">
        <v>633</v>
      </c>
      <c r="E353" s="139" t="s">
        <v>754</v>
      </c>
      <c r="F353" s="49">
        <v>6400</v>
      </c>
      <c r="G353" s="49">
        <v>6020</v>
      </c>
      <c r="H353" s="49">
        <v>5490</v>
      </c>
      <c r="I353" s="49">
        <v>5280</v>
      </c>
      <c r="J353" s="49">
        <v>5470</v>
      </c>
      <c r="K353" s="49">
        <v>5610</v>
      </c>
      <c r="L353" s="49">
        <v>5690</v>
      </c>
      <c r="M353" s="49">
        <v>5670</v>
      </c>
      <c r="N353" s="49">
        <v>5860</v>
      </c>
      <c r="O353" s="49">
        <v>5920</v>
      </c>
      <c r="P353" s="49">
        <v>5040</v>
      </c>
      <c r="Q353" s="49">
        <v>4630</v>
      </c>
      <c r="R353" s="49">
        <v>4530</v>
      </c>
      <c r="S353" s="49">
        <v>4750</v>
      </c>
      <c r="T353" s="49">
        <v>4630</v>
      </c>
      <c r="U353" s="49">
        <v>4520</v>
      </c>
      <c r="V353" s="49">
        <v>4410</v>
      </c>
    </row>
    <row r="354" spans="1:22" ht="15.75" customHeight="1">
      <c r="A354" s="139" t="s">
        <v>751</v>
      </c>
      <c r="B354" s="139" t="s">
        <v>308</v>
      </c>
      <c r="C354" s="139" t="s">
        <v>775</v>
      </c>
      <c r="D354" s="139" t="s">
        <v>633</v>
      </c>
      <c r="E354" s="139" t="s">
        <v>754</v>
      </c>
      <c r="F354" s="49">
        <v>832</v>
      </c>
      <c r="G354" s="49">
        <v>899</v>
      </c>
      <c r="H354" s="49">
        <v>901</v>
      </c>
      <c r="I354" s="49">
        <v>1110</v>
      </c>
      <c r="J354" s="49">
        <v>894</v>
      </c>
      <c r="K354" s="49">
        <v>840</v>
      </c>
      <c r="L354" s="49">
        <v>799</v>
      </c>
      <c r="M354" s="49">
        <v>918</v>
      </c>
      <c r="N354" s="49">
        <v>860</v>
      </c>
      <c r="O354" s="49">
        <v>745</v>
      </c>
      <c r="P354" s="49">
        <v>729</v>
      </c>
      <c r="Q354" s="49">
        <v>692</v>
      </c>
      <c r="R354" s="49">
        <v>692</v>
      </c>
      <c r="S354" s="49">
        <v>693</v>
      </c>
      <c r="T354" s="49">
        <v>672</v>
      </c>
      <c r="U354" s="49">
        <v>650</v>
      </c>
      <c r="V354" s="49">
        <v>629</v>
      </c>
    </row>
    <row r="355" spans="1:22" ht="15.75" customHeight="1">
      <c r="A355" s="139" t="s">
        <v>751</v>
      </c>
      <c r="B355" s="139" t="s">
        <v>306</v>
      </c>
      <c r="C355" s="139" t="s">
        <v>775</v>
      </c>
      <c r="D355" s="139" t="s">
        <v>633</v>
      </c>
      <c r="E355" s="139" t="s">
        <v>754</v>
      </c>
      <c r="F355" s="49">
        <v>242</v>
      </c>
      <c r="G355" s="49">
        <v>0</v>
      </c>
      <c r="H355" s="49">
        <v>0</v>
      </c>
      <c r="I355" s="49">
        <v>0</v>
      </c>
      <c r="J355" s="49">
        <v>0</v>
      </c>
      <c r="K355" s="49">
        <v>0</v>
      </c>
      <c r="L355" s="49">
        <v>0</v>
      </c>
      <c r="M355" s="49">
        <v>0</v>
      </c>
      <c r="N355" s="49">
        <v>0</v>
      </c>
      <c r="O355" s="49">
        <v>0</v>
      </c>
      <c r="P355" s="49">
        <v>0</v>
      </c>
      <c r="Q355" s="49">
        <v>0</v>
      </c>
      <c r="R355" s="49">
        <v>0</v>
      </c>
      <c r="S355" s="49">
        <v>0</v>
      </c>
      <c r="T355" s="49">
        <v>0</v>
      </c>
      <c r="U355" s="49">
        <v>0</v>
      </c>
      <c r="V355" s="49">
        <v>0</v>
      </c>
    </row>
    <row r="356" spans="1:22" ht="15.75" customHeight="1">
      <c r="A356" s="139" t="s">
        <v>751</v>
      </c>
      <c r="B356" s="139" t="s">
        <v>302</v>
      </c>
      <c r="C356" s="139" t="s">
        <v>775</v>
      </c>
      <c r="D356" s="139" t="s">
        <v>633</v>
      </c>
      <c r="E356" s="139" t="s">
        <v>754</v>
      </c>
      <c r="F356" s="49">
        <v>980</v>
      </c>
      <c r="G356" s="49">
        <v>730</v>
      </c>
      <c r="H356" s="49">
        <v>1150</v>
      </c>
      <c r="I356" s="49">
        <v>1070</v>
      </c>
      <c r="J356" s="49">
        <v>1080</v>
      </c>
      <c r="K356" s="49">
        <v>839</v>
      </c>
      <c r="L356" s="49">
        <v>591</v>
      </c>
      <c r="M356" s="49">
        <v>591</v>
      </c>
      <c r="N356" s="49">
        <v>538</v>
      </c>
      <c r="O356" s="49">
        <v>1100</v>
      </c>
      <c r="P356" s="49">
        <v>1200</v>
      </c>
      <c r="Q356" s="49">
        <v>1460</v>
      </c>
      <c r="R356" s="49">
        <v>1470</v>
      </c>
      <c r="S356" s="49">
        <v>5950</v>
      </c>
      <c r="T356" s="49">
        <v>888</v>
      </c>
      <c r="U356" s="49">
        <v>2300</v>
      </c>
      <c r="V356" s="49">
        <v>2420</v>
      </c>
    </row>
    <row r="357" spans="1:22" ht="15.75" customHeight="1">
      <c r="A357" s="139" t="s">
        <v>751</v>
      </c>
      <c r="B357" s="139" t="s">
        <v>304</v>
      </c>
      <c r="C357" s="139" t="s">
        <v>775</v>
      </c>
      <c r="D357" s="139" t="s">
        <v>633</v>
      </c>
      <c r="E357" s="139" t="s">
        <v>754</v>
      </c>
      <c r="F357" s="49">
        <v>1.8599999999999998E-2</v>
      </c>
      <c r="G357" s="49">
        <v>3.0800000000000001E-2</v>
      </c>
      <c r="H357" s="49">
        <v>3.7400000000000003E-2</v>
      </c>
      <c r="I357" s="49">
        <v>4.7699999999999999E-2</v>
      </c>
      <c r="J357" s="49">
        <v>8.4699999999999998E-2</v>
      </c>
      <c r="K357" s="49">
        <v>8.6900000000000005E-2</v>
      </c>
      <c r="L357" s="49">
        <v>8.6300000000000002E-2</v>
      </c>
      <c r="M357" s="49">
        <v>8.2799999999999999E-2</v>
      </c>
      <c r="N357" s="49">
        <v>7.9399999999999998E-2</v>
      </c>
      <c r="O357" s="49">
        <v>7.1900000000000006E-2</v>
      </c>
      <c r="P357" s="49">
        <v>6.6199999999999995E-2</v>
      </c>
      <c r="Q357" s="49">
        <v>6.4199999999999993E-2</v>
      </c>
      <c r="R357" s="49">
        <v>6.7799999999999999E-2</v>
      </c>
      <c r="S357" s="49">
        <v>9.3200000000000005E-2</v>
      </c>
      <c r="T357" s="49">
        <v>9.7699999999999995E-2</v>
      </c>
      <c r="U357" s="49">
        <v>0.10199999999999999</v>
      </c>
      <c r="V357" s="49">
        <v>0.107</v>
      </c>
    </row>
    <row r="358" spans="1:22" ht="15.75" customHeight="1">
      <c r="A358" s="139" t="s">
        <v>751</v>
      </c>
      <c r="B358" s="139" t="s">
        <v>292</v>
      </c>
      <c r="C358" s="139" t="s">
        <v>775</v>
      </c>
      <c r="D358" s="139" t="s">
        <v>633</v>
      </c>
      <c r="E358" s="139" t="s">
        <v>754</v>
      </c>
      <c r="F358" s="49">
        <v>4.3499999999999997E-2</v>
      </c>
      <c r="G358" s="49">
        <v>4.8300000000000003E-2</v>
      </c>
      <c r="H358" s="49">
        <v>6.0999999999999999E-2</v>
      </c>
      <c r="I358" s="49">
        <v>7.7799999999999994E-2</v>
      </c>
      <c r="J358" s="49">
        <v>0.13500000000000001</v>
      </c>
      <c r="K358" s="49">
        <v>0.13900000000000001</v>
      </c>
      <c r="L358" s="49">
        <v>0.13400000000000001</v>
      </c>
      <c r="M358" s="49">
        <v>0.13</v>
      </c>
      <c r="N358" s="49">
        <v>0.124</v>
      </c>
      <c r="O358" s="49">
        <v>0.112</v>
      </c>
      <c r="P358" s="49">
        <v>0.10299999999999999</v>
      </c>
      <c r="Q358" s="49">
        <v>0.1</v>
      </c>
      <c r="R358" s="49">
        <v>0.106</v>
      </c>
      <c r="S358" s="49">
        <v>0.14499999999999999</v>
      </c>
      <c r="T358" s="49">
        <v>0.151</v>
      </c>
      <c r="U358" s="49">
        <v>0.158</v>
      </c>
      <c r="V358" s="49">
        <v>0.16500000000000001</v>
      </c>
    </row>
    <row r="359" spans="1:22" ht="15.75" customHeight="1">
      <c r="A359" s="139" t="s">
        <v>751</v>
      </c>
      <c r="B359" s="139" t="s">
        <v>310</v>
      </c>
      <c r="C359" s="139" t="s">
        <v>775</v>
      </c>
      <c r="D359" s="139" t="s">
        <v>633</v>
      </c>
      <c r="E359" s="139" t="s">
        <v>754</v>
      </c>
      <c r="F359" s="49">
        <v>1.9400000000000001E-5</v>
      </c>
      <c r="G359" s="49">
        <v>1.1900000000000001E-4</v>
      </c>
      <c r="H359" s="49">
        <v>2.0000000000000001E-4</v>
      </c>
      <c r="I359" s="49">
        <v>2.2000000000000001E-4</v>
      </c>
      <c r="J359" s="49">
        <v>2.2100000000000001E-4</v>
      </c>
      <c r="K359" s="49">
        <v>3.4200000000000002E-4</v>
      </c>
      <c r="L359" s="49">
        <v>5.71E-4</v>
      </c>
      <c r="M359" s="49">
        <v>6.6500000000000001E-4</v>
      </c>
      <c r="N359" s="49">
        <v>5.5800000000000001E-4</v>
      </c>
      <c r="O359" s="49">
        <v>4.0999999999999999E-4</v>
      </c>
      <c r="P359" s="49">
        <v>5.1599999999999997E-4</v>
      </c>
      <c r="Q359" s="49">
        <v>1.6200000000000001E-4</v>
      </c>
      <c r="R359" s="49">
        <v>5.1000000000000004E-4</v>
      </c>
      <c r="S359" s="49">
        <v>5.3600000000000002E-4</v>
      </c>
      <c r="T359" s="49">
        <v>5.62E-4</v>
      </c>
      <c r="U359" s="49">
        <v>5.8799999999999998E-4</v>
      </c>
      <c r="V359" s="49">
        <v>6.1399999999999996E-4</v>
      </c>
    </row>
    <row r="360" spans="1:22" ht="15.75" customHeight="1">
      <c r="A360" s="139" t="s">
        <v>751</v>
      </c>
      <c r="B360" s="139" t="s">
        <v>316</v>
      </c>
      <c r="C360" s="139" t="s">
        <v>775</v>
      </c>
      <c r="D360" s="139" t="s">
        <v>633</v>
      </c>
      <c r="E360" s="139" t="s">
        <v>754</v>
      </c>
      <c r="F360" s="49">
        <v>153</v>
      </c>
      <c r="G360" s="49">
        <v>179</v>
      </c>
      <c r="H360" s="49">
        <v>205</v>
      </c>
      <c r="I360" s="49">
        <v>206</v>
      </c>
      <c r="J360" s="49">
        <v>205</v>
      </c>
      <c r="K360" s="49">
        <v>204</v>
      </c>
      <c r="L360" s="49">
        <v>204</v>
      </c>
      <c r="M360" s="49">
        <v>204</v>
      </c>
      <c r="N360" s="49">
        <v>204</v>
      </c>
      <c r="O360" s="49">
        <v>203</v>
      </c>
      <c r="P360" s="49">
        <v>105</v>
      </c>
      <c r="Q360" s="49">
        <v>86.3</v>
      </c>
      <c r="R360" s="49">
        <v>82.1</v>
      </c>
      <c r="S360" s="49">
        <v>144</v>
      </c>
      <c r="T360" s="49">
        <v>141</v>
      </c>
      <c r="U360" s="49">
        <v>139</v>
      </c>
      <c r="V360" s="49">
        <v>136</v>
      </c>
    </row>
    <row r="361" spans="1:22" ht="15.75" customHeight="1">
      <c r="A361" s="139" t="s">
        <v>751</v>
      </c>
      <c r="B361" s="139" t="s">
        <v>318</v>
      </c>
      <c r="C361" s="139" t="s">
        <v>775</v>
      </c>
      <c r="D361" s="139" t="s">
        <v>633</v>
      </c>
      <c r="E361" s="139" t="s">
        <v>754</v>
      </c>
      <c r="F361" s="49">
        <v>5.5399999999999998E-2</v>
      </c>
      <c r="G361" s="49">
        <v>5.6500000000000002E-2</v>
      </c>
      <c r="H361" s="49">
        <v>5.6800000000000003E-2</v>
      </c>
      <c r="I361" s="49">
        <v>6.2899999999999998E-2</v>
      </c>
      <c r="J361" s="49">
        <v>6.1400000000000003E-2</v>
      </c>
      <c r="K361" s="49">
        <v>6.2600000000000003E-2</v>
      </c>
      <c r="L361" s="49">
        <v>6.3600000000000004E-2</v>
      </c>
      <c r="M361" s="49">
        <v>6.59E-2</v>
      </c>
      <c r="N361" s="49">
        <v>6.7199999999999996E-2</v>
      </c>
      <c r="O361" s="49">
        <v>6.6900000000000001E-2</v>
      </c>
      <c r="P361" s="49">
        <v>6.6000000000000003E-2</v>
      </c>
      <c r="Q361" s="49">
        <v>6.5699999999999995E-2</v>
      </c>
      <c r="R361" s="49">
        <v>6.1600000000000002E-2</v>
      </c>
      <c r="S361" s="49">
        <v>5.2600000000000001E-2</v>
      </c>
      <c r="T361" s="49">
        <v>5.1900000000000002E-2</v>
      </c>
      <c r="U361" s="49">
        <v>5.3699999999999998E-2</v>
      </c>
      <c r="V361" s="49">
        <v>5.8200000000000002E-2</v>
      </c>
    </row>
    <row r="362" spans="1:22" ht="15.75" customHeight="1">
      <c r="A362" s="139" t="s">
        <v>751</v>
      </c>
      <c r="B362" s="139" t="s">
        <v>320</v>
      </c>
      <c r="C362" s="139" t="s">
        <v>775</v>
      </c>
      <c r="D362" s="139" t="s">
        <v>633</v>
      </c>
      <c r="E362" s="139" t="s">
        <v>754</v>
      </c>
      <c r="F362" s="49">
        <v>7.3</v>
      </c>
      <c r="G362" s="49">
        <v>7.62</v>
      </c>
      <c r="H362" s="49">
        <v>11</v>
      </c>
      <c r="I362" s="49">
        <v>13.1</v>
      </c>
      <c r="J362" s="49">
        <v>12.6</v>
      </c>
      <c r="K362" s="49">
        <v>12.9</v>
      </c>
      <c r="L362" s="49">
        <v>11</v>
      </c>
      <c r="M362" s="49">
        <v>10.199999999999999</v>
      </c>
      <c r="N362" s="49">
        <v>10</v>
      </c>
      <c r="O362" s="49">
        <v>9.23</v>
      </c>
      <c r="P362" s="49">
        <v>7.42</v>
      </c>
      <c r="Q362" s="49">
        <v>6.96</v>
      </c>
      <c r="R362" s="49">
        <v>6.56</v>
      </c>
      <c r="S362" s="49">
        <v>6.47</v>
      </c>
      <c r="T362" s="49">
        <v>6.3</v>
      </c>
      <c r="U362" s="49">
        <v>5.39</v>
      </c>
      <c r="V362" s="49">
        <v>4.9400000000000004</v>
      </c>
    </row>
    <row r="363" spans="1:22" ht="15.75" customHeight="1">
      <c r="A363" s="139" t="s">
        <v>751</v>
      </c>
      <c r="B363" s="139" t="s">
        <v>355</v>
      </c>
      <c r="C363" s="139" t="s">
        <v>775</v>
      </c>
      <c r="D363" s="139" t="s">
        <v>633</v>
      </c>
      <c r="E363" s="139" t="s">
        <v>754</v>
      </c>
      <c r="F363" s="49">
        <v>2530</v>
      </c>
      <c r="G363" s="49">
        <v>2550</v>
      </c>
      <c r="H363" s="49">
        <v>2530</v>
      </c>
      <c r="I363" s="49">
        <v>2640</v>
      </c>
      <c r="J363" s="49">
        <v>2490</v>
      </c>
      <c r="K363" s="49">
        <v>2490</v>
      </c>
      <c r="L363" s="49">
        <v>2550</v>
      </c>
      <c r="M363" s="49">
        <v>2480</v>
      </c>
      <c r="N363" s="49">
        <v>2420</v>
      </c>
      <c r="O363" s="49">
        <v>2290</v>
      </c>
      <c r="P363" s="49">
        <v>2170</v>
      </c>
      <c r="Q363" s="49">
        <v>2300</v>
      </c>
      <c r="R363" s="49">
        <v>2270</v>
      </c>
      <c r="S363" s="49">
        <v>2290</v>
      </c>
      <c r="T363" s="49">
        <v>1930</v>
      </c>
      <c r="U363" s="49">
        <v>1850</v>
      </c>
      <c r="V363" s="49">
        <v>1700</v>
      </c>
    </row>
    <row r="364" spans="1:22" ht="15.75" customHeight="1">
      <c r="A364" s="139" t="s">
        <v>751</v>
      </c>
      <c r="B364" s="139" t="s">
        <v>324</v>
      </c>
      <c r="C364" s="139" t="s">
        <v>775</v>
      </c>
      <c r="D364" s="139" t="s">
        <v>633</v>
      </c>
      <c r="E364" s="139" t="s">
        <v>754</v>
      </c>
      <c r="F364" s="49">
        <v>0.32</v>
      </c>
      <c r="G364" s="49">
        <v>0.52100000000000002</v>
      </c>
      <c r="H364" s="49">
        <v>0.61399999999999999</v>
      </c>
      <c r="I364" s="49">
        <v>0.80100000000000005</v>
      </c>
      <c r="J364" s="49">
        <v>1.39</v>
      </c>
      <c r="K364" s="49">
        <v>1.43</v>
      </c>
      <c r="L364" s="49">
        <v>1.42</v>
      </c>
      <c r="M364" s="49">
        <v>1.36</v>
      </c>
      <c r="N364" s="49">
        <v>1.3</v>
      </c>
      <c r="O364" s="49">
        <v>1.18</v>
      </c>
      <c r="P364" s="49">
        <v>1.0900000000000001</v>
      </c>
      <c r="Q364" s="49">
        <v>1.05</v>
      </c>
      <c r="R364" s="49">
        <v>1.1100000000000001</v>
      </c>
      <c r="S364" s="49">
        <v>1.52</v>
      </c>
      <c r="T364" s="49">
        <v>1.59</v>
      </c>
      <c r="U364" s="49">
        <v>1.66</v>
      </c>
      <c r="V364" s="49">
        <v>1.73</v>
      </c>
    </row>
    <row r="365" spans="1:22" ht="15.75" customHeight="1">
      <c r="A365" s="139" t="s">
        <v>751</v>
      </c>
      <c r="B365" s="139" t="s">
        <v>326</v>
      </c>
      <c r="C365" s="139" t="s">
        <v>775</v>
      </c>
      <c r="D365" s="139" t="s">
        <v>633</v>
      </c>
      <c r="E365" s="139" t="s">
        <v>754</v>
      </c>
      <c r="F365" s="49">
        <v>7.1599999999999997E-3</v>
      </c>
      <c r="G365" s="49">
        <v>9.0500000000000008E-3</v>
      </c>
      <c r="H365" s="49">
        <v>9.7999999999999997E-3</v>
      </c>
      <c r="I365" s="49">
        <v>0.27100000000000002</v>
      </c>
      <c r="J365" s="49">
        <v>0.22500000000000001</v>
      </c>
      <c r="K365" s="49">
        <v>0.23100000000000001</v>
      </c>
      <c r="L365" s="49">
        <v>1.2800000000000001E-2</v>
      </c>
      <c r="M365" s="49">
        <v>0.23200000000000001</v>
      </c>
      <c r="N365" s="49">
        <v>0.187</v>
      </c>
      <c r="O365" s="49">
        <v>0.114</v>
      </c>
      <c r="P365" s="49">
        <v>1.6400000000000001E-2</v>
      </c>
      <c r="Q365" s="49">
        <v>0.11700000000000001</v>
      </c>
      <c r="R365" s="49">
        <v>0.11799999999999999</v>
      </c>
      <c r="S365" s="49">
        <v>0.16600000000000001</v>
      </c>
      <c r="T365" s="49">
        <v>0.17399999999999999</v>
      </c>
      <c r="U365" s="49">
        <v>0.182</v>
      </c>
      <c r="V365" s="49">
        <v>0.189</v>
      </c>
    </row>
    <row r="366" spans="1:22" ht="15.75" customHeight="1">
      <c r="A366" s="139" t="s">
        <v>751</v>
      </c>
      <c r="B366" s="139" t="s">
        <v>322</v>
      </c>
      <c r="C366" s="139" t="s">
        <v>775</v>
      </c>
      <c r="D366" s="139" t="s">
        <v>633</v>
      </c>
      <c r="E366" s="139" t="s">
        <v>754</v>
      </c>
      <c r="F366" s="49">
        <v>23.2</v>
      </c>
      <c r="G366" s="49">
        <v>14.4</v>
      </c>
      <c r="H366" s="49">
        <v>52.1</v>
      </c>
      <c r="I366" s="49">
        <v>15.7</v>
      </c>
      <c r="J366" s="49">
        <v>19.600000000000001</v>
      </c>
      <c r="K366" s="49">
        <v>32</v>
      </c>
      <c r="L366" s="49">
        <v>25.3</v>
      </c>
      <c r="M366" s="49">
        <v>28.6</v>
      </c>
      <c r="N366" s="49">
        <v>30.6</v>
      </c>
      <c r="O366" s="49">
        <v>19.899999999999999</v>
      </c>
      <c r="P366" s="49">
        <v>21.8</v>
      </c>
      <c r="Q366" s="49">
        <v>21.6</v>
      </c>
      <c r="R366" s="49">
        <v>25</v>
      </c>
      <c r="S366" s="49">
        <v>19.8</v>
      </c>
      <c r="T366" s="49">
        <v>23.9</v>
      </c>
      <c r="U366" s="49">
        <v>14.5</v>
      </c>
      <c r="V366" s="49">
        <v>17.8</v>
      </c>
    </row>
    <row r="367" spans="1:22" ht="15.75" customHeight="1">
      <c r="A367" s="139" t="s">
        <v>751</v>
      </c>
      <c r="B367" s="139" t="s">
        <v>328</v>
      </c>
      <c r="C367" s="139" t="s">
        <v>775</v>
      </c>
      <c r="D367" s="139" t="s">
        <v>633</v>
      </c>
      <c r="E367" s="139" t="s">
        <v>754</v>
      </c>
      <c r="F367" s="49">
        <v>1.1999999999999999E-3</v>
      </c>
      <c r="G367" s="49">
        <v>1.1999999999999999E-3</v>
      </c>
      <c r="H367" s="49">
        <v>1.4400000000000001E-3</v>
      </c>
      <c r="I367" s="49">
        <v>1.5399999999999999E-3</v>
      </c>
      <c r="J367" s="49">
        <v>1.7899999999999999E-3</v>
      </c>
      <c r="K367" s="49">
        <v>1.82E-3</v>
      </c>
      <c r="L367" s="49">
        <v>1.7899999999999999E-3</v>
      </c>
      <c r="M367" s="49">
        <v>1.6299999999999999E-3</v>
      </c>
      <c r="N367" s="49">
        <v>1.56E-3</v>
      </c>
      <c r="O367" s="49">
        <v>9.6500000000000004E-4</v>
      </c>
      <c r="P367" s="49">
        <v>1.07E-3</v>
      </c>
      <c r="Q367" s="49">
        <v>9.7900000000000005E-4</v>
      </c>
      <c r="R367" s="49">
        <v>9.2199999999999997E-4</v>
      </c>
      <c r="S367" s="49">
        <v>1.1999999999999999E-3</v>
      </c>
      <c r="T367" s="49">
        <v>1.1800000000000001E-3</v>
      </c>
      <c r="U367" s="49">
        <v>1.16E-3</v>
      </c>
      <c r="V367" s="49">
        <v>1.14E-3</v>
      </c>
    </row>
    <row r="368" spans="1:22" ht="15.75" customHeight="1">
      <c r="A368" s="139" t="s">
        <v>751</v>
      </c>
      <c r="B368" s="139" t="s">
        <v>229</v>
      </c>
      <c r="C368" s="139" t="s">
        <v>775</v>
      </c>
      <c r="D368" s="139" t="s">
        <v>633</v>
      </c>
      <c r="E368" s="139" t="s">
        <v>754</v>
      </c>
      <c r="F368" s="49">
        <v>11100</v>
      </c>
      <c r="G368" s="49">
        <v>8440</v>
      </c>
      <c r="H368" s="49">
        <v>8600</v>
      </c>
      <c r="I368" s="49">
        <v>8260</v>
      </c>
      <c r="J368" s="49">
        <v>7010</v>
      </c>
      <c r="K368" s="49">
        <v>6190</v>
      </c>
      <c r="L368" s="49">
        <v>6430</v>
      </c>
      <c r="M368" s="49">
        <v>9000</v>
      </c>
      <c r="N368" s="49">
        <v>9530</v>
      </c>
      <c r="O368" s="49">
        <v>10600</v>
      </c>
      <c r="P368" s="49">
        <v>9620</v>
      </c>
      <c r="Q368" s="49">
        <v>6940</v>
      </c>
      <c r="R368" s="49">
        <v>6730</v>
      </c>
      <c r="S368" s="49">
        <v>7050</v>
      </c>
      <c r="T368" s="49">
        <v>7600</v>
      </c>
      <c r="U368" s="49">
        <v>7410</v>
      </c>
      <c r="V368" s="49">
        <v>7310</v>
      </c>
    </row>
    <row r="369" spans="1:22" ht="15.75" customHeight="1">
      <c r="A369" s="139" t="s">
        <v>751</v>
      </c>
      <c r="B369" s="139" t="s">
        <v>762</v>
      </c>
      <c r="C369" s="139" t="s">
        <v>775</v>
      </c>
      <c r="D369" s="139" t="s">
        <v>633</v>
      </c>
      <c r="E369" s="139" t="s">
        <v>754</v>
      </c>
      <c r="F369" s="49">
        <v>299000</v>
      </c>
      <c r="G369" s="49">
        <v>299000</v>
      </c>
      <c r="H369" s="49">
        <v>317000</v>
      </c>
      <c r="I369" s="49">
        <v>322000</v>
      </c>
      <c r="J369" s="49">
        <v>349000</v>
      </c>
      <c r="K369" s="49">
        <v>373000</v>
      </c>
      <c r="L369" s="49">
        <v>384000</v>
      </c>
      <c r="M369" s="49">
        <v>402000</v>
      </c>
      <c r="N369" s="49">
        <v>406000</v>
      </c>
      <c r="O369" s="49">
        <v>396000</v>
      </c>
      <c r="P369" s="49">
        <v>398000</v>
      </c>
      <c r="Q369" s="49">
        <v>386000</v>
      </c>
      <c r="R369" s="49">
        <v>387000</v>
      </c>
      <c r="S369" s="49">
        <v>402000</v>
      </c>
      <c r="T369" s="49">
        <v>416000</v>
      </c>
      <c r="U369" s="49">
        <v>426000</v>
      </c>
      <c r="V369" s="49">
        <v>430000</v>
      </c>
    </row>
    <row r="370" spans="1:22" ht="15.75" customHeight="1">
      <c r="A370" s="139" t="s">
        <v>751</v>
      </c>
      <c r="B370" s="139" t="s">
        <v>330</v>
      </c>
      <c r="C370" s="139" t="s">
        <v>775</v>
      </c>
      <c r="D370" s="139" t="s">
        <v>633</v>
      </c>
      <c r="E370" s="139" t="s">
        <v>754</v>
      </c>
      <c r="F370" s="49">
        <v>1510</v>
      </c>
      <c r="G370" s="49">
        <v>1520</v>
      </c>
      <c r="H370" s="49">
        <v>1730</v>
      </c>
      <c r="I370" s="49">
        <v>1600</v>
      </c>
      <c r="J370" s="49">
        <v>1500</v>
      </c>
      <c r="K370" s="49">
        <v>1500</v>
      </c>
      <c r="L370" s="49">
        <v>1480</v>
      </c>
      <c r="M370" s="49">
        <v>1480</v>
      </c>
      <c r="N370" s="49">
        <v>1480</v>
      </c>
      <c r="O370" s="49">
        <v>1260</v>
      </c>
      <c r="P370" s="49">
        <v>1140</v>
      </c>
      <c r="Q370" s="49">
        <v>1260</v>
      </c>
      <c r="R370" s="49">
        <v>1140</v>
      </c>
      <c r="S370" s="49">
        <v>1030</v>
      </c>
      <c r="T370" s="49">
        <v>1530</v>
      </c>
      <c r="U370" s="49">
        <v>1160</v>
      </c>
      <c r="V370" s="49">
        <v>1130</v>
      </c>
    </row>
    <row r="371" spans="1:22" ht="15.75" customHeight="1">
      <c r="A371" s="139" t="s">
        <v>751</v>
      </c>
      <c r="B371" s="139" t="s">
        <v>332</v>
      </c>
      <c r="C371" s="139" t="s">
        <v>775</v>
      </c>
      <c r="D371" s="139" t="s">
        <v>633</v>
      </c>
      <c r="E371" s="139" t="s">
        <v>754</v>
      </c>
      <c r="F371" s="49">
        <v>0</v>
      </c>
      <c r="G371" s="49">
        <v>0</v>
      </c>
      <c r="H371" s="49">
        <v>0</v>
      </c>
      <c r="I371" s="49">
        <v>0</v>
      </c>
      <c r="J371" s="49">
        <v>0</v>
      </c>
      <c r="K371" s="49">
        <v>0</v>
      </c>
      <c r="L371" s="49">
        <v>0</v>
      </c>
      <c r="M371" s="49">
        <v>0</v>
      </c>
      <c r="N371" s="49">
        <v>0</v>
      </c>
      <c r="O371" s="49">
        <v>0</v>
      </c>
      <c r="P371" s="49">
        <v>0</v>
      </c>
      <c r="Q371" s="49">
        <v>0</v>
      </c>
      <c r="R371" s="49">
        <v>0</v>
      </c>
      <c r="S371" s="49">
        <v>0</v>
      </c>
      <c r="T371" s="49">
        <v>0</v>
      </c>
      <c r="U371" s="49">
        <v>0</v>
      </c>
      <c r="V371" s="49">
        <v>0</v>
      </c>
    </row>
    <row r="372" spans="1:22" ht="15.75" customHeight="1">
      <c r="A372" s="139" t="s">
        <v>751</v>
      </c>
      <c r="B372" s="139" t="s">
        <v>338</v>
      </c>
      <c r="C372" s="139" t="s">
        <v>775</v>
      </c>
      <c r="D372" s="139" t="s">
        <v>633</v>
      </c>
      <c r="E372" s="139" t="s">
        <v>754</v>
      </c>
      <c r="F372" s="49">
        <v>0</v>
      </c>
      <c r="G372" s="49">
        <v>0</v>
      </c>
      <c r="H372" s="49">
        <v>0</v>
      </c>
      <c r="I372" s="49">
        <v>0</v>
      </c>
      <c r="J372" s="49">
        <v>0</v>
      </c>
      <c r="K372" s="49">
        <v>0</v>
      </c>
      <c r="L372" s="49">
        <v>0</v>
      </c>
      <c r="M372" s="49">
        <v>0</v>
      </c>
      <c r="N372" s="49">
        <v>0</v>
      </c>
      <c r="O372" s="49">
        <v>0</v>
      </c>
      <c r="P372" s="49">
        <v>0</v>
      </c>
      <c r="Q372" s="49">
        <v>0</v>
      </c>
      <c r="R372" s="49">
        <v>0</v>
      </c>
      <c r="S372" s="49">
        <v>0</v>
      </c>
      <c r="T372" s="49">
        <v>0</v>
      </c>
      <c r="U372" s="49">
        <v>0</v>
      </c>
      <c r="V372" s="49">
        <v>0</v>
      </c>
    </row>
    <row r="373" spans="1:22" ht="15.75" customHeight="1">
      <c r="A373" s="139" t="s">
        <v>751</v>
      </c>
      <c r="B373" s="139" t="s">
        <v>552</v>
      </c>
      <c r="C373" s="139" t="s">
        <v>775</v>
      </c>
      <c r="D373" s="139" t="s">
        <v>633</v>
      </c>
      <c r="E373" s="139" t="s">
        <v>754</v>
      </c>
      <c r="F373" s="49">
        <v>2120</v>
      </c>
      <c r="G373" s="49">
        <v>2020</v>
      </c>
      <c r="H373" s="49">
        <v>2060</v>
      </c>
      <c r="I373" s="49">
        <v>1830</v>
      </c>
      <c r="J373" s="49">
        <v>2170</v>
      </c>
      <c r="K373" s="49">
        <v>2230</v>
      </c>
      <c r="L373" s="49">
        <v>2310</v>
      </c>
      <c r="M373" s="49">
        <v>2490</v>
      </c>
      <c r="N373" s="49">
        <v>2280</v>
      </c>
      <c r="O373" s="49">
        <v>2260</v>
      </c>
      <c r="P373" s="49">
        <v>2260</v>
      </c>
      <c r="Q373" s="49">
        <v>2710</v>
      </c>
      <c r="R373" s="49">
        <v>3370</v>
      </c>
      <c r="S373" s="49">
        <v>3860</v>
      </c>
      <c r="T373" s="49">
        <v>4060</v>
      </c>
      <c r="U373" s="49">
        <v>3690</v>
      </c>
      <c r="V373" s="49">
        <v>3780</v>
      </c>
    </row>
    <row r="374" spans="1:22" ht="15.75" customHeight="1">
      <c r="A374" s="139" t="s">
        <v>751</v>
      </c>
      <c r="B374" s="139" t="s">
        <v>340</v>
      </c>
      <c r="C374" s="139" t="s">
        <v>775</v>
      </c>
      <c r="D374" s="139" t="s">
        <v>633</v>
      </c>
      <c r="E374" s="139" t="s">
        <v>754</v>
      </c>
      <c r="F374" s="49">
        <v>4.8399999999999999E-2</v>
      </c>
      <c r="G374" s="49">
        <v>5.1999999999999998E-2</v>
      </c>
      <c r="H374" s="49">
        <v>4.3499999999999997E-2</v>
      </c>
      <c r="I374" s="49">
        <v>4.8000000000000001E-2</v>
      </c>
      <c r="J374" s="49">
        <v>5.6599999999999998E-2</v>
      </c>
      <c r="K374" s="49">
        <v>5.8400000000000001E-2</v>
      </c>
      <c r="L374" s="49">
        <v>5.91E-2</v>
      </c>
      <c r="M374" s="49">
        <v>5.8799999999999998E-2</v>
      </c>
      <c r="N374" s="49">
        <v>5.6300000000000003E-2</v>
      </c>
      <c r="O374" s="49">
        <v>3.8300000000000001E-2</v>
      </c>
      <c r="P374" s="49">
        <v>4.1099999999999998E-2</v>
      </c>
      <c r="Q374" s="49">
        <v>3.6999999999999998E-2</v>
      </c>
      <c r="R374" s="49">
        <v>3.85E-2</v>
      </c>
      <c r="S374" s="49">
        <v>3.9699999999999999E-2</v>
      </c>
      <c r="T374" s="49">
        <v>3.1E-2</v>
      </c>
      <c r="U374" s="49">
        <v>2.76E-2</v>
      </c>
      <c r="V374" s="49">
        <v>3.0300000000000001E-2</v>
      </c>
    </row>
    <row r="375" spans="1:22" ht="15.75" customHeight="1">
      <c r="A375" s="139" t="s">
        <v>751</v>
      </c>
      <c r="B375" s="139" t="s">
        <v>342</v>
      </c>
      <c r="C375" s="139" t="s">
        <v>775</v>
      </c>
      <c r="D375" s="139" t="s">
        <v>633</v>
      </c>
      <c r="E375" s="139" t="s">
        <v>754</v>
      </c>
      <c r="F375" s="49">
        <v>1.33E-3</v>
      </c>
      <c r="G375" s="49">
        <v>1.6100000000000001E-3</v>
      </c>
      <c r="H375" s="49">
        <v>1.65E-3</v>
      </c>
      <c r="I375" s="49">
        <v>1.9599999999999999E-3</v>
      </c>
      <c r="J375" s="49">
        <v>2.33E-3</v>
      </c>
      <c r="K375" s="49">
        <v>2.97E-3</v>
      </c>
      <c r="L375" s="49">
        <v>3.1199999999999999E-3</v>
      </c>
      <c r="M375" s="49">
        <v>4.5500000000000002E-3</v>
      </c>
      <c r="N375" s="49">
        <v>4.62E-3</v>
      </c>
      <c r="O375" s="49">
        <v>5.4200000000000003E-3</v>
      </c>
      <c r="P375" s="49">
        <v>5.47E-3</v>
      </c>
      <c r="Q375" s="49">
        <v>4.62E-3</v>
      </c>
      <c r="R375" s="49">
        <v>5.1700000000000001E-3</v>
      </c>
      <c r="S375" s="49">
        <v>5.5599999999999998E-3</v>
      </c>
      <c r="T375" s="49">
        <v>6.3E-3</v>
      </c>
      <c r="U375" s="49">
        <v>6.6600000000000001E-3</v>
      </c>
      <c r="V375" s="49">
        <v>7.0200000000000002E-3</v>
      </c>
    </row>
    <row r="376" spans="1:22" ht="15.75" customHeight="1">
      <c r="A376" s="139" t="s">
        <v>751</v>
      </c>
      <c r="B376" s="139" t="s">
        <v>763</v>
      </c>
      <c r="C376" s="139" t="s">
        <v>775</v>
      </c>
      <c r="D376" s="139" t="s">
        <v>633</v>
      </c>
      <c r="E376" s="139" t="s">
        <v>754</v>
      </c>
      <c r="F376" s="49">
        <v>21000</v>
      </c>
      <c r="G376" s="49">
        <v>20600</v>
      </c>
      <c r="H376" s="49">
        <v>20900</v>
      </c>
      <c r="I376" s="49">
        <v>21100</v>
      </c>
      <c r="J376" s="49">
        <v>20500</v>
      </c>
      <c r="K376" s="49">
        <v>21300</v>
      </c>
      <c r="L376" s="49">
        <v>21900</v>
      </c>
      <c r="M376" s="49">
        <v>22100</v>
      </c>
      <c r="N376" s="49">
        <v>21400</v>
      </c>
      <c r="O376" s="49">
        <v>20800</v>
      </c>
      <c r="P376" s="49">
        <v>20200</v>
      </c>
      <c r="Q376" s="49">
        <v>19800</v>
      </c>
      <c r="R376" s="49">
        <v>19300</v>
      </c>
      <c r="S376" s="49">
        <v>20400</v>
      </c>
      <c r="T376" s="49">
        <v>19900</v>
      </c>
      <c r="U376" s="49">
        <v>18800</v>
      </c>
      <c r="V376" s="49">
        <v>18500</v>
      </c>
    </row>
    <row r="377" spans="1:22" ht="15.75" customHeight="1">
      <c r="A377" s="139" t="s">
        <v>751</v>
      </c>
      <c r="B377" s="139" t="s">
        <v>346</v>
      </c>
      <c r="C377" s="139" t="s">
        <v>775</v>
      </c>
      <c r="D377" s="139" t="s">
        <v>633</v>
      </c>
      <c r="E377" s="139" t="s">
        <v>754</v>
      </c>
      <c r="F377" s="49">
        <v>58.5</v>
      </c>
      <c r="G377" s="49">
        <v>53</v>
      </c>
      <c r="H377" s="49">
        <v>61.5</v>
      </c>
      <c r="I377" s="49">
        <v>56</v>
      </c>
      <c r="J377" s="49">
        <v>55</v>
      </c>
      <c r="K377" s="49">
        <v>70.400000000000006</v>
      </c>
      <c r="L377" s="49">
        <v>58.3</v>
      </c>
      <c r="M377" s="49">
        <v>80.900000000000006</v>
      </c>
      <c r="N377" s="49">
        <v>97.1</v>
      </c>
      <c r="O377" s="49">
        <v>74.7</v>
      </c>
      <c r="P377" s="49">
        <v>96.4</v>
      </c>
      <c r="Q377" s="49">
        <v>87.8</v>
      </c>
      <c r="R377" s="49">
        <v>102</v>
      </c>
      <c r="S377" s="49">
        <v>79.2</v>
      </c>
      <c r="T377" s="49">
        <v>83.7</v>
      </c>
      <c r="U377" s="49">
        <v>109</v>
      </c>
      <c r="V377" s="49">
        <v>104</v>
      </c>
    </row>
    <row r="378" spans="1:22" ht="15.75" customHeight="1">
      <c r="A378" s="139" t="s">
        <v>751</v>
      </c>
      <c r="B378" s="139" t="s">
        <v>344</v>
      </c>
      <c r="C378" s="139" t="s">
        <v>775</v>
      </c>
      <c r="D378" s="139" t="s">
        <v>633</v>
      </c>
      <c r="E378" s="139" t="s">
        <v>754</v>
      </c>
      <c r="F378" s="49">
        <v>0.115</v>
      </c>
      <c r="G378" s="49">
        <v>0.113</v>
      </c>
      <c r="H378" s="49">
        <v>0.127</v>
      </c>
      <c r="I378" s="49">
        <v>0.129</v>
      </c>
      <c r="J378" s="49">
        <v>0.13100000000000001</v>
      </c>
      <c r="K378" s="49">
        <v>0.13400000000000001</v>
      </c>
      <c r="L378" s="49">
        <v>0.13600000000000001</v>
      </c>
      <c r="M378" s="49">
        <v>0.13900000000000001</v>
      </c>
      <c r="N378" s="49">
        <v>0.14099999999999999</v>
      </c>
      <c r="O378" s="49">
        <v>0.14299999999999999</v>
      </c>
      <c r="P378" s="49">
        <v>0.14599999999999999</v>
      </c>
      <c r="Q378" s="49">
        <v>0.14799999999999999</v>
      </c>
      <c r="R378" s="49">
        <v>0.151</v>
      </c>
      <c r="S378" s="49">
        <v>0.153</v>
      </c>
      <c r="T378" s="49">
        <v>0.155</v>
      </c>
      <c r="U378" s="49">
        <v>0.158</v>
      </c>
      <c r="V378" s="49">
        <v>0.16</v>
      </c>
    </row>
    <row r="379" spans="1:22" ht="15.75" customHeight="1">
      <c r="A379" s="139" t="s">
        <v>751</v>
      </c>
      <c r="B379" s="139" t="s">
        <v>348</v>
      </c>
      <c r="C379" s="139" t="s">
        <v>775</v>
      </c>
      <c r="D379" s="139" t="s">
        <v>633</v>
      </c>
      <c r="E379" s="139" t="s">
        <v>754</v>
      </c>
      <c r="F379" s="49">
        <v>4300</v>
      </c>
      <c r="G379" s="49">
        <v>4260</v>
      </c>
      <c r="H379" s="49">
        <v>4010</v>
      </c>
      <c r="I379" s="49">
        <v>3970</v>
      </c>
      <c r="J379" s="49">
        <v>4000</v>
      </c>
      <c r="K379" s="49">
        <v>4010</v>
      </c>
      <c r="L379" s="49">
        <v>4320</v>
      </c>
      <c r="M379" s="49">
        <v>4630</v>
      </c>
      <c r="N379" s="49">
        <v>4910</v>
      </c>
      <c r="O379" s="49">
        <v>4630</v>
      </c>
      <c r="P379" s="49">
        <v>4220</v>
      </c>
      <c r="Q379" s="49">
        <v>3990</v>
      </c>
      <c r="R379" s="49">
        <v>3400</v>
      </c>
      <c r="S379" s="49">
        <v>3140</v>
      </c>
      <c r="T379" s="49">
        <v>3050</v>
      </c>
      <c r="U379" s="49">
        <v>2950</v>
      </c>
      <c r="V379" s="49">
        <v>2960</v>
      </c>
    </row>
    <row r="380" spans="1:22" ht="15.75" customHeight="1">
      <c r="A380" s="139" t="s">
        <v>751</v>
      </c>
      <c r="B380" s="139" t="s">
        <v>350</v>
      </c>
      <c r="C380" s="139" t="s">
        <v>775</v>
      </c>
      <c r="D380" s="139" t="s">
        <v>633</v>
      </c>
      <c r="E380" s="139" t="s">
        <v>754</v>
      </c>
      <c r="F380" s="49">
        <v>3310</v>
      </c>
      <c r="G380" s="49">
        <v>3180</v>
      </c>
      <c r="H380" s="49">
        <v>3000</v>
      </c>
      <c r="I380" s="49">
        <v>3080</v>
      </c>
      <c r="J380" s="49">
        <v>3080</v>
      </c>
      <c r="K380" s="49">
        <v>3080</v>
      </c>
      <c r="L380" s="49">
        <v>2310</v>
      </c>
      <c r="M380" s="49">
        <v>2120</v>
      </c>
      <c r="N380" s="49">
        <v>2120</v>
      </c>
      <c r="O380" s="49">
        <v>2120</v>
      </c>
      <c r="P380" s="49">
        <v>2120</v>
      </c>
      <c r="Q380" s="49">
        <v>1950</v>
      </c>
      <c r="R380" s="49">
        <v>1930</v>
      </c>
      <c r="S380" s="49">
        <v>1910</v>
      </c>
      <c r="T380" s="49">
        <v>1730</v>
      </c>
      <c r="U380" s="49">
        <v>1510</v>
      </c>
      <c r="V380" s="49">
        <v>1390</v>
      </c>
    </row>
    <row r="381" spans="1:22" ht="15.75" customHeight="1">
      <c r="A381" s="139" t="s">
        <v>751</v>
      </c>
      <c r="B381" s="139" t="s">
        <v>596</v>
      </c>
      <c r="C381" s="139" t="s">
        <v>775</v>
      </c>
      <c r="D381" s="139" t="s">
        <v>633</v>
      </c>
      <c r="E381" s="139" t="s">
        <v>754</v>
      </c>
      <c r="F381" s="49">
        <v>5680</v>
      </c>
      <c r="G381" s="49">
        <v>5910</v>
      </c>
      <c r="H381" s="49">
        <v>5600</v>
      </c>
      <c r="I381" s="49">
        <v>5310</v>
      </c>
      <c r="J381" s="49">
        <v>5240</v>
      </c>
      <c r="K381" s="49">
        <v>5850</v>
      </c>
      <c r="L381" s="49">
        <v>4950</v>
      </c>
      <c r="M381" s="49">
        <v>5080</v>
      </c>
      <c r="N381" s="49">
        <v>4300</v>
      </c>
      <c r="O381" s="49">
        <v>4580</v>
      </c>
      <c r="P381" s="49">
        <v>4400</v>
      </c>
      <c r="Q381" s="49">
        <v>4020</v>
      </c>
      <c r="R381" s="49">
        <v>3570</v>
      </c>
      <c r="S381" s="49">
        <v>3850</v>
      </c>
      <c r="T381" s="49">
        <v>3910</v>
      </c>
      <c r="U381" s="49">
        <v>4150</v>
      </c>
      <c r="V381" s="49">
        <v>4120</v>
      </c>
    </row>
    <row r="382" spans="1:22" ht="15.75" customHeight="1">
      <c r="A382" s="139" t="s">
        <v>751</v>
      </c>
      <c r="B382" s="139" t="s">
        <v>353</v>
      </c>
      <c r="C382" s="139" t="s">
        <v>775</v>
      </c>
      <c r="D382" s="139" t="s">
        <v>633</v>
      </c>
      <c r="E382" s="139" t="s">
        <v>754</v>
      </c>
      <c r="F382" s="49">
        <v>0</v>
      </c>
      <c r="G382" s="49">
        <v>7.33</v>
      </c>
      <c r="H382" s="49">
        <v>3.67</v>
      </c>
      <c r="I382" s="49">
        <v>3.67</v>
      </c>
      <c r="J382" s="49">
        <v>3.67</v>
      </c>
      <c r="K382" s="49">
        <v>3.67</v>
      </c>
      <c r="L382" s="49">
        <v>3.67</v>
      </c>
      <c r="M382" s="49">
        <v>3.67</v>
      </c>
      <c r="N382" s="49">
        <v>0</v>
      </c>
      <c r="O382" s="49">
        <v>0</v>
      </c>
      <c r="P382" s="49">
        <v>0</v>
      </c>
      <c r="Q382" s="49">
        <v>0</v>
      </c>
      <c r="R382" s="49">
        <v>0</v>
      </c>
      <c r="S382" s="49">
        <v>0</v>
      </c>
      <c r="T382" s="49">
        <v>0</v>
      </c>
      <c r="U382" s="49">
        <v>0</v>
      </c>
      <c r="V382" s="49">
        <v>0</v>
      </c>
    </row>
    <row r="383" spans="1:22" ht="15.75" customHeight="1">
      <c r="A383" s="139" t="s">
        <v>751</v>
      </c>
      <c r="B383" s="139" t="s">
        <v>357</v>
      </c>
      <c r="C383" s="139" t="s">
        <v>775</v>
      </c>
      <c r="D383" s="139" t="s">
        <v>633</v>
      </c>
      <c r="E383" s="139" t="s">
        <v>754</v>
      </c>
      <c r="F383" s="49">
        <v>1.2199999999999999E-3</v>
      </c>
      <c r="G383" s="49">
        <v>1.4599999999999999E-3</v>
      </c>
      <c r="H383" s="49">
        <v>13.3</v>
      </c>
      <c r="I383" s="49">
        <v>10.7</v>
      </c>
      <c r="J383" s="49">
        <v>55.9</v>
      </c>
      <c r="K383" s="49">
        <v>24.7</v>
      </c>
      <c r="L383" s="49">
        <v>73.8</v>
      </c>
      <c r="M383" s="49">
        <v>63</v>
      </c>
      <c r="N383" s="49">
        <v>95.7</v>
      </c>
      <c r="O383" s="49">
        <v>66.7</v>
      </c>
      <c r="P383" s="49">
        <v>261</v>
      </c>
      <c r="Q383" s="49">
        <v>785</v>
      </c>
      <c r="R383" s="49">
        <v>383</v>
      </c>
      <c r="S383" s="49">
        <v>389</v>
      </c>
      <c r="T383" s="49">
        <v>422</v>
      </c>
      <c r="U383" s="49">
        <v>455</v>
      </c>
      <c r="V383" s="49">
        <v>489</v>
      </c>
    </row>
    <row r="384" spans="1:22" ht="15.75" customHeight="1">
      <c r="A384" s="139" t="s">
        <v>751</v>
      </c>
      <c r="B384" s="139" t="s">
        <v>365</v>
      </c>
      <c r="C384" s="139" t="s">
        <v>775</v>
      </c>
      <c r="D384" s="139" t="s">
        <v>633</v>
      </c>
      <c r="E384" s="139" t="s">
        <v>754</v>
      </c>
      <c r="F384" s="49">
        <v>0.23899999999999999</v>
      </c>
      <c r="G384" s="49">
        <v>0.38400000000000001</v>
      </c>
      <c r="H384" s="49">
        <v>0.45500000000000002</v>
      </c>
      <c r="I384" s="49">
        <v>0.58299999999999996</v>
      </c>
      <c r="J384" s="49">
        <v>0.99399999999999999</v>
      </c>
      <c r="K384" s="49">
        <v>1.02</v>
      </c>
      <c r="L384" s="49">
        <v>1.01</v>
      </c>
      <c r="M384" s="49">
        <v>0.96299999999999997</v>
      </c>
      <c r="N384" s="49">
        <v>0.92100000000000004</v>
      </c>
      <c r="O384" s="49">
        <v>0.83399999999999996</v>
      </c>
      <c r="P384" s="49">
        <v>0.76700000000000002</v>
      </c>
      <c r="Q384" s="49">
        <v>0.74399999999999999</v>
      </c>
      <c r="R384" s="49">
        <v>0.78600000000000003</v>
      </c>
      <c r="S384" s="49">
        <v>1.07</v>
      </c>
      <c r="T384" s="49">
        <v>1.1200000000000001</v>
      </c>
      <c r="U384" s="49">
        <v>1.17</v>
      </c>
      <c r="V384" s="49">
        <v>1.22</v>
      </c>
    </row>
    <row r="385" spans="1:22" ht="15.75" customHeight="1">
      <c r="A385" s="139" t="s">
        <v>751</v>
      </c>
      <c r="B385" s="139" t="s">
        <v>352</v>
      </c>
      <c r="C385" s="139" t="s">
        <v>775</v>
      </c>
      <c r="D385" s="139" t="s">
        <v>633</v>
      </c>
      <c r="E385" s="139" t="s">
        <v>754</v>
      </c>
      <c r="F385" s="49">
        <v>5.3100000000000001E-2</v>
      </c>
      <c r="G385" s="49">
        <v>8.9700000000000002E-2</v>
      </c>
      <c r="H385" s="49">
        <v>0.108</v>
      </c>
      <c r="I385" s="49">
        <v>0.13900000000000001</v>
      </c>
      <c r="J385" s="49">
        <v>0.23699999999999999</v>
      </c>
      <c r="K385" s="49">
        <v>0.24299999999999999</v>
      </c>
      <c r="L385" s="49">
        <v>0.24199999999999999</v>
      </c>
      <c r="M385" s="49">
        <v>0.23100000000000001</v>
      </c>
      <c r="N385" s="49">
        <v>0.221</v>
      </c>
      <c r="O385" s="49">
        <v>0.2</v>
      </c>
      <c r="P385" s="49">
        <v>0.184</v>
      </c>
      <c r="Q385" s="49">
        <v>0.17799999999999999</v>
      </c>
      <c r="R385" s="49">
        <v>0.188</v>
      </c>
      <c r="S385" s="49">
        <v>0.25900000000000001</v>
      </c>
      <c r="T385" s="49">
        <v>0.27100000000000002</v>
      </c>
      <c r="U385" s="49">
        <v>0.28299999999999997</v>
      </c>
      <c r="V385" s="49">
        <v>0.29599999999999999</v>
      </c>
    </row>
    <row r="386" spans="1:22" ht="15.75" customHeight="1">
      <c r="A386" s="139" t="s">
        <v>751</v>
      </c>
      <c r="B386" s="139" t="s">
        <v>367</v>
      </c>
      <c r="C386" s="139" t="s">
        <v>775</v>
      </c>
      <c r="D386" s="139" t="s">
        <v>633</v>
      </c>
      <c r="E386" s="139" t="s">
        <v>754</v>
      </c>
      <c r="F386" s="49">
        <v>6.6600000000000006E-2</v>
      </c>
      <c r="G386" s="49">
        <v>0.107</v>
      </c>
      <c r="H386" s="49">
        <v>0.13100000000000001</v>
      </c>
      <c r="I386" s="49">
        <v>0.17100000000000001</v>
      </c>
      <c r="J386" s="49">
        <v>0.29399999999999998</v>
      </c>
      <c r="K386" s="49">
        <v>0.30199999999999999</v>
      </c>
      <c r="L386" s="49">
        <v>0.3</v>
      </c>
      <c r="M386" s="49">
        <v>0.28799999999999998</v>
      </c>
      <c r="N386" s="49">
        <v>0.27600000000000002</v>
      </c>
      <c r="O386" s="49">
        <v>0.249</v>
      </c>
      <c r="P386" s="49">
        <v>0.22900000000000001</v>
      </c>
      <c r="Q386" s="49">
        <v>0.223</v>
      </c>
      <c r="R386" s="49">
        <v>0.23499999999999999</v>
      </c>
      <c r="S386" s="49">
        <v>0.32300000000000001</v>
      </c>
      <c r="T386" s="49">
        <v>0.33800000000000002</v>
      </c>
      <c r="U386" s="49">
        <v>0.35399999999999998</v>
      </c>
      <c r="V386" s="49">
        <v>0.36899999999999999</v>
      </c>
    </row>
    <row r="387" spans="1:22" ht="15.75" customHeight="1">
      <c r="A387" s="139" t="s">
        <v>751</v>
      </c>
      <c r="B387" s="139" t="s">
        <v>336</v>
      </c>
      <c r="C387" s="139" t="s">
        <v>775</v>
      </c>
      <c r="D387" s="139" t="s">
        <v>633</v>
      </c>
      <c r="E387" s="139" t="s">
        <v>754</v>
      </c>
      <c r="F387" s="49">
        <v>91.7</v>
      </c>
      <c r="G387" s="49">
        <v>2470</v>
      </c>
      <c r="H387" s="49">
        <v>3280</v>
      </c>
      <c r="I387" s="49">
        <v>3270</v>
      </c>
      <c r="J387" s="49">
        <v>2960</v>
      </c>
      <c r="K387" s="49">
        <v>1970</v>
      </c>
      <c r="L387" s="49">
        <v>1480</v>
      </c>
      <c r="M387" s="49">
        <v>986</v>
      </c>
      <c r="N387" s="49">
        <v>1040</v>
      </c>
      <c r="O387" s="49">
        <v>1040</v>
      </c>
      <c r="P387" s="49">
        <v>1040</v>
      </c>
      <c r="Q387" s="49">
        <v>2290</v>
      </c>
      <c r="R387" s="49">
        <v>1090</v>
      </c>
      <c r="S387" s="49">
        <v>1540</v>
      </c>
      <c r="T387" s="49">
        <v>1570</v>
      </c>
      <c r="U387" s="49">
        <v>1220</v>
      </c>
      <c r="V387" s="49">
        <v>1160</v>
      </c>
    </row>
    <row r="388" spans="1:22" ht="15.75" customHeight="1">
      <c r="A388" s="139" t="s">
        <v>751</v>
      </c>
      <c r="B388" s="139" t="s">
        <v>359</v>
      </c>
      <c r="C388" s="139" t="s">
        <v>775</v>
      </c>
      <c r="D388" s="139" t="s">
        <v>633</v>
      </c>
      <c r="E388" s="139" t="s">
        <v>754</v>
      </c>
      <c r="F388" s="49">
        <v>14</v>
      </c>
      <c r="G388" s="49">
        <v>9.82</v>
      </c>
      <c r="H388" s="49">
        <v>9.6199999999999992</v>
      </c>
      <c r="I388" s="49">
        <v>7.02</v>
      </c>
      <c r="J388" s="49">
        <v>6.84</v>
      </c>
      <c r="K388" s="49">
        <v>5.58</v>
      </c>
      <c r="L388" s="49">
        <v>5.61</v>
      </c>
      <c r="M388" s="49">
        <v>4.5599999999999996</v>
      </c>
      <c r="N388" s="49">
        <v>3.54</v>
      </c>
      <c r="O388" s="49">
        <v>4.42</v>
      </c>
      <c r="P388" s="49">
        <v>5.93</v>
      </c>
      <c r="Q388" s="49">
        <v>5.09</v>
      </c>
      <c r="R388" s="49">
        <v>4.8899999999999997</v>
      </c>
      <c r="S388" s="49">
        <v>3.73</v>
      </c>
      <c r="T388" s="49">
        <v>3.39</v>
      </c>
      <c r="U388" s="49">
        <v>3.25</v>
      </c>
      <c r="V388" s="49">
        <v>8.9600000000000009</v>
      </c>
    </row>
    <row r="389" spans="1:22" ht="15.75" customHeight="1">
      <c r="A389" s="139" t="s">
        <v>751</v>
      </c>
      <c r="B389" s="139" t="s">
        <v>361</v>
      </c>
      <c r="C389" s="139" t="s">
        <v>775</v>
      </c>
      <c r="D389" s="139" t="s">
        <v>633</v>
      </c>
      <c r="E389" s="139" t="s">
        <v>754</v>
      </c>
      <c r="F389" s="49">
        <v>1.04E-2</v>
      </c>
      <c r="G389" s="49">
        <v>1.7399999999999999E-2</v>
      </c>
      <c r="H389" s="49">
        <v>1.89E-2</v>
      </c>
      <c r="I389" s="49">
        <v>1.4</v>
      </c>
      <c r="J389" s="49">
        <v>1.1299999999999999</v>
      </c>
      <c r="K389" s="49">
        <v>1.21</v>
      </c>
      <c r="L389" s="49">
        <v>2.4299999999999999E-2</v>
      </c>
      <c r="M389" s="49">
        <v>1.24</v>
      </c>
      <c r="N389" s="49">
        <v>1.1499999999999999</v>
      </c>
      <c r="O389" s="49">
        <v>0.67</v>
      </c>
      <c r="P389" s="49">
        <v>3.0599999999999999E-2</v>
      </c>
      <c r="Q389" s="49">
        <v>0.68200000000000005</v>
      </c>
      <c r="R389" s="49">
        <v>0.68200000000000005</v>
      </c>
      <c r="S389" s="49">
        <v>0.93600000000000005</v>
      </c>
      <c r="T389" s="49">
        <v>0.98399999999999999</v>
      </c>
      <c r="U389" s="49">
        <v>1.03</v>
      </c>
      <c r="V389" s="49">
        <v>1.08</v>
      </c>
    </row>
    <row r="390" spans="1:22" ht="15.75" customHeight="1">
      <c r="A390" s="139" t="s">
        <v>751</v>
      </c>
      <c r="B390" s="139" t="s">
        <v>363</v>
      </c>
      <c r="C390" s="139" t="s">
        <v>775</v>
      </c>
      <c r="D390" s="139" t="s">
        <v>633</v>
      </c>
      <c r="E390" s="139" t="s">
        <v>754</v>
      </c>
      <c r="F390" s="49">
        <v>2.88</v>
      </c>
      <c r="G390" s="49">
        <v>2.93</v>
      </c>
      <c r="H390" s="49">
        <v>3.42</v>
      </c>
      <c r="I390" s="49">
        <v>3.43</v>
      </c>
      <c r="J390" s="49">
        <v>2.81</v>
      </c>
      <c r="K390" s="49">
        <v>2.56</v>
      </c>
      <c r="L390" s="49">
        <v>2.2200000000000002</v>
      </c>
      <c r="M390" s="49">
        <v>2.1</v>
      </c>
      <c r="N390" s="49">
        <v>1.94</v>
      </c>
      <c r="O390" s="49">
        <v>1.88</v>
      </c>
      <c r="P390" s="49">
        <v>1.66</v>
      </c>
      <c r="Q390" s="49">
        <v>1.52</v>
      </c>
      <c r="R390" s="49">
        <v>1.48</v>
      </c>
      <c r="S390" s="49">
        <v>1.29</v>
      </c>
      <c r="T390" s="49">
        <v>1.1299999999999999</v>
      </c>
      <c r="U390" s="49">
        <v>0.98099999999999998</v>
      </c>
      <c r="V390" s="49">
        <v>0.82899999999999996</v>
      </c>
    </row>
    <row r="391" spans="1:22" ht="15.75" customHeight="1">
      <c r="A391" s="139" t="s">
        <v>751</v>
      </c>
      <c r="B391" s="139" t="s">
        <v>369</v>
      </c>
      <c r="C391" s="139" t="s">
        <v>775</v>
      </c>
      <c r="D391" s="139" t="s">
        <v>633</v>
      </c>
      <c r="E391" s="139" t="s">
        <v>754</v>
      </c>
      <c r="F391" s="49">
        <v>0.106</v>
      </c>
      <c r="G391" s="49">
        <v>0.108</v>
      </c>
      <c r="H391" s="49">
        <v>0.111</v>
      </c>
      <c r="I391" s="49">
        <v>2.44</v>
      </c>
      <c r="J391" s="49">
        <v>2.0699999999999998</v>
      </c>
      <c r="K391" s="49">
        <v>2.17</v>
      </c>
      <c r="L391" s="49">
        <v>0.128</v>
      </c>
      <c r="M391" s="49">
        <v>2.1800000000000002</v>
      </c>
      <c r="N391" s="49">
        <v>3.07</v>
      </c>
      <c r="O391" s="49">
        <v>1.83</v>
      </c>
      <c r="P391" s="49">
        <v>0.16400000000000001</v>
      </c>
      <c r="Q391" s="49">
        <v>1.87</v>
      </c>
      <c r="R391" s="49">
        <v>1.88</v>
      </c>
      <c r="S391" s="49">
        <v>2.2799999999999998</v>
      </c>
      <c r="T391" s="49">
        <v>2.41</v>
      </c>
      <c r="U391" s="49">
        <v>2.5499999999999998</v>
      </c>
      <c r="V391" s="49">
        <v>2.68</v>
      </c>
    </row>
    <row r="392" spans="1:22" ht="15.75" customHeight="1">
      <c r="A392" s="139" t="s">
        <v>751</v>
      </c>
      <c r="B392" s="139" t="s">
        <v>375</v>
      </c>
      <c r="C392" s="139" t="s">
        <v>775</v>
      </c>
      <c r="D392" s="139" t="s">
        <v>633</v>
      </c>
      <c r="E392" s="139" t="s">
        <v>754</v>
      </c>
      <c r="F392" s="49">
        <v>0</v>
      </c>
      <c r="G392" s="49">
        <v>0</v>
      </c>
      <c r="H392" s="49">
        <v>0</v>
      </c>
      <c r="I392" s="49">
        <v>0</v>
      </c>
      <c r="J392" s="49">
        <v>0</v>
      </c>
      <c r="K392" s="49">
        <v>0</v>
      </c>
      <c r="L392" s="49">
        <v>0</v>
      </c>
      <c r="M392" s="49">
        <v>0</v>
      </c>
      <c r="N392" s="49">
        <v>0</v>
      </c>
      <c r="O392" s="49">
        <v>0</v>
      </c>
      <c r="P392" s="49">
        <v>0</v>
      </c>
      <c r="Q392" s="49">
        <v>0</v>
      </c>
      <c r="R392" s="49">
        <v>0</v>
      </c>
      <c r="S392" s="49">
        <v>0</v>
      </c>
      <c r="T392" s="49">
        <v>0</v>
      </c>
      <c r="U392" s="49">
        <v>0</v>
      </c>
      <c r="V392" s="49">
        <v>0</v>
      </c>
    </row>
    <row r="393" spans="1:22" ht="15.75" customHeight="1">
      <c r="A393" s="139" t="s">
        <v>751</v>
      </c>
      <c r="B393" s="139" t="s">
        <v>314</v>
      </c>
      <c r="C393" s="139" t="s">
        <v>775</v>
      </c>
      <c r="D393" s="139" t="s">
        <v>633</v>
      </c>
      <c r="E393" s="139" t="s">
        <v>754</v>
      </c>
      <c r="F393" s="49">
        <v>793</v>
      </c>
      <c r="G393" s="49">
        <v>861</v>
      </c>
      <c r="H393" s="49">
        <v>880</v>
      </c>
      <c r="I393" s="49">
        <v>836</v>
      </c>
      <c r="J393" s="49">
        <v>886</v>
      </c>
      <c r="K393" s="49">
        <v>869</v>
      </c>
      <c r="L393" s="49">
        <v>899</v>
      </c>
      <c r="M393" s="49">
        <v>870</v>
      </c>
      <c r="N393" s="49">
        <v>771</v>
      </c>
      <c r="O393" s="49">
        <v>707</v>
      </c>
      <c r="P393" s="49">
        <v>675</v>
      </c>
      <c r="Q393" s="49">
        <v>680</v>
      </c>
      <c r="R393" s="49">
        <v>572</v>
      </c>
      <c r="S393" s="49">
        <v>544</v>
      </c>
      <c r="T393" s="49">
        <v>525</v>
      </c>
      <c r="U393" s="49">
        <v>327</v>
      </c>
      <c r="V393" s="49">
        <v>288</v>
      </c>
    </row>
    <row r="394" spans="1:22" ht="15.75" customHeight="1">
      <c r="A394" s="139" t="s">
        <v>751</v>
      </c>
      <c r="B394" s="139" t="s">
        <v>377</v>
      </c>
      <c r="C394" s="139" t="s">
        <v>775</v>
      </c>
      <c r="D394" s="139" t="s">
        <v>633</v>
      </c>
      <c r="E394" s="139" t="s">
        <v>754</v>
      </c>
      <c r="F394" s="49">
        <v>189</v>
      </c>
      <c r="G394" s="49">
        <v>144</v>
      </c>
      <c r="H394" s="49">
        <v>141</v>
      </c>
      <c r="I394" s="49">
        <v>147</v>
      </c>
      <c r="J394" s="49">
        <v>118</v>
      </c>
      <c r="K394" s="49">
        <v>113</v>
      </c>
      <c r="L394" s="49">
        <v>117</v>
      </c>
      <c r="M394" s="49">
        <v>105</v>
      </c>
      <c r="N394" s="49">
        <v>180</v>
      </c>
      <c r="O394" s="49">
        <v>180</v>
      </c>
      <c r="P394" s="49">
        <v>188</v>
      </c>
      <c r="Q394" s="49">
        <v>186</v>
      </c>
      <c r="R394" s="49">
        <v>150</v>
      </c>
      <c r="S394" s="49">
        <v>150</v>
      </c>
      <c r="T394" s="49">
        <v>129</v>
      </c>
      <c r="U394" s="49">
        <v>132</v>
      </c>
      <c r="V394" s="49">
        <v>134</v>
      </c>
    </row>
    <row r="395" spans="1:22" ht="15.75" customHeight="1">
      <c r="A395" s="139" t="s">
        <v>751</v>
      </c>
      <c r="B395" s="139" t="s">
        <v>383</v>
      </c>
      <c r="C395" s="139" t="s">
        <v>775</v>
      </c>
      <c r="D395" s="139" t="s">
        <v>633</v>
      </c>
      <c r="E395" s="139" t="s">
        <v>754</v>
      </c>
      <c r="F395" s="49">
        <v>9540</v>
      </c>
      <c r="G395" s="49">
        <v>9060</v>
      </c>
      <c r="H395" s="49">
        <v>8740</v>
      </c>
      <c r="I395" s="49">
        <v>8280</v>
      </c>
      <c r="J395" s="49">
        <v>7920</v>
      </c>
      <c r="K395" s="49">
        <v>7690</v>
      </c>
      <c r="L395" s="49">
        <v>7380</v>
      </c>
      <c r="M395" s="49">
        <v>8010</v>
      </c>
      <c r="N395" s="49">
        <v>6910</v>
      </c>
      <c r="O395" s="49">
        <v>6810</v>
      </c>
      <c r="P395" s="49">
        <v>7120</v>
      </c>
      <c r="Q395" s="49">
        <v>6790</v>
      </c>
      <c r="R395" s="49">
        <v>6480</v>
      </c>
      <c r="S395" s="49">
        <v>6840</v>
      </c>
      <c r="T395" s="49">
        <v>8940</v>
      </c>
      <c r="U395" s="49">
        <v>6640</v>
      </c>
      <c r="V395" s="49">
        <v>6500</v>
      </c>
    </row>
    <row r="396" spans="1:22" ht="15.75" customHeight="1">
      <c r="A396" s="139" t="s">
        <v>751</v>
      </c>
      <c r="B396" s="139" t="s">
        <v>381</v>
      </c>
      <c r="C396" s="139" t="s">
        <v>775</v>
      </c>
      <c r="D396" s="139" t="s">
        <v>633</v>
      </c>
      <c r="E396" s="139" t="s">
        <v>754</v>
      </c>
      <c r="F396" s="49">
        <v>3110</v>
      </c>
      <c r="G396" s="49">
        <v>3230</v>
      </c>
      <c r="H396" s="49">
        <v>2750</v>
      </c>
      <c r="I396" s="49">
        <v>2030</v>
      </c>
      <c r="J396" s="49">
        <v>1900</v>
      </c>
      <c r="K396" s="49">
        <v>1690</v>
      </c>
      <c r="L396" s="49">
        <v>1840</v>
      </c>
      <c r="M396" s="49">
        <v>2420</v>
      </c>
      <c r="N396" s="49">
        <v>2120</v>
      </c>
      <c r="O396" s="49">
        <v>1910</v>
      </c>
      <c r="P396" s="49">
        <v>1870</v>
      </c>
      <c r="Q396" s="49">
        <v>2080</v>
      </c>
      <c r="R396" s="49">
        <v>2080</v>
      </c>
      <c r="S396" s="49">
        <v>2120</v>
      </c>
      <c r="T396" s="49">
        <v>1680</v>
      </c>
      <c r="U396" s="49">
        <v>1640</v>
      </c>
      <c r="V396" s="49">
        <v>1570</v>
      </c>
    </row>
    <row r="397" spans="1:22" ht="15.75" customHeight="1">
      <c r="A397" s="139" t="s">
        <v>751</v>
      </c>
      <c r="B397" s="139" t="s">
        <v>389</v>
      </c>
      <c r="C397" s="139" t="s">
        <v>775</v>
      </c>
      <c r="D397" s="139" t="s">
        <v>633</v>
      </c>
      <c r="E397" s="139" t="s">
        <v>754</v>
      </c>
      <c r="F397" s="49">
        <v>6.9599999999999995E-2</v>
      </c>
      <c r="G397" s="49">
        <v>56.1</v>
      </c>
      <c r="H397" s="49">
        <v>6.8500000000000005E-2</v>
      </c>
      <c r="I397" s="49">
        <v>6.5199999999999994E-2</v>
      </c>
      <c r="J397" s="49">
        <v>5.9400000000000001E-2</v>
      </c>
      <c r="K397" s="49">
        <v>5.1400000000000001E-2</v>
      </c>
      <c r="L397" s="49">
        <v>4.8899999999999999E-2</v>
      </c>
      <c r="M397" s="49">
        <v>5.0599999999999999E-2</v>
      </c>
      <c r="N397" s="49">
        <v>4.3499999999999997E-2</v>
      </c>
      <c r="O397" s="49">
        <v>4.2999999999999997E-2</v>
      </c>
      <c r="P397" s="49">
        <v>4.0399999999999998E-2</v>
      </c>
      <c r="Q397" s="49">
        <v>3.4599999999999999E-2</v>
      </c>
      <c r="R397" s="49">
        <v>2.7E-2</v>
      </c>
      <c r="S397" s="49">
        <v>2.1899999999999999E-2</v>
      </c>
      <c r="T397" s="49">
        <v>1.67E-2</v>
      </c>
      <c r="U397" s="49">
        <v>0.36899999999999999</v>
      </c>
      <c r="V397" s="49">
        <v>1.61</v>
      </c>
    </row>
    <row r="398" spans="1:22" ht="15.75" customHeight="1">
      <c r="A398" s="139" t="s">
        <v>751</v>
      </c>
      <c r="B398" s="139" t="s">
        <v>385</v>
      </c>
      <c r="C398" s="139" t="s">
        <v>775</v>
      </c>
      <c r="D398" s="139" t="s">
        <v>633</v>
      </c>
      <c r="E398" s="139" t="s">
        <v>754</v>
      </c>
      <c r="F398" s="49">
        <v>24200</v>
      </c>
      <c r="G398" s="49">
        <v>25600</v>
      </c>
      <c r="H398" s="49">
        <v>20800</v>
      </c>
      <c r="I398" s="49">
        <v>28500</v>
      </c>
      <c r="J398" s="49">
        <v>25200</v>
      </c>
      <c r="K398" s="49">
        <v>23100</v>
      </c>
      <c r="L398" s="49">
        <v>30500</v>
      </c>
      <c r="M398" s="49">
        <v>30200</v>
      </c>
      <c r="N398" s="49">
        <v>32400</v>
      </c>
      <c r="O398" s="49">
        <v>30600</v>
      </c>
      <c r="P398" s="49">
        <v>32000</v>
      </c>
      <c r="Q398" s="49">
        <v>33400</v>
      </c>
      <c r="R398" s="49">
        <v>34800</v>
      </c>
      <c r="S398" s="49">
        <v>35000</v>
      </c>
      <c r="T398" s="49">
        <v>34700</v>
      </c>
      <c r="U398" s="49">
        <v>36700</v>
      </c>
      <c r="V398" s="49">
        <v>37600</v>
      </c>
    </row>
    <row r="399" spans="1:22" ht="15.75" customHeight="1">
      <c r="A399" s="139" t="s">
        <v>751</v>
      </c>
      <c r="B399" s="139" t="s">
        <v>387</v>
      </c>
      <c r="C399" s="139" t="s">
        <v>775</v>
      </c>
      <c r="D399" s="139" t="s">
        <v>633</v>
      </c>
      <c r="E399" s="139" t="s">
        <v>754</v>
      </c>
      <c r="F399" s="49">
        <v>1830</v>
      </c>
      <c r="G399" s="49">
        <v>1830</v>
      </c>
      <c r="H399" s="49">
        <v>1830</v>
      </c>
      <c r="I399" s="49">
        <v>1930</v>
      </c>
      <c r="J399" s="49">
        <v>15400</v>
      </c>
      <c r="K399" s="49">
        <v>12200</v>
      </c>
      <c r="L399" s="49">
        <v>13200</v>
      </c>
      <c r="M399" s="49">
        <v>12900</v>
      </c>
      <c r="N399" s="49">
        <v>11500</v>
      </c>
      <c r="O399" s="49">
        <v>13600</v>
      </c>
      <c r="P399" s="49">
        <v>13900</v>
      </c>
      <c r="Q399" s="49">
        <v>18500</v>
      </c>
      <c r="R399" s="49">
        <v>23100</v>
      </c>
      <c r="S399" s="49">
        <v>23900</v>
      </c>
      <c r="T399" s="49">
        <v>24800</v>
      </c>
      <c r="U399" s="49">
        <v>25900</v>
      </c>
      <c r="V399" s="49">
        <v>27500</v>
      </c>
    </row>
    <row r="400" spans="1:22" ht="15.75" customHeight="1">
      <c r="A400" s="139" t="s">
        <v>751</v>
      </c>
      <c r="B400" s="139" t="s">
        <v>379</v>
      </c>
      <c r="C400" s="139" t="s">
        <v>775</v>
      </c>
      <c r="D400" s="139" t="s">
        <v>633</v>
      </c>
      <c r="E400" s="139" t="s">
        <v>754</v>
      </c>
      <c r="F400" s="49">
        <v>2.2000000000000001E-3</v>
      </c>
      <c r="G400" s="49">
        <v>1.9499999999999999E-3</v>
      </c>
      <c r="H400" s="49">
        <v>2.0200000000000001E-3</v>
      </c>
      <c r="I400" s="49">
        <v>1.92E-3</v>
      </c>
      <c r="J400" s="49">
        <v>2.2200000000000002E-3</v>
      </c>
      <c r="K400" s="49">
        <v>2.1900000000000001E-3</v>
      </c>
      <c r="L400" s="49">
        <v>2.2000000000000001E-3</v>
      </c>
      <c r="M400" s="49">
        <v>2.2799999999999999E-3</v>
      </c>
      <c r="N400" s="49">
        <v>2.0999999999999999E-3</v>
      </c>
      <c r="O400" s="49">
        <v>2.0200000000000001E-3</v>
      </c>
      <c r="P400" s="49">
        <v>1.81E-3</v>
      </c>
      <c r="Q400" s="49">
        <v>1.8799999999999999E-3</v>
      </c>
      <c r="R400" s="49">
        <v>1.8600000000000001E-3</v>
      </c>
      <c r="S400" s="49">
        <v>1.89E-3</v>
      </c>
      <c r="T400" s="49">
        <v>1.9499999999999999E-3</v>
      </c>
      <c r="U400" s="49">
        <v>2.2300000000000002E-3</v>
      </c>
      <c r="V400" s="49">
        <v>2.5000000000000001E-3</v>
      </c>
    </row>
    <row r="401" spans="1:22" ht="15.75" customHeight="1">
      <c r="A401" s="139" t="s">
        <v>751</v>
      </c>
      <c r="B401" s="139" t="s">
        <v>391</v>
      </c>
      <c r="C401" s="139" t="s">
        <v>775</v>
      </c>
      <c r="D401" s="139" t="s">
        <v>633</v>
      </c>
      <c r="E401" s="139" t="s">
        <v>754</v>
      </c>
      <c r="F401" s="49">
        <v>1.9199999999999998E-2</v>
      </c>
      <c r="G401" s="49">
        <v>0.02</v>
      </c>
      <c r="H401" s="49">
        <v>2.3199999999999998E-2</v>
      </c>
      <c r="I401" s="49">
        <v>1.8499999999999999E-2</v>
      </c>
      <c r="J401" s="49">
        <v>39.5</v>
      </c>
      <c r="K401" s="49">
        <v>40.1</v>
      </c>
      <c r="L401" s="49">
        <v>60.4</v>
      </c>
      <c r="M401" s="49">
        <v>60.4</v>
      </c>
      <c r="N401" s="49">
        <v>60.4</v>
      </c>
      <c r="O401" s="49">
        <v>86</v>
      </c>
      <c r="P401" s="49">
        <v>60.4</v>
      </c>
      <c r="Q401" s="49">
        <v>60.5</v>
      </c>
      <c r="R401" s="49">
        <v>60.5</v>
      </c>
      <c r="S401" s="49">
        <v>85.4</v>
      </c>
      <c r="T401" s="49">
        <v>91.6</v>
      </c>
      <c r="U401" s="49">
        <v>97.9</v>
      </c>
      <c r="V401" s="49">
        <v>104</v>
      </c>
    </row>
    <row r="402" spans="1:22" ht="15.75" customHeight="1">
      <c r="A402" s="139" t="s">
        <v>751</v>
      </c>
      <c r="B402" s="139" t="s">
        <v>393</v>
      </c>
      <c r="C402" s="139" t="s">
        <v>775</v>
      </c>
      <c r="D402" s="139" t="s">
        <v>633</v>
      </c>
      <c r="E402" s="139" t="s">
        <v>754</v>
      </c>
      <c r="F402" s="49">
        <v>2660</v>
      </c>
      <c r="G402" s="49">
        <v>2460</v>
      </c>
      <c r="H402" s="49">
        <v>2240</v>
      </c>
      <c r="I402" s="49">
        <v>2760</v>
      </c>
      <c r="J402" s="49">
        <v>2020</v>
      </c>
      <c r="K402" s="49">
        <v>1900</v>
      </c>
      <c r="L402" s="49">
        <v>2090</v>
      </c>
      <c r="M402" s="49">
        <v>1920</v>
      </c>
      <c r="N402" s="49">
        <v>2070</v>
      </c>
      <c r="O402" s="49">
        <v>1870</v>
      </c>
      <c r="P402" s="49">
        <v>2050</v>
      </c>
      <c r="Q402" s="49">
        <v>2070</v>
      </c>
      <c r="R402" s="49">
        <v>2130</v>
      </c>
      <c r="S402" s="49">
        <v>2360</v>
      </c>
      <c r="T402" s="49">
        <v>2150</v>
      </c>
      <c r="U402" s="49">
        <v>2300</v>
      </c>
      <c r="V402" s="49">
        <v>2130</v>
      </c>
    </row>
    <row r="403" spans="1:22" ht="15.75" customHeight="1">
      <c r="A403" s="139" t="s">
        <v>751</v>
      </c>
      <c r="B403" s="139" t="s">
        <v>395</v>
      </c>
      <c r="C403" s="139" t="s">
        <v>775</v>
      </c>
      <c r="D403" s="139" t="s">
        <v>633</v>
      </c>
      <c r="E403" s="139" t="s">
        <v>754</v>
      </c>
      <c r="F403" s="49">
        <v>8.25E-4</v>
      </c>
      <c r="G403" s="49">
        <v>8.1099999999999998E-4</v>
      </c>
      <c r="H403" s="49">
        <v>9.1200000000000005E-4</v>
      </c>
      <c r="I403" s="49">
        <v>6.8599999999999998E-4</v>
      </c>
      <c r="J403" s="49">
        <v>5.5500000000000005E-4</v>
      </c>
      <c r="K403" s="49">
        <v>3.4299999999999999E-4</v>
      </c>
      <c r="L403" s="49">
        <v>7.8200000000000003E-4</v>
      </c>
      <c r="M403" s="49">
        <v>8.2700000000000004E-4</v>
      </c>
      <c r="N403" s="49">
        <v>8.4099999999999995E-4</v>
      </c>
      <c r="O403" s="49">
        <v>8.6700000000000004E-4</v>
      </c>
      <c r="P403" s="49">
        <v>8.3100000000000003E-4</v>
      </c>
      <c r="Q403" s="49">
        <v>9.1500000000000001E-4</v>
      </c>
      <c r="R403" s="49">
        <v>8.8500000000000004E-4</v>
      </c>
      <c r="S403" s="49">
        <v>9.0200000000000002E-4</v>
      </c>
      <c r="T403" s="49">
        <v>9.2199999999999997E-4</v>
      </c>
      <c r="U403" s="49">
        <v>9.4300000000000004E-4</v>
      </c>
      <c r="V403" s="49">
        <v>9.6400000000000001E-4</v>
      </c>
    </row>
    <row r="404" spans="1:22" ht="15.75" customHeight="1">
      <c r="A404" s="139" t="s">
        <v>751</v>
      </c>
      <c r="B404" s="139" t="s">
        <v>399</v>
      </c>
      <c r="C404" s="139" t="s">
        <v>775</v>
      </c>
      <c r="D404" s="139" t="s">
        <v>633</v>
      </c>
      <c r="E404" s="139" t="s">
        <v>754</v>
      </c>
      <c r="F404" s="49">
        <v>8.2699999999999996E-3</v>
      </c>
      <c r="G404" s="49">
        <v>8.4799999999999997E-3</v>
      </c>
      <c r="H404" s="49">
        <v>5.96E-3</v>
      </c>
      <c r="I404" s="49">
        <v>5.8999999999999999E-3</v>
      </c>
      <c r="J404" s="49">
        <v>5.9500000000000004E-3</v>
      </c>
      <c r="K404" s="49">
        <v>6.1900000000000002E-3</v>
      </c>
      <c r="L404" s="49">
        <v>6.1500000000000001E-3</v>
      </c>
      <c r="M404" s="49">
        <v>6.1399999999999996E-3</v>
      </c>
      <c r="N404" s="49">
        <v>8.7200000000000003E-3</v>
      </c>
      <c r="O404" s="49">
        <v>6.1799999999999997E-3</v>
      </c>
      <c r="P404" s="49">
        <v>5.9699999999999996E-3</v>
      </c>
      <c r="Q404" s="49">
        <v>5.79E-3</v>
      </c>
      <c r="R404" s="49">
        <v>6.0699999999999999E-3</v>
      </c>
      <c r="S404" s="49">
        <v>5.6699999999999997E-3</v>
      </c>
      <c r="T404" s="49">
        <v>5.5199999999999997E-3</v>
      </c>
      <c r="U404" s="49">
        <v>5.3800000000000002E-3</v>
      </c>
      <c r="V404" s="49">
        <v>5.2399999999999999E-3</v>
      </c>
    </row>
    <row r="405" spans="1:22" ht="15.75" customHeight="1">
      <c r="A405" s="139" t="s">
        <v>751</v>
      </c>
      <c r="B405" s="139" t="s">
        <v>397</v>
      </c>
      <c r="C405" s="139" t="s">
        <v>775</v>
      </c>
      <c r="D405" s="139" t="s">
        <v>633</v>
      </c>
      <c r="E405" s="139" t="s">
        <v>754</v>
      </c>
      <c r="F405" s="49">
        <v>123</v>
      </c>
      <c r="G405" s="49">
        <v>118</v>
      </c>
      <c r="H405" s="49">
        <v>126</v>
      </c>
      <c r="I405" s="49">
        <v>136</v>
      </c>
      <c r="J405" s="49">
        <v>147</v>
      </c>
      <c r="K405" s="49">
        <v>165</v>
      </c>
      <c r="L405" s="49">
        <v>197</v>
      </c>
      <c r="M405" s="49">
        <v>275</v>
      </c>
      <c r="N405" s="49">
        <v>275</v>
      </c>
      <c r="O405" s="49">
        <v>259</v>
      </c>
      <c r="P405" s="49">
        <v>223</v>
      </c>
      <c r="Q405" s="49">
        <v>225</v>
      </c>
      <c r="R405" s="49">
        <v>233</v>
      </c>
      <c r="S405" s="49">
        <v>223</v>
      </c>
      <c r="T405" s="49">
        <v>211</v>
      </c>
      <c r="U405" s="49">
        <v>224</v>
      </c>
      <c r="V405" s="49">
        <v>246</v>
      </c>
    </row>
    <row r="406" spans="1:22" ht="15.75" customHeight="1">
      <c r="A406" s="139" t="s">
        <v>751</v>
      </c>
      <c r="B406" s="139" t="s">
        <v>401</v>
      </c>
      <c r="C406" s="139" t="s">
        <v>775</v>
      </c>
      <c r="D406" s="139" t="s">
        <v>633</v>
      </c>
      <c r="E406" s="139" t="s">
        <v>754</v>
      </c>
      <c r="F406" s="49">
        <v>9.2200000000000006</v>
      </c>
      <c r="G406" s="49">
        <v>10.5</v>
      </c>
      <c r="H406" s="49">
        <v>12.3</v>
      </c>
      <c r="I406" s="49">
        <v>13.4</v>
      </c>
      <c r="J406" s="49">
        <v>15.5</v>
      </c>
      <c r="K406" s="49">
        <v>16.2</v>
      </c>
      <c r="L406" s="49">
        <v>17</v>
      </c>
      <c r="M406" s="49">
        <v>17.5</v>
      </c>
      <c r="N406" s="49">
        <v>18.399999999999999</v>
      </c>
      <c r="O406" s="49">
        <v>20</v>
      </c>
      <c r="P406" s="49">
        <v>20.8</v>
      </c>
      <c r="Q406" s="49">
        <v>20.9</v>
      </c>
      <c r="R406" s="49">
        <v>17.399999999999999</v>
      </c>
      <c r="S406" s="49">
        <v>18.2</v>
      </c>
      <c r="T406" s="49">
        <v>17.7</v>
      </c>
      <c r="U406" s="49">
        <v>17.399999999999999</v>
      </c>
      <c r="V406" s="49">
        <v>17.100000000000001</v>
      </c>
    </row>
    <row r="407" spans="1:22" ht="15.75" customHeight="1">
      <c r="A407" s="139" t="s">
        <v>751</v>
      </c>
      <c r="B407" s="139" t="s">
        <v>403</v>
      </c>
      <c r="C407" s="139" t="s">
        <v>775</v>
      </c>
      <c r="D407" s="139" t="s">
        <v>633</v>
      </c>
      <c r="E407" s="139" t="s">
        <v>754</v>
      </c>
      <c r="F407" s="49">
        <v>1.98E-3</v>
      </c>
      <c r="G407" s="49">
        <v>1.6000000000000001E-3</v>
      </c>
      <c r="H407" s="49">
        <v>1.34E-3</v>
      </c>
      <c r="I407" s="49">
        <v>1.23E-3</v>
      </c>
      <c r="J407" s="49">
        <v>1.64E-3</v>
      </c>
      <c r="K407" s="49">
        <v>1.42E-3</v>
      </c>
      <c r="L407" s="49">
        <v>1.1999999999999999E-3</v>
      </c>
      <c r="M407" s="49">
        <v>1.2600000000000001E-3</v>
      </c>
      <c r="N407" s="49">
        <v>1.2600000000000001E-3</v>
      </c>
      <c r="O407" s="49">
        <v>1.1299999999999999E-3</v>
      </c>
      <c r="P407" s="49">
        <v>1.16E-3</v>
      </c>
      <c r="Q407" s="49">
        <v>1.25E-3</v>
      </c>
      <c r="R407" s="49">
        <v>7.5000000000000002E-4</v>
      </c>
      <c r="S407" s="49">
        <v>9.1399999999999999E-4</v>
      </c>
      <c r="T407" s="49">
        <v>8.5599999999999999E-4</v>
      </c>
      <c r="U407" s="49">
        <v>7.9799999999999999E-4</v>
      </c>
      <c r="V407" s="49">
        <v>7.3999999999999999E-4</v>
      </c>
    </row>
    <row r="408" spans="1:22" ht="15.75" customHeight="1">
      <c r="A408" s="139" t="s">
        <v>751</v>
      </c>
      <c r="B408" s="139" t="s">
        <v>410</v>
      </c>
      <c r="C408" s="139" t="s">
        <v>775</v>
      </c>
      <c r="D408" s="139" t="s">
        <v>633</v>
      </c>
      <c r="E408" s="139" t="s">
        <v>754</v>
      </c>
      <c r="F408" s="49">
        <v>0.19500000000000001</v>
      </c>
      <c r="G408" s="49">
        <v>0.192</v>
      </c>
      <c r="H408" s="49">
        <v>0.192</v>
      </c>
      <c r="I408" s="49">
        <v>0.17699999999999999</v>
      </c>
      <c r="J408" s="49">
        <v>0.187</v>
      </c>
      <c r="K408" s="49">
        <v>0.19700000000000001</v>
      </c>
      <c r="L408" s="49">
        <v>0.17899999999999999</v>
      </c>
      <c r="M408" s="49">
        <v>0.17399999999999999</v>
      </c>
      <c r="N408" s="49">
        <v>0.17899999999999999</v>
      </c>
      <c r="O408" s="49">
        <v>0.19400000000000001</v>
      </c>
      <c r="P408" s="49">
        <v>0.21</v>
      </c>
      <c r="Q408" s="49">
        <v>0.19400000000000001</v>
      </c>
      <c r="R408" s="49">
        <v>0.2</v>
      </c>
      <c r="S408" s="49">
        <v>0.192</v>
      </c>
      <c r="T408" s="49">
        <v>0.192</v>
      </c>
      <c r="U408" s="49">
        <v>0.192</v>
      </c>
      <c r="V408" s="49">
        <v>0.193</v>
      </c>
    </row>
    <row r="409" spans="1:22" ht="15.75" customHeight="1">
      <c r="A409" s="139" t="s">
        <v>751</v>
      </c>
      <c r="B409" s="139" t="s">
        <v>405</v>
      </c>
      <c r="C409" s="139" t="s">
        <v>775</v>
      </c>
      <c r="D409" s="139" t="s">
        <v>633</v>
      </c>
      <c r="E409" s="139" t="s">
        <v>754</v>
      </c>
      <c r="F409" s="49">
        <v>1.4500000000000001E-2</v>
      </c>
      <c r="G409" s="49">
        <v>1.44E-2</v>
      </c>
      <c r="H409" s="49">
        <v>1.61E-2</v>
      </c>
      <c r="I409" s="49">
        <v>1.6500000000000001E-2</v>
      </c>
      <c r="J409" s="49">
        <v>1.6799999999999999E-2</v>
      </c>
      <c r="K409" s="49">
        <v>1.72E-2</v>
      </c>
      <c r="L409" s="49">
        <v>1.7500000000000002E-2</v>
      </c>
      <c r="M409" s="49">
        <v>1.7899999999999999E-2</v>
      </c>
      <c r="N409" s="49">
        <v>1.8200000000000001E-2</v>
      </c>
      <c r="O409" s="49">
        <v>1.8599999999999998E-2</v>
      </c>
      <c r="P409" s="49">
        <v>1.89E-2</v>
      </c>
      <c r="Q409" s="49">
        <v>1.9300000000000001E-2</v>
      </c>
      <c r="R409" s="49">
        <v>1.9599999999999999E-2</v>
      </c>
      <c r="S409" s="49">
        <v>0.02</v>
      </c>
      <c r="T409" s="49">
        <v>2.0299999999999999E-2</v>
      </c>
      <c r="U409" s="49">
        <v>2.07E-2</v>
      </c>
      <c r="V409" s="49">
        <v>2.1000000000000001E-2</v>
      </c>
    </row>
    <row r="410" spans="1:22" ht="15.75" customHeight="1">
      <c r="A410" s="139" t="s">
        <v>751</v>
      </c>
      <c r="B410" s="139" t="s">
        <v>514</v>
      </c>
      <c r="C410" s="139" t="s">
        <v>775</v>
      </c>
      <c r="D410" s="139" t="s">
        <v>633</v>
      </c>
      <c r="E410" s="139" t="s">
        <v>754</v>
      </c>
      <c r="F410" s="49">
        <v>7.1900000000000002E-3</v>
      </c>
      <c r="G410" s="49">
        <v>7.1500000000000001E-3</v>
      </c>
      <c r="H410" s="49">
        <v>7.1999999999999998E-3</v>
      </c>
      <c r="I410" s="49">
        <v>4.3200000000000002E-2</v>
      </c>
      <c r="J410" s="49">
        <v>3.7699999999999997E-2</v>
      </c>
      <c r="K410" s="49">
        <v>3.8800000000000001E-2</v>
      </c>
      <c r="L410" s="49">
        <v>9.5999999999999992E-3</v>
      </c>
      <c r="M410" s="49">
        <v>4.0899999999999999E-2</v>
      </c>
      <c r="N410" s="49">
        <v>3.8699999999999998E-2</v>
      </c>
      <c r="O410" s="49">
        <v>2.7199999999999998E-2</v>
      </c>
      <c r="P410" s="49">
        <v>1.2699999999999999E-2</v>
      </c>
      <c r="Q410" s="49">
        <v>2.92E-2</v>
      </c>
      <c r="R410" s="49">
        <v>2.93E-2</v>
      </c>
      <c r="S410" s="49">
        <v>3.6600000000000001E-2</v>
      </c>
      <c r="T410" s="49">
        <v>3.8300000000000001E-2</v>
      </c>
      <c r="U410" s="49">
        <v>4.0099999999999997E-2</v>
      </c>
      <c r="V410" s="49">
        <v>4.19E-2</v>
      </c>
    </row>
    <row r="411" spans="1:22" ht="15.75" customHeight="1">
      <c r="A411" s="139" t="s">
        <v>751</v>
      </c>
      <c r="B411" s="139" t="s">
        <v>548</v>
      </c>
      <c r="C411" s="139" t="s">
        <v>775</v>
      </c>
      <c r="D411" s="139" t="s">
        <v>633</v>
      </c>
      <c r="E411" s="139" t="s">
        <v>754</v>
      </c>
      <c r="F411" s="49">
        <v>0</v>
      </c>
      <c r="G411" s="49">
        <v>0</v>
      </c>
      <c r="H411" s="49">
        <v>0</v>
      </c>
      <c r="I411" s="49">
        <v>0</v>
      </c>
      <c r="J411" s="49">
        <v>0</v>
      </c>
      <c r="K411" s="49">
        <v>0</v>
      </c>
      <c r="L411" s="49">
        <v>0</v>
      </c>
      <c r="M411" s="49">
        <v>0</v>
      </c>
      <c r="N411" s="49">
        <v>0</v>
      </c>
      <c r="O411" s="49">
        <v>0</v>
      </c>
      <c r="P411" s="49">
        <v>0</v>
      </c>
      <c r="Q411" s="49">
        <v>0</v>
      </c>
      <c r="R411" s="49">
        <v>0</v>
      </c>
      <c r="S411" s="49">
        <v>0</v>
      </c>
      <c r="T411" s="49">
        <v>0</v>
      </c>
      <c r="U411" s="49">
        <v>0</v>
      </c>
      <c r="V411" s="49">
        <v>0</v>
      </c>
    </row>
    <row r="412" spans="1:22" ht="15.75" customHeight="1">
      <c r="A412" s="139" t="s">
        <v>751</v>
      </c>
      <c r="B412" s="139" t="s">
        <v>408</v>
      </c>
      <c r="C412" s="139" t="s">
        <v>775</v>
      </c>
      <c r="D412" s="139" t="s">
        <v>633</v>
      </c>
      <c r="E412" s="139" t="s">
        <v>754</v>
      </c>
      <c r="F412" s="49">
        <v>964</v>
      </c>
      <c r="G412" s="49">
        <v>616</v>
      </c>
      <c r="H412" s="49">
        <v>444</v>
      </c>
      <c r="I412" s="49">
        <v>499</v>
      </c>
      <c r="J412" s="49">
        <v>480</v>
      </c>
      <c r="K412" s="49">
        <v>3.67</v>
      </c>
      <c r="L412" s="49">
        <v>499</v>
      </c>
      <c r="M412" s="49">
        <v>480</v>
      </c>
      <c r="N412" s="49">
        <v>385</v>
      </c>
      <c r="O412" s="49">
        <v>385</v>
      </c>
      <c r="P412" s="49">
        <v>418</v>
      </c>
      <c r="Q412" s="49">
        <v>418</v>
      </c>
      <c r="R412" s="49">
        <v>436</v>
      </c>
      <c r="S412" s="49">
        <v>418</v>
      </c>
      <c r="T412" s="49">
        <v>425</v>
      </c>
      <c r="U412" s="49">
        <v>319</v>
      </c>
      <c r="V412" s="49">
        <v>302</v>
      </c>
    </row>
    <row r="413" spans="1:22" ht="15.75" customHeight="1">
      <c r="A413" s="139" t="s">
        <v>751</v>
      </c>
      <c r="B413" s="139" t="s">
        <v>412</v>
      </c>
      <c r="C413" s="139" t="s">
        <v>775</v>
      </c>
      <c r="D413" s="139" t="s">
        <v>633</v>
      </c>
      <c r="E413" s="139" t="s">
        <v>754</v>
      </c>
      <c r="F413" s="49">
        <v>2.25</v>
      </c>
      <c r="G413" s="49">
        <v>2.35</v>
      </c>
      <c r="H413" s="49">
        <v>1.32</v>
      </c>
      <c r="I413" s="49">
        <v>1.35</v>
      </c>
      <c r="J413" s="49">
        <v>0.95299999999999996</v>
      </c>
      <c r="K413" s="49">
        <v>1.1200000000000001</v>
      </c>
      <c r="L413" s="49">
        <v>1.22</v>
      </c>
      <c r="M413" s="49">
        <v>0.91300000000000003</v>
      </c>
      <c r="N413" s="49">
        <v>0.88</v>
      </c>
      <c r="O413" s="49">
        <v>0.81699999999999995</v>
      </c>
      <c r="P413" s="49">
        <v>0.71199999999999997</v>
      </c>
      <c r="Q413" s="49">
        <v>0.67500000000000004</v>
      </c>
      <c r="R413" s="49">
        <v>0.63900000000000001</v>
      </c>
      <c r="S413" s="49">
        <v>0.36199999999999999</v>
      </c>
      <c r="T413" s="49">
        <v>0.249</v>
      </c>
      <c r="U413" s="49">
        <v>0.13500000000000001</v>
      </c>
      <c r="V413" s="49">
        <v>2.1499999999999998E-2</v>
      </c>
    </row>
    <row r="414" spans="1:22" ht="15.75" customHeight="1">
      <c r="A414" s="139" t="s">
        <v>751</v>
      </c>
      <c r="B414" s="139" t="s">
        <v>416</v>
      </c>
      <c r="C414" s="139" t="s">
        <v>775</v>
      </c>
      <c r="D414" s="139" t="s">
        <v>633</v>
      </c>
      <c r="E414" s="139" t="s">
        <v>754</v>
      </c>
      <c r="F414" s="49">
        <v>0</v>
      </c>
      <c r="G414" s="49">
        <v>0</v>
      </c>
      <c r="H414" s="49">
        <v>0</v>
      </c>
      <c r="I414" s="49">
        <v>0</v>
      </c>
      <c r="J414" s="49">
        <v>0</v>
      </c>
      <c r="K414" s="49">
        <v>0</v>
      </c>
      <c r="L414" s="49">
        <v>0</v>
      </c>
      <c r="M414" s="49">
        <v>0</v>
      </c>
      <c r="N414" s="49">
        <v>0</v>
      </c>
      <c r="O414" s="49">
        <v>0</v>
      </c>
      <c r="P414" s="49">
        <v>0</v>
      </c>
      <c r="Q414" s="49">
        <v>0</v>
      </c>
      <c r="R414" s="49">
        <v>0</v>
      </c>
      <c r="S414" s="49">
        <v>0</v>
      </c>
      <c r="T414" s="49">
        <v>0</v>
      </c>
      <c r="U414" s="49">
        <v>0</v>
      </c>
      <c r="V414" s="49">
        <v>0</v>
      </c>
    </row>
    <row r="415" spans="1:22" ht="15.75" customHeight="1">
      <c r="A415" s="139" t="s">
        <v>751</v>
      </c>
      <c r="B415" s="139" t="s">
        <v>420</v>
      </c>
      <c r="C415" s="139" t="s">
        <v>775</v>
      </c>
      <c r="D415" s="139" t="s">
        <v>633</v>
      </c>
      <c r="E415" s="139" t="s">
        <v>754</v>
      </c>
      <c r="F415" s="49">
        <v>8.5599999999999996E-2</v>
      </c>
      <c r="G415" s="49">
        <v>0.14299999999999999</v>
      </c>
      <c r="H415" s="49">
        <v>0.183</v>
      </c>
      <c r="I415" s="49">
        <v>0.24</v>
      </c>
      <c r="J415" s="49">
        <v>0.41199999999999998</v>
      </c>
      <c r="K415" s="49">
        <v>0.42299999999999999</v>
      </c>
      <c r="L415" s="49">
        <v>0.42399999999999999</v>
      </c>
      <c r="M415" s="49">
        <v>0.40699999999999997</v>
      </c>
      <c r="N415" s="49">
        <v>0.39</v>
      </c>
      <c r="O415" s="49">
        <v>0.35299999999999998</v>
      </c>
      <c r="P415" s="49">
        <v>0.32400000000000001</v>
      </c>
      <c r="Q415" s="49">
        <v>0.315</v>
      </c>
      <c r="R415" s="49">
        <v>0.33200000000000002</v>
      </c>
      <c r="S415" s="49">
        <v>0.45800000000000002</v>
      </c>
      <c r="T415" s="49">
        <v>0.48099999999999998</v>
      </c>
      <c r="U415" s="49">
        <v>0.503</v>
      </c>
      <c r="V415" s="49">
        <v>0.52500000000000002</v>
      </c>
    </row>
    <row r="416" spans="1:22" ht="15.75" customHeight="1">
      <c r="A416" s="139" t="s">
        <v>751</v>
      </c>
      <c r="B416" s="139" t="s">
        <v>422</v>
      </c>
      <c r="C416" s="139" t="s">
        <v>775</v>
      </c>
      <c r="D416" s="139" t="s">
        <v>633</v>
      </c>
      <c r="E416" s="139" t="s">
        <v>754</v>
      </c>
      <c r="F416" s="49">
        <v>2650</v>
      </c>
      <c r="G416" s="49">
        <v>2620</v>
      </c>
      <c r="H416" s="49">
        <v>2600</v>
      </c>
      <c r="I416" s="49">
        <v>2580</v>
      </c>
      <c r="J416" s="49">
        <v>1730</v>
      </c>
      <c r="K416" s="49">
        <v>4980</v>
      </c>
      <c r="L416" s="49">
        <v>5730</v>
      </c>
      <c r="M416" s="49">
        <v>5600</v>
      </c>
      <c r="N416" s="49">
        <v>7580</v>
      </c>
      <c r="O416" s="49">
        <v>6280</v>
      </c>
      <c r="P416" s="49">
        <v>6710</v>
      </c>
      <c r="Q416" s="49">
        <v>2510</v>
      </c>
      <c r="R416" s="49">
        <v>7550</v>
      </c>
      <c r="S416" s="49">
        <v>6250</v>
      </c>
      <c r="T416" s="49">
        <v>8640</v>
      </c>
      <c r="U416" s="49">
        <v>8010</v>
      </c>
      <c r="V416" s="49">
        <v>8390</v>
      </c>
    </row>
    <row r="417" spans="1:22" ht="15.75" customHeight="1">
      <c r="A417" s="139" t="s">
        <v>751</v>
      </c>
      <c r="B417" s="139" t="s">
        <v>516</v>
      </c>
      <c r="C417" s="139" t="s">
        <v>775</v>
      </c>
      <c r="D417" s="139" t="s">
        <v>633</v>
      </c>
      <c r="E417" s="139" t="s">
        <v>754</v>
      </c>
      <c r="F417" s="49">
        <v>2.5899999999999999E-2</v>
      </c>
      <c r="G417" s="49">
        <v>2.7E-2</v>
      </c>
      <c r="H417" s="49">
        <v>2.76E-2</v>
      </c>
      <c r="I417" s="49">
        <v>0.41499999999999998</v>
      </c>
      <c r="J417" s="49">
        <v>0.35099999999999998</v>
      </c>
      <c r="K417" s="49">
        <v>0.36299999999999999</v>
      </c>
      <c r="L417" s="49">
        <v>3.5799999999999998E-2</v>
      </c>
      <c r="M417" s="49">
        <v>0.373</v>
      </c>
      <c r="N417" s="49">
        <v>0.34599999999999997</v>
      </c>
      <c r="O417" s="49">
        <v>0.217</v>
      </c>
      <c r="P417" s="49">
        <v>4.6800000000000001E-2</v>
      </c>
      <c r="Q417" s="49">
        <v>0.22600000000000001</v>
      </c>
      <c r="R417" s="49">
        <v>0.22600000000000001</v>
      </c>
      <c r="S417" s="49">
        <v>0.30099999999999999</v>
      </c>
      <c r="T417" s="49">
        <v>0.316</v>
      </c>
      <c r="U417" s="49">
        <v>0.33100000000000002</v>
      </c>
      <c r="V417" s="49">
        <v>0.34599999999999997</v>
      </c>
    </row>
    <row r="418" spans="1:22" ht="15.75" customHeight="1">
      <c r="A418" s="139" t="s">
        <v>751</v>
      </c>
      <c r="B418" s="139" t="s">
        <v>765</v>
      </c>
      <c r="C418" s="139" t="s">
        <v>775</v>
      </c>
      <c r="D418" s="139" t="s">
        <v>633</v>
      </c>
      <c r="E418" s="139" t="s">
        <v>754</v>
      </c>
      <c r="F418" s="49">
        <v>7530</v>
      </c>
      <c r="G418" s="49">
        <v>9130</v>
      </c>
      <c r="H418" s="49">
        <v>11900</v>
      </c>
      <c r="I418" s="49">
        <v>7170</v>
      </c>
      <c r="J418" s="49">
        <v>18300</v>
      </c>
      <c r="K418" s="49">
        <v>18400</v>
      </c>
      <c r="L418" s="49">
        <v>18900</v>
      </c>
      <c r="M418" s="49">
        <v>21600</v>
      </c>
      <c r="N418" s="49">
        <v>19700</v>
      </c>
      <c r="O418" s="49">
        <v>20500</v>
      </c>
      <c r="P418" s="49">
        <v>20200</v>
      </c>
      <c r="Q418" s="49">
        <v>20700</v>
      </c>
      <c r="R418" s="49">
        <v>19400</v>
      </c>
      <c r="S418" s="49">
        <v>21200</v>
      </c>
      <c r="T418" s="49">
        <v>21400</v>
      </c>
      <c r="U418" s="49">
        <v>24800</v>
      </c>
      <c r="V418" s="49">
        <v>25800</v>
      </c>
    </row>
    <row r="419" spans="1:22" ht="15.75" customHeight="1">
      <c r="A419" s="139" t="s">
        <v>751</v>
      </c>
      <c r="B419" s="139" t="s">
        <v>424</v>
      </c>
      <c r="C419" s="139" t="s">
        <v>775</v>
      </c>
      <c r="D419" s="139" t="s">
        <v>633</v>
      </c>
      <c r="E419" s="139" t="s">
        <v>754</v>
      </c>
      <c r="F419" s="49">
        <v>0.01</v>
      </c>
      <c r="G419" s="49">
        <v>1.0500000000000001E-2</v>
      </c>
      <c r="H419" s="49">
        <v>1.06E-2</v>
      </c>
      <c r="I419" s="49">
        <v>9.9799999999999993E-3</v>
      </c>
      <c r="J419" s="49">
        <v>1.12E-2</v>
      </c>
      <c r="K419" s="49">
        <v>1.0500000000000001E-2</v>
      </c>
      <c r="L419" s="49">
        <v>1.2E-2</v>
      </c>
      <c r="M419" s="49">
        <v>1.01E-2</v>
      </c>
      <c r="N419" s="49">
        <v>1.0999999999999999E-2</v>
      </c>
      <c r="O419" s="49">
        <v>1.03E-2</v>
      </c>
      <c r="P419" s="49">
        <v>9.6100000000000005E-3</v>
      </c>
      <c r="Q419" s="49">
        <v>9.3799999999999994E-3</v>
      </c>
      <c r="R419" s="49">
        <v>7.1999999999999998E-3</v>
      </c>
      <c r="S419" s="49">
        <v>9.2800000000000001E-3</v>
      </c>
      <c r="T419" s="49">
        <v>9.1599999999999997E-3</v>
      </c>
      <c r="U419" s="49">
        <v>9.0299999999999998E-3</v>
      </c>
      <c r="V419" s="49">
        <v>8.9099999999999995E-3</v>
      </c>
    </row>
    <row r="420" spans="1:22" ht="15.75" customHeight="1">
      <c r="A420" s="139" t="s">
        <v>751</v>
      </c>
      <c r="B420" s="139" t="s">
        <v>554</v>
      </c>
      <c r="C420" s="139" t="s">
        <v>775</v>
      </c>
      <c r="D420" s="139" t="s">
        <v>633</v>
      </c>
      <c r="E420" s="139" t="s">
        <v>754</v>
      </c>
      <c r="F420" s="49">
        <v>1.56E-3</v>
      </c>
      <c r="G420" s="49">
        <v>1.39E-3</v>
      </c>
      <c r="H420" s="49">
        <v>1.6299999999999999E-3</v>
      </c>
      <c r="I420" s="49">
        <v>1.42E-3</v>
      </c>
      <c r="J420" s="49">
        <v>1.5299999999999999E-3</v>
      </c>
      <c r="K420" s="49">
        <v>1.33E-3</v>
      </c>
      <c r="L420" s="49">
        <v>1.49E-3</v>
      </c>
      <c r="M420" s="49">
        <v>1.2999999999999999E-3</v>
      </c>
      <c r="N420" s="49">
        <v>1.2700000000000001E-3</v>
      </c>
      <c r="O420" s="49">
        <v>1.3500000000000001E-3</v>
      </c>
      <c r="P420" s="49">
        <v>1.24E-3</v>
      </c>
      <c r="Q420" s="49">
        <v>1.4300000000000001E-3</v>
      </c>
      <c r="R420" s="49">
        <v>1.14E-3</v>
      </c>
      <c r="S420" s="49">
        <v>1.2600000000000001E-3</v>
      </c>
      <c r="T420" s="49">
        <v>1.24E-3</v>
      </c>
      <c r="U420" s="49">
        <v>1.23E-3</v>
      </c>
      <c r="V420" s="49">
        <v>1.2099999999999999E-3</v>
      </c>
    </row>
    <row r="421" spans="1:22" ht="15.75" customHeight="1">
      <c r="A421" s="139" t="s">
        <v>751</v>
      </c>
      <c r="B421" s="139" t="s">
        <v>418</v>
      </c>
      <c r="C421" s="139" t="s">
        <v>775</v>
      </c>
      <c r="D421" s="139" t="s">
        <v>633</v>
      </c>
      <c r="E421" s="139" t="s">
        <v>754</v>
      </c>
      <c r="F421" s="49">
        <v>4.1300000000000003E-2</v>
      </c>
      <c r="G421" s="49">
        <v>6.5299999999999997E-2</v>
      </c>
      <c r="H421" s="49">
        <v>7.6700000000000004E-2</v>
      </c>
      <c r="I421" s="49">
        <v>9.7699999999999995E-2</v>
      </c>
      <c r="J421" s="49">
        <v>0.16500000000000001</v>
      </c>
      <c r="K421" s="49">
        <v>0.17</v>
      </c>
      <c r="L421" s="49">
        <v>0.16700000000000001</v>
      </c>
      <c r="M421" s="49">
        <v>0.16</v>
      </c>
      <c r="N421" s="49">
        <v>0.153</v>
      </c>
      <c r="O421" s="49">
        <v>0.13800000000000001</v>
      </c>
      <c r="P421" s="49">
        <v>0.127</v>
      </c>
      <c r="Q421" s="49">
        <v>0.123</v>
      </c>
      <c r="R421" s="49">
        <v>0.13</v>
      </c>
      <c r="S421" s="49">
        <v>0.17799999999999999</v>
      </c>
      <c r="T421" s="49">
        <v>0.186</v>
      </c>
      <c r="U421" s="49">
        <v>0.19400000000000001</v>
      </c>
      <c r="V421" s="49">
        <v>0.20300000000000001</v>
      </c>
    </row>
    <row r="422" spans="1:22" ht="15.75" customHeight="1">
      <c r="A422" s="139" t="s">
        <v>751</v>
      </c>
      <c r="B422" s="139" t="s">
        <v>426</v>
      </c>
      <c r="C422" s="139" t="s">
        <v>775</v>
      </c>
      <c r="D422" s="139" t="s">
        <v>633</v>
      </c>
      <c r="E422" s="139" t="s">
        <v>754</v>
      </c>
      <c r="F422" s="49">
        <v>18.600000000000001</v>
      </c>
      <c r="G422" s="49">
        <v>27.7</v>
      </c>
      <c r="H422" s="49">
        <v>25.6</v>
      </c>
      <c r="I422" s="49">
        <v>22.5</v>
      </c>
      <c r="J422" s="49">
        <v>17.8</v>
      </c>
      <c r="K422" s="49">
        <v>12.7</v>
      </c>
      <c r="L422" s="49">
        <v>10.7</v>
      </c>
      <c r="M422" s="49">
        <v>9.08</v>
      </c>
      <c r="N422" s="49">
        <v>7.53</v>
      </c>
      <c r="O422" s="49">
        <v>6.78</v>
      </c>
      <c r="P422" s="49">
        <v>6.76</v>
      </c>
      <c r="Q422" s="49">
        <v>6.74</v>
      </c>
      <c r="R422" s="49">
        <v>6.03</v>
      </c>
      <c r="S422" s="49">
        <v>4.91</v>
      </c>
      <c r="T422" s="49">
        <v>4.8499999999999996</v>
      </c>
      <c r="U422" s="49">
        <v>4.32</v>
      </c>
      <c r="V422" s="49">
        <v>3.76</v>
      </c>
    </row>
    <row r="423" spans="1:22" ht="15.75" customHeight="1">
      <c r="A423" s="139" t="s">
        <v>751</v>
      </c>
      <c r="B423" s="139" t="s">
        <v>428</v>
      </c>
      <c r="C423" s="139" t="s">
        <v>775</v>
      </c>
      <c r="D423" s="139" t="s">
        <v>633</v>
      </c>
      <c r="E423" s="139" t="s">
        <v>754</v>
      </c>
      <c r="F423" s="49">
        <v>3.9300000000000002E-2</v>
      </c>
      <c r="G423" s="49">
        <v>4.3700000000000003E-2</v>
      </c>
      <c r="H423" s="49">
        <v>6.2600000000000003E-2</v>
      </c>
      <c r="I423" s="49">
        <v>6.3399999999999998E-2</v>
      </c>
      <c r="J423" s="49">
        <v>7.0400000000000004E-2</v>
      </c>
      <c r="K423" s="49">
        <v>6.93E-2</v>
      </c>
      <c r="L423" s="49">
        <v>7.2800000000000004E-2</v>
      </c>
      <c r="M423" s="49">
        <v>6.8099999999999994E-2</v>
      </c>
      <c r="N423" s="49">
        <v>6.5100000000000005E-2</v>
      </c>
      <c r="O423" s="49">
        <v>6.5799999999999997E-2</v>
      </c>
      <c r="P423" s="49">
        <v>7.0800000000000002E-2</v>
      </c>
      <c r="Q423" s="49">
        <v>6.1400000000000003E-2</v>
      </c>
      <c r="R423" s="49">
        <v>6.2799999999999995E-2</v>
      </c>
      <c r="S423" s="49">
        <v>5.3400000000000003E-2</v>
      </c>
      <c r="T423" s="49">
        <v>5.0500000000000003E-2</v>
      </c>
      <c r="U423" s="49">
        <v>4.5400000000000003E-2</v>
      </c>
      <c r="V423" s="49">
        <v>4.1700000000000001E-2</v>
      </c>
    </row>
    <row r="424" spans="1:22" ht="15.75" customHeight="1">
      <c r="A424" s="139" t="s">
        <v>751</v>
      </c>
      <c r="B424" s="139" t="s">
        <v>414</v>
      </c>
      <c r="C424" s="139" t="s">
        <v>775</v>
      </c>
      <c r="D424" s="139" t="s">
        <v>633</v>
      </c>
      <c r="E424" s="139" t="s">
        <v>754</v>
      </c>
      <c r="F424" s="49">
        <v>6.9899999999999997E-3</v>
      </c>
      <c r="G424" s="49">
        <v>7.2500000000000004E-3</v>
      </c>
      <c r="H424" s="49">
        <v>7.4200000000000004E-3</v>
      </c>
      <c r="I424" s="49">
        <v>5.5300000000000002E-3</v>
      </c>
      <c r="J424" s="49">
        <v>5.47E-3</v>
      </c>
      <c r="K424" s="49">
        <v>6.1799999999999997E-3</v>
      </c>
      <c r="L424" s="49">
        <v>4.4299999999999999E-3</v>
      </c>
      <c r="M424" s="49">
        <v>4.5500000000000002E-3</v>
      </c>
      <c r="N424" s="49">
        <v>4.6699999999999997E-3</v>
      </c>
      <c r="O424" s="49">
        <v>4.4200000000000003E-3</v>
      </c>
      <c r="P424" s="49">
        <v>4.2500000000000003E-3</v>
      </c>
      <c r="Q424" s="49">
        <v>5.4000000000000003E-3</v>
      </c>
      <c r="R424" s="49">
        <v>4.8599999999999997E-3</v>
      </c>
      <c r="S424" s="49">
        <v>7.9900000000000006E-3</v>
      </c>
      <c r="T424" s="49">
        <v>1.38E-2</v>
      </c>
      <c r="U424" s="49">
        <v>1.29E-2</v>
      </c>
      <c r="V424" s="49">
        <v>1.1900000000000001E-2</v>
      </c>
    </row>
    <row r="425" spans="1:22" ht="15.75" customHeight="1">
      <c r="A425" s="139" t="s">
        <v>751</v>
      </c>
      <c r="B425" s="139" t="s">
        <v>766</v>
      </c>
      <c r="C425" s="139" t="s">
        <v>775</v>
      </c>
      <c r="D425" s="139" t="s">
        <v>633</v>
      </c>
      <c r="E425" s="139" t="s">
        <v>754</v>
      </c>
      <c r="F425" s="49">
        <v>1.1000000000000001</v>
      </c>
      <c r="G425" s="49">
        <v>1.06</v>
      </c>
      <c r="H425" s="49">
        <v>0.65500000000000003</v>
      </c>
      <c r="I425" s="49">
        <v>0.65100000000000002</v>
      </c>
      <c r="J425" s="49">
        <v>0.84599999999999997</v>
      </c>
      <c r="K425" s="49">
        <v>1.38</v>
      </c>
      <c r="L425" s="49">
        <v>1.28</v>
      </c>
      <c r="M425" s="49">
        <v>1.1000000000000001</v>
      </c>
      <c r="N425" s="49">
        <v>1.2</v>
      </c>
      <c r="O425" s="49">
        <v>1.1200000000000001</v>
      </c>
      <c r="P425" s="49">
        <v>0.97499999999999998</v>
      </c>
      <c r="Q425" s="49">
        <v>0.92400000000000004</v>
      </c>
      <c r="R425" s="49">
        <v>0.875</v>
      </c>
      <c r="S425" s="49">
        <v>0.92400000000000004</v>
      </c>
      <c r="T425" s="49">
        <v>0.90500000000000003</v>
      </c>
      <c r="U425" s="49">
        <v>0.88500000000000001</v>
      </c>
      <c r="V425" s="49">
        <v>0.86499999999999999</v>
      </c>
    </row>
    <row r="426" spans="1:22" ht="15.75" customHeight="1">
      <c r="A426" s="139" t="s">
        <v>751</v>
      </c>
      <c r="B426" s="139" t="s">
        <v>462</v>
      </c>
      <c r="C426" s="139" t="s">
        <v>775</v>
      </c>
      <c r="D426" s="139" t="s">
        <v>633</v>
      </c>
      <c r="E426" s="139" t="s">
        <v>754</v>
      </c>
      <c r="F426" s="49">
        <v>8.2500000000000004E-2</v>
      </c>
      <c r="G426" s="49">
        <v>0.106</v>
      </c>
      <c r="H426" s="49">
        <v>0.126</v>
      </c>
      <c r="I426" s="49">
        <v>0.14299999999999999</v>
      </c>
      <c r="J426" s="49">
        <v>0.24</v>
      </c>
      <c r="K426" s="49">
        <v>0.23699999999999999</v>
      </c>
      <c r="L426" s="49">
        <v>0.24099999999999999</v>
      </c>
      <c r="M426" s="49">
        <v>0.23400000000000001</v>
      </c>
      <c r="N426" s="49">
        <v>0.222</v>
      </c>
      <c r="O426" s="49">
        <v>0.20100000000000001</v>
      </c>
      <c r="P426" s="49">
        <v>0.192</v>
      </c>
      <c r="Q426" s="49">
        <v>0.187</v>
      </c>
      <c r="R426" s="49">
        <v>0.189</v>
      </c>
      <c r="S426" s="49">
        <v>0.253</v>
      </c>
      <c r="T426" s="49">
        <v>0.26400000000000001</v>
      </c>
      <c r="U426" s="49">
        <v>0.27500000000000002</v>
      </c>
      <c r="V426" s="49">
        <v>0.28499999999999998</v>
      </c>
    </row>
    <row r="427" spans="1:22" ht="15.75" customHeight="1">
      <c r="A427" s="139" t="s">
        <v>751</v>
      </c>
      <c r="B427" s="139" t="s">
        <v>456</v>
      </c>
      <c r="C427" s="139" t="s">
        <v>775</v>
      </c>
      <c r="D427" s="139" t="s">
        <v>633</v>
      </c>
      <c r="E427" s="139" t="s">
        <v>754</v>
      </c>
      <c r="F427" s="49">
        <v>6.9099999999999999E-4</v>
      </c>
      <c r="G427" s="49">
        <v>5.2499999999999997E-4</v>
      </c>
      <c r="H427" s="49">
        <v>5.2499999999999997E-4</v>
      </c>
      <c r="I427" s="49">
        <v>5.2499999999999997E-4</v>
      </c>
      <c r="J427" s="49">
        <v>5.2499999999999997E-4</v>
      </c>
      <c r="K427" s="49">
        <v>6.38E-4</v>
      </c>
      <c r="L427" s="49">
        <v>6.3900000000000003E-4</v>
      </c>
      <c r="M427" s="49">
        <v>5.7399999999999997E-4</v>
      </c>
      <c r="N427" s="49">
        <v>4.75E-4</v>
      </c>
      <c r="O427" s="49">
        <v>3.86E-4</v>
      </c>
      <c r="P427" s="49">
        <v>4.0000000000000002E-4</v>
      </c>
      <c r="Q427" s="49">
        <v>3.8999999999999999E-4</v>
      </c>
      <c r="R427" s="49">
        <v>3.8999999999999999E-4</v>
      </c>
      <c r="S427" s="49">
        <v>3.8900000000000002E-4</v>
      </c>
      <c r="T427" s="49">
        <v>3.5199999999999999E-4</v>
      </c>
      <c r="U427" s="49">
        <v>3.6400000000000001E-4</v>
      </c>
      <c r="V427" s="49">
        <v>3.6400000000000001E-4</v>
      </c>
    </row>
    <row r="428" spans="1:22" ht="15.75" customHeight="1">
      <c r="A428" s="139" t="s">
        <v>751</v>
      </c>
      <c r="B428" s="139" t="s">
        <v>454</v>
      </c>
      <c r="C428" s="139" t="s">
        <v>775</v>
      </c>
      <c r="D428" s="139" t="s">
        <v>633</v>
      </c>
      <c r="E428" s="139" t="s">
        <v>754</v>
      </c>
      <c r="F428" s="49">
        <v>1.02</v>
      </c>
      <c r="G428" s="49">
        <v>1.06</v>
      </c>
      <c r="H428" s="49">
        <v>1.04</v>
      </c>
      <c r="I428" s="49">
        <v>1.1000000000000001</v>
      </c>
      <c r="J428" s="49">
        <v>1.84</v>
      </c>
      <c r="K428" s="49">
        <v>1.92</v>
      </c>
      <c r="L428" s="49">
        <v>1.43</v>
      </c>
      <c r="M428" s="49">
        <v>1.67</v>
      </c>
      <c r="N428" s="49">
        <v>2.0499999999999998</v>
      </c>
      <c r="O428" s="49">
        <v>2.15</v>
      </c>
      <c r="P428" s="49">
        <v>1.84</v>
      </c>
      <c r="Q428" s="49">
        <v>1.98</v>
      </c>
      <c r="R428" s="49">
        <v>1.88</v>
      </c>
      <c r="S428" s="49">
        <v>2.16</v>
      </c>
      <c r="T428" s="49">
        <v>2.2999999999999998</v>
      </c>
      <c r="U428" s="49">
        <v>2.39</v>
      </c>
      <c r="V428" s="49">
        <v>2.4700000000000002</v>
      </c>
    </row>
    <row r="429" spans="1:22" ht="15.75" customHeight="1">
      <c r="A429" s="139" t="s">
        <v>751</v>
      </c>
      <c r="B429" s="139" t="s">
        <v>432</v>
      </c>
      <c r="C429" s="139" t="s">
        <v>775</v>
      </c>
      <c r="D429" s="139" t="s">
        <v>633</v>
      </c>
      <c r="E429" s="139" t="s">
        <v>754</v>
      </c>
      <c r="F429" s="49">
        <v>0.35399999999999998</v>
      </c>
      <c r="G429" s="49">
        <v>0.61699999999999999</v>
      </c>
      <c r="H429" s="49">
        <v>0.83499999999999996</v>
      </c>
      <c r="I429" s="49">
        <v>0.96199999999999997</v>
      </c>
      <c r="J429" s="49">
        <v>1.71</v>
      </c>
      <c r="K429" s="49">
        <v>1.75</v>
      </c>
      <c r="L429" s="49">
        <v>1.75</v>
      </c>
      <c r="M429" s="49">
        <v>1.67</v>
      </c>
      <c r="N429" s="49">
        <v>1.59</v>
      </c>
      <c r="O429" s="49">
        <v>1.44</v>
      </c>
      <c r="P429" s="49">
        <v>1.32</v>
      </c>
      <c r="Q429" s="49">
        <v>1.28</v>
      </c>
      <c r="R429" s="49">
        <v>1.36</v>
      </c>
      <c r="S429" s="49">
        <v>1.89</v>
      </c>
      <c r="T429" s="49">
        <v>1.98</v>
      </c>
      <c r="U429" s="49">
        <v>2.0699999999999998</v>
      </c>
      <c r="V429" s="49">
        <v>2.17</v>
      </c>
    </row>
    <row r="430" spans="1:22" ht="15.75" customHeight="1">
      <c r="A430" s="139" t="s">
        <v>751</v>
      </c>
      <c r="B430" s="139" t="s">
        <v>438</v>
      </c>
      <c r="C430" s="139" t="s">
        <v>775</v>
      </c>
      <c r="D430" s="139" t="s">
        <v>633</v>
      </c>
      <c r="E430" s="139" t="s">
        <v>754</v>
      </c>
      <c r="F430" s="49">
        <v>3.3099999999999997E-2</v>
      </c>
      <c r="G430" s="49">
        <v>3.27E-2</v>
      </c>
      <c r="H430" s="49">
        <v>3.5499999999999997E-2</v>
      </c>
      <c r="I430" s="49">
        <v>3.7400000000000003E-2</v>
      </c>
      <c r="J430" s="49">
        <v>3.9199999999999999E-2</v>
      </c>
      <c r="K430" s="49">
        <v>4.1099999999999998E-2</v>
      </c>
      <c r="L430" s="49">
        <v>4.2999999999999997E-2</v>
      </c>
      <c r="M430" s="49">
        <v>4.48E-2</v>
      </c>
      <c r="N430" s="49">
        <v>4.6699999999999998E-2</v>
      </c>
      <c r="O430" s="49">
        <v>4.8599999999999997E-2</v>
      </c>
      <c r="P430" s="49">
        <v>5.0500000000000003E-2</v>
      </c>
      <c r="Q430" s="49">
        <v>5.2299999999999999E-2</v>
      </c>
      <c r="R430" s="49">
        <v>5.4199999999999998E-2</v>
      </c>
      <c r="S430" s="49">
        <v>5.6099999999999997E-2</v>
      </c>
      <c r="T430" s="49">
        <v>5.79E-2</v>
      </c>
      <c r="U430" s="49">
        <v>5.9799999999999999E-2</v>
      </c>
      <c r="V430" s="49">
        <v>6.1699999999999998E-2</v>
      </c>
    </row>
    <row r="431" spans="1:22" ht="15.75" customHeight="1">
      <c r="A431" s="139" t="s">
        <v>751</v>
      </c>
      <c r="B431" s="139" t="s">
        <v>450</v>
      </c>
      <c r="C431" s="139" t="s">
        <v>775</v>
      </c>
      <c r="D431" s="139" t="s">
        <v>633</v>
      </c>
      <c r="E431" s="139" t="s">
        <v>754</v>
      </c>
      <c r="F431" s="49">
        <v>16600</v>
      </c>
      <c r="G431" s="49">
        <v>14700</v>
      </c>
      <c r="H431" s="49">
        <v>13400</v>
      </c>
      <c r="I431" s="49">
        <v>13600</v>
      </c>
      <c r="J431" s="49">
        <v>11800</v>
      </c>
      <c r="K431" s="49">
        <v>12400</v>
      </c>
      <c r="L431" s="49">
        <v>14000</v>
      </c>
      <c r="M431" s="49">
        <v>19200</v>
      </c>
      <c r="N431" s="49">
        <v>34200</v>
      </c>
      <c r="O431" s="49">
        <v>28600</v>
      </c>
      <c r="P431" s="49">
        <v>19900</v>
      </c>
      <c r="Q431" s="49">
        <v>15100</v>
      </c>
      <c r="R431" s="49">
        <v>11100</v>
      </c>
      <c r="S431" s="49">
        <v>10900</v>
      </c>
      <c r="T431" s="49">
        <v>24500</v>
      </c>
      <c r="U431" s="49">
        <v>20300</v>
      </c>
      <c r="V431" s="49">
        <v>20700</v>
      </c>
    </row>
    <row r="432" spans="1:22" ht="15.75" customHeight="1">
      <c r="A432" s="139" t="s">
        <v>751</v>
      </c>
      <c r="B432" s="139" t="s">
        <v>430</v>
      </c>
      <c r="C432" s="139" t="s">
        <v>775</v>
      </c>
      <c r="D432" s="139" t="s">
        <v>633</v>
      </c>
      <c r="E432" s="139" t="s">
        <v>754</v>
      </c>
      <c r="F432" s="49">
        <v>2.04</v>
      </c>
      <c r="G432" s="49">
        <v>1.62</v>
      </c>
      <c r="H432" s="49">
        <v>1.41</v>
      </c>
      <c r="I432" s="49">
        <v>2.0699999999999998</v>
      </c>
      <c r="J432" s="49">
        <v>2.11</v>
      </c>
      <c r="K432" s="49">
        <v>2.4700000000000002</v>
      </c>
      <c r="L432" s="49">
        <v>2.72</v>
      </c>
      <c r="M432" s="49">
        <v>2.72</v>
      </c>
      <c r="N432" s="49">
        <v>2.72</v>
      </c>
      <c r="O432" s="49">
        <v>2.57</v>
      </c>
      <c r="P432" s="49">
        <v>2.17</v>
      </c>
      <c r="Q432" s="49">
        <v>1.77</v>
      </c>
      <c r="R432" s="49">
        <v>1.77</v>
      </c>
      <c r="S432" s="49">
        <v>2.4</v>
      </c>
      <c r="T432" s="49">
        <v>2.44</v>
      </c>
      <c r="U432" s="49">
        <v>2.48</v>
      </c>
      <c r="V432" s="49">
        <v>2.5099999999999998</v>
      </c>
    </row>
    <row r="433" spans="1:22" ht="15.75" customHeight="1">
      <c r="A433" s="139" t="s">
        <v>751</v>
      </c>
      <c r="B433" s="139" t="s">
        <v>440</v>
      </c>
      <c r="C433" s="139" t="s">
        <v>775</v>
      </c>
      <c r="D433" s="139" t="s">
        <v>633</v>
      </c>
      <c r="E433" s="139" t="s">
        <v>754</v>
      </c>
      <c r="F433" s="49">
        <v>0.113</v>
      </c>
      <c r="G433" s="49">
        <v>0.18</v>
      </c>
      <c r="H433" s="49">
        <v>0.23</v>
      </c>
      <c r="I433" s="49">
        <v>0.29599999999999999</v>
      </c>
      <c r="J433" s="49">
        <v>0.50800000000000001</v>
      </c>
      <c r="K433" s="49">
        <v>0.52100000000000002</v>
      </c>
      <c r="L433" s="49">
        <v>0.52</v>
      </c>
      <c r="M433" s="49">
        <v>0.499</v>
      </c>
      <c r="N433" s="49">
        <v>0.47699999999999998</v>
      </c>
      <c r="O433" s="49">
        <v>0.432</v>
      </c>
      <c r="P433" s="49">
        <v>0.39700000000000002</v>
      </c>
      <c r="Q433" s="49">
        <v>0.38500000000000001</v>
      </c>
      <c r="R433" s="49">
        <v>0.40699999999999997</v>
      </c>
      <c r="S433" s="49">
        <v>0.55800000000000005</v>
      </c>
      <c r="T433" s="49">
        <v>0.58399999999999996</v>
      </c>
      <c r="U433" s="49">
        <v>0.61099999999999999</v>
      </c>
      <c r="V433" s="49">
        <v>0.63800000000000001</v>
      </c>
    </row>
    <row r="434" spans="1:22" ht="15.75" customHeight="1">
      <c r="A434" s="139" t="s">
        <v>751</v>
      </c>
      <c r="B434" s="139" t="s">
        <v>282</v>
      </c>
      <c r="C434" s="139" t="s">
        <v>775</v>
      </c>
      <c r="D434" s="139" t="s">
        <v>633</v>
      </c>
      <c r="E434" s="139" t="s">
        <v>754</v>
      </c>
      <c r="F434" s="49">
        <v>11</v>
      </c>
      <c r="G434" s="49">
        <v>22</v>
      </c>
      <c r="H434" s="49">
        <v>18.3</v>
      </c>
      <c r="I434" s="49">
        <v>7.33</v>
      </c>
      <c r="J434" s="49">
        <v>11</v>
      </c>
      <c r="K434" s="49">
        <v>11</v>
      </c>
      <c r="L434" s="49">
        <v>14.7</v>
      </c>
      <c r="M434" s="49">
        <v>14.7</v>
      </c>
      <c r="N434" s="49">
        <v>11</v>
      </c>
      <c r="O434" s="49">
        <v>11</v>
      </c>
      <c r="P434" s="49">
        <v>11</v>
      </c>
      <c r="Q434" s="49">
        <v>11</v>
      </c>
      <c r="R434" s="49">
        <v>11</v>
      </c>
      <c r="S434" s="49">
        <v>11</v>
      </c>
      <c r="T434" s="49">
        <v>14.7</v>
      </c>
      <c r="U434" s="49">
        <v>10.8</v>
      </c>
      <c r="V434" s="49">
        <v>10.6</v>
      </c>
    </row>
    <row r="435" spans="1:22" ht="15.75" customHeight="1">
      <c r="A435" s="139" t="s">
        <v>751</v>
      </c>
      <c r="B435" s="139" t="s">
        <v>460</v>
      </c>
      <c r="C435" s="139" t="s">
        <v>775</v>
      </c>
      <c r="D435" s="139" t="s">
        <v>633</v>
      </c>
      <c r="E435" s="139" t="s">
        <v>754</v>
      </c>
      <c r="F435" s="49">
        <v>0.186</v>
      </c>
      <c r="G435" s="49">
        <v>0.20100000000000001</v>
      </c>
      <c r="H435" s="49">
        <v>0.16700000000000001</v>
      </c>
      <c r="I435" s="49">
        <v>0.152</v>
      </c>
      <c r="J435" s="49">
        <v>0.13100000000000001</v>
      </c>
      <c r="K435" s="49">
        <v>0.127</v>
      </c>
      <c r="L435" s="49">
        <v>0.13400000000000001</v>
      </c>
      <c r="M435" s="49">
        <v>0.14599999999999999</v>
      </c>
      <c r="N435" s="49">
        <v>0.14299999999999999</v>
      </c>
      <c r="O435" s="49">
        <v>0.14699999999999999</v>
      </c>
      <c r="P435" s="49">
        <v>0.20599999999999999</v>
      </c>
      <c r="Q435" s="49">
        <v>0.246</v>
      </c>
      <c r="R435" s="49">
        <v>0.25700000000000001</v>
      </c>
      <c r="S435" s="49">
        <v>0.19400000000000001</v>
      </c>
      <c r="T435" s="49">
        <v>0.19600000000000001</v>
      </c>
      <c r="U435" s="49">
        <v>0.19900000000000001</v>
      </c>
      <c r="V435" s="49">
        <v>0.20200000000000001</v>
      </c>
    </row>
    <row r="436" spans="1:22" ht="15.75" customHeight="1">
      <c r="A436" s="139" t="s">
        <v>751</v>
      </c>
      <c r="B436" s="139" t="s">
        <v>458</v>
      </c>
      <c r="C436" s="139" t="s">
        <v>775</v>
      </c>
      <c r="D436" s="139" t="s">
        <v>633</v>
      </c>
      <c r="E436" s="139" t="s">
        <v>754</v>
      </c>
      <c r="F436" s="49">
        <v>2.0899999999999998E-2</v>
      </c>
      <c r="G436" s="49">
        <v>2.64E-2</v>
      </c>
      <c r="H436" s="49">
        <v>4.4400000000000002E-2</v>
      </c>
      <c r="I436" s="49">
        <v>5.8299999999999998E-2</v>
      </c>
      <c r="J436" s="49">
        <v>6.3E-2</v>
      </c>
      <c r="K436" s="49">
        <v>6.3799999999999996E-2</v>
      </c>
      <c r="L436" s="49">
        <v>0.11600000000000001</v>
      </c>
      <c r="M436" s="49">
        <v>0.26500000000000001</v>
      </c>
      <c r="N436" s="49">
        <v>0.374</v>
      </c>
      <c r="O436" s="49">
        <v>0.59799999999999998</v>
      </c>
      <c r="P436" s="49">
        <v>0.69499999999999995</v>
      </c>
      <c r="Q436" s="49">
        <v>0.83</v>
      </c>
      <c r="R436" s="49">
        <v>1.25</v>
      </c>
      <c r="S436" s="49">
        <v>1.73</v>
      </c>
      <c r="T436" s="49">
        <v>2.36</v>
      </c>
      <c r="U436" s="49">
        <v>1.68</v>
      </c>
      <c r="V436" s="49">
        <v>1.82</v>
      </c>
    </row>
    <row r="437" spans="1:22" ht="15.75" customHeight="1">
      <c r="A437" s="139" t="s">
        <v>751</v>
      </c>
      <c r="B437" s="139" t="s">
        <v>464</v>
      </c>
      <c r="C437" s="139" t="s">
        <v>775</v>
      </c>
      <c r="D437" s="139" t="s">
        <v>633</v>
      </c>
      <c r="E437" s="139" t="s">
        <v>754</v>
      </c>
      <c r="F437" s="49">
        <v>1.9E-2</v>
      </c>
      <c r="G437" s="49">
        <v>2.2100000000000002E-2</v>
      </c>
      <c r="H437" s="49">
        <v>2.5399999999999999E-2</v>
      </c>
      <c r="I437" s="49">
        <v>2.9000000000000001E-2</v>
      </c>
      <c r="J437" s="49">
        <v>3.2899999999999999E-2</v>
      </c>
      <c r="K437" s="49">
        <v>5.3100000000000001E-2</v>
      </c>
      <c r="L437" s="49">
        <v>6.3299999999999995E-2</v>
      </c>
      <c r="M437" s="49">
        <v>6.3299999999999995E-2</v>
      </c>
      <c r="N437" s="49">
        <v>7.0900000000000005E-2</v>
      </c>
      <c r="O437" s="49">
        <v>6.83E-2</v>
      </c>
      <c r="P437" s="49">
        <v>7.5899999999999995E-2</v>
      </c>
      <c r="Q437" s="49">
        <v>7.8399999999999997E-2</v>
      </c>
      <c r="R437" s="49">
        <v>8.8599999999999998E-2</v>
      </c>
      <c r="S437" s="49">
        <v>9.3799999999999994E-2</v>
      </c>
      <c r="T437" s="49">
        <v>9.9500000000000005E-2</v>
      </c>
      <c r="U437" s="49">
        <v>0.105</v>
      </c>
      <c r="V437" s="49">
        <v>0.111</v>
      </c>
    </row>
    <row r="438" spans="1:22" ht="15.75" customHeight="1">
      <c r="A438" s="139" t="s">
        <v>751</v>
      </c>
      <c r="B438" s="139" t="s">
        <v>446</v>
      </c>
      <c r="C438" s="139" t="s">
        <v>775</v>
      </c>
      <c r="D438" s="139" t="s">
        <v>633</v>
      </c>
      <c r="E438" s="139" t="s">
        <v>754</v>
      </c>
      <c r="F438" s="49">
        <v>0.69499999999999995</v>
      </c>
      <c r="G438" s="49">
        <v>1.1000000000000001</v>
      </c>
      <c r="H438" s="49">
        <v>1.24</v>
      </c>
      <c r="I438" s="49">
        <v>1.62</v>
      </c>
      <c r="J438" s="49">
        <v>2.85</v>
      </c>
      <c r="K438" s="49">
        <v>4.05</v>
      </c>
      <c r="L438" s="49">
        <v>136</v>
      </c>
      <c r="M438" s="49">
        <v>127</v>
      </c>
      <c r="N438" s="49">
        <v>66.2</v>
      </c>
      <c r="O438" s="49">
        <v>56.5</v>
      </c>
      <c r="P438" s="49">
        <v>51</v>
      </c>
      <c r="Q438" s="49">
        <v>51.1</v>
      </c>
      <c r="R438" s="49">
        <v>51.1</v>
      </c>
      <c r="S438" s="49">
        <v>85.6</v>
      </c>
      <c r="T438" s="49">
        <v>91.7</v>
      </c>
      <c r="U438" s="49">
        <v>97.8</v>
      </c>
      <c r="V438" s="49">
        <v>104</v>
      </c>
    </row>
    <row r="439" spans="1:22" ht="15.75" customHeight="1">
      <c r="A439" s="139" t="s">
        <v>751</v>
      </c>
      <c r="B439" s="139" t="s">
        <v>448</v>
      </c>
      <c r="C439" s="139" t="s">
        <v>775</v>
      </c>
      <c r="D439" s="139" t="s">
        <v>633</v>
      </c>
      <c r="E439" s="139" t="s">
        <v>754</v>
      </c>
      <c r="F439" s="49">
        <v>0.57199999999999995</v>
      </c>
      <c r="G439" s="49">
        <v>0.999</v>
      </c>
      <c r="H439" s="49">
        <v>1.07</v>
      </c>
      <c r="I439" s="49">
        <v>1.42</v>
      </c>
      <c r="J439" s="49">
        <v>2.52</v>
      </c>
      <c r="K439" s="49">
        <v>2.59</v>
      </c>
      <c r="L439" s="49">
        <v>2.5499999999999998</v>
      </c>
      <c r="M439" s="49">
        <v>2.44</v>
      </c>
      <c r="N439" s="49">
        <v>2.35</v>
      </c>
      <c r="O439" s="49">
        <v>2.13</v>
      </c>
      <c r="P439" s="49">
        <v>1.96</v>
      </c>
      <c r="Q439" s="49">
        <v>2.0499999999999998</v>
      </c>
      <c r="R439" s="49">
        <v>1.57</v>
      </c>
      <c r="S439" s="49">
        <v>2.68</v>
      </c>
      <c r="T439" s="49">
        <v>2.8</v>
      </c>
      <c r="U439" s="49">
        <v>2.93</v>
      </c>
      <c r="V439" s="49">
        <v>3.06</v>
      </c>
    </row>
    <row r="440" spans="1:22" ht="15.75" customHeight="1">
      <c r="A440" s="139" t="s">
        <v>751</v>
      </c>
      <c r="B440" s="139" t="s">
        <v>434</v>
      </c>
      <c r="C440" s="139" t="s">
        <v>775</v>
      </c>
      <c r="D440" s="139" t="s">
        <v>633</v>
      </c>
      <c r="E440" s="139" t="s">
        <v>754</v>
      </c>
      <c r="F440" s="49">
        <v>0.154</v>
      </c>
      <c r="G440" s="49">
        <v>0.249</v>
      </c>
      <c r="H440" s="49">
        <v>0.29599999999999999</v>
      </c>
      <c r="I440" s="49">
        <v>0.379</v>
      </c>
      <c r="J440" s="49">
        <v>0.64900000000000002</v>
      </c>
      <c r="K440" s="49">
        <v>0.66600000000000004</v>
      </c>
      <c r="L440" s="49">
        <v>0.65900000000000003</v>
      </c>
      <c r="M440" s="49">
        <v>0.63</v>
      </c>
      <c r="N440" s="49">
        <v>0.60299999999999998</v>
      </c>
      <c r="O440" s="49">
        <v>0.54600000000000004</v>
      </c>
      <c r="P440" s="49">
        <v>0.502</v>
      </c>
      <c r="Q440" s="49">
        <v>0.48699999999999999</v>
      </c>
      <c r="R440" s="49">
        <v>0.51400000000000001</v>
      </c>
      <c r="S440" s="49">
        <v>0.70199999999999996</v>
      </c>
      <c r="T440" s="49">
        <v>0.73499999999999999</v>
      </c>
      <c r="U440" s="49">
        <v>0.76800000000000002</v>
      </c>
      <c r="V440" s="49">
        <v>0.80100000000000005</v>
      </c>
    </row>
    <row r="441" spans="1:22" ht="15.75" customHeight="1">
      <c r="A441" s="139" t="s">
        <v>751</v>
      </c>
      <c r="B441" s="139" t="s">
        <v>436</v>
      </c>
      <c r="C441" s="139" t="s">
        <v>775</v>
      </c>
      <c r="D441" s="139" t="s">
        <v>633</v>
      </c>
      <c r="E441" s="139" t="s">
        <v>754</v>
      </c>
      <c r="F441" s="49">
        <v>5920</v>
      </c>
      <c r="G441" s="49">
        <v>5670</v>
      </c>
      <c r="H441" s="49">
        <v>5700</v>
      </c>
      <c r="I441" s="49">
        <v>6000</v>
      </c>
      <c r="J441" s="49">
        <v>4360</v>
      </c>
      <c r="K441" s="49">
        <v>14300</v>
      </c>
      <c r="L441" s="49">
        <v>11700</v>
      </c>
      <c r="M441" s="49">
        <v>9920</v>
      </c>
      <c r="N441" s="49">
        <v>12300</v>
      </c>
      <c r="O441" s="49">
        <v>11700</v>
      </c>
      <c r="P441" s="49">
        <v>19000</v>
      </c>
      <c r="Q441" s="49">
        <v>16800</v>
      </c>
      <c r="R441" s="49">
        <v>6280</v>
      </c>
      <c r="S441" s="49">
        <v>5650</v>
      </c>
      <c r="T441" s="49">
        <v>5830</v>
      </c>
      <c r="U441" s="49">
        <v>11800</v>
      </c>
      <c r="V441" s="49">
        <v>12100</v>
      </c>
    </row>
    <row r="442" spans="1:22" ht="15.75" customHeight="1">
      <c r="A442" s="139" t="s">
        <v>751</v>
      </c>
      <c r="B442" s="139" t="s">
        <v>466</v>
      </c>
      <c r="C442" s="139" t="s">
        <v>775</v>
      </c>
      <c r="D442" s="139" t="s">
        <v>633</v>
      </c>
      <c r="E442" s="139" t="s">
        <v>754</v>
      </c>
      <c r="F442" s="49">
        <v>0</v>
      </c>
      <c r="G442" s="49">
        <v>0</v>
      </c>
      <c r="H442" s="49">
        <v>0</v>
      </c>
      <c r="I442" s="49">
        <v>0</v>
      </c>
      <c r="J442" s="49">
        <v>0</v>
      </c>
      <c r="K442" s="49">
        <v>0</v>
      </c>
      <c r="L442" s="49">
        <v>0</v>
      </c>
      <c r="M442" s="49">
        <v>0</v>
      </c>
      <c r="N442" s="49">
        <v>0</v>
      </c>
      <c r="O442" s="49">
        <v>0</v>
      </c>
      <c r="P442" s="49">
        <v>0</v>
      </c>
      <c r="Q442" s="49">
        <v>0</v>
      </c>
      <c r="R442" s="49">
        <v>0</v>
      </c>
      <c r="S442" s="49">
        <v>0</v>
      </c>
      <c r="T442" s="49">
        <v>0</v>
      </c>
      <c r="U442" s="49">
        <v>0</v>
      </c>
      <c r="V442" s="49">
        <v>0</v>
      </c>
    </row>
    <row r="443" spans="1:22" ht="15.75" customHeight="1">
      <c r="A443" s="139" t="s">
        <v>751</v>
      </c>
      <c r="B443" s="139" t="s">
        <v>478</v>
      </c>
      <c r="C443" s="139" t="s">
        <v>775</v>
      </c>
      <c r="D443" s="139" t="s">
        <v>633</v>
      </c>
      <c r="E443" s="139" t="s">
        <v>754</v>
      </c>
      <c r="F443" s="49">
        <v>0.17599999999999999</v>
      </c>
      <c r="G443" s="49">
        <v>0.26500000000000001</v>
      </c>
      <c r="H443" s="49">
        <v>0.32100000000000001</v>
      </c>
      <c r="I443" s="49">
        <v>0.41</v>
      </c>
      <c r="J443" s="49">
        <v>0.68300000000000005</v>
      </c>
      <c r="K443" s="49">
        <v>0.7</v>
      </c>
      <c r="L443" s="49">
        <v>0.69199999999999995</v>
      </c>
      <c r="M443" s="49">
        <v>0.66</v>
      </c>
      <c r="N443" s="49">
        <v>0.629</v>
      </c>
      <c r="O443" s="49">
        <v>0.56999999999999995</v>
      </c>
      <c r="P443" s="49">
        <v>0.52400000000000002</v>
      </c>
      <c r="Q443" s="49">
        <v>0.50900000000000001</v>
      </c>
      <c r="R443" s="49">
        <v>0.53700000000000003</v>
      </c>
      <c r="S443" s="49">
        <v>0.72899999999999998</v>
      </c>
      <c r="T443" s="49">
        <v>0.76200000000000001</v>
      </c>
      <c r="U443" s="49">
        <v>0.79500000000000004</v>
      </c>
      <c r="V443" s="49">
        <v>0.82799999999999996</v>
      </c>
    </row>
    <row r="444" spans="1:22" ht="15.75" customHeight="1">
      <c r="A444" s="139" t="s">
        <v>751</v>
      </c>
      <c r="B444" s="139" t="s">
        <v>480</v>
      </c>
      <c r="C444" s="139" t="s">
        <v>775</v>
      </c>
      <c r="D444" s="139" t="s">
        <v>633</v>
      </c>
      <c r="E444" s="139" t="s">
        <v>754</v>
      </c>
      <c r="F444" s="49">
        <v>33100</v>
      </c>
      <c r="G444" s="49">
        <v>37000</v>
      </c>
      <c r="H444" s="49">
        <v>43900</v>
      </c>
      <c r="I444" s="49">
        <v>44800</v>
      </c>
      <c r="J444" s="49">
        <v>46400</v>
      </c>
      <c r="K444" s="49">
        <v>44300</v>
      </c>
      <c r="L444" s="49">
        <v>42900</v>
      </c>
      <c r="M444" s="49">
        <v>42900</v>
      </c>
      <c r="N444" s="49">
        <v>36700</v>
      </c>
      <c r="O444" s="49">
        <v>25700</v>
      </c>
      <c r="P444" s="49">
        <v>29400</v>
      </c>
      <c r="Q444" s="49">
        <v>27500</v>
      </c>
      <c r="R444" s="49">
        <v>25400</v>
      </c>
      <c r="S444" s="49">
        <v>23300</v>
      </c>
      <c r="T444" s="49">
        <v>20700</v>
      </c>
      <c r="U444" s="49">
        <v>22800</v>
      </c>
      <c r="V444" s="49">
        <v>21300</v>
      </c>
    </row>
    <row r="445" spans="1:22" ht="15.75" customHeight="1">
      <c r="A445" s="139" t="s">
        <v>751</v>
      </c>
      <c r="B445" s="139" t="s">
        <v>476</v>
      </c>
      <c r="C445" s="139" t="s">
        <v>775</v>
      </c>
      <c r="D445" s="139" t="s">
        <v>633</v>
      </c>
      <c r="E445" s="139" t="s">
        <v>754</v>
      </c>
      <c r="F445" s="49">
        <v>6.2600000000000004E-4</v>
      </c>
      <c r="G445" s="49">
        <v>6.9200000000000002E-4</v>
      </c>
      <c r="H445" s="49">
        <v>6.2200000000000005E-4</v>
      </c>
      <c r="I445" s="49">
        <v>6.4700000000000001E-4</v>
      </c>
      <c r="J445" s="49">
        <v>6.2799999999999998E-4</v>
      </c>
      <c r="K445" s="49">
        <v>5.7700000000000004E-4</v>
      </c>
      <c r="L445" s="49">
        <v>5.9500000000000004E-4</v>
      </c>
      <c r="M445" s="49">
        <v>5.7799999999999995E-4</v>
      </c>
      <c r="N445" s="49">
        <v>5.1800000000000001E-4</v>
      </c>
      <c r="O445" s="49">
        <v>6.2200000000000005E-4</v>
      </c>
      <c r="P445" s="49">
        <v>5.8600000000000004E-4</v>
      </c>
      <c r="Q445" s="49">
        <v>6.1200000000000002E-4</v>
      </c>
      <c r="R445" s="49">
        <v>4.1100000000000002E-4</v>
      </c>
      <c r="S445" s="49">
        <v>5.2300000000000003E-4</v>
      </c>
      <c r="T445" s="49">
        <v>5.13E-4</v>
      </c>
      <c r="U445" s="49">
        <v>5.04E-4</v>
      </c>
      <c r="V445" s="49">
        <v>4.9399999999999997E-4</v>
      </c>
    </row>
    <row r="446" spans="1:22" ht="15.75" customHeight="1">
      <c r="A446" s="139" t="s">
        <v>751</v>
      </c>
      <c r="B446" s="139" t="s">
        <v>472</v>
      </c>
      <c r="C446" s="139" t="s">
        <v>775</v>
      </c>
      <c r="D446" s="139" t="s">
        <v>633</v>
      </c>
      <c r="E446" s="139" t="s">
        <v>754</v>
      </c>
      <c r="F446" s="49">
        <v>0.28100000000000003</v>
      </c>
      <c r="G446" s="49">
        <v>0.28199999999999997</v>
      </c>
      <c r="H446" s="49">
        <v>943</v>
      </c>
      <c r="I446" s="49">
        <v>900</v>
      </c>
      <c r="J446" s="49">
        <v>873</v>
      </c>
      <c r="K446" s="49">
        <v>945</v>
      </c>
      <c r="L446" s="49">
        <v>931</v>
      </c>
      <c r="M446" s="49">
        <v>1010</v>
      </c>
      <c r="N446" s="49">
        <v>848</v>
      </c>
      <c r="O446" s="49">
        <v>1010</v>
      </c>
      <c r="P446" s="49">
        <v>957</v>
      </c>
      <c r="Q446" s="49">
        <v>847</v>
      </c>
      <c r="R446" s="49">
        <v>729</v>
      </c>
      <c r="S446" s="49">
        <v>996</v>
      </c>
      <c r="T446" s="49">
        <v>953</v>
      </c>
      <c r="U446" s="49">
        <v>902</v>
      </c>
      <c r="V446" s="49">
        <v>976</v>
      </c>
    </row>
    <row r="447" spans="1:22" ht="15.75" customHeight="1">
      <c r="A447" s="139" t="s">
        <v>751</v>
      </c>
      <c r="B447" s="139" t="s">
        <v>768</v>
      </c>
      <c r="C447" s="139" t="s">
        <v>775</v>
      </c>
      <c r="D447" s="139" t="s">
        <v>633</v>
      </c>
      <c r="E447" s="139" t="s">
        <v>754</v>
      </c>
      <c r="F447" s="49">
        <v>168000</v>
      </c>
      <c r="G447" s="49">
        <v>166000</v>
      </c>
      <c r="H447" s="49">
        <v>173000</v>
      </c>
      <c r="I447" s="49">
        <v>176000</v>
      </c>
      <c r="J447" s="49">
        <v>183000</v>
      </c>
      <c r="K447" s="49">
        <v>207000</v>
      </c>
      <c r="L447" s="49">
        <v>214000</v>
      </c>
      <c r="M447" s="49">
        <v>223000</v>
      </c>
      <c r="N447" s="49">
        <v>240000</v>
      </c>
      <c r="O447" s="49">
        <v>229000</v>
      </c>
      <c r="P447" s="49">
        <v>221000</v>
      </c>
      <c r="Q447" s="49">
        <v>199000</v>
      </c>
      <c r="R447" s="49">
        <v>192000</v>
      </c>
      <c r="S447" s="49">
        <v>202000</v>
      </c>
      <c r="T447" s="49">
        <v>219000</v>
      </c>
      <c r="U447" s="49">
        <v>229000</v>
      </c>
      <c r="V447" s="49">
        <v>232000</v>
      </c>
    </row>
    <row r="448" spans="1:22" ht="15.75" customHeight="1">
      <c r="A448" s="139" t="s">
        <v>751</v>
      </c>
      <c r="B448" s="139" t="s">
        <v>484</v>
      </c>
      <c r="C448" s="139" t="s">
        <v>775</v>
      </c>
      <c r="D448" s="139" t="s">
        <v>633</v>
      </c>
      <c r="E448" s="139" t="s">
        <v>754</v>
      </c>
      <c r="F448" s="49">
        <v>3810</v>
      </c>
      <c r="G448" s="49">
        <v>3490</v>
      </c>
      <c r="H448" s="49">
        <v>2950</v>
      </c>
      <c r="I448" s="49">
        <v>2810</v>
      </c>
      <c r="J448" s="49">
        <v>2640</v>
      </c>
      <c r="K448" s="49">
        <v>2600</v>
      </c>
      <c r="L448" s="49">
        <v>2540</v>
      </c>
      <c r="M448" s="49">
        <v>3710</v>
      </c>
      <c r="N448" s="49">
        <v>3010</v>
      </c>
      <c r="O448" s="49">
        <v>2390</v>
      </c>
      <c r="P448" s="49">
        <v>2590</v>
      </c>
      <c r="Q448" s="49">
        <v>2590</v>
      </c>
      <c r="R448" s="49">
        <v>2620</v>
      </c>
      <c r="S448" s="49">
        <v>2600</v>
      </c>
      <c r="T448" s="49">
        <v>2210</v>
      </c>
      <c r="U448" s="49">
        <v>2490</v>
      </c>
      <c r="V448" s="49">
        <v>2430</v>
      </c>
    </row>
    <row r="449" spans="1:22" ht="15.75" customHeight="1">
      <c r="A449" s="139" t="s">
        <v>751</v>
      </c>
      <c r="B449" s="139" t="s">
        <v>474</v>
      </c>
      <c r="C449" s="139" t="s">
        <v>775</v>
      </c>
      <c r="D449" s="139" t="s">
        <v>633</v>
      </c>
      <c r="E449" s="139" t="s">
        <v>754</v>
      </c>
      <c r="F449" s="49">
        <v>159</v>
      </c>
      <c r="G449" s="49">
        <v>220</v>
      </c>
      <c r="H449" s="49">
        <v>197</v>
      </c>
      <c r="I449" s="49">
        <v>281</v>
      </c>
      <c r="J449" s="49">
        <v>537</v>
      </c>
      <c r="K449" s="49">
        <v>613</v>
      </c>
      <c r="L449" s="49">
        <v>609</v>
      </c>
      <c r="M449" s="49">
        <v>539</v>
      </c>
      <c r="N449" s="49">
        <v>436</v>
      </c>
      <c r="O449" s="49">
        <v>421</v>
      </c>
      <c r="P449" s="49">
        <v>497</v>
      </c>
      <c r="Q449" s="49">
        <v>504</v>
      </c>
      <c r="R449" s="49">
        <v>424</v>
      </c>
      <c r="S449" s="49">
        <v>350</v>
      </c>
      <c r="T449" s="49">
        <v>458</v>
      </c>
      <c r="U449" s="49">
        <v>338</v>
      </c>
      <c r="V449" s="49">
        <v>284</v>
      </c>
    </row>
    <row r="450" spans="1:22" ht="15.75" customHeight="1">
      <c r="A450" s="139" t="s">
        <v>751</v>
      </c>
      <c r="B450" s="139" t="s">
        <v>486</v>
      </c>
      <c r="C450" s="139" t="s">
        <v>775</v>
      </c>
      <c r="D450" s="139" t="s">
        <v>633</v>
      </c>
      <c r="E450" s="139" t="s">
        <v>754</v>
      </c>
      <c r="F450" s="49">
        <v>1870</v>
      </c>
      <c r="G450" s="49">
        <v>2200</v>
      </c>
      <c r="H450" s="49">
        <v>3070</v>
      </c>
      <c r="I450" s="49">
        <v>3180</v>
      </c>
      <c r="J450" s="49">
        <v>3790</v>
      </c>
      <c r="K450" s="49">
        <v>2770</v>
      </c>
      <c r="L450" s="49">
        <v>3120</v>
      </c>
      <c r="M450" s="49">
        <v>2700</v>
      </c>
      <c r="N450" s="49">
        <v>2700</v>
      </c>
      <c r="O450" s="49">
        <v>2780</v>
      </c>
      <c r="P450" s="49">
        <v>2490</v>
      </c>
      <c r="Q450" s="49">
        <v>1770</v>
      </c>
      <c r="R450" s="49">
        <v>2500</v>
      </c>
      <c r="S450" s="49">
        <v>2960</v>
      </c>
      <c r="T450" s="49">
        <v>3020</v>
      </c>
      <c r="U450" s="49">
        <v>2720</v>
      </c>
      <c r="V450" s="49">
        <v>2720</v>
      </c>
    </row>
    <row r="451" spans="1:22" ht="15.75" customHeight="1">
      <c r="A451" s="139" t="s">
        <v>751</v>
      </c>
      <c r="B451" s="139" t="s">
        <v>488</v>
      </c>
      <c r="C451" s="139" t="s">
        <v>775</v>
      </c>
      <c r="D451" s="139" t="s">
        <v>633</v>
      </c>
      <c r="E451" s="139" t="s">
        <v>754</v>
      </c>
      <c r="F451" s="49">
        <v>1480</v>
      </c>
      <c r="G451" s="49">
        <v>1730</v>
      </c>
      <c r="H451" s="49">
        <v>0</v>
      </c>
      <c r="I451" s="49">
        <v>0</v>
      </c>
      <c r="J451" s="49">
        <v>0</v>
      </c>
      <c r="K451" s="49">
        <v>0</v>
      </c>
      <c r="L451" s="49">
        <v>0</v>
      </c>
      <c r="M451" s="49">
        <v>0</v>
      </c>
      <c r="N451" s="49">
        <v>0</v>
      </c>
      <c r="O451" s="49">
        <v>0</v>
      </c>
      <c r="P451" s="49">
        <v>0</v>
      </c>
      <c r="Q451" s="49">
        <v>0</v>
      </c>
      <c r="R451" s="49">
        <v>0</v>
      </c>
      <c r="S451" s="49">
        <v>0</v>
      </c>
      <c r="T451" s="49">
        <v>0</v>
      </c>
      <c r="U451" s="49">
        <v>0</v>
      </c>
      <c r="V451" s="49">
        <v>0</v>
      </c>
    </row>
    <row r="452" spans="1:22" ht="15.75" customHeight="1">
      <c r="A452" s="139" t="s">
        <v>751</v>
      </c>
      <c r="B452" s="139" t="s">
        <v>492</v>
      </c>
      <c r="C452" s="139" t="s">
        <v>775</v>
      </c>
      <c r="D452" s="139" t="s">
        <v>633</v>
      </c>
      <c r="E452" s="139" t="s">
        <v>754</v>
      </c>
      <c r="F452" s="49">
        <v>1.75E-3</v>
      </c>
      <c r="G452" s="49">
        <v>1.74E-3</v>
      </c>
      <c r="H452" s="49">
        <v>8.4099999999999995E-4</v>
      </c>
      <c r="I452" s="49">
        <v>1.31E-3</v>
      </c>
      <c r="J452" s="49">
        <v>0</v>
      </c>
      <c r="K452" s="49">
        <v>0</v>
      </c>
      <c r="L452" s="49">
        <v>0</v>
      </c>
      <c r="M452" s="49">
        <v>0</v>
      </c>
      <c r="N452" s="49">
        <v>0</v>
      </c>
      <c r="O452" s="49">
        <v>0</v>
      </c>
      <c r="P452" s="49">
        <v>0</v>
      </c>
      <c r="Q452" s="49">
        <v>0</v>
      </c>
      <c r="R452" s="49">
        <v>0</v>
      </c>
      <c r="S452" s="49">
        <v>0</v>
      </c>
      <c r="T452" s="49">
        <v>0</v>
      </c>
      <c r="U452" s="49">
        <v>0</v>
      </c>
      <c r="V452" s="49">
        <v>0</v>
      </c>
    </row>
    <row r="453" spans="1:22" ht="15.75" customHeight="1">
      <c r="A453" s="139" t="s">
        <v>751</v>
      </c>
      <c r="B453" s="139" t="s">
        <v>498</v>
      </c>
      <c r="C453" s="139" t="s">
        <v>775</v>
      </c>
      <c r="D453" s="139" t="s">
        <v>633</v>
      </c>
      <c r="E453" s="139" t="s">
        <v>754</v>
      </c>
      <c r="F453" s="49">
        <v>1790</v>
      </c>
      <c r="G453" s="49">
        <v>1880</v>
      </c>
      <c r="H453" s="49">
        <v>1880</v>
      </c>
      <c r="I453" s="49">
        <v>1890</v>
      </c>
      <c r="J453" s="49">
        <v>3650</v>
      </c>
      <c r="K453" s="49">
        <v>6850</v>
      </c>
      <c r="L453" s="49">
        <v>6780</v>
      </c>
      <c r="M453" s="49">
        <v>8680</v>
      </c>
      <c r="N453" s="49">
        <v>5630</v>
      </c>
      <c r="O453" s="49">
        <v>11900</v>
      </c>
      <c r="P453" s="49">
        <v>14800</v>
      </c>
      <c r="Q453" s="49">
        <v>6920</v>
      </c>
      <c r="R453" s="49">
        <v>8780</v>
      </c>
      <c r="S453" s="49">
        <v>11100</v>
      </c>
      <c r="T453" s="49">
        <v>11000</v>
      </c>
      <c r="U453" s="49">
        <v>13100</v>
      </c>
      <c r="V453" s="49">
        <v>13900</v>
      </c>
    </row>
    <row r="454" spans="1:22" ht="15.75" customHeight="1">
      <c r="A454" s="139" t="s">
        <v>751</v>
      </c>
      <c r="B454" s="139" t="s">
        <v>500</v>
      </c>
      <c r="C454" s="139" t="s">
        <v>775</v>
      </c>
      <c r="D454" s="139" t="s">
        <v>633</v>
      </c>
      <c r="E454" s="139" t="s">
        <v>754</v>
      </c>
      <c r="F454" s="49">
        <v>9.01</v>
      </c>
      <c r="G454" s="49">
        <v>215</v>
      </c>
      <c r="H454" s="49">
        <v>725</v>
      </c>
      <c r="I454" s="49">
        <v>496</v>
      </c>
      <c r="J454" s="49">
        <v>443</v>
      </c>
      <c r="K454" s="49">
        <v>440</v>
      </c>
      <c r="L454" s="49">
        <v>440</v>
      </c>
      <c r="M454" s="49">
        <v>443</v>
      </c>
      <c r="N454" s="49">
        <v>440</v>
      </c>
      <c r="O454" s="49">
        <v>572</v>
      </c>
      <c r="P454" s="49">
        <v>723</v>
      </c>
      <c r="Q454" s="49">
        <v>854</v>
      </c>
      <c r="R454" s="49">
        <v>760</v>
      </c>
      <c r="S454" s="49">
        <v>848</v>
      </c>
      <c r="T454" s="49">
        <v>899</v>
      </c>
      <c r="U454" s="49">
        <v>951</v>
      </c>
      <c r="V454" s="49">
        <v>1000</v>
      </c>
    </row>
    <row r="455" spans="1:22" ht="15.75" customHeight="1">
      <c r="A455" s="139" t="s">
        <v>751</v>
      </c>
      <c r="B455" s="139" t="s">
        <v>494</v>
      </c>
      <c r="C455" s="139" t="s">
        <v>775</v>
      </c>
      <c r="D455" s="139" t="s">
        <v>633</v>
      </c>
      <c r="E455" s="139" t="s">
        <v>754</v>
      </c>
      <c r="F455" s="49">
        <v>289</v>
      </c>
      <c r="G455" s="49">
        <v>138</v>
      </c>
      <c r="H455" s="49">
        <v>188</v>
      </c>
      <c r="I455" s="49">
        <v>158</v>
      </c>
      <c r="J455" s="49">
        <v>222</v>
      </c>
      <c r="K455" s="49">
        <v>630</v>
      </c>
      <c r="L455" s="49">
        <v>785</v>
      </c>
      <c r="M455" s="49">
        <v>491</v>
      </c>
      <c r="N455" s="49">
        <v>791</v>
      </c>
      <c r="O455" s="49">
        <v>186</v>
      </c>
      <c r="P455" s="49">
        <v>57.1</v>
      </c>
      <c r="Q455" s="49">
        <v>51.5</v>
      </c>
      <c r="R455" s="49">
        <v>51.4</v>
      </c>
      <c r="S455" s="49">
        <v>241</v>
      </c>
      <c r="T455" s="49">
        <v>230</v>
      </c>
      <c r="U455" s="49">
        <v>220</v>
      </c>
      <c r="V455" s="49">
        <v>209</v>
      </c>
    </row>
    <row r="456" spans="1:22" ht="15.75" customHeight="1">
      <c r="A456" s="139" t="s">
        <v>751</v>
      </c>
      <c r="B456" s="139" t="s">
        <v>502</v>
      </c>
      <c r="C456" s="139" t="s">
        <v>775</v>
      </c>
      <c r="D456" s="139" t="s">
        <v>633</v>
      </c>
      <c r="E456" s="139" t="s">
        <v>754</v>
      </c>
      <c r="F456" s="49">
        <v>46.2</v>
      </c>
      <c r="G456" s="49">
        <v>48.2</v>
      </c>
      <c r="H456" s="49">
        <v>47.1</v>
      </c>
      <c r="I456" s="49">
        <v>52.1</v>
      </c>
      <c r="J456" s="49">
        <v>55.1</v>
      </c>
      <c r="K456" s="49">
        <v>56.6</v>
      </c>
      <c r="L456" s="49">
        <v>58.2</v>
      </c>
      <c r="M456" s="49">
        <v>57.8</v>
      </c>
      <c r="N456" s="49">
        <v>58</v>
      </c>
      <c r="O456" s="49">
        <v>55.7</v>
      </c>
      <c r="P456" s="49">
        <v>59.1</v>
      </c>
      <c r="Q456" s="49">
        <v>59.3</v>
      </c>
      <c r="R456" s="49">
        <v>63.1</v>
      </c>
      <c r="S456" s="49">
        <v>63.4</v>
      </c>
      <c r="T456" s="49">
        <v>65.599999999999994</v>
      </c>
      <c r="U456" s="49">
        <v>67.400000000000006</v>
      </c>
      <c r="V456" s="49">
        <v>71.599999999999994</v>
      </c>
    </row>
    <row r="457" spans="1:22" ht="15.75" customHeight="1">
      <c r="A457" s="139" t="s">
        <v>751</v>
      </c>
      <c r="B457" s="139" t="s">
        <v>482</v>
      </c>
      <c r="C457" s="139" t="s">
        <v>775</v>
      </c>
      <c r="D457" s="139" t="s">
        <v>633</v>
      </c>
      <c r="E457" s="139" t="s">
        <v>754</v>
      </c>
      <c r="F457" s="49">
        <v>3.5599999999999998E-4</v>
      </c>
      <c r="G457" s="49">
        <v>5.31E-4</v>
      </c>
      <c r="H457" s="49">
        <v>5.3300000000000005E-4</v>
      </c>
      <c r="I457" s="49">
        <v>5.22E-4</v>
      </c>
      <c r="J457" s="49">
        <v>5.31E-4</v>
      </c>
      <c r="K457" s="49">
        <v>4.4900000000000002E-4</v>
      </c>
      <c r="L457" s="49">
        <v>3.4400000000000001E-4</v>
      </c>
      <c r="M457" s="49">
        <v>4.1199999999999999E-4</v>
      </c>
      <c r="N457" s="49">
        <v>4.26E-4</v>
      </c>
      <c r="O457" s="49">
        <v>4.9100000000000001E-4</v>
      </c>
      <c r="P457" s="49">
        <v>5.0000000000000001E-4</v>
      </c>
      <c r="Q457" s="49">
        <v>4.9700000000000005E-4</v>
      </c>
      <c r="R457" s="49">
        <v>4.9700000000000005E-4</v>
      </c>
      <c r="S457" s="49">
        <v>4.9399999999999997E-4</v>
      </c>
      <c r="T457" s="49">
        <v>4.9899999999999999E-4</v>
      </c>
      <c r="U457" s="49">
        <v>5.0299999999999997E-4</v>
      </c>
      <c r="V457" s="49">
        <v>5.0799999999999999E-4</v>
      </c>
    </row>
    <row r="458" spans="1:22" ht="15.75" customHeight="1">
      <c r="A458" s="139" t="s">
        <v>751</v>
      </c>
      <c r="B458" s="139" t="s">
        <v>504</v>
      </c>
      <c r="C458" s="139" t="s">
        <v>775</v>
      </c>
      <c r="D458" s="139" t="s">
        <v>633</v>
      </c>
      <c r="E458" s="139" t="s">
        <v>754</v>
      </c>
      <c r="F458" s="49">
        <v>445</v>
      </c>
      <c r="G458" s="49">
        <v>533</v>
      </c>
      <c r="H458" s="49">
        <v>531</v>
      </c>
      <c r="I458" s="49">
        <v>592</v>
      </c>
      <c r="J458" s="49">
        <v>606</v>
      </c>
      <c r="K458" s="49">
        <v>593</v>
      </c>
      <c r="L458" s="49">
        <v>578</v>
      </c>
      <c r="M458" s="49">
        <v>563</v>
      </c>
      <c r="N458" s="49">
        <v>539</v>
      </c>
      <c r="O458" s="49">
        <v>494</v>
      </c>
      <c r="P458" s="49">
        <v>589</v>
      </c>
      <c r="Q458" s="49">
        <v>535</v>
      </c>
      <c r="R458" s="49">
        <v>644</v>
      </c>
      <c r="S458" s="49">
        <v>1200</v>
      </c>
      <c r="T458" s="49">
        <v>1020</v>
      </c>
      <c r="U458" s="49">
        <v>1140</v>
      </c>
      <c r="V458" s="49">
        <v>1070</v>
      </c>
    </row>
    <row r="459" spans="1:22" ht="15.75" customHeight="1">
      <c r="A459" s="139" t="s">
        <v>751</v>
      </c>
      <c r="B459" s="139" t="s">
        <v>496</v>
      </c>
      <c r="C459" s="139" t="s">
        <v>775</v>
      </c>
      <c r="D459" s="139" t="s">
        <v>633</v>
      </c>
      <c r="E459" s="139" t="s">
        <v>754</v>
      </c>
      <c r="F459" s="49">
        <v>7.3300000000000006E-5</v>
      </c>
      <c r="G459" s="49">
        <v>7.2799999999999994E-5</v>
      </c>
      <c r="H459" s="49">
        <v>7.08E-5</v>
      </c>
      <c r="I459" s="49">
        <v>5.7099999999999999E-5</v>
      </c>
      <c r="J459" s="49">
        <v>4.0899999999999998E-5</v>
      </c>
      <c r="K459" s="49">
        <v>2.3200000000000001E-5</v>
      </c>
      <c r="L459" s="49">
        <v>2.3099999999999999E-5</v>
      </c>
      <c r="M459" s="49">
        <v>1.6799999999999998E-5</v>
      </c>
      <c r="N459" s="49">
        <v>1.6799999999999998E-5</v>
      </c>
      <c r="O459" s="49">
        <v>1.4600000000000001E-5</v>
      </c>
      <c r="P459" s="49">
        <v>1.2500000000000001E-5</v>
      </c>
      <c r="Q459" s="49">
        <v>0</v>
      </c>
      <c r="R459" s="49">
        <v>0</v>
      </c>
      <c r="S459" s="49">
        <v>0</v>
      </c>
      <c r="T459" s="49">
        <v>0</v>
      </c>
      <c r="U459" s="49">
        <v>0</v>
      </c>
      <c r="V459" s="49">
        <v>0</v>
      </c>
    </row>
    <row r="460" spans="1:22" ht="15.75" customHeight="1">
      <c r="A460" s="139" t="s">
        <v>751</v>
      </c>
      <c r="B460" s="139" t="s">
        <v>506</v>
      </c>
      <c r="C460" s="139" t="s">
        <v>775</v>
      </c>
      <c r="D460" s="139" t="s">
        <v>633</v>
      </c>
      <c r="E460" s="139" t="s">
        <v>754</v>
      </c>
      <c r="F460" s="49">
        <v>0</v>
      </c>
      <c r="G460" s="49">
        <v>576</v>
      </c>
      <c r="H460" s="49">
        <v>576</v>
      </c>
      <c r="I460" s="49">
        <v>576</v>
      </c>
      <c r="J460" s="49">
        <v>576</v>
      </c>
      <c r="K460" s="49">
        <v>7510</v>
      </c>
      <c r="L460" s="49">
        <v>7890</v>
      </c>
      <c r="M460" s="49">
        <v>8090</v>
      </c>
      <c r="N460" s="49">
        <v>6920</v>
      </c>
      <c r="O460" s="49">
        <v>7630</v>
      </c>
      <c r="P460" s="49">
        <v>1970</v>
      </c>
      <c r="Q460" s="49">
        <v>1070</v>
      </c>
      <c r="R460" s="49">
        <v>1350</v>
      </c>
      <c r="S460" s="49">
        <v>1430</v>
      </c>
      <c r="T460" s="49">
        <v>1360</v>
      </c>
      <c r="U460" s="49">
        <v>3850</v>
      </c>
      <c r="V460" s="49">
        <v>3940</v>
      </c>
    </row>
    <row r="461" spans="1:22" ht="15.75" customHeight="1">
      <c r="A461" s="139" t="s">
        <v>751</v>
      </c>
      <c r="B461" s="139" t="s">
        <v>508</v>
      </c>
      <c r="C461" s="139" t="s">
        <v>775</v>
      </c>
      <c r="D461" s="139" t="s">
        <v>633</v>
      </c>
      <c r="E461" s="139" t="s">
        <v>754</v>
      </c>
      <c r="F461" s="49">
        <v>1540</v>
      </c>
      <c r="G461" s="49">
        <v>1140</v>
      </c>
      <c r="H461" s="49">
        <v>1310</v>
      </c>
      <c r="I461" s="49">
        <v>1470</v>
      </c>
      <c r="J461" s="49">
        <v>1440</v>
      </c>
      <c r="K461" s="49">
        <v>1660</v>
      </c>
      <c r="L461" s="49">
        <v>1920</v>
      </c>
      <c r="M461" s="49">
        <v>1700</v>
      </c>
      <c r="N461" s="49">
        <v>1830</v>
      </c>
      <c r="O461" s="49">
        <v>1500</v>
      </c>
      <c r="P461" s="49">
        <v>1490</v>
      </c>
      <c r="Q461" s="49">
        <v>1200</v>
      </c>
      <c r="R461" s="49">
        <v>1150</v>
      </c>
      <c r="S461" s="49">
        <v>887</v>
      </c>
      <c r="T461" s="49">
        <v>969</v>
      </c>
      <c r="U461" s="49">
        <v>946</v>
      </c>
      <c r="V461" s="49">
        <v>913</v>
      </c>
    </row>
    <row r="462" spans="1:22" ht="15.75" customHeight="1">
      <c r="A462" s="139" t="s">
        <v>751</v>
      </c>
      <c r="B462" s="139" t="s">
        <v>510</v>
      </c>
      <c r="C462" s="139" t="s">
        <v>775</v>
      </c>
      <c r="D462" s="139" t="s">
        <v>633</v>
      </c>
      <c r="E462" s="139" t="s">
        <v>754</v>
      </c>
      <c r="F462" s="49">
        <v>45800</v>
      </c>
      <c r="G462" s="49">
        <v>48400</v>
      </c>
      <c r="H462" s="49">
        <v>58700</v>
      </c>
      <c r="I462" s="49">
        <v>62300</v>
      </c>
      <c r="J462" s="49">
        <v>69200</v>
      </c>
      <c r="K462" s="49">
        <v>71500</v>
      </c>
      <c r="L462" s="49">
        <v>72800</v>
      </c>
      <c r="M462" s="49">
        <v>80100</v>
      </c>
      <c r="N462" s="49">
        <v>69600</v>
      </c>
      <c r="O462" s="49">
        <v>71500</v>
      </c>
      <c r="P462" s="49">
        <v>79100</v>
      </c>
      <c r="Q462" s="49">
        <v>82300</v>
      </c>
      <c r="R462" s="49">
        <v>83800</v>
      </c>
      <c r="S462" s="49">
        <v>80900</v>
      </c>
      <c r="T462" s="49">
        <v>73700</v>
      </c>
      <c r="U462" s="49">
        <v>70100</v>
      </c>
      <c r="V462" s="49">
        <v>73400</v>
      </c>
    </row>
    <row r="463" spans="1:22" ht="15.75" customHeight="1">
      <c r="A463" s="139" t="s">
        <v>751</v>
      </c>
      <c r="B463" s="139" t="s">
        <v>512</v>
      </c>
      <c r="C463" s="139" t="s">
        <v>775</v>
      </c>
      <c r="D463" s="139" t="s">
        <v>633</v>
      </c>
      <c r="E463" s="139" t="s">
        <v>754</v>
      </c>
      <c r="F463" s="49">
        <v>0</v>
      </c>
      <c r="G463" s="49">
        <v>0</v>
      </c>
      <c r="H463" s="49">
        <v>0</v>
      </c>
      <c r="I463" s="49">
        <v>0</v>
      </c>
      <c r="J463" s="49">
        <v>0</v>
      </c>
      <c r="K463" s="49">
        <v>0</v>
      </c>
      <c r="L463" s="49">
        <v>0</v>
      </c>
      <c r="M463" s="49">
        <v>0</v>
      </c>
      <c r="N463" s="49">
        <v>0</v>
      </c>
      <c r="O463" s="49">
        <v>0</v>
      </c>
      <c r="P463" s="49">
        <v>0</v>
      </c>
      <c r="Q463" s="49">
        <v>0</v>
      </c>
      <c r="R463" s="49">
        <v>0</v>
      </c>
      <c r="S463" s="49">
        <v>0</v>
      </c>
      <c r="T463" s="49">
        <v>0</v>
      </c>
      <c r="U463" s="49">
        <v>0</v>
      </c>
      <c r="V463" s="49">
        <v>0</v>
      </c>
    </row>
    <row r="464" spans="1:22" ht="15.75" customHeight="1">
      <c r="A464" s="139" t="s">
        <v>751</v>
      </c>
      <c r="B464" s="139" t="s">
        <v>526</v>
      </c>
      <c r="C464" s="139" t="s">
        <v>775</v>
      </c>
      <c r="D464" s="139" t="s">
        <v>633</v>
      </c>
      <c r="E464" s="139" t="s">
        <v>754</v>
      </c>
      <c r="F464" s="49">
        <v>1110</v>
      </c>
      <c r="G464" s="49">
        <v>444</v>
      </c>
      <c r="H464" s="49">
        <v>136</v>
      </c>
      <c r="I464" s="49">
        <v>231</v>
      </c>
      <c r="J464" s="49">
        <v>425</v>
      </c>
      <c r="K464" s="49">
        <v>385</v>
      </c>
      <c r="L464" s="49">
        <v>136</v>
      </c>
      <c r="M464" s="49">
        <v>385</v>
      </c>
      <c r="N464" s="49">
        <v>0</v>
      </c>
      <c r="O464" s="49">
        <v>0</v>
      </c>
      <c r="P464" s="49">
        <v>0</v>
      </c>
      <c r="Q464" s="49">
        <v>0</v>
      </c>
      <c r="R464" s="49">
        <v>0</v>
      </c>
      <c r="S464" s="49">
        <v>0</v>
      </c>
      <c r="T464" s="49">
        <v>18.3</v>
      </c>
      <c r="U464" s="49">
        <v>0</v>
      </c>
      <c r="V464" s="49">
        <v>0</v>
      </c>
    </row>
    <row r="465" spans="1:22" ht="15.75" customHeight="1">
      <c r="A465" s="139" t="s">
        <v>751</v>
      </c>
      <c r="B465" s="139" t="s">
        <v>556</v>
      </c>
      <c r="C465" s="139" t="s">
        <v>775</v>
      </c>
      <c r="D465" s="139" t="s">
        <v>633</v>
      </c>
      <c r="E465" s="139" t="s">
        <v>754</v>
      </c>
      <c r="F465" s="49">
        <v>202</v>
      </c>
      <c r="G465" s="49">
        <v>173</v>
      </c>
      <c r="H465" s="49">
        <v>184</v>
      </c>
      <c r="I465" s="49">
        <v>202</v>
      </c>
      <c r="J465" s="49">
        <v>334</v>
      </c>
      <c r="K465" s="49">
        <v>450</v>
      </c>
      <c r="L465" s="49">
        <v>469</v>
      </c>
      <c r="M465" s="49">
        <v>560</v>
      </c>
      <c r="N465" s="49">
        <v>471</v>
      </c>
      <c r="O465" s="49">
        <v>541</v>
      </c>
      <c r="P465" s="49">
        <v>603</v>
      </c>
      <c r="Q465" s="49">
        <v>498</v>
      </c>
      <c r="R465" s="49">
        <v>461</v>
      </c>
      <c r="S465" s="49">
        <v>651</v>
      </c>
      <c r="T465" s="49">
        <v>689</v>
      </c>
      <c r="U465" s="49">
        <v>726</v>
      </c>
      <c r="V465" s="49">
        <v>763</v>
      </c>
    </row>
    <row r="466" spans="1:22" ht="15.75" customHeight="1">
      <c r="A466" s="139" t="s">
        <v>751</v>
      </c>
      <c r="B466" s="139" t="s">
        <v>528</v>
      </c>
      <c r="C466" s="139" t="s">
        <v>775</v>
      </c>
      <c r="D466" s="139" t="s">
        <v>633</v>
      </c>
      <c r="E466" s="139" t="s">
        <v>754</v>
      </c>
      <c r="F466" s="49">
        <v>7.8899999999999999E-4</v>
      </c>
      <c r="G466" s="49">
        <v>8.7000000000000001E-4</v>
      </c>
      <c r="H466" s="49">
        <v>7.6300000000000001E-4</v>
      </c>
      <c r="I466" s="49">
        <v>9.2900000000000003E-4</v>
      </c>
      <c r="J466" s="49">
        <v>9.01E-4</v>
      </c>
      <c r="K466" s="49">
        <v>7.5500000000000003E-4</v>
      </c>
      <c r="L466" s="49">
        <v>3.6299999999999999E-4</v>
      </c>
      <c r="M466" s="49">
        <v>5.4900000000000001E-4</v>
      </c>
      <c r="N466" s="49">
        <v>5.9500000000000004E-4</v>
      </c>
      <c r="O466" s="49">
        <v>5.13E-4</v>
      </c>
      <c r="P466" s="49">
        <v>5.2599999999999999E-4</v>
      </c>
      <c r="Q466" s="49">
        <v>5.9800000000000001E-4</v>
      </c>
      <c r="R466" s="49">
        <v>5.4299999999999997E-4</v>
      </c>
      <c r="S466" s="49">
        <v>0</v>
      </c>
      <c r="T466" s="49">
        <v>0</v>
      </c>
      <c r="U466" s="49">
        <v>0</v>
      </c>
      <c r="V466" s="49">
        <v>0</v>
      </c>
    </row>
    <row r="467" spans="1:22" ht="15.75" customHeight="1">
      <c r="A467" s="139" t="s">
        <v>751</v>
      </c>
      <c r="B467" s="139" t="s">
        <v>536</v>
      </c>
      <c r="C467" s="139" t="s">
        <v>775</v>
      </c>
      <c r="D467" s="139" t="s">
        <v>633</v>
      </c>
      <c r="E467" s="139" t="s">
        <v>754</v>
      </c>
      <c r="F467" s="49">
        <v>2.9000000000000001E-2</v>
      </c>
      <c r="G467" s="49">
        <v>2.81E-2</v>
      </c>
      <c r="H467" s="49">
        <v>2.8000000000000001E-2</v>
      </c>
      <c r="I467" s="49">
        <v>3.44E-2</v>
      </c>
      <c r="J467" s="49">
        <v>4.24E-2</v>
      </c>
      <c r="K467" s="49">
        <v>4.6899999999999997E-2</v>
      </c>
      <c r="L467" s="49">
        <v>4.53E-2</v>
      </c>
      <c r="M467" s="49">
        <v>4.8500000000000001E-2</v>
      </c>
      <c r="N467" s="49">
        <v>5.0799999999999998E-2</v>
      </c>
      <c r="O467" s="49">
        <v>4.4299999999999999E-2</v>
      </c>
      <c r="P467" s="49">
        <v>4.6300000000000001E-2</v>
      </c>
      <c r="Q467" s="49">
        <v>4.9399999999999999E-2</v>
      </c>
      <c r="R467" s="49">
        <v>4.9700000000000001E-2</v>
      </c>
      <c r="S467" s="49">
        <v>5.3800000000000001E-2</v>
      </c>
      <c r="T467" s="49">
        <v>5.5500000000000001E-2</v>
      </c>
      <c r="U467" s="49">
        <v>5.7099999999999998E-2</v>
      </c>
      <c r="V467" s="49">
        <v>5.8799999999999998E-2</v>
      </c>
    </row>
    <row r="468" spans="1:22" ht="15.75" customHeight="1">
      <c r="A468" s="139" t="s">
        <v>751</v>
      </c>
      <c r="B468" s="139" t="s">
        <v>769</v>
      </c>
      <c r="C468" s="139" t="s">
        <v>775</v>
      </c>
      <c r="D468" s="139" t="s">
        <v>633</v>
      </c>
      <c r="E468" s="139" t="s">
        <v>754</v>
      </c>
      <c r="F468" s="49">
        <v>4.4200000000000003E-3</v>
      </c>
      <c r="G468" s="49">
        <v>3.8999999999999998E-3</v>
      </c>
      <c r="H468" s="49">
        <v>4.5900000000000003E-3</v>
      </c>
      <c r="I468" s="49">
        <v>5.8700000000000002E-3</v>
      </c>
      <c r="J468" s="49">
        <v>1.17E-2</v>
      </c>
      <c r="K468" s="49">
        <v>1.2E-2</v>
      </c>
      <c r="L468" s="49">
        <v>1.12E-2</v>
      </c>
      <c r="M468" s="49">
        <v>1.12E-2</v>
      </c>
      <c r="N468" s="49">
        <v>1.0800000000000001E-2</v>
      </c>
      <c r="O468" s="49">
        <v>9.75E-3</v>
      </c>
      <c r="P468" s="49">
        <v>8.9700000000000005E-3</v>
      </c>
      <c r="Q468" s="49">
        <v>8.6999999999999994E-3</v>
      </c>
      <c r="R468" s="49">
        <v>9.1900000000000003E-3</v>
      </c>
      <c r="S468" s="49">
        <v>1.2699999999999999E-2</v>
      </c>
      <c r="T468" s="49">
        <v>1.3299999999999999E-2</v>
      </c>
      <c r="U468" s="49">
        <v>1.4E-2</v>
      </c>
      <c r="V468" s="49">
        <v>1.46E-2</v>
      </c>
    </row>
    <row r="469" spans="1:22" ht="15.75" customHeight="1">
      <c r="A469" s="139" t="s">
        <v>751</v>
      </c>
      <c r="B469" s="139" t="s">
        <v>542</v>
      </c>
      <c r="C469" s="139" t="s">
        <v>775</v>
      </c>
      <c r="D469" s="139" t="s">
        <v>633</v>
      </c>
      <c r="E469" s="139" t="s">
        <v>754</v>
      </c>
      <c r="F469" s="49">
        <v>5.0799999999999998E-2</v>
      </c>
      <c r="G469" s="49">
        <v>5.0700000000000002E-2</v>
      </c>
      <c r="H469" s="49">
        <v>4.9700000000000001E-2</v>
      </c>
      <c r="I469" s="49">
        <v>4.9099999999999998E-2</v>
      </c>
      <c r="J469" s="49">
        <v>4.8500000000000001E-2</v>
      </c>
      <c r="K469" s="49">
        <v>4.7899999999999998E-2</v>
      </c>
      <c r="L469" s="49">
        <v>4.7300000000000002E-2</v>
      </c>
      <c r="M469" s="49">
        <v>4.6699999999999998E-2</v>
      </c>
      <c r="N469" s="49">
        <v>4.6100000000000002E-2</v>
      </c>
      <c r="O469" s="49">
        <v>4.5499999999999999E-2</v>
      </c>
      <c r="P469" s="49">
        <v>4.4900000000000002E-2</v>
      </c>
      <c r="Q469" s="49">
        <v>4.4299999999999999E-2</v>
      </c>
      <c r="R469" s="49">
        <v>4.3700000000000003E-2</v>
      </c>
      <c r="S469" s="49">
        <v>4.3099999999999999E-2</v>
      </c>
      <c r="T469" s="49">
        <v>4.2500000000000003E-2</v>
      </c>
      <c r="U469" s="49">
        <v>4.1799999999999997E-2</v>
      </c>
      <c r="V469" s="49">
        <v>4.1200000000000001E-2</v>
      </c>
    </row>
    <row r="470" spans="1:22" ht="15.75" customHeight="1">
      <c r="A470" s="139" t="s">
        <v>751</v>
      </c>
      <c r="B470" s="139" t="s">
        <v>534</v>
      </c>
      <c r="C470" s="139" t="s">
        <v>775</v>
      </c>
      <c r="D470" s="139" t="s">
        <v>633</v>
      </c>
      <c r="E470" s="139" t="s">
        <v>754</v>
      </c>
      <c r="F470" s="49">
        <v>0.17699999999999999</v>
      </c>
      <c r="G470" s="49">
        <v>0.28899999999999998</v>
      </c>
      <c r="H470" s="49">
        <v>0.34699999999999998</v>
      </c>
      <c r="I470" s="49">
        <v>0.45300000000000001</v>
      </c>
      <c r="J470" s="49">
        <v>0.77500000000000002</v>
      </c>
      <c r="K470" s="49">
        <v>0.79500000000000004</v>
      </c>
      <c r="L470" s="49">
        <v>0.79</v>
      </c>
      <c r="M470" s="49">
        <v>0.75600000000000001</v>
      </c>
      <c r="N470" s="49">
        <v>0.72399999999999998</v>
      </c>
      <c r="O470" s="49">
        <v>0.65600000000000003</v>
      </c>
      <c r="P470" s="49">
        <v>0.60299999999999998</v>
      </c>
      <c r="Q470" s="49">
        <v>0.58499999999999996</v>
      </c>
      <c r="R470" s="49">
        <v>0.61799999999999999</v>
      </c>
      <c r="S470" s="49">
        <v>0.84599999999999997</v>
      </c>
      <c r="T470" s="49">
        <v>0.88600000000000001</v>
      </c>
      <c r="U470" s="49">
        <v>0.92700000000000005</v>
      </c>
      <c r="V470" s="49">
        <v>0.96699999999999997</v>
      </c>
    </row>
    <row r="471" spans="1:22" ht="15.75" customHeight="1">
      <c r="A471" s="139" t="s">
        <v>751</v>
      </c>
      <c r="B471" s="139" t="s">
        <v>334</v>
      </c>
      <c r="C471" s="139" t="s">
        <v>775</v>
      </c>
      <c r="D471" s="139" t="s">
        <v>633</v>
      </c>
      <c r="E471" s="139" t="s">
        <v>754</v>
      </c>
      <c r="F471" s="49">
        <v>8.1499999999999997E-4</v>
      </c>
      <c r="G471" s="49">
        <v>7.7999999999999999E-4</v>
      </c>
      <c r="H471" s="49">
        <v>7.7300000000000003E-4</v>
      </c>
      <c r="I471" s="49">
        <v>8.0500000000000005E-4</v>
      </c>
      <c r="J471" s="49">
        <v>8.3000000000000001E-4</v>
      </c>
      <c r="K471" s="49">
        <v>8.5599999999999999E-4</v>
      </c>
      <c r="L471" s="49">
        <v>6.8199999999999999E-4</v>
      </c>
      <c r="M471" s="49">
        <v>7.6300000000000001E-4</v>
      </c>
      <c r="N471" s="49">
        <v>6.7100000000000005E-4</v>
      </c>
      <c r="O471" s="49">
        <v>6.7299999999999999E-4</v>
      </c>
      <c r="P471" s="49">
        <v>6.2299999999999996E-4</v>
      </c>
      <c r="Q471" s="49">
        <v>5.6800000000000004E-4</v>
      </c>
      <c r="R471" s="49">
        <v>4.1599999999999997E-4</v>
      </c>
      <c r="S471" s="49">
        <v>5.5500000000000005E-4</v>
      </c>
      <c r="T471" s="49">
        <v>5.3399999999999997E-4</v>
      </c>
      <c r="U471" s="49">
        <v>5.13E-4</v>
      </c>
      <c r="V471" s="49">
        <v>4.9200000000000003E-4</v>
      </c>
    </row>
    <row r="472" spans="1:22" ht="15.75" customHeight="1">
      <c r="A472" s="139" t="s">
        <v>751</v>
      </c>
      <c r="B472" s="139" t="s">
        <v>522</v>
      </c>
      <c r="C472" s="139" t="s">
        <v>775</v>
      </c>
      <c r="D472" s="139" t="s">
        <v>633</v>
      </c>
      <c r="E472" s="139" t="s">
        <v>754</v>
      </c>
      <c r="F472" s="49">
        <v>0.122</v>
      </c>
      <c r="G472" s="49">
        <v>0.11</v>
      </c>
      <c r="H472" s="49">
        <v>0.15</v>
      </c>
      <c r="I472" s="49">
        <v>0.152</v>
      </c>
      <c r="J472" s="49">
        <v>0.15</v>
      </c>
      <c r="K472" s="49">
        <v>0.16900000000000001</v>
      </c>
      <c r="L472" s="49">
        <v>0.161</v>
      </c>
      <c r="M472" s="49">
        <v>0.16500000000000001</v>
      </c>
      <c r="N472" s="49">
        <v>0.14899999999999999</v>
      </c>
      <c r="O472" s="49">
        <v>0.13100000000000001</v>
      </c>
      <c r="P472" s="49">
        <v>0.14799999999999999</v>
      </c>
      <c r="Q472" s="49">
        <v>0.155</v>
      </c>
      <c r="R472" s="49">
        <v>0.161</v>
      </c>
      <c r="S472" s="49">
        <v>0.161</v>
      </c>
      <c r="T472" s="49">
        <v>0.16200000000000001</v>
      </c>
      <c r="U472" s="49">
        <v>0.16400000000000001</v>
      </c>
      <c r="V472" s="49">
        <v>0.16600000000000001</v>
      </c>
    </row>
    <row r="473" spans="1:22" ht="15.75" customHeight="1">
      <c r="A473" s="139" t="s">
        <v>751</v>
      </c>
      <c r="B473" s="139" t="s">
        <v>544</v>
      </c>
      <c r="C473" s="139" t="s">
        <v>775</v>
      </c>
      <c r="D473" s="139" t="s">
        <v>633</v>
      </c>
      <c r="E473" s="139" t="s">
        <v>754</v>
      </c>
      <c r="F473" s="49">
        <v>0.13900000000000001</v>
      </c>
      <c r="G473" s="49">
        <v>0.222</v>
      </c>
      <c r="H473" s="49">
        <v>0.26100000000000001</v>
      </c>
      <c r="I473" s="49">
        <v>0.33300000000000002</v>
      </c>
      <c r="J473" s="49">
        <v>0.58899999999999997</v>
      </c>
      <c r="K473" s="49">
        <v>0.60399999999999998</v>
      </c>
      <c r="L473" s="49">
        <v>0.59499999999999997</v>
      </c>
      <c r="M473" s="49">
        <v>0.57099999999999995</v>
      </c>
      <c r="N473" s="49">
        <v>0.54800000000000004</v>
      </c>
      <c r="O473" s="49">
        <v>0.496</v>
      </c>
      <c r="P473" s="49">
        <v>0.45600000000000002</v>
      </c>
      <c r="Q473" s="49">
        <v>0.443</v>
      </c>
      <c r="R473" s="49">
        <v>0.46800000000000003</v>
      </c>
      <c r="S473" s="49">
        <v>0.64300000000000002</v>
      </c>
      <c r="T473" s="49">
        <v>0.67400000000000004</v>
      </c>
      <c r="U473" s="49">
        <v>0.70399999999999996</v>
      </c>
      <c r="V473" s="49">
        <v>0.73499999999999999</v>
      </c>
    </row>
    <row r="474" spans="1:22" ht="15.75" customHeight="1">
      <c r="A474" s="139" t="s">
        <v>751</v>
      </c>
      <c r="B474" s="139" t="s">
        <v>530</v>
      </c>
      <c r="C474" s="139" t="s">
        <v>775</v>
      </c>
      <c r="D474" s="139" t="s">
        <v>633</v>
      </c>
      <c r="E474" s="139" t="s">
        <v>754</v>
      </c>
      <c r="F474" s="49">
        <v>2.3199999999999998</v>
      </c>
      <c r="G474" s="49">
        <v>2.11</v>
      </c>
      <c r="H474" s="49">
        <v>1.91</v>
      </c>
      <c r="I474" s="49">
        <v>1.83</v>
      </c>
      <c r="J474" s="49">
        <v>1.55</v>
      </c>
      <c r="K474" s="49">
        <v>1.54</v>
      </c>
      <c r="L474" s="49">
        <v>1.53</v>
      </c>
      <c r="M474" s="49">
        <v>1.52</v>
      </c>
      <c r="N474" s="49">
        <v>1.52</v>
      </c>
      <c r="O474" s="49">
        <v>1.58</v>
      </c>
      <c r="P474" s="49">
        <v>2.13</v>
      </c>
      <c r="Q474" s="49">
        <v>2.54</v>
      </c>
      <c r="R474" s="49">
        <v>2.82</v>
      </c>
      <c r="S474" s="49">
        <v>1.99</v>
      </c>
      <c r="T474" s="49">
        <v>2</v>
      </c>
      <c r="U474" s="49">
        <v>2</v>
      </c>
      <c r="V474" s="49">
        <v>2</v>
      </c>
    </row>
    <row r="475" spans="1:22" ht="15.75" customHeight="1">
      <c r="A475" s="139" t="s">
        <v>751</v>
      </c>
      <c r="B475" s="139" t="s">
        <v>550</v>
      </c>
      <c r="C475" s="139" t="s">
        <v>775</v>
      </c>
      <c r="D475" s="139" t="s">
        <v>633</v>
      </c>
      <c r="E475" s="139" t="s">
        <v>754</v>
      </c>
      <c r="F475" s="49">
        <v>49.7</v>
      </c>
      <c r="G475" s="49">
        <v>43.1</v>
      </c>
      <c r="H475" s="49">
        <v>46.5</v>
      </c>
      <c r="I475" s="49">
        <v>51.4</v>
      </c>
      <c r="J475" s="49">
        <v>86.1</v>
      </c>
      <c r="K475" s="49">
        <v>118</v>
      </c>
      <c r="L475" s="49">
        <v>126</v>
      </c>
      <c r="M475" s="49">
        <v>154</v>
      </c>
      <c r="N475" s="49">
        <v>133</v>
      </c>
      <c r="O475" s="49">
        <v>155</v>
      </c>
      <c r="P475" s="49">
        <v>176</v>
      </c>
      <c r="Q475" s="49">
        <v>148</v>
      </c>
      <c r="R475" s="49">
        <v>139</v>
      </c>
      <c r="S475" s="49">
        <v>189</v>
      </c>
      <c r="T475" s="49">
        <v>201</v>
      </c>
      <c r="U475" s="49">
        <v>212</v>
      </c>
      <c r="V475" s="49">
        <v>224</v>
      </c>
    </row>
    <row r="476" spans="1:22" ht="15.75" customHeight="1">
      <c r="A476" s="139" t="s">
        <v>751</v>
      </c>
      <c r="B476" s="139" t="s">
        <v>524</v>
      </c>
      <c r="C476" s="139" t="s">
        <v>775</v>
      </c>
      <c r="D476" s="139" t="s">
        <v>633</v>
      </c>
      <c r="E476" s="139" t="s">
        <v>754</v>
      </c>
      <c r="F476" s="49">
        <v>1.7899999999999999E-2</v>
      </c>
      <c r="G476" s="49">
        <v>2.8500000000000001E-2</v>
      </c>
      <c r="H476" s="49">
        <v>3.4599999999999999E-2</v>
      </c>
      <c r="I476" s="49">
        <v>4.41E-2</v>
      </c>
      <c r="J476" s="49">
        <v>7.7700000000000005E-2</v>
      </c>
      <c r="K476" s="49">
        <v>7.9699999999999993E-2</v>
      </c>
      <c r="L476" s="49">
        <v>7.8899999999999998E-2</v>
      </c>
      <c r="M476" s="49">
        <v>7.5800000000000006E-2</v>
      </c>
      <c r="N476" s="49">
        <v>7.2599999999999998E-2</v>
      </c>
      <c r="O476" s="49">
        <v>6.5799999999999997E-2</v>
      </c>
      <c r="P476" s="49">
        <v>6.0499999999999998E-2</v>
      </c>
      <c r="Q476" s="49">
        <v>5.8700000000000002E-2</v>
      </c>
      <c r="R476" s="49">
        <v>6.2E-2</v>
      </c>
      <c r="S476" s="49">
        <v>8.5099999999999995E-2</v>
      </c>
      <c r="T476" s="49">
        <v>8.9200000000000002E-2</v>
      </c>
      <c r="U476" s="49">
        <v>9.3399999999999997E-2</v>
      </c>
      <c r="V476" s="49">
        <v>9.7500000000000003E-2</v>
      </c>
    </row>
    <row r="477" spans="1:22" ht="15.75" customHeight="1">
      <c r="A477" s="139" t="s">
        <v>751</v>
      </c>
      <c r="B477" s="139" t="s">
        <v>558</v>
      </c>
      <c r="C477" s="139" t="s">
        <v>775</v>
      </c>
      <c r="D477" s="139" t="s">
        <v>633</v>
      </c>
      <c r="E477" s="139" t="s">
        <v>754</v>
      </c>
      <c r="F477" s="49">
        <v>0</v>
      </c>
      <c r="G477" s="49">
        <v>0</v>
      </c>
      <c r="H477" s="49">
        <v>0</v>
      </c>
      <c r="I477" s="49">
        <v>0</v>
      </c>
      <c r="J477" s="49">
        <v>0</v>
      </c>
      <c r="K477" s="49">
        <v>0</v>
      </c>
      <c r="L477" s="49">
        <v>0</v>
      </c>
      <c r="M477" s="49">
        <v>0</v>
      </c>
      <c r="N477" s="49">
        <v>3.67</v>
      </c>
      <c r="O477" s="49">
        <v>3.67</v>
      </c>
      <c r="P477" s="49">
        <v>3.67</v>
      </c>
      <c r="Q477" s="49">
        <v>3.67</v>
      </c>
      <c r="R477" s="49">
        <v>3.67</v>
      </c>
      <c r="S477" s="49">
        <v>3.67</v>
      </c>
      <c r="T477" s="49">
        <v>3.67</v>
      </c>
      <c r="U477" s="49">
        <v>4.6399999999999997</v>
      </c>
      <c r="V477" s="49">
        <v>5.01</v>
      </c>
    </row>
    <row r="478" spans="1:22" ht="15.75" customHeight="1">
      <c r="A478" s="139" t="s">
        <v>751</v>
      </c>
      <c r="B478" s="139" t="s">
        <v>538</v>
      </c>
      <c r="C478" s="139" t="s">
        <v>775</v>
      </c>
      <c r="D478" s="139" t="s">
        <v>633</v>
      </c>
      <c r="E478" s="139" t="s">
        <v>754</v>
      </c>
      <c r="F478" s="49">
        <v>3.67</v>
      </c>
      <c r="G478" s="49">
        <v>3.6</v>
      </c>
      <c r="H478" s="49">
        <v>3.38</v>
      </c>
      <c r="I478" s="49">
        <v>3.16</v>
      </c>
      <c r="J478" s="49">
        <v>2.77</v>
      </c>
      <c r="K478" s="49">
        <v>2.46</v>
      </c>
      <c r="L478" s="49">
        <v>2.44</v>
      </c>
      <c r="M478" s="49">
        <v>2.1800000000000002</v>
      </c>
      <c r="N478" s="49">
        <v>1.69</v>
      </c>
      <c r="O478" s="49">
        <v>1.49</v>
      </c>
      <c r="P478" s="49">
        <v>1.47</v>
      </c>
      <c r="Q478" s="49">
        <v>1.6</v>
      </c>
      <c r="R478" s="49">
        <v>1.42</v>
      </c>
      <c r="S478" s="49">
        <v>1.35</v>
      </c>
      <c r="T478" s="49">
        <v>1.26</v>
      </c>
      <c r="U478" s="49">
        <v>1.28</v>
      </c>
      <c r="V478" s="49">
        <v>1.21</v>
      </c>
    </row>
    <row r="479" spans="1:22" ht="15.75" customHeight="1">
      <c r="A479" s="139" t="s">
        <v>751</v>
      </c>
      <c r="B479" s="139" t="s">
        <v>540</v>
      </c>
      <c r="C479" s="139" t="s">
        <v>775</v>
      </c>
      <c r="D479" s="139" t="s">
        <v>633</v>
      </c>
      <c r="E479" s="139" t="s">
        <v>754</v>
      </c>
      <c r="F479" s="49">
        <v>0.13500000000000001</v>
      </c>
      <c r="G479" s="49">
        <v>0.13200000000000001</v>
      </c>
      <c r="H479" s="49">
        <v>0.14000000000000001</v>
      </c>
      <c r="I479" s="49">
        <v>8.9899999999999994E-2</v>
      </c>
      <c r="J479" s="49">
        <v>8.8200000000000001E-2</v>
      </c>
      <c r="K479" s="49">
        <v>0.09</v>
      </c>
      <c r="L479" s="49">
        <v>8.6599999999999996E-2</v>
      </c>
      <c r="M479" s="49">
        <v>8.6499999999999994E-2</v>
      </c>
      <c r="N479" s="49">
        <v>8.3599999999999994E-2</v>
      </c>
      <c r="O479" s="49">
        <v>0.08</v>
      </c>
      <c r="P479" s="49">
        <v>8.7599999999999997E-2</v>
      </c>
      <c r="Q479" s="49">
        <v>7.2900000000000006E-2</v>
      </c>
      <c r="R479" s="49">
        <v>7.0599999999999996E-2</v>
      </c>
      <c r="S479" s="49">
        <v>6.9800000000000001E-2</v>
      </c>
      <c r="T479" s="49">
        <v>6.4100000000000004E-2</v>
      </c>
      <c r="U479" s="49">
        <v>6.8900000000000003E-2</v>
      </c>
      <c r="V479" s="49">
        <v>7.3700000000000002E-2</v>
      </c>
    </row>
    <row r="480" spans="1:22" ht="15.75" customHeight="1">
      <c r="A480" s="139" t="s">
        <v>751</v>
      </c>
      <c r="B480" s="139" t="s">
        <v>562</v>
      </c>
      <c r="C480" s="139" t="s">
        <v>775</v>
      </c>
      <c r="D480" s="139" t="s">
        <v>633</v>
      </c>
      <c r="E480" s="139" t="s">
        <v>754</v>
      </c>
      <c r="F480" s="49">
        <v>351</v>
      </c>
      <c r="G480" s="49">
        <v>319</v>
      </c>
      <c r="H480" s="49">
        <v>299</v>
      </c>
      <c r="I480" s="49">
        <v>316</v>
      </c>
      <c r="J480" s="49">
        <v>304</v>
      </c>
      <c r="K480" s="49">
        <v>310</v>
      </c>
      <c r="L480" s="49">
        <v>847</v>
      </c>
      <c r="M480" s="49">
        <v>883</v>
      </c>
      <c r="N480" s="49">
        <v>888</v>
      </c>
      <c r="O480" s="49">
        <v>898</v>
      </c>
      <c r="P480" s="49">
        <v>866</v>
      </c>
      <c r="Q480" s="49">
        <v>864</v>
      </c>
      <c r="R480" s="49">
        <v>858</v>
      </c>
      <c r="S480" s="49">
        <v>714</v>
      </c>
      <c r="T480" s="49">
        <v>791</v>
      </c>
      <c r="U480" s="49">
        <v>90.5</v>
      </c>
      <c r="V480" s="49">
        <v>86.9</v>
      </c>
    </row>
    <row r="481" spans="1:22" ht="15.75" customHeight="1">
      <c r="A481" s="139" t="s">
        <v>751</v>
      </c>
      <c r="B481" s="139" t="s">
        <v>560</v>
      </c>
      <c r="C481" s="139" t="s">
        <v>775</v>
      </c>
      <c r="D481" s="139" t="s">
        <v>633</v>
      </c>
      <c r="E481" s="139" t="s">
        <v>754</v>
      </c>
      <c r="F481" s="49">
        <v>0.16900000000000001</v>
      </c>
      <c r="G481" s="49">
        <v>0.22700000000000001</v>
      </c>
      <c r="H481" s="49">
        <v>0.25800000000000001</v>
      </c>
      <c r="I481" s="49">
        <v>0.316</v>
      </c>
      <c r="J481" s="49">
        <v>0.48299999999999998</v>
      </c>
      <c r="K481" s="49">
        <v>0.495</v>
      </c>
      <c r="L481" s="49">
        <v>0.47799999999999998</v>
      </c>
      <c r="M481" s="49">
        <v>0.44900000000000001</v>
      </c>
      <c r="N481" s="49">
        <v>0.42299999999999999</v>
      </c>
      <c r="O481" s="49">
        <v>0.38300000000000001</v>
      </c>
      <c r="P481" s="49">
        <v>0.35299999999999998</v>
      </c>
      <c r="Q481" s="49">
        <v>0.34200000000000003</v>
      </c>
      <c r="R481" s="49">
        <v>0.36099999999999999</v>
      </c>
      <c r="S481" s="49">
        <v>0.48099999999999998</v>
      </c>
      <c r="T481" s="49">
        <v>0.5</v>
      </c>
      <c r="U481" s="49">
        <v>0.51800000000000002</v>
      </c>
      <c r="V481" s="49">
        <v>0.53700000000000003</v>
      </c>
    </row>
    <row r="482" spans="1:22" ht="15.75" customHeight="1">
      <c r="A482" s="139" t="s">
        <v>751</v>
      </c>
      <c r="B482" s="139" t="s">
        <v>532</v>
      </c>
      <c r="C482" s="139" t="s">
        <v>775</v>
      </c>
      <c r="D482" s="139" t="s">
        <v>633</v>
      </c>
      <c r="E482" s="139" t="s">
        <v>754</v>
      </c>
      <c r="F482" s="49">
        <v>0.11</v>
      </c>
      <c r="G482" s="49">
        <v>0.18099999999999999</v>
      </c>
      <c r="H482" s="49">
        <v>0.309</v>
      </c>
      <c r="I482" s="49">
        <v>0.38100000000000001</v>
      </c>
      <c r="J482" s="49">
        <v>0.65600000000000003</v>
      </c>
      <c r="K482" s="49">
        <v>0.67300000000000004</v>
      </c>
      <c r="L482" s="49">
        <v>0.69</v>
      </c>
      <c r="M482" s="49">
        <v>0.66700000000000004</v>
      </c>
      <c r="N482" s="49">
        <v>0.63200000000000001</v>
      </c>
      <c r="O482" s="49">
        <v>0.57199999999999995</v>
      </c>
      <c r="P482" s="49">
        <v>0.52600000000000002</v>
      </c>
      <c r="Q482" s="49">
        <v>0.51100000000000001</v>
      </c>
      <c r="R482" s="49">
        <v>0.53900000000000003</v>
      </c>
      <c r="S482" s="49">
        <v>0.752</v>
      </c>
      <c r="T482" s="49">
        <v>0.79100000000000004</v>
      </c>
      <c r="U482" s="49">
        <v>0.82899999999999996</v>
      </c>
      <c r="V482" s="49">
        <v>0.86799999999999999</v>
      </c>
    </row>
    <row r="483" spans="1:22" ht="15.75" customHeight="1">
      <c r="A483" s="139" t="s">
        <v>751</v>
      </c>
      <c r="B483" s="139" t="s">
        <v>566</v>
      </c>
      <c r="C483" s="139" t="s">
        <v>775</v>
      </c>
      <c r="D483" s="139" t="s">
        <v>633</v>
      </c>
      <c r="E483" s="139" t="s">
        <v>754</v>
      </c>
      <c r="F483" s="49">
        <v>2530</v>
      </c>
      <c r="G483" s="49">
        <v>1560</v>
      </c>
      <c r="H483" s="49">
        <v>1110</v>
      </c>
      <c r="I483" s="49">
        <v>1490</v>
      </c>
      <c r="J483" s="49">
        <v>1530</v>
      </c>
      <c r="K483" s="49">
        <v>1490</v>
      </c>
      <c r="L483" s="49">
        <v>1210</v>
      </c>
      <c r="M483" s="49">
        <v>1020</v>
      </c>
      <c r="N483" s="49">
        <v>836</v>
      </c>
      <c r="O483" s="49">
        <v>744</v>
      </c>
      <c r="P483" s="49">
        <v>854</v>
      </c>
      <c r="Q483" s="49">
        <v>1280</v>
      </c>
      <c r="R483" s="49">
        <v>763</v>
      </c>
      <c r="S483" s="49">
        <v>1020</v>
      </c>
      <c r="T483" s="49">
        <v>653</v>
      </c>
      <c r="U483" s="49">
        <v>554</v>
      </c>
      <c r="V483" s="49">
        <v>473</v>
      </c>
    </row>
    <row r="484" spans="1:22" ht="15.75" customHeight="1">
      <c r="A484" s="139" t="s">
        <v>751</v>
      </c>
      <c r="B484" s="139" t="s">
        <v>770</v>
      </c>
      <c r="C484" s="139" t="s">
        <v>775</v>
      </c>
      <c r="D484" s="139" t="s">
        <v>633</v>
      </c>
      <c r="E484" s="139" t="s">
        <v>754</v>
      </c>
      <c r="F484" s="49">
        <v>1.14E-2</v>
      </c>
      <c r="G484" s="49">
        <v>9.3700000000000001E-4</v>
      </c>
      <c r="H484" s="49">
        <v>7.3999999999999999E-4</v>
      </c>
      <c r="I484" s="49">
        <v>9.0300000000000005E-2</v>
      </c>
      <c r="J484" s="49">
        <v>7.8600000000000003E-2</v>
      </c>
      <c r="K484" s="49">
        <v>8.3500000000000005E-2</v>
      </c>
      <c r="L484" s="49">
        <v>9.7599999999999998E-4</v>
      </c>
      <c r="M484" s="49">
        <v>9.2100000000000001E-2</v>
      </c>
      <c r="N484" s="49">
        <v>8.8400000000000006E-2</v>
      </c>
      <c r="O484" s="49">
        <v>5.1400000000000001E-2</v>
      </c>
      <c r="P484" s="49">
        <v>1.17E-3</v>
      </c>
      <c r="Q484" s="49">
        <v>5.21E-2</v>
      </c>
      <c r="R484" s="49">
        <v>5.21E-2</v>
      </c>
      <c r="S484" s="49">
        <v>6.93E-2</v>
      </c>
      <c r="T484" s="49">
        <v>7.2900000000000006E-2</v>
      </c>
      <c r="U484" s="49">
        <v>7.6600000000000001E-2</v>
      </c>
      <c r="V484" s="49">
        <v>8.0199999999999994E-2</v>
      </c>
    </row>
    <row r="485" spans="1:22" ht="15.75" customHeight="1">
      <c r="A485" s="139" t="s">
        <v>751</v>
      </c>
      <c r="B485" s="139" t="s">
        <v>296</v>
      </c>
      <c r="C485" s="139" t="s">
        <v>775</v>
      </c>
      <c r="D485" s="139" t="s">
        <v>633</v>
      </c>
      <c r="E485" s="139" t="s">
        <v>754</v>
      </c>
      <c r="F485" s="49">
        <v>0.26300000000000001</v>
      </c>
      <c r="G485" s="49">
        <v>3.82</v>
      </c>
      <c r="H485" s="49">
        <v>19</v>
      </c>
      <c r="I485" s="49">
        <v>147</v>
      </c>
      <c r="J485" s="49">
        <v>176</v>
      </c>
      <c r="K485" s="49">
        <v>182</v>
      </c>
      <c r="L485" s="49">
        <v>192</v>
      </c>
      <c r="M485" s="49">
        <v>239</v>
      </c>
      <c r="N485" s="49">
        <v>151</v>
      </c>
      <c r="O485" s="49">
        <v>129</v>
      </c>
      <c r="P485" s="49">
        <v>116</v>
      </c>
      <c r="Q485" s="49">
        <v>120</v>
      </c>
      <c r="R485" s="49">
        <v>121</v>
      </c>
      <c r="S485" s="49">
        <v>199</v>
      </c>
      <c r="T485" s="49">
        <v>210</v>
      </c>
      <c r="U485" s="49">
        <v>222</v>
      </c>
      <c r="V485" s="49">
        <v>233</v>
      </c>
    </row>
    <row r="486" spans="1:22" ht="15.75" customHeight="1">
      <c r="A486" s="139" t="s">
        <v>751</v>
      </c>
      <c r="B486" s="139" t="s">
        <v>576</v>
      </c>
      <c r="C486" s="139" t="s">
        <v>775</v>
      </c>
      <c r="D486" s="139" t="s">
        <v>633</v>
      </c>
      <c r="E486" s="139" t="s">
        <v>754</v>
      </c>
      <c r="F486" s="49">
        <v>0</v>
      </c>
      <c r="G486" s="49">
        <v>0</v>
      </c>
      <c r="H486" s="49">
        <v>0</v>
      </c>
      <c r="I486" s="49">
        <v>0</v>
      </c>
      <c r="J486" s="49">
        <v>0</v>
      </c>
      <c r="K486" s="49">
        <v>0</v>
      </c>
      <c r="L486" s="49">
        <v>0</v>
      </c>
      <c r="M486" s="49">
        <v>0</v>
      </c>
      <c r="N486" s="49">
        <v>0</v>
      </c>
      <c r="O486" s="49">
        <v>0</v>
      </c>
      <c r="P486" s="49">
        <v>0</v>
      </c>
      <c r="Q486" s="49">
        <v>0</v>
      </c>
      <c r="R486" s="49">
        <v>0</v>
      </c>
      <c r="S486" s="49">
        <v>0</v>
      </c>
      <c r="T486" s="49">
        <v>0</v>
      </c>
      <c r="U486" s="49">
        <v>0</v>
      </c>
      <c r="V486" s="49">
        <v>0</v>
      </c>
    </row>
    <row r="487" spans="1:22" ht="15.75" customHeight="1">
      <c r="A487" s="139" t="s">
        <v>751</v>
      </c>
      <c r="B487" s="139" t="s">
        <v>572</v>
      </c>
      <c r="C487" s="139" t="s">
        <v>775</v>
      </c>
      <c r="D487" s="139" t="s">
        <v>633</v>
      </c>
      <c r="E487" s="139" t="s">
        <v>754</v>
      </c>
      <c r="F487" s="49">
        <v>307</v>
      </c>
      <c r="G487" s="49">
        <v>310</v>
      </c>
      <c r="H487" s="49">
        <v>301</v>
      </c>
      <c r="I487" s="49">
        <v>422</v>
      </c>
      <c r="J487" s="49">
        <v>481</v>
      </c>
      <c r="K487" s="49">
        <v>489</v>
      </c>
      <c r="L487" s="49">
        <v>436</v>
      </c>
      <c r="M487" s="49">
        <v>423</v>
      </c>
      <c r="N487" s="49">
        <v>414</v>
      </c>
      <c r="O487" s="49">
        <v>461</v>
      </c>
      <c r="P487" s="49">
        <v>424</v>
      </c>
      <c r="Q487" s="49">
        <v>460</v>
      </c>
      <c r="R487" s="49">
        <v>466</v>
      </c>
      <c r="S487" s="49">
        <v>511</v>
      </c>
      <c r="T487" s="49">
        <v>525</v>
      </c>
      <c r="U487" s="49">
        <v>540</v>
      </c>
      <c r="V487" s="49">
        <v>554</v>
      </c>
    </row>
    <row r="488" spans="1:22" ht="15.75" customHeight="1">
      <c r="A488" s="139" t="s">
        <v>751</v>
      </c>
      <c r="B488" s="139" t="s">
        <v>568</v>
      </c>
      <c r="C488" s="139" t="s">
        <v>775</v>
      </c>
      <c r="D488" s="139" t="s">
        <v>633</v>
      </c>
      <c r="E488" s="139" t="s">
        <v>754</v>
      </c>
      <c r="F488" s="49">
        <v>4.5400000000000003E-2</v>
      </c>
      <c r="G488" s="49">
        <v>4.0399999999999998E-2</v>
      </c>
      <c r="H488" s="49">
        <v>4.0399999999999998E-2</v>
      </c>
      <c r="I488" s="49">
        <v>4.0399999999999998E-2</v>
      </c>
      <c r="J488" s="49">
        <v>4.7899999999999998E-2</v>
      </c>
      <c r="K488" s="49">
        <v>5.5599999999999997E-2</v>
      </c>
      <c r="L488" s="49">
        <v>6.0600000000000001E-2</v>
      </c>
      <c r="M488" s="49">
        <v>6.5699999999999995E-2</v>
      </c>
      <c r="N488" s="49">
        <v>6.5699999999999995E-2</v>
      </c>
      <c r="O488" s="49">
        <v>6.5699999999999995E-2</v>
      </c>
      <c r="P488" s="49">
        <v>6.8199999999999997E-2</v>
      </c>
      <c r="Q488" s="49">
        <v>7.0699999999999999E-2</v>
      </c>
      <c r="R488" s="49">
        <v>7.5700000000000003E-2</v>
      </c>
      <c r="S488" s="49">
        <v>7.4899999999999994E-2</v>
      </c>
      <c r="T488" s="49">
        <v>7.7200000000000005E-2</v>
      </c>
      <c r="U488" s="49">
        <v>7.9500000000000001E-2</v>
      </c>
      <c r="V488" s="49">
        <v>8.1799999999999998E-2</v>
      </c>
    </row>
    <row r="489" spans="1:22" ht="15.75" customHeight="1">
      <c r="A489" s="139" t="s">
        <v>751</v>
      </c>
      <c r="B489" s="139" t="s">
        <v>586</v>
      </c>
      <c r="C489" s="139" t="s">
        <v>775</v>
      </c>
      <c r="D489" s="139" t="s">
        <v>633</v>
      </c>
      <c r="E489" s="139" t="s">
        <v>754</v>
      </c>
      <c r="F489" s="49">
        <v>2060</v>
      </c>
      <c r="G489" s="49">
        <v>2370</v>
      </c>
      <c r="H489" s="49">
        <v>3350</v>
      </c>
      <c r="I489" s="49">
        <v>3940</v>
      </c>
      <c r="J489" s="49">
        <v>3740</v>
      </c>
      <c r="K489" s="49">
        <v>4090</v>
      </c>
      <c r="L489" s="49">
        <v>4410</v>
      </c>
      <c r="M489" s="49">
        <v>3350</v>
      </c>
      <c r="N489" s="49">
        <v>4000</v>
      </c>
      <c r="O489" s="49">
        <v>3170</v>
      </c>
      <c r="P489" s="49">
        <v>3180</v>
      </c>
      <c r="Q489" s="49">
        <v>3140</v>
      </c>
      <c r="R489" s="49">
        <v>4040</v>
      </c>
      <c r="S489" s="49">
        <v>4160</v>
      </c>
      <c r="T489" s="49">
        <v>4270</v>
      </c>
      <c r="U489" s="49">
        <v>4390</v>
      </c>
      <c r="V489" s="49">
        <v>4500</v>
      </c>
    </row>
    <row r="490" spans="1:22" ht="15.75" customHeight="1">
      <c r="A490" s="139" t="s">
        <v>751</v>
      </c>
      <c r="B490" s="139" t="s">
        <v>574</v>
      </c>
      <c r="C490" s="139" t="s">
        <v>775</v>
      </c>
      <c r="D490" s="139" t="s">
        <v>633</v>
      </c>
      <c r="E490" s="139" t="s">
        <v>754</v>
      </c>
      <c r="F490" s="49">
        <v>229</v>
      </c>
      <c r="G490" s="49">
        <v>123</v>
      </c>
      <c r="H490" s="49">
        <v>105</v>
      </c>
      <c r="I490" s="49">
        <v>99.1</v>
      </c>
      <c r="J490" s="49">
        <v>336</v>
      </c>
      <c r="K490" s="49">
        <v>155</v>
      </c>
      <c r="L490" s="49">
        <v>147</v>
      </c>
      <c r="M490" s="49">
        <v>113</v>
      </c>
      <c r="N490" s="49">
        <v>92</v>
      </c>
      <c r="O490" s="49">
        <v>103</v>
      </c>
      <c r="P490" s="49">
        <v>78.099999999999994</v>
      </c>
      <c r="Q490" s="49">
        <v>101</v>
      </c>
      <c r="R490" s="49">
        <v>101</v>
      </c>
      <c r="S490" s="49">
        <v>101</v>
      </c>
      <c r="T490" s="49">
        <v>97.2</v>
      </c>
      <c r="U490" s="49">
        <v>93.1</v>
      </c>
      <c r="V490" s="49">
        <v>89.1</v>
      </c>
    </row>
    <row r="491" spans="1:22" ht="15.75" customHeight="1">
      <c r="A491" s="139" t="s">
        <v>751</v>
      </c>
      <c r="B491" s="139" t="s">
        <v>578</v>
      </c>
      <c r="C491" s="139" t="s">
        <v>775</v>
      </c>
      <c r="D491" s="139" t="s">
        <v>633</v>
      </c>
      <c r="E491" s="139" t="s">
        <v>754</v>
      </c>
      <c r="F491" s="49">
        <v>1.32E-2</v>
      </c>
      <c r="G491" s="49">
        <v>1.2800000000000001E-2</v>
      </c>
      <c r="H491" s="49">
        <v>1.44E-2</v>
      </c>
      <c r="I491" s="49">
        <v>1.47E-2</v>
      </c>
      <c r="J491" s="49">
        <v>1.4999999999999999E-2</v>
      </c>
      <c r="K491" s="49">
        <v>1.5299999999999999E-2</v>
      </c>
      <c r="L491" s="49">
        <v>1.5599999999999999E-2</v>
      </c>
      <c r="M491" s="49">
        <v>1.5900000000000001E-2</v>
      </c>
      <c r="N491" s="49">
        <v>1.6199999999999999E-2</v>
      </c>
      <c r="O491" s="49">
        <v>1.6500000000000001E-2</v>
      </c>
      <c r="P491" s="49">
        <v>1.6799999999999999E-2</v>
      </c>
      <c r="Q491" s="49">
        <v>1.7100000000000001E-2</v>
      </c>
      <c r="R491" s="49">
        <v>1.7399999999999999E-2</v>
      </c>
      <c r="S491" s="49">
        <v>1.77E-2</v>
      </c>
      <c r="T491" s="49">
        <v>1.7999999999999999E-2</v>
      </c>
      <c r="U491" s="49">
        <v>1.83E-2</v>
      </c>
      <c r="V491" s="49">
        <v>1.8499999999999999E-2</v>
      </c>
    </row>
    <row r="492" spans="1:22" ht="15.75" customHeight="1">
      <c r="A492" s="139" t="s">
        <v>751</v>
      </c>
      <c r="B492" s="139" t="s">
        <v>580</v>
      </c>
      <c r="C492" s="139" t="s">
        <v>775</v>
      </c>
      <c r="D492" s="139" t="s">
        <v>633</v>
      </c>
      <c r="E492" s="139" t="s">
        <v>754</v>
      </c>
      <c r="F492" s="49">
        <v>0</v>
      </c>
      <c r="G492" s="49">
        <v>0</v>
      </c>
      <c r="H492" s="49">
        <v>0</v>
      </c>
      <c r="I492" s="49">
        <v>0</v>
      </c>
      <c r="J492" s="49">
        <v>0</v>
      </c>
      <c r="K492" s="49">
        <v>0</v>
      </c>
      <c r="L492" s="49">
        <v>0</v>
      </c>
      <c r="M492" s="49">
        <v>0</v>
      </c>
      <c r="N492" s="49">
        <v>0</v>
      </c>
      <c r="O492" s="49">
        <v>0</v>
      </c>
      <c r="P492" s="49">
        <v>0</v>
      </c>
      <c r="Q492" s="49">
        <v>0</v>
      </c>
      <c r="R492" s="49">
        <v>0</v>
      </c>
      <c r="S492" s="49">
        <v>0</v>
      </c>
      <c r="T492" s="49">
        <v>0</v>
      </c>
      <c r="U492" s="49">
        <v>0</v>
      </c>
      <c r="V492" s="49">
        <v>0</v>
      </c>
    </row>
    <row r="493" spans="1:22" ht="15.75" customHeight="1">
      <c r="A493" s="139" t="s">
        <v>751</v>
      </c>
      <c r="B493" s="139" t="s">
        <v>582</v>
      </c>
      <c r="C493" s="139" t="s">
        <v>775</v>
      </c>
      <c r="D493" s="139" t="s">
        <v>633</v>
      </c>
      <c r="E493" s="139" t="s">
        <v>754</v>
      </c>
      <c r="F493" s="49">
        <v>260</v>
      </c>
      <c r="G493" s="49">
        <v>268</v>
      </c>
      <c r="H493" s="49">
        <v>271</v>
      </c>
      <c r="I493" s="49">
        <v>253</v>
      </c>
      <c r="J493" s="49">
        <v>286</v>
      </c>
      <c r="K493" s="49">
        <v>290</v>
      </c>
      <c r="L493" s="49">
        <v>297</v>
      </c>
      <c r="M493" s="49">
        <v>301</v>
      </c>
      <c r="N493" s="49">
        <v>301</v>
      </c>
      <c r="O493" s="49">
        <v>352</v>
      </c>
      <c r="P493" s="49">
        <v>425</v>
      </c>
      <c r="Q493" s="49">
        <v>403</v>
      </c>
      <c r="R493" s="49">
        <v>392</v>
      </c>
      <c r="S493" s="49">
        <v>392</v>
      </c>
      <c r="T493" s="49">
        <v>352</v>
      </c>
      <c r="U493" s="49">
        <v>413</v>
      </c>
      <c r="V493" s="49">
        <v>424</v>
      </c>
    </row>
    <row r="494" spans="1:22" ht="15.75" customHeight="1">
      <c r="A494" s="139" t="s">
        <v>751</v>
      </c>
      <c r="B494" s="139" t="s">
        <v>584</v>
      </c>
      <c r="C494" s="139" t="s">
        <v>775</v>
      </c>
      <c r="D494" s="139" t="s">
        <v>633</v>
      </c>
      <c r="E494" s="139" t="s">
        <v>754</v>
      </c>
      <c r="F494" s="49">
        <v>168</v>
      </c>
      <c r="G494" s="49">
        <v>155</v>
      </c>
      <c r="H494" s="49">
        <v>148</v>
      </c>
      <c r="I494" s="49">
        <v>145</v>
      </c>
      <c r="J494" s="49">
        <v>140</v>
      </c>
      <c r="K494" s="49">
        <v>142</v>
      </c>
      <c r="L494" s="49">
        <v>135</v>
      </c>
      <c r="M494" s="49">
        <v>133</v>
      </c>
      <c r="N494" s="49">
        <v>135</v>
      </c>
      <c r="O494" s="49">
        <v>138</v>
      </c>
      <c r="P494" s="49">
        <v>156</v>
      </c>
      <c r="Q494" s="49">
        <v>151</v>
      </c>
      <c r="R494" s="49">
        <v>144</v>
      </c>
      <c r="S494" s="49">
        <v>146</v>
      </c>
      <c r="T494" s="49">
        <v>145</v>
      </c>
      <c r="U494" s="49">
        <v>155</v>
      </c>
      <c r="V494" s="49">
        <v>158</v>
      </c>
    </row>
    <row r="495" spans="1:22" ht="15.75" customHeight="1">
      <c r="A495" s="139" t="s">
        <v>751</v>
      </c>
      <c r="B495" s="139" t="s">
        <v>771</v>
      </c>
      <c r="C495" s="139" t="s">
        <v>775</v>
      </c>
      <c r="D495" s="139" t="s">
        <v>633</v>
      </c>
      <c r="E495" s="139" t="s">
        <v>754</v>
      </c>
      <c r="F495" s="49">
        <v>0.113</v>
      </c>
      <c r="G495" s="49">
        <v>0.125</v>
      </c>
      <c r="H495" s="49">
        <v>0.151</v>
      </c>
      <c r="I495" s="49">
        <v>0.14199999999999999</v>
      </c>
      <c r="J495" s="49">
        <v>0.14599999999999999</v>
      </c>
      <c r="K495" s="49">
        <v>0.11899999999999999</v>
      </c>
      <c r="L495" s="49">
        <v>9.7500000000000003E-2</v>
      </c>
      <c r="M495" s="49">
        <v>8.6900000000000005E-2</v>
      </c>
      <c r="N495" s="49">
        <v>0.08</v>
      </c>
      <c r="O495" s="49">
        <v>7.9100000000000004E-2</v>
      </c>
      <c r="P495" s="49">
        <v>7.1099999999999997E-2</v>
      </c>
      <c r="Q495" s="49">
        <v>5.96E-2</v>
      </c>
      <c r="R495" s="49">
        <v>6.3299999999999995E-2</v>
      </c>
      <c r="S495" s="49">
        <v>5.5599999999999997E-2</v>
      </c>
      <c r="T495" s="49">
        <v>4.9099999999999998E-2</v>
      </c>
      <c r="U495" s="49">
        <v>4.2500000000000003E-2</v>
      </c>
      <c r="V495" s="49">
        <v>3.5999999999999997E-2</v>
      </c>
    </row>
    <row r="496" spans="1:22" ht="15.75" customHeight="1">
      <c r="A496" s="139" t="s">
        <v>751</v>
      </c>
      <c r="B496" s="139" t="s">
        <v>570</v>
      </c>
      <c r="C496" s="139" t="s">
        <v>775</v>
      </c>
      <c r="D496" s="139" t="s">
        <v>633</v>
      </c>
      <c r="E496" s="139" t="s">
        <v>754</v>
      </c>
      <c r="F496" s="49">
        <v>0</v>
      </c>
      <c r="G496" s="49">
        <v>0</v>
      </c>
      <c r="H496" s="49">
        <v>0</v>
      </c>
      <c r="I496" s="49">
        <v>0</v>
      </c>
      <c r="J496" s="49">
        <v>11</v>
      </c>
      <c r="K496" s="49">
        <v>3.67</v>
      </c>
      <c r="L496" s="49">
        <v>3.67</v>
      </c>
      <c r="M496" s="49">
        <v>3.67</v>
      </c>
      <c r="N496" s="49">
        <v>3.67</v>
      </c>
      <c r="O496" s="49">
        <v>3.67</v>
      </c>
      <c r="P496" s="49">
        <v>3.67</v>
      </c>
      <c r="Q496" s="49">
        <v>3.67</v>
      </c>
      <c r="R496" s="49">
        <v>3.67</v>
      </c>
      <c r="S496" s="49">
        <v>3.67</v>
      </c>
      <c r="T496" s="49">
        <v>3.67</v>
      </c>
      <c r="U496" s="49">
        <v>4.8499999999999996</v>
      </c>
      <c r="V496" s="49">
        <v>5.0599999999999996</v>
      </c>
    </row>
    <row r="497" spans="1:22" ht="15.75" customHeight="1">
      <c r="A497" s="139" t="s">
        <v>751</v>
      </c>
      <c r="B497" s="139" t="s">
        <v>590</v>
      </c>
      <c r="C497" s="139" t="s">
        <v>775</v>
      </c>
      <c r="D497" s="139" t="s">
        <v>633</v>
      </c>
      <c r="E497" s="139" t="s">
        <v>754</v>
      </c>
      <c r="F497" s="49">
        <v>0.251</v>
      </c>
      <c r="G497" s="49">
        <v>0.443</v>
      </c>
      <c r="H497" s="49">
        <v>0.54300000000000004</v>
      </c>
      <c r="I497" s="49">
        <v>0.745</v>
      </c>
      <c r="J497" s="49">
        <v>1.29</v>
      </c>
      <c r="K497" s="49">
        <v>1.32</v>
      </c>
      <c r="L497" s="49">
        <v>1.32</v>
      </c>
      <c r="M497" s="49">
        <v>1.27</v>
      </c>
      <c r="N497" s="49">
        <v>1.22</v>
      </c>
      <c r="O497" s="49">
        <v>1.1100000000000001</v>
      </c>
      <c r="P497" s="49">
        <v>1.02</v>
      </c>
      <c r="Q497" s="49">
        <v>0.98899999999999999</v>
      </c>
      <c r="R497" s="49">
        <v>1.04</v>
      </c>
      <c r="S497" s="49">
        <v>1.44</v>
      </c>
      <c r="T497" s="49">
        <v>1.51</v>
      </c>
      <c r="U497" s="49">
        <v>1.58</v>
      </c>
      <c r="V497" s="49">
        <v>1.65</v>
      </c>
    </row>
    <row r="498" spans="1:22" ht="15.75" customHeight="1">
      <c r="A498" s="139" t="s">
        <v>751</v>
      </c>
      <c r="B498" s="139" t="s">
        <v>592</v>
      </c>
      <c r="C498" s="139" t="s">
        <v>775</v>
      </c>
      <c r="D498" s="139" t="s">
        <v>633</v>
      </c>
      <c r="E498" s="139" t="s">
        <v>754</v>
      </c>
      <c r="F498" s="49">
        <v>1930</v>
      </c>
      <c r="G498" s="49">
        <v>1970</v>
      </c>
      <c r="H498" s="49">
        <v>2000</v>
      </c>
      <c r="I498" s="49">
        <v>2080</v>
      </c>
      <c r="J498" s="49">
        <v>2210</v>
      </c>
      <c r="K498" s="49">
        <v>2260</v>
      </c>
      <c r="L498" s="49">
        <v>2310</v>
      </c>
      <c r="M498" s="49">
        <v>2310</v>
      </c>
      <c r="N498" s="49">
        <v>2320</v>
      </c>
      <c r="O498" s="49">
        <v>2280</v>
      </c>
      <c r="P498" s="49">
        <v>2140</v>
      </c>
      <c r="Q498" s="49">
        <v>2130</v>
      </c>
      <c r="R498" s="49">
        <v>2100</v>
      </c>
      <c r="S498" s="49">
        <v>2150</v>
      </c>
      <c r="T498" s="49">
        <v>2190</v>
      </c>
      <c r="U498" s="49">
        <v>2130</v>
      </c>
      <c r="V498" s="49">
        <v>2100</v>
      </c>
    </row>
    <row r="499" spans="1:22" ht="15.75" customHeight="1">
      <c r="A499" s="139" t="s">
        <v>751</v>
      </c>
      <c r="B499" s="139" t="s">
        <v>772</v>
      </c>
      <c r="C499" s="139" t="s">
        <v>775</v>
      </c>
      <c r="D499" s="139" t="s">
        <v>633</v>
      </c>
      <c r="E499" s="139" t="s">
        <v>754</v>
      </c>
      <c r="F499" s="49">
        <v>107000</v>
      </c>
      <c r="G499" s="49">
        <v>109000</v>
      </c>
      <c r="H499" s="49">
        <v>120000</v>
      </c>
      <c r="I499" s="49">
        <v>123000</v>
      </c>
      <c r="J499" s="49">
        <v>130000</v>
      </c>
      <c r="K499" s="49">
        <v>132000</v>
      </c>
      <c r="L499" s="49">
        <v>134000</v>
      </c>
      <c r="M499" s="49">
        <v>144000</v>
      </c>
      <c r="N499" s="49">
        <v>133000</v>
      </c>
      <c r="O499" s="49">
        <v>133000</v>
      </c>
      <c r="P499" s="49">
        <v>142000</v>
      </c>
      <c r="Q499" s="49">
        <v>148000</v>
      </c>
      <c r="R499" s="49">
        <v>152000</v>
      </c>
      <c r="S499" s="49">
        <v>155000</v>
      </c>
      <c r="T499" s="49">
        <v>152000</v>
      </c>
      <c r="U499" s="49">
        <v>152000</v>
      </c>
      <c r="V499" s="49">
        <v>151000</v>
      </c>
    </row>
    <row r="500" spans="1:22" ht="15.75" customHeight="1">
      <c r="A500" s="139" t="s">
        <v>751</v>
      </c>
      <c r="B500" s="139" t="s">
        <v>599</v>
      </c>
      <c r="C500" s="139" t="s">
        <v>775</v>
      </c>
      <c r="D500" s="139" t="s">
        <v>633</v>
      </c>
      <c r="E500" s="139" t="s">
        <v>754</v>
      </c>
      <c r="F500" s="49">
        <v>1.6800000000000001E-3</v>
      </c>
      <c r="G500" s="49">
        <v>1.5900000000000001E-3</v>
      </c>
      <c r="H500" s="49">
        <v>1.09E-3</v>
      </c>
      <c r="I500" s="49">
        <v>1.6199999999999999E-3</v>
      </c>
      <c r="J500" s="49">
        <v>2.3800000000000002E-3</v>
      </c>
      <c r="K500" s="49">
        <v>2.15E-3</v>
      </c>
      <c r="L500" s="49">
        <v>1.91E-3</v>
      </c>
      <c r="M500" s="49">
        <v>1.66E-3</v>
      </c>
      <c r="N500" s="49">
        <v>2.0899999999999998E-3</v>
      </c>
      <c r="O500" s="49">
        <v>1.9599999999999999E-3</v>
      </c>
      <c r="P500" s="49">
        <v>2.0400000000000001E-3</v>
      </c>
      <c r="Q500" s="49">
        <v>1.4599999999999999E-3</v>
      </c>
      <c r="R500" s="49">
        <v>2.1900000000000001E-3</v>
      </c>
      <c r="S500" s="49">
        <v>2.0400000000000001E-3</v>
      </c>
      <c r="T500" s="49">
        <v>2.0699999999999998E-3</v>
      </c>
      <c r="U500" s="49">
        <v>2.0999999999999999E-3</v>
      </c>
      <c r="V500" s="49">
        <v>2.1299999999999999E-3</v>
      </c>
    </row>
    <row r="501" spans="1:22" ht="15.75" customHeight="1">
      <c r="A501" s="139" t="s">
        <v>751</v>
      </c>
      <c r="B501" s="139" t="s">
        <v>597</v>
      </c>
      <c r="C501" s="139" t="s">
        <v>775</v>
      </c>
      <c r="D501" s="139" t="s">
        <v>633</v>
      </c>
      <c r="E501" s="139" t="s">
        <v>754</v>
      </c>
      <c r="F501" s="49">
        <v>33100</v>
      </c>
      <c r="G501" s="49">
        <v>33100</v>
      </c>
      <c r="H501" s="49">
        <v>33800</v>
      </c>
      <c r="I501" s="49">
        <v>33600</v>
      </c>
      <c r="J501" s="49">
        <v>33900</v>
      </c>
      <c r="K501" s="49">
        <v>34200</v>
      </c>
      <c r="L501" s="49">
        <v>34900</v>
      </c>
      <c r="M501" s="49">
        <v>35300</v>
      </c>
      <c r="N501" s="49">
        <v>36400</v>
      </c>
      <c r="O501" s="49">
        <v>35800</v>
      </c>
      <c r="P501" s="49">
        <v>37700</v>
      </c>
      <c r="Q501" s="49">
        <v>40700</v>
      </c>
      <c r="R501" s="49">
        <v>42600</v>
      </c>
      <c r="S501" s="49">
        <v>47400</v>
      </c>
      <c r="T501" s="49">
        <v>51700</v>
      </c>
      <c r="U501" s="49">
        <v>53600</v>
      </c>
      <c r="V501" s="49">
        <v>48300</v>
      </c>
    </row>
    <row r="502" spans="1:22" ht="15.75" customHeight="1">
      <c r="A502" s="139" t="s">
        <v>751</v>
      </c>
      <c r="B502" s="139" t="s">
        <v>601</v>
      </c>
      <c r="C502" s="139" t="s">
        <v>775</v>
      </c>
      <c r="D502" s="139" t="s">
        <v>633</v>
      </c>
      <c r="E502" s="139" t="s">
        <v>754</v>
      </c>
      <c r="F502" s="49">
        <v>2350</v>
      </c>
      <c r="G502" s="49">
        <v>3110</v>
      </c>
      <c r="H502" s="49">
        <v>4080</v>
      </c>
      <c r="I502" s="49">
        <v>3560</v>
      </c>
      <c r="J502" s="49">
        <v>3310</v>
      </c>
      <c r="K502" s="49">
        <v>3630</v>
      </c>
      <c r="L502" s="49">
        <v>3850</v>
      </c>
      <c r="M502" s="49">
        <v>3230</v>
      </c>
      <c r="N502" s="49">
        <v>3930</v>
      </c>
      <c r="O502" s="49">
        <v>2590</v>
      </c>
      <c r="P502" s="49">
        <v>2750</v>
      </c>
      <c r="Q502" s="49">
        <v>2620</v>
      </c>
      <c r="R502" s="49">
        <v>2620</v>
      </c>
      <c r="S502" s="49">
        <v>3260</v>
      </c>
      <c r="T502" s="49">
        <v>3280</v>
      </c>
      <c r="U502" s="49">
        <v>3310</v>
      </c>
      <c r="V502" s="49">
        <v>3340</v>
      </c>
    </row>
    <row r="503" spans="1:22" ht="15.75" customHeight="1">
      <c r="A503" s="139" t="s">
        <v>751</v>
      </c>
      <c r="B503" s="139" t="s">
        <v>373</v>
      </c>
      <c r="C503" s="139" t="s">
        <v>775</v>
      </c>
      <c r="D503" s="139" t="s">
        <v>633</v>
      </c>
      <c r="E503" s="139" t="s">
        <v>754</v>
      </c>
      <c r="F503" s="49">
        <v>3.49E-3</v>
      </c>
      <c r="G503" s="49">
        <v>3.1199999999999999E-3</v>
      </c>
      <c r="H503" s="49">
        <v>4.2199999999999998E-3</v>
      </c>
      <c r="I503" s="49">
        <v>4.2700000000000004E-3</v>
      </c>
      <c r="J503" s="49">
        <v>4.1399999999999996E-3</v>
      </c>
      <c r="K503" s="49">
        <v>4.62E-3</v>
      </c>
      <c r="L503" s="49">
        <v>4.3600000000000002E-3</v>
      </c>
      <c r="M503" s="49">
        <v>4.3899999999999998E-3</v>
      </c>
      <c r="N503" s="49">
        <v>3.8899999999999998E-3</v>
      </c>
      <c r="O503" s="49">
        <v>3.3800000000000002E-3</v>
      </c>
      <c r="P503" s="49">
        <v>3.7699999999999999E-3</v>
      </c>
      <c r="Q503" s="49">
        <v>3.9300000000000003E-3</v>
      </c>
      <c r="R503" s="49">
        <v>4.0499999999999998E-3</v>
      </c>
      <c r="S503" s="49">
        <v>4.0099999999999997E-3</v>
      </c>
      <c r="T503" s="49">
        <v>4.0099999999999997E-3</v>
      </c>
      <c r="U503" s="49">
        <v>4.0099999999999997E-3</v>
      </c>
      <c r="V503" s="49">
        <v>4.0200000000000001E-3</v>
      </c>
    </row>
    <row r="504" spans="1:22" ht="15.75" customHeight="1">
      <c r="A504" s="139" t="s">
        <v>751</v>
      </c>
      <c r="B504" s="139" t="s">
        <v>518</v>
      </c>
      <c r="C504" s="139" t="s">
        <v>775</v>
      </c>
      <c r="D504" s="139" t="s">
        <v>633</v>
      </c>
      <c r="E504" s="139" t="s">
        <v>754</v>
      </c>
      <c r="F504" s="49">
        <v>1.29E-2</v>
      </c>
      <c r="G504" s="49">
        <v>1.3100000000000001E-2</v>
      </c>
      <c r="H504" s="49">
        <v>1.3899999999999999E-2</v>
      </c>
      <c r="I504" s="49">
        <v>0.38800000000000001</v>
      </c>
      <c r="J504" s="49">
        <v>0.32600000000000001</v>
      </c>
      <c r="K504" s="49">
        <v>0.33700000000000002</v>
      </c>
      <c r="L504" s="49">
        <v>1.7299999999999999E-2</v>
      </c>
      <c r="M504" s="49">
        <v>0.34100000000000003</v>
      </c>
      <c r="N504" s="49">
        <v>0.315</v>
      </c>
      <c r="O504" s="49">
        <v>0.19</v>
      </c>
      <c r="P504" s="49">
        <v>2.2499999999999999E-2</v>
      </c>
      <c r="Q504" s="49">
        <v>0.19600000000000001</v>
      </c>
      <c r="R504" s="49">
        <v>0.19600000000000001</v>
      </c>
      <c r="S504" s="49">
        <v>0.26500000000000001</v>
      </c>
      <c r="T504" s="49">
        <v>0.27800000000000002</v>
      </c>
      <c r="U504" s="49">
        <v>0.29099999999999998</v>
      </c>
      <c r="V504" s="49">
        <v>0.30399999999999999</v>
      </c>
    </row>
    <row r="505" spans="1:22" ht="15.75" customHeight="1">
      <c r="A505" s="139" t="s">
        <v>751</v>
      </c>
      <c r="B505" s="139" t="s">
        <v>605</v>
      </c>
      <c r="C505" s="139" t="s">
        <v>775</v>
      </c>
      <c r="D505" s="139" t="s">
        <v>633</v>
      </c>
      <c r="E505" s="139" t="s">
        <v>754</v>
      </c>
      <c r="F505" s="49">
        <v>9380</v>
      </c>
      <c r="G505" s="49">
        <v>6390</v>
      </c>
      <c r="H505" s="49">
        <v>8350</v>
      </c>
      <c r="I505" s="49">
        <v>8450</v>
      </c>
      <c r="J505" s="49">
        <v>10500</v>
      </c>
      <c r="K505" s="49">
        <v>13600</v>
      </c>
      <c r="L505" s="49">
        <v>9970</v>
      </c>
      <c r="M505" s="49">
        <v>13800</v>
      </c>
      <c r="N505" s="49">
        <v>17700</v>
      </c>
      <c r="O505" s="49">
        <v>16800</v>
      </c>
      <c r="P505" s="49">
        <v>12900</v>
      </c>
      <c r="Q505" s="49">
        <v>17900</v>
      </c>
      <c r="R505" s="49">
        <v>21800</v>
      </c>
      <c r="S505" s="49">
        <v>26400</v>
      </c>
      <c r="T505" s="49">
        <v>29500</v>
      </c>
      <c r="U505" s="49">
        <v>26000</v>
      </c>
      <c r="V505" s="49">
        <v>27300</v>
      </c>
    </row>
    <row r="506" spans="1:22" ht="15.75" customHeight="1">
      <c r="A506" s="139" t="s">
        <v>751</v>
      </c>
      <c r="B506" s="139" t="s">
        <v>773</v>
      </c>
      <c r="C506" s="139" t="s">
        <v>775</v>
      </c>
      <c r="D506" s="139" t="s">
        <v>633</v>
      </c>
      <c r="E506" s="139" t="s">
        <v>754</v>
      </c>
      <c r="F506" s="49">
        <v>4.62E-3</v>
      </c>
      <c r="G506" s="49">
        <v>4.6100000000000004E-3</v>
      </c>
      <c r="H506" s="49">
        <v>4.5999999999999999E-3</v>
      </c>
      <c r="I506" s="49">
        <v>6.3600000000000004E-2</v>
      </c>
      <c r="J506" s="49">
        <v>5.57E-2</v>
      </c>
      <c r="K506" s="49">
        <v>5.9299999999999999E-2</v>
      </c>
      <c r="L506" s="49">
        <v>6.1500000000000001E-3</v>
      </c>
      <c r="M506" s="49">
        <v>6.2600000000000003E-2</v>
      </c>
      <c r="N506" s="49">
        <v>5.9299999999999999E-2</v>
      </c>
      <c r="O506" s="49">
        <v>3.73E-2</v>
      </c>
      <c r="P506" s="49">
        <v>8.0999999999999996E-3</v>
      </c>
      <c r="Q506" s="49">
        <v>3.8699999999999998E-2</v>
      </c>
      <c r="R506" s="49">
        <v>3.8800000000000001E-2</v>
      </c>
      <c r="S506" s="49">
        <v>5.0700000000000002E-2</v>
      </c>
      <c r="T506" s="49">
        <v>5.33E-2</v>
      </c>
      <c r="U506" s="49">
        <v>5.5899999999999998E-2</v>
      </c>
      <c r="V506" s="49">
        <v>5.8500000000000003E-2</v>
      </c>
    </row>
    <row r="507" spans="1:22" ht="15.75" customHeight="1">
      <c r="A507" s="139" t="s">
        <v>751</v>
      </c>
      <c r="B507" s="139" t="s">
        <v>607</v>
      </c>
      <c r="C507" s="139" t="s">
        <v>775</v>
      </c>
      <c r="D507" s="139" t="s">
        <v>633</v>
      </c>
      <c r="E507" s="139" t="s">
        <v>754</v>
      </c>
      <c r="F507" s="49">
        <v>0</v>
      </c>
      <c r="G507" s="49">
        <v>0</v>
      </c>
      <c r="H507" s="49">
        <v>0</v>
      </c>
      <c r="I507" s="49">
        <v>0</v>
      </c>
      <c r="J507" s="49">
        <v>0</v>
      </c>
      <c r="K507" s="49">
        <v>0</v>
      </c>
      <c r="L507" s="49">
        <v>0</v>
      </c>
      <c r="M507" s="49">
        <v>0</v>
      </c>
      <c r="N507" s="49">
        <v>0</v>
      </c>
      <c r="O507" s="49">
        <v>0</v>
      </c>
      <c r="P507" s="49">
        <v>0</v>
      </c>
      <c r="Q507" s="49">
        <v>0</v>
      </c>
      <c r="R507" s="49">
        <v>0</v>
      </c>
      <c r="S507" s="49">
        <v>0</v>
      </c>
      <c r="T507" s="49">
        <v>0</v>
      </c>
      <c r="U507" s="49">
        <v>0</v>
      </c>
      <c r="V507" s="49">
        <v>0</v>
      </c>
    </row>
    <row r="508" spans="1:22" ht="15.75" customHeight="1">
      <c r="A508" s="139" t="s">
        <v>751</v>
      </c>
      <c r="B508" s="139" t="s">
        <v>603</v>
      </c>
      <c r="C508" s="139" t="s">
        <v>775</v>
      </c>
      <c r="D508" s="139" t="s">
        <v>633</v>
      </c>
      <c r="E508" s="139" t="s">
        <v>754</v>
      </c>
      <c r="F508" s="49">
        <v>2.0299999999999999E-2</v>
      </c>
      <c r="G508" s="49">
        <v>2.0299999999999999E-2</v>
      </c>
      <c r="H508" s="49">
        <v>2.23E-2</v>
      </c>
      <c r="I508" s="49">
        <v>2.2800000000000001E-2</v>
      </c>
      <c r="J508" s="49">
        <v>2.3199999999999998E-2</v>
      </c>
      <c r="K508" s="49">
        <v>2.3699999999999999E-2</v>
      </c>
      <c r="L508" s="49">
        <v>2.41E-2</v>
      </c>
      <c r="M508" s="49">
        <v>2.46E-2</v>
      </c>
      <c r="N508" s="49">
        <v>2.5000000000000001E-2</v>
      </c>
      <c r="O508" s="49">
        <v>2.5399999999999999E-2</v>
      </c>
      <c r="P508" s="49">
        <v>2.5899999999999999E-2</v>
      </c>
      <c r="Q508" s="49">
        <v>2.63E-2</v>
      </c>
      <c r="R508" s="49">
        <v>2.6800000000000001E-2</v>
      </c>
      <c r="S508" s="49">
        <v>2.7199999999999998E-2</v>
      </c>
      <c r="T508" s="49">
        <v>2.7699999999999999E-2</v>
      </c>
      <c r="U508" s="49">
        <v>2.81E-2</v>
      </c>
      <c r="V508" s="49">
        <v>2.8500000000000001E-2</v>
      </c>
    </row>
    <row r="509" spans="1:22" ht="15.75" customHeight="1">
      <c r="A509" s="139" t="s">
        <v>751</v>
      </c>
      <c r="B509" s="139" t="s">
        <v>520</v>
      </c>
      <c r="C509" s="139" t="s">
        <v>775</v>
      </c>
      <c r="D509" s="139" t="s">
        <v>633</v>
      </c>
      <c r="E509" s="139" t="s">
        <v>754</v>
      </c>
      <c r="F509" s="49">
        <v>1.84E-2</v>
      </c>
      <c r="G509" s="49">
        <v>1.8200000000000001E-2</v>
      </c>
      <c r="H509" s="49">
        <v>1.9900000000000001E-2</v>
      </c>
      <c r="I509" s="49">
        <v>0.02</v>
      </c>
      <c r="J509" s="49">
        <v>2.01E-2</v>
      </c>
      <c r="K509" s="49">
        <v>2.0199999999999999E-2</v>
      </c>
      <c r="L509" s="49">
        <v>2.0299999999999999E-2</v>
      </c>
      <c r="M509" s="49">
        <v>2.0400000000000001E-2</v>
      </c>
      <c r="N509" s="49">
        <v>2.0500000000000001E-2</v>
      </c>
      <c r="O509" s="49">
        <v>2.06E-2</v>
      </c>
      <c r="P509" s="49">
        <v>2.07E-2</v>
      </c>
      <c r="Q509" s="49">
        <v>2.0799999999999999E-2</v>
      </c>
      <c r="R509" s="49">
        <v>2.0899999999999998E-2</v>
      </c>
      <c r="S509" s="49">
        <v>2.1000000000000001E-2</v>
      </c>
      <c r="T509" s="49">
        <v>2.1100000000000001E-2</v>
      </c>
      <c r="U509" s="49">
        <v>2.12E-2</v>
      </c>
      <c r="V509" s="49">
        <v>2.1299999999999999E-2</v>
      </c>
    </row>
    <row r="510" spans="1:22" ht="15.75" customHeight="1">
      <c r="A510" s="139" t="s">
        <v>751</v>
      </c>
      <c r="B510" s="139" t="s">
        <v>609</v>
      </c>
      <c r="C510" s="139" t="s">
        <v>775</v>
      </c>
      <c r="D510" s="139" t="s">
        <v>633</v>
      </c>
      <c r="E510" s="139" t="s">
        <v>754</v>
      </c>
      <c r="F510" s="49">
        <v>1400</v>
      </c>
      <c r="G510" s="49">
        <v>1210</v>
      </c>
      <c r="H510" s="49">
        <v>1180</v>
      </c>
      <c r="I510" s="49">
        <v>1620</v>
      </c>
      <c r="J510" s="49">
        <v>1500</v>
      </c>
      <c r="K510" s="49">
        <v>2090</v>
      </c>
      <c r="L510" s="49">
        <v>3000</v>
      </c>
      <c r="M510" s="49">
        <v>4440</v>
      </c>
      <c r="N510" s="49">
        <v>3580</v>
      </c>
      <c r="O510" s="49">
        <v>4410</v>
      </c>
      <c r="P510" s="49">
        <v>3800</v>
      </c>
      <c r="Q510" s="49">
        <v>2930</v>
      </c>
      <c r="R510" s="49">
        <v>2740</v>
      </c>
      <c r="S510" s="49">
        <v>4190</v>
      </c>
      <c r="T510" s="49">
        <v>4420</v>
      </c>
      <c r="U510" s="49">
        <v>4640</v>
      </c>
      <c r="V510" s="49">
        <v>4870</v>
      </c>
    </row>
    <row r="511" spans="1:22" ht="15.75" customHeight="1">
      <c r="A511" s="139" t="s">
        <v>751</v>
      </c>
      <c r="B511" s="139" t="s">
        <v>546</v>
      </c>
      <c r="C511" s="139" t="s">
        <v>775</v>
      </c>
      <c r="D511" s="139" t="s">
        <v>633</v>
      </c>
      <c r="E511" s="139" t="s">
        <v>754</v>
      </c>
      <c r="F511" s="49">
        <v>752</v>
      </c>
      <c r="G511" s="49">
        <v>753</v>
      </c>
      <c r="H511" s="49">
        <v>955</v>
      </c>
      <c r="I511" s="49">
        <v>1460</v>
      </c>
      <c r="J511" s="49">
        <v>1380</v>
      </c>
      <c r="K511" s="49">
        <v>1160</v>
      </c>
      <c r="L511" s="49">
        <v>1130</v>
      </c>
      <c r="M511" s="49">
        <v>1130</v>
      </c>
      <c r="N511" s="49">
        <v>1130</v>
      </c>
      <c r="O511" s="49">
        <v>1140</v>
      </c>
      <c r="P511" s="49">
        <v>1240</v>
      </c>
      <c r="Q511" s="49">
        <v>964</v>
      </c>
      <c r="R511" s="49">
        <v>786</v>
      </c>
      <c r="S511" s="49">
        <v>642</v>
      </c>
      <c r="T511" s="49">
        <v>1030</v>
      </c>
      <c r="U511" s="49">
        <v>1030</v>
      </c>
      <c r="V511" s="49">
        <v>1030</v>
      </c>
    </row>
    <row r="512" spans="1:22" ht="15.75" customHeight="1">
      <c r="A512" s="139" t="s">
        <v>751</v>
      </c>
      <c r="B512" s="139" t="s">
        <v>611</v>
      </c>
      <c r="C512" s="139" t="s">
        <v>775</v>
      </c>
      <c r="D512" s="139" t="s">
        <v>633</v>
      </c>
      <c r="E512" s="139" t="s">
        <v>754</v>
      </c>
      <c r="F512" s="49">
        <v>2.8200000000000001E-5</v>
      </c>
      <c r="G512" s="49">
        <v>2.2699999999999999E-4</v>
      </c>
      <c r="H512" s="49">
        <v>3.3300000000000002E-4</v>
      </c>
      <c r="I512" s="49">
        <v>4.2099999999999999E-4</v>
      </c>
      <c r="J512" s="49">
        <v>4.86E-4</v>
      </c>
      <c r="K512" s="49">
        <v>4.1100000000000002E-4</v>
      </c>
      <c r="L512" s="49">
        <v>4.0200000000000001E-4</v>
      </c>
      <c r="M512" s="49">
        <v>4.5199999999999998E-4</v>
      </c>
      <c r="N512" s="49">
        <v>4.8899999999999996E-4</v>
      </c>
      <c r="O512" s="49">
        <v>5.9999999999999995E-4</v>
      </c>
      <c r="P512" s="49">
        <v>6.38E-4</v>
      </c>
      <c r="Q512" s="49">
        <v>6.8099999999999996E-4</v>
      </c>
      <c r="R512" s="49">
        <v>7.3099999999999999E-4</v>
      </c>
      <c r="S512" s="49">
        <v>6.9499999999999998E-4</v>
      </c>
      <c r="T512" s="49">
        <v>7.2599999999999997E-4</v>
      </c>
      <c r="U512" s="49">
        <v>7.5699999999999997E-4</v>
      </c>
      <c r="V512" s="49">
        <v>7.8799999999999996E-4</v>
      </c>
    </row>
    <row r="513" spans="1:22" ht="15.75" customHeight="1">
      <c r="A513" s="139" t="s">
        <v>751</v>
      </c>
      <c r="B513" s="139" t="s">
        <v>613</v>
      </c>
      <c r="C513" s="139" t="s">
        <v>775</v>
      </c>
      <c r="D513" s="139" t="s">
        <v>633</v>
      </c>
      <c r="E513" s="139" t="s">
        <v>754</v>
      </c>
      <c r="F513" s="49">
        <v>6.2999999999999998E-6</v>
      </c>
      <c r="G513" s="49">
        <v>6.2999999999999998E-6</v>
      </c>
      <c r="H513" s="49">
        <v>6.2999999999999998E-6</v>
      </c>
      <c r="I513" s="49">
        <v>6.2999999999999998E-6</v>
      </c>
      <c r="J513" s="49">
        <v>6.2999999999999998E-6</v>
      </c>
      <c r="K513" s="49">
        <v>6.2999999999999998E-6</v>
      </c>
      <c r="L513" s="49">
        <v>6.2999999999999998E-6</v>
      </c>
      <c r="M513" s="49">
        <v>6.2999999999999998E-6</v>
      </c>
      <c r="N513" s="49">
        <v>6.2999999999999998E-6</v>
      </c>
      <c r="O513" s="49">
        <v>6.2999999999999998E-6</v>
      </c>
      <c r="P513" s="49">
        <v>6.2999999999999998E-6</v>
      </c>
      <c r="Q513" s="49">
        <v>6.2999999999999998E-6</v>
      </c>
      <c r="R513" s="49">
        <v>6.2999999999999998E-6</v>
      </c>
      <c r="S513" s="49">
        <v>6.2999999999999998E-6</v>
      </c>
      <c r="T513" s="49">
        <v>6.2999999999999998E-6</v>
      </c>
      <c r="U513" s="49">
        <v>6.2999999999999998E-6</v>
      </c>
      <c r="V513" s="49">
        <v>6.2999999999999998E-6</v>
      </c>
    </row>
    <row r="514" spans="1:22" ht="15.75" customHeight="1">
      <c r="A514" s="139" t="s">
        <v>751</v>
      </c>
      <c r="B514" s="139" t="s">
        <v>756</v>
      </c>
      <c r="C514" s="139" t="s">
        <v>776</v>
      </c>
      <c r="D514" s="139" t="s">
        <v>633</v>
      </c>
      <c r="E514" s="139" t="s">
        <v>754</v>
      </c>
      <c r="F514" s="49">
        <v>7720</v>
      </c>
      <c r="G514" s="49">
        <v>6940</v>
      </c>
      <c r="H514" s="49">
        <v>6620</v>
      </c>
      <c r="I514" s="49">
        <v>7200</v>
      </c>
      <c r="J514" s="49">
        <v>6600</v>
      </c>
      <c r="K514" s="49">
        <v>6830</v>
      </c>
      <c r="L514" s="49">
        <v>7290</v>
      </c>
      <c r="M514" s="49">
        <v>7250</v>
      </c>
      <c r="N514" s="49">
        <v>6950</v>
      </c>
      <c r="O514" s="49">
        <v>6090</v>
      </c>
      <c r="P514" s="49">
        <v>6990</v>
      </c>
      <c r="Q514" s="49">
        <v>7490</v>
      </c>
      <c r="R514" s="49">
        <v>7330</v>
      </c>
      <c r="S514" s="49">
        <v>7920</v>
      </c>
      <c r="T514" s="49">
        <v>8010</v>
      </c>
      <c r="U514" s="49">
        <v>8070</v>
      </c>
      <c r="V514" s="49">
        <v>7740</v>
      </c>
    </row>
    <row r="515" spans="1:22" ht="15.75" customHeight="1">
      <c r="A515" s="139" t="s">
        <v>751</v>
      </c>
      <c r="B515" s="139" t="s">
        <v>243</v>
      </c>
      <c r="C515" s="139" t="s">
        <v>776</v>
      </c>
      <c r="D515" s="139" t="s">
        <v>633</v>
      </c>
      <c r="E515" s="139" t="s">
        <v>754</v>
      </c>
      <c r="F515" s="49">
        <v>10.5</v>
      </c>
      <c r="G515" s="49">
        <v>9.06</v>
      </c>
      <c r="H515" s="49">
        <v>7.81</v>
      </c>
      <c r="I515" s="49">
        <v>17</v>
      </c>
      <c r="J515" s="49">
        <v>53.8</v>
      </c>
      <c r="K515" s="49">
        <v>60.2</v>
      </c>
      <c r="L515" s="49">
        <v>67.099999999999994</v>
      </c>
      <c r="M515" s="49">
        <v>67.900000000000006</v>
      </c>
      <c r="N515" s="49">
        <v>82.7</v>
      </c>
      <c r="O515" s="49">
        <v>181</v>
      </c>
      <c r="P515" s="49">
        <v>245</v>
      </c>
      <c r="Q515" s="49">
        <v>167</v>
      </c>
      <c r="R515" s="49">
        <v>188</v>
      </c>
      <c r="S515" s="49">
        <v>579</v>
      </c>
      <c r="T515" s="49">
        <v>730</v>
      </c>
      <c r="U515" s="49">
        <v>611</v>
      </c>
      <c r="V515" s="49">
        <v>690</v>
      </c>
    </row>
    <row r="516" spans="1:22" ht="15.75" customHeight="1">
      <c r="A516" s="139" t="s">
        <v>751</v>
      </c>
      <c r="B516" s="139" t="s">
        <v>760</v>
      </c>
      <c r="C516" s="139" t="s">
        <v>776</v>
      </c>
      <c r="D516" s="139" t="s">
        <v>633</v>
      </c>
      <c r="E516" s="139" t="s">
        <v>754</v>
      </c>
      <c r="F516" s="49">
        <v>28100</v>
      </c>
      <c r="G516" s="49">
        <v>28400</v>
      </c>
      <c r="H516" s="49">
        <v>28800</v>
      </c>
      <c r="I516" s="49">
        <v>27300</v>
      </c>
      <c r="J516" s="49">
        <v>29000</v>
      </c>
      <c r="K516" s="49">
        <v>25500</v>
      </c>
      <c r="L516" s="49">
        <v>25400</v>
      </c>
      <c r="M516" s="49">
        <v>25800</v>
      </c>
      <c r="N516" s="49">
        <v>25800</v>
      </c>
      <c r="O516" s="49">
        <v>24500</v>
      </c>
      <c r="P516" s="49">
        <v>24800</v>
      </c>
      <c r="Q516" s="49">
        <v>24400</v>
      </c>
      <c r="R516" s="49">
        <v>24200</v>
      </c>
      <c r="S516" s="49">
        <v>25100</v>
      </c>
      <c r="T516" s="49">
        <v>23500</v>
      </c>
      <c r="U516" s="49">
        <v>23100</v>
      </c>
      <c r="V516" s="49">
        <v>22700</v>
      </c>
    </row>
    <row r="517" spans="1:22" ht="15.75" customHeight="1">
      <c r="A517" s="139" t="s">
        <v>751</v>
      </c>
      <c r="B517" s="139" t="s">
        <v>260</v>
      </c>
      <c r="C517" s="139" t="s">
        <v>776</v>
      </c>
      <c r="D517" s="139" t="s">
        <v>633</v>
      </c>
      <c r="E517" s="139" t="s">
        <v>754</v>
      </c>
      <c r="F517" s="49">
        <v>165</v>
      </c>
      <c r="G517" s="49">
        <v>147</v>
      </c>
      <c r="H517" s="49">
        <v>152</v>
      </c>
      <c r="I517" s="49">
        <v>111</v>
      </c>
      <c r="J517" s="49">
        <v>102</v>
      </c>
      <c r="K517" s="49">
        <v>104</v>
      </c>
      <c r="L517" s="49">
        <v>130</v>
      </c>
      <c r="M517" s="49">
        <v>114</v>
      </c>
      <c r="N517" s="49">
        <v>116</v>
      </c>
      <c r="O517" s="49">
        <v>117</v>
      </c>
      <c r="P517" s="49">
        <v>103</v>
      </c>
      <c r="Q517" s="49">
        <v>92.7</v>
      </c>
      <c r="R517" s="49">
        <v>92.1</v>
      </c>
      <c r="S517" s="49">
        <v>93.2</v>
      </c>
      <c r="T517" s="49">
        <v>75.2</v>
      </c>
      <c r="U517" s="49">
        <v>87.8</v>
      </c>
      <c r="V517" s="49">
        <v>77.8</v>
      </c>
    </row>
    <row r="518" spans="1:22" ht="15.75" customHeight="1">
      <c r="A518" s="139" t="s">
        <v>751</v>
      </c>
      <c r="B518" s="139" t="s">
        <v>258</v>
      </c>
      <c r="C518" s="139" t="s">
        <v>776</v>
      </c>
      <c r="D518" s="139" t="s">
        <v>633</v>
      </c>
      <c r="E518" s="139" t="s">
        <v>754</v>
      </c>
      <c r="F518" s="49">
        <v>2.7299999999999998E-3</v>
      </c>
      <c r="G518" s="49">
        <v>2.7299999999999998E-3</v>
      </c>
      <c r="H518" s="49">
        <v>2.5200000000000001E-3</v>
      </c>
      <c r="I518" s="49">
        <v>3.7799999999999999E-3</v>
      </c>
      <c r="J518" s="49">
        <v>2.7299999999999998E-3</v>
      </c>
      <c r="K518" s="49">
        <v>2.49E-3</v>
      </c>
      <c r="L518" s="49">
        <v>2.48E-3</v>
      </c>
      <c r="M518" s="49">
        <v>2.2899999999999999E-3</v>
      </c>
      <c r="N518" s="49">
        <v>2.2899999999999999E-3</v>
      </c>
      <c r="O518" s="49">
        <v>2.2899999999999999E-3</v>
      </c>
      <c r="P518" s="49">
        <v>2.2399999999999998E-3</v>
      </c>
      <c r="Q518" s="49">
        <v>2.3500000000000001E-3</v>
      </c>
      <c r="R518" s="49">
        <v>2.2399999999999998E-3</v>
      </c>
      <c r="S518" s="49">
        <v>2.2899999999999999E-3</v>
      </c>
      <c r="T518" s="49">
        <v>1.6000000000000001E-3</v>
      </c>
      <c r="U518" s="49">
        <v>2.9399999999999999E-3</v>
      </c>
      <c r="V518" s="49">
        <v>2.3800000000000002E-3</v>
      </c>
    </row>
    <row r="519" spans="1:22" ht="15.75" customHeight="1">
      <c r="A519" s="139" t="s">
        <v>751</v>
      </c>
      <c r="B519" s="139" t="s">
        <v>290</v>
      </c>
      <c r="C519" s="139" t="s">
        <v>776</v>
      </c>
      <c r="D519" s="139" t="s">
        <v>633</v>
      </c>
      <c r="E519" s="139" t="s">
        <v>754</v>
      </c>
      <c r="F519" s="49">
        <v>981</v>
      </c>
      <c r="G519" s="49">
        <v>899</v>
      </c>
      <c r="H519" s="49">
        <v>583</v>
      </c>
      <c r="I519" s="49">
        <v>658</v>
      </c>
      <c r="J519" s="49">
        <v>626</v>
      </c>
      <c r="K519" s="49">
        <v>534</v>
      </c>
      <c r="L519" s="49">
        <v>572</v>
      </c>
      <c r="M519" s="49">
        <v>364</v>
      </c>
      <c r="N519" s="49">
        <v>348</v>
      </c>
      <c r="O519" s="49">
        <v>247</v>
      </c>
      <c r="P519" s="49">
        <v>246</v>
      </c>
      <c r="Q519" s="49">
        <v>281</v>
      </c>
      <c r="R519" s="49">
        <v>213</v>
      </c>
      <c r="S519" s="49">
        <v>268</v>
      </c>
      <c r="T519" s="49">
        <v>316</v>
      </c>
      <c r="U519" s="49">
        <v>244</v>
      </c>
      <c r="V519" s="49">
        <v>129</v>
      </c>
    </row>
    <row r="520" spans="1:22" ht="15.75" customHeight="1">
      <c r="A520" s="139" t="s">
        <v>751</v>
      </c>
      <c r="B520" s="139" t="s">
        <v>355</v>
      </c>
      <c r="C520" s="139" t="s">
        <v>776</v>
      </c>
      <c r="D520" s="139" t="s">
        <v>633</v>
      </c>
      <c r="E520" s="139" t="s">
        <v>754</v>
      </c>
      <c r="F520" s="49">
        <v>757</v>
      </c>
      <c r="G520" s="49">
        <v>723</v>
      </c>
      <c r="H520" s="49">
        <v>742</v>
      </c>
      <c r="I520" s="49">
        <v>696</v>
      </c>
      <c r="J520" s="49">
        <v>723</v>
      </c>
      <c r="K520" s="49">
        <v>738</v>
      </c>
      <c r="L520" s="49">
        <v>821</v>
      </c>
      <c r="M520" s="49">
        <v>813</v>
      </c>
      <c r="N520" s="49">
        <v>811</v>
      </c>
      <c r="O520" s="49">
        <v>577</v>
      </c>
      <c r="P520" s="49">
        <v>682</v>
      </c>
      <c r="Q520" s="49">
        <v>680</v>
      </c>
      <c r="R520" s="49">
        <v>687</v>
      </c>
      <c r="S520" s="49">
        <v>707</v>
      </c>
      <c r="T520" s="49">
        <v>766</v>
      </c>
      <c r="U520" s="49">
        <v>701</v>
      </c>
      <c r="V520" s="49">
        <v>706</v>
      </c>
    </row>
    <row r="521" spans="1:22" ht="15.75" customHeight="1">
      <c r="A521" s="139" t="s">
        <v>751</v>
      </c>
      <c r="B521" s="139" t="s">
        <v>322</v>
      </c>
      <c r="C521" s="139" t="s">
        <v>776</v>
      </c>
      <c r="D521" s="139" t="s">
        <v>633</v>
      </c>
      <c r="E521" s="139" t="s">
        <v>754</v>
      </c>
      <c r="F521" s="49">
        <v>700</v>
      </c>
      <c r="G521" s="49">
        <v>757</v>
      </c>
      <c r="H521" s="49">
        <v>622</v>
      </c>
      <c r="I521" s="49">
        <v>654</v>
      </c>
      <c r="J521" s="49">
        <v>733</v>
      </c>
      <c r="K521" s="49">
        <v>516</v>
      </c>
      <c r="L521" s="49">
        <v>506</v>
      </c>
      <c r="M521" s="49">
        <v>515</v>
      </c>
      <c r="N521" s="49">
        <v>356</v>
      </c>
      <c r="O521" s="49">
        <v>241</v>
      </c>
      <c r="P521" s="49">
        <v>331</v>
      </c>
      <c r="Q521" s="49">
        <v>230</v>
      </c>
      <c r="R521" s="49">
        <v>192</v>
      </c>
      <c r="S521" s="49">
        <v>224</v>
      </c>
      <c r="T521" s="49">
        <v>226</v>
      </c>
      <c r="U521" s="49">
        <v>233</v>
      </c>
      <c r="V521" s="49">
        <v>256</v>
      </c>
    </row>
    <row r="522" spans="1:22" ht="15.75" customHeight="1">
      <c r="A522" s="139" t="s">
        <v>751</v>
      </c>
      <c r="B522" s="139" t="s">
        <v>762</v>
      </c>
      <c r="C522" s="139" t="s">
        <v>776</v>
      </c>
      <c r="D522" s="139" t="s">
        <v>633</v>
      </c>
      <c r="E522" s="139" t="s">
        <v>754</v>
      </c>
      <c r="F522" s="49">
        <v>35900</v>
      </c>
      <c r="G522" s="49">
        <v>35300</v>
      </c>
      <c r="H522" s="49">
        <v>35400</v>
      </c>
      <c r="I522" s="49">
        <v>34500</v>
      </c>
      <c r="J522" s="49">
        <v>35600</v>
      </c>
      <c r="K522" s="49">
        <v>32300</v>
      </c>
      <c r="L522" s="49">
        <v>32700</v>
      </c>
      <c r="M522" s="49">
        <v>33000</v>
      </c>
      <c r="N522" s="49">
        <v>32700</v>
      </c>
      <c r="O522" s="49">
        <v>30600</v>
      </c>
      <c r="P522" s="49">
        <v>31800</v>
      </c>
      <c r="Q522" s="49">
        <v>31900</v>
      </c>
      <c r="R522" s="49">
        <v>31600</v>
      </c>
      <c r="S522" s="49">
        <v>33100</v>
      </c>
      <c r="T522" s="49">
        <v>31500</v>
      </c>
      <c r="U522" s="49">
        <v>31200</v>
      </c>
      <c r="V522" s="49">
        <v>30500</v>
      </c>
    </row>
    <row r="523" spans="1:22" ht="15.75" customHeight="1">
      <c r="A523" s="139" t="s">
        <v>751</v>
      </c>
      <c r="B523" s="139" t="s">
        <v>552</v>
      </c>
      <c r="C523" s="139" t="s">
        <v>776</v>
      </c>
      <c r="D523" s="139" t="s">
        <v>633</v>
      </c>
      <c r="E523" s="139" t="s">
        <v>754</v>
      </c>
      <c r="F523" s="49">
        <v>15.3</v>
      </c>
      <c r="G523" s="49">
        <v>14.5</v>
      </c>
      <c r="H523" s="49">
        <v>14.4</v>
      </c>
      <c r="I523" s="49">
        <v>72</v>
      </c>
      <c r="J523" s="49">
        <v>72.8</v>
      </c>
      <c r="K523" s="49">
        <v>89.9</v>
      </c>
      <c r="L523" s="49">
        <v>125</v>
      </c>
      <c r="M523" s="49">
        <v>93.6</v>
      </c>
      <c r="N523" s="49">
        <v>43.4</v>
      </c>
      <c r="O523" s="49">
        <v>14</v>
      </c>
      <c r="P523" s="49">
        <v>37.1</v>
      </c>
      <c r="Q523" s="49">
        <v>43.9</v>
      </c>
      <c r="R523" s="49">
        <v>23.5</v>
      </c>
      <c r="S523" s="49">
        <v>3.5</v>
      </c>
      <c r="T523" s="49">
        <v>29.5</v>
      </c>
      <c r="U523" s="49">
        <v>28.6</v>
      </c>
      <c r="V523" s="49">
        <v>6.27</v>
      </c>
    </row>
    <row r="524" spans="1:22" ht="15.75" customHeight="1">
      <c r="A524" s="139" t="s">
        <v>751</v>
      </c>
      <c r="B524" s="139" t="s">
        <v>763</v>
      </c>
      <c r="C524" s="139" t="s">
        <v>776</v>
      </c>
      <c r="D524" s="139" t="s">
        <v>633</v>
      </c>
      <c r="E524" s="139" t="s">
        <v>754</v>
      </c>
      <c r="F524" s="49">
        <v>5500</v>
      </c>
      <c r="G524" s="49">
        <v>4790</v>
      </c>
      <c r="H524" s="49">
        <v>4860</v>
      </c>
      <c r="I524" s="49">
        <v>5330</v>
      </c>
      <c r="J524" s="49">
        <v>4710</v>
      </c>
      <c r="K524" s="49">
        <v>5200</v>
      </c>
      <c r="L524" s="49">
        <v>5580</v>
      </c>
      <c r="M524" s="49">
        <v>5480</v>
      </c>
      <c r="N524" s="49">
        <v>4790</v>
      </c>
      <c r="O524" s="49">
        <v>3870</v>
      </c>
      <c r="P524" s="49">
        <v>4520</v>
      </c>
      <c r="Q524" s="49">
        <v>5050</v>
      </c>
      <c r="R524" s="49">
        <v>5130</v>
      </c>
      <c r="S524" s="49">
        <v>5510</v>
      </c>
      <c r="T524" s="49">
        <v>5360</v>
      </c>
      <c r="U524" s="49">
        <v>5490</v>
      </c>
      <c r="V524" s="49">
        <v>5270</v>
      </c>
    </row>
    <row r="525" spans="1:22" ht="15.75" customHeight="1">
      <c r="A525" s="139" t="s">
        <v>751</v>
      </c>
      <c r="B525" s="139" t="s">
        <v>346</v>
      </c>
      <c r="C525" s="139" t="s">
        <v>776</v>
      </c>
      <c r="D525" s="139" t="s">
        <v>633</v>
      </c>
      <c r="E525" s="139" t="s">
        <v>754</v>
      </c>
      <c r="F525" s="49">
        <v>0.11700000000000001</v>
      </c>
      <c r="G525" s="49">
        <v>6.4000000000000001E-2</v>
      </c>
      <c r="H525" s="49">
        <v>1.1299999999999999E-2</v>
      </c>
      <c r="I525" s="49">
        <v>0</v>
      </c>
      <c r="J525" s="49">
        <v>0</v>
      </c>
      <c r="K525" s="49">
        <v>0</v>
      </c>
      <c r="L525" s="49">
        <v>0</v>
      </c>
      <c r="M525" s="49">
        <v>0</v>
      </c>
      <c r="N525" s="49">
        <v>0</v>
      </c>
      <c r="O525" s="49">
        <v>0</v>
      </c>
      <c r="P525" s="49">
        <v>0</v>
      </c>
      <c r="Q525" s="49">
        <v>0</v>
      </c>
      <c r="R525" s="49">
        <v>0</v>
      </c>
      <c r="S525" s="49">
        <v>0</v>
      </c>
      <c r="T525" s="49">
        <v>0</v>
      </c>
      <c r="U525" s="49">
        <v>0</v>
      </c>
      <c r="V525" s="49">
        <v>0</v>
      </c>
    </row>
    <row r="526" spans="1:22" ht="15.75" customHeight="1">
      <c r="A526" s="139" t="s">
        <v>751</v>
      </c>
      <c r="B526" s="139" t="s">
        <v>596</v>
      </c>
      <c r="C526" s="139" t="s">
        <v>776</v>
      </c>
      <c r="D526" s="139" t="s">
        <v>633</v>
      </c>
      <c r="E526" s="139" t="s">
        <v>754</v>
      </c>
      <c r="F526" s="49">
        <v>193</v>
      </c>
      <c r="G526" s="49">
        <v>199</v>
      </c>
      <c r="H526" s="49">
        <v>194</v>
      </c>
      <c r="I526" s="49">
        <v>185</v>
      </c>
      <c r="J526" s="49">
        <v>228</v>
      </c>
      <c r="K526" s="49">
        <v>161</v>
      </c>
      <c r="L526" s="49">
        <v>192</v>
      </c>
      <c r="M526" s="49">
        <v>246</v>
      </c>
      <c r="N526" s="49">
        <v>325</v>
      </c>
      <c r="O526" s="49">
        <v>240</v>
      </c>
      <c r="P526" s="49">
        <v>297</v>
      </c>
      <c r="Q526" s="49">
        <v>380</v>
      </c>
      <c r="R526" s="49">
        <v>149</v>
      </c>
      <c r="S526" s="49">
        <v>278</v>
      </c>
      <c r="T526" s="49">
        <v>435</v>
      </c>
      <c r="U526" s="49">
        <v>452</v>
      </c>
      <c r="V526" s="49">
        <v>349</v>
      </c>
    </row>
    <row r="527" spans="1:22" ht="15.75" customHeight="1">
      <c r="A527" s="139" t="s">
        <v>751</v>
      </c>
      <c r="B527" s="139" t="s">
        <v>359</v>
      </c>
      <c r="C527" s="139" t="s">
        <v>776</v>
      </c>
      <c r="D527" s="139" t="s">
        <v>633</v>
      </c>
      <c r="E527" s="139" t="s">
        <v>754</v>
      </c>
      <c r="F527" s="49">
        <v>7.8600000000000007E-3</v>
      </c>
      <c r="G527" s="49">
        <v>8.1700000000000002E-3</v>
      </c>
      <c r="H527" s="49">
        <v>7.4599999999999996E-3</v>
      </c>
      <c r="I527" s="49">
        <v>7.1000000000000004E-3</v>
      </c>
      <c r="J527" s="49">
        <v>7.0499999999999998E-3</v>
      </c>
      <c r="K527" s="49">
        <v>9.0100000000000006E-3</v>
      </c>
      <c r="L527" s="49">
        <v>9.0100000000000006E-3</v>
      </c>
      <c r="M527" s="49">
        <v>9.8300000000000002E-3</v>
      </c>
      <c r="N527" s="49">
        <v>9.8300000000000002E-3</v>
      </c>
      <c r="O527" s="49">
        <v>1.3899999999999999E-2</v>
      </c>
      <c r="P527" s="49">
        <v>3.44E-2</v>
      </c>
      <c r="Q527" s="49">
        <v>0.14699999999999999</v>
      </c>
      <c r="R527" s="49">
        <v>6.3100000000000003E-2</v>
      </c>
      <c r="S527" s="49">
        <v>0.34399999999999997</v>
      </c>
      <c r="T527" s="49">
        <v>0.35799999999999998</v>
      </c>
      <c r="U527" s="49">
        <v>0.38500000000000001</v>
      </c>
      <c r="V527" s="49">
        <v>0.40300000000000002</v>
      </c>
    </row>
    <row r="528" spans="1:22" ht="15.75" customHeight="1">
      <c r="A528" s="139" t="s">
        <v>751</v>
      </c>
      <c r="B528" s="139" t="s">
        <v>377</v>
      </c>
      <c r="C528" s="139" t="s">
        <v>776</v>
      </c>
      <c r="D528" s="139" t="s">
        <v>633</v>
      </c>
      <c r="E528" s="139" t="s">
        <v>754</v>
      </c>
      <c r="F528" s="49">
        <v>7.4000000000000003E-3</v>
      </c>
      <c r="G528" s="49">
        <v>8.2299999999999995E-3</v>
      </c>
      <c r="H528" s="49">
        <v>8.3300000000000006E-3</v>
      </c>
      <c r="I528" s="49">
        <v>7.8799999999999999E-3</v>
      </c>
      <c r="J528" s="49">
        <v>6.7200000000000003E-3</v>
      </c>
      <c r="K528" s="49">
        <v>7.3299999999999997E-3</v>
      </c>
      <c r="L528" s="49">
        <v>7.7000000000000002E-3</v>
      </c>
      <c r="M528" s="49">
        <v>9.2099999999999994E-3</v>
      </c>
      <c r="N528" s="49">
        <v>7.9500000000000005E-3</v>
      </c>
      <c r="O528" s="49">
        <v>8.4200000000000004E-3</v>
      </c>
      <c r="P528" s="49">
        <v>1.12E-2</v>
      </c>
      <c r="Q528" s="49">
        <v>9.9699999999999997E-3</v>
      </c>
      <c r="R528" s="49">
        <v>1.17E-2</v>
      </c>
      <c r="S528" s="49">
        <v>1.23E-2</v>
      </c>
      <c r="T528" s="49">
        <v>1.0999999999999999E-2</v>
      </c>
      <c r="U528" s="49">
        <v>1.18E-2</v>
      </c>
      <c r="V528" s="49">
        <v>1.21E-2</v>
      </c>
    </row>
    <row r="529" spans="1:22" ht="15.75" customHeight="1">
      <c r="A529" s="139" t="s">
        <v>751</v>
      </c>
      <c r="B529" s="139" t="s">
        <v>379</v>
      </c>
      <c r="C529" s="139" t="s">
        <v>776</v>
      </c>
      <c r="D529" s="139" t="s">
        <v>633</v>
      </c>
      <c r="E529" s="139" t="s">
        <v>754</v>
      </c>
      <c r="F529" s="49">
        <v>153</v>
      </c>
      <c r="G529" s="49">
        <v>144</v>
      </c>
      <c r="H529" s="49">
        <v>148</v>
      </c>
      <c r="I529" s="49">
        <v>137</v>
      </c>
      <c r="J529" s="49">
        <v>123</v>
      </c>
      <c r="K529" s="49">
        <v>118</v>
      </c>
      <c r="L529" s="49">
        <v>127</v>
      </c>
      <c r="M529" s="49">
        <v>147</v>
      </c>
      <c r="N529" s="49">
        <v>186</v>
      </c>
      <c r="O529" s="49">
        <v>170</v>
      </c>
      <c r="P529" s="49">
        <v>190</v>
      </c>
      <c r="Q529" s="49">
        <v>180</v>
      </c>
      <c r="R529" s="49">
        <v>172</v>
      </c>
      <c r="S529" s="49">
        <v>173</v>
      </c>
      <c r="T529" s="49">
        <v>183</v>
      </c>
      <c r="U529" s="49">
        <v>163</v>
      </c>
      <c r="V529" s="49">
        <v>149</v>
      </c>
    </row>
    <row r="530" spans="1:22" ht="15.75" customHeight="1">
      <c r="A530" s="139" t="s">
        <v>751</v>
      </c>
      <c r="B530" s="139" t="s">
        <v>393</v>
      </c>
      <c r="C530" s="139" t="s">
        <v>776</v>
      </c>
      <c r="D530" s="139" t="s">
        <v>633</v>
      </c>
      <c r="E530" s="139" t="s">
        <v>754</v>
      </c>
      <c r="F530" s="49">
        <v>575</v>
      </c>
      <c r="G530" s="49">
        <v>584</v>
      </c>
      <c r="H530" s="49">
        <v>581</v>
      </c>
      <c r="I530" s="49">
        <v>590</v>
      </c>
      <c r="J530" s="49">
        <v>602</v>
      </c>
      <c r="K530" s="49">
        <v>636</v>
      </c>
      <c r="L530" s="49">
        <v>486</v>
      </c>
      <c r="M530" s="49">
        <v>582</v>
      </c>
      <c r="N530" s="49">
        <v>502</v>
      </c>
      <c r="O530" s="49">
        <v>571</v>
      </c>
      <c r="P530" s="49">
        <v>568</v>
      </c>
      <c r="Q530" s="49">
        <v>542</v>
      </c>
      <c r="R530" s="49">
        <v>401</v>
      </c>
      <c r="S530" s="49">
        <v>344</v>
      </c>
      <c r="T530" s="49">
        <v>347</v>
      </c>
      <c r="U530" s="49">
        <v>272</v>
      </c>
      <c r="V530" s="49">
        <v>352</v>
      </c>
    </row>
    <row r="531" spans="1:22" ht="15.75" customHeight="1">
      <c r="A531" s="139" t="s">
        <v>751</v>
      </c>
      <c r="B531" s="139" t="s">
        <v>397</v>
      </c>
      <c r="C531" s="139" t="s">
        <v>776</v>
      </c>
      <c r="D531" s="139" t="s">
        <v>633</v>
      </c>
      <c r="E531" s="139" t="s">
        <v>754</v>
      </c>
      <c r="F531" s="49">
        <v>387</v>
      </c>
      <c r="G531" s="49">
        <v>429</v>
      </c>
      <c r="H531" s="49">
        <v>398</v>
      </c>
      <c r="I531" s="49">
        <v>369</v>
      </c>
      <c r="J531" s="49">
        <v>330</v>
      </c>
      <c r="K531" s="49">
        <v>342</v>
      </c>
      <c r="L531" s="49">
        <v>355</v>
      </c>
      <c r="M531" s="49">
        <v>340</v>
      </c>
      <c r="N531" s="49">
        <v>290</v>
      </c>
      <c r="O531" s="49">
        <v>241</v>
      </c>
      <c r="P531" s="49">
        <v>251</v>
      </c>
      <c r="Q531" s="49">
        <v>252</v>
      </c>
      <c r="R531" s="49">
        <v>257</v>
      </c>
      <c r="S531" s="49">
        <v>215</v>
      </c>
      <c r="T531" s="49">
        <v>238</v>
      </c>
      <c r="U531" s="49">
        <v>200</v>
      </c>
      <c r="V531" s="49">
        <v>200</v>
      </c>
    </row>
    <row r="532" spans="1:22" ht="15.75" customHeight="1">
      <c r="A532" s="139" t="s">
        <v>751</v>
      </c>
      <c r="B532" s="139" t="s">
        <v>401</v>
      </c>
      <c r="C532" s="139" t="s">
        <v>776</v>
      </c>
      <c r="D532" s="139" t="s">
        <v>633</v>
      </c>
      <c r="E532" s="139" t="s">
        <v>754</v>
      </c>
      <c r="F532" s="49">
        <v>7.1199999999999996E-3</v>
      </c>
      <c r="G532" s="49">
        <v>5.1999999999999998E-3</v>
      </c>
      <c r="H532" s="49">
        <v>5.2599999999999999E-3</v>
      </c>
      <c r="I532" s="49">
        <v>4.7499999999999999E-3</v>
      </c>
      <c r="J532" s="49">
        <v>5.8900000000000003E-3</v>
      </c>
      <c r="K532" s="49">
        <v>5.7800000000000004E-3</v>
      </c>
      <c r="L532" s="49">
        <v>6.6899999999999998E-3</v>
      </c>
      <c r="M532" s="49">
        <v>5.8799999999999998E-3</v>
      </c>
      <c r="N532" s="49">
        <v>3.9199999999999999E-3</v>
      </c>
      <c r="O532" s="49">
        <v>3.7100000000000002E-3</v>
      </c>
      <c r="P532" s="49">
        <v>2.8999999999999998E-3</v>
      </c>
      <c r="Q532" s="49">
        <v>2.7399999999999998E-3</v>
      </c>
      <c r="R532" s="49">
        <v>4.6800000000000001E-3</v>
      </c>
      <c r="S532" s="49">
        <v>2.3600000000000001E-3</v>
      </c>
      <c r="T532" s="49">
        <v>2.1099999999999999E-3</v>
      </c>
      <c r="U532" s="49">
        <v>2.6900000000000001E-3</v>
      </c>
      <c r="V532" s="49">
        <v>1.6900000000000001E-3</v>
      </c>
    </row>
    <row r="533" spans="1:22" ht="15.75" customHeight="1">
      <c r="A533" s="139" t="s">
        <v>751</v>
      </c>
      <c r="B533" s="139" t="s">
        <v>472</v>
      </c>
      <c r="C533" s="139" t="s">
        <v>776</v>
      </c>
      <c r="D533" s="139" t="s">
        <v>633</v>
      </c>
      <c r="E533" s="139" t="s">
        <v>754</v>
      </c>
      <c r="F533" s="49">
        <v>351</v>
      </c>
      <c r="G533" s="49">
        <v>254</v>
      </c>
      <c r="H533" s="49">
        <v>259</v>
      </c>
      <c r="I533" s="49">
        <v>226</v>
      </c>
      <c r="J533" s="49">
        <v>207</v>
      </c>
      <c r="K533" s="49">
        <v>216</v>
      </c>
      <c r="L533" s="49">
        <v>216</v>
      </c>
      <c r="M533" s="49">
        <v>196</v>
      </c>
      <c r="N533" s="49">
        <v>152</v>
      </c>
      <c r="O533" s="49">
        <v>113</v>
      </c>
      <c r="P533" s="49">
        <v>178</v>
      </c>
      <c r="Q533" s="49">
        <v>130</v>
      </c>
      <c r="R533" s="49">
        <v>135</v>
      </c>
      <c r="S533" s="49">
        <v>141</v>
      </c>
      <c r="T533" s="49">
        <v>139</v>
      </c>
      <c r="U533" s="49">
        <v>134</v>
      </c>
      <c r="V533" s="49">
        <v>123</v>
      </c>
    </row>
    <row r="534" spans="1:22" ht="15.75" customHeight="1">
      <c r="A534" s="139" t="s">
        <v>751</v>
      </c>
      <c r="B534" s="139" t="s">
        <v>768</v>
      </c>
      <c r="C534" s="139" t="s">
        <v>776</v>
      </c>
      <c r="D534" s="139" t="s">
        <v>633</v>
      </c>
      <c r="E534" s="139" t="s">
        <v>754</v>
      </c>
      <c r="F534" s="49">
        <v>28100</v>
      </c>
      <c r="G534" s="49">
        <v>28400</v>
      </c>
      <c r="H534" s="49">
        <v>28800</v>
      </c>
      <c r="I534" s="49">
        <v>27300</v>
      </c>
      <c r="J534" s="49">
        <v>29000</v>
      </c>
      <c r="K534" s="49">
        <v>25500</v>
      </c>
      <c r="L534" s="49">
        <v>25400</v>
      </c>
      <c r="M534" s="49">
        <v>25800</v>
      </c>
      <c r="N534" s="49">
        <v>25800</v>
      </c>
      <c r="O534" s="49">
        <v>24500</v>
      </c>
      <c r="P534" s="49">
        <v>24800</v>
      </c>
      <c r="Q534" s="49">
        <v>24400</v>
      </c>
      <c r="R534" s="49">
        <v>24200</v>
      </c>
      <c r="S534" s="49">
        <v>25100</v>
      </c>
      <c r="T534" s="49">
        <v>23500</v>
      </c>
      <c r="U534" s="49">
        <v>23100</v>
      </c>
      <c r="V534" s="49">
        <v>22700</v>
      </c>
    </row>
    <row r="535" spans="1:22" ht="15.75" customHeight="1">
      <c r="A535" s="139" t="s">
        <v>751</v>
      </c>
      <c r="B535" s="139" t="s">
        <v>484</v>
      </c>
      <c r="C535" s="139" t="s">
        <v>776</v>
      </c>
      <c r="D535" s="139" t="s">
        <v>633</v>
      </c>
      <c r="E535" s="139" t="s">
        <v>754</v>
      </c>
      <c r="F535" s="49">
        <v>39.6</v>
      </c>
      <c r="G535" s="49">
        <v>46.6</v>
      </c>
      <c r="H535" s="49">
        <v>43.8</v>
      </c>
      <c r="I535" s="49">
        <v>61.3</v>
      </c>
      <c r="J535" s="49">
        <v>71.2</v>
      </c>
      <c r="K535" s="49">
        <v>63.5</v>
      </c>
      <c r="L535" s="49">
        <v>60</v>
      </c>
      <c r="M535" s="49">
        <v>64.7</v>
      </c>
      <c r="N535" s="49">
        <v>63.5</v>
      </c>
      <c r="O535" s="49">
        <v>61</v>
      </c>
      <c r="P535" s="49">
        <v>60.4</v>
      </c>
      <c r="Q535" s="49">
        <v>55.3</v>
      </c>
      <c r="R535" s="49">
        <v>54.1</v>
      </c>
      <c r="S535" s="49">
        <v>59</v>
      </c>
      <c r="T535" s="49">
        <v>84.1</v>
      </c>
      <c r="U535" s="49">
        <v>74.3</v>
      </c>
      <c r="V535" s="49">
        <v>75.5</v>
      </c>
    </row>
    <row r="536" spans="1:22" ht="15.75" customHeight="1">
      <c r="A536" s="139" t="s">
        <v>751</v>
      </c>
      <c r="B536" s="139" t="s">
        <v>474</v>
      </c>
      <c r="C536" s="139" t="s">
        <v>776</v>
      </c>
      <c r="D536" s="139" t="s">
        <v>633</v>
      </c>
      <c r="E536" s="139" t="s">
        <v>754</v>
      </c>
      <c r="F536" s="49">
        <v>434</v>
      </c>
      <c r="G536" s="49">
        <v>402</v>
      </c>
      <c r="H536" s="49">
        <v>398</v>
      </c>
      <c r="I536" s="49">
        <v>330</v>
      </c>
      <c r="J536" s="49">
        <v>326</v>
      </c>
      <c r="K536" s="49">
        <v>303</v>
      </c>
      <c r="L536" s="49">
        <v>351</v>
      </c>
      <c r="M536" s="49">
        <v>482</v>
      </c>
      <c r="N536" s="49">
        <v>806</v>
      </c>
      <c r="O536" s="49">
        <v>947</v>
      </c>
      <c r="P536" s="49">
        <v>1010</v>
      </c>
      <c r="Q536" s="49">
        <v>953</v>
      </c>
      <c r="R536" s="49">
        <v>853</v>
      </c>
      <c r="S536" s="49">
        <v>736</v>
      </c>
      <c r="T536" s="49">
        <v>793</v>
      </c>
      <c r="U536" s="49">
        <v>1030</v>
      </c>
      <c r="V536" s="49">
        <v>954</v>
      </c>
    </row>
    <row r="537" spans="1:22" ht="15.75" customHeight="1">
      <c r="A537" s="139" t="s">
        <v>751</v>
      </c>
      <c r="B537" s="139" t="s">
        <v>502</v>
      </c>
      <c r="C537" s="139" t="s">
        <v>776</v>
      </c>
      <c r="D537" s="139" t="s">
        <v>633</v>
      </c>
      <c r="E537" s="139" t="s">
        <v>754</v>
      </c>
      <c r="F537" s="49">
        <v>2690</v>
      </c>
      <c r="G537" s="49">
        <v>2020</v>
      </c>
      <c r="H537" s="49">
        <v>2210</v>
      </c>
      <c r="I537" s="49">
        <v>2710</v>
      </c>
      <c r="J537" s="49">
        <v>1940</v>
      </c>
      <c r="K537" s="49">
        <v>2640</v>
      </c>
      <c r="L537" s="49">
        <v>2980</v>
      </c>
      <c r="M537" s="49">
        <v>2780</v>
      </c>
      <c r="N537" s="49">
        <v>2360</v>
      </c>
      <c r="O537" s="49">
        <v>1860</v>
      </c>
      <c r="P537" s="49">
        <v>2190</v>
      </c>
      <c r="Q537" s="49">
        <v>2810</v>
      </c>
      <c r="R537" s="49">
        <v>3310</v>
      </c>
      <c r="S537" s="49">
        <v>3600</v>
      </c>
      <c r="T537" s="49">
        <v>3250</v>
      </c>
      <c r="U537" s="49">
        <v>3470</v>
      </c>
      <c r="V537" s="49">
        <v>3290</v>
      </c>
    </row>
    <row r="538" spans="1:22" ht="15.75" customHeight="1">
      <c r="A538" s="139" t="s">
        <v>751</v>
      </c>
      <c r="B538" s="139" t="s">
        <v>504</v>
      </c>
      <c r="C538" s="139" t="s">
        <v>776</v>
      </c>
      <c r="D538" s="139" t="s">
        <v>633</v>
      </c>
      <c r="E538" s="139" t="s">
        <v>754</v>
      </c>
      <c r="F538" s="49">
        <v>15.8</v>
      </c>
      <c r="G538" s="49">
        <v>21</v>
      </c>
      <c r="H538" s="49">
        <v>19</v>
      </c>
      <c r="I538" s="49">
        <v>17.7</v>
      </c>
      <c r="J538" s="49">
        <v>16.7</v>
      </c>
      <c r="K538" s="49">
        <v>14.1</v>
      </c>
      <c r="L538" s="49">
        <v>16.7</v>
      </c>
      <c r="M538" s="49">
        <v>35.299999999999997</v>
      </c>
      <c r="N538" s="49">
        <v>33.9</v>
      </c>
      <c r="O538" s="49">
        <v>32.200000000000003</v>
      </c>
      <c r="P538" s="49">
        <v>34.5</v>
      </c>
      <c r="Q538" s="49">
        <v>36.9</v>
      </c>
      <c r="R538" s="49">
        <v>26.7</v>
      </c>
      <c r="S538" s="49">
        <v>34.700000000000003</v>
      </c>
      <c r="T538" s="49">
        <v>36.4</v>
      </c>
      <c r="U538" s="49">
        <v>36.200000000000003</v>
      </c>
      <c r="V538" s="49">
        <v>30.3</v>
      </c>
    </row>
    <row r="539" spans="1:22" ht="15.75" customHeight="1">
      <c r="A539" s="139" t="s">
        <v>751</v>
      </c>
      <c r="B539" s="139" t="s">
        <v>540</v>
      </c>
      <c r="C539" s="139" t="s">
        <v>776</v>
      </c>
      <c r="D539" s="139" t="s">
        <v>633</v>
      </c>
      <c r="E539" s="139" t="s">
        <v>754</v>
      </c>
      <c r="F539" s="49">
        <v>36.700000000000003</v>
      </c>
      <c r="G539" s="49">
        <v>60.3</v>
      </c>
      <c r="H539" s="49">
        <v>58.1</v>
      </c>
      <c r="I539" s="49">
        <v>69.7</v>
      </c>
      <c r="J539" s="49">
        <v>72.7</v>
      </c>
      <c r="K539" s="49">
        <v>82.3</v>
      </c>
      <c r="L539" s="49">
        <v>97</v>
      </c>
      <c r="M539" s="49">
        <v>103</v>
      </c>
      <c r="N539" s="49">
        <v>88</v>
      </c>
      <c r="O539" s="49">
        <v>91.6</v>
      </c>
      <c r="P539" s="49">
        <v>91.5</v>
      </c>
      <c r="Q539" s="49">
        <v>103</v>
      </c>
      <c r="R539" s="49">
        <v>109</v>
      </c>
      <c r="S539" s="49">
        <v>79.8</v>
      </c>
      <c r="T539" s="49">
        <v>50.2</v>
      </c>
      <c r="U539" s="49">
        <v>55.3</v>
      </c>
      <c r="V539" s="49">
        <v>64.8</v>
      </c>
    </row>
    <row r="540" spans="1:22" ht="15.75" customHeight="1">
      <c r="A540" s="139" t="s">
        <v>751</v>
      </c>
      <c r="B540" s="139" t="s">
        <v>562</v>
      </c>
      <c r="C540" s="139" t="s">
        <v>776</v>
      </c>
      <c r="D540" s="139" t="s">
        <v>633</v>
      </c>
      <c r="E540" s="139" t="s">
        <v>754</v>
      </c>
      <c r="F540" s="49">
        <v>5.52</v>
      </c>
      <c r="G540" s="49">
        <v>5.91</v>
      </c>
      <c r="H540" s="49">
        <v>6.11</v>
      </c>
      <c r="I540" s="49">
        <v>5</v>
      </c>
      <c r="J540" s="49">
        <v>7.3</v>
      </c>
      <c r="K540" s="49">
        <v>5.39</v>
      </c>
      <c r="L540" s="49">
        <v>5.14</v>
      </c>
      <c r="M540" s="49">
        <v>4.59</v>
      </c>
      <c r="N540" s="49">
        <v>4.45</v>
      </c>
      <c r="O540" s="49">
        <v>14.5</v>
      </c>
      <c r="P540" s="49">
        <v>5.01</v>
      </c>
      <c r="Q540" s="49">
        <v>5.85</v>
      </c>
      <c r="R540" s="49">
        <v>8.65</v>
      </c>
      <c r="S540" s="49">
        <v>3.3</v>
      </c>
      <c r="T540" s="49">
        <v>7.11</v>
      </c>
      <c r="U540" s="49">
        <v>23.7</v>
      </c>
      <c r="V540" s="49">
        <v>9.74</v>
      </c>
    </row>
    <row r="541" spans="1:22" ht="15.75" customHeight="1">
      <c r="A541" s="139" t="s">
        <v>751</v>
      </c>
      <c r="B541" s="139" t="s">
        <v>592</v>
      </c>
      <c r="C541" s="139" t="s">
        <v>776</v>
      </c>
      <c r="D541" s="139" t="s">
        <v>633</v>
      </c>
      <c r="E541" s="139" t="s">
        <v>754</v>
      </c>
      <c r="F541" s="49">
        <v>214</v>
      </c>
      <c r="G541" s="49">
        <v>220</v>
      </c>
      <c r="H541" s="49">
        <v>180</v>
      </c>
      <c r="I541" s="49">
        <v>295</v>
      </c>
      <c r="J541" s="49">
        <v>364</v>
      </c>
      <c r="K541" s="49">
        <v>213</v>
      </c>
      <c r="L541" s="49">
        <v>177</v>
      </c>
      <c r="M541" s="49">
        <v>307</v>
      </c>
      <c r="N541" s="49">
        <v>377</v>
      </c>
      <c r="O541" s="49">
        <v>368</v>
      </c>
      <c r="P541" s="49">
        <v>473</v>
      </c>
      <c r="Q541" s="49">
        <v>546</v>
      </c>
      <c r="R541" s="49">
        <v>454</v>
      </c>
      <c r="S541" s="49">
        <v>384</v>
      </c>
      <c r="T541" s="49">
        <v>303</v>
      </c>
      <c r="U541" s="49">
        <v>250</v>
      </c>
      <c r="V541" s="49">
        <v>276</v>
      </c>
    </row>
    <row r="542" spans="1:22" ht="15.75" customHeight="1">
      <c r="A542" s="139" t="s">
        <v>751</v>
      </c>
      <c r="B542" s="139" t="s">
        <v>772</v>
      </c>
      <c r="C542" s="139" t="s">
        <v>776</v>
      </c>
      <c r="D542" s="139" t="s">
        <v>633</v>
      </c>
      <c r="E542" s="139" t="s">
        <v>754</v>
      </c>
      <c r="F542" s="49">
        <v>2070</v>
      </c>
      <c r="G542" s="49">
        <v>2000</v>
      </c>
      <c r="H542" s="49">
        <v>1610</v>
      </c>
      <c r="I542" s="49">
        <v>1730</v>
      </c>
      <c r="J542" s="49">
        <v>1770</v>
      </c>
      <c r="K542" s="49">
        <v>1520</v>
      </c>
      <c r="L542" s="49">
        <v>1580</v>
      </c>
      <c r="M542" s="49">
        <v>1630</v>
      </c>
      <c r="N542" s="49">
        <v>1970</v>
      </c>
      <c r="O542" s="49">
        <v>2040</v>
      </c>
      <c r="P542" s="49">
        <v>2280</v>
      </c>
      <c r="Q542" s="49">
        <v>2250</v>
      </c>
      <c r="R542" s="49">
        <v>2020</v>
      </c>
      <c r="S542" s="49">
        <v>2240</v>
      </c>
      <c r="T542" s="49">
        <v>2460</v>
      </c>
      <c r="U542" s="49">
        <v>2410</v>
      </c>
      <c r="V542" s="49">
        <v>2320</v>
      </c>
    </row>
    <row r="543" spans="1:22" ht="15.75" customHeight="1">
      <c r="A543" s="139" t="s">
        <v>751</v>
      </c>
      <c r="B543" s="139" t="s">
        <v>546</v>
      </c>
      <c r="C543" s="139" t="s">
        <v>776</v>
      </c>
      <c r="D543" s="139" t="s">
        <v>633</v>
      </c>
      <c r="E543" s="139" t="s">
        <v>754</v>
      </c>
      <c r="F543" s="49">
        <v>28100</v>
      </c>
      <c r="G543" s="49">
        <v>28400</v>
      </c>
      <c r="H543" s="49">
        <v>28800</v>
      </c>
      <c r="I543" s="49">
        <v>27300</v>
      </c>
      <c r="J543" s="49">
        <v>29000</v>
      </c>
      <c r="K543" s="49">
        <v>25500</v>
      </c>
      <c r="L543" s="49">
        <v>25400</v>
      </c>
      <c r="M543" s="49">
        <v>25800</v>
      </c>
      <c r="N543" s="49">
        <v>25800</v>
      </c>
      <c r="O543" s="49">
        <v>24500</v>
      </c>
      <c r="P543" s="49">
        <v>24800</v>
      </c>
      <c r="Q543" s="49">
        <v>24400</v>
      </c>
      <c r="R543" s="49">
        <v>24200</v>
      </c>
      <c r="S543" s="49">
        <v>25100</v>
      </c>
      <c r="T543" s="49">
        <v>23500</v>
      </c>
      <c r="U543" s="49">
        <v>23100</v>
      </c>
      <c r="V543" s="49">
        <v>22700</v>
      </c>
    </row>
    <row r="544" spans="1:22" ht="15.75" customHeight="1">
      <c r="A544" s="139" t="s">
        <v>751</v>
      </c>
      <c r="B544" s="139" t="s">
        <v>752</v>
      </c>
      <c r="C544" s="139" t="s">
        <v>777</v>
      </c>
      <c r="D544" s="139" t="s">
        <v>633</v>
      </c>
      <c r="E544" s="139" t="s">
        <v>754</v>
      </c>
      <c r="F544" s="49">
        <v>5.9900000000000002E-2</v>
      </c>
      <c r="G544" s="49">
        <v>5.9400000000000001E-2</v>
      </c>
      <c r="H544" s="49">
        <v>6.0600000000000001E-2</v>
      </c>
      <c r="I544" s="49">
        <v>0.246</v>
      </c>
      <c r="J544" s="49">
        <v>0.22500000000000001</v>
      </c>
      <c r="K544" s="49">
        <v>0.23699999999999999</v>
      </c>
      <c r="L544" s="49">
        <v>7.8E-2</v>
      </c>
      <c r="M544" s="49">
        <v>0.26</v>
      </c>
      <c r="N544" s="49">
        <v>0.251</v>
      </c>
      <c r="O544" s="49">
        <v>0.184</v>
      </c>
      <c r="P544" s="49">
        <v>0.10199999999999999</v>
      </c>
      <c r="Q544" s="49">
        <v>0.19900000000000001</v>
      </c>
      <c r="R544" s="49">
        <v>0.2</v>
      </c>
      <c r="S544" s="49">
        <v>0.24299999999999999</v>
      </c>
      <c r="T544" s="49">
        <v>0.255</v>
      </c>
      <c r="U544" s="49">
        <v>0.26700000000000002</v>
      </c>
      <c r="V544" s="49">
        <v>0.27900000000000003</v>
      </c>
    </row>
    <row r="545" spans="1:22" ht="15.75" customHeight="1">
      <c r="A545" s="139" t="s">
        <v>751</v>
      </c>
      <c r="B545" s="139" t="s">
        <v>223</v>
      </c>
      <c r="C545" s="139" t="s">
        <v>777</v>
      </c>
      <c r="D545" s="139" t="s">
        <v>633</v>
      </c>
      <c r="E545" s="139" t="s">
        <v>754</v>
      </c>
      <c r="F545" s="49">
        <v>22</v>
      </c>
      <c r="G545" s="49">
        <v>22</v>
      </c>
      <c r="H545" s="49">
        <v>0</v>
      </c>
      <c r="I545" s="49">
        <v>0</v>
      </c>
      <c r="J545" s="49">
        <v>0</v>
      </c>
      <c r="K545" s="49">
        <v>0</v>
      </c>
      <c r="L545" s="49">
        <v>0</v>
      </c>
      <c r="M545" s="49">
        <v>0</v>
      </c>
      <c r="N545" s="49">
        <v>0</v>
      </c>
      <c r="O545" s="49">
        <v>0</v>
      </c>
      <c r="P545" s="49">
        <v>0</v>
      </c>
      <c r="Q545" s="49">
        <v>0</v>
      </c>
      <c r="R545" s="49">
        <v>0</v>
      </c>
      <c r="S545" s="49">
        <v>0</v>
      </c>
      <c r="T545" s="49">
        <v>0</v>
      </c>
      <c r="U545" s="49">
        <v>0</v>
      </c>
      <c r="V545" s="49">
        <v>0</v>
      </c>
    </row>
    <row r="546" spans="1:22" ht="15.75" customHeight="1">
      <c r="A546" s="139" t="s">
        <v>751</v>
      </c>
      <c r="B546" s="139" t="s">
        <v>233</v>
      </c>
      <c r="C546" s="139" t="s">
        <v>777</v>
      </c>
      <c r="D546" s="139" t="s">
        <v>633</v>
      </c>
      <c r="E546" s="139" t="s">
        <v>754</v>
      </c>
      <c r="F546" s="49">
        <v>4690</v>
      </c>
      <c r="G546" s="49">
        <v>4160</v>
      </c>
      <c r="H546" s="49">
        <v>6190</v>
      </c>
      <c r="I546" s="49">
        <v>656</v>
      </c>
      <c r="J546" s="49">
        <v>11900</v>
      </c>
      <c r="K546" s="49">
        <v>12500</v>
      </c>
      <c r="L546" s="49">
        <v>12500</v>
      </c>
      <c r="M546" s="49">
        <v>14100</v>
      </c>
      <c r="N546" s="49">
        <v>13300</v>
      </c>
      <c r="O546" s="49">
        <v>13300</v>
      </c>
      <c r="P546" s="49">
        <v>13600</v>
      </c>
      <c r="Q546" s="49">
        <v>13800</v>
      </c>
      <c r="R546" s="49">
        <v>14000</v>
      </c>
      <c r="S546" s="49">
        <v>13500</v>
      </c>
      <c r="T546" s="49">
        <v>13500</v>
      </c>
      <c r="U546" s="49">
        <v>17000</v>
      </c>
      <c r="V546" s="49">
        <v>17700</v>
      </c>
    </row>
    <row r="547" spans="1:22" ht="15.75" customHeight="1">
      <c r="A547" s="139" t="s">
        <v>751</v>
      </c>
      <c r="B547" s="139" t="s">
        <v>755</v>
      </c>
      <c r="C547" s="139" t="s">
        <v>777</v>
      </c>
      <c r="D547" s="139" t="s">
        <v>633</v>
      </c>
      <c r="E547" s="139" t="s">
        <v>754</v>
      </c>
      <c r="F547" s="49">
        <v>0.84199999999999997</v>
      </c>
      <c r="G547" s="49">
        <v>0.91</v>
      </c>
      <c r="H547" s="49">
        <v>0.91100000000000003</v>
      </c>
      <c r="I547" s="49">
        <v>0.84699999999999998</v>
      </c>
      <c r="J547" s="49">
        <v>0.70799999999999996</v>
      </c>
      <c r="K547" s="49">
        <v>0.72699999999999998</v>
      </c>
      <c r="L547" s="49">
        <v>0.72699999999999998</v>
      </c>
      <c r="M547" s="49">
        <v>0.72599999999999998</v>
      </c>
      <c r="N547" s="49">
        <v>0.66700000000000004</v>
      </c>
      <c r="O547" s="49">
        <v>0.40600000000000003</v>
      </c>
      <c r="P547" s="49">
        <v>0.40899999999999997</v>
      </c>
      <c r="Q547" s="49">
        <v>0.41199999999999998</v>
      </c>
      <c r="R547" s="49">
        <v>0.41299999999999998</v>
      </c>
      <c r="S547" s="49">
        <v>0.40699999999999997</v>
      </c>
      <c r="T547" s="49">
        <v>0.373</v>
      </c>
      <c r="U547" s="49">
        <v>0.33900000000000002</v>
      </c>
      <c r="V547" s="49">
        <v>0.30399999999999999</v>
      </c>
    </row>
    <row r="548" spans="1:22" ht="15.75" customHeight="1">
      <c r="A548" s="139" t="s">
        <v>751</v>
      </c>
      <c r="B548" s="139" t="s">
        <v>226</v>
      </c>
      <c r="C548" s="139" t="s">
        <v>777</v>
      </c>
      <c r="D548" s="139" t="s">
        <v>633</v>
      </c>
      <c r="E548" s="139" t="s">
        <v>754</v>
      </c>
      <c r="F548" s="49">
        <v>0.78900000000000003</v>
      </c>
      <c r="G548" s="49">
        <v>0.77400000000000002</v>
      </c>
      <c r="H548" s="49">
        <v>0.93200000000000005</v>
      </c>
      <c r="I548" s="49">
        <v>0.90400000000000003</v>
      </c>
      <c r="J548" s="49">
        <v>1.1100000000000001</v>
      </c>
      <c r="K548" s="49">
        <v>1.05</v>
      </c>
      <c r="L548" s="49">
        <v>1.26</v>
      </c>
      <c r="M548" s="49">
        <v>1.42</v>
      </c>
      <c r="N548" s="49">
        <v>1.45</v>
      </c>
      <c r="O548" s="49">
        <v>1.45</v>
      </c>
      <c r="P548" s="49">
        <v>1.87</v>
      </c>
      <c r="Q548" s="49">
        <v>2.25</v>
      </c>
      <c r="R548" s="49">
        <v>2.59</v>
      </c>
      <c r="S548" s="49">
        <v>2.19</v>
      </c>
      <c r="T548" s="49">
        <v>2.31</v>
      </c>
      <c r="U548" s="49">
        <v>2.42</v>
      </c>
      <c r="V548" s="49">
        <v>2.5299999999999998</v>
      </c>
    </row>
    <row r="549" spans="1:22" ht="15.75" customHeight="1">
      <c r="A549" s="139" t="s">
        <v>751</v>
      </c>
      <c r="B549" s="139" t="s">
        <v>231</v>
      </c>
      <c r="C549" s="139" t="s">
        <v>777</v>
      </c>
      <c r="D549" s="139" t="s">
        <v>633</v>
      </c>
      <c r="E549" s="139" t="s">
        <v>754</v>
      </c>
      <c r="F549" s="49">
        <v>1.49</v>
      </c>
      <c r="G549" s="49">
        <v>3.49</v>
      </c>
      <c r="H549" s="49">
        <v>3.83</v>
      </c>
      <c r="I549" s="49">
        <v>2.5299999999999998</v>
      </c>
      <c r="J549" s="49">
        <v>2.4300000000000002</v>
      </c>
      <c r="K549" s="49">
        <v>3.04</v>
      </c>
      <c r="L549" s="49">
        <v>2.13</v>
      </c>
      <c r="M549" s="49">
        <v>3.37</v>
      </c>
      <c r="N549" s="49">
        <v>3.63</v>
      </c>
      <c r="O549" s="49">
        <v>2.73</v>
      </c>
      <c r="P549" s="49">
        <v>2.63</v>
      </c>
      <c r="Q549" s="49">
        <v>2.5499999999999998</v>
      </c>
      <c r="R549" s="49">
        <v>3.01</v>
      </c>
      <c r="S549" s="49">
        <v>3.11</v>
      </c>
      <c r="T549" s="49">
        <v>3.16</v>
      </c>
      <c r="U549" s="49">
        <v>3.21</v>
      </c>
      <c r="V549" s="49">
        <v>3.26</v>
      </c>
    </row>
    <row r="550" spans="1:22" ht="15.75" customHeight="1">
      <c r="A550" s="139" t="s">
        <v>751</v>
      </c>
      <c r="B550" s="139" t="s">
        <v>756</v>
      </c>
      <c r="C550" s="139" t="s">
        <v>777</v>
      </c>
      <c r="D550" s="139" t="s">
        <v>633</v>
      </c>
      <c r="E550" s="139" t="s">
        <v>754</v>
      </c>
      <c r="F550" s="49">
        <v>194000</v>
      </c>
      <c r="G550" s="49">
        <v>196000</v>
      </c>
      <c r="H550" s="49">
        <v>202000</v>
      </c>
      <c r="I550" s="49">
        <v>211000</v>
      </c>
      <c r="J550" s="49">
        <v>222000</v>
      </c>
      <c r="K550" s="49">
        <v>218000</v>
      </c>
      <c r="L550" s="49">
        <v>218000</v>
      </c>
      <c r="M550" s="49">
        <v>226000</v>
      </c>
      <c r="N550" s="49">
        <v>204000</v>
      </c>
      <c r="O550" s="49">
        <v>207000</v>
      </c>
      <c r="P550" s="49">
        <v>223000</v>
      </c>
      <c r="Q550" s="49">
        <v>229000</v>
      </c>
      <c r="R550" s="49">
        <v>240000</v>
      </c>
      <c r="S550" s="49">
        <v>233000</v>
      </c>
      <c r="T550" s="49">
        <v>229000</v>
      </c>
      <c r="U550" s="49">
        <v>227000</v>
      </c>
      <c r="V550" s="49">
        <v>224000</v>
      </c>
    </row>
    <row r="551" spans="1:22" ht="15.75" customHeight="1">
      <c r="A551" s="139" t="s">
        <v>751</v>
      </c>
      <c r="B551" s="139" t="s">
        <v>757</v>
      </c>
      <c r="C551" s="139" t="s">
        <v>777</v>
      </c>
      <c r="D551" s="139" t="s">
        <v>633</v>
      </c>
      <c r="E551" s="139" t="s">
        <v>754</v>
      </c>
      <c r="F551" s="49">
        <v>1.04E-2</v>
      </c>
      <c r="G551" s="49">
        <v>1.14E-2</v>
      </c>
      <c r="H551" s="49">
        <v>9.3100000000000006E-3</v>
      </c>
      <c r="I551" s="49">
        <v>8.5900000000000004E-3</v>
      </c>
      <c r="J551" s="49">
        <v>0.01</v>
      </c>
      <c r="K551" s="49">
        <v>1.0999999999999999E-2</v>
      </c>
      <c r="L551" s="49">
        <v>9.6399999999999993E-3</v>
      </c>
      <c r="M551" s="49">
        <v>1.0200000000000001E-2</v>
      </c>
      <c r="N551" s="49">
        <v>9.6600000000000002E-3</v>
      </c>
      <c r="O551" s="49">
        <v>8.7600000000000004E-3</v>
      </c>
      <c r="P551" s="49">
        <v>3.98E-3</v>
      </c>
      <c r="Q551" s="49">
        <v>7.7799999999999996E-3</v>
      </c>
      <c r="R551" s="49">
        <v>8.09E-3</v>
      </c>
      <c r="S551" s="49">
        <v>7.3600000000000002E-3</v>
      </c>
      <c r="T551" s="49">
        <v>7.1300000000000001E-3</v>
      </c>
      <c r="U551" s="49">
        <v>6.8900000000000003E-3</v>
      </c>
      <c r="V551" s="49">
        <v>6.6499999999999997E-3</v>
      </c>
    </row>
    <row r="552" spans="1:22" ht="15.75" customHeight="1">
      <c r="A552" s="139" t="s">
        <v>751</v>
      </c>
      <c r="B552" s="139" t="s">
        <v>758</v>
      </c>
      <c r="C552" s="139" t="s">
        <v>777</v>
      </c>
      <c r="D552" s="139" t="s">
        <v>633</v>
      </c>
      <c r="E552" s="139" t="s">
        <v>754</v>
      </c>
      <c r="F552" s="49">
        <v>1900</v>
      </c>
      <c r="G552" s="49">
        <v>1710</v>
      </c>
      <c r="H552" s="49">
        <v>1800</v>
      </c>
      <c r="I552" s="49">
        <v>1850</v>
      </c>
      <c r="J552" s="49">
        <v>2120</v>
      </c>
      <c r="K552" s="49">
        <v>2290</v>
      </c>
      <c r="L552" s="49">
        <v>2510</v>
      </c>
      <c r="M552" s="49">
        <v>2150</v>
      </c>
      <c r="N552" s="49">
        <v>2480</v>
      </c>
      <c r="O552" s="49">
        <v>1810</v>
      </c>
      <c r="P552" s="49">
        <v>1750</v>
      </c>
      <c r="Q552" s="49">
        <v>1680</v>
      </c>
      <c r="R552" s="49">
        <v>1700</v>
      </c>
      <c r="S552" s="49">
        <v>1970</v>
      </c>
      <c r="T552" s="49">
        <v>1960</v>
      </c>
      <c r="U552" s="49">
        <v>1970</v>
      </c>
      <c r="V552" s="49">
        <v>1970</v>
      </c>
    </row>
    <row r="553" spans="1:22" ht="15.75" customHeight="1">
      <c r="A553" s="139" t="s">
        <v>751</v>
      </c>
      <c r="B553" s="139" t="s">
        <v>594</v>
      </c>
      <c r="C553" s="139" t="s">
        <v>777</v>
      </c>
      <c r="D553" s="139" t="s">
        <v>633</v>
      </c>
      <c r="E553" s="139" t="s">
        <v>754</v>
      </c>
      <c r="F553" s="49">
        <v>2480</v>
      </c>
      <c r="G553" s="49">
        <v>1330</v>
      </c>
      <c r="H553" s="49">
        <v>906</v>
      </c>
      <c r="I553" s="49">
        <v>1170</v>
      </c>
      <c r="J553" s="49">
        <v>1770</v>
      </c>
      <c r="K553" s="49">
        <v>1790</v>
      </c>
      <c r="L553" s="49">
        <v>1830</v>
      </c>
      <c r="M553" s="49">
        <v>1870</v>
      </c>
      <c r="N553" s="49">
        <v>1880</v>
      </c>
      <c r="O553" s="49">
        <v>1860</v>
      </c>
      <c r="P553" s="49">
        <v>1870</v>
      </c>
      <c r="Q553" s="49">
        <v>1890</v>
      </c>
      <c r="R553" s="49">
        <v>1960</v>
      </c>
      <c r="S553" s="49">
        <v>1970</v>
      </c>
      <c r="T553" s="49">
        <v>1960</v>
      </c>
      <c r="U553" s="49">
        <v>2020</v>
      </c>
      <c r="V553" s="49">
        <v>2050</v>
      </c>
    </row>
    <row r="554" spans="1:22" ht="15.75" customHeight="1">
      <c r="A554" s="139" t="s">
        <v>751</v>
      </c>
      <c r="B554" s="139" t="s">
        <v>238</v>
      </c>
      <c r="C554" s="139" t="s">
        <v>777</v>
      </c>
      <c r="D554" s="139" t="s">
        <v>633</v>
      </c>
      <c r="E554" s="139" t="s">
        <v>754</v>
      </c>
      <c r="F554" s="49">
        <v>5040</v>
      </c>
      <c r="G554" s="49">
        <v>5150</v>
      </c>
      <c r="H554" s="49">
        <v>5210</v>
      </c>
      <c r="I554" s="49">
        <v>5540</v>
      </c>
      <c r="J554" s="49">
        <v>5390</v>
      </c>
      <c r="K554" s="49">
        <v>5260</v>
      </c>
      <c r="L554" s="49">
        <v>5650</v>
      </c>
      <c r="M554" s="49">
        <v>5630</v>
      </c>
      <c r="N554" s="49">
        <v>6240</v>
      </c>
      <c r="O554" s="49">
        <v>5620</v>
      </c>
      <c r="P554" s="49">
        <v>5020</v>
      </c>
      <c r="Q554" s="49">
        <v>5020</v>
      </c>
      <c r="R554" s="49">
        <v>5890</v>
      </c>
      <c r="S554" s="49">
        <v>5240</v>
      </c>
      <c r="T554" s="49">
        <v>5280</v>
      </c>
      <c r="U554" s="49">
        <v>5460</v>
      </c>
      <c r="V554" s="49">
        <v>5460</v>
      </c>
    </row>
    <row r="555" spans="1:22" ht="15.75" customHeight="1">
      <c r="A555" s="139" t="s">
        <v>751</v>
      </c>
      <c r="B555" s="139" t="s">
        <v>236</v>
      </c>
      <c r="C555" s="139" t="s">
        <v>777</v>
      </c>
      <c r="D555" s="139" t="s">
        <v>633</v>
      </c>
      <c r="E555" s="139" t="s">
        <v>754</v>
      </c>
      <c r="F555" s="49">
        <v>3.4700000000000002E-2</v>
      </c>
      <c r="G555" s="49">
        <v>3.4500000000000003E-2</v>
      </c>
      <c r="H555" s="49">
        <v>3.5000000000000003E-2</v>
      </c>
      <c r="I555" s="49">
        <v>0.10100000000000001</v>
      </c>
      <c r="J555" s="49">
        <v>9.35E-2</v>
      </c>
      <c r="K555" s="49">
        <v>9.64E-2</v>
      </c>
      <c r="L555" s="49">
        <v>4.41E-2</v>
      </c>
      <c r="M555" s="49">
        <v>0.106</v>
      </c>
      <c r="N555" s="49">
        <v>0.10199999999999999</v>
      </c>
      <c r="O555" s="49">
        <v>8.1000000000000003E-2</v>
      </c>
      <c r="P555" s="49">
        <v>5.79E-2</v>
      </c>
      <c r="Q555" s="49">
        <v>8.9499999999999996E-2</v>
      </c>
      <c r="R555" s="49">
        <v>0.09</v>
      </c>
      <c r="S555" s="49">
        <v>0.106</v>
      </c>
      <c r="T555" s="49">
        <v>0.111</v>
      </c>
      <c r="U555" s="49">
        <v>0.11600000000000001</v>
      </c>
      <c r="V555" s="49">
        <v>0.121</v>
      </c>
    </row>
    <row r="556" spans="1:22" ht="15.75" customHeight="1">
      <c r="A556" s="139" t="s">
        <v>751</v>
      </c>
      <c r="B556" s="139" t="s">
        <v>243</v>
      </c>
      <c r="C556" s="139" t="s">
        <v>777</v>
      </c>
      <c r="D556" s="139" t="s">
        <v>633</v>
      </c>
      <c r="E556" s="139" t="s">
        <v>754</v>
      </c>
      <c r="F556" s="49">
        <v>8280</v>
      </c>
      <c r="G556" s="49">
        <v>8500</v>
      </c>
      <c r="H556" s="49">
        <v>8370</v>
      </c>
      <c r="I556" s="49">
        <v>7500</v>
      </c>
      <c r="J556" s="49">
        <v>7170</v>
      </c>
      <c r="K556" s="49">
        <v>7250</v>
      </c>
      <c r="L556" s="49">
        <v>7370</v>
      </c>
      <c r="M556" s="49">
        <v>7830</v>
      </c>
      <c r="N556" s="49">
        <v>7810</v>
      </c>
      <c r="O556" s="49">
        <v>8360</v>
      </c>
      <c r="P556" s="49">
        <v>8590</v>
      </c>
      <c r="Q556" s="49">
        <v>8230</v>
      </c>
      <c r="R556" s="49">
        <v>8640</v>
      </c>
      <c r="S556" s="49">
        <v>9180</v>
      </c>
      <c r="T556" s="49">
        <v>9670</v>
      </c>
      <c r="U556" s="49">
        <v>11200</v>
      </c>
      <c r="V556" s="49">
        <v>13200</v>
      </c>
    </row>
    <row r="557" spans="1:22" ht="15.75" customHeight="1">
      <c r="A557" s="139" t="s">
        <v>751</v>
      </c>
      <c r="B557" s="139" t="s">
        <v>245</v>
      </c>
      <c r="C557" s="139" t="s">
        <v>777</v>
      </c>
      <c r="D557" s="139" t="s">
        <v>633</v>
      </c>
      <c r="E557" s="139" t="s">
        <v>754</v>
      </c>
      <c r="F557" s="49">
        <v>446</v>
      </c>
      <c r="G557" s="49">
        <v>492</v>
      </c>
      <c r="H557" s="49">
        <v>500</v>
      </c>
      <c r="I557" s="49">
        <v>471</v>
      </c>
      <c r="J557" s="49">
        <v>446</v>
      </c>
      <c r="K557" s="49">
        <v>516</v>
      </c>
      <c r="L557" s="49">
        <v>493</v>
      </c>
      <c r="M557" s="49">
        <v>439</v>
      </c>
      <c r="N557" s="49">
        <v>336</v>
      </c>
      <c r="O557" s="49">
        <v>362</v>
      </c>
      <c r="P557" s="49">
        <v>345</v>
      </c>
      <c r="Q557" s="49">
        <v>415</v>
      </c>
      <c r="R557" s="49">
        <v>477</v>
      </c>
      <c r="S557" s="49">
        <v>345</v>
      </c>
      <c r="T557" s="49">
        <v>305</v>
      </c>
      <c r="U557" s="49">
        <v>280</v>
      </c>
      <c r="V557" s="49">
        <v>231</v>
      </c>
    </row>
    <row r="558" spans="1:22" ht="15.75" customHeight="1">
      <c r="A558" s="139" t="s">
        <v>751</v>
      </c>
      <c r="B558" s="139" t="s">
        <v>247</v>
      </c>
      <c r="C558" s="139" t="s">
        <v>777</v>
      </c>
      <c r="D558" s="139" t="s">
        <v>633</v>
      </c>
      <c r="E558" s="139" t="s">
        <v>754</v>
      </c>
      <c r="F558" s="49">
        <v>0</v>
      </c>
      <c r="G558" s="49">
        <v>634</v>
      </c>
      <c r="H558" s="49">
        <v>1260</v>
      </c>
      <c r="I558" s="49">
        <v>334</v>
      </c>
      <c r="J558" s="49">
        <v>0</v>
      </c>
      <c r="K558" s="49">
        <v>374</v>
      </c>
      <c r="L558" s="49">
        <v>4890</v>
      </c>
      <c r="M558" s="49">
        <v>587</v>
      </c>
      <c r="N558" s="49">
        <v>3320</v>
      </c>
      <c r="O558" s="49">
        <v>3190</v>
      </c>
      <c r="P558" s="49">
        <v>3330</v>
      </c>
      <c r="Q558" s="49">
        <v>3200</v>
      </c>
      <c r="R558" s="49">
        <v>2900</v>
      </c>
      <c r="S558" s="49">
        <v>2480</v>
      </c>
      <c r="T558" s="49">
        <v>3210</v>
      </c>
      <c r="U558" s="49">
        <v>3900</v>
      </c>
      <c r="V558" s="49">
        <v>4140</v>
      </c>
    </row>
    <row r="559" spans="1:22" ht="15.75" customHeight="1">
      <c r="A559" s="139" t="s">
        <v>751</v>
      </c>
      <c r="B559" s="139" t="s">
        <v>760</v>
      </c>
      <c r="C559" s="139" t="s">
        <v>777</v>
      </c>
      <c r="D559" s="139" t="s">
        <v>633</v>
      </c>
      <c r="E559" s="139" t="s">
        <v>754</v>
      </c>
      <c r="F559" s="49">
        <v>89100</v>
      </c>
      <c r="G559" s="49">
        <v>77600</v>
      </c>
      <c r="H559" s="49">
        <v>80700</v>
      </c>
      <c r="I559" s="49">
        <v>101000</v>
      </c>
      <c r="J559" s="49">
        <v>115000</v>
      </c>
      <c r="K559" s="49">
        <v>99300</v>
      </c>
      <c r="L559" s="49">
        <v>113000</v>
      </c>
      <c r="M559" s="49">
        <v>110000</v>
      </c>
      <c r="N559" s="49">
        <v>118000</v>
      </c>
      <c r="O559" s="49">
        <v>130000</v>
      </c>
      <c r="P559" s="49">
        <v>146000</v>
      </c>
      <c r="Q559" s="49">
        <v>141000</v>
      </c>
      <c r="R559" s="49">
        <v>166000</v>
      </c>
      <c r="S559" s="49">
        <v>156000</v>
      </c>
      <c r="T559" s="49">
        <v>163000</v>
      </c>
      <c r="U559" s="49">
        <v>171000</v>
      </c>
      <c r="V559" s="49">
        <v>177000</v>
      </c>
    </row>
    <row r="560" spans="1:22" ht="15.75" customHeight="1">
      <c r="A560" s="139" t="s">
        <v>751</v>
      </c>
      <c r="B560" s="139" t="s">
        <v>284</v>
      </c>
      <c r="C560" s="139" t="s">
        <v>777</v>
      </c>
      <c r="D560" s="139" t="s">
        <v>633</v>
      </c>
      <c r="E560" s="139" t="s">
        <v>754</v>
      </c>
      <c r="F560" s="49">
        <v>7.6799999999999993E-2</v>
      </c>
      <c r="G560" s="49">
        <v>0.13</v>
      </c>
      <c r="H560" s="49">
        <v>0.154</v>
      </c>
      <c r="I560" s="49">
        <v>0.20399999999999999</v>
      </c>
      <c r="J560" s="49">
        <v>0.36499999999999999</v>
      </c>
      <c r="K560" s="49">
        <v>0.375</v>
      </c>
      <c r="L560" s="49">
        <v>0.373</v>
      </c>
      <c r="M560" s="49">
        <v>0.35899999999999999</v>
      </c>
      <c r="N560" s="49">
        <v>0.34499999999999997</v>
      </c>
      <c r="O560" s="49">
        <v>0.313</v>
      </c>
      <c r="P560" s="49">
        <v>0.28799999999999998</v>
      </c>
      <c r="Q560" s="49">
        <v>0.27900000000000003</v>
      </c>
      <c r="R560" s="49">
        <v>0.29499999999999998</v>
      </c>
      <c r="S560" s="49">
        <v>0.40400000000000003</v>
      </c>
      <c r="T560" s="49">
        <v>0.42399999999999999</v>
      </c>
      <c r="U560" s="49">
        <v>0.44400000000000001</v>
      </c>
      <c r="V560" s="49">
        <v>0.46400000000000002</v>
      </c>
    </row>
    <row r="561" spans="1:22" ht="15.75" customHeight="1">
      <c r="A561" s="139" t="s">
        <v>751</v>
      </c>
      <c r="B561" s="139" t="s">
        <v>260</v>
      </c>
      <c r="C561" s="139" t="s">
        <v>777</v>
      </c>
      <c r="D561" s="139" t="s">
        <v>633</v>
      </c>
      <c r="E561" s="139" t="s">
        <v>754</v>
      </c>
      <c r="F561" s="49">
        <v>187</v>
      </c>
      <c r="G561" s="49">
        <v>205</v>
      </c>
      <c r="H561" s="49">
        <v>247</v>
      </c>
      <c r="I561" s="49">
        <v>187</v>
      </c>
      <c r="J561" s="49">
        <v>209</v>
      </c>
      <c r="K561" s="49">
        <v>292</v>
      </c>
      <c r="L561" s="49">
        <v>432</v>
      </c>
      <c r="M561" s="49">
        <v>646</v>
      </c>
      <c r="N561" s="49">
        <v>565</v>
      </c>
      <c r="O561" s="49">
        <v>482</v>
      </c>
      <c r="P561" s="49">
        <v>645</v>
      </c>
      <c r="Q561" s="49">
        <v>578</v>
      </c>
      <c r="R561" s="49">
        <v>596</v>
      </c>
      <c r="S561" s="49">
        <v>639</v>
      </c>
      <c r="T561" s="49">
        <v>655</v>
      </c>
      <c r="U561" s="49">
        <v>701</v>
      </c>
      <c r="V561" s="49">
        <v>724</v>
      </c>
    </row>
    <row r="562" spans="1:22" ht="15.75" customHeight="1">
      <c r="A562" s="139" t="s">
        <v>751</v>
      </c>
      <c r="B562" s="139" t="s">
        <v>264</v>
      </c>
      <c r="C562" s="139" t="s">
        <v>777</v>
      </c>
      <c r="D562" s="139" t="s">
        <v>633</v>
      </c>
      <c r="E562" s="139" t="s">
        <v>754</v>
      </c>
      <c r="F562" s="49">
        <v>0</v>
      </c>
      <c r="G562" s="49">
        <v>0</v>
      </c>
      <c r="H562" s="49">
        <v>0</v>
      </c>
      <c r="I562" s="49">
        <v>0</v>
      </c>
      <c r="J562" s="49">
        <v>0</v>
      </c>
      <c r="K562" s="49">
        <v>0</v>
      </c>
      <c r="L562" s="49">
        <v>0</v>
      </c>
      <c r="M562" s="49">
        <v>0</v>
      </c>
      <c r="N562" s="49">
        <v>0</v>
      </c>
      <c r="O562" s="49">
        <v>0</v>
      </c>
      <c r="P562" s="49">
        <v>0</v>
      </c>
      <c r="Q562" s="49">
        <v>0</v>
      </c>
      <c r="R562" s="49">
        <v>0</v>
      </c>
      <c r="S562" s="49">
        <v>0</v>
      </c>
      <c r="T562" s="49">
        <v>0</v>
      </c>
      <c r="U562" s="49">
        <v>0</v>
      </c>
      <c r="V562" s="49">
        <v>0</v>
      </c>
    </row>
    <row r="563" spans="1:22" ht="15.75" customHeight="1">
      <c r="A563" s="139" t="s">
        <v>751</v>
      </c>
      <c r="B563" s="139" t="s">
        <v>280</v>
      </c>
      <c r="C563" s="139" t="s">
        <v>777</v>
      </c>
      <c r="D563" s="139" t="s">
        <v>633</v>
      </c>
      <c r="E563" s="139" t="s">
        <v>754</v>
      </c>
      <c r="F563" s="49">
        <v>0.218</v>
      </c>
      <c r="G563" s="49">
        <v>0.35099999999999998</v>
      </c>
      <c r="H563" s="49">
        <v>0.42399999999999999</v>
      </c>
      <c r="I563" s="49">
        <v>0.55900000000000005</v>
      </c>
      <c r="J563" s="49">
        <v>0.96599999999999997</v>
      </c>
      <c r="K563" s="49">
        <v>0.99099999999999999</v>
      </c>
      <c r="L563" s="49">
        <v>0.98399999999999999</v>
      </c>
      <c r="M563" s="49">
        <v>0.94499999999999995</v>
      </c>
      <c r="N563" s="49">
        <v>0.90600000000000003</v>
      </c>
      <c r="O563" s="49">
        <v>0.82099999999999995</v>
      </c>
      <c r="P563" s="49">
        <v>0.755</v>
      </c>
      <c r="Q563" s="49">
        <v>0.73199999999999998</v>
      </c>
      <c r="R563" s="49">
        <v>0.77300000000000002</v>
      </c>
      <c r="S563" s="49">
        <v>1.06</v>
      </c>
      <c r="T563" s="49">
        <v>1.1100000000000001</v>
      </c>
      <c r="U563" s="49">
        <v>1.1599999999999999</v>
      </c>
      <c r="V563" s="49">
        <v>1.21</v>
      </c>
    </row>
    <row r="564" spans="1:22" ht="15.75" customHeight="1">
      <c r="A564" s="139" t="s">
        <v>751</v>
      </c>
      <c r="B564" s="139" t="s">
        <v>254</v>
      </c>
      <c r="C564" s="139" t="s">
        <v>777</v>
      </c>
      <c r="D564" s="139" t="s">
        <v>633</v>
      </c>
      <c r="E564" s="139" t="s">
        <v>754</v>
      </c>
      <c r="F564" s="49">
        <v>0.24399999999999999</v>
      </c>
      <c r="G564" s="49">
        <v>0.27300000000000002</v>
      </c>
      <c r="H564" s="49">
        <v>0.252</v>
      </c>
      <c r="I564" s="49">
        <v>0.29299999999999998</v>
      </c>
      <c r="J564" s="49">
        <v>0.26500000000000001</v>
      </c>
      <c r="K564" s="49">
        <v>0.28299999999999997</v>
      </c>
      <c r="L564" s="49">
        <v>0.27200000000000002</v>
      </c>
      <c r="M564" s="49">
        <v>0.247</v>
      </c>
      <c r="N564" s="49">
        <v>0.61599999999999999</v>
      </c>
      <c r="O564" s="49">
        <v>0.56699999999999995</v>
      </c>
      <c r="P564" s="49">
        <v>0.61599999999999999</v>
      </c>
      <c r="Q564" s="49">
        <v>0.60799999999999998</v>
      </c>
      <c r="R564" s="49">
        <v>0.6</v>
      </c>
      <c r="S564" s="49">
        <v>0.64300000000000002</v>
      </c>
      <c r="T564" s="49">
        <v>0.67700000000000005</v>
      </c>
      <c r="U564" s="49">
        <v>0.71199999999999997</v>
      </c>
      <c r="V564" s="49">
        <v>0.747</v>
      </c>
    </row>
    <row r="565" spans="1:22" ht="15.75" customHeight="1">
      <c r="A565" s="139" t="s">
        <v>751</v>
      </c>
      <c r="B565" s="139" t="s">
        <v>278</v>
      </c>
      <c r="C565" s="139" t="s">
        <v>777</v>
      </c>
      <c r="D565" s="139" t="s">
        <v>633</v>
      </c>
      <c r="E565" s="139" t="s">
        <v>754</v>
      </c>
      <c r="F565" s="49">
        <v>871</v>
      </c>
      <c r="G565" s="49">
        <v>673</v>
      </c>
      <c r="H565" s="49">
        <v>515</v>
      </c>
      <c r="I565" s="49">
        <v>697</v>
      </c>
      <c r="J565" s="49">
        <v>407</v>
      </c>
      <c r="K565" s="49">
        <v>412</v>
      </c>
      <c r="L565" s="49">
        <v>235</v>
      </c>
      <c r="M565" s="49">
        <v>573</v>
      </c>
      <c r="N565" s="49">
        <v>85.7</v>
      </c>
      <c r="O565" s="49">
        <v>102</v>
      </c>
      <c r="P565" s="49">
        <v>169</v>
      </c>
      <c r="Q565" s="49">
        <v>241</v>
      </c>
      <c r="R565" s="49">
        <v>380</v>
      </c>
      <c r="S565" s="49">
        <v>76.7</v>
      </c>
      <c r="T565" s="49">
        <v>23.8</v>
      </c>
      <c r="U565" s="49">
        <v>6.05</v>
      </c>
      <c r="V565" s="49">
        <v>5.56</v>
      </c>
    </row>
    <row r="566" spans="1:22" ht="15.75" customHeight="1">
      <c r="A566" s="139" t="s">
        <v>751</v>
      </c>
      <c r="B566" s="139" t="s">
        <v>252</v>
      </c>
      <c r="C566" s="139" t="s">
        <v>777</v>
      </c>
      <c r="D566" s="139" t="s">
        <v>633</v>
      </c>
      <c r="E566" s="139" t="s">
        <v>754</v>
      </c>
      <c r="F566" s="49">
        <v>24.9</v>
      </c>
      <c r="G566" s="49">
        <v>24.2</v>
      </c>
      <c r="H566" s="49">
        <v>24.6</v>
      </c>
      <c r="I566" s="49">
        <v>25</v>
      </c>
      <c r="J566" s="49">
        <v>25</v>
      </c>
      <c r="K566" s="49">
        <v>24.8</v>
      </c>
      <c r="L566" s="49">
        <v>24.4</v>
      </c>
      <c r="M566" s="49">
        <v>24.5</v>
      </c>
      <c r="N566" s="49">
        <v>24.3</v>
      </c>
      <c r="O566" s="49">
        <v>24.2</v>
      </c>
      <c r="P566" s="49">
        <v>24.2</v>
      </c>
      <c r="Q566" s="49">
        <v>25.3</v>
      </c>
      <c r="R566" s="49">
        <v>23.2</v>
      </c>
      <c r="S566" s="49">
        <v>24.2</v>
      </c>
      <c r="T566" s="49">
        <v>24.1</v>
      </c>
      <c r="U566" s="49">
        <v>24.1</v>
      </c>
      <c r="V566" s="49">
        <v>24</v>
      </c>
    </row>
    <row r="567" spans="1:22" ht="15.75" customHeight="1">
      <c r="A567" s="139" t="s">
        <v>751</v>
      </c>
      <c r="B567" s="139" t="s">
        <v>249</v>
      </c>
      <c r="C567" s="139" t="s">
        <v>777</v>
      </c>
      <c r="D567" s="139" t="s">
        <v>633</v>
      </c>
      <c r="E567" s="139" t="s">
        <v>754</v>
      </c>
      <c r="F567" s="49">
        <v>0.219</v>
      </c>
      <c r="G567" s="49">
        <v>0.214</v>
      </c>
      <c r="H567" s="49">
        <v>0.22</v>
      </c>
      <c r="I567" s="49">
        <v>1.3</v>
      </c>
      <c r="J567" s="49">
        <v>1.1399999999999999</v>
      </c>
      <c r="K567" s="49">
        <v>1.17</v>
      </c>
      <c r="L567" s="49">
        <v>0.32100000000000001</v>
      </c>
      <c r="M567" s="49">
        <v>1.25</v>
      </c>
      <c r="N567" s="49">
        <v>1.19</v>
      </c>
      <c r="O567" s="49">
        <v>0.85</v>
      </c>
      <c r="P567" s="49">
        <v>0.434</v>
      </c>
      <c r="Q567" s="49">
        <v>0.91600000000000004</v>
      </c>
      <c r="R567" s="49">
        <v>0.92100000000000004</v>
      </c>
      <c r="S567" s="49">
        <v>1.1399999999999999</v>
      </c>
      <c r="T567" s="49">
        <v>1.2</v>
      </c>
      <c r="U567" s="49">
        <v>1.26</v>
      </c>
      <c r="V567" s="49">
        <v>1.31</v>
      </c>
    </row>
    <row r="568" spans="1:22" ht="15.75" customHeight="1">
      <c r="A568" s="139" t="s">
        <v>751</v>
      </c>
      <c r="B568" s="139" t="s">
        <v>270</v>
      </c>
      <c r="C568" s="139" t="s">
        <v>777</v>
      </c>
      <c r="D568" s="139" t="s">
        <v>633</v>
      </c>
      <c r="E568" s="139" t="s">
        <v>754</v>
      </c>
      <c r="F568" s="49">
        <v>3.9100000000000002E-4</v>
      </c>
      <c r="G568" s="49">
        <v>2.03E-4</v>
      </c>
      <c r="H568" s="49">
        <v>1.9900000000000001E-4</v>
      </c>
      <c r="I568" s="49">
        <v>79.900000000000006</v>
      </c>
      <c r="J568" s="49">
        <v>150</v>
      </c>
      <c r="K568" s="49">
        <v>244</v>
      </c>
      <c r="L568" s="49">
        <v>261</v>
      </c>
      <c r="M568" s="49">
        <v>279</v>
      </c>
      <c r="N568" s="49">
        <v>293</v>
      </c>
      <c r="O568" s="49">
        <v>422</v>
      </c>
      <c r="P568" s="49">
        <v>576</v>
      </c>
      <c r="Q568" s="49">
        <v>634</v>
      </c>
      <c r="R568" s="49">
        <v>538</v>
      </c>
      <c r="S568" s="49">
        <v>618</v>
      </c>
      <c r="T568" s="49">
        <v>667</v>
      </c>
      <c r="U568" s="49">
        <v>715</v>
      </c>
      <c r="V568" s="49">
        <v>763</v>
      </c>
    </row>
    <row r="569" spans="1:22" ht="15.75" customHeight="1">
      <c r="A569" s="139" t="s">
        <v>751</v>
      </c>
      <c r="B569" s="139" t="s">
        <v>258</v>
      </c>
      <c r="C569" s="139" t="s">
        <v>777</v>
      </c>
      <c r="D569" s="139" t="s">
        <v>633</v>
      </c>
      <c r="E569" s="139" t="s">
        <v>754</v>
      </c>
      <c r="F569" s="49">
        <v>194</v>
      </c>
      <c r="G569" s="49">
        <v>162</v>
      </c>
      <c r="H569" s="49">
        <v>160</v>
      </c>
      <c r="I569" s="49">
        <v>169</v>
      </c>
      <c r="J569" s="49">
        <v>2030</v>
      </c>
      <c r="K569" s="49">
        <v>2130</v>
      </c>
      <c r="L569" s="49">
        <v>4060</v>
      </c>
      <c r="M569" s="49">
        <v>2050</v>
      </c>
      <c r="N569" s="49">
        <v>2080</v>
      </c>
      <c r="O569" s="49">
        <v>2210</v>
      </c>
      <c r="P569" s="49">
        <v>4280</v>
      </c>
      <c r="Q569" s="49">
        <v>2390</v>
      </c>
      <c r="R569" s="49">
        <v>2500</v>
      </c>
      <c r="S569" s="49">
        <v>3640</v>
      </c>
      <c r="T569" s="49">
        <v>3890</v>
      </c>
      <c r="U569" s="49">
        <v>4140</v>
      </c>
      <c r="V569" s="49">
        <v>4380</v>
      </c>
    </row>
    <row r="570" spans="1:22" ht="15.75" customHeight="1">
      <c r="A570" s="139" t="s">
        <v>751</v>
      </c>
      <c r="B570" s="139" t="s">
        <v>262</v>
      </c>
      <c r="C570" s="139" t="s">
        <v>777</v>
      </c>
      <c r="D570" s="139" t="s">
        <v>633</v>
      </c>
      <c r="E570" s="139" t="s">
        <v>754</v>
      </c>
      <c r="F570" s="49">
        <v>5.5599999999999997E-2</v>
      </c>
      <c r="G570" s="49">
        <v>7.3499999999999996E-2</v>
      </c>
      <c r="H570" s="49">
        <v>7.0300000000000001E-2</v>
      </c>
      <c r="I570" s="49">
        <v>0.80400000000000005</v>
      </c>
      <c r="J570" s="49">
        <v>0.68799999999999994</v>
      </c>
      <c r="K570" s="49">
        <v>0.71499999999999997</v>
      </c>
      <c r="L570" s="49">
        <v>8.6400000000000005E-2</v>
      </c>
      <c r="M570" s="49">
        <v>0.747</v>
      </c>
      <c r="N570" s="49">
        <v>0.7</v>
      </c>
      <c r="O570" s="49">
        <v>0.44500000000000001</v>
      </c>
      <c r="P570" s="49">
        <v>0.109</v>
      </c>
      <c r="Q570" s="49">
        <v>0.46400000000000002</v>
      </c>
      <c r="R570" s="49">
        <v>0.46600000000000003</v>
      </c>
      <c r="S570" s="49">
        <v>0.61199999999999999</v>
      </c>
      <c r="T570" s="49">
        <v>0.64300000000000002</v>
      </c>
      <c r="U570" s="49">
        <v>0.67400000000000004</v>
      </c>
      <c r="V570" s="49">
        <v>0.70499999999999996</v>
      </c>
    </row>
    <row r="571" spans="1:22" ht="15.75" customHeight="1">
      <c r="A571" s="139" t="s">
        <v>751</v>
      </c>
      <c r="B571" s="139" t="s">
        <v>268</v>
      </c>
      <c r="C571" s="139" t="s">
        <v>777</v>
      </c>
      <c r="D571" s="139" t="s">
        <v>633</v>
      </c>
      <c r="E571" s="139" t="s">
        <v>754</v>
      </c>
      <c r="F571" s="49">
        <v>119</v>
      </c>
      <c r="G571" s="49">
        <v>61.7</v>
      </c>
      <c r="H571" s="49">
        <v>4.3499999999999996</v>
      </c>
      <c r="I571" s="49">
        <v>4.13</v>
      </c>
      <c r="J571" s="49">
        <v>4.4000000000000004</v>
      </c>
      <c r="K571" s="49">
        <v>2.8</v>
      </c>
      <c r="L571" s="49">
        <v>1.89</v>
      </c>
      <c r="M571" s="49">
        <v>1.64</v>
      </c>
      <c r="N571" s="49">
        <v>1.93</v>
      </c>
      <c r="O571" s="49">
        <v>1.56</v>
      </c>
      <c r="P571" s="49">
        <v>1.85</v>
      </c>
      <c r="Q571" s="49">
        <v>2.0099999999999998</v>
      </c>
      <c r="R571" s="49">
        <v>1.73</v>
      </c>
      <c r="S571" s="49">
        <v>2.1</v>
      </c>
      <c r="T571" s="49">
        <v>2.1</v>
      </c>
      <c r="U571" s="49">
        <v>0</v>
      </c>
      <c r="V571" s="49">
        <v>0</v>
      </c>
    </row>
    <row r="572" spans="1:22" ht="15.75" customHeight="1">
      <c r="A572" s="139" t="s">
        <v>751</v>
      </c>
      <c r="B572" s="139" t="s">
        <v>274</v>
      </c>
      <c r="C572" s="139" t="s">
        <v>777</v>
      </c>
      <c r="D572" s="139" t="s">
        <v>633</v>
      </c>
      <c r="E572" s="139" t="s">
        <v>754</v>
      </c>
      <c r="F572" s="49">
        <v>10700</v>
      </c>
      <c r="G572" s="49">
        <v>11700</v>
      </c>
      <c r="H572" s="49">
        <v>11200</v>
      </c>
      <c r="I572" s="49">
        <v>11200</v>
      </c>
      <c r="J572" s="49">
        <v>10800</v>
      </c>
      <c r="K572" s="49">
        <v>13900</v>
      </c>
      <c r="L572" s="49">
        <v>12900</v>
      </c>
      <c r="M572" s="49">
        <v>13500</v>
      </c>
      <c r="N572" s="49">
        <v>14200</v>
      </c>
      <c r="O572" s="49">
        <v>18400</v>
      </c>
      <c r="P572" s="49">
        <v>15200</v>
      </c>
      <c r="Q572" s="49">
        <v>11200</v>
      </c>
      <c r="R572" s="49">
        <v>9980</v>
      </c>
      <c r="S572" s="49">
        <v>9270</v>
      </c>
      <c r="T572" s="49">
        <v>11100</v>
      </c>
      <c r="U572" s="49">
        <v>12600</v>
      </c>
      <c r="V572" s="49">
        <v>12600</v>
      </c>
    </row>
    <row r="573" spans="1:22" ht="15.75" customHeight="1">
      <c r="A573" s="139" t="s">
        <v>751</v>
      </c>
      <c r="B573" s="139" t="s">
        <v>256</v>
      </c>
      <c r="C573" s="139" t="s">
        <v>777</v>
      </c>
      <c r="D573" s="139" t="s">
        <v>633</v>
      </c>
      <c r="E573" s="139" t="s">
        <v>754</v>
      </c>
      <c r="F573" s="49">
        <v>2.06E-2</v>
      </c>
      <c r="G573" s="49">
        <v>2.0299999999999999E-2</v>
      </c>
      <c r="H573" s="49">
        <v>0.02</v>
      </c>
      <c r="I573" s="49">
        <v>1.9699999999999999E-2</v>
      </c>
      <c r="J573" s="49">
        <v>1.95E-2</v>
      </c>
      <c r="K573" s="49">
        <v>1.9199999999999998E-2</v>
      </c>
      <c r="L573" s="49">
        <v>1.89E-2</v>
      </c>
      <c r="M573" s="49">
        <v>3.69</v>
      </c>
      <c r="N573" s="49">
        <v>3.69</v>
      </c>
      <c r="O573" s="49">
        <v>3.68</v>
      </c>
      <c r="P573" s="49">
        <v>3.68</v>
      </c>
      <c r="Q573" s="49">
        <v>3.68</v>
      </c>
      <c r="R573" s="49">
        <v>3.68</v>
      </c>
      <c r="S573" s="49">
        <v>3.68</v>
      </c>
      <c r="T573" s="49">
        <v>1.66E-2</v>
      </c>
      <c r="U573" s="49">
        <v>3.93</v>
      </c>
      <c r="V573" s="49">
        <v>4.2</v>
      </c>
    </row>
    <row r="574" spans="1:22" ht="15.75" customHeight="1">
      <c r="A574" s="139" t="s">
        <v>751</v>
      </c>
      <c r="B574" s="139" t="s">
        <v>276</v>
      </c>
      <c r="C574" s="139" t="s">
        <v>777</v>
      </c>
      <c r="D574" s="139" t="s">
        <v>633</v>
      </c>
      <c r="E574" s="139" t="s">
        <v>754</v>
      </c>
      <c r="F574" s="49">
        <v>708</v>
      </c>
      <c r="G574" s="49">
        <v>583</v>
      </c>
      <c r="H574" s="49">
        <v>686</v>
      </c>
      <c r="I574" s="49">
        <v>733</v>
      </c>
      <c r="J574" s="49">
        <v>623</v>
      </c>
      <c r="K574" s="49">
        <v>528</v>
      </c>
      <c r="L574" s="49">
        <v>528</v>
      </c>
      <c r="M574" s="49">
        <v>524</v>
      </c>
      <c r="N574" s="49">
        <v>444</v>
      </c>
      <c r="O574" s="49">
        <v>396</v>
      </c>
      <c r="P574" s="49">
        <v>345</v>
      </c>
      <c r="Q574" s="49">
        <v>301</v>
      </c>
      <c r="R574" s="49">
        <v>315</v>
      </c>
      <c r="S574" s="49">
        <v>348</v>
      </c>
      <c r="T574" s="49">
        <v>466</v>
      </c>
      <c r="U574" s="49">
        <v>277</v>
      </c>
      <c r="V574" s="49">
        <v>249</v>
      </c>
    </row>
    <row r="575" spans="1:22" ht="15.75" customHeight="1">
      <c r="A575" s="139" t="s">
        <v>751</v>
      </c>
      <c r="B575" s="139" t="s">
        <v>266</v>
      </c>
      <c r="C575" s="139" t="s">
        <v>777</v>
      </c>
      <c r="D575" s="139" t="s">
        <v>633</v>
      </c>
      <c r="E575" s="139" t="s">
        <v>754</v>
      </c>
      <c r="F575" s="49">
        <v>0.64</v>
      </c>
      <c r="G575" s="49">
        <v>0.61199999999999999</v>
      </c>
      <c r="H575" s="49">
        <v>0.27</v>
      </c>
      <c r="I575" s="49">
        <v>0.27400000000000002</v>
      </c>
      <c r="J575" s="49">
        <v>0.20599999999999999</v>
      </c>
      <c r="K575" s="49">
        <v>0.25900000000000001</v>
      </c>
      <c r="L575" s="49">
        <v>0.26</v>
      </c>
      <c r="M575" s="49">
        <v>0.20300000000000001</v>
      </c>
      <c r="N575" s="49">
        <v>0.2</v>
      </c>
      <c r="O575" s="49">
        <v>0.185</v>
      </c>
      <c r="P575" s="49">
        <v>0.16200000000000001</v>
      </c>
      <c r="Q575" s="49">
        <v>0.153</v>
      </c>
      <c r="R575" s="49">
        <v>0.14499999999999999</v>
      </c>
      <c r="S575" s="49">
        <v>2.9499999999999998E-2</v>
      </c>
      <c r="T575" s="49">
        <v>0</v>
      </c>
      <c r="U575" s="49">
        <v>0</v>
      </c>
      <c r="V575" s="49">
        <v>0</v>
      </c>
    </row>
    <row r="576" spans="1:22" ht="15.75" customHeight="1">
      <c r="A576" s="139" t="s">
        <v>751</v>
      </c>
      <c r="B576" s="139" t="s">
        <v>272</v>
      </c>
      <c r="C576" s="139" t="s">
        <v>777</v>
      </c>
      <c r="D576" s="139" t="s">
        <v>633</v>
      </c>
      <c r="E576" s="139" t="s">
        <v>754</v>
      </c>
      <c r="F576" s="49">
        <v>6.2700000000000006E-5</v>
      </c>
      <c r="G576" s="49">
        <v>5.2599999999999998E-5</v>
      </c>
      <c r="H576" s="49">
        <v>5.0300000000000003E-5</v>
      </c>
      <c r="I576" s="49">
        <v>5.02E-5</v>
      </c>
      <c r="J576" s="49">
        <v>5.3499999999999999E-5</v>
      </c>
      <c r="K576" s="49">
        <v>5.6100000000000002E-5</v>
      </c>
      <c r="L576" s="49">
        <v>5.8999999999999998E-5</v>
      </c>
      <c r="M576" s="49">
        <v>6.1799999999999998E-5</v>
      </c>
      <c r="N576" s="49">
        <v>6.4700000000000001E-5</v>
      </c>
      <c r="O576" s="49">
        <v>6.7600000000000003E-5</v>
      </c>
      <c r="P576" s="49">
        <v>7.0400000000000004E-5</v>
      </c>
      <c r="Q576" s="49">
        <v>5.3000000000000001E-5</v>
      </c>
      <c r="R576" s="49">
        <v>5.1600000000000001E-5</v>
      </c>
      <c r="S576" s="49">
        <v>5.02E-5</v>
      </c>
      <c r="T576" s="49">
        <v>4.8900000000000003E-5</v>
      </c>
      <c r="U576" s="49">
        <v>4.7500000000000003E-5</v>
      </c>
      <c r="V576" s="49">
        <v>4.6100000000000002E-5</v>
      </c>
    </row>
    <row r="577" spans="1:22" ht="15.75" customHeight="1">
      <c r="A577" s="139" t="s">
        <v>751</v>
      </c>
      <c r="B577" s="139" t="s">
        <v>294</v>
      </c>
      <c r="C577" s="139" t="s">
        <v>777</v>
      </c>
      <c r="D577" s="139" t="s">
        <v>633</v>
      </c>
      <c r="E577" s="139" t="s">
        <v>754</v>
      </c>
      <c r="F577" s="49">
        <v>6.3700000000000007E-2</v>
      </c>
      <c r="G577" s="49">
        <v>0.10299999999999999</v>
      </c>
      <c r="H577" s="49">
        <v>0.127</v>
      </c>
      <c r="I577" s="49">
        <v>0.161</v>
      </c>
      <c r="J577" s="49">
        <v>0.28499999999999998</v>
      </c>
      <c r="K577" s="49">
        <v>0.29199999999999998</v>
      </c>
      <c r="L577" s="49">
        <v>0.28999999999999998</v>
      </c>
      <c r="M577" s="49">
        <v>0.27800000000000002</v>
      </c>
      <c r="N577" s="49">
        <v>0.26700000000000002</v>
      </c>
      <c r="O577" s="49">
        <v>0.24199999999999999</v>
      </c>
      <c r="P577" s="49">
        <v>0.222</v>
      </c>
      <c r="Q577" s="49">
        <v>0.216</v>
      </c>
      <c r="R577" s="49">
        <v>0.22800000000000001</v>
      </c>
      <c r="S577" s="49">
        <v>0.312</v>
      </c>
      <c r="T577" s="49">
        <v>0.32700000000000001</v>
      </c>
      <c r="U577" s="49">
        <v>0.34300000000000003</v>
      </c>
      <c r="V577" s="49">
        <v>0.35799999999999998</v>
      </c>
    </row>
    <row r="578" spans="1:22" ht="15.75" customHeight="1">
      <c r="A578" s="139" t="s">
        <v>751</v>
      </c>
      <c r="B578" s="139" t="s">
        <v>290</v>
      </c>
      <c r="C578" s="139" t="s">
        <v>777</v>
      </c>
      <c r="D578" s="139" t="s">
        <v>633</v>
      </c>
      <c r="E578" s="139" t="s">
        <v>754</v>
      </c>
      <c r="F578" s="49">
        <v>16900</v>
      </c>
      <c r="G578" s="49">
        <v>16500</v>
      </c>
      <c r="H578" s="49">
        <v>17100</v>
      </c>
      <c r="I578" s="49">
        <v>16300</v>
      </c>
      <c r="J578" s="49">
        <v>16100</v>
      </c>
      <c r="K578" s="49">
        <v>15500</v>
      </c>
      <c r="L578" s="49">
        <v>16200</v>
      </c>
      <c r="M578" s="49">
        <v>16500</v>
      </c>
      <c r="N578" s="49">
        <v>15900</v>
      </c>
      <c r="O578" s="49">
        <v>14000</v>
      </c>
      <c r="P578" s="49">
        <v>14400</v>
      </c>
      <c r="Q578" s="49">
        <v>14000</v>
      </c>
      <c r="R578" s="49">
        <v>14200</v>
      </c>
      <c r="S578" s="49">
        <v>15200</v>
      </c>
      <c r="T578" s="49">
        <v>15600</v>
      </c>
      <c r="U578" s="49">
        <v>15300</v>
      </c>
      <c r="V578" s="49">
        <v>14400</v>
      </c>
    </row>
    <row r="579" spans="1:22" ht="15.75" customHeight="1">
      <c r="A579" s="139" t="s">
        <v>751</v>
      </c>
      <c r="B579" s="139" t="s">
        <v>564</v>
      </c>
      <c r="C579" s="139" t="s">
        <v>777</v>
      </c>
      <c r="D579" s="139" t="s">
        <v>633</v>
      </c>
      <c r="E579" s="139" t="s">
        <v>754</v>
      </c>
      <c r="F579" s="49">
        <v>40.6</v>
      </c>
      <c r="G579" s="49">
        <v>43.3</v>
      </c>
      <c r="H579" s="49">
        <v>43.3</v>
      </c>
      <c r="I579" s="49">
        <v>40.5</v>
      </c>
      <c r="J579" s="49">
        <v>44.5</v>
      </c>
      <c r="K579" s="49">
        <v>61.2</v>
      </c>
      <c r="L579" s="49">
        <v>48</v>
      </c>
      <c r="M579" s="49">
        <v>44.2</v>
      </c>
      <c r="N579" s="49">
        <v>45.1</v>
      </c>
      <c r="O579" s="49">
        <v>44</v>
      </c>
      <c r="P579" s="49">
        <v>46.1</v>
      </c>
      <c r="Q579" s="49">
        <v>56.9</v>
      </c>
      <c r="R579" s="49">
        <v>47.6</v>
      </c>
      <c r="S579" s="49">
        <v>38.200000000000003</v>
      </c>
      <c r="T579" s="49">
        <v>33.6</v>
      </c>
      <c r="U579" s="49">
        <v>27.5</v>
      </c>
      <c r="V579" s="49">
        <v>28.1</v>
      </c>
    </row>
    <row r="580" spans="1:22" ht="15.75" customHeight="1">
      <c r="A580" s="139" t="s">
        <v>751</v>
      </c>
      <c r="B580" s="139" t="s">
        <v>298</v>
      </c>
      <c r="C580" s="139" t="s">
        <v>777</v>
      </c>
      <c r="D580" s="139" t="s">
        <v>633</v>
      </c>
      <c r="E580" s="139" t="s">
        <v>754</v>
      </c>
      <c r="F580" s="49">
        <v>244</v>
      </c>
      <c r="G580" s="49">
        <v>145</v>
      </c>
      <c r="H580" s="49">
        <v>106</v>
      </c>
      <c r="I580" s="49">
        <v>371</v>
      </c>
      <c r="J580" s="49">
        <v>259</v>
      </c>
      <c r="K580" s="49">
        <v>208</v>
      </c>
      <c r="L580" s="49">
        <v>151</v>
      </c>
      <c r="M580" s="49">
        <v>157</v>
      </c>
      <c r="N580" s="49">
        <v>365</v>
      </c>
      <c r="O580" s="49">
        <v>68.400000000000006</v>
      </c>
      <c r="P580" s="49">
        <v>101</v>
      </c>
      <c r="Q580" s="49">
        <v>123</v>
      </c>
      <c r="R580" s="49">
        <v>109</v>
      </c>
      <c r="S580" s="49">
        <v>95</v>
      </c>
      <c r="T580" s="49">
        <v>78.400000000000006</v>
      </c>
      <c r="U580" s="49">
        <v>65.3</v>
      </c>
      <c r="V580" s="49">
        <v>50.6</v>
      </c>
    </row>
    <row r="581" spans="1:22" ht="15.75" customHeight="1">
      <c r="A581" s="139" t="s">
        <v>751</v>
      </c>
      <c r="B581" s="139" t="s">
        <v>300</v>
      </c>
      <c r="C581" s="139" t="s">
        <v>777</v>
      </c>
      <c r="D581" s="139" t="s">
        <v>633</v>
      </c>
      <c r="E581" s="139" t="s">
        <v>754</v>
      </c>
      <c r="F581" s="49">
        <v>39700</v>
      </c>
      <c r="G581" s="49">
        <v>29200</v>
      </c>
      <c r="H581" s="49">
        <v>28700</v>
      </c>
      <c r="I581" s="49">
        <v>48500</v>
      </c>
      <c r="J581" s="49">
        <v>50400</v>
      </c>
      <c r="K581" s="49">
        <v>38900</v>
      </c>
      <c r="L581" s="49">
        <v>52300</v>
      </c>
      <c r="M581" s="49">
        <v>61800</v>
      </c>
      <c r="N581" s="49">
        <v>67600</v>
      </c>
      <c r="O581" s="49">
        <v>77200</v>
      </c>
      <c r="P581" s="49">
        <v>95200</v>
      </c>
      <c r="Q581" s="49">
        <v>94700</v>
      </c>
      <c r="R581" s="49">
        <v>121000</v>
      </c>
      <c r="S581" s="49">
        <v>109000</v>
      </c>
      <c r="T581" s="49">
        <v>116000</v>
      </c>
      <c r="U581" s="49">
        <v>123000</v>
      </c>
      <c r="V581" s="49">
        <v>130000</v>
      </c>
    </row>
    <row r="582" spans="1:22" ht="15.75" customHeight="1">
      <c r="A582" s="139" t="s">
        <v>751</v>
      </c>
      <c r="B582" s="139" t="s">
        <v>312</v>
      </c>
      <c r="C582" s="139" t="s">
        <v>777</v>
      </c>
      <c r="D582" s="139" t="s">
        <v>633</v>
      </c>
      <c r="E582" s="139" t="s">
        <v>754</v>
      </c>
      <c r="F582" s="49">
        <v>179</v>
      </c>
      <c r="G582" s="49">
        <v>265</v>
      </c>
      <c r="H582" s="49">
        <v>518</v>
      </c>
      <c r="I582" s="49">
        <v>179</v>
      </c>
      <c r="J582" s="49">
        <v>56.7</v>
      </c>
      <c r="K582" s="49">
        <v>76.3</v>
      </c>
      <c r="L582" s="49">
        <v>87.5</v>
      </c>
      <c r="M582" s="49">
        <v>128</v>
      </c>
      <c r="N582" s="49">
        <v>133</v>
      </c>
      <c r="O582" s="49">
        <v>158</v>
      </c>
      <c r="P582" s="49">
        <v>168</v>
      </c>
      <c r="Q582" s="49">
        <v>229</v>
      </c>
      <c r="R582" s="49">
        <v>219</v>
      </c>
      <c r="S582" s="49">
        <v>153</v>
      </c>
      <c r="T582" s="49">
        <v>149</v>
      </c>
      <c r="U582" s="49">
        <v>145</v>
      </c>
      <c r="V582" s="49">
        <v>141</v>
      </c>
    </row>
    <row r="583" spans="1:22" ht="15.75" customHeight="1">
      <c r="A583" s="139" t="s">
        <v>751</v>
      </c>
      <c r="B583" s="139" t="s">
        <v>288</v>
      </c>
      <c r="C583" s="139" t="s">
        <v>777</v>
      </c>
      <c r="D583" s="139" t="s">
        <v>633</v>
      </c>
      <c r="E583" s="139" t="s">
        <v>754</v>
      </c>
      <c r="F583" s="49">
        <v>6400</v>
      </c>
      <c r="G583" s="49">
        <v>6020</v>
      </c>
      <c r="H583" s="49">
        <v>5490</v>
      </c>
      <c r="I583" s="49">
        <v>5280</v>
      </c>
      <c r="J583" s="49">
        <v>5470</v>
      </c>
      <c r="K583" s="49">
        <v>5610</v>
      </c>
      <c r="L583" s="49">
        <v>5690</v>
      </c>
      <c r="M583" s="49">
        <v>5670</v>
      </c>
      <c r="N583" s="49">
        <v>5860</v>
      </c>
      <c r="O583" s="49">
        <v>5920</v>
      </c>
      <c r="P583" s="49">
        <v>5040</v>
      </c>
      <c r="Q583" s="49">
        <v>4630</v>
      </c>
      <c r="R583" s="49">
        <v>4530</v>
      </c>
      <c r="S583" s="49">
        <v>4750</v>
      </c>
      <c r="T583" s="49">
        <v>4630</v>
      </c>
      <c r="U583" s="49">
        <v>4520</v>
      </c>
      <c r="V583" s="49">
        <v>4410</v>
      </c>
    </row>
    <row r="584" spans="1:22" ht="15.75" customHeight="1">
      <c r="A584" s="139" t="s">
        <v>751</v>
      </c>
      <c r="B584" s="139" t="s">
        <v>308</v>
      </c>
      <c r="C584" s="139" t="s">
        <v>777</v>
      </c>
      <c r="D584" s="139" t="s">
        <v>633</v>
      </c>
      <c r="E584" s="139" t="s">
        <v>754</v>
      </c>
      <c r="F584" s="49">
        <v>832</v>
      </c>
      <c r="G584" s="49">
        <v>899</v>
      </c>
      <c r="H584" s="49">
        <v>901</v>
      </c>
      <c r="I584" s="49">
        <v>1110</v>
      </c>
      <c r="J584" s="49">
        <v>894</v>
      </c>
      <c r="K584" s="49">
        <v>840</v>
      </c>
      <c r="L584" s="49">
        <v>799</v>
      </c>
      <c r="M584" s="49">
        <v>918</v>
      </c>
      <c r="N584" s="49">
        <v>860</v>
      </c>
      <c r="O584" s="49">
        <v>745</v>
      </c>
      <c r="P584" s="49">
        <v>729</v>
      </c>
      <c r="Q584" s="49">
        <v>692</v>
      </c>
      <c r="R584" s="49">
        <v>692</v>
      </c>
      <c r="S584" s="49">
        <v>693</v>
      </c>
      <c r="T584" s="49">
        <v>672</v>
      </c>
      <c r="U584" s="49">
        <v>650</v>
      </c>
      <c r="V584" s="49">
        <v>629</v>
      </c>
    </row>
    <row r="585" spans="1:22" ht="15.75" customHeight="1">
      <c r="A585" s="139" t="s">
        <v>751</v>
      </c>
      <c r="B585" s="139" t="s">
        <v>306</v>
      </c>
      <c r="C585" s="139" t="s">
        <v>777</v>
      </c>
      <c r="D585" s="139" t="s">
        <v>633</v>
      </c>
      <c r="E585" s="139" t="s">
        <v>754</v>
      </c>
      <c r="F585" s="49">
        <v>242</v>
      </c>
      <c r="G585" s="49">
        <v>0</v>
      </c>
      <c r="H585" s="49">
        <v>0</v>
      </c>
      <c r="I585" s="49">
        <v>0</v>
      </c>
      <c r="J585" s="49">
        <v>0</v>
      </c>
      <c r="K585" s="49">
        <v>0</v>
      </c>
      <c r="L585" s="49">
        <v>0</v>
      </c>
      <c r="M585" s="49">
        <v>0</v>
      </c>
      <c r="N585" s="49">
        <v>0</v>
      </c>
      <c r="O585" s="49">
        <v>0</v>
      </c>
      <c r="P585" s="49">
        <v>0</v>
      </c>
      <c r="Q585" s="49">
        <v>0</v>
      </c>
      <c r="R585" s="49">
        <v>0</v>
      </c>
      <c r="S585" s="49">
        <v>0</v>
      </c>
      <c r="T585" s="49">
        <v>0</v>
      </c>
      <c r="U585" s="49">
        <v>0</v>
      </c>
      <c r="V585" s="49">
        <v>0</v>
      </c>
    </row>
    <row r="586" spans="1:22" ht="15.75" customHeight="1">
      <c r="A586" s="139" t="s">
        <v>751</v>
      </c>
      <c r="B586" s="139" t="s">
        <v>302</v>
      </c>
      <c r="C586" s="139" t="s">
        <v>777</v>
      </c>
      <c r="D586" s="139" t="s">
        <v>633</v>
      </c>
      <c r="E586" s="139" t="s">
        <v>754</v>
      </c>
      <c r="F586" s="49">
        <v>1240</v>
      </c>
      <c r="G586" s="49">
        <v>987</v>
      </c>
      <c r="H586" s="49">
        <v>1410</v>
      </c>
      <c r="I586" s="49">
        <v>1320</v>
      </c>
      <c r="J586" s="49">
        <v>1330</v>
      </c>
      <c r="K586" s="49">
        <v>1090</v>
      </c>
      <c r="L586" s="49">
        <v>827</v>
      </c>
      <c r="M586" s="49">
        <v>829</v>
      </c>
      <c r="N586" s="49">
        <v>807</v>
      </c>
      <c r="O586" s="49">
        <v>1520</v>
      </c>
      <c r="P586" s="49">
        <v>1730</v>
      </c>
      <c r="Q586" s="49">
        <v>2060</v>
      </c>
      <c r="R586" s="49">
        <v>2110</v>
      </c>
      <c r="S586" s="49">
        <v>6440</v>
      </c>
      <c r="T586" s="49">
        <v>1400</v>
      </c>
      <c r="U586" s="49">
        <v>2830</v>
      </c>
      <c r="V586" s="49">
        <v>2980</v>
      </c>
    </row>
    <row r="587" spans="1:22" ht="15.75" customHeight="1">
      <c r="A587" s="139" t="s">
        <v>751</v>
      </c>
      <c r="B587" s="139" t="s">
        <v>304</v>
      </c>
      <c r="C587" s="139" t="s">
        <v>777</v>
      </c>
      <c r="D587" s="139" t="s">
        <v>633</v>
      </c>
      <c r="E587" s="139" t="s">
        <v>754</v>
      </c>
      <c r="F587" s="49">
        <v>1.8599999999999998E-2</v>
      </c>
      <c r="G587" s="49">
        <v>3.0800000000000001E-2</v>
      </c>
      <c r="H587" s="49">
        <v>3.7400000000000003E-2</v>
      </c>
      <c r="I587" s="49">
        <v>4.7699999999999999E-2</v>
      </c>
      <c r="J587" s="49">
        <v>8.4699999999999998E-2</v>
      </c>
      <c r="K587" s="49">
        <v>8.6900000000000005E-2</v>
      </c>
      <c r="L587" s="49">
        <v>8.6300000000000002E-2</v>
      </c>
      <c r="M587" s="49">
        <v>8.2799999999999999E-2</v>
      </c>
      <c r="N587" s="49">
        <v>7.9399999999999998E-2</v>
      </c>
      <c r="O587" s="49">
        <v>7.1900000000000006E-2</v>
      </c>
      <c r="P587" s="49">
        <v>6.6199999999999995E-2</v>
      </c>
      <c r="Q587" s="49">
        <v>6.4199999999999993E-2</v>
      </c>
      <c r="R587" s="49">
        <v>6.7799999999999999E-2</v>
      </c>
      <c r="S587" s="49">
        <v>9.3200000000000005E-2</v>
      </c>
      <c r="T587" s="49">
        <v>9.7699999999999995E-2</v>
      </c>
      <c r="U587" s="49">
        <v>0.10199999999999999</v>
      </c>
      <c r="V587" s="49">
        <v>0.107</v>
      </c>
    </row>
    <row r="588" spans="1:22" ht="15.75" customHeight="1">
      <c r="A588" s="139" t="s">
        <v>751</v>
      </c>
      <c r="B588" s="139" t="s">
        <v>292</v>
      </c>
      <c r="C588" s="139" t="s">
        <v>777</v>
      </c>
      <c r="D588" s="139" t="s">
        <v>633</v>
      </c>
      <c r="E588" s="139" t="s">
        <v>754</v>
      </c>
      <c r="F588" s="49">
        <v>4.3499999999999997E-2</v>
      </c>
      <c r="G588" s="49">
        <v>4.8300000000000003E-2</v>
      </c>
      <c r="H588" s="49">
        <v>6.0999999999999999E-2</v>
      </c>
      <c r="I588" s="49">
        <v>7.7799999999999994E-2</v>
      </c>
      <c r="J588" s="49">
        <v>0.13500000000000001</v>
      </c>
      <c r="K588" s="49">
        <v>0.13900000000000001</v>
      </c>
      <c r="L588" s="49">
        <v>0.13400000000000001</v>
      </c>
      <c r="M588" s="49">
        <v>0.13</v>
      </c>
      <c r="N588" s="49">
        <v>0.124</v>
      </c>
      <c r="O588" s="49">
        <v>0.112</v>
      </c>
      <c r="P588" s="49">
        <v>0.10299999999999999</v>
      </c>
      <c r="Q588" s="49">
        <v>0.1</v>
      </c>
      <c r="R588" s="49">
        <v>0.106</v>
      </c>
      <c r="S588" s="49">
        <v>0.14499999999999999</v>
      </c>
      <c r="T588" s="49">
        <v>0.151</v>
      </c>
      <c r="U588" s="49">
        <v>0.158</v>
      </c>
      <c r="V588" s="49">
        <v>0.16500000000000001</v>
      </c>
    </row>
    <row r="589" spans="1:22" ht="15.75" customHeight="1">
      <c r="A589" s="139" t="s">
        <v>751</v>
      </c>
      <c r="B589" s="139" t="s">
        <v>310</v>
      </c>
      <c r="C589" s="139" t="s">
        <v>777</v>
      </c>
      <c r="D589" s="139" t="s">
        <v>633</v>
      </c>
      <c r="E589" s="139" t="s">
        <v>754</v>
      </c>
      <c r="F589" s="49">
        <v>1.9400000000000001E-5</v>
      </c>
      <c r="G589" s="49">
        <v>1.1900000000000001E-4</v>
      </c>
      <c r="H589" s="49">
        <v>2.0000000000000001E-4</v>
      </c>
      <c r="I589" s="49">
        <v>2.2000000000000001E-4</v>
      </c>
      <c r="J589" s="49">
        <v>2.2100000000000001E-4</v>
      </c>
      <c r="K589" s="49">
        <v>3.4200000000000002E-4</v>
      </c>
      <c r="L589" s="49">
        <v>5.71E-4</v>
      </c>
      <c r="M589" s="49">
        <v>6.6500000000000001E-4</v>
      </c>
      <c r="N589" s="49">
        <v>5.5800000000000001E-4</v>
      </c>
      <c r="O589" s="49">
        <v>4.0999999999999999E-4</v>
      </c>
      <c r="P589" s="49">
        <v>5.1599999999999997E-4</v>
      </c>
      <c r="Q589" s="49">
        <v>1.6200000000000001E-4</v>
      </c>
      <c r="R589" s="49">
        <v>5.1000000000000004E-4</v>
      </c>
      <c r="S589" s="49">
        <v>5.3600000000000002E-4</v>
      </c>
      <c r="T589" s="49">
        <v>5.62E-4</v>
      </c>
      <c r="U589" s="49">
        <v>5.8799999999999998E-4</v>
      </c>
      <c r="V589" s="49">
        <v>6.1399999999999996E-4</v>
      </c>
    </row>
    <row r="590" spans="1:22" ht="15.75" customHeight="1">
      <c r="A590" s="139" t="s">
        <v>751</v>
      </c>
      <c r="B590" s="139" t="s">
        <v>316</v>
      </c>
      <c r="C590" s="139" t="s">
        <v>777</v>
      </c>
      <c r="D590" s="139" t="s">
        <v>633</v>
      </c>
      <c r="E590" s="139" t="s">
        <v>754</v>
      </c>
      <c r="F590" s="49">
        <v>1220</v>
      </c>
      <c r="G590" s="49">
        <v>1280</v>
      </c>
      <c r="H590" s="49">
        <v>1300</v>
      </c>
      <c r="I590" s="49">
        <v>1380</v>
      </c>
      <c r="J590" s="49">
        <v>1360</v>
      </c>
      <c r="K590" s="49">
        <v>1330</v>
      </c>
      <c r="L590" s="49">
        <v>1380</v>
      </c>
      <c r="M590" s="49">
        <v>1320</v>
      </c>
      <c r="N590" s="49">
        <v>1390</v>
      </c>
      <c r="O590" s="49">
        <v>1340</v>
      </c>
      <c r="P590" s="49">
        <v>1410</v>
      </c>
      <c r="Q590" s="49">
        <v>1310</v>
      </c>
      <c r="R590" s="49">
        <v>1320</v>
      </c>
      <c r="S590" s="49">
        <v>1400</v>
      </c>
      <c r="T590" s="49">
        <v>1410</v>
      </c>
      <c r="U590" s="49">
        <v>1420</v>
      </c>
      <c r="V590" s="49">
        <v>1430</v>
      </c>
    </row>
    <row r="591" spans="1:22" ht="15.75" customHeight="1">
      <c r="A591" s="139" t="s">
        <v>751</v>
      </c>
      <c r="B591" s="139" t="s">
        <v>318</v>
      </c>
      <c r="C591" s="139" t="s">
        <v>777</v>
      </c>
      <c r="D591" s="139" t="s">
        <v>633</v>
      </c>
      <c r="E591" s="139" t="s">
        <v>754</v>
      </c>
      <c r="F591" s="49">
        <v>5.5399999999999998E-2</v>
      </c>
      <c r="G591" s="49">
        <v>5.6500000000000002E-2</v>
      </c>
      <c r="H591" s="49">
        <v>5.6800000000000003E-2</v>
      </c>
      <c r="I591" s="49">
        <v>6.2899999999999998E-2</v>
      </c>
      <c r="J591" s="49">
        <v>6.1400000000000003E-2</v>
      </c>
      <c r="K591" s="49">
        <v>6.2600000000000003E-2</v>
      </c>
      <c r="L591" s="49">
        <v>6.3600000000000004E-2</v>
      </c>
      <c r="M591" s="49">
        <v>6.59E-2</v>
      </c>
      <c r="N591" s="49">
        <v>6.7199999999999996E-2</v>
      </c>
      <c r="O591" s="49">
        <v>6.6900000000000001E-2</v>
      </c>
      <c r="P591" s="49">
        <v>6.6000000000000003E-2</v>
      </c>
      <c r="Q591" s="49">
        <v>6.5699999999999995E-2</v>
      </c>
      <c r="R591" s="49">
        <v>6.1600000000000002E-2</v>
      </c>
      <c r="S591" s="49">
        <v>5.2600000000000001E-2</v>
      </c>
      <c r="T591" s="49">
        <v>5.1900000000000002E-2</v>
      </c>
      <c r="U591" s="49">
        <v>5.3699999999999998E-2</v>
      </c>
      <c r="V591" s="49">
        <v>5.8200000000000002E-2</v>
      </c>
    </row>
    <row r="592" spans="1:22" ht="15.75" customHeight="1">
      <c r="A592" s="139" t="s">
        <v>751</v>
      </c>
      <c r="B592" s="139" t="s">
        <v>320</v>
      </c>
      <c r="C592" s="139" t="s">
        <v>777</v>
      </c>
      <c r="D592" s="139" t="s">
        <v>633</v>
      </c>
      <c r="E592" s="139" t="s">
        <v>754</v>
      </c>
      <c r="F592" s="49">
        <v>322</v>
      </c>
      <c r="G592" s="49">
        <v>332</v>
      </c>
      <c r="H592" s="49">
        <v>334</v>
      </c>
      <c r="I592" s="49">
        <v>323</v>
      </c>
      <c r="J592" s="49">
        <v>314</v>
      </c>
      <c r="K592" s="49">
        <v>314</v>
      </c>
      <c r="L592" s="49">
        <v>336</v>
      </c>
      <c r="M592" s="49">
        <v>303</v>
      </c>
      <c r="N592" s="49">
        <v>298</v>
      </c>
      <c r="O592" s="49">
        <v>259</v>
      </c>
      <c r="P592" s="49">
        <v>267</v>
      </c>
      <c r="Q592" s="49">
        <v>262</v>
      </c>
      <c r="R592" s="49">
        <v>266</v>
      </c>
      <c r="S592" s="49">
        <v>201</v>
      </c>
      <c r="T592" s="49">
        <v>203</v>
      </c>
      <c r="U592" s="49">
        <v>194</v>
      </c>
      <c r="V592" s="49">
        <v>161</v>
      </c>
    </row>
    <row r="593" spans="1:22" ht="15.75" customHeight="1">
      <c r="A593" s="139" t="s">
        <v>751</v>
      </c>
      <c r="B593" s="139" t="s">
        <v>355</v>
      </c>
      <c r="C593" s="139" t="s">
        <v>777</v>
      </c>
      <c r="D593" s="139" t="s">
        <v>633</v>
      </c>
      <c r="E593" s="139" t="s">
        <v>754</v>
      </c>
      <c r="F593" s="49">
        <v>3310</v>
      </c>
      <c r="G593" s="49">
        <v>3290</v>
      </c>
      <c r="H593" s="49">
        <v>3290</v>
      </c>
      <c r="I593" s="49">
        <v>3340</v>
      </c>
      <c r="J593" s="49">
        <v>3220</v>
      </c>
      <c r="K593" s="49">
        <v>3230</v>
      </c>
      <c r="L593" s="49">
        <v>3370</v>
      </c>
      <c r="M593" s="49">
        <v>3290</v>
      </c>
      <c r="N593" s="49">
        <v>3230</v>
      </c>
      <c r="O593" s="49">
        <v>2870</v>
      </c>
      <c r="P593" s="49">
        <v>2850</v>
      </c>
      <c r="Q593" s="49">
        <v>2990</v>
      </c>
      <c r="R593" s="49">
        <v>2960</v>
      </c>
      <c r="S593" s="49">
        <v>3000</v>
      </c>
      <c r="T593" s="49">
        <v>2690</v>
      </c>
      <c r="U593" s="49">
        <v>2550</v>
      </c>
      <c r="V593" s="49">
        <v>2410</v>
      </c>
    </row>
    <row r="594" spans="1:22" ht="15.75" customHeight="1">
      <c r="A594" s="139" t="s">
        <v>751</v>
      </c>
      <c r="B594" s="139" t="s">
        <v>324</v>
      </c>
      <c r="C594" s="139" t="s">
        <v>777</v>
      </c>
      <c r="D594" s="139" t="s">
        <v>633</v>
      </c>
      <c r="E594" s="139" t="s">
        <v>754</v>
      </c>
      <c r="F594" s="49">
        <v>0.32</v>
      </c>
      <c r="G594" s="49">
        <v>0.52100000000000002</v>
      </c>
      <c r="H594" s="49">
        <v>0.61399999999999999</v>
      </c>
      <c r="I594" s="49">
        <v>0.80100000000000005</v>
      </c>
      <c r="J594" s="49">
        <v>1.39</v>
      </c>
      <c r="K594" s="49">
        <v>1.43</v>
      </c>
      <c r="L594" s="49">
        <v>1.42</v>
      </c>
      <c r="M594" s="49">
        <v>1.36</v>
      </c>
      <c r="N594" s="49">
        <v>1.3</v>
      </c>
      <c r="O594" s="49">
        <v>1.18</v>
      </c>
      <c r="P594" s="49">
        <v>1.0900000000000001</v>
      </c>
      <c r="Q594" s="49">
        <v>1.05</v>
      </c>
      <c r="R594" s="49">
        <v>1.1100000000000001</v>
      </c>
      <c r="S594" s="49">
        <v>1.52</v>
      </c>
      <c r="T594" s="49">
        <v>1.59</v>
      </c>
      <c r="U594" s="49">
        <v>1.66</v>
      </c>
      <c r="V594" s="49">
        <v>1.73</v>
      </c>
    </row>
    <row r="595" spans="1:22" ht="15.75" customHeight="1">
      <c r="A595" s="139" t="s">
        <v>751</v>
      </c>
      <c r="B595" s="139" t="s">
        <v>326</v>
      </c>
      <c r="C595" s="139" t="s">
        <v>777</v>
      </c>
      <c r="D595" s="139" t="s">
        <v>633</v>
      </c>
      <c r="E595" s="139" t="s">
        <v>754</v>
      </c>
      <c r="F595" s="49">
        <v>7.1599999999999997E-3</v>
      </c>
      <c r="G595" s="49">
        <v>9.0500000000000008E-3</v>
      </c>
      <c r="H595" s="49">
        <v>9.7999999999999997E-3</v>
      </c>
      <c r="I595" s="49">
        <v>0.27100000000000002</v>
      </c>
      <c r="J595" s="49">
        <v>0.22500000000000001</v>
      </c>
      <c r="K595" s="49">
        <v>0.23100000000000001</v>
      </c>
      <c r="L595" s="49">
        <v>1.2800000000000001E-2</v>
      </c>
      <c r="M595" s="49">
        <v>0.23200000000000001</v>
      </c>
      <c r="N595" s="49">
        <v>0.187</v>
      </c>
      <c r="O595" s="49">
        <v>0.114</v>
      </c>
      <c r="P595" s="49">
        <v>1.6400000000000001E-2</v>
      </c>
      <c r="Q595" s="49">
        <v>0.11700000000000001</v>
      </c>
      <c r="R595" s="49">
        <v>0.11799999999999999</v>
      </c>
      <c r="S595" s="49">
        <v>0.16600000000000001</v>
      </c>
      <c r="T595" s="49">
        <v>0.17399999999999999</v>
      </c>
      <c r="U595" s="49">
        <v>0.182</v>
      </c>
      <c r="V595" s="49">
        <v>0.189</v>
      </c>
    </row>
    <row r="596" spans="1:22" ht="15.75" customHeight="1">
      <c r="A596" s="139" t="s">
        <v>751</v>
      </c>
      <c r="B596" s="139" t="s">
        <v>322</v>
      </c>
      <c r="C596" s="139" t="s">
        <v>777</v>
      </c>
      <c r="D596" s="139" t="s">
        <v>633</v>
      </c>
      <c r="E596" s="139" t="s">
        <v>754</v>
      </c>
      <c r="F596" s="49">
        <v>734</v>
      </c>
      <c r="G596" s="49">
        <v>778</v>
      </c>
      <c r="H596" s="49">
        <v>682</v>
      </c>
      <c r="I596" s="49">
        <v>678</v>
      </c>
      <c r="J596" s="49">
        <v>761</v>
      </c>
      <c r="K596" s="49">
        <v>555</v>
      </c>
      <c r="L596" s="49">
        <v>537</v>
      </c>
      <c r="M596" s="49">
        <v>550</v>
      </c>
      <c r="N596" s="49">
        <v>398</v>
      </c>
      <c r="O596" s="49">
        <v>271</v>
      </c>
      <c r="P596" s="49">
        <v>363</v>
      </c>
      <c r="Q596" s="49">
        <v>259</v>
      </c>
      <c r="R596" s="49">
        <v>224</v>
      </c>
      <c r="S596" s="49">
        <v>251</v>
      </c>
      <c r="T596" s="49">
        <v>257</v>
      </c>
      <c r="U596" s="49">
        <v>254</v>
      </c>
      <c r="V596" s="49">
        <v>280</v>
      </c>
    </row>
    <row r="597" spans="1:22" ht="15.75" customHeight="1">
      <c r="A597" s="139" t="s">
        <v>751</v>
      </c>
      <c r="B597" s="139" t="s">
        <v>328</v>
      </c>
      <c r="C597" s="139" t="s">
        <v>777</v>
      </c>
      <c r="D597" s="139" t="s">
        <v>633</v>
      </c>
      <c r="E597" s="139" t="s">
        <v>754</v>
      </c>
      <c r="F597" s="49">
        <v>1.1999999999999999E-3</v>
      </c>
      <c r="G597" s="49">
        <v>1.1999999999999999E-3</v>
      </c>
      <c r="H597" s="49">
        <v>1.4400000000000001E-3</v>
      </c>
      <c r="I597" s="49">
        <v>1.5399999999999999E-3</v>
      </c>
      <c r="J597" s="49">
        <v>1.7899999999999999E-3</v>
      </c>
      <c r="K597" s="49">
        <v>1.82E-3</v>
      </c>
      <c r="L597" s="49">
        <v>1.7899999999999999E-3</v>
      </c>
      <c r="M597" s="49">
        <v>1.6299999999999999E-3</v>
      </c>
      <c r="N597" s="49">
        <v>1.56E-3</v>
      </c>
      <c r="O597" s="49">
        <v>9.6500000000000004E-4</v>
      </c>
      <c r="P597" s="49">
        <v>1.07E-3</v>
      </c>
      <c r="Q597" s="49">
        <v>9.7900000000000005E-4</v>
      </c>
      <c r="R597" s="49">
        <v>9.2199999999999997E-4</v>
      </c>
      <c r="S597" s="49">
        <v>1.1999999999999999E-3</v>
      </c>
      <c r="T597" s="49">
        <v>1.1800000000000001E-3</v>
      </c>
      <c r="U597" s="49">
        <v>1.16E-3</v>
      </c>
      <c r="V597" s="49">
        <v>1.14E-3</v>
      </c>
    </row>
    <row r="598" spans="1:22" ht="15.75" customHeight="1">
      <c r="A598" s="139" t="s">
        <v>751</v>
      </c>
      <c r="B598" s="139" t="s">
        <v>229</v>
      </c>
      <c r="C598" s="139" t="s">
        <v>777</v>
      </c>
      <c r="D598" s="139" t="s">
        <v>633</v>
      </c>
      <c r="E598" s="139" t="s">
        <v>754</v>
      </c>
      <c r="F598" s="49">
        <v>11500</v>
      </c>
      <c r="G598" s="49">
        <v>8910</v>
      </c>
      <c r="H598" s="49">
        <v>9000</v>
      </c>
      <c r="I598" s="49">
        <v>8670</v>
      </c>
      <c r="J598" s="49">
        <v>7410</v>
      </c>
      <c r="K598" s="49">
        <v>6560</v>
      </c>
      <c r="L598" s="49">
        <v>6810</v>
      </c>
      <c r="M598" s="49">
        <v>9380</v>
      </c>
      <c r="N598" s="49">
        <v>9910</v>
      </c>
      <c r="O598" s="49">
        <v>10700</v>
      </c>
      <c r="P598" s="49">
        <v>9960</v>
      </c>
      <c r="Q598" s="49">
        <v>7270</v>
      </c>
      <c r="R598" s="49">
        <v>7060</v>
      </c>
      <c r="S598" s="49">
        <v>7380</v>
      </c>
      <c r="T598" s="49">
        <v>7930</v>
      </c>
      <c r="U598" s="49">
        <v>7740</v>
      </c>
      <c r="V598" s="49">
        <v>7640</v>
      </c>
    </row>
    <row r="599" spans="1:22" ht="15.75" customHeight="1">
      <c r="A599" s="139" t="s">
        <v>751</v>
      </c>
      <c r="B599" s="139" t="s">
        <v>762</v>
      </c>
      <c r="C599" s="139" t="s">
        <v>777</v>
      </c>
      <c r="D599" s="139" t="s">
        <v>633</v>
      </c>
      <c r="E599" s="139" t="s">
        <v>754</v>
      </c>
      <c r="F599" s="49">
        <v>453000</v>
      </c>
      <c r="G599" s="49">
        <v>440000</v>
      </c>
      <c r="H599" s="49">
        <v>458000</v>
      </c>
      <c r="I599" s="49">
        <v>492000</v>
      </c>
      <c r="J599" s="49">
        <v>538000</v>
      </c>
      <c r="K599" s="49">
        <v>540000</v>
      </c>
      <c r="L599" s="49">
        <v>559000</v>
      </c>
      <c r="M599" s="49">
        <v>570000</v>
      </c>
      <c r="N599" s="49">
        <v>573000</v>
      </c>
      <c r="O599" s="49">
        <v>575000</v>
      </c>
      <c r="P599" s="49">
        <v>599000</v>
      </c>
      <c r="Q599" s="49">
        <v>591000</v>
      </c>
      <c r="R599" s="49">
        <v>630000</v>
      </c>
      <c r="S599" s="49">
        <v>623000</v>
      </c>
      <c r="T599" s="49">
        <v>642000</v>
      </c>
      <c r="U599" s="49">
        <v>658000</v>
      </c>
      <c r="V599" s="49">
        <v>668000</v>
      </c>
    </row>
    <row r="600" spans="1:22" ht="15.75" customHeight="1">
      <c r="A600" s="139" t="s">
        <v>751</v>
      </c>
      <c r="B600" s="139" t="s">
        <v>330</v>
      </c>
      <c r="C600" s="139" t="s">
        <v>777</v>
      </c>
      <c r="D600" s="139" t="s">
        <v>633</v>
      </c>
      <c r="E600" s="139" t="s">
        <v>754</v>
      </c>
      <c r="F600" s="49">
        <v>1510</v>
      </c>
      <c r="G600" s="49">
        <v>1520</v>
      </c>
      <c r="H600" s="49">
        <v>1730</v>
      </c>
      <c r="I600" s="49">
        <v>1600</v>
      </c>
      <c r="J600" s="49">
        <v>1500</v>
      </c>
      <c r="K600" s="49">
        <v>1500</v>
      </c>
      <c r="L600" s="49">
        <v>1480</v>
      </c>
      <c r="M600" s="49">
        <v>1480</v>
      </c>
      <c r="N600" s="49">
        <v>1480</v>
      </c>
      <c r="O600" s="49">
        <v>1260</v>
      </c>
      <c r="P600" s="49">
        <v>1140</v>
      </c>
      <c r="Q600" s="49">
        <v>1260</v>
      </c>
      <c r="R600" s="49">
        <v>1140</v>
      </c>
      <c r="S600" s="49">
        <v>1030</v>
      </c>
      <c r="T600" s="49">
        <v>1530</v>
      </c>
      <c r="U600" s="49">
        <v>1160</v>
      </c>
      <c r="V600" s="49">
        <v>1130</v>
      </c>
    </row>
    <row r="601" spans="1:22" ht="15.75" customHeight="1">
      <c r="A601" s="139" t="s">
        <v>751</v>
      </c>
      <c r="B601" s="139" t="s">
        <v>332</v>
      </c>
      <c r="C601" s="139" t="s">
        <v>777</v>
      </c>
      <c r="D601" s="139" t="s">
        <v>633</v>
      </c>
      <c r="E601" s="139" t="s">
        <v>754</v>
      </c>
      <c r="F601" s="49">
        <v>363</v>
      </c>
      <c r="G601" s="49">
        <v>54.9</v>
      </c>
      <c r="H601" s="49">
        <v>60.9</v>
      </c>
      <c r="I601" s="49">
        <v>62</v>
      </c>
      <c r="J601" s="49">
        <v>63.1</v>
      </c>
      <c r="K601" s="49">
        <v>62</v>
      </c>
      <c r="L601" s="49">
        <v>63.2</v>
      </c>
      <c r="M601" s="49">
        <v>59</v>
      </c>
      <c r="N601" s="49">
        <v>54.7</v>
      </c>
      <c r="O601" s="49">
        <v>50.4</v>
      </c>
      <c r="P601" s="49">
        <v>38.6</v>
      </c>
      <c r="Q601" s="49">
        <v>38.6</v>
      </c>
      <c r="R601" s="49">
        <v>34.9</v>
      </c>
      <c r="S601" s="49">
        <v>24.8</v>
      </c>
      <c r="T601" s="49">
        <v>19</v>
      </c>
      <c r="U601" s="49">
        <v>13.1</v>
      </c>
      <c r="V601" s="49">
        <v>7.28</v>
      </c>
    </row>
    <row r="602" spans="1:22" ht="15.75" customHeight="1">
      <c r="A602" s="139" t="s">
        <v>751</v>
      </c>
      <c r="B602" s="139" t="s">
        <v>338</v>
      </c>
      <c r="C602" s="139" t="s">
        <v>777</v>
      </c>
      <c r="D602" s="139" t="s">
        <v>633</v>
      </c>
      <c r="E602" s="139" t="s">
        <v>754</v>
      </c>
      <c r="F602" s="49">
        <v>0</v>
      </c>
      <c r="G602" s="49">
        <v>0</v>
      </c>
      <c r="H602" s="49">
        <v>0</v>
      </c>
      <c r="I602" s="49">
        <v>0</v>
      </c>
      <c r="J602" s="49">
        <v>0</v>
      </c>
      <c r="K602" s="49">
        <v>0</v>
      </c>
      <c r="L602" s="49">
        <v>0</v>
      </c>
      <c r="M602" s="49">
        <v>0</v>
      </c>
      <c r="N602" s="49">
        <v>0</v>
      </c>
      <c r="O602" s="49">
        <v>0</v>
      </c>
      <c r="P602" s="49">
        <v>0</v>
      </c>
      <c r="Q602" s="49">
        <v>0</v>
      </c>
      <c r="R602" s="49">
        <v>0</v>
      </c>
      <c r="S602" s="49">
        <v>0</v>
      </c>
      <c r="T602" s="49">
        <v>0</v>
      </c>
      <c r="U602" s="49">
        <v>0</v>
      </c>
      <c r="V602" s="49">
        <v>0</v>
      </c>
    </row>
    <row r="603" spans="1:22" ht="15.75" customHeight="1">
      <c r="A603" s="139" t="s">
        <v>751</v>
      </c>
      <c r="B603" s="139" t="s">
        <v>552</v>
      </c>
      <c r="C603" s="139" t="s">
        <v>777</v>
      </c>
      <c r="D603" s="139" t="s">
        <v>633</v>
      </c>
      <c r="E603" s="139" t="s">
        <v>754</v>
      </c>
      <c r="F603" s="49">
        <v>4460</v>
      </c>
      <c r="G603" s="49">
        <v>3120</v>
      </c>
      <c r="H603" s="49">
        <v>3380</v>
      </c>
      <c r="I603" s="49">
        <v>4300</v>
      </c>
      <c r="J603" s="49">
        <v>3890</v>
      </c>
      <c r="K603" s="49">
        <v>3680</v>
      </c>
      <c r="L603" s="49">
        <v>3110</v>
      </c>
      <c r="M603" s="49">
        <v>3770</v>
      </c>
      <c r="N603" s="49">
        <v>3060</v>
      </c>
      <c r="O603" s="49">
        <v>2360</v>
      </c>
      <c r="P603" s="49">
        <v>2490</v>
      </c>
      <c r="Q603" s="49">
        <v>3820</v>
      </c>
      <c r="R603" s="49">
        <v>4360</v>
      </c>
      <c r="S603" s="49">
        <v>4140</v>
      </c>
      <c r="T603" s="49">
        <v>4240</v>
      </c>
      <c r="U603" s="49">
        <v>3750</v>
      </c>
      <c r="V603" s="49">
        <v>3780</v>
      </c>
    </row>
    <row r="604" spans="1:22" ht="15.75" customHeight="1">
      <c r="A604" s="139" t="s">
        <v>751</v>
      </c>
      <c r="B604" s="139" t="s">
        <v>340</v>
      </c>
      <c r="C604" s="139" t="s">
        <v>777</v>
      </c>
      <c r="D604" s="139" t="s">
        <v>633</v>
      </c>
      <c r="E604" s="139" t="s">
        <v>754</v>
      </c>
      <c r="F604" s="49">
        <v>525</v>
      </c>
      <c r="G604" s="49">
        <v>584</v>
      </c>
      <c r="H604" s="49">
        <v>612</v>
      </c>
      <c r="I604" s="49">
        <v>577</v>
      </c>
      <c r="J604" s="49">
        <v>677</v>
      </c>
      <c r="K604" s="49">
        <v>728</v>
      </c>
      <c r="L604" s="49">
        <v>350</v>
      </c>
      <c r="M604" s="49">
        <v>967</v>
      </c>
      <c r="N604" s="49">
        <v>926</v>
      </c>
      <c r="O604" s="49">
        <v>862</v>
      </c>
      <c r="P604" s="49">
        <v>295</v>
      </c>
      <c r="Q604" s="49">
        <v>985</v>
      </c>
      <c r="R604" s="49">
        <v>888</v>
      </c>
      <c r="S604" s="49">
        <v>873</v>
      </c>
      <c r="T604" s="49">
        <v>900</v>
      </c>
      <c r="U604" s="49">
        <v>926</v>
      </c>
      <c r="V604" s="49">
        <v>953</v>
      </c>
    </row>
    <row r="605" spans="1:22" ht="15.75" customHeight="1">
      <c r="A605" s="139" t="s">
        <v>751</v>
      </c>
      <c r="B605" s="139" t="s">
        <v>342</v>
      </c>
      <c r="C605" s="139" t="s">
        <v>777</v>
      </c>
      <c r="D605" s="139" t="s">
        <v>633</v>
      </c>
      <c r="E605" s="139" t="s">
        <v>754</v>
      </c>
      <c r="F605" s="49">
        <v>1.33E-3</v>
      </c>
      <c r="G605" s="49">
        <v>1.6100000000000001E-3</v>
      </c>
      <c r="H605" s="49">
        <v>1.65E-3</v>
      </c>
      <c r="I605" s="49">
        <v>1.9599999999999999E-3</v>
      </c>
      <c r="J605" s="49">
        <v>2.33E-3</v>
      </c>
      <c r="K605" s="49">
        <v>2.97E-3</v>
      </c>
      <c r="L605" s="49">
        <v>3.1199999999999999E-3</v>
      </c>
      <c r="M605" s="49">
        <v>4.5500000000000002E-3</v>
      </c>
      <c r="N605" s="49">
        <v>4.62E-3</v>
      </c>
      <c r="O605" s="49">
        <v>5.4200000000000003E-3</v>
      </c>
      <c r="P605" s="49">
        <v>5.47E-3</v>
      </c>
      <c r="Q605" s="49">
        <v>4.62E-3</v>
      </c>
      <c r="R605" s="49">
        <v>5.1700000000000001E-3</v>
      </c>
      <c r="S605" s="49">
        <v>5.5599999999999998E-3</v>
      </c>
      <c r="T605" s="49">
        <v>6.3E-3</v>
      </c>
      <c r="U605" s="49">
        <v>6.6600000000000001E-3</v>
      </c>
      <c r="V605" s="49">
        <v>7.0200000000000002E-3</v>
      </c>
    </row>
    <row r="606" spans="1:22" ht="15.75" customHeight="1">
      <c r="A606" s="139" t="s">
        <v>751</v>
      </c>
      <c r="B606" s="139" t="s">
        <v>763</v>
      </c>
      <c r="C606" s="139" t="s">
        <v>777</v>
      </c>
      <c r="D606" s="139" t="s">
        <v>633</v>
      </c>
      <c r="E606" s="139" t="s">
        <v>754</v>
      </c>
      <c r="F606" s="49">
        <v>42100</v>
      </c>
      <c r="G606" s="49">
        <v>42000</v>
      </c>
      <c r="H606" s="49">
        <v>41800</v>
      </c>
      <c r="I606" s="49">
        <v>40900</v>
      </c>
      <c r="J606" s="49">
        <v>37600</v>
      </c>
      <c r="K606" s="49">
        <v>39000</v>
      </c>
      <c r="L606" s="49">
        <v>41300</v>
      </c>
      <c r="M606" s="49">
        <v>43600</v>
      </c>
      <c r="N606" s="49">
        <v>40900</v>
      </c>
      <c r="O606" s="49">
        <v>35300</v>
      </c>
      <c r="P606" s="49">
        <v>36100</v>
      </c>
      <c r="Q606" s="49">
        <v>36600</v>
      </c>
      <c r="R606" s="49">
        <v>36300</v>
      </c>
      <c r="S606" s="49">
        <v>36700</v>
      </c>
      <c r="T606" s="49">
        <v>35700</v>
      </c>
      <c r="U606" s="49">
        <v>34600</v>
      </c>
      <c r="V606" s="49">
        <v>33900</v>
      </c>
    </row>
    <row r="607" spans="1:22" ht="15.75" customHeight="1">
      <c r="A607" s="139" t="s">
        <v>751</v>
      </c>
      <c r="B607" s="139" t="s">
        <v>346</v>
      </c>
      <c r="C607" s="139" t="s">
        <v>777</v>
      </c>
      <c r="D607" s="139" t="s">
        <v>633</v>
      </c>
      <c r="E607" s="139" t="s">
        <v>754</v>
      </c>
      <c r="F607" s="49">
        <v>416</v>
      </c>
      <c r="G607" s="49">
        <v>430</v>
      </c>
      <c r="H607" s="49">
        <v>479</v>
      </c>
      <c r="I607" s="49">
        <v>438</v>
      </c>
      <c r="J607" s="49">
        <v>407</v>
      </c>
      <c r="K607" s="49">
        <v>469</v>
      </c>
      <c r="L607" s="49">
        <v>438</v>
      </c>
      <c r="M607" s="49">
        <v>462</v>
      </c>
      <c r="N607" s="49">
        <v>497</v>
      </c>
      <c r="O607" s="49">
        <v>421</v>
      </c>
      <c r="P607" s="49">
        <v>487</v>
      </c>
      <c r="Q607" s="49">
        <v>406</v>
      </c>
      <c r="R607" s="49">
        <v>357</v>
      </c>
      <c r="S607" s="49">
        <v>412</v>
      </c>
      <c r="T607" s="49">
        <v>412</v>
      </c>
      <c r="U607" s="49">
        <v>433</v>
      </c>
      <c r="V607" s="49">
        <v>424</v>
      </c>
    </row>
    <row r="608" spans="1:22" ht="15.75" customHeight="1">
      <c r="A608" s="139" t="s">
        <v>751</v>
      </c>
      <c r="B608" s="139" t="s">
        <v>344</v>
      </c>
      <c r="C608" s="139" t="s">
        <v>777</v>
      </c>
      <c r="D608" s="139" t="s">
        <v>633</v>
      </c>
      <c r="E608" s="139" t="s">
        <v>754</v>
      </c>
      <c r="F608" s="49">
        <v>0.115</v>
      </c>
      <c r="G608" s="49">
        <v>0.113</v>
      </c>
      <c r="H608" s="49">
        <v>0.127</v>
      </c>
      <c r="I608" s="49">
        <v>0.129</v>
      </c>
      <c r="J608" s="49">
        <v>0.13100000000000001</v>
      </c>
      <c r="K608" s="49">
        <v>0.13400000000000001</v>
      </c>
      <c r="L608" s="49">
        <v>0.13600000000000001</v>
      </c>
      <c r="M608" s="49">
        <v>0.13900000000000001</v>
      </c>
      <c r="N608" s="49">
        <v>0.14099999999999999</v>
      </c>
      <c r="O608" s="49">
        <v>0.14299999999999999</v>
      </c>
      <c r="P608" s="49">
        <v>0.14599999999999999</v>
      </c>
      <c r="Q608" s="49">
        <v>0.14799999999999999</v>
      </c>
      <c r="R608" s="49">
        <v>0.151</v>
      </c>
      <c r="S608" s="49">
        <v>0.153</v>
      </c>
      <c r="T608" s="49">
        <v>0.155</v>
      </c>
      <c r="U608" s="49">
        <v>0.158</v>
      </c>
      <c r="V608" s="49">
        <v>0.16</v>
      </c>
    </row>
    <row r="609" spans="1:22" ht="15.75" customHeight="1">
      <c r="A609" s="139" t="s">
        <v>751</v>
      </c>
      <c r="B609" s="139" t="s">
        <v>348</v>
      </c>
      <c r="C609" s="139" t="s">
        <v>777</v>
      </c>
      <c r="D609" s="139" t="s">
        <v>633</v>
      </c>
      <c r="E609" s="139" t="s">
        <v>754</v>
      </c>
      <c r="F609" s="49">
        <v>5500</v>
      </c>
      <c r="G609" s="49">
        <v>7250</v>
      </c>
      <c r="H609" s="49">
        <v>7190</v>
      </c>
      <c r="I609" s="49">
        <v>5960</v>
      </c>
      <c r="J609" s="49">
        <v>5840</v>
      </c>
      <c r="K609" s="49">
        <v>6270</v>
      </c>
      <c r="L609" s="49">
        <v>5830</v>
      </c>
      <c r="M609" s="49">
        <v>7050</v>
      </c>
      <c r="N609" s="49">
        <v>7520</v>
      </c>
      <c r="O609" s="49">
        <v>6570</v>
      </c>
      <c r="P609" s="49">
        <v>6100</v>
      </c>
      <c r="Q609" s="49">
        <v>5840</v>
      </c>
      <c r="R609" s="49">
        <v>5650</v>
      </c>
      <c r="S609" s="49">
        <v>5300</v>
      </c>
      <c r="T609" s="49">
        <v>5220</v>
      </c>
      <c r="U609" s="49">
        <v>5120</v>
      </c>
      <c r="V609" s="49">
        <v>5150</v>
      </c>
    </row>
    <row r="610" spans="1:22" ht="15.75" customHeight="1">
      <c r="A610" s="139" t="s">
        <v>751</v>
      </c>
      <c r="B610" s="139" t="s">
        <v>350</v>
      </c>
      <c r="C610" s="139" t="s">
        <v>777</v>
      </c>
      <c r="D610" s="139" t="s">
        <v>633</v>
      </c>
      <c r="E610" s="139" t="s">
        <v>754</v>
      </c>
      <c r="F610" s="49">
        <v>3310</v>
      </c>
      <c r="G610" s="49">
        <v>3180</v>
      </c>
      <c r="H610" s="49">
        <v>3000</v>
      </c>
      <c r="I610" s="49">
        <v>3080</v>
      </c>
      <c r="J610" s="49">
        <v>3080</v>
      </c>
      <c r="K610" s="49">
        <v>3080</v>
      </c>
      <c r="L610" s="49">
        <v>2310</v>
      </c>
      <c r="M610" s="49">
        <v>2120</v>
      </c>
      <c r="N610" s="49">
        <v>2120</v>
      </c>
      <c r="O610" s="49">
        <v>2120</v>
      </c>
      <c r="P610" s="49">
        <v>2120</v>
      </c>
      <c r="Q610" s="49">
        <v>1950</v>
      </c>
      <c r="R610" s="49">
        <v>1930</v>
      </c>
      <c r="S610" s="49">
        <v>1910</v>
      </c>
      <c r="T610" s="49">
        <v>1730</v>
      </c>
      <c r="U610" s="49">
        <v>1510</v>
      </c>
      <c r="V610" s="49">
        <v>1390</v>
      </c>
    </row>
    <row r="611" spans="1:22" ht="15.75" customHeight="1">
      <c r="A611" s="139" t="s">
        <v>751</v>
      </c>
      <c r="B611" s="139" t="s">
        <v>596</v>
      </c>
      <c r="C611" s="139" t="s">
        <v>777</v>
      </c>
      <c r="D611" s="139" t="s">
        <v>633</v>
      </c>
      <c r="E611" s="139" t="s">
        <v>754</v>
      </c>
      <c r="F611" s="49">
        <v>7630</v>
      </c>
      <c r="G611" s="49">
        <v>7570</v>
      </c>
      <c r="H611" s="49">
        <v>6520</v>
      </c>
      <c r="I611" s="49">
        <v>5800</v>
      </c>
      <c r="J611" s="49">
        <v>6100</v>
      </c>
      <c r="K611" s="49">
        <v>7200</v>
      </c>
      <c r="L611" s="49">
        <v>6350</v>
      </c>
      <c r="M611" s="49">
        <v>7320</v>
      </c>
      <c r="N611" s="49">
        <v>6750</v>
      </c>
      <c r="O611" s="49">
        <v>6500</v>
      </c>
      <c r="P611" s="49">
        <v>6240</v>
      </c>
      <c r="Q611" s="49">
        <v>5860</v>
      </c>
      <c r="R611" s="49">
        <v>5260</v>
      </c>
      <c r="S611" s="49">
        <v>5520</v>
      </c>
      <c r="T611" s="49">
        <v>5740</v>
      </c>
      <c r="U611" s="49">
        <v>5980</v>
      </c>
      <c r="V611" s="49">
        <v>5830</v>
      </c>
    </row>
    <row r="612" spans="1:22" ht="15.75" customHeight="1">
      <c r="A612" s="139" t="s">
        <v>751</v>
      </c>
      <c r="B612" s="139" t="s">
        <v>353</v>
      </c>
      <c r="C612" s="139" t="s">
        <v>777</v>
      </c>
      <c r="D612" s="139" t="s">
        <v>633</v>
      </c>
      <c r="E612" s="139" t="s">
        <v>754</v>
      </c>
      <c r="F612" s="49">
        <v>0</v>
      </c>
      <c r="G612" s="49">
        <v>7.33</v>
      </c>
      <c r="H612" s="49">
        <v>3.67</v>
      </c>
      <c r="I612" s="49">
        <v>3.67</v>
      </c>
      <c r="J612" s="49">
        <v>3.67</v>
      </c>
      <c r="K612" s="49">
        <v>3.67</v>
      </c>
      <c r="L612" s="49">
        <v>3.67</v>
      </c>
      <c r="M612" s="49">
        <v>3.67</v>
      </c>
      <c r="N612" s="49">
        <v>0</v>
      </c>
      <c r="O612" s="49">
        <v>0</v>
      </c>
      <c r="P612" s="49">
        <v>0</v>
      </c>
      <c r="Q612" s="49">
        <v>0</v>
      </c>
      <c r="R612" s="49">
        <v>0</v>
      </c>
      <c r="S612" s="49">
        <v>0</v>
      </c>
      <c r="T612" s="49">
        <v>0</v>
      </c>
      <c r="U612" s="49">
        <v>0</v>
      </c>
      <c r="V612" s="49">
        <v>0</v>
      </c>
    </row>
    <row r="613" spans="1:22" ht="15.75" customHeight="1">
      <c r="A613" s="139" t="s">
        <v>751</v>
      </c>
      <c r="B613" s="139" t="s">
        <v>357</v>
      </c>
      <c r="C613" s="139" t="s">
        <v>777</v>
      </c>
      <c r="D613" s="139" t="s">
        <v>633</v>
      </c>
      <c r="E613" s="139" t="s">
        <v>754</v>
      </c>
      <c r="F613" s="49">
        <v>1.2199999999999999E-3</v>
      </c>
      <c r="G613" s="49">
        <v>1.4599999999999999E-3</v>
      </c>
      <c r="H613" s="49">
        <v>13.3</v>
      </c>
      <c r="I613" s="49">
        <v>10.7</v>
      </c>
      <c r="J613" s="49">
        <v>55.9</v>
      </c>
      <c r="K613" s="49">
        <v>24.7</v>
      </c>
      <c r="L613" s="49">
        <v>73.8</v>
      </c>
      <c r="M613" s="49">
        <v>63</v>
      </c>
      <c r="N613" s="49">
        <v>95.7</v>
      </c>
      <c r="O613" s="49">
        <v>66.7</v>
      </c>
      <c r="P613" s="49">
        <v>261</v>
      </c>
      <c r="Q613" s="49">
        <v>785</v>
      </c>
      <c r="R613" s="49">
        <v>383</v>
      </c>
      <c r="S613" s="49">
        <v>389</v>
      </c>
      <c r="T613" s="49">
        <v>422</v>
      </c>
      <c r="U613" s="49">
        <v>455</v>
      </c>
      <c r="V613" s="49">
        <v>489</v>
      </c>
    </row>
    <row r="614" spans="1:22" ht="15.75" customHeight="1">
      <c r="A614" s="139" t="s">
        <v>751</v>
      </c>
      <c r="B614" s="139" t="s">
        <v>365</v>
      </c>
      <c r="C614" s="139" t="s">
        <v>777</v>
      </c>
      <c r="D614" s="139" t="s">
        <v>633</v>
      </c>
      <c r="E614" s="139" t="s">
        <v>754</v>
      </c>
      <c r="F614" s="49">
        <v>0.23899999999999999</v>
      </c>
      <c r="G614" s="49">
        <v>0.38400000000000001</v>
      </c>
      <c r="H614" s="49">
        <v>0.45500000000000002</v>
      </c>
      <c r="I614" s="49">
        <v>0.58299999999999996</v>
      </c>
      <c r="J614" s="49">
        <v>0.99399999999999999</v>
      </c>
      <c r="K614" s="49">
        <v>1.02</v>
      </c>
      <c r="L614" s="49">
        <v>1.01</v>
      </c>
      <c r="M614" s="49">
        <v>0.96299999999999997</v>
      </c>
      <c r="N614" s="49">
        <v>0.92100000000000004</v>
      </c>
      <c r="O614" s="49">
        <v>0.83399999999999996</v>
      </c>
      <c r="P614" s="49">
        <v>0.76700000000000002</v>
      </c>
      <c r="Q614" s="49">
        <v>0.74399999999999999</v>
      </c>
      <c r="R614" s="49">
        <v>0.78600000000000003</v>
      </c>
      <c r="S614" s="49">
        <v>1.07</v>
      </c>
      <c r="T614" s="49">
        <v>1.1200000000000001</v>
      </c>
      <c r="U614" s="49">
        <v>1.17</v>
      </c>
      <c r="V614" s="49">
        <v>1.22</v>
      </c>
    </row>
    <row r="615" spans="1:22" ht="15.75" customHeight="1">
      <c r="A615" s="139" t="s">
        <v>751</v>
      </c>
      <c r="B615" s="139" t="s">
        <v>352</v>
      </c>
      <c r="C615" s="139" t="s">
        <v>777</v>
      </c>
      <c r="D615" s="139" t="s">
        <v>633</v>
      </c>
      <c r="E615" s="139" t="s">
        <v>754</v>
      </c>
      <c r="F615" s="49">
        <v>5.3100000000000001E-2</v>
      </c>
      <c r="G615" s="49">
        <v>8.9700000000000002E-2</v>
      </c>
      <c r="H615" s="49">
        <v>0.108</v>
      </c>
      <c r="I615" s="49">
        <v>0.13900000000000001</v>
      </c>
      <c r="J615" s="49">
        <v>0.23699999999999999</v>
      </c>
      <c r="K615" s="49">
        <v>0.24299999999999999</v>
      </c>
      <c r="L615" s="49">
        <v>0.24199999999999999</v>
      </c>
      <c r="M615" s="49">
        <v>0.23100000000000001</v>
      </c>
      <c r="N615" s="49">
        <v>0.221</v>
      </c>
      <c r="O615" s="49">
        <v>0.2</v>
      </c>
      <c r="P615" s="49">
        <v>0.184</v>
      </c>
      <c r="Q615" s="49">
        <v>0.17799999999999999</v>
      </c>
      <c r="R615" s="49">
        <v>0.188</v>
      </c>
      <c r="S615" s="49">
        <v>0.25900000000000001</v>
      </c>
      <c r="T615" s="49">
        <v>0.27100000000000002</v>
      </c>
      <c r="U615" s="49">
        <v>0.28299999999999997</v>
      </c>
      <c r="V615" s="49">
        <v>0.29599999999999999</v>
      </c>
    </row>
    <row r="616" spans="1:22" ht="15.75" customHeight="1">
      <c r="A616" s="139" t="s">
        <v>751</v>
      </c>
      <c r="B616" s="139" t="s">
        <v>367</v>
      </c>
      <c r="C616" s="139" t="s">
        <v>777</v>
      </c>
      <c r="D616" s="139" t="s">
        <v>633</v>
      </c>
      <c r="E616" s="139" t="s">
        <v>754</v>
      </c>
      <c r="F616" s="49">
        <v>6.6600000000000006E-2</v>
      </c>
      <c r="G616" s="49">
        <v>0.107</v>
      </c>
      <c r="H616" s="49">
        <v>0.13100000000000001</v>
      </c>
      <c r="I616" s="49">
        <v>0.17100000000000001</v>
      </c>
      <c r="J616" s="49">
        <v>0.29399999999999998</v>
      </c>
      <c r="K616" s="49">
        <v>0.30199999999999999</v>
      </c>
      <c r="L616" s="49">
        <v>0.3</v>
      </c>
      <c r="M616" s="49">
        <v>0.28799999999999998</v>
      </c>
      <c r="N616" s="49">
        <v>0.27600000000000002</v>
      </c>
      <c r="O616" s="49">
        <v>0.249</v>
      </c>
      <c r="P616" s="49">
        <v>0.22900000000000001</v>
      </c>
      <c r="Q616" s="49">
        <v>0.223</v>
      </c>
      <c r="R616" s="49">
        <v>0.23499999999999999</v>
      </c>
      <c r="S616" s="49">
        <v>0.32300000000000001</v>
      </c>
      <c r="T616" s="49">
        <v>0.33800000000000002</v>
      </c>
      <c r="U616" s="49">
        <v>0.35399999999999998</v>
      </c>
      <c r="V616" s="49">
        <v>0.36899999999999999</v>
      </c>
    </row>
    <row r="617" spans="1:22" ht="15.75" customHeight="1">
      <c r="A617" s="139" t="s">
        <v>751</v>
      </c>
      <c r="B617" s="139" t="s">
        <v>336</v>
      </c>
      <c r="C617" s="139" t="s">
        <v>777</v>
      </c>
      <c r="D617" s="139" t="s">
        <v>633</v>
      </c>
      <c r="E617" s="139" t="s">
        <v>754</v>
      </c>
      <c r="F617" s="49">
        <v>91.7</v>
      </c>
      <c r="G617" s="49">
        <v>2470</v>
      </c>
      <c r="H617" s="49">
        <v>3280</v>
      </c>
      <c r="I617" s="49">
        <v>3270</v>
      </c>
      <c r="J617" s="49">
        <v>2960</v>
      </c>
      <c r="K617" s="49">
        <v>1970</v>
      </c>
      <c r="L617" s="49">
        <v>1480</v>
      </c>
      <c r="M617" s="49">
        <v>986</v>
      </c>
      <c r="N617" s="49">
        <v>1040</v>
      </c>
      <c r="O617" s="49">
        <v>1040</v>
      </c>
      <c r="P617" s="49">
        <v>1040</v>
      </c>
      <c r="Q617" s="49">
        <v>2290</v>
      </c>
      <c r="R617" s="49">
        <v>1090</v>
      </c>
      <c r="S617" s="49">
        <v>1540</v>
      </c>
      <c r="T617" s="49">
        <v>1570</v>
      </c>
      <c r="U617" s="49">
        <v>1220</v>
      </c>
      <c r="V617" s="49">
        <v>1160</v>
      </c>
    </row>
    <row r="618" spans="1:22" ht="15.75" customHeight="1">
      <c r="A618" s="139" t="s">
        <v>751</v>
      </c>
      <c r="B618" s="139" t="s">
        <v>359</v>
      </c>
      <c r="C618" s="139" t="s">
        <v>777</v>
      </c>
      <c r="D618" s="139" t="s">
        <v>633</v>
      </c>
      <c r="E618" s="139" t="s">
        <v>754</v>
      </c>
      <c r="F618" s="49">
        <v>63.9</v>
      </c>
      <c r="G618" s="49">
        <v>72</v>
      </c>
      <c r="H618" s="49">
        <v>41.8</v>
      </c>
      <c r="I618" s="49">
        <v>71.599999999999994</v>
      </c>
      <c r="J618" s="49">
        <v>168</v>
      </c>
      <c r="K618" s="49">
        <v>138</v>
      </c>
      <c r="L618" s="49">
        <v>93.3</v>
      </c>
      <c r="M618" s="49">
        <v>31.7</v>
      </c>
      <c r="N618" s="49">
        <v>3.55</v>
      </c>
      <c r="O618" s="49">
        <v>51.4</v>
      </c>
      <c r="P618" s="49">
        <v>49.4</v>
      </c>
      <c r="Q618" s="49">
        <v>45.2</v>
      </c>
      <c r="R618" s="49">
        <v>41.4</v>
      </c>
      <c r="S618" s="49">
        <v>37</v>
      </c>
      <c r="T618" s="49">
        <v>33.200000000000003</v>
      </c>
      <c r="U618" s="49">
        <v>29.6</v>
      </c>
      <c r="V618" s="49">
        <v>31.8</v>
      </c>
    </row>
    <row r="619" spans="1:22" ht="15.75" customHeight="1">
      <c r="A619" s="139" t="s">
        <v>751</v>
      </c>
      <c r="B619" s="139" t="s">
        <v>361</v>
      </c>
      <c r="C619" s="139" t="s">
        <v>777</v>
      </c>
      <c r="D619" s="139" t="s">
        <v>633</v>
      </c>
      <c r="E619" s="139" t="s">
        <v>754</v>
      </c>
      <c r="F619" s="49">
        <v>1.04E-2</v>
      </c>
      <c r="G619" s="49">
        <v>1.7399999999999999E-2</v>
      </c>
      <c r="H619" s="49">
        <v>1.89E-2</v>
      </c>
      <c r="I619" s="49">
        <v>1.4</v>
      </c>
      <c r="J619" s="49">
        <v>1.1299999999999999</v>
      </c>
      <c r="K619" s="49">
        <v>1.21</v>
      </c>
      <c r="L619" s="49">
        <v>2.4299999999999999E-2</v>
      </c>
      <c r="M619" s="49">
        <v>1.24</v>
      </c>
      <c r="N619" s="49">
        <v>1.1499999999999999</v>
      </c>
      <c r="O619" s="49">
        <v>0.67</v>
      </c>
      <c r="P619" s="49">
        <v>3.0599999999999999E-2</v>
      </c>
      <c r="Q619" s="49">
        <v>0.68200000000000005</v>
      </c>
      <c r="R619" s="49">
        <v>0.68200000000000005</v>
      </c>
      <c r="S619" s="49">
        <v>0.93600000000000005</v>
      </c>
      <c r="T619" s="49">
        <v>0.98399999999999999</v>
      </c>
      <c r="U619" s="49">
        <v>1.03</v>
      </c>
      <c r="V619" s="49">
        <v>1.08</v>
      </c>
    </row>
    <row r="620" spans="1:22" ht="15.75" customHeight="1">
      <c r="A620" s="139" t="s">
        <v>751</v>
      </c>
      <c r="B620" s="139" t="s">
        <v>363</v>
      </c>
      <c r="C620" s="139" t="s">
        <v>777</v>
      </c>
      <c r="D620" s="139" t="s">
        <v>633</v>
      </c>
      <c r="E620" s="139" t="s">
        <v>754</v>
      </c>
      <c r="F620" s="49">
        <v>2.88</v>
      </c>
      <c r="G620" s="49">
        <v>2.93</v>
      </c>
      <c r="H620" s="49">
        <v>3.42</v>
      </c>
      <c r="I620" s="49">
        <v>3.43</v>
      </c>
      <c r="J620" s="49">
        <v>2.81</v>
      </c>
      <c r="K620" s="49">
        <v>2.56</v>
      </c>
      <c r="L620" s="49">
        <v>2.2200000000000002</v>
      </c>
      <c r="M620" s="49">
        <v>2.1</v>
      </c>
      <c r="N620" s="49">
        <v>1.94</v>
      </c>
      <c r="O620" s="49">
        <v>1.88</v>
      </c>
      <c r="P620" s="49">
        <v>1.66</v>
      </c>
      <c r="Q620" s="49">
        <v>1.52</v>
      </c>
      <c r="R620" s="49">
        <v>1.48</v>
      </c>
      <c r="S620" s="49">
        <v>1.29</v>
      </c>
      <c r="T620" s="49">
        <v>1.1299999999999999</v>
      </c>
      <c r="U620" s="49">
        <v>0.98099999999999998</v>
      </c>
      <c r="V620" s="49">
        <v>0.82899999999999996</v>
      </c>
    </row>
    <row r="621" spans="1:22" ht="15.75" customHeight="1">
      <c r="A621" s="139" t="s">
        <v>751</v>
      </c>
      <c r="B621" s="139" t="s">
        <v>369</v>
      </c>
      <c r="C621" s="139" t="s">
        <v>777</v>
      </c>
      <c r="D621" s="139" t="s">
        <v>633</v>
      </c>
      <c r="E621" s="139" t="s">
        <v>754</v>
      </c>
      <c r="F621" s="49">
        <v>0.106</v>
      </c>
      <c r="G621" s="49">
        <v>0.108</v>
      </c>
      <c r="H621" s="49">
        <v>0.111</v>
      </c>
      <c r="I621" s="49">
        <v>2.44</v>
      </c>
      <c r="J621" s="49">
        <v>2.0699999999999998</v>
      </c>
      <c r="K621" s="49">
        <v>2.17</v>
      </c>
      <c r="L621" s="49">
        <v>0.128</v>
      </c>
      <c r="M621" s="49">
        <v>2.1800000000000002</v>
      </c>
      <c r="N621" s="49">
        <v>3.07</v>
      </c>
      <c r="O621" s="49">
        <v>1.83</v>
      </c>
      <c r="P621" s="49">
        <v>0.16400000000000001</v>
      </c>
      <c r="Q621" s="49">
        <v>1.87</v>
      </c>
      <c r="R621" s="49">
        <v>1.88</v>
      </c>
      <c r="S621" s="49">
        <v>2.2799999999999998</v>
      </c>
      <c r="T621" s="49">
        <v>2.41</v>
      </c>
      <c r="U621" s="49">
        <v>2.5499999999999998</v>
      </c>
      <c r="V621" s="49">
        <v>2.68</v>
      </c>
    </row>
    <row r="622" spans="1:22" ht="15.75" customHeight="1">
      <c r="A622" s="139" t="s">
        <v>751</v>
      </c>
      <c r="B622" s="139" t="s">
        <v>764</v>
      </c>
      <c r="C622" s="139" t="s">
        <v>777</v>
      </c>
      <c r="D622" s="139" t="s">
        <v>633</v>
      </c>
      <c r="E622" s="139" t="s">
        <v>754</v>
      </c>
      <c r="F622" s="49">
        <v>1310</v>
      </c>
      <c r="G622" s="49">
        <v>1420</v>
      </c>
      <c r="H622" s="49">
        <v>1470</v>
      </c>
      <c r="I622" s="49">
        <v>1460</v>
      </c>
      <c r="J622" s="49">
        <v>1490</v>
      </c>
      <c r="K622" s="49">
        <v>1490</v>
      </c>
      <c r="L622" s="49">
        <v>1400</v>
      </c>
      <c r="M622" s="49">
        <v>1310</v>
      </c>
      <c r="N622" s="49">
        <v>1320</v>
      </c>
      <c r="O622" s="49">
        <v>1240</v>
      </c>
      <c r="P622" s="49">
        <v>1270</v>
      </c>
      <c r="Q622" s="49">
        <v>1300</v>
      </c>
      <c r="R622" s="49">
        <v>1300</v>
      </c>
      <c r="S622" s="49">
        <v>1310</v>
      </c>
      <c r="T622" s="49">
        <v>1300</v>
      </c>
      <c r="U622" s="49">
        <v>1290</v>
      </c>
      <c r="V622" s="49">
        <v>1290</v>
      </c>
    </row>
    <row r="623" spans="1:22" ht="15.75" customHeight="1">
      <c r="A623" s="139" t="s">
        <v>751</v>
      </c>
      <c r="B623" s="139" t="s">
        <v>375</v>
      </c>
      <c r="C623" s="139" t="s">
        <v>777</v>
      </c>
      <c r="D623" s="139" t="s">
        <v>633</v>
      </c>
      <c r="E623" s="139" t="s">
        <v>754</v>
      </c>
      <c r="F623" s="49">
        <v>0</v>
      </c>
      <c r="G623" s="49">
        <v>0</v>
      </c>
      <c r="H623" s="49">
        <v>0</v>
      </c>
      <c r="I623" s="49">
        <v>0</v>
      </c>
      <c r="J623" s="49">
        <v>0</v>
      </c>
      <c r="K623" s="49">
        <v>0</v>
      </c>
      <c r="L623" s="49">
        <v>0</v>
      </c>
      <c r="M623" s="49">
        <v>0</v>
      </c>
      <c r="N623" s="49">
        <v>0</v>
      </c>
      <c r="O623" s="49">
        <v>0</v>
      </c>
      <c r="P623" s="49">
        <v>0</v>
      </c>
      <c r="Q623" s="49">
        <v>0</v>
      </c>
      <c r="R623" s="49">
        <v>0</v>
      </c>
      <c r="S623" s="49">
        <v>0</v>
      </c>
      <c r="T623" s="49">
        <v>0</v>
      </c>
      <c r="U623" s="49">
        <v>0</v>
      </c>
      <c r="V623" s="49">
        <v>0</v>
      </c>
    </row>
    <row r="624" spans="1:22" ht="15.75" customHeight="1">
      <c r="A624" s="139" t="s">
        <v>751</v>
      </c>
      <c r="B624" s="139" t="s">
        <v>314</v>
      </c>
      <c r="C624" s="139" t="s">
        <v>777</v>
      </c>
      <c r="D624" s="139" t="s">
        <v>633</v>
      </c>
      <c r="E624" s="139" t="s">
        <v>754</v>
      </c>
      <c r="F624" s="49">
        <v>807</v>
      </c>
      <c r="G624" s="49">
        <v>875</v>
      </c>
      <c r="H624" s="49">
        <v>894</v>
      </c>
      <c r="I624" s="49">
        <v>850</v>
      </c>
      <c r="J624" s="49">
        <v>899</v>
      </c>
      <c r="K624" s="49">
        <v>881</v>
      </c>
      <c r="L624" s="49">
        <v>910</v>
      </c>
      <c r="M624" s="49">
        <v>877</v>
      </c>
      <c r="N624" s="49">
        <v>776</v>
      </c>
      <c r="O624" s="49">
        <v>711</v>
      </c>
      <c r="P624" s="49">
        <v>678</v>
      </c>
      <c r="Q624" s="49">
        <v>682</v>
      </c>
      <c r="R624" s="49">
        <v>573</v>
      </c>
      <c r="S624" s="49">
        <v>544</v>
      </c>
      <c r="T624" s="49">
        <v>525</v>
      </c>
      <c r="U624" s="49">
        <v>327</v>
      </c>
      <c r="V624" s="49">
        <v>288</v>
      </c>
    </row>
    <row r="625" spans="1:22" ht="15.75" customHeight="1">
      <c r="A625" s="139" t="s">
        <v>751</v>
      </c>
      <c r="B625" s="139" t="s">
        <v>377</v>
      </c>
      <c r="C625" s="139" t="s">
        <v>777</v>
      </c>
      <c r="D625" s="139" t="s">
        <v>633</v>
      </c>
      <c r="E625" s="139" t="s">
        <v>754</v>
      </c>
      <c r="F625" s="49">
        <v>190</v>
      </c>
      <c r="G625" s="49">
        <v>145</v>
      </c>
      <c r="H625" s="49">
        <v>141</v>
      </c>
      <c r="I625" s="49">
        <v>147</v>
      </c>
      <c r="J625" s="49">
        <v>118</v>
      </c>
      <c r="K625" s="49">
        <v>113</v>
      </c>
      <c r="L625" s="49">
        <v>117</v>
      </c>
      <c r="M625" s="49">
        <v>105</v>
      </c>
      <c r="N625" s="49">
        <v>180</v>
      </c>
      <c r="O625" s="49">
        <v>180</v>
      </c>
      <c r="P625" s="49">
        <v>188</v>
      </c>
      <c r="Q625" s="49">
        <v>186</v>
      </c>
      <c r="R625" s="49">
        <v>150</v>
      </c>
      <c r="S625" s="49">
        <v>150</v>
      </c>
      <c r="T625" s="49">
        <v>129</v>
      </c>
      <c r="U625" s="49">
        <v>132</v>
      </c>
      <c r="V625" s="49">
        <v>134</v>
      </c>
    </row>
    <row r="626" spans="1:22" ht="15.75" customHeight="1">
      <c r="A626" s="139" t="s">
        <v>751</v>
      </c>
      <c r="B626" s="139" t="s">
        <v>383</v>
      </c>
      <c r="C626" s="139" t="s">
        <v>777</v>
      </c>
      <c r="D626" s="139" t="s">
        <v>633</v>
      </c>
      <c r="E626" s="139" t="s">
        <v>754</v>
      </c>
      <c r="F626" s="49">
        <v>9550</v>
      </c>
      <c r="G626" s="49">
        <v>9070</v>
      </c>
      <c r="H626" s="49">
        <v>8740</v>
      </c>
      <c r="I626" s="49">
        <v>8280</v>
      </c>
      <c r="J626" s="49">
        <v>7930</v>
      </c>
      <c r="K626" s="49">
        <v>7690</v>
      </c>
      <c r="L626" s="49">
        <v>7390</v>
      </c>
      <c r="M626" s="49">
        <v>8020</v>
      </c>
      <c r="N626" s="49">
        <v>6920</v>
      </c>
      <c r="O626" s="49">
        <v>6820</v>
      </c>
      <c r="P626" s="49">
        <v>7130</v>
      </c>
      <c r="Q626" s="49">
        <v>6790</v>
      </c>
      <c r="R626" s="49">
        <v>6480</v>
      </c>
      <c r="S626" s="49">
        <v>6840</v>
      </c>
      <c r="T626" s="49">
        <v>8940</v>
      </c>
      <c r="U626" s="49">
        <v>6640</v>
      </c>
      <c r="V626" s="49">
        <v>6500</v>
      </c>
    </row>
    <row r="627" spans="1:22" ht="15.75" customHeight="1">
      <c r="A627" s="139" t="s">
        <v>751</v>
      </c>
      <c r="B627" s="139" t="s">
        <v>381</v>
      </c>
      <c r="C627" s="139" t="s">
        <v>777</v>
      </c>
      <c r="D627" s="139" t="s">
        <v>633</v>
      </c>
      <c r="E627" s="139" t="s">
        <v>754</v>
      </c>
      <c r="F627" s="49">
        <v>9690</v>
      </c>
      <c r="G627" s="49">
        <v>7510</v>
      </c>
      <c r="H627" s="49">
        <v>11000</v>
      </c>
      <c r="I627" s="49">
        <v>12700</v>
      </c>
      <c r="J627" s="49">
        <v>23200</v>
      </c>
      <c r="K627" s="49">
        <v>19900</v>
      </c>
      <c r="L627" s="49">
        <v>21300</v>
      </c>
      <c r="M627" s="49">
        <v>8290</v>
      </c>
      <c r="N627" s="49">
        <v>9080</v>
      </c>
      <c r="O627" s="49">
        <v>8740</v>
      </c>
      <c r="P627" s="49">
        <v>9080</v>
      </c>
      <c r="Q627" s="49">
        <v>9520</v>
      </c>
      <c r="R627" s="49">
        <v>10200</v>
      </c>
      <c r="S627" s="49">
        <v>11800</v>
      </c>
      <c r="T627" s="49">
        <v>11400</v>
      </c>
      <c r="U627" s="49">
        <v>11300</v>
      </c>
      <c r="V627" s="49">
        <v>11300</v>
      </c>
    </row>
    <row r="628" spans="1:22" ht="15.75" customHeight="1">
      <c r="A628" s="139" t="s">
        <v>751</v>
      </c>
      <c r="B628" s="139" t="s">
        <v>389</v>
      </c>
      <c r="C628" s="139" t="s">
        <v>777</v>
      </c>
      <c r="D628" s="139" t="s">
        <v>633</v>
      </c>
      <c r="E628" s="139" t="s">
        <v>754</v>
      </c>
      <c r="F628" s="49">
        <v>82</v>
      </c>
      <c r="G628" s="49">
        <v>162</v>
      </c>
      <c r="H628" s="49">
        <v>77.8</v>
      </c>
      <c r="I628" s="49">
        <v>108</v>
      </c>
      <c r="J628" s="49">
        <v>448</v>
      </c>
      <c r="K628" s="49">
        <v>480</v>
      </c>
      <c r="L628" s="49">
        <v>953</v>
      </c>
      <c r="M628" s="49">
        <v>486</v>
      </c>
      <c r="N628" s="49">
        <v>519</v>
      </c>
      <c r="O628" s="49">
        <v>542</v>
      </c>
      <c r="P628" s="49">
        <v>976</v>
      </c>
      <c r="Q628" s="49">
        <v>456</v>
      </c>
      <c r="R628" s="49">
        <v>461</v>
      </c>
      <c r="S628" s="49">
        <v>779</v>
      </c>
      <c r="T628" s="49">
        <v>828</v>
      </c>
      <c r="U628" s="49">
        <v>877</v>
      </c>
      <c r="V628" s="49">
        <v>926</v>
      </c>
    </row>
    <row r="629" spans="1:22" ht="15.75" customHeight="1">
      <c r="A629" s="139" t="s">
        <v>751</v>
      </c>
      <c r="B629" s="139" t="s">
        <v>385</v>
      </c>
      <c r="C629" s="139" t="s">
        <v>777</v>
      </c>
      <c r="D629" s="139" t="s">
        <v>633</v>
      </c>
      <c r="E629" s="139" t="s">
        <v>754</v>
      </c>
      <c r="F629" s="49">
        <v>24500</v>
      </c>
      <c r="G629" s="49">
        <v>26100</v>
      </c>
      <c r="H629" s="49">
        <v>21100</v>
      </c>
      <c r="I629" s="49">
        <v>29100</v>
      </c>
      <c r="J629" s="49">
        <v>25600</v>
      </c>
      <c r="K629" s="49">
        <v>23700</v>
      </c>
      <c r="L629" s="49">
        <v>31100</v>
      </c>
      <c r="M629" s="49">
        <v>30800</v>
      </c>
      <c r="N629" s="49">
        <v>32700</v>
      </c>
      <c r="O629" s="49">
        <v>31200</v>
      </c>
      <c r="P629" s="49">
        <v>32400</v>
      </c>
      <c r="Q629" s="49">
        <v>34000</v>
      </c>
      <c r="R629" s="49">
        <v>35100</v>
      </c>
      <c r="S629" s="49">
        <v>35500</v>
      </c>
      <c r="T629" s="49">
        <v>35100</v>
      </c>
      <c r="U629" s="49">
        <v>37200</v>
      </c>
      <c r="V629" s="49">
        <v>38100</v>
      </c>
    </row>
    <row r="630" spans="1:22" ht="15.75" customHeight="1">
      <c r="A630" s="139" t="s">
        <v>751</v>
      </c>
      <c r="B630" s="139" t="s">
        <v>387</v>
      </c>
      <c r="C630" s="139" t="s">
        <v>777</v>
      </c>
      <c r="D630" s="139" t="s">
        <v>633</v>
      </c>
      <c r="E630" s="139" t="s">
        <v>754</v>
      </c>
      <c r="F630" s="49">
        <v>1830</v>
      </c>
      <c r="G630" s="49">
        <v>1830</v>
      </c>
      <c r="H630" s="49">
        <v>1830</v>
      </c>
      <c r="I630" s="49">
        <v>1930</v>
      </c>
      <c r="J630" s="49">
        <v>15400</v>
      </c>
      <c r="K630" s="49">
        <v>12200</v>
      </c>
      <c r="L630" s="49">
        <v>13200</v>
      </c>
      <c r="M630" s="49">
        <v>12900</v>
      </c>
      <c r="N630" s="49">
        <v>11500</v>
      </c>
      <c r="O630" s="49">
        <v>13600</v>
      </c>
      <c r="P630" s="49">
        <v>13900</v>
      </c>
      <c r="Q630" s="49">
        <v>18500</v>
      </c>
      <c r="R630" s="49">
        <v>23100</v>
      </c>
      <c r="S630" s="49">
        <v>23900</v>
      </c>
      <c r="T630" s="49">
        <v>24800</v>
      </c>
      <c r="U630" s="49">
        <v>25900</v>
      </c>
      <c r="V630" s="49">
        <v>27500</v>
      </c>
    </row>
    <row r="631" spans="1:22" ht="15.75" customHeight="1">
      <c r="A631" s="139" t="s">
        <v>751</v>
      </c>
      <c r="B631" s="139" t="s">
        <v>379</v>
      </c>
      <c r="C631" s="139" t="s">
        <v>777</v>
      </c>
      <c r="D631" s="139" t="s">
        <v>633</v>
      </c>
      <c r="E631" s="139" t="s">
        <v>754</v>
      </c>
      <c r="F631" s="49">
        <v>153</v>
      </c>
      <c r="G631" s="49">
        <v>144</v>
      </c>
      <c r="H631" s="49">
        <v>148</v>
      </c>
      <c r="I631" s="49">
        <v>137</v>
      </c>
      <c r="J631" s="49">
        <v>123</v>
      </c>
      <c r="K631" s="49">
        <v>118</v>
      </c>
      <c r="L631" s="49">
        <v>127</v>
      </c>
      <c r="M631" s="49">
        <v>147</v>
      </c>
      <c r="N631" s="49">
        <v>186</v>
      </c>
      <c r="O631" s="49">
        <v>170</v>
      </c>
      <c r="P631" s="49">
        <v>190</v>
      </c>
      <c r="Q631" s="49">
        <v>180</v>
      </c>
      <c r="R631" s="49">
        <v>172</v>
      </c>
      <c r="S631" s="49">
        <v>173</v>
      </c>
      <c r="T631" s="49">
        <v>183</v>
      </c>
      <c r="U631" s="49">
        <v>163</v>
      </c>
      <c r="V631" s="49">
        <v>149</v>
      </c>
    </row>
    <row r="632" spans="1:22" ht="15.75" customHeight="1">
      <c r="A632" s="139" t="s">
        <v>751</v>
      </c>
      <c r="B632" s="139" t="s">
        <v>391</v>
      </c>
      <c r="C632" s="139" t="s">
        <v>777</v>
      </c>
      <c r="D632" s="139" t="s">
        <v>633</v>
      </c>
      <c r="E632" s="139" t="s">
        <v>754</v>
      </c>
      <c r="F632" s="49">
        <v>1.9199999999999998E-2</v>
      </c>
      <c r="G632" s="49">
        <v>0.02</v>
      </c>
      <c r="H632" s="49">
        <v>2.3199999999999998E-2</v>
      </c>
      <c r="I632" s="49">
        <v>1.8499999999999999E-2</v>
      </c>
      <c r="J632" s="49">
        <v>39.5</v>
      </c>
      <c r="K632" s="49">
        <v>40.1</v>
      </c>
      <c r="L632" s="49">
        <v>60.4</v>
      </c>
      <c r="M632" s="49">
        <v>60.4</v>
      </c>
      <c r="N632" s="49">
        <v>60.4</v>
      </c>
      <c r="O632" s="49">
        <v>86</v>
      </c>
      <c r="P632" s="49">
        <v>60.4</v>
      </c>
      <c r="Q632" s="49">
        <v>60.5</v>
      </c>
      <c r="R632" s="49">
        <v>60.5</v>
      </c>
      <c r="S632" s="49">
        <v>85.4</v>
      </c>
      <c r="T632" s="49">
        <v>91.6</v>
      </c>
      <c r="U632" s="49">
        <v>97.9</v>
      </c>
      <c r="V632" s="49">
        <v>104</v>
      </c>
    </row>
    <row r="633" spans="1:22" ht="15.75" customHeight="1">
      <c r="A633" s="139" t="s">
        <v>751</v>
      </c>
      <c r="B633" s="139" t="s">
        <v>393</v>
      </c>
      <c r="C633" s="139" t="s">
        <v>777</v>
      </c>
      <c r="D633" s="139" t="s">
        <v>633</v>
      </c>
      <c r="E633" s="139" t="s">
        <v>754</v>
      </c>
      <c r="F633" s="49">
        <v>3240</v>
      </c>
      <c r="G633" s="49">
        <v>3050</v>
      </c>
      <c r="H633" s="49">
        <v>2820</v>
      </c>
      <c r="I633" s="49">
        <v>3360</v>
      </c>
      <c r="J633" s="49">
        <v>2630</v>
      </c>
      <c r="K633" s="49">
        <v>2540</v>
      </c>
      <c r="L633" s="49">
        <v>2570</v>
      </c>
      <c r="M633" s="49">
        <v>2510</v>
      </c>
      <c r="N633" s="49">
        <v>2570</v>
      </c>
      <c r="O633" s="49">
        <v>2440</v>
      </c>
      <c r="P633" s="49">
        <v>2620</v>
      </c>
      <c r="Q633" s="49">
        <v>2620</v>
      </c>
      <c r="R633" s="49">
        <v>2530</v>
      </c>
      <c r="S633" s="49">
        <v>2700</v>
      </c>
      <c r="T633" s="49">
        <v>2500</v>
      </c>
      <c r="U633" s="49">
        <v>2570</v>
      </c>
      <c r="V633" s="49">
        <v>2480</v>
      </c>
    </row>
    <row r="634" spans="1:22" ht="15.75" customHeight="1">
      <c r="A634" s="139" t="s">
        <v>751</v>
      </c>
      <c r="B634" s="139" t="s">
        <v>395</v>
      </c>
      <c r="C634" s="139" t="s">
        <v>777</v>
      </c>
      <c r="D634" s="139" t="s">
        <v>633</v>
      </c>
      <c r="E634" s="139" t="s">
        <v>754</v>
      </c>
      <c r="F634" s="49">
        <v>8.25E-4</v>
      </c>
      <c r="G634" s="49">
        <v>8.1099999999999998E-4</v>
      </c>
      <c r="H634" s="49">
        <v>9.1200000000000005E-4</v>
      </c>
      <c r="I634" s="49">
        <v>6.8599999999999998E-4</v>
      </c>
      <c r="J634" s="49">
        <v>5.5500000000000005E-4</v>
      </c>
      <c r="K634" s="49">
        <v>3.4299999999999999E-4</v>
      </c>
      <c r="L634" s="49">
        <v>7.8200000000000003E-4</v>
      </c>
      <c r="M634" s="49">
        <v>8.2700000000000004E-4</v>
      </c>
      <c r="N634" s="49">
        <v>8.4099999999999995E-4</v>
      </c>
      <c r="O634" s="49">
        <v>8.6700000000000004E-4</v>
      </c>
      <c r="P634" s="49">
        <v>8.3100000000000003E-4</v>
      </c>
      <c r="Q634" s="49">
        <v>9.1500000000000001E-4</v>
      </c>
      <c r="R634" s="49">
        <v>8.8500000000000004E-4</v>
      </c>
      <c r="S634" s="49">
        <v>9.0200000000000002E-4</v>
      </c>
      <c r="T634" s="49">
        <v>9.2199999999999997E-4</v>
      </c>
      <c r="U634" s="49">
        <v>9.4300000000000004E-4</v>
      </c>
      <c r="V634" s="49">
        <v>9.6400000000000001E-4</v>
      </c>
    </row>
    <row r="635" spans="1:22" ht="15.75" customHeight="1">
      <c r="A635" s="139" t="s">
        <v>751</v>
      </c>
      <c r="B635" s="139" t="s">
        <v>399</v>
      </c>
      <c r="C635" s="139" t="s">
        <v>777</v>
      </c>
      <c r="D635" s="139" t="s">
        <v>633</v>
      </c>
      <c r="E635" s="139" t="s">
        <v>754</v>
      </c>
      <c r="F635" s="49">
        <v>8.2699999999999996E-3</v>
      </c>
      <c r="G635" s="49">
        <v>8.4799999999999997E-3</v>
      </c>
      <c r="H635" s="49">
        <v>5.96E-3</v>
      </c>
      <c r="I635" s="49">
        <v>5.8999999999999999E-3</v>
      </c>
      <c r="J635" s="49">
        <v>5.9500000000000004E-3</v>
      </c>
      <c r="K635" s="49">
        <v>6.1900000000000002E-3</v>
      </c>
      <c r="L635" s="49">
        <v>6.1500000000000001E-3</v>
      </c>
      <c r="M635" s="49">
        <v>6.1399999999999996E-3</v>
      </c>
      <c r="N635" s="49">
        <v>8.7200000000000003E-3</v>
      </c>
      <c r="O635" s="49">
        <v>6.1799999999999997E-3</v>
      </c>
      <c r="P635" s="49">
        <v>5.9699999999999996E-3</v>
      </c>
      <c r="Q635" s="49">
        <v>5.79E-3</v>
      </c>
      <c r="R635" s="49">
        <v>6.0699999999999999E-3</v>
      </c>
      <c r="S635" s="49">
        <v>5.6699999999999997E-3</v>
      </c>
      <c r="T635" s="49">
        <v>5.5199999999999997E-3</v>
      </c>
      <c r="U635" s="49">
        <v>5.3800000000000002E-3</v>
      </c>
      <c r="V635" s="49">
        <v>5.2399999999999999E-3</v>
      </c>
    </row>
    <row r="636" spans="1:22" ht="15.75" customHeight="1">
      <c r="A636" s="139" t="s">
        <v>751</v>
      </c>
      <c r="B636" s="139" t="s">
        <v>397</v>
      </c>
      <c r="C636" s="139" t="s">
        <v>777</v>
      </c>
      <c r="D636" s="139" t="s">
        <v>633</v>
      </c>
      <c r="E636" s="139" t="s">
        <v>754</v>
      </c>
      <c r="F636" s="49">
        <v>512</v>
      </c>
      <c r="G636" s="49">
        <v>548</v>
      </c>
      <c r="H636" s="49">
        <v>525</v>
      </c>
      <c r="I636" s="49">
        <v>506</v>
      </c>
      <c r="J636" s="49">
        <v>478</v>
      </c>
      <c r="K636" s="49">
        <v>508</v>
      </c>
      <c r="L636" s="49">
        <v>553</v>
      </c>
      <c r="M636" s="49">
        <v>616</v>
      </c>
      <c r="N636" s="49">
        <v>565</v>
      </c>
      <c r="O636" s="49">
        <v>501</v>
      </c>
      <c r="P636" s="49">
        <v>475</v>
      </c>
      <c r="Q636" s="49">
        <v>477</v>
      </c>
      <c r="R636" s="49">
        <v>490</v>
      </c>
      <c r="S636" s="49">
        <v>438</v>
      </c>
      <c r="T636" s="49">
        <v>449</v>
      </c>
      <c r="U636" s="49">
        <v>425</v>
      </c>
      <c r="V636" s="49">
        <v>447</v>
      </c>
    </row>
    <row r="637" spans="1:22" ht="15.75" customHeight="1">
      <c r="A637" s="139" t="s">
        <v>751</v>
      </c>
      <c r="B637" s="139" t="s">
        <v>401</v>
      </c>
      <c r="C637" s="139" t="s">
        <v>777</v>
      </c>
      <c r="D637" s="139" t="s">
        <v>633</v>
      </c>
      <c r="E637" s="139" t="s">
        <v>754</v>
      </c>
      <c r="F637" s="49">
        <v>171</v>
      </c>
      <c r="G637" s="49">
        <v>182</v>
      </c>
      <c r="H637" s="49">
        <v>172</v>
      </c>
      <c r="I637" s="49">
        <v>197</v>
      </c>
      <c r="J637" s="49">
        <v>203</v>
      </c>
      <c r="K637" s="49">
        <v>194</v>
      </c>
      <c r="L637" s="49">
        <v>214</v>
      </c>
      <c r="M637" s="49">
        <v>223</v>
      </c>
      <c r="N637" s="49">
        <v>249</v>
      </c>
      <c r="O637" s="49">
        <v>227</v>
      </c>
      <c r="P637" s="49">
        <v>261</v>
      </c>
      <c r="Q637" s="49">
        <v>273</v>
      </c>
      <c r="R637" s="49">
        <v>278</v>
      </c>
      <c r="S637" s="49">
        <v>282</v>
      </c>
      <c r="T637" s="49">
        <v>264</v>
      </c>
      <c r="U637" s="49">
        <v>239</v>
      </c>
      <c r="V637" s="49">
        <v>240</v>
      </c>
    </row>
    <row r="638" spans="1:22" ht="15.75" customHeight="1">
      <c r="A638" s="139" t="s">
        <v>751</v>
      </c>
      <c r="B638" s="139" t="s">
        <v>403</v>
      </c>
      <c r="C638" s="139" t="s">
        <v>777</v>
      </c>
      <c r="D638" s="139" t="s">
        <v>633</v>
      </c>
      <c r="E638" s="139" t="s">
        <v>754</v>
      </c>
      <c r="F638" s="49">
        <v>1.98E-3</v>
      </c>
      <c r="G638" s="49">
        <v>1.6000000000000001E-3</v>
      </c>
      <c r="H638" s="49">
        <v>1.34E-3</v>
      </c>
      <c r="I638" s="49">
        <v>1.23E-3</v>
      </c>
      <c r="J638" s="49">
        <v>1.64E-3</v>
      </c>
      <c r="K638" s="49">
        <v>1.42E-3</v>
      </c>
      <c r="L638" s="49">
        <v>1.1999999999999999E-3</v>
      </c>
      <c r="M638" s="49">
        <v>1.2600000000000001E-3</v>
      </c>
      <c r="N638" s="49">
        <v>1.2600000000000001E-3</v>
      </c>
      <c r="O638" s="49">
        <v>1.1299999999999999E-3</v>
      </c>
      <c r="P638" s="49">
        <v>1.16E-3</v>
      </c>
      <c r="Q638" s="49">
        <v>1.25E-3</v>
      </c>
      <c r="R638" s="49">
        <v>7.5000000000000002E-4</v>
      </c>
      <c r="S638" s="49">
        <v>9.1399999999999999E-4</v>
      </c>
      <c r="T638" s="49">
        <v>8.5599999999999999E-4</v>
      </c>
      <c r="U638" s="49">
        <v>7.9799999999999999E-4</v>
      </c>
      <c r="V638" s="49">
        <v>7.3999999999999999E-4</v>
      </c>
    </row>
    <row r="639" spans="1:22" ht="15.75" customHeight="1">
      <c r="A639" s="139" t="s">
        <v>751</v>
      </c>
      <c r="B639" s="139" t="s">
        <v>410</v>
      </c>
      <c r="C639" s="139" t="s">
        <v>777</v>
      </c>
      <c r="D639" s="139" t="s">
        <v>633</v>
      </c>
      <c r="E639" s="139" t="s">
        <v>754</v>
      </c>
      <c r="F639" s="49">
        <v>0.19500000000000001</v>
      </c>
      <c r="G639" s="49">
        <v>0.192</v>
      </c>
      <c r="H639" s="49">
        <v>0.192</v>
      </c>
      <c r="I639" s="49">
        <v>0.17699999999999999</v>
      </c>
      <c r="J639" s="49">
        <v>0.187</v>
      </c>
      <c r="K639" s="49">
        <v>0.19700000000000001</v>
      </c>
      <c r="L639" s="49">
        <v>0.17899999999999999</v>
      </c>
      <c r="M639" s="49">
        <v>0.17399999999999999</v>
      </c>
      <c r="N639" s="49">
        <v>0.17899999999999999</v>
      </c>
      <c r="O639" s="49">
        <v>0.19400000000000001</v>
      </c>
      <c r="P639" s="49">
        <v>0.21</v>
      </c>
      <c r="Q639" s="49">
        <v>0.19400000000000001</v>
      </c>
      <c r="R639" s="49">
        <v>0.2</v>
      </c>
      <c r="S639" s="49">
        <v>0.192</v>
      </c>
      <c r="T639" s="49">
        <v>0.192</v>
      </c>
      <c r="U639" s="49">
        <v>0.192</v>
      </c>
      <c r="V639" s="49">
        <v>0.193</v>
      </c>
    </row>
    <row r="640" spans="1:22" ht="15.75" customHeight="1">
      <c r="A640" s="139" t="s">
        <v>751</v>
      </c>
      <c r="B640" s="139" t="s">
        <v>405</v>
      </c>
      <c r="C640" s="139" t="s">
        <v>777</v>
      </c>
      <c r="D640" s="139" t="s">
        <v>633</v>
      </c>
      <c r="E640" s="139" t="s">
        <v>754</v>
      </c>
      <c r="F640" s="49">
        <v>1.4500000000000001E-2</v>
      </c>
      <c r="G640" s="49">
        <v>1.44E-2</v>
      </c>
      <c r="H640" s="49">
        <v>1.61E-2</v>
      </c>
      <c r="I640" s="49">
        <v>1.6500000000000001E-2</v>
      </c>
      <c r="J640" s="49">
        <v>1.6799999999999999E-2</v>
      </c>
      <c r="K640" s="49">
        <v>1.72E-2</v>
      </c>
      <c r="L640" s="49">
        <v>1.7500000000000002E-2</v>
      </c>
      <c r="M640" s="49">
        <v>1.7899999999999999E-2</v>
      </c>
      <c r="N640" s="49">
        <v>1.8200000000000001E-2</v>
      </c>
      <c r="O640" s="49">
        <v>1.8599999999999998E-2</v>
      </c>
      <c r="P640" s="49">
        <v>1.89E-2</v>
      </c>
      <c r="Q640" s="49">
        <v>1.9300000000000001E-2</v>
      </c>
      <c r="R640" s="49">
        <v>1.9599999999999999E-2</v>
      </c>
      <c r="S640" s="49">
        <v>0.02</v>
      </c>
      <c r="T640" s="49">
        <v>2.0299999999999999E-2</v>
      </c>
      <c r="U640" s="49">
        <v>2.07E-2</v>
      </c>
      <c r="V640" s="49">
        <v>2.1000000000000001E-2</v>
      </c>
    </row>
    <row r="641" spans="1:22" ht="15.75" customHeight="1">
      <c r="A641" s="139" t="s">
        <v>751</v>
      </c>
      <c r="B641" s="139" t="s">
        <v>514</v>
      </c>
      <c r="C641" s="139" t="s">
        <v>777</v>
      </c>
      <c r="D641" s="139" t="s">
        <v>633</v>
      </c>
      <c r="E641" s="139" t="s">
        <v>754</v>
      </c>
      <c r="F641" s="49">
        <v>7.1900000000000002E-3</v>
      </c>
      <c r="G641" s="49">
        <v>7.1500000000000001E-3</v>
      </c>
      <c r="H641" s="49">
        <v>7.1999999999999998E-3</v>
      </c>
      <c r="I641" s="49">
        <v>4.3200000000000002E-2</v>
      </c>
      <c r="J641" s="49">
        <v>3.7699999999999997E-2</v>
      </c>
      <c r="K641" s="49">
        <v>3.8800000000000001E-2</v>
      </c>
      <c r="L641" s="49">
        <v>9.5999999999999992E-3</v>
      </c>
      <c r="M641" s="49">
        <v>4.0899999999999999E-2</v>
      </c>
      <c r="N641" s="49">
        <v>3.8699999999999998E-2</v>
      </c>
      <c r="O641" s="49">
        <v>2.7199999999999998E-2</v>
      </c>
      <c r="P641" s="49">
        <v>1.2699999999999999E-2</v>
      </c>
      <c r="Q641" s="49">
        <v>2.92E-2</v>
      </c>
      <c r="R641" s="49">
        <v>2.93E-2</v>
      </c>
      <c r="S641" s="49">
        <v>3.6600000000000001E-2</v>
      </c>
      <c r="T641" s="49">
        <v>3.8300000000000001E-2</v>
      </c>
      <c r="U641" s="49">
        <v>4.0099999999999997E-2</v>
      </c>
      <c r="V641" s="49">
        <v>4.19E-2</v>
      </c>
    </row>
    <row r="642" spans="1:22" ht="15.75" customHeight="1">
      <c r="A642" s="139" t="s">
        <v>751</v>
      </c>
      <c r="B642" s="139" t="s">
        <v>548</v>
      </c>
      <c r="C642" s="139" t="s">
        <v>777</v>
      </c>
      <c r="D642" s="139" t="s">
        <v>633</v>
      </c>
      <c r="E642" s="139" t="s">
        <v>754</v>
      </c>
      <c r="F642" s="49">
        <v>4500</v>
      </c>
      <c r="G642" s="49">
        <v>4480</v>
      </c>
      <c r="H642" s="49">
        <v>7110</v>
      </c>
      <c r="I642" s="49">
        <v>7080</v>
      </c>
      <c r="J642" s="49">
        <v>7240</v>
      </c>
      <c r="K642" s="49">
        <v>11000</v>
      </c>
      <c r="L642" s="49">
        <v>7530</v>
      </c>
      <c r="M642" s="49">
        <v>5570</v>
      </c>
      <c r="N642" s="49">
        <v>5790</v>
      </c>
      <c r="O642" s="49">
        <v>6400</v>
      </c>
      <c r="P642" s="49">
        <v>4020</v>
      </c>
      <c r="Q642" s="49">
        <v>6700</v>
      </c>
      <c r="R642" s="49">
        <v>8560</v>
      </c>
      <c r="S642" s="49">
        <v>8000</v>
      </c>
      <c r="T642" s="49">
        <v>8250</v>
      </c>
      <c r="U642" s="49">
        <v>8490</v>
      </c>
      <c r="V642" s="49">
        <v>8740</v>
      </c>
    </row>
    <row r="643" spans="1:22" ht="15.75" customHeight="1">
      <c r="A643" s="139" t="s">
        <v>751</v>
      </c>
      <c r="B643" s="139" t="s">
        <v>408</v>
      </c>
      <c r="C643" s="139" t="s">
        <v>777</v>
      </c>
      <c r="D643" s="139" t="s">
        <v>633</v>
      </c>
      <c r="E643" s="139" t="s">
        <v>754</v>
      </c>
      <c r="F643" s="49">
        <v>964</v>
      </c>
      <c r="G643" s="49">
        <v>616</v>
      </c>
      <c r="H643" s="49">
        <v>444</v>
      </c>
      <c r="I643" s="49">
        <v>499</v>
      </c>
      <c r="J643" s="49">
        <v>480</v>
      </c>
      <c r="K643" s="49">
        <v>3.67</v>
      </c>
      <c r="L643" s="49">
        <v>499</v>
      </c>
      <c r="M643" s="49">
        <v>480</v>
      </c>
      <c r="N643" s="49">
        <v>385</v>
      </c>
      <c r="O643" s="49">
        <v>385</v>
      </c>
      <c r="P643" s="49">
        <v>418</v>
      </c>
      <c r="Q643" s="49">
        <v>418</v>
      </c>
      <c r="R643" s="49">
        <v>436</v>
      </c>
      <c r="S643" s="49">
        <v>418</v>
      </c>
      <c r="T643" s="49">
        <v>425</v>
      </c>
      <c r="U643" s="49">
        <v>319</v>
      </c>
      <c r="V643" s="49">
        <v>302</v>
      </c>
    </row>
    <row r="644" spans="1:22" ht="15.75" customHeight="1">
      <c r="A644" s="139" t="s">
        <v>751</v>
      </c>
      <c r="B644" s="139" t="s">
        <v>412</v>
      </c>
      <c r="C644" s="139" t="s">
        <v>777</v>
      </c>
      <c r="D644" s="139" t="s">
        <v>633</v>
      </c>
      <c r="E644" s="139" t="s">
        <v>754</v>
      </c>
      <c r="F644" s="49">
        <v>2.25</v>
      </c>
      <c r="G644" s="49">
        <v>2.35</v>
      </c>
      <c r="H644" s="49">
        <v>1.32</v>
      </c>
      <c r="I644" s="49">
        <v>1.35</v>
      </c>
      <c r="J644" s="49">
        <v>0.95299999999999996</v>
      </c>
      <c r="K644" s="49">
        <v>1.1200000000000001</v>
      </c>
      <c r="L644" s="49">
        <v>1.22</v>
      </c>
      <c r="M644" s="49">
        <v>0.91300000000000003</v>
      </c>
      <c r="N644" s="49">
        <v>0.88</v>
      </c>
      <c r="O644" s="49">
        <v>0.81699999999999995</v>
      </c>
      <c r="P644" s="49">
        <v>0.71199999999999997</v>
      </c>
      <c r="Q644" s="49">
        <v>0.67500000000000004</v>
      </c>
      <c r="R644" s="49">
        <v>0.63900000000000001</v>
      </c>
      <c r="S644" s="49">
        <v>0.36199999999999999</v>
      </c>
      <c r="T644" s="49">
        <v>0.249</v>
      </c>
      <c r="U644" s="49">
        <v>0.13500000000000001</v>
      </c>
      <c r="V644" s="49">
        <v>2.1499999999999998E-2</v>
      </c>
    </row>
    <row r="645" spans="1:22" ht="15.75" customHeight="1">
      <c r="A645" s="139" t="s">
        <v>751</v>
      </c>
      <c r="B645" s="139" t="s">
        <v>416</v>
      </c>
      <c r="C645" s="139" t="s">
        <v>777</v>
      </c>
      <c r="D645" s="139" t="s">
        <v>633</v>
      </c>
      <c r="E645" s="139" t="s">
        <v>754</v>
      </c>
      <c r="F645" s="49">
        <v>0</v>
      </c>
      <c r="G645" s="49">
        <v>0</v>
      </c>
      <c r="H645" s="49">
        <v>0</v>
      </c>
      <c r="I645" s="49">
        <v>0</v>
      </c>
      <c r="J645" s="49">
        <v>0</v>
      </c>
      <c r="K645" s="49">
        <v>0</v>
      </c>
      <c r="L645" s="49">
        <v>0</v>
      </c>
      <c r="M645" s="49">
        <v>0</v>
      </c>
      <c r="N645" s="49">
        <v>0</v>
      </c>
      <c r="O645" s="49">
        <v>0</v>
      </c>
      <c r="P645" s="49">
        <v>0</v>
      </c>
      <c r="Q645" s="49">
        <v>0</v>
      </c>
      <c r="R645" s="49">
        <v>0</v>
      </c>
      <c r="S645" s="49">
        <v>0</v>
      </c>
      <c r="T645" s="49">
        <v>0</v>
      </c>
      <c r="U645" s="49">
        <v>0</v>
      </c>
      <c r="V645" s="49">
        <v>0</v>
      </c>
    </row>
    <row r="646" spans="1:22" ht="15.75" customHeight="1">
      <c r="A646" s="139" t="s">
        <v>751</v>
      </c>
      <c r="B646" s="139" t="s">
        <v>420</v>
      </c>
      <c r="C646" s="139" t="s">
        <v>777</v>
      </c>
      <c r="D646" s="139" t="s">
        <v>633</v>
      </c>
      <c r="E646" s="139" t="s">
        <v>754</v>
      </c>
      <c r="F646" s="49">
        <v>8.5599999999999996E-2</v>
      </c>
      <c r="G646" s="49">
        <v>0.14299999999999999</v>
      </c>
      <c r="H646" s="49">
        <v>0.183</v>
      </c>
      <c r="I646" s="49">
        <v>0.24</v>
      </c>
      <c r="J646" s="49">
        <v>0.41199999999999998</v>
      </c>
      <c r="K646" s="49">
        <v>0.42299999999999999</v>
      </c>
      <c r="L646" s="49">
        <v>0.42399999999999999</v>
      </c>
      <c r="M646" s="49">
        <v>0.40699999999999997</v>
      </c>
      <c r="N646" s="49">
        <v>0.39</v>
      </c>
      <c r="O646" s="49">
        <v>0.35299999999999998</v>
      </c>
      <c r="P646" s="49">
        <v>0.32400000000000001</v>
      </c>
      <c r="Q646" s="49">
        <v>0.315</v>
      </c>
      <c r="R646" s="49">
        <v>0.33200000000000002</v>
      </c>
      <c r="S646" s="49">
        <v>0.45800000000000002</v>
      </c>
      <c r="T646" s="49">
        <v>0.48099999999999998</v>
      </c>
      <c r="U646" s="49">
        <v>0.503</v>
      </c>
      <c r="V646" s="49">
        <v>0.52500000000000002</v>
      </c>
    </row>
    <row r="647" spans="1:22" ht="15.75" customHeight="1">
      <c r="A647" s="139" t="s">
        <v>751</v>
      </c>
      <c r="B647" s="139" t="s">
        <v>422</v>
      </c>
      <c r="C647" s="139" t="s">
        <v>777</v>
      </c>
      <c r="D647" s="139" t="s">
        <v>633</v>
      </c>
      <c r="E647" s="139" t="s">
        <v>754</v>
      </c>
      <c r="F647" s="49">
        <v>2650</v>
      </c>
      <c r="G647" s="49">
        <v>2620</v>
      </c>
      <c r="H647" s="49">
        <v>2600</v>
      </c>
      <c r="I647" s="49">
        <v>2580</v>
      </c>
      <c r="J647" s="49">
        <v>1730</v>
      </c>
      <c r="K647" s="49">
        <v>4980</v>
      </c>
      <c r="L647" s="49">
        <v>5730</v>
      </c>
      <c r="M647" s="49">
        <v>5600</v>
      </c>
      <c r="N647" s="49">
        <v>7580</v>
      </c>
      <c r="O647" s="49">
        <v>6280</v>
      </c>
      <c r="P647" s="49">
        <v>6710</v>
      </c>
      <c r="Q647" s="49">
        <v>2510</v>
      </c>
      <c r="R647" s="49">
        <v>7550</v>
      </c>
      <c r="S647" s="49">
        <v>6250</v>
      </c>
      <c r="T647" s="49">
        <v>8640</v>
      </c>
      <c r="U647" s="49">
        <v>8010</v>
      </c>
      <c r="V647" s="49">
        <v>8390</v>
      </c>
    </row>
    <row r="648" spans="1:22" ht="15.75" customHeight="1">
      <c r="A648" s="139" t="s">
        <v>751</v>
      </c>
      <c r="B648" s="139" t="s">
        <v>516</v>
      </c>
      <c r="C648" s="139" t="s">
        <v>777</v>
      </c>
      <c r="D648" s="139" t="s">
        <v>633</v>
      </c>
      <c r="E648" s="139" t="s">
        <v>754</v>
      </c>
      <c r="F648" s="49">
        <v>2.5899999999999999E-2</v>
      </c>
      <c r="G648" s="49">
        <v>2.7E-2</v>
      </c>
      <c r="H648" s="49">
        <v>2.76E-2</v>
      </c>
      <c r="I648" s="49">
        <v>0.41499999999999998</v>
      </c>
      <c r="J648" s="49">
        <v>0.35099999999999998</v>
      </c>
      <c r="K648" s="49">
        <v>0.36299999999999999</v>
      </c>
      <c r="L648" s="49">
        <v>3.5799999999999998E-2</v>
      </c>
      <c r="M648" s="49">
        <v>0.373</v>
      </c>
      <c r="N648" s="49">
        <v>0.34599999999999997</v>
      </c>
      <c r="O648" s="49">
        <v>0.217</v>
      </c>
      <c r="P648" s="49">
        <v>4.6800000000000001E-2</v>
      </c>
      <c r="Q648" s="49">
        <v>0.22600000000000001</v>
      </c>
      <c r="R648" s="49">
        <v>0.22600000000000001</v>
      </c>
      <c r="S648" s="49">
        <v>0.30099999999999999</v>
      </c>
      <c r="T648" s="49">
        <v>0.316</v>
      </c>
      <c r="U648" s="49">
        <v>0.33100000000000002</v>
      </c>
      <c r="V648" s="49">
        <v>0.34599999999999997</v>
      </c>
    </row>
    <row r="649" spans="1:22" ht="15.75" customHeight="1">
      <c r="A649" s="139" t="s">
        <v>751</v>
      </c>
      <c r="B649" s="139" t="s">
        <v>765</v>
      </c>
      <c r="C649" s="139" t="s">
        <v>777</v>
      </c>
      <c r="D649" s="139" t="s">
        <v>633</v>
      </c>
      <c r="E649" s="139" t="s">
        <v>754</v>
      </c>
      <c r="F649" s="49">
        <v>7530</v>
      </c>
      <c r="G649" s="49">
        <v>9130</v>
      </c>
      <c r="H649" s="49">
        <v>11900</v>
      </c>
      <c r="I649" s="49">
        <v>7170</v>
      </c>
      <c r="J649" s="49">
        <v>18300</v>
      </c>
      <c r="K649" s="49">
        <v>18400</v>
      </c>
      <c r="L649" s="49">
        <v>18900</v>
      </c>
      <c r="M649" s="49">
        <v>21600</v>
      </c>
      <c r="N649" s="49">
        <v>19700</v>
      </c>
      <c r="O649" s="49">
        <v>20500</v>
      </c>
      <c r="P649" s="49">
        <v>20200</v>
      </c>
      <c r="Q649" s="49">
        <v>20700</v>
      </c>
      <c r="R649" s="49">
        <v>19400</v>
      </c>
      <c r="S649" s="49">
        <v>21200</v>
      </c>
      <c r="T649" s="49">
        <v>21400</v>
      </c>
      <c r="U649" s="49">
        <v>24800</v>
      </c>
      <c r="V649" s="49">
        <v>25800</v>
      </c>
    </row>
    <row r="650" spans="1:22" ht="15.75" customHeight="1">
      <c r="A650" s="139" t="s">
        <v>751</v>
      </c>
      <c r="B650" s="139" t="s">
        <v>424</v>
      </c>
      <c r="C650" s="139" t="s">
        <v>777</v>
      </c>
      <c r="D650" s="139" t="s">
        <v>633</v>
      </c>
      <c r="E650" s="139" t="s">
        <v>754</v>
      </c>
      <c r="F650" s="49">
        <v>1.84E-2</v>
      </c>
      <c r="G650" s="49">
        <v>2.0799999999999999E-2</v>
      </c>
      <c r="H650" s="49">
        <v>2.0899999999999998E-2</v>
      </c>
      <c r="I650" s="49">
        <v>1.8499999999999999E-2</v>
      </c>
      <c r="J650" s="49">
        <v>1.6E-2</v>
      </c>
      <c r="K650" s="49">
        <v>2.8799999999999999E-2</v>
      </c>
      <c r="L650" s="49">
        <v>2.7400000000000001E-2</v>
      </c>
      <c r="M650" s="49">
        <v>1.9400000000000001E-2</v>
      </c>
      <c r="N650" s="49">
        <v>1.5599999999999999E-2</v>
      </c>
      <c r="O650" s="49">
        <v>1.35E-2</v>
      </c>
      <c r="P650" s="49">
        <v>1.3299999999999999E-2</v>
      </c>
      <c r="Q650" s="49">
        <v>1.37E-2</v>
      </c>
      <c r="R650" s="49">
        <v>1.0800000000000001E-2</v>
      </c>
      <c r="S650" s="49">
        <v>1.21E-2</v>
      </c>
      <c r="T650" s="49">
        <v>1.12E-2</v>
      </c>
      <c r="U650" s="49">
        <v>1.03E-2</v>
      </c>
      <c r="V650" s="49">
        <v>9.3900000000000008E-3</v>
      </c>
    </row>
    <row r="651" spans="1:22" ht="15.75" customHeight="1">
      <c r="A651" s="139" t="s">
        <v>751</v>
      </c>
      <c r="B651" s="139" t="s">
        <v>554</v>
      </c>
      <c r="C651" s="139" t="s">
        <v>777</v>
      </c>
      <c r="D651" s="139" t="s">
        <v>633</v>
      </c>
      <c r="E651" s="139" t="s">
        <v>754</v>
      </c>
      <c r="F651" s="49">
        <v>1.56E-3</v>
      </c>
      <c r="G651" s="49">
        <v>1.39E-3</v>
      </c>
      <c r="H651" s="49">
        <v>1.6299999999999999E-3</v>
      </c>
      <c r="I651" s="49">
        <v>1.42E-3</v>
      </c>
      <c r="J651" s="49">
        <v>1.5299999999999999E-3</v>
      </c>
      <c r="K651" s="49">
        <v>1.33E-3</v>
      </c>
      <c r="L651" s="49">
        <v>1.49E-3</v>
      </c>
      <c r="M651" s="49">
        <v>1.2999999999999999E-3</v>
      </c>
      <c r="N651" s="49">
        <v>1.2700000000000001E-3</v>
      </c>
      <c r="O651" s="49">
        <v>1.3500000000000001E-3</v>
      </c>
      <c r="P651" s="49">
        <v>1.24E-3</v>
      </c>
      <c r="Q651" s="49">
        <v>1.4300000000000001E-3</v>
      </c>
      <c r="R651" s="49">
        <v>1.14E-3</v>
      </c>
      <c r="S651" s="49">
        <v>1.2600000000000001E-3</v>
      </c>
      <c r="T651" s="49">
        <v>1.24E-3</v>
      </c>
      <c r="U651" s="49">
        <v>1.23E-3</v>
      </c>
      <c r="V651" s="49">
        <v>1.2099999999999999E-3</v>
      </c>
    </row>
    <row r="652" spans="1:22" ht="15.75" customHeight="1">
      <c r="A652" s="139" t="s">
        <v>751</v>
      </c>
      <c r="B652" s="139" t="s">
        <v>418</v>
      </c>
      <c r="C652" s="139" t="s">
        <v>777</v>
      </c>
      <c r="D652" s="139" t="s">
        <v>633</v>
      </c>
      <c r="E652" s="139" t="s">
        <v>754</v>
      </c>
      <c r="F652" s="49">
        <v>4.1300000000000003E-2</v>
      </c>
      <c r="G652" s="49">
        <v>6.5299999999999997E-2</v>
      </c>
      <c r="H652" s="49">
        <v>7.6700000000000004E-2</v>
      </c>
      <c r="I652" s="49">
        <v>9.7699999999999995E-2</v>
      </c>
      <c r="J652" s="49">
        <v>0.16500000000000001</v>
      </c>
      <c r="K652" s="49">
        <v>0.17</v>
      </c>
      <c r="L652" s="49">
        <v>0.16700000000000001</v>
      </c>
      <c r="M652" s="49">
        <v>0.16</v>
      </c>
      <c r="N652" s="49">
        <v>0.153</v>
      </c>
      <c r="O652" s="49">
        <v>0.13800000000000001</v>
      </c>
      <c r="P652" s="49">
        <v>0.127</v>
      </c>
      <c r="Q652" s="49">
        <v>0.123</v>
      </c>
      <c r="R652" s="49">
        <v>0.13</v>
      </c>
      <c r="S652" s="49">
        <v>0.17799999999999999</v>
      </c>
      <c r="T652" s="49">
        <v>0.186</v>
      </c>
      <c r="U652" s="49">
        <v>0.19400000000000001</v>
      </c>
      <c r="V652" s="49">
        <v>0.20300000000000001</v>
      </c>
    </row>
    <row r="653" spans="1:22" ht="15.75" customHeight="1">
      <c r="A653" s="139" t="s">
        <v>751</v>
      </c>
      <c r="B653" s="139" t="s">
        <v>426</v>
      </c>
      <c r="C653" s="139" t="s">
        <v>777</v>
      </c>
      <c r="D653" s="139" t="s">
        <v>633</v>
      </c>
      <c r="E653" s="139" t="s">
        <v>754</v>
      </c>
      <c r="F653" s="49">
        <v>21.4</v>
      </c>
      <c r="G653" s="49">
        <v>30.7</v>
      </c>
      <c r="H653" s="49">
        <v>28.1</v>
      </c>
      <c r="I653" s="49">
        <v>24.2</v>
      </c>
      <c r="J653" s="49">
        <v>43.1</v>
      </c>
      <c r="K653" s="49">
        <v>30.7</v>
      </c>
      <c r="L653" s="49">
        <v>54.1</v>
      </c>
      <c r="M653" s="49">
        <v>29.5</v>
      </c>
      <c r="N653" s="49">
        <v>30.4</v>
      </c>
      <c r="O653" s="49">
        <v>22.4</v>
      </c>
      <c r="P653" s="49">
        <v>25.2</v>
      </c>
      <c r="Q653" s="49">
        <v>18.7</v>
      </c>
      <c r="R653" s="49">
        <v>11.5</v>
      </c>
      <c r="S653" s="49">
        <v>27</v>
      </c>
      <c r="T653" s="49">
        <v>28.1</v>
      </c>
      <c r="U653" s="49">
        <v>28.6</v>
      </c>
      <c r="V653" s="49">
        <v>29.2</v>
      </c>
    </row>
    <row r="654" spans="1:22" ht="15.75" customHeight="1">
      <c r="A654" s="139" t="s">
        <v>751</v>
      </c>
      <c r="B654" s="139" t="s">
        <v>428</v>
      </c>
      <c r="C654" s="139" t="s">
        <v>777</v>
      </c>
      <c r="D654" s="139" t="s">
        <v>633</v>
      </c>
      <c r="E654" s="139" t="s">
        <v>754</v>
      </c>
      <c r="F654" s="49">
        <v>3.9300000000000002E-2</v>
      </c>
      <c r="G654" s="49">
        <v>4.3700000000000003E-2</v>
      </c>
      <c r="H654" s="49">
        <v>6.2600000000000003E-2</v>
      </c>
      <c r="I654" s="49">
        <v>6.3399999999999998E-2</v>
      </c>
      <c r="J654" s="49">
        <v>7.0400000000000004E-2</v>
      </c>
      <c r="K654" s="49">
        <v>6.93E-2</v>
      </c>
      <c r="L654" s="49">
        <v>7.2800000000000004E-2</v>
      </c>
      <c r="M654" s="49">
        <v>6.8099999999999994E-2</v>
      </c>
      <c r="N654" s="49">
        <v>6.5100000000000005E-2</v>
      </c>
      <c r="O654" s="49">
        <v>6.5799999999999997E-2</v>
      </c>
      <c r="P654" s="49">
        <v>7.0800000000000002E-2</v>
      </c>
      <c r="Q654" s="49">
        <v>6.1400000000000003E-2</v>
      </c>
      <c r="R654" s="49">
        <v>6.2799999999999995E-2</v>
      </c>
      <c r="S654" s="49">
        <v>5.3400000000000003E-2</v>
      </c>
      <c r="T654" s="49">
        <v>5.0500000000000003E-2</v>
      </c>
      <c r="U654" s="49">
        <v>4.5400000000000003E-2</v>
      </c>
      <c r="V654" s="49">
        <v>4.1700000000000001E-2</v>
      </c>
    </row>
    <row r="655" spans="1:22" ht="15.75" customHeight="1">
      <c r="A655" s="139" t="s">
        <v>751</v>
      </c>
      <c r="B655" s="139" t="s">
        <v>414</v>
      </c>
      <c r="C655" s="139" t="s">
        <v>777</v>
      </c>
      <c r="D655" s="139" t="s">
        <v>633</v>
      </c>
      <c r="E655" s="139" t="s">
        <v>754</v>
      </c>
      <c r="F655" s="49">
        <v>1.23</v>
      </c>
      <c r="G655" s="49">
        <v>0.66500000000000004</v>
      </c>
      <c r="H655" s="49">
        <v>7.4200000000000004E-3</v>
      </c>
      <c r="I655" s="49">
        <v>5.5300000000000002E-3</v>
      </c>
      <c r="J655" s="49">
        <v>5.47E-3</v>
      </c>
      <c r="K655" s="49">
        <v>6.1799999999999997E-3</v>
      </c>
      <c r="L655" s="49">
        <v>4.4299999999999999E-3</v>
      </c>
      <c r="M655" s="49">
        <v>4.5500000000000002E-3</v>
      </c>
      <c r="N655" s="49">
        <v>4.6699999999999997E-3</v>
      </c>
      <c r="O655" s="49">
        <v>4.4200000000000003E-3</v>
      </c>
      <c r="P655" s="49">
        <v>4.2500000000000003E-3</v>
      </c>
      <c r="Q655" s="49">
        <v>5.4000000000000003E-3</v>
      </c>
      <c r="R655" s="49">
        <v>4.8599999999999997E-3</v>
      </c>
      <c r="S655" s="49">
        <v>7.9900000000000006E-3</v>
      </c>
      <c r="T655" s="49">
        <v>1.38E-2</v>
      </c>
      <c r="U655" s="49">
        <v>1.29E-2</v>
      </c>
      <c r="V655" s="49">
        <v>1.1900000000000001E-2</v>
      </c>
    </row>
    <row r="656" spans="1:22" ht="15.75" customHeight="1">
      <c r="A656" s="139" t="s">
        <v>751</v>
      </c>
      <c r="B656" s="139" t="s">
        <v>766</v>
      </c>
      <c r="C656" s="139" t="s">
        <v>777</v>
      </c>
      <c r="D656" s="139" t="s">
        <v>633</v>
      </c>
      <c r="E656" s="139" t="s">
        <v>754</v>
      </c>
      <c r="F656" s="49">
        <v>1.1000000000000001</v>
      </c>
      <c r="G656" s="49">
        <v>1.06</v>
      </c>
      <c r="H656" s="49">
        <v>0.65500000000000003</v>
      </c>
      <c r="I656" s="49">
        <v>0.65100000000000002</v>
      </c>
      <c r="J656" s="49">
        <v>0.84599999999999997</v>
      </c>
      <c r="K656" s="49">
        <v>1.38</v>
      </c>
      <c r="L656" s="49">
        <v>1.28</v>
      </c>
      <c r="M656" s="49">
        <v>1.1000000000000001</v>
      </c>
      <c r="N656" s="49">
        <v>1.2</v>
      </c>
      <c r="O656" s="49">
        <v>1.1200000000000001</v>
      </c>
      <c r="P656" s="49">
        <v>0.97499999999999998</v>
      </c>
      <c r="Q656" s="49">
        <v>0.92400000000000004</v>
      </c>
      <c r="R656" s="49">
        <v>0.875</v>
      </c>
      <c r="S656" s="49">
        <v>0.92400000000000004</v>
      </c>
      <c r="T656" s="49">
        <v>0.90500000000000003</v>
      </c>
      <c r="U656" s="49">
        <v>0.88500000000000001</v>
      </c>
      <c r="V656" s="49">
        <v>0.86499999999999999</v>
      </c>
    </row>
    <row r="657" spans="1:22" ht="15.75" customHeight="1">
      <c r="A657" s="139" t="s">
        <v>751</v>
      </c>
      <c r="B657" s="139" t="s">
        <v>462</v>
      </c>
      <c r="C657" s="139" t="s">
        <v>777</v>
      </c>
      <c r="D657" s="139" t="s">
        <v>633</v>
      </c>
      <c r="E657" s="139" t="s">
        <v>754</v>
      </c>
      <c r="F657" s="49">
        <v>8.2500000000000004E-2</v>
      </c>
      <c r="G657" s="49">
        <v>0.106</v>
      </c>
      <c r="H657" s="49">
        <v>0.126</v>
      </c>
      <c r="I657" s="49">
        <v>0.14299999999999999</v>
      </c>
      <c r="J657" s="49">
        <v>0.24</v>
      </c>
      <c r="K657" s="49">
        <v>0.23699999999999999</v>
      </c>
      <c r="L657" s="49">
        <v>0.24099999999999999</v>
      </c>
      <c r="M657" s="49">
        <v>0.23400000000000001</v>
      </c>
      <c r="N657" s="49">
        <v>0.222</v>
      </c>
      <c r="O657" s="49">
        <v>0.20100000000000001</v>
      </c>
      <c r="P657" s="49">
        <v>0.192</v>
      </c>
      <c r="Q657" s="49">
        <v>0.187</v>
      </c>
      <c r="R657" s="49">
        <v>0.189</v>
      </c>
      <c r="S657" s="49">
        <v>0.253</v>
      </c>
      <c r="T657" s="49">
        <v>0.26400000000000001</v>
      </c>
      <c r="U657" s="49">
        <v>0.27500000000000002</v>
      </c>
      <c r="V657" s="49">
        <v>0.28499999999999998</v>
      </c>
    </row>
    <row r="658" spans="1:22" ht="15.75" customHeight="1">
      <c r="A658" s="139" t="s">
        <v>751</v>
      </c>
      <c r="B658" s="139" t="s">
        <v>456</v>
      </c>
      <c r="C658" s="139" t="s">
        <v>777</v>
      </c>
      <c r="D658" s="139" t="s">
        <v>633</v>
      </c>
      <c r="E658" s="139" t="s">
        <v>754</v>
      </c>
      <c r="F658" s="49">
        <v>0.65100000000000002</v>
      </c>
      <c r="G658" s="49">
        <v>1.61</v>
      </c>
      <c r="H658" s="49">
        <v>1.72</v>
      </c>
      <c r="I658" s="49">
        <v>1.08</v>
      </c>
      <c r="J658" s="49">
        <v>1.01</v>
      </c>
      <c r="K658" s="49">
        <v>1.25</v>
      </c>
      <c r="L658" s="49">
        <v>0.84799999999999998</v>
      </c>
      <c r="M658" s="49">
        <v>1.37</v>
      </c>
      <c r="N658" s="49">
        <v>1.5</v>
      </c>
      <c r="O658" s="49">
        <v>1.1299999999999999</v>
      </c>
      <c r="P658" s="49">
        <v>1.1000000000000001</v>
      </c>
      <c r="Q658" s="49">
        <v>1.0900000000000001</v>
      </c>
      <c r="R658" s="49">
        <v>1.33</v>
      </c>
      <c r="S658" s="49">
        <v>1.29</v>
      </c>
      <c r="T658" s="49">
        <v>1.3</v>
      </c>
      <c r="U658" s="49">
        <v>1.31</v>
      </c>
      <c r="V658" s="49">
        <v>1.33</v>
      </c>
    </row>
    <row r="659" spans="1:22" ht="15.75" customHeight="1">
      <c r="A659" s="139" t="s">
        <v>751</v>
      </c>
      <c r="B659" s="139" t="s">
        <v>454</v>
      </c>
      <c r="C659" s="139" t="s">
        <v>777</v>
      </c>
      <c r="D659" s="139" t="s">
        <v>633</v>
      </c>
      <c r="E659" s="139" t="s">
        <v>754</v>
      </c>
      <c r="F659" s="49">
        <v>1.02</v>
      </c>
      <c r="G659" s="49">
        <v>1.06</v>
      </c>
      <c r="H659" s="49">
        <v>1.04</v>
      </c>
      <c r="I659" s="49">
        <v>1.1000000000000001</v>
      </c>
      <c r="J659" s="49">
        <v>1.84</v>
      </c>
      <c r="K659" s="49">
        <v>1.92</v>
      </c>
      <c r="L659" s="49">
        <v>1.43</v>
      </c>
      <c r="M659" s="49">
        <v>1.67</v>
      </c>
      <c r="N659" s="49">
        <v>2.0499999999999998</v>
      </c>
      <c r="O659" s="49">
        <v>2.15</v>
      </c>
      <c r="P659" s="49">
        <v>1.84</v>
      </c>
      <c r="Q659" s="49">
        <v>1.98</v>
      </c>
      <c r="R659" s="49">
        <v>1.88</v>
      </c>
      <c r="S659" s="49">
        <v>2.16</v>
      </c>
      <c r="T659" s="49">
        <v>2.2999999999999998</v>
      </c>
      <c r="U659" s="49">
        <v>2.39</v>
      </c>
      <c r="V659" s="49">
        <v>2.4700000000000002</v>
      </c>
    </row>
    <row r="660" spans="1:22" ht="15.75" customHeight="1">
      <c r="A660" s="139" t="s">
        <v>751</v>
      </c>
      <c r="B660" s="139" t="s">
        <v>432</v>
      </c>
      <c r="C660" s="139" t="s">
        <v>777</v>
      </c>
      <c r="D660" s="139" t="s">
        <v>633</v>
      </c>
      <c r="E660" s="139" t="s">
        <v>754</v>
      </c>
      <c r="F660" s="49">
        <v>0.35399999999999998</v>
      </c>
      <c r="G660" s="49">
        <v>0.61699999999999999</v>
      </c>
      <c r="H660" s="49">
        <v>0.83499999999999996</v>
      </c>
      <c r="I660" s="49">
        <v>0.96199999999999997</v>
      </c>
      <c r="J660" s="49">
        <v>1.71</v>
      </c>
      <c r="K660" s="49">
        <v>1.75</v>
      </c>
      <c r="L660" s="49">
        <v>1.75</v>
      </c>
      <c r="M660" s="49">
        <v>1.67</v>
      </c>
      <c r="N660" s="49">
        <v>1.59</v>
      </c>
      <c r="O660" s="49">
        <v>1.44</v>
      </c>
      <c r="P660" s="49">
        <v>1.32</v>
      </c>
      <c r="Q660" s="49">
        <v>1.28</v>
      </c>
      <c r="R660" s="49">
        <v>1.36</v>
      </c>
      <c r="S660" s="49">
        <v>1.89</v>
      </c>
      <c r="T660" s="49">
        <v>1.98</v>
      </c>
      <c r="U660" s="49">
        <v>2.0699999999999998</v>
      </c>
      <c r="V660" s="49">
        <v>2.17</v>
      </c>
    </row>
    <row r="661" spans="1:22" ht="15.75" customHeight="1">
      <c r="A661" s="139" t="s">
        <v>751</v>
      </c>
      <c r="B661" s="139" t="s">
        <v>438</v>
      </c>
      <c r="C661" s="139" t="s">
        <v>777</v>
      </c>
      <c r="D661" s="139" t="s">
        <v>633</v>
      </c>
      <c r="E661" s="139" t="s">
        <v>754</v>
      </c>
      <c r="F661" s="49">
        <v>3.3099999999999997E-2</v>
      </c>
      <c r="G661" s="49">
        <v>3.27E-2</v>
      </c>
      <c r="H661" s="49">
        <v>3.5499999999999997E-2</v>
      </c>
      <c r="I661" s="49">
        <v>3.7400000000000003E-2</v>
      </c>
      <c r="J661" s="49">
        <v>3.9199999999999999E-2</v>
      </c>
      <c r="K661" s="49">
        <v>4.1099999999999998E-2</v>
      </c>
      <c r="L661" s="49">
        <v>4.2999999999999997E-2</v>
      </c>
      <c r="M661" s="49">
        <v>4.48E-2</v>
      </c>
      <c r="N661" s="49">
        <v>4.6699999999999998E-2</v>
      </c>
      <c r="O661" s="49">
        <v>4.8599999999999997E-2</v>
      </c>
      <c r="P661" s="49">
        <v>5.0500000000000003E-2</v>
      </c>
      <c r="Q661" s="49">
        <v>5.2299999999999999E-2</v>
      </c>
      <c r="R661" s="49">
        <v>5.4199999999999998E-2</v>
      </c>
      <c r="S661" s="49">
        <v>5.6099999999999997E-2</v>
      </c>
      <c r="T661" s="49">
        <v>5.79E-2</v>
      </c>
      <c r="U661" s="49">
        <v>5.9799999999999999E-2</v>
      </c>
      <c r="V661" s="49">
        <v>6.1699999999999998E-2</v>
      </c>
    </row>
    <row r="662" spans="1:22" ht="15.75" customHeight="1">
      <c r="A662" s="139" t="s">
        <v>751</v>
      </c>
      <c r="B662" s="139" t="s">
        <v>450</v>
      </c>
      <c r="C662" s="139" t="s">
        <v>777</v>
      </c>
      <c r="D662" s="139" t="s">
        <v>633</v>
      </c>
      <c r="E662" s="139" t="s">
        <v>754</v>
      </c>
      <c r="F662" s="49">
        <v>17000</v>
      </c>
      <c r="G662" s="49">
        <v>15000</v>
      </c>
      <c r="H662" s="49">
        <v>13500</v>
      </c>
      <c r="I662" s="49">
        <v>13700</v>
      </c>
      <c r="J662" s="49">
        <v>11900</v>
      </c>
      <c r="K662" s="49">
        <v>12500</v>
      </c>
      <c r="L662" s="49">
        <v>14100</v>
      </c>
      <c r="M662" s="49">
        <v>19300</v>
      </c>
      <c r="N662" s="49">
        <v>36000</v>
      </c>
      <c r="O662" s="49">
        <v>30100</v>
      </c>
      <c r="P662" s="49">
        <v>20800</v>
      </c>
      <c r="Q662" s="49">
        <v>16700</v>
      </c>
      <c r="R662" s="49">
        <v>12700</v>
      </c>
      <c r="S662" s="49">
        <v>12400</v>
      </c>
      <c r="T662" s="49">
        <v>26000</v>
      </c>
      <c r="U662" s="49">
        <v>21900</v>
      </c>
      <c r="V662" s="49">
        <v>22400</v>
      </c>
    </row>
    <row r="663" spans="1:22" ht="15.75" customHeight="1">
      <c r="A663" s="139" t="s">
        <v>751</v>
      </c>
      <c r="B663" s="139" t="s">
        <v>430</v>
      </c>
      <c r="C663" s="139" t="s">
        <v>777</v>
      </c>
      <c r="D663" s="139" t="s">
        <v>633</v>
      </c>
      <c r="E663" s="139" t="s">
        <v>754</v>
      </c>
      <c r="F663" s="49">
        <v>2.04</v>
      </c>
      <c r="G663" s="49">
        <v>1.62</v>
      </c>
      <c r="H663" s="49">
        <v>1.41</v>
      </c>
      <c r="I663" s="49">
        <v>2.0699999999999998</v>
      </c>
      <c r="J663" s="49">
        <v>2.11</v>
      </c>
      <c r="K663" s="49">
        <v>2.4700000000000002</v>
      </c>
      <c r="L663" s="49">
        <v>2.72</v>
      </c>
      <c r="M663" s="49">
        <v>2.72</v>
      </c>
      <c r="N663" s="49">
        <v>2.72</v>
      </c>
      <c r="O663" s="49">
        <v>2.57</v>
      </c>
      <c r="P663" s="49">
        <v>2.17</v>
      </c>
      <c r="Q663" s="49">
        <v>1.77</v>
      </c>
      <c r="R663" s="49">
        <v>1.77</v>
      </c>
      <c r="S663" s="49">
        <v>2.4</v>
      </c>
      <c r="T663" s="49">
        <v>2.44</v>
      </c>
      <c r="U663" s="49">
        <v>2.48</v>
      </c>
      <c r="V663" s="49">
        <v>2.5099999999999998</v>
      </c>
    </row>
    <row r="664" spans="1:22" ht="15.75" customHeight="1">
      <c r="A664" s="139" t="s">
        <v>751</v>
      </c>
      <c r="B664" s="139" t="s">
        <v>440</v>
      </c>
      <c r="C664" s="139" t="s">
        <v>777</v>
      </c>
      <c r="D664" s="139" t="s">
        <v>633</v>
      </c>
      <c r="E664" s="139" t="s">
        <v>754</v>
      </c>
      <c r="F664" s="49">
        <v>0.113</v>
      </c>
      <c r="G664" s="49">
        <v>0.18</v>
      </c>
      <c r="H664" s="49">
        <v>0.23</v>
      </c>
      <c r="I664" s="49">
        <v>0.29599999999999999</v>
      </c>
      <c r="J664" s="49">
        <v>0.50800000000000001</v>
      </c>
      <c r="K664" s="49">
        <v>0.52100000000000002</v>
      </c>
      <c r="L664" s="49">
        <v>0.52</v>
      </c>
      <c r="M664" s="49">
        <v>0.499</v>
      </c>
      <c r="N664" s="49">
        <v>0.47699999999999998</v>
      </c>
      <c r="O664" s="49">
        <v>0.432</v>
      </c>
      <c r="P664" s="49">
        <v>0.39700000000000002</v>
      </c>
      <c r="Q664" s="49">
        <v>0.38500000000000001</v>
      </c>
      <c r="R664" s="49">
        <v>0.40699999999999997</v>
      </c>
      <c r="S664" s="49">
        <v>0.55800000000000005</v>
      </c>
      <c r="T664" s="49">
        <v>0.58399999999999996</v>
      </c>
      <c r="U664" s="49">
        <v>0.61099999999999999</v>
      </c>
      <c r="V664" s="49">
        <v>0.63800000000000001</v>
      </c>
    </row>
    <row r="665" spans="1:22" ht="15.75" customHeight="1">
      <c r="A665" s="139" t="s">
        <v>751</v>
      </c>
      <c r="B665" s="139" t="s">
        <v>282</v>
      </c>
      <c r="C665" s="139" t="s">
        <v>777</v>
      </c>
      <c r="D665" s="139" t="s">
        <v>633</v>
      </c>
      <c r="E665" s="139" t="s">
        <v>754</v>
      </c>
      <c r="F665" s="49">
        <v>11</v>
      </c>
      <c r="G665" s="49">
        <v>22</v>
      </c>
      <c r="H665" s="49">
        <v>18.3</v>
      </c>
      <c r="I665" s="49">
        <v>7.33</v>
      </c>
      <c r="J665" s="49">
        <v>11</v>
      </c>
      <c r="K665" s="49">
        <v>11</v>
      </c>
      <c r="L665" s="49">
        <v>14.7</v>
      </c>
      <c r="M665" s="49">
        <v>14.7</v>
      </c>
      <c r="N665" s="49">
        <v>11</v>
      </c>
      <c r="O665" s="49">
        <v>11</v>
      </c>
      <c r="P665" s="49">
        <v>11</v>
      </c>
      <c r="Q665" s="49">
        <v>11</v>
      </c>
      <c r="R665" s="49">
        <v>11</v>
      </c>
      <c r="S665" s="49">
        <v>11</v>
      </c>
      <c r="T665" s="49">
        <v>14.7</v>
      </c>
      <c r="U665" s="49">
        <v>10.8</v>
      </c>
      <c r="V665" s="49">
        <v>10.6</v>
      </c>
    </row>
    <row r="666" spans="1:22" ht="15.75" customHeight="1">
      <c r="A666" s="139" t="s">
        <v>751</v>
      </c>
      <c r="B666" s="139" t="s">
        <v>460</v>
      </c>
      <c r="C666" s="139" t="s">
        <v>777</v>
      </c>
      <c r="D666" s="139" t="s">
        <v>633</v>
      </c>
      <c r="E666" s="139" t="s">
        <v>754</v>
      </c>
      <c r="F666" s="49">
        <v>45.1</v>
      </c>
      <c r="G666" s="49">
        <v>53.8</v>
      </c>
      <c r="H666" s="49">
        <v>53</v>
      </c>
      <c r="I666" s="49">
        <v>46.2</v>
      </c>
      <c r="J666" s="49">
        <v>48</v>
      </c>
      <c r="K666" s="49">
        <v>46</v>
      </c>
      <c r="L666" s="49">
        <v>46.2</v>
      </c>
      <c r="M666" s="49">
        <v>34.6</v>
      </c>
      <c r="N666" s="49">
        <v>39.200000000000003</v>
      </c>
      <c r="O666" s="49">
        <v>5.64</v>
      </c>
      <c r="P666" s="49">
        <v>35.799999999999997</v>
      </c>
      <c r="Q666" s="49">
        <v>53.9</v>
      </c>
      <c r="R666" s="49">
        <v>33</v>
      </c>
      <c r="S666" s="49">
        <v>31.3</v>
      </c>
      <c r="T666" s="49">
        <v>29.9</v>
      </c>
      <c r="U666" s="49">
        <v>28.5</v>
      </c>
      <c r="V666" s="49">
        <v>27.1</v>
      </c>
    </row>
    <row r="667" spans="1:22" ht="15.75" customHeight="1">
      <c r="A667" s="139" t="s">
        <v>751</v>
      </c>
      <c r="B667" s="139" t="s">
        <v>458</v>
      </c>
      <c r="C667" s="139" t="s">
        <v>777</v>
      </c>
      <c r="D667" s="139" t="s">
        <v>633</v>
      </c>
      <c r="E667" s="139" t="s">
        <v>754</v>
      </c>
      <c r="F667" s="49">
        <v>2.0899999999999998E-2</v>
      </c>
      <c r="G667" s="49">
        <v>2.64E-2</v>
      </c>
      <c r="H667" s="49">
        <v>4.4400000000000002E-2</v>
      </c>
      <c r="I667" s="49">
        <v>5.8299999999999998E-2</v>
      </c>
      <c r="J667" s="49">
        <v>6.3E-2</v>
      </c>
      <c r="K667" s="49">
        <v>97.1</v>
      </c>
      <c r="L667" s="49">
        <v>110</v>
      </c>
      <c r="M667" s="49">
        <v>75.2</v>
      </c>
      <c r="N667" s="49">
        <v>74.5</v>
      </c>
      <c r="O667" s="49">
        <v>46.5</v>
      </c>
      <c r="P667" s="49">
        <v>60.8</v>
      </c>
      <c r="Q667" s="49">
        <v>56.5</v>
      </c>
      <c r="R667" s="49">
        <v>63</v>
      </c>
      <c r="S667" s="49">
        <v>89.9</v>
      </c>
      <c r="T667" s="49">
        <v>96.7</v>
      </c>
      <c r="U667" s="49">
        <v>102</v>
      </c>
      <c r="V667" s="49">
        <v>109</v>
      </c>
    </row>
    <row r="668" spans="1:22" ht="15.75" customHeight="1">
      <c r="A668" s="139" t="s">
        <v>751</v>
      </c>
      <c r="B668" s="139" t="s">
        <v>464</v>
      </c>
      <c r="C668" s="139" t="s">
        <v>777</v>
      </c>
      <c r="D668" s="139" t="s">
        <v>633</v>
      </c>
      <c r="E668" s="139" t="s">
        <v>754</v>
      </c>
      <c r="F668" s="49">
        <v>1.9E-2</v>
      </c>
      <c r="G668" s="49">
        <v>2.2100000000000002E-2</v>
      </c>
      <c r="H668" s="49">
        <v>2.5399999999999999E-2</v>
      </c>
      <c r="I668" s="49">
        <v>2.9000000000000001E-2</v>
      </c>
      <c r="J668" s="49">
        <v>3.2899999999999999E-2</v>
      </c>
      <c r="K668" s="49">
        <v>5.3100000000000001E-2</v>
      </c>
      <c r="L668" s="49">
        <v>6.3299999999999995E-2</v>
      </c>
      <c r="M668" s="49">
        <v>6.3299999999999995E-2</v>
      </c>
      <c r="N668" s="49">
        <v>7.0900000000000005E-2</v>
      </c>
      <c r="O668" s="49">
        <v>6.83E-2</v>
      </c>
      <c r="P668" s="49">
        <v>7.5899999999999995E-2</v>
      </c>
      <c r="Q668" s="49">
        <v>7.8399999999999997E-2</v>
      </c>
      <c r="R668" s="49">
        <v>8.8599999999999998E-2</v>
      </c>
      <c r="S668" s="49">
        <v>9.3799999999999994E-2</v>
      </c>
      <c r="T668" s="49">
        <v>9.9500000000000005E-2</v>
      </c>
      <c r="U668" s="49">
        <v>0.105</v>
      </c>
      <c r="V668" s="49">
        <v>0.111</v>
      </c>
    </row>
    <row r="669" spans="1:22" ht="15.75" customHeight="1">
      <c r="A669" s="139" t="s">
        <v>751</v>
      </c>
      <c r="B669" s="139" t="s">
        <v>446</v>
      </c>
      <c r="C669" s="139" t="s">
        <v>777</v>
      </c>
      <c r="D669" s="139" t="s">
        <v>633</v>
      </c>
      <c r="E669" s="139" t="s">
        <v>754</v>
      </c>
      <c r="F669" s="49">
        <v>0.69499999999999995</v>
      </c>
      <c r="G669" s="49">
        <v>1.1000000000000001</v>
      </c>
      <c r="H669" s="49">
        <v>1.24</v>
      </c>
      <c r="I669" s="49">
        <v>1.62</v>
      </c>
      <c r="J669" s="49">
        <v>2.85</v>
      </c>
      <c r="K669" s="49">
        <v>4.05</v>
      </c>
      <c r="L669" s="49">
        <v>136</v>
      </c>
      <c r="M669" s="49">
        <v>127</v>
      </c>
      <c r="N669" s="49">
        <v>66.2</v>
      </c>
      <c r="O669" s="49">
        <v>56.5</v>
      </c>
      <c r="P669" s="49">
        <v>51</v>
      </c>
      <c r="Q669" s="49">
        <v>51.1</v>
      </c>
      <c r="R669" s="49">
        <v>51.1</v>
      </c>
      <c r="S669" s="49">
        <v>85.6</v>
      </c>
      <c r="T669" s="49">
        <v>91.7</v>
      </c>
      <c r="U669" s="49">
        <v>97.8</v>
      </c>
      <c r="V669" s="49">
        <v>104</v>
      </c>
    </row>
    <row r="670" spans="1:22" ht="15.75" customHeight="1">
      <c r="A670" s="139" t="s">
        <v>751</v>
      </c>
      <c r="B670" s="139" t="s">
        <v>448</v>
      </c>
      <c r="C670" s="139" t="s">
        <v>777</v>
      </c>
      <c r="D670" s="139" t="s">
        <v>633</v>
      </c>
      <c r="E670" s="139" t="s">
        <v>754</v>
      </c>
      <c r="F670" s="49">
        <v>0.57199999999999995</v>
      </c>
      <c r="G670" s="49">
        <v>0.999</v>
      </c>
      <c r="H670" s="49">
        <v>1.07</v>
      </c>
      <c r="I670" s="49">
        <v>1.42</v>
      </c>
      <c r="J670" s="49">
        <v>2.52</v>
      </c>
      <c r="K670" s="49">
        <v>2.59</v>
      </c>
      <c r="L670" s="49">
        <v>2.5499999999999998</v>
      </c>
      <c r="M670" s="49">
        <v>2.44</v>
      </c>
      <c r="N670" s="49">
        <v>2.35</v>
      </c>
      <c r="O670" s="49">
        <v>2.13</v>
      </c>
      <c r="P670" s="49">
        <v>1.96</v>
      </c>
      <c r="Q670" s="49">
        <v>2.0499999999999998</v>
      </c>
      <c r="R670" s="49">
        <v>1.57</v>
      </c>
      <c r="S670" s="49">
        <v>2.68</v>
      </c>
      <c r="T670" s="49">
        <v>2.8</v>
      </c>
      <c r="U670" s="49">
        <v>2.93</v>
      </c>
      <c r="V670" s="49">
        <v>3.06</v>
      </c>
    </row>
    <row r="671" spans="1:22" ht="15.75" customHeight="1">
      <c r="A671" s="139" t="s">
        <v>751</v>
      </c>
      <c r="B671" s="139" t="s">
        <v>434</v>
      </c>
      <c r="C671" s="139" t="s">
        <v>777</v>
      </c>
      <c r="D671" s="139" t="s">
        <v>633</v>
      </c>
      <c r="E671" s="139" t="s">
        <v>754</v>
      </c>
      <c r="F671" s="49">
        <v>0.154</v>
      </c>
      <c r="G671" s="49">
        <v>0.249</v>
      </c>
      <c r="H671" s="49">
        <v>0.29599999999999999</v>
      </c>
      <c r="I671" s="49">
        <v>0.379</v>
      </c>
      <c r="J671" s="49">
        <v>0.64900000000000002</v>
      </c>
      <c r="K671" s="49">
        <v>0.66600000000000004</v>
      </c>
      <c r="L671" s="49">
        <v>0.65900000000000003</v>
      </c>
      <c r="M671" s="49">
        <v>0.63</v>
      </c>
      <c r="N671" s="49">
        <v>0.60299999999999998</v>
      </c>
      <c r="O671" s="49">
        <v>0.54600000000000004</v>
      </c>
      <c r="P671" s="49">
        <v>0.502</v>
      </c>
      <c r="Q671" s="49">
        <v>0.48699999999999999</v>
      </c>
      <c r="R671" s="49">
        <v>0.51400000000000001</v>
      </c>
      <c r="S671" s="49">
        <v>0.70199999999999996</v>
      </c>
      <c r="T671" s="49">
        <v>0.73499999999999999</v>
      </c>
      <c r="U671" s="49">
        <v>0.76800000000000002</v>
      </c>
      <c r="V671" s="49">
        <v>0.80100000000000005</v>
      </c>
    </row>
    <row r="672" spans="1:22" ht="15.75" customHeight="1">
      <c r="A672" s="139" t="s">
        <v>751</v>
      </c>
      <c r="B672" s="139" t="s">
        <v>436</v>
      </c>
      <c r="C672" s="139" t="s">
        <v>777</v>
      </c>
      <c r="D672" s="139" t="s">
        <v>633</v>
      </c>
      <c r="E672" s="139" t="s">
        <v>754</v>
      </c>
      <c r="F672" s="49">
        <v>5920</v>
      </c>
      <c r="G672" s="49">
        <v>5670</v>
      </c>
      <c r="H672" s="49">
        <v>5700</v>
      </c>
      <c r="I672" s="49">
        <v>6000</v>
      </c>
      <c r="J672" s="49">
        <v>4360</v>
      </c>
      <c r="K672" s="49">
        <v>14300</v>
      </c>
      <c r="L672" s="49">
        <v>11700</v>
      </c>
      <c r="M672" s="49">
        <v>9920</v>
      </c>
      <c r="N672" s="49">
        <v>12300</v>
      </c>
      <c r="O672" s="49">
        <v>11700</v>
      </c>
      <c r="P672" s="49">
        <v>19000</v>
      </c>
      <c r="Q672" s="49">
        <v>16800</v>
      </c>
      <c r="R672" s="49">
        <v>6280</v>
      </c>
      <c r="S672" s="49">
        <v>5650</v>
      </c>
      <c r="T672" s="49">
        <v>5830</v>
      </c>
      <c r="U672" s="49">
        <v>11800</v>
      </c>
      <c r="V672" s="49">
        <v>12100</v>
      </c>
    </row>
    <row r="673" spans="1:22" ht="15.75" customHeight="1">
      <c r="A673" s="139" t="s">
        <v>751</v>
      </c>
      <c r="B673" s="139" t="s">
        <v>466</v>
      </c>
      <c r="C673" s="139" t="s">
        <v>777</v>
      </c>
      <c r="D673" s="139" t="s">
        <v>633</v>
      </c>
      <c r="E673" s="139" t="s">
        <v>754</v>
      </c>
      <c r="F673" s="49">
        <v>0</v>
      </c>
      <c r="G673" s="49">
        <v>0</v>
      </c>
      <c r="H673" s="49">
        <v>0</v>
      </c>
      <c r="I673" s="49">
        <v>0</v>
      </c>
      <c r="J673" s="49">
        <v>0</v>
      </c>
      <c r="K673" s="49">
        <v>0</v>
      </c>
      <c r="L673" s="49">
        <v>0</v>
      </c>
      <c r="M673" s="49">
        <v>0</v>
      </c>
      <c r="N673" s="49">
        <v>0</v>
      </c>
      <c r="O673" s="49">
        <v>0</v>
      </c>
      <c r="P673" s="49">
        <v>0</v>
      </c>
      <c r="Q673" s="49">
        <v>0</v>
      </c>
      <c r="R673" s="49">
        <v>0</v>
      </c>
      <c r="S673" s="49">
        <v>0</v>
      </c>
      <c r="T673" s="49">
        <v>0</v>
      </c>
      <c r="U673" s="49">
        <v>0</v>
      </c>
      <c r="V673" s="49">
        <v>0</v>
      </c>
    </row>
    <row r="674" spans="1:22" ht="15.75" customHeight="1">
      <c r="A674" s="139" t="s">
        <v>751</v>
      </c>
      <c r="B674" s="139" t="s">
        <v>478</v>
      </c>
      <c r="C674" s="139" t="s">
        <v>777</v>
      </c>
      <c r="D674" s="139" t="s">
        <v>633</v>
      </c>
      <c r="E674" s="139" t="s">
        <v>754</v>
      </c>
      <c r="F674" s="49">
        <v>0.17599999999999999</v>
      </c>
      <c r="G674" s="49">
        <v>0.26500000000000001</v>
      </c>
      <c r="H674" s="49">
        <v>0.32100000000000001</v>
      </c>
      <c r="I674" s="49">
        <v>0.41</v>
      </c>
      <c r="J674" s="49">
        <v>0.68300000000000005</v>
      </c>
      <c r="K674" s="49">
        <v>0.7</v>
      </c>
      <c r="L674" s="49">
        <v>0.69199999999999995</v>
      </c>
      <c r="M674" s="49">
        <v>0.66</v>
      </c>
      <c r="N674" s="49">
        <v>0.629</v>
      </c>
      <c r="O674" s="49">
        <v>0.56999999999999995</v>
      </c>
      <c r="P674" s="49">
        <v>0.52400000000000002</v>
      </c>
      <c r="Q674" s="49">
        <v>0.50900000000000001</v>
      </c>
      <c r="R674" s="49">
        <v>0.53700000000000003</v>
      </c>
      <c r="S674" s="49">
        <v>0.72899999999999998</v>
      </c>
      <c r="T674" s="49">
        <v>0.76200000000000001</v>
      </c>
      <c r="U674" s="49">
        <v>0.79500000000000004</v>
      </c>
      <c r="V674" s="49">
        <v>0.82799999999999996</v>
      </c>
    </row>
    <row r="675" spans="1:22" ht="15.75" customHeight="1">
      <c r="A675" s="139" t="s">
        <v>751</v>
      </c>
      <c r="B675" s="139" t="s">
        <v>480</v>
      </c>
      <c r="C675" s="139" t="s">
        <v>777</v>
      </c>
      <c r="D675" s="139" t="s">
        <v>633</v>
      </c>
      <c r="E675" s="139" t="s">
        <v>754</v>
      </c>
      <c r="F675" s="49">
        <v>33100</v>
      </c>
      <c r="G675" s="49">
        <v>37000</v>
      </c>
      <c r="H675" s="49">
        <v>43900</v>
      </c>
      <c r="I675" s="49">
        <v>44800</v>
      </c>
      <c r="J675" s="49">
        <v>46400</v>
      </c>
      <c r="K675" s="49">
        <v>44300</v>
      </c>
      <c r="L675" s="49">
        <v>42900</v>
      </c>
      <c r="M675" s="49">
        <v>42900</v>
      </c>
      <c r="N675" s="49">
        <v>36700</v>
      </c>
      <c r="O675" s="49">
        <v>25700</v>
      </c>
      <c r="P675" s="49">
        <v>29400</v>
      </c>
      <c r="Q675" s="49">
        <v>27500</v>
      </c>
      <c r="R675" s="49">
        <v>25400</v>
      </c>
      <c r="S675" s="49">
        <v>23300</v>
      </c>
      <c r="T675" s="49">
        <v>20700</v>
      </c>
      <c r="U675" s="49">
        <v>22800</v>
      </c>
      <c r="V675" s="49">
        <v>21300</v>
      </c>
    </row>
    <row r="676" spans="1:22" ht="15.75" customHeight="1">
      <c r="A676" s="139" t="s">
        <v>751</v>
      </c>
      <c r="B676" s="139" t="s">
        <v>476</v>
      </c>
      <c r="C676" s="139" t="s">
        <v>777</v>
      </c>
      <c r="D676" s="139" t="s">
        <v>633</v>
      </c>
      <c r="E676" s="139" t="s">
        <v>754</v>
      </c>
      <c r="F676" s="49">
        <v>6.2600000000000004E-4</v>
      </c>
      <c r="G676" s="49">
        <v>6.9200000000000002E-4</v>
      </c>
      <c r="H676" s="49">
        <v>6.2200000000000005E-4</v>
      </c>
      <c r="I676" s="49">
        <v>6.4700000000000001E-4</v>
      </c>
      <c r="J676" s="49">
        <v>6.2799999999999998E-4</v>
      </c>
      <c r="K676" s="49">
        <v>5.7700000000000004E-4</v>
      </c>
      <c r="L676" s="49">
        <v>5.9500000000000004E-4</v>
      </c>
      <c r="M676" s="49">
        <v>5.7799999999999995E-4</v>
      </c>
      <c r="N676" s="49">
        <v>5.1800000000000001E-4</v>
      </c>
      <c r="O676" s="49">
        <v>6.2200000000000005E-4</v>
      </c>
      <c r="P676" s="49">
        <v>5.8600000000000004E-4</v>
      </c>
      <c r="Q676" s="49">
        <v>6.1200000000000002E-4</v>
      </c>
      <c r="R676" s="49">
        <v>4.1100000000000002E-4</v>
      </c>
      <c r="S676" s="49">
        <v>5.2300000000000003E-4</v>
      </c>
      <c r="T676" s="49">
        <v>5.13E-4</v>
      </c>
      <c r="U676" s="49">
        <v>5.04E-4</v>
      </c>
      <c r="V676" s="49">
        <v>4.9399999999999997E-4</v>
      </c>
    </row>
    <row r="677" spans="1:22" ht="15.75" customHeight="1">
      <c r="A677" s="139" t="s">
        <v>751</v>
      </c>
      <c r="B677" s="139" t="s">
        <v>472</v>
      </c>
      <c r="C677" s="139" t="s">
        <v>777</v>
      </c>
      <c r="D677" s="139" t="s">
        <v>633</v>
      </c>
      <c r="E677" s="139" t="s">
        <v>754</v>
      </c>
      <c r="F677" s="49">
        <v>963</v>
      </c>
      <c r="G677" s="49">
        <v>863</v>
      </c>
      <c r="H677" s="49">
        <v>1820</v>
      </c>
      <c r="I677" s="49">
        <v>1780</v>
      </c>
      <c r="J677" s="49">
        <v>1760</v>
      </c>
      <c r="K677" s="49">
        <v>1780</v>
      </c>
      <c r="L677" s="49">
        <v>1740</v>
      </c>
      <c r="M677" s="49">
        <v>1890</v>
      </c>
      <c r="N677" s="49">
        <v>1770</v>
      </c>
      <c r="O677" s="49">
        <v>1800</v>
      </c>
      <c r="P677" s="49">
        <v>1820</v>
      </c>
      <c r="Q677" s="49">
        <v>1810</v>
      </c>
      <c r="R677" s="49">
        <v>1540</v>
      </c>
      <c r="S677" s="49">
        <v>1900</v>
      </c>
      <c r="T677" s="49">
        <v>1870</v>
      </c>
      <c r="U677" s="49">
        <v>1830</v>
      </c>
      <c r="V677" s="49">
        <v>1910</v>
      </c>
    </row>
    <row r="678" spans="1:22" ht="15.75" customHeight="1">
      <c r="A678" s="139" t="s">
        <v>751</v>
      </c>
      <c r="B678" s="139" t="s">
        <v>768</v>
      </c>
      <c r="C678" s="139" t="s">
        <v>777</v>
      </c>
      <c r="D678" s="139" t="s">
        <v>633</v>
      </c>
      <c r="E678" s="139" t="s">
        <v>754</v>
      </c>
      <c r="F678" s="49">
        <v>254000</v>
      </c>
      <c r="G678" s="49">
        <v>240000</v>
      </c>
      <c r="H678" s="49">
        <v>252000</v>
      </c>
      <c r="I678" s="49">
        <v>276000</v>
      </c>
      <c r="J678" s="49">
        <v>297000</v>
      </c>
      <c r="K678" s="49">
        <v>307000</v>
      </c>
      <c r="L678" s="49">
        <v>326000</v>
      </c>
      <c r="M678" s="49">
        <v>329000</v>
      </c>
      <c r="N678" s="49">
        <v>355000</v>
      </c>
      <c r="O678" s="49">
        <v>352000</v>
      </c>
      <c r="P678" s="49">
        <v>360000</v>
      </c>
      <c r="Q678" s="49">
        <v>341000</v>
      </c>
      <c r="R678" s="49">
        <v>363000</v>
      </c>
      <c r="S678" s="49">
        <v>363000</v>
      </c>
      <c r="T678" s="49">
        <v>385000</v>
      </c>
      <c r="U678" s="49">
        <v>402000</v>
      </c>
      <c r="V678" s="49">
        <v>413000</v>
      </c>
    </row>
    <row r="679" spans="1:22" ht="15.75" customHeight="1">
      <c r="A679" s="139" t="s">
        <v>751</v>
      </c>
      <c r="B679" s="139" t="s">
        <v>484</v>
      </c>
      <c r="C679" s="139" t="s">
        <v>777</v>
      </c>
      <c r="D679" s="139" t="s">
        <v>633</v>
      </c>
      <c r="E679" s="139" t="s">
        <v>754</v>
      </c>
      <c r="F679" s="49">
        <v>3870</v>
      </c>
      <c r="G679" s="49">
        <v>3560</v>
      </c>
      <c r="H679" s="49">
        <v>3010</v>
      </c>
      <c r="I679" s="49">
        <v>2890</v>
      </c>
      <c r="J679" s="49">
        <v>2730</v>
      </c>
      <c r="K679" s="49">
        <v>2670</v>
      </c>
      <c r="L679" s="49">
        <v>2610</v>
      </c>
      <c r="M679" s="49">
        <v>3790</v>
      </c>
      <c r="N679" s="49">
        <v>3090</v>
      </c>
      <c r="O679" s="49">
        <v>2470</v>
      </c>
      <c r="P679" s="49">
        <v>2670</v>
      </c>
      <c r="Q679" s="49">
        <v>2660</v>
      </c>
      <c r="R679" s="49">
        <v>2680</v>
      </c>
      <c r="S679" s="49">
        <v>2670</v>
      </c>
      <c r="T679" s="49">
        <v>2310</v>
      </c>
      <c r="U679" s="49">
        <v>2570</v>
      </c>
      <c r="V679" s="49">
        <v>2510</v>
      </c>
    </row>
    <row r="680" spans="1:22" ht="15.75" customHeight="1">
      <c r="A680" s="139" t="s">
        <v>751</v>
      </c>
      <c r="B680" s="139" t="s">
        <v>474</v>
      </c>
      <c r="C680" s="139" t="s">
        <v>777</v>
      </c>
      <c r="D680" s="139" t="s">
        <v>633</v>
      </c>
      <c r="E680" s="139" t="s">
        <v>754</v>
      </c>
      <c r="F680" s="49">
        <v>677</v>
      </c>
      <c r="G680" s="49">
        <v>695</v>
      </c>
      <c r="H680" s="49">
        <v>671</v>
      </c>
      <c r="I680" s="49">
        <v>658</v>
      </c>
      <c r="J680" s="49">
        <v>923</v>
      </c>
      <c r="K680" s="49">
        <v>967</v>
      </c>
      <c r="L680" s="49">
        <v>1000</v>
      </c>
      <c r="M680" s="49">
        <v>1080</v>
      </c>
      <c r="N680" s="49">
        <v>1300</v>
      </c>
      <c r="O680" s="49">
        <v>1390</v>
      </c>
      <c r="P680" s="49">
        <v>1540</v>
      </c>
      <c r="Q680" s="49">
        <v>1490</v>
      </c>
      <c r="R680" s="49">
        <v>1300</v>
      </c>
      <c r="S680" s="49">
        <v>1110</v>
      </c>
      <c r="T680" s="49">
        <v>1270</v>
      </c>
      <c r="U680" s="49">
        <v>1390</v>
      </c>
      <c r="V680" s="49">
        <v>1250</v>
      </c>
    </row>
    <row r="681" spans="1:22" ht="15.75" customHeight="1">
      <c r="A681" s="139" t="s">
        <v>751</v>
      </c>
      <c r="B681" s="139" t="s">
        <v>486</v>
      </c>
      <c r="C681" s="139" t="s">
        <v>777</v>
      </c>
      <c r="D681" s="139" t="s">
        <v>633</v>
      </c>
      <c r="E681" s="139" t="s">
        <v>754</v>
      </c>
      <c r="F681" s="49">
        <v>1870</v>
      </c>
      <c r="G681" s="49">
        <v>2200</v>
      </c>
      <c r="H681" s="49">
        <v>3070</v>
      </c>
      <c r="I681" s="49">
        <v>3180</v>
      </c>
      <c r="J681" s="49">
        <v>3790</v>
      </c>
      <c r="K681" s="49">
        <v>2770</v>
      </c>
      <c r="L681" s="49">
        <v>3120</v>
      </c>
      <c r="M681" s="49">
        <v>2700</v>
      </c>
      <c r="N681" s="49">
        <v>2700</v>
      </c>
      <c r="O681" s="49">
        <v>2780</v>
      </c>
      <c r="P681" s="49">
        <v>2490</v>
      </c>
      <c r="Q681" s="49">
        <v>1770</v>
      </c>
      <c r="R681" s="49">
        <v>2500</v>
      </c>
      <c r="S681" s="49">
        <v>2960</v>
      </c>
      <c r="T681" s="49">
        <v>3020</v>
      </c>
      <c r="U681" s="49">
        <v>2720</v>
      </c>
      <c r="V681" s="49">
        <v>2720</v>
      </c>
    </row>
    <row r="682" spans="1:22" ht="15.75" customHeight="1">
      <c r="A682" s="139" t="s">
        <v>751</v>
      </c>
      <c r="B682" s="139" t="s">
        <v>488</v>
      </c>
      <c r="C682" s="139" t="s">
        <v>777</v>
      </c>
      <c r="D682" s="139" t="s">
        <v>633</v>
      </c>
      <c r="E682" s="139" t="s">
        <v>754</v>
      </c>
      <c r="F682" s="49">
        <v>1950</v>
      </c>
      <c r="G682" s="49">
        <v>2180</v>
      </c>
      <c r="H682" s="49">
        <v>552</v>
      </c>
      <c r="I682" s="49">
        <v>385</v>
      </c>
      <c r="J682" s="49">
        <v>629</v>
      </c>
      <c r="K682" s="49">
        <v>277</v>
      </c>
      <c r="L682" s="49">
        <v>153</v>
      </c>
      <c r="M682" s="49">
        <v>231</v>
      </c>
      <c r="N682" s="49">
        <v>592</v>
      </c>
      <c r="O682" s="49">
        <v>212</v>
      </c>
      <c r="P682" s="49">
        <v>213</v>
      </c>
      <c r="Q682" s="49">
        <v>134</v>
      </c>
      <c r="R682" s="49">
        <v>130</v>
      </c>
      <c r="S682" s="49">
        <v>152</v>
      </c>
      <c r="T682" s="49">
        <v>126</v>
      </c>
      <c r="U682" s="49">
        <v>101</v>
      </c>
      <c r="V682" s="49">
        <v>75.2</v>
      </c>
    </row>
    <row r="683" spans="1:22" ht="15.75" customHeight="1">
      <c r="A683" s="139" t="s">
        <v>751</v>
      </c>
      <c r="B683" s="139" t="s">
        <v>492</v>
      </c>
      <c r="C683" s="139" t="s">
        <v>777</v>
      </c>
      <c r="D683" s="139" t="s">
        <v>633</v>
      </c>
      <c r="E683" s="139" t="s">
        <v>754</v>
      </c>
      <c r="F683" s="49">
        <v>1.75E-3</v>
      </c>
      <c r="G683" s="49">
        <v>1.74E-3</v>
      </c>
      <c r="H683" s="49">
        <v>8.4099999999999995E-4</v>
      </c>
      <c r="I683" s="49">
        <v>1.31E-3</v>
      </c>
      <c r="J683" s="49">
        <v>0</v>
      </c>
      <c r="K683" s="49">
        <v>0</v>
      </c>
      <c r="L683" s="49">
        <v>0</v>
      </c>
      <c r="M683" s="49">
        <v>0</v>
      </c>
      <c r="N683" s="49">
        <v>0</v>
      </c>
      <c r="O683" s="49">
        <v>0</v>
      </c>
      <c r="P683" s="49">
        <v>0</v>
      </c>
      <c r="Q683" s="49">
        <v>0</v>
      </c>
      <c r="R683" s="49">
        <v>0</v>
      </c>
      <c r="S683" s="49">
        <v>0</v>
      </c>
      <c r="T683" s="49">
        <v>0</v>
      </c>
      <c r="U683" s="49">
        <v>0</v>
      </c>
      <c r="V683" s="49">
        <v>0</v>
      </c>
    </row>
    <row r="684" spans="1:22" ht="15.75" customHeight="1">
      <c r="A684" s="139" t="s">
        <v>751</v>
      </c>
      <c r="B684" s="139" t="s">
        <v>498</v>
      </c>
      <c r="C684" s="139" t="s">
        <v>777</v>
      </c>
      <c r="D684" s="139" t="s">
        <v>633</v>
      </c>
      <c r="E684" s="139" t="s">
        <v>754</v>
      </c>
      <c r="F684" s="49">
        <v>1830</v>
      </c>
      <c r="G684" s="49">
        <v>1920</v>
      </c>
      <c r="H684" s="49">
        <v>1910</v>
      </c>
      <c r="I684" s="49">
        <v>1920</v>
      </c>
      <c r="J684" s="49">
        <v>3650</v>
      </c>
      <c r="K684" s="49">
        <v>6850</v>
      </c>
      <c r="L684" s="49">
        <v>6780</v>
      </c>
      <c r="M684" s="49">
        <v>8680</v>
      </c>
      <c r="N684" s="49">
        <v>5630</v>
      </c>
      <c r="O684" s="49">
        <v>11900</v>
      </c>
      <c r="P684" s="49">
        <v>14800</v>
      </c>
      <c r="Q684" s="49">
        <v>6920</v>
      </c>
      <c r="R684" s="49">
        <v>8780</v>
      </c>
      <c r="S684" s="49">
        <v>11100</v>
      </c>
      <c r="T684" s="49">
        <v>11000</v>
      </c>
      <c r="U684" s="49">
        <v>13100</v>
      </c>
      <c r="V684" s="49">
        <v>13900</v>
      </c>
    </row>
    <row r="685" spans="1:22" ht="15.75" customHeight="1">
      <c r="A685" s="139" t="s">
        <v>751</v>
      </c>
      <c r="B685" s="139" t="s">
        <v>500</v>
      </c>
      <c r="C685" s="139" t="s">
        <v>777</v>
      </c>
      <c r="D685" s="139" t="s">
        <v>633</v>
      </c>
      <c r="E685" s="139" t="s">
        <v>754</v>
      </c>
      <c r="F685" s="49">
        <v>9.01</v>
      </c>
      <c r="G685" s="49">
        <v>215</v>
      </c>
      <c r="H685" s="49">
        <v>725</v>
      </c>
      <c r="I685" s="49">
        <v>496</v>
      </c>
      <c r="J685" s="49">
        <v>443</v>
      </c>
      <c r="K685" s="49">
        <v>440</v>
      </c>
      <c r="L685" s="49">
        <v>440</v>
      </c>
      <c r="M685" s="49">
        <v>443</v>
      </c>
      <c r="N685" s="49">
        <v>440</v>
      </c>
      <c r="O685" s="49">
        <v>572</v>
      </c>
      <c r="P685" s="49">
        <v>723</v>
      </c>
      <c r="Q685" s="49">
        <v>854</v>
      </c>
      <c r="R685" s="49">
        <v>760</v>
      </c>
      <c r="S685" s="49">
        <v>848</v>
      </c>
      <c r="T685" s="49">
        <v>899</v>
      </c>
      <c r="U685" s="49">
        <v>951</v>
      </c>
      <c r="V685" s="49">
        <v>1000</v>
      </c>
    </row>
    <row r="686" spans="1:22" ht="15.75" customHeight="1">
      <c r="A686" s="139" t="s">
        <v>751</v>
      </c>
      <c r="B686" s="139" t="s">
        <v>494</v>
      </c>
      <c r="C686" s="139" t="s">
        <v>777</v>
      </c>
      <c r="D686" s="139" t="s">
        <v>633</v>
      </c>
      <c r="E686" s="139" t="s">
        <v>754</v>
      </c>
      <c r="F686" s="49">
        <v>289</v>
      </c>
      <c r="G686" s="49">
        <v>138</v>
      </c>
      <c r="H686" s="49">
        <v>188</v>
      </c>
      <c r="I686" s="49">
        <v>158</v>
      </c>
      <c r="J686" s="49">
        <v>222</v>
      </c>
      <c r="K686" s="49">
        <v>630</v>
      </c>
      <c r="L686" s="49">
        <v>785</v>
      </c>
      <c r="M686" s="49">
        <v>491</v>
      </c>
      <c r="N686" s="49">
        <v>791</v>
      </c>
      <c r="O686" s="49">
        <v>186</v>
      </c>
      <c r="P686" s="49">
        <v>57.1</v>
      </c>
      <c r="Q686" s="49">
        <v>51.5</v>
      </c>
      <c r="R686" s="49">
        <v>51.4</v>
      </c>
      <c r="S686" s="49">
        <v>241</v>
      </c>
      <c r="T686" s="49">
        <v>230</v>
      </c>
      <c r="U686" s="49">
        <v>220</v>
      </c>
      <c r="V686" s="49">
        <v>209</v>
      </c>
    </row>
    <row r="687" spans="1:22" ht="15.75" customHeight="1">
      <c r="A687" s="139" t="s">
        <v>751</v>
      </c>
      <c r="B687" s="139" t="s">
        <v>502</v>
      </c>
      <c r="C687" s="139" t="s">
        <v>777</v>
      </c>
      <c r="D687" s="139" t="s">
        <v>633</v>
      </c>
      <c r="E687" s="139" t="s">
        <v>754</v>
      </c>
      <c r="F687" s="49">
        <v>7380</v>
      </c>
      <c r="G687" s="49">
        <v>6400</v>
      </c>
      <c r="H687" s="49">
        <v>6650</v>
      </c>
      <c r="I687" s="49">
        <v>7860</v>
      </c>
      <c r="J687" s="49">
        <v>5290</v>
      </c>
      <c r="K687" s="49">
        <v>5330</v>
      </c>
      <c r="L687" s="49">
        <v>6110</v>
      </c>
      <c r="M687" s="49">
        <v>5860</v>
      </c>
      <c r="N687" s="49">
        <v>5190</v>
      </c>
      <c r="O687" s="49">
        <v>3940</v>
      </c>
      <c r="P687" s="49">
        <v>4910</v>
      </c>
      <c r="Q687" s="49">
        <v>5580</v>
      </c>
      <c r="R687" s="49">
        <v>6140</v>
      </c>
      <c r="S687" s="49">
        <v>5680</v>
      </c>
      <c r="T687" s="49">
        <v>5150</v>
      </c>
      <c r="U687" s="49">
        <v>5180</v>
      </c>
      <c r="V687" s="49">
        <v>4830</v>
      </c>
    </row>
    <row r="688" spans="1:22" ht="15.75" customHeight="1">
      <c r="A688" s="139" t="s">
        <v>751</v>
      </c>
      <c r="B688" s="139" t="s">
        <v>482</v>
      </c>
      <c r="C688" s="139" t="s">
        <v>777</v>
      </c>
      <c r="D688" s="139" t="s">
        <v>633</v>
      </c>
      <c r="E688" s="139" t="s">
        <v>754</v>
      </c>
      <c r="F688" s="49">
        <v>3.5599999999999998E-4</v>
      </c>
      <c r="G688" s="49">
        <v>5.31E-4</v>
      </c>
      <c r="H688" s="49">
        <v>5.3300000000000005E-4</v>
      </c>
      <c r="I688" s="49">
        <v>5.22E-4</v>
      </c>
      <c r="J688" s="49">
        <v>5.31E-4</v>
      </c>
      <c r="K688" s="49">
        <v>4.4900000000000002E-4</v>
      </c>
      <c r="L688" s="49">
        <v>3.4400000000000001E-4</v>
      </c>
      <c r="M688" s="49">
        <v>4.1199999999999999E-4</v>
      </c>
      <c r="N688" s="49">
        <v>4.26E-4</v>
      </c>
      <c r="O688" s="49">
        <v>4.9100000000000001E-4</v>
      </c>
      <c r="P688" s="49">
        <v>5.0000000000000001E-4</v>
      </c>
      <c r="Q688" s="49">
        <v>4.9700000000000005E-4</v>
      </c>
      <c r="R688" s="49">
        <v>4.9700000000000005E-4</v>
      </c>
      <c r="S688" s="49">
        <v>4.9399999999999997E-4</v>
      </c>
      <c r="T688" s="49">
        <v>4.9899999999999999E-4</v>
      </c>
      <c r="U688" s="49">
        <v>5.0299999999999997E-4</v>
      </c>
      <c r="V688" s="49">
        <v>5.0799999999999999E-4</v>
      </c>
    </row>
    <row r="689" spans="1:22" ht="15.75" customHeight="1">
      <c r="A689" s="139" t="s">
        <v>751</v>
      </c>
      <c r="B689" s="139" t="s">
        <v>504</v>
      </c>
      <c r="C689" s="139" t="s">
        <v>777</v>
      </c>
      <c r="D689" s="139" t="s">
        <v>633</v>
      </c>
      <c r="E689" s="139" t="s">
        <v>754</v>
      </c>
      <c r="F689" s="49">
        <v>650</v>
      </c>
      <c r="G689" s="49">
        <v>613</v>
      </c>
      <c r="H689" s="49">
        <v>633</v>
      </c>
      <c r="I689" s="49">
        <v>610</v>
      </c>
      <c r="J689" s="49">
        <v>623</v>
      </c>
      <c r="K689" s="49">
        <v>607</v>
      </c>
      <c r="L689" s="49">
        <v>594</v>
      </c>
      <c r="M689" s="49">
        <v>598</v>
      </c>
      <c r="N689" s="49">
        <v>572</v>
      </c>
      <c r="O689" s="49">
        <v>526</v>
      </c>
      <c r="P689" s="49">
        <v>624</v>
      </c>
      <c r="Q689" s="49">
        <v>572</v>
      </c>
      <c r="R689" s="49">
        <v>671</v>
      </c>
      <c r="S689" s="49">
        <v>1240</v>
      </c>
      <c r="T689" s="49">
        <v>1060</v>
      </c>
      <c r="U689" s="49">
        <v>1170</v>
      </c>
      <c r="V689" s="49">
        <v>1100</v>
      </c>
    </row>
    <row r="690" spans="1:22" ht="15.75" customHeight="1">
      <c r="A690" s="139" t="s">
        <v>751</v>
      </c>
      <c r="B690" s="139" t="s">
        <v>496</v>
      </c>
      <c r="C690" s="139" t="s">
        <v>777</v>
      </c>
      <c r="D690" s="139" t="s">
        <v>633</v>
      </c>
      <c r="E690" s="139" t="s">
        <v>754</v>
      </c>
      <c r="F690" s="49">
        <v>7.3300000000000006E-5</v>
      </c>
      <c r="G690" s="49">
        <v>7.2799999999999994E-5</v>
      </c>
      <c r="H690" s="49">
        <v>7.08E-5</v>
      </c>
      <c r="I690" s="49">
        <v>5.7099999999999999E-5</v>
      </c>
      <c r="J690" s="49">
        <v>4.0899999999999998E-5</v>
      </c>
      <c r="K690" s="49">
        <v>2.3200000000000001E-5</v>
      </c>
      <c r="L690" s="49">
        <v>2.3099999999999999E-5</v>
      </c>
      <c r="M690" s="49">
        <v>1.6799999999999998E-5</v>
      </c>
      <c r="N690" s="49">
        <v>1.6799999999999998E-5</v>
      </c>
      <c r="O690" s="49">
        <v>1.4600000000000001E-5</v>
      </c>
      <c r="P690" s="49">
        <v>1.2500000000000001E-5</v>
      </c>
      <c r="Q690" s="49">
        <v>0</v>
      </c>
      <c r="R690" s="49">
        <v>0</v>
      </c>
      <c r="S690" s="49">
        <v>0</v>
      </c>
      <c r="T690" s="49">
        <v>0</v>
      </c>
      <c r="U690" s="49">
        <v>0</v>
      </c>
      <c r="V690" s="49">
        <v>0</v>
      </c>
    </row>
    <row r="691" spans="1:22" ht="15.75" customHeight="1">
      <c r="A691" s="139" t="s">
        <v>751</v>
      </c>
      <c r="B691" s="139" t="s">
        <v>506</v>
      </c>
      <c r="C691" s="139" t="s">
        <v>777</v>
      </c>
      <c r="D691" s="139" t="s">
        <v>633</v>
      </c>
      <c r="E691" s="139" t="s">
        <v>754</v>
      </c>
      <c r="F691" s="49">
        <v>0</v>
      </c>
      <c r="G691" s="49">
        <v>576</v>
      </c>
      <c r="H691" s="49">
        <v>576</v>
      </c>
      <c r="I691" s="49">
        <v>576</v>
      </c>
      <c r="J691" s="49">
        <v>576</v>
      </c>
      <c r="K691" s="49">
        <v>7510</v>
      </c>
      <c r="L691" s="49">
        <v>7890</v>
      </c>
      <c r="M691" s="49">
        <v>8090</v>
      </c>
      <c r="N691" s="49">
        <v>6920</v>
      </c>
      <c r="O691" s="49">
        <v>7630</v>
      </c>
      <c r="P691" s="49">
        <v>1970</v>
      </c>
      <c r="Q691" s="49">
        <v>1070</v>
      </c>
      <c r="R691" s="49">
        <v>1350</v>
      </c>
      <c r="S691" s="49">
        <v>1430</v>
      </c>
      <c r="T691" s="49">
        <v>1360</v>
      </c>
      <c r="U691" s="49">
        <v>3850</v>
      </c>
      <c r="V691" s="49">
        <v>3940</v>
      </c>
    </row>
    <row r="692" spans="1:22" ht="15.75" customHeight="1">
      <c r="A692" s="139" t="s">
        <v>751</v>
      </c>
      <c r="B692" s="139" t="s">
        <v>508</v>
      </c>
      <c r="C692" s="139" t="s">
        <v>777</v>
      </c>
      <c r="D692" s="139" t="s">
        <v>633</v>
      </c>
      <c r="E692" s="139" t="s">
        <v>754</v>
      </c>
      <c r="F692" s="49">
        <v>2460</v>
      </c>
      <c r="G692" s="49">
        <v>2760</v>
      </c>
      <c r="H692" s="49">
        <v>2990</v>
      </c>
      <c r="I692" s="49">
        <v>2000</v>
      </c>
      <c r="J692" s="49">
        <v>2160</v>
      </c>
      <c r="K692" s="49">
        <v>2140</v>
      </c>
      <c r="L692" s="49">
        <v>3130</v>
      </c>
      <c r="M692" s="49">
        <v>2840</v>
      </c>
      <c r="N692" s="49">
        <v>2650</v>
      </c>
      <c r="O692" s="49">
        <v>1730</v>
      </c>
      <c r="P692" s="49">
        <v>1490</v>
      </c>
      <c r="Q692" s="49">
        <v>1350</v>
      </c>
      <c r="R692" s="49">
        <v>1180</v>
      </c>
      <c r="S692" s="49">
        <v>887</v>
      </c>
      <c r="T692" s="49">
        <v>969</v>
      </c>
      <c r="U692" s="49">
        <v>946</v>
      </c>
      <c r="V692" s="49">
        <v>913</v>
      </c>
    </row>
    <row r="693" spans="1:22" ht="15.75" customHeight="1">
      <c r="A693" s="139" t="s">
        <v>751</v>
      </c>
      <c r="B693" s="139" t="s">
        <v>510</v>
      </c>
      <c r="C693" s="139" t="s">
        <v>777</v>
      </c>
      <c r="D693" s="139" t="s">
        <v>633</v>
      </c>
      <c r="E693" s="139" t="s">
        <v>754</v>
      </c>
      <c r="F693" s="49">
        <v>65700</v>
      </c>
      <c r="G693" s="49">
        <v>70200</v>
      </c>
      <c r="H693" s="49">
        <v>75800</v>
      </c>
      <c r="I693" s="49">
        <v>85800</v>
      </c>
      <c r="J693" s="49">
        <v>98700</v>
      </c>
      <c r="K693" s="49">
        <v>95700</v>
      </c>
      <c r="L693" s="49">
        <v>88600</v>
      </c>
      <c r="M693" s="49">
        <v>96100</v>
      </c>
      <c r="N693" s="49">
        <v>74900</v>
      </c>
      <c r="O693" s="49">
        <v>90500</v>
      </c>
      <c r="P693" s="49">
        <v>98600</v>
      </c>
      <c r="Q693" s="49">
        <v>104000</v>
      </c>
      <c r="R693" s="49">
        <v>114000</v>
      </c>
      <c r="S693" s="49">
        <v>99500</v>
      </c>
      <c r="T693" s="49">
        <v>92000</v>
      </c>
      <c r="U693" s="49">
        <v>88000</v>
      </c>
      <c r="V693" s="49">
        <v>91000</v>
      </c>
    </row>
    <row r="694" spans="1:22" ht="15.75" customHeight="1">
      <c r="A694" s="139" t="s">
        <v>751</v>
      </c>
      <c r="B694" s="139" t="s">
        <v>512</v>
      </c>
      <c r="C694" s="139" t="s">
        <v>777</v>
      </c>
      <c r="D694" s="139" t="s">
        <v>633</v>
      </c>
      <c r="E694" s="139" t="s">
        <v>754</v>
      </c>
      <c r="F694" s="49">
        <v>0</v>
      </c>
      <c r="G694" s="49">
        <v>0</v>
      </c>
      <c r="H694" s="49">
        <v>0</v>
      </c>
      <c r="I694" s="49">
        <v>0</v>
      </c>
      <c r="J694" s="49">
        <v>0</v>
      </c>
      <c r="K694" s="49">
        <v>0</v>
      </c>
      <c r="L694" s="49">
        <v>0</v>
      </c>
      <c r="M694" s="49">
        <v>0</v>
      </c>
      <c r="N694" s="49">
        <v>0</v>
      </c>
      <c r="O694" s="49">
        <v>0</v>
      </c>
      <c r="P694" s="49">
        <v>0</v>
      </c>
      <c r="Q694" s="49">
        <v>0</v>
      </c>
      <c r="R694" s="49">
        <v>0</v>
      </c>
      <c r="S694" s="49">
        <v>0</v>
      </c>
      <c r="T694" s="49">
        <v>0</v>
      </c>
      <c r="U694" s="49">
        <v>0</v>
      </c>
      <c r="V694" s="49">
        <v>0</v>
      </c>
    </row>
    <row r="695" spans="1:22" ht="15.75" customHeight="1">
      <c r="A695" s="139" t="s">
        <v>751</v>
      </c>
      <c r="B695" s="139" t="s">
        <v>526</v>
      </c>
      <c r="C695" s="139" t="s">
        <v>777</v>
      </c>
      <c r="D695" s="139" t="s">
        <v>633</v>
      </c>
      <c r="E695" s="139" t="s">
        <v>754</v>
      </c>
      <c r="F695" s="49">
        <v>1110</v>
      </c>
      <c r="G695" s="49">
        <v>444</v>
      </c>
      <c r="H695" s="49">
        <v>136</v>
      </c>
      <c r="I695" s="49">
        <v>231</v>
      </c>
      <c r="J695" s="49">
        <v>425</v>
      </c>
      <c r="K695" s="49">
        <v>385</v>
      </c>
      <c r="L695" s="49">
        <v>136</v>
      </c>
      <c r="M695" s="49">
        <v>385</v>
      </c>
      <c r="N695" s="49">
        <v>0</v>
      </c>
      <c r="O695" s="49">
        <v>0</v>
      </c>
      <c r="P695" s="49">
        <v>0</v>
      </c>
      <c r="Q695" s="49">
        <v>0</v>
      </c>
      <c r="R695" s="49">
        <v>0</v>
      </c>
      <c r="S695" s="49">
        <v>0</v>
      </c>
      <c r="T695" s="49">
        <v>18.3</v>
      </c>
      <c r="U695" s="49">
        <v>0</v>
      </c>
      <c r="V695" s="49">
        <v>0</v>
      </c>
    </row>
    <row r="696" spans="1:22" ht="15.75" customHeight="1">
      <c r="A696" s="139" t="s">
        <v>751</v>
      </c>
      <c r="B696" s="139" t="s">
        <v>556</v>
      </c>
      <c r="C696" s="139" t="s">
        <v>777</v>
      </c>
      <c r="D696" s="139" t="s">
        <v>633</v>
      </c>
      <c r="E696" s="139" t="s">
        <v>754</v>
      </c>
      <c r="F696" s="49">
        <v>202</v>
      </c>
      <c r="G696" s="49">
        <v>173</v>
      </c>
      <c r="H696" s="49">
        <v>184</v>
      </c>
      <c r="I696" s="49">
        <v>202</v>
      </c>
      <c r="J696" s="49">
        <v>334</v>
      </c>
      <c r="K696" s="49">
        <v>450</v>
      </c>
      <c r="L696" s="49">
        <v>469</v>
      </c>
      <c r="M696" s="49">
        <v>560</v>
      </c>
      <c r="N696" s="49">
        <v>471</v>
      </c>
      <c r="O696" s="49">
        <v>541</v>
      </c>
      <c r="P696" s="49">
        <v>603</v>
      </c>
      <c r="Q696" s="49">
        <v>498</v>
      </c>
      <c r="R696" s="49">
        <v>461</v>
      </c>
      <c r="S696" s="49">
        <v>651</v>
      </c>
      <c r="T696" s="49">
        <v>689</v>
      </c>
      <c r="U696" s="49">
        <v>726</v>
      </c>
      <c r="V696" s="49">
        <v>763</v>
      </c>
    </row>
    <row r="697" spans="1:22" ht="15.75" customHeight="1">
      <c r="A697" s="139" t="s">
        <v>751</v>
      </c>
      <c r="B697" s="139" t="s">
        <v>528</v>
      </c>
      <c r="C697" s="139" t="s">
        <v>777</v>
      </c>
      <c r="D697" s="139" t="s">
        <v>633</v>
      </c>
      <c r="E697" s="139" t="s">
        <v>754</v>
      </c>
      <c r="F697" s="49">
        <v>7.8899999999999999E-4</v>
      </c>
      <c r="G697" s="49">
        <v>8.7000000000000001E-4</v>
      </c>
      <c r="H697" s="49">
        <v>7.6300000000000001E-4</v>
      </c>
      <c r="I697" s="49">
        <v>9.2900000000000003E-4</v>
      </c>
      <c r="J697" s="49">
        <v>9.01E-4</v>
      </c>
      <c r="K697" s="49">
        <v>7.5500000000000003E-4</v>
      </c>
      <c r="L697" s="49">
        <v>3.6299999999999999E-4</v>
      </c>
      <c r="M697" s="49">
        <v>5.4900000000000001E-4</v>
      </c>
      <c r="N697" s="49">
        <v>5.9500000000000004E-4</v>
      </c>
      <c r="O697" s="49">
        <v>5.13E-4</v>
      </c>
      <c r="P697" s="49">
        <v>5.2599999999999999E-4</v>
      </c>
      <c r="Q697" s="49">
        <v>5.9800000000000001E-4</v>
      </c>
      <c r="R697" s="49">
        <v>5.4299999999999997E-4</v>
      </c>
      <c r="S697" s="49">
        <v>0</v>
      </c>
      <c r="T697" s="49">
        <v>0</v>
      </c>
      <c r="U697" s="49">
        <v>0</v>
      </c>
      <c r="V697" s="49">
        <v>0</v>
      </c>
    </row>
    <row r="698" spans="1:22" ht="15.75" customHeight="1">
      <c r="A698" s="139" t="s">
        <v>751</v>
      </c>
      <c r="B698" s="139" t="s">
        <v>536</v>
      </c>
      <c r="C698" s="139" t="s">
        <v>777</v>
      </c>
      <c r="D698" s="139" t="s">
        <v>633</v>
      </c>
      <c r="E698" s="139" t="s">
        <v>754</v>
      </c>
      <c r="F698" s="49">
        <v>162</v>
      </c>
      <c r="G698" s="49">
        <v>165</v>
      </c>
      <c r="H698" s="49">
        <v>197</v>
      </c>
      <c r="I698" s="49">
        <v>205</v>
      </c>
      <c r="J698" s="49">
        <v>189</v>
      </c>
      <c r="K698" s="49">
        <v>174</v>
      </c>
      <c r="L698" s="49">
        <v>190</v>
      </c>
      <c r="M698" s="49">
        <v>209</v>
      </c>
      <c r="N698" s="49">
        <v>191</v>
      </c>
      <c r="O698" s="49">
        <v>166</v>
      </c>
      <c r="P698" s="49">
        <v>191</v>
      </c>
      <c r="Q698" s="49">
        <v>204</v>
      </c>
      <c r="R698" s="49">
        <v>207</v>
      </c>
      <c r="S698" s="49">
        <v>211</v>
      </c>
      <c r="T698" s="49">
        <v>214</v>
      </c>
      <c r="U698" s="49">
        <v>218</v>
      </c>
      <c r="V698" s="49">
        <v>221</v>
      </c>
    </row>
    <row r="699" spans="1:22" ht="15.75" customHeight="1">
      <c r="A699" s="139" t="s">
        <v>751</v>
      </c>
      <c r="B699" s="139" t="s">
        <v>769</v>
      </c>
      <c r="C699" s="139" t="s">
        <v>777</v>
      </c>
      <c r="D699" s="139" t="s">
        <v>633</v>
      </c>
      <c r="E699" s="139" t="s">
        <v>754</v>
      </c>
      <c r="F699" s="49">
        <v>4.4200000000000003E-3</v>
      </c>
      <c r="G699" s="49">
        <v>3.8999999999999998E-3</v>
      </c>
      <c r="H699" s="49">
        <v>4.5900000000000003E-3</v>
      </c>
      <c r="I699" s="49">
        <v>5.8700000000000002E-3</v>
      </c>
      <c r="J699" s="49">
        <v>1.17E-2</v>
      </c>
      <c r="K699" s="49">
        <v>1.2E-2</v>
      </c>
      <c r="L699" s="49">
        <v>1.12E-2</v>
      </c>
      <c r="M699" s="49">
        <v>1.12E-2</v>
      </c>
      <c r="N699" s="49">
        <v>1.0800000000000001E-2</v>
      </c>
      <c r="O699" s="49">
        <v>9.75E-3</v>
      </c>
      <c r="P699" s="49">
        <v>8.9700000000000005E-3</v>
      </c>
      <c r="Q699" s="49">
        <v>8.6999999999999994E-3</v>
      </c>
      <c r="R699" s="49">
        <v>9.1900000000000003E-3</v>
      </c>
      <c r="S699" s="49">
        <v>1.2699999999999999E-2</v>
      </c>
      <c r="T699" s="49">
        <v>1.3299999999999999E-2</v>
      </c>
      <c r="U699" s="49">
        <v>1.4E-2</v>
      </c>
      <c r="V699" s="49">
        <v>1.46E-2</v>
      </c>
    </row>
    <row r="700" spans="1:22" ht="15.75" customHeight="1">
      <c r="A700" s="139" t="s">
        <v>751</v>
      </c>
      <c r="B700" s="139" t="s">
        <v>542</v>
      </c>
      <c r="C700" s="139" t="s">
        <v>777</v>
      </c>
      <c r="D700" s="139" t="s">
        <v>633</v>
      </c>
      <c r="E700" s="139" t="s">
        <v>754</v>
      </c>
      <c r="F700" s="49">
        <v>5.0799999999999998E-2</v>
      </c>
      <c r="G700" s="49">
        <v>5.0700000000000002E-2</v>
      </c>
      <c r="H700" s="49">
        <v>4.9700000000000001E-2</v>
      </c>
      <c r="I700" s="49">
        <v>4.9099999999999998E-2</v>
      </c>
      <c r="J700" s="49">
        <v>4.8500000000000001E-2</v>
      </c>
      <c r="K700" s="49">
        <v>4.7899999999999998E-2</v>
      </c>
      <c r="L700" s="49">
        <v>4.7300000000000002E-2</v>
      </c>
      <c r="M700" s="49">
        <v>4.6699999999999998E-2</v>
      </c>
      <c r="N700" s="49">
        <v>4.6100000000000002E-2</v>
      </c>
      <c r="O700" s="49">
        <v>4.5499999999999999E-2</v>
      </c>
      <c r="P700" s="49">
        <v>4.4900000000000002E-2</v>
      </c>
      <c r="Q700" s="49">
        <v>4.4299999999999999E-2</v>
      </c>
      <c r="R700" s="49">
        <v>4.3700000000000003E-2</v>
      </c>
      <c r="S700" s="49">
        <v>4.3099999999999999E-2</v>
      </c>
      <c r="T700" s="49">
        <v>4.2500000000000003E-2</v>
      </c>
      <c r="U700" s="49">
        <v>4.1799999999999997E-2</v>
      </c>
      <c r="V700" s="49">
        <v>4.1200000000000001E-2</v>
      </c>
    </row>
    <row r="701" spans="1:22" ht="15.75" customHeight="1">
      <c r="A701" s="139" t="s">
        <v>751</v>
      </c>
      <c r="B701" s="139" t="s">
        <v>534</v>
      </c>
      <c r="C701" s="139" t="s">
        <v>777</v>
      </c>
      <c r="D701" s="139" t="s">
        <v>633</v>
      </c>
      <c r="E701" s="139" t="s">
        <v>754</v>
      </c>
      <c r="F701" s="49">
        <v>0.17699999999999999</v>
      </c>
      <c r="G701" s="49">
        <v>0.28899999999999998</v>
      </c>
      <c r="H701" s="49">
        <v>0.34699999999999998</v>
      </c>
      <c r="I701" s="49">
        <v>0.45300000000000001</v>
      </c>
      <c r="J701" s="49">
        <v>0.77500000000000002</v>
      </c>
      <c r="K701" s="49">
        <v>0.79500000000000004</v>
      </c>
      <c r="L701" s="49">
        <v>0.79</v>
      </c>
      <c r="M701" s="49">
        <v>0.75600000000000001</v>
      </c>
      <c r="N701" s="49">
        <v>0.72399999999999998</v>
      </c>
      <c r="O701" s="49">
        <v>0.65600000000000003</v>
      </c>
      <c r="P701" s="49">
        <v>0.60299999999999998</v>
      </c>
      <c r="Q701" s="49">
        <v>0.58499999999999996</v>
      </c>
      <c r="R701" s="49">
        <v>0.61799999999999999</v>
      </c>
      <c r="S701" s="49">
        <v>0.84599999999999997</v>
      </c>
      <c r="T701" s="49">
        <v>0.88600000000000001</v>
      </c>
      <c r="U701" s="49">
        <v>0.92700000000000005</v>
      </c>
      <c r="V701" s="49">
        <v>0.96699999999999997</v>
      </c>
    </row>
    <row r="702" spans="1:22" ht="15.75" customHeight="1">
      <c r="A702" s="139" t="s">
        <v>751</v>
      </c>
      <c r="B702" s="139" t="s">
        <v>334</v>
      </c>
      <c r="C702" s="139" t="s">
        <v>777</v>
      </c>
      <c r="D702" s="139" t="s">
        <v>633</v>
      </c>
      <c r="E702" s="139" t="s">
        <v>754</v>
      </c>
      <c r="F702" s="49">
        <v>8.1499999999999997E-4</v>
      </c>
      <c r="G702" s="49">
        <v>7.7999999999999999E-4</v>
      </c>
      <c r="H702" s="49">
        <v>7.7300000000000003E-4</v>
      </c>
      <c r="I702" s="49">
        <v>8.0500000000000005E-4</v>
      </c>
      <c r="J702" s="49">
        <v>8.3000000000000001E-4</v>
      </c>
      <c r="K702" s="49">
        <v>8.5599999999999999E-4</v>
      </c>
      <c r="L702" s="49">
        <v>6.8199999999999999E-4</v>
      </c>
      <c r="M702" s="49">
        <v>7.6300000000000001E-4</v>
      </c>
      <c r="N702" s="49">
        <v>6.7100000000000005E-4</v>
      </c>
      <c r="O702" s="49">
        <v>6.7299999999999999E-4</v>
      </c>
      <c r="P702" s="49">
        <v>6.2299999999999996E-4</v>
      </c>
      <c r="Q702" s="49">
        <v>5.6800000000000004E-4</v>
      </c>
      <c r="R702" s="49">
        <v>4.1599999999999997E-4</v>
      </c>
      <c r="S702" s="49">
        <v>5.5500000000000005E-4</v>
      </c>
      <c r="T702" s="49">
        <v>5.3399999999999997E-4</v>
      </c>
      <c r="U702" s="49">
        <v>5.13E-4</v>
      </c>
      <c r="V702" s="49">
        <v>4.9200000000000003E-4</v>
      </c>
    </row>
    <row r="703" spans="1:22" ht="15.75" customHeight="1">
      <c r="A703" s="139" t="s">
        <v>751</v>
      </c>
      <c r="B703" s="139" t="s">
        <v>522</v>
      </c>
      <c r="C703" s="139" t="s">
        <v>777</v>
      </c>
      <c r="D703" s="139" t="s">
        <v>633</v>
      </c>
      <c r="E703" s="139" t="s">
        <v>754</v>
      </c>
      <c r="F703" s="49">
        <v>1.89</v>
      </c>
      <c r="G703" s="49">
        <v>1.21</v>
      </c>
      <c r="H703" s="49">
        <v>1.39</v>
      </c>
      <c r="I703" s="49">
        <v>1.1200000000000001</v>
      </c>
      <c r="J703" s="49">
        <v>0.63300000000000001</v>
      </c>
      <c r="K703" s="49">
        <v>0.20599999999999999</v>
      </c>
      <c r="L703" s="49">
        <v>1.0900000000000001</v>
      </c>
      <c r="M703" s="49">
        <v>1.18</v>
      </c>
      <c r="N703" s="49">
        <v>1.1399999999999999</v>
      </c>
      <c r="O703" s="49">
        <v>0.58599999999999997</v>
      </c>
      <c r="P703" s="49">
        <v>0.67900000000000005</v>
      </c>
      <c r="Q703" s="49">
        <v>0.55600000000000005</v>
      </c>
      <c r="R703" s="49">
        <v>0.41</v>
      </c>
      <c r="S703" s="49">
        <v>0.42299999999999999</v>
      </c>
      <c r="T703" s="49">
        <v>0.35299999999999998</v>
      </c>
      <c r="U703" s="49">
        <v>0.28299999999999997</v>
      </c>
      <c r="V703" s="49">
        <v>0.21299999999999999</v>
      </c>
    </row>
    <row r="704" spans="1:22" ht="15.75" customHeight="1">
      <c r="A704" s="139" t="s">
        <v>751</v>
      </c>
      <c r="B704" s="139" t="s">
        <v>544</v>
      </c>
      <c r="C704" s="139" t="s">
        <v>777</v>
      </c>
      <c r="D704" s="139" t="s">
        <v>633</v>
      </c>
      <c r="E704" s="139" t="s">
        <v>754</v>
      </c>
      <c r="F704" s="49">
        <v>0.13900000000000001</v>
      </c>
      <c r="G704" s="49">
        <v>0.222</v>
      </c>
      <c r="H704" s="49">
        <v>0.26100000000000001</v>
      </c>
      <c r="I704" s="49">
        <v>0.33300000000000002</v>
      </c>
      <c r="J704" s="49">
        <v>0.58899999999999997</v>
      </c>
      <c r="K704" s="49">
        <v>0.60399999999999998</v>
      </c>
      <c r="L704" s="49">
        <v>0.59499999999999997</v>
      </c>
      <c r="M704" s="49">
        <v>0.57099999999999995</v>
      </c>
      <c r="N704" s="49">
        <v>0.54800000000000004</v>
      </c>
      <c r="O704" s="49">
        <v>0.496</v>
      </c>
      <c r="P704" s="49">
        <v>0.45600000000000002</v>
      </c>
      <c r="Q704" s="49">
        <v>0.443</v>
      </c>
      <c r="R704" s="49">
        <v>0.46800000000000003</v>
      </c>
      <c r="S704" s="49">
        <v>0.64300000000000002</v>
      </c>
      <c r="T704" s="49">
        <v>0.67400000000000004</v>
      </c>
      <c r="U704" s="49">
        <v>0.70399999999999996</v>
      </c>
      <c r="V704" s="49">
        <v>0.73499999999999999</v>
      </c>
    </row>
    <row r="705" spans="1:22" ht="15.75" customHeight="1">
      <c r="A705" s="139" t="s">
        <v>751</v>
      </c>
      <c r="B705" s="139" t="s">
        <v>530</v>
      </c>
      <c r="C705" s="139" t="s">
        <v>777</v>
      </c>
      <c r="D705" s="139" t="s">
        <v>633</v>
      </c>
      <c r="E705" s="139" t="s">
        <v>754</v>
      </c>
      <c r="F705" s="49">
        <v>563</v>
      </c>
      <c r="G705" s="49">
        <v>566</v>
      </c>
      <c r="H705" s="49">
        <v>607</v>
      </c>
      <c r="I705" s="49">
        <v>556</v>
      </c>
      <c r="J705" s="49">
        <v>569</v>
      </c>
      <c r="K705" s="49">
        <v>559</v>
      </c>
      <c r="L705" s="49">
        <v>524</v>
      </c>
      <c r="M705" s="49">
        <v>361</v>
      </c>
      <c r="N705" s="49">
        <v>416</v>
      </c>
      <c r="O705" s="49">
        <v>60.7</v>
      </c>
      <c r="P705" s="49">
        <v>372</v>
      </c>
      <c r="Q705" s="49">
        <v>558</v>
      </c>
      <c r="R705" s="49">
        <v>363</v>
      </c>
      <c r="S705" s="49">
        <v>315</v>
      </c>
      <c r="T705" s="49">
        <v>294</v>
      </c>
      <c r="U705" s="49">
        <v>272</v>
      </c>
      <c r="V705" s="49">
        <v>251</v>
      </c>
    </row>
    <row r="706" spans="1:22" ht="15.75" customHeight="1">
      <c r="A706" s="139" t="s">
        <v>751</v>
      </c>
      <c r="B706" s="139" t="s">
        <v>550</v>
      </c>
      <c r="C706" s="139" t="s">
        <v>777</v>
      </c>
      <c r="D706" s="139" t="s">
        <v>633</v>
      </c>
      <c r="E706" s="139" t="s">
        <v>754</v>
      </c>
      <c r="F706" s="49">
        <v>49.7</v>
      </c>
      <c r="G706" s="49">
        <v>43.1</v>
      </c>
      <c r="H706" s="49">
        <v>46.5</v>
      </c>
      <c r="I706" s="49">
        <v>51.4</v>
      </c>
      <c r="J706" s="49">
        <v>86.1</v>
      </c>
      <c r="K706" s="49">
        <v>118</v>
      </c>
      <c r="L706" s="49">
        <v>126</v>
      </c>
      <c r="M706" s="49">
        <v>154</v>
      </c>
      <c r="N706" s="49">
        <v>133</v>
      </c>
      <c r="O706" s="49">
        <v>155</v>
      </c>
      <c r="P706" s="49">
        <v>176</v>
      </c>
      <c r="Q706" s="49">
        <v>148</v>
      </c>
      <c r="R706" s="49">
        <v>139</v>
      </c>
      <c r="S706" s="49">
        <v>189</v>
      </c>
      <c r="T706" s="49">
        <v>201</v>
      </c>
      <c r="U706" s="49">
        <v>212</v>
      </c>
      <c r="V706" s="49">
        <v>224</v>
      </c>
    </row>
    <row r="707" spans="1:22" ht="15.75" customHeight="1">
      <c r="A707" s="139" t="s">
        <v>751</v>
      </c>
      <c r="B707" s="139" t="s">
        <v>524</v>
      </c>
      <c r="C707" s="139" t="s">
        <v>777</v>
      </c>
      <c r="D707" s="139" t="s">
        <v>633</v>
      </c>
      <c r="E707" s="139" t="s">
        <v>754</v>
      </c>
      <c r="F707" s="49">
        <v>1.7899999999999999E-2</v>
      </c>
      <c r="G707" s="49">
        <v>2.8500000000000001E-2</v>
      </c>
      <c r="H707" s="49">
        <v>3.4599999999999999E-2</v>
      </c>
      <c r="I707" s="49">
        <v>4.41E-2</v>
      </c>
      <c r="J707" s="49">
        <v>7.7700000000000005E-2</v>
      </c>
      <c r="K707" s="49">
        <v>7.9699999999999993E-2</v>
      </c>
      <c r="L707" s="49">
        <v>7.8899999999999998E-2</v>
      </c>
      <c r="M707" s="49">
        <v>7.5800000000000006E-2</v>
      </c>
      <c r="N707" s="49">
        <v>7.2599999999999998E-2</v>
      </c>
      <c r="O707" s="49">
        <v>6.5799999999999997E-2</v>
      </c>
      <c r="P707" s="49">
        <v>6.0499999999999998E-2</v>
      </c>
      <c r="Q707" s="49">
        <v>5.8700000000000002E-2</v>
      </c>
      <c r="R707" s="49">
        <v>6.2E-2</v>
      </c>
      <c r="S707" s="49">
        <v>8.5099999999999995E-2</v>
      </c>
      <c r="T707" s="49">
        <v>8.9200000000000002E-2</v>
      </c>
      <c r="U707" s="49">
        <v>9.3399999999999997E-2</v>
      </c>
      <c r="V707" s="49">
        <v>9.7500000000000003E-2</v>
      </c>
    </row>
    <row r="708" spans="1:22" ht="15.75" customHeight="1">
      <c r="A708" s="139" t="s">
        <v>751</v>
      </c>
      <c r="B708" s="139" t="s">
        <v>558</v>
      </c>
      <c r="C708" s="139" t="s">
        <v>777</v>
      </c>
      <c r="D708" s="139" t="s">
        <v>633</v>
      </c>
      <c r="E708" s="139" t="s">
        <v>754</v>
      </c>
      <c r="F708" s="49">
        <v>0</v>
      </c>
      <c r="G708" s="49">
        <v>0</v>
      </c>
      <c r="H708" s="49">
        <v>0</v>
      </c>
      <c r="I708" s="49">
        <v>0</v>
      </c>
      <c r="J708" s="49">
        <v>0</v>
      </c>
      <c r="K708" s="49">
        <v>0</v>
      </c>
      <c r="L708" s="49">
        <v>0</v>
      </c>
      <c r="M708" s="49">
        <v>0</v>
      </c>
      <c r="N708" s="49">
        <v>3.67</v>
      </c>
      <c r="O708" s="49">
        <v>3.67</v>
      </c>
      <c r="P708" s="49">
        <v>3.67</v>
      </c>
      <c r="Q708" s="49">
        <v>3.67</v>
      </c>
      <c r="R708" s="49">
        <v>3.67</v>
      </c>
      <c r="S708" s="49">
        <v>3.67</v>
      </c>
      <c r="T708" s="49">
        <v>3.67</v>
      </c>
      <c r="U708" s="49">
        <v>4.6399999999999997</v>
      </c>
      <c r="V708" s="49">
        <v>5.01</v>
      </c>
    </row>
    <row r="709" spans="1:22" ht="15.75" customHeight="1">
      <c r="A709" s="139" t="s">
        <v>751</v>
      </c>
      <c r="B709" s="139" t="s">
        <v>538</v>
      </c>
      <c r="C709" s="139" t="s">
        <v>777</v>
      </c>
      <c r="D709" s="139" t="s">
        <v>633</v>
      </c>
      <c r="E709" s="139" t="s">
        <v>754</v>
      </c>
      <c r="F709" s="49">
        <v>25.2</v>
      </c>
      <c r="G709" s="49">
        <v>25</v>
      </c>
      <c r="H709" s="49">
        <v>25.3</v>
      </c>
      <c r="I709" s="49">
        <v>26.3</v>
      </c>
      <c r="J709" s="49">
        <v>26.1</v>
      </c>
      <c r="K709" s="49">
        <v>23.2</v>
      </c>
      <c r="L709" s="49">
        <v>20</v>
      </c>
      <c r="M709" s="49">
        <v>18.600000000000001</v>
      </c>
      <c r="N709" s="49">
        <v>20.9</v>
      </c>
      <c r="O709" s="49">
        <v>22.6</v>
      </c>
      <c r="P709" s="49">
        <v>21.2</v>
      </c>
      <c r="Q709" s="49">
        <v>20.100000000000001</v>
      </c>
      <c r="R709" s="49">
        <v>19</v>
      </c>
      <c r="S709" s="49">
        <v>19.600000000000001</v>
      </c>
      <c r="T709" s="49">
        <v>27.7</v>
      </c>
      <c r="U709" s="49">
        <v>20.8</v>
      </c>
      <c r="V709" s="49">
        <v>19.8</v>
      </c>
    </row>
    <row r="710" spans="1:22" ht="15.75" customHeight="1">
      <c r="A710" s="139" t="s">
        <v>751</v>
      </c>
      <c r="B710" s="139" t="s">
        <v>540</v>
      </c>
      <c r="C710" s="139" t="s">
        <v>777</v>
      </c>
      <c r="D710" s="139" t="s">
        <v>633</v>
      </c>
      <c r="E710" s="139" t="s">
        <v>754</v>
      </c>
      <c r="F710" s="49">
        <v>116</v>
      </c>
      <c r="G710" s="49">
        <v>133</v>
      </c>
      <c r="H710" s="49">
        <v>142</v>
      </c>
      <c r="I710" s="49">
        <v>156</v>
      </c>
      <c r="J710" s="49">
        <v>159</v>
      </c>
      <c r="K710" s="49">
        <v>164</v>
      </c>
      <c r="L710" s="49">
        <v>178</v>
      </c>
      <c r="M710" s="49">
        <v>185</v>
      </c>
      <c r="N710" s="49">
        <v>170</v>
      </c>
      <c r="O710" s="49">
        <v>172</v>
      </c>
      <c r="P710" s="49">
        <v>172</v>
      </c>
      <c r="Q710" s="49">
        <v>185</v>
      </c>
      <c r="R710" s="49">
        <v>188</v>
      </c>
      <c r="S710" s="49">
        <v>153</v>
      </c>
      <c r="T710" s="49">
        <v>109</v>
      </c>
      <c r="U710" s="49">
        <v>115</v>
      </c>
      <c r="V710" s="49">
        <v>128</v>
      </c>
    </row>
    <row r="711" spans="1:22" ht="15.75" customHeight="1">
      <c r="A711" s="139" t="s">
        <v>751</v>
      </c>
      <c r="B711" s="139" t="s">
        <v>562</v>
      </c>
      <c r="C711" s="139" t="s">
        <v>777</v>
      </c>
      <c r="D711" s="139" t="s">
        <v>633</v>
      </c>
      <c r="E711" s="139" t="s">
        <v>754</v>
      </c>
      <c r="F711" s="49">
        <v>1740</v>
      </c>
      <c r="G711" s="49">
        <v>2150</v>
      </c>
      <c r="H711" s="49">
        <v>1760</v>
      </c>
      <c r="I711" s="49">
        <v>1160</v>
      </c>
      <c r="J711" s="49">
        <v>1010</v>
      </c>
      <c r="K711" s="49">
        <v>1150</v>
      </c>
      <c r="L711" s="49">
        <v>3380</v>
      </c>
      <c r="M711" s="49">
        <v>2760</v>
      </c>
      <c r="N711" s="49">
        <v>2740</v>
      </c>
      <c r="O711" s="49">
        <v>2100</v>
      </c>
      <c r="P711" s="49">
        <v>2310</v>
      </c>
      <c r="Q711" s="49">
        <v>1480</v>
      </c>
      <c r="R711" s="49">
        <v>1380</v>
      </c>
      <c r="S711" s="49">
        <v>1820</v>
      </c>
      <c r="T711" s="49">
        <v>1870</v>
      </c>
      <c r="U711" s="49">
        <v>1160</v>
      </c>
      <c r="V711" s="49">
        <v>1110</v>
      </c>
    </row>
    <row r="712" spans="1:22" ht="15.75" customHeight="1">
      <c r="A712" s="139" t="s">
        <v>751</v>
      </c>
      <c r="B712" s="139" t="s">
        <v>560</v>
      </c>
      <c r="C712" s="139" t="s">
        <v>777</v>
      </c>
      <c r="D712" s="139" t="s">
        <v>633</v>
      </c>
      <c r="E712" s="139" t="s">
        <v>754</v>
      </c>
      <c r="F712" s="49">
        <v>0.16900000000000001</v>
      </c>
      <c r="G712" s="49">
        <v>0.22700000000000001</v>
      </c>
      <c r="H712" s="49">
        <v>0.25800000000000001</v>
      </c>
      <c r="I712" s="49">
        <v>0.316</v>
      </c>
      <c r="J712" s="49">
        <v>0.48299999999999998</v>
      </c>
      <c r="K712" s="49">
        <v>0.495</v>
      </c>
      <c r="L712" s="49">
        <v>0.47799999999999998</v>
      </c>
      <c r="M712" s="49">
        <v>0.44900000000000001</v>
      </c>
      <c r="N712" s="49">
        <v>0.42299999999999999</v>
      </c>
      <c r="O712" s="49">
        <v>0.38300000000000001</v>
      </c>
      <c r="P712" s="49">
        <v>0.35299999999999998</v>
      </c>
      <c r="Q712" s="49">
        <v>0.34200000000000003</v>
      </c>
      <c r="R712" s="49">
        <v>0.36099999999999999</v>
      </c>
      <c r="S712" s="49">
        <v>0.48099999999999998</v>
      </c>
      <c r="T712" s="49">
        <v>0.5</v>
      </c>
      <c r="U712" s="49">
        <v>0.51800000000000002</v>
      </c>
      <c r="V712" s="49">
        <v>0.53700000000000003</v>
      </c>
    </row>
    <row r="713" spans="1:22" ht="15.75" customHeight="1">
      <c r="A713" s="139" t="s">
        <v>751</v>
      </c>
      <c r="B713" s="139" t="s">
        <v>532</v>
      </c>
      <c r="C713" s="139" t="s">
        <v>777</v>
      </c>
      <c r="D713" s="139" t="s">
        <v>633</v>
      </c>
      <c r="E713" s="139" t="s">
        <v>754</v>
      </c>
      <c r="F713" s="49">
        <v>0.11</v>
      </c>
      <c r="G713" s="49">
        <v>0.18099999999999999</v>
      </c>
      <c r="H713" s="49">
        <v>0.309</v>
      </c>
      <c r="I713" s="49">
        <v>0.38100000000000001</v>
      </c>
      <c r="J713" s="49">
        <v>0.65600000000000003</v>
      </c>
      <c r="K713" s="49">
        <v>0.67300000000000004</v>
      </c>
      <c r="L713" s="49">
        <v>0.69</v>
      </c>
      <c r="M713" s="49">
        <v>0.66700000000000004</v>
      </c>
      <c r="N713" s="49">
        <v>0.63200000000000001</v>
      </c>
      <c r="O713" s="49">
        <v>0.57199999999999995</v>
      </c>
      <c r="P713" s="49">
        <v>0.52600000000000002</v>
      </c>
      <c r="Q713" s="49">
        <v>0.51100000000000001</v>
      </c>
      <c r="R713" s="49">
        <v>0.53900000000000003</v>
      </c>
      <c r="S713" s="49">
        <v>0.752</v>
      </c>
      <c r="T713" s="49">
        <v>0.79100000000000004</v>
      </c>
      <c r="U713" s="49">
        <v>0.82899999999999996</v>
      </c>
      <c r="V713" s="49">
        <v>0.86799999999999999</v>
      </c>
    </row>
    <row r="714" spans="1:22" ht="15.75" customHeight="1">
      <c r="A714" s="139" t="s">
        <v>751</v>
      </c>
      <c r="B714" s="139" t="s">
        <v>566</v>
      </c>
      <c r="C714" s="139" t="s">
        <v>777</v>
      </c>
      <c r="D714" s="139" t="s">
        <v>633</v>
      </c>
      <c r="E714" s="139" t="s">
        <v>754</v>
      </c>
      <c r="F714" s="49">
        <v>2530</v>
      </c>
      <c r="G714" s="49">
        <v>1560</v>
      </c>
      <c r="H714" s="49">
        <v>1110</v>
      </c>
      <c r="I714" s="49">
        <v>1490</v>
      </c>
      <c r="J714" s="49">
        <v>1530</v>
      </c>
      <c r="K714" s="49">
        <v>1490</v>
      </c>
      <c r="L714" s="49">
        <v>1210</v>
      </c>
      <c r="M714" s="49">
        <v>1020</v>
      </c>
      <c r="N714" s="49">
        <v>836</v>
      </c>
      <c r="O714" s="49">
        <v>744</v>
      </c>
      <c r="P714" s="49">
        <v>854</v>
      </c>
      <c r="Q714" s="49">
        <v>1280</v>
      </c>
      <c r="R714" s="49">
        <v>763</v>
      </c>
      <c r="S714" s="49">
        <v>1020</v>
      </c>
      <c r="T714" s="49">
        <v>653</v>
      </c>
      <c r="U714" s="49">
        <v>554</v>
      </c>
      <c r="V714" s="49">
        <v>473</v>
      </c>
    </row>
    <row r="715" spans="1:22" ht="15.75" customHeight="1">
      <c r="A715" s="139" t="s">
        <v>751</v>
      </c>
      <c r="B715" s="139" t="s">
        <v>770</v>
      </c>
      <c r="C715" s="139" t="s">
        <v>777</v>
      </c>
      <c r="D715" s="139" t="s">
        <v>633</v>
      </c>
      <c r="E715" s="139" t="s">
        <v>754</v>
      </c>
      <c r="F715" s="49">
        <v>1.17E-2</v>
      </c>
      <c r="G715" s="49">
        <v>1.17E-3</v>
      </c>
      <c r="H715" s="49">
        <v>9.7199999999999999E-4</v>
      </c>
      <c r="I715" s="49">
        <v>9.06E-2</v>
      </c>
      <c r="J715" s="49">
        <v>7.8799999999999995E-2</v>
      </c>
      <c r="K715" s="49">
        <v>8.3799999999999999E-2</v>
      </c>
      <c r="L715" s="49">
        <v>1.1900000000000001E-3</v>
      </c>
      <c r="M715" s="49">
        <v>9.2299999999999993E-2</v>
      </c>
      <c r="N715" s="49">
        <v>8.8599999999999998E-2</v>
      </c>
      <c r="O715" s="49">
        <v>5.16E-2</v>
      </c>
      <c r="P715" s="49">
        <v>1.3799999999999999E-3</v>
      </c>
      <c r="Q715" s="49">
        <v>5.2299999999999999E-2</v>
      </c>
      <c r="R715" s="49">
        <v>5.2299999999999999E-2</v>
      </c>
      <c r="S715" s="49">
        <v>6.9500000000000006E-2</v>
      </c>
      <c r="T715" s="49">
        <v>7.3099999999999998E-2</v>
      </c>
      <c r="U715" s="49">
        <v>7.6700000000000004E-2</v>
      </c>
      <c r="V715" s="49">
        <v>8.0399999999999999E-2</v>
      </c>
    </row>
    <row r="716" spans="1:22" ht="15.75" customHeight="1">
      <c r="A716" s="139" t="s">
        <v>751</v>
      </c>
      <c r="B716" s="139" t="s">
        <v>296</v>
      </c>
      <c r="C716" s="139" t="s">
        <v>777</v>
      </c>
      <c r="D716" s="139" t="s">
        <v>633</v>
      </c>
      <c r="E716" s="139" t="s">
        <v>754</v>
      </c>
      <c r="F716" s="49">
        <v>0.26300000000000001</v>
      </c>
      <c r="G716" s="49">
        <v>3.82</v>
      </c>
      <c r="H716" s="49">
        <v>19</v>
      </c>
      <c r="I716" s="49">
        <v>147</v>
      </c>
      <c r="J716" s="49">
        <v>176</v>
      </c>
      <c r="K716" s="49">
        <v>182</v>
      </c>
      <c r="L716" s="49">
        <v>192</v>
      </c>
      <c r="M716" s="49">
        <v>239</v>
      </c>
      <c r="N716" s="49">
        <v>151</v>
      </c>
      <c r="O716" s="49">
        <v>129</v>
      </c>
      <c r="P716" s="49">
        <v>116</v>
      </c>
      <c r="Q716" s="49">
        <v>120</v>
      </c>
      <c r="R716" s="49">
        <v>121</v>
      </c>
      <c r="S716" s="49">
        <v>199</v>
      </c>
      <c r="T716" s="49">
        <v>210</v>
      </c>
      <c r="U716" s="49">
        <v>222</v>
      </c>
      <c r="V716" s="49">
        <v>233</v>
      </c>
    </row>
    <row r="717" spans="1:22" ht="15.75" customHeight="1">
      <c r="A717" s="139" t="s">
        <v>751</v>
      </c>
      <c r="B717" s="139" t="s">
        <v>576</v>
      </c>
      <c r="C717" s="139" t="s">
        <v>777</v>
      </c>
      <c r="D717" s="139" t="s">
        <v>633</v>
      </c>
      <c r="E717" s="139" t="s">
        <v>754</v>
      </c>
      <c r="F717" s="49">
        <v>0</v>
      </c>
      <c r="G717" s="49">
        <v>0</v>
      </c>
      <c r="H717" s="49">
        <v>0</v>
      </c>
      <c r="I717" s="49">
        <v>0</v>
      </c>
      <c r="J717" s="49">
        <v>0</v>
      </c>
      <c r="K717" s="49">
        <v>0</v>
      </c>
      <c r="L717" s="49">
        <v>0</v>
      </c>
      <c r="M717" s="49">
        <v>0</v>
      </c>
      <c r="N717" s="49">
        <v>0</v>
      </c>
      <c r="O717" s="49">
        <v>0</v>
      </c>
      <c r="P717" s="49">
        <v>0</v>
      </c>
      <c r="Q717" s="49">
        <v>0</v>
      </c>
      <c r="R717" s="49">
        <v>0</v>
      </c>
      <c r="S717" s="49">
        <v>0</v>
      </c>
      <c r="T717" s="49">
        <v>0</v>
      </c>
      <c r="U717" s="49">
        <v>0</v>
      </c>
      <c r="V717" s="49">
        <v>0</v>
      </c>
    </row>
    <row r="718" spans="1:22" ht="15.75" customHeight="1">
      <c r="A718" s="139" t="s">
        <v>751</v>
      </c>
      <c r="B718" s="139" t="s">
        <v>572</v>
      </c>
      <c r="C718" s="139" t="s">
        <v>777</v>
      </c>
      <c r="D718" s="139" t="s">
        <v>633</v>
      </c>
      <c r="E718" s="139" t="s">
        <v>754</v>
      </c>
      <c r="F718" s="49">
        <v>307</v>
      </c>
      <c r="G718" s="49">
        <v>310</v>
      </c>
      <c r="H718" s="49">
        <v>301</v>
      </c>
      <c r="I718" s="49">
        <v>422</v>
      </c>
      <c r="J718" s="49">
        <v>481</v>
      </c>
      <c r="K718" s="49">
        <v>489</v>
      </c>
      <c r="L718" s="49">
        <v>436</v>
      </c>
      <c r="M718" s="49">
        <v>423</v>
      </c>
      <c r="N718" s="49">
        <v>414</v>
      </c>
      <c r="O718" s="49">
        <v>461</v>
      </c>
      <c r="P718" s="49">
        <v>424</v>
      </c>
      <c r="Q718" s="49">
        <v>460</v>
      </c>
      <c r="R718" s="49">
        <v>466</v>
      </c>
      <c r="S718" s="49">
        <v>511</v>
      </c>
      <c r="T718" s="49">
        <v>525</v>
      </c>
      <c r="U718" s="49">
        <v>540</v>
      </c>
      <c r="V718" s="49">
        <v>554</v>
      </c>
    </row>
    <row r="719" spans="1:22" ht="15.75" customHeight="1">
      <c r="A719" s="139" t="s">
        <v>751</v>
      </c>
      <c r="B719" s="139" t="s">
        <v>568</v>
      </c>
      <c r="C719" s="139" t="s">
        <v>777</v>
      </c>
      <c r="D719" s="139" t="s">
        <v>633</v>
      </c>
      <c r="E719" s="139" t="s">
        <v>754</v>
      </c>
      <c r="F719" s="49">
        <v>4.5400000000000003E-2</v>
      </c>
      <c r="G719" s="49">
        <v>4.0399999999999998E-2</v>
      </c>
      <c r="H719" s="49">
        <v>4.0399999999999998E-2</v>
      </c>
      <c r="I719" s="49">
        <v>4.0399999999999998E-2</v>
      </c>
      <c r="J719" s="49">
        <v>4.7899999999999998E-2</v>
      </c>
      <c r="K719" s="49">
        <v>5.5599999999999997E-2</v>
      </c>
      <c r="L719" s="49">
        <v>6.0600000000000001E-2</v>
      </c>
      <c r="M719" s="49">
        <v>6.5699999999999995E-2</v>
      </c>
      <c r="N719" s="49">
        <v>6.5699999999999995E-2</v>
      </c>
      <c r="O719" s="49">
        <v>6.5699999999999995E-2</v>
      </c>
      <c r="P719" s="49">
        <v>6.8199999999999997E-2</v>
      </c>
      <c r="Q719" s="49">
        <v>7.0699999999999999E-2</v>
      </c>
      <c r="R719" s="49">
        <v>7.5700000000000003E-2</v>
      </c>
      <c r="S719" s="49">
        <v>7.4899999999999994E-2</v>
      </c>
      <c r="T719" s="49">
        <v>7.7200000000000005E-2</v>
      </c>
      <c r="U719" s="49">
        <v>7.9500000000000001E-2</v>
      </c>
      <c r="V719" s="49">
        <v>8.1799999999999998E-2</v>
      </c>
    </row>
    <row r="720" spans="1:22" ht="15.75" customHeight="1">
      <c r="A720" s="139" t="s">
        <v>751</v>
      </c>
      <c r="B720" s="139" t="s">
        <v>586</v>
      </c>
      <c r="C720" s="139" t="s">
        <v>777</v>
      </c>
      <c r="D720" s="139" t="s">
        <v>633</v>
      </c>
      <c r="E720" s="139" t="s">
        <v>754</v>
      </c>
      <c r="F720" s="49">
        <v>2060</v>
      </c>
      <c r="G720" s="49">
        <v>2370</v>
      </c>
      <c r="H720" s="49">
        <v>3350</v>
      </c>
      <c r="I720" s="49">
        <v>3940</v>
      </c>
      <c r="J720" s="49">
        <v>3740</v>
      </c>
      <c r="K720" s="49">
        <v>4090</v>
      </c>
      <c r="L720" s="49">
        <v>4410</v>
      </c>
      <c r="M720" s="49">
        <v>3350</v>
      </c>
      <c r="N720" s="49">
        <v>4000</v>
      </c>
      <c r="O720" s="49">
        <v>3170</v>
      </c>
      <c r="P720" s="49">
        <v>3180</v>
      </c>
      <c r="Q720" s="49">
        <v>3140</v>
      </c>
      <c r="R720" s="49">
        <v>4040</v>
      </c>
      <c r="S720" s="49">
        <v>4160</v>
      </c>
      <c r="T720" s="49">
        <v>4270</v>
      </c>
      <c r="U720" s="49">
        <v>4390</v>
      </c>
      <c r="V720" s="49">
        <v>4500</v>
      </c>
    </row>
    <row r="721" spans="1:22" ht="15.75" customHeight="1">
      <c r="A721" s="139" t="s">
        <v>751</v>
      </c>
      <c r="B721" s="139" t="s">
        <v>574</v>
      </c>
      <c r="C721" s="139" t="s">
        <v>777</v>
      </c>
      <c r="D721" s="139" t="s">
        <v>633</v>
      </c>
      <c r="E721" s="139" t="s">
        <v>754</v>
      </c>
      <c r="F721" s="49">
        <v>229</v>
      </c>
      <c r="G721" s="49">
        <v>123</v>
      </c>
      <c r="H721" s="49">
        <v>105</v>
      </c>
      <c r="I721" s="49">
        <v>99.1</v>
      </c>
      <c r="J721" s="49">
        <v>336</v>
      </c>
      <c r="K721" s="49">
        <v>155</v>
      </c>
      <c r="L721" s="49">
        <v>147</v>
      </c>
      <c r="M721" s="49">
        <v>113</v>
      </c>
      <c r="N721" s="49">
        <v>92</v>
      </c>
      <c r="O721" s="49">
        <v>103</v>
      </c>
      <c r="P721" s="49">
        <v>78.099999999999994</v>
      </c>
      <c r="Q721" s="49">
        <v>101</v>
      </c>
      <c r="R721" s="49">
        <v>101</v>
      </c>
      <c r="S721" s="49">
        <v>101</v>
      </c>
      <c r="T721" s="49">
        <v>97.2</v>
      </c>
      <c r="U721" s="49">
        <v>93.1</v>
      </c>
      <c r="V721" s="49">
        <v>89.1</v>
      </c>
    </row>
    <row r="722" spans="1:22" ht="15.75" customHeight="1">
      <c r="A722" s="139" t="s">
        <v>751</v>
      </c>
      <c r="B722" s="139" t="s">
        <v>578</v>
      </c>
      <c r="C722" s="139" t="s">
        <v>777</v>
      </c>
      <c r="D722" s="139" t="s">
        <v>633</v>
      </c>
      <c r="E722" s="139" t="s">
        <v>754</v>
      </c>
      <c r="F722" s="49">
        <v>1.32E-2</v>
      </c>
      <c r="G722" s="49">
        <v>1.2800000000000001E-2</v>
      </c>
      <c r="H722" s="49">
        <v>1.44E-2</v>
      </c>
      <c r="I722" s="49">
        <v>1.47E-2</v>
      </c>
      <c r="J722" s="49">
        <v>1.4999999999999999E-2</v>
      </c>
      <c r="K722" s="49">
        <v>1.5299999999999999E-2</v>
      </c>
      <c r="L722" s="49">
        <v>1.5599999999999999E-2</v>
      </c>
      <c r="M722" s="49">
        <v>1.5900000000000001E-2</v>
      </c>
      <c r="N722" s="49">
        <v>1.6199999999999999E-2</v>
      </c>
      <c r="O722" s="49">
        <v>1.6500000000000001E-2</v>
      </c>
      <c r="P722" s="49">
        <v>1.6799999999999999E-2</v>
      </c>
      <c r="Q722" s="49">
        <v>1.7100000000000001E-2</v>
      </c>
      <c r="R722" s="49">
        <v>1.7399999999999999E-2</v>
      </c>
      <c r="S722" s="49">
        <v>1.77E-2</v>
      </c>
      <c r="T722" s="49">
        <v>1.7999999999999999E-2</v>
      </c>
      <c r="U722" s="49">
        <v>1.83E-2</v>
      </c>
      <c r="V722" s="49">
        <v>1.8499999999999999E-2</v>
      </c>
    </row>
    <row r="723" spans="1:22" ht="15.75" customHeight="1">
      <c r="A723" s="139" t="s">
        <v>751</v>
      </c>
      <c r="B723" s="139" t="s">
        <v>580</v>
      </c>
      <c r="C723" s="139" t="s">
        <v>777</v>
      </c>
      <c r="D723" s="139" t="s">
        <v>633</v>
      </c>
      <c r="E723" s="139" t="s">
        <v>754</v>
      </c>
      <c r="F723" s="49">
        <v>0</v>
      </c>
      <c r="G723" s="49">
        <v>0</v>
      </c>
      <c r="H723" s="49">
        <v>0</v>
      </c>
      <c r="I723" s="49">
        <v>0</v>
      </c>
      <c r="J723" s="49">
        <v>0</v>
      </c>
      <c r="K723" s="49">
        <v>0</v>
      </c>
      <c r="L723" s="49">
        <v>0</v>
      </c>
      <c r="M723" s="49">
        <v>0</v>
      </c>
      <c r="N723" s="49">
        <v>0</v>
      </c>
      <c r="O723" s="49">
        <v>0</v>
      </c>
      <c r="P723" s="49">
        <v>0</v>
      </c>
      <c r="Q723" s="49">
        <v>0</v>
      </c>
      <c r="R723" s="49">
        <v>0</v>
      </c>
      <c r="S723" s="49">
        <v>0</v>
      </c>
      <c r="T723" s="49">
        <v>0</v>
      </c>
      <c r="U723" s="49">
        <v>0</v>
      </c>
      <c r="V723" s="49">
        <v>0</v>
      </c>
    </row>
    <row r="724" spans="1:22" ht="15.75" customHeight="1">
      <c r="A724" s="139" t="s">
        <v>751</v>
      </c>
      <c r="B724" s="139" t="s">
        <v>582</v>
      </c>
      <c r="C724" s="139" t="s">
        <v>777</v>
      </c>
      <c r="D724" s="139" t="s">
        <v>633</v>
      </c>
      <c r="E724" s="139" t="s">
        <v>754</v>
      </c>
      <c r="F724" s="49">
        <v>260</v>
      </c>
      <c r="G724" s="49">
        <v>268</v>
      </c>
      <c r="H724" s="49">
        <v>271</v>
      </c>
      <c r="I724" s="49">
        <v>253</v>
      </c>
      <c r="J724" s="49">
        <v>286</v>
      </c>
      <c r="K724" s="49">
        <v>290</v>
      </c>
      <c r="L724" s="49">
        <v>297</v>
      </c>
      <c r="M724" s="49">
        <v>301</v>
      </c>
      <c r="N724" s="49">
        <v>301</v>
      </c>
      <c r="O724" s="49">
        <v>352</v>
      </c>
      <c r="P724" s="49">
        <v>425</v>
      </c>
      <c r="Q724" s="49">
        <v>403</v>
      </c>
      <c r="R724" s="49">
        <v>392</v>
      </c>
      <c r="S724" s="49">
        <v>392</v>
      </c>
      <c r="T724" s="49">
        <v>352</v>
      </c>
      <c r="U724" s="49">
        <v>413</v>
      </c>
      <c r="V724" s="49">
        <v>424</v>
      </c>
    </row>
    <row r="725" spans="1:22" ht="15.75" customHeight="1">
      <c r="A725" s="139" t="s">
        <v>751</v>
      </c>
      <c r="B725" s="139" t="s">
        <v>584</v>
      </c>
      <c r="C725" s="139" t="s">
        <v>777</v>
      </c>
      <c r="D725" s="139" t="s">
        <v>633</v>
      </c>
      <c r="E725" s="139" t="s">
        <v>754</v>
      </c>
      <c r="F725" s="49">
        <v>2430</v>
      </c>
      <c r="G725" s="49">
        <v>1710</v>
      </c>
      <c r="H725" s="49">
        <v>1570</v>
      </c>
      <c r="I725" s="49">
        <v>2110</v>
      </c>
      <c r="J725" s="49">
        <v>2590</v>
      </c>
      <c r="K725" s="49">
        <v>2440</v>
      </c>
      <c r="L725" s="49">
        <v>3310</v>
      </c>
      <c r="M725" s="49">
        <v>1570</v>
      </c>
      <c r="N725" s="49">
        <v>2820</v>
      </c>
      <c r="O725" s="49">
        <v>2220</v>
      </c>
      <c r="P725" s="49">
        <v>1050</v>
      </c>
      <c r="Q725" s="49">
        <v>1880</v>
      </c>
      <c r="R725" s="49">
        <v>1420</v>
      </c>
      <c r="S725" s="49">
        <v>1640</v>
      </c>
      <c r="T725" s="49">
        <v>1570</v>
      </c>
      <c r="U725" s="49">
        <v>1510</v>
      </c>
      <c r="V725" s="49">
        <v>1440</v>
      </c>
    </row>
    <row r="726" spans="1:22" ht="15.75" customHeight="1">
      <c r="A726" s="139" t="s">
        <v>751</v>
      </c>
      <c r="B726" s="139" t="s">
        <v>771</v>
      </c>
      <c r="C726" s="139" t="s">
        <v>777</v>
      </c>
      <c r="D726" s="139" t="s">
        <v>633</v>
      </c>
      <c r="E726" s="139" t="s">
        <v>754</v>
      </c>
      <c r="F726" s="49">
        <v>1040</v>
      </c>
      <c r="G726" s="49">
        <v>585</v>
      </c>
      <c r="H726" s="49">
        <v>289</v>
      </c>
      <c r="I726" s="49">
        <v>650</v>
      </c>
      <c r="J726" s="49">
        <v>991</v>
      </c>
      <c r="K726" s="49">
        <v>707</v>
      </c>
      <c r="L726" s="49">
        <v>775</v>
      </c>
      <c r="M726" s="49">
        <v>922</v>
      </c>
      <c r="N726" s="49">
        <v>1320</v>
      </c>
      <c r="O726" s="49">
        <v>1070</v>
      </c>
      <c r="P726" s="49">
        <v>689</v>
      </c>
      <c r="Q726" s="49">
        <v>723</v>
      </c>
      <c r="R726" s="49">
        <v>2230</v>
      </c>
      <c r="S726" s="49">
        <v>1270</v>
      </c>
      <c r="T726" s="49">
        <v>1310</v>
      </c>
      <c r="U726" s="49">
        <v>1360</v>
      </c>
      <c r="V726" s="49">
        <v>1400</v>
      </c>
    </row>
    <row r="727" spans="1:22" ht="15.75" customHeight="1">
      <c r="A727" s="139" t="s">
        <v>751</v>
      </c>
      <c r="B727" s="139" t="s">
        <v>570</v>
      </c>
      <c r="C727" s="139" t="s">
        <v>777</v>
      </c>
      <c r="D727" s="139" t="s">
        <v>633</v>
      </c>
      <c r="E727" s="139" t="s">
        <v>754</v>
      </c>
      <c r="F727" s="49">
        <v>0</v>
      </c>
      <c r="G727" s="49">
        <v>0</v>
      </c>
      <c r="H727" s="49">
        <v>0</v>
      </c>
      <c r="I727" s="49">
        <v>0</v>
      </c>
      <c r="J727" s="49">
        <v>11</v>
      </c>
      <c r="K727" s="49">
        <v>3.67</v>
      </c>
      <c r="L727" s="49">
        <v>3.67</v>
      </c>
      <c r="M727" s="49">
        <v>3.67</v>
      </c>
      <c r="N727" s="49">
        <v>3.67</v>
      </c>
      <c r="O727" s="49">
        <v>3.67</v>
      </c>
      <c r="P727" s="49">
        <v>3.67</v>
      </c>
      <c r="Q727" s="49">
        <v>3.67</v>
      </c>
      <c r="R727" s="49">
        <v>3.67</v>
      </c>
      <c r="S727" s="49">
        <v>3.67</v>
      </c>
      <c r="T727" s="49">
        <v>3.67</v>
      </c>
      <c r="U727" s="49">
        <v>4.8499999999999996</v>
      </c>
      <c r="V727" s="49">
        <v>5.0599999999999996</v>
      </c>
    </row>
    <row r="728" spans="1:22" ht="15.75" customHeight="1">
      <c r="A728" s="139" t="s">
        <v>751</v>
      </c>
      <c r="B728" s="139" t="s">
        <v>590</v>
      </c>
      <c r="C728" s="139" t="s">
        <v>777</v>
      </c>
      <c r="D728" s="139" t="s">
        <v>633</v>
      </c>
      <c r="E728" s="139" t="s">
        <v>754</v>
      </c>
      <c r="F728" s="49">
        <v>0.251</v>
      </c>
      <c r="G728" s="49">
        <v>0.443</v>
      </c>
      <c r="H728" s="49">
        <v>0.54300000000000004</v>
      </c>
      <c r="I728" s="49">
        <v>0.745</v>
      </c>
      <c r="J728" s="49">
        <v>1.29</v>
      </c>
      <c r="K728" s="49">
        <v>1.32</v>
      </c>
      <c r="L728" s="49">
        <v>1.32</v>
      </c>
      <c r="M728" s="49">
        <v>1.27</v>
      </c>
      <c r="N728" s="49">
        <v>1.22</v>
      </c>
      <c r="O728" s="49">
        <v>1.1100000000000001</v>
      </c>
      <c r="P728" s="49">
        <v>1.02</v>
      </c>
      <c r="Q728" s="49">
        <v>0.98899999999999999</v>
      </c>
      <c r="R728" s="49">
        <v>1.04</v>
      </c>
      <c r="S728" s="49">
        <v>1.44</v>
      </c>
      <c r="T728" s="49">
        <v>1.51</v>
      </c>
      <c r="U728" s="49">
        <v>1.58</v>
      </c>
      <c r="V728" s="49">
        <v>1.65</v>
      </c>
    </row>
    <row r="729" spans="1:22" ht="15.75" customHeight="1">
      <c r="A729" s="139" t="s">
        <v>751</v>
      </c>
      <c r="B729" s="139" t="s">
        <v>592</v>
      </c>
      <c r="C729" s="139" t="s">
        <v>777</v>
      </c>
      <c r="D729" s="139" t="s">
        <v>633</v>
      </c>
      <c r="E729" s="139" t="s">
        <v>754</v>
      </c>
      <c r="F729" s="49">
        <v>2150</v>
      </c>
      <c r="G729" s="49">
        <v>2190</v>
      </c>
      <c r="H729" s="49">
        <v>2180</v>
      </c>
      <c r="I729" s="49">
        <v>2380</v>
      </c>
      <c r="J729" s="49">
        <v>2570</v>
      </c>
      <c r="K729" s="49">
        <v>2470</v>
      </c>
      <c r="L729" s="49">
        <v>2490</v>
      </c>
      <c r="M729" s="49">
        <v>2620</v>
      </c>
      <c r="N729" s="49">
        <v>2700</v>
      </c>
      <c r="O729" s="49">
        <v>2650</v>
      </c>
      <c r="P729" s="49">
        <v>2620</v>
      </c>
      <c r="Q729" s="49">
        <v>2680</v>
      </c>
      <c r="R729" s="49">
        <v>2550</v>
      </c>
      <c r="S729" s="49">
        <v>2530</v>
      </c>
      <c r="T729" s="49">
        <v>2490</v>
      </c>
      <c r="U729" s="49">
        <v>2380</v>
      </c>
      <c r="V729" s="49">
        <v>2370</v>
      </c>
    </row>
    <row r="730" spans="1:22" ht="15.75" customHeight="1">
      <c r="A730" s="139" t="s">
        <v>751</v>
      </c>
      <c r="B730" s="139" t="s">
        <v>772</v>
      </c>
      <c r="C730" s="139" t="s">
        <v>777</v>
      </c>
      <c r="D730" s="139" t="s">
        <v>633</v>
      </c>
      <c r="E730" s="139" t="s">
        <v>754</v>
      </c>
      <c r="F730" s="49">
        <v>149000</v>
      </c>
      <c r="G730" s="49">
        <v>152000</v>
      </c>
      <c r="H730" s="49">
        <v>159000</v>
      </c>
      <c r="I730" s="49">
        <v>168000</v>
      </c>
      <c r="J730" s="49">
        <v>180000</v>
      </c>
      <c r="K730" s="49">
        <v>174000</v>
      </c>
      <c r="L730" s="49">
        <v>169000</v>
      </c>
      <c r="M730" s="49">
        <v>179000</v>
      </c>
      <c r="N730" s="49">
        <v>158000</v>
      </c>
      <c r="O730" s="49">
        <v>167000</v>
      </c>
      <c r="P730" s="49">
        <v>181000</v>
      </c>
      <c r="Q730" s="49">
        <v>188000</v>
      </c>
      <c r="R730" s="49">
        <v>199000</v>
      </c>
      <c r="S730" s="49">
        <v>190000</v>
      </c>
      <c r="T730" s="49">
        <v>187000</v>
      </c>
      <c r="U730" s="49">
        <v>186000</v>
      </c>
      <c r="V730" s="49">
        <v>185000</v>
      </c>
    </row>
    <row r="731" spans="1:22" ht="15.75" customHeight="1">
      <c r="A731" s="139" t="s">
        <v>751</v>
      </c>
      <c r="B731" s="139" t="s">
        <v>599</v>
      </c>
      <c r="C731" s="139" t="s">
        <v>777</v>
      </c>
      <c r="D731" s="139" t="s">
        <v>633</v>
      </c>
      <c r="E731" s="139" t="s">
        <v>754</v>
      </c>
      <c r="F731" s="49">
        <v>21.7</v>
      </c>
      <c r="G731" s="49">
        <v>16.899999999999999</v>
      </c>
      <c r="H731" s="49">
        <v>24</v>
      </c>
      <c r="I731" s="49">
        <v>5.97</v>
      </c>
      <c r="J731" s="49">
        <v>6.93</v>
      </c>
      <c r="K731" s="49">
        <v>6.57</v>
      </c>
      <c r="L731" s="49">
        <v>5.31</v>
      </c>
      <c r="M731" s="49">
        <v>1.66E-3</v>
      </c>
      <c r="N731" s="49">
        <v>2.0899999999999998E-3</v>
      </c>
      <c r="O731" s="49">
        <v>1.9599999999999999E-3</v>
      </c>
      <c r="P731" s="49">
        <v>2.0400000000000001E-3</v>
      </c>
      <c r="Q731" s="49">
        <v>1.4599999999999999E-3</v>
      </c>
      <c r="R731" s="49">
        <v>2.1900000000000001E-3</v>
      </c>
      <c r="S731" s="49">
        <v>2.0400000000000001E-3</v>
      </c>
      <c r="T731" s="49">
        <v>2.0699999999999998E-3</v>
      </c>
      <c r="U731" s="49">
        <v>2.0999999999999999E-3</v>
      </c>
      <c r="V731" s="49">
        <v>2.1299999999999999E-3</v>
      </c>
    </row>
    <row r="732" spans="1:22" ht="15.75" customHeight="1">
      <c r="A732" s="139" t="s">
        <v>751</v>
      </c>
      <c r="B732" s="139" t="s">
        <v>597</v>
      </c>
      <c r="C732" s="139" t="s">
        <v>777</v>
      </c>
      <c r="D732" s="139" t="s">
        <v>633</v>
      </c>
      <c r="E732" s="139" t="s">
        <v>754</v>
      </c>
      <c r="F732" s="49">
        <v>51200</v>
      </c>
      <c r="G732" s="49">
        <v>50000</v>
      </c>
      <c r="H732" s="49">
        <v>50900</v>
      </c>
      <c r="I732" s="49">
        <v>51900</v>
      </c>
      <c r="J732" s="49">
        <v>50800</v>
      </c>
      <c r="K732" s="49">
        <v>49100</v>
      </c>
      <c r="L732" s="49">
        <v>49800</v>
      </c>
      <c r="M732" s="49">
        <v>50000</v>
      </c>
      <c r="N732" s="49">
        <v>51300</v>
      </c>
      <c r="O732" s="49">
        <v>47600</v>
      </c>
      <c r="P732" s="49">
        <v>52100</v>
      </c>
      <c r="Q732" s="49">
        <v>54700</v>
      </c>
      <c r="R732" s="49">
        <v>55500</v>
      </c>
      <c r="S732" s="49">
        <v>59800</v>
      </c>
      <c r="T732" s="49">
        <v>63600</v>
      </c>
      <c r="U732" s="49">
        <v>65100</v>
      </c>
      <c r="V732" s="49">
        <v>59300</v>
      </c>
    </row>
    <row r="733" spans="1:22" ht="15.75" customHeight="1">
      <c r="A733" s="139" t="s">
        <v>751</v>
      </c>
      <c r="B733" s="139" t="s">
        <v>601</v>
      </c>
      <c r="C733" s="139" t="s">
        <v>777</v>
      </c>
      <c r="D733" s="139" t="s">
        <v>633</v>
      </c>
      <c r="E733" s="139" t="s">
        <v>754</v>
      </c>
      <c r="F733" s="49">
        <v>2380</v>
      </c>
      <c r="G733" s="49">
        <v>3130</v>
      </c>
      <c r="H733" s="49">
        <v>4100</v>
      </c>
      <c r="I733" s="49">
        <v>3580</v>
      </c>
      <c r="J733" s="49">
        <v>3330</v>
      </c>
      <c r="K733" s="49">
        <v>3650</v>
      </c>
      <c r="L733" s="49">
        <v>3870</v>
      </c>
      <c r="M733" s="49">
        <v>3250</v>
      </c>
      <c r="N733" s="49">
        <v>3950</v>
      </c>
      <c r="O733" s="49">
        <v>2610</v>
      </c>
      <c r="P733" s="49">
        <v>2770</v>
      </c>
      <c r="Q733" s="49">
        <v>2640</v>
      </c>
      <c r="R733" s="49">
        <v>2640</v>
      </c>
      <c r="S733" s="49">
        <v>3270</v>
      </c>
      <c r="T733" s="49">
        <v>3300</v>
      </c>
      <c r="U733" s="49">
        <v>3330</v>
      </c>
      <c r="V733" s="49">
        <v>3360</v>
      </c>
    </row>
    <row r="734" spans="1:22" ht="15.75" customHeight="1">
      <c r="A734" s="139" t="s">
        <v>751</v>
      </c>
      <c r="B734" s="139" t="s">
        <v>373</v>
      </c>
      <c r="C734" s="139" t="s">
        <v>777</v>
      </c>
      <c r="D734" s="139" t="s">
        <v>633</v>
      </c>
      <c r="E734" s="139" t="s">
        <v>754</v>
      </c>
      <c r="F734" s="49">
        <v>5.4199999999999998E-2</v>
      </c>
      <c r="G734" s="49">
        <v>3.4200000000000001E-2</v>
      </c>
      <c r="H734" s="49">
        <v>3.9100000000000003E-2</v>
      </c>
      <c r="I734" s="49">
        <v>3.1399999999999997E-2</v>
      </c>
      <c r="J734" s="49">
        <v>1.7500000000000002E-2</v>
      </c>
      <c r="K734" s="49">
        <v>5.6100000000000004E-3</v>
      </c>
      <c r="L734" s="49">
        <v>2.9399999999999999E-2</v>
      </c>
      <c r="M734" s="49">
        <v>3.1199999999999999E-2</v>
      </c>
      <c r="N734" s="49">
        <v>2.9899999999999999E-2</v>
      </c>
      <c r="O734" s="49">
        <v>1.52E-2</v>
      </c>
      <c r="P734" s="49">
        <v>1.7299999999999999E-2</v>
      </c>
      <c r="Q734" s="49">
        <v>1.41E-2</v>
      </c>
      <c r="R734" s="49">
        <v>1.03E-2</v>
      </c>
      <c r="S734" s="49">
        <v>9.5200000000000007E-3</v>
      </c>
      <c r="T734" s="49">
        <v>7.3200000000000001E-3</v>
      </c>
      <c r="U734" s="49">
        <v>5.13E-3</v>
      </c>
      <c r="V734" s="49">
        <v>4.0200000000000001E-3</v>
      </c>
    </row>
    <row r="735" spans="1:22" ht="15.75" customHeight="1">
      <c r="A735" s="139" t="s">
        <v>751</v>
      </c>
      <c r="B735" s="139" t="s">
        <v>518</v>
      </c>
      <c r="C735" s="139" t="s">
        <v>777</v>
      </c>
      <c r="D735" s="139" t="s">
        <v>633</v>
      </c>
      <c r="E735" s="139" t="s">
        <v>754</v>
      </c>
      <c r="F735" s="49">
        <v>1.29E-2</v>
      </c>
      <c r="G735" s="49">
        <v>1.3100000000000001E-2</v>
      </c>
      <c r="H735" s="49">
        <v>1.3899999999999999E-2</v>
      </c>
      <c r="I735" s="49">
        <v>0.38800000000000001</v>
      </c>
      <c r="J735" s="49">
        <v>0.32600000000000001</v>
      </c>
      <c r="K735" s="49">
        <v>0.33700000000000002</v>
      </c>
      <c r="L735" s="49">
        <v>1.7299999999999999E-2</v>
      </c>
      <c r="M735" s="49">
        <v>0.34100000000000003</v>
      </c>
      <c r="N735" s="49">
        <v>0.315</v>
      </c>
      <c r="O735" s="49">
        <v>0.19</v>
      </c>
      <c r="P735" s="49">
        <v>2.2499999999999999E-2</v>
      </c>
      <c r="Q735" s="49">
        <v>0.19600000000000001</v>
      </c>
      <c r="R735" s="49">
        <v>0.19600000000000001</v>
      </c>
      <c r="S735" s="49">
        <v>0.26500000000000001</v>
      </c>
      <c r="T735" s="49">
        <v>0.27800000000000002</v>
      </c>
      <c r="U735" s="49">
        <v>0.29099999999999998</v>
      </c>
      <c r="V735" s="49">
        <v>0.30399999999999999</v>
      </c>
    </row>
    <row r="736" spans="1:22" ht="15.75" customHeight="1">
      <c r="A736" s="139" t="s">
        <v>751</v>
      </c>
      <c r="B736" s="139" t="s">
        <v>605</v>
      </c>
      <c r="C736" s="139" t="s">
        <v>777</v>
      </c>
      <c r="D736" s="139" t="s">
        <v>633</v>
      </c>
      <c r="E736" s="139" t="s">
        <v>754</v>
      </c>
      <c r="F736" s="49">
        <v>9380</v>
      </c>
      <c r="G736" s="49">
        <v>6390</v>
      </c>
      <c r="H736" s="49">
        <v>8350</v>
      </c>
      <c r="I736" s="49">
        <v>8450</v>
      </c>
      <c r="J736" s="49">
        <v>10500</v>
      </c>
      <c r="K736" s="49">
        <v>13600</v>
      </c>
      <c r="L736" s="49">
        <v>9970</v>
      </c>
      <c r="M736" s="49">
        <v>13800</v>
      </c>
      <c r="N736" s="49">
        <v>17700</v>
      </c>
      <c r="O736" s="49">
        <v>16800</v>
      </c>
      <c r="P736" s="49">
        <v>12900</v>
      </c>
      <c r="Q736" s="49">
        <v>17900</v>
      </c>
      <c r="R736" s="49">
        <v>21800</v>
      </c>
      <c r="S736" s="49">
        <v>26400</v>
      </c>
      <c r="T736" s="49">
        <v>29500</v>
      </c>
      <c r="U736" s="49">
        <v>26000</v>
      </c>
      <c r="V736" s="49">
        <v>27300</v>
      </c>
    </row>
    <row r="737" spans="1:22" ht="15.75" customHeight="1">
      <c r="A737" s="139" t="s">
        <v>751</v>
      </c>
      <c r="B737" s="139" t="s">
        <v>773</v>
      </c>
      <c r="C737" s="139" t="s">
        <v>777</v>
      </c>
      <c r="D737" s="139" t="s">
        <v>633</v>
      </c>
      <c r="E737" s="139" t="s">
        <v>754</v>
      </c>
      <c r="F737" s="49">
        <v>4.62E-3</v>
      </c>
      <c r="G737" s="49">
        <v>4.6100000000000004E-3</v>
      </c>
      <c r="H737" s="49">
        <v>4.5999999999999999E-3</v>
      </c>
      <c r="I737" s="49">
        <v>6.3600000000000004E-2</v>
      </c>
      <c r="J737" s="49">
        <v>5.57E-2</v>
      </c>
      <c r="K737" s="49">
        <v>5.9299999999999999E-2</v>
      </c>
      <c r="L737" s="49">
        <v>6.1500000000000001E-3</v>
      </c>
      <c r="M737" s="49">
        <v>6.2600000000000003E-2</v>
      </c>
      <c r="N737" s="49">
        <v>5.9299999999999999E-2</v>
      </c>
      <c r="O737" s="49">
        <v>3.73E-2</v>
      </c>
      <c r="P737" s="49">
        <v>8.0999999999999996E-3</v>
      </c>
      <c r="Q737" s="49">
        <v>3.8699999999999998E-2</v>
      </c>
      <c r="R737" s="49">
        <v>3.8800000000000001E-2</v>
      </c>
      <c r="S737" s="49">
        <v>5.0700000000000002E-2</v>
      </c>
      <c r="T737" s="49">
        <v>5.33E-2</v>
      </c>
      <c r="U737" s="49">
        <v>5.5899999999999998E-2</v>
      </c>
      <c r="V737" s="49">
        <v>5.8500000000000003E-2</v>
      </c>
    </row>
    <row r="738" spans="1:22" ht="15.75" customHeight="1">
      <c r="A738" s="139" t="s">
        <v>751</v>
      </c>
      <c r="B738" s="139" t="s">
        <v>607</v>
      </c>
      <c r="C738" s="139" t="s">
        <v>777</v>
      </c>
      <c r="D738" s="139" t="s">
        <v>633</v>
      </c>
      <c r="E738" s="139" t="s">
        <v>754</v>
      </c>
      <c r="F738" s="49">
        <v>0</v>
      </c>
      <c r="G738" s="49">
        <v>0</v>
      </c>
      <c r="H738" s="49">
        <v>0</v>
      </c>
      <c r="I738" s="49">
        <v>0</v>
      </c>
      <c r="J738" s="49">
        <v>0</v>
      </c>
      <c r="K738" s="49">
        <v>0</v>
      </c>
      <c r="L738" s="49">
        <v>0</v>
      </c>
      <c r="M738" s="49">
        <v>0</v>
      </c>
      <c r="N738" s="49">
        <v>0</v>
      </c>
      <c r="O738" s="49">
        <v>0</v>
      </c>
      <c r="P738" s="49">
        <v>0</v>
      </c>
      <c r="Q738" s="49">
        <v>0</v>
      </c>
      <c r="R738" s="49">
        <v>0</v>
      </c>
      <c r="S738" s="49">
        <v>0</v>
      </c>
      <c r="T738" s="49">
        <v>0</v>
      </c>
      <c r="U738" s="49">
        <v>0</v>
      </c>
      <c r="V738" s="49">
        <v>0</v>
      </c>
    </row>
    <row r="739" spans="1:22" ht="15.75" customHeight="1">
      <c r="A739" s="139" t="s">
        <v>751</v>
      </c>
      <c r="B739" s="139" t="s">
        <v>603</v>
      </c>
      <c r="C739" s="139" t="s">
        <v>777</v>
      </c>
      <c r="D739" s="139" t="s">
        <v>633</v>
      </c>
      <c r="E739" s="139" t="s">
        <v>754</v>
      </c>
      <c r="F739" s="49">
        <v>2.0299999999999999E-2</v>
      </c>
      <c r="G739" s="49">
        <v>2.0299999999999999E-2</v>
      </c>
      <c r="H739" s="49">
        <v>2.23E-2</v>
      </c>
      <c r="I739" s="49">
        <v>2.2800000000000001E-2</v>
      </c>
      <c r="J739" s="49">
        <v>2.3199999999999998E-2</v>
      </c>
      <c r="K739" s="49">
        <v>2.3699999999999999E-2</v>
      </c>
      <c r="L739" s="49">
        <v>2.41E-2</v>
      </c>
      <c r="M739" s="49">
        <v>2.46E-2</v>
      </c>
      <c r="N739" s="49">
        <v>2.5000000000000001E-2</v>
      </c>
      <c r="O739" s="49">
        <v>2.5399999999999999E-2</v>
      </c>
      <c r="P739" s="49">
        <v>2.5899999999999999E-2</v>
      </c>
      <c r="Q739" s="49">
        <v>2.63E-2</v>
      </c>
      <c r="R739" s="49">
        <v>2.6800000000000001E-2</v>
      </c>
      <c r="S739" s="49">
        <v>2.7199999999999998E-2</v>
      </c>
      <c r="T739" s="49">
        <v>2.7699999999999999E-2</v>
      </c>
      <c r="U739" s="49">
        <v>2.81E-2</v>
      </c>
      <c r="V739" s="49">
        <v>2.8500000000000001E-2</v>
      </c>
    </row>
    <row r="740" spans="1:22" ht="15.75" customHeight="1">
      <c r="A740" s="139" t="s">
        <v>751</v>
      </c>
      <c r="B740" s="139" t="s">
        <v>520</v>
      </c>
      <c r="C740" s="139" t="s">
        <v>777</v>
      </c>
      <c r="D740" s="139" t="s">
        <v>633</v>
      </c>
      <c r="E740" s="139" t="s">
        <v>754</v>
      </c>
      <c r="F740" s="49">
        <v>1.84E-2</v>
      </c>
      <c r="G740" s="49">
        <v>1.8200000000000001E-2</v>
      </c>
      <c r="H740" s="49">
        <v>1.9900000000000001E-2</v>
      </c>
      <c r="I740" s="49">
        <v>0.02</v>
      </c>
      <c r="J740" s="49">
        <v>2.01E-2</v>
      </c>
      <c r="K740" s="49">
        <v>2.0199999999999999E-2</v>
      </c>
      <c r="L740" s="49">
        <v>2.0299999999999999E-2</v>
      </c>
      <c r="M740" s="49">
        <v>2.0400000000000001E-2</v>
      </c>
      <c r="N740" s="49">
        <v>2.0500000000000001E-2</v>
      </c>
      <c r="O740" s="49">
        <v>2.06E-2</v>
      </c>
      <c r="P740" s="49">
        <v>2.07E-2</v>
      </c>
      <c r="Q740" s="49">
        <v>2.0799999999999999E-2</v>
      </c>
      <c r="R740" s="49">
        <v>2.0899999999999998E-2</v>
      </c>
      <c r="S740" s="49">
        <v>2.1000000000000001E-2</v>
      </c>
      <c r="T740" s="49">
        <v>2.1100000000000001E-2</v>
      </c>
      <c r="U740" s="49">
        <v>2.12E-2</v>
      </c>
      <c r="V740" s="49">
        <v>2.1299999999999999E-2</v>
      </c>
    </row>
    <row r="741" spans="1:22" ht="15.75" customHeight="1">
      <c r="A741" s="139" t="s">
        <v>751</v>
      </c>
      <c r="B741" s="139" t="s">
        <v>609</v>
      </c>
      <c r="C741" s="139" t="s">
        <v>777</v>
      </c>
      <c r="D741" s="139" t="s">
        <v>633</v>
      </c>
      <c r="E741" s="139" t="s">
        <v>754</v>
      </c>
      <c r="F741" s="49">
        <v>1400</v>
      </c>
      <c r="G741" s="49">
        <v>1210</v>
      </c>
      <c r="H741" s="49">
        <v>1180</v>
      </c>
      <c r="I741" s="49">
        <v>1620</v>
      </c>
      <c r="J741" s="49">
        <v>1500</v>
      </c>
      <c r="K741" s="49">
        <v>2090</v>
      </c>
      <c r="L741" s="49">
        <v>3000</v>
      </c>
      <c r="M741" s="49">
        <v>4440</v>
      </c>
      <c r="N741" s="49">
        <v>3580</v>
      </c>
      <c r="O741" s="49">
        <v>4410</v>
      </c>
      <c r="P741" s="49">
        <v>3800</v>
      </c>
      <c r="Q741" s="49">
        <v>2930</v>
      </c>
      <c r="R741" s="49">
        <v>2740</v>
      </c>
      <c r="S741" s="49">
        <v>4190</v>
      </c>
      <c r="T741" s="49">
        <v>4420</v>
      </c>
      <c r="U741" s="49">
        <v>4640</v>
      </c>
      <c r="V741" s="49">
        <v>4870</v>
      </c>
    </row>
    <row r="742" spans="1:22" ht="15.75" customHeight="1">
      <c r="A742" s="139" t="s">
        <v>751</v>
      </c>
      <c r="B742" s="139" t="s">
        <v>546</v>
      </c>
      <c r="C742" s="139" t="s">
        <v>777</v>
      </c>
      <c r="D742" s="139" t="s">
        <v>633</v>
      </c>
      <c r="E742" s="139" t="s">
        <v>754</v>
      </c>
      <c r="F742" s="49">
        <v>28900</v>
      </c>
      <c r="G742" s="49">
        <v>29100</v>
      </c>
      <c r="H742" s="49">
        <v>29800</v>
      </c>
      <c r="I742" s="49">
        <v>28800</v>
      </c>
      <c r="J742" s="49">
        <v>30400</v>
      </c>
      <c r="K742" s="49">
        <v>26700</v>
      </c>
      <c r="L742" s="49">
        <v>26500</v>
      </c>
      <c r="M742" s="49">
        <v>26900</v>
      </c>
      <c r="N742" s="49">
        <v>26900</v>
      </c>
      <c r="O742" s="49">
        <v>25700</v>
      </c>
      <c r="P742" s="49">
        <v>26100</v>
      </c>
      <c r="Q742" s="49">
        <v>25400</v>
      </c>
      <c r="R742" s="49">
        <v>25100</v>
      </c>
      <c r="S742" s="49">
        <v>25800</v>
      </c>
      <c r="T742" s="49">
        <v>24500</v>
      </c>
      <c r="U742" s="49">
        <v>24200</v>
      </c>
      <c r="V742" s="49">
        <v>23800</v>
      </c>
    </row>
    <row r="743" spans="1:22" ht="15.75" customHeight="1">
      <c r="A743" s="139" t="s">
        <v>751</v>
      </c>
      <c r="B743" s="139" t="s">
        <v>611</v>
      </c>
      <c r="C743" s="139" t="s">
        <v>777</v>
      </c>
      <c r="D743" s="139" t="s">
        <v>633</v>
      </c>
      <c r="E743" s="139" t="s">
        <v>754</v>
      </c>
      <c r="F743" s="49">
        <v>2.8200000000000001E-5</v>
      </c>
      <c r="G743" s="49">
        <v>2.2699999999999999E-4</v>
      </c>
      <c r="H743" s="49">
        <v>3.3300000000000002E-4</v>
      </c>
      <c r="I743" s="49">
        <v>4.2099999999999999E-4</v>
      </c>
      <c r="J743" s="49">
        <v>4.86E-4</v>
      </c>
      <c r="K743" s="49">
        <v>4.1100000000000002E-4</v>
      </c>
      <c r="L743" s="49">
        <v>4.0200000000000001E-4</v>
      </c>
      <c r="M743" s="49">
        <v>4.5199999999999998E-4</v>
      </c>
      <c r="N743" s="49">
        <v>4.8899999999999996E-4</v>
      </c>
      <c r="O743" s="49">
        <v>5.9999999999999995E-4</v>
      </c>
      <c r="P743" s="49">
        <v>6.38E-4</v>
      </c>
      <c r="Q743" s="49">
        <v>6.8099999999999996E-4</v>
      </c>
      <c r="R743" s="49">
        <v>7.3099999999999999E-4</v>
      </c>
      <c r="S743" s="49">
        <v>6.9499999999999998E-4</v>
      </c>
      <c r="T743" s="49">
        <v>7.2599999999999997E-4</v>
      </c>
      <c r="U743" s="49">
        <v>7.5699999999999997E-4</v>
      </c>
      <c r="V743" s="49">
        <v>7.8799999999999996E-4</v>
      </c>
    </row>
    <row r="744" spans="1:22" ht="15.75" customHeight="1">
      <c r="A744" s="139" t="s">
        <v>751</v>
      </c>
      <c r="B744" s="139" t="s">
        <v>613</v>
      </c>
      <c r="C744" s="139" t="s">
        <v>777</v>
      </c>
      <c r="D744" s="139" t="s">
        <v>633</v>
      </c>
      <c r="E744" s="139" t="s">
        <v>754</v>
      </c>
      <c r="F744" s="49">
        <v>284</v>
      </c>
      <c r="G744" s="49">
        <v>277</v>
      </c>
      <c r="H744" s="49">
        <v>265</v>
      </c>
      <c r="I744" s="49">
        <v>236</v>
      </c>
      <c r="J744" s="49">
        <v>139</v>
      </c>
      <c r="K744" s="49">
        <v>395</v>
      </c>
      <c r="L744" s="49">
        <v>383</v>
      </c>
      <c r="M744" s="49">
        <v>276</v>
      </c>
      <c r="N744" s="49">
        <v>132</v>
      </c>
      <c r="O744" s="49">
        <v>141</v>
      </c>
      <c r="P744" s="49">
        <v>155</v>
      </c>
      <c r="Q744" s="49">
        <v>168</v>
      </c>
      <c r="R744" s="49">
        <v>177</v>
      </c>
      <c r="S744" s="49">
        <v>193</v>
      </c>
      <c r="T744" s="49">
        <v>189</v>
      </c>
      <c r="U744" s="49">
        <v>185</v>
      </c>
      <c r="V744" s="49">
        <v>181</v>
      </c>
    </row>
    <row r="745" spans="1:22" ht="15.75" customHeight="1">
      <c r="A745" s="139" t="s">
        <v>751</v>
      </c>
      <c r="B745" s="139" t="s">
        <v>752</v>
      </c>
      <c r="C745" s="139" t="s">
        <v>778</v>
      </c>
      <c r="D745" s="139" t="s">
        <v>633</v>
      </c>
      <c r="E745" s="139" t="s">
        <v>754</v>
      </c>
      <c r="F745" s="49">
        <v>2380</v>
      </c>
      <c r="G745" s="49">
        <v>2410</v>
      </c>
      <c r="H745" s="49">
        <v>2440</v>
      </c>
      <c r="I745" s="49">
        <v>2560</v>
      </c>
      <c r="J745" s="49">
        <v>2620</v>
      </c>
      <c r="K745" s="49">
        <v>2720</v>
      </c>
      <c r="L745" s="49">
        <v>2720</v>
      </c>
      <c r="M745" s="49">
        <v>2820</v>
      </c>
      <c r="N745" s="49">
        <v>2660</v>
      </c>
      <c r="O745" s="49">
        <v>2630</v>
      </c>
      <c r="P745" s="49">
        <v>2510</v>
      </c>
      <c r="Q745" s="49">
        <v>2500</v>
      </c>
      <c r="R745" s="49">
        <v>1350</v>
      </c>
      <c r="S745" s="49">
        <v>862</v>
      </c>
      <c r="T745" s="49">
        <v>873</v>
      </c>
      <c r="U745" s="49">
        <v>903</v>
      </c>
      <c r="V745" s="49">
        <v>919</v>
      </c>
    </row>
    <row r="746" spans="1:22" ht="15.75" customHeight="1">
      <c r="A746" s="139" t="s">
        <v>751</v>
      </c>
      <c r="B746" s="139" t="s">
        <v>223</v>
      </c>
      <c r="C746" s="139" t="s">
        <v>778</v>
      </c>
      <c r="D746" s="139" t="s">
        <v>633</v>
      </c>
      <c r="E746" s="139" t="s">
        <v>754</v>
      </c>
      <c r="F746" s="49">
        <v>748</v>
      </c>
      <c r="G746" s="49">
        <v>792</v>
      </c>
      <c r="H746" s="49">
        <v>1040</v>
      </c>
      <c r="I746" s="49">
        <v>1160</v>
      </c>
      <c r="J746" s="49">
        <v>913</v>
      </c>
      <c r="K746" s="49">
        <v>1300</v>
      </c>
      <c r="L746" s="49">
        <v>1630</v>
      </c>
      <c r="M746" s="49">
        <v>2260</v>
      </c>
      <c r="N746" s="49">
        <v>4190</v>
      </c>
      <c r="O746" s="49">
        <v>6750</v>
      </c>
      <c r="P746" s="49">
        <v>8440</v>
      </c>
      <c r="Q746" s="49">
        <v>12200</v>
      </c>
      <c r="R746" s="49">
        <v>10700</v>
      </c>
      <c r="S746" s="49">
        <v>9990</v>
      </c>
      <c r="T746" s="49">
        <v>11100</v>
      </c>
      <c r="U746" s="49">
        <v>11800</v>
      </c>
      <c r="V746" s="49">
        <v>14000</v>
      </c>
    </row>
    <row r="747" spans="1:22" ht="15.75" customHeight="1">
      <c r="A747" s="139" t="s">
        <v>751</v>
      </c>
      <c r="B747" s="139" t="s">
        <v>233</v>
      </c>
      <c r="C747" s="139" t="s">
        <v>778</v>
      </c>
      <c r="D747" s="139" t="s">
        <v>633</v>
      </c>
      <c r="E747" s="139" t="s">
        <v>754</v>
      </c>
      <c r="F747" s="49">
        <v>9440</v>
      </c>
      <c r="G747" s="49">
        <v>9460</v>
      </c>
      <c r="H747" s="49">
        <v>12400</v>
      </c>
      <c r="I747" s="49">
        <v>8720</v>
      </c>
      <c r="J747" s="49">
        <v>18400</v>
      </c>
      <c r="K747" s="49">
        <v>18500</v>
      </c>
      <c r="L747" s="49">
        <v>21600</v>
      </c>
      <c r="M747" s="49">
        <v>24500</v>
      </c>
      <c r="N747" s="49">
        <v>24800</v>
      </c>
      <c r="O747" s="49">
        <v>26900</v>
      </c>
      <c r="P747" s="49">
        <v>28300</v>
      </c>
      <c r="Q747" s="49">
        <v>29600</v>
      </c>
      <c r="R747" s="49">
        <v>32600</v>
      </c>
      <c r="S747" s="49">
        <v>31600</v>
      </c>
      <c r="T747" s="49">
        <v>33500</v>
      </c>
      <c r="U747" s="49">
        <v>36900</v>
      </c>
      <c r="V747" s="49">
        <v>38500</v>
      </c>
    </row>
    <row r="748" spans="1:22" ht="15.75" customHeight="1">
      <c r="A748" s="139" t="s">
        <v>751</v>
      </c>
      <c r="B748" s="139" t="s">
        <v>755</v>
      </c>
      <c r="C748" s="139" t="s">
        <v>778</v>
      </c>
      <c r="D748" s="139" t="s">
        <v>633</v>
      </c>
      <c r="E748" s="139" t="s">
        <v>754</v>
      </c>
      <c r="F748" s="49">
        <v>88.8</v>
      </c>
      <c r="G748" s="49">
        <v>96.2</v>
      </c>
      <c r="H748" s="49">
        <v>96.2</v>
      </c>
      <c r="I748" s="49">
        <v>104</v>
      </c>
      <c r="J748" s="49">
        <v>122</v>
      </c>
      <c r="K748" s="49">
        <v>129</v>
      </c>
      <c r="L748" s="49">
        <v>144</v>
      </c>
      <c r="M748" s="49">
        <v>151</v>
      </c>
      <c r="N748" s="49">
        <v>151</v>
      </c>
      <c r="O748" s="49">
        <v>147</v>
      </c>
      <c r="P748" s="49">
        <v>151</v>
      </c>
      <c r="Q748" s="49">
        <v>143</v>
      </c>
      <c r="R748" s="49">
        <v>143</v>
      </c>
      <c r="S748" s="49">
        <v>136</v>
      </c>
      <c r="T748" s="49">
        <v>143</v>
      </c>
      <c r="U748" s="49">
        <v>148</v>
      </c>
      <c r="V748" s="49">
        <v>151</v>
      </c>
    </row>
    <row r="749" spans="1:22" ht="15.75" customHeight="1">
      <c r="A749" s="139" t="s">
        <v>751</v>
      </c>
      <c r="B749" s="139" t="s">
        <v>226</v>
      </c>
      <c r="C749" s="139" t="s">
        <v>778</v>
      </c>
      <c r="D749" s="139" t="s">
        <v>633</v>
      </c>
      <c r="E749" s="139" t="s">
        <v>754</v>
      </c>
      <c r="F749" s="49">
        <v>2990</v>
      </c>
      <c r="G749" s="49">
        <v>3370</v>
      </c>
      <c r="H749" s="49">
        <v>3480</v>
      </c>
      <c r="I749" s="49">
        <v>3650</v>
      </c>
      <c r="J749" s="49">
        <v>3900</v>
      </c>
      <c r="K749" s="49">
        <v>3840</v>
      </c>
      <c r="L749" s="49">
        <v>3750</v>
      </c>
      <c r="M749" s="49">
        <v>3930</v>
      </c>
      <c r="N749" s="49">
        <v>3980</v>
      </c>
      <c r="O749" s="49">
        <v>4320</v>
      </c>
      <c r="P749" s="49">
        <v>4460</v>
      </c>
      <c r="Q749" s="49">
        <v>4910</v>
      </c>
      <c r="R749" s="49">
        <v>4310</v>
      </c>
      <c r="S749" s="49">
        <v>4430</v>
      </c>
      <c r="T749" s="49">
        <v>5220</v>
      </c>
      <c r="U749" s="49">
        <v>4530</v>
      </c>
      <c r="V749" s="49">
        <v>4770</v>
      </c>
    </row>
    <row r="750" spans="1:22" ht="15.75" customHeight="1">
      <c r="A750" s="139" t="s">
        <v>751</v>
      </c>
      <c r="B750" s="139" t="s">
        <v>231</v>
      </c>
      <c r="C750" s="139" t="s">
        <v>778</v>
      </c>
      <c r="D750" s="139" t="s">
        <v>633</v>
      </c>
      <c r="E750" s="139" t="s">
        <v>754</v>
      </c>
      <c r="F750" s="49">
        <v>544</v>
      </c>
      <c r="G750" s="49">
        <v>545</v>
      </c>
      <c r="H750" s="49">
        <v>551</v>
      </c>
      <c r="I750" s="49">
        <v>552</v>
      </c>
      <c r="J750" s="49">
        <v>577</v>
      </c>
      <c r="K750" s="49">
        <v>591</v>
      </c>
      <c r="L750" s="49">
        <v>560</v>
      </c>
      <c r="M750" s="49">
        <v>553</v>
      </c>
      <c r="N750" s="49">
        <v>553</v>
      </c>
      <c r="O750" s="49">
        <v>530</v>
      </c>
      <c r="P750" s="49">
        <v>529</v>
      </c>
      <c r="Q750" s="49">
        <v>501</v>
      </c>
      <c r="R750" s="49">
        <v>500</v>
      </c>
      <c r="S750" s="49">
        <v>489</v>
      </c>
      <c r="T750" s="49">
        <v>474</v>
      </c>
      <c r="U750" s="49">
        <v>492</v>
      </c>
      <c r="V750" s="49">
        <v>487</v>
      </c>
    </row>
    <row r="751" spans="1:22" ht="15.75" customHeight="1">
      <c r="A751" s="139" t="s">
        <v>751</v>
      </c>
      <c r="B751" s="139" t="s">
        <v>756</v>
      </c>
      <c r="C751" s="139" t="s">
        <v>778</v>
      </c>
      <c r="D751" s="139" t="s">
        <v>633</v>
      </c>
      <c r="E751" s="139" t="s">
        <v>754</v>
      </c>
      <c r="F751" s="49">
        <v>13700000</v>
      </c>
      <c r="G751" s="49">
        <v>13700000</v>
      </c>
      <c r="H751" s="49">
        <v>13700000</v>
      </c>
      <c r="I751" s="49">
        <v>14000000</v>
      </c>
      <c r="J751" s="49">
        <v>14100000</v>
      </c>
      <c r="K751" s="49">
        <v>14100000</v>
      </c>
      <c r="L751" s="49">
        <v>14100000</v>
      </c>
      <c r="M751" s="49">
        <v>14200000</v>
      </c>
      <c r="N751" s="49">
        <v>13900000</v>
      </c>
      <c r="O751" s="49">
        <v>13000000</v>
      </c>
      <c r="P751" s="49">
        <v>13500000</v>
      </c>
      <c r="Q751" s="49">
        <v>13300000</v>
      </c>
      <c r="R751" s="49">
        <v>13100000</v>
      </c>
      <c r="S751" s="49">
        <v>13100000</v>
      </c>
      <c r="T751" s="49">
        <v>12900000</v>
      </c>
      <c r="U751" s="49">
        <v>12800000</v>
      </c>
      <c r="V751" s="49">
        <v>12700000</v>
      </c>
    </row>
    <row r="752" spans="1:22" ht="15.75" customHeight="1">
      <c r="A752" s="139" t="s">
        <v>751</v>
      </c>
      <c r="B752" s="139" t="s">
        <v>757</v>
      </c>
      <c r="C752" s="139" t="s">
        <v>778</v>
      </c>
      <c r="D752" s="139" t="s">
        <v>633</v>
      </c>
      <c r="E752" s="139" t="s">
        <v>754</v>
      </c>
      <c r="F752" s="49">
        <v>5610</v>
      </c>
      <c r="G752" s="49">
        <v>5720</v>
      </c>
      <c r="H752" s="49">
        <v>5510</v>
      </c>
      <c r="I752" s="49">
        <v>5510</v>
      </c>
      <c r="J752" s="49">
        <v>5790</v>
      </c>
      <c r="K752" s="49">
        <v>5730</v>
      </c>
      <c r="L752" s="49">
        <v>5980</v>
      </c>
      <c r="M752" s="49">
        <v>6730</v>
      </c>
      <c r="N752" s="49">
        <v>6470</v>
      </c>
      <c r="O752" s="49">
        <v>6620</v>
      </c>
      <c r="P752" s="49">
        <v>4560</v>
      </c>
      <c r="Q752" s="49">
        <v>5820</v>
      </c>
      <c r="R752" s="49">
        <v>7010</v>
      </c>
      <c r="S752" s="49">
        <v>6250</v>
      </c>
      <c r="T752" s="49">
        <v>6940</v>
      </c>
      <c r="U752" s="49">
        <v>7180</v>
      </c>
      <c r="V752" s="49">
        <v>7300</v>
      </c>
    </row>
    <row r="753" spans="1:22" ht="15.75" customHeight="1">
      <c r="A753" s="139" t="s">
        <v>751</v>
      </c>
      <c r="B753" s="139" t="s">
        <v>758</v>
      </c>
      <c r="C753" s="139" t="s">
        <v>778</v>
      </c>
      <c r="D753" s="139" t="s">
        <v>633</v>
      </c>
      <c r="E753" s="139" t="s">
        <v>754</v>
      </c>
      <c r="F753" s="49">
        <v>140000</v>
      </c>
      <c r="G753" s="49">
        <v>143000</v>
      </c>
      <c r="H753" s="49">
        <v>142000</v>
      </c>
      <c r="I753" s="49">
        <v>133000</v>
      </c>
      <c r="J753" s="49">
        <v>131000</v>
      </c>
      <c r="K753" s="49">
        <v>138000</v>
      </c>
      <c r="L753" s="49">
        <v>146000</v>
      </c>
      <c r="M753" s="49">
        <v>141000</v>
      </c>
      <c r="N753" s="49">
        <v>155000</v>
      </c>
      <c r="O753" s="49">
        <v>168000</v>
      </c>
      <c r="P753" s="49">
        <v>176000</v>
      </c>
      <c r="Q753" s="49">
        <v>176000</v>
      </c>
      <c r="R753" s="49">
        <v>178000</v>
      </c>
      <c r="S753" s="49">
        <v>204000</v>
      </c>
      <c r="T753" s="49">
        <v>205000</v>
      </c>
      <c r="U753" s="49">
        <v>212000</v>
      </c>
      <c r="V753" s="49">
        <v>217000</v>
      </c>
    </row>
    <row r="754" spans="1:22" ht="15.75" customHeight="1">
      <c r="A754" s="139" t="s">
        <v>751</v>
      </c>
      <c r="B754" s="139" t="s">
        <v>594</v>
      </c>
      <c r="C754" s="139" t="s">
        <v>778</v>
      </c>
      <c r="D754" s="139" t="s">
        <v>633</v>
      </c>
      <c r="E754" s="139" t="s">
        <v>754</v>
      </c>
      <c r="F754" s="49">
        <v>98700</v>
      </c>
      <c r="G754" s="49">
        <v>94700</v>
      </c>
      <c r="H754" s="49">
        <v>82700</v>
      </c>
      <c r="I754" s="49">
        <v>110000</v>
      </c>
      <c r="J754" s="49">
        <v>122000</v>
      </c>
      <c r="K754" s="49">
        <v>131000</v>
      </c>
      <c r="L754" s="49">
        <v>138000</v>
      </c>
      <c r="M754" s="49">
        <v>150000</v>
      </c>
      <c r="N754" s="49">
        <v>172000</v>
      </c>
      <c r="O754" s="49">
        <v>186000</v>
      </c>
      <c r="P754" s="49">
        <v>179000</v>
      </c>
      <c r="Q754" s="49">
        <v>184000</v>
      </c>
      <c r="R754" s="49">
        <v>198000</v>
      </c>
      <c r="S754" s="49">
        <v>191000</v>
      </c>
      <c r="T754" s="49">
        <v>239000</v>
      </c>
      <c r="U754" s="49">
        <v>259000</v>
      </c>
      <c r="V754" s="49">
        <v>266000</v>
      </c>
    </row>
    <row r="755" spans="1:22" ht="15.75" customHeight="1">
      <c r="A755" s="139" t="s">
        <v>751</v>
      </c>
      <c r="B755" s="139" t="s">
        <v>238</v>
      </c>
      <c r="C755" s="139" t="s">
        <v>778</v>
      </c>
      <c r="D755" s="139" t="s">
        <v>633</v>
      </c>
      <c r="E755" s="139" t="s">
        <v>754</v>
      </c>
      <c r="F755" s="49">
        <v>136000</v>
      </c>
      <c r="G755" s="49">
        <v>126000</v>
      </c>
      <c r="H755" s="49">
        <v>119000</v>
      </c>
      <c r="I755" s="49">
        <v>126000</v>
      </c>
      <c r="J755" s="49">
        <v>138000</v>
      </c>
      <c r="K755" s="49">
        <v>144000</v>
      </c>
      <c r="L755" s="49">
        <v>154000</v>
      </c>
      <c r="M755" s="49">
        <v>167000</v>
      </c>
      <c r="N755" s="49">
        <v>171000</v>
      </c>
      <c r="O755" s="49">
        <v>167000</v>
      </c>
      <c r="P755" s="49">
        <v>173000</v>
      </c>
      <c r="Q755" s="49">
        <v>182000</v>
      </c>
      <c r="R755" s="49">
        <v>182000</v>
      </c>
      <c r="S755" s="49">
        <v>186000</v>
      </c>
      <c r="T755" s="49">
        <v>187000</v>
      </c>
      <c r="U755" s="49">
        <v>190000</v>
      </c>
      <c r="V755" s="49">
        <v>191000</v>
      </c>
    </row>
    <row r="756" spans="1:22" ht="15.75" customHeight="1">
      <c r="A756" s="139" t="s">
        <v>751</v>
      </c>
      <c r="B756" s="139" t="s">
        <v>240</v>
      </c>
      <c r="C756" s="139" t="s">
        <v>778</v>
      </c>
      <c r="D756" s="139" t="s">
        <v>633</v>
      </c>
      <c r="E756" s="139" t="s">
        <v>754</v>
      </c>
      <c r="F756" s="49">
        <v>3080</v>
      </c>
      <c r="G756" s="49">
        <v>3130</v>
      </c>
      <c r="H756" s="49">
        <v>2670</v>
      </c>
      <c r="I756" s="49">
        <v>3020</v>
      </c>
      <c r="J756" s="49">
        <v>3190</v>
      </c>
      <c r="K756" s="49">
        <v>3820</v>
      </c>
      <c r="L756" s="49">
        <v>3850</v>
      </c>
      <c r="M756" s="49">
        <v>4570</v>
      </c>
      <c r="N756" s="49">
        <v>5200</v>
      </c>
      <c r="O756" s="49">
        <v>4270</v>
      </c>
      <c r="P756" s="49">
        <v>4230</v>
      </c>
      <c r="Q756" s="49">
        <v>5010</v>
      </c>
      <c r="R756" s="49">
        <v>5820</v>
      </c>
      <c r="S756" s="49">
        <v>5620</v>
      </c>
      <c r="T756" s="49">
        <v>5660</v>
      </c>
      <c r="U756" s="49">
        <v>6460</v>
      </c>
      <c r="V756" s="49">
        <v>6590</v>
      </c>
    </row>
    <row r="757" spans="1:22" ht="15.75" customHeight="1">
      <c r="A757" s="139" t="s">
        <v>751</v>
      </c>
      <c r="B757" s="139" t="s">
        <v>759</v>
      </c>
      <c r="C757" s="139" t="s">
        <v>778</v>
      </c>
      <c r="D757" s="139" t="s">
        <v>633</v>
      </c>
      <c r="E757" s="139" t="s">
        <v>754</v>
      </c>
      <c r="F757" s="49">
        <v>3.67</v>
      </c>
      <c r="G757" s="49">
        <v>3.67</v>
      </c>
      <c r="H757" s="49">
        <v>3.67</v>
      </c>
      <c r="I757" s="49">
        <v>3.67</v>
      </c>
      <c r="J757" s="49">
        <v>7.33</v>
      </c>
      <c r="K757" s="49">
        <v>7.33</v>
      </c>
      <c r="L757" s="49">
        <v>7.33</v>
      </c>
      <c r="M757" s="49">
        <v>11</v>
      </c>
      <c r="N757" s="49">
        <v>5.31</v>
      </c>
      <c r="O757" s="49">
        <v>5.18</v>
      </c>
      <c r="P757" s="49">
        <v>5.05</v>
      </c>
      <c r="Q757" s="49">
        <v>4.92</v>
      </c>
      <c r="R757" s="49">
        <v>4.78</v>
      </c>
      <c r="S757" s="49">
        <v>4.6500000000000004</v>
      </c>
      <c r="T757" s="49">
        <v>4.5199999999999996</v>
      </c>
      <c r="U757" s="49">
        <v>4.3899999999999997</v>
      </c>
      <c r="V757" s="49">
        <v>4.26</v>
      </c>
    </row>
    <row r="758" spans="1:22" ht="15.75" customHeight="1">
      <c r="A758" s="139" t="s">
        <v>751</v>
      </c>
      <c r="B758" s="139" t="s">
        <v>236</v>
      </c>
      <c r="C758" s="139" t="s">
        <v>778</v>
      </c>
      <c r="D758" s="139" t="s">
        <v>633</v>
      </c>
      <c r="E758" s="139" t="s">
        <v>754</v>
      </c>
      <c r="F758" s="49">
        <v>345</v>
      </c>
      <c r="G758" s="49">
        <v>348</v>
      </c>
      <c r="H758" s="49">
        <v>370</v>
      </c>
      <c r="I758" s="49">
        <v>403</v>
      </c>
      <c r="J758" s="49">
        <v>422</v>
      </c>
      <c r="K758" s="49">
        <v>429</v>
      </c>
      <c r="L758" s="49">
        <v>444</v>
      </c>
      <c r="M758" s="49">
        <v>469</v>
      </c>
      <c r="N758" s="49">
        <v>480</v>
      </c>
      <c r="O758" s="49">
        <v>510</v>
      </c>
      <c r="P758" s="49">
        <v>524</v>
      </c>
      <c r="Q758" s="49">
        <v>513</v>
      </c>
      <c r="R758" s="49">
        <v>524</v>
      </c>
      <c r="S758" s="49">
        <v>524</v>
      </c>
      <c r="T758" s="49">
        <v>538</v>
      </c>
      <c r="U758" s="49">
        <v>556</v>
      </c>
      <c r="V758" s="49">
        <v>566</v>
      </c>
    </row>
    <row r="759" spans="1:22" ht="15.75" customHeight="1">
      <c r="A759" s="139" t="s">
        <v>751</v>
      </c>
      <c r="B759" s="139" t="s">
        <v>243</v>
      </c>
      <c r="C759" s="139" t="s">
        <v>778</v>
      </c>
      <c r="D759" s="139" t="s">
        <v>633</v>
      </c>
      <c r="E759" s="139" t="s">
        <v>754</v>
      </c>
      <c r="F759" s="49">
        <v>327000</v>
      </c>
      <c r="G759" s="49">
        <v>334000</v>
      </c>
      <c r="H759" s="49">
        <v>339000</v>
      </c>
      <c r="I759" s="49">
        <v>345000</v>
      </c>
      <c r="J759" s="49">
        <v>357000</v>
      </c>
      <c r="K759" s="49">
        <v>362000</v>
      </c>
      <c r="L759" s="49">
        <v>368000</v>
      </c>
      <c r="M759" s="49">
        <v>374000</v>
      </c>
      <c r="N759" s="49">
        <v>379000</v>
      </c>
      <c r="O759" s="49">
        <v>386000</v>
      </c>
      <c r="P759" s="49">
        <v>381000</v>
      </c>
      <c r="Q759" s="49">
        <v>378000</v>
      </c>
      <c r="R759" s="49">
        <v>384000</v>
      </c>
      <c r="S759" s="49">
        <v>376000</v>
      </c>
      <c r="T759" s="49">
        <v>372000</v>
      </c>
      <c r="U759" s="49">
        <v>381000</v>
      </c>
      <c r="V759" s="49">
        <v>392000</v>
      </c>
    </row>
    <row r="760" spans="1:22" ht="15.75" customHeight="1">
      <c r="A760" s="139" t="s">
        <v>751</v>
      </c>
      <c r="B760" s="139" t="s">
        <v>245</v>
      </c>
      <c r="C760" s="139" t="s">
        <v>778</v>
      </c>
      <c r="D760" s="139" t="s">
        <v>633</v>
      </c>
      <c r="E760" s="139" t="s">
        <v>754</v>
      </c>
      <c r="F760" s="49">
        <v>54400</v>
      </c>
      <c r="G760" s="49">
        <v>58700</v>
      </c>
      <c r="H760" s="49">
        <v>59900</v>
      </c>
      <c r="I760" s="49">
        <v>65500</v>
      </c>
      <c r="J760" s="49">
        <v>65700</v>
      </c>
      <c r="K760" s="49">
        <v>66300</v>
      </c>
      <c r="L760" s="49">
        <v>62900</v>
      </c>
      <c r="M760" s="49">
        <v>59500</v>
      </c>
      <c r="N760" s="49">
        <v>59000</v>
      </c>
      <c r="O760" s="49">
        <v>55600</v>
      </c>
      <c r="P760" s="49">
        <v>58700</v>
      </c>
      <c r="Q760" s="49">
        <v>56300</v>
      </c>
      <c r="R760" s="49">
        <v>54400</v>
      </c>
      <c r="S760" s="49">
        <v>54300</v>
      </c>
      <c r="T760" s="49">
        <v>50400</v>
      </c>
      <c r="U760" s="49">
        <v>52300</v>
      </c>
      <c r="V760" s="49">
        <v>53200</v>
      </c>
    </row>
    <row r="761" spans="1:22" ht="15.75" customHeight="1">
      <c r="A761" s="139" t="s">
        <v>751</v>
      </c>
      <c r="B761" s="139" t="s">
        <v>247</v>
      </c>
      <c r="C761" s="139" t="s">
        <v>778</v>
      </c>
      <c r="D761" s="139" t="s">
        <v>633</v>
      </c>
      <c r="E761" s="139" t="s">
        <v>754</v>
      </c>
      <c r="F761" s="49">
        <v>28900</v>
      </c>
      <c r="G761" s="49">
        <v>28600</v>
      </c>
      <c r="H761" s="49">
        <v>28800</v>
      </c>
      <c r="I761" s="49">
        <v>30500</v>
      </c>
      <c r="J761" s="49">
        <v>32200</v>
      </c>
      <c r="K761" s="49">
        <v>34700</v>
      </c>
      <c r="L761" s="49">
        <v>37900</v>
      </c>
      <c r="M761" s="49">
        <v>28300</v>
      </c>
      <c r="N761" s="49">
        <v>34400</v>
      </c>
      <c r="O761" s="49">
        <v>29200</v>
      </c>
      <c r="P761" s="49">
        <v>28700</v>
      </c>
      <c r="Q761" s="49">
        <v>29800</v>
      </c>
      <c r="R761" s="49">
        <v>31400</v>
      </c>
      <c r="S761" s="49">
        <v>31300</v>
      </c>
      <c r="T761" s="49">
        <v>32700</v>
      </c>
      <c r="U761" s="49">
        <v>36000</v>
      </c>
      <c r="V761" s="49">
        <v>35800</v>
      </c>
    </row>
    <row r="762" spans="1:22" ht="15.75" customHeight="1">
      <c r="A762" s="139" t="s">
        <v>751</v>
      </c>
      <c r="B762" s="139" t="s">
        <v>760</v>
      </c>
      <c r="C762" s="139" t="s">
        <v>778</v>
      </c>
      <c r="D762" s="139" t="s">
        <v>633</v>
      </c>
      <c r="E762" s="139" t="s">
        <v>754</v>
      </c>
      <c r="F762" s="49">
        <v>4710000</v>
      </c>
      <c r="G762" s="49">
        <v>4760000</v>
      </c>
      <c r="H762" s="49">
        <v>5100000</v>
      </c>
      <c r="I762" s="49">
        <v>5800000</v>
      </c>
      <c r="J762" s="49">
        <v>6530000</v>
      </c>
      <c r="K762" s="49">
        <v>7190000</v>
      </c>
      <c r="L762" s="49">
        <v>7790000</v>
      </c>
      <c r="M762" s="49">
        <v>8310000</v>
      </c>
      <c r="N762" s="49">
        <v>8930000</v>
      </c>
      <c r="O762" s="49">
        <v>9350000</v>
      </c>
      <c r="P762" s="49">
        <v>10000000</v>
      </c>
      <c r="Q762" s="49">
        <v>10900000</v>
      </c>
      <c r="R762" s="49">
        <v>11300000</v>
      </c>
      <c r="S762" s="49">
        <v>11500000</v>
      </c>
      <c r="T762" s="49">
        <v>11700000</v>
      </c>
      <c r="U762" s="49">
        <v>11700000</v>
      </c>
      <c r="V762" s="49">
        <v>11700000</v>
      </c>
    </row>
    <row r="763" spans="1:22" ht="15.75" customHeight="1">
      <c r="A763" s="139" t="s">
        <v>751</v>
      </c>
      <c r="B763" s="139" t="s">
        <v>284</v>
      </c>
      <c r="C763" s="139" t="s">
        <v>778</v>
      </c>
      <c r="D763" s="139" t="s">
        <v>633</v>
      </c>
      <c r="E763" s="139" t="s">
        <v>754</v>
      </c>
      <c r="F763" s="49">
        <v>275</v>
      </c>
      <c r="G763" s="49">
        <v>209</v>
      </c>
      <c r="H763" s="49">
        <v>213</v>
      </c>
      <c r="I763" s="49">
        <v>162</v>
      </c>
      <c r="J763" s="49">
        <v>198</v>
      </c>
      <c r="K763" s="49">
        <v>154</v>
      </c>
      <c r="L763" s="49">
        <v>187</v>
      </c>
      <c r="M763" s="49">
        <v>191</v>
      </c>
      <c r="N763" s="49">
        <v>195</v>
      </c>
      <c r="O763" s="49">
        <v>191</v>
      </c>
      <c r="P763" s="49">
        <v>213</v>
      </c>
      <c r="Q763" s="49">
        <v>224</v>
      </c>
      <c r="R763" s="49">
        <v>246</v>
      </c>
      <c r="S763" s="49">
        <v>239</v>
      </c>
      <c r="T763" s="49">
        <v>404</v>
      </c>
      <c r="U763" s="49">
        <v>419</v>
      </c>
      <c r="V763" s="49">
        <v>433</v>
      </c>
    </row>
    <row r="764" spans="1:22" ht="15.75" customHeight="1">
      <c r="A764" s="139" t="s">
        <v>751</v>
      </c>
      <c r="B764" s="139" t="s">
        <v>260</v>
      </c>
      <c r="C764" s="139" t="s">
        <v>778</v>
      </c>
      <c r="D764" s="139" t="s">
        <v>633</v>
      </c>
      <c r="E764" s="139" t="s">
        <v>754</v>
      </c>
      <c r="F764" s="49">
        <v>104000</v>
      </c>
      <c r="G764" s="49">
        <v>105000</v>
      </c>
      <c r="H764" s="49">
        <v>105000</v>
      </c>
      <c r="I764" s="49">
        <v>106000</v>
      </c>
      <c r="J764" s="49">
        <v>106000</v>
      </c>
      <c r="K764" s="49">
        <v>104000</v>
      </c>
      <c r="L764" s="49">
        <v>103000</v>
      </c>
      <c r="M764" s="49">
        <v>101000</v>
      </c>
      <c r="N764" s="49">
        <v>101000</v>
      </c>
      <c r="O764" s="49">
        <v>93400</v>
      </c>
      <c r="P764" s="49">
        <v>97200</v>
      </c>
      <c r="Q764" s="49">
        <v>87800</v>
      </c>
      <c r="R764" s="49">
        <v>86800</v>
      </c>
      <c r="S764" s="49">
        <v>86900</v>
      </c>
      <c r="T764" s="49">
        <v>81400</v>
      </c>
      <c r="U764" s="49">
        <v>85000</v>
      </c>
      <c r="V764" s="49">
        <v>84800</v>
      </c>
    </row>
    <row r="765" spans="1:22" ht="15.75" customHeight="1">
      <c r="A765" s="139" t="s">
        <v>751</v>
      </c>
      <c r="B765" s="139" t="s">
        <v>264</v>
      </c>
      <c r="C765" s="139" t="s">
        <v>778</v>
      </c>
      <c r="D765" s="139" t="s">
        <v>633</v>
      </c>
      <c r="E765" s="139" t="s">
        <v>754</v>
      </c>
      <c r="F765" s="49">
        <v>1470</v>
      </c>
      <c r="G765" s="49">
        <v>1690</v>
      </c>
      <c r="H765" s="49">
        <v>1950</v>
      </c>
      <c r="I765" s="49">
        <v>2230</v>
      </c>
      <c r="J765" s="49">
        <v>2380</v>
      </c>
      <c r="K765" s="49">
        <v>2270</v>
      </c>
      <c r="L765" s="49">
        <v>3130</v>
      </c>
      <c r="M765" s="49">
        <v>3720</v>
      </c>
      <c r="N765" s="49">
        <v>3740</v>
      </c>
      <c r="O765" s="49">
        <v>4000</v>
      </c>
      <c r="P765" s="49">
        <v>4440</v>
      </c>
      <c r="Q765" s="49">
        <v>4570</v>
      </c>
      <c r="R765" s="49">
        <v>4780</v>
      </c>
      <c r="S765" s="49">
        <v>5100</v>
      </c>
      <c r="T765" s="49">
        <v>5620</v>
      </c>
      <c r="U765" s="49">
        <v>5460</v>
      </c>
      <c r="V765" s="49">
        <v>5490</v>
      </c>
    </row>
    <row r="766" spans="1:22" ht="15.75" customHeight="1">
      <c r="A766" s="139" t="s">
        <v>751</v>
      </c>
      <c r="B766" s="139" t="s">
        <v>280</v>
      </c>
      <c r="C766" s="139" t="s">
        <v>778</v>
      </c>
      <c r="D766" s="139" t="s">
        <v>633</v>
      </c>
      <c r="E766" s="139" t="s">
        <v>754</v>
      </c>
      <c r="F766" s="49">
        <v>990</v>
      </c>
      <c r="G766" s="49">
        <v>972</v>
      </c>
      <c r="H766" s="49">
        <v>990</v>
      </c>
      <c r="I766" s="49">
        <v>1060</v>
      </c>
      <c r="J766" s="49">
        <v>1090</v>
      </c>
      <c r="K766" s="49">
        <v>1110</v>
      </c>
      <c r="L766" s="49">
        <v>1350</v>
      </c>
      <c r="M766" s="49">
        <v>1630</v>
      </c>
      <c r="N766" s="49">
        <v>1680</v>
      </c>
      <c r="O766" s="49">
        <v>1650</v>
      </c>
      <c r="P766" s="49">
        <v>1670</v>
      </c>
      <c r="Q766" s="49">
        <v>1920</v>
      </c>
      <c r="R766" s="49">
        <v>2300</v>
      </c>
      <c r="S766" s="49">
        <v>2770</v>
      </c>
      <c r="T766" s="49">
        <v>2650</v>
      </c>
      <c r="U766" s="49">
        <v>2470</v>
      </c>
      <c r="V766" s="49">
        <v>2490</v>
      </c>
    </row>
    <row r="767" spans="1:22" ht="15.75" customHeight="1">
      <c r="A767" s="139" t="s">
        <v>751</v>
      </c>
      <c r="B767" s="139" t="s">
        <v>254</v>
      </c>
      <c r="C767" s="139" t="s">
        <v>778</v>
      </c>
      <c r="D767" s="139" t="s">
        <v>633</v>
      </c>
      <c r="E767" s="139" t="s">
        <v>754</v>
      </c>
      <c r="F767" s="49">
        <v>25800</v>
      </c>
      <c r="G767" s="49">
        <v>30200</v>
      </c>
      <c r="H767" s="49">
        <v>31600</v>
      </c>
      <c r="I767" s="49">
        <v>33800</v>
      </c>
      <c r="J767" s="49">
        <v>36000</v>
      </c>
      <c r="K767" s="49">
        <v>37900</v>
      </c>
      <c r="L767" s="49">
        <v>42100</v>
      </c>
      <c r="M767" s="49">
        <v>43000</v>
      </c>
      <c r="N767" s="49">
        <v>45700</v>
      </c>
      <c r="O767" s="49">
        <v>49000</v>
      </c>
      <c r="P767" s="49">
        <v>54500</v>
      </c>
      <c r="Q767" s="49">
        <v>57600</v>
      </c>
      <c r="R767" s="49">
        <v>61500</v>
      </c>
      <c r="S767" s="49">
        <v>63000</v>
      </c>
      <c r="T767" s="49">
        <v>66800</v>
      </c>
      <c r="U767" s="49">
        <v>79500</v>
      </c>
      <c r="V767" s="49">
        <v>81600</v>
      </c>
    </row>
    <row r="768" spans="1:22" ht="15.75" customHeight="1">
      <c r="A768" s="139" t="s">
        <v>751</v>
      </c>
      <c r="B768" s="139" t="s">
        <v>278</v>
      </c>
      <c r="C768" s="139" t="s">
        <v>778</v>
      </c>
      <c r="D768" s="139" t="s">
        <v>633</v>
      </c>
      <c r="E768" s="139" t="s">
        <v>754</v>
      </c>
      <c r="F768" s="49">
        <v>39700</v>
      </c>
      <c r="G768" s="49">
        <v>43300</v>
      </c>
      <c r="H768" s="49">
        <v>41000</v>
      </c>
      <c r="I768" s="49">
        <v>44800</v>
      </c>
      <c r="J768" s="49">
        <v>43600</v>
      </c>
      <c r="K768" s="49">
        <v>44400</v>
      </c>
      <c r="L768" s="49">
        <v>45300</v>
      </c>
      <c r="M768" s="49">
        <v>49200</v>
      </c>
      <c r="N768" s="49">
        <v>48100</v>
      </c>
      <c r="O768" s="49">
        <v>42500</v>
      </c>
      <c r="P768" s="49">
        <v>44400</v>
      </c>
      <c r="Q768" s="49">
        <v>49300</v>
      </c>
      <c r="R768" s="49">
        <v>44800</v>
      </c>
      <c r="S768" s="49">
        <v>38900</v>
      </c>
      <c r="T768" s="49">
        <v>41300</v>
      </c>
      <c r="U768" s="49">
        <v>43700</v>
      </c>
      <c r="V768" s="49">
        <v>40700</v>
      </c>
    </row>
    <row r="769" spans="1:22" ht="15.75" customHeight="1">
      <c r="A769" s="139" t="s">
        <v>751</v>
      </c>
      <c r="B769" s="139" t="s">
        <v>252</v>
      </c>
      <c r="C769" s="139" t="s">
        <v>778</v>
      </c>
      <c r="D769" s="139" t="s">
        <v>633</v>
      </c>
      <c r="E769" s="139" t="s">
        <v>754</v>
      </c>
      <c r="F769" s="49">
        <v>18600</v>
      </c>
      <c r="G769" s="49">
        <v>13900</v>
      </c>
      <c r="H769" s="49">
        <v>15700</v>
      </c>
      <c r="I769" s="49">
        <v>16400</v>
      </c>
      <c r="J769" s="49">
        <v>17300</v>
      </c>
      <c r="K769" s="49">
        <v>19000</v>
      </c>
      <c r="L769" s="49">
        <v>18700</v>
      </c>
      <c r="M769" s="49">
        <v>26700</v>
      </c>
      <c r="N769" s="49">
        <v>29600</v>
      </c>
      <c r="O769" s="49">
        <v>27900</v>
      </c>
      <c r="P769" s="49">
        <v>28700</v>
      </c>
      <c r="Q769" s="49">
        <v>28000</v>
      </c>
      <c r="R769" s="49">
        <v>26000</v>
      </c>
      <c r="S769" s="49">
        <v>30700</v>
      </c>
      <c r="T769" s="49">
        <v>30600</v>
      </c>
      <c r="U769" s="49">
        <v>23500</v>
      </c>
      <c r="V769" s="49">
        <v>22600</v>
      </c>
    </row>
    <row r="770" spans="1:22" ht="15.75" customHeight="1">
      <c r="A770" s="139" t="s">
        <v>751</v>
      </c>
      <c r="B770" s="139" t="s">
        <v>249</v>
      </c>
      <c r="C770" s="139" t="s">
        <v>778</v>
      </c>
      <c r="D770" s="139" t="s">
        <v>633</v>
      </c>
      <c r="E770" s="139" t="s">
        <v>754</v>
      </c>
      <c r="F770" s="49">
        <v>1670</v>
      </c>
      <c r="G770" s="49">
        <v>1570</v>
      </c>
      <c r="H770" s="49">
        <v>1580</v>
      </c>
      <c r="I770" s="49">
        <v>1520</v>
      </c>
      <c r="J770" s="49">
        <v>1720</v>
      </c>
      <c r="K770" s="49">
        <v>1740</v>
      </c>
      <c r="L770" s="49">
        <v>1670</v>
      </c>
      <c r="M770" s="49">
        <v>1690</v>
      </c>
      <c r="N770" s="49">
        <v>1500</v>
      </c>
      <c r="O770" s="49">
        <v>1640</v>
      </c>
      <c r="P770" s="49">
        <v>1650</v>
      </c>
      <c r="Q770" s="49">
        <v>1860</v>
      </c>
      <c r="R770" s="49">
        <v>1970</v>
      </c>
      <c r="S770" s="49">
        <v>2800</v>
      </c>
      <c r="T770" s="49">
        <v>2410</v>
      </c>
      <c r="U770" s="49">
        <v>2500</v>
      </c>
      <c r="V770" s="49">
        <v>2540</v>
      </c>
    </row>
    <row r="771" spans="1:22" ht="15.75" customHeight="1">
      <c r="A771" s="139" t="s">
        <v>751</v>
      </c>
      <c r="B771" s="139" t="s">
        <v>270</v>
      </c>
      <c r="C771" s="139" t="s">
        <v>778</v>
      </c>
      <c r="D771" s="139" t="s">
        <v>633</v>
      </c>
      <c r="E771" s="139" t="s">
        <v>754</v>
      </c>
      <c r="F771" s="49">
        <v>11200</v>
      </c>
      <c r="G771" s="49">
        <v>11600</v>
      </c>
      <c r="H771" s="49">
        <v>12200</v>
      </c>
      <c r="I771" s="49">
        <v>12300</v>
      </c>
      <c r="J771" s="49">
        <v>13200</v>
      </c>
      <c r="K771" s="49">
        <v>13700</v>
      </c>
      <c r="L771" s="49">
        <v>14700</v>
      </c>
      <c r="M771" s="49">
        <v>14600</v>
      </c>
      <c r="N771" s="49">
        <v>16600</v>
      </c>
      <c r="O771" s="49">
        <v>17200</v>
      </c>
      <c r="P771" s="49">
        <v>17700</v>
      </c>
      <c r="Q771" s="49">
        <v>19900</v>
      </c>
      <c r="R771" s="49">
        <v>18300</v>
      </c>
      <c r="S771" s="49">
        <v>18000</v>
      </c>
      <c r="T771" s="49">
        <v>20200</v>
      </c>
      <c r="U771" s="49">
        <v>18800</v>
      </c>
      <c r="V771" s="49">
        <v>19700</v>
      </c>
    </row>
    <row r="772" spans="1:22" ht="15.75" customHeight="1">
      <c r="A772" s="139" t="s">
        <v>751</v>
      </c>
      <c r="B772" s="139" t="s">
        <v>258</v>
      </c>
      <c r="C772" s="139" t="s">
        <v>778</v>
      </c>
      <c r="D772" s="139" t="s">
        <v>633</v>
      </c>
      <c r="E772" s="139" t="s">
        <v>754</v>
      </c>
      <c r="F772" s="49">
        <v>51200</v>
      </c>
      <c r="G772" s="49">
        <v>51200</v>
      </c>
      <c r="H772" s="49">
        <v>50900</v>
      </c>
      <c r="I772" s="49">
        <v>51800</v>
      </c>
      <c r="J772" s="49">
        <v>57100</v>
      </c>
      <c r="K772" s="49">
        <v>58000</v>
      </c>
      <c r="L772" s="49">
        <v>62500</v>
      </c>
      <c r="M772" s="49">
        <v>59800</v>
      </c>
      <c r="N772" s="49">
        <v>61900</v>
      </c>
      <c r="O772" s="49">
        <v>57700</v>
      </c>
      <c r="P772" s="49">
        <v>61400</v>
      </c>
      <c r="Q772" s="49">
        <v>58500</v>
      </c>
      <c r="R772" s="49">
        <v>59300</v>
      </c>
      <c r="S772" s="49">
        <v>61400</v>
      </c>
      <c r="T772" s="49">
        <v>60400</v>
      </c>
      <c r="U772" s="49">
        <v>56800</v>
      </c>
      <c r="V772" s="49">
        <v>59100</v>
      </c>
    </row>
    <row r="773" spans="1:22" ht="15.75" customHeight="1">
      <c r="A773" s="139" t="s">
        <v>751</v>
      </c>
      <c r="B773" s="139" t="s">
        <v>262</v>
      </c>
      <c r="C773" s="139" t="s">
        <v>778</v>
      </c>
      <c r="D773" s="139" t="s">
        <v>633</v>
      </c>
      <c r="E773" s="139" t="s">
        <v>754</v>
      </c>
      <c r="F773" s="49">
        <v>396</v>
      </c>
      <c r="G773" s="49">
        <v>447</v>
      </c>
      <c r="H773" s="49">
        <v>433</v>
      </c>
      <c r="I773" s="49">
        <v>433</v>
      </c>
      <c r="J773" s="49">
        <v>393</v>
      </c>
      <c r="K773" s="49">
        <v>422</v>
      </c>
      <c r="L773" s="49">
        <v>444</v>
      </c>
      <c r="M773" s="49">
        <v>477</v>
      </c>
      <c r="N773" s="49">
        <v>437</v>
      </c>
      <c r="O773" s="49">
        <v>587</v>
      </c>
      <c r="P773" s="49">
        <v>535</v>
      </c>
      <c r="Q773" s="49">
        <v>602</v>
      </c>
      <c r="R773" s="49">
        <v>477</v>
      </c>
      <c r="S773" s="49">
        <v>514</v>
      </c>
      <c r="T773" s="49">
        <v>496</v>
      </c>
      <c r="U773" s="49">
        <v>620</v>
      </c>
      <c r="V773" s="49">
        <v>654</v>
      </c>
    </row>
    <row r="774" spans="1:22" ht="15.75" customHeight="1">
      <c r="A774" s="139" t="s">
        <v>751</v>
      </c>
      <c r="B774" s="139" t="s">
        <v>268</v>
      </c>
      <c r="C774" s="139" t="s">
        <v>778</v>
      </c>
      <c r="D774" s="139" t="s">
        <v>633</v>
      </c>
      <c r="E774" s="139" t="s">
        <v>754</v>
      </c>
      <c r="F774" s="49">
        <v>7180</v>
      </c>
      <c r="G774" s="49">
        <v>6420</v>
      </c>
      <c r="H774" s="49">
        <v>8420</v>
      </c>
      <c r="I774" s="49">
        <v>9010</v>
      </c>
      <c r="J774" s="49">
        <v>8960</v>
      </c>
      <c r="K774" s="49">
        <v>9970</v>
      </c>
      <c r="L774" s="49">
        <v>12500</v>
      </c>
      <c r="M774" s="49">
        <v>10000</v>
      </c>
      <c r="N774" s="49">
        <v>10700</v>
      </c>
      <c r="O774" s="49">
        <v>11300</v>
      </c>
      <c r="P774" s="49">
        <v>12300</v>
      </c>
      <c r="Q774" s="49">
        <v>13000</v>
      </c>
      <c r="R774" s="49">
        <v>15400</v>
      </c>
      <c r="S774" s="49">
        <v>15300</v>
      </c>
      <c r="T774" s="49">
        <v>16400</v>
      </c>
      <c r="U774" s="49">
        <v>14700</v>
      </c>
      <c r="V774" s="49">
        <v>15000</v>
      </c>
    </row>
    <row r="775" spans="1:22" ht="15.75" customHeight="1">
      <c r="A775" s="139" t="s">
        <v>751</v>
      </c>
      <c r="B775" s="139" t="s">
        <v>274</v>
      </c>
      <c r="C775" s="139" t="s">
        <v>778</v>
      </c>
      <c r="D775" s="139" t="s">
        <v>633</v>
      </c>
      <c r="E775" s="139" t="s">
        <v>754</v>
      </c>
      <c r="F775" s="49">
        <v>268000</v>
      </c>
      <c r="G775" s="49">
        <v>277000</v>
      </c>
      <c r="H775" s="49">
        <v>273000</v>
      </c>
      <c r="I775" s="49">
        <v>268000</v>
      </c>
      <c r="J775" s="49">
        <v>283000</v>
      </c>
      <c r="K775" s="49">
        <v>291000</v>
      </c>
      <c r="L775" s="49">
        <v>296000</v>
      </c>
      <c r="M775" s="49">
        <v>309000</v>
      </c>
      <c r="N775" s="49">
        <v>327000</v>
      </c>
      <c r="O775" s="49">
        <v>316000</v>
      </c>
      <c r="P775" s="49">
        <v>348000</v>
      </c>
      <c r="Q775" s="49">
        <v>360000</v>
      </c>
      <c r="R775" s="49">
        <v>384000</v>
      </c>
      <c r="S775" s="49">
        <v>412000</v>
      </c>
      <c r="T775" s="49">
        <v>432000</v>
      </c>
      <c r="U775" s="49">
        <v>422000</v>
      </c>
      <c r="V775" s="49">
        <v>393000</v>
      </c>
    </row>
    <row r="776" spans="1:22" ht="15.75" customHeight="1">
      <c r="A776" s="139" t="s">
        <v>751</v>
      </c>
      <c r="B776" s="139" t="s">
        <v>256</v>
      </c>
      <c r="C776" s="139" t="s">
        <v>778</v>
      </c>
      <c r="D776" s="139" t="s">
        <v>633</v>
      </c>
      <c r="E776" s="139" t="s">
        <v>754</v>
      </c>
      <c r="F776" s="49">
        <v>1060</v>
      </c>
      <c r="G776" s="49">
        <v>1100</v>
      </c>
      <c r="H776" s="49">
        <v>1080</v>
      </c>
      <c r="I776" s="49">
        <v>1110</v>
      </c>
      <c r="J776" s="49">
        <v>1130</v>
      </c>
      <c r="K776" s="49">
        <v>1180</v>
      </c>
      <c r="L776" s="49">
        <v>1200</v>
      </c>
      <c r="M776" s="49">
        <v>1220</v>
      </c>
      <c r="N776" s="49">
        <v>1470</v>
      </c>
      <c r="O776" s="49">
        <v>1490</v>
      </c>
      <c r="P776" s="49">
        <v>1360</v>
      </c>
      <c r="Q776" s="49">
        <v>1420</v>
      </c>
      <c r="R776" s="49">
        <v>1390</v>
      </c>
      <c r="S776" s="49">
        <v>1370</v>
      </c>
      <c r="T776" s="49">
        <v>1190</v>
      </c>
      <c r="U776" s="49">
        <v>1230</v>
      </c>
      <c r="V776" s="49">
        <v>1250</v>
      </c>
    </row>
    <row r="777" spans="1:22" ht="15.75" customHeight="1">
      <c r="A777" s="139" t="s">
        <v>751</v>
      </c>
      <c r="B777" s="139" t="s">
        <v>276</v>
      </c>
      <c r="C777" s="139" t="s">
        <v>778</v>
      </c>
      <c r="D777" s="139" t="s">
        <v>633</v>
      </c>
      <c r="E777" s="139" t="s">
        <v>754</v>
      </c>
      <c r="F777" s="49">
        <v>4590</v>
      </c>
      <c r="G777" s="49">
        <v>4390</v>
      </c>
      <c r="H777" s="49">
        <v>4260</v>
      </c>
      <c r="I777" s="49">
        <v>4480</v>
      </c>
      <c r="J777" s="49">
        <v>4880</v>
      </c>
      <c r="K777" s="49">
        <v>4870</v>
      </c>
      <c r="L777" s="49">
        <v>4740</v>
      </c>
      <c r="M777" s="49">
        <v>8320</v>
      </c>
      <c r="N777" s="49">
        <v>9000</v>
      </c>
      <c r="O777" s="49">
        <v>7760</v>
      </c>
      <c r="P777" s="49">
        <v>8070</v>
      </c>
      <c r="Q777" s="49">
        <v>9550</v>
      </c>
      <c r="R777" s="49">
        <v>9500</v>
      </c>
      <c r="S777" s="49">
        <v>7630</v>
      </c>
      <c r="T777" s="49">
        <v>8930</v>
      </c>
      <c r="U777" s="49">
        <v>9310</v>
      </c>
      <c r="V777" s="49">
        <v>10900</v>
      </c>
    </row>
    <row r="778" spans="1:22" ht="15.75" customHeight="1">
      <c r="A778" s="139" t="s">
        <v>751</v>
      </c>
      <c r="B778" s="139" t="s">
        <v>266</v>
      </c>
      <c r="C778" s="139" t="s">
        <v>778</v>
      </c>
      <c r="D778" s="139" t="s">
        <v>633</v>
      </c>
      <c r="E778" s="139" t="s">
        <v>754</v>
      </c>
      <c r="F778" s="49">
        <v>323</v>
      </c>
      <c r="G778" s="49">
        <v>309</v>
      </c>
      <c r="H778" s="49">
        <v>338</v>
      </c>
      <c r="I778" s="49">
        <v>297</v>
      </c>
      <c r="J778" s="49">
        <v>224</v>
      </c>
      <c r="K778" s="49">
        <v>312</v>
      </c>
      <c r="L778" s="49">
        <v>305</v>
      </c>
      <c r="M778" s="49">
        <v>305</v>
      </c>
      <c r="N778" s="49">
        <v>330</v>
      </c>
      <c r="O778" s="49">
        <v>301</v>
      </c>
      <c r="P778" s="49">
        <v>389</v>
      </c>
      <c r="Q778" s="49">
        <v>462</v>
      </c>
      <c r="R778" s="49">
        <v>557</v>
      </c>
      <c r="S778" s="49">
        <v>634</v>
      </c>
      <c r="T778" s="49">
        <v>660</v>
      </c>
      <c r="U778" s="49">
        <v>571</v>
      </c>
      <c r="V778" s="49">
        <v>594</v>
      </c>
    </row>
    <row r="779" spans="1:22" ht="15.75" customHeight="1">
      <c r="A779" s="139" t="s">
        <v>751</v>
      </c>
      <c r="B779" s="139" t="s">
        <v>272</v>
      </c>
      <c r="C779" s="139" t="s">
        <v>778</v>
      </c>
      <c r="D779" s="139" t="s">
        <v>633</v>
      </c>
      <c r="E779" s="139" t="s">
        <v>754</v>
      </c>
      <c r="F779" s="49">
        <v>3780</v>
      </c>
      <c r="G779" s="49">
        <v>3850</v>
      </c>
      <c r="H779" s="49">
        <v>3980</v>
      </c>
      <c r="I779" s="49">
        <v>3830</v>
      </c>
      <c r="J779" s="49">
        <v>3900</v>
      </c>
      <c r="K779" s="49">
        <v>4100</v>
      </c>
      <c r="L779" s="49">
        <v>4140</v>
      </c>
      <c r="M779" s="49">
        <v>4230</v>
      </c>
      <c r="N779" s="49">
        <v>4510</v>
      </c>
      <c r="O779" s="49">
        <v>3760</v>
      </c>
      <c r="P779" s="49">
        <v>4560</v>
      </c>
      <c r="Q779" s="49">
        <v>4020</v>
      </c>
      <c r="R779" s="49">
        <v>4050</v>
      </c>
      <c r="S779" s="49">
        <v>5050</v>
      </c>
      <c r="T779" s="49">
        <v>6850</v>
      </c>
      <c r="U779" s="49">
        <v>7020</v>
      </c>
      <c r="V779" s="49">
        <v>7060</v>
      </c>
    </row>
    <row r="780" spans="1:22" ht="15.75" customHeight="1">
      <c r="A780" s="139" t="s">
        <v>751</v>
      </c>
      <c r="B780" s="139" t="s">
        <v>294</v>
      </c>
      <c r="C780" s="139" t="s">
        <v>778</v>
      </c>
      <c r="D780" s="139" t="s">
        <v>633</v>
      </c>
      <c r="E780" s="139" t="s">
        <v>754</v>
      </c>
      <c r="F780" s="49">
        <v>218</v>
      </c>
      <c r="G780" s="49">
        <v>196</v>
      </c>
      <c r="H780" s="49">
        <v>192</v>
      </c>
      <c r="I780" s="49">
        <v>181</v>
      </c>
      <c r="J780" s="49">
        <v>194</v>
      </c>
      <c r="K780" s="49">
        <v>208</v>
      </c>
      <c r="L780" s="49">
        <v>215</v>
      </c>
      <c r="M780" s="49">
        <v>232</v>
      </c>
      <c r="N780" s="49">
        <v>236</v>
      </c>
      <c r="O780" s="49">
        <v>233</v>
      </c>
      <c r="P780" s="49">
        <v>253</v>
      </c>
      <c r="Q780" s="49">
        <v>267</v>
      </c>
      <c r="R780" s="49">
        <v>281</v>
      </c>
      <c r="S780" s="49">
        <v>284</v>
      </c>
      <c r="T780" s="49">
        <v>282</v>
      </c>
      <c r="U780" s="49">
        <v>362</v>
      </c>
      <c r="V780" s="49">
        <v>379</v>
      </c>
    </row>
    <row r="781" spans="1:22" ht="15.75" customHeight="1">
      <c r="A781" s="139" t="s">
        <v>751</v>
      </c>
      <c r="B781" s="139" t="s">
        <v>290</v>
      </c>
      <c r="C781" s="139" t="s">
        <v>778</v>
      </c>
      <c r="D781" s="139" t="s">
        <v>633</v>
      </c>
      <c r="E781" s="139" t="s">
        <v>754</v>
      </c>
      <c r="F781" s="49">
        <v>531000</v>
      </c>
      <c r="G781" s="49">
        <v>525000</v>
      </c>
      <c r="H781" s="49">
        <v>529000</v>
      </c>
      <c r="I781" s="49">
        <v>544000</v>
      </c>
      <c r="J781" s="49">
        <v>541000</v>
      </c>
      <c r="K781" s="49">
        <v>535000</v>
      </c>
      <c r="L781" s="49">
        <v>527000</v>
      </c>
      <c r="M781" s="49">
        <v>551000</v>
      </c>
      <c r="N781" s="49">
        <v>534000</v>
      </c>
      <c r="O781" s="49">
        <v>504000</v>
      </c>
      <c r="P781" s="49">
        <v>517000</v>
      </c>
      <c r="Q781" s="49">
        <v>518000</v>
      </c>
      <c r="R781" s="49">
        <v>517000</v>
      </c>
      <c r="S781" s="49">
        <v>525000</v>
      </c>
      <c r="T781" s="49">
        <v>527000</v>
      </c>
      <c r="U781" s="49">
        <v>526000</v>
      </c>
      <c r="V781" s="49">
        <v>518000</v>
      </c>
    </row>
    <row r="782" spans="1:22" ht="15.75" customHeight="1">
      <c r="A782" s="139" t="s">
        <v>751</v>
      </c>
      <c r="B782" s="139" t="s">
        <v>564</v>
      </c>
      <c r="C782" s="139" t="s">
        <v>778</v>
      </c>
      <c r="D782" s="139" t="s">
        <v>633</v>
      </c>
      <c r="E782" s="139" t="s">
        <v>754</v>
      </c>
      <c r="F782" s="49">
        <v>41300</v>
      </c>
      <c r="G782" s="49">
        <v>42800</v>
      </c>
      <c r="H782" s="49">
        <v>41200</v>
      </c>
      <c r="I782" s="49">
        <v>42500</v>
      </c>
      <c r="J782" s="49">
        <v>42900</v>
      </c>
      <c r="K782" s="49">
        <v>43300</v>
      </c>
      <c r="L782" s="49">
        <v>43000</v>
      </c>
      <c r="M782" s="49">
        <v>41000</v>
      </c>
      <c r="N782" s="49">
        <v>42400</v>
      </c>
      <c r="O782" s="49">
        <v>41300</v>
      </c>
      <c r="P782" s="49">
        <v>42600</v>
      </c>
      <c r="Q782" s="49">
        <v>38600</v>
      </c>
      <c r="R782" s="49">
        <v>40000</v>
      </c>
      <c r="S782" s="49">
        <v>40900</v>
      </c>
      <c r="T782" s="49">
        <v>36900</v>
      </c>
      <c r="U782" s="49">
        <v>36600</v>
      </c>
      <c r="V782" s="49">
        <v>37000</v>
      </c>
    </row>
    <row r="783" spans="1:22" ht="15.75" customHeight="1">
      <c r="A783" s="139" t="s">
        <v>751</v>
      </c>
      <c r="B783" s="139" t="s">
        <v>298</v>
      </c>
      <c r="C783" s="139" t="s">
        <v>778</v>
      </c>
      <c r="D783" s="139" t="s">
        <v>633</v>
      </c>
      <c r="E783" s="139" t="s">
        <v>754</v>
      </c>
      <c r="F783" s="49">
        <v>49900</v>
      </c>
      <c r="G783" s="49">
        <v>45000</v>
      </c>
      <c r="H783" s="49">
        <v>46700</v>
      </c>
      <c r="I783" s="49">
        <v>47400</v>
      </c>
      <c r="J783" s="49">
        <v>50900</v>
      </c>
      <c r="K783" s="49">
        <v>52700</v>
      </c>
      <c r="L783" s="49">
        <v>55300</v>
      </c>
      <c r="M783" s="49">
        <v>61900</v>
      </c>
      <c r="N783" s="49">
        <v>63300</v>
      </c>
      <c r="O783" s="49">
        <v>59800</v>
      </c>
      <c r="P783" s="49">
        <v>65900</v>
      </c>
      <c r="Q783" s="49">
        <v>72200</v>
      </c>
      <c r="R783" s="49">
        <v>73600</v>
      </c>
      <c r="S783" s="49">
        <v>75600</v>
      </c>
      <c r="T783" s="49">
        <v>75000</v>
      </c>
      <c r="U783" s="49">
        <v>75400</v>
      </c>
      <c r="V783" s="49">
        <v>79800</v>
      </c>
    </row>
    <row r="784" spans="1:22" ht="15.75" customHeight="1">
      <c r="A784" s="139" t="s">
        <v>751</v>
      </c>
      <c r="B784" s="139" t="s">
        <v>300</v>
      </c>
      <c r="C784" s="139" t="s">
        <v>778</v>
      </c>
      <c r="D784" s="139" t="s">
        <v>633</v>
      </c>
      <c r="E784" s="139" t="s">
        <v>754</v>
      </c>
      <c r="F784" s="49">
        <v>3150000</v>
      </c>
      <c r="G784" s="49">
        <v>3200000</v>
      </c>
      <c r="H784" s="49">
        <v>3530000</v>
      </c>
      <c r="I784" s="49">
        <v>4180000</v>
      </c>
      <c r="J784" s="49">
        <v>4830000</v>
      </c>
      <c r="K784" s="49">
        <v>5440000</v>
      </c>
      <c r="L784" s="49">
        <v>5970000</v>
      </c>
      <c r="M784" s="49">
        <v>6370000</v>
      </c>
      <c r="N784" s="49">
        <v>6840000</v>
      </c>
      <c r="O784" s="49">
        <v>7140000</v>
      </c>
      <c r="P784" s="49">
        <v>7800000</v>
      </c>
      <c r="Q784" s="49">
        <v>8580000</v>
      </c>
      <c r="R784" s="49">
        <v>8810000</v>
      </c>
      <c r="S784" s="49">
        <v>8920000</v>
      </c>
      <c r="T784" s="49">
        <v>8920000</v>
      </c>
      <c r="U784" s="49">
        <v>8890000</v>
      </c>
      <c r="V784" s="49">
        <v>8850000</v>
      </c>
    </row>
    <row r="785" spans="1:22" ht="15.75" customHeight="1">
      <c r="A785" s="139" t="s">
        <v>751</v>
      </c>
      <c r="B785" s="139" t="s">
        <v>312</v>
      </c>
      <c r="C785" s="139" t="s">
        <v>778</v>
      </c>
      <c r="D785" s="139" t="s">
        <v>633</v>
      </c>
      <c r="E785" s="139" t="s">
        <v>754</v>
      </c>
      <c r="F785" s="49">
        <v>6650</v>
      </c>
      <c r="G785" s="49">
        <v>7670</v>
      </c>
      <c r="H785" s="49">
        <v>7480</v>
      </c>
      <c r="I785" s="49">
        <v>5310</v>
      </c>
      <c r="J785" s="49">
        <v>7400</v>
      </c>
      <c r="K785" s="49">
        <v>7580</v>
      </c>
      <c r="L785" s="49">
        <v>6900</v>
      </c>
      <c r="M785" s="49">
        <v>6670</v>
      </c>
      <c r="N785" s="49">
        <v>6730</v>
      </c>
      <c r="O785" s="49">
        <v>5680</v>
      </c>
      <c r="P785" s="49">
        <v>6240</v>
      </c>
      <c r="Q785" s="49">
        <v>6580</v>
      </c>
      <c r="R785" s="49">
        <v>8570</v>
      </c>
      <c r="S785" s="49">
        <v>9690</v>
      </c>
      <c r="T785" s="49">
        <v>9900</v>
      </c>
      <c r="U785" s="49">
        <v>9780</v>
      </c>
      <c r="V785" s="49">
        <v>9840</v>
      </c>
    </row>
    <row r="786" spans="1:22" ht="15.75" customHeight="1">
      <c r="A786" s="139" t="s">
        <v>751</v>
      </c>
      <c r="B786" s="139" t="s">
        <v>288</v>
      </c>
      <c r="C786" s="139" t="s">
        <v>778</v>
      </c>
      <c r="D786" s="139" t="s">
        <v>633</v>
      </c>
      <c r="E786" s="139" t="s">
        <v>754</v>
      </c>
      <c r="F786" s="49">
        <v>9390</v>
      </c>
      <c r="G786" s="49">
        <v>8950</v>
      </c>
      <c r="H786" s="49">
        <v>8440</v>
      </c>
      <c r="I786" s="49">
        <v>8600</v>
      </c>
      <c r="J786" s="49">
        <v>8910</v>
      </c>
      <c r="K786" s="49">
        <v>8810</v>
      </c>
      <c r="L786" s="49">
        <v>9050</v>
      </c>
      <c r="M786" s="49">
        <v>10900</v>
      </c>
      <c r="N786" s="49">
        <v>10900</v>
      </c>
      <c r="O786" s="49">
        <v>12100</v>
      </c>
      <c r="P786" s="49">
        <v>11300</v>
      </c>
      <c r="Q786" s="49">
        <v>9830</v>
      </c>
      <c r="R786" s="49">
        <v>10000</v>
      </c>
      <c r="S786" s="49">
        <v>10800</v>
      </c>
      <c r="T786" s="49">
        <v>11000</v>
      </c>
      <c r="U786" s="49">
        <v>12100</v>
      </c>
      <c r="V786" s="49">
        <v>12300</v>
      </c>
    </row>
    <row r="787" spans="1:22" ht="15.75" customHeight="1">
      <c r="A787" s="139" t="s">
        <v>751</v>
      </c>
      <c r="B787" s="139" t="s">
        <v>308</v>
      </c>
      <c r="C787" s="139" t="s">
        <v>778</v>
      </c>
      <c r="D787" s="139" t="s">
        <v>633</v>
      </c>
      <c r="E787" s="139" t="s">
        <v>754</v>
      </c>
      <c r="F787" s="49">
        <v>1560</v>
      </c>
      <c r="G787" s="49">
        <v>1640</v>
      </c>
      <c r="H787" s="49">
        <v>1700</v>
      </c>
      <c r="I787" s="49">
        <v>1930</v>
      </c>
      <c r="J787" s="49">
        <v>1890</v>
      </c>
      <c r="K787" s="49">
        <v>2080</v>
      </c>
      <c r="L787" s="49">
        <v>2150</v>
      </c>
      <c r="M787" s="49">
        <v>2410</v>
      </c>
      <c r="N787" s="49">
        <v>2510</v>
      </c>
      <c r="O787" s="49">
        <v>2260</v>
      </c>
      <c r="P787" s="49">
        <v>2500</v>
      </c>
      <c r="Q787" s="49">
        <v>2960</v>
      </c>
      <c r="R787" s="49">
        <v>2890</v>
      </c>
      <c r="S787" s="49">
        <v>4060</v>
      </c>
      <c r="T787" s="49">
        <v>5180</v>
      </c>
      <c r="U787" s="49">
        <v>3740</v>
      </c>
      <c r="V787" s="49">
        <v>3850</v>
      </c>
    </row>
    <row r="788" spans="1:22" ht="15.75" customHeight="1">
      <c r="A788" s="139" t="s">
        <v>751</v>
      </c>
      <c r="B788" s="139" t="s">
        <v>306</v>
      </c>
      <c r="C788" s="139" t="s">
        <v>778</v>
      </c>
      <c r="D788" s="139" t="s">
        <v>633</v>
      </c>
      <c r="E788" s="139" t="s">
        <v>754</v>
      </c>
      <c r="F788" s="49">
        <v>1040</v>
      </c>
      <c r="G788" s="49">
        <v>766</v>
      </c>
      <c r="H788" s="49">
        <v>576</v>
      </c>
      <c r="I788" s="49">
        <v>917</v>
      </c>
      <c r="J788" s="49">
        <v>950</v>
      </c>
      <c r="K788" s="49">
        <v>931</v>
      </c>
      <c r="L788" s="49">
        <v>1070</v>
      </c>
      <c r="M788" s="49">
        <v>1160</v>
      </c>
      <c r="N788" s="49">
        <v>1260</v>
      </c>
      <c r="O788" s="49">
        <v>1690</v>
      </c>
      <c r="P788" s="49">
        <v>1940</v>
      </c>
      <c r="Q788" s="49">
        <v>2220</v>
      </c>
      <c r="R788" s="49">
        <v>2900</v>
      </c>
      <c r="S788" s="49">
        <v>2960</v>
      </c>
      <c r="T788" s="49">
        <v>2800</v>
      </c>
      <c r="U788" s="49">
        <v>2690</v>
      </c>
      <c r="V788" s="49">
        <v>2810</v>
      </c>
    </row>
    <row r="789" spans="1:22" ht="15.75" customHeight="1">
      <c r="A789" s="139" t="s">
        <v>751</v>
      </c>
      <c r="B789" s="139" t="s">
        <v>761</v>
      </c>
      <c r="C789" s="139" t="s">
        <v>778</v>
      </c>
      <c r="D789" s="139" t="s">
        <v>633</v>
      </c>
      <c r="E789" s="139" t="s">
        <v>754</v>
      </c>
      <c r="F789" s="49">
        <v>47.7</v>
      </c>
      <c r="G789" s="49">
        <v>33</v>
      </c>
      <c r="H789" s="49">
        <v>29.3</v>
      </c>
      <c r="I789" s="49">
        <v>33</v>
      </c>
      <c r="J789" s="49">
        <v>55</v>
      </c>
      <c r="K789" s="49">
        <v>62.3</v>
      </c>
      <c r="L789" s="49">
        <v>66</v>
      </c>
      <c r="M789" s="49">
        <v>66</v>
      </c>
      <c r="N789" s="49">
        <v>69.7</v>
      </c>
      <c r="O789" s="49">
        <v>69.7</v>
      </c>
      <c r="P789" s="49">
        <v>69.7</v>
      </c>
      <c r="Q789" s="49">
        <v>69.7</v>
      </c>
      <c r="R789" s="49">
        <v>69.7</v>
      </c>
      <c r="S789" s="49">
        <v>69.7</v>
      </c>
      <c r="T789" s="49">
        <v>69.7</v>
      </c>
      <c r="U789" s="49">
        <v>74.3</v>
      </c>
      <c r="V789" s="49">
        <v>87.7</v>
      </c>
    </row>
    <row r="790" spans="1:22" ht="15.75" customHeight="1">
      <c r="A790" s="139" t="s">
        <v>751</v>
      </c>
      <c r="B790" s="139" t="s">
        <v>302</v>
      </c>
      <c r="C790" s="139" t="s">
        <v>778</v>
      </c>
      <c r="D790" s="139" t="s">
        <v>633</v>
      </c>
      <c r="E790" s="139" t="s">
        <v>754</v>
      </c>
      <c r="F790" s="49">
        <v>58200</v>
      </c>
      <c r="G790" s="49">
        <v>58300</v>
      </c>
      <c r="H790" s="49">
        <v>58000</v>
      </c>
      <c r="I790" s="49">
        <v>59900</v>
      </c>
      <c r="J790" s="49">
        <v>57300</v>
      </c>
      <c r="K790" s="49">
        <v>62600</v>
      </c>
      <c r="L790" s="49">
        <v>64800</v>
      </c>
      <c r="M790" s="49">
        <v>63600</v>
      </c>
      <c r="N790" s="49">
        <v>70300</v>
      </c>
      <c r="O790" s="49">
        <v>76200</v>
      </c>
      <c r="P790" s="49">
        <v>80100</v>
      </c>
      <c r="Q790" s="49">
        <v>79900</v>
      </c>
      <c r="R790" s="49">
        <v>83600</v>
      </c>
      <c r="S790" s="49">
        <v>94100</v>
      </c>
      <c r="T790" s="49">
        <v>87300</v>
      </c>
      <c r="U790" s="49">
        <v>91600</v>
      </c>
      <c r="V790" s="49">
        <v>92300</v>
      </c>
    </row>
    <row r="791" spans="1:22" ht="15.75" customHeight="1">
      <c r="A791" s="139" t="s">
        <v>751</v>
      </c>
      <c r="B791" s="139" t="s">
        <v>304</v>
      </c>
      <c r="C791" s="139" t="s">
        <v>778</v>
      </c>
      <c r="D791" s="139" t="s">
        <v>633</v>
      </c>
      <c r="E791" s="139" t="s">
        <v>754</v>
      </c>
      <c r="F791" s="49">
        <v>103</v>
      </c>
      <c r="G791" s="49">
        <v>103</v>
      </c>
      <c r="H791" s="49">
        <v>103</v>
      </c>
      <c r="I791" s="49">
        <v>132</v>
      </c>
      <c r="J791" s="49">
        <v>143</v>
      </c>
      <c r="K791" s="49">
        <v>139</v>
      </c>
      <c r="L791" s="49">
        <v>161</v>
      </c>
      <c r="M791" s="49">
        <v>103</v>
      </c>
      <c r="N791" s="49">
        <v>106</v>
      </c>
      <c r="O791" s="49">
        <v>132</v>
      </c>
      <c r="P791" s="49">
        <v>161</v>
      </c>
      <c r="Q791" s="49">
        <v>136</v>
      </c>
      <c r="R791" s="49">
        <v>143</v>
      </c>
      <c r="S791" s="49">
        <v>176</v>
      </c>
      <c r="T791" s="49">
        <v>154</v>
      </c>
      <c r="U791" s="49">
        <v>162</v>
      </c>
      <c r="V791" s="49">
        <v>165</v>
      </c>
    </row>
    <row r="792" spans="1:22" ht="15.75" customHeight="1">
      <c r="A792" s="139" t="s">
        <v>751</v>
      </c>
      <c r="B792" s="139" t="s">
        <v>292</v>
      </c>
      <c r="C792" s="139" t="s">
        <v>778</v>
      </c>
      <c r="D792" s="139" t="s">
        <v>633</v>
      </c>
      <c r="E792" s="139" t="s">
        <v>754</v>
      </c>
      <c r="F792" s="49">
        <v>216</v>
      </c>
      <c r="G792" s="49">
        <v>235</v>
      </c>
      <c r="H792" s="49">
        <v>275</v>
      </c>
      <c r="I792" s="49">
        <v>308</v>
      </c>
      <c r="J792" s="49">
        <v>330</v>
      </c>
      <c r="K792" s="49">
        <v>440</v>
      </c>
      <c r="L792" s="49">
        <v>473</v>
      </c>
      <c r="M792" s="49">
        <v>506</v>
      </c>
      <c r="N792" s="49">
        <v>469</v>
      </c>
      <c r="O792" s="49">
        <v>524</v>
      </c>
      <c r="P792" s="49">
        <v>557</v>
      </c>
      <c r="Q792" s="49">
        <v>616</v>
      </c>
      <c r="R792" s="49">
        <v>506</v>
      </c>
      <c r="S792" s="49">
        <v>499</v>
      </c>
      <c r="T792" s="49">
        <v>502</v>
      </c>
      <c r="U792" s="49">
        <v>685</v>
      </c>
      <c r="V792" s="49">
        <v>689</v>
      </c>
    </row>
    <row r="793" spans="1:22" ht="15.75" customHeight="1">
      <c r="A793" s="139" t="s">
        <v>751</v>
      </c>
      <c r="B793" s="139" t="s">
        <v>310</v>
      </c>
      <c r="C793" s="139" t="s">
        <v>778</v>
      </c>
      <c r="D793" s="139" t="s">
        <v>633</v>
      </c>
      <c r="E793" s="139" t="s">
        <v>754</v>
      </c>
      <c r="F793" s="49">
        <v>4720</v>
      </c>
      <c r="G793" s="49">
        <v>4900</v>
      </c>
      <c r="H793" s="49">
        <v>5410</v>
      </c>
      <c r="I793" s="49">
        <v>5710</v>
      </c>
      <c r="J793" s="49">
        <v>5800</v>
      </c>
      <c r="K793" s="49">
        <v>5490</v>
      </c>
      <c r="L793" s="49">
        <v>5990</v>
      </c>
      <c r="M793" s="49">
        <v>6530</v>
      </c>
      <c r="N793" s="49">
        <v>6620</v>
      </c>
      <c r="O793" s="49">
        <v>6410</v>
      </c>
      <c r="P793" s="49">
        <v>6490</v>
      </c>
      <c r="Q793" s="49">
        <v>6590</v>
      </c>
      <c r="R793" s="49">
        <v>6610</v>
      </c>
      <c r="S793" s="49">
        <v>6420</v>
      </c>
      <c r="T793" s="49">
        <v>6560</v>
      </c>
      <c r="U793" s="49">
        <v>7920</v>
      </c>
      <c r="V793" s="49">
        <v>8350</v>
      </c>
    </row>
    <row r="794" spans="1:22" ht="15.75" customHeight="1">
      <c r="A794" s="139" t="s">
        <v>751</v>
      </c>
      <c r="B794" s="139" t="s">
        <v>316</v>
      </c>
      <c r="C794" s="139" t="s">
        <v>778</v>
      </c>
      <c r="D794" s="139" t="s">
        <v>633</v>
      </c>
      <c r="E794" s="139" t="s">
        <v>754</v>
      </c>
      <c r="F794" s="49">
        <v>26400</v>
      </c>
      <c r="G794" s="49">
        <v>25000</v>
      </c>
      <c r="H794" s="49">
        <v>24700</v>
      </c>
      <c r="I794" s="49">
        <v>24200</v>
      </c>
      <c r="J794" s="49">
        <v>23700</v>
      </c>
      <c r="K794" s="49">
        <v>24500</v>
      </c>
      <c r="L794" s="49">
        <v>25800</v>
      </c>
      <c r="M794" s="49">
        <v>25100</v>
      </c>
      <c r="N794" s="49">
        <v>28600</v>
      </c>
      <c r="O794" s="49">
        <v>28100</v>
      </c>
      <c r="P794" s="49">
        <v>35900</v>
      </c>
      <c r="Q794" s="49">
        <v>33600</v>
      </c>
      <c r="R794" s="49">
        <v>33700</v>
      </c>
      <c r="S794" s="49">
        <v>32600</v>
      </c>
      <c r="T794" s="49">
        <v>32700</v>
      </c>
      <c r="U794" s="49">
        <v>33800</v>
      </c>
      <c r="V794" s="49">
        <v>34300</v>
      </c>
    </row>
    <row r="795" spans="1:22" ht="15.75" customHeight="1">
      <c r="A795" s="139" t="s">
        <v>751</v>
      </c>
      <c r="B795" s="139" t="s">
        <v>318</v>
      </c>
      <c r="C795" s="139" t="s">
        <v>778</v>
      </c>
      <c r="D795" s="139" t="s">
        <v>633</v>
      </c>
      <c r="E795" s="139" t="s">
        <v>754</v>
      </c>
      <c r="F795" s="49">
        <v>6290</v>
      </c>
      <c r="G795" s="49">
        <v>6180</v>
      </c>
      <c r="H795" s="49">
        <v>6330</v>
      </c>
      <c r="I795" s="49">
        <v>6720</v>
      </c>
      <c r="J795" s="49">
        <v>6870</v>
      </c>
      <c r="K795" s="49">
        <v>7050</v>
      </c>
      <c r="L795" s="49">
        <v>7230</v>
      </c>
      <c r="M795" s="49">
        <v>7540</v>
      </c>
      <c r="N795" s="49">
        <v>7710</v>
      </c>
      <c r="O795" s="49">
        <v>7630</v>
      </c>
      <c r="P795" s="49">
        <v>7400</v>
      </c>
      <c r="Q795" s="49">
        <v>7110</v>
      </c>
      <c r="R795" s="49">
        <v>6630</v>
      </c>
      <c r="S795" s="49">
        <v>5720</v>
      </c>
      <c r="T795" s="49">
        <v>5880</v>
      </c>
      <c r="U795" s="49">
        <v>6000</v>
      </c>
      <c r="V795" s="49">
        <v>6400</v>
      </c>
    </row>
    <row r="796" spans="1:22" ht="15.75" customHeight="1">
      <c r="A796" s="139" t="s">
        <v>751</v>
      </c>
      <c r="B796" s="139" t="s">
        <v>320</v>
      </c>
      <c r="C796" s="139" t="s">
        <v>778</v>
      </c>
      <c r="D796" s="139" t="s">
        <v>633</v>
      </c>
      <c r="E796" s="139" t="s">
        <v>754</v>
      </c>
      <c r="F796" s="49">
        <v>114000</v>
      </c>
      <c r="G796" s="49">
        <v>114000</v>
      </c>
      <c r="H796" s="49">
        <v>111000</v>
      </c>
      <c r="I796" s="49">
        <v>114000</v>
      </c>
      <c r="J796" s="49">
        <v>114000</v>
      </c>
      <c r="K796" s="49">
        <v>113000</v>
      </c>
      <c r="L796" s="49">
        <v>113000</v>
      </c>
      <c r="M796" s="49">
        <v>114000</v>
      </c>
      <c r="N796" s="49">
        <v>109000</v>
      </c>
      <c r="O796" s="49">
        <v>104000</v>
      </c>
      <c r="P796" s="49">
        <v>105000</v>
      </c>
      <c r="Q796" s="49">
        <v>103000</v>
      </c>
      <c r="R796" s="49">
        <v>99100</v>
      </c>
      <c r="S796" s="49">
        <v>94700</v>
      </c>
      <c r="T796" s="49">
        <v>91800</v>
      </c>
      <c r="U796" s="49">
        <v>93000</v>
      </c>
      <c r="V796" s="49">
        <v>94600</v>
      </c>
    </row>
    <row r="797" spans="1:22" ht="15.75" customHeight="1">
      <c r="A797" s="139" t="s">
        <v>751</v>
      </c>
      <c r="B797" s="139" t="s">
        <v>355</v>
      </c>
      <c r="C797" s="139" t="s">
        <v>778</v>
      </c>
      <c r="D797" s="139" t="s">
        <v>633</v>
      </c>
      <c r="E797" s="139" t="s">
        <v>754</v>
      </c>
      <c r="F797" s="49">
        <v>840000</v>
      </c>
      <c r="G797" s="49">
        <v>863000</v>
      </c>
      <c r="H797" s="49">
        <v>848000</v>
      </c>
      <c r="I797" s="49">
        <v>845000</v>
      </c>
      <c r="J797" s="49">
        <v>831000</v>
      </c>
      <c r="K797" s="49">
        <v>812000</v>
      </c>
      <c r="L797" s="49">
        <v>823000</v>
      </c>
      <c r="M797" s="49">
        <v>798000</v>
      </c>
      <c r="N797" s="49">
        <v>802000</v>
      </c>
      <c r="O797" s="49">
        <v>746000</v>
      </c>
      <c r="P797" s="49">
        <v>785000</v>
      </c>
      <c r="Q797" s="49">
        <v>761000</v>
      </c>
      <c r="R797" s="49">
        <v>767000</v>
      </c>
      <c r="S797" s="49">
        <v>784000</v>
      </c>
      <c r="T797" s="49">
        <v>745000</v>
      </c>
      <c r="U797" s="49">
        <v>750000</v>
      </c>
      <c r="V797" s="49">
        <v>754000</v>
      </c>
    </row>
    <row r="798" spans="1:22" ht="15.75" customHeight="1">
      <c r="A798" s="139" t="s">
        <v>751</v>
      </c>
      <c r="B798" s="139" t="s">
        <v>324</v>
      </c>
      <c r="C798" s="139" t="s">
        <v>778</v>
      </c>
      <c r="D798" s="139" t="s">
        <v>633</v>
      </c>
      <c r="E798" s="139" t="s">
        <v>754</v>
      </c>
      <c r="F798" s="49">
        <v>341</v>
      </c>
      <c r="G798" s="49">
        <v>367</v>
      </c>
      <c r="H798" s="49">
        <v>400</v>
      </c>
      <c r="I798" s="49">
        <v>422</v>
      </c>
      <c r="J798" s="49">
        <v>408</v>
      </c>
      <c r="K798" s="49">
        <v>416</v>
      </c>
      <c r="L798" s="49">
        <v>412</v>
      </c>
      <c r="M798" s="49">
        <v>463</v>
      </c>
      <c r="N798" s="49">
        <v>500</v>
      </c>
      <c r="O798" s="49">
        <v>463</v>
      </c>
      <c r="P798" s="49">
        <v>518</v>
      </c>
      <c r="Q798" s="49">
        <v>474</v>
      </c>
      <c r="R798" s="49">
        <v>518</v>
      </c>
      <c r="S798" s="49">
        <v>537</v>
      </c>
      <c r="T798" s="49">
        <v>548</v>
      </c>
      <c r="U798" s="49">
        <v>568</v>
      </c>
      <c r="V798" s="49">
        <v>588</v>
      </c>
    </row>
    <row r="799" spans="1:22" ht="15.75" customHeight="1">
      <c r="A799" s="139" t="s">
        <v>751</v>
      </c>
      <c r="B799" s="139" t="s">
        <v>326</v>
      </c>
      <c r="C799" s="139" t="s">
        <v>778</v>
      </c>
      <c r="D799" s="139" t="s">
        <v>633</v>
      </c>
      <c r="E799" s="139" t="s">
        <v>754</v>
      </c>
      <c r="F799" s="49">
        <v>106</v>
      </c>
      <c r="G799" s="49">
        <v>118</v>
      </c>
      <c r="H799" s="49">
        <v>113</v>
      </c>
      <c r="I799" s="49">
        <v>111</v>
      </c>
      <c r="J799" s="49">
        <v>111</v>
      </c>
      <c r="K799" s="49">
        <v>119</v>
      </c>
      <c r="L799" s="49">
        <v>115</v>
      </c>
      <c r="M799" s="49">
        <v>156</v>
      </c>
      <c r="N799" s="49">
        <v>134</v>
      </c>
      <c r="O799" s="49">
        <v>134</v>
      </c>
      <c r="P799" s="49">
        <v>141</v>
      </c>
      <c r="Q799" s="49">
        <v>130</v>
      </c>
      <c r="R799" s="49">
        <v>138</v>
      </c>
      <c r="S799" s="49">
        <v>134</v>
      </c>
      <c r="T799" s="49">
        <v>138</v>
      </c>
      <c r="U799" s="49">
        <v>143</v>
      </c>
      <c r="V799" s="49">
        <v>145</v>
      </c>
    </row>
    <row r="800" spans="1:22" ht="15.75" customHeight="1">
      <c r="A800" s="139" t="s">
        <v>751</v>
      </c>
      <c r="B800" s="139" t="s">
        <v>322</v>
      </c>
      <c r="C800" s="139" t="s">
        <v>778</v>
      </c>
      <c r="D800" s="139" t="s">
        <v>633</v>
      </c>
      <c r="E800" s="139" t="s">
        <v>754</v>
      </c>
      <c r="F800" s="49">
        <v>53500</v>
      </c>
      <c r="G800" s="49">
        <v>55300</v>
      </c>
      <c r="H800" s="49">
        <v>54800</v>
      </c>
      <c r="I800" s="49">
        <v>60100</v>
      </c>
      <c r="J800" s="49">
        <v>54500</v>
      </c>
      <c r="K800" s="49">
        <v>50900</v>
      </c>
      <c r="L800" s="49">
        <v>58800</v>
      </c>
      <c r="M800" s="49">
        <v>54100</v>
      </c>
      <c r="N800" s="49">
        <v>50900</v>
      </c>
      <c r="O800" s="49">
        <v>48900</v>
      </c>
      <c r="P800" s="49">
        <v>49600</v>
      </c>
      <c r="Q800" s="49">
        <v>44400</v>
      </c>
      <c r="R800" s="49">
        <v>39900</v>
      </c>
      <c r="S800" s="49">
        <v>41700</v>
      </c>
      <c r="T800" s="49">
        <v>37500</v>
      </c>
      <c r="U800" s="49">
        <v>35200</v>
      </c>
      <c r="V800" s="49">
        <v>36800</v>
      </c>
    </row>
    <row r="801" spans="1:22" ht="15.75" customHeight="1">
      <c r="A801" s="139" t="s">
        <v>751</v>
      </c>
      <c r="B801" s="139" t="s">
        <v>328</v>
      </c>
      <c r="C801" s="139" t="s">
        <v>778</v>
      </c>
      <c r="D801" s="139" t="s">
        <v>633</v>
      </c>
      <c r="E801" s="139" t="s">
        <v>754</v>
      </c>
      <c r="F801" s="49">
        <v>17600</v>
      </c>
      <c r="G801" s="49">
        <v>16800</v>
      </c>
      <c r="H801" s="49">
        <v>17300</v>
      </c>
      <c r="I801" s="49">
        <v>16700</v>
      </c>
      <c r="J801" s="49">
        <v>13500</v>
      </c>
      <c r="K801" s="49">
        <v>13000</v>
      </c>
      <c r="L801" s="49">
        <v>12900</v>
      </c>
      <c r="M801" s="49">
        <v>13000</v>
      </c>
      <c r="N801" s="49">
        <v>12000</v>
      </c>
      <c r="O801" s="49">
        <v>11100</v>
      </c>
      <c r="P801" s="49">
        <v>10800</v>
      </c>
      <c r="Q801" s="49">
        <v>10900</v>
      </c>
      <c r="R801" s="49">
        <v>11400</v>
      </c>
      <c r="S801" s="49">
        <v>11000</v>
      </c>
      <c r="T801" s="49">
        <v>10900</v>
      </c>
      <c r="U801" s="49">
        <v>11200</v>
      </c>
      <c r="V801" s="49">
        <v>11400</v>
      </c>
    </row>
    <row r="802" spans="1:22" ht="15.75" customHeight="1">
      <c r="A802" s="139" t="s">
        <v>751</v>
      </c>
      <c r="B802" s="139" t="s">
        <v>229</v>
      </c>
      <c r="C802" s="139" t="s">
        <v>778</v>
      </c>
      <c r="D802" s="139" t="s">
        <v>633</v>
      </c>
      <c r="E802" s="139" t="s">
        <v>754</v>
      </c>
      <c r="F802" s="49">
        <v>84100</v>
      </c>
      <c r="G802" s="49">
        <v>80500</v>
      </c>
      <c r="H802" s="49">
        <v>85800</v>
      </c>
      <c r="I802" s="49">
        <v>87500</v>
      </c>
      <c r="J802" s="49">
        <v>83400</v>
      </c>
      <c r="K802" s="49">
        <v>101000</v>
      </c>
      <c r="L802" s="49">
        <v>94100</v>
      </c>
      <c r="M802" s="49">
        <v>102000</v>
      </c>
      <c r="N802" s="49">
        <v>102000</v>
      </c>
      <c r="O802" s="49">
        <v>112000</v>
      </c>
      <c r="P802" s="49">
        <v>110000</v>
      </c>
      <c r="Q802" s="49">
        <v>112000</v>
      </c>
      <c r="R802" s="49">
        <v>121000</v>
      </c>
      <c r="S802" s="49">
        <v>126000</v>
      </c>
      <c r="T802" s="49">
        <v>135000</v>
      </c>
      <c r="U802" s="49">
        <v>140000</v>
      </c>
      <c r="V802" s="49">
        <v>140000</v>
      </c>
    </row>
    <row r="803" spans="1:22" ht="15.75" customHeight="1">
      <c r="A803" s="139" t="s">
        <v>751</v>
      </c>
      <c r="B803" s="139" t="s">
        <v>762</v>
      </c>
      <c r="C803" s="139" t="s">
        <v>778</v>
      </c>
      <c r="D803" s="139" t="s">
        <v>633</v>
      </c>
      <c r="E803" s="139" t="s">
        <v>754</v>
      </c>
      <c r="F803" s="49">
        <v>22800000</v>
      </c>
      <c r="G803" s="49">
        <v>23000000</v>
      </c>
      <c r="H803" s="49">
        <v>23600000</v>
      </c>
      <c r="I803" s="49">
        <v>24700000</v>
      </c>
      <c r="J803" s="49">
        <v>25800000</v>
      </c>
      <c r="K803" s="49">
        <v>26800000</v>
      </c>
      <c r="L803" s="49">
        <v>27500000</v>
      </c>
      <c r="M803" s="49">
        <v>28300000</v>
      </c>
      <c r="N803" s="49">
        <v>28800000</v>
      </c>
      <c r="O803" s="49">
        <v>28400000</v>
      </c>
      <c r="P803" s="49">
        <v>29900000</v>
      </c>
      <c r="Q803" s="49">
        <v>30700000</v>
      </c>
      <c r="R803" s="49">
        <v>31200000</v>
      </c>
      <c r="S803" s="49">
        <v>31300000</v>
      </c>
      <c r="T803" s="49">
        <v>31500000</v>
      </c>
      <c r="U803" s="49">
        <v>31500000</v>
      </c>
      <c r="V803" s="49">
        <v>31600000</v>
      </c>
    </row>
    <row r="804" spans="1:22" ht="15.75" customHeight="1">
      <c r="A804" s="139" t="s">
        <v>751</v>
      </c>
      <c r="B804" s="139" t="s">
        <v>330</v>
      </c>
      <c r="C804" s="139" t="s">
        <v>778</v>
      </c>
      <c r="D804" s="139" t="s">
        <v>633</v>
      </c>
      <c r="E804" s="139" t="s">
        <v>754</v>
      </c>
      <c r="F804" s="49">
        <v>19300</v>
      </c>
      <c r="G804" s="49">
        <v>21700</v>
      </c>
      <c r="H804" s="49">
        <v>23500</v>
      </c>
      <c r="I804" s="49">
        <v>25400</v>
      </c>
      <c r="J804" s="49">
        <v>27300</v>
      </c>
      <c r="K804" s="49">
        <v>28400</v>
      </c>
      <c r="L804" s="49">
        <v>26800</v>
      </c>
      <c r="M804" s="49">
        <v>29700</v>
      </c>
      <c r="N804" s="49">
        <v>31100</v>
      </c>
      <c r="O804" s="49">
        <v>33400</v>
      </c>
      <c r="P804" s="49">
        <v>33800</v>
      </c>
      <c r="Q804" s="49">
        <v>35800</v>
      </c>
      <c r="R804" s="49">
        <v>35100</v>
      </c>
      <c r="S804" s="49">
        <v>37700</v>
      </c>
      <c r="T804" s="49">
        <v>40600</v>
      </c>
      <c r="U804" s="49">
        <v>39400</v>
      </c>
      <c r="V804" s="49">
        <v>37100</v>
      </c>
    </row>
    <row r="805" spans="1:22" ht="15.75" customHeight="1">
      <c r="A805" s="139" t="s">
        <v>751</v>
      </c>
      <c r="B805" s="139" t="s">
        <v>332</v>
      </c>
      <c r="C805" s="139" t="s">
        <v>778</v>
      </c>
      <c r="D805" s="139" t="s">
        <v>633</v>
      </c>
      <c r="E805" s="139" t="s">
        <v>754</v>
      </c>
      <c r="F805" s="49">
        <v>106000</v>
      </c>
      <c r="G805" s="49">
        <v>96500</v>
      </c>
      <c r="H805" s="49">
        <v>100000</v>
      </c>
      <c r="I805" s="49">
        <v>123000</v>
      </c>
      <c r="J805" s="49">
        <v>129000</v>
      </c>
      <c r="K805" s="49">
        <v>147000</v>
      </c>
      <c r="L805" s="49">
        <v>157000</v>
      </c>
      <c r="M805" s="49">
        <v>165000</v>
      </c>
      <c r="N805" s="49">
        <v>174000</v>
      </c>
      <c r="O805" s="49">
        <v>179000</v>
      </c>
      <c r="P805" s="49">
        <v>176000</v>
      </c>
      <c r="Q805" s="49">
        <v>191000</v>
      </c>
      <c r="R805" s="49">
        <v>185000</v>
      </c>
      <c r="S805" s="49">
        <v>184000</v>
      </c>
      <c r="T805" s="49">
        <v>173000</v>
      </c>
      <c r="U805" s="49">
        <v>176000</v>
      </c>
      <c r="V805" s="49">
        <v>182000</v>
      </c>
    </row>
    <row r="806" spans="1:22" ht="15.75" customHeight="1">
      <c r="A806" s="139" t="s">
        <v>751</v>
      </c>
      <c r="B806" s="139" t="s">
        <v>338</v>
      </c>
      <c r="C806" s="139" t="s">
        <v>778</v>
      </c>
      <c r="D806" s="139" t="s">
        <v>633</v>
      </c>
      <c r="E806" s="139" t="s">
        <v>754</v>
      </c>
      <c r="F806" s="49">
        <v>587</v>
      </c>
      <c r="G806" s="49">
        <v>609</v>
      </c>
      <c r="H806" s="49">
        <v>583</v>
      </c>
      <c r="I806" s="49">
        <v>704</v>
      </c>
      <c r="J806" s="49">
        <v>748</v>
      </c>
      <c r="K806" s="49">
        <v>744</v>
      </c>
      <c r="L806" s="49">
        <v>539</v>
      </c>
      <c r="M806" s="49">
        <v>557</v>
      </c>
      <c r="N806" s="49">
        <v>392</v>
      </c>
      <c r="O806" s="49">
        <v>491</v>
      </c>
      <c r="P806" s="49">
        <v>491</v>
      </c>
      <c r="Q806" s="49">
        <v>499</v>
      </c>
      <c r="R806" s="49">
        <v>532</v>
      </c>
      <c r="S806" s="49">
        <v>539</v>
      </c>
      <c r="T806" s="49">
        <v>546</v>
      </c>
      <c r="U806" s="49">
        <v>567</v>
      </c>
      <c r="V806" s="49">
        <v>586</v>
      </c>
    </row>
    <row r="807" spans="1:22" ht="15.75" customHeight="1">
      <c r="A807" s="139" t="s">
        <v>751</v>
      </c>
      <c r="B807" s="139" t="s">
        <v>552</v>
      </c>
      <c r="C807" s="139" t="s">
        <v>778</v>
      </c>
      <c r="D807" s="139" t="s">
        <v>633</v>
      </c>
      <c r="E807" s="139" t="s">
        <v>754</v>
      </c>
      <c r="F807" s="49">
        <v>287000</v>
      </c>
      <c r="G807" s="49">
        <v>288000</v>
      </c>
      <c r="H807" s="49">
        <v>307000</v>
      </c>
      <c r="I807" s="49">
        <v>311000</v>
      </c>
      <c r="J807" s="49">
        <v>326000</v>
      </c>
      <c r="K807" s="49">
        <v>340000</v>
      </c>
      <c r="L807" s="49">
        <v>330000</v>
      </c>
      <c r="M807" s="49">
        <v>338000</v>
      </c>
      <c r="N807" s="49">
        <v>310000</v>
      </c>
      <c r="O807" s="49">
        <v>275000</v>
      </c>
      <c r="P807" s="49">
        <v>261000</v>
      </c>
      <c r="Q807" s="49">
        <v>265000</v>
      </c>
      <c r="R807" s="49">
        <v>261000</v>
      </c>
      <c r="S807" s="49">
        <v>235000</v>
      </c>
      <c r="T807" s="49">
        <v>235000</v>
      </c>
      <c r="U807" s="49">
        <v>250000</v>
      </c>
      <c r="V807" s="49">
        <v>240000</v>
      </c>
    </row>
    <row r="808" spans="1:22" ht="15.75" customHeight="1">
      <c r="A808" s="139" t="s">
        <v>751</v>
      </c>
      <c r="B808" s="139" t="s">
        <v>340</v>
      </c>
      <c r="C808" s="139" t="s">
        <v>778</v>
      </c>
      <c r="D808" s="139" t="s">
        <v>633</v>
      </c>
      <c r="E808" s="139" t="s">
        <v>754</v>
      </c>
      <c r="F808" s="49">
        <v>15300</v>
      </c>
      <c r="G808" s="49">
        <v>15600</v>
      </c>
      <c r="H808" s="49">
        <v>15400</v>
      </c>
      <c r="I808" s="49">
        <v>17200</v>
      </c>
      <c r="J808" s="49">
        <v>17300</v>
      </c>
      <c r="K808" s="49">
        <v>17300</v>
      </c>
      <c r="L808" s="49">
        <v>16200</v>
      </c>
      <c r="M808" s="49">
        <v>20200</v>
      </c>
      <c r="N808" s="49">
        <v>18000</v>
      </c>
      <c r="O808" s="49">
        <v>15200</v>
      </c>
      <c r="P808" s="49">
        <v>18900</v>
      </c>
      <c r="Q808" s="49">
        <v>19600</v>
      </c>
      <c r="R808" s="49">
        <v>18100</v>
      </c>
      <c r="S808" s="49">
        <v>19800</v>
      </c>
      <c r="T808" s="49">
        <v>19300</v>
      </c>
      <c r="U808" s="49">
        <v>16500</v>
      </c>
      <c r="V808" s="49">
        <v>18200</v>
      </c>
    </row>
    <row r="809" spans="1:22" ht="15.75" customHeight="1">
      <c r="A809" s="139" t="s">
        <v>751</v>
      </c>
      <c r="B809" s="139" t="s">
        <v>342</v>
      </c>
      <c r="C809" s="139" t="s">
        <v>778</v>
      </c>
      <c r="D809" s="139" t="s">
        <v>633</v>
      </c>
      <c r="E809" s="139" t="s">
        <v>754</v>
      </c>
      <c r="F809" s="49">
        <v>2960</v>
      </c>
      <c r="G809" s="49">
        <v>3720</v>
      </c>
      <c r="H809" s="49">
        <v>3890</v>
      </c>
      <c r="I809" s="49">
        <v>4210</v>
      </c>
      <c r="J809" s="49">
        <v>4440</v>
      </c>
      <c r="K809" s="49">
        <v>5060</v>
      </c>
      <c r="L809" s="49">
        <v>5370</v>
      </c>
      <c r="M809" s="49">
        <v>6350</v>
      </c>
      <c r="N809" s="49">
        <v>6840</v>
      </c>
      <c r="O809" s="49">
        <v>7020</v>
      </c>
      <c r="P809" s="49">
        <v>9900</v>
      </c>
      <c r="Q809" s="49">
        <v>7640</v>
      </c>
      <c r="R809" s="49">
        <v>7890</v>
      </c>
      <c r="S809" s="49">
        <v>9430</v>
      </c>
      <c r="T809" s="49">
        <v>10300</v>
      </c>
      <c r="U809" s="49">
        <v>10700</v>
      </c>
      <c r="V809" s="49">
        <v>11100</v>
      </c>
    </row>
    <row r="810" spans="1:22" ht="15.75" customHeight="1">
      <c r="A810" s="139" t="s">
        <v>751</v>
      </c>
      <c r="B810" s="139" t="s">
        <v>763</v>
      </c>
      <c r="C810" s="139" t="s">
        <v>778</v>
      </c>
      <c r="D810" s="139" t="s">
        <v>633</v>
      </c>
      <c r="E810" s="139" t="s">
        <v>754</v>
      </c>
      <c r="F810" s="49">
        <v>3880000</v>
      </c>
      <c r="G810" s="49">
        <v>3970000</v>
      </c>
      <c r="H810" s="49">
        <v>3940000</v>
      </c>
      <c r="I810" s="49">
        <v>4020000</v>
      </c>
      <c r="J810" s="49">
        <v>4020000</v>
      </c>
      <c r="K810" s="49">
        <v>4000000</v>
      </c>
      <c r="L810" s="49">
        <v>4000000</v>
      </c>
      <c r="M810" s="49">
        <v>3950000</v>
      </c>
      <c r="N810" s="49">
        <v>3870000</v>
      </c>
      <c r="O810" s="49">
        <v>3590000</v>
      </c>
      <c r="P810" s="49">
        <v>3690000</v>
      </c>
      <c r="Q810" s="49">
        <v>3540000</v>
      </c>
      <c r="R810" s="49">
        <v>3500000</v>
      </c>
      <c r="S810" s="49">
        <v>3410000</v>
      </c>
      <c r="T810" s="49">
        <v>3240000</v>
      </c>
      <c r="U810" s="49">
        <v>3270000</v>
      </c>
      <c r="V810" s="49">
        <v>3250000</v>
      </c>
    </row>
    <row r="811" spans="1:22" ht="15.75" customHeight="1">
      <c r="A811" s="139" t="s">
        <v>751</v>
      </c>
      <c r="B811" s="139" t="s">
        <v>346</v>
      </c>
      <c r="C811" s="139" t="s">
        <v>778</v>
      </c>
      <c r="D811" s="139" t="s">
        <v>633</v>
      </c>
      <c r="E811" s="139" t="s">
        <v>754</v>
      </c>
      <c r="F811" s="49">
        <v>53200</v>
      </c>
      <c r="G811" s="49">
        <v>58500</v>
      </c>
      <c r="H811" s="49">
        <v>61200</v>
      </c>
      <c r="I811" s="49">
        <v>68700</v>
      </c>
      <c r="J811" s="49">
        <v>64800</v>
      </c>
      <c r="K811" s="49">
        <v>53200</v>
      </c>
      <c r="L811" s="49">
        <v>64200</v>
      </c>
      <c r="M811" s="49">
        <v>62200</v>
      </c>
      <c r="N811" s="49">
        <v>54000</v>
      </c>
      <c r="O811" s="49">
        <v>52000</v>
      </c>
      <c r="P811" s="49">
        <v>59600</v>
      </c>
      <c r="Q811" s="49">
        <v>52100</v>
      </c>
      <c r="R811" s="49">
        <v>46800</v>
      </c>
      <c r="S811" s="49">
        <v>47800</v>
      </c>
      <c r="T811" s="49">
        <v>44000</v>
      </c>
      <c r="U811" s="49">
        <v>40400</v>
      </c>
      <c r="V811" s="49">
        <v>43500</v>
      </c>
    </row>
    <row r="812" spans="1:22" ht="15.75" customHeight="1">
      <c r="A812" s="139" t="s">
        <v>751</v>
      </c>
      <c r="B812" s="139" t="s">
        <v>344</v>
      </c>
      <c r="C812" s="139" t="s">
        <v>778</v>
      </c>
      <c r="D812" s="139" t="s">
        <v>633</v>
      </c>
      <c r="E812" s="139" t="s">
        <v>754</v>
      </c>
      <c r="F812" s="49">
        <v>792</v>
      </c>
      <c r="G812" s="49">
        <v>1010</v>
      </c>
      <c r="H812" s="49">
        <v>836</v>
      </c>
      <c r="I812" s="49">
        <v>990</v>
      </c>
      <c r="J812" s="49">
        <v>1290</v>
      </c>
      <c r="K812" s="49">
        <v>1030</v>
      </c>
      <c r="L812" s="49">
        <v>1150</v>
      </c>
      <c r="M812" s="49">
        <v>1090</v>
      </c>
      <c r="N812" s="49">
        <v>825</v>
      </c>
      <c r="O812" s="49">
        <v>737</v>
      </c>
      <c r="P812" s="49">
        <v>1140</v>
      </c>
      <c r="Q812" s="49">
        <v>1000</v>
      </c>
      <c r="R812" s="49">
        <v>986</v>
      </c>
      <c r="S812" s="49">
        <v>1060</v>
      </c>
      <c r="T812" s="49">
        <v>1220</v>
      </c>
      <c r="U812" s="49">
        <v>1300</v>
      </c>
      <c r="V812" s="49">
        <v>1540</v>
      </c>
    </row>
    <row r="813" spans="1:22" ht="15.75" customHeight="1">
      <c r="A813" s="139" t="s">
        <v>751</v>
      </c>
      <c r="B813" s="139" t="s">
        <v>348</v>
      </c>
      <c r="C813" s="139" t="s">
        <v>778</v>
      </c>
      <c r="D813" s="139" t="s">
        <v>633</v>
      </c>
      <c r="E813" s="139" t="s">
        <v>754</v>
      </c>
      <c r="F813" s="49">
        <v>385000</v>
      </c>
      <c r="G813" s="49">
        <v>392000</v>
      </c>
      <c r="H813" s="49">
        <v>388000</v>
      </c>
      <c r="I813" s="49">
        <v>393000</v>
      </c>
      <c r="J813" s="49">
        <v>393000</v>
      </c>
      <c r="K813" s="49">
        <v>397000</v>
      </c>
      <c r="L813" s="49">
        <v>387000</v>
      </c>
      <c r="M813" s="49">
        <v>378000</v>
      </c>
      <c r="N813" s="49">
        <v>374000</v>
      </c>
      <c r="O813" s="49">
        <v>357000</v>
      </c>
      <c r="P813" s="49">
        <v>366000</v>
      </c>
      <c r="Q813" s="49">
        <v>341000</v>
      </c>
      <c r="R813" s="49">
        <v>345000</v>
      </c>
      <c r="S813" s="49">
        <v>345000</v>
      </c>
      <c r="T813" s="49">
        <v>315000</v>
      </c>
      <c r="U813" s="49">
        <v>320000</v>
      </c>
      <c r="V813" s="49">
        <v>323000</v>
      </c>
    </row>
    <row r="814" spans="1:22" ht="15.75" customHeight="1">
      <c r="A814" s="139" t="s">
        <v>751</v>
      </c>
      <c r="B814" s="139" t="s">
        <v>452</v>
      </c>
      <c r="C814" s="139" t="s">
        <v>778</v>
      </c>
      <c r="D814" s="139" t="s">
        <v>633</v>
      </c>
      <c r="E814" s="139" t="s">
        <v>754</v>
      </c>
      <c r="F814" s="49">
        <v>125</v>
      </c>
      <c r="G814" s="49">
        <v>169</v>
      </c>
      <c r="H814" s="49">
        <v>143</v>
      </c>
      <c r="I814" s="49">
        <v>143</v>
      </c>
      <c r="J814" s="49">
        <v>143</v>
      </c>
      <c r="K814" s="49">
        <v>121</v>
      </c>
      <c r="L814" s="49">
        <v>121</v>
      </c>
      <c r="M814" s="49">
        <v>139</v>
      </c>
      <c r="N814" s="49">
        <v>117</v>
      </c>
      <c r="O814" s="49">
        <v>161</v>
      </c>
      <c r="P814" s="49">
        <v>114</v>
      </c>
      <c r="Q814" s="49">
        <v>121</v>
      </c>
      <c r="R814" s="49">
        <v>136</v>
      </c>
      <c r="S814" s="49">
        <v>143</v>
      </c>
      <c r="T814" s="49">
        <v>150</v>
      </c>
      <c r="U814" s="49">
        <v>160</v>
      </c>
      <c r="V814" s="49">
        <v>189</v>
      </c>
    </row>
    <row r="815" spans="1:22" ht="15.75" customHeight="1">
      <c r="A815" s="139" t="s">
        <v>751</v>
      </c>
      <c r="B815" s="139" t="s">
        <v>350</v>
      </c>
      <c r="C815" s="139" t="s">
        <v>778</v>
      </c>
      <c r="D815" s="139" t="s">
        <v>633</v>
      </c>
      <c r="E815" s="139" t="s">
        <v>754</v>
      </c>
      <c r="F815" s="49">
        <v>4590</v>
      </c>
      <c r="G815" s="49">
        <v>4680</v>
      </c>
      <c r="H815" s="49">
        <v>4440</v>
      </c>
      <c r="I815" s="49">
        <v>4510</v>
      </c>
      <c r="J815" s="49">
        <v>4560</v>
      </c>
      <c r="K815" s="49">
        <v>4760</v>
      </c>
      <c r="L815" s="49">
        <v>4040</v>
      </c>
      <c r="M815" s="49">
        <v>4000</v>
      </c>
      <c r="N815" s="49">
        <v>4060</v>
      </c>
      <c r="O815" s="49">
        <v>4120</v>
      </c>
      <c r="P815" s="49">
        <v>4700</v>
      </c>
      <c r="Q815" s="49">
        <v>4850</v>
      </c>
      <c r="R815" s="49">
        <v>5010</v>
      </c>
      <c r="S815" s="49">
        <v>5200</v>
      </c>
      <c r="T815" s="49">
        <v>5040</v>
      </c>
      <c r="U815" s="49">
        <v>4970</v>
      </c>
      <c r="V815" s="49">
        <v>5010</v>
      </c>
    </row>
    <row r="816" spans="1:22" ht="15.75" customHeight="1">
      <c r="A816" s="139" t="s">
        <v>751</v>
      </c>
      <c r="B816" s="139" t="s">
        <v>596</v>
      </c>
      <c r="C816" s="139" t="s">
        <v>778</v>
      </c>
      <c r="D816" s="139" t="s">
        <v>633</v>
      </c>
      <c r="E816" s="139" t="s">
        <v>754</v>
      </c>
      <c r="F816" s="49">
        <v>545000</v>
      </c>
      <c r="G816" s="49">
        <v>556000</v>
      </c>
      <c r="H816" s="49">
        <v>539000</v>
      </c>
      <c r="I816" s="49">
        <v>549000</v>
      </c>
      <c r="J816" s="49">
        <v>549000</v>
      </c>
      <c r="K816" s="49">
        <v>548000</v>
      </c>
      <c r="L816" s="49">
        <v>547000</v>
      </c>
      <c r="M816" s="49">
        <v>537000</v>
      </c>
      <c r="N816" s="49">
        <v>525000</v>
      </c>
      <c r="O816" s="49">
        <v>480000</v>
      </c>
      <c r="P816" s="49">
        <v>496000</v>
      </c>
      <c r="Q816" s="49">
        <v>454000</v>
      </c>
      <c r="R816" s="49">
        <v>472000</v>
      </c>
      <c r="S816" s="49">
        <v>460000</v>
      </c>
      <c r="T816" s="49">
        <v>421000</v>
      </c>
      <c r="U816" s="49">
        <v>406000</v>
      </c>
      <c r="V816" s="49">
        <v>384000</v>
      </c>
    </row>
    <row r="817" spans="1:22" ht="15.75" customHeight="1">
      <c r="A817" s="139" t="s">
        <v>751</v>
      </c>
      <c r="B817" s="139" t="s">
        <v>353</v>
      </c>
      <c r="C817" s="139" t="s">
        <v>778</v>
      </c>
      <c r="D817" s="139" t="s">
        <v>633</v>
      </c>
      <c r="E817" s="139" t="s">
        <v>754</v>
      </c>
      <c r="F817" s="49">
        <v>3180</v>
      </c>
      <c r="G817" s="49">
        <v>3430</v>
      </c>
      <c r="H817" s="49">
        <v>3130</v>
      </c>
      <c r="I817" s="49">
        <v>3310</v>
      </c>
      <c r="J817" s="49">
        <v>4040</v>
      </c>
      <c r="K817" s="49">
        <v>4020</v>
      </c>
      <c r="L817" s="49">
        <v>4950</v>
      </c>
      <c r="M817" s="49">
        <v>5290</v>
      </c>
      <c r="N817" s="49">
        <v>5120</v>
      </c>
      <c r="O817" s="49">
        <v>5120</v>
      </c>
      <c r="P817" s="49">
        <v>5780</v>
      </c>
      <c r="Q817" s="49">
        <v>7270</v>
      </c>
      <c r="R817" s="49">
        <v>7640</v>
      </c>
      <c r="S817" s="49">
        <v>7020</v>
      </c>
      <c r="T817" s="49">
        <v>8140</v>
      </c>
      <c r="U817" s="49">
        <v>6440</v>
      </c>
      <c r="V817" s="49">
        <v>6770</v>
      </c>
    </row>
    <row r="818" spans="1:22" ht="15.75" customHeight="1">
      <c r="A818" s="139" t="s">
        <v>751</v>
      </c>
      <c r="B818" s="139" t="s">
        <v>357</v>
      </c>
      <c r="C818" s="139" t="s">
        <v>778</v>
      </c>
      <c r="D818" s="139" t="s">
        <v>633</v>
      </c>
      <c r="E818" s="139" t="s">
        <v>754</v>
      </c>
      <c r="F818" s="49">
        <v>4870</v>
      </c>
      <c r="G818" s="49">
        <v>5280</v>
      </c>
      <c r="H818" s="49">
        <v>5750</v>
      </c>
      <c r="I818" s="49">
        <v>6370</v>
      </c>
      <c r="J818" s="49">
        <v>5800</v>
      </c>
      <c r="K818" s="49">
        <v>6340</v>
      </c>
      <c r="L818" s="49">
        <v>7680</v>
      </c>
      <c r="M818" s="49">
        <v>7520</v>
      </c>
      <c r="N818" s="49">
        <v>6980</v>
      </c>
      <c r="O818" s="49">
        <v>5760</v>
      </c>
      <c r="P818" s="49">
        <v>7700</v>
      </c>
      <c r="Q818" s="49">
        <v>7950</v>
      </c>
      <c r="R818" s="49">
        <v>9050</v>
      </c>
      <c r="S818" s="49">
        <v>11300</v>
      </c>
      <c r="T818" s="49">
        <v>11300</v>
      </c>
      <c r="U818" s="49">
        <v>10600</v>
      </c>
      <c r="V818" s="49">
        <v>10700</v>
      </c>
    </row>
    <row r="819" spans="1:22" ht="15.75" customHeight="1">
      <c r="A819" s="139" t="s">
        <v>751</v>
      </c>
      <c r="B819" s="139" t="s">
        <v>365</v>
      </c>
      <c r="C819" s="139" t="s">
        <v>778</v>
      </c>
      <c r="D819" s="139" t="s">
        <v>633</v>
      </c>
      <c r="E819" s="139" t="s">
        <v>754</v>
      </c>
      <c r="F819" s="49">
        <v>1490</v>
      </c>
      <c r="G819" s="49">
        <v>1560</v>
      </c>
      <c r="H819" s="49">
        <v>1620</v>
      </c>
      <c r="I819" s="49">
        <v>1700</v>
      </c>
      <c r="J819" s="49">
        <v>1760</v>
      </c>
      <c r="K819" s="49">
        <v>1830</v>
      </c>
      <c r="L819" s="49">
        <v>1890</v>
      </c>
      <c r="M819" s="49">
        <v>1970</v>
      </c>
      <c r="N819" s="49">
        <v>2000</v>
      </c>
      <c r="O819" s="49">
        <v>2110</v>
      </c>
      <c r="P819" s="49">
        <v>2490</v>
      </c>
      <c r="Q819" s="49">
        <v>2600</v>
      </c>
      <c r="R819" s="49">
        <v>2420</v>
      </c>
      <c r="S819" s="49">
        <v>2110</v>
      </c>
      <c r="T819" s="49">
        <v>2200</v>
      </c>
      <c r="U819" s="49">
        <v>2850</v>
      </c>
      <c r="V819" s="49">
        <v>2870</v>
      </c>
    </row>
    <row r="820" spans="1:22" ht="15.75" customHeight="1">
      <c r="A820" s="139" t="s">
        <v>751</v>
      </c>
      <c r="B820" s="139" t="s">
        <v>352</v>
      </c>
      <c r="C820" s="139" t="s">
        <v>778</v>
      </c>
      <c r="D820" s="139" t="s">
        <v>633</v>
      </c>
      <c r="E820" s="139" t="s">
        <v>754</v>
      </c>
      <c r="F820" s="49">
        <v>246</v>
      </c>
      <c r="G820" s="49">
        <v>253</v>
      </c>
      <c r="H820" s="49">
        <v>290</v>
      </c>
      <c r="I820" s="49">
        <v>290</v>
      </c>
      <c r="J820" s="49">
        <v>297</v>
      </c>
      <c r="K820" s="49">
        <v>297</v>
      </c>
      <c r="L820" s="49">
        <v>308</v>
      </c>
      <c r="M820" s="49">
        <v>352</v>
      </c>
      <c r="N820" s="49">
        <v>367</v>
      </c>
      <c r="O820" s="49">
        <v>378</v>
      </c>
      <c r="P820" s="49">
        <v>429</v>
      </c>
      <c r="Q820" s="49">
        <v>448</v>
      </c>
      <c r="R820" s="49">
        <v>451</v>
      </c>
      <c r="S820" s="49">
        <v>429</v>
      </c>
      <c r="T820" s="49">
        <v>510</v>
      </c>
      <c r="U820" s="49">
        <v>523</v>
      </c>
      <c r="V820" s="49">
        <v>527</v>
      </c>
    </row>
    <row r="821" spans="1:22" ht="15.75" customHeight="1">
      <c r="A821" s="139" t="s">
        <v>751</v>
      </c>
      <c r="B821" s="139" t="s">
        <v>367</v>
      </c>
      <c r="C821" s="139" t="s">
        <v>778</v>
      </c>
      <c r="D821" s="139" t="s">
        <v>633</v>
      </c>
      <c r="E821" s="139" t="s">
        <v>754</v>
      </c>
      <c r="F821" s="49">
        <v>147</v>
      </c>
      <c r="G821" s="49">
        <v>150</v>
      </c>
      <c r="H821" s="49">
        <v>154</v>
      </c>
      <c r="I821" s="49">
        <v>195</v>
      </c>
      <c r="J821" s="49">
        <v>202</v>
      </c>
      <c r="K821" s="49">
        <v>213</v>
      </c>
      <c r="L821" s="49">
        <v>217</v>
      </c>
      <c r="M821" s="49">
        <v>231</v>
      </c>
      <c r="N821" s="49">
        <v>228</v>
      </c>
      <c r="O821" s="49">
        <v>235</v>
      </c>
      <c r="P821" s="49">
        <v>239</v>
      </c>
      <c r="Q821" s="49">
        <v>246</v>
      </c>
      <c r="R821" s="49">
        <v>253</v>
      </c>
      <c r="S821" s="49">
        <v>257</v>
      </c>
      <c r="T821" s="49">
        <v>272</v>
      </c>
      <c r="U821" s="49">
        <v>315</v>
      </c>
      <c r="V821" s="49">
        <v>317</v>
      </c>
    </row>
    <row r="822" spans="1:22" ht="15.75" customHeight="1">
      <c r="A822" s="139" t="s">
        <v>751</v>
      </c>
      <c r="B822" s="139" t="s">
        <v>336</v>
      </c>
      <c r="C822" s="139" t="s">
        <v>778</v>
      </c>
      <c r="D822" s="139" t="s">
        <v>633</v>
      </c>
      <c r="E822" s="139" t="s">
        <v>754</v>
      </c>
      <c r="F822" s="49">
        <v>455</v>
      </c>
      <c r="G822" s="49">
        <v>3100</v>
      </c>
      <c r="H822" s="49">
        <v>4980</v>
      </c>
      <c r="I822" s="49">
        <v>6010</v>
      </c>
      <c r="J822" s="49">
        <v>5220</v>
      </c>
      <c r="K822" s="49">
        <v>4710</v>
      </c>
      <c r="L822" s="49">
        <v>4760</v>
      </c>
      <c r="M822" s="49">
        <v>4800</v>
      </c>
      <c r="N822" s="49">
        <v>4510</v>
      </c>
      <c r="O822" s="49">
        <v>4620</v>
      </c>
      <c r="P822" s="49">
        <v>4680</v>
      </c>
      <c r="Q822" s="49">
        <v>6130</v>
      </c>
      <c r="R822" s="49">
        <v>5120</v>
      </c>
      <c r="S822" s="49">
        <v>5170</v>
      </c>
      <c r="T822" s="49">
        <v>5350</v>
      </c>
      <c r="U822" s="49">
        <v>6390</v>
      </c>
      <c r="V822" s="49">
        <v>6560</v>
      </c>
    </row>
    <row r="823" spans="1:22" ht="15.75" customHeight="1">
      <c r="A823" s="139" t="s">
        <v>751</v>
      </c>
      <c r="B823" s="139" t="s">
        <v>359</v>
      </c>
      <c r="C823" s="139" t="s">
        <v>778</v>
      </c>
      <c r="D823" s="139" t="s">
        <v>633</v>
      </c>
      <c r="E823" s="139" t="s">
        <v>754</v>
      </c>
      <c r="F823" s="49">
        <v>94100</v>
      </c>
      <c r="G823" s="49">
        <v>96500</v>
      </c>
      <c r="H823" s="49">
        <v>96200</v>
      </c>
      <c r="I823" s="49">
        <v>100000</v>
      </c>
      <c r="J823" s="49">
        <v>101000</v>
      </c>
      <c r="K823" s="49">
        <v>104000</v>
      </c>
      <c r="L823" s="49">
        <v>103000</v>
      </c>
      <c r="M823" s="49">
        <v>105000</v>
      </c>
      <c r="N823" s="49">
        <v>102000</v>
      </c>
      <c r="O823" s="49">
        <v>97700</v>
      </c>
      <c r="P823" s="49">
        <v>90800</v>
      </c>
      <c r="Q823" s="49">
        <v>89600</v>
      </c>
      <c r="R823" s="49">
        <v>85900</v>
      </c>
      <c r="S823" s="49">
        <v>75900</v>
      </c>
      <c r="T823" s="49">
        <v>72500</v>
      </c>
      <c r="U823" s="49">
        <v>69200</v>
      </c>
      <c r="V823" s="49">
        <v>65400</v>
      </c>
    </row>
    <row r="824" spans="1:22" ht="15.75" customHeight="1">
      <c r="A824" s="139" t="s">
        <v>751</v>
      </c>
      <c r="B824" s="139" t="s">
        <v>361</v>
      </c>
      <c r="C824" s="139" t="s">
        <v>778</v>
      </c>
      <c r="D824" s="139" t="s">
        <v>633</v>
      </c>
      <c r="E824" s="139" t="s">
        <v>754</v>
      </c>
      <c r="F824" s="49">
        <v>191</v>
      </c>
      <c r="G824" s="49">
        <v>194</v>
      </c>
      <c r="H824" s="49">
        <v>205</v>
      </c>
      <c r="I824" s="49">
        <v>218</v>
      </c>
      <c r="J824" s="49">
        <v>206</v>
      </c>
      <c r="K824" s="49">
        <v>218</v>
      </c>
      <c r="L824" s="49">
        <v>231</v>
      </c>
      <c r="M824" s="49">
        <v>240</v>
      </c>
      <c r="N824" s="49">
        <v>254</v>
      </c>
      <c r="O824" s="49">
        <v>254</v>
      </c>
      <c r="P824" s="49">
        <v>260</v>
      </c>
      <c r="Q824" s="49">
        <v>254</v>
      </c>
      <c r="R824" s="49">
        <v>272</v>
      </c>
      <c r="S824" s="49">
        <v>305</v>
      </c>
      <c r="T824" s="49">
        <v>243</v>
      </c>
      <c r="U824" s="49">
        <v>251</v>
      </c>
      <c r="V824" s="49">
        <v>256</v>
      </c>
    </row>
    <row r="825" spans="1:22" ht="15.75" customHeight="1">
      <c r="A825" s="139" t="s">
        <v>751</v>
      </c>
      <c r="B825" s="139" t="s">
        <v>363</v>
      </c>
      <c r="C825" s="139" t="s">
        <v>778</v>
      </c>
      <c r="D825" s="139" t="s">
        <v>633</v>
      </c>
      <c r="E825" s="139" t="s">
        <v>754</v>
      </c>
      <c r="F825" s="49">
        <v>9350</v>
      </c>
      <c r="G825" s="49">
        <v>9900</v>
      </c>
      <c r="H825" s="49">
        <v>10200</v>
      </c>
      <c r="I825" s="49">
        <v>9780</v>
      </c>
      <c r="J825" s="49">
        <v>10300</v>
      </c>
      <c r="K825" s="49">
        <v>11000</v>
      </c>
      <c r="L825" s="49">
        <v>11100</v>
      </c>
      <c r="M825" s="49">
        <v>11000</v>
      </c>
      <c r="N825" s="49">
        <v>9860</v>
      </c>
      <c r="O825" s="49">
        <v>10800</v>
      </c>
      <c r="P825" s="49">
        <v>9950</v>
      </c>
      <c r="Q825" s="49">
        <v>10100</v>
      </c>
      <c r="R825" s="49">
        <v>10200</v>
      </c>
      <c r="S825" s="49">
        <v>11800</v>
      </c>
      <c r="T825" s="49">
        <v>16100</v>
      </c>
      <c r="U825" s="49">
        <v>13900</v>
      </c>
      <c r="V825" s="49">
        <v>14700</v>
      </c>
    </row>
    <row r="826" spans="1:22" ht="15.75" customHeight="1">
      <c r="A826" s="139" t="s">
        <v>751</v>
      </c>
      <c r="B826" s="139" t="s">
        <v>369</v>
      </c>
      <c r="C826" s="139" t="s">
        <v>778</v>
      </c>
      <c r="D826" s="139" t="s">
        <v>633</v>
      </c>
      <c r="E826" s="139" t="s">
        <v>754</v>
      </c>
      <c r="F826" s="49">
        <v>1690</v>
      </c>
      <c r="G826" s="49">
        <v>2090</v>
      </c>
      <c r="H826" s="49">
        <v>1660</v>
      </c>
      <c r="I826" s="49">
        <v>1660</v>
      </c>
      <c r="J826" s="49">
        <v>1660</v>
      </c>
      <c r="K826" s="49">
        <v>1470</v>
      </c>
      <c r="L826" s="49">
        <v>1310</v>
      </c>
      <c r="M826" s="49">
        <v>1590</v>
      </c>
      <c r="N826" s="49">
        <v>1590</v>
      </c>
      <c r="O826" s="49">
        <v>1600</v>
      </c>
      <c r="P826" s="49">
        <v>1750</v>
      </c>
      <c r="Q826" s="49">
        <v>1820</v>
      </c>
      <c r="R826" s="49">
        <v>2030</v>
      </c>
      <c r="S826" s="49">
        <v>1970</v>
      </c>
      <c r="T826" s="49">
        <v>2050</v>
      </c>
      <c r="U826" s="49">
        <v>2000</v>
      </c>
      <c r="V826" s="49">
        <v>2040</v>
      </c>
    </row>
    <row r="827" spans="1:22" ht="15.75" customHeight="1">
      <c r="A827" s="139" t="s">
        <v>751</v>
      </c>
      <c r="B827" s="139" t="s">
        <v>764</v>
      </c>
      <c r="C827" s="139" t="s">
        <v>778</v>
      </c>
      <c r="D827" s="139" t="s">
        <v>633</v>
      </c>
      <c r="E827" s="139" t="s">
        <v>754</v>
      </c>
      <c r="F827" s="49">
        <v>41100</v>
      </c>
      <c r="G827" s="49">
        <v>38700</v>
      </c>
      <c r="H827" s="49">
        <v>40500</v>
      </c>
      <c r="I827" s="49">
        <v>44200</v>
      </c>
      <c r="J827" s="49">
        <v>42700</v>
      </c>
      <c r="K827" s="49">
        <v>44900</v>
      </c>
      <c r="L827" s="49">
        <v>43000</v>
      </c>
      <c r="M827" s="49">
        <v>44500</v>
      </c>
      <c r="N827" s="49">
        <v>44600</v>
      </c>
      <c r="O827" s="49">
        <v>42800</v>
      </c>
      <c r="P827" s="49">
        <v>41200</v>
      </c>
      <c r="Q827" s="49">
        <v>44300</v>
      </c>
      <c r="R827" s="49">
        <v>43900</v>
      </c>
      <c r="S827" s="49">
        <v>45400</v>
      </c>
      <c r="T827" s="49">
        <v>44600</v>
      </c>
      <c r="U827" s="49">
        <v>44900</v>
      </c>
      <c r="V827" s="49">
        <v>46000</v>
      </c>
    </row>
    <row r="828" spans="1:22" ht="15.75" customHeight="1">
      <c r="A828" s="139" t="s">
        <v>751</v>
      </c>
      <c r="B828" s="139" t="s">
        <v>375</v>
      </c>
      <c r="C828" s="139" t="s">
        <v>778</v>
      </c>
      <c r="D828" s="139" t="s">
        <v>633</v>
      </c>
      <c r="E828" s="139" t="s">
        <v>754</v>
      </c>
      <c r="F828" s="49">
        <v>4390</v>
      </c>
      <c r="G828" s="49">
        <v>5050</v>
      </c>
      <c r="H828" s="49">
        <v>5480</v>
      </c>
      <c r="I828" s="49">
        <v>6130</v>
      </c>
      <c r="J828" s="49">
        <v>6670</v>
      </c>
      <c r="K828" s="49">
        <v>6870</v>
      </c>
      <c r="L828" s="49">
        <v>6170</v>
      </c>
      <c r="M828" s="49">
        <v>7890</v>
      </c>
      <c r="N828" s="49">
        <v>7780</v>
      </c>
      <c r="O828" s="49">
        <v>6980</v>
      </c>
      <c r="P828" s="49">
        <v>7180</v>
      </c>
      <c r="Q828" s="49">
        <v>8140</v>
      </c>
      <c r="R828" s="49">
        <v>8130</v>
      </c>
      <c r="S828" s="49">
        <v>8220</v>
      </c>
      <c r="T828" s="49">
        <v>8620</v>
      </c>
      <c r="U828" s="49">
        <v>9440</v>
      </c>
      <c r="V828" s="49">
        <v>9960</v>
      </c>
    </row>
    <row r="829" spans="1:22" ht="15.75" customHeight="1">
      <c r="A829" s="139" t="s">
        <v>751</v>
      </c>
      <c r="B829" s="139" t="s">
        <v>314</v>
      </c>
      <c r="C829" s="139" t="s">
        <v>778</v>
      </c>
      <c r="D829" s="139" t="s">
        <v>633</v>
      </c>
      <c r="E829" s="139" t="s">
        <v>754</v>
      </c>
      <c r="F829" s="49">
        <v>17500</v>
      </c>
      <c r="G829" s="49">
        <v>18500</v>
      </c>
      <c r="H829" s="49">
        <v>19700</v>
      </c>
      <c r="I829" s="49">
        <v>21000</v>
      </c>
      <c r="J829" s="49">
        <v>20400</v>
      </c>
      <c r="K829" s="49">
        <v>20800</v>
      </c>
      <c r="L829" s="49">
        <v>20900</v>
      </c>
      <c r="M829" s="49">
        <v>22200</v>
      </c>
      <c r="N829" s="49">
        <v>21000</v>
      </c>
      <c r="O829" s="49">
        <v>19800</v>
      </c>
      <c r="P829" s="49">
        <v>19000</v>
      </c>
      <c r="Q829" s="49">
        <v>18800</v>
      </c>
      <c r="R829" s="49">
        <v>17400</v>
      </c>
      <c r="S829" s="49">
        <v>16600</v>
      </c>
      <c r="T829" s="49">
        <v>15700</v>
      </c>
      <c r="U829" s="49">
        <v>15900</v>
      </c>
      <c r="V829" s="49">
        <v>16300</v>
      </c>
    </row>
    <row r="830" spans="1:22" ht="15.75" customHeight="1">
      <c r="A830" s="139" t="s">
        <v>751</v>
      </c>
      <c r="B830" s="139" t="s">
        <v>371</v>
      </c>
      <c r="C830" s="139" t="s">
        <v>778</v>
      </c>
      <c r="D830" s="139" t="s">
        <v>633</v>
      </c>
      <c r="E830" s="139" t="s">
        <v>754</v>
      </c>
      <c r="F830" s="49">
        <v>1370</v>
      </c>
      <c r="G830" s="49">
        <v>1470</v>
      </c>
      <c r="H830" s="49">
        <v>1680</v>
      </c>
      <c r="I830" s="49">
        <v>1590</v>
      </c>
      <c r="J830" s="49">
        <v>1840</v>
      </c>
      <c r="K830" s="49">
        <v>1930</v>
      </c>
      <c r="L830" s="49">
        <v>1970</v>
      </c>
      <c r="M830" s="49">
        <v>2250</v>
      </c>
      <c r="N830" s="49">
        <v>2250</v>
      </c>
      <c r="O830" s="49">
        <v>2120</v>
      </c>
      <c r="P830" s="49">
        <v>1980</v>
      </c>
      <c r="Q830" s="49">
        <v>2070</v>
      </c>
      <c r="R830" s="49">
        <v>2160</v>
      </c>
      <c r="S830" s="49">
        <v>2260</v>
      </c>
      <c r="T830" s="49">
        <v>2710</v>
      </c>
      <c r="U830" s="49">
        <v>2800</v>
      </c>
      <c r="V830" s="49">
        <v>2850</v>
      </c>
    </row>
    <row r="831" spans="1:22" ht="15.75" customHeight="1">
      <c r="A831" s="139" t="s">
        <v>751</v>
      </c>
      <c r="B831" s="139" t="s">
        <v>377</v>
      </c>
      <c r="C831" s="139" t="s">
        <v>778</v>
      </c>
      <c r="D831" s="139" t="s">
        <v>633</v>
      </c>
      <c r="E831" s="139" t="s">
        <v>754</v>
      </c>
      <c r="F831" s="49">
        <v>52500</v>
      </c>
      <c r="G831" s="49">
        <v>54400</v>
      </c>
      <c r="H831" s="49">
        <v>53400</v>
      </c>
      <c r="I831" s="49">
        <v>56200</v>
      </c>
      <c r="J831" s="49">
        <v>54500</v>
      </c>
      <c r="K831" s="49">
        <v>54100</v>
      </c>
      <c r="L831" s="49">
        <v>53400</v>
      </c>
      <c r="M831" s="49">
        <v>51900</v>
      </c>
      <c r="N831" s="49">
        <v>51300</v>
      </c>
      <c r="O831" s="49">
        <v>46600</v>
      </c>
      <c r="P831" s="49">
        <v>46900</v>
      </c>
      <c r="Q831" s="49">
        <v>45200</v>
      </c>
      <c r="R831" s="49">
        <v>41900</v>
      </c>
      <c r="S831" s="49">
        <v>39500</v>
      </c>
      <c r="T831" s="49">
        <v>39200</v>
      </c>
      <c r="U831" s="49">
        <v>41700</v>
      </c>
      <c r="V831" s="49">
        <v>42900</v>
      </c>
    </row>
    <row r="832" spans="1:22" ht="15.75" customHeight="1">
      <c r="A832" s="139" t="s">
        <v>751</v>
      </c>
      <c r="B832" s="139" t="s">
        <v>383</v>
      </c>
      <c r="C832" s="139" t="s">
        <v>778</v>
      </c>
      <c r="D832" s="139" t="s">
        <v>633</v>
      </c>
      <c r="E832" s="139" t="s">
        <v>754</v>
      </c>
      <c r="F832" s="49">
        <v>264000</v>
      </c>
      <c r="G832" s="49">
        <v>294000</v>
      </c>
      <c r="H832" s="49">
        <v>306000</v>
      </c>
      <c r="I832" s="49">
        <v>317000</v>
      </c>
      <c r="J832" s="49">
        <v>335000</v>
      </c>
      <c r="K832" s="49">
        <v>340000</v>
      </c>
      <c r="L832" s="49">
        <v>360000</v>
      </c>
      <c r="M832" s="49">
        <v>353000</v>
      </c>
      <c r="N832" s="49">
        <v>379000</v>
      </c>
      <c r="O832" s="49">
        <v>369000</v>
      </c>
      <c r="P832" s="49">
        <v>423000</v>
      </c>
      <c r="Q832" s="49">
        <v>459000</v>
      </c>
      <c r="R832" s="49">
        <v>478000</v>
      </c>
      <c r="S832" s="49">
        <v>360000</v>
      </c>
      <c r="T832" s="49">
        <v>338000</v>
      </c>
      <c r="U832" s="49">
        <v>342000</v>
      </c>
      <c r="V832" s="49">
        <v>342000</v>
      </c>
    </row>
    <row r="833" spans="1:22" ht="15.75" customHeight="1">
      <c r="A833" s="139" t="s">
        <v>751</v>
      </c>
      <c r="B833" s="139" t="s">
        <v>381</v>
      </c>
      <c r="C833" s="139" t="s">
        <v>778</v>
      </c>
      <c r="D833" s="139" t="s">
        <v>633</v>
      </c>
      <c r="E833" s="139" t="s">
        <v>754</v>
      </c>
      <c r="F833" s="49">
        <v>962000</v>
      </c>
      <c r="G833" s="49">
        <v>952000</v>
      </c>
      <c r="H833" s="49">
        <v>953000</v>
      </c>
      <c r="I833" s="49">
        <v>985000</v>
      </c>
      <c r="J833" s="49">
        <v>1040000</v>
      </c>
      <c r="K833" s="49">
        <v>1080000</v>
      </c>
      <c r="L833" s="49">
        <v>1140000</v>
      </c>
      <c r="M833" s="49">
        <v>1210000</v>
      </c>
      <c r="N833" s="49">
        <v>1350000</v>
      </c>
      <c r="O833" s="49">
        <v>1480000</v>
      </c>
      <c r="P833" s="49">
        <v>1450000</v>
      </c>
      <c r="Q833" s="49">
        <v>1550000</v>
      </c>
      <c r="R833" s="49">
        <v>1700000</v>
      </c>
      <c r="S833" s="49">
        <v>1710000</v>
      </c>
      <c r="T833" s="49">
        <v>1890000</v>
      </c>
      <c r="U833" s="49">
        <v>1950000</v>
      </c>
      <c r="V833" s="49">
        <v>2040000</v>
      </c>
    </row>
    <row r="834" spans="1:22" ht="15.75" customHeight="1">
      <c r="A834" s="139" t="s">
        <v>751</v>
      </c>
      <c r="B834" s="139" t="s">
        <v>389</v>
      </c>
      <c r="C834" s="139" t="s">
        <v>778</v>
      </c>
      <c r="D834" s="139" t="s">
        <v>633</v>
      </c>
      <c r="E834" s="139" t="s">
        <v>754</v>
      </c>
      <c r="F834" s="49">
        <v>41800</v>
      </c>
      <c r="G834" s="49">
        <v>43900</v>
      </c>
      <c r="H834" s="49">
        <v>42700</v>
      </c>
      <c r="I834" s="49">
        <v>42700</v>
      </c>
      <c r="J834" s="49">
        <v>43500</v>
      </c>
      <c r="K834" s="49">
        <v>45400</v>
      </c>
      <c r="L834" s="49">
        <v>45400</v>
      </c>
      <c r="M834" s="49">
        <v>44900</v>
      </c>
      <c r="N834" s="49">
        <v>45000</v>
      </c>
      <c r="O834" s="49">
        <v>40600</v>
      </c>
      <c r="P834" s="49">
        <v>40700</v>
      </c>
      <c r="Q834" s="49">
        <v>36700</v>
      </c>
      <c r="R834" s="49">
        <v>36800</v>
      </c>
      <c r="S834" s="49">
        <v>35900</v>
      </c>
      <c r="T834" s="49">
        <v>35300</v>
      </c>
      <c r="U834" s="49">
        <v>36900</v>
      </c>
      <c r="V834" s="49">
        <v>38300</v>
      </c>
    </row>
    <row r="835" spans="1:22" ht="15.75" customHeight="1">
      <c r="A835" s="139" t="s">
        <v>751</v>
      </c>
      <c r="B835" s="139" t="s">
        <v>385</v>
      </c>
      <c r="C835" s="139" t="s">
        <v>778</v>
      </c>
      <c r="D835" s="139" t="s">
        <v>633</v>
      </c>
      <c r="E835" s="139" t="s">
        <v>754</v>
      </c>
      <c r="F835" s="49">
        <v>361000</v>
      </c>
      <c r="G835" s="49">
        <v>386000</v>
      </c>
      <c r="H835" s="49">
        <v>388000</v>
      </c>
      <c r="I835" s="49">
        <v>404000</v>
      </c>
      <c r="J835" s="49">
        <v>431000</v>
      </c>
      <c r="K835" s="49">
        <v>453000</v>
      </c>
      <c r="L835" s="49">
        <v>492000</v>
      </c>
      <c r="M835" s="49">
        <v>499000</v>
      </c>
      <c r="N835" s="49">
        <v>520000</v>
      </c>
      <c r="O835" s="49">
        <v>530000</v>
      </c>
      <c r="P835" s="49">
        <v>543000</v>
      </c>
      <c r="Q835" s="49">
        <v>557000</v>
      </c>
      <c r="R835" s="49">
        <v>577000</v>
      </c>
      <c r="S835" s="49">
        <v>586000</v>
      </c>
      <c r="T835" s="49">
        <v>617000</v>
      </c>
      <c r="U835" s="49">
        <v>613000</v>
      </c>
      <c r="V835" s="49">
        <v>617000</v>
      </c>
    </row>
    <row r="836" spans="1:22" ht="15.75" customHeight="1">
      <c r="A836" s="139" t="s">
        <v>751</v>
      </c>
      <c r="B836" s="139" t="s">
        <v>387</v>
      </c>
      <c r="C836" s="139" t="s">
        <v>778</v>
      </c>
      <c r="D836" s="139" t="s">
        <v>633</v>
      </c>
      <c r="E836" s="139" t="s">
        <v>754</v>
      </c>
      <c r="F836" s="49">
        <v>69400</v>
      </c>
      <c r="G836" s="49">
        <v>82300</v>
      </c>
      <c r="H836" s="49">
        <v>83800</v>
      </c>
      <c r="I836" s="49">
        <v>90200</v>
      </c>
      <c r="J836" s="49">
        <v>113000</v>
      </c>
      <c r="K836" s="49">
        <v>112000</v>
      </c>
      <c r="L836" s="49">
        <v>97000</v>
      </c>
      <c r="M836" s="49">
        <v>59900</v>
      </c>
      <c r="N836" s="49">
        <v>89900</v>
      </c>
      <c r="O836" s="49">
        <v>101000</v>
      </c>
      <c r="P836" s="49">
        <v>108000</v>
      </c>
      <c r="Q836" s="49">
        <v>129000</v>
      </c>
      <c r="R836" s="49">
        <v>148000</v>
      </c>
      <c r="S836" s="49">
        <v>160000</v>
      </c>
      <c r="T836" s="49">
        <v>162000</v>
      </c>
      <c r="U836" s="49">
        <v>164000</v>
      </c>
      <c r="V836" s="49">
        <v>184000</v>
      </c>
    </row>
    <row r="837" spans="1:22" ht="15.75" customHeight="1">
      <c r="A837" s="139" t="s">
        <v>751</v>
      </c>
      <c r="B837" s="139" t="s">
        <v>379</v>
      </c>
      <c r="C837" s="139" t="s">
        <v>778</v>
      </c>
      <c r="D837" s="139" t="s">
        <v>633</v>
      </c>
      <c r="E837" s="139" t="s">
        <v>754</v>
      </c>
      <c r="F837" s="49">
        <v>2140</v>
      </c>
      <c r="G837" s="49">
        <v>2030</v>
      </c>
      <c r="H837" s="49">
        <v>2140</v>
      </c>
      <c r="I837" s="49">
        <v>2130</v>
      </c>
      <c r="J837" s="49">
        <v>2220</v>
      </c>
      <c r="K837" s="49">
        <v>2110</v>
      </c>
      <c r="L837" s="49">
        <v>2180</v>
      </c>
      <c r="M837" s="49">
        <v>2320</v>
      </c>
      <c r="N837" s="49">
        <v>2180</v>
      </c>
      <c r="O837" s="49">
        <v>2110</v>
      </c>
      <c r="P837" s="49">
        <v>1990</v>
      </c>
      <c r="Q837" s="49">
        <v>1860</v>
      </c>
      <c r="R837" s="49">
        <v>1820</v>
      </c>
      <c r="S837" s="49">
        <v>1790</v>
      </c>
      <c r="T837" s="49">
        <v>1800</v>
      </c>
      <c r="U837" s="49">
        <v>1820</v>
      </c>
      <c r="V837" s="49">
        <v>1790</v>
      </c>
    </row>
    <row r="838" spans="1:22" ht="15.75" customHeight="1">
      <c r="A838" s="139" t="s">
        <v>751</v>
      </c>
      <c r="B838" s="139" t="s">
        <v>391</v>
      </c>
      <c r="C838" s="139" t="s">
        <v>778</v>
      </c>
      <c r="D838" s="139" t="s">
        <v>633</v>
      </c>
      <c r="E838" s="139" t="s">
        <v>754</v>
      </c>
      <c r="F838" s="49">
        <v>58800</v>
      </c>
      <c r="G838" s="49">
        <v>62400</v>
      </c>
      <c r="H838" s="49">
        <v>58700</v>
      </c>
      <c r="I838" s="49">
        <v>62000</v>
      </c>
      <c r="J838" s="49">
        <v>62000</v>
      </c>
      <c r="K838" s="49">
        <v>62000</v>
      </c>
      <c r="L838" s="49">
        <v>63000</v>
      </c>
      <c r="M838" s="49">
        <v>65700</v>
      </c>
      <c r="N838" s="49">
        <v>65500</v>
      </c>
      <c r="O838" s="49">
        <v>63000</v>
      </c>
      <c r="P838" s="49">
        <v>64500</v>
      </c>
      <c r="Q838" s="49">
        <v>66100</v>
      </c>
      <c r="R838" s="49">
        <v>71300</v>
      </c>
      <c r="S838" s="49">
        <v>64900</v>
      </c>
      <c r="T838" s="49">
        <v>62900</v>
      </c>
      <c r="U838" s="49">
        <v>64800</v>
      </c>
      <c r="V838" s="49">
        <v>65500</v>
      </c>
    </row>
    <row r="839" spans="1:22" ht="15.75" customHeight="1">
      <c r="A839" s="139" t="s">
        <v>751</v>
      </c>
      <c r="B839" s="139" t="s">
        <v>393</v>
      </c>
      <c r="C839" s="139" t="s">
        <v>778</v>
      </c>
      <c r="D839" s="139" t="s">
        <v>633</v>
      </c>
      <c r="E839" s="139" t="s">
        <v>754</v>
      </c>
      <c r="F839" s="49">
        <v>444000</v>
      </c>
      <c r="G839" s="49">
        <v>449000</v>
      </c>
      <c r="H839" s="49">
        <v>450000</v>
      </c>
      <c r="I839" s="49">
        <v>463000</v>
      </c>
      <c r="J839" s="49">
        <v>466000</v>
      </c>
      <c r="K839" s="49">
        <v>466000</v>
      </c>
      <c r="L839" s="49">
        <v>460000</v>
      </c>
      <c r="M839" s="49">
        <v>451000</v>
      </c>
      <c r="N839" s="49">
        <v>441000</v>
      </c>
      <c r="O839" s="49">
        <v>394000</v>
      </c>
      <c r="P839" s="49">
        <v>403000</v>
      </c>
      <c r="Q839" s="49">
        <v>392000</v>
      </c>
      <c r="R839" s="49">
        <v>373000</v>
      </c>
      <c r="S839" s="49">
        <v>346000</v>
      </c>
      <c r="T839" s="49">
        <v>332000</v>
      </c>
      <c r="U839" s="49">
        <v>340000</v>
      </c>
      <c r="V839" s="49">
        <v>335000</v>
      </c>
    </row>
    <row r="840" spans="1:22" ht="15.75" customHeight="1">
      <c r="A840" s="139" t="s">
        <v>751</v>
      </c>
      <c r="B840" s="139" t="s">
        <v>395</v>
      </c>
      <c r="C840" s="139" t="s">
        <v>778</v>
      </c>
      <c r="D840" s="139" t="s">
        <v>633</v>
      </c>
      <c r="E840" s="139" t="s">
        <v>754</v>
      </c>
      <c r="F840" s="49">
        <v>10000</v>
      </c>
      <c r="G840" s="49">
        <v>10300</v>
      </c>
      <c r="H840" s="49">
        <v>9940</v>
      </c>
      <c r="I840" s="49">
        <v>10400</v>
      </c>
      <c r="J840" s="49">
        <v>10300</v>
      </c>
      <c r="K840" s="49">
        <v>10100</v>
      </c>
      <c r="L840" s="49">
        <v>11100</v>
      </c>
      <c r="M840" s="49">
        <v>9350</v>
      </c>
      <c r="N840" s="49">
        <v>9850</v>
      </c>
      <c r="O840" s="49">
        <v>7370</v>
      </c>
      <c r="P840" s="49">
        <v>6940</v>
      </c>
      <c r="Q840" s="49">
        <v>7480</v>
      </c>
      <c r="R840" s="49">
        <v>7090</v>
      </c>
      <c r="S840" s="49">
        <v>7680</v>
      </c>
      <c r="T840" s="49">
        <v>7000</v>
      </c>
      <c r="U840" s="49">
        <v>7240</v>
      </c>
      <c r="V840" s="49">
        <v>7370</v>
      </c>
    </row>
    <row r="841" spans="1:22" ht="15.75" customHeight="1">
      <c r="A841" s="139" t="s">
        <v>751</v>
      </c>
      <c r="B841" s="139" t="s">
        <v>399</v>
      </c>
      <c r="C841" s="139" t="s">
        <v>778</v>
      </c>
      <c r="D841" s="139" t="s">
        <v>633</v>
      </c>
      <c r="E841" s="139" t="s">
        <v>754</v>
      </c>
      <c r="F841" s="49">
        <v>14700</v>
      </c>
      <c r="G841" s="49">
        <v>15100</v>
      </c>
      <c r="H841" s="49">
        <v>16000</v>
      </c>
      <c r="I841" s="49">
        <v>16800</v>
      </c>
      <c r="J841" s="49">
        <v>18600</v>
      </c>
      <c r="K841" s="49">
        <v>20700</v>
      </c>
      <c r="L841" s="49">
        <v>20900</v>
      </c>
      <c r="M841" s="49">
        <v>21700</v>
      </c>
      <c r="N841" s="49">
        <v>20900</v>
      </c>
      <c r="O841" s="49">
        <v>21800</v>
      </c>
      <c r="P841" s="49">
        <v>21000</v>
      </c>
      <c r="Q841" s="49">
        <v>22100</v>
      </c>
      <c r="R841" s="49">
        <v>24500</v>
      </c>
      <c r="S841" s="49">
        <v>24300</v>
      </c>
      <c r="T841" s="49">
        <v>26400</v>
      </c>
      <c r="U841" s="49">
        <v>19800</v>
      </c>
      <c r="V841" s="49">
        <v>19100</v>
      </c>
    </row>
    <row r="842" spans="1:22" ht="15.75" customHeight="1">
      <c r="A842" s="139" t="s">
        <v>751</v>
      </c>
      <c r="B842" s="139" t="s">
        <v>397</v>
      </c>
      <c r="C842" s="139" t="s">
        <v>778</v>
      </c>
      <c r="D842" s="139" t="s">
        <v>633</v>
      </c>
      <c r="E842" s="139" t="s">
        <v>754</v>
      </c>
      <c r="F842" s="49">
        <v>1190000</v>
      </c>
      <c r="G842" s="49">
        <v>1170000</v>
      </c>
      <c r="H842" s="49">
        <v>1210000</v>
      </c>
      <c r="I842" s="49">
        <v>1210000</v>
      </c>
      <c r="J842" s="49">
        <v>1210000</v>
      </c>
      <c r="K842" s="49">
        <v>1220000</v>
      </c>
      <c r="L842" s="49">
        <v>1190000</v>
      </c>
      <c r="M842" s="49">
        <v>1230000</v>
      </c>
      <c r="N842" s="49">
        <v>1160000</v>
      </c>
      <c r="O842" s="49">
        <v>1100000</v>
      </c>
      <c r="P842" s="49">
        <v>1150000</v>
      </c>
      <c r="Q842" s="49">
        <v>1200000</v>
      </c>
      <c r="R842" s="49">
        <v>1240000</v>
      </c>
      <c r="S842" s="49">
        <v>1250000</v>
      </c>
      <c r="T842" s="49">
        <v>1200000</v>
      </c>
      <c r="U842" s="49">
        <v>1160000</v>
      </c>
      <c r="V842" s="49">
        <v>1150000</v>
      </c>
    </row>
    <row r="843" spans="1:22" ht="15.75" customHeight="1">
      <c r="A843" s="139" t="s">
        <v>751</v>
      </c>
      <c r="B843" s="139" t="s">
        <v>401</v>
      </c>
      <c r="C843" s="139" t="s">
        <v>778</v>
      </c>
      <c r="D843" s="139" t="s">
        <v>633</v>
      </c>
      <c r="E843" s="139" t="s">
        <v>754</v>
      </c>
      <c r="F843" s="49">
        <v>121000</v>
      </c>
      <c r="G843" s="49">
        <v>115000</v>
      </c>
      <c r="H843" s="49">
        <v>132000</v>
      </c>
      <c r="I843" s="49">
        <v>148000</v>
      </c>
      <c r="J843" s="49">
        <v>154000</v>
      </c>
      <c r="K843" s="49">
        <v>167000</v>
      </c>
      <c r="L843" s="49">
        <v>188000</v>
      </c>
      <c r="M843" s="49">
        <v>194000</v>
      </c>
      <c r="N843" s="49">
        <v>195000</v>
      </c>
      <c r="O843" s="49">
        <v>192000</v>
      </c>
      <c r="P843" s="49">
        <v>218000</v>
      </c>
      <c r="Q843" s="49">
        <v>207000</v>
      </c>
      <c r="R843" s="49">
        <v>214000</v>
      </c>
      <c r="S843" s="49">
        <v>219000</v>
      </c>
      <c r="T843" s="49">
        <v>235000</v>
      </c>
      <c r="U843" s="49">
        <v>241000</v>
      </c>
      <c r="V843" s="49">
        <v>244000</v>
      </c>
    </row>
    <row r="844" spans="1:22" ht="15.75" customHeight="1">
      <c r="A844" s="139" t="s">
        <v>751</v>
      </c>
      <c r="B844" s="139" t="s">
        <v>403</v>
      </c>
      <c r="C844" s="139" t="s">
        <v>778</v>
      </c>
      <c r="D844" s="139" t="s">
        <v>633</v>
      </c>
      <c r="E844" s="139" t="s">
        <v>754</v>
      </c>
      <c r="F844" s="49">
        <v>7230</v>
      </c>
      <c r="G844" s="49">
        <v>6890</v>
      </c>
      <c r="H844" s="49">
        <v>6120</v>
      </c>
      <c r="I844" s="49">
        <v>5290</v>
      </c>
      <c r="J844" s="49">
        <v>6520</v>
      </c>
      <c r="K844" s="49">
        <v>7990</v>
      </c>
      <c r="L844" s="49">
        <v>9190</v>
      </c>
      <c r="M844" s="49">
        <v>9420</v>
      </c>
      <c r="N844" s="49">
        <v>9840</v>
      </c>
      <c r="O844" s="49">
        <v>12100</v>
      </c>
      <c r="P844" s="49">
        <v>11800</v>
      </c>
      <c r="Q844" s="49">
        <v>12800</v>
      </c>
      <c r="R844" s="49">
        <v>11600</v>
      </c>
      <c r="S844" s="49">
        <v>12300</v>
      </c>
      <c r="T844" s="49">
        <v>13300</v>
      </c>
      <c r="U844" s="49">
        <v>13800</v>
      </c>
      <c r="V844" s="49">
        <v>14300</v>
      </c>
    </row>
    <row r="845" spans="1:22" ht="15.75" customHeight="1">
      <c r="A845" s="139" t="s">
        <v>751</v>
      </c>
      <c r="B845" s="139" t="s">
        <v>410</v>
      </c>
      <c r="C845" s="139" t="s">
        <v>778</v>
      </c>
      <c r="D845" s="139" t="s">
        <v>633</v>
      </c>
      <c r="E845" s="139" t="s">
        <v>754</v>
      </c>
      <c r="F845" s="49">
        <v>4710</v>
      </c>
      <c r="G845" s="49">
        <v>4470</v>
      </c>
      <c r="H845" s="49">
        <v>4640</v>
      </c>
      <c r="I845" s="49">
        <v>4670</v>
      </c>
      <c r="J845" s="49">
        <v>4830</v>
      </c>
      <c r="K845" s="49">
        <v>4850</v>
      </c>
      <c r="L845" s="49">
        <v>4960</v>
      </c>
      <c r="M845" s="49">
        <v>5840</v>
      </c>
      <c r="N845" s="49">
        <v>6680</v>
      </c>
      <c r="O845" s="49">
        <v>6610</v>
      </c>
      <c r="P845" s="49">
        <v>5980</v>
      </c>
      <c r="Q845" s="49">
        <v>7120</v>
      </c>
      <c r="R845" s="49">
        <v>9470</v>
      </c>
      <c r="S845" s="49">
        <v>8970</v>
      </c>
      <c r="T845" s="49">
        <v>8710</v>
      </c>
      <c r="U845" s="49">
        <v>9040</v>
      </c>
      <c r="V845" s="49">
        <v>9210</v>
      </c>
    </row>
    <row r="846" spans="1:22" ht="15.75" customHeight="1">
      <c r="A846" s="139" t="s">
        <v>751</v>
      </c>
      <c r="B846" s="139" t="s">
        <v>286</v>
      </c>
      <c r="C846" s="139" t="s">
        <v>778</v>
      </c>
      <c r="D846" s="139" t="s">
        <v>633</v>
      </c>
      <c r="E846" s="139" t="s">
        <v>754</v>
      </c>
      <c r="F846" s="49">
        <v>1980</v>
      </c>
      <c r="G846" s="49">
        <v>2250</v>
      </c>
      <c r="H846" s="49">
        <v>2210</v>
      </c>
      <c r="I846" s="49">
        <v>2380</v>
      </c>
      <c r="J846" s="49">
        <v>2450</v>
      </c>
      <c r="K846" s="49">
        <v>2780</v>
      </c>
      <c r="L846" s="49">
        <v>3000</v>
      </c>
      <c r="M846" s="49">
        <v>3420</v>
      </c>
      <c r="N846" s="49">
        <v>3510</v>
      </c>
      <c r="O846" s="49">
        <v>4190</v>
      </c>
      <c r="P846" s="49">
        <v>4620</v>
      </c>
      <c r="Q846" s="49">
        <v>4760</v>
      </c>
      <c r="R846" s="49">
        <v>4970</v>
      </c>
      <c r="S846" s="49">
        <v>5070</v>
      </c>
      <c r="T846" s="49">
        <v>5990</v>
      </c>
      <c r="U846" s="49">
        <v>6390</v>
      </c>
      <c r="V846" s="49">
        <v>7540</v>
      </c>
    </row>
    <row r="847" spans="1:22" ht="15.75" customHeight="1">
      <c r="A847" s="139" t="s">
        <v>751</v>
      </c>
      <c r="B847" s="139" t="s">
        <v>405</v>
      </c>
      <c r="C847" s="139" t="s">
        <v>778</v>
      </c>
      <c r="D847" s="139" t="s">
        <v>633</v>
      </c>
      <c r="E847" s="139" t="s">
        <v>754</v>
      </c>
      <c r="F847" s="49">
        <v>19.399999999999999</v>
      </c>
      <c r="G847" s="49">
        <v>17.100000000000001</v>
      </c>
      <c r="H847" s="49">
        <v>27</v>
      </c>
      <c r="I847" s="49">
        <v>27.1</v>
      </c>
      <c r="J847" s="49">
        <v>29.7</v>
      </c>
      <c r="K847" s="49">
        <v>31.2</v>
      </c>
      <c r="L847" s="49">
        <v>62.8</v>
      </c>
      <c r="M847" s="49">
        <v>67.7</v>
      </c>
      <c r="N847" s="49">
        <v>63.8</v>
      </c>
      <c r="O847" s="49">
        <v>46.8</v>
      </c>
      <c r="P847" s="49">
        <v>72.3</v>
      </c>
      <c r="Q847" s="49">
        <v>72.3</v>
      </c>
      <c r="R847" s="49">
        <v>72.3</v>
      </c>
      <c r="S847" s="49">
        <v>72.3</v>
      </c>
      <c r="T847" s="49">
        <v>82.3</v>
      </c>
      <c r="U847" s="49">
        <v>87.8</v>
      </c>
      <c r="V847" s="49">
        <v>104</v>
      </c>
    </row>
    <row r="848" spans="1:22" ht="15.75" customHeight="1">
      <c r="A848" s="139" t="s">
        <v>751</v>
      </c>
      <c r="B848" s="139" t="s">
        <v>514</v>
      </c>
      <c r="C848" s="139" t="s">
        <v>778</v>
      </c>
      <c r="D848" s="139" t="s">
        <v>633</v>
      </c>
      <c r="E848" s="139" t="s">
        <v>754</v>
      </c>
      <c r="F848" s="49">
        <v>172</v>
      </c>
      <c r="G848" s="49">
        <v>176</v>
      </c>
      <c r="H848" s="49">
        <v>198</v>
      </c>
      <c r="I848" s="49">
        <v>198</v>
      </c>
      <c r="J848" s="49">
        <v>213</v>
      </c>
      <c r="K848" s="49">
        <v>198</v>
      </c>
      <c r="L848" s="49">
        <v>202</v>
      </c>
      <c r="M848" s="49">
        <v>216</v>
      </c>
      <c r="N848" s="49">
        <v>216</v>
      </c>
      <c r="O848" s="49">
        <v>224</v>
      </c>
      <c r="P848" s="49">
        <v>220</v>
      </c>
      <c r="Q848" s="49">
        <v>231</v>
      </c>
      <c r="R848" s="49">
        <v>220</v>
      </c>
      <c r="S848" s="49">
        <v>224</v>
      </c>
      <c r="T848" s="49">
        <v>231</v>
      </c>
      <c r="U848" s="49">
        <v>239</v>
      </c>
      <c r="V848" s="49">
        <v>243</v>
      </c>
    </row>
    <row r="849" spans="1:22" ht="15.75" customHeight="1">
      <c r="A849" s="139" t="s">
        <v>751</v>
      </c>
      <c r="B849" s="139" t="s">
        <v>548</v>
      </c>
      <c r="C849" s="139" t="s">
        <v>778</v>
      </c>
      <c r="D849" s="139" t="s">
        <v>633</v>
      </c>
      <c r="E849" s="139" t="s">
        <v>754</v>
      </c>
      <c r="F849" s="49">
        <v>410000</v>
      </c>
      <c r="G849" s="49">
        <v>424000</v>
      </c>
      <c r="H849" s="49">
        <v>445000</v>
      </c>
      <c r="I849" s="49">
        <v>452000</v>
      </c>
      <c r="J849" s="49">
        <v>460000</v>
      </c>
      <c r="K849" s="49">
        <v>471000</v>
      </c>
      <c r="L849" s="49">
        <v>474000</v>
      </c>
      <c r="M849" s="49">
        <v>491000</v>
      </c>
      <c r="N849" s="49">
        <v>504000</v>
      </c>
      <c r="O849" s="49">
        <v>512000</v>
      </c>
      <c r="P849" s="49">
        <v>561000</v>
      </c>
      <c r="Q849" s="49">
        <v>592000</v>
      </c>
      <c r="R849" s="49">
        <v>596000</v>
      </c>
      <c r="S849" s="49">
        <v>605000</v>
      </c>
      <c r="T849" s="49">
        <v>598000</v>
      </c>
      <c r="U849" s="49">
        <v>608000</v>
      </c>
      <c r="V849" s="49">
        <v>617000</v>
      </c>
    </row>
    <row r="850" spans="1:22" ht="15.75" customHeight="1">
      <c r="A850" s="139" t="s">
        <v>751</v>
      </c>
      <c r="B850" s="139" t="s">
        <v>408</v>
      </c>
      <c r="C850" s="139" t="s">
        <v>778</v>
      </c>
      <c r="D850" s="139" t="s">
        <v>633</v>
      </c>
      <c r="E850" s="139" t="s">
        <v>754</v>
      </c>
      <c r="F850" s="49">
        <v>53000</v>
      </c>
      <c r="G850" s="49">
        <v>57200</v>
      </c>
      <c r="H850" s="49">
        <v>57400</v>
      </c>
      <c r="I850" s="49">
        <v>59000</v>
      </c>
      <c r="J850" s="49">
        <v>62200</v>
      </c>
      <c r="K850" s="49">
        <v>70500</v>
      </c>
      <c r="L850" s="49">
        <v>72700</v>
      </c>
      <c r="M850" s="49">
        <v>74100</v>
      </c>
      <c r="N850" s="49">
        <v>81400</v>
      </c>
      <c r="O850" s="49">
        <v>86300</v>
      </c>
      <c r="P850" s="49">
        <v>88600</v>
      </c>
      <c r="Q850" s="49">
        <v>89900</v>
      </c>
      <c r="R850" s="49">
        <v>101000</v>
      </c>
      <c r="S850" s="49">
        <v>96800</v>
      </c>
      <c r="T850" s="49">
        <v>86400</v>
      </c>
      <c r="U850" s="49">
        <v>94100</v>
      </c>
      <c r="V850" s="49">
        <v>95400</v>
      </c>
    </row>
    <row r="851" spans="1:22" ht="15.75" customHeight="1">
      <c r="A851" s="139" t="s">
        <v>751</v>
      </c>
      <c r="B851" s="139" t="s">
        <v>412</v>
      </c>
      <c r="C851" s="139" t="s">
        <v>778</v>
      </c>
      <c r="D851" s="139" t="s">
        <v>633</v>
      </c>
      <c r="E851" s="139" t="s">
        <v>754</v>
      </c>
      <c r="F851" s="49">
        <v>893</v>
      </c>
      <c r="G851" s="49">
        <v>827</v>
      </c>
      <c r="H851" s="49">
        <v>1030</v>
      </c>
      <c r="I851" s="49">
        <v>977</v>
      </c>
      <c r="J851" s="49">
        <v>1270</v>
      </c>
      <c r="K851" s="49">
        <v>1280</v>
      </c>
      <c r="L851" s="49">
        <v>1350</v>
      </c>
      <c r="M851" s="49">
        <v>712</v>
      </c>
      <c r="N851" s="49">
        <v>749</v>
      </c>
      <c r="O851" s="49">
        <v>760</v>
      </c>
      <c r="P851" s="49">
        <v>1050</v>
      </c>
      <c r="Q851" s="49">
        <v>976</v>
      </c>
      <c r="R851" s="49">
        <v>947</v>
      </c>
      <c r="S851" s="49">
        <v>829</v>
      </c>
      <c r="T851" s="49">
        <v>756</v>
      </c>
      <c r="U851" s="49">
        <v>806</v>
      </c>
      <c r="V851" s="49">
        <v>951</v>
      </c>
    </row>
    <row r="852" spans="1:22" ht="15.75" customHeight="1">
      <c r="A852" s="139" t="s">
        <v>751</v>
      </c>
      <c r="B852" s="139" t="s">
        <v>416</v>
      </c>
      <c r="C852" s="139" t="s">
        <v>778</v>
      </c>
      <c r="D852" s="139" t="s">
        <v>633</v>
      </c>
      <c r="E852" s="139" t="s">
        <v>754</v>
      </c>
      <c r="F852" s="49">
        <v>13800</v>
      </c>
      <c r="G852" s="49">
        <v>14700</v>
      </c>
      <c r="H852" s="49">
        <v>14600</v>
      </c>
      <c r="I852" s="49">
        <v>16300</v>
      </c>
      <c r="J852" s="49">
        <v>14700</v>
      </c>
      <c r="K852" s="49">
        <v>14000</v>
      </c>
      <c r="L852" s="49">
        <v>12900</v>
      </c>
      <c r="M852" s="49">
        <v>11600</v>
      </c>
      <c r="N852" s="49">
        <v>15300</v>
      </c>
      <c r="O852" s="49">
        <v>18800</v>
      </c>
      <c r="P852" s="49">
        <v>17800</v>
      </c>
      <c r="Q852" s="49">
        <v>18100</v>
      </c>
      <c r="R852" s="49">
        <v>19700</v>
      </c>
      <c r="S852" s="49">
        <v>20600</v>
      </c>
      <c r="T852" s="49">
        <v>22300</v>
      </c>
      <c r="U852" s="49">
        <v>15500</v>
      </c>
      <c r="V852" s="49">
        <v>14900</v>
      </c>
    </row>
    <row r="853" spans="1:22" ht="15.75" customHeight="1">
      <c r="A853" s="139" t="s">
        <v>751</v>
      </c>
      <c r="B853" s="139" t="s">
        <v>420</v>
      </c>
      <c r="C853" s="139" t="s">
        <v>778</v>
      </c>
      <c r="D853" s="139" t="s">
        <v>633</v>
      </c>
      <c r="E853" s="139" t="s">
        <v>754</v>
      </c>
      <c r="F853" s="49">
        <v>385</v>
      </c>
      <c r="G853" s="49">
        <v>458</v>
      </c>
      <c r="H853" s="49">
        <v>462</v>
      </c>
      <c r="I853" s="49">
        <v>510</v>
      </c>
      <c r="J853" s="49">
        <v>558</v>
      </c>
      <c r="K853" s="49">
        <v>653</v>
      </c>
      <c r="L853" s="49">
        <v>671</v>
      </c>
      <c r="M853" s="49">
        <v>591</v>
      </c>
      <c r="N853" s="49">
        <v>517</v>
      </c>
      <c r="O853" s="49">
        <v>481</v>
      </c>
      <c r="P853" s="49">
        <v>756</v>
      </c>
      <c r="Q853" s="49">
        <v>851</v>
      </c>
      <c r="R853" s="49">
        <v>965</v>
      </c>
      <c r="S853" s="49">
        <v>862</v>
      </c>
      <c r="T853" s="49">
        <v>806</v>
      </c>
      <c r="U853" s="49">
        <v>961</v>
      </c>
      <c r="V853" s="49">
        <v>968</v>
      </c>
    </row>
    <row r="854" spans="1:22" ht="15.75" customHeight="1">
      <c r="A854" s="139" t="s">
        <v>751</v>
      </c>
      <c r="B854" s="139" t="s">
        <v>422</v>
      </c>
      <c r="C854" s="139" t="s">
        <v>778</v>
      </c>
      <c r="D854" s="139" t="s">
        <v>633</v>
      </c>
      <c r="E854" s="139" t="s">
        <v>754</v>
      </c>
      <c r="F854" s="49">
        <v>45600</v>
      </c>
      <c r="G854" s="49">
        <v>46600</v>
      </c>
      <c r="H854" s="49">
        <v>46200</v>
      </c>
      <c r="I854" s="49">
        <v>47400</v>
      </c>
      <c r="J854" s="49">
        <v>48600</v>
      </c>
      <c r="K854" s="49">
        <v>50300</v>
      </c>
      <c r="L854" s="49">
        <v>50600</v>
      </c>
      <c r="M854" s="49">
        <v>47400</v>
      </c>
      <c r="N854" s="49">
        <v>53300</v>
      </c>
      <c r="O854" s="49">
        <v>54700</v>
      </c>
      <c r="P854" s="49">
        <v>58500</v>
      </c>
      <c r="Q854" s="49">
        <v>38000</v>
      </c>
      <c r="R854" s="49">
        <v>51700</v>
      </c>
      <c r="S854" s="49">
        <v>55300</v>
      </c>
      <c r="T854" s="49">
        <v>56000</v>
      </c>
      <c r="U854" s="49">
        <v>52000</v>
      </c>
      <c r="V854" s="49">
        <v>51800</v>
      </c>
    </row>
    <row r="855" spans="1:22" ht="15.75" customHeight="1">
      <c r="A855" s="139" t="s">
        <v>751</v>
      </c>
      <c r="B855" s="139" t="s">
        <v>516</v>
      </c>
      <c r="C855" s="139" t="s">
        <v>778</v>
      </c>
      <c r="D855" s="139" t="s">
        <v>633</v>
      </c>
      <c r="E855" s="139" t="s">
        <v>754</v>
      </c>
      <c r="F855" s="49">
        <v>340</v>
      </c>
      <c r="G855" s="49">
        <v>378</v>
      </c>
      <c r="H855" s="49">
        <v>343</v>
      </c>
      <c r="I855" s="49">
        <v>381</v>
      </c>
      <c r="J855" s="49">
        <v>381</v>
      </c>
      <c r="K855" s="49">
        <v>396</v>
      </c>
      <c r="L855" s="49">
        <v>406</v>
      </c>
      <c r="M855" s="49">
        <v>437</v>
      </c>
      <c r="N855" s="49">
        <v>461</v>
      </c>
      <c r="O855" s="49">
        <v>457</v>
      </c>
      <c r="P855" s="49">
        <v>489</v>
      </c>
      <c r="Q855" s="49">
        <v>494</v>
      </c>
      <c r="R855" s="49">
        <v>494</v>
      </c>
      <c r="S855" s="49">
        <v>494</v>
      </c>
      <c r="T855" s="49">
        <v>500</v>
      </c>
      <c r="U855" s="49">
        <v>517</v>
      </c>
      <c r="V855" s="49">
        <v>526</v>
      </c>
    </row>
    <row r="856" spans="1:22" ht="15.75" customHeight="1">
      <c r="A856" s="139" t="s">
        <v>751</v>
      </c>
      <c r="B856" s="139" t="s">
        <v>765</v>
      </c>
      <c r="C856" s="139" t="s">
        <v>778</v>
      </c>
      <c r="D856" s="139" t="s">
        <v>633</v>
      </c>
      <c r="E856" s="139" t="s">
        <v>754</v>
      </c>
      <c r="F856" s="49">
        <v>107000</v>
      </c>
      <c r="G856" s="49">
        <v>117000</v>
      </c>
      <c r="H856" s="49">
        <v>126000</v>
      </c>
      <c r="I856" s="49">
        <v>133000</v>
      </c>
      <c r="J856" s="49">
        <v>153000</v>
      </c>
      <c r="K856" s="49">
        <v>158000</v>
      </c>
      <c r="L856" s="49">
        <v>172000</v>
      </c>
      <c r="M856" s="49">
        <v>182000</v>
      </c>
      <c r="N856" s="49">
        <v>188000</v>
      </c>
      <c r="O856" s="49">
        <v>202000</v>
      </c>
      <c r="P856" s="49">
        <v>223000</v>
      </c>
      <c r="Q856" s="49">
        <v>231000</v>
      </c>
      <c r="R856" s="49">
        <v>234000</v>
      </c>
      <c r="S856" s="49">
        <v>254000</v>
      </c>
      <c r="T856" s="49">
        <v>280000</v>
      </c>
      <c r="U856" s="49">
        <v>297000</v>
      </c>
      <c r="V856" s="49">
        <v>312000</v>
      </c>
    </row>
    <row r="857" spans="1:22" ht="15.75" customHeight="1">
      <c r="A857" s="139" t="s">
        <v>751</v>
      </c>
      <c r="B857" s="139" t="s">
        <v>424</v>
      </c>
      <c r="C857" s="139" t="s">
        <v>778</v>
      </c>
      <c r="D857" s="139" t="s">
        <v>633</v>
      </c>
      <c r="E857" s="139" t="s">
        <v>754</v>
      </c>
      <c r="F857" s="49">
        <v>217</v>
      </c>
      <c r="G857" s="49">
        <v>214</v>
      </c>
      <c r="H857" s="49">
        <v>220</v>
      </c>
      <c r="I857" s="49">
        <v>229</v>
      </c>
      <c r="J857" s="49">
        <v>229</v>
      </c>
      <c r="K857" s="49">
        <v>229</v>
      </c>
      <c r="L857" s="49">
        <v>231</v>
      </c>
      <c r="M857" s="49">
        <v>201</v>
      </c>
      <c r="N857" s="49">
        <v>219</v>
      </c>
      <c r="O857" s="49">
        <v>205</v>
      </c>
      <c r="P857" s="49">
        <v>191</v>
      </c>
      <c r="Q857" s="49">
        <v>177</v>
      </c>
      <c r="R857" s="49">
        <v>185</v>
      </c>
      <c r="S857" s="49">
        <v>192</v>
      </c>
      <c r="T857" s="49">
        <v>161</v>
      </c>
      <c r="U857" s="49">
        <v>159</v>
      </c>
      <c r="V857" s="49">
        <v>148</v>
      </c>
    </row>
    <row r="858" spans="1:22" ht="15.75" customHeight="1">
      <c r="A858" s="139" t="s">
        <v>751</v>
      </c>
      <c r="B858" s="139" t="s">
        <v>554</v>
      </c>
      <c r="C858" s="139" t="s">
        <v>778</v>
      </c>
      <c r="D858" s="139" t="s">
        <v>633</v>
      </c>
      <c r="E858" s="139" t="s">
        <v>754</v>
      </c>
      <c r="F858" s="49">
        <v>9740</v>
      </c>
      <c r="G858" s="49">
        <v>9890</v>
      </c>
      <c r="H858" s="49">
        <v>10500</v>
      </c>
      <c r="I858" s="49">
        <v>10500</v>
      </c>
      <c r="J858" s="49">
        <v>11600</v>
      </c>
      <c r="K858" s="49">
        <v>11400</v>
      </c>
      <c r="L858" s="49">
        <v>11200</v>
      </c>
      <c r="M858" s="49">
        <v>11500</v>
      </c>
      <c r="N858" s="49">
        <v>11300</v>
      </c>
      <c r="O858" s="49">
        <v>12200</v>
      </c>
      <c r="P858" s="49">
        <v>12400</v>
      </c>
      <c r="Q858" s="49">
        <v>14100</v>
      </c>
      <c r="R858" s="49">
        <v>15000</v>
      </c>
      <c r="S858" s="49">
        <v>14500</v>
      </c>
      <c r="T858" s="49">
        <v>17500</v>
      </c>
      <c r="U858" s="49">
        <v>19800</v>
      </c>
      <c r="V858" s="49">
        <v>20900</v>
      </c>
    </row>
    <row r="859" spans="1:22" ht="15.75" customHeight="1">
      <c r="A859" s="139" t="s">
        <v>751</v>
      </c>
      <c r="B859" s="139" t="s">
        <v>418</v>
      </c>
      <c r="C859" s="139" t="s">
        <v>778</v>
      </c>
      <c r="D859" s="139" t="s">
        <v>633</v>
      </c>
      <c r="E859" s="139" t="s">
        <v>754</v>
      </c>
      <c r="F859" s="49">
        <v>1850</v>
      </c>
      <c r="G859" s="49">
        <v>1880</v>
      </c>
      <c r="H859" s="49">
        <v>1900</v>
      </c>
      <c r="I859" s="49">
        <v>1930</v>
      </c>
      <c r="J859" s="49">
        <v>1980</v>
      </c>
      <c r="K859" s="49">
        <v>2010</v>
      </c>
      <c r="L859" s="49">
        <v>2040</v>
      </c>
      <c r="M859" s="49">
        <v>2080</v>
      </c>
      <c r="N859" s="49">
        <v>2130</v>
      </c>
      <c r="O859" s="49">
        <v>2220</v>
      </c>
      <c r="P859" s="49">
        <v>2280</v>
      </c>
      <c r="Q859" s="49">
        <v>2330</v>
      </c>
      <c r="R859" s="49">
        <v>2400</v>
      </c>
      <c r="S859" s="49">
        <v>2430</v>
      </c>
      <c r="T859" s="49">
        <v>2470</v>
      </c>
      <c r="U859" s="49">
        <v>2530</v>
      </c>
      <c r="V859" s="49">
        <v>2550</v>
      </c>
    </row>
    <row r="860" spans="1:22" ht="15.75" customHeight="1">
      <c r="A860" s="139" t="s">
        <v>751</v>
      </c>
      <c r="B860" s="139" t="s">
        <v>426</v>
      </c>
      <c r="C860" s="139" t="s">
        <v>778</v>
      </c>
      <c r="D860" s="139" t="s">
        <v>633</v>
      </c>
      <c r="E860" s="139" t="s">
        <v>754</v>
      </c>
      <c r="F860" s="49">
        <v>10300</v>
      </c>
      <c r="G860" s="49">
        <v>10900</v>
      </c>
      <c r="H860" s="49">
        <v>11000</v>
      </c>
      <c r="I860" s="49">
        <v>11000</v>
      </c>
      <c r="J860" s="49">
        <v>11600</v>
      </c>
      <c r="K860" s="49">
        <v>12400</v>
      </c>
      <c r="L860" s="49">
        <v>12500</v>
      </c>
      <c r="M860" s="49">
        <v>12800</v>
      </c>
      <c r="N860" s="49">
        <v>12600</v>
      </c>
      <c r="O860" s="49">
        <v>11400</v>
      </c>
      <c r="P860" s="49">
        <v>12300</v>
      </c>
      <c r="Q860" s="49">
        <v>11500</v>
      </c>
      <c r="R860" s="49">
        <v>11500</v>
      </c>
      <c r="S860" s="49">
        <v>10800</v>
      </c>
      <c r="T860" s="49">
        <v>10400</v>
      </c>
      <c r="U860" s="49">
        <v>10400</v>
      </c>
      <c r="V860" s="49">
        <v>10800</v>
      </c>
    </row>
    <row r="861" spans="1:22" ht="15.75" customHeight="1">
      <c r="A861" s="139" t="s">
        <v>751</v>
      </c>
      <c r="B861" s="139" t="s">
        <v>428</v>
      </c>
      <c r="C861" s="139" t="s">
        <v>778</v>
      </c>
      <c r="D861" s="139" t="s">
        <v>633</v>
      </c>
      <c r="E861" s="139" t="s">
        <v>754</v>
      </c>
      <c r="F861" s="49">
        <v>7930</v>
      </c>
      <c r="G861" s="49">
        <v>8480</v>
      </c>
      <c r="H861" s="49">
        <v>9240</v>
      </c>
      <c r="I861" s="49">
        <v>9760</v>
      </c>
      <c r="J861" s="49">
        <v>11100</v>
      </c>
      <c r="K861" s="49">
        <v>11400</v>
      </c>
      <c r="L861" s="49">
        <v>11100</v>
      </c>
      <c r="M861" s="49">
        <v>10500</v>
      </c>
      <c r="N861" s="49">
        <v>10500</v>
      </c>
      <c r="O861" s="49">
        <v>10000</v>
      </c>
      <c r="P861" s="49">
        <v>10500</v>
      </c>
      <c r="Q861" s="49">
        <v>10400</v>
      </c>
      <c r="R861" s="49">
        <v>10200</v>
      </c>
      <c r="S861" s="49">
        <v>9680</v>
      </c>
      <c r="T861" s="49">
        <v>9200</v>
      </c>
      <c r="U861" s="49">
        <v>8710</v>
      </c>
      <c r="V861" s="49">
        <v>8420</v>
      </c>
    </row>
    <row r="862" spans="1:22" ht="15.75" customHeight="1">
      <c r="A862" s="139" t="s">
        <v>751</v>
      </c>
      <c r="B862" s="139" t="s">
        <v>414</v>
      </c>
      <c r="C862" s="139" t="s">
        <v>778</v>
      </c>
      <c r="D862" s="139" t="s">
        <v>633</v>
      </c>
      <c r="E862" s="139" t="s">
        <v>754</v>
      </c>
      <c r="F862" s="49">
        <v>6870</v>
      </c>
      <c r="G862" s="49">
        <v>7270</v>
      </c>
      <c r="H862" s="49">
        <v>7270</v>
      </c>
      <c r="I862" s="49">
        <v>7440</v>
      </c>
      <c r="J862" s="49">
        <v>7460</v>
      </c>
      <c r="K862" s="49">
        <v>7570</v>
      </c>
      <c r="L862" s="49">
        <v>8040</v>
      </c>
      <c r="M862" s="49">
        <v>8360</v>
      </c>
      <c r="N862" s="49">
        <v>7930</v>
      </c>
      <c r="O862" s="49">
        <v>7210</v>
      </c>
      <c r="P862" s="49">
        <v>8110</v>
      </c>
      <c r="Q862" s="49">
        <v>7250</v>
      </c>
      <c r="R862" s="49">
        <v>6890</v>
      </c>
      <c r="S862" s="49">
        <v>6800</v>
      </c>
      <c r="T862" s="49">
        <v>6600</v>
      </c>
      <c r="U862" s="49">
        <v>6780</v>
      </c>
      <c r="V862" s="49">
        <v>6830</v>
      </c>
    </row>
    <row r="863" spans="1:22" ht="15.75" customHeight="1">
      <c r="A863" s="139" t="s">
        <v>751</v>
      </c>
      <c r="B863" s="139" t="s">
        <v>766</v>
      </c>
      <c r="C863" s="139" t="s">
        <v>778</v>
      </c>
      <c r="D863" s="139" t="s">
        <v>633</v>
      </c>
      <c r="E863" s="139" t="s">
        <v>754</v>
      </c>
      <c r="F863" s="49">
        <v>1630</v>
      </c>
      <c r="G863" s="49">
        <v>1690</v>
      </c>
      <c r="H863" s="49">
        <v>1520</v>
      </c>
      <c r="I863" s="49">
        <v>1530</v>
      </c>
      <c r="J863" s="49">
        <v>1720</v>
      </c>
      <c r="K863" s="49">
        <v>1830</v>
      </c>
      <c r="L863" s="49">
        <v>1620</v>
      </c>
      <c r="M863" s="49">
        <v>1540</v>
      </c>
      <c r="N863" s="49">
        <v>1340</v>
      </c>
      <c r="O863" s="49">
        <v>2080</v>
      </c>
      <c r="P863" s="49">
        <v>1410</v>
      </c>
      <c r="Q863" s="49">
        <v>1450</v>
      </c>
      <c r="R863" s="49">
        <v>1310</v>
      </c>
      <c r="S863" s="49">
        <v>1180</v>
      </c>
      <c r="T863" s="49">
        <v>1290</v>
      </c>
      <c r="U863" s="49">
        <v>1370</v>
      </c>
      <c r="V863" s="49">
        <v>1620</v>
      </c>
    </row>
    <row r="864" spans="1:22" ht="15.75" customHeight="1">
      <c r="A864" s="139" t="s">
        <v>751</v>
      </c>
      <c r="B864" s="139" t="s">
        <v>462</v>
      </c>
      <c r="C864" s="139" t="s">
        <v>778</v>
      </c>
      <c r="D864" s="139" t="s">
        <v>633</v>
      </c>
      <c r="E864" s="139" t="s">
        <v>754</v>
      </c>
      <c r="F864" s="49">
        <v>29800</v>
      </c>
      <c r="G864" s="49">
        <v>32400</v>
      </c>
      <c r="H864" s="49">
        <v>32600</v>
      </c>
      <c r="I864" s="49">
        <v>31600</v>
      </c>
      <c r="J864" s="49">
        <v>36800</v>
      </c>
      <c r="K864" s="49">
        <v>39000</v>
      </c>
      <c r="L864" s="49">
        <v>40300</v>
      </c>
      <c r="M864" s="49">
        <v>42100</v>
      </c>
      <c r="N864" s="49">
        <v>43900</v>
      </c>
      <c r="O864" s="49">
        <v>43100</v>
      </c>
      <c r="P864" s="49">
        <v>46500</v>
      </c>
      <c r="Q864" s="49">
        <v>48300</v>
      </c>
      <c r="R864" s="49">
        <v>52200</v>
      </c>
      <c r="S864" s="49">
        <v>48400</v>
      </c>
      <c r="T864" s="49">
        <v>49700</v>
      </c>
      <c r="U864" s="49">
        <v>50400</v>
      </c>
      <c r="V864" s="49">
        <v>50600</v>
      </c>
    </row>
    <row r="865" spans="1:22" ht="15.75" customHeight="1">
      <c r="A865" s="139" t="s">
        <v>751</v>
      </c>
      <c r="B865" s="139" t="s">
        <v>456</v>
      </c>
      <c r="C865" s="139" t="s">
        <v>778</v>
      </c>
      <c r="D865" s="139" t="s">
        <v>633</v>
      </c>
      <c r="E865" s="139" t="s">
        <v>754</v>
      </c>
      <c r="F865" s="49">
        <v>99.1</v>
      </c>
      <c r="G865" s="49">
        <v>100</v>
      </c>
      <c r="H865" s="49">
        <v>100</v>
      </c>
      <c r="I865" s="49">
        <v>96.6</v>
      </c>
      <c r="J865" s="49">
        <v>91.4</v>
      </c>
      <c r="K865" s="49">
        <v>90</v>
      </c>
      <c r="L865" s="49">
        <v>83.2</v>
      </c>
      <c r="M865" s="49">
        <v>84.3</v>
      </c>
      <c r="N865" s="49">
        <v>82.4</v>
      </c>
      <c r="O865" s="49">
        <v>78.3</v>
      </c>
      <c r="P865" s="49">
        <v>76.2</v>
      </c>
      <c r="Q865" s="49">
        <v>73.2</v>
      </c>
      <c r="R865" s="49">
        <v>76.8</v>
      </c>
      <c r="S865" s="49">
        <v>76.400000000000006</v>
      </c>
      <c r="T865" s="49">
        <v>70.400000000000006</v>
      </c>
      <c r="U865" s="49">
        <v>70.8</v>
      </c>
      <c r="V865" s="49">
        <v>68.099999999999994</v>
      </c>
    </row>
    <row r="866" spans="1:22" ht="15.75" customHeight="1">
      <c r="A866" s="139" t="s">
        <v>751</v>
      </c>
      <c r="B866" s="139" t="s">
        <v>454</v>
      </c>
      <c r="C866" s="139" t="s">
        <v>778</v>
      </c>
      <c r="D866" s="139" t="s">
        <v>633</v>
      </c>
      <c r="E866" s="139" t="s">
        <v>754</v>
      </c>
      <c r="F866" s="49">
        <v>6100</v>
      </c>
      <c r="G866" s="49">
        <v>6700</v>
      </c>
      <c r="H866" s="49">
        <v>6330</v>
      </c>
      <c r="I866" s="49">
        <v>7060</v>
      </c>
      <c r="J866" s="49">
        <v>7480</v>
      </c>
      <c r="K866" s="49">
        <v>7720</v>
      </c>
      <c r="L866" s="49">
        <v>6970</v>
      </c>
      <c r="M866" s="49">
        <v>7050</v>
      </c>
      <c r="N866" s="49">
        <v>7660</v>
      </c>
      <c r="O866" s="49">
        <v>8480</v>
      </c>
      <c r="P866" s="49">
        <v>9030</v>
      </c>
      <c r="Q866" s="49">
        <v>9130</v>
      </c>
      <c r="R866" s="49">
        <v>8780</v>
      </c>
      <c r="S866" s="49">
        <v>8980</v>
      </c>
      <c r="T866" s="49">
        <v>8690</v>
      </c>
      <c r="U866" s="49">
        <v>11600</v>
      </c>
      <c r="V866" s="49">
        <v>11800</v>
      </c>
    </row>
    <row r="867" spans="1:22" ht="15.75" customHeight="1">
      <c r="A867" s="139" t="s">
        <v>751</v>
      </c>
      <c r="B867" s="139" t="s">
        <v>432</v>
      </c>
      <c r="C867" s="139" t="s">
        <v>778</v>
      </c>
      <c r="D867" s="139" t="s">
        <v>633</v>
      </c>
      <c r="E867" s="139" t="s">
        <v>754</v>
      </c>
      <c r="F867" s="49">
        <v>1720</v>
      </c>
      <c r="G867" s="49">
        <v>1630</v>
      </c>
      <c r="H867" s="49">
        <v>1180</v>
      </c>
      <c r="I867" s="49">
        <v>1570</v>
      </c>
      <c r="J867" s="49">
        <v>1720</v>
      </c>
      <c r="K867" s="49">
        <v>1700</v>
      </c>
      <c r="L867" s="49">
        <v>1610</v>
      </c>
      <c r="M867" s="49">
        <v>1650</v>
      </c>
      <c r="N867" s="49">
        <v>1750</v>
      </c>
      <c r="O867" s="49">
        <v>1660</v>
      </c>
      <c r="P867" s="49">
        <v>1860</v>
      </c>
      <c r="Q867" s="49">
        <v>2220</v>
      </c>
      <c r="R867" s="49">
        <v>2570</v>
      </c>
      <c r="S867" s="49">
        <v>2980</v>
      </c>
      <c r="T867" s="49">
        <v>2930</v>
      </c>
      <c r="U867" s="49">
        <v>3040</v>
      </c>
      <c r="V867" s="49">
        <v>3140</v>
      </c>
    </row>
    <row r="868" spans="1:22" ht="15.75" customHeight="1">
      <c r="A868" s="139" t="s">
        <v>751</v>
      </c>
      <c r="B868" s="139" t="s">
        <v>438</v>
      </c>
      <c r="C868" s="139" t="s">
        <v>778</v>
      </c>
      <c r="D868" s="139" t="s">
        <v>633</v>
      </c>
      <c r="E868" s="139" t="s">
        <v>754</v>
      </c>
      <c r="F868" s="49">
        <v>451</v>
      </c>
      <c r="G868" s="49">
        <v>462</v>
      </c>
      <c r="H868" s="49">
        <v>594</v>
      </c>
      <c r="I868" s="49">
        <v>506</v>
      </c>
      <c r="J868" s="49">
        <v>667</v>
      </c>
      <c r="K868" s="49">
        <v>601</v>
      </c>
      <c r="L868" s="49">
        <v>759</v>
      </c>
      <c r="M868" s="49">
        <v>781</v>
      </c>
      <c r="N868" s="49">
        <v>843</v>
      </c>
      <c r="O868" s="49">
        <v>884</v>
      </c>
      <c r="P868" s="49">
        <v>935</v>
      </c>
      <c r="Q868" s="49">
        <v>986</v>
      </c>
      <c r="R868" s="49">
        <v>1110</v>
      </c>
      <c r="S868" s="49">
        <v>1090</v>
      </c>
      <c r="T868" s="49">
        <v>1330</v>
      </c>
      <c r="U868" s="49">
        <v>1260</v>
      </c>
      <c r="V868" s="49">
        <v>1310</v>
      </c>
    </row>
    <row r="869" spans="1:22" ht="15.75" customHeight="1">
      <c r="A869" s="139" t="s">
        <v>751</v>
      </c>
      <c r="B869" s="139" t="s">
        <v>450</v>
      </c>
      <c r="C869" s="139" t="s">
        <v>778</v>
      </c>
      <c r="D869" s="139" t="s">
        <v>633</v>
      </c>
      <c r="E869" s="139" t="s">
        <v>754</v>
      </c>
      <c r="F869" s="49">
        <v>366000</v>
      </c>
      <c r="G869" s="49">
        <v>358000</v>
      </c>
      <c r="H869" s="49">
        <v>357000</v>
      </c>
      <c r="I869" s="49">
        <v>365000</v>
      </c>
      <c r="J869" s="49">
        <v>387000</v>
      </c>
      <c r="K869" s="49">
        <v>399000</v>
      </c>
      <c r="L869" s="49">
        <v>409000</v>
      </c>
      <c r="M869" s="49">
        <v>431000</v>
      </c>
      <c r="N869" s="49">
        <v>452000</v>
      </c>
      <c r="O869" s="49">
        <v>436000</v>
      </c>
      <c r="P869" s="49">
        <v>445000</v>
      </c>
      <c r="Q869" s="49">
        <v>462000</v>
      </c>
      <c r="R869" s="49">
        <v>464000</v>
      </c>
      <c r="S869" s="49">
        <v>458000</v>
      </c>
      <c r="T869" s="49">
        <v>461000</v>
      </c>
      <c r="U869" s="49">
        <v>452000</v>
      </c>
      <c r="V869" s="49">
        <v>482000</v>
      </c>
    </row>
    <row r="870" spans="1:22" ht="15.75" customHeight="1">
      <c r="A870" s="139" t="s">
        <v>751</v>
      </c>
      <c r="B870" s="139" t="s">
        <v>444</v>
      </c>
      <c r="C870" s="139" t="s">
        <v>778</v>
      </c>
      <c r="D870" s="139" t="s">
        <v>633</v>
      </c>
      <c r="E870" s="139" t="s">
        <v>754</v>
      </c>
      <c r="F870" s="49">
        <v>80.900000000000006</v>
      </c>
      <c r="G870" s="49">
        <v>86.6</v>
      </c>
      <c r="H870" s="49">
        <v>92.4</v>
      </c>
      <c r="I870" s="49">
        <v>94.3</v>
      </c>
      <c r="J870" s="49">
        <v>100</v>
      </c>
      <c r="K870" s="49">
        <v>97.7</v>
      </c>
      <c r="L870" s="49">
        <v>107</v>
      </c>
      <c r="M870" s="49">
        <v>117</v>
      </c>
      <c r="N870" s="49">
        <v>118</v>
      </c>
      <c r="O870" s="49">
        <v>124</v>
      </c>
      <c r="P870" s="49">
        <v>125</v>
      </c>
      <c r="Q870" s="49">
        <v>125</v>
      </c>
      <c r="R870" s="49">
        <v>125</v>
      </c>
      <c r="S870" s="49">
        <v>125</v>
      </c>
      <c r="T870" s="49">
        <v>142</v>
      </c>
      <c r="U870" s="49">
        <v>152</v>
      </c>
      <c r="V870" s="49">
        <v>179</v>
      </c>
    </row>
    <row r="871" spans="1:22" ht="15.75" customHeight="1">
      <c r="A871" s="139" t="s">
        <v>751</v>
      </c>
      <c r="B871" s="139" t="s">
        <v>430</v>
      </c>
      <c r="C871" s="139" t="s">
        <v>778</v>
      </c>
      <c r="D871" s="139" t="s">
        <v>633</v>
      </c>
      <c r="E871" s="139" t="s">
        <v>754</v>
      </c>
      <c r="F871" s="49">
        <v>8640</v>
      </c>
      <c r="G871" s="49">
        <v>8790</v>
      </c>
      <c r="H871" s="49">
        <v>9210</v>
      </c>
      <c r="I871" s="49">
        <v>8600</v>
      </c>
      <c r="J871" s="49">
        <v>8300</v>
      </c>
      <c r="K871" s="49">
        <v>9050</v>
      </c>
      <c r="L871" s="49">
        <v>8150</v>
      </c>
      <c r="M871" s="49">
        <v>8660</v>
      </c>
      <c r="N871" s="49">
        <v>8730</v>
      </c>
      <c r="O871" s="49">
        <v>8840</v>
      </c>
      <c r="P871" s="49">
        <v>8950</v>
      </c>
      <c r="Q871" s="49">
        <v>9060</v>
      </c>
      <c r="R871" s="49">
        <v>9160</v>
      </c>
      <c r="S871" s="49">
        <v>8170</v>
      </c>
      <c r="T871" s="49">
        <v>7700</v>
      </c>
      <c r="U871" s="49">
        <v>7430</v>
      </c>
      <c r="V871" s="49">
        <v>7270</v>
      </c>
    </row>
    <row r="872" spans="1:22" ht="15.75" customHeight="1">
      <c r="A872" s="139" t="s">
        <v>751</v>
      </c>
      <c r="B872" s="139" t="s">
        <v>440</v>
      </c>
      <c r="C872" s="139" t="s">
        <v>778</v>
      </c>
      <c r="D872" s="139" t="s">
        <v>633</v>
      </c>
      <c r="E872" s="139" t="s">
        <v>754</v>
      </c>
      <c r="F872" s="49">
        <v>821</v>
      </c>
      <c r="G872" s="49">
        <v>829</v>
      </c>
      <c r="H872" s="49">
        <v>847</v>
      </c>
      <c r="I872" s="49">
        <v>844</v>
      </c>
      <c r="J872" s="49">
        <v>877</v>
      </c>
      <c r="K872" s="49">
        <v>899</v>
      </c>
      <c r="L872" s="49">
        <v>943</v>
      </c>
      <c r="M872" s="49">
        <v>1010</v>
      </c>
      <c r="N872" s="49">
        <v>1070</v>
      </c>
      <c r="O872" s="49">
        <v>807</v>
      </c>
      <c r="P872" s="49">
        <v>965</v>
      </c>
      <c r="Q872" s="49">
        <v>1050</v>
      </c>
      <c r="R872" s="49">
        <v>994</v>
      </c>
      <c r="S872" s="49">
        <v>1030</v>
      </c>
      <c r="T872" s="49">
        <v>1410</v>
      </c>
      <c r="U872" s="49">
        <v>1340</v>
      </c>
      <c r="V872" s="49">
        <v>1350</v>
      </c>
    </row>
    <row r="873" spans="1:22" ht="15.75" customHeight="1">
      <c r="A873" s="139" t="s">
        <v>751</v>
      </c>
      <c r="B873" s="139" t="s">
        <v>442</v>
      </c>
      <c r="C873" s="139" t="s">
        <v>778</v>
      </c>
      <c r="D873" s="139" t="s">
        <v>633</v>
      </c>
      <c r="E873" s="139" t="s">
        <v>754</v>
      </c>
      <c r="F873" s="49">
        <v>2570</v>
      </c>
      <c r="G873" s="49">
        <v>2460</v>
      </c>
      <c r="H873" s="49">
        <v>2440</v>
      </c>
      <c r="I873" s="49">
        <v>2660</v>
      </c>
      <c r="J873" s="49">
        <v>2550</v>
      </c>
      <c r="K873" s="49">
        <v>2660</v>
      </c>
      <c r="L873" s="49">
        <v>2670</v>
      </c>
      <c r="M873" s="49">
        <v>2750</v>
      </c>
      <c r="N873" s="49">
        <v>2820</v>
      </c>
      <c r="O873" s="49">
        <v>2580</v>
      </c>
      <c r="P873" s="49">
        <v>2590</v>
      </c>
      <c r="Q873" s="49">
        <v>2650</v>
      </c>
      <c r="R873" s="49">
        <v>2810</v>
      </c>
      <c r="S873" s="49">
        <v>2470</v>
      </c>
      <c r="T873" s="49">
        <v>2460</v>
      </c>
      <c r="U873" s="49">
        <v>1760</v>
      </c>
      <c r="V873" s="49">
        <v>1420</v>
      </c>
    </row>
    <row r="874" spans="1:22" ht="15.75" customHeight="1">
      <c r="A874" s="139" t="s">
        <v>751</v>
      </c>
      <c r="B874" s="139" t="s">
        <v>282</v>
      </c>
      <c r="C874" s="139" t="s">
        <v>778</v>
      </c>
      <c r="D874" s="139" t="s">
        <v>633</v>
      </c>
      <c r="E874" s="139" t="s">
        <v>754</v>
      </c>
      <c r="F874" s="49">
        <v>9900</v>
      </c>
      <c r="G874" s="49">
        <v>8540</v>
      </c>
      <c r="H874" s="49">
        <v>8970</v>
      </c>
      <c r="I874" s="49">
        <v>9560</v>
      </c>
      <c r="J874" s="49">
        <v>12200</v>
      </c>
      <c r="K874" s="49">
        <v>11300</v>
      </c>
      <c r="L874" s="49">
        <v>12600</v>
      </c>
      <c r="M874" s="49">
        <v>12600</v>
      </c>
      <c r="N874" s="49">
        <v>9460</v>
      </c>
      <c r="O874" s="49">
        <v>9900</v>
      </c>
      <c r="P874" s="49">
        <v>12200</v>
      </c>
      <c r="Q874" s="49">
        <v>14000</v>
      </c>
      <c r="R874" s="49">
        <v>10600</v>
      </c>
      <c r="S874" s="49">
        <v>12300</v>
      </c>
      <c r="T874" s="49">
        <v>21000</v>
      </c>
      <c r="U874" s="49">
        <v>22400</v>
      </c>
      <c r="V874" s="49">
        <v>26400</v>
      </c>
    </row>
    <row r="875" spans="1:22" ht="15.75" customHeight="1">
      <c r="A875" s="139" t="s">
        <v>751</v>
      </c>
      <c r="B875" s="139" t="s">
        <v>460</v>
      </c>
      <c r="C875" s="139" t="s">
        <v>778</v>
      </c>
      <c r="D875" s="139" t="s">
        <v>633</v>
      </c>
      <c r="E875" s="139" t="s">
        <v>754</v>
      </c>
      <c r="F875" s="49">
        <v>2360</v>
      </c>
      <c r="G875" s="49">
        <v>1970</v>
      </c>
      <c r="H875" s="49">
        <v>2430</v>
      </c>
      <c r="I875" s="49">
        <v>2350</v>
      </c>
      <c r="J875" s="49">
        <v>2310</v>
      </c>
      <c r="K875" s="49">
        <v>2130</v>
      </c>
      <c r="L875" s="49">
        <v>2270</v>
      </c>
      <c r="M875" s="49">
        <v>2200</v>
      </c>
      <c r="N875" s="49">
        <v>2800</v>
      </c>
      <c r="O875" s="49">
        <v>1860</v>
      </c>
      <c r="P875" s="49">
        <v>2620</v>
      </c>
      <c r="Q875" s="49">
        <v>2670</v>
      </c>
      <c r="R875" s="49">
        <v>2570</v>
      </c>
      <c r="S875" s="49">
        <v>2480</v>
      </c>
      <c r="T875" s="49">
        <v>2430</v>
      </c>
      <c r="U875" s="49">
        <v>2630</v>
      </c>
      <c r="V875" s="49">
        <v>2760</v>
      </c>
    </row>
    <row r="876" spans="1:22" ht="15.75" customHeight="1">
      <c r="A876" s="139" t="s">
        <v>751</v>
      </c>
      <c r="B876" s="139" t="s">
        <v>458</v>
      </c>
      <c r="C876" s="139" t="s">
        <v>778</v>
      </c>
      <c r="D876" s="139" t="s">
        <v>633</v>
      </c>
      <c r="E876" s="139" t="s">
        <v>754</v>
      </c>
      <c r="F876" s="49">
        <v>7260</v>
      </c>
      <c r="G876" s="49">
        <v>7280</v>
      </c>
      <c r="H876" s="49">
        <v>7780</v>
      </c>
      <c r="I876" s="49">
        <v>7680</v>
      </c>
      <c r="J876" s="49">
        <v>7830</v>
      </c>
      <c r="K876" s="49">
        <v>9470</v>
      </c>
      <c r="L876" s="49">
        <v>11200</v>
      </c>
      <c r="M876" s="49">
        <v>11500</v>
      </c>
      <c r="N876" s="49">
        <v>11400</v>
      </c>
      <c r="O876" s="49">
        <v>11800</v>
      </c>
      <c r="P876" s="49">
        <v>12300</v>
      </c>
      <c r="Q876" s="49">
        <v>13800</v>
      </c>
      <c r="R876" s="49">
        <v>15200</v>
      </c>
      <c r="S876" s="49">
        <v>16500</v>
      </c>
      <c r="T876" s="49">
        <v>15900</v>
      </c>
      <c r="U876" s="49">
        <v>16900</v>
      </c>
      <c r="V876" s="49">
        <v>20000</v>
      </c>
    </row>
    <row r="877" spans="1:22" ht="15.75" customHeight="1">
      <c r="A877" s="139" t="s">
        <v>751</v>
      </c>
      <c r="B877" s="139" t="s">
        <v>464</v>
      </c>
      <c r="C877" s="139" t="s">
        <v>778</v>
      </c>
      <c r="D877" s="139" t="s">
        <v>633</v>
      </c>
      <c r="E877" s="139" t="s">
        <v>754</v>
      </c>
      <c r="F877" s="49">
        <v>1210</v>
      </c>
      <c r="G877" s="49">
        <v>1450</v>
      </c>
      <c r="H877" s="49">
        <v>1340</v>
      </c>
      <c r="I877" s="49">
        <v>1620</v>
      </c>
      <c r="J877" s="49">
        <v>1650</v>
      </c>
      <c r="K877" s="49">
        <v>1580</v>
      </c>
      <c r="L877" s="49">
        <v>1680</v>
      </c>
      <c r="M877" s="49">
        <v>1940</v>
      </c>
      <c r="N877" s="49">
        <v>1890</v>
      </c>
      <c r="O877" s="49">
        <v>2140</v>
      </c>
      <c r="P877" s="49">
        <v>2300</v>
      </c>
      <c r="Q877" s="49">
        <v>2740</v>
      </c>
      <c r="R877" s="49">
        <v>2530</v>
      </c>
      <c r="S877" s="49">
        <v>3370</v>
      </c>
      <c r="T877" s="49">
        <v>7680</v>
      </c>
      <c r="U877" s="49">
        <v>7960</v>
      </c>
      <c r="V877" s="49">
        <v>8230</v>
      </c>
    </row>
    <row r="878" spans="1:22" ht="15.75" customHeight="1">
      <c r="A878" s="139" t="s">
        <v>751</v>
      </c>
      <c r="B878" s="139" t="s">
        <v>446</v>
      </c>
      <c r="C878" s="139" t="s">
        <v>778</v>
      </c>
      <c r="D878" s="139" t="s">
        <v>633</v>
      </c>
      <c r="E878" s="139" t="s">
        <v>754</v>
      </c>
      <c r="F878" s="49">
        <v>1120</v>
      </c>
      <c r="G878" s="49">
        <v>1170</v>
      </c>
      <c r="H878" s="49">
        <v>1280</v>
      </c>
      <c r="I878" s="49">
        <v>1320</v>
      </c>
      <c r="J878" s="49">
        <v>1420</v>
      </c>
      <c r="K878" s="49">
        <v>1470</v>
      </c>
      <c r="L878" s="49">
        <v>1610</v>
      </c>
      <c r="M878" s="49">
        <v>1860</v>
      </c>
      <c r="N878" s="49">
        <v>1890</v>
      </c>
      <c r="O878" s="49">
        <v>2190</v>
      </c>
      <c r="P878" s="49">
        <v>2310</v>
      </c>
      <c r="Q878" s="49">
        <v>2440</v>
      </c>
      <c r="R878" s="49">
        <v>2490</v>
      </c>
      <c r="S878" s="49">
        <v>2520</v>
      </c>
      <c r="T878" s="49">
        <v>2580</v>
      </c>
      <c r="U878" s="49">
        <v>2820</v>
      </c>
      <c r="V878" s="49">
        <v>2840</v>
      </c>
    </row>
    <row r="879" spans="1:22" ht="15.75" customHeight="1">
      <c r="A879" s="139" t="s">
        <v>751</v>
      </c>
      <c r="B879" s="139" t="s">
        <v>448</v>
      </c>
      <c r="C879" s="139" t="s">
        <v>778</v>
      </c>
      <c r="D879" s="139" t="s">
        <v>633</v>
      </c>
      <c r="E879" s="139" t="s">
        <v>754</v>
      </c>
      <c r="F879" s="49">
        <v>2290</v>
      </c>
      <c r="G879" s="49">
        <v>2470</v>
      </c>
      <c r="H879" s="49">
        <v>2490</v>
      </c>
      <c r="I879" s="49">
        <v>2660</v>
      </c>
      <c r="J879" s="49">
        <v>2660</v>
      </c>
      <c r="K879" s="49">
        <v>2820</v>
      </c>
      <c r="L879" s="49">
        <v>3440</v>
      </c>
      <c r="M879" s="49">
        <v>3550</v>
      </c>
      <c r="N879" s="49">
        <v>3680</v>
      </c>
      <c r="O879" s="49">
        <v>3670</v>
      </c>
      <c r="P879" s="49">
        <v>3920</v>
      </c>
      <c r="Q879" s="49">
        <v>3970</v>
      </c>
      <c r="R879" s="49">
        <v>4060</v>
      </c>
      <c r="S879" s="49">
        <v>4220</v>
      </c>
      <c r="T879" s="49">
        <v>4380</v>
      </c>
      <c r="U879" s="49">
        <v>4610</v>
      </c>
      <c r="V879" s="49">
        <v>4760</v>
      </c>
    </row>
    <row r="880" spans="1:22" ht="15.75" customHeight="1">
      <c r="A880" s="139" t="s">
        <v>751</v>
      </c>
      <c r="B880" s="139" t="s">
        <v>434</v>
      </c>
      <c r="C880" s="139" t="s">
        <v>778</v>
      </c>
      <c r="D880" s="139" t="s">
        <v>633</v>
      </c>
      <c r="E880" s="139" t="s">
        <v>754</v>
      </c>
      <c r="F880" s="49">
        <v>792</v>
      </c>
      <c r="G880" s="49">
        <v>770</v>
      </c>
      <c r="H880" s="49">
        <v>792</v>
      </c>
      <c r="I880" s="49">
        <v>836</v>
      </c>
      <c r="J880" s="49">
        <v>873</v>
      </c>
      <c r="K880" s="49">
        <v>793</v>
      </c>
      <c r="L880" s="49">
        <v>818</v>
      </c>
      <c r="M880" s="49">
        <v>793</v>
      </c>
      <c r="N880" s="49">
        <v>939</v>
      </c>
      <c r="O880" s="49">
        <v>829</v>
      </c>
      <c r="P880" s="49">
        <v>1050</v>
      </c>
      <c r="Q880" s="49">
        <v>1080</v>
      </c>
      <c r="R880" s="49">
        <v>1010</v>
      </c>
      <c r="S880" s="49">
        <v>1060</v>
      </c>
      <c r="T880" s="49">
        <v>1050</v>
      </c>
      <c r="U880" s="49">
        <v>1090</v>
      </c>
      <c r="V880" s="49">
        <v>1130</v>
      </c>
    </row>
    <row r="881" spans="1:22" ht="15.75" customHeight="1">
      <c r="A881" s="139" t="s">
        <v>751</v>
      </c>
      <c r="B881" s="139" t="s">
        <v>436</v>
      </c>
      <c r="C881" s="139" t="s">
        <v>778</v>
      </c>
      <c r="D881" s="139" t="s">
        <v>633</v>
      </c>
      <c r="E881" s="139" t="s">
        <v>754</v>
      </c>
      <c r="F881" s="49">
        <v>131000</v>
      </c>
      <c r="G881" s="49">
        <v>137000</v>
      </c>
      <c r="H881" s="49">
        <v>144000</v>
      </c>
      <c r="I881" s="49">
        <v>157000</v>
      </c>
      <c r="J881" s="49">
        <v>169000</v>
      </c>
      <c r="K881" s="49">
        <v>192000</v>
      </c>
      <c r="L881" s="49">
        <v>188000</v>
      </c>
      <c r="M881" s="49">
        <v>200000</v>
      </c>
      <c r="N881" s="49">
        <v>205000</v>
      </c>
      <c r="O881" s="49">
        <v>197000</v>
      </c>
      <c r="P881" s="49">
        <v>222000</v>
      </c>
      <c r="Q881" s="49">
        <v>205000</v>
      </c>
      <c r="R881" s="49">
        <v>203000</v>
      </c>
      <c r="S881" s="49">
        <v>221000</v>
      </c>
      <c r="T881" s="49">
        <v>227000</v>
      </c>
      <c r="U881" s="49">
        <v>237000</v>
      </c>
      <c r="V881" s="49">
        <v>243000</v>
      </c>
    </row>
    <row r="882" spans="1:22" ht="15.75" customHeight="1">
      <c r="A882" s="139" t="s">
        <v>751</v>
      </c>
      <c r="B882" s="139" t="s">
        <v>466</v>
      </c>
      <c r="C882" s="139" t="s">
        <v>778</v>
      </c>
      <c r="D882" s="139" t="s">
        <v>633</v>
      </c>
      <c r="E882" s="139" t="s">
        <v>754</v>
      </c>
      <c r="F882" s="49">
        <v>1900</v>
      </c>
      <c r="G882" s="49">
        <v>2060</v>
      </c>
      <c r="H882" s="49">
        <v>2170</v>
      </c>
      <c r="I882" s="49">
        <v>2360</v>
      </c>
      <c r="J882" s="49">
        <v>2460</v>
      </c>
      <c r="K882" s="49">
        <v>2590</v>
      </c>
      <c r="L882" s="49">
        <v>2690</v>
      </c>
      <c r="M882" s="49">
        <v>2790</v>
      </c>
      <c r="N882" s="49">
        <v>2870</v>
      </c>
      <c r="O882" s="49">
        <v>2880</v>
      </c>
      <c r="P882" s="49">
        <v>2790</v>
      </c>
      <c r="Q882" s="49">
        <v>2740</v>
      </c>
      <c r="R882" s="49">
        <v>2870</v>
      </c>
      <c r="S882" s="49">
        <v>2110</v>
      </c>
      <c r="T882" s="49">
        <v>3110</v>
      </c>
      <c r="U882" s="49">
        <v>3190</v>
      </c>
      <c r="V882" s="49">
        <v>3210</v>
      </c>
    </row>
    <row r="883" spans="1:22" ht="15.75" customHeight="1">
      <c r="A883" s="139" t="s">
        <v>751</v>
      </c>
      <c r="B883" s="139" t="s">
        <v>478</v>
      </c>
      <c r="C883" s="139" t="s">
        <v>778</v>
      </c>
      <c r="D883" s="139" t="s">
        <v>633</v>
      </c>
      <c r="E883" s="139" t="s">
        <v>754</v>
      </c>
      <c r="F883" s="49">
        <v>1890</v>
      </c>
      <c r="G883" s="49">
        <v>1720</v>
      </c>
      <c r="H883" s="49">
        <v>1780</v>
      </c>
      <c r="I883" s="49">
        <v>1900</v>
      </c>
      <c r="J883" s="49">
        <v>1980</v>
      </c>
      <c r="K883" s="49">
        <v>1680</v>
      </c>
      <c r="L883" s="49">
        <v>1580</v>
      </c>
      <c r="M883" s="49">
        <v>1620</v>
      </c>
      <c r="N883" s="49">
        <v>1770</v>
      </c>
      <c r="O883" s="49">
        <v>2140</v>
      </c>
      <c r="P883" s="49">
        <v>2620</v>
      </c>
      <c r="Q883" s="49">
        <v>2910</v>
      </c>
      <c r="R883" s="49">
        <v>4140</v>
      </c>
      <c r="S883" s="49">
        <v>4350</v>
      </c>
      <c r="T883" s="49">
        <v>4790</v>
      </c>
      <c r="U883" s="49">
        <v>3610</v>
      </c>
      <c r="V883" s="49">
        <v>3630</v>
      </c>
    </row>
    <row r="884" spans="1:22" ht="15.75" customHeight="1">
      <c r="A884" s="139" t="s">
        <v>751</v>
      </c>
      <c r="B884" s="139" t="s">
        <v>480</v>
      </c>
      <c r="C884" s="139" t="s">
        <v>778</v>
      </c>
      <c r="D884" s="139" t="s">
        <v>633</v>
      </c>
      <c r="E884" s="139" t="s">
        <v>754</v>
      </c>
      <c r="F884" s="49">
        <v>74800</v>
      </c>
      <c r="G884" s="49">
        <v>84500</v>
      </c>
      <c r="H884" s="49">
        <v>92600</v>
      </c>
      <c r="I884" s="49">
        <v>100000</v>
      </c>
      <c r="J884" s="49">
        <v>103000</v>
      </c>
      <c r="K884" s="49">
        <v>105000</v>
      </c>
      <c r="L884" s="49">
        <v>97200</v>
      </c>
      <c r="M884" s="49">
        <v>92700</v>
      </c>
      <c r="N884" s="49">
        <v>91200</v>
      </c>
      <c r="O884" s="49">
        <v>71700</v>
      </c>
      <c r="P884" s="49">
        <v>86500</v>
      </c>
      <c r="Q884" s="49">
        <v>89700</v>
      </c>
      <c r="R884" s="49">
        <v>90500</v>
      </c>
      <c r="S884" s="49">
        <v>88200</v>
      </c>
      <c r="T884" s="49">
        <v>86300</v>
      </c>
      <c r="U884" s="49">
        <v>99300</v>
      </c>
      <c r="V884" s="49">
        <v>98300</v>
      </c>
    </row>
    <row r="885" spans="1:22" ht="15.75" customHeight="1">
      <c r="A885" s="139" t="s">
        <v>751</v>
      </c>
      <c r="B885" s="139" t="s">
        <v>476</v>
      </c>
      <c r="C885" s="139" t="s">
        <v>778</v>
      </c>
      <c r="D885" s="139" t="s">
        <v>633</v>
      </c>
      <c r="E885" s="139" t="s">
        <v>754</v>
      </c>
      <c r="F885" s="49">
        <v>3500</v>
      </c>
      <c r="G885" s="49">
        <v>3710</v>
      </c>
      <c r="H885" s="49">
        <v>3760</v>
      </c>
      <c r="I885" s="49">
        <v>3970</v>
      </c>
      <c r="J885" s="49">
        <v>4170</v>
      </c>
      <c r="K885" s="49">
        <v>4060</v>
      </c>
      <c r="L885" s="49">
        <v>4200</v>
      </c>
      <c r="M885" s="49">
        <v>4340</v>
      </c>
      <c r="N885" s="49">
        <v>4160</v>
      </c>
      <c r="O885" s="49">
        <v>4230</v>
      </c>
      <c r="P885" s="49">
        <v>4240</v>
      </c>
      <c r="Q885" s="49">
        <v>4530</v>
      </c>
      <c r="R885" s="49">
        <v>4310</v>
      </c>
      <c r="S885" s="49">
        <v>4230</v>
      </c>
      <c r="T885" s="49">
        <v>4510</v>
      </c>
      <c r="U885" s="49">
        <v>5320</v>
      </c>
      <c r="V885" s="49">
        <v>5610</v>
      </c>
    </row>
    <row r="886" spans="1:22" ht="15.75" customHeight="1">
      <c r="A886" s="139" t="s">
        <v>751</v>
      </c>
      <c r="B886" s="139" t="s">
        <v>767</v>
      </c>
      <c r="C886" s="139" t="s">
        <v>778</v>
      </c>
      <c r="D886" s="139" t="s">
        <v>633</v>
      </c>
      <c r="E886" s="139" t="s">
        <v>754</v>
      </c>
      <c r="F886" s="49">
        <v>4.82</v>
      </c>
      <c r="G886" s="49">
        <v>4.97</v>
      </c>
      <c r="H886" s="49">
        <v>5.1100000000000003</v>
      </c>
      <c r="I886" s="49">
        <v>5.25</v>
      </c>
      <c r="J886" s="49">
        <v>5.4</v>
      </c>
      <c r="K886" s="49">
        <v>5.54</v>
      </c>
      <c r="L886" s="49">
        <v>6.7</v>
      </c>
      <c r="M886" s="49">
        <v>8.1</v>
      </c>
      <c r="N886" s="49">
        <v>4.84</v>
      </c>
      <c r="O886" s="49">
        <v>5.05</v>
      </c>
      <c r="P886" s="49">
        <v>5.05</v>
      </c>
      <c r="Q886" s="49">
        <v>10.1</v>
      </c>
      <c r="R886" s="49">
        <v>10.1</v>
      </c>
      <c r="S886" s="49">
        <v>10.1</v>
      </c>
      <c r="T886" s="49">
        <v>15.2</v>
      </c>
      <c r="U886" s="49">
        <v>16.2</v>
      </c>
      <c r="V886" s="49">
        <v>19.100000000000001</v>
      </c>
    </row>
    <row r="887" spans="1:22" ht="15.75" customHeight="1">
      <c r="A887" s="139" t="s">
        <v>751</v>
      </c>
      <c r="B887" s="139" t="s">
        <v>472</v>
      </c>
      <c r="C887" s="139" t="s">
        <v>778</v>
      </c>
      <c r="D887" s="139" t="s">
        <v>633</v>
      </c>
      <c r="E887" s="139" t="s">
        <v>754</v>
      </c>
      <c r="F887" s="49">
        <v>165000</v>
      </c>
      <c r="G887" s="49">
        <v>171000</v>
      </c>
      <c r="H887" s="49">
        <v>170000</v>
      </c>
      <c r="I887" s="49">
        <v>174000</v>
      </c>
      <c r="J887" s="49">
        <v>175000</v>
      </c>
      <c r="K887" s="49">
        <v>171000</v>
      </c>
      <c r="L887" s="49">
        <v>166000</v>
      </c>
      <c r="M887" s="49">
        <v>166000</v>
      </c>
      <c r="N887" s="49">
        <v>169000</v>
      </c>
      <c r="O887" s="49">
        <v>165000</v>
      </c>
      <c r="P887" s="49">
        <v>176000</v>
      </c>
      <c r="Q887" s="49">
        <v>163000</v>
      </c>
      <c r="R887" s="49">
        <v>159000</v>
      </c>
      <c r="S887" s="49">
        <v>159000</v>
      </c>
      <c r="T887" s="49">
        <v>152000</v>
      </c>
      <c r="U887" s="49">
        <v>159000</v>
      </c>
      <c r="V887" s="49">
        <v>160000</v>
      </c>
    </row>
    <row r="888" spans="1:22" ht="15.75" customHeight="1">
      <c r="A888" s="139" t="s">
        <v>751</v>
      </c>
      <c r="B888" s="139" t="s">
        <v>768</v>
      </c>
      <c r="C888" s="139" t="s">
        <v>778</v>
      </c>
      <c r="D888" s="139" t="s">
        <v>633</v>
      </c>
      <c r="E888" s="139" t="s">
        <v>754</v>
      </c>
      <c r="F888" s="49">
        <v>8820000</v>
      </c>
      <c r="G888" s="49">
        <v>8980000</v>
      </c>
      <c r="H888" s="49">
        <v>9460000</v>
      </c>
      <c r="I888" s="49">
        <v>10400000</v>
      </c>
      <c r="J888" s="49">
        <v>11300000</v>
      </c>
      <c r="K888" s="49">
        <v>12200000</v>
      </c>
      <c r="L888" s="49">
        <v>13000000</v>
      </c>
      <c r="M888" s="49">
        <v>13600000</v>
      </c>
      <c r="N888" s="49">
        <v>14500000</v>
      </c>
      <c r="O888" s="49">
        <v>15000000</v>
      </c>
      <c r="P888" s="49">
        <v>16000000</v>
      </c>
      <c r="Q888" s="49">
        <v>17000000</v>
      </c>
      <c r="R888" s="49">
        <v>17600000</v>
      </c>
      <c r="S888" s="49">
        <v>17700000</v>
      </c>
      <c r="T888" s="49">
        <v>18100000</v>
      </c>
      <c r="U888" s="49">
        <v>18300000</v>
      </c>
      <c r="V888" s="49">
        <v>18500000</v>
      </c>
    </row>
    <row r="889" spans="1:22" ht="15.75" customHeight="1">
      <c r="A889" s="139" t="s">
        <v>751</v>
      </c>
      <c r="B889" s="139" t="s">
        <v>484</v>
      </c>
      <c r="C889" s="139" t="s">
        <v>778</v>
      </c>
      <c r="D889" s="139" t="s">
        <v>633</v>
      </c>
      <c r="E889" s="139" t="s">
        <v>754</v>
      </c>
      <c r="F889" s="49">
        <v>34600</v>
      </c>
      <c r="G889" s="49">
        <v>36300</v>
      </c>
      <c r="H889" s="49">
        <v>36000</v>
      </c>
      <c r="I889" s="49">
        <v>37200</v>
      </c>
      <c r="J889" s="49">
        <v>37100</v>
      </c>
      <c r="K889" s="49">
        <v>36700</v>
      </c>
      <c r="L889" s="49">
        <v>37500</v>
      </c>
      <c r="M889" s="49">
        <v>39100</v>
      </c>
      <c r="N889" s="49">
        <v>37800</v>
      </c>
      <c r="O889" s="49">
        <v>37600</v>
      </c>
      <c r="P889" s="49">
        <v>39400</v>
      </c>
      <c r="Q889" s="49">
        <v>38500</v>
      </c>
      <c r="R889" s="49">
        <v>38100</v>
      </c>
      <c r="S889" s="49">
        <v>37800</v>
      </c>
      <c r="T889" s="49">
        <v>37300</v>
      </c>
      <c r="U889" s="49">
        <v>37900</v>
      </c>
      <c r="V889" s="49">
        <v>37300</v>
      </c>
    </row>
    <row r="890" spans="1:22" ht="15.75" customHeight="1">
      <c r="A890" s="139" t="s">
        <v>751</v>
      </c>
      <c r="B890" s="139" t="s">
        <v>470</v>
      </c>
      <c r="C890" s="139" t="s">
        <v>778</v>
      </c>
      <c r="D890" s="139" t="s">
        <v>633</v>
      </c>
      <c r="E890" s="139" t="s">
        <v>754</v>
      </c>
      <c r="F890" s="49">
        <v>2920</v>
      </c>
      <c r="G890" s="49">
        <v>3120</v>
      </c>
      <c r="H890" s="49">
        <v>2480</v>
      </c>
      <c r="I890" s="49">
        <v>2700</v>
      </c>
      <c r="J890" s="49">
        <v>2530</v>
      </c>
      <c r="K890" s="49">
        <v>2940</v>
      </c>
      <c r="L890" s="49">
        <v>2420</v>
      </c>
      <c r="M890" s="49">
        <v>2470</v>
      </c>
      <c r="N890" s="49">
        <v>3280</v>
      </c>
      <c r="O890" s="49">
        <v>3740</v>
      </c>
      <c r="P890" s="49">
        <v>4380</v>
      </c>
      <c r="Q890" s="49">
        <v>4480</v>
      </c>
      <c r="R890" s="49">
        <v>4500</v>
      </c>
      <c r="S890" s="49">
        <v>5140</v>
      </c>
      <c r="T890" s="49">
        <v>6480</v>
      </c>
      <c r="U890" s="49">
        <v>6920</v>
      </c>
      <c r="V890" s="49">
        <v>8160</v>
      </c>
    </row>
    <row r="891" spans="1:22" ht="15.75" customHeight="1">
      <c r="A891" s="139" t="s">
        <v>751</v>
      </c>
      <c r="B891" s="139" t="s">
        <v>468</v>
      </c>
      <c r="C891" s="139" t="s">
        <v>778</v>
      </c>
      <c r="D891" s="139" t="s">
        <v>633</v>
      </c>
      <c r="E891" s="139" t="s">
        <v>754</v>
      </c>
      <c r="F891" s="49">
        <v>13.3</v>
      </c>
      <c r="G891" s="49">
        <v>20.6</v>
      </c>
      <c r="H891" s="49">
        <v>27.8</v>
      </c>
      <c r="I891" s="49">
        <v>35.1</v>
      </c>
      <c r="J891" s="49">
        <v>33.5</v>
      </c>
      <c r="K891" s="49">
        <v>29.5</v>
      </c>
      <c r="L891" s="49">
        <v>19.5</v>
      </c>
      <c r="M891" s="49">
        <v>17.2</v>
      </c>
      <c r="N891" s="49">
        <v>24</v>
      </c>
      <c r="O891" s="49">
        <v>30.8</v>
      </c>
      <c r="P891" s="49">
        <v>37.6</v>
      </c>
      <c r="Q891" s="49">
        <v>34.5</v>
      </c>
      <c r="R891" s="49">
        <v>34.5</v>
      </c>
      <c r="S891" s="49">
        <v>37.6</v>
      </c>
      <c r="T891" s="49">
        <v>40.700000000000003</v>
      </c>
      <c r="U891" s="49">
        <v>43.4</v>
      </c>
      <c r="V891" s="49">
        <v>51.3</v>
      </c>
    </row>
    <row r="892" spans="1:22" ht="15.75" customHeight="1">
      <c r="A892" s="139" t="s">
        <v>751</v>
      </c>
      <c r="B892" s="139" t="s">
        <v>474</v>
      </c>
      <c r="C892" s="139" t="s">
        <v>778</v>
      </c>
      <c r="D892" s="139" t="s">
        <v>633</v>
      </c>
      <c r="E892" s="139" t="s">
        <v>754</v>
      </c>
      <c r="F892" s="49">
        <v>28600</v>
      </c>
      <c r="G892" s="49">
        <v>30600</v>
      </c>
      <c r="H892" s="49">
        <v>30700</v>
      </c>
      <c r="I892" s="49">
        <v>32300</v>
      </c>
      <c r="J892" s="49">
        <v>31900</v>
      </c>
      <c r="K892" s="49">
        <v>33300</v>
      </c>
      <c r="L892" s="49">
        <v>33300</v>
      </c>
      <c r="M892" s="49">
        <v>32200</v>
      </c>
      <c r="N892" s="49">
        <v>33500</v>
      </c>
      <c r="O892" s="49">
        <v>30700</v>
      </c>
      <c r="P892" s="49">
        <v>30700</v>
      </c>
      <c r="Q892" s="49">
        <v>29900</v>
      </c>
      <c r="R892" s="49">
        <v>31600</v>
      </c>
      <c r="S892" s="49">
        <v>30900</v>
      </c>
      <c r="T892" s="49">
        <v>31100</v>
      </c>
      <c r="U892" s="49">
        <v>31200</v>
      </c>
      <c r="V892" s="49">
        <v>30200</v>
      </c>
    </row>
    <row r="893" spans="1:22" ht="15.75" customHeight="1">
      <c r="A893" s="139" t="s">
        <v>751</v>
      </c>
      <c r="B893" s="139" t="s">
        <v>486</v>
      </c>
      <c r="C893" s="139" t="s">
        <v>778</v>
      </c>
      <c r="D893" s="139" t="s">
        <v>633</v>
      </c>
      <c r="E893" s="139" t="s">
        <v>754</v>
      </c>
      <c r="F893" s="49">
        <v>21300</v>
      </c>
      <c r="G893" s="49">
        <v>19600</v>
      </c>
      <c r="H893" s="49">
        <v>24600</v>
      </c>
      <c r="I893" s="49">
        <v>31100</v>
      </c>
      <c r="J893" s="49">
        <v>26700</v>
      </c>
      <c r="K893" s="49">
        <v>28600</v>
      </c>
      <c r="L893" s="49">
        <v>37800</v>
      </c>
      <c r="M893" s="49">
        <v>41800</v>
      </c>
      <c r="N893" s="49">
        <v>40700</v>
      </c>
      <c r="O893" s="49">
        <v>39100</v>
      </c>
      <c r="P893" s="49">
        <v>45200</v>
      </c>
      <c r="Q893" s="49">
        <v>51500</v>
      </c>
      <c r="R893" s="49">
        <v>56600</v>
      </c>
      <c r="S893" s="49">
        <v>59100</v>
      </c>
      <c r="T893" s="49">
        <v>58700</v>
      </c>
      <c r="U893" s="49">
        <v>61600</v>
      </c>
      <c r="V893" s="49">
        <v>62800</v>
      </c>
    </row>
    <row r="894" spans="1:22" ht="15.75" customHeight="1">
      <c r="A894" s="139" t="s">
        <v>751</v>
      </c>
      <c r="B894" s="139" t="s">
        <v>488</v>
      </c>
      <c r="C894" s="139" t="s">
        <v>778</v>
      </c>
      <c r="D894" s="139" t="s">
        <v>633</v>
      </c>
      <c r="E894" s="139" t="s">
        <v>754</v>
      </c>
      <c r="F894" s="49">
        <v>102000</v>
      </c>
      <c r="G894" s="49">
        <v>103000</v>
      </c>
      <c r="H894" s="49">
        <v>109000</v>
      </c>
      <c r="I894" s="49">
        <v>113000</v>
      </c>
      <c r="J894" s="49">
        <v>125000</v>
      </c>
      <c r="K894" s="49">
        <v>128000</v>
      </c>
      <c r="L894" s="49">
        <v>136000</v>
      </c>
      <c r="M894" s="49">
        <v>146000</v>
      </c>
      <c r="N894" s="49">
        <v>144000</v>
      </c>
      <c r="O894" s="49">
        <v>144000</v>
      </c>
      <c r="P894" s="49">
        <v>147000</v>
      </c>
      <c r="Q894" s="49">
        <v>148000</v>
      </c>
      <c r="R894" s="49">
        <v>149000</v>
      </c>
      <c r="S894" s="49">
        <v>149000</v>
      </c>
      <c r="T894" s="49">
        <v>150000</v>
      </c>
      <c r="U894" s="49">
        <v>159000</v>
      </c>
      <c r="V894" s="49">
        <v>174000</v>
      </c>
    </row>
    <row r="895" spans="1:22" ht="15.75" customHeight="1">
      <c r="A895" s="139" t="s">
        <v>751</v>
      </c>
      <c r="B895" s="139" t="s">
        <v>492</v>
      </c>
      <c r="C895" s="139" t="s">
        <v>778</v>
      </c>
      <c r="D895" s="139" t="s">
        <v>633</v>
      </c>
      <c r="E895" s="139" t="s">
        <v>754</v>
      </c>
      <c r="F895" s="49">
        <v>5320</v>
      </c>
      <c r="G895" s="49">
        <v>6600</v>
      </c>
      <c r="H895" s="49">
        <v>5500</v>
      </c>
      <c r="I895" s="49">
        <v>5710</v>
      </c>
      <c r="J895" s="49">
        <v>5280</v>
      </c>
      <c r="K895" s="49">
        <v>6310</v>
      </c>
      <c r="L895" s="49">
        <v>6850</v>
      </c>
      <c r="M895" s="49">
        <v>6670</v>
      </c>
      <c r="N895" s="49">
        <v>6450</v>
      </c>
      <c r="O895" s="49">
        <v>7760</v>
      </c>
      <c r="P895" s="49">
        <v>8420</v>
      </c>
      <c r="Q895" s="49">
        <v>9220</v>
      </c>
      <c r="R895" s="49">
        <v>8960</v>
      </c>
      <c r="S895" s="49">
        <v>9540</v>
      </c>
      <c r="T895" s="49">
        <v>7710</v>
      </c>
      <c r="U895" s="49">
        <v>9680</v>
      </c>
      <c r="V895" s="49">
        <v>10200</v>
      </c>
    </row>
    <row r="896" spans="1:22" ht="15.75" customHeight="1">
      <c r="A896" s="139" t="s">
        <v>751</v>
      </c>
      <c r="B896" s="139" t="s">
        <v>498</v>
      </c>
      <c r="C896" s="139" t="s">
        <v>778</v>
      </c>
      <c r="D896" s="139" t="s">
        <v>633</v>
      </c>
      <c r="E896" s="139" t="s">
        <v>754</v>
      </c>
      <c r="F896" s="49">
        <v>26100</v>
      </c>
      <c r="G896" s="49">
        <v>23500</v>
      </c>
      <c r="H896" s="49">
        <v>23800</v>
      </c>
      <c r="I896" s="49">
        <v>23300</v>
      </c>
      <c r="J896" s="49">
        <v>28500</v>
      </c>
      <c r="K896" s="49">
        <v>33600</v>
      </c>
      <c r="L896" s="49">
        <v>31400</v>
      </c>
      <c r="M896" s="49">
        <v>39300</v>
      </c>
      <c r="N896" s="49">
        <v>37200</v>
      </c>
      <c r="O896" s="49">
        <v>47500</v>
      </c>
      <c r="P896" s="49">
        <v>53400</v>
      </c>
      <c r="Q896" s="49">
        <v>45200</v>
      </c>
      <c r="R896" s="49">
        <v>49600</v>
      </c>
      <c r="S896" s="49">
        <v>51500</v>
      </c>
      <c r="T896" s="49">
        <v>56000</v>
      </c>
      <c r="U896" s="49">
        <v>60400</v>
      </c>
      <c r="V896" s="49">
        <v>65000</v>
      </c>
    </row>
    <row r="897" spans="1:22" ht="15.75" customHeight="1">
      <c r="A897" s="139" t="s">
        <v>751</v>
      </c>
      <c r="B897" s="139" t="s">
        <v>500</v>
      </c>
      <c r="C897" s="139" t="s">
        <v>778</v>
      </c>
      <c r="D897" s="139" t="s">
        <v>633</v>
      </c>
      <c r="E897" s="139" t="s">
        <v>754</v>
      </c>
      <c r="F897" s="49">
        <v>67300</v>
      </c>
      <c r="G897" s="49">
        <v>66900</v>
      </c>
      <c r="H897" s="49">
        <v>65400</v>
      </c>
      <c r="I897" s="49">
        <v>65400</v>
      </c>
      <c r="J897" s="49">
        <v>67900</v>
      </c>
      <c r="K897" s="49">
        <v>67500</v>
      </c>
      <c r="L897" s="49">
        <v>62100</v>
      </c>
      <c r="M897" s="49">
        <v>66100</v>
      </c>
      <c r="N897" s="49">
        <v>72600</v>
      </c>
      <c r="O897" s="49">
        <v>70700</v>
      </c>
      <c r="P897" s="49">
        <v>77700</v>
      </c>
      <c r="Q897" s="49">
        <v>78300</v>
      </c>
      <c r="R897" s="49">
        <v>82500</v>
      </c>
      <c r="S897" s="49">
        <v>88900</v>
      </c>
      <c r="T897" s="49">
        <v>94200</v>
      </c>
      <c r="U897" s="49">
        <v>103000</v>
      </c>
      <c r="V897" s="49">
        <v>108000</v>
      </c>
    </row>
    <row r="898" spans="1:22" ht="15.75" customHeight="1">
      <c r="A898" s="139" t="s">
        <v>751</v>
      </c>
      <c r="B898" s="139" t="s">
        <v>490</v>
      </c>
      <c r="C898" s="139" t="s">
        <v>778</v>
      </c>
      <c r="D898" s="139" t="s">
        <v>633</v>
      </c>
      <c r="E898" s="139" t="s">
        <v>754</v>
      </c>
      <c r="F898" s="49">
        <v>249</v>
      </c>
      <c r="G898" s="49">
        <v>253</v>
      </c>
      <c r="H898" s="49">
        <v>249</v>
      </c>
      <c r="I898" s="49">
        <v>253</v>
      </c>
      <c r="J898" s="49">
        <v>253</v>
      </c>
      <c r="K898" s="49">
        <v>260</v>
      </c>
      <c r="L898" s="49">
        <v>264</v>
      </c>
      <c r="M898" s="49">
        <v>260</v>
      </c>
      <c r="N898" s="49">
        <v>253</v>
      </c>
      <c r="O898" s="49">
        <v>246</v>
      </c>
      <c r="P898" s="49">
        <v>253</v>
      </c>
      <c r="Q898" s="49">
        <v>253</v>
      </c>
      <c r="R898" s="49">
        <v>253</v>
      </c>
      <c r="S898" s="49">
        <v>257</v>
      </c>
      <c r="T898" s="49">
        <v>260</v>
      </c>
      <c r="U898" s="49">
        <v>278</v>
      </c>
      <c r="V898" s="49">
        <v>328</v>
      </c>
    </row>
    <row r="899" spans="1:22" ht="15.75" customHeight="1">
      <c r="A899" s="139" t="s">
        <v>751</v>
      </c>
      <c r="B899" s="139" t="s">
        <v>494</v>
      </c>
      <c r="C899" s="139" t="s">
        <v>778</v>
      </c>
      <c r="D899" s="139" t="s">
        <v>633</v>
      </c>
      <c r="E899" s="139" t="s">
        <v>754</v>
      </c>
      <c r="F899" s="49">
        <v>2960</v>
      </c>
      <c r="G899" s="49">
        <v>3350</v>
      </c>
      <c r="H899" s="49">
        <v>3680</v>
      </c>
      <c r="I899" s="49">
        <v>4100</v>
      </c>
      <c r="J899" s="49">
        <v>4710</v>
      </c>
      <c r="K899" s="49">
        <v>5010</v>
      </c>
      <c r="L899" s="49">
        <v>5090</v>
      </c>
      <c r="M899" s="49">
        <v>6610</v>
      </c>
      <c r="N899" s="49">
        <v>5580</v>
      </c>
      <c r="O899" s="49">
        <v>5280</v>
      </c>
      <c r="P899" s="49">
        <v>4720</v>
      </c>
      <c r="Q899" s="49">
        <v>5280</v>
      </c>
      <c r="R899" s="49">
        <v>5030</v>
      </c>
      <c r="S899" s="49">
        <v>6320</v>
      </c>
      <c r="T899" s="49">
        <v>6450</v>
      </c>
      <c r="U899" s="49">
        <v>6850</v>
      </c>
      <c r="V899" s="49">
        <v>8040</v>
      </c>
    </row>
    <row r="900" spans="1:22" ht="15.75" customHeight="1">
      <c r="A900" s="139" t="s">
        <v>751</v>
      </c>
      <c r="B900" s="139" t="s">
        <v>502</v>
      </c>
      <c r="C900" s="139" t="s">
        <v>778</v>
      </c>
      <c r="D900" s="139" t="s">
        <v>633</v>
      </c>
      <c r="E900" s="139" t="s">
        <v>754</v>
      </c>
      <c r="F900" s="49">
        <v>302000</v>
      </c>
      <c r="G900" s="49">
        <v>300000</v>
      </c>
      <c r="H900" s="49">
        <v>294000</v>
      </c>
      <c r="I900" s="49">
        <v>305000</v>
      </c>
      <c r="J900" s="49">
        <v>307000</v>
      </c>
      <c r="K900" s="49">
        <v>306000</v>
      </c>
      <c r="L900" s="49">
        <v>318000</v>
      </c>
      <c r="M900" s="49">
        <v>316000</v>
      </c>
      <c r="N900" s="49">
        <v>310000</v>
      </c>
      <c r="O900" s="49">
        <v>299000</v>
      </c>
      <c r="P900" s="49">
        <v>316000</v>
      </c>
      <c r="Q900" s="49">
        <v>314000</v>
      </c>
      <c r="R900" s="49">
        <v>308000</v>
      </c>
      <c r="S900" s="49">
        <v>303000</v>
      </c>
      <c r="T900" s="49">
        <v>289000</v>
      </c>
      <c r="U900" s="49">
        <v>292000</v>
      </c>
      <c r="V900" s="49">
        <v>302000</v>
      </c>
    </row>
    <row r="901" spans="1:22" ht="15.75" customHeight="1">
      <c r="A901" s="139" t="s">
        <v>751</v>
      </c>
      <c r="B901" s="139" t="s">
        <v>482</v>
      </c>
      <c r="C901" s="139" t="s">
        <v>778</v>
      </c>
      <c r="D901" s="139" t="s">
        <v>633</v>
      </c>
      <c r="E901" s="139" t="s">
        <v>754</v>
      </c>
      <c r="F901" s="49">
        <v>64200</v>
      </c>
      <c r="G901" s="49">
        <v>68900</v>
      </c>
      <c r="H901" s="49">
        <v>68400</v>
      </c>
      <c r="I901" s="49">
        <v>69900</v>
      </c>
      <c r="J901" s="49">
        <v>71500</v>
      </c>
      <c r="K901" s="49">
        <v>74700</v>
      </c>
      <c r="L901" s="49">
        <v>75800</v>
      </c>
      <c r="M901" s="49">
        <v>62800</v>
      </c>
      <c r="N901" s="49">
        <v>69800</v>
      </c>
      <c r="O901" s="49">
        <v>69300</v>
      </c>
      <c r="P901" s="49">
        <v>65100</v>
      </c>
      <c r="Q901" s="49">
        <v>46100</v>
      </c>
      <c r="R901" s="49">
        <v>47100</v>
      </c>
      <c r="S901" s="49">
        <v>33400</v>
      </c>
      <c r="T901" s="49">
        <v>37900</v>
      </c>
      <c r="U901" s="49">
        <v>40500</v>
      </c>
      <c r="V901" s="49">
        <v>47800</v>
      </c>
    </row>
    <row r="902" spans="1:22" ht="15.75" customHeight="1">
      <c r="A902" s="139" t="s">
        <v>751</v>
      </c>
      <c r="B902" s="139" t="s">
        <v>504</v>
      </c>
      <c r="C902" s="139" t="s">
        <v>778</v>
      </c>
      <c r="D902" s="139" t="s">
        <v>633</v>
      </c>
      <c r="E902" s="139" t="s">
        <v>754</v>
      </c>
      <c r="F902" s="49">
        <v>59700</v>
      </c>
      <c r="G902" s="49">
        <v>59700</v>
      </c>
      <c r="H902" s="49">
        <v>63400</v>
      </c>
      <c r="I902" s="49">
        <v>58200</v>
      </c>
      <c r="J902" s="49">
        <v>60500</v>
      </c>
      <c r="K902" s="49">
        <v>62800</v>
      </c>
      <c r="L902" s="49">
        <v>58500</v>
      </c>
      <c r="M902" s="49">
        <v>55400</v>
      </c>
      <c r="N902" s="49">
        <v>53400</v>
      </c>
      <c r="O902" s="49">
        <v>52200</v>
      </c>
      <c r="P902" s="49">
        <v>47800</v>
      </c>
      <c r="Q902" s="49">
        <v>47100</v>
      </c>
      <c r="R902" s="49">
        <v>45700</v>
      </c>
      <c r="S902" s="49">
        <v>43600</v>
      </c>
      <c r="T902" s="49">
        <v>43100</v>
      </c>
      <c r="U902" s="49">
        <v>47400</v>
      </c>
      <c r="V902" s="49">
        <v>46100</v>
      </c>
    </row>
    <row r="903" spans="1:22" ht="15.75" customHeight="1">
      <c r="A903" s="139" t="s">
        <v>751</v>
      </c>
      <c r="B903" s="139" t="s">
        <v>496</v>
      </c>
      <c r="C903" s="139" t="s">
        <v>778</v>
      </c>
      <c r="D903" s="139" t="s">
        <v>633</v>
      </c>
      <c r="E903" s="139" t="s">
        <v>754</v>
      </c>
      <c r="F903" s="49">
        <v>3250</v>
      </c>
      <c r="G903" s="49">
        <v>3380</v>
      </c>
      <c r="H903" s="49">
        <v>3550</v>
      </c>
      <c r="I903" s="49">
        <v>3680</v>
      </c>
      <c r="J903" s="49">
        <v>3730</v>
      </c>
      <c r="K903" s="49">
        <v>3440</v>
      </c>
      <c r="L903" s="49">
        <v>3550</v>
      </c>
      <c r="M903" s="49">
        <v>3690</v>
      </c>
      <c r="N903" s="49">
        <v>3890</v>
      </c>
      <c r="O903" s="49">
        <v>4080</v>
      </c>
      <c r="P903" s="49">
        <v>4560</v>
      </c>
      <c r="Q903" s="49">
        <v>4770</v>
      </c>
      <c r="R903" s="49">
        <v>4970</v>
      </c>
      <c r="S903" s="49">
        <v>5050</v>
      </c>
      <c r="T903" s="49">
        <v>5240</v>
      </c>
      <c r="U903" s="49">
        <v>5170</v>
      </c>
      <c r="V903" s="49">
        <v>5280</v>
      </c>
    </row>
    <row r="904" spans="1:22" ht="15.75" customHeight="1">
      <c r="A904" s="139" t="s">
        <v>751</v>
      </c>
      <c r="B904" s="139" t="s">
        <v>506</v>
      </c>
      <c r="C904" s="139" t="s">
        <v>778</v>
      </c>
      <c r="D904" s="139" t="s">
        <v>633</v>
      </c>
      <c r="E904" s="139" t="s">
        <v>754</v>
      </c>
      <c r="F904" s="49">
        <v>34100</v>
      </c>
      <c r="G904" s="49">
        <v>40800</v>
      </c>
      <c r="H904" s="49">
        <v>40200</v>
      </c>
      <c r="I904" s="49">
        <v>40800</v>
      </c>
      <c r="J904" s="49">
        <v>42200</v>
      </c>
      <c r="K904" s="49">
        <v>50200</v>
      </c>
      <c r="L904" s="49">
        <v>62700</v>
      </c>
      <c r="M904" s="49">
        <v>62100</v>
      </c>
      <c r="N904" s="49">
        <v>62900</v>
      </c>
      <c r="O904" s="49">
        <v>67200</v>
      </c>
      <c r="P904" s="49">
        <v>70600</v>
      </c>
      <c r="Q904" s="49">
        <v>77900</v>
      </c>
      <c r="R904" s="49">
        <v>91400</v>
      </c>
      <c r="S904" s="49">
        <v>82400</v>
      </c>
      <c r="T904" s="49">
        <v>105000</v>
      </c>
      <c r="U904" s="49">
        <v>121000</v>
      </c>
      <c r="V904" s="49">
        <v>122000</v>
      </c>
    </row>
    <row r="905" spans="1:22" ht="15.75" customHeight="1">
      <c r="A905" s="139" t="s">
        <v>751</v>
      </c>
      <c r="B905" s="139" t="s">
        <v>508</v>
      </c>
      <c r="C905" s="139" t="s">
        <v>778</v>
      </c>
      <c r="D905" s="139" t="s">
        <v>633</v>
      </c>
      <c r="E905" s="139" t="s">
        <v>754</v>
      </c>
      <c r="F905" s="49">
        <v>80200</v>
      </c>
      <c r="G905" s="49">
        <v>85800</v>
      </c>
      <c r="H905" s="49">
        <v>84500</v>
      </c>
      <c r="I905" s="49">
        <v>86900</v>
      </c>
      <c r="J905" s="49">
        <v>84400</v>
      </c>
      <c r="K905" s="49">
        <v>82400</v>
      </c>
      <c r="L905" s="49">
        <v>86300</v>
      </c>
      <c r="M905" s="49">
        <v>90900</v>
      </c>
      <c r="N905" s="49">
        <v>89300</v>
      </c>
      <c r="O905" s="49">
        <v>76500</v>
      </c>
      <c r="P905" s="49">
        <v>71300</v>
      </c>
      <c r="Q905" s="49">
        <v>76600</v>
      </c>
      <c r="R905" s="49">
        <v>74800</v>
      </c>
      <c r="S905" s="49">
        <v>66600</v>
      </c>
      <c r="T905" s="49">
        <v>66400</v>
      </c>
      <c r="U905" s="49">
        <v>67000</v>
      </c>
      <c r="V905" s="49">
        <v>64300</v>
      </c>
    </row>
    <row r="906" spans="1:22" ht="15.75" customHeight="1">
      <c r="A906" s="139" t="s">
        <v>751</v>
      </c>
      <c r="B906" s="139" t="s">
        <v>510</v>
      </c>
      <c r="C906" s="139" t="s">
        <v>778</v>
      </c>
      <c r="D906" s="139" t="s">
        <v>633</v>
      </c>
      <c r="E906" s="139" t="s">
        <v>754</v>
      </c>
      <c r="F906" s="49">
        <v>1360000</v>
      </c>
      <c r="G906" s="49">
        <v>1400000</v>
      </c>
      <c r="H906" s="49">
        <v>1390000</v>
      </c>
      <c r="I906" s="49">
        <v>1420000</v>
      </c>
      <c r="J906" s="49">
        <v>1420000</v>
      </c>
      <c r="K906" s="49">
        <v>1440000</v>
      </c>
      <c r="L906" s="49">
        <v>1480000</v>
      </c>
      <c r="M906" s="49">
        <v>1480000</v>
      </c>
      <c r="N906" s="49">
        <v>1500000</v>
      </c>
      <c r="O906" s="49">
        <v>1430000</v>
      </c>
      <c r="P906" s="49">
        <v>1500000</v>
      </c>
      <c r="Q906" s="49">
        <v>1550000</v>
      </c>
      <c r="R906" s="49">
        <v>1570000</v>
      </c>
      <c r="S906" s="49">
        <v>1500000</v>
      </c>
      <c r="T906" s="49">
        <v>1500000</v>
      </c>
      <c r="U906" s="49">
        <v>1500000</v>
      </c>
      <c r="V906" s="49">
        <v>1500000</v>
      </c>
    </row>
    <row r="907" spans="1:22" ht="15.75" customHeight="1">
      <c r="A907" s="139" t="s">
        <v>751</v>
      </c>
      <c r="B907" s="139" t="s">
        <v>512</v>
      </c>
      <c r="C907" s="139" t="s">
        <v>778</v>
      </c>
      <c r="D907" s="139" t="s">
        <v>633</v>
      </c>
      <c r="E907" s="139" t="s">
        <v>754</v>
      </c>
      <c r="F907" s="49">
        <v>491</v>
      </c>
      <c r="G907" s="49">
        <v>484</v>
      </c>
      <c r="H907" s="49">
        <v>480</v>
      </c>
      <c r="I907" s="49">
        <v>469</v>
      </c>
      <c r="J907" s="49">
        <v>477</v>
      </c>
      <c r="K907" s="49">
        <v>477</v>
      </c>
      <c r="L907" s="49">
        <v>477</v>
      </c>
      <c r="M907" s="49">
        <v>502</v>
      </c>
      <c r="N907" s="49">
        <v>491</v>
      </c>
      <c r="O907" s="49">
        <v>524</v>
      </c>
      <c r="P907" s="49">
        <v>539</v>
      </c>
      <c r="Q907" s="49">
        <v>612</v>
      </c>
      <c r="R907" s="49">
        <v>686</v>
      </c>
      <c r="S907" s="49">
        <v>744</v>
      </c>
      <c r="T907" s="49">
        <v>782</v>
      </c>
      <c r="U907" s="49">
        <v>811</v>
      </c>
      <c r="V907" s="49">
        <v>839</v>
      </c>
    </row>
    <row r="908" spans="1:22" ht="15.75" customHeight="1">
      <c r="A908" s="139" t="s">
        <v>751</v>
      </c>
      <c r="B908" s="139" t="s">
        <v>526</v>
      </c>
      <c r="C908" s="139" t="s">
        <v>778</v>
      </c>
      <c r="D908" s="139" t="s">
        <v>633</v>
      </c>
      <c r="E908" s="139" t="s">
        <v>754</v>
      </c>
      <c r="F908" s="49">
        <v>235000</v>
      </c>
      <c r="G908" s="49">
        <v>235000</v>
      </c>
      <c r="H908" s="49">
        <v>259000</v>
      </c>
      <c r="I908" s="49">
        <v>261000</v>
      </c>
      <c r="J908" s="49">
        <v>318000</v>
      </c>
      <c r="K908" s="49">
        <v>321000</v>
      </c>
      <c r="L908" s="49">
        <v>351000</v>
      </c>
      <c r="M908" s="49">
        <v>313000</v>
      </c>
      <c r="N908" s="49">
        <v>348000</v>
      </c>
      <c r="O908" s="49">
        <v>376000</v>
      </c>
      <c r="P908" s="49">
        <v>420000</v>
      </c>
      <c r="Q908" s="49">
        <v>396000</v>
      </c>
      <c r="R908" s="49">
        <v>442000</v>
      </c>
      <c r="S908" s="49">
        <v>422000</v>
      </c>
      <c r="T908" s="49">
        <v>470000</v>
      </c>
      <c r="U908" s="49">
        <v>484000</v>
      </c>
      <c r="V908" s="49">
        <v>487000</v>
      </c>
    </row>
    <row r="909" spans="1:22" ht="15.75" customHeight="1">
      <c r="A909" s="139" t="s">
        <v>751</v>
      </c>
      <c r="B909" s="139" t="s">
        <v>556</v>
      </c>
      <c r="C909" s="139" t="s">
        <v>778</v>
      </c>
      <c r="D909" s="139" t="s">
        <v>633</v>
      </c>
      <c r="E909" s="139" t="s">
        <v>754</v>
      </c>
      <c r="F909" s="49">
        <v>5140</v>
      </c>
      <c r="G909" s="49">
        <v>5840</v>
      </c>
      <c r="H909" s="49">
        <v>7430</v>
      </c>
      <c r="I909" s="49">
        <v>8280</v>
      </c>
      <c r="J909" s="49">
        <v>10600</v>
      </c>
      <c r="K909" s="49">
        <v>10200</v>
      </c>
      <c r="L909" s="49">
        <v>11200</v>
      </c>
      <c r="M909" s="49">
        <v>13200</v>
      </c>
      <c r="N909" s="49">
        <v>13800</v>
      </c>
      <c r="O909" s="49">
        <v>14300</v>
      </c>
      <c r="P909" s="49">
        <v>14100</v>
      </c>
      <c r="Q909" s="49">
        <v>13300</v>
      </c>
      <c r="R909" s="49">
        <v>13400</v>
      </c>
      <c r="S909" s="49">
        <v>14400</v>
      </c>
      <c r="T909" s="49">
        <v>14300</v>
      </c>
      <c r="U909" s="49">
        <v>14900</v>
      </c>
      <c r="V909" s="49">
        <v>15400</v>
      </c>
    </row>
    <row r="910" spans="1:22" ht="15.75" customHeight="1">
      <c r="A910" s="139" t="s">
        <v>751</v>
      </c>
      <c r="B910" s="139" t="s">
        <v>528</v>
      </c>
      <c r="C910" s="139" t="s">
        <v>778</v>
      </c>
      <c r="D910" s="139" t="s">
        <v>633</v>
      </c>
      <c r="E910" s="139" t="s">
        <v>754</v>
      </c>
      <c r="F910" s="49">
        <v>3270</v>
      </c>
      <c r="G910" s="49">
        <v>3560</v>
      </c>
      <c r="H910" s="49">
        <v>3690</v>
      </c>
      <c r="I910" s="49">
        <v>4130</v>
      </c>
      <c r="J910" s="49">
        <v>4040</v>
      </c>
      <c r="K910" s="49">
        <v>4500</v>
      </c>
      <c r="L910" s="49">
        <v>3290</v>
      </c>
      <c r="M910" s="49">
        <v>3610</v>
      </c>
      <c r="N910" s="49">
        <v>3560</v>
      </c>
      <c r="O910" s="49">
        <v>2920</v>
      </c>
      <c r="P910" s="49">
        <v>5720</v>
      </c>
      <c r="Q910" s="49">
        <v>6030</v>
      </c>
      <c r="R910" s="49">
        <v>5570</v>
      </c>
      <c r="S910" s="49">
        <v>5830</v>
      </c>
      <c r="T910" s="49">
        <v>6550</v>
      </c>
      <c r="U910" s="49">
        <v>6390</v>
      </c>
      <c r="V910" s="49">
        <v>6440</v>
      </c>
    </row>
    <row r="911" spans="1:22" ht="15.75" customHeight="1">
      <c r="A911" s="139" t="s">
        <v>751</v>
      </c>
      <c r="B911" s="139" t="s">
        <v>536</v>
      </c>
      <c r="C911" s="139" t="s">
        <v>778</v>
      </c>
      <c r="D911" s="139" t="s">
        <v>633</v>
      </c>
      <c r="E911" s="139" t="s">
        <v>754</v>
      </c>
      <c r="F911" s="49">
        <v>37900</v>
      </c>
      <c r="G911" s="49">
        <v>38700</v>
      </c>
      <c r="H911" s="49">
        <v>37300</v>
      </c>
      <c r="I911" s="49">
        <v>24800</v>
      </c>
      <c r="J911" s="49">
        <v>22800</v>
      </c>
      <c r="K911" s="49">
        <v>24300</v>
      </c>
      <c r="L911" s="49">
        <v>24800</v>
      </c>
      <c r="M911" s="49">
        <v>16200</v>
      </c>
      <c r="N911" s="49">
        <v>29200</v>
      </c>
      <c r="O911" s="49">
        <v>45300</v>
      </c>
      <c r="P911" s="49">
        <v>45200</v>
      </c>
      <c r="Q911" s="49">
        <v>45400</v>
      </c>
      <c r="R911" s="49">
        <v>46800</v>
      </c>
      <c r="S911" s="49">
        <v>71500</v>
      </c>
      <c r="T911" s="49">
        <v>72400</v>
      </c>
      <c r="U911" s="49">
        <v>76800</v>
      </c>
      <c r="V911" s="49">
        <v>82100</v>
      </c>
    </row>
    <row r="912" spans="1:22" ht="15.75" customHeight="1">
      <c r="A912" s="139" t="s">
        <v>751</v>
      </c>
      <c r="B912" s="139" t="s">
        <v>769</v>
      </c>
      <c r="C912" s="139" t="s">
        <v>778</v>
      </c>
      <c r="D912" s="139" t="s">
        <v>633</v>
      </c>
      <c r="E912" s="139" t="s">
        <v>754</v>
      </c>
      <c r="F912" s="49">
        <v>11</v>
      </c>
      <c r="G912" s="49">
        <v>11</v>
      </c>
      <c r="H912" s="49">
        <v>11</v>
      </c>
      <c r="I912" s="49">
        <v>11</v>
      </c>
      <c r="J912" s="49">
        <v>11</v>
      </c>
      <c r="K912" s="49">
        <v>11</v>
      </c>
      <c r="L912" s="49">
        <v>11</v>
      </c>
      <c r="M912" s="49">
        <v>11</v>
      </c>
      <c r="N912" s="49">
        <v>11</v>
      </c>
      <c r="O912" s="49">
        <v>11</v>
      </c>
      <c r="P912" s="49">
        <v>11</v>
      </c>
      <c r="Q912" s="49">
        <v>11</v>
      </c>
      <c r="R912" s="49">
        <v>11</v>
      </c>
      <c r="S912" s="49">
        <v>11</v>
      </c>
      <c r="T912" s="49">
        <v>11</v>
      </c>
      <c r="U912" s="49">
        <v>11</v>
      </c>
      <c r="V912" s="49">
        <v>11</v>
      </c>
    </row>
    <row r="913" spans="1:22" ht="15.75" customHeight="1">
      <c r="A913" s="139" t="s">
        <v>751</v>
      </c>
      <c r="B913" s="139" t="s">
        <v>542</v>
      </c>
      <c r="C913" s="139" t="s">
        <v>778</v>
      </c>
      <c r="D913" s="139" t="s">
        <v>633</v>
      </c>
      <c r="E913" s="139" t="s">
        <v>754</v>
      </c>
      <c r="F913" s="49">
        <v>150</v>
      </c>
      <c r="G913" s="49">
        <v>158</v>
      </c>
      <c r="H913" s="49">
        <v>158</v>
      </c>
      <c r="I913" s="49">
        <v>161</v>
      </c>
      <c r="J913" s="49">
        <v>161</v>
      </c>
      <c r="K913" s="49">
        <v>161</v>
      </c>
      <c r="L913" s="49">
        <v>165</v>
      </c>
      <c r="M913" s="49">
        <v>180</v>
      </c>
      <c r="N913" s="49">
        <v>187</v>
      </c>
      <c r="O913" s="49">
        <v>194</v>
      </c>
      <c r="P913" s="49">
        <v>198</v>
      </c>
      <c r="Q913" s="49">
        <v>198</v>
      </c>
      <c r="R913" s="49">
        <v>198</v>
      </c>
      <c r="S913" s="49">
        <v>202</v>
      </c>
      <c r="T913" s="49">
        <v>202</v>
      </c>
      <c r="U913" s="49">
        <v>215</v>
      </c>
      <c r="V913" s="49">
        <v>254</v>
      </c>
    </row>
    <row r="914" spans="1:22" ht="15.75" customHeight="1">
      <c r="A914" s="139" t="s">
        <v>751</v>
      </c>
      <c r="B914" s="139" t="s">
        <v>534</v>
      </c>
      <c r="C914" s="139" t="s">
        <v>778</v>
      </c>
      <c r="D914" s="139" t="s">
        <v>633</v>
      </c>
      <c r="E914" s="139" t="s">
        <v>754</v>
      </c>
      <c r="F914" s="49">
        <v>389</v>
      </c>
      <c r="G914" s="49">
        <v>514</v>
      </c>
      <c r="H914" s="49">
        <v>532</v>
      </c>
      <c r="I914" s="49">
        <v>569</v>
      </c>
      <c r="J914" s="49">
        <v>554</v>
      </c>
      <c r="K914" s="49">
        <v>463</v>
      </c>
      <c r="L914" s="49">
        <v>617</v>
      </c>
      <c r="M914" s="49">
        <v>518</v>
      </c>
      <c r="N914" s="49">
        <v>536</v>
      </c>
      <c r="O914" s="49">
        <v>536</v>
      </c>
      <c r="P914" s="49">
        <v>576</v>
      </c>
      <c r="Q914" s="49">
        <v>745</v>
      </c>
      <c r="R914" s="49">
        <v>862</v>
      </c>
      <c r="S914" s="49">
        <v>1030</v>
      </c>
      <c r="T914" s="49">
        <v>1170</v>
      </c>
      <c r="U914" s="49">
        <v>947</v>
      </c>
      <c r="V914" s="49">
        <v>953</v>
      </c>
    </row>
    <row r="915" spans="1:22" ht="15.75" customHeight="1">
      <c r="A915" s="139" t="s">
        <v>751</v>
      </c>
      <c r="B915" s="139" t="s">
        <v>334</v>
      </c>
      <c r="C915" s="139" t="s">
        <v>778</v>
      </c>
      <c r="D915" s="139" t="s">
        <v>633</v>
      </c>
      <c r="E915" s="139" t="s">
        <v>754</v>
      </c>
      <c r="F915" s="49">
        <v>5210</v>
      </c>
      <c r="G915" s="49">
        <v>5360</v>
      </c>
      <c r="H915" s="49">
        <v>5380</v>
      </c>
      <c r="I915" s="49">
        <v>5860</v>
      </c>
      <c r="J915" s="49">
        <v>5730</v>
      </c>
      <c r="K915" s="49">
        <v>5890</v>
      </c>
      <c r="L915" s="49">
        <v>6190</v>
      </c>
      <c r="M915" s="49">
        <v>6330</v>
      </c>
      <c r="N915" s="49">
        <v>5900</v>
      </c>
      <c r="O915" s="49">
        <v>5840</v>
      </c>
      <c r="P915" s="49">
        <v>5820</v>
      </c>
      <c r="Q915" s="49">
        <v>5990</v>
      </c>
      <c r="R915" s="49">
        <v>5970</v>
      </c>
      <c r="S915" s="49">
        <v>5630</v>
      </c>
      <c r="T915" s="49">
        <v>5790</v>
      </c>
      <c r="U915" s="49">
        <v>7370</v>
      </c>
      <c r="V915" s="49">
        <v>7780</v>
      </c>
    </row>
    <row r="916" spans="1:22" ht="15.75" customHeight="1">
      <c r="A916" s="139" t="s">
        <v>751</v>
      </c>
      <c r="B916" s="139" t="s">
        <v>522</v>
      </c>
      <c r="C916" s="139" t="s">
        <v>778</v>
      </c>
      <c r="D916" s="139" t="s">
        <v>633</v>
      </c>
      <c r="E916" s="139" t="s">
        <v>754</v>
      </c>
      <c r="F916" s="49">
        <v>208</v>
      </c>
      <c r="G916" s="49">
        <v>209</v>
      </c>
      <c r="H916" s="49">
        <v>211</v>
      </c>
      <c r="I916" s="49">
        <v>220</v>
      </c>
      <c r="J916" s="49">
        <v>223</v>
      </c>
      <c r="K916" s="49">
        <v>225</v>
      </c>
      <c r="L916" s="49">
        <v>224</v>
      </c>
      <c r="M916" s="49">
        <v>223</v>
      </c>
      <c r="N916" s="49">
        <v>218</v>
      </c>
      <c r="O916" s="49">
        <v>198</v>
      </c>
      <c r="P916" s="49">
        <v>203</v>
      </c>
      <c r="Q916" s="49">
        <v>202</v>
      </c>
      <c r="R916" s="49">
        <v>191</v>
      </c>
      <c r="S916" s="49">
        <v>170</v>
      </c>
      <c r="T916" s="49">
        <v>158</v>
      </c>
      <c r="U916" s="49">
        <v>180</v>
      </c>
      <c r="V916" s="49">
        <v>177</v>
      </c>
    </row>
    <row r="917" spans="1:22" ht="15.75" customHeight="1">
      <c r="A917" s="139" t="s">
        <v>751</v>
      </c>
      <c r="B917" s="139" t="s">
        <v>544</v>
      </c>
      <c r="C917" s="139" t="s">
        <v>778</v>
      </c>
      <c r="D917" s="139" t="s">
        <v>633</v>
      </c>
      <c r="E917" s="139" t="s">
        <v>754</v>
      </c>
      <c r="F917" s="49">
        <v>480</v>
      </c>
      <c r="G917" s="49">
        <v>503</v>
      </c>
      <c r="H917" s="49">
        <v>587</v>
      </c>
      <c r="I917" s="49">
        <v>594</v>
      </c>
      <c r="J917" s="49">
        <v>595</v>
      </c>
      <c r="K917" s="49">
        <v>595</v>
      </c>
      <c r="L917" s="49">
        <v>595</v>
      </c>
      <c r="M917" s="49">
        <v>609</v>
      </c>
      <c r="N917" s="49">
        <v>602</v>
      </c>
      <c r="O917" s="49">
        <v>598</v>
      </c>
      <c r="P917" s="49">
        <v>613</v>
      </c>
      <c r="Q917" s="49">
        <v>605</v>
      </c>
      <c r="R917" s="49">
        <v>609</v>
      </c>
      <c r="S917" s="49">
        <v>609</v>
      </c>
      <c r="T917" s="49">
        <v>609</v>
      </c>
      <c r="U917" s="49">
        <v>632</v>
      </c>
      <c r="V917" s="49">
        <v>653</v>
      </c>
    </row>
    <row r="918" spans="1:22" ht="15.75" customHeight="1">
      <c r="A918" s="139" t="s">
        <v>751</v>
      </c>
      <c r="B918" s="139" t="s">
        <v>530</v>
      </c>
      <c r="C918" s="139" t="s">
        <v>778</v>
      </c>
      <c r="D918" s="139" t="s">
        <v>633</v>
      </c>
      <c r="E918" s="139" t="s">
        <v>754</v>
      </c>
      <c r="F918" s="49">
        <v>39100</v>
      </c>
      <c r="G918" s="49">
        <v>41700</v>
      </c>
      <c r="H918" s="49">
        <v>44700</v>
      </c>
      <c r="I918" s="49">
        <v>47900</v>
      </c>
      <c r="J918" s="49">
        <v>52100</v>
      </c>
      <c r="K918" s="49">
        <v>49100</v>
      </c>
      <c r="L918" s="49">
        <v>53000</v>
      </c>
      <c r="M918" s="49">
        <v>51200</v>
      </c>
      <c r="N918" s="49">
        <v>50800</v>
      </c>
      <c r="O918" s="49">
        <v>44900</v>
      </c>
      <c r="P918" s="49">
        <v>45100</v>
      </c>
      <c r="Q918" s="49">
        <v>48500</v>
      </c>
      <c r="R918" s="49">
        <v>43200</v>
      </c>
      <c r="S918" s="49">
        <v>44100</v>
      </c>
      <c r="T918" s="49">
        <v>36800</v>
      </c>
      <c r="U918" s="49">
        <v>47300</v>
      </c>
      <c r="V918" s="49">
        <v>49700</v>
      </c>
    </row>
    <row r="919" spans="1:22" ht="15.75" customHeight="1">
      <c r="A919" s="139" t="s">
        <v>751</v>
      </c>
      <c r="B919" s="139" t="s">
        <v>550</v>
      </c>
      <c r="C919" s="139" t="s">
        <v>778</v>
      </c>
      <c r="D919" s="139" t="s">
        <v>633</v>
      </c>
      <c r="E919" s="139" t="s">
        <v>754</v>
      </c>
      <c r="F919" s="49">
        <v>574</v>
      </c>
      <c r="G919" s="49">
        <v>646</v>
      </c>
      <c r="H919" s="49">
        <v>817</v>
      </c>
      <c r="I919" s="49">
        <v>910</v>
      </c>
      <c r="J919" s="49">
        <v>1170</v>
      </c>
      <c r="K919" s="49">
        <v>1160</v>
      </c>
      <c r="L919" s="49">
        <v>1270</v>
      </c>
      <c r="M919" s="49">
        <v>1500</v>
      </c>
      <c r="N919" s="49">
        <v>1550</v>
      </c>
      <c r="O919" s="49">
        <v>1620</v>
      </c>
      <c r="P919" s="49">
        <v>1620</v>
      </c>
      <c r="Q919" s="49">
        <v>1510</v>
      </c>
      <c r="R919" s="49">
        <v>1470</v>
      </c>
      <c r="S919" s="49">
        <v>1640</v>
      </c>
      <c r="T919" s="49">
        <v>1700</v>
      </c>
      <c r="U919" s="49">
        <v>1760</v>
      </c>
      <c r="V919" s="49">
        <v>1830</v>
      </c>
    </row>
    <row r="920" spans="1:22" ht="15.75" customHeight="1">
      <c r="A920" s="139" t="s">
        <v>751</v>
      </c>
      <c r="B920" s="139" t="s">
        <v>524</v>
      </c>
      <c r="C920" s="139" t="s">
        <v>778</v>
      </c>
      <c r="D920" s="139" t="s">
        <v>633</v>
      </c>
      <c r="E920" s="139" t="s">
        <v>754</v>
      </c>
      <c r="F920" s="49">
        <v>47.7</v>
      </c>
      <c r="G920" s="49">
        <v>51.4</v>
      </c>
      <c r="H920" s="49">
        <v>58.7</v>
      </c>
      <c r="I920" s="49">
        <v>66</v>
      </c>
      <c r="J920" s="49">
        <v>73.400000000000006</v>
      </c>
      <c r="K920" s="49">
        <v>77.099999999999994</v>
      </c>
      <c r="L920" s="49">
        <v>84.4</v>
      </c>
      <c r="M920" s="49">
        <v>84.4</v>
      </c>
      <c r="N920" s="49">
        <v>84.4</v>
      </c>
      <c r="O920" s="49">
        <v>91.7</v>
      </c>
      <c r="P920" s="49">
        <v>99.1</v>
      </c>
      <c r="Q920" s="49">
        <v>103</v>
      </c>
      <c r="R920" s="49">
        <v>114</v>
      </c>
      <c r="S920" s="49">
        <v>114</v>
      </c>
      <c r="T920" s="49">
        <v>114</v>
      </c>
      <c r="U920" s="49">
        <v>139</v>
      </c>
      <c r="V920" s="49">
        <v>146</v>
      </c>
    </row>
    <row r="921" spans="1:22" ht="15.75" customHeight="1">
      <c r="A921" s="139" t="s">
        <v>751</v>
      </c>
      <c r="B921" s="139" t="s">
        <v>558</v>
      </c>
      <c r="C921" s="139" t="s">
        <v>778</v>
      </c>
      <c r="D921" s="139" t="s">
        <v>633</v>
      </c>
      <c r="E921" s="139" t="s">
        <v>754</v>
      </c>
      <c r="F921" s="49">
        <v>2170</v>
      </c>
      <c r="G921" s="49">
        <v>2340</v>
      </c>
      <c r="H921" s="49">
        <v>1530</v>
      </c>
      <c r="I921" s="49">
        <v>1510</v>
      </c>
      <c r="J921" s="49">
        <v>1530</v>
      </c>
      <c r="K921" s="49">
        <v>1560</v>
      </c>
      <c r="L921" s="49">
        <v>1710</v>
      </c>
      <c r="M921" s="49">
        <v>1730</v>
      </c>
      <c r="N921" s="49">
        <v>1910</v>
      </c>
      <c r="O921" s="49">
        <v>1980</v>
      </c>
      <c r="P921" s="49">
        <v>2380</v>
      </c>
      <c r="Q921" s="49">
        <v>1930</v>
      </c>
      <c r="R921" s="49">
        <v>2200</v>
      </c>
      <c r="S921" s="49">
        <v>1850</v>
      </c>
      <c r="T921" s="49">
        <v>1930</v>
      </c>
      <c r="U921" s="49">
        <v>2230</v>
      </c>
      <c r="V921" s="49">
        <v>2280</v>
      </c>
    </row>
    <row r="922" spans="1:22" ht="15.75" customHeight="1">
      <c r="A922" s="139" t="s">
        <v>751</v>
      </c>
      <c r="B922" s="139" t="s">
        <v>538</v>
      </c>
      <c r="C922" s="139" t="s">
        <v>778</v>
      </c>
      <c r="D922" s="139" t="s">
        <v>633</v>
      </c>
      <c r="E922" s="139" t="s">
        <v>754</v>
      </c>
      <c r="F922" s="49">
        <v>34000</v>
      </c>
      <c r="G922" s="49">
        <v>36300</v>
      </c>
      <c r="H922" s="49">
        <v>33400</v>
      </c>
      <c r="I922" s="49">
        <v>34400</v>
      </c>
      <c r="J922" s="49">
        <v>33900</v>
      </c>
      <c r="K922" s="49">
        <v>34300</v>
      </c>
      <c r="L922" s="49">
        <v>33500</v>
      </c>
      <c r="M922" s="49">
        <v>31900</v>
      </c>
      <c r="N922" s="49">
        <v>32500</v>
      </c>
      <c r="O922" s="49">
        <v>30100</v>
      </c>
      <c r="P922" s="49">
        <v>30700</v>
      </c>
      <c r="Q922" s="49">
        <v>29900</v>
      </c>
      <c r="R922" s="49">
        <v>28100</v>
      </c>
      <c r="S922" s="49">
        <v>27800</v>
      </c>
      <c r="T922" s="49">
        <v>25500</v>
      </c>
      <c r="U922" s="49">
        <v>25600</v>
      </c>
      <c r="V922" s="49">
        <v>25500</v>
      </c>
    </row>
    <row r="923" spans="1:22" ht="15.75" customHeight="1">
      <c r="A923" s="139" t="s">
        <v>751</v>
      </c>
      <c r="B923" s="139" t="s">
        <v>540</v>
      </c>
      <c r="C923" s="139" t="s">
        <v>778</v>
      </c>
      <c r="D923" s="139" t="s">
        <v>633</v>
      </c>
      <c r="E923" s="139" t="s">
        <v>754</v>
      </c>
      <c r="F923" s="49">
        <v>14500</v>
      </c>
      <c r="G923" s="49">
        <v>15400</v>
      </c>
      <c r="H923" s="49">
        <v>15500</v>
      </c>
      <c r="I923" s="49">
        <v>15300</v>
      </c>
      <c r="J923" s="49">
        <v>15600</v>
      </c>
      <c r="K923" s="49">
        <v>15800</v>
      </c>
      <c r="L923" s="49">
        <v>16000</v>
      </c>
      <c r="M923" s="49">
        <v>16100</v>
      </c>
      <c r="N923" s="49">
        <v>17100</v>
      </c>
      <c r="O923" s="49">
        <v>15600</v>
      </c>
      <c r="P923" s="49">
        <v>15600</v>
      </c>
      <c r="Q923" s="49">
        <v>15700</v>
      </c>
      <c r="R923" s="49">
        <v>15100</v>
      </c>
      <c r="S923" s="49">
        <v>14400</v>
      </c>
      <c r="T923" s="49">
        <v>12700</v>
      </c>
      <c r="U923" s="49">
        <v>12800</v>
      </c>
      <c r="V923" s="49">
        <v>13700</v>
      </c>
    </row>
    <row r="924" spans="1:22" ht="15.75" customHeight="1">
      <c r="A924" s="139" t="s">
        <v>751</v>
      </c>
      <c r="B924" s="139" t="s">
        <v>562</v>
      </c>
      <c r="C924" s="139" t="s">
        <v>778</v>
      </c>
      <c r="D924" s="139" t="s">
        <v>633</v>
      </c>
      <c r="E924" s="139" t="s">
        <v>754</v>
      </c>
      <c r="F924" s="49">
        <v>50300</v>
      </c>
      <c r="G924" s="49">
        <v>51600</v>
      </c>
      <c r="H924" s="49">
        <v>52000</v>
      </c>
      <c r="I924" s="49">
        <v>52300</v>
      </c>
      <c r="J924" s="49">
        <v>51000</v>
      </c>
      <c r="K924" s="49">
        <v>48700</v>
      </c>
      <c r="L924" s="49">
        <v>50300</v>
      </c>
      <c r="M924" s="49">
        <v>48600</v>
      </c>
      <c r="N924" s="49">
        <v>46700</v>
      </c>
      <c r="O924" s="49">
        <v>44100</v>
      </c>
      <c r="P924" s="49">
        <v>48400</v>
      </c>
      <c r="Q924" s="49">
        <v>43800</v>
      </c>
      <c r="R924" s="49">
        <v>41300</v>
      </c>
      <c r="S924" s="49">
        <v>40300</v>
      </c>
      <c r="T924" s="49">
        <v>38800</v>
      </c>
      <c r="U924" s="49">
        <v>38200</v>
      </c>
      <c r="V924" s="49">
        <v>37100</v>
      </c>
    </row>
    <row r="925" spans="1:22" ht="15.75" customHeight="1">
      <c r="A925" s="139" t="s">
        <v>751</v>
      </c>
      <c r="B925" s="139" t="s">
        <v>560</v>
      </c>
      <c r="C925" s="139" t="s">
        <v>778</v>
      </c>
      <c r="D925" s="139" t="s">
        <v>633</v>
      </c>
      <c r="E925" s="139" t="s">
        <v>754</v>
      </c>
      <c r="F925" s="49">
        <v>1190</v>
      </c>
      <c r="G925" s="49">
        <v>1140</v>
      </c>
      <c r="H925" s="49">
        <v>1130</v>
      </c>
      <c r="I925" s="49">
        <v>1050</v>
      </c>
      <c r="J925" s="49">
        <v>1030</v>
      </c>
      <c r="K925" s="49">
        <v>1020</v>
      </c>
      <c r="L925" s="49">
        <v>1020</v>
      </c>
      <c r="M925" s="49">
        <v>1060</v>
      </c>
      <c r="N925" s="49">
        <v>1100</v>
      </c>
      <c r="O925" s="49">
        <v>1050</v>
      </c>
      <c r="P925" s="49">
        <v>1040</v>
      </c>
      <c r="Q925" s="49">
        <v>1050</v>
      </c>
      <c r="R925" s="49">
        <v>1210</v>
      </c>
      <c r="S925" s="49">
        <v>1090</v>
      </c>
      <c r="T925" s="49">
        <v>1200</v>
      </c>
      <c r="U925" s="49">
        <v>1230</v>
      </c>
      <c r="V925" s="49">
        <v>1240</v>
      </c>
    </row>
    <row r="926" spans="1:22" ht="15.75" customHeight="1">
      <c r="A926" s="139" t="s">
        <v>751</v>
      </c>
      <c r="B926" s="139" t="s">
        <v>532</v>
      </c>
      <c r="C926" s="139" t="s">
        <v>778</v>
      </c>
      <c r="D926" s="139" t="s">
        <v>633</v>
      </c>
      <c r="E926" s="139" t="s">
        <v>754</v>
      </c>
      <c r="F926" s="49">
        <v>572</v>
      </c>
      <c r="G926" s="49">
        <v>635</v>
      </c>
      <c r="H926" s="49">
        <v>539</v>
      </c>
      <c r="I926" s="49">
        <v>550</v>
      </c>
      <c r="J926" s="49">
        <v>738</v>
      </c>
      <c r="K926" s="49">
        <v>690</v>
      </c>
      <c r="L926" s="49">
        <v>734</v>
      </c>
      <c r="M926" s="49">
        <v>642</v>
      </c>
      <c r="N926" s="49">
        <v>694</v>
      </c>
      <c r="O926" s="49">
        <v>525</v>
      </c>
      <c r="P926" s="49">
        <v>444</v>
      </c>
      <c r="Q926" s="49">
        <v>342</v>
      </c>
      <c r="R926" s="49">
        <v>441</v>
      </c>
      <c r="S926" s="49">
        <v>404</v>
      </c>
      <c r="T926" s="49">
        <v>496</v>
      </c>
      <c r="U926" s="49">
        <v>435</v>
      </c>
      <c r="V926" s="49">
        <v>418</v>
      </c>
    </row>
    <row r="927" spans="1:22" ht="15.75" customHeight="1">
      <c r="A927" s="139" t="s">
        <v>751</v>
      </c>
      <c r="B927" s="139" t="s">
        <v>566</v>
      </c>
      <c r="C927" s="139" t="s">
        <v>778</v>
      </c>
      <c r="D927" s="139" t="s">
        <v>633</v>
      </c>
      <c r="E927" s="139" t="s">
        <v>754</v>
      </c>
      <c r="F927" s="49">
        <v>48700</v>
      </c>
      <c r="G927" s="49">
        <v>46300</v>
      </c>
      <c r="H927" s="49">
        <v>36700</v>
      </c>
      <c r="I927" s="49">
        <v>51900</v>
      </c>
      <c r="J927" s="49">
        <v>48700</v>
      </c>
      <c r="K927" s="49">
        <v>48300</v>
      </c>
      <c r="L927" s="49">
        <v>51200</v>
      </c>
      <c r="M927" s="49">
        <v>63900</v>
      </c>
      <c r="N927" s="49">
        <v>65000</v>
      </c>
      <c r="O927" s="49">
        <v>59700</v>
      </c>
      <c r="P927" s="49">
        <v>58600</v>
      </c>
      <c r="Q927" s="49">
        <v>54400</v>
      </c>
      <c r="R927" s="49">
        <v>41700</v>
      </c>
      <c r="S927" s="49">
        <v>34400</v>
      </c>
      <c r="T927" s="49">
        <v>28800</v>
      </c>
      <c r="U927" s="49">
        <v>44400</v>
      </c>
      <c r="V927" s="49">
        <v>42600</v>
      </c>
    </row>
    <row r="928" spans="1:22" ht="15.75" customHeight="1">
      <c r="A928" s="139" t="s">
        <v>751</v>
      </c>
      <c r="B928" s="139" t="s">
        <v>770</v>
      </c>
      <c r="C928" s="139" t="s">
        <v>778</v>
      </c>
      <c r="D928" s="139" t="s">
        <v>633</v>
      </c>
      <c r="E928" s="139" t="s">
        <v>754</v>
      </c>
      <c r="F928" s="49">
        <v>69.7</v>
      </c>
      <c r="G928" s="49">
        <v>73.3</v>
      </c>
      <c r="H928" s="49">
        <v>99</v>
      </c>
      <c r="I928" s="49">
        <v>103</v>
      </c>
      <c r="J928" s="49">
        <v>103</v>
      </c>
      <c r="K928" s="49">
        <v>121</v>
      </c>
      <c r="L928" s="49">
        <v>143</v>
      </c>
      <c r="M928" s="49">
        <v>165</v>
      </c>
      <c r="N928" s="49">
        <v>180</v>
      </c>
      <c r="O928" s="49">
        <v>180</v>
      </c>
      <c r="P928" s="49">
        <v>191</v>
      </c>
      <c r="Q928" s="49">
        <v>191</v>
      </c>
      <c r="R928" s="49">
        <v>198</v>
      </c>
      <c r="S928" s="49">
        <v>198</v>
      </c>
      <c r="T928" s="49">
        <v>205</v>
      </c>
      <c r="U928" s="49">
        <v>212</v>
      </c>
      <c r="V928" s="49">
        <v>216</v>
      </c>
    </row>
    <row r="929" spans="1:22" ht="15.75" customHeight="1">
      <c r="A929" s="139" t="s">
        <v>751</v>
      </c>
      <c r="B929" s="139" t="s">
        <v>296</v>
      </c>
      <c r="C929" s="139" t="s">
        <v>778</v>
      </c>
      <c r="D929" s="139" t="s">
        <v>633</v>
      </c>
      <c r="E929" s="139" t="s">
        <v>754</v>
      </c>
      <c r="F929" s="49">
        <v>176</v>
      </c>
      <c r="G929" s="49">
        <v>176</v>
      </c>
      <c r="H929" s="49">
        <v>188</v>
      </c>
      <c r="I929" s="49">
        <v>528</v>
      </c>
      <c r="J929" s="49">
        <v>554</v>
      </c>
      <c r="K929" s="49">
        <v>582</v>
      </c>
      <c r="L929" s="49">
        <v>599</v>
      </c>
      <c r="M929" s="49">
        <v>701</v>
      </c>
      <c r="N929" s="49">
        <v>661</v>
      </c>
      <c r="O929" s="49">
        <v>620</v>
      </c>
      <c r="P929" s="49">
        <v>633</v>
      </c>
      <c r="Q929" s="49">
        <v>659</v>
      </c>
      <c r="R929" s="49">
        <v>664</v>
      </c>
      <c r="S929" s="49">
        <v>811</v>
      </c>
      <c r="T929" s="49">
        <v>841</v>
      </c>
      <c r="U929" s="49">
        <v>960</v>
      </c>
      <c r="V929" s="49">
        <v>1000</v>
      </c>
    </row>
    <row r="930" spans="1:22" ht="15.75" customHeight="1">
      <c r="A930" s="139" t="s">
        <v>751</v>
      </c>
      <c r="B930" s="139" t="s">
        <v>576</v>
      </c>
      <c r="C930" s="139" t="s">
        <v>778</v>
      </c>
      <c r="D930" s="139" t="s">
        <v>633</v>
      </c>
      <c r="E930" s="139" t="s">
        <v>754</v>
      </c>
      <c r="F930" s="49">
        <v>1200</v>
      </c>
      <c r="G930" s="49">
        <v>1020</v>
      </c>
      <c r="H930" s="49">
        <v>1100</v>
      </c>
      <c r="I930" s="49">
        <v>1340</v>
      </c>
      <c r="J930" s="49">
        <v>1250</v>
      </c>
      <c r="K930" s="49">
        <v>1200</v>
      </c>
      <c r="L930" s="49">
        <v>1120</v>
      </c>
      <c r="M930" s="49">
        <v>1070</v>
      </c>
      <c r="N930" s="49">
        <v>1340</v>
      </c>
      <c r="O930" s="49">
        <v>2510</v>
      </c>
      <c r="P930" s="49">
        <v>2310</v>
      </c>
      <c r="Q930" s="49">
        <v>2120</v>
      </c>
      <c r="R930" s="49">
        <v>1860</v>
      </c>
      <c r="S930" s="49">
        <v>2090</v>
      </c>
      <c r="T930" s="49">
        <v>2320</v>
      </c>
      <c r="U930" s="49">
        <v>2590</v>
      </c>
      <c r="V930" s="49">
        <v>2610</v>
      </c>
    </row>
    <row r="931" spans="1:22" ht="15.75" customHeight="1">
      <c r="A931" s="139" t="s">
        <v>751</v>
      </c>
      <c r="B931" s="139" t="s">
        <v>572</v>
      </c>
      <c r="C931" s="139" t="s">
        <v>778</v>
      </c>
      <c r="D931" s="139" t="s">
        <v>633</v>
      </c>
      <c r="E931" s="139" t="s">
        <v>754</v>
      </c>
      <c r="F931" s="49">
        <v>169000</v>
      </c>
      <c r="G931" s="49">
        <v>181000</v>
      </c>
      <c r="H931" s="49">
        <v>193000</v>
      </c>
      <c r="I931" s="49">
        <v>209000</v>
      </c>
      <c r="J931" s="49">
        <v>226000</v>
      </c>
      <c r="K931" s="49">
        <v>229000</v>
      </c>
      <c r="L931" s="49">
        <v>233000</v>
      </c>
      <c r="M931" s="49">
        <v>235000</v>
      </c>
      <c r="N931" s="49">
        <v>237000</v>
      </c>
      <c r="O931" s="49">
        <v>251000</v>
      </c>
      <c r="P931" s="49">
        <v>268000</v>
      </c>
      <c r="Q931" s="49">
        <v>264000</v>
      </c>
      <c r="R931" s="49">
        <v>281000</v>
      </c>
      <c r="S931" s="49">
        <v>283000</v>
      </c>
      <c r="T931" s="49">
        <v>299000</v>
      </c>
      <c r="U931" s="49">
        <v>308000</v>
      </c>
      <c r="V931" s="49">
        <v>312000</v>
      </c>
    </row>
    <row r="932" spans="1:22" ht="15.75" customHeight="1">
      <c r="A932" s="139" t="s">
        <v>751</v>
      </c>
      <c r="B932" s="139" t="s">
        <v>568</v>
      </c>
      <c r="C932" s="139" t="s">
        <v>778</v>
      </c>
      <c r="D932" s="139" t="s">
        <v>633</v>
      </c>
      <c r="E932" s="139" t="s">
        <v>754</v>
      </c>
      <c r="F932" s="49">
        <v>2060</v>
      </c>
      <c r="G932" s="49">
        <v>2270</v>
      </c>
      <c r="H932" s="49">
        <v>2020</v>
      </c>
      <c r="I932" s="49">
        <v>2140</v>
      </c>
      <c r="J932" s="49">
        <v>2570</v>
      </c>
      <c r="K932" s="49">
        <v>1860</v>
      </c>
      <c r="L932" s="49">
        <v>2660</v>
      </c>
      <c r="M932" s="49">
        <v>1730</v>
      </c>
      <c r="N932" s="49">
        <v>1780</v>
      </c>
      <c r="O932" s="49">
        <v>1380</v>
      </c>
      <c r="P932" s="49">
        <v>1250</v>
      </c>
      <c r="Q932" s="49">
        <v>1150</v>
      </c>
      <c r="R932" s="49">
        <v>1470</v>
      </c>
      <c r="S932" s="49">
        <v>1720</v>
      </c>
      <c r="T932" s="49">
        <v>2410</v>
      </c>
      <c r="U932" s="49">
        <v>1920</v>
      </c>
      <c r="V932" s="49">
        <v>1960</v>
      </c>
    </row>
    <row r="933" spans="1:22" ht="15.75" customHeight="1">
      <c r="A933" s="139" t="s">
        <v>751</v>
      </c>
      <c r="B933" s="139" t="s">
        <v>586</v>
      </c>
      <c r="C933" s="139" t="s">
        <v>778</v>
      </c>
      <c r="D933" s="139" t="s">
        <v>633</v>
      </c>
      <c r="E933" s="139" t="s">
        <v>754</v>
      </c>
      <c r="F933" s="49">
        <v>26300</v>
      </c>
      <c r="G933" s="49">
        <v>25800</v>
      </c>
      <c r="H933" s="49">
        <v>26900</v>
      </c>
      <c r="I933" s="49">
        <v>29100</v>
      </c>
      <c r="J933" s="49">
        <v>28900</v>
      </c>
      <c r="K933" s="49">
        <v>31100</v>
      </c>
      <c r="L933" s="49">
        <v>32900</v>
      </c>
      <c r="M933" s="49">
        <v>36500</v>
      </c>
      <c r="N933" s="49">
        <v>38500</v>
      </c>
      <c r="O933" s="49">
        <v>34300</v>
      </c>
      <c r="P933" s="49">
        <v>39500</v>
      </c>
      <c r="Q933" s="49">
        <v>42500</v>
      </c>
      <c r="R933" s="49">
        <v>44900</v>
      </c>
      <c r="S933" s="49">
        <v>46100</v>
      </c>
      <c r="T933" s="49">
        <v>47200</v>
      </c>
      <c r="U933" s="49">
        <v>52100</v>
      </c>
      <c r="V933" s="49">
        <v>52900</v>
      </c>
    </row>
    <row r="934" spans="1:22" ht="15.75" customHeight="1">
      <c r="A934" s="139" t="s">
        <v>751</v>
      </c>
      <c r="B934" s="139" t="s">
        <v>574</v>
      </c>
      <c r="C934" s="139" t="s">
        <v>778</v>
      </c>
      <c r="D934" s="139" t="s">
        <v>633</v>
      </c>
      <c r="E934" s="139" t="s">
        <v>754</v>
      </c>
      <c r="F934" s="49">
        <v>390</v>
      </c>
      <c r="G934" s="49">
        <v>279</v>
      </c>
      <c r="H934" s="49">
        <v>266</v>
      </c>
      <c r="I934" s="49">
        <v>260</v>
      </c>
      <c r="J934" s="49">
        <v>512</v>
      </c>
      <c r="K934" s="49">
        <v>331</v>
      </c>
      <c r="L934" s="49">
        <v>327</v>
      </c>
      <c r="M934" s="49">
        <v>296</v>
      </c>
      <c r="N934" s="49">
        <v>294</v>
      </c>
      <c r="O934" s="49">
        <v>330</v>
      </c>
      <c r="P934" s="49">
        <v>313</v>
      </c>
      <c r="Q934" s="49">
        <v>347</v>
      </c>
      <c r="R934" s="49">
        <v>394</v>
      </c>
      <c r="S934" s="49">
        <v>541</v>
      </c>
      <c r="T934" s="49">
        <v>567</v>
      </c>
      <c r="U934" s="49">
        <v>472</v>
      </c>
      <c r="V934" s="49">
        <v>486</v>
      </c>
    </row>
    <row r="935" spans="1:22" ht="15.75" customHeight="1">
      <c r="A935" s="139" t="s">
        <v>751</v>
      </c>
      <c r="B935" s="139" t="s">
        <v>578</v>
      </c>
      <c r="C935" s="139" t="s">
        <v>778</v>
      </c>
      <c r="D935" s="139" t="s">
        <v>633</v>
      </c>
      <c r="E935" s="139" t="s">
        <v>754</v>
      </c>
      <c r="F935" s="49">
        <v>95.3</v>
      </c>
      <c r="G935" s="49">
        <v>88</v>
      </c>
      <c r="H935" s="49">
        <v>103</v>
      </c>
      <c r="I935" s="49">
        <v>117</v>
      </c>
      <c r="J935" s="49">
        <v>110</v>
      </c>
      <c r="K935" s="49">
        <v>114</v>
      </c>
      <c r="L935" s="49">
        <v>128</v>
      </c>
      <c r="M935" s="49">
        <v>114</v>
      </c>
      <c r="N935" s="49">
        <v>121</v>
      </c>
      <c r="O935" s="49">
        <v>132</v>
      </c>
      <c r="P935" s="49">
        <v>117</v>
      </c>
      <c r="Q935" s="49">
        <v>103</v>
      </c>
      <c r="R935" s="49">
        <v>106</v>
      </c>
      <c r="S935" s="49">
        <v>114</v>
      </c>
      <c r="T935" s="49">
        <v>121</v>
      </c>
      <c r="U935" s="49">
        <v>129</v>
      </c>
      <c r="V935" s="49">
        <v>152</v>
      </c>
    </row>
    <row r="936" spans="1:22" ht="15.75" customHeight="1">
      <c r="A936" s="139" t="s">
        <v>751</v>
      </c>
      <c r="B936" s="139" t="s">
        <v>580</v>
      </c>
      <c r="C936" s="139" t="s">
        <v>778</v>
      </c>
      <c r="D936" s="139" t="s">
        <v>633</v>
      </c>
      <c r="E936" s="139" t="s">
        <v>754</v>
      </c>
      <c r="F936" s="49">
        <v>23500</v>
      </c>
      <c r="G936" s="49">
        <v>26000</v>
      </c>
      <c r="H936" s="49">
        <v>28300</v>
      </c>
      <c r="I936" s="49">
        <v>31600</v>
      </c>
      <c r="J936" s="49">
        <v>33000</v>
      </c>
      <c r="K936" s="49">
        <v>37800</v>
      </c>
      <c r="L936" s="49">
        <v>42200</v>
      </c>
      <c r="M936" s="49">
        <v>45000</v>
      </c>
      <c r="N936" s="49">
        <v>43900</v>
      </c>
      <c r="O936" s="49">
        <v>44500</v>
      </c>
      <c r="P936" s="49">
        <v>47500</v>
      </c>
      <c r="Q936" s="49">
        <v>46500</v>
      </c>
      <c r="R936" s="49">
        <v>45100</v>
      </c>
      <c r="S936" s="49">
        <v>46100</v>
      </c>
      <c r="T936" s="49">
        <v>45900</v>
      </c>
      <c r="U936" s="49">
        <v>45100</v>
      </c>
      <c r="V936" s="49">
        <v>41200</v>
      </c>
    </row>
    <row r="937" spans="1:22" ht="15.75" customHeight="1">
      <c r="A937" s="139" t="s">
        <v>751</v>
      </c>
      <c r="B937" s="139" t="s">
        <v>582</v>
      </c>
      <c r="C937" s="139" t="s">
        <v>778</v>
      </c>
      <c r="D937" s="139" t="s">
        <v>633</v>
      </c>
      <c r="E937" s="139" t="s">
        <v>754</v>
      </c>
      <c r="F937" s="49">
        <v>17100</v>
      </c>
      <c r="G937" s="49">
        <v>18000</v>
      </c>
      <c r="H937" s="49">
        <v>17900</v>
      </c>
      <c r="I937" s="49">
        <v>18200</v>
      </c>
      <c r="J937" s="49">
        <v>19000</v>
      </c>
      <c r="K937" s="49">
        <v>19300</v>
      </c>
      <c r="L937" s="49">
        <v>19500</v>
      </c>
      <c r="M937" s="49">
        <v>20600</v>
      </c>
      <c r="N937" s="49">
        <v>21100</v>
      </c>
      <c r="O937" s="49">
        <v>21000</v>
      </c>
      <c r="P937" s="49">
        <v>23600</v>
      </c>
      <c r="Q937" s="49">
        <v>22500</v>
      </c>
      <c r="R937" s="49">
        <v>23400</v>
      </c>
      <c r="S937" s="49">
        <v>23900</v>
      </c>
      <c r="T937" s="49">
        <v>24300</v>
      </c>
      <c r="U937" s="49">
        <v>21400</v>
      </c>
      <c r="V937" s="49">
        <v>21100</v>
      </c>
    </row>
    <row r="938" spans="1:22" ht="15.75" customHeight="1">
      <c r="A938" s="139" t="s">
        <v>751</v>
      </c>
      <c r="B938" s="139" t="s">
        <v>584</v>
      </c>
      <c r="C938" s="139" t="s">
        <v>778</v>
      </c>
      <c r="D938" s="139" t="s">
        <v>633</v>
      </c>
      <c r="E938" s="139" t="s">
        <v>754</v>
      </c>
      <c r="F938" s="49">
        <v>203000</v>
      </c>
      <c r="G938" s="49">
        <v>186000</v>
      </c>
      <c r="H938" s="49">
        <v>193000</v>
      </c>
      <c r="I938" s="49">
        <v>208000</v>
      </c>
      <c r="J938" s="49">
        <v>215000</v>
      </c>
      <c r="K938" s="49">
        <v>231000</v>
      </c>
      <c r="L938" s="49">
        <v>251000</v>
      </c>
      <c r="M938" s="49">
        <v>278000</v>
      </c>
      <c r="N938" s="49">
        <v>275000</v>
      </c>
      <c r="O938" s="49">
        <v>280000</v>
      </c>
      <c r="P938" s="49">
        <v>277000</v>
      </c>
      <c r="Q938" s="49">
        <v>298000</v>
      </c>
      <c r="R938" s="49">
        <v>306000</v>
      </c>
      <c r="S938" s="49">
        <v>296000</v>
      </c>
      <c r="T938" s="49">
        <v>307000</v>
      </c>
      <c r="U938" s="49">
        <v>330000</v>
      </c>
      <c r="V938" s="49">
        <v>348000</v>
      </c>
    </row>
    <row r="939" spans="1:22" ht="15.75" customHeight="1">
      <c r="A939" s="139" t="s">
        <v>751</v>
      </c>
      <c r="B939" s="139" t="s">
        <v>588</v>
      </c>
      <c r="C939" s="139" t="s">
        <v>778</v>
      </c>
      <c r="D939" s="139" t="s">
        <v>633</v>
      </c>
      <c r="E939" s="139" t="s">
        <v>754</v>
      </c>
      <c r="F939" s="49">
        <v>7.33</v>
      </c>
      <c r="G939" s="49">
        <v>7.33</v>
      </c>
      <c r="H939" s="49">
        <v>11</v>
      </c>
      <c r="I939" s="49">
        <v>11</v>
      </c>
      <c r="J939" s="49">
        <v>11</v>
      </c>
      <c r="K939" s="49">
        <v>11</v>
      </c>
      <c r="L939" s="49">
        <v>7.33</v>
      </c>
      <c r="M939" s="49">
        <v>11</v>
      </c>
      <c r="N939" s="49">
        <v>11</v>
      </c>
      <c r="O939" s="49">
        <v>11</v>
      </c>
      <c r="P939" s="49">
        <v>7.33</v>
      </c>
      <c r="Q939" s="49">
        <v>7.33</v>
      </c>
      <c r="R939" s="49">
        <v>11</v>
      </c>
      <c r="S939" s="49">
        <v>11</v>
      </c>
      <c r="T939" s="49">
        <v>11</v>
      </c>
      <c r="U939" s="49">
        <v>11.7</v>
      </c>
      <c r="V939" s="49">
        <v>13.9</v>
      </c>
    </row>
    <row r="940" spans="1:22" ht="15.75" customHeight="1">
      <c r="A940" s="139" t="s">
        <v>751</v>
      </c>
      <c r="B940" s="139" t="s">
        <v>771</v>
      </c>
      <c r="C940" s="139" t="s">
        <v>778</v>
      </c>
      <c r="D940" s="139" t="s">
        <v>633</v>
      </c>
      <c r="E940" s="139" t="s">
        <v>754</v>
      </c>
      <c r="F940" s="49">
        <v>211000</v>
      </c>
      <c r="G940" s="49">
        <v>220000</v>
      </c>
      <c r="H940" s="49">
        <v>228000</v>
      </c>
      <c r="I940" s="49">
        <v>238000</v>
      </c>
      <c r="J940" s="49">
        <v>252000</v>
      </c>
      <c r="K940" s="49">
        <v>250000</v>
      </c>
      <c r="L940" s="49">
        <v>258000</v>
      </c>
      <c r="M940" s="49">
        <v>269000</v>
      </c>
      <c r="N940" s="49">
        <v>254000</v>
      </c>
      <c r="O940" s="49">
        <v>242000</v>
      </c>
      <c r="P940" s="49">
        <v>263000</v>
      </c>
      <c r="Q940" s="49">
        <v>261000</v>
      </c>
      <c r="R940" s="49">
        <v>252000</v>
      </c>
      <c r="S940" s="49">
        <v>253000</v>
      </c>
      <c r="T940" s="49">
        <v>258000</v>
      </c>
      <c r="U940" s="49">
        <v>254000</v>
      </c>
      <c r="V940" s="49">
        <v>261000</v>
      </c>
    </row>
    <row r="941" spans="1:22" ht="15.75" customHeight="1">
      <c r="A941" s="139" t="s">
        <v>751</v>
      </c>
      <c r="B941" s="139" t="s">
        <v>570</v>
      </c>
      <c r="C941" s="139" t="s">
        <v>778</v>
      </c>
      <c r="D941" s="139" t="s">
        <v>633</v>
      </c>
      <c r="E941" s="139" t="s">
        <v>754</v>
      </c>
      <c r="F941" s="49">
        <v>2240</v>
      </c>
      <c r="G941" s="49">
        <v>2680</v>
      </c>
      <c r="H941" s="49">
        <v>3080</v>
      </c>
      <c r="I941" s="49">
        <v>3220</v>
      </c>
      <c r="J941" s="49">
        <v>3730</v>
      </c>
      <c r="K941" s="49">
        <v>4820</v>
      </c>
      <c r="L941" s="49">
        <v>5350</v>
      </c>
      <c r="M941" s="49">
        <v>5090</v>
      </c>
      <c r="N941" s="49">
        <v>5270</v>
      </c>
      <c r="O941" s="49">
        <v>4950</v>
      </c>
      <c r="P941" s="49">
        <v>5960</v>
      </c>
      <c r="Q941" s="49">
        <v>6890</v>
      </c>
      <c r="R941" s="49">
        <v>8250</v>
      </c>
      <c r="S941" s="49">
        <v>10000</v>
      </c>
      <c r="T941" s="49">
        <v>10200</v>
      </c>
      <c r="U941" s="49">
        <v>9640</v>
      </c>
      <c r="V941" s="49">
        <v>10200</v>
      </c>
    </row>
    <row r="942" spans="1:22" ht="15.75" customHeight="1">
      <c r="A942" s="139" t="s">
        <v>751</v>
      </c>
      <c r="B942" s="139" t="s">
        <v>590</v>
      </c>
      <c r="C942" s="139" t="s">
        <v>778</v>
      </c>
      <c r="D942" s="139" t="s">
        <v>633</v>
      </c>
      <c r="E942" s="139" t="s">
        <v>754</v>
      </c>
      <c r="F942" s="49">
        <v>1250</v>
      </c>
      <c r="G942" s="49">
        <v>1290</v>
      </c>
      <c r="H942" s="49">
        <v>1310</v>
      </c>
      <c r="I942" s="49">
        <v>1350</v>
      </c>
      <c r="J942" s="49">
        <v>1460</v>
      </c>
      <c r="K942" s="49">
        <v>1860</v>
      </c>
      <c r="L942" s="49">
        <v>2220</v>
      </c>
      <c r="M942" s="49">
        <v>2570</v>
      </c>
      <c r="N942" s="49">
        <v>2600</v>
      </c>
      <c r="O942" s="49">
        <v>2800</v>
      </c>
      <c r="P942" s="49">
        <v>3250</v>
      </c>
      <c r="Q942" s="49">
        <v>3430</v>
      </c>
      <c r="R942" s="49">
        <v>3180</v>
      </c>
      <c r="S942" s="49">
        <v>3870</v>
      </c>
      <c r="T942" s="49">
        <v>4170</v>
      </c>
      <c r="U942" s="49">
        <v>4190</v>
      </c>
      <c r="V942" s="49">
        <v>4410</v>
      </c>
    </row>
    <row r="943" spans="1:22" ht="15.75" customHeight="1">
      <c r="A943" s="139" t="s">
        <v>751</v>
      </c>
      <c r="B943" s="139" t="s">
        <v>592</v>
      </c>
      <c r="C943" s="139" t="s">
        <v>778</v>
      </c>
      <c r="D943" s="139" t="s">
        <v>633</v>
      </c>
      <c r="E943" s="139" t="s">
        <v>754</v>
      </c>
      <c r="F943" s="49">
        <v>216000</v>
      </c>
      <c r="G943" s="49">
        <v>234000</v>
      </c>
      <c r="H943" s="49">
        <v>225000</v>
      </c>
      <c r="I943" s="49">
        <v>234000</v>
      </c>
      <c r="J943" s="49">
        <v>232000</v>
      </c>
      <c r="K943" s="49">
        <v>240000</v>
      </c>
      <c r="L943" s="49">
        <v>255000</v>
      </c>
      <c r="M943" s="49">
        <v>253000</v>
      </c>
      <c r="N943" s="49">
        <v>243000</v>
      </c>
      <c r="O943" s="49">
        <v>212000</v>
      </c>
      <c r="P943" s="49">
        <v>223000</v>
      </c>
      <c r="Q943" s="49">
        <v>233000</v>
      </c>
      <c r="R943" s="49">
        <v>232000</v>
      </c>
      <c r="S943" s="49">
        <v>228000</v>
      </c>
      <c r="T943" s="49">
        <v>198000</v>
      </c>
      <c r="U943" s="49">
        <v>170000</v>
      </c>
      <c r="V943" s="49">
        <v>180000</v>
      </c>
    </row>
    <row r="944" spans="1:22" ht="15.75" customHeight="1">
      <c r="A944" s="139" t="s">
        <v>751</v>
      </c>
      <c r="B944" s="139" t="s">
        <v>772</v>
      </c>
      <c r="C944" s="139" t="s">
        <v>778</v>
      </c>
      <c r="D944" s="139" t="s">
        <v>633</v>
      </c>
      <c r="E944" s="139" t="s">
        <v>754</v>
      </c>
      <c r="F944" s="49">
        <v>9480000</v>
      </c>
      <c r="G944" s="49">
        <v>9460000</v>
      </c>
      <c r="H944" s="49">
        <v>9510000</v>
      </c>
      <c r="I944" s="49">
        <v>9640000</v>
      </c>
      <c r="J944" s="49">
        <v>9750000</v>
      </c>
      <c r="K944" s="49">
        <v>9810000</v>
      </c>
      <c r="L944" s="49">
        <v>9750000</v>
      </c>
      <c r="M944" s="49">
        <v>9890000</v>
      </c>
      <c r="N944" s="49">
        <v>9650000</v>
      </c>
      <c r="O944" s="49">
        <v>9060000</v>
      </c>
      <c r="P944" s="49">
        <v>9380000</v>
      </c>
      <c r="Q944" s="49">
        <v>9360000</v>
      </c>
      <c r="R944" s="49">
        <v>9210000</v>
      </c>
      <c r="S944" s="49">
        <v>9300000</v>
      </c>
      <c r="T944" s="49">
        <v>9260000</v>
      </c>
      <c r="U944" s="49">
        <v>9060000</v>
      </c>
      <c r="V944" s="49">
        <v>8950000</v>
      </c>
    </row>
    <row r="945" spans="1:22" ht="15.75" customHeight="1">
      <c r="A945" s="139" t="s">
        <v>751</v>
      </c>
      <c r="B945" s="139" t="s">
        <v>599</v>
      </c>
      <c r="C945" s="139" t="s">
        <v>778</v>
      </c>
      <c r="D945" s="139" t="s">
        <v>633</v>
      </c>
      <c r="E945" s="139" t="s">
        <v>754</v>
      </c>
      <c r="F945" s="49">
        <v>5190</v>
      </c>
      <c r="G945" s="49">
        <v>4690</v>
      </c>
      <c r="H945" s="49">
        <v>4130</v>
      </c>
      <c r="I945" s="49">
        <v>4020</v>
      </c>
      <c r="J945" s="49">
        <v>5200</v>
      </c>
      <c r="K945" s="49">
        <v>5290</v>
      </c>
      <c r="L945" s="49">
        <v>6080</v>
      </c>
      <c r="M945" s="49">
        <v>5400</v>
      </c>
      <c r="N945" s="49">
        <v>7510</v>
      </c>
      <c r="O945" s="49">
        <v>7270</v>
      </c>
      <c r="P945" s="49">
        <v>5960</v>
      </c>
      <c r="Q945" s="49">
        <v>7240</v>
      </c>
      <c r="R945" s="49">
        <v>8200</v>
      </c>
      <c r="S945" s="49">
        <v>7110</v>
      </c>
      <c r="T945" s="49">
        <v>6290</v>
      </c>
      <c r="U945" s="49">
        <v>7850</v>
      </c>
      <c r="V945" s="49">
        <v>8010</v>
      </c>
    </row>
    <row r="946" spans="1:22" ht="15.75" customHeight="1">
      <c r="A946" s="139" t="s">
        <v>751</v>
      </c>
      <c r="B946" s="139" t="s">
        <v>597</v>
      </c>
      <c r="C946" s="139" t="s">
        <v>778</v>
      </c>
      <c r="D946" s="139" t="s">
        <v>633</v>
      </c>
      <c r="E946" s="139" t="s">
        <v>754</v>
      </c>
      <c r="F946" s="49">
        <v>5800000</v>
      </c>
      <c r="G946" s="49">
        <v>5720000</v>
      </c>
      <c r="H946" s="49">
        <v>5760000</v>
      </c>
      <c r="I946" s="49">
        <v>5810000</v>
      </c>
      <c r="J946" s="49">
        <v>5920000</v>
      </c>
      <c r="K946" s="49">
        <v>5950000</v>
      </c>
      <c r="L946" s="49">
        <v>5860000</v>
      </c>
      <c r="M946" s="49">
        <v>5940000</v>
      </c>
      <c r="N946" s="49">
        <v>5760000</v>
      </c>
      <c r="O946" s="49">
        <v>5360000</v>
      </c>
      <c r="P946" s="49">
        <v>5540000</v>
      </c>
      <c r="Q946" s="49">
        <v>5400000</v>
      </c>
      <c r="R946" s="49">
        <v>5200000</v>
      </c>
      <c r="S946" s="49">
        <v>5350000</v>
      </c>
      <c r="T946" s="49">
        <v>5390000</v>
      </c>
      <c r="U946" s="49">
        <v>5250000</v>
      </c>
      <c r="V946" s="49">
        <v>5150000</v>
      </c>
    </row>
    <row r="947" spans="1:22" ht="15.75" customHeight="1">
      <c r="A947" s="139" t="s">
        <v>751</v>
      </c>
      <c r="B947" s="139" t="s">
        <v>601</v>
      </c>
      <c r="C947" s="139" t="s">
        <v>778</v>
      </c>
      <c r="D947" s="139" t="s">
        <v>633</v>
      </c>
      <c r="E947" s="139" t="s">
        <v>754</v>
      </c>
      <c r="F947" s="49">
        <v>107000</v>
      </c>
      <c r="G947" s="49">
        <v>107000</v>
      </c>
      <c r="H947" s="49">
        <v>111000</v>
      </c>
      <c r="I947" s="49">
        <v>106000</v>
      </c>
      <c r="J947" s="49">
        <v>104000</v>
      </c>
      <c r="K947" s="49">
        <v>99700</v>
      </c>
      <c r="L947" s="49">
        <v>103000</v>
      </c>
      <c r="M947" s="49">
        <v>101000</v>
      </c>
      <c r="N947" s="49">
        <v>111000</v>
      </c>
      <c r="O947" s="49">
        <v>104000</v>
      </c>
      <c r="P947" s="49">
        <v>98500</v>
      </c>
      <c r="Q947" s="49">
        <v>102000</v>
      </c>
      <c r="R947" s="49">
        <v>102000</v>
      </c>
      <c r="S947" s="49">
        <v>91700</v>
      </c>
      <c r="T947" s="49">
        <v>93200</v>
      </c>
      <c r="U947" s="49">
        <v>98700</v>
      </c>
      <c r="V947" s="49">
        <v>87300</v>
      </c>
    </row>
    <row r="948" spans="1:22" ht="15.75" customHeight="1">
      <c r="A948" s="139" t="s">
        <v>751</v>
      </c>
      <c r="B948" s="139" t="s">
        <v>373</v>
      </c>
      <c r="C948" s="139" t="s">
        <v>778</v>
      </c>
      <c r="D948" s="139" t="s">
        <v>633</v>
      </c>
      <c r="E948" s="139" t="s">
        <v>754</v>
      </c>
      <c r="F948" s="49">
        <v>5.82</v>
      </c>
      <c r="G948" s="49">
        <v>5.78</v>
      </c>
      <c r="H948" s="49">
        <v>5.88</v>
      </c>
      <c r="I948" s="49">
        <v>6.14</v>
      </c>
      <c r="J948" s="49">
        <v>6.2</v>
      </c>
      <c r="K948" s="49">
        <v>6.2</v>
      </c>
      <c r="L948" s="49">
        <v>6.1</v>
      </c>
      <c r="M948" s="49">
        <v>5.96</v>
      </c>
      <c r="N948" s="49">
        <v>5.76</v>
      </c>
      <c r="O948" s="49">
        <v>5.13</v>
      </c>
      <c r="P948" s="49">
        <v>5.21</v>
      </c>
      <c r="Q948" s="49">
        <v>5.0999999999999996</v>
      </c>
      <c r="R948" s="49">
        <v>5</v>
      </c>
      <c r="S948" s="49">
        <v>5.28</v>
      </c>
      <c r="T948" s="49">
        <v>5.23</v>
      </c>
      <c r="U948" s="49">
        <v>5.18</v>
      </c>
      <c r="V948" s="49">
        <v>5.12</v>
      </c>
    </row>
    <row r="949" spans="1:22" ht="15.75" customHeight="1">
      <c r="A949" s="139" t="s">
        <v>751</v>
      </c>
      <c r="B949" s="139" t="s">
        <v>518</v>
      </c>
      <c r="C949" s="139" t="s">
        <v>778</v>
      </c>
      <c r="D949" s="139" t="s">
        <v>633</v>
      </c>
      <c r="E949" s="139" t="s">
        <v>754</v>
      </c>
      <c r="F949" s="49">
        <v>155</v>
      </c>
      <c r="G949" s="49">
        <v>186</v>
      </c>
      <c r="H949" s="49">
        <v>190</v>
      </c>
      <c r="I949" s="49">
        <v>199</v>
      </c>
      <c r="J949" s="49">
        <v>218</v>
      </c>
      <c r="K949" s="49">
        <v>218</v>
      </c>
      <c r="L949" s="49">
        <v>217</v>
      </c>
      <c r="M949" s="49">
        <v>225</v>
      </c>
      <c r="N949" s="49">
        <v>225</v>
      </c>
      <c r="O949" s="49">
        <v>308</v>
      </c>
      <c r="P949" s="49">
        <v>217</v>
      </c>
      <c r="Q949" s="49">
        <v>196</v>
      </c>
      <c r="R949" s="49">
        <v>250</v>
      </c>
      <c r="S949" s="49">
        <v>207</v>
      </c>
      <c r="T949" s="49">
        <v>207</v>
      </c>
      <c r="U949" s="49">
        <v>214</v>
      </c>
      <c r="V949" s="49">
        <v>218</v>
      </c>
    </row>
    <row r="950" spans="1:22" ht="15.75" customHeight="1">
      <c r="A950" s="139" t="s">
        <v>751</v>
      </c>
      <c r="B950" s="139" t="s">
        <v>605</v>
      </c>
      <c r="C950" s="139" t="s">
        <v>778</v>
      </c>
      <c r="D950" s="139" t="s">
        <v>633</v>
      </c>
      <c r="E950" s="139" t="s">
        <v>754</v>
      </c>
      <c r="F950" s="49">
        <v>148000</v>
      </c>
      <c r="G950" s="49">
        <v>168000</v>
      </c>
      <c r="H950" s="49">
        <v>190000</v>
      </c>
      <c r="I950" s="49">
        <v>188000</v>
      </c>
      <c r="J950" s="49">
        <v>149000</v>
      </c>
      <c r="K950" s="49">
        <v>162000</v>
      </c>
      <c r="L950" s="49">
        <v>164000</v>
      </c>
      <c r="M950" s="49">
        <v>157000</v>
      </c>
      <c r="N950" s="49">
        <v>175000</v>
      </c>
      <c r="O950" s="49">
        <v>176000</v>
      </c>
      <c r="P950" s="49">
        <v>186000</v>
      </c>
      <c r="Q950" s="49">
        <v>173000</v>
      </c>
      <c r="R950" s="49">
        <v>195000</v>
      </c>
      <c r="S950" s="49">
        <v>180000</v>
      </c>
      <c r="T950" s="49">
        <v>181000</v>
      </c>
      <c r="U950" s="49">
        <v>173000</v>
      </c>
      <c r="V950" s="49">
        <v>166000</v>
      </c>
    </row>
    <row r="951" spans="1:22" ht="15.75" customHeight="1">
      <c r="A951" s="139" t="s">
        <v>751</v>
      </c>
      <c r="B951" s="139" t="s">
        <v>773</v>
      </c>
      <c r="C951" s="139" t="s">
        <v>778</v>
      </c>
      <c r="D951" s="139" t="s">
        <v>633</v>
      </c>
      <c r="E951" s="139" t="s">
        <v>754</v>
      </c>
      <c r="F951" s="49">
        <v>103</v>
      </c>
      <c r="G951" s="49">
        <v>106</v>
      </c>
      <c r="H951" s="49">
        <v>114</v>
      </c>
      <c r="I951" s="49">
        <v>121</v>
      </c>
      <c r="J951" s="49">
        <v>125</v>
      </c>
      <c r="K951" s="49">
        <v>132</v>
      </c>
      <c r="L951" s="49">
        <v>143</v>
      </c>
      <c r="M951" s="49">
        <v>150</v>
      </c>
      <c r="N951" s="49">
        <v>161</v>
      </c>
      <c r="O951" s="49">
        <v>165</v>
      </c>
      <c r="P951" s="49">
        <v>172</v>
      </c>
      <c r="Q951" s="49">
        <v>176</v>
      </c>
      <c r="R951" s="49">
        <v>176</v>
      </c>
      <c r="S951" s="49">
        <v>176</v>
      </c>
      <c r="T951" s="49">
        <v>182</v>
      </c>
      <c r="U951" s="49">
        <v>188</v>
      </c>
      <c r="V951" s="49">
        <v>191</v>
      </c>
    </row>
    <row r="952" spans="1:22" ht="15.75" customHeight="1">
      <c r="A952" s="139" t="s">
        <v>751</v>
      </c>
      <c r="B952" s="139" t="s">
        <v>607</v>
      </c>
      <c r="C952" s="139" t="s">
        <v>778</v>
      </c>
      <c r="D952" s="139" t="s">
        <v>633</v>
      </c>
      <c r="E952" s="139" t="s">
        <v>754</v>
      </c>
      <c r="F952" s="49">
        <v>45900</v>
      </c>
      <c r="G952" s="49">
        <v>53000</v>
      </c>
      <c r="H952" s="49">
        <v>61100</v>
      </c>
      <c r="I952" s="49">
        <v>68500</v>
      </c>
      <c r="J952" s="49">
        <v>80300</v>
      </c>
      <c r="K952" s="49">
        <v>86500</v>
      </c>
      <c r="L952" s="49">
        <v>91000</v>
      </c>
      <c r="M952" s="49">
        <v>91500</v>
      </c>
      <c r="N952" s="49">
        <v>104000</v>
      </c>
      <c r="O952" s="49">
        <v>112000</v>
      </c>
      <c r="P952" s="49">
        <v>123000</v>
      </c>
      <c r="Q952" s="49">
        <v>132000</v>
      </c>
      <c r="R952" s="49">
        <v>122000</v>
      </c>
      <c r="S952" s="49">
        <v>125000</v>
      </c>
      <c r="T952" s="49">
        <v>145000</v>
      </c>
      <c r="U952" s="49">
        <v>169000</v>
      </c>
      <c r="V952" s="49">
        <v>179000</v>
      </c>
    </row>
    <row r="953" spans="1:22" ht="15.75" customHeight="1">
      <c r="A953" s="139" t="s">
        <v>751</v>
      </c>
      <c r="B953" s="139" t="s">
        <v>603</v>
      </c>
      <c r="C953" s="139" t="s">
        <v>778</v>
      </c>
      <c r="D953" s="139" t="s">
        <v>633</v>
      </c>
      <c r="E953" s="139" t="s">
        <v>754</v>
      </c>
      <c r="F953" s="49">
        <v>84.4</v>
      </c>
      <c r="G953" s="49">
        <v>88</v>
      </c>
      <c r="H953" s="49">
        <v>84.4</v>
      </c>
      <c r="I953" s="49">
        <v>84.4</v>
      </c>
      <c r="J953" s="49">
        <v>58.7</v>
      </c>
      <c r="K953" s="49">
        <v>58.7</v>
      </c>
      <c r="L953" s="49">
        <v>47.7</v>
      </c>
      <c r="M953" s="49">
        <v>99</v>
      </c>
      <c r="N953" s="49">
        <v>95.4</v>
      </c>
      <c r="O953" s="49">
        <v>121</v>
      </c>
      <c r="P953" s="49">
        <v>121</v>
      </c>
      <c r="Q953" s="49">
        <v>132</v>
      </c>
      <c r="R953" s="49">
        <v>114</v>
      </c>
      <c r="S953" s="49">
        <v>106</v>
      </c>
      <c r="T953" s="49">
        <v>154</v>
      </c>
      <c r="U953" s="49">
        <v>164</v>
      </c>
      <c r="V953" s="49">
        <v>194</v>
      </c>
    </row>
    <row r="954" spans="1:22" ht="15.75" customHeight="1">
      <c r="A954" s="139" t="s">
        <v>751</v>
      </c>
      <c r="B954" s="139" t="s">
        <v>520</v>
      </c>
      <c r="C954" s="139" t="s">
        <v>778</v>
      </c>
      <c r="D954" s="139" t="s">
        <v>633</v>
      </c>
      <c r="E954" s="139" t="s">
        <v>754</v>
      </c>
      <c r="F954" s="49">
        <v>143</v>
      </c>
      <c r="G954" s="49">
        <v>147</v>
      </c>
      <c r="H954" s="49">
        <v>147</v>
      </c>
      <c r="I954" s="49">
        <v>154</v>
      </c>
      <c r="J954" s="49">
        <v>150</v>
      </c>
      <c r="K954" s="49">
        <v>161</v>
      </c>
      <c r="L954" s="49">
        <v>165</v>
      </c>
      <c r="M954" s="49">
        <v>172</v>
      </c>
      <c r="N954" s="49">
        <v>180</v>
      </c>
      <c r="O954" s="49">
        <v>187</v>
      </c>
      <c r="P954" s="49">
        <v>187</v>
      </c>
      <c r="Q954" s="49">
        <v>202</v>
      </c>
      <c r="R954" s="49">
        <v>198</v>
      </c>
      <c r="S954" s="49">
        <v>198</v>
      </c>
      <c r="T954" s="49">
        <v>225</v>
      </c>
      <c r="U954" s="49">
        <v>240</v>
      </c>
      <c r="V954" s="49">
        <v>284</v>
      </c>
    </row>
    <row r="955" spans="1:22" ht="15.75" customHeight="1">
      <c r="A955" s="139" t="s">
        <v>751</v>
      </c>
      <c r="B955" s="139" t="s">
        <v>609</v>
      </c>
      <c r="C955" s="139" t="s">
        <v>778</v>
      </c>
      <c r="D955" s="139" t="s">
        <v>633</v>
      </c>
      <c r="E955" s="139" t="s">
        <v>754</v>
      </c>
      <c r="F955" s="49">
        <v>15300</v>
      </c>
      <c r="G955" s="49">
        <v>16700</v>
      </c>
      <c r="H955" s="49">
        <v>16200</v>
      </c>
      <c r="I955" s="49">
        <v>18200</v>
      </c>
      <c r="J955" s="49">
        <v>19600</v>
      </c>
      <c r="K955" s="49">
        <v>21400</v>
      </c>
      <c r="L955" s="49">
        <v>23600</v>
      </c>
      <c r="M955" s="49">
        <v>24500</v>
      </c>
      <c r="N955" s="49">
        <v>24900</v>
      </c>
      <c r="O955" s="49">
        <v>27900</v>
      </c>
      <c r="P955" s="49">
        <v>26300</v>
      </c>
      <c r="Q955" s="49">
        <v>22100</v>
      </c>
      <c r="R955" s="49">
        <v>20000</v>
      </c>
      <c r="S955" s="49">
        <v>28000</v>
      </c>
      <c r="T955" s="49">
        <v>25700</v>
      </c>
      <c r="U955" s="49">
        <v>23100</v>
      </c>
      <c r="V955" s="49">
        <v>22600</v>
      </c>
    </row>
    <row r="956" spans="1:22" ht="15.75" customHeight="1">
      <c r="A956" s="139" t="s">
        <v>751</v>
      </c>
      <c r="B956" s="139" t="s">
        <v>546</v>
      </c>
      <c r="C956" s="139" t="s">
        <v>778</v>
      </c>
      <c r="D956" s="139" t="s">
        <v>633</v>
      </c>
      <c r="E956" s="139" t="s">
        <v>754</v>
      </c>
      <c r="F956" s="49">
        <v>336000</v>
      </c>
      <c r="G956" s="49">
        <v>334000</v>
      </c>
      <c r="H956" s="49">
        <v>345000</v>
      </c>
      <c r="I956" s="49">
        <v>368000</v>
      </c>
      <c r="J956" s="49">
        <v>386000</v>
      </c>
      <c r="K956" s="49">
        <v>379000</v>
      </c>
      <c r="L956" s="49">
        <v>386000</v>
      </c>
      <c r="M956" s="49">
        <v>414000</v>
      </c>
      <c r="N956" s="49">
        <v>414000</v>
      </c>
      <c r="O956" s="49">
        <v>406000</v>
      </c>
      <c r="P956" s="49">
        <v>414000</v>
      </c>
      <c r="Q956" s="49">
        <v>427000</v>
      </c>
      <c r="R956" s="49">
        <v>408000</v>
      </c>
      <c r="S956" s="49">
        <v>421000</v>
      </c>
      <c r="T956" s="49">
        <v>423000</v>
      </c>
      <c r="U956" s="49">
        <v>404000</v>
      </c>
      <c r="V956" s="49">
        <v>408000</v>
      </c>
    </row>
    <row r="957" spans="1:22" ht="15.75" customHeight="1">
      <c r="A957" s="139" t="s">
        <v>751</v>
      </c>
      <c r="B957" s="139" t="s">
        <v>611</v>
      </c>
      <c r="C957" s="139" t="s">
        <v>778</v>
      </c>
      <c r="D957" s="139" t="s">
        <v>633</v>
      </c>
      <c r="E957" s="139" t="s">
        <v>754</v>
      </c>
      <c r="F957" s="49">
        <v>1630</v>
      </c>
      <c r="G957" s="49">
        <v>1800</v>
      </c>
      <c r="H957" s="49">
        <v>1870</v>
      </c>
      <c r="I957" s="49">
        <v>1940</v>
      </c>
      <c r="J957" s="49">
        <v>1950</v>
      </c>
      <c r="K957" s="49">
        <v>2070</v>
      </c>
      <c r="L957" s="49">
        <v>2020</v>
      </c>
      <c r="M957" s="49">
        <v>1660</v>
      </c>
      <c r="N957" s="49">
        <v>1890</v>
      </c>
      <c r="O957" s="49">
        <v>2070</v>
      </c>
      <c r="P957" s="49">
        <v>2130</v>
      </c>
      <c r="Q957" s="49">
        <v>2330</v>
      </c>
      <c r="R957" s="49">
        <v>2880</v>
      </c>
      <c r="S957" s="49">
        <v>3050</v>
      </c>
      <c r="T957" s="49">
        <v>3410</v>
      </c>
      <c r="U957" s="49">
        <v>3530</v>
      </c>
      <c r="V957" s="49">
        <v>3650</v>
      </c>
    </row>
    <row r="958" spans="1:22" ht="15.75" customHeight="1">
      <c r="A958" s="139" t="s">
        <v>751</v>
      </c>
      <c r="B958" s="139" t="s">
        <v>613</v>
      </c>
      <c r="C958" s="139" t="s">
        <v>778</v>
      </c>
      <c r="D958" s="139" t="s">
        <v>633</v>
      </c>
      <c r="E958" s="139" t="s">
        <v>754</v>
      </c>
      <c r="F958" s="49">
        <v>24100</v>
      </c>
      <c r="G958" s="49">
        <v>20700</v>
      </c>
      <c r="H958" s="49">
        <v>18600</v>
      </c>
      <c r="I958" s="49">
        <v>15500</v>
      </c>
      <c r="J958" s="49">
        <v>12600</v>
      </c>
      <c r="K958" s="49">
        <v>12800</v>
      </c>
      <c r="L958" s="49">
        <v>10700</v>
      </c>
      <c r="M958" s="49">
        <v>10200</v>
      </c>
      <c r="N958" s="49">
        <v>7850</v>
      </c>
      <c r="O958" s="49">
        <v>5500</v>
      </c>
      <c r="P958" s="49">
        <v>7680</v>
      </c>
      <c r="Q958" s="49">
        <v>9410</v>
      </c>
      <c r="R958" s="49">
        <v>7370</v>
      </c>
      <c r="S958" s="49">
        <v>11500</v>
      </c>
      <c r="T958" s="49">
        <v>11800</v>
      </c>
      <c r="U958" s="49">
        <v>12200</v>
      </c>
      <c r="V958" s="49">
        <v>12600</v>
      </c>
    </row>
    <row r="959" spans="1:22" ht="15.75" customHeight="1">
      <c r="A959" s="139" t="s">
        <v>751</v>
      </c>
      <c r="B959" s="139" t="s">
        <v>752</v>
      </c>
      <c r="C959" s="139" t="s">
        <v>779</v>
      </c>
      <c r="D959" s="139" t="s">
        <v>633</v>
      </c>
      <c r="E959" s="139" t="s">
        <v>754</v>
      </c>
      <c r="F959" s="49">
        <v>4.5399999999999998E-3</v>
      </c>
      <c r="G959" s="49">
        <v>4.64E-3</v>
      </c>
      <c r="H959" s="49">
        <v>4.7499999999999999E-3</v>
      </c>
      <c r="I959" s="49">
        <v>4.8500000000000001E-3</v>
      </c>
      <c r="J959" s="49">
        <v>4.9399999999999999E-3</v>
      </c>
      <c r="K959" s="49">
        <v>5.0000000000000001E-3</v>
      </c>
      <c r="L959" s="49">
        <v>5.0400000000000002E-3</v>
      </c>
      <c r="M959" s="49">
        <v>5.0600000000000003E-3</v>
      </c>
      <c r="N959" s="49">
        <v>5.0699999999999999E-3</v>
      </c>
      <c r="O959" s="49">
        <v>5.0699999999999999E-3</v>
      </c>
      <c r="P959" s="49">
        <v>5.0800000000000003E-3</v>
      </c>
      <c r="Q959" s="49">
        <v>5.1000000000000004E-3</v>
      </c>
      <c r="R959" s="49">
        <v>5.1200000000000004E-3</v>
      </c>
      <c r="S959" s="49">
        <v>5.3E-3</v>
      </c>
      <c r="T959" s="49">
        <v>5.3600000000000002E-3</v>
      </c>
      <c r="U959" s="49">
        <v>5.4099999999999999E-3</v>
      </c>
      <c r="V959" s="49">
        <v>5.47E-3</v>
      </c>
    </row>
    <row r="960" spans="1:22" ht="15.75" customHeight="1">
      <c r="A960" s="139" t="s">
        <v>751</v>
      </c>
      <c r="B960" s="139" t="s">
        <v>223</v>
      </c>
      <c r="C960" s="139" t="s">
        <v>779</v>
      </c>
      <c r="D960" s="139" t="s">
        <v>633</v>
      </c>
      <c r="E960" s="139" t="s">
        <v>754</v>
      </c>
      <c r="F960" s="49">
        <v>20.7</v>
      </c>
      <c r="G960" s="49">
        <v>20.7</v>
      </c>
      <c r="H960" s="49">
        <v>23.5</v>
      </c>
      <c r="I960" s="49">
        <v>29.2</v>
      </c>
      <c r="J960" s="49">
        <v>29.1</v>
      </c>
      <c r="K960" s="49">
        <v>23.2</v>
      </c>
      <c r="L960" s="49">
        <v>20.100000000000001</v>
      </c>
      <c r="M960" s="49">
        <v>11.3</v>
      </c>
      <c r="N960" s="49">
        <v>14</v>
      </c>
      <c r="O960" s="49">
        <v>11.2</v>
      </c>
      <c r="P960" s="49">
        <v>14</v>
      </c>
      <c r="Q960" s="49">
        <v>13.9</v>
      </c>
      <c r="R960" s="49">
        <v>13.9</v>
      </c>
      <c r="S960" s="49">
        <v>19.7</v>
      </c>
      <c r="T960" s="49">
        <v>39.299999999999997</v>
      </c>
      <c r="U960" s="49">
        <v>31.6</v>
      </c>
      <c r="V960" s="49">
        <v>31.6</v>
      </c>
    </row>
    <row r="961" spans="1:22" ht="15.75" customHeight="1">
      <c r="A961" s="139" t="s">
        <v>751</v>
      </c>
      <c r="B961" s="139" t="s">
        <v>233</v>
      </c>
      <c r="C961" s="139" t="s">
        <v>779</v>
      </c>
      <c r="D961" s="139" t="s">
        <v>633</v>
      </c>
      <c r="E961" s="139" t="s">
        <v>754</v>
      </c>
      <c r="F961" s="49">
        <v>80.3</v>
      </c>
      <c r="G961" s="49">
        <v>222</v>
      </c>
      <c r="H961" s="49">
        <v>239</v>
      </c>
      <c r="I961" s="49">
        <v>279</v>
      </c>
      <c r="J961" s="49">
        <v>301</v>
      </c>
      <c r="K961" s="49">
        <v>522</v>
      </c>
      <c r="L961" s="49">
        <v>540</v>
      </c>
      <c r="M961" s="49">
        <v>541</v>
      </c>
      <c r="N961" s="49">
        <v>684</v>
      </c>
      <c r="O961" s="49">
        <v>694</v>
      </c>
      <c r="P961" s="49">
        <v>578</v>
      </c>
      <c r="Q961" s="49">
        <v>574</v>
      </c>
      <c r="R961" s="49">
        <v>613</v>
      </c>
      <c r="S961" s="49">
        <v>778</v>
      </c>
      <c r="T961" s="49">
        <v>969</v>
      </c>
      <c r="U961" s="49">
        <v>988</v>
      </c>
      <c r="V961" s="49">
        <v>988</v>
      </c>
    </row>
    <row r="962" spans="1:22" ht="15.75" customHeight="1">
      <c r="A962" s="139" t="s">
        <v>751</v>
      </c>
      <c r="B962" s="139" t="s">
        <v>755</v>
      </c>
      <c r="C962" s="139" t="s">
        <v>779</v>
      </c>
      <c r="D962" s="139" t="s">
        <v>633</v>
      </c>
      <c r="E962" s="139" t="s">
        <v>754</v>
      </c>
      <c r="F962" s="49">
        <v>5.5400000000000002E-4</v>
      </c>
      <c r="G962" s="49">
        <v>5.6899999999999995E-4</v>
      </c>
      <c r="H962" s="49">
        <v>5.8500000000000002E-4</v>
      </c>
      <c r="I962" s="49">
        <v>6.0099999999999997E-4</v>
      </c>
      <c r="J962" s="49">
        <v>6.1700000000000004E-4</v>
      </c>
      <c r="K962" s="49">
        <v>6.3199999999999997E-4</v>
      </c>
      <c r="L962" s="49">
        <v>6.4499999999999996E-4</v>
      </c>
      <c r="M962" s="49">
        <v>6.5700000000000003E-4</v>
      </c>
      <c r="N962" s="49">
        <v>6.6799999999999997E-4</v>
      </c>
      <c r="O962" s="49">
        <v>6.7900000000000002E-4</v>
      </c>
      <c r="P962" s="49">
        <v>6.8800000000000003E-4</v>
      </c>
      <c r="Q962" s="49">
        <v>6.9800000000000005E-4</v>
      </c>
      <c r="R962" s="49">
        <v>7.0699999999999995E-4</v>
      </c>
      <c r="S962" s="49">
        <v>7.2999999999999996E-4</v>
      </c>
      <c r="T962" s="49">
        <v>7.4399999999999998E-4</v>
      </c>
      <c r="U962" s="49">
        <v>7.5699999999999997E-4</v>
      </c>
      <c r="V962" s="49">
        <v>7.6999999999999996E-4</v>
      </c>
    </row>
    <row r="963" spans="1:22" ht="15.75" customHeight="1">
      <c r="A963" s="139" t="s">
        <v>751</v>
      </c>
      <c r="B963" s="139" t="s">
        <v>226</v>
      </c>
      <c r="C963" s="139" t="s">
        <v>779</v>
      </c>
      <c r="D963" s="139" t="s">
        <v>633</v>
      </c>
      <c r="E963" s="139" t="s">
        <v>754</v>
      </c>
      <c r="F963" s="49">
        <v>87.9</v>
      </c>
      <c r="G963" s="49">
        <v>155</v>
      </c>
      <c r="H963" s="49">
        <v>222</v>
      </c>
      <c r="I963" s="49">
        <v>289</v>
      </c>
      <c r="J963" s="49">
        <v>286</v>
      </c>
      <c r="K963" s="49">
        <v>245</v>
      </c>
      <c r="L963" s="49">
        <v>260</v>
      </c>
      <c r="M963" s="49">
        <v>443</v>
      </c>
      <c r="N963" s="49">
        <v>458</v>
      </c>
      <c r="O963" s="49">
        <v>553</v>
      </c>
      <c r="P963" s="49">
        <v>649</v>
      </c>
      <c r="Q963" s="49">
        <v>898</v>
      </c>
      <c r="R963" s="49">
        <v>1100</v>
      </c>
      <c r="S963" s="49">
        <v>1150</v>
      </c>
      <c r="T963" s="49">
        <v>1100</v>
      </c>
      <c r="U963" s="49">
        <v>1100</v>
      </c>
      <c r="V963" s="49">
        <v>1100</v>
      </c>
    </row>
    <row r="964" spans="1:22" ht="15.75" customHeight="1">
      <c r="A964" s="139" t="s">
        <v>751</v>
      </c>
      <c r="B964" s="139" t="s">
        <v>231</v>
      </c>
      <c r="C964" s="139" t="s">
        <v>779</v>
      </c>
      <c r="D964" s="139" t="s">
        <v>633</v>
      </c>
      <c r="E964" s="139" t="s">
        <v>754</v>
      </c>
      <c r="F964" s="49">
        <v>14.3</v>
      </c>
      <c r="G964" s="49">
        <v>14</v>
      </c>
      <c r="H964" s="49">
        <v>15.1</v>
      </c>
      <c r="I964" s="49">
        <v>15.6</v>
      </c>
      <c r="J964" s="49">
        <v>16.7</v>
      </c>
      <c r="K964" s="49">
        <v>17</v>
      </c>
      <c r="L964" s="49">
        <v>18.399999999999999</v>
      </c>
      <c r="M964" s="49">
        <v>18.7</v>
      </c>
      <c r="N964" s="49">
        <v>17.600000000000001</v>
      </c>
      <c r="O964" s="49">
        <v>15.2</v>
      </c>
      <c r="P964" s="49">
        <v>15.9</v>
      </c>
      <c r="Q964" s="49">
        <v>15.9</v>
      </c>
      <c r="R964" s="49">
        <v>14</v>
      </c>
      <c r="S964" s="49">
        <v>16.899999999999999</v>
      </c>
      <c r="T964" s="49">
        <v>17</v>
      </c>
      <c r="U964" s="49">
        <v>17.100000000000001</v>
      </c>
      <c r="V964" s="49">
        <v>17.3</v>
      </c>
    </row>
    <row r="965" spans="1:22" ht="15.75" customHeight="1">
      <c r="A965" s="139" t="s">
        <v>751</v>
      </c>
      <c r="B965" s="139" t="s">
        <v>756</v>
      </c>
      <c r="C965" s="139" t="s">
        <v>779</v>
      </c>
      <c r="D965" s="139" t="s">
        <v>633</v>
      </c>
      <c r="E965" s="139" t="s">
        <v>754</v>
      </c>
      <c r="F965" s="49">
        <v>320000</v>
      </c>
      <c r="G965" s="49">
        <v>316000</v>
      </c>
      <c r="H965" s="49">
        <v>317000</v>
      </c>
      <c r="I965" s="49">
        <v>322000</v>
      </c>
      <c r="J965" s="49">
        <v>339000</v>
      </c>
      <c r="K965" s="49">
        <v>347000</v>
      </c>
      <c r="L965" s="49">
        <v>360000</v>
      </c>
      <c r="M965" s="49">
        <v>369000</v>
      </c>
      <c r="N965" s="49">
        <v>347000</v>
      </c>
      <c r="O965" s="49">
        <v>287000</v>
      </c>
      <c r="P965" s="49">
        <v>304000</v>
      </c>
      <c r="Q965" s="49">
        <v>313000</v>
      </c>
      <c r="R965" s="49">
        <v>311000</v>
      </c>
      <c r="S965" s="49">
        <v>315000</v>
      </c>
      <c r="T965" s="49">
        <v>322000</v>
      </c>
      <c r="U965" s="49">
        <v>314000</v>
      </c>
      <c r="V965" s="49">
        <v>311000</v>
      </c>
    </row>
    <row r="966" spans="1:22" ht="15.75" customHeight="1">
      <c r="A966" s="139" t="s">
        <v>751</v>
      </c>
      <c r="B966" s="139" t="s">
        <v>757</v>
      </c>
      <c r="C966" s="139" t="s">
        <v>779</v>
      </c>
      <c r="D966" s="139" t="s">
        <v>633</v>
      </c>
      <c r="E966" s="139" t="s">
        <v>754</v>
      </c>
      <c r="F966" s="49">
        <v>7.2000000000000005E-4</v>
      </c>
      <c r="G966" s="49">
        <v>7.0699999999999995E-4</v>
      </c>
      <c r="H966" s="49">
        <v>6.9399999999999996E-4</v>
      </c>
      <c r="I966" s="49">
        <v>6.8800000000000003E-4</v>
      </c>
      <c r="J966" s="49">
        <v>6.9499999999999998E-4</v>
      </c>
      <c r="K966" s="49">
        <v>7.2000000000000005E-4</v>
      </c>
      <c r="L966" s="49">
        <v>7.67E-4</v>
      </c>
      <c r="M966" s="49">
        <v>8.3100000000000003E-4</v>
      </c>
      <c r="N966" s="49">
        <v>9.0600000000000001E-4</v>
      </c>
      <c r="O966" s="49">
        <v>9.810000000000001E-4</v>
      </c>
      <c r="P966" s="49">
        <v>1.0499999999999999E-3</v>
      </c>
      <c r="Q966" s="49">
        <v>1.1000000000000001E-3</v>
      </c>
      <c r="R966" s="49">
        <v>1.15E-3</v>
      </c>
      <c r="S966" s="49">
        <v>1.08E-3</v>
      </c>
      <c r="T966" s="49">
        <v>1.1100000000000001E-3</v>
      </c>
      <c r="U966" s="49">
        <v>1.15E-3</v>
      </c>
      <c r="V966" s="49">
        <v>1.1800000000000001E-3</v>
      </c>
    </row>
    <row r="967" spans="1:22" ht="15.75" customHeight="1">
      <c r="A967" s="139" t="s">
        <v>751</v>
      </c>
      <c r="B967" s="139" t="s">
        <v>758</v>
      </c>
      <c r="C967" s="139" t="s">
        <v>779</v>
      </c>
      <c r="D967" s="139" t="s">
        <v>633</v>
      </c>
      <c r="E967" s="139" t="s">
        <v>754</v>
      </c>
      <c r="F967" s="49">
        <v>2480</v>
      </c>
      <c r="G967" s="49">
        <v>2390</v>
      </c>
      <c r="H967" s="49">
        <v>2650</v>
      </c>
      <c r="I967" s="49">
        <v>2790</v>
      </c>
      <c r="J967" s="49">
        <v>2820</v>
      </c>
      <c r="K967" s="49">
        <v>3010</v>
      </c>
      <c r="L967" s="49">
        <v>3600</v>
      </c>
      <c r="M967" s="49">
        <v>3810</v>
      </c>
      <c r="N967" s="49">
        <v>3920</v>
      </c>
      <c r="O967" s="49">
        <v>3810</v>
      </c>
      <c r="P967" s="49">
        <v>4000</v>
      </c>
      <c r="Q967" s="49">
        <v>4020</v>
      </c>
      <c r="R967" s="49">
        <v>4060</v>
      </c>
      <c r="S967" s="49">
        <v>4090</v>
      </c>
      <c r="T967" s="49">
        <v>4340</v>
      </c>
      <c r="U967" s="49">
        <v>4310</v>
      </c>
      <c r="V967" s="49">
        <v>4290</v>
      </c>
    </row>
    <row r="968" spans="1:22" ht="15.75" customHeight="1">
      <c r="A968" s="139" t="s">
        <v>751</v>
      </c>
      <c r="B968" s="139" t="s">
        <v>594</v>
      </c>
      <c r="C968" s="139" t="s">
        <v>779</v>
      </c>
      <c r="D968" s="139" t="s">
        <v>633</v>
      </c>
      <c r="E968" s="139" t="s">
        <v>754</v>
      </c>
      <c r="F968" s="49">
        <v>4680</v>
      </c>
      <c r="G968" s="49">
        <v>4490</v>
      </c>
      <c r="H968" s="49">
        <v>4960</v>
      </c>
      <c r="I968" s="49">
        <v>5480</v>
      </c>
      <c r="J968" s="49">
        <v>5960</v>
      </c>
      <c r="K968" s="49">
        <v>6410</v>
      </c>
      <c r="L968" s="49">
        <v>8440</v>
      </c>
      <c r="M968" s="49">
        <v>10700</v>
      </c>
      <c r="N968" s="49">
        <v>14400</v>
      </c>
      <c r="O968" s="49">
        <v>12600</v>
      </c>
      <c r="P968" s="49">
        <v>11900</v>
      </c>
      <c r="Q968" s="49">
        <v>11700</v>
      </c>
      <c r="R968" s="49">
        <v>9840</v>
      </c>
      <c r="S968" s="49">
        <v>10100</v>
      </c>
      <c r="T968" s="49">
        <v>10300</v>
      </c>
      <c r="U968" s="49">
        <v>10300</v>
      </c>
      <c r="V968" s="49">
        <v>10300</v>
      </c>
    </row>
    <row r="969" spans="1:22" ht="15.75" customHeight="1">
      <c r="A969" s="139" t="s">
        <v>751</v>
      </c>
      <c r="B969" s="139" t="s">
        <v>238</v>
      </c>
      <c r="C969" s="139" t="s">
        <v>779</v>
      </c>
      <c r="D969" s="139" t="s">
        <v>633</v>
      </c>
      <c r="E969" s="139" t="s">
        <v>754</v>
      </c>
      <c r="F969" s="49">
        <v>4150</v>
      </c>
      <c r="G969" s="49">
        <v>3960</v>
      </c>
      <c r="H969" s="49">
        <v>4380</v>
      </c>
      <c r="I969" s="49">
        <v>4380</v>
      </c>
      <c r="J969" s="49">
        <v>5130</v>
      </c>
      <c r="K969" s="49">
        <v>6230</v>
      </c>
      <c r="L969" s="49">
        <v>6610</v>
      </c>
      <c r="M969" s="49">
        <v>7060</v>
      </c>
      <c r="N969" s="49">
        <v>6690</v>
      </c>
      <c r="O969" s="49">
        <v>6160</v>
      </c>
      <c r="P969" s="49">
        <v>6750</v>
      </c>
      <c r="Q969" s="49">
        <v>7140</v>
      </c>
      <c r="R969" s="49">
        <v>7200</v>
      </c>
      <c r="S969" s="49">
        <v>7580</v>
      </c>
      <c r="T969" s="49">
        <v>7390</v>
      </c>
      <c r="U969" s="49">
        <v>7120</v>
      </c>
      <c r="V969" s="49">
        <v>7120</v>
      </c>
    </row>
    <row r="970" spans="1:22" ht="15.75" customHeight="1">
      <c r="A970" s="139" t="s">
        <v>751</v>
      </c>
      <c r="B970" s="139" t="s">
        <v>240</v>
      </c>
      <c r="C970" s="139" t="s">
        <v>779</v>
      </c>
      <c r="D970" s="139" t="s">
        <v>633</v>
      </c>
      <c r="E970" s="139" t="s">
        <v>754</v>
      </c>
      <c r="F970" s="49">
        <v>120</v>
      </c>
      <c r="G970" s="49">
        <v>129</v>
      </c>
      <c r="H970" s="49">
        <v>193</v>
      </c>
      <c r="I970" s="49">
        <v>205</v>
      </c>
      <c r="J970" s="49">
        <v>281</v>
      </c>
      <c r="K970" s="49">
        <v>315</v>
      </c>
      <c r="L970" s="49">
        <v>324</v>
      </c>
      <c r="M970" s="49">
        <v>377</v>
      </c>
      <c r="N970" s="49">
        <v>361</v>
      </c>
      <c r="O970" s="49">
        <v>203</v>
      </c>
      <c r="P970" s="49">
        <v>226</v>
      </c>
      <c r="Q970" s="49">
        <v>207</v>
      </c>
      <c r="R970" s="49">
        <v>218</v>
      </c>
      <c r="S970" s="49">
        <v>214</v>
      </c>
      <c r="T970" s="49">
        <v>210</v>
      </c>
      <c r="U970" s="49">
        <v>208</v>
      </c>
      <c r="V970" s="49">
        <v>208</v>
      </c>
    </row>
    <row r="971" spans="1:22" ht="15.75" customHeight="1">
      <c r="A971" s="139" t="s">
        <v>751</v>
      </c>
      <c r="B971" s="139" t="s">
        <v>236</v>
      </c>
      <c r="C971" s="139" t="s">
        <v>779</v>
      </c>
      <c r="D971" s="139" t="s">
        <v>633</v>
      </c>
      <c r="E971" s="139" t="s">
        <v>754</v>
      </c>
      <c r="F971" s="49">
        <v>3.8800000000000002E-3</v>
      </c>
      <c r="G971" s="49">
        <v>3.9500000000000004E-3</v>
      </c>
      <c r="H971" s="49">
        <v>4.0000000000000001E-3</v>
      </c>
      <c r="I971" s="49">
        <v>4.0499999999999998E-3</v>
      </c>
      <c r="J971" s="49">
        <v>4.0899999999999999E-3</v>
      </c>
      <c r="K971" s="49">
        <v>4.13E-3</v>
      </c>
      <c r="L971" s="49">
        <v>4.1700000000000001E-3</v>
      </c>
      <c r="M971" s="49">
        <v>4.2199999999999998E-3</v>
      </c>
      <c r="N971" s="49">
        <v>4.2700000000000004E-3</v>
      </c>
      <c r="O971" s="49">
        <v>4.3200000000000001E-3</v>
      </c>
      <c r="P971" s="49">
        <v>4.3600000000000002E-3</v>
      </c>
      <c r="Q971" s="49">
        <v>4.4099999999999999E-3</v>
      </c>
      <c r="R971" s="49">
        <v>4.45E-3</v>
      </c>
      <c r="S971" s="49">
        <v>4.5199999999999997E-3</v>
      </c>
      <c r="T971" s="49">
        <v>4.5700000000000003E-3</v>
      </c>
      <c r="U971" s="49">
        <v>4.62E-3</v>
      </c>
      <c r="V971" s="49">
        <v>4.6699999999999997E-3</v>
      </c>
    </row>
    <row r="972" spans="1:22" ht="15.75" customHeight="1">
      <c r="A972" s="139" t="s">
        <v>751</v>
      </c>
      <c r="B972" s="139" t="s">
        <v>243</v>
      </c>
      <c r="C972" s="139" t="s">
        <v>779</v>
      </c>
      <c r="D972" s="139" t="s">
        <v>633</v>
      </c>
      <c r="E972" s="139" t="s">
        <v>754</v>
      </c>
      <c r="F972" s="49">
        <v>6230</v>
      </c>
      <c r="G972" s="49">
        <v>6240</v>
      </c>
      <c r="H972" s="49">
        <v>6290</v>
      </c>
      <c r="I972" s="49">
        <v>6430</v>
      </c>
      <c r="J972" s="49">
        <v>6390</v>
      </c>
      <c r="K972" s="49">
        <v>6480</v>
      </c>
      <c r="L972" s="49">
        <v>6670</v>
      </c>
      <c r="M972" s="49">
        <v>6990</v>
      </c>
      <c r="N972" s="49">
        <v>6900</v>
      </c>
      <c r="O972" s="49">
        <v>6410</v>
      </c>
      <c r="P972" s="49">
        <v>6300</v>
      </c>
      <c r="Q972" s="49">
        <v>6440</v>
      </c>
      <c r="R972" s="49">
        <v>6410</v>
      </c>
      <c r="S972" s="49">
        <v>6110</v>
      </c>
      <c r="T972" s="49">
        <v>5790</v>
      </c>
      <c r="U972" s="49">
        <v>5640</v>
      </c>
      <c r="V972" s="49">
        <v>5690</v>
      </c>
    </row>
    <row r="973" spans="1:22" ht="15.75" customHeight="1">
      <c r="A973" s="139" t="s">
        <v>751</v>
      </c>
      <c r="B973" s="139" t="s">
        <v>245</v>
      </c>
      <c r="C973" s="139" t="s">
        <v>779</v>
      </c>
      <c r="D973" s="139" t="s">
        <v>633</v>
      </c>
      <c r="E973" s="139" t="s">
        <v>754</v>
      </c>
      <c r="F973" s="49">
        <v>2730</v>
      </c>
      <c r="G973" s="49">
        <v>2760</v>
      </c>
      <c r="H973" s="49">
        <v>2840</v>
      </c>
      <c r="I973" s="49">
        <v>2830</v>
      </c>
      <c r="J973" s="49">
        <v>2920</v>
      </c>
      <c r="K973" s="49">
        <v>2890</v>
      </c>
      <c r="L973" s="49">
        <v>3050</v>
      </c>
      <c r="M973" s="49">
        <v>3270</v>
      </c>
      <c r="N973" s="49">
        <v>3280</v>
      </c>
      <c r="O973" s="49">
        <v>2710</v>
      </c>
      <c r="P973" s="49">
        <v>2660</v>
      </c>
      <c r="Q973" s="49">
        <v>2780</v>
      </c>
      <c r="R973" s="49">
        <v>2700</v>
      </c>
      <c r="S973" s="49">
        <v>2720</v>
      </c>
      <c r="T973" s="49">
        <v>2720</v>
      </c>
      <c r="U973" s="49">
        <v>2740</v>
      </c>
      <c r="V973" s="49">
        <v>2790</v>
      </c>
    </row>
    <row r="974" spans="1:22" ht="15.75" customHeight="1">
      <c r="A974" s="139" t="s">
        <v>751</v>
      </c>
      <c r="B974" s="139" t="s">
        <v>247</v>
      </c>
      <c r="C974" s="139" t="s">
        <v>779</v>
      </c>
      <c r="D974" s="139" t="s">
        <v>633</v>
      </c>
      <c r="E974" s="139" t="s">
        <v>754</v>
      </c>
      <c r="F974" s="49">
        <v>121</v>
      </c>
      <c r="G974" s="49">
        <v>253</v>
      </c>
      <c r="H974" s="49">
        <v>410</v>
      </c>
      <c r="I974" s="49">
        <v>489</v>
      </c>
      <c r="J974" s="49">
        <v>692</v>
      </c>
      <c r="K974" s="49">
        <v>746</v>
      </c>
      <c r="L974" s="49">
        <v>805</v>
      </c>
      <c r="M974" s="49">
        <v>829</v>
      </c>
      <c r="N974" s="49">
        <v>771</v>
      </c>
      <c r="O974" s="49">
        <v>622</v>
      </c>
      <c r="P974" s="49">
        <v>618</v>
      </c>
      <c r="Q974" s="49">
        <v>689</v>
      </c>
      <c r="R974" s="49">
        <v>961</v>
      </c>
      <c r="S974" s="49">
        <v>1120</v>
      </c>
      <c r="T974" s="49">
        <v>1400</v>
      </c>
      <c r="U974" s="49">
        <v>1280</v>
      </c>
      <c r="V974" s="49">
        <v>1280</v>
      </c>
    </row>
    <row r="975" spans="1:22" ht="15.75" customHeight="1">
      <c r="A975" s="139" t="s">
        <v>751</v>
      </c>
      <c r="B975" s="139" t="s">
        <v>760</v>
      </c>
      <c r="C975" s="139" t="s">
        <v>779</v>
      </c>
      <c r="D975" s="139" t="s">
        <v>633</v>
      </c>
      <c r="E975" s="139" t="s">
        <v>754</v>
      </c>
      <c r="F975" s="49">
        <v>396000</v>
      </c>
      <c r="G975" s="49">
        <v>428000</v>
      </c>
      <c r="H975" s="49">
        <v>461000</v>
      </c>
      <c r="I975" s="49">
        <v>522000</v>
      </c>
      <c r="J975" s="49">
        <v>565000</v>
      </c>
      <c r="K975" s="49">
        <v>606000</v>
      </c>
      <c r="L975" s="49">
        <v>676000</v>
      </c>
      <c r="M975" s="49">
        <v>731000</v>
      </c>
      <c r="N975" s="49">
        <v>744000</v>
      </c>
      <c r="O975" s="49">
        <v>821000</v>
      </c>
      <c r="P975" s="49">
        <v>892000</v>
      </c>
      <c r="Q975" s="49">
        <v>976000</v>
      </c>
      <c r="R975" s="49">
        <v>987000</v>
      </c>
      <c r="S975" s="49">
        <v>1030000</v>
      </c>
      <c r="T975" s="49">
        <v>1070000</v>
      </c>
      <c r="U975" s="49">
        <v>1020000</v>
      </c>
      <c r="V975" s="49">
        <v>1040000</v>
      </c>
    </row>
    <row r="976" spans="1:22" ht="15.75" customHeight="1">
      <c r="A976" s="139" t="s">
        <v>751</v>
      </c>
      <c r="B976" s="139" t="s">
        <v>284</v>
      </c>
      <c r="C976" s="139" t="s">
        <v>779</v>
      </c>
      <c r="D976" s="139" t="s">
        <v>633</v>
      </c>
      <c r="E976" s="139" t="s">
        <v>754</v>
      </c>
      <c r="F976" s="49">
        <v>0</v>
      </c>
      <c r="G976" s="49">
        <v>0</v>
      </c>
      <c r="H976" s="49">
        <v>0</v>
      </c>
      <c r="I976" s="49">
        <v>0</v>
      </c>
      <c r="J976" s="49">
        <v>0</v>
      </c>
      <c r="K976" s="49">
        <v>0</v>
      </c>
      <c r="L976" s="49">
        <v>0</v>
      </c>
      <c r="M976" s="49">
        <v>0</v>
      </c>
      <c r="N976" s="49">
        <v>0</v>
      </c>
      <c r="O976" s="49">
        <v>0</v>
      </c>
      <c r="P976" s="49">
        <v>16.100000000000001</v>
      </c>
      <c r="Q976" s="49">
        <v>14.1</v>
      </c>
      <c r="R976" s="49">
        <v>28.1</v>
      </c>
      <c r="S976" s="49">
        <v>40.1</v>
      </c>
      <c r="T976" s="49">
        <v>28.5</v>
      </c>
      <c r="U976" s="49">
        <v>40.700000000000003</v>
      </c>
      <c r="V976" s="49">
        <v>40.700000000000003</v>
      </c>
    </row>
    <row r="977" spans="1:22" ht="15.75" customHeight="1">
      <c r="A977" s="139" t="s">
        <v>751</v>
      </c>
      <c r="B977" s="139" t="s">
        <v>260</v>
      </c>
      <c r="C977" s="139" t="s">
        <v>779</v>
      </c>
      <c r="D977" s="139" t="s">
        <v>633</v>
      </c>
      <c r="E977" s="139" t="s">
        <v>754</v>
      </c>
      <c r="F977" s="49">
        <v>5820</v>
      </c>
      <c r="G977" s="49">
        <v>5490</v>
      </c>
      <c r="H977" s="49">
        <v>5590</v>
      </c>
      <c r="I977" s="49">
        <v>5450</v>
      </c>
      <c r="J977" s="49">
        <v>5530</v>
      </c>
      <c r="K977" s="49">
        <v>5470</v>
      </c>
      <c r="L977" s="49">
        <v>5770</v>
      </c>
      <c r="M977" s="49">
        <v>5630</v>
      </c>
      <c r="N977" s="49">
        <v>5610</v>
      </c>
      <c r="O977" s="49">
        <v>4610</v>
      </c>
      <c r="P977" s="49">
        <v>4620</v>
      </c>
      <c r="Q977" s="49">
        <v>4920</v>
      </c>
      <c r="R977" s="49">
        <v>4620</v>
      </c>
      <c r="S977" s="49">
        <v>4510</v>
      </c>
      <c r="T977" s="49">
        <v>4620</v>
      </c>
      <c r="U977" s="49">
        <v>4400</v>
      </c>
      <c r="V977" s="49">
        <v>4380</v>
      </c>
    </row>
    <row r="978" spans="1:22" ht="15.75" customHeight="1">
      <c r="A978" s="139" t="s">
        <v>751</v>
      </c>
      <c r="B978" s="139" t="s">
        <v>264</v>
      </c>
      <c r="C978" s="139" t="s">
        <v>779</v>
      </c>
      <c r="D978" s="139" t="s">
        <v>633</v>
      </c>
      <c r="E978" s="139" t="s">
        <v>754</v>
      </c>
      <c r="F978" s="49">
        <v>101</v>
      </c>
      <c r="G978" s="49">
        <v>101</v>
      </c>
      <c r="H978" s="49">
        <v>100</v>
      </c>
      <c r="I978" s="49">
        <v>99.9</v>
      </c>
      <c r="J978" s="49">
        <v>99.5</v>
      </c>
      <c r="K978" s="49">
        <v>99.1</v>
      </c>
      <c r="L978" s="49">
        <v>586</v>
      </c>
      <c r="M978" s="49">
        <v>601</v>
      </c>
      <c r="N978" s="49">
        <v>518</v>
      </c>
      <c r="O978" s="49">
        <v>507</v>
      </c>
      <c r="P978" s="49">
        <v>502</v>
      </c>
      <c r="Q978" s="49">
        <v>560</v>
      </c>
      <c r="R978" s="49">
        <v>531</v>
      </c>
      <c r="S978" s="49">
        <v>552</v>
      </c>
      <c r="T978" s="49">
        <v>541</v>
      </c>
      <c r="U978" s="49">
        <v>698</v>
      </c>
      <c r="V978" s="49">
        <v>698</v>
      </c>
    </row>
    <row r="979" spans="1:22" ht="15.75" customHeight="1">
      <c r="A979" s="139" t="s">
        <v>751</v>
      </c>
      <c r="B979" s="139" t="s">
        <v>280</v>
      </c>
      <c r="C979" s="139" t="s">
        <v>779</v>
      </c>
      <c r="D979" s="139" t="s">
        <v>633</v>
      </c>
      <c r="E979" s="139" t="s">
        <v>754</v>
      </c>
      <c r="F979" s="49">
        <v>41.6</v>
      </c>
      <c r="G979" s="49">
        <v>20.7</v>
      </c>
      <c r="H979" s="49">
        <v>11.8</v>
      </c>
      <c r="I979" s="49">
        <v>11.7</v>
      </c>
      <c r="J979" s="49">
        <v>11.7</v>
      </c>
      <c r="K979" s="49">
        <v>11.7</v>
      </c>
      <c r="L979" s="49">
        <v>11.5</v>
      </c>
      <c r="M979" s="49">
        <v>11.4</v>
      </c>
      <c r="N979" s="49">
        <v>181</v>
      </c>
      <c r="O979" s="49">
        <v>218</v>
      </c>
      <c r="P979" s="49">
        <v>227</v>
      </c>
      <c r="Q979" s="49">
        <v>225</v>
      </c>
      <c r="R979" s="49">
        <v>253</v>
      </c>
      <c r="S979" s="49">
        <v>226</v>
      </c>
      <c r="T979" s="49">
        <v>157</v>
      </c>
      <c r="U979" s="49">
        <v>102</v>
      </c>
      <c r="V979" s="49">
        <v>102</v>
      </c>
    </row>
    <row r="980" spans="1:22" ht="15.75" customHeight="1">
      <c r="A980" s="139" t="s">
        <v>751</v>
      </c>
      <c r="B980" s="139" t="s">
        <v>254</v>
      </c>
      <c r="C980" s="139" t="s">
        <v>779</v>
      </c>
      <c r="D980" s="139" t="s">
        <v>633</v>
      </c>
      <c r="E980" s="139" t="s">
        <v>754</v>
      </c>
      <c r="F980" s="49">
        <v>90.8</v>
      </c>
      <c r="G980" s="49">
        <v>85.9</v>
      </c>
      <c r="H980" s="49">
        <v>84.6</v>
      </c>
      <c r="I980" s="49">
        <v>83.4</v>
      </c>
      <c r="J980" s="49">
        <v>82.2</v>
      </c>
      <c r="K980" s="49">
        <v>82.7</v>
      </c>
      <c r="L980" s="49">
        <v>81.900000000000006</v>
      </c>
      <c r="M980" s="49">
        <v>80.7</v>
      </c>
      <c r="N980" s="49">
        <v>157</v>
      </c>
      <c r="O980" s="49">
        <v>188</v>
      </c>
      <c r="P980" s="49">
        <v>216</v>
      </c>
      <c r="Q980" s="49">
        <v>228</v>
      </c>
      <c r="R980" s="49">
        <v>236</v>
      </c>
      <c r="S980" s="49">
        <v>264</v>
      </c>
      <c r="T980" s="49">
        <v>267</v>
      </c>
      <c r="U980" s="49">
        <v>282</v>
      </c>
      <c r="V980" s="49">
        <v>282</v>
      </c>
    </row>
    <row r="981" spans="1:22" ht="15.75" customHeight="1">
      <c r="A981" s="139" t="s">
        <v>751</v>
      </c>
      <c r="B981" s="139" t="s">
        <v>278</v>
      </c>
      <c r="C981" s="139" t="s">
        <v>779</v>
      </c>
      <c r="D981" s="139" t="s">
        <v>633</v>
      </c>
      <c r="E981" s="139" t="s">
        <v>754</v>
      </c>
      <c r="F981" s="49">
        <v>1600</v>
      </c>
      <c r="G981" s="49">
        <v>1630</v>
      </c>
      <c r="H981" s="49">
        <v>1700</v>
      </c>
      <c r="I981" s="49">
        <v>1730</v>
      </c>
      <c r="J981" s="49">
        <v>1960</v>
      </c>
      <c r="K981" s="49">
        <v>2160</v>
      </c>
      <c r="L981" s="49">
        <v>2300</v>
      </c>
      <c r="M981" s="49">
        <v>2790</v>
      </c>
      <c r="N981" s="49">
        <v>2780</v>
      </c>
      <c r="O981" s="49">
        <v>1750</v>
      </c>
      <c r="P981" s="49">
        <v>1810</v>
      </c>
      <c r="Q981" s="49">
        <v>1950</v>
      </c>
      <c r="R981" s="49">
        <v>2060</v>
      </c>
      <c r="S981" s="49">
        <v>1940</v>
      </c>
      <c r="T981" s="49">
        <v>2010</v>
      </c>
      <c r="U981" s="49">
        <v>2390</v>
      </c>
      <c r="V981" s="49">
        <v>2450</v>
      </c>
    </row>
    <row r="982" spans="1:22" ht="15.75" customHeight="1">
      <c r="A982" s="139" t="s">
        <v>751</v>
      </c>
      <c r="B982" s="139" t="s">
        <v>252</v>
      </c>
      <c r="C982" s="139" t="s">
        <v>779</v>
      </c>
      <c r="D982" s="139" t="s">
        <v>633</v>
      </c>
      <c r="E982" s="139" t="s">
        <v>754</v>
      </c>
      <c r="F982" s="49">
        <v>34.1</v>
      </c>
      <c r="G982" s="49">
        <v>33.4</v>
      </c>
      <c r="H982" s="49">
        <v>24.6</v>
      </c>
      <c r="I982" s="49">
        <v>48.1</v>
      </c>
      <c r="J982" s="49">
        <v>141</v>
      </c>
      <c r="K982" s="49">
        <v>138</v>
      </c>
      <c r="L982" s="49">
        <v>140</v>
      </c>
      <c r="M982" s="49">
        <v>144</v>
      </c>
      <c r="N982" s="49">
        <v>158</v>
      </c>
      <c r="O982" s="49">
        <v>251</v>
      </c>
      <c r="P982" s="49">
        <v>430</v>
      </c>
      <c r="Q982" s="49">
        <v>461</v>
      </c>
      <c r="R982" s="49">
        <v>470</v>
      </c>
      <c r="S982" s="49">
        <v>471</v>
      </c>
      <c r="T982" s="49">
        <v>524</v>
      </c>
      <c r="U982" s="49">
        <v>524</v>
      </c>
      <c r="V982" s="49">
        <v>524</v>
      </c>
    </row>
    <row r="983" spans="1:22" ht="15.75" customHeight="1">
      <c r="A983" s="139" t="s">
        <v>751</v>
      </c>
      <c r="B983" s="139" t="s">
        <v>249</v>
      </c>
      <c r="C983" s="139" t="s">
        <v>779</v>
      </c>
      <c r="D983" s="139" t="s">
        <v>633</v>
      </c>
      <c r="E983" s="139" t="s">
        <v>754</v>
      </c>
      <c r="F983" s="49">
        <v>0</v>
      </c>
      <c r="G983" s="49">
        <v>0</v>
      </c>
      <c r="H983" s="49">
        <v>0</v>
      </c>
      <c r="I983" s="49">
        <v>0</v>
      </c>
      <c r="J983" s="49">
        <v>0</v>
      </c>
      <c r="K983" s="49">
        <v>0</v>
      </c>
      <c r="L983" s="49">
        <v>0</v>
      </c>
      <c r="M983" s="49">
        <v>0</v>
      </c>
      <c r="N983" s="49">
        <v>0</v>
      </c>
      <c r="O983" s="49">
        <v>0</v>
      </c>
      <c r="P983" s="49">
        <v>0</v>
      </c>
      <c r="Q983" s="49">
        <v>0</v>
      </c>
      <c r="R983" s="49">
        <v>0</v>
      </c>
      <c r="S983" s="49">
        <v>0</v>
      </c>
      <c r="T983" s="49">
        <v>0</v>
      </c>
      <c r="U983" s="49">
        <v>0</v>
      </c>
      <c r="V983" s="49">
        <v>0</v>
      </c>
    </row>
    <row r="984" spans="1:22" ht="15.75" customHeight="1">
      <c r="A984" s="139" t="s">
        <v>751</v>
      </c>
      <c r="B984" s="139" t="s">
        <v>270</v>
      </c>
      <c r="C984" s="139" t="s">
        <v>779</v>
      </c>
      <c r="D984" s="139" t="s">
        <v>633</v>
      </c>
      <c r="E984" s="139" t="s">
        <v>754</v>
      </c>
      <c r="F984" s="49">
        <v>878</v>
      </c>
      <c r="G984" s="49">
        <v>947</v>
      </c>
      <c r="H984" s="49">
        <v>1220</v>
      </c>
      <c r="I984" s="49">
        <v>1050</v>
      </c>
      <c r="J984" s="49">
        <v>1250</v>
      </c>
      <c r="K984" s="49">
        <v>1100</v>
      </c>
      <c r="L984" s="49">
        <v>1310</v>
      </c>
      <c r="M984" s="49">
        <v>1290</v>
      </c>
      <c r="N984" s="49">
        <v>1340</v>
      </c>
      <c r="O984" s="49">
        <v>871</v>
      </c>
      <c r="P984" s="49">
        <v>753</v>
      </c>
      <c r="Q984" s="49">
        <v>662</v>
      </c>
      <c r="R984" s="49">
        <v>594</v>
      </c>
      <c r="S984" s="49">
        <v>606</v>
      </c>
      <c r="T984" s="49">
        <v>728</v>
      </c>
      <c r="U984" s="49">
        <v>700</v>
      </c>
      <c r="V984" s="49">
        <v>700</v>
      </c>
    </row>
    <row r="985" spans="1:22" ht="15.75" customHeight="1">
      <c r="A985" s="139" t="s">
        <v>751</v>
      </c>
      <c r="B985" s="139" t="s">
        <v>258</v>
      </c>
      <c r="C985" s="139" t="s">
        <v>779</v>
      </c>
      <c r="D985" s="139" t="s">
        <v>633</v>
      </c>
      <c r="E985" s="139" t="s">
        <v>754</v>
      </c>
      <c r="F985" s="49">
        <v>1520</v>
      </c>
      <c r="G985" s="49">
        <v>1470</v>
      </c>
      <c r="H985" s="49">
        <v>1660</v>
      </c>
      <c r="I985" s="49">
        <v>1890</v>
      </c>
      <c r="J985" s="49">
        <v>2070</v>
      </c>
      <c r="K985" s="49">
        <v>2280</v>
      </c>
      <c r="L985" s="49">
        <v>2470</v>
      </c>
      <c r="M985" s="49">
        <v>2600</v>
      </c>
      <c r="N985" s="49">
        <v>2780</v>
      </c>
      <c r="O985" s="49">
        <v>2690</v>
      </c>
      <c r="P985" s="49">
        <v>2790</v>
      </c>
      <c r="Q985" s="49">
        <v>2760</v>
      </c>
      <c r="R985" s="49">
        <v>2900</v>
      </c>
      <c r="S985" s="49">
        <v>3130</v>
      </c>
      <c r="T985" s="49">
        <v>3420</v>
      </c>
      <c r="U985" s="49">
        <v>2890</v>
      </c>
      <c r="V985" s="49">
        <v>2700</v>
      </c>
    </row>
    <row r="986" spans="1:22" ht="15.75" customHeight="1">
      <c r="A986" s="139" t="s">
        <v>751</v>
      </c>
      <c r="B986" s="139" t="s">
        <v>262</v>
      </c>
      <c r="C986" s="139" t="s">
        <v>779</v>
      </c>
      <c r="D986" s="139" t="s">
        <v>633</v>
      </c>
      <c r="E986" s="139" t="s">
        <v>754</v>
      </c>
      <c r="F986" s="49">
        <v>0.91200000000000003</v>
      </c>
      <c r="G986" s="49">
        <v>0.91300000000000003</v>
      </c>
      <c r="H986" s="49">
        <v>0.91300000000000003</v>
      </c>
      <c r="I986" s="49">
        <v>0.91300000000000003</v>
      </c>
      <c r="J986" s="49">
        <v>0.91400000000000003</v>
      </c>
      <c r="K986" s="49">
        <v>0.91400000000000003</v>
      </c>
      <c r="L986" s="49">
        <v>1.1299999999999999</v>
      </c>
      <c r="M986" s="49">
        <v>1.1200000000000001</v>
      </c>
      <c r="N986" s="49">
        <v>1.17</v>
      </c>
      <c r="O986" s="49">
        <v>1.19</v>
      </c>
      <c r="P986" s="49">
        <v>1.22</v>
      </c>
      <c r="Q986" s="49">
        <v>1.0900000000000001</v>
      </c>
      <c r="R986" s="49">
        <v>1.33</v>
      </c>
      <c r="S986" s="49">
        <v>1.28</v>
      </c>
      <c r="T986" s="49">
        <v>1.31</v>
      </c>
      <c r="U986" s="49">
        <v>1.35</v>
      </c>
      <c r="V986" s="49">
        <v>1.38</v>
      </c>
    </row>
    <row r="987" spans="1:22" ht="15.75" customHeight="1">
      <c r="A987" s="139" t="s">
        <v>751</v>
      </c>
      <c r="B987" s="139" t="s">
        <v>268</v>
      </c>
      <c r="C987" s="139" t="s">
        <v>779</v>
      </c>
      <c r="D987" s="139" t="s">
        <v>633</v>
      </c>
      <c r="E987" s="139" t="s">
        <v>754</v>
      </c>
      <c r="F987" s="49">
        <v>607</v>
      </c>
      <c r="G987" s="49">
        <v>570</v>
      </c>
      <c r="H987" s="49">
        <v>595</v>
      </c>
      <c r="I987" s="49">
        <v>672</v>
      </c>
      <c r="J987" s="49">
        <v>751</v>
      </c>
      <c r="K987" s="49">
        <v>837</v>
      </c>
      <c r="L987" s="49">
        <v>942</v>
      </c>
      <c r="M987" s="49">
        <v>988</v>
      </c>
      <c r="N987" s="49">
        <v>1100</v>
      </c>
      <c r="O987" s="49">
        <v>1240</v>
      </c>
      <c r="P987" s="49">
        <v>1300</v>
      </c>
      <c r="Q987" s="49">
        <v>1420</v>
      </c>
      <c r="R987" s="49">
        <v>1450</v>
      </c>
      <c r="S987" s="49">
        <v>1660</v>
      </c>
      <c r="T987" s="49">
        <v>1880</v>
      </c>
      <c r="U987" s="49">
        <v>1980</v>
      </c>
      <c r="V987" s="49">
        <v>1980</v>
      </c>
    </row>
    <row r="988" spans="1:22" ht="15.75" customHeight="1">
      <c r="A988" s="139" t="s">
        <v>751</v>
      </c>
      <c r="B988" s="139" t="s">
        <v>274</v>
      </c>
      <c r="C988" s="139" t="s">
        <v>779</v>
      </c>
      <c r="D988" s="139" t="s">
        <v>633</v>
      </c>
      <c r="E988" s="139" t="s">
        <v>754</v>
      </c>
      <c r="F988" s="49">
        <v>21100</v>
      </c>
      <c r="G988" s="49">
        <v>20000</v>
      </c>
      <c r="H988" s="49">
        <v>19300</v>
      </c>
      <c r="I988" s="49">
        <v>18200</v>
      </c>
      <c r="J988" s="49">
        <v>18800</v>
      </c>
      <c r="K988" s="49">
        <v>19700</v>
      </c>
      <c r="L988" s="49">
        <v>20800</v>
      </c>
      <c r="M988" s="49">
        <v>22900</v>
      </c>
      <c r="N988" s="49">
        <v>24600</v>
      </c>
      <c r="O988" s="49">
        <v>24100</v>
      </c>
      <c r="P988" s="49">
        <v>27200</v>
      </c>
      <c r="Q988" s="49">
        <v>29500</v>
      </c>
      <c r="R988" s="49">
        <v>31900</v>
      </c>
      <c r="S988" s="49">
        <v>32200</v>
      </c>
      <c r="T988" s="49">
        <v>32800</v>
      </c>
      <c r="U988" s="49">
        <v>30100</v>
      </c>
      <c r="V988" s="49">
        <v>26300</v>
      </c>
    </row>
    <row r="989" spans="1:22" ht="15.75" customHeight="1">
      <c r="A989" s="139" t="s">
        <v>751</v>
      </c>
      <c r="B989" s="139" t="s">
        <v>256</v>
      </c>
      <c r="C989" s="139" t="s">
        <v>779</v>
      </c>
      <c r="D989" s="139" t="s">
        <v>633</v>
      </c>
      <c r="E989" s="139" t="s">
        <v>754</v>
      </c>
      <c r="F989" s="49">
        <v>113</v>
      </c>
      <c r="G989" s="49">
        <v>106</v>
      </c>
      <c r="H989" s="49">
        <v>127</v>
      </c>
      <c r="I989" s="49">
        <v>135</v>
      </c>
      <c r="J989" s="49">
        <v>134</v>
      </c>
      <c r="K989" s="49">
        <v>139</v>
      </c>
      <c r="L989" s="49">
        <v>138</v>
      </c>
      <c r="M989" s="49">
        <v>118</v>
      </c>
      <c r="N989" s="49">
        <v>120</v>
      </c>
      <c r="O989" s="49">
        <v>102</v>
      </c>
      <c r="P989" s="49">
        <v>89.6</v>
      </c>
      <c r="Q989" s="49">
        <v>86.2</v>
      </c>
      <c r="R989" s="49">
        <v>68.599999999999994</v>
      </c>
      <c r="S989" s="49">
        <v>62.9</v>
      </c>
      <c r="T989" s="49">
        <v>62.7</v>
      </c>
      <c r="U989" s="49">
        <v>62.7</v>
      </c>
      <c r="V989" s="49">
        <v>62.7</v>
      </c>
    </row>
    <row r="990" spans="1:22" ht="15.75" customHeight="1">
      <c r="A990" s="139" t="s">
        <v>751</v>
      </c>
      <c r="B990" s="139" t="s">
        <v>276</v>
      </c>
      <c r="C990" s="139" t="s">
        <v>779</v>
      </c>
      <c r="D990" s="139" t="s">
        <v>633</v>
      </c>
      <c r="E990" s="139" t="s">
        <v>754</v>
      </c>
      <c r="F990" s="49">
        <v>117</v>
      </c>
      <c r="G990" s="49">
        <v>114</v>
      </c>
      <c r="H990" s="49">
        <v>121</v>
      </c>
      <c r="I990" s="49">
        <v>117</v>
      </c>
      <c r="J990" s="49">
        <v>121</v>
      </c>
      <c r="K990" s="49">
        <v>132</v>
      </c>
      <c r="L990" s="49">
        <v>121</v>
      </c>
      <c r="M990" s="49">
        <v>99</v>
      </c>
      <c r="N990" s="49">
        <v>121</v>
      </c>
      <c r="O990" s="49">
        <v>110</v>
      </c>
      <c r="P990" s="49">
        <v>136</v>
      </c>
      <c r="Q990" s="49">
        <v>143</v>
      </c>
      <c r="R990" s="49">
        <v>165</v>
      </c>
      <c r="S990" s="49">
        <v>169</v>
      </c>
      <c r="T990" s="49">
        <v>176</v>
      </c>
      <c r="U990" s="49">
        <v>161</v>
      </c>
      <c r="V990" s="49">
        <v>165</v>
      </c>
    </row>
    <row r="991" spans="1:22" ht="15.75" customHeight="1">
      <c r="A991" s="139" t="s">
        <v>751</v>
      </c>
      <c r="B991" s="139" t="s">
        <v>266</v>
      </c>
      <c r="C991" s="139" t="s">
        <v>779</v>
      </c>
      <c r="D991" s="139" t="s">
        <v>633</v>
      </c>
      <c r="E991" s="139" t="s">
        <v>754</v>
      </c>
      <c r="F991" s="49">
        <v>59.3</v>
      </c>
      <c r="G991" s="49">
        <v>64.900000000000006</v>
      </c>
      <c r="H991" s="49">
        <v>64.599999999999994</v>
      </c>
      <c r="I991" s="49">
        <v>64.3</v>
      </c>
      <c r="J991" s="49">
        <v>67</v>
      </c>
      <c r="K991" s="49">
        <v>66.7</v>
      </c>
      <c r="L991" s="49">
        <v>68.900000000000006</v>
      </c>
      <c r="M991" s="49">
        <v>67.900000000000006</v>
      </c>
      <c r="N991" s="49">
        <v>67.400000000000006</v>
      </c>
      <c r="O991" s="49">
        <v>67.400000000000006</v>
      </c>
      <c r="P991" s="49">
        <v>75.8</v>
      </c>
      <c r="Q991" s="49">
        <v>206</v>
      </c>
      <c r="R991" s="49">
        <v>197</v>
      </c>
      <c r="S991" s="49">
        <v>219</v>
      </c>
      <c r="T991" s="49">
        <v>264</v>
      </c>
      <c r="U991" s="49">
        <v>302</v>
      </c>
      <c r="V991" s="49">
        <v>302</v>
      </c>
    </row>
    <row r="992" spans="1:22" ht="15.75" customHeight="1">
      <c r="A992" s="139" t="s">
        <v>751</v>
      </c>
      <c r="B992" s="139" t="s">
        <v>272</v>
      </c>
      <c r="C992" s="139" t="s">
        <v>779</v>
      </c>
      <c r="D992" s="139" t="s">
        <v>633</v>
      </c>
      <c r="E992" s="139" t="s">
        <v>754</v>
      </c>
      <c r="F992" s="49">
        <v>0</v>
      </c>
      <c r="G992" s="49">
        <v>0</v>
      </c>
      <c r="H992" s="49">
        <v>0</v>
      </c>
      <c r="I992" s="49">
        <v>0</v>
      </c>
      <c r="J992" s="49">
        <v>0</v>
      </c>
      <c r="K992" s="49">
        <v>0</v>
      </c>
      <c r="L992" s="49">
        <v>0</v>
      </c>
      <c r="M992" s="49">
        <v>0</v>
      </c>
      <c r="N992" s="49">
        <v>0</v>
      </c>
      <c r="O992" s="49">
        <v>106</v>
      </c>
      <c r="P992" s="49">
        <v>99.2</v>
      </c>
      <c r="Q992" s="49">
        <v>115</v>
      </c>
      <c r="R992" s="49">
        <v>141</v>
      </c>
      <c r="S992" s="49">
        <v>143</v>
      </c>
      <c r="T992" s="49">
        <v>142</v>
      </c>
      <c r="U992" s="49">
        <v>142</v>
      </c>
      <c r="V992" s="49">
        <v>142</v>
      </c>
    </row>
    <row r="993" spans="1:22" ht="15.75" customHeight="1">
      <c r="A993" s="139" t="s">
        <v>751</v>
      </c>
      <c r="B993" s="139" t="s">
        <v>294</v>
      </c>
      <c r="C993" s="139" t="s">
        <v>779</v>
      </c>
      <c r="D993" s="139" t="s">
        <v>633</v>
      </c>
      <c r="E993" s="139" t="s">
        <v>754</v>
      </c>
      <c r="F993" s="49">
        <v>0.186</v>
      </c>
      <c r="G993" s="49">
        <v>0.19</v>
      </c>
      <c r="H993" s="49">
        <v>0.193</v>
      </c>
      <c r="I993" s="49">
        <v>0.19600000000000001</v>
      </c>
      <c r="J993" s="49">
        <v>0.19900000000000001</v>
      </c>
      <c r="K993" s="49">
        <v>0.20300000000000001</v>
      </c>
      <c r="L993" s="49">
        <v>0.20599999999999999</v>
      </c>
      <c r="M993" s="49">
        <v>0.21</v>
      </c>
      <c r="N993" s="49">
        <v>0.214</v>
      </c>
      <c r="O993" s="49">
        <v>0.218</v>
      </c>
      <c r="P993" s="49">
        <v>0.222</v>
      </c>
      <c r="Q993" s="49">
        <v>0.22700000000000001</v>
      </c>
      <c r="R993" s="49">
        <v>0.23100000000000001</v>
      </c>
      <c r="S993" s="49">
        <v>0.23300000000000001</v>
      </c>
      <c r="T993" s="49">
        <v>0.23699999999999999</v>
      </c>
      <c r="U993" s="49">
        <v>0.24</v>
      </c>
      <c r="V993" s="49">
        <v>0.24399999999999999</v>
      </c>
    </row>
    <row r="994" spans="1:22" ht="15.75" customHeight="1">
      <c r="A994" s="139" t="s">
        <v>751</v>
      </c>
      <c r="B994" s="139" t="s">
        <v>290</v>
      </c>
      <c r="C994" s="139" t="s">
        <v>779</v>
      </c>
      <c r="D994" s="139" t="s">
        <v>633</v>
      </c>
      <c r="E994" s="139" t="s">
        <v>754</v>
      </c>
      <c r="F994" s="49">
        <v>9990</v>
      </c>
      <c r="G994" s="49">
        <v>9390</v>
      </c>
      <c r="H994" s="49">
        <v>9680</v>
      </c>
      <c r="I994" s="49">
        <v>9690</v>
      </c>
      <c r="J994" s="49">
        <v>10200</v>
      </c>
      <c r="K994" s="49">
        <v>10300</v>
      </c>
      <c r="L994" s="49">
        <v>10300</v>
      </c>
      <c r="M994" s="49">
        <v>10200</v>
      </c>
      <c r="N994" s="49">
        <v>9300</v>
      </c>
      <c r="O994" s="49">
        <v>7210</v>
      </c>
      <c r="P994" s="49">
        <v>7850</v>
      </c>
      <c r="Q994" s="49">
        <v>7970</v>
      </c>
      <c r="R994" s="49">
        <v>8480</v>
      </c>
      <c r="S994" s="49">
        <v>7750</v>
      </c>
      <c r="T994" s="49">
        <v>7830</v>
      </c>
      <c r="U994" s="49">
        <v>8070</v>
      </c>
      <c r="V994" s="49">
        <v>7950</v>
      </c>
    </row>
    <row r="995" spans="1:22" ht="15.75" customHeight="1">
      <c r="A995" s="139" t="s">
        <v>751</v>
      </c>
      <c r="B995" s="139" t="s">
        <v>564</v>
      </c>
      <c r="C995" s="139" t="s">
        <v>779</v>
      </c>
      <c r="D995" s="139" t="s">
        <v>633</v>
      </c>
      <c r="E995" s="139" t="s">
        <v>754</v>
      </c>
      <c r="F995" s="49">
        <v>1920</v>
      </c>
      <c r="G995" s="49">
        <v>1950</v>
      </c>
      <c r="H995" s="49">
        <v>1870</v>
      </c>
      <c r="I995" s="49">
        <v>1830</v>
      </c>
      <c r="J995" s="49">
        <v>1950</v>
      </c>
      <c r="K995" s="49">
        <v>2060</v>
      </c>
      <c r="L995" s="49">
        <v>2060</v>
      </c>
      <c r="M995" s="49">
        <v>2090</v>
      </c>
      <c r="N995" s="49">
        <v>2050</v>
      </c>
      <c r="O995" s="49">
        <v>2000</v>
      </c>
      <c r="P995" s="49">
        <v>2130</v>
      </c>
      <c r="Q995" s="49">
        <v>2090</v>
      </c>
      <c r="R995" s="49">
        <v>1970</v>
      </c>
      <c r="S995" s="49">
        <v>1980</v>
      </c>
      <c r="T995" s="49">
        <v>2030</v>
      </c>
      <c r="U995" s="49">
        <v>1850</v>
      </c>
      <c r="V995" s="49">
        <v>1900</v>
      </c>
    </row>
    <row r="996" spans="1:22" ht="15.75" customHeight="1">
      <c r="A996" s="139" t="s">
        <v>751</v>
      </c>
      <c r="B996" s="139" t="s">
        <v>298</v>
      </c>
      <c r="C996" s="139" t="s">
        <v>779</v>
      </c>
      <c r="D996" s="139" t="s">
        <v>633</v>
      </c>
      <c r="E996" s="139" t="s">
        <v>754</v>
      </c>
      <c r="F996" s="49">
        <v>1740</v>
      </c>
      <c r="G996" s="49">
        <v>1890</v>
      </c>
      <c r="H996" s="49">
        <v>2150</v>
      </c>
      <c r="I996" s="49">
        <v>2350</v>
      </c>
      <c r="J996" s="49">
        <v>2660</v>
      </c>
      <c r="K996" s="49">
        <v>2680</v>
      </c>
      <c r="L996" s="49">
        <v>3010</v>
      </c>
      <c r="M996" s="49">
        <v>3140</v>
      </c>
      <c r="N996" s="49">
        <v>3050</v>
      </c>
      <c r="O996" s="49">
        <v>2460</v>
      </c>
      <c r="P996" s="49">
        <v>2320</v>
      </c>
      <c r="Q996" s="49">
        <v>2390</v>
      </c>
      <c r="R996" s="49">
        <v>2500</v>
      </c>
      <c r="S996" s="49">
        <v>2070</v>
      </c>
      <c r="T996" s="49">
        <v>2120</v>
      </c>
      <c r="U996" s="49">
        <v>2030</v>
      </c>
      <c r="V996" s="49">
        <v>2030</v>
      </c>
    </row>
    <row r="997" spans="1:22" ht="15.75" customHeight="1">
      <c r="A997" s="139" t="s">
        <v>751</v>
      </c>
      <c r="B997" s="139" t="s">
        <v>300</v>
      </c>
      <c r="C997" s="139" t="s">
        <v>779</v>
      </c>
      <c r="D997" s="139" t="s">
        <v>633</v>
      </c>
      <c r="E997" s="139" t="s">
        <v>754</v>
      </c>
      <c r="F997" s="49">
        <v>318000</v>
      </c>
      <c r="G997" s="49">
        <v>349000</v>
      </c>
      <c r="H997" s="49">
        <v>378000</v>
      </c>
      <c r="I997" s="49">
        <v>437000</v>
      </c>
      <c r="J997" s="49">
        <v>476000</v>
      </c>
      <c r="K997" s="49">
        <v>511000</v>
      </c>
      <c r="L997" s="49">
        <v>576000</v>
      </c>
      <c r="M997" s="49">
        <v>624000</v>
      </c>
      <c r="N997" s="49">
        <v>631000</v>
      </c>
      <c r="O997" s="49">
        <v>694000</v>
      </c>
      <c r="P997" s="49">
        <v>755000</v>
      </c>
      <c r="Q997" s="49">
        <v>831000</v>
      </c>
      <c r="R997" s="49">
        <v>834000</v>
      </c>
      <c r="S997" s="49">
        <v>873000</v>
      </c>
      <c r="T997" s="49">
        <v>909000</v>
      </c>
      <c r="U997" s="49">
        <v>856000</v>
      </c>
      <c r="V997" s="49">
        <v>883000</v>
      </c>
    </row>
    <row r="998" spans="1:22" ht="15.75" customHeight="1">
      <c r="A998" s="139" t="s">
        <v>751</v>
      </c>
      <c r="B998" s="139" t="s">
        <v>312</v>
      </c>
      <c r="C998" s="139" t="s">
        <v>779</v>
      </c>
      <c r="D998" s="139" t="s">
        <v>633</v>
      </c>
      <c r="E998" s="139" t="s">
        <v>754</v>
      </c>
      <c r="F998" s="49">
        <v>323</v>
      </c>
      <c r="G998" s="49">
        <v>323</v>
      </c>
      <c r="H998" s="49">
        <v>323</v>
      </c>
      <c r="I998" s="49">
        <v>323</v>
      </c>
      <c r="J998" s="49">
        <v>323</v>
      </c>
      <c r="K998" s="49">
        <v>323</v>
      </c>
      <c r="L998" s="49">
        <v>180</v>
      </c>
      <c r="M998" s="49">
        <v>235</v>
      </c>
      <c r="N998" s="49">
        <v>180</v>
      </c>
      <c r="O998" s="49">
        <v>139</v>
      </c>
      <c r="P998" s="49">
        <v>898</v>
      </c>
      <c r="Q998" s="49">
        <v>898</v>
      </c>
      <c r="R998" s="49">
        <v>946</v>
      </c>
      <c r="S998" s="49">
        <v>1150</v>
      </c>
      <c r="T998" s="49">
        <v>1300</v>
      </c>
      <c r="U998" s="49">
        <v>1050</v>
      </c>
      <c r="V998" s="49">
        <v>1120</v>
      </c>
    </row>
    <row r="999" spans="1:22" ht="15.75" customHeight="1">
      <c r="A999" s="139" t="s">
        <v>751</v>
      </c>
      <c r="B999" s="139" t="s">
        <v>288</v>
      </c>
      <c r="C999" s="139" t="s">
        <v>779</v>
      </c>
      <c r="D999" s="139" t="s">
        <v>633</v>
      </c>
      <c r="E999" s="139" t="s">
        <v>754</v>
      </c>
      <c r="F999" s="49">
        <v>360</v>
      </c>
      <c r="G999" s="49">
        <v>394</v>
      </c>
      <c r="H999" s="49">
        <v>375</v>
      </c>
      <c r="I999" s="49">
        <v>379</v>
      </c>
      <c r="J999" s="49">
        <v>410</v>
      </c>
      <c r="K999" s="49">
        <v>396</v>
      </c>
      <c r="L999" s="49">
        <v>393</v>
      </c>
      <c r="M999" s="49">
        <v>444</v>
      </c>
      <c r="N999" s="49">
        <v>385</v>
      </c>
      <c r="O999" s="49">
        <v>425</v>
      </c>
      <c r="P999" s="49">
        <v>386</v>
      </c>
      <c r="Q999" s="49">
        <v>439</v>
      </c>
      <c r="R999" s="49">
        <v>486</v>
      </c>
      <c r="S999" s="49">
        <v>544</v>
      </c>
      <c r="T999" s="49">
        <v>504</v>
      </c>
      <c r="U999" s="49">
        <v>621</v>
      </c>
      <c r="V999" s="49">
        <v>621</v>
      </c>
    </row>
    <row r="1000" spans="1:22" ht="15.75" customHeight="1">
      <c r="A1000" s="139" t="s">
        <v>751</v>
      </c>
      <c r="B1000" s="139" t="s">
        <v>308</v>
      </c>
      <c r="C1000" s="139" t="s">
        <v>779</v>
      </c>
      <c r="D1000" s="139" t="s">
        <v>633</v>
      </c>
      <c r="E1000" s="139" t="s">
        <v>754</v>
      </c>
      <c r="F1000" s="49">
        <v>68.400000000000006</v>
      </c>
      <c r="G1000" s="49">
        <v>79.900000000000006</v>
      </c>
      <c r="H1000" s="49">
        <v>106</v>
      </c>
      <c r="I1000" s="49">
        <v>132</v>
      </c>
      <c r="J1000" s="49">
        <v>161</v>
      </c>
      <c r="K1000" s="49">
        <v>207</v>
      </c>
      <c r="L1000" s="49">
        <v>205</v>
      </c>
      <c r="M1000" s="49">
        <v>205</v>
      </c>
      <c r="N1000" s="49">
        <v>158</v>
      </c>
      <c r="O1000" s="49">
        <v>178</v>
      </c>
      <c r="P1000" s="49">
        <v>190</v>
      </c>
      <c r="Q1000" s="49">
        <v>174</v>
      </c>
      <c r="R1000" s="49">
        <v>157</v>
      </c>
      <c r="S1000" s="49">
        <v>175</v>
      </c>
      <c r="T1000" s="49">
        <v>128</v>
      </c>
      <c r="U1000" s="49">
        <v>155</v>
      </c>
      <c r="V1000" s="49">
        <v>155</v>
      </c>
    </row>
    <row r="1001" spans="1:22" ht="15.75" customHeight="1">
      <c r="A1001" s="139" t="s">
        <v>751</v>
      </c>
      <c r="B1001" s="139" t="s">
        <v>306</v>
      </c>
      <c r="C1001" s="139" t="s">
        <v>779</v>
      </c>
      <c r="D1001" s="139" t="s">
        <v>633</v>
      </c>
      <c r="E1001" s="139" t="s">
        <v>754</v>
      </c>
      <c r="F1001" s="49">
        <v>8.92</v>
      </c>
      <c r="G1001" s="49">
        <v>15.3</v>
      </c>
      <c r="H1001" s="49">
        <v>21.7</v>
      </c>
      <c r="I1001" s="49">
        <v>28</v>
      </c>
      <c r="J1001" s="49">
        <v>34.4</v>
      </c>
      <c r="K1001" s="49">
        <v>40.799999999999997</v>
      </c>
      <c r="L1001" s="49">
        <v>40.4</v>
      </c>
      <c r="M1001" s="49">
        <v>39.9</v>
      </c>
      <c r="N1001" s="49">
        <v>39.6</v>
      </c>
      <c r="O1001" s="49">
        <v>42.5</v>
      </c>
      <c r="P1001" s="49">
        <v>31.2</v>
      </c>
      <c r="Q1001" s="49">
        <v>28.1</v>
      </c>
      <c r="R1001" s="49">
        <v>56.2</v>
      </c>
      <c r="S1001" s="49">
        <v>97.3</v>
      </c>
      <c r="T1001" s="49">
        <v>179</v>
      </c>
      <c r="U1001" s="49">
        <v>273</v>
      </c>
      <c r="V1001" s="49">
        <v>273</v>
      </c>
    </row>
    <row r="1002" spans="1:22" ht="15.75" customHeight="1">
      <c r="A1002" s="139" t="s">
        <v>751</v>
      </c>
      <c r="B1002" s="139" t="s">
        <v>761</v>
      </c>
      <c r="C1002" s="139" t="s">
        <v>779</v>
      </c>
      <c r="D1002" s="139" t="s">
        <v>633</v>
      </c>
      <c r="E1002" s="139" t="s">
        <v>754</v>
      </c>
      <c r="F1002" s="49">
        <v>8.9099999999999997E-4</v>
      </c>
      <c r="G1002" s="49">
        <v>8.9999999999999998E-4</v>
      </c>
      <c r="H1002" s="49">
        <v>9.1500000000000001E-4</v>
      </c>
      <c r="I1002" s="49">
        <v>9.3499999999999996E-4</v>
      </c>
      <c r="J1002" s="49">
        <v>9.5399999999999999E-4</v>
      </c>
      <c r="K1002" s="49">
        <v>9.7000000000000005E-4</v>
      </c>
      <c r="L1002" s="49">
        <v>9.8299999999999993E-4</v>
      </c>
      <c r="M1002" s="49">
        <v>9.9299999999999996E-4</v>
      </c>
      <c r="N1002" s="49">
        <v>1E-3</v>
      </c>
      <c r="O1002" s="49">
        <v>1.01E-3</v>
      </c>
      <c r="P1002" s="49">
        <v>1.01E-3</v>
      </c>
      <c r="Q1002" s="49">
        <v>1.0200000000000001E-3</v>
      </c>
      <c r="R1002" s="49">
        <v>1.0300000000000001E-3</v>
      </c>
      <c r="S1002" s="49">
        <v>1.0499999999999999E-3</v>
      </c>
      <c r="T1002" s="49">
        <v>1.06E-3</v>
      </c>
      <c r="U1002" s="49">
        <v>1.07E-3</v>
      </c>
      <c r="V1002" s="49">
        <v>1.08E-3</v>
      </c>
    </row>
    <row r="1003" spans="1:22" ht="15.75" customHeight="1">
      <c r="A1003" s="139" t="s">
        <v>751</v>
      </c>
      <c r="B1003" s="139" t="s">
        <v>302</v>
      </c>
      <c r="C1003" s="139" t="s">
        <v>779</v>
      </c>
      <c r="D1003" s="139" t="s">
        <v>633</v>
      </c>
      <c r="E1003" s="139" t="s">
        <v>754</v>
      </c>
      <c r="F1003" s="49">
        <v>3260</v>
      </c>
      <c r="G1003" s="49">
        <v>2480</v>
      </c>
      <c r="H1003" s="49">
        <v>2580</v>
      </c>
      <c r="I1003" s="49">
        <v>3080</v>
      </c>
      <c r="J1003" s="49">
        <v>3510</v>
      </c>
      <c r="K1003" s="49">
        <v>4420</v>
      </c>
      <c r="L1003" s="49">
        <v>4410</v>
      </c>
      <c r="M1003" s="49">
        <v>4820</v>
      </c>
      <c r="N1003" s="49">
        <v>4510</v>
      </c>
      <c r="O1003" s="49">
        <v>3940</v>
      </c>
      <c r="P1003" s="49">
        <v>4020</v>
      </c>
      <c r="Q1003" s="49">
        <v>4760</v>
      </c>
      <c r="R1003" s="49">
        <v>5030</v>
      </c>
      <c r="S1003" s="49">
        <v>5180</v>
      </c>
      <c r="T1003" s="49">
        <v>5700</v>
      </c>
      <c r="U1003" s="49">
        <v>6050</v>
      </c>
      <c r="V1003" s="49">
        <v>6050</v>
      </c>
    </row>
    <row r="1004" spans="1:22" ht="15.75" customHeight="1">
      <c r="A1004" s="139" t="s">
        <v>751</v>
      </c>
      <c r="B1004" s="139" t="s">
        <v>304</v>
      </c>
      <c r="C1004" s="139" t="s">
        <v>779</v>
      </c>
      <c r="D1004" s="139" t="s">
        <v>633</v>
      </c>
      <c r="E1004" s="139" t="s">
        <v>754</v>
      </c>
      <c r="F1004" s="49">
        <v>2.7400000000000001E-2</v>
      </c>
      <c r="G1004" s="49">
        <v>2.81E-2</v>
      </c>
      <c r="H1004" s="49">
        <v>2.8799999999999999E-2</v>
      </c>
      <c r="I1004" s="49">
        <v>2.9499999999999998E-2</v>
      </c>
      <c r="J1004" s="49">
        <v>3.0200000000000001E-2</v>
      </c>
      <c r="K1004" s="49">
        <v>3.09E-2</v>
      </c>
      <c r="L1004" s="49">
        <v>3.1699999999999999E-2</v>
      </c>
      <c r="M1004" s="49">
        <v>3.2500000000000001E-2</v>
      </c>
      <c r="N1004" s="49">
        <v>3.3300000000000003E-2</v>
      </c>
      <c r="O1004" s="49">
        <v>3.4099999999999998E-2</v>
      </c>
      <c r="P1004" s="49">
        <v>3.49E-2</v>
      </c>
      <c r="Q1004" s="49">
        <v>3.5799999999999998E-2</v>
      </c>
      <c r="R1004" s="49">
        <v>3.6700000000000003E-2</v>
      </c>
      <c r="S1004" s="49">
        <v>3.7199999999999997E-2</v>
      </c>
      <c r="T1004" s="49">
        <v>3.7900000000000003E-2</v>
      </c>
      <c r="U1004" s="49">
        <v>3.8699999999999998E-2</v>
      </c>
      <c r="V1004" s="49">
        <v>3.9399999999999998E-2</v>
      </c>
    </row>
    <row r="1005" spans="1:22" ht="15.75" customHeight="1">
      <c r="A1005" s="139" t="s">
        <v>751</v>
      </c>
      <c r="B1005" s="139" t="s">
        <v>292</v>
      </c>
      <c r="C1005" s="139" t="s">
        <v>779</v>
      </c>
      <c r="D1005" s="139" t="s">
        <v>633</v>
      </c>
      <c r="E1005" s="139" t="s">
        <v>754</v>
      </c>
      <c r="F1005" s="49">
        <v>0</v>
      </c>
      <c r="G1005" s="49">
        <v>0</v>
      </c>
      <c r="H1005" s="49">
        <v>0</v>
      </c>
      <c r="I1005" s="49">
        <v>0</v>
      </c>
      <c r="J1005" s="49">
        <v>0</v>
      </c>
      <c r="K1005" s="49">
        <v>0</v>
      </c>
      <c r="L1005" s="49">
        <v>0</v>
      </c>
      <c r="M1005" s="49">
        <v>0</v>
      </c>
      <c r="N1005" s="49">
        <v>0</v>
      </c>
      <c r="O1005" s="49">
        <v>0</v>
      </c>
      <c r="P1005" s="49">
        <v>0</v>
      </c>
      <c r="Q1005" s="49">
        <v>0</v>
      </c>
      <c r="R1005" s="49">
        <v>0</v>
      </c>
      <c r="S1005" s="49">
        <v>0</v>
      </c>
      <c r="T1005" s="49">
        <v>0</v>
      </c>
      <c r="U1005" s="49">
        <v>0</v>
      </c>
      <c r="V1005" s="49">
        <v>0</v>
      </c>
    </row>
    <row r="1006" spans="1:22" ht="15.75" customHeight="1">
      <c r="A1006" s="139" t="s">
        <v>751</v>
      </c>
      <c r="B1006" s="139" t="s">
        <v>310</v>
      </c>
      <c r="C1006" s="139" t="s">
        <v>779</v>
      </c>
      <c r="D1006" s="139" t="s">
        <v>633</v>
      </c>
      <c r="E1006" s="139" t="s">
        <v>754</v>
      </c>
      <c r="F1006" s="49">
        <v>388</v>
      </c>
      <c r="G1006" s="49">
        <v>396</v>
      </c>
      <c r="H1006" s="49">
        <v>358</v>
      </c>
      <c r="I1006" s="49">
        <v>315</v>
      </c>
      <c r="J1006" s="49">
        <v>399</v>
      </c>
      <c r="K1006" s="49">
        <v>497</v>
      </c>
      <c r="L1006" s="49">
        <v>343</v>
      </c>
      <c r="M1006" s="49">
        <v>558</v>
      </c>
      <c r="N1006" s="49">
        <v>505</v>
      </c>
      <c r="O1006" s="49">
        <v>503</v>
      </c>
      <c r="P1006" s="49">
        <v>304</v>
      </c>
      <c r="Q1006" s="49">
        <v>330</v>
      </c>
      <c r="R1006" s="49">
        <v>328</v>
      </c>
      <c r="S1006" s="49">
        <v>344</v>
      </c>
      <c r="T1006" s="49">
        <v>352</v>
      </c>
      <c r="U1006" s="49">
        <v>375</v>
      </c>
      <c r="V1006" s="49">
        <v>375</v>
      </c>
    </row>
    <row r="1007" spans="1:22" ht="15.75" customHeight="1">
      <c r="A1007" s="139" t="s">
        <v>751</v>
      </c>
      <c r="B1007" s="139" t="s">
        <v>316</v>
      </c>
      <c r="C1007" s="139" t="s">
        <v>779</v>
      </c>
      <c r="D1007" s="139" t="s">
        <v>633</v>
      </c>
      <c r="E1007" s="139" t="s">
        <v>754</v>
      </c>
      <c r="F1007" s="49">
        <v>880</v>
      </c>
      <c r="G1007" s="49">
        <v>870</v>
      </c>
      <c r="H1007" s="49">
        <v>1030</v>
      </c>
      <c r="I1007" s="49">
        <v>1040</v>
      </c>
      <c r="J1007" s="49">
        <v>1070</v>
      </c>
      <c r="K1007" s="49">
        <v>1190</v>
      </c>
      <c r="L1007" s="49">
        <v>1280</v>
      </c>
      <c r="M1007" s="49">
        <v>1340</v>
      </c>
      <c r="N1007" s="49">
        <v>1250</v>
      </c>
      <c r="O1007" s="49">
        <v>1190</v>
      </c>
      <c r="P1007" s="49">
        <v>1190</v>
      </c>
      <c r="Q1007" s="49">
        <v>1250</v>
      </c>
      <c r="R1007" s="49">
        <v>1310</v>
      </c>
      <c r="S1007" s="49">
        <v>1190</v>
      </c>
      <c r="T1007" s="49">
        <v>1130</v>
      </c>
      <c r="U1007" s="49">
        <v>1090</v>
      </c>
      <c r="V1007" s="49">
        <v>1090</v>
      </c>
    </row>
    <row r="1008" spans="1:22" ht="15.75" customHeight="1">
      <c r="A1008" s="139" t="s">
        <v>751</v>
      </c>
      <c r="B1008" s="139" t="s">
        <v>318</v>
      </c>
      <c r="C1008" s="139" t="s">
        <v>779</v>
      </c>
      <c r="D1008" s="139" t="s">
        <v>633</v>
      </c>
      <c r="E1008" s="139" t="s">
        <v>754</v>
      </c>
      <c r="F1008" s="49">
        <v>803</v>
      </c>
      <c r="G1008" s="49">
        <v>787</v>
      </c>
      <c r="H1008" s="49">
        <v>819</v>
      </c>
      <c r="I1008" s="49">
        <v>821</v>
      </c>
      <c r="J1008" s="49">
        <v>885</v>
      </c>
      <c r="K1008" s="49">
        <v>894</v>
      </c>
      <c r="L1008" s="49">
        <v>902</v>
      </c>
      <c r="M1008" s="49">
        <v>898</v>
      </c>
      <c r="N1008" s="49">
        <v>901</v>
      </c>
      <c r="O1008" s="49">
        <v>727</v>
      </c>
      <c r="P1008" s="49">
        <v>590</v>
      </c>
      <c r="Q1008" s="49">
        <v>572</v>
      </c>
      <c r="R1008" s="49">
        <v>528</v>
      </c>
      <c r="S1008" s="49">
        <v>765</v>
      </c>
      <c r="T1008" s="49">
        <v>986</v>
      </c>
      <c r="U1008" s="49">
        <v>888</v>
      </c>
      <c r="V1008" s="49">
        <v>896</v>
      </c>
    </row>
    <row r="1009" spans="1:22" ht="15.75" customHeight="1">
      <c r="A1009" s="139" t="s">
        <v>751</v>
      </c>
      <c r="B1009" s="139" t="s">
        <v>320</v>
      </c>
      <c r="C1009" s="139" t="s">
        <v>779</v>
      </c>
      <c r="D1009" s="139" t="s">
        <v>633</v>
      </c>
      <c r="E1009" s="139" t="s">
        <v>754</v>
      </c>
      <c r="F1009" s="49">
        <v>3630</v>
      </c>
      <c r="G1009" s="49">
        <v>3320</v>
      </c>
      <c r="H1009" s="49">
        <v>3060</v>
      </c>
      <c r="I1009" s="49">
        <v>3170</v>
      </c>
      <c r="J1009" s="49">
        <v>3330</v>
      </c>
      <c r="K1009" s="49">
        <v>3350</v>
      </c>
      <c r="L1009" s="49">
        <v>3450</v>
      </c>
      <c r="M1009" s="49">
        <v>3830</v>
      </c>
      <c r="N1009" s="49">
        <v>3670</v>
      </c>
      <c r="O1009" s="49">
        <v>3080</v>
      </c>
      <c r="P1009" s="49">
        <v>3050</v>
      </c>
      <c r="Q1009" s="49">
        <v>3360</v>
      </c>
      <c r="R1009" s="49">
        <v>3090</v>
      </c>
      <c r="S1009" s="49">
        <v>2400</v>
      </c>
      <c r="T1009" s="49">
        <v>2570</v>
      </c>
      <c r="U1009" s="49">
        <v>2580</v>
      </c>
      <c r="V1009" s="49">
        <v>2820</v>
      </c>
    </row>
    <row r="1010" spans="1:22" ht="15.75" customHeight="1">
      <c r="A1010" s="139" t="s">
        <v>751</v>
      </c>
      <c r="B1010" s="139" t="s">
        <v>355</v>
      </c>
      <c r="C1010" s="139" t="s">
        <v>779</v>
      </c>
      <c r="D1010" s="139" t="s">
        <v>633</v>
      </c>
      <c r="E1010" s="139" t="s">
        <v>754</v>
      </c>
      <c r="F1010" s="49">
        <v>23400</v>
      </c>
      <c r="G1010" s="49">
        <v>21200</v>
      </c>
      <c r="H1010" s="49">
        <v>20300</v>
      </c>
      <c r="I1010" s="49">
        <v>21000</v>
      </c>
      <c r="J1010" s="49">
        <v>21600</v>
      </c>
      <c r="K1010" s="49">
        <v>20300</v>
      </c>
      <c r="L1010" s="49">
        <v>20800</v>
      </c>
      <c r="M1010" s="49">
        <v>22100</v>
      </c>
      <c r="N1010" s="49">
        <v>21100</v>
      </c>
      <c r="O1010" s="49">
        <v>18700</v>
      </c>
      <c r="P1010" s="49">
        <v>19200</v>
      </c>
      <c r="Q1010" s="49">
        <v>20400</v>
      </c>
      <c r="R1010" s="49">
        <v>19900</v>
      </c>
      <c r="S1010" s="49">
        <v>19300</v>
      </c>
      <c r="T1010" s="49">
        <v>19900</v>
      </c>
      <c r="U1010" s="49">
        <v>19600</v>
      </c>
      <c r="V1010" s="49">
        <v>19600</v>
      </c>
    </row>
    <row r="1011" spans="1:22" ht="15.75" customHeight="1">
      <c r="A1011" s="139" t="s">
        <v>751</v>
      </c>
      <c r="B1011" s="139" t="s">
        <v>324</v>
      </c>
      <c r="C1011" s="139" t="s">
        <v>779</v>
      </c>
      <c r="D1011" s="139" t="s">
        <v>633</v>
      </c>
      <c r="E1011" s="139" t="s">
        <v>754</v>
      </c>
      <c r="F1011" s="49">
        <v>0</v>
      </c>
      <c r="G1011" s="49">
        <v>0</v>
      </c>
      <c r="H1011" s="49">
        <v>0</v>
      </c>
      <c r="I1011" s="49">
        <v>0</v>
      </c>
      <c r="J1011" s="49">
        <v>0</v>
      </c>
      <c r="K1011" s="49">
        <v>0</v>
      </c>
      <c r="L1011" s="49">
        <v>0</v>
      </c>
      <c r="M1011" s="49">
        <v>0</v>
      </c>
      <c r="N1011" s="49">
        <v>0</v>
      </c>
      <c r="O1011" s="49">
        <v>0</v>
      </c>
      <c r="P1011" s="49">
        <v>0</v>
      </c>
      <c r="Q1011" s="49">
        <v>0</v>
      </c>
      <c r="R1011" s="49">
        <v>53.2</v>
      </c>
      <c r="S1011" s="49">
        <v>57.2</v>
      </c>
      <c r="T1011" s="49">
        <v>137</v>
      </c>
      <c r="U1011" s="49">
        <v>145</v>
      </c>
      <c r="V1011" s="49">
        <v>145</v>
      </c>
    </row>
    <row r="1012" spans="1:22" ht="15.75" customHeight="1">
      <c r="A1012" s="139" t="s">
        <v>751</v>
      </c>
      <c r="B1012" s="139" t="s">
        <v>326</v>
      </c>
      <c r="C1012" s="139" t="s">
        <v>779</v>
      </c>
      <c r="D1012" s="139" t="s">
        <v>633</v>
      </c>
      <c r="E1012" s="139" t="s">
        <v>754</v>
      </c>
      <c r="F1012" s="49">
        <v>3.48E-3</v>
      </c>
      <c r="G1012" s="49">
        <v>3.48E-3</v>
      </c>
      <c r="H1012" s="49">
        <v>3.49E-3</v>
      </c>
      <c r="I1012" s="49">
        <v>3.5000000000000001E-3</v>
      </c>
      <c r="J1012" s="49">
        <v>3.5200000000000001E-3</v>
      </c>
      <c r="K1012" s="49">
        <v>3.5300000000000002E-3</v>
      </c>
      <c r="L1012" s="49">
        <v>3.5300000000000002E-3</v>
      </c>
      <c r="M1012" s="49">
        <v>3.5400000000000002E-3</v>
      </c>
      <c r="N1012" s="49">
        <v>3.5400000000000002E-3</v>
      </c>
      <c r="O1012" s="49">
        <v>3.5500000000000002E-3</v>
      </c>
      <c r="P1012" s="49">
        <v>3.5599999999999998E-3</v>
      </c>
      <c r="Q1012" s="49">
        <v>3.5699999999999998E-3</v>
      </c>
      <c r="R1012" s="49">
        <v>3.5799999999999998E-3</v>
      </c>
      <c r="S1012" s="49">
        <v>3.5799999999999998E-3</v>
      </c>
      <c r="T1012" s="49">
        <v>3.5799999999999998E-3</v>
      </c>
      <c r="U1012" s="49">
        <v>3.5899999999999999E-3</v>
      </c>
      <c r="V1012" s="49">
        <v>3.5999999999999999E-3</v>
      </c>
    </row>
    <row r="1013" spans="1:22" ht="15.75" customHeight="1">
      <c r="A1013" s="139" t="s">
        <v>751</v>
      </c>
      <c r="B1013" s="139" t="s">
        <v>322</v>
      </c>
      <c r="C1013" s="139" t="s">
        <v>779</v>
      </c>
      <c r="D1013" s="139" t="s">
        <v>633</v>
      </c>
      <c r="E1013" s="139" t="s">
        <v>754</v>
      </c>
      <c r="F1013" s="49">
        <v>1630</v>
      </c>
      <c r="G1013" s="49">
        <v>1630</v>
      </c>
      <c r="H1013" s="49">
        <v>1670</v>
      </c>
      <c r="I1013" s="49">
        <v>1540</v>
      </c>
      <c r="J1013" s="49">
        <v>1660</v>
      </c>
      <c r="K1013" s="49">
        <v>1570</v>
      </c>
      <c r="L1013" s="49">
        <v>1620</v>
      </c>
      <c r="M1013" s="49">
        <v>1620</v>
      </c>
      <c r="N1013" s="49">
        <v>1340</v>
      </c>
      <c r="O1013" s="49">
        <v>887</v>
      </c>
      <c r="P1013" s="49">
        <v>806</v>
      </c>
      <c r="Q1013" s="49">
        <v>997</v>
      </c>
      <c r="R1013" s="49">
        <v>998</v>
      </c>
      <c r="S1013" s="49">
        <v>994</v>
      </c>
      <c r="T1013" s="49">
        <v>1020</v>
      </c>
      <c r="U1013" s="49">
        <v>1050</v>
      </c>
      <c r="V1013" s="49">
        <v>1230</v>
      </c>
    </row>
    <row r="1014" spans="1:22" ht="15.75" customHeight="1">
      <c r="A1014" s="139" t="s">
        <v>751</v>
      </c>
      <c r="B1014" s="139" t="s">
        <v>328</v>
      </c>
      <c r="C1014" s="139" t="s">
        <v>779</v>
      </c>
      <c r="D1014" s="139" t="s">
        <v>633</v>
      </c>
      <c r="E1014" s="139" t="s">
        <v>754</v>
      </c>
      <c r="F1014" s="49">
        <v>285</v>
      </c>
      <c r="G1014" s="49">
        <v>447</v>
      </c>
      <c r="H1014" s="49">
        <v>628</v>
      </c>
      <c r="I1014" s="49">
        <v>730</v>
      </c>
      <c r="J1014" s="49">
        <v>782</v>
      </c>
      <c r="K1014" s="49">
        <v>906</v>
      </c>
      <c r="L1014" s="49">
        <v>1310</v>
      </c>
      <c r="M1014" s="49">
        <v>1520</v>
      </c>
      <c r="N1014" s="49">
        <v>1670</v>
      </c>
      <c r="O1014" s="49">
        <v>1610</v>
      </c>
      <c r="P1014" s="49">
        <v>1800</v>
      </c>
      <c r="Q1014" s="49">
        <v>1750</v>
      </c>
      <c r="R1014" s="49">
        <v>1790</v>
      </c>
      <c r="S1014" s="49">
        <v>1840</v>
      </c>
      <c r="T1014" s="49">
        <v>2080</v>
      </c>
      <c r="U1014" s="49">
        <v>2070</v>
      </c>
      <c r="V1014" s="49">
        <v>2070</v>
      </c>
    </row>
    <row r="1015" spans="1:22" ht="15.75" customHeight="1">
      <c r="A1015" s="139" t="s">
        <v>751</v>
      </c>
      <c r="B1015" s="139" t="s">
        <v>229</v>
      </c>
      <c r="C1015" s="139" t="s">
        <v>779</v>
      </c>
      <c r="D1015" s="139" t="s">
        <v>633</v>
      </c>
      <c r="E1015" s="139" t="s">
        <v>754</v>
      </c>
      <c r="F1015" s="49">
        <v>3790</v>
      </c>
      <c r="G1015" s="49">
        <v>3770</v>
      </c>
      <c r="H1015" s="49">
        <v>4060</v>
      </c>
      <c r="I1015" s="49">
        <v>4030</v>
      </c>
      <c r="J1015" s="49">
        <v>4900</v>
      </c>
      <c r="K1015" s="49">
        <v>5660</v>
      </c>
      <c r="L1015" s="49">
        <v>6540</v>
      </c>
      <c r="M1015" s="49">
        <v>7000</v>
      </c>
      <c r="N1015" s="49">
        <v>7580</v>
      </c>
      <c r="O1015" s="49">
        <v>8220</v>
      </c>
      <c r="P1015" s="49">
        <v>8250</v>
      </c>
      <c r="Q1015" s="49">
        <v>8190</v>
      </c>
      <c r="R1015" s="49">
        <v>7700</v>
      </c>
      <c r="S1015" s="49">
        <v>7300</v>
      </c>
      <c r="T1015" s="49">
        <v>8360</v>
      </c>
      <c r="U1015" s="49">
        <v>9160</v>
      </c>
      <c r="V1015" s="49">
        <v>9160</v>
      </c>
    </row>
    <row r="1016" spans="1:22" ht="15.75" customHeight="1">
      <c r="A1016" s="139" t="s">
        <v>751</v>
      </c>
      <c r="B1016" s="139" t="s">
        <v>762</v>
      </c>
      <c r="C1016" s="139" t="s">
        <v>779</v>
      </c>
      <c r="D1016" s="139" t="s">
        <v>633</v>
      </c>
      <c r="E1016" s="139" t="s">
        <v>754</v>
      </c>
      <c r="F1016" s="49">
        <v>948000</v>
      </c>
      <c r="G1016" s="49">
        <v>991000</v>
      </c>
      <c r="H1016" s="49">
        <v>1030000</v>
      </c>
      <c r="I1016" s="49">
        <v>1100000</v>
      </c>
      <c r="J1016" s="49">
        <v>1180000</v>
      </c>
      <c r="K1016" s="49">
        <v>1230000</v>
      </c>
      <c r="L1016" s="49">
        <v>1330000</v>
      </c>
      <c r="M1016" s="49">
        <v>1410000</v>
      </c>
      <c r="N1016" s="49">
        <v>1420000</v>
      </c>
      <c r="O1016" s="49">
        <v>1440000</v>
      </c>
      <c r="P1016" s="49">
        <v>1540000</v>
      </c>
      <c r="Q1016" s="49">
        <v>1640000</v>
      </c>
      <c r="R1016" s="49">
        <v>1670000</v>
      </c>
      <c r="S1016" s="49">
        <v>1730000</v>
      </c>
      <c r="T1016" s="49">
        <v>1790000</v>
      </c>
      <c r="U1016" s="49">
        <v>1740000</v>
      </c>
      <c r="V1016" s="49">
        <v>1770000</v>
      </c>
    </row>
    <row r="1017" spans="1:22" ht="15.75" customHeight="1">
      <c r="A1017" s="139" t="s">
        <v>751</v>
      </c>
      <c r="B1017" s="139" t="s">
        <v>330</v>
      </c>
      <c r="C1017" s="139" t="s">
        <v>779</v>
      </c>
      <c r="D1017" s="139" t="s">
        <v>633</v>
      </c>
      <c r="E1017" s="139" t="s">
        <v>754</v>
      </c>
      <c r="F1017" s="49">
        <v>1260</v>
      </c>
      <c r="G1017" s="49">
        <v>1300</v>
      </c>
      <c r="H1017" s="49">
        <v>1320</v>
      </c>
      <c r="I1017" s="49">
        <v>1350</v>
      </c>
      <c r="J1017" s="49">
        <v>1490</v>
      </c>
      <c r="K1017" s="49">
        <v>1570</v>
      </c>
      <c r="L1017" s="49">
        <v>1740</v>
      </c>
      <c r="M1017" s="49">
        <v>1830</v>
      </c>
      <c r="N1017" s="49">
        <v>2220</v>
      </c>
      <c r="O1017" s="49">
        <v>2110</v>
      </c>
      <c r="P1017" s="49">
        <v>2090</v>
      </c>
      <c r="Q1017" s="49">
        <v>2240</v>
      </c>
      <c r="R1017" s="49">
        <v>2350</v>
      </c>
      <c r="S1017" s="49">
        <v>2610</v>
      </c>
      <c r="T1017" s="49">
        <v>2600</v>
      </c>
      <c r="U1017" s="49">
        <v>2450</v>
      </c>
      <c r="V1017" s="49">
        <v>2450</v>
      </c>
    </row>
    <row r="1018" spans="1:22" ht="15.75" customHeight="1">
      <c r="A1018" s="139" t="s">
        <v>751</v>
      </c>
      <c r="B1018" s="139" t="s">
        <v>332</v>
      </c>
      <c r="C1018" s="139" t="s">
        <v>779</v>
      </c>
      <c r="D1018" s="139" t="s">
        <v>633</v>
      </c>
      <c r="E1018" s="139" t="s">
        <v>754</v>
      </c>
      <c r="F1018" s="49">
        <v>11200</v>
      </c>
      <c r="G1018" s="49">
        <v>11700</v>
      </c>
      <c r="H1018" s="49">
        <v>12700</v>
      </c>
      <c r="I1018" s="49">
        <v>11900</v>
      </c>
      <c r="J1018" s="49">
        <v>12700</v>
      </c>
      <c r="K1018" s="49">
        <v>14100</v>
      </c>
      <c r="L1018" s="49">
        <v>15600</v>
      </c>
      <c r="M1018" s="49">
        <v>17100</v>
      </c>
      <c r="N1018" s="49">
        <v>16700</v>
      </c>
      <c r="O1018" s="49">
        <v>19500</v>
      </c>
      <c r="P1018" s="49">
        <v>18500</v>
      </c>
      <c r="Q1018" s="49">
        <v>17900</v>
      </c>
      <c r="R1018" s="49">
        <v>22600</v>
      </c>
      <c r="S1018" s="49">
        <v>20100</v>
      </c>
      <c r="T1018" s="49">
        <v>19800</v>
      </c>
      <c r="U1018" s="49">
        <v>20500</v>
      </c>
      <c r="V1018" s="49">
        <v>20900</v>
      </c>
    </row>
    <row r="1019" spans="1:22" ht="15.75" customHeight="1">
      <c r="A1019" s="139" t="s">
        <v>751</v>
      </c>
      <c r="B1019" s="139" t="s">
        <v>338</v>
      </c>
      <c r="C1019" s="139" t="s">
        <v>779</v>
      </c>
      <c r="D1019" s="139" t="s">
        <v>633</v>
      </c>
      <c r="E1019" s="139" t="s">
        <v>754</v>
      </c>
      <c r="F1019" s="49">
        <v>17.8</v>
      </c>
      <c r="G1019" s="49">
        <v>17.8</v>
      </c>
      <c r="H1019" s="49">
        <v>17.7</v>
      </c>
      <c r="I1019" s="49">
        <v>17.600000000000001</v>
      </c>
      <c r="J1019" s="49">
        <v>17.600000000000001</v>
      </c>
      <c r="K1019" s="49">
        <v>17.5</v>
      </c>
      <c r="L1019" s="49">
        <v>17.3</v>
      </c>
      <c r="M1019" s="49">
        <v>17.100000000000001</v>
      </c>
      <c r="N1019" s="49">
        <v>17</v>
      </c>
      <c r="O1019" s="49">
        <v>17</v>
      </c>
      <c r="P1019" s="49">
        <v>17</v>
      </c>
      <c r="Q1019" s="49">
        <v>73.099999999999994</v>
      </c>
      <c r="R1019" s="49">
        <v>98.4</v>
      </c>
      <c r="S1019" s="49">
        <v>100</v>
      </c>
      <c r="T1019" s="49">
        <v>117</v>
      </c>
      <c r="U1019" s="49">
        <v>121</v>
      </c>
      <c r="V1019" s="49">
        <v>121</v>
      </c>
    </row>
    <row r="1020" spans="1:22" ht="15.75" customHeight="1">
      <c r="A1020" s="139" t="s">
        <v>751</v>
      </c>
      <c r="B1020" s="139" t="s">
        <v>552</v>
      </c>
      <c r="C1020" s="139" t="s">
        <v>779</v>
      </c>
      <c r="D1020" s="139" t="s">
        <v>633</v>
      </c>
      <c r="E1020" s="139" t="s">
        <v>754</v>
      </c>
      <c r="F1020" s="49">
        <v>18800</v>
      </c>
      <c r="G1020" s="49">
        <v>19200</v>
      </c>
      <c r="H1020" s="49">
        <v>19900</v>
      </c>
      <c r="I1020" s="49">
        <v>20500</v>
      </c>
      <c r="J1020" s="49">
        <v>21000</v>
      </c>
      <c r="K1020" s="49">
        <v>21600</v>
      </c>
      <c r="L1020" s="49">
        <v>21800</v>
      </c>
      <c r="M1020" s="49">
        <v>21600</v>
      </c>
      <c r="N1020" s="49">
        <v>18500</v>
      </c>
      <c r="O1020" s="49">
        <v>14400</v>
      </c>
      <c r="P1020" s="49">
        <v>14300</v>
      </c>
      <c r="Q1020" s="49">
        <v>12700</v>
      </c>
      <c r="R1020" s="49">
        <v>11600</v>
      </c>
      <c r="S1020" s="49">
        <v>10500</v>
      </c>
      <c r="T1020" s="49">
        <v>11700</v>
      </c>
      <c r="U1020" s="49">
        <v>12100</v>
      </c>
      <c r="V1020" s="49">
        <v>12200</v>
      </c>
    </row>
    <row r="1021" spans="1:22" ht="15.75" customHeight="1">
      <c r="A1021" s="139" t="s">
        <v>751</v>
      </c>
      <c r="B1021" s="139" t="s">
        <v>340</v>
      </c>
      <c r="C1021" s="139" t="s">
        <v>779</v>
      </c>
      <c r="D1021" s="139" t="s">
        <v>633</v>
      </c>
      <c r="E1021" s="139" t="s">
        <v>754</v>
      </c>
      <c r="F1021" s="49">
        <v>401</v>
      </c>
      <c r="G1021" s="49">
        <v>408</v>
      </c>
      <c r="H1021" s="49">
        <v>392</v>
      </c>
      <c r="I1021" s="49">
        <v>373</v>
      </c>
      <c r="J1021" s="49">
        <v>406</v>
      </c>
      <c r="K1021" s="49">
        <v>414</v>
      </c>
      <c r="L1021" s="49">
        <v>461</v>
      </c>
      <c r="M1021" s="49">
        <v>646</v>
      </c>
      <c r="N1021" s="49">
        <v>644</v>
      </c>
      <c r="O1021" s="49">
        <v>281</v>
      </c>
      <c r="P1021" s="49">
        <v>339</v>
      </c>
      <c r="Q1021" s="49">
        <v>453</v>
      </c>
      <c r="R1021" s="49">
        <v>669</v>
      </c>
      <c r="S1021" s="49">
        <v>695</v>
      </c>
      <c r="T1021" s="49">
        <v>464</v>
      </c>
      <c r="U1021" s="49">
        <v>263</v>
      </c>
      <c r="V1021" s="49">
        <v>237</v>
      </c>
    </row>
    <row r="1022" spans="1:22" ht="15.75" customHeight="1">
      <c r="A1022" s="139" t="s">
        <v>751</v>
      </c>
      <c r="B1022" s="139" t="s">
        <v>342</v>
      </c>
      <c r="C1022" s="139" t="s">
        <v>779</v>
      </c>
      <c r="D1022" s="139" t="s">
        <v>633</v>
      </c>
      <c r="E1022" s="139" t="s">
        <v>754</v>
      </c>
      <c r="F1022" s="49">
        <v>413</v>
      </c>
      <c r="G1022" s="49">
        <v>460</v>
      </c>
      <c r="H1022" s="49">
        <v>446</v>
      </c>
      <c r="I1022" s="49">
        <v>710</v>
      </c>
      <c r="J1022" s="49">
        <v>627</v>
      </c>
      <c r="K1022" s="49">
        <v>628</v>
      </c>
      <c r="L1022" s="49">
        <v>856</v>
      </c>
      <c r="M1022" s="49">
        <v>822</v>
      </c>
      <c r="N1022" s="49">
        <v>795</v>
      </c>
      <c r="O1022" s="49">
        <v>1040</v>
      </c>
      <c r="P1022" s="49">
        <v>956</v>
      </c>
      <c r="Q1022" s="49">
        <v>933</v>
      </c>
      <c r="R1022" s="49">
        <v>821</v>
      </c>
      <c r="S1022" s="49">
        <v>917</v>
      </c>
      <c r="T1022" s="49">
        <v>986</v>
      </c>
      <c r="U1022" s="49">
        <v>1360</v>
      </c>
      <c r="V1022" s="49">
        <v>1360</v>
      </c>
    </row>
    <row r="1023" spans="1:22" ht="15.75" customHeight="1">
      <c r="A1023" s="139" t="s">
        <v>751</v>
      </c>
      <c r="B1023" s="139" t="s">
        <v>763</v>
      </c>
      <c r="C1023" s="139" t="s">
        <v>779</v>
      </c>
      <c r="D1023" s="139" t="s">
        <v>633</v>
      </c>
      <c r="E1023" s="139" t="s">
        <v>754</v>
      </c>
      <c r="F1023" s="49">
        <v>140000</v>
      </c>
      <c r="G1023" s="49">
        <v>137000</v>
      </c>
      <c r="H1023" s="49">
        <v>137000</v>
      </c>
      <c r="I1023" s="49">
        <v>138000</v>
      </c>
      <c r="J1023" s="49">
        <v>144000</v>
      </c>
      <c r="K1023" s="49">
        <v>144000</v>
      </c>
      <c r="L1023" s="49">
        <v>148000</v>
      </c>
      <c r="M1023" s="49">
        <v>154000</v>
      </c>
      <c r="N1023" s="49">
        <v>143000</v>
      </c>
      <c r="O1023" s="49">
        <v>115000</v>
      </c>
      <c r="P1023" s="49">
        <v>117000</v>
      </c>
      <c r="Q1023" s="49">
        <v>117000</v>
      </c>
      <c r="R1023" s="49">
        <v>111000</v>
      </c>
      <c r="S1023" s="49">
        <v>106000</v>
      </c>
      <c r="T1023" s="49">
        <v>109000</v>
      </c>
      <c r="U1023" s="49">
        <v>109000</v>
      </c>
      <c r="V1023" s="49">
        <v>108000</v>
      </c>
    </row>
    <row r="1024" spans="1:22" ht="15.75" customHeight="1">
      <c r="A1024" s="139" t="s">
        <v>751</v>
      </c>
      <c r="B1024" s="139" t="s">
        <v>346</v>
      </c>
      <c r="C1024" s="139" t="s">
        <v>779</v>
      </c>
      <c r="D1024" s="139" t="s">
        <v>633</v>
      </c>
      <c r="E1024" s="139" t="s">
        <v>754</v>
      </c>
      <c r="F1024" s="49">
        <v>1080</v>
      </c>
      <c r="G1024" s="49">
        <v>1080</v>
      </c>
      <c r="H1024" s="49">
        <v>1080</v>
      </c>
      <c r="I1024" s="49">
        <v>1120</v>
      </c>
      <c r="J1024" s="49">
        <v>1180</v>
      </c>
      <c r="K1024" s="49">
        <v>1170</v>
      </c>
      <c r="L1024" s="49">
        <v>1270</v>
      </c>
      <c r="M1024" s="49">
        <v>1290</v>
      </c>
      <c r="N1024" s="49">
        <v>1220</v>
      </c>
      <c r="O1024" s="49">
        <v>906</v>
      </c>
      <c r="P1024" s="49">
        <v>1160</v>
      </c>
      <c r="Q1024" s="49">
        <v>1250</v>
      </c>
      <c r="R1024" s="49">
        <v>1120</v>
      </c>
      <c r="S1024" s="49">
        <v>1060</v>
      </c>
      <c r="T1024" s="49">
        <v>1030</v>
      </c>
      <c r="U1024" s="49">
        <v>964</v>
      </c>
      <c r="V1024" s="49">
        <v>1080</v>
      </c>
    </row>
    <row r="1025" spans="1:22" ht="15.75" customHeight="1">
      <c r="A1025" s="139" t="s">
        <v>751</v>
      </c>
      <c r="B1025" s="139" t="s">
        <v>344</v>
      </c>
      <c r="C1025" s="139" t="s">
        <v>779</v>
      </c>
      <c r="D1025" s="139" t="s">
        <v>633</v>
      </c>
      <c r="E1025" s="139" t="s">
        <v>754</v>
      </c>
      <c r="F1025" s="49">
        <v>38.5</v>
      </c>
      <c r="G1025" s="49">
        <v>38.4</v>
      </c>
      <c r="H1025" s="49">
        <v>44.1</v>
      </c>
      <c r="I1025" s="49">
        <v>46.8</v>
      </c>
      <c r="J1025" s="49">
        <v>46.6</v>
      </c>
      <c r="K1025" s="49">
        <v>55.1</v>
      </c>
      <c r="L1025" s="49">
        <v>54.5</v>
      </c>
      <c r="M1025" s="49">
        <v>56.6</v>
      </c>
      <c r="N1025" s="49">
        <v>53.4</v>
      </c>
      <c r="O1025" s="49">
        <v>42.1</v>
      </c>
      <c r="P1025" s="49">
        <v>61.7</v>
      </c>
      <c r="Q1025" s="49">
        <v>64</v>
      </c>
      <c r="R1025" s="49">
        <v>55.5</v>
      </c>
      <c r="S1025" s="49">
        <v>70.3</v>
      </c>
      <c r="T1025" s="49">
        <v>73</v>
      </c>
      <c r="U1025" s="49">
        <v>79.2</v>
      </c>
      <c r="V1025" s="49">
        <v>79.2</v>
      </c>
    </row>
    <row r="1026" spans="1:22" ht="15.75" customHeight="1">
      <c r="A1026" s="139" t="s">
        <v>751</v>
      </c>
      <c r="B1026" s="139" t="s">
        <v>348</v>
      </c>
      <c r="C1026" s="139" t="s">
        <v>779</v>
      </c>
      <c r="D1026" s="139" t="s">
        <v>633</v>
      </c>
      <c r="E1026" s="139" t="s">
        <v>754</v>
      </c>
      <c r="F1026" s="49">
        <v>12400</v>
      </c>
      <c r="G1026" s="49">
        <v>12300</v>
      </c>
      <c r="H1026" s="49">
        <v>12300</v>
      </c>
      <c r="I1026" s="49">
        <v>12200</v>
      </c>
      <c r="J1026" s="49">
        <v>12800</v>
      </c>
      <c r="K1026" s="49">
        <v>12700</v>
      </c>
      <c r="L1026" s="49">
        <v>12900</v>
      </c>
      <c r="M1026" s="49">
        <v>13000</v>
      </c>
      <c r="N1026" s="49">
        <v>12400</v>
      </c>
      <c r="O1026" s="49">
        <v>10600</v>
      </c>
      <c r="P1026" s="49">
        <v>11100</v>
      </c>
      <c r="Q1026" s="49">
        <v>11400</v>
      </c>
      <c r="R1026" s="49">
        <v>10600</v>
      </c>
      <c r="S1026" s="49">
        <v>10700</v>
      </c>
      <c r="T1026" s="49">
        <v>10000</v>
      </c>
      <c r="U1026" s="49">
        <v>9740</v>
      </c>
      <c r="V1026" s="49">
        <v>9400</v>
      </c>
    </row>
    <row r="1027" spans="1:22" ht="15.75" customHeight="1">
      <c r="A1027" s="139" t="s">
        <v>751</v>
      </c>
      <c r="B1027" s="139" t="s">
        <v>452</v>
      </c>
      <c r="C1027" s="139" t="s">
        <v>779</v>
      </c>
      <c r="D1027" s="139" t="s">
        <v>633</v>
      </c>
      <c r="E1027" s="139" t="s">
        <v>754</v>
      </c>
      <c r="F1027" s="49">
        <v>5.3699999999999998E-3</v>
      </c>
      <c r="G1027" s="49">
        <v>5.3600000000000002E-3</v>
      </c>
      <c r="H1027" s="49">
        <v>5.3499999999999997E-3</v>
      </c>
      <c r="I1027" s="49">
        <v>5.3400000000000001E-3</v>
      </c>
      <c r="J1027" s="49">
        <v>5.3299999999999997E-3</v>
      </c>
      <c r="K1027" s="49">
        <v>5.3099999999999996E-3</v>
      </c>
      <c r="L1027" s="49">
        <v>5.28E-3</v>
      </c>
      <c r="M1027" s="49">
        <v>5.2500000000000003E-3</v>
      </c>
      <c r="N1027" s="49">
        <v>5.2199999999999998E-3</v>
      </c>
      <c r="O1027" s="49">
        <v>5.1999999999999998E-3</v>
      </c>
      <c r="P1027" s="49">
        <v>5.1799999999999997E-3</v>
      </c>
      <c r="Q1027" s="49">
        <v>5.1700000000000001E-3</v>
      </c>
      <c r="R1027" s="49">
        <v>5.1799999999999997E-3</v>
      </c>
      <c r="S1027" s="49">
        <v>5.1399999999999996E-3</v>
      </c>
      <c r="T1027" s="49">
        <v>5.1200000000000004E-3</v>
      </c>
      <c r="U1027" s="49">
        <v>5.11E-3</v>
      </c>
      <c r="V1027" s="49">
        <v>5.0899999999999999E-3</v>
      </c>
    </row>
    <row r="1028" spans="1:22" ht="15.75" customHeight="1">
      <c r="A1028" s="139" t="s">
        <v>751</v>
      </c>
      <c r="B1028" s="139" t="s">
        <v>350</v>
      </c>
      <c r="C1028" s="139" t="s">
        <v>779</v>
      </c>
      <c r="D1028" s="139" t="s">
        <v>633</v>
      </c>
      <c r="E1028" s="139" t="s">
        <v>754</v>
      </c>
      <c r="F1028" s="49">
        <v>86.2</v>
      </c>
      <c r="G1028" s="49">
        <v>97.7</v>
      </c>
      <c r="H1028" s="49">
        <v>103</v>
      </c>
      <c r="I1028" s="49">
        <v>103</v>
      </c>
      <c r="J1028" s="49">
        <v>102</v>
      </c>
      <c r="K1028" s="49">
        <v>102</v>
      </c>
      <c r="L1028" s="49">
        <v>101</v>
      </c>
      <c r="M1028" s="49">
        <v>88.3</v>
      </c>
      <c r="N1028" s="49">
        <v>87.7</v>
      </c>
      <c r="O1028" s="49">
        <v>96.3</v>
      </c>
      <c r="P1028" s="49">
        <v>85.1</v>
      </c>
      <c r="Q1028" s="49">
        <v>87.2</v>
      </c>
      <c r="R1028" s="49">
        <v>75.900000000000006</v>
      </c>
      <c r="S1028" s="49">
        <v>65.8</v>
      </c>
      <c r="T1028" s="49">
        <v>65.5</v>
      </c>
      <c r="U1028" s="49">
        <v>57.8</v>
      </c>
      <c r="V1028" s="49">
        <v>57.8</v>
      </c>
    </row>
    <row r="1029" spans="1:22" ht="15.75" customHeight="1">
      <c r="A1029" s="139" t="s">
        <v>751</v>
      </c>
      <c r="B1029" s="139" t="s">
        <v>596</v>
      </c>
      <c r="C1029" s="139" t="s">
        <v>779</v>
      </c>
      <c r="D1029" s="139" t="s">
        <v>633</v>
      </c>
      <c r="E1029" s="139" t="s">
        <v>754</v>
      </c>
      <c r="F1029" s="49">
        <v>8850</v>
      </c>
      <c r="G1029" s="49">
        <v>8430</v>
      </c>
      <c r="H1029" s="49">
        <v>8460</v>
      </c>
      <c r="I1029" s="49">
        <v>8510</v>
      </c>
      <c r="J1029" s="49">
        <v>8790</v>
      </c>
      <c r="K1029" s="49">
        <v>8740</v>
      </c>
      <c r="L1029" s="49">
        <v>8720</v>
      </c>
      <c r="M1029" s="49">
        <v>9010</v>
      </c>
      <c r="N1029" s="49">
        <v>7850</v>
      </c>
      <c r="O1029" s="49">
        <v>5680</v>
      </c>
      <c r="P1029" s="49">
        <v>6030</v>
      </c>
      <c r="Q1029" s="49">
        <v>6350</v>
      </c>
      <c r="R1029" s="49">
        <v>6060</v>
      </c>
      <c r="S1029" s="49">
        <v>6430</v>
      </c>
      <c r="T1029" s="49">
        <v>6560</v>
      </c>
      <c r="U1029" s="49">
        <v>6640</v>
      </c>
      <c r="V1029" s="49">
        <v>6330</v>
      </c>
    </row>
    <row r="1030" spans="1:22" ht="15.75" customHeight="1">
      <c r="A1030" s="139" t="s">
        <v>751</v>
      </c>
      <c r="B1030" s="139" t="s">
        <v>353</v>
      </c>
      <c r="C1030" s="139" t="s">
        <v>779</v>
      </c>
      <c r="D1030" s="139" t="s">
        <v>633</v>
      </c>
      <c r="E1030" s="139" t="s">
        <v>754</v>
      </c>
      <c r="F1030" s="49">
        <v>278</v>
      </c>
      <c r="G1030" s="49">
        <v>302</v>
      </c>
      <c r="H1030" s="49">
        <v>325</v>
      </c>
      <c r="I1030" s="49">
        <v>337</v>
      </c>
      <c r="J1030" s="49">
        <v>426</v>
      </c>
      <c r="K1030" s="49">
        <v>594</v>
      </c>
      <c r="L1030" s="49">
        <v>733</v>
      </c>
      <c r="M1030" s="49">
        <v>1080</v>
      </c>
      <c r="N1030" s="49">
        <v>1140</v>
      </c>
      <c r="O1030" s="49">
        <v>603</v>
      </c>
      <c r="P1030" s="49">
        <v>295</v>
      </c>
      <c r="Q1030" s="49">
        <v>1220</v>
      </c>
      <c r="R1030" s="49">
        <v>1440</v>
      </c>
      <c r="S1030" s="49">
        <v>1500</v>
      </c>
      <c r="T1030" s="49">
        <v>1500</v>
      </c>
      <c r="U1030" s="49">
        <v>1620</v>
      </c>
      <c r="V1030" s="49">
        <v>1620</v>
      </c>
    </row>
    <row r="1031" spans="1:22" ht="15.75" customHeight="1">
      <c r="A1031" s="139" t="s">
        <v>751</v>
      </c>
      <c r="B1031" s="139" t="s">
        <v>357</v>
      </c>
      <c r="C1031" s="139" t="s">
        <v>779</v>
      </c>
      <c r="D1031" s="139" t="s">
        <v>633</v>
      </c>
      <c r="E1031" s="139" t="s">
        <v>754</v>
      </c>
      <c r="F1031" s="49">
        <v>1190</v>
      </c>
      <c r="G1031" s="49">
        <v>29</v>
      </c>
      <c r="H1031" s="49">
        <v>30.2</v>
      </c>
      <c r="I1031" s="49">
        <v>32.9</v>
      </c>
      <c r="J1031" s="49">
        <v>41.3</v>
      </c>
      <c r="K1031" s="49">
        <v>92.6</v>
      </c>
      <c r="L1031" s="49">
        <v>130</v>
      </c>
      <c r="M1031" s="49">
        <v>128</v>
      </c>
      <c r="N1031" s="49">
        <v>127</v>
      </c>
      <c r="O1031" s="49">
        <v>127</v>
      </c>
      <c r="P1031" s="49">
        <v>149</v>
      </c>
      <c r="Q1031" s="49">
        <v>175</v>
      </c>
      <c r="R1031" s="49">
        <v>210</v>
      </c>
      <c r="S1031" s="49">
        <v>214</v>
      </c>
      <c r="T1031" s="49">
        <v>213</v>
      </c>
      <c r="U1031" s="49">
        <v>182</v>
      </c>
      <c r="V1031" s="49">
        <v>182</v>
      </c>
    </row>
    <row r="1032" spans="1:22" ht="15.75" customHeight="1">
      <c r="A1032" s="139" t="s">
        <v>751</v>
      </c>
      <c r="B1032" s="139" t="s">
        <v>365</v>
      </c>
      <c r="C1032" s="139" t="s">
        <v>779</v>
      </c>
      <c r="D1032" s="139" t="s">
        <v>633</v>
      </c>
      <c r="E1032" s="139" t="s">
        <v>754</v>
      </c>
      <c r="F1032" s="49">
        <v>122</v>
      </c>
      <c r="G1032" s="49">
        <v>127</v>
      </c>
      <c r="H1032" s="49">
        <v>145</v>
      </c>
      <c r="I1032" s="49">
        <v>144</v>
      </c>
      <c r="J1032" s="49">
        <v>143</v>
      </c>
      <c r="K1032" s="49">
        <v>144</v>
      </c>
      <c r="L1032" s="49">
        <v>145</v>
      </c>
      <c r="M1032" s="49">
        <v>146</v>
      </c>
      <c r="N1032" s="49">
        <v>147</v>
      </c>
      <c r="O1032" s="49">
        <v>116</v>
      </c>
      <c r="P1032" s="49">
        <v>90.7</v>
      </c>
      <c r="Q1032" s="49">
        <v>141</v>
      </c>
      <c r="R1032" s="49">
        <v>121</v>
      </c>
      <c r="S1032" s="49">
        <v>146</v>
      </c>
      <c r="T1032" s="49">
        <v>194</v>
      </c>
      <c r="U1032" s="49">
        <v>223</v>
      </c>
      <c r="V1032" s="49">
        <v>223</v>
      </c>
    </row>
    <row r="1033" spans="1:22" ht="15.75" customHeight="1">
      <c r="A1033" s="139" t="s">
        <v>751</v>
      </c>
      <c r="B1033" s="139" t="s">
        <v>352</v>
      </c>
      <c r="C1033" s="139" t="s">
        <v>779</v>
      </c>
      <c r="D1033" s="139" t="s">
        <v>633</v>
      </c>
      <c r="E1033" s="139" t="s">
        <v>754</v>
      </c>
      <c r="F1033" s="49">
        <v>6.1400000000000003E-2</v>
      </c>
      <c r="G1033" s="49">
        <v>6.3399999999999998E-2</v>
      </c>
      <c r="H1033" s="49">
        <v>6.54E-2</v>
      </c>
      <c r="I1033" s="49">
        <v>6.7500000000000004E-2</v>
      </c>
      <c r="J1033" s="49">
        <v>6.9699999999999998E-2</v>
      </c>
      <c r="K1033" s="49">
        <v>7.1999999999999995E-2</v>
      </c>
      <c r="L1033" s="49">
        <v>7.4399999999999994E-2</v>
      </c>
      <c r="M1033" s="49">
        <v>7.6799999999999993E-2</v>
      </c>
      <c r="N1033" s="49">
        <v>7.9299999999999995E-2</v>
      </c>
      <c r="O1033" s="49">
        <v>8.1900000000000001E-2</v>
      </c>
      <c r="P1033" s="49">
        <v>8.4699999999999998E-2</v>
      </c>
      <c r="Q1033" s="49">
        <v>8.7499999999999994E-2</v>
      </c>
      <c r="R1033" s="49">
        <v>9.0399999999999994E-2</v>
      </c>
      <c r="S1033" s="49">
        <v>9.1399999999999995E-2</v>
      </c>
      <c r="T1033" s="49">
        <v>9.3700000000000006E-2</v>
      </c>
      <c r="U1033" s="49">
        <v>9.6000000000000002E-2</v>
      </c>
      <c r="V1033" s="49">
        <v>9.8299999999999998E-2</v>
      </c>
    </row>
    <row r="1034" spans="1:22" ht="15.75" customHeight="1">
      <c r="A1034" s="139" t="s">
        <v>751</v>
      </c>
      <c r="B1034" s="139" t="s">
        <v>367</v>
      </c>
      <c r="C1034" s="139" t="s">
        <v>779</v>
      </c>
      <c r="D1034" s="139" t="s">
        <v>633</v>
      </c>
      <c r="E1034" s="139" t="s">
        <v>754</v>
      </c>
      <c r="F1034" s="49">
        <v>6.5799999999999997E-2</v>
      </c>
      <c r="G1034" s="49">
        <v>6.7199999999999996E-2</v>
      </c>
      <c r="H1034" s="49">
        <v>6.8599999999999994E-2</v>
      </c>
      <c r="I1034" s="49">
        <v>7.0099999999999996E-2</v>
      </c>
      <c r="J1034" s="49">
        <v>7.1599999999999997E-2</v>
      </c>
      <c r="K1034" s="49">
        <v>7.3099999999999998E-2</v>
      </c>
      <c r="L1034" s="49">
        <v>7.4700000000000003E-2</v>
      </c>
      <c r="M1034" s="49">
        <v>7.6399999999999996E-2</v>
      </c>
      <c r="N1034" s="49">
        <v>7.8100000000000003E-2</v>
      </c>
      <c r="O1034" s="49">
        <v>7.9799999999999996E-2</v>
      </c>
      <c r="P1034" s="49">
        <v>8.1699999999999995E-2</v>
      </c>
      <c r="Q1034" s="49">
        <v>8.3699999999999997E-2</v>
      </c>
      <c r="R1034" s="49">
        <v>8.5699999999999998E-2</v>
      </c>
      <c r="S1034" s="49">
        <v>8.6400000000000005E-2</v>
      </c>
      <c r="T1034" s="49">
        <v>8.7999999999999995E-2</v>
      </c>
      <c r="U1034" s="49">
        <v>8.9599999999999999E-2</v>
      </c>
      <c r="V1034" s="49">
        <v>9.1200000000000003E-2</v>
      </c>
    </row>
    <row r="1035" spans="1:22" ht="15.75" customHeight="1">
      <c r="A1035" s="139" t="s">
        <v>751</v>
      </c>
      <c r="B1035" s="139" t="s">
        <v>336</v>
      </c>
      <c r="C1035" s="139" t="s">
        <v>779</v>
      </c>
      <c r="D1035" s="139" t="s">
        <v>633</v>
      </c>
      <c r="E1035" s="139" t="s">
        <v>754</v>
      </c>
      <c r="F1035" s="49">
        <v>2.6499999999999999E-2</v>
      </c>
      <c r="G1035" s="49">
        <v>2.75E-2</v>
      </c>
      <c r="H1035" s="49">
        <v>2.8400000000000002E-2</v>
      </c>
      <c r="I1035" s="49">
        <v>2.93E-2</v>
      </c>
      <c r="J1035" s="49">
        <v>3.0300000000000001E-2</v>
      </c>
      <c r="K1035" s="49">
        <v>3.1300000000000001E-2</v>
      </c>
      <c r="L1035" s="49">
        <v>3.2300000000000002E-2</v>
      </c>
      <c r="M1035" s="49">
        <v>3.3300000000000003E-2</v>
      </c>
      <c r="N1035" s="49">
        <v>3.4299999999999997E-2</v>
      </c>
      <c r="O1035" s="49">
        <v>3.5400000000000001E-2</v>
      </c>
      <c r="P1035" s="49">
        <v>3.6400000000000002E-2</v>
      </c>
      <c r="Q1035" s="49">
        <v>3.7499999999999999E-2</v>
      </c>
      <c r="R1035" s="49">
        <v>3.8699999999999998E-2</v>
      </c>
      <c r="S1035" s="49">
        <v>3.9399999999999998E-2</v>
      </c>
      <c r="T1035" s="49">
        <v>4.0300000000000002E-2</v>
      </c>
      <c r="U1035" s="49">
        <v>4.1300000000000003E-2</v>
      </c>
      <c r="V1035" s="49">
        <v>4.2299999999999997E-2</v>
      </c>
    </row>
    <row r="1036" spans="1:22" ht="15.75" customHeight="1">
      <c r="A1036" s="139" t="s">
        <v>751</v>
      </c>
      <c r="B1036" s="139" t="s">
        <v>359</v>
      </c>
      <c r="C1036" s="139" t="s">
        <v>779</v>
      </c>
      <c r="D1036" s="139" t="s">
        <v>633</v>
      </c>
      <c r="E1036" s="139" t="s">
        <v>754</v>
      </c>
      <c r="F1036" s="49">
        <v>7490</v>
      </c>
      <c r="G1036" s="49">
        <v>7550</v>
      </c>
      <c r="H1036" s="49">
        <v>7310</v>
      </c>
      <c r="I1036" s="49">
        <v>7350</v>
      </c>
      <c r="J1036" s="49">
        <v>7360</v>
      </c>
      <c r="K1036" s="49">
        <v>7930</v>
      </c>
      <c r="L1036" s="49">
        <v>7640</v>
      </c>
      <c r="M1036" s="49">
        <v>7470</v>
      </c>
      <c r="N1036" s="49">
        <v>6960</v>
      </c>
      <c r="O1036" s="49">
        <v>5320</v>
      </c>
      <c r="P1036" s="49">
        <v>4920</v>
      </c>
      <c r="Q1036" s="49">
        <v>3110</v>
      </c>
      <c r="R1036" s="49">
        <v>3740</v>
      </c>
      <c r="S1036" s="49">
        <v>4170</v>
      </c>
      <c r="T1036" s="49">
        <v>4360</v>
      </c>
      <c r="U1036" s="49">
        <v>3960</v>
      </c>
      <c r="V1036" s="49">
        <v>4270</v>
      </c>
    </row>
    <row r="1037" spans="1:22" ht="15.75" customHeight="1">
      <c r="A1037" s="139" t="s">
        <v>751</v>
      </c>
      <c r="B1037" s="139" t="s">
        <v>361</v>
      </c>
      <c r="C1037" s="139" t="s">
        <v>779</v>
      </c>
      <c r="D1037" s="139" t="s">
        <v>633</v>
      </c>
      <c r="E1037" s="139" t="s">
        <v>754</v>
      </c>
      <c r="F1037" s="49">
        <v>5.0800000000000003E-3</v>
      </c>
      <c r="G1037" s="49">
        <v>5.0899999999999999E-3</v>
      </c>
      <c r="H1037" s="49">
        <v>5.11E-3</v>
      </c>
      <c r="I1037" s="49">
        <v>5.1200000000000004E-3</v>
      </c>
      <c r="J1037" s="49">
        <v>5.13E-3</v>
      </c>
      <c r="K1037" s="49">
        <v>5.1500000000000001E-3</v>
      </c>
      <c r="L1037" s="49">
        <v>5.1599999999999997E-3</v>
      </c>
      <c r="M1037" s="49">
        <v>5.1799999999999997E-3</v>
      </c>
      <c r="N1037" s="49">
        <v>5.1999999999999998E-3</v>
      </c>
      <c r="O1037" s="49">
        <v>5.2100000000000002E-3</v>
      </c>
      <c r="P1037" s="49">
        <v>5.2300000000000003E-3</v>
      </c>
      <c r="Q1037" s="49">
        <v>5.2500000000000003E-3</v>
      </c>
      <c r="R1037" s="49">
        <v>5.2700000000000004E-3</v>
      </c>
      <c r="S1037" s="49">
        <v>5.2700000000000004E-3</v>
      </c>
      <c r="T1037" s="49">
        <v>5.2900000000000004E-3</v>
      </c>
      <c r="U1037" s="49">
        <v>5.3E-3</v>
      </c>
      <c r="V1037" s="49">
        <v>5.3200000000000001E-3</v>
      </c>
    </row>
    <row r="1038" spans="1:22" ht="15.75" customHeight="1">
      <c r="A1038" s="139" t="s">
        <v>751</v>
      </c>
      <c r="B1038" s="139" t="s">
        <v>363</v>
      </c>
      <c r="C1038" s="139" t="s">
        <v>779</v>
      </c>
      <c r="D1038" s="139" t="s">
        <v>633</v>
      </c>
      <c r="E1038" s="139" t="s">
        <v>754</v>
      </c>
      <c r="F1038" s="49">
        <v>1240</v>
      </c>
      <c r="G1038" s="49">
        <v>1270</v>
      </c>
      <c r="H1038" s="49">
        <v>1270</v>
      </c>
      <c r="I1038" s="49">
        <v>1280</v>
      </c>
      <c r="J1038" s="49">
        <v>1410</v>
      </c>
      <c r="K1038" s="49">
        <v>1540</v>
      </c>
      <c r="L1038" s="49">
        <v>1530</v>
      </c>
      <c r="M1038" s="49">
        <v>1570</v>
      </c>
      <c r="N1038" s="49">
        <v>1550</v>
      </c>
      <c r="O1038" s="49">
        <v>928</v>
      </c>
      <c r="P1038" s="49">
        <v>1720</v>
      </c>
      <c r="Q1038" s="49">
        <v>1750</v>
      </c>
      <c r="R1038" s="49">
        <v>1750</v>
      </c>
      <c r="S1038" s="49">
        <v>1810</v>
      </c>
      <c r="T1038" s="49">
        <v>2120</v>
      </c>
      <c r="U1038" s="49">
        <v>2120</v>
      </c>
      <c r="V1038" s="49">
        <v>2120</v>
      </c>
    </row>
    <row r="1039" spans="1:22" ht="15.75" customHeight="1">
      <c r="A1039" s="139" t="s">
        <v>751</v>
      </c>
      <c r="B1039" s="139" t="s">
        <v>369</v>
      </c>
      <c r="C1039" s="139" t="s">
        <v>779</v>
      </c>
      <c r="D1039" s="139" t="s">
        <v>633</v>
      </c>
      <c r="E1039" s="139" t="s">
        <v>754</v>
      </c>
      <c r="F1039" s="49">
        <v>3.7100000000000001E-2</v>
      </c>
      <c r="G1039" s="49">
        <v>3.7199999999999997E-2</v>
      </c>
      <c r="H1039" s="49">
        <v>3.7199999999999997E-2</v>
      </c>
      <c r="I1039" s="49">
        <v>3.7100000000000001E-2</v>
      </c>
      <c r="J1039" s="49">
        <v>3.7100000000000001E-2</v>
      </c>
      <c r="K1039" s="49">
        <v>3.7100000000000001E-2</v>
      </c>
      <c r="L1039" s="49">
        <v>3.7199999999999997E-2</v>
      </c>
      <c r="M1039" s="49">
        <v>3.73E-2</v>
      </c>
      <c r="N1039" s="49">
        <v>3.7400000000000003E-2</v>
      </c>
      <c r="O1039" s="49">
        <v>3.7499999999999999E-2</v>
      </c>
      <c r="P1039" s="49">
        <v>3.7699999999999997E-2</v>
      </c>
      <c r="Q1039" s="49">
        <v>3.78E-2</v>
      </c>
      <c r="R1039" s="49">
        <v>3.7900000000000003E-2</v>
      </c>
      <c r="S1039" s="49">
        <v>3.78E-2</v>
      </c>
      <c r="T1039" s="49">
        <v>3.78E-2</v>
      </c>
      <c r="U1039" s="49">
        <v>3.7900000000000003E-2</v>
      </c>
      <c r="V1039" s="49">
        <v>3.7999999999999999E-2</v>
      </c>
    </row>
    <row r="1040" spans="1:22" ht="15.75" customHeight="1">
      <c r="A1040" s="139" t="s">
        <v>751</v>
      </c>
      <c r="B1040" s="139" t="s">
        <v>764</v>
      </c>
      <c r="C1040" s="139" t="s">
        <v>779</v>
      </c>
      <c r="D1040" s="139" t="s">
        <v>633</v>
      </c>
      <c r="E1040" s="139" t="s">
        <v>754</v>
      </c>
      <c r="F1040" s="49">
        <v>518</v>
      </c>
      <c r="G1040" s="49">
        <v>513</v>
      </c>
      <c r="H1040" s="49">
        <v>482</v>
      </c>
      <c r="I1040" s="49">
        <v>474</v>
      </c>
      <c r="J1040" s="49">
        <v>411</v>
      </c>
      <c r="K1040" s="49">
        <v>397</v>
      </c>
      <c r="L1040" s="49">
        <v>393</v>
      </c>
      <c r="M1040" s="49">
        <v>385</v>
      </c>
      <c r="N1040" s="49">
        <v>545</v>
      </c>
      <c r="O1040" s="49">
        <v>429</v>
      </c>
      <c r="P1040" s="49">
        <v>558</v>
      </c>
      <c r="Q1040" s="49">
        <v>581</v>
      </c>
      <c r="R1040" s="49">
        <v>632</v>
      </c>
      <c r="S1040" s="49">
        <v>675</v>
      </c>
      <c r="T1040" s="49">
        <v>724</v>
      </c>
      <c r="U1040" s="49">
        <v>724</v>
      </c>
      <c r="V1040" s="49">
        <v>724</v>
      </c>
    </row>
    <row r="1041" spans="1:22" ht="15.75" customHeight="1">
      <c r="A1041" s="139" t="s">
        <v>751</v>
      </c>
      <c r="B1041" s="139" t="s">
        <v>375</v>
      </c>
      <c r="C1041" s="139" t="s">
        <v>779</v>
      </c>
      <c r="D1041" s="139" t="s">
        <v>633</v>
      </c>
      <c r="E1041" s="139" t="s">
        <v>754</v>
      </c>
      <c r="F1041" s="49">
        <v>548</v>
      </c>
      <c r="G1041" s="49">
        <v>560</v>
      </c>
      <c r="H1041" s="49">
        <v>513</v>
      </c>
      <c r="I1041" s="49">
        <v>527</v>
      </c>
      <c r="J1041" s="49">
        <v>575</v>
      </c>
      <c r="K1041" s="49">
        <v>568</v>
      </c>
      <c r="L1041" s="49">
        <v>679</v>
      </c>
      <c r="M1041" s="49">
        <v>713</v>
      </c>
      <c r="N1041" s="49">
        <v>710</v>
      </c>
      <c r="O1041" s="49">
        <v>712</v>
      </c>
      <c r="P1041" s="49">
        <v>630</v>
      </c>
      <c r="Q1041" s="49">
        <v>632</v>
      </c>
      <c r="R1041" s="49">
        <v>671</v>
      </c>
      <c r="S1041" s="49">
        <v>660</v>
      </c>
      <c r="T1041" s="49">
        <v>658</v>
      </c>
      <c r="U1041" s="49">
        <v>658</v>
      </c>
      <c r="V1041" s="49">
        <v>658</v>
      </c>
    </row>
    <row r="1042" spans="1:22" ht="15.75" customHeight="1">
      <c r="A1042" s="139" t="s">
        <v>751</v>
      </c>
      <c r="B1042" s="139" t="s">
        <v>314</v>
      </c>
      <c r="C1042" s="139" t="s">
        <v>779</v>
      </c>
      <c r="D1042" s="139" t="s">
        <v>633</v>
      </c>
      <c r="E1042" s="139" t="s">
        <v>754</v>
      </c>
      <c r="F1042" s="49">
        <v>1420</v>
      </c>
      <c r="G1042" s="49">
        <v>1640</v>
      </c>
      <c r="H1042" s="49">
        <v>1640</v>
      </c>
      <c r="I1042" s="49">
        <v>1620</v>
      </c>
      <c r="J1042" s="49">
        <v>1730</v>
      </c>
      <c r="K1042" s="49">
        <v>1790</v>
      </c>
      <c r="L1042" s="49">
        <v>1920</v>
      </c>
      <c r="M1042" s="49">
        <v>1950</v>
      </c>
      <c r="N1042" s="49">
        <v>1860</v>
      </c>
      <c r="O1042" s="49">
        <v>1460</v>
      </c>
      <c r="P1042" s="49">
        <v>1430</v>
      </c>
      <c r="Q1042" s="49">
        <v>1220</v>
      </c>
      <c r="R1042" s="49">
        <v>1190</v>
      </c>
      <c r="S1042" s="49">
        <v>1300</v>
      </c>
      <c r="T1042" s="49">
        <v>1390</v>
      </c>
      <c r="U1042" s="49">
        <v>1340</v>
      </c>
      <c r="V1042" s="49">
        <v>1240</v>
      </c>
    </row>
    <row r="1043" spans="1:22" ht="15.75" customHeight="1">
      <c r="A1043" s="139" t="s">
        <v>751</v>
      </c>
      <c r="B1043" s="139" t="s">
        <v>371</v>
      </c>
      <c r="C1043" s="139" t="s">
        <v>779</v>
      </c>
      <c r="D1043" s="139" t="s">
        <v>633</v>
      </c>
      <c r="E1043" s="139" t="s">
        <v>754</v>
      </c>
      <c r="F1043" s="49">
        <v>81.7</v>
      </c>
      <c r="G1043" s="49">
        <v>87.1</v>
      </c>
      <c r="H1043" s="49">
        <v>120</v>
      </c>
      <c r="I1043" s="49">
        <v>120</v>
      </c>
      <c r="J1043" s="49">
        <v>125</v>
      </c>
      <c r="K1043" s="49">
        <v>124</v>
      </c>
      <c r="L1043" s="49">
        <v>117</v>
      </c>
      <c r="M1043" s="49">
        <v>115</v>
      </c>
      <c r="N1043" s="49">
        <v>120</v>
      </c>
      <c r="O1043" s="49">
        <v>119</v>
      </c>
      <c r="P1043" s="49">
        <v>119</v>
      </c>
      <c r="Q1043" s="49">
        <v>118</v>
      </c>
      <c r="R1043" s="49">
        <v>117</v>
      </c>
      <c r="S1043" s="49">
        <v>117</v>
      </c>
      <c r="T1043" s="49">
        <v>117</v>
      </c>
      <c r="U1043" s="49">
        <v>117</v>
      </c>
      <c r="V1043" s="49">
        <v>117</v>
      </c>
    </row>
    <row r="1044" spans="1:22" ht="15.75" customHeight="1">
      <c r="A1044" s="139" t="s">
        <v>751</v>
      </c>
      <c r="B1044" s="139" t="s">
        <v>377</v>
      </c>
      <c r="C1044" s="139" t="s">
        <v>779</v>
      </c>
      <c r="D1044" s="139" t="s">
        <v>633</v>
      </c>
      <c r="E1044" s="139" t="s">
        <v>754</v>
      </c>
      <c r="F1044" s="49">
        <v>2000</v>
      </c>
      <c r="G1044" s="49">
        <v>2000</v>
      </c>
      <c r="H1044" s="49">
        <v>2060</v>
      </c>
      <c r="I1044" s="49">
        <v>2120</v>
      </c>
      <c r="J1044" s="49">
        <v>2050</v>
      </c>
      <c r="K1044" s="49">
        <v>2090</v>
      </c>
      <c r="L1044" s="49">
        <v>2180</v>
      </c>
      <c r="M1044" s="49">
        <v>2190</v>
      </c>
      <c r="N1044" s="49">
        <v>2110</v>
      </c>
      <c r="O1044" s="49">
        <v>1520</v>
      </c>
      <c r="P1044" s="49">
        <v>1260</v>
      </c>
      <c r="Q1044" s="49">
        <v>1080</v>
      </c>
      <c r="R1044" s="49">
        <v>1150</v>
      </c>
      <c r="S1044" s="49">
        <v>973</v>
      </c>
      <c r="T1044" s="49">
        <v>1020</v>
      </c>
      <c r="U1044" s="49">
        <v>1140</v>
      </c>
      <c r="V1044" s="49">
        <v>1160</v>
      </c>
    </row>
    <row r="1045" spans="1:22" ht="15.75" customHeight="1">
      <c r="A1045" s="139" t="s">
        <v>751</v>
      </c>
      <c r="B1045" s="139" t="s">
        <v>383</v>
      </c>
      <c r="C1045" s="139" t="s">
        <v>779</v>
      </c>
      <c r="D1045" s="139" t="s">
        <v>633</v>
      </c>
      <c r="E1045" s="139" t="s">
        <v>754</v>
      </c>
      <c r="F1045" s="49">
        <v>28000</v>
      </c>
      <c r="G1045" s="49">
        <v>33200</v>
      </c>
      <c r="H1045" s="49">
        <v>27000</v>
      </c>
      <c r="I1045" s="49">
        <v>25300</v>
      </c>
      <c r="J1045" s="49">
        <v>27900</v>
      </c>
      <c r="K1045" s="49">
        <v>25500</v>
      </c>
      <c r="L1045" s="49">
        <v>23600</v>
      </c>
      <c r="M1045" s="49">
        <v>23300</v>
      </c>
      <c r="N1045" s="49">
        <v>23400</v>
      </c>
      <c r="O1045" s="49">
        <v>21500</v>
      </c>
      <c r="P1045" s="49">
        <v>21000</v>
      </c>
      <c r="Q1045" s="49">
        <v>22500</v>
      </c>
      <c r="R1045" s="49">
        <v>24400</v>
      </c>
      <c r="S1045" s="49">
        <v>26400</v>
      </c>
      <c r="T1045" s="49">
        <v>27000</v>
      </c>
      <c r="U1045" s="49">
        <v>28500</v>
      </c>
      <c r="V1045" s="49">
        <v>30000</v>
      </c>
    </row>
    <row r="1046" spans="1:22" ht="15.75" customHeight="1">
      <c r="A1046" s="139" t="s">
        <v>751</v>
      </c>
      <c r="B1046" s="139" t="s">
        <v>381</v>
      </c>
      <c r="C1046" s="139" t="s">
        <v>779</v>
      </c>
      <c r="D1046" s="139" t="s">
        <v>633</v>
      </c>
      <c r="E1046" s="139" t="s">
        <v>754</v>
      </c>
      <c r="F1046" s="49">
        <v>53600</v>
      </c>
      <c r="G1046" s="49">
        <v>55300</v>
      </c>
      <c r="H1046" s="49">
        <v>59600</v>
      </c>
      <c r="I1046" s="49">
        <v>62900</v>
      </c>
      <c r="J1046" s="49">
        <v>65600</v>
      </c>
      <c r="K1046" s="49">
        <v>70000</v>
      </c>
      <c r="L1046" s="49">
        <v>73800</v>
      </c>
      <c r="M1046" s="49">
        <v>78600</v>
      </c>
      <c r="N1046" s="49">
        <v>83800</v>
      </c>
      <c r="O1046" s="49">
        <v>97400</v>
      </c>
      <c r="P1046" s="49">
        <v>105000</v>
      </c>
      <c r="Q1046" s="49">
        <v>110000</v>
      </c>
      <c r="R1046" s="49">
        <v>116000</v>
      </c>
      <c r="S1046" s="49">
        <v>119000</v>
      </c>
      <c r="T1046" s="49">
        <v>124000</v>
      </c>
      <c r="U1046" s="49">
        <v>128000</v>
      </c>
      <c r="V1046" s="49">
        <v>127000</v>
      </c>
    </row>
    <row r="1047" spans="1:22" ht="15.75" customHeight="1">
      <c r="A1047" s="139" t="s">
        <v>751</v>
      </c>
      <c r="B1047" s="139" t="s">
        <v>389</v>
      </c>
      <c r="C1047" s="139" t="s">
        <v>779</v>
      </c>
      <c r="D1047" s="139" t="s">
        <v>633</v>
      </c>
      <c r="E1047" s="139" t="s">
        <v>754</v>
      </c>
      <c r="F1047" s="49">
        <v>1910</v>
      </c>
      <c r="G1047" s="49">
        <v>2060</v>
      </c>
      <c r="H1047" s="49">
        <v>2060</v>
      </c>
      <c r="I1047" s="49">
        <v>2340</v>
      </c>
      <c r="J1047" s="49">
        <v>2510</v>
      </c>
      <c r="K1047" s="49">
        <v>2550</v>
      </c>
      <c r="L1047" s="49">
        <v>2540</v>
      </c>
      <c r="M1047" s="49">
        <v>2580</v>
      </c>
      <c r="N1047" s="49">
        <v>2300</v>
      </c>
      <c r="O1047" s="49">
        <v>1490</v>
      </c>
      <c r="P1047" s="49">
        <v>1300</v>
      </c>
      <c r="Q1047" s="49">
        <v>1170</v>
      </c>
      <c r="R1047" s="49">
        <v>1390</v>
      </c>
      <c r="S1047" s="49">
        <v>1300</v>
      </c>
      <c r="T1047" s="49">
        <v>1650</v>
      </c>
      <c r="U1047" s="49">
        <v>1830</v>
      </c>
      <c r="V1047" s="49">
        <v>1970</v>
      </c>
    </row>
    <row r="1048" spans="1:22" ht="15.75" customHeight="1">
      <c r="A1048" s="139" t="s">
        <v>751</v>
      </c>
      <c r="B1048" s="139" t="s">
        <v>385</v>
      </c>
      <c r="C1048" s="139" t="s">
        <v>779</v>
      </c>
      <c r="D1048" s="139" t="s">
        <v>633</v>
      </c>
      <c r="E1048" s="139" t="s">
        <v>754</v>
      </c>
      <c r="F1048" s="49">
        <v>9230</v>
      </c>
      <c r="G1048" s="49">
        <v>10100</v>
      </c>
      <c r="H1048" s="49">
        <v>10600</v>
      </c>
      <c r="I1048" s="49">
        <v>11100</v>
      </c>
      <c r="J1048" s="49">
        <v>11500</v>
      </c>
      <c r="K1048" s="49">
        <v>11400</v>
      </c>
      <c r="L1048" s="49">
        <v>12500</v>
      </c>
      <c r="M1048" s="49">
        <v>14800</v>
      </c>
      <c r="N1048" s="49">
        <v>15900</v>
      </c>
      <c r="O1048" s="49">
        <v>18000</v>
      </c>
      <c r="P1048" s="49">
        <v>21900</v>
      </c>
      <c r="Q1048" s="49">
        <v>23400</v>
      </c>
      <c r="R1048" s="49">
        <v>24400</v>
      </c>
      <c r="S1048" s="49">
        <v>23900</v>
      </c>
      <c r="T1048" s="49">
        <v>23100</v>
      </c>
      <c r="U1048" s="49">
        <v>20300</v>
      </c>
      <c r="V1048" s="49">
        <v>19000</v>
      </c>
    </row>
    <row r="1049" spans="1:22" ht="15.75" customHeight="1">
      <c r="A1049" s="139" t="s">
        <v>751</v>
      </c>
      <c r="B1049" s="139" t="s">
        <v>387</v>
      </c>
      <c r="C1049" s="139" t="s">
        <v>779</v>
      </c>
      <c r="D1049" s="139" t="s">
        <v>633</v>
      </c>
      <c r="E1049" s="139" t="s">
        <v>754</v>
      </c>
      <c r="F1049" s="49">
        <v>2320</v>
      </c>
      <c r="G1049" s="49">
        <v>2270</v>
      </c>
      <c r="H1049" s="49">
        <v>2540</v>
      </c>
      <c r="I1049" s="49">
        <v>693</v>
      </c>
      <c r="J1049" s="49">
        <v>890</v>
      </c>
      <c r="K1049" s="49">
        <v>1050</v>
      </c>
      <c r="L1049" s="49">
        <v>1240</v>
      </c>
      <c r="M1049" s="49">
        <v>1630</v>
      </c>
      <c r="N1049" s="49">
        <v>2310</v>
      </c>
      <c r="O1049" s="49">
        <v>2520</v>
      </c>
      <c r="P1049" s="49">
        <v>2870</v>
      </c>
      <c r="Q1049" s="49">
        <v>3540</v>
      </c>
      <c r="R1049" s="49">
        <v>3480</v>
      </c>
      <c r="S1049" s="49">
        <v>4180</v>
      </c>
      <c r="T1049" s="49">
        <v>4540</v>
      </c>
      <c r="U1049" s="49">
        <v>5040</v>
      </c>
      <c r="V1049" s="49">
        <v>5040</v>
      </c>
    </row>
    <row r="1050" spans="1:22" ht="15.75" customHeight="1">
      <c r="A1050" s="139" t="s">
        <v>751</v>
      </c>
      <c r="B1050" s="139" t="s">
        <v>379</v>
      </c>
      <c r="C1050" s="139" t="s">
        <v>779</v>
      </c>
      <c r="D1050" s="139" t="s">
        <v>633</v>
      </c>
      <c r="E1050" s="139" t="s">
        <v>754</v>
      </c>
      <c r="F1050" s="49">
        <v>65.400000000000006</v>
      </c>
      <c r="G1050" s="49">
        <v>58.7</v>
      </c>
      <c r="H1050" s="49">
        <v>39.299999999999997</v>
      </c>
      <c r="I1050" s="49">
        <v>33</v>
      </c>
      <c r="J1050" s="49">
        <v>50.8</v>
      </c>
      <c r="K1050" s="49">
        <v>55</v>
      </c>
      <c r="L1050" s="49">
        <v>62.2</v>
      </c>
      <c r="M1050" s="49">
        <v>64.3</v>
      </c>
      <c r="N1050" s="49">
        <v>61.8</v>
      </c>
      <c r="O1050" s="49">
        <v>28.7</v>
      </c>
      <c r="P1050" s="49">
        <v>10.4</v>
      </c>
      <c r="Q1050" s="49">
        <v>20.100000000000001</v>
      </c>
      <c r="R1050" s="49">
        <v>0.50900000000000001</v>
      </c>
      <c r="S1050" s="49">
        <v>0.55300000000000005</v>
      </c>
      <c r="T1050" s="49">
        <v>0.54700000000000004</v>
      </c>
      <c r="U1050" s="49">
        <v>0.71699999999999997</v>
      </c>
      <c r="V1050" s="49">
        <v>0.77400000000000002</v>
      </c>
    </row>
    <row r="1051" spans="1:22" ht="15.75" customHeight="1">
      <c r="A1051" s="139" t="s">
        <v>751</v>
      </c>
      <c r="B1051" s="139" t="s">
        <v>391</v>
      </c>
      <c r="C1051" s="139" t="s">
        <v>779</v>
      </c>
      <c r="D1051" s="139" t="s">
        <v>633</v>
      </c>
      <c r="E1051" s="139" t="s">
        <v>754</v>
      </c>
      <c r="F1051" s="49">
        <v>2300</v>
      </c>
      <c r="G1051" s="49">
        <v>1960</v>
      </c>
      <c r="H1051" s="49">
        <v>1970</v>
      </c>
      <c r="I1051" s="49">
        <v>2060</v>
      </c>
      <c r="J1051" s="49">
        <v>2120</v>
      </c>
      <c r="K1051" s="49">
        <v>2330</v>
      </c>
      <c r="L1051" s="49">
        <v>2430</v>
      </c>
      <c r="M1051" s="49">
        <v>2440</v>
      </c>
      <c r="N1051" s="49">
        <v>2350</v>
      </c>
      <c r="O1051" s="49">
        <v>1960</v>
      </c>
      <c r="P1051" s="49">
        <v>2180</v>
      </c>
      <c r="Q1051" s="49">
        <v>2420</v>
      </c>
      <c r="R1051" s="49">
        <v>2420</v>
      </c>
      <c r="S1051" s="49">
        <v>2330</v>
      </c>
      <c r="T1051" s="49">
        <v>2440</v>
      </c>
      <c r="U1051" s="49">
        <v>2380</v>
      </c>
      <c r="V1051" s="49">
        <v>2540</v>
      </c>
    </row>
    <row r="1052" spans="1:22" ht="15.75" customHeight="1">
      <c r="A1052" s="139" t="s">
        <v>751</v>
      </c>
      <c r="B1052" s="139" t="s">
        <v>393</v>
      </c>
      <c r="C1052" s="139" t="s">
        <v>779</v>
      </c>
      <c r="D1052" s="139" t="s">
        <v>633</v>
      </c>
      <c r="E1052" s="139" t="s">
        <v>754</v>
      </c>
      <c r="F1052" s="49">
        <v>20700</v>
      </c>
      <c r="G1052" s="49">
        <v>21500</v>
      </c>
      <c r="H1052" s="49">
        <v>21600</v>
      </c>
      <c r="I1052" s="49">
        <v>22400</v>
      </c>
      <c r="J1052" s="49">
        <v>23200</v>
      </c>
      <c r="K1052" s="49">
        <v>23300</v>
      </c>
      <c r="L1052" s="49">
        <v>23400</v>
      </c>
      <c r="M1052" s="49">
        <v>23800</v>
      </c>
      <c r="N1052" s="49">
        <v>21500</v>
      </c>
      <c r="O1052" s="49">
        <v>17300</v>
      </c>
      <c r="P1052" s="49">
        <v>17400</v>
      </c>
      <c r="Q1052" s="49">
        <v>16700</v>
      </c>
      <c r="R1052" s="49">
        <v>13700</v>
      </c>
      <c r="S1052" s="49">
        <v>12300</v>
      </c>
      <c r="T1052" s="49">
        <v>11600</v>
      </c>
      <c r="U1052" s="49">
        <v>11200</v>
      </c>
      <c r="V1052" s="49">
        <v>10600</v>
      </c>
    </row>
    <row r="1053" spans="1:22" ht="15.75" customHeight="1">
      <c r="A1053" s="139" t="s">
        <v>751</v>
      </c>
      <c r="B1053" s="139" t="s">
        <v>395</v>
      </c>
      <c r="C1053" s="139" t="s">
        <v>779</v>
      </c>
      <c r="D1053" s="139" t="s">
        <v>633</v>
      </c>
      <c r="E1053" s="139" t="s">
        <v>754</v>
      </c>
      <c r="F1053" s="49">
        <v>275</v>
      </c>
      <c r="G1053" s="49">
        <v>266</v>
      </c>
      <c r="H1053" s="49">
        <v>277</v>
      </c>
      <c r="I1053" s="49">
        <v>313</v>
      </c>
      <c r="J1053" s="49">
        <v>315</v>
      </c>
      <c r="K1053" s="49">
        <v>282</v>
      </c>
      <c r="L1053" s="49">
        <v>314</v>
      </c>
      <c r="M1053" s="49">
        <v>270</v>
      </c>
      <c r="N1053" s="49">
        <v>301</v>
      </c>
      <c r="O1053" s="49">
        <v>386</v>
      </c>
      <c r="P1053" s="49">
        <v>327</v>
      </c>
      <c r="Q1053" s="49">
        <v>327</v>
      </c>
      <c r="R1053" s="49">
        <v>339</v>
      </c>
      <c r="S1053" s="49">
        <v>362</v>
      </c>
      <c r="T1053" s="49">
        <v>413</v>
      </c>
      <c r="U1053" s="49">
        <v>418</v>
      </c>
      <c r="V1053" s="49">
        <v>396</v>
      </c>
    </row>
    <row r="1054" spans="1:22" ht="15.75" customHeight="1">
      <c r="A1054" s="139" t="s">
        <v>751</v>
      </c>
      <c r="B1054" s="139" t="s">
        <v>399</v>
      </c>
      <c r="C1054" s="139" t="s">
        <v>779</v>
      </c>
      <c r="D1054" s="139" t="s">
        <v>633</v>
      </c>
      <c r="E1054" s="139" t="s">
        <v>754</v>
      </c>
      <c r="F1054" s="49">
        <v>1590</v>
      </c>
      <c r="G1054" s="49">
        <v>1890</v>
      </c>
      <c r="H1054" s="49">
        <v>2080</v>
      </c>
      <c r="I1054" s="49">
        <v>2020</v>
      </c>
      <c r="J1054" s="49">
        <v>2210</v>
      </c>
      <c r="K1054" s="49">
        <v>2250</v>
      </c>
      <c r="L1054" s="49">
        <v>2240</v>
      </c>
      <c r="M1054" s="49">
        <v>2470</v>
      </c>
      <c r="N1054" s="49">
        <v>2500</v>
      </c>
      <c r="O1054" s="49">
        <v>2230</v>
      </c>
      <c r="P1054" s="49">
        <v>2250</v>
      </c>
      <c r="Q1054" s="49">
        <v>1590</v>
      </c>
      <c r="R1054" s="49">
        <v>2260</v>
      </c>
      <c r="S1054" s="49">
        <v>2340</v>
      </c>
      <c r="T1054" s="49">
        <v>2510</v>
      </c>
      <c r="U1054" s="49">
        <v>2570</v>
      </c>
      <c r="V1054" s="49">
        <v>2570</v>
      </c>
    </row>
    <row r="1055" spans="1:22" ht="15.75" customHeight="1">
      <c r="A1055" s="139" t="s">
        <v>751</v>
      </c>
      <c r="B1055" s="139" t="s">
        <v>397</v>
      </c>
      <c r="C1055" s="139" t="s">
        <v>779</v>
      </c>
      <c r="D1055" s="139" t="s">
        <v>633</v>
      </c>
      <c r="E1055" s="139" t="s">
        <v>754</v>
      </c>
      <c r="F1055" s="49">
        <v>43900</v>
      </c>
      <c r="G1055" s="49">
        <v>43000</v>
      </c>
      <c r="H1055" s="49">
        <v>40500</v>
      </c>
      <c r="I1055" s="49">
        <v>40100</v>
      </c>
      <c r="J1055" s="49">
        <v>39800</v>
      </c>
      <c r="K1055" s="49">
        <v>41200</v>
      </c>
      <c r="L1055" s="49">
        <v>41200</v>
      </c>
      <c r="M1055" s="49">
        <v>40200</v>
      </c>
      <c r="N1055" s="49">
        <v>37400</v>
      </c>
      <c r="O1055" s="49">
        <v>32800</v>
      </c>
      <c r="P1055" s="49">
        <v>32700</v>
      </c>
      <c r="Q1055" s="49">
        <v>33100</v>
      </c>
      <c r="R1055" s="49">
        <v>33700</v>
      </c>
      <c r="S1055" s="49">
        <v>35100</v>
      </c>
      <c r="T1055" s="49">
        <v>34800</v>
      </c>
      <c r="U1055" s="49">
        <v>33700</v>
      </c>
      <c r="V1055" s="49">
        <v>33600</v>
      </c>
    </row>
    <row r="1056" spans="1:22" ht="15.75" customHeight="1">
      <c r="A1056" s="139" t="s">
        <v>751</v>
      </c>
      <c r="B1056" s="139" t="s">
        <v>401</v>
      </c>
      <c r="C1056" s="139" t="s">
        <v>779</v>
      </c>
      <c r="D1056" s="139" t="s">
        <v>633</v>
      </c>
      <c r="E1056" s="139" t="s">
        <v>754</v>
      </c>
      <c r="F1056" s="49">
        <v>2320</v>
      </c>
      <c r="G1056" s="49">
        <v>3160</v>
      </c>
      <c r="H1056" s="49">
        <v>4080</v>
      </c>
      <c r="I1056" s="49">
        <v>4840</v>
      </c>
      <c r="J1056" s="49">
        <v>4620</v>
      </c>
      <c r="K1056" s="49">
        <v>5350</v>
      </c>
      <c r="L1056" s="49">
        <v>6550</v>
      </c>
      <c r="M1056" s="49">
        <v>6560</v>
      </c>
      <c r="N1056" s="49">
        <v>6750</v>
      </c>
      <c r="O1056" s="49">
        <v>6050</v>
      </c>
      <c r="P1056" s="49">
        <v>7180</v>
      </c>
      <c r="Q1056" s="49">
        <v>7950</v>
      </c>
      <c r="R1056" s="49">
        <v>7660</v>
      </c>
      <c r="S1056" s="49">
        <v>9940</v>
      </c>
      <c r="T1056" s="49">
        <v>9750</v>
      </c>
      <c r="U1056" s="49">
        <v>10500</v>
      </c>
      <c r="V1056" s="49">
        <v>10500</v>
      </c>
    </row>
    <row r="1057" spans="1:22" ht="15.75" customHeight="1">
      <c r="A1057" s="139" t="s">
        <v>751</v>
      </c>
      <c r="B1057" s="139" t="s">
        <v>403</v>
      </c>
      <c r="C1057" s="139" t="s">
        <v>779</v>
      </c>
      <c r="D1057" s="139" t="s">
        <v>633</v>
      </c>
      <c r="E1057" s="139" t="s">
        <v>754</v>
      </c>
      <c r="F1057" s="49">
        <v>694</v>
      </c>
      <c r="G1057" s="49">
        <v>797</v>
      </c>
      <c r="H1057" s="49">
        <v>886</v>
      </c>
      <c r="I1057" s="49">
        <v>1000</v>
      </c>
      <c r="J1057" s="49">
        <v>1080</v>
      </c>
      <c r="K1057" s="49">
        <v>1280</v>
      </c>
      <c r="L1057" s="49">
        <v>1290</v>
      </c>
      <c r="M1057" s="49">
        <v>1480</v>
      </c>
      <c r="N1057" s="49">
        <v>1630</v>
      </c>
      <c r="O1057" s="49">
        <v>1910</v>
      </c>
      <c r="P1057" s="49">
        <v>2130</v>
      </c>
      <c r="Q1057" s="49">
        <v>2540</v>
      </c>
      <c r="R1057" s="49">
        <v>2640</v>
      </c>
      <c r="S1057" s="49">
        <v>2930</v>
      </c>
      <c r="T1057" s="49">
        <v>3210</v>
      </c>
      <c r="U1057" s="49">
        <v>3470</v>
      </c>
      <c r="V1057" s="49">
        <v>3470</v>
      </c>
    </row>
    <row r="1058" spans="1:22" ht="15.75" customHeight="1">
      <c r="A1058" s="139" t="s">
        <v>751</v>
      </c>
      <c r="B1058" s="139" t="s">
        <v>410</v>
      </c>
      <c r="C1058" s="139" t="s">
        <v>779</v>
      </c>
      <c r="D1058" s="139" t="s">
        <v>633</v>
      </c>
      <c r="E1058" s="139" t="s">
        <v>754</v>
      </c>
      <c r="F1058" s="49">
        <v>230</v>
      </c>
      <c r="G1058" s="49">
        <v>240</v>
      </c>
      <c r="H1058" s="49">
        <v>284</v>
      </c>
      <c r="I1058" s="49">
        <v>405</v>
      </c>
      <c r="J1058" s="49">
        <v>473</v>
      </c>
      <c r="K1058" s="49">
        <v>526</v>
      </c>
      <c r="L1058" s="49">
        <v>563</v>
      </c>
      <c r="M1058" s="49">
        <v>658</v>
      </c>
      <c r="N1058" s="49">
        <v>677</v>
      </c>
      <c r="O1058" s="49">
        <v>319</v>
      </c>
      <c r="P1058" s="49">
        <v>381</v>
      </c>
      <c r="Q1058" s="49">
        <v>505</v>
      </c>
      <c r="R1058" s="49">
        <v>607</v>
      </c>
      <c r="S1058" s="49">
        <v>808</v>
      </c>
      <c r="T1058" s="49">
        <v>826</v>
      </c>
      <c r="U1058" s="49">
        <v>714</v>
      </c>
      <c r="V1058" s="49">
        <v>714</v>
      </c>
    </row>
    <row r="1059" spans="1:22" ht="15.75" customHeight="1">
      <c r="A1059" s="139" t="s">
        <v>751</v>
      </c>
      <c r="B1059" s="139" t="s">
        <v>286</v>
      </c>
      <c r="C1059" s="139" t="s">
        <v>779</v>
      </c>
      <c r="D1059" s="139" t="s">
        <v>633</v>
      </c>
      <c r="E1059" s="139" t="s">
        <v>754</v>
      </c>
      <c r="F1059" s="49">
        <v>53.7</v>
      </c>
      <c r="G1059" s="49">
        <v>50.9</v>
      </c>
      <c r="H1059" s="49">
        <v>48.1</v>
      </c>
      <c r="I1059" s="49">
        <v>45.3</v>
      </c>
      <c r="J1059" s="49">
        <v>42.4</v>
      </c>
      <c r="K1059" s="49">
        <v>39.6</v>
      </c>
      <c r="L1059" s="49">
        <v>36.799999999999997</v>
      </c>
      <c r="M1059" s="49">
        <v>34</v>
      </c>
      <c r="N1059" s="49">
        <v>295</v>
      </c>
      <c r="O1059" s="49">
        <v>356</v>
      </c>
      <c r="P1059" s="49">
        <v>300</v>
      </c>
      <c r="Q1059" s="49">
        <v>342</v>
      </c>
      <c r="R1059" s="49">
        <v>369</v>
      </c>
      <c r="S1059" s="49">
        <v>405</v>
      </c>
      <c r="T1059" s="49">
        <v>533</v>
      </c>
      <c r="U1059" s="49">
        <v>571</v>
      </c>
      <c r="V1059" s="49">
        <v>571</v>
      </c>
    </row>
    <row r="1060" spans="1:22" ht="15.75" customHeight="1">
      <c r="A1060" s="139" t="s">
        <v>751</v>
      </c>
      <c r="B1060" s="139" t="s">
        <v>405</v>
      </c>
      <c r="C1060" s="139" t="s">
        <v>779</v>
      </c>
      <c r="D1060" s="139" t="s">
        <v>633</v>
      </c>
      <c r="E1060" s="139" t="s">
        <v>754</v>
      </c>
      <c r="F1060" s="49">
        <v>4.2199999999999998E-3</v>
      </c>
      <c r="G1060" s="49">
        <v>4.2900000000000004E-3</v>
      </c>
      <c r="H1060" s="49">
        <v>4.3699999999999998E-3</v>
      </c>
      <c r="I1060" s="49">
        <v>4.4400000000000004E-3</v>
      </c>
      <c r="J1060" s="49">
        <v>4.5300000000000002E-3</v>
      </c>
      <c r="K1060" s="49">
        <v>4.62E-3</v>
      </c>
      <c r="L1060" s="49">
        <v>4.7099999999999998E-3</v>
      </c>
      <c r="M1060" s="49">
        <v>4.8199999999999996E-3</v>
      </c>
      <c r="N1060" s="49">
        <v>4.9199999999999999E-3</v>
      </c>
      <c r="O1060" s="49">
        <v>5.0299999999999997E-3</v>
      </c>
      <c r="P1060" s="49">
        <v>5.13E-3</v>
      </c>
      <c r="Q1060" s="49">
        <v>5.2300000000000003E-3</v>
      </c>
      <c r="R1060" s="49">
        <v>5.3299999999999997E-3</v>
      </c>
      <c r="S1060" s="49">
        <v>5.3800000000000002E-3</v>
      </c>
      <c r="T1060" s="49">
        <v>5.47E-3</v>
      </c>
      <c r="U1060" s="49">
        <v>5.5599999999999998E-3</v>
      </c>
      <c r="V1060" s="49">
        <v>5.6499999999999996E-3</v>
      </c>
    </row>
    <row r="1061" spans="1:22" ht="15.75" customHeight="1">
      <c r="A1061" s="139" t="s">
        <v>751</v>
      </c>
      <c r="B1061" s="139" t="s">
        <v>514</v>
      </c>
      <c r="C1061" s="139" t="s">
        <v>779</v>
      </c>
      <c r="D1061" s="139" t="s">
        <v>633</v>
      </c>
      <c r="E1061" s="139" t="s">
        <v>754</v>
      </c>
      <c r="F1061" s="49">
        <v>2.2799999999999999E-3</v>
      </c>
      <c r="G1061" s="49">
        <v>2.31E-3</v>
      </c>
      <c r="H1061" s="49">
        <v>2.3500000000000001E-3</v>
      </c>
      <c r="I1061" s="49">
        <v>2.3800000000000002E-3</v>
      </c>
      <c r="J1061" s="49">
        <v>2.4199999999999998E-3</v>
      </c>
      <c r="K1061" s="49">
        <v>2.4599999999999999E-3</v>
      </c>
      <c r="L1061" s="49">
        <v>2.49E-3</v>
      </c>
      <c r="M1061" s="49">
        <v>2.5200000000000001E-3</v>
      </c>
      <c r="N1061" s="49">
        <v>2.5500000000000002E-3</v>
      </c>
      <c r="O1061" s="49">
        <v>2.5899999999999999E-3</v>
      </c>
      <c r="P1061" s="49">
        <v>2.6199999999999999E-3</v>
      </c>
      <c r="Q1061" s="49">
        <v>2.65E-3</v>
      </c>
      <c r="R1061" s="49">
        <v>2.6800000000000001E-3</v>
      </c>
      <c r="S1061" s="49">
        <v>2.7200000000000002E-3</v>
      </c>
      <c r="T1061" s="49">
        <v>2.7499999999999998E-3</v>
      </c>
      <c r="U1061" s="49">
        <v>2.7899999999999999E-3</v>
      </c>
      <c r="V1061" s="49">
        <v>2.82E-3</v>
      </c>
    </row>
    <row r="1062" spans="1:22" ht="15.75" customHeight="1">
      <c r="A1062" s="139" t="s">
        <v>751</v>
      </c>
      <c r="B1062" s="139" t="s">
        <v>548</v>
      </c>
      <c r="C1062" s="139" t="s">
        <v>779</v>
      </c>
      <c r="D1062" s="139" t="s">
        <v>633</v>
      </c>
      <c r="E1062" s="139" t="s">
        <v>754</v>
      </c>
      <c r="F1062" s="49">
        <v>28600</v>
      </c>
      <c r="G1062" s="49">
        <v>29700</v>
      </c>
      <c r="H1062" s="49">
        <v>31100</v>
      </c>
      <c r="I1062" s="49">
        <v>31900</v>
      </c>
      <c r="J1062" s="49">
        <v>30700</v>
      </c>
      <c r="K1062" s="49">
        <v>28100</v>
      </c>
      <c r="L1062" s="49">
        <v>28000</v>
      </c>
      <c r="M1062" s="49">
        <v>31500</v>
      </c>
      <c r="N1062" s="49">
        <v>31800</v>
      </c>
      <c r="O1062" s="49">
        <v>29600</v>
      </c>
      <c r="P1062" s="49">
        <v>30900</v>
      </c>
      <c r="Q1062" s="49">
        <v>32000</v>
      </c>
      <c r="R1062" s="49">
        <v>32000</v>
      </c>
      <c r="S1062" s="49">
        <v>32100</v>
      </c>
      <c r="T1062" s="49">
        <v>33200</v>
      </c>
      <c r="U1062" s="49">
        <v>34800</v>
      </c>
      <c r="V1062" s="49">
        <v>36400</v>
      </c>
    </row>
    <row r="1063" spans="1:22" ht="15.75" customHeight="1">
      <c r="A1063" s="139" t="s">
        <v>751</v>
      </c>
      <c r="B1063" s="139" t="s">
        <v>408</v>
      </c>
      <c r="C1063" s="139" t="s">
        <v>779</v>
      </c>
      <c r="D1063" s="139" t="s">
        <v>633</v>
      </c>
      <c r="E1063" s="139" t="s">
        <v>754</v>
      </c>
      <c r="F1063" s="49">
        <v>458</v>
      </c>
      <c r="G1063" s="49">
        <v>348</v>
      </c>
      <c r="H1063" s="49">
        <v>587</v>
      </c>
      <c r="I1063" s="49">
        <v>677</v>
      </c>
      <c r="J1063" s="49">
        <v>937</v>
      </c>
      <c r="K1063" s="49">
        <v>748</v>
      </c>
      <c r="L1063" s="49">
        <v>776</v>
      </c>
      <c r="M1063" s="49">
        <v>796</v>
      </c>
      <c r="N1063" s="49">
        <v>932</v>
      </c>
      <c r="O1063" s="49">
        <v>719</v>
      </c>
      <c r="P1063" s="49">
        <v>717</v>
      </c>
      <c r="Q1063" s="49">
        <v>796</v>
      </c>
      <c r="R1063" s="49">
        <v>834</v>
      </c>
      <c r="S1063" s="49">
        <v>1040</v>
      </c>
      <c r="T1063" s="49">
        <v>1330</v>
      </c>
      <c r="U1063" s="49">
        <v>1470</v>
      </c>
      <c r="V1063" s="49">
        <v>1470</v>
      </c>
    </row>
    <row r="1064" spans="1:22" ht="15.75" customHeight="1">
      <c r="A1064" s="139" t="s">
        <v>751</v>
      </c>
      <c r="B1064" s="139" t="s">
        <v>412</v>
      </c>
      <c r="C1064" s="139" t="s">
        <v>779</v>
      </c>
      <c r="D1064" s="139" t="s">
        <v>633</v>
      </c>
      <c r="E1064" s="139" t="s">
        <v>754</v>
      </c>
      <c r="F1064" s="49">
        <v>38.5</v>
      </c>
      <c r="G1064" s="49">
        <v>38.4</v>
      </c>
      <c r="H1064" s="49">
        <v>96.9</v>
      </c>
      <c r="I1064" s="49">
        <v>99.4</v>
      </c>
      <c r="J1064" s="49">
        <v>99</v>
      </c>
      <c r="K1064" s="49">
        <v>98.6</v>
      </c>
      <c r="L1064" s="49">
        <v>155</v>
      </c>
      <c r="M1064" s="49">
        <v>153</v>
      </c>
      <c r="N1064" s="49">
        <v>152</v>
      </c>
      <c r="O1064" s="49">
        <v>382</v>
      </c>
      <c r="P1064" s="49">
        <v>457</v>
      </c>
      <c r="Q1064" s="49">
        <v>492</v>
      </c>
      <c r="R1064" s="49">
        <v>566</v>
      </c>
      <c r="S1064" s="49">
        <v>573</v>
      </c>
      <c r="T1064" s="49">
        <v>915</v>
      </c>
      <c r="U1064" s="49">
        <v>963</v>
      </c>
      <c r="V1064" s="49">
        <v>963</v>
      </c>
    </row>
    <row r="1065" spans="1:22" ht="15.75" customHeight="1">
      <c r="A1065" s="139" t="s">
        <v>751</v>
      </c>
      <c r="B1065" s="139" t="s">
        <v>416</v>
      </c>
      <c r="C1065" s="139" t="s">
        <v>779</v>
      </c>
      <c r="D1065" s="139" t="s">
        <v>633</v>
      </c>
      <c r="E1065" s="139" t="s">
        <v>754</v>
      </c>
      <c r="F1065" s="49">
        <v>1650</v>
      </c>
      <c r="G1065" s="49">
        <v>1710</v>
      </c>
      <c r="H1065" s="49">
        <v>1690</v>
      </c>
      <c r="I1065" s="49">
        <v>2330</v>
      </c>
      <c r="J1065" s="49">
        <v>2640</v>
      </c>
      <c r="K1065" s="49">
        <v>2770</v>
      </c>
      <c r="L1065" s="49">
        <v>2020</v>
      </c>
      <c r="M1065" s="49">
        <v>2280</v>
      </c>
      <c r="N1065" s="49">
        <v>2340</v>
      </c>
      <c r="O1065" s="49">
        <v>2560</v>
      </c>
      <c r="P1065" s="49">
        <v>2600</v>
      </c>
      <c r="Q1065" s="49">
        <v>2580</v>
      </c>
      <c r="R1065" s="49">
        <v>2560</v>
      </c>
      <c r="S1065" s="49">
        <v>2550</v>
      </c>
      <c r="T1065" s="49">
        <v>2410</v>
      </c>
      <c r="U1065" s="49">
        <v>2240</v>
      </c>
      <c r="V1065" s="49">
        <v>2240</v>
      </c>
    </row>
    <row r="1066" spans="1:22" ht="15.75" customHeight="1">
      <c r="A1066" s="139" t="s">
        <v>751</v>
      </c>
      <c r="B1066" s="139" t="s">
        <v>420</v>
      </c>
      <c r="C1066" s="139" t="s">
        <v>779</v>
      </c>
      <c r="D1066" s="139" t="s">
        <v>633</v>
      </c>
      <c r="E1066" s="139" t="s">
        <v>754</v>
      </c>
      <c r="F1066" s="49">
        <v>29.7</v>
      </c>
      <c r="G1066" s="49">
        <v>26.6</v>
      </c>
      <c r="H1066" s="49">
        <v>20.6</v>
      </c>
      <c r="I1066" s="49">
        <v>8.81</v>
      </c>
      <c r="J1066" s="49">
        <v>46.8</v>
      </c>
      <c r="K1066" s="49">
        <v>58.3</v>
      </c>
      <c r="L1066" s="49">
        <v>60.6</v>
      </c>
      <c r="M1066" s="49">
        <v>59.8</v>
      </c>
      <c r="N1066" s="49">
        <v>36.799999999999997</v>
      </c>
      <c r="O1066" s="49">
        <v>28.3</v>
      </c>
      <c r="P1066" s="49">
        <v>28.4</v>
      </c>
      <c r="Q1066" s="49">
        <v>30.9</v>
      </c>
      <c r="R1066" s="49">
        <v>47.8</v>
      </c>
      <c r="S1066" s="49">
        <v>74.400000000000006</v>
      </c>
      <c r="T1066" s="49">
        <v>114</v>
      </c>
      <c r="U1066" s="49">
        <v>115</v>
      </c>
      <c r="V1066" s="49">
        <v>115</v>
      </c>
    </row>
    <row r="1067" spans="1:22" ht="15.75" customHeight="1">
      <c r="A1067" s="139" t="s">
        <v>751</v>
      </c>
      <c r="B1067" s="139" t="s">
        <v>422</v>
      </c>
      <c r="C1067" s="139" t="s">
        <v>779</v>
      </c>
      <c r="D1067" s="139" t="s">
        <v>633</v>
      </c>
      <c r="E1067" s="139" t="s">
        <v>754</v>
      </c>
      <c r="F1067" s="49">
        <v>1210</v>
      </c>
      <c r="G1067" s="49">
        <v>1210</v>
      </c>
      <c r="H1067" s="49">
        <v>1320</v>
      </c>
      <c r="I1067" s="49">
        <v>1400</v>
      </c>
      <c r="J1067" s="49">
        <v>1430</v>
      </c>
      <c r="K1067" s="49">
        <v>1430</v>
      </c>
      <c r="L1067" s="49">
        <v>2080</v>
      </c>
      <c r="M1067" s="49">
        <v>2020</v>
      </c>
      <c r="N1067" s="49">
        <v>2120</v>
      </c>
      <c r="O1067" s="49">
        <v>2500</v>
      </c>
      <c r="P1067" s="49">
        <v>2700</v>
      </c>
      <c r="Q1067" s="49">
        <v>1340</v>
      </c>
      <c r="R1067" s="49">
        <v>765</v>
      </c>
      <c r="S1067" s="49">
        <v>778</v>
      </c>
      <c r="T1067" s="49">
        <v>775</v>
      </c>
      <c r="U1067" s="49">
        <v>634</v>
      </c>
      <c r="V1067" s="49">
        <v>634</v>
      </c>
    </row>
    <row r="1068" spans="1:22" ht="15.75" customHeight="1">
      <c r="A1068" s="139" t="s">
        <v>751</v>
      </c>
      <c r="B1068" s="139" t="s">
        <v>516</v>
      </c>
      <c r="C1068" s="139" t="s">
        <v>779</v>
      </c>
      <c r="D1068" s="139" t="s">
        <v>633</v>
      </c>
      <c r="E1068" s="139" t="s">
        <v>754</v>
      </c>
      <c r="F1068" s="49">
        <v>7.8499999999999993E-3</v>
      </c>
      <c r="G1068" s="49">
        <v>7.9299999999999995E-3</v>
      </c>
      <c r="H1068" s="49">
        <v>8.0099999999999998E-3</v>
      </c>
      <c r="I1068" s="49">
        <v>8.09E-3</v>
      </c>
      <c r="J1068" s="49">
        <v>8.1700000000000002E-3</v>
      </c>
      <c r="K1068" s="49">
        <v>8.2699999999999996E-3</v>
      </c>
      <c r="L1068" s="49">
        <v>8.3800000000000003E-3</v>
      </c>
      <c r="M1068" s="49">
        <v>8.5100000000000002E-3</v>
      </c>
      <c r="N1068" s="49">
        <v>8.6400000000000001E-3</v>
      </c>
      <c r="O1068" s="49">
        <v>8.7600000000000004E-3</v>
      </c>
      <c r="P1068" s="49">
        <v>8.8699999999999994E-3</v>
      </c>
      <c r="Q1068" s="49">
        <v>8.9599999999999992E-3</v>
      </c>
      <c r="R1068" s="49">
        <v>9.0399999999999994E-3</v>
      </c>
      <c r="S1068" s="49">
        <v>9.1400000000000006E-3</v>
      </c>
      <c r="T1068" s="49">
        <v>9.2399999999999999E-3</v>
      </c>
      <c r="U1068" s="49">
        <v>9.3399999999999993E-3</v>
      </c>
      <c r="V1068" s="49">
        <v>9.4400000000000005E-3</v>
      </c>
    </row>
    <row r="1069" spans="1:22" ht="15.75" customHeight="1">
      <c r="A1069" s="139" t="s">
        <v>751</v>
      </c>
      <c r="B1069" s="139" t="s">
        <v>765</v>
      </c>
      <c r="C1069" s="139" t="s">
        <v>779</v>
      </c>
      <c r="D1069" s="139" t="s">
        <v>633</v>
      </c>
      <c r="E1069" s="139" t="s">
        <v>754</v>
      </c>
      <c r="F1069" s="49">
        <v>3950</v>
      </c>
      <c r="G1069" s="49">
        <v>4420</v>
      </c>
      <c r="H1069" s="49">
        <v>4950</v>
      </c>
      <c r="I1069" s="49">
        <v>5820</v>
      </c>
      <c r="J1069" s="49">
        <v>6210</v>
      </c>
      <c r="K1069" s="49">
        <v>6730</v>
      </c>
      <c r="L1069" s="49">
        <v>7750</v>
      </c>
      <c r="M1069" s="49">
        <v>8080</v>
      </c>
      <c r="N1069" s="49">
        <v>8830</v>
      </c>
      <c r="O1069" s="49">
        <v>10200</v>
      </c>
      <c r="P1069" s="49">
        <v>11100</v>
      </c>
      <c r="Q1069" s="49">
        <v>12600</v>
      </c>
      <c r="R1069" s="49">
        <v>14300</v>
      </c>
      <c r="S1069" s="49">
        <v>15400</v>
      </c>
      <c r="T1069" s="49">
        <v>16600</v>
      </c>
      <c r="U1069" s="49">
        <v>17300</v>
      </c>
      <c r="V1069" s="49">
        <v>17100</v>
      </c>
    </row>
    <row r="1070" spans="1:22" ht="15.75" customHeight="1">
      <c r="A1070" s="139" t="s">
        <v>751</v>
      </c>
      <c r="B1070" s="139" t="s">
        <v>424</v>
      </c>
      <c r="C1070" s="139" t="s">
        <v>779</v>
      </c>
      <c r="D1070" s="139" t="s">
        <v>633</v>
      </c>
      <c r="E1070" s="139" t="s">
        <v>754</v>
      </c>
      <c r="F1070" s="49">
        <v>9.98</v>
      </c>
      <c r="G1070" s="49">
        <v>10.1</v>
      </c>
      <c r="H1070" s="49">
        <v>9.73</v>
      </c>
      <c r="I1070" s="49">
        <v>9.5299999999999994</v>
      </c>
      <c r="J1070" s="49">
        <v>10.4</v>
      </c>
      <c r="K1070" s="49">
        <v>10.9</v>
      </c>
      <c r="L1070" s="49">
        <v>10.9</v>
      </c>
      <c r="M1070" s="49">
        <v>10.8</v>
      </c>
      <c r="N1070" s="49">
        <v>10.4</v>
      </c>
      <c r="O1070" s="49">
        <v>9.9600000000000009</v>
      </c>
      <c r="P1070" s="49">
        <v>10.7</v>
      </c>
      <c r="Q1070" s="49">
        <v>10.4</v>
      </c>
      <c r="R1070" s="49">
        <v>9.89</v>
      </c>
      <c r="S1070" s="49">
        <v>10.7</v>
      </c>
      <c r="T1070" s="49">
        <v>10.7</v>
      </c>
      <c r="U1070" s="49">
        <v>10.8</v>
      </c>
      <c r="V1070" s="49">
        <v>10.9</v>
      </c>
    </row>
    <row r="1071" spans="1:22" ht="15.75" customHeight="1">
      <c r="A1071" s="139" t="s">
        <v>751</v>
      </c>
      <c r="B1071" s="139" t="s">
        <v>554</v>
      </c>
      <c r="C1071" s="139" t="s">
        <v>779</v>
      </c>
      <c r="D1071" s="139" t="s">
        <v>633</v>
      </c>
      <c r="E1071" s="139" t="s">
        <v>754</v>
      </c>
      <c r="F1071" s="49">
        <v>406</v>
      </c>
      <c r="G1071" s="49">
        <v>445</v>
      </c>
      <c r="H1071" s="49">
        <v>405</v>
      </c>
      <c r="I1071" s="49">
        <v>462</v>
      </c>
      <c r="J1071" s="49">
        <v>553</v>
      </c>
      <c r="K1071" s="49">
        <v>591</v>
      </c>
      <c r="L1071" s="49">
        <v>626</v>
      </c>
      <c r="M1071" s="49">
        <v>654</v>
      </c>
      <c r="N1071" s="49">
        <v>688</v>
      </c>
      <c r="O1071" s="49">
        <v>724</v>
      </c>
      <c r="P1071" s="49">
        <v>662</v>
      </c>
      <c r="Q1071" s="49">
        <v>751</v>
      </c>
      <c r="R1071" s="49">
        <v>757</v>
      </c>
      <c r="S1071" s="49">
        <v>737</v>
      </c>
      <c r="T1071" s="49">
        <v>718</v>
      </c>
      <c r="U1071" s="49">
        <v>871</v>
      </c>
      <c r="V1071" s="49">
        <v>871</v>
      </c>
    </row>
    <row r="1072" spans="1:22" ht="15.75" customHeight="1">
      <c r="A1072" s="139" t="s">
        <v>751</v>
      </c>
      <c r="B1072" s="139" t="s">
        <v>418</v>
      </c>
      <c r="C1072" s="139" t="s">
        <v>779</v>
      </c>
      <c r="D1072" s="139" t="s">
        <v>633</v>
      </c>
      <c r="E1072" s="139" t="s">
        <v>754</v>
      </c>
      <c r="F1072" s="49">
        <v>9.2799999999999994E-2</v>
      </c>
      <c r="G1072" s="49">
        <v>9.3600000000000003E-2</v>
      </c>
      <c r="H1072" s="49">
        <v>9.4299999999999995E-2</v>
      </c>
      <c r="I1072" s="49">
        <v>9.4899999999999998E-2</v>
      </c>
      <c r="J1072" s="49">
        <v>9.5600000000000004E-2</v>
      </c>
      <c r="K1072" s="49">
        <v>9.6299999999999997E-2</v>
      </c>
      <c r="L1072" s="49">
        <v>9.7000000000000003E-2</v>
      </c>
      <c r="M1072" s="49">
        <v>9.7799999999999998E-2</v>
      </c>
      <c r="N1072" s="49">
        <v>9.8599999999999993E-2</v>
      </c>
      <c r="O1072" s="49">
        <v>9.9500000000000005E-2</v>
      </c>
      <c r="P1072" s="49">
        <v>0.10100000000000001</v>
      </c>
      <c r="Q1072" s="49">
        <v>0.10199999999999999</v>
      </c>
      <c r="R1072" s="49">
        <v>0.10299999999999999</v>
      </c>
      <c r="S1072" s="49">
        <v>0.10299999999999999</v>
      </c>
      <c r="T1072" s="49">
        <v>0.104</v>
      </c>
      <c r="U1072" s="49">
        <v>0.105</v>
      </c>
      <c r="V1072" s="49">
        <v>0.106</v>
      </c>
    </row>
    <row r="1073" spans="1:22" ht="15.75" customHeight="1">
      <c r="A1073" s="139" t="s">
        <v>751</v>
      </c>
      <c r="B1073" s="139" t="s">
        <v>426</v>
      </c>
      <c r="C1073" s="139" t="s">
        <v>779</v>
      </c>
      <c r="D1073" s="139" t="s">
        <v>633</v>
      </c>
      <c r="E1073" s="139" t="s">
        <v>754</v>
      </c>
      <c r="F1073" s="49">
        <v>357</v>
      </c>
      <c r="G1073" s="49">
        <v>360</v>
      </c>
      <c r="H1073" s="49">
        <v>355</v>
      </c>
      <c r="I1073" s="49">
        <v>364</v>
      </c>
      <c r="J1073" s="49">
        <v>427</v>
      </c>
      <c r="K1073" s="49">
        <v>445</v>
      </c>
      <c r="L1073" s="49">
        <v>599</v>
      </c>
      <c r="M1073" s="49">
        <v>601</v>
      </c>
      <c r="N1073" s="49">
        <v>521</v>
      </c>
      <c r="O1073" s="49">
        <v>305</v>
      </c>
      <c r="P1073" s="49">
        <v>327</v>
      </c>
      <c r="Q1073" s="49">
        <v>383</v>
      </c>
      <c r="R1073" s="49">
        <v>456</v>
      </c>
      <c r="S1073" s="49">
        <v>517</v>
      </c>
      <c r="T1073" s="49">
        <v>467</v>
      </c>
      <c r="U1073" s="49">
        <v>578</v>
      </c>
      <c r="V1073" s="49">
        <v>514</v>
      </c>
    </row>
    <row r="1074" spans="1:22" ht="15.75" customHeight="1">
      <c r="A1074" s="139" t="s">
        <v>751</v>
      </c>
      <c r="B1074" s="139" t="s">
        <v>428</v>
      </c>
      <c r="C1074" s="139" t="s">
        <v>779</v>
      </c>
      <c r="D1074" s="139" t="s">
        <v>633</v>
      </c>
      <c r="E1074" s="139" t="s">
        <v>754</v>
      </c>
      <c r="F1074" s="49">
        <v>580</v>
      </c>
      <c r="G1074" s="49">
        <v>513</v>
      </c>
      <c r="H1074" s="49">
        <v>528</v>
      </c>
      <c r="I1074" s="49">
        <v>472</v>
      </c>
      <c r="J1074" s="49">
        <v>513</v>
      </c>
      <c r="K1074" s="49">
        <v>504</v>
      </c>
      <c r="L1074" s="49">
        <v>499</v>
      </c>
      <c r="M1074" s="49">
        <v>496</v>
      </c>
      <c r="N1074" s="49">
        <v>466</v>
      </c>
      <c r="O1074" s="49">
        <v>437</v>
      </c>
      <c r="P1074" s="49">
        <v>454</v>
      </c>
      <c r="Q1074" s="49">
        <v>472</v>
      </c>
      <c r="R1074" s="49">
        <v>433</v>
      </c>
      <c r="S1074" s="49">
        <v>409</v>
      </c>
      <c r="T1074" s="49">
        <v>423</v>
      </c>
      <c r="U1074" s="49">
        <v>395</v>
      </c>
      <c r="V1074" s="49">
        <v>420</v>
      </c>
    </row>
    <row r="1075" spans="1:22" ht="15.75" customHeight="1">
      <c r="A1075" s="139" t="s">
        <v>751</v>
      </c>
      <c r="B1075" s="139" t="s">
        <v>414</v>
      </c>
      <c r="C1075" s="139" t="s">
        <v>779</v>
      </c>
      <c r="D1075" s="139" t="s">
        <v>633</v>
      </c>
      <c r="E1075" s="139" t="s">
        <v>754</v>
      </c>
      <c r="F1075" s="49">
        <v>125</v>
      </c>
      <c r="G1075" s="49">
        <v>147</v>
      </c>
      <c r="H1075" s="49">
        <v>157</v>
      </c>
      <c r="I1075" s="49">
        <v>165</v>
      </c>
      <c r="J1075" s="49">
        <v>176</v>
      </c>
      <c r="K1075" s="49">
        <v>166</v>
      </c>
      <c r="L1075" s="49">
        <v>194</v>
      </c>
      <c r="M1075" s="49">
        <v>201</v>
      </c>
      <c r="N1075" s="49">
        <v>201</v>
      </c>
      <c r="O1075" s="49">
        <v>191</v>
      </c>
      <c r="P1075" s="49">
        <v>453</v>
      </c>
      <c r="Q1075" s="49">
        <v>569</v>
      </c>
      <c r="R1075" s="49">
        <v>587</v>
      </c>
      <c r="S1075" s="49">
        <v>554</v>
      </c>
      <c r="T1075" s="49">
        <v>572</v>
      </c>
      <c r="U1075" s="49">
        <v>480</v>
      </c>
      <c r="V1075" s="49">
        <v>356</v>
      </c>
    </row>
    <row r="1076" spans="1:22" ht="15.75" customHeight="1">
      <c r="A1076" s="139" t="s">
        <v>751</v>
      </c>
      <c r="B1076" s="139" t="s">
        <v>766</v>
      </c>
      <c r="C1076" s="139" t="s">
        <v>779</v>
      </c>
      <c r="D1076" s="139" t="s">
        <v>633</v>
      </c>
      <c r="E1076" s="139" t="s">
        <v>754</v>
      </c>
      <c r="F1076" s="49">
        <v>2.1600000000000001E-2</v>
      </c>
      <c r="G1076" s="49">
        <v>2.1899999999999999E-2</v>
      </c>
      <c r="H1076" s="49">
        <v>2.2200000000000001E-2</v>
      </c>
      <c r="I1076" s="49">
        <v>2.2499999999999999E-2</v>
      </c>
      <c r="J1076" s="49">
        <v>2.29E-2</v>
      </c>
      <c r="K1076" s="49">
        <v>2.3400000000000001E-2</v>
      </c>
      <c r="L1076" s="49">
        <v>2.4E-2</v>
      </c>
      <c r="M1076" s="49">
        <v>2.47E-2</v>
      </c>
      <c r="N1076" s="49">
        <v>2.5399999999999999E-2</v>
      </c>
      <c r="O1076" s="49">
        <v>2.6100000000000002E-2</v>
      </c>
      <c r="P1076" s="49">
        <v>2.6700000000000002E-2</v>
      </c>
      <c r="Q1076" s="49">
        <v>2.7300000000000001E-2</v>
      </c>
      <c r="R1076" s="49">
        <v>2.7900000000000001E-2</v>
      </c>
      <c r="S1076" s="49">
        <v>2.8000000000000001E-2</v>
      </c>
      <c r="T1076" s="49">
        <v>2.8500000000000001E-2</v>
      </c>
      <c r="U1076" s="49">
        <v>2.9000000000000001E-2</v>
      </c>
      <c r="V1076" s="49">
        <v>2.9499999999999998E-2</v>
      </c>
    </row>
    <row r="1077" spans="1:22" ht="15.75" customHeight="1">
      <c r="A1077" s="139" t="s">
        <v>751</v>
      </c>
      <c r="B1077" s="139" t="s">
        <v>462</v>
      </c>
      <c r="C1077" s="139" t="s">
        <v>779</v>
      </c>
      <c r="D1077" s="139" t="s">
        <v>633</v>
      </c>
      <c r="E1077" s="139" t="s">
        <v>754</v>
      </c>
      <c r="F1077" s="49">
        <v>3770</v>
      </c>
      <c r="G1077" s="49">
        <v>4780</v>
      </c>
      <c r="H1077" s="49">
        <v>5000</v>
      </c>
      <c r="I1077" s="49">
        <v>5220</v>
      </c>
      <c r="J1077" s="49">
        <v>5660</v>
      </c>
      <c r="K1077" s="49">
        <v>5360</v>
      </c>
      <c r="L1077" s="49">
        <v>5760</v>
      </c>
      <c r="M1077" s="49">
        <v>6500</v>
      </c>
      <c r="N1077" s="49">
        <v>7140</v>
      </c>
      <c r="O1077" s="49">
        <v>7540</v>
      </c>
      <c r="P1077" s="49">
        <v>7420</v>
      </c>
      <c r="Q1077" s="49">
        <v>7150</v>
      </c>
      <c r="R1077" s="49">
        <v>8000</v>
      </c>
      <c r="S1077" s="49">
        <v>8300</v>
      </c>
      <c r="T1077" s="49">
        <v>7730</v>
      </c>
      <c r="U1077" s="49">
        <v>7870</v>
      </c>
      <c r="V1077" s="49">
        <v>7870</v>
      </c>
    </row>
    <row r="1078" spans="1:22" ht="15.75" customHeight="1">
      <c r="A1078" s="139" t="s">
        <v>751</v>
      </c>
      <c r="B1078" s="139" t="s">
        <v>456</v>
      </c>
      <c r="C1078" s="139" t="s">
        <v>779</v>
      </c>
      <c r="D1078" s="139" t="s">
        <v>633</v>
      </c>
      <c r="E1078" s="139" t="s">
        <v>754</v>
      </c>
      <c r="F1078" s="49">
        <v>7.03</v>
      </c>
      <c r="G1078" s="49">
        <v>6.74</v>
      </c>
      <c r="H1078" s="49">
        <v>7.02</v>
      </c>
      <c r="I1078" s="49">
        <v>7.02</v>
      </c>
      <c r="J1078" s="49">
        <v>7.31</v>
      </c>
      <c r="K1078" s="49">
        <v>7.27</v>
      </c>
      <c r="L1078" s="49">
        <v>7.8</v>
      </c>
      <c r="M1078" s="49">
        <v>7.95</v>
      </c>
      <c r="N1078" s="49">
        <v>7.54</v>
      </c>
      <c r="O1078" s="49">
        <v>6.56</v>
      </c>
      <c r="P1078" s="49">
        <v>6.98</v>
      </c>
      <c r="Q1078" s="49">
        <v>7.14</v>
      </c>
      <c r="R1078" s="49">
        <v>6.41</v>
      </c>
      <c r="S1078" s="49">
        <v>7.12</v>
      </c>
      <c r="T1078" s="49">
        <v>7.13</v>
      </c>
      <c r="U1078" s="49">
        <v>7.13</v>
      </c>
      <c r="V1078" s="49">
        <v>7.13</v>
      </c>
    </row>
    <row r="1079" spans="1:22" ht="15.75" customHeight="1">
      <c r="A1079" s="139" t="s">
        <v>751</v>
      </c>
      <c r="B1079" s="139" t="s">
        <v>454</v>
      </c>
      <c r="C1079" s="139" t="s">
        <v>779</v>
      </c>
      <c r="D1079" s="139" t="s">
        <v>633</v>
      </c>
      <c r="E1079" s="139" t="s">
        <v>754</v>
      </c>
      <c r="F1079" s="49">
        <v>242</v>
      </c>
      <c r="G1079" s="49">
        <v>229</v>
      </c>
      <c r="H1079" s="49">
        <v>292</v>
      </c>
      <c r="I1079" s="49">
        <v>331</v>
      </c>
      <c r="J1079" s="49">
        <v>371</v>
      </c>
      <c r="K1079" s="49">
        <v>504</v>
      </c>
      <c r="L1079" s="49">
        <v>598</v>
      </c>
      <c r="M1079" s="49">
        <v>862</v>
      </c>
      <c r="N1079" s="49">
        <v>924</v>
      </c>
      <c r="O1079" s="49">
        <v>419</v>
      </c>
      <c r="P1079" s="49">
        <v>452</v>
      </c>
      <c r="Q1079" s="49">
        <v>483</v>
      </c>
      <c r="R1079" s="49">
        <v>491</v>
      </c>
      <c r="S1079" s="49">
        <v>529</v>
      </c>
      <c r="T1079" s="49">
        <v>516</v>
      </c>
      <c r="U1079" s="49">
        <v>492</v>
      </c>
      <c r="V1079" s="49">
        <v>526</v>
      </c>
    </row>
    <row r="1080" spans="1:22" ht="15.75" customHeight="1">
      <c r="A1080" s="139" t="s">
        <v>751</v>
      </c>
      <c r="B1080" s="139" t="s">
        <v>432</v>
      </c>
      <c r="C1080" s="139" t="s">
        <v>779</v>
      </c>
      <c r="D1080" s="139" t="s">
        <v>633</v>
      </c>
      <c r="E1080" s="139" t="s">
        <v>754</v>
      </c>
      <c r="F1080" s="49">
        <v>24.7</v>
      </c>
      <c r="G1080" s="49">
        <v>64</v>
      </c>
      <c r="H1080" s="49">
        <v>103</v>
      </c>
      <c r="I1080" s="49">
        <v>142</v>
      </c>
      <c r="J1080" s="49">
        <v>182</v>
      </c>
      <c r="K1080" s="49">
        <v>221</v>
      </c>
      <c r="L1080" s="49">
        <v>395</v>
      </c>
      <c r="M1080" s="49">
        <v>449</v>
      </c>
      <c r="N1080" s="49">
        <v>504</v>
      </c>
      <c r="O1080" s="49">
        <v>419</v>
      </c>
      <c r="P1080" s="49">
        <v>196</v>
      </c>
      <c r="Q1080" s="49">
        <v>239</v>
      </c>
      <c r="R1080" s="49">
        <v>274</v>
      </c>
      <c r="S1080" s="49">
        <v>279</v>
      </c>
      <c r="T1080" s="49">
        <v>295</v>
      </c>
      <c r="U1080" s="49">
        <v>295</v>
      </c>
      <c r="V1080" s="49">
        <v>295</v>
      </c>
    </row>
    <row r="1081" spans="1:22" ht="15.75" customHeight="1">
      <c r="A1081" s="139" t="s">
        <v>751</v>
      </c>
      <c r="B1081" s="139" t="s">
        <v>438</v>
      </c>
      <c r="C1081" s="139" t="s">
        <v>779</v>
      </c>
      <c r="D1081" s="139" t="s">
        <v>633</v>
      </c>
      <c r="E1081" s="139" t="s">
        <v>754</v>
      </c>
      <c r="F1081" s="49">
        <v>1.4E-2</v>
      </c>
      <c r="G1081" s="49">
        <v>1.43E-2</v>
      </c>
      <c r="H1081" s="49">
        <v>1.4500000000000001E-2</v>
      </c>
      <c r="I1081" s="49">
        <v>1.47E-2</v>
      </c>
      <c r="J1081" s="49">
        <v>1.4999999999999999E-2</v>
      </c>
      <c r="K1081" s="49">
        <v>1.52E-2</v>
      </c>
      <c r="L1081" s="49">
        <v>1.55E-2</v>
      </c>
      <c r="M1081" s="49">
        <v>1.5800000000000002E-2</v>
      </c>
      <c r="N1081" s="49">
        <v>1.61E-2</v>
      </c>
      <c r="O1081" s="49">
        <v>1.6299999999999999E-2</v>
      </c>
      <c r="P1081" s="49">
        <v>1.66E-2</v>
      </c>
      <c r="Q1081" s="49">
        <v>1.6899999999999998E-2</v>
      </c>
      <c r="R1081" s="49">
        <v>1.72E-2</v>
      </c>
      <c r="S1081" s="49">
        <v>1.7399999999999999E-2</v>
      </c>
      <c r="T1081" s="49">
        <v>1.7600000000000001E-2</v>
      </c>
      <c r="U1081" s="49">
        <v>1.7899999999999999E-2</v>
      </c>
      <c r="V1081" s="49">
        <v>1.8200000000000001E-2</v>
      </c>
    </row>
    <row r="1082" spans="1:22" ht="15.75" customHeight="1">
      <c r="A1082" s="139" t="s">
        <v>751</v>
      </c>
      <c r="B1082" s="139" t="s">
        <v>450</v>
      </c>
      <c r="C1082" s="139" t="s">
        <v>779</v>
      </c>
      <c r="D1082" s="139" t="s">
        <v>633</v>
      </c>
      <c r="E1082" s="139" t="s">
        <v>754</v>
      </c>
      <c r="F1082" s="49">
        <v>31600</v>
      </c>
      <c r="G1082" s="49">
        <v>33800</v>
      </c>
      <c r="H1082" s="49">
        <v>32200</v>
      </c>
      <c r="I1082" s="49">
        <v>30800</v>
      </c>
      <c r="J1082" s="49">
        <v>38700</v>
      </c>
      <c r="K1082" s="49">
        <v>32400</v>
      </c>
      <c r="L1082" s="49">
        <v>38300</v>
      </c>
      <c r="M1082" s="49">
        <v>35500</v>
      </c>
      <c r="N1082" s="49">
        <v>36400</v>
      </c>
      <c r="O1082" s="49">
        <v>34800</v>
      </c>
      <c r="P1082" s="49">
        <v>35900</v>
      </c>
      <c r="Q1082" s="49">
        <v>32400</v>
      </c>
      <c r="R1082" s="49">
        <v>32800</v>
      </c>
      <c r="S1082" s="49">
        <v>31400</v>
      </c>
      <c r="T1082" s="49">
        <v>31800</v>
      </c>
      <c r="U1082" s="49">
        <v>34400</v>
      </c>
      <c r="V1082" s="49">
        <v>34400</v>
      </c>
    </row>
    <row r="1083" spans="1:22" ht="15.75" customHeight="1">
      <c r="A1083" s="139" t="s">
        <v>751</v>
      </c>
      <c r="B1083" s="139" t="s">
        <v>444</v>
      </c>
      <c r="C1083" s="139" t="s">
        <v>779</v>
      </c>
      <c r="D1083" s="139" t="s">
        <v>633</v>
      </c>
      <c r="E1083" s="139" t="s">
        <v>754</v>
      </c>
      <c r="F1083" s="49">
        <v>2.6099999999999999E-3</v>
      </c>
      <c r="G1083" s="49">
        <v>2.6099999999999999E-3</v>
      </c>
      <c r="H1083" s="49">
        <v>2.6099999999999999E-3</v>
      </c>
      <c r="I1083" s="49">
        <v>2.6099999999999999E-3</v>
      </c>
      <c r="J1083" s="49">
        <v>2.5999999999999999E-3</v>
      </c>
      <c r="K1083" s="49">
        <v>2.5999999999999999E-3</v>
      </c>
      <c r="L1083" s="49">
        <v>2.5999999999999999E-3</v>
      </c>
      <c r="M1083" s="49">
        <v>2.6099999999999999E-3</v>
      </c>
      <c r="N1083" s="49">
        <v>2.6099999999999999E-3</v>
      </c>
      <c r="O1083" s="49">
        <v>2.6199999999999999E-3</v>
      </c>
      <c r="P1083" s="49">
        <v>2.6199999999999999E-3</v>
      </c>
      <c r="Q1083" s="49">
        <v>2.63E-3</v>
      </c>
      <c r="R1083" s="49">
        <v>2.63E-3</v>
      </c>
      <c r="S1083" s="49">
        <v>2.6199999999999999E-3</v>
      </c>
      <c r="T1083" s="49">
        <v>2.63E-3</v>
      </c>
      <c r="U1083" s="49">
        <v>2.63E-3</v>
      </c>
      <c r="V1083" s="49">
        <v>2.63E-3</v>
      </c>
    </row>
    <row r="1084" spans="1:22" ht="15.75" customHeight="1">
      <c r="A1084" s="139" t="s">
        <v>751</v>
      </c>
      <c r="B1084" s="139" t="s">
        <v>430</v>
      </c>
      <c r="C1084" s="139" t="s">
        <v>779</v>
      </c>
      <c r="D1084" s="139" t="s">
        <v>633</v>
      </c>
      <c r="E1084" s="139" t="s">
        <v>754</v>
      </c>
      <c r="F1084" s="49">
        <v>428</v>
      </c>
      <c r="G1084" s="49">
        <v>322</v>
      </c>
      <c r="H1084" s="49">
        <v>401</v>
      </c>
      <c r="I1084" s="49">
        <v>319</v>
      </c>
      <c r="J1084" s="49">
        <v>320</v>
      </c>
      <c r="K1084" s="49">
        <v>349</v>
      </c>
      <c r="L1084" s="49">
        <v>378</v>
      </c>
      <c r="M1084" s="49">
        <v>392</v>
      </c>
      <c r="N1084" s="49">
        <v>369</v>
      </c>
      <c r="O1084" s="49">
        <v>348</v>
      </c>
      <c r="P1084" s="49">
        <v>326</v>
      </c>
      <c r="Q1084" s="49">
        <v>305</v>
      </c>
      <c r="R1084" s="49">
        <v>283</v>
      </c>
      <c r="S1084" s="49">
        <v>302</v>
      </c>
      <c r="T1084" s="49">
        <v>286</v>
      </c>
      <c r="U1084" s="49">
        <v>292</v>
      </c>
      <c r="V1084" s="49">
        <v>285</v>
      </c>
    </row>
    <row r="1085" spans="1:22" ht="15.75" customHeight="1">
      <c r="A1085" s="139" t="s">
        <v>751</v>
      </c>
      <c r="B1085" s="139" t="s">
        <v>440</v>
      </c>
      <c r="C1085" s="139" t="s">
        <v>779</v>
      </c>
      <c r="D1085" s="139" t="s">
        <v>633</v>
      </c>
      <c r="E1085" s="139" t="s">
        <v>754</v>
      </c>
      <c r="F1085" s="49">
        <v>0</v>
      </c>
      <c r="G1085" s="49">
        <v>0</v>
      </c>
      <c r="H1085" s="49">
        <v>0</v>
      </c>
      <c r="I1085" s="49">
        <v>0</v>
      </c>
      <c r="J1085" s="49">
        <v>0</v>
      </c>
      <c r="K1085" s="49">
        <v>0</v>
      </c>
      <c r="L1085" s="49">
        <v>0</v>
      </c>
      <c r="M1085" s="49">
        <v>0</v>
      </c>
      <c r="N1085" s="49">
        <v>0</v>
      </c>
      <c r="O1085" s="49">
        <v>0</v>
      </c>
      <c r="P1085" s="49">
        <v>0</v>
      </c>
      <c r="Q1085" s="49">
        <v>0</v>
      </c>
      <c r="R1085" s="49">
        <v>0</v>
      </c>
      <c r="S1085" s="49">
        <v>0</v>
      </c>
      <c r="T1085" s="49">
        <v>0</v>
      </c>
      <c r="U1085" s="49">
        <v>0</v>
      </c>
      <c r="V1085" s="49">
        <v>0</v>
      </c>
    </row>
    <row r="1086" spans="1:22" ht="15.75" customHeight="1">
      <c r="A1086" s="139" t="s">
        <v>751</v>
      </c>
      <c r="B1086" s="139" t="s">
        <v>442</v>
      </c>
      <c r="C1086" s="139" t="s">
        <v>779</v>
      </c>
      <c r="D1086" s="139" t="s">
        <v>633</v>
      </c>
      <c r="E1086" s="139" t="s">
        <v>754</v>
      </c>
      <c r="F1086" s="49">
        <v>0.21299999999999999</v>
      </c>
      <c r="G1086" s="49">
        <v>0.20100000000000001</v>
      </c>
      <c r="H1086" s="49">
        <v>0.19800000000000001</v>
      </c>
      <c r="I1086" s="49">
        <v>0.129</v>
      </c>
      <c r="J1086" s="49">
        <v>0.182</v>
      </c>
      <c r="K1086" s="49">
        <v>5.74E-2</v>
      </c>
      <c r="L1086" s="49">
        <v>0.17899999999999999</v>
      </c>
      <c r="M1086" s="49">
        <v>6.6600000000000006E-2</v>
      </c>
      <c r="N1086" s="49">
        <v>4.6300000000000001E-2</v>
      </c>
      <c r="O1086" s="49">
        <v>5.6099999999999997E-2</v>
      </c>
      <c r="P1086" s="49">
        <v>5.33E-2</v>
      </c>
      <c r="Q1086" s="49">
        <v>2.93E-2</v>
      </c>
      <c r="R1086" s="49">
        <v>7.9299999999999995E-2</v>
      </c>
      <c r="S1086" s="49">
        <v>5.8799999999999998E-2</v>
      </c>
      <c r="T1086" s="49">
        <v>3.7900000000000003E-2</v>
      </c>
      <c r="U1086" s="49">
        <v>2.4899999999999999E-2</v>
      </c>
      <c r="V1086" s="49">
        <v>5.4600000000000003E-2</v>
      </c>
    </row>
    <row r="1087" spans="1:22" ht="15.75" customHeight="1">
      <c r="A1087" s="139" t="s">
        <v>751</v>
      </c>
      <c r="B1087" s="139" t="s">
        <v>282</v>
      </c>
      <c r="C1087" s="139" t="s">
        <v>779</v>
      </c>
      <c r="D1087" s="139" t="s">
        <v>633</v>
      </c>
      <c r="E1087" s="139" t="s">
        <v>754</v>
      </c>
      <c r="F1087" s="49">
        <v>157</v>
      </c>
      <c r="G1087" s="49">
        <v>150</v>
      </c>
      <c r="H1087" s="49">
        <v>188</v>
      </c>
      <c r="I1087" s="49">
        <v>228</v>
      </c>
      <c r="J1087" s="49">
        <v>207</v>
      </c>
      <c r="K1087" s="49">
        <v>215</v>
      </c>
      <c r="L1087" s="49">
        <v>224</v>
      </c>
      <c r="M1087" s="49">
        <v>235</v>
      </c>
      <c r="N1087" s="49">
        <v>258</v>
      </c>
      <c r="O1087" s="49">
        <v>255</v>
      </c>
      <c r="P1087" s="49">
        <v>205</v>
      </c>
      <c r="Q1087" s="49">
        <v>203</v>
      </c>
      <c r="R1087" s="49">
        <v>347</v>
      </c>
      <c r="S1087" s="49">
        <v>427</v>
      </c>
      <c r="T1087" s="49">
        <v>502</v>
      </c>
      <c r="U1087" s="49">
        <v>295</v>
      </c>
      <c r="V1087" s="49">
        <v>295</v>
      </c>
    </row>
    <row r="1088" spans="1:22" ht="15.75" customHeight="1">
      <c r="A1088" s="139" t="s">
        <v>751</v>
      </c>
      <c r="B1088" s="139" t="s">
        <v>460</v>
      </c>
      <c r="C1088" s="139" t="s">
        <v>779</v>
      </c>
      <c r="D1088" s="139" t="s">
        <v>633</v>
      </c>
      <c r="E1088" s="139" t="s">
        <v>754</v>
      </c>
      <c r="F1088" s="49">
        <v>5.33</v>
      </c>
      <c r="G1088" s="49">
        <v>9.74</v>
      </c>
      <c r="H1088" s="49">
        <v>8.34</v>
      </c>
      <c r="I1088" s="49">
        <v>6.1</v>
      </c>
      <c r="J1088" s="49">
        <v>7.94</v>
      </c>
      <c r="K1088" s="49">
        <v>4.51</v>
      </c>
      <c r="L1088" s="49">
        <v>6.09</v>
      </c>
      <c r="M1088" s="49">
        <v>5.32</v>
      </c>
      <c r="N1088" s="49">
        <v>7.38</v>
      </c>
      <c r="O1088" s="49">
        <v>3.37</v>
      </c>
      <c r="P1088" s="49">
        <v>0.63</v>
      </c>
      <c r="Q1088" s="49">
        <v>2.59</v>
      </c>
      <c r="R1088" s="49">
        <v>0</v>
      </c>
      <c r="S1088" s="49">
        <v>0</v>
      </c>
      <c r="T1088" s="49">
        <v>0.63</v>
      </c>
      <c r="U1088" s="49">
        <v>9.7799999999999998E-2</v>
      </c>
      <c r="V1088" s="49">
        <v>0</v>
      </c>
    </row>
    <row r="1089" spans="1:22" ht="15.75" customHeight="1">
      <c r="A1089" s="139" t="s">
        <v>751</v>
      </c>
      <c r="B1089" s="139" t="s">
        <v>458</v>
      </c>
      <c r="C1089" s="139" t="s">
        <v>779</v>
      </c>
      <c r="D1089" s="139" t="s">
        <v>633</v>
      </c>
      <c r="E1089" s="139" t="s">
        <v>754</v>
      </c>
      <c r="F1089" s="49">
        <v>62</v>
      </c>
      <c r="G1089" s="49">
        <v>47.9</v>
      </c>
      <c r="H1089" s="49">
        <v>87</v>
      </c>
      <c r="I1089" s="49">
        <v>92.2</v>
      </c>
      <c r="J1089" s="49">
        <v>78.099999999999994</v>
      </c>
      <c r="K1089" s="49">
        <v>134</v>
      </c>
      <c r="L1089" s="49">
        <v>134</v>
      </c>
      <c r="M1089" s="49">
        <v>145</v>
      </c>
      <c r="N1089" s="49">
        <v>164</v>
      </c>
      <c r="O1089" s="49">
        <v>132</v>
      </c>
      <c r="P1089" s="49">
        <v>209</v>
      </c>
      <c r="Q1089" s="49">
        <v>191</v>
      </c>
      <c r="R1089" s="49">
        <v>208</v>
      </c>
      <c r="S1089" s="49">
        <v>139</v>
      </c>
      <c r="T1089" s="49">
        <v>226</v>
      </c>
      <c r="U1089" s="49">
        <v>225</v>
      </c>
      <c r="V1089" s="49">
        <v>225</v>
      </c>
    </row>
    <row r="1090" spans="1:22" ht="15.75" customHeight="1">
      <c r="A1090" s="139" t="s">
        <v>751</v>
      </c>
      <c r="B1090" s="139" t="s">
        <v>464</v>
      </c>
      <c r="C1090" s="139" t="s">
        <v>779</v>
      </c>
      <c r="D1090" s="139" t="s">
        <v>633</v>
      </c>
      <c r="E1090" s="139" t="s">
        <v>754</v>
      </c>
      <c r="F1090" s="49">
        <v>110</v>
      </c>
      <c r="G1090" s="49">
        <v>107</v>
      </c>
      <c r="H1090" s="49">
        <v>198</v>
      </c>
      <c r="I1090" s="49">
        <v>241</v>
      </c>
      <c r="J1090" s="49">
        <v>219</v>
      </c>
      <c r="K1090" s="49">
        <v>195</v>
      </c>
      <c r="L1090" s="49">
        <v>237</v>
      </c>
      <c r="M1090" s="49">
        <v>256</v>
      </c>
      <c r="N1090" s="49">
        <v>286</v>
      </c>
      <c r="O1090" s="49">
        <v>300</v>
      </c>
      <c r="P1090" s="49">
        <v>340</v>
      </c>
      <c r="Q1090" s="49">
        <v>374</v>
      </c>
      <c r="R1090" s="49">
        <v>453</v>
      </c>
      <c r="S1090" s="49">
        <v>507</v>
      </c>
      <c r="T1090" s="49">
        <v>581</v>
      </c>
      <c r="U1090" s="49">
        <v>609</v>
      </c>
      <c r="V1090" s="49">
        <v>609</v>
      </c>
    </row>
    <row r="1091" spans="1:22" ht="15.75" customHeight="1">
      <c r="A1091" s="139" t="s">
        <v>751</v>
      </c>
      <c r="B1091" s="139" t="s">
        <v>446</v>
      </c>
      <c r="C1091" s="139" t="s">
        <v>779</v>
      </c>
      <c r="D1091" s="139" t="s">
        <v>633</v>
      </c>
      <c r="E1091" s="139" t="s">
        <v>754</v>
      </c>
      <c r="F1091" s="49">
        <v>58.7</v>
      </c>
      <c r="G1091" s="49">
        <v>99</v>
      </c>
      <c r="H1091" s="49">
        <v>99</v>
      </c>
      <c r="I1091" s="49">
        <v>99</v>
      </c>
      <c r="J1091" s="49">
        <v>150</v>
      </c>
      <c r="K1091" s="49">
        <v>150</v>
      </c>
      <c r="L1091" s="49">
        <v>187</v>
      </c>
      <c r="M1091" s="49">
        <v>205</v>
      </c>
      <c r="N1091" s="49">
        <v>161</v>
      </c>
      <c r="O1091" s="49">
        <v>161</v>
      </c>
      <c r="P1091" s="49">
        <v>275</v>
      </c>
      <c r="Q1091" s="49">
        <v>282</v>
      </c>
      <c r="R1091" s="49">
        <v>323</v>
      </c>
      <c r="S1091" s="49">
        <v>345</v>
      </c>
      <c r="T1091" s="49">
        <v>385</v>
      </c>
      <c r="U1091" s="49">
        <v>370</v>
      </c>
      <c r="V1091" s="49">
        <v>391</v>
      </c>
    </row>
    <row r="1092" spans="1:22" ht="15.75" customHeight="1">
      <c r="A1092" s="139" t="s">
        <v>751</v>
      </c>
      <c r="B1092" s="139" t="s">
        <v>448</v>
      </c>
      <c r="C1092" s="139" t="s">
        <v>779</v>
      </c>
      <c r="D1092" s="139" t="s">
        <v>633</v>
      </c>
      <c r="E1092" s="139" t="s">
        <v>754</v>
      </c>
      <c r="F1092" s="49">
        <v>2.57</v>
      </c>
      <c r="G1092" s="49">
        <v>2.5099999999999998</v>
      </c>
      <c r="H1092" s="49">
        <v>2.2999999999999998</v>
      </c>
      <c r="I1092" s="49">
        <v>2.19</v>
      </c>
      <c r="J1092" s="49">
        <v>1.79</v>
      </c>
      <c r="K1092" s="49">
        <v>1.84</v>
      </c>
      <c r="L1092" s="49">
        <v>1.54</v>
      </c>
      <c r="M1092" s="49">
        <v>1.53</v>
      </c>
      <c r="N1092" s="49">
        <v>1.53</v>
      </c>
      <c r="O1092" s="49">
        <v>1.52</v>
      </c>
      <c r="P1092" s="49">
        <v>1.51</v>
      </c>
      <c r="Q1092" s="49">
        <v>1.5</v>
      </c>
      <c r="R1092" s="49">
        <v>1.5</v>
      </c>
      <c r="S1092" s="49">
        <v>1.49</v>
      </c>
      <c r="T1092" s="49">
        <v>1.17</v>
      </c>
      <c r="U1092" s="49">
        <v>1.0900000000000001</v>
      </c>
      <c r="V1092" s="49">
        <v>1</v>
      </c>
    </row>
    <row r="1093" spans="1:22" ht="15.75" customHeight="1">
      <c r="A1093" s="139" t="s">
        <v>751</v>
      </c>
      <c r="B1093" s="139" t="s">
        <v>434</v>
      </c>
      <c r="C1093" s="139" t="s">
        <v>779</v>
      </c>
      <c r="D1093" s="139" t="s">
        <v>633</v>
      </c>
      <c r="E1093" s="139" t="s">
        <v>754</v>
      </c>
      <c r="F1093" s="49">
        <v>62.4</v>
      </c>
      <c r="G1093" s="49">
        <v>74</v>
      </c>
      <c r="H1093" s="49">
        <v>44.2</v>
      </c>
      <c r="I1093" s="49">
        <v>64.599999999999994</v>
      </c>
      <c r="J1093" s="49">
        <v>46.8</v>
      </c>
      <c r="K1093" s="49">
        <v>67</v>
      </c>
      <c r="L1093" s="49">
        <v>75</v>
      </c>
      <c r="M1093" s="49">
        <v>71.2</v>
      </c>
      <c r="N1093" s="49">
        <v>90.5</v>
      </c>
      <c r="O1093" s="49">
        <v>90.6</v>
      </c>
      <c r="P1093" s="49">
        <v>73.7</v>
      </c>
      <c r="Q1093" s="49">
        <v>78.7</v>
      </c>
      <c r="R1093" s="49">
        <v>64.7</v>
      </c>
      <c r="S1093" s="49">
        <v>126</v>
      </c>
      <c r="T1093" s="49">
        <v>174</v>
      </c>
      <c r="U1093" s="49">
        <v>180</v>
      </c>
      <c r="V1093" s="49">
        <v>180</v>
      </c>
    </row>
    <row r="1094" spans="1:22" ht="15.75" customHeight="1">
      <c r="A1094" s="139" t="s">
        <v>751</v>
      </c>
      <c r="B1094" s="139" t="s">
        <v>436</v>
      </c>
      <c r="C1094" s="139" t="s">
        <v>779</v>
      </c>
      <c r="D1094" s="139" t="s">
        <v>633</v>
      </c>
      <c r="E1094" s="139" t="s">
        <v>754</v>
      </c>
      <c r="F1094" s="49">
        <v>9780</v>
      </c>
      <c r="G1094" s="49">
        <v>11900</v>
      </c>
      <c r="H1094" s="49">
        <v>11500</v>
      </c>
      <c r="I1094" s="49">
        <v>11900</v>
      </c>
      <c r="J1094" s="49">
        <v>11200</v>
      </c>
      <c r="K1094" s="49">
        <v>12000</v>
      </c>
      <c r="L1094" s="49">
        <v>13300</v>
      </c>
      <c r="M1094" s="49">
        <v>12000</v>
      </c>
      <c r="N1094" s="49">
        <v>13100</v>
      </c>
      <c r="O1094" s="49">
        <v>12500</v>
      </c>
      <c r="P1094" s="49">
        <v>11600</v>
      </c>
      <c r="Q1094" s="49">
        <v>13100</v>
      </c>
      <c r="R1094" s="49">
        <v>13300</v>
      </c>
      <c r="S1094" s="49">
        <v>13400</v>
      </c>
      <c r="T1094" s="49">
        <v>13700</v>
      </c>
      <c r="U1094" s="49">
        <v>13900</v>
      </c>
      <c r="V1094" s="49">
        <v>13900</v>
      </c>
    </row>
    <row r="1095" spans="1:22" ht="15.75" customHeight="1">
      <c r="A1095" s="139" t="s">
        <v>751</v>
      </c>
      <c r="B1095" s="139" t="s">
        <v>466</v>
      </c>
      <c r="C1095" s="139" t="s">
        <v>779</v>
      </c>
      <c r="D1095" s="139" t="s">
        <v>633</v>
      </c>
      <c r="E1095" s="139" t="s">
        <v>754</v>
      </c>
      <c r="F1095" s="49">
        <v>7.1</v>
      </c>
      <c r="G1095" s="49">
        <v>8.3000000000000007</v>
      </c>
      <c r="H1095" s="49">
        <v>8.6</v>
      </c>
      <c r="I1095" s="49">
        <v>9.5</v>
      </c>
      <c r="J1095" s="49">
        <v>9.6999999999999993</v>
      </c>
      <c r="K1095" s="49">
        <v>10</v>
      </c>
      <c r="L1095" s="49">
        <v>10.4</v>
      </c>
      <c r="M1095" s="49">
        <v>11.2</v>
      </c>
      <c r="N1095" s="49">
        <v>11.9</v>
      </c>
      <c r="O1095" s="49">
        <v>13.6</v>
      </c>
      <c r="P1095" s="49">
        <v>15.2</v>
      </c>
      <c r="Q1095" s="49">
        <v>144</v>
      </c>
      <c r="R1095" s="49">
        <v>255</v>
      </c>
      <c r="S1095" s="49">
        <v>335</v>
      </c>
      <c r="T1095" s="49">
        <v>369</v>
      </c>
      <c r="U1095" s="49">
        <v>402</v>
      </c>
      <c r="V1095" s="49">
        <v>402</v>
      </c>
    </row>
    <row r="1096" spans="1:22" ht="15.75" customHeight="1">
      <c r="A1096" s="139" t="s">
        <v>751</v>
      </c>
      <c r="B1096" s="139" t="s">
        <v>478</v>
      </c>
      <c r="C1096" s="139" t="s">
        <v>779</v>
      </c>
      <c r="D1096" s="139" t="s">
        <v>633</v>
      </c>
      <c r="E1096" s="139" t="s">
        <v>754</v>
      </c>
      <c r="F1096" s="49">
        <v>18</v>
      </c>
      <c r="G1096" s="49">
        <v>22.3</v>
      </c>
      <c r="H1096" s="49">
        <v>26.8</v>
      </c>
      <c r="I1096" s="49">
        <v>27.6</v>
      </c>
      <c r="J1096" s="49">
        <v>28.4</v>
      </c>
      <c r="K1096" s="49">
        <v>33.1</v>
      </c>
      <c r="L1096" s="49">
        <v>33.5</v>
      </c>
      <c r="M1096" s="49">
        <v>25.1</v>
      </c>
      <c r="N1096" s="49">
        <v>34</v>
      </c>
      <c r="O1096" s="49">
        <v>25.5</v>
      </c>
      <c r="P1096" s="49">
        <v>17</v>
      </c>
      <c r="Q1096" s="49">
        <v>42.3</v>
      </c>
      <c r="R1096" s="49">
        <v>42.2</v>
      </c>
      <c r="S1096" s="49">
        <v>17.2</v>
      </c>
      <c r="T1096" s="49">
        <v>12.8</v>
      </c>
      <c r="U1096" s="49">
        <v>31.2</v>
      </c>
      <c r="V1096" s="49">
        <v>31.2</v>
      </c>
    </row>
    <row r="1097" spans="1:22" ht="15.75" customHeight="1">
      <c r="A1097" s="139" t="s">
        <v>751</v>
      </c>
      <c r="B1097" s="139" t="s">
        <v>480</v>
      </c>
      <c r="C1097" s="139" t="s">
        <v>779</v>
      </c>
      <c r="D1097" s="139" t="s">
        <v>633</v>
      </c>
      <c r="E1097" s="139" t="s">
        <v>754</v>
      </c>
      <c r="F1097" s="49">
        <v>1010</v>
      </c>
      <c r="G1097" s="49">
        <v>965</v>
      </c>
      <c r="H1097" s="49">
        <v>843</v>
      </c>
      <c r="I1097" s="49">
        <v>919</v>
      </c>
      <c r="J1097" s="49">
        <v>916</v>
      </c>
      <c r="K1097" s="49">
        <v>1070</v>
      </c>
      <c r="L1097" s="49">
        <v>1300</v>
      </c>
      <c r="M1097" s="49">
        <v>1820</v>
      </c>
      <c r="N1097" s="49">
        <v>3850</v>
      </c>
      <c r="O1097" s="49">
        <v>3850</v>
      </c>
      <c r="P1097" s="49">
        <v>3860</v>
      </c>
      <c r="Q1097" s="49">
        <v>4590</v>
      </c>
      <c r="R1097" s="49">
        <v>6120</v>
      </c>
      <c r="S1097" s="49">
        <v>7780</v>
      </c>
      <c r="T1097" s="49">
        <v>7750</v>
      </c>
      <c r="U1097" s="49">
        <v>8140</v>
      </c>
      <c r="V1097" s="49">
        <v>8140</v>
      </c>
    </row>
    <row r="1098" spans="1:22" ht="15.75" customHeight="1">
      <c r="A1098" s="139" t="s">
        <v>751</v>
      </c>
      <c r="B1098" s="139" t="s">
        <v>476</v>
      </c>
      <c r="C1098" s="139" t="s">
        <v>779</v>
      </c>
      <c r="D1098" s="139" t="s">
        <v>633</v>
      </c>
      <c r="E1098" s="139" t="s">
        <v>754</v>
      </c>
      <c r="F1098" s="49">
        <v>226</v>
      </c>
      <c r="G1098" s="49">
        <v>218</v>
      </c>
      <c r="H1098" s="49">
        <v>232</v>
      </c>
      <c r="I1098" s="49">
        <v>371</v>
      </c>
      <c r="J1098" s="49">
        <v>216</v>
      </c>
      <c r="K1098" s="49">
        <v>217</v>
      </c>
      <c r="L1098" s="49">
        <v>215</v>
      </c>
      <c r="M1098" s="49">
        <v>212</v>
      </c>
      <c r="N1098" s="49">
        <v>210</v>
      </c>
      <c r="O1098" s="49">
        <v>209</v>
      </c>
      <c r="P1098" s="49">
        <v>237</v>
      </c>
      <c r="Q1098" s="49">
        <v>273</v>
      </c>
      <c r="R1098" s="49">
        <v>240</v>
      </c>
      <c r="S1098" s="49">
        <v>251</v>
      </c>
      <c r="T1098" s="49">
        <v>271</v>
      </c>
      <c r="U1098" s="49">
        <v>271</v>
      </c>
      <c r="V1098" s="49">
        <v>271</v>
      </c>
    </row>
    <row r="1099" spans="1:22" ht="15.75" customHeight="1">
      <c r="A1099" s="139" t="s">
        <v>751</v>
      </c>
      <c r="B1099" s="139" t="s">
        <v>767</v>
      </c>
      <c r="C1099" s="139" t="s">
        <v>779</v>
      </c>
      <c r="D1099" s="139" t="s">
        <v>633</v>
      </c>
      <c r="E1099" s="139" t="s">
        <v>754</v>
      </c>
      <c r="F1099" s="49">
        <v>9.5000000000000005E-5</v>
      </c>
      <c r="G1099" s="49">
        <v>9.2399999999999996E-5</v>
      </c>
      <c r="H1099" s="49">
        <v>9.0000000000000006E-5</v>
      </c>
      <c r="I1099" s="49">
        <v>8.7800000000000006E-5</v>
      </c>
      <c r="J1099" s="49">
        <v>8.5900000000000001E-5</v>
      </c>
      <c r="K1099" s="49">
        <v>8.4300000000000003E-5</v>
      </c>
      <c r="L1099" s="49">
        <v>8.3100000000000001E-5</v>
      </c>
      <c r="M1099" s="49">
        <v>8.2299999999999995E-5</v>
      </c>
      <c r="N1099" s="49">
        <v>8.1699999999999994E-5</v>
      </c>
      <c r="O1099" s="49">
        <v>8.14E-5</v>
      </c>
      <c r="P1099" s="49">
        <v>8.1100000000000006E-5</v>
      </c>
      <c r="Q1099" s="49">
        <v>8.0799999999999999E-5</v>
      </c>
      <c r="R1099" s="49">
        <v>8.0699999999999996E-5</v>
      </c>
      <c r="S1099" s="49">
        <v>7.5699999999999997E-5</v>
      </c>
      <c r="T1099" s="49">
        <v>7.4300000000000004E-5</v>
      </c>
      <c r="U1099" s="49">
        <v>7.2899999999999997E-5</v>
      </c>
      <c r="V1099" s="49">
        <v>7.1500000000000003E-5</v>
      </c>
    </row>
    <row r="1100" spans="1:22" ht="15.75" customHeight="1">
      <c r="A1100" s="139" t="s">
        <v>751</v>
      </c>
      <c r="B1100" s="139" t="s">
        <v>472</v>
      </c>
      <c r="C1100" s="139" t="s">
        <v>779</v>
      </c>
      <c r="D1100" s="139" t="s">
        <v>633</v>
      </c>
      <c r="E1100" s="139" t="s">
        <v>754</v>
      </c>
      <c r="F1100" s="49">
        <v>1460</v>
      </c>
      <c r="G1100" s="49">
        <v>1570</v>
      </c>
      <c r="H1100" s="49">
        <v>1510</v>
      </c>
      <c r="I1100" s="49">
        <v>1460</v>
      </c>
      <c r="J1100" s="49">
        <v>1490</v>
      </c>
      <c r="K1100" s="49">
        <v>1510</v>
      </c>
      <c r="L1100" s="49">
        <v>1460</v>
      </c>
      <c r="M1100" s="49">
        <v>1480</v>
      </c>
      <c r="N1100" s="49">
        <v>1500</v>
      </c>
      <c r="O1100" s="49">
        <v>1410</v>
      </c>
      <c r="P1100" s="49">
        <v>1400</v>
      </c>
      <c r="Q1100" s="49">
        <v>1470</v>
      </c>
      <c r="R1100" s="49">
        <v>1460</v>
      </c>
      <c r="S1100" s="49">
        <v>1410</v>
      </c>
      <c r="T1100" s="49">
        <v>1490</v>
      </c>
      <c r="U1100" s="49">
        <v>1450</v>
      </c>
      <c r="V1100" s="49">
        <v>1500</v>
      </c>
    </row>
    <row r="1101" spans="1:22" ht="15.75" customHeight="1">
      <c r="A1101" s="139" t="s">
        <v>751</v>
      </c>
      <c r="B1101" s="139" t="s">
        <v>768</v>
      </c>
      <c r="C1101" s="139" t="s">
        <v>779</v>
      </c>
      <c r="D1101" s="139" t="s">
        <v>633</v>
      </c>
      <c r="E1101" s="139" t="s">
        <v>754</v>
      </c>
      <c r="F1101" s="49">
        <v>618000</v>
      </c>
      <c r="G1101" s="49">
        <v>665000</v>
      </c>
      <c r="H1101" s="49">
        <v>704000</v>
      </c>
      <c r="I1101" s="49">
        <v>770000</v>
      </c>
      <c r="J1101" s="49">
        <v>831000</v>
      </c>
      <c r="K1101" s="49">
        <v>874000</v>
      </c>
      <c r="L1101" s="49">
        <v>965000</v>
      </c>
      <c r="M1101" s="49">
        <v>1030000</v>
      </c>
      <c r="N1101" s="49">
        <v>1070000</v>
      </c>
      <c r="O1101" s="49">
        <v>1140000</v>
      </c>
      <c r="P1101" s="49">
        <v>1230000</v>
      </c>
      <c r="Q1101" s="49">
        <v>1320000</v>
      </c>
      <c r="R1101" s="49">
        <v>1350000</v>
      </c>
      <c r="S1101" s="49">
        <v>1410000</v>
      </c>
      <c r="T1101" s="49">
        <v>1460000</v>
      </c>
      <c r="U1101" s="49">
        <v>1420000</v>
      </c>
      <c r="V1101" s="49">
        <v>1450000</v>
      </c>
    </row>
    <row r="1102" spans="1:22" ht="15.75" customHeight="1">
      <c r="A1102" s="139" t="s">
        <v>751</v>
      </c>
      <c r="B1102" s="139" t="s">
        <v>484</v>
      </c>
      <c r="C1102" s="139" t="s">
        <v>779</v>
      </c>
      <c r="D1102" s="139" t="s">
        <v>633</v>
      </c>
      <c r="E1102" s="139" t="s">
        <v>754</v>
      </c>
      <c r="F1102" s="49">
        <v>1010</v>
      </c>
      <c r="G1102" s="49">
        <v>982</v>
      </c>
      <c r="H1102" s="49">
        <v>992</v>
      </c>
      <c r="I1102" s="49">
        <v>1050</v>
      </c>
      <c r="J1102" s="49">
        <v>859</v>
      </c>
      <c r="K1102" s="49">
        <v>921</v>
      </c>
      <c r="L1102" s="49">
        <v>957</v>
      </c>
      <c r="M1102" s="49">
        <v>1020</v>
      </c>
      <c r="N1102" s="49">
        <v>1040</v>
      </c>
      <c r="O1102" s="49">
        <v>1010</v>
      </c>
      <c r="P1102" s="49">
        <v>1020</v>
      </c>
      <c r="Q1102" s="49">
        <v>1010</v>
      </c>
      <c r="R1102" s="49">
        <v>998</v>
      </c>
      <c r="S1102" s="49">
        <v>1060</v>
      </c>
      <c r="T1102" s="49">
        <v>1060</v>
      </c>
      <c r="U1102" s="49">
        <v>987</v>
      </c>
      <c r="V1102" s="49">
        <v>972</v>
      </c>
    </row>
    <row r="1103" spans="1:22" ht="15.75" customHeight="1">
      <c r="A1103" s="139" t="s">
        <v>751</v>
      </c>
      <c r="B1103" s="139" t="s">
        <v>470</v>
      </c>
      <c r="C1103" s="139" t="s">
        <v>779</v>
      </c>
      <c r="D1103" s="139" t="s">
        <v>633</v>
      </c>
      <c r="E1103" s="139" t="s">
        <v>754</v>
      </c>
      <c r="F1103" s="49">
        <v>121</v>
      </c>
      <c r="G1103" s="49">
        <v>115</v>
      </c>
      <c r="H1103" s="49">
        <v>115</v>
      </c>
      <c r="I1103" s="49">
        <v>117</v>
      </c>
      <c r="J1103" s="49">
        <v>114</v>
      </c>
      <c r="K1103" s="49">
        <v>113</v>
      </c>
      <c r="L1103" s="49">
        <v>115</v>
      </c>
      <c r="M1103" s="49">
        <v>116</v>
      </c>
      <c r="N1103" s="49">
        <v>112</v>
      </c>
      <c r="O1103" s="49">
        <v>457</v>
      </c>
      <c r="P1103" s="49">
        <v>519</v>
      </c>
      <c r="Q1103" s="49">
        <v>795</v>
      </c>
      <c r="R1103" s="49">
        <v>1030</v>
      </c>
      <c r="S1103" s="49">
        <v>1140</v>
      </c>
      <c r="T1103" s="49">
        <v>1180</v>
      </c>
      <c r="U1103" s="49">
        <v>764</v>
      </c>
      <c r="V1103" s="49">
        <v>764</v>
      </c>
    </row>
    <row r="1104" spans="1:22" ht="15.75" customHeight="1">
      <c r="A1104" s="139" t="s">
        <v>751</v>
      </c>
      <c r="B1104" s="139" t="s">
        <v>468</v>
      </c>
      <c r="C1104" s="139" t="s">
        <v>779</v>
      </c>
      <c r="D1104" s="139" t="s">
        <v>633</v>
      </c>
      <c r="E1104" s="139" t="s">
        <v>754</v>
      </c>
      <c r="F1104" s="49">
        <v>5.0199999999999995E-4</v>
      </c>
      <c r="G1104" s="49">
        <v>5.0299999999999997E-4</v>
      </c>
      <c r="H1104" s="49">
        <v>5.04E-4</v>
      </c>
      <c r="I1104" s="49">
        <v>5.0500000000000002E-4</v>
      </c>
      <c r="J1104" s="49">
        <v>5.0600000000000005E-4</v>
      </c>
      <c r="K1104" s="49">
        <v>5.0600000000000005E-4</v>
      </c>
      <c r="L1104" s="49">
        <v>5.0500000000000002E-4</v>
      </c>
      <c r="M1104" s="49">
        <v>5.04E-4</v>
      </c>
      <c r="N1104" s="49">
        <v>5.0199999999999995E-4</v>
      </c>
      <c r="O1104" s="49">
        <v>5.0100000000000003E-4</v>
      </c>
      <c r="P1104" s="49">
        <v>5.0100000000000003E-4</v>
      </c>
      <c r="Q1104" s="49">
        <v>5.0199999999999995E-4</v>
      </c>
      <c r="R1104" s="49">
        <v>5.04E-4</v>
      </c>
      <c r="S1104" s="49">
        <v>5.0299999999999997E-4</v>
      </c>
      <c r="T1104" s="49">
        <v>5.0299999999999997E-4</v>
      </c>
      <c r="U1104" s="49">
        <v>5.0299999999999997E-4</v>
      </c>
      <c r="V1104" s="49">
        <v>5.0299999999999997E-4</v>
      </c>
    </row>
    <row r="1105" spans="1:22" ht="15.75" customHeight="1">
      <c r="A1105" s="139" t="s">
        <v>751</v>
      </c>
      <c r="B1105" s="139" t="s">
        <v>474</v>
      </c>
      <c r="C1105" s="139" t="s">
        <v>779</v>
      </c>
      <c r="D1105" s="139" t="s">
        <v>633</v>
      </c>
      <c r="E1105" s="139" t="s">
        <v>754</v>
      </c>
      <c r="F1105" s="49">
        <v>719</v>
      </c>
      <c r="G1105" s="49">
        <v>717</v>
      </c>
      <c r="H1105" s="49">
        <v>707</v>
      </c>
      <c r="I1105" s="49">
        <v>697</v>
      </c>
      <c r="J1105" s="49">
        <v>667</v>
      </c>
      <c r="K1105" s="49">
        <v>756</v>
      </c>
      <c r="L1105" s="49">
        <v>719</v>
      </c>
      <c r="M1105" s="49">
        <v>861</v>
      </c>
      <c r="N1105" s="49">
        <v>807</v>
      </c>
      <c r="O1105" s="49">
        <v>752</v>
      </c>
      <c r="P1105" s="49">
        <v>740</v>
      </c>
      <c r="Q1105" s="49">
        <v>713</v>
      </c>
      <c r="R1105" s="49">
        <v>752</v>
      </c>
      <c r="S1105" s="49">
        <v>774</v>
      </c>
      <c r="T1105" s="49">
        <v>830</v>
      </c>
      <c r="U1105" s="49">
        <v>876</v>
      </c>
      <c r="V1105" s="49">
        <v>727</v>
      </c>
    </row>
    <row r="1106" spans="1:22" ht="15.75" customHeight="1">
      <c r="A1106" s="139" t="s">
        <v>751</v>
      </c>
      <c r="B1106" s="139" t="s">
        <v>486</v>
      </c>
      <c r="C1106" s="139" t="s">
        <v>779</v>
      </c>
      <c r="D1106" s="139" t="s">
        <v>633</v>
      </c>
      <c r="E1106" s="139" t="s">
        <v>754</v>
      </c>
      <c r="F1106" s="49">
        <v>477</v>
      </c>
      <c r="G1106" s="49">
        <v>518</v>
      </c>
      <c r="H1106" s="49">
        <v>631</v>
      </c>
      <c r="I1106" s="49">
        <v>909</v>
      </c>
      <c r="J1106" s="49">
        <v>932</v>
      </c>
      <c r="K1106" s="49">
        <v>935</v>
      </c>
      <c r="L1106" s="49">
        <v>1270</v>
      </c>
      <c r="M1106" s="49">
        <v>1410</v>
      </c>
      <c r="N1106" s="49">
        <v>1430</v>
      </c>
      <c r="O1106" s="49">
        <v>1440</v>
      </c>
      <c r="P1106" s="49">
        <v>1610</v>
      </c>
      <c r="Q1106" s="49">
        <v>1770</v>
      </c>
      <c r="R1106" s="49">
        <v>1770</v>
      </c>
      <c r="S1106" s="49">
        <v>1560</v>
      </c>
      <c r="T1106" s="49">
        <v>1750</v>
      </c>
      <c r="U1106" s="49">
        <v>1810</v>
      </c>
      <c r="V1106" s="49">
        <v>1810</v>
      </c>
    </row>
    <row r="1107" spans="1:22" ht="15.75" customHeight="1">
      <c r="A1107" s="139" t="s">
        <v>751</v>
      </c>
      <c r="B1107" s="139" t="s">
        <v>488</v>
      </c>
      <c r="C1107" s="139" t="s">
        <v>779</v>
      </c>
      <c r="D1107" s="139" t="s">
        <v>633</v>
      </c>
      <c r="E1107" s="139" t="s">
        <v>754</v>
      </c>
      <c r="F1107" s="49">
        <v>3990</v>
      </c>
      <c r="G1107" s="49">
        <v>4410</v>
      </c>
      <c r="H1107" s="49">
        <v>4390</v>
      </c>
      <c r="I1107" s="49">
        <v>5170</v>
      </c>
      <c r="J1107" s="49">
        <v>5940</v>
      </c>
      <c r="K1107" s="49">
        <v>6700</v>
      </c>
      <c r="L1107" s="49">
        <v>8060</v>
      </c>
      <c r="M1107" s="49">
        <v>9910</v>
      </c>
      <c r="N1107" s="49">
        <v>11800</v>
      </c>
      <c r="O1107" s="49">
        <v>11400</v>
      </c>
      <c r="P1107" s="49">
        <v>11500</v>
      </c>
      <c r="Q1107" s="49">
        <v>11000</v>
      </c>
      <c r="R1107" s="49">
        <v>11300</v>
      </c>
      <c r="S1107" s="49">
        <v>11900</v>
      </c>
      <c r="T1107" s="49">
        <v>12200</v>
      </c>
      <c r="U1107" s="49">
        <v>12700</v>
      </c>
      <c r="V1107" s="49">
        <v>12700</v>
      </c>
    </row>
    <row r="1108" spans="1:22" ht="15.75" customHeight="1">
      <c r="A1108" s="139" t="s">
        <v>751</v>
      </c>
      <c r="B1108" s="139" t="s">
        <v>492</v>
      </c>
      <c r="C1108" s="139" t="s">
        <v>779</v>
      </c>
      <c r="D1108" s="139" t="s">
        <v>633</v>
      </c>
      <c r="E1108" s="139" t="s">
        <v>754</v>
      </c>
      <c r="F1108" s="49">
        <v>404</v>
      </c>
      <c r="G1108" s="49">
        <v>348</v>
      </c>
      <c r="H1108" s="49">
        <v>315</v>
      </c>
      <c r="I1108" s="49">
        <v>371</v>
      </c>
      <c r="J1108" s="49">
        <v>432</v>
      </c>
      <c r="K1108" s="49">
        <v>432</v>
      </c>
      <c r="L1108" s="49">
        <v>427</v>
      </c>
      <c r="M1108" s="49">
        <v>422</v>
      </c>
      <c r="N1108" s="49">
        <v>733</v>
      </c>
      <c r="O1108" s="49">
        <v>663</v>
      </c>
      <c r="P1108" s="49">
        <v>587</v>
      </c>
      <c r="Q1108" s="49">
        <v>690</v>
      </c>
      <c r="R1108" s="49">
        <v>897</v>
      </c>
      <c r="S1108" s="49">
        <v>920</v>
      </c>
      <c r="T1108" s="49">
        <v>849</v>
      </c>
      <c r="U1108" s="49">
        <v>854</v>
      </c>
      <c r="V1108" s="49">
        <v>854</v>
      </c>
    </row>
    <row r="1109" spans="1:22" ht="15.75" customHeight="1">
      <c r="A1109" s="139" t="s">
        <v>751</v>
      </c>
      <c r="B1109" s="139" t="s">
        <v>498</v>
      </c>
      <c r="C1109" s="139" t="s">
        <v>779</v>
      </c>
      <c r="D1109" s="139" t="s">
        <v>633</v>
      </c>
      <c r="E1109" s="139" t="s">
        <v>754</v>
      </c>
      <c r="F1109" s="49">
        <v>2000</v>
      </c>
      <c r="G1109" s="49">
        <v>2050</v>
      </c>
      <c r="H1109" s="49">
        <v>2090</v>
      </c>
      <c r="I1109" s="49">
        <v>2120</v>
      </c>
      <c r="J1109" s="49">
        <v>2440</v>
      </c>
      <c r="K1109" s="49">
        <v>2710</v>
      </c>
      <c r="L1109" s="49">
        <v>3070</v>
      </c>
      <c r="M1109" s="49">
        <v>3280</v>
      </c>
      <c r="N1109" s="49">
        <v>3570</v>
      </c>
      <c r="O1109" s="49">
        <v>4140</v>
      </c>
      <c r="P1109" s="49">
        <v>4290</v>
      </c>
      <c r="Q1109" s="49">
        <v>4020</v>
      </c>
      <c r="R1109" s="49">
        <v>4520</v>
      </c>
      <c r="S1109" s="49">
        <v>4720</v>
      </c>
      <c r="T1109" s="49">
        <v>4820</v>
      </c>
      <c r="U1109" s="49">
        <v>4700</v>
      </c>
      <c r="V1109" s="49">
        <v>4700</v>
      </c>
    </row>
    <row r="1110" spans="1:22" ht="15.75" customHeight="1">
      <c r="A1110" s="139" t="s">
        <v>751</v>
      </c>
      <c r="B1110" s="139" t="s">
        <v>500</v>
      </c>
      <c r="C1110" s="139" t="s">
        <v>779</v>
      </c>
      <c r="D1110" s="139" t="s">
        <v>633</v>
      </c>
      <c r="E1110" s="139" t="s">
        <v>754</v>
      </c>
      <c r="F1110" s="49">
        <v>5060</v>
      </c>
      <c r="G1110" s="49">
        <v>3620</v>
      </c>
      <c r="H1110" s="49">
        <v>5550</v>
      </c>
      <c r="I1110" s="49">
        <v>5360</v>
      </c>
      <c r="J1110" s="49">
        <v>5420</v>
      </c>
      <c r="K1110" s="49">
        <v>6220</v>
      </c>
      <c r="L1110" s="49">
        <v>4880</v>
      </c>
      <c r="M1110" s="49">
        <v>5160</v>
      </c>
      <c r="N1110" s="49">
        <v>5170</v>
      </c>
      <c r="O1110" s="49">
        <v>5670</v>
      </c>
      <c r="P1110" s="49">
        <v>6050</v>
      </c>
      <c r="Q1110" s="49">
        <v>6110</v>
      </c>
      <c r="R1110" s="49">
        <v>7220</v>
      </c>
      <c r="S1110" s="49">
        <v>7710</v>
      </c>
      <c r="T1110" s="49">
        <v>8420</v>
      </c>
      <c r="U1110" s="49">
        <v>9510</v>
      </c>
      <c r="V1110" s="49">
        <v>9510</v>
      </c>
    </row>
    <row r="1111" spans="1:22" ht="15.75" customHeight="1">
      <c r="A1111" s="139" t="s">
        <v>751</v>
      </c>
      <c r="B1111" s="139" t="s">
        <v>490</v>
      </c>
      <c r="C1111" s="139" t="s">
        <v>779</v>
      </c>
      <c r="D1111" s="139" t="s">
        <v>633</v>
      </c>
      <c r="E1111" s="139" t="s">
        <v>754</v>
      </c>
      <c r="F1111" s="49">
        <v>9.59E-4</v>
      </c>
      <c r="G1111" s="49">
        <v>9.7000000000000005E-4</v>
      </c>
      <c r="H1111" s="49">
        <v>9.7900000000000005E-4</v>
      </c>
      <c r="I1111" s="49">
        <v>9.8499999999999998E-4</v>
      </c>
      <c r="J1111" s="49">
        <v>9.8999999999999999E-4</v>
      </c>
      <c r="K1111" s="49">
        <v>9.9500000000000001E-4</v>
      </c>
      <c r="L1111" s="49">
        <v>1E-3</v>
      </c>
      <c r="M1111" s="49">
        <v>1.01E-3</v>
      </c>
      <c r="N1111" s="49">
        <v>1.01E-3</v>
      </c>
      <c r="O1111" s="49">
        <v>1.0200000000000001E-3</v>
      </c>
      <c r="P1111" s="49">
        <v>1.0200000000000001E-3</v>
      </c>
      <c r="Q1111" s="49">
        <v>1.0300000000000001E-3</v>
      </c>
      <c r="R1111" s="49">
        <v>1.0399999999999999E-3</v>
      </c>
      <c r="S1111" s="49">
        <v>1.0499999999999999E-3</v>
      </c>
      <c r="T1111" s="49">
        <v>1.06E-3</v>
      </c>
      <c r="U1111" s="49">
        <v>1.06E-3</v>
      </c>
      <c r="V1111" s="49">
        <v>1.07E-3</v>
      </c>
    </row>
    <row r="1112" spans="1:22" ht="15.75" customHeight="1">
      <c r="A1112" s="139" t="s">
        <v>751</v>
      </c>
      <c r="B1112" s="139" t="s">
        <v>494</v>
      </c>
      <c r="C1112" s="139" t="s">
        <v>779</v>
      </c>
      <c r="D1112" s="139" t="s">
        <v>633</v>
      </c>
      <c r="E1112" s="139" t="s">
        <v>754</v>
      </c>
      <c r="F1112" s="49">
        <v>0</v>
      </c>
      <c r="G1112" s="49">
        <v>0</v>
      </c>
      <c r="H1112" s="49">
        <v>0</v>
      </c>
      <c r="I1112" s="49">
        <v>0</v>
      </c>
      <c r="J1112" s="49">
        <v>0</v>
      </c>
      <c r="K1112" s="49">
        <v>0</v>
      </c>
      <c r="L1112" s="49">
        <v>0</v>
      </c>
      <c r="M1112" s="49">
        <v>0</v>
      </c>
      <c r="N1112" s="49">
        <v>0</v>
      </c>
      <c r="O1112" s="49">
        <v>0</v>
      </c>
      <c r="P1112" s="49">
        <v>75.8</v>
      </c>
      <c r="Q1112" s="49">
        <v>75.099999999999994</v>
      </c>
      <c r="R1112" s="49">
        <v>74.900000000000006</v>
      </c>
      <c r="S1112" s="49">
        <v>75.900000000000006</v>
      </c>
      <c r="T1112" s="49">
        <v>75.8</v>
      </c>
      <c r="U1112" s="49">
        <v>75.8</v>
      </c>
      <c r="V1112" s="49">
        <v>75.8</v>
      </c>
    </row>
    <row r="1113" spans="1:22" ht="15.75" customHeight="1">
      <c r="A1113" s="139" t="s">
        <v>751</v>
      </c>
      <c r="B1113" s="139" t="s">
        <v>502</v>
      </c>
      <c r="C1113" s="139" t="s">
        <v>779</v>
      </c>
      <c r="D1113" s="139" t="s">
        <v>633</v>
      </c>
      <c r="E1113" s="139" t="s">
        <v>754</v>
      </c>
      <c r="F1113" s="49">
        <v>9440</v>
      </c>
      <c r="G1113" s="49">
        <v>8110</v>
      </c>
      <c r="H1113" s="49">
        <v>7830</v>
      </c>
      <c r="I1113" s="49">
        <v>7940</v>
      </c>
      <c r="J1113" s="49">
        <v>8670</v>
      </c>
      <c r="K1113" s="49">
        <v>8360</v>
      </c>
      <c r="L1113" s="49">
        <v>9530</v>
      </c>
      <c r="M1113" s="49">
        <v>10800</v>
      </c>
      <c r="N1113" s="49">
        <v>10400</v>
      </c>
      <c r="O1113" s="49">
        <v>9100</v>
      </c>
      <c r="P1113" s="49">
        <v>9850</v>
      </c>
      <c r="Q1113" s="49">
        <v>11400</v>
      </c>
      <c r="R1113" s="49">
        <v>10000</v>
      </c>
      <c r="S1113" s="49">
        <v>9420</v>
      </c>
      <c r="T1113" s="49">
        <v>10100</v>
      </c>
      <c r="U1113" s="49">
        <v>10100</v>
      </c>
      <c r="V1113" s="49">
        <v>10400</v>
      </c>
    </row>
    <row r="1114" spans="1:22" ht="15.75" customHeight="1">
      <c r="A1114" s="139" t="s">
        <v>751</v>
      </c>
      <c r="B1114" s="139" t="s">
        <v>482</v>
      </c>
      <c r="C1114" s="139" t="s">
        <v>779</v>
      </c>
      <c r="D1114" s="139" t="s">
        <v>633</v>
      </c>
      <c r="E1114" s="139" t="s">
        <v>754</v>
      </c>
      <c r="F1114" s="49">
        <v>1660</v>
      </c>
      <c r="G1114" s="49">
        <v>2160</v>
      </c>
      <c r="H1114" s="49">
        <v>2520</v>
      </c>
      <c r="I1114" s="49">
        <v>2610</v>
      </c>
      <c r="J1114" s="49">
        <v>2650</v>
      </c>
      <c r="K1114" s="49">
        <v>2660</v>
      </c>
      <c r="L1114" s="49">
        <v>2850</v>
      </c>
      <c r="M1114" s="49">
        <v>2800</v>
      </c>
      <c r="N1114" s="49">
        <v>2900</v>
      </c>
      <c r="O1114" s="49">
        <v>2900</v>
      </c>
      <c r="P1114" s="49">
        <v>2760</v>
      </c>
      <c r="Q1114" s="49">
        <v>2830</v>
      </c>
      <c r="R1114" s="49">
        <v>2910</v>
      </c>
      <c r="S1114" s="49">
        <v>3220</v>
      </c>
      <c r="T1114" s="49">
        <v>3260</v>
      </c>
      <c r="U1114" s="49">
        <v>3270</v>
      </c>
      <c r="V1114" s="49">
        <v>3270</v>
      </c>
    </row>
    <row r="1115" spans="1:22" ht="15.75" customHeight="1">
      <c r="A1115" s="139" t="s">
        <v>751</v>
      </c>
      <c r="B1115" s="139" t="s">
        <v>504</v>
      </c>
      <c r="C1115" s="139" t="s">
        <v>779</v>
      </c>
      <c r="D1115" s="139" t="s">
        <v>633</v>
      </c>
      <c r="E1115" s="139" t="s">
        <v>754</v>
      </c>
      <c r="F1115" s="49">
        <v>4680</v>
      </c>
      <c r="G1115" s="49">
        <v>4530</v>
      </c>
      <c r="H1115" s="49">
        <v>4790</v>
      </c>
      <c r="I1115" s="49">
        <v>4460</v>
      </c>
      <c r="J1115" s="49">
        <v>4880</v>
      </c>
      <c r="K1115" s="49">
        <v>4920</v>
      </c>
      <c r="L1115" s="49">
        <v>4820</v>
      </c>
      <c r="M1115" s="49">
        <v>5050</v>
      </c>
      <c r="N1115" s="49">
        <v>4940</v>
      </c>
      <c r="O1115" s="49">
        <v>4030</v>
      </c>
      <c r="P1115" s="49">
        <v>4110</v>
      </c>
      <c r="Q1115" s="49">
        <v>3620</v>
      </c>
      <c r="R1115" s="49">
        <v>3470</v>
      </c>
      <c r="S1115" s="49">
        <v>3650</v>
      </c>
      <c r="T1115" s="49">
        <v>3930</v>
      </c>
      <c r="U1115" s="49">
        <v>3790</v>
      </c>
      <c r="V1115" s="49">
        <v>3130</v>
      </c>
    </row>
    <row r="1116" spans="1:22" ht="15.75" customHeight="1">
      <c r="A1116" s="139" t="s">
        <v>751</v>
      </c>
      <c r="B1116" s="139" t="s">
        <v>496</v>
      </c>
      <c r="C1116" s="139" t="s">
        <v>779</v>
      </c>
      <c r="D1116" s="139" t="s">
        <v>633</v>
      </c>
      <c r="E1116" s="139" t="s">
        <v>754</v>
      </c>
      <c r="F1116" s="49">
        <v>264</v>
      </c>
      <c r="G1116" s="49">
        <v>318</v>
      </c>
      <c r="H1116" s="49">
        <v>372</v>
      </c>
      <c r="I1116" s="49">
        <v>426</v>
      </c>
      <c r="J1116" s="49">
        <v>480</v>
      </c>
      <c r="K1116" s="49">
        <v>534</v>
      </c>
      <c r="L1116" s="49">
        <v>575</v>
      </c>
      <c r="M1116" s="49">
        <v>560</v>
      </c>
      <c r="N1116" s="49">
        <v>720</v>
      </c>
      <c r="O1116" s="49">
        <v>528</v>
      </c>
      <c r="P1116" s="49">
        <v>558</v>
      </c>
      <c r="Q1116" s="49">
        <v>551</v>
      </c>
      <c r="R1116" s="49">
        <v>606</v>
      </c>
      <c r="S1116" s="49">
        <v>731</v>
      </c>
      <c r="T1116" s="49">
        <v>764</v>
      </c>
      <c r="U1116" s="49">
        <v>917</v>
      </c>
      <c r="V1116" s="49">
        <v>917</v>
      </c>
    </row>
    <row r="1117" spans="1:22" ht="15.75" customHeight="1">
      <c r="A1117" s="139" t="s">
        <v>751</v>
      </c>
      <c r="B1117" s="139" t="s">
        <v>506</v>
      </c>
      <c r="C1117" s="139" t="s">
        <v>779</v>
      </c>
      <c r="D1117" s="139" t="s">
        <v>633</v>
      </c>
      <c r="E1117" s="139" t="s">
        <v>754</v>
      </c>
      <c r="F1117" s="49">
        <v>469</v>
      </c>
      <c r="G1117" s="49">
        <v>471</v>
      </c>
      <c r="H1117" s="49">
        <v>497</v>
      </c>
      <c r="I1117" s="49">
        <v>508</v>
      </c>
      <c r="J1117" s="49">
        <v>497</v>
      </c>
      <c r="K1117" s="49">
        <v>523</v>
      </c>
      <c r="L1117" s="49">
        <v>553</v>
      </c>
      <c r="M1117" s="49">
        <v>868</v>
      </c>
      <c r="N1117" s="49">
        <v>1360</v>
      </c>
      <c r="O1117" s="49">
        <v>1470</v>
      </c>
      <c r="P1117" s="49">
        <v>1350</v>
      </c>
      <c r="Q1117" s="49">
        <v>1770</v>
      </c>
      <c r="R1117" s="49">
        <v>1910</v>
      </c>
      <c r="S1117" s="49">
        <v>1860</v>
      </c>
      <c r="T1117" s="49">
        <v>2100</v>
      </c>
      <c r="U1117" s="49">
        <v>2100</v>
      </c>
      <c r="V1117" s="49">
        <v>2100</v>
      </c>
    </row>
    <row r="1118" spans="1:22" ht="15.75" customHeight="1">
      <c r="A1118" s="139" t="s">
        <v>751</v>
      </c>
      <c r="B1118" s="139" t="s">
        <v>508</v>
      </c>
      <c r="C1118" s="139" t="s">
        <v>779</v>
      </c>
      <c r="D1118" s="139" t="s">
        <v>633</v>
      </c>
      <c r="E1118" s="139" t="s">
        <v>754</v>
      </c>
      <c r="F1118" s="49">
        <v>3880</v>
      </c>
      <c r="G1118" s="49">
        <v>4140</v>
      </c>
      <c r="H1118" s="49">
        <v>4010</v>
      </c>
      <c r="I1118" s="49">
        <v>4030</v>
      </c>
      <c r="J1118" s="49">
        <v>4440</v>
      </c>
      <c r="K1118" s="49">
        <v>4440</v>
      </c>
      <c r="L1118" s="49">
        <v>5090</v>
      </c>
      <c r="M1118" s="49">
        <v>5790</v>
      </c>
      <c r="N1118" s="49">
        <v>5760</v>
      </c>
      <c r="O1118" s="49">
        <v>4210</v>
      </c>
      <c r="P1118" s="49">
        <v>4030</v>
      </c>
      <c r="Q1118" s="49">
        <v>4380</v>
      </c>
      <c r="R1118" s="49">
        <v>4380</v>
      </c>
      <c r="S1118" s="49">
        <v>3880</v>
      </c>
      <c r="T1118" s="49">
        <v>4200</v>
      </c>
      <c r="U1118" s="49">
        <v>4520</v>
      </c>
      <c r="V1118" s="49">
        <v>4400</v>
      </c>
    </row>
    <row r="1119" spans="1:22" ht="15.75" customHeight="1">
      <c r="A1119" s="139" t="s">
        <v>751</v>
      </c>
      <c r="B1119" s="139" t="s">
        <v>510</v>
      </c>
      <c r="C1119" s="139" t="s">
        <v>779</v>
      </c>
      <c r="D1119" s="139" t="s">
        <v>633</v>
      </c>
      <c r="E1119" s="139" t="s">
        <v>754</v>
      </c>
      <c r="F1119" s="49">
        <v>28500</v>
      </c>
      <c r="G1119" s="49">
        <v>28600</v>
      </c>
      <c r="H1119" s="49">
        <v>29800</v>
      </c>
      <c r="I1119" s="49">
        <v>31800</v>
      </c>
      <c r="J1119" s="49">
        <v>34800</v>
      </c>
      <c r="K1119" s="49">
        <v>36500</v>
      </c>
      <c r="L1119" s="49">
        <v>40200</v>
      </c>
      <c r="M1119" s="49">
        <v>43800</v>
      </c>
      <c r="N1119" s="49">
        <v>39800</v>
      </c>
      <c r="O1119" s="49">
        <v>31800</v>
      </c>
      <c r="P1119" s="49">
        <v>37100</v>
      </c>
      <c r="Q1119" s="49">
        <v>40100</v>
      </c>
      <c r="R1119" s="49">
        <v>42100</v>
      </c>
      <c r="S1119" s="49">
        <v>43500</v>
      </c>
      <c r="T1119" s="49">
        <v>43100</v>
      </c>
      <c r="U1119" s="49">
        <v>40000</v>
      </c>
      <c r="V1119" s="49">
        <v>36500</v>
      </c>
    </row>
    <row r="1120" spans="1:22" ht="15.75" customHeight="1">
      <c r="A1120" s="139" t="s">
        <v>751</v>
      </c>
      <c r="B1120" s="139" t="s">
        <v>512</v>
      </c>
      <c r="C1120" s="139" t="s">
        <v>779</v>
      </c>
      <c r="D1120" s="139" t="s">
        <v>633</v>
      </c>
      <c r="E1120" s="139" t="s">
        <v>754</v>
      </c>
      <c r="F1120" s="49">
        <v>29.7</v>
      </c>
      <c r="G1120" s="49">
        <v>35.5</v>
      </c>
      <c r="H1120" s="49">
        <v>41.3</v>
      </c>
      <c r="I1120" s="49">
        <v>41.1</v>
      </c>
      <c r="J1120" s="49">
        <v>41</v>
      </c>
      <c r="K1120" s="49">
        <v>40.799999999999997</v>
      </c>
      <c r="L1120" s="49">
        <v>40.4</v>
      </c>
      <c r="M1120" s="49">
        <v>39.9</v>
      </c>
      <c r="N1120" s="49">
        <v>39.6</v>
      </c>
      <c r="O1120" s="49">
        <v>36.799999999999997</v>
      </c>
      <c r="P1120" s="49">
        <v>36.9</v>
      </c>
      <c r="Q1120" s="49">
        <v>36.6</v>
      </c>
      <c r="R1120" s="49">
        <v>39.4</v>
      </c>
      <c r="S1120" s="49">
        <v>42.9</v>
      </c>
      <c r="T1120" s="49">
        <v>54.1</v>
      </c>
      <c r="U1120" s="49">
        <v>77.3</v>
      </c>
      <c r="V1120" s="49">
        <v>77.3</v>
      </c>
    </row>
    <row r="1121" spans="1:22" ht="15.75" customHeight="1">
      <c r="A1121" s="139" t="s">
        <v>751</v>
      </c>
      <c r="B1121" s="139" t="s">
        <v>526</v>
      </c>
      <c r="C1121" s="139" t="s">
        <v>779</v>
      </c>
      <c r="D1121" s="139" t="s">
        <v>633</v>
      </c>
      <c r="E1121" s="139" t="s">
        <v>754</v>
      </c>
      <c r="F1121" s="49">
        <v>9780</v>
      </c>
      <c r="G1121" s="49">
        <v>11300</v>
      </c>
      <c r="H1121" s="49">
        <v>12900</v>
      </c>
      <c r="I1121" s="49">
        <v>13500</v>
      </c>
      <c r="J1121" s="49">
        <v>13800</v>
      </c>
      <c r="K1121" s="49">
        <v>13700</v>
      </c>
      <c r="L1121" s="49">
        <v>14800</v>
      </c>
      <c r="M1121" s="49">
        <v>16900</v>
      </c>
      <c r="N1121" s="49">
        <v>22000</v>
      </c>
      <c r="O1121" s="49">
        <v>24200</v>
      </c>
      <c r="P1121" s="49">
        <v>25300</v>
      </c>
      <c r="Q1121" s="49">
        <v>26200</v>
      </c>
      <c r="R1121" s="49">
        <v>29200</v>
      </c>
      <c r="S1121" s="49">
        <v>32500</v>
      </c>
      <c r="T1121" s="49">
        <v>34400</v>
      </c>
      <c r="U1121" s="49">
        <v>34200</v>
      </c>
      <c r="V1121" s="49">
        <v>33200</v>
      </c>
    </row>
    <row r="1122" spans="1:22" ht="15.75" customHeight="1">
      <c r="A1122" s="139" t="s">
        <v>751</v>
      </c>
      <c r="B1122" s="139" t="s">
        <v>556</v>
      </c>
      <c r="C1122" s="139" t="s">
        <v>779</v>
      </c>
      <c r="D1122" s="139" t="s">
        <v>633</v>
      </c>
      <c r="E1122" s="139" t="s">
        <v>754</v>
      </c>
      <c r="F1122" s="49">
        <v>59.5</v>
      </c>
      <c r="G1122" s="49">
        <v>77</v>
      </c>
      <c r="H1122" s="49">
        <v>82.6</v>
      </c>
      <c r="I1122" s="49">
        <v>109</v>
      </c>
      <c r="J1122" s="49">
        <v>123</v>
      </c>
      <c r="K1122" s="49">
        <v>131</v>
      </c>
      <c r="L1122" s="49">
        <v>77.900000000000006</v>
      </c>
      <c r="M1122" s="49">
        <v>125</v>
      </c>
      <c r="N1122" s="49">
        <v>96.2</v>
      </c>
      <c r="O1122" s="49">
        <v>241</v>
      </c>
      <c r="P1122" s="49">
        <v>743</v>
      </c>
      <c r="Q1122" s="49">
        <v>1150</v>
      </c>
      <c r="R1122" s="49">
        <v>1340</v>
      </c>
      <c r="S1122" s="49">
        <v>1380</v>
      </c>
      <c r="T1122" s="49">
        <v>1350</v>
      </c>
      <c r="U1122" s="49">
        <v>1440</v>
      </c>
      <c r="V1122" s="49">
        <v>1440</v>
      </c>
    </row>
    <row r="1123" spans="1:22" ht="15.75" customHeight="1">
      <c r="A1123" s="139" t="s">
        <v>751</v>
      </c>
      <c r="B1123" s="139" t="s">
        <v>528</v>
      </c>
      <c r="C1123" s="139" t="s">
        <v>779</v>
      </c>
      <c r="D1123" s="139" t="s">
        <v>633</v>
      </c>
      <c r="E1123" s="139" t="s">
        <v>754</v>
      </c>
      <c r="F1123" s="49">
        <v>541</v>
      </c>
      <c r="G1123" s="49">
        <v>619</v>
      </c>
      <c r="H1123" s="49">
        <v>664</v>
      </c>
      <c r="I1123" s="49">
        <v>676</v>
      </c>
      <c r="J1123" s="49">
        <v>951</v>
      </c>
      <c r="K1123" s="49">
        <v>1040</v>
      </c>
      <c r="L1123" s="49">
        <v>1130</v>
      </c>
      <c r="M1123" s="49">
        <v>1220</v>
      </c>
      <c r="N1123" s="49">
        <v>1180</v>
      </c>
      <c r="O1123" s="49">
        <v>1280</v>
      </c>
      <c r="P1123" s="49">
        <v>1570</v>
      </c>
      <c r="Q1123" s="49">
        <v>1790</v>
      </c>
      <c r="R1123" s="49">
        <v>1790</v>
      </c>
      <c r="S1123" s="49">
        <v>2020</v>
      </c>
      <c r="T1123" s="49">
        <v>1900</v>
      </c>
      <c r="U1123" s="49">
        <v>1790</v>
      </c>
      <c r="V1123" s="49">
        <v>1790</v>
      </c>
    </row>
    <row r="1124" spans="1:22" ht="15.75" customHeight="1">
      <c r="A1124" s="139" t="s">
        <v>751</v>
      </c>
      <c r="B1124" s="139" t="s">
        <v>536</v>
      </c>
      <c r="C1124" s="139" t="s">
        <v>779</v>
      </c>
      <c r="D1124" s="139" t="s">
        <v>633</v>
      </c>
      <c r="E1124" s="139" t="s">
        <v>754</v>
      </c>
      <c r="F1124" s="49">
        <v>462</v>
      </c>
      <c r="G1124" s="49">
        <v>242</v>
      </c>
      <c r="H1124" s="49">
        <v>79.3</v>
      </c>
      <c r="I1124" s="49">
        <v>58.5</v>
      </c>
      <c r="J1124" s="49">
        <v>0</v>
      </c>
      <c r="K1124" s="49">
        <v>0</v>
      </c>
      <c r="L1124" s="49">
        <v>0</v>
      </c>
      <c r="M1124" s="49">
        <v>0</v>
      </c>
      <c r="N1124" s="49">
        <v>0</v>
      </c>
      <c r="O1124" s="49">
        <v>0</v>
      </c>
      <c r="P1124" s="49">
        <v>0</v>
      </c>
      <c r="Q1124" s="49">
        <v>0</v>
      </c>
      <c r="R1124" s="49">
        <v>0</v>
      </c>
      <c r="S1124" s="49">
        <v>0</v>
      </c>
      <c r="T1124" s="49">
        <v>0</v>
      </c>
      <c r="U1124" s="49">
        <v>0</v>
      </c>
      <c r="V1124" s="49">
        <v>0</v>
      </c>
    </row>
    <row r="1125" spans="1:22" ht="15.75" customHeight="1">
      <c r="A1125" s="139" t="s">
        <v>751</v>
      </c>
      <c r="B1125" s="139" t="s">
        <v>769</v>
      </c>
      <c r="C1125" s="139" t="s">
        <v>779</v>
      </c>
      <c r="D1125" s="139" t="s">
        <v>633</v>
      </c>
      <c r="E1125" s="139" t="s">
        <v>754</v>
      </c>
      <c r="F1125" s="49">
        <v>2.5599999999999999E-4</v>
      </c>
      <c r="G1125" s="49">
        <v>2.4899999999999998E-4</v>
      </c>
      <c r="H1125" s="49">
        <v>2.3900000000000001E-4</v>
      </c>
      <c r="I1125" s="49">
        <v>2.2900000000000001E-4</v>
      </c>
      <c r="J1125" s="49">
        <v>2.2000000000000001E-4</v>
      </c>
      <c r="K1125" s="49">
        <v>2.14E-4</v>
      </c>
      <c r="L1125" s="49">
        <v>2.1000000000000001E-4</v>
      </c>
      <c r="M1125" s="49">
        <v>2.0900000000000001E-4</v>
      </c>
      <c r="N1125" s="49">
        <v>2.0900000000000001E-4</v>
      </c>
      <c r="O1125" s="49">
        <v>2.0900000000000001E-4</v>
      </c>
      <c r="P1125" s="49">
        <v>2.0900000000000001E-4</v>
      </c>
      <c r="Q1125" s="49">
        <v>2.0699999999999999E-4</v>
      </c>
      <c r="R1125" s="49">
        <v>2.05E-4</v>
      </c>
      <c r="S1125" s="49">
        <v>1.9000000000000001E-4</v>
      </c>
      <c r="T1125" s="49">
        <v>1.8599999999999999E-4</v>
      </c>
      <c r="U1125" s="49">
        <v>1.8100000000000001E-4</v>
      </c>
      <c r="V1125" s="49">
        <v>1.7699999999999999E-4</v>
      </c>
    </row>
    <row r="1126" spans="1:22" ht="15.75" customHeight="1">
      <c r="A1126" s="139" t="s">
        <v>751</v>
      </c>
      <c r="B1126" s="139" t="s">
        <v>542</v>
      </c>
      <c r="C1126" s="139" t="s">
        <v>779</v>
      </c>
      <c r="D1126" s="139" t="s">
        <v>633</v>
      </c>
      <c r="E1126" s="139" t="s">
        <v>754</v>
      </c>
      <c r="F1126" s="49">
        <v>2.06E-2</v>
      </c>
      <c r="G1126" s="49">
        <v>2.12E-2</v>
      </c>
      <c r="H1126" s="49">
        <v>2.1700000000000001E-2</v>
      </c>
      <c r="I1126" s="49">
        <v>2.23E-2</v>
      </c>
      <c r="J1126" s="49">
        <v>2.29E-2</v>
      </c>
      <c r="K1126" s="49">
        <v>2.35E-2</v>
      </c>
      <c r="L1126" s="49">
        <v>2.4E-2</v>
      </c>
      <c r="M1126" s="49">
        <v>2.46E-2</v>
      </c>
      <c r="N1126" s="49">
        <v>2.52E-2</v>
      </c>
      <c r="O1126" s="49">
        <v>2.5700000000000001E-2</v>
      </c>
      <c r="P1126" s="49">
        <v>2.63E-2</v>
      </c>
      <c r="Q1126" s="49">
        <v>2.69E-2</v>
      </c>
      <c r="R1126" s="49">
        <v>2.75E-2</v>
      </c>
      <c r="S1126" s="49">
        <v>2.8000000000000001E-2</v>
      </c>
      <c r="T1126" s="49">
        <v>2.86E-2</v>
      </c>
      <c r="U1126" s="49">
        <v>2.92E-2</v>
      </c>
      <c r="V1126" s="49">
        <v>2.9700000000000001E-2</v>
      </c>
    </row>
    <row r="1127" spans="1:22" ht="15.75" customHeight="1">
      <c r="A1127" s="139" t="s">
        <v>751</v>
      </c>
      <c r="B1127" s="139" t="s">
        <v>534</v>
      </c>
      <c r="C1127" s="139" t="s">
        <v>779</v>
      </c>
      <c r="D1127" s="139" t="s">
        <v>633</v>
      </c>
      <c r="E1127" s="139" t="s">
        <v>754</v>
      </c>
      <c r="F1127" s="49">
        <v>36.700000000000003</v>
      </c>
      <c r="G1127" s="49">
        <v>55</v>
      </c>
      <c r="H1127" s="49">
        <v>73.3</v>
      </c>
      <c r="I1127" s="49">
        <v>84.3</v>
      </c>
      <c r="J1127" s="49">
        <v>88</v>
      </c>
      <c r="K1127" s="49">
        <v>84.3</v>
      </c>
      <c r="L1127" s="49">
        <v>117</v>
      </c>
      <c r="M1127" s="49">
        <v>125</v>
      </c>
      <c r="N1127" s="49">
        <v>128</v>
      </c>
      <c r="O1127" s="49">
        <v>117</v>
      </c>
      <c r="P1127" s="49">
        <v>150</v>
      </c>
      <c r="Q1127" s="49">
        <v>154</v>
      </c>
      <c r="R1127" s="49">
        <v>169</v>
      </c>
      <c r="S1127" s="49">
        <v>158</v>
      </c>
      <c r="T1127" s="49">
        <v>169</v>
      </c>
      <c r="U1127" s="49">
        <v>187</v>
      </c>
      <c r="V1127" s="49">
        <v>196</v>
      </c>
    </row>
    <row r="1128" spans="1:22" ht="15.75" customHeight="1">
      <c r="A1128" s="139" t="s">
        <v>751</v>
      </c>
      <c r="B1128" s="139" t="s">
        <v>334</v>
      </c>
      <c r="C1128" s="139" t="s">
        <v>779</v>
      </c>
      <c r="D1128" s="139" t="s">
        <v>633</v>
      </c>
      <c r="E1128" s="139" t="s">
        <v>754</v>
      </c>
      <c r="F1128" s="49">
        <v>454</v>
      </c>
      <c r="G1128" s="49">
        <v>498</v>
      </c>
      <c r="H1128" s="49">
        <v>556</v>
      </c>
      <c r="I1128" s="49">
        <v>579</v>
      </c>
      <c r="J1128" s="49">
        <v>523</v>
      </c>
      <c r="K1128" s="49">
        <v>465</v>
      </c>
      <c r="L1128" s="49">
        <v>532</v>
      </c>
      <c r="M1128" s="49">
        <v>522</v>
      </c>
      <c r="N1128" s="49">
        <v>517</v>
      </c>
      <c r="O1128" s="49">
        <v>480</v>
      </c>
      <c r="P1128" s="49">
        <v>506</v>
      </c>
      <c r="Q1128" s="49">
        <v>517</v>
      </c>
      <c r="R1128" s="49">
        <v>537</v>
      </c>
      <c r="S1128" s="49">
        <v>466</v>
      </c>
      <c r="T1128" s="49">
        <v>388</v>
      </c>
      <c r="U1128" s="49">
        <v>388</v>
      </c>
      <c r="V1128" s="49">
        <v>388</v>
      </c>
    </row>
    <row r="1129" spans="1:22" ht="15.75" customHeight="1">
      <c r="A1129" s="139" t="s">
        <v>751</v>
      </c>
      <c r="B1129" s="139" t="s">
        <v>522</v>
      </c>
      <c r="C1129" s="139" t="s">
        <v>779</v>
      </c>
      <c r="D1129" s="139" t="s">
        <v>633</v>
      </c>
      <c r="E1129" s="139" t="s">
        <v>754</v>
      </c>
      <c r="F1129" s="49">
        <v>9.2799999999999994</v>
      </c>
      <c r="G1129" s="49">
        <v>9.58</v>
      </c>
      <c r="H1129" s="49">
        <v>10.1</v>
      </c>
      <c r="I1129" s="49">
        <v>10.6</v>
      </c>
      <c r="J1129" s="49">
        <v>11.2</v>
      </c>
      <c r="K1129" s="49">
        <v>9.98</v>
      </c>
      <c r="L1129" s="49">
        <v>11.9</v>
      </c>
      <c r="M1129" s="49">
        <v>12</v>
      </c>
      <c r="N1129" s="49">
        <v>10.9</v>
      </c>
      <c r="O1129" s="49">
        <v>9.32</v>
      </c>
      <c r="P1129" s="49">
        <v>8.93</v>
      </c>
      <c r="Q1129" s="49">
        <v>8.6999999999999993</v>
      </c>
      <c r="R1129" s="49">
        <v>6.99</v>
      </c>
      <c r="S1129" s="49">
        <v>5.84</v>
      </c>
      <c r="T1129" s="49">
        <v>5.41</v>
      </c>
      <c r="U1129" s="49">
        <v>7.05</v>
      </c>
      <c r="V1129" s="49">
        <v>6.76</v>
      </c>
    </row>
    <row r="1130" spans="1:22" ht="15.75" customHeight="1">
      <c r="A1130" s="139" t="s">
        <v>751</v>
      </c>
      <c r="B1130" s="139" t="s">
        <v>544</v>
      </c>
      <c r="C1130" s="139" t="s">
        <v>779</v>
      </c>
      <c r="D1130" s="139" t="s">
        <v>633</v>
      </c>
      <c r="E1130" s="139" t="s">
        <v>754</v>
      </c>
      <c r="F1130" s="49">
        <v>0</v>
      </c>
      <c r="G1130" s="49">
        <v>0</v>
      </c>
      <c r="H1130" s="49">
        <v>0</v>
      </c>
      <c r="I1130" s="49">
        <v>0</v>
      </c>
      <c r="J1130" s="49">
        <v>0</v>
      </c>
      <c r="K1130" s="49">
        <v>0</v>
      </c>
      <c r="L1130" s="49">
        <v>0</v>
      </c>
      <c r="M1130" s="49">
        <v>0</v>
      </c>
      <c r="N1130" s="49">
        <v>0</v>
      </c>
      <c r="O1130" s="49">
        <v>0</v>
      </c>
      <c r="P1130" s="49">
        <v>0</v>
      </c>
      <c r="Q1130" s="49">
        <v>0</v>
      </c>
      <c r="R1130" s="49">
        <v>0</v>
      </c>
      <c r="S1130" s="49">
        <v>0</v>
      </c>
      <c r="T1130" s="49">
        <v>0</v>
      </c>
      <c r="U1130" s="49">
        <v>0</v>
      </c>
      <c r="V1130" s="49">
        <v>0</v>
      </c>
    </row>
    <row r="1131" spans="1:22" ht="15.75" customHeight="1">
      <c r="A1131" s="139" t="s">
        <v>751</v>
      </c>
      <c r="B1131" s="139" t="s">
        <v>530</v>
      </c>
      <c r="C1131" s="139" t="s">
        <v>779</v>
      </c>
      <c r="D1131" s="139" t="s">
        <v>633</v>
      </c>
      <c r="E1131" s="139" t="s">
        <v>754</v>
      </c>
      <c r="F1131" s="49">
        <v>1050</v>
      </c>
      <c r="G1131" s="49">
        <v>1170</v>
      </c>
      <c r="H1131" s="49">
        <v>1130</v>
      </c>
      <c r="I1131" s="49">
        <v>951</v>
      </c>
      <c r="J1131" s="49">
        <v>1200</v>
      </c>
      <c r="K1131" s="49">
        <v>1190</v>
      </c>
      <c r="L1131" s="49">
        <v>1300</v>
      </c>
      <c r="M1131" s="49">
        <v>1340</v>
      </c>
      <c r="N1131" s="49">
        <v>1450</v>
      </c>
      <c r="O1131" s="49">
        <v>1110</v>
      </c>
      <c r="P1131" s="49">
        <v>1050</v>
      </c>
      <c r="Q1131" s="49">
        <v>1030</v>
      </c>
      <c r="R1131" s="49">
        <v>878</v>
      </c>
      <c r="S1131" s="49">
        <v>772</v>
      </c>
      <c r="T1131" s="49">
        <v>666</v>
      </c>
      <c r="U1131" s="49">
        <v>687</v>
      </c>
      <c r="V1131" s="49">
        <v>687</v>
      </c>
    </row>
    <row r="1132" spans="1:22" ht="15.75" customHeight="1">
      <c r="A1132" s="139" t="s">
        <v>751</v>
      </c>
      <c r="B1132" s="139" t="s">
        <v>550</v>
      </c>
      <c r="C1132" s="139" t="s">
        <v>779</v>
      </c>
      <c r="D1132" s="139" t="s">
        <v>633</v>
      </c>
      <c r="E1132" s="139" t="s">
        <v>754</v>
      </c>
      <c r="F1132" s="49">
        <v>12.3</v>
      </c>
      <c r="G1132" s="49">
        <v>16.100000000000001</v>
      </c>
      <c r="H1132" s="49">
        <v>17.600000000000001</v>
      </c>
      <c r="I1132" s="49">
        <v>23.3</v>
      </c>
      <c r="J1132" s="49">
        <v>26.6</v>
      </c>
      <c r="K1132" s="49">
        <v>29.1</v>
      </c>
      <c r="L1132" s="49">
        <v>17.399999999999999</v>
      </c>
      <c r="M1132" s="49">
        <v>27.2</v>
      </c>
      <c r="N1132" s="49">
        <v>20.9</v>
      </c>
      <c r="O1132" s="49">
        <v>49.6</v>
      </c>
      <c r="P1132" s="49">
        <v>160</v>
      </c>
      <c r="Q1132" s="49">
        <v>243</v>
      </c>
      <c r="R1132" s="49">
        <v>287</v>
      </c>
      <c r="S1132" s="49">
        <v>182</v>
      </c>
      <c r="T1132" s="49">
        <v>197</v>
      </c>
      <c r="U1132" s="49">
        <v>212</v>
      </c>
      <c r="V1132" s="49">
        <v>226</v>
      </c>
    </row>
    <row r="1133" spans="1:22" ht="15.75" customHeight="1">
      <c r="A1133" s="139" t="s">
        <v>751</v>
      </c>
      <c r="B1133" s="139" t="s">
        <v>524</v>
      </c>
      <c r="C1133" s="139" t="s">
        <v>779</v>
      </c>
      <c r="D1133" s="139" t="s">
        <v>633</v>
      </c>
      <c r="E1133" s="139" t="s">
        <v>754</v>
      </c>
      <c r="F1133" s="49">
        <v>6.8599999999999998E-3</v>
      </c>
      <c r="G1133" s="49">
        <v>7.0000000000000001E-3</v>
      </c>
      <c r="H1133" s="49">
        <v>7.1500000000000001E-3</v>
      </c>
      <c r="I1133" s="49">
        <v>7.3200000000000001E-3</v>
      </c>
      <c r="J1133" s="49">
        <v>7.4900000000000001E-3</v>
      </c>
      <c r="K1133" s="49">
        <v>7.6600000000000001E-3</v>
      </c>
      <c r="L1133" s="49">
        <v>7.8300000000000002E-3</v>
      </c>
      <c r="M1133" s="49">
        <v>8.0000000000000002E-3</v>
      </c>
      <c r="N1133" s="49">
        <v>8.1799999999999998E-3</v>
      </c>
      <c r="O1133" s="49">
        <v>8.3599999999999994E-3</v>
      </c>
      <c r="P1133" s="49">
        <v>8.5400000000000007E-3</v>
      </c>
      <c r="Q1133" s="49">
        <v>8.7299999999999999E-3</v>
      </c>
      <c r="R1133" s="49">
        <v>8.9200000000000008E-3</v>
      </c>
      <c r="S1133" s="49">
        <v>9.0299999999999998E-3</v>
      </c>
      <c r="T1133" s="49">
        <v>9.1999999999999998E-3</v>
      </c>
      <c r="U1133" s="49">
        <v>9.3600000000000003E-3</v>
      </c>
      <c r="V1133" s="49">
        <v>9.5300000000000003E-3</v>
      </c>
    </row>
    <row r="1134" spans="1:22" ht="15.75" customHeight="1">
      <c r="A1134" s="139" t="s">
        <v>751</v>
      </c>
      <c r="B1134" s="139" t="s">
        <v>558</v>
      </c>
      <c r="C1134" s="139" t="s">
        <v>779</v>
      </c>
      <c r="D1134" s="139" t="s">
        <v>633</v>
      </c>
      <c r="E1134" s="139" t="s">
        <v>754</v>
      </c>
      <c r="F1134" s="49">
        <v>26.4</v>
      </c>
      <c r="G1134" s="49">
        <v>29.4</v>
      </c>
      <c r="H1134" s="49">
        <v>29.1</v>
      </c>
      <c r="I1134" s="49">
        <v>28.8</v>
      </c>
      <c r="J1134" s="49">
        <v>28.5</v>
      </c>
      <c r="K1134" s="49">
        <v>28.2</v>
      </c>
      <c r="L1134" s="49">
        <v>28</v>
      </c>
      <c r="M1134" s="49">
        <v>27.5</v>
      </c>
      <c r="N1134" s="49">
        <v>26.8</v>
      </c>
      <c r="O1134" s="49">
        <v>20.5</v>
      </c>
      <c r="P1134" s="49">
        <v>17.399999999999999</v>
      </c>
      <c r="Q1134" s="49">
        <v>28.8</v>
      </c>
      <c r="R1134" s="49">
        <v>46</v>
      </c>
      <c r="S1134" s="49">
        <v>51.8</v>
      </c>
      <c r="T1134" s="49">
        <v>52.2</v>
      </c>
      <c r="U1134" s="49">
        <v>64.2</v>
      </c>
      <c r="V1134" s="49">
        <v>64.2</v>
      </c>
    </row>
    <row r="1135" spans="1:22" ht="15.75" customHeight="1">
      <c r="A1135" s="139" t="s">
        <v>751</v>
      </c>
      <c r="B1135" s="139" t="s">
        <v>538</v>
      </c>
      <c r="C1135" s="139" t="s">
        <v>779</v>
      </c>
      <c r="D1135" s="139" t="s">
        <v>633</v>
      </c>
      <c r="E1135" s="139" t="s">
        <v>754</v>
      </c>
      <c r="F1135" s="49">
        <v>2230</v>
      </c>
      <c r="G1135" s="49">
        <v>2320</v>
      </c>
      <c r="H1135" s="49">
        <v>2360</v>
      </c>
      <c r="I1135" s="49">
        <v>2040</v>
      </c>
      <c r="J1135" s="49">
        <v>2480</v>
      </c>
      <c r="K1135" s="49">
        <v>2530</v>
      </c>
      <c r="L1135" s="49">
        <v>2590</v>
      </c>
      <c r="M1135" s="49">
        <v>2700</v>
      </c>
      <c r="N1135" s="49">
        <v>2860</v>
      </c>
      <c r="O1135" s="49">
        <v>2150</v>
      </c>
      <c r="P1135" s="49">
        <v>1940</v>
      </c>
      <c r="Q1135" s="49">
        <v>2360</v>
      </c>
      <c r="R1135" s="49">
        <v>2120</v>
      </c>
      <c r="S1135" s="49">
        <v>2030</v>
      </c>
      <c r="T1135" s="49">
        <v>2180</v>
      </c>
      <c r="U1135" s="49">
        <v>2150</v>
      </c>
      <c r="V1135" s="49">
        <v>2180</v>
      </c>
    </row>
    <row r="1136" spans="1:22" ht="15.75" customHeight="1">
      <c r="A1136" s="139" t="s">
        <v>751</v>
      </c>
      <c r="B1136" s="139" t="s">
        <v>540</v>
      </c>
      <c r="C1136" s="139" t="s">
        <v>779</v>
      </c>
      <c r="D1136" s="139" t="s">
        <v>633</v>
      </c>
      <c r="E1136" s="139" t="s">
        <v>754</v>
      </c>
      <c r="F1136" s="49">
        <v>599</v>
      </c>
      <c r="G1136" s="49">
        <v>623</v>
      </c>
      <c r="H1136" s="49">
        <v>555</v>
      </c>
      <c r="I1136" s="49">
        <v>566</v>
      </c>
      <c r="J1136" s="49">
        <v>588</v>
      </c>
      <c r="K1136" s="49">
        <v>636</v>
      </c>
      <c r="L1136" s="49">
        <v>674</v>
      </c>
      <c r="M1136" s="49">
        <v>705</v>
      </c>
      <c r="N1136" s="49">
        <v>750</v>
      </c>
      <c r="O1136" s="49">
        <v>517</v>
      </c>
      <c r="P1136" s="49">
        <v>479</v>
      </c>
      <c r="Q1136" s="49">
        <v>424</v>
      </c>
      <c r="R1136" s="49">
        <v>417</v>
      </c>
      <c r="S1136" s="49">
        <v>477</v>
      </c>
      <c r="T1136" s="49">
        <v>501</v>
      </c>
      <c r="U1136" s="49">
        <v>453</v>
      </c>
      <c r="V1136" s="49">
        <v>432</v>
      </c>
    </row>
    <row r="1137" spans="1:22" ht="15.75" customHeight="1">
      <c r="A1137" s="139" t="s">
        <v>751</v>
      </c>
      <c r="B1137" s="139" t="s">
        <v>562</v>
      </c>
      <c r="C1137" s="139" t="s">
        <v>779</v>
      </c>
      <c r="D1137" s="139" t="s">
        <v>633</v>
      </c>
      <c r="E1137" s="139" t="s">
        <v>754</v>
      </c>
      <c r="F1137" s="49">
        <v>1770</v>
      </c>
      <c r="G1137" s="49">
        <v>1810</v>
      </c>
      <c r="H1137" s="49">
        <v>1830</v>
      </c>
      <c r="I1137" s="49">
        <v>1740</v>
      </c>
      <c r="J1137" s="49">
        <v>1820</v>
      </c>
      <c r="K1137" s="49">
        <v>1950</v>
      </c>
      <c r="L1137" s="49">
        <v>2030</v>
      </c>
      <c r="M1137" s="49">
        <v>1970</v>
      </c>
      <c r="N1137" s="49">
        <v>1990</v>
      </c>
      <c r="O1137" s="49">
        <v>1700</v>
      </c>
      <c r="P1137" s="49">
        <v>1900</v>
      </c>
      <c r="Q1137" s="49">
        <v>1940</v>
      </c>
      <c r="R1137" s="49">
        <v>2000</v>
      </c>
      <c r="S1137" s="49">
        <v>1910</v>
      </c>
      <c r="T1137" s="49">
        <v>1850</v>
      </c>
      <c r="U1137" s="49">
        <v>1990</v>
      </c>
      <c r="V1137" s="49">
        <v>2000</v>
      </c>
    </row>
    <row r="1138" spans="1:22" ht="15.75" customHeight="1">
      <c r="A1138" s="139" t="s">
        <v>751</v>
      </c>
      <c r="B1138" s="139" t="s">
        <v>560</v>
      </c>
      <c r="C1138" s="139" t="s">
        <v>779</v>
      </c>
      <c r="D1138" s="139" t="s">
        <v>633</v>
      </c>
      <c r="E1138" s="139" t="s">
        <v>754</v>
      </c>
      <c r="F1138" s="49">
        <v>5.3199999999999997E-2</v>
      </c>
      <c r="G1138" s="49">
        <v>5.3699999999999998E-2</v>
      </c>
      <c r="H1138" s="49">
        <v>5.4100000000000002E-2</v>
      </c>
      <c r="I1138" s="49">
        <v>5.4399999999999997E-2</v>
      </c>
      <c r="J1138" s="49">
        <v>5.4699999999999999E-2</v>
      </c>
      <c r="K1138" s="49">
        <v>5.5199999999999999E-2</v>
      </c>
      <c r="L1138" s="49">
        <v>5.5899999999999998E-2</v>
      </c>
      <c r="M1138" s="49">
        <v>5.67E-2</v>
      </c>
      <c r="N1138" s="49">
        <v>5.7700000000000001E-2</v>
      </c>
      <c r="O1138" s="49">
        <v>5.8700000000000002E-2</v>
      </c>
      <c r="P1138" s="49">
        <v>5.9700000000000003E-2</v>
      </c>
      <c r="Q1138" s="49">
        <v>6.0600000000000001E-2</v>
      </c>
      <c r="R1138" s="49">
        <v>6.1600000000000002E-2</v>
      </c>
      <c r="S1138" s="49">
        <v>6.1400000000000003E-2</v>
      </c>
      <c r="T1138" s="49">
        <v>6.2100000000000002E-2</v>
      </c>
      <c r="U1138" s="49">
        <v>6.2799999999999995E-2</v>
      </c>
      <c r="V1138" s="49">
        <v>6.3500000000000001E-2</v>
      </c>
    </row>
    <row r="1139" spans="1:22" ht="15.75" customHeight="1">
      <c r="A1139" s="139" t="s">
        <v>751</v>
      </c>
      <c r="B1139" s="139" t="s">
        <v>532</v>
      </c>
      <c r="C1139" s="139" t="s">
        <v>779</v>
      </c>
      <c r="D1139" s="139" t="s">
        <v>633</v>
      </c>
      <c r="E1139" s="139" t="s">
        <v>754</v>
      </c>
      <c r="F1139" s="49">
        <v>4.0600000000000002E-3</v>
      </c>
      <c r="G1139" s="49">
        <v>4.13E-3</v>
      </c>
      <c r="H1139" s="49">
        <v>4.1999999999999997E-3</v>
      </c>
      <c r="I1139" s="49">
        <v>4.2900000000000004E-3</v>
      </c>
      <c r="J1139" s="49">
        <v>4.3699999999999998E-3</v>
      </c>
      <c r="K1139" s="49">
        <v>4.4400000000000004E-3</v>
      </c>
      <c r="L1139" s="49">
        <v>4.4900000000000001E-3</v>
      </c>
      <c r="M1139" s="49">
        <v>4.5399999999999998E-3</v>
      </c>
      <c r="N1139" s="49">
        <v>4.5799999999999999E-3</v>
      </c>
      <c r="O1139" s="49">
        <v>4.62E-3</v>
      </c>
      <c r="P1139" s="49">
        <v>4.6499999999999996E-3</v>
      </c>
      <c r="Q1139" s="49">
        <v>4.6899999999999997E-3</v>
      </c>
      <c r="R1139" s="49">
        <v>4.7299999999999998E-3</v>
      </c>
      <c r="S1139" s="49">
        <v>4.8500000000000001E-3</v>
      </c>
      <c r="T1139" s="49">
        <v>4.8999999999999998E-3</v>
      </c>
      <c r="U1139" s="49">
        <v>4.96E-3</v>
      </c>
      <c r="V1139" s="49">
        <v>5.0200000000000002E-3</v>
      </c>
    </row>
    <row r="1140" spans="1:22" ht="15.75" customHeight="1">
      <c r="A1140" s="139" t="s">
        <v>751</v>
      </c>
      <c r="B1140" s="139" t="s">
        <v>566</v>
      </c>
      <c r="C1140" s="139" t="s">
        <v>779</v>
      </c>
      <c r="D1140" s="139" t="s">
        <v>633</v>
      </c>
      <c r="E1140" s="139" t="s">
        <v>754</v>
      </c>
      <c r="F1140" s="49">
        <v>1790</v>
      </c>
      <c r="G1140" s="49">
        <v>1900</v>
      </c>
      <c r="H1140" s="49">
        <v>1740</v>
      </c>
      <c r="I1140" s="49">
        <v>1750</v>
      </c>
      <c r="J1140" s="49">
        <v>1690</v>
      </c>
      <c r="K1140" s="49">
        <v>1640</v>
      </c>
      <c r="L1140" s="49">
        <v>1690</v>
      </c>
      <c r="M1140" s="49">
        <v>1850</v>
      </c>
      <c r="N1140" s="49">
        <v>1910</v>
      </c>
      <c r="O1140" s="49">
        <v>1860</v>
      </c>
      <c r="P1140" s="49">
        <v>2150</v>
      </c>
      <c r="Q1140" s="49">
        <v>1770</v>
      </c>
      <c r="R1140" s="49">
        <v>2090</v>
      </c>
      <c r="S1140" s="49">
        <v>1390</v>
      </c>
      <c r="T1140" s="49">
        <v>1330</v>
      </c>
      <c r="U1140" s="49">
        <v>1400</v>
      </c>
      <c r="V1140" s="49">
        <v>1400</v>
      </c>
    </row>
    <row r="1141" spans="1:22" ht="15.75" customHeight="1">
      <c r="A1141" s="139" t="s">
        <v>751</v>
      </c>
      <c r="B1141" s="139" t="s">
        <v>770</v>
      </c>
      <c r="C1141" s="139" t="s">
        <v>779</v>
      </c>
      <c r="D1141" s="139" t="s">
        <v>633</v>
      </c>
      <c r="E1141" s="139" t="s">
        <v>754</v>
      </c>
      <c r="F1141" s="49">
        <v>9.4399999999999996E-4</v>
      </c>
      <c r="G1141" s="49">
        <v>1.01E-3</v>
      </c>
      <c r="H1141" s="49">
        <v>1.09E-3</v>
      </c>
      <c r="I1141" s="49">
        <v>1.17E-3</v>
      </c>
      <c r="J1141" s="49">
        <v>1.25E-3</v>
      </c>
      <c r="K1141" s="49">
        <v>1.32E-3</v>
      </c>
      <c r="L1141" s="49">
        <v>1.3799999999999999E-3</v>
      </c>
      <c r="M1141" s="49">
        <v>1.4300000000000001E-3</v>
      </c>
      <c r="N1141" s="49">
        <v>1.47E-3</v>
      </c>
      <c r="O1141" s="49">
        <v>1.5100000000000001E-3</v>
      </c>
      <c r="P1141" s="49">
        <v>1.5499999999999999E-3</v>
      </c>
      <c r="Q1141" s="49">
        <v>1.5900000000000001E-3</v>
      </c>
      <c r="R1141" s="49">
        <v>1.6199999999999999E-3</v>
      </c>
      <c r="S1141" s="49">
        <v>1.74E-3</v>
      </c>
      <c r="T1141" s="49">
        <v>1.8E-3</v>
      </c>
      <c r="U1141" s="49">
        <v>1.8600000000000001E-3</v>
      </c>
      <c r="V1141" s="49">
        <v>1.91E-3</v>
      </c>
    </row>
    <row r="1142" spans="1:22" ht="15.75" customHeight="1">
      <c r="A1142" s="139" t="s">
        <v>751</v>
      </c>
      <c r="B1142" s="139" t="s">
        <v>296</v>
      </c>
      <c r="C1142" s="139" t="s">
        <v>779</v>
      </c>
      <c r="D1142" s="139" t="s">
        <v>633</v>
      </c>
      <c r="E1142" s="139" t="s">
        <v>754</v>
      </c>
      <c r="F1142" s="49">
        <v>0</v>
      </c>
      <c r="G1142" s="49">
        <v>0</v>
      </c>
      <c r="H1142" s="49">
        <v>0</v>
      </c>
      <c r="I1142" s="49">
        <v>0</v>
      </c>
      <c r="J1142" s="49">
        <v>0</v>
      </c>
      <c r="K1142" s="49">
        <v>0</v>
      </c>
      <c r="L1142" s="49">
        <v>0</v>
      </c>
      <c r="M1142" s="49">
        <v>0</v>
      </c>
      <c r="N1142" s="49">
        <v>0</v>
      </c>
      <c r="O1142" s="49">
        <v>0</v>
      </c>
      <c r="P1142" s="49">
        <v>0</v>
      </c>
      <c r="Q1142" s="49">
        <v>54</v>
      </c>
      <c r="R1142" s="49">
        <v>53.4</v>
      </c>
      <c r="S1142" s="49">
        <v>68.7</v>
      </c>
      <c r="T1142" s="49">
        <v>76.900000000000006</v>
      </c>
      <c r="U1142" s="49">
        <v>76.900000000000006</v>
      </c>
      <c r="V1142" s="49">
        <v>76.900000000000006</v>
      </c>
    </row>
    <row r="1143" spans="1:22" ht="15.75" customHeight="1">
      <c r="A1143" s="139" t="s">
        <v>751</v>
      </c>
      <c r="B1143" s="139" t="s">
        <v>576</v>
      </c>
      <c r="C1143" s="139" t="s">
        <v>779</v>
      </c>
      <c r="D1143" s="139" t="s">
        <v>633</v>
      </c>
      <c r="E1143" s="139" t="s">
        <v>754</v>
      </c>
      <c r="F1143" s="49">
        <v>320</v>
      </c>
      <c r="G1143" s="49">
        <v>397</v>
      </c>
      <c r="H1143" s="49">
        <v>491</v>
      </c>
      <c r="I1143" s="49">
        <v>742</v>
      </c>
      <c r="J1143" s="49">
        <v>747</v>
      </c>
      <c r="K1143" s="49">
        <v>784</v>
      </c>
      <c r="L1143" s="49">
        <v>680</v>
      </c>
      <c r="M1143" s="49">
        <v>604</v>
      </c>
      <c r="N1143" s="49">
        <v>471</v>
      </c>
      <c r="O1143" s="49">
        <v>546</v>
      </c>
      <c r="P1143" s="49">
        <v>551</v>
      </c>
      <c r="Q1143" s="49">
        <v>624</v>
      </c>
      <c r="R1143" s="49">
        <v>607</v>
      </c>
      <c r="S1143" s="49">
        <v>474</v>
      </c>
      <c r="T1143" s="49">
        <v>435</v>
      </c>
      <c r="U1143" s="49">
        <v>814</v>
      </c>
      <c r="V1143" s="49">
        <v>639</v>
      </c>
    </row>
    <row r="1144" spans="1:22" ht="15.75" customHeight="1">
      <c r="A1144" s="139" t="s">
        <v>751</v>
      </c>
      <c r="B1144" s="139" t="s">
        <v>572</v>
      </c>
      <c r="C1144" s="139" t="s">
        <v>779</v>
      </c>
      <c r="D1144" s="139" t="s">
        <v>633</v>
      </c>
      <c r="E1144" s="139" t="s">
        <v>754</v>
      </c>
      <c r="F1144" s="49">
        <v>10800</v>
      </c>
      <c r="G1144" s="49">
        <v>11800</v>
      </c>
      <c r="H1144" s="49">
        <v>13400</v>
      </c>
      <c r="I1144" s="49">
        <v>13700</v>
      </c>
      <c r="J1144" s="49">
        <v>15000</v>
      </c>
      <c r="K1144" s="49">
        <v>15900</v>
      </c>
      <c r="L1144" s="49">
        <v>16400</v>
      </c>
      <c r="M1144" s="49">
        <v>14700</v>
      </c>
      <c r="N1144" s="49">
        <v>13100</v>
      </c>
      <c r="O1144" s="49">
        <v>14100</v>
      </c>
      <c r="P1144" s="49">
        <v>12100</v>
      </c>
      <c r="Q1144" s="49">
        <v>12800</v>
      </c>
      <c r="R1144" s="49">
        <v>13100</v>
      </c>
      <c r="S1144" s="49">
        <v>14900</v>
      </c>
      <c r="T1144" s="49">
        <v>14700</v>
      </c>
      <c r="U1144" s="49">
        <v>15200</v>
      </c>
      <c r="V1144" s="49">
        <v>15200</v>
      </c>
    </row>
    <row r="1145" spans="1:22" ht="15.75" customHeight="1">
      <c r="A1145" s="139" t="s">
        <v>751</v>
      </c>
      <c r="B1145" s="139" t="s">
        <v>568</v>
      </c>
      <c r="C1145" s="139" t="s">
        <v>779</v>
      </c>
      <c r="D1145" s="139" t="s">
        <v>633</v>
      </c>
      <c r="E1145" s="139" t="s">
        <v>754</v>
      </c>
      <c r="F1145" s="49">
        <v>37</v>
      </c>
      <c r="G1145" s="49">
        <v>43</v>
      </c>
      <c r="H1145" s="49">
        <v>67</v>
      </c>
      <c r="I1145" s="49">
        <v>95</v>
      </c>
      <c r="J1145" s="49">
        <v>112</v>
      </c>
      <c r="K1145" s="49">
        <v>139</v>
      </c>
      <c r="L1145" s="49">
        <v>124</v>
      </c>
      <c r="M1145" s="49">
        <v>138</v>
      </c>
      <c r="N1145" s="49">
        <v>92</v>
      </c>
      <c r="O1145" s="49">
        <v>94</v>
      </c>
      <c r="P1145" s="49">
        <v>132</v>
      </c>
      <c r="Q1145" s="49">
        <v>136</v>
      </c>
      <c r="R1145" s="49">
        <v>112</v>
      </c>
      <c r="S1145" s="49">
        <v>169</v>
      </c>
      <c r="T1145" s="49">
        <v>501</v>
      </c>
      <c r="U1145" s="49">
        <v>615</v>
      </c>
      <c r="V1145" s="49">
        <v>615</v>
      </c>
    </row>
    <row r="1146" spans="1:22" ht="15.75" customHeight="1">
      <c r="A1146" s="139" t="s">
        <v>751</v>
      </c>
      <c r="B1146" s="139" t="s">
        <v>780</v>
      </c>
      <c r="C1146" s="139" t="s">
        <v>779</v>
      </c>
      <c r="D1146" s="139" t="s">
        <v>633</v>
      </c>
      <c r="E1146" s="139" t="s">
        <v>754</v>
      </c>
      <c r="F1146" s="49">
        <v>7.7600000000000002E-5</v>
      </c>
      <c r="G1146" s="49">
        <v>7.5199999999999998E-5</v>
      </c>
      <c r="H1146" s="49">
        <v>7.1699999999999995E-5</v>
      </c>
      <c r="I1146" s="49">
        <v>6.7600000000000003E-5</v>
      </c>
      <c r="J1146" s="49">
        <v>6.3600000000000001E-5</v>
      </c>
      <c r="K1146" s="49">
        <v>6.05E-5</v>
      </c>
      <c r="L1146" s="49">
        <v>5.8400000000000003E-5</v>
      </c>
      <c r="M1146" s="49">
        <v>5.7099999999999999E-5</v>
      </c>
      <c r="N1146" s="49">
        <v>5.6499999999999998E-5</v>
      </c>
      <c r="O1146" s="49">
        <v>5.6499999999999998E-5</v>
      </c>
      <c r="P1146" s="49">
        <v>5.6799999999999998E-5</v>
      </c>
      <c r="Q1146" s="49">
        <v>5.7399999999999999E-5</v>
      </c>
      <c r="R1146" s="49">
        <v>5.8499999999999999E-5</v>
      </c>
      <c r="S1146" s="49">
        <v>5.02E-5</v>
      </c>
      <c r="T1146" s="49">
        <v>4.8399999999999997E-5</v>
      </c>
      <c r="U1146" s="49">
        <v>4.6499999999999999E-5</v>
      </c>
      <c r="V1146" s="49">
        <v>4.4700000000000002E-5</v>
      </c>
    </row>
    <row r="1147" spans="1:22" ht="15.75" customHeight="1">
      <c r="A1147" s="139" t="s">
        <v>751</v>
      </c>
      <c r="B1147" s="139" t="s">
        <v>586</v>
      </c>
      <c r="C1147" s="139" t="s">
        <v>779</v>
      </c>
      <c r="D1147" s="139" t="s">
        <v>633</v>
      </c>
      <c r="E1147" s="139" t="s">
        <v>754</v>
      </c>
      <c r="F1147" s="49">
        <v>227</v>
      </c>
      <c r="G1147" s="49">
        <v>192</v>
      </c>
      <c r="H1147" s="49">
        <v>163</v>
      </c>
      <c r="I1147" s="49">
        <v>140</v>
      </c>
      <c r="J1147" s="49">
        <v>137</v>
      </c>
      <c r="K1147" s="49">
        <v>210</v>
      </c>
      <c r="L1147" s="49">
        <v>336</v>
      </c>
      <c r="M1147" s="49">
        <v>388</v>
      </c>
      <c r="N1147" s="49">
        <v>457</v>
      </c>
      <c r="O1147" s="49">
        <v>526</v>
      </c>
      <c r="P1147" s="49">
        <v>572</v>
      </c>
      <c r="Q1147" s="49">
        <v>964</v>
      </c>
      <c r="R1147" s="49">
        <v>1170</v>
      </c>
      <c r="S1147" s="49">
        <v>1320</v>
      </c>
      <c r="T1147" s="49">
        <v>1450</v>
      </c>
      <c r="U1147" s="49">
        <v>1640</v>
      </c>
      <c r="V1147" s="49">
        <v>1640</v>
      </c>
    </row>
    <row r="1148" spans="1:22" ht="15.75" customHeight="1">
      <c r="A1148" s="139" t="s">
        <v>751</v>
      </c>
      <c r="B1148" s="139" t="s">
        <v>574</v>
      </c>
      <c r="C1148" s="139" t="s">
        <v>779</v>
      </c>
      <c r="D1148" s="139" t="s">
        <v>633</v>
      </c>
      <c r="E1148" s="139" t="s">
        <v>754</v>
      </c>
      <c r="F1148" s="49">
        <v>4.24E-2</v>
      </c>
      <c r="G1148" s="49">
        <v>4.3299999999999998E-2</v>
      </c>
      <c r="H1148" s="49">
        <v>4.4699999999999997E-2</v>
      </c>
      <c r="I1148" s="49">
        <v>4.65E-2</v>
      </c>
      <c r="J1148" s="49">
        <v>4.8099999999999997E-2</v>
      </c>
      <c r="K1148" s="49">
        <v>4.9500000000000002E-2</v>
      </c>
      <c r="L1148" s="49">
        <v>5.04E-2</v>
      </c>
      <c r="M1148" s="49">
        <v>5.11E-2</v>
      </c>
      <c r="N1148" s="49">
        <v>5.1499999999999997E-2</v>
      </c>
      <c r="O1148" s="49">
        <v>5.21E-2</v>
      </c>
      <c r="P1148" s="49">
        <v>5.2900000000000003E-2</v>
      </c>
      <c r="Q1148" s="49">
        <v>5.3900000000000003E-2</v>
      </c>
      <c r="R1148" s="49">
        <v>5.5100000000000003E-2</v>
      </c>
      <c r="S1148" s="49">
        <v>5.6399999999999999E-2</v>
      </c>
      <c r="T1148" s="49">
        <v>5.74E-2</v>
      </c>
      <c r="U1148" s="49">
        <v>5.8400000000000001E-2</v>
      </c>
      <c r="V1148" s="49">
        <v>5.9400000000000001E-2</v>
      </c>
    </row>
    <row r="1149" spans="1:22" ht="15.75" customHeight="1">
      <c r="A1149" s="139" t="s">
        <v>751</v>
      </c>
      <c r="B1149" s="139" t="s">
        <v>578</v>
      </c>
      <c r="C1149" s="139" t="s">
        <v>779</v>
      </c>
      <c r="D1149" s="139" t="s">
        <v>633</v>
      </c>
      <c r="E1149" s="139" t="s">
        <v>754</v>
      </c>
      <c r="F1149" s="49">
        <v>4.8900000000000002E-3</v>
      </c>
      <c r="G1149" s="49">
        <v>4.9199999999999999E-3</v>
      </c>
      <c r="H1149" s="49">
        <v>4.9500000000000004E-3</v>
      </c>
      <c r="I1149" s="49">
        <v>4.9800000000000001E-3</v>
      </c>
      <c r="J1149" s="49">
        <v>5.0099999999999997E-3</v>
      </c>
      <c r="K1149" s="49">
        <v>5.0400000000000002E-3</v>
      </c>
      <c r="L1149" s="49">
        <v>5.0800000000000003E-3</v>
      </c>
      <c r="M1149" s="49">
        <v>5.11E-3</v>
      </c>
      <c r="N1149" s="49">
        <v>5.1399999999999996E-3</v>
      </c>
      <c r="O1149" s="49">
        <v>5.1700000000000001E-3</v>
      </c>
      <c r="P1149" s="49">
        <v>5.1999999999999998E-3</v>
      </c>
      <c r="Q1149" s="49">
        <v>5.2199999999999998E-3</v>
      </c>
      <c r="R1149" s="49">
        <v>5.2399999999999999E-3</v>
      </c>
      <c r="S1149" s="49">
        <v>5.28E-3</v>
      </c>
      <c r="T1149" s="49">
        <v>5.3099999999999996E-3</v>
      </c>
      <c r="U1149" s="49">
        <v>5.3400000000000001E-3</v>
      </c>
      <c r="V1149" s="49">
        <v>5.3699999999999998E-3</v>
      </c>
    </row>
    <row r="1150" spans="1:22" ht="15.75" customHeight="1">
      <c r="A1150" s="139" t="s">
        <v>751</v>
      </c>
      <c r="B1150" s="139" t="s">
        <v>580</v>
      </c>
      <c r="C1150" s="139" t="s">
        <v>779</v>
      </c>
      <c r="D1150" s="139" t="s">
        <v>633</v>
      </c>
      <c r="E1150" s="139" t="s">
        <v>754</v>
      </c>
      <c r="F1150" s="49">
        <v>316</v>
      </c>
      <c r="G1150" s="49">
        <v>295</v>
      </c>
      <c r="H1150" s="49">
        <v>312</v>
      </c>
      <c r="I1150" s="49">
        <v>319</v>
      </c>
      <c r="J1150" s="49">
        <v>316</v>
      </c>
      <c r="K1150" s="49">
        <v>281</v>
      </c>
      <c r="L1150" s="49">
        <v>359</v>
      </c>
      <c r="M1150" s="49">
        <v>363</v>
      </c>
      <c r="N1150" s="49">
        <v>380</v>
      </c>
      <c r="O1150" s="49">
        <v>343</v>
      </c>
      <c r="P1150" s="49">
        <v>312</v>
      </c>
      <c r="Q1150" s="49">
        <v>322</v>
      </c>
      <c r="R1150" s="49">
        <v>254</v>
      </c>
      <c r="S1150" s="49">
        <v>311</v>
      </c>
      <c r="T1150" s="49">
        <v>325</v>
      </c>
      <c r="U1150" s="49">
        <v>326</v>
      </c>
      <c r="V1150" s="49">
        <v>326</v>
      </c>
    </row>
    <row r="1151" spans="1:22" ht="15.75" customHeight="1">
      <c r="A1151" s="139" t="s">
        <v>751</v>
      </c>
      <c r="B1151" s="139" t="s">
        <v>582</v>
      </c>
      <c r="C1151" s="139" t="s">
        <v>779</v>
      </c>
      <c r="D1151" s="139" t="s">
        <v>633</v>
      </c>
      <c r="E1151" s="139" t="s">
        <v>754</v>
      </c>
      <c r="F1151" s="49">
        <v>2580</v>
      </c>
      <c r="G1151" s="49">
        <v>2600</v>
      </c>
      <c r="H1151" s="49">
        <v>2710</v>
      </c>
      <c r="I1151" s="49">
        <v>2700</v>
      </c>
      <c r="J1151" s="49">
        <v>2970</v>
      </c>
      <c r="K1151" s="49">
        <v>2960</v>
      </c>
      <c r="L1151" s="49">
        <v>3080</v>
      </c>
      <c r="M1151" s="49">
        <v>3110</v>
      </c>
      <c r="N1151" s="49">
        <v>3290</v>
      </c>
      <c r="O1151" s="49">
        <v>3300</v>
      </c>
      <c r="P1151" s="49">
        <v>3490</v>
      </c>
      <c r="Q1151" s="49">
        <v>3040</v>
      </c>
      <c r="R1151" s="49">
        <v>2930</v>
      </c>
      <c r="S1151" s="49">
        <v>2960</v>
      </c>
      <c r="T1151" s="49">
        <v>3630</v>
      </c>
      <c r="U1151" s="49">
        <v>3790</v>
      </c>
      <c r="V1151" s="49">
        <v>3790</v>
      </c>
    </row>
    <row r="1152" spans="1:22" ht="15.75" customHeight="1">
      <c r="A1152" s="139" t="s">
        <v>751</v>
      </c>
      <c r="B1152" s="139" t="s">
        <v>584</v>
      </c>
      <c r="C1152" s="139" t="s">
        <v>779</v>
      </c>
      <c r="D1152" s="139" t="s">
        <v>633</v>
      </c>
      <c r="E1152" s="139" t="s">
        <v>754</v>
      </c>
      <c r="F1152" s="49">
        <v>18500</v>
      </c>
      <c r="G1152" s="49">
        <v>18100</v>
      </c>
      <c r="H1152" s="49">
        <v>18800</v>
      </c>
      <c r="I1152" s="49">
        <v>19500</v>
      </c>
      <c r="J1152" s="49">
        <v>21000</v>
      </c>
      <c r="K1152" s="49">
        <v>23300</v>
      </c>
      <c r="L1152" s="49">
        <v>25300</v>
      </c>
      <c r="M1152" s="49">
        <v>27600</v>
      </c>
      <c r="N1152" s="49">
        <v>29100</v>
      </c>
      <c r="O1152" s="49">
        <v>30300</v>
      </c>
      <c r="P1152" s="49">
        <v>33400</v>
      </c>
      <c r="Q1152" s="49">
        <v>35300</v>
      </c>
      <c r="R1152" s="49">
        <v>36400</v>
      </c>
      <c r="S1152" s="49">
        <v>39600</v>
      </c>
      <c r="T1152" s="49">
        <v>39800</v>
      </c>
      <c r="U1152" s="49">
        <v>38400</v>
      </c>
      <c r="V1152" s="49">
        <v>41900</v>
      </c>
    </row>
    <row r="1153" spans="1:22" ht="15.75" customHeight="1">
      <c r="A1153" s="139" t="s">
        <v>751</v>
      </c>
      <c r="B1153" s="139" t="s">
        <v>588</v>
      </c>
      <c r="C1153" s="139" t="s">
        <v>779</v>
      </c>
      <c r="D1153" s="139" t="s">
        <v>633</v>
      </c>
      <c r="E1153" s="139" t="s">
        <v>754</v>
      </c>
      <c r="F1153" s="49">
        <v>4.7100000000000001E-4</v>
      </c>
      <c r="G1153" s="49">
        <v>4.7399999999999997E-4</v>
      </c>
      <c r="H1153" s="49">
        <v>4.7699999999999999E-4</v>
      </c>
      <c r="I1153" s="49">
        <v>4.8000000000000001E-4</v>
      </c>
      <c r="J1153" s="49">
        <v>4.8200000000000001E-4</v>
      </c>
      <c r="K1153" s="49">
        <v>4.8500000000000003E-4</v>
      </c>
      <c r="L1153" s="49">
        <v>4.8700000000000002E-4</v>
      </c>
      <c r="M1153" s="49">
        <v>4.8799999999999999E-4</v>
      </c>
      <c r="N1153" s="49">
        <v>4.8899999999999996E-4</v>
      </c>
      <c r="O1153" s="49">
        <v>4.8999999999999998E-4</v>
      </c>
      <c r="P1153" s="49">
        <v>4.9100000000000001E-4</v>
      </c>
      <c r="Q1153" s="49">
        <v>4.9200000000000003E-4</v>
      </c>
      <c r="R1153" s="49">
        <v>4.9299999999999995E-4</v>
      </c>
      <c r="S1153" s="49">
        <v>4.9799999999999996E-4</v>
      </c>
      <c r="T1153" s="49">
        <v>5.0000000000000001E-4</v>
      </c>
      <c r="U1153" s="49">
        <v>5.0199999999999995E-4</v>
      </c>
      <c r="V1153" s="49">
        <v>5.04E-4</v>
      </c>
    </row>
    <row r="1154" spans="1:22" ht="15.75" customHeight="1">
      <c r="A1154" s="139" t="s">
        <v>751</v>
      </c>
      <c r="B1154" s="139" t="s">
        <v>771</v>
      </c>
      <c r="C1154" s="139" t="s">
        <v>779</v>
      </c>
      <c r="D1154" s="139" t="s">
        <v>633</v>
      </c>
      <c r="E1154" s="139" t="s">
        <v>754</v>
      </c>
      <c r="F1154" s="49">
        <v>7080</v>
      </c>
      <c r="G1154" s="49">
        <v>7270</v>
      </c>
      <c r="H1154" s="49">
        <v>7730</v>
      </c>
      <c r="I1154" s="49">
        <v>7350</v>
      </c>
      <c r="J1154" s="49">
        <v>7540</v>
      </c>
      <c r="K1154" s="49">
        <v>7840</v>
      </c>
      <c r="L1154" s="49">
        <v>7530</v>
      </c>
      <c r="M1154" s="49">
        <v>7300</v>
      </c>
      <c r="N1154" s="49">
        <v>6620</v>
      </c>
      <c r="O1154" s="49">
        <v>6080</v>
      </c>
      <c r="P1154" s="49">
        <v>6220</v>
      </c>
      <c r="Q1154" s="49">
        <v>6370</v>
      </c>
      <c r="R1154" s="49">
        <v>5960</v>
      </c>
      <c r="S1154" s="49">
        <v>6330</v>
      </c>
      <c r="T1154" s="49">
        <v>5570</v>
      </c>
      <c r="U1154" s="49">
        <v>5130</v>
      </c>
      <c r="V1154" s="49">
        <v>5130</v>
      </c>
    </row>
    <row r="1155" spans="1:22" ht="15.75" customHeight="1">
      <c r="A1155" s="139" t="s">
        <v>751</v>
      </c>
      <c r="B1155" s="139" t="s">
        <v>570</v>
      </c>
      <c r="C1155" s="139" t="s">
        <v>779</v>
      </c>
      <c r="D1155" s="139" t="s">
        <v>633</v>
      </c>
      <c r="E1155" s="139" t="s">
        <v>754</v>
      </c>
      <c r="F1155" s="49">
        <v>336</v>
      </c>
      <c r="G1155" s="49">
        <v>361</v>
      </c>
      <c r="H1155" s="49">
        <v>413</v>
      </c>
      <c r="I1155" s="49">
        <v>473</v>
      </c>
      <c r="J1155" s="49">
        <v>509</v>
      </c>
      <c r="K1155" s="49">
        <v>542</v>
      </c>
      <c r="L1155" s="49">
        <v>537</v>
      </c>
      <c r="M1155" s="49">
        <v>632</v>
      </c>
      <c r="N1155" s="49">
        <v>676</v>
      </c>
      <c r="O1155" s="49">
        <v>748</v>
      </c>
      <c r="P1155" s="49">
        <v>890</v>
      </c>
      <c r="Q1155" s="49">
        <v>922</v>
      </c>
      <c r="R1155" s="49">
        <v>987</v>
      </c>
      <c r="S1155" s="49">
        <v>913</v>
      </c>
      <c r="T1155" s="49">
        <v>1090</v>
      </c>
      <c r="U1155" s="49">
        <v>1210</v>
      </c>
      <c r="V1155" s="49">
        <v>1210</v>
      </c>
    </row>
    <row r="1156" spans="1:22" ht="15.75" customHeight="1">
      <c r="A1156" s="139" t="s">
        <v>751</v>
      </c>
      <c r="B1156" s="139" t="s">
        <v>590</v>
      </c>
      <c r="C1156" s="139" t="s">
        <v>779</v>
      </c>
      <c r="D1156" s="139" t="s">
        <v>633</v>
      </c>
      <c r="E1156" s="139" t="s">
        <v>754</v>
      </c>
      <c r="F1156" s="49">
        <v>149</v>
      </c>
      <c r="G1156" s="49">
        <v>175</v>
      </c>
      <c r="H1156" s="49">
        <v>203</v>
      </c>
      <c r="I1156" s="49">
        <v>203</v>
      </c>
      <c r="J1156" s="49">
        <v>222</v>
      </c>
      <c r="K1156" s="49">
        <v>251</v>
      </c>
      <c r="L1156" s="49">
        <v>248</v>
      </c>
      <c r="M1156" s="49">
        <v>251</v>
      </c>
      <c r="N1156" s="49">
        <v>458</v>
      </c>
      <c r="O1156" s="49">
        <v>447</v>
      </c>
      <c r="P1156" s="49">
        <v>519</v>
      </c>
      <c r="Q1156" s="49">
        <v>638</v>
      </c>
      <c r="R1156" s="49">
        <v>680</v>
      </c>
      <c r="S1156" s="49">
        <v>787</v>
      </c>
      <c r="T1156" s="49">
        <v>829</v>
      </c>
      <c r="U1156" s="49">
        <v>902</v>
      </c>
      <c r="V1156" s="49">
        <v>902</v>
      </c>
    </row>
    <row r="1157" spans="1:22" ht="15.75" customHeight="1">
      <c r="A1157" s="139" t="s">
        <v>751</v>
      </c>
      <c r="B1157" s="139" t="s">
        <v>592</v>
      </c>
      <c r="C1157" s="139" t="s">
        <v>779</v>
      </c>
      <c r="D1157" s="139" t="s">
        <v>633</v>
      </c>
      <c r="E1157" s="139" t="s">
        <v>754</v>
      </c>
      <c r="F1157" s="49">
        <v>4650</v>
      </c>
      <c r="G1157" s="49">
        <v>5370</v>
      </c>
      <c r="H1157" s="49">
        <v>5790</v>
      </c>
      <c r="I1157" s="49">
        <v>6820</v>
      </c>
      <c r="J1157" s="49">
        <v>7770</v>
      </c>
      <c r="K1157" s="49">
        <v>8440</v>
      </c>
      <c r="L1157" s="49">
        <v>9180</v>
      </c>
      <c r="M1157" s="49">
        <v>10100</v>
      </c>
      <c r="N1157" s="49">
        <v>9830</v>
      </c>
      <c r="O1157" s="49">
        <v>5510</v>
      </c>
      <c r="P1157" s="49">
        <v>5920</v>
      </c>
      <c r="Q1157" s="49">
        <v>7710</v>
      </c>
      <c r="R1157" s="49">
        <v>7000</v>
      </c>
      <c r="S1157" s="49">
        <v>6760</v>
      </c>
      <c r="T1157" s="49">
        <v>6010</v>
      </c>
      <c r="U1157" s="49">
        <v>5840</v>
      </c>
      <c r="V1157" s="49">
        <v>6400</v>
      </c>
    </row>
    <row r="1158" spans="1:22" ht="15.75" customHeight="1">
      <c r="A1158" s="139" t="s">
        <v>751</v>
      </c>
      <c r="B1158" s="139" t="s">
        <v>772</v>
      </c>
      <c r="C1158" s="139" t="s">
        <v>779</v>
      </c>
      <c r="D1158" s="139" t="s">
        <v>633</v>
      </c>
      <c r="E1158" s="139" t="s">
        <v>754</v>
      </c>
      <c r="F1158" s="49">
        <v>158000</v>
      </c>
      <c r="G1158" s="49">
        <v>157000</v>
      </c>
      <c r="H1158" s="49">
        <v>158000</v>
      </c>
      <c r="I1158" s="49">
        <v>161000</v>
      </c>
      <c r="J1158" s="49">
        <v>169000</v>
      </c>
      <c r="K1158" s="49">
        <v>175000</v>
      </c>
      <c r="L1158" s="49">
        <v>182000</v>
      </c>
      <c r="M1158" s="49">
        <v>183000</v>
      </c>
      <c r="N1158" s="49">
        <v>170000</v>
      </c>
      <c r="O1158" s="49">
        <v>136000</v>
      </c>
      <c r="P1158" s="49">
        <v>149000</v>
      </c>
      <c r="Q1158" s="49">
        <v>155000</v>
      </c>
      <c r="R1158" s="49">
        <v>159000</v>
      </c>
      <c r="S1158" s="49">
        <v>164000</v>
      </c>
      <c r="T1158" s="49">
        <v>167000</v>
      </c>
      <c r="U1158" s="49">
        <v>162000</v>
      </c>
      <c r="V1158" s="49">
        <v>156000</v>
      </c>
    </row>
    <row r="1159" spans="1:22" ht="15.75" customHeight="1">
      <c r="A1159" s="139" t="s">
        <v>751</v>
      </c>
      <c r="B1159" s="139" t="s">
        <v>599</v>
      </c>
      <c r="C1159" s="139" t="s">
        <v>779</v>
      </c>
      <c r="D1159" s="139" t="s">
        <v>633</v>
      </c>
      <c r="E1159" s="139" t="s">
        <v>754</v>
      </c>
      <c r="F1159" s="49">
        <v>386</v>
      </c>
      <c r="G1159" s="49">
        <v>317</v>
      </c>
      <c r="H1159" s="49">
        <v>248</v>
      </c>
      <c r="I1159" s="49">
        <v>274</v>
      </c>
      <c r="J1159" s="49">
        <v>299</v>
      </c>
      <c r="K1159" s="49">
        <v>331</v>
      </c>
      <c r="L1159" s="49">
        <v>364</v>
      </c>
      <c r="M1159" s="49">
        <v>389</v>
      </c>
      <c r="N1159" s="49">
        <v>412</v>
      </c>
      <c r="O1159" s="49">
        <v>615</v>
      </c>
      <c r="P1159" s="49">
        <v>393</v>
      </c>
      <c r="Q1159" s="49">
        <v>461</v>
      </c>
      <c r="R1159" s="49">
        <v>419</v>
      </c>
      <c r="S1159" s="49">
        <v>410</v>
      </c>
      <c r="T1159" s="49">
        <v>398</v>
      </c>
      <c r="U1159" s="49">
        <v>354</v>
      </c>
      <c r="V1159" s="49">
        <v>354</v>
      </c>
    </row>
    <row r="1160" spans="1:22" ht="15.75" customHeight="1">
      <c r="A1160" s="139" t="s">
        <v>751</v>
      </c>
      <c r="B1160" s="139" t="s">
        <v>597</v>
      </c>
      <c r="C1160" s="139" t="s">
        <v>779</v>
      </c>
      <c r="D1160" s="139" t="s">
        <v>633</v>
      </c>
      <c r="E1160" s="139" t="s">
        <v>754</v>
      </c>
      <c r="F1160" s="49">
        <v>63400</v>
      </c>
      <c r="G1160" s="49">
        <v>62800</v>
      </c>
      <c r="H1160" s="49">
        <v>64600</v>
      </c>
      <c r="I1160" s="49">
        <v>63900</v>
      </c>
      <c r="J1160" s="49">
        <v>69000</v>
      </c>
      <c r="K1160" s="49">
        <v>70300</v>
      </c>
      <c r="L1160" s="49">
        <v>72700</v>
      </c>
      <c r="M1160" s="49">
        <v>70400</v>
      </c>
      <c r="N1160" s="49">
        <v>64600</v>
      </c>
      <c r="O1160" s="49">
        <v>50800</v>
      </c>
      <c r="P1160" s="49">
        <v>57000</v>
      </c>
      <c r="Q1160" s="49">
        <v>57900</v>
      </c>
      <c r="R1160" s="49">
        <v>59400</v>
      </c>
      <c r="S1160" s="49">
        <v>63200</v>
      </c>
      <c r="T1160" s="49">
        <v>67900</v>
      </c>
      <c r="U1160" s="49">
        <v>66900</v>
      </c>
      <c r="V1160" s="49">
        <v>64600</v>
      </c>
    </row>
    <row r="1161" spans="1:22" ht="15.75" customHeight="1">
      <c r="A1161" s="139" t="s">
        <v>751</v>
      </c>
      <c r="B1161" s="139" t="s">
        <v>601</v>
      </c>
      <c r="C1161" s="139" t="s">
        <v>779</v>
      </c>
      <c r="D1161" s="139" t="s">
        <v>633</v>
      </c>
      <c r="E1161" s="139" t="s">
        <v>754</v>
      </c>
      <c r="F1161" s="49">
        <v>1630</v>
      </c>
      <c r="G1161" s="49">
        <v>1840</v>
      </c>
      <c r="H1161" s="49">
        <v>1830</v>
      </c>
      <c r="I1161" s="49">
        <v>1910</v>
      </c>
      <c r="J1161" s="49">
        <v>2280</v>
      </c>
      <c r="K1161" s="49">
        <v>2410</v>
      </c>
      <c r="L1161" s="49">
        <v>2460</v>
      </c>
      <c r="M1161" s="49">
        <v>2720</v>
      </c>
      <c r="N1161" s="49">
        <v>2940</v>
      </c>
      <c r="O1161" s="49">
        <v>3030</v>
      </c>
      <c r="P1161" s="49">
        <v>3130</v>
      </c>
      <c r="Q1161" s="49">
        <v>3050</v>
      </c>
      <c r="R1161" s="49">
        <v>2970</v>
      </c>
      <c r="S1161" s="49">
        <v>3050</v>
      </c>
      <c r="T1161" s="49">
        <v>3210</v>
      </c>
      <c r="U1161" s="49">
        <v>3600</v>
      </c>
      <c r="V1161" s="49">
        <v>3600</v>
      </c>
    </row>
    <row r="1162" spans="1:22" ht="15.75" customHeight="1">
      <c r="A1162" s="139" t="s">
        <v>751</v>
      </c>
      <c r="B1162" s="139" t="s">
        <v>373</v>
      </c>
      <c r="C1162" s="139" t="s">
        <v>779</v>
      </c>
      <c r="D1162" s="139" t="s">
        <v>633</v>
      </c>
      <c r="E1162" s="139" t="s">
        <v>754</v>
      </c>
      <c r="F1162" s="49">
        <v>0.28100000000000003</v>
      </c>
      <c r="G1162" s="49">
        <v>0.29899999999999999</v>
      </c>
      <c r="H1162" s="49">
        <v>0.308</v>
      </c>
      <c r="I1162" s="49">
        <v>0.32</v>
      </c>
      <c r="J1162" s="49">
        <v>0.34300000000000003</v>
      </c>
      <c r="K1162" s="49">
        <v>0.34399999999999997</v>
      </c>
      <c r="L1162" s="49">
        <v>0.34</v>
      </c>
      <c r="M1162" s="49">
        <v>0.34100000000000003</v>
      </c>
      <c r="N1162" s="49">
        <v>0.318</v>
      </c>
      <c r="O1162" s="49">
        <v>0.26</v>
      </c>
      <c r="P1162" s="49">
        <v>0.26400000000000001</v>
      </c>
      <c r="Q1162" s="49">
        <v>0.25800000000000001</v>
      </c>
      <c r="R1162" s="49">
        <v>0.193</v>
      </c>
      <c r="S1162" s="49">
        <v>0.27300000000000002</v>
      </c>
      <c r="T1162" s="49">
        <v>0.27100000000000002</v>
      </c>
      <c r="U1162" s="49">
        <v>0.26800000000000002</v>
      </c>
      <c r="V1162" s="49">
        <v>0.26600000000000001</v>
      </c>
    </row>
    <row r="1163" spans="1:22" ht="15.75" customHeight="1">
      <c r="A1163" s="139" t="s">
        <v>751</v>
      </c>
      <c r="B1163" s="139" t="s">
        <v>518</v>
      </c>
      <c r="C1163" s="139" t="s">
        <v>779</v>
      </c>
      <c r="D1163" s="139" t="s">
        <v>633</v>
      </c>
      <c r="E1163" s="139" t="s">
        <v>754</v>
      </c>
      <c r="F1163" s="49">
        <v>5.3899999999999998E-3</v>
      </c>
      <c r="G1163" s="49">
        <v>5.4000000000000003E-3</v>
      </c>
      <c r="H1163" s="49">
        <v>5.4099999999999999E-3</v>
      </c>
      <c r="I1163" s="49">
        <v>5.4200000000000003E-3</v>
      </c>
      <c r="J1163" s="49">
        <v>5.4299999999999999E-3</v>
      </c>
      <c r="K1163" s="49">
        <v>5.4400000000000004E-3</v>
      </c>
      <c r="L1163" s="49">
        <v>5.45E-3</v>
      </c>
      <c r="M1163" s="49">
        <v>5.45E-3</v>
      </c>
      <c r="N1163" s="49">
        <v>5.4599999999999996E-3</v>
      </c>
      <c r="O1163" s="49">
        <v>5.4599999999999996E-3</v>
      </c>
      <c r="P1163" s="49">
        <v>5.47E-3</v>
      </c>
      <c r="Q1163" s="49">
        <v>5.47E-3</v>
      </c>
      <c r="R1163" s="49">
        <v>5.47E-3</v>
      </c>
      <c r="S1163" s="49">
        <v>5.4900000000000001E-3</v>
      </c>
      <c r="T1163" s="49">
        <v>5.4900000000000001E-3</v>
      </c>
      <c r="U1163" s="49">
        <v>5.4999999999999997E-3</v>
      </c>
      <c r="V1163" s="49">
        <v>5.5100000000000001E-3</v>
      </c>
    </row>
    <row r="1164" spans="1:22" ht="15.75" customHeight="1">
      <c r="A1164" s="139" t="s">
        <v>751</v>
      </c>
      <c r="B1164" s="139" t="s">
        <v>605</v>
      </c>
      <c r="C1164" s="139" t="s">
        <v>779</v>
      </c>
      <c r="D1164" s="139" t="s">
        <v>633</v>
      </c>
      <c r="E1164" s="139" t="s">
        <v>754</v>
      </c>
      <c r="F1164" s="49">
        <v>3860</v>
      </c>
      <c r="G1164" s="49">
        <v>3860</v>
      </c>
      <c r="H1164" s="49">
        <v>3080</v>
      </c>
      <c r="I1164" s="49">
        <v>3350</v>
      </c>
      <c r="J1164" s="49">
        <v>2150</v>
      </c>
      <c r="K1164" s="49">
        <v>2470</v>
      </c>
      <c r="L1164" s="49">
        <v>4650</v>
      </c>
      <c r="M1164" s="49">
        <v>3320</v>
      </c>
      <c r="N1164" s="49">
        <v>3250</v>
      </c>
      <c r="O1164" s="49">
        <v>3140</v>
      </c>
      <c r="P1164" s="49">
        <v>2810</v>
      </c>
      <c r="Q1164" s="49">
        <v>3040</v>
      </c>
      <c r="R1164" s="49">
        <v>3170</v>
      </c>
      <c r="S1164" s="49">
        <v>3310</v>
      </c>
      <c r="T1164" s="49">
        <v>3150</v>
      </c>
      <c r="U1164" s="49">
        <v>3260</v>
      </c>
      <c r="V1164" s="49">
        <v>3260</v>
      </c>
    </row>
    <row r="1165" spans="1:22" ht="15.75" customHeight="1">
      <c r="A1165" s="139" t="s">
        <v>751</v>
      </c>
      <c r="B1165" s="139" t="s">
        <v>773</v>
      </c>
      <c r="C1165" s="139" t="s">
        <v>779</v>
      </c>
      <c r="D1165" s="139" t="s">
        <v>633</v>
      </c>
      <c r="E1165" s="139" t="s">
        <v>754</v>
      </c>
      <c r="F1165" s="49">
        <v>1.0300000000000001E-3</v>
      </c>
      <c r="G1165" s="49">
        <v>1.0499999999999999E-3</v>
      </c>
      <c r="H1165" s="49">
        <v>1.08E-3</v>
      </c>
      <c r="I1165" s="49">
        <v>1.1000000000000001E-3</v>
      </c>
      <c r="J1165" s="49">
        <v>1.1299999999999999E-3</v>
      </c>
      <c r="K1165" s="49">
        <v>1.16E-3</v>
      </c>
      <c r="L1165" s="49">
        <v>1.1999999999999999E-3</v>
      </c>
      <c r="M1165" s="49">
        <v>1.24E-3</v>
      </c>
      <c r="N1165" s="49">
        <v>1.2800000000000001E-3</v>
      </c>
      <c r="O1165" s="49">
        <v>1.32E-3</v>
      </c>
      <c r="P1165" s="49">
        <v>1.3600000000000001E-3</v>
      </c>
      <c r="Q1165" s="49">
        <v>1.4E-3</v>
      </c>
      <c r="R1165" s="49">
        <v>1.4300000000000001E-3</v>
      </c>
      <c r="S1165" s="49">
        <v>1.4499999999999999E-3</v>
      </c>
      <c r="T1165" s="49">
        <v>1.48E-3</v>
      </c>
      <c r="U1165" s="49">
        <v>1.5100000000000001E-3</v>
      </c>
      <c r="V1165" s="49">
        <v>1.5399999999999999E-3</v>
      </c>
    </row>
    <row r="1166" spans="1:22" ht="15.75" customHeight="1">
      <c r="A1166" s="139" t="s">
        <v>751</v>
      </c>
      <c r="B1166" s="139" t="s">
        <v>607</v>
      </c>
      <c r="C1166" s="139" t="s">
        <v>779</v>
      </c>
      <c r="D1166" s="139" t="s">
        <v>633</v>
      </c>
      <c r="E1166" s="139" t="s">
        <v>754</v>
      </c>
      <c r="F1166" s="49">
        <v>7450</v>
      </c>
      <c r="G1166" s="49">
        <v>8120</v>
      </c>
      <c r="H1166" s="49">
        <v>10000</v>
      </c>
      <c r="I1166" s="49">
        <v>10900</v>
      </c>
      <c r="J1166" s="49">
        <v>11200</v>
      </c>
      <c r="K1166" s="49">
        <v>12900</v>
      </c>
      <c r="L1166" s="49">
        <v>13200</v>
      </c>
      <c r="M1166" s="49">
        <v>14600</v>
      </c>
      <c r="N1166" s="49">
        <v>15500</v>
      </c>
      <c r="O1166" s="49">
        <v>18700</v>
      </c>
      <c r="P1166" s="49">
        <v>21200</v>
      </c>
      <c r="Q1166" s="49">
        <v>24200</v>
      </c>
      <c r="R1166" s="49">
        <v>25200</v>
      </c>
      <c r="S1166" s="49">
        <v>28800</v>
      </c>
      <c r="T1166" s="49">
        <v>30200</v>
      </c>
      <c r="U1166" s="49">
        <v>33400</v>
      </c>
      <c r="V1166" s="49">
        <v>38300</v>
      </c>
    </row>
    <row r="1167" spans="1:22" ht="15.75" customHeight="1">
      <c r="A1167" s="139" t="s">
        <v>751</v>
      </c>
      <c r="B1167" s="139" t="s">
        <v>603</v>
      </c>
      <c r="C1167" s="139" t="s">
        <v>779</v>
      </c>
      <c r="D1167" s="139" t="s">
        <v>633</v>
      </c>
      <c r="E1167" s="139" t="s">
        <v>754</v>
      </c>
      <c r="F1167" s="49">
        <v>9.2499999999999995E-3</v>
      </c>
      <c r="G1167" s="49">
        <v>9.4599999999999997E-3</v>
      </c>
      <c r="H1167" s="49">
        <v>9.7000000000000003E-3</v>
      </c>
      <c r="I1167" s="49">
        <v>9.9500000000000005E-3</v>
      </c>
      <c r="J1167" s="49">
        <v>1.0200000000000001E-2</v>
      </c>
      <c r="K1167" s="49">
        <v>1.0500000000000001E-2</v>
      </c>
      <c r="L1167" s="49">
        <v>1.0699999999999999E-2</v>
      </c>
      <c r="M1167" s="49">
        <v>1.0999999999999999E-2</v>
      </c>
      <c r="N1167" s="49">
        <v>1.1299999999999999E-2</v>
      </c>
      <c r="O1167" s="49">
        <v>1.15E-2</v>
      </c>
      <c r="P1167" s="49">
        <v>1.18E-2</v>
      </c>
      <c r="Q1167" s="49">
        <v>1.21E-2</v>
      </c>
      <c r="R1167" s="49">
        <v>1.24E-2</v>
      </c>
      <c r="S1167" s="49">
        <v>1.26E-2</v>
      </c>
      <c r="T1167" s="49">
        <v>1.2800000000000001E-2</v>
      </c>
      <c r="U1167" s="49">
        <v>1.3100000000000001E-2</v>
      </c>
      <c r="V1167" s="49">
        <v>1.3299999999999999E-2</v>
      </c>
    </row>
    <row r="1168" spans="1:22" ht="15.75" customHeight="1">
      <c r="A1168" s="139" t="s">
        <v>751</v>
      </c>
      <c r="B1168" s="139" t="s">
        <v>520</v>
      </c>
      <c r="C1168" s="139" t="s">
        <v>779</v>
      </c>
      <c r="D1168" s="139" t="s">
        <v>633</v>
      </c>
      <c r="E1168" s="139" t="s">
        <v>754</v>
      </c>
      <c r="F1168" s="49">
        <v>8.7299999999999999E-3</v>
      </c>
      <c r="G1168" s="49">
        <v>8.7799999999999996E-3</v>
      </c>
      <c r="H1168" s="49">
        <v>8.8299999999999993E-3</v>
      </c>
      <c r="I1168" s="49">
        <v>8.8800000000000007E-3</v>
      </c>
      <c r="J1168" s="49">
        <v>8.94E-3</v>
      </c>
      <c r="K1168" s="49">
        <v>8.9999999999999993E-3</v>
      </c>
      <c r="L1168" s="49">
        <v>9.0500000000000008E-3</v>
      </c>
      <c r="M1168" s="49">
        <v>9.11E-3</v>
      </c>
      <c r="N1168" s="49">
        <v>9.1699999999999993E-3</v>
      </c>
      <c r="O1168" s="49">
        <v>9.2399999999999999E-3</v>
      </c>
      <c r="P1168" s="49">
        <v>9.2999999999999992E-3</v>
      </c>
      <c r="Q1168" s="49">
        <v>9.3699999999999999E-3</v>
      </c>
      <c r="R1168" s="49">
        <v>9.4500000000000001E-3</v>
      </c>
      <c r="S1168" s="49">
        <v>9.4699999999999993E-3</v>
      </c>
      <c r="T1168" s="49">
        <v>9.5300000000000003E-3</v>
      </c>
      <c r="U1168" s="49">
        <v>9.58E-3</v>
      </c>
      <c r="V1168" s="49">
        <v>9.6399999999999993E-3</v>
      </c>
    </row>
    <row r="1169" spans="1:22" ht="15.75" customHeight="1">
      <c r="A1169" s="139" t="s">
        <v>751</v>
      </c>
      <c r="B1169" s="139" t="s">
        <v>609</v>
      </c>
      <c r="C1169" s="139" t="s">
        <v>779</v>
      </c>
      <c r="D1169" s="139" t="s">
        <v>633</v>
      </c>
      <c r="E1169" s="139" t="s">
        <v>754</v>
      </c>
      <c r="F1169" s="49">
        <v>540</v>
      </c>
      <c r="G1169" s="49">
        <v>566</v>
      </c>
      <c r="H1169" s="49">
        <v>579</v>
      </c>
      <c r="I1169" s="49">
        <v>562</v>
      </c>
      <c r="J1169" s="49">
        <v>550</v>
      </c>
      <c r="K1169" s="49">
        <v>541</v>
      </c>
      <c r="L1169" s="49">
        <v>519</v>
      </c>
      <c r="M1169" s="49">
        <v>626</v>
      </c>
      <c r="N1169" s="49">
        <v>755</v>
      </c>
      <c r="O1169" s="49">
        <v>761</v>
      </c>
      <c r="P1169" s="49">
        <v>670</v>
      </c>
      <c r="Q1169" s="49">
        <v>336</v>
      </c>
      <c r="R1169" s="49">
        <v>959</v>
      </c>
      <c r="S1169" s="49">
        <v>1150</v>
      </c>
      <c r="T1169" s="49">
        <v>978</v>
      </c>
      <c r="U1169" s="49">
        <v>978</v>
      </c>
      <c r="V1169" s="49">
        <v>978</v>
      </c>
    </row>
    <row r="1170" spans="1:22" ht="15.75" customHeight="1">
      <c r="A1170" s="139" t="s">
        <v>751</v>
      </c>
      <c r="B1170" s="139" t="s">
        <v>546</v>
      </c>
      <c r="C1170" s="139" t="s">
        <v>779</v>
      </c>
      <c r="D1170" s="139" t="s">
        <v>633</v>
      </c>
      <c r="E1170" s="139" t="s">
        <v>754</v>
      </c>
      <c r="F1170" s="49">
        <v>3850</v>
      </c>
      <c r="G1170" s="49">
        <v>3910</v>
      </c>
      <c r="H1170" s="49">
        <v>3900</v>
      </c>
      <c r="I1170" s="49">
        <v>4140</v>
      </c>
      <c r="J1170" s="49">
        <v>4430</v>
      </c>
      <c r="K1170" s="49">
        <v>4840</v>
      </c>
      <c r="L1170" s="49">
        <v>5190</v>
      </c>
      <c r="M1170" s="49">
        <v>5220</v>
      </c>
      <c r="N1170" s="49">
        <v>5220</v>
      </c>
      <c r="O1170" s="49">
        <v>5110</v>
      </c>
      <c r="P1170" s="49">
        <v>5160</v>
      </c>
      <c r="Q1170" s="49">
        <v>4790</v>
      </c>
      <c r="R1170" s="49">
        <v>4510</v>
      </c>
      <c r="S1170" s="49">
        <v>4410</v>
      </c>
      <c r="T1170" s="49">
        <v>4380</v>
      </c>
      <c r="U1170" s="49">
        <v>4710</v>
      </c>
      <c r="V1170" s="49">
        <v>4710</v>
      </c>
    </row>
    <row r="1171" spans="1:22" ht="15.75" customHeight="1">
      <c r="A1171" s="139" t="s">
        <v>751</v>
      </c>
      <c r="B1171" s="139" t="s">
        <v>611</v>
      </c>
      <c r="C1171" s="139" t="s">
        <v>779</v>
      </c>
      <c r="D1171" s="139" t="s">
        <v>633</v>
      </c>
      <c r="E1171" s="139" t="s">
        <v>754</v>
      </c>
      <c r="F1171" s="49">
        <v>155</v>
      </c>
      <c r="G1171" s="49">
        <v>85.9</v>
      </c>
      <c r="H1171" s="49">
        <v>91.4</v>
      </c>
      <c r="I1171" s="49">
        <v>141</v>
      </c>
      <c r="J1171" s="49">
        <v>155</v>
      </c>
      <c r="K1171" s="49">
        <v>172</v>
      </c>
      <c r="L1171" s="49">
        <v>216</v>
      </c>
      <c r="M1171" s="49">
        <v>208</v>
      </c>
      <c r="N1171" s="49">
        <v>215</v>
      </c>
      <c r="O1171" s="49">
        <v>340</v>
      </c>
      <c r="P1171" s="49">
        <v>434</v>
      </c>
      <c r="Q1171" s="49">
        <v>470</v>
      </c>
      <c r="R1171" s="49">
        <v>604</v>
      </c>
      <c r="S1171" s="49">
        <v>704</v>
      </c>
      <c r="T1171" s="49">
        <v>852</v>
      </c>
      <c r="U1171" s="49">
        <v>813</v>
      </c>
      <c r="V1171" s="49">
        <v>813</v>
      </c>
    </row>
    <row r="1172" spans="1:22" ht="15.75" customHeight="1">
      <c r="A1172" s="139" t="s">
        <v>751</v>
      </c>
      <c r="B1172" s="139" t="s">
        <v>613</v>
      </c>
      <c r="C1172" s="139" t="s">
        <v>779</v>
      </c>
      <c r="D1172" s="139" t="s">
        <v>633</v>
      </c>
      <c r="E1172" s="139" t="s">
        <v>754</v>
      </c>
      <c r="F1172" s="49">
        <v>276</v>
      </c>
      <c r="G1172" s="49">
        <v>236</v>
      </c>
      <c r="H1172" s="49">
        <v>186</v>
      </c>
      <c r="I1172" s="49">
        <v>124</v>
      </c>
      <c r="J1172" s="49">
        <v>168</v>
      </c>
      <c r="K1172" s="49">
        <v>222</v>
      </c>
      <c r="L1172" s="49">
        <v>281</v>
      </c>
      <c r="M1172" s="49">
        <v>157</v>
      </c>
      <c r="N1172" s="49">
        <v>156</v>
      </c>
      <c r="O1172" s="49">
        <v>275</v>
      </c>
      <c r="P1172" s="49">
        <v>316</v>
      </c>
      <c r="Q1172" s="49">
        <v>392</v>
      </c>
      <c r="R1172" s="49">
        <v>579</v>
      </c>
      <c r="S1172" s="49">
        <v>475</v>
      </c>
      <c r="T1172" s="49">
        <v>516</v>
      </c>
      <c r="U1172" s="49">
        <v>516</v>
      </c>
      <c r="V1172" s="49">
        <v>516</v>
      </c>
    </row>
    <row r="1173" spans="1:22" ht="15.75" customHeight="1">
      <c r="A1173" s="139" t="s">
        <v>751</v>
      </c>
      <c r="B1173" s="139" t="s">
        <v>752</v>
      </c>
      <c r="C1173" s="139" t="s">
        <v>781</v>
      </c>
      <c r="D1173" s="139" t="s">
        <v>633</v>
      </c>
      <c r="E1173" s="139" t="s">
        <v>754</v>
      </c>
      <c r="F1173" s="49">
        <v>48</v>
      </c>
      <c r="G1173" s="49">
        <v>48.7</v>
      </c>
      <c r="H1173" s="49">
        <v>49.6</v>
      </c>
      <c r="I1173" s="49">
        <v>50.4</v>
      </c>
      <c r="J1173" s="49">
        <v>51.2</v>
      </c>
      <c r="K1173" s="49">
        <v>51.8</v>
      </c>
      <c r="L1173" s="49">
        <v>52.5</v>
      </c>
      <c r="M1173" s="49">
        <v>53.2</v>
      </c>
      <c r="N1173" s="49">
        <v>53.9</v>
      </c>
      <c r="O1173" s="49">
        <v>54.6</v>
      </c>
      <c r="P1173" s="49">
        <v>55.3</v>
      </c>
      <c r="Q1173" s="49">
        <v>56.1</v>
      </c>
      <c r="R1173" s="49">
        <v>56.8</v>
      </c>
      <c r="S1173" s="49">
        <v>57.6</v>
      </c>
      <c r="T1173" s="49">
        <v>58.3</v>
      </c>
      <c r="U1173" s="49">
        <v>59</v>
      </c>
      <c r="V1173" s="49">
        <v>59.7</v>
      </c>
    </row>
    <row r="1174" spans="1:22" ht="15.75" customHeight="1">
      <c r="A1174" s="139" t="s">
        <v>751</v>
      </c>
      <c r="B1174" s="139" t="s">
        <v>223</v>
      </c>
      <c r="C1174" s="139" t="s">
        <v>781</v>
      </c>
      <c r="D1174" s="139" t="s">
        <v>633</v>
      </c>
      <c r="E1174" s="139" t="s">
        <v>754</v>
      </c>
      <c r="F1174" s="49">
        <v>47.3</v>
      </c>
      <c r="G1174" s="49">
        <v>37.5</v>
      </c>
      <c r="H1174" s="49">
        <v>37.5</v>
      </c>
      <c r="I1174" s="49">
        <v>37.5</v>
      </c>
      <c r="J1174" s="49">
        <v>37.799999999999997</v>
      </c>
      <c r="K1174" s="49">
        <v>39.299999999999997</v>
      </c>
      <c r="L1174" s="49">
        <v>37.9</v>
      </c>
      <c r="M1174" s="49">
        <v>38.4</v>
      </c>
      <c r="N1174" s="49">
        <v>38.200000000000003</v>
      </c>
      <c r="O1174" s="49">
        <v>42.8</v>
      </c>
      <c r="P1174" s="49">
        <v>55.2</v>
      </c>
      <c r="Q1174" s="49">
        <v>54.9</v>
      </c>
      <c r="R1174" s="49">
        <v>113</v>
      </c>
      <c r="S1174" s="49">
        <v>72.900000000000006</v>
      </c>
      <c r="T1174" s="49">
        <v>76.7</v>
      </c>
      <c r="U1174" s="49">
        <v>80.5</v>
      </c>
      <c r="V1174" s="49">
        <v>84.3</v>
      </c>
    </row>
    <row r="1175" spans="1:22" ht="15.75" customHeight="1">
      <c r="A1175" s="139" t="s">
        <v>751</v>
      </c>
      <c r="B1175" s="139" t="s">
        <v>233</v>
      </c>
      <c r="C1175" s="139" t="s">
        <v>781</v>
      </c>
      <c r="D1175" s="139" t="s">
        <v>633</v>
      </c>
      <c r="E1175" s="139" t="s">
        <v>754</v>
      </c>
      <c r="F1175" s="49">
        <v>7.74</v>
      </c>
      <c r="G1175" s="49">
        <v>7.95</v>
      </c>
      <c r="H1175" s="49">
        <v>8.17</v>
      </c>
      <c r="I1175" s="49">
        <v>8.41</v>
      </c>
      <c r="J1175" s="49">
        <v>8.66</v>
      </c>
      <c r="K1175" s="49">
        <v>8.91</v>
      </c>
      <c r="L1175" s="49">
        <v>9.16</v>
      </c>
      <c r="M1175" s="49">
        <v>9.42</v>
      </c>
      <c r="N1175" s="49">
        <v>9.67</v>
      </c>
      <c r="O1175" s="49">
        <v>9.92</v>
      </c>
      <c r="P1175" s="49">
        <v>10.199999999999999</v>
      </c>
      <c r="Q1175" s="49">
        <v>10.3</v>
      </c>
      <c r="R1175" s="49">
        <v>10.5</v>
      </c>
      <c r="S1175" s="49">
        <v>10.8</v>
      </c>
      <c r="T1175" s="49">
        <v>11</v>
      </c>
      <c r="U1175" s="49">
        <v>11.2</v>
      </c>
      <c r="V1175" s="49">
        <v>11.4</v>
      </c>
    </row>
    <row r="1176" spans="1:22" ht="15.75" customHeight="1">
      <c r="A1176" s="139" t="s">
        <v>751</v>
      </c>
      <c r="B1176" s="139" t="s">
        <v>226</v>
      </c>
      <c r="C1176" s="139" t="s">
        <v>781</v>
      </c>
      <c r="D1176" s="139" t="s">
        <v>633</v>
      </c>
      <c r="E1176" s="139" t="s">
        <v>754</v>
      </c>
      <c r="F1176" s="49">
        <v>25.5</v>
      </c>
      <c r="G1176" s="49">
        <v>25.5</v>
      </c>
      <c r="H1176" s="49">
        <v>25.5</v>
      </c>
      <c r="I1176" s="49">
        <v>25.5</v>
      </c>
      <c r="J1176" s="49">
        <v>25.5</v>
      </c>
      <c r="K1176" s="49">
        <v>25.5</v>
      </c>
      <c r="L1176" s="49">
        <v>25.5</v>
      </c>
      <c r="M1176" s="49">
        <v>25.5</v>
      </c>
      <c r="N1176" s="49">
        <v>25.5</v>
      </c>
      <c r="O1176" s="49">
        <v>8.48E-2</v>
      </c>
      <c r="P1176" s="49">
        <v>0.10199999999999999</v>
      </c>
      <c r="Q1176" s="49">
        <v>0.10199999999999999</v>
      </c>
      <c r="R1176" s="49">
        <v>9.4600000000000004E-2</v>
      </c>
      <c r="S1176" s="49">
        <v>2.76</v>
      </c>
      <c r="T1176" s="49">
        <v>0.76200000000000001</v>
      </c>
      <c r="U1176" s="49">
        <v>0</v>
      </c>
      <c r="V1176" s="49">
        <v>0</v>
      </c>
    </row>
    <row r="1177" spans="1:22" ht="15.75" customHeight="1">
      <c r="A1177" s="139" t="s">
        <v>751</v>
      </c>
      <c r="B1177" s="139" t="s">
        <v>231</v>
      </c>
      <c r="C1177" s="139" t="s">
        <v>781</v>
      </c>
      <c r="D1177" s="139" t="s">
        <v>633</v>
      </c>
      <c r="E1177" s="139" t="s">
        <v>754</v>
      </c>
      <c r="F1177" s="49">
        <v>11</v>
      </c>
      <c r="G1177" s="49">
        <v>11.1</v>
      </c>
      <c r="H1177" s="49">
        <v>10.4</v>
      </c>
      <c r="I1177" s="49">
        <v>11</v>
      </c>
      <c r="J1177" s="49">
        <v>11.5</v>
      </c>
      <c r="K1177" s="49">
        <v>11.8</v>
      </c>
      <c r="L1177" s="49">
        <v>10.7</v>
      </c>
      <c r="M1177" s="49">
        <v>11.6</v>
      </c>
      <c r="N1177" s="49">
        <v>11</v>
      </c>
      <c r="O1177" s="49">
        <v>16</v>
      </c>
      <c r="P1177" s="49">
        <v>17.399999999999999</v>
      </c>
      <c r="Q1177" s="49">
        <v>17.3</v>
      </c>
      <c r="R1177" s="49">
        <v>14.9</v>
      </c>
      <c r="S1177" s="49">
        <v>15.9</v>
      </c>
      <c r="T1177" s="49">
        <v>16.3</v>
      </c>
      <c r="U1177" s="49">
        <v>16.7</v>
      </c>
      <c r="V1177" s="49">
        <v>17.100000000000001</v>
      </c>
    </row>
    <row r="1178" spans="1:22" ht="15.75" customHeight="1">
      <c r="A1178" s="139" t="s">
        <v>751</v>
      </c>
      <c r="B1178" s="139" t="s">
        <v>756</v>
      </c>
      <c r="C1178" s="139" t="s">
        <v>781</v>
      </c>
      <c r="D1178" s="139" t="s">
        <v>633</v>
      </c>
      <c r="E1178" s="139" t="s">
        <v>754</v>
      </c>
      <c r="F1178" s="49">
        <v>170000</v>
      </c>
      <c r="G1178" s="49">
        <v>159000</v>
      </c>
      <c r="H1178" s="49">
        <v>160000</v>
      </c>
      <c r="I1178" s="49">
        <v>164000</v>
      </c>
      <c r="J1178" s="49">
        <v>172000</v>
      </c>
      <c r="K1178" s="49">
        <v>170000</v>
      </c>
      <c r="L1178" s="49">
        <v>168000</v>
      </c>
      <c r="M1178" s="49">
        <v>173000</v>
      </c>
      <c r="N1178" s="49">
        <v>163000</v>
      </c>
      <c r="O1178" s="49">
        <v>146000</v>
      </c>
      <c r="P1178" s="49">
        <v>165000</v>
      </c>
      <c r="Q1178" s="49">
        <v>170000</v>
      </c>
      <c r="R1178" s="49">
        <v>167000</v>
      </c>
      <c r="S1178" s="49">
        <v>166000</v>
      </c>
      <c r="T1178" s="49">
        <v>159000</v>
      </c>
      <c r="U1178" s="49">
        <v>167000</v>
      </c>
      <c r="V1178" s="49">
        <v>167000</v>
      </c>
    </row>
    <row r="1179" spans="1:22" ht="15.75" customHeight="1">
      <c r="A1179" s="139" t="s">
        <v>751</v>
      </c>
      <c r="B1179" s="139" t="s">
        <v>757</v>
      </c>
      <c r="C1179" s="139" t="s">
        <v>781</v>
      </c>
      <c r="D1179" s="139" t="s">
        <v>633</v>
      </c>
      <c r="E1179" s="139" t="s">
        <v>754</v>
      </c>
      <c r="F1179" s="49">
        <v>42.2</v>
      </c>
      <c r="G1179" s="49">
        <v>42.2</v>
      </c>
      <c r="H1179" s="49">
        <v>42.5</v>
      </c>
      <c r="I1179" s="49">
        <v>43</v>
      </c>
      <c r="J1179" s="49">
        <v>43.5</v>
      </c>
      <c r="K1179" s="49">
        <v>43.9</v>
      </c>
      <c r="L1179" s="49">
        <v>44.4</v>
      </c>
      <c r="M1179" s="49">
        <v>44.8</v>
      </c>
      <c r="N1179" s="49">
        <v>45.2</v>
      </c>
      <c r="O1179" s="49">
        <v>45.7</v>
      </c>
      <c r="P1179" s="49">
        <v>46.2</v>
      </c>
      <c r="Q1179" s="49">
        <v>45.4</v>
      </c>
      <c r="R1179" s="49">
        <v>45.6</v>
      </c>
      <c r="S1179" s="49">
        <v>45.8</v>
      </c>
      <c r="T1179" s="49">
        <v>46</v>
      </c>
      <c r="U1179" s="49">
        <v>46.2</v>
      </c>
      <c r="V1179" s="49">
        <v>46.4</v>
      </c>
    </row>
    <row r="1180" spans="1:22" ht="15.75" customHeight="1">
      <c r="A1180" s="139" t="s">
        <v>751</v>
      </c>
      <c r="B1180" s="139" t="s">
        <v>758</v>
      </c>
      <c r="C1180" s="139" t="s">
        <v>781</v>
      </c>
      <c r="D1180" s="139" t="s">
        <v>633</v>
      </c>
      <c r="E1180" s="139" t="s">
        <v>754</v>
      </c>
      <c r="F1180" s="49">
        <v>11100</v>
      </c>
      <c r="G1180" s="49">
        <v>12300</v>
      </c>
      <c r="H1180" s="49">
        <v>13400</v>
      </c>
      <c r="I1180" s="49">
        <v>14600</v>
      </c>
      <c r="J1180" s="49">
        <v>16900</v>
      </c>
      <c r="K1180" s="49">
        <v>21600</v>
      </c>
      <c r="L1180" s="49">
        <v>22700</v>
      </c>
      <c r="M1180" s="49">
        <v>23100</v>
      </c>
      <c r="N1180" s="49">
        <v>23300</v>
      </c>
      <c r="O1180" s="49">
        <v>23300</v>
      </c>
      <c r="P1180" s="49">
        <v>25100</v>
      </c>
      <c r="Q1180" s="49">
        <v>25100</v>
      </c>
      <c r="R1180" s="49">
        <v>22900</v>
      </c>
      <c r="S1180" s="49">
        <v>28300</v>
      </c>
      <c r="T1180" s="49">
        <v>29500</v>
      </c>
      <c r="U1180" s="49">
        <v>30700</v>
      </c>
      <c r="V1180" s="49">
        <v>32000</v>
      </c>
    </row>
    <row r="1181" spans="1:22" ht="15.75" customHeight="1">
      <c r="A1181" s="139" t="s">
        <v>751</v>
      </c>
      <c r="B1181" s="139" t="s">
        <v>594</v>
      </c>
      <c r="C1181" s="139" t="s">
        <v>781</v>
      </c>
      <c r="D1181" s="139" t="s">
        <v>633</v>
      </c>
      <c r="E1181" s="139" t="s">
        <v>754</v>
      </c>
      <c r="F1181" s="49">
        <v>635</v>
      </c>
      <c r="G1181" s="49">
        <v>647</v>
      </c>
      <c r="H1181" s="49">
        <v>648</v>
      </c>
      <c r="I1181" s="49">
        <v>678</v>
      </c>
      <c r="J1181" s="49">
        <v>645</v>
      </c>
      <c r="K1181" s="49">
        <v>656</v>
      </c>
      <c r="L1181" s="49">
        <v>710</v>
      </c>
      <c r="M1181" s="49">
        <v>757</v>
      </c>
      <c r="N1181" s="49">
        <v>805</v>
      </c>
      <c r="O1181" s="49">
        <v>849</v>
      </c>
      <c r="P1181" s="49">
        <v>902</v>
      </c>
      <c r="Q1181" s="49">
        <v>948</v>
      </c>
      <c r="R1181" s="49">
        <v>966</v>
      </c>
      <c r="S1181" s="49">
        <v>925</v>
      </c>
      <c r="T1181" s="49">
        <v>946</v>
      </c>
      <c r="U1181" s="49">
        <v>968</v>
      </c>
      <c r="V1181" s="49">
        <v>990</v>
      </c>
    </row>
    <row r="1182" spans="1:22" ht="15.75" customHeight="1">
      <c r="A1182" s="139" t="s">
        <v>751</v>
      </c>
      <c r="B1182" s="139" t="s">
        <v>238</v>
      </c>
      <c r="C1182" s="139" t="s">
        <v>781</v>
      </c>
      <c r="D1182" s="139" t="s">
        <v>633</v>
      </c>
      <c r="E1182" s="139" t="s">
        <v>754</v>
      </c>
      <c r="F1182" s="49">
        <v>854</v>
      </c>
      <c r="G1182" s="49">
        <v>1140</v>
      </c>
      <c r="H1182" s="49">
        <v>1060</v>
      </c>
      <c r="I1182" s="49">
        <v>1320</v>
      </c>
      <c r="J1182" s="49">
        <v>1390</v>
      </c>
      <c r="K1182" s="49">
        <v>1370</v>
      </c>
      <c r="L1182" s="49">
        <v>1440</v>
      </c>
      <c r="M1182" s="49">
        <v>1660</v>
      </c>
      <c r="N1182" s="49">
        <v>1200</v>
      </c>
      <c r="O1182" s="49">
        <v>1050</v>
      </c>
      <c r="P1182" s="49">
        <v>1370</v>
      </c>
      <c r="Q1182" s="49">
        <v>1570</v>
      </c>
      <c r="R1182" s="49">
        <v>1420</v>
      </c>
      <c r="S1182" s="49">
        <v>1680</v>
      </c>
      <c r="T1182" s="49">
        <v>1730</v>
      </c>
      <c r="U1182" s="49">
        <v>1670</v>
      </c>
      <c r="V1182" s="49">
        <v>1710</v>
      </c>
    </row>
    <row r="1183" spans="1:22" ht="15.75" customHeight="1">
      <c r="A1183" s="139" t="s">
        <v>751</v>
      </c>
      <c r="B1183" s="139" t="s">
        <v>240</v>
      </c>
      <c r="C1183" s="139" t="s">
        <v>781</v>
      </c>
      <c r="D1183" s="139" t="s">
        <v>633</v>
      </c>
      <c r="E1183" s="139" t="s">
        <v>754</v>
      </c>
      <c r="F1183" s="49">
        <v>7.6200000000000004E-2</v>
      </c>
      <c r="G1183" s="49">
        <v>6.8000000000000005E-2</v>
      </c>
      <c r="H1183" s="49">
        <v>6.8000000000000005E-2</v>
      </c>
      <c r="I1183" s="49">
        <v>7.2700000000000001E-2</v>
      </c>
      <c r="J1183" s="49">
        <v>5.7799999999999997E-2</v>
      </c>
      <c r="K1183" s="49">
        <v>5.7799999999999997E-2</v>
      </c>
      <c r="L1183" s="49">
        <v>5.7799999999999997E-2</v>
      </c>
      <c r="M1183" s="49">
        <v>5.7799999999999997E-2</v>
      </c>
      <c r="N1183" s="49">
        <v>5.7799999999999997E-2</v>
      </c>
      <c r="O1183" s="49">
        <v>5.7799999999999997E-2</v>
      </c>
      <c r="P1183" s="49">
        <v>5.7799999999999997E-2</v>
      </c>
      <c r="Q1183" s="49">
        <v>5.7799999999999997E-2</v>
      </c>
      <c r="R1183" s="49">
        <v>5.7799999999999997E-2</v>
      </c>
      <c r="S1183" s="49">
        <v>0</v>
      </c>
      <c r="T1183" s="49">
        <v>0</v>
      </c>
      <c r="U1183" s="49">
        <v>0</v>
      </c>
      <c r="V1183" s="49">
        <v>0</v>
      </c>
    </row>
    <row r="1184" spans="1:22" ht="15.75" customHeight="1">
      <c r="A1184" s="139" t="s">
        <v>751</v>
      </c>
      <c r="B1184" s="139" t="s">
        <v>236</v>
      </c>
      <c r="C1184" s="139" t="s">
        <v>781</v>
      </c>
      <c r="D1184" s="139" t="s">
        <v>633</v>
      </c>
      <c r="E1184" s="139" t="s">
        <v>754</v>
      </c>
      <c r="F1184" s="49">
        <v>56.2</v>
      </c>
      <c r="G1184" s="49">
        <v>57</v>
      </c>
      <c r="H1184" s="49">
        <v>57.8</v>
      </c>
      <c r="I1184" s="49">
        <v>58.5</v>
      </c>
      <c r="J1184" s="49">
        <v>59.1</v>
      </c>
      <c r="K1184" s="49">
        <v>59.8</v>
      </c>
      <c r="L1184" s="49">
        <v>60.5</v>
      </c>
      <c r="M1184" s="49">
        <v>61.2</v>
      </c>
      <c r="N1184" s="49">
        <v>61.9</v>
      </c>
      <c r="O1184" s="49">
        <v>62.6</v>
      </c>
      <c r="P1184" s="49">
        <v>63.3</v>
      </c>
      <c r="Q1184" s="49">
        <v>64.400000000000006</v>
      </c>
      <c r="R1184" s="49">
        <v>65.2</v>
      </c>
      <c r="S1184" s="49">
        <v>65.900000000000006</v>
      </c>
      <c r="T1184" s="49">
        <v>66.7</v>
      </c>
      <c r="U1184" s="49">
        <v>67.5</v>
      </c>
      <c r="V1184" s="49">
        <v>68.3</v>
      </c>
    </row>
    <row r="1185" spans="1:22" ht="15.75" customHeight="1">
      <c r="A1185" s="139" t="s">
        <v>751</v>
      </c>
      <c r="B1185" s="139" t="s">
        <v>243</v>
      </c>
      <c r="C1185" s="139" t="s">
        <v>781</v>
      </c>
      <c r="D1185" s="139" t="s">
        <v>633</v>
      </c>
      <c r="E1185" s="139" t="s">
        <v>754</v>
      </c>
      <c r="F1185" s="49">
        <v>1700</v>
      </c>
      <c r="G1185" s="49">
        <v>1960</v>
      </c>
      <c r="H1185" s="49">
        <v>1990</v>
      </c>
      <c r="I1185" s="49">
        <v>2350</v>
      </c>
      <c r="J1185" s="49">
        <v>2530</v>
      </c>
      <c r="K1185" s="49">
        <v>2680</v>
      </c>
      <c r="L1185" s="49">
        <v>3400</v>
      </c>
      <c r="M1185" s="49">
        <v>3970</v>
      </c>
      <c r="N1185" s="49">
        <v>3410</v>
      </c>
      <c r="O1185" s="49">
        <v>3140</v>
      </c>
      <c r="P1185" s="49">
        <v>3540</v>
      </c>
      <c r="Q1185" s="49">
        <v>3490</v>
      </c>
      <c r="R1185" s="49">
        <v>3180</v>
      </c>
      <c r="S1185" s="49">
        <v>3090</v>
      </c>
      <c r="T1185" s="49">
        <v>2770</v>
      </c>
      <c r="U1185" s="49">
        <v>3170</v>
      </c>
      <c r="V1185" s="49">
        <v>3060</v>
      </c>
    </row>
    <row r="1186" spans="1:22" ht="15.75" customHeight="1">
      <c r="A1186" s="139" t="s">
        <v>751</v>
      </c>
      <c r="B1186" s="139" t="s">
        <v>245</v>
      </c>
      <c r="C1186" s="139" t="s">
        <v>781</v>
      </c>
      <c r="D1186" s="139" t="s">
        <v>633</v>
      </c>
      <c r="E1186" s="139" t="s">
        <v>754</v>
      </c>
      <c r="F1186" s="49">
        <v>674</v>
      </c>
      <c r="G1186" s="49">
        <v>629</v>
      </c>
      <c r="H1186" s="49">
        <v>637</v>
      </c>
      <c r="I1186" s="49">
        <v>675</v>
      </c>
      <c r="J1186" s="49">
        <v>668</v>
      </c>
      <c r="K1186" s="49">
        <v>644</v>
      </c>
      <c r="L1186" s="49">
        <v>666</v>
      </c>
      <c r="M1186" s="49">
        <v>601</v>
      </c>
      <c r="N1186" s="49">
        <v>651</v>
      </c>
      <c r="O1186" s="49">
        <v>587</v>
      </c>
      <c r="P1186" s="49">
        <v>677</v>
      </c>
      <c r="Q1186" s="49">
        <v>695</v>
      </c>
      <c r="R1186" s="49">
        <v>664</v>
      </c>
      <c r="S1186" s="49">
        <v>602</v>
      </c>
      <c r="T1186" s="49">
        <v>720</v>
      </c>
      <c r="U1186" s="49">
        <v>698</v>
      </c>
      <c r="V1186" s="49">
        <v>722</v>
      </c>
    </row>
    <row r="1187" spans="1:22" ht="15.75" customHeight="1">
      <c r="A1187" s="139" t="s">
        <v>751</v>
      </c>
      <c r="B1187" s="139" t="s">
        <v>247</v>
      </c>
      <c r="C1187" s="139" t="s">
        <v>781</v>
      </c>
      <c r="D1187" s="139" t="s">
        <v>633</v>
      </c>
      <c r="E1187" s="139" t="s">
        <v>754</v>
      </c>
      <c r="F1187" s="49">
        <v>107</v>
      </c>
      <c r="G1187" s="49">
        <v>81.599999999999994</v>
      </c>
      <c r="H1187" s="49">
        <v>93.9</v>
      </c>
      <c r="I1187" s="49">
        <v>104</v>
      </c>
      <c r="J1187" s="49">
        <v>104</v>
      </c>
      <c r="K1187" s="49">
        <v>104</v>
      </c>
      <c r="L1187" s="49">
        <v>105</v>
      </c>
      <c r="M1187" s="49">
        <v>105</v>
      </c>
      <c r="N1187" s="49">
        <v>104</v>
      </c>
      <c r="O1187" s="49">
        <v>84.6</v>
      </c>
      <c r="P1187" s="49">
        <v>65.400000000000006</v>
      </c>
      <c r="Q1187" s="49">
        <v>46.1</v>
      </c>
      <c r="R1187" s="49">
        <v>26.9</v>
      </c>
      <c r="S1187" s="49">
        <v>65.400000000000006</v>
      </c>
      <c r="T1187" s="49">
        <v>62.8</v>
      </c>
      <c r="U1187" s="49">
        <v>60.3</v>
      </c>
      <c r="V1187" s="49">
        <v>57.7</v>
      </c>
    </row>
    <row r="1188" spans="1:22" ht="15.75" customHeight="1">
      <c r="A1188" s="139" t="s">
        <v>751</v>
      </c>
      <c r="B1188" s="139" t="s">
        <v>760</v>
      </c>
      <c r="C1188" s="139" t="s">
        <v>781</v>
      </c>
      <c r="D1188" s="139" t="s">
        <v>633</v>
      </c>
      <c r="E1188" s="139" t="s">
        <v>754</v>
      </c>
      <c r="F1188" s="49">
        <v>25000</v>
      </c>
      <c r="G1188" s="49">
        <v>25600</v>
      </c>
      <c r="H1188" s="49">
        <v>26300</v>
      </c>
      <c r="I1188" s="49">
        <v>27400</v>
      </c>
      <c r="J1188" s="49">
        <v>29500</v>
      </c>
      <c r="K1188" s="49">
        <v>31100</v>
      </c>
      <c r="L1188" s="49">
        <v>48800</v>
      </c>
      <c r="M1188" s="49">
        <v>67300</v>
      </c>
      <c r="N1188" s="49">
        <v>82900</v>
      </c>
      <c r="O1188" s="49">
        <v>99600</v>
      </c>
      <c r="P1188" s="49">
        <v>115000</v>
      </c>
      <c r="Q1188" s="49">
        <v>137000</v>
      </c>
      <c r="R1188" s="49">
        <v>154000</v>
      </c>
      <c r="S1188" s="49">
        <v>135000</v>
      </c>
      <c r="T1188" s="49">
        <v>144000</v>
      </c>
      <c r="U1188" s="49">
        <v>154000</v>
      </c>
      <c r="V1188" s="49">
        <v>163000</v>
      </c>
    </row>
    <row r="1189" spans="1:22" ht="15.75" customHeight="1">
      <c r="A1189" s="139" t="s">
        <v>751</v>
      </c>
      <c r="B1189" s="139" t="s">
        <v>284</v>
      </c>
      <c r="C1189" s="139" t="s">
        <v>781</v>
      </c>
      <c r="D1189" s="139" t="s">
        <v>633</v>
      </c>
      <c r="E1189" s="139" t="s">
        <v>754</v>
      </c>
      <c r="F1189" s="49">
        <v>81.099999999999994</v>
      </c>
      <c r="G1189" s="49">
        <v>82.9</v>
      </c>
      <c r="H1189" s="49">
        <v>85.3</v>
      </c>
      <c r="I1189" s="49">
        <v>88</v>
      </c>
      <c r="J1189" s="49">
        <v>91.1</v>
      </c>
      <c r="K1189" s="49">
        <v>94.4</v>
      </c>
      <c r="L1189" s="49">
        <v>97.6</v>
      </c>
      <c r="M1189" s="49">
        <v>101</v>
      </c>
      <c r="N1189" s="49">
        <v>104</v>
      </c>
      <c r="O1189" s="49">
        <v>107</v>
      </c>
      <c r="P1189" s="49">
        <v>111</v>
      </c>
      <c r="Q1189" s="49">
        <v>110</v>
      </c>
      <c r="R1189" s="49">
        <v>113</v>
      </c>
      <c r="S1189" s="49">
        <v>115</v>
      </c>
      <c r="T1189" s="49">
        <v>118</v>
      </c>
      <c r="U1189" s="49">
        <v>120</v>
      </c>
      <c r="V1189" s="49">
        <v>123</v>
      </c>
    </row>
    <row r="1190" spans="1:22" ht="15.75" customHeight="1">
      <c r="A1190" s="139" t="s">
        <v>751</v>
      </c>
      <c r="B1190" s="139" t="s">
        <v>260</v>
      </c>
      <c r="C1190" s="139" t="s">
        <v>781</v>
      </c>
      <c r="D1190" s="139" t="s">
        <v>633</v>
      </c>
      <c r="E1190" s="139" t="s">
        <v>754</v>
      </c>
      <c r="F1190" s="49">
        <v>6420</v>
      </c>
      <c r="G1190" s="49">
        <v>6050</v>
      </c>
      <c r="H1190" s="49">
        <v>5600</v>
      </c>
      <c r="I1190" s="49">
        <v>6320</v>
      </c>
      <c r="J1190" s="49">
        <v>6620</v>
      </c>
      <c r="K1190" s="49">
        <v>6920</v>
      </c>
      <c r="L1190" s="49">
        <v>6370</v>
      </c>
      <c r="M1190" s="49">
        <v>6250</v>
      </c>
      <c r="N1190" s="49">
        <v>6130</v>
      </c>
      <c r="O1190" s="49">
        <v>5480</v>
      </c>
      <c r="P1190" s="49">
        <v>6070</v>
      </c>
      <c r="Q1190" s="49">
        <v>6270</v>
      </c>
      <c r="R1190" s="49">
        <v>5920</v>
      </c>
      <c r="S1190" s="49">
        <v>6620</v>
      </c>
      <c r="T1190" s="49">
        <v>6580</v>
      </c>
      <c r="U1190" s="49">
        <v>7080</v>
      </c>
      <c r="V1190" s="49">
        <v>6860</v>
      </c>
    </row>
    <row r="1191" spans="1:22" ht="15.75" customHeight="1">
      <c r="A1191" s="139" t="s">
        <v>751</v>
      </c>
      <c r="B1191" s="139" t="s">
        <v>264</v>
      </c>
      <c r="C1191" s="139" t="s">
        <v>781</v>
      </c>
      <c r="D1191" s="139" t="s">
        <v>633</v>
      </c>
      <c r="E1191" s="139" t="s">
        <v>754</v>
      </c>
      <c r="F1191" s="49">
        <v>6.95</v>
      </c>
      <c r="G1191" s="49">
        <v>7.17</v>
      </c>
      <c r="H1191" s="49">
        <v>7.4</v>
      </c>
      <c r="I1191" s="49">
        <v>7.65</v>
      </c>
      <c r="J1191" s="49">
        <v>7.9</v>
      </c>
      <c r="K1191" s="49">
        <v>8.15</v>
      </c>
      <c r="L1191" s="49">
        <v>8.4</v>
      </c>
      <c r="M1191" s="49">
        <v>8.65</v>
      </c>
      <c r="N1191" s="49">
        <v>8.9</v>
      </c>
      <c r="O1191" s="49">
        <v>9.16</v>
      </c>
      <c r="P1191" s="49">
        <v>9.41</v>
      </c>
      <c r="Q1191" s="49">
        <v>9.58</v>
      </c>
      <c r="R1191" s="49">
        <v>9.81</v>
      </c>
      <c r="S1191" s="49">
        <v>10</v>
      </c>
      <c r="T1191" s="49">
        <v>10.3</v>
      </c>
      <c r="U1191" s="49">
        <v>10.5</v>
      </c>
      <c r="V1191" s="49">
        <v>10.7</v>
      </c>
    </row>
    <row r="1192" spans="1:22" ht="15.75" customHeight="1">
      <c r="A1192" s="139" t="s">
        <v>751</v>
      </c>
      <c r="B1192" s="139" t="s">
        <v>280</v>
      </c>
      <c r="C1192" s="139" t="s">
        <v>781</v>
      </c>
      <c r="D1192" s="139" t="s">
        <v>633</v>
      </c>
      <c r="E1192" s="139" t="s">
        <v>754</v>
      </c>
      <c r="F1192" s="49">
        <v>21.4</v>
      </c>
      <c r="G1192" s="49">
        <v>22.1</v>
      </c>
      <c r="H1192" s="49">
        <v>22.8</v>
      </c>
      <c r="I1192" s="49">
        <v>23.5</v>
      </c>
      <c r="J1192" s="49">
        <v>24.3</v>
      </c>
      <c r="K1192" s="49">
        <v>25.1</v>
      </c>
      <c r="L1192" s="49">
        <v>25.8</v>
      </c>
      <c r="M1192" s="49">
        <v>26.6</v>
      </c>
      <c r="N1192" s="49">
        <v>27.4</v>
      </c>
      <c r="O1192" s="49">
        <v>28.1</v>
      </c>
      <c r="P1192" s="49">
        <v>28.9</v>
      </c>
      <c r="Q1192" s="49">
        <v>29.4</v>
      </c>
      <c r="R1192" s="49">
        <v>30.1</v>
      </c>
      <c r="S1192" s="49">
        <v>30.8</v>
      </c>
      <c r="T1192" s="49">
        <v>31.6</v>
      </c>
      <c r="U1192" s="49">
        <v>32.299999999999997</v>
      </c>
      <c r="V1192" s="49">
        <v>33</v>
      </c>
    </row>
    <row r="1193" spans="1:22" ht="15.75" customHeight="1">
      <c r="A1193" s="139" t="s">
        <v>751</v>
      </c>
      <c r="B1193" s="139" t="s">
        <v>254</v>
      </c>
      <c r="C1193" s="139" t="s">
        <v>781</v>
      </c>
      <c r="D1193" s="139" t="s">
        <v>633</v>
      </c>
      <c r="E1193" s="139" t="s">
        <v>754</v>
      </c>
      <c r="F1193" s="49">
        <v>2600</v>
      </c>
      <c r="G1193" s="49">
        <v>2830</v>
      </c>
      <c r="H1193" s="49">
        <v>2780</v>
      </c>
      <c r="I1193" s="49">
        <v>2860</v>
      </c>
      <c r="J1193" s="49">
        <v>2690</v>
      </c>
      <c r="K1193" s="49">
        <v>2830</v>
      </c>
      <c r="L1193" s="49">
        <v>2550</v>
      </c>
      <c r="M1193" s="49">
        <v>2640</v>
      </c>
      <c r="N1193" s="49">
        <v>2630</v>
      </c>
      <c r="O1193" s="49">
        <v>1900</v>
      </c>
      <c r="P1193" s="49">
        <v>1140</v>
      </c>
      <c r="Q1193" s="49">
        <v>1140</v>
      </c>
      <c r="R1193" s="49">
        <v>1140</v>
      </c>
      <c r="S1193" s="49">
        <v>1550</v>
      </c>
      <c r="T1193" s="49">
        <v>1460</v>
      </c>
      <c r="U1193" s="49">
        <v>1360</v>
      </c>
      <c r="V1193" s="49">
        <v>1270</v>
      </c>
    </row>
    <row r="1194" spans="1:22" ht="15.75" customHeight="1">
      <c r="A1194" s="139" t="s">
        <v>751</v>
      </c>
      <c r="B1194" s="139" t="s">
        <v>278</v>
      </c>
      <c r="C1194" s="139" t="s">
        <v>781</v>
      </c>
      <c r="D1194" s="139" t="s">
        <v>633</v>
      </c>
      <c r="E1194" s="139" t="s">
        <v>754</v>
      </c>
      <c r="F1194" s="49">
        <v>1970</v>
      </c>
      <c r="G1194" s="49">
        <v>2000</v>
      </c>
      <c r="H1194" s="49">
        <v>1560</v>
      </c>
      <c r="I1194" s="49">
        <v>1600</v>
      </c>
      <c r="J1194" s="49">
        <v>1800</v>
      </c>
      <c r="K1194" s="49">
        <v>1900</v>
      </c>
      <c r="L1194" s="49">
        <v>1670</v>
      </c>
      <c r="M1194" s="49">
        <v>1790</v>
      </c>
      <c r="N1194" s="49">
        <v>1750</v>
      </c>
      <c r="O1194" s="49">
        <v>1040</v>
      </c>
      <c r="P1194" s="49">
        <v>1240</v>
      </c>
      <c r="Q1194" s="49">
        <v>1600</v>
      </c>
      <c r="R1194" s="49">
        <v>1320</v>
      </c>
      <c r="S1194" s="49">
        <v>1350</v>
      </c>
      <c r="T1194" s="49">
        <v>1480</v>
      </c>
      <c r="U1194" s="49">
        <v>1660</v>
      </c>
      <c r="V1194" s="49">
        <v>1720</v>
      </c>
    </row>
    <row r="1195" spans="1:22" ht="15.75" customHeight="1">
      <c r="A1195" s="139" t="s">
        <v>751</v>
      </c>
      <c r="B1195" s="139" t="s">
        <v>252</v>
      </c>
      <c r="C1195" s="139" t="s">
        <v>781</v>
      </c>
      <c r="D1195" s="139" t="s">
        <v>633</v>
      </c>
      <c r="E1195" s="139" t="s">
        <v>754</v>
      </c>
      <c r="F1195" s="49">
        <v>902</v>
      </c>
      <c r="G1195" s="49">
        <v>1010</v>
      </c>
      <c r="H1195" s="49">
        <v>993</v>
      </c>
      <c r="I1195" s="49">
        <v>823</v>
      </c>
      <c r="J1195" s="49">
        <v>869</v>
      </c>
      <c r="K1195" s="49">
        <v>954</v>
      </c>
      <c r="L1195" s="49">
        <v>1010</v>
      </c>
      <c r="M1195" s="49">
        <v>951</v>
      </c>
      <c r="N1195" s="49">
        <v>963</v>
      </c>
      <c r="O1195" s="49">
        <v>1060</v>
      </c>
      <c r="P1195" s="49">
        <v>974</v>
      </c>
      <c r="Q1195" s="49">
        <v>1030</v>
      </c>
      <c r="R1195" s="49">
        <v>929</v>
      </c>
      <c r="S1195" s="49">
        <v>995</v>
      </c>
      <c r="T1195" s="49">
        <v>1000</v>
      </c>
      <c r="U1195" s="49">
        <v>1000</v>
      </c>
      <c r="V1195" s="49">
        <v>1010</v>
      </c>
    </row>
    <row r="1196" spans="1:22" ht="15.75" customHeight="1">
      <c r="A1196" s="139" t="s">
        <v>751</v>
      </c>
      <c r="B1196" s="139" t="s">
        <v>249</v>
      </c>
      <c r="C1196" s="139" t="s">
        <v>781</v>
      </c>
      <c r="D1196" s="139" t="s">
        <v>633</v>
      </c>
      <c r="E1196" s="139" t="s">
        <v>754</v>
      </c>
      <c r="F1196" s="49">
        <v>375</v>
      </c>
      <c r="G1196" s="49">
        <v>380</v>
      </c>
      <c r="H1196" s="49">
        <v>386</v>
      </c>
      <c r="I1196" s="49">
        <v>391</v>
      </c>
      <c r="J1196" s="49">
        <v>396</v>
      </c>
      <c r="K1196" s="49">
        <v>402</v>
      </c>
      <c r="L1196" s="49">
        <v>407</v>
      </c>
      <c r="M1196" s="49">
        <v>412</v>
      </c>
      <c r="N1196" s="49">
        <v>418</v>
      </c>
      <c r="O1196" s="49">
        <v>423</v>
      </c>
      <c r="P1196" s="49">
        <v>428</v>
      </c>
      <c r="Q1196" s="49">
        <v>434</v>
      </c>
      <c r="R1196" s="49">
        <v>439</v>
      </c>
      <c r="S1196" s="49">
        <v>445</v>
      </c>
      <c r="T1196" s="49">
        <v>450</v>
      </c>
      <c r="U1196" s="49">
        <v>455</v>
      </c>
      <c r="V1196" s="49">
        <v>461</v>
      </c>
    </row>
    <row r="1197" spans="1:22" ht="15.75" customHeight="1">
      <c r="A1197" s="139" t="s">
        <v>751</v>
      </c>
      <c r="B1197" s="139" t="s">
        <v>270</v>
      </c>
      <c r="C1197" s="139" t="s">
        <v>781</v>
      </c>
      <c r="D1197" s="139" t="s">
        <v>633</v>
      </c>
      <c r="E1197" s="139" t="s">
        <v>754</v>
      </c>
      <c r="F1197" s="49">
        <v>6.75</v>
      </c>
      <c r="G1197" s="49">
        <v>12.2</v>
      </c>
      <c r="H1197" s="49">
        <v>9.23</v>
      </c>
      <c r="I1197" s="49">
        <v>6</v>
      </c>
      <c r="J1197" s="49">
        <v>5.0199999999999996</v>
      </c>
      <c r="K1197" s="49">
        <v>3.66</v>
      </c>
      <c r="L1197" s="49">
        <v>3.52</v>
      </c>
      <c r="M1197" s="49">
        <v>3.33</v>
      </c>
      <c r="N1197" s="49">
        <v>3.29</v>
      </c>
      <c r="O1197" s="49">
        <v>3.25</v>
      </c>
      <c r="P1197" s="49">
        <v>3.02</v>
      </c>
      <c r="Q1197" s="49">
        <v>3.9</v>
      </c>
      <c r="R1197" s="49">
        <v>4.0599999999999996</v>
      </c>
      <c r="S1197" s="49">
        <v>2.09</v>
      </c>
      <c r="T1197" s="49">
        <v>1.68</v>
      </c>
      <c r="U1197" s="49">
        <v>1.27</v>
      </c>
      <c r="V1197" s="49">
        <v>0.85399999999999998</v>
      </c>
    </row>
    <row r="1198" spans="1:22" ht="15.75" customHeight="1">
      <c r="A1198" s="139" t="s">
        <v>751</v>
      </c>
      <c r="B1198" s="139" t="s">
        <v>258</v>
      </c>
      <c r="C1198" s="139" t="s">
        <v>781</v>
      </c>
      <c r="D1198" s="139" t="s">
        <v>633</v>
      </c>
      <c r="E1198" s="139" t="s">
        <v>754</v>
      </c>
      <c r="F1198" s="49">
        <v>2030</v>
      </c>
      <c r="G1198" s="49">
        <v>2060</v>
      </c>
      <c r="H1198" s="49">
        <v>2130</v>
      </c>
      <c r="I1198" s="49">
        <v>2180</v>
      </c>
      <c r="J1198" s="49">
        <v>2190</v>
      </c>
      <c r="K1198" s="49">
        <v>2200</v>
      </c>
      <c r="L1198" s="49">
        <v>2330</v>
      </c>
      <c r="M1198" s="49">
        <v>2380</v>
      </c>
      <c r="N1198" s="49">
        <v>2270</v>
      </c>
      <c r="O1198" s="49">
        <v>2360</v>
      </c>
      <c r="P1198" s="49">
        <v>2390</v>
      </c>
      <c r="Q1198" s="49">
        <v>2460</v>
      </c>
      <c r="R1198" s="49">
        <v>2400</v>
      </c>
      <c r="S1198" s="49">
        <v>2400</v>
      </c>
      <c r="T1198" s="49">
        <v>2490</v>
      </c>
      <c r="U1198" s="49">
        <v>2560</v>
      </c>
      <c r="V1198" s="49">
        <v>2430</v>
      </c>
    </row>
    <row r="1199" spans="1:22" ht="15.75" customHeight="1">
      <c r="A1199" s="139" t="s">
        <v>751</v>
      </c>
      <c r="B1199" s="139" t="s">
        <v>262</v>
      </c>
      <c r="C1199" s="139" t="s">
        <v>781</v>
      </c>
      <c r="D1199" s="139" t="s">
        <v>633</v>
      </c>
      <c r="E1199" s="139" t="s">
        <v>754</v>
      </c>
      <c r="F1199" s="49">
        <v>1.02</v>
      </c>
      <c r="G1199" s="49">
        <v>1.04</v>
      </c>
      <c r="H1199" s="49">
        <v>1.06</v>
      </c>
      <c r="I1199" s="49">
        <v>1.0900000000000001</v>
      </c>
      <c r="J1199" s="49">
        <v>1.1100000000000001</v>
      </c>
      <c r="K1199" s="49">
        <v>1.1299999999999999</v>
      </c>
      <c r="L1199" s="49">
        <v>1.1499999999999999</v>
      </c>
      <c r="M1199" s="49">
        <v>1.18</v>
      </c>
      <c r="N1199" s="49">
        <v>1.2</v>
      </c>
      <c r="O1199" s="49">
        <v>1.22</v>
      </c>
      <c r="P1199" s="49">
        <v>1.24</v>
      </c>
      <c r="Q1199" s="49">
        <v>1.27</v>
      </c>
      <c r="R1199" s="49">
        <v>1.29</v>
      </c>
      <c r="S1199" s="49">
        <v>1.32</v>
      </c>
      <c r="T1199" s="49">
        <v>1.34</v>
      </c>
      <c r="U1199" s="49">
        <v>1.36</v>
      </c>
      <c r="V1199" s="49">
        <v>1.38</v>
      </c>
    </row>
    <row r="1200" spans="1:22" ht="15.75" customHeight="1">
      <c r="A1200" s="139" t="s">
        <v>751</v>
      </c>
      <c r="B1200" s="139" t="s">
        <v>268</v>
      </c>
      <c r="C1200" s="139" t="s">
        <v>781</v>
      </c>
      <c r="D1200" s="139" t="s">
        <v>633</v>
      </c>
      <c r="E1200" s="139" t="s">
        <v>754</v>
      </c>
      <c r="F1200" s="49">
        <v>0.13600000000000001</v>
      </c>
      <c r="G1200" s="49">
        <v>0.13900000000000001</v>
      </c>
      <c r="H1200" s="49">
        <v>0.14199999999999999</v>
      </c>
      <c r="I1200" s="49">
        <v>0.14399999999999999</v>
      </c>
      <c r="J1200" s="49">
        <v>0.14699999999999999</v>
      </c>
      <c r="K1200" s="49">
        <v>0.15</v>
      </c>
      <c r="L1200" s="49">
        <v>0.153</v>
      </c>
      <c r="M1200" s="49">
        <v>1.47E-2</v>
      </c>
      <c r="N1200" s="49">
        <v>0.51600000000000001</v>
      </c>
      <c r="O1200" s="49">
        <v>0.44900000000000001</v>
      </c>
      <c r="P1200" s="49">
        <v>0.34</v>
      </c>
      <c r="Q1200" s="49">
        <v>0.64300000000000002</v>
      </c>
      <c r="R1200" s="49">
        <v>1.44</v>
      </c>
      <c r="S1200" s="49">
        <v>0.751</v>
      </c>
      <c r="T1200" s="49">
        <v>0.80500000000000005</v>
      </c>
      <c r="U1200" s="49">
        <v>0.86</v>
      </c>
      <c r="V1200" s="49">
        <v>0.91500000000000004</v>
      </c>
    </row>
    <row r="1201" spans="1:22" ht="15.75" customHeight="1">
      <c r="A1201" s="139" t="s">
        <v>751</v>
      </c>
      <c r="B1201" s="139" t="s">
        <v>274</v>
      </c>
      <c r="C1201" s="139" t="s">
        <v>781</v>
      </c>
      <c r="D1201" s="139" t="s">
        <v>633</v>
      </c>
      <c r="E1201" s="139" t="s">
        <v>754</v>
      </c>
      <c r="F1201" s="49">
        <v>1660</v>
      </c>
      <c r="G1201" s="49">
        <v>1400</v>
      </c>
      <c r="H1201" s="49">
        <v>1570</v>
      </c>
      <c r="I1201" s="49">
        <v>1690</v>
      </c>
      <c r="J1201" s="49">
        <v>1930</v>
      </c>
      <c r="K1201" s="49">
        <v>1920</v>
      </c>
      <c r="L1201" s="49">
        <v>1970</v>
      </c>
      <c r="M1201" s="49">
        <v>1870</v>
      </c>
      <c r="N1201" s="49">
        <v>1810</v>
      </c>
      <c r="O1201" s="49">
        <v>1580</v>
      </c>
      <c r="P1201" s="49">
        <v>1740</v>
      </c>
      <c r="Q1201" s="49">
        <v>1760</v>
      </c>
      <c r="R1201" s="49">
        <v>1780</v>
      </c>
      <c r="S1201" s="49">
        <v>1800</v>
      </c>
      <c r="T1201" s="49">
        <v>1810</v>
      </c>
      <c r="U1201" s="49">
        <v>1810</v>
      </c>
      <c r="V1201" s="49">
        <v>1820</v>
      </c>
    </row>
    <row r="1202" spans="1:22" ht="15.75" customHeight="1">
      <c r="A1202" s="139" t="s">
        <v>751</v>
      </c>
      <c r="B1202" s="139" t="s">
        <v>256</v>
      </c>
      <c r="C1202" s="139" t="s">
        <v>781</v>
      </c>
      <c r="D1202" s="139" t="s">
        <v>633</v>
      </c>
      <c r="E1202" s="139" t="s">
        <v>754</v>
      </c>
      <c r="F1202" s="49">
        <v>1.02</v>
      </c>
      <c r="G1202" s="49">
        <v>1.28</v>
      </c>
      <c r="H1202" s="49">
        <v>1.1299999999999999</v>
      </c>
      <c r="I1202" s="49">
        <v>1.9</v>
      </c>
      <c r="J1202" s="49">
        <v>2.1800000000000002</v>
      </c>
      <c r="K1202" s="49">
        <v>1.61</v>
      </c>
      <c r="L1202" s="49">
        <v>1.77</v>
      </c>
      <c r="M1202" s="49">
        <v>7.7600000000000002E-2</v>
      </c>
      <c r="N1202" s="49">
        <v>8.4900000000000003E-2</v>
      </c>
      <c r="O1202" s="49">
        <v>0.13600000000000001</v>
      </c>
      <c r="P1202" s="49">
        <v>0.27500000000000002</v>
      </c>
      <c r="Q1202" s="49">
        <v>0.54600000000000004</v>
      </c>
      <c r="R1202" s="49">
        <v>0.39</v>
      </c>
      <c r="S1202" s="49">
        <v>0.30399999999999999</v>
      </c>
      <c r="T1202" s="49">
        <v>0.218</v>
      </c>
      <c r="U1202" s="49">
        <v>0.13300000000000001</v>
      </c>
      <c r="V1202" s="49">
        <v>4.7E-2</v>
      </c>
    </row>
    <row r="1203" spans="1:22" ht="15.75" customHeight="1">
      <c r="A1203" s="139" t="s">
        <v>751</v>
      </c>
      <c r="B1203" s="139" t="s">
        <v>276</v>
      </c>
      <c r="C1203" s="139" t="s">
        <v>781</v>
      </c>
      <c r="D1203" s="139" t="s">
        <v>633</v>
      </c>
      <c r="E1203" s="139" t="s">
        <v>754</v>
      </c>
      <c r="F1203" s="49">
        <v>6.25</v>
      </c>
      <c r="G1203" s="49">
        <v>6.39</v>
      </c>
      <c r="H1203" s="49">
        <v>6.55</v>
      </c>
      <c r="I1203" s="49">
        <v>6.7</v>
      </c>
      <c r="J1203" s="49">
        <v>6.85</v>
      </c>
      <c r="K1203" s="49">
        <v>7</v>
      </c>
      <c r="L1203" s="49">
        <v>7.15</v>
      </c>
      <c r="M1203" s="49">
        <v>7.31</v>
      </c>
      <c r="N1203" s="49">
        <v>7.46</v>
      </c>
      <c r="O1203" s="49">
        <v>7.61</v>
      </c>
      <c r="P1203" s="49">
        <v>7.76</v>
      </c>
      <c r="Q1203" s="49">
        <v>7.91</v>
      </c>
      <c r="R1203" s="49">
        <v>8.06</v>
      </c>
      <c r="S1203" s="49">
        <v>8.2100000000000009</v>
      </c>
      <c r="T1203" s="49">
        <v>8.36</v>
      </c>
      <c r="U1203" s="49">
        <v>8.51</v>
      </c>
      <c r="V1203" s="49">
        <v>8.66</v>
      </c>
    </row>
    <row r="1204" spans="1:22" ht="15.75" customHeight="1">
      <c r="A1204" s="139" t="s">
        <v>751</v>
      </c>
      <c r="B1204" s="139" t="s">
        <v>266</v>
      </c>
      <c r="C1204" s="139" t="s">
        <v>781</v>
      </c>
      <c r="D1204" s="139" t="s">
        <v>633</v>
      </c>
      <c r="E1204" s="139" t="s">
        <v>754</v>
      </c>
      <c r="F1204" s="49">
        <v>20.6</v>
      </c>
      <c r="G1204" s="49">
        <v>21.1</v>
      </c>
      <c r="H1204" s="49">
        <v>21.6</v>
      </c>
      <c r="I1204" s="49">
        <v>22</v>
      </c>
      <c r="J1204" s="49">
        <v>22.5</v>
      </c>
      <c r="K1204" s="49">
        <v>23</v>
      </c>
      <c r="L1204" s="49">
        <v>23.5</v>
      </c>
      <c r="M1204" s="49">
        <v>24</v>
      </c>
      <c r="N1204" s="49">
        <v>24.5</v>
      </c>
      <c r="O1204" s="49">
        <v>25</v>
      </c>
      <c r="P1204" s="49">
        <v>25.5</v>
      </c>
      <c r="Q1204" s="49">
        <v>25.9</v>
      </c>
      <c r="R1204" s="49">
        <v>26.4</v>
      </c>
      <c r="S1204" s="49">
        <v>26.9</v>
      </c>
      <c r="T1204" s="49">
        <v>27.3</v>
      </c>
      <c r="U1204" s="49">
        <v>27.8</v>
      </c>
      <c r="V1204" s="49">
        <v>28.3</v>
      </c>
    </row>
    <row r="1205" spans="1:22" ht="15.75" customHeight="1">
      <c r="A1205" s="139" t="s">
        <v>751</v>
      </c>
      <c r="B1205" s="139" t="s">
        <v>272</v>
      </c>
      <c r="C1205" s="139" t="s">
        <v>781</v>
      </c>
      <c r="D1205" s="139" t="s">
        <v>633</v>
      </c>
      <c r="E1205" s="139" t="s">
        <v>754</v>
      </c>
      <c r="F1205" s="49">
        <v>127</v>
      </c>
      <c r="G1205" s="49">
        <v>167</v>
      </c>
      <c r="H1205" s="49">
        <v>188</v>
      </c>
      <c r="I1205" s="49">
        <v>205</v>
      </c>
      <c r="J1205" s="49">
        <v>175</v>
      </c>
      <c r="K1205" s="49">
        <v>166</v>
      </c>
      <c r="L1205" s="49">
        <v>147</v>
      </c>
      <c r="M1205" s="49">
        <v>133</v>
      </c>
      <c r="N1205" s="49">
        <v>116</v>
      </c>
      <c r="O1205" s="49">
        <v>98.8</v>
      </c>
      <c r="P1205" s="49">
        <v>82.2</v>
      </c>
      <c r="Q1205" s="49">
        <v>65.599999999999994</v>
      </c>
      <c r="R1205" s="49">
        <v>49</v>
      </c>
      <c r="S1205" s="49">
        <v>77.3</v>
      </c>
      <c r="T1205" s="49">
        <v>70.2</v>
      </c>
      <c r="U1205" s="49">
        <v>63.2</v>
      </c>
      <c r="V1205" s="49">
        <v>56.2</v>
      </c>
    </row>
    <row r="1206" spans="1:22" ht="15.75" customHeight="1">
      <c r="A1206" s="139" t="s">
        <v>751</v>
      </c>
      <c r="B1206" s="139" t="s">
        <v>294</v>
      </c>
      <c r="C1206" s="139" t="s">
        <v>781</v>
      </c>
      <c r="D1206" s="139" t="s">
        <v>633</v>
      </c>
      <c r="E1206" s="139" t="s">
        <v>754</v>
      </c>
      <c r="F1206" s="49">
        <v>156</v>
      </c>
      <c r="G1206" s="49">
        <v>158</v>
      </c>
      <c r="H1206" s="49">
        <v>160</v>
      </c>
      <c r="I1206" s="49">
        <v>162</v>
      </c>
      <c r="J1206" s="49">
        <v>164</v>
      </c>
      <c r="K1206" s="49">
        <v>167</v>
      </c>
      <c r="L1206" s="49">
        <v>169</v>
      </c>
      <c r="M1206" s="49">
        <v>171</v>
      </c>
      <c r="N1206" s="49">
        <v>173</v>
      </c>
      <c r="O1206" s="49">
        <v>175</v>
      </c>
      <c r="P1206" s="49">
        <v>177</v>
      </c>
      <c r="Q1206" s="49">
        <v>180</v>
      </c>
      <c r="R1206" s="49">
        <v>182</v>
      </c>
      <c r="S1206" s="49">
        <v>185</v>
      </c>
      <c r="T1206" s="49">
        <v>187</v>
      </c>
      <c r="U1206" s="49">
        <v>189</v>
      </c>
      <c r="V1206" s="49">
        <v>191</v>
      </c>
    </row>
    <row r="1207" spans="1:22" ht="15.75" customHeight="1">
      <c r="A1207" s="139" t="s">
        <v>751</v>
      </c>
      <c r="B1207" s="139" t="s">
        <v>290</v>
      </c>
      <c r="C1207" s="139" t="s">
        <v>781</v>
      </c>
      <c r="D1207" s="139" t="s">
        <v>633</v>
      </c>
      <c r="E1207" s="139" t="s">
        <v>754</v>
      </c>
      <c r="F1207" s="49">
        <v>5820</v>
      </c>
      <c r="G1207" s="49">
        <v>5390</v>
      </c>
      <c r="H1207" s="49">
        <v>5730</v>
      </c>
      <c r="I1207" s="49">
        <v>5750</v>
      </c>
      <c r="J1207" s="49">
        <v>6160</v>
      </c>
      <c r="K1207" s="49">
        <v>5620</v>
      </c>
      <c r="L1207" s="49">
        <v>5620</v>
      </c>
      <c r="M1207" s="49">
        <v>4900</v>
      </c>
      <c r="N1207" s="49">
        <v>4790</v>
      </c>
      <c r="O1207" s="49">
        <v>4050</v>
      </c>
      <c r="P1207" s="49">
        <v>4330</v>
      </c>
      <c r="Q1207" s="49">
        <v>4890</v>
      </c>
      <c r="R1207" s="49">
        <v>5250</v>
      </c>
      <c r="S1207" s="49">
        <v>5320</v>
      </c>
      <c r="T1207" s="49">
        <v>4880</v>
      </c>
      <c r="U1207" s="49">
        <v>5310</v>
      </c>
      <c r="V1207" s="49">
        <v>5430</v>
      </c>
    </row>
    <row r="1208" spans="1:22" ht="15.75" customHeight="1">
      <c r="A1208" s="139" t="s">
        <v>751</v>
      </c>
      <c r="B1208" s="139" t="s">
        <v>564</v>
      </c>
      <c r="C1208" s="139" t="s">
        <v>781</v>
      </c>
      <c r="D1208" s="139" t="s">
        <v>633</v>
      </c>
      <c r="E1208" s="139" t="s">
        <v>754</v>
      </c>
      <c r="F1208" s="49">
        <v>124</v>
      </c>
      <c r="G1208" s="49">
        <v>119</v>
      </c>
      <c r="H1208" s="49">
        <v>127</v>
      </c>
      <c r="I1208" s="49">
        <v>113</v>
      </c>
      <c r="J1208" s="49">
        <v>134</v>
      </c>
      <c r="K1208" s="49">
        <v>127</v>
      </c>
      <c r="L1208" s="49">
        <v>134</v>
      </c>
      <c r="M1208" s="49">
        <v>126</v>
      </c>
      <c r="N1208" s="49">
        <v>133</v>
      </c>
      <c r="O1208" s="49">
        <v>109</v>
      </c>
      <c r="P1208" s="49">
        <v>135</v>
      </c>
      <c r="Q1208" s="49">
        <v>123</v>
      </c>
      <c r="R1208" s="49">
        <v>122</v>
      </c>
      <c r="S1208" s="49">
        <v>116</v>
      </c>
      <c r="T1208" s="49">
        <v>115</v>
      </c>
      <c r="U1208" s="49">
        <v>131</v>
      </c>
      <c r="V1208" s="49">
        <v>155</v>
      </c>
    </row>
    <row r="1209" spans="1:22" ht="15.75" customHeight="1">
      <c r="A1209" s="139" t="s">
        <v>751</v>
      </c>
      <c r="B1209" s="139" t="s">
        <v>298</v>
      </c>
      <c r="C1209" s="139" t="s">
        <v>781</v>
      </c>
      <c r="D1209" s="139" t="s">
        <v>633</v>
      </c>
      <c r="E1209" s="139" t="s">
        <v>754</v>
      </c>
      <c r="F1209" s="49">
        <v>1950</v>
      </c>
      <c r="G1209" s="49">
        <v>1770</v>
      </c>
      <c r="H1209" s="49">
        <v>1600</v>
      </c>
      <c r="I1209" s="49">
        <v>1440</v>
      </c>
      <c r="J1209" s="49">
        <v>1370</v>
      </c>
      <c r="K1209" s="49">
        <v>1290</v>
      </c>
      <c r="L1209" s="49">
        <v>1200</v>
      </c>
      <c r="M1209" s="49">
        <v>1090</v>
      </c>
      <c r="N1209" s="49">
        <v>963</v>
      </c>
      <c r="O1209" s="49">
        <v>783</v>
      </c>
      <c r="P1209" s="49">
        <v>627</v>
      </c>
      <c r="Q1209" s="49">
        <v>627</v>
      </c>
      <c r="R1209" s="49">
        <v>627</v>
      </c>
      <c r="S1209" s="49">
        <v>527</v>
      </c>
      <c r="T1209" s="49">
        <v>441</v>
      </c>
      <c r="U1209" s="49">
        <v>354</v>
      </c>
      <c r="V1209" s="49">
        <v>267</v>
      </c>
    </row>
    <row r="1210" spans="1:22" ht="15.75" customHeight="1">
      <c r="A1210" s="139" t="s">
        <v>751</v>
      </c>
      <c r="B1210" s="139" t="s">
        <v>300</v>
      </c>
      <c r="C1210" s="139" t="s">
        <v>781</v>
      </c>
      <c r="D1210" s="139" t="s">
        <v>633</v>
      </c>
      <c r="E1210" s="139" t="s">
        <v>754</v>
      </c>
      <c r="F1210" s="49">
        <v>6500</v>
      </c>
      <c r="G1210" s="49">
        <v>6740</v>
      </c>
      <c r="H1210" s="49">
        <v>7430</v>
      </c>
      <c r="I1210" s="49">
        <v>8000</v>
      </c>
      <c r="J1210" s="49">
        <v>8920</v>
      </c>
      <c r="K1210" s="49">
        <v>10300</v>
      </c>
      <c r="L1210" s="49">
        <v>28000</v>
      </c>
      <c r="M1210" s="49">
        <v>46000</v>
      </c>
      <c r="N1210" s="49">
        <v>61300</v>
      </c>
      <c r="O1210" s="49">
        <v>78200</v>
      </c>
      <c r="P1210" s="49">
        <v>93700</v>
      </c>
      <c r="Q1210" s="49">
        <v>114000</v>
      </c>
      <c r="R1210" s="49">
        <v>131000</v>
      </c>
      <c r="S1210" s="49">
        <v>112000</v>
      </c>
      <c r="T1210" s="49">
        <v>121000</v>
      </c>
      <c r="U1210" s="49">
        <v>130000</v>
      </c>
      <c r="V1210" s="49">
        <v>139000</v>
      </c>
    </row>
    <row r="1211" spans="1:22" ht="15.75" customHeight="1">
      <c r="A1211" s="139" t="s">
        <v>751</v>
      </c>
      <c r="B1211" s="139" t="s">
        <v>312</v>
      </c>
      <c r="C1211" s="139" t="s">
        <v>781</v>
      </c>
      <c r="D1211" s="139" t="s">
        <v>633</v>
      </c>
      <c r="E1211" s="139" t="s">
        <v>754</v>
      </c>
      <c r="F1211" s="49">
        <v>9.6999999999999993</v>
      </c>
      <c r="G1211" s="49">
        <v>9.8800000000000008</v>
      </c>
      <c r="H1211" s="49">
        <v>10</v>
      </c>
      <c r="I1211" s="49">
        <v>10.199999999999999</v>
      </c>
      <c r="J1211" s="49">
        <v>11</v>
      </c>
      <c r="K1211" s="49">
        <v>12.5</v>
      </c>
      <c r="L1211" s="49">
        <v>13.4</v>
      </c>
      <c r="M1211" s="49">
        <v>9.6999999999999993</v>
      </c>
      <c r="N1211" s="49">
        <v>14.7</v>
      </c>
      <c r="O1211" s="49">
        <v>10.5</v>
      </c>
      <c r="P1211" s="49">
        <v>9.09</v>
      </c>
      <c r="Q1211" s="49">
        <v>22.9</v>
      </c>
      <c r="R1211" s="49">
        <v>20.8</v>
      </c>
      <c r="S1211" s="49">
        <v>17.2</v>
      </c>
      <c r="T1211" s="49">
        <v>17.899999999999999</v>
      </c>
      <c r="U1211" s="49">
        <v>18.5</v>
      </c>
      <c r="V1211" s="49">
        <v>19.100000000000001</v>
      </c>
    </row>
    <row r="1212" spans="1:22" ht="15.75" customHeight="1">
      <c r="A1212" s="139" t="s">
        <v>751</v>
      </c>
      <c r="B1212" s="139" t="s">
        <v>288</v>
      </c>
      <c r="C1212" s="139" t="s">
        <v>781</v>
      </c>
      <c r="D1212" s="139" t="s">
        <v>633</v>
      </c>
      <c r="E1212" s="139" t="s">
        <v>754</v>
      </c>
      <c r="F1212" s="49">
        <v>919</v>
      </c>
      <c r="G1212" s="49">
        <v>938</v>
      </c>
      <c r="H1212" s="49">
        <v>956</v>
      </c>
      <c r="I1212" s="49">
        <v>975</v>
      </c>
      <c r="J1212" s="49">
        <v>992</v>
      </c>
      <c r="K1212" s="49">
        <v>1010</v>
      </c>
      <c r="L1212" s="49">
        <v>1030</v>
      </c>
      <c r="M1212" s="49">
        <v>1050</v>
      </c>
      <c r="N1212" s="49">
        <v>1060</v>
      </c>
      <c r="O1212" s="49">
        <v>1080</v>
      </c>
      <c r="P1212" s="49">
        <v>1100</v>
      </c>
      <c r="Q1212" s="49">
        <v>1120</v>
      </c>
      <c r="R1212" s="49">
        <v>1140</v>
      </c>
      <c r="S1212" s="49">
        <v>1150</v>
      </c>
      <c r="T1212" s="49">
        <v>1170</v>
      </c>
      <c r="U1212" s="49">
        <v>1190</v>
      </c>
      <c r="V1212" s="49">
        <v>1210</v>
      </c>
    </row>
    <row r="1213" spans="1:22" ht="15.75" customHeight="1">
      <c r="A1213" s="139" t="s">
        <v>751</v>
      </c>
      <c r="B1213" s="139" t="s">
        <v>308</v>
      </c>
      <c r="C1213" s="139" t="s">
        <v>781</v>
      </c>
      <c r="D1213" s="139" t="s">
        <v>633</v>
      </c>
      <c r="E1213" s="139" t="s">
        <v>754</v>
      </c>
      <c r="F1213" s="49">
        <v>4.9800000000000004</v>
      </c>
      <c r="G1213" s="49">
        <v>4.9800000000000004</v>
      </c>
      <c r="H1213" s="49">
        <v>4.9800000000000004</v>
      </c>
      <c r="I1213" s="49">
        <v>4.9800000000000004</v>
      </c>
      <c r="J1213" s="49">
        <v>4.9800000000000004</v>
      </c>
      <c r="K1213" s="49">
        <v>4.9800000000000004</v>
      </c>
      <c r="L1213" s="49">
        <v>4.9800000000000004</v>
      </c>
      <c r="M1213" s="49">
        <v>4.9800000000000004</v>
      </c>
      <c r="N1213" s="49">
        <v>4.9800000000000004</v>
      </c>
      <c r="O1213" s="49">
        <v>4.9800000000000004</v>
      </c>
      <c r="P1213" s="49">
        <v>4.9800000000000004</v>
      </c>
      <c r="Q1213" s="49">
        <v>4.9800000000000004</v>
      </c>
      <c r="R1213" s="49">
        <v>4.9800000000000004</v>
      </c>
      <c r="S1213" s="49">
        <v>4.9800000000000004</v>
      </c>
      <c r="T1213" s="49">
        <v>4.9800000000000004</v>
      </c>
      <c r="U1213" s="49">
        <v>4.9800000000000004</v>
      </c>
      <c r="V1213" s="49">
        <v>4.9800000000000004</v>
      </c>
    </row>
    <row r="1214" spans="1:22" ht="15.75" customHeight="1">
      <c r="A1214" s="139" t="s">
        <v>751</v>
      </c>
      <c r="B1214" s="139" t="s">
        <v>306</v>
      </c>
      <c r="C1214" s="139" t="s">
        <v>781</v>
      </c>
      <c r="D1214" s="139" t="s">
        <v>633</v>
      </c>
      <c r="E1214" s="139" t="s">
        <v>754</v>
      </c>
      <c r="F1214" s="49">
        <v>2.36</v>
      </c>
      <c r="G1214" s="49">
        <v>2.4300000000000002</v>
      </c>
      <c r="H1214" s="49">
        <v>2.5099999999999998</v>
      </c>
      <c r="I1214" s="49">
        <v>2.59</v>
      </c>
      <c r="J1214" s="49">
        <v>2.67</v>
      </c>
      <c r="K1214" s="49">
        <v>2.75</v>
      </c>
      <c r="L1214" s="49">
        <v>2.82</v>
      </c>
      <c r="M1214" s="49">
        <v>2.9</v>
      </c>
      <c r="N1214" s="49">
        <v>2.98</v>
      </c>
      <c r="O1214" s="49">
        <v>3.06</v>
      </c>
      <c r="P1214" s="49">
        <v>3.14</v>
      </c>
      <c r="Q1214" s="49">
        <v>3.21</v>
      </c>
      <c r="R1214" s="49">
        <v>3.29</v>
      </c>
      <c r="S1214" s="49">
        <v>3.36</v>
      </c>
      <c r="T1214" s="49">
        <v>3.44</v>
      </c>
      <c r="U1214" s="49">
        <v>3.52</v>
      </c>
      <c r="V1214" s="49">
        <v>3.59</v>
      </c>
    </row>
    <row r="1215" spans="1:22" ht="15.75" customHeight="1">
      <c r="A1215" s="139" t="s">
        <v>751</v>
      </c>
      <c r="B1215" s="139" t="s">
        <v>302</v>
      </c>
      <c r="C1215" s="139" t="s">
        <v>781</v>
      </c>
      <c r="D1215" s="139" t="s">
        <v>633</v>
      </c>
      <c r="E1215" s="139" t="s">
        <v>754</v>
      </c>
      <c r="F1215" s="49">
        <v>123</v>
      </c>
      <c r="G1215" s="49">
        <v>137</v>
      </c>
      <c r="H1215" s="49">
        <v>161</v>
      </c>
      <c r="I1215" s="49">
        <v>160</v>
      </c>
      <c r="J1215" s="49">
        <v>164</v>
      </c>
      <c r="K1215" s="49">
        <v>164</v>
      </c>
      <c r="L1215" s="49">
        <v>77.099999999999994</v>
      </c>
      <c r="M1215" s="49">
        <v>82.5</v>
      </c>
      <c r="N1215" s="49">
        <v>83</v>
      </c>
      <c r="O1215" s="49">
        <v>87.1</v>
      </c>
      <c r="P1215" s="49">
        <v>86.1</v>
      </c>
      <c r="Q1215" s="49">
        <v>81.8</v>
      </c>
      <c r="R1215" s="49">
        <v>86.8</v>
      </c>
      <c r="S1215" s="49">
        <v>85.5</v>
      </c>
      <c r="T1215" s="49">
        <v>82.2</v>
      </c>
      <c r="U1215" s="49">
        <v>79</v>
      </c>
      <c r="V1215" s="49">
        <v>75.8</v>
      </c>
    </row>
    <row r="1216" spans="1:22" ht="15.75" customHeight="1">
      <c r="A1216" s="139" t="s">
        <v>751</v>
      </c>
      <c r="B1216" s="139" t="s">
        <v>304</v>
      </c>
      <c r="C1216" s="139" t="s">
        <v>781</v>
      </c>
      <c r="D1216" s="139" t="s">
        <v>633</v>
      </c>
      <c r="E1216" s="139" t="s">
        <v>754</v>
      </c>
      <c r="F1216" s="49">
        <v>3.33</v>
      </c>
      <c r="G1216" s="49">
        <v>3.42</v>
      </c>
      <c r="H1216" s="49">
        <v>3.51</v>
      </c>
      <c r="I1216" s="49">
        <v>3.61</v>
      </c>
      <c r="J1216" s="49">
        <v>3.7</v>
      </c>
      <c r="K1216" s="49">
        <v>3.8</v>
      </c>
      <c r="L1216" s="49">
        <v>3.9</v>
      </c>
      <c r="M1216" s="49">
        <v>3.99</v>
      </c>
      <c r="N1216" s="49">
        <v>4.09</v>
      </c>
      <c r="O1216" s="49">
        <v>4.1900000000000004</v>
      </c>
      <c r="P1216" s="49">
        <v>4.29</v>
      </c>
      <c r="Q1216" s="49">
        <v>4.37</v>
      </c>
      <c r="R1216" s="49">
        <v>4.46</v>
      </c>
      <c r="S1216" s="49">
        <v>4.5599999999999996</v>
      </c>
      <c r="T1216" s="49">
        <v>4.6500000000000004</v>
      </c>
      <c r="U1216" s="49">
        <v>4.75</v>
      </c>
      <c r="V1216" s="49">
        <v>4.84</v>
      </c>
    </row>
    <row r="1217" spans="1:22" ht="15.75" customHeight="1">
      <c r="A1217" s="139" t="s">
        <v>751</v>
      </c>
      <c r="B1217" s="139" t="s">
        <v>292</v>
      </c>
      <c r="C1217" s="139" t="s">
        <v>781</v>
      </c>
      <c r="D1217" s="139" t="s">
        <v>633</v>
      </c>
      <c r="E1217" s="139" t="s">
        <v>754</v>
      </c>
      <c r="F1217" s="49">
        <v>3.06</v>
      </c>
      <c r="G1217" s="49">
        <v>3.13</v>
      </c>
      <c r="H1217" s="49">
        <v>3.21</v>
      </c>
      <c r="I1217" s="49">
        <v>3.28</v>
      </c>
      <c r="J1217" s="49">
        <v>3.36</v>
      </c>
      <c r="K1217" s="49">
        <v>3.44</v>
      </c>
      <c r="L1217" s="49">
        <v>3.52</v>
      </c>
      <c r="M1217" s="49">
        <v>3.6</v>
      </c>
      <c r="N1217" s="49">
        <v>3.68</v>
      </c>
      <c r="O1217" s="49">
        <v>3.75</v>
      </c>
      <c r="P1217" s="49">
        <v>3.83</v>
      </c>
      <c r="Q1217" s="49">
        <v>3.9</v>
      </c>
      <c r="R1217" s="49">
        <v>3.97</v>
      </c>
      <c r="S1217" s="49">
        <v>4.05</v>
      </c>
      <c r="T1217" s="49">
        <v>4.12</v>
      </c>
      <c r="U1217" s="49">
        <v>4.2</v>
      </c>
      <c r="V1217" s="49">
        <v>4.2699999999999996</v>
      </c>
    </row>
    <row r="1218" spans="1:22" ht="15.75" customHeight="1">
      <c r="A1218" s="139" t="s">
        <v>751</v>
      </c>
      <c r="B1218" s="139" t="s">
        <v>310</v>
      </c>
      <c r="C1218" s="139" t="s">
        <v>781</v>
      </c>
      <c r="D1218" s="139" t="s">
        <v>633</v>
      </c>
      <c r="E1218" s="139" t="s">
        <v>754</v>
      </c>
      <c r="F1218" s="49">
        <v>8.23</v>
      </c>
      <c r="G1218" s="49">
        <v>8.41</v>
      </c>
      <c r="H1218" s="49">
        <v>8.59</v>
      </c>
      <c r="I1218" s="49">
        <v>8.75</v>
      </c>
      <c r="J1218" s="49">
        <v>8.91</v>
      </c>
      <c r="K1218" s="49">
        <v>9.07</v>
      </c>
      <c r="L1218" s="49">
        <v>9.23</v>
      </c>
      <c r="M1218" s="49">
        <v>9.3800000000000008</v>
      </c>
      <c r="N1218" s="49">
        <v>9.5399999999999991</v>
      </c>
      <c r="O1218" s="49">
        <v>15.7</v>
      </c>
      <c r="P1218" s="49">
        <v>18.5</v>
      </c>
      <c r="Q1218" s="49">
        <v>14.9</v>
      </c>
      <c r="R1218" s="49">
        <v>10.7</v>
      </c>
      <c r="S1218" s="49">
        <v>14.6</v>
      </c>
      <c r="T1218" s="49">
        <v>15.1</v>
      </c>
      <c r="U1218" s="49">
        <v>15.6</v>
      </c>
      <c r="V1218" s="49">
        <v>16.100000000000001</v>
      </c>
    </row>
    <row r="1219" spans="1:22" ht="15.75" customHeight="1">
      <c r="A1219" s="139" t="s">
        <v>751</v>
      </c>
      <c r="B1219" s="139" t="s">
        <v>316</v>
      </c>
      <c r="C1219" s="139" t="s">
        <v>781</v>
      </c>
      <c r="D1219" s="139" t="s">
        <v>633</v>
      </c>
      <c r="E1219" s="139" t="s">
        <v>754</v>
      </c>
      <c r="F1219" s="49">
        <v>14.9</v>
      </c>
      <c r="G1219" s="49">
        <v>12.9</v>
      </c>
      <c r="H1219" s="49">
        <v>10.9</v>
      </c>
      <c r="I1219" s="49">
        <v>10.9</v>
      </c>
      <c r="J1219" s="49">
        <v>4.17</v>
      </c>
      <c r="K1219" s="49">
        <v>2.27</v>
      </c>
      <c r="L1219" s="49">
        <v>3.44</v>
      </c>
      <c r="M1219" s="49">
        <v>3.85</v>
      </c>
      <c r="N1219" s="49">
        <v>3.37</v>
      </c>
      <c r="O1219" s="49">
        <v>2.21</v>
      </c>
      <c r="P1219" s="49">
        <v>2.92</v>
      </c>
      <c r="Q1219" s="49">
        <v>3.66</v>
      </c>
      <c r="R1219" s="49">
        <v>4.8099999999999996</v>
      </c>
      <c r="S1219" s="49">
        <v>0</v>
      </c>
      <c r="T1219" s="49">
        <v>0</v>
      </c>
      <c r="U1219" s="49">
        <v>0</v>
      </c>
      <c r="V1219" s="49">
        <v>0</v>
      </c>
    </row>
    <row r="1220" spans="1:22" ht="15.75" customHeight="1">
      <c r="A1220" s="139" t="s">
        <v>751</v>
      </c>
      <c r="B1220" s="139" t="s">
        <v>318</v>
      </c>
      <c r="C1220" s="139" t="s">
        <v>781</v>
      </c>
      <c r="D1220" s="139" t="s">
        <v>633</v>
      </c>
      <c r="E1220" s="139" t="s">
        <v>754</v>
      </c>
      <c r="F1220" s="49">
        <v>119</v>
      </c>
      <c r="G1220" s="49">
        <v>96.6</v>
      </c>
      <c r="H1220" s="49">
        <v>106</v>
      </c>
      <c r="I1220" s="49">
        <v>99.8</v>
      </c>
      <c r="J1220" s="49">
        <v>119</v>
      </c>
      <c r="K1220" s="49">
        <v>95.1</v>
      </c>
      <c r="L1220" s="49">
        <v>86.4</v>
      </c>
      <c r="M1220" s="49">
        <v>80.2</v>
      </c>
      <c r="N1220" s="49">
        <v>76</v>
      </c>
      <c r="O1220" s="49">
        <v>128</v>
      </c>
      <c r="P1220" s="49">
        <v>130</v>
      </c>
      <c r="Q1220" s="49">
        <v>171</v>
      </c>
      <c r="R1220" s="49">
        <v>167</v>
      </c>
      <c r="S1220" s="49">
        <v>136</v>
      </c>
      <c r="T1220" s="49">
        <v>139</v>
      </c>
      <c r="U1220" s="49">
        <v>142</v>
      </c>
      <c r="V1220" s="49">
        <v>145</v>
      </c>
    </row>
    <row r="1221" spans="1:22" ht="15.75" customHeight="1">
      <c r="A1221" s="139" t="s">
        <v>751</v>
      </c>
      <c r="B1221" s="139" t="s">
        <v>320</v>
      </c>
      <c r="C1221" s="139" t="s">
        <v>781</v>
      </c>
      <c r="D1221" s="139" t="s">
        <v>633</v>
      </c>
      <c r="E1221" s="139" t="s">
        <v>754</v>
      </c>
      <c r="F1221" s="49">
        <v>1850</v>
      </c>
      <c r="G1221" s="49">
        <v>1730</v>
      </c>
      <c r="H1221" s="49">
        <v>1540</v>
      </c>
      <c r="I1221" s="49">
        <v>1730</v>
      </c>
      <c r="J1221" s="49">
        <v>1940</v>
      </c>
      <c r="K1221" s="49">
        <v>1820</v>
      </c>
      <c r="L1221" s="49">
        <v>1710</v>
      </c>
      <c r="M1221" s="49">
        <v>1540</v>
      </c>
      <c r="N1221" s="49">
        <v>1950</v>
      </c>
      <c r="O1221" s="49">
        <v>1810</v>
      </c>
      <c r="P1221" s="49">
        <v>1920</v>
      </c>
      <c r="Q1221" s="49">
        <v>1770</v>
      </c>
      <c r="R1221" s="49">
        <v>1860</v>
      </c>
      <c r="S1221" s="49">
        <v>1760</v>
      </c>
      <c r="T1221" s="49">
        <v>1990</v>
      </c>
      <c r="U1221" s="49">
        <v>1680</v>
      </c>
      <c r="V1221" s="49">
        <v>1220</v>
      </c>
    </row>
    <row r="1222" spans="1:22" ht="15.75" customHeight="1">
      <c r="A1222" s="139" t="s">
        <v>751</v>
      </c>
      <c r="B1222" s="139" t="s">
        <v>355</v>
      </c>
      <c r="C1222" s="139" t="s">
        <v>781</v>
      </c>
      <c r="D1222" s="139" t="s">
        <v>633</v>
      </c>
      <c r="E1222" s="139" t="s">
        <v>754</v>
      </c>
      <c r="F1222" s="49">
        <v>8440</v>
      </c>
      <c r="G1222" s="49">
        <v>7800</v>
      </c>
      <c r="H1222" s="49">
        <v>8410</v>
      </c>
      <c r="I1222" s="49">
        <v>8470</v>
      </c>
      <c r="J1222" s="49">
        <v>7980</v>
      </c>
      <c r="K1222" s="49">
        <v>8780</v>
      </c>
      <c r="L1222" s="49">
        <v>8350</v>
      </c>
      <c r="M1222" s="49">
        <v>8650</v>
      </c>
      <c r="N1222" s="49">
        <v>8270</v>
      </c>
      <c r="O1222" s="49">
        <v>7340</v>
      </c>
      <c r="P1222" s="49">
        <v>8330</v>
      </c>
      <c r="Q1222" s="49">
        <v>8110</v>
      </c>
      <c r="R1222" s="49">
        <v>8250</v>
      </c>
      <c r="S1222" s="49">
        <v>8140</v>
      </c>
      <c r="T1222" s="49">
        <v>6250</v>
      </c>
      <c r="U1222" s="49">
        <v>5570</v>
      </c>
      <c r="V1222" s="49">
        <v>5620</v>
      </c>
    </row>
    <row r="1223" spans="1:22" ht="15.75" customHeight="1">
      <c r="A1223" s="139" t="s">
        <v>751</v>
      </c>
      <c r="B1223" s="139" t="s">
        <v>324</v>
      </c>
      <c r="C1223" s="139" t="s">
        <v>781</v>
      </c>
      <c r="D1223" s="139" t="s">
        <v>633</v>
      </c>
      <c r="E1223" s="139" t="s">
        <v>754</v>
      </c>
      <c r="F1223" s="49">
        <v>7.3300000000000004E-2</v>
      </c>
      <c r="G1223" s="49">
        <v>7.5200000000000003E-2</v>
      </c>
      <c r="H1223" s="49">
        <v>7.6899999999999996E-2</v>
      </c>
      <c r="I1223" s="49">
        <v>7.8399999999999997E-2</v>
      </c>
      <c r="J1223" s="49">
        <v>7.9899999999999999E-2</v>
      </c>
      <c r="K1223" s="49">
        <v>8.1299999999999997E-2</v>
      </c>
      <c r="L1223" s="49">
        <v>8.2699999999999996E-2</v>
      </c>
      <c r="M1223" s="49">
        <v>8.4199999999999997E-2</v>
      </c>
      <c r="N1223" s="49">
        <v>8.5599999999999996E-2</v>
      </c>
      <c r="O1223" s="49">
        <v>8.7099999999999997E-2</v>
      </c>
      <c r="P1223" s="49">
        <v>8.8499999999999995E-2</v>
      </c>
      <c r="Q1223" s="49">
        <v>9.11E-2</v>
      </c>
      <c r="R1223" s="49">
        <v>9.2899999999999996E-2</v>
      </c>
      <c r="S1223" s="49">
        <v>9.4600000000000004E-2</v>
      </c>
      <c r="T1223" s="49">
        <v>9.6299999999999997E-2</v>
      </c>
      <c r="U1223" s="49">
        <v>9.8000000000000004E-2</v>
      </c>
      <c r="V1223" s="49">
        <v>9.9699999999999997E-2</v>
      </c>
    </row>
    <row r="1224" spans="1:22" ht="15.75" customHeight="1">
      <c r="A1224" s="139" t="s">
        <v>751</v>
      </c>
      <c r="B1224" s="139" t="s">
        <v>326</v>
      </c>
      <c r="C1224" s="139" t="s">
        <v>781</v>
      </c>
      <c r="D1224" s="139" t="s">
        <v>633</v>
      </c>
      <c r="E1224" s="139" t="s">
        <v>754</v>
      </c>
      <c r="F1224" s="49">
        <v>2.37</v>
      </c>
      <c r="G1224" s="49">
        <v>2.7</v>
      </c>
      <c r="H1224" s="49">
        <v>3.09</v>
      </c>
      <c r="I1224" s="49">
        <v>3.19</v>
      </c>
      <c r="J1224" s="49">
        <v>3.26</v>
      </c>
      <c r="K1224" s="49">
        <v>3.17</v>
      </c>
      <c r="L1224" s="49">
        <v>3.49</v>
      </c>
      <c r="M1224" s="49">
        <v>2.44</v>
      </c>
      <c r="N1224" s="49">
        <v>2.4500000000000002</v>
      </c>
      <c r="O1224" s="49">
        <v>2.46</v>
      </c>
      <c r="P1224" s="49">
        <v>2.4700000000000002</v>
      </c>
      <c r="Q1224" s="49">
        <v>3.18</v>
      </c>
      <c r="R1224" s="49">
        <v>3.26</v>
      </c>
      <c r="S1224" s="49">
        <v>3.34</v>
      </c>
      <c r="T1224" s="49">
        <v>3.43</v>
      </c>
      <c r="U1224" s="49">
        <v>3.51</v>
      </c>
      <c r="V1224" s="49">
        <v>3.59</v>
      </c>
    </row>
    <row r="1225" spans="1:22" ht="15.75" customHeight="1">
      <c r="A1225" s="139" t="s">
        <v>751</v>
      </c>
      <c r="B1225" s="139" t="s">
        <v>322</v>
      </c>
      <c r="C1225" s="139" t="s">
        <v>781</v>
      </c>
      <c r="D1225" s="139" t="s">
        <v>633</v>
      </c>
      <c r="E1225" s="139" t="s">
        <v>754</v>
      </c>
      <c r="F1225" s="49">
        <v>0.877</v>
      </c>
      <c r="G1225" s="49">
        <v>0.96099999999999997</v>
      </c>
      <c r="H1225" s="49">
        <v>0.98799999999999999</v>
      </c>
      <c r="I1225" s="49">
        <v>0.84</v>
      </c>
      <c r="J1225" s="49">
        <v>1.19</v>
      </c>
      <c r="K1225" s="49">
        <v>1.1200000000000001</v>
      </c>
      <c r="L1225" s="49">
        <v>1.0900000000000001</v>
      </c>
      <c r="M1225" s="49">
        <v>1.1499999999999999</v>
      </c>
      <c r="N1225" s="49">
        <v>1.43</v>
      </c>
      <c r="O1225" s="49">
        <v>1.07</v>
      </c>
      <c r="P1225" s="49">
        <v>1.1200000000000001</v>
      </c>
      <c r="Q1225" s="49">
        <v>1.1499999999999999</v>
      </c>
      <c r="R1225" s="49">
        <v>1.35</v>
      </c>
      <c r="S1225" s="49">
        <v>1.38</v>
      </c>
      <c r="T1225" s="49">
        <v>1.48</v>
      </c>
      <c r="U1225" s="49">
        <v>1.5</v>
      </c>
      <c r="V1225" s="49">
        <v>1.39</v>
      </c>
    </row>
    <row r="1226" spans="1:22" ht="15.75" customHeight="1">
      <c r="A1226" s="139" t="s">
        <v>751</v>
      </c>
      <c r="B1226" s="139" t="s">
        <v>328</v>
      </c>
      <c r="C1226" s="139" t="s">
        <v>781</v>
      </c>
      <c r="D1226" s="139" t="s">
        <v>633</v>
      </c>
      <c r="E1226" s="139" t="s">
        <v>754</v>
      </c>
      <c r="F1226" s="49">
        <v>1.76</v>
      </c>
      <c r="G1226" s="49">
        <v>1.86</v>
      </c>
      <c r="H1226" s="49">
        <v>1.86</v>
      </c>
      <c r="I1226" s="49">
        <v>1.86</v>
      </c>
      <c r="J1226" s="49">
        <v>1.84</v>
      </c>
      <c r="K1226" s="49">
        <v>1.82</v>
      </c>
      <c r="L1226" s="49">
        <v>1.78</v>
      </c>
      <c r="M1226" s="49">
        <v>1.73</v>
      </c>
      <c r="N1226" s="49">
        <v>1.65</v>
      </c>
      <c r="O1226" s="49">
        <v>1.55</v>
      </c>
      <c r="P1226" s="49">
        <v>1.42</v>
      </c>
      <c r="Q1226" s="49">
        <v>1.25</v>
      </c>
      <c r="R1226" s="49">
        <v>1.05</v>
      </c>
      <c r="S1226" s="49">
        <v>1.43</v>
      </c>
      <c r="T1226" s="49">
        <v>1.41</v>
      </c>
      <c r="U1226" s="49">
        <v>1.39</v>
      </c>
      <c r="V1226" s="49">
        <v>1.37</v>
      </c>
    </row>
    <row r="1227" spans="1:22" ht="15.75" customHeight="1">
      <c r="A1227" s="139" t="s">
        <v>751</v>
      </c>
      <c r="B1227" s="139" t="s">
        <v>229</v>
      </c>
      <c r="C1227" s="139" t="s">
        <v>781</v>
      </c>
      <c r="D1227" s="139" t="s">
        <v>633</v>
      </c>
      <c r="E1227" s="139" t="s">
        <v>754</v>
      </c>
      <c r="F1227" s="49">
        <v>1440</v>
      </c>
      <c r="G1227" s="49">
        <v>1420</v>
      </c>
      <c r="H1227" s="49">
        <v>1640</v>
      </c>
      <c r="I1227" s="49">
        <v>1630</v>
      </c>
      <c r="J1227" s="49">
        <v>1630</v>
      </c>
      <c r="K1227" s="49">
        <v>1680</v>
      </c>
      <c r="L1227" s="49">
        <v>1520</v>
      </c>
      <c r="M1227" s="49">
        <v>1680</v>
      </c>
      <c r="N1227" s="49">
        <v>1620</v>
      </c>
      <c r="O1227" s="49">
        <v>1620</v>
      </c>
      <c r="P1227" s="49">
        <v>1880</v>
      </c>
      <c r="Q1227" s="49">
        <v>1910</v>
      </c>
      <c r="R1227" s="49">
        <v>2230</v>
      </c>
      <c r="S1227" s="49">
        <v>2020</v>
      </c>
      <c r="T1227" s="49">
        <v>2070</v>
      </c>
      <c r="U1227" s="49">
        <v>2120</v>
      </c>
      <c r="V1227" s="49">
        <v>2170</v>
      </c>
    </row>
    <row r="1228" spans="1:22" ht="15.75" customHeight="1">
      <c r="A1228" s="139" t="s">
        <v>751</v>
      </c>
      <c r="B1228" s="139" t="s">
        <v>762</v>
      </c>
      <c r="C1228" s="139" t="s">
        <v>781</v>
      </c>
      <c r="D1228" s="139" t="s">
        <v>633</v>
      </c>
      <c r="E1228" s="139" t="s">
        <v>754</v>
      </c>
      <c r="F1228" s="49">
        <v>268000</v>
      </c>
      <c r="G1228" s="49">
        <v>265000</v>
      </c>
      <c r="H1228" s="49">
        <v>269000</v>
      </c>
      <c r="I1228" s="49">
        <v>277000</v>
      </c>
      <c r="J1228" s="49">
        <v>291000</v>
      </c>
      <c r="K1228" s="49">
        <v>298000</v>
      </c>
      <c r="L1228" s="49">
        <v>317000</v>
      </c>
      <c r="M1228" s="49">
        <v>346000</v>
      </c>
      <c r="N1228" s="49">
        <v>353000</v>
      </c>
      <c r="O1228" s="49">
        <v>356000</v>
      </c>
      <c r="P1228" s="49">
        <v>402000</v>
      </c>
      <c r="Q1228" s="49">
        <v>431000</v>
      </c>
      <c r="R1228" s="49">
        <v>447000</v>
      </c>
      <c r="S1228" s="49">
        <v>432000</v>
      </c>
      <c r="T1228" s="49">
        <v>439000</v>
      </c>
      <c r="U1228" s="49">
        <v>460000</v>
      </c>
      <c r="V1228" s="49">
        <v>473000</v>
      </c>
    </row>
    <row r="1229" spans="1:22" ht="15.75" customHeight="1">
      <c r="A1229" s="139" t="s">
        <v>751</v>
      </c>
      <c r="B1229" s="139" t="s">
        <v>330</v>
      </c>
      <c r="C1229" s="139" t="s">
        <v>781</v>
      </c>
      <c r="D1229" s="139" t="s">
        <v>633</v>
      </c>
      <c r="E1229" s="139" t="s">
        <v>754</v>
      </c>
      <c r="F1229" s="49">
        <v>0.68</v>
      </c>
      <c r="G1229" s="49">
        <v>0.68400000000000005</v>
      </c>
      <c r="H1229" s="49">
        <v>0.69499999999999995</v>
      </c>
      <c r="I1229" s="49">
        <v>0.80900000000000005</v>
      </c>
      <c r="J1229" s="49">
        <v>1.1200000000000001</v>
      </c>
      <c r="K1229" s="49">
        <v>1.62</v>
      </c>
      <c r="L1229" s="49">
        <v>7.63</v>
      </c>
      <c r="M1229" s="49">
        <v>18.2</v>
      </c>
      <c r="N1229" s="49">
        <v>23.8</v>
      </c>
      <c r="O1229" s="49">
        <v>17.8</v>
      </c>
      <c r="P1229" s="49">
        <v>10.3</v>
      </c>
      <c r="Q1229" s="49">
        <v>27.5</v>
      </c>
      <c r="R1229" s="49">
        <v>12</v>
      </c>
      <c r="S1229" s="49">
        <v>21.6</v>
      </c>
      <c r="T1229" s="49">
        <v>23.3</v>
      </c>
      <c r="U1229" s="49">
        <v>25</v>
      </c>
      <c r="V1229" s="49">
        <v>26.7</v>
      </c>
    </row>
    <row r="1230" spans="1:22" ht="15.75" customHeight="1">
      <c r="A1230" s="139" t="s">
        <v>751</v>
      </c>
      <c r="B1230" s="139" t="s">
        <v>332</v>
      </c>
      <c r="C1230" s="139" t="s">
        <v>781</v>
      </c>
      <c r="D1230" s="139" t="s">
        <v>633</v>
      </c>
      <c r="E1230" s="139" t="s">
        <v>754</v>
      </c>
      <c r="F1230" s="49">
        <v>3550</v>
      </c>
      <c r="G1230" s="49">
        <v>4270</v>
      </c>
      <c r="H1230" s="49">
        <v>4460</v>
      </c>
      <c r="I1230" s="49">
        <v>4340</v>
      </c>
      <c r="J1230" s="49">
        <v>4290</v>
      </c>
      <c r="K1230" s="49">
        <v>4290</v>
      </c>
      <c r="L1230" s="49">
        <v>4560</v>
      </c>
      <c r="M1230" s="49">
        <v>4100</v>
      </c>
      <c r="N1230" s="49">
        <v>4140</v>
      </c>
      <c r="O1230" s="49">
        <v>3980</v>
      </c>
      <c r="P1230" s="49">
        <v>6880</v>
      </c>
      <c r="Q1230" s="49">
        <v>7970</v>
      </c>
      <c r="R1230" s="49">
        <v>6320</v>
      </c>
      <c r="S1230" s="49">
        <v>6540</v>
      </c>
      <c r="T1230" s="49">
        <v>6770</v>
      </c>
      <c r="U1230" s="49">
        <v>7010</v>
      </c>
      <c r="V1230" s="49">
        <v>7250</v>
      </c>
    </row>
    <row r="1231" spans="1:22" ht="15.75" customHeight="1">
      <c r="A1231" s="139" t="s">
        <v>751</v>
      </c>
      <c r="B1231" s="139" t="s">
        <v>338</v>
      </c>
      <c r="C1231" s="139" t="s">
        <v>781</v>
      </c>
      <c r="D1231" s="139" t="s">
        <v>633</v>
      </c>
      <c r="E1231" s="139" t="s">
        <v>754</v>
      </c>
      <c r="F1231" s="49">
        <v>7.95</v>
      </c>
      <c r="G1231" s="49">
        <v>8.2899999999999991</v>
      </c>
      <c r="H1231" s="49">
        <v>8.66</v>
      </c>
      <c r="I1231" s="49">
        <v>9.06</v>
      </c>
      <c r="J1231" s="49">
        <v>9.4600000000000009</v>
      </c>
      <c r="K1231" s="49">
        <v>9.84</v>
      </c>
      <c r="L1231" s="49">
        <v>10.199999999999999</v>
      </c>
      <c r="M1231" s="49">
        <v>10.6</v>
      </c>
      <c r="N1231" s="49">
        <v>11</v>
      </c>
      <c r="O1231" s="49">
        <v>11.4</v>
      </c>
      <c r="P1231" s="49">
        <v>11.8</v>
      </c>
      <c r="Q1231" s="49">
        <v>12</v>
      </c>
      <c r="R1231" s="49">
        <v>12.3</v>
      </c>
      <c r="S1231" s="49">
        <v>12.7</v>
      </c>
      <c r="T1231" s="49">
        <v>13.1</v>
      </c>
      <c r="U1231" s="49">
        <v>13.4</v>
      </c>
      <c r="V1231" s="49">
        <v>13.8</v>
      </c>
    </row>
    <row r="1232" spans="1:22" ht="15.75" customHeight="1">
      <c r="A1232" s="139" t="s">
        <v>751</v>
      </c>
      <c r="B1232" s="139" t="s">
        <v>552</v>
      </c>
      <c r="C1232" s="139" t="s">
        <v>781</v>
      </c>
      <c r="D1232" s="139" t="s">
        <v>633</v>
      </c>
      <c r="E1232" s="139" t="s">
        <v>754</v>
      </c>
      <c r="F1232" s="49">
        <v>3310</v>
      </c>
      <c r="G1232" s="49">
        <v>3430</v>
      </c>
      <c r="H1232" s="49">
        <v>3540</v>
      </c>
      <c r="I1232" s="49">
        <v>3820</v>
      </c>
      <c r="J1232" s="49">
        <v>3960</v>
      </c>
      <c r="K1232" s="49">
        <v>4050</v>
      </c>
      <c r="L1232" s="49">
        <v>4120</v>
      </c>
      <c r="M1232" s="49">
        <v>4430</v>
      </c>
      <c r="N1232" s="49">
        <v>3740</v>
      </c>
      <c r="O1232" s="49">
        <v>3640</v>
      </c>
      <c r="P1232" s="49">
        <v>4040</v>
      </c>
      <c r="Q1232" s="49">
        <v>3980</v>
      </c>
      <c r="R1232" s="49">
        <v>3700</v>
      </c>
      <c r="S1232" s="49">
        <v>3590</v>
      </c>
      <c r="T1232" s="49">
        <v>3960</v>
      </c>
      <c r="U1232" s="49">
        <v>4020</v>
      </c>
      <c r="V1232" s="49">
        <v>4130</v>
      </c>
    </row>
    <row r="1233" spans="1:22" ht="15.75" customHeight="1">
      <c r="A1233" s="139" t="s">
        <v>751</v>
      </c>
      <c r="B1233" s="139" t="s">
        <v>340</v>
      </c>
      <c r="C1233" s="139" t="s">
        <v>781</v>
      </c>
      <c r="D1233" s="139" t="s">
        <v>633</v>
      </c>
      <c r="E1233" s="139" t="s">
        <v>754</v>
      </c>
      <c r="F1233" s="49">
        <v>181</v>
      </c>
      <c r="G1233" s="49">
        <v>195</v>
      </c>
      <c r="H1233" s="49">
        <v>31.3</v>
      </c>
      <c r="I1233" s="49">
        <v>92.2</v>
      </c>
      <c r="J1233" s="49">
        <v>184</v>
      </c>
      <c r="K1233" s="49">
        <v>146</v>
      </c>
      <c r="L1233" s="49">
        <v>118</v>
      </c>
      <c r="M1233" s="49">
        <v>111</v>
      </c>
      <c r="N1233" s="49">
        <v>142</v>
      </c>
      <c r="O1233" s="49">
        <v>14.2</v>
      </c>
      <c r="P1233" s="49">
        <v>1.01</v>
      </c>
      <c r="Q1233" s="49">
        <v>6.37</v>
      </c>
      <c r="R1233" s="49">
        <v>16.600000000000001</v>
      </c>
      <c r="S1233" s="49">
        <v>68.599999999999994</v>
      </c>
      <c r="T1233" s="49">
        <v>5.03</v>
      </c>
      <c r="U1233" s="49">
        <v>0</v>
      </c>
      <c r="V1233" s="49">
        <v>0</v>
      </c>
    </row>
    <row r="1234" spans="1:22" ht="15.75" customHeight="1">
      <c r="A1234" s="139" t="s">
        <v>751</v>
      </c>
      <c r="B1234" s="139" t="s">
        <v>342</v>
      </c>
      <c r="C1234" s="139" t="s">
        <v>781</v>
      </c>
      <c r="D1234" s="139" t="s">
        <v>633</v>
      </c>
      <c r="E1234" s="139" t="s">
        <v>754</v>
      </c>
      <c r="F1234" s="49">
        <v>0.36899999999999999</v>
      </c>
      <c r="G1234" s="49">
        <v>1.04</v>
      </c>
      <c r="H1234" s="49">
        <v>0.373</v>
      </c>
      <c r="I1234" s="49">
        <v>0.42499999999999999</v>
      </c>
      <c r="J1234" s="49">
        <v>0.88900000000000001</v>
      </c>
      <c r="K1234" s="49">
        <v>1.1299999999999999</v>
      </c>
      <c r="L1234" s="49">
        <v>0.39800000000000002</v>
      </c>
      <c r="M1234" s="49">
        <v>9.7000000000000003E-2</v>
      </c>
      <c r="N1234" s="49">
        <v>0.155</v>
      </c>
      <c r="O1234" s="49">
        <v>1.55</v>
      </c>
      <c r="P1234" s="49">
        <v>5.1400000000000001E-2</v>
      </c>
      <c r="Q1234" s="49">
        <v>0.13100000000000001</v>
      </c>
      <c r="R1234" s="49">
        <v>0.13500000000000001</v>
      </c>
      <c r="S1234" s="49">
        <v>0.182</v>
      </c>
      <c r="T1234" s="49">
        <v>0.21199999999999999</v>
      </c>
      <c r="U1234" s="49">
        <v>0.17399999999999999</v>
      </c>
      <c r="V1234" s="49">
        <v>0.13600000000000001</v>
      </c>
    </row>
    <row r="1235" spans="1:22" ht="15.75" customHeight="1">
      <c r="A1235" s="139" t="s">
        <v>751</v>
      </c>
      <c r="B1235" s="139" t="s">
        <v>763</v>
      </c>
      <c r="C1235" s="139" t="s">
        <v>781</v>
      </c>
      <c r="D1235" s="139" t="s">
        <v>633</v>
      </c>
      <c r="E1235" s="139" t="s">
        <v>754</v>
      </c>
      <c r="F1235" s="49">
        <v>60000</v>
      </c>
      <c r="G1235" s="49">
        <v>57200</v>
      </c>
      <c r="H1235" s="49">
        <v>54800</v>
      </c>
      <c r="I1235" s="49">
        <v>57600</v>
      </c>
      <c r="J1235" s="49">
        <v>60100</v>
      </c>
      <c r="K1235" s="49">
        <v>61600</v>
      </c>
      <c r="L1235" s="49">
        <v>58800</v>
      </c>
      <c r="M1235" s="49">
        <v>61800</v>
      </c>
      <c r="N1235" s="49">
        <v>58500</v>
      </c>
      <c r="O1235" s="49">
        <v>50200</v>
      </c>
      <c r="P1235" s="49">
        <v>55700</v>
      </c>
      <c r="Q1235" s="49">
        <v>57200</v>
      </c>
      <c r="R1235" s="49">
        <v>54900</v>
      </c>
      <c r="S1235" s="49">
        <v>53900</v>
      </c>
      <c r="T1235" s="49">
        <v>52800</v>
      </c>
      <c r="U1235" s="49">
        <v>52700</v>
      </c>
      <c r="V1235" s="49">
        <v>51700</v>
      </c>
    </row>
    <row r="1236" spans="1:22" ht="15.75" customHeight="1">
      <c r="A1236" s="139" t="s">
        <v>751</v>
      </c>
      <c r="B1236" s="139" t="s">
        <v>346</v>
      </c>
      <c r="C1236" s="139" t="s">
        <v>781</v>
      </c>
      <c r="D1236" s="139" t="s">
        <v>633</v>
      </c>
      <c r="E1236" s="139" t="s">
        <v>754</v>
      </c>
      <c r="F1236" s="49">
        <v>277</v>
      </c>
      <c r="G1236" s="49">
        <v>285</v>
      </c>
      <c r="H1236" s="49">
        <v>314</v>
      </c>
      <c r="I1236" s="49">
        <v>315</v>
      </c>
      <c r="J1236" s="49">
        <v>333</v>
      </c>
      <c r="K1236" s="49">
        <v>292</v>
      </c>
      <c r="L1236" s="49">
        <v>372</v>
      </c>
      <c r="M1236" s="49">
        <v>701</v>
      </c>
      <c r="N1236" s="49">
        <v>818</v>
      </c>
      <c r="O1236" s="49">
        <v>826</v>
      </c>
      <c r="P1236" s="49">
        <v>856</v>
      </c>
      <c r="Q1236" s="49">
        <v>819</v>
      </c>
      <c r="R1236" s="49">
        <v>835</v>
      </c>
      <c r="S1236" s="49">
        <v>911</v>
      </c>
      <c r="T1236" s="49">
        <v>777</v>
      </c>
      <c r="U1236" s="49">
        <v>912</v>
      </c>
      <c r="V1236" s="49">
        <v>1050</v>
      </c>
    </row>
    <row r="1237" spans="1:22" ht="15.75" customHeight="1">
      <c r="A1237" s="139" t="s">
        <v>751</v>
      </c>
      <c r="B1237" s="139" t="s">
        <v>344</v>
      </c>
      <c r="C1237" s="139" t="s">
        <v>781</v>
      </c>
      <c r="D1237" s="139" t="s">
        <v>633</v>
      </c>
      <c r="E1237" s="139" t="s">
        <v>754</v>
      </c>
      <c r="F1237" s="49">
        <v>0.47099999999999997</v>
      </c>
      <c r="G1237" s="49">
        <v>0.47499999999999998</v>
      </c>
      <c r="H1237" s="49">
        <v>0.48</v>
      </c>
      <c r="I1237" s="49">
        <v>0.48399999999999999</v>
      </c>
      <c r="J1237" s="49">
        <v>0.48799999999999999</v>
      </c>
      <c r="K1237" s="49">
        <v>0.49199999999999999</v>
      </c>
      <c r="L1237" s="49">
        <v>0.496</v>
      </c>
      <c r="M1237" s="49">
        <v>0.5</v>
      </c>
      <c r="N1237" s="49">
        <v>0.504</v>
      </c>
      <c r="O1237" s="49">
        <v>0.50900000000000001</v>
      </c>
      <c r="P1237" s="49">
        <v>0.51300000000000001</v>
      </c>
      <c r="Q1237" s="49">
        <v>0.51800000000000002</v>
      </c>
      <c r="R1237" s="49">
        <v>0.52200000000000002</v>
      </c>
      <c r="S1237" s="49">
        <v>0.52700000000000002</v>
      </c>
      <c r="T1237" s="49">
        <v>0.53100000000000003</v>
      </c>
      <c r="U1237" s="49">
        <v>0.53500000000000003</v>
      </c>
      <c r="V1237" s="49">
        <v>0.54</v>
      </c>
    </row>
    <row r="1238" spans="1:22" ht="15.75" customHeight="1">
      <c r="A1238" s="139" t="s">
        <v>751</v>
      </c>
      <c r="B1238" s="139" t="s">
        <v>348</v>
      </c>
      <c r="C1238" s="139" t="s">
        <v>781</v>
      </c>
      <c r="D1238" s="139" t="s">
        <v>633</v>
      </c>
      <c r="E1238" s="139" t="s">
        <v>754</v>
      </c>
      <c r="F1238" s="49">
        <v>8470</v>
      </c>
      <c r="G1238" s="49">
        <v>8510</v>
      </c>
      <c r="H1238" s="49">
        <v>7870</v>
      </c>
      <c r="I1238" s="49">
        <v>7650</v>
      </c>
      <c r="J1238" s="49">
        <v>7970</v>
      </c>
      <c r="K1238" s="49">
        <v>8130</v>
      </c>
      <c r="L1238" s="49">
        <v>7540</v>
      </c>
      <c r="M1238" s="49">
        <v>7840</v>
      </c>
      <c r="N1238" s="49">
        <v>7370</v>
      </c>
      <c r="O1238" s="49">
        <v>6500</v>
      </c>
      <c r="P1238" s="49">
        <v>6450</v>
      </c>
      <c r="Q1238" s="49">
        <v>6420</v>
      </c>
      <c r="R1238" s="49">
        <v>6330</v>
      </c>
      <c r="S1238" s="49">
        <v>6250</v>
      </c>
      <c r="T1238" s="49">
        <v>6680</v>
      </c>
      <c r="U1238" s="49">
        <v>6610</v>
      </c>
      <c r="V1238" s="49">
        <v>6440</v>
      </c>
    </row>
    <row r="1239" spans="1:22" ht="15.75" customHeight="1">
      <c r="A1239" s="139" t="s">
        <v>751</v>
      </c>
      <c r="B1239" s="139" t="s">
        <v>350</v>
      </c>
      <c r="C1239" s="139" t="s">
        <v>781</v>
      </c>
      <c r="D1239" s="139" t="s">
        <v>633</v>
      </c>
      <c r="E1239" s="139" t="s">
        <v>754</v>
      </c>
      <c r="F1239" s="49">
        <v>0.46800000000000003</v>
      </c>
      <c r="G1239" s="49">
        <v>0.47699999999999998</v>
      </c>
      <c r="H1239" s="49">
        <v>0.48499999999999999</v>
      </c>
      <c r="I1239" s="49">
        <v>0.49299999999999999</v>
      </c>
      <c r="J1239" s="49">
        <v>0.501</v>
      </c>
      <c r="K1239" s="49">
        <v>0.50900000000000001</v>
      </c>
      <c r="L1239" s="49">
        <v>0.51700000000000002</v>
      </c>
      <c r="M1239" s="49">
        <v>0.52400000000000002</v>
      </c>
      <c r="N1239" s="49">
        <v>0.53200000000000003</v>
      </c>
      <c r="O1239" s="49">
        <v>0.54</v>
      </c>
      <c r="P1239" s="49">
        <v>0.54800000000000004</v>
      </c>
      <c r="Q1239" s="49">
        <v>0.56000000000000005</v>
      </c>
      <c r="R1239" s="49">
        <v>0.56799999999999995</v>
      </c>
      <c r="S1239" s="49">
        <v>0.57699999999999996</v>
      </c>
      <c r="T1239" s="49">
        <v>0.58599999999999997</v>
      </c>
      <c r="U1239" s="49">
        <v>0.59399999999999997</v>
      </c>
      <c r="V1239" s="49">
        <v>0.60299999999999998</v>
      </c>
    </row>
    <row r="1240" spans="1:22" ht="15.75" customHeight="1">
      <c r="A1240" s="139" t="s">
        <v>751</v>
      </c>
      <c r="B1240" s="139" t="s">
        <v>596</v>
      </c>
      <c r="C1240" s="139" t="s">
        <v>781</v>
      </c>
      <c r="D1240" s="139" t="s">
        <v>633</v>
      </c>
      <c r="E1240" s="139" t="s">
        <v>754</v>
      </c>
      <c r="F1240" s="49">
        <v>6600</v>
      </c>
      <c r="G1240" s="49">
        <v>6290</v>
      </c>
      <c r="H1240" s="49">
        <v>6110</v>
      </c>
      <c r="I1240" s="49">
        <v>6380</v>
      </c>
      <c r="J1240" s="49">
        <v>6410</v>
      </c>
      <c r="K1240" s="49">
        <v>6210</v>
      </c>
      <c r="L1240" s="49">
        <v>5720</v>
      </c>
      <c r="M1240" s="49">
        <v>6410</v>
      </c>
      <c r="N1240" s="49">
        <v>5450</v>
      </c>
      <c r="O1240" s="49">
        <v>4870</v>
      </c>
      <c r="P1240" s="49">
        <v>5210</v>
      </c>
      <c r="Q1240" s="49">
        <v>4610</v>
      </c>
      <c r="R1240" s="49">
        <v>5240</v>
      </c>
      <c r="S1240" s="49">
        <v>4790</v>
      </c>
      <c r="T1240" s="49">
        <v>4180</v>
      </c>
      <c r="U1240" s="49">
        <v>4590</v>
      </c>
      <c r="V1240" s="49">
        <v>4520</v>
      </c>
    </row>
    <row r="1241" spans="1:22" ht="15.75" customHeight="1">
      <c r="A1241" s="139" t="s">
        <v>751</v>
      </c>
      <c r="B1241" s="139" t="s">
        <v>353</v>
      </c>
      <c r="C1241" s="139" t="s">
        <v>781</v>
      </c>
      <c r="D1241" s="139" t="s">
        <v>633</v>
      </c>
      <c r="E1241" s="139" t="s">
        <v>754</v>
      </c>
      <c r="F1241" s="49">
        <v>204</v>
      </c>
      <c r="G1241" s="49">
        <v>87</v>
      </c>
      <c r="H1241" s="49">
        <v>167</v>
      </c>
      <c r="I1241" s="49">
        <v>186</v>
      </c>
      <c r="J1241" s="49">
        <v>197</v>
      </c>
      <c r="K1241" s="49">
        <v>228</v>
      </c>
      <c r="L1241" s="49">
        <v>347</v>
      </c>
      <c r="M1241" s="49">
        <v>369</v>
      </c>
      <c r="N1241" s="49">
        <v>393</v>
      </c>
      <c r="O1241" s="49">
        <v>400</v>
      </c>
      <c r="P1241" s="49">
        <v>214</v>
      </c>
      <c r="Q1241" s="49">
        <v>242</v>
      </c>
      <c r="R1241" s="49">
        <v>255</v>
      </c>
      <c r="S1241" s="49">
        <v>251</v>
      </c>
      <c r="T1241" s="49">
        <v>343</v>
      </c>
      <c r="U1241" s="49">
        <v>356</v>
      </c>
      <c r="V1241" s="49">
        <v>368</v>
      </c>
    </row>
    <row r="1242" spans="1:22" ht="15.75" customHeight="1">
      <c r="A1242" s="139" t="s">
        <v>751</v>
      </c>
      <c r="B1242" s="139" t="s">
        <v>357</v>
      </c>
      <c r="C1242" s="139" t="s">
        <v>781</v>
      </c>
      <c r="D1242" s="139" t="s">
        <v>633</v>
      </c>
      <c r="E1242" s="139" t="s">
        <v>754</v>
      </c>
      <c r="F1242" s="49">
        <v>1.55</v>
      </c>
      <c r="G1242" s="49">
        <v>1.58</v>
      </c>
      <c r="H1242" s="49">
        <v>1.62</v>
      </c>
      <c r="I1242" s="49">
        <v>1.65</v>
      </c>
      <c r="J1242" s="49">
        <v>1.69</v>
      </c>
      <c r="K1242" s="49">
        <v>1.72</v>
      </c>
      <c r="L1242" s="49">
        <v>1.76</v>
      </c>
      <c r="M1242" s="49">
        <v>1.79</v>
      </c>
      <c r="N1242" s="49">
        <v>1.83</v>
      </c>
      <c r="O1242" s="49">
        <v>1.86</v>
      </c>
      <c r="P1242" s="49">
        <v>1.9</v>
      </c>
      <c r="Q1242" s="49">
        <v>1.93</v>
      </c>
      <c r="R1242" s="49">
        <v>1.97</v>
      </c>
      <c r="S1242" s="49">
        <v>2</v>
      </c>
      <c r="T1242" s="49">
        <v>2.0299999999999998</v>
      </c>
      <c r="U1242" s="49">
        <v>2.0699999999999998</v>
      </c>
      <c r="V1242" s="49">
        <v>2.1</v>
      </c>
    </row>
    <row r="1243" spans="1:22" ht="15.75" customHeight="1">
      <c r="A1243" s="139" t="s">
        <v>751</v>
      </c>
      <c r="B1243" s="139" t="s">
        <v>365</v>
      </c>
      <c r="C1243" s="139" t="s">
        <v>781</v>
      </c>
      <c r="D1243" s="139" t="s">
        <v>633</v>
      </c>
      <c r="E1243" s="139" t="s">
        <v>754</v>
      </c>
      <c r="F1243" s="49">
        <v>0.94</v>
      </c>
      <c r="G1243" s="49">
        <v>0.96</v>
      </c>
      <c r="H1243" s="49">
        <v>0.98199999999999998</v>
      </c>
      <c r="I1243" s="49">
        <v>1</v>
      </c>
      <c r="J1243" s="49">
        <v>1.03</v>
      </c>
      <c r="K1243" s="49">
        <v>1.05</v>
      </c>
      <c r="L1243" s="49">
        <v>1.07</v>
      </c>
      <c r="M1243" s="49">
        <v>1.0900000000000001</v>
      </c>
      <c r="N1243" s="49">
        <v>1.1100000000000001</v>
      </c>
      <c r="O1243" s="49">
        <v>1.1399999999999999</v>
      </c>
      <c r="P1243" s="49">
        <v>1.1599999999999999</v>
      </c>
      <c r="Q1243" s="49">
        <v>1.18</v>
      </c>
      <c r="R1243" s="49">
        <v>1.2</v>
      </c>
      <c r="S1243" s="49">
        <v>1.22</v>
      </c>
      <c r="T1243" s="49">
        <v>1.24</v>
      </c>
      <c r="U1243" s="49">
        <v>1.26</v>
      </c>
      <c r="V1243" s="49">
        <v>1.28</v>
      </c>
    </row>
    <row r="1244" spans="1:22" ht="15.75" customHeight="1">
      <c r="A1244" s="139" t="s">
        <v>751</v>
      </c>
      <c r="B1244" s="139" t="s">
        <v>352</v>
      </c>
      <c r="C1244" s="139" t="s">
        <v>781</v>
      </c>
      <c r="D1244" s="139" t="s">
        <v>633</v>
      </c>
      <c r="E1244" s="139" t="s">
        <v>754</v>
      </c>
      <c r="F1244" s="49">
        <v>0.36799999999999999</v>
      </c>
      <c r="G1244" s="49">
        <v>0.38</v>
      </c>
      <c r="H1244" s="49">
        <v>0.39100000000000001</v>
      </c>
      <c r="I1244" s="49">
        <v>0.40200000000000002</v>
      </c>
      <c r="J1244" s="49">
        <v>0.41299999999999998</v>
      </c>
      <c r="K1244" s="49">
        <v>0.42499999999999999</v>
      </c>
      <c r="L1244" s="49">
        <v>0.436</v>
      </c>
      <c r="M1244" s="49">
        <v>0.44700000000000001</v>
      </c>
      <c r="N1244" s="49">
        <v>0.45800000000000002</v>
      </c>
      <c r="O1244" s="49">
        <v>0.46899999999999997</v>
      </c>
      <c r="P1244" s="49">
        <v>0.48</v>
      </c>
      <c r="Q1244" s="49">
        <v>0.49199999999999999</v>
      </c>
      <c r="R1244" s="49">
        <v>0.503</v>
      </c>
      <c r="S1244" s="49">
        <v>0.51400000000000001</v>
      </c>
      <c r="T1244" s="49">
        <v>0.52500000000000002</v>
      </c>
      <c r="U1244" s="49">
        <v>0.53700000000000003</v>
      </c>
      <c r="V1244" s="49">
        <v>0.54800000000000004</v>
      </c>
    </row>
    <row r="1245" spans="1:22" ht="15.75" customHeight="1">
      <c r="A1245" s="139" t="s">
        <v>751</v>
      </c>
      <c r="B1245" s="139" t="s">
        <v>367</v>
      </c>
      <c r="C1245" s="139" t="s">
        <v>781</v>
      </c>
      <c r="D1245" s="139" t="s">
        <v>633</v>
      </c>
      <c r="E1245" s="139" t="s">
        <v>754</v>
      </c>
      <c r="F1245" s="49">
        <v>0.32200000000000001</v>
      </c>
      <c r="G1245" s="49">
        <v>0.33200000000000002</v>
      </c>
      <c r="H1245" s="49">
        <v>0.34200000000000003</v>
      </c>
      <c r="I1245" s="49">
        <v>0.35299999999999998</v>
      </c>
      <c r="J1245" s="49">
        <v>0.36399999999999999</v>
      </c>
      <c r="K1245" s="49">
        <v>0.375</v>
      </c>
      <c r="L1245" s="49">
        <v>0.38600000000000001</v>
      </c>
      <c r="M1245" s="49">
        <v>0.39600000000000002</v>
      </c>
      <c r="N1245" s="49">
        <v>0.40699999999999997</v>
      </c>
      <c r="O1245" s="49">
        <v>0.41799999999999998</v>
      </c>
      <c r="P1245" s="49">
        <v>0.42899999999999999</v>
      </c>
      <c r="Q1245" s="49">
        <v>0.437</v>
      </c>
      <c r="R1245" s="49">
        <v>0.44700000000000001</v>
      </c>
      <c r="S1245" s="49">
        <v>0.45700000000000002</v>
      </c>
      <c r="T1245" s="49">
        <v>0.46700000000000003</v>
      </c>
      <c r="U1245" s="49">
        <v>0.47699999999999998</v>
      </c>
      <c r="V1245" s="49">
        <v>0.48799999999999999</v>
      </c>
    </row>
    <row r="1246" spans="1:22" ht="15.75" customHeight="1">
      <c r="A1246" s="139" t="s">
        <v>751</v>
      </c>
      <c r="B1246" s="139" t="s">
        <v>336</v>
      </c>
      <c r="C1246" s="139" t="s">
        <v>781</v>
      </c>
      <c r="D1246" s="139" t="s">
        <v>633</v>
      </c>
      <c r="E1246" s="139" t="s">
        <v>754</v>
      </c>
      <c r="F1246" s="49">
        <v>3.38</v>
      </c>
      <c r="G1246" s="49">
        <v>456</v>
      </c>
      <c r="H1246" s="49">
        <v>475</v>
      </c>
      <c r="I1246" s="49">
        <v>494</v>
      </c>
      <c r="J1246" s="49">
        <v>513</v>
      </c>
      <c r="K1246" s="49">
        <v>532</v>
      </c>
      <c r="L1246" s="49">
        <v>556</v>
      </c>
      <c r="M1246" s="49">
        <v>556</v>
      </c>
      <c r="N1246" s="49">
        <v>556</v>
      </c>
      <c r="O1246" s="49">
        <v>559</v>
      </c>
      <c r="P1246" s="49">
        <v>559</v>
      </c>
      <c r="Q1246" s="49">
        <v>844</v>
      </c>
      <c r="R1246" s="49">
        <v>939</v>
      </c>
      <c r="S1246" s="49">
        <v>904</v>
      </c>
      <c r="T1246" s="49">
        <v>958</v>
      </c>
      <c r="U1246" s="49">
        <v>1010</v>
      </c>
      <c r="V1246" s="49">
        <v>1070</v>
      </c>
    </row>
    <row r="1247" spans="1:22" ht="15.75" customHeight="1">
      <c r="A1247" s="139" t="s">
        <v>751</v>
      </c>
      <c r="B1247" s="139" t="s">
        <v>359</v>
      </c>
      <c r="C1247" s="139" t="s">
        <v>781</v>
      </c>
      <c r="D1247" s="139" t="s">
        <v>633</v>
      </c>
      <c r="E1247" s="139" t="s">
        <v>754</v>
      </c>
      <c r="F1247" s="49">
        <v>282</v>
      </c>
      <c r="G1247" s="49">
        <v>136</v>
      </c>
      <c r="H1247" s="49">
        <v>166</v>
      </c>
      <c r="I1247" s="49">
        <v>287</v>
      </c>
      <c r="J1247" s="49">
        <v>305</v>
      </c>
      <c r="K1247" s="49">
        <v>297</v>
      </c>
      <c r="L1247" s="49">
        <v>314</v>
      </c>
      <c r="M1247" s="49">
        <v>318</v>
      </c>
      <c r="N1247" s="49">
        <v>338</v>
      </c>
      <c r="O1247" s="49">
        <v>453</v>
      </c>
      <c r="P1247" s="49">
        <v>633</v>
      </c>
      <c r="Q1247" s="49">
        <v>584</v>
      </c>
      <c r="R1247" s="49">
        <v>502</v>
      </c>
      <c r="S1247" s="49">
        <v>517</v>
      </c>
      <c r="T1247" s="49">
        <v>569</v>
      </c>
      <c r="U1247" s="49">
        <v>495</v>
      </c>
      <c r="V1247" s="49">
        <v>462</v>
      </c>
    </row>
    <row r="1248" spans="1:22" ht="15.75" customHeight="1">
      <c r="A1248" s="139" t="s">
        <v>751</v>
      </c>
      <c r="B1248" s="139" t="s">
        <v>361</v>
      </c>
      <c r="C1248" s="139" t="s">
        <v>781</v>
      </c>
      <c r="D1248" s="139" t="s">
        <v>633</v>
      </c>
      <c r="E1248" s="139" t="s">
        <v>754</v>
      </c>
      <c r="F1248" s="49">
        <v>0.77</v>
      </c>
      <c r="G1248" s="49">
        <v>0.77100000000000002</v>
      </c>
      <c r="H1248" s="49">
        <v>0.77100000000000002</v>
      </c>
      <c r="I1248" s="49">
        <v>0.77200000000000002</v>
      </c>
      <c r="J1248" s="49">
        <v>0.77500000000000002</v>
      </c>
      <c r="K1248" s="49">
        <v>0.78</v>
      </c>
      <c r="L1248" s="49">
        <v>0.78400000000000003</v>
      </c>
      <c r="M1248" s="49">
        <v>0.78800000000000003</v>
      </c>
      <c r="N1248" s="49">
        <v>0.79200000000000004</v>
      </c>
      <c r="O1248" s="49">
        <v>0.79600000000000004</v>
      </c>
      <c r="P1248" s="49">
        <v>0.8</v>
      </c>
      <c r="Q1248" s="49">
        <v>0.79900000000000004</v>
      </c>
      <c r="R1248" s="49">
        <v>0.80200000000000005</v>
      </c>
      <c r="S1248" s="49">
        <v>0.80500000000000005</v>
      </c>
      <c r="T1248" s="49">
        <v>0.80800000000000005</v>
      </c>
      <c r="U1248" s="49">
        <v>0.81100000000000005</v>
      </c>
      <c r="V1248" s="49">
        <v>0.81299999999999994</v>
      </c>
    </row>
    <row r="1249" spans="1:22" ht="15.75" customHeight="1">
      <c r="A1249" s="139" t="s">
        <v>751</v>
      </c>
      <c r="B1249" s="139" t="s">
        <v>363</v>
      </c>
      <c r="C1249" s="139" t="s">
        <v>781</v>
      </c>
      <c r="D1249" s="139" t="s">
        <v>633</v>
      </c>
      <c r="E1249" s="139" t="s">
        <v>754</v>
      </c>
      <c r="F1249" s="49">
        <v>17</v>
      </c>
      <c r="G1249" s="49">
        <v>4.42</v>
      </c>
      <c r="H1249" s="49">
        <v>95.7</v>
      </c>
      <c r="I1249" s="49">
        <v>31.7</v>
      </c>
      <c r="J1249" s="49">
        <v>25.2</v>
      </c>
      <c r="K1249" s="49">
        <v>6.03</v>
      </c>
      <c r="L1249" s="49">
        <v>6.6</v>
      </c>
      <c r="M1249" s="49">
        <v>6.6</v>
      </c>
      <c r="N1249" s="49">
        <v>8.77</v>
      </c>
      <c r="O1249" s="49">
        <v>8.9700000000000006</v>
      </c>
      <c r="P1249" s="49">
        <v>9.16</v>
      </c>
      <c r="Q1249" s="49">
        <v>13.2</v>
      </c>
      <c r="R1249" s="49">
        <v>12.5</v>
      </c>
      <c r="S1249" s="49">
        <v>11.7</v>
      </c>
      <c r="T1249" s="49">
        <v>11</v>
      </c>
      <c r="U1249" s="49">
        <v>10.3</v>
      </c>
      <c r="V1249" s="49">
        <v>9.59</v>
      </c>
    </row>
    <row r="1250" spans="1:22" ht="15.75" customHeight="1">
      <c r="A1250" s="139" t="s">
        <v>751</v>
      </c>
      <c r="B1250" s="139" t="s">
        <v>369</v>
      </c>
      <c r="C1250" s="139" t="s">
        <v>781</v>
      </c>
      <c r="D1250" s="139" t="s">
        <v>633</v>
      </c>
      <c r="E1250" s="139" t="s">
        <v>754</v>
      </c>
      <c r="F1250" s="49">
        <v>8.3000000000000004E-2</v>
      </c>
      <c r="G1250" s="49">
        <v>8.3299999999999999E-2</v>
      </c>
      <c r="H1250" s="49">
        <v>8.3500000000000005E-2</v>
      </c>
      <c r="I1250" s="49">
        <v>8.3599999999999994E-2</v>
      </c>
      <c r="J1250" s="49">
        <v>8.3799999999999999E-2</v>
      </c>
      <c r="K1250" s="49">
        <v>8.3900000000000002E-2</v>
      </c>
      <c r="L1250" s="49">
        <v>8.4000000000000005E-2</v>
      </c>
      <c r="M1250" s="49">
        <v>8.4099999999999994E-2</v>
      </c>
      <c r="N1250" s="49">
        <v>8.4199999999999997E-2</v>
      </c>
      <c r="O1250" s="49">
        <v>8.43E-2</v>
      </c>
      <c r="P1250" s="49">
        <v>8.4500000000000006E-2</v>
      </c>
      <c r="Q1250" s="49">
        <v>8.48E-2</v>
      </c>
      <c r="R1250" s="49">
        <v>8.5000000000000006E-2</v>
      </c>
      <c r="S1250" s="49">
        <v>8.5199999999999998E-2</v>
      </c>
      <c r="T1250" s="49">
        <v>8.5300000000000001E-2</v>
      </c>
      <c r="U1250" s="49">
        <v>8.5500000000000007E-2</v>
      </c>
      <c r="V1250" s="49">
        <v>8.5699999999999998E-2</v>
      </c>
    </row>
    <row r="1251" spans="1:22" ht="15.75" customHeight="1">
      <c r="A1251" s="139" t="s">
        <v>751</v>
      </c>
      <c r="B1251" s="139" t="s">
        <v>764</v>
      </c>
      <c r="C1251" s="139" t="s">
        <v>781</v>
      </c>
      <c r="D1251" s="139" t="s">
        <v>633</v>
      </c>
      <c r="E1251" s="139" t="s">
        <v>754</v>
      </c>
      <c r="F1251" s="49">
        <v>20</v>
      </c>
      <c r="G1251" s="49">
        <v>34.5</v>
      </c>
      <c r="H1251" s="49">
        <v>56</v>
      </c>
      <c r="I1251" s="49">
        <v>47.5</v>
      </c>
      <c r="J1251" s="49">
        <v>39.799999999999997</v>
      </c>
      <c r="K1251" s="49">
        <v>41.4</v>
      </c>
      <c r="L1251" s="49">
        <v>5.71</v>
      </c>
      <c r="M1251" s="49">
        <v>7.61</v>
      </c>
      <c r="N1251" s="49">
        <v>4.4000000000000004</v>
      </c>
      <c r="O1251" s="49">
        <v>3.36</v>
      </c>
      <c r="P1251" s="49">
        <v>11.7</v>
      </c>
      <c r="Q1251" s="49">
        <v>8.5399999999999991</v>
      </c>
      <c r="R1251" s="49">
        <v>5.1100000000000003</v>
      </c>
      <c r="S1251" s="49">
        <v>9.0500000000000007</v>
      </c>
      <c r="T1251" s="49">
        <v>7.79</v>
      </c>
      <c r="U1251" s="49">
        <v>6.54</v>
      </c>
      <c r="V1251" s="49">
        <v>5.29</v>
      </c>
    </row>
    <row r="1252" spans="1:22" ht="15.75" customHeight="1">
      <c r="A1252" s="139" t="s">
        <v>751</v>
      </c>
      <c r="B1252" s="139" t="s">
        <v>375</v>
      </c>
      <c r="C1252" s="139" t="s">
        <v>781</v>
      </c>
      <c r="D1252" s="139" t="s">
        <v>633</v>
      </c>
      <c r="E1252" s="139" t="s">
        <v>754</v>
      </c>
      <c r="F1252" s="49">
        <v>1.31</v>
      </c>
      <c r="G1252" s="49">
        <v>1.34</v>
      </c>
      <c r="H1252" s="49">
        <v>1.37</v>
      </c>
      <c r="I1252" s="49">
        <v>1.4</v>
      </c>
      <c r="J1252" s="49">
        <v>1.43</v>
      </c>
      <c r="K1252" s="49">
        <v>1.47</v>
      </c>
      <c r="L1252" s="49">
        <v>1.5</v>
      </c>
      <c r="M1252" s="49">
        <v>1.53</v>
      </c>
      <c r="N1252" s="49">
        <v>1.56</v>
      </c>
      <c r="O1252" s="49">
        <v>1.59</v>
      </c>
      <c r="P1252" s="49">
        <v>1.62</v>
      </c>
      <c r="Q1252" s="49">
        <v>1.66</v>
      </c>
      <c r="R1252" s="49">
        <v>1.69</v>
      </c>
      <c r="S1252" s="49">
        <v>1.72</v>
      </c>
      <c r="T1252" s="49">
        <v>1.75</v>
      </c>
      <c r="U1252" s="49">
        <v>1.78</v>
      </c>
      <c r="V1252" s="49">
        <v>1.82</v>
      </c>
    </row>
    <row r="1253" spans="1:22" ht="15.75" customHeight="1">
      <c r="A1253" s="139" t="s">
        <v>751</v>
      </c>
      <c r="B1253" s="139" t="s">
        <v>314</v>
      </c>
      <c r="C1253" s="139" t="s">
        <v>781</v>
      </c>
      <c r="D1253" s="139" t="s">
        <v>633</v>
      </c>
      <c r="E1253" s="139" t="s">
        <v>754</v>
      </c>
      <c r="F1253" s="49">
        <v>734</v>
      </c>
      <c r="G1253" s="49">
        <v>641</v>
      </c>
      <c r="H1253" s="49">
        <v>566</v>
      </c>
      <c r="I1253" s="49">
        <v>588</v>
      </c>
      <c r="J1253" s="49">
        <v>681</v>
      </c>
      <c r="K1253" s="49">
        <v>678</v>
      </c>
      <c r="L1253" s="49">
        <v>675</v>
      </c>
      <c r="M1253" s="49">
        <v>710</v>
      </c>
      <c r="N1253" s="49">
        <v>689</v>
      </c>
      <c r="O1253" s="49">
        <v>533</v>
      </c>
      <c r="P1253" s="49">
        <v>615</v>
      </c>
      <c r="Q1253" s="49">
        <v>593</v>
      </c>
      <c r="R1253" s="49">
        <v>502</v>
      </c>
      <c r="S1253" s="49">
        <v>509</v>
      </c>
      <c r="T1253" s="49">
        <v>560</v>
      </c>
      <c r="U1253" s="49">
        <v>572</v>
      </c>
      <c r="V1253" s="49">
        <v>548</v>
      </c>
    </row>
    <row r="1254" spans="1:22" ht="15.75" customHeight="1">
      <c r="A1254" s="139" t="s">
        <v>751</v>
      </c>
      <c r="B1254" s="139" t="s">
        <v>371</v>
      </c>
      <c r="C1254" s="139" t="s">
        <v>781</v>
      </c>
      <c r="D1254" s="139" t="s">
        <v>633</v>
      </c>
      <c r="E1254" s="139" t="s">
        <v>754</v>
      </c>
      <c r="F1254" s="49">
        <v>1.5100000000000001E-4</v>
      </c>
      <c r="G1254" s="49">
        <v>1.54E-4</v>
      </c>
      <c r="H1254" s="49">
        <v>1.56E-4</v>
      </c>
      <c r="I1254" s="49">
        <v>1.5799999999999999E-4</v>
      </c>
      <c r="J1254" s="49">
        <v>1.6000000000000001E-4</v>
      </c>
      <c r="K1254" s="49">
        <v>1.63E-4</v>
      </c>
      <c r="L1254" s="49">
        <v>1.65E-4</v>
      </c>
      <c r="M1254" s="49">
        <v>1.6699999999999999E-4</v>
      </c>
      <c r="N1254" s="49">
        <v>1.7000000000000001E-4</v>
      </c>
      <c r="O1254" s="49">
        <v>1.7200000000000001E-4</v>
      </c>
      <c r="P1254" s="49">
        <v>1.74E-4</v>
      </c>
      <c r="Q1254" s="49">
        <v>1.7699999999999999E-4</v>
      </c>
      <c r="R1254" s="49">
        <v>1.7899999999999999E-4</v>
      </c>
      <c r="S1254" s="49">
        <v>1.8200000000000001E-4</v>
      </c>
      <c r="T1254" s="49">
        <v>1.84E-4</v>
      </c>
      <c r="U1254" s="49">
        <v>1.8699999999999999E-4</v>
      </c>
      <c r="V1254" s="49">
        <v>1.8900000000000001E-4</v>
      </c>
    </row>
    <row r="1255" spans="1:22" ht="15.75" customHeight="1">
      <c r="A1255" s="139" t="s">
        <v>751</v>
      </c>
      <c r="B1255" s="139" t="s">
        <v>377</v>
      </c>
      <c r="C1255" s="139" t="s">
        <v>781</v>
      </c>
      <c r="D1255" s="139" t="s">
        <v>633</v>
      </c>
      <c r="E1255" s="139" t="s">
        <v>754</v>
      </c>
      <c r="F1255" s="49">
        <v>1830</v>
      </c>
      <c r="G1255" s="49">
        <v>1740</v>
      </c>
      <c r="H1255" s="49">
        <v>1570</v>
      </c>
      <c r="I1255" s="49">
        <v>1560</v>
      </c>
      <c r="J1255" s="49">
        <v>1760</v>
      </c>
      <c r="K1255" s="49">
        <v>2290</v>
      </c>
      <c r="L1255" s="49">
        <v>2250</v>
      </c>
      <c r="M1255" s="49">
        <v>2450</v>
      </c>
      <c r="N1255" s="49">
        <v>2140</v>
      </c>
      <c r="O1255" s="49">
        <v>2080</v>
      </c>
      <c r="P1255" s="49">
        <v>2310</v>
      </c>
      <c r="Q1255" s="49">
        <v>2450</v>
      </c>
      <c r="R1255" s="49">
        <v>2150</v>
      </c>
      <c r="S1255" s="49">
        <v>2150</v>
      </c>
      <c r="T1255" s="49">
        <v>2410</v>
      </c>
      <c r="U1255" s="49">
        <v>2330</v>
      </c>
      <c r="V1255" s="49">
        <v>2320</v>
      </c>
    </row>
    <row r="1256" spans="1:22" ht="15.75" customHeight="1">
      <c r="A1256" s="139" t="s">
        <v>751</v>
      </c>
      <c r="B1256" s="139" t="s">
        <v>383</v>
      </c>
      <c r="C1256" s="139" t="s">
        <v>781</v>
      </c>
      <c r="D1256" s="139" t="s">
        <v>633</v>
      </c>
      <c r="E1256" s="139" t="s">
        <v>754</v>
      </c>
      <c r="F1256" s="49">
        <v>9960</v>
      </c>
      <c r="G1256" s="49">
        <v>9210</v>
      </c>
      <c r="H1256" s="49">
        <v>9820</v>
      </c>
      <c r="I1256" s="49">
        <v>10100</v>
      </c>
      <c r="J1256" s="49">
        <v>9520</v>
      </c>
      <c r="K1256" s="49">
        <v>10600</v>
      </c>
      <c r="L1256" s="49">
        <v>10200</v>
      </c>
      <c r="M1256" s="49">
        <v>8840</v>
      </c>
      <c r="N1256" s="49">
        <v>9030</v>
      </c>
      <c r="O1256" s="49">
        <v>9540</v>
      </c>
      <c r="P1256" s="49">
        <v>9630</v>
      </c>
      <c r="Q1256" s="49">
        <v>8710</v>
      </c>
      <c r="R1256" s="49">
        <v>9340</v>
      </c>
      <c r="S1256" s="49">
        <v>9390</v>
      </c>
      <c r="T1256" s="49">
        <v>9380</v>
      </c>
      <c r="U1256" s="49">
        <v>9370</v>
      </c>
      <c r="V1256" s="49">
        <v>9350</v>
      </c>
    </row>
    <row r="1257" spans="1:22" ht="15.75" customHeight="1">
      <c r="A1257" s="139" t="s">
        <v>751</v>
      </c>
      <c r="B1257" s="139" t="s">
        <v>381</v>
      </c>
      <c r="C1257" s="139" t="s">
        <v>781</v>
      </c>
      <c r="D1257" s="139" t="s">
        <v>633</v>
      </c>
      <c r="E1257" s="139" t="s">
        <v>754</v>
      </c>
      <c r="F1257" s="49">
        <v>15800</v>
      </c>
      <c r="G1257" s="49">
        <v>16400</v>
      </c>
      <c r="H1257" s="49">
        <v>16200</v>
      </c>
      <c r="I1257" s="49">
        <v>16500</v>
      </c>
      <c r="J1257" s="49">
        <v>17500</v>
      </c>
      <c r="K1257" s="49">
        <v>18000</v>
      </c>
      <c r="L1257" s="49">
        <v>18400</v>
      </c>
      <c r="M1257" s="49">
        <v>18900</v>
      </c>
      <c r="N1257" s="49">
        <v>19200</v>
      </c>
      <c r="O1257" s="49">
        <v>19300</v>
      </c>
      <c r="P1257" s="49">
        <v>19500</v>
      </c>
      <c r="Q1257" s="49">
        <v>19900</v>
      </c>
      <c r="R1257" s="49">
        <v>20100</v>
      </c>
      <c r="S1257" s="49">
        <v>20500</v>
      </c>
      <c r="T1257" s="49">
        <v>20800</v>
      </c>
      <c r="U1257" s="49">
        <v>21100</v>
      </c>
      <c r="V1257" s="49">
        <v>21400</v>
      </c>
    </row>
    <row r="1258" spans="1:22" ht="15.75" customHeight="1">
      <c r="A1258" s="139" t="s">
        <v>751</v>
      </c>
      <c r="B1258" s="139" t="s">
        <v>389</v>
      </c>
      <c r="C1258" s="139" t="s">
        <v>781</v>
      </c>
      <c r="D1258" s="139" t="s">
        <v>633</v>
      </c>
      <c r="E1258" s="139" t="s">
        <v>754</v>
      </c>
      <c r="F1258" s="49">
        <v>882</v>
      </c>
      <c r="G1258" s="49">
        <v>1040</v>
      </c>
      <c r="H1258" s="49">
        <v>811</v>
      </c>
      <c r="I1258" s="49">
        <v>0.29699999999999999</v>
      </c>
      <c r="J1258" s="49">
        <v>313</v>
      </c>
      <c r="K1258" s="49">
        <v>313</v>
      </c>
      <c r="L1258" s="49">
        <v>312</v>
      </c>
      <c r="M1258" s="49">
        <v>311</v>
      </c>
      <c r="N1258" s="49">
        <v>310</v>
      </c>
      <c r="O1258" s="49">
        <v>311</v>
      </c>
      <c r="P1258" s="49">
        <v>313</v>
      </c>
      <c r="Q1258" s="49">
        <v>312</v>
      </c>
      <c r="R1258" s="49">
        <v>314</v>
      </c>
      <c r="S1258" s="49">
        <v>56</v>
      </c>
      <c r="T1258" s="49">
        <v>0.151</v>
      </c>
      <c r="U1258" s="49">
        <v>0</v>
      </c>
      <c r="V1258" s="49">
        <v>0</v>
      </c>
    </row>
    <row r="1259" spans="1:22" ht="15.75" customHeight="1">
      <c r="A1259" s="139" t="s">
        <v>751</v>
      </c>
      <c r="B1259" s="139" t="s">
        <v>385</v>
      </c>
      <c r="C1259" s="139" t="s">
        <v>781</v>
      </c>
      <c r="D1259" s="139" t="s">
        <v>633</v>
      </c>
      <c r="E1259" s="139" t="s">
        <v>754</v>
      </c>
      <c r="F1259" s="49">
        <v>3990</v>
      </c>
      <c r="G1259" s="49">
        <v>4870</v>
      </c>
      <c r="H1259" s="49">
        <v>4860</v>
      </c>
      <c r="I1259" s="49">
        <v>5830</v>
      </c>
      <c r="J1259" s="49">
        <v>6430</v>
      </c>
      <c r="K1259" s="49">
        <v>7220</v>
      </c>
      <c r="L1259" s="49">
        <v>7720</v>
      </c>
      <c r="M1259" s="49">
        <v>11500</v>
      </c>
      <c r="N1259" s="49">
        <v>11900</v>
      </c>
      <c r="O1259" s="49">
        <v>13200</v>
      </c>
      <c r="P1259" s="49">
        <v>15700</v>
      </c>
      <c r="Q1259" s="49">
        <v>16400</v>
      </c>
      <c r="R1259" s="49">
        <v>17100</v>
      </c>
      <c r="S1259" s="49">
        <v>17400</v>
      </c>
      <c r="T1259" s="49">
        <v>18500</v>
      </c>
      <c r="U1259" s="49">
        <v>19500</v>
      </c>
      <c r="V1259" s="49">
        <v>20600</v>
      </c>
    </row>
    <row r="1260" spans="1:22" ht="15.75" customHeight="1">
      <c r="A1260" s="139" t="s">
        <v>751</v>
      </c>
      <c r="B1260" s="139" t="s">
        <v>387</v>
      </c>
      <c r="C1260" s="139" t="s">
        <v>781</v>
      </c>
      <c r="D1260" s="139" t="s">
        <v>633</v>
      </c>
      <c r="E1260" s="139" t="s">
        <v>754</v>
      </c>
      <c r="F1260" s="49">
        <v>407</v>
      </c>
      <c r="G1260" s="49">
        <v>584</v>
      </c>
      <c r="H1260" s="49">
        <v>1080</v>
      </c>
      <c r="I1260" s="49">
        <v>283</v>
      </c>
      <c r="J1260" s="49">
        <v>280</v>
      </c>
      <c r="K1260" s="49">
        <v>300</v>
      </c>
      <c r="L1260" s="49">
        <v>84</v>
      </c>
      <c r="M1260" s="49">
        <v>84</v>
      </c>
      <c r="N1260" s="49">
        <v>84</v>
      </c>
      <c r="O1260" s="49">
        <v>123</v>
      </c>
      <c r="P1260" s="49">
        <v>356</v>
      </c>
      <c r="Q1260" s="49">
        <v>388</v>
      </c>
      <c r="R1260" s="49">
        <v>376</v>
      </c>
      <c r="S1260" s="49">
        <v>164</v>
      </c>
      <c r="T1260" s="49">
        <v>139</v>
      </c>
      <c r="U1260" s="49">
        <v>115</v>
      </c>
      <c r="V1260" s="49">
        <v>91</v>
      </c>
    </row>
    <row r="1261" spans="1:22" ht="15.75" customHeight="1">
      <c r="A1261" s="139" t="s">
        <v>751</v>
      </c>
      <c r="B1261" s="139" t="s">
        <v>379</v>
      </c>
      <c r="C1261" s="139" t="s">
        <v>781</v>
      </c>
      <c r="D1261" s="139" t="s">
        <v>633</v>
      </c>
      <c r="E1261" s="139" t="s">
        <v>754</v>
      </c>
      <c r="F1261" s="49">
        <v>0.40699999999999997</v>
      </c>
      <c r="G1261" s="49">
        <v>0.49099999999999999</v>
      </c>
      <c r="H1261" s="49">
        <v>0.45400000000000001</v>
      </c>
      <c r="I1261" s="49">
        <v>0.47899999999999998</v>
      </c>
      <c r="J1261" s="49">
        <v>0.38900000000000001</v>
      </c>
      <c r="K1261" s="49">
        <v>0.45200000000000001</v>
      </c>
      <c r="L1261" s="49">
        <v>0.56599999999999995</v>
      </c>
      <c r="M1261" s="49">
        <v>0.505</v>
      </c>
      <c r="N1261" s="49">
        <v>0.31</v>
      </c>
      <c r="O1261" s="49">
        <v>0.6</v>
      </c>
      <c r="P1261" s="49">
        <v>0.26800000000000002</v>
      </c>
      <c r="Q1261" s="49">
        <v>0.22500000000000001</v>
      </c>
      <c r="R1261" s="49">
        <v>0.31</v>
      </c>
      <c r="S1261" s="49">
        <v>0.35299999999999998</v>
      </c>
      <c r="T1261" s="49">
        <v>0.34499999999999997</v>
      </c>
      <c r="U1261" s="49">
        <v>0.33700000000000002</v>
      </c>
      <c r="V1261" s="49">
        <v>0.32900000000000001</v>
      </c>
    </row>
    <row r="1262" spans="1:22" ht="15.75" customHeight="1">
      <c r="A1262" s="139" t="s">
        <v>751</v>
      </c>
      <c r="B1262" s="139" t="s">
        <v>391</v>
      </c>
      <c r="C1262" s="139" t="s">
        <v>781</v>
      </c>
      <c r="D1262" s="139" t="s">
        <v>633</v>
      </c>
      <c r="E1262" s="139" t="s">
        <v>754</v>
      </c>
      <c r="F1262" s="49">
        <v>428</v>
      </c>
      <c r="G1262" s="49">
        <v>459</v>
      </c>
      <c r="H1262" s="49">
        <v>475</v>
      </c>
      <c r="I1262" s="49">
        <v>463</v>
      </c>
      <c r="J1262" s="49">
        <v>587</v>
      </c>
      <c r="K1262" s="49">
        <v>598</v>
      </c>
      <c r="L1262" s="49">
        <v>608</v>
      </c>
      <c r="M1262" s="49">
        <v>603</v>
      </c>
      <c r="N1262" s="49">
        <v>608</v>
      </c>
      <c r="O1262" s="49">
        <v>552</v>
      </c>
      <c r="P1262" s="49">
        <v>600</v>
      </c>
      <c r="Q1262" s="49">
        <v>595</v>
      </c>
      <c r="R1262" s="49">
        <v>631</v>
      </c>
      <c r="S1262" s="49">
        <v>669</v>
      </c>
      <c r="T1262" s="49">
        <v>685</v>
      </c>
      <c r="U1262" s="49">
        <v>702</v>
      </c>
      <c r="V1262" s="49">
        <v>719</v>
      </c>
    </row>
    <row r="1263" spans="1:22" ht="15.75" customHeight="1">
      <c r="A1263" s="139" t="s">
        <v>751</v>
      </c>
      <c r="B1263" s="139" t="s">
        <v>393</v>
      </c>
      <c r="C1263" s="139" t="s">
        <v>781</v>
      </c>
      <c r="D1263" s="139" t="s">
        <v>633</v>
      </c>
      <c r="E1263" s="139" t="s">
        <v>754</v>
      </c>
      <c r="F1263" s="49">
        <v>1420</v>
      </c>
      <c r="G1263" s="49">
        <v>1400</v>
      </c>
      <c r="H1263" s="49">
        <v>1450</v>
      </c>
      <c r="I1263" s="49">
        <v>1580</v>
      </c>
      <c r="J1263" s="49">
        <v>1700</v>
      </c>
      <c r="K1263" s="49">
        <v>1700</v>
      </c>
      <c r="L1263" s="49">
        <v>1660</v>
      </c>
      <c r="M1263" s="49">
        <v>1690</v>
      </c>
      <c r="N1263" s="49">
        <v>1480</v>
      </c>
      <c r="O1263" s="49">
        <v>1140</v>
      </c>
      <c r="P1263" s="49">
        <v>1430</v>
      </c>
      <c r="Q1263" s="49">
        <v>1400</v>
      </c>
      <c r="R1263" s="49">
        <v>1340</v>
      </c>
      <c r="S1263" s="49">
        <v>1340</v>
      </c>
      <c r="T1263" s="49">
        <v>1420</v>
      </c>
      <c r="U1263" s="49">
        <v>1260</v>
      </c>
      <c r="V1263" s="49">
        <v>1460</v>
      </c>
    </row>
    <row r="1264" spans="1:22" ht="15.75" customHeight="1">
      <c r="A1264" s="139" t="s">
        <v>751</v>
      </c>
      <c r="B1264" s="139" t="s">
        <v>395</v>
      </c>
      <c r="C1264" s="139" t="s">
        <v>781</v>
      </c>
      <c r="D1264" s="139" t="s">
        <v>633</v>
      </c>
      <c r="E1264" s="139" t="s">
        <v>754</v>
      </c>
      <c r="F1264" s="49">
        <v>0.624</v>
      </c>
      <c r="G1264" s="49">
        <v>0.628</v>
      </c>
      <c r="H1264" s="49">
        <v>0.63100000000000001</v>
      </c>
      <c r="I1264" s="49">
        <v>0.63400000000000001</v>
      </c>
      <c r="J1264" s="49">
        <v>0.63700000000000001</v>
      </c>
      <c r="K1264" s="49">
        <v>0.64</v>
      </c>
      <c r="L1264" s="49">
        <v>0.64300000000000002</v>
      </c>
      <c r="M1264" s="49">
        <v>0.64600000000000002</v>
      </c>
      <c r="N1264" s="49">
        <v>0.64800000000000002</v>
      </c>
      <c r="O1264" s="49">
        <v>0.65100000000000002</v>
      </c>
      <c r="P1264" s="49">
        <v>0.65400000000000003</v>
      </c>
      <c r="Q1264" s="49">
        <v>0.66</v>
      </c>
      <c r="R1264" s="49">
        <v>0.66300000000000003</v>
      </c>
      <c r="S1264" s="49">
        <v>0.66600000000000004</v>
      </c>
      <c r="T1264" s="49">
        <v>0.67</v>
      </c>
      <c r="U1264" s="49">
        <v>0.67300000000000004</v>
      </c>
      <c r="V1264" s="49">
        <v>0.67600000000000005</v>
      </c>
    </row>
    <row r="1265" spans="1:22" ht="15.75" customHeight="1">
      <c r="A1265" s="139" t="s">
        <v>751</v>
      </c>
      <c r="B1265" s="139" t="s">
        <v>399</v>
      </c>
      <c r="C1265" s="139" t="s">
        <v>781</v>
      </c>
      <c r="D1265" s="139" t="s">
        <v>633</v>
      </c>
      <c r="E1265" s="139" t="s">
        <v>754</v>
      </c>
      <c r="F1265" s="49">
        <v>12.3</v>
      </c>
      <c r="G1265" s="49">
        <v>11.9</v>
      </c>
      <c r="H1265" s="49">
        <v>11.7</v>
      </c>
      <c r="I1265" s="49">
        <v>8.1300000000000008</v>
      </c>
      <c r="J1265" s="49">
        <v>12.2</v>
      </c>
      <c r="K1265" s="49">
        <v>7.66</v>
      </c>
      <c r="L1265" s="49">
        <v>4.46</v>
      </c>
      <c r="M1265" s="49">
        <v>9.85</v>
      </c>
      <c r="N1265" s="49">
        <v>0.60799999999999998</v>
      </c>
      <c r="O1265" s="49">
        <v>2.4700000000000002</v>
      </c>
      <c r="P1265" s="49">
        <v>2.2000000000000002</v>
      </c>
      <c r="Q1265" s="49">
        <v>2.2000000000000002</v>
      </c>
      <c r="R1265" s="49">
        <v>2.35</v>
      </c>
      <c r="S1265" s="49">
        <v>2.6</v>
      </c>
      <c r="T1265" s="49">
        <v>2.15</v>
      </c>
      <c r="U1265" s="49">
        <v>1.71</v>
      </c>
      <c r="V1265" s="49">
        <v>1.26</v>
      </c>
    </row>
    <row r="1266" spans="1:22" ht="15.75" customHeight="1">
      <c r="A1266" s="139" t="s">
        <v>751</v>
      </c>
      <c r="B1266" s="139" t="s">
        <v>397</v>
      </c>
      <c r="C1266" s="139" t="s">
        <v>781</v>
      </c>
      <c r="D1266" s="139" t="s">
        <v>633</v>
      </c>
      <c r="E1266" s="139" t="s">
        <v>754</v>
      </c>
      <c r="F1266" s="49">
        <v>6810</v>
      </c>
      <c r="G1266" s="49">
        <v>6350</v>
      </c>
      <c r="H1266" s="49">
        <v>6250</v>
      </c>
      <c r="I1266" s="49">
        <v>6050</v>
      </c>
      <c r="J1266" s="49">
        <v>6130</v>
      </c>
      <c r="K1266" s="49">
        <v>5790</v>
      </c>
      <c r="L1266" s="49">
        <v>5870</v>
      </c>
      <c r="M1266" s="49">
        <v>5960</v>
      </c>
      <c r="N1266" s="49">
        <v>5100</v>
      </c>
      <c r="O1266" s="49">
        <v>4870</v>
      </c>
      <c r="P1266" s="49">
        <v>5420</v>
      </c>
      <c r="Q1266" s="49">
        <v>5100</v>
      </c>
      <c r="R1266" s="49">
        <v>4650</v>
      </c>
      <c r="S1266" s="49">
        <v>4790</v>
      </c>
      <c r="T1266" s="49">
        <v>4690</v>
      </c>
      <c r="U1266" s="49">
        <v>4590</v>
      </c>
      <c r="V1266" s="49">
        <v>4310</v>
      </c>
    </row>
    <row r="1267" spans="1:22" ht="15.75" customHeight="1">
      <c r="A1267" s="139" t="s">
        <v>751</v>
      </c>
      <c r="B1267" s="139" t="s">
        <v>401</v>
      </c>
      <c r="C1267" s="139" t="s">
        <v>781</v>
      </c>
      <c r="D1267" s="139" t="s">
        <v>633</v>
      </c>
      <c r="E1267" s="139" t="s">
        <v>754</v>
      </c>
      <c r="F1267" s="49">
        <v>26.9</v>
      </c>
      <c r="G1267" s="49">
        <v>50.7</v>
      </c>
      <c r="H1267" s="49">
        <v>55.1</v>
      </c>
      <c r="I1267" s="49">
        <v>112</v>
      </c>
      <c r="J1267" s="49">
        <v>114</v>
      </c>
      <c r="K1267" s="49">
        <v>54.5</v>
      </c>
      <c r="L1267" s="49">
        <v>97.4</v>
      </c>
      <c r="M1267" s="49">
        <v>279</v>
      </c>
      <c r="N1267" s="49">
        <v>299</v>
      </c>
      <c r="O1267" s="49">
        <v>246</v>
      </c>
      <c r="P1267" s="49">
        <v>219</v>
      </c>
      <c r="Q1267" s="49">
        <v>297</v>
      </c>
      <c r="R1267" s="49">
        <v>239</v>
      </c>
      <c r="S1267" s="49">
        <v>262</v>
      </c>
      <c r="T1267" s="49">
        <v>373</v>
      </c>
      <c r="U1267" s="49">
        <v>413</v>
      </c>
      <c r="V1267" s="49">
        <v>465</v>
      </c>
    </row>
    <row r="1268" spans="1:22" ht="15.75" customHeight="1">
      <c r="A1268" s="139" t="s">
        <v>751</v>
      </c>
      <c r="B1268" s="139" t="s">
        <v>403</v>
      </c>
      <c r="C1268" s="139" t="s">
        <v>781</v>
      </c>
      <c r="D1268" s="139" t="s">
        <v>633</v>
      </c>
      <c r="E1268" s="139" t="s">
        <v>754</v>
      </c>
      <c r="F1268" s="49">
        <v>158</v>
      </c>
      <c r="G1268" s="49">
        <v>198</v>
      </c>
      <c r="H1268" s="49">
        <v>202</v>
      </c>
      <c r="I1268" s="49">
        <v>236</v>
      </c>
      <c r="J1268" s="49">
        <v>237</v>
      </c>
      <c r="K1268" s="49">
        <v>240</v>
      </c>
      <c r="L1268" s="49">
        <v>243</v>
      </c>
      <c r="M1268" s="49">
        <v>246</v>
      </c>
      <c r="N1268" s="49">
        <v>248</v>
      </c>
      <c r="O1268" s="49">
        <v>253</v>
      </c>
      <c r="P1268" s="49">
        <v>261</v>
      </c>
      <c r="Q1268" s="49">
        <v>262</v>
      </c>
      <c r="R1268" s="49">
        <v>265</v>
      </c>
      <c r="S1268" s="49">
        <v>288</v>
      </c>
      <c r="T1268" s="49">
        <v>296</v>
      </c>
      <c r="U1268" s="49">
        <v>303</v>
      </c>
      <c r="V1268" s="49">
        <v>311</v>
      </c>
    </row>
    <row r="1269" spans="1:22" ht="15.75" customHeight="1">
      <c r="A1269" s="139" t="s">
        <v>751</v>
      </c>
      <c r="B1269" s="139" t="s">
        <v>410</v>
      </c>
      <c r="C1269" s="139" t="s">
        <v>781</v>
      </c>
      <c r="D1269" s="139" t="s">
        <v>633</v>
      </c>
      <c r="E1269" s="139" t="s">
        <v>754</v>
      </c>
      <c r="F1269" s="49">
        <v>5.8700000000000002E-2</v>
      </c>
      <c r="G1269" s="49">
        <v>5.8700000000000002E-2</v>
      </c>
      <c r="H1269" s="49">
        <v>5.8700000000000002E-2</v>
      </c>
      <c r="I1269" s="49">
        <v>5.8700000000000002E-2</v>
      </c>
      <c r="J1269" s="49">
        <v>5.8700000000000002E-2</v>
      </c>
      <c r="K1269" s="49">
        <v>5.8700000000000002E-2</v>
      </c>
      <c r="L1269" s="49">
        <v>5.8700000000000002E-2</v>
      </c>
      <c r="M1269" s="49">
        <v>5.8700000000000002E-2</v>
      </c>
      <c r="N1269" s="49">
        <v>5.8700000000000002E-2</v>
      </c>
      <c r="O1269" s="49">
        <v>5.8700000000000002E-2</v>
      </c>
      <c r="P1269" s="49">
        <v>5.8700000000000002E-2</v>
      </c>
      <c r="Q1269" s="49">
        <v>5.8700000000000002E-2</v>
      </c>
      <c r="R1269" s="49">
        <v>5.8700000000000002E-2</v>
      </c>
      <c r="S1269" s="49">
        <v>5.8700000000000002E-2</v>
      </c>
      <c r="T1269" s="49">
        <v>5.8700000000000002E-2</v>
      </c>
      <c r="U1269" s="49">
        <v>5.8700000000000002E-2</v>
      </c>
      <c r="V1269" s="49">
        <v>5.8700000000000002E-2</v>
      </c>
    </row>
    <row r="1270" spans="1:22" ht="15.75" customHeight="1">
      <c r="A1270" s="139" t="s">
        <v>751</v>
      </c>
      <c r="B1270" s="139" t="s">
        <v>286</v>
      </c>
      <c r="C1270" s="139" t="s">
        <v>781</v>
      </c>
      <c r="D1270" s="139" t="s">
        <v>633</v>
      </c>
      <c r="E1270" s="139" t="s">
        <v>754</v>
      </c>
      <c r="F1270" s="49">
        <v>0.72299999999999998</v>
      </c>
      <c r="G1270" s="49">
        <v>0.73799999999999999</v>
      </c>
      <c r="H1270" s="49">
        <v>0.752</v>
      </c>
      <c r="I1270" s="49">
        <v>0.76700000000000002</v>
      </c>
      <c r="J1270" s="49">
        <v>0.78200000000000003</v>
      </c>
      <c r="K1270" s="49">
        <v>0.79800000000000004</v>
      </c>
      <c r="L1270" s="49">
        <v>0.81299999999999994</v>
      </c>
      <c r="M1270" s="49">
        <v>0.82899999999999996</v>
      </c>
      <c r="N1270" s="49">
        <v>0.84399999999999997</v>
      </c>
      <c r="O1270" s="49">
        <v>0.85899999999999999</v>
      </c>
      <c r="P1270" s="49">
        <v>0.875</v>
      </c>
      <c r="Q1270" s="49">
        <v>0.88900000000000001</v>
      </c>
      <c r="R1270" s="49">
        <v>0.90400000000000003</v>
      </c>
      <c r="S1270" s="49">
        <v>0.92</v>
      </c>
      <c r="T1270" s="49">
        <v>0.93500000000000005</v>
      </c>
      <c r="U1270" s="49">
        <v>0.95</v>
      </c>
      <c r="V1270" s="49">
        <v>0.96499999999999997</v>
      </c>
    </row>
    <row r="1271" spans="1:22" ht="15.75" customHeight="1">
      <c r="A1271" s="139" t="s">
        <v>751</v>
      </c>
      <c r="B1271" s="139" t="s">
        <v>405</v>
      </c>
      <c r="C1271" s="139" t="s">
        <v>781</v>
      </c>
      <c r="D1271" s="139" t="s">
        <v>633</v>
      </c>
      <c r="E1271" s="139" t="s">
        <v>754</v>
      </c>
      <c r="F1271" s="49">
        <v>3.2899999999999999E-2</v>
      </c>
      <c r="G1271" s="49">
        <v>3.3599999999999998E-2</v>
      </c>
      <c r="H1271" s="49">
        <v>3.44E-2</v>
      </c>
      <c r="I1271" s="49">
        <v>3.5099999999999999E-2</v>
      </c>
      <c r="J1271" s="49">
        <v>3.5799999999999998E-2</v>
      </c>
      <c r="K1271" s="49">
        <v>3.6499999999999998E-2</v>
      </c>
      <c r="L1271" s="49">
        <v>3.7199999999999997E-2</v>
      </c>
      <c r="M1271" s="49">
        <v>3.7900000000000003E-2</v>
      </c>
      <c r="N1271" s="49">
        <v>3.8600000000000002E-2</v>
      </c>
      <c r="O1271" s="49">
        <v>3.9399999999999998E-2</v>
      </c>
      <c r="P1271" s="49">
        <v>4.0099999999999997E-2</v>
      </c>
      <c r="Q1271" s="49">
        <v>4.0800000000000003E-2</v>
      </c>
      <c r="R1271" s="49">
        <v>4.1500000000000002E-2</v>
      </c>
      <c r="S1271" s="49">
        <v>4.2200000000000001E-2</v>
      </c>
      <c r="T1271" s="49">
        <v>4.2900000000000001E-2</v>
      </c>
      <c r="U1271" s="49">
        <v>4.36E-2</v>
      </c>
      <c r="V1271" s="49">
        <v>4.4299999999999999E-2</v>
      </c>
    </row>
    <row r="1272" spans="1:22" ht="15.75" customHeight="1">
      <c r="A1272" s="139" t="s">
        <v>751</v>
      </c>
      <c r="B1272" s="139" t="s">
        <v>514</v>
      </c>
      <c r="C1272" s="139" t="s">
        <v>781</v>
      </c>
      <c r="D1272" s="139" t="s">
        <v>633</v>
      </c>
      <c r="E1272" s="139" t="s">
        <v>754</v>
      </c>
      <c r="F1272" s="49">
        <v>2.6200000000000001E-2</v>
      </c>
      <c r="G1272" s="49">
        <v>2.64E-2</v>
      </c>
      <c r="H1272" s="49">
        <v>2.6700000000000002E-2</v>
      </c>
      <c r="I1272" s="49">
        <v>2.7E-2</v>
      </c>
      <c r="J1272" s="49">
        <v>2.7400000000000001E-2</v>
      </c>
      <c r="K1272" s="49">
        <v>2.7699999999999999E-2</v>
      </c>
      <c r="L1272" s="49">
        <v>2.8000000000000001E-2</v>
      </c>
      <c r="M1272" s="49">
        <v>2.8299999999999999E-2</v>
      </c>
      <c r="N1272" s="49">
        <v>2.87E-2</v>
      </c>
      <c r="O1272" s="49">
        <v>2.9000000000000001E-2</v>
      </c>
      <c r="P1272" s="49">
        <v>2.93E-2</v>
      </c>
      <c r="Q1272" s="49">
        <v>2.93E-2</v>
      </c>
      <c r="R1272" s="49">
        <v>2.9499999999999998E-2</v>
      </c>
      <c r="S1272" s="49">
        <v>2.98E-2</v>
      </c>
      <c r="T1272" s="49">
        <v>3.0099999999999998E-2</v>
      </c>
      <c r="U1272" s="49">
        <v>3.0300000000000001E-2</v>
      </c>
      <c r="V1272" s="49">
        <v>3.0599999999999999E-2</v>
      </c>
    </row>
    <row r="1273" spans="1:22" ht="15.75" customHeight="1">
      <c r="A1273" s="139" t="s">
        <v>751</v>
      </c>
      <c r="B1273" s="139" t="s">
        <v>548</v>
      </c>
      <c r="C1273" s="139" t="s">
        <v>781</v>
      </c>
      <c r="D1273" s="139" t="s">
        <v>633</v>
      </c>
      <c r="E1273" s="139" t="s">
        <v>754</v>
      </c>
      <c r="F1273" s="49">
        <v>31.7</v>
      </c>
      <c r="G1273" s="49">
        <v>30.9</v>
      </c>
      <c r="H1273" s="49">
        <v>30.4</v>
      </c>
      <c r="I1273" s="49">
        <v>30.3</v>
      </c>
      <c r="J1273" s="49">
        <v>31.5</v>
      </c>
      <c r="K1273" s="49">
        <v>11.1</v>
      </c>
      <c r="L1273" s="49">
        <v>2.13</v>
      </c>
      <c r="M1273" s="49">
        <v>1.83</v>
      </c>
      <c r="N1273" s="49">
        <v>1.84</v>
      </c>
      <c r="O1273" s="49">
        <v>1.53</v>
      </c>
      <c r="P1273" s="49">
        <v>1.73</v>
      </c>
      <c r="Q1273" s="49">
        <v>1.83</v>
      </c>
      <c r="R1273" s="49">
        <v>1.81</v>
      </c>
      <c r="S1273" s="49">
        <v>1.77</v>
      </c>
      <c r="T1273" s="49">
        <v>1.72</v>
      </c>
      <c r="U1273" s="49">
        <v>0</v>
      </c>
      <c r="V1273" s="49">
        <v>0</v>
      </c>
    </row>
    <row r="1274" spans="1:22" ht="15.75" customHeight="1">
      <c r="A1274" s="139" t="s">
        <v>751</v>
      </c>
      <c r="B1274" s="139" t="s">
        <v>408</v>
      </c>
      <c r="C1274" s="139" t="s">
        <v>781</v>
      </c>
      <c r="D1274" s="139" t="s">
        <v>633</v>
      </c>
      <c r="E1274" s="139" t="s">
        <v>754</v>
      </c>
      <c r="F1274" s="49">
        <v>2160</v>
      </c>
      <c r="G1274" s="49">
        <v>2250</v>
      </c>
      <c r="H1274" s="49">
        <v>2490</v>
      </c>
      <c r="I1274" s="49">
        <v>2650</v>
      </c>
      <c r="J1274" s="49">
        <v>2760</v>
      </c>
      <c r="K1274" s="49">
        <v>3070</v>
      </c>
      <c r="L1274" s="49">
        <v>3270</v>
      </c>
      <c r="M1274" s="49">
        <v>3470</v>
      </c>
      <c r="N1274" s="49">
        <v>3660</v>
      </c>
      <c r="O1274" s="49">
        <v>3800</v>
      </c>
      <c r="P1274" s="49">
        <v>3750</v>
      </c>
      <c r="Q1274" s="49">
        <v>4290</v>
      </c>
      <c r="R1274" s="49">
        <v>4400</v>
      </c>
      <c r="S1274" s="49">
        <v>4490</v>
      </c>
      <c r="T1274" s="49">
        <v>4670</v>
      </c>
      <c r="U1274" s="49">
        <v>4850</v>
      </c>
      <c r="V1274" s="49">
        <v>5020</v>
      </c>
    </row>
    <row r="1275" spans="1:22" ht="15.75" customHeight="1">
      <c r="A1275" s="139" t="s">
        <v>751</v>
      </c>
      <c r="B1275" s="139" t="s">
        <v>412</v>
      </c>
      <c r="C1275" s="139" t="s">
        <v>781</v>
      </c>
      <c r="D1275" s="139" t="s">
        <v>633</v>
      </c>
      <c r="E1275" s="139" t="s">
        <v>754</v>
      </c>
      <c r="F1275" s="49">
        <v>0.46400000000000002</v>
      </c>
      <c r="G1275" s="49">
        <v>0.47499999999999998</v>
      </c>
      <c r="H1275" s="49">
        <v>0.48599999999999999</v>
      </c>
      <c r="I1275" s="49">
        <v>0.497</v>
      </c>
      <c r="J1275" s="49">
        <v>0.50900000000000001</v>
      </c>
      <c r="K1275" s="49">
        <v>0.52</v>
      </c>
      <c r="L1275" s="49">
        <v>0.53200000000000003</v>
      </c>
      <c r="M1275" s="49">
        <v>0.54400000000000004</v>
      </c>
      <c r="N1275" s="49">
        <v>0.55500000000000005</v>
      </c>
      <c r="O1275" s="49">
        <v>0.56699999999999995</v>
      </c>
      <c r="P1275" s="49">
        <v>0.57799999999999996</v>
      </c>
      <c r="Q1275" s="49">
        <v>0.58799999999999997</v>
      </c>
      <c r="R1275" s="49">
        <v>0.6</v>
      </c>
      <c r="S1275" s="49">
        <v>0.61099999999999999</v>
      </c>
      <c r="T1275" s="49">
        <v>0.622</v>
      </c>
      <c r="U1275" s="49">
        <v>0.63300000000000001</v>
      </c>
      <c r="V1275" s="49">
        <v>0.64500000000000002</v>
      </c>
    </row>
    <row r="1276" spans="1:22" ht="15.75" customHeight="1">
      <c r="A1276" s="139" t="s">
        <v>751</v>
      </c>
      <c r="B1276" s="139" t="s">
        <v>416</v>
      </c>
      <c r="C1276" s="139" t="s">
        <v>781</v>
      </c>
      <c r="D1276" s="139" t="s">
        <v>633</v>
      </c>
      <c r="E1276" s="139" t="s">
        <v>754</v>
      </c>
      <c r="F1276" s="49">
        <v>3.73</v>
      </c>
      <c r="G1276" s="49">
        <v>3.77</v>
      </c>
      <c r="H1276" s="49">
        <v>3.81</v>
      </c>
      <c r="I1276" s="49">
        <v>3.84</v>
      </c>
      <c r="J1276" s="49">
        <v>3.88</v>
      </c>
      <c r="K1276" s="49">
        <v>3.92</v>
      </c>
      <c r="L1276" s="49">
        <v>3.96</v>
      </c>
      <c r="M1276" s="49">
        <v>4</v>
      </c>
      <c r="N1276" s="49">
        <v>4.04</v>
      </c>
      <c r="O1276" s="49">
        <v>4.08</v>
      </c>
      <c r="P1276" s="49">
        <v>4.12</v>
      </c>
      <c r="Q1276" s="49">
        <v>4.16</v>
      </c>
      <c r="R1276" s="49">
        <v>4.2</v>
      </c>
      <c r="S1276" s="49">
        <v>4.24</v>
      </c>
      <c r="T1276" s="49">
        <v>4.28</v>
      </c>
      <c r="U1276" s="49">
        <v>4.32</v>
      </c>
      <c r="V1276" s="49">
        <v>4.3600000000000003</v>
      </c>
    </row>
    <row r="1277" spans="1:22" ht="15.75" customHeight="1">
      <c r="A1277" s="139" t="s">
        <v>751</v>
      </c>
      <c r="B1277" s="139" t="s">
        <v>420</v>
      </c>
      <c r="C1277" s="139" t="s">
        <v>781</v>
      </c>
      <c r="D1277" s="139" t="s">
        <v>633</v>
      </c>
      <c r="E1277" s="139" t="s">
        <v>754</v>
      </c>
      <c r="F1277" s="49">
        <v>1.04</v>
      </c>
      <c r="G1277" s="49">
        <v>1.07</v>
      </c>
      <c r="H1277" s="49">
        <v>1.0900000000000001</v>
      </c>
      <c r="I1277" s="49">
        <v>1.1000000000000001</v>
      </c>
      <c r="J1277" s="49">
        <v>1.1000000000000001</v>
      </c>
      <c r="K1277" s="49">
        <v>1.1200000000000001</v>
      </c>
      <c r="L1277" s="49">
        <v>1.1299999999999999</v>
      </c>
      <c r="M1277" s="49">
        <v>1.1399999999999999</v>
      </c>
      <c r="N1277" s="49">
        <v>1.1499999999999999</v>
      </c>
      <c r="O1277" s="49">
        <v>1.1599999999999999</v>
      </c>
      <c r="P1277" s="49">
        <v>1.17</v>
      </c>
      <c r="Q1277" s="49">
        <v>1.25</v>
      </c>
      <c r="R1277" s="49">
        <v>1.27</v>
      </c>
      <c r="S1277" s="49">
        <v>1.3</v>
      </c>
      <c r="T1277" s="49">
        <v>1.32</v>
      </c>
      <c r="U1277" s="49">
        <v>1.34</v>
      </c>
      <c r="V1277" s="49">
        <v>1.37</v>
      </c>
    </row>
    <row r="1278" spans="1:22" ht="15.75" customHeight="1">
      <c r="A1278" s="139" t="s">
        <v>751</v>
      </c>
      <c r="B1278" s="139" t="s">
        <v>422</v>
      </c>
      <c r="C1278" s="139" t="s">
        <v>781</v>
      </c>
      <c r="D1278" s="139" t="s">
        <v>633</v>
      </c>
      <c r="E1278" s="139" t="s">
        <v>754</v>
      </c>
      <c r="F1278" s="49">
        <v>2260</v>
      </c>
      <c r="G1278" s="49">
        <v>2140</v>
      </c>
      <c r="H1278" s="49">
        <v>2220</v>
      </c>
      <c r="I1278" s="49">
        <v>2310</v>
      </c>
      <c r="J1278" s="49">
        <v>2380</v>
      </c>
      <c r="K1278" s="49">
        <v>2420</v>
      </c>
      <c r="L1278" s="49">
        <v>2310</v>
      </c>
      <c r="M1278" s="49">
        <v>2380</v>
      </c>
      <c r="N1278" s="49">
        <v>2140</v>
      </c>
      <c r="O1278" s="49">
        <v>2470</v>
      </c>
      <c r="P1278" s="49">
        <v>2620</v>
      </c>
      <c r="Q1278" s="49">
        <v>1920</v>
      </c>
      <c r="R1278" s="49">
        <v>2060</v>
      </c>
      <c r="S1278" s="49">
        <v>2280</v>
      </c>
      <c r="T1278" s="49">
        <v>2280</v>
      </c>
      <c r="U1278" s="49">
        <v>2280</v>
      </c>
      <c r="V1278" s="49">
        <v>2280</v>
      </c>
    </row>
    <row r="1279" spans="1:22" ht="15.75" customHeight="1">
      <c r="A1279" s="139" t="s">
        <v>751</v>
      </c>
      <c r="B1279" s="139" t="s">
        <v>516</v>
      </c>
      <c r="C1279" s="139" t="s">
        <v>781</v>
      </c>
      <c r="D1279" s="139" t="s">
        <v>633</v>
      </c>
      <c r="E1279" s="139" t="s">
        <v>754</v>
      </c>
      <c r="F1279" s="49">
        <v>26</v>
      </c>
      <c r="G1279" s="49">
        <v>26.2</v>
      </c>
      <c r="H1279" s="49">
        <v>26.5</v>
      </c>
      <c r="I1279" s="49">
        <v>26.7</v>
      </c>
      <c r="J1279" s="49">
        <v>26.9</v>
      </c>
      <c r="K1279" s="49">
        <v>27.1</v>
      </c>
      <c r="L1279" s="49">
        <v>27.3</v>
      </c>
      <c r="M1279" s="49">
        <v>27.5</v>
      </c>
      <c r="N1279" s="49">
        <v>27.8</v>
      </c>
      <c r="O1279" s="49">
        <v>28</v>
      </c>
      <c r="P1279" s="49">
        <v>28.2</v>
      </c>
      <c r="Q1279" s="49">
        <v>28.4</v>
      </c>
      <c r="R1279" s="49">
        <v>28.6</v>
      </c>
      <c r="S1279" s="49">
        <v>28.8</v>
      </c>
      <c r="T1279" s="49">
        <v>29</v>
      </c>
      <c r="U1279" s="49">
        <v>29.2</v>
      </c>
      <c r="V1279" s="49">
        <v>29.5</v>
      </c>
    </row>
    <row r="1280" spans="1:22" ht="15.75" customHeight="1">
      <c r="A1280" s="139" t="s">
        <v>751</v>
      </c>
      <c r="B1280" s="139" t="s">
        <v>765</v>
      </c>
      <c r="C1280" s="139" t="s">
        <v>781</v>
      </c>
      <c r="D1280" s="139" t="s">
        <v>633</v>
      </c>
      <c r="E1280" s="139" t="s">
        <v>754</v>
      </c>
      <c r="F1280" s="49">
        <v>3370</v>
      </c>
      <c r="G1280" s="49">
        <v>3930</v>
      </c>
      <c r="H1280" s="49">
        <v>3860</v>
      </c>
      <c r="I1280" s="49">
        <v>4010</v>
      </c>
      <c r="J1280" s="49">
        <v>3820</v>
      </c>
      <c r="K1280" s="49">
        <v>4000</v>
      </c>
      <c r="L1280" s="49">
        <v>3750</v>
      </c>
      <c r="M1280" s="49">
        <v>3850</v>
      </c>
      <c r="N1280" s="49">
        <v>3840</v>
      </c>
      <c r="O1280" s="49">
        <v>3120</v>
      </c>
      <c r="P1280" s="49">
        <v>2460</v>
      </c>
      <c r="Q1280" s="49">
        <v>2770</v>
      </c>
      <c r="R1280" s="49">
        <v>2930</v>
      </c>
      <c r="S1280" s="49">
        <v>3190</v>
      </c>
      <c r="T1280" s="49">
        <v>3160</v>
      </c>
      <c r="U1280" s="49">
        <v>3140</v>
      </c>
      <c r="V1280" s="49">
        <v>3110</v>
      </c>
    </row>
    <row r="1281" spans="1:22" ht="15.75" customHeight="1">
      <c r="A1281" s="139" t="s">
        <v>751</v>
      </c>
      <c r="B1281" s="139" t="s">
        <v>424</v>
      </c>
      <c r="C1281" s="139" t="s">
        <v>781</v>
      </c>
      <c r="D1281" s="139" t="s">
        <v>633</v>
      </c>
      <c r="E1281" s="139" t="s">
        <v>754</v>
      </c>
      <c r="F1281" s="49">
        <v>1.05</v>
      </c>
      <c r="G1281" s="49">
        <v>1.07</v>
      </c>
      <c r="H1281" s="49">
        <v>0.97699999999999998</v>
      </c>
      <c r="I1281" s="49">
        <v>1.06</v>
      </c>
      <c r="J1281" s="49">
        <v>1.1000000000000001</v>
      </c>
      <c r="K1281" s="49">
        <v>1.1399999999999999</v>
      </c>
      <c r="L1281" s="49">
        <v>1.0900000000000001</v>
      </c>
      <c r="M1281" s="49">
        <v>1.26</v>
      </c>
      <c r="N1281" s="49">
        <v>1.24</v>
      </c>
      <c r="O1281" s="49">
        <v>1.1299999999999999</v>
      </c>
      <c r="P1281" s="49">
        <v>1.2</v>
      </c>
      <c r="Q1281" s="49">
        <v>1.1599999999999999</v>
      </c>
      <c r="R1281" s="49">
        <v>1.1399999999999999</v>
      </c>
      <c r="S1281" s="49">
        <v>1.21</v>
      </c>
      <c r="T1281" s="49">
        <v>1.22</v>
      </c>
      <c r="U1281" s="49">
        <v>1.23</v>
      </c>
      <c r="V1281" s="49">
        <v>1.24</v>
      </c>
    </row>
    <row r="1282" spans="1:22" ht="15.75" customHeight="1">
      <c r="A1282" s="139" t="s">
        <v>751</v>
      </c>
      <c r="B1282" s="139" t="s">
        <v>554</v>
      </c>
      <c r="C1282" s="139" t="s">
        <v>781</v>
      </c>
      <c r="D1282" s="139" t="s">
        <v>633</v>
      </c>
      <c r="E1282" s="139" t="s">
        <v>754</v>
      </c>
      <c r="F1282" s="49">
        <v>0.22</v>
      </c>
      <c r="G1282" s="49">
        <v>0.22</v>
      </c>
      <c r="H1282" s="49">
        <v>0.22</v>
      </c>
      <c r="I1282" s="49">
        <v>1.1000000000000001</v>
      </c>
      <c r="J1282" s="49">
        <v>1.1000000000000001</v>
      </c>
      <c r="K1282" s="49">
        <v>2.2000000000000002</v>
      </c>
      <c r="L1282" s="49">
        <v>2.2000000000000002</v>
      </c>
      <c r="M1282" s="49">
        <v>11.9</v>
      </c>
      <c r="N1282" s="49">
        <v>46.6</v>
      </c>
      <c r="O1282" s="49">
        <v>5.76</v>
      </c>
      <c r="P1282" s="49">
        <v>6.6</v>
      </c>
      <c r="Q1282" s="49">
        <v>6.6</v>
      </c>
      <c r="R1282" s="49">
        <v>6.6</v>
      </c>
      <c r="S1282" s="49">
        <v>14.7</v>
      </c>
      <c r="T1282" s="49">
        <v>15.8</v>
      </c>
      <c r="U1282" s="49">
        <v>16.899999999999999</v>
      </c>
      <c r="V1282" s="49">
        <v>17.899999999999999</v>
      </c>
    </row>
    <row r="1283" spans="1:22" ht="15.75" customHeight="1">
      <c r="A1283" s="139" t="s">
        <v>751</v>
      </c>
      <c r="B1283" s="139" t="s">
        <v>418</v>
      </c>
      <c r="C1283" s="139" t="s">
        <v>781</v>
      </c>
      <c r="D1283" s="139" t="s">
        <v>633</v>
      </c>
      <c r="E1283" s="139" t="s">
        <v>754</v>
      </c>
      <c r="F1283" s="49">
        <v>3.89</v>
      </c>
      <c r="G1283" s="49">
        <v>3.91</v>
      </c>
      <c r="H1283" s="49">
        <v>3.92</v>
      </c>
      <c r="I1283" s="49">
        <v>3.92</v>
      </c>
      <c r="J1283" s="49">
        <v>3.91</v>
      </c>
      <c r="K1283" s="49">
        <v>3.9</v>
      </c>
      <c r="L1283" s="49">
        <v>3.9</v>
      </c>
      <c r="M1283" s="49">
        <v>3.89</v>
      </c>
      <c r="N1283" s="49">
        <v>3.89</v>
      </c>
      <c r="O1283" s="49">
        <v>3.88</v>
      </c>
      <c r="P1283" s="49">
        <v>3.87</v>
      </c>
      <c r="Q1283" s="49">
        <v>3.93</v>
      </c>
      <c r="R1283" s="49">
        <v>3.94</v>
      </c>
      <c r="S1283" s="49">
        <v>3.95</v>
      </c>
      <c r="T1283" s="49">
        <v>3.96</v>
      </c>
      <c r="U1283" s="49">
        <v>3.96</v>
      </c>
      <c r="V1283" s="49">
        <v>3.97</v>
      </c>
    </row>
    <row r="1284" spans="1:22" ht="15.75" customHeight="1">
      <c r="A1284" s="139" t="s">
        <v>751</v>
      </c>
      <c r="B1284" s="139" t="s">
        <v>426</v>
      </c>
      <c r="C1284" s="139" t="s">
        <v>781</v>
      </c>
      <c r="D1284" s="139" t="s">
        <v>633</v>
      </c>
      <c r="E1284" s="139" t="s">
        <v>754</v>
      </c>
      <c r="F1284" s="49">
        <v>1040</v>
      </c>
      <c r="G1284" s="49">
        <v>1120</v>
      </c>
      <c r="H1284" s="49">
        <v>1160</v>
      </c>
      <c r="I1284" s="49">
        <v>1150</v>
      </c>
      <c r="J1284" s="49">
        <v>1050</v>
      </c>
      <c r="K1284" s="49">
        <v>1120</v>
      </c>
      <c r="L1284" s="49">
        <v>1210</v>
      </c>
      <c r="M1284" s="49">
        <v>2290</v>
      </c>
      <c r="N1284" s="49">
        <v>1900</v>
      </c>
      <c r="O1284" s="49">
        <v>1080</v>
      </c>
      <c r="P1284" s="49">
        <v>1030</v>
      </c>
      <c r="Q1284" s="49">
        <v>2110</v>
      </c>
      <c r="R1284" s="49">
        <v>2130</v>
      </c>
      <c r="S1284" s="49">
        <v>1680</v>
      </c>
      <c r="T1284" s="49">
        <v>1870</v>
      </c>
      <c r="U1284" s="49">
        <v>2040</v>
      </c>
      <c r="V1284" s="49">
        <v>1830</v>
      </c>
    </row>
    <row r="1285" spans="1:22" ht="15.75" customHeight="1">
      <c r="A1285" s="139" t="s">
        <v>751</v>
      </c>
      <c r="B1285" s="139" t="s">
        <v>428</v>
      </c>
      <c r="C1285" s="139" t="s">
        <v>781</v>
      </c>
      <c r="D1285" s="139" t="s">
        <v>633</v>
      </c>
      <c r="E1285" s="139" t="s">
        <v>754</v>
      </c>
      <c r="F1285" s="49">
        <v>0.91700000000000004</v>
      </c>
      <c r="G1285" s="49">
        <v>1.1200000000000001</v>
      </c>
      <c r="H1285" s="49">
        <v>1.24</v>
      </c>
      <c r="I1285" s="49">
        <v>1.31</v>
      </c>
      <c r="J1285" s="49">
        <v>1.49</v>
      </c>
      <c r="K1285" s="49">
        <v>1.4</v>
      </c>
      <c r="L1285" s="49">
        <v>1.17</v>
      </c>
      <c r="M1285" s="49">
        <v>1.1000000000000001</v>
      </c>
      <c r="N1285" s="49">
        <v>0.82799999999999996</v>
      </c>
      <c r="O1285" s="49">
        <v>0.67600000000000005</v>
      </c>
      <c r="P1285" s="49">
        <v>0.52200000000000002</v>
      </c>
      <c r="Q1285" s="49">
        <v>0.55200000000000005</v>
      </c>
      <c r="R1285" s="49">
        <v>0.47</v>
      </c>
      <c r="S1285" s="49">
        <v>0.55100000000000005</v>
      </c>
      <c r="T1285" s="49">
        <v>0.49</v>
      </c>
      <c r="U1285" s="49">
        <v>0.43</v>
      </c>
      <c r="V1285" s="49">
        <v>0.36899999999999999</v>
      </c>
    </row>
    <row r="1286" spans="1:22" ht="15.75" customHeight="1">
      <c r="A1286" s="139" t="s">
        <v>751</v>
      </c>
      <c r="B1286" s="139" t="s">
        <v>414</v>
      </c>
      <c r="C1286" s="139" t="s">
        <v>781</v>
      </c>
      <c r="D1286" s="139" t="s">
        <v>633</v>
      </c>
      <c r="E1286" s="139" t="s">
        <v>754</v>
      </c>
      <c r="F1286" s="49">
        <v>6.29</v>
      </c>
      <c r="G1286" s="49">
        <v>5.77</v>
      </c>
      <c r="H1286" s="49">
        <v>7.26</v>
      </c>
      <c r="I1286" s="49">
        <v>6.35</v>
      </c>
      <c r="J1286" s="49">
        <v>5.81</v>
      </c>
      <c r="K1286" s="49">
        <v>6.12</v>
      </c>
      <c r="L1286" s="49">
        <v>4.78</v>
      </c>
      <c r="M1286" s="49">
        <v>3.28</v>
      </c>
      <c r="N1286" s="49">
        <v>2.44</v>
      </c>
      <c r="O1286" s="49">
        <v>2.6</v>
      </c>
      <c r="P1286" s="49">
        <v>1.95</v>
      </c>
      <c r="Q1286" s="49">
        <v>5.58</v>
      </c>
      <c r="R1286" s="49">
        <v>4.04</v>
      </c>
      <c r="S1286" s="49">
        <v>3.18</v>
      </c>
      <c r="T1286" s="49">
        <v>2.98</v>
      </c>
      <c r="U1286" s="49">
        <v>2.78</v>
      </c>
      <c r="V1286" s="49">
        <v>2.58</v>
      </c>
    </row>
    <row r="1287" spans="1:22" ht="15.75" customHeight="1">
      <c r="A1287" s="139" t="s">
        <v>751</v>
      </c>
      <c r="B1287" s="139" t="s">
        <v>766</v>
      </c>
      <c r="C1287" s="139" t="s">
        <v>781</v>
      </c>
      <c r="D1287" s="139" t="s">
        <v>633</v>
      </c>
      <c r="E1287" s="139" t="s">
        <v>754</v>
      </c>
      <c r="F1287" s="49">
        <v>0.58399999999999996</v>
      </c>
      <c r="G1287" s="49">
        <v>0.58399999999999996</v>
      </c>
      <c r="H1287" s="49">
        <v>0.58399999999999996</v>
      </c>
      <c r="I1287" s="49">
        <v>0.58399999999999996</v>
      </c>
      <c r="J1287" s="49">
        <v>0.58399999999999996</v>
      </c>
      <c r="K1287" s="49">
        <v>0.58399999999999996</v>
      </c>
      <c r="L1287" s="49">
        <v>0.58399999999999996</v>
      </c>
      <c r="M1287" s="49">
        <v>0.58399999999999996</v>
      </c>
      <c r="N1287" s="49">
        <v>0.58399999999999996</v>
      </c>
      <c r="O1287" s="49">
        <v>0.58399999999999996</v>
      </c>
      <c r="P1287" s="49">
        <v>0.58399999999999996</v>
      </c>
      <c r="Q1287" s="49">
        <v>0.51100000000000001</v>
      </c>
      <c r="R1287" s="49">
        <v>0.496</v>
      </c>
      <c r="S1287" s="49">
        <v>0.48199999999999998</v>
      </c>
      <c r="T1287" s="49">
        <v>0.46800000000000003</v>
      </c>
      <c r="U1287" s="49">
        <v>0.45300000000000001</v>
      </c>
      <c r="V1287" s="49">
        <v>0.439</v>
      </c>
    </row>
    <row r="1288" spans="1:22" ht="15.75" customHeight="1">
      <c r="A1288" s="139" t="s">
        <v>751</v>
      </c>
      <c r="B1288" s="139" t="s">
        <v>462</v>
      </c>
      <c r="C1288" s="139" t="s">
        <v>781</v>
      </c>
      <c r="D1288" s="139" t="s">
        <v>633</v>
      </c>
      <c r="E1288" s="139" t="s">
        <v>754</v>
      </c>
      <c r="F1288" s="49">
        <v>2.06</v>
      </c>
      <c r="G1288" s="49">
        <v>2.09</v>
      </c>
      <c r="H1288" s="49">
        <v>2.12</v>
      </c>
      <c r="I1288" s="49">
        <v>2.15</v>
      </c>
      <c r="J1288" s="49">
        <v>2.1800000000000002</v>
      </c>
      <c r="K1288" s="49">
        <v>3.99</v>
      </c>
      <c r="L1288" s="49">
        <v>0.46899999999999997</v>
      </c>
      <c r="M1288" s="49">
        <v>2.12</v>
      </c>
      <c r="N1288" s="49">
        <v>3.01</v>
      </c>
      <c r="O1288" s="49">
        <v>3.87</v>
      </c>
      <c r="P1288" s="49">
        <v>3.49</v>
      </c>
      <c r="Q1288" s="49">
        <v>2.92</v>
      </c>
      <c r="R1288" s="49">
        <v>11.7</v>
      </c>
      <c r="S1288" s="49">
        <v>5.61</v>
      </c>
      <c r="T1288" s="49">
        <v>5.92</v>
      </c>
      <c r="U1288" s="49">
        <v>6.24</v>
      </c>
      <c r="V1288" s="49">
        <v>6.56</v>
      </c>
    </row>
    <row r="1289" spans="1:22" ht="15.75" customHeight="1">
      <c r="A1289" s="139" t="s">
        <v>751</v>
      </c>
      <c r="B1289" s="139" t="s">
        <v>456</v>
      </c>
      <c r="C1289" s="139" t="s">
        <v>781</v>
      </c>
      <c r="D1289" s="139" t="s">
        <v>633</v>
      </c>
      <c r="E1289" s="139" t="s">
        <v>754</v>
      </c>
      <c r="F1289" s="49">
        <v>5.4</v>
      </c>
      <c r="G1289" s="49">
        <v>5.31</v>
      </c>
      <c r="H1289" s="49">
        <v>4.8600000000000003</v>
      </c>
      <c r="I1289" s="49">
        <v>4.95</v>
      </c>
      <c r="J1289" s="49">
        <v>5.01</v>
      </c>
      <c r="K1289" s="49">
        <v>5.07</v>
      </c>
      <c r="L1289" s="49">
        <v>4.5599999999999996</v>
      </c>
      <c r="M1289" s="49">
        <v>4.9400000000000004</v>
      </c>
      <c r="N1289" s="49">
        <v>4.72</v>
      </c>
      <c r="O1289" s="49">
        <v>6.91</v>
      </c>
      <c r="P1289" s="49">
        <v>7.63</v>
      </c>
      <c r="Q1289" s="49">
        <v>7.74</v>
      </c>
      <c r="R1289" s="49">
        <v>6.81</v>
      </c>
      <c r="S1289" s="49">
        <v>6.8</v>
      </c>
      <c r="T1289" s="49">
        <v>6.94</v>
      </c>
      <c r="U1289" s="49">
        <v>7.08</v>
      </c>
      <c r="V1289" s="49">
        <v>7.22</v>
      </c>
    </row>
    <row r="1290" spans="1:22" ht="15.75" customHeight="1">
      <c r="A1290" s="139" t="s">
        <v>751</v>
      </c>
      <c r="B1290" s="139" t="s">
        <v>454</v>
      </c>
      <c r="C1290" s="139" t="s">
        <v>781</v>
      </c>
      <c r="D1290" s="139" t="s">
        <v>633</v>
      </c>
      <c r="E1290" s="139" t="s">
        <v>754</v>
      </c>
      <c r="F1290" s="49">
        <v>0.29299999999999998</v>
      </c>
      <c r="G1290" s="49">
        <v>0.35699999999999998</v>
      </c>
      <c r="H1290" s="49">
        <v>0.46100000000000002</v>
      </c>
      <c r="I1290" s="49">
        <v>0.60499999999999998</v>
      </c>
      <c r="J1290" s="49">
        <v>0.78600000000000003</v>
      </c>
      <c r="K1290" s="49">
        <v>1</v>
      </c>
      <c r="L1290" s="49">
        <v>1.25</v>
      </c>
      <c r="M1290" s="49">
        <v>1.84</v>
      </c>
      <c r="N1290" s="49">
        <v>1.53</v>
      </c>
      <c r="O1290" s="49">
        <v>3.89</v>
      </c>
      <c r="P1290" s="49">
        <v>3.06</v>
      </c>
      <c r="Q1290" s="49">
        <v>2.4700000000000002</v>
      </c>
      <c r="R1290" s="49">
        <v>1.92</v>
      </c>
      <c r="S1290" s="49">
        <v>3</v>
      </c>
      <c r="T1290" s="49">
        <v>3.21</v>
      </c>
      <c r="U1290" s="49">
        <v>3.42</v>
      </c>
      <c r="V1290" s="49">
        <v>3.62</v>
      </c>
    </row>
    <row r="1291" spans="1:22" ht="15.75" customHeight="1">
      <c r="A1291" s="139" t="s">
        <v>751</v>
      </c>
      <c r="B1291" s="139" t="s">
        <v>432</v>
      </c>
      <c r="C1291" s="139" t="s">
        <v>781</v>
      </c>
      <c r="D1291" s="139" t="s">
        <v>633</v>
      </c>
      <c r="E1291" s="139" t="s">
        <v>754</v>
      </c>
      <c r="F1291" s="49">
        <v>6.4</v>
      </c>
      <c r="G1291" s="49">
        <v>6.58</v>
      </c>
      <c r="H1291" s="49">
        <v>6.77</v>
      </c>
      <c r="I1291" s="49">
        <v>6.96</v>
      </c>
      <c r="J1291" s="49">
        <v>7.16</v>
      </c>
      <c r="K1291" s="49">
        <v>7.35</v>
      </c>
      <c r="L1291" s="49">
        <v>7.54</v>
      </c>
      <c r="M1291" s="49">
        <v>7.74</v>
      </c>
      <c r="N1291" s="49">
        <v>7.93</v>
      </c>
      <c r="O1291" s="49">
        <v>8.1300000000000008</v>
      </c>
      <c r="P1291" s="49">
        <v>8.32</v>
      </c>
      <c r="Q1291" s="49">
        <v>8.5</v>
      </c>
      <c r="R1291" s="49">
        <v>8.68</v>
      </c>
      <c r="S1291" s="49">
        <v>8.8699999999999992</v>
      </c>
      <c r="T1291" s="49">
        <v>9.06</v>
      </c>
      <c r="U1291" s="49">
        <v>9.25</v>
      </c>
      <c r="V1291" s="49">
        <v>9.44</v>
      </c>
    </row>
    <row r="1292" spans="1:22" ht="15.75" customHeight="1">
      <c r="A1292" s="139" t="s">
        <v>751</v>
      </c>
      <c r="B1292" s="139" t="s">
        <v>438</v>
      </c>
      <c r="C1292" s="139" t="s">
        <v>781</v>
      </c>
      <c r="D1292" s="139" t="s">
        <v>633</v>
      </c>
      <c r="E1292" s="139" t="s">
        <v>754</v>
      </c>
      <c r="F1292" s="49">
        <v>0.438</v>
      </c>
      <c r="G1292" s="49">
        <v>0.45</v>
      </c>
      <c r="H1292" s="49">
        <v>0.46100000000000002</v>
      </c>
      <c r="I1292" s="49">
        <v>0.47299999999999998</v>
      </c>
      <c r="J1292" s="49">
        <v>0.48499999999999999</v>
      </c>
      <c r="K1292" s="49">
        <v>0.497</v>
      </c>
      <c r="L1292" s="49">
        <v>0.50900000000000001</v>
      </c>
      <c r="M1292" s="49">
        <v>0.52100000000000002</v>
      </c>
      <c r="N1292" s="49">
        <v>0.53300000000000003</v>
      </c>
      <c r="O1292" s="49">
        <v>0.54500000000000004</v>
      </c>
      <c r="P1292" s="49">
        <v>0.55700000000000005</v>
      </c>
      <c r="Q1292" s="49">
        <v>0.56799999999999995</v>
      </c>
      <c r="R1292" s="49">
        <v>0.57999999999999996</v>
      </c>
      <c r="S1292" s="49">
        <v>0.59199999999999997</v>
      </c>
      <c r="T1292" s="49">
        <v>0.60399999999999998</v>
      </c>
      <c r="U1292" s="49">
        <v>0.61499999999999999</v>
      </c>
      <c r="V1292" s="49">
        <v>0.627</v>
      </c>
    </row>
    <row r="1293" spans="1:22" ht="15.75" customHeight="1">
      <c r="A1293" s="139" t="s">
        <v>751</v>
      </c>
      <c r="B1293" s="139" t="s">
        <v>450</v>
      </c>
      <c r="C1293" s="139" t="s">
        <v>781</v>
      </c>
      <c r="D1293" s="139" t="s">
        <v>633</v>
      </c>
      <c r="E1293" s="139" t="s">
        <v>754</v>
      </c>
      <c r="F1293" s="49">
        <v>1380</v>
      </c>
      <c r="G1293" s="49">
        <v>1060</v>
      </c>
      <c r="H1293" s="49">
        <v>1020</v>
      </c>
      <c r="I1293" s="49">
        <v>801</v>
      </c>
      <c r="J1293" s="49">
        <v>1020</v>
      </c>
      <c r="K1293" s="49">
        <v>771</v>
      </c>
      <c r="L1293" s="49">
        <v>888</v>
      </c>
      <c r="M1293" s="49">
        <v>1140</v>
      </c>
      <c r="N1293" s="49">
        <v>1340</v>
      </c>
      <c r="O1293" s="49">
        <v>1180</v>
      </c>
      <c r="P1293" s="49">
        <v>1350</v>
      </c>
      <c r="Q1293" s="49">
        <v>1300</v>
      </c>
      <c r="R1293" s="49">
        <v>1410</v>
      </c>
      <c r="S1293" s="49">
        <v>981</v>
      </c>
      <c r="T1293" s="49">
        <v>943</v>
      </c>
      <c r="U1293" s="49">
        <v>906</v>
      </c>
      <c r="V1293" s="49">
        <v>868</v>
      </c>
    </row>
    <row r="1294" spans="1:22" ht="15.75" customHeight="1">
      <c r="A1294" s="139" t="s">
        <v>751</v>
      </c>
      <c r="B1294" s="139" t="s">
        <v>430</v>
      </c>
      <c r="C1294" s="139" t="s">
        <v>781</v>
      </c>
      <c r="D1294" s="139" t="s">
        <v>633</v>
      </c>
      <c r="E1294" s="139" t="s">
        <v>754</v>
      </c>
      <c r="F1294" s="49">
        <v>7.9200000000000007E-2</v>
      </c>
      <c r="G1294" s="49">
        <v>5.62E-2</v>
      </c>
      <c r="H1294" s="49">
        <v>3.3099999999999997E-2</v>
      </c>
      <c r="I1294" s="49">
        <v>0.01</v>
      </c>
      <c r="J1294" s="49">
        <v>9.5899999999999996E-3</v>
      </c>
      <c r="K1294" s="49">
        <v>9.4999999999999998E-3</v>
      </c>
      <c r="L1294" s="49">
        <v>9.8099999999999993E-3</v>
      </c>
      <c r="M1294" s="49">
        <v>9.6399999999999993E-3</v>
      </c>
      <c r="N1294" s="49">
        <v>0.01</v>
      </c>
      <c r="O1294" s="49">
        <v>8.8699999999999994E-3</v>
      </c>
      <c r="P1294" s="49">
        <v>8.2299999999999995E-3</v>
      </c>
      <c r="Q1294" s="49">
        <v>7.77E-3</v>
      </c>
      <c r="R1294" s="49">
        <v>0.01</v>
      </c>
      <c r="S1294" s="49">
        <v>0.01</v>
      </c>
      <c r="T1294" s="49">
        <v>0.01</v>
      </c>
      <c r="U1294" s="49">
        <v>0</v>
      </c>
      <c r="V1294" s="49">
        <v>0</v>
      </c>
    </row>
    <row r="1295" spans="1:22" ht="15.75" customHeight="1">
      <c r="A1295" s="139" t="s">
        <v>751</v>
      </c>
      <c r="B1295" s="139" t="s">
        <v>440</v>
      </c>
      <c r="C1295" s="139" t="s">
        <v>781</v>
      </c>
      <c r="D1295" s="139" t="s">
        <v>633</v>
      </c>
      <c r="E1295" s="139" t="s">
        <v>754</v>
      </c>
      <c r="F1295" s="49">
        <v>3.4</v>
      </c>
      <c r="G1295" s="49">
        <v>3.5</v>
      </c>
      <c r="H1295" s="49">
        <v>3.61</v>
      </c>
      <c r="I1295" s="49">
        <v>3.72</v>
      </c>
      <c r="J1295" s="49">
        <v>3.83</v>
      </c>
      <c r="K1295" s="49">
        <v>3.95</v>
      </c>
      <c r="L1295" s="49">
        <v>4.0599999999999996</v>
      </c>
      <c r="M1295" s="49">
        <v>4.17</v>
      </c>
      <c r="N1295" s="49">
        <v>4.29</v>
      </c>
      <c r="O1295" s="49">
        <v>4.4000000000000004</v>
      </c>
      <c r="P1295" s="49">
        <v>4.5199999999999996</v>
      </c>
      <c r="Q1295" s="49">
        <v>4.5999999999999996</v>
      </c>
      <c r="R1295" s="49">
        <v>4.7</v>
      </c>
      <c r="S1295" s="49">
        <v>4.8099999999999996</v>
      </c>
      <c r="T1295" s="49">
        <v>4.92</v>
      </c>
      <c r="U1295" s="49">
        <v>5.03</v>
      </c>
      <c r="V1295" s="49">
        <v>5.13</v>
      </c>
    </row>
    <row r="1296" spans="1:22" ht="15.75" customHeight="1">
      <c r="A1296" s="139" t="s">
        <v>751</v>
      </c>
      <c r="B1296" s="139" t="s">
        <v>442</v>
      </c>
      <c r="C1296" s="139" t="s">
        <v>781</v>
      </c>
      <c r="D1296" s="139" t="s">
        <v>633</v>
      </c>
      <c r="E1296" s="139" t="s">
        <v>754</v>
      </c>
      <c r="F1296" s="49">
        <v>8.5599999999999996E-2</v>
      </c>
      <c r="G1296" s="49">
        <v>0.20399999999999999</v>
      </c>
      <c r="H1296" s="49">
        <v>0.17</v>
      </c>
      <c r="I1296" s="49">
        <v>9.4899999999999998E-2</v>
      </c>
      <c r="J1296" s="49">
        <v>0.157</v>
      </c>
      <c r="K1296" s="49">
        <v>0.25700000000000001</v>
      </c>
      <c r="L1296" s="49">
        <v>9.4399999999999998E-2</v>
      </c>
      <c r="M1296" s="49">
        <v>0.10100000000000001</v>
      </c>
      <c r="N1296" s="49">
        <v>5.96E-2</v>
      </c>
      <c r="O1296" s="49">
        <v>9.5600000000000004E-2</v>
      </c>
      <c r="P1296" s="49">
        <v>9.6299999999999997E-2</v>
      </c>
      <c r="Q1296" s="49">
        <v>0.129</v>
      </c>
      <c r="R1296" s="49">
        <v>3.3599999999999998E-2</v>
      </c>
      <c r="S1296" s="49">
        <v>3.3599999999999998E-2</v>
      </c>
      <c r="T1296" s="49">
        <v>7.0099999999999996E-2</v>
      </c>
      <c r="U1296" s="49">
        <v>7.0099999999999996E-2</v>
      </c>
      <c r="V1296" s="49">
        <v>3.4500000000000003E-2</v>
      </c>
    </row>
    <row r="1297" spans="1:22" ht="15.75" customHeight="1">
      <c r="A1297" s="139" t="s">
        <v>751</v>
      </c>
      <c r="B1297" s="139" t="s">
        <v>282</v>
      </c>
      <c r="C1297" s="139" t="s">
        <v>781</v>
      </c>
      <c r="D1297" s="139" t="s">
        <v>633</v>
      </c>
      <c r="E1297" s="139" t="s">
        <v>754</v>
      </c>
      <c r="F1297" s="49">
        <v>239</v>
      </c>
      <c r="G1297" s="49">
        <v>116</v>
      </c>
      <c r="H1297" s="49">
        <v>70.900000000000006</v>
      </c>
      <c r="I1297" s="49">
        <v>115</v>
      </c>
      <c r="J1297" s="49">
        <v>63.4</v>
      </c>
      <c r="K1297" s="49">
        <v>75</v>
      </c>
      <c r="L1297" s="49">
        <v>73.900000000000006</v>
      </c>
      <c r="M1297" s="49">
        <v>73.3</v>
      </c>
      <c r="N1297" s="49">
        <v>73.3</v>
      </c>
      <c r="O1297" s="49">
        <v>72.5</v>
      </c>
      <c r="P1297" s="49">
        <v>144</v>
      </c>
      <c r="Q1297" s="49">
        <v>166</v>
      </c>
      <c r="R1297" s="49">
        <v>166</v>
      </c>
      <c r="S1297" s="49">
        <v>90</v>
      </c>
      <c r="T1297" s="49">
        <v>85.8</v>
      </c>
      <c r="U1297" s="49">
        <v>81.599999999999994</v>
      </c>
      <c r="V1297" s="49">
        <v>77.400000000000006</v>
      </c>
    </row>
    <row r="1298" spans="1:22" ht="15.75" customHeight="1">
      <c r="A1298" s="139" t="s">
        <v>751</v>
      </c>
      <c r="B1298" s="139" t="s">
        <v>460</v>
      </c>
      <c r="C1298" s="139" t="s">
        <v>781</v>
      </c>
      <c r="D1298" s="139" t="s">
        <v>633</v>
      </c>
      <c r="E1298" s="139" t="s">
        <v>754</v>
      </c>
      <c r="F1298" s="49">
        <v>25.5</v>
      </c>
      <c r="G1298" s="49">
        <v>37.9</v>
      </c>
      <c r="H1298" s="49">
        <v>42.3</v>
      </c>
      <c r="I1298" s="49">
        <v>30.1</v>
      </c>
      <c r="J1298" s="49">
        <v>44.7</v>
      </c>
      <c r="K1298" s="49">
        <v>44.1</v>
      </c>
      <c r="L1298" s="49">
        <v>35.5</v>
      </c>
      <c r="M1298" s="49">
        <v>39.299999999999997</v>
      </c>
      <c r="N1298" s="49">
        <v>38.700000000000003</v>
      </c>
      <c r="O1298" s="49">
        <v>33.6</v>
      </c>
      <c r="P1298" s="49">
        <v>44.3</v>
      </c>
      <c r="Q1298" s="49">
        <v>58.1</v>
      </c>
      <c r="R1298" s="49">
        <v>57</v>
      </c>
      <c r="S1298" s="49">
        <v>48.1</v>
      </c>
      <c r="T1298" s="49">
        <v>48.9</v>
      </c>
      <c r="U1298" s="49">
        <v>49.8</v>
      </c>
      <c r="V1298" s="49">
        <v>50.7</v>
      </c>
    </row>
    <row r="1299" spans="1:22" ht="15.75" customHeight="1">
      <c r="A1299" s="139" t="s">
        <v>751</v>
      </c>
      <c r="B1299" s="139" t="s">
        <v>458</v>
      </c>
      <c r="C1299" s="139" t="s">
        <v>781</v>
      </c>
      <c r="D1299" s="139" t="s">
        <v>633</v>
      </c>
      <c r="E1299" s="139" t="s">
        <v>754</v>
      </c>
      <c r="F1299" s="49">
        <v>0.13600000000000001</v>
      </c>
      <c r="G1299" s="49">
        <v>0.13800000000000001</v>
      </c>
      <c r="H1299" s="49">
        <v>0.13900000000000001</v>
      </c>
      <c r="I1299" s="49">
        <v>0.14099999999999999</v>
      </c>
      <c r="J1299" s="49">
        <v>0.14299999999999999</v>
      </c>
      <c r="K1299" s="49">
        <v>0.14399999999999999</v>
      </c>
      <c r="L1299" s="49">
        <v>0.14599999999999999</v>
      </c>
      <c r="M1299" s="49">
        <v>0.14799999999999999</v>
      </c>
      <c r="N1299" s="49">
        <v>0.15</v>
      </c>
      <c r="O1299" s="49">
        <v>0.151</v>
      </c>
      <c r="P1299" s="49">
        <v>0.153</v>
      </c>
      <c r="Q1299" s="49">
        <v>0.154</v>
      </c>
      <c r="R1299" s="49">
        <v>0.156</v>
      </c>
      <c r="S1299" s="49">
        <v>0.157</v>
      </c>
      <c r="T1299" s="49">
        <v>0.159</v>
      </c>
      <c r="U1299" s="49">
        <v>0.16</v>
      </c>
      <c r="V1299" s="49">
        <v>0.16200000000000001</v>
      </c>
    </row>
    <row r="1300" spans="1:22" ht="15.75" customHeight="1">
      <c r="A1300" s="139" t="s">
        <v>751</v>
      </c>
      <c r="B1300" s="139" t="s">
        <v>464</v>
      </c>
      <c r="C1300" s="139" t="s">
        <v>781</v>
      </c>
      <c r="D1300" s="139" t="s">
        <v>633</v>
      </c>
      <c r="E1300" s="139" t="s">
        <v>754</v>
      </c>
      <c r="F1300" s="49">
        <v>3.43</v>
      </c>
      <c r="G1300" s="49">
        <v>3.5</v>
      </c>
      <c r="H1300" s="49">
        <v>3.58</v>
      </c>
      <c r="I1300" s="49">
        <v>3.65</v>
      </c>
      <c r="J1300" s="49">
        <v>3.72</v>
      </c>
      <c r="K1300" s="49">
        <v>3.79</v>
      </c>
      <c r="L1300" s="49">
        <v>3.86</v>
      </c>
      <c r="M1300" s="49">
        <v>3.93</v>
      </c>
      <c r="N1300" s="49">
        <v>4</v>
      </c>
      <c r="O1300" s="49">
        <v>4.07</v>
      </c>
      <c r="P1300" s="49">
        <v>4.1399999999999997</v>
      </c>
      <c r="Q1300" s="49">
        <v>4.22</v>
      </c>
      <c r="R1300" s="49">
        <v>4.29</v>
      </c>
      <c r="S1300" s="49">
        <v>4.37</v>
      </c>
      <c r="T1300" s="49">
        <v>4.4400000000000004</v>
      </c>
      <c r="U1300" s="49">
        <v>4.51</v>
      </c>
      <c r="V1300" s="49">
        <v>4.58</v>
      </c>
    </row>
    <row r="1301" spans="1:22" ht="15.75" customHeight="1">
      <c r="A1301" s="139" t="s">
        <v>751</v>
      </c>
      <c r="B1301" s="139" t="s">
        <v>446</v>
      </c>
      <c r="C1301" s="139" t="s">
        <v>781</v>
      </c>
      <c r="D1301" s="139" t="s">
        <v>633</v>
      </c>
      <c r="E1301" s="139" t="s">
        <v>754</v>
      </c>
      <c r="F1301" s="49">
        <v>1.0900000000000001</v>
      </c>
      <c r="G1301" s="49">
        <v>1.1200000000000001</v>
      </c>
      <c r="H1301" s="49">
        <v>1.1599999999999999</v>
      </c>
      <c r="I1301" s="49">
        <v>1.19</v>
      </c>
      <c r="J1301" s="49">
        <v>1.23</v>
      </c>
      <c r="K1301" s="49">
        <v>1.27</v>
      </c>
      <c r="L1301" s="49">
        <v>1.3</v>
      </c>
      <c r="M1301" s="49">
        <v>1.34</v>
      </c>
      <c r="N1301" s="49">
        <v>1.38</v>
      </c>
      <c r="O1301" s="49">
        <v>1.41</v>
      </c>
      <c r="P1301" s="49">
        <v>1.45</v>
      </c>
      <c r="Q1301" s="49">
        <v>1.48</v>
      </c>
      <c r="R1301" s="49">
        <v>1.51</v>
      </c>
      <c r="S1301" s="49">
        <v>1.54</v>
      </c>
      <c r="T1301" s="49">
        <v>1.58</v>
      </c>
      <c r="U1301" s="49">
        <v>1.61</v>
      </c>
      <c r="V1301" s="49">
        <v>1.65</v>
      </c>
    </row>
    <row r="1302" spans="1:22" ht="15.75" customHeight="1">
      <c r="A1302" s="139" t="s">
        <v>751</v>
      </c>
      <c r="B1302" s="139" t="s">
        <v>448</v>
      </c>
      <c r="C1302" s="139" t="s">
        <v>781</v>
      </c>
      <c r="D1302" s="139" t="s">
        <v>633</v>
      </c>
      <c r="E1302" s="139" t="s">
        <v>754</v>
      </c>
      <c r="F1302" s="49">
        <v>23.5</v>
      </c>
      <c r="G1302" s="49">
        <v>23.7</v>
      </c>
      <c r="H1302" s="49">
        <v>24</v>
      </c>
      <c r="I1302" s="49">
        <v>24.2</v>
      </c>
      <c r="J1302" s="49">
        <v>24.4</v>
      </c>
      <c r="K1302" s="49">
        <v>24.7</v>
      </c>
      <c r="L1302" s="49">
        <v>24.9</v>
      </c>
      <c r="M1302" s="49">
        <v>25.1</v>
      </c>
      <c r="N1302" s="49">
        <v>25.3</v>
      </c>
      <c r="O1302" s="49">
        <v>25.6</v>
      </c>
      <c r="P1302" s="49">
        <v>25.8</v>
      </c>
      <c r="Q1302" s="49">
        <v>26</v>
      </c>
      <c r="R1302" s="49">
        <v>26.3</v>
      </c>
      <c r="S1302" s="49">
        <v>26.5</v>
      </c>
      <c r="T1302" s="49">
        <v>26.7</v>
      </c>
      <c r="U1302" s="49">
        <v>27</v>
      </c>
      <c r="V1302" s="49">
        <v>27.2</v>
      </c>
    </row>
    <row r="1303" spans="1:22" ht="15.75" customHeight="1">
      <c r="A1303" s="139" t="s">
        <v>751</v>
      </c>
      <c r="B1303" s="139" t="s">
        <v>434</v>
      </c>
      <c r="C1303" s="139" t="s">
        <v>781</v>
      </c>
      <c r="D1303" s="139" t="s">
        <v>633</v>
      </c>
      <c r="E1303" s="139" t="s">
        <v>754</v>
      </c>
      <c r="F1303" s="49">
        <v>1.83E-2</v>
      </c>
      <c r="G1303" s="49">
        <v>1.8700000000000001E-2</v>
      </c>
      <c r="H1303" s="49">
        <v>1.9199999999999998E-2</v>
      </c>
      <c r="I1303" s="49">
        <v>1.9599999999999999E-2</v>
      </c>
      <c r="J1303" s="49">
        <v>0.02</v>
      </c>
      <c r="K1303" s="49">
        <v>2.0500000000000001E-2</v>
      </c>
      <c r="L1303" s="49">
        <v>2.0899999999999998E-2</v>
      </c>
      <c r="M1303" s="49">
        <v>2.1299999999999999E-2</v>
      </c>
      <c r="N1303" s="49">
        <v>2.18E-2</v>
      </c>
      <c r="O1303" s="49">
        <v>2.2200000000000001E-2</v>
      </c>
      <c r="P1303" s="49">
        <v>2.2599999999999999E-2</v>
      </c>
      <c r="Q1303" s="49">
        <v>1.7000000000000001E-2</v>
      </c>
      <c r="R1303" s="49">
        <v>1.6299999999999999E-2</v>
      </c>
      <c r="S1303" s="49">
        <v>1.55E-2</v>
      </c>
      <c r="T1303" s="49">
        <v>1.4800000000000001E-2</v>
      </c>
      <c r="U1303" s="49">
        <v>1.41E-2</v>
      </c>
      <c r="V1303" s="49">
        <v>1.3299999999999999E-2</v>
      </c>
    </row>
    <row r="1304" spans="1:22" ht="15.75" customHeight="1">
      <c r="A1304" s="139" t="s">
        <v>751</v>
      </c>
      <c r="B1304" s="139" t="s">
        <v>436</v>
      </c>
      <c r="C1304" s="139" t="s">
        <v>781</v>
      </c>
      <c r="D1304" s="139" t="s">
        <v>633</v>
      </c>
      <c r="E1304" s="139" t="s">
        <v>754</v>
      </c>
      <c r="F1304" s="49">
        <v>1120</v>
      </c>
      <c r="G1304" s="49">
        <v>1680</v>
      </c>
      <c r="H1304" s="49">
        <v>1720</v>
      </c>
      <c r="I1304" s="49">
        <v>1620</v>
      </c>
      <c r="J1304" s="49">
        <v>1450</v>
      </c>
      <c r="K1304" s="49">
        <v>1840</v>
      </c>
      <c r="L1304" s="49">
        <v>1470</v>
      </c>
      <c r="M1304" s="49">
        <v>1470</v>
      </c>
      <c r="N1304" s="49">
        <v>1470</v>
      </c>
      <c r="O1304" s="49">
        <v>1470</v>
      </c>
      <c r="P1304" s="49">
        <v>1470</v>
      </c>
      <c r="Q1304" s="49">
        <v>1340</v>
      </c>
      <c r="R1304" s="49">
        <v>1440</v>
      </c>
      <c r="S1304" s="49">
        <v>1570</v>
      </c>
      <c r="T1304" s="49">
        <v>1590</v>
      </c>
      <c r="U1304" s="49">
        <v>1610</v>
      </c>
      <c r="V1304" s="49">
        <v>1620</v>
      </c>
    </row>
    <row r="1305" spans="1:22" ht="15.75" customHeight="1">
      <c r="A1305" s="139" t="s">
        <v>751</v>
      </c>
      <c r="B1305" s="139" t="s">
        <v>466</v>
      </c>
      <c r="C1305" s="139" t="s">
        <v>781</v>
      </c>
      <c r="D1305" s="139" t="s">
        <v>633</v>
      </c>
      <c r="E1305" s="139" t="s">
        <v>754</v>
      </c>
      <c r="F1305" s="49">
        <v>0.66500000000000004</v>
      </c>
      <c r="G1305" s="49">
        <v>0.67700000000000005</v>
      </c>
      <c r="H1305" s="49">
        <v>0.68799999999999994</v>
      </c>
      <c r="I1305" s="49">
        <v>0.69699999999999995</v>
      </c>
      <c r="J1305" s="49">
        <v>0.70499999999999996</v>
      </c>
      <c r="K1305" s="49">
        <v>0.71299999999999997</v>
      </c>
      <c r="L1305" s="49">
        <v>0.72099999999999997</v>
      </c>
      <c r="M1305" s="49">
        <v>0.72899999999999998</v>
      </c>
      <c r="N1305" s="49">
        <v>0.73699999999999999</v>
      </c>
      <c r="O1305" s="49">
        <v>0.745</v>
      </c>
      <c r="P1305" s="49">
        <v>0.752</v>
      </c>
      <c r="Q1305" s="49">
        <v>0.77200000000000002</v>
      </c>
      <c r="R1305" s="49">
        <v>0.78300000000000003</v>
      </c>
      <c r="S1305" s="49">
        <v>0.79300000000000004</v>
      </c>
      <c r="T1305" s="49">
        <v>0.80400000000000005</v>
      </c>
      <c r="U1305" s="49">
        <v>0.81399999999999995</v>
      </c>
      <c r="V1305" s="49">
        <v>0.82499999999999996</v>
      </c>
    </row>
    <row r="1306" spans="1:22" ht="15.75" customHeight="1">
      <c r="A1306" s="139" t="s">
        <v>751</v>
      </c>
      <c r="B1306" s="139" t="s">
        <v>478</v>
      </c>
      <c r="C1306" s="139" t="s">
        <v>781</v>
      </c>
      <c r="D1306" s="139" t="s">
        <v>633</v>
      </c>
      <c r="E1306" s="139" t="s">
        <v>754</v>
      </c>
      <c r="F1306" s="49">
        <v>2.82</v>
      </c>
      <c r="G1306" s="49">
        <v>0.626</v>
      </c>
      <c r="H1306" s="49">
        <v>0.35699999999999998</v>
      </c>
      <c r="I1306" s="49">
        <v>0.19400000000000001</v>
      </c>
      <c r="J1306" s="49">
        <v>0.13900000000000001</v>
      </c>
      <c r="K1306" s="49">
        <v>0.22600000000000001</v>
      </c>
      <c r="L1306" s="49">
        <v>0.314</v>
      </c>
      <c r="M1306" s="49">
        <v>4.1200000000000001E-2</v>
      </c>
      <c r="N1306" s="49">
        <v>0.14199999999999999</v>
      </c>
      <c r="O1306" s="49">
        <v>0.314</v>
      </c>
      <c r="P1306" s="49">
        <v>0.46100000000000002</v>
      </c>
      <c r="Q1306" s="49">
        <v>0.61499999999999999</v>
      </c>
      <c r="R1306" s="49">
        <v>0.77600000000000002</v>
      </c>
      <c r="S1306" s="49">
        <v>0</v>
      </c>
      <c r="T1306" s="49">
        <v>0</v>
      </c>
      <c r="U1306" s="49">
        <v>0</v>
      </c>
      <c r="V1306" s="49">
        <v>0</v>
      </c>
    </row>
    <row r="1307" spans="1:22" ht="15.75" customHeight="1">
      <c r="A1307" s="139" t="s">
        <v>751</v>
      </c>
      <c r="B1307" s="139" t="s">
        <v>480</v>
      </c>
      <c r="C1307" s="139" t="s">
        <v>781</v>
      </c>
      <c r="D1307" s="139" t="s">
        <v>633</v>
      </c>
      <c r="E1307" s="139" t="s">
        <v>754</v>
      </c>
      <c r="F1307" s="49">
        <v>389</v>
      </c>
      <c r="G1307" s="49">
        <v>1230</v>
      </c>
      <c r="H1307" s="49">
        <v>1300</v>
      </c>
      <c r="I1307" s="49">
        <v>1380</v>
      </c>
      <c r="J1307" s="49">
        <v>1410</v>
      </c>
      <c r="K1307" s="49">
        <v>526</v>
      </c>
      <c r="L1307" s="49">
        <v>549</v>
      </c>
      <c r="M1307" s="49">
        <v>571</v>
      </c>
      <c r="N1307" s="49">
        <v>594</v>
      </c>
      <c r="O1307" s="49">
        <v>616</v>
      </c>
      <c r="P1307" s="49">
        <v>639</v>
      </c>
      <c r="Q1307" s="49">
        <v>661</v>
      </c>
      <c r="R1307" s="49">
        <v>684</v>
      </c>
      <c r="S1307" s="49">
        <v>616</v>
      </c>
      <c r="T1307" s="49">
        <v>593</v>
      </c>
      <c r="U1307" s="49">
        <v>571</v>
      </c>
      <c r="V1307" s="49">
        <v>548</v>
      </c>
    </row>
    <row r="1308" spans="1:22" ht="15.75" customHeight="1">
      <c r="A1308" s="139" t="s">
        <v>751</v>
      </c>
      <c r="B1308" s="139" t="s">
        <v>476</v>
      </c>
      <c r="C1308" s="139" t="s">
        <v>781</v>
      </c>
      <c r="D1308" s="139" t="s">
        <v>633</v>
      </c>
      <c r="E1308" s="139" t="s">
        <v>754</v>
      </c>
      <c r="F1308" s="49">
        <v>0.105</v>
      </c>
      <c r="G1308" s="49">
        <v>0.108</v>
      </c>
      <c r="H1308" s="49">
        <v>0.11</v>
      </c>
      <c r="I1308" s="49">
        <v>0.112</v>
      </c>
      <c r="J1308" s="49">
        <v>0.114</v>
      </c>
      <c r="K1308" s="49">
        <v>0.11700000000000001</v>
      </c>
      <c r="L1308" s="49">
        <v>0.11899999999999999</v>
      </c>
      <c r="M1308" s="49">
        <v>1.5</v>
      </c>
      <c r="N1308" s="49">
        <v>2.16</v>
      </c>
      <c r="O1308" s="49">
        <v>1.32</v>
      </c>
      <c r="P1308" s="49">
        <v>8.0299999999999996E-2</v>
      </c>
      <c r="Q1308" s="49">
        <v>1.08</v>
      </c>
      <c r="R1308" s="49">
        <v>1.1599999999999999</v>
      </c>
      <c r="S1308" s="49">
        <v>1.24</v>
      </c>
      <c r="T1308" s="49">
        <v>1.33</v>
      </c>
      <c r="U1308" s="49">
        <v>1.41</v>
      </c>
      <c r="V1308" s="49">
        <v>1.49</v>
      </c>
    </row>
    <row r="1309" spans="1:22" ht="15.75" customHeight="1">
      <c r="A1309" s="139" t="s">
        <v>751</v>
      </c>
      <c r="B1309" s="139" t="s">
        <v>472</v>
      </c>
      <c r="C1309" s="139" t="s">
        <v>781</v>
      </c>
      <c r="D1309" s="139" t="s">
        <v>633</v>
      </c>
      <c r="E1309" s="139" t="s">
        <v>754</v>
      </c>
      <c r="F1309" s="49">
        <v>5150</v>
      </c>
      <c r="G1309" s="49">
        <v>4480</v>
      </c>
      <c r="H1309" s="49">
        <v>4340</v>
      </c>
      <c r="I1309" s="49">
        <v>4300</v>
      </c>
      <c r="J1309" s="49">
        <v>4600</v>
      </c>
      <c r="K1309" s="49">
        <v>4650</v>
      </c>
      <c r="L1309" s="49">
        <v>4600</v>
      </c>
      <c r="M1309" s="49">
        <v>4520</v>
      </c>
      <c r="N1309" s="49">
        <v>4340</v>
      </c>
      <c r="O1309" s="49">
        <v>4280</v>
      </c>
      <c r="P1309" s="49">
        <v>4710</v>
      </c>
      <c r="Q1309" s="49">
        <v>4680</v>
      </c>
      <c r="R1309" s="49">
        <v>4350</v>
      </c>
      <c r="S1309" s="49">
        <v>4520</v>
      </c>
      <c r="T1309" s="49">
        <v>4320</v>
      </c>
      <c r="U1309" s="49">
        <v>4650</v>
      </c>
      <c r="V1309" s="49">
        <v>4480</v>
      </c>
    </row>
    <row r="1310" spans="1:22" ht="15.75" customHeight="1">
      <c r="A1310" s="139" t="s">
        <v>751</v>
      </c>
      <c r="B1310" s="139" t="s">
        <v>768</v>
      </c>
      <c r="C1310" s="139" t="s">
        <v>781</v>
      </c>
      <c r="D1310" s="139" t="s">
        <v>633</v>
      </c>
      <c r="E1310" s="139" t="s">
        <v>754</v>
      </c>
      <c r="F1310" s="49">
        <v>93900</v>
      </c>
      <c r="G1310" s="49">
        <v>102000</v>
      </c>
      <c r="H1310" s="49">
        <v>104000</v>
      </c>
      <c r="I1310" s="49">
        <v>109000</v>
      </c>
      <c r="J1310" s="49">
        <v>115000</v>
      </c>
      <c r="K1310" s="49">
        <v>124000</v>
      </c>
      <c r="L1310" s="49">
        <v>145000</v>
      </c>
      <c r="M1310" s="49">
        <v>169000</v>
      </c>
      <c r="N1310" s="49">
        <v>186000</v>
      </c>
      <c r="O1310" s="49">
        <v>206000</v>
      </c>
      <c r="P1310" s="49">
        <v>231000</v>
      </c>
      <c r="Q1310" s="49">
        <v>256000</v>
      </c>
      <c r="R1310" s="49">
        <v>274000</v>
      </c>
      <c r="S1310" s="49">
        <v>261000</v>
      </c>
      <c r="T1310" s="49">
        <v>274000</v>
      </c>
      <c r="U1310" s="49">
        <v>288000</v>
      </c>
      <c r="V1310" s="49">
        <v>301000</v>
      </c>
    </row>
    <row r="1311" spans="1:22" ht="15.75" customHeight="1">
      <c r="A1311" s="139" t="s">
        <v>751</v>
      </c>
      <c r="B1311" s="139" t="s">
        <v>484</v>
      </c>
      <c r="C1311" s="139" t="s">
        <v>781</v>
      </c>
      <c r="D1311" s="139" t="s">
        <v>633</v>
      </c>
      <c r="E1311" s="139" t="s">
        <v>754</v>
      </c>
      <c r="F1311" s="49">
        <v>1130</v>
      </c>
      <c r="G1311" s="49">
        <v>1090</v>
      </c>
      <c r="H1311" s="49">
        <v>968</v>
      </c>
      <c r="I1311" s="49">
        <v>941</v>
      </c>
      <c r="J1311" s="49">
        <v>1060</v>
      </c>
      <c r="K1311" s="49">
        <v>813</v>
      </c>
      <c r="L1311" s="49">
        <v>908</v>
      </c>
      <c r="M1311" s="49">
        <v>836</v>
      </c>
      <c r="N1311" s="49">
        <v>898</v>
      </c>
      <c r="O1311" s="49">
        <v>786</v>
      </c>
      <c r="P1311" s="49">
        <v>857</v>
      </c>
      <c r="Q1311" s="49">
        <v>820</v>
      </c>
      <c r="R1311" s="49">
        <v>812</v>
      </c>
      <c r="S1311" s="49">
        <v>747</v>
      </c>
      <c r="T1311" s="49">
        <v>689</v>
      </c>
      <c r="U1311" s="49">
        <v>805</v>
      </c>
      <c r="V1311" s="49">
        <v>750</v>
      </c>
    </row>
    <row r="1312" spans="1:22" ht="15.75" customHeight="1">
      <c r="A1312" s="139" t="s">
        <v>751</v>
      </c>
      <c r="B1312" s="139" t="s">
        <v>470</v>
      </c>
      <c r="C1312" s="139" t="s">
        <v>781</v>
      </c>
      <c r="D1312" s="139" t="s">
        <v>633</v>
      </c>
      <c r="E1312" s="139" t="s">
        <v>754</v>
      </c>
      <c r="F1312" s="49">
        <v>1.84</v>
      </c>
      <c r="G1312" s="49">
        <v>1.88</v>
      </c>
      <c r="H1312" s="49">
        <v>1.92</v>
      </c>
      <c r="I1312" s="49">
        <v>1.96</v>
      </c>
      <c r="J1312" s="49">
        <v>2</v>
      </c>
      <c r="K1312" s="49">
        <v>2.04</v>
      </c>
      <c r="L1312" s="49">
        <v>2.08</v>
      </c>
      <c r="M1312" s="49">
        <v>2.12</v>
      </c>
      <c r="N1312" s="49">
        <v>2.16</v>
      </c>
      <c r="O1312" s="49">
        <v>2.21</v>
      </c>
      <c r="P1312" s="49">
        <v>2.25</v>
      </c>
      <c r="Q1312" s="49">
        <v>2.29</v>
      </c>
      <c r="R1312" s="49">
        <v>2.33</v>
      </c>
      <c r="S1312" s="49">
        <v>2.37</v>
      </c>
      <c r="T1312" s="49">
        <v>2.41</v>
      </c>
      <c r="U1312" s="49">
        <v>2.4500000000000002</v>
      </c>
      <c r="V1312" s="49">
        <v>2.4900000000000002</v>
      </c>
    </row>
    <row r="1313" spans="1:22" ht="15.75" customHeight="1">
      <c r="A1313" s="139" t="s">
        <v>751</v>
      </c>
      <c r="B1313" s="139" t="s">
        <v>468</v>
      </c>
      <c r="C1313" s="139" t="s">
        <v>781</v>
      </c>
      <c r="D1313" s="139" t="s">
        <v>633</v>
      </c>
      <c r="E1313" s="139" t="s">
        <v>754</v>
      </c>
      <c r="F1313" s="49">
        <v>0.59</v>
      </c>
      <c r="G1313" s="49">
        <v>0.60399999999999998</v>
      </c>
      <c r="H1313" s="49">
        <v>0.61899999999999999</v>
      </c>
      <c r="I1313" s="49">
        <v>0.63400000000000001</v>
      </c>
      <c r="J1313" s="49">
        <v>0.64700000000000002</v>
      </c>
      <c r="K1313" s="49">
        <v>0.65900000000000003</v>
      </c>
      <c r="L1313" s="49">
        <v>0.67200000000000004</v>
      </c>
      <c r="M1313" s="49">
        <v>0.68400000000000005</v>
      </c>
      <c r="N1313" s="49">
        <v>0.69699999999999995</v>
      </c>
      <c r="O1313" s="49">
        <v>0.70899999999999996</v>
      </c>
      <c r="P1313" s="49">
        <v>0.72199999999999998</v>
      </c>
      <c r="Q1313" s="49">
        <v>0.73899999999999999</v>
      </c>
      <c r="R1313" s="49">
        <v>0.752</v>
      </c>
      <c r="S1313" s="49">
        <v>0.76600000000000001</v>
      </c>
      <c r="T1313" s="49">
        <v>0.77900000000000003</v>
      </c>
      <c r="U1313" s="49">
        <v>0.79300000000000004</v>
      </c>
      <c r="V1313" s="49">
        <v>0.80600000000000005</v>
      </c>
    </row>
    <row r="1314" spans="1:22" ht="15.75" customHeight="1">
      <c r="A1314" s="139" t="s">
        <v>751</v>
      </c>
      <c r="B1314" s="139" t="s">
        <v>474</v>
      </c>
      <c r="C1314" s="139" t="s">
        <v>781</v>
      </c>
      <c r="D1314" s="139" t="s">
        <v>633</v>
      </c>
      <c r="E1314" s="139" t="s">
        <v>754</v>
      </c>
      <c r="F1314" s="49">
        <v>198</v>
      </c>
      <c r="G1314" s="49">
        <v>206</v>
      </c>
      <c r="H1314" s="49">
        <v>213</v>
      </c>
      <c r="I1314" s="49">
        <v>201</v>
      </c>
      <c r="J1314" s="49">
        <v>194</v>
      </c>
      <c r="K1314" s="49">
        <v>229</v>
      </c>
      <c r="L1314" s="49">
        <v>243</v>
      </c>
      <c r="M1314" s="49">
        <v>250</v>
      </c>
      <c r="N1314" s="49">
        <v>266</v>
      </c>
      <c r="O1314" s="49">
        <v>262</v>
      </c>
      <c r="P1314" s="49">
        <v>265</v>
      </c>
      <c r="Q1314" s="49">
        <v>282</v>
      </c>
      <c r="R1314" s="49">
        <v>275</v>
      </c>
      <c r="S1314" s="49">
        <v>261</v>
      </c>
      <c r="T1314" s="49">
        <v>254</v>
      </c>
      <c r="U1314" s="49">
        <v>282</v>
      </c>
      <c r="V1314" s="49">
        <v>191</v>
      </c>
    </row>
    <row r="1315" spans="1:22" ht="15.75" customHeight="1">
      <c r="A1315" s="139" t="s">
        <v>751</v>
      </c>
      <c r="B1315" s="139" t="s">
        <v>486</v>
      </c>
      <c r="C1315" s="139" t="s">
        <v>781</v>
      </c>
      <c r="D1315" s="139" t="s">
        <v>633</v>
      </c>
      <c r="E1315" s="139" t="s">
        <v>754</v>
      </c>
      <c r="F1315" s="49">
        <v>1380</v>
      </c>
      <c r="G1315" s="49">
        <v>1400</v>
      </c>
      <c r="H1315" s="49">
        <v>1410</v>
      </c>
      <c r="I1315" s="49">
        <v>1420</v>
      </c>
      <c r="J1315" s="49">
        <v>1430</v>
      </c>
      <c r="K1315" s="49">
        <v>1580</v>
      </c>
      <c r="L1315" s="49">
        <v>2550</v>
      </c>
      <c r="M1315" s="49">
        <v>2850</v>
      </c>
      <c r="N1315" s="49">
        <v>3380</v>
      </c>
      <c r="O1315" s="49">
        <v>3380</v>
      </c>
      <c r="P1315" s="49">
        <v>4210</v>
      </c>
      <c r="Q1315" s="49">
        <v>4400</v>
      </c>
      <c r="R1315" s="49">
        <v>4400</v>
      </c>
      <c r="S1315" s="49">
        <v>4480</v>
      </c>
      <c r="T1315" s="49">
        <v>4740</v>
      </c>
      <c r="U1315" s="49">
        <v>4990</v>
      </c>
      <c r="V1315" s="49">
        <v>5250</v>
      </c>
    </row>
    <row r="1316" spans="1:22" ht="15.75" customHeight="1">
      <c r="A1316" s="139" t="s">
        <v>751</v>
      </c>
      <c r="B1316" s="139" t="s">
        <v>488</v>
      </c>
      <c r="C1316" s="139" t="s">
        <v>781</v>
      </c>
      <c r="D1316" s="139" t="s">
        <v>633</v>
      </c>
      <c r="E1316" s="139" t="s">
        <v>754</v>
      </c>
      <c r="F1316" s="49">
        <v>3610</v>
      </c>
      <c r="G1316" s="49">
        <v>4390</v>
      </c>
      <c r="H1316" s="49">
        <v>4310</v>
      </c>
      <c r="I1316" s="49">
        <v>4660</v>
      </c>
      <c r="J1316" s="49">
        <v>4060</v>
      </c>
      <c r="K1316" s="49">
        <v>3940</v>
      </c>
      <c r="L1316" s="49">
        <v>4130</v>
      </c>
      <c r="M1316" s="49">
        <v>4280</v>
      </c>
      <c r="N1316" s="49">
        <v>4380</v>
      </c>
      <c r="O1316" s="49">
        <v>4500</v>
      </c>
      <c r="P1316" s="49">
        <v>4620</v>
      </c>
      <c r="Q1316" s="49">
        <v>4740</v>
      </c>
      <c r="R1316" s="49">
        <v>4850</v>
      </c>
      <c r="S1316" s="49">
        <v>4810</v>
      </c>
      <c r="T1316" s="49">
        <v>4880</v>
      </c>
      <c r="U1316" s="49">
        <v>4950</v>
      </c>
      <c r="V1316" s="49">
        <v>5010</v>
      </c>
    </row>
    <row r="1317" spans="1:22" ht="15.75" customHeight="1">
      <c r="A1317" s="139" t="s">
        <v>751</v>
      </c>
      <c r="B1317" s="139" t="s">
        <v>492</v>
      </c>
      <c r="C1317" s="139" t="s">
        <v>781</v>
      </c>
      <c r="D1317" s="139" t="s">
        <v>633</v>
      </c>
      <c r="E1317" s="139" t="s">
        <v>754</v>
      </c>
      <c r="F1317" s="49">
        <v>0.13300000000000001</v>
      </c>
      <c r="G1317" s="49">
        <v>0.13600000000000001</v>
      </c>
      <c r="H1317" s="49">
        <v>0.13800000000000001</v>
      </c>
      <c r="I1317" s="49">
        <v>0.14099999999999999</v>
      </c>
      <c r="J1317" s="49">
        <v>0.14299999999999999</v>
      </c>
      <c r="K1317" s="49">
        <v>0.14599999999999999</v>
      </c>
      <c r="L1317" s="49">
        <v>0.14799999999999999</v>
      </c>
      <c r="M1317" s="49">
        <v>0.151</v>
      </c>
      <c r="N1317" s="49">
        <v>0.153</v>
      </c>
      <c r="O1317" s="49">
        <v>0.156</v>
      </c>
      <c r="P1317" s="49">
        <v>0.158</v>
      </c>
      <c r="Q1317" s="49">
        <v>0.16</v>
      </c>
      <c r="R1317" s="49">
        <v>0.16200000000000001</v>
      </c>
      <c r="S1317" s="49">
        <v>0.16400000000000001</v>
      </c>
      <c r="T1317" s="49">
        <v>0.16600000000000001</v>
      </c>
      <c r="U1317" s="49">
        <v>0.16800000000000001</v>
      </c>
      <c r="V1317" s="49">
        <v>0.17</v>
      </c>
    </row>
    <row r="1318" spans="1:22" ht="15.75" customHeight="1">
      <c r="A1318" s="139" t="s">
        <v>751</v>
      </c>
      <c r="B1318" s="139" t="s">
        <v>498</v>
      </c>
      <c r="C1318" s="139" t="s">
        <v>781</v>
      </c>
      <c r="D1318" s="139" t="s">
        <v>633</v>
      </c>
      <c r="E1318" s="139" t="s">
        <v>754</v>
      </c>
      <c r="F1318" s="49">
        <v>7</v>
      </c>
      <c r="G1318" s="49">
        <v>12.6</v>
      </c>
      <c r="H1318" s="49">
        <v>11.8</v>
      </c>
      <c r="I1318" s="49">
        <v>11.3</v>
      </c>
      <c r="J1318" s="49">
        <v>10.7</v>
      </c>
      <c r="K1318" s="49">
        <v>9.77</v>
      </c>
      <c r="L1318" s="49">
        <v>9.06</v>
      </c>
      <c r="M1318" s="49">
        <v>8.52</v>
      </c>
      <c r="N1318" s="49">
        <v>8.1300000000000008</v>
      </c>
      <c r="O1318" s="49">
        <v>7.79</v>
      </c>
      <c r="P1318" s="49">
        <v>7.51</v>
      </c>
      <c r="Q1318" s="49">
        <v>9.25</v>
      </c>
      <c r="R1318" s="49">
        <v>11</v>
      </c>
      <c r="S1318" s="49">
        <v>6.99</v>
      </c>
      <c r="T1318" s="49">
        <v>6.56</v>
      </c>
      <c r="U1318" s="49">
        <v>6.13</v>
      </c>
      <c r="V1318" s="49">
        <v>5.7</v>
      </c>
    </row>
    <row r="1319" spans="1:22" ht="15.75" customHeight="1">
      <c r="A1319" s="139" t="s">
        <v>751</v>
      </c>
      <c r="B1319" s="139" t="s">
        <v>500</v>
      </c>
      <c r="C1319" s="139" t="s">
        <v>781</v>
      </c>
      <c r="D1319" s="139" t="s">
        <v>633</v>
      </c>
      <c r="E1319" s="139" t="s">
        <v>754</v>
      </c>
      <c r="F1319" s="49">
        <v>71</v>
      </c>
      <c r="G1319" s="49">
        <v>71</v>
      </c>
      <c r="H1319" s="49">
        <v>113</v>
      </c>
      <c r="I1319" s="49">
        <v>134</v>
      </c>
      <c r="J1319" s="49">
        <v>185</v>
      </c>
      <c r="K1319" s="49">
        <v>219</v>
      </c>
      <c r="L1319" s="49">
        <v>198</v>
      </c>
      <c r="M1319" s="49">
        <v>221</v>
      </c>
      <c r="N1319" s="49">
        <v>247</v>
      </c>
      <c r="O1319" s="49">
        <v>218</v>
      </c>
      <c r="P1319" s="49">
        <v>215</v>
      </c>
      <c r="Q1319" s="49">
        <v>166</v>
      </c>
      <c r="R1319" s="49">
        <v>165</v>
      </c>
      <c r="S1319" s="49">
        <v>247</v>
      </c>
      <c r="T1319" s="49">
        <v>258</v>
      </c>
      <c r="U1319" s="49">
        <v>269</v>
      </c>
      <c r="V1319" s="49">
        <v>280</v>
      </c>
    </row>
    <row r="1320" spans="1:22" ht="15.75" customHeight="1">
      <c r="A1320" s="139" t="s">
        <v>751</v>
      </c>
      <c r="B1320" s="139" t="s">
        <v>494</v>
      </c>
      <c r="C1320" s="139" t="s">
        <v>781</v>
      </c>
      <c r="D1320" s="139" t="s">
        <v>633</v>
      </c>
      <c r="E1320" s="139" t="s">
        <v>754</v>
      </c>
      <c r="F1320" s="49">
        <v>6.37</v>
      </c>
      <c r="G1320" s="49">
        <v>6.51</v>
      </c>
      <c r="H1320" s="49">
        <v>6.66</v>
      </c>
      <c r="I1320" s="49">
        <v>6.8</v>
      </c>
      <c r="J1320" s="49">
        <v>6.94</v>
      </c>
      <c r="K1320" s="49">
        <v>7.08</v>
      </c>
      <c r="L1320" s="49">
        <v>7.22</v>
      </c>
      <c r="M1320" s="49">
        <v>7.36</v>
      </c>
      <c r="N1320" s="49">
        <v>7.49</v>
      </c>
      <c r="O1320" s="49">
        <v>7.63</v>
      </c>
      <c r="P1320" s="49">
        <v>7.77</v>
      </c>
      <c r="Q1320" s="49">
        <v>7.92</v>
      </c>
      <c r="R1320" s="49">
        <v>8.07</v>
      </c>
      <c r="S1320" s="49">
        <v>8.2100000000000009</v>
      </c>
      <c r="T1320" s="49">
        <v>8.35</v>
      </c>
      <c r="U1320" s="49">
        <v>8.49</v>
      </c>
      <c r="V1320" s="49">
        <v>8.6300000000000008</v>
      </c>
    </row>
    <row r="1321" spans="1:22" ht="15.75" customHeight="1">
      <c r="A1321" s="139" t="s">
        <v>751</v>
      </c>
      <c r="B1321" s="139" t="s">
        <v>502</v>
      </c>
      <c r="C1321" s="139" t="s">
        <v>781</v>
      </c>
      <c r="D1321" s="139" t="s">
        <v>633</v>
      </c>
      <c r="E1321" s="139" t="s">
        <v>754</v>
      </c>
      <c r="F1321" s="49">
        <v>4410</v>
      </c>
      <c r="G1321" s="49">
        <v>4240</v>
      </c>
      <c r="H1321" s="49">
        <v>3440</v>
      </c>
      <c r="I1321" s="49">
        <v>4640</v>
      </c>
      <c r="J1321" s="49">
        <v>4790</v>
      </c>
      <c r="K1321" s="49">
        <v>4890</v>
      </c>
      <c r="L1321" s="49">
        <v>5210</v>
      </c>
      <c r="M1321" s="49">
        <v>5250</v>
      </c>
      <c r="N1321" s="49">
        <v>5050</v>
      </c>
      <c r="O1321" s="49">
        <v>4120</v>
      </c>
      <c r="P1321" s="49">
        <v>4340</v>
      </c>
      <c r="Q1321" s="49">
        <v>4660</v>
      </c>
      <c r="R1321" s="49">
        <v>4690</v>
      </c>
      <c r="S1321" s="49">
        <v>4760</v>
      </c>
      <c r="T1321" s="49">
        <v>4840</v>
      </c>
      <c r="U1321" s="49">
        <v>5140</v>
      </c>
      <c r="V1321" s="49">
        <v>4900</v>
      </c>
    </row>
    <row r="1322" spans="1:22" ht="15.75" customHeight="1">
      <c r="A1322" s="139" t="s">
        <v>751</v>
      </c>
      <c r="B1322" s="139" t="s">
        <v>482</v>
      </c>
      <c r="C1322" s="139" t="s">
        <v>781</v>
      </c>
      <c r="D1322" s="139" t="s">
        <v>633</v>
      </c>
      <c r="E1322" s="139" t="s">
        <v>754</v>
      </c>
      <c r="F1322" s="49">
        <v>853</v>
      </c>
      <c r="G1322" s="49">
        <v>882</v>
      </c>
      <c r="H1322" s="49">
        <v>910</v>
      </c>
      <c r="I1322" s="49">
        <v>910</v>
      </c>
      <c r="J1322" s="49">
        <v>910</v>
      </c>
      <c r="K1322" s="49">
        <v>910</v>
      </c>
      <c r="L1322" s="49">
        <v>910</v>
      </c>
      <c r="M1322" s="49">
        <v>910</v>
      </c>
      <c r="N1322" s="49">
        <v>910</v>
      </c>
      <c r="O1322" s="49">
        <v>920</v>
      </c>
      <c r="P1322" s="49">
        <v>932</v>
      </c>
      <c r="Q1322" s="49">
        <v>942</v>
      </c>
      <c r="R1322" s="49">
        <v>955</v>
      </c>
      <c r="S1322" s="49">
        <v>971</v>
      </c>
      <c r="T1322" s="49">
        <v>981</v>
      </c>
      <c r="U1322" s="49">
        <v>991</v>
      </c>
      <c r="V1322" s="49">
        <v>1000</v>
      </c>
    </row>
    <row r="1323" spans="1:22" ht="15.75" customHeight="1">
      <c r="A1323" s="139" t="s">
        <v>751</v>
      </c>
      <c r="B1323" s="139" t="s">
        <v>504</v>
      </c>
      <c r="C1323" s="139" t="s">
        <v>781</v>
      </c>
      <c r="D1323" s="139" t="s">
        <v>633</v>
      </c>
      <c r="E1323" s="139" t="s">
        <v>754</v>
      </c>
      <c r="F1323" s="49">
        <v>1410</v>
      </c>
      <c r="G1323" s="49">
        <v>1120</v>
      </c>
      <c r="H1323" s="49">
        <v>1140</v>
      </c>
      <c r="I1323" s="49">
        <v>1380</v>
      </c>
      <c r="J1323" s="49">
        <v>1490</v>
      </c>
      <c r="K1323" s="49">
        <v>1350</v>
      </c>
      <c r="L1323" s="49">
        <v>1070</v>
      </c>
      <c r="M1323" s="49">
        <v>1430</v>
      </c>
      <c r="N1323" s="49">
        <v>1180</v>
      </c>
      <c r="O1323" s="49">
        <v>492</v>
      </c>
      <c r="P1323" s="49">
        <v>699</v>
      </c>
      <c r="Q1323" s="49">
        <v>667</v>
      </c>
      <c r="R1323" s="49">
        <v>430</v>
      </c>
      <c r="S1323" s="49">
        <v>572</v>
      </c>
      <c r="T1323" s="49">
        <v>629</v>
      </c>
      <c r="U1323" s="49">
        <v>665</v>
      </c>
      <c r="V1323" s="49">
        <v>672</v>
      </c>
    </row>
    <row r="1324" spans="1:22" ht="15.75" customHeight="1">
      <c r="A1324" s="139" t="s">
        <v>751</v>
      </c>
      <c r="B1324" s="139" t="s">
        <v>496</v>
      </c>
      <c r="C1324" s="139" t="s">
        <v>781</v>
      </c>
      <c r="D1324" s="139" t="s">
        <v>633</v>
      </c>
      <c r="E1324" s="139" t="s">
        <v>754</v>
      </c>
      <c r="F1324" s="49">
        <v>0.44</v>
      </c>
      <c r="G1324" s="49">
        <v>1.54</v>
      </c>
      <c r="H1324" s="49">
        <v>3.94</v>
      </c>
      <c r="I1324" s="49">
        <v>20.9</v>
      </c>
      <c r="J1324" s="49">
        <v>2.69</v>
      </c>
      <c r="K1324" s="49">
        <v>1.36</v>
      </c>
      <c r="L1324" s="49">
        <v>0.372</v>
      </c>
      <c r="M1324" s="49">
        <v>2.42</v>
      </c>
      <c r="N1324" s="49">
        <v>2.4700000000000002</v>
      </c>
      <c r="O1324" s="49">
        <v>2.2200000000000002</v>
      </c>
      <c r="P1324" s="49">
        <v>0.28100000000000003</v>
      </c>
      <c r="Q1324" s="49">
        <v>0.22</v>
      </c>
      <c r="R1324" s="49">
        <v>0.22</v>
      </c>
      <c r="S1324" s="49">
        <v>1.43</v>
      </c>
      <c r="T1324" s="49">
        <v>1.28</v>
      </c>
      <c r="U1324" s="49">
        <v>1.1299999999999999</v>
      </c>
      <c r="V1324" s="49">
        <v>0.97499999999999998</v>
      </c>
    </row>
    <row r="1325" spans="1:22" ht="15.75" customHeight="1">
      <c r="A1325" s="139" t="s">
        <v>751</v>
      </c>
      <c r="B1325" s="139" t="s">
        <v>506</v>
      </c>
      <c r="C1325" s="139" t="s">
        <v>781</v>
      </c>
      <c r="D1325" s="139" t="s">
        <v>633</v>
      </c>
      <c r="E1325" s="139" t="s">
        <v>754</v>
      </c>
      <c r="F1325" s="49">
        <v>3700</v>
      </c>
      <c r="G1325" s="49">
        <v>4130</v>
      </c>
      <c r="H1325" s="49">
        <v>4120</v>
      </c>
      <c r="I1325" s="49">
        <v>4160</v>
      </c>
      <c r="J1325" s="49">
        <v>4620</v>
      </c>
      <c r="K1325" s="49">
        <v>5180</v>
      </c>
      <c r="L1325" s="49">
        <v>5290</v>
      </c>
      <c r="M1325" s="49">
        <v>5360</v>
      </c>
      <c r="N1325" s="49">
        <v>5340</v>
      </c>
      <c r="O1325" s="49">
        <v>6310</v>
      </c>
      <c r="P1325" s="49">
        <v>7340</v>
      </c>
      <c r="Q1325" s="49">
        <v>8320</v>
      </c>
      <c r="R1325" s="49">
        <v>11100</v>
      </c>
      <c r="S1325" s="49">
        <v>8770</v>
      </c>
      <c r="T1325" s="49">
        <v>9180</v>
      </c>
      <c r="U1325" s="49">
        <v>9590</v>
      </c>
      <c r="V1325" s="49">
        <v>10000</v>
      </c>
    </row>
    <row r="1326" spans="1:22" ht="15.75" customHeight="1">
      <c r="A1326" s="139" t="s">
        <v>751</v>
      </c>
      <c r="B1326" s="139" t="s">
        <v>508</v>
      </c>
      <c r="C1326" s="139" t="s">
        <v>781</v>
      </c>
      <c r="D1326" s="139" t="s">
        <v>633</v>
      </c>
      <c r="E1326" s="139" t="s">
        <v>754</v>
      </c>
      <c r="F1326" s="49">
        <v>2970</v>
      </c>
      <c r="G1326" s="49">
        <v>2810</v>
      </c>
      <c r="H1326" s="49">
        <v>2810</v>
      </c>
      <c r="I1326" s="49">
        <v>3420</v>
      </c>
      <c r="J1326" s="49">
        <v>3640</v>
      </c>
      <c r="K1326" s="49">
        <v>3550</v>
      </c>
      <c r="L1326" s="49">
        <v>3110</v>
      </c>
      <c r="M1326" s="49">
        <v>2730</v>
      </c>
      <c r="N1326" s="49">
        <v>3110</v>
      </c>
      <c r="O1326" s="49">
        <v>1870</v>
      </c>
      <c r="P1326" s="49">
        <v>3140</v>
      </c>
      <c r="Q1326" s="49">
        <v>3500</v>
      </c>
      <c r="R1326" s="49">
        <v>2670</v>
      </c>
      <c r="S1326" s="49">
        <v>1870</v>
      </c>
      <c r="T1326" s="49">
        <v>2000</v>
      </c>
      <c r="U1326" s="49">
        <v>1020</v>
      </c>
      <c r="V1326" s="49">
        <v>1020</v>
      </c>
    </row>
    <row r="1327" spans="1:22" ht="15.75" customHeight="1">
      <c r="A1327" s="139" t="s">
        <v>751</v>
      </c>
      <c r="B1327" s="139" t="s">
        <v>510</v>
      </c>
      <c r="C1327" s="139" t="s">
        <v>781</v>
      </c>
      <c r="D1327" s="139" t="s">
        <v>633</v>
      </c>
      <c r="E1327" s="139" t="s">
        <v>754</v>
      </c>
      <c r="F1327" s="49">
        <v>30800</v>
      </c>
      <c r="G1327" s="49">
        <v>30700</v>
      </c>
      <c r="H1327" s="49">
        <v>30900</v>
      </c>
      <c r="I1327" s="49">
        <v>33000</v>
      </c>
      <c r="J1327" s="49">
        <v>34500</v>
      </c>
      <c r="K1327" s="49">
        <v>35000</v>
      </c>
      <c r="L1327" s="49">
        <v>35700</v>
      </c>
      <c r="M1327" s="49">
        <v>35900</v>
      </c>
      <c r="N1327" s="49">
        <v>35400</v>
      </c>
      <c r="O1327" s="49">
        <v>33800</v>
      </c>
      <c r="P1327" s="49">
        <v>35000</v>
      </c>
      <c r="Q1327" s="49">
        <v>36500</v>
      </c>
      <c r="R1327" s="49">
        <v>36000</v>
      </c>
      <c r="S1327" s="49">
        <v>37500</v>
      </c>
      <c r="T1327" s="49">
        <v>37500</v>
      </c>
      <c r="U1327" s="49">
        <v>39100</v>
      </c>
      <c r="V1327" s="49">
        <v>41100</v>
      </c>
    </row>
    <row r="1328" spans="1:22" ht="15.75" customHeight="1">
      <c r="A1328" s="139" t="s">
        <v>751</v>
      </c>
      <c r="B1328" s="139" t="s">
        <v>512</v>
      </c>
      <c r="C1328" s="139" t="s">
        <v>781</v>
      </c>
      <c r="D1328" s="139" t="s">
        <v>633</v>
      </c>
      <c r="E1328" s="139" t="s">
        <v>754</v>
      </c>
      <c r="F1328" s="49">
        <v>1.1200000000000001</v>
      </c>
      <c r="G1328" s="49">
        <v>1.17</v>
      </c>
      <c r="H1328" s="49">
        <v>1.2</v>
      </c>
      <c r="I1328" s="49">
        <v>1.22</v>
      </c>
      <c r="J1328" s="49">
        <v>1.24</v>
      </c>
      <c r="K1328" s="49">
        <v>1.26</v>
      </c>
      <c r="L1328" s="49">
        <v>1.28</v>
      </c>
      <c r="M1328" s="49">
        <v>1.3</v>
      </c>
      <c r="N1328" s="49">
        <v>1.32</v>
      </c>
      <c r="O1328" s="49">
        <v>1.34</v>
      </c>
      <c r="P1328" s="49">
        <v>1.36</v>
      </c>
      <c r="Q1328" s="49">
        <v>1.47</v>
      </c>
      <c r="R1328" s="49">
        <v>1.5</v>
      </c>
      <c r="S1328" s="49">
        <v>1.54</v>
      </c>
      <c r="T1328" s="49">
        <v>1.58</v>
      </c>
      <c r="U1328" s="49">
        <v>1.61</v>
      </c>
      <c r="V1328" s="49">
        <v>1.65</v>
      </c>
    </row>
    <row r="1329" spans="1:22" ht="15.75" customHeight="1">
      <c r="A1329" s="139" t="s">
        <v>751</v>
      </c>
      <c r="B1329" s="139" t="s">
        <v>526</v>
      </c>
      <c r="C1329" s="139" t="s">
        <v>781</v>
      </c>
      <c r="D1329" s="139" t="s">
        <v>633</v>
      </c>
      <c r="E1329" s="139" t="s">
        <v>754</v>
      </c>
      <c r="F1329" s="49">
        <v>3550</v>
      </c>
      <c r="G1329" s="49">
        <v>4740</v>
      </c>
      <c r="H1329" s="49">
        <v>4310</v>
      </c>
      <c r="I1329" s="49">
        <v>3930</v>
      </c>
      <c r="J1329" s="49">
        <v>3860</v>
      </c>
      <c r="K1329" s="49">
        <v>3720</v>
      </c>
      <c r="L1329" s="49">
        <v>3660</v>
      </c>
      <c r="M1329" s="49">
        <v>3730</v>
      </c>
      <c r="N1329" s="49">
        <v>3710</v>
      </c>
      <c r="O1329" s="49">
        <v>4000</v>
      </c>
      <c r="P1329" s="49">
        <v>4330</v>
      </c>
      <c r="Q1329" s="49">
        <v>4320</v>
      </c>
      <c r="R1329" s="49">
        <v>4330</v>
      </c>
      <c r="S1329" s="49">
        <v>4390</v>
      </c>
      <c r="T1329" s="49">
        <v>4460</v>
      </c>
      <c r="U1329" s="49">
        <v>4530</v>
      </c>
      <c r="V1329" s="49">
        <v>4600</v>
      </c>
    </row>
    <row r="1330" spans="1:22" ht="15.75" customHeight="1">
      <c r="A1330" s="139" t="s">
        <v>751</v>
      </c>
      <c r="B1330" s="139" t="s">
        <v>556</v>
      </c>
      <c r="C1330" s="139" t="s">
        <v>781</v>
      </c>
      <c r="D1330" s="139" t="s">
        <v>633</v>
      </c>
      <c r="E1330" s="139" t="s">
        <v>754</v>
      </c>
      <c r="F1330" s="49">
        <v>2.0499999999999998</v>
      </c>
      <c r="G1330" s="49">
        <v>2.08</v>
      </c>
      <c r="H1330" s="49">
        <v>2.12</v>
      </c>
      <c r="I1330" s="49">
        <v>2.15</v>
      </c>
      <c r="J1330" s="49">
        <v>2.19</v>
      </c>
      <c r="K1330" s="49">
        <v>2.2200000000000002</v>
      </c>
      <c r="L1330" s="49">
        <v>2.2599999999999998</v>
      </c>
      <c r="M1330" s="49">
        <v>2.29</v>
      </c>
      <c r="N1330" s="49">
        <v>2.3199999999999998</v>
      </c>
      <c r="O1330" s="49">
        <v>2.35</v>
      </c>
      <c r="P1330" s="49">
        <v>2.38</v>
      </c>
      <c r="Q1330" s="49">
        <v>2.42</v>
      </c>
      <c r="R1330" s="49">
        <v>2.46</v>
      </c>
      <c r="S1330" s="49">
        <v>2.4900000000000002</v>
      </c>
      <c r="T1330" s="49">
        <v>2.5299999999999998</v>
      </c>
      <c r="U1330" s="49">
        <v>2.56</v>
      </c>
      <c r="V1330" s="49">
        <v>2.59</v>
      </c>
    </row>
    <row r="1331" spans="1:22" ht="15.75" customHeight="1">
      <c r="A1331" s="139" t="s">
        <v>751</v>
      </c>
      <c r="B1331" s="139" t="s">
        <v>528</v>
      </c>
      <c r="C1331" s="139" t="s">
        <v>781</v>
      </c>
      <c r="D1331" s="139" t="s">
        <v>633</v>
      </c>
      <c r="E1331" s="139" t="s">
        <v>754</v>
      </c>
      <c r="F1331" s="49">
        <v>1.36</v>
      </c>
      <c r="G1331" s="49">
        <v>2.95</v>
      </c>
      <c r="H1331" s="49">
        <v>4.2</v>
      </c>
      <c r="I1331" s="49">
        <v>4.0599999999999996</v>
      </c>
      <c r="J1331" s="49">
        <v>3.48</v>
      </c>
      <c r="K1331" s="49">
        <v>2.23</v>
      </c>
      <c r="L1331" s="49">
        <v>9.2100000000000001E-2</v>
      </c>
      <c r="M1331" s="49">
        <v>9.4200000000000006E-2</v>
      </c>
      <c r="N1331" s="49">
        <v>9.6299999999999997E-2</v>
      </c>
      <c r="O1331" s="49">
        <v>9.8400000000000001E-2</v>
      </c>
      <c r="P1331" s="49">
        <v>0.1</v>
      </c>
      <c r="Q1331" s="49">
        <v>0.72699999999999998</v>
      </c>
      <c r="R1331" s="49">
        <v>0.624</v>
      </c>
      <c r="S1331" s="49">
        <v>0.52200000000000002</v>
      </c>
      <c r="T1331" s="49">
        <v>0.41899999999999998</v>
      </c>
      <c r="U1331" s="49">
        <v>0.317</v>
      </c>
      <c r="V1331" s="49">
        <v>0.214</v>
      </c>
    </row>
    <row r="1332" spans="1:22" ht="15.75" customHeight="1">
      <c r="A1332" s="139" t="s">
        <v>751</v>
      </c>
      <c r="B1332" s="139" t="s">
        <v>536</v>
      </c>
      <c r="C1332" s="139" t="s">
        <v>781</v>
      </c>
      <c r="D1332" s="139" t="s">
        <v>633</v>
      </c>
      <c r="E1332" s="139" t="s">
        <v>754</v>
      </c>
      <c r="F1332" s="49">
        <v>2030</v>
      </c>
      <c r="G1332" s="49">
        <v>2280</v>
      </c>
      <c r="H1332" s="49">
        <v>2840</v>
      </c>
      <c r="I1332" s="49">
        <v>3410</v>
      </c>
      <c r="J1332" s="49">
        <v>3960</v>
      </c>
      <c r="K1332" s="49">
        <v>4530</v>
      </c>
      <c r="L1332" s="49">
        <v>5090</v>
      </c>
      <c r="M1332" s="49">
        <v>5310</v>
      </c>
      <c r="N1332" s="49">
        <v>5660</v>
      </c>
      <c r="O1332" s="49">
        <v>5890</v>
      </c>
      <c r="P1332" s="49">
        <v>6110</v>
      </c>
      <c r="Q1332" s="49">
        <v>6360</v>
      </c>
      <c r="R1332" s="49">
        <v>6590</v>
      </c>
      <c r="S1332" s="49">
        <v>7340</v>
      </c>
      <c r="T1332" s="49">
        <v>7730</v>
      </c>
      <c r="U1332" s="49">
        <v>8110</v>
      </c>
      <c r="V1332" s="49">
        <v>8500</v>
      </c>
    </row>
    <row r="1333" spans="1:22" ht="15.75" customHeight="1">
      <c r="A1333" s="139" t="s">
        <v>751</v>
      </c>
      <c r="B1333" s="139" t="s">
        <v>542</v>
      </c>
      <c r="C1333" s="139" t="s">
        <v>781</v>
      </c>
      <c r="D1333" s="139" t="s">
        <v>633</v>
      </c>
      <c r="E1333" s="139" t="s">
        <v>754</v>
      </c>
      <c r="F1333" s="49">
        <v>0.69499999999999995</v>
      </c>
      <c r="G1333" s="49">
        <v>0.71399999999999997</v>
      </c>
      <c r="H1333" s="49">
        <v>0.73399999999999999</v>
      </c>
      <c r="I1333" s="49">
        <v>0.753</v>
      </c>
      <c r="J1333" s="49">
        <v>0.77300000000000002</v>
      </c>
      <c r="K1333" s="49">
        <v>0.79300000000000004</v>
      </c>
      <c r="L1333" s="49">
        <v>0.81299999999999994</v>
      </c>
      <c r="M1333" s="49">
        <v>0.83199999999999996</v>
      </c>
      <c r="N1333" s="49">
        <v>0.85199999999999998</v>
      </c>
      <c r="O1333" s="49">
        <v>0.872</v>
      </c>
      <c r="P1333" s="49">
        <v>0.89200000000000002</v>
      </c>
      <c r="Q1333" s="49">
        <v>0.91</v>
      </c>
      <c r="R1333" s="49">
        <v>0.92900000000000005</v>
      </c>
      <c r="S1333" s="49">
        <v>0.94899999999999995</v>
      </c>
      <c r="T1333" s="49">
        <v>0.96799999999999997</v>
      </c>
      <c r="U1333" s="49">
        <v>0.98799999999999999</v>
      </c>
      <c r="V1333" s="49">
        <v>1.01</v>
      </c>
    </row>
    <row r="1334" spans="1:22" ht="15.75" customHeight="1">
      <c r="A1334" s="139" t="s">
        <v>751</v>
      </c>
      <c r="B1334" s="139" t="s">
        <v>534</v>
      </c>
      <c r="C1334" s="139" t="s">
        <v>781</v>
      </c>
      <c r="D1334" s="139" t="s">
        <v>633</v>
      </c>
      <c r="E1334" s="139" t="s">
        <v>754</v>
      </c>
      <c r="F1334" s="49">
        <v>0.33300000000000002</v>
      </c>
      <c r="G1334" s="49">
        <v>0.34599999999999997</v>
      </c>
      <c r="H1334" s="49">
        <v>0.36199999999999999</v>
      </c>
      <c r="I1334" s="49">
        <v>0.378</v>
      </c>
      <c r="J1334" s="49">
        <v>0.39400000000000002</v>
      </c>
      <c r="K1334" s="49">
        <v>0.40799999999999997</v>
      </c>
      <c r="L1334" s="49">
        <v>0.42299999999999999</v>
      </c>
      <c r="M1334" s="49">
        <v>0.438</v>
      </c>
      <c r="N1334" s="49">
        <v>0.45300000000000001</v>
      </c>
      <c r="O1334" s="49">
        <v>0.46700000000000003</v>
      </c>
      <c r="P1334" s="49">
        <v>0.48199999999999998</v>
      </c>
      <c r="Q1334" s="49">
        <v>0.48899999999999999</v>
      </c>
      <c r="R1334" s="49">
        <v>0.503</v>
      </c>
      <c r="S1334" s="49">
        <v>0.51600000000000001</v>
      </c>
      <c r="T1334" s="49">
        <v>0.52900000000000003</v>
      </c>
      <c r="U1334" s="49">
        <v>0.54200000000000004</v>
      </c>
      <c r="V1334" s="49">
        <v>0.55600000000000005</v>
      </c>
    </row>
    <row r="1335" spans="1:22" ht="15.75" customHeight="1">
      <c r="A1335" s="139" t="s">
        <v>751</v>
      </c>
      <c r="B1335" s="139" t="s">
        <v>334</v>
      </c>
      <c r="C1335" s="139" t="s">
        <v>781</v>
      </c>
      <c r="D1335" s="139" t="s">
        <v>633</v>
      </c>
      <c r="E1335" s="139" t="s">
        <v>754</v>
      </c>
      <c r="F1335" s="49">
        <v>0.55400000000000005</v>
      </c>
      <c r="G1335" s="49">
        <v>0.56499999999999995</v>
      </c>
      <c r="H1335" s="49">
        <v>0.57599999999999996</v>
      </c>
      <c r="I1335" s="49">
        <v>0.58599999999999997</v>
      </c>
      <c r="J1335" s="49">
        <v>0.59699999999999998</v>
      </c>
      <c r="K1335" s="49">
        <v>0.60699999999999998</v>
      </c>
      <c r="L1335" s="49">
        <v>0.61799999999999999</v>
      </c>
      <c r="M1335" s="49">
        <v>0.628</v>
      </c>
      <c r="N1335" s="49">
        <v>0.63900000000000001</v>
      </c>
      <c r="O1335" s="49">
        <v>0.64900000000000002</v>
      </c>
      <c r="P1335" s="49">
        <v>0.66</v>
      </c>
      <c r="Q1335" s="49">
        <v>0.67100000000000004</v>
      </c>
      <c r="R1335" s="49">
        <v>0.68100000000000005</v>
      </c>
      <c r="S1335" s="49">
        <v>0.69199999999999995</v>
      </c>
      <c r="T1335" s="49">
        <v>0.70299999999999996</v>
      </c>
      <c r="U1335" s="49">
        <v>0.71299999999999997</v>
      </c>
      <c r="V1335" s="49">
        <v>0.72399999999999998</v>
      </c>
    </row>
    <row r="1336" spans="1:22" ht="15.75" customHeight="1">
      <c r="A1336" s="139" t="s">
        <v>751</v>
      </c>
      <c r="B1336" s="139" t="s">
        <v>522</v>
      </c>
      <c r="C1336" s="139" t="s">
        <v>781</v>
      </c>
      <c r="D1336" s="139" t="s">
        <v>633</v>
      </c>
      <c r="E1336" s="139" t="s">
        <v>754</v>
      </c>
      <c r="F1336" s="49">
        <v>2.37</v>
      </c>
      <c r="G1336" s="49">
        <v>2.3199999999999998</v>
      </c>
      <c r="H1336" s="49">
        <v>2.33</v>
      </c>
      <c r="I1336" s="49">
        <v>2.27</v>
      </c>
      <c r="J1336" s="49">
        <v>2.4900000000000002</v>
      </c>
      <c r="K1336" s="49">
        <v>2.5099999999999998</v>
      </c>
      <c r="L1336" s="49">
        <v>2.46</v>
      </c>
      <c r="M1336" s="49">
        <v>2.6</v>
      </c>
      <c r="N1336" s="49">
        <v>2.2799999999999998</v>
      </c>
      <c r="O1336" s="49">
        <v>2.13</v>
      </c>
      <c r="P1336" s="49">
        <v>2.37</v>
      </c>
      <c r="Q1336" s="49">
        <v>2.16</v>
      </c>
      <c r="R1336" s="49">
        <v>2.2000000000000002</v>
      </c>
      <c r="S1336" s="49">
        <v>2.2999999999999998</v>
      </c>
      <c r="T1336" s="49">
        <v>2.2999999999999998</v>
      </c>
      <c r="U1336" s="49">
        <v>2.29</v>
      </c>
      <c r="V1336" s="49">
        <v>2.29</v>
      </c>
    </row>
    <row r="1337" spans="1:22" ht="15.75" customHeight="1">
      <c r="A1337" s="139" t="s">
        <v>751</v>
      </c>
      <c r="B1337" s="139" t="s">
        <v>544</v>
      </c>
      <c r="C1337" s="139" t="s">
        <v>781</v>
      </c>
      <c r="D1337" s="139" t="s">
        <v>633</v>
      </c>
      <c r="E1337" s="139" t="s">
        <v>754</v>
      </c>
      <c r="F1337" s="49">
        <v>0.75</v>
      </c>
      <c r="G1337" s="49">
        <v>0.77300000000000002</v>
      </c>
      <c r="H1337" s="49">
        <v>0.79800000000000004</v>
      </c>
      <c r="I1337" s="49">
        <v>0.82499999999999996</v>
      </c>
      <c r="J1337" s="49">
        <v>0.85199999999999998</v>
      </c>
      <c r="K1337" s="49">
        <v>0.88</v>
      </c>
      <c r="L1337" s="49">
        <v>0.90800000000000003</v>
      </c>
      <c r="M1337" s="49">
        <v>0.93600000000000005</v>
      </c>
      <c r="N1337" s="49">
        <v>0.96399999999999997</v>
      </c>
      <c r="O1337" s="49">
        <v>0.99199999999999999</v>
      </c>
      <c r="P1337" s="49">
        <v>1.02</v>
      </c>
      <c r="Q1337" s="49">
        <v>1.03</v>
      </c>
      <c r="R1337" s="49">
        <v>1.06</v>
      </c>
      <c r="S1337" s="49">
        <v>1.08</v>
      </c>
      <c r="T1337" s="49">
        <v>1.1100000000000001</v>
      </c>
      <c r="U1337" s="49">
        <v>1.1399999999999999</v>
      </c>
      <c r="V1337" s="49">
        <v>1.1599999999999999</v>
      </c>
    </row>
    <row r="1338" spans="1:22" ht="15.75" customHeight="1">
      <c r="A1338" s="139" t="s">
        <v>751</v>
      </c>
      <c r="B1338" s="139" t="s">
        <v>530</v>
      </c>
      <c r="C1338" s="139" t="s">
        <v>781</v>
      </c>
      <c r="D1338" s="139" t="s">
        <v>633</v>
      </c>
      <c r="E1338" s="139" t="s">
        <v>754</v>
      </c>
      <c r="F1338" s="49">
        <v>319</v>
      </c>
      <c r="G1338" s="49">
        <v>399</v>
      </c>
      <c r="H1338" s="49">
        <v>484</v>
      </c>
      <c r="I1338" s="49">
        <v>362</v>
      </c>
      <c r="J1338" s="49">
        <v>529</v>
      </c>
      <c r="K1338" s="49">
        <v>535</v>
      </c>
      <c r="L1338" s="49">
        <v>403</v>
      </c>
      <c r="M1338" s="49">
        <v>410</v>
      </c>
      <c r="N1338" s="49">
        <v>410</v>
      </c>
      <c r="O1338" s="49">
        <v>362</v>
      </c>
      <c r="P1338" s="49">
        <v>460</v>
      </c>
      <c r="Q1338" s="49">
        <v>602</v>
      </c>
      <c r="R1338" s="49">
        <v>626</v>
      </c>
      <c r="S1338" s="49">
        <v>498</v>
      </c>
      <c r="T1338" s="49">
        <v>502</v>
      </c>
      <c r="U1338" s="49">
        <v>506</v>
      </c>
      <c r="V1338" s="49">
        <v>511</v>
      </c>
    </row>
    <row r="1339" spans="1:22" ht="15.75" customHeight="1">
      <c r="A1339" s="139" t="s">
        <v>751</v>
      </c>
      <c r="B1339" s="139" t="s">
        <v>550</v>
      </c>
      <c r="C1339" s="139" t="s">
        <v>781</v>
      </c>
      <c r="D1339" s="139" t="s">
        <v>633</v>
      </c>
      <c r="E1339" s="139" t="s">
        <v>754</v>
      </c>
      <c r="F1339" s="49">
        <v>0.503</v>
      </c>
      <c r="G1339" s="49">
        <v>0.51900000000000002</v>
      </c>
      <c r="H1339" s="49">
        <v>0.53400000000000003</v>
      </c>
      <c r="I1339" s="49">
        <v>0.54800000000000004</v>
      </c>
      <c r="J1339" s="49">
        <v>0.56399999999999995</v>
      </c>
      <c r="K1339" s="49">
        <v>0.58299999999999996</v>
      </c>
      <c r="L1339" s="49">
        <v>0.60399999999999998</v>
      </c>
      <c r="M1339" s="49">
        <v>0.628</v>
      </c>
      <c r="N1339" s="49">
        <v>0.65100000000000002</v>
      </c>
      <c r="O1339" s="49">
        <v>0.67500000000000004</v>
      </c>
      <c r="P1339" s="49">
        <v>0.69699999999999995</v>
      </c>
      <c r="Q1339" s="49">
        <v>0.70499999999999996</v>
      </c>
      <c r="R1339" s="49">
        <v>0.72299999999999998</v>
      </c>
      <c r="S1339" s="49">
        <v>0.74199999999999999</v>
      </c>
      <c r="T1339" s="49">
        <v>0.76100000000000001</v>
      </c>
      <c r="U1339" s="49">
        <v>0.78</v>
      </c>
      <c r="V1339" s="49">
        <v>0.79800000000000004</v>
      </c>
    </row>
    <row r="1340" spans="1:22" ht="15.75" customHeight="1">
      <c r="A1340" s="139" t="s">
        <v>751</v>
      </c>
      <c r="B1340" s="139" t="s">
        <v>524</v>
      </c>
      <c r="C1340" s="139" t="s">
        <v>781</v>
      </c>
      <c r="D1340" s="139" t="s">
        <v>633</v>
      </c>
      <c r="E1340" s="139" t="s">
        <v>754</v>
      </c>
      <c r="F1340" s="49">
        <v>2.67</v>
      </c>
      <c r="G1340" s="49">
        <v>2.73</v>
      </c>
      <c r="H1340" s="49">
        <v>2.79</v>
      </c>
      <c r="I1340" s="49">
        <v>2.86</v>
      </c>
      <c r="J1340" s="49">
        <v>2.92</v>
      </c>
      <c r="K1340" s="49">
        <v>2.99</v>
      </c>
      <c r="L1340" s="49">
        <v>3.06</v>
      </c>
      <c r="M1340" s="49">
        <v>3.13</v>
      </c>
      <c r="N1340" s="49">
        <v>3.2</v>
      </c>
      <c r="O1340" s="49">
        <v>3.26</v>
      </c>
      <c r="P1340" s="49">
        <v>3.33</v>
      </c>
      <c r="Q1340" s="49">
        <v>3.37</v>
      </c>
      <c r="R1340" s="49">
        <v>3.43</v>
      </c>
      <c r="S1340" s="49">
        <v>3.5</v>
      </c>
      <c r="T1340" s="49">
        <v>3.56</v>
      </c>
      <c r="U1340" s="49">
        <v>3.62</v>
      </c>
      <c r="V1340" s="49">
        <v>3.68</v>
      </c>
    </row>
    <row r="1341" spans="1:22" ht="15.75" customHeight="1">
      <c r="A1341" s="139" t="s">
        <v>751</v>
      </c>
      <c r="B1341" s="139" t="s">
        <v>558</v>
      </c>
      <c r="C1341" s="139" t="s">
        <v>781</v>
      </c>
      <c r="D1341" s="139" t="s">
        <v>633</v>
      </c>
      <c r="E1341" s="139" t="s">
        <v>754</v>
      </c>
      <c r="F1341" s="49">
        <v>0.56499999999999995</v>
      </c>
      <c r="G1341" s="49">
        <v>0.56999999999999995</v>
      </c>
      <c r="H1341" s="49">
        <v>0.57399999999999995</v>
      </c>
      <c r="I1341" s="49">
        <v>0.57799999999999996</v>
      </c>
      <c r="J1341" s="49">
        <v>0.58199999999999996</v>
      </c>
      <c r="K1341" s="49">
        <v>0.58499999999999996</v>
      </c>
      <c r="L1341" s="49">
        <v>0.58899999999999997</v>
      </c>
      <c r="M1341" s="49">
        <v>0.59299999999999997</v>
      </c>
      <c r="N1341" s="49">
        <v>0.59599999999999997</v>
      </c>
      <c r="O1341" s="49">
        <v>0.6</v>
      </c>
      <c r="P1341" s="49">
        <v>0.60399999999999998</v>
      </c>
      <c r="Q1341" s="49">
        <v>0.60899999999999999</v>
      </c>
      <c r="R1341" s="49">
        <v>0.61399999999999999</v>
      </c>
      <c r="S1341" s="49">
        <v>0.61799999999999999</v>
      </c>
      <c r="T1341" s="49">
        <v>0.622</v>
      </c>
      <c r="U1341" s="49">
        <v>0.626</v>
      </c>
      <c r="V1341" s="49">
        <v>0.63</v>
      </c>
    </row>
    <row r="1342" spans="1:22" ht="15.75" customHeight="1">
      <c r="A1342" s="139" t="s">
        <v>751</v>
      </c>
      <c r="B1342" s="139" t="s">
        <v>538</v>
      </c>
      <c r="C1342" s="139" t="s">
        <v>781</v>
      </c>
      <c r="D1342" s="139" t="s">
        <v>633</v>
      </c>
      <c r="E1342" s="139" t="s">
        <v>754</v>
      </c>
      <c r="F1342" s="49">
        <v>1370</v>
      </c>
      <c r="G1342" s="49">
        <v>1260</v>
      </c>
      <c r="H1342" s="49">
        <v>1390</v>
      </c>
      <c r="I1342" s="49">
        <v>1340</v>
      </c>
      <c r="J1342" s="49">
        <v>1520</v>
      </c>
      <c r="K1342" s="49">
        <v>1480</v>
      </c>
      <c r="L1342" s="49">
        <v>1380</v>
      </c>
      <c r="M1342" s="49">
        <v>1480</v>
      </c>
      <c r="N1342" s="49">
        <v>1410</v>
      </c>
      <c r="O1342" s="49">
        <v>1440</v>
      </c>
      <c r="P1342" s="49">
        <v>1300</v>
      </c>
      <c r="Q1342" s="49">
        <v>1560</v>
      </c>
      <c r="R1342" s="49">
        <v>1360</v>
      </c>
      <c r="S1342" s="49">
        <v>1470</v>
      </c>
      <c r="T1342" s="49">
        <v>1220</v>
      </c>
      <c r="U1342" s="49">
        <v>1380</v>
      </c>
      <c r="V1342" s="49">
        <v>1350</v>
      </c>
    </row>
    <row r="1343" spans="1:22" ht="15.75" customHeight="1">
      <c r="A1343" s="139" t="s">
        <v>751</v>
      </c>
      <c r="B1343" s="139" t="s">
        <v>540</v>
      </c>
      <c r="C1343" s="139" t="s">
        <v>781</v>
      </c>
      <c r="D1343" s="139" t="s">
        <v>633</v>
      </c>
      <c r="E1343" s="139" t="s">
        <v>754</v>
      </c>
      <c r="F1343" s="49">
        <v>92.7</v>
      </c>
      <c r="G1343" s="49">
        <v>98.3</v>
      </c>
      <c r="H1343" s="49">
        <v>90.3</v>
      </c>
      <c r="I1343" s="49">
        <v>110</v>
      </c>
      <c r="J1343" s="49">
        <v>100</v>
      </c>
      <c r="K1343" s="49">
        <v>111</v>
      </c>
      <c r="L1343" s="49">
        <v>116</v>
      </c>
      <c r="M1343" s="49">
        <v>112</v>
      </c>
      <c r="N1343" s="49">
        <v>75.099999999999994</v>
      </c>
      <c r="O1343" s="49">
        <v>71.599999999999994</v>
      </c>
      <c r="P1343" s="49">
        <v>70.5</v>
      </c>
      <c r="Q1343" s="49">
        <v>48.5</v>
      </c>
      <c r="R1343" s="49">
        <v>36.200000000000003</v>
      </c>
      <c r="S1343" s="49">
        <v>45.4</v>
      </c>
      <c r="T1343" s="49">
        <v>46.5</v>
      </c>
      <c r="U1343" s="49">
        <v>48.2</v>
      </c>
      <c r="V1343" s="49">
        <v>49.4</v>
      </c>
    </row>
    <row r="1344" spans="1:22" ht="15.75" customHeight="1">
      <c r="A1344" s="139" t="s">
        <v>751</v>
      </c>
      <c r="B1344" s="139" t="s">
        <v>562</v>
      </c>
      <c r="C1344" s="139" t="s">
        <v>781</v>
      </c>
      <c r="D1344" s="139" t="s">
        <v>633</v>
      </c>
      <c r="E1344" s="139" t="s">
        <v>754</v>
      </c>
      <c r="F1344" s="49">
        <v>123</v>
      </c>
      <c r="G1344" s="49">
        <v>126</v>
      </c>
      <c r="H1344" s="49">
        <v>126</v>
      </c>
      <c r="I1344" s="49">
        <v>136</v>
      </c>
      <c r="J1344" s="49">
        <v>137</v>
      </c>
      <c r="K1344" s="49">
        <v>149</v>
      </c>
      <c r="L1344" s="49">
        <v>151</v>
      </c>
      <c r="M1344" s="49">
        <v>145</v>
      </c>
      <c r="N1344" s="49">
        <v>152</v>
      </c>
      <c r="O1344" s="49">
        <v>133</v>
      </c>
      <c r="P1344" s="49">
        <v>158</v>
      </c>
      <c r="Q1344" s="49">
        <v>147</v>
      </c>
      <c r="R1344" s="49">
        <v>150</v>
      </c>
      <c r="S1344" s="49">
        <v>156</v>
      </c>
      <c r="T1344" s="49">
        <v>152</v>
      </c>
      <c r="U1344" s="49">
        <v>157</v>
      </c>
      <c r="V1344" s="49">
        <v>147</v>
      </c>
    </row>
    <row r="1345" spans="1:22" ht="15.75" customHeight="1">
      <c r="A1345" s="139" t="s">
        <v>751</v>
      </c>
      <c r="B1345" s="139" t="s">
        <v>560</v>
      </c>
      <c r="C1345" s="139" t="s">
        <v>781</v>
      </c>
      <c r="D1345" s="139" t="s">
        <v>633</v>
      </c>
      <c r="E1345" s="139" t="s">
        <v>754</v>
      </c>
      <c r="F1345" s="49">
        <v>1.6</v>
      </c>
      <c r="G1345" s="49">
        <v>1.61</v>
      </c>
      <c r="H1345" s="49">
        <v>1.61</v>
      </c>
      <c r="I1345" s="49">
        <v>1.62</v>
      </c>
      <c r="J1345" s="49">
        <v>1.61</v>
      </c>
      <c r="K1345" s="49">
        <v>1.61</v>
      </c>
      <c r="L1345" s="49">
        <v>1.61</v>
      </c>
      <c r="M1345" s="49">
        <v>1.61</v>
      </c>
      <c r="N1345" s="49">
        <v>1.61</v>
      </c>
      <c r="O1345" s="49">
        <v>1.6</v>
      </c>
      <c r="P1345" s="49">
        <v>1.6</v>
      </c>
      <c r="Q1345" s="49">
        <v>1.63</v>
      </c>
      <c r="R1345" s="49">
        <v>1.64</v>
      </c>
      <c r="S1345" s="49">
        <v>1.64</v>
      </c>
      <c r="T1345" s="49">
        <v>1.65</v>
      </c>
      <c r="U1345" s="49">
        <v>1.65</v>
      </c>
      <c r="V1345" s="49">
        <v>1.66</v>
      </c>
    </row>
    <row r="1346" spans="1:22" ht="15.75" customHeight="1">
      <c r="A1346" s="139" t="s">
        <v>751</v>
      </c>
      <c r="B1346" s="139" t="s">
        <v>532</v>
      </c>
      <c r="C1346" s="139" t="s">
        <v>781</v>
      </c>
      <c r="D1346" s="139" t="s">
        <v>633</v>
      </c>
      <c r="E1346" s="139" t="s">
        <v>754</v>
      </c>
      <c r="F1346" s="49">
        <v>22.4</v>
      </c>
      <c r="G1346" s="49">
        <v>22.6</v>
      </c>
      <c r="H1346" s="49">
        <v>22.8</v>
      </c>
      <c r="I1346" s="49">
        <v>23</v>
      </c>
      <c r="J1346" s="49">
        <v>23.2</v>
      </c>
      <c r="K1346" s="49">
        <v>23.5</v>
      </c>
      <c r="L1346" s="49">
        <v>23.7</v>
      </c>
      <c r="M1346" s="49">
        <v>23.9</v>
      </c>
      <c r="N1346" s="49">
        <v>24.1</v>
      </c>
      <c r="O1346" s="49">
        <v>24.3</v>
      </c>
      <c r="P1346" s="49">
        <v>24.5</v>
      </c>
      <c r="Q1346" s="49">
        <v>24.6</v>
      </c>
      <c r="R1346" s="49">
        <v>24.8</v>
      </c>
      <c r="S1346" s="49">
        <v>25</v>
      </c>
      <c r="T1346" s="49">
        <v>25.2</v>
      </c>
      <c r="U1346" s="49">
        <v>25.4</v>
      </c>
      <c r="V1346" s="49">
        <v>25.6</v>
      </c>
    </row>
    <row r="1347" spans="1:22" ht="15.75" customHeight="1">
      <c r="A1347" s="139" t="s">
        <v>751</v>
      </c>
      <c r="B1347" s="139" t="s">
        <v>566</v>
      </c>
      <c r="C1347" s="139" t="s">
        <v>781</v>
      </c>
      <c r="D1347" s="139" t="s">
        <v>633</v>
      </c>
      <c r="E1347" s="139" t="s">
        <v>754</v>
      </c>
      <c r="F1347" s="49">
        <v>191</v>
      </c>
      <c r="G1347" s="49">
        <v>280</v>
      </c>
      <c r="H1347" s="49">
        <v>300</v>
      </c>
      <c r="I1347" s="49">
        <v>344</v>
      </c>
      <c r="J1347" s="49">
        <v>237</v>
      </c>
      <c r="K1347" s="49">
        <v>239</v>
      </c>
      <c r="L1347" s="49">
        <v>212</v>
      </c>
      <c r="M1347" s="49">
        <v>229</v>
      </c>
      <c r="N1347" s="49">
        <v>228</v>
      </c>
      <c r="O1347" s="49">
        <v>377</v>
      </c>
      <c r="P1347" s="49">
        <v>347</v>
      </c>
      <c r="Q1347" s="49">
        <v>217</v>
      </c>
      <c r="R1347" s="49">
        <v>128</v>
      </c>
      <c r="S1347" s="49">
        <v>244</v>
      </c>
      <c r="T1347" s="49">
        <v>243</v>
      </c>
      <c r="U1347" s="49">
        <v>242</v>
      </c>
      <c r="V1347" s="49">
        <v>240</v>
      </c>
    </row>
    <row r="1348" spans="1:22" ht="15.75" customHeight="1">
      <c r="A1348" s="139" t="s">
        <v>751</v>
      </c>
      <c r="B1348" s="139" t="s">
        <v>296</v>
      </c>
      <c r="C1348" s="139" t="s">
        <v>781</v>
      </c>
      <c r="D1348" s="139" t="s">
        <v>633</v>
      </c>
      <c r="E1348" s="139" t="s">
        <v>754</v>
      </c>
      <c r="F1348" s="49">
        <v>3</v>
      </c>
      <c r="G1348" s="49">
        <v>3</v>
      </c>
      <c r="H1348" s="49">
        <v>3</v>
      </c>
      <c r="I1348" s="49">
        <v>3</v>
      </c>
      <c r="J1348" s="49">
        <v>3</v>
      </c>
      <c r="K1348" s="49">
        <v>3</v>
      </c>
      <c r="L1348" s="49">
        <v>3</v>
      </c>
      <c r="M1348" s="49">
        <v>3</v>
      </c>
      <c r="N1348" s="49">
        <v>3</v>
      </c>
      <c r="O1348" s="49">
        <v>3</v>
      </c>
      <c r="P1348" s="49">
        <v>3</v>
      </c>
      <c r="Q1348" s="49">
        <v>3</v>
      </c>
      <c r="R1348" s="49">
        <v>3</v>
      </c>
      <c r="S1348" s="49">
        <v>3</v>
      </c>
      <c r="T1348" s="49">
        <v>3</v>
      </c>
      <c r="U1348" s="49">
        <v>3</v>
      </c>
      <c r="V1348" s="49">
        <v>3</v>
      </c>
    </row>
    <row r="1349" spans="1:22" ht="15.75" customHeight="1">
      <c r="A1349" s="139" t="s">
        <v>751</v>
      </c>
      <c r="B1349" s="139" t="s">
        <v>576</v>
      </c>
      <c r="C1349" s="139" t="s">
        <v>781</v>
      </c>
      <c r="D1349" s="139" t="s">
        <v>633</v>
      </c>
      <c r="E1349" s="139" t="s">
        <v>754</v>
      </c>
      <c r="F1349" s="49">
        <v>1.17</v>
      </c>
      <c r="G1349" s="49">
        <v>1.2</v>
      </c>
      <c r="H1349" s="49">
        <v>1.24</v>
      </c>
      <c r="I1349" s="49">
        <v>1.27</v>
      </c>
      <c r="J1349" s="49">
        <v>1.3</v>
      </c>
      <c r="K1349" s="49">
        <v>1.34</v>
      </c>
      <c r="L1349" s="49">
        <v>1.37</v>
      </c>
      <c r="M1349" s="49">
        <v>1.41</v>
      </c>
      <c r="N1349" s="49">
        <v>1.44</v>
      </c>
      <c r="O1349" s="49">
        <v>1.47</v>
      </c>
      <c r="P1349" s="49">
        <v>1.51</v>
      </c>
      <c r="Q1349" s="49">
        <v>1.55</v>
      </c>
      <c r="R1349" s="49">
        <v>1.58</v>
      </c>
      <c r="S1349" s="49">
        <v>1.62</v>
      </c>
      <c r="T1349" s="49">
        <v>1.65</v>
      </c>
      <c r="U1349" s="49">
        <v>1.69</v>
      </c>
      <c r="V1349" s="49">
        <v>1.72</v>
      </c>
    </row>
    <row r="1350" spans="1:22" ht="15.75" customHeight="1">
      <c r="A1350" s="139" t="s">
        <v>751</v>
      </c>
      <c r="B1350" s="139" t="s">
        <v>572</v>
      </c>
      <c r="C1350" s="139" t="s">
        <v>781</v>
      </c>
      <c r="D1350" s="139" t="s">
        <v>633</v>
      </c>
      <c r="E1350" s="139" t="s">
        <v>754</v>
      </c>
      <c r="F1350" s="49">
        <v>3120</v>
      </c>
      <c r="G1350" s="49">
        <v>3130</v>
      </c>
      <c r="H1350" s="49">
        <v>3130</v>
      </c>
      <c r="I1350" s="49">
        <v>3810</v>
      </c>
      <c r="J1350" s="49">
        <v>4300</v>
      </c>
      <c r="K1350" s="49">
        <v>4630</v>
      </c>
      <c r="L1350" s="49">
        <v>4970</v>
      </c>
      <c r="M1350" s="49">
        <v>5420</v>
      </c>
      <c r="N1350" s="49">
        <v>6090</v>
      </c>
      <c r="O1350" s="49">
        <v>6400</v>
      </c>
      <c r="P1350" s="49">
        <v>6700</v>
      </c>
      <c r="Q1350" s="49">
        <v>7000</v>
      </c>
      <c r="R1350" s="49">
        <v>7310</v>
      </c>
      <c r="S1350" s="49">
        <v>7620</v>
      </c>
      <c r="T1350" s="49">
        <v>7980</v>
      </c>
      <c r="U1350" s="49">
        <v>8330</v>
      </c>
      <c r="V1350" s="49">
        <v>8690</v>
      </c>
    </row>
    <row r="1351" spans="1:22" ht="15.75" customHeight="1">
      <c r="A1351" s="139" t="s">
        <v>751</v>
      </c>
      <c r="B1351" s="139" t="s">
        <v>568</v>
      </c>
      <c r="C1351" s="139" t="s">
        <v>781</v>
      </c>
      <c r="D1351" s="139" t="s">
        <v>633</v>
      </c>
      <c r="E1351" s="139" t="s">
        <v>754</v>
      </c>
      <c r="F1351" s="49">
        <v>29</v>
      </c>
      <c r="G1351" s="49">
        <v>9</v>
      </c>
      <c r="H1351" s="49">
        <v>28</v>
      </c>
      <c r="I1351" s="49">
        <v>39</v>
      </c>
      <c r="J1351" s="49">
        <v>82</v>
      </c>
      <c r="K1351" s="49">
        <v>80</v>
      </c>
      <c r="L1351" s="49">
        <v>66</v>
      </c>
      <c r="M1351" s="49">
        <v>48</v>
      </c>
      <c r="N1351" s="49">
        <v>47.9</v>
      </c>
      <c r="O1351" s="49">
        <v>3.1199999999999999E-2</v>
      </c>
      <c r="P1351" s="49">
        <v>3.1199999999999999E-2</v>
      </c>
      <c r="Q1351" s="49">
        <v>3.1199999999999999E-2</v>
      </c>
      <c r="R1351" s="49">
        <v>3.1199999999999999E-2</v>
      </c>
      <c r="S1351" s="49">
        <v>19.399999999999999</v>
      </c>
      <c r="T1351" s="49">
        <v>17.8</v>
      </c>
      <c r="U1351" s="49">
        <v>16.3</v>
      </c>
      <c r="V1351" s="49">
        <v>14.7</v>
      </c>
    </row>
    <row r="1352" spans="1:22" ht="15.75" customHeight="1">
      <c r="A1352" s="139" t="s">
        <v>751</v>
      </c>
      <c r="B1352" s="139" t="s">
        <v>586</v>
      </c>
      <c r="C1352" s="139" t="s">
        <v>781</v>
      </c>
      <c r="D1352" s="139" t="s">
        <v>633</v>
      </c>
      <c r="E1352" s="139" t="s">
        <v>754</v>
      </c>
      <c r="F1352" s="49">
        <v>177</v>
      </c>
      <c r="G1352" s="49">
        <v>185</v>
      </c>
      <c r="H1352" s="49">
        <v>192</v>
      </c>
      <c r="I1352" s="49">
        <v>200</v>
      </c>
      <c r="J1352" s="49">
        <v>208</v>
      </c>
      <c r="K1352" s="49">
        <v>106</v>
      </c>
      <c r="L1352" s="49">
        <v>305</v>
      </c>
      <c r="M1352" s="49">
        <v>353</v>
      </c>
      <c r="N1352" s="49">
        <v>375</v>
      </c>
      <c r="O1352" s="49">
        <v>392</v>
      </c>
      <c r="P1352" s="49">
        <v>408</v>
      </c>
      <c r="Q1352" s="49">
        <v>408</v>
      </c>
      <c r="R1352" s="49">
        <v>423</v>
      </c>
      <c r="S1352" s="49">
        <v>443</v>
      </c>
      <c r="T1352" s="49">
        <v>464</v>
      </c>
      <c r="U1352" s="49">
        <v>486</v>
      </c>
      <c r="V1352" s="49">
        <v>507</v>
      </c>
    </row>
    <row r="1353" spans="1:22" ht="15.75" customHeight="1">
      <c r="A1353" s="139" t="s">
        <v>751</v>
      </c>
      <c r="B1353" s="139" t="s">
        <v>574</v>
      </c>
      <c r="C1353" s="139" t="s">
        <v>781</v>
      </c>
      <c r="D1353" s="139" t="s">
        <v>633</v>
      </c>
      <c r="E1353" s="139" t="s">
        <v>754</v>
      </c>
      <c r="F1353" s="49">
        <v>0.107</v>
      </c>
      <c r="G1353" s="49">
        <v>0.11</v>
      </c>
      <c r="H1353" s="49">
        <v>0.115</v>
      </c>
      <c r="I1353" s="49">
        <v>0.123</v>
      </c>
      <c r="J1353" s="49">
        <v>0.13200000000000001</v>
      </c>
      <c r="K1353" s="49">
        <v>0.14099999999999999</v>
      </c>
      <c r="L1353" s="49">
        <v>0.15</v>
      </c>
      <c r="M1353" s="49">
        <v>0.159</v>
      </c>
      <c r="N1353" s="49">
        <v>0.16700000000000001</v>
      </c>
      <c r="O1353" s="49">
        <v>0.17599999999999999</v>
      </c>
      <c r="P1353" s="49">
        <v>0.185</v>
      </c>
      <c r="Q1353" s="49">
        <v>0.17699999999999999</v>
      </c>
      <c r="R1353" s="49">
        <v>0.182</v>
      </c>
      <c r="S1353" s="49">
        <v>0.187</v>
      </c>
      <c r="T1353" s="49">
        <v>0.193</v>
      </c>
      <c r="U1353" s="49">
        <v>0.19800000000000001</v>
      </c>
      <c r="V1353" s="49">
        <v>0.20300000000000001</v>
      </c>
    </row>
    <row r="1354" spans="1:22" ht="15.75" customHeight="1">
      <c r="A1354" s="139" t="s">
        <v>751</v>
      </c>
      <c r="B1354" s="139" t="s">
        <v>578</v>
      </c>
      <c r="C1354" s="139" t="s">
        <v>781</v>
      </c>
      <c r="D1354" s="139" t="s">
        <v>633</v>
      </c>
      <c r="E1354" s="139" t="s">
        <v>754</v>
      </c>
      <c r="F1354" s="49">
        <v>5.6</v>
      </c>
      <c r="G1354" s="49">
        <v>5.63</v>
      </c>
      <c r="H1354" s="49">
        <v>5.66</v>
      </c>
      <c r="I1354" s="49">
        <v>5.68</v>
      </c>
      <c r="J1354" s="49">
        <v>5.7</v>
      </c>
      <c r="K1354" s="49">
        <v>5.72</v>
      </c>
      <c r="L1354" s="49">
        <v>5.74</v>
      </c>
      <c r="M1354" s="49">
        <v>5.76</v>
      </c>
      <c r="N1354" s="49">
        <v>5.78</v>
      </c>
      <c r="O1354" s="49">
        <v>5.8</v>
      </c>
      <c r="P1354" s="49">
        <v>5.82</v>
      </c>
      <c r="Q1354" s="49">
        <v>5.86</v>
      </c>
      <c r="R1354" s="49">
        <v>5.89</v>
      </c>
      <c r="S1354" s="49">
        <v>5.91</v>
      </c>
      <c r="T1354" s="49">
        <v>5.94</v>
      </c>
      <c r="U1354" s="49">
        <v>5.96</v>
      </c>
      <c r="V1354" s="49">
        <v>5.99</v>
      </c>
    </row>
    <row r="1355" spans="1:22" ht="15.75" customHeight="1">
      <c r="A1355" s="139" t="s">
        <v>751</v>
      </c>
      <c r="B1355" s="139" t="s">
        <v>580</v>
      </c>
      <c r="C1355" s="139" t="s">
        <v>781</v>
      </c>
      <c r="D1355" s="139" t="s">
        <v>633</v>
      </c>
      <c r="E1355" s="139" t="s">
        <v>754</v>
      </c>
      <c r="F1355" s="49">
        <v>8460</v>
      </c>
      <c r="G1355" s="49">
        <v>9370</v>
      </c>
      <c r="H1355" s="49">
        <v>10000</v>
      </c>
      <c r="I1355" s="49">
        <v>10600</v>
      </c>
      <c r="J1355" s="49">
        <v>12300</v>
      </c>
      <c r="K1355" s="49">
        <v>16400</v>
      </c>
      <c r="L1355" s="49">
        <v>17000</v>
      </c>
      <c r="M1355" s="49">
        <v>17200</v>
      </c>
      <c r="N1355" s="49">
        <v>17000</v>
      </c>
      <c r="O1355" s="49">
        <v>16800</v>
      </c>
      <c r="P1355" s="49">
        <v>18300</v>
      </c>
      <c r="Q1355" s="49">
        <v>18100</v>
      </c>
      <c r="R1355" s="49">
        <v>15600</v>
      </c>
      <c r="S1355" s="49">
        <v>20200</v>
      </c>
      <c r="T1355" s="49">
        <v>21100</v>
      </c>
      <c r="U1355" s="49">
        <v>21900</v>
      </c>
      <c r="V1355" s="49">
        <v>22800</v>
      </c>
    </row>
    <row r="1356" spans="1:22" ht="15.75" customHeight="1">
      <c r="A1356" s="139" t="s">
        <v>751</v>
      </c>
      <c r="B1356" s="139" t="s">
        <v>582</v>
      </c>
      <c r="C1356" s="139" t="s">
        <v>781</v>
      </c>
      <c r="D1356" s="139" t="s">
        <v>633</v>
      </c>
      <c r="E1356" s="139" t="s">
        <v>754</v>
      </c>
      <c r="F1356" s="49">
        <v>57.1</v>
      </c>
      <c r="G1356" s="49">
        <v>34.5</v>
      </c>
      <c r="H1356" s="49">
        <v>22.8</v>
      </c>
      <c r="I1356" s="49">
        <v>17.600000000000001</v>
      </c>
      <c r="J1356" s="49">
        <v>17.600000000000001</v>
      </c>
      <c r="K1356" s="49">
        <v>13.2</v>
      </c>
      <c r="L1356" s="49">
        <v>8.8000000000000007</v>
      </c>
      <c r="M1356" s="49">
        <v>4.53</v>
      </c>
      <c r="N1356" s="49">
        <v>1.77</v>
      </c>
      <c r="O1356" s="49">
        <v>1.76</v>
      </c>
      <c r="P1356" s="49">
        <v>1.76</v>
      </c>
      <c r="Q1356" s="49">
        <v>1.76</v>
      </c>
      <c r="R1356" s="49">
        <v>1.76</v>
      </c>
      <c r="S1356" s="49">
        <v>0</v>
      </c>
      <c r="T1356" s="49">
        <v>0</v>
      </c>
      <c r="U1356" s="49">
        <v>0</v>
      </c>
      <c r="V1356" s="49">
        <v>0</v>
      </c>
    </row>
    <row r="1357" spans="1:22" ht="15.75" customHeight="1">
      <c r="A1357" s="139" t="s">
        <v>751</v>
      </c>
      <c r="B1357" s="139" t="s">
        <v>584</v>
      </c>
      <c r="C1357" s="139" t="s">
        <v>781</v>
      </c>
      <c r="D1357" s="139" t="s">
        <v>633</v>
      </c>
      <c r="E1357" s="139" t="s">
        <v>754</v>
      </c>
      <c r="F1357" s="49">
        <v>285</v>
      </c>
      <c r="G1357" s="49">
        <v>265</v>
      </c>
      <c r="H1357" s="49">
        <v>772</v>
      </c>
      <c r="I1357" s="49">
        <v>748</v>
      </c>
      <c r="J1357" s="49">
        <v>860</v>
      </c>
      <c r="K1357" s="49">
        <v>977</v>
      </c>
      <c r="L1357" s="49">
        <v>254</v>
      </c>
      <c r="M1357" s="49">
        <v>40.6</v>
      </c>
      <c r="N1357" s="49">
        <v>271</v>
      </c>
      <c r="O1357" s="49">
        <v>52.3</v>
      </c>
      <c r="P1357" s="49">
        <v>334</v>
      </c>
      <c r="Q1357" s="49">
        <v>1380</v>
      </c>
      <c r="R1357" s="49">
        <v>1520</v>
      </c>
      <c r="S1357" s="49">
        <v>1060</v>
      </c>
      <c r="T1357" s="49">
        <v>1150</v>
      </c>
      <c r="U1357" s="49">
        <v>1610</v>
      </c>
      <c r="V1357" s="49">
        <v>1140</v>
      </c>
    </row>
    <row r="1358" spans="1:22" ht="15.75" customHeight="1">
      <c r="A1358" s="139" t="s">
        <v>751</v>
      </c>
      <c r="B1358" s="139" t="s">
        <v>588</v>
      </c>
      <c r="C1358" s="139" t="s">
        <v>781</v>
      </c>
      <c r="D1358" s="139" t="s">
        <v>633</v>
      </c>
      <c r="E1358" s="139" t="s">
        <v>754</v>
      </c>
      <c r="F1358" s="49">
        <v>0.51600000000000001</v>
      </c>
      <c r="G1358" s="49">
        <v>0.51900000000000002</v>
      </c>
      <c r="H1358" s="49">
        <v>0.52200000000000002</v>
      </c>
      <c r="I1358" s="49">
        <v>0.52400000000000002</v>
      </c>
      <c r="J1358" s="49">
        <v>0.52700000000000002</v>
      </c>
      <c r="K1358" s="49">
        <v>0.52900000000000003</v>
      </c>
      <c r="L1358" s="49">
        <v>0.53100000000000003</v>
      </c>
      <c r="M1358" s="49">
        <v>0.53300000000000003</v>
      </c>
      <c r="N1358" s="49">
        <v>0.53600000000000003</v>
      </c>
      <c r="O1358" s="49">
        <v>0.53800000000000003</v>
      </c>
      <c r="P1358" s="49">
        <v>0.54</v>
      </c>
      <c r="Q1358" s="49">
        <v>0.54500000000000004</v>
      </c>
      <c r="R1358" s="49">
        <v>0.54700000000000004</v>
      </c>
      <c r="S1358" s="49">
        <v>0.55000000000000004</v>
      </c>
      <c r="T1358" s="49">
        <v>0.55300000000000005</v>
      </c>
      <c r="U1358" s="49">
        <v>0.55600000000000005</v>
      </c>
      <c r="V1358" s="49">
        <v>0.55800000000000005</v>
      </c>
    </row>
    <row r="1359" spans="1:22" ht="15.75" customHeight="1">
      <c r="A1359" s="139" t="s">
        <v>751</v>
      </c>
      <c r="B1359" s="139" t="s">
        <v>771</v>
      </c>
      <c r="C1359" s="139" t="s">
        <v>781</v>
      </c>
      <c r="D1359" s="139" t="s">
        <v>633</v>
      </c>
      <c r="E1359" s="139" t="s">
        <v>754</v>
      </c>
      <c r="F1359" s="49">
        <v>3140</v>
      </c>
      <c r="G1359" s="49">
        <v>3210</v>
      </c>
      <c r="H1359" s="49">
        <v>3280</v>
      </c>
      <c r="I1359" s="49">
        <v>3320</v>
      </c>
      <c r="J1359" s="49">
        <v>3380</v>
      </c>
      <c r="K1359" s="49">
        <v>3450</v>
      </c>
      <c r="L1359" s="49">
        <v>3520</v>
      </c>
      <c r="M1359" s="49">
        <v>3740</v>
      </c>
      <c r="N1359" s="49">
        <v>3970</v>
      </c>
      <c r="O1359" s="49">
        <v>4300</v>
      </c>
      <c r="P1359" s="49">
        <v>4690</v>
      </c>
      <c r="Q1359" s="49">
        <v>5050</v>
      </c>
      <c r="R1359" s="49">
        <v>5420</v>
      </c>
      <c r="S1359" s="49">
        <v>4960</v>
      </c>
      <c r="T1359" s="49">
        <v>5100</v>
      </c>
      <c r="U1359" s="49">
        <v>5240</v>
      </c>
      <c r="V1359" s="49">
        <v>5390</v>
      </c>
    </row>
    <row r="1360" spans="1:22" ht="15.75" customHeight="1">
      <c r="A1360" s="139" t="s">
        <v>751</v>
      </c>
      <c r="B1360" s="139" t="s">
        <v>570</v>
      </c>
      <c r="C1360" s="139" t="s">
        <v>781</v>
      </c>
      <c r="D1360" s="139" t="s">
        <v>633</v>
      </c>
      <c r="E1360" s="139" t="s">
        <v>754</v>
      </c>
      <c r="F1360" s="49">
        <v>2.48</v>
      </c>
      <c r="G1360" s="49">
        <v>2.5299999999999998</v>
      </c>
      <c r="H1360" s="49">
        <v>2.58</v>
      </c>
      <c r="I1360" s="49">
        <v>2.63</v>
      </c>
      <c r="J1360" s="49">
        <v>2.68</v>
      </c>
      <c r="K1360" s="49">
        <v>2.73</v>
      </c>
      <c r="L1360" s="49">
        <v>2.78</v>
      </c>
      <c r="M1360" s="49">
        <v>2.83</v>
      </c>
      <c r="N1360" s="49">
        <v>2.88</v>
      </c>
      <c r="O1360" s="49">
        <v>2.93</v>
      </c>
      <c r="P1360" s="49">
        <v>2.98</v>
      </c>
      <c r="Q1360" s="49">
        <v>3.04</v>
      </c>
      <c r="R1360" s="49">
        <v>3.09</v>
      </c>
      <c r="S1360" s="49">
        <v>3.14</v>
      </c>
      <c r="T1360" s="49">
        <v>3.19</v>
      </c>
      <c r="U1360" s="49">
        <v>3.24</v>
      </c>
      <c r="V1360" s="49">
        <v>3.29</v>
      </c>
    </row>
    <row r="1361" spans="1:22" ht="15.75" customHeight="1">
      <c r="A1361" s="139" t="s">
        <v>751</v>
      </c>
      <c r="B1361" s="139" t="s">
        <v>590</v>
      </c>
      <c r="C1361" s="139" t="s">
        <v>781</v>
      </c>
      <c r="D1361" s="139" t="s">
        <v>633</v>
      </c>
      <c r="E1361" s="139" t="s">
        <v>754</v>
      </c>
      <c r="F1361" s="49">
        <v>2.17</v>
      </c>
      <c r="G1361" s="49">
        <v>2.2400000000000002</v>
      </c>
      <c r="H1361" s="49">
        <v>2.3199999999999998</v>
      </c>
      <c r="I1361" s="49">
        <v>2.4</v>
      </c>
      <c r="J1361" s="49">
        <v>2.48</v>
      </c>
      <c r="K1361" s="49">
        <v>2.57</v>
      </c>
      <c r="L1361" s="49">
        <v>2.66</v>
      </c>
      <c r="M1361" s="49">
        <v>2.75</v>
      </c>
      <c r="N1361" s="49">
        <v>2.83</v>
      </c>
      <c r="O1361" s="49">
        <v>2.92</v>
      </c>
      <c r="P1361" s="49">
        <v>3.01</v>
      </c>
      <c r="Q1361" s="49">
        <v>3.06</v>
      </c>
      <c r="R1361" s="49">
        <v>3.13</v>
      </c>
      <c r="S1361" s="49">
        <v>3.21</v>
      </c>
      <c r="T1361" s="49">
        <v>3.29</v>
      </c>
      <c r="U1361" s="49">
        <v>3.37</v>
      </c>
      <c r="V1361" s="49">
        <v>3.45</v>
      </c>
    </row>
    <row r="1362" spans="1:22" ht="15.75" customHeight="1">
      <c r="A1362" s="139" t="s">
        <v>751</v>
      </c>
      <c r="B1362" s="139" t="s">
        <v>592</v>
      </c>
      <c r="C1362" s="139" t="s">
        <v>781</v>
      </c>
      <c r="D1362" s="139" t="s">
        <v>633</v>
      </c>
      <c r="E1362" s="139" t="s">
        <v>754</v>
      </c>
      <c r="F1362" s="49">
        <v>7650</v>
      </c>
      <c r="G1362" s="49">
        <v>8120</v>
      </c>
      <c r="H1362" s="49">
        <v>8300</v>
      </c>
      <c r="I1362" s="49">
        <v>8680</v>
      </c>
      <c r="J1362" s="49">
        <v>8730</v>
      </c>
      <c r="K1362" s="49">
        <v>9240</v>
      </c>
      <c r="L1362" s="49">
        <v>9180</v>
      </c>
      <c r="M1362" s="49">
        <v>8870</v>
      </c>
      <c r="N1362" s="49">
        <v>8370</v>
      </c>
      <c r="O1362" s="49">
        <v>4670</v>
      </c>
      <c r="P1362" s="49">
        <v>7200</v>
      </c>
      <c r="Q1362" s="49">
        <v>9160</v>
      </c>
      <c r="R1362" s="49">
        <v>8760</v>
      </c>
      <c r="S1362" s="49">
        <v>7230</v>
      </c>
      <c r="T1362" s="49">
        <v>4940</v>
      </c>
      <c r="U1362" s="49">
        <v>4170</v>
      </c>
      <c r="V1362" s="49">
        <v>3070</v>
      </c>
    </row>
    <row r="1363" spans="1:22" ht="15.75" customHeight="1">
      <c r="A1363" s="139" t="s">
        <v>751</v>
      </c>
      <c r="B1363" s="139" t="s">
        <v>772</v>
      </c>
      <c r="C1363" s="139" t="s">
        <v>781</v>
      </c>
      <c r="D1363" s="139" t="s">
        <v>633</v>
      </c>
      <c r="E1363" s="139" t="s">
        <v>754</v>
      </c>
      <c r="F1363" s="49">
        <v>108000</v>
      </c>
      <c r="G1363" s="49">
        <v>99800</v>
      </c>
      <c r="H1363" s="49">
        <v>103000</v>
      </c>
      <c r="I1363" s="49">
        <v>104000</v>
      </c>
      <c r="J1363" s="49">
        <v>109000</v>
      </c>
      <c r="K1363" s="49">
        <v>105000</v>
      </c>
      <c r="L1363" s="49">
        <v>107000</v>
      </c>
      <c r="M1363" s="49">
        <v>109000</v>
      </c>
      <c r="N1363" s="49">
        <v>102000</v>
      </c>
      <c r="O1363" s="49">
        <v>92700</v>
      </c>
      <c r="P1363" s="49">
        <v>107000</v>
      </c>
      <c r="Q1363" s="49">
        <v>109000</v>
      </c>
      <c r="R1363" s="49">
        <v>108000</v>
      </c>
      <c r="S1363" s="49">
        <v>108000</v>
      </c>
      <c r="T1363" s="49">
        <v>102000</v>
      </c>
      <c r="U1363" s="49">
        <v>110000</v>
      </c>
      <c r="V1363" s="49">
        <v>111000</v>
      </c>
    </row>
    <row r="1364" spans="1:22" ht="15.75" customHeight="1">
      <c r="A1364" s="139" t="s">
        <v>751</v>
      </c>
      <c r="B1364" s="139" t="s">
        <v>599</v>
      </c>
      <c r="C1364" s="139" t="s">
        <v>781</v>
      </c>
      <c r="D1364" s="139" t="s">
        <v>633</v>
      </c>
      <c r="E1364" s="139" t="s">
        <v>754</v>
      </c>
      <c r="F1364" s="49">
        <v>1.59</v>
      </c>
      <c r="G1364" s="49">
        <v>1.1000000000000001</v>
      </c>
      <c r="H1364" s="49">
        <v>0.88</v>
      </c>
      <c r="I1364" s="49">
        <v>0.44</v>
      </c>
      <c r="J1364" s="49">
        <v>0.249</v>
      </c>
      <c r="K1364" s="49">
        <v>0.22</v>
      </c>
      <c r="L1364" s="49">
        <v>0.11600000000000001</v>
      </c>
      <c r="M1364" s="49">
        <v>4.7100000000000003E-2</v>
      </c>
      <c r="N1364" s="49">
        <v>0.22</v>
      </c>
      <c r="O1364" s="49">
        <v>1.42</v>
      </c>
      <c r="P1364" s="49">
        <v>5.9799999999999999E-2</v>
      </c>
      <c r="Q1364" s="49">
        <v>0.63200000000000001</v>
      </c>
      <c r="R1364" s="49">
        <v>1.7</v>
      </c>
      <c r="S1364" s="49">
        <v>0</v>
      </c>
      <c r="T1364" s="49">
        <v>0</v>
      </c>
      <c r="U1364" s="49">
        <v>0</v>
      </c>
      <c r="V1364" s="49">
        <v>0</v>
      </c>
    </row>
    <row r="1365" spans="1:22" ht="15.75" customHeight="1">
      <c r="A1365" s="139" t="s">
        <v>751</v>
      </c>
      <c r="B1365" s="139" t="s">
        <v>597</v>
      </c>
      <c r="C1365" s="139" t="s">
        <v>781</v>
      </c>
      <c r="D1365" s="139" t="s">
        <v>633</v>
      </c>
      <c r="E1365" s="139" t="s">
        <v>754</v>
      </c>
      <c r="F1365" s="49">
        <v>53700</v>
      </c>
      <c r="G1365" s="49">
        <v>45900</v>
      </c>
      <c r="H1365" s="49">
        <v>48100</v>
      </c>
      <c r="I1365" s="49">
        <v>46500</v>
      </c>
      <c r="J1365" s="49">
        <v>49800</v>
      </c>
      <c r="K1365" s="49">
        <v>46000</v>
      </c>
      <c r="L1365" s="49">
        <v>45900</v>
      </c>
      <c r="M1365" s="49">
        <v>48400</v>
      </c>
      <c r="N1365" s="49">
        <v>43300</v>
      </c>
      <c r="O1365" s="49">
        <v>41200</v>
      </c>
      <c r="P1365" s="49">
        <v>50200</v>
      </c>
      <c r="Q1365" s="49">
        <v>48400</v>
      </c>
      <c r="R1365" s="49">
        <v>48800</v>
      </c>
      <c r="S1365" s="49">
        <v>49300</v>
      </c>
      <c r="T1365" s="49">
        <v>46700</v>
      </c>
      <c r="U1365" s="49">
        <v>52100</v>
      </c>
      <c r="V1365" s="49">
        <v>53200</v>
      </c>
    </row>
    <row r="1366" spans="1:22" ht="15.75" customHeight="1">
      <c r="A1366" s="139" t="s">
        <v>751</v>
      </c>
      <c r="B1366" s="139" t="s">
        <v>601</v>
      </c>
      <c r="C1366" s="139" t="s">
        <v>781</v>
      </c>
      <c r="D1366" s="139" t="s">
        <v>633</v>
      </c>
      <c r="E1366" s="139" t="s">
        <v>754</v>
      </c>
      <c r="F1366" s="49">
        <v>1290</v>
      </c>
      <c r="G1366" s="49">
        <v>1070</v>
      </c>
      <c r="H1366" s="49">
        <v>1190</v>
      </c>
      <c r="I1366" s="49">
        <v>1300</v>
      </c>
      <c r="J1366" s="49">
        <v>1350</v>
      </c>
      <c r="K1366" s="49">
        <v>1400</v>
      </c>
      <c r="L1366" s="49">
        <v>1500</v>
      </c>
      <c r="M1366" s="49">
        <v>1600</v>
      </c>
      <c r="N1366" s="49">
        <v>1680</v>
      </c>
      <c r="O1366" s="49">
        <v>1660</v>
      </c>
      <c r="P1366" s="49">
        <v>1760</v>
      </c>
      <c r="Q1366" s="49">
        <v>1700</v>
      </c>
      <c r="R1366" s="49">
        <v>1780</v>
      </c>
      <c r="S1366" s="49">
        <v>1810</v>
      </c>
      <c r="T1366" s="49">
        <v>1860</v>
      </c>
      <c r="U1366" s="49">
        <v>1900</v>
      </c>
      <c r="V1366" s="49">
        <v>1940</v>
      </c>
    </row>
    <row r="1367" spans="1:22" ht="15.75" customHeight="1">
      <c r="A1367" s="139" t="s">
        <v>751</v>
      </c>
      <c r="B1367" s="139" t="s">
        <v>373</v>
      </c>
      <c r="C1367" s="139" t="s">
        <v>781</v>
      </c>
      <c r="D1367" s="139" t="s">
        <v>633</v>
      </c>
      <c r="E1367" s="139" t="s">
        <v>754</v>
      </c>
      <c r="F1367" s="49">
        <v>6.7900000000000002E-2</v>
      </c>
      <c r="G1367" s="49">
        <v>6.5799999999999997E-2</v>
      </c>
      <c r="H1367" s="49">
        <v>6.5600000000000006E-2</v>
      </c>
      <c r="I1367" s="49">
        <v>6.3700000000000007E-2</v>
      </c>
      <c r="J1367" s="49">
        <v>6.8900000000000003E-2</v>
      </c>
      <c r="K1367" s="49">
        <v>6.8500000000000005E-2</v>
      </c>
      <c r="L1367" s="49">
        <v>6.6400000000000001E-2</v>
      </c>
      <c r="M1367" s="49">
        <v>6.8900000000000003E-2</v>
      </c>
      <c r="N1367" s="49">
        <v>5.9700000000000003E-2</v>
      </c>
      <c r="O1367" s="49">
        <v>5.5E-2</v>
      </c>
      <c r="P1367" s="49">
        <v>6.0499999999999998E-2</v>
      </c>
      <c r="Q1367" s="49">
        <v>5.4600000000000003E-2</v>
      </c>
      <c r="R1367" s="49">
        <v>5.5500000000000001E-2</v>
      </c>
      <c r="S1367" s="49">
        <v>5.7099999999999998E-2</v>
      </c>
      <c r="T1367" s="49">
        <v>5.6300000000000003E-2</v>
      </c>
      <c r="U1367" s="49">
        <v>5.5599999999999997E-2</v>
      </c>
      <c r="V1367" s="49">
        <v>5.4800000000000001E-2</v>
      </c>
    </row>
    <row r="1368" spans="1:22" ht="15.75" customHeight="1">
      <c r="A1368" s="139" t="s">
        <v>751</v>
      </c>
      <c r="B1368" s="139" t="s">
        <v>518</v>
      </c>
      <c r="C1368" s="139" t="s">
        <v>781</v>
      </c>
      <c r="D1368" s="139" t="s">
        <v>633</v>
      </c>
      <c r="E1368" s="139" t="s">
        <v>754</v>
      </c>
      <c r="F1368" s="49">
        <v>2.5700000000000001E-2</v>
      </c>
      <c r="G1368" s="49">
        <v>2.58E-2</v>
      </c>
      <c r="H1368" s="49">
        <v>2.5899999999999999E-2</v>
      </c>
      <c r="I1368" s="49">
        <v>2.6100000000000002E-2</v>
      </c>
      <c r="J1368" s="49">
        <v>2.6200000000000001E-2</v>
      </c>
      <c r="K1368" s="49">
        <v>2.63E-2</v>
      </c>
      <c r="L1368" s="49">
        <v>2.6499999999999999E-2</v>
      </c>
      <c r="M1368" s="49">
        <v>2.6599999999999999E-2</v>
      </c>
      <c r="N1368" s="49">
        <v>2.6800000000000001E-2</v>
      </c>
      <c r="O1368" s="49">
        <v>2.69E-2</v>
      </c>
      <c r="P1368" s="49">
        <v>2.7E-2</v>
      </c>
      <c r="Q1368" s="49">
        <v>2.7199999999999998E-2</v>
      </c>
      <c r="R1368" s="49">
        <v>2.7300000000000001E-2</v>
      </c>
      <c r="S1368" s="49">
        <v>2.7400000000000001E-2</v>
      </c>
      <c r="T1368" s="49">
        <v>2.76E-2</v>
      </c>
      <c r="U1368" s="49">
        <v>2.7699999999999999E-2</v>
      </c>
      <c r="V1368" s="49">
        <v>2.7799999999999998E-2</v>
      </c>
    </row>
    <row r="1369" spans="1:22" ht="15.75" customHeight="1">
      <c r="A1369" s="139" t="s">
        <v>751</v>
      </c>
      <c r="B1369" s="139" t="s">
        <v>605</v>
      </c>
      <c r="C1369" s="139" t="s">
        <v>781</v>
      </c>
      <c r="D1369" s="139" t="s">
        <v>633</v>
      </c>
      <c r="E1369" s="139" t="s">
        <v>754</v>
      </c>
      <c r="F1369" s="49">
        <v>3080</v>
      </c>
      <c r="G1369" s="49">
        <v>3970</v>
      </c>
      <c r="H1369" s="49">
        <v>3650</v>
      </c>
      <c r="I1369" s="49">
        <v>4060</v>
      </c>
      <c r="J1369" s="49">
        <v>4760</v>
      </c>
      <c r="K1369" s="49">
        <v>4570</v>
      </c>
      <c r="L1369" s="49">
        <v>5280</v>
      </c>
      <c r="M1369" s="49">
        <v>5450</v>
      </c>
      <c r="N1369" s="49">
        <v>5550</v>
      </c>
      <c r="O1369" s="49">
        <v>5640</v>
      </c>
      <c r="P1369" s="49">
        <v>5730</v>
      </c>
      <c r="Q1369" s="49">
        <v>5920</v>
      </c>
      <c r="R1369" s="49">
        <v>6010</v>
      </c>
      <c r="S1369" s="49">
        <v>6520</v>
      </c>
      <c r="T1369" s="49">
        <v>6750</v>
      </c>
      <c r="U1369" s="49">
        <v>6990</v>
      </c>
      <c r="V1369" s="49">
        <v>7220</v>
      </c>
    </row>
    <row r="1370" spans="1:22" ht="15.75" customHeight="1">
      <c r="A1370" s="139" t="s">
        <v>751</v>
      </c>
      <c r="B1370" s="139" t="s">
        <v>773</v>
      </c>
      <c r="C1370" s="139" t="s">
        <v>781</v>
      </c>
      <c r="D1370" s="139" t="s">
        <v>633</v>
      </c>
      <c r="E1370" s="139" t="s">
        <v>754</v>
      </c>
      <c r="F1370" s="49">
        <v>5.47E-3</v>
      </c>
      <c r="G1370" s="49">
        <v>5.5599999999999998E-3</v>
      </c>
      <c r="H1370" s="49">
        <v>5.6499999999999996E-3</v>
      </c>
      <c r="I1370" s="49">
        <v>5.7200000000000003E-3</v>
      </c>
      <c r="J1370" s="49">
        <v>5.79E-3</v>
      </c>
      <c r="K1370" s="49">
        <v>5.8700000000000002E-3</v>
      </c>
      <c r="L1370" s="49">
        <v>5.94E-3</v>
      </c>
      <c r="M1370" s="49">
        <v>6.0099999999999997E-3</v>
      </c>
      <c r="N1370" s="49">
        <v>6.0899999999999999E-3</v>
      </c>
      <c r="O1370" s="49">
        <v>6.1599999999999997E-3</v>
      </c>
      <c r="P1370" s="49">
        <v>6.2300000000000003E-3</v>
      </c>
      <c r="Q1370" s="49">
        <v>6.3499999999999997E-3</v>
      </c>
      <c r="R1370" s="49">
        <v>6.4400000000000004E-3</v>
      </c>
      <c r="S1370" s="49">
        <v>6.5199999999999998E-3</v>
      </c>
      <c r="T1370" s="49">
        <v>6.6100000000000004E-3</v>
      </c>
      <c r="U1370" s="49">
        <v>6.6899999999999998E-3</v>
      </c>
      <c r="V1370" s="49">
        <v>6.77E-3</v>
      </c>
    </row>
    <row r="1371" spans="1:22" ht="15.75" customHeight="1">
      <c r="A1371" s="139" t="s">
        <v>751</v>
      </c>
      <c r="B1371" s="139" t="s">
        <v>607</v>
      </c>
      <c r="C1371" s="139" t="s">
        <v>781</v>
      </c>
      <c r="D1371" s="139" t="s">
        <v>633</v>
      </c>
      <c r="E1371" s="139" t="s">
        <v>754</v>
      </c>
      <c r="F1371" s="49">
        <v>81.2</v>
      </c>
      <c r="G1371" s="49">
        <v>102</v>
      </c>
      <c r="H1371" s="49">
        <v>112</v>
      </c>
      <c r="I1371" s="49">
        <v>154</v>
      </c>
      <c r="J1371" s="49">
        <v>424</v>
      </c>
      <c r="K1371" s="49">
        <v>949</v>
      </c>
      <c r="L1371" s="49">
        <v>543</v>
      </c>
      <c r="M1371" s="49">
        <v>721</v>
      </c>
      <c r="N1371" s="49">
        <v>721</v>
      </c>
      <c r="O1371" s="49">
        <v>721</v>
      </c>
      <c r="P1371" s="49">
        <v>721</v>
      </c>
      <c r="Q1371" s="49">
        <v>721</v>
      </c>
      <c r="R1371" s="49">
        <v>721</v>
      </c>
      <c r="S1371" s="49">
        <v>949</v>
      </c>
      <c r="T1371" s="49">
        <v>1010</v>
      </c>
      <c r="U1371" s="49">
        <v>1070</v>
      </c>
      <c r="V1371" s="49">
        <v>1130</v>
      </c>
    </row>
    <row r="1372" spans="1:22" ht="15.75" customHeight="1">
      <c r="A1372" s="139" t="s">
        <v>751</v>
      </c>
      <c r="B1372" s="139" t="s">
        <v>603</v>
      </c>
      <c r="C1372" s="139" t="s">
        <v>781</v>
      </c>
      <c r="D1372" s="139" t="s">
        <v>633</v>
      </c>
      <c r="E1372" s="139" t="s">
        <v>754</v>
      </c>
      <c r="F1372" s="49">
        <v>1.41E-2</v>
      </c>
      <c r="G1372" s="49">
        <v>1.44E-2</v>
      </c>
      <c r="H1372" s="49">
        <v>1.47E-2</v>
      </c>
      <c r="I1372" s="49">
        <v>1.4999999999999999E-2</v>
      </c>
      <c r="J1372" s="49">
        <v>1.5299999999999999E-2</v>
      </c>
      <c r="K1372" s="49">
        <v>1.5599999999999999E-2</v>
      </c>
      <c r="L1372" s="49">
        <v>1.5900000000000001E-2</v>
      </c>
      <c r="M1372" s="49">
        <v>1.6199999999999999E-2</v>
      </c>
      <c r="N1372" s="49">
        <v>1.6400000000000001E-2</v>
      </c>
      <c r="O1372" s="49">
        <v>1.67E-2</v>
      </c>
      <c r="P1372" s="49">
        <v>1.7000000000000001E-2</v>
      </c>
      <c r="Q1372" s="49">
        <v>1.7299999999999999E-2</v>
      </c>
      <c r="R1372" s="49">
        <v>1.7600000000000001E-2</v>
      </c>
      <c r="S1372" s="49">
        <v>1.7899999999999999E-2</v>
      </c>
      <c r="T1372" s="49">
        <v>1.8200000000000001E-2</v>
      </c>
      <c r="U1372" s="49">
        <v>1.8499999999999999E-2</v>
      </c>
      <c r="V1372" s="49">
        <v>1.8800000000000001E-2</v>
      </c>
    </row>
    <row r="1373" spans="1:22" ht="15.75" customHeight="1">
      <c r="A1373" s="139" t="s">
        <v>751</v>
      </c>
      <c r="B1373" s="139" t="s">
        <v>520</v>
      </c>
      <c r="C1373" s="139" t="s">
        <v>781</v>
      </c>
      <c r="D1373" s="139" t="s">
        <v>633</v>
      </c>
      <c r="E1373" s="139" t="s">
        <v>754</v>
      </c>
      <c r="F1373" s="49">
        <v>1.4500000000000001E-2</v>
      </c>
      <c r="G1373" s="49">
        <v>1.47E-2</v>
      </c>
      <c r="H1373" s="49">
        <v>1.4800000000000001E-2</v>
      </c>
      <c r="I1373" s="49">
        <v>1.49E-2</v>
      </c>
      <c r="J1373" s="49">
        <v>1.4999999999999999E-2</v>
      </c>
      <c r="K1373" s="49">
        <v>1.5100000000000001E-2</v>
      </c>
      <c r="L1373" s="49">
        <v>1.52E-2</v>
      </c>
      <c r="M1373" s="49">
        <v>1.5299999999999999E-2</v>
      </c>
      <c r="N1373" s="49">
        <v>1.54E-2</v>
      </c>
      <c r="O1373" s="49">
        <v>1.5599999999999999E-2</v>
      </c>
      <c r="P1373" s="49">
        <v>1.5699999999999999E-2</v>
      </c>
      <c r="Q1373" s="49">
        <v>1.5800000000000002E-2</v>
      </c>
      <c r="R1373" s="49">
        <v>1.6E-2</v>
      </c>
      <c r="S1373" s="49">
        <v>1.61E-2</v>
      </c>
      <c r="T1373" s="49">
        <v>1.6199999999999999E-2</v>
      </c>
      <c r="U1373" s="49">
        <v>1.6299999999999999E-2</v>
      </c>
      <c r="V1373" s="49">
        <v>1.6500000000000001E-2</v>
      </c>
    </row>
    <row r="1374" spans="1:22" ht="15.75" customHeight="1">
      <c r="A1374" s="139" t="s">
        <v>751</v>
      </c>
      <c r="B1374" s="139" t="s">
        <v>609</v>
      </c>
      <c r="C1374" s="139" t="s">
        <v>781</v>
      </c>
      <c r="D1374" s="139" t="s">
        <v>633</v>
      </c>
      <c r="E1374" s="139" t="s">
        <v>754</v>
      </c>
      <c r="F1374" s="49">
        <v>125</v>
      </c>
      <c r="G1374" s="49">
        <v>125</v>
      </c>
      <c r="H1374" s="49">
        <v>125</v>
      </c>
      <c r="I1374" s="49">
        <v>125</v>
      </c>
      <c r="J1374" s="49">
        <v>125</v>
      </c>
      <c r="K1374" s="49">
        <v>125</v>
      </c>
      <c r="L1374" s="49">
        <v>126</v>
      </c>
      <c r="M1374" s="49">
        <v>125</v>
      </c>
      <c r="N1374" s="49">
        <v>125</v>
      </c>
      <c r="O1374" s="49">
        <v>125</v>
      </c>
      <c r="P1374" s="49">
        <v>125</v>
      </c>
      <c r="Q1374" s="49">
        <v>125</v>
      </c>
      <c r="R1374" s="49">
        <v>125</v>
      </c>
      <c r="S1374" s="49">
        <v>125</v>
      </c>
      <c r="T1374" s="49">
        <v>125</v>
      </c>
      <c r="U1374" s="49">
        <v>125</v>
      </c>
      <c r="V1374" s="49">
        <v>125</v>
      </c>
    </row>
    <row r="1375" spans="1:22" ht="15.75" customHeight="1">
      <c r="A1375" s="139" t="s">
        <v>751</v>
      </c>
      <c r="B1375" s="139" t="s">
        <v>546</v>
      </c>
      <c r="C1375" s="139" t="s">
        <v>781</v>
      </c>
      <c r="D1375" s="139" t="s">
        <v>633</v>
      </c>
      <c r="E1375" s="139" t="s">
        <v>754</v>
      </c>
      <c r="F1375" s="49">
        <v>1060</v>
      </c>
      <c r="G1375" s="49">
        <v>1070</v>
      </c>
      <c r="H1375" s="49">
        <v>1100</v>
      </c>
      <c r="I1375" s="49">
        <v>1120</v>
      </c>
      <c r="J1375" s="49">
        <v>1140</v>
      </c>
      <c r="K1375" s="49">
        <v>818</v>
      </c>
      <c r="L1375" s="49">
        <v>513</v>
      </c>
      <c r="M1375" s="49">
        <v>581</v>
      </c>
      <c r="N1375" s="49">
        <v>581</v>
      </c>
      <c r="O1375" s="49">
        <v>574</v>
      </c>
      <c r="P1375" s="49">
        <v>484</v>
      </c>
      <c r="Q1375" s="49">
        <v>623</v>
      </c>
      <c r="R1375" s="49">
        <v>672</v>
      </c>
      <c r="S1375" s="49">
        <v>517</v>
      </c>
      <c r="T1375" s="49">
        <v>365</v>
      </c>
      <c r="U1375" s="49">
        <v>310</v>
      </c>
      <c r="V1375" s="49">
        <v>254</v>
      </c>
    </row>
    <row r="1376" spans="1:22" ht="15.75" customHeight="1">
      <c r="A1376" s="139" t="s">
        <v>751</v>
      </c>
      <c r="B1376" s="139" t="s">
        <v>611</v>
      </c>
      <c r="C1376" s="139" t="s">
        <v>781</v>
      </c>
      <c r="D1376" s="139" t="s">
        <v>633</v>
      </c>
      <c r="E1376" s="139" t="s">
        <v>754</v>
      </c>
      <c r="F1376" s="49">
        <v>0.66900000000000004</v>
      </c>
      <c r="G1376" s="49">
        <v>0.68200000000000005</v>
      </c>
      <c r="H1376" s="49">
        <v>0.69399999999999995</v>
      </c>
      <c r="I1376" s="49">
        <v>0.70599999999999996</v>
      </c>
      <c r="J1376" s="49">
        <v>0.71799999999999997</v>
      </c>
      <c r="K1376" s="49">
        <v>0.73</v>
      </c>
      <c r="L1376" s="49">
        <v>0.74099999999999999</v>
      </c>
      <c r="M1376" s="49">
        <v>0.753</v>
      </c>
      <c r="N1376" s="49">
        <v>0.76500000000000001</v>
      </c>
      <c r="O1376" s="49">
        <v>0.77700000000000002</v>
      </c>
      <c r="P1376" s="49">
        <v>0.78900000000000003</v>
      </c>
      <c r="Q1376" s="49">
        <v>3.49E-3</v>
      </c>
      <c r="R1376" s="49">
        <v>0</v>
      </c>
      <c r="S1376" s="49">
        <v>0</v>
      </c>
      <c r="T1376" s="49">
        <v>0</v>
      </c>
      <c r="U1376" s="49">
        <v>0</v>
      </c>
      <c r="V1376" s="49">
        <v>0</v>
      </c>
    </row>
    <row r="1377" spans="1:22" ht="15.75" customHeight="1">
      <c r="A1377" s="139" t="s">
        <v>751</v>
      </c>
      <c r="B1377" s="139" t="s">
        <v>613</v>
      </c>
      <c r="C1377" s="139" t="s">
        <v>781</v>
      </c>
      <c r="D1377" s="139" t="s">
        <v>633</v>
      </c>
      <c r="E1377" s="139" t="s">
        <v>754</v>
      </c>
      <c r="F1377" s="49">
        <v>149</v>
      </c>
      <c r="G1377" s="49">
        <v>148</v>
      </c>
      <c r="H1377" s="49">
        <v>156</v>
      </c>
      <c r="I1377" s="49">
        <v>140</v>
      </c>
      <c r="J1377" s="49">
        <v>121</v>
      </c>
      <c r="K1377" s="49">
        <v>76.5</v>
      </c>
      <c r="L1377" s="49">
        <v>25.5</v>
      </c>
      <c r="M1377" s="49">
        <v>89.3</v>
      </c>
      <c r="N1377" s="49">
        <v>63.7</v>
      </c>
      <c r="O1377" s="49">
        <v>35.700000000000003</v>
      </c>
      <c r="P1377" s="49">
        <v>74</v>
      </c>
      <c r="Q1377" s="49">
        <v>66.3</v>
      </c>
      <c r="R1377" s="49">
        <v>63.7</v>
      </c>
      <c r="S1377" s="49">
        <v>32.200000000000003</v>
      </c>
      <c r="T1377" s="49">
        <v>23.6</v>
      </c>
      <c r="U1377" s="49">
        <v>15.1</v>
      </c>
      <c r="V1377" s="49">
        <v>6.53</v>
      </c>
    </row>
    <row r="1378" spans="1:22" ht="15.75" customHeight="1">
      <c r="A1378" s="139" t="s">
        <v>751</v>
      </c>
      <c r="B1378" s="139" t="s">
        <v>223</v>
      </c>
      <c r="C1378" s="139" t="s">
        <v>782</v>
      </c>
      <c r="D1378" s="139" t="s">
        <v>633</v>
      </c>
      <c r="E1378" s="139" t="s">
        <v>754</v>
      </c>
      <c r="F1378" s="49">
        <v>37.4</v>
      </c>
      <c r="G1378" s="49">
        <v>36.9</v>
      </c>
      <c r="H1378" s="49">
        <v>36.1</v>
      </c>
      <c r="I1378" s="49">
        <v>34.5</v>
      </c>
      <c r="J1378" s="49">
        <v>20.6</v>
      </c>
      <c r="K1378" s="49">
        <v>21.2</v>
      </c>
      <c r="L1378" s="49">
        <v>21.2</v>
      </c>
      <c r="M1378" s="49">
        <v>21.2</v>
      </c>
      <c r="N1378" s="49">
        <v>21.2</v>
      </c>
      <c r="O1378" s="49">
        <v>21.2</v>
      </c>
      <c r="P1378" s="49">
        <v>21.2</v>
      </c>
      <c r="Q1378" s="49">
        <v>15.1</v>
      </c>
      <c r="R1378" s="49">
        <v>13.2</v>
      </c>
      <c r="S1378" s="49">
        <v>11.2</v>
      </c>
      <c r="T1378" s="49">
        <v>9.34</v>
      </c>
      <c r="U1378" s="49">
        <v>7.43</v>
      </c>
      <c r="V1378" s="49">
        <v>5.52</v>
      </c>
    </row>
    <row r="1379" spans="1:22" ht="15.75" customHeight="1">
      <c r="A1379" s="139" t="s">
        <v>751</v>
      </c>
      <c r="B1379" s="139" t="s">
        <v>233</v>
      </c>
      <c r="C1379" s="139" t="s">
        <v>782</v>
      </c>
      <c r="D1379" s="139" t="s">
        <v>633</v>
      </c>
      <c r="E1379" s="139" t="s">
        <v>754</v>
      </c>
      <c r="F1379" s="49">
        <v>0.36</v>
      </c>
      <c r="G1379" s="49">
        <v>0</v>
      </c>
      <c r="H1379" s="49">
        <v>0</v>
      </c>
      <c r="I1379" s="49">
        <v>0</v>
      </c>
      <c r="J1379" s="49">
        <v>0</v>
      </c>
      <c r="K1379" s="49">
        <v>0</v>
      </c>
      <c r="L1379" s="49">
        <v>0</v>
      </c>
      <c r="M1379" s="49">
        <v>0</v>
      </c>
      <c r="N1379" s="49">
        <v>0</v>
      </c>
      <c r="O1379" s="49">
        <v>0</v>
      </c>
      <c r="P1379" s="49">
        <v>0</v>
      </c>
      <c r="Q1379" s="49">
        <v>0</v>
      </c>
      <c r="R1379" s="49">
        <v>0</v>
      </c>
      <c r="S1379" s="49">
        <v>0</v>
      </c>
      <c r="T1379" s="49">
        <v>0</v>
      </c>
      <c r="U1379" s="49">
        <v>0</v>
      </c>
      <c r="V1379" s="49">
        <v>0</v>
      </c>
    </row>
    <row r="1380" spans="1:22" ht="15.75" customHeight="1">
      <c r="A1380" s="139" t="s">
        <v>751</v>
      </c>
      <c r="B1380" s="139" t="s">
        <v>226</v>
      </c>
      <c r="C1380" s="139" t="s">
        <v>782</v>
      </c>
      <c r="D1380" s="139" t="s">
        <v>633</v>
      </c>
      <c r="E1380" s="139" t="s">
        <v>754</v>
      </c>
      <c r="F1380" s="49">
        <v>16.5</v>
      </c>
      <c r="G1380" s="49">
        <v>18.7</v>
      </c>
      <c r="H1380" s="49">
        <v>34.299999999999997</v>
      </c>
      <c r="I1380" s="49">
        <v>54.7</v>
      </c>
      <c r="J1380" s="49">
        <v>50.8</v>
      </c>
      <c r="K1380" s="49">
        <v>51.9</v>
      </c>
      <c r="L1380" s="49">
        <v>30.4</v>
      </c>
      <c r="M1380" s="49">
        <v>10.5</v>
      </c>
      <c r="N1380" s="49">
        <v>27.5</v>
      </c>
      <c r="O1380" s="49">
        <v>27.4</v>
      </c>
      <c r="P1380" s="49">
        <v>45.8</v>
      </c>
      <c r="Q1380" s="49">
        <v>55.9</v>
      </c>
      <c r="R1380" s="49">
        <v>57.7</v>
      </c>
      <c r="S1380" s="49">
        <v>45.5</v>
      </c>
      <c r="T1380" s="49">
        <v>46.5</v>
      </c>
      <c r="U1380" s="49">
        <v>47.5</v>
      </c>
      <c r="V1380" s="49">
        <v>48.6</v>
      </c>
    </row>
    <row r="1381" spans="1:22" ht="15.75" customHeight="1">
      <c r="A1381" s="139" t="s">
        <v>751</v>
      </c>
      <c r="B1381" s="139" t="s">
        <v>231</v>
      </c>
      <c r="C1381" s="139" t="s">
        <v>782</v>
      </c>
      <c r="D1381" s="139" t="s">
        <v>633</v>
      </c>
      <c r="E1381" s="139" t="s">
        <v>754</v>
      </c>
      <c r="F1381" s="49">
        <v>4.32</v>
      </c>
      <c r="G1381" s="49">
        <v>4.28</v>
      </c>
      <c r="H1381" s="49">
        <v>4.55</v>
      </c>
      <c r="I1381" s="49">
        <v>4.5</v>
      </c>
      <c r="J1381" s="49">
        <v>4.4000000000000004</v>
      </c>
      <c r="K1381" s="49">
        <v>4.33</v>
      </c>
      <c r="L1381" s="49">
        <v>4.59</v>
      </c>
      <c r="M1381" s="49">
        <v>4.5</v>
      </c>
      <c r="N1381" s="49">
        <v>3.91</v>
      </c>
      <c r="O1381" s="49">
        <v>3.07</v>
      </c>
      <c r="P1381" s="49">
        <v>3.88</v>
      </c>
      <c r="Q1381" s="49">
        <v>3.97</v>
      </c>
      <c r="R1381" s="49">
        <v>3.87</v>
      </c>
      <c r="S1381" s="49">
        <v>3.83</v>
      </c>
      <c r="T1381" s="49">
        <v>3.79</v>
      </c>
      <c r="U1381" s="49">
        <v>3.75</v>
      </c>
      <c r="V1381" s="49">
        <v>3.71</v>
      </c>
    </row>
    <row r="1382" spans="1:22" ht="15.75" customHeight="1">
      <c r="A1382" s="139" t="s">
        <v>751</v>
      </c>
      <c r="B1382" s="139" t="s">
        <v>756</v>
      </c>
      <c r="C1382" s="139" t="s">
        <v>782</v>
      </c>
      <c r="D1382" s="139" t="s">
        <v>633</v>
      </c>
      <c r="E1382" s="139" t="s">
        <v>754</v>
      </c>
      <c r="F1382" s="49">
        <v>385000</v>
      </c>
      <c r="G1382" s="49">
        <v>367000</v>
      </c>
      <c r="H1382" s="49">
        <v>367000</v>
      </c>
      <c r="I1382" s="49">
        <v>377000</v>
      </c>
      <c r="J1382" s="49">
        <v>387000</v>
      </c>
      <c r="K1382" s="49">
        <v>374000</v>
      </c>
      <c r="L1382" s="49">
        <v>388000</v>
      </c>
      <c r="M1382" s="49">
        <v>393000</v>
      </c>
      <c r="N1382" s="49">
        <v>378000</v>
      </c>
      <c r="O1382" s="49">
        <v>299000</v>
      </c>
      <c r="P1382" s="49">
        <v>342000</v>
      </c>
      <c r="Q1382" s="49">
        <v>348000</v>
      </c>
      <c r="R1382" s="49">
        <v>338000</v>
      </c>
      <c r="S1382" s="49">
        <v>333000</v>
      </c>
      <c r="T1382" s="49">
        <v>334000</v>
      </c>
      <c r="U1382" s="49">
        <v>321000</v>
      </c>
      <c r="V1382" s="49">
        <v>317000</v>
      </c>
    </row>
    <row r="1383" spans="1:22" ht="15.75" customHeight="1">
      <c r="A1383" s="139" t="s">
        <v>751</v>
      </c>
      <c r="B1383" s="139" t="s">
        <v>758</v>
      </c>
      <c r="C1383" s="139" t="s">
        <v>782</v>
      </c>
      <c r="D1383" s="139" t="s">
        <v>633</v>
      </c>
      <c r="E1383" s="139" t="s">
        <v>754</v>
      </c>
      <c r="F1383" s="49">
        <v>431</v>
      </c>
      <c r="G1383" s="49">
        <v>320</v>
      </c>
      <c r="H1383" s="49">
        <v>331</v>
      </c>
      <c r="I1383" s="49">
        <v>272</v>
      </c>
      <c r="J1383" s="49">
        <v>263</v>
      </c>
      <c r="K1383" s="49">
        <v>301</v>
      </c>
      <c r="L1383" s="49">
        <v>312</v>
      </c>
      <c r="M1383" s="49">
        <v>328</v>
      </c>
      <c r="N1383" s="49">
        <v>351</v>
      </c>
      <c r="O1383" s="49">
        <v>321</v>
      </c>
      <c r="P1383" s="49">
        <v>313</v>
      </c>
      <c r="Q1383" s="49">
        <v>330</v>
      </c>
      <c r="R1383" s="49">
        <v>354</v>
      </c>
      <c r="S1383" s="49">
        <v>310</v>
      </c>
      <c r="T1383" s="49">
        <v>307</v>
      </c>
      <c r="U1383" s="49">
        <v>304</v>
      </c>
      <c r="V1383" s="49">
        <v>301</v>
      </c>
    </row>
    <row r="1384" spans="1:22" ht="15.75" customHeight="1">
      <c r="A1384" s="139" t="s">
        <v>751</v>
      </c>
      <c r="B1384" s="139" t="s">
        <v>594</v>
      </c>
      <c r="C1384" s="139" t="s">
        <v>782</v>
      </c>
      <c r="D1384" s="139" t="s">
        <v>633</v>
      </c>
      <c r="E1384" s="139" t="s">
        <v>754</v>
      </c>
      <c r="F1384" s="49">
        <v>1150</v>
      </c>
      <c r="G1384" s="49">
        <v>1180</v>
      </c>
      <c r="H1384" s="49">
        <v>1230</v>
      </c>
      <c r="I1384" s="49">
        <v>1260</v>
      </c>
      <c r="J1384" s="49">
        <v>1510</v>
      </c>
      <c r="K1384" s="49">
        <v>1570</v>
      </c>
      <c r="L1384" s="49">
        <v>1860</v>
      </c>
      <c r="M1384" s="49">
        <v>1930</v>
      </c>
      <c r="N1384" s="49">
        <v>2050</v>
      </c>
      <c r="O1384" s="49">
        <v>2190</v>
      </c>
      <c r="P1384" s="49">
        <v>3050</v>
      </c>
      <c r="Q1384" s="49">
        <v>4000</v>
      </c>
      <c r="R1384" s="49">
        <v>4080</v>
      </c>
      <c r="S1384" s="49">
        <v>3560</v>
      </c>
      <c r="T1384" s="49">
        <v>3770</v>
      </c>
      <c r="U1384" s="49">
        <v>3970</v>
      </c>
      <c r="V1384" s="49">
        <v>4170</v>
      </c>
    </row>
    <row r="1385" spans="1:22" ht="15.75" customHeight="1">
      <c r="A1385" s="139" t="s">
        <v>751</v>
      </c>
      <c r="B1385" s="139" t="s">
        <v>238</v>
      </c>
      <c r="C1385" s="139" t="s">
        <v>782</v>
      </c>
      <c r="D1385" s="139" t="s">
        <v>633</v>
      </c>
      <c r="E1385" s="139" t="s">
        <v>754</v>
      </c>
      <c r="F1385" s="49">
        <v>5380</v>
      </c>
      <c r="G1385" s="49">
        <v>4860</v>
      </c>
      <c r="H1385" s="49">
        <v>5170</v>
      </c>
      <c r="I1385" s="49">
        <v>5780</v>
      </c>
      <c r="J1385" s="49">
        <v>5880</v>
      </c>
      <c r="K1385" s="49">
        <v>6140</v>
      </c>
      <c r="L1385" s="49">
        <v>6290</v>
      </c>
      <c r="M1385" s="49">
        <v>6170</v>
      </c>
      <c r="N1385" s="49">
        <v>6540</v>
      </c>
      <c r="O1385" s="49">
        <v>4980</v>
      </c>
      <c r="P1385" s="49">
        <v>6160</v>
      </c>
      <c r="Q1385" s="49">
        <v>6650</v>
      </c>
      <c r="R1385" s="49">
        <v>5990</v>
      </c>
      <c r="S1385" s="49">
        <v>6240</v>
      </c>
      <c r="T1385" s="49">
        <v>6540</v>
      </c>
      <c r="U1385" s="49">
        <v>6570</v>
      </c>
      <c r="V1385" s="49">
        <v>6650</v>
      </c>
    </row>
    <row r="1386" spans="1:22" ht="15.75" customHeight="1">
      <c r="A1386" s="139" t="s">
        <v>751</v>
      </c>
      <c r="B1386" s="139" t="s">
        <v>240</v>
      </c>
      <c r="C1386" s="139" t="s">
        <v>782</v>
      </c>
      <c r="D1386" s="139" t="s">
        <v>633</v>
      </c>
      <c r="E1386" s="139" t="s">
        <v>754</v>
      </c>
      <c r="F1386" s="49">
        <v>0</v>
      </c>
      <c r="G1386" s="49">
        <v>0</v>
      </c>
      <c r="H1386" s="49">
        <v>0</v>
      </c>
      <c r="I1386" s="49">
        <v>0</v>
      </c>
      <c r="J1386" s="49">
        <v>0</v>
      </c>
      <c r="K1386" s="49">
        <v>0</v>
      </c>
      <c r="L1386" s="49">
        <v>0</v>
      </c>
      <c r="M1386" s="49">
        <v>0</v>
      </c>
      <c r="N1386" s="49">
        <v>0</v>
      </c>
      <c r="O1386" s="49">
        <v>0</v>
      </c>
      <c r="P1386" s="49">
        <v>0</v>
      </c>
      <c r="Q1386" s="49">
        <v>0</v>
      </c>
      <c r="R1386" s="49">
        <v>0</v>
      </c>
      <c r="S1386" s="49">
        <v>0</v>
      </c>
      <c r="T1386" s="49">
        <v>0</v>
      </c>
      <c r="U1386" s="49">
        <v>0</v>
      </c>
      <c r="V1386" s="49">
        <v>0</v>
      </c>
    </row>
    <row r="1387" spans="1:22" ht="15.75" customHeight="1">
      <c r="A1387" s="139" t="s">
        <v>751</v>
      </c>
      <c r="B1387" s="139" t="s">
        <v>243</v>
      </c>
      <c r="C1387" s="139" t="s">
        <v>782</v>
      </c>
      <c r="D1387" s="139" t="s">
        <v>633</v>
      </c>
      <c r="E1387" s="139" t="s">
        <v>754</v>
      </c>
      <c r="F1387" s="49">
        <v>13400</v>
      </c>
      <c r="G1387" s="49">
        <v>12700</v>
      </c>
      <c r="H1387" s="49">
        <v>12600</v>
      </c>
      <c r="I1387" s="49">
        <v>13800</v>
      </c>
      <c r="J1387" s="49">
        <v>14400</v>
      </c>
      <c r="K1387" s="49">
        <v>12500</v>
      </c>
      <c r="L1387" s="49">
        <v>12700</v>
      </c>
      <c r="M1387" s="49">
        <v>13200</v>
      </c>
      <c r="N1387" s="49">
        <v>13000</v>
      </c>
      <c r="O1387" s="49">
        <v>11100</v>
      </c>
      <c r="P1387" s="49">
        <v>13000</v>
      </c>
      <c r="Q1387" s="49">
        <v>13600</v>
      </c>
      <c r="R1387" s="49">
        <v>11400</v>
      </c>
      <c r="S1387" s="49">
        <v>10100</v>
      </c>
      <c r="T1387" s="49">
        <v>9610</v>
      </c>
      <c r="U1387" s="49">
        <v>9860</v>
      </c>
      <c r="V1387" s="49">
        <v>9900</v>
      </c>
    </row>
    <row r="1388" spans="1:22" ht="15.75" customHeight="1">
      <c r="A1388" s="139" t="s">
        <v>751</v>
      </c>
      <c r="B1388" s="139" t="s">
        <v>245</v>
      </c>
      <c r="C1388" s="139" t="s">
        <v>782</v>
      </c>
      <c r="D1388" s="139" t="s">
        <v>633</v>
      </c>
      <c r="E1388" s="139" t="s">
        <v>754</v>
      </c>
      <c r="F1388" s="49">
        <v>8440</v>
      </c>
      <c r="G1388" s="49">
        <v>8290</v>
      </c>
      <c r="H1388" s="49">
        <v>8770</v>
      </c>
      <c r="I1388" s="49">
        <v>8740</v>
      </c>
      <c r="J1388" s="49">
        <v>8760</v>
      </c>
      <c r="K1388" s="49">
        <v>9570</v>
      </c>
      <c r="L1388" s="49">
        <v>10000</v>
      </c>
      <c r="M1388" s="49">
        <v>10500</v>
      </c>
      <c r="N1388" s="49">
        <v>10700</v>
      </c>
      <c r="O1388" s="49">
        <v>8400</v>
      </c>
      <c r="P1388" s="49">
        <v>10200</v>
      </c>
      <c r="Q1388" s="49">
        <v>10200</v>
      </c>
      <c r="R1388" s="49">
        <v>9900</v>
      </c>
      <c r="S1388" s="49">
        <v>10300</v>
      </c>
      <c r="T1388" s="49">
        <v>10200</v>
      </c>
      <c r="U1388" s="49">
        <v>10800</v>
      </c>
      <c r="V1388" s="49">
        <v>10400</v>
      </c>
    </row>
    <row r="1389" spans="1:22" ht="15.75" customHeight="1">
      <c r="A1389" s="139" t="s">
        <v>751</v>
      </c>
      <c r="B1389" s="139" t="s">
        <v>247</v>
      </c>
      <c r="C1389" s="139" t="s">
        <v>782</v>
      </c>
      <c r="D1389" s="139" t="s">
        <v>633</v>
      </c>
      <c r="E1389" s="139" t="s">
        <v>754</v>
      </c>
      <c r="F1389" s="49">
        <v>0.06</v>
      </c>
      <c r="G1389" s="49">
        <v>6.9</v>
      </c>
      <c r="H1389" s="49">
        <v>49</v>
      </c>
      <c r="I1389" s="49">
        <v>84.6</v>
      </c>
      <c r="J1389" s="49">
        <v>136</v>
      </c>
      <c r="K1389" s="49">
        <v>429</v>
      </c>
      <c r="L1389" s="49">
        <v>503</v>
      </c>
      <c r="M1389" s="49">
        <v>702</v>
      </c>
      <c r="N1389" s="49">
        <v>418</v>
      </c>
      <c r="O1389" s="49">
        <v>225</v>
      </c>
      <c r="P1389" s="49">
        <v>460</v>
      </c>
      <c r="Q1389" s="49">
        <v>848</v>
      </c>
      <c r="R1389" s="49">
        <v>1030</v>
      </c>
      <c r="S1389" s="49">
        <v>846</v>
      </c>
      <c r="T1389" s="49">
        <v>911</v>
      </c>
      <c r="U1389" s="49">
        <v>976</v>
      </c>
      <c r="V1389" s="49">
        <v>1040</v>
      </c>
    </row>
    <row r="1390" spans="1:22" ht="15.75" customHeight="1">
      <c r="A1390" s="139" t="s">
        <v>751</v>
      </c>
      <c r="B1390" s="139" t="s">
        <v>760</v>
      </c>
      <c r="C1390" s="139" t="s">
        <v>782</v>
      </c>
      <c r="D1390" s="139" t="s">
        <v>633</v>
      </c>
      <c r="E1390" s="139" t="s">
        <v>754</v>
      </c>
      <c r="F1390" s="49">
        <v>85700</v>
      </c>
      <c r="G1390" s="49">
        <v>87000</v>
      </c>
      <c r="H1390" s="49">
        <v>95100</v>
      </c>
      <c r="I1390" s="49">
        <v>104000</v>
      </c>
      <c r="J1390" s="49">
        <v>114000</v>
      </c>
      <c r="K1390" s="49">
        <v>122000</v>
      </c>
      <c r="L1390" s="49">
        <v>150000</v>
      </c>
      <c r="M1390" s="49">
        <v>185000</v>
      </c>
      <c r="N1390" s="49">
        <v>205000</v>
      </c>
      <c r="O1390" s="49">
        <v>223000</v>
      </c>
      <c r="P1390" s="49">
        <v>263000</v>
      </c>
      <c r="Q1390" s="49">
        <v>282000</v>
      </c>
      <c r="R1390" s="49">
        <v>301000</v>
      </c>
      <c r="S1390" s="49">
        <v>290000</v>
      </c>
      <c r="T1390" s="49">
        <v>307000</v>
      </c>
      <c r="U1390" s="49">
        <v>323000</v>
      </c>
      <c r="V1390" s="49">
        <v>340000</v>
      </c>
    </row>
    <row r="1391" spans="1:22" ht="15.75" customHeight="1">
      <c r="A1391" s="139" t="s">
        <v>751</v>
      </c>
      <c r="B1391" s="139" t="s">
        <v>260</v>
      </c>
      <c r="C1391" s="139" t="s">
        <v>782</v>
      </c>
      <c r="D1391" s="139" t="s">
        <v>633</v>
      </c>
      <c r="E1391" s="139" t="s">
        <v>754</v>
      </c>
      <c r="F1391" s="49">
        <v>9740</v>
      </c>
      <c r="G1391" s="49">
        <v>9330</v>
      </c>
      <c r="H1391" s="49">
        <v>9870</v>
      </c>
      <c r="I1391" s="49">
        <v>9560</v>
      </c>
      <c r="J1391" s="49">
        <v>9820</v>
      </c>
      <c r="K1391" s="49">
        <v>8410</v>
      </c>
      <c r="L1391" s="49">
        <v>8600</v>
      </c>
      <c r="M1391" s="49">
        <v>7490</v>
      </c>
      <c r="N1391" s="49">
        <v>7840</v>
      </c>
      <c r="O1391" s="49">
        <v>3640</v>
      </c>
      <c r="P1391" s="49">
        <v>5280</v>
      </c>
      <c r="Q1391" s="49">
        <v>4870</v>
      </c>
      <c r="R1391" s="49">
        <v>3720</v>
      </c>
      <c r="S1391" s="49">
        <v>3870</v>
      </c>
      <c r="T1391" s="49">
        <v>3880</v>
      </c>
      <c r="U1391" s="49">
        <v>3790</v>
      </c>
      <c r="V1391" s="49">
        <v>4300</v>
      </c>
    </row>
    <row r="1392" spans="1:22" ht="15.75" customHeight="1">
      <c r="A1392" s="139" t="s">
        <v>751</v>
      </c>
      <c r="B1392" s="139" t="s">
        <v>254</v>
      </c>
      <c r="C1392" s="139" t="s">
        <v>782</v>
      </c>
      <c r="D1392" s="139" t="s">
        <v>633</v>
      </c>
      <c r="E1392" s="139" t="s">
        <v>754</v>
      </c>
      <c r="F1392" s="49">
        <v>8.4</v>
      </c>
      <c r="G1392" s="49">
        <v>8.4</v>
      </c>
      <c r="H1392" s="49">
        <v>8.4</v>
      </c>
      <c r="I1392" s="49">
        <v>8.4</v>
      </c>
      <c r="J1392" s="49">
        <v>8.4</v>
      </c>
      <c r="K1392" s="49">
        <v>8.4</v>
      </c>
      <c r="L1392" s="49">
        <v>8.4</v>
      </c>
      <c r="M1392" s="49">
        <v>8.4</v>
      </c>
      <c r="N1392" s="49">
        <v>8.4</v>
      </c>
      <c r="O1392" s="49">
        <v>8.4</v>
      </c>
      <c r="P1392" s="49">
        <v>8.4</v>
      </c>
      <c r="Q1392" s="49">
        <v>8.48</v>
      </c>
      <c r="R1392" s="49">
        <v>8.49</v>
      </c>
      <c r="S1392" s="49">
        <v>8.51</v>
      </c>
      <c r="T1392" s="49">
        <v>8.52</v>
      </c>
      <c r="U1392" s="49">
        <v>8.5399999999999991</v>
      </c>
      <c r="V1392" s="49">
        <v>8.5500000000000007</v>
      </c>
    </row>
    <row r="1393" spans="1:22" ht="15.75" customHeight="1">
      <c r="A1393" s="139" t="s">
        <v>751</v>
      </c>
      <c r="B1393" s="139" t="s">
        <v>278</v>
      </c>
      <c r="C1393" s="139" t="s">
        <v>782</v>
      </c>
      <c r="D1393" s="139" t="s">
        <v>633</v>
      </c>
      <c r="E1393" s="139" t="s">
        <v>754</v>
      </c>
      <c r="F1393" s="49">
        <v>2600</v>
      </c>
      <c r="G1393" s="49">
        <v>2500</v>
      </c>
      <c r="H1393" s="49">
        <v>2270</v>
      </c>
      <c r="I1393" s="49">
        <v>2800</v>
      </c>
      <c r="J1393" s="49">
        <v>2320</v>
      </c>
      <c r="K1393" s="49">
        <v>2350</v>
      </c>
      <c r="L1393" s="49">
        <v>2530</v>
      </c>
      <c r="M1393" s="49">
        <v>2240</v>
      </c>
      <c r="N1393" s="49">
        <v>1270</v>
      </c>
      <c r="O1393" s="49">
        <v>308</v>
      </c>
      <c r="P1393" s="49">
        <v>289</v>
      </c>
      <c r="Q1393" s="49">
        <v>316</v>
      </c>
      <c r="R1393" s="49">
        <v>290</v>
      </c>
      <c r="S1393" s="49">
        <v>222</v>
      </c>
      <c r="T1393" s="49">
        <v>249</v>
      </c>
      <c r="U1393" s="49">
        <v>224</v>
      </c>
      <c r="V1393" s="49">
        <v>223</v>
      </c>
    </row>
    <row r="1394" spans="1:22" ht="15.75" customHeight="1">
      <c r="A1394" s="139" t="s">
        <v>751</v>
      </c>
      <c r="B1394" s="139" t="s">
        <v>252</v>
      </c>
      <c r="C1394" s="139" t="s">
        <v>782</v>
      </c>
      <c r="D1394" s="139" t="s">
        <v>633</v>
      </c>
      <c r="E1394" s="139" t="s">
        <v>754</v>
      </c>
      <c r="F1394" s="49">
        <v>814</v>
      </c>
      <c r="G1394" s="49">
        <v>836</v>
      </c>
      <c r="H1394" s="49">
        <v>830</v>
      </c>
      <c r="I1394" s="49">
        <v>851</v>
      </c>
      <c r="J1394" s="49">
        <v>851</v>
      </c>
      <c r="K1394" s="49">
        <v>1200</v>
      </c>
      <c r="L1394" s="49">
        <v>1400</v>
      </c>
      <c r="M1394" s="49">
        <v>1380</v>
      </c>
      <c r="N1394" s="49">
        <v>1390</v>
      </c>
      <c r="O1394" s="49">
        <v>1360</v>
      </c>
      <c r="P1394" s="49">
        <v>1360</v>
      </c>
      <c r="Q1394" s="49">
        <v>1410</v>
      </c>
      <c r="R1394" s="49">
        <v>1420</v>
      </c>
      <c r="S1394" s="49">
        <v>1570</v>
      </c>
      <c r="T1394" s="49">
        <v>1630</v>
      </c>
      <c r="U1394" s="49">
        <v>1690</v>
      </c>
      <c r="V1394" s="49">
        <v>1750</v>
      </c>
    </row>
    <row r="1395" spans="1:22" ht="15.75" customHeight="1">
      <c r="A1395" s="139" t="s">
        <v>751</v>
      </c>
      <c r="B1395" s="139" t="s">
        <v>270</v>
      </c>
      <c r="C1395" s="139" t="s">
        <v>782</v>
      </c>
      <c r="D1395" s="139" t="s">
        <v>633</v>
      </c>
      <c r="E1395" s="139" t="s">
        <v>754</v>
      </c>
      <c r="F1395" s="49">
        <v>2080</v>
      </c>
      <c r="G1395" s="49">
        <v>2020</v>
      </c>
      <c r="H1395" s="49">
        <v>1970</v>
      </c>
      <c r="I1395" s="49">
        <v>1920</v>
      </c>
      <c r="J1395" s="49">
        <v>1870</v>
      </c>
      <c r="K1395" s="49">
        <v>1810</v>
      </c>
      <c r="L1395" s="49">
        <v>1760</v>
      </c>
      <c r="M1395" s="49">
        <v>1710</v>
      </c>
      <c r="N1395" s="49">
        <v>1660</v>
      </c>
      <c r="O1395" s="49">
        <v>1600</v>
      </c>
      <c r="P1395" s="49">
        <v>1550</v>
      </c>
      <c r="Q1395" s="49">
        <v>1500</v>
      </c>
      <c r="R1395" s="49">
        <v>1440</v>
      </c>
      <c r="S1395" s="49">
        <v>1390</v>
      </c>
      <c r="T1395" s="49">
        <v>1460</v>
      </c>
      <c r="U1395" s="49">
        <v>1320</v>
      </c>
      <c r="V1395" s="49">
        <v>1270</v>
      </c>
    </row>
    <row r="1396" spans="1:22" ht="15.75" customHeight="1">
      <c r="A1396" s="139" t="s">
        <v>751</v>
      </c>
      <c r="B1396" s="139" t="s">
        <v>258</v>
      </c>
      <c r="C1396" s="139" t="s">
        <v>782</v>
      </c>
      <c r="D1396" s="139" t="s">
        <v>633</v>
      </c>
      <c r="E1396" s="139" t="s">
        <v>754</v>
      </c>
      <c r="F1396" s="49">
        <v>130</v>
      </c>
      <c r="G1396" s="49">
        <v>129</v>
      </c>
      <c r="H1396" s="49">
        <v>129</v>
      </c>
      <c r="I1396" s="49">
        <v>136</v>
      </c>
      <c r="J1396" s="49">
        <v>136</v>
      </c>
      <c r="K1396" s="49">
        <v>166</v>
      </c>
      <c r="L1396" s="49">
        <v>184</v>
      </c>
      <c r="M1396" s="49">
        <v>191</v>
      </c>
      <c r="N1396" s="49">
        <v>213</v>
      </c>
      <c r="O1396" s="49">
        <v>196</v>
      </c>
      <c r="P1396" s="49">
        <v>214</v>
      </c>
      <c r="Q1396" s="49">
        <v>222</v>
      </c>
      <c r="R1396" s="49">
        <v>230</v>
      </c>
      <c r="S1396" s="49">
        <v>192</v>
      </c>
      <c r="T1396" s="49">
        <v>208</v>
      </c>
      <c r="U1396" s="49">
        <v>206</v>
      </c>
      <c r="V1396" s="49">
        <v>181</v>
      </c>
    </row>
    <row r="1397" spans="1:22" ht="15.75" customHeight="1">
      <c r="A1397" s="139" t="s">
        <v>751</v>
      </c>
      <c r="B1397" s="139" t="s">
        <v>268</v>
      </c>
      <c r="C1397" s="139" t="s">
        <v>782</v>
      </c>
      <c r="D1397" s="139" t="s">
        <v>633</v>
      </c>
      <c r="E1397" s="139" t="s">
        <v>754</v>
      </c>
      <c r="F1397" s="49">
        <v>0.82699999999999996</v>
      </c>
      <c r="G1397" s="49">
        <v>0.65600000000000003</v>
      </c>
      <c r="H1397" s="49">
        <v>0.52</v>
      </c>
      <c r="I1397" s="49">
        <v>0.41399999999999998</v>
      </c>
      <c r="J1397" s="49">
        <v>0.33600000000000002</v>
      </c>
      <c r="K1397" s="49">
        <v>0.28399999999999997</v>
      </c>
      <c r="L1397" s="49">
        <v>0.255</v>
      </c>
      <c r="M1397" s="49">
        <v>0.246</v>
      </c>
      <c r="N1397" s="49">
        <v>0.246</v>
      </c>
      <c r="O1397" s="49">
        <v>0.217</v>
      </c>
      <c r="P1397" s="49">
        <v>0.161</v>
      </c>
      <c r="Q1397" s="49">
        <v>0.14000000000000001</v>
      </c>
      <c r="R1397" s="49">
        <v>0.156</v>
      </c>
      <c r="S1397" s="49">
        <v>0</v>
      </c>
      <c r="T1397" s="49">
        <v>0</v>
      </c>
      <c r="U1397" s="49">
        <v>0</v>
      </c>
      <c r="V1397" s="49">
        <v>0</v>
      </c>
    </row>
    <row r="1398" spans="1:22" ht="15.75" customHeight="1">
      <c r="A1398" s="139" t="s">
        <v>751</v>
      </c>
      <c r="B1398" s="139" t="s">
        <v>274</v>
      </c>
      <c r="C1398" s="139" t="s">
        <v>782</v>
      </c>
      <c r="D1398" s="139" t="s">
        <v>633</v>
      </c>
      <c r="E1398" s="139" t="s">
        <v>754</v>
      </c>
      <c r="F1398" s="49">
        <v>39800</v>
      </c>
      <c r="G1398" s="49">
        <v>38800</v>
      </c>
      <c r="H1398" s="49">
        <v>41800</v>
      </c>
      <c r="I1398" s="49">
        <v>43500</v>
      </c>
      <c r="J1398" s="49">
        <v>44900</v>
      </c>
      <c r="K1398" s="49">
        <v>42800</v>
      </c>
      <c r="L1398" s="49">
        <v>41500</v>
      </c>
      <c r="M1398" s="49">
        <v>45400</v>
      </c>
      <c r="N1398" s="49">
        <v>45500</v>
      </c>
      <c r="O1398" s="49">
        <v>37200</v>
      </c>
      <c r="P1398" s="49">
        <v>46400</v>
      </c>
      <c r="Q1398" s="49">
        <v>36000</v>
      </c>
      <c r="R1398" s="49">
        <v>36100</v>
      </c>
      <c r="S1398" s="49">
        <v>41800</v>
      </c>
      <c r="T1398" s="49">
        <v>41900</v>
      </c>
      <c r="U1398" s="49">
        <v>42000</v>
      </c>
      <c r="V1398" s="49">
        <v>42100</v>
      </c>
    </row>
    <row r="1399" spans="1:22" ht="15.75" customHeight="1">
      <c r="A1399" s="139" t="s">
        <v>751</v>
      </c>
      <c r="B1399" s="139" t="s">
        <v>266</v>
      </c>
      <c r="C1399" s="139" t="s">
        <v>782</v>
      </c>
      <c r="D1399" s="139" t="s">
        <v>633</v>
      </c>
      <c r="E1399" s="139" t="s">
        <v>754</v>
      </c>
      <c r="F1399" s="49">
        <v>52.5</v>
      </c>
      <c r="G1399" s="49">
        <v>56</v>
      </c>
      <c r="H1399" s="49">
        <v>73.5</v>
      </c>
      <c r="I1399" s="49">
        <v>73.5</v>
      </c>
      <c r="J1399" s="49">
        <v>74</v>
      </c>
      <c r="K1399" s="49">
        <v>70</v>
      </c>
      <c r="L1399" s="49">
        <v>70</v>
      </c>
      <c r="M1399" s="49">
        <v>73.5</v>
      </c>
      <c r="N1399" s="49">
        <v>108</v>
      </c>
      <c r="O1399" s="49">
        <v>318</v>
      </c>
      <c r="P1399" s="49">
        <v>341</v>
      </c>
      <c r="Q1399" s="49">
        <v>329</v>
      </c>
      <c r="R1399" s="49">
        <v>329</v>
      </c>
      <c r="S1399" s="49">
        <v>312</v>
      </c>
      <c r="T1399" s="49">
        <v>334</v>
      </c>
      <c r="U1399" s="49">
        <v>356</v>
      </c>
      <c r="V1399" s="49">
        <v>377</v>
      </c>
    </row>
    <row r="1400" spans="1:22" ht="15.75" customHeight="1">
      <c r="A1400" s="139" t="s">
        <v>751</v>
      </c>
      <c r="B1400" s="139" t="s">
        <v>290</v>
      </c>
      <c r="C1400" s="139" t="s">
        <v>782</v>
      </c>
      <c r="D1400" s="139" t="s">
        <v>633</v>
      </c>
      <c r="E1400" s="139" t="s">
        <v>754</v>
      </c>
      <c r="F1400" s="49">
        <v>15700</v>
      </c>
      <c r="G1400" s="49">
        <v>15000</v>
      </c>
      <c r="H1400" s="49">
        <v>15000</v>
      </c>
      <c r="I1400" s="49">
        <v>15100</v>
      </c>
      <c r="J1400" s="49">
        <v>14900</v>
      </c>
      <c r="K1400" s="49">
        <v>15100</v>
      </c>
      <c r="L1400" s="49">
        <v>16400</v>
      </c>
      <c r="M1400" s="49">
        <v>16200</v>
      </c>
      <c r="N1400" s="49">
        <v>16000</v>
      </c>
      <c r="O1400" s="49">
        <v>13200</v>
      </c>
      <c r="P1400" s="49">
        <v>14100</v>
      </c>
      <c r="Q1400" s="49">
        <v>15100</v>
      </c>
      <c r="R1400" s="49">
        <v>14900</v>
      </c>
      <c r="S1400" s="49">
        <v>13000</v>
      </c>
      <c r="T1400" s="49">
        <v>13700</v>
      </c>
      <c r="U1400" s="49">
        <v>12800</v>
      </c>
      <c r="V1400" s="49">
        <v>14500</v>
      </c>
    </row>
    <row r="1401" spans="1:22" ht="15.75" customHeight="1">
      <c r="A1401" s="139" t="s">
        <v>751</v>
      </c>
      <c r="B1401" s="139" t="s">
        <v>564</v>
      </c>
      <c r="C1401" s="139" t="s">
        <v>782</v>
      </c>
      <c r="D1401" s="139" t="s">
        <v>633</v>
      </c>
      <c r="E1401" s="139" t="s">
        <v>754</v>
      </c>
      <c r="F1401" s="49">
        <v>66.400000000000006</v>
      </c>
      <c r="G1401" s="49">
        <v>67.8</v>
      </c>
      <c r="H1401" s="49">
        <v>74.7</v>
      </c>
      <c r="I1401" s="49">
        <v>80.900000000000006</v>
      </c>
      <c r="J1401" s="49">
        <v>83.3</v>
      </c>
      <c r="K1401" s="49">
        <v>83.5</v>
      </c>
      <c r="L1401" s="49">
        <v>32</v>
      </c>
      <c r="M1401" s="49">
        <v>12.1</v>
      </c>
      <c r="N1401" s="49">
        <v>10.3</v>
      </c>
      <c r="O1401" s="49">
        <v>8.32</v>
      </c>
      <c r="P1401" s="49">
        <v>11.1</v>
      </c>
      <c r="Q1401" s="49">
        <v>10.8</v>
      </c>
      <c r="R1401" s="49">
        <v>11.3</v>
      </c>
      <c r="S1401" s="49">
        <v>11.8</v>
      </c>
      <c r="T1401" s="49">
        <v>12.3</v>
      </c>
      <c r="U1401" s="49">
        <v>12.6</v>
      </c>
      <c r="V1401" s="49">
        <v>12.3</v>
      </c>
    </row>
    <row r="1402" spans="1:22" ht="15.75" customHeight="1">
      <c r="A1402" s="139" t="s">
        <v>751</v>
      </c>
      <c r="B1402" s="139" t="s">
        <v>298</v>
      </c>
      <c r="C1402" s="139" t="s">
        <v>782</v>
      </c>
      <c r="D1402" s="139" t="s">
        <v>633</v>
      </c>
      <c r="E1402" s="139" t="s">
        <v>754</v>
      </c>
      <c r="F1402" s="49">
        <v>1890</v>
      </c>
      <c r="G1402" s="49">
        <v>1580</v>
      </c>
      <c r="H1402" s="49">
        <v>1520</v>
      </c>
      <c r="I1402" s="49">
        <v>1620</v>
      </c>
      <c r="J1402" s="49">
        <v>1840</v>
      </c>
      <c r="K1402" s="49">
        <v>1790</v>
      </c>
      <c r="L1402" s="49">
        <v>1900</v>
      </c>
      <c r="M1402" s="49">
        <v>1930</v>
      </c>
      <c r="N1402" s="49">
        <v>1810</v>
      </c>
      <c r="O1402" s="49">
        <v>1440</v>
      </c>
      <c r="P1402" s="49">
        <v>1140</v>
      </c>
      <c r="Q1402" s="49">
        <v>1770</v>
      </c>
      <c r="R1402" s="49">
        <v>1810</v>
      </c>
      <c r="S1402" s="49">
        <v>1640</v>
      </c>
      <c r="T1402" s="49">
        <v>1630</v>
      </c>
      <c r="U1402" s="49">
        <v>1620</v>
      </c>
      <c r="V1402" s="49">
        <v>1610</v>
      </c>
    </row>
    <row r="1403" spans="1:22" ht="15.75" customHeight="1">
      <c r="A1403" s="139" t="s">
        <v>751</v>
      </c>
      <c r="B1403" s="139" t="s">
        <v>300</v>
      </c>
      <c r="C1403" s="139" t="s">
        <v>782</v>
      </c>
      <c r="D1403" s="139" t="s">
        <v>633</v>
      </c>
      <c r="E1403" s="139" t="s">
        <v>754</v>
      </c>
      <c r="F1403" s="49">
        <v>17500</v>
      </c>
      <c r="G1403" s="49">
        <v>19800</v>
      </c>
      <c r="H1403" s="49">
        <v>23200</v>
      </c>
      <c r="I1403" s="49">
        <v>30200</v>
      </c>
      <c r="J1403" s="49">
        <v>38900</v>
      </c>
      <c r="K1403" s="49">
        <v>47000</v>
      </c>
      <c r="L1403" s="49">
        <v>75500</v>
      </c>
      <c r="M1403" s="49">
        <v>107000</v>
      </c>
      <c r="N1403" s="49">
        <v>126000</v>
      </c>
      <c r="O1403" s="49">
        <v>152000</v>
      </c>
      <c r="P1403" s="49">
        <v>185000</v>
      </c>
      <c r="Q1403" s="49">
        <v>211000</v>
      </c>
      <c r="R1403" s="49">
        <v>228000</v>
      </c>
      <c r="S1403" s="49">
        <v>216000</v>
      </c>
      <c r="T1403" s="49">
        <v>232000</v>
      </c>
      <c r="U1403" s="49">
        <v>248000</v>
      </c>
      <c r="V1403" s="49">
        <v>264000</v>
      </c>
    </row>
    <row r="1404" spans="1:22" ht="15.75" customHeight="1">
      <c r="A1404" s="139" t="s">
        <v>751</v>
      </c>
      <c r="B1404" s="139" t="s">
        <v>288</v>
      </c>
      <c r="C1404" s="139" t="s">
        <v>782</v>
      </c>
      <c r="D1404" s="139" t="s">
        <v>633</v>
      </c>
      <c r="E1404" s="139" t="s">
        <v>754</v>
      </c>
      <c r="F1404" s="49">
        <v>142</v>
      </c>
      <c r="G1404" s="49">
        <v>133</v>
      </c>
      <c r="H1404" s="49">
        <v>110</v>
      </c>
      <c r="I1404" s="49">
        <v>127</v>
      </c>
      <c r="J1404" s="49">
        <v>141</v>
      </c>
      <c r="K1404" s="49">
        <v>148</v>
      </c>
      <c r="L1404" s="49">
        <v>145</v>
      </c>
      <c r="M1404" s="49">
        <v>143</v>
      </c>
      <c r="N1404" s="49">
        <v>150</v>
      </c>
      <c r="O1404" s="49">
        <v>120</v>
      </c>
      <c r="P1404" s="49">
        <v>125</v>
      </c>
      <c r="Q1404" s="49">
        <v>113</v>
      </c>
      <c r="R1404" s="49">
        <v>113</v>
      </c>
      <c r="S1404" s="49">
        <v>123</v>
      </c>
      <c r="T1404" s="49">
        <v>122</v>
      </c>
      <c r="U1404" s="49">
        <v>121</v>
      </c>
      <c r="V1404" s="49">
        <v>119</v>
      </c>
    </row>
    <row r="1405" spans="1:22" ht="15.75" customHeight="1">
      <c r="A1405" s="139" t="s">
        <v>751</v>
      </c>
      <c r="B1405" s="139" t="s">
        <v>308</v>
      </c>
      <c r="C1405" s="139" t="s">
        <v>782</v>
      </c>
      <c r="D1405" s="139" t="s">
        <v>633</v>
      </c>
      <c r="E1405" s="139" t="s">
        <v>754</v>
      </c>
      <c r="F1405" s="49">
        <v>12.2</v>
      </c>
      <c r="G1405" s="49">
        <v>11.2</v>
      </c>
      <c r="H1405" s="49">
        <v>12.4</v>
      </c>
      <c r="I1405" s="49">
        <v>13.8</v>
      </c>
      <c r="J1405" s="49">
        <v>1.33</v>
      </c>
      <c r="K1405" s="49">
        <v>1.47</v>
      </c>
      <c r="L1405" s="49">
        <v>1.47</v>
      </c>
      <c r="M1405" s="49">
        <v>1.47</v>
      </c>
      <c r="N1405" s="49">
        <v>1.53</v>
      </c>
      <c r="O1405" s="49">
        <v>1.45</v>
      </c>
      <c r="P1405" s="49">
        <v>1.36</v>
      </c>
      <c r="Q1405" s="49">
        <v>0</v>
      </c>
      <c r="R1405" s="49">
        <v>0</v>
      </c>
      <c r="S1405" s="49">
        <v>0</v>
      </c>
      <c r="T1405" s="49">
        <v>0</v>
      </c>
      <c r="U1405" s="49">
        <v>0</v>
      </c>
      <c r="V1405" s="49">
        <v>0</v>
      </c>
    </row>
    <row r="1406" spans="1:22" ht="15.75" customHeight="1">
      <c r="A1406" s="139" t="s">
        <v>751</v>
      </c>
      <c r="B1406" s="139" t="s">
        <v>302</v>
      </c>
      <c r="C1406" s="139" t="s">
        <v>782</v>
      </c>
      <c r="D1406" s="139" t="s">
        <v>633</v>
      </c>
      <c r="E1406" s="139" t="s">
        <v>754</v>
      </c>
      <c r="F1406" s="49">
        <v>2490</v>
      </c>
      <c r="G1406" s="49">
        <v>2710</v>
      </c>
      <c r="H1406" s="49">
        <v>2860</v>
      </c>
      <c r="I1406" s="49">
        <v>2830</v>
      </c>
      <c r="J1406" s="49">
        <v>3240</v>
      </c>
      <c r="K1406" s="49">
        <v>3350</v>
      </c>
      <c r="L1406" s="49">
        <v>4160</v>
      </c>
      <c r="M1406" s="49">
        <v>4130</v>
      </c>
      <c r="N1406" s="49">
        <v>3720</v>
      </c>
      <c r="O1406" s="49">
        <v>3620</v>
      </c>
      <c r="P1406" s="49">
        <v>3810</v>
      </c>
      <c r="Q1406" s="49">
        <v>4080</v>
      </c>
      <c r="R1406" s="49">
        <v>4170</v>
      </c>
      <c r="S1406" s="49">
        <v>4540</v>
      </c>
      <c r="T1406" s="49">
        <v>4700</v>
      </c>
      <c r="U1406" s="49">
        <v>4860</v>
      </c>
      <c r="V1406" s="49">
        <v>5010</v>
      </c>
    </row>
    <row r="1407" spans="1:22" ht="15.75" customHeight="1">
      <c r="A1407" s="139" t="s">
        <v>751</v>
      </c>
      <c r="B1407" s="139" t="s">
        <v>310</v>
      </c>
      <c r="C1407" s="139" t="s">
        <v>782</v>
      </c>
      <c r="D1407" s="139" t="s">
        <v>633</v>
      </c>
      <c r="E1407" s="139" t="s">
        <v>754</v>
      </c>
      <c r="F1407" s="49">
        <v>3.28</v>
      </c>
      <c r="G1407" s="49">
        <v>4.01</v>
      </c>
      <c r="H1407" s="49">
        <v>4.9800000000000004</v>
      </c>
      <c r="I1407" s="49">
        <v>13.3</v>
      </c>
      <c r="J1407" s="49">
        <v>10.6</v>
      </c>
      <c r="K1407" s="49">
        <v>9.5500000000000007</v>
      </c>
      <c r="L1407" s="49">
        <v>10.7</v>
      </c>
      <c r="M1407" s="49">
        <v>7.91</v>
      </c>
      <c r="N1407" s="49">
        <v>8.7200000000000006</v>
      </c>
      <c r="O1407" s="49">
        <v>7.66</v>
      </c>
      <c r="P1407" s="49">
        <v>6.74</v>
      </c>
      <c r="Q1407" s="49">
        <v>7.9</v>
      </c>
      <c r="R1407" s="49">
        <v>5.83</v>
      </c>
      <c r="S1407" s="49">
        <v>9.58</v>
      </c>
      <c r="T1407" s="49">
        <v>9.89</v>
      </c>
      <c r="U1407" s="49">
        <v>10.199999999999999</v>
      </c>
      <c r="V1407" s="49">
        <v>10.5</v>
      </c>
    </row>
    <row r="1408" spans="1:22" ht="15.75" customHeight="1">
      <c r="A1408" s="139" t="s">
        <v>751</v>
      </c>
      <c r="B1408" s="139" t="s">
        <v>316</v>
      </c>
      <c r="C1408" s="139" t="s">
        <v>782</v>
      </c>
      <c r="D1408" s="139" t="s">
        <v>633</v>
      </c>
      <c r="E1408" s="139" t="s">
        <v>754</v>
      </c>
      <c r="F1408" s="49">
        <v>347</v>
      </c>
      <c r="G1408" s="49">
        <v>274</v>
      </c>
      <c r="H1408" s="49">
        <v>280</v>
      </c>
      <c r="I1408" s="49">
        <v>213</v>
      </c>
      <c r="J1408" s="49">
        <v>206</v>
      </c>
      <c r="K1408" s="49">
        <v>249</v>
      </c>
      <c r="L1408" s="49">
        <v>261</v>
      </c>
      <c r="M1408" s="49">
        <v>275</v>
      </c>
      <c r="N1408" s="49">
        <v>301</v>
      </c>
      <c r="O1408" s="49">
        <v>280</v>
      </c>
      <c r="P1408" s="49">
        <v>261</v>
      </c>
      <c r="Q1408" s="49">
        <v>280</v>
      </c>
      <c r="R1408" s="49">
        <v>303</v>
      </c>
      <c r="S1408" s="49">
        <v>260</v>
      </c>
      <c r="T1408" s="49">
        <v>257</v>
      </c>
      <c r="U1408" s="49">
        <v>255</v>
      </c>
      <c r="V1408" s="49">
        <v>252</v>
      </c>
    </row>
    <row r="1409" spans="1:22" ht="15.75" customHeight="1">
      <c r="A1409" s="139" t="s">
        <v>751</v>
      </c>
      <c r="B1409" s="139" t="s">
        <v>320</v>
      </c>
      <c r="C1409" s="139" t="s">
        <v>782</v>
      </c>
      <c r="D1409" s="139" t="s">
        <v>633</v>
      </c>
      <c r="E1409" s="139" t="s">
        <v>754</v>
      </c>
      <c r="F1409" s="49">
        <v>7420</v>
      </c>
      <c r="G1409" s="49">
        <v>7020</v>
      </c>
      <c r="H1409" s="49">
        <v>7260</v>
      </c>
      <c r="I1409" s="49">
        <v>7850</v>
      </c>
      <c r="J1409" s="49">
        <v>8180</v>
      </c>
      <c r="K1409" s="49">
        <v>7090</v>
      </c>
      <c r="L1409" s="49">
        <v>7960</v>
      </c>
      <c r="M1409" s="49">
        <v>8270</v>
      </c>
      <c r="N1409" s="49">
        <v>7720</v>
      </c>
      <c r="O1409" s="49">
        <v>6030</v>
      </c>
      <c r="P1409" s="49">
        <v>6740</v>
      </c>
      <c r="Q1409" s="49">
        <v>6540</v>
      </c>
      <c r="R1409" s="49">
        <v>6380</v>
      </c>
      <c r="S1409" s="49">
        <v>7050</v>
      </c>
      <c r="T1409" s="49">
        <v>7270</v>
      </c>
      <c r="U1409" s="49">
        <v>6960</v>
      </c>
      <c r="V1409" s="49">
        <v>7300</v>
      </c>
    </row>
    <row r="1410" spans="1:22" ht="15.75" customHeight="1">
      <c r="A1410" s="139" t="s">
        <v>751</v>
      </c>
      <c r="B1410" s="139" t="s">
        <v>355</v>
      </c>
      <c r="C1410" s="139" t="s">
        <v>782</v>
      </c>
      <c r="D1410" s="139" t="s">
        <v>633</v>
      </c>
      <c r="E1410" s="139" t="s">
        <v>754</v>
      </c>
      <c r="F1410" s="49">
        <v>23500</v>
      </c>
      <c r="G1410" s="49">
        <v>20500</v>
      </c>
      <c r="H1410" s="49">
        <v>18900</v>
      </c>
      <c r="I1410" s="49">
        <v>22500</v>
      </c>
      <c r="J1410" s="49">
        <v>22500</v>
      </c>
      <c r="K1410" s="49">
        <v>21100</v>
      </c>
      <c r="L1410" s="49">
        <v>21500</v>
      </c>
      <c r="M1410" s="49">
        <v>18500</v>
      </c>
      <c r="N1410" s="49">
        <v>17600</v>
      </c>
      <c r="O1410" s="49">
        <v>12800</v>
      </c>
      <c r="P1410" s="49">
        <v>16400</v>
      </c>
      <c r="Q1410" s="49">
        <v>15700</v>
      </c>
      <c r="R1410" s="49">
        <v>15200</v>
      </c>
      <c r="S1410" s="49">
        <v>15700</v>
      </c>
      <c r="T1410" s="49">
        <v>17100</v>
      </c>
      <c r="U1410" s="49">
        <v>16300</v>
      </c>
      <c r="V1410" s="49">
        <v>17100</v>
      </c>
    </row>
    <row r="1411" spans="1:22" ht="15.75" customHeight="1">
      <c r="A1411" s="139" t="s">
        <v>751</v>
      </c>
      <c r="B1411" s="139" t="s">
        <v>322</v>
      </c>
      <c r="C1411" s="139" t="s">
        <v>782</v>
      </c>
      <c r="D1411" s="139" t="s">
        <v>633</v>
      </c>
      <c r="E1411" s="139" t="s">
        <v>754</v>
      </c>
      <c r="F1411" s="49">
        <v>40.9</v>
      </c>
      <c r="G1411" s="49">
        <v>47.2</v>
      </c>
      <c r="H1411" s="49">
        <v>0.13400000000000001</v>
      </c>
      <c r="I1411" s="49">
        <v>6.2799999999999995E-2</v>
      </c>
      <c r="J1411" s="49">
        <v>0.154</v>
      </c>
      <c r="K1411" s="49">
        <v>16.399999999999999</v>
      </c>
      <c r="L1411" s="49">
        <v>0.15</v>
      </c>
      <c r="M1411" s="49">
        <v>0.184</v>
      </c>
      <c r="N1411" s="49">
        <v>0.16600000000000001</v>
      </c>
      <c r="O1411" s="49">
        <v>0.20599999999999999</v>
      </c>
      <c r="P1411" s="49">
        <v>0.17699999999999999</v>
      </c>
      <c r="Q1411" s="49">
        <v>0.23799999999999999</v>
      </c>
      <c r="R1411" s="49">
        <v>0.13200000000000001</v>
      </c>
      <c r="S1411" s="49">
        <v>0.157</v>
      </c>
      <c r="T1411" s="49">
        <v>0.17499999999999999</v>
      </c>
      <c r="U1411" s="49">
        <v>0.19900000000000001</v>
      </c>
      <c r="V1411" s="49">
        <v>0.14499999999999999</v>
      </c>
    </row>
    <row r="1412" spans="1:22" ht="15.75" customHeight="1">
      <c r="A1412" s="139" t="s">
        <v>751</v>
      </c>
      <c r="B1412" s="139" t="s">
        <v>328</v>
      </c>
      <c r="C1412" s="139" t="s">
        <v>782</v>
      </c>
      <c r="D1412" s="139" t="s">
        <v>633</v>
      </c>
      <c r="E1412" s="139" t="s">
        <v>754</v>
      </c>
      <c r="F1412" s="49">
        <v>1.56</v>
      </c>
      <c r="G1412" s="49">
        <v>1.9</v>
      </c>
      <c r="H1412" s="49">
        <v>0</v>
      </c>
      <c r="I1412" s="49">
        <v>0</v>
      </c>
      <c r="J1412" s="49">
        <v>0</v>
      </c>
      <c r="K1412" s="49">
        <v>0</v>
      </c>
      <c r="L1412" s="49">
        <v>0</v>
      </c>
      <c r="M1412" s="49">
        <v>0</v>
      </c>
      <c r="N1412" s="49">
        <v>0</v>
      </c>
      <c r="O1412" s="49">
        <v>0</v>
      </c>
      <c r="P1412" s="49">
        <v>0</v>
      </c>
      <c r="Q1412" s="49">
        <v>0</v>
      </c>
      <c r="R1412" s="49">
        <v>0</v>
      </c>
      <c r="S1412" s="49">
        <v>0</v>
      </c>
      <c r="T1412" s="49">
        <v>0</v>
      </c>
      <c r="U1412" s="49">
        <v>0</v>
      </c>
      <c r="V1412" s="49">
        <v>0</v>
      </c>
    </row>
    <row r="1413" spans="1:22" ht="15.75" customHeight="1">
      <c r="A1413" s="139" t="s">
        <v>751</v>
      </c>
      <c r="B1413" s="139" t="s">
        <v>229</v>
      </c>
      <c r="C1413" s="139" t="s">
        <v>782</v>
      </c>
      <c r="D1413" s="139" t="s">
        <v>633</v>
      </c>
      <c r="E1413" s="139" t="s">
        <v>754</v>
      </c>
      <c r="F1413" s="49">
        <v>119</v>
      </c>
      <c r="G1413" s="49">
        <v>132</v>
      </c>
      <c r="H1413" s="49">
        <v>151</v>
      </c>
      <c r="I1413" s="49">
        <v>146</v>
      </c>
      <c r="J1413" s="49">
        <v>152</v>
      </c>
      <c r="K1413" s="49">
        <v>147</v>
      </c>
      <c r="L1413" s="49">
        <v>156</v>
      </c>
      <c r="M1413" s="49">
        <v>176</v>
      </c>
      <c r="N1413" s="49">
        <v>113</v>
      </c>
      <c r="O1413" s="49">
        <v>85.5</v>
      </c>
      <c r="P1413" s="49">
        <v>82.3</v>
      </c>
      <c r="Q1413" s="49">
        <v>56.7</v>
      </c>
      <c r="R1413" s="49">
        <v>62.7</v>
      </c>
      <c r="S1413" s="49">
        <v>92</v>
      </c>
      <c r="T1413" s="49">
        <v>88.7</v>
      </c>
      <c r="U1413" s="49">
        <v>85.3</v>
      </c>
      <c r="V1413" s="49">
        <v>82</v>
      </c>
    </row>
    <row r="1414" spans="1:22" ht="15.75" customHeight="1">
      <c r="A1414" s="139" t="s">
        <v>751</v>
      </c>
      <c r="B1414" s="139" t="s">
        <v>762</v>
      </c>
      <c r="C1414" s="139" t="s">
        <v>782</v>
      </c>
      <c r="D1414" s="139" t="s">
        <v>633</v>
      </c>
      <c r="E1414" s="139" t="s">
        <v>754</v>
      </c>
      <c r="F1414" s="49">
        <v>533000</v>
      </c>
      <c r="G1414" s="49">
        <v>516000</v>
      </c>
      <c r="H1414" s="49">
        <v>523000</v>
      </c>
      <c r="I1414" s="49">
        <v>548000</v>
      </c>
      <c r="J1414" s="49">
        <v>575000</v>
      </c>
      <c r="K1414" s="49">
        <v>570000</v>
      </c>
      <c r="L1414" s="49">
        <v>612000</v>
      </c>
      <c r="M1414" s="49">
        <v>653000</v>
      </c>
      <c r="N1414" s="49">
        <v>656000</v>
      </c>
      <c r="O1414" s="49">
        <v>592000</v>
      </c>
      <c r="P1414" s="49">
        <v>684000</v>
      </c>
      <c r="Q1414" s="49">
        <v>714000</v>
      </c>
      <c r="R1414" s="49">
        <v>723000</v>
      </c>
      <c r="S1414" s="49">
        <v>706000</v>
      </c>
      <c r="T1414" s="49">
        <v>727000</v>
      </c>
      <c r="U1414" s="49">
        <v>732000</v>
      </c>
      <c r="V1414" s="49">
        <v>747000</v>
      </c>
    </row>
    <row r="1415" spans="1:22" ht="15.75" customHeight="1">
      <c r="A1415" s="139" t="s">
        <v>751</v>
      </c>
      <c r="B1415" s="139" t="s">
        <v>330</v>
      </c>
      <c r="C1415" s="139" t="s">
        <v>782</v>
      </c>
      <c r="D1415" s="139" t="s">
        <v>633</v>
      </c>
      <c r="E1415" s="139" t="s">
        <v>754</v>
      </c>
      <c r="F1415" s="49">
        <v>2.3199999999999998</v>
      </c>
      <c r="G1415" s="49">
        <v>2.4</v>
      </c>
      <c r="H1415" s="49">
        <v>2.76</v>
      </c>
      <c r="I1415" s="49">
        <v>3.2</v>
      </c>
      <c r="J1415" s="49">
        <v>2.88</v>
      </c>
      <c r="K1415" s="49">
        <v>3.36</v>
      </c>
      <c r="L1415" s="49">
        <v>3.4</v>
      </c>
      <c r="M1415" s="49">
        <v>3.48</v>
      </c>
      <c r="N1415" s="49">
        <v>5.12</v>
      </c>
      <c r="O1415" s="49">
        <v>10.4</v>
      </c>
      <c r="P1415" s="49">
        <v>14.7</v>
      </c>
      <c r="Q1415" s="49">
        <v>21</v>
      </c>
      <c r="R1415" s="49">
        <v>19.2</v>
      </c>
      <c r="S1415" s="49">
        <v>16.2</v>
      </c>
      <c r="T1415" s="49">
        <v>17.399999999999999</v>
      </c>
      <c r="U1415" s="49">
        <v>18.600000000000001</v>
      </c>
      <c r="V1415" s="49">
        <v>19.8</v>
      </c>
    </row>
    <row r="1416" spans="1:22" ht="15.75" customHeight="1">
      <c r="A1416" s="139" t="s">
        <v>751</v>
      </c>
      <c r="B1416" s="139" t="s">
        <v>332</v>
      </c>
      <c r="C1416" s="139" t="s">
        <v>782</v>
      </c>
      <c r="D1416" s="139" t="s">
        <v>633</v>
      </c>
      <c r="E1416" s="139" t="s">
        <v>754</v>
      </c>
      <c r="F1416" s="49">
        <v>892</v>
      </c>
      <c r="G1416" s="49">
        <v>934</v>
      </c>
      <c r="H1416" s="49">
        <v>973</v>
      </c>
      <c r="I1416" s="49">
        <v>981</v>
      </c>
      <c r="J1416" s="49">
        <v>1040</v>
      </c>
      <c r="K1416" s="49">
        <v>1130</v>
      </c>
      <c r="L1416" s="49">
        <v>1120</v>
      </c>
      <c r="M1416" s="49">
        <v>1100</v>
      </c>
      <c r="N1416" s="49">
        <v>1110</v>
      </c>
      <c r="O1416" s="49">
        <v>1110</v>
      </c>
      <c r="P1416" s="49">
        <v>1130</v>
      </c>
      <c r="Q1416" s="49">
        <v>1140</v>
      </c>
      <c r="R1416" s="49">
        <v>1140</v>
      </c>
      <c r="S1416" s="49">
        <v>1210</v>
      </c>
      <c r="T1416" s="49">
        <v>1230</v>
      </c>
      <c r="U1416" s="49">
        <v>1260</v>
      </c>
      <c r="V1416" s="49">
        <v>1280</v>
      </c>
    </row>
    <row r="1417" spans="1:22" ht="15.75" customHeight="1">
      <c r="A1417" s="139" t="s">
        <v>751</v>
      </c>
      <c r="B1417" s="139" t="s">
        <v>552</v>
      </c>
      <c r="C1417" s="139" t="s">
        <v>782</v>
      </c>
      <c r="D1417" s="139" t="s">
        <v>633</v>
      </c>
      <c r="E1417" s="139" t="s">
        <v>754</v>
      </c>
      <c r="F1417" s="49">
        <v>2940</v>
      </c>
      <c r="G1417" s="49">
        <v>2940</v>
      </c>
      <c r="H1417" s="49">
        <v>3110</v>
      </c>
      <c r="I1417" s="49">
        <v>2970</v>
      </c>
      <c r="J1417" s="49">
        <v>3110</v>
      </c>
      <c r="K1417" s="49">
        <v>3540</v>
      </c>
      <c r="L1417" s="49">
        <v>3850</v>
      </c>
      <c r="M1417" s="49">
        <v>3570</v>
      </c>
      <c r="N1417" s="49">
        <v>3540</v>
      </c>
      <c r="O1417" s="49">
        <v>2680</v>
      </c>
      <c r="P1417" s="49">
        <v>3510</v>
      </c>
      <c r="Q1417" s="49">
        <v>3090</v>
      </c>
      <c r="R1417" s="49">
        <v>2790</v>
      </c>
      <c r="S1417" s="49">
        <v>2850</v>
      </c>
      <c r="T1417" s="49">
        <v>3380</v>
      </c>
      <c r="U1417" s="49">
        <v>4190</v>
      </c>
      <c r="V1417" s="49">
        <v>3700</v>
      </c>
    </row>
    <row r="1418" spans="1:22" ht="15.75" customHeight="1">
      <c r="A1418" s="139" t="s">
        <v>751</v>
      </c>
      <c r="B1418" s="139" t="s">
        <v>340</v>
      </c>
      <c r="C1418" s="139" t="s">
        <v>782</v>
      </c>
      <c r="D1418" s="139" t="s">
        <v>633</v>
      </c>
      <c r="E1418" s="139" t="s">
        <v>754</v>
      </c>
      <c r="F1418" s="49">
        <v>0.12</v>
      </c>
      <c r="G1418" s="49">
        <v>0.12</v>
      </c>
      <c r="H1418" s="49">
        <v>0.12</v>
      </c>
      <c r="I1418" s="49">
        <v>0.12</v>
      </c>
      <c r="J1418" s="49">
        <v>0.22</v>
      </c>
      <c r="K1418" s="49">
        <v>0.22</v>
      </c>
      <c r="L1418" s="49">
        <v>0.248</v>
      </c>
      <c r="M1418" s="49">
        <v>0.26100000000000001</v>
      </c>
      <c r="N1418" s="49">
        <v>0.28199999999999997</v>
      </c>
      <c r="O1418" s="49">
        <v>0.30299999999999999</v>
      </c>
      <c r="P1418" s="49">
        <v>0.32300000000000001</v>
      </c>
      <c r="Q1418" s="49">
        <v>0.31900000000000001</v>
      </c>
      <c r="R1418" s="49">
        <v>0.33500000000000002</v>
      </c>
      <c r="S1418" s="49">
        <v>0.35099999999999998</v>
      </c>
      <c r="T1418" s="49">
        <v>0.36799999999999999</v>
      </c>
      <c r="U1418" s="49">
        <v>0.38400000000000001</v>
      </c>
      <c r="V1418" s="49">
        <v>0.4</v>
      </c>
    </row>
    <row r="1419" spans="1:22" ht="15.75" customHeight="1">
      <c r="A1419" s="139" t="s">
        <v>751</v>
      </c>
      <c r="B1419" s="139" t="s">
        <v>342</v>
      </c>
      <c r="C1419" s="139" t="s">
        <v>782</v>
      </c>
      <c r="D1419" s="139" t="s">
        <v>633</v>
      </c>
      <c r="E1419" s="139" t="s">
        <v>754</v>
      </c>
      <c r="F1419" s="49">
        <v>61.3</v>
      </c>
      <c r="G1419" s="49">
        <v>61.7</v>
      </c>
      <c r="H1419" s="49">
        <v>124</v>
      </c>
      <c r="I1419" s="49">
        <v>98.5</v>
      </c>
      <c r="J1419" s="49">
        <v>212</v>
      </c>
      <c r="K1419" s="49">
        <v>892</v>
      </c>
      <c r="L1419" s="49">
        <v>117</v>
      </c>
      <c r="M1419" s="49">
        <v>1890</v>
      </c>
      <c r="N1419" s="49">
        <v>692</v>
      </c>
      <c r="O1419" s="49">
        <v>932</v>
      </c>
      <c r="P1419" s="49">
        <v>266</v>
      </c>
      <c r="Q1419" s="49">
        <v>944</v>
      </c>
      <c r="R1419" s="49">
        <v>932</v>
      </c>
      <c r="S1419" s="49">
        <v>841</v>
      </c>
      <c r="T1419" s="49">
        <v>1120</v>
      </c>
      <c r="U1419" s="49">
        <v>1190</v>
      </c>
      <c r="V1419" s="49">
        <v>1260</v>
      </c>
    </row>
    <row r="1420" spans="1:22" ht="15.75" customHeight="1">
      <c r="A1420" s="139" t="s">
        <v>751</v>
      </c>
      <c r="B1420" s="139" t="s">
        <v>763</v>
      </c>
      <c r="C1420" s="139" t="s">
        <v>782</v>
      </c>
      <c r="D1420" s="139" t="s">
        <v>633</v>
      </c>
      <c r="E1420" s="139" t="s">
        <v>754</v>
      </c>
      <c r="F1420" s="49">
        <v>92600</v>
      </c>
      <c r="G1420" s="49">
        <v>87000</v>
      </c>
      <c r="H1420" s="49">
        <v>88600</v>
      </c>
      <c r="I1420" s="49">
        <v>94400</v>
      </c>
      <c r="J1420" s="49">
        <v>97000</v>
      </c>
      <c r="K1420" s="49">
        <v>92700</v>
      </c>
      <c r="L1420" s="49">
        <v>94600</v>
      </c>
      <c r="M1420" s="49">
        <v>91200</v>
      </c>
      <c r="N1420" s="49">
        <v>85600</v>
      </c>
      <c r="O1420" s="49">
        <v>59400</v>
      </c>
      <c r="P1420" s="49">
        <v>73200</v>
      </c>
      <c r="Q1420" s="49">
        <v>70300</v>
      </c>
      <c r="R1420" s="49">
        <v>65700</v>
      </c>
      <c r="S1420" s="49">
        <v>68800</v>
      </c>
      <c r="T1420" s="49">
        <v>71000</v>
      </c>
      <c r="U1420" s="49">
        <v>71700</v>
      </c>
      <c r="V1420" s="49">
        <v>71200</v>
      </c>
    </row>
    <row r="1421" spans="1:22" ht="15.75" customHeight="1">
      <c r="A1421" s="139" t="s">
        <v>751</v>
      </c>
      <c r="B1421" s="139" t="s">
        <v>346</v>
      </c>
      <c r="C1421" s="139" t="s">
        <v>782</v>
      </c>
      <c r="D1421" s="139" t="s">
        <v>633</v>
      </c>
      <c r="E1421" s="139" t="s">
        <v>754</v>
      </c>
      <c r="F1421" s="49">
        <v>2390</v>
      </c>
      <c r="G1421" s="49">
        <v>2440</v>
      </c>
      <c r="H1421" s="49">
        <v>2320</v>
      </c>
      <c r="I1421" s="49">
        <v>2480</v>
      </c>
      <c r="J1421" s="49">
        <v>2570</v>
      </c>
      <c r="K1421" s="49">
        <v>2400</v>
      </c>
      <c r="L1421" s="49">
        <v>2470</v>
      </c>
      <c r="M1421" s="49">
        <v>2490</v>
      </c>
      <c r="N1421" s="49">
        <v>2550</v>
      </c>
      <c r="O1421" s="49">
        <v>1970</v>
      </c>
      <c r="P1421" s="49">
        <v>2440</v>
      </c>
      <c r="Q1421" s="49">
        <v>2380</v>
      </c>
      <c r="R1421" s="49">
        <v>2290</v>
      </c>
      <c r="S1421" s="49">
        <v>2100</v>
      </c>
      <c r="T1421" s="49">
        <v>2050</v>
      </c>
      <c r="U1421" s="49">
        <v>2140</v>
      </c>
      <c r="V1421" s="49">
        <v>2190</v>
      </c>
    </row>
    <row r="1422" spans="1:22" ht="15.75" customHeight="1">
      <c r="A1422" s="139" t="s">
        <v>751</v>
      </c>
      <c r="B1422" s="139" t="s">
        <v>348</v>
      </c>
      <c r="C1422" s="139" t="s">
        <v>782</v>
      </c>
      <c r="D1422" s="139" t="s">
        <v>633</v>
      </c>
      <c r="E1422" s="139" t="s">
        <v>754</v>
      </c>
      <c r="F1422" s="49">
        <v>6550</v>
      </c>
      <c r="G1422" s="49">
        <v>5950</v>
      </c>
      <c r="H1422" s="49">
        <v>6670</v>
      </c>
      <c r="I1422" s="49">
        <v>6970</v>
      </c>
      <c r="J1422" s="49">
        <v>7120</v>
      </c>
      <c r="K1422" s="49">
        <v>6710</v>
      </c>
      <c r="L1422" s="49">
        <v>6460</v>
      </c>
      <c r="M1422" s="49">
        <v>6300</v>
      </c>
      <c r="N1422" s="49">
        <v>5930</v>
      </c>
      <c r="O1422" s="49">
        <v>4890</v>
      </c>
      <c r="P1422" s="49">
        <v>6510</v>
      </c>
      <c r="Q1422" s="49">
        <v>5750</v>
      </c>
      <c r="R1422" s="49">
        <v>4780</v>
      </c>
      <c r="S1422" s="49">
        <v>5190</v>
      </c>
      <c r="T1422" s="49">
        <v>4700</v>
      </c>
      <c r="U1422" s="49">
        <v>4560</v>
      </c>
      <c r="V1422" s="49">
        <v>4730</v>
      </c>
    </row>
    <row r="1423" spans="1:22" ht="15.75" customHeight="1">
      <c r="A1423" s="139" t="s">
        <v>751</v>
      </c>
      <c r="B1423" s="139" t="s">
        <v>596</v>
      </c>
      <c r="C1423" s="139" t="s">
        <v>782</v>
      </c>
      <c r="D1423" s="139" t="s">
        <v>633</v>
      </c>
      <c r="E1423" s="139" t="s">
        <v>754</v>
      </c>
      <c r="F1423" s="49">
        <v>6150</v>
      </c>
      <c r="G1423" s="49">
        <v>5300</v>
      </c>
      <c r="H1423" s="49">
        <v>4310</v>
      </c>
      <c r="I1423" s="49">
        <v>5280</v>
      </c>
      <c r="J1423" s="49">
        <v>5480</v>
      </c>
      <c r="K1423" s="49">
        <v>5850</v>
      </c>
      <c r="L1423" s="49">
        <v>5400</v>
      </c>
      <c r="M1423" s="49">
        <v>6050</v>
      </c>
      <c r="N1423" s="49">
        <v>5970</v>
      </c>
      <c r="O1423" s="49">
        <v>3350</v>
      </c>
      <c r="P1423" s="49">
        <v>3570</v>
      </c>
      <c r="Q1423" s="49">
        <v>3100</v>
      </c>
      <c r="R1423" s="49">
        <v>3020</v>
      </c>
      <c r="S1423" s="49">
        <v>4990</v>
      </c>
      <c r="T1423" s="49">
        <v>4860</v>
      </c>
      <c r="U1423" s="49">
        <v>4420</v>
      </c>
      <c r="V1423" s="49">
        <v>2480</v>
      </c>
    </row>
    <row r="1424" spans="1:22" ht="15.75" customHeight="1">
      <c r="A1424" s="139" t="s">
        <v>751</v>
      </c>
      <c r="B1424" s="139" t="s">
        <v>353</v>
      </c>
      <c r="C1424" s="139" t="s">
        <v>782</v>
      </c>
      <c r="D1424" s="139" t="s">
        <v>633</v>
      </c>
      <c r="E1424" s="139" t="s">
        <v>754</v>
      </c>
      <c r="F1424" s="49">
        <v>45.6</v>
      </c>
      <c r="G1424" s="49">
        <v>68</v>
      </c>
      <c r="H1424" s="49">
        <v>58</v>
      </c>
      <c r="I1424" s="49">
        <v>106</v>
      </c>
      <c r="J1424" s="49">
        <v>180</v>
      </c>
      <c r="K1424" s="49">
        <v>208</v>
      </c>
      <c r="L1424" s="49">
        <v>209</v>
      </c>
      <c r="M1424" s="49">
        <v>433</v>
      </c>
      <c r="N1424" s="49">
        <v>409</v>
      </c>
      <c r="O1424" s="49">
        <v>441</v>
      </c>
      <c r="P1424" s="49">
        <v>350</v>
      </c>
      <c r="Q1424" s="49">
        <v>423</v>
      </c>
      <c r="R1424" s="49">
        <v>458</v>
      </c>
      <c r="S1424" s="49">
        <v>449</v>
      </c>
      <c r="T1424" s="49">
        <v>541</v>
      </c>
      <c r="U1424" s="49">
        <v>576</v>
      </c>
      <c r="V1424" s="49">
        <v>612</v>
      </c>
    </row>
    <row r="1425" spans="1:22" ht="15.75" customHeight="1">
      <c r="A1425" s="139" t="s">
        <v>751</v>
      </c>
      <c r="B1425" s="139" t="s">
        <v>357</v>
      </c>
      <c r="C1425" s="139" t="s">
        <v>782</v>
      </c>
      <c r="D1425" s="139" t="s">
        <v>633</v>
      </c>
      <c r="E1425" s="139" t="s">
        <v>754</v>
      </c>
      <c r="F1425" s="49">
        <v>240</v>
      </c>
      <c r="G1425" s="49">
        <v>279</v>
      </c>
      <c r="H1425" s="49">
        <v>201</v>
      </c>
      <c r="I1425" s="49">
        <v>21.8</v>
      </c>
      <c r="J1425" s="49">
        <v>2.74</v>
      </c>
      <c r="K1425" s="49">
        <v>25.3</v>
      </c>
      <c r="L1425" s="49">
        <v>114</v>
      </c>
      <c r="M1425" s="49">
        <v>8.24</v>
      </c>
      <c r="N1425" s="49">
        <v>8.24</v>
      </c>
      <c r="O1425" s="49">
        <v>107</v>
      </c>
      <c r="P1425" s="49">
        <v>306</v>
      </c>
      <c r="Q1425" s="49">
        <v>461</v>
      </c>
      <c r="R1425" s="49">
        <v>527</v>
      </c>
      <c r="S1425" s="49">
        <v>285</v>
      </c>
      <c r="T1425" s="49">
        <v>300</v>
      </c>
      <c r="U1425" s="49">
        <v>314</v>
      </c>
      <c r="V1425" s="49">
        <v>328</v>
      </c>
    </row>
    <row r="1426" spans="1:22" ht="15.75" customHeight="1">
      <c r="A1426" s="139" t="s">
        <v>751</v>
      </c>
      <c r="B1426" s="139" t="s">
        <v>359</v>
      </c>
      <c r="C1426" s="139" t="s">
        <v>782</v>
      </c>
      <c r="D1426" s="139" t="s">
        <v>633</v>
      </c>
      <c r="E1426" s="139" t="s">
        <v>754</v>
      </c>
      <c r="F1426" s="49">
        <v>1000</v>
      </c>
      <c r="G1426" s="49">
        <v>1110</v>
      </c>
      <c r="H1426" s="49">
        <v>1240</v>
      </c>
      <c r="I1426" s="49">
        <v>1240</v>
      </c>
      <c r="J1426" s="49">
        <v>1180</v>
      </c>
      <c r="K1426" s="49">
        <v>1220</v>
      </c>
      <c r="L1426" s="49">
        <v>1230</v>
      </c>
      <c r="M1426" s="49">
        <v>1300</v>
      </c>
      <c r="N1426" s="49">
        <v>1170</v>
      </c>
      <c r="O1426" s="49">
        <v>733</v>
      </c>
      <c r="P1426" s="49">
        <v>909</v>
      </c>
      <c r="Q1426" s="49">
        <v>1140</v>
      </c>
      <c r="R1426" s="49">
        <v>1140</v>
      </c>
      <c r="S1426" s="49">
        <v>1070</v>
      </c>
      <c r="T1426" s="49">
        <v>1120</v>
      </c>
      <c r="U1426" s="49">
        <v>1140</v>
      </c>
      <c r="V1426" s="49">
        <v>1140</v>
      </c>
    </row>
    <row r="1427" spans="1:22" ht="15.75" customHeight="1">
      <c r="A1427" s="139" t="s">
        <v>751</v>
      </c>
      <c r="B1427" s="139" t="s">
        <v>363</v>
      </c>
      <c r="C1427" s="139" t="s">
        <v>782</v>
      </c>
      <c r="D1427" s="139" t="s">
        <v>633</v>
      </c>
      <c r="E1427" s="139" t="s">
        <v>754</v>
      </c>
      <c r="F1427" s="49">
        <v>6.68</v>
      </c>
      <c r="G1427" s="49">
        <v>8.08</v>
      </c>
      <c r="H1427" s="49">
        <v>8.64</v>
      </c>
      <c r="I1427" s="49">
        <v>9.0399999999999991</v>
      </c>
      <c r="J1427" s="49">
        <v>9.2799999999999994</v>
      </c>
      <c r="K1427" s="49">
        <v>8.2799999999999994</v>
      </c>
      <c r="L1427" s="49">
        <v>11.7</v>
      </c>
      <c r="M1427" s="49">
        <v>14</v>
      </c>
      <c r="N1427" s="49">
        <v>10</v>
      </c>
      <c r="O1427" s="49">
        <v>8.9600000000000009</v>
      </c>
      <c r="P1427" s="49">
        <v>10.9</v>
      </c>
      <c r="Q1427" s="49">
        <v>17.8</v>
      </c>
      <c r="R1427" s="49">
        <v>12</v>
      </c>
      <c r="S1427" s="49">
        <v>14.5</v>
      </c>
      <c r="T1427" s="49">
        <v>15.1</v>
      </c>
      <c r="U1427" s="49">
        <v>15.7</v>
      </c>
      <c r="V1427" s="49">
        <v>16.3</v>
      </c>
    </row>
    <row r="1428" spans="1:22" ht="15.75" customHeight="1">
      <c r="A1428" s="139" t="s">
        <v>751</v>
      </c>
      <c r="B1428" s="139" t="s">
        <v>764</v>
      </c>
      <c r="C1428" s="139" t="s">
        <v>782</v>
      </c>
      <c r="D1428" s="139" t="s">
        <v>633</v>
      </c>
      <c r="E1428" s="139" t="s">
        <v>754</v>
      </c>
      <c r="F1428" s="49">
        <v>4</v>
      </c>
      <c r="G1428" s="49">
        <v>4</v>
      </c>
      <c r="H1428" s="49">
        <v>4</v>
      </c>
      <c r="I1428" s="49">
        <v>4</v>
      </c>
      <c r="J1428" s="49">
        <v>4</v>
      </c>
      <c r="K1428" s="49">
        <v>4</v>
      </c>
      <c r="L1428" s="49">
        <v>4</v>
      </c>
      <c r="M1428" s="49">
        <v>4</v>
      </c>
      <c r="N1428" s="49">
        <v>4</v>
      </c>
      <c r="O1428" s="49">
        <v>22</v>
      </c>
      <c r="P1428" s="49">
        <v>20</v>
      </c>
      <c r="Q1428" s="49">
        <v>8</v>
      </c>
      <c r="R1428" s="49">
        <v>12.6</v>
      </c>
      <c r="S1428" s="49">
        <v>13.4</v>
      </c>
      <c r="T1428" s="49">
        <v>14.2</v>
      </c>
      <c r="U1428" s="49">
        <v>14.9</v>
      </c>
      <c r="V1428" s="49">
        <v>15.7</v>
      </c>
    </row>
    <row r="1429" spans="1:22" ht="15.75" customHeight="1">
      <c r="A1429" s="139" t="s">
        <v>751</v>
      </c>
      <c r="B1429" s="139" t="s">
        <v>375</v>
      </c>
      <c r="C1429" s="139" t="s">
        <v>782</v>
      </c>
      <c r="D1429" s="139" t="s">
        <v>633</v>
      </c>
      <c r="E1429" s="139" t="s">
        <v>754</v>
      </c>
      <c r="F1429" s="49">
        <v>0</v>
      </c>
      <c r="G1429" s="49">
        <v>0</v>
      </c>
      <c r="H1429" s="49">
        <v>0</v>
      </c>
      <c r="I1429" s="49">
        <v>0</v>
      </c>
      <c r="J1429" s="49">
        <v>0</v>
      </c>
      <c r="K1429" s="49">
        <v>0</v>
      </c>
      <c r="L1429" s="49">
        <v>0</v>
      </c>
      <c r="M1429" s="49">
        <v>0</v>
      </c>
      <c r="N1429" s="49">
        <v>0</v>
      </c>
      <c r="O1429" s="49">
        <v>0</v>
      </c>
      <c r="P1429" s="49">
        <v>0</v>
      </c>
      <c r="Q1429" s="49">
        <v>0</v>
      </c>
      <c r="R1429" s="49">
        <v>0</v>
      </c>
      <c r="S1429" s="49">
        <v>0</v>
      </c>
      <c r="T1429" s="49">
        <v>0</v>
      </c>
      <c r="U1429" s="49">
        <v>0</v>
      </c>
      <c r="V1429" s="49">
        <v>0</v>
      </c>
    </row>
    <row r="1430" spans="1:22" ht="15.75" customHeight="1">
      <c r="A1430" s="139" t="s">
        <v>751</v>
      </c>
      <c r="B1430" s="139" t="s">
        <v>314</v>
      </c>
      <c r="C1430" s="139" t="s">
        <v>782</v>
      </c>
      <c r="D1430" s="139" t="s">
        <v>633</v>
      </c>
      <c r="E1430" s="139" t="s">
        <v>754</v>
      </c>
      <c r="F1430" s="49">
        <v>26.8</v>
      </c>
      <c r="G1430" s="49">
        <v>6.56</v>
      </c>
      <c r="H1430" s="49">
        <v>5.86</v>
      </c>
      <c r="I1430" s="49">
        <v>9.8800000000000008</v>
      </c>
      <c r="J1430" s="49">
        <v>15.4</v>
      </c>
      <c r="K1430" s="49">
        <v>11.8</v>
      </c>
      <c r="L1430" s="49">
        <v>13.8</v>
      </c>
      <c r="M1430" s="49">
        <v>13.1</v>
      </c>
      <c r="N1430" s="49">
        <v>24.2</v>
      </c>
      <c r="O1430" s="49">
        <v>11.6</v>
      </c>
      <c r="P1430" s="49">
        <v>27.6</v>
      </c>
      <c r="Q1430" s="49">
        <v>29.4</v>
      </c>
      <c r="R1430" s="49">
        <v>2.02</v>
      </c>
      <c r="S1430" s="49">
        <v>16.899999999999999</v>
      </c>
      <c r="T1430" s="49">
        <v>28.6</v>
      </c>
      <c r="U1430" s="49">
        <v>13.6</v>
      </c>
      <c r="V1430" s="49">
        <v>1.05</v>
      </c>
    </row>
    <row r="1431" spans="1:22" ht="15.75" customHeight="1">
      <c r="A1431" s="139" t="s">
        <v>751</v>
      </c>
      <c r="B1431" s="139" t="s">
        <v>377</v>
      </c>
      <c r="C1431" s="139" t="s">
        <v>782</v>
      </c>
      <c r="D1431" s="139" t="s">
        <v>633</v>
      </c>
      <c r="E1431" s="139" t="s">
        <v>754</v>
      </c>
      <c r="F1431" s="49">
        <v>1720</v>
      </c>
      <c r="G1431" s="49">
        <v>1620</v>
      </c>
      <c r="H1431" s="49">
        <v>1720</v>
      </c>
      <c r="I1431" s="49">
        <v>1700</v>
      </c>
      <c r="J1431" s="49">
        <v>1650</v>
      </c>
      <c r="K1431" s="49">
        <v>1600</v>
      </c>
      <c r="L1431" s="49">
        <v>1560</v>
      </c>
      <c r="M1431" s="49">
        <v>1490</v>
      </c>
      <c r="N1431" s="49">
        <v>1470</v>
      </c>
      <c r="O1431" s="49">
        <v>1180</v>
      </c>
      <c r="P1431" s="49">
        <v>1280</v>
      </c>
      <c r="Q1431" s="49">
        <v>1330</v>
      </c>
      <c r="R1431" s="49">
        <v>1200</v>
      </c>
      <c r="S1431" s="49">
        <v>725</v>
      </c>
      <c r="T1431" s="49">
        <v>904</v>
      </c>
      <c r="U1431" s="49">
        <v>1170</v>
      </c>
      <c r="V1431" s="49">
        <v>867</v>
      </c>
    </row>
    <row r="1432" spans="1:22" ht="15.75" customHeight="1">
      <c r="A1432" s="139" t="s">
        <v>751</v>
      </c>
      <c r="B1432" s="139" t="s">
        <v>383</v>
      </c>
      <c r="C1432" s="139" t="s">
        <v>782</v>
      </c>
      <c r="D1432" s="139" t="s">
        <v>633</v>
      </c>
      <c r="E1432" s="139" t="s">
        <v>754</v>
      </c>
      <c r="F1432" s="49">
        <v>1520</v>
      </c>
      <c r="G1432" s="49">
        <v>2060</v>
      </c>
      <c r="H1432" s="49">
        <v>1230</v>
      </c>
      <c r="I1432" s="49">
        <v>2170</v>
      </c>
      <c r="J1432" s="49">
        <v>2290</v>
      </c>
      <c r="K1432" s="49">
        <v>2250</v>
      </c>
      <c r="L1432" s="49">
        <v>1930</v>
      </c>
      <c r="M1432" s="49">
        <v>1580</v>
      </c>
      <c r="N1432" s="49">
        <v>1540</v>
      </c>
      <c r="O1432" s="49">
        <v>3290</v>
      </c>
      <c r="P1432" s="49">
        <v>3390</v>
      </c>
      <c r="Q1432" s="49">
        <v>3320</v>
      </c>
      <c r="R1432" s="49">
        <v>3420</v>
      </c>
      <c r="S1432" s="49">
        <v>3240</v>
      </c>
      <c r="T1432" s="49">
        <v>3370</v>
      </c>
      <c r="U1432" s="49">
        <v>3500</v>
      </c>
      <c r="V1432" s="49">
        <v>3620</v>
      </c>
    </row>
    <row r="1433" spans="1:22" ht="15.75" customHeight="1">
      <c r="A1433" s="139" t="s">
        <v>751</v>
      </c>
      <c r="B1433" s="139" t="s">
        <v>381</v>
      </c>
      <c r="C1433" s="139" t="s">
        <v>782</v>
      </c>
      <c r="D1433" s="139" t="s">
        <v>633</v>
      </c>
      <c r="E1433" s="139" t="s">
        <v>754</v>
      </c>
      <c r="F1433" s="49">
        <v>2520</v>
      </c>
      <c r="G1433" s="49">
        <v>2480</v>
      </c>
      <c r="H1433" s="49">
        <v>2550</v>
      </c>
      <c r="I1433" s="49">
        <v>2880</v>
      </c>
      <c r="J1433" s="49">
        <v>3030</v>
      </c>
      <c r="K1433" s="49">
        <v>3530</v>
      </c>
      <c r="L1433" s="49">
        <v>3950</v>
      </c>
      <c r="M1433" s="49">
        <v>4370</v>
      </c>
      <c r="N1433" s="49">
        <v>5640</v>
      </c>
      <c r="O1433" s="49">
        <v>6460</v>
      </c>
      <c r="P1433" s="49">
        <v>6820</v>
      </c>
      <c r="Q1433" s="49">
        <v>7330</v>
      </c>
      <c r="R1433" s="49">
        <v>7780</v>
      </c>
      <c r="S1433" s="49">
        <v>5190</v>
      </c>
      <c r="T1433" s="49">
        <v>5140</v>
      </c>
      <c r="U1433" s="49">
        <v>5080</v>
      </c>
      <c r="V1433" s="49">
        <v>5030</v>
      </c>
    </row>
    <row r="1434" spans="1:22" ht="15.75" customHeight="1">
      <c r="A1434" s="139" t="s">
        <v>751</v>
      </c>
      <c r="B1434" s="139" t="s">
        <v>389</v>
      </c>
      <c r="C1434" s="139" t="s">
        <v>782</v>
      </c>
      <c r="D1434" s="139" t="s">
        <v>633</v>
      </c>
      <c r="E1434" s="139" t="s">
        <v>754</v>
      </c>
      <c r="F1434" s="49">
        <v>28.8</v>
      </c>
      <c r="G1434" s="49">
        <v>12</v>
      </c>
      <c r="H1434" s="49">
        <v>20</v>
      </c>
      <c r="I1434" s="49">
        <v>0</v>
      </c>
      <c r="J1434" s="49">
        <v>0</v>
      </c>
      <c r="K1434" s="49">
        <v>0</v>
      </c>
      <c r="L1434" s="49">
        <v>0</v>
      </c>
      <c r="M1434" s="49">
        <v>0</v>
      </c>
      <c r="N1434" s="49">
        <v>0</v>
      </c>
      <c r="O1434" s="49">
        <v>0</v>
      </c>
      <c r="P1434" s="49">
        <v>0</v>
      </c>
      <c r="Q1434" s="49">
        <v>0</v>
      </c>
      <c r="R1434" s="49">
        <v>0</v>
      </c>
      <c r="S1434" s="49">
        <v>0</v>
      </c>
      <c r="T1434" s="49">
        <v>0</v>
      </c>
      <c r="U1434" s="49">
        <v>0</v>
      </c>
      <c r="V1434" s="49">
        <v>0</v>
      </c>
    </row>
    <row r="1435" spans="1:22" ht="15.75" customHeight="1">
      <c r="A1435" s="139" t="s">
        <v>751</v>
      </c>
      <c r="B1435" s="139" t="s">
        <v>385</v>
      </c>
      <c r="C1435" s="139" t="s">
        <v>782</v>
      </c>
      <c r="D1435" s="139" t="s">
        <v>633</v>
      </c>
      <c r="E1435" s="139" t="s">
        <v>754</v>
      </c>
      <c r="F1435" s="49">
        <v>1180</v>
      </c>
      <c r="G1435" s="49">
        <v>966</v>
      </c>
      <c r="H1435" s="49">
        <v>932</v>
      </c>
      <c r="I1435" s="49">
        <v>962</v>
      </c>
      <c r="J1435" s="49">
        <v>1140</v>
      </c>
      <c r="K1435" s="49">
        <v>1070</v>
      </c>
      <c r="L1435" s="49">
        <v>1030</v>
      </c>
      <c r="M1435" s="49">
        <v>1050</v>
      </c>
      <c r="N1435" s="49">
        <v>924</v>
      </c>
      <c r="O1435" s="49">
        <v>1300</v>
      </c>
      <c r="P1435" s="49">
        <v>929</v>
      </c>
      <c r="Q1435" s="49">
        <v>1210</v>
      </c>
      <c r="R1435" s="49">
        <v>1140</v>
      </c>
      <c r="S1435" s="49">
        <v>1170</v>
      </c>
      <c r="T1435" s="49">
        <v>1190</v>
      </c>
      <c r="U1435" s="49">
        <v>1200</v>
      </c>
      <c r="V1435" s="49">
        <v>1220</v>
      </c>
    </row>
    <row r="1436" spans="1:22" ht="15.75" customHeight="1">
      <c r="A1436" s="139" t="s">
        <v>751</v>
      </c>
      <c r="B1436" s="139" t="s">
        <v>379</v>
      </c>
      <c r="C1436" s="139" t="s">
        <v>782</v>
      </c>
      <c r="D1436" s="139" t="s">
        <v>633</v>
      </c>
      <c r="E1436" s="139" t="s">
        <v>754</v>
      </c>
      <c r="F1436" s="49">
        <v>716</v>
      </c>
      <c r="G1436" s="49">
        <v>765</v>
      </c>
      <c r="H1436" s="49">
        <v>802</v>
      </c>
      <c r="I1436" s="49">
        <v>809</v>
      </c>
      <c r="J1436" s="49">
        <v>815</v>
      </c>
      <c r="K1436" s="49">
        <v>794</v>
      </c>
      <c r="L1436" s="49">
        <v>895</v>
      </c>
      <c r="M1436" s="49">
        <v>1090</v>
      </c>
      <c r="N1436" s="49">
        <v>1540</v>
      </c>
      <c r="O1436" s="49">
        <v>1580</v>
      </c>
      <c r="P1436" s="49">
        <v>1610</v>
      </c>
      <c r="Q1436" s="49">
        <v>1590</v>
      </c>
      <c r="R1436" s="49">
        <v>1650</v>
      </c>
      <c r="S1436" s="49">
        <v>1680</v>
      </c>
      <c r="T1436" s="49">
        <v>1650</v>
      </c>
      <c r="U1436" s="49">
        <v>1700</v>
      </c>
      <c r="V1436" s="49">
        <v>1680</v>
      </c>
    </row>
    <row r="1437" spans="1:22" ht="15.75" customHeight="1">
      <c r="A1437" s="139" t="s">
        <v>751</v>
      </c>
      <c r="B1437" s="139" t="s">
        <v>391</v>
      </c>
      <c r="C1437" s="139" t="s">
        <v>782</v>
      </c>
      <c r="D1437" s="139" t="s">
        <v>633</v>
      </c>
      <c r="E1437" s="139" t="s">
        <v>754</v>
      </c>
      <c r="F1437" s="49">
        <v>138</v>
      </c>
      <c r="G1437" s="49">
        <v>147</v>
      </c>
      <c r="H1437" s="49">
        <v>123</v>
      </c>
      <c r="I1437" s="49">
        <v>123</v>
      </c>
      <c r="J1437" s="49">
        <v>123</v>
      </c>
      <c r="K1437" s="49">
        <v>123</v>
      </c>
      <c r="L1437" s="49">
        <v>110</v>
      </c>
      <c r="M1437" s="49">
        <v>130</v>
      </c>
      <c r="N1437" s="49">
        <v>140</v>
      </c>
      <c r="O1437" s="49">
        <v>92.8</v>
      </c>
      <c r="P1437" s="49">
        <v>110</v>
      </c>
      <c r="Q1437" s="49">
        <v>122</v>
      </c>
      <c r="R1437" s="49">
        <v>126</v>
      </c>
      <c r="S1437" s="49">
        <v>119</v>
      </c>
      <c r="T1437" s="49">
        <v>118</v>
      </c>
      <c r="U1437" s="49">
        <v>118</v>
      </c>
      <c r="V1437" s="49">
        <v>117</v>
      </c>
    </row>
    <row r="1438" spans="1:22" ht="15.75" customHeight="1">
      <c r="A1438" s="139" t="s">
        <v>751</v>
      </c>
      <c r="B1438" s="139" t="s">
        <v>393</v>
      </c>
      <c r="C1438" s="139" t="s">
        <v>782</v>
      </c>
      <c r="D1438" s="139" t="s">
        <v>633</v>
      </c>
      <c r="E1438" s="139" t="s">
        <v>754</v>
      </c>
      <c r="F1438" s="49">
        <v>2300</v>
      </c>
      <c r="G1438" s="49">
        <v>2270</v>
      </c>
      <c r="H1438" s="49">
        <v>2110</v>
      </c>
      <c r="I1438" s="49">
        <v>2000</v>
      </c>
      <c r="J1438" s="49">
        <v>2090</v>
      </c>
      <c r="K1438" s="49">
        <v>2420</v>
      </c>
      <c r="L1438" s="49">
        <v>2360</v>
      </c>
      <c r="M1438" s="49">
        <v>2290</v>
      </c>
      <c r="N1438" s="49">
        <v>2440</v>
      </c>
      <c r="O1438" s="49">
        <v>1700</v>
      </c>
      <c r="P1438" s="49">
        <v>1830</v>
      </c>
      <c r="Q1438" s="49">
        <v>2040</v>
      </c>
      <c r="R1438" s="49">
        <v>1920</v>
      </c>
      <c r="S1438" s="49">
        <v>1680</v>
      </c>
      <c r="T1438" s="49">
        <v>1640</v>
      </c>
      <c r="U1438" s="49">
        <v>1560</v>
      </c>
      <c r="V1438" s="49">
        <v>1710</v>
      </c>
    </row>
    <row r="1439" spans="1:22" ht="15.75" customHeight="1">
      <c r="A1439" s="139" t="s">
        <v>751</v>
      </c>
      <c r="B1439" s="139" t="s">
        <v>399</v>
      </c>
      <c r="C1439" s="139" t="s">
        <v>782</v>
      </c>
      <c r="D1439" s="139" t="s">
        <v>633</v>
      </c>
      <c r="E1439" s="139" t="s">
        <v>754</v>
      </c>
      <c r="F1439" s="49">
        <v>1.2</v>
      </c>
      <c r="G1439" s="49">
        <v>1.2</v>
      </c>
      <c r="H1439" s="49">
        <v>5.36</v>
      </c>
      <c r="I1439" s="49">
        <v>5.4</v>
      </c>
      <c r="J1439" s="49">
        <v>5.6</v>
      </c>
      <c r="K1439" s="49">
        <v>6</v>
      </c>
      <c r="L1439" s="49">
        <v>6</v>
      </c>
      <c r="M1439" s="49">
        <v>6</v>
      </c>
      <c r="N1439" s="49">
        <v>6</v>
      </c>
      <c r="O1439" s="49">
        <v>6</v>
      </c>
      <c r="P1439" s="49">
        <v>6</v>
      </c>
      <c r="Q1439" s="49">
        <v>6</v>
      </c>
      <c r="R1439" s="49">
        <v>6</v>
      </c>
      <c r="S1439" s="49">
        <v>7.73</v>
      </c>
      <c r="T1439" s="49">
        <v>8.1199999999999992</v>
      </c>
      <c r="U1439" s="49">
        <v>8.51</v>
      </c>
      <c r="V1439" s="49">
        <v>8.9</v>
      </c>
    </row>
    <row r="1440" spans="1:22" ht="15.75" customHeight="1">
      <c r="A1440" s="139" t="s">
        <v>751</v>
      </c>
      <c r="B1440" s="139" t="s">
        <v>397</v>
      </c>
      <c r="C1440" s="139" t="s">
        <v>782</v>
      </c>
      <c r="D1440" s="139" t="s">
        <v>633</v>
      </c>
      <c r="E1440" s="139" t="s">
        <v>754</v>
      </c>
      <c r="F1440" s="49">
        <v>6740</v>
      </c>
      <c r="G1440" s="49">
        <v>6760</v>
      </c>
      <c r="H1440" s="49">
        <v>6600</v>
      </c>
      <c r="I1440" s="49">
        <v>6370</v>
      </c>
      <c r="J1440" s="49">
        <v>6480</v>
      </c>
      <c r="K1440" s="49">
        <v>6500</v>
      </c>
      <c r="L1440" s="49">
        <v>6570</v>
      </c>
      <c r="M1440" s="49">
        <v>6690</v>
      </c>
      <c r="N1440" s="49">
        <v>6240</v>
      </c>
      <c r="O1440" s="49">
        <v>5470</v>
      </c>
      <c r="P1440" s="49">
        <v>6100</v>
      </c>
      <c r="Q1440" s="49">
        <v>5960</v>
      </c>
      <c r="R1440" s="49">
        <v>6060</v>
      </c>
      <c r="S1440" s="49">
        <v>6180</v>
      </c>
      <c r="T1440" s="49">
        <v>6110</v>
      </c>
      <c r="U1440" s="49">
        <v>5920</v>
      </c>
      <c r="V1440" s="49">
        <v>5840</v>
      </c>
    </row>
    <row r="1441" spans="1:22" ht="15.75" customHeight="1">
      <c r="A1441" s="139" t="s">
        <v>751</v>
      </c>
      <c r="B1441" s="139" t="s">
        <v>401</v>
      </c>
      <c r="C1441" s="139" t="s">
        <v>782</v>
      </c>
      <c r="D1441" s="139" t="s">
        <v>633</v>
      </c>
      <c r="E1441" s="139" t="s">
        <v>754</v>
      </c>
      <c r="F1441" s="49">
        <v>10400</v>
      </c>
      <c r="G1441" s="49">
        <v>10300</v>
      </c>
      <c r="H1441" s="49">
        <v>10700</v>
      </c>
      <c r="I1441" s="49">
        <v>11500</v>
      </c>
      <c r="J1441" s="49">
        <v>12000</v>
      </c>
      <c r="K1441" s="49">
        <v>11600</v>
      </c>
      <c r="L1441" s="49">
        <v>11600</v>
      </c>
      <c r="M1441" s="49">
        <v>12600</v>
      </c>
      <c r="N1441" s="49">
        <v>11300</v>
      </c>
      <c r="O1441" s="49">
        <v>11000</v>
      </c>
      <c r="P1441" s="49">
        <v>12000</v>
      </c>
      <c r="Q1441" s="49">
        <v>11900</v>
      </c>
      <c r="R1441" s="49">
        <v>11500</v>
      </c>
      <c r="S1441" s="49">
        <v>10900</v>
      </c>
      <c r="T1441" s="49">
        <v>11500</v>
      </c>
      <c r="U1441" s="49">
        <v>11400</v>
      </c>
      <c r="V1441" s="49">
        <v>12700</v>
      </c>
    </row>
    <row r="1442" spans="1:22" ht="15.75" customHeight="1">
      <c r="A1442" s="139" t="s">
        <v>751</v>
      </c>
      <c r="B1442" s="139" t="s">
        <v>403</v>
      </c>
      <c r="C1442" s="139" t="s">
        <v>782</v>
      </c>
      <c r="D1442" s="139" t="s">
        <v>633</v>
      </c>
      <c r="E1442" s="139" t="s">
        <v>754</v>
      </c>
      <c r="F1442" s="49">
        <v>1.05</v>
      </c>
      <c r="G1442" s="49">
        <v>1.05</v>
      </c>
      <c r="H1442" s="49">
        <v>0.8</v>
      </c>
      <c r="I1442" s="49">
        <v>0.8</v>
      </c>
      <c r="J1442" s="49">
        <v>0.8</v>
      </c>
      <c r="K1442" s="49">
        <v>0.8</v>
      </c>
      <c r="L1442" s="49">
        <v>0.8</v>
      </c>
      <c r="M1442" s="49">
        <v>0.8</v>
      </c>
      <c r="N1442" s="49">
        <v>0.8</v>
      </c>
      <c r="O1442" s="49">
        <v>5.15</v>
      </c>
      <c r="P1442" s="49">
        <v>10.4</v>
      </c>
      <c r="Q1442" s="49">
        <v>11.6</v>
      </c>
      <c r="R1442" s="49">
        <v>11.6</v>
      </c>
      <c r="S1442" s="49">
        <v>8.9600000000000009</v>
      </c>
      <c r="T1442" s="49">
        <v>9.67</v>
      </c>
      <c r="U1442" s="49">
        <v>10.4</v>
      </c>
      <c r="V1442" s="49">
        <v>11.1</v>
      </c>
    </row>
    <row r="1443" spans="1:22" ht="15.75" customHeight="1">
      <c r="A1443" s="139" t="s">
        <v>751</v>
      </c>
      <c r="B1443" s="139" t="s">
        <v>410</v>
      </c>
      <c r="C1443" s="139" t="s">
        <v>782</v>
      </c>
      <c r="D1443" s="139" t="s">
        <v>633</v>
      </c>
      <c r="E1443" s="139" t="s">
        <v>754</v>
      </c>
      <c r="F1443" s="49">
        <v>10.5</v>
      </c>
      <c r="G1443" s="49">
        <v>11.4</v>
      </c>
      <c r="H1443" s="49">
        <v>10.5</v>
      </c>
      <c r="I1443" s="49">
        <v>7.1</v>
      </c>
      <c r="J1443" s="49">
        <v>9.0500000000000007</v>
      </c>
      <c r="K1443" s="49">
        <v>5.6</v>
      </c>
      <c r="L1443" s="49">
        <v>3.17</v>
      </c>
      <c r="M1443" s="49">
        <v>6.53</v>
      </c>
      <c r="N1443" s="49">
        <v>5.03</v>
      </c>
      <c r="O1443" s="49">
        <v>2.89</v>
      </c>
      <c r="P1443" s="49">
        <v>2.0699999999999998</v>
      </c>
      <c r="Q1443" s="49">
        <v>1.9</v>
      </c>
      <c r="R1443" s="49">
        <v>1.1100000000000001</v>
      </c>
      <c r="S1443" s="49">
        <v>0.33</v>
      </c>
      <c r="T1443" s="49">
        <v>0</v>
      </c>
      <c r="U1443" s="49">
        <v>0</v>
      </c>
      <c r="V1443" s="49">
        <v>0</v>
      </c>
    </row>
    <row r="1444" spans="1:22" ht="15.75" customHeight="1">
      <c r="A1444" s="139" t="s">
        <v>751</v>
      </c>
      <c r="B1444" s="139" t="s">
        <v>548</v>
      </c>
      <c r="C1444" s="139" t="s">
        <v>782</v>
      </c>
      <c r="D1444" s="139" t="s">
        <v>633</v>
      </c>
      <c r="E1444" s="139" t="s">
        <v>754</v>
      </c>
      <c r="F1444" s="49">
        <v>148</v>
      </c>
      <c r="G1444" s="49">
        <v>144</v>
      </c>
      <c r="H1444" s="49">
        <v>153</v>
      </c>
      <c r="I1444" s="49">
        <v>157</v>
      </c>
      <c r="J1444" s="49">
        <v>169</v>
      </c>
      <c r="K1444" s="49">
        <v>194</v>
      </c>
      <c r="L1444" s="49">
        <v>143</v>
      </c>
      <c r="M1444" s="49">
        <v>180</v>
      </c>
      <c r="N1444" s="49">
        <v>219</v>
      </c>
      <c r="O1444" s="49">
        <v>155</v>
      </c>
      <c r="P1444" s="49">
        <v>178</v>
      </c>
      <c r="Q1444" s="49">
        <v>178</v>
      </c>
      <c r="R1444" s="49">
        <v>181</v>
      </c>
      <c r="S1444" s="49">
        <v>178</v>
      </c>
      <c r="T1444" s="49">
        <v>171</v>
      </c>
      <c r="U1444" s="49">
        <v>188</v>
      </c>
      <c r="V1444" s="49">
        <v>190</v>
      </c>
    </row>
    <row r="1445" spans="1:22" ht="15.75" customHeight="1">
      <c r="A1445" s="139" t="s">
        <v>751</v>
      </c>
      <c r="B1445" s="139" t="s">
        <v>422</v>
      </c>
      <c r="C1445" s="139" t="s">
        <v>782</v>
      </c>
      <c r="D1445" s="139" t="s">
        <v>633</v>
      </c>
      <c r="E1445" s="139" t="s">
        <v>754</v>
      </c>
      <c r="F1445" s="49">
        <v>42.2</v>
      </c>
      <c r="G1445" s="49">
        <v>33.799999999999997</v>
      </c>
      <c r="H1445" s="49">
        <v>35.4</v>
      </c>
      <c r="I1445" s="49">
        <v>40.299999999999997</v>
      </c>
      <c r="J1445" s="49">
        <v>41</v>
      </c>
      <c r="K1445" s="49">
        <v>50.2</v>
      </c>
      <c r="L1445" s="49">
        <v>46</v>
      </c>
      <c r="M1445" s="49">
        <v>50</v>
      </c>
      <c r="N1445" s="49">
        <v>45.5</v>
      </c>
      <c r="O1445" s="49">
        <v>36.6</v>
      </c>
      <c r="P1445" s="49">
        <v>33</v>
      </c>
      <c r="Q1445" s="49">
        <v>4</v>
      </c>
      <c r="R1445" s="49">
        <v>12</v>
      </c>
      <c r="S1445" s="49">
        <v>26.3</v>
      </c>
      <c r="T1445" s="49">
        <v>25</v>
      </c>
      <c r="U1445" s="49">
        <v>23.8</v>
      </c>
      <c r="V1445" s="49">
        <v>22.5</v>
      </c>
    </row>
    <row r="1446" spans="1:22" ht="15.75" customHeight="1">
      <c r="A1446" s="139" t="s">
        <v>751</v>
      </c>
      <c r="B1446" s="139" t="s">
        <v>765</v>
      </c>
      <c r="C1446" s="139" t="s">
        <v>782</v>
      </c>
      <c r="D1446" s="139" t="s">
        <v>633</v>
      </c>
      <c r="E1446" s="139" t="s">
        <v>754</v>
      </c>
      <c r="F1446" s="49">
        <v>281</v>
      </c>
      <c r="G1446" s="49">
        <v>610</v>
      </c>
      <c r="H1446" s="49">
        <v>701</v>
      </c>
      <c r="I1446" s="49">
        <v>890</v>
      </c>
      <c r="J1446" s="49">
        <v>1200</v>
      </c>
      <c r="K1446" s="49">
        <v>1890</v>
      </c>
      <c r="L1446" s="49">
        <v>1130</v>
      </c>
      <c r="M1446" s="49">
        <v>2900</v>
      </c>
      <c r="N1446" s="49">
        <v>1700</v>
      </c>
      <c r="O1446" s="49">
        <v>2160</v>
      </c>
      <c r="P1446" s="49">
        <v>1540</v>
      </c>
      <c r="Q1446" s="49">
        <v>2200</v>
      </c>
      <c r="R1446" s="49">
        <v>2190</v>
      </c>
      <c r="S1446" s="49">
        <v>2360</v>
      </c>
      <c r="T1446" s="49">
        <v>2720</v>
      </c>
      <c r="U1446" s="49">
        <v>2880</v>
      </c>
      <c r="V1446" s="49">
        <v>3040</v>
      </c>
    </row>
    <row r="1447" spans="1:22" ht="15.75" customHeight="1">
      <c r="A1447" s="139" t="s">
        <v>751</v>
      </c>
      <c r="B1447" s="139" t="s">
        <v>424</v>
      </c>
      <c r="C1447" s="139" t="s">
        <v>782</v>
      </c>
      <c r="D1447" s="139" t="s">
        <v>633</v>
      </c>
      <c r="E1447" s="139" t="s">
        <v>754</v>
      </c>
      <c r="F1447" s="49">
        <v>0.45400000000000001</v>
      </c>
      <c r="G1447" s="49">
        <v>0.45600000000000002</v>
      </c>
      <c r="H1447" s="49">
        <v>0.48599999999999999</v>
      </c>
      <c r="I1447" s="49">
        <v>0.51500000000000001</v>
      </c>
      <c r="J1447" s="49">
        <v>0.52500000000000002</v>
      </c>
      <c r="K1447" s="49">
        <v>0.55200000000000005</v>
      </c>
      <c r="L1447" s="49">
        <v>0.32400000000000001</v>
      </c>
      <c r="M1447" s="49">
        <v>0.23499999999999999</v>
      </c>
      <c r="N1447" s="49">
        <v>0.24299999999999999</v>
      </c>
      <c r="O1447" s="49">
        <v>0.18099999999999999</v>
      </c>
      <c r="P1447" s="49">
        <v>0.24399999999999999</v>
      </c>
      <c r="Q1447" s="49">
        <v>0.255</v>
      </c>
      <c r="R1447" s="49">
        <v>0.22700000000000001</v>
      </c>
      <c r="S1447" s="49">
        <v>0.20399999999999999</v>
      </c>
      <c r="T1447" s="49">
        <v>0.183</v>
      </c>
      <c r="U1447" s="49">
        <v>0.16300000000000001</v>
      </c>
      <c r="V1447" s="49">
        <v>0.14299999999999999</v>
      </c>
    </row>
    <row r="1448" spans="1:22" ht="15.75" customHeight="1">
      <c r="A1448" s="139" t="s">
        <v>751</v>
      </c>
      <c r="B1448" s="139" t="s">
        <v>554</v>
      </c>
      <c r="C1448" s="139" t="s">
        <v>782</v>
      </c>
      <c r="D1448" s="139" t="s">
        <v>633</v>
      </c>
      <c r="E1448" s="139" t="s">
        <v>754</v>
      </c>
      <c r="F1448" s="49">
        <v>1.2</v>
      </c>
      <c r="G1448" s="49">
        <v>1.2</v>
      </c>
      <c r="H1448" s="49">
        <v>1.2</v>
      </c>
      <c r="I1448" s="49">
        <v>1.2</v>
      </c>
      <c r="J1448" s="49">
        <v>1.2</v>
      </c>
      <c r="K1448" s="49">
        <v>1.2</v>
      </c>
      <c r="L1448" s="49">
        <v>1.2</v>
      </c>
      <c r="M1448" s="49">
        <v>1.2</v>
      </c>
      <c r="N1448" s="49">
        <v>1.2</v>
      </c>
      <c r="O1448" s="49">
        <v>1.2</v>
      </c>
      <c r="P1448" s="49">
        <v>1.2</v>
      </c>
      <c r="Q1448" s="49">
        <v>1.2</v>
      </c>
      <c r="R1448" s="49">
        <v>1.2</v>
      </c>
      <c r="S1448" s="49">
        <v>1.2</v>
      </c>
      <c r="T1448" s="49">
        <v>1.2</v>
      </c>
      <c r="U1448" s="49">
        <v>1.2</v>
      </c>
      <c r="V1448" s="49">
        <v>1.2</v>
      </c>
    </row>
    <row r="1449" spans="1:22" ht="15.75" customHeight="1">
      <c r="A1449" s="139" t="s">
        <v>751</v>
      </c>
      <c r="B1449" s="139" t="s">
        <v>426</v>
      </c>
      <c r="C1449" s="139" t="s">
        <v>782</v>
      </c>
      <c r="D1449" s="139" t="s">
        <v>633</v>
      </c>
      <c r="E1449" s="139" t="s">
        <v>754</v>
      </c>
      <c r="F1449" s="49">
        <v>6.78</v>
      </c>
      <c r="G1449" s="49">
        <v>7.11</v>
      </c>
      <c r="H1449" s="49">
        <v>7.17</v>
      </c>
      <c r="I1449" s="49">
        <v>6.78</v>
      </c>
      <c r="J1449" s="49">
        <v>6.89</v>
      </c>
      <c r="K1449" s="49">
        <v>7.26</v>
      </c>
      <c r="L1449" s="49">
        <v>6.95</v>
      </c>
      <c r="M1449" s="49">
        <v>6.54</v>
      </c>
      <c r="N1449" s="49">
        <v>4.6900000000000004</v>
      </c>
      <c r="O1449" s="49">
        <v>4.1900000000000004</v>
      </c>
      <c r="P1449" s="49">
        <v>4.29</v>
      </c>
      <c r="Q1449" s="49">
        <v>3.91</v>
      </c>
      <c r="R1449" s="49">
        <v>3.22</v>
      </c>
      <c r="S1449" s="49">
        <v>2.48</v>
      </c>
      <c r="T1449" s="49">
        <v>2.6</v>
      </c>
      <c r="U1449" s="49">
        <v>2.02</v>
      </c>
      <c r="V1449" s="49">
        <v>1.46</v>
      </c>
    </row>
    <row r="1450" spans="1:22" ht="15.75" customHeight="1">
      <c r="A1450" s="139" t="s">
        <v>751</v>
      </c>
      <c r="B1450" s="139" t="s">
        <v>428</v>
      </c>
      <c r="C1450" s="139" t="s">
        <v>782</v>
      </c>
      <c r="D1450" s="139" t="s">
        <v>633</v>
      </c>
      <c r="E1450" s="139" t="s">
        <v>754</v>
      </c>
      <c r="F1450" s="49">
        <v>146</v>
      </c>
      <c r="G1450" s="49">
        <v>155</v>
      </c>
      <c r="H1450" s="49">
        <v>155</v>
      </c>
      <c r="I1450" s="49">
        <v>159</v>
      </c>
      <c r="J1450" s="49">
        <v>172</v>
      </c>
      <c r="K1450" s="49">
        <v>153</v>
      </c>
      <c r="L1450" s="49">
        <v>210</v>
      </c>
      <c r="M1450" s="49">
        <v>203</v>
      </c>
      <c r="N1450" s="49">
        <v>169</v>
      </c>
      <c r="O1450" s="49">
        <v>129</v>
      </c>
      <c r="P1450" s="49">
        <v>134</v>
      </c>
      <c r="Q1450" s="49">
        <v>124</v>
      </c>
      <c r="R1450" s="49">
        <v>100</v>
      </c>
      <c r="S1450" s="49">
        <v>102</v>
      </c>
      <c r="T1450" s="49">
        <v>102</v>
      </c>
      <c r="U1450" s="49">
        <v>123</v>
      </c>
      <c r="V1450" s="49">
        <v>122</v>
      </c>
    </row>
    <row r="1451" spans="1:22" ht="15.75" customHeight="1">
      <c r="A1451" s="139" t="s">
        <v>751</v>
      </c>
      <c r="B1451" s="139" t="s">
        <v>414</v>
      </c>
      <c r="C1451" s="139" t="s">
        <v>782</v>
      </c>
      <c r="D1451" s="139" t="s">
        <v>633</v>
      </c>
      <c r="E1451" s="139" t="s">
        <v>754</v>
      </c>
      <c r="F1451" s="49">
        <v>61.1</v>
      </c>
      <c r="G1451" s="49">
        <v>60.3</v>
      </c>
      <c r="H1451" s="49">
        <v>60.3</v>
      </c>
      <c r="I1451" s="49">
        <v>64.599999999999994</v>
      </c>
      <c r="J1451" s="49">
        <v>68.5</v>
      </c>
      <c r="K1451" s="49">
        <v>50</v>
      </c>
      <c r="L1451" s="49">
        <v>48.4</v>
      </c>
      <c r="M1451" s="49">
        <v>44.4</v>
      </c>
      <c r="N1451" s="49">
        <v>37.700000000000003</v>
      </c>
      <c r="O1451" s="49">
        <v>39</v>
      </c>
      <c r="P1451" s="49">
        <v>38.6</v>
      </c>
      <c r="Q1451" s="49">
        <v>13.7</v>
      </c>
      <c r="R1451" s="49">
        <v>53.3</v>
      </c>
      <c r="S1451" s="49">
        <v>13.9</v>
      </c>
      <c r="T1451" s="49">
        <v>9.0299999999999998E-3</v>
      </c>
      <c r="U1451" s="49">
        <v>0.81200000000000006</v>
      </c>
      <c r="V1451" s="49">
        <v>4.54</v>
      </c>
    </row>
    <row r="1452" spans="1:22" ht="15.75" customHeight="1">
      <c r="A1452" s="139" t="s">
        <v>751</v>
      </c>
      <c r="B1452" s="139" t="s">
        <v>462</v>
      </c>
      <c r="C1452" s="139" t="s">
        <v>782</v>
      </c>
      <c r="D1452" s="139" t="s">
        <v>633</v>
      </c>
      <c r="E1452" s="139" t="s">
        <v>754</v>
      </c>
      <c r="F1452" s="49">
        <v>34.6</v>
      </c>
      <c r="G1452" s="49">
        <v>30.1</v>
      </c>
      <c r="H1452" s="49">
        <v>37.200000000000003</v>
      </c>
      <c r="I1452" s="49">
        <v>31.8</v>
      </c>
      <c r="J1452" s="49">
        <v>18.2</v>
      </c>
      <c r="K1452" s="49">
        <v>26</v>
      </c>
      <c r="L1452" s="49">
        <v>31.6</v>
      </c>
      <c r="M1452" s="49">
        <v>43</v>
      </c>
      <c r="N1452" s="49">
        <v>41.6</v>
      </c>
      <c r="O1452" s="49">
        <v>41.7</v>
      </c>
      <c r="P1452" s="49">
        <v>40.700000000000003</v>
      </c>
      <c r="Q1452" s="49">
        <v>40.9</v>
      </c>
      <c r="R1452" s="49">
        <v>41.5</v>
      </c>
      <c r="S1452" s="49">
        <v>41.8</v>
      </c>
      <c r="T1452" s="49">
        <v>42.6</v>
      </c>
      <c r="U1452" s="49">
        <v>43.5</v>
      </c>
      <c r="V1452" s="49">
        <v>44.3</v>
      </c>
    </row>
    <row r="1453" spans="1:22" ht="15.75" customHeight="1">
      <c r="A1453" s="139" t="s">
        <v>751</v>
      </c>
      <c r="B1453" s="139" t="s">
        <v>456</v>
      </c>
      <c r="C1453" s="139" t="s">
        <v>782</v>
      </c>
      <c r="D1453" s="139" t="s">
        <v>633</v>
      </c>
      <c r="E1453" s="139" t="s">
        <v>754</v>
      </c>
      <c r="F1453" s="49">
        <v>2.12</v>
      </c>
      <c r="G1453" s="49">
        <v>2.0499999999999998</v>
      </c>
      <c r="H1453" s="49">
        <v>2.12</v>
      </c>
      <c r="I1453" s="49">
        <v>2.0299999999999998</v>
      </c>
      <c r="J1453" s="49">
        <v>1.92</v>
      </c>
      <c r="K1453" s="49">
        <v>1.86</v>
      </c>
      <c r="L1453" s="49">
        <v>1.95</v>
      </c>
      <c r="M1453" s="49">
        <v>1.91</v>
      </c>
      <c r="N1453" s="49">
        <v>1.67</v>
      </c>
      <c r="O1453" s="49">
        <v>1.33</v>
      </c>
      <c r="P1453" s="49">
        <v>1.7</v>
      </c>
      <c r="Q1453" s="49">
        <v>1.78</v>
      </c>
      <c r="R1453" s="49">
        <v>1.77</v>
      </c>
      <c r="S1453" s="49">
        <v>1.6</v>
      </c>
      <c r="T1453" s="49">
        <v>1.57</v>
      </c>
      <c r="U1453" s="49">
        <v>1.53</v>
      </c>
      <c r="V1453" s="49">
        <v>1.5</v>
      </c>
    </row>
    <row r="1454" spans="1:22" ht="15.75" customHeight="1">
      <c r="A1454" s="139" t="s">
        <v>751</v>
      </c>
      <c r="B1454" s="139" t="s">
        <v>454</v>
      </c>
      <c r="C1454" s="139" t="s">
        <v>782</v>
      </c>
      <c r="D1454" s="139" t="s">
        <v>633</v>
      </c>
      <c r="E1454" s="139" t="s">
        <v>754</v>
      </c>
      <c r="F1454" s="49">
        <v>15</v>
      </c>
      <c r="G1454" s="49">
        <v>16</v>
      </c>
      <c r="H1454" s="49">
        <v>8.48</v>
      </c>
      <c r="I1454" s="49">
        <v>14.7</v>
      </c>
      <c r="J1454" s="49">
        <v>16.8</v>
      </c>
      <c r="K1454" s="49">
        <v>17.3</v>
      </c>
      <c r="L1454" s="49">
        <v>11.2</v>
      </c>
      <c r="M1454" s="49">
        <v>16</v>
      </c>
      <c r="N1454" s="49">
        <v>14.6</v>
      </c>
      <c r="O1454" s="49">
        <v>7.04</v>
      </c>
      <c r="P1454" s="49">
        <v>3.99</v>
      </c>
      <c r="Q1454" s="49">
        <v>5.3</v>
      </c>
      <c r="R1454" s="49">
        <v>5.24</v>
      </c>
      <c r="S1454" s="49">
        <v>3.14</v>
      </c>
      <c r="T1454" s="49">
        <v>4.66</v>
      </c>
      <c r="U1454" s="49">
        <v>3.84</v>
      </c>
      <c r="V1454" s="49">
        <v>3.03</v>
      </c>
    </row>
    <row r="1455" spans="1:22" ht="15.75" customHeight="1">
      <c r="A1455" s="139" t="s">
        <v>751</v>
      </c>
      <c r="B1455" s="139" t="s">
        <v>450</v>
      </c>
      <c r="C1455" s="139" t="s">
        <v>782</v>
      </c>
      <c r="D1455" s="139" t="s">
        <v>633</v>
      </c>
      <c r="E1455" s="139" t="s">
        <v>754</v>
      </c>
      <c r="F1455" s="49">
        <v>8920</v>
      </c>
      <c r="G1455" s="49">
        <v>7590</v>
      </c>
      <c r="H1455" s="49">
        <v>5700</v>
      </c>
      <c r="I1455" s="49">
        <v>6100</v>
      </c>
      <c r="J1455" s="49">
        <v>6130</v>
      </c>
      <c r="K1455" s="49">
        <v>5880</v>
      </c>
      <c r="L1455" s="49">
        <v>5840</v>
      </c>
      <c r="M1455" s="49">
        <v>5620</v>
      </c>
      <c r="N1455" s="49">
        <v>5930</v>
      </c>
      <c r="O1455" s="49">
        <v>4690</v>
      </c>
      <c r="P1455" s="49">
        <v>7700</v>
      </c>
      <c r="Q1455" s="49">
        <v>7570</v>
      </c>
      <c r="R1455" s="49">
        <v>7870</v>
      </c>
      <c r="S1455" s="49">
        <v>6370</v>
      </c>
      <c r="T1455" s="49">
        <v>6340</v>
      </c>
      <c r="U1455" s="49">
        <v>6300</v>
      </c>
      <c r="V1455" s="49">
        <v>6270</v>
      </c>
    </row>
    <row r="1456" spans="1:22" ht="15.75" customHeight="1">
      <c r="A1456" s="139" t="s">
        <v>751</v>
      </c>
      <c r="B1456" s="139" t="s">
        <v>430</v>
      </c>
      <c r="C1456" s="139" t="s">
        <v>782</v>
      </c>
      <c r="D1456" s="139" t="s">
        <v>633</v>
      </c>
      <c r="E1456" s="139" t="s">
        <v>754</v>
      </c>
      <c r="F1456" s="49">
        <v>467</v>
      </c>
      <c r="G1456" s="49">
        <v>550</v>
      </c>
      <c r="H1456" s="49">
        <v>404</v>
      </c>
      <c r="I1456" s="49">
        <v>382</v>
      </c>
      <c r="J1456" s="49">
        <v>440</v>
      </c>
      <c r="K1456" s="49">
        <v>446</v>
      </c>
      <c r="L1456" s="49">
        <v>379</v>
      </c>
      <c r="M1456" s="49">
        <v>367</v>
      </c>
      <c r="N1456" s="49">
        <v>370</v>
      </c>
      <c r="O1456" s="49">
        <v>375</v>
      </c>
      <c r="P1456" s="49">
        <v>380</v>
      </c>
      <c r="Q1456" s="49">
        <v>384</v>
      </c>
      <c r="R1456" s="49">
        <v>389</v>
      </c>
      <c r="S1456" s="49">
        <v>452</v>
      </c>
      <c r="T1456" s="49">
        <v>451</v>
      </c>
      <c r="U1456" s="49">
        <v>384</v>
      </c>
      <c r="V1456" s="49">
        <v>380</v>
      </c>
    </row>
    <row r="1457" spans="1:22" ht="15.75" customHeight="1">
      <c r="A1457" s="139" t="s">
        <v>751</v>
      </c>
      <c r="B1457" s="139" t="s">
        <v>282</v>
      </c>
      <c r="C1457" s="139" t="s">
        <v>782</v>
      </c>
      <c r="D1457" s="139" t="s">
        <v>633</v>
      </c>
      <c r="E1457" s="139" t="s">
        <v>754</v>
      </c>
      <c r="F1457" s="49">
        <v>1.23</v>
      </c>
      <c r="G1457" s="49">
        <v>1.22</v>
      </c>
      <c r="H1457" s="49">
        <v>1.0900000000000001</v>
      </c>
      <c r="I1457" s="49">
        <v>1.19</v>
      </c>
      <c r="J1457" s="49">
        <v>1.1200000000000001</v>
      </c>
      <c r="K1457" s="49">
        <v>1.21</v>
      </c>
      <c r="L1457" s="49">
        <v>1.1599999999999999</v>
      </c>
      <c r="M1457" s="49">
        <v>1.1100000000000001</v>
      </c>
      <c r="N1457" s="49">
        <v>1.03</v>
      </c>
      <c r="O1457" s="49">
        <v>1.03</v>
      </c>
      <c r="P1457" s="49">
        <v>1</v>
      </c>
      <c r="Q1457" s="49">
        <v>1</v>
      </c>
      <c r="R1457" s="49">
        <v>1</v>
      </c>
      <c r="S1457" s="49">
        <v>0.97299999999999998</v>
      </c>
      <c r="T1457" s="49">
        <v>0.95499999999999996</v>
      </c>
      <c r="U1457" s="49">
        <v>0.93600000000000005</v>
      </c>
      <c r="V1457" s="49">
        <v>0.91700000000000004</v>
      </c>
    </row>
    <row r="1458" spans="1:22" ht="15.75" customHeight="1">
      <c r="A1458" s="139" t="s">
        <v>751</v>
      </c>
      <c r="B1458" s="139" t="s">
        <v>460</v>
      </c>
      <c r="C1458" s="139" t="s">
        <v>782</v>
      </c>
      <c r="D1458" s="139" t="s">
        <v>633</v>
      </c>
      <c r="E1458" s="139" t="s">
        <v>754</v>
      </c>
      <c r="F1458" s="49">
        <v>160</v>
      </c>
      <c r="G1458" s="49">
        <v>182</v>
      </c>
      <c r="H1458" s="49">
        <v>193</v>
      </c>
      <c r="I1458" s="49">
        <v>197</v>
      </c>
      <c r="J1458" s="49">
        <v>205</v>
      </c>
      <c r="K1458" s="49">
        <v>201</v>
      </c>
      <c r="L1458" s="49">
        <v>208</v>
      </c>
      <c r="M1458" s="49">
        <v>213</v>
      </c>
      <c r="N1458" s="49">
        <v>194</v>
      </c>
      <c r="O1458" s="49">
        <v>110</v>
      </c>
      <c r="P1458" s="49">
        <v>136</v>
      </c>
      <c r="Q1458" s="49">
        <v>154</v>
      </c>
      <c r="R1458" s="49">
        <v>121</v>
      </c>
      <c r="S1458" s="49">
        <v>78.900000000000006</v>
      </c>
      <c r="T1458" s="49">
        <v>130</v>
      </c>
      <c r="U1458" s="49">
        <v>125</v>
      </c>
      <c r="V1458" s="49">
        <v>120</v>
      </c>
    </row>
    <row r="1459" spans="1:22" ht="15.75" customHeight="1">
      <c r="A1459" s="139" t="s">
        <v>751</v>
      </c>
      <c r="B1459" s="139" t="s">
        <v>458</v>
      </c>
      <c r="C1459" s="139" t="s">
        <v>782</v>
      </c>
      <c r="D1459" s="139" t="s">
        <v>633</v>
      </c>
      <c r="E1459" s="139" t="s">
        <v>754</v>
      </c>
      <c r="F1459" s="49">
        <v>1.04</v>
      </c>
      <c r="G1459" s="49">
        <v>0.8</v>
      </c>
      <c r="H1459" s="49">
        <v>1.27</v>
      </c>
      <c r="I1459" s="49">
        <v>3.14</v>
      </c>
      <c r="J1459" s="49">
        <v>4.3899999999999997</v>
      </c>
      <c r="K1459" s="49">
        <v>5.24</v>
      </c>
      <c r="L1459" s="49">
        <v>5.6</v>
      </c>
      <c r="M1459" s="49">
        <v>6.43</v>
      </c>
      <c r="N1459" s="49">
        <v>6.51</v>
      </c>
      <c r="O1459" s="49">
        <v>4.01</v>
      </c>
      <c r="P1459" s="49">
        <v>5.24</v>
      </c>
      <c r="Q1459" s="49">
        <v>4.8</v>
      </c>
      <c r="R1459" s="49">
        <v>5.45</v>
      </c>
      <c r="S1459" s="49">
        <v>4.4800000000000004</v>
      </c>
      <c r="T1459" s="49">
        <v>5.15</v>
      </c>
      <c r="U1459" s="49">
        <v>6.5</v>
      </c>
      <c r="V1459" s="49">
        <v>6.79</v>
      </c>
    </row>
    <row r="1460" spans="1:22" ht="15.75" customHeight="1">
      <c r="A1460" s="139" t="s">
        <v>751</v>
      </c>
      <c r="B1460" s="139" t="s">
        <v>464</v>
      </c>
      <c r="C1460" s="139" t="s">
        <v>782</v>
      </c>
      <c r="D1460" s="139" t="s">
        <v>633</v>
      </c>
      <c r="E1460" s="139" t="s">
        <v>754</v>
      </c>
      <c r="F1460" s="49">
        <v>86.1</v>
      </c>
      <c r="G1460" s="49">
        <v>426</v>
      </c>
      <c r="H1460" s="49">
        <v>437</v>
      </c>
      <c r="I1460" s="49">
        <v>653</v>
      </c>
      <c r="J1460" s="49">
        <v>878</v>
      </c>
      <c r="K1460" s="49">
        <v>888</v>
      </c>
      <c r="L1460" s="49">
        <v>902</v>
      </c>
      <c r="M1460" s="49">
        <v>902</v>
      </c>
      <c r="N1460" s="49">
        <v>858</v>
      </c>
      <c r="O1460" s="49">
        <v>872</v>
      </c>
      <c r="P1460" s="49">
        <v>891</v>
      </c>
      <c r="Q1460" s="49">
        <v>899</v>
      </c>
      <c r="R1460" s="49">
        <v>902</v>
      </c>
      <c r="S1460" s="49">
        <v>1180</v>
      </c>
      <c r="T1460" s="49">
        <v>1250</v>
      </c>
      <c r="U1460" s="49">
        <v>1320</v>
      </c>
      <c r="V1460" s="49">
        <v>1390</v>
      </c>
    </row>
    <row r="1461" spans="1:22" ht="15.75" customHeight="1">
      <c r="A1461" s="139" t="s">
        <v>751</v>
      </c>
      <c r="B1461" s="139" t="s">
        <v>446</v>
      </c>
      <c r="C1461" s="139" t="s">
        <v>782</v>
      </c>
      <c r="D1461" s="139" t="s">
        <v>633</v>
      </c>
      <c r="E1461" s="139" t="s">
        <v>754</v>
      </c>
      <c r="F1461" s="49">
        <v>15.9</v>
      </c>
      <c r="G1461" s="49">
        <v>2.8</v>
      </c>
      <c r="H1461" s="49">
        <v>2.8</v>
      </c>
      <c r="I1461" s="49">
        <v>2.8</v>
      </c>
      <c r="J1461" s="49">
        <v>2.8</v>
      </c>
      <c r="K1461" s="49">
        <v>2.8</v>
      </c>
      <c r="L1461" s="49">
        <v>2.8</v>
      </c>
      <c r="M1461" s="49">
        <v>2.8</v>
      </c>
      <c r="N1461" s="49">
        <v>2.8</v>
      </c>
      <c r="O1461" s="49">
        <v>2.8</v>
      </c>
      <c r="P1461" s="49">
        <v>2.8</v>
      </c>
      <c r="Q1461" s="49">
        <v>2.8</v>
      </c>
      <c r="R1461" s="49">
        <v>2.8</v>
      </c>
      <c r="S1461" s="49">
        <v>0</v>
      </c>
      <c r="T1461" s="49">
        <v>0</v>
      </c>
      <c r="U1461" s="49">
        <v>0</v>
      </c>
      <c r="V1461" s="49">
        <v>0</v>
      </c>
    </row>
    <row r="1462" spans="1:22" ht="15.75" customHeight="1">
      <c r="A1462" s="139" t="s">
        <v>751</v>
      </c>
      <c r="B1462" s="139" t="s">
        <v>436</v>
      </c>
      <c r="C1462" s="139" t="s">
        <v>782</v>
      </c>
      <c r="D1462" s="139" t="s">
        <v>633</v>
      </c>
      <c r="E1462" s="139" t="s">
        <v>754</v>
      </c>
      <c r="F1462" s="49">
        <v>1090</v>
      </c>
      <c r="G1462" s="49">
        <v>957</v>
      </c>
      <c r="H1462" s="49">
        <v>1000</v>
      </c>
      <c r="I1462" s="49">
        <v>1420</v>
      </c>
      <c r="J1462" s="49">
        <v>1520</v>
      </c>
      <c r="K1462" s="49">
        <v>1520</v>
      </c>
      <c r="L1462" s="49">
        <v>1360</v>
      </c>
      <c r="M1462" s="49">
        <v>1860</v>
      </c>
      <c r="N1462" s="49">
        <v>1880</v>
      </c>
      <c r="O1462" s="49">
        <v>2100</v>
      </c>
      <c r="P1462" s="49">
        <v>2130</v>
      </c>
      <c r="Q1462" s="49">
        <v>2690</v>
      </c>
      <c r="R1462" s="49">
        <v>2430</v>
      </c>
      <c r="S1462" s="49">
        <v>2550</v>
      </c>
      <c r="T1462" s="49">
        <v>2670</v>
      </c>
      <c r="U1462" s="49">
        <v>2790</v>
      </c>
      <c r="V1462" s="49">
        <v>2910</v>
      </c>
    </row>
    <row r="1463" spans="1:22" ht="15.75" customHeight="1">
      <c r="A1463" s="139" t="s">
        <v>751</v>
      </c>
      <c r="B1463" s="139" t="s">
        <v>466</v>
      </c>
      <c r="C1463" s="139" t="s">
        <v>782</v>
      </c>
      <c r="D1463" s="139" t="s">
        <v>633</v>
      </c>
      <c r="E1463" s="139" t="s">
        <v>754</v>
      </c>
      <c r="F1463" s="49">
        <v>0</v>
      </c>
      <c r="G1463" s="49">
        <v>0</v>
      </c>
      <c r="H1463" s="49">
        <v>0</v>
      </c>
      <c r="I1463" s="49">
        <v>82</v>
      </c>
      <c r="J1463" s="49">
        <v>205</v>
      </c>
      <c r="K1463" s="49">
        <v>228</v>
      </c>
      <c r="L1463" s="49">
        <v>223</v>
      </c>
      <c r="M1463" s="49">
        <v>259</v>
      </c>
      <c r="N1463" s="49">
        <v>250</v>
      </c>
      <c r="O1463" s="49">
        <v>259</v>
      </c>
      <c r="P1463" s="49">
        <v>261</v>
      </c>
      <c r="Q1463" s="49">
        <v>249</v>
      </c>
      <c r="R1463" s="49">
        <v>250</v>
      </c>
      <c r="S1463" s="49">
        <v>343</v>
      </c>
      <c r="T1463" s="49">
        <v>367</v>
      </c>
      <c r="U1463" s="49">
        <v>391</v>
      </c>
      <c r="V1463" s="49">
        <v>414</v>
      </c>
    </row>
    <row r="1464" spans="1:22" ht="15.75" customHeight="1">
      <c r="A1464" s="139" t="s">
        <v>751</v>
      </c>
      <c r="B1464" s="139" t="s">
        <v>480</v>
      </c>
      <c r="C1464" s="139" t="s">
        <v>782</v>
      </c>
      <c r="D1464" s="139" t="s">
        <v>633</v>
      </c>
      <c r="E1464" s="139" t="s">
        <v>754</v>
      </c>
      <c r="F1464" s="49">
        <v>1.6</v>
      </c>
      <c r="G1464" s="49">
        <v>1.6</v>
      </c>
      <c r="H1464" s="49">
        <v>1.6</v>
      </c>
      <c r="I1464" s="49">
        <v>1.6</v>
      </c>
      <c r="J1464" s="49">
        <v>1.6</v>
      </c>
      <c r="K1464" s="49">
        <v>4</v>
      </c>
      <c r="L1464" s="49">
        <v>4</v>
      </c>
      <c r="M1464" s="49">
        <v>4</v>
      </c>
      <c r="N1464" s="49">
        <v>20.9</v>
      </c>
      <c r="O1464" s="49">
        <v>20.7</v>
      </c>
      <c r="P1464" s="49">
        <v>33.9</v>
      </c>
      <c r="Q1464" s="49">
        <v>28.2</v>
      </c>
      <c r="R1464" s="49">
        <v>41.6</v>
      </c>
      <c r="S1464" s="49">
        <v>18.399999999999999</v>
      </c>
      <c r="T1464" s="49">
        <v>18.2</v>
      </c>
      <c r="U1464" s="49">
        <v>18.100000000000001</v>
      </c>
      <c r="V1464" s="49">
        <v>17.899999999999999</v>
      </c>
    </row>
    <row r="1465" spans="1:22" ht="15.75" customHeight="1">
      <c r="A1465" s="139" t="s">
        <v>751</v>
      </c>
      <c r="B1465" s="139" t="s">
        <v>472</v>
      </c>
      <c r="C1465" s="139" t="s">
        <v>782</v>
      </c>
      <c r="D1465" s="139" t="s">
        <v>633</v>
      </c>
      <c r="E1465" s="139" t="s">
        <v>754</v>
      </c>
      <c r="F1465" s="49">
        <v>488</v>
      </c>
      <c r="G1465" s="49">
        <v>491</v>
      </c>
      <c r="H1465" s="49">
        <v>499</v>
      </c>
      <c r="I1465" s="49">
        <v>480</v>
      </c>
      <c r="J1465" s="49">
        <v>537</v>
      </c>
      <c r="K1465" s="49">
        <v>568</v>
      </c>
      <c r="L1465" s="49">
        <v>491</v>
      </c>
      <c r="M1465" s="49">
        <v>541</v>
      </c>
      <c r="N1465" s="49">
        <v>563</v>
      </c>
      <c r="O1465" s="49">
        <v>268</v>
      </c>
      <c r="P1465" s="49">
        <v>347</v>
      </c>
      <c r="Q1465" s="49">
        <v>470</v>
      </c>
      <c r="R1465" s="49">
        <v>185</v>
      </c>
      <c r="S1465" s="49">
        <v>140</v>
      </c>
      <c r="T1465" s="49">
        <v>28.4</v>
      </c>
      <c r="U1465" s="49">
        <v>56.3</v>
      </c>
      <c r="V1465" s="49">
        <v>63.1</v>
      </c>
    </row>
    <row r="1466" spans="1:22" ht="15.75" customHeight="1">
      <c r="A1466" s="139" t="s">
        <v>751</v>
      </c>
      <c r="B1466" s="139" t="s">
        <v>768</v>
      </c>
      <c r="C1466" s="139" t="s">
        <v>782</v>
      </c>
      <c r="D1466" s="139" t="s">
        <v>633</v>
      </c>
      <c r="E1466" s="139" t="s">
        <v>754</v>
      </c>
      <c r="F1466" s="49">
        <v>146000</v>
      </c>
      <c r="G1466" s="49">
        <v>147000</v>
      </c>
      <c r="H1466" s="49">
        <v>154000</v>
      </c>
      <c r="I1466" s="49">
        <v>169000</v>
      </c>
      <c r="J1466" s="49">
        <v>185000</v>
      </c>
      <c r="K1466" s="49">
        <v>194000</v>
      </c>
      <c r="L1466" s="49">
        <v>221000</v>
      </c>
      <c r="M1466" s="49">
        <v>258000</v>
      </c>
      <c r="N1466" s="49">
        <v>276000</v>
      </c>
      <c r="O1466" s="49">
        <v>291000</v>
      </c>
      <c r="P1466" s="49">
        <v>338000</v>
      </c>
      <c r="Q1466" s="49">
        <v>363000</v>
      </c>
      <c r="R1466" s="49">
        <v>380000</v>
      </c>
      <c r="S1466" s="49">
        <v>370000</v>
      </c>
      <c r="T1466" s="49">
        <v>389000</v>
      </c>
      <c r="U1466" s="49">
        <v>407000</v>
      </c>
      <c r="V1466" s="49">
        <v>426000</v>
      </c>
    </row>
    <row r="1467" spans="1:22" ht="15.75" customHeight="1">
      <c r="A1467" s="139" t="s">
        <v>751</v>
      </c>
      <c r="B1467" s="139" t="s">
        <v>484</v>
      </c>
      <c r="C1467" s="139" t="s">
        <v>782</v>
      </c>
      <c r="D1467" s="139" t="s">
        <v>633</v>
      </c>
      <c r="E1467" s="139" t="s">
        <v>754</v>
      </c>
      <c r="F1467" s="49">
        <v>5090</v>
      </c>
      <c r="G1467" s="49">
        <v>4760</v>
      </c>
      <c r="H1467" s="49">
        <v>4290</v>
      </c>
      <c r="I1467" s="49">
        <v>4290</v>
      </c>
      <c r="J1467" s="49">
        <v>4920</v>
      </c>
      <c r="K1467" s="49">
        <v>4680</v>
      </c>
      <c r="L1467" s="49">
        <v>4130</v>
      </c>
      <c r="M1467" s="49">
        <v>4450</v>
      </c>
      <c r="N1467" s="49">
        <v>4620</v>
      </c>
      <c r="O1467" s="49">
        <v>3350</v>
      </c>
      <c r="P1467" s="49">
        <v>4080</v>
      </c>
      <c r="Q1467" s="49">
        <v>4170</v>
      </c>
      <c r="R1467" s="49">
        <v>4190</v>
      </c>
      <c r="S1467" s="49">
        <v>4310</v>
      </c>
      <c r="T1467" s="49">
        <v>4480</v>
      </c>
      <c r="U1467" s="49">
        <v>4490</v>
      </c>
      <c r="V1467" s="49">
        <v>4610</v>
      </c>
    </row>
    <row r="1468" spans="1:22" ht="15.75" customHeight="1">
      <c r="A1468" s="139" t="s">
        <v>751</v>
      </c>
      <c r="B1468" s="139" t="s">
        <v>474</v>
      </c>
      <c r="C1468" s="139" t="s">
        <v>782</v>
      </c>
      <c r="D1468" s="139" t="s">
        <v>633</v>
      </c>
      <c r="E1468" s="139" t="s">
        <v>754</v>
      </c>
      <c r="F1468" s="49">
        <v>1970</v>
      </c>
      <c r="G1468" s="49">
        <v>2030</v>
      </c>
      <c r="H1468" s="49">
        <v>2030</v>
      </c>
      <c r="I1468" s="49">
        <v>2220</v>
      </c>
      <c r="J1468" s="49">
        <v>2230</v>
      </c>
      <c r="K1468" s="49">
        <v>2180</v>
      </c>
      <c r="L1468" s="49">
        <v>2180</v>
      </c>
      <c r="M1468" s="49">
        <v>2230</v>
      </c>
      <c r="N1468" s="49">
        <v>2050</v>
      </c>
      <c r="O1468" s="49">
        <v>1970</v>
      </c>
      <c r="P1468" s="49">
        <v>2270</v>
      </c>
      <c r="Q1468" s="49">
        <v>2260</v>
      </c>
      <c r="R1468" s="49">
        <v>2190</v>
      </c>
      <c r="S1468" s="49">
        <v>2240</v>
      </c>
      <c r="T1468" s="49">
        <v>2270</v>
      </c>
      <c r="U1468" s="49">
        <v>2310</v>
      </c>
      <c r="V1468" s="49">
        <v>2250</v>
      </c>
    </row>
    <row r="1469" spans="1:22" ht="15.75" customHeight="1">
      <c r="A1469" s="139" t="s">
        <v>751</v>
      </c>
      <c r="B1469" s="139" t="s">
        <v>486</v>
      </c>
      <c r="C1469" s="139" t="s">
        <v>782</v>
      </c>
      <c r="D1469" s="139" t="s">
        <v>633</v>
      </c>
      <c r="E1469" s="139" t="s">
        <v>754</v>
      </c>
      <c r="F1469" s="49">
        <v>0</v>
      </c>
      <c r="G1469" s="49">
        <v>0</v>
      </c>
      <c r="H1469" s="49">
        <v>0</v>
      </c>
      <c r="I1469" s="49">
        <v>0</v>
      </c>
      <c r="J1469" s="49">
        <v>0</v>
      </c>
      <c r="K1469" s="49">
        <v>0</v>
      </c>
      <c r="L1469" s="49">
        <v>0</v>
      </c>
      <c r="M1469" s="49">
        <v>0</v>
      </c>
      <c r="N1469" s="49">
        <v>78.400000000000006</v>
      </c>
      <c r="O1469" s="49">
        <v>562</v>
      </c>
      <c r="P1469" s="49">
        <v>587</v>
      </c>
      <c r="Q1469" s="49">
        <v>597</v>
      </c>
      <c r="R1469" s="49">
        <v>576</v>
      </c>
      <c r="S1469" s="49">
        <v>532</v>
      </c>
      <c r="T1469" s="49">
        <v>579</v>
      </c>
      <c r="U1469" s="49">
        <v>625</v>
      </c>
      <c r="V1469" s="49">
        <v>672</v>
      </c>
    </row>
    <row r="1470" spans="1:22" ht="15.75" customHeight="1">
      <c r="A1470" s="139" t="s">
        <v>751</v>
      </c>
      <c r="B1470" s="139" t="s">
        <v>488</v>
      </c>
      <c r="C1470" s="139" t="s">
        <v>782</v>
      </c>
      <c r="D1470" s="139" t="s">
        <v>633</v>
      </c>
      <c r="E1470" s="139" t="s">
        <v>754</v>
      </c>
      <c r="F1470" s="49">
        <v>170</v>
      </c>
      <c r="G1470" s="49">
        <v>169</v>
      </c>
      <c r="H1470" s="49">
        <v>187</v>
      </c>
      <c r="I1470" s="49">
        <v>161</v>
      </c>
      <c r="J1470" s="49">
        <v>219</v>
      </c>
      <c r="K1470" s="49">
        <v>128</v>
      </c>
      <c r="L1470" s="49">
        <v>122</v>
      </c>
      <c r="M1470" s="49">
        <v>140</v>
      </c>
      <c r="N1470" s="49">
        <v>192</v>
      </c>
      <c r="O1470" s="49">
        <v>139</v>
      </c>
      <c r="P1470" s="49">
        <v>138</v>
      </c>
      <c r="Q1470" s="49">
        <v>134</v>
      </c>
      <c r="R1470" s="49">
        <v>134</v>
      </c>
      <c r="S1470" s="49">
        <v>134</v>
      </c>
      <c r="T1470" s="49">
        <v>131</v>
      </c>
      <c r="U1470" s="49">
        <v>128</v>
      </c>
      <c r="V1470" s="49">
        <v>125</v>
      </c>
    </row>
    <row r="1471" spans="1:22" ht="15.75" customHeight="1">
      <c r="A1471" s="139" t="s">
        <v>751</v>
      </c>
      <c r="B1471" s="139" t="s">
        <v>498</v>
      </c>
      <c r="C1471" s="139" t="s">
        <v>782</v>
      </c>
      <c r="D1471" s="139" t="s">
        <v>633</v>
      </c>
      <c r="E1471" s="139" t="s">
        <v>754</v>
      </c>
      <c r="F1471" s="49">
        <v>5830</v>
      </c>
      <c r="G1471" s="49">
        <v>5790</v>
      </c>
      <c r="H1471" s="49">
        <v>5220</v>
      </c>
      <c r="I1471" s="49">
        <v>6140</v>
      </c>
      <c r="J1471" s="49">
        <v>8860</v>
      </c>
      <c r="K1471" s="49">
        <v>7950</v>
      </c>
      <c r="L1471" s="49">
        <v>5680</v>
      </c>
      <c r="M1471" s="49">
        <v>2690</v>
      </c>
      <c r="N1471" s="49">
        <v>2760</v>
      </c>
      <c r="O1471" s="49">
        <v>1980</v>
      </c>
      <c r="P1471" s="49">
        <v>1970</v>
      </c>
      <c r="Q1471" s="49">
        <v>2060</v>
      </c>
      <c r="R1471" s="49">
        <v>1530</v>
      </c>
      <c r="S1471" s="49">
        <v>1520</v>
      </c>
      <c r="T1471" s="49">
        <v>1120</v>
      </c>
      <c r="U1471" s="49">
        <v>714</v>
      </c>
      <c r="V1471" s="49">
        <v>311</v>
      </c>
    </row>
    <row r="1472" spans="1:22" ht="15.75" customHeight="1">
      <c r="A1472" s="139" t="s">
        <v>751</v>
      </c>
      <c r="B1472" s="139" t="s">
        <v>500</v>
      </c>
      <c r="C1472" s="139" t="s">
        <v>782</v>
      </c>
      <c r="D1472" s="139" t="s">
        <v>633</v>
      </c>
      <c r="E1472" s="139" t="s">
        <v>754</v>
      </c>
      <c r="F1472" s="49">
        <v>28.3</v>
      </c>
      <c r="G1472" s="49">
        <v>33.200000000000003</v>
      </c>
      <c r="H1472" s="49">
        <v>43.8</v>
      </c>
      <c r="I1472" s="49">
        <v>39.9</v>
      </c>
      <c r="J1472" s="49">
        <v>41.6</v>
      </c>
      <c r="K1472" s="49">
        <v>39.6</v>
      </c>
      <c r="L1472" s="49">
        <v>46.6</v>
      </c>
      <c r="M1472" s="49">
        <v>58.2</v>
      </c>
      <c r="N1472" s="49">
        <v>53</v>
      </c>
      <c r="O1472" s="49">
        <v>58.2</v>
      </c>
      <c r="P1472" s="49">
        <v>58.5</v>
      </c>
      <c r="Q1472" s="49">
        <v>65.7</v>
      </c>
      <c r="R1472" s="49">
        <v>66.099999999999994</v>
      </c>
      <c r="S1472" s="49">
        <v>63.6</v>
      </c>
      <c r="T1472" s="49">
        <v>65.400000000000006</v>
      </c>
      <c r="U1472" s="49">
        <v>67.2</v>
      </c>
      <c r="V1472" s="49">
        <v>69.099999999999994</v>
      </c>
    </row>
    <row r="1473" spans="1:22" ht="15.75" customHeight="1">
      <c r="A1473" s="139" t="s">
        <v>751</v>
      </c>
      <c r="B1473" s="139" t="s">
        <v>502</v>
      </c>
      <c r="C1473" s="139" t="s">
        <v>782</v>
      </c>
      <c r="D1473" s="139" t="s">
        <v>633</v>
      </c>
      <c r="E1473" s="139" t="s">
        <v>754</v>
      </c>
      <c r="F1473" s="49">
        <v>3490</v>
      </c>
      <c r="G1473" s="49">
        <v>2970</v>
      </c>
      <c r="H1473" s="49">
        <v>2510</v>
      </c>
      <c r="I1473" s="49">
        <v>2880</v>
      </c>
      <c r="J1473" s="49">
        <v>3020</v>
      </c>
      <c r="K1473" s="49">
        <v>2220</v>
      </c>
      <c r="L1473" s="49">
        <v>2330</v>
      </c>
      <c r="M1473" s="49">
        <v>2810</v>
      </c>
      <c r="N1473" s="49">
        <v>2370</v>
      </c>
      <c r="O1473" s="49">
        <v>1530</v>
      </c>
      <c r="P1473" s="49">
        <v>1780</v>
      </c>
      <c r="Q1473" s="49">
        <v>2230</v>
      </c>
      <c r="R1473" s="49">
        <v>2130</v>
      </c>
      <c r="S1473" s="49">
        <v>2260</v>
      </c>
      <c r="T1473" s="49">
        <v>2580</v>
      </c>
      <c r="U1473" s="49">
        <v>2580</v>
      </c>
      <c r="V1473" s="49">
        <v>2550</v>
      </c>
    </row>
    <row r="1474" spans="1:22" ht="15.75" customHeight="1">
      <c r="A1474" s="139" t="s">
        <v>751</v>
      </c>
      <c r="B1474" s="139" t="s">
        <v>482</v>
      </c>
      <c r="C1474" s="139" t="s">
        <v>782</v>
      </c>
      <c r="D1474" s="139" t="s">
        <v>633</v>
      </c>
      <c r="E1474" s="139" t="s">
        <v>754</v>
      </c>
      <c r="F1474" s="49">
        <v>1960</v>
      </c>
      <c r="G1474" s="49">
        <v>1890</v>
      </c>
      <c r="H1474" s="49">
        <v>1920</v>
      </c>
      <c r="I1474" s="49">
        <v>1920</v>
      </c>
      <c r="J1474" s="49">
        <v>1900</v>
      </c>
      <c r="K1474" s="49">
        <v>1930</v>
      </c>
      <c r="L1474" s="49">
        <v>1930</v>
      </c>
      <c r="M1474" s="49">
        <v>1920</v>
      </c>
      <c r="N1474" s="49">
        <v>1630</v>
      </c>
      <c r="O1474" s="49">
        <v>526</v>
      </c>
      <c r="P1474" s="49">
        <v>526</v>
      </c>
      <c r="Q1474" s="49">
        <v>526</v>
      </c>
      <c r="R1474" s="49">
        <v>529</v>
      </c>
      <c r="S1474" s="49">
        <v>504</v>
      </c>
      <c r="T1474" s="49">
        <v>367</v>
      </c>
      <c r="U1474" s="49">
        <v>231</v>
      </c>
      <c r="V1474" s="49">
        <v>94.4</v>
      </c>
    </row>
    <row r="1475" spans="1:22" ht="15.75" customHeight="1">
      <c r="A1475" s="139" t="s">
        <v>751</v>
      </c>
      <c r="B1475" s="139" t="s">
        <v>504</v>
      </c>
      <c r="C1475" s="139" t="s">
        <v>782</v>
      </c>
      <c r="D1475" s="139" t="s">
        <v>633</v>
      </c>
      <c r="E1475" s="139" t="s">
        <v>754</v>
      </c>
      <c r="F1475" s="49">
        <v>169</v>
      </c>
      <c r="G1475" s="49">
        <v>92.6</v>
      </c>
      <c r="H1475" s="49">
        <v>67.599999999999994</v>
      </c>
      <c r="I1475" s="49">
        <v>85.5</v>
      </c>
      <c r="J1475" s="49">
        <v>106</v>
      </c>
      <c r="K1475" s="49">
        <v>119</v>
      </c>
      <c r="L1475" s="49">
        <v>135</v>
      </c>
      <c r="M1475" s="49">
        <v>135</v>
      </c>
      <c r="N1475" s="49">
        <v>116</v>
      </c>
      <c r="O1475" s="49">
        <v>74</v>
      </c>
      <c r="P1475" s="49">
        <v>43.7</v>
      </c>
      <c r="Q1475" s="49">
        <v>44.3</v>
      </c>
      <c r="R1475" s="49">
        <v>52.2</v>
      </c>
      <c r="S1475" s="49">
        <v>55.4</v>
      </c>
      <c r="T1475" s="49">
        <v>53.5</v>
      </c>
      <c r="U1475" s="49">
        <v>92.9</v>
      </c>
      <c r="V1475" s="49">
        <v>70.2</v>
      </c>
    </row>
    <row r="1476" spans="1:22" ht="15.75" customHeight="1">
      <c r="A1476" s="139" t="s">
        <v>751</v>
      </c>
      <c r="B1476" s="139" t="s">
        <v>496</v>
      </c>
      <c r="C1476" s="139" t="s">
        <v>782</v>
      </c>
      <c r="D1476" s="139" t="s">
        <v>633</v>
      </c>
      <c r="E1476" s="139" t="s">
        <v>754</v>
      </c>
      <c r="F1476" s="49">
        <v>131</v>
      </c>
      <c r="G1476" s="49">
        <v>119</v>
      </c>
      <c r="H1476" s="49">
        <v>132</v>
      </c>
      <c r="I1476" s="49">
        <v>149</v>
      </c>
      <c r="J1476" s="49">
        <v>173</v>
      </c>
      <c r="K1476" s="49">
        <v>162</v>
      </c>
      <c r="L1476" s="49">
        <v>184</v>
      </c>
      <c r="M1476" s="49">
        <v>152</v>
      </c>
      <c r="N1476" s="49">
        <v>133</v>
      </c>
      <c r="O1476" s="49">
        <v>208</v>
      </c>
      <c r="P1476" s="49">
        <v>94.4</v>
      </c>
      <c r="Q1476" s="49">
        <v>48</v>
      </c>
      <c r="R1476" s="49">
        <v>70.400000000000006</v>
      </c>
      <c r="S1476" s="49">
        <v>123</v>
      </c>
      <c r="T1476" s="49">
        <v>122</v>
      </c>
      <c r="U1476" s="49">
        <v>121</v>
      </c>
      <c r="V1476" s="49">
        <v>120</v>
      </c>
    </row>
    <row r="1477" spans="1:22" ht="15.75" customHeight="1">
      <c r="A1477" s="139" t="s">
        <v>751</v>
      </c>
      <c r="B1477" s="139" t="s">
        <v>506</v>
      </c>
      <c r="C1477" s="139" t="s">
        <v>782</v>
      </c>
      <c r="D1477" s="139" t="s">
        <v>633</v>
      </c>
      <c r="E1477" s="139" t="s">
        <v>754</v>
      </c>
      <c r="F1477" s="49">
        <v>29.2</v>
      </c>
      <c r="G1477" s="49">
        <v>35.6</v>
      </c>
      <c r="H1477" s="49">
        <v>41.1</v>
      </c>
      <c r="I1477" s="49">
        <v>42.2</v>
      </c>
      <c r="J1477" s="49">
        <v>43.6</v>
      </c>
      <c r="K1477" s="49">
        <v>42.3</v>
      </c>
      <c r="L1477" s="49">
        <v>40.1</v>
      </c>
      <c r="M1477" s="49">
        <v>45.9</v>
      </c>
      <c r="N1477" s="49">
        <v>56.2</v>
      </c>
      <c r="O1477" s="49">
        <v>56</v>
      </c>
      <c r="P1477" s="49">
        <v>68.2</v>
      </c>
      <c r="Q1477" s="49">
        <v>72.8</v>
      </c>
      <c r="R1477" s="49">
        <v>84</v>
      </c>
      <c r="S1477" s="49">
        <v>76.400000000000006</v>
      </c>
      <c r="T1477" s="49">
        <v>80</v>
      </c>
      <c r="U1477" s="49">
        <v>83.7</v>
      </c>
      <c r="V1477" s="49">
        <v>87.3</v>
      </c>
    </row>
    <row r="1478" spans="1:22" ht="15.75" customHeight="1">
      <c r="A1478" s="139" t="s">
        <v>751</v>
      </c>
      <c r="B1478" s="139" t="s">
        <v>508</v>
      </c>
      <c r="C1478" s="139" t="s">
        <v>782</v>
      </c>
      <c r="D1478" s="139" t="s">
        <v>633</v>
      </c>
      <c r="E1478" s="139" t="s">
        <v>754</v>
      </c>
      <c r="F1478" s="49">
        <v>6200</v>
      </c>
      <c r="G1478" s="49">
        <v>6560</v>
      </c>
      <c r="H1478" s="49">
        <v>8270</v>
      </c>
      <c r="I1478" s="49">
        <v>8590</v>
      </c>
      <c r="J1478" s="49">
        <v>9620</v>
      </c>
      <c r="K1478" s="49">
        <v>9320</v>
      </c>
      <c r="L1478" s="49">
        <v>9050</v>
      </c>
      <c r="M1478" s="49">
        <v>8590</v>
      </c>
      <c r="N1478" s="49">
        <v>6210</v>
      </c>
      <c r="O1478" s="49">
        <v>3870</v>
      </c>
      <c r="P1478" s="49">
        <v>3870</v>
      </c>
      <c r="Q1478" s="49">
        <v>3630</v>
      </c>
      <c r="R1478" s="49">
        <v>3210</v>
      </c>
      <c r="S1478" s="49">
        <v>3250</v>
      </c>
      <c r="T1478" s="49">
        <v>3360</v>
      </c>
      <c r="U1478" s="49">
        <v>4090</v>
      </c>
      <c r="V1478" s="49">
        <v>4110</v>
      </c>
    </row>
    <row r="1479" spans="1:22" ht="15.75" customHeight="1">
      <c r="A1479" s="139" t="s">
        <v>751</v>
      </c>
      <c r="B1479" s="139" t="s">
        <v>510</v>
      </c>
      <c r="C1479" s="139" t="s">
        <v>782</v>
      </c>
      <c r="D1479" s="139" t="s">
        <v>633</v>
      </c>
      <c r="E1479" s="139" t="s">
        <v>754</v>
      </c>
      <c r="F1479" s="49">
        <v>94300</v>
      </c>
      <c r="G1479" s="49">
        <v>93900</v>
      </c>
      <c r="H1479" s="49">
        <v>96100</v>
      </c>
      <c r="I1479" s="49">
        <v>100000</v>
      </c>
      <c r="J1479" s="49">
        <v>105000</v>
      </c>
      <c r="K1479" s="49">
        <v>102000</v>
      </c>
      <c r="L1479" s="49">
        <v>107000</v>
      </c>
      <c r="M1479" s="49">
        <v>106000</v>
      </c>
      <c r="N1479" s="49">
        <v>102000</v>
      </c>
      <c r="O1479" s="49">
        <v>91100</v>
      </c>
      <c r="P1479" s="49">
        <v>99200</v>
      </c>
      <c r="Q1479" s="49">
        <v>100000</v>
      </c>
      <c r="R1479" s="49">
        <v>104000</v>
      </c>
      <c r="S1479" s="49">
        <v>101000</v>
      </c>
      <c r="T1479" s="49">
        <v>103000</v>
      </c>
      <c r="U1479" s="49">
        <v>104000</v>
      </c>
      <c r="V1479" s="49">
        <v>104000</v>
      </c>
    </row>
    <row r="1480" spans="1:22" ht="15.75" customHeight="1">
      <c r="A1480" s="139" t="s">
        <v>751</v>
      </c>
      <c r="B1480" s="139" t="s">
        <v>526</v>
      </c>
      <c r="C1480" s="139" t="s">
        <v>782</v>
      </c>
      <c r="D1480" s="139" t="s">
        <v>633</v>
      </c>
      <c r="E1480" s="139" t="s">
        <v>754</v>
      </c>
      <c r="F1480" s="49">
        <v>5840</v>
      </c>
      <c r="G1480" s="49">
        <v>7530</v>
      </c>
      <c r="H1480" s="49">
        <v>8680</v>
      </c>
      <c r="I1480" s="49">
        <v>10300</v>
      </c>
      <c r="J1480" s="49">
        <v>11000</v>
      </c>
      <c r="K1480" s="49">
        <v>12400</v>
      </c>
      <c r="L1480" s="49">
        <v>12400</v>
      </c>
      <c r="M1480" s="49">
        <v>15100</v>
      </c>
      <c r="N1480" s="49">
        <v>15800</v>
      </c>
      <c r="O1480" s="49">
        <v>16400</v>
      </c>
      <c r="P1480" s="49">
        <v>17900</v>
      </c>
      <c r="Q1480" s="49">
        <v>19800</v>
      </c>
      <c r="R1480" s="49">
        <v>20200</v>
      </c>
      <c r="S1480" s="49">
        <v>21500</v>
      </c>
      <c r="T1480" s="49">
        <v>22700</v>
      </c>
      <c r="U1480" s="49">
        <v>23800</v>
      </c>
      <c r="V1480" s="49">
        <v>25000</v>
      </c>
    </row>
    <row r="1481" spans="1:22" ht="15.75" customHeight="1">
      <c r="A1481" s="139" t="s">
        <v>751</v>
      </c>
      <c r="B1481" s="139" t="s">
        <v>536</v>
      </c>
      <c r="C1481" s="139" t="s">
        <v>782</v>
      </c>
      <c r="D1481" s="139" t="s">
        <v>633</v>
      </c>
      <c r="E1481" s="139" t="s">
        <v>754</v>
      </c>
      <c r="F1481" s="49">
        <v>24.1</v>
      </c>
      <c r="G1481" s="49">
        <v>18.2</v>
      </c>
      <c r="H1481" s="49">
        <v>18.399999999999999</v>
      </c>
      <c r="I1481" s="49">
        <v>22.4</v>
      </c>
      <c r="J1481" s="49">
        <v>24.4</v>
      </c>
      <c r="K1481" s="49">
        <v>22.9</v>
      </c>
      <c r="L1481" s="49">
        <v>24.3</v>
      </c>
      <c r="M1481" s="49">
        <v>25.6</v>
      </c>
      <c r="N1481" s="49">
        <v>30.6</v>
      </c>
      <c r="O1481" s="49">
        <v>24.8</v>
      </c>
      <c r="P1481" s="49">
        <v>29.1</v>
      </c>
      <c r="Q1481" s="49">
        <v>26</v>
      </c>
      <c r="R1481" s="49">
        <v>28</v>
      </c>
      <c r="S1481" s="49">
        <v>28.9</v>
      </c>
      <c r="T1481" s="49">
        <v>29.5</v>
      </c>
      <c r="U1481" s="49">
        <v>30</v>
      </c>
      <c r="V1481" s="49">
        <v>30.6</v>
      </c>
    </row>
    <row r="1482" spans="1:22" ht="15.75" customHeight="1">
      <c r="A1482" s="139" t="s">
        <v>751</v>
      </c>
      <c r="B1482" s="139" t="s">
        <v>334</v>
      </c>
      <c r="C1482" s="139" t="s">
        <v>782</v>
      </c>
      <c r="D1482" s="139" t="s">
        <v>633</v>
      </c>
      <c r="E1482" s="139" t="s">
        <v>754</v>
      </c>
      <c r="F1482" s="49">
        <v>1.78</v>
      </c>
      <c r="G1482" s="49">
        <v>1.7</v>
      </c>
      <c r="H1482" s="49">
        <v>2.1</v>
      </c>
      <c r="I1482" s="49">
        <v>2.42</v>
      </c>
      <c r="J1482" s="49">
        <v>2.5</v>
      </c>
      <c r="K1482" s="49">
        <v>2.06</v>
      </c>
      <c r="L1482" s="49">
        <v>3.02</v>
      </c>
      <c r="M1482" s="49">
        <v>2.92</v>
      </c>
      <c r="N1482" s="49">
        <v>2.84</v>
      </c>
      <c r="O1482" s="49">
        <v>2.2400000000000002</v>
      </c>
      <c r="P1482" s="49">
        <v>2.04</v>
      </c>
      <c r="Q1482" s="49">
        <v>4</v>
      </c>
      <c r="R1482" s="49">
        <v>3.68</v>
      </c>
      <c r="S1482" s="49">
        <v>3.44</v>
      </c>
      <c r="T1482" s="49">
        <v>3.57</v>
      </c>
      <c r="U1482" s="49">
        <v>3.69</v>
      </c>
      <c r="V1482" s="49">
        <v>3.82</v>
      </c>
    </row>
    <row r="1483" spans="1:22" ht="15.75" customHeight="1">
      <c r="A1483" s="139" t="s">
        <v>751</v>
      </c>
      <c r="B1483" s="139" t="s">
        <v>522</v>
      </c>
      <c r="C1483" s="139" t="s">
        <v>782</v>
      </c>
      <c r="D1483" s="139" t="s">
        <v>633</v>
      </c>
      <c r="E1483" s="139" t="s">
        <v>754</v>
      </c>
      <c r="F1483" s="49">
        <v>1.23</v>
      </c>
      <c r="G1483" s="49">
        <v>1.25</v>
      </c>
      <c r="H1483" s="49">
        <v>1.22</v>
      </c>
      <c r="I1483" s="49">
        <v>1.3</v>
      </c>
      <c r="J1483" s="49">
        <v>1.32</v>
      </c>
      <c r="K1483" s="49">
        <v>1.42</v>
      </c>
      <c r="L1483" s="49">
        <v>1.77</v>
      </c>
      <c r="M1483" s="49">
        <v>1.41</v>
      </c>
      <c r="N1483" s="49">
        <v>1.29</v>
      </c>
      <c r="O1483" s="49">
        <v>0.91100000000000003</v>
      </c>
      <c r="P1483" s="49">
        <v>1.44</v>
      </c>
      <c r="Q1483" s="49">
        <v>1.23</v>
      </c>
      <c r="R1483" s="49">
        <v>1.1299999999999999</v>
      </c>
      <c r="S1483" s="49">
        <v>1.28</v>
      </c>
      <c r="T1483" s="49">
        <v>1.28</v>
      </c>
      <c r="U1483" s="49">
        <v>1.28</v>
      </c>
      <c r="V1483" s="49">
        <v>1.28</v>
      </c>
    </row>
    <row r="1484" spans="1:22" ht="15.75" customHeight="1">
      <c r="A1484" s="139" t="s">
        <v>751</v>
      </c>
      <c r="B1484" s="139" t="s">
        <v>530</v>
      </c>
      <c r="C1484" s="139" t="s">
        <v>782</v>
      </c>
      <c r="D1484" s="139" t="s">
        <v>633</v>
      </c>
      <c r="E1484" s="139" t="s">
        <v>754</v>
      </c>
      <c r="F1484" s="49">
        <v>211</v>
      </c>
      <c r="G1484" s="49">
        <v>225</v>
      </c>
      <c r="H1484" s="49">
        <v>231</v>
      </c>
      <c r="I1484" s="49">
        <v>243</v>
      </c>
      <c r="J1484" s="49">
        <v>291</v>
      </c>
      <c r="K1484" s="49">
        <v>303</v>
      </c>
      <c r="L1484" s="49">
        <v>404</v>
      </c>
      <c r="M1484" s="49">
        <v>363</v>
      </c>
      <c r="N1484" s="49">
        <v>321</v>
      </c>
      <c r="O1484" s="49">
        <v>197</v>
      </c>
      <c r="P1484" s="49">
        <v>236</v>
      </c>
      <c r="Q1484" s="49">
        <v>254</v>
      </c>
      <c r="R1484" s="49">
        <v>170</v>
      </c>
      <c r="S1484" s="49">
        <v>284</v>
      </c>
      <c r="T1484" s="49">
        <v>288</v>
      </c>
      <c r="U1484" s="49">
        <v>292</v>
      </c>
      <c r="V1484" s="49">
        <v>296</v>
      </c>
    </row>
    <row r="1485" spans="1:22" ht="15.75" customHeight="1">
      <c r="A1485" s="139" t="s">
        <v>751</v>
      </c>
      <c r="B1485" s="139" t="s">
        <v>558</v>
      </c>
      <c r="C1485" s="139" t="s">
        <v>782</v>
      </c>
      <c r="D1485" s="139" t="s">
        <v>633</v>
      </c>
      <c r="E1485" s="139" t="s">
        <v>754</v>
      </c>
      <c r="F1485" s="49">
        <v>29.2</v>
      </c>
      <c r="G1485" s="49">
        <v>0</v>
      </c>
      <c r="H1485" s="49">
        <v>0</v>
      </c>
      <c r="I1485" s="49">
        <v>0</v>
      </c>
      <c r="J1485" s="49">
        <v>0</v>
      </c>
      <c r="K1485" s="49">
        <v>0</v>
      </c>
      <c r="L1485" s="49">
        <v>0</v>
      </c>
      <c r="M1485" s="49">
        <v>0</v>
      </c>
      <c r="N1485" s="49">
        <v>0</v>
      </c>
      <c r="O1485" s="49">
        <v>0</v>
      </c>
      <c r="P1485" s="49">
        <v>0</v>
      </c>
      <c r="Q1485" s="49">
        <v>0</v>
      </c>
      <c r="R1485" s="49">
        <v>0</v>
      </c>
      <c r="S1485" s="49">
        <v>0</v>
      </c>
      <c r="T1485" s="49">
        <v>0</v>
      </c>
      <c r="U1485" s="49">
        <v>0</v>
      </c>
      <c r="V1485" s="49">
        <v>0</v>
      </c>
    </row>
    <row r="1486" spans="1:22" ht="15.75" customHeight="1">
      <c r="A1486" s="139" t="s">
        <v>751</v>
      </c>
      <c r="B1486" s="139" t="s">
        <v>538</v>
      </c>
      <c r="C1486" s="139" t="s">
        <v>782</v>
      </c>
      <c r="D1486" s="139" t="s">
        <v>633</v>
      </c>
      <c r="E1486" s="139" t="s">
        <v>754</v>
      </c>
      <c r="F1486" s="49">
        <v>3700</v>
      </c>
      <c r="G1486" s="49">
        <v>3720</v>
      </c>
      <c r="H1486" s="49">
        <v>4660</v>
      </c>
      <c r="I1486" s="49">
        <v>4480</v>
      </c>
      <c r="J1486" s="49">
        <v>4910</v>
      </c>
      <c r="K1486" s="49">
        <v>4390</v>
      </c>
      <c r="L1486" s="49">
        <v>4920</v>
      </c>
      <c r="M1486" s="49">
        <v>4700</v>
      </c>
      <c r="N1486" s="49">
        <v>4520</v>
      </c>
      <c r="O1486" s="49">
        <v>3840</v>
      </c>
      <c r="P1486" s="49">
        <v>4570</v>
      </c>
      <c r="Q1486" s="49">
        <v>3950</v>
      </c>
      <c r="R1486" s="49">
        <v>4390</v>
      </c>
      <c r="S1486" s="49">
        <v>4190</v>
      </c>
      <c r="T1486" s="49">
        <v>4540</v>
      </c>
      <c r="U1486" s="49">
        <v>4540</v>
      </c>
      <c r="V1486" s="49">
        <v>4840</v>
      </c>
    </row>
    <row r="1487" spans="1:22" ht="15.75" customHeight="1">
      <c r="A1487" s="139" t="s">
        <v>751</v>
      </c>
      <c r="B1487" s="139" t="s">
        <v>540</v>
      </c>
      <c r="C1487" s="139" t="s">
        <v>782</v>
      </c>
      <c r="D1487" s="139" t="s">
        <v>633</v>
      </c>
      <c r="E1487" s="139" t="s">
        <v>754</v>
      </c>
      <c r="F1487" s="49">
        <v>204</v>
      </c>
      <c r="G1487" s="49">
        <v>210</v>
      </c>
      <c r="H1487" s="49">
        <v>271</v>
      </c>
      <c r="I1487" s="49">
        <v>289</v>
      </c>
      <c r="J1487" s="49">
        <v>292</v>
      </c>
      <c r="K1487" s="49">
        <v>282</v>
      </c>
      <c r="L1487" s="49">
        <v>269</v>
      </c>
      <c r="M1487" s="49">
        <v>263</v>
      </c>
      <c r="N1487" s="49">
        <v>196</v>
      </c>
      <c r="O1487" s="49">
        <v>92.3</v>
      </c>
      <c r="P1487" s="49">
        <v>117</v>
      </c>
      <c r="Q1487" s="49">
        <v>174</v>
      </c>
      <c r="R1487" s="49">
        <v>188</v>
      </c>
      <c r="S1487" s="49">
        <v>189</v>
      </c>
      <c r="T1487" s="49">
        <v>191</v>
      </c>
      <c r="U1487" s="49">
        <v>193</v>
      </c>
      <c r="V1487" s="49">
        <v>198</v>
      </c>
    </row>
    <row r="1488" spans="1:22" ht="15.75" customHeight="1">
      <c r="A1488" s="139" t="s">
        <v>751</v>
      </c>
      <c r="B1488" s="139" t="s">
        <v>562</v>
      </c>
      <c r="C1488" s="139" t="s">
        <v>782</v>
      </c>
      <c r="D1488" s="139" t="s">
        <v>633</v>
      </c>
      <c r="E1488" s="139" t="s">
        <v>754</v>
      </c>
      <c r="F1488" s="49">
        <v>3320</v>
      </c>
      <c r="G1488" s="49">
        <v>3390</v>
      </c>
      <c r="H1488" s="49">
        <v>3510</v>
      </c>
      <c r="I1488" s="49">
        <v>3260</v>
      </c>
      <c r="J1488" s="49">
        <v>3500</v>
      </c>
      <c r="K1488" s="49">
        <v>3240</v>
      </c>
      <c r="L1488" s="49">
        <v>3180</v>
      </c>
      <c r="M1488" s="49">
        <v>3340</v>
      </c>
      <c r="N1488" s="49">
        <v>3100</v>
      </c>
      <c r="O1488" s="49">
        <v>1800</v>
      </c>
      <c r="P1488" s="49">
        <v>3270</v>
      </c>
      <c r="Q1488" s="49">
        <v>3100</v>
      </c>
      <c r="R1488" s="49">
        <v>2770</v>
      </c>
      <c r="S1488" s="49">
        <v>2820</v>
      </c>
      <c r="T1488" s="49">
        <v>2770</v>
      </c>
      <c r="U1488" s="49">
        <v>2710</v>
      </c>
      <c r="V1488" s="49">
        <v>3090</v>
      </c>
    </row>
    <row r="1489" spans="1:22" ht="15.75" customHeight="1">
      <c r="A1489" s="139" t="s">
        <v>751</v>
      </c>
      <c r="B1489" s="139" t="s">
        <v>566</v>
      </c>
      <c r="C1489" s="139" t="s">
        <v>782</v>
      </c>
      <c r="D1489" s="139" t="s">
        <v>633</v>
      </c>
      <c r="E1489" s="139" t="s">
        <v>754</v>
      </c>
      <c r="F1489" s="49">
        <v>3.19</v>
      </c>
      <c r="G1489" s="49">
        <v>3.19</v>
      </c>
      <c r="H1489" s="49">
        <v>3.06</v>
      </c>
      <c r="I1489" s="49">
        <v>3.19</v>
      </c>
      <c r="J1489" s="49">
        <v>3.19</v>
      </c>
      <c r="K1489" s="49">
        <v>3.19</v>
      </c>
      <c r="L1489" s="49">
        <v>3.19</v>
      </c>
      <c r="M1489" s="49">
        <v>3.19</v>
      </c>
      <c r="N1489" s="49">
        <v>3.19</v>
      </c>
      <c r="O1489" s="49">
        <v>3.19</v>
      </c>
      <c r="P1489" s="49">
        <v>2.91</v>
      </c>
      <c r="Q1489" s="49">
        <v>2.91</v>
      </c>
      <c r="R1489" s="49">
        <v>4.24</v>
      </c>
      <c r="S1489" s="49">
        <v>3.33</v>
      </c>
      <c r="T1489" s="49">
        <v>3.34</v>
      </c>
      <c r="U1489" s="49">
        <v>3.35</v>
      </c>
      <c r="V1489" s="49">
        <v>3.37</v>
      </c>
    </row>
    <row r="1490" spans="1:22" ht="15.75" customHeight="1">
      <c r="A1490" s="139" t="s">
        <v>751</v>
      </c>
      <c r="B1490" s="139" t="s">
        <v>572</v>
      </c>
      <c r="C1490" s="139" t="s">
        <v>782</v>
      </c>
      <c r="D1490" s="139" t="s">
        <v>633</v>
      </c>
      <c r="E1490" s="139" t="s">
        <v>754</v>
      </c>
      <c r="F1490" s="49">
        <v>91.3</v>
      </c>
      <c r="G1490" s="49">
        <v>90.1</v>
      </c>
      <c r="H1490" s="49">
        <v>106</v>
      </c>
      <c r="I1490" s="49">
        <v>146</v>
      </c>
      <c r="J1490" s="49">
        <v>201</v>
      </c>
      <c r="K1490" s="49">
        <v>236</v>
      </c>
      <c r="L1490" s="49">
        <v>224</v>
      </c>
      <c r="M1490" s="49">
        <v>250</v>
      </c>
      <c r="N1490" s="49">
        <v>239</v>
      </c>
      <c r="O1490" s="49">
        <v>174</v>
      </c>
      <c r="P1490" s="49">
        <v>193</v>
      </c>
      <c r="Q1490" s="49">
        <v>188</v>
      </c>
      <c r="R1490" s="49">
        <v>186</v>
      </c>
      <c r="S1490" s="49">
        <v>249</v>
      </c>
      <c r="T1490" s="49">
        <v>259</v>
      </c>
      <c r="U1490" s="49">
        <v>270</v>
      </c>
      <c r="V1490" s="49">
        <v>280</v>
      </c>
    </row>
    <row r="1491" spans="1:22" ht="15.75" customHeight="1">
      <c r="A1491" s="139" t="s">
        <v>751</v>
      </c>
      <c r="B1491" s="139" t="s">
        <v>568</v>
      </c>
      <c r="C1491" s="139" t="s">
        <v>782</v>
      </c>
      <c r="D1491" s="139" t="s">
        <v>633</v>
      </c>
      <c r="E1491" s="139" t="s">
        <v>754</v>
      </c>
      <c r="F1491" s="49">
        <v>409</v>
      </c>
      <c r="G1491" s="49">
        <v>448</v>
      </c>
      <c r="H1491" s="49">
        <v>475</v>
      </c>
      <c r="I1491" s="49">
        <v>494</v>
      </c>
      <c r="J1491" s="49">
        <v>537</v>
      </c>
      <c r="K1491" s="49">
        <v>569</v>
      </c>
      <c r="L1491" s="49">
        <v>621</v>
      </c>
      <c r="M1491" s="49">
        <v>629</v>
      </c>
      <c r="N1491" s="49">
        <v>599</v>
      </c>
      <c r="O1491" s="49">
        <v>539</v>
      </c>
      <c r="P1491" s="49">
        <v>524</v>
      </c>
      <c r="Q1491" s="49">
        <v>418</v>
      </c>
      <c r="R1491" s="49">
        <v>409</v>
      </c>
      <c r="S1491" s="49">
        <v>570</v>
      </c>
      <c r="T1491" s="49">
        <v>580</v>
      </c>
      <c r="U1491" s="49">
        <v>591</v>
      </c>
      <c r="V1491" s="49">
        <v>601</v>
      </c>
    </row>
    <row r="1492" spans="1:22" ht="15.75" customHeight="1">
      <c r="A1492" s="139" t="s">
        <v>751</v>
      </c>
      <c r="B1492" s="139" t="s">
        <v>580</v>
      </c>
      <c r="C1492" s="139" t="s">
        <v>782</v>
      </c>
      <c r="D1492" s="139" t="s">
        <v>633</v>
      </c>
      <c r="E1492" s="139" t="s">
        <v>754</v>
      </c>
      <c r="F1492" s="49">
        <v>29.6</v>
      </c>
      <c r="G1492" s="49">
        <v>26.7</v>
      </c>
      <c r="H1492" s="49">
        <v>32.700000000000003</v>
      </c>
      <c r="I1492" s="49">
        <v>36.1</v>
      </c>
      <c r="J1492" s="49">
        <v>32.6</v>
      </c>
      <c r="K1492" s="49">
        <v>28.5</v>
      </c>
      <c r="L1492" s="49">
        <v>26.9</v>
      </c>
      <c r="M1492" s="49">
        <v>27.3</v>
      </c>
      <c r="N1492" s="49">
        <v>19.600000000000001</v>
      </c>
      <c r="O1492" s="49">
        <v>16.7</v>
      </c>
      <c r="P1492" s="49">
        <v>22.9</v>
      </c>
      <c r="Q1492" s="49">
        <v>24.4</v>
      </c>
      <c r="R1492" s="49">
        <v>22.7</v>
      </c>
      <c r="S1492" s="49">
        <v>20.7</v>
      </c>
      <c r="T1492" s="49">
        <v>19.899999999999999</v>
      </c>
      <c r="U1492" s="49">
        <v>19.100000000000001</v>
      </c>
      <c r="V1492" s="49">
        <v>18.3</v>
      </c>
    </row>
    <row r="1493" spans="1:22" ht="15.75" customHeight="1">
      <c r="A1493" s="139" t="s">
        <v>751</v>
      </c>
      <c r="B1493" s="139" t="s">
        <v>582</v>
      </c>
      <c r="C1493" s="139" t="s">
        <v>782</v>
      </c>
      <c r="D1493" s="139" t="s">
        <v>633</v>
      </c>
      <c r="E1493" s="139" t="s">
        <v>754</v>
      </c>
      <c r="F1493" s="49">
        <v>37.1</v>
      </c>
      <c r="G1493" s="49">
        <v>36.200000000000003</v>
      </c>
      <c r="H1493" s="49">
        <v>30</v>
      </c>
      <c r="I1493" s="49">
        <v>8.6999999999999993</v>
      </c>
      <c r="J1493" s="49">
        <v>2.64</v>
      </c>
      <c r="K1493" s="49">
        <v>2.8</v>
      </c>
      <c r="L1493" s="49">
        <v>3</v>
      </c>
      <c r="M1493" s="49">
        <v>3.2</v>
      </c>
      <c r="N1493" s="49">
        <v>3.28</v>
      </c>
      <c r="O1493" s="49">
        <v>6.2</v>
      </c>
      <c r="P1493" s="49">
        <v>4.5999999999999996</v>
      </c>
      <c r="Q1493" s="49">
        <v>4.76</v>
      </c>
      <c r="R1493" s="49">
        <v>7.2</v>
      </c>
      <c r="S1493" s="49">
        <v>0</v>
      </c>
      <c r="T1493" s="49">
        <v>0</v>
      </c>
      <c r="U1493" s="49">
        <v>0</v>
      </c>
      <c r="V1493" s="49">
        <v>0</v>
      </c>
    </row>
    <row r="1494" spans="1:22" ht="15.75" customHeight="1">
      <c r="A1494" s="139" t="s">
        <v>751</v>
      </c>
      <c r="B1494" s="139" t="s">
        <v>584</v>
      </c>
      <c r="C1494" s="139" t="s">
        <v>782</v>
      </c>
      <c r="D1494" s="139" t="s">
        <v>633</v>
      </c>
      <c r="E1494" s="139" t="s">
        <v>754</v>
      </c>
      <c r="F1494" s="49">
        <v>5390</v>
      </c>
      <c r="G1494" s="49">
        <v>5750</v>
      </c>
      <c r="H1494" s="49">
        <v>5560</v>
      </c>
      <c r="I1494" s="49">
        <v>5860</v>
      </c>
      <c r="J1494" s="49">
        <v>6580</v>
      </c>
      <c r="K1494" s="49">
        <v>6610</v>
      </c>
      <c r="L1494" s="49">
        <v>6870</v>
      </c>
      <c r="M1494" s="49">
        <v>7480</v>
      </c>
      <c r="N1494" s="49">
        <v>7830</v>
      </c>
      <c r="O1494" s="49">
        <v>7950</v>
      </c>
      <c r="P1494" s="49">
        <v>8710</v>
      </c>
      <c r="Q1494" s="49">
        <v>9960</v>
      </c>
      <c r="R1494" s="49">
        <v>10600</v>
      </c>
      <c r="S1494" s="49">
        <v>10700</v>
      </c>
      <c r="T1494" s="49">
        <v>10200</v>
      </c>
      <c r="U1494" s="49">
        <v>10900</v>
      </c>
      <c r="V1494" s="49">
        <v>11400</v>
      </c>
    </row>
    <row r="1495" spans="1:22" ht="15.75" customHeight="1">
      <c r="A1495" s="139" t="s">
        <v>751</v>
      </c>
      <c r="B1495" s="139" t="s">
        <v>771</v>
      </c>
      <c r="C1495" s="139" t="s">
        <v>782</v>
      </c>
      <c r="D1495" s="139" t="s">
        <v>633</v>
      </c>
      <c r="E1495" s="139" t="s">
        <v>754</v>
      </c>
      <c r="F1495" s="49">
        <v>2030</v>
      </c>
      <c r="G1495" s="49">
        <v>1940</v>
      </c>
      <c r="H1495" s="49">
        <v>2020</v>
      </c>
      <c r="I1495" s="49">
        <v>2060</v>
      </c>
      <c r="J1495" s="49">
        <v>2100</v>
      </c>
      <c r="K1495" s="49">
        <v>2010</v>
      </c>
      <c r="L1495" s="49">
        <v>3470</v>
      </c>
      <c r="M1495" s="49">
        <v>2150</v>
      </c>
      <c r="N1495" s="49">
        <v>2050</v>
      </c>
      <c r="O1495" s="49">
        <v>1710</v>
      </c>
      <c r="P1495" s="49">
        <v>3470</v>
      </c>
      <c r="Q1495" s="49">
        <v>3100</v>
      </c>
      <c r="R1495" s="49">
        <v>4280</v>
      </c>
      <c r="S1495" s="49">
        <v>3320</v>
      </c>
      <c r="T1495" s="49">
        <v>3430</v>
      </c>
      <c r="U1495" s="49">
        <v>3550</v>
      </c>
      <c r="V1495" s="49">
        <v>3660</v>
      </c>
    </row>
    <row r="1496" spans="1:22" ht="15.75" customHeight="1">
      <c r="A1496" s="139" t="s">
        <v>751</v>
      </c>
      <c r="B1496" s="139" t="s">
        <v>570</v>
      </c>
      <c r="C1496" s="139" t="s">
        <v>782</v>
      </c>
      <c r="D1496" s="139" t="s">
        <v>633</v>
      </c>
      <c r="E1496" s="139" t="s">
        <v>754</v>
      </c>
      <c r="F1496" s="49">
        <v>0</v>
      </c>
      <c r="G1496" s="49">
        <v>0</v>
      </c>
      <c r="H1496" s="49">
        <v>0</v>
      </c>
      <c r="I1496" s="49">
        <v>0</v>
      </c>
      <c r="J1496" s="49">
        <v>0</v>
      </c>
      <c r="K1496" s="49">
        <v>0</v>
      </c>
      <c r="L1496" s="49">
        <v>0</v>
      </c>
      <c r="M1496" s="49">
        <v>0</v>
      </c>
      <c r="N1496" s="49">
        <v>0</v>
      </c>
      <c r="O1496" s="49">
        <v>0</v>
      </c>
      <c r="P1496" s="49">
        <v>0</v>
      </c>
      <c r="Q1496" s="49">
        <v>0</v>
      </c>
      <c r="R1496" s="49">
        <v>0</v>
      </c>
      <c r="S1496" s="49">
        <v>0</v>
      </c>
      <c r="T1496" s="49">
        <v>0</v>
      </c>
      <c r="U1496" s="49">
        <v>0</v>
      </c>
      <c r="V1496" s="49">
        <v>0</v>
      </c>
    </row>
    <row r="1497" spans="1:22" ht="15.75" customHeight="1">
      <c r="A1497" s="139" t="s">
        <v>751</v>
      </c>
      <c r="B1497" s="139" t="s">
        <v>590</v>
      </c>
      <c r="C1497" s="139" t="s">
        <v>782</v>
      </c>
      <c r="D1497" s="139" t="s">
        <v>633</v>
      </c>
      <c r="E1497" s="139" t="s">
        <v>754</v>
      </c>
      <c r="F1497" s="49">
        <v>1.2</v>
      </c>
      <c r="G1497" s="49">
        <v>1.2</v>
      </c>
      <c r="H1497" s="49">
        <v>1.2</v>
      </c>
      <c r="I1497" s="49">
        <v>1.2</v>
      </c>
      <c r="J1497" s="49">
        <v>1.2</v>
      </c>
      <c r="K1497" s="49">
        <v>1.2</v>
      </c>
      <c r="L1497" s="49">
        <v>1.2</v>
      </c>
      <c r="M1497" s="49">
        <v>1.2</v>
      </c>
      <c r="N1497" s="49">
        <v>1.2</v>
      </c>
      <c r="O1497" s="49">
        <v>1</v>
      </c>
      <c r="P1497" s="49">
        <v>0.28000000000000003</v>
      </c>
      <c r="Q1497" s="49">
        <v>0.28000000000000003</v>
      </c>
      <c r="R1497" s="49">
        <v>0.28000000000000003</v>
      </c>
      <c r="S1497" s="49">
        <v>0.50700000000000001</v>
      </c>
      <c r="T1497" s="49">
        <v>0.44500000000000001</v>
      </c>
      <c r="U1497" s="49">
        <v>0.38300000000000001</v>
      </c>
      <c r="V1497" s="49">
        <v>0.32100000000000001</v>
      </c>
    </row>
    <row r="1498" spans="1:22" ht="15.75" customHeight="1">
      <c r="A1498" s="139" t="s">
        <v>751</v>
      </c>
      <c r="B1498" s="139" t="s">
        <v>592</v>
      </c>
      <c r="C1498" s="139" t="s">
        <v>782</v>
      </c>
      <c r="D1498" s="139" t="s">
        <v>633</v>
      </c>
      <c r="E1498" s="139" t="s">
        <v>754</v>
      </c>
      <c r="F1498" s="49">
        <v>50800</v>
      </c>
      <c r="G1498" s="49">
        <v>53400</v>
      </c>
      <c r="H1498" s="49">
        <v>54300</v>
      </c>
      <c r="I1498" s="49">
        <v>55500</v>
      </c>
      <c r="J1498" s="49">
        <v>57400</v>
      </c>
      <c r="K1498" s="49">
        <v>55400</v>
      </c>
      <c r="L1498" s="49">
        <v>59100</v>
      </c>
      <c r="M1498" s="49">
        <v>64300</v>
      </c>
      <c r="N1498" s="49">
        <v>63400</v>
      </c>
      <c r="O1498" s="49">
        <v>54400</v>
      </c>
      <c r="P1498" s="49">
        <v>56400</v>
      </c>
      <c r="Q1498" s="49">
        <v>56700</v>
      </c>
      <c r="R1498" s="49">
        <v>54800</v>
      </c>
      <c r="S1498" s="49">
        <v>53800</v>
      </c>
      <c r="T1498" s="49">
        <v>47000</v>
      </c>
      <c r="U1498" s="49">
        <v>43200</v>
      </c>
      <c r="V1498" s="49">
        <v>44900</v>
      </c>
    </row>
    <row r="1499" spans="1:22" ht="15.75" customHeight="1">
      <c r="A1499" s="139" t="s">
        <v>751</v>
      </c>
      <c r="B1499" s="139" t="s">
        <v>772</v>
      </c>
      <c r="C1499" s="139" t="s">
        <v>782</v>
      </c>
      <c r="D1499" s="139" t="s">
        <v>633</v>
      </c>
      <c r="E1499" s="139" t="s">
        <v>754</v>
      </c>
      <c r="F1499" s="49">
        <v>286000</v>
      </c>
      <c r="G1499" s="49">
        <v>273000</v>
      </c>
      <c r="H1499" s="49">
        <v>272000</v>
      </c>
      <c r="I1499" s="49">
        <v>276000</v>
      </c>
      <c r="J1499" s="49">
        <v>283000</v>
      </c>
      <c r="K1499" s="49">
        <v>274000</v>
      </c>
      <c r="L1499" s="49">
        <v>286000</v>
      </c>
      <c r="M1499" s="49">
        <v>293000</v>
      </c>
      <c r="N1499" s="49">
        <v>283000</v>
      </c>
      <c r="O1499" s="49">
        <v>230000</v>
      </c>
      <c r="P1499" s="49">
        <v>258000</v>
      </c>
      <c r="Q1499" s="49">
        <v>266000</v>
      </c>
      <c r="R1499" s="49">
        <v>260000</v>
      </c>
      <c r="S1499" s="49">
        <v>251000</v>
      </c>
      <c r="T1499" s="49">
        <v>251000</v>
      </c>
      <c r="U1499" s="49">
        <v>237000</v>
      </c>
      <c r="V1499" s="49">
        <v>233000</v>
      </c>
    </row>
    <row r="1500" spans="1:22" ht="15.75" customHeight="1">
      <c r="A1500" s="139" t="s">
        <v>751</v>
      </c>
      <c r="B1500" s="139" t="s">
        <v>599</v>
      </c>
      <c r="C1500" s="139" t="s">
        <v>782</v>
      </c>
      <c r="D1500" s="139" t="s">
        <v>633</v>
      </c>
      <c r="E1500" s="139" t="s">
        <v>754</v>
      </c>
      <c r="F1500" s="49">
        <v>2.2200000000000002</v>
      </c>
      <c r="G1500" s="49">
        <v>1.94</v>
      </c>
      <c r="H1500" s="49">
        <v>2.06</v>
      </c>
      <c r="I1500" s="49">
        <v>2.2999999999999998</v>
      </c>
      <c r="J1500" s="49">
        <v>3.02</v>
      </c>
      <c r="K1500" s="49">
        <v>3.26</v>
      </c>
      <c r="L1500" s="49">
        <v>2.98</v>
      </c>
      <c r="M1500" s="49">
        <v>3.54</v>
      </c>
      <c r="N1500" s="49">
        <v>3.44</v>
      </c>
      <c r="O1500" s="49">
        <v>2.8</v>
      </c>
      <c r="P1500" s="49">
        <v>2.6</v>
      </c>
      <c r="Q1500" s="49">
        <v>3.2</v>
      </c>
      <c r="R1500" s="49">
        <v>1.76</v>
      </c>
      <c r="S1500" s="49">
        <v>2.95</v>
      </c>
      <c r="T1500" s="49">
        <v>2.98</v>
      </c>
      <c r="U1500" s="49">
        <v>3.01</v>
      </c>
      <c r="V1500" s="49">
        <v>3.05</v>
      </c>
    </row>
    <row r="1501" spans="1:22" ht="15.75" customHeight="1">
      <c r="A1501" s="139" t="s">
        <v>751</v>
      </c>
      <c r="B1501" s="139" t="s">
        <v>597</v>
      </c>
      <c r="C1501" s="139" t="s">
        <v>782</v>
      </c>
      <c r="D1501" s="139" t="s">
        <v>633</v>
      </c>
      <c r="E1501" s="139" t="s">
        <v>754</v>
      </c>
      <c r="F1501" s="49">
        <v>97800</v>
      </c>
      <c r="G1501" s="49">
        <v>84900</v>
      </c>
      <c r="H1501" s="49">
        <v>81000</v>
      </c>
      <c r="I1501" s="49">
        <v>78200</v>
      </c>
      <c r="J1501" s="49">
        <v>77600</v>
      </c>
      <c r="K1501" s="49">
        <v>75300</v>
      </c>
      <c r="L1501" s="49">
        <v>77800</v>
      </c>
      <c r="M1501" s="49">
        <v>80100</v>
      </c>
      <c r="N1501" s="49">
        <v>76000</v>
      </c>
      <c r="O1501" s="49">
        <v>49800</v>
      </c>
      <c r="P1501" s="49">
        <v>63000</v>
      </c>
      <c r="Q1501" s="49">
        <v>68100</v>
      </c>
      <c r="R1501" s="49">
        <v>63000</v>
      </c>
      <c r="S1501" s="49">
        <v>60500</v>
      </c>
      <c r="T1501" s="49">
        <v>64500</v>
      </c>
      <c r="U1501" s="49">
        <v>54000</v>
      </c>
      <c r="V1501" s="49">
        <v>46800</v>
      </c>
    </row>
    <row r="1502" spans="1:22" ht="15.75" customHeight="1">
      <c r="A1502" s="139" t="s">
        <v>751</v>
      </c>
      <c r="B1502" s="139" t="s">
        <v>601</v>
      </c>
      <c r="C1502" s="139" t="s">
        <v>782</v>
      </c>
      <c r="D1502" s="139" t="s">
        <v>633</v>
      </c>
      <c r="E1502" s="139" t="s">
        <v>754</v>
      </c>
      <c r="F1502" s="49">
        <v>665</v>
      </c>
      <c r="G1502" s="49">
        <v>714</v>
      </c>
      <c r="H1502" s="49">
        <v>740</v>
      </c>
      <c r="I1502" s="49">
        <v>777</v>
      </c>
      <c r="J1502" s="49">
        <v>963</v>
      </c>
      <c r="K1502" s="49">
        <v>972</v>
      </c>
      <c r="L1502" s="49">
        <v>1010</v>
      </c>
      <c r="M1502" s="49">
        <v>1050</v>
      </c>
      <c r="N1502" s="49">
        <v>1100</v>
      </c>
      <c r="O1502" s="49">
        <v>1170</v>
      </c>
      <c r="P1502" s="49">
        <v>1170</v>
      </c>
      <c r="Q1502" s="49">
        <v>1190</v>
      </c>
      <c r="R1502" s="49">
        <v>1200</v>
      </c>
      <c r="S1502" s="49">
        <v>1330</v>
      </c>
      <c r="T1502" s="49">
        <v>1380</v>
      </c>
      <c r="U1502" s="49">
        <v>1430</v>
      </c>
      <c r="V1502" s="49">
        <v>1480</v>
      </c>
    </row>
    <row r="1503" spans="1:22" ht="15.75" customHeight="1">
      <c r="A1503" s="139" t="s">
        <v>751</v>
      </c>
      <c r="B1503" s="139" t="s">
        <v>373</v>
      </c>
      <c r="C1503" s="139" t="s">
        <v>782</v>
      </c>
      <c r="D1503" s="139" t="s">
        <v>633</v>
      </c>
      <c r="E1503" s="139" t="s">
        <v>754</v>
      </c>
      <c r="F1503" s="49">
        <v>3.5299999999999998E-2</v>
      </c>
      <c r="G1503" s="49">
        <v>3.56E-2</v>
      </c>
      <c r="H1503" s="49">
        <v>3.44E-2</v>
      </c>
      <c r="I1503" s="49">
        <v>3.6299999999999999E-2</v>
      </c>
      <c r="J1503" s="49">
        <v>3.6499999999999998E-2</v>
      </c>
      <c r="K1503" s="49">
        <v>3.8800000000000001E-2</v>
      </c>
      <c r="L1503" s="49">
        <v>4.7800000000000002E-2</v>
      </c>
      <c r="M1503" s="49">
        <v>3.7400000000000003E-2</v>
      </c>
      <c r="N1503" s="49">
        <v>3.3700000000000001E-2</v>
      </c>
      <c r="O1503" s="49">
        <v>2.3599999999999999E-2</v>
      </c>
      <c r="P1503" s="49">
        <v>3.6799999999999999E-2</v>
      </c>
      <c r="Q1503" s="49">
        <v>3.1E-2</v>
      </c>
      <c r="R1503" s="49">
        <v>2.8400000000000002E-2</v>
      </c>
      <c r="S1503" s="49">
        <v>3.1899999999999998E-2</v>
      </c>
      <c r="T1503" s="49">
        <v>3.15E-2</v>
      </c>
      <c r="U1503" s="49">
        <v>3.1099999999999999E-2</v>
      </c>
      <c r="V1503" s="49">
        <v>3.0700000000000002E-2</v>
      </c>
    </row>
    <row r="1504" spans="1:22" ht="15.75" customHeight="1">
      <c r="A1504" s="139" t="s">
        <v>751</v>
      </c>
      <c r="B1504" s="139" t="s">
        <v>605</v>
      </c>
      <c r="C1504" s="139" t="s">
        <v>782</v>
      </c>
      <c r="D1504" s="139" t="s">
        <v>633</v>
      </c>
      <c r="E1504" s="139" t="s">
        <v>754</v>
      </c>
      <c r="F1504" s="49">
        <v>1390</v>
      </c>
      <c r="G1504" s="49">
        <v>1400</v>
      </c>
      <c r="H1504" s="49">
        <v>1700</v>
      </c>
      <c r="I1504" s="49">
        <v>1660</v>
      </c>
      <c r="J1504" s="49">
        <v>1730</v>
      </c>
      <c r="K1504" s="49">
        <v>1740</v>
      </c>
      <c r="L1504" s="49">
        <v>1730</v>
      </c>
      <c r="M1504" s="49">
        <v>1720</v>
      </c>
      <c r="N1504" s="49">
        <v>1700</v>
      </c>
      <c r="O1504" s="49">
        <v>1520</v>
      </c>
      <c r="P1504" s="49">
        <v>1020</v>
      </c>
      <c r="Q1504" s="49">
        <v>1130</v>
      </c>
      <c r="R1504" s="49">
        <v>798</v>
      </c>
      <c r="S1504" s="49">
        <v>1300</v>
      </c>
      <c r="T1504" s="49">
        <v>1280</v>
      </c>
      <c r="U1504" s="49">
        <v>1260</v>
      </c>
      <c r="V1504" s="49">
        <v>1240</v>
      </c>
    </row>
    <row r="1505" spans="1:22" ht="15.75" customHeight="1">
      <c r="A1505" s="139" t="s">
        <v>751</v>
      </c>
      <c r="B1505" s="139" t="s">
        <v>607</v>
      </c>
      <c r="C1505" s="139" t="s">
        <v>782</v>
      </c>
      <c r="D1505" s="139" t="s">
        <v>633</v>
      </c>
      <c r="E1505" s="139" t="s">
        <v>754</v>
      </c>
      <c r="F1505" s="49">
        <v>2540</v>
      </c>
      <c r="G1505" s="49">
        <v>2420</v>
      </c>
      <c r="H1505" s="49">
        <v>2300</v>
      </c>
      <c r="I1505" s="49">
        <v>2190</v>
      </c>
      <c r="J1505" s="49">
        <v>2070</v>
      </c>
      <c r="K1505" s="49">
        <v>1950</v>
      </c>
      <c r="L1505" s="49">
        <v>1840</v>
      </c>
      <c r="M1505" s="49">
        <v>1720</v>
      </c>
      <c r="N1505" s="49">
        <v>1600</v>
      </c>
      <c r="O1505" s="49">
        <v>1490</v>
      </c>
      <c r="P1505" s="49">
        <v>1370</v>
      </c>
      <c r="Q1505" s="49">
        <v>1250</v>
      </c>
      <c r="R1505" s="49">
        <v>1140</v>
      </c>
      <c r="S1505" s="49">
        <v>1020</v>
      </c>
      <c r="T1505" s="49">
        <v>970</v>
      </c>
      <c r="U1505" s="49">
        <v>866</v>
      </c>
      <c r="V1505" s="49">
        <v>761</v>
      </c>
    </row>
    <row r="1506" spans="1:22" ht="15.75" customHeight="1">
      <c r="A1506" s="139" t="s">
        <v>751</v>
      </c>
      <c r="B1506" s="139" t="s">
        <v>546</v>
      </c>
      <c r="C1506" s="139" t="s">
        <v>782</v>
      </c>
      <c r="D1506" s="139" t="s">
        <v>633</v>
      </c>
      <c r="E1506" s="139" t="s">
        <v>754</v>
      </c>
      <c r="F1506" s="49">
        <v>25800</v>
      </c>
      <c r="G1506" s="49">
        <v>25900</v>
      </c>
      <c r="H1506" s="49">
        <v>27500</v>
      </c>
      <c r="I1506" s="49">
        <v>27300</v>
      </c>
      <c r="J1506" s="49">
        <v>27300</v>
      </c>
      <c r="K1506" s="49">
        <v>28300</v>
      </c>
      <c r="L1506" s="49">
        <v>28900</v>
      </c>
      <c r="M1506" s="49">
        <v>28100</v>
      </c>
      <c r="N1506" s="49">
        <v>28100</v>
      </c>
      <c r="O1506" s="49">
        <v>26800</v>
      </c>
      <c r="P1506" s="49">
        <v>25500</v>
      </c>
      <c r="Q1506" s="49">
        <v>27200</v>
      </c>
      <c r="R1506" s="49">
        <v>28600</v>
      </c>
      <c r="S1506" s="49">
        <v>27700</v>
      </c>
      <c r="T1506" s="49">
        <v>28100</v>
      </c>
      <c r="U1506" s="49">
        <v>28200</v>
      </c>
      <c r="V1506" s="49">
        <v>28300</v>
      </c>
    </row>
    <row r="1507" spans="1:22" ht="15.75" customHeight="1">
      <c r="A1507" s="139" t="s">
        <v>751</v>
      </c>
      <c r="B1507" s="139" t="s">
        <v>611</v>
      </c>
      <c r="C1507" s="139" t="s">
        <v>782</v>
      </c>
      <c r="D1507" s="139" t="s">
        <v>633</v>
      </c>
      <c r="E1507" s="139" t="s">
        <v>754</v>
      </c>
      <c r="F1507" s="49">
        <v>4.34</v>
      </c>
      <c r="G1507" s="49">
        <v>4.42</v>
      </c>
      <c r="H1507" s="49">
        <v>4.47</v>
      </c>
      <c r="I1507" s="49">
        <v>3.52</v>
      </c>
      <c r="J1507" s="49">
        <v>3.39</v>
      </c>
      <c r="K1507" s="49">
        <v>3.56</v>
      </c>
      <c r="L1507" s="49">
        <v>3.56</v>
      </c>
      <c r="M1507" s="49">
        <v>3.56</v>
      </c>
      <c r="N1507" s="49">
        <v>3.56</v>
      </c>
      <c r="O1507" s="49">
        <v>3.56</v>
      </c>
      <c r="P1507" s="49">
        <v>3.56</v>
      </c>
      <c r="Q1507" s="49">
        <v>3.61</v>
      </c>
      <c r="R1507" s="49">
        <v>3.6</v>
      </c>
      <c r="S1507" s="49">
        <v>3.59</v>
      </c>
      <c r="T1507" s="49">
        <v>3.57</v>
      </c>
      <c r="U1507" s="49">
        <v>3.56</v>
      </c>
      <c r="V1507" s="49">
        <v>3.55</v>
      </c>
    </row>
    <row r="1508" spans="1:22" ht="15.75" customHeight="1">
      <c r="A1508" s="139" t="s">
        <v>751</v>
      </c>
      <c r="B1508" s="139" t="s">
        <v>613</v>
      </c>
      <c r="C1508" s="139" t="s">
        <v>782</v>
      </c>
      <c r="D1508" s="139" t="s">
        <v>633</v>
      </c>
      <c r="E1508" s="139" t="s">
        <v>754</v>
      </c>
      <c r="F1508" s="49">
        <v>761</v>
      </c>
      <c r="G1508" s="49">
        <v>696</v>
      </c>
      <c r="H1508" s="49">
        <v>652</v>
      </c>
      <c r="I1508" s="49">
        <v>597</v>
      </c>
      <c r="J1508" s="49">
        <v>453</v>
      </c>
      <c r="K1508" s="49">
        <v>494</v>
      </c>
      <c r="L1508" s="49">
        <v>379</v>
      </c>
      <c r="M1508" s="49">
        <v>289</v>
      </c>
      <c r="N1508" s="49">
        <v>264</v>
      </c>
      <c r="O1508" s="49">
        <v>131</v>
      </c>
      <c r="P1508" s="49">
        <v>261</v>
      </c>
      <c r="Q1508" s="49">
        <v>252</v>
      </c>
      <c r="R1508" s="49">
        <v>245</v>
      </c>
      <c r="S1508" s="49">
        <v>9.9</v>
      </c>
      <c r="T1508" s="49">
        <v>0</v>
      </c>
      <c r="U1508" s="49">
        <v>0</v>
      </c>
      <c r="V1508" s="49">
        <v>0</v>
      </c>
    </row>
    <row r="1509" spans="1:22" ht="15.75" customHeight="1">
      <c r="A1509" s="139" t="s">
        <v>751</v>
      </c>
      <c r="B1509" s="139" t="s">
        <v>752</v>
      </c>
      <c r="C1509" s="139" t="s">
        <v>783</v>
      </c>
      <c r="D1509" s="139" t="s">
        <v>633</v>
      </c>
      <c r="E1509" s="139" t="s">
        <v>754</v>
      </c>
      <c r="F1509" s="49">
        <v>0.66500000000000004</v>
      </c>
      <c r="G1509" s="49">
        <v>0.67600000000000005</v>
      </c>
      <c r="H1509" s="49">
        <v>0.68700000000000006</v>
      </c>
      <c r="I1509" s="49">
        <v>0.69899999999999995</v>
      </c>
      <c r="J1509" s="49">
        <v>0.70899999999999996</v>
      </c>
      <c r="K1509" s="49">
        <v>0.71799999999999997</v>
      </c>
      <c r="L1509" s="49">
        <v>0.72799999999999998</v>
      </c>
      <c r="M1509" s="49">
        <v>0.73799999999999999</v>
      </c>
      <c r="N1509" s="49">
        <v>0.748</v>
      </c>
      <c r="O1509" s="49">
        <v>0.75700000000000001</v>
      </c>
      <c r="P1509" s="49">
        <v>0.76700000000000002</v>
      </c>
      <c r="Q1509" s="49">
        <v>0.77600000000000002</v>
      </c>
      <c r="R1509" s="49">
        <v>0.78600000000000003</v>
      </c>
      <c r="S1509" s="49">
        <v>0.79700000000000004</v>
      </c>
      <c r="T1509" s="49">
        <v>0.80700000000000005</v>
      </c>
      <c r="U1509" s="49">
        <v>0.81699999999999995</v>
      </c>
      <c r="V1509" s="49">
        <v>0.82699999999999996</v>
      </c>
    </row>
    <row r="1510" spans="1:22" ht="15.75" customHeight="1">
      <c r="A1510" s="139" t="s">
        <v>751</v>
      </c>
      <c r="B1510" s="139" t="s">
        <v>223</v>
      </c>
      <c r="C1510" s="139" t="s">
        <v>783</v>
      </c>
      <c r="D1510" s="139" t="s">
        <v>633</v>
      </c>
      <c r="E1510" s="139" t="s">
        <v>754</v>
      </c>
      <c r="F1510" s="49">
        <v>14</v>
      </c>
      <c r="G1510" s="49">
        <v>14.6</v>
      </c>
      <c r="H1510" s="49">
        <v>15.3</v>
      </c>
      <c r="I1510" s="49">
        <v>16.100000000000001</v>
      </c>
      <c r="J1510" s="49">
        <v>16.899999999999999</v>
      </c>
      <c r="K1510" s="49">
        <v>17.600000000000001</v>
      </c>
      <c r="L1510" s="49">
        <v>18.399999999999999</v>
      </c>
      <c r="M1510" s="49">
        <v>19.2</v>
      </c>
      <c r="N1510" s="49">
        <v>19.899999999999999</v>
      </c>
      <c r="O1510" s="49">
        <v>20.7</v>
      </c>
      <c r="P1510" s="49">
        <v>21.5</v>
      </c>
      <c r="Q1510" s="49">
        <v>22.3</v>
      </c>
      <c r="R1510" s="49">
        <v>23</v>
      </c>
      <c r="S1510" s="49">
        <v>23.6</v>
      </c>
      <c r="T1510" s="49">
        <v>24.3</v>
      </c>
      <c r="U1510" s="49">
        <v>25</v>
      </c>
      <c r="V1510" s="49">
        <v>25.8</v>
      </c>
    </row>
    <row r="1511" spans="1:22" ht="15.75" customHeight="1">
      <c r="A1511" s="139" t="s">
        <v>751</v>
      </c>
      <c r="B1511" s="139" t="s">
        <v>233</v>
      </c>
      <c r="C1511" s="139" t="s">
        <v>783</v>
      </c>
      <c r="D1511" s="139" t="s">
        <v>633</v>
      </c>
      <c r="E1511" s="139" t="s">
        <v>754</v>
      </c>
      <c r="F1511" s="49">
        <v>6.6</v>
      </c>
      <c r="G1511" s="49">
        <v>6.78</v>
      </c>
      <c r="H1511" s="49">
        <v>6.97</v>
      </c>
      <c r="I1511" s="49">
        <v>7.17</v>
      </c>
      <c r="J1511" s="49">
        <v>7.38</v>
      </c>
      <c r="K1511" s="49">
        <v>7.6</v>
      </c>
      <c r="L1511" s="49">
        <v>7.81</v>
      </c>
      <c r="M1511" s="49">
        <v>8.0299999999999994</v>
      </c>
      <c r="N1511" s="49">
        <v>8.24</v>
      </c>
      <c r="O1511" s="49">
        <v>8.4499999999999993</v>
      </c>
      <c r="P1511" s="49">
        <v>8.67</v>
      </c>
      <c r="Q1511" s="49">
        <v>8.8800000000000008</v>
      </c>
      <c r="R1511" s="49">
        <v>9.1</v>
      </c>
      <c r="S1511" s="49">
        <v>9.26</v>
      </c>
      <c r="T1511" s="49">
        <v>9.4700000000000006</v>
      </c>
      <c r="U1511" s="49">
        <v>9.67</v>
      </c>
      <c r="V1511" s="49">
        <v>9.8800000000000008</v>
      </c>
    </row>
    <row r="1512" spans="1:22" ht="15.75" customHeight="1">
      <c r="A1512" s="139" t="s">
        <v>751</v>
      </c>
      <c r="B1512" s="139" t="s">
        <v>226</v>
      </c>
      <c r="C1512" s="139" t="s">
        <v>783</v>
      </c>
      <c r="D1512" s="139" t="s">
        <v>633</v>
      </c>
      <c r="E1512" s="139" t="s">
        <v>754</v>
      </c>
      <c r="F1512" s="49">
        <v>5.98</v>
      </c>
      <c r="G1512" s="49">
        <v>5.99</v>
      </c>
      <c r="H1512" s="49">
        <v>6.01</v>
      </c>
      <c r="I1512" s="49">
        <v>6.04</v>
      </c>
      <c r="J1512" s="49">
        <v>6.07</v>
      </c>
      <c r="K1512" s="49">
        <v>6.11</v>
      </c>
      <c r="L1512" s="49">
        <v>6.14</v>
      </c>
      <c r="M1512" s="49">
        <v>6.18</v>
      </c>
      <c r="N1512" s="49">
        <v>6.22</v>
      </c>
      <c r="O1512" s="49">
        <v>6.25</v>
      </c>
      <c r="P1512" s="49">
        <v>6.29</v>
      </c>
      <c r="Q1512" s="49">
        <v>6.32</v>
      </c>
      <c r="R1512" s="49">
        <v>6.36</v>
      </c>
      <c r="S1512" s="49">
        <v>6.36</v>
      </c>
      <c r="T1512" s="49">
        <v>6.39</v>
      </c>
      <c r="U1512" s="49">
        <v>6.42</v>
      </c>
      <c r="V1512" s="49">
        <v>6.45</v>
      </c>
    </row>
    <row r="1513" spans="1:22" ht="15.75" customHeight="1">
      <c r="A1513" s="139" t="s">
        <v>751</v>
      </c>
      <c r="B1513" s="139" t="s">
        <v>231</v>
      </c>
      <c r="C1513" s="139" t="s">
        <v>783</v>
      </c>
      <c r="D1513" s="139" t="s">
        <v>633</v>
      </c>
      <c r="E1513" s="139" t="s">
        <v>754</v>
      </c>
      <c r="F1513" s="49">
        <v>0.18</v>
      </c>
      <c r="G1513" s="49">
        <v>0.161</v>
      </c>
      <c r="H1513" s="49">
        <v>0.14299999999999999</v>
      </c>
      <c r="I1513" s="49">
        <v>0.124</v>
      </c>
      <c r="J1513" s="49">
        <v>0.105</v>
      </c>
      <c r="K1513" s="49">
        <v>8.6999999999999994E-2</v>
      </c>
      <c r="L1513" s="49">
        <v>0.10100000000000001</v>
      </c>
      <c r="M1513" s="49">
        <v>0.114</v>
      </c>
      <c r="N1513" s="49">
        <v>0.128</v>
      </c>
      <c r="O1513" s="49">
        <v>0.14199999999999999</v>
      </c>
      <c r="P1513" s="49">
        <v>0.155</v>
      </c>
      <c r="Q1513" s="49">
        <v>0.13900000000000001</v>
      </c>
      <c r="R1513" s="49">
        <v>7.8100000000000003E-2</v>
      </c>
      <c r="S1513" s="49">
        <v>0.11700000000000001</v>
      </c>
      <c r="T1513" s="49">
        <v>0.10100000000000001</v>
      </c>
      <c r="U1513" s="49">
        <v>9.7199999999999995E-2</v>
      </c>
      <c r="V1513" s="49">
        <v>9.35E-2</v>
      </c>
    </row>
    <row r="1514" spans="1:22" ht="15.75" customHeight="1">
      <c r="A1514" s="139" t="s">
        <v>751</v>
      </c>
      <c r="B1514" s="139" t="s">
        <v>756</v>
      </c>
      <c r="C1514" s="139" t="s">
        <v>783</v>
      </c>
      <c r="D1514" s="139" t="s">
        <v>633</v>
      </c>
      <c r="E1514" s="139" t="s">
        <v>754</v>
      </c>
      <c r="F1514" s="49">
        <v>29700</v>
      </c>
      <c r="G1514" s="49">
        <v>29800</v>
      </c>
      <c r="H1514" s="49">
        <v>30600</v>
      </c>
      <c r="I1514" s="49">
        <v>31800</v>
      </c>
      <c r="J1514" s="49">
        <v>34600</v>
      </c>
      <c r="K1514" s="49">
        <v>30500</v>
      </c>
      <c r="L1514" s="49">
        <v>31700</v>
      </c>
      <c r="M1514" s="49">
        <v>31600</v>
      </c>
      <c r="N1514" s="49">
        <v>30600</v>
      </c>
      <c r="O1514" s="49">
        <v>28500</v>
      </c>
      <c r="P1514" s="49">
        <v>31500</v>
      </c>
      <c r="Q1514" s="49">
        <v>32700</v>
      </c>
      <c r="R1514" s="49">
        <v>35100</v>
      </c>
      <c r="S1514" s="49">
        <v>34100</v>
      </c>
      <c r="T1514" s="49">
        <v>31400</v>
      </c>
      <c r="U1514" s="49">
        <v>29400</v>
      </c>
      <c r="V1514" s="49">
        <v>28800</v>
      </c>
    </row>
    <row r="1515" spans="1:22" ht="15.75" customHeight="1">
      <c r="A1515" s="139" t="s">
        <v>751</v>
      </c>
      <c r="B1515" s="139" t="s">
        <v>757</v>
      </c>
      <c r="C1515" s="139" t="s">
        <v>783</v>
      </c>
      <c r="D1515" s="139" t="s">
        <v>633</v>
      </c>
      <c r="E1515" s="139" t="s">
        <v>754</v>
      </c>
      <c r="F1515" s="49">
        <v>1.28</v>
      </c>
      <c r="G1515" s="49">
        <v>1.28</v>
      </c>
      <c r="H1515" s="49">
        <v>1.29</v>
      </c>
      <c r="I1515" s="49">
        <v>1.31</v>
      </c>
      <c r="J1515" s="49">
        <v>1.32</v>
      </c>
      <c r="K1515" s="49">
        <v>1.33</v>
      </c>
      <c r="L1515" s="49">
        <v>1.35</v>
      </c>
      <c r="M1515" s="49">
        <v>1.36</v>
      </c>
      <c r="N1515" s="49">
        <v>1.38</v>
      </c>
      <c r="O1515" s="49">
        <v>1.39</v>
      </c>
      <c r="P1515" s="49">
        <v>1.4</v>
      </c>
      <c r="Q1515" s="49">
        <v>1.42</v>
      </c>
      <c r="R1515" s="49">
        <v>1.43</v>
      </c>
      <c r="S1515" s="49">
        <v>1.43</v>
      </c>
      <c r="T1515" s="49">
        <v>1.44</v>
      </c>
      <c r="U1515" s="49">
        <v>1.45</v>
      </c>
      <c r="V1515" s="49">
        <v>1.46</v>
      </c>
    </row>
    <row r="1516" spans="1:22" ht="15.75" customHeight="1">
      <c r="A1516" s="139" t="s">
        <v>751</v>
      </c>
      <c r="B1516" s="139" t="s">
        <v>758</v>
      </c>
      <c r="C1516" s="139" t="s">
        <v>783</v>
      </c>
      <c r="D1516" s="139" t="s">
        <v>633</v>
      </c>
      <c r="E1516" s="139" t="s">
        <v>754</v>
      </c>
      <c r="F1516" s="49">
        <v>129</v>
      </c>
      <c r="G1516" s="49">
        <v>131</v>
      </c>
      <c r="H1516" s="49">
        <v>132</v>
      </c>
      <c r="I1516" s="49">
        <v>134</v>
      </c>
      <c r="J1516" s="49">
        <v>135</v>
      </c>
      <c r="K1516" s="49">
        <v>136</v>
      </c>
      <c r="L1516" s="49">
        <v>138</v>
      </c>
      <c r="M1516" s="49">
        <v>139</v>
      </c>
      <c r="N1516" s="49">
        <v>140</v>
      </c>
      <c r="O1516" s="49">
        <v>142</v>
      </c>
      <c r="P1516" s="49">
        <v>143</v>
      </c>
      <c r="Q1516" s="49">
        <v>145</v>
      </c>
      <c r="R1516" s="49">
        <v>146</v>
      </c>
      <c r="S1516" s="49">
        <v>148</v>
      </c>
      <c r="T1516" s="49">
        <v>149</v>
      </c>
      <c r="U1516" s="49">
        <v>151</v>
      </c>
      <c r="V1516" s="49">
        <v>152</v>
      </c>
    </row>
    <row r="1517" spans="1:22" ht="15.75" customHeight="1">
      <c r="A1517" s="139" t="s">
        <v>751</v>
      </c>
      <c r="B1517" s="139" t="s">
        <v>594</v>
      </c>
      <c r="C1517" s="139" t="s">
        <v>783</v>
      </c>
      <c r="D1517" s="139" t="s">
        <v>633</v>
      </c>
      <c r="E1517" s="139" t="s">
        <v>754</v>
      </c>
      <c r="F1517" s="49">
        <v>49.2</v>
      </c>
      <c r="G1517" s="49">
        <v>52.9</v>
      </c>
      <c r="H1517" s="49">
        <v>56.9</v>
      </c>
      <c r="I1517" s="49">
        <v>61.1</v>
      </c>
      <c r="J1517" s="49">
        <v>64.900000000000006</v>
      </c>
      <c r="K1517" s="49">
        <v>68.099999999999994</v>
      </c>
      <c r="L1517" s="49">
        <v>71.7</v>
      </c>
      <c r="M1517" s="49">
        <v>75</v>
      </c>
      <c r="N1517" s="49">
        <v>78.5</v>
      </c>
      <c r="O1517" s="49">
        <v>81.900000000000006</v>
      </c>
      <c r="P1517" s="49">
        <v>85.3</v>
      </c>
      <c r="Q1517" s="49">
        <v>88.7</v>
      </c>
      <c r="R1517" s="49">
        <v>92.1</v>
      </c>
      <c r="S1517" s="49">
        <v>96.1</v>
      </c>
      <c r="T1517" s="49">
        <v>99.6</v>
      </c>
      <c r="U1517" s="49">
        <v>103</v>
      </c>
      <c r="V1517" s="49">
        <v>107</v>
      </c>
    </row>
    <row r="1518" spans="1:22" ht="15.75" customHeight="1">
      <c r="A1518" s="139" t="s">
        <v>751</v>
      </c>
      <c r="B1518" s="139" t="s">
        <v>238</v>
      </c>
      <c r="C1518" s="139" t="s">
        <v>783</v>
      </c>
      <c r="D1518" s="139" t="s">
        <v>633</v>
      </c>
      <c r="E1518" s="139" t="s">
        <v>754</v>
      </c>
      <c r="F1518" s="49">
        <v>60.9</v>
      </c>
      <c r="G1518" s="49">
        <v>58.3</v>
      </c>
      <c r="H1518" s="49">
        <v>70.599999999999994</v>
      </c>
      <c r="I1518" s="49">
        <v>75.2</v>
      </c>
      <c r="J1518" s="49">
        <v>71.7</v>
      </c>
      <c r="K1518" s="49">
        <v>76.2</v>
      </c>
      <c r="L1518" s="49">
        <v>77.2</v>
      </c>
      <c r="M1518" s="49">
        <v>70</v>
      </c>
      <c r="N1518" s="49">
        <v>61.8</v>
      </c>
      <c r="O1518" s="49">
        <v>60.4</v>
      </c>
      <c r="P1518" s="49">
        <v>59.7</v>
      </c>
      <c r="Q1518" s="49">
        <v>59.8</v>
      </c>
      <c r="R1518" s="49">
        <v>60.5</v>
      </c>
      <c r="S1518" s="49">
        <v>64.8</v>
      </c>
      <c r="T1518" s="49">
        <v>64.7</v>
      </c>
      <c r="U1518" s="49">
        <v>64.7</v>
      </c>
      <c r="V1518" s="49">
        <v>64.599999999999994</v>
      </c>
    </row>
    <row r="1519" spans="1:22" ht="15.75" customHeight="1">
      <c r="A1519" s="139" t="s">
        <v>751</v>
      </c>
      <c r="B1519" s="139" t="s">
        <v>240</v>
      </c>
      <c r="C1519" s="139" t="s">
        <v>783</v>
      </c>
      <c r="D1519" s="139" t="s">
        <v>633</v>
      </c>
      <c r="E1519" s="139" t="s">
        <v>754</v>
      </c>
      <c r="F1519" s="49">
        <v>18.5</v>
      </c>
      <c r="G1519" s="49">
        <v>18.399999999999999</v>
      </c>
      <c r="H1519" s="49">
        <v>18.3</v>
      </c>
      <c r="I1519" s="49">
        <v>18.2</v>
      </c>
      <c r="J1519" s="49">
        <v>18.2</v>
      </c>
      <c r="K1519" s="49">
        <v>18.100000000000001</v>
      </c>
      <c r="L1519" s="49">
        <v>18.100000000000001</v>
      </c>
      <c r="M1519" s="49">
        <v>18</v>
      </c>
      <c r="N1519" s="49">
        <v>17.899999999999999</v>
      </c>
      <c r="O1519" s="49">
        <v>17.899999999999999</v>
      </c>
      <c r="P1519" s="49">
        <v>17.8</v>
      </c>
      <c r="Q1519" s="49">
        <v>17.8</v>
      </c>
      <c r="R1519" s="49">
        <v>17.7</v>
      </c>
      <c r="S1519" s="49">
        <v>17.600000000000001</v>
      </c>
      <c r="T1519" s="49">
        <v>17.5</v>
      </c>
      <c r="U1519" s="49">
        <v>17.5</v>
      </c>
      <c r="V1519" s="49">
        <v>17.399999999999999</v>
      </c>
    </row>
    <row r="1520" spans="1:22" ht="15.75" customHeight="1">
      <c r="A1520" s="139" t="s">
        <v>751</v>
      </c>
      <c r="B1520" s="139" t="s">
        <v>236</v>
      </c>
      <c r="C1520" s="139" t="s">
        <v>783</v>
      </c>
      <c r="D1520" s="139" t="s">
        <v>633</v>
      </c>
      <c r="E1520" s="139" t="s">
        <v>754</v>
      </c>
      <c r="F1520" s="49">
        <v>0.58699999999999997</v>
      </c>
      <c r="G1520" s="49">
        <v>0.59599999999999997</v>
      </c>
      <c r="H1520" s="49">
        <v>0.60399999999999998</v>
      </c>
      <c r="I1520" s="49">
        <v>0.61099999999999999</v>
      </c>
      <c r="J1520" s="49">
        <v>0.61799999999999999</v>
      </c>
      <c r="K1520" s="49">
        <v>0.626</v>
      </c>
      <c r="L1520" s="49">
        <v>0.63300000000000001</v>
      </c>
      <c r="M1520" s="49">
        <v>0.64</v>
      </c>
      <c r="N1520" s="49">
        <v>0.64800000000000002</v>
      </c>
      <c r="O1520" s="49">
        <v>0.65500000000000003</v>
      </c>
      <c r="P1520" s="49">
        <v>0.66200000000000003</v>
      </c>
      <c r="Q1520" s="49">
        <v>0.67</v>
      </c>
      <c r="R1520" s="49">
        <v>0.67700000000000005</v>
      </c>
      <c r="S1520" s="49">
        <v>0.68600000000000005</v>
      </c>
      <c r="T1520" s="49">
        <v>0.69399999999999995</v>
      </c>
      <c r="U1520" s="49">
        <v>0.70099999999999996</v>
      </c>
      <c r="V1520" s="49">
        <v>0.70899999999999996</v>
      </c>
    </row>
    <row r="1521" spans="1:22" ht="15.75" customHeight="1">
      <c r="A1521" s="139" t="s">
        <v>751</v>
      </c>
      <c r="B1521" s="139" t="s">
        <v>243</v>
      </c>
      <c r="C1521" s="139" t="s">
        <v>783</v>
      </c>
      <c r="D1521" s="139" t="s">
        <v>633</v>
      </c>
      <c r="E1521" s="139" t="s">
        <v>754</v>
      </c>
      <c r="F1521" s="49">
        <v>284</v>
      </c>
      <c r="G1521" s="49">
        <v>294</v>
      </c>
      <c r="H1521" s="49">
        <v>299</v>
      </c>
      <c r="I1521" s="49">
        <v>308</v>
      </c>
      <c r="J1521" s="49">
        <v>334</v>
      </c>
      <c r="K1521" s="49">
        <v>254</v>
      </c>
      <c r="L1521" s="49">
        <v>244</v>
      </c>
      <c r="M1521" s="49">
        <v>227</v>
      </c>
      <c r="N1521" s="49">
        <v>235</v>
      </c>
      <c r="O1521" s="49">
        <v>237</v>
      </c>
      <c r="P1521" s="49">
        <v>247</v>
      </c>
      <c r="Q1521" s="49">
        <v>232</v>
      </c>
      <c r="R1521" s="49">
        <v>188</v>
      </c>
      <c r="S1521" s="49">
        <v>185</v>
      </c>
      <c r="T1521" s="49">
        <v>181</v>
      </c>
      <c r="U1521" s="49">
        <v>175</v>
      </c>
      <c r="V1521" s="49">
        <v>173</v>
      </c>
    </row>
    <row r="1522" spans="1:22" ht="15.75" customHeight="1">
      <c r="A1522" s="139" t="s">
        <v>751</v>
      </c>
      <c r="B1522" s="139" t="s">
        <v>245</v>
      </c>
      <c r="C1522" s="139" t="s">
        <v>783</v>
      </c>
      <c r="D1522" s="139" t="s">
        <v>633</v>
      </c>
      <c r="E1522" s="139" t="s">
        <v>754</v>
      </c>
      <c r="F1522" s="49">
        <v>228</v>
      </c>
      <c r="G1522" s="49">
        <v>227</v>
      </c>
      <c r="H1522" s="49">
        <v>212</v>
      </c>
      <c r="I1522" s="49">
        <v>215</v>
      </c>
      <c r="J1522" s="49">
        <v>209</v>
      </c>
      <c r="K1522" s="49">
        <v>210</v>
      </c>
      <c r="L1522" s="49">
        <v>209</v>
      </c>
      <c r="M1522" s="49">
        <v>213</v>
      </c>
      <c r="N1522" s="49">
        <v>212</v>
      </c>
      <c r="O1522" s="49">
        <v>207</v>
      </c>
      <c r="P1522" s="49">
        <v>207</v>
      </c>
      <c r="Q1522" s="49">
        <v>210</v>
      </c>
      <c r="R1522" s="49">
        <v>216</v>
      </c>
      <c r="S1522" s="49">
        <v>202</v>
      </c>
      <c r="T1522" s="49">
        <v>202</v>
      </c>
      <c r="U1522" s="49">
        <v>201</v>
      </c>
      <c r="V1522" s="49">
        <v>205</v>
      </c>
    </row>
    <row r="1523" spans="1:22" ht="15.75" customHeight="1">
      <c r="A1523" s="139" t="s">
        <v>751</v>
      </c>
      <c r="B1523" s="139" t="s">
        <v>247</v>
      </c>
      <c r="C1523" s="139" t="s">
        <v>783</v>
      </c>
      <c r="D1523" s="139" t="s">
        <v>633</v>
      </c>
      <c r="E1523" s="139" t="s">
        <v>754</v>
      </c>
      <c r="F1523" s="49">
        <v>30.3</v>
      </c>
      <c r="G1523" s="49">
        <v>30.5</v>
      </c>
      <c r="H1523" s="49">
        <v>30.7</v>
      </c>
      <c r="I1523" s="49">
        <v>30.9</v>
      </c>
      <c r="J1523" s="49">
        <v>31.1</v>
      </c>
      <c r="K1523" s="49">
        <v>31.3</v>
      </c>
      <c r="L1523" s="49">
        <v>31.5</v>
      </c>
      <c r="M1523" s="49">
        <v>31.7</v>
      </c>
      <c r="N1523" s="49">
        <v>31.9</v>
      </c>
      <c r="O1523" s="49">
        <v>32.1</v>
      </c>
      <c r="P1523" s="49">
        <v>32.299999999999997</v>
      </c>
      <c r="Q1523" s="49">
        <v>32.5</v>
      </c>
      <c r="R1523" s="49">
        <v>32.700000000000003</v>
      </c>
      <c r="S1523" s="49">
        <v>32.9</v>
      </c>
      <c r="T1523" s="49">
        <v>33.1</v>
      </c>
      <c r="U1523" s="49">
        <v>33.299999999999997</v>
      </c>
      <c r="V1523" s="49">
        <v>33.5</v>
      </c>
    </row>
    <row r="1524" spans="1:22" ht="15.75" customHeight="1">
      <c r="A1524" s="139" t="s">
        <v>751</v>
      </c>
      <c r="B1524" s="139" t="s">
        <v>760</v>
      </c>
      <c r="C1524" s="139" t="s">
        <v>783</v>
      </c>
      <c r="D1524" s="139" t="s">
        <v>633</v>
      </c>
      <c r="E1524" s="139" t="s">
        <v>754</v>
      </c>
      <c r="F1524" s="49">
        <v>6140</v>
      </c>
      <c r="G1524" s="49">
        <v>6640</v>
      </c>
      <c r="H1524" s="49">
        <v>7160</v>
      </c>
      <c r="I1524" s="49">
        <v>7630</v>
      </c>
      <c r="J1524" s="49">
        <v>8120</v>
      </c>
      <c r="K1524" s="49">
        <v>8850</v>
      </c>
      <c r="L1524" s="49">
        <v>9380</v>
      </c>
      <c r="M1524" s="49">
        <v>9580</v>
      </c>
      <c r="N1524" s="49">
        <v>10000</v>
      </c>
      <c r="O1524" s="49">
        <v>10500</v>
      </c>
      <c r="P1524" s="49">
        <v>10900</v>
      </c>
      <c r="Q1524" s="49">
        <v>11400</v>
      </c>
      <c r="R1524" s="49">
        <v>11800</v>
      </c>
      <c r="S1524" s="49">
        <v>12500</v>
      </c>
      <c r="T1524" s="49">
        <v>13000</v>
      </c>
      <c r="U1524" s="49">
        <v>13400</v>
      </c>
      <c r="V1524" s="49">
        <v>13900</v>
      </c>
    </row>
    <row r="1525" spans="1:22" ht="15.75" customHeight="1">
      <c r="A1525" s="139" t="s">
        <v>751</v>
      </c>
      <c r="B1525" s="139" t="s">
        <v>284</v>
      </c>
      <c r="C1525" s="139" t="s">
        <v>783</v>
      </c>
      <c r="D1525" s="139" t="s">
        <v>633</v>
      </c>
      <c r="E1525" s="139" t="s">
        <v>754</v>
      </c>
      <c r="F1525" s="49">
        <v>3.67</v>
      </c>
      <c r="G1525" s="49">
        <v>3.76</v>
      </c>
      <c r="H1525" s="49">
        <v>3.86</v>
      </c>
      <c r="I1525" s="49">
        <v>3.99</v>
      </c>
      <c r="J1525" s="49">
        <v>4.12</v>
      </c>
      <c r="K1525" s="49">
        <v>4.28</v>
      </c>
      <c r="L1525" s="49">
        <v>4.42</v>
      </c>
      <c r="M1525" s="49">
        <v>4.57</v>
      </c>
      <c r="N1525" s="49">
        <v>4.71</v>
      </c>
      <c r="O1525" s="49">
        <v>4.8600000000000003</v>
      </c>
      <c r="P1525" s="49">
        <v>5.01</v>
      </c>
      <c r="Q1525" s="49">
        <v>5.15</v>
      </c>
      <c r="R1525" s="49">
        <v>5.3</v>
      </c>
      <c r="S1525" s="49">
        <v>5.37</v>
      </c>
      <c r="T1525" s="49">
        <v>5.5</v>
      </c>
      <c r="U1525" s="49">
        <v>5.63</v>
      </c>
      <c r="V1525" s="49">
        <v>5.76</v>
      </c>
    </row>
    <row r="1526" spans="1:22" ht="15.75" customHeight="1">
      <c r="A1526" s="139" t="s">
        <v>751</v>
      </c>
      <c r="B1526" s="139" t="s">
        <v>260</v>
      </c>
      <c r="C1526" s="139" t="s">
        <v>783</v>
      </c>
      <c r="D1526" s="139" t="s">
        <v>633</v>
      </c>
      <c r="E1526" s="139" t="s">
        <v>754</v>
      </c>
      <c r="F1526" s="49">
        <v>164</v>
      </c>
      <c r="G1526" s="49">
        <v>130</v>
      </c>
      <c r="H1526" s="49">
        <v>112</v>
      </c>
      <c r="I1526" s="49">
        <v>105</v>
      </c>
      <c r="J1526" s="49">
        <v>94.5</v>
      </c>
      <c r="K1526" s="49">
        <v>98.4</v>
      </c>
      <c r="L1526" s="49">
        <v>114</v>
      </c>
      <c r="M1526" s="49">
        <v>109</v>
      </c>
      <c r="N1526" s="49">
        <v>112</v>
      </c>
      <c r="O1526" s="49">
        <v>108</v>
      </c>
      <c r="P1526" s="49">
        <v>89</v>
      </c>
      <c r="Q1526" s="49">
        <v>91.2</v>
      </c>
      <c r="R1526" s="49">
        <v>91.3</v>
      </c>
      <c r="S1526" s="49">
        <v>86</v>
      </c>
      <c r="T1526" s="49">
        <v>89.3</v>
      </c>
      <c r="U1526" s="49">
        <v>93.6</v>
      </c>
      <c r="V1526" s="49">
        <v>100</v>
      </c>
    </row>
    <row r="1527" spans="1:22" ht="15.75" customHeight="1">
      <c r="A1527" s="139" t="s">
        <v>751</v>
      </c>
      <c r="B1527" s="139" t="s">
        <v>264</v>
      </c>
      <c r="C1527" s="139" t="s">
        <v>783</v>
      </c>
      <c r="D1527" s="139" t="s">
        <v>633</v>
      </c>
      <c r="E1527" s="139" t="s">
        <v>754</v>
      </c>
      <c r="F1527" s="49">
        <v>3.82</v>
      </c>
      <c r="G1527" s="49">
        <v>3.94</v>
      </c>
      <c r="H1527" s="49">
        <v>4.07</v>
      </c>
      <c r="I1527" s="49">
        <v>4.21</v>
      </c>
      <c r="J1527" s="49">
        <v>4.34</v>
      </c>
      <c r="K1527" s="49">
        <v>4.4800000000000004</v>
      </c>
      <c r="L1527" s="49">
        <v>4.62</v>
      </c>
      <c r="M1527" s="49">
        <v>4.76</v>
      </c>
      <c r="N1527" s="49">
        <v>4.9000000000000004</v>
      </c>
      <c r="O1527" s="49">
        <v>5.03</v>
      </c>
      <c r="P1527" s="49">
        <v>5.17</v>
      </c>
      <c r="Q1527" s="49">
        <v>5.31</v>
      </c>
      <c r="R1527" s="49">
        <v>5.45</v>
      </c>
      <c r="S1527" s="49">
        <v>5.57</v>
      </c>
      <c r="T1527" s="49">
        <v>5.7</v>
      </c>
      <c r="U1527" s="49">
        <v>5.83</v>
      </c>
      <c r="V1527" s="49">
        <v>5.97</v>
      </c>
    </row>
    <row r="1528" spans="1:22" ht="15.75" customHeight="1">
      <c r="A1528" s="139" t="s">
        <v>751</v>
      </c>
      <c r="B1528" s="139" t="s">
        <v>280</v>
      </c>
      <c r="C1528" s="139" t="s">
        <v>783</v>
      </c>
      <c r="D1528" s="139" t="s">
        <v>633</v>
      </c>
      <c r="E1528" s="139" t="s">
        <v>754</v>
      </c>
      <c r="F1528" s="49">
        <v>6.72</v>
      </c>
      <c r="G1528" s="49">
        <v>6.93</v>
      </c>
      <c r="H1528" s="49">
        <v>7.15</v>
      </c>
      <c r="I1528" s="49">
        <v>7.39</v>
      </c>
      <c r="J1528" s="49">
        <v>7.63</v>
      </c>
      <c r="K1528" s="49">
        <v>7.87</v>
      </c>
      <c r="L1528" s="49">
        <v>8.11</v>
      </c>
      <c r="M1528" s="49">
        <v>8.35</v>
      </c>
      <c r="N1528" s="49">
        <v>8.59</v>
      </c>
      <c r="O1528" s="49">
        <v>8.83</v>
      </c>
      <c r="P1528" s="49">
        <v>9.07</v>
      </c>
      <c r="Q1528" s="49">
        <v>9.32</v>
      </c>
      <c r="R1528" s="49">
        <v>9.56</v>
      </c>
      <c r="S1528" s="49">
        <v>9.76</v>
      </c>
      <c r="T1528" s="49">
        <v>9.99</v>
      </c>
      <c r="U1528" s="49">
        <v>10.199999999999999</v>
      </c>
      <c r="V1528" s="49">
        <v>10.5</v>
      </c>
    </row>
    <row r="1529" spans="1:22" ht="15.75" customHeight="1">
      <c r="A1529" s="139" t="s">
        <v>751</v>
      </c>
      <c r="B1529" s="139" t="s">
        <v>254</v>
      </c>
      <c r="C1529" s="139" t="s">
        <v>783</v>
      </c>
      <c r="D1529" s="139" t="s">
        <v>633</v>
      </c>
      <c r="E1529" s="139" t="s">
        <v>754</v>
      </c>
      <c r="F1529" s="49">
        <v>83</v>
      </c>
      <c r="G1529" s="49">
        <v>84.7</v>
      </c>
      <c r="H1529" s="49">
        <v>86.3</v>
      </c>
      <c r="I1529" s="49">
        <v>88</v>
      </c>
      <c r="J1529" s="49">
        <v>89.7</v>
      </c>
      <c r="K1529" s="49">
        <v>91.3</v>
      </c>
      <c r="L1529" s="49">
        <v>93</v>
      </c>
      <c r="M1529" s="49">
        <v>94.7</v>
      </c>
      <c r="N1529" s="49">
        <v>96.4</v>
      </c>
      <c r="O1529" s="49">
        <v>98.1</v>
      </c>
      <c r="P1529" s="49">
        <v>99.7</v>
      </c>
      <c r="Q1529" s="49">
        <v>101</v>
      </c>
      <c r="R1529" s="49">
        <v>103</v>
      </c>
      <c r="S1529" s="49">
        <v>105</v>
      </c>
      <c r="T1529" s="49">
        <v>106</v>
      </c>
      <c r="U1529" s="49">
        <v>108</v>
      </c>
      <c r="V1529" s="49">
        <v>110</v>
      </c>
    </row>
    <row r="1530" spans="1:22" ht="15.75" customHeight="1">
      <c r="A1530" s="139" t="s">
        <v>751</v>
      </c>
      <c r="B1530" s="139" t="s">
        <v>278</v>
      </c>
      <c r="C1530" s="139" t="s">
        <v>783</v>
      </c>
      <c r="D1530" s="139" t="s">
        <v>633</v>
      </c>
      <c r="E1530" s="139" t="s">
        <v>754</v>
      </c>
      <c r="F1530" s="49">
        <v>95.7</v>
      </c>
      <c r="G1530" s="49">
        <v>98.4</v>
      </c>
      <c r="H1530" s="49">
        <v>100</v>
      </c>
      <c r="I1530" s="49">
        <v>108</v>
      </c>
      <c r="J1530" s="49">
        <v>109</v>
      </c>
      <c r="K1530" s="49">
        <v>104</v>
      </c>
      <c r="L1530" s="49">
        <v>105</v>
      </c>
      <c r="M1530" s="49">
        <v>100</v>
      </c>
      <c r="N1530" s="49">
        <v>93.4</v>
      </c>
      <c r="O1530" s="49">
        <v>92.6</v>
      </c>
      <c r="P1530" s="49">
        <v>99.7</v>
      </c>
      <c r="Q1530" s="49">
        <v>97.7</v>
      </c>
      <c r="R1530" s="49">
        <v>93.6</v>
      </c>
      <c r="S1530" s="49">
        <v>89.8</v>
      </c>
      <c r="T1530" s="49">
        <v>90.3</v>
      </c>
      <c r="U1530" s="49">
        <v>83.9</v>
      </c>
      <c r="V1530" s="49">
        <v>88.5</v>
      </c>
    </row>
    <row r="1531" spans="1:22" ht="15.75" customHeight="1">
      <c r="A1531" s="139" t="s">
        <v>751</v>
      </c>
      <c r="B1531" s="139" t="s">
        <v>252</v>
      </c>
      <c r="C1531" s="139" t="s">
        <v>783</v>
      </c>
      <c r="D1531" s="139" t="s">
        <v>633</v>
      </c>
      <c r="E1531" s="139" t="s">
        <v>754</v>
      </c>
      <c r="F1531" s="49">
        <v>5.32</v>
      </c>
      <c r="G1531" s="49">
        <v>5.43</v>
      </c>
      <c r="H1531" s="49">
        <v>5.51</v>
      </c>
      <c r="I1531" s="49">
        <v>5.59</v>
      </c>
      <c r="J1531" s="49">
        <v>5.67</v>
      </c>
      <c r="K1531" s="49">
        <v>5.76</v>
      </c>
      <c r="L1531" s="49">
        <v>5.84</v>
      </c>
      <c r="M1531" s="49">
        <v>5.92</v>
      </c>
      <c r="N1531" s="49">
        <v>6.01</v>
      </c>
      <c r="O1531" s="49">
        <v>6.09</v>
      </c>
      <c r="P1531" s="49">
        <v>6.17</v>
      </c>
      <c r="Q1531" s="49">
        <v>6.26</v>
      </c>
      <c r="R1531" s="49">
        <v>6.34</v>
      </c>
      <c r="S1531" s="49">
        <v>6.44</v>
      </c>
      <c r="T1531" s="49">
        <v>6.53</v>
      </c>
      <c r="U1531" s="49">
        <v>6.62</v>
      </c>
      <c r="V1531" s="49">
        <v>6.71</v>
      </c>
    </row>
    <row r="1532" spans="1:22" ht="15.75" customHeight="1">
      <c r="A1532" s="139" t="s">
        <v>751</v>
      </c>
      <c r="B1532" s="139" t="s">
        <v>249</v>
      </c>
      <c r="C1532" s="139" t="s">
        <v>783</v>
      </c>
      <c r="D1532" s="139" t="s">
        <v>633</v>
      </c>
      <c r="E1532" s="139" t="s">
        <v>754</v>
      </c>
      <c r="F1532" s="49">
        <v>2.2599999999999998</v>
      </c>
      <c r="G1532" s="49">
        <v>2.29</v>
      </c>
      <c r="H1532" s="49">
        <v>2.3199999999999998</v>
      </c>
      <c r="I1532" s="49">
        <v>2.36</v>
      </c>
      <c r="J1532" s="49">
        <v>2.39</v>
      </c>
      <c r="K1532" s="49">
        <v>2.42</v>
      </c>
      <c r="L1532" s="49">
        <v>2.4500000000000002</v>
      </c>
      <c r="M1532" s="49">
        <v>2.4900000000000002</v>
      </c>
      <c r="N1532" s="49">
        <v>2.52</v>
      </c>
      <c r="O1532" s="49">
        <v>2.5499999999999998</v>
      </c>
      <c r="P1532" s="49">
        <v>2.58</v>
      </c>
      <c r="Q1532" s="49">
        <v>2.61</v>
      </c>
      <c r="R1532" s="49">
        <v>2.65</v>
      </c>
      <c r="S1532" s="49">
        <v>2.68</v>
      </c>
      <c r="T1532" s="49">
        <v>2.71</v>
      </c>
      <c r="U1532" s="49">
        <v>2.74</v>
      </c>
      <c r="V1532" s="49">
        <v>2.78</v>
      </c>
    </row>
    <row r="1533" spans="1:22" ht="15.75" customHeight="1">
      <c r="A1533" s="139" t="s">
        <v>751</v>
      </c>
      <c r="B1533" s="139" t="s">
        <v>270</v>
      </c>
      <c r="C1533" s="139" t="s">
        <v>783</v>
      </c>
      <c r="D1533" s="139" t="s">
        <v>633</v>
      </c>
      <c r="E1533" s="139" t="s">
        <v>754</v>
      </c>
      <c r="F1533" s="49">
        <v>13.3</v>
      </c>
      <c r="G1533" s="49">
        <v>13.5</v>
      </c>
      <c r="H1533" s="49">
        <v>13.6</v>
      </c>
      <c r="I1533" s="49">
        <v>13.6</v>
      </c>
      <c r="J1533" s="49">
        <v>13.5</v>
      </c>
      <c r="K1533" s="49">
        <v>13.5</v>
      </c>
      <c r="L1533" s="49">
        <v>13.5</v>
      </c>
      <c r="M1533" s="49">
        <v>13.5</v>
      </c>
      <c r="N1533" s="49">
        <v>13.5</v>
      </c>
      <c r="O1533" s="49">
        <v>13.4</v>
      </c>
      <c r="P1533" s="49">
        <v>13.4</v>
      </c>
      <c r="Q1533" s="49">
        <v>13.4</v>
      </c>
      <c r="R1533" s="49">
        <v>13.4</v>
      </c>
      <c r="S1533" s="49">
        <v>13.6</v>
      </c>
      <c r="T1533" s="49">
        <v>13.6</v>
      </c>
      <c r="U1533" s="49">
        <v>13.7</v>
      </c>
      <c r="V1533" s="49">
        <v>13.7</v>
      </c>
    </row>
    <row r="1534" spans="1:22" ht="15.75" customHeight="1">
      <c r="A1534" s="139" t="s">
        <v>751</v>
      </c>
      <c r="B1534" s="139" t="s">
        <v>258</v>
      </c>
      <c r="C1534" s="139" t="s">
        <v>783</v>
      </c>
      <c r="D1534" s="139" t="s">
        <v>633</v>
      </c>
      <c r="E1534" s="139" t="s">
        <v>754</v>
      </c>
      <c r="F1534" s="49">
        <v>5.37</v>
      </c>
      <c r="G1534" s="49">
        <v>65.599999999999994</v>
      </c>
      <c r="H1534" s="49">
        <v>82.4</v>
      </c>
      <c r="I1534" s="49">
        <v>34.1</v>
      </c>
      <c r="J1534" s="49">
        <v>23.4</v>
      </c>
      <c r="K1534" s="49">
        <v>34.700000000000003</v>
      </c>
      <c r="L1534" s="49">
        <v>27.1</v>
      </c>
      <c r="M1534" s="49">
        <v>33.5</v>
      </c>
      <c r="N1534" s="49">
        <v>35.700000000000003</v>
      </c>
      <c r="O1534" s="49">
        <v>44.9</v>
      </c>
      <c r="P1534" s="49">
        <v>104</v>
      </c>
      <c r="Q1534" s="49">
        <v>103</v>
      </c>
      <c r="R1534" s="49">
        <v>49.2</v>
      </c>
      <c r="S1534" s="49">
        <v>72.400000000000006</v>
      </c>
      <c r="T1534" s="49">
        <v>75.7</v>
      </c>
      <c r="U1534" s="49">
        <v>78.900000000000006</v>
      </c>
      <c r="V1534" s="49">
        <v>82.2</v>
      </c>
    </row>
    <row r="1535" spans="1:22" ht="15.75" customHeight="1">
      <c r="A1535" s="139" t="s">
        <v>751</v>
      </c>
      <c r="B1535" s="139" t="s">
        <v>262</v>
      </c>
      <c r="C1535" s="139" t="s">
        <v>783</v>
      </c>
      <c r="D1535" s="139" t="s">
        <v>633</v>
      </c>
      <c r="E1535" s="139" t="s">
        <v>754</v>
      </c>
      <c r="F1535" s="49">
        <v>0.46200000000000002</v>
      </c>
      <c r="G1535" s="49">
        <v>0.47299999999999998</v>
      </c>
      <c r="H1535" s="49">
        <v>0.48299999999999998</v>
      </c>
      <c r="I1535" s="49">
        <v>0.49399999999999999</v>
      </c>
      <c r="J1535" s="49">
        <v>0.504</v>
      </c>
      <c r="K1535" s="49">
        <v>0.51400000000000001</v>
      </c>
      <c r="L1535" s="49">
        <v>0.52500000000000002</v>
      </c>
      <c r="M1535" s="49">
        <v>0.53500000000000003</v>
      </c>
      <c r="N1535" s="49">
        <v>0.54600000000000004</v>
      </c>
      <c r="O1535" s="49">
        <v>0.55600000000000005</v>
      </c>
      <c r="P1535" s="49">
        <v>0.56599999999999995</v>
      </c>
      <c r="Q1535" s="49">
        <v>0.57699999999999996</v>
      </c>
      <c r="R1535" s="49">
        <v>0.58699999999999997</v>
      </c>
      <c r="S1535" s="49">
        <v>0.59799999999999998</v>
      </c>
      <c r="T1535" s="49">
        <v>0.60799999999999998</v>
      </c>
      <c r="U1535" s="49">
        <v>0.61899999999999999</v>
      </c>
      <c r="V1535" s="49">
        <v>0.629</v>
      </c>
    </row>
    <row r="1536" spans="1:22" ht="15.75" customHeight="1">
      <c r="A1536" s="139" t="s">
        <v>751</v>
      </c>
      <c r="B1536" s="139" t="s">
        <v>268</v>
      </c>
      <c r="C1536" s="139" t="s">
        <v>783</v>
      </c>
      <c r="D1536" s="139" t="s">
        <v>633</v>
      </c>
      <c r="E1536" s="139" t="s">
        <v>754</v>
      </c>
      <c r="F1536" s="49">
        <v>4.7699999999999996</v>
      </c>
      <c r="G1536" s="49">
        <v>4.87</v>
      </c>
      <c r="H1536" s="49">
        <v>4.97</v>
      </c>
      <c r="I1536" s="49">
        <v>5.07</v>
      </c>
      <c r="J1536" s="49">
        <v>5.17</v>
      </c>
      <c r="K1536" s="49">
        <v>5.26</v>
      </c>
      <c r="L1536" s="49">
        <v>5.36</v>
      </c>
      <c r="M1536" s="49">
        <v>5.46</v>
      </c>
      <c r="N1536" s="49">
        <v>5.56</v>
      </c>
      <c r="O1536" s="49">
        <v>5.66</v>
      </c>
      <c r="P1536" s="49">
        <v>5.76</v>
      </c>
      <c r="Q1536" s="49">
        <v>5.86</v>
      </c>
      <c r="R1536" s="49">
        <v>5.96</v>
      </c>
      <c r="S1536" s="49">
        <v>6.06</v>
      </c>
      <c r="T1536" s="49">
        <v>6.15</v>
      </c>
      <c r="U1536" s="49">
        <v>6.25</v>
      </c>
      <c r="V1536" s="49">
        <v>6.35</v>
      </c>
    </row>
    <row r="1537" spans="1:22" ht="15.75" customHeight="1">
      <c r="A1537" s="139" t="s">
        <v>751</v>
      </c>
      <c r="B1537" s="139" t="s">
        <v>274</v>
      </c>
      <c r="C1537" s="139" t="s">
        <v>783</v>
      </c>
      <c r="D1537" s="139" t="s">
        <v>633</v>
      </c>
      <c r="E1537" s="139" t="s">
        <v>754</v>
      </c>
      <c r="F1537" s="49">
        <v>357</v>
      </c>
      <c r="G1537" s="49">
        <v>357</v>
      </c>
      <c r="H1537" s="49">
        <v>380</v>
      </c>
      <c r="I1537" s="49">
        <v>388</v>
      </c>
      <c r="J1537" s="49">
        <v>407</v>
      </c>
      <c r="K1537" s="49">
        <v>449</v>
      </c>
      <c r="L1537" s="49">
        <v>474</v>
      </c>
      <c r="M1537" s="49">
        <v>474</v>
      </c>
      <c r="N1537" s="49">
        <v>434</v>
      </c>
      <c r="O1537" s="49">
        <v>418</v>
      </c>
      <c r="P1537" s="49">
        <v>414</v>
      </c>
      <c r="Q1537" s="49">
        <v>417</v>
      </c>
      <c r="R1537" s="49">
        <v>422</v>
      </c>
      <c r="S1537" s="49">
        <v>459</v>
      </c>
      <c r="T1537" s="49">
        <v>466</v>
      </c>
      <c r="U1537" s="49">
        <v>472</v>
      </c>
      <c r="V1537" s="49">
        <v>479</v>
      </c>
    </row>
    <row r="1538" spans="1:22" ht="15.75" customHeight="1">
      <c r="A1538" s="139" t="s">
        <v>751</v>
      </c>
      <c r="B1538" s="139" t="s">
        <v>256</v>
      </c>
      <c r="C1538" s="139" t="s">
        <v>783</v>
      </c>
      <c r="D1538" s="139" t="s">
        <v>633</v>
      </c>
      <c r="E1538" s="139" t="s">
        <v>754</v>
      </c>
      <c r="F1538" s="49">
        <v>2.04</v>
      </c>
      <c r="G1538" s="49">
        <v>2.0499999999999998</v>
      </c>
      <c r="H1538" s="49">
        <v>2.0499999999999998</v>
      </c>
      <c r="I1538" s="49">
        <v>2.06</v>
      </c>
      <c r="J1538" s="49">
        <v>2.06</v>
      </c>
      <c r="K1538" s="49">
        <v>2.0699999999999998</v>
      </c>
      <c r="L1538" s="49">
        <v>2.0699999999999998</v>
      </c>
      <c r="M1538" s="49">
        <v>2.08</v>
      </c>
      <c r="N1538" s="49">
        <v>2.08</v>
      </c>
      <c r="O1538" s="49">
        <v>2.09</v>
      </c>
      <c r="P1538" s="49">
        <v>2.09</v>
      </c>
      <c r="Q1538" s="49">
        <v>2.1</v>
      </c>
      <c r="R1538" s="49">
        <v>2.1</v>
      </c>
      <c r="S1538" s="49">
        <v>2.11</v>
      </c>
      <c r="T1538" s="49">
        <v>2.11</v>
      </c>
      <c r="U1538" s="49">
        <v>2.12</v>
      </c>
      <c r="V1538" s="49">
        <v>2.12</v>
      </c>
    </row>
    <row r="1539" spans="1:22" ht="15.75" customHeight="1">
      <c r="A1539" s="139" t="s">
        <v>751</v>
      </c>
      <c r="B1539" s="139" t="s">
        <v>276</v>
      </c>
      <c r="C1539" s="139" t="s">
        <v>783</v>
      </c>
      <c r="D1539" s="139" t="s">
        <v>633</v>
      </c>
      <c r="E1539" s="139" t="s">
        <v>754</v>
      </c>
      <c r="F1539" s="49">
        <v>3.68</v>
      </c>
      <c r="G1539" s="49">
        <v>3.77</v>
      </c>
      <c r="H1539" s="49">
        <v>3.86</v>
      </c>
      <c r="I1539" s="49">
        <v>3.95</v>
      </c>
      <c r="J1539" s="49">
        <v>4.04</v>
      </c>
      <c r="K1539" s="49">
        <v>4.13</v>
      </c>
      <c r="L1539" s="49">
        <v>4.22</v>
      </c>
      <c r="M1539" s="49">
        <v>4.3099999999999996</v>
      </c>
      <c r="N1539" s="49">
        <v>4.4000000000000004</v>
      </c>
      <c r="O1539" s="49">
        <v>4.49</v>
      </c>
      <c r="P1539" s="49">
        <v>4.58</v>
      </c>
      <c r="Q1539" s="49">
        <v>4.67</v>
      </c>
      <c r="R1539" s="49">
        <v>4.76</v>
      </c>
      <c r="S1539" s="49">
        <v>4.8499999999999996</v>
      </c>
      <c r="T1539" s="49">
        <v>4.9400000000000004</v>
      </c>
      <c r="U1539" s="49">
        <v>5.03</v>
      </c>
      <c r="V1539" s="49">
        <v>5.12</v>
      </c>
    </row>
    <row r="1540" spans="1:22" ht="15.75" customHeight="1">
      <c r="A1540" s="139" t="s">
        <v>751</v>
      </c>
      <c r="B1540" s="139" t="s">
        <v>266</v>
      </c>
      <c r="C1540" s="139" t="s">
        <v>783</v>
      </c>
      <c r="D1540" s="139" t="s">
        <v>633</v>
      </c>
      <c r="E1540" s="139" t="s">
        <v>754</v>
      </c>
      <c r="F1540" s="49">
        <v>1.05</v>
      </c>
      <c r="G1540" s="49">
        <v>1.07</v>
      </c>
      <c r="H1540" s="49">
        <v>1.1000000000000001</v>
      </c>
      <c r="I1540" s="49">
        <v>1.1200000000000001</v>
      </c>
      <c r="J1540" s="49">
        <v>1.1499999999999999</v>
      </c>
      <c r="K1540" s="49">
        <v>1.17</v>
      </c>
      <c r="L1540" s="49">
        <v>1.2</v>
      </c>
      <c r="M1540" s="49">
        <v>1.22</v>
      </c>
      <c r="N1540" s="49">
        <v>1.25</v>
      </c>
      <c r="O1540" s="49">
        <v>1.27</v>
      </c>
      <c r="P1540" s="49">
        <v>1.3</v>
      </c>
      <c r="Q1540" s="49">
        <v>1.32</v>
      </c>
      <c r="R1540" s="49">
        <v>1.35</v>
      </c>
      <c r="S1540" s="49">
        <v>1.37</v>
      </c>
      <c r="T1540" s="49">
        <v>1.4</v>
      </c>
      <c r="U1540" s="49">
        <v>1.42</v>
      </c>
      <c r="V1540" s="49">
        <v>1.45</v>
      </c>
    </row>
    <row r="1541" spans="1:22" ht="15.75" customHeight="1">
      <c r="A1541" s="139" t="s">
        <v>751</v>
      </c>
      <c r="B1541" s="139" t="s">
        <v>272</v>
      </c>
      <c r="C1541" s="139" t="s">
        <v>783</v>
      </c>
      <c r="D1541" s="139" t="s">
        <v>633</v>
      </c>
      <c r="E1541" s="139" t="s">
        <v>754</v>
      </c>
      <c r="F1541" s="49">
        <v>3.08</v>
      </c>
      <c r="G1541" s="49">
        <v>3.1</v>
      </c>
      <c r="H1541" s="49">
        <v>3.11</v>
      </c>
      <c r="I1541" s="49">
        <v>3.11</v>
      </c>
      <c r="J1541" s="49">
        <v>3.1</v>
      </c>
      <c r="K1541" s="49">
        <v>3.1</v>
      </c>
      <c r="L1541" s="49">
        <v>3.09</v>
      </c>
      <c r="M1541" s="49">
        <v>3.08</v>
      </c>
      <c r="N1541" s="49">
        <v>3.08</v>
      </c>
      <c r="O1541" s="49">
        <v>3.07</v>
      </c>
      <c r="P1541" s="49">
        <v>3.06</v>
      </c>
      <c r="Q1541" s="49">
        <v>3.06</v>
      </c>
      <c r="R1541" s="49">
        <v>3.05</v>
      </c>
      <c r="S1541" s="49">
        <v>3.08</v>
      </c>
      <c r="T1541" s="49">
        <v>3.08</v>
      </c>
      <c r="U1541" s="49">
        <v>3.08</v>
      </c>
      <c r="V1541" s="49">
        <v>3.08</v>
      </c>
    </row>
    <row r="1542" spans="1:22" ht="15.75" customHeight="1">
      <c r="A1542" s="139" t="s">
        <v>751</v>
      </c>
      <c r="B1542" s="139" t="s">
        <v>294</v>
      </c>
      <c r="C1542" s="139" t="s">
        <v>783</v>
      </c>
      <c r="D1542" s="139" t="s">
        <v>633</v>
      </c>
      <c r="E1542" s="139" t="s">
        <v>754</v>
      </c>
      <c r="F1542" s="49">
        <v>2.06</v>
      </c>
      <c r="G1542" s="49">
        <v>2.09</v>
      </c>
      <c r="H1542" s="49">
        <v>2.12</v>
      </c>
      <c r="I1542" s="49">
        <v>2.15</v>
      </c>
      <c r="J1542" s="49">
        <v>2.17</v>
      </c>
      <c r="K1542" s="49">
        <v>2.2000000000000002</v>
      </c>
      <c r="L1542" s="49">
        <v>2.23</v>
      </c>
      <c r="M1542" s="49">
        <v>2.2599999999999998</v>
      </c>
      <c r="N1542" s="49">
        <v>2.2799999999999998</v>
      </c>
      <c r="O1542" s="49">
        <v>2.31</v>
      </c>
      <c r="P1542" s="49">
        <v>2.34</v>
      </c>
      <c r="Q1542" s="49">
        <v>2.37</v>
      </c>
      <c r="R1542" s="49">
        <v>2.39</v>
      </c>
      <c r="S1542" s="49">
        <v>2.4300000000000002</v>
      </c>
      <c r="T1542" s="49">
        <v>2.4500000000000002</v>
      </c>
      <c r="U1542" s="49">
        <v>2.48</v>
      </c>
      <c r="V1542" s="49">
        <v>2.5099999999999998</v>
      </c>
    </row>
    <row r="1543" spans="1:22" ht="15.75" customHeight="1">
      <c r="A1543" s="139" t="s">
        <v>751</v>
      </c>
      <c r="B1543" s="139" t="s">
        <v>290</v>
      </c>
      <c r="C1543" s="139" t="s">
        <v>783</v>
      </c>
      <c r="D1543" s="139" t="s">
        <v>633</v>
      </c>
      <c r="E1543" s="139" t="s">
        <v>754</v>
      </c>
      <c r="F1543" s="49">
        <v>8440</v>
      </c>
      <c r="G1543" s="49">
        <v>8640</v>
      </c>
      <c r="H1543" s="49">
        <v>9880</v>
      </c>
      <c r="I1543" s="49">
        <v>11500</v>
      </c>
      <c r="J1543" s="49">
        <v>12700</v>
      </c>
      <c r="K1543" s="49">
        <v>9750</v>
      </c>
      <c r="L1543" s="49">
        <v>10700</v>
      </c>
      <c r="M1543" s="49">
        <v>10800</v>
      </c>
      <c r="N1543" s="49">
        <v>10200</v>
      </c>
      <c r="O1543" s="49">
        <v>10500</v>
      </c>
      <c r="P1543" s="49">
        <v>11800</v>
      </c>
      <c r="Q1543" s="49">
        <v>12900</v>
      </c>
      <c r="R1543" s="49">
        <v>16000</v>
      </c>
      <c r="S1543" s="49">
        <v>15500</v>
      </c>
      <c r="T1543" s="49">
        <v>12700</v>
      </c>
      <c r="U1543" s="49">
        <v>11300</v>
      </c>
      <c r="V1543" s="49">
        <v>10800</v>
      </c>
    </row>
    <row r="1544" spans="1:22" ht="15.75" customHeight="1">
      <c r="A1544" s="139" t="s">
        <v>751</v>
      </c>
      <c r="B1544" s="139" t="s">
        <v>564</v>
      </c>
      <c r="C1544" s="139" t="s">
        <v>783</v>
      </c>
      <c r="D1544" s="139" t="s">
        <v>633</v>
      </c>
      <c r="E1544" s="139" t="s">
        <v>754</v>
      </c>
      <c r="F1544" s="49">
        <v>59.1</v>
      </c>
      <c r="G1544" s="49">
        <v>55.2</v>
      </c>
      <c r="H1544" s="49">
        <v>55.7</v>
      </c>
      <c r="I1544" s="49">
        <v>65.8</v>
      </c>
      <c r="J1544" s="49">
        <v>68.8</v>
      </c>
      <c r="K1544" s="49">
        <v>68.099999999999994</v>
      </c>
      <c r="L1544" s="49">
        <v>67</v>
      </c>
      <c r="M1544" s="49">
        <v>68.099999999999994</v>
      </c>
      <c r="N1544" s="49">
        <v>65.7</v>
      </c>
      <c r="O1544" s="49">
        <v>56.3</v>
      </c>
      <c r="P1544" s="49">
        <v>55</v>
      </c>
      <c r="Q1544" s="49">
        <v>54.3</v>
      </c>
      <c r="R1544" s="49">
        <v>51.9</v>
      </c>
      <c r="S1544" s="49">
        <v>54.4</v>
      </c>
      <c r="T1544" s="49">
        <v>54.3</v>
      </c>
      <c r="U1544" s="49">
        <v>52.7</v>
      </c>
      <c r="V1544" s="49">
        <v>52</v>
      </c>
    </row>
    <row r="1545" spans="1:22" ht="15.75" customHeight="1">
      <c r="A1545" s="139" t="s">
        <v>751</v>
      </c>
      <c r="B1545" s="139" t="s">
        <v>298</v>
      </c>
      <c r="C1545" s="139" t="s">
        <v>783</v>
      </c>
      <c r="D1545" s="139" t="s">
        <v>633</v>
      </c>
      <c r="E1545" s="139" t="s">
        <v>754</v>
      </c>
      <c r="F1545" s="49">
        <v>29.9</v>
      </c>
      <c r="G1545" s="49">
        <v>30.3</v>
      </c>
      <c r="H1545" s="49">
        <v>30.6</v>
      </c>
      <c r="I1545" s="49">
        <v>31</v>
      </c>
      <c r="J1545" s="49">
        <v>31.3</v>
      </c>
      <c r="K1545" s="49">
        <v>31.6</v>
      </c>
      <c r="L1545" s="49">
        <v>32</v>
      </c>
      <c r="M1545" s="49">
        <v>32.299999999999997</v>
      </c>
      <c r="N1545" s="49">
        <v>32.6</v>
      </c>
      <c r="O1545" s="49">
        <v>33</v>
      </c>
      <c r="P1545" s="49">
        <v>33.299999999999997</v>
      </c>
      <c r="Q1545" s="49">
        <v>33.6</v>
      </c>
      <c r="R1545" s="49">
        <v>34</v>
      </c>
      <c r="S1545" s="49">
        <v>34.299999999999997</v>
      </c>
      <c r="T1545" s="49">
        <v>34.700000000000003</v>
      </c>
      <c r="U1545" s="49">
        <v>35</v>
      </c>
      <c r="V1545" s="49">
        <v>35.4</v>
      </c>
    </row>
    <row r="1546" spans="1:22" ht="15.75" customHeight="1">
      <c r="A1546" s="139" t="s">
        <v>751</v>
      </c>
      <c r="B1546" s="139" t="s">
        <v>300</v>
      </c>
      <c r="C1546" s="139" t="s">
        <v>783</v>
      </c>
      <c r="D1546" s="139" t="s">
        <v>633</v>
      </c>
      <c r="E1546" s="139" t="s">
        <v>754</v>
      </c>
      <c r="F1546" s="49">
        <v>5420</v>
      </c>
      <c r="G1546" s="49">
        <v>5880</v>
      </c>
      <c r="H1546" s="49">
        <v>6350</v>
      </c>
      <c r="I1546" s="49">
        <v>6820</v>
      </c>
      <c r="J1546" s="49">
        <v>7290</v>
      </c>
      <c r="K1546" s="49">
        <v>7750</v>
      </c>
      <c r="L1546" s="49">
        <v>8210</v>
      </c>
      <c r="M1546" s="49">
        <v>8690</v>
      </c>
      <c r="N1546" s="49">
        <v>9160</v>
      </c>
      <c r="O1546" s="49">
        <v>9630</v>
      </c>
      <c r="P1546" s="49">
        <v>10100</v>
      </c>
      <c r="Q1546" s="49">
        <v>10600</v>
      </c>
      <c r="R1546" s="49">
        <v>11000</v>
      </c>
      <c r="S1546" s="49">
        <v>11500</v>
      </c>
      <c r="T1546" s="49">
        <v>12000</v>
      </c>
      <c r="U1546" s="49">
        <v>12500</v>
      </c>
      <c r="V1546" s="49">
        <v>13000</v>
      </c>
    </row>
    <row r="1547" spans="1:22" ht="15.75" customHeight="1">
      <c r="A1547" s="139" t="s">
        <v>751</v>
      </c>
      <c r="B1547" s="139" t="s">
        <v>312</v>
      </c>
      <c r="C1547" s="139" t="s">
        <v>783</v>
      </c>
      <c r="D1547" s="139" t="s">
        <v>633</v>
      </c>
      <c r="E1547" s="139" t="s">
        <v>754</v>
      </c>
      <c r="F1547" s="49">
        <v>8.3800000000000008</v>
      </c>
      <c r="G1547" s="49">
        <v>8.77</v>
      </c>
      <c r="H1547" s="49">
        <v>8.9</v>
      </c>
      <c r="I1547" s="49">
        <v>8.8000000000000007</v>
      </c>
      <c r="J1547" s="49">
        <v>8.99</v>
      </c>
      <c r="K1547" s="49">
        <v>9.1</v>
      </c>
      <c r="L1547" s="49">
        <v>9.25</v>
      </c>
      <c r="M1547" s="49">
        <v>9.39</v>
      </c>
      <c r="N1547" s="49">
        <v>9.4499999999999993</v>
      </c>
      <c r="O1547" s="49">
        <v>9.59</v>
      </c>
      <c r="P1547" s="49">
        <v>9.6999999999999993</v>
      </c>
      <c r="Q1547" s="49">
        <v>9.7799999999999994</v>
      </c>
      <c r="R1547" s="49">
        <v>9.89</v>
      </c>
      <c r="S1547" s="49">
        <v>10.1</v>
      </c>
      <c r="T1547" s="49">
        <v>10.3</v>
      </c>
      <c r="U1547" s="49">
        <v>10.4</v>
      </c>
      <c r="V1547" s="49">
        <v>10.5</v>
      </c>
    </row>
    <row r="1548" spans="1:22" ht="15.75" customHeight="1">
      <c r="A1548" s="139" t="s">
        <v>751</v>
      </c>
      <c r="B1548" s="139" t="s">
        <v>288</v>
      </c>
      <c r="C1548" s="139" t="s">
        <v>783</v>
      </c>
      <c r="D1548" s="139" t="s">
        <v>633</v>
      </c>
      <c r="E1548" s="139" t="s">
        <v>754</v>
      </c>
      <c r="F1548" s="49">
        <v>8.0500000000000007</v>
      </c>
      <c r="G1548" s="49">
        <v>8.2100000000000009</v>
      </c>
      <c r="H1548" s="49">
        <v>8.3800000000000008</v>
      </c>
      <c r="I1548" s="49">
        <v>8.5299999999999994</v>
      </c>
      <c r="J1548" s="49">
        <v>8.69</v>
      </c>
      <c r="K1548" s="49">
        <v>8.85</v>
      </c>
      <c r="L1548" s="49">
        <v>9</v>
      </c>
      <c r="M1548" s="49">
        <v>9.16</v>
      </c>
      <c r="N1548" s="49">
        <v>9.31</v>
      </c>
      <c r="O1548" s="49">
        <v>9.4700000000000006</v>
      </c>
      <c r="P1548" s="49">
        <v>9.6199999999999992</v>
      </c>
      <c r="Q1548" s="49">
        <v>9.77</v>
      </c>
      <c r="R1548" s="49">
        <v>9.93</v>
      </c>
      <c r="S1548" s="49">
        <v>10.1</v>
      </c>
      <c r="T1548" s="49">
        <v>10.3</v>
      </c>
      <c r="U1548" s="49">
        <v>10.4</v>
      </c>
      <c r="V1548" s="49">
        <v>10.6</v>
      </c>
    </row>
    <row r="1549" spans="1:22" ht="15.75" customHeight="1">
      <c r="A1549" s="139" t="s">
        <v>751</v>
      </c>
      <c r="B1549" s="139" t="s">
        <v>308</v>
      </c>
      <c r="C1549" s="139" t="s">
        <v>783</v>
      </c>
      <c r="D1549" s="139" t="s">
        <v>633</v>
      </c>
      <c r="E1549" s="139" t="s">
        <v>754</v>
      </c>
      <c r="F1549" s="49">
        <v>26.6</v>
      </c>
      <c r="G1549" s="49">
        <v>27.2</v>
      </c>
      <c r="H1549" s="49">
        <v>28</v>
      </c>
      <c r="I1549" s="49">
        <v>28.8</v>
      </c>
      <c r="J1549" s="49">
        <v>29.6</v>
      </c>
      <c r="K1549" s="49">
        <v>30.5</v>
      </c>
      <c r="L1549" s="49">
        <v>31.4</v>
      </c>
      <c r="M1549" s="49">
        <v>32.299999999999997</v>
      </c>
      <c r="N1549" s="49">
        <v>33.200000000000003</v>
      </c>
      <c r="O1549" s="49">
        <v>34.1</v>
      </c>
      <c r="P1549" s="49">
        <v>35</v>
      </c>
      <c r="Q1549" s="49">
        <v>35.9</v>
      </c>
      <c r="R1549" s="49">
        <v>36.799999999999997</v>
      </c>
      <c r="S1549" s="49">
        <v>37.4</v>
      </c>
      <c r="T1549" s="49">
        <v>38.200000000000003</v>
      </c>
      <c r="U1549" s="49">
        <v>39</v>
      </c>
      <c r="V1549" s="49">
        <v>39.9</v>
      </c>
    </row>
    <row r="1550" spans="1:22" ht="15.75" customHeight="1">
      <c r="A1550" s="139" t="s">
        <v>751</v>
      </c>
      <c r="B1550" s="139" t="s">
        <v>306</v>
      </c>
      <c r="C1550" s="139" t="s">
        <v>783</v>
      </c>
      <c r="D1550" s="139" t="s">
        <v>633</v>
      </c>
      <c r="E1550" s="139" t="s">
        <v>754</v>
      </c>
      <c r="F1550" s="49">
        <v>1.81</v>
      </c>
      <c r="G1550" s="49">
        <v>1.87</v>
      </c>
      <c r="H1550" s="49">
        <v>1.93</v>
      </c>
      <c r="I1550" s="49">
        <v>1.99</v>
      </c>
      <c r="J1550" s="49">
        <v>2.0499999999999998</v>
      </c>
      <c r="K1550" s="49">
        <v>2.11</v>
      </c>
      <c r="L1550" s="49">
        <v>2.17</v>
      </c>
      <c r="M1550" s="49">
        <v>2.23</v>
      </c>
      <c r="N1550" s="49">
        <v>2.29</v>
      </c>
      <c r="O1550" s="49">
        <v>2.35</v>
      </c>
      <c r="P1550" s="49">
        <v>2.41</v>
      </c>
      <c r="Q1550" s="49">
        <v>2.4700000000000002</v>
      </c>
      <c r="R1550" s="49">
        <v>2.5299999999999998</v>
      </c>
      <c r="S1550" s="49">
        <v>2.59</v>
      </c>
      <c r="T1550" s="49">
        <v>2.65</v>
      </c>
      <c r="U1550" s="49">
        <v>2.71</v>
      </c>
      <c r="V1550" s="49">
        <v>2.77</v>
      </c>
    </row>
    <row r="1551" spans="1:22" ht="15.75" customHeight="1">
      <c r="A1551" s="139" t="s">
        <v>751</v>
      </c>
      <c r="B1551" s="139" t="s">
        <v>302</v>
      </c>
      <c r="C1551" s="139" t="s">
        <v>783</v>
      </c>
      <c r="D1551" s="139" t="s">
        <v>633</v>
      </c>
      <c r="E1551" s="139" t="s">
        <v>754</v>
      </c>
      <c r="F1551" s="49">
        <v>77.599999999999994</v>
      </c>
      <c r="G1551" s="49">
        <v>78.900000000000006</v>
      </c>
      <c r="H1551" s="49">
        <v>79.900000000000006</v>
      </c>
      <c r="I1551" s="49">
        <v>81.3</v>
      </c>
      <c r="J1551" s="49">
        <v>82.5</v>
      </c>
      <c r="K1551" s="49">
        <v>83.8</v>
      </c>
      <c r="L1551" s="49">
        <v>84.8</v>
      </c>
      <c r="M1551" s="49">
        <v>86.4</v>
      </c>
      <c r="N1551" s="49">
        <v>88</v>
      </c>
      <c r="O1551" s="49">
        <v>88.5</v>
      </c>
      <c r="P1551" s="49">
        <v>89.8</v>
      </c>
      <c r="Q1551" s="49">
        <v>91</v>
      </c>
      <c r="R1551" s="49">
        <v>92.3</v>
      </c>
      <c r="S1551" s="49">
        <v>93.6</v>
      </c>
      <c r="T1551" s="49">
        <v>94.9</v>
      </c>
      <c r="U1551" s="49">
        <v>96.1</v>
      </c>
      <c r="V1551" s="49">
        <v>97.3</v>
      </c>
    </row>
    <row r="1552" spans="1:22" ht="15.75" customHeight="1">
      <c r="A1552" s="139" t="s">
        <v>751</v>
      </c>
      <c r="B1552" s="139" t="s">
        <v>304</v>
      </c>
      <c r="C1552" s="139" t="s">
        <v>783</v>
      </c>
      <c r="D1552" s="139" t="s">
        <v>633</v>
      </c>
      <c r="E1552" s="139" t="s">
        <v>754</v>
      </c>
      <c r="F1552" s="49">
        <v>0.34799999999999998</v>
      </c>
      <c r="G1552" s="49">
        <v>0.35699999999999998</v>
      </c>
      <c r="H1552" s="49">
        <v>0.36699999999999999</v>
      </c>
      <c r="I1552" s="49">
        <v>0.376</v>
      </c>
      <c r="J1552" s="49">
        <v>0.38600000000000001</v>
      </c>
      <c r="K1552" s="49">
        <v>0.39700000000000002</v>
      </c>
      <c r="L1552" s="49">
        <v>0.40699999999999997</v>
      </c>
      <c r="M1552" s="49">
        <v>0.41699999999999998</v>
      </c>
      <c r="N1552" s="49">
        <v>0.42699999999999999</v>
      </c>
      <c r="O1552" s="49">
        <v>0.437</v>
      </c>
      <c r="P1552" s="49">
        <v>0.44800000000000001</v>
      </c>
      <c r="Q1552" s="49">
        <v>0.45800000000000002</v>
      </c>
      <c r="R1552" s="49">
        <v>0.46800000000000003</v>
      </c>
      <c r="S1552" s="49">
        <v>0.47699999999999998</v>
      </c>
      <c r="T1552" s="49">
        <v>0.48699999999999999</v>
      </c>
      <c r="U1552" s="49">
        <v>0.497</v>
      </c>
      <c r="V1552" s="49">
        <v>0.50700000000000001</v>
      </c>
    </row>
    <row r="1553" spans="1:22" ht="15.75" customHeight="1">
      <c r="A1553" s="139" t="s">
        <v>751</v>
      </c>
      <c r="B1553" s="139" t="s">
        <v>292</v>
      </c>
      <c r="C1553" s="139" t="s">
        <v>783</v>
      </c>
      <c r="D1553" s="139" t="s">
        <v>633</v>
      </c>
      <c r="E1553" s="139" t="s">
        <v>754</v>
      </c>
      <c r="F1553" s="49">
        <v>0.27100000000000002</v>
      </c>
      <c r="G1553" s="49">
        <v>0.27700000000000002</v>
      </c>
      <c r="H1553" s="49">
        <v>0.28399999999999997</v>
      </c>
      <c r="I1553" s="49">
        <v>0.28999999999999998</v>
      </c>
      <c r="J1553" s="49">
        <v>0.29699999999999999</v>
      </c>
      <c r="K1553" s="49">
        <v>0.30399999999999999</v>
      </c>
      <c r="L1553" s="49">
        <v>0.311</v>
      </c>
      <c r="M1553" s="49">
        <v>0.318</v>
      </c>
      <c r="N1553" s="49">
        <v>0.32500000000000001</v>
      </c>
      <c r="O1553" s="49">
        <v>0.33200000000000002</v>
      </c>
      <c r="P1553" s="49">
        <v>0.33900000000000002</v>
      </c>
      <c r="Q1553" s="49">
        <v>0.34599999999999997</v>
      </c>
      <c r="R1553" s="49">
        <v>0.35299999999999998</v>
      </c>
      <c r="S1553" s="49">
        <v>0.35899999999999999</v>
      </c>
      <c r="T1553" s="49">
        <v>0.36599999999999999</v>
      </c>
      <c r="U1553" s="49">
        <v>0.373</v>
      </c>
      <c r="V1553" s="49">
        <v>0.38</v>
      </c>
    </row>
    <row r="1554" spans="1:22" ht="15.75" customHeight="1">
      <c r="A1554" s="139" t="s">
        <v>751</v>
      </c>
      <c r="B1554" s="139" t="s">
        <v>310</v>
      </c>
      <c r="C1554" s="139" t="s">
        <v>783</v>
      </c>
      <c r="D1554" s="139" t="s">
        <v>633</v>
      </c>
      <c r="E1554" s="139" t="s">
        <v>754</v>
      </c>
      <c r="F1554" s="49">
        <v>7.61</v>
      </c>
      <c r="G1554" s="49">
        <v>7.78</v>
      </c>
      <c r="H1554" s="49">
        <v>7.94</v>
      </c>
      <c r="I1554" s="49">
        <v>8.09</v>
      </c>
      <c r="J1554" s="49">
        <v>8.24</v>
      </c>
      <c r="K1554" s="49">
        <v>8.3800000000000008</v>
      </c>
      <c r="L1554" s="49">
        <v>8.5299999999999994</v>
      </c>
      <c r="M1554" s="49">
        <v>8.68</v>
      </c>
      <c r="N1554" s="49">
        <v>8.82</v>
      </c>
      <c r="O1554" s="49">
        <v>8.9700000000000006</v>
      </c>
      <c r="P1554" s="49">
        <v>9.11</v>
      </c>
      <c r="Q1554" s="49">
        <v>9.26</v>
      </c>
      <c r="R1554" s="49">
        <v>9.4</v>
      </c>
      <c r="S1554" s="49">
        <v>9.58</v>
      </c>
      <c r="T1554" s="49">
        <v>9.73</v>
      </c>
      <c r="U1554" s="49">
        <v>9.8800000000000008</v>
      </c>
      <c r="V1554" s="49">
        <v>10</v>
      </c>
    </row>
    <row r="1555" spans="1:22" ht="15.75" customHeight="1">
      <c r="A1555" s="139" t="s">
        <v>751</v>
      </c>
      <c r="B1555" s="139" t="s">
        <v>316</v>
      </c>
      <c r="C1555" s="139" t="s">
        <v>783</v>
      </c>
      <c r="D1555" s="139" t="s">
        <v>633</v>
      </c>
      <c r="E1555" s="139" t="s">
        <v>754</v>
      </c>
      <c r="F1555" s="49">
        <v>21.9</v>
      </c>
      <c r="G1555" s="49">
        <v>21.9</v>
      </c>
      <c r="H1555" s="49">
        <v>22</v>
      </c>
      <c r="I1555" s="49">
        <v>22.1</v>
      </c>
      <c r="J1555" s="49">
        <v>22.1</v>
      </c>
      <c r="K1555" s="49">
        <v>22.2</v>
      </c>
      <c r="L1555" s="49">
        <v>22.2</v>
      </c>
      <c r="M1555" s="49">
        <v>22.3</v>
      </c>
      <c r="N1555" s="49">
        <v>22.3</v>
      </c>
      <c r="O1555" s="49">
        <v>22.4</v>
      </c>
      <c r="P1555" s="49">
        <v>22.4</v>
      </c>
      <c r="Q1555" s="49">
        <v>22.4</v>
      </c>
      <c r="R1555" s="49">
        <v>22.5</v>
      </c>
      <c r="S1555" s="49">
        <v>22.6</v>
      </c>
      <c r="T1555" s="49">
        <v>22.6</v>
      </c>
      <c r="U1555" s="49">
        <v>22.7</v>
      </c>
      <c r="V1555" s="49">
        <v>22.7</v>
      </c>
    </row>
    <row r="1556" spans="1:22" ht="15.75" customHeight="1">
      <c r="A1556" s="139" t="s">
        <v>751</v>
      </c>
      <c r="B1556" s="139" t="s">
        <v>318</v>
      </c>
      <c r="C1556" s="139" t="s">
        <v>783</v>
      </c>
      <c r="D1556" s="139" t="s">
        <v>633</v>
      </c>
      <c r="E1556" s="139" t="s">
        <v>754</v>
      </c>
      <c r="F1556" s="49">
        <v>18.7</v>
      </c>
      <c r="G1556" s="49">
        <v>20.2</v>
      </c>
      <c r="H1556" s="49">
        <v>20.399999999999999</v>
      </c>
      <c r="I1556" s="49">
        <v>22.6</v>
      </c>
      <c r="J1556" s="49">
        <v>28.3</v>
      </c>
      <c r="K1556" s="49">
        <v>28.1</v>
      </c>
      <c r="L1556" s="49">
        <v>28.3</v>
      </c>
      <c r="M1556" s="49">
        <v>28.3</v>
      </c>
      <c r="N1556" s="49">
        <v>25.1</v>
      </c>
      <c r="O1556" s="49">
        <v>23.4</v>
      </c>
      <c r="P1556" s="49">
        <v>25.7</v>
      </c>
      <c r="Q1556" s="49">
        <v>16.100000000000001</v>
      </c>
      <c r="R1556" s="49">
        <v>15.5</v>
      </c>
      <c r="S1556" s="49">
        <v>13.4</v>
      </c>
      <c r="T1556" s="49">
        <v>12.6</v>
      </c>
      <c r="U1556" s="49">
        <v>14.2</v>
      </c>
      <c r="V1556" s="49">
        <v>14.6</v>
      </c>
    </row>
    <row r="1557" spans="1:22" ht="15.75" customHeight="1">
      <c r="A1557" s="139" t="s">
        <v>751</v>
      </c>
      <c r="B1557" s="139" t="s">
        <v>320</v>
      </c>
      <c r="C1557" s="139" t="s">
        <v>783</v>
      </c>
      <c r="D1557" s="139" t="s">
        <v>633</v>
      </c>
      <c r="E1557" s="139" t="s">
        <v>754</v>
      </c>
      <c r="F1557" s="49">
        <v>149</v>
      </c>
      <c r="G1557" s="49">
        <v>120</v>
      </c>
      <c r="H1557" s="49">
        <v>106</v>
      </c>
      <c r="I1557" s="49">
        <v>115</v>
      </c>
      <c r="J1557" s="49">
        <v>131</v>
      </c>
      <c r="K1557" s="49">
        <v>136</v>
      </c>
      <c r="L1557" s="49">
        <v>140</v>
      </c>
      <c r="M1557" s="49">
        <v>153</v>
      </c>
      <c r="N1557" s="49">
        <v>118</v>
      </c>
      <c r="O1557" s="49">
        <v>105</v>
      </c>
      <c r="P1557" s="49">
        <v>118</v>
      </c>
      <c r="Q1557" s="49">
        <v>128</v>
      </c>
      <c r="R1557" s="49">
        <v>110</v>
      </c>
      <c r="S1557" s="49">
        <v>117</v>
      </c>
      <c r="T1557" s="49">
        <v>117</v>
      </c>
      <c r="U1557" s="49">
        <v>140</v>
      </c>
      <c r="V1557" s="49">
        <v>140</v>
      </c>
    </row>
    <row r="1558" spans="1:22" ht="15.75" customHeight="1">
      <c r="A1558" s="139" t="s">
        <v>751</v>
      </c>
      <c r="B1558" s="139" t="s">
        <v>355</v>
      </c>
      <c r="C1558" s="139" t="s">
        <v>783</v>
      </c>
      <c r="D1558" s="139" t="s">
        <v>633</v>
      </c>
      <c r="E1558" s="139" t="s">
        <v>754</v>
      </c>
      <c r="F1558" s="49">
        <v>2770</v>
      </c>
      <c r="G1558" s="49">
        <v>2580</v>
      </c>
      <c r="H1558" s="49">
        <v>2580</v>
      </c>
      <c r="I1558" s="49">
        <v>2600</v>
      </c>
      <c r="J1558" s="49">
        <v>2730</v>
      </c>
      <c r="K1558" s="49">
        <v>2630</v>
      </c>
      <c r="L1558" s="49">
        <v>2740</v>
      </c>
      <c r="M1558" s="49">
        <v>2740</v>
      </c>
      <c r="N1558" s="49">
        <v>2620</v>
      </c>
      <c r="O1558" s="49">
        <v>2400</v>
      </c>
      <c r="P1558" s="49">
        <v>2750</v>
      </c>
      <c r="Q1558" s="49">
        <v>2640</v>
      </c>
      <c r="R1558" s="49">
        <v>2620</v>
      </c>
      <c r="S1558" s="49">
        <v>2640</v>
      </c>
      <c r="T1558" s="49">
        <v>2530</v>
      </c>
      <c r="U1558" s="49">
        <v>2510</v>
      </c>
      <c r="V1558" s="49">
        <v>2550</v>
      </c>
    </row>
    <row r="1559" spans="1:22" ht="15.75" customHeight="1">
      <c r="A1559" s="139" t="s">
        <v>751</v>
      </c>
      <c r="B1559" s="139" t="s">
        <v>324</v>
      </c>
      <c r="C1559" s="139" t="s">
        <v>783</v>
      </c>
      <c r="D1559" s="139" t="s">
        <v>633</v>
      </c>
      <c r="E1559" s="139" t="s">
        <v>754</v>
      </c>
      <c r="F1559" s="49">
        <v>0.245</v>
      </c>
      <c r="G1559" s="49">
        <v>0.251</v>
      </c>
      <c r="H1559" s="49">
        <v>0.25700000000000001</v>
      </c>
      <c r="I1559" s="49">
        <v>0.26200000000000001</v>
      </c>
      <c r="J1559" s="49">
        <v>0.26700000000000002</v>
      </c>
      <c r="K1559" s="49">
        <v>0.27200000000000002</v>
      </c>
      <c r="L1559" s="49">
        <v>0.27700000000000002</v>
      </c>
      <c r="M1559" s="49">
        <v>0.28199999999999997</v>
      </c>
      <c r="N1559" s="49">
        <v>0.28699999999999998</v>
      </c>
      <c r="O1559" s="49">
        <v>0.29099999999999998</v>
      </c>
      <c r="P1559" s="49">
        <v>0.29599999999999999</v>
      </c>
      <c r="Q1559" s="49">
        <v>0.30099999999999999</v>
      </c>
      <c r="R1559" s="49">
        <v>0.30599999999999999</v>
      </c>
      <c r="S1559" s="49">
        <v>0.313</v>
      </c>
      <c r="T1559" s="49">
        <v>0.318</v>
      </c>
      <c r="U1559" s="49">
        <v>0.32300000000000001</v>
      </c>
      <c r="V1559" s="49">
        <v>0.32800000000000001</v>
      </c>
    </row>
    <row r="1560" spans="1:22" ht="15.75" customHeight="1">
      <c r="A1560" s="139" t="s">
        <v>751</v>
      </c>
      <c r="B1560" s="139" t="s">
        <v>326</v>
      </c>
      <c r="C1560" s="139" t="s">
        <v>783</v>
      </c>
      <c r="D1560" s="139" t="s">
        <v>633</v>
      </c>
      <c r="E1560" s="139" t="s">
        <v>754</v>
      </c>
      <c r="F1560" s="49">
        <v>0.17799999999999999</v>
      </c>
      <c r="G1560" s="49">
        <v>0.17899999999999999</v>
      </c>
      <c r="H1560" s="49">
        <v>0.17899999999999999</v>
      </c>
      <c r="I1560" s="49">
        <v>0.17899999999999999</v>
      </c>
      <c r="J1560" s="49">
        <v>0.18</v>
      </c>
      <c r="K1560" s="49">
        <v>0.18099999999999999</v>
      </c>
      <c r="L1560" s="49">
        <v>0.182</v>
      </c>
      <c r="M1560" s="49">
        <v>0.182</v>
      </c>
      <c r="N1560" s="49">
        <v>0.183</v>
      </c>
      <c r="O1560" s="49">
        <v>0.184</v>
      </c>
      <c r="P1560" s="49">
        <v>0.185</v>
      </c>
      <c r="Q1560" s="49">
        <v>0.186</v>
      </c>
      <c r="R1560" s="49">
        <v>0.186</v>
      </c>
      <c r="S1560" s="49">
        <v>0.187</v>
      </c>
      <c r="T1560" s="49">
        <v>0.188</v>
      </c>
      <c r="U1560" s="49">
        <v>0.188</v>
      </c>
      <c r="V1560" s="49">
        <v>0.189</v>
      </c>
    </row>
    <row r="1561" spans="1:22" ht="15.75" customHeight="1">
      <c r="A1561" s="139" t="s">
        <v>751</v>
      </c>
      <c r="B1561" s="139" t="s">
        <v>322</v>
      </c>
      <c r="C1561" s="139" t="s">
        <v>783</v>
      </c>
      <c r="D1561" s="139" t="s">
        <v>633</v>
      </c>
      <c r="E1561" s="139" t="s">
        <v>754</v>
      </c>
      <c r="F1561" s="49">
        <v>190</v>
      </c>
      <c r="G1561" s="49">
        <v>175</v>
      </c>
      <c r="H1561" s="49">
        <v>200</v>
      </c>
      <c r="I1561" s="49">
        <v>190</v>
      </c>
      <c r="J1561" s="49">
        <v>191</v>
      </c>
      <c r="K1561" s="49">
        <v>215</v>
      </c>
      <c r="L1561" s="49">
        <v>196</v>
      </c>
      <c r="M1561" s="49">
        <v>198</v>
      </c>
      <c r="N1561" s="49">
        <v>180</v>
      </c>
      <c r="O1561" s="49">
        <v>174</v>
      </c>
      <c r="P1561" s="49">
        <v>201</v>
      </c>
      <c r="Q1561" s="49">
        <v>191</v>
      </c>
      <c r="R1561" s="49">
        <v>183</v>
      </c>
      <c r="S1561" s="49">
        <v>193</v>
      </c>
      <c r="T1561" s="49">
        <v>180</v>
      </c>
      <c r="U1561" s="49">
        <v>173</v>
      </c>
      <c r="V1561" s="49">
        <v>164</v>
      </c>
    </row>
    <row r="1562" spans="1:22" ht="15.75" customHeight="1">
      <c r="A1562" s="139" t="s">
        <v>751</v>
      </c>
      <c r="B1562" s="139" t="s">
        <v>328</v>
      </c>
      <c r="C1562" s="139" t="s">
        <v>783</v>
      </c>
      <c r="D1562" s="139" t="s">
        <v>633</v>
      </c>
      <c r="E1562" s="139" t="s">
        <v>754</v>
      </c>
      <c r="F1562" s="49">
        <v>4.8099999999999996</v>
      </c>
      <c r="G1562" s="49">
        <v>4.88</v>
      </c>
      <c r="H1562" s="49">
        <v>4.95</v>
      </c>
      <c r="I1562" s="49">
        <v>5.0199999999999996</v>
      </c>
      <c r="J1562" s="49">
        <v>5.0999999999999996</v>
      </c>
      <c r="K1562" s="49">
        <v>5.17</v>
      </c>
      <c r="L1562" s="49">
        <v>5.25</v>
      </c>
      <c r="M1562" s="49">
        <v>5.32</v>
      </c>
      <c r="N1562" s="49">
        <v>5.39</v>
      </c>
      <c r="O1562" s="49">
        <v>5.47</v>
      </c>
      <c r="P1562" s="49">
        <v>5.54</v>
      </c>
      <c r="Q1562" s="49">
        <v>5.62</v>
      </c>
      <c r="R1562" s="49">
        <v>5.69</v>
      </c>
      <c r="S1562" s="49">
        <v>5.76</v>
      </c>
      <c r="T1562" s="49">
        <v>5.83</v>
      </c>
      <c r="U1562" s="49">
        <v>5.91</v>
      </c>
      <c r="V1562" s="49">
        <v>5.98</v>
      </c>
    </row>
    <row r="1563" spans="1:22" ht="15.75" customHeight="1">
      <c r="A1563" s="139" t="s">
        <v>751</v>
      </c>
      <c r="B1563" s="139" t="s">
        <v>229</v>
      </c>
      <c r="C1563" s="139" t="s">
        <v>783</v>
      </c>
      <c r="D1563" s="139" t="s">
        <v>633</v>
      </c>
      <c r="E1563" s="139" t="s">
        <v>754</v>
      </c>
      <c r="F1563" s="49">
        <v>60.8</v>
      </c>
      <c r="G1563" s="49">
        <v>61.7</v>
      </c>
      <c r="H1563" s="49">
        <v>62.6</v>
      </c>
      <c r="I1563" s="49">
        <v>63.6</v>
      </c>
      <c r="J1563" s="49">
        <v>64.599999999999994</v>
      </c>
      <c r="K1563" s="49">
        <v>65.599999999999994</v>
      </c>
      <c r="L1563" s="49">
        <v>66.599999999999994</v>
      </c>
      <c r="M1563" s="49">
        <v>67.5</v>
      </c>
      <c r="N1563" s="49">
        <v>68.5</v>
      </c>
      <c r="O1563" s="49">
        <v>69.5</v>
      </c>
      <c r="P1563" s="49">
        <v>70.5</v>
      </c>
      <c r="Q1563" s="49">
        <v>71.5</v>
      </c>
      <c r="R1563" s="49">
        <v>72.5</v>
      </c>
      <c r="S1563" s="49">
        <v>73.400000000000006</v>
      </c>
      <c r="T1563" s="49">
        <v>74.3</v>
      </c>
      <c r="U1563" s="49">
        <v>75.3</v>
      </c>
      <c r="V1563" s="49">
        <v>76.3</v>
      </c>
    </row>
    <row r="1564" spans="1:22" ht="15.75" customHeight="1">
      <c r="A1564" s="139" t="s">
        <v>751</v>
      </c>
      <c r="B1564" s="139" t="s">
        <v>762</v>
      </c>
      <c r="C1564" s="139" t="s">
        <v>783</v>
      </c>
      <c r="D1564" s="139" t="s">
        <v>633</v>
      </c>
      <c r="E1564" s="139" t="s">
        <v>754</v>
      </c>
      <c r="F1564" s="49">
        <v>40300</v>
      </c>
      <c r="G1564" s="49">
        <v>41000</v>
      </c>
      <c r="H1564" s="49">
        <v>42400</v>
      </c>
      <c r="I1564" s="49">
        <v>44700</v>
      </c>
      <c r="J1564" s="49">
        <v>47700</v>
      </c>
      <c r="K1564" s="49">
        <v>44700</v>
      </c>
      <c r="L1564" s="49">
        <v>46700</v>
      </c>
      <c r="M1564" s="49">
        <v>46900</v>
      </c>
      <c r="N1564" s="49">
        <v>46100</v>
      </c>
      <c r="O1564" s="49">
        <v>45800</v>
      </c>
      <c r="P1564" s="49">
        <v>48100</v>
      </c>
      <c r="Q1564" s="49">
        <v>50700</v>
      </c>
      <c r="R1564" s="49">
        <v>54500</v>
      </c>
      <c r="S1564" s="49">
        <v>53600</v>
      </c>
      <c r="T1564" s="49">
        <v>51600</v>
      </c>
      <c r="U1564" s="49">
        <v>50200</v>
      </c>
      <c r="V1564" s="49">
        <v>50300</v>
      </c>
    </row>
    <row r="1565" spans="1:22" ht="15.75" customHeight="1">
      <c r="A1565" s="139" t="s">
        <v>751</v>
      </c>
      <c r="B1565" s="139" t="s">
        <v>330</v>
      </c>
      <c r="C1565" s="139" t="s">
        <v>783</v>
      </c>
      <c r="D1565" s="139" t="s">
        <v>633</v>
      </c>
      <c r="E1565" s="139" t="s">
        <v>754</v>
      </c>
      <c r="F1565" s="49">
        <v>17.3</v>
      </c>
      <c r="G1565" s="49">
        <v>17.5</v>
      </c>
      <c r="H1565" s="49">
        <v>17.8</v>
      </c>
      <c r="I1565" s="49">
        <v>18.100000000000001</v>
      </c>
      <c r="J1565" s="49">
        <v>18.3</v>
      </c>
      <c r="K1565" s="49">
        <v>18.600000000000001</v>
      </c>
      <c r="L1565" s="49">
        <v>18.899999999999999</v>
      </c>
      <c r="M1565" s="49">
        <v>19.100000000000001</v>
      </c>
      <c r="N1565" s="49">
        <v>19.399999999999999</v>
      </c>
      <c r="O1565" s="49">
        <v>19.600000000000001</v>
      </c>
      <c r="P1565" s="49">
        <v>19.899999999999999</v>
      </c>
      <c r="Q1565" s="49">
        <v>20.2</v>
      </c>
      <c r="R1565" s="49">
        <v>20.399999999999999</v>
      </c>
      <c r="S1565" s="49">
        <v>20.7</v>
      </c>
      <c r="T1565" s="49">
        <v>20.9</v>
      </c>
      <c r="U1565" s="49">
        <v>21.2</v>
      </c>
      <c r="V1565" s="49">
        <v>21.5</v>
      </c>
    </row>
    <row r="1566" spans="1:22" ht="15.75" customHeight="1">
      <c r="A1566" s="139" t="s">
        <v>751</v>
      </c>
      <c r="B1566" s="139" t="s">
        <v>332</v>
      </c>
      <c r="C1566" s="139" t="s">
        <v>783</v>
      </c>
      <c r="D1566" s="139" t="s">
        <v>633</v>
      </c>
      <c r="E1566" s="139" t="s">
        <v>754</v>
      </c>
      <c r="F1566" s="49">
        <v>50.5</v>
      </c>
      <c r="G1566" s="49">
        <v>40.700000000000003</v>
      </c>
      <c r="H1566" s="49">
        <v>41.5</v>
      </c>
      <c r="I1566" s="49">
        <v>54</v>
      </c>
      <c r="J1566" s="49">
        <v>50.1</v>
      </c>
      <c r="K1566" s="49">
        <v>55.3</v>
      </c>
      <c r="L1566" s="49">
        <v>59.7</v>
      </c>
      <c r="M1566" s="49">
        <v>56</v>
      </c>
      <c r="N1566" s="49">
        <v>57</v>
      </c>
      <c r="O1566" s="49">
        <v>61.7</v>
      </c>
      <c r="P1566" s="49">
        <v>48.6</v>
      </c>
      <c r="Q1566" s="49">
        <v>53.5</v>
      </c>
      <c r="R1566" s="49">
        <v>50.6</v>
      </c>
      <c r="S1566" s="49">
        <v>58.7</v>
      </c>
      <c r="T1566" s="49">
        <v>59.8</v>
      </c>
      <c r="U1566" s="49">
        <v>60.8</v>
      </c>
      <c r="V1566" s="49">
        <v>61.8</v>
      </c>
    </row>
    <row r="1567" spans="1:22" ht="15.75" customHeight="1">
      <c r="A1567" s="139" t="s">
        <v>751</v>
      </c>
      <c r="B1567" s="139" t="s">
        <v>338</v>
      </c>
      <c r="C1567" s="139" t="s">
        <v>783</v>
      </c>
      <c r="D1567" s="139" t="s">
        <v>633</v>
      </c>
      <c r="E1567" s="139" t="s">
        <v>754</v>
      </c>
      <c r="F1567" s="49">
        <v>1.97</v>
      </c>
      <c r="G1567" s="49">
        <v>2.06</v>
      </c>
      <c r="H1567" s="49">
        <v>2.15</v>
      </c>
      <c r="I1567" s="49">
        <v>2.25</v>
      </c>
      <c r="J1567" s="49">
        <v>2.35</v>
      </c>
      <c r="K1567" s="49">
        <v>2.44</v>
      </c>
      <c r="L1567" s="49">
        <v>2.54</v>
      </c>
      <c r="M1567" s="49">
        <v>2.63</v>
      </c>
      <c r="N1567" s="49">
        <v>2.73</v>
      </c>
      <c r="O1567" s="49">
        <v>2.82</v>
      </c>
      <c r="P1567" s="49">
        <v>2.92</v>
      </c>
      <c r="Q1567" s="49">
        <v>3.02</v>
      </c>
      <c r="R1567" s="49">
        <v>3.11</v>
      </c>
      <c r="S1567" s="49">
        <v>3.19</v>
      </c>
      <c r="T1567" s="49">
        <v>3.29</v>
      </c>
      <c r="U1567" s="49">
        <v>3.38</v>
      </c>
      <c r="V1567" s="49">
        <v>3.47</v>
      </c>
    </row>
    <row r="1568" spans="1:22" ht="15.75" customHeight="1">
      <c r="A1568" s="139" t="s">
        <v>751</v>
      </c>
      <c r="B1568" s="139" t="s">
        <v>552</v>
      </c>
      <c r="C1568" s="139" t="s">
        <v>783</v>
      </c>
      <c r="D1568" s="139" t="s">
        <v>633</v>
      </c>
      <c r="E1568" s="139" t="s">
        <v>754</v>
      </c>
      <c r="F1568" s="49">
        <v>1300</v>
      </c>
      <c r="G1568" s="49">
        <v>1260</v>
      </c>
      <c r="H1568" s="49">
        <v>1160</v>
      </c>
      <c r="I1568" s="49">
        <v>1090</v>
      </c>
      <c r="J1568" s="49">
        <v>1080</v>
      </c>
      <c r="K1568" s="49">
        <v>1130</v>
      </c>
      <c r="L1568" s="49">
        <v>1080</v>
      </c>
      <c r="M1568" s="49">
        <v>1050</v>
      </c>
      <c r="N1568" s="49">
        <v>1030</v>
      </c>
      <c r="O1568" s="49">
        <v>920</v>
      </c>
      <c r="P1568" s="49">
        <v>919</v>
      </c>
      <c r="Q1568" s="49">
        <v>869</v>
      </c>
      <c r="R1568" s="49">
        <v>831</v>
      </c>
      <c r="S1568" s="49">
        <v>826</v>
      </c>
      <c r="T1568" s="49">
        <v>835</v>
      </c>
      <c r="U1568" s="49">
        <v>836</v>
      </c>
      <c r="V1568" s="49">
        <v>850</v>
      </c>
    </row>
    <row r="1569" spans="1:22" ht="15.75" customHeight="1">
      <c r="A1569" s="139" t="s">
        <v>751</v>
      </c>
      <c r="B1569" s="139" t="s">
        <v>340</v>
      </c>
      <c r="C1569" s="139" t="s">
        <v>783</v>
      </c>
      <c r="D1569" s="139" t="s">
        <v>633</v>
      </c>
      <c r="E1569" s="139" t="s">
        <v>754</v>
      </c>
      <c r="F1569" s="49">
        <v>26.3</v>
      </c>
      <c r="G1569" s="49">
        <v>23.2</v>
      </c>
      <c r="H1569" s="49">
        <v>25.3</v>
      </c>
      <c r="I1569" s="49">
        <v>25</v>
      </c>
      <c r="J1569" s="49">
        <v>25.2</v>
      </c>
      <c r="K1569" s="49">
        <v>24.7</v>
      </c>
      <c r="L1569" s="49">
        <v>25.1</v>
      </c>
      <c r="M1569" s="49">
        <v>25</v>
      </c>
      <c r="N1569" s="49">
        <v>22.5</v>
      </c>
      <c r="O1569" s="49">
        <v>17.399999999999999</v>
      </c>
      <c r="P1569" s="49">
        <v>16.8</v>
      </c>
      <c r="Q1569" s="49">
        <v>18.2</v>
      </c>
      <c r="R1569" s="49">
        <v>19.3</v>
      </c>
      <c r="S1569" s="49">
        <v>19.7</v>
      </c>
      <c r="T1569" s="49">
        <v>20.5</v>
      </c>
      <c r="U1569" s="49">
        <v>21.3</v>
      </c>
      <c r="V1569" s="49">
        <v>22.4</v>
      </c>
    </row>
    <row r="1570" spans="1:22" ht="15.75" customHeight="1">
      <c r="A1570" s="139" t="s">
        <v>751</v>
      </c>
      <c r="B1570" s="139" t="s">
        <v>342</v>
      </c>
      <c r="C1570" s="139" t="s">
        <v>783</v>
      </c>
      <c r="D1570" s="139" t="s">
        <v>633</v>
      </c>
      <c r="E1570" s="139" t="s">
        <v>754</v>
      </c>
      <c r="F1570" s="49">
        <v>36.9</v>
      </c>
      <c r="G1570" s="49">
        <v>37.799999999999997</v>
      </c>
      <c r="H1570" s="49">
        <v>38.799999999999997</v>
      </c>
      <c r="I1570" s="49">
        <v>39.700000000000003</v>
      </c>
      <c r="J1570" s="49">
        <v>40.700000000000003</v>
      </c>
      <c r="K1570" s="49">
        <v>41.7</v>
      </c>
      <c r="L1570" s="49">
        <v>42.7</v>
      </c>
      <c r="M1570" s="49">
        <v>43.6</v>
      </c>
      <c r="N1570" s="49">
        <v>44.6</v>
      </c>
      <c r="O1570" s="49">
        <v>45.6</v>
      </c>
      <c r="P1570" s="49">
        <v>46.6</v>
      </c>
      <c r="Q1570" s="49">
        <v>47.6</v>
      </c>
      <c r="R1570" s="49">
        <v>48.5</v>
      </c>
      <c r="S1570" s="49">
        <v>49.4</v>
      </c>
      <c r="T1570" s="49">
        <v>50.4</v>
      </c>
      <c r="U1570" s="49">
        <v>51.4</v>
      </c>
      <c r="V1570" s="49">
        <v>52.3</v>
      </c>
    </row>
    <row r="1571" spans="1:22" ht="15.75" customHeight="1">
      <c r="A1571" s="139" t="s">
        <v>751</v>
      </c>
      <c r="B1571" s="139" t="s">
        <v>763</v>
      </c>
      <c r="C1571" s="139" t="s">
        <v>783</v>
      </c>
      <c r="D1571" s="139" t="s">
        <v>633</v>
      </c>
      <c r="E1571" s="139" t="s">
        <v>754</v>
      </c>
      <c r="F1571" s="49">
        <v>12400</v>
      </c>
      <c r="G1571" s="49">
        <v>11900</v>
      </c>
      <c r="H1571" s="49">
        <v>12200</v>
      </c>
      <c r="I1571" s="49">
        <v>11900</v>
      </c>
      <c r="J1571" s="49">
        <v>13200</v>
      </c>
      <c r="K1571" s="49">
        <v>12200</v>
      </c>
      <c r="L1571" s="49">
        <v>12100</v>
      </c>
      <c r="M1571" s="49">
        <v>12100</v>
      </c>
      <c r="N1571" s="49">
        <v>12000</v>
      </c>
      <c r="O1571" s="49">
        <v>9980</v>
      </c>
      <c r="P1571" s="49">
        <v>11400</v>
      </c>
      <c r="Q1571" s="49">
        <v>11000</v>
      </c>
      <c r="R1571" s="49">
        <v>10700</v>
      </c>
      <c r="S1571" s="49">
        <v>10500</v>
      </c>
      <c r="T1571" s="49">
        <v>10600</v>
      </c>
      <c r="U1571" s="49">
        <v>10000</v>
      </c>
      <c r="V1571" s="49">
        <v>10200</v>
      </c>
    </row>
    <row r="1572" spans="1:22" ht="15.75" customHeight="1">
      <c r="A1572" s="139" t="s">
        <v>751</v>
      </c>
      <c r="B1572" s="139" t="s">
        <v>346</v>
      </c>
      <c r="C1572" s="139" t="s">
        <v>783</v>
      </c>
      <c r="D1572" s="139" t="s">
        <v>633</v>
      </c>
      <c r="E1572" s="139" t="s">
        <v>754</v>
      </c>
      <c r="F1572" s="49">
        <v>137</v>
      </c>
      <c r="G1572" s="49">
        <v>143</v>
      </c>
      <c r="H1572" s="49">
        <v>142</v>
      </c>
      <c r="I1572" s="49">
        <v>117</v>
      </c>
      <c r="J1572" s="49">
        <v>110</v>
      </c>
      <c r="K1572" s="49">
        <v>102</v>
      </c>
      <c r="L1572" s="49">
        <v>114</v>
      </c>
      <c r="M1572" s="49">
        <v>130</v>
      </c>
      <c r="N1572" s="49">
        <v>126</v>
      </c>
      <c r="O1572" s="49">
        <v>101</v>
      </c>
      <c r="P1572" s="49">
        <v>84.6</v>
      </c>
      <c r="Q1572" s="49">
        <v>82.3</v>
      </c>
      <c r="R1572" s="49">
        <v>83.4</v>
      </c>
      <c r="S1572" s="49">
        <v>96.4</v>
      </c>
      <c r="T1572" s="49">
        <v>88.7</v>
      </c>
      <c r="U1572" s="49">
        <v>104</v>
      </c>
      <c r="V1572" s="49">
        <v>107</v>
      </c>
    </row>
    <row r="1573" spans="1:22" ht="15.75" customHeight="1">
      <c r="A1573" s="139" t="s">
        <v>751</v>
      </c>
      <c r="B1573" s="139" t="s">
        <v>344</v>
      </c>
      <c r="C1573" s="139" t="s">
        <v>783</v>
      </c>
      <c r="D1573" s="139" t="s">
        <v>633</v>
      </c>
      <c r="E1573" s="139" t="s">
        <v>754</v>
      </c>
      <c r="F1573" s="49">
        <v>1.7</v>
      </c>
      <c r="G1573" s="49">
        <v>1.72</v>
      </c>
      <c r="H1573" s="49">
        <v>1.73</v>
      </c>
      <c r="I1573" s="49">
        <v>1.75</v>
      </c>
      <c r="J1573" s="49">
        <v>1.76</v>
      </c>
      <c r="K1573" s="49">
        <v>1.78</v>
      </c>
      <c r="L1573" s="49">
        <v>1.79</v>
      </c>
      <c r="M1573" s="49">
        <v>1.81</v>
      </c>
      <c r="N1573" s="49">
        <v>1.82</v>
      </c>
      <c r="O1573" s="49">
        <v>1.84</v>
      </c>
      <c r="P1573" s="49">
        <v>1.85</v>
      </c>
      <c r="Q1573" s="49">
        <v>1.87</v>
      </c>
      <c r="R1573" s="49">
        <v>1.88</v>
      </c>
      <c r="S1573" s="49">
        <v>1.9</v>
      </c>
      <c r="T1573" s="49">
        <v>1.91</v>
      </c>
      <c r="U1573" s="49">
        <v>1.93</v>
      </c>
      <c r="V1573" s="49">
        <v>1.94</v>
      </c>
    </row>
    <row r="1574" spans="1:22" ht="15.75" customHeight="1">
      <c r="A1574" s="139" t="s">
        <v>751</v>
      </c>
      <c r="B1574" s="139" t="s">
        <v>348</v>
      </c>
      <c r="C1574" s="139" t="s">
        <v>783</v>
      </c>
      <c r="D1574" s="139" t="s">
        <v>633</v>
      </c>
      <c r="E1574" s="139" t="s">
        <v>754</v>
      </c>
      <c r="F1574" s="49">
        <v>1940</v>
      </c>
      <c r="G1574" s="49">
        <v>1890</v>
      </c>
      <c r="H1574" s="49">
        <v>1750</v>
      </c>
      <c r="I1574" s="49">
        <v>1690</v>
      </c>
      <c r="J1574" s="49">
        <v>1670</v>
      </c>
      <c r="K1574" s="49">
        <v>1780</v>
      </c>
      <c r="L1574" s="49">
        <v>1610</v>
      </c>
      <c r="M1574" s="49">
        <v>1630</v>
      </c>
      <c r="N1574" s="49">
        <v>1440</v>
      </c>
      <c r="O1574" s="49">
        <v>1260</v>
      </c>
      <c r="P1574" s="49">
        <v>1310</v>
      </c>
      <c r="Q1574" s="49">
        <v>1330</v>
      </c>
      <c r="R1574" s="49">
        <v>1210</v>
      </c>
      <c r="S1574" s="49">
        <v>1200</v>
      </c>
      <c r="T1574" s="49">
        <v>1290</v>
      </c>
      <c r="U1574" s="49">
        <v>1200</v>
      </c>
      <c r="V1574" s="49">
        <v>1190</v>
      </c>
    </row>
    <row r="1575" spans="1:22" ht="15.75" customHeight="1">
      <c r="A1575" s="139" t="s">
        <v>751</v>
      </c>
      <c r="B1575" s="139" t="s">
        <v>350</v>
      </c>
      <c r="C1575" s="139" t="s">
        <v>783</v>
      </c>
      <c r="D1575" s="139" t="s">
        <v>633</v>
      </c>
      <c r="E1575" s="139" t="s">
        <v>754</v>
      </c>
      <c r="F1575" s="49">
        <v>2.79</v>
      </c>
      <c r="G1575" s="49">
        <v>2.84</v>
      </c>
      <c r="H1575" s="49">
        <v>2.89</v>
      </c>
      <c r="I1575" s="49">
        <v>2.94</v>
      </c>
      <c r="J1575" s="49">
        <v>2.99</v>
      </c>
      <c r="K1575" s="49">
        <v>3.03</v>
      </c>
      <c r="L1575" s="49">
        <v>3.08</v>
      </c>
      <c r="M1575" s="49">
        <v>3.13</v>
      </c>
      <c r="N1575" s="49">
        <v>3.17</v>
      </c>
      <c r="O1575" s="49">
        <v>3.22</v>
      </c>
      <c r="P1575" s="49">
        <v>3.27</v>
      </c>
      <c r="Q1575" s="49">
        <v>3.31</v>
      </c>
      <c r="R1575" s="49">
        <v>3.36</v>
      </c>
      <c r="S1575" s="49">
        <v>3.42</v>
      </c>
      <c r="T1575" s="49">
        <v>3.46</v>
      </c>
      <c r="U1575" s="49">
        <v>3.51</v>
      </c>
      <c r="V1575" s="49">
        <v>3.56</v>
      </c>
    </row>
    <row r="1576" spans="1:22" ht="15.75" customHeight="1">
      <c r="A1576" s="139" t="s">
        <v>751</v>
      </c>
      <c r="B1576" s="139" t="s">
        <v>596</v>
      </c>
      <c r="C1576" s="139" t="s">
        <v>783</v>
      </c>
      <c r="D1576" s="139" t="s">
        <v>633</v>
      </c>
      <c r="E1576" s="139" t="s">
        <v>754</v>
      </c>
      <c r="F1576" s="49">
        <v>593</v>
      </c>
      <c r="G1576" s="49">
        <v>555</v>
      </c>
      <c r="H1576" s="49">
        <v>1100</v>
      </c>
      <c r="I1576" s="49">
        <v>1100</v>
      </c>
      <c r="J1576" s="49">
        <v>1880</v>
      </c>
      <c r="K1576" s="49">
        <v>516</v>
      </c>
      <c r="L1576" s="49">
        <v>480</v>
      </c>
      <c r="M1576" s="49">
        <v>456</v>
      </c>
      <c r="N1576" s="49">
        <v>716</v>
      </c>
      <c r="O1576" s="49">
        <v>403</v>
      </c>
      <c r="P1576" s="49">
        <v>1110</v>
      </c>
      <c r="Q1576" s="49">
        <v>761</v>
      </c>
      <c r="R1576" s="49">
        <v>690</v>
      </c>
      <c r="S1576" s="49">
        <v>628</v>
      </c>
      <c r="T1576" s="49">
        <v>801</v>
      </c>
      <c r="U1576" s="49">
        <v>337</v>
      </c>
      <c r="V1576" s="49">
        <v>352</v>
      </c>
    </row>
    <row r="1577" spans="1:22" ht="15.75" customHeight="1">
      <c r="A1577" s="139" t="s">
        <v>751</v>
      </c>
      <c r="B1577" s="139" t="s">
        <v>353</v>
      </c>
      <c r="C1577" s="139" t="s">
        <v>783</v>
      </c>
      <c r="D1577" s="139" t="s">
        <v>633</v>
      </c>
      <c r="E1577" s="139" t="s">
        <v>754</v>
      </c>
      <c r="F1577" s="49">
        <v>25.8</v>
      </c>
      <c r="G1577" s="49">
        <v>25.5</v>
      </c>
      <c r="H1577" s="49">
        <v>25.2</v>
      </c>
      <c r="I1577" s="49">
        <v>24.9</v>
      </c>
      <c r="J1577" s="49">
        <v>24.7</v>
      </c>
      <c r="K1577" s="49">
        <v>24.4</v>
      </c>
      <c r="L1577" s="49">
        <v>24.2</v>
      </c>
      <c r="M1577" s="49">
        <v>23.9</v>
      </c>
      <c r="N1577" s="49">
        <v>23.7</v>
      </c>
      <c r="O1577" s="49">
        <v>23.5</v>
      </c>
      <c r="P1577" s="49">
        <v>23.2</v>
      </c>
      <c r="Q1577" s="49">
        <v>23</v>
      </c>
      <c r="R1577" s="49">
        <v>22.7</v>
      </c>
      <c r="S1577" s="49">
        <v>22.4</v>
      </c>
      <c r="T1577" s="49">
        <v>22.1</v>
      </c>
      <c r="U1577" s="49">
        <v>21.9</v>
      </c>
      <c r="V1577" s="49">
        <v>21.6</v>
      </c>
    </row>
    <row r="1578" spans="1:22" ht="15.75" customHeight="1">
      <c r="A1578" s="139" t="s">
        <v>751</v>
      </c>
      <c r="B1578" s="139" t="s">
        <v>357</v>
      </c>
      <c r="C1578" s="139" t="s">
        <v>783</v>
      </c>
      <c r="D1578" s="139" t="s">
        <v>633</v>
      </c>
      <c r="E1578" s="139" t="s">
        <v>754</v>
      </c>
      <c r="F1578" s="49">
        <v>11.1</v>
      </c>
      <c r="G1578" s="49">
        <v>11.3</v>
      </c>
      <c r="H1578" s="49">
        <v>11.6</v>
      </c>
      <c r="I1578" s="49">
        <v>11.8</v>
      </c>
      <c r="J1578" s="49">
        <v>12.1</v>
      </c>
      <c r="K1578" s="49">
        <v>12.4</v>
      </c>
      <c r="L1578" s="49">
        <v>12.6</v>
      </c>
      <c r="M1578" s="49">
        <v>12.9</v>
      </c>
      <c r="N1578" s="49">
        <v>13.1</v>
      </c>
      <c r="O1578" s="49">
        <v>13.4</v>
      </c>
      <c r="P1578" s="49">
        <v>13.6</v>
      </c>
      <c r="Q1578" s="49">
        <v>13.9</v>
      </c>
      <c r="R1578" s="49">
        <v>14.1</v>
      </c>
      <c r="S1578" s="49">
        <v>14.4</v>
      </c>
      <c r="T1578" s="49">
        <v>14.6</v>
      </c>
      <c r="U1578" s="49">
        <v>14.9</v>
      </c>
      <c r="V1578" s="49">
        <v>15.1</v>
      </c>
    </row>
    <row r="1579" spans="1:22" ht="15.75" customHeight="1">
      <c r="A1579" s="139" t="s">
        <v>751</v>
      </c>
      <c r="B1579" s="139" t="s">
        <v>365</v>
      </c>
      <c r="C1579" s="139" t="s">
        <v>783</v>
      </c>
      <c r="D1579" s="139" t="s">
        <v>633</v>
      </c>
      <c r="E1579" s="139" t="s">
        <v>754</v>
      </c>
      <c r="F1579" s="49">
        <v>5.6</v>
      </c>
      <c r="G1579" s="49">
        <v>5.72</v>
      </c>
      <c r="H1579" s="49">
        <v>5.85</v>
      </c>
      <c r="I1579" s="49">
        <v>5.98</v>
      </c>
      <c r="J1579" s="49">
        <v>6.11</v>
      </c>
      <c r="K1579" s="49">
        <v>6.24</v>
      </c>
      <c r="L1579" s="49">
        <v>6.37</v>
      </c>
      <c r="M1579" s="49">
        <v>6.51</v>
      </c>
      <c r="N1579" s="49">
        <v>6.64</v>
      </c>
      <c r="O1579" s="49">
        <v>6.77</v>
      </c>
      <c r="P1579" s="49">
        <v>6.9</v>
      </c>
      <c r="Q1579" s="49">
        <v>7.04</v>
      </c>
      <c r="R1579" s="49">
        <v>7.17</v>
      </c>
      <c r="S1579" s="49">
        <v>7.29</v>
      </c>
      <c r="T1579" s="49">
        <v>7.42</v>
      </c>
      <c r="U1579" s="49">
        <v>7.55</v>
      </c>
      <c r="V1579" s="49">
        <v>7.68</v>
      </c>
    </row>
    <row r="1580" spans="1:22" ht="15.75" customHeight="1">
      <c r="A1580" s="139" t="s">
        <v>751</v>
      </c>
      <c r="B1580" s="139" t="s">
        <v>352</v>
      </c>
      <c r="C1580" s="139" t="s">
        <v>783</v>
      </c>
      <c r="D1580" s="139" t="s">
        <v>633</v>
      </c>
      <c r="E1580" s="139" t="s">
        <v>754</v>
      </c>
      <c r="F1580" s="49">
        <v>0.65600000000000003</v>
      </c>
      <c r="G1580" s="49">
        <v>0.67600000000000005</v>
      </c>
      <c r="H1580" s="49">
        <v>0.69699999999999995</v>
      </c>
      <c r="I1580" s="49">
        <v>0.71699999999999997</v>
      </c>
      <c r="J1580" s="49">
        <v>0.73699999999999999</v>
      </c>
      <c r="K1580" s="49">
        <v>0.75600000000000001</v>
      </c>
      <c r="L1580" s="49">
        <v>0.77600000000000002</v>
      </c>
      <c r="M1580" s="49">
        <v>0.79600000000000004</v>
      </c>
      <c r="N1580" s="49">
        <v>0.81599999999999995</v>
      </c>
      <c r="O1580" s="49">
        <v>0.83499999999999996</v>
      </c>
      <c r="P1580" s="49">
        <v>0.85499999999999998</v>
      </c>
      <c r="Q1580" s="49">
        <v>0.875</v>
      </c>
      <c r="R1580" s="49">
        <v>0.89400000000000002</v>
      </c>
      <c r="S1580" s="49">
        <v>0.91500000000000004</v>
      </c>
      <c r="T1580" s="49">
        <v>0.93500000000000005</v>
      </c>
      <c r="U1580" s="49">
        <v>0.95499999999999996</v>
      </c>
      <c r="V1580" s="49">
        <v>0.97499999999999998</v>
      </c>
    </row>
    <row r="1581" spans="1:22" ht="15.75" customHeight="1">
      <c r="A1581" s="139" t="s">
        <v>751</v>
      </c>
      <c r="B1581" s="139" t="s">
        <v>367</v>
      </c>
      <c r="C1581" s="139" t="s">
        <v>783</v>
      </c>
      <c r="D1581" s="139" t="s">
        <v>633</v>
      </c>
      <c r="E1581" s="139" t="s">
        <v>754</v>
      </c>
      <c r="F1581" s="49">
        <v>0.76300000000000001</v>
      </c>
      <c r="G1581" s="49">
        <v>0.78600000000000003</v>
      </c>
      <c r="H1581" s="49">
        <v>0.81</v>
      </c>
      <c r="I1581" s="49">
        <v>0.83499999999999996</v>
      </c>
      <c r="J1581" s="49">
        <v>0.86099999999999999</v>
      </c>
      <c r="K1581" s="49">
        <v>0.88700000000000001</v>
      </c>
      <c r="L1581" s="49">
        <v>0.91300000000000003</v>
      </c>
      <c r="M1581" s="49">
        <v>0.93799999999999994</v>
      </c>
      <c r="N1581" s="49">
        <v>0.96399999999999997</v>
      </c>
      <c r="O1581" s="49">
        <v>0.99</v>
      </c>
      <c r="P1581" s="49">
        <v>1.02</v>
      </c>
      <c r="Q1581" s="49">
        <v>1.04</v>
      </c>
      <c r="R1581" s="49">
        <v>1.07</v>
      </c>
      <c r="S1581" s="49">
        <v>1.0900000000000001</v>
      </c>
      <c r="T1581" s="49">
        <v>1.1200000000000001</v>
      </c>
      <c r="U1581" s="49">
        <v>1.1399999999999999</v>
      </c>
      <c r="V1581" s="49">
        <v>1.17</v>
      </c>
    </row>
    <row r="1582" spans="1:22" ht="15.75" customHeight="1">
      <c r="A1582" s="139" t="s">
        <v>751</v>
      </c>
      <c r="B1582" s="139" t="s">
        <v>336</v>
      </c>
      <c r="C1582" s="139" t="s">
        <v>783</v>
      </c>
      <c r="D1582" s="139" t="s">
        <v>633</v>
      </c>
      <c r="E1582" s="139" t="s">
        <v>754</v>
      </c>
      <c r="F1582" s="49">
        <v>0.26</v>
      </c>
      <c r="G1582" s="49">
        <v>0.26600000000000001</v>
      </c>
      <c r="H1582" s="49">
        <v>0.27300000000000002</v>
      </c>
      <c r="I1582" s="49">
        <v>0.27900000000000003</v>
      </c>
      <c r="J1582" s="49">
        <v>0.28499999999999998</v>
      </c>
      <c r="K1582" s="49">
        <v>0.29199999999999998</v>
      </c>
      <c r="L1582" s="49">
        <v>0.29799999999999999</v>
      </c>
      <c r="M1582" s="49">
        <v>0.30499999999999999</v>
      </c>
      <c r="N1582" s="49">
        <v>0.311</v>
      </c>
      <c r="O1582" s="49">
        <v>0.318</v>
      </c>
      <c r="P1582" s="49">
        <v>0.32400000000000001</v>
      </c>
      <c r="Q1582" s="49">
        <v>0.33100000000000002</v>
      </c>
      <c r="R1582" s="49">
        <v>0.33700000000000002</v>
      </c>
      <c r="S1582" s="49">
        <v>0.34300000000000003</v>
      </c>
      <c r="T1582" s="49">
        <v>0.35</v>
      </c>
      <c r="U1582" s="49">
        <v>0.35599999999999998</v>
      </c>
      <c r="V1582" s="49">
        <v>0.36199999999999999</v>
      </c>
    </row>
    <row r="1583" spans="1:22" ht="15.75" customHeight="1">
      <c r="A1583" s="139" t="s">
        <v>751</v>
      </c>
      <c r="B1583" s="139" t="s">
        <v>359</v>
      </c>
      <c r="C1583" s="139" t="s">
        <v>783</v>
      </c>
      <c r="D1583" s="139" t="s">
        <v>633</v>
      </c>
      <c r="E1583" s="139" t="s">
        <v>754</v>
      </c>
      <c r="F1583" s="49">
        <v>33.6</v>
      </c>
      <c r="G1583" s="49">
        <v>47.2</v>
      </c>
      <c r="H1583" s="49">
        <v>32.200000000000003</v>
      </c>
      <c r="I1583" s="49">
        <v>38</v>
      </c>
      <c r="J1583" s="49">
        <v>41.9</v>
      </c>
      <c r="K1583" s="49">
        <v>47.4</v>
      </c>
      <c r="L1583" s="49">
        <v>72.2</v>
      </c>
      <c r="M1583" s="49">
        <v>60.5</v>
      </c>
      <c r="N1583" s="49">
        <v>41.1</v>
      </c>
      <c r="O1583" s="49">
        <v>27.7</v>
      </c>
      <c r="P1583" s="49">
        <v>24.2</v>
      </c>
      <c r="Q1583" s="49">
        <v>22.5</v>
      </c>
      <c r="R1583" s="49">
        <v>21.6</v>
      </c>
      <c r="S1583" s="49">
        <v>23.5</v>
      </c>
      <c r="T1583" s="49">
        <v>29.4</v>
      </c>
      <c r="U1583" s="49">
        <v>30.7</v>
      </c>
      <c r="V1583" s="49">
        <v>29</v>
      </c>
    </row>
    <row r="1584" spans="1:22" ht="15.75" customHeight="1">
      <c r="A1584" s="139" t="s">
        <v>751</v>
      </c>
      <c r="B1584" s="139" t="s">
        <v>361</v>
      </c>
      <c r="C1584" s="139" t="s">
        <v>783</v>
      </c>
      <c r="D1584" s="139" t="s">
        <v>633</v>
      </c>
      <c r="E1584" s="139" t="s">
        <v>754</v>
      </c>
      <c r="F1584" s="49">
        <v>0.17399999999999999</v>
      </c>
      <c r="G1584" s="49">
        <v>0.17399999999999999</v>
      </c>
      <c r="H1584" s="49">
        <v>0.17399999999999999</v>
      </c>
      <c r="I1584" s="49">
        <v>0.17399999999999999</v>
      </c>
      <c r="J1584" s="49">
        <v>0.17499999999999999</v>
      </c>
      <c r="K1584" s="49">
        <v>0.17599999999999999</v>
      </c>
      <c r="L1584" s="49">
        <v>0.17699999999999999</v>
      </c>
      <c r="M1584" s="49">
        <v>0.17799999999999999</v>
      </c>
      <c r="N1584" s="49">
        <v>0.17899999999999999</v>
      </c>
      <c r="O1584" s="49">
        <v>0.18</v>
      </c>
      <c r="P1584" s="49">
        <v>0.18099999999999999</v>
      </c>
      <c r="Q1584" s="49">
        <v>0.182</v>
      </c>
      <c r="R1584" s="49">
        <v>0.183</v>
      </c>
      <c r="S1584" s="49">
        <v>0.183</v>
      </c>
      <c r="T1584" s="49">
        <v>0.184</v>
      </c>
      <c r="U1584" s="49">
        <v>0.184</v>
      </c>
      <c r="V1584" s="49">
        <v>0.185</v>
      </c>
    </row>
    <row r="1585" spans="1:22" ht="15.75" customHeight="1">
      <c r="A1585" s="139" t="s">
        <v>751</v>
      </c>
      <c r="B1585" s="139" t="s">
        <v>363</v>
      </c>
      <c r="C1585" s="139" t="s">
        <v>783</v>
      </c>
      <c r="D1585" s="139" t="s">
        <v>633</v>
      </c>
      <c r="E1585" s="139" t="s">
        <v>754</v>
      </c>
      <c r="F1585" s="49">
        <v>7.85</v>
      </c>
      <c r="G1585" s="49">
        <v>8.9</v>
      </c>
      <c r="H1585" s="49">
        <v>7.52</v>
      </c>
      <c r="I1585" s="49">
        <v>8.35</v>
      </c>
      <c r="J1585" s="49">
        <v>8.76</v>
      </c>
      <c r="K1585" s="49">
        <v>8.83</v>
      </c>
      <c r="L1585" s="49">
        <v>9.15</v>
      </c>
      <c r="M1585" s="49">
        <v>9.64</v>
      </c>
      <c r="N1585" s="49">
        <v>10.4</v>
      </c>
      <c r="O1585" s="49">
        <v>10.7</v>
      </c>
      <c r="P1585" s="49">
        <v>9.98</v>
      </c>
      <c r="Q1585" s="49">
        <v>10.7</v>
      </c>
      <c r="R1585" s="49">
        <v>12</v>
      </c>
      <c r="S1585" s="49">
        <v>11.7</v>
      </c>
      <c r="T1585" s="49">
        <v>12</v>
      </c>
      <c r="U1585" s="49">
        <v>12.3</v>
      </c>
      <c r="V1585" s="49">
        <v>12.6</v>
      </c>
    </row>
    <row r="1586" spans="1:22" ht="15.75" customHeight="1">
      <c r="A1586" s="139" t="s">
        <v>751</v>
      </c>
      <c r="B1586" s="139" t="s">
        <v>369</v>
      </c>
      <c r="C1586" s="139" t="s">
        <v>783</v>
      </c>
      <c r="D1586" s="139" t="s">
        <v>633</v>
      </c>
      <c r="E1586" s="139" t="s">
        <v>754</v>
      </c>
      <c r="F1586" s="49">
        <v>0.442</v>
      </c>
      <c r="G1586" s="49">
        <v>0.443</v>
      </c>
      <c r="H1586" s="49">
        <v>0.44400000000000001</v>
      </c>
      <c r="I1586" s="49">
        <v>0.44500000000000001</v>
      </c>
      <c r="J1586" s="49">
        <v>0.44600000000000001</v>
      </c>
      <c r="K1586" s="49">
        <v>0.44700000000000001</v>
      </c>
      <c r="L1586" s="49">
        <v>0.44700000000000001</v>
      </c>
      <c r="M1586" s="49">
        <v>0.44800000000000001</v>
      </c>
      <c r="N1586" s="49">
        <v>0.44900000000000001</v>
      </c>
      <c r="O1586" s="49">
        <v>0.44900000000000001</v>
      </c>
      <c r="P1586" s="49">
        <v>0.45</v>
      </c>
      <c r="Q1586" s="49">
        <v>0.45</v>
      </c>
      <c r="R1586" s="49">
        <v>0.45100000000000001</v>
      </c>
      <c r="S1586" s="49">
        <v>0.45200000000000001</v>
      </c>
      <c r="T1586" s="49">
        <v>0.45300000000000001</v>
      </c>
      <c r="U1586" s="49">
        <v>0.45400000000000001</v>
      </c>
      <c r="V1586" s="49">
        <v>0.45500000000000002</v>
      </c>
    </row>
    <row r="1587" spans="1:22" ht="15.75" customHeight="1">
      <c r="A1587" s="139" t="s">
        <v>751</v>
      </c>
      <c r="B1587" s="139" t="s">
        <v>764</v>
      </c>
      <c r="C1587" s="139" t="s">
        <v>783</v>
      </c>
      <c r="D1587" s="139" t="s">
        <v>633</v>
      </c>
      <c r="E1587" s="139" t="s">
        <v>754</v>
      </c>
      <c r="F1587" s="49">
        <v>37.9</v>
      </c>
      <c r="G1587" s="49">
        <v>38.4</v>
      </c>
      <c r="H1587" s="49">
        <v>38.9</v>
      </c>
      <c r="I1587" s="49">
        <v>39.299999999999997</v>
      </c>
      <c r="J1587" s="49">
        <v>39.799999999999997</v>
      </c>
      <c r="K1587" s="49">
        <v>40.200000000000003</v>
      </c>
      <c r="L1587" s="49">
        <v>40.700000000000003</v>
      </c>
      <c r="M1587" s="49">
        <v>41.1</v>
      </c>
      <c r="N1587" s="49">
        <v>41.6</v>
      </c>
      <c r="O1587" s="49">
        <v>42</v>
      </c>
      <c r="P1587" s="49">
        <v>42.5</v>
      </c>
      <c r="Q1587" s="49">
        <v>42.9</v>
      </c>
      <c r="R1587" s="49">
        <v>43.4</v>
      </c>
      <c r="S1587" s="49">
        <v>43.9</v>
      </c>
      <c r="T1587" s="49">
        <v>44.3</v>
      </c>
      <c r="U1587" s="49">
        <v>44.8</v>
      </c>
      <c r="V1587" s="49">
        <v>45.2</v>
      </c>
    </row>
    <row r="1588" spans="1:22" ht="15.75" customHeight="1">
      <c r="A1588" s="139" t="s">
        <v>751</v>
      </c>
      <c r="B1588" s="139" t="s">
        <v>375</v>
      </c>
      <c r="C1588" s="139" t="s">
        <v>783</v>
      </c>
      <c r="D1588" s="139" t="s">
        <v>633</v>
      </c>
      <c r="E1588" s="139" t="s">
        <v>754</v>
      </c>
      <c r="F1588" s="49">
        <v>29.6</v>
      </c>
      <c r="G1588" s="49">
        <v>35.9</v>
      </c>
      <c r="H1588" s="49">
        <v>28.6</v>
      </c>
      <c r="I1588" s="49">
        <v>58.5</v>
      </c>
      <c r="J1588" s="49">
        <v>67.8</v>
      </c>
      <c r="K1588" s="49">
        <v>74.8</v>
      </c>
      <c r="L1588" s="49">
        <v>52.8</v>
      </c>
      <c r="M1588" s="49">
        <v>51.6</v>
      </c>
      <c r="N1588" s="49">
        <v>30.2</v>
      </c>
      <c r="O1588" s="49">
        <v>24.3</v>
      </c>
      <c r="P1588" s="49">
        <v>19</v>
      </c>
      <c r="Q1588" s="49">
        <v>19</v>
      </c>
      <c r="R1588" s="49">
        <v>13.6</v>
      </c>
      <c r="S1588" s="49">
        <v>27.7</v>
      </c>
      <c r="T1588" s="49">
        <v>26.4</v>
      </c>
      <c r="U1588" s="49">
        <v>25</v>
      </c>
      <c r="V1588" s="49">
        <v>23.7</v>
      </c>
    </row>
    <row r="1589" spans="1:22" ht="15.75" customHeight="1">
      <c r="A1589" s="139" t="s">
        <v>751</v>
      </c>
      <c r="B1589" s="139" t="s">
        <v>314</v>
      </c>
      <c r="C1589" s="139" t="s">
        <v>783</v>
      </c>
      <c r="D1589" s="139" t="s">
        <v>633</v>
      </c>
      <c r="E1589" s="139" t="s">
        <v>754</v>
      </c>
      <c r="F1589" s="49">
        <v>80.099999999999994</v>
      </c>
      <c r="G1589" s="49">
        <v>81.2</v>
      </c>
      <c r="H1589" s="49">
        <v>95.5</v>
      </c>
      <c r="I1589" s="49">
        <v>96.6</v>
      </c>
      <c r="J1589" s="49">
        <v>114</v>
      </c>
      <c r="K1589" s="49">
        <v>117</v>
      </c>
      <c r="L1589" s="49">
        <v>130</v>
      </c>
      <c r="M1589" s="49">
        <v>134</v>
      </c>
      <c r="N1589" s="49">
        <v>133</v>
      </c>
      <c r="O1589" s="49">
        <v>102</v>
      </c>
      <c r="P1589" s="49">
        <v>94.3</v>
      </c>
      <c r="Q1589" s="49">
        <v>89</v>
      </c>
      <c r="R1589" s="49">
        <v>83.1</v>
      </c>
      <c r="S1589" s="49">
        <v>79.099999999999994</v>
      </c>
      <c r="T1589" s="49">
        <v>74.900000000000006</v>
      </c>
      <c r="U1589" s="49">
        <v>76.2</v>
      </c>
      <c r="V1589" s="49">
        <v>81.400000000000006</v>
      </c>
    </row>
    <row r="1590" spans="1:22" ht="15.75" customHeight="1">
      <c r="A1590" s="139" t="s">
        <v>751</v>
      </c>
      <c r="B1590" s="139" t="s">
        <v>371</v>
      </c>
      <c r="C1590" s="139" t="s">
        <v>783</v>
      </c>
      <c r="D1590" s="139" t="s">
        <v>633</v>
      </c>
      <c r="E1590" s="139" t="s">
        <v>754</v>
      </c>
      <c r="F1590" s="49">
        <v>4.21</v>
      </c>
      <c r="G1590" s="49">
        <v>4.2699999999999996</v>
      </c>
      <c r="H1590" s="49">
        <v>4.33</v>
      </c>
      <c r="I1590" s="49">
        <v>4.4000000000000004</v>
      </c>
      <c r="J1590" s="49">
        <v>4.46</v>
      </c>
      <c r="K1590" s="49">
        <v>4.5199999999999996</v>
      </c>
      <c r="L1590" s="49">
        <v>4.59</v>
      </c>
      <c r="M1590" s="49">
        <v>4.6500000000000004</v>
      </c>
      <c r="N1590" s="49">
        <v>4.72</v>
      </c>
      <c r="O1590" s="49">
        <v>4.78</v>
      </c>
      <c r="P1590" s="49">
        <v>4.84</v>
      </c>
      <c r="Q1590" s="49">
        <v>4.91</v>
      </c>
      <c r="R1590" s="49">
        <v>4.97</v>
      </c>
      <c r="S1590" s="49">
        <v>5.03</v>
      </c>
      <c r="T1590" s="49">
        <v>5.0999999999999996</v>
      </c>
      <c r="U1590" s="49">
        <v>5.16</v>
      </c>
      <c r="V1590" s="49">
        <v>5.22</v>
      </c>
    </row>
    <row r="1591" spans="1:22" ht="15.75" customHeight="1">
      <c r="A1591" s="139" t="s">
        <v>751</v>
      </c>
      <c r="B1591" s="139" t="s">
        <v>377</v>
      </c>
      <c r="C1591" s="139" t="s">
        <v>783</v>
      </c>
      <c r="D1591" s="139" t="s">
        <v>633</v>
      </c>
      <c r="E1591" s="139" t="s">
        <v>754</v>
      </c>
      <c r="F1591" s="49">
        <v>261</v>
      </c>
      <c r="G1591" s="49">
        <v>195</v>
      </c>
      <c r="H1591" s="49">
        <v>201</v>
      </c>
      <c r="I1591" s="49">
        <v>154</v>
      </c>
      <c r="J1591" s="49">
        <v>162</v>
      </c>
      <c r="K1591" s="49">
        <v>167</v>
      </c>
      <c r="L1591" s="49">
        <v>154</v>
      </c>
      <c r="M1591" s="49">
        <v>152</v>
      </c>
      <c r="N1591" s="49">
        <v>154</v>
      </c>
      <c r="O1591" s="49">
        <v>141</v>
      </c>
      <c r="P1591" s="49">
        <v>135</v>
      </c>
      <c r="Q1591" s="49">
        <v>120</v>
      </c>
      <c r="R1591" s="49">
        <v>121</v>
      </c>
      <c r="S1591" s="49">
        <v>106</v>
      </c>
      <c r="T1591" s="49">
        <v>135</v>
      </c>
      <c r="U1591" s="49">
        <v>134</v>
      </c>
      <c r="V1591" s="49">
        <v>129</v>
      </c>
    </row>
    <row r="1592" spans="1:22" ht="15.75" customHeight="1">
      <c r="A1592" s="139" t="s">
        <v>751</v>
      </c>
      <c r="B1592" s="139" t="s">
        <v>383</v>
      </c>
      <c r="C1592" s="139" t="s">
        <v>783</v>
      </c>
      <c r="D1592" s="139" t="s">
        <v>633</v>
      </c>
      <c r="E1592" s="139" t="s">
        <v>754</v>
      </c>
      <c r="F1592" s="49">
        <v>831</v>
      </c>
      <c r="G1592" s="49">
        <v>803</v>
      </c>
      <c r="H1592" s="49">
        <v>735</v>
      </c>
      <c r="I1592" s="49">
        <v>1030</v>
      </c>
      <c r="J1592" s="49">
        <v>885</v>
      </c>
      <c r="K1592" s="49">
        <v>913</v>
      </c>
      <c r="L1592" s="49">
        <v>1080</v>
      </c>
      <c r="M1592" s="49">
        <v>1140</v>
      </c>
      <c r="N1592" s="49">
        <v>1310</v>
      </c>
      <c r="O1592" s="49">
        <v>2540</v>
      </c>
      <c r="P1592" s="49">
        <v>1600</v>
      </c>
      <c r="Q1592" s="49">
        <v>2310</v>
      </c>
      <c r="R1592" s="49">
        <v>3330</v>
      </c>
      <c r="S1592" s="49">
        <v>2490</v>
      </c>
      <c r="T1592" s="49">
        <v>2640</v>
      </c>
      <c r="U1592" s="49">
        <v>2780</v>
      </c>
      <c r="V1592" s="49">
        <v>2930</v>
      </c>
    </row>
    <row r="1593" spans="1:22" ht="15.75" customHeight="1">
      <c r="A1593" s="139" t="s">
        <v>751</v>
      </c>
      <c r="B1593" s="139" t="s">
        <v>381</v>
      </c>
      <c r="C1593" s="139" t="s">
        <v>783</v>
      </c>
      <c r="D1593" s="139" t="s">
        <v>633</v>
      </c>
      <c r="E1593" s="139" t="s">
        <v>754</v>
      </c>
      <c r="F1593" s="49">
        <v>167</v>
      </c>
      <c r="G1593" s="49">
        <v>170</v>
      </c>
      <c r="H1593" s="49">
        <v>172</v>
      </c>
      <c r="I1593" s="49">
        <v>175</v>
      </c>
      <c r="J1593" s="49">
        <v>178</v>
      </c>
      <c r="K1593" s="49">
        <v>180</v>
      </c>
      <c r="L1593" s="49">
        <v>184</v>
      </c>
      <c r="M1593" s="49">
        <v>187</v>
      </c>
      <c r="N1593" s="49">
        <v>191</v>
      </c>
      <c r="O1593" s="49">
        <v>194</v>
      </c>
      <c r="P1593" s="49">
        <v>195</v>
      </c>
      <c r="Q1593" s="49">
        <v>202</v>
      </c>
      <c r="R1593" s="49">
        <v>215</v>
      </c>
      <c r="S1593" s="49">
        <v>209</v>
      </c>
      <c r="T1593" s="49">
        <v>212</v>
      </c>
      <c r="U1593" s="49">
        <v>215</v>
      </c>
      <c r="V1593" s="49">
        <v>218</v>
      </c>
    </row>
    <row r="1594" spans="1:22" ht="15.75" customHeight="1">
      <c r="A1594" s="139" t="s">
        <v>751</v>
      </c>
      <c r="B1594" s="139" t="s">
        <v>389</v>
      </c>
      <c r="C1594" s="139" t="s">
        <v>783</v>
      </c>
      <c r="D1594" s="139" t="s">
        <v>633</v>
      </c>
      <c r="E1594" s="139" t="s">
        <v>754</v>
      </c>
      <c r="F1594" s="49">
        <v>132</v>
      </c>
      <c r="G1594" s="49">
        <v>89</v>
      </c>
      <c r="H1594" s="49">
        <v>84.3</v>
      </c>
      <c r="I1594" s="49">
        <v>84.9</v>
      </c>
      <c r="J1594" s="49">
        <v>93.4</v>
      </c>
      <c r="K1594" s="49">
        <v>144</v>
      </c>
      <c r="L1594" s="49">
        <v>104</v>
      </c>
      <c r="M1594" s="49">
        <v>117</v>
      </c>
      <c r="N1594" s="49">
        <v>98.6</v>
      </c>
      <c r="O1594" s="49">
        <v>96.9</v>
      </c>
      <c r="P1594" s="49">
        <v>84.1</v>
      </c>
      <c r="Q1594" s="49">
        <v>85.2</v>
      </c>
      <c r="R1594" s="49">
        <v>81.900000000000006</v>
      </c>
      <c r="S1594" s="49">
        <v>85.1</v>
      </c>
      <c r="T1594" s="49">
        <v>86.8</v>
      </c>
      <c r="U1594" s="49">
        <v>91.2</v>
      </c>
      <c r="V1594" s="49">
        <v>92.1</v>
      </c>
    </row>
    <row r="1595" spans="1:22" ht="15.75" customHeight="1">
      <c r="A1595" s="139" t="s">
        <v>751</v>
      </c>
      <c r="B1595" s="139" t="s">
        <v>385</v>
      </c>
      <c r="C1595" s="139" t="s">
        <v>783</v>
      </c>
      <c r="D1595" s="139" t="s">
        <v>633</v>
      </c>
      <c r="E1595" s="139" t="s">
        <v>754</v>
      </c>
      <c r="F1595" s="49">
        <v>165</v>
      </c>
      <c r="G1595" s="49">
        <v>161</v>
      </c>
      <c r="H1595" s="49">
        <v>164</v>
      </c>
      <c r="I1595" s="49">
        <v>162</v>
      </c>
      <c r="J1595" s="49">
        <v>152</v>
      </c>
      <c r="K1595" s="49">
        <v>165</v>
      </c>
      <c r="L1595" s="49">
        <v>175</v>
      </c>
      <c r="M1595" s="49">
        <v>145</v>
      </c>
      <c r="N1595" s="49">
        <v>146</v>
      </c>
      <c r="O1595" s="49">
        <v>147</v>
      </c>
      <c r="P1595" s="49">
        <v>144</v>
      </c>
      <c r="Q1595" s="49">
        <v>146</v>
      </c>
      <c r="R1595" s="49">
        <v>146</v>
      </c>
      <c r="S1595" s="49">
        <v>145</v>
      </c>
      <c r="T1595" s="49">
        <v>144</v>
      </c>
      <c r="U1595" s="49">
        <v>143</v>
      </c>
      <c r="V1595" s="49">
        <v>141</v>
      </c>
    </row>
    <row r="1596" spans="1:22" ht="15.75" customHeight="1">
      <c r="A1596" s="139" t="s">
        <v>751</v>
      </c>
      <c r="B1596" s="139" t="s">
        <v>387</v>
      </c>
      <c r="C1596" s="139" t="s">
        <v>783</v>
      </c>
      <c r="D1596" s="139" t="s">
        <v>633</v>
      </c>
      <c r="E1596" s="139" t="s">
        <v>754</v>
      </c>
      <c r="F1596" s="49">
        <v>49.9</v>
      </c>
      <c r="G1596" s="49">
        <v>51.4</v>
      </c>
      <c r="H1596" s="49">
        <v>52.9</v>
      </c>
      <c r="I1596" s="49">
        <v>54.4</v>
      </c>
      <c r="J1596" s="49">
        <v>55.9</v>
      </c>
      <c r="K1596" s="49">
        <v>57.3</v>
      </c>
      <c r="L1596" s="49">
        <v>58.8</v>
      </c>
      <c r="M1596" s="49">
        <v>60.3</v>
      </c>
      <c r="N1596" s="49">
        <v>61.8</v>
      </c>
      <c r="O1596" s="49">
        <v>63.3</v>
      </c>
      <c r="P1596" s="49">
        <v>64.8</v>
      </c>
      <c r="Q1596" s="49">
        <v>66.3</v>
      </c>
      <c r="R1596" s="49">
        <v>67.8</v>
      </c>
      <c r="S1596" s="49">
        <v>69.2</v>
      </c>
      <c r="T1596" s="49">
        <v>70.7</v>
      </c>
      <c r="U1596" s="49">
        <v>72.2</v>
      </c>
      <c r="V1596" s="49">
        <v>73.7</v>
      </c>
    </row>
    <row r="1597" spans="1:22" ht="15.75" customHeight="1">
      <c r="A1597" s="139" t="s">
        <v>751</v>
      </c>
      <c r="B1597" s="139" t="s">
        <v>379</v>
      </c>
      <c r="C1597" s="139" t="s">
        <v>783</v>
      </c>
      <c r="D1597" s="139" t="s">
        <v>633</v>
      </c>
      <c r="E1597" s="139" t="s">
        <v>754</v>
      </c>
      <c r="F1597" s="49">
        <v>7.42</v>
      </c>
      <c r="G1597" s="49">
        <v>6.55</v>
      </c>
      <c r="H1597" s="49">
        <v>6.76</v>
      </c>
      <c r="I1597" s="49">
        <v>6.46</v>
      </c>
      <c r="J1597" s="49">
        <v>7.2</v>
      </c>
      <c r="K1597" s="49">
        <v>6.95</v>
      </c>
      <c r="L1597" s="49">
        <v>7.72</v>
      </c>
      <c r="M1597" s="49">
        <v>7.22</v>
      </c>
      <c r="N1597" s="49">
        <v>6.44</v>
      </c>
      <c r="O1597" s="49">
        <v>4.95</v>
      </c>
      <c r="P1597" s="49">
        <v>5.13</v>
      </c>
      <c r="Q1597" s="49">
        <v>5.37</v>
      </c>
      <c r="R1597" s="49">
        <v>5.25</v>
      </c>
      <c r="S1597" s="49">
        <v>5.16</v>
      </c>
      <c r="T1597" s="49">
        <v>5.18</v>
      </c>
      <c r="U1597" s="49">
        <v>5.54</v>
      </c>
      <c r="V1597" s="49">
        <v>5.47</v>
      </c>
    </row>
    <row r="1598" spans="1:22" ht="15.75" customHeight="1">
      <c r="A1598" s="139" t="s">
        <v>751</v>
      </c>
      <c r="B1598" s="139" t="s">
        <v>391</v>
      </c>
      <c r="C1598" s="139" t="s">
        <v>783</v>
      </c>
      <c r="D1598" s="139" t="s">
        <v>633</v>
      </c>
      <c r="E1598" s="139" t="s">
        <v>754</v>
      </c>
      <c r="F1598" s="49">
        <v>66</v>
      </c>
      <c r="G1598" s="49">
        <v>71.3</v>
      </c>
      <c r="H1598" s="49">
        <v>80.599999999999994</v>
      </c>
      <c r="I1598" s="49">
        <v>102</v>
      </c>
      <c r="J1598" s="49">
        <v>91.7</v>
      </c>
      <c r="K1598" s="49">
        <v>95.4</v>
      </c>
      <c r="L1598" s="49">
        <v>95.4</v>
      </c>
      <c r="M1598" s="49">
        <v>131</v>
      </c>
      <c r="N1598" s="49">
        <v>85</v>
      </c>
      <c r="O1598" s="49">
        <v>82.6</v>
      </c>
      <c r="P1598" s="49">
        <v>73.8</v>
      </c>
      <c r="Q1598" s="49">
        <v>77.400000000000006</v>
      </c>
      <c r="R1598" s="49">
        <v>75.099999999999994</v>
      </c>
      <c r="S1598" s="49">
        <v>93.7</v>
      </c>
      <c r="T1598" s="49">
        <v>95</v>
      </c>
      <c r="U1598" s="49">
        <v>96.3</v>
      </c>
      <c r="V1598" s="49">
        <v>97.6</v>
      </c>
    </row>
    <row r="1599" spans="1:22" ht="15.75" customHeight="1">
      <c r="A1599" s="139" t="s">
        <v>751</v>
      </c>
      <c r="B1599" s="139" t="s">
        <v>393</v>
      </c>
      <c r="C1599" s="139" t="s">
        <v>783</v>
      </c>
      <c r="D1599" s="139" t="s">
        <v>633</v>
      </c>
      <c r="E1599" s="139" t="s">
        <v>754</v>
      </c>
      <c r="F1599" s="49">
        <v>1430</v>
      </c>
      <c r="G1599" s="49">
        <v>1390</v>
      </c>
      <c r="H1599" s="49">
        <v>1390</v>
      </c>
      <c r="I1599" s="49">
        <v>1370</v>
      </c>
      <c r="J1599" s="49">
        <v>1360</v>
      </c>
      <c r="K1599" s="49">
        <v>1350</v>
      </c>
      <c r="L1599" s="49">
        <v>1350</v>
      </c>
      <c r="M1599" s="49">
        <v>1350</v>
      </c>
      <c r="N1599" s="49">
        <v>1280</v>
      </c>
      <c r="O1599" s="49">
        <v>1160</v>
      </c>
      <c r="P1599" s="49">
        <v>1140</v>
      </c>
      <c r="Q1599" s="49">
        <v>1150</v>
      </c>
      <c r="R1599" s="49">
        <v>1070</v>
      </c>
      <c r="S1599" s="49">
        <v>1060</v>
      </c>
      <c r="T1599" s="49">
        <v>1020</v>
      </c>
      <c r="U1599" s="49">
        <v>969</v>
      </c>
      <c r="V1599" s="49">
        <v>980</v>
      </c>
    </row>
    <row r="1600" spans="1:22" ht="15.75" customHeight="1">
      <c r="A1600" s="139" t="s">
        <v>751</v>
      </c>
      <c r="B1600" s="139" t="s">
        <v>395</v>
      </c>
      <c r="C1600" s="139" t="s">
        <v>783</v>
      </c>
      <c r="D1600" s="139" t="s">
        <v>633</v>
      </c>
      <c r="E1600" s="139" t="s">
        <v>754</v>
      </c>
      <c r="F1600" s="49">
        <v>5.38</v>
      </c>
      <c r="G1600" s="49">
        <v>5.42</v>
      </c>
      <c r="H1600" s="49">
        <v>5.45</v>
      </c>
      <c r="I1600" s="49">
        <v>5.47</v>
      </c>
      <c r="J1600" s="49">
        <v>5.5</v>
      </c>
      <c r="K1600" s="49">
        <v>5.52</v>
      </c>
      <c r="L1600" s="49">
        <v>5.55</v>
      </c>
      <c r="M1600" s="49">
        <v>5.57</v>
      </c>
      <c r="N1600" s="49">
        <v>5.59</v>
      </c>
      <c r="O1600" s="49">
        <v>5.62</v>
      </c>
      <c r="P1600" s="49">
        <v>5.64</v>
      </c>
      <c r="Q1600" s="49">
        <v>5.67</v>
      </c>
      <c r="R1600" s="49">
        <v>5.69</v>
      </c>
      <c r="S1600" s="49">
        <v>5.73</v>
      </c>
      <c r="T1600" s="49">
        <v>5.75</v>
      </c>
      <c r="U1600" s="49">
        <v>5.78</v>
      </c>
      <c r="V1600" s="49">
        <v>5.8</v>
      </c>
    </row>
    <row r="1601" spans="1:22" ht="15.75" customHeight="1">
      <c r="A1601" s="139" t="s">
        <v>751</v>
      </c>
      <c r="B1601" s="139" t="s">
        <v>399</v>
      </c>
      <c r="C1601" s="139" t="s">
        <v>783</v>
      </c>
      <c r="D1601" s="139" t="s">
        <v>633</v>
      </c>
      <c r="E1601" s="139" t="s">
        <v>754</v>
      </c>
      <c r="F1601" s="49">
        <v>10.8</v>
      </c>
      <c r="G1601" s="49">
        <v>11.4</v>
      </c>
      <c r="H1601" s="49">
        <v>12.6</v>
      </c>
      <c r="I1601" s="49">
        <v>12.1</v>
      </c>
      <c r="J1601" s="49">
        <v>12.1</v>
      </c>
      <c r="K1601" s="49">
        <v>11.7</v>
      </c>
      <c r="L1601" s="49">
        <v>11.5</v>
      </c>
      <c r="M1601" s="49">
        <v>11.9</v>
      </c>
      <c r="N1601" s="49">
        <v>12.3</v>
      </c>
      <c r="O1601" s="49">
        <v>12.9</v>
      </c>
      <c r="P1601" s="49">
        <v>13.5</v>
      </c>
      <c r="Q1601" s="49">
        <v>14.1</v>
      </c>
      <c r="R1601" s="49">
        <v>14.9</v>
      </c>
      <c r="S1601" s="49">
        <v>14.3</v>
      </c>
      <c r="T1601" s="49">
        <v>14.5</v>
      </c>
      <c r="U1601" s="49">
        <v>14.8</v>
      </c>
      <c r="V1601" s="49">
        <v>15</v>
      </c>
    </row>
    <row r="1602" spans="1:22" ht="15.75" customHeight="1">
      <c r="A1602" s="139" t="s">
        <v>751</v>
      </c>
      <c r="B1602" s="139" t="s">
        <v>397</v>
      </c>
      <c r="C1602" s="139" t="s">
        <v>783</v>
      </c>
      <c r="D1602" s="139" t="s">
        <v>633</v>
      </c>
      <c r="E1602" s="139" t="s">
        <v>754</v>
      </c>
      <c r="F1602" s="49">
        <v>1820</v>
      </c>
      <c r="G1602" s="49">
        <v>1900</v>
      </c>
      <c r="H1602" s="49">
        <v>1950</v>
      </c>
      <c r="I1602" s="49">
        <v>1930</v>
      </c>
      <c r="J1602" s="49">
        <v>2030</v>
      </c>
      <c r="K1602" s="49">
        <v>2050</v>
      </c>
      <c r="L1602" s="49">
        <v>2180</v>
      </c>
      <c r="M1602" s="49">
        <v>2150</v>
      </c>
      <c r="N1602" s="49">
        <v>1950</v>
      </c>
      <c r="O1602" s="49">
        <v>2050</v>
      </c>
      <c r="P1602" s="49">
        <v>1970</v>
      </c>
      <c r="Q1602" s="49">
        <v>2000</v>
      </c>
      <c r="R1602" s="49">
        <v>1840</v>
      </c>
      <c r="S1602" s="49">
        <v>1940</v>
      </c>
      <c r="T1602" s="49">
        <v>1780</v>
      </c>
      <c r="U1602" s="49">
        <v>1820</v>
      </c>
      <c r="V1602" s="49">
        <v>1880</v>
      </c>
    </row>
    <row r="1603" spans="1:22" ht="15.75" customHeight="1">
      <c r="A1603" s="139" t="s">
        <v>751</v>
      </c>
      <c r="B1603" s="139" t="s">
        <v>401</v>
      </c>
      <c r="C1603" s="139" t="s">
        <v>783</v>
      </c>
      <c r="D1603" s="139" t="s">
        <v>633</v>
      </c>
      <c r="E1603" s="139" t="s">
        <v>754</v>
      </c>
      <c r="F1603" s="49">
        <v>1.1200000000000001</v>
      </c>
      <c r="G1603" s="49">
        <v>0.47199999999999998</v>
      </c>
      <c r="H1603" s="49">
        <v>0.59</v>
      </c>
      <c r="I1603" s="49">
        <v>0.41299999999999998</v>
      </c>
      <c r="J1603" s="49">
        <v>0.35399999999999998</v>
      </c>
      <c r="K1603" s="49">
        <v>0.29499999999999998</v>
      </c>
      <c r="L1603" s="49">
        <v>0.23599999999999999</v>
      </c>
      <c r="M1603" s="49">
        <v>0.23599999999999999</v>
      </c>
      <c r="N1603" s="49">
        <v>0.17699999999999999</v>
      </c>
      <c r="O1603" s="49">
        <v>1.48</v>
      </c>
      <c r="P1603" s="49">
        <v>2.77</v>
      </c>
      <c r="Q1603" s="49">
        <v>4.07</v>
      </c>
      <c r="R1603" s="49">
        <v>5.37</v>
      </c>
      <c r="S1603" s="49">
        <v>6.67</v>
      </c>
      <c r="T1603" s="49">
        <v>7.97</v>
      </c>
      <c r="U1603" s="49">
        <v>5.96</v>
      </c>
      <c r="V1603" s="49">
        <v>7.97</v>
      </c>
    </row>
    <row r="1604" spans="1:22" ht="15.75" customHeight="1">
      <c r="A1604" s="139" t="s">
        <v>751</v>
      </c>
      <c r="B1604" s="139" t="s">
        <v>403</v>
      </c>
      <c r="C1604" s="139" t="s">
        <v>783</v>
      </c>
      <c r="D1604" s="139" t="s">
        <v>633</v>
      </c>
      <c r="E1604" s="139" t="s">
        <v>754</v>
      </c>
      <c r="F1604" s="49">
        <v>18.899999999999999</v>
      </c>
      <c r="G1604" s="49">
        <v>19.3</v>
      </c>
      <c r="H1604" s="49">
        <v>19.7</v>
      </c>
      <c r="I1604" s="49">
        <v>20.100000000000001</v>
      </c>
      <c r="J1604" s="49">
        <v>20.6</v>
      </c>
      <c r="K1604" s="49">
        <v>21.1</v>
      </c>
      <c r="L1604" s="49">
        <v>21.5</v>
      </c>
      <c r="M1604" s="49">
        <v>22</v>
      </c>
      <c r="N1604" s="49">
        <v>22.5</v>
      </c>
      <c r="O1604" s="49">
        <v>23</v>
      </c>
      <c r="P1604" s="49">
        <v>23.4</v>
      </c>
      <c r="Q1604" s="49">
        <v>23.9</v>
      </c>
      <c r="R1604" s="49">
        <v>24.4</v>
      </c>
      <c r="S1604" s="49">
        <v>24.8</v>
      </c>
      <c r="T1604" s="49">
        <v>25.2</v>
      </c>
      <c r="U1604" s="49">
        <v>25.7</v>
      </c>
      <c r="V1604" s="49">
        <v>26.1</v>
      </c>
    </row>
    <row r="1605" spans="1:22" ht="15.75" customHeight="1">
      <c r="A1605" s="139" t="s">
        <v>751</v>
      </c>
      <c r="B1605" s="139" t="s">
        <v>410</v>
      </c>
      <c r="C1605" s="139" t="s">
        <v>783</v>
      </c>
      <c r="D1605" s="139" t="s">
        <v>633</v>
      </c>
      <c r="E1605" s="139" t="s">
        <v>754</v>
      </c>
      <c r="F1605" s="49">
        <v>20.3</v>
      </c>
      <c r="G1605" s="49">
        <v>20.6</v>
      </c>
      <c r="H1605" s="49">
        <v>20.9</v>
      </c>
      <c r="I1605" s="49">
        <v>21.1</v>
      </c>
      <c r="J1605" s="49">
        <v>21.4</v>
      </c>
      <c r="K1605" s="49">
        <v>21.6</v>
      </c>
      <c r="L1605" s="49">
        <v>21.9</v>
      </c>
      <c r="M1605" s="49">
        <v>22.1</v>
      </c>
      <c r="N1605" s="49">
        <v>22.3</v>
      </c>
      <c r="O1605" s="49">
        <v>22.6</v>
      </c>
      <c r="P1605" s="49">
        <v>22.8</v>
      </c>
      <c r="Q1605" s="49">
        <v>23.1</v>
      </c>
      <c r="R1605" s="49">
        <v>23.3</v>
      </c>
      <c r="S1605" s="49">
        <v>23.6</v>
      </c>
      <c r="T1605" s="49">
        <v>23.9</v>
      </c>
      <c r="U1605" s="49">
        <v>24.1</v>
      </c>
      <c r="V1605" s="49">
        <v>24.4</v>
      </c>
    </row>
    <row r="1606" spans="1:22" ht="15.75" customHeight="1">
      <c r="A1606" s="139" t="s">
        <v>751</v>
      </c>
      <c r="B1606" s="139" t="s">
        <v>286</v>
      </c>
      <c r="C1606" s="139" t="s">
        <v>783</v>
      </c>
      <c r="D1606" s="139" t="s">
        <v>633</v>
      </c>
      <c r="E1606" s="139" t="s">
        <v>754</v>
      </c>
      <c r="F1606" s="49">
        <v>5.2</v>
      </c>
      <c r="G1606" s="49">
        <v>5.3</v>
      </c>
      <c r="H1606" s="49">
        <v>5.41</v>
      </c>
      <c r="I1606" s="49">
        <v>5.52</v>
      </c>
      <c r="J1606" s="49">
        <v>5.63</v>
      </c>
      <c r="K1606" s="49">
        <v>5.74</v>
      </c>
      <c r="L1606" s="49">
        <v>5.85</v>
      </c>
      <c r="M1606" s="49">
        <v>5.96</v>
      </c>
      <c r="N1606" s="49">
        <v>6.07</v>
      </c>
      <c r="O1606" s="49">
        <v>6.18</v>
      </c>
      <c r="P1606" s="49">
        <v>6.29</v>
      </c>
      <c r="Q1606" s="49">
        <v>6.4</v>
      </c>
      <c r="R1606" s="49">
        <v>6.51</v>
      </c>
      <c r="S1606" s="49">
        <v>6.62</v>
      </c>
      <c r="T1606" s="49">
        <v>6.73</v>
      </c>
      <c r="U1606" s="49">
        <v>6.84</v>
      </c>
      <c r="V1606" s="49">
        <v>6.94</v>
      </c>
    </row>
    <row r="1607" spans="1:22" ht="15.75" customHeight="1">
      <c r="A1607" s="139" t="s">
        <v>751</v>
      </c>
      <c r="B1607" s="139" t="s">
        <v>405</v>
      </c>
      <c r="C1607" s="139" t="s">
        <v>783</v>
      </c>
      <c r="D1607" s="139" t="s">
        <v>633</v>
      </c>
      <c r="E1607" s="139" t="s">
        <v>754</v>
      </c>
      <c r="F1607" s="49">
        <v>4.9399999999999999E-2</v>
      </c>
      <c r="G1607" s="49">
        <v>5.0500000000000003E-2</v>
      </c>
      <c r="H1607" s="49">
        <v>5.1499999999999997E-2</v>
      </c>
      <c r="I1607" s="49">
        <v>5.2600000000000001E-2</v>
      </c>
      <c r="J1607" s="49">
        <v>5.3699999999999998E-2</v>
      </c>
      <c r="K1607" s="49">
        <v>5.4800000000000001E-2</v>
      </c>
      <c r="L1607" s="49">
        <v>5.5800000000000002E-2</v>
      </c>
      <c r="M1607" s="49">
        <v>5.6899999999999999E-2</v>
      </c>
      <c r="N1607" s="49">
        <v>5.8000000000000003E-2</v>
      </c>
      <c r="O1607" s="49">
        <v>5.8999999999999997E-2</v>
      </c>
      <c r="P1607" s="49">
        <v>6.0100000000000001E-2</v>
      </c>
      <c r="Q1607" s="49">
        <v>6.1199999999999997E-2</v>
      </c>
      <c r="R1607" s="49">
        <v>6.2300000000000001E-2</v>
      </c>
      <c r="S1607" s="49">
        <v>6.3299999999999995E-2</v>
      </c>
      <c r="T1607" s="49">
        <v>6.4399999999999999E-2</v>
      </c>
      <c r="U1607" s="49">
        <v>6.5500000000000003E-2</v>
      </c>
      <c r="V1607" s="49">
        <v>6.6500000000000004E-2</v>
      </c>
    </row>
    <row r="1608" spans="1:22" ht="15.75" customHeight="1">
      <c r="A1608" s="139" t="s">
        <v>751</v>
      </c>
      <c r="B1608" s="139" t="s">
        <v>514</v>
      </c>
      <c r="C1608" s="139" t="s">
        <v>783</v>
      </c>
      <c r="D1608" s="139" t="s">
        <v>633</v>
      </c>
      <c r="E1608" s="139" t="s">
        <v>754</v>
      </c>
      <c r="F1608" s="49">
        <v>7.8700000000000006E-2</v>
      </c>
      <c r="G1608" s="49">
        <v>7.9299999999999995E-2</v>
      </c>
      <c r="H1608" s="49">
        <v>8.0100000000000005E-2</v>
      </c>
      <c r="I1608" s="49">
        <v>8.1100000000000005E-2</v>
      </c>
      <c r="J1608" s="49">
        <v>8.2100000000000006E-2</v>
      </c>
      <c r="K1608" s="49">
        <v>8.3099999999999993E-2</v>
      </c>
      <c r="L1608" s="49">
        <v>8.4099999999999994E-2</v>
      </c>
      <c r="M1608" s="49">
        <v>8.5000000000000006E-2</v>
      </c>
      <c r="N1608" s="49">
        <v>8.5999999999999993E-2</v>
      </c>
      <c r="O1608" s="49">
        <v>8.6999999999999994E-2</v>
      </c>
      <c r="P1608" s="49">
        <v>8.7999999999999995E-2</v>
      </c>
      <c r="Q1608" s="49">
        <v>8.8999999999999996E-2</v>
      </c>
      <c r="R1608" s="49">
        <v>0.09</v>
      </c>
      <c r="S1608" s="49">
        <v>9.0499999999999997E-2</v>
      </c>
      <c r="T1608" s="49">
        <v>9.1399999999999995E-2</v>
      </c>
      <c r="U1608" s="49">
        <v>9.2299999999999993E-2</v>
      </c>
      <c r="V1608" s="49">
        <v>9.3200000000000005E-2</v>
      </c>
    </row>
    <row r="1609" spans="1:22" ht="15.75" customHeight="1">
      <c r="A1609" s="139" t="s">
        <v>751</v>
      </c>
      <c r="B1609" s="139" t="s">
        <v>548</v>
      </c>
      <c r="C1609" s="139" t="s">
        <v>783</v>
      </c>
      <c r="D1609" s="139" t="s">
        <v>633</v>
      </c>
      <c r="E1609" s="139" t="s">
        <v>754</v>
      </c>
      <c r="F1609" s="49">
        <v>225</v>
      </c>
      <c r="G1609" s="49">
        <v>229</v>
      </c>
      <c r="H1609" s="49">
        <v>229</v>
      </c>
      <c r="I1609" s="49">
        <v>229</v>
      </c>
      <c r="J1609" s="49">
        <v>232</v>
      </c>
      <c r="K1609" s="49">
        <v>233</v>
      </c>
      <c r="L1609" s="49">
        <v>232</v>
      </c>
      <c r="M1609" s="49">
        <v>232</v>
      </c>
      <c r="N1609" s="49">
        <v>233</v>
      </c>
      <c r="O1609" s="49">
        <v>238</v>
      </c>
      <c r="P1609" s="49">
        <v>236</v>
      </c>
      <c r="Q1609" s="49">
        <v>237</v>
      </c>
      <c r="R1609" s="49">
        <v>240</v>
      </c>
      <c r="S1609" s="49">
        <v>240</v>
      </c>
      <c r="T1609" s="49">
        <v>242</v>
      </c>
      <c r="U1609" s="49">
        <v>243</v>
      </c>
      <c r="V1609" s="49">
        <v>244</v>
      </c>
    </row>
    <row r="1610" spans="1:22" ht="15.75" customHeight="1">
      <c r="A1610" s="139" t="s">
        <v>751</v>
      </c>
      <c r="B1610" s="139" t="s">
        <v>408</v>
      </c>
      <c r="C1610" s="139" t="s">
        <v>783</v>
      </c>
      <c r="D1610" s="139" t="s">
        <v>633</v>
      </c>
      <c r="E1610" s="139" t="s">
        <v>754</v>
      </c>
      <c r="F1610" s="49">
        <v>27.2</v>
      </c>
      <c r="G1610" s="49">
        <v>28.6</v>
      </c>
      <c r="H1610" s="49">
        <v>29.8</v>
      </c>
      <c r="I1610" s="49">
        <v>30.8</v>
      </c>
      <c r="J1610" s="49">
        <v>31.8</v>
      </c>
      <c r="K1610" s="49">
        <v>32.799999999999997</v>
      </c>
      <c r="L1610" s="49">
        <v>33.799999999999997</v>
      </c>
      <c r="M1610" s="49">
        <v>34.799999999999997</v>
      </c>
      <c r="N1610" s="49">
        <v>35.799999999999997</v>
      </c>
      <c r="O1610" s="49">
        <v>36.799999999999997</v>
      </c>
      <c r="P1610" s="49">
        <v>37.799999999999997</v>
      </c>
      <c r="Q1610" s="49">
        <v>38.700000000000003</v>
      </c>
      <c r="R1610" s="49">
        <v>39.700000000000003</v>
      </c>
      <c r="S1610" s="49">
        <v>41.2</v>
      </c>
      <c r="T1610" s="49">
        <v>42.3</v>
      </c>
      <c r="U1610" s="49">
        <v>43.3</v>
      </c>
      <c r="V1610" s="49">
        <v>44.4</v>
      </c>
    </row>
    <row r="1611" spans="1:22" ht="15.75" customHeight="1">
      <c r="A1611" s="139" t="s">
        <v>751</v>
      </c>
      <c r="B1611" s="139" t="s">
        <v>412</v>
      </c>
      <c r="C1611" s="139" t="s">
        <v>783</v>
      </c>
      <c r="D1611" s="139" t="s">
        <v>633</v>
      </c>
      <c r="E1611" s="139" t="s">
        <v>754</v>
      </c>
      <c r="F1611" s="49">
        <v>2.92</v>
      </c>
      <c r="G1611" s="49">
        <v>2.99</v>
      </c>
      <c r="H1611" s="49">
        <v>3.06</v>
      </c>
      <c r="I1611" s="49">
        <v>3.13</v>
      </c>
      <c r="J1611" s="49">
        <v>3.2</v>
      </c>
      <c r="K1611" s="49">
        <v>3.28</v>
      </c>
      <c r="L1611" s="49">
        <v>3.35</v>
      </c>
      <c r="M1611" s="49">
        <v>3.42</v>
      </c>
      <c r="N1611" s="49">
        <v>3.5</v>
      </c>
      <c r="O1611" s="49">
        <v>3.57</v>
      </c>
      <c r="P1611" s="49">
        <v>3.64</v>
      </c>
      <c r="Q1611" s="49">
        <v>3.71</v>
      </c>
      <c r="R1611" s="49">
        <v>3.79</v>
      </c>
      <c r="S1611" s="49">
        <v>3.86</v>
      </c>
      <c r="T1611" s="49">
        <v>3.93</v>
      </c>
      <c r="U1611" s="49">
        <v>4</v>
      </c>
      <c r="V1611" s="49">
        <v>4.07</v>
      </c>
    </row>
    <row r="1612" spans="1:22" ht="15.75" customHeight="1">
      <c r="A1612" s="139" t="s">
        <v>751</v>
      </c>
      <c r="B1612" s="139" t="s">
        <v>416</v>
      </c>
      <c r="C1612" s="139" t="s">
        <v>783</v>
      </c>
      <c r="D1612" s="139" t="s">
        <v>633</v>
      </c>
      <c r="E1612" s="139" t="s">
        <v>754</v>
      </c>
      <c r="F1612" s="49">
        <v>2.35</v>
      </c>
      <c r="G1612" s="49">
        <v>2.38</v>
      </c>
      <c r="H1612" s="49">
        <v>2.4</v>
      </c>
      <c r="I1612" s="49">
        <v>2.42</v>
      </c>
      <c r="J1612" s="49">
        <v>2.4500000000000002</v>
      </c>
      <c r="K1612" s="49">
        <v>2.4700000000000002</v>
      </c>
      <c r="L1612" s="49">
        <v>2.5</v>
      </c>
      <c r="M1612" s="49">
        <v>2.52</v>
      </c>
      <c r="N1612" s="49">
        <v>2.5499999999999998</v>
      </c>
      <c r="O1612" s="49">
        <v>2.57</v>
      </c>
      <c r="P1612" s="49">
        <v>2.6</v>
      </c>
      <c r="Q1612" s="49">
        <v>2.63</v>
      </c>
      <c r="R1612" s="49">
        <v>2.65</v>
      </c>
      <c r="S1612" s="49">
        <v>2.67</v>
      </c>
      <c r="T1612" s="49">
        <v>2.7</v>
      </c>
      <c r="U1612" s="49">
        <v>2.72</v>
      </c>
      <c r="V1612" s="49">
        <v>2.75</v>
      </c>
    </row>
    <row r="1613" spans="1:22" ht="15.75" customHeight="1">
      <c r="A1613" s="139" t="s">
        <v>751</v>
      </c>
      <c r="B1613" s="139" t="s">
        <v>420</v>
      </c>
      <c r="C1613" s="139" t="s">
        <v>783</v>
      </c>
      <c r="D1613" s="139" t="s">
        <v>633</v>
      </c>
      <c r="E1613" s="139" t="s">
        <v>754</v>
      </c>
      <c r="F1613" s="49">
        <v>2.16</v>
      </c>
      <c r="G1613" s="49">
        <v>2.2200000000000002</v>
      </c>
      <c r="H1613" s="49">
        <v>2.2599999999999998</v>
      </c>
      <c r="I1613" s="49">
        <v>2.27</v>
      </c>
      <c r="J1613" s="49">
        <v>2.2799999999999998</v>
      </c>
      <c r="K1613" s="49">
        <v>2.31</v>
      </c>
      <c r="L1613" s="49">
        <v>2.33</v>
      </c>
      <c r="M1613" s="49">
        <v>2.36</v>
      </c>
      <c r="N1613" s="49">
        <v>2.38</v>
      </c>
      <c r="O1613" s="49">
        <v>2.4</v>
      </c>
      <c r="P1613" s="49">
        <v>2.4300000000000002</v>
      </c>
      <c r="Q1613" s="49">
        <v>2.4500000000000002</v>
      </c>
      <c r="R1613" s="49">
        <v>2.48</v>
      </c>
      <c r="S1613" s="49">
        <v>2.5499999999999998</v>
      </c>
      <c r="T1613" s="49">
        <v>2.58</v>
      </c>
      <c r="U1613" s="49">
        <v>2.61</v>
      </c>
      <c r="V1613" s="49">
        <v>2.64</v>
      </c>
    </row>
    <row r="1614" spans="1:22" ht="15.75" customHeight="1">
      <c r="A1614" s="139" t="s">
        <v>751</v>
      </c>
      <c r="B1614" s="139" t="s">
        <v>422</v>
      </c>
      <c r="C1614" s="139" t="s">
        <v>783</v>
      </c>
      <c r="D1614" s="139" t="s">
        <v>633</v>
      </c>
      <c r="E1614" s="139" t="s">
        <v>754</v>
      </c>
      <c r="F1614" s="49">
        <v>39.200000000000003</v>
      </c>
      <c r="G1614" s="49">
        <v>40</v>
      </c>
      <c r="H1614" s="49">
        <v>40.799999999999997</v>
      </c>
      <c r="I1614" s="49">
        <v>41.6</v>
      </c>
      <c r="J1614" s="49">
        <v>42.4</v>
      </c>
      <c r="K1614" s="49">
        <v>43.2</v>
      </c>
      <c r="L1614" s="49">
        <v>44.1</v>
      </c>
      <c r="M1614" s="49">
        <v>44.9</v>
      </c>
      <c r="N1614" s="49">
        <v>45.7</v>
      </c>
      <c r="O1614" s="49">
        <v>46.6</v>
      </c>
      <c r="P1614" s="49">
        <v>47.4</v>
      </c>
      <c r="Q1614" s="49">
        <v>48.2</v>
      </c>
      <c r="R1614" s="49">
        <v>49.1</v>
      </c>
      <c r="S1614" s="49">
        <v>49.8</v>
      </c>
      <c r="T1614" s="49">
        <v>50.6</v>
      </c>
      <c r="U1614" s="49">
        <v>51.5</v>
      </c>
      <c r="V1614" s="49">
        <v>52.3</v>
      </c>
    </row>
    <row r="1615" spans="1:22" ht="15.75" customHeight="1">
      <c r="A1615" s="139" t="s">
        <v>751</v>
      </c>
      <c r="B1615" s="139" t="s">
        <v>516</v>
      </c>
      <c r="C1615" s="139" t="s">
        <v>783</v>
      </c>
      <c r="D1615" s="139" t="s">
        <v>633</v>
      </c>
      <c r="E1615" s="139" t="s">
        <v>754</v>
      </c>
      <c r="F1615" s="49">
        <v>0.34100000000000003</v>
      </c>
      <c r="G1615" s="49">
        <v>0.34300000000000003</v>
      </c>
      <c r="H1615" s="49">
        <v>0.34599999999999997</v>
      </c>
      <c r="I1615" s="49">
        <v>0.34899999999999998</v>
      </c>
      <c r="J1615" s="49">
        <v>0.35199999999999998</v>
      </c>
      <c r="K1615" s="49">
        <v>0.35399999999999998</v>
      </c>
      <c r="L1615" s="49">
        <v>0.35699999999999998</v>
      </c>
      <c r="M1615" s="49">
        <v>0.36</v>
      </c>
      <c r="N1615" s="49">
        <v>0.36299999999999999</v>
      </c>
      <c r="O1615" s="49">
        <v>0.36599999999999999</v>
      </c>
      <c r="P1615" s="49">
        <v>0.36899999999999999</v>
      </c>
      <c r="Q1615" s="49">
        <v>0.372</v>
      </c>
      <c r="R1615" s="49">
        <v>0.374</v>
      </c>
      <c r="S1615" s="49">
        <v>0.377</v>
      </c>
      <c r="T1615" s="49">
        <v>0.38</v>
      </c>
      <c r="U1615" s="49">
        <v>0.38300000000000001</v>
      </c>
      <c r="V1615" s="49">
        <v>0.38600000000000001</v>
      </c>
    </row>
    <row r="1616" spans="1:22" ht="15.75" customHeight="1">
      <c r="A1616" s="139" t="s">
        <v>751</v>
      </c>
      <c r="B1616" s="139" t="s">
        <v>765</v>
      </c>
      <c r="C1616" s="139" t="s">
        <v>783</v>
      </c>
      <c r="D1616" s="139" t="s">
        <v>633</v>
      </c>
      <c r="E1616" s="139" t="s">
        <v>754</v>
      </c>
      <c r="F1616" s="49">
        <v>385</v>
      </c>
      <c r="G1616" s="49">
        <v>395</v>
      </c>
      <c r="H1616" s="49">
        <v>405</v>
      </c>
      <c r="I1616" s="49">
        <v>414</v>
      </c>
      <c r="J1616" s="49">
        <v>425</v>
      </c>
      <c r="K1616" s="49">
        <v>434</v>
      </c>
      <c r="L1616" s="49">
        <v>444</v>
      </c>
      <c r="M1616" s="49">
        <v>456</v>
      </c>
      <c r="N1616" s="49">
        <v>465</v>
      </c>
      <c r="O1616" s="49">
        <v>476</v>
      </c>
      <c r="P1616" s="49">
        <v>486</v>
      </c>
      <c r="Q1616" s="49">
        <v>495</v>
      </c>
      <c r="R1616" s="49">
        <v>506</v>
      </c>
      <c r="S1616" s="49">
        <v>515</v>
      </c>
      <c r="T1616" s="49">
        <v>525</v>
      </c>
      <c r="U1616" s="49">
        <v>535</v>
      </c>
      <c r="V1616" s="49">
        <v>545</v>
      </c>
    </row>
    <row r="1617" spans="1:22" ht="15.75" customHeight="1">
      <c r="A1617" s="139" t="s">
        <v>751</v>
      </c>
      <c r="B1617" s="139" t="s">
        <v>424</v>
      </c>
      <c r="C1617" s="139" t="s">
        <v>783</v>
      </c>
      <c r="D1617" s="139" t="s">
        <v>633</v>
      </c>
      <c r="E1617" s="139" t="s">
        <v>754</v>
      </c>
      <c r="F1617" s="49">
        <v>0.16900000000000001</v>
      </c>
      <c r="G1617" s="49">
        <v>0.152</v>
      </c>
      <c r="H1617" s="49">
        <v>0.14899999999999999</v>
      </c>
      <c r="I1617" s="49">
        <v>0.19600000000000001</v>
      </c>
      <c r="J1617" s="49">
        <v>0.20200000000000001</v>
      </c>
      <c r="K1617" s="49">
        <v>0.19900000000000001</v>
      </c>
      <c r="L1617" s="49">
        <v>0.186</v>
      </c>
      <c r="M1617" s="49">
        <v>0.19400000000000001</v>
      </c>
      <c r="N1617" s="49">
        <v>0.17799999999999999</v>
      </c>
      <c r="O1617" s="49">
        <v>0.14000000000000001</v>
      </c>
      <c r="P1617" s="49">
        <v>0.15</v>
      </c>
      <c r="Q1617" s="49">
        <v>0.14499999999999999</v>
      </c>
      <c r="R1617" s="49">
        <v>0.13800000000000001</v>
      </c>
      <c r="S1617" s="49">
        <v>0.14399999999999999</v>
      </c>
      <c r="T1617" s="49">
        <v>0.14399999999999999</v>
      </c>
      <c r="U1617" s="49">
        <v>0.13800000000000001</v>
      </c>
      <c r="V1617" s="49">
        <v>0.13600000000000001</v>
      </c>
    </row>
    <row r="1618" spans="1:22" ht="15.75" customHeight="1">
      <c r="A1618" s="139" t="s">
        <v>751</v>
      </c>
      <c r="B1618" s="139" t="s">
        <v>554</v>
      </c>
      <c r="C1618" s="139" t="s">
        <v>783</v>
      </c>
      <c r="D1618" s="139" t="s">
        <v>633</v>
      </c>
      <c r="E1618" s="139" t="s">
        <v>754</v>
      </c>
      <c r="F1618" s="49">
        <v>10.9</v>
      </c>
      <c r="G1618" s="49">
        <v>11</v>
      </c>
      <c r="H1618" s="49">
        <v>11.1</v>
      </c>
      <c r="I1618" s="49">
        <v>11.2</v>
      </c>
      <c r="J1618" s="49">
        <v>11.3</v>
      </c>
      <c r="K1618" s="49">
        <v>11.4</v>
      </c>
      <c r="L1618" s="49">
        <v>11.5</v>
      </c>
      <c r="M1618" s="49">
        <v>11.5</v>
      </c>
      <c r="N1618" s="49">
        <v>11.6</v>
      </c>
      <c r="O1618" s="49">
        <v>11.7</v>
      </c>
      <c r="P1618" s="49">
        <v>11.8</v>
      </c>
      <c r="Q1618" s="49">
        <v>11.9</v>
      </c>
      <c r="R1618" s="49">
        <v>12</v>
      </c>
      <c r="S1618" s="49">
        <v>12.1</v>
      </c>
      <c r="T1618" s="49">
        <v>12.2</v>
      </c>
      <c r="U1618" s="49">
        <v>12.3</v>
      </c>
      <c r="V1618" s="49">
        <v>12.4</v>
      </c>
    </row>
    <row r="1619" spans="1:22" ht="15.75" customHeight="1">
      <c r="A1619" s="139" t="s">
        <v>751</v>
      </c>
      <c r="B1619" s="139" t="s">
        <v>418</v>
      </c>
      <c r="C1619" s="139" t="s">
        <v>783</v>
      </c>
      <c r="D1619" s="139" t="s">
        <v>633</v>
      </c>
      <c r="E1619" s="139" t="s">
        <v>754</v>
      </c>
      <c r="F1619" s="49">
        <v>1.1200000000000001</v>
      </c>
      <c r="G1619" s="49">
        <v>1.1299999999999999</v>
      </c>
      <c r="H1619" s="49">
        <v>1.1299999999999999</v>
      </c>
      <c r="I1619" s="49">
        <v>1.1299999999999999</v>
      </c>
      <c r="J1619" s="49">
        <v>1.1299999999999999</v>
      </c>
      <c r="K1619" s="49">
        <v>1.1299999999999999</v>
      </c>
      <c r="L1619" s="49">
        <v>1.1200000000000001</v>
      </c>
      <c r="M1619" s="49">
        <v>1.1200000000000001</v>
      </c>
      <c r="N1619" s="49">
        <v>1.1200000000000001</v>
      </c>
      <c r="O1619" s="49">
        <v>1.1200000000000001</v>
      </c>
      <c r="P1619" s="49">
        <v>1.1200000000000001</v>
      </c>
      <c r="Q1619" s="49">
        <v>1.1200000000000001</v>
      </c>
      <c r="R1619" s="49">
        <v>1.1100000000000001</v>
      </c>
      <c r="S1619" s="49">
        <v>1.1200000000000001</v>
      </c>
      <c r="T1619" s="49">
        <v>1.1200000000000001</v>
      </c>
      <c r="U1619" s="49">
        <v>1.1200000000000001</v>
      </c>
      <c r="V1619" s="49">
        <v>1.1200000000000001</v>
      </c>
    </row>
    <row r="1620" spans="1:22" ht="15.75" customHeight="1">
      <c r="A1620" s="139" t="s">
        <v>751</v>
      </c>
      <c r="B1620" s="139" t="s">
        <v>426</v>
      </c>
      <c r="C1620" s="139" t="s">
        <v>783</v>
      </c>
      <c r="D1620" s="139" t="s">
        <v>633</v>
      </c>
      <c r="E1620" s="139" t="s">
        <v>754</v>
      </c>
      <c r="F1620" s="49">
        <v>55.6</v>
      </c>
      <c r="G1620" s="49">
        <v>56.3</v>
      </c>
      <c r="H1620" s="49">
        <v>58.3</v>
      </c>
      <c r="I1620" s="49">
        <v>57.2</v>
      </c>
      <c r="J1620" s="49">
        <v>57.7</v>
      </c>
      <c r="K1620" s="49">
        <v>55</v>
      </c>
      <c r="L1620" s="49">
        <v>54.8</v>
      </c>
      <c r="M1620" s="49">
        <v>60.6</v>
      </c>
      <c r="N1620" s="49">
        <v>50.1</v>
      </c>
      <c r="O1620" s="49">
        <v>43.8</v>
      </c>
      <c r="P1620" s="49">
        <v>46.6</v>
      </c>
      <c r="Q1620" s="49">
        <v>46.8</v>
      </c>
      <c r="R1620" s="49">
        <v>44.5</v>
      </c>
      <c r="S1620" s="49">
        <v>43</v>
      </c>
      <c r="T1620" s="49">
        <v>46.7</v>
      </c>
      <c r="U1620" s="49">
        <v>49.4</v>
      </c>
      <c r="V1620" s="49">
        <v>50.9</v>
      </c>
    </row>
    <row r="1621" spans="1:22" ht="15.75" customHeight="1">
      <c r="A1621" s="139" t="s">
        <v>751</v>
      </c>
      <c r="B1621" s="139" t="s">
        <v>428</v>
      </c>
      <c r="C1621" s="139" t="s">
        <v>783</v>
      </c>
      <c r="D1621" s="139" t="s">
        <v>633</v>
      </c>
      <c r="E1621" s="139" t="s">
        <v>754</v>
      </c>
      <c r="F1621" s="49">
        <v>16.100000000000001</v>
      </c>
      <c r="G1621" s="49">
        <v>16.5</v>
      </c>
      <c r="H1621" s="49">
        <v>18</v>
      </c>
      <c r="I1621" s="49">
        <v>15.6</v>
      </c>
      <c r="J1621" s="49">
        <v>18.2</v>
      </c>
      <c r="K1621" s="49">
        <v>19.5</v>
      </c>
      <c r="L1621" s="49">
        <v>17.899999999999999</v>
      </c>
      <c r="M1621" s="49">
        <v>18.2</v>
      </c>
      <c r="N1621" s="49">
        <v>24.7</v>
      </c>
      <c r="O1621" s="49">
        <v>22.9</v>
      </c>
      <c r="P1621" s="49">
        <v>24.1</v>
      </c>
      <c r="Q1621" s="49">
        <v>29.1</v>
      </c>
      <c r="R1621" s="49">
        <v>29.7</v>
      </c>
      <c r="S1621" s="49">
        <v>33.1</v>
      </c>
      <c r="T1621" s="49">
        <v>29.2</v>
      </c>
      <c r="U1621" s="49">
        <v>30.4</v>
      </c>
      <c r="V1621" s="49">
        <v>31.7</v>
      </c>
    </row>
    <row r="1622" spans="1:22" ht="15.75" customHeight="1">
      <c r="A1622" s="139" t="s">
        <v>751</v>
      </c>
      <c r="B1622" s="139" t="s">
        <v>414</v>
      </c>
      <c r="C1622" s="139" t="s">
        <v>783</v>
      </c>
      <c r="D1622" s="139" t="s">
        <v>633</v>
      </c>
      <c r="E1622" s="139" t="s">
        <v>754</v>
      </c>
      <c r="F1622" s="49">
        <v>39.700000000000003</v>
      </c>
      <c r="G1622" s="49">
        <v>39.299999999999997</v>
      </c>
      <c r="H1622" s="49">
        <v>38.4</v>
      </c>
      <c r="I1622" s="49">
        <v>39.9</v>
      </c>
      <c r="J1622" s="49">
        <v>42.8</v>
      </c>
      <c r="K1622" s="49">
        <v>45.6</v>
      </c>
      <c r="L1622" s="49">
        <v>42</v>
      </c>
      <c r="M1622" s="49">
        <v>43.6</v>
      </c>
      <c r="N1622" s="49">
        <v>39.1</v>
      </c>
      <c r="O1622" s="49">
        <v>30.3</v>
      </c>
      <c r="P1622" s="49">
        <v>36.200000000000003</v>
      </c>
      <c r="Q1622" s="49">
        <v>39.4</v>
      </c>
      <c r="R1622" s="49">
        <v>39.700000000000003</v>
      </c>
      <c r="S1622" s="49">
        <v>41.9</v>
      </c>
      <c r="T1622" s="49">
        <v>39</v>
      </c>
      <c r="U1622" s="49">
        <v>45.9</v>
      </c>
      <c r="V1622" s="49">
        <v>49.9</v>
      </c>
    </row>
    <row r="1623" spans="1:22" ht="15.75" customHeight="1">
      <c r="A1623" s="139" t="s">
        <v>751</v>
      </c>
      <c r="B1623" s="139" t="s">
        <v>766</v>
      </c>
      <c r="C1623" s="139" t="s">
        <v>783</v>
      </c>
      <c r="D1623" s="139" t="s">
        <v>633</v>
      </c>
      <c r="E1623" s="139" t="s">
        <v>754</v>
      </c>
      <c r="F1623" s="49">
        <v>1.19</v>
      </c>
      <c r="G1623" s="49">
        <v>1.19</v>
      </c>
      <c r="H1623" s="49">
        <v>1.19</v>
      </c>
      <c r="I1623" s="49">
        <v>1.19</v>
      </c>
      <c r="J1623" s="49">
        <v>1.19</v>
      </c>
      <c r="K1623" s="49">
        <v>1.19</v>
      </c>
      <c r="L1623" s="49">
        <v>1.19</v>
      </c>
      <c r="M1623" s="49">
        <v>1.19</v>
      </c>
      <c r="N1623" s="49">
        <v>1.19</v>
      </c>
      <c r="O1623" s="49">
        <v>1.19</v>
      </c>
      <c r="P1623" s="49">
        <v>1.19</v>
      </c>
      <c r="Q1623" s="49">
        <v>1.19</v>
      </c>
      <c r="R1623" s="49">
        <v>1.19</v>
      </c>
      <c r="S1623" s="49">
        <v>1.17</v>
      </c>
      <c r="T1623" s="49">
        <v>1.17</v>
      </c>
      <c r="U1623" s="49">
        <v>1.1599999999999999</v>
      </c>
      <c r="V1623" s="49">
        <v>1.1599999999999999</v>
      </c>
    </row>
    <row r="1624" spans="1:22" ht="15.75" customHeight="1">
      <c r="A1624" s="139" t="s">
        <v>751</v>
      </c>
      <c r="B1624" s="139" t="s">
        <v>462</v>
      </c>
      <c r="C1624" s="139" t="s">
        <v>783</v>
      </c>
      <c r="D1624" s="139" t="s">
        <v>633</v>
      </c>
      <c r="E1624" s="139" t="s">
        <v>754</v>
      </c>
      <c r="F1624" s="49">
        <v>17.8</v>
      </c>
      <c r="G1624" s="49">
        <v>18.100000000000001</v>
      </c>
      <c r="H1624" s="49">
        <v>18.399999999999999</v>
      </c>
      <c r="I1624" s="49">
        <v>18.7</v>
      </c>
      <c r="J1624" s="49">
        <v>18.899999999999999</v>
      </c>
      <c r="K1624" s="49">
        <v>19.2</v>
      </c>
      <c r="L1624" s="49">
        <v>19.5</v>
      </c>
      <c r="M1624" s="49">
        <v>19.8</v>
      </c>
      <c r="N1624" s="49">
        <v>20</v>
      </c>
      <c r="O1624" s="49">
        <v>20.3</v>
      </c>
      <c r="P1624" s="49">
        <v>20.6</v>
      </c>
      <c r="Q1624" s="49">
        <v>20.9</v>
      </c>
      <c r="R1624" s="49">
        <v>21.1</v>
      </c>
      <c r="S1624" s="49">
        <v>21.4</v>
      </c>
      <c r="T1624" s="49">
        <v>21.7</v>
      </c>
      <c r="U1624" s="49">
        <v>22</v>
      </c>
      <c r="V1624" s="49">
        <v>22.2</v>
      </c>
    </row>
    <row r="1625" spans="1:22" ht="15.75" customHeight="1">
      <c r="A1625" s="139" t="s">
        <v>751</v>
      </c>
      <c r="B1625" s="139" t="s">
        <v>456</v>
      </c>
      <c r="C1625" s="139" t="s">
        <v>783</v>
      </c>
      <c r="D1625" s="139" t="s">
        <v>633</v>
      </c>
      <c r="E1625" s="139" t="s">
        <v>754</v>
      </c>
      <c r="F1625" s="49">
        <v>6.6199999999999995E-2</v>
      </c>
      <c r="G1625" s="49">
        <v>6.8000000000000005E-2</v>
      </c>
      <c r="H1625" s="49">
        <v>7.0000000000000007E-2</v>
      </c>
      <c r="I1625" s="49">
        <v>7.9600000000000004E-2</v>
      </c>
      <c r="J1625" s="49">
        <v>7.8600000000000003E-2</v>
      </c>
      <c r="K1625" s="49">
        <v>0.13200000000000001</v>
      </c>
      <c r="L1625" s="49">
        <v>8.14E-2</v>
      </c>
      <c r="M1625" s="49">
        <v>0.11600000000000001</v>
      </c>
      <c r="N1625" s="49">
        <v>0.124</v>
      </c>
      <c r="O1625" s="49">
        <v>0.10199999999999999</v>
      </c>
      <c r="P1625" s="49">
        <v>8.48E-2</v>
      </c>
      <c r="Q1625" s="49">
        <v>9.7100000000000006E-2</v>
      </c>
      <c r="R1625" s="49">
        <v>0.107</v>
      </c>
      <c r="S1625" s="49">
        <v>8.1100000000000005E-2</v>
      </c>
      <c r="T1625" s="49">
        <v>0.13</v>
      </c>
      <c r="U1625" s="49">
        <v>0.128</v>
      </c>
      <c r="V1625" s="49">
        <v>0.16800000000000001</v>
      </c>
    </row>
    <row r="1626" spans="1:22" ht="15.75" customHeight="1">
      <c r="A1626" s="139" t="s">
        <v>751</v>
      </c>
      <c r="B1626" s="139" t="s">
        <v>454</v>
      </c>
      <c r="C1626" s="139" t="s">
        <v>783</v>
      </c>
      <c r="D1626" s="139" t="s">
        <v>633</v>
      </c>
      <c r="E1626" s="139" t="s">
        <v>754</v>
      </c>
      <c r="F1626" s="49">
        <v>16.2</v>
      </c>
      <c r="G1626" s="49">
        <v>16.100000000000001</v>
      </c>
      <c r="H1626" s="49">
        <v>16.100000000000001</v>
      </c>
      <c r="I1626" s="49">
        <v>16</v>
      </c>
      <c r="J1626" s="49">
        <v>16</v>
      </c>
      <c r="K1626" s="49">
        <v>15.9</v>
      </c>
      <c r="L1626" s="49">
        <v>15.9</v>
      </c>
      <c r="M1626" s="49">
        <v>15.8</v>
      </c>
      <c r="N1626" s="49">
        <v>15.8</v>
      </c>
      <c r="O1626" s="49">
        <v>15.7</v>
      </c>
      <c r="P1626" s="49">
        <v>15.7</v>
      </c>
      <c r="Q1626" s="49">
        <v>15.6</v>
      </c>
      <c r="R1626" s="49">
        <v>15.6</v>
      </c>
      <c r="S1626" s="49">
        <v>15.5</v>
      </c>
      <c r="T1626" s="49">
        <v>15.5</v>
      </c>
      <c r="U1626" s="49">
        <v>15.4</v>
      </c>
      <c r="V1626" s="49">
        <v>15.4</v>
      </c>
    </row>
    <row r="1627" spans="1:22" ht="15.75" customHeight="1">
      <c r="A1627" s="139" t="s">
        <v>751</v>
      </c>
      <c r="B1627" s="139" t="s">
        <v>432</v>
      </c>
      <c r="C1627" s="139" t="s">
        <v>783</v>
      </c>
      <c r="D1627" s="139" t="s">
        <v>633</v>
      </c>
      <c r="E1627" s="139" t="s">
        <v>754</v>
      </c>
      <c r="F1627" s="49">
        <v>9.01</v>
      </c>
      <c r="G1627" s="49">
        <v>9.2799999999999994</v>
      </c>
      <c r="H1627" s="49">
        <v>9.5399999999999991</v>
      </c>
      <c r="I1627" s="49">
        <v>9.81</v>
      </c>
      <c r="J1627" s="49">
        <v>10.1</v>
      </c>
      <c r="K1627" s="49">
        <v>10.4</v>
      </c>
      <c r="L1627" s="49">
        <v>10.6</v>
      </c>
      <c r="M1627" s="49">
        <v>10.9</v>
      </c>
      <c r="N1627" s="49">
        <v>11.2</v>
      </c>
      <c r="O1627" s="49">
        <v>11.4</v>
      </c>
      <c r="P1627" s="49">
        <v>11.7</v>
      </c>
      <c r="Q1627" s="49">
        <v>12</v>
      </c>
      <c r="R1627" s="49">
        <v>12.3</v>
      </c>
      <c r="S1627" s="49">
        <v>12.5</v>
      </c>
      <c r="T1627" s="49">
        <v>12.8</v>
      </c>
      <c r="U1627" s="49">
        <v>13.1</v>
      </c>
      <c r="V1627" s="49">
        <v>13.3</v>
      </c>
    </row>
    <row r="1628" spans="1:22" ht="15.75" customHeight="1">
      <c r="A1628" s="139" t="s">
        <v>751</v>
      </c>
      <c r="B1628" s="139" t="s">
        <v>438</v>
      </c>
      <c r="C1628" s="139" t="s">
        <v>783</v>
      </c>
      <c r="D1628" s="139" t="s">
        <v>633</v>
      </c>
      <c r="E1628" s="139" t="s">
        <v>754</v>
      </c>
      <c r="F1628" s="49">
        <v>0.16900000000000001</v>
      </c>
      <c r="G1628" s="49">
        <v>0.17299999999999999</v>
      </c>
      <c r="H1628" s="49">
        <v>0.17799999999999999</v>
      </c>
      <c r="I1628" s="49">
        <v>0.182</v>
      </c>
      <c r="J1628" s="49">
        <v>0.187</v>
      </c>
      <c r="K1628" s="49">
        <v>0.191</v>
      </c>
      <c r="L1628" s="49">
        <v>0.19600000000000001</v>
      </c>
      <c r="M1628" s="49">
        <v>0.20100000000000001</v>
      </c>
      <c r="N1628" s="49">
        <v>0.20499999999999999</v>
      </c>
      <c r="O1628" s="49">
        <v>0.21</v>
      </c>
      <c r="P1628" s="49">
        <v>0.215</v>
      </c>
      <c r="Q1628" s="49">
        <v>0.219</v>
      </c>
      <c r="R1628" s="49">
        <v>0.224</v>
      </c>
      <c r="S1628" s="49">
        <v>0.22800000000000001</v>
      </c>
      <c r="T1628" s="49">
        <v>0.23300000000000001</v>
      </c>
      <c r="U1628" s="49">
        <v>0.23699999999999999</v>
      </c>
      <c r="V1628" s="49">
        <v>0.24199999999999999</v>
      </c>
    </row>
    <row r="1629" spans="1:22" ht="15.75" customHeight="1">
      <c r="A1629" s="139" t="s">
        <v>751</v>
      </c>
      <c r="B1629" s="139" t="s">
        <v>450</v>
      </c>
      <c r="C1629" s="139" t="s">
        <v>783</v>
      </c>
      <c r="D1629" s="139" t="s">
        <v>633</v>
      </c>
      <c r="E1629" s="139" t="s">
        <v>754</v>
      </c>
      <c r="F1629" s="49">
        <v>326</v>
      </c>
      <c r="G1629" s="49">
        <v>334</v>
      </c>
      <c r="H1629" s="49">
        <v>361</v>
      </c>
      <c r="I1629" s="49">
        <v>376</v>
      </c>
      <c r="J1629" s="49">
        <v>356</v>
      </c>
      <c r="K1629" s="49">
        <v>383</v>
      </c>
      <c r="L1629" s="49">
        <v>428</v>
      </c>
      <c r="M1629" s="49">
        <v>426</v>
      </c>
      <c r="N1629" s="49">
        <v>361</v>
      </c>
      <c r="O1629" s="49">
        <v>346</v>
      </c>
      <c r="P1629" s="49">
        <v>335</v>
      </c>
      <c r="Q1629" s="49">
        <v>349</v>
      </c>
      <c r="R1629" s="49">
        <v>356</v>
      </c>
      <c r="S1629" s="49">
        <v>384</v>
      </c>
      <c r="T1629" s="49">
        <v>388</v>
      </c>
      <c r="U1629" s="49">
        <v>391</v>
      </c>
      <c r="V1629" s="49">
        <v>395</v>
      </c>
    </row>
    <row r="1630" spans="1:22" ht="15.75" customHeight="1">
      <c r="A1630" s="139" t="s">
        <v>751</v>
      </c>
      <c r="B1630" s="139" t="s">
        <v>430</v>
      </c>
      <c r="C1630" s="139" t="s">
        <v>783</v>
      </c>
      <c r="D1630" s="139" t="s">
        <v>633</v>
      </c>
      <c r="E1630" s="139" t="s">
        <v>754</v>
      </c>
      <c r="F1630" s="49">
        <v>3.51</v>
      </c>
      <c r="G1630" s="49">
        <v>3.52</v>
      </c>
      <c r="H1630" s="49">
        <v>3.53</v>
      </c>
      <c r="I1630" s="49">
        <v>3.54</v>
      </c>
      <c r="J1630" s="49">
        <v>3.55</v>
      </c>
      <c r="K1630" s="49">
        <v>3.55</v>
      </c>
      <c r="L1630" s="49">
        <v>3.56</v>
      </c>
      <c r="M1630" s="49">
        <v>3.57</v>
      </c>
      <c r="N1630" s="49">
        <v>3.57</v>
      </c>
      <c r="O1630" s="49">
        <v>3.58</v>
      </c>
      <c r="P1630" s="49">
        <v>3.59</v>
      </c>
      <c r="Q1630" s="49">
        <v>3.59</v>
      </c>
      <c r="R1630" s="49">
        <v>3.6</v>
      </c>
      <c r="S1630" s="49">
        <v>3.61</v>
      </c>
      <c r="T1630" s="49">
        <v>3.62</v>
      </c>
      <c r="U1630" s="49">
        <v>3.63</v>
      </c>
      <c r="V1630" s="49">
        <v>3.64</v>
      </c>
    </row>
    <row r="1631" spans="1:22" ht="15.75" customHeight="1">
      <c r="A1631" s="139" t="s">
        <v>751</v>
      </c>
      <c r="B1631" s="139" t="s">
        <v>440</v>
      </c>
      <c r="C1631" s="139" t="s">
        <v>783</v>
      </c>
      <c r="D1631" s="139" t="s">
        <v>633</v>
      </c>
      <c r="E1631" s="139" t="s">
        <v>754</v>
      </c>
      <c r="F1631" s="49">
        <v>6.83</v>
      </c>
      <c r="G1631" s="49">
        <v>7.03</v>
      </c>
      <c r="H1631" s="49">
        <v>7.25</v>
      </c>
      <c r="I1631" s="49">
        <v>7.47</v>
      </c>
      <c r="J1631" s="49">
        <v>7.7</v>
      </c>
      <c r="K1631" s="49">
        <v>7.93</v>
      </c>
      <c r="L1631" s="49">
        <v>8.16</v>
      </c>
      <c r="M1631" s="49">
        <v>8.39</v>
      </c>
      <c r="N1631" s="49">
        <v>8.6199999999999992</v>
      </c>
      <c r="O1631" s="49">
        <v>8.85</v>
      </c>
      <c r="P1631" s="49">
        <v>9.08</v>
      </c>
      <c r="Q1631" s="49">
        <v>9.31</v>
      </c>
      <c r="R1631" s="49">
        <v>9.5399999999999991</v>
      </c>
      <c r="S1631" s="49">
        <v>9.74</v>
      </c>
      <c r="T1631" s="49">
        <v>9.9600000000000009</v>
      </c>
      <c r="U1631" s="49">
        <v>10.199999999999999</v>
      </c>
      <c r="V1631" s="49">
        <v>10.4</v>
      </c>
    </row>
    <row r="1632" spans="1:22" ht="15.75" customHeight="1">
      <c r="A1632" s="139" t="s">
        <v>751</v>
      </c>
      <c r="B1632" s="139" t="s">
        <v>442</v>
      </c>
      <c r="C1632" s="139" t="s">
        <v>783</v>
      </c>
      <c r="D1632" s="139" t="s">
        <v>633</v>
      </c>
      <c r="E1632" s="139" t="s">
        <v>754</v>
      </c>
      <c r="F1632" s="49">
        <v>3.57</v>
      </c>
      <c r="G1632" s="49">
        <v>3.56</v>
      </c>
      <c r="H1632" s="49">
        <v>3.55</v>
      </c>
      <c r="I1632" s="49">
        <v>3.54</v>
      </c>
      <c r="J1632" s="49">
        <v>3.19</v>
      </c>
      <c r="K1632" s="49">
        <v>3.36</v>
      </c>
      <c r="L1632" s="49">
        <v>3.95</v>
      </c>
      <c r="M1632" s="49">
        <v>3.21</v>
      </c>
      <c r="N1632" s="49">
        <v>3.5</v>
      </c>
      <c r="O1632" s="49">
        <v>3.74</v>
      </c>
      <c r="P1632" s="49">
        <v>3.31</v>
      </c>
      <c r="Q1632" s="49">
        <v>3.69</v>
      </c>
      <c r="R1632" s="49">
        <v>3.04</v>
      </c>
      <c r="S1632" s="49">
        <v>3.32</v>
      </c>
      <c r="T1632" s="49">
        <v>3.12</v>
      </c>
      <c r="U1632" s="49">
        <v>0.47299999999999998</v>
      </c>
      <c r="V1632" s="49">
        <v>0.38400000000000001</v>
      </c>
    </row>
    <row r="1633" spans="1:22" ht="15.75" customHeight="1">
      <c r="A1633" s="139" t="s">
        <v>751</v>
      </c>
      <c r="B1633" s="139" t="s">
        <v>282</v>
      </c>
      <c r="C1633" s="139" t="s">
        <v>783</v>
      </c>
      <c r="D1633" s="139" t="s">
        <v>633</v>
      </c>
      <c r="E1633" s="139" t="s">
        <v>754</v>
      </c>
      <c r="F1633" s="49">
        <v>27.5</v>
      </c>
      <c r="G1633" s="49">
        <v>27.8</v>
      </c>
      <c r="H1633" s="49">
        <v>28.1</v>
      </c>
      <c r="I1633" s="49">
        <v>28.5</v>
      </c>
      <c r="J1633" s="49">
        <v>28.8</v>
      </c>
      <c r="K1633" s="49">
        <v>29.1</v>
      </c>
      <c r="L1633" s="49">
        <v>29.4</v>
      </c>
      <c r="M1633" s="49">
        <v>29.7</v>
      </c>
      <c r="N1633" s="49">
        <v>30</v>
      </c>
      <c r="O1633" s="49">
        <v>30.3</v>
      </c>
      <c r="P1633" s="49">
        <v>30.6</v>
      </c>
      <c r="Q1633" s="49">
        <v>30.9</v>
      </c>
      <c r="R1633" s="49">
        <v>31.2</v>
      </c>
      <c r="S1633" s="49">
        <v>31.6</v>
      </c>
      <c r="T1633" s="49">
        <v>31.9</v>
      </c>
      <c r="U1633" s="49">
        <v>32.200000000000003</v>
      </c>
      <c r="V1633" s="49">
        <v>32.5</v>
      </c>
    </row>
    <row r="1634" spans="1:22" ht="15.75" customHeight="1">
      <c r="A1634" s="139" t="s">
        <v>751</v>
      </c>
      <c r="B1634" s="139" t="s">
        <v>460</v>
      </c>
      <c r="C1634" s="139" t="s">
        <v>783</v>
      </c>
      <c r="D1634" s="139" t="s">
        <v>633</v>
      </c>
      <c r="E1634" s="139" t="s">
        <v>754</v>
      </c>
      <c r="F1634" s="49">
        <v>1.82</v>
      </c>
      <c r="G1634" s="49">
        <v>1.87</v>
      </c>
      <c r="H1634" s="49">
        <v>1.87</v>
      </c>
      <c r="I1634" s="49">
        <v>1.92</v>
      </c>
      <c r="J1634" s="49">
        <v>1.97</v>
      </c>
      <c r="K1634" s="49">
        <v>0.49</v>
      </c>
      <c r="L1634" s="49">
        <v>1.03</v>
      </c>
      <c r="M1634" s="49">
        <v>0.59</v>
      </c>
      <c r="N1634" s="49">
        <v>0.54</v>
      </c>
      <c r="O1634" s="49">
        <v>0.44</v>
      </c>
      <c r="P1634" s="49">
        <v>0.39</v>
      </c>
      <c r="Q1634" s="49">
        <v>0.25</v>
      </c>
      <c r="R1634" s="49">
        <v>0.25</v>
      </c>
      <c r="S1634" s="49">
        <v>2.21</v>
      </c>
      <c r="T1634" s="49">
        <v>0.373</v>
      </c>
      <c r="U1634" s="49">
        <v>0.27500000000000002</v>
      </c>
      <c r="V1634" s="49">
        <v>0.17599999999999999</v>
      </c>
    </row>
    <row r="1635" spans="1:22" ht="15.75" customHeight="1">
      <c r="A1635" s="139" t="s">
        <v>751</v>
      </c>
      <c r="B1635" s="139" t="s">
        <v>458</v>
      </c>
      <c r="C1635" s="139" t="s">
        <v>783</v>
      </c>
      <c r="D1635" s="139" t="s">
        <v>633</v>
      </c>
      <c r="E1635" s="139" t="s">
        <v>754</v>
      </c>
      <c r="F1635" s="49">
        <v>0.88</v>
      </c>
      <c r="G1635" s="49">
        <v>1.71</v>
      </c>
      <c r="H1635" s="49">
        <v>3.71</v>
      </c>
      <c r="I1635" s="49">
        <v>1.59</v>
      </c>
      <c r="J1635" s="49">
        <v>1</v>
      </c>
      <c r="K1635" s="49">
        <v>1.06</v>
      </c>
      <c r="L1635" s="49">
        <v>0.88</v>
      </c>
      <c r="M1635" s="49">
        <v>1.53</v>
      </c>
      <c r="N1635" s="49">
        <v>1.65</v>
      </c>
      <c r="O1635" s="49">
        <v>1.71</v>
      </c>
      <c r="P1635" s="49">
        <v>1.77</v>
      </c>
      <c r="Q1635" s="49">
        <v>2.83</v>
      </c>
      <c r="R1635" s="49">
        <v>0.65</v>
      </c>
      <c r="S1635" s="49">
        <v>0.28999999999999998</v>
      </c>
      <c r="T1635" s="49">
        <v>0.59</v>
      </c>
      <c r="U1635" s="49">
        <v>0.98499999999999999</v>
      </c>
      <c r="V1635" s="49">
        <v>0.92600000000000005</v>
      </c>
    </row>
    <row r="1636" spans="1:22" ht="15.75" customHeight="1">
      <c r="A1636" s="139" t="s">
        <v>751</v>
      </c>
      <c r="B1636" s="139" t="s">
        <v>464</v>
      </c>
      <c r="C1636" s="139" t="s">
        <v>783</v>
      </c>
      <c r="D1636" s="139" t="s">
        <v>633</v>
      </c>
      <c r="E1636" s="139" t="s">
        <v>754</v>
      </c>
      <c r="F1636" s="49">
        <v>11</v>
      </c>
      <c r="G1636" s="49">
        <v>11.3</v>
      </c>
      <c r="H1636" s="49">
        <v>11.5</v>
      </c>
      <c r="I1636" s="49">
        <v>11.7</v>
      </c>
      <c r="J1636" s="49">
        <v>11.9</v>
      </c>
      <c r="K1636" s="49">
        <v>12.2</v>
      </c>
      <c r="L1636" s="49">
        <v>12.4</v>
      </c>
      <c r="M1636" s="49">
        <v>12.6</v>
      </c>
      <c r="N1636" s="49">
        <v>12.9</v>
      </c>
      <c r="O1636" s="49">
        <v>13.1</v>
      </c>
      <c r="P1636" s="49">
        <v>13.3</v>
      </c>
      <c r="Q1636" s="49">
        <v>13.5</v>
      </c>
      <c r="R1636" s="49">
        <v>13.8</v>
      </c>
      <c r="S1636" s="49">
        <v>14</v>
      </c>
      <c r="T1636" s="49">
        <v>14.2</v>
      </c>
      <c r="U1636" s="49">
        <v>14.5</v>
      </c>
      <c r="V1636" s="49">
        <v>14.7</v>
      </c>
    </row>
    <row r="1637" spans="1:22" ht="15.75" customHeight="1">
      <c r="A1637" s="139" t="s">
        <v>751</v>
      </c>
      <c r="B1637" s="139" t="s">
        <v>446</v>
      </c>
      <c r="C1637" s="139" t="s">
        <v>783</v>
      </c>
      <c r="D1637" s="139" t="s">
        <v>633</v>
      </c>
      <c r="E1637" s="139" t="s">
        <v>754</v>
      </c>
      <c r="F1637" s="49">
        <v>3.42</v>
      </c>
      <c r="G1637" s="49">
        <v>3.94</v>
      </c>
      <c r="H1637" s="49">
        <v>4.67</v>
      </c>
      <c r="I1637" s="49">
        <v>4.13</v>
      </c>
      <c r="J1637" s="49">
        <v>4.5</v>
      </c>
      <c r="K1637" s="49">
        <v>3.83</v>
      </c>
      <c r="L1637" s="49">
        <v>4.26</v>
      </c>
      <c r="M1637" s="49">
        <v>6.37</v>
      </c>
      <c r="N1637" s="49">
        <v>5.33</v>
      </c>
      <c r="O1637" s="49">
        <v>6.24</v>
      </c>
      <c r="P1637" s="49">
        <v>5.71</v>
      </c>
      <c r="Q1637" s="49">
        <v>5.81</v>
      </c>
      <c r="R1637" s="49">
        <v>6.07</v>
      </c>
      <c r="S1637" s="49">
        <v>6.56</v>
      </c>
      <c r="T1637" s="49">
        <v>6.8</v>
      </c>
      <c r="U1637" s="49">
        <v>7.03</v>
      </c>
      <c r="V1637" s="49">
        <v>7.27</v>
      </c>
    </row>
    <row r="1638" spans="1:22" ht="15.75" customHeight="1">
      <c r="A1638" s="139" t="s">
        <v>751</v>
      </c>
      <c r="B1638" s="139" t="s">
        <v>448</v>
      </c>
      <c r="C1638" s="139" t="s">
        <v>783</v>
      </c>
      <c r="D1638" s="139" t="s">
        <v>633</v>
      </c>
      <c r="E1638" s="139" t="s">
        <v>754</v>
      </c>
      <c r="F1638" s="49">
        <v>2.52</v>
      </c>
      <c r="G1638" s="49">
        <v>2.54</v>
      </c>
      <c r="H1638" s="49">
        <v>2.57</v>
      </c>
      <c r="I1638" s="49">
        <v>2.59</v>
      </c>
      <c r="J1638" s="49">
        <v>2.62</v>
      </c>
      <c r="K1638" s="49">
        <v>2.64</v>
      </c>
      <c r="L1638" s="49">
        <v>2.67</v>
      </c>
      <c r="M1638" s="49">
        <v>2.69</v>
      </c>
      <c r="N1638" s="49">
        <v>2.71</v>
      </c>
      <c r="O1638" s="49">
        <v>2.74</v>
      </c>
      <c r="P1638" s="49">
        <v>2.76</v>
      </c>
      <c r="Q1638" s="49">
        <v>2.79</v>
      </c>
      <c r="R1638" s="49">
        <v>2.81</v>
      </c>
      <c r="S1638" s="49">
        <v>2.84</v>
      </c>
      <c r="T1638" s="49">
        <v>2.86</v>
      </c>
      <c r="U1638" s="49">
        <v>2.89</v>
      </c>
      <c r="V1638" s="49">
        <v>2.91</v>
      </c>
    </row>
    <row r="1639" spans="1:22" ht="15.75" customHeight="1">
      <c r="A1639" s="139" t="s">
        <v>751</v>
      </c>
      <c r="B1639" s="139" t="s">
        <v>434</v>
      </c>
      <c r="C1639" s="139" t="s">
        <v>783</v>
      </c>
      <c r="D1639" s="139" t="s">
        <v>633</v>
      </c>
      <c r="E1639" s="139" t="s">
        <v>754</v>
      </c>
      <c r="F1639" s="49">
        <v>6.4</v>
      </c>
      <c r="G1639" s="49">
        <v>6.56</v>
      </c>
      <c r="H1639" s="49">
        <v>6.71</v>
      </c>
      <c r="I1639" s="49">
        <v>6.86</v>
      </c>
      <c r="J1639" s="49">
        <v>7.01</v>
      </c>
      <c r="K1639" s="49">
        <v>7.17</v>
      </c>
      <c r="L1639" s="49">
        <v>7.32</v>
      </c>
      <c r="M1639" s="49">
        <v>7.47</v>
      </c>
      <c r="N1639" s="49">
        <v>7.62</v>
      </c>
      <c r="O1639" s="49">
        <v>7.78</v>
      </c>
      <c r="P1639" s="49">
        <v>7.93</v>
      </c>
      <c r="Q1639" s="49">
        <v>8.08</v>
      </c>
      <c r="R1639" s="49">
        <v>8.23</v>
      </c>
      <c r="S1639" s="49">
        <v>8.39</v>
      </c>
      <c r="T1639" s="49">
        <v>8.5500000000000007</v>
      </c>
      <c r="U1639" s="49">
        <v>8.6999999999999993</v>
      </c>
      <c r="V1639" s="49">
        <v>8.85</v>
      </c>
    </row>
    <row r="1640" spans="1:22" ht="15.75" customHeight="1">
      <c r="A1640" s="139" t="s">
        <v>751</v>
      </c>
      <c r="B1640" s="139" t="s">
        <v>436</v>
      </c>
      <c r="C1640" s="139" t="s">
        <v>783</v>
      </c>
      <c r="D1640" s="139" t="s">
        <v>633</v>
      </c>
      <c r="E1640" s="139" t="s">
        <v>754</v>
      </c>
      <c r="F1640" s="49">
        <v>295</v>
      </c>
      <c r="G1640" s="49">
        <v>257</v>
      </c>
      <c r="H1640" s="49">
        <v>319</v>
      </c>
      <c r="I1640" s="49">
        <v>493</v>
      </c>
      <c r="J1640" s="49">
        <v>390</v>
      </c>
      <c r="K1640" s="49">
        <v>548</v>
      </c>
      <c r="L1640" s="49">
        <v>576</v>
      </c>
      <c r="M1640" s="49">
        <v>505</v>
      </c>
      <c r="N1640" s="49">
        <v>336</v>
      </c>
      <c r="O1640" s="49">
        <v>306</v>
      </c>
      <c r="P1640" s="49">
        <v>218</v>
      </c>
      <c r="Q1640" s="49">
        <v>201</v>
      </c>
      <c r="R1640" s="49">
        <v>202</v>
      </c>
      <c r="S1640" s="49">
        <v>326</v>
      </c>
      <c r="T1640" s="49">
        <v>324</v>
      </c>
      <c r="U1640" s="49">
        <v>322</v>
      </c>
      <c r="V1640" s="49">
        <v>319</v>
      </c>
    </row>
    <row r="1641" spans="1:22" ht="15.75" customHeight="1">
      <c r="A1641" s="139" t="s">
        <v>751</v>
      </c>
      <c r="B1641" s="139" t="s">
        <v>466</v>
      </c>
      <c r="C1641" s="139" t="s">
        <v>783</v>
      </c>
      <c r="D1641" s="139" t="s">
        <v>633</v>
      </c>
      <c r="E1641" s="139" t="s">
        <v>754</v>
      </c>
      <c r="F1641" s="49">
        <v>17.899999999999999</v>
      </c>
      <c r="G1641" s="49">
        <v>16.399999999999999</v>
      </c>
      <c r="H1641" s="49">
        <v>17.600000000000001</v>
      </c>
      <c r="I1641" s="49">
        <v>19.100000000000001</v>
      </c>
      <c r="J1641" s="49">
        <v>20.5</v>
      </c>
      <c r="K1641" s="49">
        <v>21.8</v>
      </c>
      <c r="L1641" s="49">
        <v>21.2</v>
      </c>
      <c r="M1641" s="49">
        <v>23.8</v>
      </c>
      <c r="N1641" s="49">
        <v>29.2</v>
      </c>
      <c r="O1641" s="49">
        <v>30.3</v>
      </c>
      <c r="P1641" s="49">
        <v>26.2</v>
      </c>
      <c r="Q1641" s="49">
        <v>28.3</v>
      </c>
      <c r="R1641" s="49">
        <v>28.3</v>
      </c>
      <c r="S1641" s="49">
        <v>30.9</v>
      </c>
      <c r="T1641" s="49">
        <v>32</v>
      </c>
      <c r="U1641" s="49">
        <v>33.1</v>
      </c>
      <c r="V1641" s="49">
        <v>34.200000000000003</v>
      </c>
    </row>
    <row r="1642" spans="1:22" ht="15.75" customHeight="1">
      <c r="A1642" s="139" t="s">
        <v>751</v>
      </c>
      <c r="B1642" s="139" t="s">
        <v>478</v>
      </c>
      <c r="C1642" s="139" t="s">
        <v>783</v>
      </c>
      <c r="D1642" s="139" t="s">
        <v>633</v>
      </c>
      <c r="E1642" s="139" t="s">
        <v>754</v>
      </c>
      <c r="F1642" s="49">
        <v>6.07</v>
      </c>
      <c r="G1642" s="49">
        <v>6.28</v>
      </c>
      <c r="H1642" s="49">
        <v>6.5</v>
      </c>
      <c r="I1642" s="49">
        <v>6.73</v>
      </c>
      <c r="J1642" s="49">
        <v>6.96</v>
      </c>
      <c r="K1642" s="49">
        <v>7.19</v>
      </c>
      <c r="L1642" s="49">
        <v>7.43</v>
      </c>
      <c r="M1642" s="49">
        <v>7.66</v>
      </c>
      <c r="N1642" s="49">
        <v>7.9</v>
      </c>
      <c r="O1642" s="49">
        <v>8.1300000000000008</v>
      </c>
      <c r="P1642" s="49">
        <v>8.36</v>
      </c>
      <c r="Q1642" s="49">
        <v>8.6</v>
      </c>
      <c r="R1642" s="49">
        <v>8.83</v>
      </c>
      <c r="S1642" s="49">
        <v>9.0399999999999991</v>
      </c>
      <c r="T1642" s="49">
        <v>9.27</v>
      </c>
      <c r="U1642" s="49">
        <v>9.49</v>
      </c>
      <c r="V1642" s="49">
        <v>9.7200000000000006</v>
      </c>
    </row>
    <row r="1643" spans="1:22" ht="15.75" customHeight="1">
      <c r="A1643" s="139" t="s">
        <v>751</v>
      </c>
      <c r="B1643" s="139" t="s">
        <v>480</v>
      </c>
      <c r="C1643" s="139" t="s">
        <v>783</v>
      </c>
      <c r="D1643" s="139" t="s">
        <v>633</v>
      </c>
      <c r="E1643" s="139" t="s">
        <v>754</v>
      </c>
      <c r="F1643" s="49">
        <v>87.7</v>
      </c>
      <c r="G1643" s="49">
        <v>89.7</v>
      </c>
      <c r="H1643" s="49">
        <v>91.8</v>
      </c>
      <c r="I1643" s="49">
        <v>93.9</v>
      </c>
      <c r="J1643" s="49">
        <v>95.9</v>
      </c>
      <c r="K1643" s="49">
        <v>98</v>
      </c>
      <c r="L1643" s="49">
        <v>100</v>
      </c>
      <c r="M1643" s="49">
        <v>102</v>
      </c>
      <c r="N1643" s="49">
        <v>104</v>
      </c>
      <c r="O1643" s="49">
        <v>106</v>
      </c>
      <c r="P1643" s="49">
        <v>109</v>
      </c>
      <c r="Q1643" s="49">
        <v>111</v>
      </c>
      <c r="R1643" s="49">
        <v>113</v>
      </c>
      <c r="S1643" s="49">
        <v>115</v>
      </c>
      <c r="T1643" s="49">
        <v>117</v>
      </c>
      <c r="U1643" s="49">
        <v>119</v>
      </c>
      <c r="V1643" s="49">
        <v>121</v>
      </c>
    </row>
    <row r="1644" spans="1:22" ht="15.75" customHeight="1">
      <c r="A1644" s="139" t="s">
        <v>751</v>
      </c>
      <c r="B1644" s="139" t="s">
        <v>476</v>
      </c>
      <c r="C1644" s="139" t="s">
        <v>783</v>
      </c>
      <c r="D1644" s="139" t="s">
        <v>633</v>
      </c>
      <c r="E1644" s="139" t="s">
        <v>754</v>
      </c>
      <c r="F1644" s="49">
        <v>2.56</v>
      </c>
      <c r="G1644" s="49">
        <v>2.62</v>
      </c>
      <c r="H1644" s="49">
        <v>2.67</v>
      </c>
      <c r="I1644" s="49">
        <v>2.72</v>
      </c>
      <c r="J1644" s="49">
        <v>2.78</v>
      </c>
      <c r="K1644" s="49">
        <v>2.84</v>
      </c>
      <c r="L1644" s="49">
        <v>2.89</v>
      </c>
      <c r="M1644" s="49">
        <v>2.95</v>
      </c>
      <c r="N1644" s="49">
        <v>3.01</v>
      </c>
      <c r="O1644" s="49">
        <v>3.06</v>
      </c>
      <c r="P1644" s="49">
        <v>3.12</v>
      </c>
      <c r="Q1644" s="49">
        <v>3.18</v>
      </c>
      <c r="R1644" s="49">
        <v>3.24</v>
      </c>
      <c r="S1644" s="49">
        <v>3.29</v>
      </c>
      <c r="T1644" s="49">
        <v>3.34</v>
      </c>
      <c r="U1644" s="49">
        <v>3.4</v>
      </c>
      <c r="V1644" s="49">
        <v>3.45</v>
      </c>
    </row>
    <row r="1645" spans="1:22" ht="15.75" customHeight="1">
      <c r="A1645" s="139" t="s">
        <v>751</v>
      </c>
      <c r="B1645" s="139" t="s">
        <v>472</v>
      </c>
      <c r="C1645" s="139" t="s">
        <v>783</v>
      </c>
      <c r="D1645" s="139" t="s">
        <v>633</v>
      </c>
      <c r="E1645" s="139" t="s">
        <v>754</v>
      </c>
      <c r="F1645" s="49">
        <v>259</v>
      </c>
      <c r="G1645" s="49">
        <v>268</v>
      </c>
      <c r="H1645" s="49">
        <v>276</v>
      </c>
      <c r="I1645" s="49">
        <v>275</v>
      </c>
      <c r="J1645" s="49">
        <v>275</v>
      </c>
      <c r="K1645" s="49">
        <v>306</v>
      </c>
      <c r="L1645" s="49">
        <v>296</v>
      </c>
      <c r="M1645" s="49">
        <v>275</v>
      </c>
      <c r="N1645" s="49">
        <v>292</v>
      </c>
      <c r="O1645" s="49">
        <v>277</v>
      </c>
      <c r="P1645" s="49">
        <v>315</v>
      </c>
      <c r="Q1645" s="49">
        <v>312</v>
      </c>
      <c r="R1645" s="49">
        <v>302</v>
      </c>
      <c r="S1645" s="49">
        <v>302</v>
      </c>
      <c r="T1645" s="49">
        <v>306</v>
      </c>
      <c r="U1645" s="49">
        <v>309</v>
      </c>
      <c r="V1645" s="49">
        <v>319</v>
      </c>
    </row>
    <row r="1646" spans="1:22" ht="15.75" customHeight="1">
      <c r="A1646" s="139" t="s">
        <v>751</v>
      </c>
      <c r="B1646" s="139" t="s">
        <v>768</v>
      </c>
      <c r="C1646" s="139" t="s">
        <v>783</v>
      </c>
      <c r="D1646" s="139" t="s">
        <v>633</v>
      </c>
      <c r="E1646" s="139" t="s">
        <v>754</v>
      </c>
      <c r="F1646" s="49">
        <v>10400</v>
      </c>
      <c r="G1646" s="49">
        <v>10800</v>
      </c>
      <c r="H1646" s="49">
        <v>11500</v>
      </c>
      <c r="I1646" s="49">
        <v>12500</v>
      </c>
      <c r="J1646" s="49">
        <v>12800</v>
      </c>
      <c r="K1646" s="49">
        <v>13800</v>
      </c>
      <c r="L1646" s="49">
        <v>14600</v>
      </c>
      <c r="M1646" s="49">
        <v>14900</v>
      </c>
      <c r="N1646" s="49">
        <v>15200</v>
      </c>
      <c r="O1646" s="49">
        <v>16900</v>
      </c>
      <c r="P1646" s="49">
        <v>16300</v>
      </c>
      <c r="Q1646" s="49">
        <v>17600</v>
      </c>
      <c r="R1646" s="49">
        <v>19100</v>
      </c>
      <c r="S1646" s="49">
        <v>19100</v>
      </c>
      <c r="T1646" s="49">
        <v>19800</v>
      </c>
      <c r="U1646" s="49">
        <v>20500</v>
      </c>
      <c r="V1646" s="49">
        <v>21200</v>
      </c>
    </row>
    <row r="1647" spans="1:22" ht="15.75" customHeight="1">
      <c r="A1647" s="139" t="s">
        <v>751</v>
      </c>
      <c r="B1647" s="139" t="s">
        <v>484</v>
      </c>
      <c r="C1647" s="139" t="s">
        <v>783</v>
      </c>
      <c r="D1647" s="139" t="s">
        <v>633</v>
      </c>
      <c r="E1647" s="139" t="s">
        <v>754</v>
      </c>
      <c r="F1647" s="49">
        <v>207</v>
      </c>
      <c r="G1647" s="49">
        <v>205</v>
      </c>
      <c r="H1647" s="49">
        <v>204</v>
      </c>
      <c r="I1647" s="49">
        <v>210</v>
      </c>
      <c r="J1647" s="49">
        <v>212</v>
      </c>
      <c r="K1647" s="49">
        <v>204</v>
      </c>
      <c r="L1647" s="49">
        <v>195</v>
      </c>
      <c r="M1647" s="49">
        <v>206</v>
      </c>
      <c r="N1647" s="49">
        <v>205</v>
      </c>
      <c r="O1647" s="49">
        <v>190</v>
      </c>
      <c r="P1647" s="49">
        <v>208</v>
      </c>
      <c r="Q1647" s="49">
        <v>218</v>
      </c>
      <c r="R1647" s="49">
        <v>211</v>
      </c>
      <c r="S1647" s="49">
        <v>222</v>
      </c>
      <c r="T1647" s="49">
        <v>209</v>
      </c>
      <c r="U1647" s="49">
        <v>204</v>
      </c>
      <c r="V1647" s="49">
        <v>211</v>
      </c>
    </row>
    <row r="1648" spans="1:22" ht="15.75" customHeight="1">
      <c r="A1648" s="139" t="s">
        <v>751</v>
      </c>
      <c r="B1648" s="139" t="s">
        <v>470</v>
      </c>
      <c r="C1648" s="139" t="s">
        <v>783</v>
      </c>
      <c r="D1648" s="139" t="s">
        <v>633</v>
      </c>
      <c r="E1648" s="139" t="s">
        <v>754</v>
      </c>
      <c r="F1648" s="49">
        <v>13.9</v>
      </c>
      <c r="G1648" s="49">
        <v>14.2</v>
      </c>
      <c r="H1648" s="49">
        <v>14.5</v>
      </c>
      <c r="I1648" s="49">
        <v>14.8</v>
      </c>
      <c r="J1648" s="49">
        <v>15.1</v>
      </c>
      <c r="K1648" s="49">
        <v>15.4</v>
      </c>
      <c r="L1648" s="49">
        <v>15.8</v>
      </c>
      <c r="M1648" s="49">
        <v>16.100000000000001</v>
      </c>
      <c r="N1648" s="49">
        <v>16.399999999999999</v>
      </c>
      <c r="O1648" s="49">
        <v>16.7</v>
      </c>
      <c r="P1648" s="49">
        <v>17</v>
      </c>
      <c r="Q1648" s="49">
        <v>17.3</v>
      </c>
      <c r="R1648" s="49">
        <v>17.600000000000001</v>
      </c>
      <c r="S1648" s="49">
        <v>17.899999999999999</v>
      </c>
      <c r="T1648" s="49">
        <v>18.2</v>
      </c>
      <c r="U1648" s="49">
        <v>18.5</v>
      </c>
      <c r="V1648" s="49">
        <v>18.899999999999999</v>
      </c>
    </row>
    <row r="1649" spans="1:22" ht="15.75" customHeight="1">
      <c r="A1649" s="139" t="s">
        <v>751</v>
      </c>
      <c r="B1649" s="139" t="s">
        <v>468</v>
      </c>
      <c r="C1649" s="139" t="s">
        <v>783</v>
      </c>
      <c r="D1649" s="139" t="s">
        <v>633</v>
      </c>
      <c r="E1649" s="139" t="s">
        <v>754</v>
      </c>
      <c r="F1649" s="49">
        <v>0.14499999999999999</v>
      </c>
      <c r="G1649" s="49">
        <v>0.14799999999999999</v>
      </c>
      <c r="H1649" s="49">
        <v>0.152</v>
      </c>
      <c r="I1649" s="49">
        <v>0.155</v>
      </c>
      <c r="J1649" s="49">
        <v>0.159</v>
      </c>
      <c r="K1649" s="49">
        <v>0.16200000000000001</v>
      </c>
      <c r="L1649" s="49">
        <v>0.16500000000000001</v>
      </c>
      <c r="M1649" s="49">
        <v>0.16800000000000001</v>
      </c>
      <c r="N1649" s="49">
        <v>0.17100000000000001</v>
      </c>
      <c r="O1649" s="49">
        <v>0.17399999999999999</v>
      </c>
      <c r="P1649" s="49">
        <v>0.17699999999999999</v>
      </c>
      <c r="Q1649" s="49">
        <v>0.18</v>
      </c>
      <c r="R1649" s="49">
        <v>0.183</v>
      </c>
      <c r="S1649" s="49">
        <v>0.187</v>
      </c>
      <c r="T1649" s="49">
        <v>0.19</v>
      </c>
      <c r="U1649" s="49">
        <v>0.193</v>
      </c>
      <c r="V1649" s="49">
        <v>0.19700000000000001</v>
      </c>
    </row>
    <row r="1650" spans="1:22" ht="15.75" customHeight="1">
      <c r="A1650" s="139" t="s">
        <v>751</v>
      </c>
      <c r="B1650" s="139" t="s">
        <v>474</v>
      </c>
      <c r="C1650" s="139" t="s">
        <v>783</v>
      </c>
      <c r="D1650" s="139" t="s">
        <v>633</v>
      </c>
      <c r="E1650" s="139" t="s">
        <v>754</v>
      </c>
      <c r="F1650" s="49">
        <v>41.2</v>
      </c>
      <c r="G1650" s="49">
        <v>41.6</v>
      </c>
      <c r="H1650" s="49">
        <v>42.9</v>
      </c>
      <c r="I1650" s="49">
        <v>44.7</v>
      </c>
      <c r="J1650" s="49">
        <v>45.7</v>
      </c>
      <c r="K1650" s="49">
        <v>46</v>
      </c>
      <c r="L1650" s="49">
        <v>46.4</v>
      </c>
      <c r="M1650" s="49">
        <v>46.8</v>
      </c>
      <c r="N1650" s="49">
        <v>46.8</v>
      </c>
      <c r="O1650" s="49">
        <v>46.2</v>
      </c>
      <c r="P1650" s="49">
        <v>46.8</v>
      </c>
      <c r="Q1650" s="49">
        <v>46.5</v>
      </c>
      <c r="R1650" s="49">
        <v>46.5</v>
      </c>
      <c r="S1650" s="49">
        <v>46.5</v>
      </c>
      <c r="T1650" s="49">
        <v>46.5</v>
      </c>
      <c r="U1650" s="49">
        <v>46.5</v>
      </c>
      <c r="V1650" s="49">
        <v>46.5</v>
      </c>
    </row>
    <row r="1651" spans="1:22" ht="15.75" customHeight="1">
      <c r="A1651" s="139" t="s">
        <v>751</v>
      </c>
      <c r="B1651" s="139" t="s">
        <v>486</v>
      </c>
      <c r="C1651" s="139" t="s">
        <v>783</v>
      </c>
      <c r="D1651" s="139" t="s">
        <v>633</v>
      </c>
      <c r="E1651" s="139" t="s">
        <v>754</v>
      </c>
      <c r="F1651" s="49">
        <v>13.6</v>
      </c>
      <c r="G1651" s="49">
        <v>13.7</v>
      </c>
      <c r="H1651" s="49">
        <v>13.8</v>
      </c>
      <c r="I1651" s="49">
        <v>13.9</v>
      </c>
      <c r="J1651" s="49">
        <v>14.1</v>
      </c>
      <c r="K1651" s="49">
        <v>14.3</v>
      </c>
      <c r="L1651" s="49">
        <v>14.4</v>
      </c>
      <c r="M1651" s="49">
        <v>14.6</v>
      </c>
      <c r="N1651" s="49">
        <v>14.7</v>
      </c>
      <c r="O1651" s="49">
        <v>14.9</v>
      </c>
      <c r="P1651" s="49">
        <v>15.1</v>
      </c>
      <c r="Q1651" s="49">
        <v>15.2</v>
      </c>
      <c r="R1651" s="49">
        <v>15.4</v>
      </c>
      <c r="S1651" s="49">
        <v>15.5</v>
      </c>
      <c r="T1651" s="49">
        <v>15.7</v>
      </c>
      <c r="U1651" s="49">
        <v>15.9</v>
      </c>
      <c r="V1651" s="49">
        <v>16</v>
      </c>
    </row>
    <row r="1652" spans="1:22" ht="15.75" customHeight="1">
      <c r="A1652" s="139" t="s">
        <v>751</v>
      </c>
      <c r="B1652" s="139" t="s">
        <v>488</v>
      </c>
      <c r="C1652" s="139" t="s">
        <v>783</v>
      </c>
      <c r="D1652" s="139" t="s">
        <v>633</v>
      </c>
      <c r="E1652" s="139" t="s">
        <v>754</v>
      </c>
      <c r="F1652" s="49">
        <v>19.899999999999999</v>
      </c>
      <c r="G1652" s="49">
        <v>20.3</v>
      </c>
      <c r="H1652" s="49">
        <v>20.7</v>
      </c>
      <c r="I1652" s="49">
        <v>21.1</v>
      </c>
      <c r="J1652" s="49">
        <v>21.5</v>
      </c>
      <c r="K1652" s="49">
        <v>22</v>
      </c>
      <c r="L1652" s="49">
        <v>22.4</v>
      </c>
      <c r="M1652" s="49">
        <v>22.8</v>
      </c>
      <c r="N1652" s="49">
        <v>23.3</v>
      </c>
      <c r="O1652" s="49">
        <v>23.7</v>
      </c>
      <c r="P1652" s="49">
        <v>24.1</v>
      </c>
      <c r="Q1652" s="49">
        <v>24.6</v>
      </c>
      <c r="R1652" s="49">
        <v>25</v>
      </c>
      <c r="S1652" s="49">
        <v>25.4</v>
      </c>
      <c r="T1652" s="49">
        <v>25.9</v>
      </c>
      <c r="U1652" s="49">
        <v>26.3</v>
      </c>
      <c r="V1652" s="49">
        <v>26.7</v>
      </c>
    </row>
    <row r="1653" spans="1:22" ht="15.75" customHeight="1">
      <c r="A1653" s="139" t="s">
        <v>751</v>
      </c>
      <c r="B1653" s="139" t="s">
        <v>492</v>
      </c>
      <c r="C1653" s="139" t="s">
        <v>783</v>
      </c>
      <c r="D1653" s="139" t="s">
        <v>633</v>
      </c>
      <c r="E1653" s="139" t="s">
        <v>754</v>
      </c>
      <c r="F1653" s="49">
        <v>5.83</v>
      </c>
      <c r="G1653" s="49">
        <v>5.94</v>
      </c>
      <c r="H1653" s="49">
        <v>6.05</v>
      </c>
      <c r="I1653" s="49">
        <v>6.16</v>
      </c>
      <c r="J1653" s="49">
        <v>6.27</v>
      </c>
      <c r="K1653" s="49">
        <v>6.38</v>
      </c>
      <c r="L1653" s="49">
        <v>6.49</v>
      </c>
      <c r="M1653" s="49">
        <v>6.6</v>
      </c>
      <c r="N1653" s="49">
        <v>6.71</v>
      </c>
      <c r="O1653" s="49">
        <v>6.82</v>
      </c>
      <c r="P1653" s="49">
        <v>6.94</v>
      </c>
      <c r="Q1653" s="49">
        <v>7.05</v>
      </c>
      <c r="R1653" s="49">
        <v>7.16</v>
      </c>
      <c r="S1653" s="49">
        <v>7.27</v>
      </c>
      <c r="T1653" s="49">
        <v>7.38</v>
      </c>
      <c r="U1653" s="49">
        <v>7.49</v>
      </c>
      <c r="V1653" s="49">
        <v>7.6</v>
      </c>
    </row>
    <row r="1654" spans="1:22" ht="15.75" customHeight="1">
      <c r="A1654" s="139" t="s">
        <v>751</v>
      </c>
      <c r="B1654" s="139" t="s">
        <v>498</v>
      </c>
      <c r="C1654" s="139" t="s">
        <v>783</v>
      </c>
      <c r="D1654" s="139" t="s">
        <v>633</v>
      </c>
      <c r="E1654" s="139" t="s">
        <v>754</v>
      </c>
      <c r="F1654" s="49">
        <v>28.7</v>
      </c>
      <c r="G1654" s="49">
        <v>29.1</v>
      </c>
      <c r="H1654" s="49">
        <v>29.6</v>
      </c>
      <c r="I1654" s="49">
        <v>30</v>
      </c>
      <c r="J1654" s="49">
        <v>30.4</v>
      </c>
      <c r="K1654" s="49">
        <v>30.9</v>
      </c>
      <c r="L1654" s="49">
        <v>31.3</v>
      </c>
      <c r="M1654" s="49">
        <v>31.8</v>
      </c>
      <c r="N1654" s="49">
        <v>32.200000000000003</v>
      </c>
      <c r="O1654" s="49">
        <v>32.700000000000003</v>
      </c>
      <c r="P1654" s="49">
        <v>33.1</v>
      </c>
      <c r="Q1654" s="49">
        <v>33.6</v>
      </c>
      <c r="R1654" s="49">
        <v>34</v>
      </c>
      <c r="S1654" s="49">
        <v>34.5</v>
      </c>
      <c r="T1654" s="49">
        <v>34.9</v>
      </c>
      <c r="U1654" s="49">
        <v>35.4</v>
      </c>
      <c r="V1654" s="49">
        <v>35.799999999999997</v>
      </c>
    </row>
    <row r="1655" spans="1:22" ht="15.75" customHeight="1">
      <c r="A1655" s="139" t="s">
        <v>751</v>
      </c>
      <c r="B1655" s="139" t="s">
        <v>500</v>
      </c>
      <c r="C1655" s="139" t="s">
        <v>783</v>
      </c>
      <c r="D1655" s="139" t="s">
        <v>633</v>
      </c>
      <c r="E1655" s="139" t="s">
        <v>754</v>
      </c>
      <c r="F1655" s="49">
        <v>227</v>
      </c>
      <c r="G1655" s="49">
        <v>231</v>
      </c>
      <c r="H1655" s="49">
        <v>236</v>
      </c>
      <c r="I1655" s="49">
        <v>240</v>
      </c>
      <c r="J1655" s="49">
        <v>244</v>
      </c>
      <c r="K1655" s="49">
        <v>249</v>
      </c>
      <c r="L1655" s="49">
        <v>253</v>
      </c>
      <c r="M1655" s="49">
        <v>257</v>
      </c>
      <c r="N1655" s="49">
        <v>262</v>
      </c>
      <c r="O1655" s="49">
        <v>266</v>
      </c>
      <c r="P1655" s="49">
        <v>270</v>
      </c>
      <c r="Q1655" s="49">
        <v>275</v>
      </c>
      <c r="R1655" s="49">
        <v>279</v>
      </c>
      <c r="S1655" s="49">
        <v>283</v>
      </c>
      <c r="T1655" s="49">
        <v>288</v>
      </c>
      <c r="U1655" s="49">
        <v>292</v>
      </c>
      <c r="V1655" s="49">
        <v>297</v>
      </c>
    </row>
    <row r="1656" spans="1:22" ht="15.75" customHeight="1">
      <c r="A1656" s="139" t="s">
        <v>751</v>
      </c>
      <c r="B1656" s="139" t="s">
        <v>494</v>
      </c>
      <c r="C1656" s="139" t="s">
        <v>783</v>
      </c>
      <c r="D1656" s="139" t="s">
        <v>633</v>
      </c>
      <c r="E1656" s="139" t="s">
        <v>754</v>
      </c>
      <c r="F1656" s="49">
        <v>2.8</v>
      </c>
      <c r="G1656" s="49">
        <v>2.86</v>
      </c>
      <c r="H1656" s="49">
        <v>2.92</v>
      </c>
      <c r="I1656" s="49">
        <v>2.99</v>
      </c>
      <c r="J1656" s="49">
        <v>3.05</v>
      </c>
      <c r="K1656" s="49">
        <v>3.11</v>
      </c>
      <c r="L1656" s="49">
        <v>3.17</v>
      </c>
      <c r="M1656" s="49">
        <v>3.23</v>
      </c>
      <c r="N1656" s="49">
        <v>3.29</v>
      </c>
      <c r="O1656" s="49">
        <v>3.35</v>
      </c>
      <c r="P1656" s="49">
        <v>3.41</v>
      </c>
      <c r="Q1656" s="49">
        <v>3.47</v>
      </c>
      <c r="R1656" s="49">
        <v>3.53</v>
      </c>
      <c r="S1656" s="49">
        <v>3.6</v>
      </c>
      <c r="T1656" s="49">
        <v>3.66</v>
      </c>
      <c r="U1656" s="49">
        <v>3.72</v>
      </c>
      <c r="V1656" s="49">
        <v>3.78</v>
      </c>
    </row>
    <row r="1657" spans="1:22" ht="15.75" customHeight="1">
      <c r="A1657" s="139" t="s">
        <v>751</v>
      </c>
      <c r="B1657" s="139" t="s">
        <v>502</v>
      </c>
      <c r="C1657" s="139" t="s">
        <v>783</v>
      </c>
      <c r="D1657" s="139" t="s">
        <v>633</v>
      </c>
      <c r="E1657" s="139" t="s">
        <v>754</v>
      </c>
      <c r="F1657" s="49">
        <v>623</v>
      </c>
      <c r="G1657" s="49">
        <v>633</v>
      </c>
      <c r="H1657" s="49">
        <v>611</v>
      </c>
      <c r="I1657" s="49">
        <v>591</v>
      </c>
      <c r="J1657" s="49">
        <v>598</v>
      </c>
      <c r="K1657" s="49">
        <v>583</v>
      </c>
      <c r="L1657" s="49">
        <v>629</v>
      </c>
      <c r="M1657" s="49">
        <v>636</v>
      </c>
      <c r="N1657" s="49">
        <v>694</v>
      </c>
      <c r="O1657" s="49">
        <v>652</v>
      </c>
      <c r="P1657" s="49">
        <v>675</v>
      </c>
      <c r="Q1657" s="49">
        <v>682</v>
      </c>
      <c r="R1657" s="49">
        <v>656</v>
      </c>
      <c r="S1657" s="49">
        <v>671</v>
      </c>
      <c r="T1657" s="49">
        <v>687</v>
      </c>
      <c r="U1657" s="49">
        <v>722</v>
      </c>
      <c r="V1657" s="49">
        <v>747</v>
      </c>
    </row>
    <row r="1658" spans="1:22" ht="15.75" customHeight="1">
      <c r="A1658" s="139" t="s">
        <v>751</v>
      </c>
      <c r="B1658" s="139" t="s">
        <v>482</v>
      </c>
      <c r="C1658" s="139" t="s">
        <v>783</v>
      </c>
      <c r="D1658" s="139" t="s">
        <v>633</v>
      </c>
      <c r="E1658" s="139" t="s">
        <v>754</v>
      </c>
      <c r="F1658" s="49">
        <v>50.3</v>
      </c>
      <c r="G1658" s="49">
        <v>50.6</v>
      </c>
      <c r="H1658" s="49">
        <v>51</v>
      </c>
      <c r="I1658" s="49">
        <v>51.2</v>
      </c>
      <c r="J1658" s="49">
        <v>51.5</v>
      </c>
      <c r="K1658" s="49">
        <v>51.7</v>
      </c>
      <c r="L1658" s="49">
        <v>52</v>
      </c>
      <c r="M1658" s="49">
        <v>52.2</v>
      </c>
      <c r="N1658" s="49">
        <v>52.5</v>
      </c>
      <c r="O1658" s="49">
        <v>52.7</v>
      </c>
      <c r="P1658" s="49">
        <v>53</v>
      </c>
      <c r="Q1658" s="49">
        <v>53.2</v>
      </c>
      <c r="R1658" s="49">
        <v>53.5</v>
      </c>
      <c r="S1658" s="49">
        <v>53.8</v>
      </c>
      <c r="T1658" s="49">
        <v>54.1</v>
      </c>
      <c r="U1658" s="49">
        <v>54.4</v>
      </c>
      <c r="V1658" s="49">
        <v>54.7</v>
      </c>
    </row>
    <row r="1659" spans="1:22" ht="15.75" customHeight="1">
      <c r="A1659" s="139" t="s">
        <v>751</v>
      </c>
      <c r="B1659" s="139" t="s">
        <v>504</v>
      </c>
      <c r="C1659" s="139" t="s">
        <v>783</v>
      </c>
      <c r="D1659" s="139" t="s">
        <v>633</v>
      </c>
      <c r="E1659" s="139" t="s">
        <v>754</v>
      </c>
      <c r="F1659" s="49">
        <v>273</v>
      </c>
      <c r="G1659" s="49">
        <v>284</v>
      </c>
      <c r="H1659" s="49">
        <v>272</v>
      </c>
      <c r="I1659" s="49">
        <v>266</v>
      </c>
      <c r="J1659" s="49">
        <v>263</v>
      </c>
      <c r="K1659" s="49">
        <v>251</v>
      </c>
      <c r="L1659" s="49">
        <v>241</v>
      </c>
      <c r="M1659" s="49">
        <v>243</v>
      </c>
      <c r="N1659" s="49">
        <v>234</v>
      </c>
      <c r="O1659" s="49">
        <v>207</v>
      </c>
      <c r="P1659" s="49">
        <v>216</v>
      </c>
      <c r="Q1659" s="49">
        <v>206</v>
      </c>
      <c r="R1659" s="49">
        <v>198</v>
      </c>
      <c r="S1659" s="49">
        <v>191</v>
      </c>
      <c r="T1659" s="49">
        <v>197</v>
      </c>
      <c r="U1659" s="49">
        <v>212</v>
      </c>
      <c r="V1659" s="49">
        <v>207</v>
      </c>
    </row>
    <row r="1660" spans="1:22" ht="15.75" customHeight="1">
      <c r="A1660" s="139" t="s">
        <v>751</v>
      </c>
      <c r="B1660" s="139" t="s">
        <v>496</v>
      </c>
      <c r="C1660" s="139" t="s">
        <v>783</v>
      </c>
      <c r="D1660" s="139" t="s">
        <v>633</v>
      </c>
      <c r="E1660" s="139" t="s">
        <v>754</v>
      </c>
      <c r="F1660" s="49">
        <v>11.9</v>
      </c>
      <c r="G1660" s="49">
        <v>12.2</v>
      </c>
      <c r="H1660" s="49">
        <v>12.5</v>
      </c>
      <c r="I1660" s="49">
        <v>12.8</v>
      </c>
      <c r="J1660" s="49">
        <v>13.1</v>
      </c>
      <c r="K1660" s="49">
        <v>13.4</v>
      </c>
      <c r="L1660" s="49">
        <v>13.7</v>
      </c>
      <c r="M1660" s="49">
        <v>14</v>
      </c>
      <c r="N1660" s="49">
        <v>14.3</v>
      </c>
      <c r="O1660" s="49">
        <v>14.6</v>
      </c>
      <c r="P1660" s="49">
        <v>14.9</v>
      </c>
      <c r="Q1660" s="49">
        <v>15.2</v>
      </c>
      <c r="R1660" s="49">
        <v>15.5</v>
      </c>
      <c r="S1660" s="49">
        <v>15.8</v>
      </c>
      <c r="T1660" s="49">
        <v>16.100000000000001</v>
      </c>
      <c r="U1660" s="49">
        <v>16.399999999999999</v>
      </c>
      <c r="V1660" s="49">
        <v>16.7</v>
      </c>
    </row>
    <row r="1661" spans="1:22" ht="15.75" customHeight="1">
      <c r="A1661" s="139" t="s">
        <v>751</v>
      </c>
      <c r="B1661" s="139" t="s">
        <v>506</v>
      </c>
      <c r="C1661" s="139" t="s">
        <v>783</v>
      </c>
      <c r="D1661" s="139" t="s">
        <v>633</v>
      </c>
      <c r="E1661" s="139" t="s">
        <v>754</v>
      </c>
      <c r="F1661" s="49">
        <v>8.15</v>
      </c>
      <c r="G1661" s="49">
        <v>8.6300000000000008</v>
      </c>
      <c r="H1661" s="49">
        <v>9.2200000000000006</v>
      </c>
      <c r="I1661" s="49">
        <v>9.85</v>
      </c>
      <c r="J1661" s="49">
        <v>10.4</v>
      </c>
      <c r="K1661" s="49">
        <v>10.9</v>
      </c>
      <c r="L1661" s="49">
        <v>11.5</v>
      </c>
      <c r="M1661" s="49">
        <v>12</v>
      </c>
      <c r="N1661" s="49">
        <v>12.5</v>
      </c>
      <c r="O1661" s="49">
        <v>13</v>
      </c>
      <c r="P1661" s="49">
        <v>13.5</v>
      </c>
      <c r="Q1661" s="49">
        <v>14</v>
      </c>
      <c r="R1661" s="49">
        <v>14.5</v>
      </c>
      <c r="S1661" s="49">
        <v>15.1</v>
      </c>
      <c r="T1661" s="49">
        <v>15.6</v>
      </c>
      <c r="U1661" s="49">
        <v>16.100000000000001</v>
      </c>
      <c r="V1661" s="49">
        <v>16.600000000000001</v>
      </c>
    </row>
    <row r="1662" spans="1:22" ht="15.75" customHeight="1">
      <c r="A1662" s="139" t="s">
        <v>751</v>
      </c>
      <c r="B1662" s="139" t="s">
        <v>508</v>
      </c>
      <c r="C1662" s="139" t="s">
        <v>783</v>
      </c>
      <c r="D1662" s="139" t="s">
        <v>633</v>
      </c>
      <c r="E1662" s="139" t="s">
        <v>754</v>
      </c>
      <c r="F1662" s="49">
        <v>1080</v>
      </c>
      <c r="G1662" s="49">
        <v>1060</v>
      </c>
      <c r="H1662" s="49">
        <v>1080</v>
      </c>
      <c r="I1662" s="49">
        <v>1030</v>
      </c>
      <c r="J1662" s="49">
        <v>1300</v>
      </c>
      <c r="K1662" s="49">
        <v>1550</v>
      </c>
      <c r="L1662" s="49">
        <v>1610</v>
      </c>
      <c r="M1662" s="49">
        <v>1570</v>
      </c>
      <c r="N1662" s="49">
        <v>1650</v>
      </c>
      <c r="O1662" s="49">
        <v>892</v>
      </c>
      <c r="P1662" s="49">
        <v>1130</v>
      </c>
      <c r="Q1662" s="49">
        <v>1260</v>
      </c>
      <c r="R1662" s="49">
        <v>1270</v>
      </c>
      <c r="S1662" s="49">
        <v>1130</v>
      </c>
      <c r="T1662" s="49">
        <v>1140</v>
      </c>
      <c r="U1662" s="49">
        <v>1080</v>
      </c>
      <c r="V1662" s="49">
        <v>1110</v>
      </c>
    </row>
    <row r="1663" spans="1:22" ht="15.75" customHeight="1">
      <c r="A1663" s="139" t="s">
        <v>751</v>
      </c>
      <c r="B1663" s="139" t="s">
        <v>510</v>
      </c>
      <c r="C1663" s="139" t="s">
        <v>783</v>
      </c>
      <c r="D1663" s="139" t="s">
        <v>633</v>
      </c>
      <c r="E1663" s="139" t="s">
        <v>754</v>
      </c>
      <c r="F1663" s="49">
        <v>1290</v>
      </c>
      <c r="G1663" s="49">
        <v>1510</v>
      </c>
      <c r="H1663" s="49">
        <v>1350</v>
      </c>
      <c r="I1663" s="49">
        <v>1260</v>
      </c>
      <c r="J1663" s="49">
        <v>1340</v>
      </c>
      <c r="K1663" s="49">
        <v>1230</v>
      </c>
      <c r="L1663" s="49">
        <v>1370</v>
      </c>
      <c r="M1663" s="49">
        <v>1270</v>
      </c>
      <c r="N1663" s="49">
        <v>1230</v>
      </c>
      <c r="O1663" s="49">
        <v>904</v>
      </c>
      <c r="P1663" s="49">
        <v>1120</v>
      </c>
      <c r="Q1663" s="49">
        <v>1180</v>
      </c>
      <c r="R1663" s="49">
        <v>1300</v>
      </c>
      <c r="S1663" s="49">
        <v>1200</v>
      </c>
      <c r="T1663" s="49">
        <v>1500</v>
      </c>
      <c r="U1663" s="49">
        <v>1590</v>
      </c>
      <c r="V1663" s="49">
        <v>1480</v>
      </c>
    </row>
    <row r="1664" spans="1:22" ht="15.75" customHeight="1">
      <c r="A1664" s="139" t="s">
        <v>751</v>
      </c>
      <c r="B1664" s="139" t="s">
        <v>512</v>
      </c>
      <c r="C1664" s="139" t="s">
        <v>783</v>
      </c>
      <c r="D1664" s="139" t="s">
        <v>633</v>
      </c>
      <c r="E1664" s="139" t="s">
        <v>754</v>
      </c>
      <c r="F1664" s="49">
        <v>4.88</v>
      </c>
      <c r="G1664" s="49">
        <v>5.0999999999999996</v>
      </c>
      <c r="H1664" s="49">
        <v>5.24</v>
      </c>
      <c r="I1664" s="49">
        <v>5.33</v>
      </c>
      <c r="J1664" s="49">
        <v>5.41</v>
      </c>
      <c r="K1664" s="49">
        <v>5.5</v>
      </c>
      <c r="L1664" s="49">
        <v>5.59</v>
      </c>
      <c r="M1664" s="49">
        <v>5.68</v>
      </c>
      <c r="N1664" s="49">
        <v>5.76</v>
      </c>
      <c r="O1664" s="49">
        <v>5.85</v>
      </c>
      <c r="P1664" s="49">
        <v>5.94</v>
      </c>
      <c r="Q1664" s="49">
        <v>6.03</v>
      </c>
      <c r="R1664" s="49">
        <v>6.12</v>
      </c>
      <c r="S1664" s="49">
        <v>6.36</v>
      </c>
      <c r="T1664" s="49">
        <v>6.48</v>
      </c>
      <c r="U1664" s="49">
        <v>6.6</v>
      </c>
      <c r="V1664" s="49">
        <v>6.72</v>
      </c>
    </row>
    <row r="1665" spans="1:22" ht="15.75" customHeight="1">
      <c r="A1665" s="139" t="s">
        <v>751</v>
      </c>
      <c r="B1665" s="139" t="s">
        <v>526</v>
      </c>
      <c r="C1665" s="139" t="s">
        <v>783</v>
      </c>
      <c r="D1665" s="139" t="s">
        <v>633</v>
      </c>
      <c r="E1665" s="139" t="s">
        <v>754</v>
      </c>
      <c r="F1665" s="49">
        <v>174</v>
      </c>
      <c r="G1665" s="49">
        <v>178</v>
      </c>
      <c r="H1665" s="49">
        <v>183</v>
      </c>
      <c r="I1665" s="49">
        <v>195</v>
      </c>
      <c r="J1665" s="49">
        <v>203</v>
      </c>
      <c r="K1665" s="49">
        <v>212</v>
      </c>
      <c r="L1665" s="49">
        <v>236</v>
      </c>
      <c r="M1665" s="49">
        <v>268</v>
      </c>
      <c r="N1665" s="49">
        <v>242</v>
      </c>
      <c r="O1665" s="49">
        <v>244</v>
      </c>
      <c r="P1665" s="49">
        <v>243</v>
      </c>
      <c r="Q1665" s="49">
        <v>257</v>
      </c>
      <c r="R1665" s="49">
        <v>269</v>
      </c>
      <c r="S1665" s="49">
        <v>279</v>
      </c>
      <c r="T1665" s="49">
        <v>287</v>
      </c>
      <c r="U1665" s="49">
        <v>295</v>
      </c>
      <c r="V1665" s="49">
        <v>303</v>
      </c>
    </row>
    <row r="1666" spans="1:22" ht="15.75" customHeight="1">
      <c r="A1666" s="139" t="s">
        <v>751</v>
      </c>
      <c r="B1666" s="139" t="s">
        <v>556</v>
      </c>
      <c r="C1666" s="139" t="s">
        <v>783</v>
      </c>
      <c r="D1666" s="139" t="s">
        <v>633</v>
      </c>
      <c r="E1666" s="139" t="s">
        <v>754</v>
      </c>
      <c r="F1666" s="49">
        <v>14.4</v>
      </c>
      <c r="G1666" s="49">
        <v>14.7</v>
      </c>
      <c r="H1666" s="49">
        <v>14.9</v>
      </c>
      <c r="I1666" s="49">
        <v>15.2</v>
      </c>
      <c r="J1666" s="49">
        <v>15.5</v>
      </c>
      <c r="K1666" s="49">
        <v>15.8</v>
      </c>
      <c r="L1666" s="49">
        <v>15.9</v>
      </c>
      <c r="M1666" s="49">
        <v>16.2</v>
      </c>
      <c r="N1666" s="49">
        <v>16.399999999999999</v>
      </c>
      <c r="O1666" s="49">
        <v>16.600000000000001</v>
      </c>
      <c r="P1666" s="49">
        <v>16.899999999999999</v>
      </c>
      <c r="Q1666" s="49">
        <v>17</v>
      </c>
      <c r="R1666" s="49">
        <v>17.3</v>
      </c>
      <c r="S1666" s="49">
        <v>17.600000000000001</v>
      </c>
      <c r="T1666" s="49">
        <v>17.8</v>
      </c>
      <c r="U1666" s="49">
        <v>18</v>
      </c>
      <c r="V1666" s="49">
        <v>18.3</v>
      </c>
    </row>
    <row r="1667" spans="1:22" ht="15.75" customHeight="1">
      <c r="A1667" s="139" t="s">
        <v>751</v>
      </c>
      <c r="B1667" s="139" t="s">
        <v>528</v>
      </c>
      <c r="C1667" s="139" t="s">
        <v>783</v>
      </c>
      <c r="D1667" s="139" t="s">
        <v>633</v>
      </c>
      <c r="E1667" s="139" t="s">
        <v>754</v>
      </c>
      <c r="F1667" s="49">
        <v>5.7</v>
      </c>
      <c r="G1667" s="49">
        <v>5.84</v>
      </c>
      <c r="H1667" s="49">
        <v>5.98</v>
      </c>
      <c r="I1667" s="49">
        <v>6.13</v>
      </c>
      <c r="J1667" s="49">
        <v>6.28</v>
      </c>
      <c r="K1667" s="49">
        <v>6.43</v>
      </c>
      <c r="L1667" s="49">
        <v>6.58</v>
      </c>
      <c r="M1667" s="49">
        <v>6.72</v>
      </c>
      <c r="N1667" s="49">
        <v>6.87</v>
      </c>
      <c r="O1667" s="49">
        <v>7.02</v>
      </c>
      <c r="P1667" s="49">
        <v>7.17</v>
      </c>
      <c r="Q1667" s="49">
        <v>7.32</v>
      </c>
      <c r="R1667" s="49">
        <v>7.47</v>
      </c>
      <c r="S1667" s="49">
        <v>7.61</v>
      </c>
      <c r="T1667" s="49">
        <v>7.75</v>
      </c>
      <c r="U1667" s="49">
        <v>7.9</v>
      </c>
      <c r="V1667" s="49">
        <v>8.0500000000000007</v>
      </c>
    </row>
    <row r="1668" spans="1:22" ht="15.75" customHeight="1">
      <c r="A1668" s="139" t="s">
        <v>751</v>
      </c>
      <c r="B1668" s="139" t="s">
        <v>536</v>
      </c>
      <c r="C1668" s="139" t="s">
        <v>783</v>
      </c>
      <c r="D1668" s="139" t="s">
        <v>633</v>
      </c>
      <c r="E1668" s="139" t="s">
        <v>754</v>
      </c>
      <c r="F1668" s="49">
        <v>63.5</v>
      </c>
      <c r="G1668" s="49">
        <v>64.8</v>
      </c>
      <c r="H1668" s="49">
        <v>65.8</v>
      </c>
      <c r="I1668" s="49">
        <v>66.7</v>
      </c>
      <c r="J1668" s="49">
        <v>67.599999999999994</v>
      </c>
      <c r="K1668" s="49">
        <v>68.400000000000006</v>
      </c>
      <c r="L1668" s="49">
        <v>69.2</v>
      </c>
      <c r="M1668" s="49">
        <v>70.099999999999994</v>
      </c>
      <c r="N1668" s="49">
        <v>70.900000000000006</v>
      </c>
      <c r="O1668" s="49">
        <v>71.8</v>
      </c>
      <c r="P1668" s="49">
        <v>72.599999999999994</v>
      </c>
      <c r="Q1668" s="49">
        <v>73.400000000000006</v>
      </c>
      <c r="R1668" s="49">
        <v>74.3</v>
      </c>
      <c r="S1668" s="49">
        <v>75.599999999999994</v>
      </c>
      <c r="T1668" s="49">
        <v>76.599999999999994</v>
      </c>
      <c r="U1668" s="49">
        <v>77.5</v>
      </c>
      <c r="V1668" s="49">
        <v>78.400000000000006</v>
      </c>
    </row>
    <row r="1669" spans="1:22" ht="15.75" customHeight="1">
      <c r="A1669" s="139" t="s">
        <v>751</v>
      </c>
      <c r="B1669" s="139" t="s">
        <v>542</v>
      </c>
      <c r="C1669" s="139" t="s">
        <v>783</v>
      </c>
      <c r="D1669" s="139" t="s">
        <v>633</v>
      </c>
      <c r="E1669" s="139" t="s">
        <v>754</v>
      </c>
      <c r="F1669" s="49">
        <v>0.253</v>
      </c>
      <c r="G1669" s="49">
        <v>0.26</v>
      </c>
      <c r="H1669" s="49">
        <v>0.26700000000000002</v>
      </c>
      <c r="I1669" s="49">
        <v>0.27400000000000002</v>
      </c>
      <c r="J1669" s="49">
        <v>0.28100000000000003</v>
      </c>
      <c r="K1669" s="49">
        <v>0.28899999999999998</v>
      </c>
      <c r="L1669" s="49">
        <v>0.29599999999999999</v>
      </c>
      <c r="M1669" s="49">
        <v>0.30299999999999999</v>
      </c>
      <c r="N1669" s="49">
        <v>0.31</v>
      </c>
      <c r="O1669" s="49">
        <v>0.317</v>
      </c>
      <c r="P1669" s="49">
        <v>0.32500000000000001</v>
      </c>
      <c r="Q1669" s="49">
        <v>0.33200000000000002</v>
      </c>
      <c r="R1669" s="49">
        <v>0.33900000000000002</v>
      </c>
      <c r="S1669" s="49">
        <v>0.34599999999999997</v>
      </c>
      <c r="T1669" s="49">
        <v>0.35299999999999998</v>
      </c>
      <c r="U1669" s="49">
        <v>0.36</v>
      </c>
      <c r="V1669" s="49">
        <v>0.36799999999999999</v>
      </c>
    </row>
    <row r="1670" spans="1:22" ht="15.75" customHeight="1">
      <c r="A1670" s="139" t="s">
        <v>751</v>
      </c>
      <c r="B1670" s="139" t="s">
        <v>534</v>
      </c>
      <c r="C1670" s="139" t="s">
        <v>783</v>
      </c>
      <c r="D1670" s="139" t="s">
        <v>633</v>
      </c>
      <c r="E1670" s="139" t="s">
        <v>754</v>
      </c>
      <c r="F1670" s="49">
        <v>2.62</v>
      </c>
      <c r="G1670" s="49">
        <v>2.72</v>
      </c>
      <c r="H1670" s="49">
        <v>2.84</v>
      </c>
      <c r="I1670" s="49">
        <v>2.97</v>
      </c>
      <c r="J1670" s="49">
        <v>3.1</v>
      </c>
      <c r="K1670" s="49">
        <v>3.21</v>
      </c>
      <c r="L1670" s="49">
        <v>3.32</v>
      </c>
      <c r="M1670" s="49">
        <v>3.44</v>
      </c>
      <c r="N1670" s="49">
        <v>3.55</v>
      </c>
      <c r="O1670" s="49">
        <v>3.67</v>
      </c>
      <c r="P1670" s="49">
        <v>3.78</v>
      </c>
      <c r="Q1670" s="49">
        <v>3.9</v>
      </c>
      <c r="R1670" s="49">
        <v>4.01</v>
      </c>
      <c r="S1670" s="49">
        <v>4.12</v>
      </c>
      <c r="T1670" s="49">
        <v>4.2300000000000004</v>
      </c>
      <c r="U1670" s="49">
        <v>4.34</v>
      </c>
      <c r="V1670" s="49">
        <v>4.46</v>
      </c>
    </row>
    <row r="1671" spans="1:22" ht="15.75" customHeight="1">
      <c r="A1671" s="139" t="s">
        <v>751</v>
      </c>
      <c r="B1671" s="139" t="s">
        <v>334</v>
      </c>
      <c r="C1671" s="139" t="s">
        <v>783</v>
      </c>
      <c r="D1671" s="139" t="s">
        <v>633</v>
      </c>
      <c r="E1671" s="139" t="s">
        <v>754</v>
      </c>
      <c r="F1671" s="49">
        <v>3.64</v>
      </c>
      <c r="G1671" s="49">
        <v>3.72</v>
      </c>
      <c r="H1671" s="49">
        <v>3.79</v>
      </c>
      <c r="I1671" s="49">
        <v>3.86</v>
      </c>
      <c r="J1671" s="49">
        <v>3.92</v>
      </c>
      <c r="K1671" s="49">
        <v>3.99</v>
      </c>
      <c r="L1671" s="49">
        <v>4.0599999999999996</v>
      </c>
      <c r="M1671" s="49">
        <v>4.13</v>
      </c>
      <c r="N1671" s="49">
        <v>4.2</v>
      </c>
      <c r="O1671" s="49">
        <v>4.2699999999999996</v>
      </c>
      <c r="P1671" s="49">
        <v>4.34</v>
      </c>
      <c r="Q1671" s="49">
        <v>4.41</v>
      </c>
      <c r="R1671" s="49">
        <v>4.4800000000000004</v>
      </c>
      <c r="S1671" s="49">
        <v>4.55</v>
      </c>
      <c r="T1671" s="49">
        <v>4.62</v>
      </c>
      <c r="U1671" s="49">
        <v>4.6900000000000004</v>
      </c>
      <c r="V1671" s="49">
        <v>4.76</v>
      </c>
    </row>
    <row r="1672" spans="1:22" ht="15.75" customHeight="1">
      <c r="A1672" s="139" t="s">
        <v>751</v>
      </c>
      <c r="B1672" s="139" t="s">
        <v>522</v>
      </c>
      <c r="C1672" s="139" t="s">
        <v>783</v>
      </c>
      <c r="D1672" s="139" t="s">
        <v>633</v>
      </c>
      <c r="E1672" s="139" t="s">
        <v>754</v>
      </c>
      <c r="F1672" s="49">
        <v>0.97399999999999998</v>
      </c>
      <c r="G1672" s="49">
        <v>1.02</v>
      </c>
      <c r="H1672" s="49">
        <v>1.02</v>
      </c>
      <c r="I1672" s="49">
        <v>1.03</v>
      </c>
      <c r="J1672" s="49">
        <v>1.05</v>
      </c>
      <c r="K1672" s="49">
        <v>1.05</v>
      </c>
      <c r="L1672" s="49">
        <v>1.07</v>
      </c>
      <c r="M1672" s="49">
        <v>1.08</v>
      </c>
      <c r="N1672" s="49">
        <v>1.07</v>
      </c>
      <c r="O1672" s="49">
        <v>1.06</v>
      </c>
      <c r="P1672" s="49">
        <v>1.07</v>
      </c>
      <c r="Q1672" s="49">
        <v>1.08</v>
      </c>
      <c r="R1672" s="49">
        <v>1.07</v>
      </c>
      <c r="S1672" s="49">
        <v>1.1100000000000001</v>
      </c>
      <c r="T1672" s="49">
        <v>1.1200000000000001</v>
      </c>
      <c r="U1672" s="49">
        <v>1.1299999999999999</v>
      </c>
      <c r="V1672" s="49">
        <v>1.1399999999999999</v>
      </c>
    </row>
    <row r="1673" spans="1:22" ht="15.75" customHeight="1">
      <c r="A1673" s="139" t="s">
        <v>751</v>
      </c>
      <c r="B1673" s="139" t="s">
        <v>544</v>
      </c>
      <c r="C1673" s="139" t="s">
        <v>783</v>
      </c>
      <c r="D1673" s="139" t="s">
        <v>633</v>
      </c>
      <c r="E1673" s="139" t="s">
        <v>754</v>
      </c>
      <c r="F1673" s="49">
        <v>5.08</v>
      </c>
      <c r="G1673" s="49">
        <v>5.24</v>
      </c>
      <c r="H1673" s="49">
        <v>5.41</v>
      </c>
      <c r="I1673" s="49">
        <v>5.59</v>
      </c>
      <c r="J1673" s="49">
        <v>5.77</v>
      </c>
      <c r="K1673" s="49">
        <v>5.96</v>
      </c>
      <c r="L1673" s="49">
        <v>6.15</v>
      </c>
      <c r="M1673" s="49">
        <v>6.34</v>
      </c>
      <c r="N1673" s="49">
        <v>6.53</v>
      </c>
      <c r="O1673" s="49">
        <v>6.72</v>
      </c>
      <c r="P1673" s="49">
        <v>6.91</v>
      </c>
      <c r="Q1673" s="49">
        <v>7.1</v>
      </c>
      <c r="R1673" s="49">
        <v>7.29</v>
      </c>
      <c r="S1673" s="49">
        <v>7.44</v>
      </c>
      <c r="T1673" s="49">
        <v>7.62</v>
      </c>
      <c r="U1673" s="49">
        <v>7.8</v>
      </c>
      <c r="V1673" s="49">
        <v>7.98</v>
      </c>
    </row>
    <row r="1674" spans="1:22" ht="15.75" customHeight="1">
      <c r="A1674" s="139" t="s">
        <v>751</v>
      </c>
      <c r="B1674" s="139" t="s">
        <v>530</v>
      </c>
      <c r="C1674" s="139" t="s">
        <v>783</v>
      </c>
      <c r="D1674" s="139" t="s">
        <v>633</v>
      </c>
      <c r="E1674" s="139" t="s">
        <v>754</v>
      </c>
      <c r="F1674" s="49">
        <v>31.9</v>
      </c>
      <c r="G1674" s="49">
        <v>31.4</v>
      </c>
      <c r="H1674" s="49">
        <v>31.5</v>
      </c>
      <c r="I1674" s="49">
        <v>31.7</v>
      </c>
      <c r="J1674" s="49">
        <v>31.6</v>
      </c>
      <c r="K1674" s="49">
        <v>31.7</v>
      </c>
      <c r="L1674" s="49">
        <v>31.4</v>
      </c>
      <c r="M1674" s="49">
        <v>31.2</v>
      </c>
      <c r="N1674" s="49">
        <v>31.3</v>
      </c>
      <c r="O1674" s="49">
        <v>31.3</v>
      </c>
      <c r="P1674" s="49">
        <v>31.2</v>
      </c>
      <c r="Q1674" s="49">
        <v>31.1</v>
      </c>
      <c r="R1674" s="49">
        <v>31.3</v>
      </c>
      <c r="S1674" s="49">
        <v>31.1</v>
      </c>
      <c r="T1674" s="49">
        <v>31</v>
      </c>
      <c r="U1674" s="49">
        <v>31</v>
      </c>
      <c r="V1674" s="49">
        <v>30.9</v>
      </c>
    </row>
    <row r="1675" spans="1:22" ht="15.75" customHeight="1">
      <c r="A1675" s="139" t="s">
        <v>751</v>
      </c>
      <c r="B1675" s="139" t="s">
        <v>550</v>
      </c>
      <c r="C1675" s="139" t="s">
        <v>783</v>
      </c>
      <c r="D1675" s="139" t="s">
        <v>633</v>
      </c>
      <c r="E1675" s="139" t="s">
        <v>754</v>
      </c>
      <c r="F1675" s="49">
        <v>3.55</v>
      </c>
      <c r="G1675" s="49">
        <v>3.68</v>
      </c>
      <c r="H1675" s="49">
        <v>3.77</v>
      </c>
      <c r="I1675" s="49">
        <v>3.88</v>
      </c>
      <c r="J1675" s="49">
        <v>4</v>
      </c>
      <c r="K1675" s="49">
        <v>4.1399999999999997</v>
      </c>
      <c r="L1675" s="49">
        <v>4.2699999999999996</v>
      </c>
      <c r="M1675" s="49">
        <v>4.43</v>
      </c>
      <c r="N1675" s="49">
        <v>4.6100000000000003</v>
      </c>
      <c r="O1675" s="49">
        <v>4.78</v>
      </c>
      <c r="P1675" s="49">
        <v>4.9400000000000004</v>
      </c>
      <c r="Q1675" s="49">
        <v>5.0599999999999996</v>
      </c>
      <c r="R1675" s="49">
        <v>5.2</v>
      </c>
      <c r="S1675" s="49">
        <v>5.3</v>
      </c>
      <c r="T1675" s="49">
        <v>5.44</v>
      </c>
      <c r="U1675" s="49">
        <v>5.57</v>
      </c>
      <c r="V1675" s="49">
        <v>5.71</v>
      </c>
    </row>
    <row r="1676" spans="1:22" ht="15.75" customHeight="1">
      <c r="A1676" s="139" t="s">
        <v>751</v>
      </c>
      <c r="B1676" s="139" t="s">
        <v>524</v>
      </c>
      <c r="C1676" s="139" t="s">
        <v>783</v>
      </c>
      <c r="D1676" s="139" t="s">
        <v>633</v>
      </c>
      <c r="E1676" s="139" t="s">
        <v>754</v>
      </c>
      <c r="F1676" s="49">
        <v>8.4199999999999997E-2</v>
      </c>
      <c r="G1676" s="49">
        <v>8.6099999999999996E-2</v>
      </c>
      <c r="H1676" s="49">
        <v>8.8099999999999998E-2</v>
      </c>
      <c r="I1676" s="49">
        <v>9.01E-2</v>
      </c>
      <c r="J1676" s="49">
        <v>9.2299999999999993E-2</v>
      </c>
      <c r="K1676" s="49">
        <v>9.4399999999999998E-2</v>
      </c>
      <c r="L1676" s="49">
        <v>9.6500000000000002E-2</v>
      </c>
      <c r="M1676" s="49">
        <v>9.8699999999999996E-2</v>
      </c>
      <c r="N1676" s="49">
        <v>0.10100000000000001</v>
      </c>
      <c r="O1676" s="49">
        <v>0.10299999999999999</v>
      </c>
      <c r="P1676" s="49">
        <v>0.105</v>
      </c>
      <c r="Q1676" s="49">
        <v>0.107</v>
      </c>
      <c r="R1676" s="49">
        <v>0.109</v>
      </c>
      <c r="S1676" s="49">
        <v>0.111</v>
      </c>
      <c r="T1676" s="49">
        <v>0.113</v>
      </c>
      <c r="U1676" s="49">
        <v>0.115</v>
      </c>
      <c r="V1676" s="49">
        <v>0.11700000000000001</v>
      </c>
    </row>
    <row r="1677" spans="1:22" ht="15.75" customHeight="1">
      <c r="A1677" s="139" t="s">
        <v>751</v>
      </c>
      <c r="B1677" s="139" t="s">
        <v>558</v>
      </c>
      <c r="C1677" s="139" t="s">
        <v>783</v>
      </c>
      <c r="D1677" s="139" t="s">
        <v>633</v>
      </c>
      <c r="E1677" s="139" t="s">
        <v>754</v>
      </c>
      <c r="F1677" s="49">
        <v>0.86199999999999999</v>
      </c>
      <c r="G1677" s="49">
        <v>0.86899999999999999</v>
      </c>
      <c r="H1677" s="49">
        <v>0.876</v>
      </c>
      <c r="I1677" s="49">
        <v>0.88200000000000001</v>
      </c>
      <c r="J1677" s="49">
        <v>0.88700000000000001</v>
      </c>
      <c r="K1677" s="49">
        <v>0.89300000000000002</v>
      </c>
      <c r="L1677" s="49">
        <v>0.89800000000000002</v>
      </c>
      <c r="M1677" s="49">
        <v>0.90400000000000003</v>
      </c>
      <c r="N1677" s="49">
        <v>0.90900000000000003</v>
      </c>
      <c r="O1677" s="49">
        <v>0.91500000000000004</v>
      </c>
      <c r="P1677" s="49">
        <v>0.92100000000000004</v>
      </c>
      <c r="Q1677" s="49">
        <v>0.92600000000000005</v>
      </c>
      <c r="R1677" s="49">
        <v>0.93200000000000005</v>
      </c>
      <c r="S1677" s="49">
        <v>0.93899999999999995</v>
      </c>
      <c r="T1677" s="49">
        <v>0.94499999999999995</v>
      </c>
      <c r="U1677" s="49">
        <v>0.95099999999999996</v>
      </c>
      <c r="V1677" s="49">
        <v>0.95699999999999996</v>
      </c>
    </row>
    <row r="1678" spans="1:22" ht="15.75" customHeight="1">
      <c r="A1678" s="139" t="s">
        <v>751</v>
      </c>
      <c r="B1678" s="139" t="s">
        <v>538</v>
      </c>
      <c r="C1678" s="139" t="s">
        <v>783</v>
      </c>
      <c r="D1678" s="139" t="s">
        <v>633</v>
      </c>
      <c r="E1678" s="139" t="s">
        <v>754</v>
      </c>
      <c r="F1678" s="49">
        <v>126</v>
      </c>
      <c r="G1678" s="49">
        <v>125</v>
      </c>
      <c r="H1678" s="49">
        <v>128</v>
      </c>
      <c r="I1678" s="49">
        <v>113</v>
      </c>
      <c r="J1678" s="49">
        <v>116</v>
      </c>
      <c r="K1678" s="49">
        <v>102</v>
      </c>
      <c r="L1678" s="49">
        <v>122</v>
      </c>
      <c r="M1678" s="49">
        <v>112</v>
      </c>
      <c r="N1678" s="49">
        <v>102</v>
      </c>
      <c r="O1678" s="49">
        <v>84.3</v>
      </c>
      <c r="P1678" s="49">
        <v>80.3</v>
      </c>
      <c r="Q1678" s="49">
        <v>91.1</v>
      </c>
      <c r="R1678" s="49">
        <v>81.900000000000006</v>
      </c>
      <c r="S1678" s="49">
        <v>86</v>
      </c>
      <c r="T1678" s="49">
        <v>82.3</v>
      </c>
      <c r="U1678" s="49">
        <v>90.8</v>
      </c>
      <c r="V1678" s="49">
        <v>84.4</v>
      </c>
    </row>
    <row r="1679" spans="1:22" ht="15.75" customHeight="1">
      <c r="A1679" s="139" t="s">
        <v>751</v>
      </c>
      <c r="B1679" s="139" t="s">
        <v>540</v>
      </c>
      <c r="C1679" s="139" t="s">
        <v>783</v>
      </c>
      <c r="D1679" s="139" t="s">
        <v>633</v>
      </c>
      <c r="E1679" s="139" t="s">
        <v>754</v>
      </c>
      <c r="F1679" s="49">
        <v>14.1</v>
      </c>
      <c r="G1679" s="49">
        <v>23.2</v>
      </c>
      <c r="H1679" s="49">
        <v>23.7</v>
      </c>
      <c r="I1679" s="49">
        <v>18.7</v>
      </c>
      <c r="J1679" s="49">
        <v>27.8</v>
      </c>
      <c r="K1679" s="49">
        <v>24.9</v>
      </c>
      <c r="L1679" s="49">
        <v>26.1</v>
      </c>
      <c r="M1679" s="49">
        <v>20.8</v>
      </c>
      <c r="N1679" s="49">
        <v>17</v>
      </c>
      <c r="O1679" s="49">
        <v>14.6</v>
      </c>
      <c r="P1679" s="49">
        <v>12.3</v>
      </c>
      <c r="Q1679" s="49">
        <v>14.2</v>
      </c>
      <c r="R1679" s="49">
        <v>17.8</v>
      </c>
      <c r="S1679" s="49">
        <v>15.5</v>
      </c>
      <c r="T1679" s="49">
        <v>21.4</v>
      </c>
      <c r="U1679" s="49">
        <v>24</v>
      </c>
      <c r="V1679" s="49">
        <v>24.5</v>
      </c>
    </row>
    <row r="1680" spans="1:22" ht="15.75" customHeight="1">
      <c r="A1680" s="139" t="s">
        <v>751</v>
      </c>
      <c r="B1680" s="139" t="s">
        <v>562</v>
      </c>
      <c r="C1680" s="139" t="s">
        <v>783</v>
      </c>
      <c r="D1680" s="139" t="s">
        <v>633</v>
      </c>
      <c r="E1680" s="139" t="s">
        <v>754</v>
      </c>
      <c r="F1680" s="49">
        <v>380</v>
      </c>
      <c r="G1680" s="49">
        <v>407</v>
      </c>
      <c r="H1680" s="49">
        <v>411</v>
      </c>
      <c r="I1680" s="49">
        <v>404</v>
      </c>
      <c r="J1680" s="49">
        <v>469</v>
      </c>
      <c r="K1680" s="49">
        <v>458</v>
      </c>
      <c r="L1680" s="49">
        <v>430</v>
      </c>
      <c r="M1680" s="49">
        <v>433</v>
      </c>
      <c r="N1680" s="49">
        <v>458</v>
      </c>
      <c r="O1680" s="49">
        <v>414</v>
      </c>
      <c r="P1680" s="49">
        <v>449</v>
      </c>
      <c r="Q1680" s="49">
        <v>414</v>
      </c>
      <c r="R1680" s="49">
        <v>479</v>
      </c>
      <c r="S1680" s="49">
        <v>496</v>
      </c>
      <c r="T1680" s="49">
        <v>489</v>
      </c>
      <c r="U1680" s="49">
        <v>442</v>
      </c>
      <c r="V1680" s="49">
        <v>442</v>
      </c>
    </row>
    <row r="1681" spans="1:22" ht="15.75" customHeight="1">
      <c r="A1681" s="139" t="s">
        <v>751</v>
      </c>
      <c r="B1681" s="139" t="s">
        <v>560</v>
      </c>
      <c r="C1681" s="139" t="s">
        <v>783</v>
      </c>
      <c r="D1681" s="139" t="s">
        <v>633</v>
      </c>
      <c r="E1681" s="139" t="s">
        <v>754</v>
      </c>
      <c r="F1681" s="49">
        <v>0.52300000000000002</v>
      </c>
      <c r="G1681" s="49">
        <v>0.52600000000000002</v>
      </c>
      <c r="H1681" s="49">
        <v>0.52800000000000002</v>
      </c>
      <c r="I1681" s="49">
        <v>0.52900000000000003</v>
      </c>
      <c r="J1681" s="49">
        <v>0.52800000000000002</v>
      </c>
      <c r="K1681" s="49">
        <v>0.52800000000000002</v>
      </c>
      <c r="L1681" s="49">
        <v>0.52700000000000002</v>
      </c>
      <c r="M1681" s="49">
        <v>0.52600000000000002</v>
      </c>
      <c r="N1681" s="49">
        <v>0.52500000000000002</v>
      </c>
      <c r="O1681" s="49">
        <v>0.52500000000000002</v>
      </c>
      <c r="P1681" s="49">
        <v>0.52400000000000002</v>
      </c>
      <c r="Q1681" s="49">
        <v>0.52300000000000002</v>
      </c>
      <c r="R1681" s="49">
        <v>0.52300000000000002</v>
      </c>
      <c r="S1681" s="49">
        <v>0.52700000000000002</v>
      </c>
      <c r="T1681" s="49">
        <v>0.52700000000000002</v>
      </c>
      <c r="U1681" s="49">
        <v>0.52800000000000002</v>
      </c>
      <c r="V1681" s="49">
        <v>0.52800000000000002</v>
      </c>
    </row>
    <row r="1682" spans="1:22" ht="15.75" customHeight="1">
      <c r="A1682" s="139" t="s">
        <v>751</v>
      </c>
      <c r="B1682" s="139" t="s">
        <v>532</v>
      </c>
      <c r="C1682" s="139" t="s">
        <v>783</v>
      </c>
      <c r="D1682" s="139" t="s">
        <v>633</v>
      </c>
      <c r="E1682" s="139" t="s">
        <v>754</v>
      </c>
      <c r="F1682" s="49">
        <v>0.14799999999999999</v>
      </c>
      <c r="G1682" s="49">
        <v>0.15</v>
      </c>
      <c r="H1682" s="49">
        <v>0.151</v>
      </c>
      <c r="I1682" s="49">
        <v>0.152</v>
      </c>
      <c r="J1682" s="49">
        <v>0.154</v>
      </c>
      <c r="K1682" s="49">
        <v>0.155</v>
      </c>
      <c r="L1682" s="49">
        <v>0.157</v>
      </c>
      <c r="M1682" s="49">
        <v>0.158</v>
      </c>
      <c r="N1682" s="49">
        <v>0.159</v>
      </c>
      <c r="O1682" s="49">
        <v>0.161</v>
      </c>
      <c r="P1682" s="49">
        <v>0.16200000000000001</v>
      </c>
      <c r="Q1682" s="49">
        <v>0.16400000000000001</v>
      </c>
      <c r="R1682" s="49">
        <v>0.16500000000000001</v>
      </c>
      <c r="S1682" s="49">
        <v>0.16600000000000001</v>
      </c>
      <c r="T1682" s="49">
        <v>0.16700000000000001</v>
      </c>
      <c r="U1682" s="49">
        <v>0.16900000000000001</v>
      </c>
      <c r="V1682" s="49">
        <v>0.17</v>
      </c>
    </row>
    <row r="1683" spans="1:22" ht="15.75" customHeight="1">
      <c r="A1683" s="139" t="s">
        <v>751</v>
      </c>
      <c r="B1683" s="139" t="s">
        <v>566</v>
      </c>
      <c r="C1683" s="139" t="s">
        <v>783</v>
      </c>
      <c r="D1683" s="139" t="s">
        <v>633</v>
      </c>
      <c r="E1683" s="139" t="s">
        <v>754</v>
      </c>
      <c r="F1683" s="49">
        <v>32.1</v>
      </c>
      <c r="G1683" s="49">
        <v>32.9</v>
      </c>
      <c r="H1683" s="49">
        <v>33.700000000000003</v>
      </c>
      <c r="I1683" s="49">
        <v>34.6</v>
      </c>
      <c r="J1683" s="49">
        <v>35.4</v>
      </c>
      <c r="K1683" s="49">
        <v>36.299999999999997</v>
      </c>
      <c r="L1683" s="49">
        <v>37.200000000000003</v>
      </c>
      <c r="M1683" s="49">
        <v>38.1</v>
      </c>
      <c r="N1683" s="49">
        <v>38.9</v>
      </c>
      <c r="O1683" s="49">
        <v>39.799999999999997</v>
      </c>
      <c r="P1683" s="49">
        <v>40.700000000000003</v>
      </c>
      <c r="Q1683" s="49">
        <v>41.6</v>
      </c>
      <c r="R1683" s="49">
        <v>42.4</v>
      </c>
      <c r="S1683" s="49">
        <v>43.2</v>
      </c>
      <c r="T1683" s="49">
        <v>44.1</v>
      </c>
      <c r="U1683" s="49">
        <v>44.9</v>
      </c>
      <c r="V1683" s="49">
        <v>45.8</v>
      </c>
    </row>
    <row r="1684" spans="1:22" ht="15.75" customHeight="1">
      <c r="A1684" s="139" t="s">
        <v>751</v>
      </c>
      <c r="B1684" s="139" t="s">
        <v>296</v>
      </c>
      <c r="C1684" s="139" t="s">
        <v>783</v>
      </c>
      <c r="D1684" s="139" t="s">
        <v>633</v>
      </c>
      <c r="E1684" s="139" t="s">
        <v>754</v>
      </c>
      <c r="F1684" s="49">
        <v>3.9</v>
      </c>
      <c r="G1684" s="49">
        <v>4.04</v>
      </c>
      <c r="H1684" s="49">
        <v>4.1900000000000004</v>
      </c>
      <c r="I1684" s="49">
        <v>4.34</v>
      </c>
      <c r="J1684" s="49">
        <v>4.49</v>
      </c>
      <c r="K1684" s="49">
        <v>4.63</v>
      </c>
      <c r="L1684" s="49">
        <v>4.78</v>
      </c>
      <c r="M1684" s="49">
        <v>4.92</v>
      </c>
      <c r="N1684" s="49">
        <v>5.07</v>
      </c>
      <c r="O1684" s="49">
        <v>5.21</v>
      </c>
      <c r="P1684" s="49">
        <v>5.36</v>
      </c>
      <c r="Q1684" s="49">
        <v>5.51</v>
      </c>
      <c r="R1684" s="49">
        <v>5.65</v>
      </c>
      <c r="S1684" s="49">
        <v>5.79</v>
      </c>
      <c r="T1684" s="49">
        <v>5.93</v>
      </c>
      <c r="U1684" s="49">
        <v>6.08</v>
      </c>
      <c r="V1684" s="49">
        <v>6.22</v>
      </c>
    </row>
    <row r="1685" spans="1:22" ht="15.75" customHeight="1">
      <c r="A1685" s="139" t="s">
        <v>751</v>
      </c>
      <c r="B1685" s="139" t="s">
        <v>576</v>
      </c>
      <c r="C1685" s="139" t="s">
        <v>783</v>
      </c>
      <c r="D1685" s="139" t="s">
        <v>633</v>
      </c>
      <c r="E1685" s="139" t="s">
        <v>754</v>
      </c>
      <c r="F1685" s="49">
        <v>2.74</v>
      </c>
      <c r="G1685" s="49">
        <v>2.82</v>
      </c>
      <c r="H1685" s="49">
        <v>2.9</v>
      </c>
      <c r="I1685" s="49">
        <v>2.98</v>
      </c>
      <c r="J1685" s="49">
        <v>3.06</v>
      </c>
      <c r="K1685" s="49">
        <v>3.14</v>
      </c>
      <c r="L1685" s="49">
        <v>3.22</v>
      </c>
      <c r="M1685" s="49">
        <v>3.3</v>
      </c>
      <c r="N1685" s="49">
        <v>3.38</v>
      </c>
      <c r="O1685" s="49">
        <v>3.46</v>
      </c>
      <c r="P1685" s="49">
        <v>3.54</v>
      </c>
      <c r="Q1685" s="49">
        <v>3.62</v>
      </c>
      <c r="R1685" s="49">
        <v>3.7</v>
      </c>
      <c r="S1685" s="49">
        <v>3.78</v>
      </c>
      <c r="T1685" s="49">
        <v>3.86</v>
      </c>
      <c r="U1685" s="49">
        <v>3.95</v>
      </c>
      <c r="V1685" s="49">
        <v>4.03</v>
      </c>
    </row>
    <row r="1686" spans="1:22" ht="15.75" customHeight="1">
      <c r="A1686" s="139" t="s">
        <v>751</v>
      </c>
      <c r="B1686" s="139" t="s">
        <v>572</v>
      </c>
      <c r="C1686" s="139" t="s">
        <v>783</v>
      </c>
      <c r="D1686" s="139" t="s">
        <v>633</v>
      </c>
      <c r="E1686" s="139" t="s">
        <v>754</v>
      </c>
      <c r="F1686" s="49">
        <v>51.2</v>
      </c>
      <c r="G1686" s="49">
        <v>47.4</v>
      </c>
      <c r="H1686" s="49">
        <v>48</v>
      </c>
      <c r="I1686" s="49">
        <v>54.8</v>
      </c>
      <c r="J1686" s="49">
        <v>55.1</v>
      </c>
      <c r="K1686" s="49">
        <v>62.7</v>
      </c>
      <c r="L1686" s="49">
        <v>71.099999999999994</v>
      </c>
      <c r="M1686" s="49">
        <v>95.1</v>
      </c>
      <c r="N1686" s="49">
        <v>68.8</v>
      </c>
      <c r="O1686" s="49">
        <v>73.900000000000006</v>
      </c>
      <c r="P1686" s="49">
        <v>71.400000000000006</v>
      </c>
      <c r="Q1686" s="49">
        <v>67.2</v>
      </c>
      <c r="R1686" s="49">
        <v>69.400000000000006</v>
      </c>
      <c r="S1686" s="49">
        <v>80</v>
      </c>
      <c r="T1686" s="49">
        <v>82.2</v>
      </c>
      <c r="U1686" s="49">
        <v>84.4</v>
      </c>
      <c r="V1686" s="49">
        <v>86.6</v>
      </c>
    </row>
    <row r="1687" spans="1:22" ht="15.75" customHeight="1">
      <c r="A1687" s="139" t="s">
        <v>751</v>
      </c>
      <c r="B1687" s="139" t="s">
        <v>568</v>
      </c>
      <c r="C1687" s="139" t="s">
        <v>783</v>
      </c>
      <c r="D1687" s="139" t="s">
        <v>633</v>
      </c>
      <c r="E1687" s="139" t="s">
        <v>754</v>
      </c>
      <c r="F1687" s="49">
        <v>16.600000000000001</v>
      </c>
      <c r="G1687" s="49">
        <v>16.8</v>
      </c>
      <c r="H1687" s="49">
        <v>16.899999999999999</v>
      </c>
      <c r="I1687" s="49">
        <v>17.100000000000001</v>
      </c>
      <c r="J1687" s="49">
        <v>17.3</v>
      </c>
      <c r="K1687" s="49">
        <v>17.5</v>
      </c>
      <c r="L1687" s="49">
        <v>17.7</v>
      </c>
      <c r="M1687" s="49">
        <v>17.899999999999999</v>
      </c>
      <c r="N1687" s="49">
        <v>18.100000000000001</v>
      </c>
      <c r="O1687" s="49">
        <v>18.3</v>
      </c>
      <c r="P1687" s="49">
        <v>18.5</v>
      </c>
      <c r="Q1687" s="49">
        <v>18.7</v>
      </c>
      <c r="R1687" s="49">
        <v>18.899999999999999</v>
      </c>
      <c r="S1687" s="49">
        <v>19.100000000000001</v>
      </c>
      <c r="T1687" s="49">
        <v>19.3</v>
      </c>
      <c r="U1687" s="49">
        <v>19.399999999999999</v>
      </c>
      <c r="V1687" s="49">
        <v>19.600000000000001</v>
      </c>
    </row>
    <row r="1688" spans="1:22" ht="15.75" customHeight="1">
      <c r="A1688" s="139" t="s">
        <v>751</v>
      </c>
      <c r="B1688" s="139" t="s">
        <v>586</v>
      </c>
      <c r="C1688" s="139" t="s">
        <v>783</v>
      </c>
      <c r="D1688" s="139" t="s">
        <v>633</v>
      </c>
      <c r="E1688" s="139" t="s">
        <v>754</v>
      </c>
      <c r="F1688" s="49">
        <v>24.3</v>
      </c>
      <c r="G1688" s="49">
        <v>24.6</v>
      </c>
      <c r="H1688" s="49">
        <v>25</v>
      </c>
      <c r="I1688" s="49">
        <v>25.4</v>
      </c>
      <c r="J1688" s="49">
        <v>25.7</v>
      </c>
      <c r="K1688" s="49">
        <v>26.1</v>
      </c>
      <c r="L1688" s="49">
        <v>26.4</v>
      </c>
      <c r="M1688" s="49">
        <v>26.8</v>
      </c>
      <c r="N1688" s="49">
        <v>27.2</v>
      </c>
      <c r="O1688" s="49">
        <v>27.5</v>
      </c>
      <c r="P1688" s="49">
        <v>27.9</v>
      </c>
      <c r="Q1688" s="49">
        <v>28.3</v>
      </c>
      <c r="R1688" s="49">
        <v>28.6</v>
      </c>
      <c r="S1688" s="49">
        <v>29</v>
      </c>
      <c r="T1688" s="49">
        <v>29.3</v>
      </c>
      <c r="U1688" s="49">
        <v>29.7</v>
      </c>
      <c r="V1688" s="49">
        <v>30</v>
      </c>
    </row>
    <row r="1689" spans="1:22" ht="15.75" customHeight="1">
      <c r="A1689" s="139" t="s">
        <v>751</v>
      </c>
      <c r="B1689" s="139" t="s">
        <v>574</v>
      </c>
      <c r="C1689" s="139" t="s">
        <v>783</v>
      </c>
      <c r="D1689" s="139" t="s">
        <v>633</v>
      </c>
      <c r="E1689" s="139" t="s">
        <v>754</v>
      </c>
      <c r="F1689" s="49">
        <v>0.40799999999999997</v>
      </c>
      <c r="G1689" s="49">
        <v>0.41699999999999998</v>
      </c>
      <c r="H1689" s="49">
        <v>0.438</v>
      </c>
      <c r="I1689" s="49">
        <v>0.46700000000000003</v>
      </c>
      <c r="J1689" s="49">
        <v>0.501</v>
      </c>
      <c r="K1689" s="49">
        <v>0.53500000000000003</v>
      </c>
      <c r="L1689" s="49">
        <v>0.56899999999999995</v>
      </c>
      <c r="M1689" s="49">
        <v>0.60299999999999998</v>
      </c>
      <c r="N1689" s="49">
        <v>0.63600000000000001</v>
      </c>
      <c r="O1689" s="49">
        <v>0.67</v>
      </c>
      <c r="P1689" s="49">
        <v>0.70399999999999996</v>
      </c>
      <c r="Q1689" s="49">
        <v>0.73799999999999999</v>
      </c>
      <c r="R1689" s="49">
        <v>0.77200000000000002</v>
      </c>
      <c r="S1689" s="49">
        <v>0.77600000000000002</v>
      </c>
      <c r="T1689" s="49">
        <v>0.80400000000000005</v>
      </c>
      <c r="U1689" s="49">
        <v>0.83099999999999996</v>
      </c>
      <c r="V1689" s="49">
        <v>0.85899999999999999</v>
      </c>
    </row>
    <row r="1690" spans="1:22" ht="15.75" customHeight="1">
      <c r="A1690" s="139" t="s">
        <v>751</v>
      </c>
      <c r="B1690" s="139" t="s">
        <v>578</v>
      </c>
      <c r="C1690" s="139" t="s">
        <v>783</v>
      </c>
      <c r="D1690" s="139" t="s">
        <v>633</v>
      </c>
      <c r="E1690" s="139" t="s">
        <v>754</v>
      </c>
      <c r="F1690" s="49">
        <v>6.0699999999999997E-2</v>
      </c>
      <c r="G1690" s="49">
        <v>6.0999999999999999E-2</v>
      </c>
      <c r="H1690" s="49">
        <v>6.13E-2</v>
      </c>
      <c r="I1690" s="49">
        <v>6.1600000000000002E-2</v>
      </c>
      <c r="J1690" s="49">
        <v>6.1800000000000001E-2</v>
      </c>
      <c r="K1690" s="49">
        <v>6.2E-2</v>
      </c>
      <c r="L1690" s="49">
        <v>6.2199999999999998E-2</v>
      </c>
      <c r="M1690" s="49">
        <v>6.2399999999999997E-2</v>
      </c>
      <c r="N1690" s="49">
        <v>6.2600000000000003E-2</v>
      </c>
      <c r="O1690" s="49">
        <v>6.2799999999999995E-2</v>
      </c>
      <c r="P1690" s="49">
        <v>6.3E-2</v>
      </c>
      <c r="Q1690" s="49">
        <v>6.3200000000000006E-2</v>
      </c>
      <c r="R1690" s="49">
        <v>6.3399999999999998E-2</v>
      </c>
      <c r="S1690" s="49">
        <v>6.3799999999999996E-2</v>
      </c>
      <c r="T1690" s="49">
        <v>6.4000000000000001E-2</v>
      </c>
      <c r="U1690" s="49">
        <v>6.4299999999999996E-2</v>
      </c>
      <c r="V1690" s="49">
        <v>6.4500000000000002E-2</v>
      </c>
    </row>
    <row r="1691" spans="1:22" ht="15.75" customHeight="1">
      <c r="A1691" s="139" t="s">
        <v>751</v>
      </c>
      <c r="B1691" s="139" t="s">
        <v>580</v>
      </c>
      <c r="C1691" s="139" t="s">
        <v>783</v>
      </c>
      <c r="D1691" s="139" t="s">
        <v>633</v>
      </c>
      <c r="E1691" s="139" t="s">
        <v>754</v>
      </c>
      <c r="F1691" s="49">
        <v>10.199999999999999</v>
      </c>
      <c r="G1691" s="49">
        <v>10.199999999999999</v>
      </c>
      <c r="H1691" s="49">
        <v>10.3</v>
      </c>
      <c r="I1691" s="49">
        <v>10.3</v>
      </c>
      <c r="J1691" s="49">
        <v>10.3</v>
      </c>
      <c r="K1691" s="49">
        <v>10.4</v>
      </c>
      <c r="L1691" s="49">
        <v>10.4</v>
      </c>
      <c r="M1691" s="49">
        <v>10.4</v>
      </c>
      <c r="N1691" s="49">
        <v>10.5</v>
      </c>
      <c r="O1691" s="49">
        <v>10.5</v>
      </c>
      <c r="P1691" s="49">
        <v>10.5</v>
      </c>
      <c r="Q1691" s="49">
        <v>10.6</v>
      </c>
      <c r="R1691" s="49">
        <v>10.6</v>
      </c>
      <c r="S1691" s="49">
        <v>10.6</v>
      </c>
      <c r="T1691" s="49">
        <v>10.7</v>
      </c>
      <c r="U1691" s="49">
        <v>10.7</v>
      </c>
      <c r="V1691" s="49">
        <v>10.7</v>
      </c>
    </row>
    <row r="1692" spans="1:22" ht="15.75" customHeight="1">
      <c r="A1692" s="139" t="s">
        <v>751</v>
      </c>
      <c r="B1692" s="139" t="s">
        <v>582</v>
      </c>
      <c r="C1692" s="139" t="s">
        <v>783</v>
      </c>
      <c r="D1692" s="139" t="s">
        <v>633</v>
      </c>
      <c r="E1692" s="139" t="s">
        <v>754</v>
      </c>
      <c r="F1692" s="49">
        <v>18.5</v>
      </c>
      <c r="G1692" s="49">
        <v>18.7</v>
      </c>
      <c r="H1692" s="49">
        <v>18.899999999999999</v>
      </c>
      <c r="I1692" s="49">
        <v>19.100000000000001</v>
      </c>
      <c r="J1692" s="49">
        <v>19.3</v>
      </c>
      <c r="K1692" s="49">
        <v>19.600000000000001</v>
      </c>
      <c r="L1692" s="49">
        <v>19.8</v>
      </c>
      <c r="M1692" s="49">
        <v>20</v>
      </c>
      <c r="N1692" s="49">
        <v>20.2</v>
      </c>
      <c r="O1692" s="49">
        <v>20.399999999999999</v>
      </c>
      <c r="P1692" s="49">
        <v>20.6</v>
      </c>
      <c r="Q1692" s="49">
        <v>20.8</v>
      </c>
      <c r="R1692" s="49">
        <v>21</v>
      </c>
      <c r="S1692" s="49">
        <v>21.2</v>
      </c>
      <c r="T1692" s="49">
        <v>21.4</v>
      </c>
      <c r="U1692" s="49">
        <v>21.7</v>
      </c>
      <c r="V1692" s="49">
        <v>21.9</v>
      </c>
    </row>
    <row r="1693" spans="1:22" ht="15.75" customHeight="1">
      <c r="A1693" s="139" t="s">
        <v>751</v>
      </c>
      <c r="B1693" s="139" t="s">
        <v>584</v>
      </c>
      <c r="C1693" s="139" t="s">
        <v>783</v>
      </c>
      <c r="D1693" s="139" t="s">
        <v>633</v>
      </c>
      <c r="E1693" s="139" t="s">
        <v>754</v>
      </c>
      <c r="F1693" s="49">
        <v>277</v>
      </c>
      <c r="G1693" s="49">
        <v>214</v>
      </c>
      <c r="H1693" s="49">
        <v>283</v>
      </c>
      <c r="I1693" s="49">
        <v>275</v>
      </c>
      <c r="J1693" s="49">
        <v>359</v>
      </c>
      <c r="K1693" s="49">
        <v>446</v>
      </c>
      <c r="L1693" s="49">
        <v>472</v>
      </c>
      <c r="M1693" s="49">
        <v>449</v>
      </c>
      <c r="N1693" s="49">
        <v>360</v>
      </c>
      <c r="O1693" s="49">
        <v>396</v>
      </c>
      <c r="P1693" s="49">
        <v>432</v>
      </c>
      <c r="Q1693" s="49">
        <v>854</v>
      </c>
      <c r="R1693" s="49">
        <v>606</v>
      </c>
      <c r="S1693" s="49">
        <v>534</v>
      </c>
      <c r="T1693" s="49">
        <v>399</v>
      </c>
      <c r="U1693" s="49">
        <v>266</v>
      </c>
      <c r="V1693" s="49">
        <v>146</v>
      </c>
    </row>
    <row r="1694" spans="1:22" ht="15.75" customHeight="1">
      <c r="A1694" s="139" t="s">
        <v>751</v>
      </c>
      <c r="B1694" s="139" t="s">
        <v>588</v>
      </c>
      <c r="C1694" s="139" t="s">
        <v>783</v>
      </c>
      <c r="D1694" s="139" t="s">
        <v>633</v>
      </c>
      <c r="E1694" s="139" t="s">
        <v>754</v>
      </c>
      <c r="F1694" s="49">
        <v>4.7499999999999999E-3</v>
      </c>
      <c r="G1694" s="49">
        <v>4.7800000000000004E-3</v>
      </c>
      <c r="H1694" s="49">
        <v>4.81E-3</v>
      </c>
      <c r="I1694" s="49">
        <v>4.8300000000000001E-3</v>
      </c>
      <c r="J1694" s="49">
        <v>4.8500000000000001E-3</v>
      </c>
      <c r="K1694" s="49">
        <v>4.8700000000000002E-3</v>
      </c>
      <c r="L1694" s="49">
        <v>4.8999999999999998E-3</v>
      </c>
      <c r="M1694" s="49">
        <v>4.9199999999999999E-3</v>
      </c>
      <c r="N1694" s="49">
        <v>4.9399999999999999E-3</v>
      </c>
      <c r="O1694" s="49">
        <v>4.96E-3</v>
      </c>
      <c r="P1694" s="49">
        <v>4.9800000000000001E-3</v>
      </c>
      <c r="Q1694" s="49">
        <v>5.0099999999999997E-3</v>
      </c>
      <c r="R1694" s="49">
        <v>5.0299999999999997E-3</v>
      </c>
      <c r="S1694" s="49">
        <v>5.0600000000000003E-3</v>
      </c>
      <c r="T1694" s="49">
        <v>5.0800000000000003E-3</v>
      </c>
      <c r="U1694" s="49">
        <v>5.11E-3</v>
      </c>
      <c r="V1694" s="49">
        <v>5.13E-3</v>
      </c>
    </row>
    <row r="1695" spans="1:22" ht="15.75" customHeight="1">
      <c r="A1695" s="139" t="s">
        <v>751</v>
      </c>
      <c r="B1695" s="139" t="s">
        <v>771</v>
      </c>
      <c r="C1695" s="139" t="s">
        <v>783</v>
      </c>
      <c r="D1695" s="139" t="s">
        <v>633</v>
      </c>
      <c r="E1695" s="139" t="s">
        <v>754</v>
      </c>
      <c r="F1695" s="49">
        <v>209</v>
      </c>
      <c r="G1695" s="49">
        <v>214</v>
      </c>
      <c r="H1695" s="49">
        <v>216</v>
      </c>
      <c r="I1695" s="49">
        <v>217</v>
      </c>
      <c r="J1695" s="49">
        <v>218</v>
      </c>
      <c r="K1695" s="49">
        <v>220</v>
      </c>
      <c r="L1695" s="49">
        <v>221</v>
      </c>
      <c r="M1695" s="49">
        <v>222</v>
      </c>
      <c r="N1695" s="49">
        <v>224</v>
      </c>
      <c r="O1695" s="49">
        <v>225</v>
      </c>
      <c r="P1695" s="49">
        <v>226</v>
      </c>
      <c r="Q1695" s="49">
        <v>228</v>
      </c>
      <c r="R1695" s="49">
        <v>229</v>
      </c>
      <c r="S1695" s="49">
        <v>232</v>
      </c>
      <c r="T1695" s="49">
        <v>234</v>
      </c>
      <c r="U1695" s="49">
        <v>235</v>
      </c>
      <c r="V1695" s="49">
        <v>237</v>
      </c>
    </row>
    <row r="1696" spans="1:22" ht="15.75" customHeight="1">
      <c r="A1696" s="139" t="s">
        <v>751</v>
      </c>
      <c r="B1696" s="139" t="s">
        <v>570</v>
      </c>
      <c r="C1696" s="139" t="s">
        <v>783</v>
      </c>
      <c r="D1696" s="139" t="s">
        <v>633</v>
      </c>
      <c r="E1696" s="139" t="s">
        <v>754</v>
      </c>
      <c r="F1696" s="49">
        <v>19.600000000000001</v>
      </c>
      <c r="G1696" s="49">
        <v>20</v>
      </c>
      <c r="H1696" s="49">
        <v>20.399999999999999</v>
      </c>
      <c r="I1696" s="49">
        <v>20.8</v>
      </c>
      <c r="J1696" s="49">
        <v>21.2</v>
      </c>
      <c r="K1696" s="49">
        <v>21.6</v>
      </c>
      <c r="L1696" s="49">
        <v>22</v>
      </c>
      <c r="M1696" s="49">
        <v>22.4</v>
      </c>
      <c r="N1696" s="49">
        <v>22.8</v>
      </c>
      <c r="O1696" s="49">
        <v>23.2</v>
      </c>
      <c r="P1696" s="49">
        <v>23.6</v>
      </c>
      <c r="Q1696" s="49">
        <v>24</v>
      </c>
      <c r="R1696" s="49">
        <v>24.4</v>
      </c>
      <c r="S1696" s="49">
        <v>24.8</v>
      </c>
      <c r="T1696" s="49">
        <v>25.2</v>
      </c>
      <c r="U1696" s="49">
        <v>25.6</v>
      </c>
      <c r="V1696" s="49">
        <v>26</v>
      </c>
    </row>
    <row r="1697" spans="1:22" ht="15.75" customHeight="1">
      <c r="A1697" s="139" t="s">
        <v>751</v>
      </c>
      <c r="B1697" s="139" t="s">
        <v>590</v>
      </c>
      <c r="C1697" s="139" t="s">
        <v>783</v>
      </c>
      <c r="D1697" s="139" t="s">
        <v>633</v>
      </c>
      <c r="E1697" s="139" t="s">
        <v>754</v>
      </c>
      <c r="F1697" s="49">
        <v>13.7</v>
      </c>
      <c r="G1697" s="49">
        <v>14.1</v>
      </c>
      <c r="H1697" s="49">
        <v>14.6</v>
      </c>
      <c r="I1697" s="49">
        <v>15.1</v>
      </c>
      <c r="J1697" s="49">
        <v>15.7</v>
      </c>
      <c r="K1697" s="49">
        <v>16.2</v>
      </c>
      <c r="L1697" s="49">
        <v>16.8</v>
      </c>
      <c r="M1697" s="49">
        <v>17.3</v>
      </c>
      <c r="N1697" s="49">
        <v>17.899999999999999</v>
      </c>
      <c r="O1697" s="49">
        <v>18.399999999999999</v>
      </c>
      <c r="P1697" s="49">
        <v>19</v>
      </c>
      <c r="Q1697" s="49">
        <v>19.5</v>
      </c>
      <c r="R1697" s="49">
        <v>20.100000000000001</v>
      </c>
      <c r="S1697" s="49">
        <v>20.5</v>
      </c>
      <c r="T1697" s="49">
        <v>21</v>
      </c>
      <c r="U1697" s="49">
        <v>21.5</v>
      </c>
      <c r="V1697" s="49">
        <v>22.1</v>
      </c>
    </row>
    <row r="1698" spans="1:22" ht="15.75" customHeight="1">
      <c r="A1698" s="139" t="s">
        <v>751</v>
      </c>
      <c r="B1698" s="139" t="s">
        <v>592</v>
      </c>
      <c r="C1698" s="139" t="s">
        <v>783</v>
      </c>
      <c r="D1698" s="139" t="s">
        <v>633</v>
      </c>
      <c r="E1698" s="139" t="s">
        <v>754</v>
      </c>
      <c r="F1698" s="49">
        <v>196</v>
      </c>
      <c r="G1698" s="49">
        <v>192</v>
      </c>
      <c r="H1698" s="49">
        <v>188</v>
      </c>
      <c r="I1698" s="49">
        <v>183</v>
      </c>
      <c r="J1698" s="49">
        <v>195</v>
      </c>
      <c r="K1698" s="49">
        <v>199</v>
      </c>
      <c r="L1698" s="49">
        <v>180</v>
      </c>
      <c r="M1698" s="49">
        <v>218</v>
      </c>
      <c r="N1698" s="49">
        <v>195</v>
      </c>
      <c r="O1698" s="49">
        <v>148</v>
      </c>
      <c r="P1698" s="49">
        <v>153</v>
      </c>
      <c r="Q1698" s="49">
        <v>160</v>
      </c>
      <c r="R1698" s="49">
        <v>159</v>
      </c>
      <c r="S1698" s="49">
        <v>150</v>
      </c>
      <c r="T1698" s="49">
        <v>139</v>
      </c>
      <c r="U1698" s="49">
        <v>128</v>
      </c>
      <c r="V1698" s="49">
        <v>125</v>
      </c>
    </row>
    <row r="1699" spans="1:22" ht="15.75" customHeight="1">
      <c r="A1699" s="139" t="s">
        <v>751</v>
      </c>
      <c r="B1699" s="139" t="s">
        <v>772</v>
      </c>
      <c r="C1699" s="139" t="s">
        <v>783</v>
      </c>
      <c r="D1699" s="139" t="s">
        <v>633</v>
      </c>
      <c r="E1699" s="139" t="s">
        <v>754</v>
      </c>
      <c r="F1699" s="49">
        <v>16900</v>
      </c>
      <c r="G1699" s="49">
        <v>17500</v>
      </c>
      <c r="H1699" s="49">
        <v>18000</v>
      </c>
      <c r="I1699" s="49">
        <v>19500</v>
      </c>
      <c r="J1699" s="49">
        <v>20900</v>
      </c>
      <c r="K1699" s="49">
        <v>17800</v>
      </c>
      <c r="L1699" s="49">
        <v>19000</v>
      </c>
      <c r="M1699" s="49">
        <v>19000</v>
      </c>
      <c r="N1699" s="49">
        <v>18100</v>
      </c>
      <c r="O1699" s="49">
        <v>18000</v>
      </c>
      <c r="P1699" s="49">
        <v>19500</v>
      </c>
      <c r="Q1699" s="49">
        <v>20700</v>
      </c>
      <c r="R1699" s="49">
        <v>23700</v>
      </c>
      <c r="S1699" s="49">
        <v>23000</v>
      </c>
      <c r="T1699" s="49">
        <v>20200</v>
      </c>
      <c r="U1699" s="49">
        <v>18900</v>
      </c>
      <c r="V1699" s="49">
        <v>18400</v>
      </c>
    </row>
    <row r="1700" spans="1:22" ht="15.75" customHeight="1">
      <c r="A1700" s="139" t="s">
        <v>751</v>
      </c>
      <c r="B1700" s="139" t="s">
        <v>599</v>
      </c>
      <c r="C1700" s="139" t="s">
        <v>783</v>
      </c>
      <c r="D1700" s="139" t="s">
        <v>633</v>
      </c>
      <c r="E1700" s="139" t="s">
        <v>754</v>
      </c>
      <c r="F1700" s="49">
        <v>6.34</v>
      </c>
      <c r="G1700" s="49">
        <v>6.39</v>
      </c>
      <c r="H1700" s="49">
        <v>6.44</v>
      </c>
      <c r="I1700" s="49">
        <v>6.48</v>
      </c>
      <c r="J1700" s="49">
        <v>6.53</v>
      </c>
      <c r="K1700" s="49">
        <v>6.57</v>
      </c>
      <c r="L1700" s="49">
        <v>6.62</v>
      </c>
      <c r="M1700" s="49">
        <v>6.67</v>
      </c>
      <c r="N1700" s="49">
        <v>6.71</v>
      </c>
      <c r="O1700" s="49">
        <v>6.76</v>
      </c>
      <c r="P1700" s="49">
        <v>6.8</v>
      </c>
      <c r="Q1700" s="49">
        <v>6.85</v>
      </c>
      <c r="R1700" s="49">
        <v>6.89</v>
      </c>
      <c r="S1700" s="49">
        <v>6.94</v>
      </c>
      <c r="T1700" s="49">
        <v>6.99</v>
      </c>
      <c r="U1700" s="49">
        <v>7.03</v>
      </c>
      <c r="V1700" s="49">
        <v>7.08</v>
      </c>
    </row>
    <row r="1701" spans="1:22" ht="15.75" customHeight="1">
      <c r="A1701" s="139" t="s">
        <v>751</v>
      </c>
      <c r="B1701" s="139" t="s">
        <v>597</v>
      </c>
      <c r="C1701" s="139" t="s">
        <v>783</v>
      </c>
      <c r="D1701" s="139" t="s">
        <v>633</v>
      </c>
      <c r="E1701" s="139" t="s">
        <v>754</v>
      </c>
      <c r="F1701" s="49">
        <v>4600</v>
      </c>
      <c r="G1701" s="49">
        <v>4770</v>
      </c>
      <c r="H1701" s="49">
        <v>4050</v>
      </c>
      <c r="I1701" s="49">
        <v>4050</v>
      </c>
      <c r="J1701" s="49">
        <v>4040</v>
      </c>
      <c r="K1701" s="49">
        <v>4040</v>
      </c>
      <c r="L1701" s="49">
        <v>4040</v>
      </c>
      <c r="M1701" s="49">
        <v>4040</v>
      </c>
      <c r="N1701" s="49">
        <v>4040</v>
      </c>
      <c r="O1701" s="49">
        <v>4000</v>
      </c>
      <c r="P1701" s="49">
        <v>4000</v>
      </c>
      <c r="Q1701" s="49">
        <v>4000</v>
      </c>
      <c r="R1701" s="49">
        <v>4000</v>
      </c>
      <c r="S1701" s="49">
        <v>3760</v>
      </c>
      <c r="T1701" s="49">
        <v>3700</v>
      </c>
      <c r="U1701" s="49">
        <v>3650</v>
      </c>
      <c r="V1701" s="49">
        <v>3590</v>
      </c>
    </row>
    <row r="1702" spans="1:22" ht="15.75" customHeight="1">
      <c r="A1702" s="139" t="s">
        <v>751</v>
      </c>
      <c r="B1702" s="139" t="s">
        <v>601</v>
      </c>
      <c r="C1702" s="139" t="s">
        <v>783</v>
      </c>
      <c r="D1702" s="139" t="s">
        <v>633</v>
      </c>
      <c r="E1702" s="139" t="s">
        <v>754</v>
      </c>
      <c r="F1702" s="49">
        <v>91.2</v>
      </c>
      <c r="G1702" s="49">
        <v>92.5</v>
      </c>
      <c r="H1702" s="49">
        <v>93.9</v>
      </c>
      <c r="I1702" s="49">
        <v>95.3</v>
      </c>
      <c r="J1702" s="49">
        <v>96.7</v>
      </c>
      <c r="K1702" s="49">
        <v>98.1</v>
      </c>
      <c r="L1702" s="49">
        <v>99.5</v>
      </c>
      <c r="M1702" s="49">
        <v>101</v>
      </c>
      <c r="N1702" s="49">
        <v>102</v>
      </c>
      <c r="O1702" s="49">
        <v>104</v>
      </c>
      <c r="P1702" s="49">
        <v>105</v>
      </c>
      <c r="Q1702" s="49">
        <v>107</v>
      </c>
      <c r="R1702" s="49">
        <v>108</v>
      </c>
      <c r="S1702" s="49">
        <v>109</v>
      </c>
      <c r="T1702" s="49">
        <v>111</v>
      </c>
      <c r="U1702" s="49">
        <v>112</v>
      </c>
      <c r="V1702" s="49">
        <v>114</v>
      </c>
    </row>
    <row r="1703" spans="1:22" ht="15.75" customHeight="1">
      <c r="A1703" s="139" t="s">
        <v>751</v>
      </c>
      <c r="B1703" s="139" t="s">
        <v>373</v>
      </c>
      <c r="C1703" s="139" t="s">
        <v>783</v>
      </c>
      <c r="D1703" s="139" t="s">
        <v>633</v>
      </c>
      <c r="E1703" s="139" t="s">
        <v>754</v>
      </c>
      <c r="F1703" s="49">
        <v>2.7900000000000001E-2</v>
      </c>
      <c r="G1703" s="49">
        <v>2.8799999999999999E-2</v>
      </c>
      <c r="H1703" s="49">
        <v>2.8799999999999999E-2</v>
      </c>
      <c r="I1703" s="49">
        <v>2.9000000000000001E-2</v>
      </c>
      <c r="J1703" s="49">
        <v>2.8899999999999999E-2</v>
      </c>
      <c r="K1703" s="49">
        <v>2.86E-2</v>
      </c>
      <c r="L1703" s="49">
        <v>2.8899999999999999E-2</v>
      </c>
      <c r="M1703" s="49">
        <v>2.8799999999999999E-2</v>
      </c>
      <c r="N1703" s="49">
        <v>2.8000000000000001E-2</v>
      </c>
      <c r="O1703" s="49">
        <v>2.7300000000000001E-2</v>
      </c>
      <c r="P1703" s="49">
        <v>2.7400000000000001E-2</v>
      </c>
      <c r="Q1703" s="49">
        <v>2.7400000000000001E-2</v>
      </c>
      <c r="R1703" s="49">
        <v>2.69E-2</v>
      </c>
      <c r="S1703" s="49">
        <v>2.76E-2</v>
      </c>
      <c r="T1703" s="49">
        <v>2.76E-2</v>
      </c>
      <c r="U1703" s="49">
        <v>2.75E-2</v>
      </c>
      <c r="V1703" s="49">
        <v>2.75E-2</v>
      </c>
    </row>
    <row r="1704" spans="1:22" ht="15.75" customHeight="1">
      <c r="A1704" s="139" t="s">
        <v>751</v>
      </c>
      <c r="B1704" s="139" t="s">
        <v>518</v>
      </c>
      <c r="C1704" s="139" t="s">
        <v>783</v>
      </c>
      <c r="D1704" s="139" t="s">
        <v>633</v>
      </c>
      <c r="E1704" s="139" t="s">
        <v>754</v>
      </c>
      <c r="F1704" s="49">
        <v>0.222</v>
      </c>
      <c r="G1704" s="49">
        <v>0.223</v>
      </c>
      <c r="H1704" s="49">
        <v>0.224</v>
      </c>
      <c r="I1704" s="49">
        <v>0.22500000000000001</v>
      </c>
      <c r="J1704" s="49">
        <v>0.22600000000000001</v>
      </c>
      <c r="K1704" s="49">
        <v>0.22800000000000001</v>
      </c>
      <c r="L1704" s="49">
        <v>0.22900000000000001</v>
      </c>
      <c r="M1704" s="49">
        <v>0.23</v>
      </c>
      <c r="N1704" s="49">
        <v>0.23100000000000001</v>
      </c>
      <c r="O1704" s="49">
        <v>0.23200000000000001</v>
      </c>
      <c r="P1704" s="49">
        <v>0.23300000000000001</v>
      </c>
      <c r="Q1704" s="49">
        <v>0.23499999999999999</v>
      </c>
      <c r="R1704" s="49">
        <v>0.23599999999999999</v>
      </c>
      <c r="S1704" s="49">
        <v>0.23699999999999999</v>
      </c>
      <c r="T1704" s="49">
        <v>0.23799999999999999</v>
      </c>
      <c r="U1704" s="49">
        <v>0.23899999999999999</v>
      </c>
      <c r="V1704" s="49">
        <v>0.24099999999999999</v>
      </c>
    </row>
    <row r="1705" spans="1:22" ht="15.75" customHeight="1">
      <c r="A1705" s="139" t="s">
        <v>751</v>
      </c>
      <c r="B1705" s="139" t="s">
        <v>605</v>
      </c>
      <c r="C1705" s="139" t="s">
        <v>783</v>
      </c>
      <c r="D1705" s="139" t="s">
        <v>633</v>
      </c>
      <c r="E1705" s="139" t="s">
        <v>754</v>
      </c>
      <c r="F1705" s="49">
        <v>186</v>
      </c>
      <c r="G1705" s="49">
        <v>189</v>
      </c>
      <c r="H1705" s="49">
        <v>193</v>
      </c>
      <c r="I1705" s="49">
        <v>197</v>
      </c>
      <c r="J1705" s="49">
        <v>200</v>
      </c>
      <c r="K1705" s="49">
        <v>204</v>
      </c>
      <c r="L1705" s="49">
        <v>207</v>
      </c>
      <c r="M1705" s="49">
        <v>211</v>
      </c>
      <c r="N1705" s="49">
        <v>214</v>
      </c>
      <c r="O1705" s="49">
        <v>218</v>
      </c>
      <c r="P1705" s="49">
        <v>221</v>
      </c>
      <c r="Q1705" s="49">
        <v>225</v>
      </c>
      <c r="R1705" s="49">
        <v>229</v>
      </c>
      <c r="S1705" s="49">
        <v>232</v>
      </c>
      <c r="T1705" s="49">
        <v>236</v>
      </c>
      <c r="U1705" s="49">
        <v>239</v>
      </c>
      <c r="V1705" s="49">
        <v>243</v>
      </c>
    </row>
    <row r="1706" spans="1:22" ht="15.75" customHeight="1">
      <c r="A1706" s="139" t="s">
        <v>751</v>
      </c>
      <c r="B1706" s="139" t="s">
        <v>773</v>
      </c>
      <c r="C1706" s="139" t="s">
        <v>783</v>
      </c>
      <c r="D1706" s="139" t="s">
        <v>633</v>
      </c>
      <c r="E1706" s="139" t="s">
        <v>754</v>
      </c>
      <c r="F1706" s="49">
        <v>0.115</v>
      </c>
      <c r="G1706" s="49">
        <v>0.11700000000000001</v>
      </c>
      <c r="H1706" s="49">
        <v>0.11899999999999999</v>
      </c>
      <c r="I1706" s="49">
        <v>0.12</v>
      </c>
      <c r="J1706" s="49">
        <v>0.122</v>
      </c>
      <c r="K1706" s="49">
        <v>0.123</v>
      </c>
      <c r="L1706" s="49">
        <v>0.125</v>
      </c>
      <c r="M1706" s="49">
        <v>0.126</v>
      </c>
      <c r="N1706" s="49">
        <v>0.128</v>
      </c>
      <c r="O1706" s="49">
        <v>0.129</v>
      </c>
      <c r="P1706" s="49">
        <v>0.13100000000000001</v>
      </c>
      <c r="Q1706" s="49">
        <v>0.13200000000000001</v>
      </c>
      <c r="R1706" s="49">
        <v>0.13400000000000001</v>
      </c>
      <c r="S1706" s="49">
        <v>0.13600000000000001</v>
      </c>
      <c r="T1706" s="49">
        <v>0.13700000000000001</v>
      </c>
      <c r="U1706" s="49">
        <v>0.13900000000000001</v>
      </c>
      <c r="V1706" s="49">
        <v>0.14099999999999999</v>
      </c>
    </row>
    <row r="1707" spans="1:22" ht="15.75" customHeight="1">
      <c r="A1707" s="139" t="s">
        <v>751</v>
      </c>
      <c r="B1707" s="139" t="s">
        <v>607</v>
      </c>
      <c r="C1707" s="139" t="s">
        <v>783</v>
      </c>
      <c r="D1707" s="139" t="s">
        <v>633</v>
      </c>
      <c r="E1707" s="139" t="s">
        <v>754</v>
      </c>
      <c r="F1707" s="49">
        <v>6.53</v>
      </c>
      <c r="G1707" s="49">
        <v>6.62</v>
      </c>
      <c r="H1707" s="49">
        <v>6.71</v>
      </c>
      <c r="I1707" s="49">
        <v>6.8</v>
      </c>
      <c r="J1707" s="49">
        <v>6.89</v>
      </c>
      <c r="K1707" s="49">
        <v>6.99</v>
      </c>
      <c r="L1707" s="49">
        <v>7.08</v>
      </c>
      <c r="M1707" s="49">
        <v>7.17</v>
      </c>
      <c r="N1707" s="49">
        <v>7.26</v>
      </c>
      <c r="O1707" s="49">
        <v>7.36</v>
      </c>
      <c r="P1707" s="49">
        <v>7.45</v>
      </c>
      <c r="Q1707" s="49">
        <v>7.54</v>
      </c>
      <c r="R1707" s="49">
        <v>7.64</v>
      </c>
      <c r="S1707" s="49">
        <v>7.72</v>
      </c>
      <c r="T1707" s="49">
        <v>7.82</v>
      </c>
      <c r="U1707" s="49">
        <v>7.91</v>
      </c>
      <c r="V1707" s="49">
        <v>8</v>
      </c>
    </row>
    <row r="1708" spans="1:22" ht="15.75" customHeight="1">
      <c r="A1708" s="139" t="s">
        <v>751</v>
      </c>
      <c r="B1708" s="139" t="s">
        <v>603</v>
      </c>
      <c r="C1708" s="139" t="s">
        <v>783</v>
      </c>
      <c r="D1708" s="139" t="s">
        <v>633</v>
      </c>
      <c r="E1708" s="139" t="s">
        <v>754</v>
      </c>
      <c r="F1708" s="49">
        <v>0.121</v>
      </c>
      <c r="G1708" s="49">
        <v>0.124</v>
      </c>
      <c r="H1708" s="49">
        <v>0.126</v>
      </c>
      <c r="I1708" s="49">
        <v>0.129</v>
      </c>
      <c r="J1708" s="49">
        <v>0.13100000000000001</v>
      </c>
      <c r="K1708" s="49">
        <v>0.13400000000000001</v>
      </c>
      <c r="L1708" s="49">
        <v>0.13600000000000001</v>
      </c>
      <c r="M1708" s="49">
        <v>0.13900000000000001</v>
      </c>
      <c r="N1708" s="49">
        <v>0.14099999999999999</v>
      </c>
      <c r="O1708" s="49">
        <v>0.14399999999999999</v>
      </c>
      <c r="P1708" s="49">
        <v>0.14699999999999999</v>
      </c>
      <c r="Q1708" s="49">
        <v>0.14899999999999999</v>
      </c>
      <c r="R1708" s="49">
        <v>0.152</v>
      </c>
      <c r="S1708" s="49">
        <v>0.154</v>
      </c>
      <c r="T1708" s="49">
        <v>0.157</v>
      </c>
      <c r="U1708" s="49">
        <v>0.159</v>
      </c>
      <c r="V1708" s="49">
        <v>0.16200000000000001</v>
      </c>
    </row>
    <row r="1709" spans="1:22" ht="15.75" customHeight="1">
      <c r="A1709" s="139" t="s">
        <v>751</v>
      </c>
      <c r="B1709" s="139" t="s">
        <v>520</v>
      </c>
      <c r="C1709" s="139" t="s">
        <v>783</v>
      </c>
      <c r="D1709" s="139" t="s">
        <v>633</v>
      </c>
      <c r="E1709" s="139" t="s">
        <v>754</v>
      </c>
      <c r="F1709" s="49">
        <v>0.11600000000000001</v>
      </c>
      <c r="G1709" s="49">
        <v>0.11700000000000001</v>
      </c>
      <c r="H1709" s="49">
        <v>0.11799999999999999</v>
      </c>
      <c r="I1709" s="49">
        <v>0.11899999999999999</v>
      </c>
      <c r="J1709" s="49">
        <v>0.12</v>
      </c>
      <c r="K1709" s="49">
        <v>0.121</v>
      </c>
      <c r="L1709" s="49">
        <v>0.122</v>
      </c>
      <c r="M1709" s="49">
        <v>0.123</v>
      </c>
      <c r="N1709" s="49">
        <v>0.124</v>
      </c>
      <c r="O1709" s="49">
        <v>0.124</v>
      </c>
      <c r="P1709" s="49">
        <v>0.125</v>
      </c>
      <c r="Q1709" s="49">
        <v>0.126</v>
      </c>
      <c r="R1709" s="49">
        <v>0.127</v>
      </c>
      <c r="S1709" s="49">
        <v>0.128</v>
      </c>
      <c r="T1709" s="49">
        <v>0.129</v>
      </c>
      <c r="U1709" s="49">
        <v>0.13</v>
      </c>
      <c r="V1709" s="49">
        <v>0.13100000000000001</v>
      </c>
    </row>
    <row r="1710" spans="1:22" ht="15.75" customHeight="1">
      <c r="A1710" s="139" t="s">
        <v>751</v>
      </c>
      <c r="B1710" s="139" t="s">
        <v>609</v>
      </c>
      <c r="C1710" s="139" t="s">
        <v>783</v>
      </c>
      <c r="D1710" s="139" t="s">
        <v>633</v>
      </c>
      <c r="E1710" s="139" t="s">
        <v>754</v>
      </c>
      <c r="F1710" s="49">
        <v>8.2100000000000009</v>
      </c>
      <c r="G1710" s="49">
        <v>8.48</v>
      </c>
      <c r="H1710" s="49">
        <v>8.75</v>
      </c>
      <c r="I1710" s="49">
        <v>9.02</v>
      </c>
      <c r="J1710" s="49">
        <v>9.31</v>
      </c>
      <c r="K1710" s="49">
        <v>9.61</v>
      </c>
      <c r="L1710" s="49">
        <v>9.9</v>
      </c>
      <c r="M1710" s="49">
        <v>10.199999999999999</v>
      </c>
      <c r="N1710" s="49">
        <v>10.5</v>
      </c>
      <c r="O1710" s="49">
        <v>10.8</v>
      </c>
      <c r="P1710" s="49">
        <v>11.1</v>
      </c>
      <c r="Q1710" s="49">
        <v>11.4</v>
      </c>
      <c r="R1710" s="49">
        <v>11.7</v>
      </c>
      <c r="S1710" s="49">
        <v>11.9</v>
      </c>
      <c r="T1710" s="49">
        <v>12.2</v>
      </c>
      <c r="U1710" s="49">
        <v>12.5</v>
      </c>
      <c r="V1710" s="49">
        <v>12.8</v>
      </c>
    </row>
    <row r="1711" spans="1:22" ht="15.75" customHeight="1">
      <c r="A1711" s="139" t="s">
        <v>751</v>
      </c>
      <c r="B1711" s="139" t="s">
        <v>546</v>
      </c>
      <c r="C1711" s="139" t="s">
        <v>783</v>
      </c>
      <c r="D1711" s="139" t="s">
        <v>633</v>
      </c>
      <c r="E1711" s="139" t="s">
        <v>754</v>
      </c>
      <c r="F1711" s="49">
        <v>196</v>
      </c>
      <c r="G1711" s="49">
        <v>226</v>
      </c>
      <c r="H1711" s="49">
        <v>250</v>
      </c>
      <c r="I1711" s="49">
        <v>249</v>
      </c>
      <c r="J1711" s="49">
        <v>246</v>
      </c>
      <c r="K1711" s="49">
        <v>468</v>
      </c>
      <c r="L1711" s="49">
        <v>509</v>
      </c>
      <c r="M1711" s="49">
        <v>234</v>
      </c>
      <c r="N1711" s="49">
        <v>234</v>
      </c>
      <c r="O1711" s="49">
        <v>221</v>
      </c>
      <c r="P1711" s="49">
        <v>234</v>
      </c>
      <c r="Q1711" s="49">
        <v>234</v>
      </c>
      <c r="R1711" s="49">
        <v>196</v>
      </c>
      <c r="S1711" s="49">
        <v>268</v>
      </c>
      <c r="T1711" s="49">
        <v>268</v>
      </c>
      <c r="U1711" s="49">
        <v>268</v>
      </c>
      <c r="V1711" s="49">
        <v>269</v>
      </c>
    </row>
    <row r="1712" spans="1:22" ht="15.75" customHeight="1">
      <c r="A1712" s="139" t="s">
        <v>751</v>
      </c>
      <c r="B1712" s="139" t="s">
        <v>611</v>
      </c>
      <c r="C1712" s="139" t="s">
        <v>783</v>
      </c>
      <c r="D1712" s="139" t="s">
        <v>633</v>
      </c>
      <c r="E1712" s="139" t="s">
        <v>754</v>
      </c>
      <c r="F1712" s="49">
        <v>5.89</v>
      </c>
      <c r="G1712" s="49">
        <v>6</v>
      </c>
      <c r="H1712" s="49">
        <v>6.11</v>
      </c>
      <c r="I1712" s="49">
        <v>6.21</v>
      </c>
      <c r="J1712" s="49">
        <v>6.32</v>
      </c>
      <c r="K1712" s="49">
        <v>6.42</v>
      </c>
      <c r="L1712" s="49">
        <v>6.52</v>
      </c>
      <c r="M1712" s="49">
        <v>6.63</v>
      </c>
      <c r="N1712" s="49">
        <v>6.73</v>
      </c>
      <c r="O1712" s="49">
        <v>6.84</v>
      </c>
      <c r="P1712" s="49">
        <v>6.94</v>
      </c>
      <c r="Q1712" s="49">
        <v>7.04</v>
      </c>
      <c r="R1712" s="49">
        <v>7.15</v>
      </c>
      <c r="S1712" s="49">
        <v>7.26</v>
      </c>
      <c r="T1712" s="49">
        <v>7.37</v>
      </c>
      <c r="U1712" s="49">
        <v>7.47</v>
      </c>
      <c r="V1712" s="49">
        <v>7.58</v>
      </c>
    </row>
    <row r="1713" spans="1:22" ht="15.75" customHeight="1">
      <c r="A1713" s="139" t="s">
        <v>751</v>
      </c>
      <c r="B1713" s="139" t="s">
        <v>613</v>
      </c>
      <c r="C1713" s="139" t="s">
        <v>783</v>
      </c>
      <c r="D1713" s="139" t="s">
        <v>633</v>
      </c>
      <c r="E1713" s="139" t="s">
        <v>754</v>
      </c>
      <c r="F1713" s="49">
        <v>7.09</v>
      </c>
      <c r="G1713" s="49">
        <v>7.15</v>
      </c>
      <c r="H1713" s="49">
        <v>7.2</v>
      </c>
      <c r="I1713" s="49">
        <v>7.24</v>
      </c>
      <c r="J1713" s="49">
        <v>7.28</v>
      </c>
      <c r="K1713" s="49">
        <v>7.32</v>
      </c>
      <c r="L1713" s="49">
        <v>7.36</v>
      </c>
      <c r="M1713" s="49">
        <v>7.41</v>
      </c>
      <c r="N1713" s="49">
        <v>7.45</v>
      </c>
      <c r="O1713" s="49">
        <v>7.49</v>
      </c>
      <c r="P1713" s="49">
        <v>7.53</v>
      </c>
      <c r="Q1713" s="49">
        <v>7.57</v>
      </c>
      <c r="R1713" s="49">
        <v>7.61</v>
      </c>
      <c r="S1713" s="49">
        <v>7.67</v>
      </c>
      <c r="T1713" s="49">
        <v>7.72</v>
      </c>
      <c r="U1713" s="49">
        <v>7.76</v>
      </c>
      <c r="V1713" s="49">
        <v>7.81</v>
      </c>
    </row>
    <row r="1714" spans="1:22" ht="15.75" customHeight="1">
      <c r="A1714" s="139" t="s">
        <v>751</v>
      </c>
      <c r="B1714" s="139" t="s">
        <v>752</v>
      </c>
      <c r="C1714" s="139" t="s">
        <v>784</v>
      </c>
      <c r="D1714" s="139" t="s">
        <v>633</v>
      </c>
      <c r="E1714" s="139" t="s">
        <v>754</v>
      </c>
      <c r="F1714" s="49">
        <v>1.69</v>
      </c>
      <c r="G1714" s="49">
        <v>1.72</v>
      </c>
      <c r="H1714" s="49">
        <v>1.75</v>
      </c>
      <c r="I1714" s="49">
        <v>1.78</v>
      </c>
      <c r="J1714" s="49">
        <v>1.8</v>
      </c>
      <c r="K1714" s="49">
        <v>1.83</v>
      </c>
      <c r="L1714" s="49">
        <v>1.85</v>
      </c>
      <c r="M1714" s="49">
        <v>1.88</v>
      </c>
      <c r="N1714" s="49">
        <v>1.9</v>
      </c>
      <c r="O1714" s="49">
        <v>1.9</v>
      </c>
      <c r="P1714" s="49">
        <v>1.9</v>
      </c>
      <c r="Q1714" s="49">
        <v>1.9</v>
      </c>
      <c r="R1714" s="49">
        <v>1.89</v>
      </c>
      <c r="S1714" s="49">
        <v>1.97</v>
      </c>
      <c r="T1714" s="49">
        <v>1.99</v>
      </c>
      <c r="U1714" s="49">
        <v>2</v>
      </c>
      <c r="V1714" s="49">
        <v>2.02</v>
      </c>
    </row>
    <row r="1715" spans="1:22" ht="15.75" customHeight="1">
      <c r="A1715" s="139" t="s">
        <v>751</v>
      </c>
      <c r="B1715" s="139" t="s">
        <v>223</v>
      </c>
      <c r="C1715" s="139" t="s">
        <v>784</v>
      </c>
      <c r="D1715" s="139" t="s">
        <v>633</v>
      </c>
      <c r="E1715" s="139" t="s">
        <v>754</v>
      </c>
      <c r="F1715" s="49">
        <v>58.6</v>
      </c>
      <c r="G1715" s="49">
        <v>61.1</v>
      </c>
      <c r="H1715" s="49">
        <v>64</v>
      </c>
      <c r="I1715" s="49">
        <v>67.3</v>
      </c>
      <c r="J1715" s="49">
        <v>70.599999999999994</v>
      </c>
      <c r="K1715" s="49">
        <v>73.8</v>
      </c>
      <c r="L1715" s="49">
        <v>77</v>
      </c>
      <c r="M1715" s="49">
        <v>80.2</v>
      </c>
      <c r="N1715" s="49">
        <v>83.5</v>
      </c>
      <c r="O1715" s="49">
        <v>83.5</v>
      </c>
      <c r="P1715" s="49">
        <v>83.5</v>
      </c>
      <c r="Q1715" s="49">
        <v>83.5</v>
      </c>
      <c r="R1715" s="49">
        <v>79.2</v>
      </c>
      <c r="S1715" s="49">
        <v>89.9</v>
      </c>
      <c r="T1715" s="49">
        <v>92.2</v>
      </c>
      <c r="U1715" s="49">
        <v>94.4</v>
      </c>
      <c r="V1715" s="49">
        <v>96.7</v>
      </c>
    </row>
    <row r="1716" spans="1:22" ht="15.75" customHeight="1">
      <c r="A1716" s="139" t="s">
        <v>751</v>
      </c>
      <c r="B1716" s="139" t="s">
        <v>233</v>
      </c>
      <c r="C1716" s="139" t="s">
        <v>784</v>
      </c>
      <c r="D1716" s="139" t="s">
        <v>633</v>
      </c>
      <c r="E1716" s="139" t="s">
        <v>754</v>
      </c>
      <c r="F1716" s="49">
        <v>36.299999999999997</v>
      </c>
      <c r="G1716" s="49">
        <v>37.299999999999997</v>
      </c>
      <c r="H1716" s="49">
        <v>38.4</v>
      </c>
      <c r="I1716" s="49">
        <v>39.5</v>
      </c>
      <c r="J1716" s="49">
        <v>40.700000000000003</v>
      </c>
      <c r="K1716" s="49">
        <v>41.8</v>
      </c>
      <c r="L1716" s="49">
        <v>43</v>
      </c>
      <c r="M1716" s="49">
        <v>44.2</v>
      </c>
      <c r="N1716" s="49">
        <v>45.4</v>
      </c>
      <c r="O1716" s="49">
        <v>45.4</v>
      </c>
      <c r="P1716" s="49">
        <v>45.4</v>
      </c>
      <c r="Q1716" s="49">
        <v>45.4</v>
      </c>
      <c r="R1716" s="49">
        <v>43.6</v>
      </c>
      <c r="S1716" s="49">
        <v>47.8</v>
      </c>
      <c r="T1716" s="49">
        <v>48.6</v>
      </c>
      <c r="U1716" s="49">
        <v>49.4</v>
      </c>
      <c r="V1716" s="49">
        <v>50.3</v>
      </c>
    </row>
    <row r="1717" spans="1:22" ht="15.75" customHeight="1">
      <c r="A1717" s="139" t="s">
        <v>751</v>
      </c>
      <c r="B1717" s="139" t="s">
        <v>226</v>
      </c>
      <c r="C1717" s="139" t="s">
        <v>784</v>
      </c>
      <c r="D1717" s="139" t="s">
        <v>633</v>
      </c>
      <c r="E1717" s="139" t="s">
        <v>754</v>
      </c>
      <c r="F1717" s="49">
        <v>59.1</v>
      </c>
      <c r="G1717" s="49">
        <v>59.2</v>
      </c>
      <c r="H1717" s="49">
        <v>59.4</v>
      </c>
      <c r="I1717" s="49">
        <v>59.7</v>
      </c>
      <c r="J1717" s="49">
        <v>60.1</v>
      </c>
      <c r="K1717" s="49">
        <v>60.4</v>
      </c>
      <c r="L1717" s="49">
        <v>60.8</v>
      </c>
      <c r="M1717" s="49">
        <v>61.1</v>
      </c>
      <c r="N1717" s="49">
        <v>61.5</v>
      </c>
      <c r="O1717" s="49">
        <v>61.5</v>
      </c>
      <c r="P1717" s="49">
        <v>61.5</v>
      </c>
      <c r="Q1717" s="49">
        <v>61.5</v>
      </c>
      <c r="R1717" s="49">
        <v>61.1</v>
      </c>
      <c r="S1717" s="49">
        <v>62</v>
      </c>
      <c r="T1717" s="49">
        <v>62.2</v>
      </c>
      <c r="U1717" s="49">
        <v>62.4</v>
      </c>
      <c r="V1717" s="49">
        <v>62.6</v>
      </c>
    </row>
    <row r="1718" spans="1:22" ht="15.75" customHeight="1">
      <c r="A1718" s="139" t="s">
        <v>751</v>
      </c>
      <c r="B1718" s="139" t="s">
        <v>231</v>
      </c>
      <c r="C1718" s="139" t="s">
        <v>784</v>
      </c>
      <c r="D1718" s="139" t="s">
        <v>633</v>
      </c>
      <c r="E1718" s="139" t="s">
        <v>754</v>
      </c>
      <c r="F1718" s="49">
        <v>5.89</v>
      </c>
      <c r="G1718" s="49">
        <v>5.99</v>
      </c>
      <c r="H1718" s="49">
        <v>5.78</v>
      </c>
      <c r="I1718" s="49">
        <v>5.57</v>
      </c>
      <c r="J1718" s="49">
        <v>5.3</v>
      </c>
      <c r="K1718" s="49">
        <v>5.36</v>
      </c>
      <c r="L1718" s="49">
        <v>5.63</v>
      </c>
      <c r="M1718" s="49">
        <v>5.73</v>
      </c>
      <c r="N1718" s="49">
        <v>5.25</v>
      </c>
      <c r="O1718" s="49">
        <v>5.15</v>
      </c>
      <c r="P1718" s="49">
        <v>5.47</v>
      </c>
      <c r="Q1718" s="49">
        <v>5.38</v>
      </c>
      <c r="R1718" s="49">
        <v>5.39</v>
      </c>
      <c r="S1718" s="49">
        <v>5.32</v>
      </c>
      <c r="T1718" s="49">
        <v>5.29</v>
      </c>
      <c r="U1718" s="49">
        <v>5.27</v>
      </c>
      <c r="V1718" s="49">
        <v>5.24</v>
      </c>
    </row>
    <row r="1719" spans="1:22" ht="15.75" customHeight="1">
      <c r="A1719" s="139" t="s">
        <v>751</v>
      </c>
      <c r="B1719" s="139" t="s">
        <v>756</v>
      </c>
      <c r="C1719" s="139" t="s">
        <v>784</v>
      </c>
      <c r="D1719" s="139" t="s">
        <v>633</v>
      </c>
      <c r="E1719" s="139" t="s">
        <v>754</v>
      </c>
      <c r="F1719" s="49">
        <v>121000</v>
      </c>
      <c r="G1719" s="49">
        <v>123000</v>
      </c>
      <c r="H1719" s="49">
        <v>109000</v>
      </c>
      <c r="I1719" s="49">
        <v>109000</v>
      </c>
      <c r="J1719" s="49">
        <v>109000</v>
      </c>
      <c r="K1719" s="49">
        <v>110000</v>
      </c>
      <c r="L1719" s="49">
        <v>105000</v>
      </c>
      <c r="M1719" s="49">
        <v>99900</v>
      </c>
      <c r="N1719" s="49">
        <v>93700</v>
      </c>
      <c r="O1719" s="49">
        <v>88600</v>
      </c>
      <c r="P1719" s="49">
        <v>88100</v>
      </c>
      <c r="Q1719" s="49">
        <v>84500</v>
      </c>
      <c r="R1719" s="49">
        <v>83900</v>
      </c>
      <c r="S1719" s="49">
        <v>78700</v>
      </c>
      <c r="T1719" s="49">
        <v>75300</v>
      </c>
      <c r="U1719" s="49">
        <v>71900</v>
      </c>
      <c r="V1719" s="49">
        <v>68600</v>
      </c>
    </row>
    <row r="1720" spans="1:22" ht="15.75" customHeight="1">
      <c r="A1720" s="139" t="s">
        <v>751</v>
      </c>
      <c r="B1720" s="139" t="s">
        <v>757</v>
      </c>
      <c r="C1720" s="139" t="s">
        <v>784</v>
      </c>
      <c r="D1720" s="139" t="s">
        <v>633</v>
      </c>
      <c r="E1720" s="139" t="s">
        <v>754</v>
      </c>
      <c r="F1720" s="49">
        <v>3.24</v>
      </c>
      <c r="G1720" s="49">
        <v>3.25</v>
      </c>
      <c r="H1720" s="49">
        <v>3.27</v>
      </c>
      <c r="I1720" s="49">
        <v>3.3</v>
      </c>
      <c r="J1720" s="49">
        <v>3.34</v>
      </c>
      <c r="K1720" s="49">
        <v>3.37</v>
      </c>
      <c r="L1720" s="49">
        <v>3.41</v>
      </c>
      <c r="M1720" s="49">
        <v>3.44</v>
      </c>
      <c r="N1720" s="49">
        <v>3.48</v>
      </c>
      <c r="O1720" s="49">
        <v>3.48</v>
      </c>
      <c r="P1720" s="49">
        <v>3.48</v>
      </c>
      <c r="Q1720" s="49">
        <v>3.48</v>
      </c>
      <c r="R1720" s="49">
        <v>3.46</v>
      </c>
      <c r="S1720" s="49">
        <v>3.53</v>
      </c>
      <c r="T1720" s="49">
        <v>3.55</v>
      </c>
      <c r="U1720" s="49">
        <v>3.57</v>
      </c>
      <c r="V1720" s="49">
        <v>3.59</v>
      </c>
    </row>
    <row r="1721" spans="1:22" ht="15.75" customHeight="1">
      <c r="A1721" s="139" t="s">
        <v>751</v>
      </c>
      <c r="B1721" s="139" t="s">
        <v>758</v>
      </c>
      <c r="C1721" s="139" t="s">
        <v>784</v>
      </c>
      <c r="D1721" s="139" t="s">
        <v>633</v>
      </c>
      <c r="E1721" s="139" t="s">
        <v>754</v>
      </c>
      <c r="F1721" s="49">
        <v>415</v>
      </c>
      <c r="G1721" s="49">
        <v>423</v>
      </c>
      <c r="H1721" s="49">
        <v>423</v>
      </c>
      <c r="I1721" s="49">
        <v>447</v>
      </c>
      <c r="J1721" s="49">
        <v>457</v>
      </c>
      <c r="K1721" s="49">
        <v>449</v>
      </c>
      <c r="L1721" s="49">
        <v>449</v>
      </c>
      <c r="M1721" s="49">
        <v>447</v>
      </c>
      <c r="N1721" s="49">
        <v>450</v>
      </c>
      <c r="O1721" s="49">
        <v>448</v>
      </c>
      <c r="P1721" s="49">
        <v>449</v>
      </c>
      <c r="Q1721" s="49">
        <v>449</v>
      </c>
      <c r="R1721" s="49">
        <v>442</v>
      </c>
      <c r="S1721" s="49">
        <v>464</v>
      </c>
      <c r="T1721" s="49">
        <v>467</v>
      </c>
      <c r="U1721" s="49">
        <v>470</v>
      </c>
      <c r="V1721" s="49">
        <v>474</v>
      </c>
    </row>
    <row r="1722" spans="1:22" ht="15.75" customHeight="1">
      <c r="A1722" s="139" t="s">
        <v>751</v>
      </c>
      <c r="B1722" s="139" t="s">
        <v>594</v>
      </c>
      <c r="C1722" s="139" t="s">
        <v>784</v>
      </c>
      <c r="D1722" s="139" t="s">
        <v>633</v>
      </c>
      <c r="E1722" s="139" t="s">
        <v>754</v>
      </c>
      <c r="F1722" s="49">
        <v>125</v>
      </c>
      <c r="G1722" s="49">
        <v>135</v>
      </c>
      <c r="H1722" s="49">
        <v>146</v>
      </c>
      <c r="I1722" s="49">
        <v>156</v>
      </c>
      <c r="J1722" s="49">
        <v>166</v>
      </c>
      <c r="K1722" s="49">
        <v>174</v>
      </c>
      <c r="L1722" s="49">
        <v>183</v>
      </c>
      <c r="M1722" s="49">
        <v>193</v>
      </c>
      <c r="N1722" s="49">
        <v>201</v>
      </c>
      <c r="O1722" s="49">
        <v>213</v>
      </c>
      <c r="P1722" s="49">
        <v>218</v>
      </c>
      <c r="Q1722" s="49">
        <v>213</v>
      </c>
      <c r="R1722" s="49">
        <v>213</v>
      </c>
      <c r="S1722" s="49">
        <v>237</v>
      </c>
      <c r="T1722" s="49">
        <v>246</v>
      </c>
      <c r="U1722" s="49">
        <v>254</v>
      </c>
      <c r="V1722" s="49">
        <v>262</v>
      </c>
    </row>
    <row r="1723" spans="1:22" ht="15.75" customHeight="1">
      <c r="A1723" s="139" t="s">
        <v>751</v>
      </c>
      <c r="B1723" s="139" t="s">
        <v>238</v>
      </c>
      <c r="C1723" s="139" t="s">
        <v>784</v>
      </c>
      <c r="D1723" s="139" t="s">
        <v>633</v>
      </c>
      <c r="E1723" s="139" t="s">
        <v>754</v>
      </c>
      <c r="F1723" s="49">
        <v>823</v>
      </c>
      <c r="G1723" s="49">
        <v>833</v>
      </c>
      <c r="H1723" s="49">
        <v>855</v>
      </c>
      <c r="I1723" s="49">
        <v>864</v>
      </c>
      <c r="J1723" s="49">
        <v>878</v>
      </c>
      <c r="K1723" s="49">
        <v>895</v>
      </c>
      <c r="L1723" s="49">
        <v>905</v>
      </c>
      <c r="M1723" s="49">
        <v>907</v>
      </c>
      <c r="N1723" s="49">
        <v>919</v>
      </c>
      <c r="O1723" s="49">
        <v>914</v>
      </c>
      <c r="P1723" s="49">
        <v>907</v>
      </c>
      <c r="Q1723" s="49">
        <v>900</v>
      </c>
      <c r="R1723" s="49">
        <v>894</v>
      </c>
      <c r="S1723" s="49">
        <v>936</v>
      </c>
      <c r="T1723" s="49">
        <v>944</v>
      </c>
      <c r="U1723" s="49">
        <v>952</v>
      </c>
      <c r="V1723" s="49">
        <v>960</v>
      </c>
    </row>
    <row r="1724" spans="1:22" ht="15.75" customHeight="1">
      <c r="A1724" s="139" t="s">
        <v>751</v>
      </c>
      <c r="B1724" s="139" t="s">
        <v>240</v>
      </c>
      <c r="C1724" s="139" t="s">
        <v>784</v>
      </c>
      <c r="D1724" s="139" t="s">
        <v>633</v>
      </c>
      <c r="E1724" s="139" t="s">
        <v>754</v>
      </c>
      <c r="F1724" s="49">
        <v>111</v>
      </c>
      <c r="G1724" s="49">
        <v>110</v>
      </c>
      <c r="H1724" s="49">
        <v>109</v>
      </c>
      <c r="I1724" s="49">
        <v>109</v>
      </c>
      <c r="J1724" s="49">
        <v>109</v>
      </c>
      <c r="K1724" s="49">
        <v>108</v>
      </c>
      <c r="L1724" s="49">
        <v>108</v>
      </c>
      <c r="M1724" s="49">
        <v>108</v>
      </c>
      <c r="N1724" s="49">
        <v>107</v>
      </c>
      <c r="O1724" s="49">
        <v>107</v>
      </c>
      <c r="P1724" s="49">
        <v>107</v>
      </c>
      <c r="Q1724" s="49">
        <v>107</v>
      </c>
      <c r="R1724" s="49">
        <v>107</v>
      </c>
      <c r="S1724" s="49">
        <v>106</v>
      </c>
      <c r="T1724" s="49">
        <v>105</v>
      </c>
      <c r="U1724" s="49">
        <v>105</v>
      </c>
      <c r="V1724" s="49">
        <v>105</v>
      </c>
    </row>
    <row r="1725" spans="1:22" ht="15.75" customHeight="1">
      <c r="A1725" s="139" t="s">
        <v>751</v>
      </c>
      <c r="B1725" s="139" t="s">
        <v>236</v>
      </c>
      <c r="C1725" s="139" t="s">
        <v>784</v>
      </c>
      <c r="D1725" s="139" t="s">
        <v>633</v>
      </c>
      <c r="E1725" s="139" t="s">
        <v>754</v>
      </c>
      <c r="F1725" s="49">
        <v>1.49</v>
      </c>
      <c r="G1725" s="49">
        <v>1.51</v>
      </c>
      <c r="H1725" s="49">
        <v>1.53</v>
      </c>
      <c r="I1725" s="49">
        <v>1.55</v>
      </c>
      <c r="J1725" s="49">
        <v>1.56</v>
      </c>
      <c r="K1725" s="49">
        <v>1.58</v>
      </c>
      <c r="L1725" s="49">
        <v>1.6</v>
      </c>
      <c r="M1725" s="49">
        <v>1.62</v>
      </c>
      <c r="N1725" s="49">
        <v>1.64</v>
      </c>
      <c r="O1725" s="49">
        <v>1.64</v>
      </c>
      <c r="P1725" s="49">
        <v>1.64</v>
      </c>
      <c r="Q1725" s="49">
        <v>1.64</v>
      </c>
      <c r="R1725" s="49">
        <v>1.63</v>
      </c>
      <c r="S1725" s="49">
        <v>1.69</v>
      </c>
      <c r="T1725" s="49">
        <v>1.7</v>
      </c>
      <c r="U1725" s="49">
        <v>1.72</v>
      </c>
      <c r="V1725" s="49">
        <v>1.73</v>
      </c>
    </row>
    <row r="1726" spans="1:22" ht="15.75" customHeight="1">
      <c r="A1726" s="139" t="s">
        <v>751</v>
      </c>
      <c r="B1726" s="139" t="s">
        <v>243</v>
      </c>
      <c r="C1726" s="139" t="s">
        <v>784</v>
      </c>
      <c r="D1726" s="139" t="s">
        <v>633</v>
      </c>
      <c r="E1726" s="139" t="s">
        <v>754</v>
      </c>
      <c r="F1726" s="49">
        <v>1020</v>
      </c>
      <c r="G1726" s="49">
        <v>1030</v>
      </c>
      <c r="H1726" s="49">
        <v>1070</v>
      </c>
      <c r="I1726" s="49">
        <v>1050</v>
      </c>
      <c r="J1726" s="49">
        <v>1060</v>
      </c>
      <c r="K1726" s="49">
        <v>1070</v>
      </c>
      <c r="L1726" s="49">
        <v>1090</v>
      </c>
      <c r="M1726" s="49">
        <v>1110</v>
      </c>
      <c r="N1726" s="49">
        <v>1110</v>
      </c>
      <c r="O1726" s="49">
        <v>1110</v>
      </c>
      <c r="P1726" s="49">
        <v>1180</v>
      </c>
      <c r="Q1726" s="49">
        <v>1180</v>
      </c>
      <c r="R1726" s="49">
        <v>1200</v>
      </c>
      <c r="S1726" s="49">
        <v>1190</v>
      </c>
      <c r="T1726" s="49">
        <v>1200</v>
      </c>
      <c r="U1726" s="49">
        <v>1210</v>
      </c>
      <c r="V1726" s="49">
        <v>1220</v>
      </c>
    </row>
    <row r="1727" spans="1:22" ht="15.75" customHeight="1">
      <c r="A1727" s="139" t="s">
        <v>751</v>
      </c>
      <c r="B1727" s="139" t="s">
        <v>245</v>
      </c>
      <c r="C1727" s="139" t="s">
        <v>784</v>
      </c>
      <c r="D1727" s="139" t="s">
        <v>633</v>
      </c>
      <c r="E1727" s="139" t="s">
        <v>754</v>
      </c>
      <c r="F1727" s="49">
        <v>0.34200000000000003</v>
      </c>
      <c r="G1727" s="49">
        <v>0.35799999999999998</v>
      </c>
      <c r="H1727" s="49">
        <v>0.378</v>
      </c>
      <c r="I1727" s="49">
        <v>0.38200000000000001</v>
      </c>
      <c r="J1727" s="49">
        <v>0.32200000000000001</v>
      </c>
      <c r="K1727" s="49">
        <v>0.36</v>
      </c>
      <c r="L1727" s="49">
        <v>2.15</v>
      </c>
      <c r="M1727" s="49">
        <v>5.76</v>
      </c>
      <c r="N1727" s="49">
        <v>8.82</v>
      </c>
      <c r="O1727" s="49">
        <v>10.9</v>
      </c>
      <c r="P1727" s="49">
        <v>15</v>
      </c>
      <c r="Q1727" s="49">
        <v>16.100000000000001</v>
      </c>
      <c r="R1727" s="49">
        <v>17.8</v>
      </c>
      <c r="S1727" s="49">
        <v>23.1</v>
      </c>
      <c r="T1727" s="49">
        <v>24.2</v>
      </c>
      <c r="U1727" s="49">
        <v>26.5</v>
      </c>
      <c r="V1727" s="49">
        <v>26.9</v>
      </c>
    </row>
    <row r="1728" spans="1:22" ht="15.75" customHeight="1">
      <c r="A1728" s="139" t="s">
        <v>751</v>
      </c>
      <c r="B1728" s="139" t="s">
        <v>247</v>
      </c>
      <c r="C1728" s="139" t="s">
        <v>784</v>
      </c>
      <c r="D1728" s="139" t="s">
        <v>633</v>
      </c>
      <c r="E1728" s="139" t="s">
        <v>754</v>
      </c>
      <c r="F1728" s="49">
        <v>182</v>
      </c>
      <c r="G1728" s="49">
        <v>182</v>
      </c>
      <c r="H1728" s="49">
        <v>184</v>
      </c>
      <c r="I1728" s="49">
        <v>185</v>
      </c>
      <c r="J1728" s="49">
        <v>190</v>
      </c>
      <c r="K1728" s="49">
        <v>191</v>
      </c>
      <c r="L1728" s="49">
        <v>189</v>
      </c>
      <c r="M1728" s="49">
        <v>190</v>
      </c>
      <c r="N1728" s="49">
        <v>191</v>
      </c>
      <c r="O1728" s="49">
        <v>191</v>
      </c>
      <c r="P1728" s="49">
        <v>191</v>
      </c>
      <c r="Q1728" s="49">
        <v>191</v>
      </c>
      <c r="R1728" s="49">
        <v>190</v>
      </c>
      <c r="S1728" s="49">
        <v>194</v>
      </c>
      <c r="T1728" s="49">
        <v>195</v>
      </c>
      <c r="U1728" s="49">
        <v>196</v>
      </c>
      <c r="V1728" s="49">
        <v>197</v>
      </c>
    </row>
    <row r="1729" spans="1:22" ht="15.75" customHeight="1">
      <c r="A1729" s="139" t="s">
        <v>751</v>
      </c>
      <c r="B1729" s="139" t="s">
        <v>760</v>
      </c>
      <c r="C1729" s="139" t="s">
        <v>784</v>
      </c>
      <c r="D1729" s="139" t="s">
        <v>633</v>
      </c>
      <c r="E1729" s="139" t="s">
        <v>754</v>
      </c>
      <c r="F1729" s="49">
        <v>9220</v>
      </c>
      <c r="G1729" s="49">
        <v>9320</v>
      </c>
      <c r="H1729" s="49">
        <v>9450</v>
      </c>
      <c r="I1729" s="49">
        <v>9610</v>
      </c>
      <c r="J1729" s="49">
        <v>9840</v>
      </c>
      <c r="K1729" s="49">
        <v>9820</v>
      </c>
      <c r="L1729" s="49">
        <v>9880</v>
      </c>
      <c r="M1729" s="49">
        <v>10100</v>
      </c>
      <c r="N1729" s="49">
        <v>10100</v>
      </c>
      <c r="O1729" s="49">
        <v>10200</v>
      </c>
      <c r="P1729" s="49">
        <v>10200</v>
      </c>
      <c r="Q1729" s="49">
        <v>10300</v>
      </c>
      <c r="R1729" s="49">
        <v>10300</v>
      </c>
      <c r="S1729" s="49">
        <v>10600</v>
      </c>
      <c r="T1729" s="49">
        <v>10700</v>
      </c>
      <c r="U1729" s="49">
        <v>10800</v>
      </c>
      <c r="V1729" s="49">
        <v>10900</v>
      </c>
    </row>
    <row r="1730" spans="1:22" ht="15.75" customHeight="1">
      <c r="A1730" s="139" t="s">
        <v>751</v>
      </c>
      <c r="B1730" s="139" t="s">
        <v>284</v>
      </c>
      <c r="C1730" s="139" t="s">
        <v>784</v>
      </c>
      <c r="D1730" s="139" t="s">
        <v>633</v>
      </c>
      <c r="E1730" s="139" t="s">
        <v>754</v>
      </c>
      <c r="F1730" s="49">
        <v>16.3</v>
      </c>
      <c r="G1730" s="49">
        <v>16.7</v>
      </c>
      <c r="H1730" s="49">
        <v>17.100000000000001</v>
      </c>
      <c r="I1730" s="49">
        <v>17.7</v>
      </c>
      <c r="J1730" s="49">
        <v>18.3</v>
      </c>
      <c r="K1730" s="49">
        <v>18.899999999999999</v>
      </c>
      <c r="L1730" s="49">
        <v>19.600000000000001</v>
      </c>
      <c r="M1730" s="49">
        <v>20.2</v>
      </c>
      <c r="N1730" s="49">
        <v>20.9</v>
      </c>
      <c r="O1730" s="49">
        <v>20.9</v>
      </c>
      <c r="P1730" s="49">
        <v>20.9</v>
      </c>
      <c r="Q1730" s="49">
        <v>20.9</v>
      </c>
      <c r="R1730" s="49">
        <v>19.899999999999999</v>
      </c>
      <c r="S1730" s="49">
        <v>22</v>
      </c>
      <c r="T1730" s="49">
        <v>22.4</v>
      </c>
      <c r="U1730" s="49">
        <v>22.8</v>
      </c>
      <c r="V1730" s="49">
        <v>23.2</v>
      </c>
    </row>
    <row r="1731" spans="1:22" ht="15.75" customHeight="1">
      <c r="A1731" s="139" t="s">
        <v>751</v>
      </c>
      <c r="B1731" s="139" t="s">
        <v>260</v>
      </c>
      <c r="C1731" s="139" t="s">
        <v>784</v>
      </c>
      <c r="D1731" s="139" t="s">
        <v>633</v>
      </c>
      <c r="E1731" s="139" t="s">
        <v>754</v>
      </c>
      <c r="F1731" s="49">
        <v>660</v>
      </c>
      <c r="G1731" s="49">
        <v>685</v>
      </c>
      <c r="H1731" s="49">
        <v>661</v>
      </c>
      <c r="I1731" s="49">
        <v>686</v>
      </c>
      <c r="J1731" s="49">
        <v>693</v>
      </c>
      <c r="K1731" s="49">
        <v>727</v>
      </c>
      <c r="L1731" s="49">
        <v>723</v>
      </c>
      <c r="M1731" s="49">
        <v>692</v>
      </c>
      <c r="N1731" s="49">
        <v>731</v>
      </c>
      <c r="O1731" s="49">
        <v>542</v>
      </c>
      <c r="P1731" s="49">
        <v>611</v>
      </c>
      <c r="Q1731" s="49">
        <v>580</v>
      </c>
      <c r="R1731" s="49">
        <v>567</v>
      </c>
      <c r="S1731" s="49">
        <v>602</v>
      </c>
      <c r="T1731" s="49">
        <v>594</v>
      </c>
      <c r="U1731" s="49">
        <v>587</v>
      </c>
      <c r="V1731" s="49">
        <v>579</v>
      </c>
    </row>
    <row r="1732" spans="1:22" ht="15.75" customHeight="1">
      <c r="A1732" s="139" t="s">
        <v>751</v>
      </c>
      <c r="B1732" s="139" t="s">
        <v>264</v>
      </c>
      <c r="C1732" s="139" t="s">
        <v>784</v>
      </c>
      <c r="D1732" s="139" t="s">
        <v>633</v>
      </c>
      <c r="E1732" s="139" t="s">
        <v>754</v>
      </c>
      <c r="F1732" s="49">
        <v>34.5</v>
      </c>
      <c r="G1732" s="49">
        <v>35.6</v>
      </c>
      <c r="H1732" s="49">
        <v>36.799999999999997</v>
      </c>
      <c r="I1732" s="49">
        <v>38</v>
      </c>
      <c r="J1732" s="49">
        <v>39.200000000000003</v>
      </c>
      <c r="K1732" s="49">
        <v>40.5</v>
      </c>
      <c r="L1732" s="49">
        <v>41.7</v>
      </c>
      <c r="M1732" s="49">
        <v>43</v>
      </c>
      <c r="N1732" s="49">
        <v>44.2</v>
      </c>
      <c r="O1732" s="49">
        <v>44.2</v>
      </c>
      <c r="P1732" s="49">
        <v>44.2</v>
      </c>
      <c r="Q1732" s="49">
        <v>44.2</v>
      </c>
      <c r="R1732" s="49">
        <v>43.1</v>
      </c>
      <c r="S1732" s="49">
        <v>47</v>
      </c>
      <c r="T1732" s="49">
        <v>47.9</v>
      </c>
      <c r="U1732" s="49">
        <v>48.8</v>
      </c>
      <c r="V1732" s="49">
        <v>49.7</v>
      </c>
    </row>
    <row r="1733" spans="1:22" ht="15.75" customHeight="1">
      <c r="A1733" s="139" t="s">
        <v>751</v>
      </c>
      <c r="B1733" s="139" t="s">
        <v>280</v>
      </c>
      <c r="C1733" s="139" t="s">
        <v>784</v>
      </c>
      <c r="D1733" s="139" t="s">
        <v>633</v>
      </c>
      <c r="E1733" s="139" t="s">
        <v>754</v>
      </c>
      <c r="F1733" s="49">
        <v>48.4</v>
      </c>
      <c r="G1733" s="49">
        <v>49.9</v>
      </c>
      <c r="H1733" s="49">
        <v>51.5</v>
      </c>
      <c r="I1733" s="49">
        <v>53.2</v>
      </c>
      <c r="J1733" s="49">
        <v>55</v>
      </c>
      <c r="K1733" s="49">
        <v>56.7</v>
      </c>
      <c r="L1733" s="49">
        <v>58.4</v>
      </c>
      <c r="M1733" s="49">
        <v>60.2</v>
      </c>
      <c r="N1733" s="49">
        <v>61.9</v>
      </c>
      <c r="O1733" s="49">
        <v>61.9</v>
      </c>
      <c r="P1733" s="49">
        <v>61.9</v>
      </c>
      <c r="Q1733" s="49">
        <v>61.9</v>
      </c>
      <c r="R1733" s="49">
        <v>60.1</v>
      </c>
      <c r="S1733" s="49">
        <v>65.7</v>
      </c>
      <c r="T1733" s="49">
        <v>67</v>
      </c>
      <c r="U1733" s="49">
        <v>68.2</v>
      </c>
      <c r="V1733" s="49">
        <v>69.5</v>
      </c>
    </row>
    <row r="1734" spans="1:22" ht="15.75" customHeight="1">
      <c r="A1734" s="139" t="s">
        <v>751</v>
      </c>
      <c r="B1734" s="139" t="s">
        <v>254</v>
      </c>
      <c r="C1734" s="139" t="s">
        <v>784</v>
      </c>
      <c r="D1734" s="139" t="s">
        <v>633</v>
      </c>
      <c r="E1734" s="139" t="s">
        <v>754</v>
      </c>
      <c r="F1734" s="49">
        <v>320</v>
      </c>
      <c r="G1734" s="49">
        <v>327</v>
      </c>
      <c r="H1734" s="49">
        <v>333</v>
      </c>
      <c r="I1734" s="49">
        <v>340</v>
      </c>
      <c r="J1734" s="49">
        <v>346</v>
      </c>
      <c r="K1734" s="49">
        <v>353</v>
      </c>
      <c r="L1734" s="49">
        <v>359</v>
      </c>
      <c r="M1734" s="49">
        <v>365</v>
      </c>
      <c r="N1734" s="49">
        <v>372</v>
      </c>
      <c r="O1734" s="49">
        <v>372</v>
      </c>
      <c r="P1734" s="49">
        <v>372</v>
      </c>
      <c r="Q1734" s="49">
        <v>372</v>
      </c>
      <c r="R1734" s="49">
        <v>351</v>
      </c>
      <c r="S1734" s="49">
        <v>383</v>
      </c>
      <c r="T1734" s="49">
        <v>388</v>
      </c>
      <c r="U1734" s="49">
        <v>392</v>
      </c>
      <c r="V1734" s="49">
        <v>397</v>
      </c>
    </row>
    <row r="1735" spans="1:22" ht="15.75" customHeight="1">
      <c r="A1735" s="139" t="s">
        <v>751</v>
      </c>
      <c r="B1735" s="139" t="s">
        <v>278</v>
      </c>
      <c r="C1735" s="139" t="s">
        <v>784</v>
      </c>
      <c r="D1735" s="139" t="s">
        <v>633</v>
      </c>
      <c r="E1735" s="139" t="s">
        <v>754</v>
      </c>
      <c r="F1735" s="49">
        <v>35.200000000000003</v>
      </c>
      <c r="G1735" s="49">
        <v>24.5</v>
      </c>
      <c r="H1735" s="49">
        <v>26.9</v>
      </c>
      <c r="I1735" s="49">
        <v>23.6</v>
      </c>
      <c r="J1735" s="49">
        <v>24.2</v>
      </c>
      <c r="K1735" s="49">
        <v>26.4</v>
      </c>
      <c r="L1735" s="49">
        <v>27.5</v>
      </c>
      <c r="M1735" s="49">
        <v>28.9</v>
      </c>
      <c r="N1735" s="49">
        <v>29.7</v>
      </c>
      <c r="O1735" s="49">
        <v>27.4</v>
      </c>
      <c r="P1735" s="49">
        <v>28.5</v>
      </c>
      <c r="Q1735" s="49">
        <v>26.9</v>
      </c>
      <c r="R1735" s="49">
        <v>27</v>
      </c>
      <c r="S1735" s="49">
        <v>25</v>
      </c>
      <c r="T1735" s="49">
        <v>25.7</v>
      </c>
      <c r="U1735" s="49">
        <v>25.3</v>
      </c>
      <c r="V1735" s="49">
        <v>24.6</v>
      </c>
    </row>
    <row r="1736" spans="1:22" ht="15.75" customHeight="1">
      <c r="A1736" s="139" t="s">
        <v>751</v>
      </c>
      <c r="B1736" s="139" t="s">
        <v>252</v>
      </c>
      <c r="C1736" s="139" t="s">
        <v>784</v>
      </c>
      <c r="D1736" s="139" t="s">
        <v>633</v>
      </c>
      <c r="E1736" s="139" t="s">
        <v>754</v>
      </c>
      <c r="F1736" s="49">
        <v>12.8</v>
      </c>
      <c r="G1736" s="49">
        <v>13.1</v>
      </c>
      <c r="H1736" s="49">
        <v>13.3</v>
      </c>
      <c r="I1736" s="49">
        <v>13.5</v>
      </c>
      <c r="J1736" s="49">
        <v>13.7</v>
      </c>
      <c r="K1736" s="49">
        <v>13.9</v>
      </c>
      <c r="L1736" s="49">
        <v>14.1</v>
      </c>
      <c r="M1736" s="49">
        <v>14.3</v>
      </c>
      <c r="N1736" s="49">
        <v>14.5</v>
      </c>
      <c r="O1736" s="49">
        <v>14.5</v>
      </c>
      <c r="P1736" s="49">
        <v>14.5</v>
      </c>
      <c r="Q1736" s="49">
        <v>14.5</v>
      </c>
      <c r="R1736" s="49">
        <v>15</v>
      </c>
      <c r="S1736" s="49">
        <v>15.2</v>
      </c>
      <c r="T1736" s="49">
        <v>15.4</v>
      </c>
      <c r="U1736" s="49">
        <v>15.6</v>
      </c>
      <c r="V1736" s="49">
        <v>15.8</v>
      </c>
    </row>
    <row r="1737" spans="1:22" ht="15.75" customHeight="1">
      <c r="A1737" s="139" t="s">
        <v>751</v>
      </c>
      <c r="B1737" s="139" t="s">
        <v>249</v>
      </c>
      <c r="C1737" s="139" t="s">
        <v>784</v>
      </c>
      <c r="D1737" s="139" t="s">
        <v>633</v>
      </c>
      <c r="E1737" s="139" t="s">
        <v>754</v>
      </c>
      <c r="F1737" s="49">
        <v>5.71</v>
      </c>
      <c r="G1737" s="49">
        <v>5.79</v>
      </c>
      <c r="H1737" s="49">
        <v>5.87</v>
      </c>
      <c r="I1737" s="49">
        <v>5.96</v>
      </c>
      <c r="J1737" s="49">
        <v>6.04</v>
      </c>
      <c r="K1737" s="49">
        <v>6.12</v>
      </c>
      <c r="L1737" s="49">
        <v>6.2</v>
      </c>
      <c r="M1737" s="49">
        <v>6.28</v>
      </c>
      <c r="N1737" s="49">
        <v>6.36</v>
      </c>
      <c r="O1737" s="49">
        <v>6.36</v>
      </c>
      <c r="P1737" s="49">
        <v>6.36</v>
      </c>
      <c r="Q1737" s="49">
        <v>6.36</v>
      </c>
      <c r="R1737" s="49">
        <v>6.32</v>
      </c>
      <c r="S1737" s="49">
        <v>6.56</v>
      </c>
      <c r="T1737" s="49">
        <v>6.63</v>
      </c>
      <c r="U1737" s="49">
        <v>6.69</v>
      </c>
      <c r="V1737" s="49">
        <v>6.75</v>
      </c>
    </row>
    <row r="1738" spans="1:22" ht="15.75" customHeight="1">
      <c r="A1738" s="139" t="s">
        <v>751</v>
      </c>
      <c r="B1738" s="139" t="s">
        <v>270</v>
      </c>
      <c r="C1738" s="139" t="s">
        <v>784</v>
      </c>
      <c r="D1738" s="139" t="s">
        <v>633</v>
      </c>
      <c r="E1738" s="139" t="s">
        <v>754</v>
      </c>
      <c r="F1738" s="49">
        <v>101</v>
      </c>
      <c r="G1738" s="49">
        <v>102</v>
      </c>
      <c r="H1738" s="49">
        <v>103</v>
      </c>
      <c r="I1738" s="49">
        <v>103</v>
      </c>
      <c r="J1738" s="49">
        <v>103</v>
      </c>
      <c r="K1738" s="49">
        <v>102</v>
      </c>
      <c r="L1738" s="49">
        <v>102</v>
      </c>
      <c r="M1738" s="49">
        <v>102</v>
      </c>
      <c r="N1738" s="49">
        <v>102</v>
      </c>
      <c r="O1738" s="49">
        <v>102</v>
      </c>
      <c r="P1738" s="49">
        <v>103</v>
      </c>
      <c r="Q1738" s="49">
        <v>102</v>
      </c>
      <c r="R1738" s="49">
        <v>102</v>
      </c>
      <c r="S1738" s="49">
        <v>104</v>
      </c>
      <c r="T1738" s="49">
        <v>104</v>
      </c>
      <c r="U1738" s="49">
        <v>104</v>
      </c>
      <c r="V1738" s="49">
        <v>104</v>
      </c>
    </row>
    <row r="1739" spans="1:22" ht="15.75" customHeight="1">
      <c r="A1739" s="139" t="s">
        <v>751</v>
      </c>
      <c r="B1739" s="139" t="s">
        <v>258</v>
      </c>
      <c r="C1739" s="139" t="s">
        <v>784</v>
      </c>
      <c r="D1739" s="139" t="s">
        <v>633</v>
      </c>
      <c r="E1739" s="139" t="s">
        <v>754</v>
      </c>
      <c r="F1739" s="49">
        <v>163</v>
      </c>
      <c r="G1739" s="49">
        <v>163</v>
      </c>
      <c r="H1739" s="49">
        <v>163</v>
      </c>
      <c r="I1739" s="49">
        <v>163</v>
      </c>
      <c r="J1739" s="49">
        <v>163</v>
      </c>
      <c r="K1739" s="49">
        <v>163</v>
      </c>
      <c r="L1739" s="49">
        <v>163</v>
      </c>
      <c r="M1739" s="49">
        <v>163</v>
      </c>
      <c r="N1739" s="49">
        <v>163</v>
      </c>
      <c r="O1739" s="49">
        <v>163</v>
      </c>
      <c r="P1739" s="49">
        <v>163</v>
      </c>
      <c r="Q1739" s="49">
        <v>163</v>
      </c>
      <c r="R1739" s="49">
        <v>163</v>
      </c>
      <c r="S1739" s="49">
        <v>160</v>
      </c>
      <c r="T1739" s="49">
        <v>160</v>
      </c>
      <c r="U1739" s="49">
        <v>160</v>
      </c>
      <c r="V1739" s="49">
        <v>159</v>
      </c>
    </row>
    <row r="1740" spans="1:22" ht="15.75" customHeight="1">
      <c r="A1740" s="139" t="s">
        <v>751</v>
      </c>
      <c r="B1740" s="139" t="s">
        <v>262</v>
      </c>
      <c r="C1740" s="139" t="s">
        <v>784</v>
      </c>
      <c r="D1740" s="139" t="s">
        <v>633</v>
      </c>
      <c r="E1740" s="139" t="s">
        <v>754</v>
      </c>
      <c r="F1740" s="49">
        <v>1.41</v>
      </c>
      <c r="G1740" s="49">
        <v>1.44</v>
      </c>
      <c r="H1740" s="49">
        <v>1.47</v>
      </c>
      <c r="I1740" s="49">
        <v>1.5</v>
      </c>
      <c r="J1740" s="49">
        <v>1.53</v>
      </c>
      <c r="K1740" s="49">
        <v>1.57</v>
      </c>
      <c r="L1740" s="49">
        <v>1.6</v>
      </c>
      <c r="M1740" s="49">
        <v>1.63</v>
      </c>
      <c r="N1740" s="49">
        <v>1.66</v>
      </c>
      <c r="O1740" s="49">
        <v>1.66</v>
      </c>
      <c r="P1740" s="49">
        <v>1.66</v>
      </c>
      <c r="Q1740" s="49">
        <v>1.66</v>
      </c>
      <c r="R1740" s="49">
        <v>1.63</v>
      </c>
      <c r="S1740" s="49">
        <v>1.74</v>
      </c>
      <c r="T1740" s="49">
        <v>1.76</v>
      </c>
      <c r="U1740" s="49">
        <v>1.78</v>
      </c>
      <c r="V1740" s="49">
        <v>1.81</v>
      </c>
    </row>
    <row r="1741" spans="1:22" ht="15.75" customHeight="1">
      <c r="A1741" s="139" t="s">
        <v>751</v>
      </c>
      <c r="B1741" s="139" t="s">
        <v>268</v>
      </c>
      <c r="C1741" s="139" t="s">
        <v>784</v>
      </c>
      <c r="D1741" s="139" t="s">
        <v>633</v>
      </c>
      <c r="E1741" s="139" t="s">
        <v>754</v>
      </c>
      <c r="F1741" s="49">
        <v>32.9</v>
      </c>
      <c r="G1741" s="49">
        <v>33.5</v>
      </c>
      <c r="H1741" s="49">
        <v>34.1</v>
      </c>
      <c r="I1741" s="49">
        <v>34.799999999999997</v>
      </c>
      <c r="J1741" s="49">
        <v>35.700000000000003</v>
      </c>
      <c r="K1741" s="49">
        <v>36.5</v>
      </c>
      <c r="L1741" s="49">
        <v>36.9</v>
      </c>
      <c r="M1741" s="49">
        <v>37.700000000000003</v>
      </c>
      <c r="N1741" s="49">
        <v>42.1</v>
      </c>
      <c r="O1741" s="49">
        <v>40.6</v>
      </c>
      <c r="P1741" s="49">
        <v>39.9</v>
      </c>
      <c r="Q1741" s="49">
        <v>40.6</v>
      </c>
      <c r="R1741" s="49">
        <v>39.6</v>
      </c>
      <c r="S1741" s="49">
        <v>42.3</v>
      </c>
      <c r="T1741" s="49">
        <v>43</v>
      </c>
      <c r="U1741" s="49">
        <v>43.7</v>
      </c>
      <c r="V1741" s="49">
        <v>44.4</v>
      </c>
    </row>
    <row r="1742" spans="1:22" ht="15.75" customHeight="1">
      <c r="A1742" s="139" t="s">
        <v>751</v>
      </c>
      <c r="B1742" s="139" t="s">
        <v>274</v>
      </c>
      <c r="C1742" s="139" t="s">
        <v>784</v>
      </c>
      <c r="D1742" s="139" t="s">
        <v>633</v>
      </c>
      <c r="E1742" s="139" t="s">
        <v>754</v>
      </c>
      <c r="F1742" s="49">
        <v>2020</v>
      </c>
      <c r="G1742" s="49">
        <v>2050</v>
      </c>
      <c r="H1742" s="49">
        <v>2080</v>
      </c>
      <c r="I1742" s="49">
        <v>2110</v>
      </c>
      <c r="J1742" s="49">
        <v>2140</v>
      </c>
      <c r="K1742" s="49">
        <v>2160</v>
      </c>
      <c r="L1742" s="49">
        <v>2190</v>
      </c>
      <c r="M1742" s="49">
        <v>2220</v>
      </c>
      <c r="N1742" s="49">
        <v>2250</v>
      </c>
      <c r="O1742" s="49">
        <v>2250</v>
      </c>
      <c r="P1742" s="49">
        <v>2250</v>
      </c>
      <c r="Q1742" s="49">
        <v>2250</v>
      </c>
      <c r="R1742" s="49">
        <v>2230</v>
      </c>
      <c r="S1742" s="49">
        <v>2320</v>
      </c>
      <c r="T1742" s="49">
        <v>2340</v>
      </c>
      <c r="U1742" s="49">
        <v>2360</v>
      </c>
      <c r="V1742" s="49">
        <v>2390</v>
      </c>
    </row>
    <row r="1743" spans="1:22" ht="15.75" customHeight="1">
      <c r="A1743" s="139" t="s">
        <v>751</v>
      </c>
      <c r="B1743" s="139" t="s">
        <v>256</v>
      </c>
      <c r="C1743" s="139" t="s">
        <v>784</v>
      </c>
      <c r="D1743" s="139" t="s">
        <v>633</v>
      </c>
      <c r="E1743" s="139" t="s">
        <v>754</v>
      </c>
      <c r="F1743" s="49">
        <v>5.15</v>
      </c>
      <c r="G1743" s="49">
        <v>5.17</v>
      </c>
      <c r="H1743" s="49">
        <v>5.18</v>
      </c>
      <c r="I1743" s="49">
        <v>5.19</v>
      </c>
      <c r="J1743" s="49">
        <v>5.21</v>
      </c>
      <c r="K1743" s="49">
        <v>5.22</v>
      </c>
      <c r="L1743" s="49">
        <v>5.23</v>
      </c>
      <c r="M1743" s="49">
        <v>5.25</v>
      </c>
      <c r="N1743" s="49">
        <v>5.26</v>
      </c>
      <c r="O1743" s="49">
        <v>5.26</v>
      </c>
      <c r="P1743" s="49">
        <v>5.26</v>
      </c>
      <c r="Q1743" s="49">
        <v>5.26</v>
      </c>
      <c r="R1743" s="49">
        <v>5.23</v>
      </c>
      <c r="S1743" s="49">
        <v>5.29</v>
      </c>
      <c r="T1743" s="49">
        <v>5.3</v>
      </c>
      <c r="U1743" s="49">
        <v>5.31</v>
      </c>
      <c r="V1743" s="49">
        <v>5.32</v>
      </c>
    </row>
    <row r="1744" spans="1:22" ht="15.75" customHeight="1">
      <c r="A1744" s="139" t="s">
        <v>751</v>
      </c>
      <c r="B1744" s="139" t="s">
        <v>276</v>
      </c>
      <c r="C1744" s="139" t="s">
        <v>784</v>
      </c>
      <c r="D1744" s="139" t="s">
        <v>633</v>
      </c>
      <c r="E1744" s="139" t="s">
        <v>754</v>
      </c>
      <c r="F1744" s="49">
        <v>8.8800000000000008</v>
      </c>
      <c r="G1744" s="49">
        <v>9.09</v>
      </c>
      <c r="H1744" s="49">
        <v>9.31</v>
      </c>
      <c r="I1744" s="49">
        <v>9.52</v>
      </c>
      <c r="J1744" s="49">
        <v>9.74</v>
      </c>
      <c r="K1744" s="49">
        <v>9.9600000000000009</v>
      </c>
      <c r="L1744" s="49">
        <v>10.199999999999999</v>
      </c>
      <c r="M1744" s="49">
        <v>10.4</v>
      </c>
      <c r="N1744" s="49">
        <v>10.6</v>
      </c>
      <c r="O1744" s="49">
        <v>10.6</v>
      </c>
      <c r="P1744" s="49">
        <v>10.6</v>
      </c>
      <c r="Q1744" s="49">
        <v>10.6</v>
      </c>
      <c r="R1744" s="49">
        <v>10.5</v>
      </c>
      <c r="S1744" s="49">
        <v>11.1</v>
      </c>
      <c r="T1744" s="49">
        <v>11.3</v>
      </c>
      <c r="U1744" s="49">
        <v>11.5</v>
      </c>
      <c r="V1744" s="49">
        <v>11.6</v>
      </c>
    </row>
    <row r="1745" spans="1:22" ht="15.75" customHeight="1">
      <c r="A1745" s="139" t="s">
        <v>751</v>
      </c>
      <c r="B1745" s="139" t="s">
        <v>266</v>
      </c>
      <c r="C1745" s="139" t="s">
        <v>784</v>
      </c>
      <c r="D1745" s="139" t="s">
        <v>633</v>
      </c>
      <c r="E1745" s="139" t="s">
        <v>754</v>
      </c>
      <c r="F1745" s="49">
        <v>3.69</v>
      </c>
      <c r="G1745" s="49">
        <v>3.78</v>
      </c>
      <c r="H1745" s="49">
        <v>3.86</v>
      </c>
      <c r="I1745" s="49">
        <v>3.95</v>
      </c>
      <c r="J1745" s="49">
        <v>4.03</v>
      </c>
      <c r="K1745" s="49">
        <v>4.12</v>
      </c>
      <c r="L1745" s="49">
        <v>4.21</v>
      </c>
      <c r="M1745" s="49">
        <v>4.3</v>
      </c>
      <c r="N1745" s="49">
        <v>4.38</v>
      </c>
      <c r="O1745" s="49">
        <v>4.38</v>
      </c>
      <c r="P1745" s="49">
        <v>4.38</v>
      </c>
      <c r="Q1745" s="49">
        <v>4.38</v>
      </c>
      <c r="R1745" s="49">
        <v>4.12</v>
      </c>
      <c r="S1745" s="49">
        <v>4.54</v>
      </c>
      <c r="T1745" s="49">
        <v>4.5999999999999996</v>
      </c>
      <c r="U1745" s="49">
        <v>4.66</v>
      </c>
      <c r="V1745" s="49">
        <v>4.72</v>
      </c>
    </row>
    <row r="1746" spans="1:22" ht="15.75" customHeight="1">
      <c r="A1746" s="139" t="s">
        <v>751</v>
      </c>
      <c r="B1746" s="139" t="s">
        <v>272</v>
      </c>
      <c r="C1746" s="139" t="s">
        <v>784</v>
      </c>
      <c r="D1746" s="139" t="s">
        <v>633</v>
      </c>
      <c r="E1746" s="139" t="s">
        <v>754</v>
      </c>
      <c r="F1746" s="49">
        <v>9.3800000000000008</v>
      </c>
      <c r="G1746" s="49">
        <v>9.44</v>
      </c>
      <c r="H1746" s="49">
        <v>9.4700000000000006</v>
      </c>
      <c r="I1746" s="49">
        <v>9.4700000000000006</v>
      </c>
      <c r="J1746" s="49">
        <v>9.4600000000000009</v>
      </c>
      <c r="K1746" s="49">
        <v>9.43</v>
      </c>
      <c r="L1746" s="49">
        <v>9.42</v>
      </c>
      <c r="M1746" s="49">
        <v>9.4</v>
      </c>
      <c r="N1746" s="49">
        <v>9.3800000000000008</v>
      </c>
      <c r="O1746" s="49">
        <v>9.3800000000000008</v>
      </c>
      <c r="P1746" s="49">
        <v>9.3800000000000008</v>
      </c>
      <c r="Q1746" s="49">
        <v>9.3800000000000008</v>
      </c>
      <c r="R1746" s="49">
        <v>9.19</v>
      </c>
      <c r="S1746" s="49">
        <v>9.3800000000000008</v>
      </c>
      <c r="T1746" s="49">
        <v>9.3800000000000008</v>
      </c>
      <c r="U1746" s="49">
        <v>9.3800000000000008</v>
      </c>
      <c r="V1746" s="49">
        <v>9.3800000000000008</v>
      </c>
    </row>
    <row r="1747" spans="1:22" ht="15.75" customHeight="1">
      <c r="A1747" s="139" t="s">
        <v>751</v>
      </c>
      <c r="B1747" s="139" t="s">
        <v>294</v>
      </c>
      <c r="C1747" s="139" t="s">
        <v>784</v>
      </c>
      <c r="D1747" s="139" t="s">
        <v>633</v>
      </c>
      <c r="E1747" s="139" t="s">
        <v>754</v>
      </c>
      <c r="F1747" s="49">
        <v>16.399999999999999</v>
      </c>
      <c r="G1747" s="49">
        <v>16.7</v>
      </c>
      <c r="H1747" s="49">
        <v>16.899999999999999</v>
      </c>
      <c r="I1747" s="49">
        <v>17.100000000000001</v>
      </c>
      <c r="J1747" s="49">
        <v>17.3</v>
      </c>
      <c r="K1747" s="49">
        <v>17.5</v>
      </c>
      <c r="L1747" s="49">
        <v>17.8</v>
      </c>
      <c r="M1747" s="49">
        <v>18</v>
      </c>
      <c r="N1747" s="49">
        <v>18.2</v>
      </c>
      <c r="O1747" s="49">
        <v>18.2</v>
      </c>
      <c r="P1747" s="49">
        <v>18.2</v>
      </c>
      <c r="Q1747" s="49">
        <v>18.2</v>
      </c>
      <c r="R1747" s="49">
        <v>17.7</v>
      </c>
      <c r="S1747" s="49">
        <v>18.7</v>
      </c>
      <c r="T1747" s="49">
        <v>18.899999999999999</v>
      </c>
      <c r="U1747" s="49">
        <v>19</v>
      </c>
      <c r="V1747" s="49">
        <v>19.2</v>
      </c>
    </row>
    <row r="1748" spans="1:22" ht="15.75" customHeight="1">
      <c r="A1748" s="139" t="s">
        <v>751</v>
      </c>
      <c r="B1748" s="139" t="s">
        <v>290</v>
      </c>
      <c r="C1748" s="139" t="s">
        <v>784</v>
      </c>
      <c r="D1748" s="139" t="s">
        <v>633</v>
      </c>
      <c r="E1748" s="139" t="s">
        <v>754</v>
      </c>
      <c r="F1748" s="49">
        <v>0.24199999999999999</v>
      </c>
      <c r="G1748" s="49">
        <v>0.248</v>
      </c>
      <c r="H1748" s="49">
        <v>0.214</v>
      </c>
      <c r="I1748" s="49">
        <v>0.21199999999999999</v>
      </c>
      <c r="J1748" s="49">
        <v>0.21299999999999999</v>
      </c>
      <c r="K1748" s="49">
        <v>0.21099999999999999</v>
      </c>
      <c r="L1748" s="49">
        <v>0.21199999999999999</v>
      </c>
      <c r="M1748" s="49">
        <v>0.21099999999999999</v>
      </c>
      <c r="N1748" s="49">
        <v>1.2099999999999999E-5</v>
      </c>
      <c r="O1748" s="49">
        <v>0.436</v>
      </c>
      <c r="P1748" s="49">
        <v>3.02</v>
      </c>
      <c r="Q1748" s="49">
        <v>7.94</v>
      </c>
      <c r="R1748" s="49">
        <v>13.2</v>
      </c>
      <c r="S1748" s="49">
        <v>16.899999999999999</v>
      </c>
      <c r="T1748" s="49">
        <v>20.9</v>
      </c>
      <c r="U1748" s="49">
        <v>24.7</v>
      </c>
      <c r="V1748" s="49">
        <v>19.100000000000001</v>
      </c>
    </row>
    <row r="1749" spans="1:22" ht="15.75" customHeight="1">
      <c r="A1749" s="139" t="s">
        <v>751</v>
      </c>
      <c r="B1749" s="139" t="s">
        <v>564</v>
      </c>
      <c r="C1749" s="139" t="s">
        <v>784</v>
      </c>
      <c r="D1749" s="139" t="s">
        <v>633</v>
      </c>
      <c r="E1749" s="139" t="s">
        <v>754</v>
      </c>
      <c r="F1749" s="49">
        <v>28.2</v>
      </c>
      <c r="G1749" s="49">
        <v>29.6</v>
      </c>
      <c r="H1749" s="49">
        <v>29.6</v>
      </c>
      <c r="I1749" s="49">
        <v>31.3</v>
      </c>
      <c r="J1749" s="49">
        <v>31.5</v>
      </c>
      <c r="K1749" s="49">
        <v>31.6</v>
      </c>
      <c r="L1749" s="49">
        <v>30.9</v>
      </c>
      <c r="M1749" s="49">
        <v>32.9</v>
      </c>
      <c r="N1749" s="49">
        <v>31.2</v>
      </c>
      <c r="O1749" s="49">
        <v>31.5</v>
      </c>
      <c r="P1749" s="49">
        <v>33</v>
      </c>
      <c r="Q1749" s="49">
        <v>37.1</v>
      </c>
      <c r="R1749" s="49">
        <v>35</v>
      </c>
      <c r="S1749" s="49">
        <v>35.6</v>
      </c>
      <c r="T1749" s="49">
        <v>35.5</v>
      </c>
      <c r="U1749" s="49">
        <v>34.4</v>
      </c>
      <c r="V1749" s="49">
        <v>36.1</v>
      </c>
    </row>
    <row r="1750" spans="1:22" ht="15.75" customHeight="1">
      <c r="A1750" s="139" t="s">
        <v>751</v>
      </c>
      <c r="B1750" s="139" t="s">
        <v>298</v>
      </c>
      <c r="C1750" s="139" t="s">
        <v>784</v>
      </c>
      <c r="D1750" s="139" t="s">
        <v>633</v>
      </c>
      <c r="E1750" s="139" t="s">
        <v>754</v>
      </c>
      <c r="F1750" s="49">
        <v>101</v>
      </c>
      <c r="G1750" s="49">
        <v>102</v>
      </c>
      <c r="H1750" s="49">
        <v>103</v>
      </c>
      <c r="I1750" s="49">
        <v>104</v>
      </c>
      <c r="J1750" s="49">
        <v>105</v>
      </c>
      <c r="K1750" s="49">
        <v>106</v>
      </c>
      <c r="L1750" s="49">
        <v>107</v>
      </c>
      <c r="M1750" s="49">
        <v>109</v>
      </c>
      <c r="N1750" s="49">
        <v>110</v>
      </c>
      <c r="O1750" s="49">
        <v>110</v>
      </c>
      <c r="P1750" s="49">
        <v>110</v>
      </c>
      <c r="Q1750" s="49">
        <v>110</v>
      </c>
      <c r="R1750" s="49">
        <v>108</v>
      </c>
      <c r="S1750" s="49">
        <v>112</v>
      </c>
      <c r="T1750" s="49">
        <v>113</v>
      </c>
      <c r="U1750" s="49">
        <v>114</v>
      </c>
      <c r="V1750" s="49">
        <v>115</v>
      </c>
    </row>
    <row r="1751" spans="1:22" ht="15.75" customHeight="1">
      <c r="A1751" s="139" t="s">
        <v>751</v>
      </c>
      <c r="B1751" s="139" t="s">
        <v>300</v>
      </c>
      <c r="C1751" s="139" t="s">
        <v>784</v>
      </c>
      <c r="D1751" s="139" t="s">
        <v>633</v>
      </c>
      <c r="E1751" s="139" t="s">
        <v>754</v>
      </c>
      <c r="F1751" s="49">
        <v>4780</v>
      </c>
      <c r="G1751" s="49">
        <v>4830</v>
      </c>
      <c r="H1751" s="49">
        <v>4890</v>
      </c>
      <c r="I1751" s="49">
        <v>4970</v>
      </c>
      <c r="J1751" s="49">
        <v>5010</v>
      </c>
      <c r="K1751" s="49">
        <v>5050</v>
      </c>
      <c r="L1751" s="49">
        <v>5050</v>
      </c>
      <c r="M1751" s="49">
        <v>5110</v>
      </c>
      <c r="N1751" s="49">
        <v>5160</v>
      </c>
      <c r="O1751" s="49">
        <v>5250</v>
      </c>
      <c r="P1751" s="49">
        <v>5290</v>
      </c>
      <c r="Q1751" s="49">
        <v>5360</v>
      </c>
      <c r="R1751" s="49">
        <v>5400</v>
      </c>
      <c r="S1751" s="49">
        <v>5470</v>
      </c>
      <c r="T1751" s="49">
        <v>5530</v>
      </c>
      <c r="U1751" s="49">
        <v>5580</v>
      </c>
      <c r="V1751" s="49">
        <v>5640</v>
      </c>
    </row>
    <row r="1752" spans="1:22" ht="15.75" customHeight="1">
      <c r="A1752" s="139" t="s">
        <v>751</v>
      </c>
      <c r="B1752" s="139" t="s">
        <v>312</v>
      </c>
      <c r="C1752" s="139" t="s">
        <v>784</v>
      </c>
      <c r="D1752" s="139" t="s">
        <v>633</v>
      </c>
      <c r="E1752" s="139" t="s">
        <v>754</v>
      </c>
      <c r="F1752" s="49">
        <v>114</v>
      </c>
      <c r="G1752" s="49">
        <v>121</v>
      </c>
      <c r="H1752" s="49">
        <v>131</v>
      </c>
      <c r="I1752" s="49">
        <v>139</v>
      </c>
      <c r="J1752" s="49">
        <v>148</v>
      </c>
      <c r="K1752" s="49">
        <v>142</v>
      </c>
      <c r="L1752" s="49">
        <v>151</v>
      </c>
      <c r="M1752" s="49">
        <v>161</v>
      </c>
      <c r="N1752" s="49">
        <v>166</v>
      </c>
      <c r="O1752" s="49">
        <v>159</v>
      </c>
      <c r="P1752" s="49">
        <v>142</v>
      </c>
      <c r="Q1752" s="49">
        <v>143</v>
      </c>
      <c r="R1752" s="49">
        <v>140</v>
      </c>
      <c r="S1752" s="49">
        <v>164</v>
      </c>
      <c r="T1752" s="49">
        <v>168</v>
      </c>
      <c r="U1752" s="49">
        <v>171</v>
      </c>
      <c r="V1752" s="49">
        <v>174</v>
      </c>
    </row>
    <row r="1753" spans="1:22" ht="15.75" customHeight="1">
      <c r="A1753" s="139" t="s">
        <v>751</v>
      </c>
      <c r="B1753" s="139" t="s">
        <v>288</v>
      </c>
      <c r="C1753" s="139" t="s">
        <v>784</v>
      </c>
      <c r="D1753" s="139" t="s">
        <v>633</v>
      </c>
      <c r="E1753" s="139" t="s">
        <v>754</v>
      </c>
      <c r="F1753" s="49">
        <v>72.7</v>
      </c>
      <c r="G1753" s="49">
        <v>74.099999999999994</v>
      </c>
      <c r="H1753" s="49">
        <v>75.599999999999994</v>
      </c>
      <c r="I1753" s="49">
        <v>77</v>
      </c>
      <c r="J1753" s="49">
        <v>78.400000000000006</v>
      </c>
      <c r="K1753" s="49">
        <v>79.8</v>
      </c>
      <c r="L1753" s="49">
        <v>81.2</v>
      </c>
      <c r="M1753" s="49">
        <v>82.6</v>
      </c>
      <c r="N1753" s="49">
        <v>84</v>
      </c>
      <c r="O1753" s="49">
        <v>84</v>
      </c>
      <c r="P1753" s="49">
        <v>84</v>
      </c>
      <c r="Q1753" s="49">
        <v>84</v>
      </c>
      <c r="R1753" s="49">
        <v>82</v>
      </c>
      <c r="S1753" s="49">
        <v>87.2</v>
      </c>
      <c r="T1753" s="49">
        <v>88.3</v>
      </c>
      <c r="U1753" s="49">
        <v>89.3</v>
      </c>
      <c r="V1753" s="49">
        <v>90.4</v>
      </c>
    </row>
    <row r="1754" spans="1:22" ht="15.75" customHeight="1">
      <c r="A1754" s="139" t="s">
        <v>751</v>
      </c>
      <c r="B1754" s="139" t="s">
        <v>308</v>
      </c>
      <c r="C1754" s="139" t="s">
        <v>784</v>
      </c>
      <c r="D1754" s="139" t="s">
        <v>633</v>
      </c>
      <c r="E1754" s="139" t="s">
        <v>754</v>
      </c>
      <c r="F1754" s="49">
        <v>164</v>
      </c>
      <c r="G1754" s="49">
        <v>169</v>
      </c>
      <c r="H1754" s="49">
        <v>173</v>
      </c>
      <c r="I1754" s="49">
        <v>178</v>
      </c>
      <c r="J1754" s="49">
        <v>184</v>
      </c>
      <c r="K1754" s="49">
        <v>189</v>
      </c>
      <c r="L1754" s="49">
        <v>195</v>
      </c>
      <c r="M1754" s="49">
        <v>200</v>
      </c>
      <c r="N1754" s="49">
        <v>206</v>
      </c>
      <c r="O1754" s="49">
        <v>206</v>
      </c>
      <c r="P1754" s="49">
        <v>206</v>
      </c>
      <c r="Q1754" s="49">
        <v>206</v>
      </c>
      <c r="R1754" s="49">
        <v>198</v>
      </c>
      <c r="S1754" s="49">
        <v>217</v>
      </c>
      <c r="T1754" s="49">
        <v>220</v>
      </c>
      <c r="U1754" s="49">
        <v>224</v>
      </c>
      <c r="V1754" s="49">
        <v>228</v>
      </c>
    </row>
    <row r="1755" spans="1:22" ht="15.75" customHeight="1">
      <c r="A1755" s="139" t="s">
        <v>751</v>
      </c>
      <c r="B1755" s="139" t="s">
        <v>306</v>
      </c>
      <c r="C1755" s="139" t="s">
        <v>784</v>
      </c>
      <c r="D1755" s="139" t="s">
        <v>633</v>
      </c>
      <c r="E1755" s="139" t="s">
        <v>754</v>
      </c>
      <c r="F1755" s="49">
        <v>11.2</v>
      </c>
      <c r="G1755" s="49">
        <v>11.6</v>
      </c>
      <c r="H1755" s="49">
        <v>11.9</v>
      </c>
      <c r="I1755" s="49">
        <v>12.3</v>
      </c>
      <c r="J1755" s="49">
        <v>12.7</v>
      </c>
      <c r="K1755" s="49">
        <v>13</v>
      </c>
      <c r="L1755" s="49">
        <v>13.4</v>
      </c>
      <c r="M1755" s="49">
        <v>13.8</v>
      </c>
      <c r="N1755" s="49">
        <v>14.2</v>
      </c>
      <c r="O1755" s="49">
        <v>14.2</v>
      </c>
      <c r="P1755" s="49">
        <v>14.2</v>
      </c>
      <c r="Q1755" s="49">
        <v>14.2</v>
      </c>
      <c r="R1755" s="49">
        <v>13.7</v>
      </c>
      <c r="S1755" s="49">
        <v>15</v>
      </c>
      <c r="T1755" s="49">
        <v>15.3</v>
      </c>
      <c r="U1755" s="49">
        <v>15.6</v>
      </c>
      <c r="V1755" s="49">
        <v>15.9</v>
      </c>
    </row>
    <row r="1756" spans="1:22" ht="15.75" customHeight="1">
      <c r="A1756" s="139" t="s">
        <v>751</v>
      </c>
      <c r="B1756" s="139" t="s">
        <v>302</v>
      </c>
      <c r="C1756" s="139" t="s">
        <v>784</v>
      </c>
      <c r="D1756" s="139" t="s">
        <v>633</v>
      </c>
      <c r="E1756" s="139" t="s">
        <v>754</v>
      </c>
      <c r="F1756" s="49">
        <v>300</v>
      </c>
      <c r="G1756" s="49">
        <v>305</v>
      </c>
      <c r="H1756" s="49">
        <v>310</v>
      </c>
      <c r="I1756" s="49">
        <v>315</v>
      </c>
      <c r="J1756" s="49">
        <v>320</v>
      </c>
      <c r="K1756" s="49">
        <v>325</v>
      </c>
      <c r="L1756" s="49">
        <v>330</v>
      </c>
      <c r="M1756" s="49">
        <v>335</v>
      </c>
      <c r="N1756" s="49">
        <v>340</v>
      </c>
      <c r="O1756" s="49">
        <v>340</v>
      </c>
      <c r="P1756" s="49">
        <v>340</v>
      </c>
      <c r="Q1756" s="49">
        <v>340</v>
      </c>
      <c r="R1756" s="49">
        <v>334</v>
      </c>
      <c r="S1756" s="49">
        <v>351</v>
      </c>
      <c r="T1756" s="49">
        <v>355</v>
      </c>
      <c r="U1756" s="49">
        <v>359</v>
      </c>
      <c r="V1756" s="49">
        <v>363</v>
      </c>
    </row>
    <row r="1757" spans="1:22" ht="15.75" customHeight="1">
      <c r="A1757" s="139" t="s">
        <v>751</v>
      </c>
      <c r="B1757" s="139" t="s">
        <v>304</v>
      </c>
      <c r="C1757" s="139" t="s">
        <v>784</v>
      </c>
      <c r="D1757" s="139" t="s">
        <v>633</v>
      </c>
      <c r="E1757" s="139" t="s">
        <v>754</v>
      </c>
      <c r="F1757" s="49">
        <v>1.4</v>
      </c>
      <c r="G1757" s="49">
        <v>1.44</v>
      </c>
      <c r="H1757" s="49">
        <v>1.48</v>
      </c>
      <c r="I1757" s="49">
        <v>1.52</v>
      </c>
      <c r="J1757" s="49">
        <v>1.56</v>
      </c>
      <c r="K1757" s="49">
        <v>1.6</v>
      </c>
      <c r="L1757" s="49">
        <v>1.64</v>
      </c>
      <c r="M1757" s="49">
        <v>1.69</v>
      </c>
      <c r="N1757" s="49">
        <v>1.73</v>
      </c>
      <c r="O1757" s="49">
        <v>1.73</v>
      </c>
      <c r="P1757" s="49">
        <v>1.73</v>
      </c>
      <c r="Q1757" s="49">
        <v>1.73</v>
      </c>
      <c r="R1757" s="49">
        <v>1.63</v>
      </c>
      <c r="S1757" s="49">
        <v>1.81</v>
      </c>
      <c r="T1757" s="49">
        <v>1.84</v>
      </c>
      <c r="U1757" s="49">
        <v>1.87</v>
      </c>
      <c r="V1757" s="49">
        <v>1.9</v>
      </c>
    </row>
    <row r="1758" spans="1:22" ht="15.75" customHeight="1">
      <c r="A1758" s="139" t="s">
        <v>751</v>
      </c>
      <c r="B1758" s="139" t="s">
        <v>292</v>
      </c>
      <c r="C1758" s="139" t="s">
        <v>784</v>
      </c>
      <c r="D1758" s="139" t="s">
        <v>633</v>
      </c>
      <c r="E1758" s="139" t="s">
        <v>754</v>
      </c>
      <c r="F1758" s="49">
        <v>0.97899999999999998</v>
      </c>
      <c r="G1758" s="49">
        <v>1</v>
      </c>
      <c r="H1758" s="49">
        <v>1.03</v>
      </c>
      <c r="I1758" s="49">
        <v>1.05</v>
      </c>
      <c r="J1758" s="49">
        <v>1.08</v>
      </c>
      <c r="K1758" s="49">
        <v>1.1000000000000001</v>
      </c>
      <c r="L1758" s="49">
        <v>1.1299999999999999</v>
      </c>
      <c r="M1758" s="49">
        <v>1.1499999999999999</v>
      </c>
      <c r="N1758" s="49">
        <v>1.18</v>
      </c>
      <c r="O1758" s="49">
        <v>1.18</v>
      </c>
      <c r="P1758" s="49">
        <v>1.18</v>
      </c>
      <c r="Q1758" s="49">
        <v>1.18</v>
      </c>
      <c r="R1758" s="49">
        <v>1.1100000000000001</v>
      </c>
      <c r="S1758" s="49">
        <v>1.23</v>
      </c>
      <c r="T1758" s="49">
        <v>1.24</v>
      </c>
      <c r="U1758" s="49">
        <v>1.26</v>
      </c>
      <c r="V1758" s="49">
        <v>1.28</v>
      </c>
    </row>
    <row r="1759" spans="1:22" ht="15.75" customHeight="1">
      <c r="A1759" s="139" t="s">
        <v>751</v>
      </c>
      <c r="B1759" s="139" t="s">
        <v>310</v>
      </c>
      <c r="C1759" s="139" t="s">
        <v>784</v>
      </c>
      <c r="D1759" s="139" t="s">
        <v>633</v>
      </c>
      <c r="E1759" s="139" t="s">
        <v>754</v>
      </c>
      <c r="F1759" s="49">
        <v>48.3</v>
      </c>
      <c r="G1759" s="49">
        <v>48.6</v>
      </c>
      <c r="H1759" s="49">
        <v>52</v>
      </c>
      <c r="I1759" s="49">
        <v>54.9</v>
      </c>
      <c r="J1759" s="49">
        <v>54.9</v>
      </c>
      <c r="K1759" s="49">
        <v>55.8</v>
      </c>
      <c r="L1759" s="49">
        <v>56.5</v>
      </c>
      <c r="M1759" s="49">
        <v>56.5</v>
      </c>
      <c r="N1759" s="49">
        <v>55.7</v>
      </c>
      <c r="O1759" s="49">
        <v>54.8</v>
      </c>
      <c r="P1759" s="49">
        <v>56.3</v>
      </c>
      <c r="Q1759" s="49">
        <v>56.4</v>
      </c>
      <c r="R1759" s="49">
        <v>53.2</v>
      </c>
      <c r="S1759" s="49">
        <v>58.8</v>
      </c>
      <c r="T1759" s="49">
        <v>59.5</v>
      </c>
      <c r="U1759" s="49">
        <v>60.2</v>
      </c>
      <c r="V1759" s="49">
        <v>61</v>
      </c>
    </row>
    <row r="1760" spans="1:22" ht="15.75" customHeight="1">
      <c r="A1760" s="139" t="s">
        <v>751</v>
      </c>
      <c r="B1760" s="139" t="s">
        <v>316</v>
      </c>
      <c r="C1760" s="139" t="s">
        <v>784</v>
      </c>
      <c r="D1760" s="139" t="s">
        <v>633</v>
      </c>
      <c r="E1760" s="139" t="s">
        <v>754</v>
      </c>
      <c r="F1760" s="49">
        <v>79.8</v>
      </c>
      <c r="G1760" s="49">
        <v>80.099999999999994</v>
      </c>
      <c r="H1760" s="49">
        <v>80.3</v>
      </c>
      <c r="I1760" s="49">
        <v>80.5</v>
      </c>
      <c r="J1760" s="49">
        <v>80.7</v>
      </c>
      <c r="K1760" s="49">
        <v>80.8</v>
      </c>
      <c r="L1760" s="49">
        <v>81</v>
      </c>
      <c r="M1760" s="49">
        <v>81.2</v>
      </c>
      <c r="N1760" s="49">
        <v>81.400000000000006</v>
      </c>
      <c r="O1760" s="49">
        <v>81.400000000000006</v>
      </c>
      <c r="P1760" s="49">
        <v>81.400000000000006</v>
      </c>
      <c r="Q1760" s="49">
        <v>81.400000000000006</v>
      </c>
      <c r="R1760" s="49">
        <v>80</v>
      </c>
      <c r="S1760" s="49">
        <v>81.599999999999994</v>
      </c>
      <c r="T1760" s="49">
        <v>81.7</v>
      </c>
      <c r="U1760" s="49">
        <v>81.900000000000006</v>
      </c>
      <c r="V1760" s="49">
        <v>82</v>
      </c>
    </row>
    <row r="1761" spans="1:22" ht="15.75" customHeight="1">
      <c r="A1761" s="139" t="s">
        <v>751</v>
      </c>
      <c r="B1761" s="139" t="s">
        <v>318</v>
      </c>
      <c r="C1761" s="139" t="s">
        <v>784</v>
      </c>
      <c r="D1761" s="139" t="s">
        <v>633</v>
      </c>
      <c r="E1761" s="139" t="s">
        <v>754</v>
      </c>
      <c r="F1761" s="49">
        <v>0.115</v>
      </c>
      <c r="G1761" s="49">
        <v>3.5400000000000001E-2</v>
      </c>
      <c r="H1761" s="49">
        <v>3.3099999999999997E-2</v>
      </c>
      <c r="I1761" s="49">
        <v>2.3900000000000001E-2</v>
      </c>
      <c r="J1761" s="49">
        <v>3.5499999999999997E-2</v>
      </c>
      <c r="K1761" s="49">
        <v>3.09E-2</v>
      </c>
      <c r="L1761" s="49">
        <v>1.9300000000000001E-2</v>
      </c>
      <c r="M1761" s="49">
        <v>2.01E-2</v>
      </c>
      <c r="N1761" s="49">
        <v>1.9599999999999999E-2</v>
      </c>
      <c r="O1761" s="49">
        <v>2.18E-2</v>
      </c>
      <c r="P1761" s="49">
        <v>2.3300000000000001E-2</v>
      </c>
      <c r="Q1761" s="49">
        <v>1.21E-2</v>
      </c>
      <c r="R1761" s="49">
        <v>2.07E-2</v>
      </c>
      <c r="S1761" s="49">
        <v>1.21E-2</v>
      </c>
      <c r="T1761" s="49">
        <v>1.21E-2</v>
      </c>
      <c r="U1761" s="49">
        <v>1.21E-2</v>
      </c>
      <c r="V1761" s="49">
        <v>1.21E-2</v>
      </c>
    </row>
    <row r="1762" spans="1:22" ht="15.75" customHeight="1">
      <c r="A1762" s="139" t="s">
        <v>751</v>
      </c>
      <c r="B1762" s="139" t="s">
        <v>320</v>
      </c>
      <c r="C1762" s="139" t="s">
        <v>784</v>
      </c>
      <c r="D1762" s="139" t="s">
        <v>633</v>
      </c>
      <c r="E1762" s="139" t="s">
        <v>754</v>
      </c>
      <c r="F1762" s="49">
        <v>508</v>
      </c>
      <c r="G1762" s="49">
        <v>794</v>
      </c>
      <c r="H1762" s="49">
        <v>777</v>
      </c>
      <c r="I1762" s="49">
        <v>581</v>
      </c>
      <c r="J1762" s="49">
        <v>577</v>
      </c>
      <c r="K1762" s="49">
        <v>564</v>
      </c>
      <c r="L1762" s="49">
        <v>577</v>
      </c>
      <c r="M1762" s="49">
        <v>601</v>
      </c>
      <c r="N1762" s="49">
        <v>683</v>
      </c>
      <c r="O1762" s="49">
        <v>557</v>
      </c>
      <c r="P1762" s="49">
        <v>483</v>
      </c>
      <c r="Q1762" s="49">
        <v>471</v>
      </c>
      <c r="R1762" s="49">
        <v>435</v>
      </c>
      <c r="S1762" s="49">
        <v>511</v>
      </c>
      <c r="T1762" s="49">
        <v>502</v>
      </c>
      <c r="U1762" s="49">
        <v>494</v>
      </c>
      <c r="V1762" s="49">
        <v>485</v>
      </c>
    </row>
    <row r="1763" spans="1:22" ht="15.75" customHeight="1">
      <c r="A1763" s="139" t="s">
        <v>751</v>
      </c>
      <c r="B1763" s="139" t="s">
        <v>355</v>
      </c>
      <c r="C1763" s="139" t="s">
        <v>784</v>
      </c>
      <c r="D1763" s="139" t="s">
        <v>633</v>
      </c>
      <c r="E1763" s="139" t="s">
        <v>754</v>
      </c>
      <c r="F1763" s="49">
        <v>9350</v>
      </c>
      <c r="G1763" s="49">
        <v>8610</v>
      </c>
      <c r="H1763" s="49">
        <v>7650</v>
      </c>
      <c r="I1763" s="49">
        <v>7300</v>
      </c>
      <c r="J1763" s="49">
        <v>7120</v>
      </c>
      <c r="K1763" s="49">
        <v>7120</v>
      </c>
      <c r="L1763" s="49">
        <v>7920</v>
      </c>
      <c r="M1763" s="49">
        <v>7710</v>
      </c>
      <c r="N1763" s="49">
        <v>7080</v>
      </c>
      <c r="O1763" s="49">
        <v>6800</v>
      </c>
      <c r="P1763" s="49">
        <v>8590</v>
      </c>
      <c r="Q1763" s="49">
        <v>8140</v>
      </c>
      <c r="R1763" s="49">
        <v>7690</v>
      </c>
      <c r="S1763" s="49">
        <v>7050</v>
      </c>
      <c r="T1763" s="49">
        <v>6930</v>
      </c>
      <c r="U1763" s="49">
        <v>6810</v>
      </c>
      <c r="V1763" s="49">
        <v>6690</v>
      </c>
    </row>
    <row r="1764" spans="1:22" ht="15.75" customHeight="1">
      <c r="A1764" s="139" t="s">
        <v>751</v>
      </c>
      <c r="B1764" s="139" t="s">
        <v>324</v>
      </c>
      <c r="C1764" s="139" t="s">
        <v>784</v>
      </c>
      <c r="D1764" s="139" t="s">
        <v>633</v>
      </c>
      <c r="E1764" s="139" t="s">
        <v>754</v>
      </c>
      <c r="F1764" s="49">
        <v>0.82799999999999996</v>
      </c>
      <c r="G1764" s="49">
        <v>0.85</v>
      </c>
      <c r="H1764" s="49">
        <v>0.86899999999999999</v>
      </c>
      <c r="I1764" s="49">
        <v>0.88700000000000001</v>
      </c>
      <c r="J1764" s="49">
        <v>0.90300000000000002</v>
      </c>
      <c r="K1764" s="49">
        <v>0.91900000000000004</v>
      </c>
      <c r="L1764" s="49">
        <v>0.93600000000000005</v>
      </c>
      <c r="M1764" s="49">
        <v>0.95199999999999996</v>
      </c>
      <c r="N1764" s="49">
        <v>0.96799999999999997</v>
      </c>
      <c r="O1764" s="49">
        <v>0.96799999999999997</v>
      </c>
      <c r="P1764" s="49">
        <v>0.96799999999999997</v>
      </c>
      <c r="Q1764" s="49">
        <v>0.96799999999999997</v>
      </c>
      <c r="R1764" s="49">
        <v>0.90600000000000003</v>
      </c>
      <c r="S1764" s="49">
        <v>1</v>
      </c>
      <c r="T1764" s="49">
        <v>1.01</v>
      </c>
      <c r="U1764" s="49">
        <v>1.03</v>
      </c>
      <c r="V1764" s="49">
        <v>1.04</v>
      </c>
    </row>
    <row r="1765" spans="1:22" ht="15.75" customHeight="1">
      <c r="A1765" s="139" t="s">
        <v>751</v>
      </c>
      <c r="B1765" s="139" t="s">
        <v>326</v>
      </c>
      <c r="C1765" s="139" t="s">
        <v>784</v>
      </c>
      <c r="D1765" s="139" t="s">
        <v>633</v>
      </c>
      <c r="E1765" s="139" t="s">
        <v>754</v>
      </c>
      <c r="F1765" s="49">
        <v>0.61799999999999999</v>
      </c>
      <c r="G1765" s="49">
        <v>0.62</v>
      </c>
      <c r="H1765" s="49">
        <v>0.621</v>
      </c>
      <c r="I1765" s="49">
        <v>0.622</v>
      </c>
      <c r="J1765" s="49">
        <v>0.624</v>
      </c>
      <c r="K1765" s="49">
        <v>0.627</v>
      </c>
      <c r="L1765" s="49">
        <v>0.629</v>
      </c>
      <c r="M1765" s="49">
        <v>0.63200000000000001</v>
      </c>
      <c r="N1765" s="49">
        <v>0.63500000000000001</v>
      </c>
      <c r="O1765" s="49">
        <v>0.63500000000000001</v>
      </c>
      <c r="P1765" s="49">
        <v>0.63500000000000001</v>
      </c>
      <c r="Q1765" s="49">
        <v>0.63500000000000001</v>
      </c>
      <c r="R1765" s="49">
        <v>0.623</v>
      </c>
      <c r="S1765" s="49">
        <v>0.63700000000000001</v>
      </c>
      <c r="T1765" s="49">
        <v>0.63900000000000001</v>
      </c>
      <c r="U1765" s="49">
        <v>0.64</v>
      </c>
      <c r="V1765" s="49">
        <v>0.64200000000000002</v>
      </c>
    </row>
    <row r="1766" spans="1:22" ht="15.75" customHeight="1">
      <c r="A1766" s="139" t="s">
        <v>751</v>
      </c>
      <c r="B1766" s="139" t="s">
        <v>322</v>
      </c>
      <c r="C1766" s="139" t="s">
        <v>784</v>
      </c>
      <c r="D1766" s="139" t="s">
        <v>633</v>
      </c>
      <c r="E1766" s="139" t="s">
        <v>754</v>
      </c>
      <c r="F1766" s="49">
        <v>0.21</v>
      </c>
      <c r="G1766" s="49">
        <v>0.16600000000000001</v>
      </c>
      <c r="H1766" s="49">
        <v>0.20499999999999999</v>
      </c>
      <c r="I1766" s="49">
        <v>0.26200000000000001</v>
      </c>
      <c r="J1766" s="49">
        <v>0.374</v>
      </c>
      <c r="K1766" s="49">
        <v>0.159</v>
      </c>
      <c r="L1766" s="49">
        <v>0.182</v>
      </c>
      <c r="M1766" s="49">
        <v>0.193</v>
      </c>
      <c r="N1766" s="49">
        <v>0.189</v>
      </c>
      <c r="O1766" s="49">
        <v>0.23300000000000001</v>
      </c>
      <c r="P1766" s="49">
        <v>0.23499999999999999</v>
      </c>
      <c r="Q1766" s="49">
        <v>0.20499999999999999</v>
      </c>
      <c r="R1766" s="49">
        <v>0.151</v>
      </c>
      <c r="S1766" s="49">
        <v>0.192</v>
      </c>
      <c r="T1766" s="49">
        <v>0.16300000000000001</v>
      </c>
      <c r="U1766" s="49">
        <v>0.25</v>
      </c>
      <c r="V1766" s="49">
        <v>0.19500000000000001</v>
      </c>
    </row>
    <row r="1767" spans="1:22" ht="15.75" customHeight="1">
      <c r="A1767" s="139" t="s">
        <v>751</v>
      </c>
      <c r="B1767" s="139" t="s">
        <v>328</v>
      </c>
      <c r="C1767" s="139" t="s">
        <v>784</v>
      </c>
      <c r="D1767" s="139" t="s">
        <v>633</v>
      </c>
      <c r="E1767" s="139" t="s">
        <v>754</v>
      </c>
      <c r="F1767" s="49">
        <v>21.1</v>
      </c>
      <c r="G1767" s="49">
        <v>21.5</v>
      </c>
      <c r="H1767" s="49">
        <v>23</v>
      </c>
      <c r="I1767" s="49">
        <v>22.7</v>
      </c>
      <c r="J1767" s="49">
        <v>25</v>
      </c>
      <c r="K1767" s="49">
        <v>25.9</v>
      </c>
      <c r="L1767" s="49">
        <v>26.7</v>
      </c>
      <c r="M1767" s="49">
        <v>27.3</v>
      </c>
      <c r="N1767" s="49">
        <v>26.8</v>
      </c>
      <c r="O1767" s="49">
        <v>25.2</v>
      </c>
      <c r="P1767" s="49">
        <v>25.6</v>
      </c>
      <c r="Q1767" s="49">
        <v>25.7</v>
      </c>
      <c r="R1767" s="49">
        <v>23.5</v>
      </c>
      <c r="S1767" s="49">
        <v>27.2</v>
      </c>
      <c r="T1767" s="49">
        <v>27.6</v>
      </c>
      <c r="U1767" s="49">
        <v>28</v>
      </c>
      <c r="V1767" s="49">
        <v>28.4</v>
      </c>
    </row>
    <row r="1768" spans="1:22" ht="15.75" customHeight="1">
      <c r="A1768" s="139" t="s">
        <v>751</v>
      </c>
      <c r="B1768" s="139" t="s">
        <v>229</v>
      </c>
      <c r="C1768" s="139" t="s">
        <v>784</v>
      </c>
      <c r="D1768" s="139" t="s">
        <v>633</v>
      </c>
      <c r="E1768" s="139" t="s">
        <v>754</v>
      </c>
      <c r="F1768" s="49">
        <v>227</v>
      </c>
      <c r="G1768" s="49">
        <v>239</v>
      </c>
      <c r="H1768" s="49">
        <v>250</v>
      </c>
      <c r="I1768" s="49">
        <v>260</v>
      </c>
      <c r="J1768" s="49">
        <v>255</v>
      </c>
      <c r="K1768" s="49">
        <v>270</v>
      </c>
      <c r="L1768" s="49">
        <v>263</v>
      </c>
      <c r="M1768" s="49">
        <v>266</v>
      </c>
      <c r="N1768" s="49">
        <v>264</v>
      </c>
      <c r="O1768" s="49">
        <v>264</v>
      </c>
      <c r="P1768" s="49">
        <v>257</v>
      </c>
      <c r="Q1768" s="49">
        <v>258</v>
      </c>
      <c r="R1768" s="49">
        <v>259</v>
      </c>
      <c r="S1768" s="49">
        <v>275</v>
      </c>
      <c r="T1768" s="49">
        <v>278</v>
      </c>
      <c r="U1768" s="49">
        <v>281</v>
      </c>
      <c r="V1768" s="49">
        <v>284</v>
      </c>
    </row>
    <row r="1769" spans="1:22" ht="15.75" customHeight="1">
      <c r="A1769" s="139" t="s">
        <v>751</v>
      </c>
      <c r="B1769" s="139" t="s">
        <v>762</v>
      </c>
      <c r="C1769" s="139" t="s">
        <v>784</v>
      </c>
      <c r="D1769" s="139" t="s">
        <v>633</v>
      </c>
      <c r="E1769" s="139" t="s">
        <v>754</v>
      </c>
      <c r="F1769" s="49">
        <v>149000</v>
      </c>
      <c r="G1769" s="49">
        <v>151000</v>
      </c>
      <c r="H1769" s="49">
        <v>138000</v>
      </c>
      <c r="I1769" s="49">
        <v>138000</v>
      </c>
      <c r="J1769" s="49">
        <v>139000</v>
      </c>
      <c r="K1769" s="49">
        <v>140000</v>
      </c>
      <c r="L1769" s="49">
        <v>136000</v>
      </c>
      <c r="M1769" s="49">
        <v>131000</v>
      </c>
      <c r="N1769" s="49">
        <v>125000</v>
      </c>
      <c r="O1769" s="49">
        <v>120000</v>
      </c>
      <c r="P1769" s="49">
        <v>119000</v>
      </c>
      <c r="Q1769" s="49">
        <v>116000</v>
      </c>
      <c r="R1769" s="49">
        <v>115000</v>
      </c>
      <c r="S1769" s="49">
        <v>111000</v>
      </c>
      <c r="T1769" s="49">
        <v>108000</v>
      </c>
      <c r="U1769" s="49">
        <v>105000</v>
      </c>
      <c r="V1769" s="49">
        <v>102000</v>
      </c>
    </row>
    <row r="1770" spans="1:22" ht="15.75" customHeight="1">
      <c r="A1770" s="139" t="s">
        <v>751</v>
      </c>
      <c r="B1770" s="139" t="s">
        <v>330</v>
      </c>
      <c r="C1770" s="139" t="s">
        <v>784</v>
      </c>
      <c r="D1770" s="139" t="s">
        <v>633</v>
      </c>
      <c r="E1770" s="139" t="s">
        <v>754</v>
      </c>
      <c r="F1770" s="49">
        <v>93.8</v>
      </c>
      <c r="G1770" s="49">
        <v>95.2</v>
      </c>
      <c r="H1770" s="49">
        <v>96.6</v>
      </c>
      <c r="I1770" s="49">
        <v>98</v>
      </c>
      <c r="J1770" s="49">
        <v>100</v>
      </c>
      <c r="K1770" s="49">
        <v>102</v>
      </c>
      <c r="L1770" s="49">
        <v>103</v>
      </c>
      <c r="M1770" s="49">
        <v>104</v>
      </c>
      <c r="N1770" s="49">
        <v>105</v>
      </c>
      <c r="O1770" s="49">
        <v>105</v>
      </c>
      <c r="P1770" s="49">
        <v>105</v>
      </c>
      <c r="Q1770" s="49">
        <v>105</v>
      </c>
      <c r="R1770" s="49">
        <v>103</v>
      </c>
      <c r="S1770" s="49">
        <v>108</v>
      </c>
      <c r="T1770" s="49">
        <v>109</v>
      </c>
      <c r="U1770" s="49">
        <v>110</v>
      </c>
      <c r="V1770" s="49">
        <v>111</v>
      </c>
    </row>
    <row r="1771" spans="1:22" ht="15.75" customHeight="1">
      <c r="A1771" s="139" t="s">
        <v>751</v>
      </c>
      <c r="B1771" s="139" t="s">
        <v>332</v>
      </c>
      <c r="C1771" s="139" t="s">
        <v>784</v>
      </c>
      <c r="D1771" s="139" t="s">
        <v>633</v>
      </c>
      <c r="E1771" s="139" t="s">
        <v>754</v>
      </c>
      <c r="F1771" s="49">
        <v>185</v>
      </c>
      <c r="G1771" s="49">
        <v>188</v>
      </c>
      <c r="H1771" s="49">
        <v>195</v>
      </c>
      <c r="I1771" s="49">
        <v>194</v>
      </c>
      <c r="J1771" s="49">
        <v>196</v>
      </c>
      <c r="K1771" s="49">
        <v>199</v>
      </c>
      <c r="L1771" s="49">
        <v>205</v>
      </c>
      <c r="M1771" s="49">
        <v>211</v>
      </c>
      <c r="N1771" s="49">
        <v>220</v>
      </c>
      <c r="O1771" s="49">
        <v>225</v>
      </c>
      <c r="P1771" s="49">
        <v>229</v>
      </c>
      <c r="Q1771" s="49">
        <v>211</v>
      </c>
      <c r="R1771" s="49">
        <v>211</v>
      </c>
      <c r="S1771" s="49">
        <v>227</v>
      </c>
      <c r="T1771" s="49">
        <v>231</v>
      </c>
      <c r="U1771" s="49">
        <v>234</v>
      </c>
      <c r="V1771" s="49">
        <v>237</v>
      </c>
    </row>
    <row r="1772" spans="1:22" ht="15.75" customHeight="1">
      <c r="A1772" s="139" t="s">
        <v>751</v>
      </c>
      <c r="B1772" s="139" t="s">
        <v>338</v>
      </c>
      <c r="C1772" s="139" t="s">
        <v>784</v>
      </c>
      <c r="D1772" s="139" t="s">
        <v>633</v>
      </c>
      <c r="E1772" s="139" t="s">
        <v>754</v>
      </c>
      <c r="F1772" s="49">
        <v>0.438</v>
      </c>
      <c r="G1772" s="49">
        <v>0.45600000000000002</v>
      </c>
      <c r="H1772" s="49">
        <v>0.47699999999999998</v>
      </c>
      <c r="I1772" s="49">
        <v>0.499</v>
      </c>
      <c r="J1772" s="49">
        <v>0.52100000000000002</v>
      </c>
      <c r="K1772" s="49">
        <v>0.54200000000000004</v>
      </c>
      <c r="L1772" s="49">
        <v>0.56299999999999994</v>
      </c>
      <c r="M1772" s="49">
        <v>0.58399999999999996</v>
      </c>
      <c r="N1772" s="49">
        <v>0.60599999999999998</v>
      </c>
      <c r="O1772" s="49">
        <v>0.60599999999999998</v>
      </c>
      <c r="P1772" s="49">
        <v>0.60599999999999998</v>
      </c>
      <c r="Q1772" s="49">
        <v>0.60599999999999998</v>
      </c>
      <c r="R1772" s="49">
        <v>1.78E-2</v>
      </c>
      <c r="S1772" s="49">
        <v>0.502</v>
      </c>
      <c r="T1772" s="49">
        <v>0.503</v>
      </c>
      <c r="U1772" s="49">
        <v>0.505</v>
      </c>
      <c r="V1772" s="49">
        <v>0.50600000000000001</v>
      </c>
    </row>
    <row r="1773" spans="1:22" ht="15.75" customHeight="1">
      <c r="A1773" s="139" t="s">
        <v>751</v>
      </c>
      <c r="B1773" s="139" t="s">
        <v>552</v>
      </c>
      <c r="C1773" s="139" t="s">
        <v>784</v>
      </c>
      <c r="D1773" s="139" t="s">
        <v>633</v>
      </c>
      <c r="E1773" s="139" t="s">
        <v>754</v>
      </c>
      <c r="F1773" s="49">
        <v>3180</v>
      </c>
      <c r="G1773" s="49">
        <v>2990</v>
      </c>
      <c r="H1773" s="49">
        <v>2850</v>
      </c>
      <c r="I1773" s="49">
        <v>3000</v>
      </c>
      <c r="J1773" s="49">
        <v>3170</v>
      </c>
      <c r="K1773" s="49">
        <v>3280</v>
      </c>
      <c r="L1773" s="49">
        <v>3090</v>
      </c>
      <c r="M1773" s="49">
        <v>3070</v>
      </c>
      <c r="N1773" s="49">
        <v>3030</v>
      </c>
      <c r="O1773" s="49">
        <v>2830</v>
      </c>
      <c r="P1773" s="49">
        <v>2950</v>
      </c>
      <c r="Q1773" s="49">
        <v>2810</v>
      </c>
      <c r="R1773" s="49">
        <v>2790</v>
      </c>
      <c r="S1773" s="49">
        <v>2910</v>
      </c>
      <c r="T1773" s="49">
        <v>2900</v>
      </c>
      <c r="U1773" s="49">
        <v>2890</v>
      </c>
      <c r="V1773" s="49">
        <v>2880</v>
      </c>
    </row>
    <row r="1774" spans="1:22" ht="15.75" customHeight="1">
      <c r="A1774" s="139" t="s">
        <v>751</v>
      </c>
      <c r="B1774" s="139" t="s">
        <v>340</v>
      </c>
      <c r="C1774" s="139" t="s">
        <v>784</v>
      </c>
      <c r="D1774" s="139" t="s">
        <v>633</v>
      </c>
      <c r="E1774" s="139" t="s">
        <v>754</v>
      </c>
      <c r="F1774" s="49">
        <v>109</v>
      </c>
      <c r="G1774" s="49">
        <v>100</v>
      </c>
      <c r="H1774" s="49">
        <v>102</v>
      </c>
      <c r="I1774" s="49">
        <v>97.5</v>
      </c>
      <c r="J1774" s="49">
        <v>90.5</v>
      </c>
      <c r="K1774" s="49">
        <v>93.2</v>
      </c>
      <c r="L1774" s="49">
        <v>96.2</v>
      </c>
      <c r="M1774" s="49">
        <v>79.5</v>
      </c>
      <c r="N1774" s="49">
        <v>82.2</v>
      </c>
      <c r="O1774" s="49">
        <v>61.9</v>
      </c>
      <c r="P1774" s="49">
        <v>50.6</v>
      </c>
      <c r="Q1774" s="49">
        <v>53.7</v>
      </c>
      <c r="R1774" s="49">
        <v>60</v>
      </c>
      <c r="S1774" s="49">
        <v>51.7</v>
      </c>
      <c r="T1774" s="49">
        <v>47.4</v>
      </c>
      <c r="U1774" s="49">
        <v>43.1</v>
      </c>
      <c r="V1774" s="49">
        <v>38.799999999999997</v>
      </c>
    </row>
    <row r="1775" spans="1:22" ht="15.75" customHeight="1">
      <c r="A1775" s="139" t="s">
        <v>751</v>
      </c>
      <c r="B1775" s="139" t="s">
        <v>342</v>
      </c>
      <c r="C1775" s="139" t="s">
        <v>784</v>
      </c>
      <c r="D1775" s="139" t="s">
        <v>633</v>
      </c>
      <c r="E1775" s="139" t="s">
        <v>754</v>
      </c>
      <c r="F1775" s="49">
        <v>8.08</v>
      </c>
      <c r="G1775" s="49">
        <v>8.2899999999999991</v>
      </c>
      <c r="H1775" s="49">
        <v>8.5</v>
      </c>
      <c r="I1775" s="49">
        <v>8.7100000000000009</v>
      </c>
      <c r="J1775" s="49">
        <v>8.92</v>
      </c>
      <c r="K1775" s="49">
        <v>9.1300000000000008</v>
      </c>
      <c r="L1775" s="49">
        <v>9.35</v>
      </c>
      <c r="M1775" s="49">
        <v>9.56</v>
      </c>
      <c r="N1775" s="49">
        <v>9.7799999999999994</v>
      </c>
      <c r="O1775" s="49">
        <v>9.7799999999999994</v>
      </c>
      <c r="P1775" s="49">
        <v>9.7799999999999994</v>
      </c>
      <c r="Q1775" s="49">
        <v>9.7799999999999994</v>
      </c>
      <c r="R1775" s="49">
        <v>0.161</v>
      </c>
      <c r="S1775" s="49">
        <v>7.76</v>
      </c>
      <c r="T1775" s="49">
        <v>7.69</v>
      </c>
      <c r="U1775" s="49">
        <v>7.62</v>
      </c>
      <c r="V1775" s="49">
        <v>7.54</v>
      </c>
    </row>
    <row r="1776" spans="1:22" ht="15.75" customHeight="1">
      <c r="A1776" s="139" t="s">
        <v>751</v>
      </c>
      <c r="B1776" s="139" t="s">
        <v>763</v>
      </c>
      <c r="C1776" s="139" t="s">
        <v>784</v>
      </c>
      <c r="D1776" s="139" t="s">
        <v>633</v>
      </c>
      <c r="E1776" s="139" t="s">
        <v>754</v>
      </c>
      <c r="F1776" s="49">
        <v>29000</v>
      </c>
      <c r="G1776" s="49">
        <v>28200</v>
      </c>
      <c r="H1776" s="49">
        <v>27300</v>
      </c>
      <c r="I1776" s="49">
        <v>27300</v>
      </c>
      <c r="J1776" s="49">
        <v>27600</v>
      </c>
      <c r="K1776" s="49">
        <v>28200</v>
      </c>
      <c r="L1776" s="49">
        <v>29200</v>
      </c>
      <c r="M1776" s="49">
        <v>29100</v>
      </c>
      <c r="N1776" s="49">
        <v>28300</v>
      </c>
      <c r="O1776" s="49">
        <v>26400</v>
      </c>
      <c r="P1776" s="49">
        <v>28600</v>
      </c>
      <c r="Q1776" s="49">
        <v>27900</v>
      </c>
      <c r="R1776" s="49">
        <v>27200</v>
      </c>
      <c r="S1776" s="49">
        <v>27400</v>
      </c>
      <c r="T1776" s="49">
        <v>27300</v>
      </c>
      <c r="U1776" s="49">
        <v>27100</v>
      </c>
      <c r="V1776" s="49">
        <v>27000</v>
      </c>
    </row>
    <row r="1777" spans="1:22" ht="15.75" customHeight="1">
      <c r="A1777" s="139" t="s">
        <v>751</v>
      </c>
      <c r="B1777" s="139" t="s">
        <v>346</v>
      </c>
      <c r="C1777" s="139" t="s">
        <v>784</v>
      </c>
      <c r="D1777" s="139" t="s">
        <v>633</v>
      </c>
      <c r="E1777" s="139" t="s">
        <v>754</v>
      </c>
      <c r="F1777" s="49">
        <v>239</v>
      </c>
      <c r="G1777" s="49">
        <v>253</v>
      </c>
      <c r="H1777" s="49">
        <v>217</v>
      </c>
      <c r="I1777" s="49">
        <v>229</v>
      </c>
      <c r="J1777" s="49">
        <v>226</v>
      </c>
      <c r="K1777" s="49">
        <v>201</v>
      </c>
      <c r="L1777" s="49">
        <v>197</v>
      </c>
      <c r="M1777" s="49">
        <v>199</v>
      </c>
      <c r="N1777" s="49">
        <v>177</v>
      </c>
      <c r="O1777" s="49">
        <v>160</v>
      </c>
      <c r="P1777" s="49">
        <v>160</v>
      </c>
      <c r="Q1777" s="49">
        <v>161</v>
      </c>
      <c r="R1777" s="49">
        <v>159</v>
      </c>
      <c r="S1777" s="49">
        <v>145</v>
      </c>
      <c r="T1777" s="49">
        <v>138</v>
      </c>
      <c r="U1777" s="49">
        <v>130</v>
      </c>
      <c r="V1777" s="49">
        <v>123</v>
      </c>
    </row>
    <row r="1778" spans="1:22" ht="15.75" customHeight="1">
      <c r="A1778" s="139" t="s">
        <v>751</v>
      </c>
      <c r="B1778" s="139" t="s">
        <v>344</v>
      </c>
      <c r="C1778" s="139" t="s">
        <v>784</v>
      </c>
      <c r="D1778" s="139" t="s">
        <v>633</v>
      </c>
      <c r="E1778" s="139" t="s">
        <v>754</v>
      </c>
      <c r="F1778" s="49">
        <v>5.46</v>
      </c>
      <c r="G1778" s="49">
        <v>5.51</v>
      </c>
      <c r="H1778" s="49">
        <v>5.56</v>
      </c>
      <c r="I1778" s="49">
        <v>5.61</v>
      </c>
      <c r="J1778" s="49">
        <v>5.66</v>
      </c>
      <c r="K1778" s="49">
        <v>5.7</v>
      </c>
      <c r="L1778" s="49">
        <v>5.75</v>
      </c>
      <c r="M1778" s="49">
        <v>5.8</v>
      </c>
      <c r="N1778" s="49">
        <v>5.84</v>
      </c>
      <c r="O1778" s="49">
        <v>5.84</v>
      </c>
      <c r="P1778" s="49">
        <v>5.84</v>
      </c>
      <c r="Q1778" s="49">
        <v>5.84</v>
      </c>
      <c r="R1778" s="49">
        <v>5.73</v>
      </c>
      <c r="S1778" s="49">
        <v>5.94</v>
      </c>
      <c r="T1778" s="49">
        <v>5.98</v>
      </c>
      <c r="U1778" s="49">
        <v>6.01</v>
      </c>
      <c r="V1778" s="49">
        <v>6.05</v>
      </c>
    </row>
    <row r="1779" spans="1:22" ht="15.75" customHeight="1">
      <c r="A1779" s="139" t="s">
        <v>751</v>
      </c>
      <c r="B1779" s="139" t="s">
        <v>348</v>
      </c>
      <c r="C1779" s="139" t="s">
        <v>784</v>
      </c>
      <c r="D1779" s="139" t="s">
        <v>633</v>
      </c>
      <c r="E1779" s="139" t="s">
        <v>754</v>
      </c>
      <c r="F1779" s="49">
        <v>600</v>
      </c>
      <c r="G1779" s="49">
        <v>598</v>
      </c>
      <c r="H1779" s="49">
        <v>568</v>
      </c>
      <c r="I1779" s="49">
        <v>531</v>
      </c>
      <c r="J1779" s="49">
        <v>489</v>
      </c>
      <c r="K1779" s="49">
        <v>491</v>
      </c>
      <c r="L1779" s="49">
        <v>492</v>
      </c>
      <c r="M1779" s="49">
        <v>490</v>
      </c>
      <c r="N1779" s="49">
        <v>458</v>
      </c>
      <c r="O1779" s="49">
        <v>443</v>
      </c>
      <c r="P1779" s="49">
        <v>461</v>
      </c>
      <c r="Q1779" s="49">
        <v>451</v>
      </c>
      <c r="R1779" s="49">
        <v>466</v>
      </c>
      <c r="S1779" s="49">
        <v>473</v>
      </c>
      <c r="T1779" s="49">
        <v>447</v>
      </c>
      <c r="U1779" s="49">
        <v>427</v>
      </c>
      <c r="V1779" s="49">
        <v>419</v>
      </c>
    </row>
    <row r="1780" spans="1:22" ht="15.75" customHeight="1">
      <c r="A1780" s="139" t="s">
        <v>751</v>
      </c>
      <c r="B1780" s="139" t="s">
        <v>350</v>
      </c>
      <c r="C1780" s="139" t="s">
        <v>784</v>
      </c>
      <c r="D1780" s="139" t="s">
        <v>633</v>
      </c>
      <c r="E1780" s="139" t="s">
        <v>754</v>
      </c>
      <c r="F1780" s="49">
        <v>11.3</v>
      </c>
      <c r="G1780" s="49">
        <v>11.6</v>
      </c>
      <c r="H1780" s="49">
        <v>11.8</v>
      </c>
      <c r="I1780" s="49">
        <v>12</v>
      </c>
      <c r="J1780" s="49">
        <v>12.1</v>
      </c>
      <c r="K1780" s="49">
        <v>12.3</v>
      </c>
      <c r="L1780" s="49">
        <v>12.5</v>
      </c>
      <c r="M1780" s="49">
        <v>12.7</v>
      </c>
      <c r="N1780" s="49">
        <v>12.9</v>
      </c>
      <c r="O1780" s="49">
        <v>12.9</v>
      </c>
      <c r="P1780" s="49">
        <v>12.9</v>
      </c>
      <c r="Q1780" s="49">
        <v>12.9</v>
      </c>
      <c r="R1780" s="49">
        <v>12.7</v>
      </c>
      <c r="S1780" s="49">
        <v>13.4</v>
      </c>
      <c r="T1780" s="49">
        <v>13.5</v>
      </c>
      <c r="U1780" s="49">
        <v>13.7</v>
      </c>
      <c r="V1780" s="49">
        <v>13.8</v>
      </c>
    </row>
    <row r="1781" spans="1:22" ht="15.75" customHeight="1">
      <c r="A1781" s="139" t="s">
        <v>751</v>
      </c>
      <c r="B1781" s="139" t="s">
        <v>596</v>
      </c>
      <c r="C1781" s="139" t="s">
        <v>784</v>
      </c>
      <c r="D1781" s="139" t="s">
        <v>633</v>
      </c>
      <c r="E1781" s="139" t="s">
        <v>754</v>
      </c>
      <c r="F1781" s="49">
        <v>5390</v>
      </c>
      <c r="G1781" s="49">
        <v>5240</v>
      </c>
      <c r="H1781" s="49">
        <v>5110</v>
      </c>
      <c r="I1781" s="49">
        <v>5180</v>
      </c>
      <c r="J1781" s="49">
        <v>5210</v>
      </c>
      <c r="K1781" s="49">
        <v>5260</v>
      </c>
      <c r="L1781" s="49">
        <v>5240</v>
      </c>
      <c r="M1781" s="49">
        <v>5240</v>
      </c>
      <c r="N1781" s="49">
        <v>5200</v>
      </c>
      <c r="O1781" s="49">
        <v>5050</v>
      </c>
      <c r="P1781" s="49">
        <v>5120</v>
      </c>
      <c r="Q1781" s="49">
        <v>5250</v>
      </c>
      <c r="R1781" s="49">
        <v>5320</v>
      </c>
      <c r="S1781" s="49">
        <v>5030</v>
      </c>
      <c r="T1781" s="49">
        <v>5000</v>
      </c>
      <c r="U1781" s="49">
        <v>4960</v>
      </c>
      <c r="V1781" s="49">
        <v>4930</v>
      </c>
    </row>
    <row r="1782" spans="1:22" ht="15.75" customHeight="1">
      <c r="A1782" s="139" t="s">
        <v>751</v>
      </c>
      <c r="B1782" s="139" t="s">
        <v>353</v>
      </c>
      <c r="C1782" s="139" t="s">
        <v>784</v>
      </c>
      <c r="D1782" s="139" t="s">
        <v>633</v>
      </c>
      <c r="E1782" s="139" t="s">
        <v>754</v>
      </c>
      <c r="F1782" s="49">
        <v>154</v>
      </c>
      <c r="G1782" s="49">
        <v>152</v>
      </c>
      <c r="H1782" s="49">
        <v>150</v>
      </c>
      <c r="I1782" s="49">
        <v>149</v>
      </c>
      <c r="J1782" s="49">
        <v>147</v>
      </c>
      <c r="K1782" s="49">
        <v>146</v>
      </c>
      <c r="L1782" s="49">
        <v>144</v>
      </c>
      <c r="M1782" s="49">
        <v>143</v>
      </c>
      <c r="N1782" s="49">
        <v>142</v>
      </c>
      <c r="O1782" s="49">
        <v>142</v>
      </c>
      <c r="P1782" s="49">
        <v>142</v>
      </c>
      <c r="Q1782" s="49">
        <v>142</v>
      </c>
      <c r="R1782" s="49">
        <v>141</v>
      </c>
      <c r="S1782" s="49">
        <v>138</v>
      </c>
      <c r="T1782" s="49">
        <v>136</v>
      </c>
      <c r="U1782" s="49">
        <v>135</v>
      </c>
      <c r="V1782" s="49">
        <v>134</v>
      </c>
    </row>
    <row r="1783" spans="1:22" ht="15.75" customHeight="1">
      <c r="A1783" s="139" t="s">
        <v>751</v>
      </c>
      <c r="B1783" s="139" t="s">
        <v>357</v>
      </c>
      <c r="C1783" s="139" t="s">
        <v>784</v>
      </c>
      <c r="D1783" s="139" t="s">
        <v>633</v>
      </c>
      <c r="E1783" s="139" t="s">
        <v>754</v>
      </c>
      <c r="F1783" s="49">
        <v>80.900000000000006</v>
      </c>
      <c r="G1783" s="49">
        <v>82.7</v>
      </c>
      <c r="H1783" s="49">
        <v>84.6</v>
      </c>
      <c r="I1783" s="49">
        <v>86.4</v>
      </c>
      <c r="J1783" s="49">
        <v>88.3</v>
      </c>
      <c r="K1783" s="49">
        <v>90.1</v>
      </c>
      <c r="L1783" s="49">
        <v>91.9</v>
      </c>
      <c r="M1783" s="49">
        <v>96.3</v>
      </c>
      <c r="N1783" s="49">
        <v>97.1</v>
      </c>
      <c r="O1783" s="49">
        <v>95.6</v>
      </c>
      <c r="P1783" s="49">
        <v>95.6</v>
      </c>
      <c r="Q1783" s="49">
        <v>95.7</v>
      </c>
      <c r="R1783" s="49">
        <v>92.8</v>
      </c>
      <c r="S1783" s="49">
        <v>100</v>
      </c>
      <c r="T1783" s="49">
        <v>102</v>
      </c>
      <c r="U1783" s="49">
        <v>103</v>
      </c>
      <c r="V1783" s="49">
        <v>104</v>
      </c>
    </row>
    <row r="1784" spans="1:22" ht="15.75" customHeight="1">
      <c r="A1784" s="139" t="s">
        <v>751</v>
      </c>
      <c r="B1784" s="139" t="s">
        <v>365</v>
      </c>
      <c r="C1784" s="139" t="s">
        <v>784</v>
      </c>
      <c r="D1784" s="139" t="s">
        <v>633</v>
      </c>
      <c r="E1784" s="139" t="s">
        <v>754</v>
      </c>
      <c r="F1784" s="49">
        <v>35.1</v>
      </c>
      <c r="G1784" s="49">
        <v>35.9</v>
      </c>
      <c r="H1784" s="49">
        <v>36.6</v>
      </c>
      <c r="I1784" s="49">
        <v>37.5</v>
      </c>
      <c r="J1784" s="49">
        <v>38.299999999999997</v>
      </c>
      <c r="K1784" s="49">
        <v>39.1</v>
      </c>
      <c r="L1784" s="49">
        <v>40</v>
      </c>
      <c r="M1784" s="49">
        <v>40.799999999999997</v>
      </c>
      <c r="N1784" s="49">
        <v>41.6</v>
      </c>
      <c r="O1784" s="49">
        <v>41.6</v>
      </c>
      <c r="P1784" s="49">
        <v>41.6</v>
      </c>
      <c r="Q1784" s="49">
        <v>41.6</v>
      </c>
      <c r="R1784" s="49">
        <v>40.200000000000003</v>
      </c>
      <c r="S1784" s="49">
        <v>43.3</v>
      </c>
      <c r="T1784" s="49">
        <v>43.9</v>
      </c>
      <c r="U1784" s="49">
        <v>44.5</v>
      </c>
      <c r="V1784" s="49">
        <v>45.1</v>
      </c>
    </row>
    <row r="1785" spans="1:22" ht="15.75" customHeight="1">
      <c r="A1785" s="139" t="s">
        <v>751</v>
      </c>
      <c r="B1785" s="139" t="s">
        <v>352</v>
      </c>
      <c r="C1785" s="139" t="s">
        <v>784</v>
      </c>
      <c r="D1785" s="139" t="s">
        <v>633</v>
      </c>
      <c r="E1785" s="139" t="s">
        <v>754</v>
      </c>
      <c r="F1785" s="49">
        <v>6.62</v>
      </c>
      <c r="G1785" s="49">
        <v>6.83</v>
      </c>
      <c r="H1785" s="49">
        <v>7.03</v>
      </c>
      <c r="I1785" s="49">
        <v>7.24</v>
      </c>
      <c r="J1785" s="49">
        <v>7.44</v>
      </c>
      <c r="K1785" s="49">
        <v>7.64</v>
      </c>
      <c r="L1785" s="49">
        <v>7.84</v>
      </c>
      <c r="M1785" s="49">
        <v>8.0399999999999991</v>
      </c>
      <c r="N1785" s="49">
        <v>8.24</v>
      </c>
      <c r="O1785" s="49">
        <v>8.24</v>
      </c>
      <c r="P1785" s="49">
        <v>8.24</v>
      </c>
      <c r="Q1785" s="49">
        <v>8.24</v>
      </c>
      <c r="R1785" s="49">
        <v>8.06</v>
      </c>
      <c r="S1785" s="49">
        <v>8.7200000000000006</v>
      </c>
      <c r="T1785" s="49">
        <v>8.8800000000000008</v>
      </c>
      <c r="U1785" s="49">
        <v>9.0299999999999994</v>
      </c>
      <c r="V1785" s="49">
        <v>9.19</v>
      </c>
    </row>
    <row r="1786" spans="1:22" ht="15.75" customHeight="1">
      <c r="A1786" s="139" t="s">
        <v>751</v>
      </c>
      <c r="B1786" s="139" t="s">
        <v>367</v>
      </c>
      <c r="C1786" s="139" t="s">
        <v>784</v>
      </c>
      <c r="D1786" s="139" t="s">
        <v>633</v>
      </c>
      <c r="E1786" s="139" t="s">
        <v>754</v>
      </c>
      <c r="F1786" s="49">
        <v>5.25</v>
      </c>
      <c r="G1786" s="49">
        <v>5.41</v>
      </c>
      <c r="H1786" s="49">
        <v>5.58</v>
      </c>
      <c r="I1786" s="49">
        <v>5.75</v>
      </c>
      <c r="J1786" s="49">
        <v>5.92</v>
      </c>
      <c r="K1786" s="49">
        <v>6.1</v>
      </c>
      <c r="L1786" s="49">
        <v>6.28</v>
      </c>
      <c r="M1786" s="49">
        <v>6.46</v>
      </c>
      <c r="N1786" s="49">
        <v>6.64</v>
      </c>
      <c r="O1786" s="49">
        <v>6.64</v>
      </c>
      <c r="P1786" s="49">
        <v>6.64</v>
      </c>
      <c r="Q1786" s="49">
        <v>6.64</v>
      </c>
      <c r="R1786" s="49">
        <v>6.43</v>
      </c>
      <c r="S1786" s="49">
        <v>7.02</v>
      </c>
      <c r="T1786" s="49">
        <v>7.15</v>
      </c>
      <c r="U1786" s="49">
        <v>7.28</v>
      </c>
      <c r="V1786" s="49">
        <v>7.41</v>
      </c>
    </row>
    <row r="1787" spans="1:22" ht="15.75" customHeight="1">
      <c r="A1787" s="139" t="s">
        <v>751</v>
      </c>
      <c r="B1787" s="139" t="s">
        <v>336</v>
      </c>
      <c r="C1787" s="139" t="s">
        <v>784</v>
      </c>
      <c r="D1787" s="139" t="s">
        <v>633</v>
      </c>
      <c r="E1787" s="139" t="s">
        <v>754</v>
      </c>
      <c r="F1787" s="49">
        <v>1.93</v>
      </c>
      <c r="G1787" s="49">
        <v>1.98</v>
      </c>
      <c r="H1787" s="49">
        <v>2.02</v>
      </c>
      <c r="I1787" s="49">
        <v>2.0699999999999998</v>
      </c>
      <c r="J1787" s="49">
        <v>2.12</v>
      </c>
      <c r="K1787" s="49">
        <v>2.17</v>
      </c>
      <c r="L1787" s="49">
        <v>2.21</v>
      </c>
      <c r="M1787" s="49">
        <v>2.2599999999999998</v>
      </c>
      <c r="N1787" s="49">
        <v>2.31</v>
      </c>
      <c r="O1787" s="49">
        <v>2.31</v>
      </c>
      <c r="P1787" s="49">
        <v>2.31</v>
      </c>
      <c r="Q1787" s="49">
        <v>2.31</v>
      </c>
      <c r="R1787" s="49">
        <v>2.2400000000000002</v>
      </c>
      <c r="S1787" s="49">
        <v>2.41</v>
      </c>
      <c r="T1787" s="49">
        <v>2.4500000000000002</v>
      </c>
      <c r="U1787" s="49">
        <v>2.48</v>
      </c>
      <c r="V1787" s="49">
        <v>2.52</v>
      </c>
    </row>
    <row r="1788" spans="1:22" ht="15.75" customHeight="1">
      <c r="A1788" s="139" t="s">
        <v>751</v>
      </c>
      <c r="B1788" s="139" t="s">
        <v>359</v>
      </c>
      <c r="C1788" s="139" t="s">
        <v>784</v>
      </c>
      <c r="D1788" s="139" t="s">
        <v>633</v>
      </c>
      <c r="E1788" s="139" t="s">
        <v>754</v>
      </c>
      <c r="F1788" s="49">
        <v>93.9</v>
      </c>
      <c r="G1788" s="49">
        <v>94.9</v>
      </c>
      <c r="H1788" s="49">
        <v>91.5</v>
      </c>
      <c r="I1788" s="49">
        <v>95.1</v>
      </c>
      <c r="J1788" s="49">
        <v>97.4</v>
      </c>
      <c r="K1788" s="49">
        <v>94.8</v>
      </c>
      <c r="L1788" s="49">
        <v>95.8</v>
      </c>
      <c r="M1788" s="49">
        <v>96.7</v>
      </c>
      <c r="N1788" s="49">
        <v>94.2</v>
      </c>
      <c r="O1788" s="49">
        <v>90.6</v>
      </c>
      <c r="P1788" s="49">
        <v>93.4</v>
      </c>
      <c r="Q1788" s="49">
        <v>88.1</v>
      </c>
      <c r="R1788" s="49">
        <v>85.3</v>
      </c>
      <c r="S1788" s="49">
        <v>86.2</v>
      </c>
      <c r="T1788" s="49">
        <v>83.3</v>
      </c>
      <c r="U1788" s="49">
        <v>83.8</v>
      </c>
      <c r="V1788" s="49">
        <v>83.8</v>
      </c>
    </row>
    <row r="1789" spans="1:22" ht="15.75" customHeight="1">
      <c r="A1789" s="139" t="s">
        <v>751</v>
      </c>
      <c r="B1789" s="139" t="s">
        <v>361</v>
      </c>
      <c r="C1789" s="139" t="s">
        <v>784</v>
      </c>
      <c r="D1789" s="139" t="s">
        <v>633</v>
      </c>
      <c r="E1789" s="139" t="s">
        <v>754</v>
      </c>
      <c r="F1789" s="49">
        <v>0.56799999999999995</v>
      </c>
      <c r="G1789" s="49">
        <v>0.56899999999999995</v>
      </c>
      <c r="H1789" s="49">
        <v>0.56899999999999995</v>
      </c>
      <c r="I1789" s="49">
        <v>0.56999999999999995</v>
      </c>
      <c r="J1789" s="49">
        <v>0.57199999999999995</v>
      </c>
      <c r="K1789" s="49">
        <v>0.57499999999999996</v>
      </c>
      <c r="L1789" s="49">
        <v>0.57799999999999996</v>
      </c>
      <c r="M1789" s="49">
        <v>0.58099999999999996</v>
      </c>
      <c r="N1789" s="49">
        <v>0.58499999999999996</v>
      </c>
      <c r="O1789" s="49">
        <v>0.58499999999999996</v>
      </c>
      <c r="P1789" s="49">
        <v>0.58499999999999996</v>
      </c>
      <c r="Q1789" s="49">
        <v>0.58499999999999996</v>
      </c>
      <c r="R1789" s="49">
        <v>0.57299999999999995</v>
      </c>
      <c r="S1789" s="49">
        <v>0.58599999999999997</v>
      </c>
      <c r="T1789" s="49">
        <v>0.58799999999999997</v>
      </c>
      <c r="U1789" s="49">
        <v>0.58899999999999997</v>
      </c>
      <c r="V1789" s="49">
        <v>0.59099999999999997</v>
      </c>
    </row>
    <row r="1790" spans="1:22" ht="15.75" customHeight="1">
      <c r="A1790" s="139" t="s">
        <v>751</v>
      </c>
      <c r="B1790" s="139" t="s">
        <v>363</v>
      </c>
      <c r="C1790" s="139" t="s">
        <v>784</v>
      </c>
      <c r="D1790" s="139" t="s">
        <v>633</v>
      </c>
      <c r="E1790" s="139" t="s">
        <v>754</v>
      </c>
      <c r="F1790" s="49">
        <v>33.5</v>
      </c>
      <c r="G1790" s="49">
        <v>34.200000000000003</v>
      </c>
      <c r="H1790" s="49">
        <v>35.299999999999997</v>
      </c>
      <c r="I1790" s="49">
        <v>35.9</v>
      </c>
      <c r="J1790" s="49">
        <v>37</v>
      </c>
      <c r="K1790" s="49">
        <v>41</v>
      </c>
      <c r="L1790" s="49">
        <v>44.8</v>
      </c>
      <c r="M1790" s="49">
        <v>42.2</v>
      </c>
      <c r="N1790" s="49">
        <v>43.8</v>
      </c>
      <c r="O1790" s="49">
        <v>45.3</v>
      </c>
      <c r="P1790" s="49">
        <v>45</v>
      </c>
      <c r="Q1790" s="49">
        <v>44.8</v>
      </c>
      <c r="R1790" s="49">
        <v>42.4</v>
      </c>
      <c r="S1790" s="49">
        <v>47.7</v>
      </c>
      <c r="T1790" s="49">
        <v>48.8</v>
      </c>
      <c r="U1790" s="49">
        <v>49.8</v>
      </c>
      <c r="V1790" s="49">
        <v>50.9</v>
      </c>
    </row>
    <row r="1791" spans="1:22" ht="15.75" customHeight="1">
      <c r="A1791" s="139" t="s">
        <v>751</v>
      </c>
      <c r="B1791" s="139" t="s">
        <v>369</v>
      </c>
      <c r="C1791" s="139" t="s">
        <v>784</v>
      </c>
      <c r="D1791" s="139" t="s">
        <v>633</v>
      </c>
      <c r="E1791" s="139" t="s">
        <v>754</v>
      </c>
      <c r="F1791" s="49">
        <v>1.89</v>
      </c>
      <c r="G1791" s="49">
        <v>1.9</v>
      </c>
      <c r="H1791" s="49">
        <v>1.9</v>
      </c>
      <c r="I1791" s="49">
        <v>1.91</v>
      </c>
      <c r="J1791" s="49">
        <v>1.91</v>
      </c>
      <c r="K1791" s="49">
        <v>1.91</v>
      </c>
      <c r="L1791" s="49">
        <v>1.91</v>
      </c>
      <c r="M1791" s="49">
        <v>1.92</v>
      </c>
      <c r="N1791" s="49">
        <v>1.92</v>
      </c>
      <c r="O1791" s="49">
        <v>1.92</v>
      </c>
      <c r="P1791" s="49">
        <v>1.92</v>
      </c>
      <c r="Q1791" s="49">
        <v>1.92</v>
      </c>
      <c r="R1791" s="49">
        <v>1.82</v>
      </c>
      <c r="S1791" s="49">
        <v>1.9</v>
      </c>
      <c r="T1791" s="49">
        <v>1.9</v>
      </c>
      <c r="U1791" s="49">
        <v>1.9</v>
      </c>
      <c r="V1791" s="49">
        <v>1.9</v>
      </c>
    </row>
    <row r="1792" spans="1:22" ht="15.75" customHeight="1">
      <c r="A1792" s="139" t="s">
        <v>751</v>
      </c>
      <c r="B1792" s="139" t="s">
        <v>764</v>
      </c>
      <c r="C1792" s="139" t="s">
        <v>784</v>
      </c>
      <c r="D1792" s="139" t="s">
        <v>633</v>
      </c>
      <c r="E1792" s="139" t="s">
        <v>754</v>
      </c>
      <c r="F1792" s="49">
        <v>95.8</v>
      </c>
      <c r="G1792" s="49">
        <v>97.3</v>
      </c>
      <c r="H1792" s="49">
        <v>101</v>
      </c>
      <c r="I1792" s="49">
        <v>100</v>
      </c>
      <c r="J1792" s="49">
        <v>116</v>
      </c>
      <c r="K1792" s="49">
        <v>113</v>
      </c>
      <c r="L1792" s="49">
        <v>114</v>
      </c>
      <c r="M1792" s="49">
        <v>116</v>
      </c>
      <c r="N1792" s="49">
        <v>114</v>
      </c>
      <c r="O1792" s="49">
        <v>117</v>
      </c>
      <c r="P1792" s="49">
        <v>121</v>
      </c>
      <c r="Q1792" s="49">
        <v>117</v>
      </c>
      <c r="R1792" s="49">
        <v>118</v>
      </c>
      <c r="S1792" s="49">
        <v>125</v>
      </c>
      <c r="T1792" s="49">
        <v>127</v>
      </c>
      <c r="U1792" s="49">
        <v>130</v>
      </c>
      <c r="V1792" s="49">
        <v>132</v>
      </c>
    </row>
    <row r="1793" spans="1:22" ht="15.75" customHeight="1">
      <c r="A1793" s="139" t="s">
        <v>751</v>
      </c>
      <c r="B1793" s="139" t="s">
        <v>375</v>
      </c>
      <c r="C1793" s="139" t="s">
        <v>784</v>
      </c>
      <c r="D1793" s="139" t="s">
        <v>633</v>
      </c>
      <c r="E1793" s="139" t="s">
        <v>754</v>
      </c>
      <c r="F1793" s="49">
        <v>30.7</v>
      </c>
      <c r="G1793" s="49">
        <v>31.8</v>
      </c>
      <c r="H1793" s="49">
        <v>35.4</v>
      </c>
      <c r="I1793" s="49">
        <v>34.799999999999997</v>
      </c>
      <c r="J1793" s="49">
        <v>34.4</v>
      </c>
      <c r="K1793" s="49">
        <v>34.1</v>
      </c>
      <c r="L1793" s="49">
        <v>34.799999999999997</v>
      </c>
      <c r="M1793" s="49">
        <v>35.6</v>
      </c>
      <c r="N1793" s="49">
        <v>36.299999999999997</v>
      </c>
      <c r="O1793" s="49">
        <v>36.299999999999997</v>
      </c>
      <c r="P1793" s="49">
        <v>36.299999999999997</v>
      </c>
      <c r="Q1793" s="49">
        <v>36.299999999999997</v>
      </c>
      <c r="R1793" s="49">
        <v>35.299999999999997</v>
      </c>
      <c r="S1793" s="49">
        <v>37.799999999999997</v>
      </c>
      <c r="T1793" s="49">
        <v>38.200000000000003</v>
      </c>
      <c r="U1793" s="49">
        <v>38.700000000000003</v>
      </c>
      <c r="V1793" s="49">
        <v>39.1</v>
      </c>
    </row>
    <row r="1794" spans="1:22" ht="15.75" customHeight="1">
      <c r="A1794" s="139" t="s">
        <v>751</v>
      </c>
      <c r="B1794" s="139" t="s">
        <v>314</v>
      </c>
      <c r="C1794" s="139" t="s">
        <v>784</v>
      </c>
      <c r="D1794" s="139" t="s">
        <v>633</v>
      </c>
      <c r="E1794" s="139" t="s">
        <v>754</v>
      </c>
      <c r="F1794" s="49">
        <v>338</v>
      </c>
      <c r="G1794" s="49">
        <v>361</v>
      </c>
      <c r="H1794" s="49">
        <v>539</v>
      </c>
      <c r="I1794" s="49">
        <v>604</v>
      </c>
      <c r="J1794" s="49">
        <v>806</v>
      </c>
      <c r="K1794" s="49">
        <v>943</v>
      </c>
      <c r="L1794" s="49">
        <v>1140</v>
      </c>
      <c r="M1794" s="49">
        <v>1280</v>
      </c>
      <c r="N1794" s="49">
        <v>1220</v>
      </c>
      <c r="O1794" s="49">
        <v>643</v>
      </c>
      <c r="P1794" s="49">
        <v>661</v>
      </c>
      <c r="Q1794" s="49">
        <v>571</v>
      </c>
      <c r="R1794" s="49">
        <v>572</v>
      </c>
      <c r="S1794" s="49">
        <v>963</v>
      </c>
      <c r="T1794" s="49">
        <v>998</v>
      </c>
      <c r="U1794" s="49">
        <v>1030</v>
      </c>
      <c r="V1794" s="49">
        <v>1070</v>
      </c>
    </row>
    <row r="1795" spans="1:22" ht="15.75" customHeight="1">
      <c r="A1795" s="139" t="s">
        <v>751</v>
      </c>
      <c r="B1795" s="139" t="s">
        <v>371</v>
      </c>
      <c r="C1795" s="139" t="s">
        <v>784</v>
      </c>
      <c r="D1795" s="139" t="s">
        <v>633</v>
      </c>
      <c r="E1795" s="139" t="s">
        <v>754</v>
      </c>
      <c r="F1795" s="49">
        <v>18.3</v>
      </c>
      <c r="G1795" s="49">
        <v>18.5</v>
      </c>
      <c r="H1795" s="49">
        <v>18.8</v>
      </c>
      <c r="I1795" s="49">
        <v>19.100000000000001</v>
      </c>
      <c r="J1795" s="49">
        <v>19.3</v>
      </c>
      <c r="K1795" s="49">
        <v>19.600000000000001</v>
      </c>
      <c r="L1795" s="49">
        <v>19.899999999999999</v>
      </c>
      <c r="M1795" s="49">
        <v>20.2</v>
      </c>
      <c r="N1795" s="49">
        <v>20.5</v>
      </c>
      <c r="O1795" s="49">
        <v>20.5</v>
      </c>
      <c r="P1795" s="49">
        <v>20.5</v>
      </c>
      <c r="Q1795" s="49">
        <v>20.5</v>
      </c>
      <c r="R1795" s="49">
        <v>19.399999999999999</v>
      </c>
      <c r="S1795" s="49">
        <v>20.9</v>
      </c>
      <c r="T1795" s="49">
        <v>21.1</v>
      </c>
      <c r="U1795" s="49">
        <v>21.3</v>
      </c>
      <c r="V1795" s="49">
        <v>21.5</v>
      </c>
    </row>
    <row r="1796" spans="1:22" ht="15.75" customHeight="1">
      <c r="A1796" s="139" t="s">
        <v>751</v>
      </c>
      <c r="B1796" s="139" t="s">
        <v>377</v>
      </c>
      <c r="C1796" s="139" t="s">
        <v>784</v>
      </c>
      <c r="D1796" s="139" t="s">
        <v>633</v>
      </c>
      <c r="E1796" s="139" t="s">
        <v>754</v>
      </c>
      <c r="F1796" s="49">
        <v>229</v>
      </c>
      <c r="G1796" s="49">
        <v>229</v>
      </c>
      <c r="H1796" s="49">
        <v>229</v>
      </c>
      <c r="I1796" s="49">
        <v>229</v>
      </c>
      <c r="J1796" s="49">
        <v>229</v>
      </c>
      <c r="K1796" s="49">
        <v>229</v>
      </c>
      <c r="L1796" s="49">
        <v>229</v>
      </c>
      <c r="M1796" s="49">
        <v>229</v>
      </c>
      <c r="N1796" s="49">
        <v>229</v>
      </c>
      <c r="O1796" s="49">
        <v>229</v>
      </c>
      <c r="P1796" s="49">
        <v>231</v>
      </c>
      <c r="Q1796" s="49">
        <v>232</v>
      </c>
      <c r="R1796" s="49">
        <v>229</v>
      </c>
      <c r="S1796" s="49">
        <v>227</v>
      </c>
      <c r="T1796" s="49">
        <v>226</v>
      </c>
      <c r="U1796" s="49">
        <v>225</v>
      </c>
      <c r="V1796" s="49">
        <v>225</v>
      </c>
    </row>
    <row r="1797" spans="1:22" ht="15.75" customHeight="1">
      <c r="A1797" s="139" t="s">
        <v>751</v>
      </c>
      <c r="B1797" s="139" t="s">
        <v>383</v>
      </c>
      <c r="C1797" s="139" t="s">
        <v>784</v>
      </c>
      <c r="D1797" s="139" t="s">
        <v>633</v>
      </c>
      <c r="E1797" s="139" t="s">
        <v>754</v>
      </c>
      <c r="F1797" s="49">
        <v>925</v>
      </c>
      <c r="G1797" s="49">
        <v>939</v>
      </c>
      <c r="H1797" s="49">
        <v>979</v>
      </c>
      <c r="I1797" s="49">
        <v>995</v>
      </c>
      <c r="J1797" s="49">
        <v>1000</v>
      </c>
      <c r="K1797" s="49">
        <v>1010</v>
      </c>
      <c r="L1797" s="49">
        <v>1070</v>
      </c>
      <c r="M1797" s="49">
        <v>1030</v>
      </c>
      <c r="N1797" s="49">
        <v>1050</v>
      </c>
      <c r="O1797" s="49">
        <v>1080</v>
      </c>
      <c r="P1797" s="49">
        <v>1100</v>
      </c>
      <c r="Q1797" s="49">
        <v>1130</v>
      </c>
      <c r="R1797" s="49">
        <v>1140</v>
      </c>
      <c r="S1797" s="49">
        <v>1150</v>
      </c>
      <c r="T1797" s="49">
        <v>1170</v>
      </c>
      <c r="U1797" s="49">
        <v>1190</v>
      </c>
      <c r="V1797" s="49">
        <v>1200</v>
      </c>
    </row>
    <row r="1798" spans="1:22" ht="15.75" customHeight="1">
      <c r="A1798" s="139" t="s">
        <v>751</v>
      </c>
      <c r="B1798" s="139" t="s">
        <v>381</v>
      </c>
      <c r="C1798" s="139" t="s">
        <v>784</v>
      </c>
      <c r="D1798" s="139" t="s">
        <v>633</v>
      </c>
      <c r="E1798" s="139" t="s">
        <v>754</v>
      </c>
      <c r="F1798" s="49">
        <v>2080</v>
      </c>
      <c r="G1798" s="49">
        <v>2100</v>
      </c>
      <c r="H1798" s="49">
        <v>2130</v>
      </c>
      <c r="I1798" s="49">
        <v>2180</v>
      </c>
      <c r="J1798" s="49">
        <v>2340</v>
      </c>
      <c r="K1798" s="49">
        <v>2260</v>
      </c>
      <c r="L1798" s="49">
        <v>2290</v>
      </c>
      <c r="M1798" s="49">
        <v>2410</v>
      </c>
      <c r="N1798" s="49">
        <v>2370</v>
      </c>
      <c r="O1798" s="49">
        <v>2330</v>
      </c>
      <c r="P1798" s="49">
        <v>2270</v>
      </c>
      <c r="Q1798" s="49">
        <v>2340</v>
      </c>
      <c r="R1798" s="49">
        <v>2340</v>
      </c>
      <c r="S1798" s="49">
        <v>2440</v>
      </c>
      <c r="T1798" s="49">
        <v>2460</v>
      </c>
      <c r="U1798" s="49">
        <v>2490</v>
      </c>
      <c r="V1798" s="49">
        <v>2510</v>
      </c>
    </row>
    <row r="1799" spans="1:22" ht="15.75" customHeight="1">
      <c r="A1799" s="139" t="s">
        <v>751</v>
      </c>
      <c r="B1799" s="139" t="s">
        <v>389</v>
      </c>
      <c r="C1799" s="139" t="s">
        <v>784</v>
      </c>
      <c r="D1799" s="139" t="s">
        <v>633</v>
      </c>
      <c r="E1799" s="139" t="s">
        <v>754</v>
      </c>
      <c r="F1799" s="49">
        <v>8.6699999999999999E-2</v>
      </c>
      <c r="G1799" s="49">
        <v>8.5999999999999993E-2</v>
      </c>
      <c r="H1799" s="49">
        <v>8.8800000000000004E-2</v>
      </c>
      <c r="I1799" s="49">
        <v>7.85E-2</v>
      </c>
      <c r="J1799" s="49">
        <v>6.7500000000000004E-2</v>
      </c>
      <c r="K1799" s="49">
        <v>6.9500000000000006E-2</v>
      </c>
      <c r="L1799" s="49">
        <v>7.0699999999999999E-2</v>
      </c>
      <c r="M1799" s="49">
        <v>6.83E-2</v>
      </c>
      <c r="N1799" s="49">
        <v>6.2600000000000003E-2</v>
      </c>
      <c r="O1799" s="49">
        <v>5.9900000000000002E-2</v>
      </c>
      <c r="P1799" s="49">
        <v>5.3600000000000002E-2</v>
      </c>
      <c r="Q1799" s="49">
        <v>5.4199999999999998E-2</v>
      </c>
      <c r="R1799" s="49">
        <v>4.9700000000000001E-2</v>
      </c>
      <c r="S1799" s="49">
        <v>4.3299999999999998E-2</v>
      </c>
      <c r="T1799" s="49">
        <v>4.1200000000000001E-2</v>
      </c>
      <c r="U1799" s="49">
        <v>4.4400000000000002E-2</v>
      </c>
      <c r="V1799" s="49">
        <v>3.7499999999999999E-2</v>
      </c>
    </row>
    <row r="1800" spans="1:22" ht="15.75" customHeight="1">
      <c r="A1800" s="139" t="s">
        <v>751</v>
      </c>
      <c r="B1800" s="139" t="s">
        <v>385</v>
      </c>
      <c r="C1800" s="139" t="s">
        <v>784</v>
      </c>
      <c r="D1800" s="139" t="s">
        <v>633</v>
      </c>
      <c r="E1800" s="139" t="s">
        <v>754</v>
      </c>
      <c r="F1800" s="49">
        <v>456</v>
      </c>
      <c r="G1800" s="49">
        <v>466</v>
      </c>
      <c r="H1800" s="49">
        <v>472</v>
      </c>
      <c r="I1800" s="49">
        <v>477</v>
      </c>
      <c r="J1800" s="49">
        <v>475</v>
      </c>
      <c r="K1800" s="49">
        <v>489</v>
      </c>
      <c r="L1800" s="49">
        <v>508</v>
      </c>
      <c r="M1800" s="49">
        <v>495</v>
      </c>
      <c r="N1800" s="49">
        <v>488</v>
      </c>
      <c r="O1800" s="49">
        <v>486</v>
      </c>
      <c r="P1800" s="49">
        <v>486</v>
      </c>
      <c r="Q1800" s="49">
        <v>486</v>
      </c>
      <c r="R1800" s="49">
        <v>486</v>
      </c>
      <c r="S1800" s="49">
        <v>502</v>
      </c>
      <c r="T1800" s="49">
        <v>506</v>
      </c>
      <c r="U1800" s="49">
        <v>509</v>
      </c>
      <c r="V1800" s="49">
        <v>512</v>
      </c>
    </row>
    <row r="1801" spans="1:22" ht="15.75" customHeight="1">
      <c r="A1801" s="139" t="s">
        <v>751</v>
      </c>
      <c r="B1801" s="139" t="s">
        <v>387</v>
      </c>
      <c r="C1801" s="139" t="s">
        <v>784</v>
      </c>
      <c r="D1801" s="139" t="s">
        <v>633</v>
      </c>
      <c r="E1801" s="139" t="s">
        <v>754</v>
      </c>
      <c r="F1801" s="49">
        <v>174</v>
      </c>
      <c r="G1801" s="49">
        <v>179</v>
      </c>
      <c r="H1801" s="49">
        <v>184</v>
      </c>
      <c r="I1801" s="49">
        <v>189</v>
      </c>
      <c r="J1801" s="49">
        <v>194</v>
      </c>
      <c r="K1801" s="49">
        <v>199</v>
      </c>
      <c r="L1801" s="49">
        <v>205</v>
      </c>
      <c r="M1801" s="49">
        <v>210</v>
      </c>
      <c r="N1801" s="49">
        <v>215</v>
      </c>
      <c r="O1801" s="49">
        <v>215</v>
      </c>
      <c r="P1801" s="49">
        <v>215</v>
      </c>
      <c r="Q1801" s="49">
        <v>215</v>
      </c>
      <c r="R1801" s="49">
        <v>211</v>
      </c>
      <c r="S1801" s="49">
        <v>227</v>
      </c>
      <c r="T1801" s="49">
        <v>231</v>
      </c>
      <c r="U1801" s="49">
        <v>235</v>
      </c>
      <c r="V1801" s="49">
        <v>239</v>
      </c>
    </row>
    <row r="1802" spans="1:22" ht="15.75" customHeight="1">
      <c r="A1802" s="139" t="s">
        <v>751</v>
      </c>
      <c r="B1802" s="139" t="s">
        <v>379</v>
      </c>
      <c r="C1802" s="139" t="s">
        <v>784</v>
      </c>
      <c r="D1802" s="139" t="s">
        <v>633</v>
      </c>
      <c r="E1802" s="139" t="s">
        <v>754</v>
      </c>
      <c r="F1802" s="49">
        <v>9.2899999999999996E-3</v>
      </c>
      <c r="G1802" s="49">
        <v>1.0500000000000001E-2</v>
      </c>
      <c r="H1802" s="49">
        <v>5.0299999999999997E-3</v>
      </c>
      <c r="I1802" s="49">
        <v>2.24E-2</v>
      </c>
      <c r="J1802" s="49">
        <v>2.1000000000000001E-2</v>
      </c>
      <c r="K1802" s="49">
        <v>1.2E-2</v>
      </c>
      <c r="L1802" s="49">
        <v>1.7100000000000001E-2</v>
      </c>
      <c r="M1802" s="49">
        <v>4.7199999999999999E-2</v>
      </c>
      <c r="N1802" s="49">
        <v>2.1399999999999999E-2</v>
      </c>
      <c r="O1802" s="49">
        <v>1.83E-2</v>
      </c>
      <c r="P1802" s="49">
        <v>2.12E-2</v>
      </c>
      <c r="Q1802" s="49">
        <v>2.3800000000000002E-2</v>
      </c>
      <c r="R1802" s="49">
        <v>2.7199999999999998E-2</v>
      </c>
      <c r="S1802" s="49">
        <v>1.72E-2</v>
      </c>
      <c r="T1802" s="49">
        <v>2.2100000000000002E-2</v>
      </c>
      <c r="U1802" s="49">
        <v>2.5999999999999999E-2</v>
      </c>
      <c r="V1802" s="49">
        <v>2.5999999999999999E-2</v>
      </c>
    </row>
    <row r="1803" spans="1:22" ht="15.75" customHeight="1">
      <c r="A1803" s="139" t="s">
        <v>751</v>
      </c>
      <c r="B1803" s="139" t="s">
        <v>391</v>
      </c>
      <c r="C1803" s="139" t="s">
        <v>784</v>
      </c>
      <c r="D1803" s="139" t="s">
        <v>633</v>
      </c>
      <c r="E1803" s="139" t="s">
        <v>754</v>
      </c>
      <c r="F1803" s="49">
        <v>123</v>
      </c>
      <c r="G1803" s="49">
        <v>125</v>
      </c>
      <c r="H1803" s="49">
        <v>128</v>
      </c>
      <c r="I1803" s="49">
        <v>130</v>
      </c>
      <c r="J1803" s="49">
        <v>133</v>
      </c>
      <c r="K1803" s="49">
        <v>136</v>
      </c>
      <c r="L1803" s="49">
        <v>138</v>
      </c>
      <c r="M1803" s="49">
        <v>141</v>
      </c>
      <c r="N1803" s="49">
        <v>143</v>
      </c>
      <c r="O1803" s="49">
        <v>143</v>
      </c>
      <c r="P1803" s="49">
        <v>143</v>
      </c>
      <c r="Q1803" s="49">
        <v>143</v>
      </c>
      <c r="R1803" s="49">
        <v>142</v>
      </c>
      <c r="S1803" s="49">
        <v>150</v>
      </c>
      <c r="T1803" s="49">
        <v>152</v>
      </c>
      <c r="U1803" s="49">
        <v>154</v>
      </c>
      <c r="V1803" s="49">
        <v>156</v>
      </c>
    </row>
    <row r="1804" spans="1:22" ht="15.75" customHeight="1">
      <c r="A1804" s="139" t="s">
        <v>751</v>
      </c>
      <c r="B1804" s="139" t="s">
        <v>393</v>
      </c>
      <c r="C1804" s="139" t="s">
        <v>784</v>
      </c>
      <c r="D1804" s="139" t="s">
        <v>633</v>
      </c>
      <c r="E1804" s="139" t="s">
        <v>754</v>
      </c>
      <c r="F1804" s="49">
        <v>3630</v>
      </c>
      <c r="G1804" s="49">
        <v>3660</v>
      </c>
      <c r="H1804" s="49">
        <v>3760</v>
      </c>
      <c r="I1804" s="49">
        <v>3900</v>
      </c>
      <c r="J1804" s="49">
        <v>3940</v>
      </c>
      <c r="K1804" s="49">
        <v>4200</v>
      </c>
      <c r="L1804" s="49">
        <v>4250</v>
      </c>
      <c r="M1804" s="49">
        <v>4170</v>
      </c>
      <c r="N1804" s="49">
        <v>4040</v>
      </c>
      <c r="O1804" s="49">
        <v>3620</v>
      </c>
      <c r="P1804" s="49">
        <v>3740</v>
      </c>
      <c r="Q1804" s="49">
        <v>3550</v>
      </c>
      <c r="R1804" s="49">
        <v>3330</v>
      </c>
      <c r="S1804" s="49">
        <v>3710</v>
      </c>
      <c r="T1804" s="49">
        <v>3700</v>
      </c>
      <c r="U1804" s="49">
        <v>3680</v>
      </c>
      <c r="V1804" s="49">
        <v>3670</v>
      </c>
    </row>
    <row r="1805" spans="1:22" ht="15.75" customHeight="1">
      <c r="A1805" s="139" t="s">
        <v>751</v>
      </c>
      <c r="B1805" s="139" t="s">
        <v>395</v>
      </c>
      <c r="C1805" s="139" t="s">
        <v>784</v>
      </c>
      <c r="D1805" s="139" t="s">
        <v>633</v>
      </c>
      <c r="E1805" s="139" t="s">
        <v>754</v>
      </c>
      <c r="F1805" s="49">
        <v>16.899999999999999</v>
      </c>
      <c r="G1805" s="49">
        <v>17</v>
      </c>
      <c r="H1805" s="49">
        <v>17.100000000000001</v>
      </c>
      <c r="I1805" s="49">
        <v>17.2</v>
      </c>
      <c r="J1805" s="49">
        <v>17.3</v>
      </c>
      <c r="K1805" s="49">
        <v>17.3</v>
      </c>
      <c r="L1805" s="49">
        <v>17.399999999999999</v>
      </c>
      <c r="M1805" s="49">
        <v>17.5</v>
      </c>
      <c r="N1805" s="49">
        <v>17.600000000000001</v>
      </c>
      <c r="O1805" s="49">
        <v>17.600000000000001</v>
      </c>
      <c r="P1805" s="49">
        <v>17.600000000000001</v>
      </c>
      <c r="Q1805" s="49">
        <v>17.600000000000001</v>
      </c>
      <c r="R1805" s="49">
        <v>17.2</v>
      </c>
      <c r="S1805" s="49">
        <v>17.7</v>
      </c>
      <c r="T1805" s="49">
        <v>17.8</v>
      </c>
      <c r="U1805" s="49">
        <v>17.8</v>
      </c>
      <c r="V1805" s="49">
        <v>17.899999999999999</v>
      </c>
    </row>
    <row r="1806" spans="1:22" ht="15.75" customHeight="1">
      <c r="A1806" s="139" t="s">
        <v>751</v>
      </c>
      <c r="B1806" s="139" t="s">
        <v>399</v>
      </c>
      <c r="C1806" s="139" t="s">
        <v>784</v>
      </c>
      <c r="D1806" s="139" t="s">
        <v>633</v>
      </c>
      <c r="E1806" s="139" t="s">
        <v>754</v>
      </c>
      <c r="F1806" s="49">
        <v>25.8</v>
      </c>
      <c r="G1806" s="49">
        <v>26.5</v>
      </c>
      <c r="H1806" s="49">
        <v>27.3</v>
      </c>
      <c r="I1806" s="49">
        <v>28.1</v>
      </c>
      <c r="J1806" s="49">
        <v>29.4</v>
      </c>
      <c r="K1806" s="49">
        <v>31</v>
      </c>
      <c r="L1806" s="49">
        <v>31.5</v>
      </c>
      <c r="M1806" s="49">
        <v>31.4</v>
      </c>
      <c r="N1806" s="49">
        <v>32</v>
      </c>
      <c r="O1806" s="49">
        <v>31.8</v>
      </c>
      <c r="P1806" s="49">
        <v>31.9</v>
      </c>
      <c r="Q1806" s="49">
        <v>32.1</v>
      </c>
      <c r="R1806" s="49">
        <v>31.1</v>
      </c>
      <c r="S1806" s="49">
        <v>33.9</v>
      </c>
      <c r="T1806" s="49">
        <v>34.5</v>
      </c>
      <c r="U1806" s="49">
        <v>35.1</v>
      </c>
      <c r="V1806" s="49">
        <v>35.700000000000003</v>
      </c>
    </row>
    <row r="1807" spans="1:22" ht="15.75" customHeight="1">
      <c r="A1807" s="139" t="s">
        <v>751</v>
      </c>
      <c r="B1807" s="139" t="s">
        <v>397</v>
      </c>
      <c r="C1807" s="139" t="s">
        <v>784</v>
      </c>
      <c r="D1807" s="139" t="s">
        <v>633</v>
      </c>
      <c r="E1807" s="139" t="s">
        <v>754</v>
      </c>
      <c r="F1807" s="49">
        <v>1130</v>
      </c>
      <c r="G1807" s="49">
        <v>1120</v>
      </c>
      <c r="H1807" s="49">
        <v>1130</v>
      </c>
      <c r="I1807" s="49">
        <v>1150</v>
      </c>
      <c r="J1807" s="49">
        <v>1160</v>
      </c>
      <c r="K1807" s="49">
        <v>1170</v>
      </c>
      <c r="L1807" s="49">
        <v>1180</v>
      </c>
      <c r="M1807" s="49">
        <v>1190</v>
      </c>
      <c r="N1807" s="49">
        <v>1180</v>
      </c>
      <c r="O1807" s="49">
        <v>1180</v>
      </c>
      <c r="P1807" s="49">
        <v>1180</v>
      </c>
      <c r="Q1807" s="49">
        <v>1170</v>
      </c>
      <c r="R1807" s="49">
        <v>1170</v>
      </c>
      <c r="S1807" s="49">
        <v>1190</v>
      </c>
      <c r="T1807" s="49">
        <v>1200</v>
      </c>
      <c r="U1807" s="49">
        <v>1200</v>
      </c>
      <c r="V1807" s="49">
        <v>1210</v>
      </c>
    </row>
    <row r="1808" spans="1:22" ht="15.75" customHeight="1">
      <c r="A1808" s="139" t="s">
        <v>751</v>
      </c>
      <c r="B1808" s="139" t="s">
        <v>401</v>
      </c>
      <c r="C1808" s="139" t="s">
        <v>784</v>
      </c>
      <c r="D1808" s="139" t="s">
        <v>633</v>
      </c>
      <c r="E1808" s="139" t="s">
        <v>754</v>
      </c>
      <c r="F1808" s="49">
        <v>509</v>
      </c>
      <c r="G1808" s="49">
        <v>505</v>
      </c>
      <c r="H1808" s="49">
        <v>504</v>
      </c>
      <c r="I1808" s="49">
        <v>503</v>
      </c>
      <c r="J1808" s="49">
        <v>502</v>
      </c>
      <c r="K1808" s="49">
        <v>502</v>
      </c>
      <c r="L1808" s="49">
        <v>501</v>
      </c>
      <c r="M1808" s="49">
        <v>501</v>
      </c>
      <c r="N1808" s="49">
        <v>500</v>
      </c>
      <c r="O1808" s="49">
        <v>500</v>
      </c>
      <c r="P1808" s="49">
        <v>504</v>
      </c>
      <c r="Q1808" s="49">
        <v>503</v>
      </c>
      <c r="R1808" s="49">
        <v>505</v>
      </c>
      <c r="S1808" s="49">
        <v>499</v>
      </c>
      <c r="T1808" s="49">
        <v>498</v>
      </c>
      <c r="U1808" s="49">
        <v>497</v>
      </c>
      <c r="V1808" s="49">
        <v>496</v>
      </c>
    </row>
    <row r="1809" spans="1:22" ht="15.75" customHeight="1">
      <c r="A1809" s="139" t="s">
        <v>751</v>
      </c>
      <c r="B1809" s="139" t="s">
        <v>403</v>
      </c>
      <c r="C1809" s="139" t="s">
        <v>784</v>
      </c>
      <c r="D1809" s="139" t="s">
        <v>633</v>
      </c>
      <c r="E1809" s="139" t="s">
        <v>754</v>
      </c>
      <c r="F1809" s="49">
        <v>85.4</v>
      </c>
      <c r="G1809" s="49">
        <v>87.3</v>
      </c>
      <c r="H1809" s="49">
        <v>89.1</v>
      </c>
      <c r="I1809" s="49">
        <v>91.1</v>
      </c>
      <c r="J1809" s="49">
        <v>93.1</v>
      </c>
      <c r="K1809" s="49">
        <v>95.3</v>
      </c>
      <c r="L1809" s="49">
        <v>97.9</v>
      </c>
      <c r="M1809" s="49">
        <v>99.6</v>
      </c>
      <c r="N1809" s="49">
        <v>102</v>
      </c>
      <c r="O1809" s="49">
        <v>102</v>
      </c>
      <c r="P1809" s="49">
        <v>102</v>
      </c>
      <c r="Q1809" s="49">
        <v>102</v>
      </c>
      <c r="R1809" s="49">
        <v>96.9</v>
      </c>
      <c r="S1809" s="49">
        <v>106</v>
      </c>
      <c r="T1809" s="49">
        <v>107</v>
      </c>
      <c r="U1809" s="49">
        <v>109</v>
      </c>
      <c r="V1809" s="49">
        <v>110</v>
      </c>
    </row>
    <row r="1810" spans="1:22" ht="15.75" customHeight="1">
      <c r="A1810" s="139" t="s">
        <v>751</v>
      </c>
      <c r="B1810" s="139" t="s">
        <v>410</v>
      </c>
      <c r="C1810" s="139" t="s">
        <v>784</v>
      </c>
      <c r="D1810" s="139" t="s">
        <v>633</v>
      </c>
      <c r="E1810" s="139" t="s">
        <v>754</v>
      </c>
      <c r="F1810" s="49">
        <v>121</v>
      </c>
      <c r="G1810" s="49">
        <v>123</v>
      </c>
      <c r="H1810" s="49">
        <v>125</v>
      </c>
      <c r="I1810" s="49">
        <v>126</v>
      </c>
      <c r="J1810" s="49">
        <v>128</v>
      </c>
      <c r="K1810" s="49">
        <v>129</v>
      </c>
      <c r="L1810" s="49">
        <v>131</v>
      </c>
      <c r="M1810" s="49">
        <v>132</v>
      </c>
      <c r="N1810" s="49">
        <v>133</v>
      </c>
      <c r="O1810" s="49">
        <v>133</v>
      </c>
      <c r="P1810" s="49">
        <v>133</v>
      </c>
      <c r="Q1810" s="49">
        <v>133</v>
      </c>
      <c r="R1810" s="49">
        <v>133</v>
      </c>
      <c r="S1810" s="49">
        <v>137</v>
      </c>
      <c r="T1810" s="49">
        <v>138</v>
      </c>
      <c r="U1810" s="49">
        <v>139</v>
      </c>
      <c r="V1810" s="49">
        <v>141</v>
      </c>
    </row>
    <row r="1811" spans="1:22" ht="15.75" customHeight="1">
      <c r="A1811" s="139" t="s">
        <v>751</v>
      </c>
      <c r="B1811" s="139" t="s">
        <v>286</v>
      </c>
      <c r="C1811" s="139" t="s">
        <v>784</v>
      </c>
      <c r="D1811" s="139" t="s">
        <v>633</v>
      </c>
      <c r="E1811" s="139" t="s">
        <v>754</v>
      </c>
      <c r="F1811" s="49">
        <v>20.100000000000001</v>
      </c>
      <c r="G1811" s="49">
        <v>20.5</v>
      </c>
      <c r="H1811" s="49">
        <v>20.9</v>
      </c>
      <c r="I1811" s="49">
        <v>21.3</v>
      </c>
      <c r="J1811" s="49">
        <v>21.7</v>
      </c>
      <c r="K1811" s="49">
        <v>22.1</v>
      </c>
      <c r="L1811" s="49">
        <v>22.6</v>
      </c>
      <c r="M1811" s="49">
        <v>23</v>
      </c>
      <c r="N1811" s="49">
        <v>23.4</v>
      </c>
      <c r="O1811" s="49">
        <v>23.4</v>
      </c>
      <c r="P1811" s="49">
        <v>23.4</v>
      </c>
      <c r="Q1811" s="49">
        <v>23.4</v>
      </c>
      <c r="R1811" s="49">
        <v>22.1</v>
      </c>
      <c r="S1811" s="49">
        <v>24.2</v>
      </c>
      <c r="T1811" s="49">
        <v>24.4</v>
      </c>
      <c r="U1811" s="49">
        <v>24.7</v>
      </c>
      <c r="V1811" s="49">
        <v>25</v>
      </c>
    </row>
    <row r="1812" spans="1:22" ht="15.75" customHeight="1">
      <c r="A1812" s="139" t="s">
        <v>751</v>
      </c>
      <c r="B1812" s="139" t="s">
        <v>405</v>
      </c>
      <c r="C1812" s="139" t="s">
        <v>784</v>
      </c>
      <c r="D1812" s="139" t="s">
        <v>633</v>
      </c>
      <c r="E1812" s="139" t="s">
        <v>754</v>
      </c>
      <c r="F1812" s="49">
        <v>0.42299999999999999</v>
      </c>
      <c r="G1812" s="49">
        <v>0.432</v>
      </c>
      <c r="H1812" s="49">
        <v>0.441</v>
      </c>
      <c r="I1812" s="49">
        <v>0.45</v>
      </c>
      <c r="J1812" s="49">
        <v>0.45900000000000002</v>
      </c>
      <c r="K1812" s="49">
        <v>0.46899999999999997</v>
      </c>
      <c r="L1812" s="49">
        <v>0.47799999999999998</v>
      </c>
      <c r="M1812" s="49">
        <v>0.48699999999999999</v>
      </c>
      <c r="N1812" s="49">
        <v>0.496</v>
      </c>
      <c r="O1812" s="49">
        <v>0.496</v>
      </c>
      <c r="P1812" s="49">
        <v>0.496</v>
      </c>
      <c r="Q1812" s="49">
        <v>0.496</v>
      </c>
      <c r="R1812" s="49">
        <v>0.48299999999999998</v>
      </c>
      <c r="S1812" s="49">
        <v>0.51600000000000001</v>
      </c>
      <c r="T1812" s="49">
        <v>0.52300000000000002</v>
      </c>
      <c r="U1812" s="49">
        <v>0.53</v>
      </c>
      <c r="V1812" s="49">
        <v>0.53700000000000003</v>
      </c>
    </row>
    <row r="1813" spans="1:22" ht="15.75" customHeight="1">
      <c r="A1813" s="139" t="s">
        <v>751</v>
      </c>
      <c r="B1813" s="139" t="s">
        <v>514</v>
      </c>
      <c r="C1813" s="139" t="s">
        <v>784</v>
      </c>
      <c r="D1813" s="139" t="s">
        <v>633</v>
      </c>
      <c r="E1813" s="139" t="s">
        <v>754</v>
      </c>
      <c r="F1813" s="49">
        <v>0.23400000000000001</v>
      </c>
      <c r="G1813" s="49">
        <v>0.23599999999999999</v>
      </c>
      <c r="H1813" s="49">
        <v>0.23799999999999999</v>
      </c>
      <c r="I1813" s="49">
        <v>0.24099999999999999</v>
      </c>
      <c r="J1813" s="49">
        <v>0.24399999999999999</v>
      </c>
      <c r="K1813" s="49">
        <v>0.247</v>
      </c>
      <c r="L1813" s="49">
        <v>0.25</v>
      </c>
      <c r="M1813" s="49">
        <v>0.253</v>
      </c>
      <c r="N1813" s="49">
        <v>0.25600000000000001</v>
      </c>
      <c r="O1813" s="49">
        <v>0.25600000000000001</v>
      </c>
      <c r="P1813" s="49">
        <v>0.25600000000000001</v>
      </c>
      <c r="Q1813" s="49">
        <v>0.25600000000000001</v>
      </c>
      <c r="R1813" s="49">
        <v>0.251</v>
      </c>
      <c r="S1813" s="49">
        <v>0.26100000000000001</v>
      </c>
      <c r="T1813" s="49">
        <v>0.26300000000000001</v>
      </c>
      <c r="U1813" s="49">
        <v>0.26500000000000001</v>
      </c>
      <c r="V1813" s="49">
        <v>0.26700000000000002</v>
      </c>
    </row>
    <row r="1814" spans="1:22" ht="15.75" customHeight="1">
      <c r="A1814" s="139" t="s">
        <v>751</v>
      </c>
      <c r="B1814" s="139" t="s">
        <v>548</v>
      </c>
      <c r="C1814" s="139" t="s">
        <v>784</v>
      </c>
      <c r="D1814" s="139" t="s">
        <v>633</v>
      </c>
      <c r="E1814" s="139" t="s">
        <v>754</v>
      </c>
      <c r="F1814" s="49">
        <v>1520</v>
      </c>
      <c r="G1814" s="49">
        <v>1530</v>
      </c>
      <c r="H1814" s="49">
        <v>1530</v>
      </c>
      <c r="I1814" s="49">
        <v>1530</v>
      </c>
      <c r="J1814" s="49">
        <v>1530</v>
      </c>
      <c r="K1814" s="49">
        <v>1540</v>
      </c>
      <c r="L1814" s="49">
        <v>1540</v>
      </c>
      <c r="M1814" s="49">
        <v>1540</v>
      </c>
      <c r="N1814" s="49">
        <v>1540</v>
      </c>
      <c r="O1814" s="49">
        <v>1540</v>
      </c>
      <c r="P1814" s="49">
        <v>1540</v>
      </c>
      <c r="Q1814" s="49">
        <v>1550</v>
      </c>
      <c r="R1814" s="49">
        <v>1560</v>
      </c>
      <c r="S1814" s="49">
        <v>1560</v>
      </c>
      <c r="T1814" s="49">
        <v>1560</v>
      </c>
      <c r="U1814" s="49">
        <v>1560</v>
      </c>
      <c r="V1814" s="49">
        <v>1570</v>
      </c>
    </row>
    <row r="1815" spans="1:22" ht="15.75" customHeight="1">
      <c r="A1815" s="139" t="s">
        <v>751</v>
      </c>
      <c r="B1815" s="139" t="s">
        <v>408</v>
      </c>
      <c r="C1815" s="139" t="s">
        <v>784</v>
      </c>
      <c r="D1815" s="139" t="s">
        <v>633</v>
      </c>
      <c r="E1815" s="139" t="s">
        <v>754</v>
      </c>
      <c r="F1815" s="49">
        <v>72.5</v>
      </c>
      <c r="G1815" s="49">
        <v>74.8</v>
      </c>
      <c r="H1815" s="49">
        <v>77.3</v>
      </c>
      <c r="I1815" s="49">
        <v>79.900000000000006</v>
      </c>
      <c r="J1815" s="49">
        <v>83</v>
      </c>
      <c r="K1815" s="49">
        <v>83.7</v>
      </c>
      <c r="L1815" s="49">
        <v>86.2</v>
      </c>
      <c r="M1815" s="49">
        <v>90</v>
      </c>
      <c r="N1815" s="49">
        <v>91.3</v>
      </c>
      <c r="O1815" s="49">
        <v>91.2</v>
      </c>
      <c r="P1815" s="49">
        <v>91.2</v>
      </c>
      <c r="Q1815" s="49">
        <v>91.2</v>
      </c>
      <c r="R1815" s="49">
        <v>90.9</v>
      </c>
      <c r="S1815" s="49">
        <v>98.8</v>
      </c>
      <c r="T1815" s="49">
        <v>101</v>
      </c>
      <c r="U1815" s="49">
        <v>103</v>
      </c>
      <c r="V1815" s="49">
        <v>105</v>
      </c>
    </row>
    <row r="1816" spans="1:22" ht="15.75" customHeight="1">
      <c r="A1816" s="139" t="s">
        <v>751</v>
      </c>
      <c r="B1816" s="139" t="s">
        <v>412</v>
      </c>
      <c r="C1816" s="139" t="s">
        <v>784</v>
      </c>
      <c r="D1816" s="139" t="s">
        <v>633</v>
      </c>
      <c r="E1816" s="139" t="s">
        <v>754</v>
      </c>
      <c r="F1816" s="49">
        <v>11.4</v>
      </c>
      <c r="G1816" s="49">
        <v>11.7</v>
      </c>
      <c r="H1816" s="49">
        <v>12</v>
      </c>
      <c r="I1816" s="49">
        <v>12.2</v>
      </c>
      <c r="J1816" s="49">
        <v>12.5</v>
      </c>
      <c r="K1816" s="49">
        <v>12.8</v>
      </c>
      <c r="L1816" s="49">
        <v>13.1</v>
      </c>
      <c r="M1816" s="49">
        <v>13.4</v>
      </c>
      <c r="N1816" s="49">
        <v>13.7</v>
      </c>
      <c r="O1816" s="49">
        <v>13.7</v>
      </c>
      <c r="P1816" s="49">
        <v>13.7</v>
      </c>
      <c r="Q1816" s="49">
        <v>13.7</v>
      </c>
      <c r="R1816" s="49">
        <v>12.9</v>
      </c>
      <c r="S1816" s="49">
        <v>14.2</v>
      </c>
      <c r="T1816" s="49">
        <v>14.4</v>
      </c>
      <c r="U1816" s="49">
        <v>14.6</v>
      </c>
      <c r="V1816" s="49">
        <v>14.8</v>
      </c>
    </row>
    <row r="1817" spans="1:22" ht="15.75" customHeight="1">
      <c r="A1817" s="139" t="s">
        <v>751</v>
      </c>
      <c r="B1817" s="139" t="s">
        <v>416</v>
      </c>
      <c r="C1817" s="139" t="s">
        <v>784</v>
      </c>
      <c r="D1817" s="139" t="s">
        <v>633</v>
      </c>
      <c r="E1817" s="139" t="s">
        <v>754</v>
      </c>
      <c r="F1817" s="49">
        <v>11</v>
      </c>
      <c r="G1817" s="49">
        <v>11.1</v>
      </c>
      <c r="H1817" s="49">
        <v>11.3</v>
      </c>
      <c r="I1817" s="49">
        <v>11.4</v>
      </c>
      <c r="J1817" s="49">
        <v>11.5</v>
      </c>
      <c r="K1817" s="49">
        <v>11.6</v>
      </c>
      <c r="L1817" s="49">
        <v>11.7</v>
      </c>
      <c r="M1817" s="49">
        <v>11.8</v>
      </c>
      <c r="N1817" s="49">
        <v>12</v>
      </c>
      <c r="O1817" s="49">
        <v>12</v>
      </c>
      <c r="P1817" s="49">
        <v>12</v>
      </c>
      <c r="Q1817" s="49">
        <v>12</v>
      </c>
      <c r="R1817" s="49">
        <v>11.4</v>
      </c>
      <c r="S1817" s="49">
        <v>12.1</v>
      </c>
      <c r="T1817" s="49">
        <v>12.2</v>
      </c>
      <c r="U1817" s="49">
        <v>12.3</v>
      </c>
      <c r="V1817" s="49">
        <v>12.4</v>
      </c>
    </row>
    <row r="1818" spans="1:22" ht="15.75" customHeight="1">
      <c r="A1818" s="139" t="s">
        <v>751</v>
      </c>
      <c r="B1818" s="139" t="s">
        <v>420</v>
      </c>
      <c r="C1818" s="139" t="s">
        <v>784</v>
      </c>
      <c r="D1818" s="139" t="s">
        <v>633</v>
      </c>
      <c r="E1818" s="139" t="s">
        <v>754</v>
      </c>
      <c r="F1818" s="49">
        <v>14.2</v>
      </c>
      <c r="G1818" s="49">
        <v>14.6</v>
      </c>
      <c r="H1818" s="49">
        <v>14.8</v>
      </c>
      <c r="I1818" s="49">
        <v>14.9</v>
      </c>
      <c r="J1818" s="49">
        <v>15</v>
      </c>
      <c r="K1818" s="49">
        <v>15.2</v>
      </c>
      <c r="L1818" s="49">
        <v>15.3</v>
      </c>
      <c r="M1818" s="49">
        <v>15.5</v>
      </c>
      <c r="N1818" s="49">
        <v>15.7</v>
      </c>
      <c r="O1818" s="49">
        <v>15.7</v>
      </c>
      <c r="P1818" s="49">
        <v>15.7</v>
      </c>
      <c r="Q1818" s="49">
        <v>15.7</v>
      </c>
      <c r="R1818" s="49">
        <v>15.1</v>
      </c>
      <c r="S1818" s="49">
        <v>16.3</v>
      </c>
      <c r="T1818" s="49">
        <v>16.399999999999999</v>
      </c>
      <c r="U1818" s="49">
        <v>16.600000000000001</v>
      </c>
      <c r="V1818" s="49">
        <v>16.8</v>
      </c>
    </row>
    <row r="1819" spans="1:22" ht="15.75" customHeight="1">
      <c r="A1819" s="139" t="s">
        <v>751</v>
      </c>
      <c r="B1819" s="139" t="s">
        <v>422</v>
      </c>
      <c r="C1819" s="139" t="s">
        <v>784</v>
      </c>
      <c r="D1819" s="139" t="s">
        <v>633</v>
      </c>
      <c r="E1819" s="139" t="s">
        <v>754</v>
      </c>
      <c r="F1819" s="49">
        <v>105</v>
      </c>
      <c r="G1819" s="49">
        <v>107</v>
      </c>
      <c r="H1819" s="49">
        <v>110</v>
      </c>
      <c r="I1819" s="49">
        <v>112</v>
      </c>
      <c r="J1819" s="49">
        <v>114</v>
      </c>
      <c r="K1819" s="49">
        <v>116</v>
      </c>
      <c r="L1819" s="49">
        <v>118</v>
      </c>
      <c r="M1819" s="49">
        <v>121</v>
      </c>
      <c r="N1819" s="49">
        <v>123</v>
      </c>
      <c r="O1819" s="49">
        <v>123</v>
      </c>
      <c r="P1819" s="49">
        <v>123</v>
      </c>
      <c r="Q1819" s="49">
        <v>123</v>
      </c>
      <c r="R1819" s="49">
        <v>122</v>
      </c>
      <c r="S1819" s="49">
        <v>129</v>
      </c>
      <c r="T1819" s="49">
        <v>130</v>
      </c>
      <c r="U1819" s="49">
        <v>132</v>
      </c>
      <c r="V1819" s="49">
        <v>134</v>
      </c>
    </row>
    <row r="1820" spans="1:22" ht="15.75" customHeight="1">
      <c r="A1820" s="139" t="s">
        <v>751</v>
      </c>
      <c r="B1820" s="139" t="s">
        <v>516</v>
      </c>
      <c r="C1820" s="139" t="s">
        <v>784</v>
      </c>
      <c r="D1820" s="139" t="s">
        <v>633</v>
      </c>
      <c r="E1820" s="139" t="s">
        <v>754</v>
      </c>
      <c r="F1820" s="49">
        <v>1.22</v>
      </c>
      <c r="G1820" s="49">
        <v>1.23</v>
      </c>
      <c r="H1820" s="49">
        <v>1.24</v>
      </c>
      <c r="I1820" s="49">
        <v>1.25</v>
      </c>
      <c r="J1820" s="49">
        <v>1.26</v>
      </c>
      <c r="K1820" s="49">
        <v>1.27</v>
      </c>
      <c r="L1820" s="49">
        <v>1.28</v>
      </c>
      <c r="M1820" s="49">
        <v>1.29</v>
      </c>
      <c r="N1820" s="49">
        <v>1.3</v>
      </c>
      <c r="O1820" s="49">
        <v>1.3</v>
      </c>
      <c r="P1820" s="49">
        <v>1.3</v>
      </c>
      <c r="Q1820" s="49">
        <v>1.3</v>
      </c>
      <c r="R1820" s="49">
        <v>1.28</v>
      </c>
      <c r="S1820" s="49">
        <v>1.32</v>
      </c>
      <c r="T1820" s="49">
        <v>1.33</v>
      </c>
      <c r="U1820" s="49">
        <v>1.34</v>
      </c>
      <c r="V1820" s="49">
        <v>1.34</v>
      </c>
    </row>
    <row r="1821" spans="1:22" ht="15.75" customHeight="1">
      <c r="A1821" s="139" t="s">
        <v>751</v>
      </c>
      <c r="B1821" s="139" t="s">
        <v>765</v>
      </c>
      <c r="C1821" s="139" t="s">
        <v>784</v>
      </c>
      <c r="D1821" s="139" t="s">
        <v>633</v>
      </c>
      <c r="E1821" s="139" t="s">
        <v>754</v>
      </c>
      <c r="F1821" s="49">
        <v>1720</v>
      </c>
      <c r="G1821" s="49">
        <v>1760</v>
      </c>
      <c r="H1821" s="49">
        <v>1810</v>
      </c>
      <c r="I1821" s="49">
        <v>1850</v>
      </c>
      <c r="J1821" s="49">
        <v>1900</v>
      </c>
      <c r="K1821" s="49">
        <v>1940</v>
      </c>
      <c r="L1821" s="49">
        <v>1990</v>
      </c>
      <c r="M1821" s="49">
        <v>2030</v>
      </c>
      <c r="N1821" s="49">
        <v>2080</v>
      </c>
      <c r="O1821" s="49">
        <v>2080</v>
      </c>
      <c r="P1821" s="49">
        <v>2080</v>
      </c>
      <c r="Q1821" s="49">
        <v>2080</v>
      </c>
      <c r="R1821" s="49">
        <v>1980</v>
      </c>
      <c r="S1821" s="49">
        <v>2170</v>
      </c>
      <c r="T1821" s="49">
        <v>2200</v>
      </c>
      <c r="U1821" s="49">
        <v>2230</v>
      </c>
      <c r="V1821" s="49">
        <v>2260</v>
      </c>
    </row>
    <row r="1822" spans="1:22" ht="15.75" customHeight="1">
      <c r="A1822" s="139" t="s">
        <v>751</v>
      </c>
      <c r="B1822" s="139" t="s">
        <v>424</v>
      </c>
      <c r="C1822" s="139" t="s">
        <v>784</v>
      </c>
      <c r="D1822" s="139" t="s">
        <v>633</v>
      </c>
      <c r="E1822" s="139" t="s">
        <v>754</v>
      </c>
      <c r="F1822" s="49">
        <v>0.68400000000000005</v>
      </c>
      <c r="G1822" s="49">
        <v>0.74399999999999999</v>
      </c>
      <c r="H1822" s="49">
        <v>0.76700000000000002</v>
      </c>
      <c r="I1822" s="49">
        <v>0.86699999999999999</v>
      </c>
      <c r="J1822" s="49">
        <v>0.84799999999999998</v>
      </c>
      <c r="K1822" s="49">
        <v>0.91300000000000003</v>
      </c>
      <c r="L1822" s="49">
        <v>0.86799999999999999</v>
      </c>
      <c r="M1822" s="49">
        <v>0.87</v>
      </c>
      <c r="N1822" s="49">
        <v>0.87</v>
      </c>
      <c r="O1822" s="49">
        <v>0.998</v>
      </c>
      <c r="P1822" s="49">
        <v>1.1100000000000001</v>
      </c>
      <c r="Q1822" s="49">
        <v>0.97399999999999998</v>
      </c>
      <c r="R1822" s="49">
        <v>0.88300000000000001</v>
      </c>
      <c r="S1822" s="49">
        <v>1.06</v>
      </c>
      <c r="T1822" s="49">
        <v>1.08</v>
      </c>
      <c r="U1822" s="49">
        <v>1.1100000000000001</v>
      </c>
      <c r="V1822" s="49">
        <v>1.1399999999999999</v>
      </c>
    </row>
    <row r="1823" spans="1:22" ht="15.75" customHeight="1">
      <c r="A1823" s="139" t="s">
        <v>751</v>
      </c>
      <c r="B1823" s="139" t="s">
        <v>554</v>
      </c>
      <c r="C1823" s="139" t="s">
        <v>784</v>
      </c>
      <c r="D1823" s="139" t="s">
        <v>633</v>
      </c>
      <c r="E1823" s="139" t="s">
        <v>754</v>
      </c>
      <c r="F1823" s="49">
        <v>45</v>
      </c>
      <c r="G1823" s="49">
        <v>45.1</v>
      </c>
      <c r="H1823" s="49">
        <v>45.5</v>
      </c>
      <c r="I1823" s="49">
        <v>45.9</v>
      </c>
      <c r="J1823" s="49">
        <v>46.3</v>
      </c>
      <c r="K1823" s="49">
        <v>46.7</v>
      </c>
      <c r="L1823" s="49">
        <v>47.1</v>
      </c>
      <c r="M1823" s="49">
        <v>47.5</v>
      </c>
      <c r="N1823" s="49">
        <v>47.8</v>
      </c>
      <c r="O1823" s="49">
        <v>47.9</v>
      </c>
      <c r="P1823" s="49">
        <v>47.9</v>
      </c>
      <c r="Q1823" s="49">
        <v>47.8</v>
      </c>
      <c r="R1823" s="49">
        <v>45.3</v>
      </c>
      <c r="S1823" s="49">
        <v>48.2</v>
      </c>
      <c r="T1823" s="49">
        <v>48.4</v>
      </c>
      <c r="U1823" s="49">
        <v>48.7</v>
      </c>
      <c r="V1823" s="49">
        <v>48.9</v>
      </c>
    </row>
    <row r="1824" spans="1:22" ht="15.75" customHeight="1">
      <c r="A1824" s="139" t="s">
        <v>751</v>
      </c>
      <c r="B1824" s="139" t="s">
        <v>418</v>
      </c>
      <c r="C1824" s="139" t="s">
        <v>784</v>
      </c>
      <c r="D1824" s="139" t="s">
        <v>633</v>
      </c>
      <c r="E1824" s="139" t="s">
        <v>754</v>
      </c>
      <c r="F1824" s="49">
        <v>3.93</v>
      </c>
      <c r="G1824" s="49">
        <v>3.95</v>
      </c>
      <c r="H1824" s="49">
        <v>3.96</v>
      </c>
      <c r="I1824" s="49">
        <v>3.96</v>
      </c>
      <c r="J1824" s="49">
        <v>3.96</v>
      </c>
      <c r="K1824" s="49">
        <v>3.95</v>
      </c>
      <c r="L1824" s="49">
        <v>3.94</v>
      </c>
      <c r="M1824" s="49">
        <v>3.94</v>
      </c>
      <c r="N1824" s="49">
        <v>3.93</v>
      </c>
      <c r="O1824" s="49">
        <v>3.93</v>
      </c>
      <c r="P1824" s="49">
        <v>3.93</v>
      </c>
      <c r="Q1824" s="49">
        <v>3.93</v>
      </c>
      <c r="R1824" s="49">
        <v>3.69</v>
      </c>
      <c r="S1824" s="49">
        <v>3.88</v>
      </c>
      <c r="T1824" s="49">
        <v>3.88</v>
      </c>
      <c r="U1824" s="49">
        <v>3.87</v>
      </c>
      <c r="V1824" s="49">
        <v>3.87</v>
      </c>
    </row>
    <row r="1825" spans="1:22" ht="15.75" customHeight="1">
      <c r="A1825" s="139" t="s">
        <v>751</v>
      </c>
      <c r="B1825" s="139" t="s">
        <v>426</v>
      </c>
      <c r="C1825" s="139" t="s">
        <v>784</v>
      </c>
      <c r="D1825" s="139" t="s">
        <v>633</v>
      </c>
      <c r="E1825" s="139" t="s">
        <v>754</v>
      </c>
      <c r="F1825" s="49">
        <v>237</v>
      </c>
      <c r="G1825" s="49">
        <v>233</v>
      </c>
      <c r="H1825" s="49">
        <v>231</v>
      </c>
      <c r="I1825" s="49">
        <v>229</v>
      </c>
      <c r="J1825" s="49">
        <v>227</v>
      </c>
      <c r="K1825" s="49">
        <v>223</v>
      </c>
      <c r="L1825" s="49">
        <v>220</v>
      </c>
      <c r="M1825" s="49">
        <v>217</v>
      </c>
      <c r="N1825" s="49">
        <v>215</v>
      </c>
      <c r="O1825" s="49">
        <v>212</v>
      </c>
      <c r="P1825" s="49">
        <v>208</v>
      </c>
      <c r="Q1825" s="49">
        <v>204</v>
      </c>
      <c r="R1825" s="49">
        <v>201</v>
      </c>
      <c r="S1825" s="49">
        <v>200</v>
      </c>
      <c r="T1825" s="49">
        <v>197</v>
      </c>
      <c r="U1825" s="49">
        <v>194</v>
      </c>
      <c r="V1825" s="49">
        <v>192</v>
      </c>
    </row>
    <row r="1826" spans="1:22" ht="15.75" customHeight="1">
      <c r="A1826" s="139" t="s">
        <v>751</v>
      </c>
      <c r="B1826" s="139" t="s">
        <v>428</v>
      </c>
      <c r="C1826" s="139" t="s">
        <v>784</v>
      </c>
      <c r="D1826" s="139" t="s">
        <v>633</v>
      </c>
      <c r="E1826" s="139" t="s">
        <v>754</v>
      </c>
      <c r="F1826" s="49">
        <v>38.299999999999997</v>
      </c>
      <c r="G1826" s="49">
        <v>42</v>
      </c>
      <c r="H1826" s="49">
        <v>42.2</v>
      </c>
      <c r="I1826" s="49">
        <v>41.2</v>
      </c>
      <c r="J1826" s="49">
        <v>49.4</v>
      </c>
      <c r="K1826" s="49">
        <v>49.1</v>
      </c>
      <c r="L1826" s="49">
        <v>46.8</v>
      </c>
      <c r="M1826" s="49">
        <v>50.1</v>
      </c>
      <c r="N1826" s="49">
        <v>43.5</v>
      </c>
      <c r="O1826" s="49">
        <v>39.9</v>
      </c>
      <c r="P1826" s="49">
        <v>35.9</v>
      </c>
      <c r="Q1826" s="49">
        <v>37.9</v>
      </c>
      <c r="R1826" s="49">
        <v>32</v>
      </c>
      <c r="S1826" s="49">
        <v>39.4</v>
      </c>
      <c r="T1826" s="49">
        <v>39.1</v>
      </c>
      <c r="U1826" s="49">
        <v>38.700000000000003</v>
      </c>
      <c r="V1826" s="49">
        <v>38.4</v>
      </c>
    </row>
    <row r="1827" spans="1:22" ht="15.75" customHeight="1">
      <c r="A1827" s="139" t="s">
        <v>751</v>
      </c>
      <c r="B1827" s="139" t="s">
        <v>414</v>
      </c>
      <c r="C1827" s="139" t="s">
        <v>784</v>
      </c>
      <c r="D1827" s="139" t="s">
        <v>633</v>
      </c>
      <c r="E1827" s="139" t="s">
        <v>754</v>
      </c>
      <c r="F1827" s="49">
        <v>279</v>
      </c>
      <c r="G1827" s="49">
        <v>276</v>
      </c>
      <c r="H1827" s="49">
        <v>272</v>
      </c>
      <c r="I1827" s="49">
        <v>270</v>
      </c>
      <c r="J1827" s="49">
        <v>267</v>
      </c>
      <c r="K1827" s="49">
        <v>264</v>
      </c>
      <c r="L1827" s="49">
        <v>320</v>
      </c>
      <c r="M1827" s="49">
        <v>351</v>
      </c>
      <c r="N1827" s="49">
        <v>394</v>
      </c>
      <c r="O1827" s="49">
        <v>350</v>
      </c>
      <c r="P1827" s="49">
        <v>363</v>
      </c>
      <c r="Q1827" s="49">
        <v>361</v>
      </c>
      <c r="R1827" s="49">
        <v>405</v>
      </c>
      <c r="S1827" s="49">
        <v>391</v>
      </c>
      <c r="T1827" s="49">
        <v>400</v>
      </c>
      <c r="U1827" s="49">
        <v>410</v>
      </c>
      <c r="V1827" s="49">
        <v>419</v>
      </c>
    </row>
    <row r="1828" spans="1:22" ht="15.75" customHeight="1">
      <c r="A1828" s="139" t="s">
        <v>751</v>
      </c>
      <c r="B1828" s="139" t="s">
        <v>766</v>
      </c>
      <c r="C1828" s="139" t="s">
        <v>784</v>
      </c>
      <c r="D1828" s="139" t="s">
        <v>633</v>
      </c>
      <c r="E1828" s="139" t="s">
        <v>754</v>
      </c>
      <c r="F1828" s="49">
        <v>2.85</v>
      </c>
      <c r="G1828" s="49">
        <v>2.85</v>
      </c>
      <c r="H1828" s="49">
        <v>2.85</v>
      </c>
      <c r="I1828" s="49">
        <v>2.85</v>
      </c>
      <c r="J1828" s="49">
        <v>2.85</v>
      </c>
      <c r="K1828" s="49">
        <v>2.85</v>
      </c>
      <c r="L1828" s="49">
        <v>2.85</v>
      </c>
      <c r="M1828" s="49">
        <v>2.85</v>
      </c>
      <c r="N1828" s="49">
        <v>2.85</v>
      </c>
      <c r="O1828" s="49">
        <v>2.85</v>
      </c>
      <c r="P1828" s="49">
        <v>2.85</v>
      </c>
      <c r="Q1828" s="49">
        <v>2.85</v>
      </c>
      <c r="R1828" s="49">
        <v>2.83</v>
      </c>
      <c r="S1828" s="49">
        <v>2.8</v>
      </c>
      <c r="T1828" s="49">
        <v>2.79</v>
      </c>
      <c r="U1828" s="49">
        <v>2.78</v>
      </c>
      <c r="V1828" s="49">
        <v>2.77</v>
      </c>
    </row>
    <row r="1829" spans="1:22" ht="15.75" customHeight="1">
      <c r="A1829" s="139" t="s">
        <v>751</v>
      </c>
      <c r="B1829" s="139" t="s">
        <v>462</v>
      </c>
      <c r="C1829" s="139" t="s">
        <v>784</v>
      </c>
      <c r="D1829" s="139" t="s">
        <v>633</v>
      </c>
      <c r="E1829" s="139" t="s">
        <v>754</v>
      </c>
      <c r="F1829" s="49">
        <v>111</v>
      </c>
      <c r="G1829" s="49">
        <v>112</v>
      </c>
      <c r="H1829" s="49">
        <v>114</v>
      </c>
      <c r="I1829" s="49">
        <v>115</v>
      </c>
      <c r="J1829" s="49">
        <v>117</v>
      </c>
      <c r="K1829" s="49">
        <v>119</v>
      </c>
      <c r="L1829" s="49">
        <v>120</v>
      </c>
      <c r="M1829" s="49">
        <v>122</v>
      </c>
      <c r="N1829" s="49">
        <v>124</v>
      </c>
      <c r="O1829" s="49">
        <v>123</v>
      </c>
      <c r="P1829" s="49">
        <v>123</v>
      </c>
      <c r="Q1829" s="49">
        <v>123</v>
      </c>
      <c r="R1829" s="49">
        <v>119</v>
      </c>
      <c r="S1829" s="49">
        <v>126</v>
      </c>
      <c r="T1829" s="49">
        <v>127</v>
      </c>
      <c r="U1829" s="49">
        <v>128</v>
      </c>
      <c r="V1829" s="49">
        <v>129</v>
      </c>
    </row>
    <row r="1830" spans="1:22" ht="15.75" customHeight="1">
      <c r="A1830" s="139" t="s">
        <v>751</v>
      </c>
      <c r="B1830" s="139" t="s">
        <v>456</v>
      </c>
      <c r="C1830" s="139" t="s">
        <v>784</v>
      </c>
      <c r="D1830" s="139" t="s">
        <v>633</v>
      </c>
      <c r="E1830" s="139" t="s">
        <v>754</v>
      </c>
      <c r="F1830" s="49">
        <v>2.89</v>
      </c>
      <c r="G1830" s="49">
        <v>2.88</v>
      </c>
      <c r="H1830" s="49">
        <v>2.69</v>
      </c>
      <c r="I1830" s="49">
        <v>2.5099999999999998</v>
      </c>
      <c r="J1830" s="49">
        <v>2.3199999999999998</v>
      </c>
      <c r="K1830" s="49">
        <v>2.2999999999999998</v>
      </c>
      <c r="L1830" s="49">
        <v>2.39</v>
      </c>
      <c r="M1830" s="49">
        <v>2.4300000000000002</v>
      </c>
      <c r="N1830" s="49">
        <v>2.2400000000000002</v>
      </c>
      <c r="O1830" s="49">
        <v>2.23</v>
      </c>
      <c r="P1830" s="49">
        <v>2.4</v>
      </c>
      <c r="Q1830" s="49">
        <v>2.41</v>
      </c>
      <c r="R1830" s="49">
        <v>2.4700000000000002</v>
      </c>
      <c r="S1830" s="49">
        <v>2.23</v>
      </c>
      <c r="T1830" s="49">
        <v>2.2000000000000002</v>
      </c>
      <c r="U1830" s="49">
        <v>2.16</v>
      </c>
      <c r="V1830" s="49">
        <v>2.13</v>
      </c>
    </row>
    <row r="1831" spans="1:22" ht="15.75" customHeight="1">
      <c r="A1831" s="139" t="s">
        <v>751</v>
      </c>
      <c r="B1831" s="139" t="s">
        <v>454</v>
      </c>
      <c r="C1831" s="139" t="s">
        <v>784</v>
      </c>
      <c r="D1831" s="139" t="s">
        <v>633</v>
      </c>
      <c r="E1831" s="139" t="s">
        <v>754</v>
      </c>
      <c r="F1831" s="49">
        <v>97.2</v>
      </c>
      <c r="G1831" s="49">
        <v>97.6</v>
      </c>
      <c r="H1831" s="49">
        <v>98.1</v>
      </c>
      <c r="I1831" s="49">
        <v>98</v>
      </c>
      <c r="J1831" s="49">
        <v>95.8</v>
      </c>
      <c r="K1831" s="49">
        <v>95.7</v>
      </c>
      <c r="L1831" s="49">
        <v>96.7</v>
      </c>
      <c r="M1831" s="49">
        <v>95.8</v>
      </c>
      <c r="N1831" s="49">
        <v>96.3</v>
      </c>
      <c r="O1831" s="49">
        <v>95.6</v>
      </c>
      <c r="P1831" s="49">
        <v>95.5</v>
      </c>
      <c r="Q1831" s="49">
        <v>95.3</v>
      </c>
      <c r="R1831" s="49">
        <v>94.7</v>
      </c>
      <c r="S1831" s="49">
        <v>94.8</v>
      </c>
      <c r="T1831" s="49">
        <v>94.5</v>
      </c>
      <c r="U1831" s="49">
        <v>94.3</v>
      </c>
      <c r="V1831" s="49">
        <v>94.1</v>
      </c>
    </row>
    <row r="1832" spans="1:22" ht="15.75" customHeight="1">
      <c r="A1832" s="139" t="s">
        <v>751</v>
      </c>
      <c r="B1832" s="139" t="s">
        <v>432</v>
      </c>
      <c r="C1832" s="139" t="s">
        <v>784</v>
      </c>
      <c r="D1832" s="139" t="s">
        <v>633</v>
      </c>
      <c r="E1832" s="139" t="s">
        <v>754</v>
      </c>
      <c r="F1832" s="49">
        <v>41.1</v>
      </c>
      <c r="G1832" s="49">
        <v>42.3</v>
      </c>
      <c r="H1832" s="49">
        <v>43.5</v>
      </c>
      <c r="I1832" s="49">
        <v>44.8</v>
      </c>
      <c r="J1832" s="49">
        <v>46</v>
      </c>
      <c r="K1832" s="49">
        <v>47.3</v>
      </c>
      <c r="L1832" s="49">
        <v>48.5</v>
      </c>
      <c r="M1832" s="49">
        <v>49.8</v>
      </c>
      <c r="N1832" s="49">
        <v>51</v>
      </c>
      <c r="O1832" s="49">
        <v>51</v>
      </c>
      <c r="P1832" s="49">
        <v>51</v>
      </c>
      <c r="Q1832" s="49">
        <v>51</v>
      </c>
      <c r="R1832" s="49">
        <v>48.6</v>
      </c>
      <c r="S1832" s="49">
        <v>53.6</v>
      </c>
      <c r="T1832" s="49">
        <v>54.5</v>
      </c>
      <c r="U1832" s="49">
        <v>55.4</v>
      </c>
      <c r="V1832" s="49">
        <v>56.3</v>
      </c>
    </row>
    <row r="1833" spans="1:22" ht="15.75" customHeight="1">
      <c r="A1833" s="139" t="s">
        <v>751</v>
      </c>
      <c r="B1833" s="139" t="s">
        <v>438</v>
      </c>
      <c r="C1833" s="139" t="s">
        <v>784</v>
      </c>
      <c r="D1833" s="139" t="s">
        <v>633</v>
      </c>
      <c r="E1833" s="139" t="s">
        <v>754</v>
      </c>
      <c r="F1833" s="49">
        <v>0.67200000000000004</v>
      </c>
      <c r="G1833" s="49">
        <v>0.69</v>
      </c>
      <c r="H1833" s="49">
        <v>0.70799999999999996</v>
      </c>
      <c r="I1833" s="49">
        <v>0.72599999999999998</v>
      </c>
      <c r="J1833" s="49">
        <v>0.74399999999999999</v>
      </c>
      <c r="K1833" s="49">
        <v>0.76200000000000001</v>
      </c>
      <c r="L1833" s="49">
        <v>0.78100000000000003</v>
      </c>
      <c r="M1833" s="49">
        <v>0.79900000000000004</v>
      </c>
      <c r="N1833" s="49">
        <v>0.81699999999999995</v>
      </c>
      <c r="O1833" s="49">
        <v>0.81699999999999995</v>
      </c>
      <c r="P1833" s="49">
        <v>0.81699999999999995</v>
      </c>
      <c r="Q1833" s="49">
        <v>0.81699999999999995</v>
      </c>
      <c r="R1833" s="49">
        <v>0.77400000000000002</v>
      </c>
      <c r="S1833" s="49">
        <v>0.85299999999999998</v>
      </c>
      <c r="T1833" s="49">
        <v>0.86599999999999999</v>
      </c>
      <c r="U1833" s="49">
        <v>0.879</v>
      </c>
      <c r="V1833" s="49">
        <v>0.89200000000000002</v>
      </c>
    </row>
    <row r="1834" spans="1:22" ht="15.75" customHeight="1">
      <c r="A1834" s="139" t="s">
        <v>751</v>
      </c>
      <c r="B1834" s="139" t="s">
        <v>450</v>
      </c>
      <c r="C1834" s="139" t="s">
        <v>784</v>
      </c>
      <c r="D1834" s="139" t="s">
        <v>633</v>
      </c>
      <c r="E1834" s="139" t="s">
        <v>754</v>
      </c>
      <c r="F1834" s="49">
        <v>2230</v>
      </c>
      <c r="G1834" s="49">
        <v>2260</v>
      </c>
      <c r="H1834" s="49">
        <v>2320</v>
      </c>
      <c r="I1834" s="49">
        <v>2340</v>
      </c>
      <c r="J1834" s="49">
        <v>2430</v>
      </c>
      <c r="K1834" s="49">
        <v>2360</v>
      </c>
      <c r="L1834" s="49">
        <v>2370</v>
      </c>
      <c r="M1834" s="49">
        <v>2400</v>
      </c>
      <c r="N1834" s="49">
        <v>2380</v>
      </c>
      <c r="O1834" s="49">
        <v>2370</v>
      </c>
      <c r="P1834" s="49">
        <v>2410</v>
      </c>
      <c r="Q1834" s="49">
        <v>2310</v>
      </c>
      <c r="R1834" s="49">
        <v>2410</v>
      </c>
      <c r="S1834" s="49">
        <v>2450</v>
      </c>
      <c r="T1834" s="49">
        <v>2460</v>
      </c>
      <c r="U1834" s="49">
        <v>2480</v>
      </c>
      <c r="V1834" s="49">
        <v>2490</v>
      </c>
    </row>
    <row r="1835" spans="1:22" ht="15.75" customHeight="1">
      <c r="A1835" s="139" t="s">
        <v>751</v>
      </c>
      <c r="B1835" s="139" t="s">
        <v>430</v>
      </c>
      <c r="C1835" s="139" t="s">
        <v>784</v>
      </c>
      <c r="D1835" s="139" t="s">
        <v>633</v>
      </c>
      <c r="E1835" s="139" t="s">
        <v>754</v>
      </c>
      <c r="F1835" s="49">
        <v>27.2</v>
      </c>
      <c r="G1835" s="49">
        <v>27.1</v>
      </c>
      <c r="H1835" s="49">
        <v>27.1</v>
      </c>
      <c r="I1835" s="49">
        <v>27.2</v>
      </c>
      <c r="J1835" s="49">
        <v>27.7</v>
      </c>
      <c r="K1835" s="49">
        <v>28.2</v>
      </c>
      <c r="L1835" s="49">
        <v>28.4</v>
      </c>
      <c r="M1835" s="49">
        <v>28.4</v>
      </c>
      <c r="N1835" s="49">
        <v>28.4</v>
      </c>
      <c r="O1835" s="49">
        <v>29</v>
      </c>
      <c r="P1835" s="49">
        <v>27.9</v>
      </c>
      <c r="Q1835" s="49">
        <v>28.6</v>
      </c>
      <c r="R1835" s="49">
        <v>28.6</v>
      </c>
      <c r="S1835" s="49">
        <v>29.1</v>
      </c>
      <c r="T1835" s="49">
        <v>29.2</v>
      </c>
      <c r="U1835" s="49">
        <v>29.4</v>
      </c>
      <c r="V1835" s="49">
        <v>29.6</v>
      </c>
    </row>
    <row r="1836" spans="1:22" ht="15.75" customHeight="1">
      <c r="A1836" s="139" t="s">
        <v>751</v>
      </c>
      <c r="B1836" s="139" t="s">
        <v>440</v>
      </c>
      <c r="C1836" s="139" t="s">
        <v>784</v>
      </c>
      <c r="D1836" s="139" t="s">
        <v>633</v>
      </c>
      <c r="E1836" s="139" t="s">
        <v>754</v>
      </c>
      <c r="F1836" s="49">
        <v>50.2</v>
      </c>
      <c r="G1836" s="49">
        <v>51.7</v>
      </c>
      <c r="H1836" s="49">
        <v>53.3</v>
      </c>
      <c r="I1836" s="49">
        <v>54.9</v>
      </c>
      <c r="J1836" s="49">
        <v>56.6</v>
      </c>
      <c r="K1836" s="49">
        <v>58.3</v>
      </c>
      <c r="L1836" s="49">
        <v>59.9</v>
      </c>
      <c r="M1836" s="49">
        <v>61.6</v>
      </c>
      <c r="N1836" s="49">
        <v>63.3</v>
      </c>
      <c r="O1836" s="49">
        <v>63.3</v>
      </c>
      <c r="P1836" s="49">
        <v>63.3</v>
      </c>
      <c r="Q1836" s="49">
        <v>63.3</v>
      </c>
      <c r="R1836" s="49">
        <v>61.5</v>
      </c>
      <c r="S1836" s="49">
        <v>67</v>
      </c>
      <c r="T1836" s="49">
        <v>68.2</v>
      </c>
      <c r="U1836" s="49">
        <v>69.5</v>
      </c>
      <c r="V1836" s="49">
        <v>70.7</v>
      </c>
    </row>
    <row r="1837" spans="1:22" ht="15.75" customHeight="1">
      <c r="A1837" s="139" t="s">
        <v>751</v>
      </c>
      <c r="B1837" s="139" t="s">
        <v>442</v>
      </c>
      <c r="C1837" s="139" t="s">
        <v>784</v>
      </c>
      <c r="D1837" s="139" t="s">
        <v>633</v>
      </c>
      <c r="E1837" s="139" t="s">
        <v>754</v>
      </c>
      <c r="F1837" s="49">
        <v>29.3</v>
      </c>
      <c r="G1837" s="49">
        <v>31.7</v>
      </c>
      <c r="H1837" s="49">
        <v>31.9</v>
      </c>
      <c r="I1837" s="49">
        <v>29.9</v>
      </c>
      <c r="J1837" s="49">
        <v>34.200000000000003</v>
      </c>
      <c r="K1837" s="49">
        <v>37.1</v>
      </c>
      <c r="L1837" s="49">
        <v>43.6</v>
      </c>
      <c r="M1837" s="49">
        <v>40</v>
      </c>
      <c r="N1837" s="49">
        <v>34.700000000000003</v>
      </c>
      <c r="O1837" s="49">
        <v>28.6</v>
      </c>
      <c r="P1837" s="49">
        <v>39.799999999999997</v>
      </c>
      <c r="Q1837" s="49">
        <v>25.8</v>
      </c>
      <c r="R1837" s="49">
        <v>49.3</v>
      </c>
      <c r="S1837" s="49">
        <v>38.799999999999997</v>
      </c>
      <c r="T1837" s="49">
        <v>39.299999999999997</v>
      </c>
      <c r="U1837" s="49">
        <v>39.799999999999997</v>
      </c>
      <c r="V1837" s="49">
        <v>40.200000000000003</v>
      </c>
    </row>
    <row r="1838" spans="1:22" ht="15.75" customHeight="1">
      <c r="A1838" s="139" t="s">
        <v>751</v>
      </c>
      <c r="B1838" s="139" t="s">
        <v>282</v>
      </c>
      <c r="C1838" s="139" t="s">
        <v>784</v>
      </c>
      <c r="D1838" s="139" t="s">
        <v>633</v>
      </c>
      <c r="E1838" s="139" t="s">
        <v>754</v>
      </c>
      <c r="F1838" s="49">
        <v>125</v>
      </c>
      <c r="G1838" s="49">
        <v>126</v>
      </c>
      <c r="H1838" s="49">
        <v>128</v>
      </c>
      <c r="I1838" s="49">
        <v>129</v>
      </c>
      <c r="J1838" s="49">
        <v>131</v>
      </c>
      <c r="K1838" s="49">
        <v>132</v>
      </c>
      <c r="L1838" s="49">
        <v>133</v>
      </c>
      <c r="M1838" s="49">
        <v>135</v>
      </c>
      <c r="N1838" s="49">
        <v>136</v>
      </c>
      <c r="O1838" s="49">
        <v>136</v>
      </c>
      <c r="P1838" s="49">
        <v>136</v>
      </c>
      <c r="Q1838" s="49">
        <v>136</v>
      </c>
      <c r="R1838" s="49">
        <v>130</v>
      </c>
      <c r="S1838" s="49">
        <v>138</v>
      </c>
      <c r="T1838" s="49">
        <v>139</v>
      </c>
      <c r="U1838" s="49">
        <v>140</v>
      </c>
      <c r="V1838" s="49">
        <v>141</v>
      </c>
    </row>
    <row r="1839" spans="1:22" ht="15.75" customHeight="1">
      <c r="A1839" s="139" t="s">
        <v>751</v>
      </c>
      <c r="B1839" s="139" t="s">
        <v>460</v>
      </c>
      <c r="C1839" s="139" t="s">
        <v>784</v>
      </c>
      <c r="D1839" s="139" t="s">
        <v>633</v>
      </c>
      <c r="E1839" s="139" t="s">
        <v>754</v>
      </c>
      <c r="F1839" s="49">
        <v>19.3</v>
      </c>
      <c r="G1839" s="49">
        <v>22.7</v>
      </c>
      <c r="H1839" s="49">
        <v>21</v>
      </c>
      <c r="I1839" s="49">
        <v>20</v>
      </c>
      <c r="J1839" s="49">
        <v>20.3</v>
      </c>
      <c r="K1839" s="49">
        <v>19.8</v>
      </c>
      <c r="L1839" s="49">
        <v>21.1</v>
      </c>
      <c r="M1839" s="49">
        <v>22.8</v>
      </c>
      <c r="N1839" s="49">
        <v>22.3</v>
      </c>
      <c r="O1839" s="49">
        <v>22</v>
      </c>
      <c r="P1839" s="49">
        <v>22.8</v>
      </c>
      <c r="Q1839" s="49">
        <v>23</v>
      </c>
      <c r="R1839" s="49">
        <v>21.8</v>
      </c>
      <c r="S1839" s="49">
        <v>22.9</v>
      </c>
      <c r="T1839" s="49">
        <v>23.1</v>
      </c>
      <c r="U1839" s="49">
        <v>23.3</v>
      </c>
      <c r="V1839" s="49">
        <v>23.5</v>
      </c>
    </row>
    <row r="1840" spans="1:22" ht="15.75" customHeight="1">
      <c r="A1840" s="139" t="s">
        <v>751</v>
      </c>
      <c r="B1840" s="139" t="s">
        <v>458</v>
      </c>
      <c r="C1840" s="139" t="s">
        <v>784</v>
      </c>
      <c r="D1840" s="139" t="s">
        <v>633</v>
      </c>
      <c r="E1840" s="139" t="s">
        <v>754</v>
      </c>
      <c r="F1840" s="49">
        <v>14.4</v>
      </c>
      <c r="G1840" s="49">
        <v>14.6</v>
      </c>
      <c r="H1840" s="49">
        <v>14.7</v>
      </c>
      <c r="I1840" s="49">
        <v>14.9</v>
      </c>
      <c r="J1840" s="49">
        <v>15.1</v>
      </c>
      <c r="K1840" s="49">
        <v>15.3</v>
      </c>
      <c r="L1840" s="49">
        <v>15.5</v>
      </c>
      <c r="M1840" s="49">
        <v>15.6</v>
      </c>
      <c r="N1840" s="49">
        <v>15.8</v>
      </c>
      <c r="O1840" s="49">
        <v>15.8</v>
      </c>
      <c r="P1840" s="49">
        <v>15.8</v>
      </c>
      <c r="Q1840" s="49">
        <v>15.8</v>
      </c>
      <c r="R1840" s="49">
        <v>15.5</v>
      </c>
      <c r="S1840" s="49">
        <v>16.2</v>
      </c>
      <c r="T1840" s="49">
        <v>16.3</v>
      </c>
      <c r="U1840" s="49">
        <v>16.399999999999999</v>
      </c>
      <c r="V1840" s="49">
        <v>16.5</v>
      </c>
    </row>
    <row r="1841" spans="1:22" ht="15.75" customHeight="1">
      <c r="A1841" s="139" t="s">
        <v>751</v>
      </c>
      <c r="B1841" s="139" t="s">
        <v>464</v>
      </c>
      <c r="C1841" s="139" t="s">
        <v>784</v>
      </c>
      <c r="D1841" s="139" t="s">
        <v>633</v>
      </c>
      <c r="E1841" s="139" t="s">
        <v>754</v>
      </c>
      <c r="F1841" s="49">
        <v>56.4</v>
      </c>
      <c r="G1841" s="49">
        <v>57.6</v>
      </c>
      <c r="H1841" s="49">
        <v>58.8</v>
      </c>
      <c r="I1841" s="49">
        <v>60</v>
      </c>
      <c r="J1841" s="49">
        <v>61.2</v>
      </c>
      <c r="K1841" s="49">
        <v>62.4</v>
      </c>
      <c r="L1841" s="49">
        <v>63.5</v>
      </c>
      <c r="M1841" s="49">
        <v>64.7</v>
      </c>
      <c r="N1841" s="49">
        <v>65.900000000000006</v>
      </c>
      <c r="O1841" s="49">
        <v>65.900000000000006</v>
      </c>
      <c r="P1841" s="49">
        <v>65.900000000000006</v>
      </c>
      <c r="Q1841" s="49">
        <v>65.900000000000006</v>
      </c>
      <c r="R1841" s="49">
        <v>63.1</v>
      </c>
      <c r="S1841" s="49">
        <v>68.3</v>
      </c>
      <c r="T1841" s="49">
        <v>69.099999999999994</v>
      </c>
      <c r="U1841" s="49">
        <v>70</v>
      </c>
      <c r="V1841" s="49">
        <v>70.900000000000006</v>
      </c>
    </row>
    <row r="1842" spans="1:22" ht="15.75" customHeight="1">
      <c r="A1842" s="139" t="s">
        <v>751</v>
      </c>
      <c r="B1842" s="139" t="s">
        <v>446</v>
      </c>
      <c r="C1842" s="139" t="s">
        <v>784</v>
      </c>
      <c r="D1842" s="139" t="s">
        <v>633</v>
      </c>
      <c r="E1842" s="139" t="s">
        <v>754</v>
      </c>
      <c r="F1842" s="49">
        <v>5.55</v>
      </c>
      <c r="G1842" s="49">
        <v>5.72</v>
      </c>
      <c r="H1842" s="49">
        <v>5.89</v>
      </c>
      <c r="I1842" s="49">
        <v>6.07</v>
      </c>
      <c r="J1842" s="49">
        <v>6.26</v>
      </c>
      <c r="K1842" s="49">
        <v>6.44</v>
      </c>
      <c r="L1842" s="49">
        <v>6.63</v>
      </c>
      <c r="M1842" s="49">
        <v>6.81</v>
      </c>
      <c r="N1842" s="49">
        <v>7</v>
      </c>
      <c r="O1842" s="49">
        <v>7</v>
      </c>
      <c r="P1842" s="49">
        <v>7</v>
      </c>
      <c r="Q1842" s="49">
        <v>7</v>
      </c>
      <c r="R1842" s="49">
        <v>6.59</v>
      </c>
      <c r="S1842" s="49">
        <v>7.35</v>
      </c>
      <c r="T1842" s="49">
        <v>7.48</v>
      </c>
      <c r="U1842" s="49">
        <v>7.62</v>
      </c>
      <c r="V1842" s="49">
        <v>7.75</v>
      </c>
    </row>
    <row r="1843" spans="1:22" ht="15.75" customHeight="1">
      <c r="A1843" s="139" t="s">
        <v>751</v>
      </c>
      <c r="B1843" s="139" t="s">
        <v>448</v>
      </c>
      <c r="C1843" s="139" t="s">
        <v>784</v>
      </c>
      <c r="D1843" s="139" t="s">
        <v>633</v>
      </c>
      <c r="E1843" s="139" t="s">
        <v>754</v>
      </c>
      <c r="F1843" s="49">
        <v>6.91</v>
      </c>
      <c r="G1843" s="49">
        <v>6.98</v>
      </c>
      <c r="H1843" s="49">
        <v>7.05</v>
      </c>
      <c r="I1843" s="49">
        <v>7.12</v>
      </c>
      <c r="J1843" s="49">
        <v>7.19</v>
      </c>
      <c r="K1843" s="49">
        <v>7.25</v>
      </c>
      <c r="L1843" s="49">
        <v>7.32</v>
      </c>
      <c r="M1843" s="49">
        <v>7.4</v>
      </c>
      <c r="N1843" s="49">
        <v>7.48</v>
      </c>
      <c r="O1843" s="49">
        <v>7.5</v>
      </c>
      <c r="P1843" s="49">
        <v>7.52</v>
      </c>
      <c r="Q1843" s="49">
        <v>7.53</v>
      </c>
      <c r="R1843" s="49">
        <v>7.38</v>
      </c>
      <c r="S1843" s="49">
        <v>7.66</v>
      </c>
      <c r="T1843" s="49">
        <v>7.71</v>
      </c>
      <c r="U1843" s="49">
        <v>7.77</v>
      </c>
      <c r="V1843" s="49">
        <v>7.83</v>
      </c>
    </row>
    <row r="1844" spans="1:22" ht="15.75" customHeight="1">
      <c r="A1844" s="139" t="s">
        <v>751</v>
      </c>
      <c r="B1844" s="139" t="s">
        <v>434</v>
      </c>
      <c r="C1844" s="139" t="s">
        <v>784</v>
      </c>
      <c r="D1844" s="139" t="s">
        <v>633</v>
      </c>
      <c r="E1844" s="139" t="s">
        <v>754</v>
      </c>
      <c r="F1844" s="49">
        <v>25.1</v>
      </c>
      <c r="G1844" s="49">
        <v>25.7</v>
      </c>
      <c r="H1844" s="49">
        <v>26.3</v>
      </c>
      <c r="I1844" s="49">
        <v>26.9</v>
      </c>
      <c r="J1844" s="49">
        <v>27.5</v>
      </c>
      <c r="K1844" s="49">
        <v>28.1</v>
      </c>
      <c r="L1844" s="49">
        <v>28.7</v>
      </c>
      <c r="M1844" s="49">
        <v>29.3</v>
      </c>
      <c r="N1844" s="49">
        <v>29.9</v>
      </c>
      <c r="O1844" s="49">
        <v>29.9</v>
      </c>
      <c r="P1844" s="49">
        <v>29.9</v>
      </c>
      <c r="Q1844" s="49">
        <v>29.9</v>
      </c>
      <c r="R1844" s="49">
        <v>28.3</v>
      </c>
      <c r="S1844" s="49">
        <v>31.1</v>
      </c>
      <c r="T1844" s="49">
        <v>31.5</v>
      </c>
      <c r="U1844" s="49">
        <v>31.9</v>
      </c>
      <c r="V1844" s="49">
        <v>32.4</v>
      </c>
    </row>
    <row r="1845" spans="1:22" ht="15.75" customHeight="1">
      <c r="A1845" s="139" t="s">
        <v>751</v>
      </c>
      <c r="B1845" s="139" t="s">
        <v>436</v>
      </c>
      <c r="C1845" s="139" t="s">
        <v>784</v>
      </c>
      <c r="D1845" s="139" t="s">
        <v>633</v>
      </c>
      <c r="E1845" s="139" t="s">
        <v>754</v>
      </c>
      <c r="F1845" s="49">
        <v>1440</v>
      </c>
      <c r="G1845" s="49">
        <v>1460</v>
      </c>
      <c r="H1845" s="49">
        <v>1490</v>
      </c>
      <c r="I1845" s="49">
        <v>1560</v>
      </c>
      <c r="J1845" s="49">
        <v>1560</v>
      </c>
      <c r="K1845" s="49">
        <v>1610</v>
      </c>
      <c r="L1845" s="49">
        <v>1630</v>
      </c>
      <c r="M1845" s="49">
        <v>1650</v>
      </c>
      <c r="N1845" s="49">
        <v>1650</v>
      </c>
      <c r="O1845" s="49">
        <v>1620</v>
      </c>
      <c r="P1845" s="49">
        <v>1630</v>
      </c>
      <c r="Q1845" s="49">
        <v>1630</v>
      </c>
      <c r="R1845" s="49">
        <v>1650</v>
      </c>
      <c r="S1845" s="49">
        <v>1700</v>
      </c>
      <c r="T1845" s="49">
        <v>1720</v>
      </c>
      <c r="U1845" s="49">
        <v>1730</v>
      </c>
      <c r="V1845" s="49">
        <v>1750</v>
      </c>
    </row>
    <row r="1846" spans="1:22" ht="15.75" customHeight="1">
      <c r="A1846" s="139" t="s">
        <v>751</v>
      </c>
      <c r="B1846" s="139" t="s">
        <v>466</v>
      </c>
      <c r="C1846" s="139" t="s">
        <v>784</v>
      </c>
      <c r="D1846" s="139" t="s">
        <v>633</v>
      </c>
      <c r="E1846" s="139" t="s">
        <v>754</v>
      </c>
      <c r="F1846" s="49">
        <v>4.47</v>
      </c>
      <c r="G1846" s="49">
        <v>4.5599999999999996</v>
      </c>
      <c r="H1846" s="49">
        <v>4.63</v>
      </c>
      <c r="I1846" s="49">
        <v>4.6900000000000004</v>
      </c>
      <c r="J1846" s="49">
        <v>4.74</v>
      </c>
      <c r="K1846" s="49">
        <v>4.8</v>
      </c>
      <c r="L1846" s="49">
        <v>4.8499999999999996</v>
      </c>
      <c r="M1846" s="49">
        <v>4.9000000000000004</v>
      </c>
      <c r="N1846" s="49">
        <v>4.96</v>
      </c>
      <c r="O1846" s="49">
        <v>4.96</v>
      </c>
      <c r="P1846" s="49">
        <v>4.96</v>
      </c>
      <c r="Q1846" s="49">
        <v>4.96</v>
      </c>
      <c r="R1846" s="49">
        <v>4.6900000000000004</v>
      </c>
      <c r="S1846" s="49">
        <v>5.07</v>
      </c>
      <c r="T1846" s="49">
        <v>5.1100000000000003</v>
      </c>
      <c r="U1846" s="49">
        <v>5.15</v>
      </c>
      <c r="V1846" s="49">
        <v>5.2</v>
      </c>
    </row>
    <row r="1847" spans="1:22" ht="15.75" customHeight="1">
      <c r="A1847" s="139" t="s">
        <v>751</v>
      </c>
      <c r="B1847" s="139" t="s">
        <v>478</v>
      </c>
      <c r="C1847" s="139" t="s">
        <v>784</v>
      </c>
      <c r="D1847" s="139" t="s">
        <v>633</v>
      </c>
      <c r="E1847" s="139" t="s">
        <v>754</v>
      </c>
      <c r="F1847" s="49">
        <v>23.5</v>
      </c>
      <c r="G1847" s="49">
        <v>24.4</v>
      </c>
      <c r="H1847" s="49">
        <v>25.2</v>
      </c>
      <c r="I1847" s="49">
        <v>26.1</v>
      </c>
      <c r="J1847" s="49">
        <v>27</v>
      </c>
      <c r="K1847" s="49">
        <v>27.9</v>
      </c>
      <c r="L1847" s="49">
        <v>28.8</v>
      </c>
      <c r="M1847" s="49">
        <v>29.7</v>
      </c>
      <c r="N1847" s="49">
        <v>30.6</v>
      </c>
      <c r="O1847" s="49">
        <v>30.6</v>
      </c>
      <c r="P1847" s="49">
        <v>30.6</v>
      </c>
      <c r="Q1847" s="49">
        <v>30.6</v>
      </c>
      <c r="R1847" s="49">
        <v>28.9</v>
      </c>
      <c r="S1847" s="49">
        <v>32.4</v>
      </c>
      <c r="T1847" s="49">
        <v>33.1</v>
      </c>
      <c r="U1847" s="49">
        <v>33.700000000000003</v>
      </c>
      <c r="V1847" s="49">
        <v>34.4</v>
      </c>
    </row>
    <row r="1848" spans="1:22" ht="15.75" customHeight="1">
      <c r="A1848" s="139" t="s">
        <v>751</v>
      </c>
      <c r="B1848" s="139" t="s">
        <v>480</v>
      </c>
      <c r="C1848" s="139" t="s">
        <v>784</v>
      </c>
      <c r="D1848" s="139" t="s">
        <v>633</v>
      </c>
      <c r="E1848" s="139" t="s">
        <v>754</v>
      </c>
      <c r="F1848" s="49">
        <v>703</v>
      </c>
      <c r="G1848" s="49">
        <v>719</v>
      </c>
      <c r="H1848" s="49">
        <v>736</v>
      </c>
      <c r="I1848" s="49">
        <v>752</v>
      </c>
      <c r="J1848" s="49">
        <v>769</v>
      </c>
      <c r="K1848" s="49">
        <v>786</v>
      </c>
      <c r="L1848" s="49">
        <v>803</v>
      </c>
      <c r="M1848" s="49">
        <v>820</v>
      </c>
      <c r="N1848" s="49">
        <v>836</v>
      </c>
      <c r="O1848" s="49">
        <v>836</v>
      </c>
      <c r="P1848" s="49">
        <v>836</v>
      </c>
      <c r="Q1848" s="49">
        <v>836</v>
      </c>
      <c r="R1848" s="49">
        <v>814</v>
      </c>
      <c r="S1848" s="49">
        <v>874</v>
      </c>
      <c r="T1848" s="49">
        <v>886</v>
      </c>
      <c r="U1848" s="49">
        <v>899</v>
      </c>
      <c r="V1848" s="49">
        <v>911</v>
      </c>
    </row>
    <row r="1849" spans="1:22" ht="15.75" customHeight="1">
      <c r="A1849" s="139" t="s">
        <v>751</v>
      </c>
      <c r="B1849" s="139" t="s">
        <v>476</v>
      </c>
      <c r="C1849" s="139" t="s">
        <v>784</v>
      </c>
      <c r="D1849" s="139" t="s">
        <v>633</v>
      </c>
      <c r="E1849" s="139" t="s">
        <v>754</v>
      </c>
      <c r="F1849" s="49">
        <v>18.399999999999999</v>
      </c>
      <c r="G1849" s="49">
        <v>19.2</v>
      </c>
      <c r="H1849" s="49">
        <v>19.100000000000001</v>
      </c>
      <c r="I1849" s="49">
        <v>19.5</v>
      </c>
      <c r="J1849" s="49">
        <v>19.899999999999999</v>
      </c>
      <c r="K1849" s="49">
        <v>20.399999999999999</v>
      </c>
      <c r="L1849" s="49">
        <v>20.7</v>
      </c>
      <c r="M1849" s="49">
        <v>21.7</v>
      </c>
      <c r="N1849" s="49">
        <v>21.5</v>
      </c>
      <c r="O1849" s="49">
        <v>21.5</v>
      </c>
      <c r="P1849" s="49">
        <v>21.6</v>
      </c>
      <c r="Q1849" s="49">
        <v>21.5</v>
      </c>
      <c r="R1849" s="49">
        <v>20.9</v>
      </c>
      <c r="S1849" s="49">
        <v>22.4</v>
      </c>
      <c r="T1849" s="49">
        <v>22.7</v>
      </c>
      <c r="U1849" s="49">
        <v>23</v>
      </c>
      <c r="V1849" s="49">
        <v>23.3</v>
      </c>
    </row>
    <row r="1850" spans="1:22" ht="15.75" customHeight="1">
      <c r="A1850" s="139" t="s">
        <v>751</v>
      </c>
      <c r="B1850" s="139" t="s">
        <v>472</v>
      </c>
      <c r="C1850" s="139" t="s">
        <v>784</v>
      </c>
      <c r="D1850" s="139" t="s">
        <v>633</v>
      </c>
      <c r="E1850" s="139" t="s">
        <v>754</v>
      </c>
      <c r="F1850" s="49">
        <v>0.58799999999999997</v>
      </c>
      <c r="G1850" s="49">
        <v>0.441</v>
      </c>
      <c r="H1850" s="49">
        <v>0.53200000000000003</v>
      </c>
      <c r="I1850" s="49">
        <v>0.66600000000000004</v>
      </c>
      <c r="J1850" s="49">
        <v>0.66200000000000003</v>
      </c>
      <c r="K1850" s="49">
        <v>0.66200000000000003</v>
      </c>
      <c r="L1850" s="49">
        <v>0.70499999999999996</v>
      </c>
      <c r="M1850" s="49">
        <v>0.627</v>
      </c>
      <c r="N1850" s="49">
        <v>0.63100000000000001</v>
      </c>
      <c r="O1850" s="49">
        <v>0.748</v>
      </c>
      <c r="P1850" s="49">
        <v>0.75700000000000001</v>
      </c>
      <c r="Q1850" s="49">
        <v>0.67900000000000005</v>
      </c>
      <c r="R1850" s="49">
        <v>0.71799999999999997</v>
      </c>
      <c r="S1850" s="49">
        <v>0.81299999999999994</v>
      </c>
      <c r="T1850" s="49">
        <v>0.84299999999999997</v>
      </c>
      <c r="U1850" s="49">
        <v>0.74399999999999999</v>
      </c>
      <c r="V1850" s="49">
        <v>0.70899999999999996</v>
      </c>
    </row>
    <row r="1851" spans="1:22" ht="15.75" customHeight="1">
      <c r="A1851" s="139" t="s">
        <v>751</v>
      </c>
      <c r="B1851" s="139" t="s">
        <v>768</v>
      </c>
      <c r="C1851" s="139" t="s">
        <v>784</v>
      </c>
      <c r="D1851" s="139" t="s">
        <v>633</v>
      </c>
      <c r="E1851" s="139" t="s">
        <v>754</v>
      </c>
      <c r="F1851" s="49">
        <v>27000</v>
      </c>
      <c r="G1851" s="49">
        <v>27400</v>
      </c>
      <c r="H1851" s="49">
        <v>27900</v>
      </c>
      <c r="I1851" s="49">
        <v>28400</v>
      </c>
      <c r="J1851" s="49">
        <v>28900</v>
      </c>
      <c r="K1851" s="49">
        <v>29100</v>
      </c>
      <c r="L1851" s="49">
        <v>29500</v>
      </c>
      <c r="M1851" s="49">
        <v>29900</v>
      </c>
      <c r="N1851" s="49">
        <v>30000</v>
      </c>
      <c r="O1851" s="49">
        <v>30100</v>
      </c>
      <c r="P1851" s="49">
        <v>30100</v>
      </c>
      <c r="Q1851" s="49">
        <v>30300</v>
      </c>
      <c r="R1851" s="49">
        <v>30100</v>
      </c>
      <c r="S1851" s="49">
        <v>31200</v>
      </c>
      <c r="T1851" s="49">
        <v>31600</v>
      </c>
      <c r="U1851" s="49">
        <v>31900</v>
      </c>
      <c r="V1851" s="49">
        <v>32200</v>
      </c>
    </row>
    <row r="1852" spans="1:22" ht="15.75" customHeight="1">
      <c r="A1852" s="139" t="s">
        <v>751</v>
      </c>
      <c r="B1852" s="139" t="s">
        <v>484</v>
      </c>
      <c r="C1852" s="139" t="s">
        <v>784</v>
      </c>
      <c r="D1852" s="139" t="s">
        <v>633</v>
      </c>
      <c r="E1852" s="139" t="s">
        <v>754</v>
      </c>
      <c r="F1852" s="49">
        <v>725</v>
      </c>
      <c r="G1852" s="49">
        <v>757</v>
      </c>
      <c r="H1852" s="49">
        <v>814</v>
      </c>
      <c r="I1852" s="49">
        <v>815</v>
      </c>
      <c r="J1852" s="49">
        <v>857</v>
      </c>
      <c r="K1852" s="49">
        <v>739</v>
      </c>
      <c r="L1852" s="49">
        <v>729</v>
      </c>
      <c r="M1852" s="49">
        <v>804</v>
      </c>
      <c r="N1852" s="49">
        <v>760</v>
      </c>
      <c r="O1852" s="49">
        <v>660</v>
      </c>
      <c r="P1852" s="49">
        <v>736</v>
      </c>
      <c r="Q1852" s="49">
        <v>789</v>
      </c>
      <c r="R1852" s="49">
        <v>825</v>
      </c>
      <c r="S1852" s="49">
        <v>767</v>
      </c>
      <c r="T1852" s="49">
        <v>766</v>
      </c>
      <c r="U1852" s="49">
        <v>766</v>
      </c>
      <c r="V1852" s="49">
        <v>766</v>
      </c>
    </row>
    <row r="1853" spans="1:22" ht="15.75" customHeight="1">
      <c r="A1853" s="139" t="s">
        <v>751</v>
      </c>
      <c r="B1853" s="139" t="s">
        <v>470</v>
      </c>
      <c r="C1853" s="139" t="s">
        <v>784</v>
      </c>
      <c r="D1853" s="139" t="s">
        <v>633</v>
      </c>
      <c r="E1853" s="139" t="s">
        <v>754</v>
      </c>
      <c r="F1853" s="49">
        <v>51.2</v>
      </c>
      <c r="G1853" s="49">
        <v>52.3</v>
      </c>
      <c r="H1853" s="49">
        <v>53.4</v>
      </c>
      <c r="I1853" s="49">
        <v>54.6</v>
      </c>
      <c r="J1853" s="49">
        <v>55.7</v>
      </c>
      <c r="K1853" s="49">
        <v>56.8</v>
      </c>
      <c r="L1853" s="49">
        <v>58</v>
      </c>
      <c r="M1853" s="49">
        <v>59.1</v>
      </c>
      <c r="N1853" s="49">
        <v>60.2</v>
      </c>
      <c r="O1853" s="49">
        <v>60.2</v>
      </c>
      <c r="P1853" s="49">
        <v>60.2</v>
      </c>
      <c r="Q1853" s="49">
        <v>60.2</v>
      </c>
      <c r="R1853" s="49">
        <v>56.7</v>
      </c>
      <c r="S1853" s="49">
        <v>62.2</v>
      </c>
      <c r="T1853" s="49">
        <v>63</v>
      </c>
      <c r="U1853" s="49">
        <v>63.8</v>
      </c>
      <c r="V1853" s="49">
        <v>64.599999999999994</v>
      </c>
    </row>
    <row r="1854" spans="1:22" ht="15.75" customHeight="1">
      <c r="A1854" s="139" t="s">
        <v>751</v>
      </c>
      <c r="B1854" s="139" t="s">
        <v>468</v>
      </c>
      <c r="C1854" s="139" t="s">
        <v>784</v>
      </c>
      <c r="D1854" s="139" t="s">
        <v>633</v>
      </c>
      <c r="E1854" s="139" t="s">
        <v>754</v>
      </c>
      <c r="F1854" s="49">
        <v>0.38500000000000001</v>
      </c>
      <c r="G1854" s="49">
        <v>0.39500000000000002</v>
      </c>
      <c r="H1854" s="49">
        <v>0.40500000000000003</v>
      </c>
      <c r="I1854" s="49">
        <v>0.41399999999999998</v>
      </c>
      <c r="J1854" s="49">
        <v>0.42299999999999999</v>
      </c>
      <c r="K1854" s="49">
        <v>0.43099999999999999</v>
      </c>
      <c r="L1854" s="49">
        <v>0.439</v>
      </c>
      <c r="M1854" s="49">
        <v>0.44700000000000001</v>
      </c>
      <c r="N1854" s="49">
        <v>0.45600000000000002</v>
      </c>
      <c r="O1854" s="49">
        <v>0.45600000000000002</v>
      </c>
      <c r="P1854" s="49">
        <v>0.45600000000000002</v>
      </c>
      <c r="Q1854" s="49">
        <v>0.45600000000000002</v>
      </c>
      <c r="R1854" s="49">
        <v>0.45200000000000001</v>
      </c>
      <c r="S1854" s="49">
        <v>0.47799999999999998</v>
      </c>
      <c r="T1854" s="49">
        <v>0.48499999999999999</v>
      </c>
      <c r="U1854" s="49">
        <v>0.49199999999999999</v>
      </c>
      <c r="V1854" s="49">
        <v>0.499</v>
      </c>
    </row>
    <row r="1855" spans="1:22" ht="15.75" customHeight="1">
      <c r="A1855" s="139" t="s">
        <v>751</v>
      </c>
      <c r="B1855" s="139" t="s">
        <v>474</v>
      </c>
      <c r="C1855" s="139" t="s">
        <v>784</v>
      </c>
      <c r="D1855" s="139" t="s">
        <v>633</v>
      </c>
      <c r="E1855" s="139" t="s">
        <v>754</v>
      </c>
      <c r="F1855" s="49">
        <v>303</v>
      </c>
      <c r="G1855" s="49">
        <v>308</v>
      </c>
      <c r="H1855" s="49">
        <v>304</v>
      </c>
      <c r="I1855" s="49">
        <v>304</v>
      </c>
      <c r="J1855" s="49">
        <v>311</v>
      </c>
      <c r="K1855" s="49">
        <v>341</v>
      </c>
      <c r="L1855" s="49">
        <v>344</v>
      </c>
      <c r="M1855" s="49">
        <v>349</v>
      </c>
      <c r="N1855" s="49">
        <v>348</v>
      </c>
      <c r="O1855" s="49">
        <v>349</v>
      </c>
      <c r="P1855" s="49">
        <v>354</v>
      </c>
      <c r="Q1855" s="49">
        <v>358</v>
      </c>
      <c r="R1855" s="49">
        <v>352</v>
      </c>
      <c r="S1855" s="49">
        <v>368</v>
      </c>
      <c r="T1855" s="49">
        <v>373</v>
      </c>
      <c r="U1855" s="49">
        <v>378</v>
      </c>
      <c r="V1855" s="49">
        <v>383</v>
      </c>
    </row>
    <row r="1856" spans="1:22" ht="15.75" customHeight="1">
      <c r="A1856" s="139" t="s">
        <v>751</v>
      </c>
      <c r="B1856" s="139" t="s">
        <v>486</v>
      </c>
      <c r="C1856" s="139" t="s">
        <v>784</v>
      </c>
      <c r="D1856" s="139" t="s">
        <v>633</v>
      </c>
      <c r="E1856" s="139" t="s">
        <v>754</v>
      </c>
      <c r="F1856" s="49">
        <v>31.6</v>
      </c>
      <c r="G1856" s="49">
        <v>32.1</v>
      </c>
      <c r="H1856" s="49">
        <v>32.200000000000003</v>
      </c>
      <c r="I1856" s="49">
        <v>32.5</v>
      </c>
      <c r="J1856" s="49">
        <v>33.1</v>
      </c>
      <c r="K1856" s="49">
        <v>33.200000000000003</v>
      </c>
      <c r="L1856" s="49">
        <v>33.5</v>
      </c>
      <c r="M1856" s="49">
        <v>34.1</v>
      </c>
      <c r="N1856" s="49">
        <v>34.299999999999997</v>
      </c>
      <c r="O1856" s="49">
        <v>34.4</v>
      </c>
      <c r="P1856" s="49">
        <v>34.299999999999997</v>
      </c>
      <c r="Q1856" s="49">
        <v>34.299999999999997</v>
      </c>
      <c r="R1856" s="49">
        <v>35.299999999999997</v>
      </c>
      <c r="S1856" s="49">
        <v>35.6</v>
      </c>
      <c r="T1856" s="49">
        <v>35.9</v>
      </c>
      <c r="U1856" s="49">
        <v>36.200000000000003</v>
      </c>
      <c r="V1856" s="49">
        <v>36.5</v>
      </c>
    </row>
    <row r="1857" spans="1:22" ht="15.75" customHeight="1">
      <c r="A1857" s="139" t="s">
        <v>751</v>
      </c>
      <c r="B1857" s="139" t="s">
        <v>488</v>
      </c>
      <c r="C1857" s="139" t="s">
        <v>784</v>
      </c>
      <c r="D1857" s="139" t="s">
        <v>633</v>
      </c>
      <c r="E1857" s="139" t="s">
        <v>754</v>
      </c>
      <c r="F1857" s="49">
        <v>348</v>
      </c>
      <c r="G1857" s="49">
        <v>356</v>
      </c>
      <c r="H1857" s="49">
        <v>363</v>
      </c>
      <c r="I1857" s="49">
        <v>386</v>
      </c>
      <c r="J1857" s="49">
        <v>378</v>
      </c>
      <c r="K1857" s="49">
        <v>425</v>
      </c>
      <c r="L1857" s="49">
        <v>424</v>
      </c>
      <c r="M1857" s="49">
        <v>415</v>
      </c>
      <c r="N1857" s="49">
        <v>408</v>
      </c>
      <c r="O1857" s="49">
        <v>408</v>
      </c>
      <c r="P1857" s="49">
        <v>408</v>
      </c>
      <c r="Q1857" s="49">
        <v>408</v>
      </c>
      <c r="R1857" s="49">
        <v>388</v>
      </c>
      <c r="S1857" s="49">
        <v>430</v>
      </c>
      <c r="T1857" s="49">
        <v>436</v>
      </c>
      <c r="U1857" s="49">
        <v>441</v>
      </c>
      <c r="V1857" s="49">
        <v>447</v>
      </c>
    </row>
    <row r="1858" spans="1:22" ht="15.75" customHeight="1">
      <c r="A1858" s="139" t="s">
        <v>751</v>
      </c>
      <c r="B1858" s="139" t="s">
        <v>492</v>
      </c>
      <c r="C1858" s="139" t="s">
        <v>784</v>
      </c>
      <c r="D1858" s="139" t="s">
        <v>633</v>
      </c>
      <c r="E1858" s="139" t="s">
        <v>754</v>
      </c>
      <c r="F1858" s="49">
        <v>18.5</v>
      </c>
      <c r="G1858" s="49">
        <v>18.8</v>
      </c>
      <c r="H1858" s="49">
        <v>19.2</v>
      </c>
      <c r="I1858" s="49">
        <v>19.5</v>
      </c>
      <c r="J1858" s="49">
        <v>19.899999999999999</v>
      </c>
      <c r="K1858" s="49">
        <v>20.2</v>
      </c>
      <c r="L1858" s="49">
        <v>20.6</v>
      </c>
      <c r="M1858" s="49">
        <v>20.9</v>
      </c>
      <c r="N1858" s="49">
        <v>21.3</v>
      </c>
      <c r="O1858" s="49">
        <v>21.3</v>
      </c>
      <c r="P1858" s="49">
        <v>21.3</v>
      </c>
      <c r="Q1858" s="49">
        <v>21.3</v>
      </c>
      <c r="R1858" s="49">
        <v>20.9</v>
      </c>
      <c r="S1858" s="49">
        <v>22.1</v>
      </c>
      <c r="T1858" s="49">
        <v>22.4</v>
      </c>
      <c r="U1858" s="49">
        <v>22.6</v>
      </c>
      <c r="V1858" s="49">
        <v>22.9</v>
      </c>
    </row>
    <row r="1859" spans="1:22" ht="15.75" customHeight="1">
      <c r="A1859" s="139" t="s">
        <v>751</v>
      </c>
      <c r="B1859" s="139" t="s">
        <v>498</v>
      </c>
      <c r="C1859" s="139" t="s">
        <v>784</v>
      </c>
      <c r="D1859" s="139" t="s">
        <v>633</v>
      </c>
      <c r="E1859" s="139" t="s">
        <v>754</v>
      </c>
      <c r="F1859" s="49">
        <v>116</v>
      </c>
      <c r="G1859" s="49">
        <v>118</v>
      </c>
      <c r="H1859" s="49">
        <v>120</v>
      </c>
      <c r="I1859" s="49">
        <v>122</v>
      </c>
      <c r="J1859" s="49">
        <v>124</v>
      </c>
      <c r="K1859" s="49">
        <v>125</v>
      </c>
      <c r="L1859" s="49">
        <v>127</v>
      </c>
      <c r="M1859" s="49">
        <v>129</v>
      </c>
      <c r="N1859" s="49">
        <v>131</v>
      </c>
      <c r="O1859" s="49">
        <v>131</v>
      </c>
      <c r="P1859" s="49">
        <v>131</v>
      </c>
      <c r="Q1859" s="49">
        <v>131</v>
      </c>
      <c r="R1859" s="49">
        <v>127</v>
      </c>
      <c r="S1859" s="49">
        <v>135</v>
      </c>
      <c r="T1859" s="49">
        <v>136</v>
      </c>
      <c r="U1859" s="49">
        <v>137</v>
      </c>
      <c r="V1859" s="49">
        <v>139</v>
      </c>
    </row>
    <row r="1860" spans="1:22" ht="15.75" customHeight="1">
      <c r="A1860" s="139" t="s">
        <v>751</v>
      </c>
      <c r="B1860" s="139" t="s">
        <v>500</v>
      </c>
      <c r="C1860" s="139" t="s">
        <v>784</v>
      </c>
      <c r="D1860" s="139" t="s">
        <v>633</v>
      </c>
      <c r="E1860" s="139" t="s">
        <v>754</v>
      </c>
      <c r="F1860" s="49">
        <v>657</v>
      </c>
      <c r="G1860" s="49">
        <v>674</v>
      </c>
      <c r="H1860" s="49">
        <v>682</v>
      </c>
      <c r="I1860" s="49">
        <v>694</v>
      </c>
      <c r="J1860" s="49">
        <v>706</v>
      </c>
      <c r="K1860" s="49">
        <v>719</v>
      </c>
      <c r="L1860" s="49">
        <v>732</v>
      </c>
      <c r="M1860" s="49">
        <v>741</v>
      </c>
      <c r="N1860" s="49">
        <v>755</v>
      </c>
      <c r="O1860" s="49">
        <v>755</v>
      </c>
      <c r="P1860" s="49">
        <v>753</v>
      </c>
      <c r="Q1860" s="49">
        <v>900</v>
      </c>
      <c r="R1860" s="49">
        <v>745</v>
      </c>
      <c r="S1860" s="49">
        <v>819</v>
      </c>
      <c r="T1860" s="49">
        <v>831</v>
      </c>
      <c r="U1860" s="49">
        <v>844</v>
      </c>
      <c r="V1860" s="49">
        <v>856</v>
      </c>
    </row>
    <row r="1861" spans="1:22" ht="15.75" customHeight="1">
      <c r="A1861" s="139" t="s">
        <v>751</v>
      </c>
      <c r="B1861" s="139" t="s">
        <v>494</v>
      </c>
      <c r="C1861" s="139" t="s">
        <v>784</v>
      </c>
      <c r="D1861" s="139" t="s">
        <v>633</v>
      </c>
      <c r="E1861" s="139" t="s">
        <v>754</v>
      </c>
      <c r="F1861" s="49">
        <v>41.7</v>
      </c>
      <c r="G1861" s="49">
        <v>42.7</v>
      </c>
      <c r="H1861" s="49">
        <v>43.6</v>
      </c>
      <c r="I1861" s="49">
        <v>44.6</v>
      </c>
      <c r="J1861" s="49">
        <v>45.5</v>
      </c>
      <c r="K1861" s="49">
        <v>46.4</v>
      </c>
      <c r="L1861" s="49">
        <v>47.3</v>
      </c>
      <c r="M1861" s="49">
        <v>48.2</v>
      </c>
      <c r="N1861" s="49">
        <v>49.1</v>
      </c>
      <c r="O1861" s="49">
        <v>49.1</v>
      </c>
      <c r="P1861" s="49">
        <v>49.1</v>
      </c>
      <c r="Q1861" s="49">
        <v>49.1</v>
      </c>
      <c r="R1861" s="49">
        <v>48.4</v>
      </c>
      <c r="S1861" s="49">
        <v>51.4</v>
      </c>
      <c r="T1861" s="49">
        <v>52.1</v>
      </c>
      <c r="U1861" s="49">
        <v>52.8</v>
      </c>
      <c r="V1861" s="49">
        <v>53.5</v>
      </c>
    </row>
    <row r="1862" spans="1:22" ht="15.75" customHeight="1">
      <c r="A1862" s="139" t="s">
        <v>751</v>
      </c>
      <c r="B1862" s="139" t="s">
        <v>502</v>
      </c>
      <c r="C1862" s="139" t="s">
        <v>784</v>
      </c>
      <c r="D1862" s="139" t="s">
        <v>633</v>
      </c>
      <c r="E1862" s="139" t="s">
        <v>754</v>
      </c>
      <c r="F1862" s="49">
        <v>1210</v>
      </c>
      <c r="G1862" s="49">
        <v>1210</v>
      </c>
      <c r="H1862" s="49">
        <v>1210</v>
      </c>
      <c r="I1862" s="49">
        <v>1210</v>
      </c>
      <c r="J1862" s="49">
        <v>1240</v>
      </c>
      <c r="K1862" s="49">
        <v>1240</v>
      </c>
      <c r="L1862" s="49">
        <v>1260</v>
      </c>
      <c r="M1862" s="49">
        <v>1270</v>
      </c>
      <c r="N1862" s="49">
        <v>1280</v>
      </c>
      <c r="O1862" s="49">
        <v>1290</v>
      </c>
      <c r="P1862" s="49">
        <v>1280</v>
      </c>
      <c r="Q1862" s="49">
        <v>1280</v>
      </c>
      <c r="R1862" s="49">
        <v>1170</v>
      </c>
      <c r="S1862" s="49">
        <v>1270</v>
      </c>
      <c r="T1862" s="49">
        <v>1270</v>
      </c>
      <c r="U1862" s="49">
        <v>1280</v>
      </c>
      <c r="V1862" s="49">
        <v>1280</v>
      </c>
    </row>
    <row r="1863" spans="1:22" ht="15.75" customHeight="1">
      <c r="A1863" s="139" t="s">
        <v>751</v>
      </c>
      <c r="B1863" s="139" t="s">
        <v>482</v>
      </c>
      <c r="C1863" s="139" t="s">
        <v>784</v>
      </c>
      <c r="D1863" s="139" t="s">
        <v>633</v>
      </c>
      <c r="E1863" s="139" t="s">
        <v>754</v>
      </c>
      <c r="F1863" s="49">
        <v>159</v>
      </c>
      <c r="G1863" s="49">
        <v>160</v>
      </c>
      <c r="H1863" s="49">
        <v>161</v>
      </c>
      <c r="I1863" s="49">
        <v>162</v>
      </c>
      <c r="J1863" s="49">
        <v>162</v>
      </c>
      <c r="K1863" s="49">
        <v>163</v>
      </c>
      <c r="L1863" s="49">
        <v>164</v>
      </c>
      <c r="M1863" s="49">
        <v>165</v>
      </c>
      <c r="N1863" s="49">
        <v>166</v>
      </c>
      <c r="O1863" s="49">
        <v>166</v>
      </c>
      <c r="P1863" s="49">
        <v>166</v>
      </c>
      <c r="Q1863" s="49">
        <v>166</v>
      </c>
      <c r="R1863" s="49">
        <v>162</v>
      </c>
      <c r="S1863" s="49">
        <v>167</v>
      </c>
      <c r="T1863" s="49">
        <v>168</v>
      </c>
      <c r="U1863" s="49">
        <v>169</v>
      </c>
      <c r="V1863" s="49">
        <v>169</v>
      </c>
    </row>
    <row r="1864" spans="1:22" ht="15.75" customHeight="1">
      <c r="A1864" s="139" t="s">
        <v>751</v>
      </c>
      <c r="B1864" s="139" t="s">
        <v>504</v>
      </c>
      <c r="C1864" s="139" t="s">
        <v>784</v>
      </c>
      <c r="D1864" s="139" t="s">
        <v>633</v>
      </c>
      <c r="E1864" s="139" t="s">
        <v>754</v>
      </c>
      <c r="F1864" s="49">
        <v>533</v>
      </c>
      <c r="G1864" s="49">
        <v>545</v>
      </c>
      <c r="H1864" s="49">
        <v>562</v>
      </c>
      <c r="I1864" s="49">
        <v>560</v>
      </c>
      <c r="J1864" s="49">
        <v>561</v>
      </c>
      <c r="K1864" s="49">
        <v>583</v>
      </c>
      <c r="L1864" s="49">
        <v>606</v>
      </c>
      <c r="M1864" s="49">
        <v>630</v>
      </c>
      <c r="N1864" s="49">
        <v>589</v>
      </c>
      <c r="O1864" s="49">
        <v>566</v>
      </c>
      <c r="P1864" s="49">
        <v>578</v>
      </c>
      <c r="Q1864" s="49">
        <v>594</v>
      </c>
      <c r="R1864" s="49">
        <v>590</v>
      </c>
      <c r="S1864" s="49">
        <v>612</v>
      </c>
      <c r="T1864" s="49">
        <v>617</v>
      </c>
      <c r="U1864" s="49">
        <v>622</v>
      </c>
      <c r="V1864" s="49">
        <v>628</v>
      </c>
    </row>
    <row r="1865" spans="1:22" ht="15.75" customHeight="1">
      <c r="A1865" s="139" t="s">
        <v>751</v>
      </c>
      <c r="B1865" s="139" t="s">
        <v>496</v>
      </c>
      <c r="C1865" s="139" t="s">
        <v>784</v>
      </c>
      <c r="D1865" s="139" t="s">
        <v>633</v>
      </c>
      <c r="E1865" s="139" t="s">
        <v>754</v>
      </c>
      <c r="F1865" s="49">
        <v>135</v>
      </c>
      <c r="G1865" s="49">
        <v>138</v>
      </c>
      <c r="H1865" s="49">
        <v>141</v>
      </c>
      <c r="I1865" s="49">
        <v>143</v>
      </c>
      <c r="J1865" s="49">
        <v>147</v>
      </c>
      <c r="K1865" s="49">
        <v>150</v>
      </c>
      <c r="L1865" s="49">
        <v>153</v>
      </c>
      <c r="M1865" s="49">
        <v>157</v>
      </c>
      <c r="N1865" s="49">
        <v>160</v>
      </c>
      <c r="O1865" s="49">
        <v>160</v>
      </c>
      <c r="P1865" s="49">
        <v>160</v>
      </c>
      <c r="Q1865" s="49">
        <v>160</v>
      </c>
      <c r="R1865" s="49">
        <v>159</v>
      </c>
      <c r="S1865" s="49">
        <v>168</v>
      </c>
      <c r="T1865" s="49">
        <v>171</v>
      </c>
      <c r="U1865" s="49">
        <v>173</v>
      </c>
      <c r="V1865" s="49">
        <v>176</v>
      </c>
    </row>
    <row r="1866" spans="1:22" ht="15.75" customHeight="1">
      <c r="A1866" s="139" t="s">
        <v>751</v>
      </c>
      <c r="B1866" s="139" t="s">
        <v>506</v>
      </c>
      <c r="C1866" s="139" t="s">
        <v>784</v>
      </c>
      <c r="D1866" s="139" t="s">
        <v>633</v>
      </c>
      <c r="E1866" s="139" t="s">
        <v>754</v>
      </c>
      <c r="F1866" s="49">
        <v>21.4</v>
      </c>
      <c r="G1866" s="49">
        <v>22.2</v>
      </c>
      <c r="H1866" s="49">
        <v>23.5</v>
      </c>
      <c r="I1866" s="49">
        <v>25.1</v>
      </c>
      <c r="J1866" s="49">
        <v>26.6</v>
      </c>
      <c r="K1866" s="49">
        <v>27.8</v>
      </c>
      <c r="L1866" s="49">
        <v>29.2</v>
      </c>
      <c r="M1866" s="49">
        <v>30.5</v>
      </c>
      <c r="N1866" s="49">
        <v>31.8</v>
      </c>
      <c r="O1866" s="49">
        <v>31.8</v>
      </c>
      <c r="P1866" s="49">
        <v>31.8</v>
      </c>
      <c r="Q1866" s="49">
        <v>31.8</v>
      </c>
      <c r="R1866" s="49">
        <v>31.7</v>
      </c>
      <c r="S1866" s="49">
        <v>35.200000000000003</v>
      </c>
      <c r="T1866" s="49">
        <v>36.200000000000003</v>
      </c>
      <c r="U1866" s="49">
        <v>37.200000000000003</v>
      </c>
      <c r="V1866" s="49">
        <v>38.299999999999997</v>
      </c>
    </row>
    <row r="1867" spans="1:22" ht="15.75" customHeight="1">
      <c r="A1867" s="139" t="s">
        <v>751</v>
      </c>
      <c r="B1867" s="139" t="s">
        <v>508</v>
      </c>
      <c r="C1867" s="139" t="s">
        <v>784</v>
      </c>
      <c r="D1867" s="139" t="s">
        <v>633</v>
      </c>
      <c r="E1867" s="139" t="s">
        <v>754</v>
      </c>
      <c r="F1867" s="49">
        <v>666</v>
      </c>
      <c r="G1867" s="49">
        <v>658</v>
      </c>
      <c r="H1867" s="49">
        <v>655</v>
      </c>
      <c r="I1867" s="49">
        <v>653</v>
      </c>
      <c r="J1867" s="49">
        <v>651</v>
      </c>
      <c r="K1867" s="49">
        <v>649</v>
      </c>
      <c r="L1867" s="49">
        <v>648</v>
      </c>
      <c r="M1867" s="49">
        <v>650</v>
      </c>
      <c r="N1867" s="49">
        <v>648</v>
      </c>
      <c r="O1867" s="49">
        <v>646</v>
      </c>
      <c r="P1867" s="49">
        <v>643</v>
      </c>
      <c r="Q1867" s="49">
        <v>641</v>
      </c>
      <c r="R1867" s="49">
        <v>639</v>
      </c>
      <c r="S1867" s="49">
        <v>636</v>
      </c>
      <c r="T1867" s="49">
        <v>635</v>
      </c>
      <c r="U1867" s="49">
        <v>633</v>
      </c>
      <c r="V1867" s="49">
        <v>631</v>
      </c>
    </row>
    <row r="1868" spans="1:22" ht="15.75" customHeight="1">
      <c r="A1868" s="139" t="s">
        <v>751</v>
      </c>
      <c r="B1868" s="139" t="s">
        <v>510</v>
      </c>
      <c r="C1868" s="139" t="s">
        <v>784</v>
      </c>
      <c r="D1868" s="139" t="s">
        <v>633</v>
      </c>
      <c r="E1868" s="139" t="s">
        <v>754</v>
      </c>
      <c r="F1868" s="49">
        <v>3270</v>
      </c>
      <c r="G1868" s="49">
        <v>3270</v>
      </c>
      <c r="H1868" s="49">
        <v>3270</v>
      </c>
      <c r="I1868" s="49">
        <v>3270</v>
      </c>
      <c r="J1868" s="49">
        <v>3270</v>
      </c>
      <c r="K1868" s="49">
        <v>3270</v>
      </c>
      <c r="L1868" s="49">
        <v>3270</v>
      </c>
      <c r="M1868" s="49">
        <v>3280</v>
      </c>
      <c r="N1868" s="49">
        <v>3280</v>
      </c>
      <c r="O1868" s="49">
        <v>3280</v>
      </c>
      <c r="P1868" s="49">
        <v>3300</v>
      </c>
      <c r="Q1868" s="49">
        <v>3300</v>
      </c>
      <c r="R1868" s="49">
        <v>3310</v>
      </c>
      <c r="S1868" s="49">
        <v>3250</v>
      </c>
      <c r="T1868" s="49">
        <v>3240</v>
      </c>
      <c r="U1868" s="49">
        <v>3230</v>
      </c>
      <c r="V1868" s="49">
        <v>3230</v>
      </c>
    </row>
    <row r="1869" spans="1:22" ht="15.75" customHeight="1">
      <c r="A1869" s="139" t="s">
        <v>751</v>
      </c>
      <c r="B1869" s="139" t="s">
        <v>512</v>
      </c>
      <c r="C1869" s="139" t="s">
        <v>784</v>
      </c>
      <c r="D1869" s="139" t="s">
        <v>633</v>
      </c>
      <c r="E1869" s="139" t="s">
        <v>754</v>
      </c>
      <c r="F1869" s="49">
        <v>18.2</v>
      </c>
      <c r="G1869" s="49">
        <v>19</v>
      </c>
      <c r="H1869" s="49">
        <v>19.600000000000001</v>
      </c>
      <c r="I1869" s="49">
        <v>19.899999999999999</v>
      </c>
      <c r="J1869" s="49">
        <v>20.2</v>
      </c>
      <c r="K1869" s="49">
        <v>20.5</v>
      </c>
      <c r="L1869" s="49">
        <v>20.9</v>
      </c>
      <c r="M1869" s="49">
        <v>21.2</v>
      </c>
      <c r="N1869" s="49">
        <v>21.5</v>
      </c>
      <c r="O1869" s="49">
        <v>21.5</v>
      </c>
      <c r="P1869" s="49">
        <v>21.5</v>
      </c>
      <c r="Q1869" s="49">
        <v>21.5</v>
      </c>
      <c r="R1869" s="49">
        <v>20.3</v>
      </c>
      <c r="S1869" s="49">
        <v>22.6</v>
      </c>
      <c r="T1869" s="49">
        <v>23</v>
      </c>
      <c r="U1869" s="49">
        <v>23.3</v>
      </c>
      <c r="V1869" s="49">
        <v>23.6</v>
      </c>
    </row>
    <row r="1870" spans="1:22" ht="15.75" customHeight="1">
      <c r="A1870" s="139" t="s">
        <v>751</v>
      </c>
      <c r="B1870" s="139" t="s">
        <v>526</v>
      </c>
      <c r="C1870" s="139" t="s">
        <v>784</v>
      </c>
      <c r="D1870" s="139" t="s">
        <v>633</v>
      </c>
      <c r="E1870" s="139" t="s">
        <v>754</v>
      </c>
      <c r="F1870" s="49">
        <v>404</v>
      </c>
      <c r="G1870" s="49">
        <v>415</v>
      </c>
      <c r="H1870" s="49">
        <v>427</v>
      </c>
      <c r="I1870" s="49">
        <v>440</v>
      </c>
      <c r="J1870" s="49">
        <v>454</v>
      </c>
      <c r="K1870" s="49">
        <v>466</v>
      </c>
      <c r="L1870" s="49">
        <v>474</v>
      </c>
      <c r="M1870" s="49">
        <v>486</v>
      </c>
      <c r="N1870" s="49">
        <v>497</v>
      </c>
      <c r="O1870" s="49">
        <v>497</v>
      </c>
      <c r="P1870" s="49">
        <v>497</v>
      </c>
      <c r="Q1870" s="49">
        <v>497</v>
      </c>
      <c r="R1870" s="49">
        <v>494</v>
      </c>
      <c r="S1870" s="49">
        <v>527</v>
      </c>
      <c r="T1870" s="49">
        <v>536</v>
      </c>
      <c r="U1870" s="49">
        <v>545</v>
      </c>
      <c r="V1870" s="49">
        <v>554</v>
      </c>
    </row>
    <row r="1871" spans="1:22" ht="15.75" customHeight="1">
      <c r="A1871" s="139" t="s">
        <v>751</v>
      </c>
      <c r="B1871" s="139" t="s">
        <v>556</v>
      </c>
      <c r="C1871" s="139" t="s">
        <v>784</v>
      </c>
      <c r="D1871" s="139" t="s">
        <v>633</v>
      </c>
      <c r="E1871" s="139" t="s">
        <v>754</v>
      </c>
      <c r="F1871" s="49">
        <v>93.9</v>
      </c>
      <c r="G1871" s="49">
        <v>95.2</v>
      </c>
      <c r="H1871" s="49">
        <v>96.6</v>
      </c>
      <c r="I1871" s="49">
        <v>98.8</v>
      </c>
      <c r="J1871" s="49">
        <v>100</v>
      </c>
      <c r="K1871" s="49">
        <v>101</v>
      </c>
      <c r="L1871" s="49">
        <v>103</v>
      </c>
      <c r="M1871" s="49">
        <v>104</v>
      </c>
      <c r="N1871" s="49">
        <v>106</v>
      </c>
      <c r="O1871" s="49">
        <v>106</v>
      </c>
      <c r="P1871" s="49">
        <v>105</v>
      </c>
      <c r="Q1871" s="49">
        <v>105</v>
      </c>
      <c r="R1871" s="49">
        <v>101</v>
      </c>
      <c r="S1871" s="49">
        <v>108</v>
      </c>
      <c r="T1871" s="49">
        <v>109</v>
      </c>
      <c r="U1871" s="49">
        <v>110</v>
      </c>
      <c r="V1871" s="49">
        <v>111</v>
      </c>
    </row>
    <row r="1872" spans="1:22" ht="15.75" customHeight="1">
      <c r="A1872" s="139" t="s">
        <v>751</v>
      </c>
      <c r="B1872" s="139" t="s">
        <v>528</v>
      </c>
      <c r="C1872" s="139" t="s">
        <v>784</v>
      </c>
      <c r="D1872" s="139" t="s">
        <v>633</v>
      </c>
      <c r="E1872" s="139" t="s">
        <v>754</v>
      </c>
      <c r="F1872" s="49">
        <v>63.8</v>
      </c>
      <c r="G1872" s="49">
        <v>65.400000000000006</v>
      </c>
      <c r="H1872" s="49">
        <v>67</v>
      </c>
      <c r="I1872" s="49">
        <v>68.599999999999994</v>
      </c>
      <c r="J1872" s="49">
        <v>70.3</v>
      </c>
      <c r="K1872" s="49">
        <v>72</v>
      </c>
      <c r="L1872" s="49">
        <v>73.599999999999994</v>
      </c>
      <c r="M1872" s="49">
        <v>75.3</v>
      </c>
      <c r="N1872" s="49">
        <v>77</v>
      </c>
      <c r="O1872" s="49">
        <v>77</v>
      </c>
      <c r="P1872" s="49">
        <v>77</v>
      </c>
      <c r="Q1872" s="49">
        <v>77</v>
      </c>
      <c r="R1872" s="49">
        <v>75.5</v>
      </c>
      <c r="S1872" s="49">
        <v>80.8</v>
      </c>
      <c r="T1872" s="49">
        <v>82.1</v>
      </c>
      <c r="U1872" s="49">
        <v>83.3</v>
      </c>
      <c r="V1872" s="49">
        <v>84.6</v>
      </c>
    </row>
    <row r="1873" spans="1:22" ht="15.75" customHeight="1">
      <c r="A1873" s="139" t="s">
        <v>751</v>
      </c>
      <c r="B1873" s="139" t="s">
        <v>536</v>
      </c>
      <c r="C1873" s="139" t="s">
        <v>784</v>
      </c>
      <c r="D1873" s="139" t="s">
        <v>633</v>
      </c>
      <c r="E1873" s="139" t="s">
        <v>754</v>
      </c>
      <c r="F1873" s="49">
        <v>149</v>
      </c>
      <c r="G1873" s="49">
        <v>154</v>
      </c>
      <c r="H1873" s="49">
        <v>150</v>
      </c>
      <c r="I1873" s="49">
        <v>172</v>
      </c>
      <c r="J1873" s="49">
        <v>177</v>
      </c>
      <c r="K1873" s="49">
        <v>166</v>
      </c>
      <c r="L1873" s="49">
        <v>163</v>
      </c>
      <c r="M1873" s="49">
        <v>157</v>
      </c>
      <c r="N1873" s="49">
        <v>158</v>
      </c>
      <c r="O1873" s="49">
        <v>158</v>
      </c>
      <c r="P1873" s="49">
        <v>158</v>
      </c>
      <c r="Q1873" s="49">
        <v>158</v>
      </c>
      <c r="R1873" s="49">
        <v>159</v>
      </c>
      <c r="S1873" s="49">
        <v>166</v>
      </c>
      <c r="T1873" s="49">
        <v>167</v>
      </c>
      <c r="U1873" s="49">
        <v>168</v>
      </c>
      <c r="V1873" s="49">
        <v>170</v>
      </c>
    </row>
    <row r="1874" spans="1:22" ht="15.75" customHeight="1">
      <c r="A1874" s="139" t="s">
        <v>751</v>
      </c>
      <c r="B1874" s="139" t="s">
        <v>542</v>
      </c>
      <c r="C1874" s="139" t="s">
        <v>784</v>
      </c>
      <c r="D1874" s="139" t="s">
        <v>633</v>
      </c>
      <c r="E1874" s="139" t="s">
        <v>754</v>
      </c>
      <c r="F1874" s="49">
        <v>6.49</v>
      </c>
      <c r="G1874" s="49">
        <v>6.67</v>
      </c>
      <c r="H1874" s="49">
        <v>6.86</v>
      </c>
      <c r="I1874" s="49">
        <v>7.04</v>
      </c>
      <c r="J1874" s="49">
        <v>7.22</v>
      </c>
      <c r="K1874" s="49">
        <v>7.41</v>
      </c>
      <c r="L1874" s="49">
        <v>7.6</v>
      </c>
      <c r="M1874" s="49">
        <v>7.78</v>
      </c>
      <c r="N1874" s="49">
        <v>7.97</v>
      </c>
      <c r="O1874" s="49">
        <v>7.97</v>
      </c>
      <c r="P1874" s="49">
        <v>7.97</v>
      </c>
      <c r="Q1874" s="49">
        <v>7.97</v>
      </c>
      <c r="R1874" s="49">
        <v>7.9</v>
      </c>
      <c r="S1874" s="49">
        <v>8.43</v>
      </c>
      <c r="T1874" s="49">
        <v>8.57</v>
      </c>
      <c r="U1874" s="49">
        <v>8.7200000000000006</v>
      </c>
      <c r="V1874" s="49">
        <v>8.86</v>
      </c>
    </row>
    <row r="1875" spans="1:22" ht="15.75" customHeight="1">
      <c r="A1875" s="139" t="s">
        <v>751</v>
      </c>
      <c r="B1875" s="139" t="s">
        <v>534</v>
      </c>
      <c r="C1875" s="139" t="s">
        <v>784</v>
      </c>
      <c r="D1875" s="139" t="s">
        <v>633</v>
      </c>
      <c r="E1875" s="139" t="s">
        <v>754</v>
      </c>
      <c r="F1875" s="49">
        <v>18.7</v>
      </c>
      <c r="G1875" s="49">
        <v>19.5</v>
      </c>
      <c r="H1875" s="49">
        <v>20.3</v>
      </c>
      <c r="I1875" s="49">
        <v>21.3</v>
      </c>
      <c r="J1875" s="49">
        <v>22.2</v>
      </c>
      <c r="K1875" s="49">
        <v>23</v>
      </c>
      <c r="L1875" s="49">
        <v>23.8</v>
      </c>
      <c r="M1875" s="49">
        <v>24.6</v>
      </c>
      <c r="N1875" s="49">
        <v>25.5</v>
      </c>
      <c r="O1875" s="49">
        <v>25.5</v>
      </c>
      <c r="P1875" s="49">
        <v>25.5</v>
      </c>
      <c r="Q1875" s="49">
        <v>25.5</v>
      </c>
      <c r="R1875" s="49">
        <v>24.7</v>
      </c>
      <c r="S1875" s="49">
        <v>27.4</v>
      </c>
      <c r="T1875" s="49">
        <v>28</v>
      </c>
      <c r="U1875" s="49">
        <v>28.6</v>
      </c>
      <c r="V1875" s="49">
        <v>29.2</v>
      </c>
    </row>
    <row r="1876" spans="1:22" ht="15.75" customHeight="1">
      <c r="A1876" s="139" t="s">
        <v>751</v>
      </c>
      <c r="B1876" s="139" t="s">
        <v>334</v>
      </c>
      <c r="C1876" s="139" t="s">
        <v>784</v>
      </c>
      <c r="D1876" s="139" t="s">
        <v>633</v>
      </c>
      <c r="E1876" s="139" t="s">
        <v>754</v>
      </c>
      <c r="F1876" s="49">
        <v>56.6</v>
      </c>
      <c r="G1876" s="49">
        <v>56.6</v>
      </c>
      <c r="H1876" s="49">
        <v>56.8</v>
      </c>
      <c r="I1876" s="49">
        <v>56.8</v>
      </c>
      <c r="J1876" s="49">
        <v>56.8</v>
      </c>
      <c r="K1876" s="49">
        <v>68.900000000000006</v>
      </c>
      <c r="L1876" s="49">
        <v>76.099999999999994</v>
      </c>
      <c r="M1876" s="49">
        <v>71.400000000000006</v>
      </c>
      <c r="N1876" s="49">
        <v>70.5</v>
      </c>
      <c r="O1876" s="49">
        <v>67</v>
      </c>
      <c r="P1876" s="49">
        <v>66.5</v>
      </c>
      <c r="Q1876" s="49">
        <v>66.7</v>
      </c>
      <c r="R1876" s="49">
        <v>65.2</v>
      </c>
      <c r="S1876" s="49">
        <v>71.900000000000006</v>
      </c>
      <c r="T1876" s="49">
        <v>73</v>
      </c>
      <c r="U1876" s="49">
        <v>74.099999999999994</v>
      </c>
      <c r="V1876" s="49">
        <v>75.2</v>
      </c>
    </row>
    <row r="1877" spans="1:22" ht="15.75" customHeight="1">
      <c r="A1877" s="139" t="s">
        <v>751</v>
      </c>
      <c r="B1877" s="139" t="s">
        <v>522</v>
      </c>
      <c r="C1877" s="139" t="s">
        <v>784</v>
      </c>
      <c r="D1877" s="139" t="s">
        <v>633</v>
      </c>
      <c r="E1877" s="139" t="s">
        <v>754</v>
      </c>
      <c r="F1877" s="49">
        <v>1.74</v>
      </c>
      <c r="G1877" s="49">
        <v>1.77</v>
      </c>
      <c r="H1877" s="49">
        <v>1.83</v>
      </c>
      <c r="I1877" s="49">
        <v>1.91</v>
      </c>
      <c r="J1877" s="49">
        <v>1.94</v>
      </c>
      <c r="K1877" s="49">
        <v>2.09</v>
      </c>
      <c r="L1877" s="49">
        <v>2.13</v>
      </c>
      <c r="M1877" s="49">
        <v>2.11</v>
      </c>
      <c r="N1877" s="49">
        <v>2.06</v>
      </c>
      <c r="O1877" s="49">
        <v>1.86</v>
      </c>
      <c r="P1877" s="49">
        <v>1.95</v>
      </c>
      <c r="Q1877" s="49">
        <v>1.87</v>
      </c>
      <c r="R1877" s="49">
        <v>1.78</v>
      </c>
      <c r="S1877" s="49">
        <v>1.98</v>
      </c>
      <c r="T1877" s="49">
        <v>1.99</v>
      </c>
      <c r="U1877" s="49">
        <v>2</v>
      </c>
      <c r="V1877" s="49">
        <v>2.0099999999999998</v>
      </c>
    </row>
    <row r="1878" spans="1:22" ht="15.75" customHeight="1">
      <c r="A1878" s="139" t="s">
        <v>751</v>
      </c>
      <c r="B1878" s="139" t="s">
        <v>544</v>
      </c>
      <c r="C1878" s="139" t="s">
        <v>784</v>
      </c>
      <c r="D1878" s="139" t="s">
        <v>633</v>
      </c>
      <c r="E1878" s="139" t="s">
        <v>754</v>
      </c>
      <c r="F1878" s="49">
        <v>20.399999999999999</v>
      </c>
      <c r="G1878" s="49">
        <v>21.1</v>
      </c>
      <c r="H1878" s="49">
        <v>21.8</v>
      </c>
      <c r="I1878" s="49">
        <v>22.5</v>
      </c>
      <c r="J1878" s="49">
        <v>23.2</v>
      </c>
      <c r="K1878" s="49">
        <v>24</v>
      </c>
      <c r="L1878" s="49">
        <v>24.7</v>
      </c>
      <c r="M1878" s="49">
        <v>25.5</v>
      </c>
      <c r="N1878" s="49">
        <v>26.3</v>
      </c>
      <c r="O1878" s="49">
        <v>26.3</v>
      </c>
      <c r="P1878" s="49">
        <v>26.3</v>
      </c>
      <c r="Q1878" s="49">
        <v>26.3</v>
      </c>
      <c r="R1878" s="49">
        <v>24.9</v>
      </c>
      <c r="S1878" s="49">
        <v>27.8</v>
      </c>
      <c r="T1878" s="49">
        <v>28.3</v>
      </c>
      <c r="U1878" s="49">
        <v>28.8</v>
      </c>
      <c r="V1878" s="49">
        <v>29.3</v>
      </c>
    </row>
    <row r="1879" spans="1:22" ht="15.75" customHeight="1">
      <c r="A1879" s="139" t="s">
        <v>751</v>
      </c>
      <c r="B1879" s="139" t="s">
        <v>530</v>
      </c>
      <c r="C1879" s="139" t="s">
        <v>784</v>
      </c>
      <c r="D1879" s="139" t="s">
        <v>633</v>
      </c>
      <c r="E1879" s="139" t="s">
        <v>754</v>
      </c>
      <c r="F1879" s="49">
        <v>242</v>
      </c>
      <c r="G1879" s="49">
        <v>238</v>
      </c>
      <c r="H1879" s="49">
        <v>240</v>
      </c>
      <c r="I1879" s="49">
        <v>241</v>
      </c>
      <c r="J1879" s="49">
        <v>241</v>
      </c>
      <c r="K1879" s="49">
        <v>240</v>
      </c>
      <c r="L1879" s="49">
        <v>239</v>
      </c>
      <c r="M1879" s="49">
        <v>237</v>
      </c>
      <c r="N1879" s="49">
        <v>237</v>
      </c>
      <c r="O1879" s="49">
        <v>237</v>
      </c>
      <c r="P1879" s="49">
        <v>237</v>
      </c>
      <c r="Q1879" s="49">
        <v>238</v>
      </c>
      <c r="R1879" s="49">
        <v>239</v>
      </c>
      <c r="S1879" s="49">
        <v>237</v>
      </c>
      <c r="T1879" s="49">
        <v>236</v>
      </c>
      <c r="U1879" s="49">
        <v>236</v>
      </c>
      <c r="V1879" s="49">
        <v>236</v>
      </c>
    </row>
    <row r="1880" spans="1:22" ht="15.75" customHeight="1">
      <c r="A1880" s="139" t="s">
        <v>751</v>
      </c>
      <c r="B1880" s="139" t="s">
        <v>550</v>
      </c>
      <c r="C1880" s="139" t="s">
        <v>784</v>
      </c>
      <c r="D1880" s="139" t="s">
        <v>633</v>
      </c>
      <c r="E1880" s="139" t="s">
        <v>754</v>
      </c>
      <c r="F1880" s="49">
        <v>23.1</v>
      </c>
      <c r="G1880" s="49">
        <v>23.8</v>
      </c>
      <c r="H1880" s="49">
        <v>24.4</v>
      </c>
      <c r="I1880" s="49">
        <v>25.2</v>
      </c>
      <c r="J1880" s="49">
        <v>25.8</v>
      </c>
      <c r="K1880" s="49">
        <v>26.6</v>
      </c>
      <c r="L1880" s="49">
        <v>27.7</v>
      </c>
      <c r="M1880" s="49">
        <v>28.6</v>
      </c>
      <c r="N1880" s="49">
        <v>29.8</v>
      </c>
      <c r="O1880" s="49">
        <v>30.4</v>
      </c>
      <c r="P1880" s="49">
        <v>30.8</v>
      </c>
      <c r="Q1880" s="49">
        <v>31.2</v>
      </c>
      <c r="R1880" s="49">
        <v>30.3</v>
      </c>
      <c r="S1880" s="49">
        <v>32.700000000000003</v>
      </c>
      <c r="T1880" s="49">
        <v>33.4</v>
      </c>
      <c r="U1880" s="49">
        <v>34.1</v>
      </c>
      <c r="V1880" s="49">
        <v>34.9</v>
      </c>
    </row>
    <row r="1881" spans="1:22" ht="15.75" customHeight="1">
      <c r="A1881" s="139" t="s">
        <v>751</v>
      </c>
      <c r="B1881" s="139" t="s">
        <v>524</v>
      </c>
      <c r="C1881" s="139" t="s">
        <v>784</v>
      </c>
      <c r="D1881" s="139" t="s">
        <v>633</v>
      </c>
      <c r="E1881" s="139" t="s">
        <v>754</v>
      </c>
      <c r="F1881" s="49">
        <v>0.49199999999999999</v>
      </c>
      <c r="G1881" s="49">
        <v>0.503</v>
      </c>
      <c r="H1881" s="49">
        <v>0.51500000000000001</v>
      </c>
      <c r="I1881" s="49">
        <v>0.52700000000000002</v>
      </c>
      <c r="J1881" s="49">
        <v>0.53900000000000003</v>
      </c>
      <c r="K1881" s="49">
        <v>0.55200000000000005</v>
      </c>
      <c r="L1881" s="49">
        <v>0.56399999999999995</v>
      </c>
      <c r="M1881" s="49">
        <v>0.57699999999999996</v>
      </c>
      <c r="N1881" s="49">
        <v>0.58899999999999997</v>
      </c>
      <c r="O1881" s="49">
        <v>0.58899999999999997</v>
      </c>
      <c r="P1881" s="49">
        <v>0.58899999999999997</v>
      </c>
      <c r="Q1881" s="49">
        <v>0.58899999999999997</v>
      </c>
      <c r="R1881" s="49">
        <v>0.56699999999999995</v>
      </c>
      <c r="S1881" s="49">
        <v>0.61399999999999999</v>
      </c>
      <c r="T1881" s="49">
        <v>0.623</v>
      </c>
      <c r="U1881" s="49">
        <v>0.63100000000000001</v>
      </c>
      <c r="V1881" s="49">
        <v>0.64</v>
      </c>
    </row>
    <row r="1882" spans="1:22" ht="15.75" customHeight="1">
      <c r="A1882" s="139" t="s">
        <v>751</v>
      </c>
      <c r="B1882" s="139" t="s">
        <v>558</v>
      </c>
      <c r="C1882" s="139" t="s">
        <v>784</v>
      </c>
      <c r="D1882" s="139" t="s">
        <v>633</v>
      </c>
      <c r="E1882" s="139" t="s">
        <v>754</v>
      </c>
      <c r="F1882" s="49">
        <v>3.27</v>
      </c>
      <c r="G1882" s="49">
        <v>3.3</v>
      </c>
      <c r="H1882" s="49">
        <v>3.32</v>
      </c>
      <c r="I1882" s="49">
        <v>3.35</v>
      </c>
      <c r="J1882" s="49">
        <v>3.37</v>
      </c>
      <c r="K1882" s="49">
        <v>3.39</v>
      </c>
      <c r="L1882" s="49">
        <v>3.41</v>
      </c>
      <c r="M1882" s="49">
        <v>3.43</v>
      </c>
      <c r="N1882" s="49">
        <v>3.45</v>
      </c>
      <c r="O1882" s="49">
        <v>3.45</v>
      </c>
      <c r="P1882" s="49">
        <v>3.45</v>
      </c>
      <c r="Q1882" s="49">
        <v>3.45</v>
      </c>
      <c r="R1882" s="49">
        <v>3.39</v>
      </c>
      <c r="S1882" s="49">
        <v>3.5</v>
      </c>
      <c r="T1882" s="49">
        <v>3.51</v>
      </c>
      <c r="U1882" s="49">
        <v>3.53</v>
      </c>
      <c r="V1882" s="49">
        <v>3.54</v>
      </c>
    </row>
    <row r="1883" spans="1:22" ht="15.75" customHeight="1">
      <c r="A1883" s="139" t="s">
        <v>751</v>
      </c>
      <c r="B1883" s="139" t="s">
        <v>538</v>
      </c>
      <c r="C1883" s="139" t="s">
        <v>784</v>
      </c>
      <c r="D1883" s="139" t="s">
        <v>633</v>
      </c>
      <c r="E1883" s="139" t="s">
        <v>754</v>
      </c>
      <c r="F1883" s="49">
        <v>7.7</v>
      </c>
      <c r="G1883" s="49">
        <v>5.66</v>
      </c>
      <c r="H1883" s="49">
        <v>5.51</v>
      </c>
      <c r="I1883" s="49">
        <v>3.6</v>
      </c>
      <c r="J1883" s="49">
        <v>3.13</v>
      </c>
      <c r="K1883" s="49">
        <v>4.32</v>
      </c>
      <c r="L1883" s="49">
        <v>3.51</v>
      </c>
      <c r="M1883" s="49">
        <v>3.43</v>
      </c>
      <c r="N1883" s="49">
        <v>3.21</v>
      </c>
      <c r="O1883" s="49">
        <v>3.35</v>
      </c>
      <c r="P1883" s="49">
        <v>3.51</v>
      </c>
      <c r="Q1883" s="49">
        <v>4.42</v>
      </c>
      <c r="R1883" s="49">
        <v>4.1100000000000003</v>
      </c>
      <c r="S1883" s="49">
        <v>2.23</v>
      </c>
      <c r="T1883" s="49">
        <v>1.91</v>
      </c>
      <c r="U1883" s="49">
        <v>1.59</v>
      </c>
      <c r="V1883" s="49">
        <v>1.27</v>
      </c>
    </row>
    <row r="1884" spans="1:22" ht="15.75" customHeight="1">
      <c r="A1884" s="139" t="s">
        <v>751</v>
      </c>
      <c r="B1884" s="139" t="s">
        <v>540</v>
      </c>
      <c r="C1884" s="139" t="s">
        <v>784</v>
      </c>
      <c r="D1884" s="139" t="s">
        <v>633</v>
      </c>
      <c r="E1884" s="139" t="s">
        <v>754</v>
      </c>
      <c r="F1884" s="49">
        <v>605</v>
      </c>
      <c r="G1884" s="49">
        <v>611</v>
      </c>
      <c r="H1884" s="49">
        <v>608</v>
      </c>
      <c r="I1884" s="49">
        <v>608</v>
      </c>
      <c r="J1884" s="49">
        <v>605</v>
      </c>
      <c r="K1884" s="49">
        <v>604</v>
      </c>
      <c r="L1884" s="49">
        <v>605</v>
      </c>
      <c r="M1884" s="49">
        <v>604</v>
      </c>
      <c r="N1884" s="49">
        <v>603</v>
      </c>
      <c r="O1884" s="49">
        <v>602</v>
      </c>
      <c r="P1884" s="49">
        <v>601</v>
      </c>
      <c r="Q1884" s="49">
        <v>601</v>
      </c>
      <c r="R1884" s="49">
        <v>601</v>
      </c>
      <c r="S1884" s="49">
        <v>591</v>
      </c>
      <c r="T1884" s="49">
        <v>589</v>
      </c>
      <c r="U1884" s="49">
        <v>586</v>
      </c>
      <c r="V1884" s="49">
        <v>584</v>
      </c>
    </row>
    <row r="1885" spans="1:22" ht="15.75" customHeight="1">
      <c r="A1885" s="139" t="s">
        <v>751</v>
      </c>
      <c r="B1885" s="139" t="s">
        <v>562</v>
      </c>
      <c r="C1885" s="139" t="s">
        <v>784</v>
      </c>
      <c r="D1885" s="139" t="s">
        <v>633</v>
      </c>
      <c r="E1885" s="139" t="s">
        <v>754</v>
      </c>
      <c r="F1885" s="49">
        <v>1040</v>
      </c>
      <c r="G1885" s="49">
        <v>993</v>
      </c>
      <c r="H1885" s="49">
        <v>1070</v>
      </c>
      <c r="I1885" s="49">
        <v>1210</v>
      </c>
      <c r="J1885" s="49">
        <v>1310</v>
      </c>
      <c r="K1885" s="49">
        <v>1350</v>
      </c>
      <c r="L1885" s="49">
        <v>1400</v>
      </c>
      <c r="M1885" s="49">
        <v>1410</v>
      </c>
      <c r="N1885" s="49">
        <v>1470</v>
      </c>
      <c r="O1885" s="49">
        <v>1580</v>
      </c>
      <c r="P1885" s="49">
        <v>1660</v>
      </c>
      <c r="Q1885" s="49">
        <v>1790</v>
      </c>
      <c r="R1885" s="49">
        <v>1790</v>
      </c>
      <c r="S1885" s="49">
        <v>1810</v>
      </c>
      <c r="T1885" s="49">
        <v>1860</v>
      </c>
      <c r="U1885" s="49">
        <v>1920</v>
      </c>
      <c r="V1885" s="49">
        <v>1970</v>
      </c>
    </row>
    <row r="1886" spans="1:22" ht="15.75" customHeight="1">
      <c r="A1886" s="139" t="s">
        <v>751</v>
      </c>
      <c r="B1886" s="139" t="s">
        <v>560</v>
      </c>
      <c r="C1886" s="139" t="s">
        <v>784</v>
      </c>
      <c r="D1886" s="139" t="s">
        <v>633</v>
      </c>
      <c r="E1886" s="139" t="s">
        <v>754</v>
      </c>
      <c r="F1886" s="49">
        <v>2.7</v>
      </c>
      <c r="G1886" s="49">
        <v>2.72</v>
      </c>
      <c r="H1886" s="49">
        <v>2.76</v>
      </c>
      <c r="I1886" s="49">
        <v>3</v>
      </c>
      <c r="J1886" s="49">
        <v>2.73</v>
      </c>
      <c r="K1886" s="49">
        <v>2.72</v>
      </c>
      <c r="L1886" s="49">
        <v>2.72</v>
      </c>
      <c r="M1886" s="49">
        <v>2.72</v>
      </c>
      <c r="N1886" s="49">
        <v>2.71</v>
      </c>
      <c r="O1886" s="49">
        <v>2.71</v>
      </c>
      <c r="P1886" s="49">
        <v>2.71</v>
      </c>
      <c r="Q1886" s="49">
        <v>2.71</v>
      </c>
      <c r="R1886" s="49">
        <v>2.6</v>
      </c>
      <c r="S1886" s="49">
        <v>2.7</v>
      </c>
      <c r="T1886" s="49">
        <v>2.7</v>
      </c>
      <c r="U1886" s="49">
        <v>2.69</v>
      </c>
      <c r="V1886" s="49">
        <v>2.69</v>
      </c>
    </row>
    <row r="1887" spans="1:22" ht="15.75" customHeight="1">
      <c r="A1887" s="139" t="s">
        <v>751</v>
      </c>
      <c r="B1887" s="139" t="s">
        <v>532</v>
      </c>
      <c r="C1887" s="139" t="s">
        <v>784</v>
      </c>
      <c r="D1887" s="139" t="s">
        <v>633</v>
      </c>
      <c r="E1887" s="139" t="s">
        <v>754</v>
      </c>
      <c r="F1887" s="49">
        <v>0.48099999999999998</v>
      </c>
      <c r="G1887" s="49">
        <v>0.48399999999999999</v>
      </c>
      <c r="H1887" s="49">
        <v>0.48799999999999999</v>
      </c>
      <c r="I1887" s="49">
        <v>0.49299999999999999</v>
      </c>
      <c r="J1887" s="49">
        <v>0.498</v>
      </c>
      <c r="K1887" s="49">
        <v>0.502</v>
      </c>
      <c r="L1887" s="49">
        <v>0.50700000000000001</v>
      </c>
      <c r="M1887" s="49">
        <v>0.51200000000000001</v>
      </c>
      <c r="N1887" s="49">
        <v>0.51600000000000001</v>
      </c>
      <c r="O1887" s="49">
        <v>0.51600000000000001</v>
      </c>
      <c r="P1887" s="49">
        <v>0.51600000000000001</v>
      </c>
      <c r="Q1887" s="49">
        <v>0.51600000000000001</v>
      </c>
      <c r="R1887" s="49">
        <v>0.50600000000000001</v>
      </c>
      <c r="S1887" s="49">
        <v>0.52400000000000002</v>
      </c>
      <c r="T1887" s="49">
        <v>0.52700000000000002</v>
      </c>
      <c r="U1887" s="49">
        <v>0.53</v>
      </c>
      <c r="V1887" s="49">
        <v>0.53400000000000003</v>
      </c>
    </row>
    <row r="1888" spans="1:22" ht="15.75" customHeight="1">
      <c r="A1888" s="139" t="s">
        <v>751</v>
      </c>
      <c r="B1888" s="139" t="s">
        <v>566</v>
      </c>
      <c r="C1888" s="139" t="s">
        <v>784</v>
      </c>
      <c r="D1888" s="139" t="s">
        <v>633</v>
      </c>
      <c r="E1888" s="139" t="s">
        <v>754</v>
      </c>
      <c r="F1888" s="49">
        <v>108</v>
      </c>
      <c r="G1888" s="49">
        <v>111</v>
      </c>
      <c r="H1888" s="49">
        <v>114</v>
      </c>
      <c r="I1888" s="49">
        <v>117</v>
      </c>
      <c r="J1888" s="49">
        <v>120</v>
      </c>
      <c r="K1888" s="49">
        <v>123</v>
      </c>
      <c r="L1888" s="49">
        <v>128</v>
      </c>
      <c r="M1888" s="49">
        <v>138</v>
      </c>
      <c r="N1888" s="49">
        <v>136</v>
      </c>
      <c r="O1888" s="49">
        <v>134</v>
      </c>
      <c r="P1888" s="49">
        <v>138</v>
      </c>
      <c r="Q1888" s="49">
        <v>133</v>
      </c>
      <c r="R1888" s="49">
        <v>133</v>
      </c>
      <c r="S1888" s="49">
        <v>144</v>
      </c>
      <c r="T1888" s="49">
        <v>146</v>
      </c>
      <c r="U1888" s="49">
        <v>149</v>
      </c>
      <c r="V1888" s="49">
        <v>151</v>
      </c>
    </row>
    <row r="1889" spans="1:22" ht="15.75" customHeight="1">
      <c r="A1889" s="139" t="s">
        <v>751</v>
      </c>
      <c r="B1889" s="139" t="s">
        <v>296</v>
      </c>
      <c r="C1889" s="139" t="s">
        <v>784</v>
      </c>
      <c r="D1889" s="139" t="s">
        <v>633</v>
      </c>
      <c r="E1889" s="139" t="s">
        <v>754</v>
      </c>
      <c r="F1889" s="49">
        <v>30.4</v>
      </c>
      <c r="G1889" s="49">
        <v>31.5</v>
      </c>
      <c r="H1889" s="49">
        <v>32.6</v>
      </c>
      <c r="I1889" s="49">
        <v>33.799999999999997</v>
      </c>
      <c r="J1889" s="49">
        <v>35</v>
      </c>
      <c r="K1889" s="49">
        <v>36.1</v>
      </c>
      <c r="L1889" s="49">
        <v>37.200000000000003</v>
      </c>
      <c r="M1889" s="49">
        <v>38.4</v>
      </c>
      <c r="N1889" s="49">
        <v>39.5</v>
      </c>
      <c r="O1889" s="49">
        <v>39.5</v>
      </c>
      <c r="P1889" s="49">
        <v>39.5</v>
      </c>
      <c r="Q1889" s="49">
        <v>39.5</v>
      </c>
      <c r="R1889" s="49">
        <v>38.4</v>
      </c>
      <c r="S1889" s="49">
        <v>42.1</v>
      </c>
      <c r="T1889" s="49">
        <v>43</v>
      </c>
      <c r="U1889" s="49">
        <v>43.8</v>
      </c>
      <c r="V1889" s="49">
        <v>44.7</v>
      </c>
    </row>
    <row r="1890" spans="1:22" ht="15.75" customHeight="1">
      <c r="A1890" s="139" t="s">
        <v>751</v>
      </c>
      <c r="B1890" s="139" t="s">
        <v>576</v>
      </c>
      <c r="C1890" s="139" t="s">
        <v>784</v>
      </c>
      <c r="D1890" s="139" t="s">
        <v>633</v>
      </c>
      <c r="E1890" s="139" t="s">
        <v>754</v>
      </c>
      <c r="F1890" s="49">
        <v>21.1</v>
      </c>
      <c r="G1890" s="49">
        <v>22.2</v>
      </c>
      <c r="H1890" s="49">
        <v>22.4</v>
      </c>
      <c r="I1890" s="49">
        <v>23</v>
      </c>
      <c r="J1890" s="49">
        <v>23.6</v>
      </c>
      <c r="K1890" s="49">
        <v>24.2</v>
      </c>
      <c r="L1890" s="49">
        <v>24.8</v>
      </c>
      <c r="M1890" s="49">
        <v>25.5</v>
      </c>
      <c r="N1890" s="49">
        <v>26.1</v>
      </c>
      <c r="O1890" s="49">
        <v>26.2</v>
      </c>
      <c r="P1890" s="49">
        <v>26.1</v>
      </c>
      <c r="Q1890" s="49">
        <v>26.1</v>
      </c>
      <c r="R1890" s="49">
        <v>25.3</v>
      </c>
      <c r="S1890" s="49">
        <v>27.5</v>
      </c>
      <c r="T1890" s="49">
        <v>28</v>
      </c>
      <c r="U1890" s="49">
        <v>28.5</v>
      </c>
      <c r="V1890" s="49">
        <v>28.9</v>
      </c>
    </row>
    <row r="1891" spans="1:22" ht="15.75" customHeight="1">
      <c r="A1891" s="139" t="s">
        <v>751</v>
      </c>
      <c r="B1891" s="139" t="s">
        <v>572</v>
      </c>
      <c r="C1891" s="139" t="s">
        <v>784</v>
      </c>
      <c r="D1891" s="139" t="s">
        <v>633</v>
      </c>
      <c r="E1891" s="139" t="s">
        <v>754</v>
      </c>
      <c r="F1891" s="49">
        <v>276</v>
      </c>
      <c r="G1891" s="49">
        <v>273</v>
      </c>
      <c r="H1891" s="49">
        <v>270</v>
      </c>
      <c r="I1891" s="49">
        <v>272</v>
      </c>
      <c r="J1891" s="49">
        <v>276</v>
      </c>
      <c r="K1891" s="49">
        <v>280</v>
      </c>
      <c r="L1891" s="49">
        <v>284</v>
      </c>
      <c r="M1891" s="49">
        <v>292</v>
      </c>
      <c r="N1891" s="49">
        <v>279</v>
      </c>
      <c r="O1891" s="49">
        <v>290</v>
      </c>
      <c r="P1891" s="49">
        <v>285</v>
      </c>
      <c r="Q1891" s="49">
        <v>285</v>
      </c>
      <c r="R1891" s="49">
        <v>283</v>
      </c>
      <c r="S1891" s="49">
        <v>290</v>
      </c>
      <c r="T1891" s="49">
        <v>291</v>
      </c>
      <c r="U1891" s="49">
        <v>293</v>
      </c>
      <c r="V1891" s="49">
        <v>294</v>
      </c>
    </row>
    <row r="1892" spans="1:22" ht="15.75" customHeight="1">
      <c r="A1892" s="139" t="s">
        <v>751</v>
      </c>
      <c r="B1892" s="139" t="s">
        <v>568</v>
      </c>
      <c r="C1892" s="139" t="s">
        <v>784</v>
      </c>
      <c r="D1892" s="139" t="s">
        <v>633</v>
      </c>
      <c r="E1892" s="139" t="s">
        <v>754</v>
      </c>
      <c r="F1892" s="49">
        <v>99.1</v>
      </c>
      <c r="G1892" s="49">
        <v>100</v>
      </c>
      <c r="H1892" s="49">
        <v>101</v>
      </c>
      <c r="I1892" s="49">
        <v>102</v>
      </c>
      <c r="J1892" s="49">
        <v>103</v>
      </c>
      <c r="K1892" s="49">
        <v>105</v>
      </c>
      <c r="L1892" s="49">
        <v>106</v>
      </c>
      <c r="M1892" s="49">
        <v>107</v>
      </c>
      <c r="N1892" s="49">
        <v>108</v>
      </c>
      <c r="O1892" s="49">
        <v>108</v>
      </c>
      <c r="P1892" s="49">
        <v>108</v>
      </c>
      <c r="Q1892" s="49">
        <v>108</v>
      </c>
      <c r="R1892" s="49">
        <v>108</v>
      </c>
      <c r="S1892" s="49">
        <v>111</v>
      </c>
      <c r="T1892" s="49">
        <v>112</v>
      </c>
      <c r="U1892" s="49">
        <v>113</v>
      </c>
      <c r="V1892" s="49">
        <v>114</v>
      </c>
    </row>
    <row r="1893" spans="1:22" ht="15.75" customHeight="1">
      <c r="A1893" s="139" t="s">
        <v>751</v>
      </c>
      <c r="B1893" s="139" t="s">
        <v>586</v>
      </c>
      <c r="C1893" s="139" t="s">
        <v>784</v>
      </c>
      <c r="D1893" s="139" t="s">
        <v>633</v>
      </c>
      <c r="E1893" s="139" t="s">
        <v>754</v>
      </c>
      <c r="F1893" s="49">
        <v>145</v>
      </c>
      <c r="G1893" s="49">
        <v>147</v>
      </c>
      <c r="H1893" s="49">
        <v>149</v>
      </c>
      <c r="I1893" s="49">
        <v>151</v>
      </c>
      <c r="J1893" s="49">
        <v>154</v>
      </c>
      <c r="K1893" s="49">
        <v>156</v>
      </c>
      <c r="L1893" s="49">
        <v>158</v>
      </c>
      <c r="M1893" s="49">
        <v>160</v>
      </c>
      <c r="N1893" s="49">
        <v>162</v>
      </c>
      <c r="O1893" s="49">
        <v>162</v>
      </c>
      <c r="P1893" s="49">
        <v>162</v>
      </c>
      <c r="Q1893" s="49">
        <v>162</v>
      </c>
      <c r="R1893" s="49">
        <v>162</v>
      </c>
      <c r="S1893" s="49">
        <v>167</v>
      </c>
      <c r="T1893" s="49">
        <v>169</v>
      </c>
      <c r="U1893" s="49">
        <v>171</v>
      </c>
      <c r="V1893" s="49">
        <v>172</v>
      </c>
    </row>
    <row r="1894" spans="1:22" ht="15.75" customHeight="1">
      <c r="A1894" s="139" t="s">
        <v>751</v>
      </c>
      <c r="B1894" s="139" t="s">
        <v>574</v>
      </c>
      <c r="C1894" s="139" t="s">
        <v>784</v>
      </c>
      <c r="D1894" s="139" t="s">
        <v>633</v>
      </c>
      <c r="E1894" s="139" t="s">
        <v>754</v>
      </c>
      <c r="F1894" s="49">
        <v>1.42</v>
      </c>
      <c r="G1894" s="49">
        <v>1.45</v>
      </c>
      <c r="H1894" s="49">
        <v>1.52</v>
      </c>
      <c r="I1894" s="49">
        <v>1.63</v>
      </c>
      <c r="J1894" s="49">
        <v>1.78</v>
      </c>
      <c r="K1894" s="49">
        <v>1.86</v>
      </c>
      <c r="L1894" s="49">
        <v>1.98</v>
      </c>
      <c r="M1894" s="49">
        <v>2.1</v>
      </c>
      <c r="N1894" s="49">
        <v>2.21</v>
      </c>
      <c r="O1894" s="49">
        <v>2.21</v>
      </c>
      <c r="P1894" s="49">
        <v>2.21</v>
      </c>
      <c r="Q1894" s="49">
        <v>2.21</v>
      </c>
      <c r="R1894" s="49">
        <v>2.08</v>
      </c>
      <c r="S1894" s="49">
        <v>2.38</v>
      </c>
      <c r="T1894" s="49">
        <v>2.4500000000000002</v>
      </c>
      <c r="U1894" s="49">
        <v>2.52</v>
      </c>
      <c r="V1894" s="49">
        <v>2.59</v>
      </c>
    </row>
    <row r="1895" spans="1:22" ht="15.75" customHeight="1">
      <c r="A1895" s="139" t="s">
        <v>751</v>
      </c>
      <c r="B1895" s="139" t="s">
        <v>578</v>
      </c>
      <c r="C1895" s="139" t="s">
        <v>784</v>
      </c>
      <c r="D1895" s="139" t="s">
        <v>633</v>
      </c>
      <c r="E1895" s="139" t="s">
        <v>754</v>
      </c>
      <c r="F1895" s="49">
        <v>0.34100000000000003</v>
      </c>
      <c r="G1895" s="49">
        <v>0.34300000000000003</v>
      </c>
      <c r="H1895" s="49">
        <v>0.34399999999999997</v>
      </c>
      <c r="I1895" s="49">
        <v>0.34599999999999997</v>
      </c>
      <c r="J1895" s="49">
        <v>0.34699999999999998</v>
      </c>
      <c r="K1895" s="49">
        <v>0.34799999999999998</v>
      </c>
      <c r="L1895" s="49">
        <v>0.34899999999999998</v>
      </c>
      <c r="M1895" s="49">
        <v>0.35</v>
      </c>
      <c r="N1895" s="49">
        <v>0.35199999999999998</v>
      </c>
      <c r="O1895" s="49">
        <v>0.35199999999999998</v>
      </c>
      <c r="P1895" s="49">
        <v>0.35199999999999998</v>
      </c>
      <c r="Q1895" s="49">
        <v>0.35199999999999998</v>
      </c>
      <c r="R1895" s="49">
        <v>0.33700000000000002</v>
      </c>
      <c r="S1895" s="49">
        <v>0.35199999999999998</v>
      </c>
      <c r="T1895" s="49">
        <v>0.35299999999999998</v>
      </c>
      <c r="U1895" s="49">
        <v>0.35299999999999998</v>
      </c>
      <c r="V1895" s="49">
        <v>0.35399999999999998</v>
      </c>
    </row>
    <row r="1896" spans="1:22" ht="15.75" customHeight="1">
      <c r="A1896" s="139" t="s">
        <v>751</v>
      </c>
      <c r="B1896" s="139" t="s">
        <v>580</v>
      </c>
      <c r="C1896" s="139" t="s">
        <v>784</v>
      </c>
      <c r="D1896" s="139" t="s">
        <v>633</v>
      </c>
      <c r="E1896" s="139" t="s">
        <v>754</v>
      </c>
      <c r="F1896" s="49">
        <v>28.1</v>
      </c>
      <c r="G1896" s="49">
        <v>28.2</v>
      </c>
      <c r="H1896" s="49">
        <v>28.3</v>
      </c>
      <c r="I1896" s="49">
        <v>28.4</v>
      </c>
      <c r="J1896" s="49">
        <v>28.5</v>
      </c>
      <c r="K1896" s="49">
        <v>28.6</v>
      </c>
      <c r="L1896" s="49">
        <v>28.7</v>
      </c>
      <c r="M1896" s="49">
        <v>28.7</v>
      </c>
      <c r="N1896" s="49">
        <v>28.8</v>
      </c>
      <c r="O1896" s="49">
        <v>28.8</v>
      </c>
      <c r="P1896" s="49">
        <v>28.8</v>
      </c>
      <c r="Q1896" s="49">
        <v>28.8</v>
      </c>
      <c r="R1896" s="49">
        <v>28.7</v>
      </c>
      <c r="S1896" s="49">
        <v>29</v>
      </c>
      <c r="T1896" s="49">
        <v>29.1</v>
      </c>
      <c r="U1896" s="49">
        <v>29.2</v>
      </c>
      <c r="V1896" s="49">
        <v>29.2</v>
      </c>
    </row>
    <row r="1897" spans="1:22" ht="15.75" customHeight="1">
      <c r="A1897" s="139" t="s">
        <v>751</v>
      </c>
      <c r="B1897" s="139" t="s">
        <v>582</v>
      </c>
      <c r="C1897" s="139" t="s">
        <v>784</v>
      </c>
      <c r="D1897" s="139" t="s">
        <v>633</v>
      </c>
      <c r="E1897" s="139" t="s">
        <v>754</v>
      </c>
      <c r="F1897" s="49">
        <v>80.8</v>
      </c>
      <c r="G1897" s="49">
        <v>68.3</v>
      </c>
      <c r="H1897" s="49">
        <v>68.8</v>
      </c>
      <c r="I1897" s="49">
        <v>69.8</v>
      </c>
      <c r="J1897" s="49">
        <v>70.599999999999994</v>
      </c>
      <c r="K1897" s="49">
        <v>71.400000000000006</v>
      </c>
      <c r="L1897" s="49">
        <v>72.3</v>
      </c>
      <c r="M1897" s="49">
        <v>72.599999999999994</v>
      </c>
      <c r="N1897" s="49">
        <v>73.5</v>
      </c>
      <c r="O1897" s="49">
        <v>73.5</v>
      </c>
      <c r="P1897" s="49">
        <v>73.5</v>
      </c>
      <c r="Q1897" s="49">
        <v>73.7</v>
      </c>
      <c r="R1897" s="49">
        <v>72.099999999999994</v>
      </c>
      <c r="S1897" s="49">
        <v>74.2</v>
      </c>
      <c r="T1897" s="49">
        <v>74.599999999999994</v>
      </c>
      <c r="U1897" s="49">
        <v>74.900000000000006</v>
      </c>
      <c r="V1897" s="49">
        <v>75.3</v>
      </c>
    </row>
    <row r="1898" spans="1:22" ht="15.75" customHeight="1">
      <c r="A1898" s="139" t="s">
        <v>751</v>
      </c>
      <c r="B1898" s="139" t="s">
        <v>584</v>
      </c>
      <c r="C1898" s="139" t="s">
        <v>784</v>
      </c>
      <c r="D1898" s="139" t="s">
        <v>633</v>
      </c>
      <c r="E1898" s="139" t="s">
        <v>754</v>
      </c>
      <c r="F1898" s="49">
        <v>348</v>
      </c>
      <c r="G1898" s="49">
        <v>346</v>
      </c>
      <c r="H1898" s="49">
        <v>346</v>
      </c>
      <c r="I1898" s="49">
        <v>345</v>
      </c>
      <c r="J1898" s="49">
        <v>345</v>
      </c>
      <c r="K1898" s="49">
        <v>344</v>
      </c>
      <c r="L1898" s="49">
        <v>342</v>
      </c>
      <c r="M1898" s="49">
        <v>345</v>
      </c>
      <c r="N1898" s="49">
        <v>347</v>
      </c>
      <c r="O1898" s="49">
        <v>344</v>
      </c>
      <c r="P1898" s="49">
        <v>343</v>
      </c>
      <c r="Q1898" s="49">
        <v>343</v>
      </c>
      <c r="R1898" s="49">
        <v>339</v>
      </c>
      <c r="S1898" s="49">
        <v>335</v>
      </c>
      <c r="T1898" s="49">
        <v>334</v>
      </c>
      <c r="U1898" s="49">
        <v>332</v>
      </c>
      <c r="V1898" s="49">
        <v>331</v>
      </c>
    </row>
    <row r="1899" spans="1:22" ht="15.75" customHeight="1">
      <c r="A1899" s="139" t="s">
        <v>751</v>
      </c>
      <c r="B1899" s="139" t="s">
        <v>588</v>
      </c>
      <c r="C1899" s="139" t="s">
        <v>784</v>
      </c>
      <c r="D1899" s="139" t="s">
        <v>633</v>
      </c>
      <c r="E1899" s="139" t="s">
        <v>754</v>
      </c>
      <c r="F1899" s="49">
        <v>1.43E-2</v>
      </c>
      <c r="G1899" s="49">
        <v>1.43E-2</v>
      </c>
      <c r="H1899" s="49">
        <v>1.44E-2</v>
      </c>
      <c r="I1899" s="49">
        <v>1.4500000000000001E-2</v>
      </c>
      <c r="J1899" s="49">
        <v>1.4500000000000001E-2</v>
      </c>
      <c r="K1899" s="49">
        <v>1.46E-2</v>
      </c>
      <c r="L1899" s="49">
        <v>1.47E-2</v>
      </c>
      <c r="M1899" s="49">
        <v>1.47E-2</v>
      </c>
      <c r="N1899" s="49">
        <v>1.4800000000000001E-2</v>
      </c>
      <c r="O1899" s="49">
        <v>1.4800000000000001E-2</v>
      </c>
      <c r="P1899" s="49">
        <v>1.4800000000000001E-2</v>
      </c>
      <c r="Q1899" s="49">
        <v>1.4800000000000001E-2</v>
      </c>
      <c r="R1899" s="49">
        <v>1.23E-2</v>
      </c>
      <c r="S1899" s="49">
        <v>1.43E-2</v>
      </c>
      <c r="T1899" s="49">
        <v>1.43E-2</v>
      </c>
      <c r="U1899" s="49">
        <v>1.43E-2</v>
      </c>
      <c r="V1899" s="49">
        <v>1.43E-2</v>
      </c>
    </row>
    <row r="1900" spans="1:22" ht="15.75" customHeight="1">
      <c r="A1900" s="139" t="s">
        <v>751</v>
      </c>
      <c r="B1900" s="139" t="s">
        <v>771</v>
      </c>
      <c r="C1900" s="139" t="s">
        <v>784</v>
      </c>
      <c r="D1900" s="139" t="s">
        <v>633</v>
      </c>
      <c r="E1900" s="139" t="s">
        <v>754</v>
      </c>
      <c r="F1900" s="49">
        <v>572</v>
      </c>
      <c r="G1900" s="49">
        <v>586</v>
      </c>
      <c r="H1900" s="49">
        <v>590</v>
      </c>
      <c r="I1900" s="49">
        <v>594</v>
      </c>
      <c r="J1900" s="49">
        <v>598</v>
      </c>
      <c r="K1900" s="49">
        <v>601</v>
      </c>
      <c r="L1900" s="49">
        <v>605</v>
      </c>
      <c r="M1900" s="49">
        <v>608</v>
      </c>
      <c r="N1900" s="49">
        <v>612</v>
      </c>
      <c r="O1900" s="49">
        <v>612</v>
      </c>
      <c r="P1900" s="49">
        <v>612</v>
      </c>
      <c r="Q1900" s="49">
        <v>612</v>
      </c>
      <c r="R1900" s="49">
        <v>609</v>
      </c>
      <c r="S1900" s="49">
        <v>625</v>
      </c>
      <c r="T1900" s="49">
        <v>629</v>
      </c>
      <c r="U1900" s="49">
        <v>633</v>
      </c>
      <c r="V1900" s="49">
        <v>637</v>
      </c>
    </row>
    <row r="1901" spans="1:22" ht="15.75" customHeight="1">
      <c r="A1901" s="139" t="s">
        <v>751</v>
      </c>
      <c r="B1901" s="139" t="s">
        <v>570</v>
      </c>
      <c r="C1901" s="139" t="s">
        <v>784</v>
      </c>
      <c r="D1901" s="139" t="s">
        <v>633</v>
      </c>
      <c r="E1901" s="139" t="s">
        <v>754</v>
      </c>
      <c r="F1901" s="49">
        <v>93.6</v>
      </c>
      <c r="G1901" s="49">
        <v>95.5</v>
      </c>
      <c r="H1901" s="49">
        <v>97.5</v>
      </c>
      <c r="I1901" s="49">
        <v>99.4</v>
      </c>
      <c r="J1901" s="49">
        <v>101</v>
      </c>
      <c r="K1901" s="49">
        <v>103</v>
      </c>
      <c r="L1901" s="49">
        <v>105</v>
      </c>
      <c r="M1901" s="49">
        <v>107</v>
      </c>
      <c r="N1901" s="49">
        <v>109</v>
      </c>
      <c r="O1901" s="49">
        <v>109</v>
      </c>
      <c r="P1901" s="49">
        <v>109</v>
      </c>
      <c r="Q1901" s="49">
        <v>109</v>
      </c>
      <c r="R1901" s="49">
        <v>104</v>
      </c>
      <c r="S1901" s="49">
        <v>113</v>
      </c>
      <c r="T1901" s="49">
        <v>114</v>
      </c>
      <c r="U1901" s="49">
        <v>115</v>
      </c>
      <c r="V1901" s="49">
        <v>117</v>
      </c>
    </row>
    <row r="1902" spans="1:22" ht="15.75" customHeight="1">
      <c r="A1902" s="139" t="s">
        <v>751</v>
      </c>
      <c r="B1902" s="139" t="s">
        <v>590</v>
      </c>
      <c r="C1902" s="139" t="s">
        <v>784</v>
      </c>
      <c r="D1902" s="139" t="s">
        <v>633</v>
      </c>
      <c r="E1902" s="139" t="s">
        <v>754</v>
      </c>
      <c r="F1902" s="49">
        <v>62.1</v>
      </c>
      <c r="G1902" s="49">
        <v>64.099999999999994</v>
      </c>
      <c r="H1902" s="49">
        <v>66.3</v>
      </c>
      <c r="I1902" s="49">
        <v>68.599999999999994</v>
      </c>
      <c r="J1902" s="49">
        <v>71</v>
      </c>
      <c r="K1902" s="49">
        <v>73.599999999999994</v>
      </c>
      <c r="L1902" s="49">
        <v>76</v>
      </c>
      <c r="M1902" s="49">
        <v>78.599999999999994</v>
      </c>
      <c r="N1902" s="49">
        <v>81.099999999999994</v>
      </c>
      <c r="O1902" s="49">
        <v>81.099999999999994</v>
      </c>
      <c r="P1902" s="49">
        <v>81.099999999999994</v>
      </c>
      <c r="Q1902" s="49">
        <v>81.099999999999994</v>
      </c>
      <c r="R1902" s="49">
        <v>77.2</v>
      </c>
      <c r="S1902" s="49">
        <v>86</v>
      </c>
      <c r="T1902" s="49">
        <v>87.8</v>
      </c>
      <c r="U1902" s="49">
        <v>89.5</v>
      </c>
      <c r="V1902" s="49">
        <v>91.3</v>
      </c>
    </row>
    <row r="1903" spans="1:22" ht="15.75" customHeight="1">
      <c r="A1903" s="139" t="s">
        <v>751</v>
      </c>
      <c r="B1903" s="139" t="s">
        <v>592</v>
      </c>
      <c r="C1903" s="139" t="s">
        <v>784</v>
      </c>
      <c r="D1903" s="139" t="s">
        <v>633</v>
      </c>
      <c r="E1903" s="139" t="s">
        <v>754</v>
      </c>
      <c r="F1903" s="49">
        <v>469</v>
      </c>
      <c r="G1903" s="49">
        <v>471</v>
      </c>
      <c r="H1903" s="49">
        <v>467</v>
      </c>
      <c r="I1903" s="49">
        <v>475</v>
      </c>
      <c r="J1903" s="49">
        <v>464</v>
      </c>
      <c r="K1903" s="49">
        <v>453</v>
      </c>
      <c r="L1903" s="49">
        <v>453</v>
      </c>
      <c r="M1903" s="49">
        <v>453</v>
      </c>
      <c r="N1903" s="49">
        <v>453</v>
      </c>
      <c r="O1903" s="49">
        <v>453</v>
      </c>
      <c r="P1903" s="49">
        <v>453</v>
      </c>
      <c r="Q1903" s="49">
        <v>453</v>
      </c>
      <c r="R1903" s="49">
        <v>450</v>
      </c>
      <c r="S1903" s="49">
        <v>440</v>
      </c>
      <c r="T1903" s="49">
        <v>436</v>
      </c>
      <c r="U1903" s="49">
        <v>433</v>
      </c>
      <c r="V1903" s="49">
        <v>430</v>
      </c>
    </row>
    <row r="1904" spans="1:22" ht="15.75" customHeight="1">
      <c r="A1904" s="139" t="s">
        <v>751</v>
      </c>
      <c r="B1904" s="139" t="s">
        <v>772</v>
      </c>
      <c r="C1904" s="139" t="s">
        <v>784</v>
      </c>
      <c r="D1904" s="139" t="s">
        <v>633</v>
      </c>
      <c r="E1904" s="139" t="s">
        <v>754</v>
      </c>
      <c r="F1904" s="49">
        <v>91100</v>
      </c>
      <c r="G1904" s="49">
        <v>94100</v>
      </c>
      <c r="H1904" s="49">
        <v>81600</v>
      </c>
      <c r="I1904" s="49">
        <v>81300</v>
      </c>
      <c r="J1904" s="49">
        <v>81300</v>
      </c>
      <c r="K1904" s="49">
        <v>81000</v>
      </c>
      <c r="L1904" s="49">
        <v>75500</v>
      </c>
      <c r="M1904" s="49">
        <v>70300</v>
      </c>
      <c r="N1904" s="49">
        <v>64800</v>
      </c>
      <c r="O1904" s="49">
        <v>61700</v>
      </c>
      <c r="P1904" s="49">
        <v>59000</v>
      </c>
      <c r="Q1904" s="49">
        <v>56000</v>
      </c>
      <c r="R1904" s="49">
        <v>56100</v>
      </c>
      <c r="S1904" s="49">
        <v>50700</v>
      </c>
      <c r="T1904" s="49">
        <v>47500</v>
      </c>
      <c r="U1904" s="49">
        <v>44300</v>
      </c>
      <c r="V1904" s="49">
        <v>41000</v>
      </c>
    </row>
    <row r="1905" spans="1:22" ht="15.75" customHeight="1">
      <c r="A1905" s="139" t="s">
        <v>751</v>
      </c>
      <c r="B1905" s="139" t="s">
        <v>599</v>
      </c>
      <c r="C1905" s="139" t="s">
        <v>784</v>
      </c>
      <c r="D1905" s="139" t="s">
        <v>633</v>
      </c>
      <c r="E1905" s="139" t="s">
        <v>754</v>
      </c>
      <c r="F1905" s="49">
        <v>30</v>
      </c>
      <c r="G1905" s="49">
        <v>30.2</v>
      </c>
      <c r="H1905" s="49">
        <v>30.3</v>
      </c>
      <c r="I1905" s="49">
        <v>30.7</v>
      </c>
      <c r="J1905" s="49">
        <v>31</v>
      </c>
      <c r="K1905" s="49">
        <v>31.1</v>
      </c>
      <c r="L1905" s="49">
        <v>31.5</v>
      </c>
      <c r="M1905" s="49">
        <v>31.7</v>
      </c>
      <c r="N1905" s="49">
        <v>31.7</v>
      </c>
      <c r="O1905" s="49">
        <v>31.6</v>
      </c>
      <c r="P1905" s="49">
        <v>31.8</v>
      </c>
      <c r="Q1905" s="49">
        <v>31.6</v>
      </c>
      <c r="R1905" s="49">
        <v>31.2</v>
      </c>
      <c r="S1905" s="49">
        <v>32.1</v>
      </c>
      <c r="T1905" s="49">
        <v>32.299999999999997</v>
      </c>
      <c r="U1905" s="49">
        <v>32.4</v>
      </c>
      <c r="V1905" s="49">
        <v>32.6</v>
      </c>
    </row>
    <row r="1906" spans="1:22" ht="15.75" customHeight="1">
      <c r="A1906" s="139" t="s">
        <v>751</v>
      </c>
      <c r="B1906" s="139" t="s">
        <v>597</v>
      </c>
      <c r="C1906" s="139" t="s">
        <v>784</v>
      </c>
      <c r="D1906" s="139" t="s">
        <v>633</v>
      </c>
      <c r="E1906" s="139" t="s">
        <v>754</v>
      </c>
      <c r="F1906" s="49">
        <v>84200</v>
      </c>
      <c r="G1906" s="49">
        <v>87200</v>
      </c>
      <c r="H1906" s="49">
        <v>74600</v>
      </c>
      <c r="I1906" s="49">
        <v>74300</v>
      </c>
      <c r="J1906" s="49">
        <v>74200</v>
      </c>
      <c r="K1906" s="49">
        <v>74000</v>
      </c>
      <c r="L1906" s="49">
        <v>68500</v>
      </c>
      <c r="M1906" s="49">
        <v>63100</v>
      </c>
      <c r="N1906" s="49">
        <v>57700</v>
      </c>
      <c r="O1906" s="49">
        <v>54700</v>
      </c>
      <c r="P1906" s="49">
        <v>51800</v>
      </c>
      <c r="Q1906" s="49">
        <v>48800</v>
      </c>
      <c r="R1906" s="49">
        <v>48800</v>
      </c>
      <c r="S1906" s="49">
        <v>43500</v>
      </c>
      <c r="T1906" s="49">
        <v>40300</v>
      </c>
      <c r="U1906" s="49">
        <v>37000</v>
      </c>
      <c r="V1906" s="49">
        <v>33800</v>
      </c>
    </row>
    <row r="1907" spans="1:22" ht="15.75" customHeight="1">
      <c r="A1907" s="139" t="s">
        <v>751</v>
      </c>
      <c r="B1907" s="139" t="s">
        <v>601</v>
      </c>
      <c r="C1907" s="139" t="s">
        <v>784</v>
      </c>
      <c r="D1907" s="139" t="s">
        <v>633</v>
      </c>
      <c r="E1907" s="139" t="s">
        <v>754</v>
      </c>
      <c r="F1907" s="49">
        <v>545</v>
      </c>
      <c r="G1907" s="49">
        <v>553</v>
      </c>
      <c r="H1907" s="49">
        <v>561</v>
      </c>
      <c r="I1907" s="49">
        <v>569</v>
      </c>
      <c r="J1907" s="49">
        <v>577</v>
      </c>
      <c r="K1907" s="49">
        <v>586</v>
      </c>
      <c r="L1907" s="49">
        <v>594</v>
      </c>
      <c r="M1907" s="49">
        <v>603</v>
      </c>
      <c r="N1907" s="49">
        <v>611</v>
      </c>
      <c r="O1907" s="49">
        <v>611</v>
      </c>
      <c r="P1907" s="49">
        <v>611</v>
      </c>
      <c r="Q1907" s="49">
        <v>611</v>
      </c>
      <c r="R1907" s="49">
        <v>610</v>
      </c>
      <c r="S1907" s="49">
        <v>632</v>
      </c>
      <c r="T1907" s="49">
        <v>639</v>
      </c>
      <c r="U1907" s="49">
        <v>645</v>
      </c>
      <c r="V1907" s="49">
        <v>652</v>
      </c>
    </row>
    <row r="1908" spans="1:22" ht="15.75" customHeight="1">
      <c r="A1908" s="139" t="s">
        <v>751</v>
      </c>
      <c r="B1908" s="139" t="s">
        <v>373</v>
      </c>
      <c r="C1908" s="139" t="s">
        <v>784</v>
      </c>
      <c r="D1908" s="139" t="s">
        <v>633</v>
      </c>
      <c r="E1908" s="139" t="s">
        <v>754</v>
      </c>
      <c r="F1908" s="49">
        <v>4.9700000000000001E-2</v>
      </c>
      <c r="G1908" s="49">
        <v>5.0099999999999999E-2</v>
      </c>
      <c r="H1908" s="49">
        <v>5.1499999999999997E-2</v>
      </c>
      <c r="I1908" s="49">
        <v>5.3499999999999999E-2</v>
      </c>
      <c r="J1908" s="49">
        <v>5.3699999999999998E-2</v>
      </c>
      <c r="K1908" s="49">
        <v>5.7000000000000002E-2</v>
      </c>
      <c r="L1908" s="49">
        <v>5.7500000000000002E-2</v>
      </c>
      <c r="M1908" s="49">
        <v>5.5899999999999998E-2</v>
      </c>
      <c r="N1908" s="49">
        <v>5.3900000000000003E-2</v>
      </c>
      <c r="O1908" s="49">
        <v>4.82E-2</v>
      </c>
      <c r="P1908" s="49">
        <v>4.9700000000000001E-2</v>
      </c>
      <c r="Q1908" s="49">
        <v>4.7300000000000002E-2</v>
      </c>
      <c r="R1908" s="49">
        <v>4.48E-2</v>
      </c>
      <c r="S1908" s="49">
        <v>4.9399999999999999E-2</v>
      </c>
      <c r="T1908" s="49">
        <v>4.9000000000000002E-2</v>
      </c>
      <c r="U1908" s="49">
        <v>4.87E-2</v>
      </c>
      <c r="V1908" s="49">
        <v>4.8300000000000003E-2</v>
      </c>
    </row>
    <row r="1909" spans="1:22" ht="15.75" customHeight="1">
      <c r="A1909" s="139" t="s">
        <v>751</v>
      </c>
      <c r="B1909" s="139" t="s">
        <v>518</v>
      </c>
      <c r="C1909" s="139" t="s">
        <v>784</v>
      </c>
      <c r="D1909" s="139" t="s">
        <v>633</v>
      </c>
      <c r="E1909" s="139" t="s">
        <v>754</v>
      </c>
      <c r="F1909" s="49">
        <v>0.70199999999999996</v>
      </c>
      <c r="G1909" s="49">
        <v>0.70599999999999996</v>
      </c>
      <c r="H1909" s="49">
        <v>0.71</v>
      </c>
      <c r="I1909" s="49">
        <v>0.71299999999999997</v>
      </c>
      <c r="J1909" s="49">
        <v>0.71699999999999997</v>
      </c>
      <c r="K1909" s="49">
        <v>0.72099999999999997</v>
      </c>
      <c r="L1909" s="49">
        <v>0.72499999999999998</v>
      </c>
      <c r="M1909" s="49">
        <v>0.72799999999999998</v>
      </c>
      <c r="N1909" s="49">
        <v>0.73199999999999998</v>
      </c>
      <c r="O1909" s="49">
        <v>0.73199999999999998</v>
      </c>
      <c r="P1909" s="49">
        <v>0.73199999999999998</v>
      </c>
      <c r="Q1909" s="49">
        <v>0.73199999999999998</v>
      </c>
      <c r="R1909" s="49">
        <v>0.71799999999999997</v>
      </c>
      <c r="S1909" s="49">
        <v>0.73799999999999999</v>
      </c>
      <c r="T1909" s="49">
        <v>0.74099999999999999</v>
      </c>
      <c r="U1909" s="49">
        <v>0.74299999999999999</v>
      </c>
      <c r="V1909" s="49">
        <v>0.746</v>
      </c>
    </row>
    <row r="1910" spans="1:22" ht="15.75" customHeight="1">
      <c r="A1910" s="139" t="s">
        <v>751</v>
      </c>
      <c r="B1910" s="139" t="s">
        <v>605</v>
      </c>
      <c r="C1910" s="139" t="s">
        <v>784</v>
      </c>
      <c r="D1910" s="139" t="s">
        <v>633</v>
      </c>
      <c r="E1910" s="139" t="s">
        <v>754</v>
      </c>
      <c r="F1910" s="49">
        <v>511</v>
      </c>
      <c r="G1910" s="49">
        <v>521</v>
      </c>
      <c r="H1910" s="49">
        <v>530</v>
      </c>
      <c r="I1910" s="49">
        <v>540</v>
      </c>
      <c r="J1910" s="49">
        <v>550</v>
      </c>
      <c r="K1910" s="49">
        <v>560</v>
      </c>
      <c r="L1910" s="49">
        <v>569</v>
      </c>
      <c r="M1910" s="49">
        <v>579</v>
      </c>
      <c r="N1910" s="49">
        <v>589</v>
      </c>
      <c r="O1910" s="49">
        <v>589</v>
      </c>
      <c r="P1910" s="49">
        <v>589</v>
      </c>
      <c r="Q1910" s="49">
        <v>589</v>
      </c>
      <c r="R1910" s="49">
        <v>585</v>
      </c>
      <c r="S1910" s="49">
        <v>613</v>
      </c>
      <c r="T1910" s="49">
        <v>621</v>
      </c>
      <c r="U1910" s="49">
        <v>629</v>
      </c>
      <c r="V1910" s="49">
        <v>636</v>
      </c>
    </row>
    <row r="1911" spans="1:22" ht="15.75" customHeight="1">
      <c r="A1911" s="139" t="s">
        <v>751</v>
      </c>
      <c r="B1911" s="139" t="s">
        <v>773</v>
      </c>
      <c r="C1911" s="139" t="s">
        <v>784</v>
      </c>
      <c r="D1911" s="139" t="s">
        <v>633</v>
      </c>
      <c r="E1911" s="139" t="s">
        <v>754</v>
      </c>
      <c r="F1911" s="49">
        <v>0.28999999999999998</v>
      </c>
      <c r="G1911" s="49">
        <v>0.29499999999999998</v>
      </c>
      <c r="H1911" s="49">
        <v>0.29899999999999999</v>
      </c>
      <c r="I1911" s="49">
        <v>0.30299999999999999</v>
      </c>
      <c r="J1911" s="49">
        <v>0.307</v>
      </c>
      <c r="K1911" s="49">
        <v>0.311</v>
      </c>
      <c r="L1911" s="49">
        <v>0.315</v>
      </c>
      <c r="M1911" s="49">
        <v>0.31900000000000001</v>
      </c>
      <c r="N1911" s="49">
        <v>0.32300000000000001</v>
      </c>
      <c r="O1911" s="49">
        <v>0.32300000000000001</v>
      </c>
      <c r="P1911" s="49">
        <v>0.32300000000000001</v>
      </c>
      <c r="Q1911" s="49">
        <v>0.32300000000000001</v>
      </c>
      <c r="R1911" s="49">
        <v>0.32</v>
      </c>
      <c r="S1911" s="49">
        <v>0.33300000000000002</v>
      </c>
      <c r="T1911" s="49">
        <v>0.33700000000000002</v>
      </c>
      <c r="U1911" s="49">
        <v>0.34</v>
      </c>
      <c r="V1911" s="49">
        <v>0.34300000000000003</v>
      </c>
    </row>
    <row r="1912" spans="1:22" ht="15.75" customHeight="1">
      <c r="A1912" s="139" t="s">
        <v>751</v>
      </c>
      <c r="B1912" s="139" t="s">
        <v>607</v>
      </c>
      <c r="C1912" s="139" t="s">
        <v>784</v>
      </c>
      <c r="D1912" s="139" t="s">
        <v>633</v>
      </c>
      <c r="E1912" s="139" t="s">
        <v>754</v>
      </c>
      <c r="F1912" s="49">
        <v>102</v>
      </c>
      <c r="G1912" s="49">
        <v>104</v>
      </c>
      <c r="H1912" s="49">
        <v>106</v>
      </c>
      <c r="I1912" s="49">
        <v>107</v>
      </c>
      <c r="J1912" s="49">
        <v>110</v>
      </c>
      <c r="K1912" s="49">
        <v>112</v>
      </c>
      <c r="L1912" s="49">
        <v>114</v>
      </c>
      <c r="M1912" s="49">
        <v>114</v>
      </c>
      <c r="N1912" s="49">
        <v>115</v>
      </c>
      <c r="O1912" s="49">
        <v>114</v>
      </c>
      <c r="P1912" s="49">
        <v>116</v>
      </c>
      <c r="Q1912" s="49">
        <v>117</v>
      </c>
      <c r="R1912" s="49">
        <v>105</v>
      </c>
      <c r="S1912" s="49">
        <v>117</v>
      </c>
      <c r="T1912" s="49">
        <v>118</v>
      </c>
      <c r="U1912" s="49">
        <v>120</v>
      </c>
      <c r="V1912" s="49">
        <v>121</v>
      </c>
    </row>
    <row r="1913" spans="1:22" ht="15.75" customHeight="1">
      <c r="A1913" s="139" t="s">
        <v>751</v>
      </c>
      <c r="B1913" s="139" t="s">
        <v>603</v>
      </c>
      <c r="C1913" s="139" t="s">
        <v>784</v>
      </c>
      <c r="D1913" s="139" t="s">
        <v>633</v>
      </c>
      <c r="E1913" s="139" t="s">
        <v>754</v>
      </c>
      <c r="F1913" s="49">
        <v>2.42</v>
      </c>
      <c r="G1913" s="49">
        <v>2.4700000000000002</v>
      </c>
      <c r="H1913" s="49">
        <v>2.52</v>
      </c>
      <c r="I1913" s="49">
        <v>2.57</v>
      </c>
      <c r="J1913" s="49">
        <v>2.62</v>
      </c>
      <c r="K1913" s="49">
        <v>2.67</v>
      </c>
      <c r="L1913" s="49">
        <v>2.72</v>
      </c>
      <c r="M1913" s="49">
        <v>2.77</v>
      </c>
      <c r="N1913" s="49">
        <v>2.83</v>
      </c>
      <c r="O1913" s="49">
        <v>2.83</v>
      </c>
      <c r="P1913" s="49">
        <v>2.83</v>
      </c>
      <c r="Q1913" s="49">
        <v>2.83</v>
      </c>
      <c r="R1913" s="49">
        <v>2.8</v>
      </c>
      <c r="S1913" s="49">
        <v>2.95</v>
      </c>
      <c r="T1913" s="49">
        <v>2.99</v>
      </c>
      <c r="U1913" s="49">
        <v>3.03</v>
      </c>
      <c r="V1913" s="49">
        <v>3.07</v>
      </c>
    </row>
    <row r="1914" spans="1:22" ht="15.75" customHeight="1">
      <c r="A1914" s="139" t="s">
        <v>751</v>
      </c>
      <c r="B1914" s="139" t="s">
        <v>520</v>
      </c>
      <c r="C1914" s="139" t="s">
        <v>784</v>
      </c>
      <c r="D1914" s="139" t="s">
        <v>633</v>
      </c>
      <c r="E1914" s="139" t="s">
        <v>754</v>
      </c>
      <c r="F1914" s="49">
        <v>1</v>
      </c>
      <c r="G1914" s="49">
        <v>1.01</v>
      </c>
      <c r="H1914" s="49">
        <v>1.02</v>
      </c>
      <c r="I1914" s="49">
        <v>1.03</v>
      </c>
      <c r="J1914" s="49">
        <v>1.04</v>
      </c>
      <c r="K1914" s="49">
        <v>1.05</v>
      </c>
      <c r="L1914" s="49">
        <v>1.05</v>
      </c>
      <c r="M1914" s="49">
        <v>1.06</v>
      </c>
      <c r="N1914" s="49">
        <v>1.07</v>
      </c>
      <c r="O1914" s="49">
        <v>1.07</v>
      </c>
      <c r="P1914" s="49">
        <v>1.07</v>
      </c>
      <c r="Q1914" s="49">
        <v>1.07</v>
      </c>
      <c r="R1914" s="49">
        <v>1.04</v>
      </c>
      <c r="S1914" s="49">
        <v>1.08</v>
      </c>
      <c r="T1914" s="49">
        <v>1.0900000000000001</v>
      </c>
      <c r="U1914" s="49">
        <v>1.1000000000000001</v>
      </c>
      <c r="V1914" s="49">
        <v>1.1000000000000001</v>
      </c>
    </row>
    <row r="1915" spans="1:22" ht="15.75" customHeight="1">
      <c r="A1915" s="139" t="s">
        <v>751</v>
      </c>
      <c r="B1915" s="139" t="s">
        <v>609</v>
      </c>
      <c r="C1915" s="139" t="s">
        <v>784</v>
      </c>
      <c r="D1915" s="139" t="s">
        <v>633</v>
      </c>
      <c r="E1915" s="139" t="s">
        <v>754</v>
      </c>
      <c r="F1915" s="49">
        <v>31.5</v>
      </c>
      <c r="G1915" s="49">
        <v>32.5</v>
      </c>
      <c r="H1915" s="49">
        <v>33.6</v>
      </c>
      <c r="I1915" s="49">
        <v>34.6</v>
      </c>
      <c r="J1915" s="49">
        <v>35.700000000000003</v>
      </c>
      <c r="K1915" s="49">
        <v>36.9</v>
      </c>
      <c r="L1915" s="49">
        <v>38</v>
      </c>
      <c r="M1915" s="49">
        <v>39.1</v>
      </c>
      <c r="N1915" s="49">
        <v>40.200000000000003</v>
      </c>
      <c r="O1915" s="49">
        <v>40.200000000000003</v>
      </c>
      <c r="P1915" s="49">
        <v>40.200000000000003</v>
      </c>
      <c r="Q1915" s="49">
        <v>40.200000000000003</v>
      </c>
      <c r="R1915" s="49">
        <v>38</v>
      </c>
      <c r="S1915" s="49">
        <v>42.4</v>
      </c>
      <c r="T1915" s="49">
        <v>43.2</v>
      </c>
      <c r="U1915" s="49">
        <v>44</v>
      </c>
      <c r="V1915" s="49">
        <v>44.8</v>
      </c>
    </row>
    <row r="1916" spans="1:22" ht="15.75" customHeight="1">
      <c r="A1916" s="139" t="s">
        <v>751</v>
      </c>
      <c r="B1916" s="139" t="s">
        <v>546</v>
      </c>
      <c r="C1916" s="139" t="s">
        <v>784</v>
      </c>
      <c r="D1916" s="139" t="s">
        <v>633</v>
      </c>
      <c r="E1916" s="139" t="s">
        <v>754</v>
      </c>
      <c r="F1916" s="49">
        <v>339</v>
      </c>
      <c r="G1916" s="49">
        <v>343</v>
      </c>
      <c r="H1916" s="49">
        <v>346</v>
      </c>
      <c r="I1916" s="49">
        <v>348</v>
      </c>
      <c r="J1916" s="49">
        <v>351</v>
      </c>
      <c r="K1916" s="49">
        <v>352</v>
      </c>
      <c r="L1916" s="49">
        <v>354</v>
      </c>
      <c r="M1916" s="49">
        <v>356</v>
      </c>
      <c r="N1916" s="49">
        <v>358</v>
      </c>
      <c r="O1916" s="49">
        <v>358</v>
      </c>
      <c r="P1916" s="49">
        <v>358</v>
      </c>
      <c r="Q1916" s="49">
        <v>361</v>
      </c>
      <c r="R1916" s="49">
        <v>352</v>
      </c>
      <c r="S1916" s="49">
        <v>364</v>
      </c>
      <c r="T1916" s="49">
        <v>366</v>
      </c>
      <c r="U1916" s="49">
        <v>368</v>
      </c>
      <c r="V1916" s="49">
        <v>370</v>
      </c>
    </row>
    <row r="1917" spans="1:22" ht="15.75" customHeight="1">
      <c r="A1917" s="139" t="s">
        <v>751</v>
      </c>
      <c r="B1917" s="139" t="s">
        <v>611</v>
      </c>
      <c r="C1917" s="139" t="s">
        <v>784</v>
      </c>
      <c r="D1917" s="139" t="s">
        <v>633</v>
      </c>
      <c r="E1917" s="139" t="s">
        <v>754</v>
      </c>
      <c r="F1917" s="49">
        <v>28</v>
      </c>
      <c r="G1917" s="49">
        <v>28.6</v>
      </c>
      <c r="H1917" s="49">
        <v>29.7</v>
      </c>
      <c r="I1917" s="49">
        <v>29.7</v>
      </c>
      <c r="J1917" s="49">
        <v>30.1</v>
      </c>
      <c r="K1917" s="49">
        <v>30.6</v>
      </c>
      <c r="L1917" s="49">
        <v>31.1</v>
      </c>
      <c r="M1917" s="49">
        <v>31.6</v>
      </c>
      <c r="N1917" s="49">
        <v>32.1</v>
      </c>
      <c r="O1917" s="49">
        <v>32.1</v>
      </c>
      <c r="P1917" s="49">
        <v>32.1</v>
      </c>
      <c r="Q1917" s="49">
        <v>33</v>
      </c>
      <c r="R1917" s="49">
        <v>31.4</v>
      </c>
      <c r="S1917" s="49">
        <v>33.5</v>
      </c>
      <c r="T1917" s="49">
        <v>33.9</v>
      </c>
      <c r="U1917" s="49">
        <v>34.299999999999997</v>
      </c>
      <c r="V1917" s="49">
        <v>34.700000000000003</v>
      </c>
    </row>
    <row r="1918" spans="1:22" ht="15.75" customHeight="1">
      <c r="A1918" s="139" t="s">
        <v>751</v>
      </c>
      <c r="B1918" s="139" t="s">
        <v>613</v>
      </c>
      <c r="C1918" s="139" t="s">
        <v>784</v>
      </c>
      <c r="D1918" s="139" t="s">
        <v>633</v>
      </c>
      <c r="E1918" s="139" t="s">
        <v>754</v>
      </c>
      <c r="F1918" s="49">
        <v>47.8</v>
      </c>
      <c r="G1918" s="49">
        <v>48.2</v>
      </c>
      <c r="H1918" s="49">
        <v>48.5</v>
      </c>
      <c r="I1918" s="49">
        <v>48.8</v>
      </c>
      <c r="J1918" s="49">
        <v>49.1</v>
      </c>
      <c r="K1918" s="49">
        <v>49.4</v>
      </c>
      <c r="L1918" s="49">
        <v>49.7</v>
      </c>
      <c r="M1918" s="49">
        <v>50</v>
      </c>
      <c r="N1918" s="49">
        <v>50.2</v>
      </c>
      <c r="O1918" s="49">
        <v>50.2</v>
      </c>
      <c r="P1918" s="49">
        <v>50.2</v>
      </c>
      <c r="Q1918" s="49">
        <v>50.2</v>
      </c>
      <c r="R1918" s="49">
        <v>48.6</v>
      </c>
      <c r="S1918" s="49">
        <v>50.6</v>
      </c>
      <c r="T1918" s="49">
        <v>50.8</v>
      </c>
      <c r="U1918" s="49">
        <v>51</v>
      </c>
      <c r="V1918" s="49">
        <v>51.2</v>
      </c>
    </row>
    <row r="1919" spans="1:22" ht="15.75" customHeight="1">
      <c r="A1919" s="139" t="s">
        <v>751</v>
      </c>
      <c r="B1919" s="139" t="s">
        <v>752</v>
      </c>
      <c r="C1919" s="139" t="s">
        <v>785</v>
      </c>
      <c r="D1919" s="139" t="s">
        <v>633</v>
      </c>
      <c r="E1919" s="139" t="s">
        <v>754</v>
      </c>
      <c r="F1919" s="49">
        <v>0</v>
      </c>
      <c r="G1919" s="49">
        <v>0</v>
      </c>
      <c r="H1919" s="49">
        <v>0</v>
      </c>
      <c r="I1919" s="49">
        <v>0</v>
      </c>
      <c r="J1919" s="49">
        <v>0</v>
      </c>
      <c r="K1919" s="49">
        <v>0</v>
      </c>
      <c r="L1919" s="49">
        <v>0</v>
      </c>
      <c r="M1919" s="49">
        <v>0</v>
      </c>
      <c r="N1919" s="49">
        <v>0</v>
      </c>
      <c r="O1919" s="49">
        <v>0</v>
      </c>
      <c r="P1919" s="49">
        <v>0</v>
      </c>
      <c r="Q1919" s="49">
        <v>0</v>
      </c>
      <c r="R1919" s="49">
        <v>0</v>
      </c>
      <c r="S1919" s="49">
        <v>0</v>
      </c>
      <c r="T1919" s="49">
        <v>0</v>
      </c>
      <c r="U1919" s="49">
        <v>0</v>
      </c>
      <c r="V1919" s="49">
        <v>0</v>
      </c>
    </row>
    <row r="1920" spans="1:22" ht="15.75" customHeight="1">
      <c r="A1920" s="139" t="s">
        <v>751</v>
      </c>
      <c r="B1920" s="139" t="s">
        <v>226</v>
      </c>
      <c r="C1920" s="139" t="s">
        <v>785</v>
      </c>
      <c r="D1920" s="139" t="s">
        <v>633</v>
      </c>
      <c r="E1920" s="139" t="s">
        <v>754</v>
      </c>
      <c r="F1920" s="49">
        <v>17.899999999999999</v>
      </c>
      <c r="G1920" s="49">
        <v>17.3</v>
      </c>
      <c r="H1920" s="49">
        <v>12.3</v>
      </c>
      <c r="I1920" s="49">
        <v>15.4</v>
      </c>
      <c r="J1920" s="49">
        <v>17.3</v>
      </c>
      <c r="K1920" s="49">
        <v>16.7</v>
      </c>
      <c r="L1920" s="49">
        <v>16.7</v>
      </c>
      <c r="M1920" s="49">
        <v>17.899999999999999</v>
      </c>
      <c r="N1920" s="49">
        <v>17.899999999999999</v>
      </c>
      <c r="O1920" s="49">
        <v>5.56</v>
      </c>
      <c r="P1920" s="49">
        <v>5.56</v>
      </c>
      <c r="Q1920" s="49">
        <v>4.9400000000000004</v>
      </c>
      <c r="R1920" s="49">
        <v>4.9400000000000004</v>
      </c>
      <c r="S1920" s="49">
        <v>6.67</v>
      </c>
      <c r="T1920" s="49">
        <v>5.8</v>
      </c>
      <c r="U1920" s="49">
        <v>4.9400000000000004</v>
      </c>
      <c r="V1920" s="49">
        <v>4.07</v>
      </c>
    </row>
    <row r="1921" spans="1:22" ht="15.75" customHeight="1">
      <c r="A1921" s="139" t="s">
        <v>751</v>
      </c>
      <c r="B1921" s="139" t="s">
        <v>231</v>
      </c>
      <c r="C1921" s="139" t="s">
        <v>785</v>
      </c>
      <c r="D1921" s="139" t="s">
        <v>633</v>
      </c>
      <c r="E1921" s="139" t="s">
        <v>754</v>
      </c>
      <c r="F1921" s="49">
        <v>0.67500000000000004</v>
      </c>
      <c r="G1921" s="49">
        <v>0.7</v>
      </c>
      <c r="H1921" s="49">
        <v>0.69099999999999995</v>
      </c>
      <c r="I1921" s="49">
        <v>0.71299999999999997</v>
      </c>
      <c r="J1921" s="49">
        <v>0.75</v>
      </c>
      <c r="K1921" s="49">
        <v>0.72499999999999998</v>
      </c>
      <c r="L1921" s="49">
        <v>0.72399999999999998</v>
      </c>
      <c r="M1921" s="49">
        <v>0.83399999999999996</v>
      </c>
      <c r="N1921" s="49">
        <v>0.70099999999999996</v>
      </c>
      <c r="O1921" s="49">
        <v>0.60399999999999998</v>
      </c>
      <c r="P1921" s="49">
        <v>0.61799999999999999</v>
      </c>
      <c r="Q1921" s="49">
        <v>0.63500000000000001</v>
      </c>
      <c r="R1921" s="49">
        <v>0.622</v>
      </c>
      <c r="S1921" s="49">
        <v>0.65100000000000002</v>
      </c>
      <c r="T1921" s="49">
        <v>0.64600000000000002</v>
      </c>
      <c r="U1921" s="49">
        <v>0.64</v>
      </c>
      <c r="V1921" s="49">
        <v>0.63500000000000001</v>
      </c>
    </row>
    <row r="1922" spans="1:22" ht="15.75" customHeight="1">
      <c r="A1922" s="139" t="s">
        <v>751</v>
      </c>
      <c r="B1922" s="139" t="s">
        <v>756</v>
      </c>
      <c r="C1922" s="139" t="s">
        <v>785</v>
      </c>
      <c r="D1922" s="139" t="s">
        <v>633</v>
      </c>
      <c r="E1922" s="139" t="s">
        <v>754</v>
      </c>
      <c r="F1922" s="49">
        <v>12400</v>
      </c>
      <c r="G1922" s="49">
        <v>11800</v>
      </c>
      <c r="H1922" s="49">
        <v>11500</v>
      </c>
      <c r="I1922" s="49">
        <v>11100</v>
      </c>
      <c r="J1922" s="49">
        <v>11200</v>
      </c>
      <c r="K1922" s="49">
        <v>11600</v>
      </c>
      <c r="L1922" s="49">
        <v>11300</v>
      </c>
      <c r="M1922" s="49">
        <v>11200</v>
      </c>
      <c r="N1922" s="49">
        <v>10500</v>
      </c>
      <c r="O1922" s="49">
        <v>9290</v>
      </c>
      <c r="P1922" s="49">
        <v>9850</v>
      </c>
      <c r="Q1922" s="49">
        <v>10000</v>
      </c>
      <c r="R1922" s="49">
        <v>9970</v>
      </c>
      <c r="S1922" s="49">
        <v>9570</v>
      </c>
      <c r="T1922" s="49">
        <v>9320</v>
      </c>
      <c r="U1922" s="49">
        <v>9150</v>
      </c>
      <c r="V1922" s="49">
        <v>9010</v>
      </c>
    </row>
    <row r="1923" spans="1:22" ht="15.75" customHeight="1">
      <c r="A1923" s="139" t="s">
        <v>751</v>
      </c>
      <c r="B1923" s="139" t="s">
        <v>757</v>
      </c>
      <c r="C1923" s="139" t="s">
        <v>785</v>
      </c>
      <c r="D1923" s="139" t="s">
        <v>633</v>
      </c>
      <c r="E1923" s="139" t="s">
        <v>754</v>
      </c>
      <c r="F1923" s="49">
        <v>45.1</v>
      </c>
      <c r="G1923" s="49">
        <v>45.7</v>
      </c>
      <c r="H1923" s="49">
        <v>45.7</v>
      </c>
      <c r="I1923" s="49">
        <v>45.7</v>
      </c>
      <c r="J1923" s="49">
        <v>46.9</v>
      </c>
      <c r="K1923" s="49">
        <v>48.2</v>
      </c>
      <c r="L1923" s="49">
        <v>50</v>
      </c>
      <c r="M1923" s="49">
        <v>51.9</v>
      </c>
      <c r="N1923" s="49">
        <v>53.1</v>
      </c>
      <c r="O1923" s="49">
        <v>51.2</v>
      </c>
      <c r="P1923" s="49">
        <v>51.9</v>
      </c>
      <c r="Q1923" s="49">
        <v>52.5</v>
      </c>
      <c r="R1923" s="49">
        <v>52.5</v>
      </c>
      <c r="S1923" s="49">
        <v>54.8</v>
      </c>
      <c r="T1923" s="49">
        <v>55.6</v>
      </c>
      <c r="U1923" s="49">
        <v>56.4</v>
      </c>
      <c r="V1923" s="49">
        <v>57.3</v>
      </c>
    </row>
    <row r="1924" spans="1:22" ht="15.75" customHeight="1">
      <c r="A1924" s="139" t="s">
        <v>751</v>
      </c>
      <c r="B1924" s="139" t="s">
        <v>758</v>
      </c>
      <c r="C1924" s="139" t="s">
        <v>785</v>
      </c>
      <c r="D1924" s="139" t="s">
        <v>633</v>
      </c>
      <c r="E1924" s="139" t="s">
        <v>754</v>
      </c>
      <c r="F1924" s="49">
        <v>266</v>
      </c>
      <c r="G1924" s="49">
        <v>266</v>
      </c>
      <c r="H1924" s="49">
        <v>253</v>
      </c>
      <c r="I1924" s="49">
        <v>254</v>
      </c>
      <c r="J1924" s="49">
        <v>259</v>
      </c>
      <c r="K1924" s="49">
        <v>261</v>
      </c>
      <c r="L1924" s="49">
        <v>278</v>
      </c>
      <c r="M1924" s="49">
        <v>291</v>
      </c>
      <c r="N1924" s="49">
        <v>307</v>
      </c>
      <c r="O1924" s="49">
        <v>314</v>
      </c>
      <c r="P1924" s="49">
        <v>318</v>
      </c>
      <c r="Q1924" s="49">
        <v>315</v>
      </c>
      <c r="R1924" s="49">
        <v>313</v>
      </c>
      <c r="S1924" s="49">
        <v>322</v>
      </c>
      <c r="T1924" s="49">
        <v>327</v>
      </c>
      <c r="U1924" s="49">
        <v>332</v>
      </c>
      <c r="V1924" s="49">
        <v>337</v>
      </c>
    </row>
    <row r="1925" spans="1:22" ht="15.75" customHeight="1">
      <c r="A1925" s="139" t="s">
        <v>751</v>
      </c>
      <c r="B1925" s="139" t="s">
        <v>238</v>
      </c>
      <c r="C1925" s="139" t="s">
        <v>785</v>
      </c>
      <c r="D1925" s="139" t="s">
        <v>633</v>
      </c>
      <c r="E1925" s="139" t="s">
        <v>754</v>
      </c>
      <c r="F1925" s="49">
        <v>172</v>
      </c>
      <c r="G1925" s="49">
        <v>158</v>
      </c>
      <c r="H1925" s="49">
        <v>175</v>
      </c>
      <c r="I1925" s="49">
        <v>231</v>
      </c>
      <c r="J1925" s="49">
        <v>225</v>
      </c>
      <c r="K1925" s="49">
        <v>208</v>
      </c>
      <c r="L1925" s="49">
        <v>220</v>
      </c>
      <c r="M1925" s="49">
        <v>206</v>
      </c>
      <c r="N1925" s="49">
        <v>201</v>
      </c>
      <c r="O1925" s="49">
        <v>162</v>
      </c>
      <c r="P1925" s="49">
        <v>235</v>
      </c>
      <c r="Q1925" s="49">
        <v>140</v>
      </c>
      <c r="R1925" s="49">
        <v>140</v>
      </c>
      <c r="S1925" s="49">
        <v>198</v>
      </c>
      <c r="T1925" s="49">
        <v>200</v>
      </c>
      <c r="U1925" s="49">
        <v>202</v>
      </c>
      <c r="V1925" s="49">
        <v>204</v>
      </c>
    </row>
    <row r="1926" spans="1:22" ht="15.75" customHeight="1">
      <c r="A1926" s="139" t="s">
        <v>751</v>
      </c>
      <c r="B1926" s="139" t="s">
        <v>240</v>
      </c>
      <c r="C1926" s="139" t="s">
        <v>785</v>
      </c>
      <c r="D1926" s="139" t="s">
        <v>633</v>
      </c>
      <c r="E1926" s="139" t="s">
        <v>754</v>
      </c>
      <c r="F1926" s="49">
        <v>1.23</v>
      </c>
      <c r="G1926" s="49">
        <v>0.61699999999999999</v>
      </c>
      <c r="H1926" s="49">
        <v>1.51</v>
      </c>
      <c r="I1926" s="49">
        <v>3.5</v>
      </c>
      <c r="J1926" s="49">
        <v>5.56</v>
      </c>
      <c r="K1926" s="49">
        <v>7.41</v>
      </c>
      <c r="L1926" s="49">
        <v>7.41</v>
      </c>
      <c r="M1926" s="49">
        <v>8.0299999999999994</v>
      </c>
      <c r="N1926" s="49">
        <v>8.0299999999999994</v>
      </c>
      <c r="O1926" s="49">
        <v>6.79</v>
      </c>
      <c r="P1926" s="49">
        <v>6.79</v>
      </c>
      <c r="Q1926" s="49">
        <v>6.79</v>
      </c>
      <c r="R1926" s="49">
        <v>6.79</v>
      </c>
      <c r="S1926" s="49">
        <v>9.36</v>
      </c>
      <c r="T1926" s="49">
        <v>9.93</v>
      </c>
      <c r="U1926" s="49">
        <v>10.5</v>
      </c>
      <c r="V1926" s="49">
        <v>11.1</v>
      </c>
    </row>
    <row r="1927" spans="1:22" ht="15.75" customHeight="1">
      <c r="A1927" s="139" t="s">
        <v>751</v>
      </c>
      <c r="B1927" s="139" t="s">
        <v>243</v>
      </c>
      <c r="C1927" s="139" t="s">
        <v>785</v>
      </c>
      <c r="D1927" s="139" t="s">
        <v>633</v>
      </c>
      <c r="E1927" s="139" t="s">
        <v>754</v>
      </c>
      <c r="F1927" s="49">
        <v>145</v>
      </c>
      <c r="G1927" s="49">
        <v>147</v>
      </c>
      <c r="H1927" s="49">
        <v>150</v>
      </c>
      <c r="I1927" s="49">
        <v>152</v>
      </c>
      <c r="J1927" s="49">
        <v>165</v>
      </c>
      <c r="K1927" s="49">
        <v>167</v>
      </c>
      <c r="L1927" s="49">
        <v>160</v>
      </c>
      <c r="M1927" s="49">
        <v>148</v>
      </c>
      <c r="N1927" s="49">
        <v>163</v>
      </c>
      <c r="O1927" s="49">
        <v>161</v>
      </c>
      <c r="P1927" s="49">
        <v>231</v>
      </c>
      <c r="Q1927" s="49">
        <v>262</v>
      </c>
      <c r="R1927" s="49">
        <v>218</v>
      </c>
      <c r="S1927" s="49">
        <v>240</v>
      </c>
      <c r="T1927" s="49">
        <v>202</v>
      </c>
      <c r="U1927" s="49">
        <v>216</v>
      </c>
      <c r="V1927" s="49">
        <v>273</v>
      </c>
    </row>
    <row r="1928" spans="1:22" ht="15.75" customHeight="1">
      <c r="A1928" s="139" t="s">
        <v>751</v>
      </c>
      <c r="B1928" s="139" t="s">
        <v>245</v>
      </c>
      <c r="C1928" s="139" t="s">
        <v>785</v>
      </c>
      <c r="D1928" s="139" t="s">
        <v>633</v>
      </c>
      <c r="E1928" s="139" t="s">
        <v>754</v>
      </c>
      <c r="F1928" s="49">
        <v>67.3</v>
      </c>
      <c r="G1928" s="49">
        <v>66.099999999999994</v>
      </c>
      <c r="H1928" s="49">
        <v>53.7</v>
      </c>
      <c r="I1928" s="49">
        <v>56.2</v>
      </c>
      <c r="J1928" s="49">
        <v>46.3</v>
      </c>
      <c r="K1928" s="49">
        <v>49.4</v>
      </c>
      <c r="L1928" s="49">
        <v>48.8</v>
      </c>
      <c r="M1928" s="49">
        <v>46.3</v>
      </c>
      <c r="N1928" s="49">
        <v>44.5</v>
      </c>
      <c r="O1928" s="49">
        <v>37</v>
      </c>
      <c r="P1928" s="49">
        <v>40.1</v>
      </c>
      <c r="Q1928" s="49">
        <v>43.2</v>
      </c>
      <c r="R1928" s="49">
        <v>43.2</v>
      </c>
      <c r="S1928" s="49">
        <v>35</v>
      </c>
      <c r="T1928" s="49">
        <v>32.9</v>
      </c>
      <c r="U1928" s="49">
        <v>30.9</v>
      </c>
      <c r="V1928" s="49">
        <v>28.8</v>
      </c>
    </row>
    <row r="1929" spans="1:22" ht="15.75" customHeight="1">
      <c r="A1929" s="139" t="s">
        <v>751</v>
      </c>
      <c r="B1929" s="139" t="s">
        <v>247</v>
      </c>
      <c r="C1929" s="139" t="s">
        <v>785</v>
      </c>
      <c r="D1929" s="139" t="s">
        <v>633</v>
      </c>
      <c r="E1929" s="139" t="s">
        <v>754</v>
      </c>
      <c r="F1929" s="49">
        <v>22.2</v>
      </c>
      <c r="G1929" s="49">
        <v>23.5</v>
      </c>
      <c r="H1929" s="49">
        <v>21</v>
      </c>
      <c r="I1929" s="49">
        <v>19.8</v>
      </c>
      <c r="J1929" s="49">
        <v>27.2</v>
      </c>
      <c r="K1929" s="49">
        <v>27.2</v>
      </c>
      <c r="L1929" s="49">
        <v>22.2</v>
      </c>
      <c r="M1929" s="49">
        <v>13.6</v>
      </c>
      <c r="N1929" s="49">
        <v>30.9</v>
      </c>
      <c r="O1929" s="49">
        <v>22.8</v>
      </c>
      <c r="P1929" s="49">
        <v>19.100000000000001</v>
      </c>
      <c r="Q1929" s="49">
        <v>25.9</v>
      </c>
      <c r="R1929" s="49">
        <v>25.9</v>
      </c>
      <c r="S1929" s="49">
        <v>27.1</v>
      </c>
      <c r="T1929" s="49">
        <v>27.8</v>
      </c>
      <c r="U1929" s="49">
        <v>28.4</v>
      </c>
      <c r="V1929" s="49">
        <v>29.1</v>
      </c>
    </row>
    <row r="1930" spans="1:22" ht="15.75" customHeight="1">
      <c r="A1930" s="139" t="s">
        <v>751</v>
      </c>
      <c r="B1930" s="139" t="s">
        <v>760</v>
      </c>
      <c r="C1930" s="139" t="s">
        <v>785</v>
      </c>
      <c r="D1930" s="139" t="s">
        <v>633</v>
      </c>
      <c r="E1930" s="139" t="s">
        <v>754</v>
      </c>
      <c r="F1930" s="49">
        <v>7570</v>
      </c>
      <c r="G1930" s="49">
        <v>6750</v>
      </c>
      <c r="H1930" s="49">
        <v>7200</v>
      </c>
      <c r="I1930" s="49">
        <v>7950</v>
      </c>
      <c r="J1930" s="49">
        <v>9310</v>
      </c>
      <c r="K1930" s="49">
        <v>9890</v>
      </c>
      <c r="L1930" s="49">
        <v>9460</v>
      </c>
      <c r="M1930" s="49">
        <v>10400</v>
      </c>
      <c r="N1930" s="49">
        <v>10900</v>
      </c>
      <c r="O1930" s="49">
        <v>11600</v>
      </c>
      <c r="P1930" s="49">
        <v>14000</v>
      </c>
      <c r="Q1930" s="49">
        <v>15000</v>
      </c>
      <c r="R1930" s="49">
        <v>15000</v>
      </c>
      <c r="S1930" s="49">
        <v>14900</v>
      </c>
      <c r="T1930" s="49">
        <v>15500</v>
      </c>
      <c r="U1930" s="49">
        <v>16200</v>
      </c>
      <c r="V1930" s="49">
        <v>16800</v>
      </c>
    </row>
    <row r="1931" spans="1:22" ht="15.75" customHeight="1">
      <c r="A1931" s="139" t="s">
        <v>751</v>
      </c>
      <c r="B1931" s="139" t="s">
        <v>260</v>
      </c>
      <c r="C1931" s="139" t="s">
        <v>785</v>
      </c>
      <c r="D1931" s="139" t="s">
        <v>633</v>
      </c>
      <c r="E1931" s="139" t="s">
        <v>754</v>
      </c>
      <c r="F1931" s="49">
        <v>11.3</v>
      </c>
      <c r="G1931" s="49">
        <v>8.02</v>
      </c>
      <c r="H1931" s="49">
        <v>6.42</v>
      </c>
      <c r="I1931" s="49">
        <v>7.45</v>
      </c>
      <c r="J1931" s="49">
        <v>14.9</v>
      </c>
      <c r="K1931" s="49">
        <v>12.4</v>
      </c>
      <c r="L1931" s="49">
        <v>16.5</v>
      </c>
      <c r="M1931" s="49">
        <v>10.199999999999999</v>
      </c>
      <c r="N1931" s="49">
        <v>26</v>
      </c>
      <c r="O1931" s="49">
        <v>22.3</v>
      </c>
      <c r="P1931" s="49">
        <v>28.7</v>
      </c>
      <c r="Q1931" s="49">
        <v>21.7</v>
      </c>
      <c r="R1931" s="49">
        <v>23.2</v>
      </c>
      <c r="S1931" s="49">
        <v>20.6</v>
      </c>
      <c r="T1931" s="49">
        <v>26</v>
      </c>
      <c r="U1931" s="49">
        <v>22</v>
      </c>
      <c r="V1931" s="49">
        <v>20.6</v>
      </c>
    </row>
    <row r="1932" spans="1:22" ht="15.75" customHeight="1">
      <c r="A1932" s="139" t="s">
        <v>751</v>
      </c>
      <c r="B1932" s="139" t="s">
        <v>254</v>
      </c>
      <c r="C1932" s="139" t="s">
        <v>785</v>
      </c>
      <c r="D1932" s="139" t="s">
        <v>633</v>
      </c>
      <c r="E1932" s="139" t="s">
        <v>754</v>
      </c>
      <c r="F1932" s="49">
        <v>40.1</v>
      </c>
      <c r="G1932" s="49">
        <v>27.8</v>
      </c>
      <c r="H1932" s="49">
        <v>16.7</v>
      </c>
      <c r="I1932" s="49">
        <v>9.8800000000000008</v>
      </c>
      <c r="J1932" s="49">
        <v>12.3</v>
      </c>
      <c r="K1932" s="49">
        <v>14.8</v>
      </c>
      <c r="L1932" s="49">
        <v>11.7</v>
      </c>
      <c r="M1932" s="49">
        <v>8.64</v>
      </c>
      <c r="N1932" s="49">
        <v>11.1</v>
      </c>
      <c r="O1932" s="49">
        <v>8.64</v>
      </c>
      <c r="P1932" s="49">
        <v>12.3</v>
      </c>
      <c r="Q1932" s="49">
        <v>13</v>
      </c>
      <c r="R1932" s="49">
        <v>13</v>
      </c>
      <c r="S1932" s="49">
        <v>4.5</v>
      </c>
      <c r="T1932" s="49">
        <v>2.91</v>
      </c>
      <c r="U1932" s="49">
        <v>1.32</v>
      </c>
      <c r="V1932" s="49">
        <v>0</v>
      </c>
    </row>
    <row r="1933" spans="1:22" ht="15.75" customHeight="1">
      <c r="A1933" s="139" t="s">
        <v>751</v>
      </c>
      <c r="B1933" s="139" t="s">
        <v>278</v>
      </c>
      <c r="C1933" s="139" t="s">
        <v>785</v>
      </c>
      <c r="D1933" s="139" t="s">
        <v>633</v>
      </c>
      <c r="E1933" s="139" t="s">
        <v>754</v>
      </c>
      <c r="F1933" s="49">
        <v>4.0599999999999996</v>
      </c>
      <c r="G1933" s="49">
        <v>3.54</v>
      </c>
      <c r="H1933" s="49">
        <v>2.69</v>
      </c>
      <c r="I1933" s="49">
        <v>3.06</v>
      </c>
      <c r="J1933" s="49">
        <v>2.72</v>
      </c>
      <c r="K1933" s="49">
        <v>3.27</v>
      </c>
      <c r="L1933" s="49">
        <v>3.28</v>
      </c>
      <c r="M1933" s="49">
        <v>3.26</v>
      </c>
      <c r="N1933" s="49">
        <v>3.17</v>
      </c>
      <c r="O1933" s="49">
        <v>6.25</v>
      </c>
      <c r="P1933" s="49">
        <v>3.89</v>
      </c>
      <c r="Q1933" s="49">
        <v>3.55</v>
      </c>
      <c r="R1933" s="49">
        <v>3.82</v>
      </c>
      <c r="S1933" s="49">
        <v>4.63</v>
      </c>
      <c r="T1933" s="49">
        <v>4.93</v>
      </c>
      <c r="U1933" s="49">
        <v>5.15</v>
      </c>
      <c r="V1933" s="49">
        <v>4.8499999999999996</v>
      </c>
    </row>
    <row r="1934" spans="1:22" ht="15.75" customHeight="1">
      <c r="A1934" s="139" t="s">
        <v>751</v>
      </c>
      <c r="B1934" s="139" t="s">
        <v>270</v>
      </c>
      <c r="C1934" s="139" t="s">
        <v>785</v>
      </c>
      <c r="D1934" s="139" t="s">
        <v>633</v>
      </c>
      <c r="E1934" s="139" t="s">
        <v>754</v>
      </c>
      <c r="F1934" s="49">
        <v>6.79</v>
      </c>
      <c r="G1934" s="49">
        <v>6.17</v>
      </c>
      <c r="H1934" s="49">
        <v>8.0299999999999994</v>
      </c>
      <c r="I1934" s="49">
        <v>8.64</v>
      </c>
      <c r="J1934" s="49">
        <v>8.64</v>
      </c>
      <c r="K1934" s="49">
        <v>10.5</v>
      </c>
      <c r="L1934" s="49">
        <v>19.8</v>
      </c>
      <c r="M1934" s="49">
        <v>17.899999999999999</v>
      </c>
      <c r="N1934" s="49">
        <v>17.3</v>
      </c>
      <c r="O1934" s="49">
        <v>24.7</v>
      </c>
      <c r="P1934" s="49">
        <v>24.7</v>
      </c>
      <c r="Q1934" s="49">
        <v>30.3</v>
      </c>
      <c r="R1934" s="49">
        <v>30.3</v>
      </c>
      <c r="S1934" s="49">
        <v>29.7</v>
      </c>
      <c r="T1934" s="49">
        <v>31.5</v>
      </c>
      <c r="U1934" s="49">
        <v>33.299999999999997</v>
      </c>
      <c r="V1934" s="49">
        <v>35.1</v>
      </c>
    </row>
    <row r="1935" spans="1:22" ht="15.75" customHeight="1">
      <c r="A1935" s="139" t="s">
        <v>751</v>
      </c>
      <c r="B1935" s="139" t="s">
        <v>258</v>
      </c>
      <c r="C1935" s="139" t="s">
        <v>785</v>
      </c>
      <c r="D1935" s="139" t="s">
        <v>633</v>
      </c>
      <c r="E1935" s="139" t="s">
        <v>754</v>
      </c>
      <c r="F1935" s="49">
        <v>2.94</v>
      </c>
      <c r="G1935" s="49">
        <v>2.35</v>
      </c>
      <c r="H1935" s="49">
        <v>2.35</v>
      </c>
      <c r="I1935" s="49">
        <v>2.35</v>
      </c>
      <c r="J1935" s="49">
        <v>0.58799999999999997</v>
      </c>
      <c r="K1935" s="49">
        <v>0</v>
      </c>
      <c r="L1935" s="49">
        <v>0</v>
      </c>
      <c r="M1935" s="49">
        <v>0</v>
      </c>
      <c r="N1935" s="49">
        <v>0</v>
      </c>
      <c r="O1935" s="49">
        <v>0</v>
      </c>
      <c r="P1935" s="49">
        <v>0</v>
      </c>
      <c r="Q1935" s="49">
        <v>0</v>
      </c>
      <c r="R1935" s="49">
        <v>0</v>
      </c>
      <c r="S1935" s="49">
        <v>0</v>
      </c>
      <c r="T1935" s="49">
        <v>0</v>
      </c>
      <c r="U1935" s="49">
        <v>0</v>
      </c>
      <c r="V1935" s="49">
        <v>0</v>
      </c>
    </row>
    <row r="1936" spans="1:22" ht="15.75" customHeight="1">
      <c r="A1936" s="139" t="s">
        <v>751</v>
      </c>
      <c r="B1936" s="139" t="s">
        <v>268</v>
      </c>
      <c r="C1936" s="139" t="s">
        <v>785</v>
      </c>
      <c r="D1936" s="139" t="s">
        <v>633</v>
      </c>
      <c r="E1936" s="139" t="s">
        <v>754</v>
      </c>
      <c r="F1936" s="49">
        <v>9.8800000000000008</v>
      </c>
      <c r="G1936" s="49">
        <v>10.5</v>
      </c>
      <c r="H1936" s="49">
        <v>11.1</v>
      </c>
      <c r="I1936" s="49">
        <v>11.7</v>
      </c>
      <c r="J1936" s="49">
        <v>12.9</v>
      </c>
      <c r="K1936" s="49">
        <v>6.79</v>
      </c>
      <c r="L1936" s="49">
        <v>17.899999999999999</v>
      </c>
      <c r="M1936" s="49">
        <v>14.8</v>
      </c>
      <c r="N1936" s="49">
        <v>10.5</v>
      </c>
      <c r="O1936" s="49">
        <v>12.3</v>
      </c>
      <c r="P1936" s="49">
        <v>19.8</v>
      </c>
      <c r="Q1936" s="49">
        <v>22.2</v>
      </c>
      <c r="R1936" s="49">
        <v>22.2</v>
      </c>
      <c r="S1936" s="49">
        <v>20.9</v>
      </c>
      <c r="T1936" s="49">
        <v>21.9</v>
      </c>
      <c r="U1936" s="49">
        <v>22.9</v>
      </c>
      <c r="V1936" s="49">
        <v>23.9</v>
      </c>
    </row>
    <row r="1937" spans="1:22" ht="15.75" customHeight="1">
      <c r="A1937" s="139" t="s">
        <v>751</v>
      </c>
      <c r="B1937" s="139" t="s">
        <v>274</v>
      </c>
      <c r="C1937" s="139" t="s">
        <v>785</v>
      </c>
      <c r="D1937" s="139" t="s">
        <v>633</v>
      </c>
      <c r="E1937" s="139" t="s">
        <v>754</v>
      </c>
      <c r="F1937" s="49">
        <v>3450</v>
      </c>
      <c r="G1937" s="49">
        <v>3230</v>
      </c>
      <c r="H1937" s="49">
        <v>3440</v>
      </c>
      <c r="I1937" s="49">
        <v>3660</v>
      </c>
      <c r="J1937" s="49">
        <v>3800</v>
      </c>
      <c r="K1937" s="49">
        <v>3620</v>
      </c>
      <c r="L1937" s="49">
        <v>3120</v>
      </c>
      <c r="M1937" s="49">
        <v>3480</v>
      </c>
      <c r="N1937" s="49">
        <v>3990</v>
      </c>
      <c r="O1937" s="49">
        <v>3900</v>
      </c>
      <c r="P1937" s="49">
        <v>5380</v>
      </c>
      <c r="Q1937" s="49">
        <v>6030</v>
      </c>
      <c r="R1937" s="49">
        <v>6030</v>
      </c>
      <c r="S1937" s="49">
        <v>5330</v>
      </c>
      <c r="T1937" s="49">
        <v>5490</v>
      </c>
      <c r="U1937" s="49">
        <v>5660</v>
      </c>
      <c r="V1937" s="49">
        <v>5820</v>
      </c>
    </row>
    <row r="1938" spans="1:22" ht="15.75" customHeight="1">
      <c r="A1938" s="139" t="s">
        <v>751</v>
      </c>
      <c r="B1938" s="139" t="s">
        <v>276</v>
      </c>
      <c r="C1938" s="139" t="s">
        <v>785</v>
      </c>
      <c r="D1938" s="139" t="s">
        <v>633</v>
      </c>
      <c r="E1938" s="139" t="s">
        <v>754</v>
      </c>
      <c r="F1938" s="49">
        <v>0.61699999999999999</v>
      </c>
      <c r="G1938" s="49">
        <v>0.61699999999999999</v>
      </c>
      <c r="H1938" s="49">
        <v>0.61699999999999999</v>
      </c>
      <c r="I1938" s="49">
        <v>0.61699999999999999</v>
      </c>
      <c r="J1938" s="49">
        <v>1.23</v>
      </c>
      <c r="K1938" s="49">
        <v>1.23</v>
      </c>
      <c r="L1938" s="49">
        <v>1.23</v>
      </c>
      <c r="M1938" s="49">
        <v>1.23</v>
      </c>
      <c r="N1938" s="49">
        <v>1.85</v>
      </c>
      <c r="O1938" s="49">
        <v>1.23</v>
      </c>
      <c r="P1938" s="49">
        <v>1.23</v>
      </c>
      <c r="Q1938" s="49">
        <v>1.23</v>
      </c>
      <c r="R1938" s="49">
        <v>1.23</v>
      </c>
      <c r="S1938" s="49">
        <v>1.47</v>
      </c>
      <c r="T1938" s="49">
        <v>1.52</v>
      </c>
      <c r="U1938" s="49">
        <v>1.57</v>
      </c>
      <c r="V1938" s="49">
        <v>1.62</v>
      </c>
    </row>
    <row r="1939" spans="1:22" ht="15.75" customHeight="1">
      <c r="A1939" s="139" t="s">
        <v>751</v>
      </c>
      <c r="B1939" s="139" t="s">
        <v>272</v>
      </c>
      <c r="C1939" s="139" t="s">
        <v>785</v>
      </c>
      <c r="D1939" s="139" t="s">
        <v>633</v>
      </c>
      <c r="E1939" s="139" t="s">
        <v>754</v>
      </c>
      <c r="F1939" s="49">
        <v>3.7</v>
      </c>
      <c r="G1939" s="49">
        <v>3.7</v>
      </c>
      <c r="H1939" s="49">
        <v>3.7</v>
      </c>
      <c r="I1939" s="49">
        <v>3.7</v>
      </c>
      <c r="J1939" s="49">
        <v>2.4700000000000002</v>
      </c>
      <c r="K1939" s="49">
        <v>6.17</v>
      </c>
      <c r="L1939" s="49">
        <v>6.79</v>
      </c>
      <c r="M1939" s="49">
        <v>8.0299999999999994</v>
      </c>
      <c r="N1939" s="49">
        <v>9.8800000000000008</v>
      </c>
      <c r="O1939" s="49">
        <v>9.26</v>
      </c>
      <c r="P1939" s="49">
        <v>9.8800000000000008</v>
      </c>
      <c r="Q1939" s="49">
        <v>10.5</v>
      </c>
      <c r="R1939" s="49">
        <v>10.5</v>
      </c>
      <c r="S1939" s="49">
        <v>11</v>
      </c>
      <c r="T1939" s="49">
        <v>11.6</v>
      </c>
      <c r="U1939" s="49">
        <v>12.1</v>
      </c>
      <c r="V1939" s="49">
        <v>12.7</v>
      </c>
    </row>
    <row r="1940" spans="1:22" ht="15.75" customHeight="1">
      <c r="A1940" s="139" t="s">
        <v>751</v>
      </c>
      <c r="B1940" s="139" t="s">
        <v>290</v>
      </c>
      <c r="C1940" s="139" t="s">
        <v>785</v>
      </c>
      <c r="D1940" s="139" t="s">
        <v>633</v>
      </c>
      <c r="E1940" s="139" t="s">
        <v>754</v>
      </c>
      <c r="F1940" s="49">
        <v>593</v>
      </c>
      <c r="G1940" s="49">
        <v>556</v>
      </c>
      <c r="H1940" s="49">
        <v>649</v>
      </c>
      <c r="I1940" s="49">
        <v>665</v>
      </c>
      <c r="J1940" s="49">
        <v>646</v>
      </c>
      <c r="K1940" s="49">
        <v>664</v>
      </c>
      <c r="L1940" s="49">
        <v>610</v>
      </c>
      <c r="M1940" s="49">
        <v>619</v>
      </c>
      <c r="N1940" s="49">
        <v>593</v>
      </c>
      <c r="O1940" s="49">
        <v>550</v>
      </c>
      <c r="P1940" s="49">
        <v>628</v>
      </c>
      <c r="Q1940" s="49">
        <v>580</v>
      </c>
      <c r="R1940" s="49">
        <v>580</v>
      </c>
      <c r="S1940" s="49">
        <v>604</v>
      </c>
      <c r="T1940" s="49">
        <v>603</v>
      </c>
      <c r="U1940" s="49">
        <v>603</v>
      </c>
      <c r="V1940" s="49">
        <v>603</v>
      </c>
    </row>
    <row r="1941" spans="1:22" ht="15.75" customHeight="1">
      <c r="A1941" s="139" t="s">
        <v>751</v>
      </c>
      <c r="B1941" s="139" t="s">
        <v>564</v>
      </c>
      <c r="C1941" s="139" t="s">
        <v>785</v>
      </c>
      <c r="D1941" s="139" t="s">
        <v>633</v>
      </c>
      <c r="E1941" s="139" t="s">
        <v>754</v>
      </c>
      <c r="F1941" s="49">
        <v>0.745</v>
      </c>
      <c r="G1941" s="49">
        <v>0.80800000000000005</v>
      </c>
      <c r="H1941" s="49">
        <v>1.32</v>
      </c>
      <c r="I1941" s="49">
        <v>1.64</v>
      </c>
      <c r="J1941" s="49">
        <v>1.44</v>
      </c>
      <c r="K1941" s="49">
        <v>0.317</v>
      </c>
      <c r="L1941" s="49">
        <v>0.58599999999999997</v>
      </c>
      <c r="M1941" s="49">
        <v>0.44</v>
      </c>
      <c r="N1941" s="49">
        <v>0.57599999999999996</v>
      </c>
      <c r="O1941" s="49">
        <v>0.82499999999999996</v>
      </c>
      <c r="P1941" s="49">
        <v>0.95599999999999996</v>
      </c>
      <c r="Q1941" s="49">
        <v>1.1499999999999999</v>
      </c>
      <c r="R1941" s="49">
        <v>0.90800000000000003</v>
      </c>
      <c r="S1941" s="49">
        <v>0.89400000000000002</v>
      </c>
      <c r="T1941" s="49">
        <v>0.84499999999999997</v>
      </c>
      <c r="U1941" s="49">
        <v>0.84599999999999997</v>
      </c>
      <c r="V1941" s="49">
        <v>0.26600000000000001</v>
      </c>
    </row>
    <row r="1942" spans="1:22" ht="15.75" customHeight="1">
      <c r="A1942" s="139" t="s">
        <v>751</v>
      </c>
      <c r="B1942" s="139" t="s">
        <v>300</v>
      </c>
      <c r="C1942" s="139" t="s">
        <v>785</v>
      </c>
      <c r="D1942" s="139" t="s">
        <v>633</v>
      </c>
      <c r="E1942" s="139" t="s">
        <v>754</v>
      </c>
      <c r="F1942" s="49">
        <v>2440</v>
      </c>
      <c r="G1942" s="49">
        <v>2460</v>
      </c>
      <c r="H1942" s="49">
        <v>2710</v>
      </c>
      <c r="I1942" s="49">
        <v>3030</v>
      </c>
      <c r="J1942" s="49">
        <v>4330</v>
      </c>
      <c r="K1942" s="49">
        <v>4540</v>
      </c>
      <c r="L1942" s="49">
        <v>4850</v>
      </c>
      <c r="M1942" s="49">
        <v>5130</v>
      </c>
      <c r="N1942" s="49">
        <v>5330</v>
      </c>
      <c r="O1942" s="49">
        <v>5800</v>
      </c>
      <c r="P1942" s="49">
        <v>6540</v>
      </c>
      <c r="Q1942" s="49">
        <v>6760</v>
      </c>
      <c r="R1942" s="49">
        <v>6760</v>
      </c>
      <c r="S1942" s="49">
        <v>7330</v>
      </c>
      <c r="T1942" s="49">
        <v>7700</v>
      </c>
      <c r="U1942" s="49">
        <v>8070</v>
      </c>
      <c r="V1942" s="49">
        <v>8440</v>
      </c>
    </row>
    <row r="1943" spans="1:22" ht="15.75" customHeight="1">
      <c r="A1943" s="139" t="s">
        <v>751</v>
      </c>
      <c r="B1943" s="139" t="s">
        <v>312</v>
      </c>
      <c r="C1943" s="139" t="s">
        <v>785</v>
      </c>
      <c r="D1943" s="139" t="s">
        <v>633</v>
      </c>
      <c r="E1943" s="139" t="s">
        <v>754</v>
      </c>
      <c r="F1943" s="49">
        <v>12.3</v>
      </c>
      <c r="G1943" s="49">
        <v>12.3</v>
      </c>
      <c r="H1943" s="49">
        <v>12.3</v>
      </c>
      <c r="I1943" s="49">
        <v>12.3</v>
      </c>
      <c r="J1943" s="49">
        <v>12.3</v>
      </c>
      <c r="K1943" s="49">
        <v>8.64</v>
      </c>
      <c r="L1943" s="49">
        <v>8.0299999999999994</v>
      </c>
      <c r="M1943" s="49">
        <v>8.0299999999999994</v>
      </c>
      <c r="N1943" s="49">
        <v>7.41</v>
      </c>
      <c r="O1943" s="49">
        <v>7.41</v>
      </c>
      <c r="P1943" s="49">
        <v>8.64</v>
      </c>
      <c r="Q1943" s="49">
        <v>2.4700000000000002</v>
      </c>
      <c r="R1943" s="49">
        <v>2.4700000000000002</v>
      </c>
      <c r="S1943" s="49">
        <v>3.67</v>
      </c>
      <c r="T1943" s="49">
        <v>2.96</v>
      </c>
      <c r="U1943" s="49">
        <v>2.25</v>
      </c>
      <c r="V1943" s="49">
        <v>1.55</v>
      </c>
    </row>
    <row r="1944" spans="1:22" ht="15.75" customHeight="1">
      <c r="A1944" s="139" t="s">
        <v>751</v>
      </c>
      <c r="B1944" s="139" t="s">
        <v>288</v>
      </c>
      <c r="C1944" s="139" t="s">
        <v>785</v>
      </c>
      <c r="D1944" s="139" t="s">
        <v>633</v>
      </c>
      <c r="E1944" s="139" t="s">
        <v>754</v>
      </c>
      <c r="F1944" s="49">
        <v>10.5</v>
      </c>
      <c r="G1944" s="49">
        <v>10.5</v>
      </c>
      <c r="H1944" s="49">
        <v>10.5</v>
      </c>
      <c r="I1944" s="49">
        <v>10.5</v>
      </c>
      <c r="J1944" s="49">
        <v>10.5</v>
      </c>
      <c r="K1944" s="49">
        <v>10.5</v>
      </c>
      <c r="L1944" s="49">
        <v>7.41</v>
      </c>
      <c r="M1944" s="49">
        <v>6.79</v>
      </c>
      <c r="N1944" s="49">
        <v>6.79</v>
      </c>
      <c r="O1944" s="49">
        <v>6.79</v>
      </c>
      <c r="P1944" s="49">
        <v>6.79</v>
      </c>
      <c r="Q1944" s="49">
        <v>6.79</v>
      </c>
      <c r="R1944" s="49">
        <v>6.79</v>
      </c>
      <c r="S1944" s="49">
        <v>5.86</v>
      </c>
      <c r="T1944" s="49">
        <v>5.49</v>
      </c>
      <c r="U1944" s="49">
        <v>5.12</v>
      </c>
      <c r="V1944" s="49">
        <v>4.75</v>
      </c>
    </row>
    <row r="1945" spans="1:22" ht="15.75" customHeight="1">
      <c r="A1945" s="139" t="s">
        <v>751</v>
      </c>
      <c r="B1945" s="139" t="s">
        <v>308</v>
      </c>
      <c r="C1945" s="139" t="s">
        <v>785</v>
      </c>
      <c r="D1945" s="139" t="s">
        <v>633</v>
      </c>
      <c r="E1945" s="139" t="s">
        <v>754</v>
      </c>
      <c r="F1945" s="49">
        <v>2.4500000000000002</v>
      </c>
      <c r="G1945" s="49">
        <v>1.26</v>
      </c>
      <c r="H1945" s="49">
        <v>0.61699999999999999</v>
      </c>
      <c r="I1945" s="49">
        <v>1.23</v>
      </c>
      <c r="J1945" s="49">
        <v>0.61699999999999999</v>
      </c>
      <c r="K1945" s="49">
        <v>1.23</v>
      </c>
      <c r="L1945" s="49">
        <v>1.23</v>
      </c>
      <c r="M1945" s="49">
        <v>1.23</v>
      </c>
      <c r="N1945" s="49">
        <v>1.85</v>
      </c>
      <c r="O1945" s="49">
        <v>1.85</v>
      </c>
      <c r="P1945" s="49">
        <v>1.23</v>
      </c>
      <c r="Q1945" s="49">
        <v>1.23</v>
      </c>
      <c r="R1945" s="49">
        <v>1.23</v>
      </c>
      <c r="S1945" s="49">
        <v>0.88800000000000001</v>
      </c>
      <c r="T1945" s="49">
        <v>0.80400000000000005</v>
      </c>
      <c r="U1945" s="49">
        <v>0.71899999999999997</v>
      </c>
      <c r="V1945" s="49">
        <v>0.63500000000000001</v>
      </c>
    </row>
    <row r="1946" spans="1:22" ht="15.75" customHeight="1">
      <c r="A1946" s="139" t="s">
        <v>751</v>
      </c>
      <c r="B1946" s="139" t="s">
        <v>306</v>
      </c>
      <c r="C1946" s="139" t="s">
        <v>785</v>
      </c>
      <c r="D1946" s="139" t="s">
        <v>633</v>
      </c>
      <c r="E1946" s="139" t="s">
        <v>754</v>
      </c>
      <c r="F1946" s="49">
        <v>1.23</v>
      </c>
      <c r="G1946" s="49">
        <v>1.23</v>
      </c>
      <c r="H1946" s="49">
        <v>1.23</v>
      </c>
      <c r="I1946" s="49">
        <v>1.23</v>
      </c>
      <c r="J1946" s="49">
        <v>0</v>
      </c>
      <c r="K1946" s="49">
        <v>0</v>
      </c>
      <c r="L1946" s="49">
        <v>0</v>
      </c>
      <c r="M1946" s="49">
        <v>0</v>
      </c>
      <c r="N1946" s="49">
        <v>0</v>
      </c>
      <c r="O1946" s="49">
        <v>0</v>
      </c>
      <c r="P1946" s="49">
        <v>0</v>
      </c>
      <c r="Q1946" s="49">
        <v>0</v>
      </c>
      <c r="R1946" s="49">
        <v>0</v>
      </c>
      <c r="S1946" s="49">
        <v>0</v>
      </c>
      <c r="T1946" s="49">
        <v>0</v>
      </c>
      <c r="U1946" s="49">
        <v>0</v>
      </c>
      <c r="V1946" s="49">
        <v>0</v>
      </c>
    </row>
    <row r="1947" spans="1:22" ht="15.75" customHeight="1">
      <c r="A1947" s="139" t="s">
        <v>751</v>
      </c>
      <c r="B1947" s="139" t="s">
        <v>316</v>
      </c>
      <c r="C1947" s="139" t="s">
        <v>785</v>
      </c>
      <c r="D1947" s="139" t="s">
        <v>633</v>
      </c>
      <c r="E1947" s="139" t="s">
        <v>754</v>
      </c>
      <c r="F1947" s="49">
        <v>43.6</v>
      </c>
      <c r="G1947" s="49">
        <v>39.299999999999997</v>
      </c>
      <c r="H1947" s="49">
        <v>26.4</v>
      </c>
      <c r="I1947" s="49">
        <v>29.5</v>
      </c>
      <c r="J1947" s="49">
        <v>30.7</v>
      </c>
      <c r="K1947" s="49">
        <v>28.9</v>
      </c>
      <c r="L1947" s="49">
        <v>27.7</v>
      </c>
      <c r="M1947" s="49">
        <v>25.2</v>
      </c>
      <c r="N1947" s="49">
        <v>29.1</v>
      </c>
      <c r="O1947" s="49">
        <v>29.2</v>
      </c>
      <c r="P1947" s="49">
        <v>29.3</v>
      </c>
      <c r="Q1947" s="49">
        <v>21.7</v>
      </c>
      <c r="R1947" s="49">
        <v>20</v>
      </c>
      <c r="S1947" s="49">
        <v>18.399999999999999</v>
      </c>
      <c r="T1947" s="49">
        <v>16.7</v>
      </c>
      <c r="U1947" s="49">
        <v>15</v>
      </c>
      <c r="V1947" s="49">
        <v>13.3</v>
      </c>
    </row>
    <row r="1948" spans="1:22" ht="15.75" customHeight="1">
      <c r="A1948" s="139" t="s">
        <v>751</v>
      </c>
      <c r="B1948" s="139" t="s">
        <v>318</v>
      </c>
      <c r="C1948" s="139" t="s">
        <v>785</v>
      </c>
      <c r="D1948" s="139" t="s">
        <v>633</v>
      </c>
      <c r="E1948" s="139" t="s">
        <v>754</v>
      </c>
      <c r="F1948" s="49">
        <v>4.32</v>
      </c>
      <c r="G1948" s="49">
        <v>4.32</v>
      </c>
      <c r="H1948" s="49">
        <v>4.9400000000000004</v>
      </c>
      <c r="I1948" s="49">
        <v>4.9400000000000004</v>
      </c>
      <c r="J1948" s="49">
        <v>6.17</v>
      </c>
      <c r="K1948" s="49">
        <v>3.7</v>
      </c>
      <c r="L1948" s="49">
        <v>3.7</v>
      </c>
      <c r="M1948" s="49">
        <v>3.7</v>
      </c>
      <c r="N1948" s="49">
        <v>3.7</v>
      </c>
      <c r="O1948" s="49">
        <v>3.7</v>
      </c>
      <c r="P1948" s="49">
        <v>3.7</v>
      </c>
      <c r="Q1948" s="49">
        <v>3.7</v>
      </c>
      <c r="R1948" s="49">
        <v>3.7</v>
      </c>
      <c r="S1948" s="49">
        <v>3.56</v>
      </c>
      <c r="T1948" s="49">
        <v>3.48</v>
      </c>
      <c r="U1948" s="49">
        <v>3.4</v>
      </c>
      <c r="V1948" s="49">
        <v>3.32</v>
      </c>
    </row>
    <row r="1949" spans="1:22" ht="15.75" customHeight="1">
      <c r="A1949" s="139" t="s">
        <v>751</v>
      </c>
      <c r="B1949" s="139" t="s">
        <v>320</v>
      </c>
      <c r="C1949" s="139" t="s">
        <v>785</v>
      </c>
      <c r="D1949" s="139" t="s">
        <v>633</v>
      </c>
      <c r="E1949" s="139" t="s">
        <v>754</v>
      </c>
      <c r="F1949" s="49">
        <v>147</v>
      </c>
      <c r="G1949" s="49">
        <v>116</v>
      </c>
      <c r="H1949" s="49">
        <v>100</v>
      </c>
      <c r="I1949" s="49">
        <v>107</v>
      </c>
      <c r="J1949" s="49">
        <v>122</v>
      </c>
      <c r="K1949" s="49">
        <v>126</v>
      </c>
      <c r="L1949" s="49">
        <v>129</v>
      </c>
      <c r="M1949" s="49">
        <v>141</v>
      </c>
      <c r="N1949" s="49">
        <v>105</v>
      </c>
      <c r="O1949" s="49">
        <v>92.8</v>
      </c>
      <c r="P1949" s="49">
        <v>106</v>
      </c>
      <c r="Q1949" s="49">
        <v>117</v>
      </c>
      <c r="R1949" s="49">
        <v>117</v>
      </c>
      <c r="S1949" s="49">
        <v>110</v>
      </c>
      <c r="T1949" s="49">
        <v>109</v>
      </c>
      <c r="U1949" s="49">
        <v>108</v>
      </c>
      <c r="V1949" s="49">
        <v>107</v>
      </c>
    </row>
    <row r="1950" spans="1:22" ht="15.75" customHeight="1">
      <c r="A1950" s="139" t="s">
        <v>751</v>
      </c>
      <c r="B1950" s="139" t="s">
        <v>355</v>
      </c>
      <c r="C1950" s="139" t="s">
        <v>785</v>
      </c>
      <c r="D1950" s="139" t="s">
        <v>633</v>
      </c>
      <c r="E1950" s="139" t="s">
        <v>754</v>
      </c>
      <c r="F1950" s="49">
        <v>859</v>
      </c>
      <c r="G1950" s="49">
        <v>815</v>
      </c>
      <c r="H1950" s="49">
        <v>833</v>
      </c>
      <c r="I1950" s="49">
        <v>816</v>
      </c>
      <c r="J1950" s="49">
        <v>805</v>
      </c>
      <c r="K1950" s="49">
        <v>820</v>
      </c>
      <c r="L1950" s="49">
        <v>929</v>
      </c>
      <c r="M1950" s="49">
        <v>857</v>
      </c>
      <c r="N1950" s="49">
        <v>836</v>
      </c>
      <c r="O1950" s="49">
        <v>604</v>
      </c>
      <c r="P1950" s="49">
        <v>761</v>
      </c>
      <c r="Q1950" s="49">
        <v>825</v>
      </c>
      <c r="R1950" s="49">
        <v>825</v>
      </c>
      <c r="S1950" s="49">
        <v>771</v>
      </c>
      <c r="T1950" s="49">
        <v>765</v>
      </c>
      <c r="U1950" s="49">
        <v>758</v>
      </c>
      <c r="V1950" s="49">
        <v>752</v>
      </c>
    </row>
    <row r="1951" spans="1:22" ht="15.75" customHeight="1">
      <c r="A1951" s="139" t="s">
        <v>751</v>
      </c>
      <c r="B1951" s="139" t="s">
        <v>322</v>
      </c>
      <c r="C1951" s="139" t="s">
        <v>785</v>
      </c>
      <c r="D1951" s="139" t="s">
        <v>633</v>
      </c>
      <c r="E1951" s="139" t="s">
        <v>754</v>
      </c>
      <c r="F1951" s="49">
        <v>39.5</v>
      </c>
      <c r="G1951" s="49">
        <v>38.299999999999997</v>
      </c>
      <c r="H1951" s="49">
        <v>40.1</v>
      </c>
      <c r="I1951" s="49">
        <v>37</v>
      </c>
      <c r="J1951" s="49">
        <v>37.700000000000003</v>
      </c>
      <c r="K1951" s="49">
        <v>37.700000000000003</v>
      </c>
      <c r="L1951" s="49">
        <v>37.700000000000003</v>
      </c>
      <c r="M1951" s="49">
        <v>37.700000000000003</v>
      </c>
      <c r="N1951" s="49">
        <v>34</v>
      </c>
      <c r="O1951" s="49">
        <v>31.5</v>
      </c>
      <c r="P1951" s="49">
        <v>31.5</v>
      </c>
      <c r="Q1951" s="49">
        <v>31.5</v>
      </c>
      <c r="R1951" s="49">
        <v>31.5</v>
      </c>
      <c r="S1951" s="49">
        <v>29.9</v>
      </c>
      <c r="T1951" s="49">
        <v>29</v>
      </c>
      <c r="U1951" s="49">
        <v>28.1</v>
      </c>
      <c r="V1951" s="49">
        <v>27.2</v>
      </c>
    </row>
    <row r="1952" spans="1:22" ht="15.75" customHeight="1">
      <c r="A1952" s="139" t="s">
        <v>751</v>
      </c>
      <c r="B1952" s="139" t="s">
        <v>229</v>
      </c>
      <c r="C1952" s="139" t="s">
        <v>785</v>
      </c>
      <c r="D1952" s="139" t="s">
        <v>633</v>
      </c>
      <c r="E1952" s="139" t="s">
        <v>754</v>
      </c>
      <c r="F1952" s="49">
        <v>60.5</v>
      </c>
      <c r="G1952" s="49">
        <v>61.1</v>
      </c>
      <c r="H1952" s="49">
        <v>59.9</v>
      </c>
      <c r="I1952" s="49">
        <v>57.4</v>
      </c>
      <c r="J1952" s="49">
        <v>85.2</v>
      </c>
      <c r="K1952" s="49">
        <v>90.1</v>
      </c>
      <c r="L1952" s="49">
        <v>94.5</v>
      </c>
      <c r="M1952" s="49">
        <v>93.2</v>
      </c>
      <c r="N1952" s="49">
        <v>87.1</v>
      </c>
      <c r="O1952" s="49">
        <v>90.8</v>
      </c>
      <c r="P1952" s="49">
        <v>79</v>
      </c>
      <c r="Q1952" s="49">
        <v>53.7</v>
      </c>
      <c r="R1952" s="49">
        <v>53.7</v>
      </c>
      <c r="S1952" s="49">
        <v>82.3</v>
      </c>
      <c r="T1952" s="49">
        <v>83.6</v>
      </c>
      <c r="U1952" s="49">
        <v>85</v>
      </c>
      <c r="V1952" s="49">
        <v>86.3</v>
      </c>
    </row>
    <row r="1953" spans="1:22" ht="15.75" customHeight="1">
      <c r="A1953" s="139" t="s">
        <v>751</v>
      </c>
      <c r="B1953" s="139" t="s">
        <v>762</v>
      </c>
      <c r="C1953" s="139" t="s">
        <v>785</v>
      </c>
      <c r="D1953" s="139" t="s">
        <v>633</v>
      </c>
      <c r="E1953" s="139" t="s">
        <v>754</v>
      </c>
      <c r="F1953" s="49">
        <v>23300</v>
      </c>
      <c r="G1953" s="49">
        <v>21400</v>
      </c>
      <c r="H1953" s="49">
        <v>21700</v>
      </c>
      <c r="I1953" s="49">
        <v>22000</v>
      </c>
      <c r="J1953" s="49">
        <v>24200</v>
      </c>
      <c r="K1953" s="49">
        <v>25200</v>
      </c>
      <c r="L1953" s="49">
        <v>24700</v>
      </c>
      <c r="M1953" s="49">
        <v>25300</v>
      </c>
      <c r="N1953" s="49">
        <v>25300</v>
      </c>
      <c r="O1953" s="49">
        <v>24700</v>
      </c>
      <c r="P1953" s="49">
        <v>27000</v>
      </c>
      <c r="Q1953" s="49">
        <v>28000</v>
      </c>
      <c r="R1953" s="49">
        <v>28000</v>
      </c>
      <c r="S1953" s="49">
        <v>28200</v>
      </c>
      <c r="T1953" s="49">
        <v>28600</v>
      </c>
      <c r="U1953" s="49">
        <v>29100</v>
      </c>
      <c r="V1953" s="49">
        <v>29600</v>
      </c>
    </row>
    <row r="1954" spans="1:22" ht="15.75" customHeight="1">
      <c r="A1954" s="139" t="s">
        <v>751</v>
      </c>
      <c r="B1954" s="139" t="s">
        <v>330</v>
      </c>
      <c r="C1954" s="139" t="s">
        <v>785</v>
      </c>
      <c r="D1954" s="139" t="s">
        <v>633</v>
      </c>
      <c r="E1954" s="139" t="s">
        <v>754</v>
      </c>
      <c r="F1954" s="49">
        <v>0</v>
      </c>
      <c r="G1954" s="49">
        <v>0</v>
      </c>
      <c r="H1954" s="49">
        <v>0</v>
      </c>
      <c r="I1954" s="49">
        <v>0</v>
      </c>
      <c r="J1954" s="49">
        <v>0</v>
      </c>
      <c r="K1954" s="49">
        <v>0</v>
      </c>
      <c r="L1954" s="49">
        <v>0</v>
      </c>
      <c r="M1954" s="49">
        <v>0</v>
      </c>
      <c r="N1954" s="49">
        <v>0</v>
      </c>
      <c r="O1954" s="49">
        <v>0</v>
      </c>
      <c r="P1954" s="49">
        <v>0</v>
      </c>
      <c r="Q1954" s="49">
        <v>0</v>
      </c>
      <c r="R1954" s="49">
        <v>0</v>
      </c>
      <c r="S1954" s="49">
        <v>0</v>
      </c>
      <c r="T1954" s="49">
        <v>0</v>
      </c>
      <c r="U1954" s="49">
        <v>0</v>
      </c>
      <c r="V1954" s="49">
        <v>0</v>
      </c>
    </row>
    <row r="1955" spans="1:22" ht="15.75" customHeight="1">
      <c r="A1955" s="139" t="s">
        <v>751</v>
      </c>
      <c r="B1955" s="139" t="s">
        <v>332</v>
      </c>
      <c r="C1955" s="139" t="s">
        <v>785</v>
      </c>
      <c r="D1955" s="139" t="s">
        <v>633</v>
      </c>
      <c r="E1955" s="139" t="s">
        <v>754</v>
      </c>
      <c r="F1955" s="49">
        <v>196</v>
      </c>
      <c r="G1955" s="49">
        <v>197</v>
      </c>
      <c r="H1955" s="49">
        <v>207</v>
      </c>
      <c r="I1955" s="49">
        <v>209</v>
      </c>
      <c r="J1955" s="49">
        <v>244</v>
      </c>
      <c r="K1955" s="49">
        <v>248</v>
      </c>
      <c r="L1955" s="49">
        <v>227</v>
      </c>
      <c r="M1955" s="49">
        <v>232</v>
      </c>
      <c r="N1955" s="49">
        <v>218</v>
      </c>
      <c r="O1955" s="49">
        <v>243</v>
      </c>
      <c r="P1955" s="49">
        <v>203</v>
      </c>
      <c r="Q1955" s="49">
        <v>176</v>
      </c>
      <c r="R1955" s="49">
        <v>176</v>
      </c>
      <c r="S1955" s="49">
        <v>212</v>
      </c>
      <c r="T1955" s="49">
        <v>212</v>
      </c>
      <c r="U1955" s="49">
        <v>212</v>
      </c>
      <c r="V1955" s="49">
        <v>212</v>
      </c>
    </row>
    <row r="1956" spans="1:22" ht="15.75" customHeight="1">
      <c r="A1956" s="139" t="s">
        <v>751</v>
      </c>
      <c r="B1956" s="139" t="s">
        <v>338</v>
      </c>
      <c r="C1956" s="139" t="s">
        <v>785</v>
      </c>
      <c r="D1956" s="139" t="s">
        <v>633</v>
      </c>
      <c r="E1956" s="139" t="s">
        <v>754</v>
      </c>
      <c r="F1956" s="49">
        <v>1.23</v>
      </c>
      <c r="G1956" s="49">
        <v>1.85</v>
      </c>
      <c r="H1956" s="49">
        <v>1.85</v>
      </c>
      <c r="I1956" s="49">
        <v>1.85</v>
      </c>
      <c r="J1956" s="49">
        <v>2.4700000000000002</v>
      </c>
      <c r="K1956" s="49">
        <v>1.85</v>
      </c>
      <c r="L1956" s="49">
        <v>1.23</v>
      </c>
      <c r="M1956" s="49">
        <v>1.23</v>
      </c>
      <c r="N1956" s="49">
        <v>1.23</v>
      </c>
      <c r="O1956" s="49">
        <v>0.61699999999999999</v>
      </c>
      <c r="P1956" s="49">
        <v>0.61699999999999999</v>
      </c>
      <c r="Q1956" s="49">
        <v>0.61699999999999999</v>
      </c>
      <c r="R1956" s="49">
        <v>0.61699999999999999</v>
      </c>
      <c r="S1956" s="49">
        <v>0.58699999999999997</v>
      </c>
      <c r="T1956" s="49">
        <v>0.48499999999999999</v>
      </c>
      <c r="U1956" s="49">
        <v>0.38400000000000001</v>
      </c>
      <c r="V1956" s="49">
        <v>0.28299999999999997</v>
      </c>
    </row>
    <row r="1957" spans="1:22" ht="15.75" customHeight="1">
      <c r="A1957" s="139" t="s">
        <v>751</v>
      </c>
      <c r="B1957" s="139" t="s">
        <v>552</v>
      </c>
      <c r="C1957" s="139" t="s">
        <v>785</v>
      </c>
      <c r="D1957" s="139" t="s">
        <v>633</v>
      </c>
      <c r="E1957" s="139" t="s">
        <v>754</v>
      </c>
      <c r="F1957" s="49">
        <v>491</v>
      </c>
      <c r="G1957" s="49">
        <v>477</v>
      </c>
      <c r="H1957" s="49">
        <v>381</v>
      </c>
      <c r="I1957" s="49">
        <v>330</v>
      </c>
      <c r="J1957" s="49">
        <v>351</v>
      </c>
      <c r="K1957" s="49">
        <v>415</v>
      </c>
      <c r="L1957" s="49">
        <v>372</v>
      </c>
      <c r="M1957" s="49">
        <v>355</v>
      </c>
      <c r="N1957" s="49">
        <v>319</v>
      </c>
      <c r="O1957" s="49">
        <v>277</v>
      </c>
      <c r="P1957" s="49">
        <v>292</v>
      </c>
      <c r="Q1957" s="49">
        <v>270</v>
      </c>
      <c r="R1957" s="49">
        <v>270</v>
      </c>
      <c r="S1957" s="49">
        <v>255</v>
      </c>
      <c r="T1957" s="49">
        <v>241</v>
      </c>
      <c r="U1957" s="49">
        <v>228</v>
      </c>
      <c r="V1957" s="49">
        <v>214</v>
      </c>
    </row>
    <row r="1958" spans="1:22" ht="15.75" customHeight="1">
      <c r="A1958" s="139" t="s">
        <v>751</v>
      </c>
      <c r="B1958" s="139" t="s">
        <v>340</v>
      </c>
      <c r="C1958" s="139" t="s">
        <v>785</v>
      </c>
      <c r="D1958" s="139" t="s">
        <v>633</v>
      </c>
      <c r="E1958" s="139" t="s">
        <v>754</v>
      </c>
      <c r="F1958" s="49">
        <v>4.9400000000000004</v>
      </c>
      <c r="G1958" s="49">
        <v>4.32</v>
      </c>
      <c r="H1958" s="49">
        <v>3.7</v>
      </c>
      <c r="I1958" s="49">
        <v>3.7</v>
      </c>
      <c r="J1958" s="49">
        <v>3.7</v>
      </c>
      <c r="K1958" s="49">
        <v>2.4700000000000002</v>
      </c>
      <c r="L1958" s="49">
        <v>2.4700000000000002</v>
      </c>
      <c r="M1958" s="49">
        <v>4.32</v>
      </c>
      <c r="N1958" s="49">
        <v>3.09</v>
      </c>
      <c r="O1958" s="49">
        <v>2.4700000000000002</v>
      </c>
      <c r="P1958" s="49">
        <v>2.4700000000000002</v>
      </c>
      <c r="Q1958" s="49">
        <v>2.4700000000000002</v>
      </c>
      <c r="R1958" s="49">
        <v>2.4700000000000002</v>
      </c>
      <c r="S1958" s="49">
        <v>1.87</v>
      </c>
      <c r="T1958" s="49">
        <v>1.66</v>
      </c>
      <c r="U1958" s="49">
        <v>1.45</v>
      </c>
      <c r="V1958" s="49">
        <v>1.24</v>
      </c>
    </row>
    <row r="1959" spans="1:22" ht="15.75" customHeight="1">
      <c r="A1959" s="139" t="s">
        <v>751</v>
      </c>
      <c r="B1959" s="139" t="s">
        <v>342</v>
      </c>
      <c r="C1959" s="139" t="s">
        <v>785</v>
      </c>
      <c r="D1959" s="139" t="s">
        <v>633</v>
      </c>
      <c r="E1959" s="139" t="s">
        <v>754</v>
      </c>
      <c r="F1959" s="49">
        <v>17.3</v>
      </c>
      <c r="G1959" s="49">
        <v>17.899999999999999</v>
      </c>
      <c r="H1959" s="49">
        <v>17.899999999999999</v>
      </c>
      <c r="I1959" s="49">
        <v>17.899999999999999</v>
      </c>
      <c r="J1959" s="49">
        <v>19.8</v>
      </c>
      <c r="K1959" s="49">
        <v>21</v>
      </c>
      <c r="L1959" s="49">
        <v>22.8</v>
      </c>
      <c r="M1959" s="49">
        <v>24.7</v>
      </c>
      <c r="N1959" s="49">
        <v>26.5</v>
      </c>
      <c r="O1959" s="49">
        <v>28.4</v>
      </c>
      <c r="P1959" s="49">
        <v>30.9</v>
      </c>
      <c r="Q1959" s="49">
        <v>32.700000000000003</v>
      </c>
      <c r="R1959" s="49">
        <v>32.700000000000003</v>
      </c>
      <c r="S1959" s="49">
        <v>33.299999999999997</v>
      </c>
      <c r="T1959" s="49">
        <v>34.6</v>
      </c>
      <c r="U1959" s="49">
        <v>35.9</v>
      </c>
      <c r="V1959" s="49">
        <v>37.200000000000003</v>
      </c>
    </row>
    <row r="1960" spans="1:22" ht="15.75" customHeight="1">
      <c r="A1960" s="139" t="s">
        <v>751</v>
      </c>
      <c r="B1960" s="139" t="s">
        <v>763</v>
      </c>
      <c r="C1960" s="139" t="s">
        <v>785</v>
      </c>
      <c r="D1960" s="139" t="s">
        <v>633</v>
      </c>
      <c r="E1960" s="139" t="s">
        <v>754</v>
      </c>
      <c r="F1960" s="49">
        <v>3540</v>
      </c>
      <c r="G1960" s="49">
        <v>3250</v>
      </c>
      <c r="H1960" s="49">
        <v>3090</v>
      </c>
      <c r="I1960" s="49">
        <v>2980</v>
      </c>
      <c r="J1960" s="49">
        <v>3140</v>
      </c>
      <c r="K1960" s="49">
        <v>3090</v>
      </c>
      <c r="L1960" s="49">
        <v>3120</v>
      </c>
      <c r="M1960" s="49">
        <v>3010</v>
      </c>
      <c r="N1960" s="49">
        <v>2730</v>
      </c>
      <c r="O1960" s="49">
        <v>2240</v>
      </c>
      <c r="P1960" s="49">
        <v>2550</v>
      </c>
      <c r="Q1960" s="49">
        <v>2500</v>
      </c>
      <c r="R1960" s="49">
        <v>2510</v>
      </c>
      <c r="S1960" s="49">
        <v>2370</v>
      </c>
      <c r="T1960" s="49">
        <v>2270</v>
      </c>
      <c r="U1960" s="49">
        <v>2200</v>
      </c>
      <c r="V1960" s="49">
        <v>2130</v>
      </c>
    </row>
    <row r="1961" spans="1:22" ht="15.75" customHeight="1">
      <c r="A1961" s="139" t="s">
        <v>751</v>
      </c>
      <c r="B1961" s="139" t="s">
        <v>346</v>
      </c>
      <c r="C1961" s="139" t="s">
        <v>785</v>
      </c>
      <c r="D1961" s="139" t="s">
        <v>633</v>
      </c>
      <c r="E1961" s="139" t="s">
        <v>754</v>
      </c>
      <c r="F1961" s="49">
        <v>57.9</v>
      </c>
      <c r="G1961" s="49">
        <v>57.2</v>
      </c>
      <c r="H1961" s="49">
        <v>58.5</v>
      </c>
      <c r="I1961" s="49">
        <v>56</v>
      </c>
      <c r="J1961" s="49">
        <v>56</v>
      </c>
      <c r="K1961" s="49">
        <v>52.3</v>
      </c>
      <c r="L1961" s="49">
        <v>51.7</v>
      </c>
      <c r="M1961" s="49">
        <v>57.3</v>
      </c>
      <c r="N1961" s="49">
        <v>56.7</v>
      </c>
      <c r="O1961" s="49">
        <v>48.7</v>
      </c>
      <c r="P1961" s="49">
        <v>48.7</v>
      </c>
      <c r="Q1961" s="49">
        <v>48.7</v>
      </c>
      <c r="R1961" s="49">
        <v>48.7</v>
      </c>
      <c r="S1961" s="49">
        <v>47.8</v>
      </c>
      <c r="T1961" s="49">
        <v>46.9</v>
      </c>
      <c r="U1961" s="49">
        <v>46.1</v>
      </c>
      <c r="V1961" s="49">
        <v>45.2</v>
      </c>
    </row>
    <row r="1962" spans="1:22" ht="15.75" customHeight="1">
      <c r="A1962" s="139" t="s">
        <v>751</v>
      </c>
      <c r="B1962" s="139" t="s">
        <v>348</v>
      </c>
      <c r="C1962" s="139" t="s">
        <v>785</v>
      </c>
      <c r="D1962" s="139" t="s">
        <v>633</v>
      </c>
      <c r="E1962" s="139" t="s">
        <v>754</v>
      </c>
      <c r="F1962" s="49">
        <v>2.98E-2</v>
      </c>
      <c r="G1962" s="49">
        <v>2.98E-2</v>
      </c>
      <c r="H1962" s="49">
        <v>2.98E-2</v>
      </c>
      <c r="I1962" s="49">
        <v>2.98E-2</v>
      </c>
      <c r="J1962" s="49">
        <v>2.98E-2</v>
      </c>
      <c r="K1962" s="49">
        <v>2.98E-2</v>
      </c>
      <c r="L1962" s="49">
        <v>2.98E-2</v>
      </c>
      <c r="M1962" s="49">
        <v>2.98E-2</v>
      </c>
      <c r="N1962" s="49">
        <v>2.98E-2</v>
      </c>
      <c r="O1962" s="49">
        <v>2.98E-2</v>
      </c>
      <c r="P1962" s="49">
        <v>2.98E-2</v>
      </c>
      <c r="Q1962" s="49">
        <v>2.98E-2</v>
      </c>
      <c r="R1962" s="49">
        <v>2.98E-2</v>
      </c>
      <c r="S1962" s="49">
        <v>2.98E-2</v>
      </c>
      <c r="T1962" s="49">
        <v>2.98E-2</v>
      </c>
      <c r="U1962" s="49">
        <v>4.5999999999999999E-2</v>
      </c>
      <c r="V1962" s="49">
        <v>5.21E-2</v>
      </c>
    </row>
    <row r="1963" spans="1:22" ht="15.75" customHeight="1">
      <c r="A1963" s="139" t="s">
        <v>751</v>
      </c>
      <c r="B1963" s="139" t="s">
        <v>350</v>
      </c>
      <c r="C1963" s="139" t="s">
        <v>785</v>
      </c>
      <c r="D1963" s="139" t="s">
        <v>633</v>
      </c>
      <c r="E1963" s="139" t="s">
        <v>754</v>
      </c>
      <c r="F1963" s="49">
        <v>9.26</v>
      </c>
      <c r="G1963" s="49">
        <v>4.32</v>
      </c>
      <c r="H1963" s="49">
        <v>4.32</v>
      </c>
      <c r="I1963" s="49">
        <v>4.32</v>
      </c>
      <c r="J1963" s="49">
        <v>4.32</v>
      </c>
      <c r="K1963" s="49">
        <v>4.32</v>
      </c>
      <c r="L1963" s="49">
        <v>4.32</v>
      </c>
      <c r="M1963" s="49">
        <v>5.56</v>
      </c>
      <c r="N1963" s="49">
        <v>5.56</v>
      </c>
      <c r="O1963" s="49">
        <v>5.56</v>
      </c>
      <c r="P1963" s="49">
        <v>5.56</v>
      </c>
      <c r="Q1963" s="49">
        <v>6.17</v>
      </c>
      <c r="R1963" s="49">
        <v>6.17</v>
      </c>
      <c r="S1963" s="49">
        <v>4.53</v>
      </c>
      <c r="T1963" s="49">
        <v>4.3600000000000003</v>
      </c>
      <c r="U1963" s="49">
        <v>4.1900000000000004</v>
      </c>
      <c r="V1963" s="49">
        <v>4.0199999999999996</v>
      </c>
    </row>
    <row r="1964" spans="1:22" ht="15.75" customHeight="1">
      <c r="A1964" s="139" t="s">
        <v>751</v>
      </c>
      <c r="B1964" s="139" t="s">
        <v>596</v>
      </c>
      <c r="C1964" s="139" t="s">
        <v>785</v>
      </c>
      <c r="D1964" s="139" t="s">
        <v>633</v>
      </c>
      <c r="E1964" s="139" t="s">
        <v>754</v>
      </c>
      <c r="F1964" s="49">
        <v>516</v>
      </c>
      <c r="G1964" s="49">
        <v>511</v>
      </c>
      <c r="H1964" s="49">
        <v>543</v>
      </c>
      <c r="I1964" s="49">
        <v>570</v>
      </c>
      <c r="J1964" s="49">
        <v>595</v>
      </c>
      <c r="K1964" s="49">
        <v>506</v>
      </c>
      <c r="L1964" s="49">
        <v>470</v>
      </c>
      <c r="M1964" s="49">
        <v>439</v>
      </c>
      <c r="N1964" s="49">
        <v>346</v>
      </c>
      <c r="O1964" s="49">
        <v>334</v>
      </c>
      <c r="P1964" s="49">
        <v>381</v>
      </c>
      <c r="Q1964" s="49">
        <v>321</v>
      </c>
      <c r="R1964" s="49">
        <v>321</v>
      </c>
      <c r="S1964" s="49">
        <v>320</v>
      </c>
      <c r="T1964" s="49">
        <v>302</v>
      </c>
      <c r="U1964" s="49">
        <v>285</v>
      </c>
      <c r="V1964" s="49">
        <v>268</v>
      </c>
    </row>
    <row r="1965" spans="1:22" ht="15.75" customHeight="1">
      <c r="A1965" s="139" t="s">
        <v>751</v>
      </c>
      <c r="B1965" s="139" t="s">
        <v>353</v>
      </c>
      <c r="C1965" s="139" t="s">
        <v>785</v>
      </c>
      <c r="D1965" s="139" t="s">
        <v>633</v>
      </c>
      <c r="E1965" s="139" t="s">
        <v>754</v>
      </c>
      <c r="F1965" s="49">
        <v>4.9400000000000004</v>
      </c>
      <c r="G1965" s="49">
        <v>3.09</v>
      </c>
      <c r="H1965" s="49">
        <v>1.85</v>
      </c>
      <c r="I1965" s="49">
        <v>3.09</v>
      </c>
      <c r="J1965" s="49">
        <v>6.79</v>
      </c>
      <c r="K1965" s="49">
        <v>9.26</v>
      </c>
      <c r="L1965" s="49">
        <v>9.26</v>
      </c>
      <c r="M1965" s="49">
        <v>10.5</v>
      </c>
      <c r="N1965" s="49">
        <v>10.5</v>
      </c>
      <c r="O1965" s="49">
        <v>8.34</v>
      </c>
      <c r="P1965" s="49">
        <v>6.17</v>
      </c>
      <c r="Q1965" s="49">
        <v>8.0299999999999994</v>
      </c>
      <c r="R1965" s="49">
        <v>8.0299999999999994</v>
      </c>
      <c r="S1965" s="49">
        <v>9.49</v>
      </c>
      <c r="T1965" s="49">
        <v>9.83</v>
      </c>
      <c r="U1965" s="49">
        <v>10.199999999999999</v>
      </c>
      <c r="V1965" s="49">
        <v>10.5</v>
      </c>
    </row>
    <row r="1966" spans="1:22" ht="15.75" customHeight="1">
      <c r="A1966" s="139" t="s">
        <v>751</v>
      </c>
      <c r="B1966" s="139" t="s">
        <v>357</v>
      </c>
      <c r="C1966" s="139" t="s">
        <v>785</v>
      </c>
      <c r="D1966" s="139" t="s">
        <v>633</v>
      </c>
      <c r="E1966" s="139" t="s">
        <v>754</v>
      </c>
      <c r="F1966" s="49">
        <v>17.899999999999999</v>
      </c>
      <c r="G1966" s="49">
        <v>17.899999999999999</v>
      </c>
      <c r="H1966" s="49">
        <v>17.899999999999999</v>
      </c>
      <c r="I1966" s="49">
        <v>17.899999999999999</v>
      </c>
      <c r="J1966" s="49">
        <v>17.899999999999999</v>
      </c>
      <c r="K1966" s="49">
        <v>17.899999999999999</v>
      </c>
      <c r="L1966" s="49">
        <v>17.899999999999999</v>
      </c>
      <c r="M1966" s="49">
        <v>17.899999999999999</v>
      </c>
      <c r="N1966" s="49">
        <v>17.899999999999999</v>
      </c>
      <c r="O1966" s="49">
        <v>17.899999999999999</v>
      </c>
      <c r="P1966" s="49">
        <v>17.899999999999999</v>
      </c>
      <c r="Q1966" s="49">
        <v>17.899999999999999</v>
      </c>
      <c r="R1966" s="49">
        <v>17.899999999999999</v>
      </c>
      <c r="S1966" s="49">
        <v>17.899999999999999</v>
      </c>
      <c r="T1966" s="49">
        <v>17.899999999999999</v>
      </c>
      <c r="U1966" s="49">
        <v>17.899999999999999</v>
      </c>
      <c r="V1966" s="49">
        <v>17.899999999999999</v>
      </c>
    </row>
    <row r="1967" spans="1:22" ht="15.75" customHeight="1">
      <c r="A1967" s="139" t="s">
        <v>751</v>
      </c>
      <c r="B1967" s="139" t="s">
        <v>359</v>
      </c>
      <c r="C1967" s="139" t="s">
        <v>785</v>
      </c>
      <c r="D1967" s="139" t="s">
        <v>633</v>
      </c>
      <c r="E1967" s="139" t="s">
        <v>754</v>
      </c>
      <c r="F1967" s="49">
        <v>35.200000000000003</v>
      </c>
      <c r="G1967" s="49">
        <v>49.4</v>
      </c>
      <c r="H1967" s="49">
        <v>33.299999999999997</v>
      </c>
      <c r="I1967" s="49">
        <v>39.5</v>
      </c>
      <c r="J1967" s="49">
        <v>43.2</v>
      </c>
      <c r="K1967" s="49">
        <v>49.4</v>
      </c>
      <c r="L1967" s="49">
        <v>75.3</v>
      </c>
      <c r="M1967" s="49">
        <v>63</v>
      </c>
      <c r="N1967" s="49">
        <v>42.6</v>
      </c>
      <c r="O1967" s="49">
        <v>28.4</v>
      </c>
      <c r="P1967" s="49">
        <v>24.7</v>
      </c>
      <c r="Q1967" s="49">
        <v>22.8</v>
      </c>
      <c r="R1967" s="49">
        <v>22.8</v>
      </c>
      <c r="S1967" s="49">
        <v>34.4</v>
      </c>
      <c r="T1967" s="49">
        <v>33.6</v>
      </c>
      <c r="U1967" s="49">
        <v>32.9</v>
      </c>
      <c r="V1967" s="49">
        <v>32.200000000000003</v>
      </c>
    </row>
    <row r="1968" spans="1:22" ht="15.75" customHeight="1">
      <c r="A1968" s="139" t="s">
        <v>751</v>
      </c>
      <c r="B1968" s="139" t="s">
        <v>363</v>
      </c>
      <c r="C1968" s="139" t="s">
        <v>785</v>
      </c>
      <c r="D1968" s="139" t="s">
        <v>633</v>
      </c>
      <c r="E1968" s="139" t="s">
        <v>754</v>
      </c>
      <c r="F1968" s="49">
        <v>6.91</v>
      </c>
      <c r="G1968" s="49">
        <v>6.55</v>
      </c>
      <c r="H1968" s="49">
        <v>6.19</v>
      </c>
      <c r="I1968" s="49">
        <v>5.82</v>
      </c>
      <c r="J1968" s="49">
        <v>5.46</v>
      </c>
      <c r="K1968" s="49">
        <v>5.0999999999999996</v>
      </c>
      <c r="L1968" s="49">
        <v>4.74</v>
      </c>
      <c r="M1968" s="49">
        <v>4.38</v>
      </c>
      <c r="N1968" s="49">
        <v>4.01</v>
      </c>
      <c r="O1968" s="49">
        <v>3.65</v>
      </c>
      <c r="P1968" s="49">
        <v>3.29</v>
      </c>
      <c r="Q1968" s="49">
        <v>2.93</v>
      </c>
      <c r="R1968" s="49">
        <v>2.57</v>
      </c>
      <c r="S1968" s="49">
        <v>2.2000000000000002</v>
      </c>
      <c r="T1968" s="49">
        <v>1.84</v>
      </c>
      <c r="U1968" s="49">
        <v>1.48</v>
      </c>
      <c r="V1968" s="49">
        <v>1.1200000000000001</v>
      </c>
    </row>
    <row r="1969" spans="1:22" ht="15.75" customHeight="1">
      <c r="A1969" s="139" t="s">
        <v>751</v>
      </c>
      <c r="B1969" s="139" t="s">
        <v>764</v>
      </c>
      <c r="C1969" s="139" t="s">
        <v>785</v>
      </c>
      <c r="D1969" s="139" t="s">
        <v>633</v>
      </c>
      <c r="E1969" s="139" t="s">
        <v>754</v>
      </c>
      <c r="F1969" s="49">
        <v>37.700000000000003</v>
      </c>
      <c r="G1969" s="49">
        <v>34</v>
      </c>
      <c r="H1969" s="49">
        <v>37</v>
      </c>
      <c r="I1969" s="49">
        <v>40.1</v>
      </c>
      <c r="J1969" s="49">
        <v>46.3</v>
      </c>
      <c r="K1969" s="49">
        <v>43.8</v>
      </c>
      <c r="L1969" s="49">
        <v>46.3</v>
      </c>
      <c r="M1969" s="49">
        <v>50</v>
      </c>
      <c r="N1969" s="49">
        <v>45.1</v>
      </c>
      <c r="O1969" s="49">
        <v>54.9</v>
      </c>
      <c r="P1969" s="49">
        <v>61.1</v>
      </c>
      <c r="Q1969" s="49">
        <v>54.3</v>
      </c>
      <c r="R1969" s="49">
        <v>54.3</v>
      </c>
      <c r="S1969" s="49">
        <v>59.4</v>
      </c>
      <c r="T1969" s="49">
        <v>61.2</v>
      </c>
      <c r="U1969" s="49">
        <v>63</v>
      </c>
      <c r="V1969" s="49">
        <v>64.8</v>
      </c>
    </row>
    <row r="1970" spans="1:22" ht="15.75" customHeight="1">
      <c r="A1970" s="139" t="s">
        <v>751</v>
      </c>
      <c r="B1970" s="139" t="s">
        <v>314</v>
      </c>
      <c r="C1970" s="139" t="s">
        <v>785</v>
      </c>
      <c r="D1970" s="139" t="s">
        <v>633</v>
      </c>
      <c r="E1970" s="139" t="s">
        <v>754</v>
      </c>
      <c r="F1970" s="49">
        <v>25</v>
      </c>
      <c r="G1970" s="49">
        <v>25</v>
      </c>
      <c r="H1970" s="49">
        <v>26.9</v>
      </c>
      <c r="I1970" s="49">
        <v>24.4</v>
      </c>
      <c r="J1970" s="49">
        <v>31.2</v>
      </c>
      <c r="K1970" s="49">
        <v>28.1</v>
      </c>
      <c r="L1970" s="49">
        <v>29.9</v>
      </c>
      <c r="M1970" s="49">
        <v>34.299999999999997</v>
      </c>
      <c r="N1970" s="49">
        <v>30</v>
      </c>
      <c r="O1970" s="49">
        <v>28.1</v>
      </c>
      <c r="P1970" s="49">
        <v>25.1</v>
      </c>
      <c r="Q1970" s="49">
        <v>25.1</v>
      </c>
      <c r="R1970" s="49">
        <v>25.1</v>
      </c>
      <c r="S1970" s="49">
        <v>28.4</v>
      </c>
      <c r="T1970" s="49">
        <v>28.6</v>
      </c>
      <c r="U1970" s="49">
        <v>28.7</v>
      </c>
      <c r="V1970" s="49">
        <v>28.9</v>
      </c>
    </row>
    <row r="1971" spans="1:22" ht="15.75" customHeight="1">
      <c r="A1971" s="139" t="s">
        <v>751</v>
      </c>
      <c r="B1971" s="139" t="s">
        <v>377</v>
      </c>
      <c r="C1971" s="139" t="s">
        <v>785</v>
      </c>
      <c r="D1971" s="139" t="s">
        <v>633</v>
      </c>
      <c r="E1971" s="139" t="s">
        <v>754</v>
      </c>
      <c r="F1971" s="49">
        <v>161</v>
      </c>
      <c r="G1971" s="49">
        <v>95.3</v>
      </c>
      <c r="H1971" s="49">
        <v>102</v>
      </c>
      <c r="I1971" s="49">
        <v>53.2</v>
      </c>
      <c r="J1971" s="49">
        <v>59.5</v>
      </c>
      <c r="K1971" s="49">
        <v>74.3</v>
      </c>
      <c r="L1971" s="49">
        <v>72.8</v>
      </c>
      <c r="M1971" s="49">
        <v>70.900000000000006</v>
      </c>
      <c r="N1971" s="49">
        <v>71.5</v>
      </c>
      <c r="O1971" s="49">
        <v>62.3</v>
      </c>
      <c r="P1971" s="49">
        <v>61.1</v>
      </c>
      <c r="Q1971" s="49">
        <v>40.4</v>
      </c>
      <c r="R1971" s="49">
        <v>40.4</v>
      </c>
      <c r="S1971" s="49">
        <v>27.4</v>
      </c>
      <c r="T1971" s="49">
        <v>20.6</v>
      </c>
      <c r="U1971" s="49">
        <v>13.7</v>
      </c>
      <c r="V1971" s="49">
        <v>6.89</v>
      </c>
    </row>
    <row r="1972" spans="1:22" ht="15.75" customHeight="1">
      <c r="A1972" s="139" t="s">
        <v>751</v>
      </c>
      <c r="B1972" s="139" t="s">
        <v>383</v>
      </c>
      <c r="C1972" s="139" t="s">
        <v>785</v>
      </c>
      <c r="D1972" s="139" t="s">
        <v>633</v>
      </c>
      <c r="E1972" s="139" t="s">
        <v>754</v>
      </c>
      <c r="F1972" s="49">
        <v>92</v>
      </c>
      <c r="G1972" s="49">
        <v>83.5</v>
      </c>
      <c r="H1972" s="49">
        <v>80.7</v>
      </c>
      <c r="I1972" s="49">
        <v>79.099999999999994</v>
      </c>
      <c r="J1972" s="49">
        <v>81.599999999999994</v>
      </c>
      <c r="K1972" s="49">
        <v>78.8</v>
      </c>
      <c r="L1972" s="49">
        <v>80.099999999999994</v>
      </c>
      <c r="M1972" s="49">
        <v>79</v>
      </c>
      <c r="N1972" s="49">
        <v>75.900000000000006</v>
      </c>
      <c r="O1972" s="49">
        <v>81.8</v>
      </c>
      <c r="P1972" s="49">
        <v>88.4</v>
      </c>
      <c r="Q1972" s="49">
        <v>90.1</v>
      </c>
      <c r="R1972" s="49">
        <v>94.5</v>
      </c>
      <c r="S1972" s="49">
        <v>86.8</v>
      </c>
      <c r="T1972" s="49">
        <v>87.3</v>
      </c>
      <c r="U1972" s="49">
        <v>87.8</v>
      </c>
      <c r="V1972" s="49">
        <v>88.3</v>
      </c>
    </row>
    <row r="1973" spans="1:22" ht="15.75" customHeight="1">
      <c r="A1973" s="139" t="s">
        <v>751</v>
      </c>
      <c r="B1973" s="139" t="s">
        <v>381</v>
      </c>
      <c r="C1973" s="139" t="s">
        <v>785</v>
      </c>
      <c r="D1973" s="139" t="s">
        <v>633</v>
      </c>
      <c r="E1973" s="139" t="s">
        <v>754</v>
      </c>
      <c r="F1973" s="49">
        <v>1470</v>
      </c>
      <c r="G1973" s="49">
        <v>827</v>
      </c>
      <c r="H1973" s="49">
        <v>796</v>
      </c>
      <c r="I1973" s="49">
        <v>935</v>
      </c>
      <c r="J1973" s="49">
        <v>895</v>
      </c>
      <c r="K1973" s="49">
        <v>1350</v>
      </c>
      <c r="L1973" s="49">
        <v>1240</v>
      </c>
      <c r="M1973" s="49">
        <v>1460</v>
      </c>
      <c r="N1973" s="49">
        <v>1280</v>
      </c>
      <c r="O1973" s="49">
        <v>1610</v>
      </c>
      <c r="P1973" s="49">
        <v>1540</v>
      </c>
      <c r="Q1973" s="49">
        <v>1750</v>
      </c>
      <c r="R1973" s="49">
        <v>1750</v>
      </c>
      <c r="S1973" s="49">
        <v>1790</v>
      </c>
      <c r="T1973" s="49">
        <v>1860</v>
      </c>
      <c r="U1973" s="49">
        <v>1930</v>
      </c>
      <c r="V1973" s="49">
        <v>2000</v>
      </c>
    </row>
    <row r="1974" spans="1:22" ht="15.75" customHeight="1">
      <c r="A1974" s="139" t="s">
        <v>751</v>
      </c>
      <c r="B1974" s="139" t="s">
        <v>389</v>
      </c>
      <c r="C1974" s="139" t="s">
        <v>785</v>
      </c>
      <c r="D1974" s="139" t="s">
        <v>633</v>
      </c>
      <c r="E1974" s="139" t="s">
        <v>754</v>
      </c>
      <c r="F1974" s="49">
        <v>21.3</v>
      </c>
      <c r="G1974" s="49">
        <v>20.7</v>
      </c>
      <c r="H1974" s="49">
        <v>27.6</v>
      </c>
      <c r="I1974" s="49">
        <v>32.200000000000003</v>
      </c>
      <c r="J1974" s="49">
        <v>30.4</v>
      </c>
      <c r="K1974" s="49">
        <v>30.9</v>
      </c>
      <c r="L1974" s="49">
        <v>29.7</v>
      </c>
      <c r="M1974" s="49">
        <v>31.5</v>
      </c>
      <c r="N1974" s="49">
        <v>31.5</v>
      </c>
      <c r="O1974" s="49">
        <v>35</v>
      </c>
      <c r="P1974" s="49">
        <v>39.700000000000003</v>
      </c>
      <c r="Q1974" s="49">
        <v>40</v>
      </c>
      <c r="R1974" s="49">
        <v>44.9</v>
      </c>
      <c r="S1974" s="49">
        <v>49.5</v>
      </c>
      <c r="T1974" s="49">
        <v>41.9</v>
      </c>
      <c r="U1974" s="49">
        <v>44.1</v>
      </c>
      <c r="V1974" s="49">
        <v>46.8</v>
      </c>
    </row>
    <row r="1975" spans="1:22" ht="15.75" customHeight="1">
      <c r="A1975" s="139" t="s">
        <v>751</v>
      </c>
      <c r="B1975" s="139" t="s">
        <v>385</v>
      </c>
      <c r="C1975" s="139" t="s">
        <v>785</v>
      </c>
      <c r="D1975" s="139" t="s">
        <v>633</v>
      </c>
      <c r="E1975" s="139" t="s">
        <v>754</v>
      </c>
      <c r="F1975" s="49">
        <v>703</v>
      </c>
      <c r="G1975" s="49">
        <v>437</v>
      </c>
      <c r="H1975" s="49">
        <v>463</v>
      </c>
      <c r="I1975" s="49">
        <v>414</v>
      </c>
      <c r="J1975" s="49">
        <v>809</v>
      </c>
      <c r="K1975" s="49">
        <v>790</v>
      </c>
      <c r="L1975" s="49">
        <v>914</v>
      </c>
      <c r="M1975" s="49">
        <v>875</v>
      </c>
      <c r="N1975" s="49">
        <v>906</v>
      </c>
      <c r="O1975" s="49">
        <v>717</v>
      </c>
      <c r="P1975" s="49">
        <v>305</v>
      </c>
      <c r="Q1975" s="49">
        <v>11.7</v>
      </c>
      <c r="R1975" s="49">
        <v>11.7</v>
      </c>
      <c r="S1975" s="49">
        <v>484</v>
      </c>
      <c r="T1975" s="49">
        <v>479</v>
      </c>
      <c r="U1975" s="49">
        <v>475</v>
      </c>
      <c r="V1975" s="49">
        <v>470</v>
      </c>
    </row>
    <row r="1976" spans="1:22" ht="15.75" customHeight="1">
      <c r="A1976" s="139" t="s">
        <v>751</v>
      </c>
      <c r="B1976" s="139" t="s">
        <v>387</v>
      </c>
      <c r="C1976" s="139" t="s">
        <v>785</v>
      </c>
      <c r="D1976" s="139" t="s">
        <v>633</v>
      </c>
      <c r="E1976" s="139" t="s">
        <v>754</v>
      </c>
      <c r="F1976" s="49">
        <v>121</v>
      </c>
      <c r="G1976" s="49">
        <v>131</v>
      </c>
      <c r="H1976" s="49">
        <v>128</v>
      </c>
      <c r="I1976" s="49">
        <v>126</v>
      </c>
      <c r="J1976" s="49">
        <v>134</v>
      </c>
      <c r="K1976" s="49">
        <v>129</v>
      </c>
      <c r="L1976" s="49">
        <v>131</v>
      </c>
      <c r="M1976" s="49">
        <v>131</v>
      </c>
      <c r="N1976" s="49">
        <v>82.3</v>
      </c>
      <c r="O1976" s="49">
        <v>80.5</v>
      </c>
      <c r="P1976" s="49">
        <v>63.4</v>
      </c>
      <c r="Q1976" s="49">
        <v>105</v>
      </c>
      <c r="R1976" s="49">
        <v>105</v>
      </c>
      <c r="S1976" s="49">
        <v>94.3</v>
      </c>
      <c r="T1976" s="49">
        <v>92.1</v>
      </c>
      <c r="U1976" s="49">
        <v>89.9</v>
      </c>
      <c r="V1976" s="49">
        <v>87.8</v>
      </c>
    </row>
    <row r="1977" spans="1:22" ht="15.75" customHeight="1">
      <c r="A1977" s="139" t="s">
        <v>751</v>
      </c>
      <c r="B1977" s="139" t="s">
        <v>379</v>
      </c>
      <c r="C1977" s="139" t="s">
        <v>785</v>
      </c>
      <c r="D1977" s="139" t="s">
        <v>633</v>
      </c>
      <c r="E1977" s="139" t="s">
        <v>754</v>
      </c>
      <c r="F1977" s="49">
        <v>4.32</v>
      </c>
      <c r="G1977" s="49">
        <v>3.7</v>
      </c>
      <c r="H1977" s="49">
        <v>3.7</v>
      </c>
      <c r="I1977" s="49">
        <v>3.09</v>
      </c>
      <c r="J1977" s="49">
        <v>3.7</v>
      </c>
      <c r="K1977" s="49">
        <v>3.7</v>
      </c>
      <c r="L1977" s="49">
        <v>3.7</v>
      </c>
      <c r="M1977" s="49">
        <v>3.7</v>
      </c>
      <c r="N1977" s="49">
        <v>3.09</v>
      </c>
      <c r="O1977" s="49">
        <v>3.09</v>
      </c>
      <c r="P1977" s="49">
        <v>2.4700000000000002</v>
      </c>
      <c r="Q1977" s="49">
        <v>2.4700000000000002</v>
      </c>
      <c r="R1977" s="49">
        <v>2.4700000000000002</v>
      </c>
      <c r="S1977" s="49">
        <v>2.42</v>
      </c>
      <c r="T1977" s="49">
        <v>2.29</v>
      </c>
      <c r="U1977" s="49">
        <v>2.16</v>
      </c>
      <c r="V1977" s="49">
        <v>2.0299999999999998</v>
      </c>
    </row>
    <row r="1978" spans="1:22" ht="15.75" customHeight="1">
      <c r="A1978" s="139" t="s">
        <v>751</v>
      </c>
      <c r="B1978" s="139" t="s">
        <v>393</v>
      </c>
      <c r="C1978" s="139" t="s">
        <v>785</v>
      </c>
      <c r="D1978" s="139" t="s">
        <v>633</v>
      </c>
      <c r="E1978" s="139" t="s">
        <v>754</v>
      </c>
      <c r="F1978" s="49">
        <v>533</v>
      </c>
      <c r="G1978" s="49">
        <v>412</v>
      </c>
      <c r="H1978" s="49">
        <v>381</v>
      </c>
      <c r="I1978" s="49">
        <v>354</v>
      </c>
      <c r="J1978" s="49">
        <v>449</v>
      </c>
      <c r="K1978" s="49">
        <v>460</v>
      </c>
      <c r="L1978" s="49">
        <v>451</v>
      </c>
      <c r="M1978" s="49">
        <v>445</v>
      </c>
      <c r="N1978" s="49">
        <v>381</v>
      </c>
      <c r="O1978" s="49">
        <v>279</v>
      </c>
      <c r="P1978" s="49">
        <v>322</v>
      </c>
      <c r="Q1978" s="49">
        <v>317</v>
      </c>
      <c r="R1978" s="49">
        <v>317</v>
      </c>
      <c r="S1978" s="49">
        <v>311</v>
      </c>
      <c r="T1978" s="49">
        <v>300</v>
      </c>
      <c r="U1978" s="49">
        <v>288</v>
      </c>
      <c r="V1978" s="49">
        <v>277</v>
      </c>
    </row>
    <row r="1979" spans="1:22" ht="15.75" customHeight="1">
      <c r="A1979" s="139" t="s">
        <v>751</v>
      </c>
      <c r="B1979" s="139" t="s">
        <v>395</v>
      </c>
      <c r="C1979" s="139" t="s">
        <v>785</v>
      </c>
      <c r="D1979" s="139" t="s">
        <v>633</v>
      </c>
      <c r="E1979" s="139" t="s">
        <v>754</v>
      </c>
      <c r="F1979" s="49">
        <v>13</v>
      </c>
      <c r="G1979" s="49">
        <v>13</v>
      </c>
      <c r="H1979" s="49">
        <v>14.2</v>
      </c>
      <c r="I1979" s="49">
        <v>10.5</v>
      </c>
      <c r="J1979" s="49">
        <v>9.26</v>
      </c>
      <c r="K1979" s="49">
        <v>5.56</v>
      </c>
      <c r="L1979" s="49">
        <v>12.3</v>
      </c>
      <c r="M1979" s="49">
        <v>13</v>
      </c>
      <c r="N1979" s="49">
        <v>13.6</v>
      </c>
      <c r="O1979" s="49">
        <v>14.2</v>
      </c>
      <c r="P1979" s="49">
        <v>14.2</v>
      </c>
      <c r="Q1979" s="49">
        <v>14.8</v>
      </c>
      <c r="R1979" s="49">
        <v>14.8</v>
      </c>
      <c r="S1979" s="49">
        <v>15.3</v>
      </c>
      <c r="T1979" s="49">
        <v>15.7</v>
      </c>
      <c r="U1979" s="49">
        <v>16.2</v>
      </c>
      <c r="V1979" s="49">
        <v>16.600000000000001</v>
      </c>
    </row>
    <row r="1980" spans="1:22" ht="15.75" customHeight="1">
      <c r="A1980" s="139" t="s">
        <v>751</v>
      </c>
      <c r="B1980" s="139" t="s">
        <v>399</v>
      </c>
      <c r="C1980" s="139" t="s">
        <v>785</v>
      </c>
      <c r="D1980" s="139" t="s">
        <v>633</v>
      </c>
      <c r="E1980" s="139" t="s">
        <v>754</v>
      </c>
      <c r="F1980" s="49">
        <v>17.3</v>
      </c>
      <c r="G1980" s="49">
        <v>17.3</v>
      </c>
      <c r="H1980" s="49">
        <v>17.899999999999999</v>
      </c>
      <c r="I1980" s="49">
        <v>18.5</v>
      </c>
      <c r="J1980" s="49">
        <v>19.8</v>
      </c>
      <c r="K1980" s="49">
        <v>21</v>
      </c>
      <c r="L1980" s="49">
        <v>19.8</v>
      </c>
      <c r="M1980" s="49">
        <v>18.5</v>
      </c>
      <c r="N1980" s="49">
        <v>17.899999999999999</v>
      </c>
      <c r="O1980" s="49">
        <v>17.3</v>
      </c>
      <c r="P1980" s="49">
        <v>16.100000000000001</v>
      </c>
      <c r="Q1980" s="49">
        <v>15.4</v>
      </c>
      <c r="R1980" s="49">
        <v>15.4</v>
      </c>
      <c r="S1980" s="49">
        <v>17.2</v>
      </c>
      <c r="T1980" s="49">
        <v>17.100000000000001</v>
      </c>
      <c r="U1980" s="49">
        <v>17.100000000000001</v>
      </c>
      <c r="V1980" s="49">
        <v>17</v>
      </c>
    </row>
    <row r="1981" spans="1:22" ht="15.75" customHeight="1">
      <c r="A1981" s="139" t="s">
        <v>751</v>
      </c>
      <c r="B1981" s="139" t="s">
        <v>397</v>
      </c>
      <c r="C1981" s="139" t="s">
        <v>785</v>
      </c>
      <c r="D1981" s="139" t="s">
        <v>633</v>
      </c>
      <c r="E1981" s="139" t="s">
        <v>754</v>
      </c>
      <c r="F1981" s="49">
        <v>86.5</v>
      </c>
      <c r="G1981" s="49">
        <v>78.2</v>
      </c>
      <c r="H1981" s="49">
        <v>79.900000000000006</v>
      </c>
      <c r="I1981" s="49">
        <v>85.3</v>
      </c>
      <c r="J1981" s="49">
        <v>86.3</v>
      </c>
      <c r="K1981" s="49">
        <v>90.1</v>
      </c>
      <c r="L1981" s="49">
        <v>87.5</v>
      </c>
      <c r="M1981" s="49">
        <v>86.2</v>
      </c>
      <c r="N1981" s="49">
        <v>71.5</v>
      </c>
      <c r="O1981" s="49">
        <v>71.3</v>
      </c>
      <c r="P1981" s="49">
        <v>75.900000000000006</v>
      </c>
      <c r="Q1981" s="49">
        <v>75.8</v>
      </c>
      <c r="R1981" s="49">
        <v>76.400000000000006</v>
      </c>
      <c r="S1981" s="49">
        <v>82.3</v>
      </c>
      <c r="T1981" s="49">
        <v>80.400000000000006</v>
      </c>
      <c r="U1981" s="49">
        <v>83</v>
      </c>
      <c r="V1981" s="49">
        <v>79.400000000000006</v>
      </c>
    </row>
    <row r="1982" spans="1:22" ht="15.75" customHeight="1">
      <c r="A1982" s="139" t="s">
        <v>751</v>
      </c>
      <c r="B1982" s="139" t="s">
        <v>401</v>
      </c>
      <c r="C1982" s="139" t="s">
        <v>785</v>
      </c>
      <c r="D1982" s="139" t="s">
        <v>633</v>
      </c>
      <c r="E1982" s="139" t="s">
        <v>754</v>
      </c>
      <c r="F1982" s="49">
        <v>78.400000000000006</v>
      </c>
      <c r="G1982" s="49">
        <v>80.900000000000006</v>
      </c>
      <c r="H1982" s="49">
        <v>80.900000000000006</v>
      </c>
      <c r="I1982" s="49">
        <v>93.2</v>
      </c>
      <c r="J1982" s="49">
        <v>93.2</v>
      </c>
      <c r="K1982" s="49">
        <v>93.2</v>
      </c>
      <c r="L1982" s="49">
        <v>93.2</v>
      </c>
      <c r="M1982" s="49">
        <v>35.200000000000003</v>
      </c>
      <c r="N1982" s="49">
        <v>79.900000000000006</v>
      </c>
      <c r="O1982" s="49">
        <v>79.900000000000006</v>
      </c>
      <c r="P1982" s="49">
        <v>79.900000000000006</v>
      </c>
      <c r="Q1982" s="49">
        <v>80</v>
      </c>
      <c r="R1982" s="49">
        <v>80</v>
      </c>
      <c r="S1982" s="49">
        <v>80</v>
      </c>
      <c r="T1982" s="49">
        <v>80.099999999999994</v>
      </c>
      <c r="U1982" s="49">
        <v>80.099999999999994</v>
      </c>
      <c r="V1982" s="49">
        <v>80.099999999999994</v>
      </c>
    </row>
    <row r="1983" spans="1:22" ht="15.75" customHeight="1">
      <c r="A1983" s="139" t="s">
        <v>751</v>
      </c>
      <c r="B1983" s="139" t="s">
        <v>403</v>
      </c>
      <c r="C1983" s="139" t="s">
        <v>785</v>
      </c>
      <c r="D1983" s="139" t="s">
        <v>633</v>
      </c>
      <c r="E1983" s="139" t="s">
        <v>754</v>
      </c>
      <c r="F1983" s="49">
        <v>21</v>
      </c>
      <c r="G1983" s="49">
        <v>15.4</v>
      </c>
      <c r="H1983" s="49">
        <v>23.5</v>
      </c>
      <c r="I1983" s="49">
        <v>14.8</v>
      </c>
      <c r="J1983" s="49">
        <v>21.6</v>
      </c>
      <c r="K1983" s="49">
        <v>34.6</v>
      </c>
      <c r="L1983" s="49">
        <v>65.400000000000006</v>
      </c>
      <c r="M1983" s="49">
        <v>42</v>
      </c>
      <c r="N1983" s="49">
        <v>40.700000000000003</v>
      </c>
      <c r="O1983" s="49">
        <v>104</v>
      </c>
      <c r="P1983" s="49">
        <v>85.2</v>
      </c>
      <c r="Q1983" s="49">
        <v>111</v>
      </c>
      <c r="R1983" s="49">
        <v>111</v>
      </c>
      <c r="S1983" s="49">
        <v>106</v>
      </c>
      <c r="T1983" s="49">
        <v>113</v>
      </c>
      <c r="U1983" s="49">
        <v>120</v>
      </c>
      <c r="V1983" s="49">
        <v>127</v>
      </c>
    </row>
    <row r="1984" spans="1:22" ht="15.75" customHeight="1">
      <c r="A1984" s="139" t="s">
        <v>751</v>
      </c>
      <c r="B1984" s="139" t="s">
        <v>410</v>
      </c>
      <c r="C1984" s="139" t="s">
        <v>785</v>
      </c>
      <c r="D1984" s="139" t="s">
        <v>633</v>
      </c>
      <c r="E1984" s="139" t="s">
        <v>754</v>
      </c>
      <c r="F1984" s="49">
        <v>6.47</v>
      </c>
      <c r="G1984" s="49">
        <v>6.29</v>
      </c>
      <c r="H1984" s="49">
        <v>7.27</v>
      </c>
      <c r="I1984" s="49">
        <v>11.9</v>
      </c>
      <c r="J1984" s="49">
        <v>10.7</v>
      </c>
      <c r="K1984" s="49">
        <v>8.7899999999999991</v>
      </c>
      <c r="L1984" s="49">
        <v>8.7899999999999991</v>
      </c>
      <c r="M1984" s="49">
        <v>9.94</v>
      </c>
      <c r="N1984" s="49">
        <v>11.9</v>
      </c>
      <c r="O1984" s="49">
        <v>11.9</v>
      </c>
      <c r="P1984" s="49">
        <v>11.9</v>
      </c>
      <c r="Q1984" s="49">
        <v>12.7</v>
      </c>
      <c r="R1984" s="49">
        <v>12.7</v>
      </c>
      <c r="S1984" s="49">
        <v>14.1</v>
      </c>
      <c r="T1984" s="49">
        <v>14.6</v>
      </c>
      <c r="U1984" s="49">
        <v>15.2</v>
      </c>
      <c r="V1984" s="49">
        <v>15.8</v>
      </c>
    </row>
    <row r="1985" spans="1:22" ht="15.75" customHeight="1">
      <c r="A1985" s="139" t="s">
        <v>751</v>
      </c>
      <c r="B1985" s="139" t="s">
        <v>286</v>
      </c>
      <c r="C1985" s="139" t="s">
        <v>785</v>
      </c>
      <c r="D1985" s="139" t="s">
        <v>633</v>
      </c>
      <c r="E1985" s="139" t="s">
        <v>754</v>
      </c>
      <c r="F1985" s="49">
        <v>7.25</v>
      </c>
      <c r="G1985" s="49">
        <v>3.01</v>
      </c>
      <c r="H1985" s="49">
        <v>4.22</v>
      </c>
      <c r="I1985" s="49">
        <v>6.04</v>
      </c>
      <c r="J1985" s="49">
        <v>6.64</v>
      </c>
      <c r="K1985" s="49">
        <v>7.25</v>
      </c>
      <c r="L1985" s="49">
        <v>7.85</v>
      </c>
      <c r="M1985" s="49">
        <v>7.25</v>
      </c>
      <c r="N1985" s="49">
        <v>9.66</v>
      </c>
      <c r="O1985" s="49">
        <v>10.3</v>
      </c>
      <c r="P1985" s="49">
        <v>11.5</v>
      </c>
      <c r="Q1985" s="49">
        <v>11.5</v>
      </c>
      <c r="R1985" s="49">
        <v>11.5</v>
      </c>
      <c r="S1985" s="49">
        <v>12.2</v>
      </c>
      <c r="T1985" s="49">
        <v>12.8</v>
      </c>
      <c r="U1985" s="49">
        <v>13.4</v>
      </c>
      <c r="V1985" s="49">
        <v>14</v>
      </c>
    </row>
    <row r="1986" spans="1:22" ht="15.75" customHeight="1">
      <c r="A1986" s="139" t="s">
        <v>751</v>
      </c>
      <c r="B1986" s="139" t="s">
        <v>548</v>
      </c>
      <c r="C1986" s="139" t="s">
        <v>785</v>
      </c>
      <c r="D1986" s="139" t="s">
        <v>633</v>
      </c>
      <c r="E1986" s="139" t="s">
        <v>754</v>
      </c>
      <c r="F1986" s="49">
        <v>334</v>
      </c>
      <c r="G1986" s="49">
        <v>317</v>
      </c>
      <c r="H1986" s="49">
        <v>291</v>
      </c>
      <c r="I1986" s="49">
        <v>357</v>
      </c>
      <c r="J1986" s="49">
        <v>394</v>
      </c>
      <c r="K1986" s="49">
        <v>399</v>
      </c>
      <c r="L1986" s="49">
        <v>415</v>
      </c>
      <c r="M1986" s="49">
        <v>307</v>
      </c>
      <c r="N1986" s="49">
        <v>364</v>
      </c>
      <c r="O1986" s="49">
        <v>395</v>
      </c>
      <c r="P1986" s="49">
        <v>423</v>
      </c>
      <c r="Q1986" s="49">
        <v>546</v>
      </c>
      <c r="R1986" s="49">
        <v>546</v>
      </c>
      <c r="S1986" s="49">
        <v>503</v>
      </c>
      <c r="T1986" s="49">
        <v>519</v>
      </c>
      <c r="U1986" s="49">
        <v>535</v>
      </c>
      <c r="V1986" s="49">
        <v>551</v>
      </c>
    </row>
    <row r="1987" spans="1:22" ht="15.75" customHeight="1">
      <c r="A1987" s="139" t="s">
        <v>751</v>
      </c>
      <c r="B1987" s="139" t="s">
        <v>422</v>
      </c>
      <c r="C1987" s="139" t="s">
        <v>785</v>
      </c>
      <c r="D1987" s="139" t="s">
        <v>633</v>
      </c>
      <c r="E1987" s="139" t="s">
        <v>754</v>
      </c>
      <c r="F1987" s="49">
        <v>22.2</v>
      </c>
      <c r="G1987" s="49">
        <v>22.8</v>
      </c>
      <c r="H1987" s="49">
        <v>23.5</v>
      </c>
      <c r="I1987" s="49">
        <v>24.1</v>
      </c>
      <c r="J1987" s="49">
        <v>31.5</v>
      </c>
      <c r="K1987" s="49">
        <v>32.700000000000003</v>
      </c>
      <c r="L1987" s="49">
        <v>32.700000000000003</v>
      </c>
      <c r="M1987" s="49">
        <v>28.4</v>
      </c>
      <c r="N1987" s="49">
        <v>30.9</v>
      </c>
      <c r="O1987" s="49">
        <v>45.7</v>
      </c>
      <c r="P1987" s="49">
        <v>49.4</v>
      </c>
      <c r="Q1987" s="49">
        <v>19.100000000000001</v>
      </c>
      <c r="R1987" s="49">
        <v>19.100000000000001</v>
      </c>
      <c r="S1987" s="49">
        <v>34.9</v>
      </c>
      <c r="T1987" s="49">
        <v>35.700000000000003</v>
      </c>
      <c r="U1987" s="49">
        <v>36.6</v>
      </c>
      <c r="V1987" s="49">
        <v>37.4</v>
      </c>
    </row>
    <row r="1988" spans="1:22" ht="15.75" customHeight="1">
      <c r="A1988" s="139" t="s">
        <v>751</v>
      </c>
      <c r="B1988" s="139" t="s">
        <v>765</v>
      </c>
      <c r="C1988" s="139" t="s">
        <v>785</v>
      </c>
      <c r="D1988" s="139" t="s">
        <v>633</v>
      </c>
      <c r="E1988" s="139" t="s">
        <v>754</v>
      </c>
      <c r="F1988" s="49">
        <v>94.9</v>
      </c>
      <c r="G1988" s="49">
        <v>78.400000000000006</v>
      </c>
      <c r="H1988" s="49">
        <v>67.900000000000006</v>
      </c>
      <c r="I1988" s="49">
        <v>63.7</v>
      </c>
      <c r="J1988" s="49">
        <v>68.7</v>
      </c>
      <c r="K1988" s="49">
        <v>73.2</v>
      </c>
      <c r="L1988" s="49">
        <v>69.599999999999994</v>
      </c>
      <c r="M1988" s="49">
        <v>66.2</v>
      </c>
      <c r="N1988" s="49">
        <v>78.7</v>
      </c>
      <c r="O1988" s="49">
        <v>68.3</v>
      </c>
      <c r="P1988" s="49">
        <v>75.7</v>
      </c>
      <c r="Q1988" s="49">
        <v>80.599999999999994</v>
      </c>
      <c r="R1988" s="49">
        <v>80.3</v>
      </c>
      <c r="S1988" s="49">
        <v>72.900000000000006</v>
      </c>
      <c r="T1988" s="49">
        <v>72.599999999999994</v>
      </c>
      <c r="U1988" s="49">
        <v>72.400000000000006</v>
      </c>
      <c r="V1988" s="49">
        <v>72.400000000000006</v>
      </c>
    </row>
    <row r="1989" spans="1:22" ht="15.75" customHeight="1">
      <c r="A1989" s="139" t="s">
        <v>751</v>
      </c>
      <c r="B1989" s="139" t="s">
        <v>424</v>
      </c>
      <c r="C1989" s="139" t="s">
        <v>785</v>
      </c>
      <c r="D1989" s="139" t="s">
        <v>633</v>
      </c>
      <c r="E1989" s="139" t="s">
        <v>754</v>
      </c>
      <c r="F1989" s="49">
        <v>0.23300000000000001</v>
      </c>
      <c r="G1989" s="49">
        <v>0.19800000000000001</v>
      </c>
      <c r="H1989" s="49">
        <v>0.19</v>
      </c>
      <c r="I1989" s="49">
        <v>0.18099999999999999</v>
      </c>
      <c r="J1989" s="49">
        <v>0.21299999999999999</v>
      </c>
      <c r="K1989" s="49">
        <v>0.18099999999999999</v>
      </c>
      <c r="L1989" s="49">
        <v>0.215</v>
      </c>
      <c r="M1989" s="49">
        <v>0.22</v>
      </c>
      <c r="N1989" s="49">
        <v>0.17899999999999999</v>
      </c>
      <c r="O1989" s="49">
        <v>0.153</v>
      </c>
      <c r="P1989" s="49">
        <v>0.158</v>
      </c>
      <c r="Q1989" s="49">
        <v>0.154</v>
      </c>
      <c r="R1989" s="49">
        <v>0.154</v>
      </c>
      <c r="S1989" s="49">
        <v>0.153</v>
      </c>
      <c r="T1989" s="49">
        <v>0.14899999999999999</v>
      </c>
      <c r="U1989" s="49">
        <v>0.14399999999999999</v>
      </c>
      <c r="V1989" s="49">
        <v>0.13900000000000001</v>
      </c>
    </row>
    <row r="1990" spans="1:22" ht="15.75" customHeight="1">
      <c r="A1990" s="139" t="s">
        <v>751</v>
      </c>
      <c r="B1990" s="139" t="s">
        <v>426</v>
      </c>
      <c r="C1990" s="139" t="s">
        <v>785</v>
      </c>
      <c r="D1990" s="139" t="s">
        <v>633</v>
      </c>
      <c r="E1990" s="139" t="s">
        <v>754</v>
      </c>
      <c r="F1990" s="49">
        <v>0.83499999999999996</v>
      </c>
      <c r="G1990" s="49">
        <v>1.05</v>
      </c>
      <c r="H1990" s="49">
        <v>1.3</v>
      </c>
      <c r="I1990" s="49">
        <v>1.32</v>
      </c>
      <c r="J1990" s="49">
        <v>1.5</v>
      </c>
      <c r="K1990" s="49">
        <v>1.59</v>
      </c>
      <c r="L1990" s="49">
        <v>1.5</v>
      </c>
      <c r="M1990" s="49">
        <v>1.56</v>
      </c>
      <c r="N1990" s="49">
        <v>1.55</v>
      </c>
      <c r="O1990" s="49">
        <v>0.83599999999999997</v>
      </c>
      <c r="P1990" s="49">
        <v>1.36</v>
      </c>
      <c r="Q1990" s="49">
        <v>1.83E-2</v>
      </c>
      <c r="R1990" s="49">
        <v>3.75</v>
      </c>
      <c r="S1990" s="49">
        <v>1.01</v>
      </c>
      <c r="T1990" s="49">
        <v>5.79E-2</v>
      </c>
      <c r="U1990" s="49">
        <v>0.16800000000000001</v>
      </c>
      <c r="V1990" s="49">
        <v>6.7100000000000007E-2</v>
      </c>
    </row>
    <row r="1991" spans="1:22" ht="15.75" customHeight="1">
      <c r="A1991" s="139" t="s">
        <v>751</v>
      </c>
      <c r="B1991" s="139" t="s">
        <v>428</v>
      </c>
      <c r="C1991" s="139" t="s">
        <v>785</v>
      </c>
      <c r="D1991" s="139" t="s">
        <v>633</v>
      </c>
      <c r="E1991" s="139" t="s">
        <v>754</v>
      </c>
      <c r="F1991" s="49">
        <v>6.79</v>
      </c>
      <c r="G1991" s="49">
        <v>8.0299999999999994</v>
      </c>
      <c r="H1991" s="49">
        <v>5.56</v>
      </c>
      <c r="I1991" s="49">
        <v>6.17</v>
      </c>
      <c r="J1991" s="49">
        <v>9.26</v>
      </c>
      <c r="K1991" s="49">
        <v>8.64</v>
      </c>
      <c r="L1991" s="49">
        <v>8.0299999999999994</v>
      </c>
      <c r="M1991" s="49">
        <v>6.79</v>
      </c>
      <c r="N1991" s="49">
        <v>5.56</v>
      </c>
      <c r="O1991" s="49">
        <v>4.9400000000000004</v>
      </c>
      <c r="P1991" s="49">
        <v>5.56</v>
      </c>
      <c r="Q1991" s="49">
        <v>5.56</v>
      </c>
      <c r="R1991" s="49">
        <v>5.56</v>
      </c>
      <c r="S1991" s="49">
        <v>5.85</v>
      </c>
      <c r="T1991" s="49">
        <v>5.75</v>
      </c>
      <c r="U1991" s="49">
        <v>5.66</v>
      </c>
      <c r="V1991" s="49">
        <v>5.57</v>
      </c>
    </row>
    <row r="1992" spans="1:22" ht="15.75" customHeight="1">
      <c r="A1992" s="139" t="s">
        <v>751</v>
      </c>
      <c r="B1992" s="139" t="s">
        <v>414</v>
      </c>
      <c r="C1992" s="139" t="s">
        <v>785</v>
      </c>
      <c r="D1992" s="139" t="s">
        <v>633</v>
      </c>
      <c r="E1992" s="139" t="s">
        <v>754</v>
      </c>
      <c r="F1992" s="49">
        <v>3.43</v>
      </c>
      <c r="G1992" s="49">
        <v>3.43</v>
      </c>
      <c r="H1992" s="49">
        <v>3.43</v>
      </c>
      <c r="I1992" s="49">
        <v>3.71</v>
      </c>
      <c r="J1992" s="49">
        <v>4.2699999999999996</v>
      </c>
      <c r="K1992" s="49">
        <v>4.8499999999999996</v>
      </c>
      <c r="L1992" s="49">
        <v>4.7300000000000004</v>
      </c>
      <c r="M1992" s="49">
        <v>4.7300000000000004</v>
      </c>
      <c r="N1992" s="49">
        <v>4.4400000000000004</v>
      </c>
      <c r="O1992" s="49">
        <v>3.23</v>
      </c>
      <c r="P1992" s="49">
        <v>3.64</v>
      </c>
      <c r="Q1992" s="49">
        <v>3.67</v>
      </c>
      <c r="R1992" s="49">
        <v>3.67</v>
      </c>
      <c r="S1992" s="49">
        <v>4.12</v>
      </c>
      <c r="T1992" s="49">
        <v>4.1500000000000004</v>
      </c>
      <c r="U1992" s="49">
        <v>4.1900000000000004</v>
      </c>
      <c r="V1992" s="49">
        <v>4.22</v>
      </c>
    </row>
    <row r="1993" spans="1:22" ht="15.75" customHeight="1">
      <c r="A1993" s="139" t="s">
        <v>751</v>
      </c>
      <c r="B1993" s="139" t="s">
        <v>462</v>
      </c>
      <c r="C1993" s="139" t="s">
        <v>785</v>
      </c>
      <c r="D1993" s="139" t="s">
        <v>633</v>
      </c>
      <c r="E1993" s="139" t="s">
        <v>754</v>
      </c>
      <c r="F1993" s="49">
        <v>68.099999999999994</v>
      </c>
      <c r="G1993" s="49">
        <v>45.2</v>
      </c>
      <c r="H1993" s="49">
        <v>81.8</v>
      </c>
      <c r="I1993" s="49">
        <v>121</v>
      </c>
      <c r="J1993" s="49">
        <v>145</v>
      </c>
      <c r="K1993" s="49">
        <v>133</v>
      </c>
      <c r="L1993" s="49">
        <v>142</v>
      </c>
      <c r="M1993" s="49">
        <v>171</v>
      </c>
      <c r="N1993" s="49">
        <v>143</v>
      </c>
      <c r="O1993" s="49">
        <v>180</v>
      </c>
      <c r="P1993" s="49">
        <v>57.2</v>
      </c>
      <c r="Q1993" s="49">
        <v>67.599999999999994</v>
      </c>
      <c r="R1993" s="49">
        <v>67.599999999999994</v>
      </c>
      <c r="S1993" s="49">
        <v>126</v>
      </c>
      <c r="T1993" s="49">
        <v>129</v>
      </c>
      <c r="U1993" s="49">
        <v>132</v>
      </c>
      <c r="V1993" s="49">
        <v>135</v>
      </c>
    </row>
    <row r="1994" spans="1:22" ht="15.75" customHeight="1">
      <c r="A1994" s="139" t="s">
        <v>751</v>
      </c>
      <c r="B1994" s="139" t="s">
        <v>456</v>
      </c>
      <c r="C1994" s="139" t="s">
        <v>785</v>
      </c>
      <c r="D1994" s="139" t="s">
        <v>633</v>
      </c>
      <c r="E1994" s="139" t="s">
        <v>754</v>
      </c>
      <c r="F1994" s="49">
        <v>0.33100000000000002</v>
      </c>
      <c r="G1994" s="49">
        <v>0.33600000000000002</v>
      </c>
      <c r="H1994" s="49">
        <v>0.32200000000000001</v>
      </c>
      <c r="I1994" s="49">
        <v>0.32100000000000001</v>
      </c>
      <c r="J1994" s="49">
        <v>0.32800000000000001</v>
      </c>
      <c r="K1994" s="49">
        <v>0.311</v>
      </c>
      <c r="L1994" s="49">
        <v>0.308</v>
      </c>
      <c r="M1994" s="49">
        <v>0.35399999999999998</v>
      </c>
      <c r="N1994" s="49">
        <v>0.3</v>
      </c>
      <c r="O1994" s="49">
        <v>0.26100000000000001</v>
      </c>
      <c r="P1994" s="49">
        <v>0.27100000000000002</v>
      </c>
      <c r="Q1994" s="49">
        <v>0.28399999999999997</v>
      </c>
      <c r="R1994" s="49">
        <v>0.28499999999999998</v>
      </c>
      <c r="S1994" s="49">
        <v>0.27200000000000002</v>
      </c>
      <c r="T1994" s="49">
        <v>0.26700000000000002</v>
      </c>
      <c r="U1994" s="49">
        <v>0.26100000000000001</v>
      </c>
      <c r="V1994" s="49">
        <v>0.25600000000000001</v>
      </c>
    </row>
    <row r="1995" spans="1:22" ht="15.75" customHeight="1">
      <c r="A1995" s="139" t="s">
        <v>751</v>
      </c>
      <c r="B1995" s="139" t="s">
        <v>454</v>
      </c>
      <c r="C1995" s="139" t="s">
        <v>785</v>
      </c>
      <c r="D1995" s="139" t="s">
        <v>633</v>
      </c>
      <c r="E1995" s="139" t="s">
        <v>754</v>
      </c>
      <c r="F1995" s="49">
        <v>4.32</v>
      </c>
      <c r="G1995" s="49">
        <v>4.9400000000000004</v>
      </c>
      <c r="H1995" s="49">
        <v>4.32</v>
      </c>
      <c r="I1995" s="49">
        <v>6.17</v>
      </c>
      <c r="J1995" s="49">
        <v>6.79</v>
      </c>
      <c r="K1995" s="49">
        <v>6.17</v>
      </c>
      <c r="L1995" s="49">
        <v>7.41</v>
      </c>
      <c r="M1995" s="49">
        <v>5.56</v>
      </c>
      <c r="N1995" s="49">
        <v>5.56</v>
      </c>
      <c r="O1995" s="49">
        <v>5.56</v>
      </c>
      <c r="P1995" s="49">
        <v>5.56</v>
      </c>
      <c r="Q1995" s="49">
        <v>6.17</v>
      </c>
      <c r="R1995" s="49">
        <v>6.17</v>
      </c>
      <c r="S1995" s="49">
        <v>6.32</v>
      </c>
      <c r="T1995" s="49">
        <v>6.4</v>
      </c>
      <c r="U1995" s="49">
        <v>6.48</v>
      </c>
      <c r="V1995" s="49">
        <v>6.55</v>
      </c>
    </row>
    <row r="1996" spans="1:22" ht="15.75" customHeight="1">
      <c r="A1996" s="139" t="s">
        <v>751</v>
      </c>
      <c r="B1996" s="139" t="s">
        <v>450</v>
      </c>
      <c r="C1996" s="139" t="s">
        <v>785</v>
      </c>
      <c r="D1996" s="139" t="s">
        <v>633</v>
      </c>
      <c r="E1996" s="139" t="s">
        <v>754</v>
      </c>
      <c r="F1996" s="49">
        <v>242</v>
      </c>
      <c r="G1996" s="49">
        <v>209</v>
      </c>
      <c r="H1996" s="49">
        <v>195</v>
      </c>
      <c r="I1996" s="49">
        <v>211</v>
      </c>
      <c r="J1996" s="49">
        <v>212</v>
      </c>
      <c r="K1996" s="49">
        <v>212</v>
      </c>
      <c r="L1996" s="49">
        <v>203</v>
      </c>
      <c r="M1996" s="49">
        <v>215</v>
      </c>
      <c r="N1996" s="49">
        <v>207</v>
      </c>
      <c r="O1996" s="49">
        <v>166</v>
      </c>
      <c r="P1996" s="49">
        <v>133</v>
      </c>
      <c r="Q1996" s="49">
        <v>155</v>
      </c>
      <c r="R1996" s="49">
        <v>155</v>
      </c>
      <c r="S1996" s="49">
        <v>156</v>
      </c>
      <c r="T1996" s="49">
        <v>151</v>
      </c>
      <c r="U1996" s="49">
        <v>146</v>
      </c>
      <c r="V1996" s="49">
        <v>141</v>
      </c>
    </row>
    <row r="1997" spans="1:22" ht="15.75" customHeight="1">
      <c r="A1997" s="139" t="s">
        <v>751</v>
      </c>
      <c r="B1997" s="139" t="s">
        <v>430</v>
      </c>
      <c r="C1997" s="139" t="s">
        <v>785</v>
      </c>
      <c r="D1997" s="139" t="s">
        <v>633</v>
      </c>
      <c r="E1997" s="139" t="s">
        <v>754</v>
      </c>
      <c r="F1997" s="49">
        <v>7.41</v>
      </c>
      <c r="G1997" s="49">
        <v>5.56</v>
      </c>
      <c r="H1997" s="49">
        <v>6.17</v>
      </c>
      <c r="I1997" s="49">
        <v>5.56</v>
      </c>
      <c r="J1997" s="49">
        <v>5.56</v>
      </c>
      <c r="K1997" s="49">
        <v>6.76</v>
      </c>
      <c r="L1997" s="49">
        <v>6.14</v>
      </c>
      <c r="M1997" s="49">
        <v>6.76</v>
      </c>
      <c r="N1997" s="49">
        <v>6.14</v>
      </c>
      <c r="O1997" s="49">
        <v>6.14</v>
      </c>
      <c r="P1997" s="49">
        <v>5.53</v>
      </c>
      <c r="Q1997" s="49">
        <v>6.14</v>
      </c>
      <c r="R1997" s="49">
        <v>6.14</v>
      </c>
      <c r="S1997" s="49">
        <v>5.88</v>
      </c>
      <c r="T1997" s="49">
        <v>5.83</v>
      </c>
      <c r="U1997" s="49">
        <v>5.79</v>
      </c>
      <c r="V1997" s="49">
        <v>5.74</v>
      </c>
    </row>
    <row r="1998" spans="1:22" ht="15.75" customHeight="1">
      <c r="A1998" s="139" t="s">
        <v>751</v>
      </c>
      <c r="B1998" s="139" t="s">
        <v>442</v>
      </c>
      <c r="C1998" s="139" t="s">
        <v>785</v>
      </c>
      <c r="D1998" s="139" t="s">
        <v>633</v>
      </c>
      <c r="E1998" s="139" t="s">
        <v>754</v>
      </c>
      <c r="F1998" s="49">
        <v>2.5299999999999998</v>
      </c>
      <c r="G1998" s="49">
        <v>2.69</v>
      </c>
      <c r="H1998" s="49">
        <v>2.87</v>
      </c>
      <c r="I1998" s="49">
        <v>3.03</v>
      </c>
      <c r="J1998" s="49">
        <v>3.09</v>
      </c>
      <c r="K1998" s="49">
        <v>3.09</v>
      </c>
      <c r="L1998" s="49">
        <v>3.09</v>
      </c>
      <c r="M1998" s="49">
        <v>2.4700000000000002</v>
      </c>
      <c r="N1998" s="49">
        <v>3.09</v>
      </c>
      <c r="O1998" s="49">
        <v>3.09</v>
      </c>
      <c r="P1998" s="49">
        <v>2.4700000000000002</v>
      </c>
      <c r="Q1998" s="49">
        <v>2.4700000000000002</v>
      </c>
      <c r="R1998" s="49">
        <v>2.4700000000000002</v>
      </c>
      <c r="S1998" s="49">
        <v>2.78</v>
      </c>
      <c r="T1998" s="49">
        <v>2.79</v>
      </c>
      <c r="U1998" s="49">
        <v>2.79</v>
      </c>
      <c r="V1998" s="49">
        <v>2.79</v>
      </c>
    </row>
    <row r="1999" spans="1:22" ht="15.75" customHeight="1">
      <c r="A1999" s="139" t="s">
        <v>751</v>
      </c>
      <c r="B1999" s="139" t="s">
        <v>282</v>
      </c>
      <c r="C1999" s="139" t="s">
        <v>785</v>
      </c>
      <c r="D1999" s="139" t="s">
        <v>633</v>
      </c>
      <c r="E1999" s="139" t="s">
        <v>754</v>
      </c>
      <c r="F1999" s="49">
        <v>1.18</v>
      </c>
      <c r="G1999" s="49">
        <v>1.18</v>
      </c>
      <c r="H1999" s="49">
        <v>1.18</v>
      </c>
      <c r="I1999" s="49">
        <v>1.18</v>
      </c>
      <c r="J1999" s="49">
        <v>1.18</v>
      </c>
      <c r="K1999" s="49">
        <v>1.18</v>
      </c>
      <c r="L1999" s="49">
        <v>0.58799999999999997</v>
      </c>
      <c r="M1999" s="49">
        <v>0.58799999999999997</v>
      </c>
      <c r="N1999" s="49">
        <v>0.58799999999999997</v>
      </c>
      <c r="O1999" s="49">
        <v>0.58799999999999997</v>
      </c>
      <c r="P1999" s="49">
        <v>0.58799999999999997</v>
      </c>
      <c r="Q1999" s="49">
        <v>0.58799999999999997</v>
      </c>
      <c r="R1999" s="49">
        <v>0.58799999999999997</v>
      </c>
      <c r="S1999" s="49">
        <v>0.43</v>
      </c>
      <c r="T1999" s="49">
        <v>0.371</v>
      </c>
      <c r="U1999" s="49">
        <v>0.312</v>
      </c>
      <c r="V1999" s="49">
        <v>0.253</v>
      </c>
    </row>
    <row r="2000" spans="1:22" ht="15.75" customHeight="1">
      <c r="A2000" s="139" t="s">
        <v>751</v>
      </c>
      <c r="B2000" s="139" t="s">
        <v>460</v>
      </c>
      <c r="C2000" s="139" t="s">
        <v>785</v>
      </c>
      <c r="D2000" s="139" t="s">
        <v>633</v>
      </c>
      <c r="E2000" s="139" t="s">
        <v>754</v>
      </c>
      <c r="F2000" s="49">
        <v>0.72</v>
      </c>
      <c r="G2000" s="49">
        <v>0.72</v>
      </c>
      <c r="H2000" s="49">
        <v>0.45</v>
      </c>
      <c r="I2000" s="49">
        <v>0.63</v>
      </c>
      <c r="J2000" s="49">
        <v>0.6</v>
      </c>
      <c r="K2000" s="49">
        <v>0.64</v>
      </c>
      <c r="L2000" s="49">
        <v>0.66</v>
      </c>
      <c r="M2000" s="49">
        <v>0.67</v>
      </c>
      <c r="N2000" s="49">
        <v>0.69</v>
      </c>
      <c r="O2000" s="49">
        <v>0.59</v>
      </c>
      <c r="P2000" s="49">
        <v>0.56000000000000005</v>
      </c>
      <c r="Q2000" s="49">
        <v>0.52</v>
      </c>
      <c r="R2000" s="49">
        <v>0.53</v>
      </c>
      <c r="S2000" s="49">
        <v>0.49</v>
      </c>
      <c r="T2000" s="49">
        <v>0.53</v>
      </c>
      <c r="U2000" s="49">
        <v>0.52</v>
      </c>
      <c r="V2000" s="49">
        <v>0.51100000000000001</v>
      </c>
    </row>
    <row r="2001" spans="1:22" ht="15.75" customHeight="1">
      <c r="A2001" s="139" t="s">
        <v>751</v>
      </c>
      <c r="B2001" s="139" t="s">
        <v>458</v>
      </c>
      <c r="C2001" s="139" t="s">
        <v>785</v>
      </c>
      <c r="D2001" s="139" t="s">
        <v>633</v>
      </c>
      <c r="E2001" s="139" t="s">
        <v>754</v>
      </c>
      <c r="F2001" s="49">
        <v>1.23</v>
      </c>
      <c r="G2001" s="49">
        <v>1.85</v>
      </c>
      <c r="H2001" s="49">
        <v>3.7</v>
      </c>
      <c r="I2001" s="49">
        <v>1.85</v>
      </c>
      <c r="J2001" s="49">
        <v>1.23</v>
      </c>
      <c r="K2001" s="49">
        <v>1.23</v>
      </c>
      <c r="L2001" s="49">
        <v>1.23</v>
      </c>
      <c r="M2001" s="49">
        <v>1.85</v>
      </c>
      <c r="N2001" s="49">
        <v>1.85</v>
      </c>
      <c r="O2001" s="49">
        <v>1.85</v>
      </c>
      <c r="P2001" s="49">
        <v>1.85</v>
      </c>
      <c r="Q2001" s="49">
        <v>3.09</v>
      </c>
      <c r="R2001" s="49">
        <v>3.09</v>
      </c>
      <c r="S2001" s="49">
        <v>2.4500000000000002</v>
      </c>
      <c r="T2001" s="49">
        <v>2.5099999999999998</v>
      </c>
      <c r="U2001" s="49">
        <v>2.57</v>
      </c>
      <c r="V2001" s="49">
        <v>2.64</v>
      </c>
    </row>
    <row r="2002" spans="1:22" ht="15.75" customHeight="1">
      <c r="A2002" s="139" t="s">
        <v>751</v>
      </c>
      <c r="B2002" s="139" t="s">
        <v>464</v>
      </c>
      <c r="C2002" s="139" t="s">
        <v>785</v>
      </c>
      <c r="D2002" s="139" t="s">
        <v>633</v>
      </c>
      <c r="E2002" s="139" t="s">
        <v>754</v>
      </c>
      <c r="F2002" s="49">
        <v>5.56</v>
      </c>
      <c r="G2002" s="49">
        <v>5.56</v>
      </c>
      <c r="H2002" s="49">
        <v>5.56</v>
      </c>
      <c r="I2002" s="49">
        <v>5.56</v>
      </c>
      <c r="J2002" s="49">
        <v>5.56</v>
      </c>
      <c r="K2002" s="49">
        <v>5.56</v>
      </c>
      <c r="L2002" s="49">
        <v>5.56</v>
      </c>
      <c r="M2002" s="49">
        <v>5.56</v>
      </c>
      <c r="N2002" s="49">
        <v>0</v>
      </c>
      <c r="O2002" s="49">
        <v>0</v>
      </c>
      <c r="P2002" s="49">
        <v>0</v>
      </c>
      <c r="Q2002" s="49">
        <v>1.87</v>
      </c>
      <c r="R2002" s="49">
        <v>1.56</v>
      </c>
      <c r="S2002" s="49">
        <v>1.26</v>
      </c>
      <c r="T2002" s="49">
        <v>0.96</v>
      </c>
      <c r="U2002" s="49">
        <v>0.65800000000000003</v>
      </c>
      <c r="V2002" s="49">
        <v>0.35599999999999998</v>
      </c>
    </row>
    <row r="2003" spans="1:22" ht="15.75" customHeight="1">
      <c r="A2003" s="139" t="s">
        <v>751</v>
      </c>
      <c r="B2003" s="139" t="s">
        <v>436</v>
      </c>
      <c r="C2003" s="139" t="s">
        <v>785</v>
      </c>
      <c r="D2003" s="139" t="s">
        <v>633</v>
      </c>
      <c r="E2003" s="139" t="s">
        <v>754</v>
      </c>
      <c r="F2003" s="49">
        <v>0</v>
      </c>
      <c r="G2003" s="49">
        <v>0</v>
      </c>
      <c r="H2003" s="49">
        <v>0</v>
      </c>
      <c r="I2003" s="49">
        <v>0</v>
      </c>
      <c r="J2003" s="49">
        <v>0</v>
      </c>
      <c r="K2003" s="49">
        <v>0</v>
      </c>
      <c r="L2003" s="49">
        <v>51.9</v>
      </c>
      <c r="M2003" s="49">
        <v>74.900000000000006</v>
      </c>
      <c r="N2003" s="49">
        <v>105</v>
      </c>
      <c r="O2003" s="49">
        <v>116</v>
      </c>
      <c r="P2003" s="49">
        <v>95.4</v>
      </c>
      <c r="Q2003" s="49">
        <v>170</v>
      </c>
      <c r="R2003" s="49">
        <v>170</v>
      </c>
      <c r="S2003" s="49">
        <v>157</v>
      </c>
      <c r="T2003" s="49">
        <v>170</v>
      </c>
      <c r="U2003" s="49">
        <v>183</v>
      </c>
      <c r="V2003" s="49">
        <v>196</v>
      </c>
    </row>
    <row r="2004" spans="1:22" ht="15.75" customHeight="1">
      <c r="A2004" s="139" t="s">
        <v>751</v>
      </c>
      <c r="B2004" s="139" t="s">
        <v>466</v>
      </c>
      <c r="C2004" s="139" t="s">
        <v>785</v>
      </c>
      <c r="D2004" s="139" t="s">
        <v>633</v>
      </c>
      <c r="E2004" s="139" t="s">
        <v>754</v>
      </c>
      <c r="F2004" s="49">
        <v>0.61699999999999999</v>
      </c>
      <c r="G2004" s="49">
        <v>0.61699999999999999</v>
      </c>
      <c r="H2004" s="49">
        <v>0.61699999999999999</v>
      </c>
      <c r="I2004" s="49">
        <v>0.61699999999999999</v>
      </c>
      <c r="J2004" s="49">
        <v>0.61699999999999999</v>
      </c>
      <c r="K2004" s="49">
        <v>0.61699999999999999</v>
      </c>
      <c r="L2004" s="49">
        <v>0.61699999999999999</v>
      </c>
      <c r="M2004" s="49">
        <v>0.61699999999999999</v>
      </c>
      <c r="N2004" s="49">
        <v>1.23</v>
      </c>
      <c r="O2004" s="49">
        <v>1.23</v>
      </c>
      <c r="P2004" s="49">
        <v>1.23</v>
      </c>
      <c r="Q2004" s="49">
        <v>1.23</v>
      </c>
      <c r="R2004" s="49">
        <v>1.23</v>
      </c>
      <c r="S2004" s="49">
        <v>1.26</v>
      </c>
      <c r="T2004" s="49">
        <v>1.31</v>
      </c>
      <c r="U2004" s="49">
        <v>1.37</v>
      </c>
      <c r="V2004" s="49">
        <v>1.42</v>
      </c>
    </row>
    <row r="2005" spans="1:22" ht="15.75" customHeight="1">
      <c r="A2005" s="139" t="s">
        <v>751</v>
      </c>
      <c r="B2005" s="139" t="s">
        <v>480</v>
      </c>
      <c r="C2005" s="139" t="s">
        <v>785</v>
      </c>
      <c r="D2005" s="139" t="s">
        <v>633</v>
      </c>
      <c r="E2005" s="139" t="s">
        <v>754</v>
      </c>
      <c r="F2005" s="49">
        <v>38.9</v>
      </c>
      <c r="G2005" s="49">
        <v>43.2</v>
      </c>
      <c r="H2005" s="49">
        <v>40.700000000000003</v>
      </c>
      <c r="I2005" s="49">
        <v>39.5</v>
      </c>
      <c r="J2005" s="49">
        <v>42</v>
      </c>
      <c r="K2005" s="49">
        <v>43.8</v>
      </c>
      <c r="L2005" s="49">
        <v>61.7</v>
      </c>
      <c r="M2005" s="49">
        <v>48.8</v>
      </c>
      <c r="N2005" s="49">
        <v>88.3</v>
      </c>
      <c r="O2005" s="49">
        <v>54.9</v>
      </c>
      <c r="P2005" s="49">
        <v>22.8</v>
      </c>
      <c r="Q2005" s="49">
        <v>6.17</v>
      </c>
      <c r="R2005" s="49">
        <v>6.17</v>
      </c>
      <c r="S2005" s="49">
        <v>35.799999999999997</v>
      </c>
      <c r="T2005" s="49">
        <v>35.4</v>
      </c>
      <c r="U2005" s="49">
        <v>34.9</v>
      </c>
      <c r="V2005" s="49">
        <v>34.5</v>
      </c>
    </row>
    <row r="2006" spans="1:22" ht="15.75" customHeight="1">
      <c r="A2006" s="139" t="s">
        <v>751</v>
      </c>
      <c r="B2006" s="139" t="s">
        <v>476</v>
      </c>
      <c r="C2006" s="139" t="s">
        <v>785</v>
      </c>
      <c r="D2006" s="139" t="s">
        <v>633</v>
      </c>
      <c r="E2006" s="139" t="s">
        <v>754</v>
      </c>
      <c r="F2006" s="49">
        <v>5.56</v>
      </c>
      <c r="G2006" s="49">
        <v>4.9400000000000004</v>
      </c>
      <c r="H2006" s="49">
        <v>4.9400000000000004</v>
      </c>
      <c r="I2006" s="49">
        <v>8.0299999999999994</v>
      </c>
      <c r="J2006" s="49">
        <v>7.41</v>
      </c>
      <c r="K2006" s="49">
        <v>7.41</v>
      </c>
      <c r="L2006" s="49">
        <v>8.0299999999999994</v>
      </c>
      <c r="M2006" s="49">
        <v>8.0299999999999994</v>
      </c>
      <c r="N2006" s="49">
        <v>7.41</v>
      </c>
      <c r="O2006" s="49">
        <v>8.64</v>
      </c>
      <c r="P2006" s="49">
        <v>9.26</v>
      </c>
      <c r="Q2006" s="49">
        <v>9.26</v>
      </c>
      <c r="R2006" s="49">
        <v>9.26</v>
      </c>
      <c r="S2006" s="49">
        <v>9.7799999999999994</v>
      </c>
      <c r="T2006" s="49">
        <v>10.1</v>
      </c>
      <c r="U2006" s="49">
        <v>10.4</v>
      </c>
      <c r="V2006" s="49">
        <v>10.7</v>
      </c>
    </row>
    <row r="2007" spans="1:22" ht="15.75" customHeight="1">
      <c r="A2007" s="139" t="s">
        <v>751</v>
      </c>
      <c r="B2007" s="139" t="s">
        <v>472</v>
      </c>
      <c r="C2007" s="139" t="s">
        <v>785</v>
      </c>
      <c r="D2007" s="139" t="s">
        <v>633</v>
      </c>
      <c r="E2007" s="139" t="s">
        <v>754</v>
      </c>
      <c r="F2007" s="49">
        <v>49</v>
      </c>
      <c r="G2007" s="49">
        <v>42.8</v>
      </c>
      <c r="H2007" s="49">
        <v>31.8</v>
      </c>
      <c r="I2007" s="49">
        <v>46.1</v>
      </c>
      <c r="J2007" s="49">
        <v>41.2</v>
      </c>
      <c r="K2007" s="49">
        <v>33.5</v>
      </c>
      <c r="L2007" s="49">
        <v>19.7</v>
      </c>
      <c r="M2007" s="49">
        <v>29</v>
      </c>
      <c r="N2007" s="49">
        <v>33.4</v>
      </c>
      <c r="O2007" s="49">
        <v>29.8</v>
      </c>
      <c r="P2007" s="49">
        <v>29.1</v>
      </c>
      <c r="Q2007" s="49">
        <v>33.299999999999997</v>
      </c>
      <c r="R2007" s="49">
        <v>27.5</v>
      </c>
      <c r="S2007" s="49">
        <v>27.4</v>
      </c>
      <c r="T2007" s="49">
        <v>14.2</v>
      </c>
      <c r="U2007" s="49">
        <v>24.2</v>
      </c>
      <c r="V2007" s="49">
        <v>21.2</v>
      </c>
    </row>
    <row r="2008" spans="1:22" ht="15.75" customHeight="1">
      <c r="A2008" s="139" t="s">
        <v>751</v>
      </c>
      <c r="B2008" s="139" t="s">
        <v>768</v>
      </c>
      <c r="C2008" s="139" t="s">
        <v>785</v>
      </c>
      <c r="D2008" s="139" t="s">
        <v>633</v>
      </c>
      <c r="E2008" s="139" t="s">
        <v>754</v>
      </c>
      <c r="F2008" s="49">
        <v>10500</v>
      </c>
      <c r="G2008" s="49">
        <v>9300</v>
      </c>
      <c r="H2008" s="49">
        <v>9840</v>
      </c>
      <c r="I2008" s="49">
        <v>10700</v>
      </c>
      <c r="J2008" s="49">
        <v>12700</v>
      </c>
      <c r="K2008" s="49">
        <v>13300</v>
      </c>
      <c r="L2008" s="49">
        <v>13000</v>
      </c>
      <c r="M2008" s="49">
        <v>13800</v>
      </c>
      <c r="N2008" s="49">
        <v>14500</v>
      </c>
      <c r="O2008" s="49">
        <v>15100</v>
      </c>
      <c r="P2008" s="49">
        <v>16900</v>
      </c>
      <c r="Q2008" s="49">
        <v>17700</v>
      </c>
      <c r="R2008" s="49">
        <v>17700</v>
      </c>
      <c r="S2008" s="49">
        <v>18300</v>
      </c>
      <c r="T2008" s="49">
        <v>19000</v>
      </c>
      <c r="U2008" s="49">
        <v>19700</v>
      </c>
      <c r="V2008" s="49">
        <v>20300</v>
      </c>
    </row>
    <row r="2009" spans="1:22" ht="15.75" customHeight="1">
      <c r="A2009" s="139" t="s">
        <v>751</v>
      </c>
      <c r="B2009" s="139" t="s">
        <v>484</v>
      </c>
      <c r="C2009" s="139" t="s">
        <v>785</v>
      </c>
      <c r="D2009" s="139" t="s">
        <v>633</v>
      </c>
      <c r="E2009" s="139" t="s">
        <v>754</v>
      </c>
      <c r="F2009" s="49">
        <v>62.8</v>
      </c>
      <c r="G2009" s="49">
        <v>71.2</v>
      </c>
      <c r="H2009" s="49">
        <v>73.900000000000006</v>
      </c>
      <c r="I2009" s="49">
        <v>85</v>
      </c>
      <c r="J2009" s="49">
        <v>88.4</v>
      </c>
      <c r="K2009" s="49">
        <v>92.5</v>
      </c>
      <c r="L2009" s="49">
        <v>85.9</v>
      </c>
      <c r="M2009" s="49">
        <v>89.2</v>
      </c>
      <c r="N2009" s="49">
        <v>90.3</v>
      </c>
      <c r="O2009" s="49">
        <v>84.1</v>
      </c>
      <c r="P2009" s="49">
        <v>94.9</v>
      </c>
      <c r="Q2009" s="49">
        <v>101</v>
      </c>
      <c r="R2009" s="49">
        <v>105</v>
      </c>
      <c r="S2009" s="49">
        <v>101</v>
      </c>
      <c r="T2009" s="49">
        <v>99.9</v>
      </c>
      <c r="U2009" s="49">
        <v>109</v>
      </c>
      <c r="V2009" s="49">
        <v>116</v>
      </c>
    </row>
    <row r="2010" spans="1:22" ht="15.75" customHeight="1">
      <c r="A2010" s="139" t="s">
        <v>751</v>
      </c>
      <c r="B2010" s="139" t="s">
        <v>474</v>
      </c>
      <c r="C2010" s="139" t="s">
        <v>785</v>
      </c>
      <c r="D2010" s="139" t="s">
        <v>633</v>
      </c>
      <c r="E2010" s="139" t="s">
        <v>754</v>
      </c>
      <c r="F2010" s="49">
        <v>10.7</v>
      </c>
      <c r="G2010" s="49">
        <v>12.6</v>
      </c>
      <c r="H2010" s="49">
        <v>10.1</v>
      </c>
      <c r="I2010" s="49">
        <v>13.9</v>
      </c>
      <c r="J2010" s="49">
        <v>16.399999999999999</v>
      </c>
      <c r="K2010" s="49">
        <v>12</v>
      </c>
      <c r="L2010" s="49">
        <v>6.31</v>
      </c>
      <c r="M2010" s="49">
        <v>7.57</v>
      </c>
      <c r="N2010" s="49">
        <v>7.57</v>
      </c>
      <c r="O2010" s="49">
        <v>17.7</v>
      </c>
      <c r="P2010" s="49">
        <v>3.78</v>
      </c>
      <c r="Q2010" s="49">
        <v>2.5299999999999998</v>
      </c>
      <c r="R2010" s="49">
        <v>2.5299999999999998</v>
      </c>
      <c r="S2010" s="49">
        <v>2.73</v>
      </c>
      <c r="T2010" s="49">
        <v>1.68</v>
      </c>
      <c r="U2010" s="49">
        <v>0.62</v>
      </c>
      <c r="V2010" s="49">
        <v>0</v>
      </c>
    </row>
    <row r="2011" spans="1:22" ht="15.75" customHeight="1">
      <c r="A2011" s="139" t="s">
        <v>751</v>
      </c>
      <c r="B2011" s="139" t="s">
        <v>486</v>
      </c>
      <c r="C2011" s="139" t="s">
        <v>785</v>
      </c>
      <c r="D2011" s="139" t="s">
        <v>633</v>
      </c>
      <c r="E2011" s="139" t="s">
        <v>754</v>
      </c>
      <c r="F2011" s="49">
        <v>17.3</v>
      </c>
      <c r="G2011" s="49">
        <v>14.2</v>
      </c>
      <c r="H2011" s="49">
        <v>17.899999999999999</v>
      </c>
      <c r="I2011" s="49">
        <v>17.899999999999999</v>
      </c>
      <c r="J2011" s="49">
        <v>16.7</v>
      </c>
      <c r="K2011" s="49">
        <v>18.5</v>
      </c>
      <c r="L2011" s="49">
        <v>18.5</v>
      </c>
      <c r="M2011" s="49">
        <v>15.4</v>
      </c>
      <c r="N2011" s="49">
        <v>45.7</v>
      </c>
      <c r="O2011" s="49">
        <v>42.6</v>
      </c>
      <c r="P2011" s="49">
        <v>35.200000000000003</v>
      </c>
      <c r="Q2011" s="49">
        <v>42.6</v>
      </c>
      <c r="R2011" s="49">
        <v>42.6</v>
      </c>
      <c r="S2011" s="49">
        <v>42.9</v>
      </c>
      <c r="T2011" s="49">
        <v>45.1</v>
      </c>
      <c r="U2011" s="49">
        <v>47.3</v>
      </c>
      <c r="V2011" s="49">
        <v>49.5</v>
      </c>
    </row>
    <row r="2012" spans="1:22" ht="15.75" customHeight="1">
      <c r="A2012" s="139" t="s">
        <v>751</v>
      </c>
      <c r="B2012" s="139" t="s">
        <v>488</v>
      </c>
      <c r="C2012" s="139" t="s">
        <v>785</v>
      </c>
      <c r="D2012" s="139" t="s">
        <v>633</v>
      </c>
      <c r="E2012" s="139" t="s">
        <v>754</v>
      </c>
      <c r="F2012" s="49">
        <v>74.7</v>
      </c>
      <c r="G2012" s="49">
        <v>65.400000000000006</v>
      </c>
      <c r="H2012" s="49">
        <v>76.599999999999994</v>
      </c>
      <c r="I2012" s="49">
        <v>79</v>
      </c>
      <c r="J2012" s="49">
        <v>86.4</v>
      </c>
      <c r="K2012" s="49">
        <v>86.4</v>
      </c>
      <c r="L2012" s="49">
        <v>79.599999999999994</v>
      </c>
      <c r="M2012" s="49">
        <v>82.7</v>
      </c>
      <c r="N2012" s="49">
        <v>71.599999999999994</v>
      </c>
      <c r="O2012" s="49">
        <v>76.599999999999994</v>
      </c>
      <c r="P2012" s="49">
        <v>77.8</v>
      </c>
      <c r="Q2012" s="49">
        <v>78.400000000000006</v>
      </c>
      <c r="R2012" s="49">
        <v>78.400000000000006</v>
      </c>
      <c r="S2012" s="49">
        <v>83.1</v>
      </c>
      <c r="T2012" s="49">
        <v>84</v>
      </c>
      <c r="U2012" s="49">
        <v>84.8</v>
      </c>
      <c r="V2012" s="49">
        <v>85.7</v>
      </c>
    </row>
    <row r="2013" spans="1:22" ht="15.75" customHeight="1">
      <c r="A2013" s="139" t="s">
        <v>751</v>
      </c>
      <c r="B2013" s="139" t="s">
        <v>500</v>
      </c>
      <c r="C2013" s="139" t="s">
        <v>785</v>
      </c>
      <c r="D2013" s="139" t="s">
        <v>633</v>
      </c>
      <c r="E2013" s="139" t="s">
        <v>754</v>
      </c>
      <c r="F2013" s="49">
        <v>101</v>
      </c>
      <c r="G2013" s="49">
        <v>102</v>
      </c>
      <c r="H2013" s="49">
        <v>103</v>
      </c>
      <c r="I2013" s="49">
        <v>104</v>
      </c>
      <c r="J2013" s="49">
        <v>105</v>
      </c>
      <c r="K2013" s="49">
        <v>106</v>
      </c>
      <c r="L2013" s="49">
        <v>107</v>
      </c>
      <c r="M2013" s="49">
        <v>108</v>
      </c>
      <c r="N2013" s="49">
        <v>109</v>
      </c>
      <c r="O2013" s="49">
        <v>110</v>
      </c>
      <c r="P2013" s="49">
        <v>111</v>
      </c>
      <c r="Q2013" s="49">
        <v>112</v>
      </c>
      <c r="R2013" s="49">
        <v>113</v>
      </c>
      <c r="S2013" s="49">
        <v>114</v>
      </c>
      <c r="T2013" s="49">
        <v>115</v>
      </c>
      <c r="U2013" s="49">
        <v>116</v>
      </c>
      <c r="V2013" s="49">
        <v>117</v>
      </c>
    </row>
    <row r="2014" spans="1:22" ht="15.75" customHeight="1">
      <c r="A2014" s="139" t="s">
        <v>751</v>
      </c>
      <c r="B2014" s="139" t="s">
        <v>502</v>
      </c>
      <c r="C2014" s="139" t="s">
        <v>785</v>
      </c>
      <c r="D2014" s="139" t="s">
        <v>633</v>
      </c>
      <c r="E2014" s="139" t="s">
        <v>754</v>
      </c>
      <c r="F2014" s="49">
        <v>272</v>
      </c>
      <c r="G2014" s="49">
        <v>280</v>
      </c>
      <c r="H2014" s="49">
        <v>237</v>
      </c>
      <c r="I2014" s="49">
        <v>230</v>
      </c>
      <c r="J2014" s="49">
        <v>216</v>
      </c>
      <c r="K2014" s="49">
        <v>181</v>
      </c>
      <c r="L2014" s="49">
        <v>176</v>
      </c>
      <c r="M2014" s="49">
        <v>185</v>
      </c>
      <c r="N2014" s="49">
        <v>200</v>
      </c>
      <c r="O2014" s="49">
        <v>207</v>
      </c>
      <c r="P2014" s="49">
        <v>200</v>
      </c>
      <c r="Q2014" s="49">
        <v>184</v>
      </c>
      <c r="R2014" s="49">
        <v>184</v>
      </c>
      <c r="S2014" s="49">
        <v>169</v>
      </c>
      <c r="T2014" s="49">
        <v>163</v>
      </c>
      <c r="U2014" s="49">
        <v>157</v>
      </c>
      <c r="V2014" s="49">
        <v>151</v>
      </c>
    </row>
    <row r="2015" spans="1:22" ht="15.75" customHeight="1">
      <c r="A2015" s="139" t="s">
        <v>751</v>
      </c>
      <c r="B2015" s="139" t="s">
        <v>504</v>
      </c>
      <c r="C2015" s="139" t="s">
        <v>785</v>
      </c>
      <c r="D2015" s="139" t="s">
        <v>633</v>
      </c>
      <c r="E2015" s="139" t="s">
        <v>754</v>
      </c>
      <c r="F2015" s="49">
        <v>75.599999999999994</v>
      </c>
      <c r="G2015" s="49">
        <v>73.599999999999994</v>
      </c>
      <c r="H2015" s="49">
        <v>63.8</v>
      </c>
      <c r="I2015" s="49">
        <v>65</v>
      </c>
      <c r="J2015" s="49">
        <v>67.400000000000006</v>
      </c>
      <c r="K2015" s="49">
        <v>63.2</v>
      </c>
      <c r="L2015" s="49">
        <v>58.9</v>
      </c>
      <c r="M2015" s="49">
        <v>57.7</v>
      </c>
      <c r="N2015" s="49">
        <v>54</v>
      </c>
      <c r="O2015" s="49">
        <v>44.2</v>
      </c>
      <c r="P2015" s="49">
        <v>47.2</v>
      </c>
      <c r="Q2015" s="49">
        <v>42.9</v>
      </c>
      <c r="R2015" s="49">
        <v>42.9</v>
      </c>
      <c r="S2015" s="49">
        <v>38.299999999999997</v>
      </c>
      <c r="T2015" s="49">
        <v>35.4</v>
      </c>
      <c r="U2015" s="49">
        <v>32.6</v>
      </c>
      <c r="V2015" s="49">
        <v>29.7</v>
      </c>
    </row>
    <row r="2016" spans="1:22" ht="15.75" customHeight="1">
      <c r="A2016" s="139" t="s">
        <v>751</v>
      </c>
      <c r="B2016" s="139" t="s">
        <v>496</v>
      </c>
      <c r="C2016" s="139" t="s">
        <v>785</v>
      </c>
      <c r="D2016" s="139" t="s">
        <v>633</v>
      </c>
      <c r="E2016" s="139" t="s">
        <v>754</v>
      </c>
      <c r="F2016" s="49">
        <v>9.9600000000000009</v>
      </c>
      <c r="G2016" s="49">
        <v>10.199999999999999</v>
      </c>
      <c r="H2016" s="49">
        <v>10.4</v>
      </c>
      <c r="I2016" s="49">
        <v>10.6</v>
      </c>
      <c r="J2016" s="49">
        <v>10.9</v>
      </c>
      <c r="K2016" s="49">
        <v>11.1</v>
      </c>
      <c r="L2016" s="49">
        <v>11.9</v>
      </c>
      <c r="M2016" s="49">
        <v>12.6</v>
      </c>
      <c r="N2016" s="49">
        <v>13.4</v>
      </c>
      <c r="O2016" s="49">
        <v>14.2</v>
      </c>
      <c r="P2016" s="49">
        <v>15</v>
      </c>
      <c r="Q2016" s="49">
        <v>15.8</v>
      </c>
      <c r="R2016" s="49">
        <v>14.7</v>
      </c>
      <c r="S2016" s="49">
        <v>15.6</v>
      </c>
      <c r="T2016" s="49">
        <v>16.100000000000001</v>
      </c>
      <c r="U2016" s="49">
        <v>16.600000000000001</v>
      </c>
      <c r="V2016" s="49">
        <v>17</v>
      </c>
    </row>
    <row r="2017" spans="1:22" ht="15.75" customHeight="1">
      <c r="A2017" s="139" t="s">
        <v>751</v>
      </c>
      <c r="B2017" s="139" t="s">
        <v>508</v>
      </c>
      <c r="C2017" s="139" t="s">
        <v>785</v>
      </c>
      <c r="D2017" s="139" t="s">
        <v>633</v>
      </c>
      <c r="E2017" s="139" t="s">
        <v>754</v>
      </c>
      <c r="F2017" s="49">
        <v>103</v>
      </c>
      <c r="G2017" s="49">
        <v>54.8</v>
      </c>
      <c r="H2017" s="49">
        <v>73.900000000000006</v>
      </c>
      <c r="I2017" s="49">
        <v>63.5</v>
      </c>
      <c r="J2017" s="49">
        <v>77.599999999999994</v>
      </c>
      <c r="K2017" s="49">
        <v>68.3</v>
      </c>
      <c r="L2017" s="49">
        <v>52.3</v>
      </c>
      <c r="M2017" s="49">
        <v>49.9</v>
      </c>
      <c r="N2017" s="49">
        <v>41.3</v>
      </c>
      <c r="O2017" s="49">
        <v>24</v>
      </c>
      <c r="P2017" s="49">
        <v>46.8</v>
      </c>
      <c r="Q2017" s="49">
        <v>59.2</v>
      </c>
      <c r="R2017" s="49">
        <v>59.2</v>
      </c>
      <c r="S2017" s="49">
        <v>31.9</v>
      </c>
      <c r="T2017" s="49">
        <v>27.6</v>
      </c>
      <c r="U2017" s="49">
        <v>23.4</v>
      </c>
      <c r="V2017" s="49">
        <v>19.100000000000001</v>
      </c>
    </row>
    <row r="2018" spans="1:22" ht="15.75" customHeight="1">
      <c r="A2018" s="139" t="s">
        <v>751</v>
      </c>
      <c r="B2018" s="139" t="s">
        <v>510</v>
      </c>
      <c r="C2018" s="139" t="s">
        <v>785</v>
      </c>
      <c r="D2018" s="139" t="s">
        <v>633</v>
      </c>
      <c r="E2018" s="139" t="s">
        <v>754</v>
      </c>
      <c r="F2018" s="49">
        <v>1750</v>
      </c>
      <c r="G2018" s="49">
        <v>1860</v>
      </c>
      <c r="H2018" s="49">
        <v>1780</v>
      </c>
      <c r="I2018" s="49">
        <v>1900</v>
      </c>
      <c r="J2018" s="49">
        <v>1880</v>
      </c>
      <c r="K2018" s="49">
        <v>2040</v>
      </c>
      <c r="L2018" s="49">
        <v>2010</v>
      </c>
      <c r="M2018" s="49">
        <v>1870</v>
      </c>
      <c r="N2018" s="49">
        <v>1830</v>
      </c>
      <c r="O2018" s="49">
        <v>1610</v>
      </c>
      <c r="P2018" s="49">
        <v>1160</v>
      </c>
      <c r="Q2018" s="49">
        <v>1170</v>
      </c>
      <c r="R2018" s="49">
        <v>1170</v>
      </c>
      <c r="S2018" s="49">
        <v>1470</v>
      </c>
      <c r="T2018" s="49">
        <v>1450</v>
      </c>
      <c r="U2018" s="49">
        <v>1420</v>
      </c>
      <c r="V2018" s="49">
        <v>1400</v>
      </c>
    </row>
    <row r="2019" spans="1:22" ht="15.75" customHeight="1">
      <c r="A2019" s="139" t="s">
        <v>751</v>
      </c>
      <c r="B2019" s="139" t="s">
        <v>556</v>
      </c>
      <c r="C2019" s="139" t="s">
        <v>785</v>
      </c>
      <c r="D2019" s="139" t="s">
        <v>633</v>
      </c>
      <c r="E2019" s="139" t="s">
        <v>754</v>
      </c>
      <c r="F2019" s="49">
        <v>10.9</v>
      </c>
      <c r="G2019" s="49">
        <v>10.9</v>
      </c>
      <c r="H2019" s="49">
        <v>10.9</v>
      </c>
      <c r="I2019" s="49">
        <v>10.8</v>
      </c>
      <c r="J2019" s="49">
        <v>10.8</v>
      </c>
      <c r="K2019" s="49">
        <v>10.8</v>
      </c>
      <c r="L2019" s="49">
        <v>9.23</v>
      </c>
      <c r="M2019" s="49">
        <v>7.75</v>
      </c>
      <c r="N2019" s="49">
        <v>15.9</v>
      </c>
      <c r="O2019" s="49">
        <v>7.67</v>
      </c>
      <c r="P2019" s="49">
        <v>8.1199999999999992</v>
      </c>
      <c r="Q2019" s="49">
        <v>8.56</v>
      </c>
      <c r="R2019" s="49">
        <v>8.5299999999999994</v>
      </c>
      <c r="S2019" s="49">
        <v>8.73</v>
      </c>
      <c r="T2019" s="49">
        <v>8.5500000000000007</v>
      </c>
      <c r="U2019" s="49">
        <v>8.36</v>
      </c>
      <c r="V2019" s="49">
        <v>8.18</v>
      </c>
    </row>
    <row r="2020" spans="1:22" ht="15.75" customHeight="1">
      <c r="A2020" s="139" t="s">
        <v>751</v>
      </c>
      <c r="B2020" s="139" t="s">
        <v>528</v>
      </c>
      <c r="C2020" s="139" t="s">
        <v>785</v>
      </c>
      <c r="D2020" s="139" t="s">
        <v>633</v>
      </c>
      <c r="E2020" s="139" t="s">
        <v>754</v>
      </c>
      <c r="F2020" s="49">
        <v>6.19</v>
      </c>
      <c r="G2020" s="49">
        <v>6.23</v>
      </c>
      <c r="H2020" s="49">
        <v>6.31</v>
      </c>
      <c r="I2020" s="49">
        <v>6.42</v>
      </c>
      <c r="J2020" s="49">
        <v>6.56</v>
      </c>
      <c r="K2020" s="49">
        <v>6.73</v>
      </c>
      <c r="L2020" s="49">
        <v>6.92</v>
      </c>
      <c r="M2020" s="49">
        <v>7.15</v>
      </c>
      <c r="N2020" s="49">
        <v>7.41</v>
      </c>
      <c r="O2020" s="49">
        <v>8.0299999999999994</v>
      </c>
      <c r="P2020" s="49">
        <v>8.0299999999999994</v>
      </c>
      <c r="Q2020" s="49">
        <v>8.0299999999999994</v>
      </c>
      <c r="R2020" s="49">
        <v>8.0299999999999994</v>
      </c>
      <c r="S2020" s="49">
        <v>8.27</v>
      </c>
      <c r="T2020" s="49">
        <v>8.43</v>
      </c>
      <c r="U2020" s="49">
        <v>8.59</v>
      </c>
      <c r="V2020" s="49">
        <v>8.75</v>
      </c>
    </row>
    <row r="2021" spans="1:22" ht="15.75" customHeight="1">
      <c r="A2021" s="139" t="s">
        <v>751</v>
      </c>
      <c r="B2021" s="139" t="s">
        <v>536</v>
      </c>
      <c r="C2021" s="139" t="s">
        <v>785</v>
      </c>
      <c r="D2021" s="139" t="s">
        <v>633</v>
      </c>
      <c r="E2021" s="139" t="s">
        <v>754</v>
      </c>
      <c r="F2021" s="49">
        <v>164</v>
      </c>
      <c r="G2021" s="49">
        <v>168</v>
      </c>
      <c r="H2021" s="49">
        <v>167</v>
      </c>
      <c r="I2021" s="49">
        <v>168</v>
      </c>
      <c r="J2021" s="49">
        <v>172</v>
      </c>
      <c r="K2021" s="49">
        <v>178</v>
      </c>
      <c r="L2021" s="49">
        <v>188</v>
      </c>
      <c r="M2021" s="49">
        <v>201</v>
      </c>
      <c r="N2021" s="49">
        <v>211</v>
      </c>
      <c r="O2021" s="49">
        <v>219</v>
      </c>
      <c r="P2021" s="49">
        <v>223</v>
      </c>
      <c r="Q2021" s="49">
        <v>226</v>
      </c>
      <c r="R2021" s="49">
        <v>226</v>
      </c>
      <c r="S2021" s="49">
        <v>233</v>
      </c>
      <c r="T2021" s="49">
        <v>239</v>
      </c>
      <c r="U2021" s="49">
        <v>244</v>
      </c>
      <c r="V2021" s="49">
        <v>250</v>
      </c>
    </row>
    <row r="2022" spans="1:22" ht="15.75" customHeight="1">
      <c r="A2022" s="139" t="s">
        <v>751</v>
      </c>
      <c r="B2022" s="139" t="s">
        <v>522</v>
      </c>
      <c r="C2022" s="139" t="s">
        <v>785</v>
      </c>
      <c r="D2022" s="139" t="s">
        <v>633</v>
      </c>
      <c r="E2022" s="139" t="s">
        <v>754</v>
      </c>
      <c r="F2022" s="49">
        <v>0.255</v>
      </c>
      <c r="G2022" s="49">
        <v>0.19900000000000001</v>
      </c>
      <c r="H2022" s="49">
        <v>0.185</v>
      </c>
      <c r="I2022" s="49">
        <v>0.17299999999999999</v>
      </c>
      <c r="J2022" s="49">
        <v>0.221</v>
      </c>
      <c r="K2022" s="49">
        <v>0.22900000000000001</v>
      </c>
      <c r="L2022" s="49">
        <v>0.22600000000000001</v>
      </c>
      <c r="M2022" s="49">
        <v>0.22500000000000001</v>
      </c>
      <c r="N2022" s="49">
        <v>0.19400000000000001</v>
      </c>
      <c r="O2022" s="49">
        <v>0.14399999999999999</v>
      </c>
      <c r="P2022" s="49">
        <v>0.16800000000000001</v>
      </c>
      <c r="Q2022" s="49">
        <v>0.16700000000000001</v>
      </c>
      <c r="R2022" s="49">
        <v>0.16900000000000001</v>
      </c>
      <c r="S2022" s="49">
        <v>0.16800000000000001</v>
      </c>
      <c r="T2022" s="49">
        <v>0.16400000000000001</v>
      </c>
      <c r="U2022" s="49">
        <v>0.16</v>
      </c>
      <c r="V2022" s="49">
        <v>0.156</v>
      </c>
    </row>
    <row r="2023" spans="1:22" ht="15.75" customHeight="1">
      <c r="A2023" s="139" t="s">
        <v>751</v>
      </c>
      <c r="B2023" s="139" t="s">
        <v>530</v>
      </c>
      <c r="C2023" s="139" t="s">
        <v>785</v>
      </c>
      <c r="D2023" s="139" t="s">
        <v>633</v>
      </c>
      <c r="E2023" s="139" t="s">
        <v>754</v>
      </c>
      <c r="F2023" s="49">
        <v>11.4</v>
      </c>
      <c r="G2023" s="49">
        <v>20.8</v>
      </c>
      <c r="H2023" s="49">
        <v>25</v>
      </c>
      <c r="I2023" s="49">
        <v>27.3</v>
      </c>
      <c r="J2023" s="49">
        <v>29.6</v>
      </c>
      <c r="K2023" s="49">
        <v>32</v>
      </c>
      <c r="L2023" s="49">
        <v>34</v>
      </c>
      <c r="M2023" s="49">
        <v>33.700000000000003</v>
      </c>
      <c r="N2023" s="49">
        <v>47.2</v>
      </c>
      <c r="O2023" s="49">
        <v>38.200000000000003</v>
      </c>
      <c r="P2023" s="49">
        <v>42.1</v>
      </c>
      <c r="Q2023" s="49">
        <v>15</v>
      </c>
      <c r="R2023" s="49">
        <v>15.1</v>
      </c>
      <c r="S2023" s="49">
        <v>37</v>
      </c>
      <c r="T2023" s="49">
        <v>38.299999999999997</v>
      </c>
      <c r="U2023" s="49">
        <v>39.700000000000003</v>
      </c>
      <c r="V2023" s="49">
        <v>41.1</v>
      </c>
    </row>
    <row r="2024" spans="1:22" ht="15.75" customHeight="1">
      <c r="A2024" s="139" t="s">
        <v>751</v>
      </c>
      <c r="B2024" s="139" t="s">
        <v>550</v>
      </c>
      <c r="C2024" s="139" t="s">
        <v>785</v>
      </c>
      <c r="D2024" s="139" t="s">
        <v>633</v>
      </c>
      <c r="E2024" s="139" t="s">
        <v>754</v>
      </c>
      <c r="F2024" s="49">
        <v>2.68</v>
      </c>
      <c r="G2024" s="49">
        <v>2.72</v>
      </c>
      <c r="H2024" s="49">
        <v>2.74</v>
      </c>
      <c r="I2024" s="49">
        <v>2.76</v>
      </c>
      <c r="J2024" s="49">
        <v>2.79</v>
      </c>
      <c r="K2024" s="49">
        <v>2.83</v>
      </c>
      <c r="L2024" s="49">
        <v>2.4700000000000002</v>
      </c>
      <c r="M2024" s="49">
        <v>2.13</v>
      </c>
      <c r="N2024" s="49">
        <v>4.4800000000000004</v>
      </c>
      <c r="O2024" s="49">
        <v>2.21</v>
      </c>
      <c r="P2024" s="49">
        <v>2.38</v>
      </c>
      <c r="Q2024" s="49">
        <v>2.54</v>
      </c>
      <c r="R2024" s="49">
        <v>2.57</v>
      </c>
      <c r="S2024" s="49">
        <v>2.68</v>
      </c>
      <c r="T2024" s="49">
        <v>2.68</v>
      </c>
      <c r="U2024" s="49">
        <v>2.68</v>
      </c>
      <c r="V2024" s="49">
        <v>2.67</v>
      </c>
    </row>
    <row r="2025" spans="1:22" ht="15.75" customHeight="1">
      <c r="A2025" s="139" t="s">
        <v>751</v>
      </c>
      <c r="B2025" s="139" t="s">
        <v>538</v>
      </c>
      <c r="C2025" s="139" t="s">
        <v>785</v>
      </c>
      <c r="D2025" s="139" t="s">
        <v>633</v>
      </c>
      <c r="E2025" s="139" t="s">
        <v>754</v>
      </c>
      <c r="F2025" s="49">
        <v>34</v>
      </c>
      <c r="G2025" s="49">
        <v>49.9</v>
      </c>
      <c r="H2025" s="49">
        <v>46.8</v>
      </c>
      <c r="I2025" s="49">
        <v>42.4</v>
      </c>
      <c r="J2025" s="49">
        <v>32.700000000000003</v>
      </c>
      <c r="K2025" s="49">
        <v>30.2</v>
      </c>
      <c r="L2025" s="49">
        <v>44.9</v>
      </c>
      <c r="M2025" s="49">
        <v>45.5</v>
      </c>
      <c r="N2025" s="49">
        <v>29.5</v>
      </c>
      <c r="O2025" s="49">
        <v>14.1</v>
      </c>
      <c r="P2025" s="49">
        <v>20.9</v>
      </c>
      <c r="Q2025" s="49">
        <v>20.3</v>
      </c>
      <c r="R2025" s="49">
        <v>20.3</v>
      </c>
      <c r="S2025" s="49">
        <v>16.899999999999999</v>
      </c>
      <c r="T2025" s="49">
        <v>14.5</v>
      </c>
      <c r="U2025" s="49">
        <v>12.1</v>
      </c>
      <c r="V2025" s="49">
        <v>9.75</v>
      </c>
    </row>
    <row r="2026" spans="1:22" ht="15.75" customHeight="1">
      <c r="A2026" s="139" t="s">
        <v>751</v>
      </c>
      <c r="B2026" s="139" t="s">
        <v>540</v>
      </c>
      <c r="C2026" s="139" t="s">
        <v>785</v>
      </c>
      <c r="D2026" s="139" t="s">
        <v>633</v>
      </c>
      <c r="E2026" s="139" t="s">
        <v>754</v>
      </c>
      <c r="F2026" s="49">
        <v>6.79</v>
      </c>
      <c r="G2026" s="49">
        <v>15.4</v>
      </c>
      <c r="H2026" s="49">
        <v>16.100000000000001</v>
      </c>
      <c r="I2026" s="49">
        <v>9.8800000000000008</v>
      </c>
      <c r="J2026" s="49">
        <v>20.399999999999999</v>
      </c>
      <c r="K2026" s="49">
        <v>17.3</v>
      </c>
      <c r="L2026" s="49">
        <v>18.5</v>
      </c>
      <c r="M2026" s="49">
        <v>13.6</v>
      </c>
      <c r="N2026" s="49">
        <v>9.8800000000000008</v>
      </c>
      <c r="O2026" s="49">
        <v>7.41</v>
      </c>
      <c r="P2026" s="49">
        <v>7.41</v>
      </c>
      <c r="Q2026" s="49">
        <v>8.64</v>
      </c>
      <c r="R2026" s="49">
        <v>8.64</v>
      </c>
      <c r="S2026" s="49">
        <v>9.5399999999999991</v>
      </c>
      <c r="T2026" s="49">
        <v>9.19</v>
      </c>
      <c r="U2026" s="49">
        <v>8.84</v>
      </c>
      <c r="V2026" s="49">
        <v>8.49</v>
      </c>
    </row>
    <row r="2027" spans="1:22" ht="15.75" customHeight="1">
      <c r="A2027" s="139" t="s">
        <v>751</v>
      </c>
      <c r="B2027" s="139" t="s">
        <v>562</v>
      </c>
      <c r="C2027" s="139" t="s">
        <v>785</v>
      </c>
      <c r="D2027" s="139" t="s">
        <v>633</v>
      </c>
      <c r="E2027" s="139" t="s">
        <v>754</v>
      </c>
      <c r="F2027" s="49">
        <v>13.3</v>
      </c>
      <c r="G2027" s="49">
        <v>12.9</v>
      </c>
      <c r="H2027" s="49">
        <v>10.5</v>
      </c>
      <c r="I2027" s="49">
        <v>9.8000000000000007</v>
      </c>
      <c r="J2027" s="49">
        <v>10</v>
      </c>
      <c r="K2027" s="49">
        <v>11.1</v>
      </c>
      <c r="L2027" s="49">
        <v>11.9</v>
      </c>
      <c r="M2027" s="49">
        <v>11.7</v>
      </c>
      <c r="N2027" s="49">
        <v>12.8</v>
      </c>
      <c r="O2027" s="49">
        <v>9.6</v>
      </c>
      <c r="P2027" s="49">
        <v>12.4</v>
      </c>
      <c r="Q2027" s="49">
        <v>10.5</v>
      </c>
      <c r="R2027" s="49">
        <v>11.3</v>
      </c>
      <c r="S2027" s="49">
        <v>10.8</v>
      </c>
      <c r="T2027" s="49">
        <v>10.3</v>
      </c>
      <c r="U2027" s="49">
        <v>8.3699999999999992</v>
      </c>
      <c r="V2027" s="49">
        <v>9.4499999999999993</v>
      </c>
    </row>
    <row r="2028" spans="1:22" ht="15.75" customHeight="1">
      <c r="A2028" s="139" t="s">
        <v>751</v>
      </c>
      <c r="B2028" s="139" t="s">
        <v>576</v>
      </c>
      <c r="C2028" s="139" t="s">
        <v>785</v>
      </c>
      <c r="D2028" s="139" t="s">
        <v>633</v>
      </c>
      <c r="E2028" s="139" t="s">
        <v>754</v>
      </c>
      <c r="F2028" s="49">
        <v>0</v>
      </c>
      <c r="G2028" s="49">
        <v>0</v>
      </c>
      <c r="H2028" s="49">
        <v>0</v>
      </c>
      <c r="I2028" s="49">
        <v>0</v>
      </c>
      <c r="J2028" s="49">
        <v>0</v>
      </c>
      <c r="K2028" s="49">
        <v>0</v>
      </c>
      <c r="L2028" s="49">
        <v>0</v>
      </c>
      <c r="M2028" s="49">
        <v>0</v>
      </c>
      <c r="N2028" s="49">
        <v>0</v>
      </c>
      <c r="O2028" s="49">
        <v>0</v>
      </c>
      <c r="P2028" s="49">
        <v>0</v>
      </c>
      <c r="Q2028" s="49">
        <v>0</v>
      </c>
      <c r="R2028" s="49">
        <v>0</v>
      </c>
      <c r="S2028" s="49">
        <v>0</v>
      </c>
      <c r="T2028" s="49">
        <v>0</v>
      </c>
      <c r="U2028" s="49">
        <v>0</v>
      </c>
      <c r="V2028" s="49">
        <v>0</v>
      </c>
    </row>
    <row r="2029" spans="1:22" ht="15.75" customHeight="1">
      <c r="A2029" s="139" t="s">
        <v>751</v>
      </c>
      <c r="B2029" s="139" t="s">
        <v>580</v>
      </c>
      <c r="C2029" s="139" t="s">
        <v>785</v>
      </c>
      <c r="D2029" s="139" t="s">
        <v>633</v>
      </c>
      <c r="E2029" s="139" t="s">
        <v>754</v>
      </c>
      <c r="F2029" s="49">
        <v>0</v>
      </c>
      <c r="G2029" s="49">
        <v>0</v>
      </c>
      <c r="H2029" s="49">
        <v>0</v>
      </c>
      <c r="I2029" s="49">
        <v>0</v>
      </c>
      <c r="J2029" s="49">
        <v>0</v>
      </c>
      <c r="K2029" s="49">
        <v>0</v>
      </c>
      <c r="L2029" s="49">
        <v>0</v>
      </c>
      <c r="M2029" s="49">
        <v>0</v>
      </c>
      <c r="N2029" s="49">
        <v>0</v>
      </c>
      <c r="O2029" s="49">
        <v>0</v>
      </c>
      <c r="P2029" s="49">
        <v>0</v>
      </c>
      <c r="Q2029" s="49">
        <v>0</v>
      </c>
      <c r="R2029" s="49">
        <v>0</v>
      </c>
      <c r="S2029" s="49">
        <v>0</v>
      </c>
      <c r="T2029" s="49">
        <v>0</v>
      </c>
      <c r="U2029" s="49">
        <v>0</v>
      </c>
      <c r="V2029" s="49">
        <v>0</v>
      </c>
    </row>
    <row r="2030" spans="1:22" ht="15.75" customHeight="1">
      <c r="A2030" s="139" t="s">
        <v>751</v>
      </c>
      <c r="B2030" s="139" t="s">
        <v>584</v>
      </c>
      <c r="C2030" s="139" t="s">
        <v>785</v>
      </c>
      <c r="D2030" s="139" t="s">
        <v>633</v>
      </c>
      <c r="E2030" s="139" t="s">
        <v>754</v>
      </c>
      <c r="F2030" s="49">
        <v>290</v>
      </c>
      <c r="G2030" s="49">
        <v>223</v>
      </c>
      <c r="H2030" s="49">
        <v>295</v>
      </c>
      <c r="I2030" s="49">
        <v>287</v>
      </c>
      <c r="J2030" s="49">
        <v>375</v>
      </c>
      <c r="K2030" s="49">
        <v>464</v>
      </c>
      <c r="L2030" s="49">
        <v>492</v>
      </c>
      <c r="M2030" s="49">
        <v>470</v>
      </c>
      <c r="N2030" s="49">
        <v>376</v>
      </c>
      <c r="O2030" s="49">
        <v>414</v>
      </c>
      <c r="P2030" s="49">
        <v>451</v>
      </c>
      <c r="Q2030" s="49">
        <v>893</v>
      </c>
      <c r="R2030" s="49">
        <v>893</v>
      </c>
      <c r="S2030" s="49">
        <v>736</v>
      </c>
      <c r="T2030" s="49">
        <v>775</v>
      </c>
      <c r="U2030" s="49">
        <v>814</v>
      </c>
      <c r="V2030" s="49">
        <v>852</v>
      </c>
    </row>
    <row r="2031" spans="1:22" ht="15.75" customHeight="1">
      <c r="A2031" s="139" t="s">
        <v>751</v>
      </c>
      <c r="B2031" s="139" t="s">
        <v>771</v>
      </c>
      <c r="C2031" s="139" t="s">
        <v>785</v>
      </c>
      <c r="D2031" s="139" t="s">
        <v>633</v>
      </c>
      <c r="E2031" s="139" t="s">
        <v>754</v>
      </c>
      <c r="F2031" s="49">
        <v>142</v>
      </c>
      <c r="G2031" s="49">
        <v>109</v>
      </c>
      <c r="H2031" s="49">
        <v>116</v>
      </c>
      <c r="I2031" s="49">
        <v>98.2</v>
      </c>
      <c r="J2031" s="49">
        <v>115</v>
      </c>
      <c r="K2031" s="49">
        <v>129</v>
      </c>
      <c r="L2031" s="49">
        <v>158</v>
      </c>
      <c r="M2031" s="49">
        <v>137</v>
      </c>
      <c r="N2031" s="49">
        <v>111</v>
      </c>
      <c r="O2031" s="49">
        <v>87.7</v>
      </c>
      <c r="P2031" s="49">
        <v>91.4</v>
      </c>
      <c r="Q2031" s="49">
        <v>87.1</v>
      </c>
      <c r="R2031" s="49">
        <v>87.1</v>
      </c>
      <c r="S2031" s="49">
        <v>87</v>
      </c>
      <c r="T2031" s="49">
        <v>83.1</v>
      </c>
      <c r="U2031" s="49">
        <v>79.099999999999994</v>
      </c>
      <c r="V2031" s="49">
        <v>75.2</v>
      </c>
    </row>
    <row r="2032" spans="1:22" ht="15.75" customHeight="1">
      <c r="A2032" s="139" t="s">
        <v>751</v>
      </c>
      <c r="B2032" s="139" t="s">
        <v>592</v>
      </c>
      <c r="C2032" s="139" t="s">
        <v>785</v>
      </c>
      <c r="D2032" s="139" t="s">
        <v>633</v>
      </c>
      <c r="E2032" s="139" t="s">
        <v>754</v>
      </c>
      <c r="F2032" s="49">
        <v>178</v>
      </c>
      <c r="G2032" s="49">
        <v>194</v>
      </c>
      <c r="H2032" s="49">
        <v>186</v>
      </c>
      <c r="I2032" s="49">
        <v>161</v>
      </c>
      <c r="J2032" s="49">
        <v>96.9</v>
      </c>
      <c r="K2032" s="49">
        <v>145</v>
      </c>
      <c r="L2032" s="49">
        <v>119</v>
      </c>
      <c r="M2032" s="49">
        <v>169</v>
      </c>
      <c r="N2032" s="49">
        <v>198</v>
      </c>
      <c r="O2032" s="49">
        <v>155</v>
      </c>
      <c r="P2032" s="49">
        <v>183</v>
      </c>
      <c r="Q2032" s="49">
        <v>161</v>
      </c>
      <c r="R2032" s="49">
        <v>161</v>
      </c>
      <c r="S2032" s="49">
        <v>146</v>
      </c>
      <c r="T2032" s="49">
        <v>143</v>
      </c>
      <c r="U2032" s="49">
        <v>140</v>
      </c>
      <c r="V2032" s="49">
        <v>137</v>
      </c>
    </row>
    <row r="2033" spans="1:22" ht="15.75" customHeight="1">
      <c r="A2033" s="139" t="s">
        <v>751</v>
      </c>
      <c r="B2033" s="139" t="s">
        <v>772</v>
      </c>
      <c r="C2033" s="139" t="s">
        <v>785</v>
      </c>
      <c r="D2033" s="139" t="s">
        <v>633</v>
      </c>
      <c r="E2033" s="139" t="s">
        <v>754</v>
      </c>
      <c r="F2033" s="49">
        <v>8610</v>
      </c>
      <c r="G2033" s="49">
        <v>8320</v>
      </c>
      <c r="H2033" s="49">
        <v>8150</v>
      </c>
      <c r="I2033" s="49">
        <v>7800</v>
      </c>
      <c r="J2033" s="49">
        <v>7690</v>
      </c>
      <c r="K2033" s="49">
        <v>7990</v>
      </c>
      <c r="L2033" s="49">
        <v>7650</v>
      </c>
      <c r="M2033" s="49">
        <v>7710</v>
      </c>
      <c r="N2033" s="49">
        <v>7400</v>
      </c>
      <c r="O2033" s="49">
        <v>6630</v>
      </c>
      <c r="P2033" s="49">
        <v>6850</v>
      </c>
      <c r="Q2033" s="49">
        <v>6600</v>
      </c>
      <c r="R2033" s="49">
        <v>6560</v>
      </c>
      <c r="S2033" s="49">
        <v>6470</v>
      </c>
      <c r="T2033" s="49">
        <v>6260</v>
      </c>
      <c r="U2033" s="49">
        <v>6130</v>
      </c>
      <c r="V2033" s="49">
        <v>6030</v>
      </c>
    </row>
    <row r="2034" spans="1:22" ht="15.75" customHeight="1">
      <c r="A2034" s="139" t="s">
        <v>751</v>
      </c>
      <c r="B2034" s="139" t="s">
        <v>597</v>
      </c>
      <c r="C2034" s="139" t="s">
        <v>785</v>
      </c>
      <c r="D2034" s="139" t="s">
        <v>633</v>
      </c>
      <c r="E2034" s="139" t="s">
        <v>754</v>
      </c>
      <c r="F2034" s="49">
        <v>5780</v>
      </c>
      <c r="G2034" s="49">
        <v>5400</v>
      </c>
      <c r="H2034" s="49">
        <v>5220</v>
      </c>
      <c r="I2034" s="49">
        <v>4740</v>
      </c>
      <c r="J2034" s="49">
        <v>4710</v>
      </c>
      <c r="K2034" s="49">
        <v>4780</v>
      </c>
      <c r="L2034" s="49">
        <v>4570</v>
      </c>
      <c r="M2034" s="49">
        <v>4720</v>
      </c>
      <c r="N2034" s="49">
        <v>4450</v>
      </c>
      <c r="O2034" s="49">
        <v>3980</v>
      </c>
      <c r="P2034" s="49">
        <v>4470</v>
      </c>
      <c r="Q2034" s="49">
        <v>4250</v>
      </c>
      <c r="R2034" s="49">
        <v>4250</v>
      </c>
      <c r="S2034" s="49">
        <v>3820</v>
      </c>
      <c r="T2034" s="49">
        <v>3690</v>
      </c>
      <c r="U2034" s="49">
        <v>3560</v>
      </c>
      <c r="V2034" s="49">
        <v>3420</v>
      </c>
    </row>
    <row r="2035" spans="1:22" ht="15.75" customHeight="1">
      <c r="A2035" s="139" t="s">
        <v>751</v>
      </c>
      <c r="B2035" s="139" t="s">
        <v>601</v>
      </c>
      <c r="C2035" s="139" t="s">
        <v>785</v>
      </c>
      <c r="D2035" s="139" t="s">
        <v>633</v>
      </c>
      <c r="E2035" s="139" t="s">
        <v>754</v>
      </c>
      <c r="F2035" s="49">
        <v>84.5</v>
      </c>
      <c r="G2035" s="49">
        <v>80.8</v>
      </c>
      <c r="H2035" s="49">
        <v>79.599999999999994</v>
      </c>
      <c r="I2035" s="49">
        <v>86.4</v>
      </c>
      <c r="J2035" s="49">
        <v>88.2</v>
      </c>
      <c r="K2035" s="49">
        <v>60.5</v>
      </c>
      <c r="L2035" s="49">
        <v>60.5</v>
      </c>
      <c r="M2035" s="49">
        <v>54.9</v>
      </c>
      <c r="N2035" s="49">
        <v>53.7</v>
      </c>
      <c r="O2035" s="49">
        <v>51.2</v>
      </c>
      <c r="P2035" s="49">
        <v>43.8</v>
      </c>
      <c r="Q2035" s="49">
        <v>41.3</v>
      </c>
      <c r="R2035" s="49">
        <v>41.3</v>
      </c>
      <c r="S2035" s="49">
        <v>36.700000000000003</v>
      </c>
      <c r="T2035" s="49">
        <v>33</v>
      </c>
      <c r="U2035" s="49">
        <v>29.3</v>
      </c>
      <c r="V2035" s="49">
        <v>25.6</v>
      </c>
    </row>
    <row r="2036" spans="1:22" ht="15.75" customHeight="1">
      <c r="A2036" s="139" t="s">
        <v>751</v>
      </c>
      <c r="B2036" s="139" t="s">
        <v>373</v>
      </c>
      <c r="C2036" s="139" t="s">
        <v>785</v>
      </c>
      <c r="D2036" s="139" t="s">
        <v>633</v>
      </c>
      <c r="E2036" s="139" t="s">
        <v>754</v>
      </c>
      <c r="F2036" s="49">
        <v>7.3000000000000001E-3</v>
      </c>
      <c r="G2036" s="49">
        <v>5.64E-3</v>
      </c>
      <c r="H2036" s="49">
        <v>5.2199999999999998E-3</v>
      </c>
      <c r="I2036" s="49">
        <v>4.8599999999999997E-3</v>
      </c>
      <c r="J2036" s="49">
        <v>6.11E-3</v>
      </c>
      <c r="K2036" s="49">
        <v>6.2399999999999999E-3</v>
      </c>
      <c r="L2036" s="49">
        <v>6.1000000000000004E-3</v>
      </c>
      <c r="M2036" s="49">
        <v>5.9699999999999996E-3</v>
      </c>
      <c r="N2036" s="49">
        <v>5.0800000000000003E-3</v>
      </c>
      <c r="O2036" s="49">
        <v>3.7200000000000002E-3</v>
      </c>
      <c r="P2036" s="49">
        <v>4.28E-3</v>
      </c>
      <c r="Q2036" s="49">
        <v>4.2199999999999998E-3</v>
      </c>
      <c r="R2036" s="49">
        <v>4.2599999999999999E-3</v>
      </c>
      <c r="S2036" s="49">
        <v>4.1200000000000004E-3</v>
      </c>
      <c r="T2036" s="49">
        <v>3.9500000000000004E-3</v>
      </c>
      <c r="U2036" s="49">
        <v>3.79E-3</v>
      </c>
      <c r="V2036" s="49">
        <v>3.63E-3</v>
      </c>
    </row>
    <row r="2037" spans="1:22" ht="15.75" customHeight="1">
      <c r="A2037" s="139" t="s">
        <v>751</v>
      </c>
      <c r="B2037" s="139" t="s">
        <v>605</v>
      </c>
      <c r="C2037" s="139" t="s">
        <v>785</v>
      </c>
      <c r="D2037" s="139" t="s">
        <v>633</v>
      </c>
      <c r="E2037" s="139" t="s">
        <v>754</v>
      </c>
      <c r="F2037" s="49">
        <v>123</v>
      </c>
      <c r="G2037" s="49">
        <v>126</v>
      </c>
      <c r="H2037" s="49">
        <v>173</v>
      </c>
      <c r="I2037" s="49">
        <v>93.2</v>
      </c>
      <c r="J2037" s="49">
        <v>87.4</v>
      </c>
      <c r="K2037" s="49">
        <v>136</v>
      </c>
      <c r="L2037" s="49">
        <v>63.2</v>
      </c>
      <c r="M2037" s="49">
        <v>51.5</v>
      </c>
      <c r="N2037" s="49">
        <v>52.8</v>
      </c>
      <c r="O2037" s="49">
        <v>54.8</v>
      </c>
      <c r="P2037" s="49">
        <v>57.3</v>
      </c>
      <c r="Q2037" s="49">
        <v>49.7</v>
      </c>
      <c r="R2037" s="49">
        <v>49.7</v>
      </c>
      <c r="S2037" s="49">
        <v>29.1</v>
      </c>
      <c r="T2037" s="49">
        <v>21.1</v>
      </c>
      <c r="U2037" s="49">
        <v>13.1</v>
      </c>
      <c r="V2037" s="49">
        <v>5.17</v>
      </c>
    </row>
    <row r="2038" spans="1:22" ht="15.75" customHeight="1">
      <c r="A2038" s="139" t="s">
        <v>751</v>
      </c>
      <c r="B2038" s="139" t="s">
        <v>607</v>
      </c>
      <c r="C2038" s="139" t="s">
        <v>785</v>
      </c>
      <c r="D2038" s="139" t="s">
        <v>633</v>
      </c>
      <c r="E2038" s="139" t="s">
        <v>754</v>
      </c>
      <c r="F2038" s="49">
        <v>0</v>
      </c>
      <c r="G2038" s="49">
        <v>0</v>
      </c>
      <c r="H2038" s="49">
        <v>0</v>
      </c>
      <c r="I2038" s="49">
        <v>0</v>
      </c>
      <c r="J2038" s="49">
        <v>93.7</v>
      </c>
      <c r="K2038" s="49">
        <v>131</v>
      </c>
      <c r="L2038" s="49">
        <v>116</v>
      </c>
      <c r="M2038" s="49">
        <v>140</v>
      </c>
      <c r="N2038" s="49">
        <v>80.900000000000006</v>
      </c>
      <c r="O2038" s="49">
        <v>149</v>
      </c>
      <c r="P2038" s="49">
        <v>175</v>
      </c>
      <c r="Q2038" s="49">
        <v>201</v>
      </c>
      <c r="R2038" s="49">
        <v>201</v>
      </c>
      <c r="S2038" s="49">
        <v>218</v>
      </c>
      <c r="T2038" s="49">
        <v>235</v>
      </c>
      <c r="U2038" s="49">
        <v>251</v>
      </c>
      <c r="V2038" s="49">
        <v>268</v>
      </c>
    </row>
    <row r="2039" spans="1:22" ht="15.75" customHeight="1">
      <c r="A2039" s="139" t="s">
        <v>751</v>
      </c>
      <c r="B2039" s="139" t="s">
        <v>546</v>
      </c>
      <c r="C2039" s="139" t="s">
        <v>785</v>
      </c>
      <c r="D2039" s="139" t="s">
        <v>633</v>
      </c>
      <c r="E2039" s="139" t="s">
        <v>754</v>
      </c>
      <c r="F2039" s="49">
        <v>205</v>
      </c>
      <c r="G2039" s="49">
        <v>236</v>
      </c>
      <c r="H2039" s="49">
        <v>262</v>
      </c>
      <c r="I2039" s="49">
        <v>319</v>
      </c>
      <c r="J2039" s="49">
        <v>283</v>
      </c>
      <c r="K2039" s="49">
        <v>382</v>
      </c>
      <c r="L2039" s="49">
        <v>252</v>
      </c>
      <c r="M2039" s="49">
        <v>316</v>
      </c>
      <c r="N2039" s="49">
        <v>304</v>
      </c>
      <c r="O2039" s="49">
        <v>323</v>
      </c>
      <c r="P2039" s="49">
        <v>515</v>
      </c>
      <c r="Q2039" s="49">
        <v>477</v>
      </c>
      <c r="R2039" s="49">
        <v>477</v>
      </c>
      <c r="S2039" s="49">
        <v>479</v>
      </c>
      <c r="T2039" s="49">
        <v>500</v>
      </c>
      <c r="U2039" s="49">
        <v>520</v>
      </c>
      <c r="V2039" s="49">
        <v>541</v>
      </c>
    </row>
    <row r="2040" spans="1:22" ht="15.75" customHeight="1">
      <c r="A2040" s="139" t="s">
        <v>751</v>
      </c>
      <c r="B2040" s="139" t="s">
        <v>752</v>
      </c>
      <c r="C2040" s="139" t="s">
        <v>786</v>
      </c>
      <c r="D2040" s="139" t="s">
        <v>633</v>
      </c>
      <c r="E2040" s="139" t="s">
        <v>754</v>
      </c>
      <c r="F2040" s="49">
        <v>50.3</v>
      </c>
      <c r="G2040" s="49">
        <v>51.2</v>
      </c>
      <c r="H2040" s="49">
        <v>52</v>
      </c>
      <c r="I2040" s="49">
        <v>52.9</v>
      </c>
      <c r="J2040" s="49">
        <v>53.7</v>
      </c>
      <c r="K2040" s="49">
        <v>54.4</v>
      </c>
      <c r="L2040" s="49">
        <v>55.1</v>
      </c>
      <c r="M2040" s="49">
        <v>55.8</v>
      </c>
      <c r="N2040" s="49">
        <v>56.6</v>
      </c>
      <c r="O2040" s="49">
        <v>57.3</v>
      </c>
      <c r="P2040" s="49">
        <v>58</v>
      </c>
      <c r="Q2040" s="49">
        <v>58.8</v>
      </c>
      <c r="R2040" s="49">
        <v>59.5</v>
      </c>
      <c r="S2040" s="49">
        <v>60.3</v>
      </c>
      <c r="T2040" s="49">
        <v>61.1</v>
      </c>
      <c r="U2040" s="49">
        <v>61.8</v>
      </c>
      <c r="V2040" s="49">
        <v>62.6</v>
      </c>
    </row>
    <row r="2041" spans="1:22" ht="15.75" customHeight="1">
      <c r="A2041" s="139" t="s">
        <v>751</v>
      </c>
      <c r="B2041" s="139" t="s">
        <v>223</v>
      </c>
      <c r="C2041" s="139" t="s">
        <v>786</v>
      </c>
      <c r="D2041" s="139" t="s">
        <v>633</v>
      </c>
      <c r="E2041" s="139" t="s">
        <v>754</v>
      </c>
      <c r="F2041" s="49">
        <v>178</v>
      </c>
      <c r="G2041" s="49">
        <v>171</v>
      </c>
      <c r="H2041" s="49">
        <v>176</v>
      </c>
      <c r="I2041" s="49">
        <v>185</v>
      </c>
      <c r="J2041" s="49">
        <v>175</v>
      </c>
      <c r="K2041" s="49">
        <v>175</v>
      </c>
      <c r="L2041" s="49">
        <v>175</v>
      </c>
      <c r="M2041" s="49">
        <v>170</v>
      </c>
      <c r="N2041" s="49">
        <v>177</v>
      </c>
      <c r="O2041" s="49">
        <v>179</v>
      </c>
      <c r="P2041" s="49">
        <v>195</v>
      </c>
      <c r="Q2041" s="49">
        <v>190</v>
      </c>
      <c r="R2041" s="49">
        <v>242</v>
      </c>
      <c r="S2041" s="49">
        <v>217</v>
      </c>
      <c r="T2041" s="49">
        <v>242</v>
      </c>
      <c r="U2041" s="49">
        <v>239</v>
      </c>
      <c r="V2041" s="49">
        <v>244</v>
      </c>
    </row>
    <row r="2042" spans="1:22" ht="15.75" customHeight="1">
      <c r="A2042" s="139" t="s">
        <v>751</v>
      </c>
      <c r="B2042" s="139" t="s">
        <v>233</v>
      </c>
      <c r="C2042" s="139" t="s">
        <v>786</v>
      </c>
      <c r="D2042" s="139" t="s">
        <v>633</v>
      </c>
      <c r="E2042" s="139" t="s">
        <v>754</v>
      </c>
      <c r="F2042" s="49">
        <v>131</v>
      </c>
      <c r="G2042" s="49">
        <v>274</v>
      </c>
      <c r="H2042" s="49">
        <v>292</v>
      </c>
      <c r="I2042" s="49">
        <v>334</v>
      </c>
      <c r="J2042" s="49">
        <v>358</v>
      </c>
      <c r="K2042" s="49">
        <v>580</v>
      </c>
      <c r="L2042" s="49">
        <v>600</v>
      </c>
      <c r="M2042" s="49">
        <v>603</v>
      </c>
      <c r="N2042" s="49">
        <v>748</v>
      </c>
      <c r="O2042" s="49">
        <v>757</v>
      </c>
      <c r="P2042" s="49">
        <v>643</v>
      </c>
      <c r="Q2042" s="49">
        <v>638</v>
      </c>
      <c r="R2042" s="49">
        <v>676</v>
      </c>
      <c r="S2042" s="49">
        <v>846</v>
      </c>
      <c r="T2042" s="49">
        <v>1040</v>
      </c>
      <c r="U2042" s="49">
        <v>1060</v>
      </c>
      <c r="V2042" s="49">
        <v>1060</v>
      </c>
    </row>
    <row r="2043" spans="1:22" ht="15.75" customHeight="1">
      <c r="A2043" s="139" t="s">
        <v>751</v>
      </c>
      <c r="B2043" s="139" t="s">
        <v>755</v>
      </c>
      <c r="C2043" s="139" t="s">
        <v>786</v>
      </c>
      <c r="D2043" s="139" t="s">
        <v>633</v>
      </c>
      <c r="E2043" s="139" t="s">
        <v>754</v>
      </c>
      <c r="F2043" s="49">
        <v>5.5400000000000002E-4</v>
      </c>
      <c r="G2043" s="49">
        <v>5.6899999999999995E-4</v>
      </c>
      <c r="H2043" s="49">
        <v>5.8500000000000002E-4</v>
      </c>
      <c r="I2043" s="49">
        <v>6.0099999999999997E-4</v>
      </c>
      <c r="J2043" s="49">
        <v>6.1700000000000004E-4</v>
      </c>
      <c r="K2043" s="49">
        <v>6.3199999999999997E-4</v>
      </c>
      <c r="L2043" s="49">
        <v>6.4499999999999996E-4</v>
      </c>
      <c r="M2043" s="49">
        <v>6.5700000000000003E-4</v>
      </c>
      <c r="N2043" s="49">
        <v>6.6799999999999997E-4</v>
      </c>
      <c r="O2043" s="49">
        <v>6.7900000000000002E-4</v>
      </c>
      <c r="P2043" s="49">
        <v>6.8800000000000003E-4</v>
      </c>
      <c r="Q2043" s="49">
        <v>6.9800000000000005E-4</v>
      </c>
      <c r="R2043" s="49">
        <v>7.0699999999999995E-4</v>
      </c>
      <c r="S2043" s="49">
        <v>7.2999999999999996E-4</v>
      </c>
      <c r="T2043" s="49">
        <v>7.4399999999999998E-4</v>
      </c>
      <c r="U2043" s="49">
        <v>7.5699999999999997E-4</v>
      </c>
      <c r="V2043" s="49">
        <v>7.6999999999999996E-4</v>
      </c>
    </row>
    <row r="2044" spans="1:22" ht="15.75" customHeight="1">
      <c r="A2044" s="139" t="s">
        <v>751</v>
      </c>
      <c r="B2044" s="139" t="s">
        <v>226</v>
      </c>
      <c r="C2044" s="139" t="s">
        <v>786</v>
      </c>
      <c r="D2044" s="139" t="s">
        <v>633</v>
      </c>
      <c r="E2044" s="139" t="s">
        <v>754</v>
      </c>
      <c r="F2044" s="49">
        <v>213</v>
      </c>
      <c r="G2044" s="49">
        <v>282</v>
      </c>
      <c r="H2044" s="49">
        <v>360</v>
      </c>
      <c r="I2044" s="49">
        <v>451</v>
      </c>
      <c r="J2044" s="49">
        <v>446</v>
      </c>
      <c r="K2044" s="49">
        <v>406</v>
      </c>
      <c r="L2044" s="49">
        <v>400</v>
      </c>
      <c r="M2044" s="49">
        <v>565</v>
      </c>
      <c r="N2044" s="49">
        <v>597</v>
      </c>
      <c r="O2044" s="49">
        <v>654</v>
      </c>
      <c r="P2044" s="49">
        <v>768</v>
      </c>
      <c r="Q2044" s="49">
        <v>1030</v>
      </c>
      <c r="R2044" s="49">
        <v>1230</v>
      </c>
      <c r="S2044" s="49">
        <v>1270</v>
      </c>
      <c r="T2044" s="49">
        <v>1220</v>
      </c>
      <c r="U2044" s="49">
        <v>1220</v>
      </c>
      <c r="V2044" s="49">
        <v>1220</v>
      </c>
    </row>
    <row r="2045" spans="1:22" ht="15.75" customHeight="1">
      <c r="A2045" s="139" t="s">
        <v>751</v>
      </c>
      <c r="B2045" s="139" t="s">
        <v>231</v>
      </c>
      <c r="C2045" s="139" t="s">
        <v>786</v>
      </c>
      <c r="D2045" s="139" t="s">
        <v>633</v>
      </c>
      <c r="E2045" s="139" t="s">
        <v>754</v>
      </c>
      <c r="F2045" s="49">
        <v>36.4</v>
      </c>
      <c r="G2045" s="49">
        <v>36.200000000000003</v>
      </c>
      <c r="H2045" s="49">
        <v>36.700000000000003</v>
      </c>
      <c r="I2045" s="49">
        <v>37.5</v>
      </c>
      <c r="J2045" s="49">
        <v>38.799999999999997</v>
      </c>
      <c r="K2045" s="49">
        <v>39.299999999999997</v>
      </c>
      <c r="L2045" s="49">
        <v>40.1</v>
      </c>
      <c r="M2045" s="49">
        <v>41.5</v>
      </c>
      <c r="N2045" s="49">
        <v>38.700000000000003</v>
      </c>
      <c r="O2045" s="49">
        <v>40.1</v>
      </c>
      <c r="P2045" s="49">
        <v>43.4</v>
      </c>
      <c r="Q2045" s="49">
        <v>43.4</v>
      </c>
      <c r="R2045" s="49">
        <v>38.799999999999997</v>
      </c>
      <c r="S2045" s="49">
        <v>42.7</v>
      </c>
      <c r="T2045" s="49">
        <v>43.1</v>
      </c>
      <c r="U2045" s="49">
        <v>43.6</v>
      </c>
      <c r="V2045" s="49">
        <v>44.1</v>
      </c>
    </row>
    <row r="2046" spans="1:22" ht="15.75" customHeight="1">
      <c r="A2046" s="139" t="s">
        <v>751</v>
      </c>
      <c r="B2046" s="139" t="s">
        <v>756</v>
      </c>
      <c r="C2046" s="139" t="s">
        <v>786</v>
      </c>
      <c r="D2046" s="139" t="s">
        <v>633</v>
      </c>
      <c r="E2046" s="139" t="s">
        <v>754</v>
      </c>
      <c r="F2046" s="49">
        <v>1040000</v>
      </c>
      <c r="G2046" s="49">
        <v>1010000</v>
      </c>
      <c r="H2046" s="49">
        <v>996000</v>
      </c>
      <c r="I2046" s="49">
        <v>1020000</v>
      </c>
      <c r="J2046" s="49">
        <v>1050000</v>
      </c>
      <c r="K2046" s="49">
        <v>1040000</v>
      </c>
      <c r="L2046" s="49">
        <v>1060000</v>
      </c>
      <c r="M2046" s="49">
        <v>1080000</v>
      </c>
      <c r="N2046" s="49">
        <v>1020000</v>
      </c>
      <c r="O2046" s="49">
        <v>858000</v>
      </c>
      <c r="P2046" s="49">
        <v>941000</v>
      </c>
      <c r="Q2046" s="49">
        <v>958000</v>
      </c>
      <c r="R2046" s="49">
        <v>945000</v>
      </c>
      <c r="S2046" s="49">
        <v>936000</v>
      </c>
      <c r="T2046" s="49">
        <v>931000</v>
      </c>
      <c r="U2046" s="49">
        <v>912000</v>
      </c>
      <c r="V2046" s="49">
        <v>901000</v>
      </c>
    </row>
    <row r="2047" spans="1:22" ht="15.75" customHeight="1">
      <c r="A2047" s="139" t="s">
        <v>751</v>
      </c>
      <c r="B2047" s="139" t="s">
        <v>757</v>
      </c>
      <c r="C2047" s="139" t="s">
        <v>786</v>
      </c>
      <c r="D2047" s="139" t="s">
        <v>633</v>
      </c>
      <c r="E2047" s="139" t="s">
        <v>754</v>
      </c>
      <c r="F2047" s="49">
        <v>91.8</v>
      </c>
      <c r="G2047" s="49">
        <v>92.5</v>
      </c>
      <c r="H2047" s="49">
        <v>92.8</v>
      </c>
      <c r="I2047" s="49">
        <v>93.3</v>
      </c>
      <c r="J2047" s="49">
        <v>95</v>
      </c>
      <c r="K2047" s="49">
        <v>96.8</v>
      </c>
      <c r="L2047" s="49">
        <v>99.1</v>
      </c>
      <c r="M2047" s="49">
        <v>101</v>
      </c>
      <c r="N2047" s="49">
        <v>103</v>
      </c>
      <c r="O2047" s="49">
        <v>102</v>
      </c>
      <c r="P2047" s="49">
        <v>103</v>
      </c>
      <c r="Q2047" s="49">
        <v>103</v>
      </c>
      <c r="R2047" s="49">
        <v>103</v>
      </c>
      <c r="S2047" s="49">
        <v>106</v>
      </c>
      <c r="T2047" s="49">
        <v>107</v>
      </c>
      <c r="U2047" s="49">
        <v>108</v>
      </c>
      <c r="V2047" s="49">
        <v>109</v>
      </c>
    </row>
    <row r="2048" spans="1:22" ht="15.75" customHeight="1">
      <c r="A2048" s="139" t="s">
        <v>751</v>
      </c>
      <c r="B2048" s="139" t="s">
        <v>758</v>
      </c>
      <c r="C2048" s="139" t="s">
        <v>786</v>
      </c>
      <c r="D2048" s="139" t="s">
        <v>633</v>
      </c>
      <c r="E2048" s="139" t="s">
        <v>754</v>
      </c>
      <c r="F2048" s="49">
        <v>14800</v>
      </c>
      <c r="G2048" s="49">
        <v>15800</v>
      </c>
      <c r="H2048" s="49">
        <v>17200</v>
      </c>
      <c r="I2048" s="49">
        <v>18500</v>
      </c>
      <c r="J2048" s="49">
        <v>20800</v>
      </c>
      <c r="K2048" s="49">
        <v>25700</v>
      </c>
      <c r="L2048" s="49">
        <v>27500</v>
      </c>
      <c r="M2048" s="49">
        <v>28200</v>
      </c>
      <c r="N2048" s="49">
        <v>28500</v>
      </c>
      <c r="O2048" s="49">
        <v>28400</v>
      </c>
      <c r="P2048" s="49">
        <v>30300</v>
      </c>
      <c r="Q2048" s="49">
        <v>30400</v>
      </c>
      <c r="R2048" s="49">
        <v>28200</v>
      </c>
      <c r="S2048" s="49">
        <v>33600</v>
      </c>
      <c r="T2048" s="49">
        <v>35100</v>
      </c>
      <c r="U2048" s="49">
        <v>36300</v>
      </c>
      <c r="V2048" s="49">
        <v>37500</v>
      </c>
    </row>
    <row r="2049" spans="1:22" ht="15.75" customHeight="1">
      <c r="A2049" s="139" t="s">
        <v>751</v>
      </c>
      <c r="B2049" s="139" t="s">
        <v>594</v>
      </c>
      <c r="C2049" s="139" t="s">
        <v>786</v>
      </c>
      <c r="D2049" s="139" t="s">
        <v>633</v>
      </c>
      <c r="E2049" s="139" t="s">
        <v>754</v>
      </c>
      <c r="F2049" s="49">
        <v>6640</v>
      </c>
      <c r="G2049" s="49">
        <v>6510</v>
      </c>
      <c r="H2049" s="49">
        <v>7050</v>
      </c>
      <c r="I2049" s="49">
        <v>7640</v>
      </c>
      <c r="J2049" s="49">
        <v>8350</v>
      </c>
      <c r="K2049" s="49">
        <v>8870</v>
      </c>
      <c r="L2049" s="49">
        <v>11300</v>
      </c>
      <c r="M2049" s="49">
        <v>13600</v>
      </c>
      <c r="N2049" s="49">
        <v>17500</v>
      </c>
      <c r="O2049" s="49">
        <v>15900</v>
      </c>
      <c r="P2049" s="49">
        <v>16100</v>
      </c>
      <c r="Q2049" s="49">
        <v>17000</v>
      </c>
      <c r="R2049" s="49">
        <v>15200</v>
      </c>
      <c r="S2049" s="49">
        <v>14900</v>
      </c>
      <c r="T2049" s="49">
        <v>15300</v>
      </c>
      <c r="U2049" s="49">
        <v>15600</v>
      </c>
      <c r="V2049" s="49">
        <v>15800</v>
      </c>
    </row>
    <row r="2050" spans="1:22" ht="15.75" customHeight="1">
      <c r="A2050" s="139" t="s">
        <v>751</v>
      </c>
      <c r="B2050" s="139" t="s">
        <v>238</v>
      </c>
      <c r="C2050" s="139" t="s">
        <v>786</v>
      </c>
      <c r="D2050" s="139" t="s">
        <v>633</v>
      </c>
      <c r="E2050" s="139" t="s">
        <v>754</v>
      </c>
      <c r="F2050" s="49">
        <v>11400</v>
      </c>
      <c r="G2050" s="49">
        <v>11000</v>
      </c>
      <c r="H2050" s="49">
        <v>11700</v>
      </c>
      <c r="I2050" s="49">
        <v>12700</v>
      </c>
      <c r="J2050" s="49">
        <v>13600</v>
      </c>
      <c r="K2050" s="49">
        <v>14900</v>
      </c>
      <c r="L2050" s="49">
        <v>15500</v>
      </c>
      <c r="M2050" s="49">
        <v>16100</v>
      </c>
      <c r="N2050" s="49">
        <v>15600</v>
      </c>
      <c r="O2050" s="49">
        <v>13300</v>
      </c>
      <c r="P2050" s="49">
        <v>15500</v>
      </c>
      <c r="Q2050" s="49">
        <v>16500</v>
      </c>
      <c r="R2050" s="49">
        <v>15700</v>
      </c>
      <c r="S2050" s="49">
        <v>16700</v>
      </c>
      <c r="T2050" s="49">
        <v>16900</v>
      </c>
      <c r="U2050" s="49">
        <v>16600</v>
      </c>
      <c r="V2050" s="49">
        <v>16700</v>
      </c>
    </row>
    <row r="2051" spans="1:22" ht="15.75" customHeight="1">
      <c r="A2051" s="139" t="s">
        <v>751</v>
      </c>
      <c r="B2051" s="139" t="s">
        <v>240</v>
      </c>
      <c r="C2051" s="139" t="s">
        <v>786</v>
      </c>
      <c r="D2051" s="139" t="s">
        <v>633</v>
      </c>
      <c r="E2051" s="139" t="s">
        <v>754</v>
      </c>
      <c r="F2051" s="49">
        <v>250</v>
      </c>
      <c r="G2051" s="49">
        <v>258</v>
      </c>
      <c r="H2051" s="49">
        <v>322</v>
      </c>
      <c r="I2051" s="49">
        <v>336</v>
      </c>
      <c r="J2051" s="49">
        <v>413</v>
      </c>
      <c r="K2051" s="49">
        <v>448</v>
      </c>
      <c r="L2051" s="49">
        <v>457</v>
      </c>
      <c r="M2051" s="49">
        <v>511</v>
      </c>
      <c r="N2051" s="49">
        <v>494</v>
      </c>
      <c r="O2051" s="49">
        <v>335</v>
      </c>
      <c r="P2051" s="49">
        <v>358</v>
      </c>
      <c r="Q2051" s="49">
        <v>339</v>
      </c>
      <c r="R2051" s="49">
        <v>349</v>
      </c>
      <c r="S2051" s="49">
        <v>347</v>
      </c>
      <c r="T2051" s="49">
        <v>343</v>
      </c>
      <c r="U2051" s="49">
        <v>341</v>
      </c>
      <c r="V2051" s="49">
        <v>341</v>
      </c>
    </row>
    <row r="2052" spans="1:22" ht="15.75" customHeight="1">
      <c r="A2052" s="139" t="s">
        <v>751</v>
      </c>
      <c r="B2052" s="139" t="s">
        <v>236</v>
      </c>
      <c r="C2052" s="139" t="s">
        <v>786</v>
      </c>
      <c r="D2052" s="139" t="s">
        <v>633</v>
      </c>
      <c r="E2052" s="139" t="s">
        <v>754</v>
      </c>
      <c r="F2052" s="49">
        <v>58.3</v>
      </c>
      <c r="G2052" s="49">
        <v>59.1</v>
      </c>
      <c r="H2052" s="49">
        <v>59.9</v>
      </c>
      <c r="I2052" s="49">
        <v>60.6</v>
      </c>
      <c r="J2052" s="49">
        <v>61.3</v>
      </c>
      <c r="K2052" s="49">
        <v>62.1</v>
      </c>
      <c r="L2052" s="49">
        <v>62.8</v>
      </c>
      <c r="M2052" s="49">
        <v>63.5</v>
      </c>
      <c r="N2052" s="49">
        <v>64.2</v>
      </c>
      <c r="O2052" s="49">
        <v>64.900000000000006</v>
      </c>
      <c r="P2052" s="49">
        <v>65.599999999999994</v>
      </c>
      <c r="Q2052" s="49">
        <v>66.7</v>
      </c>
      <c r="R2052" s="49">
        <v>67.5</v>
      </c>
      <c r="S2052" s="49">
        <v>68.3</v>
      </c>
      <c r="T2052" s="49">
        <v>69.099999999999994</v>
      </c>
      <c r="U2052" s="49">
        <v>69.900000000000006</v>
      </c>
      <c r="V2052" s="49">
        <v>70.7</v>
      </c>
    </row>
    <row r="2053" spans="1:22" ht="15.75" customHeight="1">
      <c r="A2053" s="139" t="s">
        <v>751</v>
      </c>
      <c r="B2053" s="139" t="s">
        <v>243</v>
      </c>
      <c r="C2053" s="139" t="s">
        <v>786</v>
      </c>
      <c r="D2053" s="139" t="s">
        <v>633</v>
      </c>
      <c r="E2053" s="139" t="s">
        <v>754</v>
      </c>
      <c r="F2053" s="49">
        <v>22700</v>
      </c>
      <c r="G2053" s="49">
        <v>22400</v>
      </c>
      <c r="H2053" s="49">
        <v>22400</v>
      </c>
      <c r="I2053" s="49">
        <v>24100</v>
      </c>
      <c r="J2053" s="49">
        <v>24900</v>
      </c>
      <c r="K2053" s="49">
        <v>23200</v>
      </c>
      <c r="L2053" s="49">
        <v>24300</v>
      </c>
      <c r="M2053" s="49">
        <v>25600</v>
      </c>
      <c r="N2053" s="49">
        <v>24900</v>
      </c>
      <c r="O2053" s="49">
        <v>22200</v>
      </c>
      <c r="P2053" s="49">
        <v>24500</v>
      </c>
      <c r="Q2053" s="49">
        <v>25200</v>
      </c>
      <c r="R2053" s="49">
        <v>22600</v>
      </c>
      <c r="S2053" s="49">
        <v>20900</v>
      </c>
      <c r="T2053" s="49">
        <v>19700</v>
      </c>
      <c r="U2053" s="49">
        <v>20300</v>
      </c>
      <c r="V2053" s="49">
        <v>20300</v>
      </c>
    </row>
    <row r="2054" spans="1:22" ht="15.75" customHeight="1">
      <c r="A2054" s="139" t="s">
        <v>751</v>
      </c>
      <c r="B2054" s="139" t="s">
        <v>245</v>
      </c>
      <c r="C2054" s="139" t="s">
        <v>786</v>
      </c>
      <c r="D2054" s="139" t="s">
        <v>633</v>
      </c>
      <c r="E2054" s="139" t="s">
        <v>754</v>
      </c>
      <c r="F2054" s="49">
        <v>12100</v>
      </c>
      <c r="G2054" s="49">
        <v>12000</v>
      </c>
      <c r="H2054" s="49">
        <v>12500</v>
      </c>
      <c r="I2054" s="49">
        <v>12500</v>
      </c>
      <c r="J2054" s="49">
        <v>12600</v>
      </c>
      <c r="K2054" s="49">
        <v>13400</v>
      </c>
      <c r="L2054" s="49">
        <v>14000</v>
      </c>
      <c r="M2054" s="49">
        <v>14700</v>
      </c>
      <c r="N2054" s="49">
        <v>14900</v>
      </c>
      <c r="O2054" s="49">
        <v>12000</v>
      </c>
      <c r="P2054" s="49">
        <v>13800</v>
      </c>
      <c r="Q2054" s="49">
        <v>14000</v>
      </c>
      <c r="R2054" s="49">
        <v>13500</v>
      </c>
      <c r="S2054" s="49">
        <v>13800</v>
      </c>
      <c r="T2054" s="49">
        <v>13900</v>
      </c>
      <c r="U2054" s="49">
        <v>14500</v>
      </c>
      <c r="V2054" s="49">
        <v>14200</v>
      </c>
    </row>
    <row r="2055" spans="1:22" ht="15.75" customHeight="1">
      <c r="A2055" s="139" t="s">
        <v>751</v>
      </c>
      <c r="B2055" s="139" t="s">
        <v>247</v>
      </c>
      <c r="C2055" s="139" t="s">
        <v>786</v>
      </c>
      <c r="D2055" s="139" t="s">
        <v>633</v>
      </c>
      <c r="E2055" s="139" t="s">
        <v>754</v>
      </c>
      <c r="F2055" s="49">
        <v>462</v>
      </c>
      <c r="G2055" s="49">
        <v>578</v>
      </c>
      <c r="H2055" s="49">
        <v>788</v>
      </c>
      <c r="I2055" s="49">
        <v>913</v>
      </c>
      <c r="J2055" s="49">
        <v>1180</v>
      </c>
      <c r="K2055" s="49">
        <v>1530</v>
      </c>
      <c r="L2055" s="49">
        <v>1660</v>
      </c>
      <c r="M2055" s="49">
        <v>1870</v>
      </c>
      <c r="N2055" s="49">
        <v>1550</v>
      </c>
      <c r="O2055" s="49">
        <v>1180</v>
      </c>
      <c r="P2055" s="49">
        <v>1390</v>
      </c>
      <c r="Q2055" s="49">
        <v>1830</v>
      </c>
      <c r="R2055" s="49">
        <v>2270</v>
      </c>
      <c r="S2055" s="49">
        <v>2290</v>
      </c>
      <c r="T2055" s="49">
        <v>2630</v>
      </c>
      <c r="U2055" s="49">
        <v>2580</v>
      </c>
      <c r="V2055" s="49">
        <v>2640</v>
      </c>
    </row>
    <row r="2056" spans="1:22" ht="15.75" customHeight="1">
      <c r="A2056" s="139" t="s">
        <v>751</v>
      </c>
      <c r="B2056" s="139" t="s">
        <v>760</v>
      </c>
      <c r="C2056" s="139" t="s">
        <v>786</v>
      </c>
      <c r="D2056" s="139" t="s">
        <v>633</v>
      </c>
      <c r="E2056" s="139" t="s">
        <v>754</v>
      </c>
      <c r="F2056" s="49">
        <v>530000</v>
      </c>
      <c r="G2056" s="49">
        <v>563000</v>
      </c>
      <c r="H2056" s="49">
        <v>606000</v>
      </c>
      <c r="I2056" s="49">
        <v>678000</v>
      </c>
      <c r="J2056" s="49">
        <v>736000</v>
      </c>
      <c r="K2056" s="49">
        <v>787000</v>
      </c>
      <c r="L2056" s="49">
        <v>903000</v>
      </c>
      <c r="M2056" s="49">
        <v>1010000</v>
      </c>
      <c r="N2056" s="49">
        <v>1060000</v>
      </c>
      <c r="O2056" s="49">
        <v>1180000</v>
      </c>
      <c r="P2056" s="49">
        <v>1310000</v>
      </c>
      <c r="Q2056" s="49">
        <v>1430000</v>
      </c>
      <c r="R2056" s="49">
        <v>1480000</v>
      </c>
      <c r="S2056" s="49">
        <v>1490000</v>
      </c>
      <c r="T2056" s="49">
        <v>1560000</v>
      </c>
      <c r="U2056" s="49">
        <v>1540000</v>
      </c>
      <c r="V2056" s="49">
        <v>1580000</v>
      </c>
    </row>
    <row r="2057" spans="1:22" ht="15.75" customHeight="1">
      <c r="A2057" s="139" t="s">
        <v>751</v>
      </c>
      <c r="B2057" s="139" t="s">
        <v>284</v>
      </c>
      <c r="C2057" s="139" t="s">
        <v>786</v>
      </c>
      <c r="D2057" s="139" t="s">
        <v>633</v>
      </c>
      <c r="E2057" s="139" t="s">
        <v>754</v>
      </c>
      <c r="F2057" s="49">
        <v>101</v>
      </c>
      <c r="G2057" s="49">
        <v>103</v>
      </c>
      <c r="H2057" s="49">
        <v>106</v>
      </c>
      <c r="I2057" s="49">
        <v>110</v>
      </c>
      <c r="J2057" s="49">
        <v>113</v>
      </c>
      <c r="K2057" s="49">
        <v>118</v>
      </c>
      <c r="L2057" s="49">
        <v>122</v>
      </c>
      <c r="M2057" s="49">
        <v>126</v>
      </c>
      <c r="N2057" s="49">
        <v>130</v>
      </c>
      <c r="O2057" s="49">
        <v>133</v>
      </c>
      <c r="P2057" s="49">
        <v>153</v>
      </c>
      <c r="Q2057" s="49">
        <v>150</v>
      </c>
      <c r="R2057" s="49">
        <v>166</v>
      </c>
      <c r="S2057" s="49">
        <v>183</v>
      </c>
      <c r="T2057" s="49">
        <v>174</v>
      </c>
      <c r="U2057" s="49">
        <v>189</v>
      </c>
      <c r="V2057" s="49">
        <v>192</v>
      </c>
    </row>
    <row r="2058" spans="1:22" ht="15.75" customHeight="1">
      <c r="A2058" s="139" t="s">
        <v>751</v>
      </c>
      <c r="B2058" s="139" t="s">
        <v>260</v>
      </c>
      <c r="C2058" s="139" t="s">
        <v>786</v>
      </c>
      <c r="D2058" s="139" t="s">
        <v>633</v>
      </c>
      <c r="E2058" s="139" t="s">
        <v>754</v>
      </c>
      <c r="F2058" s="49">
        <v>22800</v>
      </c>
      <c r="G2058" s="49">
        <v>21700</v>
      </c>
      <c r="H2058" s="49">
        <v>21800</v>
      </c>
      <c r="I2058" s="49">
        <v>22100</v>
      </c>
      <c r="J2058" s="49">
        <v>22800</v>
      </c>
      <c r="K2058" s="49">
        <v>21600</v>
      </c>
      <c r="L2058" s="49">
        <v>21600</v>
      </c>
      <c r="M2058" s="49">
        <v>20200</v>
      </c>
      <c r="N2058" s="49">
        <v>20500</v>
      </c>
      <c r="O2058" s="49">
        <v>14400</v>
      </c>
      <c r="P2058" s="49">
        <v>16700</v>
      </c>
      <c r="Q2058" s="49">
        <v>16700</v>
      </c>
      <c r="R2058" s="49">
        <v>14900</v>
      </c>
      <c r="S2058" s="49">
        <v>15700</v>
      </c>
      <c r="T2058" s="49">
        <v>15800</v>
      </c>
      <c r="U2058" s="49">
        <v>16000</v>
      </c>
      <c r="V2058" s="49">
        <v>16200</v>
      </c>
    </row>
    <row r="2059" spans="1:22" ht="15.75" customHeight="1">
      <c r="A2059" s="139" t="s">
        <v>751</v>
      </c>
      <c r="B2059" s="139" t="s">
        <v>264</v>
      </c>
      <c r="C2059" s="139" t="s">
        <v>786</v>
      </c>
      <c r="D2059" s="139" t="s">
        <v>633</v>
      </c>
      <c r="E2059" s="139" t="s">
        <v>754</v>
      </c>
      <c r="F2059" s="49">
        <v>146</v>
      </c>
      <c r="G2059" s="49">
        <v>147</v>
      </c>
      <c r="H2059" s="49">
        <v>149</v>
      </c>
      <c r="I2059" s="49">
        <v>150</v>
      </c>
      <c r="J2059" s="49">
        <v>151</v>
      </c>
      <c r="K2059" s="49">
        <v>152</v>
      </c>
      <c r="L2059" s="49">
        <v>641</v>
      </c>
      <c r="M2059" s="49">
        <v>657</v>
      </c>
      <c r="N2059" s="49">
        <v>576</v>
      </c>
      <c r="O2059" s="49">
        <v>565</v>
      </c>
      <c r="P2059" s="49">
        <v>561</v>
      </c>
      <c r="Q2059" s="49">
        <v>619</v>
      </c>
      <c r="R2059" s="49">
        <v>590</v>
      </c>
      <c r="S2059" s="49">
        <v>615</v>
      </c>
      <c r="T2059" s="49">
        <v>605</v>
      </c>
      <c r="U2059" s="49">
        <v>763</v>
      </c>
      <c r="V2059" s="49">
        <v>764</v>
      </c>
    </row>
    <row r="2060" spans="1:22" ht="15.75" customHeight="1">
      <c r="A2060" s="139" t="s">
        <v>751</v>
      </c>
      <c r="B2060" s="139" t="s">
        <v>280</v>
      </c>
      <c r="C2060" s="139" t="s">
        <v>786</v>
      </c>
      <c r="D2060" s="139" t="s">
        <v>633</v>
      </c>
      <c r="E2060" s="139" t="s">
        <v>754</v>
      </c>
      <c r="F2060" s="49">
        <v>118</v>
      </c>
      <c r="G2060" s="49">
        <v>99.6</v>
      </c>
      <c r="H2060" s="49">
        <v>93.2</v>
      </c>
      <c r="I2060" s="49">
        <v>95.9</v>
      </c>
      <c r="J2060" s="49">
        <v>98.6</v>
      </c>
      <c r="K2060" s="49">
        <v>101</v>
      </c>
      <c r="L2060" s="49">
        <v>104</v>
      </c>
      <c r="M2060" s="49">
        <v>107</v>
      </c>
      <c r="N2060" s="49">
        <v>279</v>
      </c>
      <c r="O2060" s="49">
        <v>317</v>
      </c>
      <c r="P2060" s="49">
        <v>327</v>
      </c>
      <c r="Q2060" s="49">
        <v>326</v>
      </c>
      <c r="R2060" s="49">
        <v>353</v>
      </c>
      <c r="S2060" s="49">
        <v>332</v>
      </c>
      <c r="T2060" s="49">
        <v>265</v>
      </c>
      <c r="U2060" s="49">
        <v>213</v>
      </c>
      <c r="V2060" s="49">
        <v>215</v>
      </c>
    </row>
    <row r="2061" spans="1:22" ht="15.75" customHeight="1">
      <c r="A2061" s="139" t="s">
        <v>751</v>
      </c>
      <c r="B2061" s="139" t="s">
        <v>254</v>
      </c>
      <c r="C2061" s="139" t="s">
        <v>786</v>
      </c>
      <c r="D2061" s="139" t="s">
        <v>633</v>
      </c>
      <c r="E2061" s="139" t="s">
        <v>754</v>
      </c>
      <c r="F2061" s="49">
        <v>3140</v>
      </c>
      <c r="G2061" s="49">
        <v>3360</v>
      </c>
      <c r="H2061" s="49">
        <v>3310</v>
      </c>
      <c r="I2061" s="49">
        <v>3390</v>
      </c>
      <c r="J2061" s="49">
        <v>3230</v>
      </c>
      <c r="K2061" s="49">
        <v>3380</v>
      </c>
      <c r="L2061" s="49">
        <v>3110</v>
      </c>
      <c r="M2061" s="49">
        <v>3200</v>
      </c>
      <c r="N2061" s="49">
        <v>3280</v>
      </c>
      <c r="O2061" s="49">
        <v>2570</v>
      </c>
      <c r="P2061" s="49">
        <v>1850</v>
      </c>
      <c r="Q2061" s="49">
        <v>1860</v>
      </c>
      <c r="R2061" s="49">
        <v>1850</v>
      </c>
      <c r="S2061" s="49">
        <v>2310</v>
      </c>
      <c r="T2061" s="49">
        <v>2230</v>
      </c>
      <c r="U2061" s="49">
        <v>2160</v>
      </c>
      <c r="V2061" s="49">
        <v>2070</v>
      </c>
    </row>
    <row r="2062" spans="1:22" ht="15.75" customHeight="1">
      <c r="A2062" s="139" t="s">
        <v>751</v>
      </c>
      <c r="B2062" s="139" t="s">
        <v>278</v>
      </c>
      <c r="C2062" s="139" t="s">
        <v>786</v>
      </c>
      <c r="D2062" s="139" t="s">
        <v>633</v>
      </c>
      <c r="E2062" s="139" t="s">
        <v>754</v>
      </c>
      <c r="F2062" s="49">
        <v>6310</v>
      </c>
      <c r="G2062" s="49">
        <v>6250</v>
      </c>
      <c r="H2062" s="49">
        <v>5660</v>
      </c>
      <c r="I2062" s="49">
        <v>6270</v>
      </c>
      <c r="J2062" s="49">
        <v>6210</v>
      </c>
      <c r="K2062" s="49">
        <v>6540</v>
      </c>
      <c r="L2062" s="49">
        <v>6640</v>
      </c>
      <c r="M2062" s="49">
        <v>6950</v>
      </c>
      <c r="N2062" s="49">
        <v>5920</v>
      </c>
      <c r="O2062" s="49">
        <v>3220</v>
      </c>
      <c r="P2062" s="49">
        <v>3480</v>
      </c>
      <c r="Q2062" s="49">
        <v>4000</v>
      </c>
      <c r="R2062" s="49">
        <v>3790</v>
      </c>
      <c r="S2062" s="49">
        <v>3630</v>
      </c>
      <c r="T2062" s="49">
        <v>3860</v>
      </c>
      <c r="U2062" s="49">
        <v>4390</v>
      </c>
      <c r="V2062" s="49">
        <v>4520</v>
      </c>
    </row>
    <row r="2063" spans="1:22" ht="15.75" customHeight="1">
      <c r="A2063" s="139" t="s">
        <v>751</v>
      </c>
      <c r="B2063" s="139" t="s">
        <v>252</v>
      </c>
      <c r="C2063" s="139" t="s">
        <v>786</v>
      </c>
      <c r="D2063" s="139" t="s">
        <v>633</v>
      </c>
      <c r="E2063" s="139" t="s">
        <v>754</v>
      </c>
      <c r="F2063" s="49">
        <v>1770</v>
      </c>
      <c r="G2063" s="49">
        <v>1900</v>
      </c>
      <c r="H2063" s="49">
        <v>1870</v>
      </c>
      <c r="I2063" s="49">
        <v>1740</v>
      </c>
      <c r="J2063" s="49">
        <v>1880</v>
      </c>
      <c r="K2063" s="49">
        <v>2310</v>
      </c>
      <c r="L2063" s="49">
        <v>2570</v>
      </c>
      <c r="M2063" s="49">
        <v>2490</v>
      </c>
      <c r="N2063" s="49">
        <v>2530</v>
      </c>
      <c r="O2063" s="49">
        <v>2690</v>
      </c>
      <c r="P2063" s="49">
        <v>2780</v>
      </c>
      <c r="Q2063" s="49">
        <v>2920</v>
      </c>
      <c r="R2063" s="49">
        <v>2840</v>
      </c>
      <c r="S2063" s="49">
        <v>3060</v>
      </c>
      <c r="T2063" s="49">
        <v>3180</v>
      </c>
      <c r="U2063" s="49">
        <v>3240</v>
      </c>
      <c r="V2063" s="49">
        <v>3300</v>
      </c>
    </row>
    <row r="2064" spans="1:22" ht="15.75" customHeight="1">
      <c r="A2064" s="139" t="s">
        <v>751</v>
      </c>
      <c r="B2064" s="139" t="s">
        <v>249</v>
      </c>
      <c r="C2064" s="139" t="s">
        <v>786</v>
      </c>
      <c r="D2064" s="139" t="s">
        <v>633</v>
      </c>
      <c r="E2064" s="139" t="s">
        <v>754</v>
      </c>
      <c r="F2064" s="49">
        <v>383</v>
      </c>
      <c r="G2064" s="49">
        <v>388</v>
      </c>
      <c r="H2064" s="49">
        <v>394</v>
      </c>
      <c r="I2064" s="49">
        <v>399</v>
      </c>
      <c r="J2064" s="49">
        <v>405</v>
      </c>
      <c r="K2064" s="49">
        <v>410</v>
      </c>
      <c r="L2064" s="49">
        <v>416</v>
      </c>
      <c r="M2064" s="49">
        <v>421</v>
      </c>
      <c r="N2064" s="49">
        <v>427</v>
      </c>
      <c r="O2064" s="49">
        <v>432</v>
      </c>
      <c r="P2064" s="49">
        <v>437</v>
      </c>
      <c r="Q2064" s="49">
        <v>443</v>
      </c>
      <c r="R2064" s="49">
        <v>448</v>
      </c>
      <c r="S2064" s="49">
        <v>454</v>
      </c>
      <c r="T2064" s="49">
        <v>459</v>
      </c>
      <c r="U2064" s="49">
        <v>465</v>
      </c>
      <c r="V2064" s="49">
        <v>470</v>
      </c>
    </row>
    <row r="2065" spans="1:22" ht="15.75" customHeight="1">
      <c r="A2065" s="139" t="s">
        <v>751</v>
      </c>
      <c r="B2065" s="139" t="s">
        <v>270</v>
      </c>
      <c r="C2065" s="139" t="s">
        <v>786</v>
      </c>
      <c r="D2065" s="139" t="s">
        <v>633</v>
      </c>
      <c r="E2065" s="139" t="s">
        <v>754</v>
      </c>
      <c r="F2065" s="49">
        <v>3080</v>
      </c>
      <c r="G2065" s="49">
        <v>3100</v>
      </c>
      <c r="H2065" s="49">
        <v>3330</v>
      </c>
      <c r="I2065" s="49">
        <v>3100</v>
      </c>
      <c r="J2065" s="49">
        <v>3250</v>
      </c>
      <c r="K2065" s="49">
        <v>3040</v>
      </c>
      <c r="L2065" s="49">
        <v>3200</v>
      </c>
      <c r="M2065" s="49">
        <v>3140</v>
      </c>
      <c r="N2065" s="49">
        <v>3130</v>
      </c>
      <c r="O2065" s="49">
        <v>2620</v>
      </c>
      <c r="P2065" s="49">
        <v>2450</v>
      </c>
      <c r="Q2065" s="49">
        <v>2310</v>
      </c>
      <c r="R2065" s="49">
        <v>2190</v>
      </c>
      <c r="S2065" s="49">
        <v>2150</v>
      </c>
      <c r="T2065" s="49">
        <v>2340</v>
      </c>
      <c r="U2065" s="49">
        <v>2170</v>
      </c>
      <c r="V2065" s="49">
        <v>2120</v>
      </c>
    </row>
    <row r="2066" spans="1:22" ht="15.75" customHeight="1">
      <c r="A2066" s="139" t="s">
        <v>751</v>
      </c>
      <c r="B2066" s="139" t="s">
        <v>258</v>
      </c>
      <c r="C2066" s="139" t="s">
        <v>786</v>
      </c>
      <c r="D2066" s="139" t="s">
        <v>633</v>
      </c>
      <c r="E2066" s="139" t="s">
        <v>754</v>
      </c>
      <c r="F2066" s="49">
        <v>3850</v>
      </c>
      <c r="G2066" s="49">
        <v>3890</v>
      </c>
      <c r="H2066" s="49">
        <v>4170</v>
      </c>
      <c r="I2066" s="49">
        <v>4410</v>
      </c>
      <c r="J2066" s="49">
        <v>4580</v>
      </c>
      <c r="K2066" s="49">
        <v>4840</v>
      </c>
      <c r="L2066" s="49">
        <v>5180</v>
      </c>
      <c r="M2066" s="49">
        <v>5370</v>
      </c>
      <c r="N2066" s="49">
        <v>5460</v>
      </c>
      <c r="O2066" s="49">
        <v>5450</v>
      </c>
      <c r="P2066" s="49">
        <v>5660</v>
      </c>
      <c r="Q2066" s="49">
        <v>5710</v>
      </c>
      <c r="R2066" s="49">
        <v>5740</v>
      </c>
      <c r="S2066" s="49">
        <v>5950</v>
      </c>
      <c r="T2066" s="49">
        <v>6350</v>
      </c>
      <c r="U2066" s="49">
        <v>5890</v>
      </c>
      <c r="V2066" s="49">
        <v>5550</v>
      </c>
    </row>
    <row r="2067" spans="1:22" ht="15.75" customHeight="1">
      <c r="A2067" s="139" t="s">
        <v>751</v>
      </c>
      <c r="B2067" s="139" t="s">
        <v>262</v>
      </c>
      <c r="C2067" s="139" t="s">
        <v>786</v>
      </c>
      <c r="D2067" s="139" t="s">
        <v>633</v>
      </c>
      <c r="E2067" s="139" t="s">
        <v>754</v>
      </c>
      <c r="F2067" s="49">
        <v>3.8</v>
      </c>
      <c r="G2067" s="49">
        <v>3.86</v>
      </c>
      <c r="H2067" s="49">
        <v>3.93</v>
      </c>
      <c r="I2067" s="49">
        <v>3.99</v>
      </c>
      <c r="J2067" s="49">
        <v>4.0599999999999996</v>
      </c>
      <c r="K2067" s="49">
        <v>4.13</v>
      </c>
      <c r="L2067" s="49">
        <v>4.41</v>
      </c>
      <c r="M2067" s="49">
        <v>4.47</v>
      </c>
      <c r="N2067" s="49">
        <v>4.57</v>
      </c>
      <c r="O2067" s="49">
        <v>4.62</v>
      </c>
      <c r="P2067" s="49">
        <v>4.6900000000000004</v>
      </c>
      <c r="Q2067" s="49">
        <v>4.59</v>
      </c>
      <c r="R2067" s="49">
        <v>4.84</v>
      </c>
      <c r="S2067" s="49">
        <v>4.93</v>
      </c>
      <c r="T2067" s="49">
        <v>5.0199999999999996</v>
      </c>
      <c r="U2067" s="49">
        <v>5.1100000000000003</v>
      </c>
      <c r="V2067" s="49">
        <v>5.2</v>
      </c>
    </row>
    <row r="2068" spans="1:22" ht="15.75" customHeight="1">
      <c r="A2068" s="139" t="s">
        <v>751</v>
      </c>
      <c r="B2068" s="139" t="s">
        <v>268</v>
      </c>
      <c r="C2068" s="139" t="s">
        <v>786</v>
      </c>
      <c r="D2068" s="139" t="s">
        <v>633</v>
      </c>
      <c r="E2068" s="139" t="s">
        <v>754</v>
      </c>
      <c r="F2068" s="49">
        <v>656</v>
      </c>
      <c r="G2068" s="49">
        <v>620</v>
      </c>
      <c r="H2068" s="49">
        <v>646</v>
      </c>
      <c r="I2068" s="49">
        <v>724</v>
      </c>
      <c r="J2068" s="49">
        <v>806</v>
      </c>
      <c r="K2068" s="49">
        <v>886</v>
      </c>
      <c r="L2068" s="49">
        <v>1000</v>
      </c>
      <c r="M2068" s="49">
        <v>1050</v>
      </c>
      <c r="N2068" s="49">
        <v>1160</v>
      </c>
      <c r="O2068" s="49">
        <v>1300</v>
      </c>
      <c r="P2068" s="49">
        <v>1370</v>
      </c>
      <c r="Q2068" s="49">
        <v>1490</v>
      </c>
      <c r="R2068" s="49">
        <v>1520</v>
      </c>
      <c r="S2068" s="49">
        <v>1730</v>
      </c>
      <c r="T2068" s="49">
        <v>1960</v>
      </c>
      <c r="U2068" s="49">
        <v>2050</v>
      </c>
      <c r="V2068" s="49">
        <v>2050</v>
      </c>
    </row>
    <row r="2069" spans="1:22" ht="15.75" customHeight="1">
      <c r="A2069" s="139" t="s">
        <v>751</v>
      </c>
      <c r="B2069" s="139" t="s">
        <v>274</v>
      </c>
      <c r="C2069" s="139" t="s">
        <v>786</v>
      </c>
      <c r="D2069" s="139" t="s">
        <v>633</v>
      </c>
      <c r="E2069" s="139" t="s">
        <v>754</v>
      </c>
      <c r="F2069" s="49">
        <v>68400</v>
      </c>
      <c r="G2069" s="49">
        <v>65800</v>
      </c>
      <c r="H2069" s="49">
        <v>68700</v>
      </c>
      <c r="I2069" s="49">
        <v>69600</v>
      </c>
      <c r="J2069" s="49">
        <v>72000</v>
      </c>
      <c r="K2069" s="49">
        <v>70600</v>
      </c>
      <c r="L2069" s="49">
        <v>70100</v>
      </c>
      <c r="M2069" s="49">
        <v>76300</v>
      </c>
      <c r="N2069" s="49">
        <v>78600</v>
      </c>
      <c r="O2069" s="49">
        <v>69400</v>
      </c>
      <c r="P2069" s="49">
        <v>83500</v>
      </c>
      <c r="Q2069" s="49">
        <v>76000</v>
      </c>
      <c r="R2069" s="49">
        <v>78500</v>
      </c>
      <c r="S2069" s="49">
        <v>83900</v>
      </c>
      <c r="T2069" s="49">
        <v>84800</v>
      </c>
      <c r="U2069" s="49">
        <v>82400</v>
      </c>
      <c r="V2069" s="49">
        <v>78900</v>
      </c>
    </row>
    <row r="2070" spans="1:22" ht="15.75" customHeight="1">
      <c r="A2070" s="139" t="s">
        <v>751</v>
      </c>
      <c r="B2070" s="139" t="s">
        <v>256</v>
      </c>
      <c r="C2070" s="139" t="s">
        <v>786</v>
      </c>
      <c r="D2070" s="139" t="s">
        <v>633</v>
      </c>
      <c r="E2070" s="139" t="s">
        <v>754</v>
      </c>
      <c r="F2070" s="49">
        <v>121</v>
      </c>
      <c r="G2070" s="49">
        <v>114</v>
      </c>
      <c r="H2070" s="49">
        <v>135</v>
      </c>
      <c r="I2070" s="49">
        <v>144</v>
      </c>
      <c r="J2070" s="49">
        <v>143</v>
      </c>
      <c r="K2070" s="49">
        <v>148</v>
      </c>
      <c r="L2070" s="49">
        <v>147</v>
      </c>
      <c r="M2070" s="49">
        <v>125</v>
      </c>
      <c r="N2070" s="49">
        <v>127</v>
      </c>
      <c r="O2070" s="49">
        <v>109</v>
      </c>
      <c r="P2070" s="49">
        <v>97.2</v>
      </c>
      <c r="Q2070" s="49">
        <v>94.1</v>
      </c>
      <c r="R2070" s="49">
        <v>76.3</v>
      </c>
      <c r="S2070" s="49">
        <v>70.599999999999994</v>
      </c>
      <c r="T2070" s="49">
        <v>70.3</v>
      </c>
      <c r="U2070" s="49">
        <v>70.3</v>
      </c>
      <c r="V2070" s="49">
        <v>70.2</v>
      </c>
    </row>
    <row r="2071" spans="1:22" ht="15.75" customHeight="1">
      <c r="A2071" s="139" t="s">
        <v>751</v>
      </c>
      <c r="B2071" s="139" t="s">
        <v>276</v>
      </c>
      <c r="C2071" s="139" t="s">
        <v>786</v>
      </c>
      <c r="D2071" s="139" t="s">
        <v>633</v>
      </c>
      <c r="E2071" s="139" t="s">
        <v>754</v>
      </c>
      <c r="F2071" s="49">
        <v>137</v>
      </c>
      <c r="G2071" s="49">
        <v>134</v>
      </c>
      <c r="H2071" s="49">
        <v>141</v>
      </c>
      <c r="I2071" s="49">
        <v>138</v>
      </c>
      <c r="J2071" s="49">
        <v>143</v>
      </c>
      <c r="K2071" s="49">
        <v>154</v>
      </c>
      <c r="L2071" s="49">
        <v>144</v>
      </c>
      <c r="M2071" s="49">
        <v>122</v>
      </c>
      <c r="N2071" s="49">
        <v>145</v>
      </c>
      <c r="O2071" s="49">
        <v>134</v>
      </c>
      <c r="P2071" s="49">
        <v>160</v>
      </c>
      <c r="Q2071" s="49">
        <v>167</v>
      </c>
      <c r="R2071" s="49">
        <v>190</v>
      </c>
      <c r="S2071" s="49">
        <v>194</v>
      </c>
      <c r="T2071" s="49">
        <v>202</v>
      </c>
      <c r="U2071" s="49">
        <v>188</v>
      </c>
      <c r="V2071" s="49">
        <v>192</v>
      </c>
    </row>
    <row r="2072" spans="1:22" ht="15.75" customHeight="1">
      <c r="A2072" s="139" t="s">
        <v>751</v>
      </c>
      <c r="B2072" s="139" t="s">
        <v>266</v>
      </c>
      <c r="C2072" s="139" t="s">
        <v>786</v>
      </c>
      <c r="D2072" s="139" t="s">
        <v>633</v>
      </c>
      <c r="E2072" s="139" t="s">
        <v>754</v>
      </c>
      <c r="F2072" s="49">
        <v>137</v>
      </c>
      <c r="G2072" s="49">
        <v>147</v>
      </c>
      <c r="H2072" s="49">
        <v>165</v>
      </c>
      <c r="I2072" s="49">
        <v>165</v>
      </c>
      <c r="J2072" s="49">
        <v>169</v>
      </c>
      <c r="K2072" s="49">
        <v>165</v>
      </c>
      <c r="L2072" s="49">
        <v>168</v>
      </c>
      <c r="M2072" s="49">
        <v>171</v>
      </c>
      <c r="N2072" s="49">
        <v>206</v>
      </c>
      <c r="O2072" s="49">
        <v>416</v>
      </c>
      <c r="P2072" s="49">
        <v>448</v>
      </c>
      <c r="Q2072" s="49">
        <v>566</v>
      </c>
      <c r="R2072" s="49">
        <v>558</v>
      </c>
      <c r="S2072" s="49">
        <v>564</v>
      </c>
      <c r="T2072" s="49">
        <v>631</v>
      </c>
      <c r="U2072" s="49">
        <v>692</v>
      </c>
      <c r="V2072" s="49">
        <v>714</v>
      </c>
    </row>
    <row r="2073" spans="1:22" ht="15.75" customHeight="1">
      <c r="A2073" s="139" t="s">
        <v>751</v>
      </c>
      <c r="B2073" s="139" t="s">
        <v>272</v>
      </c>
      <c r="C2073" s="139" t="s">
        <v>786</v>
      </c>
      <c r="D2073" s="139" t="s">
        <v>633</v>
      </c>
      <c r="E2073" s="139" t="s">
        <v>754</v>
      </c>
      <c r="F2073" s="49">
        <v>143</v>
      </c>
      <c r="G2073" s="49">
        <v>183</v>
      </c>
      <c r="H2073" s="49">
        <v>204</v>
      </c>
      <c r="I2073" s="49">
        <v>221</v>
      </c>
      <c r="J2073" s="49">
        <v>190</v>
      </c>
      <c r="K2073" s="49">
        <v>185</v>
      </c>
      <c r="L2073" s="49">
        <v>166</v>
      </c>
      <c r="M2073" s="49">
        <v>154</v>
      </c>
      <c r="N2073" s="49">
        <v>138</v>
      </c>
      <c r="O2073" s="49">
        <v>226</v>
      </c>
      <c r="P2073" s="49">
        <v>204</v>
      </c>
      <c r="Q2073" s="49">
        <v>204</v>
      </c>
      <c r="R2073" s="49">
        <v>212</v>
      </c>
      <c r="S2073" s="49">
        <v>244</v>
      </c>
      <c r="T2073" s="49">
        <v>237</v>
      </c>
      <c r="U2073" s="49">
        <v>230</v>
      </c>
      <c r="V2073" s="49">
        <v>224</v>
      </c>
    </row>
    <row r="2074" spans="1:22" ht="15.75" customHeight="1">
      <c r="A2074" s="139" t="s">
        <v>751</v>
      </c>
      <c r="B2074" s="139" t="s">
        <v>294</v>
      </c>
      <c r="C2074" s="139" t="s">
        <v>786</v>
      </c>
      <c r="D2074" s="139" t="s">
        <v>633</v>
      </c>
      <c r="E2074" s="139" t="s">
        <v>754</v>
      </c>
      <c r="F2074" s="49">
        <v>174</v>
      </c>
      <c r="G2074" s="49">
        <v>177</v>
      </c>
      <c r="H2074" s="49">
        <v>180</v>
      </c>
      <c r="I2074" s="49">
        <v>182</v>
      </c>
      <c r="J2074" s="49">
        <v>184</v>
      </c>
      <c r="K2074" s="49">
        <v>186</v>
      </c>
      <c r="L2074" s="49">
        <v>189</v>
      </c>
      <c r="M2074" s="49">
        <v>191</v>
      </c>
      <c r="N2074" s="49">
        <v>194</v>
      </c>
      <c r="O2074" s="49">
        <v>196</v>
      </c>
      <c r="P2074" s="49">
        <v>198</v>
      </c>
      <c r="Q2074" s="49">
        <v>201</v>
      </c>
      <c r="R2074" s="49">
        <v>203</v>
      </c>
      <c r="S2074" s="49">
        <v>206</v>
      </c>
      <c r="T2074" s="49">
        <v>208</v>
      </c>
      <c r="U2074" s="49">
        <v>211</v>
      </c>
      <c r="V2074" s="49">
        <v>213</v>
      </c>
    </row>
    <row r="2075" spans="1:22" ht="15.75" customHeight="1">
      <c r="A2075" s="139" t="s">
        <v>751</v>
      </c>
      <c r="B2075" s="139" t="s">
        <v>290</v>
      </c>
      <c r="C2075" s="139" t="s">
        <v>786</v>
      </c>
      <c r="D2075" s="139" t="s">
        <v>633</v>
      </c>
      <c r="E2075" s="139" t="s">
        <v>754</v>
      </c>
      <c r="F2075" s="49">
        <v>40600</v>
      </c>
      <c r="G2075" s="49">
        <v>39000</v>
      </c>
      <c r="H2075" s="49">
        <v>40900</v>
      </c>
      <c r="I2075" s="49">
        <v>42700</v>
      </c>
      <c r="J2075" s="49">
        <v>44600</v>
      </c>
      <c r="K2075" s="49">
        <v>41400</v>
      </c>
      <c r="L2075" s="49">
        <v>43600</v>
      </c>
      <c r="M2075" s="49">
        <v>42800</v>
      </c>
      <c r="N2075" s="49">
        <v>40900</v>
      </c>
      <c r="O2075" s="49">
        <v>35400</v>
      </c>
      <c r="P2075" s="49">
        <v>38700</v>
      </c>
      <c r="Q2075" s="49">
        <v>41500</v>
      </c>
      <c r="R2075" s="49">
        <v>45200</v>
      </c>
      <c r="S2075" s="49">
        <v>42200</v>
      </c>
      <c r="T2075" s="49">
        <v>39700</v>
      </c>
      <c r="U2075" s="49">
        <v>38100</v>
      </c>
      <c r="V2075" s="49">
        <v>39400</v>
      </c>
    </row>
    <row r="2076" spans="1:22" ht="15.75" customHeight="1">
      <c r="A2076" s="139" t="s">
        <v>751</v>
      </c>
      <c r="B2076" s="139" t="s">
        <v>564</v>
      </c>
      <c r="C2076" s="139" t="s">
        <v>786</v>
      </c>
      <c r="D2076" s="139" t="s">
        <v>633</v>
      </c>
      <c r="E2076" s="139" t="s">
        <v>754</v>
      </c>
      <c r="F2076" s="49">
        <v>2200</v>
      </c>
      <c r="G2076" s="49">
        <v>2220</v>
      </c>
      <c r="H2076" s="49">
        <v>2160</v>
      </c>
      <c r="I2076" s="49">
        <v>2130</v>
      </c>
      <c r="J2076" s="49">
        <v>2270</v>
      </c>
      <c r="K2076" s="49">
        <v>2370</v>
      </c>
      <c r="L2076" s="49">
        <v>2320</v>
      </c>
      <c r="M2076" s="49">
        <v>2330</v>
      </c>
      <c r="N2076" s="49">
        <v>2290</v>
      </c>
      <c r="O2076" s="49">
        <v>2200</v>
      </c>
      <c r="P2076" s="49">
        <v>2360</v>
      </c>
      <c r="Q2076" s="49">
        <v>2320</v>
      </c>
      <c r="R2076" s="49">
        <v>2190</v>
      </c>
      <c r="S2076" s="49">
        <v>2200</v>
      </c>
      <c r="T2076" s="49">
        <v>2250</v>
      </c>
      <c r="U2076" s="49">
        <v>2080</v>
      </c>
      <c r="V2076" s="49">
        <v>2160</v>
      </c>
    </row>
    <row r="2077" spans="1:22" ht="15.75" customHeight="1">
      <c r="A2077" s="139" t="s">
        <v>751</v>
      </c>
      <c r="B2077" s="139" t="s">
        <v>298</v>
      </c>
      <c r="C2077" s="139" t="s">
        <v>786</v>
      </c>
      <c r="D2077" s="139" t="s">
        <v>633</v>
      </c>
      <c r="E2077" s="139" t="s">
        <v>754</v>
      </c>
      <c r="F2077" s="49">
        <v>5710</v>
      </c>
      <c r="G2077" s="49">
        <v>5370</v>
      </c>
      <c r="H2077" s="49">
        <v>5400</v>
      </c>
      <c r="I2077" s="49">
        <v>5540</v>
      </c>
      <c r="J2077" s="49">
        <v>6010</v>
      </c>
      <c r="K2077" s="49">
        <v>5900</v>
      </c>
      <c r="L2077" s="49">
        <v>6240</v>
      </c>
      <c r="M2077" s="49">
        <v>6300</v>
      </c>
      <c r="N2077" s="49">
        <v>5960</v>
      </c>
      <c r="O2077" s="49">
        <v>4830</v>
      </c>
      <c r="P2077" s="49">
        <v>4230</v>
      </c>
      <c r="Q2077" s="49">
        <v>4940</v>
      </c>
      <c r="R2077" s="49">
        <v>5070</v>
      </c>
      <c r="S2077" s="49">
        <v>4380</v>
      </c>
      <c r="T2077" s="49">
        <v>4340</v>
      </c>
      <c r="U2077" s="49">
        <v>4160</v>
      </c>
      <c r="V2077" s="49">
        <v>4060</v>
      </c>
    </row>
    <row r="2078" spans="1:22" ht="15.75" customHeight="1">
      <c r="A2078" s="139" t="s">
        <v>751</v>
      </c>
      <c r="B2078" s="139" t="s">
        <v>300</v>
      </c>
      <c r="C2078" s="139" t="s">
        <v>786</v>
      </c>
      <c r="D2078" s="139" t="s">
        <v>633</v>
      </c>
      <c r="E2078" s="139" t="s">
        <v>754</v>
      </c>
      <c r="F2078" s="49">
        <v>355000</v>
      </c>
      <c r="G2078" s="49">
        <v>388000</v>
      </c>
      <c r="H2078" s="49">
        <v>423000</v>
      </c>
      <c r="I2078" s="49">
        <v>490000</v>
      </c>
      <c r="J2078" s="49">
        <v>541000</v>
      </c>
      <c r="K2078" s="49">
        <v>586000</v>
      </c>
      <c r="L2078" s="49">
        <v>698000</v>
      </c>
      <c r="M2078" s="49">
        <v>796000</v>
      </c>
      <c r="N2078" s="49">
        <v>837000</v>
      </c>
      <c r="O2078" s="49">
        <v>945000</v>
      </c>
      <c r="P2078" s="49">
        <v>1060000</v>
      </c>
      <c r="Q2078" s="49">
        <v>1180000</v>
      </c>
      <c r="R2078" s="49">
        <v>1220000</v>
      </c>
      <c r="S2078" s="49">
        <v>1230000</v>
      </c>
      <c r="T2078" s="49">
        <v>1290000</v>
      </c>
      <c r="U2078" s="49">
        <v>1260000</v>
      </c>
      <c r="V2078" s="49">
        <v>1310000</v>
      </c>
    </row>
    <row r="2079" spans="1:22" ht="15.75" customHeight="1">
      <c r="A2079" s="139" t="s">
        <v>751</v>
      </c>
      <c r="B2079" s="139" t="s">
        <v>312</v>
      </c>
      <c r="C2079" s="139" t="s">
        <v>786</v>
      </c>
      <c r="D2079" s="139" t="s">
        <v>633</v>
      </c>
      <c r="E2079" s="139" t="s">
        <v>754</v>
      </c>
      <c r="F2079" s="49">
        <v>467</v>
      </c>
      <c r="G2079" s="49">
        <v>475</v>
      </c>
      <c r="H2079" s="49">
        <v>485</v>
      </c>
      <c r="I2079" s="49">
        <v>493</v>
      </c>
      <c r="J2079" s="49">
        <v>503</v>
      </c>
      <c r="K2079" s="49">
        <v>495</v>
      </c>
      <c r="L2079" s="49">
        <v>361</v>
      </c>
      <c r="M2079" s="49">
        <v>423</v>
      </c>
      <c r="N2079" s="49">
        <v>377</v>
      </c>
      <c r="O2079" s="49">
        <v>326</v>
      </c>
      <c r="P2079" s="49">
        <v>1070</v>
      </c>
      <c r="Q2079" s="49">
        <v>1080</v>
      </c>
      <c r="R2079" s="49">
        <v>1120</v>
      </c>
      <c r="S2079" s="49">
        <v>1340</v>
      </c>
      <c r="T2079" s="49">
        <v>1500</v>
      </c>
      <c r="U2079" s="49">
        <v>1260</v>
      </c>
      <c r="V2079" s="49">
        <v>1330</v>
      </c>
    </row>
    <row r="2080" spans="1:22" ht="15.75" customHeight="1">
      <c r="A2080" s="139" t="s">
        <v>751</v>
      </c>
      <c r="B2080" s="139" t="s">
        <v>288</v>
      </c>
      <c r="C2080" s="139" t="s">
        <v>786</v>
      </c>
      <c r="D2080" s="139" t="s">
        <v>633</v>
      </c>
      <c r="E2080" s="139" t="s">
        <v>754</v>
      </c>
      <c r="F2080" s="49">
        <v>1510</v>
      </c>
      <c r="G2080" s="49">
        <v>1560</v>
      </c>
      <c r="H2080" s="49">
        <v>1540</v>
      </c>
      <c r="I2080" s="49">
        <v>1580</v>
      </c>
      <c r="J2080" s="49">
        <v>1640</v>
      </c>
      <c r="K2080" s="49">
        <v>1650</v>
      </c>
      <c r="L2080" s="49">
        <v>1660</v>
      </c>
      <c r="M2080" s="49">
        <v>1730</v>
      </c>
      <c r="N2080" s="49">
        <v>1700</v>
      </c>
      <c r="O2080" s="49">
        <v>1730</v>
      </c>
      <c r="P2080" s="49">
        <v>1710</v>
      </c>
      <c r="Q2080" s="49">
        <v>1770</v>
      </c>
      <c r="R2080" s="49">
        <v>1830</v>
      </c>
      <c r="S2080" s="49">
        <v>1920</v>
      </c>
      <c r="T2080" s="49">
        <v>1900</v>
      </c>
      <c r="U2080" s="49">
        <v>2040</v>
      </c>
      <c r="V2080" s="49">
        <v>2050</v>
      </c>
    </row>
    <row r="2081" spans="1:22" ht="15.75" customHeight="1">
      <c r="A2081" s="139" t="s">
        <v>751</v>
      </c>
      <c r="B2081" s="139" t="s">
        <v>308</v>
      </c>
      <c r="C2081" s="139" t="s">
        <v>786</v>
      </c>
      <c r="D2081" s="139" t="s">
        <v>633</v>
      </c>
      <c r="E2081" s="139" t="s">
        <v>754</v>
      </c>
      <c r="F2081" s="49">
        <v>279</v>
      </c>
      <c r="G2081" s="49">
        <v>294</v>
      </c>
      <c r="H2081" s="49">
        <v>325</v>
      </c>
      <c r="I2081" s="49">
        <v>359</v>
      </c>
      <c r="J2081" s="49">
        <v>381</v>
      </c>
      <c r="K2081" s="49">
        <v>434</v>
      </c>
      <c r="L2081" s="49">
        <v>439</v>
      </c>
      <c r="M2081" s="49">
        <v>445</v>
      </c>
      <c r="N2081" s="49">
        <v>406</v>
      </c>
      <c r="O2081" s="49">
        <v>427</v>
      </c>
      <c r="P2081" s="49">
        <v>439</v>
      </c>
      <c r="Q2081" s="49">
        <v>422</v>
      </c>
      <c r="R2081" s="49">
        <v>398</v>
      </c>
      <c r="S2081" s="49">
        <v>434</v>
      </c>
      <c r="T2081" s="49">
        <v>393</v>
      </c>
      <c r="U2081" s="49">
        <v>424</v>
      </c>
      <c r="V2081" s="49">
        <v>428</v>
      </c>
    </row>
    <row r="2082" spans="1:22" ht="15.75" customHeight="1">
      <c r="A2082" s="139" t="s">
        <v>751</v>
      </c>
      <c r="B2082" s="139" t="s">
        <v>306</v>
      </c>
      <c r="C2082" s="139" t="s">
        <v>786</v>
      </c>
      <c r="D2082" s="139" t="s">
        <v>633</v>
      </c>
      <c r="E2082" s="139" t="s">
        <v>754</v>
      </c>
      <c r="F2082" s="49">
        <v>25.5</v>
      </c>
      <c r="G2082" s="49">
        <v>32.4</v>
      </c>
      <c r="H2082" s="49">
        <v>39.200000000000003</v>
      </c>
      <c r="I2082" s="49">
        <v>46.1</v>
      </c>
      <c r="J2082" s="49">
        <v>51.8</v>
      </c>
      <c r="K2082" s="49">
        <v>58.6</v>
      </c>
      <c r="L2082" s="49">
        <v>58.8</v>
      </c>
      <c r="M2082" s="49">
        <v>58.8</v>
      </c>
      <c r="N2082" s="49">
        <v>59.1</v>
      </c>
      <c r="O2082" s="49">
        <v>62.1</v>
      </c>
      <c r="P2082" s="49">
        <v>50.9</v>
      </c>
      <c r="Q2082" s="49">
        <v>48</v>
      </c>
      <c r="R2082" s="49">
        <v>75.7</v>
      </c>
      <c r="S2082" s="49">
        <v>118</v>
      </c>
      <c r="T2082" s="49">
        <v>201</v>
      </c>
      <c r="U2082" s="49">
        <v>295</v>
      </c>
      <c r="V2082" s="49">
        <v>295</v>
      </c>
    </row>
    <row r="2083" spans="1:22" ht="15.75" customHeight="1">
      <c r="A2083" s="139" t="s">
        <v>751</v>
      </c>
      <c r="B2083" s="139" t="s">
        <v>761</v>
      </c>
      <c r="C2083" s="139" t="s">
        <v>786</v>
      </c>
      <c r="D2083" s="139" t="s">
        <v>633</v>
      </c>
      <c r="E2083" s="139" t="s">
        <v>754</v>
      </c>
      <c r="F2083" s="49">
        <v>8.9099999999999997E-4</v>
      </c>
      <c r="G2083" s="49">
        <v>8.9999999999999998E-4</v>
      </c>
      <c r="H2083" s="49">
        <v>9.1500000000000001E-4</v>
      </c>
      <c r="I2083" s="49">
        <v>9.3499999999999996E-4</v>
      </c>
      <c r="J2083" s="49">
        <v>9.5399999999999999E-4</v>
      </c>
      <c r="K2083" s="49">
        <v>9.7000000000000005E-4</v>
      </c>
      <c r="L2083" s="49">
        <v>9.8299999999999993E-4</v>
      </c>
      <c r="M2083" s="49">
        <v>9.9299999999999996E-4</v>
      </c>
      <c r="N2083" s="49">
        <v>1E-3</v>
      </c>
      <c r="O2083" s="49">
        <v>1.01E-3</v>
      </c>
      <c r="P2083" s="49">
        <v>1.01E-3</v>
      </c>
      <c r="Q2083" s="49">
        <v>1.0200000000000001E-3</v>
      </c>
      <c r="R2083" s="49">
        <v>1.0300000000000001E-3</v>
      </c>
      <c r="S2083" s="49">
        <v>1.0499999999999999E-3</v>
      </c>
      <c r="T2083" s="49">
        <v>1.06E-3</v>
      </c>
      <c r="U2083" s="49">
        <v>1.07E-3</v>
      </c>
      <c r="V2083" s="49">
        <v>1.08E-3</v>
      </c>
    </row>
    <row r="2084" spans="1:22" ht="15.75" customHeight="1">
      <c r="A2084" s="139" t="s">
        <v>751</v>
      </c>
      <c r="B2084" s="139" t="s">
        <v>302</v>
      </c>
      <c r="C2084" s="139" t="s">
        <v>786</v>
      </c>
      <c r="D2084" s="139" t="s">
        <v>633</v>
      </c>
      <c r="E2084" s="139" t="s">
        <v>754</v>
      </c>
      <c r="F2084" s="49">
        <v>6250</v>
      </c>
      <c r="G2084" s="49">
        <v>5710</v>
      </c>
      <c r="H2084" s="49">
        <v>5990</v>
      </c>
      <c r="I2084" s="49">
        <v>6460</v>
      </c>
      <c r="J2084" s="49">
        <v>7310</v>
      </c>
      <c r="K2084" s="49">
        <v>8340</v>
      </c>
      <c r="L2084" s="49">
        <v>9070</v>
      </c>
      <c r="M2084" s="49">
        <v>9450</v>
      </c>
      <c r="N2084" s="49">
        <v>8740</v>
      </c>
      <c r="O2084" s="49">
        <v>8080</v>
      </c>
      <c r="P2084" s="49">
        <v>8350</v>
      </c>
      <c r="Q2084" s="49">
        <v>9350</v>
      </c>
      <c r="R2084" s="49">
        <v>9710</v>
      </c>
      <c r="S2084" s="49">
        <v>10200</v>
      </c>
      <c r="T2084" s="49">
        <v>10900</v>
      </c>
      <c r="U2084" s="49">
        <v>11400</v>
      </c>
      <c r="V2084" s="49">
        <v>11600</v>
      </c>
    </row>
    <row r="2085" spans="1:22" ht="15.75" customHeight="1">
      <c r="A2085" s="139" t="s">
        <v>751</v>
      </c>
      <c r="B2085" s="139" t="s">
        <v>304</v>
      </c>
      <c r="C2085" s="139" t="s">
        <v>786</v>
      </c>
      <c r="D2085" s="139" t="s">
        <v>633</v>
      </c>
      <c r="E2085" s="139" t="s">
        <v>754</v>
      </c>
      <c r="F2085" s="49">
        <v>5.0999999999999996</v>
      </c>
      <c r="G2085" s="49">
        <v>5.25</v>
      </c>
      <c r="H2085" s="49">
        <v>5.39</v>
      </c>
      <c r="I2085" s="49">
        <v>5.53</v>
      </c>
      <c r="J2085" s="49">
        <v>5.68</v>
      </c>
      <c r="K2085" s="49">
        <v>5.83</v>
      </c>
      <c r="L2085" s="49">
        <v>5.98</v>
      </c>
      <c r="M2085" s="49">
        <v>6.13</v>
      </c>
      <c r="N2085" s="49">
        <v>6.28</v>
      </c>
      <c r="O2085" s="49">
        <v>6.39</v>
      </c>
      <c r="P2085" s="49">
        <v>6.5</v>
      </c>
      <c r="Q2085" s="49">
        <v>6.59</v>
      </c>
      <c r="R2085" s="49">
        <v>6.6</v>
      </c>
      <c r="S2085" s="49">
        <v>6.88</v>
      </c>
      <c r="T2085" s="49">
        <v>7.01</v>
      </c>
      <c r="U2085" s="49">
        <v>7.15</v>
      </c>
      <c r="V2085" s="49">
        <v>7.28</v>
      </c>
    </row>
    <row r="2086" spans="1:22" ht="15.75" customHeight="1">
      <c r="A2086" s="139" t="s">
        <v>751</v>
      </c>
      <c r="B2086" s="139" t="s">
        <v>292</v>
      </c>
      <c r="C2086" s="139" t="s">
        <v>786</v>
      </c>
      <c r="D2086" s="139" t="s">
        <v>633</v>
      </c>
      <c r="E2086" s="139" t="s">
        <v>754</v>
      </c>
      <c r="F2086" s="49">
        <v>4.3099999999999996</v>
      </c>
      <c r="G2086" s="49">
        <v>4.41</v>
      </c>
      <c r="H2086" s="49">
        <v>4.5199999999999996</v>
      </c>
      <c r="I2086" s="49">
        <v>4.62</v>
      </c>
      <c r="J2086" s="49">
        <v>4.74</v>
      </c>
      <c r="K2086" s="49">
        <v>4.84</v>
      </c>
      <c r="L2086" s="49">
        <v>4.96</v>
      </c>
      <c r="M2086" s="49">
        <v>5.0599999999999996</v>
      </c>
      <c r="N2086" s="49">
        <v>5.18</v>
      </c>
      <c r="O2086" s="49">
        <v>5.27</v>
      </c>
      <c r="P2086" s="49">
        <v>5.35</v>
      </c>
      <c r="Q2086" s="49">
        <v>5.42</v>
      </c>
      <c r="R2086" s="49">
        <v>5.43</v>
      </c>
      <c r="S2086" s="49">
        <v>5.63</v>
      </c>
      <c r="T2086" s="49">
        <v>5.73</v>
      </c>
      <c r="U2086" s="49">
        <v>5.83</v>
      </c>
      <c r="V2086" s="49">
        <v>5.93</v>
      </c>
    </row>
    <row r="2087" spans="1:22" ht="15.75" customHeight="1">
      <c r="A2087" s="139" t="s">
        <v>751</v>
      </c>
      <c r="B2087" s="139" t="s">
        <v>310</v>
      </c>
      <c r="C2087" s="139" t="s">
        <v>786</v>
      </c>
      <c r="D2087" s="139" t="s">
        <v>633</v>
      </c>
      <c r="E2087" s="139" t="s">
        <v>754</v>
      </c>
      <c r="F2087" s="49">
        <v>455</v>
      </c>
      <c r="G2087" s="49">
        <v>465</v>
      </c>
      <c r="H2087" s="49">
        <v>431</v>
      </c>
      <c r="I2087" s="49">
        <v>400</v>
      </c>
      <c r="J2087" s="49">
        <v>481</v>
      </c>
      <c r="K2087" s="49">
        <v>579</v>
      </c>
      <c r="L2087" s="49">
        <v>428</v>
      </c>
      <c r="M2087" s="49">
        <v>641</v>
      </c>
      <c r="N2087" s="49">
        <v>588</v>
      </c>
      <c r="O2087" s="49">
        <v>590</v>
      </c>
      <c r="P2087" s="49">
        <v>395</v>
      </c>
      <c r="Q2087" s="49">
        <v>419</v>
      </c>
      <c r="R2087" s="49">
        <v>407</v>
      </c>
      <c r="S2087" s="49">
        <v>436</v>
      </c>
      <c r="T2087" s="49">
        <v>446</v>
      </c>
      <c r="U2087" s="49">
        <v>471</v>
      </c>
      <c r="V2087" s="49">
        <v>473</v>
      </c>
    </row>
    <row r="2088" spans="1:22" ht="15.75" customHeight="1">
      <c r="A2088" s="139" t="s">
        <v>751</v>
      </c>
      <c r="B2088" s="139" t="s">
        <v>316</v>
      </c>
      <c r="C2088" s="139" t="s">
        <v>786</v>
      </c>
      <c r="D2088" s="139" t="s">
        <v>633</v>
      </c>
      <c r="E2088" s="139" t="s">
        <v>754</v>
      </c>
      <c r="F2088" s="49">
        <v>1390</v>
      </c>
      <c r="G2088" s="49">
        <v>1300</v>
      </c>
      <c r="H2088" s="49">
        <v>1450</v>
      </c>
      <c r="I2088" s="49">
        <v>1390</v>
      </c>
      <c r="J2088" s="49">
        <v>1420</v>
      </c>
      <c r="K2088" s="49">
        <v>1570</v>
      </c>
      <c r="L2088" s="49">
        <v>1680</v>
      </c>
      <c r="M2088" s="49">
        <v>1740</v>
      </c>
      <c r="N2088" s="49">
        <v>1690</v>
      </c>
      <c r="O2088" s="49">
        <v>1600</v>
      </c>
      <c r="P2088" s="49">
        <v>1580</v>
      </c>
      <c r="Q2088" s="49">
        <v>1660</v>
      </c>
      <c r="R2088" s="49">
        <v>1740</v>
      </c>
      <c r="S2088" s="49">
        <v>1580</v>
      </c>
      <c r="T2088" s="49">
        <v>1510</v>
      </c>
      <c r="U2088" s="49">
        <v>1460</v>
      </c>
      <c r="V2088" s="49">
        <v>1460</v>
      </c>
    </row>
    <row r="2089" spans="1:22" ht="15.75" customHeight="1">
      <c r="A2089" s="139" t="s">
        <v>751</v>
      </c>
      <c r="B2089" s="139" t="s">
        <v>318</v>
      </c>
      <c r="C2089" s="139" t="s">
        <v>786</v>
      </c>
      <c r="D2089" s="139" t="s">
        <v>633</v>
      </c>
      <c r="E2089" s="139" t="s">
        <v>754</v>
      </c>
      <c r="F2089" s="49">
        <v>944</v>
      </c>
      <c r="G2089" s="49">
        <v>908</v>
      </c>
      <c r="H2089" s="49">
        <v>950</v>
      </c>
      <c r="I2089" s="49">
        <v>949</v>
      </c>
      <c r="J2089" s="49">
        <v>1040</v>
      </c>
      <c r="K2089" s="49">
        <v>1020</v>
      </c>
      <c r="L2089" s="49">
        <v>1020</v>
      </c>
      <c r="M2089" s="49">
        <v>1010</v>
      </c>
      <c r="N2089" s="49">
        <v>1010</v>
      </c>
      <c r="O2089" s="49">
        <v>882</v>
      </c>
      <c r="P2089" s="49">
        <v>749</v>
      </c>
      <c r="Q2089" s="49">
        <v>763</v>
      </c>
      <c r="R2089" s="49">
        <v>714</v>
      </c>
      <c r="S2089" s="49">
        <v>918</v>
      </c>
      <c r="T2089" s="49">
        <v>1140</v>
      </c>
      <c r="U2089" s="49">
        <v>1050</v>
      </c>
      <c r="V2089" s="49">
        <v>1060</v>
      </c>
    </row>
    <row r="2090" spans="1:22" ht="15.75" customHeight="1">
      <c r="A2090" s="139" t="s">
        <v>751</v>
      </c>
      <c r="B2090" s="139" t="s">
        <v>320</v>
      </c>
      <c r="C2090" s="139" t="s">
        <v>786</v>
      </c>
      <c r="D2090" s="139" t="s">
        <v>633</v>
      </c>
      <c r="E2090" s="139" t="s">
        <v>754</v>
      </c>
      <c r="F2090" s="49">
        <v>13700</v>
      </c>
      <c r="G2090" s="49">
        <v>13100</v>
      </c>
      <c r="H2090" s="49">
        <v>12800</v>
      </c>
      <c r="I2090" s="49">
        <v>13600</v>
      </c>
      <c r="J2090" s="49">
        <v>14300</v>
      </c>
      <c r="K2090" s="49">
        <v>13100</v>
      </c>
      <c r="L2090" s="49">
        <v>14000</v>
      </c>
      <c r="M2090" s="49">
        <v>14500</v>
      </c>
      <c r="N2090" s="49">
        <v>14300</v>
      </c>
      <c r="O2090" s="49">
        <v>11700</v>
      </c>
      <c r="P2090" s="49">
        <v>12400</v>
      </c>
      <c r="Q2090" s="49">
        <v>12400</v>
      </c>
      <c r="R2090" s="49">
        <v>12000</v>
      </c>
      <c r="S2090" s="49">
        <v>12000</v>
      </c>
      <c r="T2090" s="49">
        <v>12600</v>
      </c>
      <c r="U2090" s="49">
        <v>12000</v>
      </c>
      <c r="V2090" s="49">
        <v>12100</v>
      </c>
    </row>
    <row r="2091" spans="1:22" ht="15.75" customHeight="1">
      <c r="A2091" s="139" t="s">
        <v>751</v>
      </c>
      <c r="B2091" s="139" t="s">
        <v>355</v>
      </c>
      <c r="C2091" s="139" t="s">
        <v>786</v>
      </c>
      <c r="D2091" s="139" t="s">
        <v>633</v>
      </c>
      <c r="E2091" s="139" t="s">
        <v>754</v>
      </c>
      <c r="F2091" s="49">
        <v>68300</v>
      </c>
      <c r="G2091" s="49">
        <v>61500</v>
      </c>
      <c r="H2091" s="49">
        <v>58700</v>
      </c>
      <c r="I2091" s="49">
        <v>62700</v>
      </c>
      <c r="J2091" s="49">
        <v>62700</v>
      </c>
      <c r="K2091" s="49">
        <v>60800</v>
      </c>
      <c r="L2091" s="49">
        <v>62200</v>
      </c>
      <c r="M2091" s="49">
        <v>60600</v>
      </c>
      <c r="N2091" s="49">
        <v>57500</v>
      </c>
      <c r="O2091" s="49">
        <v>48600</v>
      </c>
      <c r="P2091" s="49">
        <v>56000</v>
      </c>
      <c r="Q2091" s="49">
        <v>55800</v>
      </c>
      <c r="R2091" s="49">
        <v>54600</v>
      </c>
      <c r="S2091" s="49">
        <v>53700</v>
      </c>
      <c r="T2091" s="49">
        <v>53400</v>
      </c>
      <c r="U2091" s="49">
        <v>51500</v>
      </c>
      <c r="V2091" s="49">
        <v>52300</v>
      </c>
    </row>
    <row r="2092" spans="1:22" ht="15.75" customHeight="1">
      <c r="A2092" s="139" t="s">
        <v>751</v>
      </c>
      <c r="B2092" s="139" t="s">
        <v>324</v>
      </c>
      <c r="C2092" s="139" t="s">
        <v>786</v>
      </c>
      <c r="D2092" s="139" t="s">
        <v>633</v>
      </c>
      <c r="E2092" s="139" t="s">
        <v>754</v>
      </c>
      <c r="F2092" s="49">
        <v>1.1499999999999999</v>
      </c>
      <c r="G2092" s="49">
        <v>1.18</v>
      </c>
      <c r="H2092" s="49">
        <v>1.2</v>
      </c>
      <c r="I2092" s="49">
        <v>1.23</v>
      </c>
      <c r="J2092" s="49">
        <v>1.25</v>
      </c>
      <c r="K2092" s="49">
        <v>1.27</v>
      </c>
      <c r="L2092" s="49">
        <v>1.3</v>
      </c>
      <c r="M2092" s="49">
        <v>1.32</v>
      </c>
      <c r="N2092" s="49">
        <v>1.34</v>
      </c>
      <c r="O2092" s="49">
        <v>1.35</v>
      </c>
      <c r="P2092" s="49">
        <v>1.35</v>
      </c>
      <c r="Q2092" s="49">
        <v>1.36</v>
      </c>
      <c r="R2092" s="49">
        <v>54.5</v>
      </c>
      <c r="S2092" s="49">
        <v>58.6</v>
      </c>
      <c r="T2092" s="49">
        <v>138</v>
      </c>
      <c r="U2092" s="49">
        <v>146</v>
      </c>
      <c r="V2092" s="49">
        <v>146</v>
      </c>
    </row>
    <row r="2093" spans="1:22" ht="15.75" customHeight="1">
      <c r="A2093" s="139" t="s">
        <v>751</v>
      </c>
      <c r="B2093" s="139" t="s">
        <v>326</v>
      </c>
      <c r="C2093" s="139" t="s">
        <v>786</v>
      </c>
      <c r="D2093" s="139" t="s">
        <v>633</v>
      </c>
      <c r="E2093" s="139" t="s">
        <v>754</v>
      </c>
      <c r="F2093" s="49">
        <v>3.17</v>
      </c>
      <c r="G2093" s="49">
        <v>3.5</v>
      </c>
      <c r="H2093" s="49">
        <v>3.89</v>
      </c>
      <c r="I2093" s="49">
        <v>3.99</v>
      </c>
      <c r="J2093" s="49">
        <v>4.07</v>
      </c>
      <c r="K2093" s="49">
        <v>3.98</v>
      </c>
      <c r="L2093" s="49">
        <v>4.3</v>
      </c>
      <c r="M2093" s="49">
        <v>3.26</v>
      </c>
      <c r="N2093" s="49">
        <v>3.27</v>
      </c>
      <c r="O2093" s="49">
        <v>3.28</v>
      </c>
      <c r="P2093" s="49">
        <v>3.29</v>
      </c>
      <c r="Q2093" s="49">
        <v>4</v>
      </c>
      <c r="R2093" s="49">
        <v>4.07</v>
      </c>
      <c r="S2093" s="49">
        <v>4.17</v>
      </c>
      <c r="T2093" s="49">
        <v>4.26</v>
      </c>
      <c r="U2093" s="49">
        <v>4.34</v>
      </c>
      <c r="V2093" s="49">
        <v>4.43</v>
      </c>
    </row>
    <row r="2094" spans="1:22" ht="15.75" customHeight="1">
      <c r="A2094" s="139" t="s">
        <v>751</v>
      </c>
      <c r="B2094" s="139" t="s">
        <v>322</v>
      </c>
      <c r="C2094" s="139" t="s">
        <v>786</v>
      </c>
      <c r="D2094" s="139" t="s">
        <v>633</v>
      </c>
      <c r="E2094" s="139" t="s">
        <v>754</v>
      </c>
      <c r="F2094" s="49">
        <v>1900</v>
      </c>
      <c r="G2094" s="49">
        <v>1890</v>
      </c>
      <c r="H2094" s="49">
        <v>1910</v>
      </c>
      <c r="I2094" s="49">
        <v>1770</v>
      </c>
      <c r="J2094" s="49">
        <v>1890</v>
      </c>
      <c r="K2094" s="49">
        <v>1840</v>
      </c>
      <c r="L2094" s="49">
        <v>1860</v>
      </c>
      <c r="M2094" s="49">
        <v>1860</v>
      </c>
      <c r="N2094" s="49">
        <v>1550</v>
      </c>
      <c r="O2094" s="49">
        <v>1090</v>
      </c>
      <c r="P2094" s="49">
        <v>1040</v>
      </c>
      <c r="Q2094" s="49">
        <v>1220</v>
      </c>
      <c r="R2094" s="49">
        <v>1210</v>
      </c>
      <c r="S2094" s="49">
        <v>1220</v>
      </c>
      <c r="T2094" s="49">
        <v>1230</v>
      </c>
      <c r="U2094" s="49">
        <v>1260</v>
      </c>
      <c r="V2094" s="49">
        <v>1420</v>
      </c>
    </row>
    <row r="2095" spans="1:22" ht="15.75" customHeight="1">
      <c r="A2095" s="139" t="s">
        <v>751</v>
      </c>
      <c r="B2095" s="139" t="s">
        <v>328</v>
      </c>
      <c r="C2095" s="139" t="s">
        <v>786</v>
      </c>
      <c r="D2095" s="139" t="s">
        <v>633</v>
      </c>
      <c r="E2095" s="139" t="s">
        <v>754</v>
      </c>
      <c r="F2095" s="49">
        <v>314</v>
      </c>
      <c r="G2095" s="49">
        <v>477</v>
      </c>
      <c r="H2095" s="49">
        <v>657</v>
      </c>
      <c r="I2095" s="49">
        <v>760</v>
      </c>
      <c r="J2095" s="49">
        <v>814</v>
      </c>
      <c r="K2095" s="49">
        <v>939</v>
      </c>
      <c r="L2095" s="49">
        <v>1340</v>
      </c>
      <c r="M2095" s="49">
        <v>1560</v>
      </c>
      <c r="N2095" s="49">
        <v>1700</v>
      </c>
      <c r="O2095" s="49">
        <v>1640</v>
      </c>
      <c r="P2095" s="49">
        <v>1840</v>
      </c>
      <c r="Q2095" s="49">
        <v>1780</v>
      </c>
      <c r="R2095" s="49">
        <v>1830</v>
      </c>
      <c r="S2095" s="49">
        <v>1880</v>
      </c>
      <c r="T2095" s="49">
        <v>2120</v>
      </c>
      <c r="U2095" s="49">
        <v>2110</v>
      </c>
      <c r="V2095" s="49">
        <v>2110</v>
      </c>
    </row>
    <row r="2096" spans="1:22" ht="15.75" customHeight="1">
      <c r="A2096" s="139" t="s">
        <v>751</v>
      </c>
      <c r="B2096" s="139" t="s">
        <v>229</v>
      </c>
      <c r="C2096" s="139" t="s">
        <v>786</v>
      </c>
      <c r="D2096" s="139" t="s">
        <v>633</v>
      </c>
      <c r="E2096" s="139" t="s">
        <v>754</v>
      </c>
      <c r="F2096" s="49">
        <v>5700</v>
      </c>
      <c r="G2096" s="49">
        <v>5680</v>
      </c>
      <c r="H2096" s="49">
        <v>6220</v>
      </c>
      <c r="I2096" s="49">
        <v>6190</v>
      </c>
      <c r="J2096" s="49">
        <v>7080</v>
      </c>
      <c r="K2096" s="49">
        <v>7910</v>
      </c>
      <c r="L2096" s="49">
        <v>8640</v>
      </c>
      <c r="M2096" s="49">
        <v>9280</v>
      </c>
      <c r="N2096" s="49">
        <v>9740</v>
      </c>
      <c r="O2096" s="49">
        <v>10400</v>
      </c>
      <c r="P2096" s="49">
        <v>10600</v>
      </c>
      <c r="Q2096" s="49">
        <v>10500</v>
      </c>
      <c r="R2096" s="49">
        <v>10400</v>
      </c>
      <c r="S2096" s="49">
        <v>9840</v>
      </c>
      <c r="T2096" s="49">
        <v>11000</v>
      </c>
      <c r="U2096" s="49">
        <v>11800</v>
      </c>
      <c r="V2096" s="49">
        <v>11900</v>
      </c>
    </row>
    <row r="2097" spans="1:22" ht="15.75" customHeight="1">
      <c r="A2097" s="139" t="s">
        <v>751</v>
      </c>
      <c r="B2097" s="139" t="s">
        <v>762</v>
      </c>
      <c r="C2097" s="139" t="s">
        <v>786</v>
      </c>
      <c r="D2097" s="139" t="s">
        <v>633</v>
      </c>
      <c r="E2097" s="139" t="s">
        <v>754</v>
      </c>
      <c r="F2097" s="49">
        <v>1960000</v>
      </c>
      <c r="G2097" s="49">
        <v>1990000</v>
      </c>
      <c r="H2097" s="49">
        <v>2030000</v>
      </c>
      <c r="I2097" s="49">
        <v>2130000</v>
      </c>
      <c r="J2097" s="49">
        <v>2260000</v>
      </c>
      <c r="K2097" s="49">
        <v>2310000</v>
      </c>
      <c r="L2097" s="49">
        <v>2470000</v>
      </c>
      <c r="M2097" s="49">
        <v>2610000</v>
      </c>
      <c r="N2097" s="49">
        <v>2630000</v>
      </c>
      <c r="O2097" s="49">
        <v>2580000</v>
      </c>
      <c r="P2097" s="49">
        <v>2820000</v>
      </c>
      <c r="Q2097" s="49">
        <v>2980000</v>
      </c>
      <c r="R2097" s="49">
        <v>3040000</v>
      </c>
      <c r="S2097" s="49">
        <v>3060000</v>
      </c>
      <c r="T2097" s="49">
        <v>3140000</v>
      </c>
      <c r="U2097" s="49">
        <v>3120000</v>
      </c>
      <c r="V2097" s="49">
        <v>3170000</v>
      </c>
    </row>
    <row r="2098" spans="1:22" ht="15.75" customHeight="1">
      <c r="A2098" s="139" t="s">
        <v>751</v>
      </c>
      <c r="B2098" s="139" t="s">
        <v>330</v>
      </c>
      <c r="C2098" s="139" t="s">
        <v>786</v>
      </c>
      <c r="D2098" s="139" t="s">
        <v>633</v>
      </c>
      <c r="E2098" s="139" t="s">
        <v>754</v>
      </c>
      <c r="F2098" s="49">
        <v>1370</v>
      </c>
      <c r="G2098" s="49">
        <v>1410</v>
      </c>
      <c r="H2098" s="49">
        <v>1440</v>
      </c>
      <c r="I2098" s="49">
        <v>1470</v>
      </c>
      <c r="J2098" s="49">
        <v>1620</v>
      </c>
      <c r="K2098" s="49">
        <v>1700</v>
      </c>
      <c r="L2098" s="49">
        <v>1870</v>
      </c>
      <c r="M2098" s="49">
        <v>1980</v>
      </c>
      <c r="N2098" s="49">
        <v>2370</v>
      </c>
      <c r="O2098" s="49">
        <v>2260</v>
      </c>
      <c r="P2098" s="49">
        <v>2240</v>
      </c>
      <c r="Q2098" s="49">
        <v>2410</v>
      </c>
      <c r="R2098" s="49">
        <v>2510</v>
      </c>
      <c r="S2098" s="49">
        <v>2780</v>
      </c>
      <c r="T2098" s="49">
        <v>2770</v>
      </c>
      <c r="U2098" s="49">
        <v>2620</v>
      </c>
      <c r="V2098" s="49">
        <v>2630</v>
      </c>
    </row>
    <row r="2099" spans="1:22" ht="15.75" customHeight="1">
      <c r="A2099" s="139" t="s">
        <v>751</v>
      </c>
      <c r="B2099" s="139" t="s">
        <v>332</v>
      </c>
      <c r="C2099" s="139" t="s">
        <v>786</v>
      </c>
      <c r="D2099" s="139" t="s">
        <v>633</v>
      </c>
      <c r="E2099" s="139" t="s">
        <v>754</v>
      </c>
      <c r="F2099" s="49">
        <v>16000</v>
      </c>
      <c r="G2099" s="49">
        <v>17400</v>
      </c>
      <c r="H2099" s="49">
        <v>18600</v>
      </c>
      <c r="I2099" s="49">
        <v>17700</v>
      </c>
      <c r="J2099" s="49">
        <v>18500</v>
      </c>
      <c r="K2099" s="49">
        <v>20100</v>
      </c>
      <c r="L2099" s="49">
        <v>21700</v>
      </c>
      <c r="M2099" s="49">
        <v>22800</v>
      </c>
      <c r="N2099" s="49">
        <v>22500</v>
      </c>
      <c r="O2099" s="49">
        <v>25100</v>
      </c>
      <c r="P2099" s="49">
        <v>27000</v>
      </c>
      <c r="Q2099" s="49">
        <v>27500</v>
      </c>
      <c r="R2099" s="49">
        <v>30500</v>
      </c>
      <c r="S2099" s="49">
        <v>28400</v>
      </c>
      <c r="T2099" s="49">
        <v>28300</v>
      </c>
      <c r="U2099" s="49">
        <v>29300</v>
      </c>
      <c r="V2099" s="49">
        <v>29900</v>
      </c>
    </row>
    <row r="2100" spans="1:22" ht="15.75" customHeight="1">
      <c r="A2100" s="139" t="s">
        <v>751</v>
      </c>
      <c r="B2100" s="139" t="s">
        <v>338</v>
      </c>
      <c r="C2100" s="139" t="s">
        <v>786</v>
      </c>
      <c r="D2100" s="139" t="s">
        <v>633</v>
      </c>
      <c r="E2100" s="139" t="s">
        <v>754</v>
      </c>
      <c r="F2100" s="49">
        <v>29.4</v>
      </c>
      <c r="G2100" s="49">
        <v>30.4</v>
      </c>
      <c r="H2100" s="49">
        <v>30.8</v>
      </c>
      <c r="I2100" s="49">
        <v>31.3</v>
      </c>
      <c r="J2100" s="49">
        <v>32.4</v>
      </c>
      <c r="K2100" s="49">
        <v>32.200000000000003</v>
      </c>
      <c r="L2100" s="49">
        <v>31.9</v>
      </c>
      <c r="M2100" s="49">
        <v>32.1</v>
      </c>
      <c r="N2100" s="49">
        <v>32.5</v>
      </c>
      <c r="O2100" s="49">
        <v>32.4</v>
      </c>
      <c r="P2100" s="49">
        <v>32.9</v>
      </c>
      <c r="Q2100" s="49">
        <v>89.3</v>
      </c>
      <c r="R2100" s="49">
        <v>114</v>
      </c>
      <c r="S2100" s="49">
        <v>117</v>
      </c>
      <c r="T2100" s="49">
        <v>134</v>
      </c>
      <c r="U2100" s="49">
        <v>139</v>
      </c>
      <c r="V2100" s="49">
        <v>139</v>
      </c>
    </row>
    <row r="2101" spans="1:22" ht="15.75" customHeight="1">
      <c r="A2101" s="139" t="s">
        <v>751</v>
      </c>
      <c r="B2101" s="139" t="s">
        <v>552</v>
      </c>
      <c r="C2101" s="139" t="s">
        <v>786</v>
      </c>
      <c r="D2101" s="139" t="s">
        <v>633</v>
      </c>
      <c r="E2101" s="139" t="s">
        <v>754</v>
      </c>
      <c r="F2101" s="49">
        <v>30100</v>
      </c>
      <c r="G2101" s="49">
        <v>30300</v>
      </c>
      <c r="H2101" s="49">
        <v>31000</v>
      </c>
      <c r="I2101" s="49">
        <v>31700</v>
      </c>
      <c r="J2101" s="49">
        <v>32600</v>
      </c>
      <c r="K2101" s="49">
        <v>34000</v>
      </c>
      <c r="L2101" s="49">
        <v>34300</v>
      </c>
      <c r="M2101" s="49">
        <v>34100</v>
      </c>
      <c r="N2101" s="49">
        <v>30200</v>
      </c>
      <c r="O2101" s="49">
        <v>24800</v>
      </c>
      <c r="P2101" s="49">
        <v>26000</v>
      </c>
      <c r="Q2101" s="49">
        <v>23700</v>
      </c>
      <c r="R2101" s="49">
        <v>22000</v>
      </c>
      <c r="S2101" s="49">
        <v>20900</v>
      </c>
      <c r="T2101" s="49">
        <v>23100</v>
      </c>
      <c r="U2101" s="49">
        <v>24300</v>
      </c>
      <c r="V2101" s="49">
        <v>23900</v>
      </c>
    </row>
    <row r="2102" spans="1:22" ht="15.75" customHeight="1">
      <c r="A2102" s="139" t="s">
        <v>751</v>
      </c>
      <c r="B2102" s="139" t="s">
        <v>340</v>
      </c>
      <c r="C2102" s="139" t="s">
        <v>786</v>
      </c>
      <c r="D2102" s="139" t="s">
        <v>633</v>
      </c>
      <c r="E2102" s="139" t="s">
        <v>754</v>
      </c>
      <c r="F2102" s="49">
        <v>722</v>
      </c>
      <c r="G2102" s="49">
        <v>731</v>
      </c>
      <c r="H2102" s="49">
        <v>554</v>
      </c>
      <c r="I2102" s="49">
        <v>592</v>
      </c>
      <c r="J2102" s="49">
        <v>710</v>
      </c>
      <c r="K2102" s="49">
        <v>681</v>
      </c>
      <c r="L2102" s="49">
        <v>703</v>
      </c>
      <c r="M2102" s="49">
        <v>866</v>
      </c>
      <c r="N2102" s="49">
        <v>894</v>
      </c>
      <c r="O2102" s="49">
        <v>378</v>
      </c>
      <c r="P2102" s="49">
        <v>410</v>
      </c>
      <c r="Q2102" s="49">
        <v>534</v>
      </c>
      <c r="R2102" s="49">
        <v>768</v>
      </c>
      <c r="S2102" s="49">
        <v>837</v>
      </c>
      <c r="T2102" s="49">
        <v>539</v>
      </c>
      <c r="U2102" s="49">
        <v>329</v>
      </c>
      <c r="V2102" s="49">
        <v>300</v>
      </c>
    </row>
    <row r="2103" spans="1:22" ht="15.75" customHeight="1">
      <c r="A2103" s="139" t="s">
        <v>751</v>
      </c>
      <c r="B2103" s="139" t="s">
        <v>342</v>
      </c>
      <c r="C2103" s="139" t="s">
        <v>786</v>
      </c>
      <c r="D2103" s="139" t="s">
        <v>633</v>
      </c>
      <c r="E2103" s="139" t="s">
        <v>754</v>
      </c>
      <c r="F2103" s="49">
        <v>537</v>
      </c>
      <c r="G2103" s="49">
        <v>587</v>
      </c>
      <c r="H2103" s="49">
        <v>635</v>
      </c>
      <c r="I2103" s="49">
        <v>876</v>
      </c>
      <c r="J2103" s="49">
        <v>910</v>
      </c>
      <c r="K2103" s="49">
        <v>1590</v>
      </c>
      <c r="L2103" s="49">
        <v>1050</v>
      </c>
      <c r="M2103" s="49">
        <v>2780</v>
      </c>
      <c r="N2103" s="49">
        <v>1570</v>
      </c>
      <c r="O2103" s="49">
        <v>2060</v>
      </c>
      <c r="P2103" s="49">
        <v>1310</v>
      </c>
      <c r="Q2103" s="49">
        <v>1970</v>
      </c>
      <c r="R2103" s="49">
        <v>1830</v>
      </c>
      <c r="S2103" s="49">
        <v>1850</v>
      </c>
      <c r="T2103" s="49">
        <v>2190</v>
      </c>
      <c r="U2103" s="49">
        <v>2650</v>
      </c>
      <c r="V2103" s="49">
        <v>2720</v>
      </c>
    </row>
    <row r="2104" spans="1:22" ht="15.75" customHeight="1">
      <c r="A2104" s="139" t="s">
        <v>751</v>
      </c>
      <c r="B2104" s="139" t="s">
        <v>763</v>
      </c>
      <c r="C2104" s="139" t="s">
        <v>786</v>
      </c>
      <c r="D2104" s="139" t="s">
        <v>633</v>
      </c>
      <c r="E2104" s="139" t="s">
        <v>754</v>
      </c>
      <c r="F2104" s="49">
        <v>338000</v>
      </c>
      <c r="G2104" s="49">
        <v>325000</v>
      </c>
      <c r="H2104" s="49">
        <v>323000</v>
      </c>
      <c r="I2104" s="49">
        <v>333000</v>
      </c>
      <c r="J2104" s="49">
        <v>345000</v>
      </c>
      <c r="K2104" s="49">
        <v>342000</v>
      </c>
      <c r="L2104" s="49">
        <v>346000</v>
      </c>
      <c r="M2104" s="49">
        <v>351000</v>
      </c>
      <c r="N2104" s="49">
        <v>331000</v>
      </c>
      <c r="O2104" s="49">
        <v>264000</v>
      </c>
      <c r="P2104" s="49">
        <v>288000</v>
      </c>
      <c r="Q2104" s="49">
        <v>286000</v>
      </c>
      <c r="R2104" s="49">
        <v>272000</v>
      </c>
      <c r="S2104" s="49">
        <v>269000</v>
      </c>
      <c r="T2104" s="49">
        <v>273000</v>
      </c>
      <c r="U2104" s="49">
        <v>273000</v>
      </c>
      <c r="V2104" s="49">
        <v>270000</v>
      </c>
    </row>
    <row r="2105" spans="1:22" ht="15.75" customHeight="1">
      <c r="A2105" s="139" t="s">
        <v>751</v>
      </c>
      <c r="B2105" s="139" t="s">
        <v>346</v>
      </c>
      <c r="C2105" s="139" t="s">
        <v>786</v>
      </c>
      <c r="D2105" s="139" t="s">
        <v>633</v>
      </c>
      <c r="E2105" s="139" t="s">
        <v>754</v>
      </c>
      <c r="F2105" s="49">
        <v>4170</v>
      </c>
      <c r="G2105" s="49">
        <v>4260</v>
      </c>
      <c r="H2105" s="49">
        <v>4130</v>
      </c>
      <c r="I2105" s="49">
        <v>4320</v>
      </c>
      <c r="J2105" s="49">
        <v>4480</v>
      </c>
      <c r="K2105" s="49">
        <v>4220</v>
      </c>
      <c r="L2105" s="49">
        <v>4470</v>
      </c>
      <c r="M2105" s="49">
        <v>4870</v>
      </c>
      <c r="N2105" s="49">
        <v>4950</v>
      </c>
      <c r="O2105" s="49">
        <v>4010</v>
      </c>
      <c r="P2105" s="49">
        <v>4750</v>
      </c>
      <c r="Q2105" s="49">
        <v>4740</v>
      </c>
      <c r="R2105" s="49">
        <v>4530</v>
      </c>
      <c r="S2105" s="49">
        <v>4350</v>
      </c>
      <c r="T2105" s="49">
        <v>4130</v>
      </c>
      <c r="U2105" s="49">
        <v>4300</v>
      </c>
      <c r="V2105" s="49">
        <v>4600</v>
      </c>
    </row>
    <row r="2106" spans="1:22" ht="15.75" customHeight="1">
      <c r="A2106" s="139" t="s">
        <v>751</v>
      </c>
      <c r="B2106" s="139" t="s">
        <v>344</v>
      </c>
      <c r="C2106" s="139" t="s">
        <v>786</v>
      </c>
      <c r="D2106" s="139" t="s">
        <v>633</v>
      </c>
      <c r="E2106" s="139" t="s">
        <v>754</v>
      </c>
      <c r="F2106" s="49">
        <v>46.1</v>
      </c>
      <c r="G2106" s="49">
        <v>46.1</v>
      </c>
      <c r="H2106" s="49">
        <v>51.8</v>
      </c>
      <c r="I2106" s="49">
        <v>54.6</v>
      </c>
      <c r="J2106" s="49">
        <v>54.5</v>
      </c>
      <c r="K2106" s="49">
        <v>63.1</v>
      </c>
      <c r="L2106" s="49">
        <v>62.6</v>
      </c>
      <c r="M2106" s="49">
        <v>64.7</v>
      </c>
      <c r="N2106" s="49">
        <v>61.5</v>
      </c>
      <c r="O2106" s="49">
        <v>50.3</v>
      </c>
      <c r="P2106" s="49">
        <v>69.900000000000006</v>
      </c>
      <c r="Q2106" s="49">
        <v>72.2</v>
      </c>
      <c r="R2106" s="49">
        <v>63.6</v>
      </c>
      <c r="S2106" s="49">
        <v>78.599999999999994</v>
      </c>
      <c r="T2106" s="49">
        <v>81.400000000000006</v>
      </c>
      <c r="U2106" s="49">
        <v>87.6</v>
      </c>
      <c r="V2106" s="49">
        <v>87.7</v>
      </c>
    </row>
    <row r="2107" spans="1:22" ht="15.75" customHeight="1">
      <c r="A2107" s="139" t="s">
        <v>751</v>
      </c>
      <c r="B2107" s="139" t="s">
        <v>348</v>
      </c>
      <c r="C2107" s="139" t="s">
        <v>786</v>
      </c>
      <c r="D2107" s="139" t="s">
        <v>633</v>
      </c>
      <c r="E2107" s="139" t="s">
        <v>754</v>
      </c>
      <c r="F2107" s="49">
        <v>29900</v>
      </c>
      <c r="G2107" s="49">
        <v>29300</v>
      </c>
      <c r="H2107" s="49">
        <v>29200</v>
      </c>
      <c r="I2107" s="49">
        <v>29000</v>
      </c>
      <c r="J2107" s="49">
        <v>30100</v>
      </c>
      <c r="K2107" s="49">
        <v>29800</v>
      </c>
      <c r="L2107" s="49">
        <v>29000</v>
      </c>
      <c r="M2107" s="49">
        <v>29300</v>
      </c>
      <c r="N2107" s="49">
        <v>27600</v>
      </c>
      <c r="O2107" s="49">
        <v>23700</v>
      </c>
      <c r="P2107" s="49">
        <v>25800</v>
      </c>
      <c r="Q2107" s="49">
        <v>25300</v>
      </c>
      <c r="R2107" s="49">
        <v>23400</v>
      </c>
      <c r="S2107" s="49">
        <v>23800</v>
      </c>
      <c r="T2107" s="49">
        <v>23100</v>
      </c>
      <c r="U2107" s="49">
        <v>22500</v>
      </c>
      <c r="V2107" s="49">
        <v>22200</v>
      </c>
    </row>
    <row r="2108" spans="1:22" ht="15.75" customHeight="1">
      <c r="A2108" s="139" t="s">
        <v>751</v>
      </c>
      <c r="B2108" s="139" t="s">
        <v>452</v>
      </c>
      <c r="C2108" s="139" t="s">
        <v>786</v>
      </c>
      <c r="D2108" s="139" t="s">
        <v>633</v>
      </c>
      <c r="E2108" s="139" t="s">
        <v>754</v>
      </c>
      <c r="F2108" s="49">
        <v>5.3699999999999998E-3</v>
      </c>
      <c r="G2108" s="49">
        <v>5.3600000000000002E-3</v>
      </c>
      <c r="H2108" s="49">
        <v>5.3499999999999997E-3</v>
      </c>
      <c r="I2108" s="49">
        <v>5.3400000000000001E-3</v>
      </c>
      <c r="J2108" s="49">
        <v>5.3299999999999997E-3</v>
      </c>
      <c r="K2108" s="49">
        <v>5.3099999999999996E-3</v>
      </c>
      <c r="L2108" s="49">
        <v>5.28E-3</v>
      </c>
      <c r="M2108" s="49">
        <v>5.2500000000000003E-3</v>
      </c>
      <c r="N2108" s="49">
        <v>5.2199999999999998E-3</v>
      </c>
      <c r="O2108" s="49">
        <v>5.1999999999999998E-3</v>
      </c>
      <c r="P2108" s="49">
        <v>5.1799999999999997E-3</v>
      </c>
      <c r="Q2108" s="49">
        <v>5.1700000000000001E-3</v>
      </c>
      <c r="R2108" s="49">
        <v>5.1799999999999997E-3</v>
      </c>
      <c r="S2108" s="49">
        <v>5.1399999999999996E-3</v>
      </c>
      <c r="T2108" s="49">
        <v>5.1200000000000004E-3</v>
      </c>
      <c r="U2108" s="49">
        <v>5.11E-3</v>
      </c>
      <c r="V2108" s="49">
        <v>5.0899999999999999E-3</v>
      </c>
    </row>
    <row r="2109" spans="1:22" ht="15.75" customHeight="1">
      <c r="A2109" s="139" t="s">
        <v>751</v>
      </c>
      <c r="B2109" s="139" t="s">
        <v>350</v>
      </c>
      <c r="C2109" s="139" t="s">
        <v>786</v>
      </c>
      <c r="D2109" s="139" t="s">
        <v>633</v>
      </c>
      <c r="E2109" s="139" t="s">
        <v>754</v>
      </c>
      <c r="F2109" s="49">
        <v>110</v>
      </c>
      <c r="G2109" s="49">
        <v>117</v>
      </c>
      <c r="H2109" s="49">
        <v>123</v>
      </c>
      <c r="I2109" s="49">
        <v>123</v>
      </c>
      <c r="J2109" s="49">
        <v>122</v>
      </c>
      <c r="K2109" s="49">
        <v>122</v>
      </c>
      <c r="L2109" s="49">
        <v>121</v>
      </c>
      <c r="M2109" s="49">
        <v>110</v>
      </c>
      <c r="N2109" s="49">
        <v>110</v>
      </c>
      <c r="O2109" s="49">
        <v>118</v>
      </c>
      <c r="P2109" s="49">
        <v>107</v>
      </c>
      <c r="Q2109" s="49">
        <v>110</v>
      </c>
      <c r="R2109" s="49">
        <v>98.7</v>
      </c>
      <c r="S2109" s="49">
        <v>87.7</v>
      </c>
      <c r="T2109" s="49">
        <v>87.5</v>
      </c>
      <c r="U2109" s="49">
        <v>79.8</v>
      </c>
      <c r="V2109" s="49">
        <v>79.8</v>
      </c>
    </row>
    <row r="2110" spans="1:22" ht="15.75" customHeight="1">
      <c r="A2110" s="139" t="s">
        <v>751</v>
      </c>
      <c r="B2110" s="139" t="s">
        <v>596</v>
      </c>
      <c r="C2110" s="139" t="s">
        <v>786</v>
      </c>
      <c r="D2110" s="139" t="s">
        <v>633</v>
      </c>
      <c r="E2110" s="139" t="s">
        <v>754</v>
      </c>
      <c r="F2110" s="49">
        <v>28100</v>
      </c>
      <c r="G2110" s="49">
        <v>26300</v>
      </c>
      <c r="H2110" s="49">
        <v>25600</v>
      </c>
      <c r="I2110" s="49">
        <v>27000</v>
      </c>
      <c r="J2110" s="49">
        <v>28400</v>
      </c>
      <c r="K2110" s="49">
        <v>27100</v>
      </c>
      <c r="L2110" s="49">
        <v>26000</v>
      </c>
      <c r="M2110" s="49">
        <v>27600</v>
      </c>
      <c r="N2110" s="49">
        <v>25500</v>
      </c>
      <c r="O2110" s="49">
        <v>19700</v>
      </c>
      <c r="P2110" s="49">
        <v>21400</v>
      </c>
      <c r="Q2110" s="49">
        <v>20400</v>
      </c>
      <c r="R2110" s="49">
        <v>20700</v>
      </c>
      <c r="S2110" s="49">
        <v>22200</v>
      </c>
      <c r="T2110" s="49">
        <v>21700</v>
      </c>
      <c r="U2110" s="49">
        <v>21200</v>
      </c>
      <c r="V2110" s="49">
        <v>18900</v>
      </c>
    </row>
    <row r="2111" spans="1:22" ht="15.75" customHeight="1">
      <c r="A2111" s="139" t="s">
        <v>751</v>
      </c>
      <c r="B2111" s="139" t="s">
        <v>353</v>
      </c>
      <c r="C2111" s="139" t="s">
        <v>786</v>
      </c>
      <c r="D2111" s="139" t="s">
        <v>633</v>
      </c>
      <c r="E2111" s="139" t="s">
        <v>754</v>
      </c>
      <c r="F2111" s="49">
        <v>713</v>
      </c>
      <c r="G2111" s="49">
        <v>638</v>
      </c>
      <c r="H2111" s="49">
        <v>727</v>
      </c>
      <c r="I2111" s="49">
        <v>806</v>
      </c>
      <c r="J2111" s="49">
        <v>981</v>
      </c>
      <c r="K2111" s="49">
        <v>1210</v>
      </c>
      <c r="L2111" s="49">
        <v>1470</v>
      </c>
      <c r="M2111" s="49">
        <v>2060</v>
      </c>
      <c r="N2111" s="49">
        <v>2120</v>
      </c>
      <c r="O2111" s="49">
        <v>1620</v>
      </c>
      <c r="P2111" s="49">
        <v>1030</v>
      </c>
      <c r="Q2111" s="49">
        <v>2050</v>
      </c>
      <c r="R2111" s="49">
        <v>2320</v>
      </c>
      <c r="S2111" s="49">
        <v>2370</v>
      </c>
      <c r="T2111" s="49">
        <v>2550</v>
      </c>
      <c r="U2111" s="49">
        <v>2720</v>
      </c>
      <c r="V2111" s="49">
        <v>2770</v>
      </c>
    </row>
    <row r="2112" spans="1:22" ht="15.75" customHeight="1">
      <c r="A2112" s="139" t="s">
        <v>751</v>
      </c>
      <c r="B2112" s="139" t="s">
        <v>357</v>
      </c>
      <c r="C2112" s="139" t="s">
        <v>786</v>
      </c>
      <c r="D2112" s="139" t="s">
        <v>633</v>
      </c>
      <c r="E2112" s="139" t="s">
        <v>754</v>
      </c>
      <c r="F2112" s="49">
        <v>1540</v>
      </c>
      <c r="G2112" s="49">
        <v>422</v>
      </c>
      <c r="H2112" s="49">
        <v>347</v>
      </c>
      <c r="I2112" s="49">
        <v>172</v>
      </c>
      <c r="J2112" s="49">
        <v>164</v>
      </c>
      <c r="K2112" s="49">
        <v>240</v>
      </c>
      <c r="L2112" s="49">
        <v>368</v>
      </c>
      <c r="M2112" s="49">
        <v>265</v>
      </c>
      <c r="N2112" s="49">
        <v>265</v>
      </c>
      <c r="O2112" s="49">
        <v>363</v>
      </c>
      <c r="P2112" s="49">
        <v>583</v>
      </c>
      <c r="Q2112" s="49">
        <v>766</v>
      </c>
      <c r="R2112" s="49">
        <v>865</v>
      </c>
      <c r="S2112" s="49">
        <v>634</v>
      </c>
      <c r="T2112" s="49">
        <v>649</v>
      </c>
      <c r="U2112" s="49">
        <v>633</v>
      </c>
      <c r="V2112" s="49">
        <v>649</v>
      </c>
    </row>
    <row r="2113" spans="1:22" ht="15.75" customHeight="1">
      <c r="A2113" s="139" t="s">
        <v>751</v>
      </c>
      <c r="B2113" s="139" t="s">
        <v>365</v>
      </c>
      <c r="C2113" s="139" t="s">
        <v>786</v>
      </c>
      <c r="D2113" s="139" t="s">
        <v>633</v>
      </c>
      <c r="E2113" s="139" t="s">
        <v>754</v>
      </c>
      <c r="F2113" s="49">
        <v>164</v>
      </c>
      <c r="G2113" s="49">
        <v>170</v>
      </c>
      <c r="H2113" s="49">
        <v>188</v>
      </c>
      <c r="I2113" s="49">
        <v>188</v>
      </c>
      <c r="J2113" s="49">
        <v>189</v>
      </c>
      <c r="K2113" s="49">
        <v>191</v>
      </c>
      <c r="L2113" s="49">
        <v>193</v>
      </c>
      <c r="M2113" s="49">
        <v>195</v>
      </c>
      <c r="N2113" s="49">
        <v>196</v>
      </c>
      <c r="O2113" s="49">
        <v>166</v>
      </c>
      <c r="P2113" s="49">
        <v>140</v>
      </c>
      <c r="Q2113" s="49">
        <v>190</v>
      </c>
      <c r="R2113" s="49">
        <v>169</v>
      </c>
      <c r="S2113" s="49">
        <v>198</v>
      </c>
      <c r="T2113" s="49">
        <v>246</v>
      </c>
      <c r="U2113" s="49">
        <v>276</v>
      </c>
      <c r="V2113" s="49">
        <v>277</v>
      </c>
    </row>
    <row r="2114" spans="1:22" ht="15.75" customHeight="1">
      <c r="A2114" s="139" t="s">
        <v>751</v>
      </c>
      <c r="B2114" s="139" t="s">
        <v>352</v>
      </c>
      <c r="C2114" s="139" t="s">
        <v>786</v>
      </c>
      <c r="D2114" s="139" t="s">
        <v>633</v>
      </c>
      <c r="E2114" s="139" t="s">
        <v>754</v>
      </c>
      <c r="F2114" s="49">
        <v>7.71</v>
      </c>
      <c r="G2114" s="49">
        <v>7.95</v>
      </c>
      <c r="H2114" s="49">
        <v>8.18</v>
      </c>
      <c r="I2114" s="49">
        <v>8.43</v>
      </c>
      <c r="J2114" s="49">
        <v>8.66</v>
      </c>
      <c r="K2114" s="49">
        <v>8.89</v>
      </c>
      <c r="L2114" s="49">
        <v>9.1300000000000008</v>
      </c>
      <c r="M2114" s="49">
        <v>9.36</v>
      </c>
      <c r="N2114" s="49">
        <v>9.59</v>
      </c>
      <c r="O2114" s="49">
        <v>9.6300000000000008</v>
      </c>
      <c r="P2114" s="49">
        <v>9.66</v>
      </c>
      <c r="Q2114" s="49">
        <v>9.69</v>
      </c>
      <c r="R2114" s="49">
        <v>9.5500000000000007</v>
      </c>
      <c r="S2114" s="49">
        <v>10.199999999999999</v>
      </c>
      <c r="T2114" s="49">
        <v>10.4</v>
      </c>
      <c r="U2114" s="49">
        <v>10.6</v>
      </c>
      <c r="V2114" s="49">
        <v>10.8</v>
      </c>
    </row>
    <row r="2115" spans="1:22" ht="15.75" customHeight="1">
      <c r="A2115" s="139" t="s">
        <v>751</v>
      </c>
      <c r="B2115" s="139" t="s">
        <v>367</v>
      </c>
      <c r="C2115" s="139" t="s">
        <v>786</v>
      </c>
      <c r="D2115" s="139" t="s">
        <v>633</v>
      </c>
      <c r="E2115" s="139" t="s">
        <v>754</v>
      </c>
      <c r="F2115" s="49">
        <v>6.4</v>
      </c>
      <c r="G2115" s="49">
        <v>6.6</v>
      </c>
      <c r="H2115" s="49">
        <v>6.8</v>
      </c>
      <c r="I2115" s="49">
        <v>7.01</v>
      </c>
      <c r="J2115" s="49">
        <v>7.22</v>
      </c>
      <c r="K2115" s="49">
        <v>7.43</v>
      </c>
      <c r="L2115" s="49">
        <v>7.65</v>
      </c>
      <c r="M2115" s="49">
        <v>7.87</v>
      </c>
      <c r="N2115" s="49">
        <v>8.09</v>
      </c>
      <c r="O2115" s="49">
        <v>8.1300000000000008</v>
      </c>
      <c r="P2115" s="49">
        <v>8.17</v>
      </c>
      <c r="Q2115" s="49">
        <v>8.1999999999999993</v>
      </c>
      <c r="R2115" s="49">
        <v>8.0299999999999994</v>
      </c>
      <c r="S2115" s="49">
        <v>8.66</v>
      </c>
      <c r="T2115" s="49">
        <v>8.82</v>
      </c>
      <c r="U2115" s="49">
        <v>8.99</v>
      </c>
      <c r="V2115" s="49">
        <v>9.16</v>
      </c>
    </row>
    <row r="2116" spans="1:22" ht="15.75" customHeight="1">
      <c r="A2116" s="139" t="s">
        <v>751</v>
      </c>
      <c r="B2116" s="139" t="s">
        <v>336</v>
      </c>
      <c r="C2116" s="139" t="s">
        <v>786</v>
      </c>
      <c r="D2116" s="139" t="s">
        <v>633</v>
      </c>
      <c r="E2116" s="139" t="s">
        <v>754</v>
      </c>
      <c r="F2116" s="49">
        <v>5.6</v>
      </c>
      <c r="G2116" s="49">
        <v>458</v>
      </c>
      <c r="H2116" s="49">
        <v>477</v>
      </c>
      <c r="I2116" s="49">
        <v>496</v>
      </c>
      <c r="J2116" s="49">
        <v>515</v>
      </c>
      <c r="K2116" s="49">
        <v>534</v>
      </c>
      <c r="L2116" s="49">
        <v>559</v>
      </c>
      <c r="M2116" s="49">
        <v>559</v>
      </c>
      <c r="N2116" s="49">
        <v>559</v>
      </c>
      <c r="O2116" s="49">
        <v>562</v>
      </c>
      <c r="P2116" s="49">
        <v>562</v>
      </c>
      <c r="Q2116" s="49">
        <v>847</v>
      </c>
      <c r="R2116" s="49">
        <v>942</v>
      </c>
      <c r="S2116" s="49">
        <v>907</v>
      </c>
      <c r="T2116" s="49">
        <v>961</v>
      </c>
      <c r="U2116" s="49">
        <v>1020</v>
      </c>
      <c r="V2116" s="49">
        <v>1070</v>
      </c>
    </row>
    <row r="2117" spans="1:22" ht="15.75" customHeight="1">
      <c r="A2117" s="139" t="s">
        <v>751</v>
      </c>
      <c r="B2117" s="139" t="s">
        <v>359</v>
      </c>
      <c r="C2117" s="139" t="s">
        <v>786</v>
      </c>
      <c r="D2117" s="139" t="s">
        <v>633</v>
      </c>
      <c r="E2117" s="139" t="s">
        <v>754</v>
      </c>
      <c r="F2117" s="49">
        <v>8940</v>
      </c>
      <c r="G2117" s="49">
        <v>8990</v>
      </c>
      <c r="H2117" s="49">
        <v>8880</v>
      </c>
      <c r="I2117" s="49">
        <v>9050</v>
      </c>
      <c r="J2117" s="49">
        <v>9030</v>
      </c>
      <c r="K2117" s="49">
        <v>9630</v>
      </c>
      <c r="L2117" s="49">
        <v>9430</v>
      </c>
      <c r="M2117" s="49">
        <v>9310</v>
      </c>
      <c r="N2117" s="49">
        <v>8640</v>
      </c>
      <c r="O2117" s="49">
        <v>6650</v>
      </c>
      <c r="P2117" s="49">
        <v>6610</v>
      </c>
      <c r="Q2117" s="49">
        <v>4960</v>
      </c>
      <c r="R2117" s="49">
        <v>5510</v>
      </c>
      <c r="S2117" s="49">
        <v>5900</v>
      </c>
      <c r="T2117" s="49">
        <v>6200</v>
      </c>
      <c r="U2117" s="49">
        <v>5740</v>
      </c>
      <c r="V2117" s="49">
        <v>6010</v>
      </c>
    </row>
    <row r="2118" spans="1:22" ht="15.75" customHeight="1">
      <c r="A2118" s="139" t="s">
        <v>751</v>
      </c>
      <c r="B2118" s="139" t="s">
        <v>361</v>
      </c>
      <c r="C2118" s="139" t="s">
        <v>786</v>
      </c>
      <c r="D2118" s="139" t="s">
        <v>633</v>
      </c>
      <c r="E2118" s="139" t="s">
        <v>754</v>
      </c>
      <c r="F2118" s="49">
        <v>1.52</v>
      </c>
      <c r="G2118" s="49">
        <v>1.52</v>
      </c>
      <c r="H2118" s="49">
        <v>1.52</v>
      </c>
      <c r="I2118" s="49">
        <v>1.52</v>
      </c>
      <c r="J2118" s="49">
        <v>1.53</v>
      </c>
      <c r="K2118" s="49">
        <v>1.54</v>
      </c>
      <c r="L2118" s="49">
        <v>1.54</v>
      </c>
      <c r="M2118" s="49">
        <v>1.55</v>
      </c>
      <c r="N2118" s="49">
        <v>1.56</v>
      </c>
      <c r="O2118" s="49">
        <v>1.57</v>
      </c>
      <c r="P2118" s="49">
        <v>1.57</v>
      </c>
      <c r="Q2118" s="49">
        <v>1.57</v>
      </c>
      <c r="R2118" s="49">
        <v>1.56</v>
      </c>
      <c r="S2118" s="49">
        <v>1.58</v>
      </c>
      <c r="T2118" s="49">
        <v>1.58</v>
      </c>
      <c r="U2118" s="49">
        <v>1.59</v>
      </c>
      <c r="V2118" s="49">
        <v>1.59</v>
      </c>
    </row>
    <row r="2119" spans="1:22" ht="15.75" customHeight="1">
      <c r="A2119" s="139" t="s">
        <v>751</v>
      </c>
      <c r="B2119" s="139" t="s">
        <v>363</v>
      </c>
      <c r="C2119" s="139" t="s">
        <v>786</v>
      </c>
      <c r="D2119" s="139" t="s">
        <v>633</v>
      </c>
      <c r="E2119" s="139" t="s">
        <v>754</v>
      </c>
      <c r="F2119" s="49">
        <v>1310</v>
      </c>
      <c r="G2119" s="49">
        <v>1330</v>
      </c>
      <c r="H2119" s="49">
        <v>1430</v>
      </c>
      <c r="I2119" s="49">
        <v>1370</v>
      </c>
      <c r="J2119" s="49">
        <v>1500</v>
      </c>
      <c r="K2119" s="49">
        <v>1610</v>
      </c>
      <c r="L2119" s="49">
        <v>1600</v>
      </c>
      <c r="M2119" s="49">
        <v>1650</v>
      </c>
      <c r="N2119" s="49">
        <v>1630</v>
      </c>
      <c r="O2119" s="49">
        <v>1010</v>
      </c>
      <c r="P2119" s="49">
        <v>1800</v>
      </c>
      <c r="Q2119" s="49">
        <v>1840</v>
      </c>
      <c r="R2119" s="49">
        <v>1840</v>
      </c>
      <c r="S2119" s="49">
        <v>1900</v>
      </c>
      <c r="T2119" s="49">
        <v>2210</v>
      </c>
      <c r="U2119" s="49">
        <v>2210</v>
      </c>
      <c r="V2119" s="49">
        <v>2220</v>
      </c>
    </row>
    <row r="2120" spans="1:22" ht="15.75" customHeight="1">
      <c r="A2120" s="139" t="s">
        <v>751</v>
      </c>
      <c r="B2120" s="139" t="s">
        <v>369</v>
      </c>
      <c r="C2120" s="139" t="s">
        <v>786</v>
      </c>
      <c r="D2120" s="139" t="s">
        <v>633</v>
      </c>
      <c r="E2120" s="139" t="s">
        <v>754</v>
      </c>
      <c r="F2120" s="49">
        <v>2.4500000000000002</v>
      </c>
      <c r="G2120" s="49">
        <v>2.46</v>
      </c>
      <c r="H2120" s="49">
        <v>2.46</v>
      </c>
      <c r="I2120" s="49">
        <v>2.48</v>
      </c>
      <c r="J2120" s="49">
        <v>2.48</v>
      </c>
      <c r="K2120" s="49">
        <v>2.48</v>
      </c>
      <c r="L2120" s="49">
        <v>2.48</v>
      </c>
      <c r="M2120" s="49">
        <v>2.4900000000000002</v>
      </c>
      <c r="N2120" s="49">
        <v>2.4900000000000002</v>
      </c>
      <c r="O2120" s="49">
        <v>2.4900000000000002</v>
      </c>
      <c r="P2120" s="49">
        <v>2.4900000000000002</v>
      </c>
      <c r="Q2120" s="49">
        <v>2.4900000000000002</v>
      </c>
      <c r="R2120" s="49">
        <v>2.39</v>
      </c>
      <c r="S2120" s="49">
        <v>2.48</v>
      </c>
      <c r="T2120" s="49">
        <v>2.48</v>
      </c>
      <c r="U2120" s="49">
        <v>2.48</v>
      </c>
      <c r="V2120" s="49">
        <v>2.48</v>
      </c>
    </row>
    <row r="2121" spans="1:22" ht="15.75" customHeight="1">
      <c r="A2121" s="139" t="s">
        <v>751</v>
      </c>
      <c r="B2121" s="139" t="s">
        <v>764</v>
      </c>
      <c r="C2121" s="139" t="s">
        <v>786</v>
      </c>
      <c r="D2121" s="139" t="s">
        <v>633</v>
      </c>
      <c r="E2121" s="139" t="s">
        <v>754</v>
      </c>
      <c r="F2121" s="49">
        <v>714</v>
      </c>
      <c r="G2121" s="49">
        <v>722</v>
      </c>
      <c r="H2121" s="49">
        <v>719</v>
      </c>
      <c r="I2121" s="49">
        <v>705</v>
      </c>
      <c r="J2121" s="49">
        <v>656</v>
      </c>
      <c r="K2121" s="49">
        <v>640</v>
      </c>
      <c r="L2121" s="49">
        <v>604</v>
      </c>
      <c r="M2121" s="49">
        <v>604</v>
      </c>
      <c r="N2121" s="49">
        <v>754</v>
      </c>
      <c r="O2121" s="49">
        <v>669</v>
      </c>
      <c r="P2121" s="49">
        <v>815</v>
      </c>
      <c r="Q2121" s="49">
        <v>812</v>
      </c>
      <c r="R2121" s="49">
        <v>866</v>
      </c>
      <c r="S2121" s="49">
        <v>926</v>
      </c>
      <c r="T2121" s="49">
        <v>979</v>
      </c>
      <c r="U2121" s="49">
        <v>983</v>
      </c>
      <c r="V2121" s="49">
        <v>987</v>
      </c>
    </row>
    <row r="2122" spans="1:22" ht="15.75" customHeight="1">
      <c r="A2122" s="139" t="s">
        <v>751</v>
      </c>
      <c r="B2122" s="139" t="s">
        <v>375</v>
      </c>
      <c r="C2122" s="139" t="s">
        <v>786</v>
      </c>
      <c r="D2122" s="139" t="s">
        <v>633</v>
      </c>
      <c r="E2122" s="139" t="s">
        <v>754</v>
      </c>
      <c r="F2122" s="49">
        <v>610</v>
      </c>
      <c r="G2122" s="49">
        <v>629</v>
      </c>
      <c r="H2122" s="49">
        <v>578</v>
      </c>
      <c r="I2122" s="49">
        <v>622</v>
      </c>
      <c r="J2122" s="49">
        <v>679</v>
      </c>
      <c r="K2122" s="49">
        <v>678</v>
      </c>
      <c r="L2122" s="49">
        <v>768</v>
      </c>
      <c r="M2122" s="49">
        <v>802</v>
      </c>
      <c r="N2122" s="49">
        <v>778</v>
      </c>
      <c r="O2122" s="49">
        <v>774</v>
      </c>
      <c r="P2122" s="49">
        <v>687</v>
      </c>
      <c r="Q2122" s="49">
        <v>689</v>
      </c>
      <c r="R2122" s="49">
        <v>722</v>
      </c>
      <c r="S2122" s="49">
        <v>727</v>
      </c>
      <c r="T2122" s="49">
        <v>725</v>
      </c>
      <c r="U2122" s="49">
        <v>724</v>
      </c>
      <c r="V2122" s="49">
        <v>723</v>
      </c>
    </row>
    <row r="2123" spans="1:22" ht="15.75" customHeight="1">
      <c r="A2123" s="139" t="s">
        <v>751</v>
      </c>
      <c r="B2123" s="139" t="s">
        <v>314</v>
      </c>
      <c r="C2123" s="139" t="s">
        <v>786</v>
      </c>
      <c r="D2123" s="139" t="s">
        <v>633</v>
      </c>
      <c r="E2123" s="139" t="s">
        <v>754</v>
      </c>
      <c r="F2123" s="49">
        <v>2630</v>
      </c>
      <c r="G2123" s="49">
        <v>2760</v>
      </c>
      <c r="H2123" s="49">
        <v>2870</v>
      </c>
      <c r="I2123" s="49">
        <v>2940</v>
      </c>
      <c r="J2123" s="49">
        <v>3380</v>
      </c>
      <c r="K2123" s="49">
        <v>3560</v>
      </c>
      <c r="L2123" s="49">
        <v>3910</v>
      </c>
      <c r="M2123" s="49">
        <v>4120</v>
      </c>
      <c r="N2123" s="49">
        <v>3950</v>
      </c>
      <c r="O2123" s="49">
        <v>2780</v>
      </c>
      <c r="P2123" s="49">
        <v>2860</v>
      </c>
      <c r="Q2123" s="49">
        <v>2530</v>
      </c>
      <c r="R2123" s="49">
        <v>2380</v>
      </c>
      <c r="S2123" s="49">
        <v>2900</v>
      </c>
      <c r="T2123" s="49">
        <v>3080</v>
      </c>
      <c r="U2123" s="49">
        <v>3060</v>
      </c>
      <c r="V2123" s="49">
        <v>2960</v>
      </c>
    </row>
    <row r="2124" spans="1:22" ht="15.75" customHeight="1">
      <c r="A2124" s="139" t="s">
        <v>751</v>
      </c>
      <c r="B2124" s="139" t="s">
        <v>371</v>
      </c>
      <c r="C2124" s="139" t="s">
        <v>786</v>
      </c>
      <c r="D2124" s="139" t="s">
        <v>633</v>
      </c>
      <c r="E2124" s="139" t="s">
        <v>754</v>
      </c>
      <c r="F2124" s="49">
        <v>104</v>
      </c>
      <c r="G2124" s="49">
        <v>110</v>
      </c>
      <c r="H2124" s="49">
        <v>144</v>
      </c>
      <c r="I2124" s="49">
        <v>143</v>
      </c>
      <c r="J2124" s="49">
        <v>148</v>
      </c>
      <c r="K2124" s="49">
        <v>148</v>
      </c>
      <c r="L2124" s="49">
        <v>141</v>
      </c>
      <c r="M2124" s="49">
        <v>140</v>
      </c>
      <c r="N2124" s="49">
        <v>145</v>
      </c>
      <c r="O2124" s="49">
        <v>144</v>
      </c>
      <c r="P2124" s="49">
        <v>144</v>
      </c>
      <c r="Q2124" s="49">
        <v>143</v>
      </c>
      <c r="R2124" s="49">
        <v>142</v>
      </c>
      <c r="S2124" s="49">
        <v>143</v>
      </c>
      <c r="T2124" s="49">
        <v>143</v>
      </c>
      <c r="U2124" s="49">
        <v>143</v>
      </c>
      <c r="V2124" s="49">
        <v>144</v>
      </c>
    </row>
    <row r="2125" spans="1:22" ht="15.75" customHeight="1">
      <c r="A2125" s="139" t="s">
        <v>751</v>
      </c>
      <c r="B2125" s="139" t="s">
        <v>377</v>
      </c>
      <c r="C2125" s="139" t="s">
        <v>786</v>
      </c>
      <c r="D2125" s="139" t="s">
        <v>633</v>
      </c>
      <c r="E2125" s="139" t="s">
        <v>754</v>
      </c>
      <c r="F2125" s="49">
        <v>6190</v>
      </c>
      <c r="G2125" s="49">
        <v>5870</v>
      </c>
      <c r="H2125" s="49">
        <v>5880</v>
      </c>
      <c r="I2125" s="49">
        <v>5810</v>
      </c>
      <c r="J2125" s="49">
        <v>5920</v>
      </c>
      <c r="K2125" s="49">
        <v>6450</v>
      </c>
      <c r="L2125" s="49">
        <v>6440</v>
      </c>
      <c r="M2125" s="49">
        <v>6580</v>
      </c>
      <c r="N2125" s="49">
        <v>6180</v>
      </c>
      <c r="O2125" s="49">
        <v>5210</v>
      </c>
      <c r="P2125" s="49">
        <v>5280</v>
      </c>
      <c r="Q2125" s="49">
        <v>5240</v>
      </c>
      <c r="R2125" s="49">
        <v>4890</v>
      </c>
      <c r="S2125" s="49">
        <v>4210</v>
      </c>
      <c r="T2125" s="49">
        <v>4710</v>
      </c>
      <c r="U2125" s="49">
        <v>5010</v>
      </c>
      <c r="V2125" s="49">
        <v>4710</v>
      </c>
    </row>
    <row r="2126" spans="1:22" ht="15.75" customHeight="1">
      <c r="A2126" s="139" t="s">
        <v>751</v>
      </c>
      <c r="B2126" s="139" t="s">
        <v>383</v>
      </c>
      <c r="C2126" s="139" t="s">
        <v>786</v>
      </c>
      <c r="D2126" s="139" t="s">
        <v>633</v>
      </c>
      <c r="E2126" s="139" t="s">
        <v>754</v>
      </c>
      <c r="F2126" s="49">
        <v>41300</v>
      </c>
      <c r="G2126" s="49">
        <v>46300</v>
      </c>
      <c r="H2126" s="49">
        <v>39900</v>
      </c>
      <c r="I2126" s="49">
        <v>39700</v>
      </c>
      <c r="J2126" s="49">
        <v>41700</v>
      </c>
      <c r="K2126" s="49">
        <v>40300</v>
      </c>
      <c r="L2126" s="49">
        <v>37900</v>
      </c>
      <c r="M2126" s="49">
        <v>36000</v>
      </c>
      <c r="N2126" s="49">
        <v>36400</v>
      </c>
      <c r="O2126" s="49">
        <v>38000</v>
      </c>
      <c r="P2126" s="49">
        <v>36800</v>
      </c>
      <c r="Q2126" s="49">
        <v>38000</v>
      </c>
      <c r="R2126" s="49">
        <v>41700</v>
      </c>
      <c r="S2126" s="49">
        <v>42700</v>
      </c>
      <c r="T2126" s="49">
        <v>43600</v>
      </c>
      <c r="U2126" s="49">
        <v>45400</v>
      </c>
      <c r="V2126" s="49">
        <v>47200</v>
      </c>
    </row>
    <row r="2127" spans="1:22" ht="15.75" customHeight="1">
      <c r="A2127" s="139" t="s">
        <v>751</v>
      </c>
      <c r="B2127" s="139" t="s">
        <v>381</v>
      </c>
      <c r="C2127" s="139" t="s">
        <v>786</v>
      </c>
      <c r="D2127" s="139" t="s">
        <v>633</v>
      </c>
      <c r="E2127" s="139" t="s">
        <v>754</v>
      </c>
      <c r="F2127" s="49">
        <v>75600</v>
      </c>
      <c r="G2127" s="49">
        <v>77300</v>
      </c>
      <c r="H2127" s="49">
        <v>81500</v>
      </c>
      <c r="I2127" s="49">
        <v>85600</v>
      </c>
      <c r="J2127" s="49">
        <v>89600</v>
      </c>
      <c r="K2127" s="49">
        <v>95300</v>
      </c>
      <c r="L2127" s="49">
        <v>99800</v>
      </c>
      <c r="M2127" s="49">
        <v>106000</v>
      </c>
      <c r="N2127" s="49">
        <v>113000</v>
      </c>
      <c r="O2127" s="49">
        <v>127000</v>
      </c>
      <c r="P2127" s="49">
        <v>135000</v>
      </c>
      <c r="Q2127" s="49">
        <v>142000</v>
      </c>
      <c r="R2127" s="49">
        <v>148000</v>
      </c>
      <c r="S2127" s="49">
        <v>149000</v>
      </c>
      <c r="T2127" s="49">
        <v>154000</v>
      </c>
      <c r="U2127" s="49">
        <v>159000</v>
      </c>
      <c r="V2127" s="49">
        <v>158000</v>
      </c>
    </row>
    <row r="2128" spans="1:22" ht="15.75" customHeight="1">
      <c r="A2128" s="139" t="s">
        <v>751</v>
      </c>
      <c r="B2128" s="139" t="s">
        <v>389</v>
      </c>
      <c r="C2128" s="139" t="s">
        <v>786</v>
      </c>
      <c r="D2128" s="139" t="s">
        <v>633</v>
      </c>
      <c r="E2128" s="139" t="s">
        <v>754</v>
      </c>
      <c r="F2128" s="49">
        <v>2970</v>
      </c>
      <c r="G2128" s="49">
        <v>3220</v>
      </c>
      <c r="H2128" s="49">
        <v>3010</v>
      </c>
      <c r="I2128" s="49">
        <v>2460</v>
      </c>
      <c r="J2128" s="49">
        <v>2940</v>
      </c>
      <c r="K2128" s="49">
        <v>3040</v>
      </c>
      <c r="L2128" s="49">
        <v>2980</v>
      </c>
      <c r="M2128" s="49">
        <v>3040</v>
      </c>
      <c r="N2128" s="49">
        <v>2740</v>
      </c>
      <c r="O2128" s="49">
        <v>1930</v>
      </c>
      <c r="P2128" s="49">
        <v>1740</v>
      </c>
      <c r="Q2128" s="49">
        <v>1610</v>
      </c>
      <c r="R2128" s="49">
        <v>1830</v>
      </c>
      <c r="S2128" s="49">
        <v>1490</v>
      </c>
      <c r="T2128" s="49">
        <v>1780</v>
      </c>
      <c r="U2128" s="49">
        <v>1970</v>
      </c>
      <c r="V2128" s="49">
        <v>2110</v>
      </c>
    </row>
    <row r="2129" spans="1:22" ht="15.75" customHeight="1">
      <c r="A2129" s="139" t="s">
        <v>751</v>
      </c>
      <c r="B2129" s="139" t="s">
        <v>385</v>
      </c>
      <c r="C2129" s="139" t="s">
        <v>786</v>
      </c>
      <c r="D2129" s="139" t="s">
        <v>633</v>
      </c>
      <c r="E2129" s="139" t="s">
        <v>754</v>
      </c>
      <c r="F2129" s="49">
        <v>15700</v>
      </c>
      <c r="G2129" s="49">
        <v>17000</v>
      </c>
      <c r="H2129" s="49">
        <v>17500</v>
      </c>
      <c r="I2129" s="49">
        <v>18900</v>
      </c>
      <c r="J2129" s="49">
        <v>20500</v>
      </c>
      <c r="K2129" s="49">
        <v>21100</v>
      </c>
      <c r="L2129" s="49">
        <v>22800</v>
      </c>
      <c r="M2129" s="49">
        <v>28900</v>
      </c>
      <c r="N2129" s="49">
        <v>30300</v>
      </c>
      <c r="O2129" s="49">
        <v>33800</v>
      </c>
      <c r="P2129" s="49">
        <v>39400</v>
      </c>
      <c r="Q2129" s="49">
        <v>41600</v>
      </c>
      <c r="R2129" s="49">
        <v>43300</v>
      </c>
      <c r="S2129" s="49">
        <v>43600</v>
      </c>
      <c r="T2129" s="49">
        <v>43800</v>
      </c>
      <c r="U2129" s="49">
        <v>42100</v>
      </c>
      <c r="V2129" s="49">
        <v>41900</v>
      </c>
    </row>
    <row r="2130" spans="1:22" ht="15.75" customHeight="1">
      <c r="A2130" s="139" t="s">
        <v>751</v>
      </c>
      <c r="B2130" s="139" t="s">
        <v>387</v>
      </c>
      <c r="C2130" s="139" t="s">
        <v>786</v>
      </c>
      <c r="D2130" s="139" t="s">
        <v>633</v>
      </c>
      <c r="E2130" s="139" t="s">
        <v>754</v>
      </c>
      <c r="F2130" s="49">
        <v>3070</v>
      </c>
      <c r="G2130" s="49">
        <v>3220</v>
      </c>
      <c r="H2130" s="49">
        <v>3980</v>
      </c>
      <c r="I2130" s="49">
        <v>1340</v>
      </c>
      <c r="J2130" s="49">
        <v>1550</v>
      </c>
      <c r="K2130" s="49">
        <v>1730</v>
      </c>
      <c r="L2130" s="49">
        <v>1710</v>
      </c>
      <c r="M2130" s="49">
        <v>2110</v>
      </c>
      <c r="N2130" s="49">
        <v>2750</v>
      </c>
      <c r="O2130" s="49">
        <v>3000</v>
      </c>
      <c r="P2130" s="49">
        <v>3570</v>
      </c>
      <c r="Q2130" s="49">
        <v>4310</v>
      </c>
      <c r="R2130" s="49">
        <v>4240</v>
      </c>
      <c r="S2130" s="49">
        <v>4730</v>
      </c>
      <c r="T2130" s="49">
        <v>5070</v>
      </c>
      <c r="U2130" s="49">
        <v>5560</v>
      </c>
      <c r="V2130" s="49">
        <v>5540</v>
      </c>
    </row>
    <row r="2131" spans="1:22" ht="15.75" customHeight="1">
      <c r="A2131" s="139" t="s">
        <v>751</v>
      </c>
      <c r="B2131" s="139" t="s">
        <v>379</v>
      </c>
      <c r="C2131" s="139" t="s">
        <v>786</v>
      </c>
      <c r="D2131" s="139" t="s">
        <v>633</v>
      </c>
      <c r="E2131" s="139" t="s">
        <v>754</v>
      </c>
      <c r="F2131" s="49">
        <v>793</v>
      </c>
      <c r="G2131" s="49">
        <v>835</v>
      </c>
      <c r="H2131" s="49">
        <v>852</v>
      </c>
      <c r="I2131" s="49">
        <v>852</v>
      </c>
      <c r="J2131" s="49">
        <v>877</v>
      </c>
      <c r="K2131" s="49">
        <v>860</v>
      </c>
      <c r="L2131" s="49">
        <v>969</v>
      </c>
      <c r="M2131" s="49">
        <v>1170</v>
      </c>
      <c r="N2131" s="49">
        <v>1610</v>
      </c>
      <c r="O2131" s="49">
        <v>1620</v>
      </c>
      <c r="P2131" s="49">
        <v>1630</v>
      </c>
      <c r="Q2131" s="49">
        <v>1620</v>
      </c>
      <c r="R2131" s="49">
        <v>1660</v>
      </c>
      <c r="S2131" s="49">
        <v>1690</v>
      </c>
      <c r="T2131" s="49">
        <v>1660</v>
      </c>
      <c r="U2131" s="49">
        <v>1710</v>
      </c>
      <c r="V2131" s="49">
        <v>1690</v>
      </c>
    </row>
    <row r="2132" spans="1:22" ht="15.75" customHeight="1">
      <c r="A2132" s="139" t="s">
        <v>751</v>
      </c>
      <c r="B2132" s="139" t="s">
        <v>391</v>
      </c>
      <c r="C2132" s="139" t="s">
        <v>786</v>
      </c>
      <c r="D2132" s="139" t="s">
        <v>633</v>
      </c>
      <c r="E2132" s="139" t="s">
        <v>754</v>
      </c>
      <c r="F2132" s="49">
        <v>3060</v>
      </c>
      <c r="G2132" s="49">
        <v>2760</v>
      </c>
      <c r="H2132" s="49">
        <v>2780</v>
      </c>
      <c r="I2132" s="49">
        <v>2870</v>
      </c>
      <c r="J2132" s="49">
        <v>3050</v>
      </c>
      <c r="K2132" s="49">
        <v>3280</v>
      </c>
      <c r="L2132" s="49">
        <v>3390</v>
      </c>
      <c r="M2132" s="49">
        <v>3440</v>
      </c>
      <c r="N2132" s="49">
        <v>3320</v>
      </c>
      <c r="O2132" s="49">
        <v>2830</v>
      </c>
      <c r="P2132" s="49">
        <v>3100</v>
      </c>
      <c r="Q2132" s="49">
        <v>3360</v>
      </c>
      <c r="R2132" s="49">
        <v>3400</v>
      </c>
      <c r="S2132" s="49">
        <v>3360</v>
      </c>
      <c r="T2132" s="49">
        <v>3490</v>
      </c>
      <c r="U2132" s="49">
        <v>3450</v>
      </c>
      <c r="V2132" s="49">
        <v>3630</v>
      </c>
    </row>
    <row r="2133" spans="1:22" ht="15.75" customHeight="1">
      <c r="A2133" s="139" t="s">
        <v>751</v>
      </c>
      <c r="B2133" s="139" t="s">
        <v>393</v>
      </c>
      <c r="C2133" s="139" t="s">
        <v>786</v>
      </c>
      <c r="D2133" s="139" t="s">
        <v>633</v>
      </c>
      <c r="E2133" s="139" t="s">
        <v>754</v>
      </c>
      <c r="F2133" s="49">
        <v>30100</v>
      </c>
      <c r="G2133" s="49">
        <v>30600</v>
      </c>
      <c r="H2133" s="49">
        <v>30600</v>
      </c>
      <c r="I2133" s="49">
        <v>31600</v>
      </c>
      <c r="J2133" s="49">
        <v>32700</v>
      </c>
      <c r="K2133" s="49">
        <v>33400</v>
      </c>
      <c r="L2133" s="49">
        <v>33500</v>
      </c>
      <c r="M2133" s="49">
        <v>33800</v>
      </c>
      <c r="N2133" s="49">
        <v>31200</v>
      </c>
      <c r="O2133" s="49">
        <v>25200</v>
      </c>
      <c r="P2133" s="49">
        <v>25800</v>
      </c>
      <c r="Q2133" s="49">
        <v>25200</v>
      </c>
      <c r="R2133" s="49">
        <v>21700</v>
      </c>
      <c r="S2133" s="49">
        <v>20400</v>
      </c>
      <c r="T2133" s="49">
        <v>19700</v>
      </c>
      <c r="U2133" s="49">
        <v>19000</v>
      </c>
      <c r="V2133" s="49">
        <v>18700</v>
      </c>
    </row>
    <row r="2134" spans="1:22" ht="15.75" customHeight="1">
      <c r="A2134" s="139" t="s">
        <v>751</v>
      </c>
      <c r="B2134" s="139" t="s">
        <v>395</v>
      </c>
      <c r="C2134" s="139" t="s">
        <v>786</v>
      </c>
      <c r="D2134" s="139" t="s">
        <v>633</v>
      </c>
      <c r="E2134" s="139" t="s">
        <v>754</v>
      </c>
      <c r="F2134" s="49">
        <v>311</v>
      </c>
      <c r="G2134" s="49">
        <v>302</v>
      </c>
      <c r="H2134" s="49">
        <v>314</v>
      </c>
      <c r="I2134" s="49">
        <v>346</v>
      </c>
      <c r="J2134" s="49">
        <v>348</v>
      </c>
      <c r="K2134" s="49">
        <v>311</v>
      </c>
      <c r="L2134" s="49">
        <v>350</v>
      </c>
      <c r="M2134" s="49">
        <v>307</v>
      </c>
      <c r="N2134" s="49">
        <v>338</v>
      </c>
      <c r="O2134" s="49">
        <v>424</v>
      </c>
      <c r="P2134" s="49">
        <v>365</v>
      </c>
      <c r="Q2134" s="49">
        <v>365</v>
      </c>
      <c r="R2134" s="49">
        <v>378</v>
      </c>
      <c r="S2134" s="49">
        <v>401</v>
      </c>
      <c r="T2134" s="49">
        <v>453</v>
      </c>
      <c r="U2134" s="49">
        <v>459</v>
      </c>
      <c r="V2134" s="49">
        <v>437</v>
      </c>
    </row>
    <row r="2135" spans="1:22" ht="15.75" customHeight="1">
      <c r="A2135" s="139" t="s">
        <v>751</v>
      </c>
      <c r="B2135" s="139" t="s">
        <v>399</v>
      </c>
      <c r="C2135" s="139" t="s">
        <v>786</v>
      </c>
      <c r="D2135" s="139" t="s">
        <v>633</v>
      </c>
      <c r="E2135" s="139" t="s">
        <v>754</v>
      </c>
      <c r="F2135" s="49">
        <v>1660</v>
      </c>
      <c r="G2135" s="49">
        <v>1960</v>
      </c>
      <c r="H2135" s="49">
        <v>2160</v>
      </c>
      <c r="I2135" s="49">
        <v>2100</v>
      </c>
      <c r="J2135" s="49">
        <v>2290</v>
      </c>
      <c r="K2135" s="49">
        <v>2320</v>
      </c>
      <c r="L2135" s="49">
        <v>2310</v>
      </c>
      <c r="M2135" s="49">
        <v>2540</v>
      </c>
      <c r="N2135" s="49">
        <v>2570</v>
      </c>
      <c r="O2135" s="49">
        <v>2300</v>
      </c>
      <c r="P2135" s="49">
        <v>2320</v>
      </c>
      <c r="Q2135" s="49">
        <v>1660</v>
      </c>
      <c r="R2135" s="49">
        <v>2330</v>
      </c>
      <c r="S2135" s="49">
        <v>2410</v>
      </c>
      <c r="T2135" s="49">
        <v>2590</v>
      </c>
      <c r="U2135" s="49">
        <v>2650</v>
      </c>
      <c r="V2135" s="49">
        <v>2650</v>
      </c>
    </row>
    <row r="2136" spans="1:22" ht="15.75" customHeight="1">
      <c r="A2136" s="139" t="s">
        <v>751</v>
      </c>
      <c r="B2136" s="139" t="s">
        <v>397</v>
      </c>
      <c r="C2136" s="139" t="s">
        <v>786</v>
      </c>
      <c r="D2136" s="139" t="s">
        <v>633</v>
      </c>
      <c r="E2136" s="139" t="s">
        <v>754</v>
      </c>
      <c r="F2136" s="49">
        <v>60500</v>
      </c>
      <c r="G2136" s="49">
        <v>59200</v>
      </c>
      <c r="H2136" s="49">
        <v>56500</v>
      </c>
      <c r="I2136" s="49">
        <v>55700</v>
      </c>
      <c r="J2136" s="49">
        <v>55700</v>
      </c>
      <c r="K2136" s="49">
        <v>56800</v>
      </c>
      <c r="L2136" s="49">
        <v>57100</v>
      </c>
      <c r="M2136" s="49">
        <v>56300</v>
      </c>
      <c r="N2136" s="49">
        <v>52000</v>
      </c>
      <c r="O2136" s="49">
        <v>46400</v>
      </c>
      <c r="P2136" s="49">
        <v>47500</v>
      </c>
      <c r="Q2136" s="49">
        <v>47400</v>
      </c>
      <c r="R2136" s="49">
        <v>47500</v>
      </c>
      <c r="S2136" s="49">
        <v>49200</v>
      </c>
      <c r="T2136" s="49">
        <v>48600</v>
      </c>
      <c r="U2136" s="49">
        <v>47300</v>
      </c>
      <c r="V2136" s="49">
        <v>46900</v>
      </c>
    </row>
    <row r="2137" spans="1:22" ht="15.75" customHeight="1">
      <c r="A2137" s="139" t="s">
        <v>751</v>
      </c>
      <c r="B2137" s="139" t="s">
        <v>401</v>
      </c>
      <c r="C2137" s="139" t="s">
        <v>786</v>
      </c>
      <c r="D2137" s="139" t="s">
        <v>633</v>
      </c>
      <c r="E2137" s="139" t="s">
        <v>754</v>
      </c>
      <c r="F2137" s="49">
        <v>13400</v>
      </c>
      <c r="G2137" s="49">
        <v>14100</v>
      </c>
      <c r="H2137" s="49">
        <v>15400</v>
      </c>
      <c r="I2137" s="49">
        <v>17000</v>
      </c>
      <c r="J2137" s="49">
        <v>17300</v>
      </c>
      <c r="K2137" s="49">
        <v>17600</v>
      </c>
      <c r="L2137" s="49">
        <v>18800</v>
      </c>
      <c r="M2137" s="49">
        <v>20000</v>
      </c>
      <c r="N2137" s="49">
        <v>19000</v>
      </c>
      <c r="O2137" s="49">
        <v>17900</v>
      </c>
      <c r="P2137" s="49">
        <v>20000</v>
      </c>
      <c r="Q2137" s="49">
        <v>20800</v>
      </c>
      <c r="R2137" s="49">
        <v>20000</v>
      </c>
      <c r="S2137" s="49">
        <v>21600</v>
      </c>
      <c r="T2137" s="49">
        <v>22200</v>
      </c>
      <c r="U2137" s="49">
        <v>22900</v>
      </c>
      <c r="V2137" s="49">
        <v>24300</v>
      </c>
    </row>
    <row r="2138" spans="1:22" ht="15.75" customHeight="1">
      <c r="A2138" s="139" t="s">
        <v>751</v>
      </c>
      <c r="B2138" s="139" t="s">
        <v>403</v>
      </c>
      <c r="C2138" s="139" t="s">
        <v>786</v>
      </c>
      <c r="D2138" s="139" t="s">
        <v>633</v>
      </c>
      <c r="E2138" s="139" t="s">
        <v>754</v>
      </c>
      <c r="F2138" s="49">
        <v>979</v>
      </c>
      <c r="G2138" s="49">
        <v>1120</v>
      </c>
      <c r="H2138" s="49">
        <v>1220</v>
      </c>
      <c r="I2138" s="49">
        <v>1360</v>
      </c>
      <c r="J2138" s="49">
        <v>1450</v>
      </c>
      <c r="K2138" s="49">
        <v>1670</v>
      </c>
      <c r="L2138" s="49">
        <v>1720</v>
      </c>
      <c r="M2138" s="49">
        <v>1890</v>
      </c>
      <c r="N2138" s="49">
        <v>2040</v>
      </c>
      <c r="O2138" s="49">
        <v>2390</v>
      </c>
      <c r="P2138" s="49">
        <v>2610</v>
      </c>
      <c r="Q2138" s="49">
        <v>3050</v>
      </c>
      <c r="R2138" s="49">
        <v>3140</v>
      </c>
      <c r="S2138" s="49">
        <v>3460</v>
      </c>
      <c r="T2138" s="49">
        <v>3760</v>
      </c>
      <c r="U2138" s="49">
        <v>4040</v>
      </c>
      <c r="V2138" s="49">
        <v>4060</v>
      </c>
    </row>
    <row r="2139" spans="1:22" ht="15.75" customHeight="1">
      <c r="A2139" s="139" t="s">
        <v>751</v>
      </c>
      <c r="B2139" s="139" t="s">
        <v>410</v>
      </c>
      <c r="C2139" s="139" t="s">
        <v>786</v>
      </c>
      <c r="D2139" s="139" t="s">
        <v>633</v>
      </c>
      <c r="E2139" s="139" t="s">
        <v>754</v>
      </c>
      <c r="F2139" s="49">
        <v>388</v>
      </c>
      <c r="G2139" s="49">
        <v>401</v>
      </c>
      <c r="H2139" s="49">
        <v>448</v>
      </c>
      <c r="I2139" s="49">
        <v>572</v>
      </c>
      <c r="J2139" s="49">
        <v>642</v>
      </c>
      <c r="K2139" s="49">
        <v>691</v>
      </c>
      <c r="L2139" s="49">
        <v>728</v>
      </c>
      <c r="M2139" s="49">
        <v>828</v>
      </c>
      <c r="N2139" s="49">
        <v>849</v>
      </c>
      <c r="O2139" s="49">
        <v>490</v>
      </c>
      <c r="P2139" s="49">
        <v>551</v>
      </c>
      <c r="Q2139" s="49">
        <v>676</v>
      </c>
      <c r="R2139" s="49">
        <v>777</v>
      </c>
      <c r="S2139" s="49">
        <v>983</v>
      </c>
      <c r="T2139" s="49">
        <v>1000</v>
      </c>
      <c r="U2139" s="49">
        <v>893</v>
      </c>
      <c r="V2139" s="49">
        <v>895</v>
      </c>
    </row>
    <row r="2140" spans="1:22" ht="15.75" customHeight="1">
      <c r="A2140" s="139" t="s">
        <v>751</v>
      </c>
      <c r="B2140" s="139" t="s">
        <v>286</v>
      </c>
      <c r="C2140" s="139" t="s">
        <v>786</v>
      </c>
      <c r="D2140" s="139" t="s">
        <v>633</v>
      </c>
      <c r="E2140" s="139" t="s">
        <v>754</v>
      </c>
      <c r="F2140" s="49">
        <v>87</v>
      </c>
      <c r="G2140" s="49">
        <v>80.5</v>
      </c>
      <c r="H2140" s="49">
        <v>79.400000000000006</v>
      </c>
      <c r="I2140" s="49">
        <v>78.900000000000006</v>
      </c>
      <c r="J2140" s="49">
        <v>77.2</v>
      </c>
      <c r="K2140" s="49">
        <v>75.5</v>
      </c>
      <c r="L2140" s="49">
        <v>73.900000000000006</v>
      </c>
      <c r="M2140" s="49">
        <v>71</v>
      </c>
      <c r="N2140" s="49">
        <v>335</v>
      </c>
      <c r="O2140" s="49">
        <v>397</v>
      </c>
      <c r="P2140" s="49">
        <v>342</v>
      </c>
      <c r="Q2140" s="49">
        <v>384</v>
      </c>
      <c r="R2140" s="49">
        <v>410</v>
      </c>
      <c r="S2140" s="49">
        <v>449</v>
      </c>
      <c r="T2140" s="49">
        <v>578</v>
      </c>
      <c r="U2140" s="49">
        <v>617</v>
      </c>
      <c r="V2140" s="49">
        <v>618</v>
      </c>
    </row>
    <row r="2141" spans="1:22" ht="15.75" customHeight="1">
      <c r="A2141" s="139" t="s">
        <v>751</v>
      </c>
      <c r="B2141" s="139" t="s">
        <v>405</v>
      </c>
      <c r="C2141" s="139" t="s">
        <v>786</v>
      </c>
      <c r="D2141" s="139" t="s">
        <v>633</v>
      </c>
      <c r="E2141" s="139" t="s">
        <v>754</v>
      </c>
      <c r="F2141" s="49">
        <v>0.51</v>
      </c>
      <c r="G2141" s="49">
        <v>0.52</v>
      </c>
      <c r="H2141" s="49">
        <v>0.53100000000000003</v>
      </c>
      <c r="I2141" s="49">
        <v>0.54200000000000004</v>
      </c>
      <c r="J2141" s="49">
        <v>0.55300000000000005</v>
      </c>
      <c r="K2141" s="49">
        <v>0.56499999999999995</v>
      </c>
      <c r="L2141" s="49">
        <v>0.57599999999999996</v>
      </c>
      <c r="M2141" s="49">
        <v>0.58699999999999997</v>
      </c>
      <c r="N2141" s="49">
        <v>0.59799999999999998</v>
      </c>
      <c r="O2141" s="49">
        <v>0.59899999999999998</v>
      </c>
      <c r="P2141" s="49">
        <v>0.60099999999999998</v>
      </c>
      <c r="Q2141" s="49">
        <v>0.60299999999999998</v>
      </c>
      <c r="R2141" s="49">
        <v>0.59199999999999997</v>
      </c>
      <c r="S2141" s="49">
        <v>0.627</v>
      </c>
      <c r="T2141" s="49">
        <v>0.63600000000000001</v>
      </c>
      <c r="U2141" s="49">
        <v>0.64500000000000002</v>
      </c>
      <c r="V2141" s="49">
        <v>0.65300000000000002</v>
      </c>
    </row>
    <row r="2142" spans="1:22" ht="15.75" customHeight="1">
      <c r="A2142" s="139" t="s">
        <v>751</v>
      </c>
      <c r="B2142" s="139" t="s">
        <v>514</v>
      </c>
      <c r="C2142" s="139" t="s">
        <v>786</v>
      </c>
      <c r="D2142" s="139" t="s">
        <v>633</v>
      </c>
      <c r="E2142" s="139" t="s">
        <v>754</v>
      </c>
      <c r="F2142" s="49">
        <v>0.34100000000000003</v>
      </c>
      <c r="G2142" s="49">
        <v>0.34399999999999997</v>
      </c>
      <c r="H2142" s="49">
        <v>0.34699999999999998</v>
      </c>
      <c r="I2142" s="49">
        <v>0.35199999999999998</v>
      </c>
      <c r="J2142" s="49">
        <v>0.35599999999999998</v>
      </c>
      <c r="K2142" s="49">
        <v>0.36</v>
      </c>
      <c r="L2142" s="49">
        <v>0.36499999999999999</v>
      </c>
      <c r="M2142" s="49">
        <v>0.36899999999999999</v>
      </c>
      <c r="N2142" s="49">
        <v>0.373</v>
      </c>
      <c r="O2142" s="49">
        <v>0.375</v>
      </c>
      <c r="P2142" s="49">
        <v>0.376</v>
      </c>
      <c r="Q2142" s="49">
        <v>0.377</v>
      </c>
      <c r="R2142" s="49">
        <v>0.373</v>
      </c>
      <c r="S2142" s="49">
        <v>0.38400000000000001</v>
      </c>
      <c r="T2142" s="49">
        <v>0.38700000000000001</v>
      </c>
      <c r="U2142" s="49">
        <v>0.39</v>
      </c>
      <c r="V2142" s="49">
        <v>0.39400000000000002</v>
      </c>
    </row>
    <row r="2143" spans="1:22" ht="15.75" customHeight="1">
      <c r="A2143" s="139" t="s">
        <v>751</v>
      </c>
      <c r="B2143" s="139" t="s">
        <v>548</v>
      </c>
      <c r="C2143" s="139" t="s">
        <v>786</v>
      </c>
      <c r="D2143" s="139" t="s">
        <v>633</v>
      </c>
      <c r="E2143" s="139" t="s">
        <v>754</v>
      </c>
      <c r="F2143" s="49">
        <v>30900</v>
      </c>
      <c r="G2143" s="49">
        <v>31900</v>
      </c>
      <c r="H2143" s="49">
        <v>33300</v>
      </c>
      <c r="I2143" s="49">
        <v>34200</v>
      </c>
      <c r="J2143" s="49">
        <v>33000</v>
      </c>
      <c r="K2143" s="49">
        <v>30400</v>
      </c>
      <c r="L2143" s="49">
        <v>30400</v>
      </c>
      <c r="M2143" s="49">
        <v>33800</v>
      </c>
      <c r="N2143" s="49">
        <v>34200</v>
      </c>
      <c r="O2143" s="49">
        <v>32000</v>
      </c>
      <c r="P2143" s="49">
        <v>33300</v>
      </c>
      <c r="Q2143" s="49">
        <v>34500</v>
      </c>
      <c r="R2143" s="49">
        <v>34500</v>
      </c>
      <c r="S2143" s="49">
        <v>34600</v>
      </c>
      <c r="T2143" s="49">
        <v>35700</v>
      </c>
      <c r="U2143" s="49">
        <v>37300</v>
      </c>
      <c r="V2143" s="49">
        <v>38900</v>
      </c>
    </row>
    <row r="2144" spans="1:22" ht="15.75" customHeight="1">
      <c r="A2144" s="139" t="s">
        <v>751</v>
      </c>
      <c r="B2144" s="139" t="s">
        <v>408</v>
      </c>
      <c r="C2144" s="139" t="s">
        <v>786</v>
      </c>
      <c r="D2144" s="139" t="s">
        <v>633</v>
      </c>
      <c r="E2144" s="139" t="s">
        <v>754</v>
      </c>
      <c r="F2144" s="49">
        <v>2720</v>
      </c>
      <c r="G2144" s="49">
        <v>2700</v>
      </c>
      <c r="H2144" s="49">
        <v>3180</v>
      </c>
      <c r="I2144" s="49">
        <v>3440</v>
      </c>
      <c r="J2144" s="49">
        <v>3810</v>
      </c>
      <c r="K2144" s="49">
        <v>3930</v>
      </c>
      <c r="L2144" s="49">
        <v>4170</v>
      </c>
      <c r="M2144" s="49">
        <v>4390</v>
      </c>
      <c r="N2144" s="49">
        <v>4720</v>
      </c>
      <c r="O2144" s="49">
        <v>4650</v>
      </c>
      <c r="P2144" s="49">
        <v>4600</v>
      </c>
      <c r="Q2144" s="49">
        <v>5220</v>
      </c>
      <c r="R2144" s="49">
        <v>5360</v>
      </c>
      <c r="S2144" s="49">
        <v>5680</v>
      </c>
      <c r="T2144" s="49">
        <v>6140</v>
      </c>
      <c r="U2144" s="49">
        <v>6460</v>
      </c>
      <c r="V2144" s="49">
        <v>6640</v>
      </c>
    </row>
    <row r="2145" spans="1:22" ht="15.75" customHeight="1">
      <c r="A2145" s="139" t="s">
        <v>751</v>
      </c>
      <c r="B2145" s="139" t="s">
        <v>412</v>
      </c>
      <c r="C2145" s="139" t="s">
        <v>786</v>
      </c>
      <c r="D2145" s="139" t="s">
        <v>633</v>
      </c>
      <c r="E2145" s="139" t="s">
        <v>754</v>
      </c>
      <c r="F2145" s="49">
        <v>53.3</v>
      </c>
      <c r="G2145" s="49">
        <v>53.5</v>
      </c>
      <c r="H2145" s="49">
        <v>112</v>
      </c>
      <c r="I2145" s="49">
        <v>115</v>
      </c>
      <c r="J2145" s="49">
        <v>115</v>
      </c>
      <c r="K2145" s="49">
        <v>115</v>
      </c>
      <c r="L2145" s="49">
        <v>172</v>
      </c>
      <c r="M2145" s="49">
        <v>170</v>
      </c>
      <c r="N2145" s="49">
        <v>169</v>
      </c>
      <c r="O2145" s="49">
        <v>400</v>
      </c>
      <c r="P2145" s="49">
        <v>475</v>
      </c>
      <c r="Q2145" s="49">
        <v>510</v>
      </c>
      <c r="R2145" s="49">
        <v>583</v>
      </c>
      <c r="S2145" s="49">
        <v>592</v>
      </c>
      <c r="T2145" s="49">
        <v>934</v>
      </c>
      <c r="U2145" s="49">
        <v>982</v>
      </c>
      <c r="V2145" s="49">
        <v>982</v>
      </c>
    </row>
    <row r="2146" spans="1:22" ht="15.75" customHeight="1">
      <c r="A2146" s="139" t="s">
        <v>751</v>
      </c>
      <c r="B2146" s="139" t="s">
        <v>416</v>
      </c>
      <c r="C2146" s="139" t="s">
        <v>786</v>
      </c>
      <c r="D2146" s="139" t="s">
        <v>633</v>
      </c>
      <c r="E2146" s="139" t="s">
        <v>754</v>
      </c>
      <c r="F2146" s="49">
        <v>1670</v>
      </c>
      <c r="G2146" s="49">
        <v>1730</v>
      </c>
      <c r="H2146" s="49">
        <v>1710</v>
      </c>
      <c r="I2146" s="49">
        <v>2340</v>
      </c>
      <c r="J2146" s="49">
        <v>2650</v>
      </c>
      <c r="K2146" s="49">
        <v>2790</v>
      </c>
      <c r="L2146" s="49">
        <v>2040</v>
      </c>
      <c r="M2146" s="49">
        <v>2300</v>
      </c>
      <c r="N2146" s="49">
        <v>2360</v>
      </c>
      <c r="O2146" s="49">
        <v>2580</v>
      </c>
      <c r="P2146" s="49">
        <v>2620</v>
      </c>
      <c r="Q2146" s="49">
        <v>2600</v>
      </c>
      <c r="R2146" s="49">
        <v>2580</v>
      </c>
      <c r="S2146" s="49">
        <v>2560</v>
      </c>
      <c r="T2146" s="49">
        <v>2430</v>
      </c>
      <c r="U2146" s="49">
        <v>2260</v>
      </c>
      <c r="V2146" s="49">
        <v>2260</v>
      </c>
    </row>
    <row r="2147" spans="1:22" ht="15.75" customHeight="1">
      <c r="A2147" s="139" t="s">
        <v>751</v>
      </c>
      <c r="B2147" s="139" t="s">
        <v>420</v>
      </c>
      <c r="C2147" s="139" t="s">
        <v>786</v>
      </c>
      <c r="D2147" s="139" t="s">
        <v>633</v>
      </c>
      <c r="E2147" s="139" t="s">
        <v>754</v>
      </c>
      <c r="F2147" s="49">
        <v>47.1</v>
      </c>
      <c r="G2147" s="49">
        <v>44.5</v>
      </c>
      <c r="H2147" s="49">
        <v>38.799999999999997</v>
      </c>
      <c r="I2147" s="49">
        <v>27.1</v>
      </c>
      <c r="J2147" s="49">
        <v>65.2</v>
      </c>
      <c r="K2147" s="49">
        <v>76.900000000000006</v>
      </c>
      <c r="L2147" s="49">
        <v>79.400000000000006</v>
      </c>
      <c r="M2147" s="49">
        <v>78.8</v>
      </c>
      <c r="N2147" s="49">
        <v>56</v>
      </c>
      <c r="O2147" s="49">
        <v>47.6</v>
      </c>
      <c r="P2147" s="49">
        <v>47.7</v>
      </c>
      <c r="Q2147" s="49">
        <v>50.3</v>
      </c>
      <c r="R2147" s="49">
        <v>66.599999999999994</v>
      </c>
      <c r="S2147" s="49">
        <v>94.5</v>
      </c>
      <c r="T2147" s="49">
        <v>134</v>
      </c>
      <c r="U2147" s="49">
        <v>136</v>
      </c>
      <c r="V2147" s="49">
        <v>136</v>
      </c>
    </row>
    <row r="2148" spans="1:22" ht="15.75" customHeight="1">
      <c r="A2148" s="139" t="s">
        <v>751</v>
      </c>
      <c r="B2148" s="139" t="s">
        <v>422</v>
      </c>
      <c r="C2148" s="139" t="s">
        <v>786</v>
      </c>
      <c r="D2148" s="139" t="s">
        <v>633</v>
      </c>
      <c r="E2148" s="139" t="s">
        <v>754</v>
      </c>
      <c r="F2148" s="49">
        <v>3680</v>
      </c>
      <c r="G2148" s="49">
        <v>3550</v>
      </c>
      <c r="H2148" s="49">
        <v>3750</v>
      </c>
      <c r="I2148" s="49">
        <v>3930</v>
      </c>
      <c r="J2148" s="49">
        <v>4040</v>
      </c>
      <c r="K2148" s="49">
        <v>4100</v>
      </c>
      <c r="L2148" s="49">
        <v>4630</v>
      </c>
      <c r="M2148" s="49">
        <v>4640</v>
      </c>
      <c r="N2148" s="49">
        <v>4500</v>
      </c>
      <c r="O2148" s="49">
        <v>5220</v>
      </c>
      <c r="P2148" s="49">
        <v>5570</v>
      </c>
      <c r="Q2148" s="49">
        <v>3450</v>
      </c>
      <c r="R2148" s="49">
        <v>3030</v>
      </c>
      <c r="S2148" s="49">
        <v>3300</v>
      </c>
      <c r="T2148" s="49">
        <v>3300</v>
      </c>
      <c r="U2148" s="49">
        <v>3160</v>
      </c>
      <c r="V2148" s="49">
        <v>3160</v>
      </c>
    </row>
    <row r="2149" spans="1:22" ht="15.75" customHeight="1">
      <c r="A2149" s="139" t="s">
        <v>751</v>
      </c>
      <c r="B2149" s="139" t="s">
        <v>516</v>
      </c>
      <c r="C2149" s="139" t="s">
        <v>786</v>
      </c>
      <c r="D2149" s="139" t="s">
        <v>633</v>
      </c>
      <c r="E2149" s="139" t="s">
        <v>754</v>
      </c>
      <c r="F2149" s="49">
        <v>27.6</v>
      </c>
      <c r="G2149" s="49">
        <v>27.8</v>
      </c>
      <c r="H2149" s="49">
        <v>28</v>
      </c>
      <c r="I2149" s="49">
        <v>28.3</v>
      </c>
      <c r="J2149" s="49">
        <v>28.5</v>
      </c>
      <c r="K2149" s="49">
        <v>28.7</v>
      </c>
      <c r="L2149" s="49">
        <v>29</v>
      </c>
      <c r="M2149" s="49">
        <v>29.2</v>
      </c>
      <c r="N2149" s="49">
        <v>29.4</v>
      </c>
      <c r="O2149" s="49">
        <v>29.6</v>
      </c>
      <c r="P2149" s="49">
        <v>29.9</v>
      </c>
      <c r="Q2149" s="49">
        <v>30.1</v>
      </c>
      <c r="R2149" s="49">
        <v>30.3</v>
      </c>
      <c r="S2149" s="49">
        <v>30.5</v>
      </c>
      <c r="T2149" s="49">
        <v>30.7</v>
      </c>
      <c r="U2149" s="49">
        <v>31</v>
      </c>
      <c r="V2149" s="49">
        <v>31.2</v>
      </c>
    </row>
    <row r="2150" spans="1:22" ht="15.75" customHeight="1">
      <c r="A2150" s="139" t="s">
        <v>751</v>
      </c>
      <c r="B2150" s="139" t="s">
        <v>765</v>
      </c>
      <c r="C2150" s="139" t="s">
        <v>786</v>
      </c>
      <c r="D2150" s="139" t="s">
        <v>633</v>
      </c>
      <c r="E2150" s="139" t="s">
        <v>754</v>
      </c>
      <c r="F2150" s="49">
        <v>9810</v>
      </c>
      <c r="G2150" s="49">
        <v>11200</v>
      </c>
      <c r="H2150" s="49">
        <v>11800</v>
      </c>
      <c r="I2150" s="49">
        <v>13000</v>
      </c>
      <c r="J2150" s="49">
        <v>13600</v>
      </c>
      <c r="K2150" s="49">
        <v>15100</v>
      </c>
      <c r="L2150" s="49">
        <v>15100</v>
      </c>
      <c r="M2150" s="49">
        <v>17400</v>
      </c>
      <c r="N2150" s="49">
        <v>17000</v>
      </c>
      <c r="O2150" s="49">
        <v>18100</v>
      </c>
      <c r="P2150" s="49">
        <v>17800</v>
      </c>
      <c r="Q2150" s="49">
        <v>20200</v>
      </c>
      <c r="R2150" s="49">
        <v>22000</v>
      </c>
      <c r="S2150" s="49">
        <v>23700</v>
      </c>
      <c r="T2150" s="49">
        <v>25300</v>
      </c>
      <c r="U2150" s="49">
        <v>26100</v>
      </c>
      <c r="V2150" s="49">
        <v>26200</v>
      </c>
    </row>
    <row r="2151" spans="1:22" ht="15.75" customHeight="1">
      <c r="A2151" s="139" t="s">
        <v>751</v>
      </c>
      <c r="B2151" s="139" t="s">
        <v>424</v>
      </c>
      <c r="C2151" s="139" t="s">
        <v>786</v>
      </c>
      <c r="D2151" s="139" t="s">
        <v>633</v>
      </c>
      <c r="E2151" s="139" t="s">
        <v>754</v>
      </c>
      <c r="F2151" s="49">
        <v>12.6</v>
      </c>
      <c r="G2151" s="49">
        <v>12.7</v>
      </c>
      <c r="H2151" s="49">
        <v>12.3</v>
      </c>
      <c r="I2151" s="49">
        <v>12.3</v>
      </c>
      <c r="J2151" s="49">
        <v>13.2</v>
      </c>
      <c r="K2151" s="49">
        <v>13.9</v>
      </c>
      <c r="L2151" s="49">
        <v>13.5</v>
      </c>
      <c r="M2151" s="49">
        <v>13.6</v>
      </c>
      <c r="N2151" s="49">
        <v>13.1</v>
      </c>
      <c r="O2151" s="49">
        <v>12.6</v>
      </c>
      <c r="P2151" s="49">
        <v>13.6</v>
      </c>
      <c r="Q2151" s="49">
        <v>13.1</v>
      </c>
      <c r="R2151" s="49">
        <v>12.4</v>
      </c>
      <c r="S2151" s="49">
        <v>13.4</v>
      </c>
      <c r="T2151" s="49">
        <v>13.5</v>
      </c>
      <c r="U2151" s="49">
        <v>13.6</v>
      </c>
      <c r="V2151" s="49">
        <v>13.7</v>
      </c>
    </row>
    <row r="2152" spans="1:22" ht="15.75" customHeight="1">
      <c r="A2152" s="139" t="s">
        <v>751</v>
      </c>
      <c r="B2152" s="139" t="s">
        <v>554</v>
      </c>
      <c r="C2152" s="139" t="s">
        <v>786</v>
      </c>
      <c r="D2152" s="139" t="s">
        <v>633</v>
      </c>
      <c r="E2152" s="139" t="s">
        <v>754</v>
      </c>
      <c r="F2152" s="49">
        <v>463</v>
      </c>
      <c r="G2152" s="49">
        <v>503</v>
      </c>
      <c r="H2152" s="49">
        <v>463</v>
      </c>
      <c r="I2152" s="49">
        <v>521</v>
      </c>
      <c r="J2152" s="49">
        <v>613</v>
      </c>
      <c r="K2152" s="49">
        <v>653</v>
      </c>
      <c r="L2152" s="49">
        <v>688</v>
      </c>
      <c r="M2152" s="49">
        <v>726</v>
      </c>
      <c r="N2152" s="49">
        <v>795</v>
      </c>
      <c r="O2152" s="49">
        <v>791</v>
      </c>
      <c r="P2152" s="49">
        <v>730</v>
      </c>
      <c r="Q2152" s="49">
        <v>818</v>
      </c>
      <c r="R2152" s="49">
        <v>822</v>
      </c>
      <c r="S2152" s="49">
        <v>813</v>
      </c>
      <c r="T2152" s="49">
        <v>796</v>
      </c>
      <c r="U2152" s="49">
        <v>950</v>
      </c>
      <c r="V2152" s="49">
        <v>952</v>
      </c>
    </row>
    <row r="2153" spans="1:22" ht="15.75" customHeight="1">
      <c r="A2153" s="139" t="s">
        <v>751</v>
      </c>
      <c r="B2153" s="139" t="s">
        <v>418</v>
      </c>
      <c r="C2153" s="139" t="s">
        <v>786</v>
      </c>
      <c r="D2153" s="139" t="s">
        <v>633</v>
      </c>
      <c r="E2153" s="139" t="s">
        <v>754</v>
      </c>
      <c r="F2153" s="49">
        <v>9.0299999999999994</v>
      </c>
      <c r="G2153" s="49">
        <v>9.08</v>
      </c>
      <c r="H2153" s="49">
        <v>9.1</v>
      </c>
      <c r="I2153" s="49">
        <v>9.1</v>
      </c>
      <c r="J2153" s="49">
        <v>9.1</v>
      </c>
      <c r="K2153" s="49">
        <v>9.08</v>
      </c>
      <c r="L2153" s="49">
        <v>9.06</v>
      </c>
      <c r="M2153" s="49">
        <v>9.0500000000000007</v>
      </c>
      <c r="N2153" s="49">
        <v>9.0399999999999991</v>
      </c>
      <c r="O2153" s="49">
        <v>9.0299999999999994</v>
      </c>
      <c r="P2153" s="49">
        <v>9.0299999999999994</v>
      </c>
      <c r="Q2153" s="49">
        <v>9.08</v>
      </c>
      <c r="R2153" s="49">
        <v>8.84</v>
      </c>
      <c r="S2153" s="49">
        <v>9.0500000000000007</v>
      </c>
      <c r="T2153" s="49">
        <v>9.06</v>
      </c>
      <c r="U2153" s="49">
        <v>9.06</v>
      </c>
      <c r="V2153" s="49">
        <v>9.07</v>
      </c>
    </row>
    <row r="2154" spans="1:22" ht="15.75" customHeight="1">
      <c r="A2154" s="139" t="s">
        <v>751</v>
      </c>
      <c r="B2154" s="139" t="s">
        <v>426</v>
      </c>
      <c r="C2154" s="139" t="s">
        <v>786</v>
      </c>
      <c r="D2154" s="139" t="s">
        <v>633</v>
      </c>
      <c r="E2154" s="139" t="s">
        <v>754</v>
      </c>
      <c r="F2154" s="49">
        <v>1700</v>
      </c>
      <c r="G2154" s="49">
        <v>1780</v>
      </c>
      <c r="H2154" s="49">
        <v>1810</v>
      </c>
      <c r="I2154" s="49">
        <v>1800</v>
      </c>
      <c r="J2154" s="49">
        <v>1770</v>
      </c>
      <c r="K2154" s="49">
        <v>1850</v>
      </c>
      <c r="L2154" s="49">
        <v>2100</v>
      </c>
      <c r="M2154" s="49">
        <v>3180</v>
      </c>
      <c r="N2154" s="49">
        <v>2690</v>
      </c>
      <c r="O2154" s="49">
        <v>1640</v>
      </c>
      <c r="P2154" s="49">
        <v>1620</v>
      </c>
      <c r="Q2154" s="49">
        <v>2750</v>
      </c>
      <c r="R2154" s="49">
        <v>2840</v>
      </c>
      <c r="S2154" s="49">
        <v>2450</v>
      </c>
      <c r="T2154" s="49">
        <v>2580</v>
      </c>
      <c r="U2154" s="49">
        <v>2870</v>
      </c>
      <c r="V2154" s="49">
        <v>2590</v>
      </c>
    </row>
    <row r="2155" spans="1:22" ht="15.75" customHeight="1">
      <c r="A2155" s="139" t="s">
        <v>751</v>
      </c>
      <c r="B2155" s="139" t="s">
        <v>428</v>
      </c>
      <c r="C2155" s="139" t="s">
        <v>786</v>
      </c>
      <c r="D2155" s="139" t="s">
        <v>633</v>
      </c>
      <c r="E2155" s="139" t="s">
        <v>754</v>
      </c>
      <c r="F2155" s="49">
        <v>788</v>
      </c>
      <c r="G2155" s="49">
        <v>735</v>
      </c>
      <c r="H2155" s="49">
        <v>751</v>
      </c>
      <c r="I2155" s="49">
        <v>695</v>
      </c>
      <c r="J2155" s="49">
        <v>764</v>
      </c>
      <c r="K2155" s="49">
        <v>735</v>
      </c>
      <c r="L2155" s="49">
        <v>783</v>
      </c>
      <c r="M2155" s="49">
        <v>776</v>
      </c>
      <c r="N2155" s="49">
        <v>710</v>
      </c>
      <c r="O2155" s="49">
        <v>634</v>
      </c>
      <c r="P2155" s="49">
        <v>653</v>
      </c>
      <c r="Q2155" s="49">
        <v>669</v>
      </c>
      <c r="R2155" s="49">
        <v>601</v>
      </c>
      <c r="S2155" s="49">
        <v>590</v>
      </c>
      <c r="T2155" s="49">
        <v>600</v>
      </c>
      <c r="U2155" s="49">
        <v>593</v>
      </c>
      <c r="V2155" s="49">
        <v>618</v>
      </c>
    </row>
    <row r="2156" spans="1:22" ht="15.75" customHeight="1">
      <c r="A2156" s="139" t="s">
        <v>751</v>
      </c>
      <c r="B2156" s="139" t="s">
        <v>414</v>
      </c>
      <c r="C2156" s="139" t="s">
        <v>786</v>
      </c>
      <c r="D2156" s="139" t="s">
        <v>633</v>
      </c>
      <c r="E2156" s="139" t="s">
        <v>754</v>
      </c>
      <c r="F2156" s="49">
        <v>514</v>
      </c>
      <c r="G2156" s="49">
        <v>532</v>
      </c>
      <c r="H2156" s="49">
        <v>538</v>
      </c>
      <c r="I2156" s="49">
        <v>549</v>
      </c>
      <c r="J2156" s="49">
        <v>564</v>
      </c>
      <c r="K2156" s="49">
        <v>537</v>
      </c>
      <c r="L2156" s="49">
        <v>614</v>
      </c>
      <c r="M2156" s="49">
        <v>648</v>
      </c>
      <c r="N2156" s="49">
        <v>679</v>
      </c>
      <c r="O2156" s="49">
        <v>616</v>
      </c>
      <c r="P2156" s="49">
        <v>897</v>
      </c>
      <c r="Q2156" s="49">
        <v>993</v>
      </c>
      <c r="R2156" s="49">
        <v>1090</v>
      </c>
      <c r="S2156" s="49">
        <v>1010</v>
      </c>
      <c r="T2156" s="49">
        <v>1020</v>
      </c>
      <c r="U2156" s="49">
        <v>943</v>
      </c>
      <c r="V2156" s="49">
        <v>836</v>
      </c>
    </row>
    <row r="2157" spans="1:22" ht="15.75" customHeight="1">
      <c r="A2157" s="139" t="s">
        <v>751</v>
      </c>
      <c r="B2157" s="139" t="s">
        <v>766</v>
      </c>
      <c r="C2157" s="139" t="s">
        <v>786</v>
      </c>
      <c r="D2157" s="139" t="s">
        <v>633</v>
      </c>
      <c r="E2157" s="139" t="s">
        <v>754</v>
      </c>
      <c r="F2157" s="49">
        <v>4.6500000000000004</v>
      </c>
      <c r="G2157" s="49">
        <v>4.6500000000000004</v>
      </c>
      <c r="H2157" s="49">
        <v>4.6500000000000004</v>
      </c>
      <c r="I2157" s="49">
        <v>4.6500000000000004</v>
      </c>
      <c r="J2157" s="49">
        <v>4.6500000000000004</v>
      </c>
      <c r="K2157" s="49">
        <v>4.6500000000000004</v>
      </c>
      <c r="L2157" s="49">
        <v>4.6500000000000004</v>
      </c>
      <c r="M2157" s="49">
        <v>4.6500000000000004</v>
      </c>
      <c r="N2157" s="49">
        <v>4.6500000000000004</v>
      </c>
      <c r="O2157" s="49">
        <v>4.6500000000000004</v>
      </c>
      <c r="P2157" s="49">
        <v>4.6500000000000004</v>
      </c>
      <c r="Q2157" s="49">
        <v>4.58</v>
      </c>
      <c r="R2157" s="49">
        <v>4.54</v>
      </c>
      <c r="S2157" s="49">
        <v>4.4800000000000004</v>
      </c>
      <c r="T2157" s="49">
        <v>4.45</v>
      </c>
      <c r="U2157" s="49">
        <v>4.43</v>
      </c>
      <c r="V2157" s="49">
        <v>4.4000000000000004</v>
      </c>
    </row>
    <row r="2158" spans="1:22" ht="15.75" customHeight="1">
      <c r="A2158" s="139" t="s">
        <v>751</v>
      </c>
      <c r="B2158" s="139" t="s">
        <v>462</v>
      </c>
      <c r="C2158" s="139" t="s">
        <v>786</v>
      </c>
      <c r="D2158" s="139" t="s">
        <v>633</v>
      </c>
      <c r="E2158" s="139" t="s">
        <v>754</v>
      </c>
      <c r="F2158" s="49">
        <v>4010</v>
      </c>
      <c r="G2158" s="49">
        <v>4980</v>
      </c>
      <c r="H2158" s="49">
        <v>5250</v>
      </c>
      <c r="I2158" s="49">
        <v>5510</v>
      </c>
      <c r="J2158" s="49">
        <v>5960</v>
      </c>
      <c r="K2158" s="49">
        <v>5660</v>
      </c>
      <c r="L2158" s="49">
        <v>6080</v>
      </c>
      <c r="M2158" s="49">
        <v>6860</v>
      </c>
      <c r="N2158" s="49">
        <v>7470</v>
      </c>
      <c r="O2158" s="49">
        <v>7910</v>
      </c>
      <c r="P2158" s="49">
        <v>7660</v>
      </c>
      <c r="Q2158" s="49">
        <v>7400</v>
      </c>
      <c r="R2158" s="49">
        <v>8260</v>
      </c>
      <c r="S2158" s="49">
        <v>8620</v>
      </c>
      <c r="T2158" s="49">
        <v>8060</v>
      </c>
      <c r="U2158" s="49">
        <v>8200</v>
      </c>
      <c r="V2158" s="49">
        <v>8210</v>
      </c>
    </row>
    <row r="2159" spans="1:22" ht="15.75" customHeight="1">
      <c r="A2159" s="139" t="s">
        <v>751</v>
      </c>
      <c r="B2159" s="139" t="s">
        <v>456</v>
      </c>
      <c r="C2159" s="139" t="s">
        <v>786</v>
      </c>
      <c r="D2159" s="139" t="s">
        <v>633</v>
      </c>
      <c r="E2159" s="139" t="s">
        <v>754</v>
      </c>
      <c r="F2159" s="49">
        <v>17.8</v>
      </c>
      <c r="G2159" s="49">
        <v>17.399999999999999</v>
      </c>
      <c r="H2159" s="49">
        <v>17.100000000000001</v>
      </c>
      <c r="I2159" s="49">
        <v>16.899999999999999</v>
      </c>
      <c r="J2159" s="49">
        <v>17</v>
      </c>
      <c r="K2159" s="49">
        <v>16.899999999999999</v>
      </c>
      <c r="L2159" s="49">
        <v>17.100000000000001</v>
      </c>
      <c r="M2159" s="49">
        <v>17.7</v>
      </c>
      <c r="N2159" s="49">
        <v>16.600000000000001</v>
      </c>
      <c r="O2159" s="49">
        <v>17.399999999999999</v>
      </c>
      <c r="P2159" s="49">
        <v>19.100000000000001</v>
      </c>
      <c r="Q2159" s="49">
        <v>19.399999999999999</v>
      </c>
      <c r="R2159" s="49">
        <v>17.899999999999999</v>
      </c>
      <c r="S2159" s="49">
        <v>18.100000000000001</v>
      </c>
      <c r="T2159" s="49">
        <v>18.2</v>
      </c>
      <c r="U2159" s="49">
        <v>18.3</v>
      </c>
      <c r="V2159" s="49">
        <v>18.399999999999999</v>
      </c>
    </row>
    <row r="2160" spans="1:22" ht="15.75" customHeight="1">
      <c r="A2160" s="139" t="s">
        <v>751</v>
      </c>
      <c r="B2160" s="139" t="s">
        <v>454</v>
      </c>
      <c r="C2160" s="139" t="s">
        <v>786</v>
      </c>
      <c r="D2160" s="139" t="s">
        <v>633</v>
      </c>
      <c r="E2160" s="139" t="s">
        <v>754</v>
      </c>
      <c r="F2160" s="49">
        <v>375</v>
      </c>
      <c r="G2160" s="49">
        <v>364</v>
      </c>
      <c r="H2160" s="49">
        <v>420</v>
      </c>
      <c r="I2160" s="49">
        <v>466</v>
      </c>
      <c r="J2160" s="49">
        <v>507</v>
      </c>
      <c r="K2160" s="49">
        <v>640</v>
      </c>
      <c r="L2160" s="49">
        <v>730</v>
      </c>
      <c r="M2160" s="49">
        <v>997</v>
      </c>
      <c r="N2160" s="49">
        <v>1060</v>
      </c>
      <c r="O2160" s="49">
        <v>547</v>
      </c>
      <c r="P2160" s="49">
        <v>576</v>
      </c>
      <c r="Q2160" s="49">
        <v>608</v>
      </c>
      <c r="R2160" s="49">
        <v>614</v>
      </c>
      <c r="S2160" s="49">
        <v>652</v>
      </c>
      <c r="T2160" s="49">
        <v>640</v>
      </c>
      <c r="U2160" s="49">
        <v>615</v>
      </c>
      <c r="V2160" s="49">
        <v>649</v>
      </c>
    </row>
    <row r="2161" spans="1:22" ht="15.75" customHeight="1">
      <c r="A2161" s="139" t="s">
        <v>751</v>
      </c>
      <c r="B2161" s="139" t="s">
        <v>432</v>
      </c>
      <c r="C2161" s="139" t="s">
        <v>786</v>
      </c>
      <c r="D2161" s="139" t="s">
        <v>633</v>
      </c>
      <c r="E2161" s="139" t="s">
        <v>754</v>
      </c>
      <c r="F2161" s="49">
        <v>81.2</v>
      </c>
      <c r="G2161" s="49">
        <v>122</v>
      </c>
      <c r="H2161" s="49">
        <v>163</v>
      </c>
      <c r="I2161" s="49">
        <v>204</v>
      </c>
      <c r="J2161" s="49">
        <v>245</v>
      </c>
      <c r="K2161" s="49">
        <v>286</v>
      </c>
      <c r="L2161" s="49">
        <v>461</v>
      </c>
      <c r="M2161" s="49">
        <v>518</v>
      </c>
      <c r="N2161" s="49">
        <v>574</v>
      </c>
      <c r="O2161" s="49">
        <v>490</v>
      </c>
      <c r="P2161" s="49">
        <v>267</v>
      </c>
      <c r="Q2161" s="49">
        <v>310</v>
      </c>
      <c r="R2161" s="49">
        <v>343</v>
      </c>
      <c r="S2161" s="49">
        <v>354</v>
      </c>
      <c r="T2161" s="49">
        <v>372</v>
      </c>
      <c r="U2161" s="49">
        <v>373</v>
      </c>
      <c r="V2161" s="49">
        <v>375</v>
      </c>
    </row>
    <row r="2162" spans="1:22" ht="15.75" customHeight="1">
      <c r="A2162" s="139" t="s">
        <v>751</v>
      </c>
      <c r="B2162" s="139" t="s">
        <v>438</v>
      </c>
      <c r="C2162" s="139" t="s">
        <v>786</v>
      </c>
      <c r="D2162" s="139" t="s">
        <v>633</v>
      </c>
      <c r="E2162" s="139" t="s">
        <v>754</v>
      </c>
      <c r="F2162" s="49">
        <v>1.29</v>
      </c>
      <c r="G2162" s="49">
        <v>1.33</v>
      </c>
      <c r="H2162" s="49">
        <v>1.36</v>
      </c>
      <c r="I2162" s="49">
        <v>1.4</v>
      </c>
      <c r="J2162" s="49">
        <v>1.43</v>
      </c>
      <c r="K2162" s="49">
        <v>1.47</v>
      </c>
      <c r="L2162" s="49">
        <v>1.5</v>
      </c>
      <c r="M2162" s="49">
        <v>1.54</v>
      </c>
      <c r="N2162" s="49">
        <v>1.57</v>
      </c>
      <c r="O2162" s="49">
        <v>1.59</v>
      </c>
      <c r="P2162" s="49">
        <v>1.61</v>
      </c>
      <c r="Q2162" s="49">
        <v>1.62</v>
      </c>
      <c r="R2162" s="49">
        <v>1.6</v>
      </c>
      <c r="S2162" s="49">
        <v>1.69</v>
      </c>
      <c r="T2162" s="49">
        <v>1.72</v>
      </c>
      <c r="U2162" s="49">
        <v>1.75</v>
      </c>
      <c r="V2162" s="49">
        <v>1.78</v>
      </c>
    </row>
    <row r="2163" spans="1:22" ht="15.75" customHeight="1">
      <c r="A2163" s="139" t="s">
        <v>751</v>
      </c>
      <c r="B2163" s="139" t="s">
        <v>450</v>
      </c>
      <c r="C2163" s="139" t="s">
        <v>786</v>
      </c>
      <c r="D2163" s="139" t="s">
        <v>633</v>
      </c>
      <c r="E2163" s="139" t="s">
        <v>754</v>
      </c>
      <c r="F2163" s="49">
        <v>44700</v>
      </c>
      <c r="G2163" s="49">
        <v>45200</v>
      </c>
      <c r="H2163" s="49">
        <v>41800</v>
      </c>
      <c r="I2163" s="49">
        <v>40700</v>
      </c>
      <c r="J2163" s="49">
        <v>48800</v>
      </c>
      <c r="K2163" s="49">
        <v>42000</v>
      </c>
      <c r="L2163" s="49">
        <v>48000</v>
      </c>
      <c r="M2163" s="49">
        <v>45400</v>
      </c>
      <c r="N2163" s="49">
        <v>46600</v>
      </c>
      <c r="O2163" s="49">
        <v>43500</v>
      </c>
      <c r="P2163" s="49">
        <v>47900</v>
      </c>
      <c r="Q2163" s="49">
        <v>44100</v>
      </c>
      <c r="R2163" s="49">
        <v>45000</v>
      </c>
      <c r="S2163" s="49">
        <v>41700</v>
      </c>
      <c r="T2163" s="49">
        <v>42000</v>
      </c>
      <c r="U2163" s="49">
        <v>44600</v>
      </c>
      <c r="V2163" s="49">
        <v>44500</v>
      </c>
    </row>
    <row r="2164" spans="1:22" ht="15.75" customHeight="1">
      <c r="A2164" s="139" t="s">
        <v>751</v>
      </c>
      <c r="B2164" s="139" t="s">
        <v>444</v>
      </c>
      <c r="C2164" s="139" t="s">
        <v>786</v>
      </c>
      <c r="D2164" s="139" t="s">
        <v>633</v>
      </c>
      <c r="E2164" s="139" t="s">
        <v>754</v>
      </c>
      <c r="F2164" s="49">
        <v>2.6099999999999999E-3</v>
      </c>
      <c r="G2164" s="49">
        <v>2.6099999999999999E-3</v>
      </c>
      <c r="H2164" s="49">
        <v>2.6099999999999999E-3</v>
      </c>
      <c r="I2164" s="49">
        <v>2.6099999999999999E-3</v>
      </c>
      <c r="J2164" s="49">
        <v>2.5999999999999999E-3</v>
      </c>
      <c r="K2164" s="49">
        <v>2.5999999999999999E-3</v>
      </c>
      <c r="L2164" s="49">
        <v>2.5999999999999999E-3</v>
      </c>
      <c r="M2164" s="49">
        <v>2.6099999999999999E-3</v>
      </c>
      <c r="N2164" s="49">
        <v>2.6099999999999999E-3</v>
      </c>
      <c r="O2164" s="49">
        <v>2.6199999999999999E-3</v>
      </c>
      <c r="P2164" s="49">
        <v>2.6199999999999999E-3</v>
      </c>
      <c r="Q2164" s="49">
        <v>2.63E-3</v>
      </c>
      <c r="R2164" s="49">
        <v>2.63E-3</v>
      </c>
      <c r="S2164" s="49">
        <v>2.6199999999999999E-3</v>
      </c>
      <c r="T2164" s="49">
        <v>2.63E-3</v>
      </c>
      <c r="U2164" s="49">
        <v>2.63E-3</v>
      </c>
      <c r="V2164" s="49">
        <v>2.63E-3</v>
      </c>
    </row>
    <row r="2165" spans="1:22" ht="15.75" customHeight="1">
      <c r="A2165" s="139" t="s">
        <v>751</v>
      </c>
      <c r="B2165" s="139" t="s">
        <v>430</v>
      </c>
      <c r="C2165" s="139" t="s">
        <v>786</v>
      </c>
      <c r="D2165" s="139" t="s">
        <v>633</v>
      </c>
      <c r="E2165" s="139" t="s">
        <v>754</v>
      </c>
      <c r="F2165" s="49">
        <v>933</v>
      </c>
      <c r="G2165" s="49">
        <v>909</v>
      </c>
      <c r="H2165" s="49">
        <v>841</v>
      </c>
      <c r="I2165" s="49">
        <v>737</v>
      </c>
      <c r="J2165" s="49">
        <v>797</v>
      </c>
      <c r="K2165" s="49">
        <v>833</v>
      </c>
      <c r="L2165" s="49">
        <v>795</v>
      </c>
      <c r="M2165" s="49">
        <v>798</v>
      </c>
      <c r="N2165" s="49">
        <v>778</v>
      </c>
      <c r="O2165" s="49">
        <v>761</v>
      </c>
      <c r="P2165" s="49">
        <v>743</v>
      </c>
      <c r="Q2165" s="49">
        <v>727</v>
      </c>
      <c r="R2165" s="49">
        <v>710</v>
      </c>
      <c r="S2165" s="49">
        <v>793</v>
      </c>
      <c r="T2165" s="49">
        <v>775</v>
      </c>
      <c r="U2165" s="49">
        <v>715</v>
      </c>
      <c r="V2165" s="49">
        <v>705</v>
      </c>
    </row>
    <row r="2166" spans="1:22" ht="15.75" customHeight="1">
      <c r="A2166" s="139" t="s">
        <v>751</v>
      </c>
      <c r="B2166" s="139" t="s">
        <v>440</v>
      </c>
      <c r="C2166" s="139" t="s">
        <v>786</v>
      </c>
      <c r="D2166" s="139" t="s">
        <v>633</v>
      </c>
      <c r="E2166" s="139" t="s">
        <v>754</v>
      </c>
      <c r="F2166" s="49">
        <v>60.4</v>
      </c>
      <c r="G2166" s="49">
        <v>62.2</v>
      </c>
      <c r="H2166" s="49">
        <v>64.2</v>
      </c>
      <c r="I2166" s="49">
        <v>66.099999999999994</v>
      </c>
      <c r="J2166" s="49">
        <v>68.099999999999994</v>
      </c>
      <c r="K2166" s="49">
        <v>70.2</v>
      </c>
      <c r="L2166" s="49">
        <v>72.099999999999994</v>
      </c>
      <c r="M2166" s="49">
        <v>74.2</v>
      </c>
      <c r="N2166" s="49">
        <v>76.2</v>
      </c>
      <c r="O2166" s="49">
        <v>76.599999999999994</v>
      </c>
      <c r="P2166" s="49">
        <v>76.900000000000006</v>
      </c>
      <c r="Q2166" s="49">
        <v>77.2</v>
      </c>
      <c r="R2166" s="49">
        <v>75.7</v>
      </c>
      <c r="S2166" s="49">
        <v>81.5</v>
      </c>
      <c r="T2166" s="49">
        <v>83.1</v>
      </c>
      <c r="U2166" s="49">
        <v>84.7</v>
      </c>
      <c r="V2166" s="49">
        <v>86.2</v>
      </c>
    </row>
    <row r="2167" spans="1:22" ht="15.75" customHeight="1">
      <c r="A2167" s="139" t="s">
        <v>751</v>
      </c>
      <c r="B2167" s="139" t="s">
        <v>442</v>
      </c>
      <c r="C2167" s="139" t="s">
        <v>786</v>
      </c>
      <c r="D2167" s="139" t="s">
        <v>633</v>
      </c>
      <c r="E2167" s="139" t="s">
        <v>754</v>
      </c>
      <c r="F2167" s="49">
        <v>35.700000000000003</v>
      </c>
      <c r="G2167" s="49">
        <v>38.4</v>
      </c>
      <c r="H2167" s="49">
        <v>38.700000000000003</v>
      </c>
      <c r="I2167" s="49">
        <v>36.700000000000003</v>
      </c>
      <c r="J2167" s="49">
        <v>40.799999999999997</v>
      </c>
      <c r="K2167" s="49">
        <v>43.9</v>
      </c>
      <c r="L2167" s="49">
        <v>50.9</v>
      </c>
      <c r="M2167" s="49">
        <v>45.8</v>
      </c>
      <c r="N2167" s="49">
        <v>41.4</v>
      </c>
      <c r="O2167" s="49">
        <v>35.6</v>
      </c>
      <c r="P2167" s="49">
        <v>45.7</v>
      </c>
      <c r="Q2167" s="49">
        <v>32.1</v>
      </c>
      <c r="R2167" s="49">
        <v>54.9</v>
      </c>
      <c r="S2167" s="49">
        <v>45</v>
      </c>
      <c r="T2167" s="49">
        <v>45.3</v>
      </c>
      <c r="U2167" s="49">
        <v>43.1</v>
      </c>
      <c r="V2167" s="49">
        <v>43.5</v>
      </c>
    </row>
    <row r="2168" spans="1:22" ht="15.75" customHeight="1">
      <c r="A2168" s="139" t="s">
        <v>751</v>
      </c>
      <c r="B2168" s="139" t="s">
        <v>282</v>
      </c>
      <c r="C2168" s="139" t="s">
        <v>786</v>
      </c>
      <c r="D2168" s="139" t="s">
        <v>633</v>
      </c>
      <c r="E2168" s="139" t="s">
        <v>754</v>
      </c>
      <c r="F2168" s="49">
        <v>551</v>
      </c>
      <c r="G2168" s="49">
        <v>423</v>
      </c>
      <c r="H2168" s="49">
        <v>417</v>
      </c>
      <c r="I2168" s="49">
        <v>503</v>
      </c>
      <c r="J2168" s="49">
        <v>432</v>
      </c>
      <c r="K2168" s="49">
        <v>453</v>
      </c>
      <c r="L2168" s="49">
        <v>462</v>
      </c>
      <c r="M2168" s="49">
        <v>475</v>
      </c>
      <c r="N2168" s="49">
        <v>499</v>
      </c>
      <c r="O2168" s="49">
        <v>496</v>
      </c>
      <c r="P2168" s="49">
        <v>517</v>
      </c>
      <c r="Q2168" s="49">
        <v>538</v>
      </c>
      <c r="R2168" s="49">
        <v>675</v>
      </c>
      <c r="S2168" s="49">
        <v>688</v>
      </c>
      <c r="T2168" s="49">
        <v>760</v>
      </c>
      <c r="U2168" s="49">
        <v>550</v>
      </c>
      <c r="V2168" s="49">
        <v>547</v>
      </c>
    </row>
    <row r="2169" spans="1:22" ht="15.75" customHeight="1">
      <c r="A2169" s="139" t="s">
        <v>751</v>
      </c>
      <c r="B2169" s="139" t="s">
        <v>460</v>
      </c>
      <c r="C2169" s="139" t="s">
        <v>786</v>
      </c>
      <c r="D2169" s="139" t="s">
        <v>633</v>
      </c>
      <c r="E2169" s="139" t="s">
        <v>754</v>
      </c>
      <c r="F2169" s="49">
        <v>212</v>
      </c>
      <c r="G2169" s="49">
        <v>255</v>
      </c>
      <c r="H2169" s="49">
        <v>267</v>
      </c>
      <c r="I2169" s="49">
        <v>256</v>
      </c>
      <c r="J2169" s="49">
        <v>281</v>
      </c>
      <c r="K2169" s="49">
        <v>270</v>
      </c>
      <c r="L2169" s="49">
        <v>272</v>
      </c>
      <c r="M2169" s="49">
        <v>281</v>
      </c>
      <c r="N2169" s="49">
        <v>264</v>
      </c>
      <c r="O2169" s="49">
        <v>170</v>
      </c>
      <c r="P2169" s="49">
        <v>205</v>
      </c>
      <c r="Q2169" s="49">
        <v>239</v>
      </c>
      <c r="R2169" s="49">
        <v>201</v>
      </c>
      <c r="S2169" s="49">
        <v>153</v>
      </c>
      <c r="T2169" s="49">
        <v>203</v>
      </c>
      <c r="U2169" s="49">
        <v>199</v>
      </c>
      <c r="V2169" s="49">
        <v>195</v>
      </c>
    </row>
    <row r="2170" spans="1:22" ht="15.75" customHeight="1">
      <c r="A2170" s="139" t="s">
        <v>751</v>
      </c>
      <c r="B2170" s="139" t="s">
        <v>458</v>
      </c>
      <c r="C2170" s="139" t="s">
        <v>786</v>
      </c>
      <c r="D2170" s="139" t="s">
        <v>633</v>
      </c>
      <c r="E2170" s="139" t="s">
        <v>754</v>
      </c>
      <c r="F2170" s="49">
        <v>79.7</v>
      </c>
      <c r="G2170" s="49">
        <v>67</v>
      </c>
      <c r="H2170" s="49">
        <v>111</v>
      </c>
      <c r="I2170" s="49">
        <v>114</v>
      </c>
      <c r="J2170" s="49">
        <v>99.9</v>
      </c>
      <c r="K2170" s="49">
        <v>157</v>
      </c>
      <c r="L2170" s="49">
        <v>157</v>
      </c>
      <c r="M2170" s="49">
        <v>170</v>
      </c>
      <c r="N2170" s="49">
        <v>190</v>
      </c>
      <c r="O2170" s="49">
        <v>156</v>
      </c>
      <c r="P2170" s="49">
        <v>234</v>
      </c>
      <c r="Q2170" s="49">
        <v>218</v>
      </c>
      <c r="R2170" s="49">
        <v>233</v>
      </c>
      <c r="S2170" s="49">
        <v>162</v>
      </c>
      <c r="T2170" s="49">
        <v>251</v>
      </c>
      <c r="U2170" s="49">
        <v>252</v>
      </c>
      <c r="V2170" s="49">
        <v>252</v>
      </c>
    </row>
    <row r="2171" spans="1:22" ht="15.75" customHeight="1">
      <c r="A2171" s="139" t="s">
        <v>751</v>
      </c>
      <c r="B2171" s="139" t="s">
        <v>464</v>
      </c>
      <c r="C2171" s="139" t="s">
        <v>786</v>
      </c>
      <c r="D2171" s="139" t="s">
        <v>633</v>
      </c>
      <c r="E2171" s="139" t="s">
        <v>754</v>
      </c>
      <c r="F2171" s="49">
        <v>272</v>
      </c>
      <c r="G2171" s="49">
        <v>611</v>
      </c>
      <c r="H2171" s="49">
        <v>714</v>
      </c>
      <c r="I2171" s="49">
        <v>975</v>
      </c>
      <c r="J2171" s="49">
        <v>1180</v>
      </c>
      <c r="K2171" s="49">
        <v>1170</v>
      </c>
      <c r="L2171" s="49">
        <v>1220</v>
      </c>
      <c r="M2171" s="49">
        <v>1250</v>
      </c>
      <c r="N2171" s="49">
        <v>1230</v>
      </c>
      <c r="O2171" s="49">
        <v>1260</v>
      </c>
      <c r="P2171" s="49">
        <v>1310</v>
      </c>
      <c r="Q2171" s="49">
        <v>1360</v>
      </c>
      <c r="R2171" s="49">
        <v>1440</v>
      </c>
      <c r="S2171" s="49">
        <v>1780</v>
      </c>
      <c r="T2171" s="49">
        <v>1920</v>
      </c>
      <c r="U2171" s="49">
        <v>2020</v>
      </c>
      <c r="V2171" s="49">
        <v>2090</v>
      </c>
    </row>
    <row r="2172" spans="1:22" ht="15.75" customHeight="1">
      <c r="A2172" s="139" t="s">
        <v>751</v>
      </c>
      <c r="B2172" s="139" t="s">
        <v>446</v>
      </c>
      <c r="C2172" s="139" t="s">
        <v>786</v>
      </c>
      <c r="D2172" s="139" t="s">
        <v>633</v>
      </c>
      <c r="E2172" s="139" t="s">
        <v>754</v>
      </c>
      <c r="F2172" s="49">
        <v>84.6</v>
      </c>
      <c r="G2172" s="49">
        <v>113</v>
      </c>
      <c r="H2172" s="49">
        <v>114</v>
      </c>
      <c r="I2172" s="49">
        <v>113</v>
      </c>
      <c r="J2172" s="49">
        <v>165</v>
      </c>
      <c r="K2172" s="49">
        <v>165</v>
      </c>
      <c r="L2172" s="49">
        <v>202</v>
      </c>
      <c r="M2172" s="49">
        <v>223</v>
      </c>
      <c r="N2172" s="49">
        <v>178</v>
      </c>
      <c r="O2172" s="49">
        <v>179</v>
      </c>
      <c r="P2172" s="49">
        <v>292</v>
      </c>
      <c r="Q2172" s="49">
        <v>299</v>
      </c>
      <c r="R2172" s="49">
        <v>340</v>
      </c>
      <c r="S2172" s="49">
        <v>360</v>
      </c>
      <c r="T2172" s="49">
        <v>401</v>
      </c>
      <c r="U2172" s="49">
        <v>386</v>
      </c>
      <c r="V2172" s="49">
        <v>408</v>
      </c>
    </row>
    <row r="2173" spans="1:22" ht="15.75" customHeight="1">
      <c r="A2173" s="139" t="s">
        <v>751</v>
      </c>
      <c r="B2173" s="139" t="s">
        <v>448</v>
      </c>
      <c r="C2173" s="139" t="s">
        <v>786</v>
      </c>
      <c r="D2173" s="139" t="s">
        <v>633</v>
      </c>
      <c r="E2173" s="139" t="s">
        <v>754</v>
      </c>
      <c r="F2173" s="49">
        <v>35.5</v>
      </c>
      <c r="G2173" s="49">
        <v>35.799999999999997</v>
      </c>
      <c r="H2173" s="49">
        <v>35.9</v>
      </c>
      <c r="I2173" s="49">
        <v>36.1</v>
      </c>
      <c r="J2173" s="49">
        <v>36</v>
      </c>
      <c r="K2173" s="49">
        <v>36.4</v>
      </c>
      <c r="L2173" s="49">
        <v>36.4</v>
      </c>
      <c r="M2173" s="49">
        <v>36.700000000000003</v>
      </c>
      <c r="N2173" s="49">
        <v>37.1</v>
      </c>
      <c r="O2173" s="49">
        <v>37.299999999999997</v>
      </c>
      <c r="P2173" s="49">
        <v>37.6</v>
      </c>
      <c r="Q2173" s="49">
        <v>37.9</v>
      </c>
      <c r="R2173" s="49">
        <v>38</v>
      </c>
      <c r="S2173" s="49">
        <v>38.5</v>
      </c>
      <c r="T2173" s="49">
        <v>38.5</v>
      </c>
      <c r="U2173" s="49">
        <v>38.700000000000003</v>
      </c>
      <c r="V2173" s="49">
        <v>38.9</v>
      </c>
    </row>
    <row r="2174" spans="1:22" ht="15.75" customHeight="1">
      <c r="A2174" s="139" t="s">
        <v>751</v>
      </c>
      <c r="B2174" s="139" t="s">
        <v>434</v>
      </c>
      <c r="C2174" s="139" t="s">
        <v>786</v>
      </c>
      <c r="D2174" s="139" t="s">
        <v>633</v>
      </c>
      <c r="E2174" s="139" t="s">
        <v>754</v>
      </c>
      <c r="F2174" s="49">
        <v>93.9</v>
      </c>
      <c r="G2174" s="49">
        <v>106</v>
      </c>
      <c r="H2174" s="49">
        <v>77.3</v>
      </c>
      <c r="I2174" s="49">
        <v>98.4</v>
      </c>
      <c r="J2174" s="49">
        <v>81.3</v>
      </c>
      <c r="K2174" s="49">
        <v>102</v>
      </c>
      <c r="L2174" s="49">
        <v>111</v>
      </c>
      <c r="M2174" s="49">
        <v>108</v>
      </c>
      <c r="N2174" s="49">
        <v>128</v>
      </c>
      <c r="O2174" s="49">
        <v>128</v>
      </c>
      <c r="P2174" s="49">
        <v>112</v>
      </c>
      <c r="Q2174" s="49">
        <v>117</v>
      </c>
      <c r="R2174" s="49">
        <v>101</v>
      </c>
      <c r="S2174" s="49">
        <v>165</v>
      </c>
      <c r="T2174" s="49">
        <v>214</v>
      </c>
      <c r="U2174" s="49">
        <v>221</v>
      </c>
      <c r="V2174" s="49">
        <v>221</v>
      </c>
    </row>
    <row r="2175" spans="1:22" ht="15.75" customHeight="1">
      <c r="A2175" s="139" t="s">
        <v>751</v>
      </c>
      <c r="B2175" s="139" t="s">
        <v>436</v>
      </c>
      <c r="C2175" s="139" t="s">
        <v>786</v>
      </c>
      <c r="D2175" s="139" t="s">
        <v>633</v>
      </c>
      <c r="E2175" s="139" t="s">
        <v>754</v>
      </c>
      <c r="F2175" s="49">
        <v>13700</v>
      </c>
      <c r="G2175" s="49">
        <v>16200</v>
      </c>
      <c r="H2175" s="49">
        <v>16100</v>
      </c>
      <c r="I2175" s="49">
        <v>17000</v>
      </c>
      <c r="J2175" s="49">
        <v>16100</v>
      </c>
      <c r="K2175" s="49">
        <v>17500</v>
      </c>
      <c r="L2175" s="49">
        <v>18400</v>
      </c>
      <c r="M2175" s="49">
        <v>17600</v>
      </c>
      <c r="N2175" s="49">
        <v>18500</v>
      </c>
      <c r="O2175" s="49">
        <v>18100</v>
      </c>
      <c r="P2175" s="49">
        <v>17200</v>
      </c>
      <c r="Q2175" s="49">
        <v>19100</v>
      </c>
      <c r="R2175" s="49">
        <v>19200</v>
      </c>
      <c r="S2175" s="49">
        <v>19700</v>
      </c>
      <c r="T2175" s="49">
        <v>20100</v>
      </c>
      <c r="U2175" s="49">
        <v>20500</v>
      </c>
      <c r="V2175" s="49">
        <v>20700</v>
      </c>
    </row>
    <row r="2176" spans="1:22" ht="15.75" customHeight="1">
      <c r="A2176" s="139" t="s">
        <v>751</v>
      </c>
      <c r="B2176" s="139" t="s">
        <v>466</v>
      </c>
      <c r="C2176" s="139" t="s">
        <v>786</v>
      </c>
      <c r="D2176" s="139" t="s">
        <v>633</v>
      </c>
      <c r="E2176" s="139" t="s">
        <v>754</v>
      </c>
      <c r="F2176" s="49">
        <v>30.8</v>
      </c>
      <c r="G2176" s="49">
        <v>30.6</v>
      </c>
      <c r="H2176" s="49">
        <v>32.1</v>
      </c>
      <c r="I2176" s="49">
        <v>117</v>
      </c>
      <c r="J2176" s="49">
        <v>241</v>
      </c>
      <c r="K2176" s="49">
        <v>266</v>
      </c>
      <c r="L2176" s="49">
        <v>261</v>
      </c>
      <c r="M2176" s="49">
        <v>301</v>
      </c>
      <c r="N2176" s="49">
        <v>298</v>
      </c>
      <c r="O2176" s="49">
        <v>310</v>
      </c>
      <c r="P2176" s="49">
        <v>309</v>
      </c>
      <c r="Q2176" s="49">
        <v>428</v>
      </c>
      <c r="R2176" s="49">
        <v>540</v>
      </c>
      <c r="S2176" s="49">
        <v>716</v>
      </c>
      <c r="T2176" s="49">
        <v>775</v>
      </c>
      <c r="U2176" s="49">
        <v>833</v>
      </c>
      <c r="V2176" s="49">
        <v>858</v>
      </c>
    </row>
    <row r="2177" spans="1:22" ht="15.75" customHeight="1">
      <c r="A2177" s="139" t="s">
        <v>751</v>
      </c>
      <c r="B2177" s="139" t="s">
        <v>478</v>
      </c>
      <c r="C2177" s="139" t="s">
        <v>786</v>
      </c>
      <c r="D2177" s="139" t="s">
        <v>633</v>
      </c>
      <c r="E2177" s="139" t="s">
        <v>754</v>
      </c>
      <c r="F2177" s="49">
        <v>50.4</v>
      </c>
      <c r="G2177" s="49">
        <v>53.6</v>
      </c>
      <c r="H2177" s="49">
        <v>58.9</v>
      </c>
      <c r="I2177" s="49">
        <v>60.7</v>
      </c>
      <c r="J2177" s="49">
        <v>62.5</v>
      </c>
      <c r="K2177" s="49">
        <v>68.400000000000006</v>
      </c>
      <c r="L2177" s="49">
        <v>70</v>
      </c>
      <c r="M2177" s="49">
        <v>62.5</v>
      </c>
      <c r="N2177" s="49">
        <v>72.599999999999994</v>
      </c>
      <c r="O2177" s="49">
        <v>64.599999999999994</v>
      </c>
      <c r="P2177" s="49">
        <v>56.5</v>
      </c>
      <c r="Q2177" s="49">
        <v>82.1</v>
      </c>
      <c r="R2177" s="49">
        <v>80.8</v>
      </c>
      <c r="S2177" s="49">
        <v>58.7</v>
      </c>
      <c r="T2177" s="49">
        <v>55.2</v>
      </c>
      <c r="U2177" s="49">
        <v>74.400000000000006</v>
      </c>
      <c r="V2177" s="49">
        <v>75.3</v>
      </c>
    </row>
    <row r="2178" spans="1:22" ht="15.75" customHeight="1">
      <c r="A2178" s="139" t="s">
        <v>751</v>
      </c>
      <c r="B2178" s="139" t="s">
        <v>480</v>
      </c>
      <c r="C2178" s="139" t="s">
        <v>786</v>
      </c>
      <c r="D2178" s="139" t="s">
        <v>633</v>
      </c>
      <c r="E2178" s="139" t="s">
        <v>754</v>
      </c>
      <c r="F2178" s="49">
        <v>2230</v>
      </c>
      <c r="G2178" s="49">
        <v>3050</v>
      </c>
      <c r="H2178" s="49">
        <v>3010</v>
      </c>
      <c r="I2178" s="49">
        <v>3190</v>
      </c>
      <c r="J2178" s="49">
        <v>3230</v>
      </c>
      <c r="K2178" s="49">
        <v>2530</v>
      </c>
      <c r="L2178" s="49">
        <v>2810</v>
      </c>
      <c r="M2178" s="49">
        <v>3360</v>
      </c>
      <c r="N2178" s="49">
        <v>5490</v>
      </c>
      <c r="O2178" s="49">
        <v>5480</v>
      </c>
      <c r="P2178" s="49">
        <v>5500</v>
      </c>
      <c r="Q2178" s="49">
        <v>6230</v>
      </c>
      <c r="R2178" s="49">
        <v>7780</v>
      </c>
      <c r="S2178" s="49">
        <v>9440</v>
      </c>
      <c r="T2178" s="49">
        <v>9400</v>
      </c>
      <c r="U2178" s="49">
        <v>9780</v>
      </c>
      <c r="V2178" s="49">
        <v>9770</v>
      </c>
    </row>
    <row r="2179" spans="1:22" ht="15.75" customHeight="1">
      <c r="A2179" s="139" t="s">
        <v>751</v>
      </c>
      <c r="B2179" s="139" t="s">
        <v>476</v>
      </c>
      <c r="C2179" s="139" t="s">
        <v>786</v>
      </c>
      <c r="D2179" s="139" t="s">
        <v>633</v>
      </c>
      <c r="E2179" s="139" t="s">
        <v>754</v>
      </c>
      <c r="F2179" s="49">
        <v>252</v>
      </c>
      <c r="G2179" s="49">
        <v>245</v>
      </c>
      <c r="H2179" s="49">
        <v>258</v>
      </c>
      <c r="I2179" s="49">
        <v>401</v>
      </c>
      <c r="J2179" s="49">
        <v>246</v>
      </c>
      <c r="K2179" s="49">
        <v>248</v>
      </c>
      <c r="L2179" s="49">
        <v>247</v>
      </c>
      <c r="M2179" s="49">
        <v>246</v>
      </c>
      <c r="N2179" s="49">
        <v>244</v>
      </c>
      <c r="O2179" s="49">
        <v>244</v>
      </c>
      <c r="P2179" s="49">
        <v>271</v>
      </c>
      <c r="Q2179" s="49">
        <v>308</v>
      </c>
      <c r="R2179" s="49">
        <v>275</v>
      </c>
      <c r="S2179" s="49">
        <v>288</v>
      </c>
      <c r="T2179" s="49">
        <v>308</v>
      </c>
      <c r="U2179" s="49">
        <v>309</v>
      </c>
      <c r="V2179" s="49">
        <v>310</v>
      </c>
    </row>
    <row r="2180" spans="1:22" ht="15.75" customHeight="1">
      <c r="A2180" s="139" t="s">
        <v>751</v>
      </c>
      <c r="B2180" s="139" t="s">
        <v>767</v>
      </c>
      <c r="C2180" s="139" t="s">
        <v>786</v>
      </c>
      <c r="D2180" s="139" t="s">
        <v>633</v>
      </c>
      <c r="E2180" s="139" t="s">
        <v>754</v>
      </c>
      <c r="F2180" s="49">
        <v>9.5000000000000005E-5</v>
      </c>
      <c r="G2180" s="49">
        <v>9.2399999999999996E-5</v>
      </c>
      <c r="H2180" s="49">
        <v>9.0000000000000006E-5</v>
      </c>
      <c r="I2180" s="49">
        <v>8.7800000000000006E-5</v>
      </c>
      <c r="J2180" s="49">
        <v>8.5900000000000001E-5</v>
      </c>
      <c r="K2180" s="49">
        <v>8.4300000000000003E-5</v>
      </c>
      <c r="L2180" s="49">
        <v>8.3100000000000001E-5</v>
      </c>
      <c r="M2180" s="49">
        <v>8.2299999999999995E-5</v>
      </c>
      <c r="N2180" s="49">
        <v>8.1699999999999994E-5</v>
      </c>
      <c r="O2180" s="49">
        <v>8.14E-5</v>
      </c>
      <c r="P2180" s="49">
        <v>8.1100000000000006E-5</v>
      </c>
      <c r="Q2180" s="49">
        <v>8.0799999999999999E-5</v>
      </c>
      <c r="R2180" s="49">
        <v>8.0699999999999996E-5</v>
      </c>
      <c r="S2180" s="49">
        <v>7.5699999999999997E-5</v>
      </c>
      <c r="T2180" s="49">
        <v>7.4300000000000004E-5</v>
      </c>
      <c r="U2180" s="49">
        <v>7.2899999999999997E-5</v>
      </c>
      <c r="V2180" s="49">
        <v>7.1500000000000003E-5</v>
      </c>
    </row>
    <row r="2181" spans="1:22" ht="15.75" customHeight="1">
      <c r="A2181" s="139" t="s">
        <v>751</v>
      </c>
      <c r="B2181" s="139" t="s">
        <v>472</v>
      </c>
      <c r="C2181" s="139" t="s">
        <v>786</v>
      </c>
      <c r="D2181" s="139" t="s">
        <v>633</v>
      </c>
      <c r="E2181" s="139" t="s">
        <v>754</v>
      </c>
      <c r="F2181" s="49">
        <v>7410</v>
      </c>
      <c r="G2181" s="49">
        <v>6860</v>
      </c>
      <c r="H2181" s="49">
        <v>6650</v>
      </c>
      <c r="I2181" s="49">
        <v>6560</v>
      </c>
      <c r="J2181" s="49">
        <v>6940</v>
      </c>
      <c r="K2181" s="49">
        <v>7070</v>
      </c>
      <c r="L2181" s="49">
        <v>6870</v>
      </c>
      <c r="M2181" s="49">
        <v>6850</v>
      </c>
      <c r="N2181" s="49">
        <v>6730</v>
      </c>
      <c r="O2181" s="49">
        <v>6270</v>
      </c>
      <c r="P2181" s="49">
        <v>6800</v>
      </c>
      <c r="Q2181" s="49">
        <v>6970</v>
      </c>
      <c r="R2181" s="49">
        <v>6330</v>
      </c>
      <c r="S2181" s="49">
        <v>6400</v>
      </c>
      <c r="T2181" s="49">
        <v>6160</v>
      </c>
      <c r="U2181" s="49">
        <v>6500</v>
      </c>
      <c r="V2181" s="49">
        <v>6380</v>
      </c>
    </row>
    <row r="2182" spans="1:22" ht="15.75" customHeight="1">
      <c r="A2182" s="139" t="s">
        <v>751</v>
      </c>
      <c r="B2182" s="139" t="s">
        <v>768</v>
      </c>
      <c r="C2182" s="139" t="s">
        <v>786</v>
      </c>
      <c r="D2182" s="139" t="s">
        <v>633</v>
      </c>
      <c r="E2182" s="139" t="s">
        <v>754</v>
      </c>
      <c r="F2182" s="49">
        <v>905000</v>
      </c>
      <c r="G2182" s="49">
        <v>961000</v>
      </c>
      <c r="H2182" s="49">
        <v>1010000</v>
      </c>
      <c r="I2182" s="49">
        <v>1100000</v>
      </c>
      <c r="J2182" s="49">
        <v>1190000</v>
      </c>
      <c r="K2182" s="49">
        <v>1250000</v>
      </c>
      <c r="L2182" s="49">
        <v>1390000</v>
      </c>
      <c r="M2182" s="49">
        <v>1520000</v>
      </c>
      <c r="N2182" s="49">
        <v>1590000</v>
      </c>
      <c r="O2182" s="49">
        <v>1700000</v>
      </c>
      <c r="P2182" s="49">
        <v>1860000</v>
      </c>
      <c r="Q2182" s="49">
        <v>2000000</v>
      </c>
      <c r="R2182" s="49">
        <v>2070000</v>
      </c>
      <c r="S2182" s="49">
        <v>2110000</v>
      </c>
      <c r="T2182" s="49">
        <v>2190000</v>
      </c>
      <c r="U2182" s="49">
        <v>2190000</v>
      </c>
      <c r="V2182" s="49">
        <v>2250000</v>
      </c>
    </row>
    <row r="2183" spans="1:22" ht="15.75" customHeight="1">
      <c r="A2183" s="139" t="s">
        <v>751</v>
      </c>
      <c r="B2183" s="139" t="s">
        <v>484</v>
      </c>
      <c r="C2183" s="139" t="s">
        <v>786</v>
      </c>
      <c r="D2183" s="139" t="s">
        <v>633</v>
      </c>
      <c r="E2183" s="139" t="s">
        <v>754</v>
      </c>
      <c r="F2183" s="49">
        <v>8230</v>
      </c>
      <c r="G2183" s="49">
        <v>7860</v>
      </c>
      <c r="H2183" s="49">
        <v>7340</v>
      </c>
      <c r="I2183" s="49">
        <v>7390</v>
      </c>
      <c r="J2183" s="49">
        <v>8000</v>
      </c>
      <c r="K2183" s="49">
        <v>7450</v>
      </c>
      <c r="L2183" s="49">
        <v>7010</v>
      </c>
      <c r="M2183" s="49">
        <v>7400</v>
      </c>
      <c r="N2183" s="49">
        <v>7610</v>
      </c>
      <c r="O2183" s="49">
        <v>6080</v>
      </c>
      <c r="P2183" s="49">
        <v>7000</v>
      </c>
      <c r="Q2183" s="49">
        <v>7110</v>
      </c>
      <c r="R2183" s="49">
        <v>7140</v>
      </c>
      <c r="S2183" s="49">
        <v>7200</v>
      </c>
      <c r="T2183" s="49">
        <v>7300</v>
      </c>
      <c r="U2183" s="49">
        <v>7360</v>
      </c>
      <c r="V2183" s="49">
        <v>7430</v>
      </c>
    </row>
    <row r="2184" spans="1:22" ht="15.75" customHeight="1">
      <c r="A2184" s="139" t="s">
        <v>751</v>
      </c>
      <c r="B2184" s="139" t="s">
        <v>470</v>
      </c>
      <c r="C2184" s="139" t="s">
        <v>786</v>
      </c>
      <c r="D2184" s="139" t="s">
        <v>633</v>
      </c>
      <c r="E2184" s="139" t="s">
        <v>754</v>
      </c>
      <c r="F2184" s="49">
        <v>188</v>
      </c>
      <c r="G2184" s="49">
        <v>183</v>
      </c>
      <c r="H2184" s="49">
        <v>184</v>
      </c>
      <c r="I2184" s="49">
        <v>188</v>
      </c>
      <c r="J2184" s="49">
        <v>186</v>
      </c>
      <c r="K2184" s="49">
        <v>187</v>
      </c>
      <c r="L2184" s="49">
        <v>191</v>
      </c>
      <c r="M2184" s="49">
        <v>193</v>
      </c>
      <c r="N2184" s="49">
        <v>191</v>
      </c>
      <c r="O2184" s="49">
        <v>537</v>
      </c>
      <c r="P2184" s="49">
        <v>599</v>
      </c>
      <c r="Q2184" s="49">
        <v>875</v>
      </c>
      <c r="R2184" s="49">
        <v>1100</v>
      </c>
      <c r="S2184" s="49">
        <v>1230</v>
      </c>
      <c r="T2184" s="49">
        <v>1270</v>
      </c>
      <c r="U2184" s="49">
        <v>849</v>
      </c>
      <c r="V2184" s="49">
        <v>850</v>
      </c>
    </row>
    <row r="2185" spans="1:22" ht="15.75" customHeight="1">
      <c r="A2185" s="139" t="s">
        <v>751</v>
      </c>
      <c r="B2185" s="139" t="s">
        <v>468</v>
      </c>
      <c r="C2185" s="139" t="s">
        <v>786</v>
      </c>
      <c r="D2185" s="139" t="s">
        <v>633</v>
      </c>
      <c r="E2185" s="139" t="s">
        <v>754</v>
      </c>
      <c r="F2185" s="49">
        <v>1.1200000000000001</v>
      </c>
      <c r="G2185" s="49">
        <v>1.1499999999999999</v>
      </c>
      <c r="H2185" s="49">
        <v>1.18</v>
      </c>
      <c r="I2185" s="49">
        <v>1.2</v>
      </c>
      <c r="J2185" s="49">
        <v>1.23</v>
      </c>
      <c r="K2185" s="49">
        <v>1.25</v>
      </c>
      <c r="L2185" s="49">
        <v>1.28</v>
      </c>
      <c r="M2185" s="49">
        <v>1.3</v>
      </c>
      <c r="N2185" s="49">
        <v>1.32</v>
      </c>
      <c r="O2185" s="49">
        <v>1.34</v>
      </c>
      <c r="P2185" s="49">
        <v>1.36</v>
      </c>
      <c r="Q2185" s="49">
        <v>1.38</v>
      </c>
      <c r="R2185" s="49">
        <v>1.39</v>
      </c>
      <c r="S2185" s="49">
        <v>1.43</v>
      </c>
      <c r="T2185" s="49">
        <v>1.46</v>
      </c>
      <c r="U2185" s="49">
        <v>1.48</v>
      </c>
      <c r="V2185" s="49">
        <v>1.5</v>
      </c>
    </row>
    <row r="2186" spans="1:22" ht="15.75" customHeight="1">
      <c r="A2186" s="139" t="s">
        <v>751</v>
      </c>
      <c r="B2186" s="139" t="s">
        <v>474</v>
      </c>
      <c r="C2186" s="139" t="s">
        <v>786</v>
      </c>
      <c r="D2186" s="139" t="s">
        <v>633</v>
      </c>
      <c r="E2186" s="139" t="s">
        <v>754</v>
      </c>
      <c r="F2186" s="49">
        <v>3240</v>
      </c>
      <c r="G2186" s="49">
        <v>3310</v>
      </c>
      <c r="H2186" s="49">
        <v>3310</v>
      </c>
      <c r="I2186" s="49">
        <v>3480</v>
      </c>
      <c r="J2186" s="49">
        <v>3470</v>
      </c>
      <c r="K2186" s="49">
        <v>3570</v>
      </c>
      <c r="L2186" s="49">
        <v>3540</v>
      </c>
      <c r="M2186" s="49">
        <v>3740</v>
      </c>
      <c r="N2186" s="49">
        <v>3520</v>
      </c>
      <c r="O2186" s="49">
        <v>3400</v>
      </c>
      <c r="P2186" s="49">
        <v>3680</v>
      </c>
      <c r="Q2186" s="49">
        <v>3660</v>
      </c>
      <c r="R2186" s="49">
        <v>3620</v>
      </c>
      <c r="S2186" s="49">
        <v>3700</v>
      </c>
      <c r="T2186" s="49">
        <v>3780</v>
      </c>
      <c r="U2186" s="49">
        <v>3890</v>
      </c>
      <c r="V2186" s="49">
        <v>3600</v>
      </c>
    </row>
    <row r="2187" spans="1:22" ht="15.75" customHeight="1">
      <c r="A2187" s="139" t="s">
        <v>751</v>
      </c>
      <c r="B2187" s="139" t="s">
        <v>486</v>
      </c>
      <c r="C2187" s="139" t="s">
        <v>786</v>
      </c>
      <c r="D2187" s="139" t="s">
        <v>633</v>
      </c>
      <c r="E2187" s="139" t="s">
        <v>754</v>
      </c>
      <c r="F2187" s="49">
        <v>1920</v>
      </c>
      <c r="G2187" s="49">
        <v>1980</v>
      </c>
      <c r="H2187" s="49">
        <v>2110</v>
      </c>
      <c r="I2187" s="49">
        <v>2390</v>
      </c>
      <c r="J2187" s="49">
        <v>2430</v>
      </c>
      <c r="K2187" s="49">
        <v>2580</v>
      </c>
      <c r="L2187" s="49">
        <v>3890</v>
      </c>
      <c r="M2187" s="49">
        <v>4320</v>
      </c>
      <c r="N2187" s="49">
        <v>4980</v>
      </c>
      <c r="O2187" s="49">
        <v>5470</v>
      </c>
      <c r="P2187" s="49">
        <v>6490</v>
      </c>
      <c r="Q2187" s="49">
        <v>6860</v>
      </c>
      <c r="R2187" s="49">
        <v>6840</v>
      </c>
      <c r="S2187" s="49">
        <v>6660</v>
      </c>
      <c r="T2187" s="49">
        <v>7160</v>
      </c>
      <c r="U2187" s="49">
        <v>7530</v>
      </c>
      <c r="V2187" s="49">
        <v>7840</v>
      </c>
    </row>
    <row r="2188" spans="1:22" ht="15.75" customHeight="1">
      <c r="A2188" s="139" t="s">
        <v>751</v>
      </c>
      <c r="B2188" s="139" t="s">
        <v>488</v>
      </c>
      <c r="C2188" s="139" t="s">
        <v>786</v>
      </c>
      <c r="D2188" s="139" t="s">
        <v>633</v>
      </c>
      <c r="E2188" s="139" t="s">
        <v>754</v>
      </c>
      <c r="F2188" s="49">
        <v>8210</v>
      </c>
      <c r="G2188" s="49">
        <v>9420</v>
      </c>
      <c r="H2188" s="49">
        <v>9350</v>
      </c>
      <c r="I2188" s="49">
        <v>10500</v>
      </c>
      <c r="J2188" s="49">
        <v>10700</v>
      </c>
      <c r="K2188" s="49">
        <v>11300</v>
      </c>
      <c r="L2188" s="49">
        <v>12800</v>
      </c>
      <c r="M2188" s="49">
        <v>14800</v>
      </c>
      <c r="N2188" s="49">
        <v>16800</v>
      </c>
      <c r="O2188" s="49">
        <v>16600</v>
      </c>
      <c r="P2188" s="49">
        <v>16700</v>
      </c>
      <c r="Q2188" s="49">
        <v>16400</v>
      </c>
      <c r="R2188" s="49">
        <v>16800</v>
      </c>
      <c r="S2188" s="49">
        <v>17300</v>
      </c>
      <c r="T2188" s="49">
        <v>17800</v>
      </c>
      <c r="U2188" s="49">
        <v>18300</v>
      </c>
      <c r="V2188" s="49">
        <v>18400</v>
      </c>
    </row>
    <row r="2189" spans="1:22" ht="15.75" customHeight="1">
      <c r="A2189" s="139" t="s">
        <v>751</v>
      </c>
      <c r="B2189" s="139" t="s">
        <v>492</v>
      </c>
      <c r="C2189" s="139" t="s">
        <v>786</v>
      </c>
      <c r="D2189" s="139" t="s">
        <v>633</v>
      </c>
      <c r="E2189" s="139" t="s">
        <v>754</v>
      </c>
      <c r="F2189" s="49">
        <v>429</v>
      </c>
      <c r="G2189" s="49">
        <v>373</v>
      </c>
      <c r="H2189" s="49">
        <v>340</v>
      </c>
      <c r="I2189" s="49">
        <v>397</v>
      </c>
      <c r="J2189" s="49">
        <v>458</v>
      </c>
      <c r="K2189" s="49">
        <v>458</v>
      </c>
      <c r="L2189" s="49">
        <v>455</v>
      </c>
      <c r="M2189" s="49">
        <v>449</v>
      </c>
      <c r="N2189" s="49">
        <v>761</v>
      </c>
      <c r="O2189" s="49">
        <v>691</v>
      </c>
      <c r="P2189" s="49">
        <v>615</v>
      </c>
      <c r="Q2189" s="49">
        <v>718</v>
      </c>
      <c r="R2189" s="49">
        <v>925</v>
      </c>
      <c r="S2189" s="49">
        <v>950</v>
      </c>
      <c r="T2189" s="49">
        <v>879</v>
      </c>
      <c r="U2189" s="49">
        <v>884</v>
      </c>
      <c r="V2189" s="49">
        <v>885</v>
      </c>
    </row>
    <row r="2190" spans="1:22" ht="15.75" customHeight="1">
      <c r="A2190" s="139" t="s">
        <v>751</v>
      </c>
      <c r="B2190" s="139" t="s">
        <v>498</v>
      </c>
      <c r="C2190" s="139" t="s">
        <v>786</v>
      </c>
      <c r="D2190" s="139" t="s">
        <v>633</v>
      </c>
      <c r="E2190" s="139" t="s">
        <v>754</v>
      </c>
      <c r="F2190" s="49">
        <v>7980</v>
      </c>
      <c r="G2190" s="49">
        <v>8000</v>
      </c>
      <c r="H2190" s="49">
        <v>7470</v>
      </c>
      <c r="I2190" s="49">
        <v>8420</v>
      </c>
      <c r="J2190" s="49">
        <v>11500</v>
      </c>
      <c r="K2190" s="49">
        <v>10800</v>
      </c>
      <c r="L2190" s="49">
        <v>8910</v>
      </c>
      <c r="M2190" s="49">
        <v>6130</v>
      </c>
      <c r="N2190" s="49">
        <v>6500</v>
      </c>
      <c r="O2190" s="49">
        <v>6290</v>
      </c>
      <c r="P2190" s="49">
        <v>6440</v>
      </c>
      <c r="Q2190" s="49">
        <v>6250</v>
      </c>
      <c r="R2190" s="49">
        <v>6220</v>
      </c>
      <c r="S2190" s="49">
        <v>6420</v>
      </c>
      <c r="T2190" s="49">
        <v>6110</v>
      </c>
      <c r="U2190" s="49">
        <v>5590</v>
      </c>
      <c r="V2190" s="49">
        <v>5190</v>
      </c>
    </row>
    <row r="2191" spans="1:22" ht="15.75" customHeight="1">
      <c r="A2191" s="139" t="s">
        <v>751</v>
      </c>
      <c r="B2191" s="139" t="s">
        <v>500</v>
      </c>
      <c r="C2191" s="139" t="s">
        <v>786</v>
      </c>
      <c r="D2191" s="139" t="s">
        <v>633</v>
      </c>
      <c r="E2191" s="139" t="s">
        <v>754</v>
      </c>
      <c r="F2191" s="49">
        <v>6140</v>
      </c>
      <c r="G2191" s="49">
        <v>4730</v>
      </c>
      <c r="H2191" s="49">
        <v>6730</v>
      </c>
      <c r="I2191" s="49">
        <v>6570</v>
      </c>
      <c r="J2191" s="49">
        <v>6700</v>
      </c>
      <c r="K2191" s="49">
        <v>7550</v>
      </c>
      <c r="L2191" s="49">
        <v>6220</v>
      </c>
      <c r="M2191" s="49">
        <v>6540</v>
      </c>
      <c r="N2191" s="49">
        <v>6590</v>
      </c>
      <c r="O2191" s="49">
        <v>7080</v>
      </c>
      <c r="P2191" s="49">
        <v>7460</v>
      </c>
      <c r="Q2191" s="49">
        <v>7630</v>
      </c>
      <c r="R2191" s="49">
        <v>8580</v>
      </c>
      <c r="S2191" s="49">
        <v>9240</v>
      </c>
      <c r="T2191" s="49">
        <v>9980</v>
      </c>
      <c r="U2191" s="49">
        <v>11100</v>
      </c>
      <c r="V2191" s="49">
        <v>11100</v>
      </c>
    </row>
    <row r="2192" spans="1:22" ht="15.75" customHeight="1">
      <c r="A2192" s="139" t="s">
        <v>751</v>
      </c>
      <c r="B2192" s="139" t="s">
        <v>490</v>
      </c>
      <c r="C2192" s="139" t="s">
        <v>786</v>
      </c>
      <c r="D2192" s="139" t="s">
        <v>633</v>
      </c>
      <c r="E2192" s="139" t="s">
        <v>754</v>
      </c>
      <c r="F2192" s="49">
        <v>9.59E-4</v>
      </c>
      <c r="G2192" s="49">
        <v>9.7000000000000005E-4</v>
      </c>
      <c r="H2192" s="49">
        <v>9.7900000000000005E-4</v>
      </c>
      <c r="I2192" s="49">
        <v>9.8499999999999998E-4</v>
      </c>
      <c r="J2192" s="49">
        <v>9.8999999999999999E-4</v>
      </c>
      <c r="K2192" s="49">
        <v>9.9500000000000001E-4</v>
      </c>
      <c r="L2192" s="49">
        <v>1E-3</v>
      </c>
      <c r="M2192" s="49">
        <v>1.01E-3</v>
      </c>
      <c r="N2192" s="49">
        <v>1.01E-3</v>
      </c>
      <c r="O2192" s="49">
        <v>1.0200000000000001E-3</v>
      </c>
      <c r="P2192" s="49">
        <v>1.0200000000000001E-3</v>
      </c>
      <c r="Q2192" s="49">
        <v>1.0300000000000001E-3</v>
      </c>
      <c r="R2192" s="49">
        <v>1.0399999999999999E-3</v>
      </c>
      <c r="S2192" s="49">
        <v>1.0499999999999999E-3</v>
      </c>
      <c r="T2192" s="49">
        <v>1.06E-3</v>
      </c>
      <c r="U2192" s="49">
        <v>1.06E-3</v>
      </c>
      <c r="V2192" s="49">
        <v>1.07E-3</v>
      </c>
    </row>
    <row r="2193" spans="1:22" ht="15.75" customHeight="1">
      <c r="A2193" s="139" t="s">
        <v>751</v>
      </c>
      <c r="B2193" s="139" t="s">
        <v>494</v>
      </c>
      <c r="C2193" s="139" t="s">
        <v>786</v>
      </c>
      <c r="D2193" s="139" t="s">
        <v>633</v>
      </c>
      <c r="E2193" s="139" t="s">
        <v>754</v>
      </c>
      <c r="F2193" s="49">
        <v>50.9</v>
      </c>
      <c r="G2193" s="49">
        <v>52.1</v>
      </c>
      <c r="H2193" s="49">
        <v>53.2</v>
      </c>
      <c r="I2193" s="49">
        <v>54.4</v>
      </c>
      <c r="J2193" s="49">
        <v>55.5</v>
      </c>
      <c r="K2193" s="49">
        <v>56.6</v>
      </c>
      <c r="L2193" s="49">
        <v>57.7</v>
      </c>
      <c r="M2193" s="49">
        <v>58.8</v>
      </c>
      <c r="N2193" s="49">
        <v>59.9</v>
      </c>
      <c r="O2193" s="49">
        <v>60.1</v>
      </c>
      <c r="P2193" s="49">
        <v>136</v>
      </c>
      <c r="Q2193" s="49">
        <v>136</v>
      </c>
      <c r="R2193" s="49">
        <v>135</v>
      </c>
      <c r="S2193" s="49">
        <v>139</v>
      </c>
      <c r="T2193" s="49">
        <v>140</v>
      </c>
      <c r="U2193" s="49">
        <v>141</v>
      </c>
      <c r="V2193" s="49">
        <v>142</v>
      </c>
    </row>
    <row r="2194" spans="1:22" ht="15.75" customHeight="1">
      <c r="A2194" s="139" t="s">
        <v>751</v>
      </c>
      <c r="B2194" s="139" t="s">
        <v>502</v>
      </c>
      <c r="C2194" s="139" t="s">
        <v>786</v>
      </c>
      <c r="D2194" s="139" t="s">
        <v>633</v>
      </c>
      <c r="E2194" s="139" t="s">
        <v>754</v>
      </c>
      <c r="F2194" s="49">
        <v>19400</v>
      </c>
      <c r="G2194" s="49">
        <v>17500</v>
      </c>
      <c r="H2194" s="49">
        <v>15800</v>
      </c>
      <c r="I2194" s="49">
        <v>17500</v>
      </c>
      <c r="J2194" s="49">
        <v>18500</v>
      </c>
      <c r="K2194" s="49">
        <v>17500</v>
      </c>
      <c r="L2194" s="49">
        <v>19100</v>
      </c>
      <c r="M2194" s="49">
        <v>21000</v>
      </c>
      <c r="N2194" s="49">
        <v>20000</v>
      </c>
      <c r="O2194" s="49">
        <v>16900</v>
      </c>
      <c r="P2194" s="49">
        <v>18100</v>
      </c>
      <c r="Q2194" s="49">
        <v>20400</v>
      </c>
      <c r="R2194" s="49">
        <v>18900</v>
      </c>
      <c r="S2194" s="49">
        <v>18500</v>
      </c>
      <c r="T2194" s="49">
        <v>19600</v>
      </c>
      <c r="U2194" s="49">
        <v>20000</v>
      </c>
      <c r="V2194" s="49">
        <v>20000</v>
      </c>
    </row>
    <row r="2195" spans="1:22" ht="15.75" customHeight="1">
      <c r="A2195" s="139" t="s">
        <v>751</v>
      </c>
      <c r="B2195" s="139" t="s">
        <v>482</v>
      </c>
      <c r="C2195" s="139" t="s">
        <v>786</v>
      </c>
      <c r="D2195" s="139" t="s">
        <v>633</v>
      </c>
      <c r="E2195" s="139" t="s">
        <v>754</v>
      </c>
      <c r="F2195" s="49">
        <v>4690</v>
      </c>
      <c r="G2195" s="49">
        <v>5140</v>
      </c>
      <c r="H2195" s="49">
        <v>5560</v>
      </c>
      <c r="I2195" s="49">
        <v>5650</v>
      </c>
      <c r="J2195" s="49">
        <v>5670</v>
      </c>
      <c r="K2195" s="49">
        <v>5720</v>
      </c>
      <c r="L2195" s="49">
        <v>5910</v>
      </c>
      <c r="M2195" s="49">
        <v>5840</v>
      </c>
      <c r="N2195" s="49">
        <v>5660</v>
      </c>
      <c r="O2195" s="49">
        <v>4560</v>
      </c>
      <c r="P2195" s="49">
        <v>4440</v>
      </c>
      <c r="Q2195" s="49">
        <v>4510</v>
      </c>
      <c r="R2195" s="49">
        <v>4610</v>
      </c>
      <c r="S2195" s="49">
        <v>4920</v>
      </c>
      <c r="T2195" s="49">
        <v>4830</v>
      </c>
      <c r="U2195" s="49">
        <v>4710</v>
      </c>
      <c r="V2195" s="49">
        <v>4590</v>
      </c>
    </row>
    <row r="2196" spans="1:22" ht="15.75" customHeight="1">
      <c r="A2196" s="139" t="s">
        <v>751</v>
      </c>
      <c r="B2196" s="139" t="s">
        <v>504</v>
      </c>
      <c r="C2196" s="139" t="s">
        <v>786</v>
      </c>
      <c r="D2196" s="139" t="s">
        <v>633</v>
      </c>
      <c r="E2196" s="139" t="s">
        <v>754</v>
      </c>
      <c r="F2196" s="49">
        <v>7140</v>
      </c>
      <c r="G2196" s="49">
        <v>6650</v>
      </c>
      <c r="H2196" s="49">
        <v>6900</v>
      </c>
      <c r="I2196" s="49">
        <v>6810</v>
      </c>
      <c r="J2196" s="49">
        <v>7370</v>
      </c>
      <c r="K2196" s="49">
        <v>7290</v>
      </c>
      <c r="L2196" s="49">
        <v>6930</v>
      </c>
      <c r="M2196" s="49">
        <v>7540</v>
      </c>
      <c r="N2196" s="49">
        <v>7110</v>
      </c>
      <c r="O2196" s="49">
        <v>5410</v>
      </c>
      <c r="P2196" s="49">
        <v>5690</v>
      </c>
      <c r="Q2196" s="49">
        <v>5180</v>
      </c>
      <c r="R2196" s="49">
        <v>4780</v>
      </c>
      <c r="S2196" s="49">
        <v>5120</v>
      </c>
      <c r="T2196" s="49">
        <v>5460</v>
      </c>
      <c r="U2196" s="49">
        <v>5420</v>
      </c>
      <c r="V2196" s="49">
        <v>4740</v>
      </c>
    </row>
    <row r="2197" spans="1:22" ht="15.75" customHeight="1">
      <c r="A2197" s="139" t="s">
        <v>751</v>
      </c>
      <c r="B2197" s="139" t="s">
        <v>496</v>
      </c>
      <c r="C2197" s="139" t="s">
        <v>786</v>
      </c>
      <c r="D2197" s="139" t="s">
        <v>633</v>
      </c>
      <c r="E2197" s="139" t="s">
        <v>754</v>
      </c>
      <c r="F2197" s="49">
        <v>553</v>
      </c>
      <c r="G2197" s="49">
        <v>599</v>
      </c>
      <c r="H2197" s="49">
        <v>672</v>
      </c>
      <c r="I2197" s="49">
        <v>762</v>
      </c>
      <c r="J2197" s="49">
        <v>826</v>
      </c>
      <c r="K2197" s="49">
        <v>871</v>
      </c>
      <c r="L2197" s="49">
        <v>938</v>
      </c>
      <c r="M2197" s="49">
        <v>898</v>
      </c>
      <c r="N2197" s="49">
        <v>1040</v>
      </c>
      <c r="O2197" s="49">
        <v>927</v>
      </c>
      <c r="P2197" s="49">
        <v>843</v>
      </c>
      <c r="Q2197" s="49">
        <v>790</v>
      </c>
      <c r="R2197" s="49">
        <v>866</v>
      </c>
      <c r="S2197" s="49">
        <v>1050</v>
      </c>
      <c r="T2197" s="49">
        <v>1090</v>
      </c>
      <c r="U2197" s="49">
        <v>1250</v>
      </c>
      <c r="V2197" s="49">
        <v>1250</v>
      </c>
    </row>
    <row r="2198" spans="1:22" ht="15.75" customHeight="1">
      <c r="A2198" s="139" t="s">
        <v>751</v>
      </c>
      <c r="B2198" s="139" t="s">
        <v>506</v>
      </c>
      <c r="C2198" s="139" t="s">
        <v>786</v>
      </c>
      <c r="D2198" s="139" t="s">
        <v>633</v>
      </c>
      <c r="E2198" s="139" t="s">
        <v>754</v>
      </c>
      <c r="F2198" s="49">
        <v>4230</v>
      </c>
      <c r="G2198" s="49">
        <v>4670</v>
      </c>
      <c r="H2198" s="49">
        <v>4690</v>
      </c>
      <c r="I2198" s="49">
        <v>4750</v>
      </c>
      <c r="J2198" s="49">
        <v>5200</v>
      </c>
      <c r="K2198" s="49">
        <v>5780</v>
      </c>
      <c r="L2198" s="49">
        <v>5920</v>
      </c>
      <c r="M2198" s="49">
        <v>6320</v>
      </c>
      <c r="N2198" s="49">
        <v>6800</v>
      </c>
      <c r="O2198" s="49">
        <v>7880</v>
      </c>
      <c r="P2198" s="49">
        <v>8810</v>
      </c>
      <c r="Q2198" s="49">
        <v>10200</v>
      </c>
      <c r="R2198" s="49">
        <v>13100</v>
      </c>
      <c r="S2198" s="49">
        <v>10800</v>
      </c>
      <c r="T2198" s="49">
        <v>11400</v>
      </c>
      <c r="U2198" s="49">
        <v>11800</v>
      </c>
      <c r="V2198" s="49">
        <v>12200</v>
      </c>
    </row>
    <row r="2199" spans="1:22" ht="15.75" customHeight="1">
      <c r="A2199" s="139" t="s">
        <v>751</v>
      </c>
      <c r="B2199" s="139" t="s">
        <v>508</v>
      </c>
      <c r="C2199" s="139" t="s">
        <v>786</v>
      </c>
      <c r="D2199" s="139" t="s">
        <v>633</v>
      </c>
      <c r="E2199" s="139" t="s">
        <v>754</v>
      </c>
      <c r="F2199" s="49">
        <v>14900</v>
      </c>
      <c r="G2199" s="49">
        <v>15300</v>
      </c>
      <c r="H2199" s="49">
        <v>16900</v>
      </c>
      <c r="I2199" s="49">
        <v>17800</v>
      </c>
      <c r="J2199" s="49">
        <v>19700</v>
      </c>
      <c r="K2199" s="49">
        <v>19600</v>
      </c>
      <c r="L2199" s="49">
        <v>19600</v>
      </c>
      <c r="M2199" s="49">
        <v>19400</v>
      </c>
      <c r="N2199" s="49">
        <v>17400</v>
      </c>
      <c r="O2199" s="49">
        <v>11500</v>
      </c>
      <c r="P2199" s="49">
        <v>12900</v>
      </c>
      <c r="Q2199" s="49">
        <v>13500</v>
      </c>
      <c r="R2199" s="49">
        <v>12200</v>
      </c>
      <c r="S2199" s="49">
        <v>10800</v>
      </c>
      <c r="T2199" s="49">
        <v>11400</v>
      </c>
      <c r="U2199" s="49">
        <v>11400</v>
      </c>
      <c r="V2199" s="49">
        <v>11300</v>
      </c>
    </row>
    <row r="2200" spans="1:22" ht="15.75" customHeight="1">
      <c r="A2200" s="139" t="s">
        <v>751</v>
      </c>
      <c r="B2200" s="139" t="s">
        <v>510</v>
      </c>
      <c r="C2200" s="139" t="s">
        <v>786</v>
      </c>
      <c r="D2200" s="139" t="s">
        <v>633</v>
      </c>
      <c r="E2200" s="139" t="s">
        <v>754</v>
      </c>
      <c r="F2200" s="49">
        <v>160000</v>
      </c>
      <c r="G2200" s="49">
        <v>160000</v>
      </c>
      <c r="H2200" s="49">
        <v>163000</v>
      </c>
      <c r="I2200" s="49">
        <v>171000</v>
      </c>
      <c r="J2200" s="49">
        <v>181000</v>
      </c>
      <c r="K2200" s="49">
        <v>180000</v>
      </c>
      <c r="L2200" s="49">
        <v>189000</v>
      </c>
      <c r="M2200" s="49">
        <v>192000</v>
      </c>
      <c r="N2200" s="49">
        <v>183000</v>
      </c>
      <c r="O2200" s="49">
        <v>163000</v>
      </c>
      <c r="P2200" s="49">
        <v>177000</v>
      </c>
      <c r="Q2200" s="49">
        <v>183000</v>
      </c>
      <c r="R2200" s="49">
        <v>188000</v>
      </c>
      <c r="S2200" s="49">
        <v>188000</v>
      </c>
      <c r="T2200" s="49">
        <v>190000</v>
      </c>
      <c r="U2200" s="49">
        <v>189000</v>
      </c>
      <c r="V2200" s="49">
        <v>187000</v>
      </c>
    </row>
    <row r="2201" spans="1:22" ht="15.75" customHeight="1">
      <c r="A2201" s="139" t="s">
        <v>751</v>
      </c>
      <c r="B2201" s="139" t="s">
        <v>512</v>
      </c>
      <c r="C2201" s="139" t="s">
        <v>786</v>
      </c>
      <c r="D2201" s="139" t="s">
        <v>633</v>
      </c>
      <c r="E2201" s="139" t="s">
        <v>754</v>
      </c>
      <c r="F2201" s="49">
        <v>53.9</v>
      </c>
      <c r="G2201" s="49">
        <v>60.8</v>
      </c>
      <c r="H2201" s="49">
        <v>67.3</v>
      </c>
      <c r="I2201" s="49">
        <v>67.599999999999994</v>
      </c>
      <c r="J2201" s="49">
        <v>67.8</v>
      </c>
      <c r="K2201" s="49">
        <v>68.099999999999994</v>
      </c>
      <c r="L2201" s="49">
        <v>68.2</v>
      </c>
      <c r="M2201" s="49">
        <v>68</v>
      </c>
      <c r="N2201" s="49">
        <v>68.2</v>
      </c>
      <c r="O2201" s="49">
        <v>65.5</v>
      </c>
      <c r="P2201" s="49">
        <v>65.7</v>
      </c>
      <c r="Q2201" s="49">
        <v>65.599999999999994</v>
      </c>
      <c r="R2201" s="49">
        <v>67.3</v>
      </c>
      <c r="S2201" s="49">
        <v>73.400000000000006</v>
      </c>
      <c r="T2201" s="49">
        <v>85.1</v>
      </c>
      <c r="U2201" s="49">
        <v>109</v>
      </c>
      <c r="V2201" s="49">
        <v>109</v>
      </c>
    </row>
    <row r="2202" spans="1:22" ht="15.75" customHeight="1">
      <c r="A2202" s="139" t="s">
        <v>751</v>
      </c>
      <c r="B2202" s="139" t="s">
        <v>526</v>
      </c>
      <c r="C2202" s="139" t="s">
        <v>786</v>
      </c>
      <c r="D2202" s="139" t="s">
        <v>633</v>
      </c>
      <c r="E2202" s="139" t="s">
        <v>754</v>
      </c>
      <c r="F2202" s="49">
        <v>19800</v>
      </c>
      <c r="G2202" s="49">
        <v>24200</v>
      </c>
      <c r="H2202" s="49">
        <v>26500</v>
      </c>
      <c r="I2202" s="49">
        <v>28400</v>
      </c>
      <c r="J2202" s="49">
        <v>29300</v>
      </c>
      <c r="K2202" s="49">
        <v>30500</v>
      </c>
      <c r="L2202" s="49">
        <v>31600</v>
      </c>
      <c r="M2202" s="49">
        <v>36500</v>
      </c>
      <c r="N2202" s="49">
        <v>42200</v>
      </c>
      <c r="O2202" s="49">
        <v>45300</v>
      </c>
      <c r="P2202" s="49">
        <v>48300</v>
      </c>
      <c r="Q2202" s="49">
        <v>51100</v>
      </c>
      <c r="R2202" s="49">
        <v>54500</v>
      </c>
      <c r="S2202" s="49">
        <v>59200</v>
      </c>
      <c r="T2202" s="49">
        <v>62300</v>
      </c>
      <c r="U2202" s="49">
        <v>63400</v>
      </c>
      <c r="V2202" s="49">
        <v>63700</v>
      </c>
    </row>
    <row r="2203" spans="1:22" ht="15.75" customHeight="1">
      <c r="A2203" s="139" t="s">
        <v>751</v>
      </c>
      <c r="B2203" s="139" t="s">
        <v>556</v>
      </c>
      <c r="C2203" s="139" t="s">
        <v>786</v>
      </c>
      <c r="D2203" s="139" t="s">
        <v>633</v>
      </c>
      <c r="E2203" s="139" t="s">
        <v>754</v>
      </c>
      <c r="F2203" s="49">
        <v>181</v>
      </c>
      <c r="G2203" s="49">
        <v>200</v>
      </c>
      <c r="H2203" s="49">
        <v>207</v>
      </c>
      <c r="I2203" s="49">
        <v>236</v>
      </c>
      <c r="J2203" s="49">
        <v>252</v>
      </c>
      <c r="K2203" s="49">
        <v>261</v>
      </c>
      <c r="L2203" s="49">
        <v>209</v>
      </c>
      <c r="M2203" s="49">
        <v>256</v>
      </c>
      <c r="N2203" s="49">
        <v>237</v>
      </c>
      <c r="O2203" s="49">
        <v>373</v>
      </c>
      <c r="P2203" s="49">
        <v>875</v>
      </c>
      <c r="Q2203" s="49">
        <v>1280</v>
      </c>
      <c r="R2203" s="49">
        <v>1470</v>
      </c>
      <c r="S2203" s="49">
        <v>1510</v>
      </c>
      <c r="T2203" s="49">
        <v>1490</v>
      </c>
      <c r="U2203" s="49">
        <v>1580</v>
      </c>
      <c r="V2203" s="49">
        <v>1580</v>
      </c>
    </row>
    <row r="2204" spans="1:22" ht="15.75" customHeight="1">
      <c r="A2204" s="139" t="s">
        <v>751</v>
      </c>
      <c r="B2204" s="139" t="s">
        <v>528</v>
      </c>
      <c r="C2204" s="139" t="s">
        <v>786</v>
      </c>
      <c r="D2204" s="139" t="s">
        <v>633</v>
      </c>
      <c r="E2204" s="139" t="s">
        <v>754</v>
      </c>
      <c r="F2204" s="49">
        <v>618</v>
      </c>
      <c r="G2204" s="49">
        <v>699</v>
      </c>
      <c r="H2204" s="49">
        <v>747</v>
      </c>
      <c r="I2204" s="49">
        <v>761</v>
      </c>
      <c r="J2204" s="49">
        <v>1040</v>
      </c>
      <c r="K2204" s="49">
        <v>1130</v>
      </c>
      <c r="L2204" s="49">
        <v>1220</v>
      </c>
      <c r="M2204" s="49">
        <v>1310</v>
      </c>
      <c r="N2204" s="49">
        <v>1280</v>
      </c>
      <c r="O2204" s="49">
        <v>1370</v>
      </c>
      <c r="P2204" s="49">
        <v>1660</v>
      </c>
      <c r="Q2204" s="49">
        <v>1880</v>
      </c>
      <c r="R2204" s="49">
        <v>1890</v>
      </c>
      <c r="S2204" s="49">
        <v>2120</v>
      </c>
      <c r="T2204" s="49">
        <v>2000</v>
      </c>
      <c r="U2204" s="49">
        <v>1890</v>
      </c>
      <c r="V2204" s="49">
        <v>1890</v>
      </c>
    </row>
    <row r="2205" spans="1:22" ht="15.75" customHeight="1">
      <c r="A2205" s="139" t="s">
        <v>751</v>
      </c>
      <c r="B2205" s="139" t="s">
        <v>536</v>
      </c>
      <c r="C2205" s="139" t="s">
        <v>786</v>
      </c>
      <c r="D2205" s="139" t="s">
        <v>633</v>
      </c>
      <c r="E2205" s="139" t="s">
        <v>754</v>
      </c>
      <c r="F2205" s="49">
        <v>2890</v>
      </c>
      <c r="G2205" s="49">
        <v>2930</v>
      </c>
      <c r="H2205" s="49">
        <v>3320</v>
      </c>
      <c r="I2205" s="49">
        <v>3890</v>
      </c>
      <c r="J2205" s="49">
        <v>4400</v>
      </c>
      <c r="K2205" s="49">
        <v>4970</v>
      </c>
      <c r="L2205" s="49">
        <v>5530</v>
      </c>
      <c r="M2205" s="49">
        <v>5760</v>
      </c>
      <c r="N2205" s="49">
        <v>6140</v>
      </c>
      <c r="O2205" s="49">
        <v>6360</v>
      </c>
      <c r="P2205" s="49">
        <v>6590</v>
      </c>
      <c r="Q2205" s="49">
        <v>6840</v>
      </c>
      <c r="R2205" s="49">
        <v>7080</v>
      </c>
      <c r="S2205" s="49">
        <v>7840</v>
      </c>
      <c r="T2205" s="49">
        <v>8240</v>
      </c>
      <c r="U2205" s="49">
        <v>8630</v>
      </c>
      <c r="V2205" s="49">
        <v>9030</v>
      </c>
    </row>
    <row r="2206" spans="1:22" ht="15.75" customHeight="1">
      <c r="A2206" s="139" t="s">
        <v>751</v>
      </c>
      <c r="B2206" s="139" t="s">
        <v>769</v>
      </c>
      <c r="C2206" s="139" t="s">
        <v>786</v>
      </c>
      <c r="D2206" s="139" t="s">
        <v>633</v>
      </c>
      <c r="E2206" s="139" t="s">
        <v>754</v>
      </c>
      <c r="F2206" s="49">
        <v>2.5599999999999999E-4</v>
      </c>
      <c r="G2206" s="49">
        <v>2.4899999999999998E-4</v>
      </c>
      <c r="H2206" s="49">
        <v>2.3900000000000001E-4</v>
      </c>
      <c r="I2206" s="49">
        <v>2.2900000000000001E-4</v>
      </c>
      <c r="J2206" s="49">
        <v>2.2000000000000001E-4</v>
      </c>
      <c r="K2206" s="49">
        <v>2.14E-4</v>
      </c>
      <c r="L2206" s="49">
        <v>2.1000000000000001E-4</v>
      </c>
      <c r="M2206" s="49">
        <v>2.0900000000000001E-4</v>
      </c>
      <c r="N2206" s="49">
        <v>2.0900000000000001E-4</v>
      </c>
      <c r="O2206" s="49">
        <v>2.0900000000000001E-4</v>
      </c>
      <c r="P2206" s="49">
        <v>2.0900000000000001E-4</v>
      </c>
      <c r="Q2206" s="49">
        <v>2.0699999999999999E-4</v>
      </c>
      <c r="R2206" s="49">
        <v>2.05E-4</v>
      </c>
      <c r="S2206" s="49">
        <v>1.9000000000000001E-4</v>
      </c>
      <c r="T2206" s="49">
        <v>1.8599999999999999E-4</v>
      </c>
      <c r="U2206" s="49">
        <v>1.8100000000000001E-4</v>
      </c>
      <c r="V2206" s="49">
        <v>1.7699999999999999E-4</v>
      </c>
    </row>
    <row r="2207" spans="1:22" ht="15.75" customHeight="1">
      <c r="A2207" s="139" t="s">
        <v>751</v>
      </c>
      <c r="B2207" s="139" t="s">
        <v>542</v>
      </c>
      <c r="C2207" s="139" t="s">
        <v>786</v>
      </c>
      <c r="D2207" s="139" t="s">
        <v>633</v>
      </c>
      <c r="E2207" s="139" t="s">
        <v>754</v>
      </c>
      <c r="F2207" s="49">
        <v>7.46</v>
      </c>
      <c r="G2207" s="49">
        <v>7.67</v>
      </c>
      <c r="H2207" s="49">
        <v>7.88</v>
      </c>
      <c r="I2207" s="49">
        <v>8.09</v>
      </c>
      <c r="J2207" s="49">
        <v>8.3000000000000007</v>
      </c>
      <c r="K2207" s="49">
        <v>8.52</v>
      </c>
      <c r="L2207" s="49">
        <v>8.73</v>
      </c>
      <c r="M2207" s="49">
        <v>8.94</v>
      </c>
      <c r="N2207" s="49">
        <v>9.16</v>
      </c>
      <c r="O2207" s="49">
        <v>9.18</v>
      </c>
      <c r="P2207" s="49">
        <v>9.2100000000000009</v>
      </c>
      <c r="Q2207" s="49">
        <v>9.24</v>
      </c>
      <c r="R2207" s="49">
        <v>9.1999999999999993</v>
      </c>
      <c r="S2207" s="49">
        <v>9.75</v>
      </c>
      <c r="T2207" s="49">
        <v>9.92</v>
      </c>
      <c r="U2207" s="49">
        <v>10.1</v>
      </c>
      <c r="V2207" s="49">
        <v>10.3</v>
      </c>
    </row>
    <row r="2208" spans="1:22" ht="15.75" customHeight="1">
      <c r="A2208" s="139" t="s">
        <v>751</v>
      </c>
      <c r="B2208" s="139" t="s">
        <v>534</v>
      </c>
      <c r="C2208" s="139" t="s">
        <v>786</v>
      </c>
      <c r="D2208" s="139" t="s">
        <v>633</v>
      </c>
      <c r="E2208" s="139" t="s">
        <v>754</v>
      </c>
      <c r="F2208" s="49">
        <v>58.3</v>
      </c>
      <c r="G2208" s="49">
        <v>77.599999999999994</v>
      </c>
      <c r="H2208" s="49">
        <v>96.8</v>
      </c>
      <c r="I2208" s="49">
        <v>109</v>
      </c>
      <c r="J2208" s="49">
        <v>114</v>
      </c>
      <c r="K2208" s="49">
        <v>111</v>
      </c>
      <c r="L2208" s="49">
        <v>145</v>
      </c>
      <c r="M2208" s="49">
        <v>153</v>
      </c>
      <c r="N2208" s="49">
        <v>158</v>
      </c>
      <c r="O2208" s="49">
        <v>147</v>
      </c>
      <c r="P2208" s="49">
        <v>180</v>
      </c>
      <c r="Q2208" s="49">
        <v>184</v>
      </c>
      <c r="R2208" s="49">
        <v>198</v>
      </c>
      <c r="S2208" s="49">
        <v>190</v>
      </c>
      <c r="T2208" s="49">
        <v>201</v>
      </c>
      <c r="U2208" s="49">
        <v>221</v>
      </c>
      <c r="V2208" s="49">
        <v>230</v>
      </c>
    </row>
    <row r="2209" spans="1:22" ht="15.75" customHeight="1">
      <c r="A2209" s="139" t="s">
        <v>751</v>
      </c>
      <c r="B2209" s="139" t="s">
        <v>334</v>
      </c>
      <c r="C2209" s="139" t="s">
        <v>786</v>
      </c>
      <c r="D2209" s="139" t="s">
        <v>633</v>
      </c>
      <c r="E2209" s="139" t="s">
        <v>754</v>
      </c>
      <c r="F2209" s="49">
        <v>517</v>
      </c>
      <c r="G2209" s="49">
        <v>560</v>
      </c>
      <c r="H2209" s="49">
        <v>619</v>
      </c>
      <c r="I2209" s="49">
        <v>643</v>
      </c>
      <c r="J2209" s="49">
        <v>587</v>
      </c>
      <c r="K2209" s="49">
        <v>540</v>
      </c>
      <c r="L2209" s="49">
        <v>616</v>
      </c>
      <c r="M2209" s="49">
        <v>601</v>
      </c>
      <c r="N2209" s="49">
        <v>595</v>
      </c>
      <c r="O2209" s="49">
        <v>554</v>
      </c>
      <c r="P2209" s="49">
        <v>579</v>
      </c>
      <c r="Q2209" s="49">
        <v>593</v>
      </c>
      <c r="R2209" s="49">
        <v>611</v>
      </c>
      <c r="S2209" s="49">
        <v>546</v>
      </c>
      <c r="T2209" s="49">
        <v>470</v>
      </c>
      <c r="U2209" s="49">
        <v>471</v>
      </c>
      <c r="V2209" s="49">
        <v>472</v>
      </c>
    </row>
    <row r="2210" spans="1:22" ht="15.75" customHeight="1">
      <c r="A2210" s="139" t="s">
        <v>751</v>
      </c>
      <c r="B2210" s="139" t="s">
        <v>522</v>
      </c>
      <c r="C2210" s="139" t="s">
        <v>786</v>
      </c>
      <c r="D2210" s="139" t="s">
        <v>633</v>
      </c>
      <c r="E2210" s="139" t="s">
        <v>754</v>
      </c>
      <c r="F2210" s="49">
        <v>15.9</v>
      </c>
      <c r="G2210" s="49">
        <v>16.100000000000001</v>
      </c>
      <c r="H2210" s="49">
        <v>16.7</v>
      </c>
      <c r="I2210" s="49">
        <v>17.3</v>
      </c>
      <c r="J2210" s="49">
        <v>18.2</v>
      </c>
      <c r="K2210" s="49">
        <v>17.3</v>
      </c>
      <c r="L2210" s="49">
        <v>19.600000000000001</v>
      </c>
      <c r="M2210" s="49">
        <v>19.399999999999999</v>
      </c>
      <c r="N2210" s="49">
        <v>17.8</v>
      </c>
      <c r="O2210" s="49">
        <v>15.4</v>
      </c>
      <c r="P2210" s="49">
        <v>15.9</v>
      </c>
      <c r="Q2210" s="49">
        <v>15.2</v>
      </c>
      <c r="R2210" s="49">
        <v>13.3</v>
      </c>
      <c r="S2210" s="49">
        <v>12.7</v>
      </c>
      <c r="T2210" s="49">
        <v>12.3</v>
      </c>
      <c r="U2210" s="49">
        <v>13.9</v>
      </c>
      <c r="V2210" s="49">
        <v>13.6</v>
      </c>
    </row>
    <row r="2211" spans="1:22" ht="15.75" customHeight="1">
      <c r="A2211" s="139" t="s">
        <v>751</v>
      </c>
      <c r="B2211" s="139" t="s">
        <v>544</v>
      </c>
      <c r="C2211" s="139" t="s">
        <v>786</v>
      </c>
      <c r="D2211" s="139" t="s">
        <v>633</v>
      </c>
      <c r="E2211" s="139" t="s">
        <v>754</v>
      </c>
      <c r="F2211" s="49">
        <v>26.2</v>
      </c>
      <c r="G2211" s="49">
        <v>27.1</v>
      </c>
      <c r="H2211" s="49">
        <v>28</v>
      </c>
      <c r="I2211" s="49">
        <v>28.9</v>
      </c>
      <c r="J2211" s="49">
        <v>29.8</v>
      </c>
      <c r="K2211" s="49">
        <v>30.8</v>
      </c>
      <c r="L2211" s="49">
        <v>31.8</v>
      </c>
      <c r="M2211" s="49">
        <v>32.799999999999997</v>
      </c>
      <c r="N2211" s="49">
        <v>33.799999999999997</v>
      </c>
      <c r="O2211" s="49">
        <v>34</v>
      </c>
      <c r="P2211" s="49">
        <v>34.200000000000003</v>
      </c>
      <c r="Q2211" s="49">
        <v>34.4</v>
      </c>
      <c r="R2211" s="49">
        <v>33.200000000000003</v>
      </c>
      <c r="S2211" s="49">
        <v>36.299999999999997</v>
      </c>
      <c r="T2211" s="49">
        <v>37</v>
      </c>
      <c r="U2211" s="49">
        <v>37.799999999999997</v>
      </c>
      <c r="V2211" s="49">
        <v>38.5</v>
      </c>
    </row>
    <row r="2212" spans="1:22" ht="15.75" customHeight="1">
      <c r="A2212" s="139" t="s">
        <v>751</v>
      </c>
      <c r="B2212" s="139" t="s">
        <v>530</v>
      </c>
      <c r="C2212" s="139" t="s">
        <v>786</v>
      </c>
      <c r="D2212" s="139" t="s">
        <v>633</v>
      </c>
      <c r="E2212" s="139" t="s">
        <v>754</v>
      </c>
      <c r="F2212" s="49">
        <v>1860</v>
      </c>
      <c r="G2212" s="49">
        <v>2080</v>
      </c>
      <c r="H2212" s="49">
        <v>2140</v>
      </c>
      <c r="I2212" s="49">
        <v>1860</v>
      </c>
      <c r="J2212" s="49">
        <v>2330</v>
      </c>
      <c r="K2212" s="49">
        <v>2330</v>
      </c>
      <c r="L2212" s="49">
        <v>2410</v>
      </c>
      <c r="M2212" s="49">
        <v>2420</v>
      </c>
      <c r="N2212" s="49">
        <v>2490</v>
      </c>
      <c r="O2212" s="49">
        <v>1980</v>
      </c>
      <c r="P2212" s="49">
        <v>2060</v>
      </c>
      <c r="Q2212" s="49">
        <v>2170</v>
      </c>
      <c r="R2212" s="49">
        <v>1960</v>
      </c>
      <c r="S2212" s="49">
        <v>1860</v>
      </c>
      <c r="T2212" s="49">
        <v>1760</v>
      </c>
      <c r="U2212" s="49">
        <v>1790</v>
      </c>
      <c r="V2212" s="49">
        <v>1800</v>
      </c>
    </row>
    <row r="2213" spans="1:22" ht="15.75" customHeight="1">
      <c r="A2213" s="139" t="s">
        <v>751</v>
      </c>
      <c r="B2213" s="139" t="s">
        <v>550</v>
      </c>
      <c r="C2213" s="139" t="s">
        <v>786</v>
      </c>
      <c r="D2213" s="139" t="s">
        <v>633</v>
      </c>
      <c r="E2213" s="139" t="s">
        <v>754</v>
      </c>
      <c r="F2213" s="49">
        <v>42.2</v>
      </c>
      <c r="G2213" s="49">
        <v>46.8</v>
      </c>
      <c r="H2213" s="49">
        <v>49</v>
      </c>
      <c r="I2213" s="49">
        <v>55.7</v>
      </c>
      <c r="J2213" s="49">
        <v>59.8</v>
      </c>
      <c r="K2213" s="49">
        <v>63.2</v>
      </c>
      <c r="L2213" s="49">
        <v>52.5</v>
      </c>
      <c r="M2213" s="49">
        <v>63</v>
      </c>
      <c r="N2213" s="49">
        <v>60.4</v>
      </c>
      <c r="O2213" s="49">
        <v>87.6</v>
      </c>
      <c r="P2213" s="49">
        <v>198</v>
      </c>
      <c r="Q2213" s="49">
        <v>283</v>
      </c>
      <c r="R2213" s="49">
        <v>326</v>
      </c>
      <c r="S2213" s="49">
        <v>223</v>
      </c>
      <c r="T2213" s="49">
        <v>239</v>
      </c>
      <c r="U2213" s="49">
        <v>255</v>
      </c>
      <c r="V2213" s="49">
        <v>270</v>
      </c>
    </row>
    <row r="2214" spans="1:22" ht="15.75" customHeight="1">
      <c r="A2214" s="139" t="s">
        <v>751</v>
      </c>
      <c r="B2214" s="139" t="s">
        <v>524</v>
      </c>
      <c r="C2214" s="139" t="s">
        <v>786</v>
      </c>
      <c r="D2214" s="139" t="s">
        <v>633</v>
      </c>
      <c r="E2214" s="139" t="s">
        <v>754</v>
      </c>
      <c r="F2214" s="49">
        <v>3.25</v>
      </c>
      <c r="G2214" s="49">
        <v>3.32</v>
      </c>
      <c r="H2214" s="49">
        <v>3.4</v>
      </c>
      <c r="I2214" s="49">
        <v>3.48</v>
      </c>
      <c r="J2214" s="49">
        <v>3.56</v>
      </c>
      <c r="K2214" s="49">
        <v>3.65</v>
      </c>
      <c r="L2214" s="49">
        <v>3.73</v>
      </c>
      <c r="M2214" s="49">
        <v>3.81</v>
      </c>
      <c r="N2214" s="49">
        <v>3.89</v>
      </c>
      <c r="O2214" s="49">
        <v>3.96</v>
      </c>
      <c r="P2214" s="49">
        <v>4.03</v>
      </c>
      <c r="Q2214" s="49">
        <v>4.08</v>
      </c>
      <c r="R2214" s="49">
        <v>4.12</v>
      </c>
      <c r="S2214" s="49">
        <v>4.2300000000000004</v>
      </c>
      <c r="T2214" s="49">
        <v>4.3</v>
      </c>
      <c r="U2214" s="49">
        <v>4.38</v>
      </c>
      <c r="V2214" s="49">
        <v>4.45</v>
      </c>
    </row>
    <row r="2215" spans="1:22" ht="15.75" customHeight="1">
      <c r="A2215" s="139" t="s">
        <v>751</v>
      </c>
      <c r="B2215" s="139" t="s">
        <v>558</v>
      </c>
      <c r="C2215" s="139" t="s">
        <v>786</v>
      </c>
      <c r="D2215" s="139" t="s">
        <v>633</v>
      </c>
      <c r="E2215" s="139" t="s">
        <v>754</v>
      </c>
      <c r="F2215" s="49">
        <v>60.2</v>
      </c>
      <c r="G2215" s="49">
        <v>34.1</v>
      </c>
      <c r="H2215" s="49">
        <v>33.799999999999997</v>
      </c>
      <c r="I2215" s="49">
        <v>33.6</v>
      </c>
      <c r="J2215" s="49">
        <v>33.299999999999997</v>
      </c>
      <c r="K2215" s="49">
        <v>33</v>
      </c>
      <c r="L2215" s="49">
        <v>32.9</v>
      </c>
      <c r="M2215" s="49">
        <v>32.4</v>
      </c>
      <c r="N2215" s="49">
        <v>31.7</v>
      </c>
      <c r="O2215" s="49">
        <v>25.4</v>
      </c>
      <c r="P2215" s="49">
        <v>22.4</v>
      </c>
      <c r="Q2215" s="49">
        <v>33.799999999999997</v>
      </c>
      <c r="R2215" s="49">
        <v>50.9</v>
      </c>
      <c r="S2215" s="49">
        <v>56.9</v>
      </c>
      <c r="T2215" s="49">
        <v>57.3</v>
      </c>
      <c r="U2215" s="49">
        <v>69.3</v>
      </c>
      <c r="V2215" s="49">
        <v>69.400000000000006</v>
      </c>
    </row>
    <row r="2216" spans="1:22" ht="15.75" customHeight="1">
      <c r="A2216" s="139" t="s">
        <v>751</v>
      </c>
      <c r="B2216" s="139" t="s">
        <v>538</v>
      </c>
      <c r="C2216" s="139" t="s">
        <v>786</v>
      </c>
      <c r="D2216" s="139" t="s">
        <v>633</v>
      </c>
      <c r="E2216" s="139" t="s">
        <v>754</v>
      </c>
      <c r="F2216" s="49">
        <v>7480</v>
      </c>
      <c r="G2216" s="49">
        <v>7480</v>
      </c>
      <c r="H2216" s="49">
        <v>8580</v>
      </c>
      <c r="I2216" s="49">
        <v>8010</v>
      </c>
      <c r="J2216" s="49">
        <v>9070</v>
      </c>
      <c r="K2216" s="49">
        <v>8540</v>
      </c>
      <c r="L2216" s="49">
        <v>9070</v>
      </c>
      <c r="M2216" s="49">
        <v>9040</v>
      </c>
      <c r="N2216" s="49">
        <v>8930</v>
      </c>
      <c r="O2216" s="49">
        <v>7520</v>
      </c>
      <c r="P2216" s="49">
        <v>7920</v>
      </c>
      <c r="Q2216" s="49">
        <v>7990</v>
      </c>
      <c r="R2216" s="49">
        <v>7970</v>
      </c>
      <c r="S2216" s="49">
        <v>7800</v>
      </c>
      <c r="T2216" s="49">
        <v>8040</v>
      </c>
      <c r="U2216" s="49">
        <v>8180</v>
      </c>
      <c r="V2216" s="49">
        <v>8470</v>
      </c>
    </row>
    <row r="2217" spans="1:22" ht="15.75" customHeight="1">
      <c r="A2217" s="139" t="s">
        <v>751</v>
      </c>
      <c r="B2217" s="139" t="s">
        <v>540</v>
      </c>
      <c r="C2217" s="139" t="s">
        <v>786</v>
      </c>
      <c r="D2217" s="139" t="s">
        <v>633</v>
      </c>
      <c r="E2217" s="139" t="s">
        <v>754</v>
      </c>
      <c r="F2217" s="49">
        <v>1520</v>
      </c>
      <c r="G2217" s="49">
        <v>1580</v>
      </c>
      <c r="H2217" s="49">
        <v>1560</v>
      </c>
      <c r="I2217" s="49">
        <v>1600</v>
      </c>
      <c r="J2217" s="49">
        <v>1630</v>
      </c>
      <c r="K2217" s="49">
        <v>1680</v>
      </c>
      <c r="L2217" s="49">
        <v>1710</v>
      </c>
      <c r="M2217" s="49">
        <v>1720</v>
      </c>
      <c r="N2217" s="49">
        <v>1650</v>
      </c>
      <c r="O2217" s="49">
        <v>1300</v>
      </c>
      <c r="P2217" s="49">
        <v>1290</v>
      </c>
      <c r="Q2217" s="49">
        <v>1270</v>
      </c>
      <c r="R2217" s="49">
        <v>1270</v>
      </c>
      <c r="S2217" s="49">
        <v>1330</v>
      </c>
      <c r="T2217" s="49">
        <v>1360</v>
      </c>
      <c r="U2217" s="49">
        <v>1310</v>
      </c>
      <c r="V2217" s="49">
        <v>1300</v>
      </c>
    </row>
    <row r="2218" spans="1:22" ht="15.75" customHeight="1">
      <c r="A2218" s="139" t="s">
        <v>751</v>
      </c>
      <c r="B2218" s="139" t="s">
        <v>562</v>
      </c>
      <c r="C2218" s="139" t="s">
        <v>786</v>
      </c>
      <c r="D2218" s="139" t="s">
        <v>633</v>
      </c>
      <c r="E2218" s="139" t="s">
        <v>754</v>
      </c>
      <c r="F2218" s="49">
        <v>6640</v>
      </c>
      <c r="G2218" s="49">
        <v>6740</v>
      </c>
      <c r="H2218" s="49">
        <v>6950</v>
      </c>
      <c r="I2218" s="49">
        <v>6760</v>
      </c>
      <c r="J2218" s="49">
        <v>7250</v>
      </c>
      <c r="K2218" s="49">
        <v>7160</v>
      </c>
      <c r="L2218" s="49">
        <v>7200</v>
      </c>
      <c r="M2218" s="49">
        <v>7310</v>
      </c>
      <c r="N2218" s="49">
        <v>7190</v>
      </c>
      <c r="O2218" s="49">
        <v>5640</v>
      </c>
      <c r="P2218" s="49">
        <v>7450</v>
      </c>
      <c r="Q2218" s="49">
        <v>7400</v>
      </c>
      <c r="R2218" s="49">
        <v>7210</v>
      </c>
      <c r="S2218" s="49">
        <v>7210</v>
      </c>
      <c r="T2218" s="49">
        <v>7130</v>
      </c>
      <c r="U2218" s="49">
        <v>7220</v>
      </c>
      <c r="V2218" s="49">
        <v>7660</v>
      </c>
    </row>
    <row r="2219" spans="1:22" ht="15.75" customHeight="1">
      <c r="A2219" s="139" t="s">
        <v>751</v>
      </c>
      <c r="B2219" s="139" t="s">
        <v>560</v>
      </c>
      <c r="C2219" s="139" t="s">
        <v>786</v>
      </c>
      <c r="D2219" s="139" t="s">
        <v>633</v>
      </c>
      <c r="E2219" s="139" t="s">
        <v>754</v>
      </c>
      <c r="F2219" s="49">
        <v>4.87</v>
      </c>
      <c r="G2219" s="49">
        <v>4.91</v>
      </c>
      <c r="H2219" s="49">
        <v>4.96</v>
      </c>
      <c r="I2219" s="49">
        <v>5.2</v>
      </c>
      <c r="J2219" s="49">
        <v>4.93</v>
      </c>
      <c r="K2219" s="49">
        <v>4.91</v>
      </c>
      <c r="L2219" s="49">
        <v>4.91</v>
      </c>
      <c r="M2219" s="49">
        <v>4.91</v>
      </c>
      <c r="N2219" s="49">
        <v>4.9000000000000004</v>
      </c>
      <c r="O2219" s="49">
        <v>4.9000000000000004</v>
      </c>
      <c r="P2219" s="49">
        <v>4.8899999999999997</v>
      </c>
      <c r="Q2219" s="49">
        <v>4.92</v>
      </c>
      <c r="R2219" s="49">
        <v>4.82</v>
      </c>
      <c r="S2219" s="49">
        <v>4.93</v>
      </c>
      <c r="T2219" s="49">
        <v>4.93</v>
      </c>
      <c r="U2219" s="49">
        <v>4.9400000000000004</v>
      </c>
      <c r="V2219" s="49">
        <v>4.9400000000000004</v>
      </c>
    </row>
    <row r="2220" spans="1:22" ht="15.75" customHeight="1">
      <c r="A2220" s="139" t="s">
        <v>751</v>
      </c>
      <c r="B2220" s="139" t="s">
        <v>532</v>
      </c>
      <c r="C2220" s="139" t="s">
        <v>786</v>
      </c>
      <c r="D2220" s="139" t="s">
        <v>633</v>
      </c>
      <c r="E2220" s="139" t="s">
        <v>754</v>
      </c>
      <c r="F2220" s="49">
        <v>23.1</v>
      </c>
      <c r="G2220" s="49">
        <v>23.3</v>
      </c>
      <c r="H2220" s="49">
        <v>23.4</v>
      </c>
      <c r="I2220" s="49">
        <v>23.7</v>
      </c>
      <c r="J2220" s="49">
        <v>23.9</v>
      </c>
      <c r="K2220" s="49">
        <v>24.1</v>
      </c>
      <c r="L2220" s="49">
        <v>24.3</v>
      </c>
      <c r="M2220" s="49">
        <v>24.6</v>
      </c>
      <c r="N2220" s="49">
        <v>24.8</v>
      </c>
      <c r="O2220" s="49">
        <v>25</v>
      </c>
      <c r="P2220" s="49">
        <v>25.2</v>
      </c>
      <c r="Q2220" s="49">
        <v>25.3</v>
      </c>
      <c r="R2220" s="49">
        <v>25.5</v>
      </c>
      <c r="S2220" s="49">
        <v>25.7</v>
      </c>
      <c r="T2220" s="49">
        <v>25.9</v>
      </c>
      <c r="U2220" s="49">
        <v>26.1</v>
      </c>
      <c r="V2220" s="49">
        <v>26.3</v>
      </c>
    </row>
    <row r="2221" spans="1:22" ht="15.75" customHeight="1">
      <c r="A2221" s="139" t="s">
        <v>751</v>
      </c>
      <c r="B2221" s="139" t="s">
        <v>566</v>
      </c>
      <c r="C2221" s="139" t="s">
        <v>786</v>
      </c>
      <c r="D2221" s="139" t="s">
        <v>633</v>
      </c>
      <c r="E2221" s="139" t="s">
        <v>754</v>
      </c>
      <c r="F2221" s="49">
        <v>2120</v>
      </c>
      <c r="G2221" s="49">
        <v>2320</v>
      </c>
      <c r="H2221" s="49">
        <v>2190</v>
      </c>
      <c r="I2221" s="49">
        <v>2250</v>
      </c>
      <c r="J2221" s="49">
        <v>2090</v>
      </c>
      <c r="K2221" s="49">
        <v>2040</v>
      </c>
      <c r="L2221" s="49">
        <v>2070</v>
      </c>
      <c r="M2221" s="49">
        <v>2260</v>
      </c>
      <c r="N2221" s="49">
        <v>2320</v>
      </c>
      <c r="O2221" s="49">
        <v>2410</v>
      </c>
      <c r="P2221" s="49">
        <v>2680</v>
      </c>
      <c r="Q2221" s="49">
        <v>2160</v>
      </c>
      <c r="R2221" s="49">
        <v>2390</v>
      </c>
      <c r="S2221" s="49">
        <v>1830</v>
      </c>
      <c r="T2221" s="49">
        <v>1760</v>
      </c>
      <c r="U2221" s="49">
        <v>1840</v>
      </c>
      <c r="V2221" s="49">
        <v>1840</v>
      </c>
    </row>
    <row r="2222" spans="1:22" ht="15.75" customHeight="1">
      <c r="A2222" s="139" t="s">
        <v>751</v>
      </c>
      <c r="B2222" s="139" t="s">
        <v>770</v>
      </c>
      <c r="C2222" s="139" t="s">
        <v>786</v>
      </c>
      <c r="D2222" s="139" t="s">
        <v>633</v>
      </c>
      <c r="E2222" s="139" t="s">
        <v>754</v>
      </c>
      <c r="F2222" s="49">
        <v>9.4399999999999996E-4</v>
      </c>
      <c r="G2222" s="49">
        <v>1.01E-3</v>
      </c>
      <c r="H2222" s="49">
        <v>1.09E-3</v>
      </c>
      <c r="I2222" s="49">
        <v>1.17E-3</v>
      </c>
      <c r="J2222" s="49">
        <v>1.25E-3</v>
      </c>
      <c r="K2222" s="49">
        <v>1.32E-3</v>
      </c>
      <c r="L2222" s="49">
        <v>1.3799999999999999E-3</v>
      </c>
      <c r="M2222" s="49">
        <v>1.4300000000000001E-3</v>
      </c>
      <c r="N2222" s="49">
        <v>1.47E-3</v>
      </c>
      <c r="O2222" s="49">
        <v>1.5100000000000001E-3</v>
      </c>
      <c r="P2222" s="49">
        <v>1.5499999999999999E-3</v>
      </c>
      <c r="Q2222" s="49">
        <v>1.5900000000000001E-3</v>
      </c>
      <c r="R2222" s="49">
        <v>1.6199999999999999E-3</v>
      </c>
      <c r="S2222" s="49">
        <v>1.74E-3</v>
      </c>
      <c r="T2222" s="49">
        <v>1.8E-3</v>
      </c>
      <c r="U2222" s="49">
        <v>1.8600000000000001E-3</v>
      </c>
      <c r="V2222" s="49">
        <v>1.91E-3</v>
      </c>
    </row>
    <row r="2223" spans="1:22" ht="15.75" customHeight="1">
      <c r="A2223" s="139" t="s">
        <v>751</v>
      </c>
      <c r="B2223" s="139" t="s">
        <v>296</v>
      </c>
      <c r="C2223" s="139" t="s">
        <v>786</v>
      </c>
      <c r="D2223" s="139" t="s">
        <v>633</v>
      </c>
      <c r="E2223" s="139" t="s">
        <v>754</v>
      </c>
      <c r="F2223" s="49">
        <v>37.299999999999997</v>
      </c>
      <c r="G2223" s="49">
        <v>38.5</v>
      </c>
      <c r="H2223" s="49">
        <v>39.799999999999997</v>
      </c>
      <c r="I2223" s="49">
        <v>41.1</v>
      </c>
      <c r="J2223" s="49">
        <v>42.5</v>
      </c>
      <c r="K2223" s="49">
        <v>43.7</v>
      </c>
      <c r="L2223" s="49">
        <v>45</v>
      </c>
      <c r="M2223" s="49">
        <v>46.3</v>
      </c>
      <c r="N2223" s="49">
        <v>47.6</v>
      </c>
      <c r="O2223" s="49">
        <v>47.7</v>
      </c>
      <c r="P2223" s="49">
        <v>47.9</v>
      </c>
      <c r="Q2223" s="49">
        <v>102</v>
      </c>
      <c r="R2223" s="49">
        <v>100</v>
      </c>
      <c r="S2223" s="49">
        <v>120</v>
      </c>
      <c r="T2223" s="49">
        <v>129</v>
      </c>
      <c r="U2223" s="49">
        <v>130</v>
      </c>
      <c r="V2223" s="49">
        <v>131</v>
      </c>
    </row>
    <row r="2224" spans="1:22" ht="15.75" customHeight="1">
      <c r="A2224" s="139" t="s">
        <v>751</v>
      </c>
      <c r="B2224" s="139" t="s">
        <v>576</v>
      </c>
      <c r="C2224" s="139" t="s">
        <v>786</v>
      </c>
      <c r="D2224" s="139" t="s">
        <v>633</v>
      </c>
      <c r="E2224" s="139" t="s">
        <v>754</v>
      </c>
      <c r="F2224" s="49">
        <v>345</v>
      </c>
      <c r="G2224" s="49">
        <v>423</v>
      </c>
      <c r="H2224" s="49">
        <v>517</v>
      </c>
      <c r="I2224" s="49">
        <v>769</v>
      </c>
      <c r="J2224" s="49">
        <v>775</v>
      </c>
      <c r="K2224" s="49">
        <v>812</v>
      </c>
      <c r="L2224" s="49">
        <v>709</v>
      </c>
      <c r="M2224" s="49">
        <v>635</v>
      </c>
      <c r="N2224" s="49">
        <v>502</v>
      </c>
      <c r="O2224" s="49">
        <v>577</v>
      </c>
      <c r="P2224" s="49">
        <v>582</v>
      </c>
      <c r="Q2224" s="49">
        <v>656</v>
      </c>
      <c r="R2224" s="49">
        <v>638</v>
      </c>
      <c r="S2224" s="49">
        <v>507</v>
      </c>
      <c r="T2224" s="49">
        <v>469</v>
      </c>
      <c r="U2224" s="49">
        <v>848</v>
      </c>
      <c r="V2224" s="49">
        <v>674</v>
      </c>
    </row>
    <row r="2225" spans="1:22" ht="15.75" customHeight="1">
      <c r="A2225" s="139" t="s">
        <v>751</v>
      </c>
      <c r="B2225" s="139" t="s">
        <v>572</v>
      </c>
      <c r="C2225" s="139" t="s">
        <v>786</v>
      </c>
      <c r="D2225" s="139" t="s">
        <v>633</v>
      </c>
      <c r="E2225" s="139" t="s">
        <v>754</v>
      </c>
      <c r="F2225" s="49">
        <v>14400</v>
      </c>
      <c r="G2225" s="49">
        <v>15400</v>
      </c>
      <c r="H2225" s="49">
        <v>17000</v>
      </c>
      <c r="I2225" s="49">
        <v>18000</v>
      </c>
      <c r="J2225" s="49">
        <v>19800</v>
      </c>
      <c r="K2225" s="49">
        <v>21100</v>
      </c>
      <c r="L2225" s="49">
        <v>22000</v>
      </c>
      <c r="M2225" s="49">
        <v>20800</v>
      </c>
      <c r="N2225" s="49">
        <v>19800</v>
      </c>
      <c r="O2225" s="49">
        <v>21000</v>
      </c>
      <c r="P2225" s="49">
        <v>19400</v>
      </c>
      <c r="Q2225" s="49">
        <v>20400</v>
      </c>
      <c r="R2225" s="49">
        <v>21000</v>
      </c>
      <c r="S2225" s="49">
        <v>23200</v>
      </c>
      <c r="T2225" s="49">
        <v>23300</v>
      </c>
      <c r="U2225" s="49">
        <v>24200</v>
      </c>
      <c r="V2225" s="49">
        <v>24500</v>
      </c>
    </row>
    <row r="2226" spans="1:22" ht="15.75" customHeight="1">
      <c r="A2226" s="139" t="s">
        <v>751</v>
      </c>
      <c r="B2226" s="139" t="s">
        <v>568</v>
      </c>
      <c r="C2226" s="139" t="s">
        <v>786</v>
      </c>
      <c r="D2226" s="139" t="s">
        <v>633</v>
      </c>
      <c r="E2226" s="139" t="s">
        <v>754</v>
      </c>
      <c r="F2226" s="49">
        <v>591</v>
      </c>
      <c r="G2226" s="49">
        <v>617</v>
      </c>
      <c r="H2226" s="49">
        <v>688</v>
      </c>
      <c r="I2226" s="49">
        <v>747</v>
      </c>
      <c r="J2226" s="49">
        <v>851</v>
      </c>
      <c r="K2226" s="49">
        <v>910</v>
      </c>
      <c r="L2226" s="49">
        <v>935</v>
      </c>
      <c r="M2226" s="49">
        <v>940</v>
      </c>
      <c r="N2226" s="49">
        <v>865</v>
      </c>
      <c r="O2226" s="49">
        <v>759</v>
      </c>
      <c r="P2226" s="49">
        <v>783</v>
      </c>
      <c r="Q2226" s="49">
        <v>681</v>
      </c>
      <c r="R2226" s="49">
        <v>648</v>
      </c>
      <c r="S2226" s="49">
        <v>888</v>
      </c>
      <c r="T2226" s="49">
        <v>1230</v>
      </c>
      <c r="U2226" s="49">
        <v>1350</v>
      </c>
      <c r="V2226" s="49">
        <v>1360</v>
      </c>
    </row>
    <row r="2227" spans="1:22" ht="15.75" customHeight="1">
      <c r="A2227" s="139" t="s">
        <v>751</v>
      </c>
      <c r="B2227" s="139" t="s">
        <v>780</v>
      </c>
      <c r="C2227" s="139" t="s">
        <v>786</v>
      </c>
      <c r="D2227" s="139" t="s">
        <v>633</v>
      </c>
      <c r="E2227" s="139" t="s">
        <v>754</v>
      </c>
      <c r="F2227" s="49">
        <v>7.7600000000000002E-5</v>
      </c>
      <c r="G2227" s="49">
        <v>7.5199999999999998E-5</v>
      </c>
      <c r="H2227" s="49">
        <v>7.1699999999999995E-5</v>
      </c>
      <c r="I2227" s="49">
        <v>6.7600000000000003E-5</v>
      </c>
      <c r="J2227" s="49">
        <v>6.3600000000000001E-5</v>
      </c>
      <c r="K2227" s="49">
        <v>6.05E-5</v>
      </c>
      <c r="L2227" s="49">
        <v>5.8400000000000003E-5</v>
      </c>
      <c r="M2227" s="49">
        <v>5.7099999999999999E-5</v>
      </c>
      <c r="N2227" s="49">
        <v>5.6499999999999998E-5</v>
      </c>
      <c r="O2227" s="49">
        <v>5.6499999999999998E-5</v>
      </c>
      <c r="P2227" s="49">
        <v>5.6799999999999998E-5</v>
      </c>
      <c r="Q2227" s="49">
        <v>5.7399999999999999E-5</v>
      </c>
      <c r="R2227" s="49">
        <v>5.8499999999999999E-5</v>
      </c>
      <c r="S2227" s="49">
        <v>5.02E-5</v>
      </c>
      <c r="T2227" s="49">
        <v>4.8399999999999997E-5</v>
      </c>
      <c r="U2227" s="49">
        <v>4.6499999999999999E-5</v>
      </c>
      <c r="V2227" s="49">
        <v>4.4700000000000002E-5</v>
      </c>
    </row>
    <row r="2228" spans="1:22" ht="15.75" customHeight="1">
      <c r="A2228" s="139" t="s">
        <v>751</v>
      </c>
      <c r="B2228" s="139" t="s">
        <v>586</v>
      </c>
      <c r="C2228" s="139" t="s">
        <v>786</v>
      </c>
      <c r="D2228" s="139" t="s">
        <v>633</v>
      </c>
      <c r="E2228" s="139" t="s">
        <v>754</v>
      </c>
      <c r="F2228" s="49">
        <v>573</v>
      </c>
      <c r="G2228" s="49">
        <v>548</v>
      </c>
      <c r="H2228" s="49">
        <v>529</v>
      </c>
      <c r="I2228" s="49">
        <v>517</v>
      </c>
      <c r="J2228" s="49">
        <v>525</v>
      </c>
      <c r="K2228" s="49">
        <v>498</v>
      </c>
      <c r="L2228" s="49">
        <v>826</v>
      </c>
      <c r="M2228" s="49">
        <v>928</v>
      </c>
      <c r="N2228" s="49">
        <v>1020</v>
      </c>
      <c r="O2228" s="49">
        <v>1110</v>
      </c>
      <c r="P2228" s="49">
        <v>1170</v>
      </c>
      <c r="Q2228" s="49">
        <v>1560</v>
      </c>
      <c r="R2228" s="49">
        <v>1780</v>
      </c>
      <c r="S2228" s="49">
        <v>1960</v>
      </c>
      <c r="T2228" s="49">
        <v>2110</v>
      </c>
      <c r="U2228" s="49">
        <v>2330</v>
      </c>
      <c r="V2228" s="49">
        <v>2350</v>
      </c>
    </row>
    <row r="2229" spans="1:22" ht="15.75" customHeight="1">
      <c r="A2229" s="139" t="s">
        <v>751</v>
      </c>
      <c r="B2229" s="139" t="s">
        <v>574</v>
      </c>
      <c r="C2229" s="139" t="s">
        <v>786</v>
      </c>
      <c r="D2229" s="139" t="s">
        <v>633</v>
      </c>
      <c r="E2229" s="139" t="s">
        <v>754</v>
      </c>
      <c r="F2229" s="49">
        <v>1.98</v>
      </c>
      <c r="G2229" s="49">
        <v>2.02</v>
      </c>
      <c r="H2229" s="49">
        <v>2.12</v>
      </c>
      <c r="I2229" s="49">
        <v>2.27</v>
      </c>
      <c r="J2229" s="49">
        <v>2.46</v>
      </c>
      <c r="K2229" s="49">
        <v>2.59</v>
      </c>
      <c r="L2229" s="49">
        <v>2.75</v>
      </c>
      <c r="M2229" s="49">
        <v>2.91</v>
      </c>
      <c r="N2229" s="49">
        <v>3.06</v>
      </c>
      <c r="O2229" s="49">
        <v>3.11</v>
      </c>
      <c r="P2229" s="49">
        <v>3.15</v>
      </c>
      <c r="Q2229" s="49">
        <v>3.18</v>
      </c>
      <c r="R2229" s="49">
        <v>3.09</v>
      </c>
      <c r="S2229" s="49">
        <v>3.4</v>
      </c>
      <c r="T2229" s="49">
        <v>3.5</v>
      </c>
      <c r="U2229" s="49">
        <v>3.61</v>
      </c>
      <c r="V2229" s="49">
        <v>3.71</v>
      </c>
    </row>
    <row r="2230" spans="1:22" ht="15.75" customHeight="1">
      <c r="A2230" s="139" t="s">
        <v>751</v>
      </c>
      <c r="B2230" s="139" t="s">
        <v>578</v>
      </c>
      <c r="C2230" s="139" t="s">
        <v>786</v>
      </c>
      <c r="D2230" s="139" t="s">
        <v>633</v>
      </c>
      <c r="E2230" s="139" t="s">
        <v>754</v>
      </c>
      <c r="F2230" s="49">
        <v>6.01</v>
      </c>
      <c r="G2230" s="49">
        <v>6.04</v>
      </c>
      <c r="H2230" s="49">
        <v>6.07</v>
      </c>
      <c r="I2230" s="49">
        <v>6.09</v>
      </c>
      <c r="J2230" s="49">
        <v>6.12</v>
      </c>
      <c r="K2230" s="49">
        <v>6.13</v>
      </c>
      <c r="L2230" s="49">
        <v>6.16</v>
      </c>
      <c r="M2230" s="49">
        <v>6.18</v>
      </c>
      <c r="N2230" s="49">
        <v>6.2</v>
      </c>
      <c r="O2230" s="49">
        <v>6.22</v>
      </c>
      <c r="P2230" s="49">
        <v>6.24</v>
      </c>
      <c r="Q2230" s="49">
        <v>6.28</v>
      </c>
      <c r="R2230" s="49">
        <v>6.29</v>
      </c>
      <c r="S2230" s="49">
        <v>6.33</v>
      </c>
      <c r="T2230" s="49">
        <v>6.36</v>
      </c>
      <c r="U2230" s="49">
        <v>6.39</v>
      </c>
      <c r="V2230" s="49">
        <v>6.41</v>
      </c>
    </row>
    <row r="2231" spans="1:22" ht="15.75" customHeight="1">
      <c r="A2231" s="139" t="s">
        <v>751</v>
      </c>
      <c r="B2231" s="139" t="s">
        <v>580</v>
      </c>
      <c r="C2231" s="139" t="s">
        <v>786</v>
      </c>
      <c r="D2231" s="139" t="s">
        <v>633</v>
      </c>
      <c r="E2231" s="139" t="s">
        <v>754</v>
      </c>
      <c r="F2231" s="49">
        <v>8840</v>
      </c>
      <c r="G2231" s="49">
        <v>9730</v>
      </c>
      <c r="H2231" s="49">
        <v>10400</v>
      </c>
      <c r="I2231" s="49">
        <v>11000</v>
      </c>
      <c r="J2231" s="49">
        <v>12700</v>
      </c>
      <c r="K2231" s="49">
        <v>16700</v>
      </c>
      <c r="L2231" s="49">
        <v>17400</v>
      </c>
      <c r="M2231" s="49">
        <v>17600</v>
      </c>
      <c r="N2231" s="49">
        <v>17400</v>
      </c>
      <c r="O2231" s="49">
        <v>17200</v>
      </c>
      <c r="P2231" s="49">
        <v>18700</v>
      </c>
      <c r="Q2231" s="49">
        <v>18500</v>
      </c>
      <c r="R2231" s="49">
        <v>15900</v>
      </c>
      <c r="S2231" s="49">
        <v>20600</v>
      </c>
      <c r="T2231" s="49">
        <v>21500</v>
      </c>
      <c r="U2231" s="49">
        <v>22300</v>
      </c>
      <c r="V2231" s="49">
        <v>23200</v>
      </c>
    </row>
    <row r="2232" spans="1:22" ht="15.75" customHeight="1">
      <c r="A2232" s="139" t="s">
        <v>751</v>
      </c>
      <c r="B2232" s="139" t="s">
        <v>582</v>
      </c>
      <c r="C2232" s="139" t="s">
        <v>786</v>
      </c>
      <c r="D2232" s="139" t="s">
        <v>633</v>
      </c>
      <c r="E2232" s="139" t="s">
        <v>754</v>
      </c>
      <c r="F2232" s="49">
        <v>2770</v>
      </c>
      <c r="G2232" s="49">
        <v>2750</v>
      </c>
      <c r="H2232" s="49">
        <v>2860</v>
      </c>
      <c r="I2232" s="49">
        <v>2820</v>
      </c>
      <c r="J2232" s="49">
        <v>3080</v>
      </c>
      <c r="K2232" s="49">
        <v>3070</v>
      </c>
      <c r="L2232" s="49">
        <v>3190</v>
      </c>
      <c r="M2232" s="49">
        <v>3210</v>
      </c>
      <c r="N2232" s="49">
        <v>3390</v>
      </c>
      <c r="O2232" s="49">
        <v>3400</v>
      </c>
      <c r="P2232" s="49">
        <v>3590</v>
      </c>
      <c r="Q2232" s="49">
        <v>3140</v>
      </c>
      <c r="R2232" s="49">
        <v>3040</v>
      </c>
      <c r="S2232" s="49">
        <v>3060</v>
      </c>
      <c r="T2232" s="49">
        <v>3730</v>
      </c>
      <c r="U2232" s="49">
        <v>3880</v>
      </c>
      <c r="V2232" s="49">
        <v>3880</v>
      </c>
    </row>
    <row r="2233" spans="1:22" ht="15.75" customHeight="1">
      <c r="A2233" s="139" t="s">
        <v>751</v>
      </c>
      <c r="B2233" s="139" t="s">
        <v>584</v>
      </c>
      <c r="C2233" s="139" t="s">
        <v>786</v>
      </c>
      <c r="D2233" s="139" t="s">
        <v>633</v>
      </c>
      <c r="E2233" s="139" t="s">
        <v>754</v>
      </c>
      <c r="F2233" s="49">
        <v>25000</v>
      </c>
      <c r="G2233" s="49">
        <v>24900</v>
      </c>
      <c r="H2233" s="49">
        <v>26000</v>
      </c>
      <c r="I2233" s="49">
        <v>27000</v>
      </c>
      <c r="J2233" s="49">
        <v>29500</v>
      </c>
      <c r="K2233" s="49">
        <v>32100</v>
      </c>
      <c r="L2233" s="49">
        <v>33800</v>
      </c>
      <c r="M2233" s="49">
        <v>36400</v>
      </c>
      <c r="N2233" s="49">
        <v>38300</v>
      </c>
      <c r="O2233" s="49">
        <v>39400</v>
      </c>
      <c r="P2233" s="49">
        <v>43700</v>
      </c>
      <c r="Q2233" s="49">
        <v>48700</v>
      </c>
      <c r="R2233" s="49">
        <v>50300</v>
      </c>
      <c r="S2233" s="49">
        <v>53000</v>
      </c>
      <c r="T2233" s="49">
        <v>52700</v>
      </c>
      <c r="U2233" s="49">
        <v>52300</v>
      </c>
      <c r="V2233" s="49">
        <v>55800</v>
      </c>
    </row>
    <row r="2234" spans="1:22" ht="15.75" customHeight="1">
      <c r="A2234" s="139" t="s">
        <v>751</v>
      </c>
      <c r="B2234" s="139" t="s">
        <v>588</v>
      </c>
      <c r="C2234" s="139" t="s">
        <v>786</v>
      </c>
      <c r="D2234" s="139" t="s">
        <v>633</v>
      </c>
      <c r="E2234" s="139" t="s">
        <v>754</v>
      </c>
      <c r="F2234" s="49">
        <v>0.53500000000000003</v>
      </c>
      <c r="G2234" s="49">
        <v>0.53800000000000003</v>
      </c>
      <c r="H2234" s="49">
        <v>0.54100000000000004</v>
      </c>
      <c r="I2234" s="49">
        <v>0.54400000000000004</v>
      </c>
      <c r="J2234" s="49">
        <v>0.54600000000000004</v>
      </c>
      <c r="K2234" s="49">
        <v>0.54900000000000004</v>
      </c>
      <c r="L2234" s="49">
        <v>0.55100000000000005</v>
      </c>
      <c r="M2234" s="49">
        <v>0.55400000000000005</v>
      </c>
      <c r="N2234" s="49">
        <v>0.55600000000000005</v>
      </c>
      <c r="O2234" s="49">
        <v>0.55800000000000005</v>
      </c>
      <c r="P2234" s="49">
        <v>0.56100000000000005</v>
      </c>
      <c r="Q2234" s="49">
        <v>0.56499999999999995</v>
      </c>
      <c r="R2234" s="49">
        <v>0.56499999999999995</v>
      </c>
      <c r="S2234" s="49">
        <v>0.56999999999999995</v>
      </c>
      <c r="T2234" s="49">
        <v>0.57299999999999995</v>
      </c>
      <c r="U2234" s="49">
        <v>0.57599999999999996</v>
      </c>
      <c r="V2234" s="49">
        <v>0.57799999999999996</v>
      </c>
    </row>
    <row r="2235" spans="1:22" ht="15.75" customHeight="1">
      <c r="A2235" s="139" t="s">
        <v>751</v>
      </c>
      <c r="B2235" s="139" t="s">
        <v>771</v>
      </c>
      <c r="C2235" s="139" t="s">
        <v>786</v>
      </c>
      <c r="D2235" s="139" t="s">
        <v>633</v>
      </c>
      <c r="E2235" s="139" t="s">
        <v>754</v>
      </c>
      <c r="F2235" s="49">
        <v>13200</v>
      </c>
      <c r="G2235" s="49">
        <v>13300</v>
      </c>
      <c r="H2235" s="49">
        <v>14000</v>
      </c>
      <c r="I2235" s="49">
        <v>13600</v>
      </c>
      <c r="J2235" s="49">
        <v>14000</v>
      </c>
      <c r="K2235" s="49">
        <v>14300</v>
      </c>
      <c r="L2235" s="49">
        <v>15500</v>
      </c>
      <c r="M2235" s="49">
        <v>14200</v>
      </c>
      <c r="N2235" s="49">
        <v>13600</v>
      </c>
      <c r="O2235" s="49">
        <v>13000</v>
      </c>
      <c r="P2235" s="49">
        <v>15300</v>
      </c>
      <c r="Q2235" s="49">
        <v>15400</v>
      </c>
      <c r="R2235" s="49">
        <v>16600</v>
      </c>
      <c r="S2235" s="49">
        <v>15500</v>
      </c>
      <c r="T2235" s="49">
        <v>15000</v>
      </c>
      <c r="U2235" s="49">
        <v>14900</v>
      </c>
      <c r="V2235" s="49">
        <v>15100</v>
      </c>
    </row>
    <row r="2236" spans="1:22" ht="15.75" customHeight="1">
      <c r="A2236" s="139" t="s">
        <v>751</v>
      </c>
      <c r="B2236" s="139" t="s">
        <v>570</v>
      </c>
      <c r="C2236" s="139" t="s">
        <v>786</v>
      </c>
      <c r="D2236" s="139" t="s">
        <v>633</v>
      </c>
      <c r="E2236" s="139" t="s">
        <v>754</v>
      </c>
      <c r="F2236" s="49">
        <v>452</v>
      </c>
      <c r="G2236" s="49">
        <v>479</v>
      </c>
      <c r="H2236" s="49">
        <v>533</v>
      </c>
      <c r="I2236" s="49">
        <v>596</v>
      </c>
      <c r="J2236" s="49">
        <v>634</v>
      </c>
      <c r="K2236" s="49">
        <v>669</v>
      </c>
      <c r="L2236" s="49">
        <v>667</v>
      </c>
      <c r="M2236" s="49">
        <v>764</v>
      </c>
      <c r="N2236" s="49">
        <v>811</v>
      </c>
      <c r="O2236" s="49">
        <v>883</v>
      </c>
      <c r="P2236" s="49">
        <v>1030</v>
      </c>
      <c r="Q2236" s="49">
        <v>1060</v>
      </c>
      <c r="R2236" s="49">
        <v>1120</v>
      </c>
      <c r="S2236" s="49">
        <v>1050</v>
      </c>
      <c r="T2236" s="49">
        <v>1230</v>
      </c>
      <c r="U2236" s="49">
        <v>1360</v>
      </c>
      <c r="V2236" s="49">
        <v>1360</v>
      </c>
    </row>
    <row r="2237" spans="1:22" ht="15.75" customHeight="1">
      <c r="A2237" s="139" t="s">
        <v>751</v>
      </c>
      <c r="B2237" s="139" t="s">
        <v>590</v>
      </c>
      <c r="C2237" s="139" t="s">
        <v>786</v>
      </c>
      <c r="D2237" s="139" t="s">
        <v>633</v>
      </c>
      <c r="E2237" s="139" t="s">
        <v>754</v>
      </c>
      <c r="F2237" s="49">
        <v>228</v>
      </c>
      <c r="G2237" s="49">
        <v>256</v>
      </c>
      <c r="H2237" s="49">
        <v>288</v>
      </c>
      <c r="I2237" s="49">
        <v>290</v>
      </c>
      <c r="J2237" s="49">
        <v>313</v>
      </c>
      <c r="K2237" s="49">
        <v>344</v>
      </c>
      <c r="L2237" s="49">
        <v>345</v>
      </c>
      <c r="M2237" s="49">
        <v>350</v>
      </c>
      <c r="N2237" s="49">
        <v>561</v>
      </c>
      <c r="O2237" s="49">
        <v>551</v>
      </c>
      <c r="P2237" s="49">
        <v>622</v>
      </c>
      <c r="Q2237" s="49">
        <v>742</v>
      </c>
      <c r="R2237" s="49">
        <v>781</v>
      </c>
      <c r="S2237" s="49">
        <v>897</v>
      </c>
      <c r="T2237" s="49">
        <v>942</v>
      </c>
      <c r="U2237" s="49">
        <v>1020</v>
      </c>
      <c r="V2237" s="49">
        <v>1020</v>
      </c>
    </row>
    <row r="2238" spans="1:22" ht="15.75" customHeight="1">
      <c r="A2238" s="139" t="s">
        <v>751</v>
      </c>
      <c r="B2238" s="139" t="s">
        <v>592</v>
      </c>
      <c r="C2238" s="139" t="s">
        <v>786</v>
      </c>
      <c r="D2238" s="139" t="s">
        <v>633</v>
      </c>
      <c r="E2238" s="139" t="s">
        <v>754</v>
      </c>
      <c r="F2238" s="49">
        <v>64000</v>
      </c>
      <c r="G2238" s="49">
        <v>67700</v>
      </c>
      <c r="H2238" s="49">
        <v>69200</v>
      </c>
      <c r="I2238" s="49">
        <v>71800</v>
      </c>
      <c r="J2238" s="49">
        <v>74600</v>
      </c>
      <c r="K2238" s="49">
        <v>73900</v>
      </c>
      <c r="L2238" s="49">
        <v>78200</v>
      </c>
      <c r="M2238" s="49">
        <v>84100</v>
      </c>
      <c r="N2238" s="49">
        <v>82400</v>
      </c>
      <c r="O2238" s="49">
        <v>65400</v>
      </c>
      <c r="P2238" s="49">
        <v>70300</v>
      </c>
      <c r="Q2238" s="49">
        <v>74300</v>
      </c>
      <c r="R2238" s="49">
        <v>71400</v>
      </c>
      <c r="S2238" s="49">
        <v>68600</v>
      </c>
      <c r="T2238" s="49">
        <v>58600</v>
      </c>
      <c r="U2238" s="49">
        <v>53900</v>
      </c>
      <c r="V2238" s="49">
        <v>55000</v>
      </c>
    </row>
    <row r="2239" spans="1:22" ht="15.75" customHeight="1">
      <c r="A2239" s="139" t="s">
        <v>751</v>
      </c>
      <c r="B2239" s="139" t="s">
        <v>772</v>
      </c>
      <c r="C2239" s="139" t="s">
        <v>786</v>
      </c>
      <c r="D2239" s="139" t="s">
        <v>633</v>
      </c>
      <c r="E2239" s="139" t="s">
        <v>754</v>
      </c>
      <c r="F2239" s="49">
        <v>669000</v>
      </c>
      <c r="G2239" s="49">
        <v>650000</v>
      </c>
      <c r="H2239" s="49">
        <v>640000</v>
      </c>
      <c r="I2239" s="49">
        <v>648000</v>
      </c>
      <c r="J2239" s="49">
        <v>671000</v>
      </c>
      <c r="K2239" s="49">
        <v>661000</v>
      </c>
      <c r="L2239" s="49">
        <v>677000</v>
      </c>
      <c r="M2239" s="49">
        <v>682000</v>
      </c>
      <c r="N2239" s="49">
        <v>645000</v>
      </c>
      <c r="O2239" s="49">
        <v>546000</v>
      </c>
      <c r="P2239" s="49">
        <v>599000</v>
      </c>
      <c r="Q2239" s="49">
        <v>613000</v>
      </c>
      <c r="R2239" s="49">
        <v>613000</v>
      </c>
      <c r="S2239" s="49">
        <v>604000</v>
      </c>
      <c r="T2239" s="49">
        <v>594000</v>
      </c>
      <c r="U2239" s="49">
        <v>577000</v>
      </c>
      <c r="V2239" s="49">
        <v>566000</v>
      </c>
    </row>
    <row r="2240" spans="1:22" ht="15.75" customHeight="1">
      <c r="A2240" s="139" t="s">
        <v>751</v>
      </c>
      <c r="B2240" s="139" t="s">
        <v>599</v>
      </c>
      <c r="C2240" s="139" t="s">
        <v>786</v>
      </c>
      <c r="D2240" s="139" t="s">
        <v>633</v>
      </c>
      <c r="E2240" s="139" t="s">
        <v>754</v>
      </c>
      <c r="F2240" s="49">
        <v>426</v>
      </c>
      <c r="G2240" s="49">
        <v>356</v>
      </c>
      <c r="H2240" s="49">
        <v>287</v>
      </c>
      <c r="I2240" s="49">
        <v>313</v>
      </c>
      <c r="J2240" s="49">
        <v>340</v>
      </c>
      <c r="K2240" s="49">
        <v>372</v>
      </c>
      <c r="L2240" s="49">
        <v>405</v>
      </c>
      <c r="M2240" s="49">
        <v>431</v>
      </c>
      <c r="N2240" s="49">
        <v>454</v>
      </c>
      <c r="O2240" s="49">
        <v>657</v>
      </c>
      <c r="P2240" s="49">
        <v>434</v>
      </c>
      <c r="Q2240" s="49">
        <v>503</v>
      </c>
      <c r="R2240" s="49">
        <v>461</v>
      </c>
      <c r="S2240" s="49">
        <v>452</v>
      </c>
      <c r="T2240" s="49">
        <v>440</v>
      </c>
      <c r="U2240" s="49">
        <v>397</v>
      </c>
      <c r="V2240" s="49">
        <v>397</v>
      </c>
    </row>
    <row r="2241" spans="1:22" ht="15.75" customHeight="1">
      <c r="A2241" s="139" t="s">
        <v>751</v>
      </c>
      <c r="B2241" s="139" t="s">
        <v>597</v>
      </c>
      <c r="C2241" s="139" t="s">
        <v>786</v>
      </c>
      <c r="D2241" s="139" t="s">
        <v>633</v>
      </c>
      <c r="E2241" s="139" t="s">
        <v>754</v>
      </c>
      <c r="F2241" s="49">
        <v>310000</v>
      </c>
      <c r="G2241" s="49">
        <v>291000</v>
      </c>
      <c r="H2241" s="49">
        <v>278000</v>
      </c>
      <c r="I2241" s="49">
        <v>272000</v>
      </c>
      <c r="J2241" s="49">
        <v>279000</v>
      </c>
      <c r="K2241" s="49">
        <v>274000</v>
      </c>
      <c r="L2241" s="49">
        <v>274000</v>
      </c>
      <c r="M2241" s="49">
        <v>271000</v>
      </c>
      <c r="N2241" s="49">
        <v>250000</v>
      </c>
      <c r="O2241" s="49">
        <v>204000</v>
      </c>
      <c r="P2241" s="49">
        <v>230000</v>
      </c>
      <c r="Q2241" s="49">
        <v>231000</v>
      </c>
      <c r="R2241" s="49">
        <v>228000</v>
      </c>
      <c r="S2241" s="49">
        <v>224000</v>
      </c>
      <c r="T2241" s="49">
        <v>227000</v>
      </c>
      <c r="U2241" s="49">
        <v>217000</v>
      </c>
      <c r="V2241" s="49">
        <v>205000</v>
      </c>
    </row>
    <row r="2242" spans="1:22" ht="15.75" customHeight="1">
      <c r="A2242" s="139" t="s">
        <v>751</v>
      </c>
      <c r="B2242" s="139" t="s">
        <v>601</v>
      </c>
      <c r="C2242" s="139" t="s">
        <v>786</v>
      </c>
      <c r="D2242" s="139" t="s">
        <v>633</v>
      </c>
      <c r="E2242" s="139" t="s">
        <v>754</v>
      </c>
      <c r="F2242" s="49">
        <v>4310</v>
      </c>
      <c r="G2242" s="49">
        <v>4340</v>
      </c>
      <c r="H2242" s="49">
        <v>4490</v>
      </c>
      <c r="I2242" s="49">
        <v>4740</v>
      </c>
      <c r="J2242" s="49">
        <v>5350</v>
      </c>
      <c r="K2242" s="49">
        <v>5520</v>
      </c>
      <c r="L2242" s="49">
        <v>5720</v>
      </c>
      <c r="M2242" s="49">
        <v>6140</v>
      </c>
      <c r="N2242" s="49">
        <v>6480</v>
      </c>
      <c r="O2242" s="49">
        <v>6620</v>
      </c>
      <c r="P2242" s="49">
        <v>6820</v>
      </c>
      <c r="Q2242" s="49">
        <v>6700</v>
      </c>
      <c r="R2242" s="49">
        <v>6710</v>
      </c>
      <c r="S2242" s="49">
        <v>6970</v>
      </c>
      <c r="T2242" s="49">
        <v>7220</v>
      </c>
      <c r="U2242" s="49">
        <v>7710</v>
      </c>
      <c r="V2242" s="49">
        <v>7810</v>
      </c>
    </row>
    <row r="2243" spans="1:22" ht="15.75" customHeight="1">
      <c r="A2243" s="139" t="s">
        <v>751</v>
      </c>
      <c r="B2243" s="139" t="s">
        <v>373</v>
      </c>
      <c r="C2243" s="139" t="s">
        <v>786</v>
      </c>
      <c r="D2243" s="139" t="s">
        <v>633</v>
      </c>
      <c r="E2243" s="139" t="s">
        <v>754</v>
      </c>
      <c r="F2243" s="49">
        <v>0.47</v>
      </c>
      <c r="G2243" s="49">
        <v>0.48499999999999999</v>
      </c>
      <c r="H2243" s="49">
        <v>0.49399999999999999</v>
      </c>
      <c r="I2243" s="49">
        <v>0.50800000000000001</v>
      </c>
      <c r="J2243" s="49">
        <v>0.53700000000000003</v>
      </c>
      <c r="K2243" s="49">
        <v>0.54300000000000004</v>
      </c>
      <c r="L2243" s="49">
        <v>0.54700000000000004</v>
      </c>
      <c r="M2243" s="49">
        <v>0.53800000000000003</v>
      </c>
      <c r="N2243" s="49">
        <v>0.498</v>
      </c>
      <c r="O2243" s="49">
        <v>0.41699999999999998</v>
      </c>
      <c r="P2243" s="49">
        <v>0.443</v>
      </c>
      <c r="Q2243" s="49">
        <v>0.42199999999999999</v>
      </c>
      <c r="R2243" s="49">
        <v>0.35299999999999998</v>
      </c>
      <c r="S2243" s="49">
        <v>0.443</v>
      </c>
      <c r="T2243" s="49">
        <v>0.439</v>
      </c>
      <c r="U2243" s="49">
        <v>0.435</v>
      </c>
      <c r="V2243" s="49">
        <v>0.43099999999999999</v>
      </c>
    </row>
    <row r="2244" spans="1:22" ht="15.75" customHeight="1">
      <c r="A2244" s="139" t="s">
        <v>751</v>
      </c>
      <c r="B2244" s="139" t="s">
        <v>518</v>
      </c>
      <c r="C2244" s="139" t="s">
        <v>786</v>
      </c>
      <c r="D2244" s="139" t="s">
        <v>633</v>
      </c>
      <c r="E2244" s="139" t="s">
        <v>754</v>
      </c>
      <c r="F2244" s="49">
        <v>0.95499999999999996</v>
      </c>
      <c r="G2244" s="49">
        <v>0.96</v>
      </c>
      <c r="H2244" s="49">
        <v>0.96499999999999997</v>
      </c>
      <c r="I2244" s="49">
        <v>0.96899999999999997</v>
      </c>
      <c r="J2244" s="49">
        <v>0.97499999999999998</v>
      </c>
      <c r="K2244" s="49">
        <v>0.98099999999999998</v>
      </c>
      <c r="L2244" s="49">
        <v>0.98599999999999999</v>
      </c>
      <c r="M2244" s="49">
        <v>0.99</v>
      </c>
      <c r="N2244" s="49">
        <v>0.995</v>
      </c>
      <c r="O2244" s="49">
        <v>0.996</v>
      </c>
      <c r="P2244" s="49">
        <v>0.997</v>
      </c>
      <c r="Q2244" s="49">
        <v>1</v>
      </c>
      <c r="R2244" s="49">
        <v>0.98699999999999999</v>
      </c>
      <c r="S2244" s="49">
        <v>1.01</v>
      </c>
      <c r="T2244" s="49">
        <v>1.01</v>
      </c>
      <c r="U2244" s="49">
        <v>1.02</v>
      </c>
      <c r="V2244" s="49">
        <v>1.02</v>
      </c>
    </row>
    <row r="2245" spans="1:22" ht="15.75" customHeight="1">
      <c r="A2245" s="139" t="s">
        <v>751</v>
      </c>
      <c r="B2245" s="139" t="s">
        <v>605</v>
      </c>
      <c r="C2245" s="139" t="s">
        <v>786</v>
      </c>
      <c r="D2245" s="139" t="s">
        <v>633</v>
      </c>
      <c r="E2245" s="139" t="s">
        <v>754</v>
      </c>
      <c r="F2245" s="49">
        <v>9150</v>
      </c>
      <c r="G2245" s="49">
        <v>10100</v>
      </c>
      <c r="H2245" s="49">
        <v>9320</v>
      </c>
      <c r="I2245" s="49">
        <v>9900</v>
      </c>
      <c r="J2245" s="49">
        <v>9480</v>
      </c>
      <c r="K2245" s="49">
        <v>9680</v>
      </c>
      <c r="L2245" s="49">
        <v>12500</v>
      </c>
      <c r="M2245" s="49">
        <v>11300</v>
      </c>
      <c r="N2245" s="49">
        <v>11400</v>
      </c>
      <c r="O2245" s="49">
        <v>11200</v>
      </c>
      <c r="P2245" s="49">
        <v>10400</v>
      </c>
      <c r="Q2245" s="49">
        <v>11000</v>
      </c>
      <c r="R2245" s="49">
        <v>10800</v>
      </c>
      <c r="S2245" s="49">
        <v>12000</v>
      </c>
      <c r="T2245" s="49">
        <v>12100</v>
      </c>
      <c r="U2245" s="49">
        <v>12400</v>
      </c>
      <c r="V2245" s="49">
        <v>12600</v>
      </c>
    </row>
    <row r="2246" spans="1:22" ht="15.75" customHeight="1">
      <c r="A2246" s="139" t="s">
        <v>751</v>
      </c>
      <c r="B2246" s="139" t="s">
        <v>773</v>
      </c>
      <c r="C2246" s="139" t="s">
        <v>786</v>
      </c>
      <c r="D2246" s="139" t="s">
        <v>633</v>
      </c>
      <c r="E2246" s="139" t="s">
        <v>754</v>
      </c>
      <c r="F2246" s="49">
        <v>0.41099999999999998</v>
      </c>
      <c r="G2246" s="49">
        <v>0.41899999999999998</v>
      </c>
      <c r="H2246" s="49">
        <v>0.42499999999999999</v>
      </c>
      <c r="I2246" s="49">
        <v>0.43</v>
      </c>
      <c r="J2246" s="49">
        <v>0.436</v>
      </c>
      <c r="K2246" s="49">
        <v>0.441</v>
      </c>
      <c r="L2246" s="49">
        <v>0.44700000000000001</v>
      </c>
      <c r="M2246" s="49">
        <v>0.45200000000000001</v>
      </c>
      <c r="N2246" s="49">
        <v>0.45800000000000002</v>
      </c>
      <c r="O2246" s="49">
        <v>0.45900000000000002</v>
      </c>
      <c r="P2246" s="49">
        <v>0.46200000000000002</v>
      </c>
      <c r="Q2246" s="49">
        <v>0.46300000000000002</v>
      </c>
      <c r="R2246" s="49">
        <v>0.46200000000000002</v>
      </c>
      <c r="S2246" s="49">
        <v>0.47699999999999998</v>
      </c>
      <c r="T2246" s="49">
        <v>0.48199999999999998</v>
      </c>
      <c r="U2246" s="49">
        <v>0.48699999999999999</v>
      </c>
      <c r="V2246" s="49">
        <v>0.49199999999999999</v>
      </c>
    </row>
    <row r="2247" spans="1:22" ht="15.75" customHeight="1">
      <c r="A2247" s="139" t="s">
        <v>751</v>
      </c>
      <c r="B2247" s="139" t="s">
        <v>607</v>
      </c>
      <c r="C2247" s="139" t="s">
        <v>786</v>
      </c>
      <c r="D2247" s="139" t="s">
        <v>633</v>
      </c>
      <c r="E2247" s="139" t="s">
        <v>754</v>
      </c>
      <c r="F2247" s="49">
        <v>10200</v>
      </c>
      <c r="G2247" s="49">
        <v>10800</v>
      </c>
      <c r="H2247" s="49">
        <v>12600</v>
      </c>
      <c r="I2247" s="49">
        <v>13300</v>
      </c>
      <c r="J2247" s="49">
        <v>13900</v>
      </c>
      <c r="K2247" s="49">
        <v>16100</v>
      </c>
      <c r="L2247" s="49">
        <v>15800</v>
      </c>
      <c r="M2247" s="49">
        <v>17300</v>
      </c>
      <c r="N2247" s="49">
        <v>18000</v>
      </c>
      <c r="O2247" s="49">
        <v>21200</v>
      </c>
      <c r="P2247" s="49">
        <v>23600</v>
      </c>
      <c r="Q2247" s="49">
        <v>26500</v>
      </c>
      <c r="R2247" s="49">
        <v>27300</v>
      </c>
      <c r="S2247" s="49">
        <v>31100</v>
      </c>
      <c r="T2247" s="49">
        <v>32600</v>
      </c>
      <c r="U2247" s="49">
        <v>35700</v>
      </c>
      <c r="V2247" s="49">
        <v>40600</v>
      </c>
    </row>
    <row r="2248" spans="1:22" ht="15.75" customHeight="1">
      <c r="A2248" s="139" t="s">
        <v>751</v>
      </c>
      <c r="B2248" s="139" t="s">
        <v>603</v>
      </c>
      <c r="C2248" s="139" t="s">
        <v>786</v>
      </c>
      <c r="D2248" s="139" t="s">
        <v>633</v>
      </c>
      <c r="E2248" s="139" t="s">
        <v>754</v>
      </c>
      <c r="F2248" s="49">
        <v>2.56</v>
      </c>
      <c r="G2248" s="49">
        <v>2.62</v>
      </c>
      <c r="H2248" s="49">
        <v>2.67</v>
      </c>
      <c r="I2248" s="49">
        <v>2.72</v>
      </c>
      <c r="J2248" s="49">
        <v>2.78</v>
      </c>
      <c r="K2248" s="49">
        <v>2.83</v>
      </c>
      <c r="L2248" s="49">
        <v>2.88</v>
      </c>
      <c r="M2248" s="49">
        <v>2.94</v>
      </c>
      <c r="N2248" s="49">
        <v>3</v>
      </c>
      <c r="O2248" s="49">
        <v>3</v>
      </c>
      <c r="P2248" s="49">
        <v>3.01</v>
      </c>
      <c r="Q2248" s="49">
        <v>3.01</v>
      </c>
      <c r="R2248" s="49">
        <v>2.98</v>
      </c>
      <c r="S2248" s="49">
        <v>3.14</v>
      </c>
      <c r="T2248" s="49">
        <v>3.18</v>
      </c>
      <c r="U2248" s="49">
        <v>3.22</v>
      </c>
      <c r="V2248" s="49">
        <v>3.26</v>
      </c>
    </row>
    <row r="2249" spans="1:22" ht="15.75" customHeight="1">
      <c r="A2249" s="139" t="s">
        <v>751</v>
      </c>
      <c r="B2249" s="139" t="s">
        <v>520</v>
      </c>
      <c r="C2249" s="139" t="s">
        <v>786</v>
      </c>
      <c r="D2249" s="139" t="s">
        <v>633</v>
      </c>
      <c r="E2249" s="139" t="s">
        <v>754</v>
      </c>
      <c r="F2249" s="49">
        <v>1.1399999999999999</v>
      </c>
      <c r="G2249" s="49">
        <v>1.1499999999999999</v>
      </c>
      <c r="H2249" s="49">
        <v>1.1599999999999999</v>
      </c>
      <c r="I2249" s="49">
        <v>1.17</v>
      </c>
      <c r="J2249" s="49">
        <v>1.18</v>
      </c>
      <c r="K2249" s="49">
        <v>1.2</v>
      </c>
      <c r="L2249" s="49">
        <v>1.2</v>
      </c>
      <c r="M2249" s="49">
        <v>1.21</v>
      </c>
      <c r="N2249" s="49">
        <v>1.22</v>
      </c>
      <c r="O2249" s="49">
        <v>1.22</v>
      </c>
      <c r="P2249" s="49">
        <v>1.22</v>
      </c>
      <c r="Q2249" s="49">
        <v>1.22</v>
      </c>
      <c r="R2249" s="49">
        <v>1.19</v>
      </c>
      <c r="S2249" s="49">
        <v>1.24</v>
      </c>
      <c r="T2249" s="49">
        <v>1.25</v>
      </c>
      <c r="U2249" s="49">
        <v>1.25</v>
      </c>
      <c r="V2249" s="49">
        <v>1.26</v>
      </c>
    </row>
    <row r="2250" spans="1:22" ht="15.75" customHeight="1">
      <c r="A2250" s="139" t="s">
        <v>751</v>
      </c>
      <c r="B2250" s="139" t="s">
        <v>609</v>
      </c>
      <c r="C2250" s="139" t="s">
        <v>786</v>
      </c>
      <c r="D2250" s="139" t="s">
        <v>633</v>
      </c>
      <c r="E2250" s="139" t="s">
        <v>754</v>
      </c>
      <c r="F2250" s="49">
        <v>705</v>
      </c>
      <c r="G2250" s="49">
        <v>732</v>
      </c>
      <c r="H2250" s="49">
        <v>746</v>
      </c>
      <c r="I2250" s="49">
        <v>730</v>
      </c>
      <c r="J2250" s="49">
        <v>720</v>
      </c>
      <c r="K2250" s="49">
        <v>712</v>
      </c>
      <c r="L2250" s="49">
        <v>692</v>
      </c>
      <c r="M2250" s="49">
        <v>800</v>
      </c>
      <c r="N2250" s="49">
        <v>932</v>
      </c>
      <c r="O2250" s="49">
        <v>938</v>
      </c>
      <c r="P2250" s="49">
        <v>846</v>
      </c>
      <c r="Q2250" s="49">
        <v>512</v>
      </c>
      <c r="R2250" s="49">
        <v>1130</v>
      </c>
      <c r="S2250" s="49">
        <v>1330</v>
      </c>
      <c r="T2250" s="49">
        <v>1160</v>
      </c>
      <c r="U2250" s="49">
        <v>1160</v>
      </c>
      <c r="V2250" s="49">
        <v>1160</v>
      </c>
    </row>
    <row r="2251" spans="1:22" ht="15.75" customHeight="1">
      <c r="A2251" s="139" t="s">
        <v>751</v>
      </c>
      <c r="B2251" s="139" t="s">
        <v>546</v>
      </c>
      <c r="C2251" s="139" t="s">
        <v>786</v>
      </c>
      <c r="D2251" s="139" t="s">
        <v>633</v>
      </c>
      <c r="E2251" s="139" t="s">
        <v>754</v>
      </c>
      <c r="F2251" s="49">
        <v>31500</v>
      </c>
      <c r="G2251" s="49">
        <v>31700</v>
      </c>
      <c r="H2251" s="49">
        <v>33400</v>
      </c>
      <c r="I2251" s="49">
        <v>33500</v>
      </c>
      <c r="J2251" s="49">
        <v>33700</v>
      </c>
      <c r="K2251" s="49">
        <v>35200</v>
      </c>
      <c r="L2251" s="49">
        <v>35700</v>
      </c>
      <c r="M2251" s="49">
        <v>34800</v>
      </c>
      <c r="N2251" s="49">
        <v>34800</v>
      </c>
      <c r="O2251" s="49">
        <v>33400</v>
      </c>
      <c r="P2251" s="49">
        <v>32200</v>
      </c>
      <c r="Q2251" s="49">
        <v>33700</v>
      </c>
      <c r="R2251" s="49">
        <v>34800</v>
      </c>
      <c r="S2251" s="49">
        <v>33800</v>
      </c>
      <c r="T2251" s="49">
        <v>34000</v>
      </c>
      <c r="U2251" s="49">
        <v>34400</v>
      </c>
      <c r="V2251" s="49">
        <v>34500</v>
      </c>
    </row>
    <row r="2252" spans="1:22" ht="15.75" customHeight="1">
      <c r="A2252" s="139" t="s">
        <v>751</v>
      </c>
      <c r="B2252" s="139" t="s">
        <v>611</v>
      </c>
      <c r="C2252" s="139" t="s">
        <v>786</v>
      </c>
      <c r="D2252" s="139" t="s">
        <v>633</v>
      </c>
      <c r="E2252" s="139" t="s">
        <v>754</v>
      </c>
      <c r="F2252" s="49">
        <v>193</v>
      </c>
      <c r="G2252" s="49">
        <v>126</v>
      </c>
      <c r="H2252" s="49">
        <v>132</v>
      </c>
      <c r="I2252" s="49">
        <v>181</v>
      </c>
      <c r="J2252" s="49">
        <v>196</v>
      </c>
      <c r="K2252" s="49">
        <v>213</v>
      </c>
      <c r="L2252" s="49">
        <v>258</v>
      </c>
      <c r="M2252" s="49">
        <v>250</v>
      </c>
      <c r="N2252" s="49">
        <v>258</v>
      </c>
      <c r="O2252" s="49">
        <v>383</v>
      </c>
      <c r="P2252" s="49">
        <v>477</v>
      </c>
      <c r="Q2252" s="49">
        <v>513</v>
      </c>
      <c r="R2252" s="49">
        <v>647</v>
      </c>
      <c r="S2252" s="49">
        <v>748</v>
      </c>
      <c r="T2252" s="49">
        <v>897</v>
      </c>
      <c r="U2252" s="49">
        <v>858</v>
      </c>
      <c r="V2252" s="49">
        <v>859</v>
      </c>
    </row>
    <row r="2253" spans="1:22" ht="15.75" customHeight="1">
      <c r="A2253" s="139" t="s">
        <v>751</v>
      </c>
      <c r="B2253" s="139" t="s">
        <v>613</v>
      </c>
      <c r="C2253" s="139" t="s">
        <v>786</v>
      </c>
      <c r="D2253" s="139" t="s">
        <v>633</v>
      </c>
      <c r="E2253" s="139" t="s">
        <v>754</v>
      </c>
      <c r="F2253" s="49">
        <v>1240</v>
      </c>
      <c r="G2253" s="49">
        <v>1140</v>
      </c>
      <c r="H2253" s="49">
        <v>1050</v>
      </c>
      <c r="I2253" s="49">
        <v>918</v>
      </c>
      <c r="J2253" s="49">
        <v>798</v>
      </c>
      <c r="K2253" s="49">
        <v>849</v>
      </c>
      <c r="L2253" s="49">
        <v>742</v>
      </c>
      <c r="M2253" s="49">
        <v>593</v>
      </c>
      <c r="N2253" s="49">
        <v>542</v>
      </c>
      <c r="O2253" s="49">
        <v>500</v>
      </c>
      <c r="P2253" s="49">
        <v>709</v>
      </c>
      <c r="Q2253" s="49">
        <v>767</v>
      </c>
      <c r="R2253" s="49">
        <v>943</v>
      </c>
      <c r="S2253" s="49">
        <v>575</v>
      </c>
      <c r="T2253" s="49">
        <v>598</v>
      </c>
      <c r="U2253" s="49">
        <v>590</v>
      </c>
      <c r="V2253" s="49">
        <v>582</v>
      </c>
    </row>
    <row r="2254" spans="1:22" ht="15.75" customHeight="1">
      <c r="A2254" s="139" t="s">
        <v>751</v>
      </c>
      <c r="B2254" s="139" t="s">
        <v>226</v>
      </c>
      <c r="C2254" s="139" t="s">
        <v>787</v>
      </c>
      <c r="D2254" s="139" t="s">
        <v>633</v>
      </c>
      <c r="E2254" s="139" t="s">
        <v>754</v>
      </c>
      <c r="F2254" s="49">
        <v>1.67</v>
      </c>
      <c r="G2254" s="49">
        <v>1.76</v>
      </c>
      <c r="H2254" s="49">
        <v>1.83</v>
      </c>
      <c r="I2254" s="49">
        <v>1.92</v>
      </c>
      <c r="J2254" s="49">
        <v>2.02</v>
      </c>
      <c r="K2254" s="49">
        <v>2.12</v>
      </c>
      <c r="L2254" s="49">
        <v>2.1800000000000002</v>
      </c>
      <c r="M2254" s="49">
        <v>2.25</v>
      </c>
      <c r="N2254" s="49">
        <v>2.3199999999999998</v>
      </c>
      <c r="O2254" s="49">
        <v>2.39</v>
      </c>
      <c r="P2254" s="49">
        <v>2.46</v>
      </c>
      <c r="Q2254" s="49">
        <v>2.5299999999999998</v>
      </c>
      <c r="R2254" s="49">
        <v>2.6</v>
      </c>
      <c r="S2254" s="49">
        <v>2.71</v>
      </c>
      <c r="T2254" s="49">
        <v>2.79</v>
      </c>
      <c r="U2254" s="49">
        <v>2.87</v>
      </c>
      <c r="V2254" s="49">
        <v>2.95</v>
      </c>
    </row>
    <row r="2255" spans="1:22" ht="15.75" customHeight="1">
      <c r="A2255" s="139" t="s">
        <v>751</v>
      </c>
      <c r="B2255" s="139" t="s">
        <v>231</v>
      </c>
      <c r="C2255" s="139" t="s">
        <v>787</v>
      </c>
      <c r="D2255" s="139" t="s">
        <v>633</v>
      </c>
      <c r="E2255" s="139" t="s">
        <v>754</v>
      </c>
      <c r="F2255" s="49">
        <v>5.53</v>
      </c>
      <c r="G2255" s="49">
        <v>4.42</v>
      </c>
      <c r="H2255" s="49">
        <v>3.32</v>
      </c>
      <c r="I2255" s="49">
        <v>2.21</v>
      </c>
      <c r="J2255" s="49">
        <v>1.1100000000000001</v>
      </c>
      <c r="K2255" s="49">
        <v>0</v>
      </c>
      <c r="L2255" s="49">
        <v>0.93899999999999995</v>
      </c>
      <c r="M2255" s="49">
        <v>1.88</v>
      </c>
      <c r="N2255" s="49">
        <v>2.82</v>
      </c>
      <c r="O2255" s="49">
        <v>3.75</v>
      </c>
      <c r="P2255" s="49">
        <v>4.6900000000000004</v>
      </c>
      <c r="Q2255" s="49">
        <v>4.45</v>
      </c>
      <c r="R2255" s="49">
        <v>4.05</v>
      </c>
      <c r="S2255" s="49">
        <v>4.16</v>
      </c>
      <c r="T2255" s="49">
        <v>3.18</v>
      </c>
      <c r="U2255" s="49">
        <v>3.17</v>
      </c>
      <c r="V2255" s="49">
        <v>3.16</v>
      </c>
    </row>
    <row r="2256" spans="1:22" ht="15.75" customHeight="1">
      <c r="A2256" s="139" t="s">
        <v>751</v>
      </c>
      <c r="B2256" s="139" t="s">
        <v>756</v>
      </c>
      <c r="C2256" s="139" t="s">
        <v>787</v>
      </c>
      <c r="D2256" s="139" t="s">
        <v>633</v>
      </c>
      <c r="E2256" s="139" t="s">
        <v>754</v>
      </c>
      <c r="F2256" s="49">
        <v>21700</v>
      </c>
      <c r="G2256" s="49">
        <v>20500</v>
      </c>
      <c r="H2256" s="49">
        <v>20100</v>
      </c>
      <c r="I2256" s="49">
        <v>20300</v>
      </c>
      <c r="J2256" s="49">
        <v>19500</v>
      </c>
      <c r="K2256" s="49">
        <v>19000</v>
      </c>
      <c r="L2256" s="49">
        <v>18200</v>
      </c>
      <c r="M2256" s="49">
        <v>18000</v>
      </c>
      <c r="N2256" s="49">
        <v>19600</v>
      </c>
      <c r="O2256" s="49">
        <v>16700</v>
      </c>
      <c r="P2256" s="49">
        <v>17300</v>
      </c>
      <c r="Q2256" s="49">
        <v>16500</v>
      </c>
      <c r="R2256" s="49">
        <v>17000</v>
      </c>
      <c r="S2256" s="49">
        <v>16800</v>
      </c>
      <c r="T2256" s="49">
        <v>16400</v>
      </c>
      <c r="U2256" s="49">
        <v>16200</v>
      </c>
      <c r="V2256" s="49">
        <v>16900</v>
      </c>
    </row>
    <row r="2257" spans="1:22" ht="15.75" customHeight="1">
      <c r="A2257" s="139" t="s">
        <v>751</v>
      </c>
      <c r="B2257" s="139" t="s">
        <v>758</v>
      </c>
      <c r="C2257" s="139" t="s">
        <v>787</v>
      </c>
      <c r="D2257" s="139" t="s">
        <v>633</v>
      </c>
      <c r="E2257" s="139" t="s">
        <v>754</v>
      </c>
      <c r="F2257" s="49">
        <v>140</v>
      </c>
      <c r="G2257" s="49">
        <v>140</v>
      </c>
      <c r="H2257" s="49">
        <v>145</v>
      </c>
      <c r="I2257" s="49">
        <v>147</v>
      </c>
      <c r="J2257" s="49">
        <v>153</v>
      </c>
      <c r="K2257" s="49">
        <v>158</v>
      </c>
      <c r="L2257" s="49">
        <v>159</v>
      </c>
      <c r="M2257" s="49">
        <v>162</v>
      </c>
      <c r="N2257" s="49">
        <v>167</v>
      </c>
      <c r="O2257" s="49">
        <v>170</v>
      </c>
      <c r="P2257" s="49">
        <v>173</v>
      </c>
      <c r="Q2257" s="49">
        <v>178</v>
      </c>
      <c r="R2257" s="49">
        <v>181</v>
      </c>
      <c r="S2257" s="49">
        <v>185</v>
      </c>
      <c r="T2257" s="49">
        <v>189</v>
      </c>
      <c r="U2257" s="49">
        <v>192</v>
      </c>
      <c r="V2257" s="49">
        <v>196</v>
      </c>
    </row>
    <row r="2258" spans="1:22" ht="15.75" customHeight="1">
      <c r="A2258" s="139" t="s">
        <v>751</v>
      </c>
      <c r="B2258" s="139" t="s">
        <v>238</v>
      </c>
      <c r="C2258" s="139" t="s">
        <v>787</v>
      </c>
      <c r="D2258" s="139" t="s">
        <v>633</v>
      </c>
      <c r="E2258" s="139" t="s">
        <v>754</v>
      </c>
      <c r="F2258" s="49">
        <v>29.3</v>
      </c>
      <c r="G2258" s="49">
        <v>30.7</v>
      </c>
      <c r="H2258" s="49">
        <v>31.4</v>
      </c>
      <c r="I2258" s="49">
        <v>32.700000000000003</v>
      </c>
      <c r="J2258" s="49">
        <v>33.799999999999997</v>
      </c>
      <c r="K2258" s="49">
        <v>34.9</v>
      </c>
      <c r="L2258" s="49">
        <v>35.9</v>
      </c>
      <c r="M2258" s="49">
        <v>36.1</v>
      </c>
      <c r="N2258" s="49">
        <v>35.799999999999997</v>
      </c>
      <c r="O2258" s="49">
        <v>35.1</v>
      </c>
      <c r="P2258" s="49">
        <v>35.9</v>
      </c>
      <c r="Q2258" s="49">
        <v>36.1</v>
      </c>
      <c r="R2258" s="49">
        <v>36</v>
      </c>
      <c r="S2258" s="49">
        <v>36.1</v>
      </c>
      <c r="T2258" s="49">
        <v>31</v>
      </c>
      <c r="U2258" s="49">
        <v>36.6</v>
      </c>
      <c r="V2258" s="49">
        <v>36.9</v>
      </c>
    </row>
    <row r="2259" spans="1:22" ht="15.75" customHeight="1">
      <c r="A2259" s="139" t="s">
        <v>751</v>
      </c>
      <c r="B2259" s="139" t="s">
        <v>243</v>
      </c>
      <c r="C2259" s="139" t="s">
        <v>787</v>
      </c>
      <c r="D2259" s="139" t="s">
        <v>633</v>
      </c>
      <c r="E2259" s="139" t="s">
        <v>754</v>
      </c>
      <c r="F2259" s="49">
        <v>27.7</v>
      </c>
      <c r="G2259" s="49">
        <v>27.8</v>
      </c>
      <c r="H2259" s="49">
        <v>28</v>
      </c>
      <c r="I2259" s="49">
        <v>28.1</v>
      </c>
      <c r="J2259" s="49">
        <v>28.3</v>
      </c>
      <c r="K2259" s="49">
        <v>28.4</v>
      </c>
      <c r="L2259" s="49">
        <v>28.7</v>
      </c>
      <c r="M2259" s="49">
        <v>29</v>
      </c>
      <c r="N2259" s="49">
        <v>29.5</v>
      </c>
      <c r="O2259" s="49">
        <v>29.9</v>
      </c>
      <c r="P2259" s="49">
        <v>29.7</v>
      </c>
      <c r="Q2259" s="49">
        <v>29.8</v>
      </c>
      <c r="R2259" s="49">
        <v>30</v>
      </c>
      <c r="S2259" s="49">
        <v>30.4</v>
      </c>
      <c r="T2259" s="49">
        <v>30.8</v>
      </c>
      <c r="U2259" s="49">
        <v>30.5</v>
      </c>
      <c r="V2259" s="49">
        <v>30.6</v>
      </c>
    </row>
    <row r="2260" spans="1:22" ht="15.75" customHeight="1">
      <c r="A2260" s="139" t="s">
        <v>751</v>
      </c>
      <c r="B2260" s="139" t="s">
        <v>245</v>
      </c>
      <c r="C2260" s="139" t="s">
        <v>787</v>
      </c>
      <c r="D2260" s="139" t="s">
        <v>633</v>
      </c>
      <c r="E2260" s="139" t="s">
        <v>754</v>
      </c>
      <c r="F2260" s="49">
        <v>12.4</v>
      </c>
      <c r="G2260" s="49">
        <v>12.4</v>
      </c>
      <c r="H2260" s="49">
        <v>12.4</v>
      </c>
      <c r="I2260" s="49">
        <v>12.4</v>
      </c>
      <c r="J2260" s="49">
        <v>12.4</v>
      </c>
      <c r="K2260" s="49">
        <v>12.4</v>
      </c>
      <c r="L2260" s="49">
        <v>10.3</v>
      </c>
      <c r="M2260" s="49">
        <v>8.2100000000000009</v>
      </c>
      <c r="N2260" s="49">
        <v>6.16</v>
      </c>
      <c r="O2260" s="49">
        <v>4.0999999999999996</v>
      </c>
      <c r="P2260" s="49">
        <v>2.0499999999999998</v>
      </c>
      <c r="Q2260" s="49">
        <v>2.0499999999999998</v>
      </c>
      <c r="R2260" s="49">
        <v>2.0499999999999998</v>
      </c>
      <c r="S2260" s="49">
        <v>2.0499999999999998</v>
      </c>
      <c r="T2260" s="49">
        <v>2.0499999999999998</v>
      </c>
      <c r="U2260" s="49">
        <v>2.0499999999999998</v>
      </c>
      <c r="V2260" s="49">
        <v>2.0499999999999998</v>
      </c>
    </row>
    <row r="2261" spans="1:22" ht="15.75" customHeight="1">
      <c r="A2261" s="139" t="s">
        <v>751</v>
      </c>
      <c r="B2261" s="139" t="s">
        <v>760</v>
      </c>
      <c r="C2261" s="139" t="s">
        <v>787</v>
      </c>
      <c r="D2261" s="139" t="s">
        <v>633</v>
      </c>
      <c r="E2261" s="139" t="s">
        <v>754</v>
      </c>
      <c r="F2261" s="49">
        <v>616</v>
      </c>
      <c r="G2261" s="49">
        <v>648</v>
      </c>
      <c r="H2261" s="49">
        <v>687</v>
      </c>
      <c r="I2261" s="49">
        <v>745</v>
      </c>
      <c r="J2261" s="49">
        <v>789</v>
      </c>
      <c r="K2261" s="49">
        <v>841</v>
      </c>
      <c r="L2261" s="49">
        <v>882</v>
      </c>
      <c r="M2261" s="49">
        <v>940</v>
      </c>
      <c r="N2261" s="49">
        <v>982</v>
      </c>
      <c r="O2261" s="49">
        <v>1030</v>
      </c>
      <c r="P2261" s="49">
        <v>1080</v>
      </c>
      <c r="Q2261" s="49">
        <v>1140</v>
      </c>
      <c r="R2261" s="49">
        <v>1200</v>
      </c>
      <c r="S2261" s="49">
        <v>1220</v>
      </c>
      <c r="T2261" s="49">
        <v>1270</v>
      </c>
      <c r="U2261" s="49">
        <v>1320</v>
      </c>
      <c r="V2261" s="49">
        <v>1360</v>
      </c>
    </row>
    <row r="2262" spans="1:22" ht="15.75" customHeight="1">
      <c r="A2262" s="139" t="s">
        <v>751</v>
      </c>
      <c r="B2262" s="139" t="s">
        <v>260</v>
      </c>
      <c r="C2262" s="139" t="s">
        <v>787</v>
      </c>
      <c r="D2262" s="139" t="s">
        <v>633</v>
      </c>
      <c r="E2262" s="139" t="s">
        <v>754</v>
      </c>
      <c r="F2262" s="49">
        <v>204</v>
      </c>
      <c r="G2262" s="49">
        <v>210</v>
      </c>
      <c r="H2262" s="49">
        <v>417</v>
      </c>
      <c r="I2262" s="49">
        <v>452</v>
      </c>
      <c r="J2262" s="49">
        <v>501</v>
      </c>
      <c r="K2262" s="49">
        <v>545</v>
      </c>
      <c r="L2262" s="49">
        <v>608</v>
      </c>
      <c r="M2262" s="49">
        <v>735</v>
      </c>
      <c r="N2262" s="49">
        <v>698</v>
      </c>
      <c r="O2262" s="49">
        <v>600</v>
      </c>
      <c r="P2262" s="49">
        <v>682</v>
      </c>
      <c r="Q2262" s="49">
        <v>528</v>
      </c>
      <c r="R2262" s="49">
        <v>518</v>
      </c>
      <c r="S2262" s="49">
        <v>310</v>
      </c>
      <c r="T2262" s="49">
        <v>220</v>
      </c>
      <c r="U2262" s="49">
        <v>292</v>
      </c>
      <c r="V2262" s="49">
        <v>248</v>
      </c>
    </row>
    <row r="2263" spans="1:22" ht="15.75" customHeight="1">
      <c r="A2263" s="139" t="s">
        <v>751</v>
      </c>
      <c r="B2263" s="139" t="s">
        <v>278</v>
      </c>
      <c r="C2263" s="139" t="s">
        <v>787</v>
      </c>
      <c r="D2263" s="139" t="s">
        <v>633</v>
      </c>
      <c r="E2263" s="139" t="s">
        <v>754</v>
      </c>
      <c r="F2263" s="49">
        <v>62.6</v>
      </c>
      <c r="G2263" s="49">
        <v>39.700000000000003</v>
      </c>
      <c r="H2263" s="49">
        <v>38.799999999999997</v>
      </c>
      <c r="I2263" s="49">
        <v>43.8</v>
      </c>
      <c r="J2263" s="49">
        <v>69.7</v>
      </c>
      <c r="K2263" s="49">
        <v>54.8</v>
      </c>
      <c r="L2263" s="49">
        <v>51.6</v>
      </c>
      <c r="M2263" s="49">
        <v>34.200000000000003</v>
      </c>
      <c r="N2263" s="49">
        <v>42.4</v>
      </c>
      <c r="O2263" s="49">
        <v>33.299999999999997</v>
      </c>
      <c r="P2263" s="49">
        <v>13.5</v>
      </c>
      <c r="Q2263" s="49">
        <v>9.7100000000000009</v>
      </c>
      <c r="R2263" s="49">
        <v>20.100000000000001</v>
      </c>
      <c r="S2263" s="49">
        <v>38.9</v>
      </c>
      <c r="T2263" s="49">
        <v>11.3</v>
      </c>
      <c r="U2263" s="49">
        <v>10.1</v>
      </c>
      <c r="V2263" s="49">
        <v>12.3</v>
      </c>
    </row>
    <row r="2264" spans="1:22" ht="15.75" customHeight="1">
      <c r="A2264" s="139" t="s">
        <v>751</v>
      </c>
      <c r="B2264" s="139" t="s">
        <v>270</v>
      </c>
      <c r="C2264" s="139" t="s">
        <v>787</v>
      </c>
      <c r="D2264" s="139" t="s">
        <v>633</v>
      </c>
      <c r="E2264" s="139" t="s">
        <v>754</v>
      </c>
      <c r="F2264" s="49">
        <v>2.44</v>
      </c>
      <c r="G2264" s="49">
        <v>2.56</v>
      </c>
      <c r="H2264" s="49">
        <v>2.68</v>
      </c>
      <c r="I2264" s="49">
        <v>2.8</v>
      </c>
      <c r="J2264" s="49">
        <v>2.93</v>
      </c>
      <c r="K2264" s="49">
        <v>3.04</v>
      </c>
      <c r="L2264" s="49">
        <v>3.14</v>
      </c>
      <c r="M2264" s="49">
        <v>3.23</v>
      </c>
      <c r="N2264" s="49">
        <v>3.32</v>
      </c>
      <c r="O2264" s="49">
        <v>3.41</v>
      </c>
      <c r="P2264" s="49">
        <v>3.49</v>
      </c>
      <c r="Q2264" s="49">
        <v>3.58</v>
      </c>
      <c r="R2264" s="49">
        <v>3.67</v>
      </c>
      <c r="S2264" s="49">
        <v>3.84</v>
      </c>
      <c r="T2264" s="49">
        <v>3.95</v>
      </c>
      <c r="U2264" s="49">
        <v>4.0599999999999996</v>
      </c>
      <c r="V2264" s="49">
        <v>4.17</v>
      </c>
    </row>
    <row r="2265" spans="1:22" ht="15.75" customHeight="1">
      <c r="A2265" s="139" t="s">
        <v>751</v>
      </c>
      <c r="B2265" s="139" t="s">
        <v>274</v>
      </c>
      <c r="C2265" s="139" t="s">
        <v>787</v>
      </c>
      <c r="D2265" s="139" t="s">
        <v>633</v>
      </c>
      <c r="E2265" s="139" t="s">
        <v>754</v>
      </c>
      <c r="F2265" s="49">
        <v>95</v>
      </c>
      <c r="G2265" s="49">
        <v>95</v>
      </c>
      <c r="H2265" s="49">
        <v>99</v>
      </c>
      <c r="I2265" s="49">
        <v>117</v>
      </c>
      <c r="J2265" s="49">
        <v>120</v>
      </c>
      <c r="K2265" s="49">
        <v>128</v>
      </c>
      <c r="L2265" s="49">
        <v>136</v>
      </c>
      <c r="M2265" s="49">
        <v>155</v>
      </c>
      <c r="N2265" s="49">
        <v>159</v>
      </c>
      <c r="O2265" s="49">
        <v>168</v>
      </c>
      <c r="P2265" s="49">
        <v>175</v>
      </c>
      <c r="Q2265" s="49">
        <v>201</v>
      </c>
      <c r="R2265" s="49">
        <v>227</v>
      </c>
      <c r="S2265" s="49">
        <v>212</v>
      </c>
      <c r="T2265" s="49">
        <v>221</v>
      </c>
      <c r="U2265" s="49">
        <v>231</v>
      </c>
      <c r="V2265" s="49">
        <v>240</v>
      </c>
    </row>
    <row r="2266" spans="1:22" ht="15.75" customHeight="1">
      <c r="A2266" s="139" t="s">
        <v>751</v>
      </c>
      <c r="B2266" s="139" t="s">
        <v>276</v>
      </c>
      <c r="C2266" s="139" t="s">
        <v>787</v>
      </c>
      <c r="D2266" s="139" t="s">
        <v>633</v>
      </c>
      <c r="E2266" s="139" t="s">
        <v>754</v>
      </c>
      <c r="F2266" s="49">
        <v>1.1599999999999999</v>
      </c>
      <c r="G2266" s="49">
        <v>1.2</v>
      </c>
      <c r="H2266" s="49">
        <v>1.25</v>
      </c>
      <c r="I2266" s="49">
        <v>1.29</v>
      </c>
      <c r="J2266" s="49">
        <v>1.33</v>
      </c>
      <c r="K2266" s="49">
        <v>1.36</v>
      </c>
      <c r="L2266" s="49">
        <v>1.41</v>
      </c>
      <c r="M2266" s="49">
        <v>1.45</v>
      </c>
      <c r="N2266" s="49">
        <v>1.49</v>
      </c>
      <c r="O2266" s="49">
        <v>1.53</v>
      </c>
      <c r="P2266" s="49">
        <v>1.57</v>
      </c>
      <c r="Q2266" s="49">
        <v>1.61</v>
      </c>
      <c r="R2266" s="49">
        <v>1.65</v>
      </c>
      <c r="S2266" s="49">
        <v>1.69</v>
      </c>
      <c r="T2266" s="49">
        <v>1.73</v>
      </c>
      <c r="U2266" s="49">
        <v>1.77</v>
      </c>
      <c r="V2266" s="49">
        <v>1.82</v>
      </c>
    </row>
    <row r="2267" spans="1:22" ht="15.75" customHeight="1">
      <c r="A2267" s="139" t="s">
        <v>751</v>
      </c>
      <c r="B2267" s="139" t="s">
        <v>290</v>
      </c>
      <c r="C2267" s="139" t="s">
        <v>787</v>
      </c>
      <c r="D2267" s="139" t="s">
        <v>633</v>
      </c>
      <c r="E2267" s="139" t="s">
        <v>754</v>
      </c>
      <c r="F2267" s="49">
        <v>537</v>
      </c>
      <c r="G2267" s="49">
        <v>556</v>
      </c>
      <c r="H2267" s="49">
        <v>532</v>
      </c>
      <c r="I2267" s="49">
        <v>468</v>
      </c>
      <c r="J2267" s="49">
        <v>501</v>
      </c>
      <c r="K2267" s="49">
        <v>497</v>
      </c>
      <c r="L2267" s="49">
        <v>483</v>
      </c>
      <c r="M2267" s="49">
        <v>462</v>
      </c>
      <c r="N2267" s="49">
        <v>485</v>
      </c>
      <c r="O2267" s="49">
        <v>465</v>
      </c>
      <c r="P2267" s="49">
        <v>476</v>
      </c>
      <c r="Q2267" s="49">
        <v>469</v>
      </c>
      <c r="R2267" s="49">
        <v>400</v>
      </c>
      <c r="S2267" s="49">
        <v>410</v>
      </c>
      <c r="T2267" s="49">
        <v>442</v>
      </c>
      <c r="U2267" s="49">
        <v>467</v>
      </c>
      <c r="V2267" s="49">
        <v>473</v>
      </c>
    </row>
    <row r="2268" spans="1:22" ht="15.75" customHeight="1">
      <c r="A2268" s="139" t="s">
        <v>751</v>
      </c>
      <c r="B2268" s="139" t="s">
        <v>564</v>
      </c>
      <c r="C2268" s="139" t="s">
        <v>787</v>
      </c>
      <c r="D2268" s="139" t="s">
        <v>633</v>
      </c>
      <c r="E2268" s="139" t="s">
        <v>754</v>
      </c>
      <c r="F2268" s="49">
        <v>18.899999999999999</v>
      </c>
      <c r="G2268" s="49">
        <v>16.2</v>
      </c>
      <c r="H2268" s="49">
        <v>13.7</v>
      </c>
      <c r="I2268" s="49">
        <v>13.1</v>
      </c>
      <c r="J2268" s="49">
        <v>12.7</v>
      </c>
      <c r="K2268" s="49">
        <v>12.2</v>
      </c>
      <c r="L2268" s="49">
        <v>12.5</v>
      </c>
      <c r="M2268" s="49">
        <v>12</v>
      </c>
      <c r="N2268" s="49">
        <v>11.9</v>
      </c>
      <c r="O2268" s="49">
        <v>10.8</v>
      </c>
      <c r="P2268" s="49">
        <v>11</v>
      </c>
      <c r="Q2268" s="49">
        <v>10.6</v>
      </c>
      <c r="R2268" s="49">
        <v>10.3</v>
      </c>
      <c r="S2268" s="49">
        <v>10.1</v>
      </c>
      <c r="T2268" s="49">
        <v>9.89</v>
      </c>
      <c r="U2268" s="49">
        <v>9.94</v>
      </c>
      <c r="V2268" s="49">
        <v>9.89</v>
      </c>
    </row>
    <row r="2269" spans="1:22" ht="15.75" customHeight="1">
      <c r="A2269" s="139" t="s">
        <v>751</v>
      </c>
      <c r="B2269" s="139" t="s">
        <v>298</v>
      </c>
      <c r="C2269" s="139" t="s">
        <v>787</v>
      </c>
      <c r="D2269" s="139" t="s">
        <v>633</v>
      </c>
      <c r="E2269" s="139" t="s">
        <v>754</v>
      </c>
      <c r="F2269" s="49">
        <v>0.1</v>
      </c>
      <c r="G2269" s="49">
        <v>2.82</v>
      </c>
      <c r="H2269" s="49">
        <v>9.64</v>
      </c>
      <c r="I2269" s="49">
        <v>18.5</v>
      </c>
      <c r="J2269" s="49">
        <v>27.3</v>
      </c>
      <c r="K2269" s="49">
        <v>34.200000000000003</v>
      </c>
      <c r="L2269" s="49">
        <v>36.9</v>
      </c>
      <c r="M2269" s="49">
        <v>34</v>
      </c>
      <c r="N2269" s="49">
        <v>26.2</v>
      </c>
      <c r="O2269" s="49">
        <v>14.6</v>
      </c>
      <c r="P2269" s="49">
        <v>0.3</v>
      </c>
      <c r="Q2269" s="49">
        <v>29.3</v>
      </c>
      <c r="R2269" s="49">
        <v>31.2</v>
      </c>
      <c r="S2269" s="49">
        <v>33.1</v>
      </c>
      <c r="T2269" s="49">
        <v>35.1</v>
      </c>
      <c r="U2269" s="49">
        <v>37</v>
      </c>
      <c r="V2269" s="49">
        <v>39</v>
      </c>
    </row>
    <row r="2270" spans="1:22" ht="15.75" customHeight="1">
      <c r="A2270" s="139" t="s">
        <v>751</v>
      </c>
      <c r="B2270" s="139" t="s">
        <v>300</v>
      </c>
      <c r="C2270" s="139" t="s">
        <v>787</v>
      </c>
      <c r="D2270" s="139" t="s">
        <v>633</v>
      </c>
      <c r="E2270" s="139" t="s">
        <v>754</v>
      </c>
      <c r="F2270" s="49">
        <v>521</v>
      </c>
      <c r="G2270" s="49">
        <v>553</v>
      </c>
      <c r="H2270" s="49">
        <v>588</v>
      </c>
      <c r="I2270" s="49">
        <v>628</v>
      </c>
      <c r="J2270" s="49">
        <v>669</v>
      </c>
      <c r="K2270" s="49">
        <v>713</v>
      </c>
      <c r="L2270" s="49">
        <v>746</v>
      </c>
      <c r="M2270" s="49">
        <v>785</v>
      </c>
      <c r="N2270" s="49">
        <v>823</v>
      </c>
      <c r="O2270" s="49">
        <v>862</v>
      </c>
      <c r="P2270" s="49">
        <v>900</v>
      </c>
      <c r="Q2270" s="49">
        <v>939</v>
      </c>
      <c r="R2270" s="49">
        <v>978</v>
      </c>
      <c r="S2270" s="49">
        <v>1010</v>
      </c>
      <c r="T2270" s="49">
        <v>1050</v>
      </c>
      <c r="U2270" s="49">
        <v>1090</v>
      </c>
      <c r="V2270" s="49">
        <v>1120</v>
      </c>
    </row>
    <row r="2271" spans="1:22" ht="15.75" customHeight="1">
      <c r="A2271" s="139" t="s">
        <v>751</v>
      </c>
      <c r="B2271" s="139" t="s">
        <v>320</v>
      </c>
      <c r="C2271" s="139" t="s">
        <v>787</v>
      </c>
      <c r="D2271" s="139" t="s">
        <v>633</v>
      </c>
      <c r="E2271" s="139" t="s">
        <v>754</v>
      </c>
      <c r="F2271" s="49">
        <v>56.7</v>
      </c>
      <c r="G2271" s="49">
        <v>77.5</v>
      </c>
      <c r="H2271" s="49">
        <v>112</v>
      </c>
      <c r="I2271" s="49">
        <v>173</v>
      </c>
      <c r="J2271" s="49">
        <v>162</v>
      </c>
      <c r="K2271" s="49">
        <v>122</v>
      </c>
      <c r="L2271" s="49">
        <v>153</v>
      </c>
      <c r="M2271" s="49">
        <v>108</v>
      </c>
      <c r="N2271" s="49">
        <v>113</v>
      </c>
      <c r="O2271" s="49">
        <v>102</v>
      </c>
      <c r="P2271" s="49">
        <v>125</v>
      </c>
      <c r="Q2271" s="49">
        <v>113</v>
      </c>
      <c r="R2271" s="49">
        <v>113</v>
      </c>
      <c r="S2271" s="49">
        <v>117</v>
      </c>
      <c r="T2271" s="49">
        <v>119</v>
      </c>
      <c r="U2271" s="49">
        <v>119</v>
      </c>
      <c r="V2271" s="49">
        <v>114</v>
      </c>
    </row>
    <row r="2272" spans="1:22" ht="15.75" customHeight="1">
      <c r="A2272" s="139" t="s">
        <v>751</v>
      </c>
      <c r="B2272" s="139" t="s">
        <v>322</v>
      </c>
      <c r="C2272" s="139" t="s">
        <v>787</v>
      </c>
      <c r="D2272" s="139" t="s">
        <v>633</v>
      </c>
      <c r="E2272" s="139" t="s">
        <v>754</v>
      </c>
      <c r="F2272" s="49">
        <v>23.9</v>
      </c>
      <c r="G2272" s="49">
        <v>23.8</v>
      </c>
      <c r="H2272" s="49">
        <v>23.3</v>
      </c>
      <c r="I2272" s="49">
        <v>24.9</v>
      </c>
      <c r="J2272" s="49">
        <v>22.7</v>
      </c>
      <c r="K2272" s="49">
        <v>23.3</v>
      </c>
      <c r="L2272" s="49">
        <v>23.8</v>
      </c>
      <c r="M2272" s="49">
        <v>24.4</v>
      </c>
      <c r="N2272" s="49">
        <v>23.6</v>
      </c>
      <c r="O2272" s="49">
        <v>22.9</v>
      </c>
      <c r="P2272" s="49">
        <v>20.6</v>
      </c>
      <c r="Q2272" s="49">
        <v>20.2</v>
      </c>
      <c r="R2272" s="49">
        <v>18.600000000000001</v>
      </c>
      <c r="S2272" s="49">
        <v>19.2</v>
      </c>
      <c r="T2272" s="49">
        <v>17.5</v>
      </c>
      <c r="U2272" s="49">
        <v>18.2</v>
      </c>
      <c r="V2272" s="49">
        <v>20.3</v>
      </c>
    </row>
    <row r="2273" spans="1:22" ht="15.75" customHeight="1">
      <c r="A2273" s="139" t="s">
        <v>751</v>
      </c>
      <c r="B2273" s="139" t="s">
        <v>328</v>
      </c>
      <c r="C2273" s="139" t="s">
        <v>787</v>
      </c>
      <c r="D2273" s="139" t="s">
        <v>633</v>
      </c>
      <c r="E2273" s="139" t="s">
        <v>754</v>
      </c>
      <c r="F2273" s="49">
        <v>8.61</v>
      </c>
      <c r="G2273" s="49">
        <v>8.86</v>
      </c>
      <c r="H2273" s="49">
        <v>9.14</v>
      </c>
      <c r="I2273" s="49">
        <v>9.2200000000000006</v>
      </c>
      <c r="J2273" s="49">
        <v>9.44</v>
      </c>
      <c r="K2273" s="49">
        <v>9.91</v>
      </c>
      <c r="L2273" s="49">
        <v>10</v>
      </c>
      <c r="M2273" s="49">
        <v>10.3</v>
      </c>
      <c r="N2273" s="49">
        <v>10.5</v>
      </c>
      <c r="O2273" s="49">
        <v>10.8</v>
      </c>
      <c r="P2273" s="49">
        <v>11</v>
      </c>
      <c r="Q2273" s="49">
        <v>11.3</v>
      </c>
      <c r="R2273" s="49">
        <v>11.6</v>
      </c>
      <c r="S2273" s="49">
        <v>11.8</v>
      </c>
      <c r="T2273" s="49">
        <v>12.1</v>
      </c>
      <c r="U2273" s="49">
        <v>12.3</v>
      </c>
      <c r="V2273" s="49">
        <v>12.6</v>
      </c>
    </row>
    <row r="2274" spans="1:22" ht="15.75" customHeight="1">
      <c r="A2274" s="139" t="s">
        <v>751</v>
      </c>
      <c r="B2274" s="139" t="s">
        <v>762</v>
      </c>
      <c r="C2274" s="139" t="s">
        <v>787</v>
      </c>
      <c r="D2274" s="139" t="s">
        <v>633</v>
      </c>
      <c r="E2274" s="139" t="s">
        <v>754</v>
      </c>
      <c r="F2274" s="49">
        <v>32100</v>
      </c>
      <c r="G2274" s="49">
        <v>31400</v>
      </c>
      <c r="H2274" s="49">
        <v>30000</v>
      </c>
      <c r="I2274" s="49">
        <v>30300</v>
      </c>
      <c r="J2274" s="49">
        <v>29600</v>
      </c>
      <c r="K2274" s="49">
        <v>28300</v>
      </c>
      <c r="L2274" s="49">
        <v>28200</v>
      </c>
      <c r="M2274" s="49">
        <v>27300</v>
      </c>
      <c r="N2274" s="49">
        <v>29200</v>
      </c>
      <c r="O2274" s="49">
        <v>26300</v>
      </c>
      <c r="P2274" s="49">
        <v>27100</v>
      </c>
      <c r="Q2274" s="49">
        <v>27000</v>
      </c>
      <c r="R2274" s="49">
        <v>28200</v>
      </c>
      <c r="S2274" s="49">
        <v>28100</v>
      </c>
      <c r="T2274" s="49">
        <v>27300</v>
      </c>
      <c r="U2274" s="49">
        <v>26800</v>
      </c>
      <c r="V2274" s="49">
        <v>27500</v>
      </c>
    </row>
    <row r="2275" spans="1:22" ht="15.75" customHeight="1">
      <c r="A2275" s="139" t="s">
        <v>751</v>
      </c>
      <c r="B2275" s="139" t="s">
        <v>552</v>
      </c>
      <c r="C2275" s="139" t="s">
        <v>787</v>
      </c>
      <c r="D2275" s="139" t="s">
        <v>633</v>
      </c>
      <c r="E2275" s="139" t="s">
        <v>754</v>
      </c>
      <c r="F2275" s="49">
        <v>12.8</v>
      </c>
      <c r="G2275" s="49">
        <v>10.199999999999999</v>
      </c>
      <c r="H2275" s="49">
        <v>9.7200000000000006</v>
      </c>
      <c r="I2275" s="49">
        <v>4.8</v>
      </c>
      <c r="J2275" s="49">
        <v>1.34</v>
      </c>
      <c r="K2275" s="49">
        <v>0.84099999999999997</v>
      </c>
      <c r="L2275" s="49">
        <v>3.27</v>
      </c>
      <c r="M2275" s="49">
        <v>5.71</v>
      </c>
      <c r="N2275" s="49">
        <v>8.14</v>
      </c>
      <c r="O2275" s="49">
        <v>10.6</v>
      </c>
      <c r="P2275" s="49">
        <v>13</v>
      </c>
      <c r="Q2275" s="49">
        <v>15.4</v>
      </c>
      <c r="R2275" s="49">
        <v>17.899999999999999</v>
      </c>
      <c r="S2275" s="49">
        <v>20.3</v>
      </c>
      <c r="T2275" s="49">
        <v>22.7</v>
      </c>
      <c r="U2275" s="49">
        <v>25.2</v>
      </c>
      <c r="V2275" s="49">
        <v>27.6</v>
      </c>
    </row>
    <row r="2276" spans="1:22" ht="15.75" customHeight="1">
      <c r="A2276" s="139" t="s">
        <v>751</v>
      </c>
      <c r="B2276" s="139" t="s">
        <v>340</v>
      </c>
      <c r="C2276" s="139" t="s">
        <v>787</v>
      </c>
      <c r="D2276" s="139" t="s">
        <v>633</v>
      </c>
      <c r="E2276" s="139" t="s">
        <v>754</v>
      </c>
      <c r="F2276" s="49">
        <v>2.82</v>
      </c>
      <c r="G2276" s="49">
        <v>2.21</v>
      </c>
      <c r="H2276" s="49">
        <v>2.38</v>
      </c>
      <c r="I2276" s="49">
        <v>2.64</v>
      </c>
      <c r="J2276" s="49">
        <v>1.39</v>
      </c>
      <c r="K2276" s="49">
        <v>1.46</v>
      </c>
      <c r="L2276" s="49">
        <v>0.68899999999999995</v>
      </c>
      <c r="M2276" s="49">
        <v>0.65600000000000003</v>
      </c>
      <c r="N2276" s="49">
        <v>1.1000000000000001</v>
      </c>
      <c r="O2276" s="49">
        <v>0.93899999999999995</v>
      </c>
      <c r="P2276" s="49">
        <v>0.83799999999999997</v>
      </c>
      <c r="Q2276" s="49">
        <v>0.80400000000000005</v>
      </c>
      <c r="R2276" s="49">
        <v>0.85599999999999998</v>
      </c>
      <c r="S2276" s="49">
        <v>1.04</v>
      </c>
      <c r="T2276" s="49">
        <v>0.96699999999999997</v>
      </c>
      <c r="U2276" s="49">
        <v>0.99399999999999999</v>
      </c>
      <c r="V2276" s="49">
        <v>1.06</v>
      </c>
    </row>
    <row r="2277" spans="1:22" ht="15.75" customHeight="1">
      <c r="A2277" s="139" t="s">
        <v>751</v>
      </c>
      <c r="B2277" s="139" t="s">
        <v>342</v>
      </c>
      <c r="C2277" s="139" t="s">
        <v>787</v>
      </c>
      <c r="D2277" s="139" t="s">
        <v>633</v>
      </c>
      <c r="E2277" s="139" t="s">
        <v>754</v>
      </c>
      <c r="F2277" s="49">
        <v>5.88</v>
      </c>
      <c r="G2277" s="49">
        <v>6.13</v>
      </c>
      <c r="H2277" s="49">
        <v>6.39</v>
      </c>
      <c r="I2277" s="49">
        <v>6.66</v>
      </c>
      <c r="J2277" s="49">
        <v>6.94</v>
      </c>
      <c r="K2277" s="49">
        <v>7.23</v>
      </c>
      <c r="L2277" s="49">
        <v>7.52</v>
      </c>
      <c r="M2277" s="49">
        <v>7.83</v>
      </c>
      <c r="N2277" s="49">
        <v>8.15</v>
      </c>
      <c r="O2277" s="49">
        <v>8.48</v>
      </c>
      <c r="P2277" s="49">
        <v>8.82</v>
      </c>
      <c r="Q2277" s="49">
        <v>9.19</v>
      </c>
      <c r="R2277" s="49">
        <v>9.56</v>
      </c>
      <c r="S2277" s="49">
        <v>9.9600000000000009</v>
      </c>
      <c r="T2277" s="49">
        <v>10.1</v>
      </c>
      <c r="U2277" s="49">
        <v>10.4</v>
      </c>
      <c r="V2277" s="49">
        <v>10.7</v>
      </c>
    </row>
    <row r="2278" spans="1:22" ht="15.75" customHeight="1">
      <c r="A2278" s="139" t="s">
        <v>751</v>
      </c>
      <c r="B2278" s="139" t="s">
        <v>763</v>
      </c>
      <c r="C2278" s="139" t="s">
        <v>787</v>
      </c>
      <c r="D2278" s="139" t="s">
        <v>633</v>
      </c>
      <c r="E2278" s="139" t="s">
        <v>754</v>
      </c>
      <c r="F2278" s="49">
        <v>3430</v>
      </c>
      <c r="G2278" s="49">
        <v>3490</v>
      </c>
      <c r="H2278" s="49">
        <v>3740</v>
      </c>
      <c r="I2278" s="49">
        <v>4030</v>
      </c>
      <c r="J2278" s="49">
        <v>3710</v>
      </c>
      <c r="K2278" s="49">
        <v>3780</v>
      </c>
      <c r="L2278" s="49">
        <v>3820</v>
      </c>
      <c r="M2278" s="49">
        <v>3750</v>
      </c>
      <c r="N2278" s="49">
        <v>3700</v>
      </c>
      <c r="O2278" s="49">
        <v>3590</v>
      </c>
      <c r="P2278" s="49">
        <v>3670</v>
      </c>
      <c r="Q2278" s="49">
        <v>3480</v>
      </c>
      <c r="R2278" s="49">
        <v>3500</v>
      </c>
      <c r="S2278" s="49">
        <v>3380</v>
      </c>
      <c r="T2278" s="49">
        <v>3390</v>
      </c>
      <c r="U2278" s="49">
        <v>3070</v>
      </c>
      <c r="V2278" s="49">
        <v>3360</v>
      </c>
    </row>
    <row r="2279" spans="1:22" ht="15.75" customHeight="1">
      <c r="A2279" s="139" t="s">
        <v>751</v>
      </c>
      <c r="B2279" s="139" t="s">
        <v>348</v>
      </c>
      <c r="C2279" s="139" t="s">
        <v>787</v>
      </c>
      <c r="D2279" s="139" t="s">
        <v>633</v>
      </c>
      <c r="E2279" s="139" t="s">
        <v>754</v>
      </c>
      <c r="F2279" s="49">
        <v>1720</v>
      </c>
      <c r="G2279" s="49">
        <v>1660</v>
      </c>
      <c r="H2279" s="49">
        <v>1630</v>
      </c>
      <c r="I2279" s="49">
        <v>1630</v>
      </c>
      <c r="J2279" s="49">
        <v>1500</v>
      </c>
      <c r="K2279" s="49">
        <v>1560</v>
      </c>
      <c r="L2279" s="49">
        <v>1630</v>
      </c>
      <c r="M2279" s="49">
        <v>1500</v>
      </c>
      <c r="N2279" s="49">
        <v>1560</v>
      </c>
      <c r="O2279" s="49">
        <v>1530</v>
      </c>
      <c r="P2279" s="49">
        <v>1610</v>
      </c>
      <c r="Q2279" s="49">
        <v>1650</v>
      </c>
      <c r="R2279" s="49">
        <v>1540</v>
      </c>
      <c r="S2279" s="49">
        <v>1540</v>
      </c>
      <c r="T2279" s="49">
        <v>1790</v>
      </c>
      <c r="U2279" s="49">
        <v>1550</v>
      </c>
      <c r="V2279" s="49">
        <v>1600</v>
      </c>
    </row>
    <row r="2280" spans="1:22" ht="15.75" customHeight="1">
      <c r="A2280" s="139" t="s">
        <v>751</v>
      </c>
      <c r="B2280" s="139" t="s">
        <v>596</v>
      </c>
      <c r="C2280" s="139" t="s">
        <v>787</v>
      </c>
      <c r="D2280" s="139" t="s">
        <v>633</v>
      </c>
      <c r="E2280" s="139" t="s">
        <v>754</v>
      </c>
      <c r="F2280" s="49">
        <v>539</v>
      </c>
      <c r="G2280" s="49">
        <v>546</v>
      </c>
      <c r="H2280" s="49">
        <v>525</v>
      </c>
      <c r="I2280" s="49">
        <v>502</v>
      </c>
      <c r="J2280" s="49">
        <v>458</v>
      </c>
      <c r="K2280" s="49">
        <v>399</v>
      </c>
      <c r="L2280" s="49">
        <v>282</v>
      </c>
      <c r="M2280" s="49">
        <v>340</v>
      </c>
      <c r="N2280" s="49">
        <v>292</v>
      </c>
      <c r="O2280" s="49">
        <v>288</v>
      </c>
      <c r="P2280" s="49">
        <v>282</v>
      </c>
      <c r="Q2280" s="49">
        <v>277</v>
      </c>
      <c r="R2280" s="49">
        <v>275</v>
      </c>
      <c r="S2280" s="49">
        <v>273</v>
      </c>
      <c r="T2280" s="49">
        <v>277</v>
      </c>
      <c r="U2280" s="49">
        <v>265</v>
      </c>
      <c r="V2280" s="49">
        <v>283</v>
      </c>
    </row>
    <row r="2281" spans="1:22" ht="15.75" customHeight="1">
      <c r="A2281" s="139" t="s">
        <v>751</v>
      </c>
      <c r="B2281" s="139" t="s">
        <v>359</v>
      </c>
      <c r="C2281" s="139" t="s">
        <v>787</v>
      </c>
      <c r="D2281" s="139" t="s">
        <v>633</v>
      </c>
      <c r="E2281" s="139" t="s">
        <v>754</v>
      </c>
      <c r="F2281" s="49">
        <v>0.22</v>
      </c>
      <c r="G2281" s="49">
        <v>0.22</v>
      </c>
      <c r="H2281" s="49">
        <v>0.48099999999999998</v>
      </c>
      <c r="I2281" s="49">
        <v>0.85499999999999998</v>
      </c>
      <c r="J2281" s="49">
        <v>1.05</v>
      </c>
      <c r="K2281" s="49">
        <v>1.98</v>
      </c>
      <c r="L2281" s="49">
        <v>2.41</v>
      </c>
      <c r="M2281" s="49">
        <v>3.17</v>
      </c>
      <c r="N2281" s="49">
        <v>3.68</v>
      </c>
      <c r="O2281" s="49">
        <v>12.4</v>
      </c>
      <c r="P2281" s="49">
        <v>6.36</v>
      </c>
      <c r="Q2281" s="49">
        <v>5.61</v>
      </c>
      <c r="R2281" s="49">
        <v>3.48</v>
      </c>
      <c r="S2281" s="49">
        <v>3.83</v>
      </c>
      <c r="T2281" s="49">
        <v>10.4</v>
      </c>
      <c r="U2281" s="49">
        <v>8.99</v>
      </c>
      <c r="V2281" s="49">
        <v>9.83</v>
      </c>
    </row>
    <row r="2282" spans="1:22" ht="15.75" customHeight="1">
      <c r="A2282" s="139" t="s">
        <v>751</v>
      </c>
      <c r="B2282" s="139" t="s">
        <v>369</v>
      </c>
      <c r="C2282" s="139" t="s">
        <v>787</v>
      </c>
      <c r="D2282" s="139" t="s">
        <v>633</v>
      </c>
      <c r="E2282" s="139" t="s">
        <v>754</v>
      </c>
      <c r="F2282" s="49">
        <v>0.10199999999999999</v>
      </c>
      <c r="G2282" s="49">
        <v>0.104</v>
      </c>
      <c r="H2282" s="49">
        <v>0.106</v>
      </c>
      <c r="I2282" s="49">
        <v>0.107</v>
      </c>
      <c r="J2282" s="49">
        <v>0.11</v>
      </c>
      <c r="K2282" s="49">
        <v>0.11</v>
      </c>
      <c r="L2282" s="49">
        <v>0.112</v>
      </c>
      <c r="M2282" s="49">
        <v>0.114</v>
      </c>
      <c r="N2282" s="49">
        <v>0.11600000000000001</v>
      </c>
      <c r="O2282" s="49">
        <v>0.11700000000000001</v>
      </c>
      <c r="P2282" s="49">
        <v>0.11899999999999999</v>
      </c>
      <c r="Q2282" s="49">
        <v>0.12</v>
      </c>
      <c r="R2282" s="49">
        <v>0.122</v>
      </c>
      <c r="S2282" s="49">
        <v>0.124</v>
      </c>
      <c r="T2282" s="49">
        <v>0.125</v>
      </c>
      <c r="U2282" s="49">
        <v>0.127</v>
      </c>
      <c r="V2282" s="49">
        <v>0.129</v>
      </c>
    </row>
    <row r="2283" spans="1:22" ht="15.75" customHeight="1">
      <c r="A2283" s="139" t="s">
        <v>751</v>
      </c>
      <c r="B2283" s="139" t="s">
        <v>764</v>
      </c>
      <c r="C2283" s="139" t="s">
        <v>787</v>
      </c>
      <c r="D2283" s="139" t="s">
        <v>633</v>
      </c>
      <c r="E2283" s="139" t="s">
        <v>754</v>
      </c>
      <c r="F2283" s="49">
        <v>8.31</v>
      </c>
      <c r="G2283" s="49">
        <v>8.4</v>
      </c>
      <c r="H2283" s="49">
        <v>8.52</v>
      </c>
      <c r="I2283" s="49">
        <v>8.68</v>
      </c>
      <c r="J2283" s="49">
        <v>9.02</v>
      </c>
      <c r="K2283" s="49">
        <v>9.32</v>
      </c>
      <c r="L2283" s="49">
        <v>9.42</v>
      </c>
      <c r="M2283" s="49">
        <v>9.6199999999999992</v>
      </c>
      <c r="N2283" s="49">
        <v>9.82</v>
      </c>
      <c r="O2283" s="49">
        <v>10</v>
      </c>
      <c r="P2283" s="49">
        <v>10.199999999999999</v>
      </c>
      <c r="Q2283" s="49">
        <v>10.4</v>
      </c>
      <c r="R2283" s="49">
        <v>10.6</v>
      </c>
      <c r="S2283" s="49">
        <v>10.8</v>
      </c>
      <c r="T2283" s="49">
        <v>11</v>
      </c>
      <c r="U2283" s="49">
        <v>11.2</v>
      </c>
      <c r="V2283" s="49">
        <v>11.4</v>
      </c>
    </row>
    <row r="2284" spans="1:22" ht="15.75" customHeight="1">
      <c r="A2284" s="139" t="s">
        <v>751</v>
      </c>
      <c r="B2284" s="139" t="s">
        <v>314</v>
      </c>
      <c r="C2284" s="139" t="s">
        <v>787</v>
      </c>
      <c r="D2284" s="139" t="s">
        <v>633</v>
      </c>
      <c r="E2284" s="139" t="s">
        <v>754</v>
      </c>
      <c r="F2284" s="49">
        <v>6.15</v>
      </c>
      <c r="G2284" s="49">
        <v>6.68</v>
      </c>
      <c r="H2284" s="49">
        <v>3.78</v>
      </c>
      <c r="I2284" s="49">
        <v>0.80300000000000005</v>
      </c>
      <c r="J2284" s="49">
        <v>0.35</v>
      </c>
      <c r="K2284" s="49">
        <v>0.16200000000000001</v>
      </c>
      <c r="L2284" s="49">
        <v>0.74299999999999999</v>
      </c>
      <c r="M2284" s="49">
        <v>0.65100000000000002</v>
      </c>
      <c r="N2284" s="49">
        <v>0.66600000000000004</v>
      </c>
      <c r="O2284" s="49">
        <v>0.16300000000000001</v>
      </c>
      <c r="P2284" s="49">
        <v>4.7899999999999998E-2</v>
      </c>
      <c r="Q2284" s="49">
        <v>5.0599999999999999E-2</v>
      </c>
      <c r="R2284" s="49">
        <v>8.1900000000000001E-2</v>
      </c>
      <c r="S2284" s="49">
        <v>4.2200000000000001E-2</v>
      </c>
      <c r="T2284" s="49">
        <v>4.4900000000000002E-2</v>
      </c>
      <c r="U2284" s="49">
        <v>4.5600000000000002E-2</v>
      </c>
      <c r="V2284" s="49">
        <v>4.9000000000000002E-2</v>
      </c>
    </row>
    <row r="2285" spans="1:22" ht="15.75" customHeight="1">
      <c r="A2285" s="139" t="s">
        <v>751</v>
      </c>
      <c r="B2285" s="139" t="s">
        <v>377</v>
      </c>
      <c r="C2285" s="139" t="s">
        <v>787</v>
      </c>
      <c r="D2285" s="139" t="s">
        <v>633</v>
      </c>
      <c r="E2285" s="139" t="s">
        <v>754</v>
      </c>
      <c r="F2285" s="49">
        <v>121</v>
      </c>
      <c r="G2285" s="49">
        <v>121</v>
      </c>
      <c r="H2285" s="49">
        <v>121</v>
      </c>
      <c r="I2285" s="49">
        <v>121</v>
      </c>
      <c r="J2285" s="49">
        <v>120</v>
      </c>
      <c r="K2285" s="49">
        <v>95.7</v>
      </c>
      <c r="L2285" s="49">
        <v>165</v>
      </c>
      <c r="M2285" s="49">
        <v>143</v>
      </c>
      <c r="N2285" s="49">
        <v>140</v>
      </c>
      <c r="O2285" s="49">
        <v>135</v>
      </c>
      <c r="P2285" s="49">
        <v>168</v>
      </c>
      <c r="Q2285" s="49">
        <v>106</v>
      </c>
      <c r="R2285" s="49">
        <v>103</v>
      </c>
      <c r="S2285" s="49">
        <v>108</v>
      </c>
      <c r="T2285" s="49">
        <v>111</v>
      </c>
      <c r="U2285" s="49">
        <v>32.799999999999997</v>
      </c>
      <c r="V2285" s="49">
        <v>29</v>
      </c>
    </row>
    <row r="2286" spans="1:22" ht="15.75" customHeight="1">
      <c r="A2286" s="139" t="s">
        <v>751</v>
      </c>
      <c r="B2286" s="139" t="s">
        <v>383</v>
      </c>
      <c r="C2286" s="139" t="s">
        <v>787</v>
      </c>
      <c r="D2286" s="139" t="s">
        <v>633</v>
      </c>
      <c r="E2286" s="139" t="s">
        <v>754</v>
      </c>
      <c r="F2286" s="49">
        <v>1780</v>
      </c>
      <c r="G2286" s="49">
        <v>1800</v>
      </c>
      <c r="H2286" s="49">
        <v>1820</v>
      </c>
      <c r="I2286" s="49">
        <v>1840</v>
      </c>
      <c r="J2286" s="49">
        <v>1860</v>
      </c>
      <c r="K2286" s="49">
        <v>1880</v>
      </c>
      <c r="L2286" s="49">
        <v>1900</v>
      </c>
      <c r="M2286" s="49">
        <v>1890</v>
      </c>
      <c r="N2286" s="49">
        <v>1960</v>
      </c>
      <c r="O2286" s="49">
        <v>1980</v>
      </c>
      <c r="P2286" s="49">
        <v>2160</v>
      </c>
      <c r="Q2286" s="49">
        <v>2180</v>
      </c>
      <c r="R2286" s="49">
        <v>2210</v>
      </c>
      <c r="S2286" s="49">
        <v>2200</v>
      </c>
      <c r="T2286" s="49">
        <v>2240</v>
      </c>
      <c r="U2286" s="49">
        <v>2270</v>
      </c>
      <c r="V2286" s="49">
        <v>2310</v>
      </c>
    </row>
    <row r="2287" spans="1:22" ht="15.75" customHeight="1">
      <c r="A2287" s="139" t="s">
        <v>751</v>
      </c>
      <c r="B2287" s="139" t="s">
        <v>389</v>
      </c>
      <c r="C2287" s="139" t="s">
        <v>787</v>
      </c>
      <c r="D2287" s="139" t="s">
        <v>633</v>
      </c>
      <c r="E2287" s="139" t="s">
        <v>754</v>
      </c>
      <c r="F2287" s="49">
        <v>73.3</v>
      </c>
      <c r="G2287" s="49">
        <v>82</v>
      </c>
      <c r="H2287" s="49">
        <v>106</v>
      </c>
      <c r="I2287" s="49">
        <v>151</v>
      </c>
      <c r="J2287" s="49">
        <v>143</v>
      </c>
      <c r="K2287" s="49">
        <v>127</v>
      </c>
      <c r="L2287" s="49">
        <v>124</v>
      </c>
      <c r="M2287" s="49">
        <v>82.8</v>
      </c>
      <c r="N2287" s="49">
        <v>61.9</v>
      </c>
      <c r="O2287" s="49">
        <v>63.4</v>
      </c>
      <c r="P2287" s="49">
        <v>54.2</v>
      </c>
      <c r="Q2287" s="49">
        <v>41.5</v>
      </c>
      <c r="R2287" s="49">
        <v>45.1</v>
      </c>
      <c r="S2287" s="49">
        <v>43</v>
      </c>
      <c r="T2287" s="49">
        <v>39.200000000000003</v>
      </c>
      <c r="U2287" s="49">
        <v>39.700000000000003</v>
      </c>
      <c r="V2287" s="49">
        <v>22.6</v>
      </c>
    </row>
    <row r="2288" spans="1:22" ht="15.75" customHeight="1">
      <c r="A2288" s="139" t="s">
        <v>751</v>
      </c>
      <c r="B2288" s="139" t="s">
        <v>379</v>
      </c>
      <c r="C2288" s="139" t="s">
        <v>787</v>
      </c>
      <c r="D2288" s="139" t="s">
        <v>633</v>
      </c>
      <c r="E2288" s="139" t="s">
        <v>754</v>
      </c>
      <c r="F2288" s="49">
        <v>2.74</v>
      </c>
      <c r="G2288" s="49">
        <v>2.58</v>
      </c>
      <c r="H2288" s="49">
        <v>2.4</v>
      </c>
      <c r="I2288" s="49">
        <v>2.0499999999999998</v>
      </c>
      <c r="J2288" s="49">
        <v>5.17</v>
      </c>
      <c r="K2288" s="49">
        <v>4.7300000000000004</v>
      </c>
      <c r="L2288" s="49">
        <v>4.79</v>
      </c>
      <c r="M2288" s="49">
        <v>7.86</v>
      </c>
      <c r="N2288" s="49">
        <v>6.13</v>
      </c>
      <c r="O2288" s="49">
        <v>6.06</v>
      </c>
      <c r="P2288" s="49">
        <v>5.91</v>
      </c>
      <c r="Q2288" s="49">
        <v>6.55</v>
      </c>
      <c r="R2288" s="49">
        <v>6.35</v>
      </c>
      <c r="S2288" s="49">
        <v>5.39</v>
      </c>
      <c r="T2288" s="49">
        <v>6.24</v>
      </c>
      <c r="U2288" s="49">
        <v>8.6199999999999992</v>
      </c>
      <c r="V2288" s="49">
        <v>6.75</v>
      </c>
    </row>
    <row r="2289" spans="1:22" ht="15.75" customHeight="1">
      <c r="A2289" s="139" t="s">
        <v>751</v>
      </c>
      <c r="B2289" s="139" t="s">
        <v>393</v>
      </c>
      <c r="C2289" s="139" t="s">
        <v>787</v>
      </c>
      <c r="D2289" s="139" t="s">
        <v>633</v>
      </c>
      <c r="E2289" s="139" t="s">
        <v>754</v>
      </c>
      <c r="F2289" s="49">
        <v>204</v>
      </c>
      <c r="G2289" s="49">
        <v>225</v>
      </c>
      <c r="H2289" s="49">
        <v>173</v>
      </c>
      <c r="I2289" s="49">
        <v>199</v>
      </c>
      <c r="J2289" s="49">
        <v>182</v>
      </c>
      <c r="K2289" s="49">
        <v>226</v>
      </c>
      <c r="L2289" s="49">
        <v>240</v>
      </c>
      <c r="M2289" s="49">
        <v>209</v>
      </c>
      <c r="N2289" s="49">
        <v>203</v>
      </c>
      <c r="O2289" s="49">
        <v>244</v>
      </c>
      <c r="P2289" s="49">
        <v>162</v>
      </c>
      <c r="Q2289" s="49">
        <v>165</v>
      </c>
      <c r="R2289" s="49">
        <v>197</v>
      </c>
      <c r="S2289" s="49">
        <v>219</v>
      </c>
      <c r="T2289" s="49">
        <v>112</v>
      </c>
      <c r="U2289" s="49">
        <v>93.8</v>
      </c>
      <c r="V2289" s="49">
        <v>94.9</v>
      </c>
    </row>
    <row r="2290" spans="1:22" ht="15.75" customHeight="1">
      <c r="A2290" s="139" t="s">
        <v>751</v>
      </c>
      <c r="B2290" s="139" t="s">
        <v>397</v>
      </c>
      <c r="C2290" s="139" t="s">
        <v>787</v>
      </c>
      <c r="D2290" s="139" t="s">
        <v>633</v>
      </c>
      <c r="E2290" s="139" t="s">
        <v>754</v>
      </c>
      <c r="F2290" s="49">
        <v>17600</v>
      </c>
      <c r="G2290" s="49">
        <v>16400</v>
      </c>
      <c r="H2290" s="49">
        <v>15800</v>
      </c>
      <c r="I2290" s="49">
        <v>15700</v>
      </c>
      <c r="J2290" s="49">
        <v>15200</v>
      </c>
      <c r="K2290" s="49">
        <v>14600</v>
      </c>
      <c r="L2290" s="49">
        <v>13800</v>
      </c>
      <c r="M2290" s="49">
        <v>13700</v>
      </c>
      <c r="N2290" s="49">
        <v>15300</v>
      </c>
      <c r="O2290" s="49">
        <v>12600</v>
      </c>
      <c r="P2290" s="49">
        <v>13100</v>
      </c>
      <c r="Q2290" s="49">
        <v>12500</v>
      </c>
      <c r="R2290" s="49">
        <v>13000</v>
      </c>
      <c r="S2290" s="49">
        <v>12900</v>
      </c>
      <c r="T2290" s="49">
        <v>12600</v>
      </c>
      <c r="U2290" s="49">
        <v>12600</v>
      </c>
      <c r="V2290" s="49">
        <v>13000</v>
      </c>
    </row>
    <row r="2291" spans="1:22" ht="15.75" customHeight="1">
      <c r="A2291" s="139" t="s">
        <v>751</v>
      </c>
      <c r="B2291" s="139" t="s">
        <v>401</v>
      </c>
      <c r="C2291" s="139" t="s">
        <v>787</v>
      </c>
      <c r="D2291" s="139" t="s">
        <v>633</v>
      </c>
      <c r="E2291" s="139" t="s">
        <v>754</v>
      </c>
      <c r="F2291" s="49">
        <v>0.63200000000000001</v>
      </c>
      <c r="G2291" s="49">
        <v>0.6</v>
      </c>
      <c r="H2291" s="49">
        <v>0.69099999999999995</v>
      </c>
      <c r="I2291" s="49">
        <v>0.77400000000000002</v>
      </c>
      <c r="J2291" s="49">
        <v>0.80800000000000005</v>
      </c>
      <c r="K2291" s="49">
        <v>0.876</v>
      </c>
      <c r="L2291" s="49">
        <v>4.0000000000000001E-3</v>
      </c>
      <c r="M2291" s="49">
        <v>0.56599999999999995</v>
      </c>
      <c r="N2291" s="49">
        <v>0.83699999999999997</v>
      </c>
      <c r="O2291" s="49">
        <v>7.52</v>
      </c>
      <c r="P2291" s="49">
        <v>8.07</v>
      </c>
      <c r="Q2291" s="49">
        <v>4.95</v>
      </c>
      <c r="R2291" s="49">
        <v>4.37</v>
      </c>
      <c r="S2291" s="49">
        <v>3.44</v>
      </c>
      <c r="T2291" s="49">
        <v>7.08</v>
      </c>
      <c r="U2291" s="49">
        <v>7.47</v>
      </c>
      <c r="V2291" s="49">
        <v>8.42</v>
      </c>
    </row>
    <row r="2292" spans="1:22" ht="15.75" customHeight="1">
      <c r="A2292" s="139" t="s">
        <v>751</v>
      </c>
      <c r="B2292" s="139" t="s">
        <v>403</v>
      </c>
      <c r="C2292" s="139" t="s">
        <v>787</v>
      </c>
      <c r="D2292" s="139" t="s">
        <v>633</v>
      </c>
      <c r="E2292" s="139" t="s">
        <v>754</v>
      </c>
      <c r="F2292" s="49">
        <v>6.57</v>
      </c>
      <c r="G2292" s="49">
        <v>6.69</v>
      </c>
      <c r="H2292" s="49">
        <v>6.79</v>
      </c>
      <c r="I2292" s="49">
        <v>6.9</v>
      </c>
      <c r="J2292" s="49">
        <v>7.02</v>
      </c>
      <c r="K2292" s="49">
        <v>7.16</v>
      </c>
      <c r="L2292" s="49">
        <v>7.33</v>
      </c>
      <c r="M2292" s="49">
        <v>7.54</v>
      </c>
      <c r="N2292" s="49">
        <v>7.77</v>
      </c>
      <c r="O2292" s="49">
        <v>8.0299999999999994</v>
      </c>
      <c r="P2292" s="49">
        <v>8.3000000000000007</v>
      </c>
      <c r="Q2292" s="49">
        <v>8.2100000000000009</v>
      </c>
      <c r="R2292" s="49">
        <v>8.36</v>
      </c>
      <c r="S2292" s="49">
        <v>8.51</v>
      </c>
      <c r="T2292" s="49">
        <v>8.66</v>
      </c>
      <c r="U2292" s="49">
        <v>8.81</v>
      </c>
      <c r="V2292" s="49">
        <v>8.9600000000000009</v>
      </c>
    </row>
    <row r="2293" spans="1:22" ht="15.75" customHeight="1">
      <c r="A2293" s="139" t="s">
        <v>751</v>
      </c>
      <c r="B2293" s="139" t="s">
        <v>286</v>
      </c>
      <c r="C2293" s="139" t="s">
        <v>787</v>
      </c>
      <c r="D2293" s="139" t="s">
        <v>633</v>
      </c>
      <c r="E2293" s="139" t="s">
        <v>754</v>
      </c>
      <c r="F2293" s="49">
        <v>5.07</v>
      </c>
      <c r="G2293" s="49">
        <v>5.46</v>
      </c>
      <c r="H2293" s="49">
        <v>5.83</v>
      </c>
      <c r="I2293" s="49">
        <v>6.28</v>
      </c>
      <c r="J2293" s="49">
        <v>6.78</v>
      </c>
      <c r="K2293" s="49">
        <v>7.41</v>
      </c>
      <c r="L2293" s="49">
        <v>7.75</v>
      </c>
      <c r="M2293" s="49">
        <v>8.2100000000000009</v>
      </c>
      <c r="N2293" s="49">
        <v>8.67</v>
      </c>
      <c r="O2293" s="49">
        <v>9.14</v>
      </c>
      <c r="P2293" s="49">
        <v>9.61</v>
      </c>
      <c r="Q2293" s="49">
        <v>10.1</v>
      </c>
      <c r="R2293" s="49">
        <v>10.6</v>
      </c>
      <c r="S2293" s="49">
        <v>11</v>
      </c>
      <c r="T2293" s="49">
        <v>11.4</v>
      </c>
      <c r="U2293" s="49">
        <v>11.9</v>
      </c>
      <c r="V2293" s="49">
        <v>12.3</v>
      </c>
    </row>
    <row r="2294" spans="1:22" ht="15.75" customHeight="1">
      <c r="A2294" s="139" t="s">
        <v>751</v>
      </c>
      <c r="B2294" s="139" t="s">
        <v>548</v>
      </c>
      <c r="C2294" s="139" t="s">
        <v>787</v>
      </c>
      <c r="D2294" s="139" t="s">
        <v>633</v>
      </c>
      <c r="E2294" s="139" t="s">
        <v>754</v>
      </c>
      <c r="F2294" s="49">
        <v>7450</v>
      </c>
      <c r="G2294" s="49">
        <v>7870</v>
      </c>
      <c r="H2294" s="49">
        <v>6730</v>
      </c>
      <c r="I2294" s="49">
        <v>6780</v>
      </c>
      <c r="J2294" s="49">
        <v>6770</v>
      </c>
      <c r="K2294" s="49">
        <v>5810</v>
      </c>
      <c r="L2294" s="49">
        <v>6450</v>
      </c>
      <c r="M2294" s="49">
        <v>5740</v>
      </c>
      <c r="N2294" s="49">
        <v>5670</v>
      </c>
      <c r="O2294" s="49">
        <v>5540</v>
      </c>
      <c r="P2294" s="49">
        <v>5420</v>
      </c>
      <c r="Q2294" s="49">
        <v>5970</v>
      </c>
      <c r="R2294" s="49">
        <v>6550</v>
      </c>
      <c r="S2294" s="49">
        <v>6680</v>
      </c>
      <c r="T2294" s="49">
        <v>6040</v>
      </c>
      <c r="U2294" s="49">
        <v>5610</v>
      </c>
      <c r="V2294" s="49">
        <v>5520</v>
      </c>
    </row>
    <row r="2295" spans="1:22" ht="15.75" customHeight="1">
      <c r="A2295" s="139" t="s">
        <v>751</v>
      </c>
      <c r="B2295" s="139" t="s">
        <v>416</v>
      </c>
      <c r="C2295" s="139" t="s">
        <v>787</v>
      </c>
      <c r="D2295" s="139" t="s">
        <v>633</v>
      </c>
      <c r="E2295" s="139" t="s">
        <v>754</v>
      </c>
      <c r="F2295" s="49">
        <v>2.96</v>
      </c>
      <c r="G2295" s="49">
        <v>2.64</v>
      </c>
      <c r="H2295" s="49">
        <v>2.35</v>
      </c>
      <c r="I2295" s="49">
        <v>2.08</v>
      </c>
      <c r="J2295" s="49">
        <v>1.85</v>
      </c>
      <c r="K2295" s="49">
        <v>1.64</v>
      </c>
      <c r="L2295" s="49">
        <v>1.46</v>
      </c>
      <c r="M2295" s="49">
        <v>1.32</v>
      </c>
      <c r="N2295" s="49">
        <v>1.2</v>
      </c>
      <c r="O2295" s="49">
        <v>1.1200000000000001</v>
      </c>
      <c r="P2295" s="49">
        <v>1.07</v>
      </c>
      <c r="Q2295" s="49">
        <v>1.05</v>
      </c>
      <c r="R2295" s="49">
        <v>1.05</v>
      </c>
      <c r="S2295" s="49">
        <v>0.05</v>
      </c>
      <c r="T2295" s="49">
        <v>0.24399999999999999</v>
      </c>
      <c r="U2295" s="49">
        <v>6.83E-2</v>
      </c>
      <c r="V2295" s="49">
        <v>0</v>
      </c>
    </row>
    <row r="2296" spans="1:22" ht="15.75" customHeight="1">
      <c r="A2296" s="139" t="s">
        <v>751</v>
      </c>
      <c r="B2296" s="139" t="s">
        <v>765</v>
      </c>
      <c r="C2296" s="139" t="s">
        <v>787</v>
      </c>
      <c r="D2296" s="139" t="s">
        <v>633</v>
      </c>
      <c r="E2296" s="139" t="s">
        <v>754</v>
      </c>
      <c r="F2296" s="49">
        <v>21</v>
      </c>
      <c r="G2296" s="49">
        <v>21.9</v>
      </c>
      <c r="H2296" s="49">
        <v>22.9</v>
      </c>
      <c r="I2296" s="49">
        <v>24.1</v>
      </c>
      <c r="J2296" s="49">
        <v>25.3</v>
      </c>
      <c r="K2296" s="49">
        <v>26.6</v>
      </c>
      <c r="L2296" s="49">
        <v>27.6</v>
      </c>
      <c r="M2296" s="49">
        <v>23</v>
      </c>
      <c r="N2296" s="49">
        <v>25.3</v>
      </c>
      <c r="O2296" s="49">
        <v>26.3</v>
      </c>
      <c r="P2296" s="49">
        <v>26.6</v>
      </c>
      <c r="Q2296" s="49">
        <v>29.4</v>
      </c>
      <c r="R2296" s="49">
        <v>31.3</v>
      </c>
      <c r="S2296" s="49">
        <v>32.299999999999997</v>
      </c>
      <c r="T2296" s="49">
        <v>33.4</v>
      </c>
      <c r="U2296" s="49">
        <v>34.6</v>
      </c>
      <c r="V2296" s="49">
        <v>35.700000000000003</v>
      </c>
    </row>
    <row r="2297" spans="1:22" ht="15.75" customHeight="1">
      <c r="A2297" s="139" t="s">
        <v>751</v>
      </c>
      <c r="B2297" s="139" t="s">
        <v>424</v>
      </c>
      <c r="C2297" s="139" t="s">
        <v>787</v>
      </c>
      <c r="D2297" s="139" t="s">
        <v>633</v>
      </c>
      <c r="E2297" s="139" t="s">
        <v>754</v>
      </c>
      <c r="F2297" s="49">
        <v>0.01</v>
      </c>
      <c r="G2297" s="49">
        <v>1.03E-2</v>
      </c>
      <c r="H2297" s="49">
        <v>1.0200000000000001E-2</v>
      </c>
      <c r="I2297" s="49">
        <v>1.03E-2</v>
      </c>
      <c r="J2297" s="49">
        <v>1.0500000000000001E-2</v>
      </c>
      <c r="K2297" s="49">
        <v>1.04E-2</v>
      </c>
      <c r="L2297" s="49">
        <v>1.06E-2</v>
      </c>
      <c r="M2297" s="49">
        <v>1.06E-2</v>
      </c>
      <c r="N2297" s="49">
        <v>1.06E-2</v>
      </c>
      <c r="O2297" s="49">
        <v>1.0699999999999999E-2</v>
      </c>
      <c r="P2297" s="49">
        <v>1.0699999999999999E-2</v>
      </c>
      <c r="Q2297" s="49">
        <v>1.0699999999999999E-2</v>
      </c>
      <c r="R2297" s="49">
        <v>1.0699999999999999E-2</v>
      </c>
      <c r="S2297" s="49">
        <v>1.06E-2</v>
      </c>
      <c r="T2297" s="49">
        <v>1.0500000000000001E-2</v>
      </c>
      <c r="U2297" s="49">
        <v>1.04E-2</v>
      </c>
      <c r="V2297" s="49">
        <v>1.01E-2</v>
      </c>
    </row>
    <row r="2298" spans="1:22" ht="15.75" customHeight="1">
      <c r="A2298" s="139" t="s">
        <v>751</v>
      </c>
      <c r="B2298" s="139" t="s">
        <v>426</v>
      </c>
      <c r="C2298" s="139" t="s">
        <v>787</v>
      </c>
      <c r="D2298" s="139" t="s">
        <v>633</v>
      </c>
      <c r="E2298" s="139" t="s">
        <v>754</v>
      </c>
      <c r="F2298" s="49">
        <v>1.1299999999999999</v>
      </c>
      <c r="G2298" s="49">
        <v>1.54</v>
      </c>
      <c r="H2298" s="49">
        <v>1.38</v>
      </c>
      <c r="I2298" s="49">
        <v>3.7</v>
      </c>
      <c r="J2298" s="49">
        <v>1.91</v>
      </c>
      <c r="K2298" s="49">
        <v>3.6</v>
      </c>
      <c r="L2298" s="49">
        <v>3.29</v>
      </c>
      <c r="M2298" s="49">
        <v>0.66</v>
      </c>
      <c r="N2298" s="49">
        <v>0.64100000000000001</v>
      </c>
      <c r="O2298" s="49">
        <v>0.7</v>
      </c>
      <c r="P2298" s="49">
        <v>1.46</v>
      </c>
      <c r="Q2298" s="49">
        <v>4.45</v>
      </c>
      <c r="R2298" s="49">
        <v>1.02</v>
      </c>
      <c r="S2298" s="49">
        <v>0.77200000000000002</v>
      </c>
      <c r="T2298" s="49">
        <v>1.96</v>
      </c>
      <c r="U2298" s="49">
        <v>5.72</v>
      </c>
      <c r="V2298" s="49">
        <v>0.95</v>
      </c>
    </row>
    <row r="2299" spans="1:22" ht="15.75" customHeight="1">
      <c r="A2299" s="139" t="s">
        <v>751</v>
      </c>
      <c r="B2299" s="139" t="s">
        <v>414</v>
      </c>
      <c r="C2299" s="139" t="s">
        <v>787</v>
      </c>
      <c r="D2299" s="139" t="s">
        <v>633</v>
      </c>
      <c r="E2299" s="139" t="s">
        <v>754</v>
      </c>
      <c r="F2299" s="49">
        <v>1.19</v>
      </c>
      <c r="G2299" s="49">
        <v>2.36</v>
      </c>
      <c r="H2299" s="49">
        <v>0.30199999999999999</v>
      </c>
      <c r="I2299" s="49">
        <v>0.36899999999999999</v>
      </c>
      <c r="J2299" s="49">
        <v>0.44600000000000001</v>
      </c>
      <c r="K2299" s="49">
        <v>0.44500000000000001</v>
      </c>
      <c r="L2299" s="49">
        <v>1.53</v>
      </c>
      <c r="M2299" s="49">
        <v>1.2</v>
      </c>
      <c r="N2299" s="49">
        <v>0.505</v>
      </c>
      <c r="O2299" s="49">
        <v>0.34</v>
      </c>
      <c r="P2299" s="49">
        <v>0.34100000000000003</v>
      </c>
      <c r="Q2299" s="49">
        <v>0.34399999999999997</v>
      </c>
      <c r="R2299" s="49">
        <v>0.32300000000000001</v>
      </c>
      <c r="S2299" s="49">
        <v>0.42699999999999999</v>
      </c>
      <c r="T2299" s="49">
        <v>0.56299999999999994</v>
      </c>
      <c r="U2299" s="49">
        <v>0.18</v>
      </c>
      <c r="V2299" s="49">
        <v>0.17299999999999999</v>
      </c>
    </row>
    <row r="2300" spans="1:22" ht="15.75" customHeight="1">
      <c r="A2300" s="139" t="s">
        <v>751</v>
      </c>
      <c r="B2300" s="139" t="s">
        <v>766</v>
      </c>
      <c r="C2300" s="139" t="s">
        <v>787</v>
      </c>
      <c r="D2300" s="139" t="s">
        <v>633</v>
      </c>
      <c r="E2300" s="139" t="s">
        <v>754</v>
      </c>
      <c r="F2300" s="49">
        <v>0.48799999999999999</v>
      </c>
      <c r="G2300" s="49">
        <v>0.496</v>
      </c>
      <c r="H2300" s="49">
        <v>0.51600000000000001</v>
      </c>
      <c r="I2300" s="49">
        <v>0.54500000000000004</v>
      </c>
      <c r="J2300" s="49">
        <v>0.6</v>
      </c>
      <c r="K2300" s="49">
        <v>0.61699999999999999</v>
      </c>
      <c r="L2300" s="49">
        <v>0.64200000000000002</v>
      </c>
      <c r="M2300" s="49">
        <v>0.67</v>
      </c>
      <c r="N2300" s="49">
        <v>0.69799999999999995</v>
      </c>
      <c r="O2300" s="49">
        <v>0.72299999999999998</v>
      </c>
      <c r="P2300" s="49">
        <v>0.748</v>
      </c>
      <c r="Q2300" s="49">
        <v>0.77200000000000002</v>
      </c>
      <c r="R2300" s="49">
        <v>0.79700000000000004</v>
      </c>
      <c r="S2300" s="49">
        <v>0.82</v>
      </c>
      <c r="T2300" s="49">
        <v>0.84499999999999997</v>
      </c>
      <c r="U2300" s="49">
        <v>0.871</v>
      </c>
      <c r="V2300" s="49">
        <v>0.89600000000000002</v>
      </c>
    </row>
    <row r="2301" spans="1:22" ht="15.75" customHeight="1">
      <c r="A2301" s="139" t="s">
        <v>751</v>
      </c>
      <c r="B2301" s="139" t="s">
        <v>456</v>
      </c>
      <c r="C2301" s="139" t="s">
        <v>787</v>
      </c>
      <c r="D2301" s="139" t="s">
        <v>633</v>
      </c>
      <c r="E2301" s="139" t="s">
        <v>754</v>
      </c>
      <c r="F2301" s="49">
        <v>0.84899999999999998</v>
      </c>
      <c r="G2301" s="49">
        <v>0.88400000000000001</v>
      </c>
      <c r="H2301" s="49">
        <v>0.94099999999999995</v>
      </c>
      <c r="I2301" s="49">
        <v>0.93400000000000005</v>
      </c>
      <c r="J2301" s="49">
        <v>0.93400000000000005</v>
      </c>
      <c r="K2301" s="49">
        <v>0.94699999999999995</v>
      </c>
      <c r="L2301" s="49">
        <v>0.94199999999999995</v>
      </c>
      <c r="M2301" s="49">
        <v>0.95599999999999996</v>
      </c>
      <c r="N2301" s="49">
        <v>0.96499999999999997</v>
      </c>
      <c r="O2301" s="49">
        <v>0.86699999999999999</v>
      </c>
      <c r="P2301" s="49">
        <v>0.95699999999999996</v>
      </c>
      <c r="Q2301" s="49">
        <v>0.95099999999999996</v>
      </c>
      <c r="R2301" s="49">
        <v>0.95399999999999996</v>
      </c>
      <c r="S2301" s="49">
        <v>0.98699999999999999</v>
      </c>
      <c r="T2301" s="49">
        <v>0.996</v>
      </c>
      <c r="U2301" s="49">
        <v>1.01</v>
      </c>
      <c r="V2301" s="49">
        <v>1.02</v>
      </c>
    </row>
    <row r="2302" spans="1:22" ht="15.75" customHeight="1">
      <c r="A2302" s="139" t="s">
        <v>751</v>
      </c>
      <c r="B2302" s="139" t="s">
        <v>454</v>
      </c>
      <c r="C2302" s="139" t="s">
        <v>787</v>
      </c>
      <c r="D2302" s="139" t="s">
        <v>633</v>
      </c>
      <c r="E2302" s="139" t="s">
        <v>754</v>
      </c>
      <c r="F2302" s="49">
        <v>1.73</v>
      </c>
      <c r="G2302" s="49">
        <v>1.79</v>
      </c>
      <c r="H2302" s="49">
        <v>1.86</v>
      </c>
      <c r="I2302" s="49">
        <v>1.93</v>
      </c>
      <c r="J2302" s="49">
        <v>2</v>
      </c>
      <c r="K2302" s="49">
        <v>2.09</v>
      </c>
      <c r="L2302" s="49">
        <v>2.13</v>
      </c>
      <c r="M2302" s="49">
        <v>2.1800000000000002</v>
      </c>
      <c r="N2302" s="49">
        <v>2.23</v>
      </c>
      <c r="O2302" s="49">
        <v>2.2799999999999998</v>
      </c>
      <c r="P2302" s="49">
        <v>2.33</v>
      </c>
      <c r="Q2302" s="49">
        <v>2.38</v>
      </c>
      <c r="R2302" s="49">
        <v>2.4300000000000002</v>
      </c>
      <c r="S2302" s="49">
        <v>2.5</v>
      </c>
      <c r="T2302" s="49">
        <v>2.56</v>
      </c>
      <c r="U2302" s="49">
        <v>2.62</v>
      </c>
      <c r="V2302" s="49">
        <v>2.67</v>
      </c>
    </row>
    <row r="2303" spans="1:22" ht="15.75" customHeight="1">
      <c r="A2303" s="139" t="s">
        <v>751</v>
      </c>
      <c r="B2303" s="139" t="s">
        <v>450</v>
      </c>
      <c r="C2303" s="139" t="s">
        <v>787</v>
      </c>
      <c r="D2303" s="139" t="s">
        <v>633</v>
      </c>
      <c r="E2303" s="139" t="s">
        <v>754</v>
      </c>
      <c r="F2303" s="49">
        <v>146</v>
      </c>
      <c r="G2303" s="49">
        <v>152</v>
      </c>
      <c r="H2303" s="49">
        <v>184</v>
      </c>
      <c r="I2303" s="49">
        <v>243</v>
      </c>
      <c r="J2303" s="49">
        <v>245</v>
      </c>
      <c r="K2303" s="49">
        <v>303</v>
      </c>
      <c r="L2303" s="49">
        <v>306</v>
      </c>
      <c r="M2303" s="49">
        <v>307</v>
      </c>
      <c r="N2303" s="49">
        <v>523</v>
      </c>
      <c r="O2303" s="49">
        <v>566</v>
      </c>
      <c r="P2303" s="49">
        <v>639</v>
      </c>
      <c r="Q2303" s="49">
        <v>653</v>
      </c>
      <c r="R2303" s="49">
        <v>659</v>
      </c>
      <c r="S2303" s="49">
        <v>690</v>
      </c>
      <c r="T2303" s="49">
        <v>733</v>
      </c>
      <c r="U2303" s="49">
        <v>776</v>
      </c>
      <c r="V2303" s="49">
        <v>819</v>
      </c>
    </row>
    <row r="2304" spans="1:22" ht="15.75" customHeight="1">
      <c r="A2304" s="139" t="s">
        <v>751</v>
      </c>
      <c r="B2304" s="139" t="s">
        <v>430</v>
      </c>
      <c r="C2304" s="139" t="s">
        <v>787</v>
      </c>
      <c r="D2304" s="139" t="s">
        <v>633</v>
      </c>
      <c r="E2304" s="139" t="s">
        <v>754</v>
      </c>
      <c r="F2304" s="49">
        <v>4.46</v>
      </c>
      <c r="G2304" s="49">
        <v>4.43</v>
      </c>
      <c r="H2304" s="49">
        <v>4.46</v>
      </c>
      <c r="I2304" s="49">
        <v>4.55</v>
      </c>
      <c r="J2304" s="49">
        <v>5.35</v>
      </c>
      <c r="K2304" s="49">
        <v>6.17</v>
      </c>
      <c r="L2304" s="49">
        <v>6.83</v>
      </c>
      <c r="M2304" s="49">
        <v>7.49</v>
      </c>
      <c r="N2304" s="49">
        <v>8.18</v>
      </c>
      <c r="O2304" s="49">
        <v>8.8699999999999992</v>
      </c>
      <c r="P2304" s="49">
        <v>9.5299999999999994</v>
      </c>
      <c r="Q2304" s="49">
        <v>10.199999999999999</v>
      </c>
      <c r="R2304" s="49">
        <v>10.9</v>
      </c>
      <c r="S2304" s="49">
        <v>11.2</v>
      </c>
      <c r="T2304" s="49">
        <v>9.52</v>
      </c>
      <c r="U2304" s="49">
        <v>11.8</v>
      </c>
      <c r="V2304" s="49">
        <v>12.3</v>
      </c>
    </row>
    <row r="2305" spans="1:22" ht="15.75" customHeight="1">
      <c r="A2305" s="139" t="s">
        <v>751</v>
      </c>
      <c r="B2305" s="139" t="s">
        <v>442</v>
      </c>
      <c r="C2305" s="139" t="s">
        <v>787</v>
      </c>
      <c r="D2305" s="139" t="s">
        <v>633</v>
      </c>
      <c r="E2305" s="139" t="s">
        <v>754</v>
      </c>
      <c r="F2305" s="49">
        <v>0.34499999999999997</v>
      </c>
      <c r="G2305" s="49">
        <v>0.34499999999999997</v>
      </c>
      <c r="H2305" s="49">
        <v>0.34499999999999997</v>
      </c>
      <c r="I2305" s="49">
        <v>0.34499999999999997</v>
      </c>
      <c r="J2305" s="49">
        <v>0.316</v>
      </c>
      <c r="K2305" s="49">
        <v>0.316</v>
      </c>
      <c r="L2305" s="49">
        <v>0.316</v>
      </c>
      <c r="M2305" s="49">
        <v>0.316</v>
      </c>
      <c r="N2305" s="49">
        <v>0.35199999999999998</v>
      </c>
      <c r="O2305" s="49">
        <v>0.52900000000000003</v>
      </c>
      <c r="P2305" s="49">
        <v>0.65100000000000002</v>
      </c>
      <c r="Q2305" s="49">
        <v>0.83299999999999996</v>
      </c>
      <c r="R2305" s="49">
        <v>0.84</v>
      </c>
      <c r="S2305" s="49">
        <v>0.56000000000000005</v>
      </c>
      <c r="T2305" s="49">
        <v>0.78800000000000003</v>
      </c>
      <c r="U2305" s="49">
        <v>0.68300000000000005</v>
      </c>
      <c r="V2305" s="49">
        <v>0.66800000000000004</v>
      </c>
    </row>
    <row r="2306" spans="1:22" ht="15.75" customHeight="1">
      <c r="A2306" s="139" t="s">
        <v>751</v>
      </c>
      <c r="B2306" s="139" t="s">
        <v>460</v>
      </c>
      <c r="C2306" s="139" t="s">
        <v>787</v>
      </c>
      <c r="D2306" s="139" t="s">
        <v>633</v>
      </c>
      <c r="E2306" s="139" t="s">
        <v>754</v>
      </c>
      <c r="F2306" s="49">
        <v>0.39200000000000002</v>
      </c>
      <c r="G2306" s="49">
        <v>0.47499999999999998</v>
      </c>
      <c r="H2306" s="49">
        <v>0.45300000000000001</v>
      </c>
      <c r="I2306" s="49">
        <v>0.443</v>
      </c>
      <c r="J2306" s="49">
        <v>0.47</v>
      </c>
      <c r="K2306" s="49">
        <v>0.47399999999999998</v>
      </c>
      <c r="L2306" s="49">
        <v>0.51200000000000001</v>
      </c>
      <c r="M2306" s="49">
        <v>0.56399999999999995</v>
      </c>
      <c r="N2306" s="49">
        <v>0.56499999999999995</v>
      </c>
      <c r="O2306" s="49">
        <v>0.56699999999999995</v>
      </c>
      <c r="P2306" s="49">
        <v>0.59599999999999997</v>
      </c>
      <c r="Q2306" s="49">
        <v>0.60799999999999998</v>
      </c>
      <c r="R2306" s="49">
        <v>0.58499999999999996</v>
      </c>
      <c r="S2306" s="49">
        <v>0.63</v>
      </c>
      <c r="T2306" s="49">
        <v>0.64600000000000002</v>
      </c>
      <c r="U2306" s="49">
        <v>0.66200000000000003</v>
      </c>
      <c r="V2306" s="49">
        <v>0.67800000000000005</v>
      </c>
    </row>
    <row r="2307" spans="1:22" ht="15.75" customHeight="1">
      <c r="A2307" s="139" t="s">
        <v>751</v>
      </c>
      <c r="B2307" s="139" t="s">
        <v>458</v>
      </c>
      <c r="C2307" s="139" t="s">
        <v>787</v>
      </c>
      <c r="D2307" s="139" t="s">
        <v>633</v>
      </c>
      <c r="E2307" s="139" t="s">
        <v>754</v>
      </c>
      <c r="F2307" s="49">
        <v>0.61</v>
      </c>
      <c r="G2307" s="49">
        <v>0.61699999999999999</v>
      </c>
      <c r="H2307" s="49">
        <v>0.63100000000000001</v>
      </c>
      <c r="I2307" s="49">
        <v>0.64900000000000002</v>
      </c>
      <c r="J2307" s="49">
        <v>0.68100000000000005</v>
      </c>
      <c r="K2307" s="49">
        <v>0.70299999999999996</v>
      </c>
      <c r="L2307" s="49">
        <v>0.71599999999999997</v>
      </c>
      <c r="M2307" s="49">
        <v>0.73499999999999999</v>
      </c>
      <c r="N2307" s="49">
        <v>0.754</v>
      </c>
      <c r="O2307" s="49">
        <v>0.77300000000000002</v>
      </c>
      <c r="P2307" s="49">
        <v>0.79100000000000004</v>
      </c>
      <c r="Q2307" s="49">
        <v>0.81</v>
      </c>
      <c r="R2307" s="49">
        <v>0.82799999999999996</v>
      </c>
      <c r="S2307" s="49">
        <v>0.84199999999999997</v>
      </c>
      <c r="T2307" s="49">
        <v>0.86</v>
      </c>
      <c r="U2307" s="49">
        <v>0.878</v>
      </c>
      <c r="V2307" s="49">
        <v>0.89500000000000002</v>
      </c>
    </row>
    <row r="2308" spans="1:22" ht="15.75" customHeight="1">
      <c r="A2308" s="139" t="s">
        <v>751</v>
      </c>
      <c r="B2308" s="139" t="s">
        <v>446</v>
      </c>
      <c r="C2308" s="139" t="s">
        <v>787</v>
      </c>
      <c r="D2308" s="139" t="s">
        <v>633</v>
      </c>
      <c r="E2308" s="139" t="s">
        <v>754</v>
      </c>
      <c r="F2308" s="49">
        <v>5.43</v>
      </c>
      <c r="G2308" s="49">
        <v>5.58</v>
      </c>
      <c r="H2308" s="49">
        <v>5.73</v>
      </c>
      <c r="I2308" s="49">
        <v>5.89</v>
      </c>
      <c r="J2308" s="49">
        <v>6.05</v>
      </c>
      <c r="K2308" s="49">
        <v>6.22</v>
      </c>
      <c r="L2308" s="49">
        <v>6.39</v>
      </c>
      <c r="M2308" s="49">
        <v>0.88</v>
      </c>
      <c r="N2308" s="49">
        <v>0.67</v>
      </c>
      <c r="O2308" s="49">
        <v>0.69</v>
      </c>
      <c r="P2308" s="49">
        <v>0.14099999999999999</v>
      </c>
      <c r="Q2308" s="49">
        <v>0.13</v>
      </c>
      <c r="R2308" s="49">
        <v>0.128</v>
      </c>
      <c r="S2308" s="49">
        <v>0</v>
      </c>
      <c r="T2308" s="49">
        <v>0</v>
      </c>
      <c r="U2308" s="49">
        <v>0</v>
      </c>
      <c r="V2308" s="49">
        <v>0</v>
      </c>
    </row>
    <row r="2309" spans="1:22" ht="15.75" customHeight="1">
      <c r="A2309" s="139" t="s">
        <v>751</v>
      </c>
      <c r="B2309" s="139" t="s">
        <v>448</v>
      </c>
      <c r="C2309" s="139" t="s">
        <v>787</v>
      </c>
      <c r="D2309" s="139" t="s">
        <v>633</v>
      </c>
      <c r="E2309" s="139" t="s">
        <v>754</v>
      </c>
      <c r="F2309" s="49">
        <v>0.53600000000000003</v>
      </c>
      <c r="G2309" s="49">
        <v>0.52400000000000002</v>
      </c>
      <c r="H2309" s="49">
        <v>0.53100000000000003</v>
      </c>
      <c r="I2309" s="49">
        <v>0.49299999999999999</v>
      </c>
      <c r="J2309" s="49">
        <v>0.49299999999999999</v>
      </c>
      <c r="K2309" s="49">
        <v>0.49299999999999999</v>
      </c>
      <c r="L2309" s="49">
        <v>0</v>
      </c>
      <c r="M2309" s="49">
        <v>0</v>
      </c>
      <c r="N2309" s="49">
        <v>0</v>
      </c>
      <c r="O2309" s="49">
        <v>0</v>
      </c>
      <c r="P2309" s="49">
        <v>0</v>
      </c>
      <c r="Q2309" s="49">
        <v>0</v>
      </c>
      <c r="R2309" s="49">
        <v>0</v>
      </c>
      <c r="S2309" s="49">
        <v>0</v>
      </c>
      <c r="T2309" s="49">
        <v>0</v>
      </c>
      <c r="U2309" s="49">
        <v>0</v>
      </c>
      <c r="V2309" s="49">
        <v>0</v>
      </c>
    </row>
    <row r="2310" spans="1:22" ht="15.75" customHeight="1">
      <c r="A2310" s="139" t="s">
        <v>751</v>
      </c>
      <c r="B2310" s="139" t="s">
        <v>436</v>
      </c>
      <c r="C2310" s="139" t="s">
        <v>787</v>
      </c>
      <c r="D2310" s="139" t="s">
        <v>633</v>
      </c>
      <c r="E2310" s="139" t="s">
        <v>754</v>
      </c>
      <c r="F2310" s="49">
        <v>29.7</v>
      </c>
      <c r="G2310" s="49">
        <v>30.6</v>
      </c>
      <c r="H2310" s="49">
        <v>31.8</v>
      </c>
      <c r="I2310" s="49">
        <v>33.1</v>
      </c>
      <c r="J2310" s="49">
        <v>34.700000000000003</v>
      </c>
      <c r="K2310" s="49">
        <v>36.1</v>
      </c>
      <c r="L2310" s="49">
        <v>37.200000000000003</v>
      </c>
      <c r="M2310" s="49">
        <v>38.5</v>
      </c>
      <c r="N2310" s="49">
        <v>39.799999999999997</v>
      </c>
      <c r="O2310" s="49">
        <v>41.1</v>
      </c>
      <c r="P2310" s="49">
        <v>42.4</v>
      </c>
      <c r="Q2310" s="49">
        <v>43.7</v>
      </c>
      <c r="R2310" s="49">
        <v>44.9</v>
      </c>
      <c r="S2310" s="49">
        <v>46.3</v>
      </c>
      <c r="T2310" s="49">
        <v>47.7</v>
      </c>
      <c r="U2310" s="49">
        <v>49</v>
      </c>
      <c r="V2310" s="49">
        <v>50.3</v>
      </c>
    </row>
    <row r="2311" spans="1:22" ht="15.75" customHeight="1">
      <c r="A2311" s="139" t="s">
        <v>751</v>
      </c>
      <c r="B2311" s="139" t="s">
        <v>466</v>
      </c>
      <c r="C2311" s="139" t="s">
        <v>787</v>
      </c>
      <c r="D2311" s="139" t="s">
        <v>633</v>
      </c>
      <c r="E2311" s="139" t="s">
        <v>754</v>
      </c>
      <c r="F2311" s="49">
        <v>1.2</v>
      </c>
      <c r="G2311" s="49">
        <v>1.3</v>
      </c>
      <c r="H2311" s="49">
        <v>1.3</v>
      </c>
      <c r="I2311" s="49">
        <v>1.4</v>
      </c>
      <c r="J2311" s="49">
        <v>1.4</v>
      </c>
      <c r="K2311" s="49">
        <v>1.5</v>
      </c>
      <c r="L2311" s="49">
        <v>1.6</v>
      </c>
      <c r="M2311" s="49">
        <v>1.7</v>
      </c>
      <c r="N2311" s="49">
        <v>1.8</v>
      </c>
      <c r="O2311" s="49">
        <v>1.8</v>
      </c>
      <c r="P2311" s="49">
        <v>1.9</v>
      </c>
      <c r="Q2311" s="49">
        <v>2</v>
      </c>
      <c r="R2311" s="49">
        <v>2.2999999999999998</v>
      </c>
      <c r="S2311" s="49">
        <v>2.21</v>
      </c>
      <c r="T2311" s="49">
        <v>2.29</v>
      </c>
      <c r="U2311" s="49">
        <v>2.38</v>
      </c>
      <c r="V2311" s="49">
        <v>2.46</v>
      </c>
    </row>
    <row r="2312" spans="1:22" ht="15.75" customHeight="1">
      <c r="A2312" s="139" t="s">
        <v>751</v>
      </c>
      <c r="B2312" s="139" t="s">
        <v>768</v>
      </c>
      <c r="C2312" s="139" t="s">
        <v>787</v>
      </c>
      <c r="D2312" s="139" t="s">
        <v>633</v>
      </c>
      <c r="E2312" s="139" t="s">
        <v>754</v>
      </c>
      <c r="F2312" s="49">
        <v>10300</v>
      </c>
      <c r="G2312" s="49">
        <v>10800</v>
      </c>
      <c r="H2312" s="49">
        <v>9790</v>
      </c>
      <c r="I2312" s="49">
        <v>9990</v>
      </c>
      <c r="J2312" s="49">
        <v>10100</v>
      </c>
      <c r="K2312" s="49">
        <v>9270</v>
      </c>
      <c r="L2312" s="49">
        <v>9980</v>
      </c>
      <c r="M2312" s="49">
        <v>9310</v>
      </c>
      <c r="N2312" s="49">
        <v>9570</v>
      </c>
      <c r="O2312" s="49">
        <v>9560</v>
      </c>
      <c r="P2312" s="49">
        <v>9730</v>
      </c>
      <c r="Q2312" s="49">
        <v>10400</v>
      </c>
      <c r="R2312" s="49">
        <v>11100</v>
      </c>
      <c r="S2312" s="49">
        <v>11300</v>
      </c>
      <c r="T2312" s="49">
        <v>10800</v>
      </c>
      <c r="U2312" s="49">
        <v>10500</v>
      </c>
      <c r="V2312" s="49">
        <v>10500</v>
      </c>
    </row>
    <row r="2313" spans="1:22" ht="15.75" customHeight="1">
      <c r="A2313" s="139" t="s">
        <v>751</v>
      </c>
      <c r="B2313" s="139" t="s">
        <v>484</v>
      </c>
      <c r="C2313" s="139" t="s">
        <v>787</v>
      </c>
      <c r="D2313" s="139" t="s">
        <v>633</v>
      </c>
      <c r="E2313" s="139" t="s">
        <v>754</v>
      </c>
      <c r="F2313" s="49">
        <v>7.3200000000000001E-2</v>
      </c>
      <c r="G2313" s="49">
        <v>7.3200000000000001E-2</v>
      </c>
      <c r="H2313" s="49">
        <v>4.3099999999999999E-2</v>
      </c>
      <c r="I2313" s="49">
        <v>4.3099999999999999E-2</v>
      </c>
      <c r="J2313" s="49">
        <v>4.3099999999999999E-2</v>
      </c>
      <c r="K2313" s="49">
        <v>4.3099999999999999E-2</v>
      </c>
      <c r="L2313" s="49">
        <v>5.6300000000000003E-2</v>
      </c>
      <c r="M2313" s="49">
        <v>5.4399999999999997E-2</v>
      </c>
      <c r="N2313" s="49">
        <v>5.2400000000000002E-2</v>
      </c>
      <c r="O2313" s="49">
        <v>5.0500000000000003E-2</v>
      </c>
      <c r="P2313" s="49">
        <v>4.8500000000000001E-2</v>
      </c>
      <c r="Q2313" s="49">
        <v>1.8100000000000002E-2</v>
      </c>
      <c r="R2313" s="49">
        <v>1.0999999999999999E-2</v>
      </c>
      <c r="S2313" s="49">
        <v>3.8600000000000001E-3</v>
      </c>
      <c r="T2313" s="49">
        <v>0</v>
      </c>
      <c r="U2313" s="49">
        <v>0</v>
      </c>
      <c r="V2313" s="49">
        <v>0</v>
      </c>
    </row>
    <row r="2314" spans="1:22" ht="15.75" customHeight="1">
      <c r="A2314" s="139" t="s">
        <v>751</v>
      </c>
      <c r="B2314" s="139" t="s">
        <v>474</v>
      </c>
      <c r="C2314" s="139" t="s">
        <v>787</v>
      </c>
      <c r="D2314" s="139" t="s">
        <v>633</v>
      </c>
      <c r="E2314" s="139" t="s">
        <v>754</v>
      </c>
      <c r="F2314" s="49">
        <v>11</v>
      </c>
      <c r="G2314" s="49">
        <v>6.17</v>
      </c>
      <c r="H2314" s="49">
        <v>5.58</v>
      </c>
      <c r="I2314" s="49">
        <v>5.04</v>
      </c>
      <c r="J2314" s="49">
        <v>4.9800000000000004</v>
      </c>
      <c r="K2314" s="49">
        <v>3.91</v>
      </c>
      <c r="L2314" s="49">
        <v>2.69</v>
      </c>
      <c r="M2314" s="49">
        <v>1.21</v>
      </c>
      <c r="N2314" s="49">
        <v>1.21</v>
      </c>
      <c r="O2314" s="49">
        <v>1.21</v>
      </c>
      <c r="P2314" s="49">
        <v>1.21</v>
      </c>
      <c r="Q2314" s="49">
        <v>1.21</v>
      </c>
      <c r="R2314" s="49">
        <v>1.21</v>
      </c>
      <c r="S2314" s="49">
        <v>1.21</v>
      </c>
      <c r="T2314" s="49">
        <v>1.21</v>
      </c>
      <c r="U2314" s="49">
        <v>1.21</v>
      </c>
      <c r="V2314" s="49">
        <v>1.21</v>
      </c>
    </row>
    <row r="2315" spans="1:22" ht="15.75" customHeight="1">
      <c r="A2315" s="139" t="s">
        <v>751</v>
      </c>
      <c r="B2315" s="139" t="s">
        <v>494</v>
      </c>
      <c r="C2315" s="139" t="s">
        <v>787</v>
      </c>
      <c r="D2315" s="139" t="s">
        <v>633</v>
      </c>
      <c r="E2315" s="139" t="s">
        <v>754</v>
      </c>
      <c r="F2315" s="49">
        <v>0.68700000000000006</v>
      </c>
      <c r="G2315" s="49">
        <v>0.69699999999999995</v>
      </c>
      <c r="H2315" s="49">
        <v>0.70599999999999996</v>
      </c>
      <c r="I2315" s="49">
        <v>0.72099999999999997</v>
      </c>
      <c r="J2315" s="49">
        <v>0.73799999999999999</v>
      </c>
      <c r="K2315" s="49">
        <v>0.75800000000000001</v>
      </c>
      <c r="L2315" s="49">
        <v>0.76600000000000001</v>
      </c>
      <c r="M2315" s="49">
        <v>0.78</v>
      </c>
      <c r="N2315" s="49">
        <v>0.79400000000000004</v>
      </c>
      <c r="O2315" s="49">
        <v>0.80800000000000005</v>
      </c>
      <c r="P2315" s="49">
        <v>0.82299999999999995</v>
      </c>
      <c r="Q2315" s="49">
        <v>0.83699999999999997</v>
      </c>
      <c r="R2315" s="49">
        <v>0.85099999999999998</v>
      </c>
      <c r="S2315" s="49">
        <v>0.86399999999999999</v>
      </c>
      <c r="T2315" s="49">
        <v>0.878</v>
      </c>
      <c r="U2315" s="49">
        <v>0.89100000000000001</v>
      </c>
      <c r="V2315" s="49">
        <v>0.90500000000000003</v>
      </c>
    </row>
    <row r="2316" spans="1:22" ht="15.75" customHeight="1">
      <c r="A2316" s="139" t="s">
        <v>751</v>
      </c>
      <c r="B2316" s="139" t="s">
        <v>502</v>
      </c>
      <c r="C2316" s="139" t="s">
        <v>787</v>
      </c>
      <c r="D2316" s="139" t="s">
        <v>633</v>
      </c>
      <c r="E2316" s="139" t="s">
        <v>754</v>
      </c>
      <c r="F2316" s="49">
        <v>265</v>
      </c>
      <c r="G2316" s="49">
        <v>347</v>
      </c>
      <c r="H2316" s="49">
        <v>434</v>
      </c>
      <c r="I2316" s="49">
        <v>573</v>
      </c>
      <c r="J2316" s="49">
        <v>375</v>
      </c>
      <c r="K2316" s="49">
        <v>422</v>
      </c>
      <c r="L2316" s="49">
        <v>420</v>
      </c>
      <c r="M2316" s="49">
        <v>469</v>
      </c>
      <c r="N2316" s="49">
        <v>470</v>
      </c>
      <c r="O2316" s="49">
        <v>455</v>
      </c>
      <c r="P2316" s="49">
        <v>435</v>
      </c>
      <c r="Q2316" s="49">
        <v>442</v>
      </c>
      <c r="R2316" s="49">
        <v>544</v>
      </c>
      <c r="S2316" s="49">
        <v>571</v>
      </c>
      <c r="T2316" s="49">
        <v>536</v>
      </c>
      <c r="U2316" s="49">
        <v>490</v>
      </c>
      <c r="V2316" s="49">
        <v>788</v>
      </c>
    </row>
    <row r="2317" spans="1:22" ht="15.75" customHeight="1">
      <c r="A2317" s="139" t="s">
        <v>751</v>
      </c>
      <c r="B2317" s="139" t="s">
        <v>482</v>
      </c>
      <c r="C2317" s="139" t="s">
        <v>787</v>
      </c>
      <c r="D2317" s="139" t="s">
        <v>633</v>
      </c>
      <c r="E2317" s="139" t="s">
        <v>754</v>
      </c>
      <c r="F2317" s="49">
        <v>38</v>
      </c>
      <c r="G2317" s="49">
        <v>38.799999999999997</v>
      </c>
      <c r="H2317" s="49">
        <v>40</v>
      </c>
      <c r="I2317" s="49">
        <v>40.4</v>
      </c>
      <c r="J2317" s="49">
        <v>40.700000000000003</v>
      </c>
      <c r="K2317" s="49">
        <v>41.1</v>
      </c>
      <c r="L2317" s="49">
        <v>41.3</v>
      </c>
      <c r="M2317" s="49">
        <v>41.5</v>
      </c>
      <c r="N2317" s="49">
        <v>41.8</v>
      </c>
      <c r="O2317" s="49">
        <v>42</v>
      </c>
      <c r="P2317" s="49">
        <v>42.3</v>
      </c>
      <c r="Q2317" s="49">
        <v>42.6</v>
      </c>
      <c r="R2317" s="49">
        <v>42.9</v>
      </c>
      <c r="S2317" s="49">
        <v>44</v>
      </c>
      <c r="T2317" s="49">
        <v>44.4</v>
      </c>
      <c r="U2317" s="49">
        <v>44.9</v>
      </c>
      <c r="V2317" s="49">
        <v>45.3</v>
      </c>
    </row>
    <row r="2318" spans="1:22" ht="15.75" customHeight="1">
      <c r="A2318" s="139" t="s">
        <v>751</v>
      </c>
      <c r="B2318" s="139" t="s">
        <v>504</v>
      </c>
      <c r="C2318" s="139" t="s">
        <v>787</v>
      </c>
      <c r="D2318" s="139" t="s">
        <v>633</v>
      </c>
      <c r="E2318" s="139" t="s">
        <v>754</v>
      </c>
      <c r="F2318" s="49">
        <v>5.25</v>
      </c>
      <c r="G2318" s="49">
        <v>2.89</v>
      </c>
      <c r="H2318" s="49">
        <v>1.35</v>
      </c>
      <c r="I2318" s="49">
        <v>7.25</v>
      </c>
      <c r="J2318" s="49">
        <v>9.2200000000000006</v>
      </c>
      <c r="K2318" s="49">
        <v>9.5399999999999991</v>
      </c>
      <c r="L2318" s="49">
        <v>9.74</v>
      </c>
      <c r="M2318" s="49">
        <v>10.8</v>
      </c>
      <c r="N2318" s="49">
        <v>3.93</v>
      </c>
      <c r="O2318" s="49">
        <v>10.5</v>
      </c>
      <c r="P2318" s="49">
        <v>16</v>
      </c>
      <c r="Q2318" s="49">
        <v>14.7</v>
      </c>
      <c r="R2318" s="49">
        <v>13.7</v>
      </c>
      <c r="S2318" s="49">
        <v>18.2</v>
      </c>
      <c r="T2318" s="49">
        <v>26</v>
      </c>
      <c r="U2318" s="49">
        <v>23</v>
      </c>
      <c r="V2318" s="49">
        <v>23.7</v>
      </c>
    </row>
    <row r="2319" spans="1:22" ht="15.75" customHeight="1">
      <c r="A2319" s="139" t="s">
        <v>751</v>
      </c>
      <c r="B2319" s="139" t="s">
        <v>508</v>
      </c>
      <c r="C2319" s="139" t="s">
        <v>787</v>
      </c>
      <c r="D2319" s="139" t="s">
        <v>633</v>
      </c>
      <c r="E2319" s="139" t="s">
        <v>754</v>
      </c>
      <c r="F2319" s="49">
        <v>35.4</v>
      </c>
      <c r="G2319" s="49">
        <v>40.299999999999997</v>
      </c>
      <c r="H2319" s="49">
        <v>41.1</v>
      </c>
      <c r="I2319" s="49">
        <v>45.2</v>
      </c>
      <c r="J2319" s="49">
        <v>55.4</v>
      </c>
      <c r="K2319" s="49">
        <v>89.9</v>
      </c>
      <c r="L2319" s="49">
        <v>23.8</v>
      </c>
      <c r="M2319" s="49">
        <v>6.09</v>
      </c>
      <c r="N2319" s="49">
        <v>4.3</v>
      </c>
      <c r="O2319" s="49">
        <v>3.18</v>
      </c>
      <c r="P2319" s="49">
        <v>3.59</v>
      </c>
      <c r="Q2319" s="49">
        <v>4.17</v>
      </c>
      <c r="R2319" s="49">
        <v>5.12</v>
      </c>
      <c r="S2319" s="49">
        <v>5.82</v>
      </c>
      <c r="T2319" s="49">
        <v>5.43</v>
      </c>
      <c r="U2319" s="49">
        <v>6.41</v>
      </c>
      <c r="V2319" s="49">
        <v>6.79</v>
      </c>
    </row>
    <row r="2320" spans="1:22" ht="15.75" customHeight="1">
      <c r="A2320" s="139" t="s">
        <v>751</v>
      </c>
      <c r="B2320" s="139" t="s">
        <v>536</v>
      </c>
      <c r="C2320" s="139" t="s">
        <v>787</v>
      </c>
      <c r="D2320" s="139" t="s">
        <v>633</v>
      </c>
      <c r="E2320" s="139" t="s">
        <v>754</v>
      </c>
      <c r="F2320" s="49">
        <v>130</v>
      </c>
      <c r="G2320" s="49">
        <v>130</v>
      </c>
      <c r="H2320" s="49">
        <v>134</v>
      </c>
      <c r="I2320" s="49">
        <v>136</v>
      </c>
      <c r="J2320" s="49">
        <v>142</v>
      </c>
      <c r="K2320" s="49">
        <v>146</v>
      </c>
      <c r="L2320" s="49">
        <v>148</v>
      </c>
      <c r="M2320" s="49">
        <v>151</v>
      </c>
      <c r="N2320" s="49">
        <v>155</v>
      </c>
      <c r="O2320" s="49">
        <v>158</v>
      </c>
      <c r="P2320" s="49">
        <v>161</v>
      </c>
      <c r="Q2320" s="49">
        <v>165</v>
      </c>
      <c r="R2320" s="49">
        <v>168</v>
      </c>
      <c r="S2320" s="49">
        <v>172</v>
      </c>
      <c r="T2320" s="49">
        <v>175</v>
      </c>
      <c r="U2320" s="49">
        <v>179</v>
      </c>
      <c r="V2320" s="49">
        <v>182</v>
      </c>
    </row>
    <row r="2321" spans="1:22" ht="15.75" customHeight="1">
      <c r="A2321" s="139" t="s">
        <v>751</v>
      </c>
      <c r="B2321" s="139" t="s">
        <v>522</v>
      </c>
      <c r="C2321" s="139" t="s">
        <v>787</v>
      </c>
      <c r="D2321" s="139" t="s">
        <v>633</v>
      </c>
      <c r="E2321" s="139" t="s">
        <v>754</v>
      </c>
      <c r="F2321" s="49">
        <v>0.35899999999999999</v>
      </c>
      <c r="G2321" s="49">
        <v>0.36899999999999999</v>
      </c>
      <c r="H2321" s="49">
        <v>0.379</v>
      </c>
      <c r="I2321" s="49">
        <v>0.39</v>
      </c>
      <c r="J2321" s="49">
        <v>0.40100000000000002</v>
      </c>
      <c r="K2321" s="49">
        <v>0.41199999999999998</v>
      </c>
      <c r="L2321" s="49">
        <v>0.41899999999999998</v>
      </c>
      <c r="M2321" s="49">
        <v>0.42599999999999999</v>
      </c>
      <c r="N2321" s="49">
        <v>0.434</v>
      </c>
      <c r="O2321" s="49">
        <v>0.44500000000000001</v>
      </c>
      <c r="P2321" s="49">
        <v>0.45800000000000002</v>
      </c>
      <c r="Q2321" s="49">
        <v>0.47</v>
      </c>
      <c r="R2321" s="49">
        <v>0.48399999999999999</v>
      </c>
      <c r="S2321" s="49">
        <v>0.48899999999999999</v>
      </c>
      <c r="T2321" s="49">
        <v>0.499</v>
      </c>
      <c r="U2321" s="49">
        <v>0.50900000000000001</v>
      </c>
      <c r="V2321" s="49">
        <v>0.51900000000000002</v>
      </c>
    </row>
    <row r="2322" spans="1:22" ht="15.75" customHeight="1">
      <c r="A2322" s="139" t="s">
        <v>751</v>
      </c>
      <c r="B2322" s="139" t="s">
        <v>530</v>
      </c>
      <c r="C2322" s="139" t="s">
        <v>787</v>
      </c>
      <c r="D2322" s="139" t="s">
        <v>633</v>
      </c>
      <c r="E2322" s="139" t="s">
        <v>754</v>
      </c>
      <c r="F2322" s="49">
        <v>4.9000000000000004</v>
      </c>
      <c r="G2322" s="49">
        <v>5</v>
      </c>
      <c r="H2322" s="49">
        <v>5.19</v>
      </c>
      <c r="I2322" s="49">
        <v>5.33</v>
      </c>
      <c r="J2322" s="49">
        <v>5.57</v>
      </c>
      <c r="K2322" s="49">
        <v>5.75</v>
      </c>
      <c r="L2322" s="49">
        <v>5.81</v>
      </c>
      <c r="M2322" s="49">
        <v>5.88</v>
      </c>
      <c r="N2322" s="49">
        <v>6</v>
      </c>
      <c r="O2322" s="49">
        <v>6.1</v>
      </c>
      <c r="P2322" s="49">
        <v>6.18</v>
      </c>
      <c r="Q2322" s="49">
        <v>6.29</v>
      </c>
      <c r="R2322" s="49">
        <v>6.43</v>
      </c>
      <c r="S2322" s="49">
        <v>6.57</v>
      </c>
      <c r="T2322" s="49">
        <v>6.69</v>
      </c>
      <c r="U2322" s="49">
        <v>6.81</v>
      </c>
      <c r="V2322" s="49">
        <v>6.93</v>
      </c>
    </row>
    <row r="2323" spans="1:22" ht="15.75" customHeight="1">
      <c r="A2323" s="139" t="s">
        <v>751</v>
      </c>
      <c r="B2323" s="139" t="s">
        <v>558</v>
      </c>
      <c r="C2323" s="139" t="s">
        <v>787</v>
      </c>
      <c r="D2323" s="139" t="s">
        <v>633</v>
      </c>
      <c r="E2323" s="139" t="s">
        <v>754</v>
      </c>
      <c r="F2323" s="49">
        <v>0.13800000000000001</v>
      </c>
      <c r="G2323" s="49">
        <v>0.14199999999999999</v>
      </c>
      <c r="H2323" s="49">
        <v>0.14599999999999999</v>
      </c>
      <c r="I2323" s="49">
        <v>0.151</v>
      </c>
      <c r="J2323" s="49">
        <v>0.157</v>
      </c>
      <c r="K2323" s="49">
        <v>0.161</v>
      </c>
      <c r="L2323" s="49">
        <v>0.16500000000000001</v>
      </c>
      <c r="M2323" s="49">
        <v>0.17</v>
      </c>
      <c r="N2323" s="49">
        <v>0.17499999999999999</v>
      </c>
      <c r="O2323" s="49">
        <v>0.17899999999999999</v>
      </c>
      <c r="P2323" s="49">
        <v>0.184</v>
      </c>
      <c r="Q2323" s="49">
        <v>0.189</v>
      </c>
      <c r="R2323" s="49">
        <v>0.193</v>
      </c>
      <c r="S2323" s="49">
        <v>0.19700000000000001</v>
      </c>
      <c r="T2323" s="49">
        <v>0.20100000000000001</v>
      </c>
      <c r="U2323" s="49">
        <v>0.20599999999999999</v>
      </c>
      <c r="V2323" s="49">
        <v>0.21</v>
      </c>
    </row>
    <row r="2324" spans="1:22" ht="15.75" customHeight="1">
      <c r="A2324" s="139" t="s">
        <v>751</v>
      </c>
      <c r="B2324" s="139" t="s">
        <v>538</v>
      </c>
      <c r="C2324" s="139" t="s">
        <v>787</v>
      </c>
      <c r="D2324" s="139" t="s">
        <v>633</v>
      </c>
      <c r="E2324" s="139" t="s">
        <v>754</v>
      </c>
      <c r="F2324" s="49">
        <v>35.799999999999997</v>
      </c>
      <c r="G2324" s="49">
        <v>32.700000000000003</v>
      </c>
      <c r="H2324" s="49">
        <v>27.4</v>
      </c>
      <c r="I2324" s="49">
        <v>29.4</v>
      </c>
      <c r="J2324" s="49">
        <v>31.1</v>
      </c>
      <c r="K2324" s="49">
        <v>24.3</v>
      </c>
      <c r="L2324" s="49">
        <v>16.3</v>
      </c>
      <c r="M2324" s="49">
        <v>8.36</v>
      </c>
      <c r="N2324" s="49">
        <v>6.35</v>
      </c>
      <c r="O2324" s="49">
        <v>5.6</v>
      </c>
      <c r="P2324" s="49">
        <v>8.1199999999999992</v>
      </c>
      <c r="Q2324" s="49">
        <v>10.6</v>
      </c>
      <c r="R2324" s="49">
        <v>8.8000000000000007</v>
      </c>
      <c r="S2324" s="49">
        <v>7.38</v>
      </c>
      <c r="T2324" s="49">
        <v>6.85</v>
      </c>
      <c r="U2324" s="49">
        <v>6.97</v>
      </c>
      <c r="V2324" s="49">
        <v>1.83</v>
      </c>
    </row>
    <row r="2325" spans="1:22" ht="15.75" customHeight="1">
      <c r="A2325" s="139" t="s">
        <v>751</v>
      </c>
      <c r="B2325" s="139" t="s">
        <v>540</v>
      </c>
      <c r="C2325" s="139" t="s">
        <v>787</v>
      </c>
      <c r="D2325" s="139" t="s">
        <v>633</v>
      </c>
      <c r="E2325" s="139" t="s">
        <v>754</v>
      </c>
      <c r="F2325" s="49">
        <v>3.12</v>
      </c>
      <c r="G2325" s="49">
        <v>3</v>
      </c>
      <c r="H2325" s="49">
        <v>2.4500000000000002</v>
      </c>
      <c r="I2325" s="49">
        <v>3.55</v>
      </c>
      <c r="J2325" s="49">
        <v>3.39</v>
      </c>
      <c r="K2325" s="49">
        <v>3.28</v>
      </c>
      <c r="L2325" s="49">
        <v>3.99</v>
      </c>
      <c r="M2325" s="49">
        <v>4.91</v>
      </c>
      <c r="N2325" s="49">
        <v>5.17</v>
      </c>
      <c r="O2325" s="49">
        <v>6.39</v>
      </c>
      <c r="P2325" s="49">
        <v>7.15</v>
      </c>
      <c r="Q2325" s="49">
        <v>7.21</v>
      </c>
      <c r="R2325" s="49">
        <v>7.51</v>
      </c>
      <c r="S2325" s="49">
        <v>17</v>
      </c>
      <c r="T2325" s="49">
        <v>20.2</v>
      </c>
      <c r="U2325" s="49">
        <v>27.3</v>
      </c>
      <c r="V2325" s="49">
        <v>23.5</v>
      </c>
    </row>
    <row r="2326" spans="1:22" ht="15.75" customHeight="1">
      <c r="A2326" s="139" t="s">
        <v>751</v>
      </c>
      <c r="B2326" s="139" t="s">
        <v>562</v>
      </c>
      <c r="C2326" s="139" t="s">
        <v>787</v>
      </c>
      <c r="D2326" s="139" t="s">
        <v>633</v>
      </c>
      <c r="E2326" s="139" t="s">
        <v>754</v>
      </c>
      <c r="F2326" s="49">
        <v>44.4</v>
      </c>
      <c r="G2326" s="49">
        <v>47.5</v>
      </c>
      <c r="H2326" s="49">
        <v>60.7</v>
      </c>
      <c r="I2326" s="49">
        <v>44.7</v>
      </c>
      <c r="J2326" s="49">
        <v>51.9</v>
      </c>
      <c r="K2326" s="49">
        <v>52.2</v>
      </c>
      <c r="L2326" s="49">
        <v>48.9</v>
      </c>
      <c r="M2326" s="49">
        <v>54.2</v>
      </c>
      <c r="N2326" s="49">
        <v>56.5</v>
      </c>
      <c r="O2326" s="49">
        <v>58.4</v>
      </c>
      <c r="P2326" s="49">
        <v>56.3</v>
      </c>
      <c r="Q2326" s="49">
        <v>59.7</v>
      </c>
      <c r="R2326" s="49">
        <v>60</v>
      </c>
      <c r="S2326" s="49">
        <v>58.3</v>
      </c>
      <c r="T2326" s="49">
        <v>57.5</v>
      </c>
      <c r="U2326" s="49">
        <v>55.8</v>
      </c>
      <c r="V2326" s="49">
        <v>54.9</v>
      </c>
    </row>
    <row r="2327" spans="1:22" ht="15.75" customHeight="1">
      <c r="A2327" s="139" t="s">
        <v>751</v>
      </c>
      <c r="B2327" s="139" t="s">
        <v>576</v>
      </c>
      <c r="C2327" s="139" t="s">
        <v>787</v>
      </c>
      <c r="D2327" s="139" t="s">
        <v>633</v>
      </c>
      <c r="E2327" s="139" t="s">
        <v>754</v>
      </c>
      <c r="F2327" s="49">
        <v>4.5199999999999996</v>
      </c>
      <c r="G2327" s="49">
        <v>4.6100000000000003</v>
      </c>
      <c r="H2327" s="49">
        <v>4.8899999999999997</v>
      </c>
      <c r="I2327" s="49">
        <v>5.22</v>
      </c>
      <c r="J2327" s="49">
        <v>5.46</v>
      </c>
      <c r="K2327" s="49">
        <v>5.62</v>
      </c>
      <c r="L2327" s="49">
        <v>5.79</v>
      </c>
      <c r="M2327" s="49">
        <v>5.95</v>
      </c>
      <c r="N2327" s="49">
        <v>7.67</v>
      </c>
      <c r="O2327" s="49">
        <v>7.89</v>
      </c>
      <c r="P2327" s="49">
        <v>7.89</v>
      </c>
      <c r="Q2327" s="49">
        <v>9.8699999999999992</v>
      </c>
      <c r="R2327" s="49">
        <v>10.8</v>
      </c>
      <c r="S2327" s="49">
        <v>11.3</v>
      </c>
      <c r="T2327" s="49">
        <v>11.7</v>
      </c>
      <c r="U2327" s="49">
        <v>12.2</v>
      </c>
      <c r="V2327" s="49">
        <v>12.5</v>
      </c>
    </row>
    <row r="2328" spans="1:22" ht="15.75" customHeight="1">
      <c r="A2328" s="139" t="s">
        <v>751</v>
      </c>
      <c r="B2328" s="139" t="s">
        <v>572</v>
      </c>
      <c r="C2328" s="139" t="s">
        <v>787</v>
      </c>
      <c r="D2328" s="139" t="s">
        <v>633</v>
      </c>
      <c r="E2328" s="139" t="s">
        <v>754</v>
      </c>
      <c r="F2328" s="49">
        <v>53.3</v>
      </c>
      <c r="G2328" s="49">
        <v>54.5</v>
      </c>
      <c r="H2328" s="49">
        <v>56.3</v>
      </c>
      <c r="I2328" s="49">
        <v>58.5</v>
      </c>
      <c r="J2328" s="49">
        <v>60.7</v>
      </c>
      <c r="K2328" s="49">
        <v>62.6</v>
      </c>
      <c r="L2328" s="49">
        <v>64.400000000000006</v>
      </c>
      <c r="M2328" s="49">
        <v>66.400000000000006</v>
      </c>
      <c r="N2328" s="49">
        <v>68.3</v>
      </c>
      <c r="O2328" s="49">
        <v>70.2</v>
      </c>
      <c r="P2328" s="49">
        <v>72.099999999999994</v>
      </c>
      <c r="Q2328" s="49">
        <v>73.900000000000006</v>
      </c>
      <c r="R2328" s="49">
        <v>75.8</v>
      </c>
      <c r="S2328" s="49">
        <v>77.599999999999994</v>
      </c>
      <c r="T2328" s="49">
        <v>79.400000000000006</v>
      </c>
      <c r="U2328" s="49">
        <v>81.3</v>
      </c>
      <c r="V2328" s="49">
        <v>83.2</v>
      </c>
    </row>
    <row r="2329" spans="1:22" ht="15.75" customHeight="1">
      <c r="A2329" s="139" t="s">
        <v>751</v>
      </c>
      <c r="B2329" s="139" t="s">
        <v>574</v>
      </c>
      <c r="C2329" s="139" t="s">
        <v>787</v>
      </c>
      <c r="D2329" s="139" t="s">
        <v>633</v>
      </c>
      <c r="E2329" s="139" t="s">
        <v>754</v>
      </c>
      <c r="F2329" s="49">
        <v>7.9100000000000004E-2</v>
      </c>
      <c r="G2329" s="49">
        <v>8.0699999999999994E-2</v>
      </c>
      <c r="H2329" s="49">
        <v>8.4000000000000005E-2</v>
      </c>
      <c r="I2329" s="49">
        <v>8.9099999999999999E-2</v>
      </c>
      <c r="J2329" s="49">
        <v>9.4899999999999998E-2</v>
      </c>
      <c r="K2329" s="49">
        <v>0.10100000000000001</v>
      </c>
      <c r="L2329" s="49">
        <v>0.104</v>
      </c>
      <c r="M2329" s="49">
        <v>0.108</v>
      </c>
      <c r="N2329" s="49">
        <v>0.113</v>
      </c>
      <c r="O2329" s="49">
        <v>0.11700000000000001</v>
      </c>
      <c r="P2329" s="49">
        <v>0.122</v>
      </c>
      <c r="Q2329" s="49">
        <v>0.126</v>
      </c>
      <c r="R2329" s="49">
        <v>0.13100000000000001</v>
      </c>
      <c r="S2329" s="49">
        <v>0.13300000000000001</v>
      </c>
      <c r="T2329" s="49">
        <v>0.13700000000000001</v>
      </c>
      <c r="U2329" s="49">
        <v>0.14099999999999999</v>
      </c>
      <c r="V2329" s="49">
        <v>0.14499999999999999</v>
      </c>
    </row>
    <row r="2330" spans="1:22" ht="15.75" customHeight="1">
      <c r="A2330" s="139" t="s">
        <v>751</v>
      </c>
      <c r="B2330" s="139" t="s">
        <v>584</v>
      </c>
      <c r="C2330" s="139" t="s">
        <v>787</v>
      </c>
      <c r="D2330" s="139" t="s">
        <v>633</v>
      </c>
      <c r="E2330" s="139" t="s">
        <v>754</v>
      </c>
      <c r="F2330" s="49">
        <v>22.9</v>
      </c>
      <c r="G2330" s="49">
        <v>22.7</v>
      </c>
      <c r="H2330" s="49">
        <v>9.82</v>
      </c>
      <c r="I2330" s="49">
        <v>11.5</v>
      </c>
      <c r="J2330" s="49">
        <v>4.53</v>
      </c>
      <c r="K2330" s="49">
        <v>8.11</v>
      </c>
      <c r="L2330" s="49">
        <v>11</v>
      </c>
      <c r="M2330" s="49">
        <v>11.2</v>
      </c>
      <c r="N2330" s="49">
        <v>10.7</v>
      </c>
      <c r="O2330" s="49">
        <v>8.68</v>
      </c>
      <c r="P2330" s="49">
        <v>5.96</v>
      </c>
      <c r="Q2330" s="49">
        <v>5.43</v>
      </c>
      <c r="R2330" s="49">
        <v>4.66</v>
      </c>
      <c r="S2330" s="49">
        <v>2.44</v>
      </c>
      <c r="T2330" s="49">
        <v>0.47799999999999998</v>
      </c>
      <c r="U2330" s="49">
        <v>0.76500000000000001</v>
      </c>
      <c r="V2330" s="49">
        <v>1.1299999999999999</v>
      </c>
    </row>
    <row r="2331" spans="1:22" ht="15.75" customHeight="1">
      <c r="A2331" s="139" t="s">
        <v>751</v>
      </c>
      <c r="B2331" s="139" t="s">
        <v>771</v>
      </c>
      <c r="C2331" s="139" t="s">
        <v>787</v>
      </c>
      <c r="D2331" s="139" t="s">
        <v>633</v>
      </c>
      <c r="E2331" s="139" t="s">
        <v>754</v>
      </c>
      <c r="F2331" s="49">
        <v>21.2</v>
      </c>
      <c r="G2331" s="49">
        <v>21.4</v>
      </c>
      <c r="H2331" s="49">
        <v>21.8</v>
      </c>
      <c r="I2331" s="49">
        <v>22.1</v>
      </c>
      <c r="J2331" s="49">
        <v>22.7</v>
      </c>
      <c r="K2331" s="49">
        <v>23.2</v>
      </c>
      <c r="L2331" s="49">
        <v>23.4</v>
      </c>
      <c r="M2331" s="49">
        <v>23.8</v>
      </c>
      <c r="N2331" s="49">
        <v>24.2</v>
      </c>
      <c r="O2331" s="49">
        <v>24.6</v>
      </c>
      <c r="P2331" s="49">
        <v>25</v>
      </c>
      <c r="Q2331" s="49">
        <v>25.4</v>
      </c>
      <c r="R2331" s="49">
        <v>25.8</v>
      </c>
      <c r="S2331" s="49">
        <v>26.3</v>
      </c>
      <c r="T2331" s="49">
        <v>26.7</v>
      </c>
      <c r="U2331" s="49">
        <v>27.1</v>
      </c>
      <c r="V2331" s="49">
        <v>27.5</v>
      </c>
    </row>
    <row r="2332" spans="1:22" ht="15.75" customHeight="1">
      <c r="A2332" s="139" t="s">
        <v>751</v>
      </c>
      <c r="B2332" s="139" t="s">
        <v>592</v>
      </c>
      <c r="C2332" s="139" t="s">
        <v>787</v>
      </c>
      <c r="D2332" s="139" t="s">
        <v>633</v>
      </c>
      <c r="E2332" s="139" t="s">
        <v>754</v>
      </c>
      <c r="F2332" s="49">
        <v>35.799999999999997</v>
      </c>
      <c r="G2332" s="49">
        <v>38.5</v>
      </c>
      <c r="H2332" s="49">
        <v>41.3</v>
      </c>
      <c r="I2332" s="49">
        <v>43.8</v>
      </c>
      <c r="J2332" s="49">
        <v>46.6</v>
      </c>
      <c r="K2332" s="49">
        <v>51.6</v>
      </c>
      <c r="L2332" s="49">
        <v>51.9</v>
      </c>
      <c r="M2332" s="49">
        <v>52.2</v>
      </c>
      <c r="N2332" s="49">
        <v>52.2</v>
      </c>
      <c r="O2332" s="49">
        <v>53.3</v>
      </c>
      <c r="P2332" s="49">
        <v>53.5</v>
      </c>
      <c r="Q2332" s="49">
        <v>50.7</v>
      </c>
      <c r="R2332" s="49">
        <v>36</v>
      </c>
      <c r="S2332" s="49">
        <v>4.05</v>
      </c>
      <c r="T2332" s="49">
        <v>14.3</v>
      </c>
      <c r="U2332" s="49">
        <v>10.4</v>
      </c>
      <c r="V2332" s="49">
        <v>8.98</v>
      </c>
    </row>
    <row r="2333" spans="1:22" ht="15.75" customHeight="1">
      <c r="A2333" s="139" t="s">
        <v>751</v>
      </c>
      <c r="B2333" s="139" t="s">
        <v>772</v>
      </c>
      <c r="C2333" s="139" t="s">
        <v>787</v>
      </c>
      <c r="D2333" s="139" t="s">
        <v>633</v>
      </c>
      <c r="E2333" s="139" t="s">
        <v>754</v>
      </c>
      <c r="F2333" s="49">
        <v>18300</v>
      </c>
      <c r="G2333" s="49">
        <v>17000</v>
      </c>
      <c r="H2333" s="49">
        <v>16400</v>
      </c>
      <c r="I2333" s="49">
        <v>16300</v>
      </c>
      <c r="J2333" s="49">
        <v>15700</v>
      </c>
      <c r="K2333" s="49">
        <v>15200</v>
      </c>
      <c r="L2333" s="49">
        <v>14300</v>
      </c>
      <c r="M2333" s="49">
        <v>14200</v>
      </c>
      <c r="N2333" s="49">
        <v>15800</v>
      </c>
      <c r="O2333" s="49">
        <v>13100</v>
      </c>
      <c r="P2333" s="49">
        <v>13600</v>
      </c>
      <c r="Q2333" s="49">
        <v>13000</v>
      </c>
      <c r="R2333" s="49">
        <v>13500</v>
      </c>
      <c r="S2333" s="49">
        <v>13400</v>
      </c>
      <c r="T2333" s="49">
        <v>13000</v>
      </c>
      <c r="U2333" s="49">
        <v>13100</v>
      </c>
      <c r="V2333" s="49">
        <v>13500</v>
      </c>
    </row>
    <row r="2334" spans="1:22" ht="15.75" customHeight="1">
      <c r="A2334" s="139" t="s">
        <v>751</v>
      </c>
      <c r="B2334" s="139" t="s">
        <v>373</v>
      </c>
      <c r="C2334" s="139" t="s">
        <v>787</v>
      </c>
      <c r="D2334" s="139" t="s">
        <v>633</v>
      </c>
      <c r="E2334" s="139" t="s">
        <v>754</v>
      </c>
      <c r="F2334" s="49">
        <v>1.03E-2</v>
      </c>
      <c r="G2334" s="49">
        <v>1.0500000000000001E-2</v>
      </c>
      <c r="H2334" s="49">
        <v>1.0699999999999999E-2</v>
      </c>
      <c r="I2334" s="49">
        <v>1.09E-2</v>
      </c>
      <c r="J2334" s="49">
        <v>1.11E-2</v>
      </c>
      <c r="K2334" s="49">
        <v>1.12E-2</v>
      </c>
      <c r="L2334" s="49">
        <v>1.1299999999999999E-2</v>
      </c>
      <c r="M2334" s="49">
        <v>1.1299999999999999E-2</v>
      </c>
      <c r="N2334" s="49">
        <v>1.14E-2</v>
      </c>
      <c r="O2334" s="49">
        <v>1.15E-2</v>
      </c>
      <c r="P2334" s="49">
        <v>1.17E-2</v>
      </c>
      <c r="Q2334" s="49">
        <v>1.1900000000000001E-2</v>
      </c>
      <c r="R2334" s="49">
        <v>1.2200000000000001E-2</v>
      </c>
      <c r="S2334" s="49">
        <v>1.2200000000000001E-2</v>
      </c>
      <c r="T2334" s="49">
        <v>1.24E-2</v>
      </c>
      <c r="U2334" s="49">
        <v>1.2500000000000001E-2</v>
      </c>
      <c r="V2334" s="49">
        <v>1.2699999999999999E-2</v>
      </c>
    </row>
    <row r="2335" spans="1:22" ht="15.75" customHeight="1">
      <c r="A2335" s="139" t="s">
        <v>751</v>
      </c>
      <c r="B2335" s="139" t="s">
        <v>756</v>
      </c>
      <c r="C2335" s="139" t="s">
        <v>788</v>
      </c>
      <c r="D2335" s="139" t="s">
        <v>633</v>
      </c>
      <c r="E2335" s="139" t="s">
        <v>754</v>
      </c>
      <c r="F2335" s="49">
        <v>11.8</v>
      </c>
      <c r="G2335" s="49">
        <v>12.6</v>
      </c>
      <c r="H2335" s="49">
        <v>11.8</v>
      </c>
      <c r="I2335" s="49">
        <v>12.8</v>
      </c>
      <c r="J2335" s="49">
        <v>12.7</v>
      </c>
      <c r="K2335" s="49">
        <v>12.4</v>
      </c>
      <c r="L2335" s="49">
        <v>11.4</v>
      </c>
      <c r="M2335" s="49">
        <v>12.6</v>
      </c>
      <c r="N2335" s="49">
        <v>11.8</v>
      </c>
      <c r="O2335" s="49">
        <v>11.5</v>
      </c>
      <c r="P2335" s="49">
        <v>11.3</v>
      </c>
      <c r="Q2335" s="49">
        <v>12.2</v>
      </c>
      <c r="R2335" s="49">
        <v>12.8</v>
      </c>
      <c r="S2335" s="49">
        <v>13.1</v>
      </c>
      <c r="T2335" s="49">
        <v>10.5</v>
      </c>
      <c r="U2335" s="49">
        <v>11.3</v>
      </c>
      <c r="V2335" s="49">
        <v>11.1</v>
      </c>
    </row>
    <row r="2336" spans="1:22" ht="15.75" customHeight="1">
      <c r="A2336" s="139" t="s">
        <v>751</v>
      </c>
      <c r="B2336" s="139" t="s">
        <v>243</v>
      </c>
      <c r="C2336" s="139" t="s">
        <v>788</v>
      </c>
      <c r="D2336" s="139" t="s">
        <v>633</v>
      </c>
      <c r="E2336" s="139" t="s">
        <v>754</v>
      </c>
      <c r="F2336" s="49">
        <v>0</v>
      </c>
      <c r="G2336" s="49">
        <v>0</v>
      </c>
      <c r="H2336" s="49">
        <v>0</v>
      </c>
      <c r="I2336" s="49">
        <v>0</v>
      </c>
      <c r="J2336" s="49">
        <v>0</v>
      </c>
      <c r="K2336" s="49">
        <v>0</v>
      </c>
      <c r="L2336" s="49">
        <v>0</v>
      </c>
      <c r="M2336" s="49">
        <v>0</v>
      </c>
      <c r="N2336" s="49">
        <v>0</v>
      </c>
      <c r="O2336" s="49">
        <v>0</v>
      </c>
      <c r="P2336" s="49">
        <v>0</v>
      </c>
      <c r="Q2336" s="49">
        <v>0</v>
      </c>
      <c r="R2336" s="49">
        <v>0</v>
      </c>
      <c r="S2336" s="49">
        <v>0</v>
      </c>
      <c r="T2336" s="49">
        <v>0</v>
      </c>
      <c r="U2336" s="49">
        <v>0</v>
      </c>
      <c r="V2336" s="49">
        <v>0</v>
      </c>
    </row>
    <row r="2337" spans="1:22" ht="15.75" customHeight="1">
      <c r="A2337" s="139" t="s">
        <v>751</v>
      </c>
      <c r="B2337" s="139" t="s">
        <v>760</v>
      </c>
      <c r="C2337" s="139" t="s">
        <v>788</v>
      </c>
      <c r="D2337" s="139" t="s">
        <v>633</v>
      </c>
      <c r="E2337" s="139" t="s">
        <v>754</v>
      </c>
      <c r="F2337" s="49">
        <v>0</v>
      </c>
      <c r="G2337" s="49">
        <v>0</v>
      </c>
      <c r="H2337" s="49">
        <v>0</v>
      </c>
      <c r="I2337" s="49">
        <v>0</v>
      </c>
      <c r="J2337" s="49">
        <v>0</v>
      </c>
      <c r="K2337" s="49">
        <v>0</v>
      </c>
      <c r="L2337" s="49">
        <v>0</v>
      </c>
      <c r="M2337" s="49">
        <v>0</v>
      </c>
      <c r="N2337" s="49">
        <v>0</v>
      </c>
      <c r="O2337" s="49">
        <v>0</v>
      </c>
      <c r="P2337" s="49">
        <v>0</v>
      </c>
      <c r="Q2337" s="49">
        <v>0</v>
      </c>
      <c r="R2337" s="49">
        <v>0</v>
      </c>
      <c r="S2337" s="49">
        <v>0</v>
      </c>
      <c r="T2337" s="49">
        <v>0</v>
      </c>
      <c r="U2337" s="49">
        <v>0</v>
      </c>
      <c r="V2337" s="49">
        <v>0</v>
      </c>
    </row>
    <row r="2338" spans="1:22" ht="15.75" customHeight="1">
      <c r="A2338" s="139" t="s">
        <v>751</v>
      </c>
      <c r="B2338" s="139" t="s">
        <v>564</v>
      </c>
      <c r="C2338" s="139" t="s">
        <v>788</v>
      </c>
      <c r="D2338" s="139" t="s">
        <v>633</v>
      </c>
      <c r="E2338" s="139" t="s">
        <v>754</v>
      </c>
      <c r="F2338" s="49">
        <v>11.8</v>
      </c>
      <c r="G2338" s="49">
        <v>12.6</v>
      </c>
      <c r="H2338" s="49">
        <v>11.8</v>
      </c>
      <c r="I2338" s="49">
        <v>12.8</v>
      </c>
      <c r="J2338" s="49">
        <v>12.7</v>
      </c>
      <c r="K2338" s="49">
        <v>12.4</v>
      </c>
      <c r="L2338" s="49">
        <v>11.4</v>
      </c>
      <c r="M2338" s="49">
        <v>12.6</v>
      </c>
      <c r="N2338" s="49">
        <v>11.8</v>
      </c>
      <c r="O2338" s="49">
        <v>11.5</v>
      </c>
      <c r="P2338" s="49">
        <v>11.3</v>
      </c>
      <c r="Q2338" s="49">
        <v>12.2</v>
      </c>
      <c r="R2338" s="49">
        <v>12.8</v>
      </c>
      <c r="S2338" s="49">
        <v>13.1</v>
      </c>
      <c r="T2338" s="49">
        <v>10.5</v>
      </c>
      <c r="U2338" s="49">
        <v>11.3</v>
      </c>
      <c r="V2338" s="49">
        <v>11.1</v>
      </c>
    </row>
    <row r="2339" spans="1:22" ht="15.75" customHeight="1">
      <c r="A2339" s="139" t="s">
        <v>751</v>
      </c>
      <c r="B2339" s="139" t="s">
        <v>300</v>
      </c>
      <c r="C2339" s="139" t="s">
        <v>788</v>
      </c>
      <c r="D2339" s="139" t="s">
        <v>633</v>
      </c>
      <c r="E2339" s="139" t="s">
        <v>754</v>
      </c>
      <c r="F2339" s="49">
        <v>0</v>
      </c>
      <c r="G2339" s="49">
        <v>0</v>
      </c>
      <c r="H2339" s="49">
        <v>0</v>
      </c>
      <c r="I2339" s="49">
        <v>0</v>
      </c>
      <c r="J2339" s="49">
        <v>0</v>
      </c>
      <c r="K2339" s="49">
        <v>0</v>
      </c>
      <c r="L2339" s="49">
        <v>0</v>
      </c>
      <c r="M2339" s="49">
        <v>0</v>
      </c>
      <c r="N2339" s="49">
        <v>0</v>
      </c>
      <c r="O2339" s="49">
        <v>0</v>
      </c>
      <c r="P2339" s="49">
        <v>0</v>
      </c>
      <c r="Q2339" s="49">
        <v>0</v>
      </c>
      <c r="R2339" s="49">
        <v>0</v>
      </c>
      <c r="S2339" s="49">
        <v>0</v>
      </c>
      <c r="T2339" s="49">
        <v>0</v>
      </c>
      <c r="U2339" s="49">
        <v>0</v>
      </c>
      <c r="V2339" s="49">
        <v>0</v>
      </c>
    </row>
    <row r="2340" spans="1:22" ht="15.75" customHeight="1">
      <c r="A2340" s="139" t="s">
        <v>751</v>
      </c>
      <c r="B2340" s="139" t="s">
        <v>762</v>
      </c>
      <c r="C2340" s="139" t="s">
        <v>788</v>
      </c>
      <c r="D2340" s="139" t="s">
        <v>633</v>
      </c>
      <c r="E2340" s="139" t="s">
        <v>754</v>
      </c>
      <c r="F2340" s="49">
        <v>11.8</v>
      </c>
      <c r="G2340" s="49">
        <v>12.6</v>
      </c>
      <c r="H2340" s="49">
        <v>11.8</v>
      </c>
      <c r="I2340" s="49">
        <v>12.8</v>
      </c>
      <c r="J2340" s="49">
        <v>12.7</v>
      </c>
      <c r="K2340" s="49">
        <v>12.4</v>
      </c>
      <c r="L2340" s="49">
        <v>11.4</v>
      </c>
      <c r="M2340" s="49">
        <v>12.6</v>
      </c>
      <c r="N2340" s="49">
        <v>11.8</v>
      </c>
      <c r="O2340" s="49">
        <v>11.5</v>
      </c>
      <c r="P2340" s="49">
        <v>11.3</v>
      </c>
      <c r="Q2340" s="49">
        <v>12.2</v>
      </c>
      <c r="R2340" s="49">
        <v>12.8</v>
      </c>
      <c r="S2340" s="49">
        <v>13.1</v>
      </c>
      <c r="T2340" s="49">
        <v>10.5</v>
      </c>
      <c r="U2340" s="49">
        <v>11.3</v>
      </c>
      <c r="V2340" s="49">
        <v>11.1</v>
      </c>
    </row>
    <row r="2341" spans="1:22" ht="15.75" customHeight="1">
      <c r="A2341" s="139" t="s">
        <v>751</v>
      </c>
      <c r="B2341" s="139" t="s">
        <v>381</v>
      </c>
      <c r="C2341" s="139" t="s">
        <v>788</v>
      </c>
      <c r="D2341" s="139" t="s">
        <v>633</v>
      </c>
      <c r="E2341" s="139" t="s">
        <v>754</v>
      </c>
      <c r="F2341" s="49">
        <v>0</v>
      </c>
      <c r="G2341" s="49">
        <v>0</v>
      </c>
      <c r="H2341" s="49">
        <v>0</v>
      </c>
      <c r="I2341" s="49">
        <v>0</v>
      </c>
      <c r="J2341" s="49">
        <v>0</v>
      </c>
      <c r="K2341" s="49">
        <v>0</v>
      </c>
      <c r="L2341" s="49">
        <v>0</v>
      </c>
      <c r="M2341" s="49">
        <v>0</v>
      </c>
      <c r="N2341" s="49">
        <v>0</v>
      </c>
      <c r="O2341" s="49">
        <v>0</v>
      </c>
      <c r="P2341" s="49">
        <v>0</v>
      </c>
      <c r="Q2341" s="49">
        <v>0</v>
      </c>
      <c r="R2341" s="49">
        <v>0</v>
      </c>
      <c r="S2341" s="49">
        <v>0</v>
      </c>
      <c r="T2341" s="49">
        <v>0</v>
      </c>
      <c r="U2341" s="49">
        <v>0</v>
      </c>
      <c r="V2341" s="49">
        <v>0</v>
      </c>
    </row>
    <row r="2342" spans="1:22" ht="15.75" customHeight="1">
      <c r="A2342" s="139" t="s">
        <v>751</v>
      </c>
      <c r="B2342" s="139" t="s">
        <v>408</v>
      </c>
      <c r="C2342" s="139" t="s">
        <v>788</v>
      </c>
      <c r="D2342" s="139" t="s">
        <v>633</v>
      </c>
      <c r="E2342" s="139" t="s">
        <v>754</v>
      </c>
      <c r="F2342" s="49">
        <v>0</v>
      </c>
      <c r="G2342" s="49">
        <v>0</v>
      </c>
      <c r="H2342" s="49">
        <v>0</v>
      </c>
      <c r="I2342" s="49">
        <v>0</v>
      </c>
      <c r="J2342" s="49">
        <v>0</v>
      </c>
      <c r="K2342" s="49">
        <v>0</v>
      </c>
      <c r="L2342" s="49">
        <v>0</v>
      </c>
      <c r="M2342" s="49">
        <v>0</v>
      </c>
      <c r="N2342" s="49">
        <v>0</v>
      </c>
      <c r="O2342" s="49">
        <v>0</v>
      </c>
      <c r="P2342" s="49">
        <v>0</v>
      </c>
      <c r="Q2342" s="49">
        <v>0</v>
      </c>
      <c r="R2342" s="49">
        <v>0</v>
      </c>
      <c r="S2342" s="49">
        <v>0</v>
      </c>
      <c r="T2342" s="49">
        <v>0</v>
      </c>
      <c r="U2342" s="49">
        <v>0</v>
      </c>
      <c r="V2342" s="49">
        <v>0</v>
      </c>
    </row>
    <row r="2343" spans="1:22" ht="15.75" customHeight="1">
      <c r="A2343" s="139" t="s">
        <v>751</v>
      </c>
      <c r="B2343" s="139" t="s">
        <v>768</v>
      </c>
      <c r="C2343" s="139" t="s">
        <v>788</v>
      </c>
      <c r="D2343" s="139" t="s">
        <v>633</v>
      </c>
      <c r="E2343" s="139" t="s">
        <v>754</v>
      </c>
      <c r="F2343" s="49">
        <v>0</v>
      </c>
      <c r="G2343" s="49">
        <v>0</v>
      </c>
      <c r="H2343" s="49">
        <v>0</v>
      </c>
      <c r="I2343" s="49">
        <v>0</v>
      </c>
      <c r="J2343" s="49">
        <v>0</v>
      </c>
      <c r="K2343" s="49">
        <v>0</v>
      </c>
      <c r="L2343" s="49">
        <v>0</v>
      </c>
      <c r="M2343" s="49">
        <v>0</v>
      </c>
      <c r="N2343" s="49">
        <v>0</v>
      </c>
      <c r="O2343" s="49">
        <v>0</v>
      </c>
      <c r="P2343" s="49">
        <v>0</v>
      </c>
      <c r="Q2343" s="49">
        <v>0</v>
      </c>
      <c r="R2343" s="49">
        <v>0</v>
      </c>
      <c r="S2343" s="49">
        <v>0</v>
      </c>
      <c r="T2343" s="49">
        <v>0</v>
      </c>
      <c r="U2343" s="49">
        <v>0</v>
      </c>
      <c r="V2343" s="49">
        <v>0</v>
      </c>
    </row>
    <row r="2344" spans="1:22" ht="15.75" customHeight="1">
      <c r="A2344" s="139" t="s">
        <v>751</v>
      </c>
      <c r="B2344" s="139" t="s">
        <v>772</v>
      </c>
      <c r="C2344" s="139" t="s">
        <v>788</v>
      </c>
      <c r="D2344" s="139" t="s">
        <v>633</v>
      </c>
      <c r="E2344" s="139" t="s">
        <v>754</v>
      </c>
      <c r="F2344" s="49">
        <v>0</v>
      </c>
      <c r="G2344" s="49">
        <v>0</v>
      </c>
      <c r="H2344" s="49">
        <v>0</v>
      </c>
      <c r="I2344" s="49">
        <v>0</v>
      </c>
      <c r="J2344" s="49">
        <v>0</v>
      </c>
      <c r="K2344" s="49">
        <v>0</v>
      </c>
      <c r="L2344" s="49">
        <v>0</v>
      </c>
      <c r="M2344" s="49">
        <v>0</v>
      </c>
      <c r="N2344" s="49">
        <v>0</v>
      </c>
      <c r="O2344" s="49">
        <v>0</v>
      </c>
      <c r="P2344" s="49">
        <v>0</v>
      </c>
      <c r="Q2344" s="49">
        <v>0</v>
      </c>
      <c r="R2344" s="49">
        <v>0</v>
      </c>
      <c r="S2344" s="49">
        <v>0</v>
      </c>
      <c r="T2344" s="49">
        <v>0</v>
      </c>
      <c r="U2344" s="49">
        <v>0</v>
      </c>
      <c r="V2344" s="49">
        <v>0</v>
      </c>
    </row>
    <row r="2345" spans="1:22" ht="15.75" customHeight="1">
      <c r="A2345" s="139" t="s">
        <v>751</v>
      </c>
      <c r="B2345" s="139" t="s">
        <v>597</v>
      </c>
      <c r="C2345" s="139" t="s">
        <v>788</v>
      </c>
      <c r="D2345" s="139" t="s">
        <v>633</v>
      </c>
      <c r="E2345" s="139" t="s">
        <v>754</v>
      </c>
      <c r="F2345" s="49">
        <v>0</v>
      </c>
      <c r="G2345" s="49">
        <v>0</v>
      </c>
      <c r="H2345" s="49">
        <v>0</v>
      </c>
      <c r="I2345" s="49">
        <v>0</v>
      </c>
      <c r="J2345" s="49">
        <v>0</v>
      </c>
      <c r="K2345" s="49">
        <v>0</v>
      </c>
      <c r="L2345" s="49">
        <v>0</v>
      </c>
      <c r="M2345" s="49">
        <v>0</v>
      </c>
      <c r="N2345" s="49">
        <v>0</v>
      </c>
      <c r="O2345" s="49">
        <v>0</v>
      </c>
      <c r="P2345" s="49">
        <v>0</v>
      </c>
      <c r="Q2345" s="49">
        <v>0</v>
      </c>
      <c r="R2345" s="49">
        <v>0</v>
      </c>
      <c r="S2345" s="49">
        <v>0</v>
      </c>
      <c r="T2345" s="49">
        <v>0</v>
      </c>
      <c r="U2345" s="49">
        <v>0</v>
      </c>
      <c r="V2345" s="49">
        <v>0</v>
      </c>
    </row>
    <row r="2346" spans="1:22" ht="15.75" customHeight="1">
      <c r="A2346" s="139" t="s">
        <v>751</v>
      </c>
      <c r="B2346" s="139" t="s">
        <v>752</v>
      </c>
      <c r="C2346" s="139" t="s">
        <v>789</v>
      </c>
      <c r="D2346" s="139" t="s">
        <v>633</v>
      </c>
      <c r="E2346" s="139" t="s">
        <v>754</v>
      </c>
      <c r="F2346" s="49">
        <v>2430</v>
      </c>
      <c r="G2346" s="49">
        <v>2460</v>
      </c>
      <c r="H2346" s="49">
        <v>2490</v>
      </c>
      <c r="I2346" s="49">
        <v>2620</v>
      </c>
      <c r="J2346" s="49">
        <v>2670</v>
      </c>
      <c r="K2346" s="49">
        <v>2780</v>
      </c>
      <c r="L2346" s="49">
        <v>2770</v>
      </c>
      <c r="M2346" s="49">
        <v>2880</v>
      </c>
      <c r="N2346" s="49">
        <v>2720</v>
      </c>
      <c r="O2346" s="49">
        <v>2690</v>
      </c>
      <c r="P2346" s="49">
        <v>2570</v>
      </c>
      <c r="Q2346" s="49">
        <v>2560</v>
      </c>
      <c r="R2346" s="49">
        <v>1410</v>
      </c>
      <c r="S2346" s="49">
        <v>922</v>
      </c>
      <c r="T2346" s="49">
        <v>934</v>
      </c>
      <c r="U2346" s="49">
        <v>965</v>
      </c>
      <c r="V2346" s="49">
        <v>981</v>
      </c>
    </row>
    <row r="2347" spans="1:22" ht="15.75" customHeight="1">
      <c r="A2347" s="139" t="s">
        <v>751</v>
      </c>
      <c r="B2347" s="139" t="s">
        <v>223</v>
      </c>
      <c r="C2347" s="139" t="s">
        <v>789</v>
      </c>
      <c r="D2347" s="139" t="s">
        <v>633</v>
      </c>
      <c r="E2347" s="139" t="s">
        <v>754</v>
      </c>
      <c r="F2347" s="49">
        <v>934</v>
      </c>
      <c r="G2347" s="49">
        <v>996</v>
      </c>
      <c r="H2347" s="49">
        <v>1250</v>
      </c>
      <c r="I2347" s="49">
        <v>1380</v>
      </c>
      <c r="J2347" s="49">
        <v>1130</v>
      </c>
      <c r="K2347" s="49">
        <v>1510</v>
      </c>
      <c r="L2347" s="49">
        <v>1820</v>
      </c>
      <c r="M2347" s="49">
        <v>2430</v>
      </c>
      <c r="N2347" s="49">
        <v>4360</v>
      </c>
      <c r="O2347" s="49">
        <v>6930</v>
      </c>
      <c r="P2347" s="49">
        <v>8640</v>
      </c>
      <c r="Q2347" s="49">
        <v>12400</v>
      </c>
      <c r="R2347" s="49">
        <v>11000</v>
      </c>
      <c r="S2347" s="49">
        <v>10200</v>
      </c>
      <c r="T2347" s="49">
        <v>11300</v>
      </c>
      <c r="U2347" s="49">
        <v>12100</v>
      </c>
      <c r="V2347" s="49">
        <v>14200</v>
      </c>
    </row>
    <row r="2348" spans="1:22" ht="15.75" customHeight="1">
      <c r="A2348" s="139" t="s">
        <v>751</v>
      </c>
      <c r="B2348" s="139" t="s">
        <v>233</v>
      </c>
      <c r="C2348" s="139" t="s">
        <v>789</v>
      </c>
      <c r="D2348" s="139" t="s">
        <v>633</v>
      </c>
      <c r="E2348" s="139" t="s">
        <v>754</v>
      </c>
      <c r="F2348" s="49">
        <v>9570</v>
      </c>
      <c r="G2348" s="49">
        <v>9730</v>
      </c>
      <c r="H2348" s="49">
        <v>12700</v>
      </c>
      <c r="I2348" s="49">
        <v>9050</v>
      </c>
      <c r="J2348" s="49">
        <v>18800</v>
      </c>
      <c r="K2348" s="49">
        <v>19100</v>
      </c>
      <c r="L2348" s="49">
        <v>22200</v>
      </c>
      <c r="M2348" s="49">
        <v>25100</v>
      </c>
      <c r="N2348" s="49">
        <v>25600</v>
      </c>
      <c r="O2348" s="49">
        <v>27600</v>
      </c>
      <c r="P2348" s="49">
        <v>28900</v>
      </c>
      <c r="Q2348" s="49">
        <v>30200</v>
      </c>
      <c r="R2348" s="49">
        <v>33300</v>
      </c>
      <c r="S2348" s="49">
        <v>32500</v>
      </c>
      <c r="T2348" s="49">
        <v>34600</v>
      </c>
      <c r="U2348" s="49">
        <v>37900</v>
      </c>
      <c r="V2348" s="49">
        <v>39600</v>
      </c>
    </row>
    <row r="2349" spans="1:22" ht="15.75" customHeight="1">
      <c r="A2349" s="139" t="s">
        <v>751</v>
      </c>
      <c r="B2349" s="139" t="s">
        <v>755</v>
      </c>
      <c r="C2349" s="139" t="s">
        <v>789</v>
      </c>
      <c r="D2349" s="139" t="s">
        <v>633</v>
      </c>
      <c r="E2349" s="139" t="s">
        <v>754</v>
      </c>
      <c r="F2349" s="49">
        <v>88.8</v>
      </c>
      <c r="G2349" s="49">
        <v>96.2</v>
      </c>
      <c r="H2349" s="49">
        <v>96.2</v>
      </c>
      <c r="I2349" s="49">
        <v>104</v>
      </c>
      <c r="J2349" s="49">
        <v>122</v>
      </c>
      <c r="K2349" s="49">
        <v>129</v>
      </c>
      <c r="L2349" s="49">
        <v>144</v>
      </c>
      <c r="M2349" s="49">
        <v>151</v>
      </c>
      <c r="N2349" s="49">
        <v>151</v>
      </c>
      <c r="O2349" s="49">
        <v>147</v>
      </c>
      <c r="P2349" s="49">
        <v>151</v>
      </c>
      <c r="Q2349" s="49">
        <v>143</v>
      </c>
      <c r="R2349" s="49">
        <v>143</v>
      </c>
      <c r="S2349" s="49">
        <v>136</v>
      </c>
      <c r="T2349" s="49">
        <v>143</v>
      </c>
      <c r="U2349" s="49">
        <v>148</v>
      </c>
      <c r="V2349" s="49">
        <v>151</v>
      </c>
    </row>
    <row r="2350" spans="1:22" ht="15.75" customHeight="1">
      <c r="A2350" s="139" t="s">
        <v>751</v>
      </c>
      <c r="B2350" s="139" t="s">
        <v>226</v>
      </c>
      <c r="C2350" s="139" t="s">
        <v>789</v>
      </c>
      <c r="D2350" s="139" t="s">
        <v>633</v>
      </c>
      <c r="E2350" s="139" t="s">
        <v>754</v>
      </c>
      <c r="F2350" s="49">
        <v>3210</v>
      </c>
      <c r="G2350" s="49">
        <v>3670</v>
      </c>
      <c r="H2350" s="49">
        <v>3870</v>
      </c>
      <c r="I2350" s="49">
        <v>4120</v>
      </c>
      <c r="J2350" s="49">
        <v>4390</v>
      </c>
      <c r="K2350" s="49">
        <v>4270</v>
      </c>
      <c r="L2350" s="49">
        <v>4180</v>
      </c>
      <c r="M2350" s="49">
        <v>4520</v>
      </c>
      <c r="N2350" s="49">
        <v>4600</v>
      </c>
      <c r="O2350" s="49">
        <v>5010</v>
      </c>
      <c r="P2350" s="49">
        <v>5260</v>
      </c>
      <c r="Q2350" s="49">
        <v>5960</v>
      </c>
      <c r="R2350" s="49">
        <v>5560</v>
      </c>
      <c r="S2350" s="49">
        <v>5700</v>
      </c>
      <c r="T2350" s="49">
        <v>6440</v>
      </c>
      <c r="U2350" s="49">
        <v>5750</v>
      </c>
      <c r="V2350" s="49">
        <v>5990</v>
      </c>
    </row>
    <row r="2351" spans="1:22" ht="15.75" customHeight="1">
      <c r="A2351" s="139" t="s">
        <v>751</v>
      </c>
      <c r="B2351" s="139" t="s">
        <v>231</v>
      </c>
      <c r="C2351" s="139" t="s">
        <v>789</v>
      </c>
      <c r="D2351" s="139" t="s">
        <v>633</v>
      </c>
      <c r="E2351" s="139" t="s">
        <v>754</v>
      </c>
      <c r="F2351" s="49">
        <v>588</v>
      </c>
      <c r="G2351" s="49">
        <v>587</v>
      </c>
      <c r="H2351" s="49">
        <v>593</v>
      </c>
      <c r="I2351" s="49">
        <v>594</v>
      </c>
      <c r="J2351" s="49">
        <v>619</v>
      </c>
      <c r="K2351" s="49">
        <v>632</v>
      </c>
      <c r="L2351" s="49">
        <v>603</v>
      </c>
      <c r="M2351" s="49">
        <v>599</v>
      </c>
      <c r="N2351" s="49">
        <v>597</v>
      </c>
      <c r="O2351" s="49">
        <v>575</v>
      </c>
      <c r="P2351" s="49">
        <v>579</v>
      </c>
      <c r="Q2351" s="49">
        <v>551</v>
      </c>
      <c r="R2351" s="49">
        <v>545</v>
      </c>
      <c r="S2351" s="49">
        <v>536</v>
      </c>
      <c r="T2351" s="49">
        <v>521</v>
      </c>
      <c r="U2351" s="49">
        <v>539</v>
      </c>
      <c r="V2351" s="49">
        <v>534</v>
      </c>
    </row>
    <row r="2352" spans="1:22" ht="15.75" customHeight="1">
      <c r="A2352" s="139" t="s">
        <v>751</v>
      </c>
      <c r="B2352" s="139" t="s">
        <v>756</v>
      </c>
      <c r="C2352" s="139" t="s">
        <v>789</v>
      </c>
      <c r="D2352" s="139" t="s">
        <v>633</v>
      </c>
      <c r="E2352" s="139" t="s">
        <v>754</v>
      </c>
      <c r="F2352" s="49">
        <v>14700000</v>
      </c>
      <c r="G2352" s="49">
        <v>14800000</v>
      </c>
      <c r="H2352" s="49">
        <v>14800000</v>
      </c>
      <c r="I2352" s="49">
        <v>15000000</v>
      </c>
      <c r="J2352" s="49">
        <v>15200000</v>
      </c>
      <c r="K2352" s="49">
        <v>15200000</v>
      </c>
      <c r="L2352" s="49">
        <v>15200000</v>
      </c>
      <c r="M2352" s="49">
        <v>15400000</v>
      </c>
      <c r="N2352" s="49">
        <v>15000000</v>
      </c>
      <c r="O2352" s="49">
        <v>13900000</v>
      </c>
      <c r="P2352" s="49">
        <v>14400000</v>
      </c>
      <c r="Q2352" s="49">
        <v>14300000</v>
      </c>
      <c r="R2352" s="49">
        <v>14100000</v>
      </c>
      <c r="S2352" s="49">
        <v>14100000</v>
      </c>
      <c r="T2352" s="49">
        <v>13900000</v>
      </c>
      <c r="U2352" s="49">
        <v>13700000</v>
      </c>
      <c r="V2352" s="49">
        <v>13600000</v>
      </c>
    </row>
    <row r="2353" spans="1:22" ht="15.75" customHeight="1">
      <c r="A2353" s="139" t="s">
        <v>751</v>
      </c>
      <c r="B2353" s="139" t="s">
        <v>757</v>
      </c>
      <c r="C2353" s="139" t="s">
        <v>789</v>
      </c>
      <c r="D2353" s="139" t="s">
        <v>633</v>
      </c>
      <c r="E2353" s="139" t="s">
        <v>754</v>
      </c>
      <c r="F2353" s="49">
        <v>5710</v>
      </c>
      <c r="G2353" s="49">
        <v>5810</v>
      </c>
      <c r="H2353" s="49">
        <v>5600</v>
      </c>
      <c r="I2353" s="49">
        <v>5610</v>
      </c>
      <c r="J2353" s="49">
        <v>5880</v>
      </c>
      <c r="K2353" s="49">
        <v>5830</v>
      </c>
      <c r="L2353" s="49">
        <v>6080</v>
      </c>
      <c r="M2353" s="49">
        <v>6830</v>
      </c>
      <c r="N2353" s="49">
        <v>6570</v>
      </c>
      <c r="O2353" s="49">
        <v>6720</v>
      </c>
      <c r="P2353" s="49">
        <v>4660</v>
      </c>
      <c r="Q2353" s="49">
        <v>5920</v>
      </c>
      <c r="R2353" s="49">
        <v>7110</v>
      </c>
      <c r="S2353" s="49">
        <v>6360</v>
      </c>
      <c r="T2353" s="49">
        <v>7040</v>
      </c>
      <c r="U2353" s="49">
        <v>7280</v>
      </c>
      <c r="V2353" s="49">
        <v>7410</v>
      </c>
    </row>
    <row r="2354" spans="1:22" ht="15.75" customHeight="1">
      <c r="A2354" s="139" t="s">
        <v>751</v>
      </c>
      <c r="B2354" s="139" t="s">
        <v>758</v>
      </c>
      <c r="C2354" s="139" t="s">
        <v>789</v>
      </c>
      <c r="D2354" s="139" t="s">
        <v>633</v>
      </c>
      <c r="E2354" s="139" t="s">
        <v>754</v>
      </c>
      <c r="F2354" s="49">
        <v>155000</v>
      </c>
      <c r="G2354" s="49">
        <v>159000</v>
      </c>
      <c r="H2354" s="49">
        <v>160000</v>
      </c>
      <c r="I2354" s="49">
        <v>152000</v>
      </c>
      <c r="J2354" s="49">
        <v>153000</v>
      </c>
      <c r="K2354" s="49">
        <v>164000</v>
      </c>
      <c r="L2354" s="49">
        <v>174000</v>
      </c>
      <c r="M2354" s="49">
        <v>170000</v>
      </c>
      <c r="N2354" s="49">
        <v>184000</v>
      </c>
      <c r="O2354" s="49">
        <v>197000</v>
      </c>
      <c r="P2354" s="49">
        <v>207000</v>
      </c>
      <c r="Q2354" s="49">
        <v>206000</v>
      </c>
      <c r="R2354" s="49">
        <v>206000</v>
      </c>
      <c r="S2354" s="49">
        <v>238000</v>
      </c>
      <c r="T2354" s="49">
        <v>241000</v>
      </c>
      <c r="U2354" s="49">
        <v>249000</v>
      </c>
      <c r="V2354" s="49">
        <v>255000</v>
      </c>
    </row>
    <row r="2355" spans="1:22" ht="15.75" customHeight="1">
      <c r="A2355" s="139" t="s">
        <v>751</v>
      </c>
      <c r="B2355" s="139" t="s">
        <v>594</v>
      </c>
      <c r="C2355" s="139" t="s">
        <v>789</v>
      </c>
      <c r="D2355" s="139" t="s">
        <v>633</v>
      </c>
      <c r="E2355" s="139" t="s">
        <v>754</v>
      </c>
      <c r="F2355" s="49">
        <v>105000</v>
      </c>
      <c r="G2355" s="49">
        <v>101000</v>
      </c>
      <c r="H2355" s="49">
        <v>89800</v>
      </c>
      <c r="I2355" s="49">
        <v>117000</v>
      </c>
      <c r="J2355" s="49">
        <v>130000</v>
      </c>
      <c r="K2355" s="49">
        <v>139000</v>
      </c>
      <c r="L2355" s="49">
        <v>149000</v>
      </c>
      <c r="M2355" s="49">
        <v>164000</v>
      </c>
      <c r="N2355" s="49">
        <v>190000</v>
      </c>
      <c r="O2355" s="49">
        <v>202000</v>
      </c>
      <c r="P2355" s="49">
        <v>195000</v>
      </c>
      <c r="Q2355" s="49">
        <v>201000</v>
      </c>
      <c r="R2355" s="49">
        <v>214000</v>
      </c>
      <c r="S2355" s="49">
        <v>206000</v>
      </c>
      <c r="T2355" s="49">
        <v>255000</v>
      </c>
      <c r="U2355" s="49">
        <v>275000</v>
      </c>
      <c r="V2355" s="49">
        <v>282000</v>
      </c>
    </row>
    <row r="2356" spans="1:22" ht="15.75" customHeight="1">
      <c r="A2356" s="139" t="s">
        <v>751</v>
      </c>
      <c r="B2356" s="139" t="s">
        <v>238</v>
      </c>
      <c r="C2356" s="139" t="s">
        <v>789</v>
      </c>
      <c r="D2356" s="139" t="s">
        <v>633</v>
      </c>
      <c r="E2356" s="139" t="s">
        <v>754</v>
      </c>
      <c r="F2356" s="49">
        <v>149000</v>
      </c>
      <c r="G2356" s="49">
        <v>138000</v>
      </c>
      <c r="H2356" s="49">
        <v>132000</v>
      </c>
      <c r="I2356" s="49">
        <v>140000</v>
      </c>
      <c r="J2356" s="49">
        <v>153000</v>
      </c>
      <c r="K2356" s="49">
        <v>160000</v>
      </c>
      <c r="L2356" s="49">
        <v>171000</v>
      </c>
      <c r="M2356" s="49">
        <v>184000</v>
      </c>
      <c r="N2356" s="49">
        <v>188000</v>
      </c>
      <c r="O2356" s="49">
        <v>182000</v>
      </c>
      <c r="P2356" s="49">
        <v>190000</v>
      </c>
      <c r="Q2356" s="49">
        <v>199000</v>
      </c>
      <c r="R2356" s="49">
        <v>198000</v>
      </c>
      <c r="S2356" s="49">
        <v>203000</v>
      </c>
      <c r="T2356" s="49">
        <v>205000</v>
      </c>
      <c r="U2356" s="49">
        <v>207000</v>
      </c>
      <c r="V2356" s="49">
        <v>207000</v>
      </c>
    </row>
    <row r="2357" spans="1:22" ht="15.75" customHeight="1">
      <c r="A2357" s="139" t="s">
        <v>751</v>
      </c>
      <c r="B2357" s="139" t="s">
        <v>240</v>
      </c>
      <c r="C2357" s="139" t="s">
        <v>789</v>
      </c>
      <c r="D2357" s="139" t="s">
        <v>633</v>
      </c>
      <c r="E2357" s="139" t="s">
        <v>754</v>
      </c>
      <c r="F2357" s="49">
        <v>3340</v>
      </c>
      <c r="G2357" s="49">
        <v>3400</v>
      </c>
      <c r="H2357" s="49">
        <v>3000</v>
      </c>
      <c r="I2357" s="49">
        <v>3360</v>
      </c>
      <c r="J2357" s="49">
        <v>3620</v>
      </c>
      <c r="K2357" s="49">
        <v>4290</v>
      </c>
      <c r="L2357" s="49">
        <v>4340</v>
      </c>
      <c r="M2357" s="49">
        <v>5140</v>
      </c>
      <c r="N2357" s="49">
        <v>5760</v>
      </c>
      <c r="O2357" s="49">
        <v>4680</v>
      </c>
      <c r="P2357" s="49">
        <v>4670</v>
      </c>
      <c r="Q2357" s="49">
        <v>5450</v>
      </c>
      <c r="R2357" s="49">
        <v>6300</v>
      </c>
      <c r="S2357" s="49">
        <v>5970</v>
      </c>
      <c r="T2357" s="49">
        <v>6000</v>
      </c>
      <c r="U2357" s="49">
        <v>6810</v>
      </c>
      <c r="V2357" s="49">
        <v>6930</v>
      </c>
    </row>
    <row r="2358" spans="1:22" ht="15.75" customHeight="1">
      <c r="A2358" s="139" t="s">
        <v>751</v>
      </c>
      <c r="B2358" s="139" t="s">
        <v>759</v>
      </c>
      <c r="C2358" s="139" t="s">
        <v>789</v>
      </c>
      <c r="D2358" s="139" t="s">
        <v>633</v>
      </c>
      <c r="E2358" s="139" t="s">
        <v>754</v>
      </c>
      <c r="F2358" s="49">
        <v>3.67</v>
      </c>
      <c r="G2358" s="49">
        <v>3.67</v>
      </c>
      <c r="H2358" s="49">
        <v>3.67</v>
      </c>
      <c r="I2358" s="49">
        <v>3.67</v>
      </c>
      <c r="J2358" s="49">
        <v>7.33</v>
      </c>
      <c r="K2358" s="49">
        <v>7.33</v>
      </c>
      <c r="L2358" s="49">
        <v>7.33</v>
      </c>
      <c r="M2358" s="49">
        <v>11</v>
      </c>
      <c r="N2358" s="49">
        <v>5.31</v>
      </c>
      <c r="O2358" s="49">
        <v>5.18</v>
      </c>
      <c r="P2358" s="49">
        <v>5.05</v>
      </c>
      <c r="Q2358" s="49">
        <v>4.92</v>
      </c>
      <c r="R2358" s="49">
        <v>4.78</v>
      </c>
      <c r="S2358" s="49">
        <v>4.6500000000000004</v>
      </c>
      <c r="T2358" s="49">
        <v>4.5199999999999996</v>
      </c>
      <c r="U2358" s="49">
        <v>4.3899999999999997</v>
      </c>
      <c r="V2358" s="49">
        <v>4.26</v>
      </c>
    </row>
    <row r="2359" spans="1:22" ht="15.75" customHeight="1">
      <c r="A2359" s="139" t="s">
        <v>751</v>
      </c>
      <c r="B2359" s="139" t="s">
        <v>236</v>
      </c>
      <c r="C2359" s="139" t="s">
        <v>789</v>
      </c>
      <c r="D2359" s="139" t="s">
        <v>633</v>
      </c>
      <c r="E2359" s="139" t="s">
        <v>754</v>
      </c>
      <c r="F2359" s="49">
        <v>403</v>
      </c>
      <c r="G2359" s="49">
        <v>407</v>
      </c>
      <c r="H2359" s="49">
        <v>430</v>
      </c>
      <c r="I2359" s="49">
        <v>464</v>
      </c>
      <c r="J2359" s="49">
        <v>483</v>
      </c>
      <c r="K2359" s="49">
        <v>491</v>
      </c>
      <c r="L2359" s="49">
        <v>506</v>
      </c>
      <c r="M2359" s="49">
        <v>533</v>
      </c>
      <c r="N2359" s="49">
        <v>545</v>
      </c>
      <c r="O2359" s="49">
        <v>575</v>
      </c>
      <c r="P2359" s="49">
        <v>590</v>
      </c>
      <c r="Q2359" s="49">
        <v>580</v>
      </c>
      <c r="R2359" s="49">
        <v>592</v>
      </c>
      <c r="S2359" s="49">
        <v>593</v>
      </c>
      <c r="T2359" s="49">
        <v>607</v>
      </c>
      <c r="U2359" s="49">
        <v>626</v>
      </c>
      <c r="V2359" s="49">
        <v>636</v>
      </c>
    </row>
    <row r="2360" spans="1:22" ht="15.75" customHeight="1">
      <c r="A2360" s="139" t="s">
        <v>751</v>
      </c>
      <c r="B2360" s="139" t="s">
        <v>243</v>
      </c>
      <c r="C2360" s="139" t="s">
        <v>789</v>
      </c>
      <c r="D2360" s="139" t="s">
        <v>633</v>
      </c>
      <c r="E2360" s="139" t="s">
        <v>754</v>
      </c>
      <c r="F2360" s="49">
        <v>351000</v>
      </c>
      <c r="G2360" s="49">
        <v>359000</v>
      </c>
      <c r="H2360" s="49">
        <v>363000</v>
      </c>
      <c r="I2360" s="49">
        <v>371000</v>
      </c>
      <c r="J2360" s="49">
        <v>384000</v>
      </c>
      <c r="K2360" s="49">
        <v>388000</v>
      </c>
      <c r="L2360" s="49">
        <v>394000</v>
      </c>
      <c r="M2360" s="49">
        <v>402000</v>
      </c>
      <c r="N2360" s="49">
        <v>406000</v>
      </c>
      <c r="O2360" s="49">
        <v>410000</v>
      </c>
      <c r="P2360" s="49">
        <v>408000</v>
      </c>
      <c r="Q2360" s="49">
        <v>405000</v>
      </c>
      <c r="R2360" s="49">
        <v>408000</v>
      </c>
      <c r="S2360" s="49">
        <v>399000</v>
      </c>
      <c r="T2360" s="49">
        <v>395000</v>
      </c>
      <c r="U2360" s="49">
        <v>404000</v>
      </c>
      <c r="V2360" s="49">
        <v>415000</v>
      </c>
    </row>
    <row r="2361" spans="1:22" ht="15.75" customHeight="1">
      <c r="A2361" s="139" t="s">
        <v>751</v>
      </c>
      <c r="B2361" s="139" t="s">
        <v>245</v>
      </c>
      <c r="C2361" s="139" t="s">
        <v>789</v>
      </c>
      <c r="D2361" s="139" t="s">
        <v>633</v>
      </c>
      <c r="E2361" s="139" t="s">
        <v>754</v>
      </c>
      <c r="F2361" s="49">
        <v>66600</v>
      </c>
      <c r="G2361" s="49">
        <v>70800</v>
      </c>
      <c r="H2361" s="49">
        <v>72500</v>
      </c>
      <c r="I2361" s="49">
        <v>78100</v>
      </c>
      <c r="J2361" s="49">
        <v>78400</v>
      </c>
      <c r="K2361" s="49">
        <v>79800</v>
      </c>
      <c r="L2361" s="49">
        <v>77100</v>
      </c>
      <c r="M2361" s="49">
        <v>74300</v>
      </c>
      <c r="N2361" s="49">
        <v>74000</v>
      </c>
      <c r="O2361" s="49">
        <v>67700</v>
      </c>
      <c r="P2361" s="49">
        <v>72600</v>
      </c>
      <c r="Q2361" s="49">
        <v>70400</v>
      </c>
      <c r="R2361" s="49">
        <v>68000</v>
      </c>
      <c r="S2361" s="49">
        <v>68200</v>
      </c>
      <c r="T2361" s="49">
        <v>64400</v>
      </c>
      <c r="U2361" s="49">
        <v>66900</v>
      </c>
      <c r="V2361" s="49">
        <v>67600</v>
      </c>
    </row>
    <row r="2362" spans="1:22" ht="15.75" customHeight="1">
      <c r="A2362" s="139" t="s">
        <v>751</v>
      </c>
      <c r="B2362" s="139" t="s">
        <v>247</v>
      </c>
      <c r="C2362" s="139" t="s">
        <v>789</v>
      </c>
      <c r="D2362" s="139" t="s">
        <v>633</v>
      </c>
      <c r="E2362" s="139" t="s">
        <v>754</v>
      </c>
      <c r="F2362" s="49">
        <v>29400</v>
      </c>
      <c r="G2362" s="49">
        <v>29200</v>
      </c>
      <c r="H2362" s="49">
        <v>29600</v>
      </c>
      <c r="I2362" s="49">
        <v>31500</v>
      </c>
      <c r="J2362" s="49">
        <v>33400</v>
      </c>
      <c r="K2362" s="49">
        <v>36200</v>
      </c>
      <c r="L2362" s="49">
        <v>39600</v>
      </c>
      <c r="M2362" s="49">
        <v>30200</v>
      </c>
      <c r="N2362" s="49">
        <v>36000</v>
      </c>
      <c r="O2362" s="49">
        <v>30400</v>
      </c>
      <c r="P2362" s="49">
        <v>30100</v>
      </c>
      <c r="Q2362" s="49">
        <v>31600</v>
      </c>
      <c r="R2362" s="49">
        <v>33700</v>
      </c>
      <c r="S2362" s="49">
        <v>33600</v>
      </c>
      <c r="T2362" s="49">
        <v>35400</v>
      </c>
      <c r="U2362" s="49">
        <v>38600</v>
      </c>
      <c r="V2362" s="49">
        <v>38500</v>
      </c>
    </row>
    <row r="2363" spans="1:22" ht="15.75" customHeight="1">
      <c r="A2363" s="139" t="s">
        <v>751</v>
      </c>
      <c r="B2363" s="139" t="s">
        <v>760</v>
      </c>
      <c r="C2363" s="139" t="s">
        <v>789</v>
      </c>
      <c r="D2363" s="139" t="s">
        <v>633</v>
      </c>
      <c r="E2363" s="139" t="s">
        <v>754</v>
      </c>
      <c r="F2363" s="49">
        <v>5310000</v>
      </c>
      <c r="G2363" s="49">
        <v>5380000</v>
      </c>
      <c r="H2363" s="49">
        <v>5770000</v>
      </c>
      <c r="I2363" s="49">
        <v>6550000</v>
      </c>
      <c r="J2363" s="49">
        <v>7340000</v>
      </c>
      <c r="K2363" s="49">
        <v>8050000</v>
      </c>
      <c r="L2363" s="49">
        <v>8770000</v>
      </c>
      <c r="M2363" s="49">
        <v>9400000</v>
      </c>
      <c r="N2363" s="49">
        <v>10100000</v>
      </c>
      <c r="O2363" s="49">
        <v>10600000</v>
      </c>
      <c r="P2363" s="49">
        <v>11400000</v>
      </c>
      <c r="Q2363" s="49">
        <v>12400000</v>
      </c>
      <c r="R2363" s="49">
        <v>12900000</v>
      </c>
      <c r="S2363" s="49">
        <v>13000000</v>
      </c>
      <c r="T2363" s="49">
        <v>13200000</v>
      </c>
      <c r="U2363" s="49">
        <v>13200000</v>
      </c>
      <c r="V2363" s="49">
        <v>13300000</v>
      </c>
    </row>
    <row r="2364" spans="1:22" ht="15.75" customHeight="1">
      <c r="A2364" s="139" t="s">
        <v>751</v>
      </c>
      <c r="B2364" s="139" t="s">
        <v>284</v>
      </c>
      <c r="C2364" s="139" t="s">
        <v>789</v>
      </c>
      <c r="D2364" s="139" t="s">
        <v>633</v>
      </c>
      <c r="E2364" s="139" t="s">
        <v>754</v>
      </c>
      <c r="F2364" s="49">
        <v>377</v>
      </c>
      <c r="G2364" s="49">
        <v>313</v>
      </c>
      <c r="H2364" s="49">
        <v>319</v>
      </c>
      <c r="I2364" s="49">
        <v>272</v>
      </c>
      <c r="J2364" s="49">
        <v>312</v>
      </c>
      <c r="K2364" s="49">
        <v>272</v>
      </c>
      <c r="L2364" s="49">
        <v>309</v>
      </c>
      <c r="M2364" s="49">
        <v>317</v>
      </c>
      <c r="N2364" s="49">
        <v>325</v>
      </c>
      <c r="O2364" s="49">
        <v>324</v>
      </c>
      <c r="P2364" s="49">
        <v>366</v>
      </c>
      <c r="Q2364" s="49">
        <v>374</v>
      </c>
      <c r="R2364" s="49">
        <v>412</v>
      </c>
      <c r="S2364" s="49">
        <v>421</v>
      </c>
      <c r="T2364" s="49">
        <v>578</v>
      </c>
      <c r="U2364" s="49">
        <v>608</v>
      </c>
      <c r="V2364" s="49">
        <v>625</v>
      </c>
    </row>
    <row r="2365" spans="1:22" ht="15.75" customHeight="1">
      <c r="A2365" s="139" t="s">
        <v>751</v>
      </c>
      <c r="B2365" s="139" t="s">
        <v>260</v>
      </c>
      <c r="C2365" s="139" t="s">
        <v>789</v>
      </c>
      <c r="D2365" s="139" t="s">
        <v>633</v>
      </c>
      <c r="E2365" s="139" t="s">
        <v>754</v>
      </c>
      <c r="F2365" s="49">
        <v>127000</v>
      </c>
      <c r="G2365" s="49">
        <v>127000</v>
      </c>
      <c r="H2365" s="49">
        <v>127000</v>
      </c>
      <c r="I2365" s="49">
        <v>129000</v>
      </c>
      <c r="J2365" s="49">
        <v>130000</v>
      </c>
      <c r="K2365" s="49">
        <v>127000</v>
      </c>
      <c r="L2365" s="49">
        <v>125000</v>
      </c>
      <c r="M2365" s="49">
        <v>122000</v>
      </c>
      <c r="N2365" s="49">
        <v>122000</v>
      </c>
      <c r="O2365" s="49">
        <v>109000</v>
      </c>
      <c r="P2365" s="49">
        <v>115000</v>
      </c>
      <c r="Q2365" s="49">
        <v>105000</v>
      </c>
      <c r="R2365" s="49">
        <v>102000</v>
      </c>
      <c r="S2365" s="49">
        <v>103000</v>
      </c>
      <c r="T2365" s="49">
        <v>97600</v>
      </c>
      <c r="U2365" s="49">
        <v>101000</v>
      </c>
      <c r="V2365" s="49">
        <v>101000</v>
      </c>
    </row>
    <row r="2366" spans="1:22" ht="15.75" customHeight="1">
      <c r="A2366" s="139" t="s">
        <v>751</v>
      </c>
      <c r="B2366" s="139" t="s">
        <v>264</v>
      </c>
      <c r="C2366" s="139" t="s">
        <v>789</v>
      </c>
      <c r="D2366" s="139" t="s">
        <v>633</v>
      </c>
      <c r="E2366" s="139" t="s">
        <v>754</v>
      </c>
      <c r="F2366" s="49">
        <v>1630</v>
      </c>
      <c r="G2366" s="49">
        <v>1840</v>
      </c>
      <c r="H2366" s="49">
        <v>2110</v>
      </c>
      <c r="I2366" s="49">
        <v>2390</v>
      </c>
      <c r="J2366" s="49">
        <v>2540</v>
      </c>
      <c r="K2366" s="49">
        <v>2430</v>
      </c>
      <c r="L2366" s="49">
        <v>3780</v>
      </c>
      <c r="M2366" s="49">
        <v>4380</v>
      </c>
      <c r="N2366" s="49">
        <v>4320</v>
      </c>
      <c r="O2366" s="49">
        <v>4570</v>
      </c>
      <c r="P2366" s="49">
        <v>5010</v>
      </c>
      <c r="Q2366" s="49">
        <v>5190</v>
      </c>
      <c r="R2366" s="49">
        <v>5370</v>
      </c>
      <c r="S2366" s="49">
        <v>5720</v>
      </c>
      <c r="T2366" s="49">
        <v>6230</v>
      </c>
      <c r="U2366" s="49">
        <v>6220</v>
      </c>
      <c r="V2366" s="49">
        <v>6260</v>
      </c>
    </row>
    <row r="2367" spans="1:22" ht="15.75" customHeight="1">
      <c r="A2367" s="139" t="s">
        <v>751</v>
      </c>
      <c r="B2367" s="139" t="s">
        <v>280</v>
      </c>
      <c r="C2367" s="139" t="s">
        <v>789</v>
      </c>
      <c r="D2367" s="139" t="s">
        <v>633</v>
      </c>
      <c r="E2367" s="139" t="s">
        <v>754</v>
      </c>
      <c r="F2367" s="49">
        <v>1110</v>
      </c>
      <c r="G2367" s="49">
        <v>1070</v>
      </c>
      <c r="H2367" s="49">
        <v>1080</v>
      </c>
      <c r="I2367" s="49">
        <v>1160</v>
      </c>
      <c r="J2367" s="49">
        <v>1190</v>
      </c>
      <c r="K2367" s="49">
        <v>1210</v>
      </c>
      <c r="L2367" s="49">
        <v>1450</v>
      </c>
      <c r="M2367" s="49">
        <v>1740</v>
      </c>
      <c r="N2367" s="49">
        <v>1960</v>
      </c>
      <c r="O2367" s="49">
        <v>1970</v>
      </c>
      <c r="P2367" s="49">
        <v>2000</v>
      </c>
      <c r="Q2367" s="49">
        <v>2240</v>
      </c>
      <c r="R2367" s="49">
        <v>2650</v>
      </c>
      <c r="S2367" s="49">
        <v>3100</v>
      </c>
      <c r="T2367" s="49">
        <v>2910</v>
      </c>
      <c r="U2367" s="49">
        <v>2680</v>
      </c>
      <c r="V2367" s="49">
        <v>2700</v>
      </c>
    </row>
    <row r="2368" spans="1:22" ht="15.75" customHeight="1">
      <c r="A2368" s="139" t="s">
        <v>751</v>
      </c>
      <c r="B2368" s="139" t="s">
        <v>254</v>
      </c>
      <c r="C2368" s="139" t="s">
        <v>789</v>
      </c>
      <c r="D2368" s="139" t="s">
        <v>633</v>
      </c>
      <c r="E2368" s="139" t="s">
        <v>754</v>
      </c>
      <c r="F2368" s="49">
        <v>30500</v>
      </c>
      <c r="G2368" s="49">
        <v>35300</v>
      </c>
      <c r="H2368" s="49">
        <v>36600</v>
      </c>
      <c r="I2368" s="49">
        <v>38900</v>
      </c>
      <c r="J2368" s="49">
        <v>41100</v>
      </c>
      <c r="K2368" s="49">
        <v>43100</v>
      </c>
      <c r="L2368" s="49">
        <v>47100</v>
      </c>
      <c r="M2368" s="49">
        <v>48200</v>
      </c>
      <c r="N2368" s="49">
        <v>50900</v>
      </c>
      <c r="O2368" s="49">
        <v>53400</v>
      </c>
      <c r="P2368" s="49">
        <v>58300</v>
      </c>
      <c r="Q2368" s="49">
        <v>61200</v>
      </c>
      <c r="R2368" s="49">
        <v>65100</v>
      </c>
      <c r="S2368" s="49">
        <v>65300</v>
      </c>
      <c r="T2368" s="49">
        <v>69100</v>
      </c>
      <c r="U2368" s="49">
        <v>81700</v>
      </c>
      <c r="V2368" s="49">
        <v>83700</v>
      </c>
    </row>
    <row r="2369" spans="1:22" ht="15.75" customHeight="1">
      <c r="A2369" s="139" t="s">
        <v>751</v>
      </c>
      <c r="B2369" s="139" t="s">
        <v>278</v>
      </c>
      <c r="C2369" s="139" t="s">
        <v>789</v>
      </c>
      <c r="D2369" s="139" t="s">
        <v>633</v>
      </c>
      <c r="E2369" s="139" t="s">
        <v>754</v>
      </c>
      <c r="F2369" s="49">
        <v>46100</v>
      </c>
      <c r="G2369" s="49">
        <v>49600</v>
      </c>
      <c r="H2369" s="49">
        <v>46700</v>
      </c>
      <c r="I2369" s="49">
        <v>51100</v>
      </c>
      <c r="J2369" s="49">
        <v>49900</v>
      </c>
      <c r="K2369" s="49">
        <v>51000</v>
      </c>
      <c r="L2369" s="49">
        <v>52000</v>
      </c>
      <c r="M2369" s="49">
        <v>56200</v>
      </c>
      <c r="N2369" s="49">
        <v>54000</v>
      </c>
      <c r="O2369" s="49">
        <v>45800</v>
      </c>
      <c r="P2369" s="49">
        <v>48000</v>
      </c>
      <c r="Q2369" s="49">
        <v>53300</v>
      </c>
      <c r="R2369" s="49">
        <v>48600</v>
      </c>
      <c r="S2369" s="49">
        <v>42600</v>
      </c>
      <c r="T2369" s="49">
        <v>45200</v>
      </c>
      <c r="U2369" s="49">
        <v>48100</v>
      </c>
      <c r="V2369" s="49">
        <v>45300</v>
      </c>
    </row>
    <row r="2370" spans="1:22" ht="15.75" customHeight="1">
      <c r="A2370" s="139" t="s">
        <v>751</v>
      </c>
      <c r="B2370" s="139" t="s">
        <v>252</v>
      </c>
      <c r="C2370" s="139" t="s">
        <v>789</v>
      </c>
      <c r="D2370" s="139" t="s">
        <v>633</v>
      </c>
      <c r="E2370" s="139" t="s">
        <v>754</v>
      </c>
      <c r="F2370" s="49">
        <v>20400</v>
      </c>
      <c r="G2370" s="49">
        <v>15800</v>
      </c>
      <c r="H2370" s="49">
        <v>17600</v>
      </c>
      <c r="I2370" s="49">
        <v>18200</v>
      </c>
      <c r="J2370" s="49">
        <v>19200</v>
      </c>
      <c r="K2370" s="49">
        <v>21300</v>
      </c>
      <c r="L2370" s="49">
        <v>21200</v>
      </c>
      <c r="M2370" s="49">
        <v>29200</v>
      </c>
      <c r="N2370" s="49">
        <v>32100</v>
      </c>
      <c r="O2370" s="49">
        <v>30600</v>
      </c>
      <c r="P2370" s="49">
        <v>31500</v>
      </c>
      <c r="Q2370" s="49">
        <v>30900</v>
      </c>
      <c r="R2370" s="49">
        <v>28900</v>
      </c>
      <c r="S2370" s="49">
        <v>33700</v>
      </c>
      <c r="T2370" s="49">
        <v>33800</v>
      </c>
      <c r="U2370" s="49">
        <v>26700</v>
      </c>
      <c r="V2370" s="49">
        <v>25900</v>
      </c>
    </row>
    <row r="2371" spans="1:22" ht="15.75" customHeight="1">
      <c r="A2371" s="139" t="s">
        <v>751</v>
      </c>
      <c r="B2371" s="139" t="s">
        <v>249</v>
      </c>
      <c r="C2371" s="139" t="s">
        <v>789</v>
      </c>
      <c r="D2371" s="139" t="s">
        <v>633</v>
      </c>
      <c r="E2371" s="139" t="s">
        <v>754</v>
      </c>
      <c r="F2371" s="49">
        <v>2050</v>
      </c>
      <c r="G2371" s="49">
        <v>1960</v>
      </c>
      <c r="H2371" s="49">
        <v>1970</v>
      </c>
      <c r="I2371" s="49">
        <v>1920</v>
      </c>
      <c r="J2371" s="49">
        <v>2130</v>
      </c>
      <c r="K2371" s="49">
        <v>2150</v>
      </c>
      <c r="L2371" s="49">
        <v>2080</v>
      </c>
      <c r="M2371" s="49">
        <v>2110</v>
      </c>
      <c r="N2371" s="49">
        <v>1920</v>
      </c>
      <c r="O2371" s="49">
        <v>2070</v>
      </c>
      <c r="P2371" s="49">
        <v>2090</v>
      </c>
      <c r="Q2371" s="49">
        <v>2310</v>
      </c>
      <c r="R2371" s="49">
        <v>2420</v>
      </c>
      <c r="S2371" s="49">
        <v>3260</v>
      </c>
      <c r="T2371" s="49">
        <v>2870</v>
      </c>
      <c r="U2371" s="49">
        <v>2960</v>
      </c>
      <c r="V2371" s="49">
        <v>3010</v>
      </c>
    </row>
    <row r="2372" spans="1:22" ht="15.75" customHeight="1">
      <c r="A2372" s="139" t="s">
        <v>751</v>
      </c>
      <c r="B2372" s="139" t="s">
        <v>270</v>
      </c>
      <c r="C2372" s="139" t="s">
        <v>789</v>
      </c>
      <c r="D2372" s="139" t="s">
        <v>633</v>
      </c>
      <c r="E2372" s="139" t="s">
        <v>754</v>
      </c>
      <c r="F2372" s="49">
        <v>14300</v>
      </c>
      <c r="G2372" s="49">
        <v>14800</v>
      </c>
      <c r="H2372" s="49">
        <v>15600</v>
      </c>
      <c r="I2372" s="49">
        <v>15500</v>
      </c>
      <c r="J2372" s="49">
        <v>16500</v>
      </c>
      <c r="K2372" s="49">
        <v>16800</v>
      </c>
      <c r="L2372" s="49">
        <v>17900</v>
      </c>
      <c r="M2372" s="49">
        <v>17800</v>
      </c>
      <c r="N2372" s="49">
        <v>19700</v>
      </c>
      <c r="O2372" s="49">
        <v>19800</v>
      </c>
      <c r="P2372" s="49">
        <v>20200</v>
      </c>
      <c r="Q2372" s="49">
        <v>22200</v>
      </c>
      <c r="R2372" s="49">
        <v>20500</v>
      </c>
      <c r="S2372" s="49">
        <v>20200</v>
      </c>
      <c r="T2372" s="49">
        <v>22500</v>
      </c>
      <c r="U2372" s="49">
        <v>20900</v>
      </c>
      <c r="V2372" s="49">
        <v>21900</v>
      </c>
    </row>
    <row r="2373" spans="1:22" ht="15.75" customHeight="1">
      <c r="A2373" s="139" t="s">
        <v>751</v>
      </c>
      <c r="B2373" s="139" t="s">
        <v>258</v>
      </c>
      <c r="C2373" s="139" t="s">
        <v>789</v>
      </c>
      <c r="D2373" s="139" t="s">
        <v>633</v>
      </c>
      <c r="E2373" s="139" t="s">
        <v>754</v>
      </c>
      <c r="F2373" s="49">
        <v>55800</v>
      </c>
      <c r="G2373" s="49">
        <v>56000</v>
      </c>
      <c r="H2373" s="49">
        <v>56100</v>
      </c>
      <c r="I2373" s="49">
        <v>57500</v>
      </c>
      <c r="J2373" s="49">
        <v>63000</v>
      </c>
      <c r="K2373" s="49">
        <v>64400</v>
      </c>
      <c r="L2373" s="49">
        <v>69100</v>
      </c>
      <c r="M2373" s="49">
        <v>66500</v>
      </c>
      <c r="N2373" s="49">
        <v>68700</v>
      </c>
      <c r="O2373" s="49">
        <v>64400</v>
      </c>
      <c r="P2373" s="49">
        <v>68400</v>
      </c>
      <c r="Q2373" s="49">
        <v>65400</v>
      </c>
      <c r="R2373" s="49">
        <v>66400</v>
      </c>
      <c r="S2373" s="49">
        <v>68300</v>
      </c>
      <c r="T2373" s="49">
        <v>67900</v>
      </c>
      <c r="U2373" s="49">
        <v>63300</v>
      </c>
      <c r="V2373" s="49">
        <v>65100</v>
      </c>
    </row>
    <row r="2374" spans="1:22" ht="15.75" customHeight="1">
      <c r="A2374" s="139" t="s">
        <v>751</v>
      </c>
      <c r="B2374" s="139" t="s">
        <v>262</v>
      </c>
      <c r="C2374" s="139" t="s">
        <v>789</v>
      </c>
      <c r="D2374" s="139" t="s">
        <v>633</v>
      </c>
      <c r="E2374" s="139" t="s">
        <v>754</v>
      </c>
      <c r="F2374" s="49">
        <v>401</v>
      </c>
      <c r="G2374" s="49">
        <v>452</v>
      </c>
      <c r="H2374" s="49">
        <v>437</v>
      </c>
      <c r="I2374" s="49">
        <v>438</v>
      </c>
      <c r="J2374" s="49">
        <v>398</v>
      </c>
      <c r="K2374" s="49">
        <v>427</v>
      </c>
      <c r="L2374" s="49">
        <v>449</v>
      </c>
      <c r="M2374" s="49">
        <v>482</v>
      </c>
      <c r="N2374" s="49">
        <v>442</v>
      </c>
      <c r="O2374" s="49">
        <v>592</v>
      </c>
      <c r="P2374" s="49">
        <v>541</v>
      </c>
      <c r="Q2374" s="49">
        <v>607</v>
      </c>
      <c r="R2374" s="49">
        <v>482</v>
      </c>
      <c r="S2374" s="49">
        <v>519</v>
      </c>
      <c r="T2374" s="49">
        <v>501</v>
      </c>
      <c r="U2374" s="49">
        <v>625</v>
      </c>
      <c r="V2374" s="49">
        <v>659</v>
      </c>
    </row>
    <row r="2375" spans="1:22" ht="15.75" customHeight="1">
      <c r="A2375" s="139" t="s">
        <v>751</v>
      </c>
      <c r="B2375" s="139" t="s">
        <v>268</v>
      </c>
      <c r="C2375" s="139" t="s">
        <v>789</v>
      </c>
      <c r="D2375" s="139" t="s">
        <v>633</v>
      </c>
      <c r="E2375" s="139" t="s">
        <v>754</v>
      </c>
      <c r="F2375" s="49">
        <v>7830</v>
      </c>
      <c r="G2375" s="49">
        <v>7050</v>
      </c>
      <c r="H2375" s="49">
        <v>9060</v>
      </c>
      <c r="I2375" s="49">
        <v>9740</v>
      </c>
      <c r="J2375" s="49">
        <v>9770</v>
      </c>
      <c r="K2375" s="49">
        <v>10900</v>
      </c>
      <c r="L2375" s="49">
        <v>13500</v>
      </c>
      <c r="M2375" s="49">
        <v>11100</v>
      </c>
      <c r="N2375" s="49">
        <v>11900</v>
      </c>
      <c r="O2375" s="49">
        <v>12600</v>
      </c>
      <c r="P2375" s="49">
        <v>13700</v>
      </c>
      <c r="Q2375" s="49">
        <v>14500</v>
      </c>
      <c r="R2375" s="49">
        <v>16900</v>
      </c>
      <c r="S2375" s="49">
        <v>17000</v>
      </c>
      <c r="T2375" s="49">
        <v>18400</v>
      </c>
      <c r="U2375" s="49">
        <v>16800</v>
      </c>
      <c r="V2375" s="49">
        <v>17100</v>
      </c>
    </row>
    <row r="2376" spans="1:22" ht="15.75" customHeight="1">
      <c r="A2376" s="139" t="s">
        <v>751</v>
      </c>
      <c r="B2376" s="139" t="s">
        <v>274</v>
      </c>
      <c r="C2376" s="139" t="s">
        <v>789</v>
      </c>
      <c r="D2376" s="139" t="s">
        <v>633</v>
      </c>
      <c r="E2376" s="139" t="s">
        <v>754</v>
      </c>
      <c r="F2376" s="49">
        <v>361000</v>
      </c>
      <c r="G2376" s="49">
        <v>364000</v>
      </c>
      <c r="H2376" s="49">
        <v>363000</v>
      </c>
      <c r="I2376" s="49">
        <v>365000</v>
      </c>
      <c r="J2376" s="49">
        <v>379000</v>
      </c>
      <c r="K2376" s="49">
        <v>385000</v>
      </c>
      <c r="L2376" s="49">
        <v>389000</v>
      </c>
      <c r="M2376" s="49">
        <v>408000</v>
      </c>
      <c r="N2376" s="49">
        <v>428000</v>
      </c>
      <c r="O2376" s="49">
        <v>405000</v>
      </c>
      <c r="P2376" s="49">
        <v>451000</v>
      </c>
      <c r="Q2376" s="49">
        <v>456000</v>
      </c>
      <c r="R2376" s="49">
        <v>481000</v>
      </c>
      <c r="S2376" s="49">
        <v>496000</v>
      </c>
      <c r="T2376" s="49">
        <v>518000</v>
      </c>
      <c r="U2376" s="49">
        <v>505000</v>
      </c>
      <c r="V2376" s="49">
        <v>472000</v>
      </c>
    </row>
    <row r="2377" spans="1:22" ht="15.75" customHeight="1">
      <c r="A2377" s="139" t="s">
        <v>751</v>
      </c>
      <c r="B2377" s="139" t="s">
        <v>256</v>
      </c>
      <c r="C2377" s="139" t="s">
        <v>789</v>
      </c>
      <c r="D2377" s="139" t="s">
        <v>633</v>
      </c>
      <c r="E2377" s="139" t="s">
        <v>754</v>
      </c>
      <c r="F2377" s="49">
        <v>1180</v>
      </c>
      <c r="G2377" s="49">
        <v>1210</v>
      </c>
      <c r="H2377" s="49">
        <v>1210</v>
      </c>
      <c r="I2377" s="49">
        <v>1260</v>
      </c>
      <c r="J2377" s="49">
        <v>1280</v>
      </c>
      <c r="K2377" s="49">
        <v>1330</v>
      </c>
      <c r="L2377" s="49">
        <v>1350</v>
      </c>
      <c r="M2377" s="49">
        <v>1350</v>
      </c>
      <c r="N2377" s="49">
        <v>1600</v>
      </c>
      <c r="O2377" s="49">
        <v>1600</v>
      </c>
      <c r="P2377" s="49">
        <v>1460</v>
      </c>
      <c r="Q2377" s="49">
        <v>1520</v>
      </c>
      <c r="R2377" s="49">
        <v>1460</v>
      </c>
      <c r="S2377" s="49">
        <v>1440</v>
      </c>
      <c r="T2377" s="49">
        <v>1260</v>
      </c>
      <c r="U2377" s="49">
        <v>1300</v>
      </c>
      <c r="V2377" s="49">
        <v>1320</v>
      </c>
    </row>
    <row r="2378" spans="1:22" ht="15.75" customHeight="1">
      <c r="A2378" s="139" t="s">
        <v>751</v>
      </c>
      <c r="B2378" s="139" t="s">
        <v>276</v>
      </c>
      <c r="C2378" s="139" t="s">
        <v>789</v>
      </c>
      <c r="D2378" s="139" t="s">
        <v>633</v>
      </c>
      <c r="E2378" s="139" t="s">
        <v>754</v>
      </c>
      <c r="F2378" s="49">
        <v>4730</v>
      </c>
      <c r="G2378" s="49">
        <v>4530</v>
      </c>
      <c r="H2378" s="49">
        <v>4400</v>
      </c>
      <c r="I2378" s="49">
        <v>4620</v>
      </c>
      <c r="J2378" s="49">
        <v>5020</v>
      </c>
      <c r="K2378" s="49">
        <v>5030</v>
      </c>
      <c r="L2378" s="49">
        <v>4890</v>
      </c>
      <c r="M2378" s="49">
        <v>8440</v>
      </c>
      <c r="N2378" s="49">
        <v>9140</v>
      </c>
      <c r="O2378" s="49">
        <v>7890</v>
      </c>
      <c r="P2378" s="49">
        <v>8230</v>
      </c>
      <c r="Q2378" s="49">
        <v>9720</v>
      </c>
      <c r="R2378" s="49">
        <v>9700</v>
      </c>
      <c r="S2378" s="49">
        <v>7830</v>
      </c>
      <c r="T2378" s="49">
        <v>9140</v>
      </c>
      <c r="U2378" s="49">
        <v>9500</v>
      </c>
      <c r="V2378" s="49">
        <v>11100</v>
      </c>
    </row>
    <row r="2379" spans="1:22" ht="15.75" customHeight="1">
      <c r="A2379" s="139" t="s">
        <v>751</v>
      </c>
      <c r="B2379" s="139" t="s">
        <v>266</v>
      </c>
      <c r="C2379" s="139" t="s">
        <v>789</v>
      </c>
      <c r="D2379" s="139" t="s">
        <v>633</v>
      </c>
      <c r="E2379" s="139" t="s">
        <v>754</v>
      </c>
      <c r="F2379" s="49">
        <v>460</v>
      </c>
      <c r="G2379" s="49">
        <v>455</v>
      </c>
      <c r="H2379" s="49">
        <v>502</v>
      </c>
      <c r="I2379" s="49">
        <v>462</v>
      </c>
      <c r="J2379" s="49">
        <v>393</v>
      </c>
      <c r="K2379" s="49">
        <v>477</v>
      </c>
      <c r="L2379" s="49">
        <v>472</v>
      </c>
      <c r="M2379" s="49">
        <v>475</v>
      </c>
      <c r="N2379" s="49">
        <v>536</v>
      </c>
      <c r="O2379" s="49">
        <v>717</v>
      </c>
      <c r="P2379" s="49">
        <v>837</v>
      </c>
      <c r="Q2379" s="49">
        <v>1030</v>
      </c>
      <c r="R2379" s="49">
        <v>1120</v>
      </c>
      <c r="S2379" s="49">
        <v>1200</v>
      </c>
      <c r="T2379" s="49">
        <v>1290</v>
      </c>
      <c r="U2379" s="49">
        <v>1260</v>
      </c>
      <c r="V2379" s="49">
        <v>1310</v>
      </c>
    </row>
    <row r="2380" spans="1:22" ht="15.75" customHeight="1">
      <c r="A2380" s="139" t="s">
        <v>751</v>
      </c>
      <c r="B2380" s="139" t="s">
        <v>272</v>
      </c>
      <c r="C2380" s="139" t="s">
        <v>789</v>
      </c>
      <c r="D2380" s="139" t="s">
        <v>633</v>
      </c>
      <c r="E2380" s="139" t="s">
        <v>754</v>
      </c>
      <c r="F2380" s="49">
        <v>3920</v>
      </c>
      <c r="G2380" s="49">
        <v>4030</v>
      </c>
      <c r="H2380" s="49">
        <v>4180</v>
      </c>
      <c r="I2380" s="49">
        <v>4050</v>
      </c>
      <c r="J2380" s="49">
        <v>4090</v>
      </c>
      <c r="K2380" s="49">
        <v>4280</v>
      </c>
      <c r="L2380" s="49">
        <v>4310</v>
      </c>
      <c r="M2380" s="49">
        <v>4390</v>
      </c>
      <c r="N2380" s="49">
        <v>4650</v>
      </c>
      <c r="O2380" s="49">
        <v>3990</v>
      </c>
      <c r="P2380" s="49">
        <v>4760</v>
      </c>
      <c r="Q2380" s="49">
        <v>4230</v>
      </c>
      <c r="R2380" s="49">
        <v>4260</v>
      </c>
      <c r="S2380" s="49">
        <v>5290</v>
      </c>
      <c r="T2380" s="49">
        <v>7090</v>
      </c>
      <c r="U2380" s="49">
        <v>7250</v>
      </c>
      <c r="V2380" s="49">
        <v>7280</v>
      </c>
    </row>
    <row r="2381" spans="1:22" ht="15.75" customHeight="1">
      <c r="A2381" s="139" t="s">
        <v>751</v>
      </c>
      <c r="B2381" s="139" t="s">
        <v>294</v>
      </c>
      <c r="C2381" s="139" t="s">
        <v>789</v>
      </c>
      <c r="D2381" s="139" t="s">
        <v>633</v>
      </c>
      <c r="E2381" s="139" t="s">
        <v>754</v>
      </c>
      <c r="F2381" s="49">
        <v>392</v>
      </c>
      <c r="G2381" s="49">
        <v>373</v>
      </c>
      <c r="H2381" s="49">
        <v>372</v>
      </c>
      <c r="I2381" s="49">
        <v>362</v>
      </c>
      <c r="J2381" s="49">
        <v>378</v>
      </c>
      <c r="K2381" s="49">
        <v>394</v>
      </c>
      <c r="L2381" s="49">
        <v>404</v>
      </c>
      <c r="M2381" s="49">
        <v>424</v>
      </c>
      <c r="N2381" s="49">
        <v>430</v>
      </c>
      <c r="O2381" s="49">
        <v>429</v>
      </c>
      <c r="P2381" s="49">
        <v>450</v>
      </c>
      <c r="Q2381" s="49">
        <v>468</v>
      </c>
      <c r="R2381" s="49">
        <v>483</v>
      </c>
      <c r="S2381" s="49">
        <v>490</v>
      </c>
      <c r="T2381" s="49">
        <v>490</v>
      </c>
      <c r="U2381" s="49">
        <v>573</v>
      </c>
      <c r="V2381" s="49">
        <v>592</v>
      </c>
    </row>
    <row r="2382" spans="1:22" ht="15.75" customHeight="1">
      <c r="A2382" s="139" t="s">
        <v>751</v>
      </c>
      <c r="B2382" s="139" t="s">
        <v>290</v>
      </c>
      <c r="C2382" s="139" t="s">
        <v>789</v>
      </c>
      <c r="D2382" s="139" t="s">
        <v>633</v>
      </c>
      <c r="E2382" s="139" t="s">
        <v>754</v>
      </c>
      <c r="F2382" s="49">
        <v>574000</v>
      </c>
      <c r="G2382" s="49">
        <v>566000</v>
      </c>
      <c r="H2382" s="49">
        <v>572000</v>
      </c>
      <c r="I2382" s="49">
        <v>589000</v>
      </c>
      <c r="J2382" s="49">
        <v>587000</v>
      </c>
      <c r="K2382" s="49">
        <v>578000</v>
      </c>
      <c r="L2382" s="49">
        <v>572000</v>
      </c>
      <c r="M2382" s="49">
        <v>596000</v>
      </c>
      <c r="N2382" s="49">
        <v>577000</v>
      </c>
      <c r="O2382" s="49">
        <v>542000</v>
      </c>
      <c r="P2382" s="49">
        <v>558000</v>
      </c>
      <c r="Q2382" s="49">
        <v>562000</v>
      </c>
      <c r="R2382" s="49">
        <v>565000</v>
      </c>
      <c r="S2382" s="49">
        <v>571000</v>
      </c>
      <c r="T2382" s="49">
        <v>570000</v>
      </c>
      <c r="U2382" s="49">
        <v>567000</v>
      </c>
      <c r="V2382" s="49">
        <v>560000</v>
      </c>
    </row>
    <row r="2383" spans="1:22" ht="15.75" customHeight="1">
      <c r="A2383" s="139" t="s">
        <v>751</v>
      </c>
      <c r="B2383" s="139" t="s">
        <v>564</v>
      </c>
      <c r="C2383" s="139" t="s">
        <v>789</v>
      </c>
      <c r="D2383" s="139" t="s">
        <v>633</v>
      </c>
      <c r="E2383" s="139" t="s">
        <v>754</v>
      </c>
      <c r="F2383" s="49">
        <v>43600</v>
      </c>
      <c r="G2383" s="49">
        <v>45100</v>
      </c>
      <c r="H2383" s="49">
        <v>43500</v>
      </c>
      <c r="I2383" s="49">
        <v>44600</v>
      </c>
      <c r="J2383" s="49">
        <v>45200</v>
      </c>
      <c r="K2383" s="49">
        <v>45800</v>
      </c>
      <c r="L2383" s="49">
        <v>45400</v>
      </c>
      <c r="M2383" s="49">
        <v>43400</v>
      </c>
      <c r="N2383" s="49">
        <v>44700</v>
      </c>
      <c r="O2383" s="49">
        <v>43500</v>
      </c>
      <c r="P2383" s="49">
        <v>45000</v>
      </c>
      <c r="Q2383" s="49">
        <v>41000</v>
      </c>
      <c r="R2383" s="49">
        <v>42300</v>
      </c>
      <c r="S2383" s="49">
        <v>43200</v>
      </c>
      <c r="T2383" s="49">
        <v>39200</v>
      </c>
      <c r="U2383" s="49">
        <v>38700</v>
      </c>
      <c r="V2383" s="49">
        <v>39200</v>
      </c>
    </row>
    <row r="2384" spans="1:22" ht="15.75" customHeight="1">
      <c r="A2384" s="139" t="s">
        <v>751</v>
      </c>
      <c r="B2384" s="139" t="s">
        <v>298</v>
      </c>
      <c r="C2384" s="139" t="s">
        <v>789</v>
      </c>
      <c r="D2384" s="139" t="s">
        <v>633</v>
      </c>
      <c r="E2384" s="139" t="s">
        <v>754</v>
      </c>
      <c r="F2384" s="49">
        <v>55900</v>
      </c>
      <c r="G2384" s="49">
        <v>50700</v>
      </c>
      <c r="H2384" s="49">
        <v>52500</v>
      </c>
      <c r="I2384" s="49">
        <v>53300</v>
      </c>
      <c r="J2384" s="49">
        <v>57300</v>
      </c>
      <c r="K2384" s="49">
        <v>58900</v>
      </c>
      <c r="L2384" s="49">
        <v>61900</v>
      </c>
      <c r="M2384" s="49">
        <v>68600</v>
      </c>
      <c r="N2384" s="49">
        <v>69600</v>
      </c>
      <c r="O2384" s="49">
        <v>65000</v>
      </c>
      <c r="P2384" s="49">
        <v>70500</v>
      </c>
      <c r="Q2384" s="49">
        <v>77500</v>
      </c>
      <c r="R2384" s="49">
        <v>79100</v>
      </c>
      <c r="S2384" s="49">
        <v>80000</v>
      </c>
      <c r="T2384" s="49">
        <v>79400</v>
      </c>
      <c r="U2384" s="49">
        <v>79600</v>
      </c>
      <c r="V2384" s="49">
        <v>83900</v>
      </c>
    </row>
    <row r="2385" spans="1:22" ht="15.75" customHeight="1">
      <c r="A2385" s="139" t="s">
        <v>751</v>
      </c>
      <c r="B2385" s="139" t="s">
        <v>300</v>
      </c>
      <c r="C2385" s="139" t="s">
        <v>789</v>
      </c>
      <c r="D2385" s="139" t="s">
        <v>633</v>
      </c>
      <c r="E2385" s="139" t="s">
        <v>754</v>
      </c>
      <c r="F2385" s="49">
        <v>3530000</v>
      </c>
      <c r="G2385" s="49">
        <v>3610000</v>
      </c>
      <c r="H2385" s="49">
        <v>3980000</v>
      </c>
      <c r="I2385" s="49">
        <v>4700000</v>
      </c>
      <c r="J2385" s="49">
        <v>5400000</v>
      </c>
      <c r="K2385" s="49">
        <v>6060000</v>
      </c>
      <c r="L2385" s="49">
        <v>6700000</v>
      </c>
      <c r="M2385" s="49">
        <v>7210000</v>
      </c>
      <c r="N2385" s="49">
        <v>7720000</v>
      </c>
      <c r="O2385" s="49">
        <v>8130000</v>
      </c>
      <c r="P2385" s="49">
        <v>8900000</v>
      </c>
      <c r="Q2385" s="49">
        <v>9790000</v>
      </c>
      <c r="R2385" s="49">
        <v>10100000</v>
      </c>
      <c r="S2385" s="49">
        <v>10100000</v>
      </c>
      <c r="T2385" s="49">
        <v>10200000</v>
      </c>
      <c r="U2385" s="49">
        <v>10200000</v>
      </c>
      <c r="V2385" s="49">
        <v>10200000</v>
      </c>
    </row>
    <row r="2386" spans="1:22" ht="15.75" customHeight="1">
      <c r="A2386" s="139" t="s">
        <v>751</v>
      </c>
      <c r="B2386" s="139" t="s">
        <v>312</v>
      </c>
      <c r="C2386" s="139" t="s">
        <v>789</v>
      </c>
      <c r="D2386" s="139" t="s">
        <v>633</v>
      </c>
      <c r="E2386" s="139" t="s">
        <v>754</v>
      </c>
      <c r="F2386" s="49">
        <v>7170</v>
      </c>
      <c r="G2386" s="49">
        <v>8180</v>
      </c>
      <c r="H2386" s="49">
        <v>8050</v>
      </c>
      <c r="I2386" s="49">
        <v>5840</v>
      </c>
      <c r="J2386" s="49">
        <v>7970</v>
      </c>
      <c r="K2386" s="49">
        <v>8150</v>
      </c>
      <c r="L2386" s="49">
        <v>7360</v>
      </c>
      <c r="M2386" s="49">
        <v>7210</v>
      </c>
      <c r="N2386" s="49">
        <v>7240</v>
      </c>
      <c r="O2386" s="49">
        <v>6170</v>
      </c>
      <c r="P2386" s="49">
        <v>7490</v>
      </c>
      <c r="Q2386" s="49">
        <v>7900</v>
      </c>
      <c r="R2386" s="49">
        <v>10000</v>
      </c>
      <c r="S2386" s="49">
        <v>11000</v>
      </c>
      <c r="T2386" s="49">
        <v>11400</v>
      </c>
      <c r="U2386" s="49">
        <v>11000</v>
      </c>
      <c r="V2386" s="49">
        <v>11200</v>
      </c>
    </row>
    <row r="2387" spans="1:22" ht="15.75" customHeight="1">
      <c r="A2387" s="139" t="s">
        <v>751</v>
      </c>
      <c r="B2387" s="139" t="s">
        <v>288</v>
      </c>
      <c r="C2387" s="139" t="s">
        <v>789</v>
      </c>
      <c r="D2387" s="139" t="s">
        <v>633</v>
      </c>
      <c r="E2387" s="139" t="s">
        <v>754</v>
      </c>
      <c r="F2387" s="49">
        <v>10900</v>
      </c>
      <c r="G2387" s="49">
        <v>10600</v>
      </c>
      <c r="H2387" s="49">
        <v>10000</v>
      </c>
      <c r="I2387" s="49">
        <v>10200</v>
      </c>
      <c r="J2387" s="49">
        <v>10600</v>
      </c>
      <c r="K2387" s="49">
        <v>10500</v>
      </c>
      <c r="L2387" s="49">
        <v>10800</v>
      </c>
      <c r="M2387" s="49">
        <v>12700</v>
      </c>
      <c r="N2387" s="49">
        <v>12700</v>
      </c>
      <c r="O2387" s="49">
        <v>13900</v>
      </c>
      <c r="P2387" s="49">
        <v>13100</v>
      </c>
      <c r="Q2387" s="49">
        <v>11700</v>
      </c>
      <c r="R2387" s="49">
        <v>12000</v>
      </c>
      <c r="S2387" s="49">
        <v>12700</v>
      </c>
      <c r="T2387" s="49">
        <v>12900</v>
      </c>
      <c r="U2387" s="49">
        <v>14100</v>
      </c>
      <c r="V2387" s="49">
        <v>14400</v>
      </c>
    </row>
    <row r="2388" spans="1:22" ht="15.75" customHeight="1">
      <c r="A2388" s="139" t="s">
        <v>751</v>
      </c>
      <c r="B2388" s="139" t="s">
        <v>308</v>
      </c>
      <c r="C2388" s="139" t="s">
        <v>789</v>
      </c>
      <c r="D2388" s="139" t="s">
        <v>633</v>
      </c>
      <c r="E2388" s="139" t="s">
        <v>754</v>
      </c>
      <c r="F2388" s="49">
        <v>1840</v>
      </c>
      <c r="G2388" s="49">
        <v>1930</v>
      </c>
      <c r="H2388" s="49">
        <v>2020</v>
      </c>
      <c r="I2388" s="49">
        <v>2290</v>
      </c>
      <c r="J2388" s="49">
        <v>2270</v>
      </c>
      <c r="K2388" s="49">
        <v>2520</v>
      </c>
      <c r="L2388" s="49">
        <v>2590</v>
      </c>
      <c r="M2388" s="49">
        <v>2860</v>
      </c>
      <c r="N2388" s="49">
        <v>2920</v>
      </c>
      <c r="O2388" s="49">
        <v>2690</v>
      </c>
      <c r="P2388" s="49">
        <v>2940</v>
      </c>
      <c r="Q2388" s="49">
        <v>3380</v>
      </c>
      <c r="R2388" s="49">
        <v>3290</v>
      </c>
      <c r="S2388" s="49">
        <v>4490</v>
      </c>
      <c r="T2388" s="49">
        <v>5570</v>
      </c>
      <c r="U2388" s="49">
        <v>4160</v>
      </c>
      <c r="V2388" s="49">
        <v>4280</v>
      </c>
    </row>
    <row r="2389" spans="1:22" ht="15.75" customHeight="1">
      <c r="A2389" s="139" t="s">
        <v>751</v>
      </c>
      <c r="B2389" s="139" t="s">
        <v>306</v>
      </c>
      <c r="C2389" s="139" t="s">
        <v>789</v>
      </c>
      <c r="D2389" s="139" t="s">
        <v>633</v>
      </c>
      <c r="E2389" s="139" t="s">
        <v>754</v>
      </c>
      <c r="F2389" s="49">
        <v>1060</v>
      </c>
      <c r="G2389" s="49">
        <v>800</v>
      </c>
      <c r="H2389" s="49">
        <v>616</v>
      </c>
      <c r="I2389" s="49">
        <v>963</v>
      </c>
      <c r="J2389" s="49">
        <v>1000</v>
      </c>
      <c r="K2389" s="49">
        <v>990</v>
      </c>
      <c r="L2389" s="49">
        <v>1130</v>
      </c>
      <c r="M2389" s="49">
        <v>1220</v>
      </c>
      <c r="N2389" s="49">
        <v>1320</v>
      </c>
      <c r="O2389" s="49">
        <v>1750</v>
      </c>
      <c r="P2389" s="49">
        <v>1990</v>
      </c>
      <c r="Q2389" s="49">
        <v>2270</v>
      </c>
      <c r="R2389" s="49">
        <v>2970</v>
      </c>
      <c r="S2389" s="49">
        <v>3080</v>
      </c>
      <c r="T2389" s="49">
        <v>3000</v>
      </c>
      <c r="U2389" s="49">
        <v>2980</v>
      </c>
      <c r="V2389" s="49">
        <v>3100</v>
      </c>
    </row>
    <row r="2390" spans="1:22" ht="15.75" customHeight="1">
      <c r="A2390" s="139" t="s">
        <v>751</v>
      </c>
      <c r="B2390" s="139" t="s">
        <v>761</v>
      </c>
      <c r="C2390" s="139" t="s">
        <v>789</v>
      </c>
      <c r="D2390" s="139" t="s">
        <v>633</v>
      </c>
      <c r="E2390" s="139" t="s">
        <v>754</v>
      </c>
      <c r="F2390" s="49">
        <v>47.7</v>
      </c>
      <c r="G2390" s="49">
        <v>33</v>
      </c>
      <c r="H2390" s="49">
        <v>29.3</v>
      </c>
      <c r="I2390" s="49">
        <v>33</v>
      </c>
      <c r="J2390" s="49">
        <v>55</v>
      </c>
      <c r="K2390" s="49">
        <v>62.3</v>
      </c>
      <c r="L2390" s="49">
        <v>66</v>
      </c>
      <c r="M2390" s="49">
        <v>66</v>
      </c>
      <c r="N2390" s="49">
        <v>69.7</v>
      </c>
      <c r="O2390" s="49">
        <v>69.7</v>
      </c>
      <c r="P2390" s="49">
        <v>69.7</v>
      </c>
      <c r="Q2390" s="49">
        <v>69.7</v>
      </c>
      <c r="R2390" s="49">
        <v>69.7</v>
      </c>
      <c r="S2390" s="49">
        <v>69.7</v>
      </c>
      <c r="T2390" s="49">
        <v>69.7</v>
      </c>
      <c r="U2390" s="49">
        <v>74.3</v>
      </c>
      <c r="V2390" s="49">
        <v>87.7</v>
      </c>
    </row>
    <row r="2391" spans="1:22" ht="15.75" customHeight="1">
      <c r="A2391" s="139" t="s">
        <v>751</v>
      </c>
      <c r="B2391" s="139" t="s">
        <v>302</v>
      </c>
      <c r="C2391" s="139" t="s">
        <v>789</v>
      </c>
      <c r="D2391" s="139" t="s">
        <v>633</v>
      </c>
      <c r="E2391" s="139" t="s">
        <v>754</v>
      </c>
      <c r="F2391" s="49">
        <v>64900</v>
      </c>
      <c r="G2391" s="49">
        <v>64400</v>
      </c>
      <c r="H2391" s="49">
        <v>64400</v>
      </c>
      <c r="I2391" s="49">
        <v>66700</v>
      </c>
      <c r="J2391" s="49">
        <v>65000</v>
      </c>
      <c r="K2391" s="49">
        <v>71400</v>
      </c>
      <c r="L2391" s="49">
        <v>74300</v>
      </c>
      <c r="M2391" s="49">
        <v>73500</v>
      </c>
      <c r="N2391" s="49">
        <v>79400</v>
      </c>
      <c r="O2391" s="49">
        <v>84600</v>
      </c>
      <c r="P2391" s="49">
        <v>88800</v>
      </c>
      <c r="Q2391" s="49">
        <v>89500</v>
      </c>
      <c r="R2391" s="49">
        <v>93700</v>
      </c>
      <c r="S2391" s="49">
        <v>104000</v>
      </c>
      <c r="T2391" s="49">
        <v>98200</v>
      </c>
      <c r="U2391" s="49">
        <v>103000</v>
      </c>
      <c r="V2391" s="49">
        <v>104000</v>
      </c>
    </row>
    <row r="2392" spans="1:22" ht="15.75" customHeight="1">
      <c r="A2392" s="139" t="s">
        <v>751</v>
      </c>
      <c r="B2392" s="139" t="s">
        <v>304</v>
      </c>
      <c r="C2392" s="139" t="s">
        <v>789</v>
      </c>
      <c r="D2392" s="139" t="s">
        <v>633</v>
      </c>
      <c r="E2392" s="139" t="s">
        <v>754</v>
      </c>
      <c r="F2392" s="49">
        <v>108</v>
      </c>
      <c r="G2392" s="49">
        <v>108</v>
      </c>
      <c r="H2392" s="49">
        <v>108</v>
      </c>
      <c r="I2392" s="49">
        <v>138</v>
      </c>
      <c r="J2392" s="49">
        <v>149</v>
      </c>
      <c r="K2392" s="49">
        <v>145</v>
      </c>
      <c r="L2392" s="49">
        <v>167</v>
      </c>
      <c r="M2392" s="49">
        <v>109</v>
      </c>
      <c r="N2392" s="49">
        <v>113</v>
      </c>
      <c r="O2392" s="49">
        <v>138</v>
      </c>
      <c r="P2392" s="49">
        <v>168</v>
      </c>
      <c r="Q2392" s="49">
        <v>142</v>
      </c>
      <c r="R2392" s="49">
        <v>150</v>
      </c>
      <c r="S2392" s="49">
        <v>183</v>
      </c>
      <c r="T2392" s="49">
        <v>161</v>
      </c>
      <c r="U2392" s="49">
        <v>169</v>
      </c>
      <c r="V2392" s="49">
        <v>173</v>
      </c>
    </row>
    <row r="2393" spans="1:22" ht="15.75" customHeight="1">
      <c r="A2393" s="139" t="s">
        <v>751</v>
      </c>
      <c r="B2393" s="139" t="s">
        <v>292</v>
      </c>
      <c r="C2393" s="139" t="s">
        <v>789</v>
      </c>
      <c r="D2393" s="139" t="s">
        <v>633</v>
      </c>
      <c r="E2393" s="139" t="s">
        <v>754</v>
      </c>
      <c r="F2393" s="49">
        <v>221</v>
      </c>
      <c r="G2393" s="49">
        <v>239</v>
      </c>
      <c r="H2393" s="49">
        <v>280</v>
      </c>
      <c r="I2393" s="49">
        <v>313</v>
      </c>
      <c r="J2393" s="49">
        <v>335</v>
      </c>
      <c r="K2393" s="49">
        <v>445</v>
      </c>
      <c r="L2393" s="49">
        <v>478</v>
      </c>
      <c r="M2393" s="49">
        <v>511</v>
      </c>
      <c r="N2393" s="49">
        <v>475</v>
      </c>
      <c r="O2393" s="49">
        <v>530</v>
      </c>
      <c r="P2393" s="49">
        <v>563</v>
      </c>
      <c r="Q2393" s="49">
        <v>622</v>
      </c>
      <c r="R2393" s="49">
        <v>512</v>
      </c>
      <c r="S2393" s="49">
        <v>504</v>
      </c>
      <c r="T2393" s="49">
        <v>508</v>
      </c>
      <c r="U2393" s="49">
        <v>691</v>
      </c>
      <c r="V2393" s="49">
        <v>695</v>
      </c>
    </row>
    <row r="2394" spans="1:22" ht="15.75" customHeight="1">
      <c r="A2394" s="139" t="s">
        <v>751</v>
      </c>
      <c r="B2394" s="139" t="s">
        <v>310</v>
      </c>
      <c r="C2394" s="139" t="s">
        <v>789</v>
      </c>
      <c r="D2394" s="139" t="s">
        <v>633</v>
      </c>
      <c r="E2394" s="139" t="s">
        <v>754</v>
      </c>
      <c r="F2394" s="49">
        <v>5280</v>
      </c>
      <c r="G2394" s="49">
        <v>5450</v>
      </c>
      <c r="H2394" s="49">
        <v>5910</v>
      </c>
      <c r="I2394" s="49">
        <v>6160</v>
      </c>
      <c r="J2394" s="49">
        <v>6350</v>
      </c>
      <c r="K2394" s="49">
        <v>6130</v>
      </c>
      <c r="L2394" s="49">
        <v>6500</v>
      </c>
      <c r="M2394" s="49">
        <v>7220</v>
      </c>
      <c r="N2394" s="49">
        <v>7270</v>
      </c>
      <c r="O2394" s="49">
        <v>7090</v>
      </c>
      <c r="P2394" s="49">
        <v>6960</v>
      </c>
      <c r="Q2394" s="49">
        <v>7110</v>
      </c>
      <c r="R2394" s="49">
        <v>7100</v>
      </c>
      <c r="S2394" s="49">
        <v>6860</v>
      </c>
      <c r="T2394" s="49">
        <v>7010</v>
      </c>
      <c r="U2394" s="49">
        <v>8390</v>
      </c>
      <c r="V2394" s="49">
        <v>8820</v>
      </c>
    </row>
    <row r="2395" spans="1:22" ht="15.75" customHeight="1">
      <c r="A2395" s="139" t="s">
        <v>751</v>
      </c>
      <c r="B2395" s="139" t="s">
        <v>316</v>
      </c>
      <c r="C2395" s="139" t="s">
        <v>789</v>
      </c>
      <c r="D2395" s="139" t="s">
        <v>633</v>
      </c>
      <c r="E2395" s="139" t="s">
        <v>754</v>
      </c>
      <c r="F2395" s="49">
        <v>27900</v>
      </c>
      <c r="G2395" s="49">
        <v>26400</v>
      </c>
      <c r="H2395" s="49">
        <v>26200</v>
      </c>
      <c r="I2395" s="49">
        <v>25600</v>
      </c>
      <c r="J2395" s="49">
        <v>25100</v>
      </c>
      <c r="K2395" s="49">
        <v>26100</v>
      </c>
      <c r="L2395" s="49">
        <v>27500</v>
      </c>
      <c r="M2395" s="49">
        <v>26900</v>
      </c>
      <c r="N2395" s="49">
        <v>30300</v>
      </c>
      <c r="O2395" s="49">
        <v>29700</v>
      </c>
      <c r="P2395" s="49">
        <v>37600</v>
      </c>
      <c r="Q2395" s="49">
        <v>35300</v>
      </c>
      <c r="R2395" s="49">
        <v>35500</v>
      </c>
      <c r="S2395" s="49">
        <v>34200</v>
      </c>
      <c r="T2395" s="49">
        <v>34200</v>
      </c>
      <c r="U2395" s="49">
        <v>35200</v>
      </c>
      <c r="V2395" s="49">
        <v>35800</v>
      </c>
    </row>
    <row r="2396" spans="1:22" ht="15.75" customHeight="1">
      <c r="A2396" s="139" t="s">
        <v>751</v>
      </c>
      <c r="B2396" s="139" t="s">
        <v>318</v>
      </c>
      <c r="C2396" s="139" t="s">
        <v>789</v>
      </c>
      <c r="D2396" s="139" t="s">
        <v>633</v>
      </c>
      <c r="E2396" s="139" t="s">
        <v>754</v>
      </c>
      <c r="F2396" s="49">
        <v>7230</v>
      </c>
      <c r="G2396" s="49">
        <v>7080</v>
      </c>
      <c r="H2396" s="49">
        <v>7280</v>
      </c>
      <c r="I2396" s="49">
        <v>7660</v>
      </c>
      <c r="J2396" s="49">
        <v>7910</v>
      </c>
      <c r="K2396" s="49">
        <v>8070</v>
      </c>
      <c r="L2396" s="49">
        <v>8250</v>
      </c>
      <c r="M2396" s="49">
        <v>8560</v>
      </c>
      <c r="N2396" s="49">
        <v>8710</v>
      </c>
      <c r="O2396" s="49">
        <v>8510</v>
      </c>
      <c r="P2396" s="49">
        <v>8150</v>
      </c>
      <c r="Q2396" s="49">
        <v>7870</v>
      </c>
      <c r="R2396" s="49">
        <v>7340</v>
      </c>
      <c r="S2396" s="49">
        <v>6630</v>
      </c>
      <c r="T2396" s="49">
        <v>7020</v>
      </c>
      <c r="U2396" s="49">
        <v>7050</v>
      </c>
      <c r="V2396" s="49">
        <v>7460</v>
      </c>
    </row>
    <row r="2397" spans="1:22" ht="15.75" customHeight="1">
      <c r="A2397" s="139" t="s">
        <v>751</v>
      </c>
      <c r="B2397" s="139" t="s">
        <v>320</v>
      </c>
      <c r="C2397" s="139" t="s">
        <v>789</v>
      </c>
      <c r="D2397" s="139" t="s">
        <v>633</v>
      </c>
      <c r="E2397" s="139" t="s">
        <v>754</v>
      </c>
      <c r="F2397" s="49">
        <v>128000</v>
      </c>
      <c r="G2397" s="49">
        <v>128000</v>
      </c>
      <c r="H2397" s="49">
        <v>124000</v>
      </c>
      <c r="I2397" s="49">
        <v>128000</v>
      </c>
      <c r="J2397" s="49">
        <v>128000</v>
      </c>
      <c r="K2397" s="49">
        <v>126000</v>
      </c>
      <c r="L2397" s="49">
        <v>127000</v>
      </c>
      <c r="M2397" s="49">
        <v>129000</v>
      </c>
      <c r="N2397" s="49">
        <v>124000</v>
      </c>
      <c r="O2397" s="49">
        <v>116000</v>
      </c>
      <c r="P2397" s="49">
        <v>118000</v>
      </c>
      <c r="Q2397" s="49">
        <v>116000</v>
      </c>
      <c r="R2397" s="49">
        <v>111000</v>
      </c>
      <c r="S2397" s="49">
        <v>107000</v>
      </c>
      <c r="T2397" s="49">
        <v>105000</v>
      </c>
      <c r="U2397" s="49">
        <v>105000</v>
      </c>
      <c r="V2397" s="49">
        <v>107000</v>
      </c>
    </row>
    <row r="2398" spans="1:22" ht="15.75" customHeight="1">
      <c r="A2398" s="139" t="s">
        <v>751</v>
      </c>
      <c r="B2398" s="139" t="s">
        <v>355</v>
      </c>
      <c r="C2398" s="139" t="s">
        <v>789</v>
      </c>
      <c r="D2398" s="139" t="s">
        <v>633</v>
      </c>
      <c r="E2398" s="139" t="s">
        <v>754</v>
      </c>
      <c r="F2398" s="49">
        <v>911000</v>
      </c>
      <c r="G2398" s="49">
        <v>927000</v>
      </c>
      <c r="H2398" s="49">
        <v>909000</v>
      </c>
      <c r="I2398" s="49">
        <v>910000</v>
      </c>
      <c r="J2398" s="49">
        <v>896000</v>
      </c>
      <c r="K2398" s="49">
        <v>875000</v>
      </c>
      <c r="L2398" s="49">
        <v>888000</v>
      </c>
      <c r="M2398" s="49">
        <v>861000</v>
      </c>
      <c r="N2398" s="49">
        <v>862000</v>
      </c>
      <c r="O2398" s="49">
        <v>797000</v>
      </c>
      <c r="P2398" s="49">
        <v>843000</v>
      </c>
      <c r="Q2398" s="49">
        <v>820000</v>
      </c>
      <c r="R2398" s="49">
        <v>824000</v>
      </c>
      <c r="S2398" s="49">
        <v>840000</v>
      </c>
      <c r="T2398" s="49">
        <v>801000</v>
      </c>
      <c r="U2398" s="49">
        <v>805000</v>
      </c>
      <c r="V2398" s="49">
        <v>809000</v>
      </c>
    </row>
    <row r="2399" spans="1:22" ht="15.75" customHeight="1">
      <c r="A2399" s="139" t="s">
        <v>751</v>
      </c>
      <c r="B2399" s="139" t="s">
        <v>324</v>
      </c>
      <c r="C2399" s="139" t="s">
        <v>789</v>
      </c>
      <c r="D2399" s="139" t="s">
        <v>633</v>
      </c>
      <c r="E2399" s="139" t="s">
        <v>754</v>
      </c>
      <c r="F2399" s="49">
        <v>342</v>
      </c>
      <c r="G2399" s="49">
        <v>368</v>
      </c>
      <c r="H2399" s="49">
        <v>401</v>
      </c>
      <c r="I2399" s="49">
        <v>424</v>
      </c>
      <c r="J2399" s="49">
        <v>410</v>
      </c>
      <c r="K2399" s="49">
        <v>417</v>
      </c>
      <c r="L2399" s="49">
        <v>413</v>
      </c>
      <c r="M2399" s="49">
        <v>465</v>
      </c>
      <c r="N2399" s="49">
        <v>501</v>
      </c>
      <c r="O2399" s="49">
        <v>465</v>
      </c>
      <c r="P2399" s="49">
        <v>519</v>
      </c>
      <c r="Q2399" s="49">
        <v>475</v>
      </c>
      <c r="R2399" s="49">
        <v>573</v>
      </c>
      <c r="S2399" s="49">
        <v>596</v>
      </c>
      <c r="T2399" s="49">
        <v>686</v>
      </c>
      <c r="U2399" s="49">
        <v>715</v>
      </c>
      <c r="V2399" s="49">
        <v>734</v>
      </c>
    </row>
    <row r="2400" spans="1:22" ht="15.75" customHeight="1">
      <c r="A2400" s="139" t="s">
        <v>751</v>
      </c>
      <c r="B2400" s="139" t="s">
        <v>326</v>
      </c>
      <c r="C2400" s="139" t="s">
        <v>789</v>
      </c>
      <c r="D2400" s="139" t="s">
        <v>633</v>
      </c>
      <c r="E2400" s="139" t="s">
        <v>754</v>
      </c>
      <c r="F2400" s="49">
        <v>109</v>
      </c>
      <c r="G2400" s="49">
        <v>122</v>
      </c>
      <c r="H2400" s="49">
        <v>117</v>
      </c>
      <c r="I2400" s="49">
        <v>115</v>
      </c>
      <c r="J2400" s="49">
        <v>115</v>
      </c>
      <c r="K2400" s="49">
        <v>123</v>
      </c>
      <c r="L2400" s="49">
        <v>120</v>
      </c>
      <c r="M2400" s="49">
        <v>160</v>
      </c>
      <c r="N2400" s="49">
        <v>137</v>
      </c>
      <c r="O2400" s="49">
        <v>137</v>
      </c>
      <c r="P2400" s="49">
        <v>145</v>
      </c>
      <c r="Q2400" s="49">
        <v>134</v>
      </c>
      <c r="R2400" s="49">
        <v>142</v>
      </c>
      <c r="S2400" s="49">
        <v>138</v>
      </c>
      <c r="T2400" s="49">
        <v>142</v>
      </c>
      <c r="U2400" s="49">
        <v>147</v>
      </c>
      <c r="V2400" s="49">
        <v>149</v>
      </c>
    </row>
    <row r="2401" spans="1:22" ht="15.75" customHeight="1">
      <c r="A2401" s="139" t="s">
        <v>751</v>
      </c>
      <c r="B2401" s="139" t="s">
        <v>322</v>
      </c>
      <c r="C2401" s="139" t="s">
        <v>789</v>
      </c>
      <c r="D2401" s="139" t="s">
        <v>633</v>
      </c>
      <c r="E2401" s="139" t="s">
        <v>754</v>
      </c>
      <c r="F2401" s="49">
        <v>55700</v>
      </c>
      <c r="G2401" s="49">
        <v>57400</v>
      </c>
      <c r="H2401" s="49">
        <v>57000</v>
      </c>
      <c r="I2401" s="49">
        <v>62100</v>
      </c>
      <c r="J2401" s="49">
        <v>56600</v>
      </c>
      <c r="K2401" s="49">
        <v>53000</v>
      </c>
      <c r="L2401" s="49">
        <v>60900</v>
      </c>
      <c r="M2401" s="49">
        <v>56200</v>
      </c>
      <c r="N2401" s="49">
        <v>52700</v>
      </c>
      <c r="O2401" s="49">
        <v>50200</v>
      </c>
      <c r="P2401" s="49">
        <v>50900</v>
      </c>
      <c r="Q2401" s="49">
        <v>45800</v>
      </c>
      <c r="R2401" s="49">
        <v>41300</v>
      </c>
      <c r="S2401" s="49">
        <v>43200</v>
      </c>
      <c r="T2401" s="49">
        <v>39000</v>
      </c>
      <c r="U2401" s="49">
        <v>36700</v>
      </c>
      <c r="V2401" s="49">
        <v>38500</v>
      </c>
    </row>
    <row r="2402" spans="1:22" ht="15.75" customHeight="1">
      <c r="A2402" s="139" t="s">
        <v>751</v>
      </c>
      <c r="B2402" s="139" t="s">
        <v>328</v>
      </c>
      <c r="C2402" s="139" t="s">
        <v>789</v>
      </c>
      <c r="D2402" s="139" t="s">
        <v>633</v>
      </c>
      <c r="E2402" s="139" t="s">
        <v>754</v>
      </c>
      <c r="F2402" s="49">
        <v>18100</v>
      </c>
      <c r="G2402" s="49">
        <v>17500</v>
      </c>
      <c r="H2402" s="49">
        <v>18100</v>
      </c>
      <c r="I2402" s="49">
        <v>17700</v>
      </c>
      <c r="J2402" s="49">
        <v>14500</v>
      </c>
      <c r="K2402" s="49">
        <v>14200</v>
      </c>
      <c r="L2402" s="49">
        <v>14400</v>
      </c>
      <c r="M2402" s="49">
        <v>14700</v>
      </c>
      <c r="N2402" s="49">
        <v>13900</v>
      </c>
      <c r="O2402" s="49">
        <v>13000</v>
      </c>
      <c r="P2402" s="49">
        <v>12800</v>
      </c>
      <c r="Q2402" s="49">
        <v>12900</v>
      </c>
      <c r="R2402" s="49">
        <v>13400</v>
      </c>
      <c r="S2402" s="49">
        <v>12800</v>
      </c>
      <c r="T2402" s="49">
        <v>13000</v>
      </c>
      <c r="U2402" s="49">
        <v>13300</v>
      </c>
      <c r="V2402" s="49">
        <v>13500</v>
      </c>
    </row>
    <row r="2403" spans="1:22" ht="15.75" customHeight="1">
      <c r="A2403" s="139" t="s">
        <v>751</v>
      </c>
      <c r="B2403" s="139" t="s">
        <v>229</v>
      </c>
      <c r="C2403" s="139" t="s">
        <v>789</v>
      </c>
      <c r="D2403" s="139" t="s">
        <v>633</v>
      </c>
      <c r="E2403" s="139" t="s">
        <v>754</v>
      </c>
      <c r="F2403" s="49">
        <v>89900</v>
      </c>
      <c r="G2403" s="49">
        <v>86300</v>
      </c>
      <c r="H2403" s="49">
        <v>92100</v>
      </c>
      <c r="I2403" s="49">
        <v>93700</v>
      </c>
      <c r="J2403" s="49">
        <v>90600</v>
      </c>
      <c r="K2403" s="49">
        <v>109000</v>
      </c>
      <c r="L2403" s="49">
        <v>103000</v>
      </c>
      <c r="M2403" s="49">
        <v>111000</v>
      </c>
      <c r="N2403" s="49">
        <v>112000</v>
      </c>
      <c r="O2403" s="49">
        <v>123000</v>
      </c>
      <c r="P2403" s="49">
        <v>121000</v>
      </c>
      <c r="Q2403" s="49">
        <v>123000</v>
      </c>
      <c r="R2403" s="49">
        <v>131000</v>
      </c>
      <c r="S2403" s="49">
        <v>135000</v>
      </c>
      <c r="T2403" s="49">
        <v>146000</v>
      </c>
      <c r="U2403" s="49">
        <v>152000</v>
      </c>
      <c r="V2403" s="49">
        <v>152000</v>
      </c>
    </row>
    <row r="2404" spans="1:22" ht="15.75" customHeight="1">
      <c r="A2404" s="139" t="s">
        <v>751</v>
      </c>
      <c r="B2404" s="139" t="s">
        <v>762</v>
      </c>
      <c r="C2404" s="139" t="s">
        <v>789</v>
      </c>
      <c r="D2404" s="139" t="s">
        <v>633</v>
      </c>
      <c r="E2404" s="139" t="s">
        <v>754</v>
      </c>
      <c r="F2404" s="49">
        <v>24900000</v>
      </c>
      <c r="G2404" s="49">
        <v>25200000</v>
      </c>
      <c r="H2404" s="49">
        <v>25700000</v>
      </c>
      <c r="I2404" s="49">
        <v>27000000</v>
      </c>
      <c r="J2404" s="49">
        <v>28200000</v>
      </c>
      <c r="K2404" s="49">
        <v>29200000</v>
      </c>
      <c r="L2404" s="49">
        <v>30200000</v>
      </c>
      <c r="M2404" s="49">
        <v>31000000</v>
      </c>
      <c r="N2404" s="49">
        <v>31600000</v>
      </c>
      <c r="O2404" s="49">
        <v>31200000</v>
      </c>
      <c r="P2404" s="49">
        <v>32900000</v>
      </c>
      <c r="Q2404" s="49">
        <v>33900000</v>
      </c>
      <c r="R2404" s="49">
        <v>34400000</v>
      </c>
      <c r="S2404" s="49">
        <v>34400000</v>
      </c>
      <c r="T2404" s="49">
        <v>34700000</v>
      </c>
      <c r="U2404" s="49">
        <v>34700000</v>
      </c>
      <c r="V2404" s="49">
        <v>34800000</v>
      </c>
    </row>
    <row r="2405" spans="1:22" ht="15.75" customHeight="1">
      <c r="A2405" s="139" t="s">
        <v>751</v>
      </c>
      <c r="B2405" s="139" t="s">
        <v>330</v>
      </c>
      <c r="C2405" s="139" t="s">
        <v>789</v>
      </c>
      <c r="D2405" s="139" t="s">
        <v>633</v>
      </c>
      <c r="E2405" s="139" t="s">
        <v>754</v>
      </c>
      <c r="F2405" s="49">
        <v>20800</v>
      </c>
      <c r="G2405" s="49">
        <v>23200</v>
      </c>
      <c r="H2405" s="49">
        <v>25100</v>
      </c>
      <c r="I2405" s="49">
        <v>27100</v>
      </c>
      <c r="J2405" s="49">
        <v>29100</v>
      </c>
      <c r="K2405" s="49">
        <v>30200</v>
      </c>
      <c r="L2405" s="49">
        <v>28900</v>
      </c>
      <c r="M2405" s="49">
        <v>31900</v>
      </c>
      <c r="N2405" s="49">
        <v>33700</v>
      </c>
      <c r="O2405" s="49">
        <v>35900</v>
      </c>
      <c r="P2405" s="49">
        <v>36300</v>
      </c>
      <c r="Q2405" s="49">
        <v>38400</v>
      </c>
      <c r="R2405" s="49">
        <v>37900</v>
      </c>
      <c r="S2405" s="49">
        <v>40400</v>
      </c>
      <c r="T2405" s="49">
        <v>43400</v>
      </c>
      <c r="U2405" s="49">
        <v>42000</v>
      </c>
      <c r="V2405" s="49">
        <v>39700</v>
      </c>
    </row>
    <row r="2406" spans="1:22" ht="15.75" customHeight="1">
      <c r="A2406" s="139" t="s">
        <v>751</v>
      </c>
      <c r="B2406" s="139" t="s">
        <v>332</v>
      </c>
      <c r="C2406" s="139" t="s">
        <v>789</v>
      </c>
      <c r="D2406" s="139" t="s">
        <v>633</v>
      </c>
      <c r="E2406" s="139" t="s">
        <v>754</v>
      </c>
      <c r="F2406" s="49">
        <v>123000</v>
      </c>
      <c r="G2406" s="49">
        <v>116000</v>
      </c>
      <c r="H2406" s="49">
        <v>121000</v>
      </c>
      <c r="I2406" s="49">
        <v>143000</v>
      </c>
      <c r="J2406" s="49">
        <v>150000</v>
      </c>
      <c r="K2406" s="49">
        <v>169000</v>
      </c>
      <c r="L2406" s="49">
        <v>181000</v>
      </c>
      <c r="M2406" s="49">
        <v>190000</v>
      </c>
      <c r="N2406" s="49">
        <v>199000</v>
      </c>
      <c r="O2406" s="49">
        <v>206000</v>
      </c>
      <c r="P2406" s="49">
        <v>206000</v>
      </c>
      <c r="Q2406" s="49">
        <v>222000</v>
      </c>
      <c r="R2406" s="49">
        <v>219000</v>
      </c>
      <c r="S2406" s="49">
        <v>212000</v>
      </c>
      <c r="T2406" s="49">
        <v>201000</v>
      </c>
      <c r="U2406" s="49">
        <v>205000</v>
      </c>
      <c r="V2406" s="49">
        <v>212000</v>
      </c>
    </row>
    <row r="2407" spans="1:22" ht="15.75" customHeight="1">
      <c r="A2407" s="139" t="s">
        <v>751</v>
      </c>
      <c r="B2407" s="139" t="s">
        <v>338</v>
      </c>
      <c r="C2407" s="139" t="s">
        <v>789</v>
      </c>
      <c r="D2407" s="139" t="s">
        <v>633</v>
      </c>
      <c r="E2407" s="139" t="s">
        <v>754</v>
      </c>
      <c r="F2407" s="49">
        <v>618</v>
      </c>
      <c r="G2407" s="49">
        <v>640</v>
      </c>
      <c r="H2407" s="49">
        <v>615</v>
      </c>
      <c r="I2407" s="49">
        <v>736</v>
      </c>
      <c r="J2407" s="49">
        <v>781</v>
      </c>
      <c r="K2407" s="49">
        <v>778</v>
      </c>
      <c r="L2407" s="49">
        <v>572</v>
      </c>
      <c r="M2407" s="49">
        <v>590</v>
      </c>
      <c r="N2407" s="49">
        <v>425</v>
      </c>
      <c r="O2407" s="49">
        <v>524</v>
      </c>
      <c r="P2407" s="49">
        <v>525</v>
      </c>
      <c r="Q2407" s="49">
        <v>588</v>
      </c>
      <c r="R2407" s="49">
        <v>646</v>
      </c>
      <c r="S2407" s="49">
        <v>656</v>
      </c>
      <c r="T2407" s="49">
        <v>680</v>
      </c>
      <c r="U2407" s="49">
        <v>705</v>
      </c>
      <c r="V2407" s="49">
        <v>725</v>
      </c>
    </row>
    <row r="2408" spans="1:22" ht="15.75" customHeight="1">
      <c r="A2408" s="139" t="s">
        <v>751</v>
      </c>
      <c r="B2408" s="139" t="s">
        <v>552</v>
      </c>
      <c r="C2408" s="139" t="s">
        <v>789</v>
      </c>
      <c r="D2408" s="139" t="s">
        <v>633</v>
      </c>
      <c r="E2408" s="139" t="s">
        <v>754</v>
      </c>
      <c r="F2408" s="49">
        <v>318000</v>
      </c>
      <c r="G2408" s="49">
        <v>318000</v>
      </c>
      <c r="H2408" s="49">
        <v>339000</v>
      </c>
      <c r="I2408" s="49">
        <v>344000</v>
      </c>
      <c r="J2408" s="49">
        <v>359000</v>
      </c>
      <c r="K2408" s="49">
        <v>374000</v>
      </c>
      <c r="L2408" s="49">
        <v>364000</v>
      </c>
      <c r="M2408" s="49">
        <v>373000</v>
      </c>
      <c r="N2408" s="49">
        <v>341000</v>
      </c>
      <c r="O2408" s="49">
        <v>300000</v>
      </c>
      <c r="P2408" s="49">
        <v>287000</v>
      </c>
      <c r="Q2408" s="49">
        <v>289000</v>
      </c>
      <c r="R2408" s="49">
        <v>283000</v>
      </c>
      <c r="S2408" s="49">
        <v>256000</v>
      </c>
      <c r="T2408" s="49">
        <v>259000</v>
      </c>
      <c r="U2408" s="49">
        <v>275000</v>
      </c>
      <c r="V2408" s="49">
        <v>264000</v>
      </c>
    </row>
    <row r="2409" spans="1:22" ht="15.75" customHeight="1">
      <c r="A2409" s="139" t="s">
        <v>751</v>
      </c>
      <c r="B2409" s="139" t="s">
        <v>340</v>
      </c>
      <c r="C2409" s="139" t="s">
        <v>789</v>
      </c>
      <c r="D2409" s="139" t="s">
        <v>633</v>
      </c>
      <c r="E2409" s="139" t="s">
        <v>754</v>
      </c>
      <c r="F2409" s="49">
        <v>16000</v>
      </c>
      <c r="G2409" s="49">
        <v>16400</v>
      </c>
      <c r="H2409" s="49">
        <v>16000</v>
      </c>
      <c r="I2409" s="49">
        <v>17800</v>
      </c>
      <c r="J2409" s="49">
        <v>18100</v>
      </c>
      <c r="K2409" s="49">
        <v>18000</v>
      </c>
      <c r="L2409" s="49">
        <v>16900</v>
      </c>
      <c r="M2409" s="49">
        <v>21100</v>
      </c>
      <c r="N2409" s="49">
        <v>18900</v>
      </c>
      <c r="O2409" s="49">
        <v>15500</v>
      </c>
      <c r="P2409" s="49">
        <v>19400</v>
      </c>
      <c r="Q2409" s="49">
        <v>20100</v>
      </c>
      <c r="R2409" s="49">
        <v>18900</v>
      </c>
      <c r="S2409" s="49">
        <v>20600</v>
      </c>
      <c r="T2409" s="49">
        <v>19900</v>
      </c>
      <c r="U2409" s="49">
        <v>16900</v>
      </c>
      <c r="V2409" s="49">
        <v>18500</v>
      </c>
    </row>
    <row r="2410" spans="1:22" ht="15.75" customHeight="1">
      <c r="A2410" s="139" t="s">
        <v>751</v>
      </c>
      <c r="B2410" s="139" t="s">
        <v>342</v>
      </c>
      <c r="C2410" s="139" t="s">
        <v>789</v>
      </c>
      <c r="D2410" s="139" t="s">
        <v>633</v>
      </c>
      <c r="E2410" s="139" t="s">
        <v>754</v>
      </c>
      <c r="F2410" s="49">
        <v>3600</v>
      </c>
      <c r="G2410" s="49">
        <v>4470</v>
      </c>
      <c r="H2410" s="49">
        <v>4640</v>
      </c>
      <c r="I2410" s="49">
        <v>5120</v>
      </c>
      <c r="J2410" s="49">
        <v>5480</v>
      </c>
      <c r="K2410" s="49">
        <v>6820</v>
      </c>
      <c r="L2410" s="49">
        <v>6600</v>
      </c>
      <c r="M2410" s="49">
        <v>9310</v>
      </c>
      <c r="N2410" s="49">
        <v>8590</v>
      </c>
      <c r="O2410" s="49">
        <v>9290</v>
      </c>
      <c r="P2410" s="49">
        <v>11400</v>
      </c>
      <c r="Q2410" s="49">
        <v>9910</v>
      </c>
      <c r="R2410" s="49">
        <v>10100</v>
      </c>
      <c r="S2410" s="49">
        <v>11300</v>
      </c>
      <c r="T2410" s="49">
        <v>12500</v>
      </c>
      <c r="U2410" s="49">
        <v>13400</v>
      </c>
      <c r="V2410" s="49">
        <v>13800</v>
      </c>
    </row>
    <row r="2411" spans="1:22" ht="15.75" customHeight="1">
      <c r="A2411" s="139" t="s">
        <v>751</v>
      </c>
      <c r="B2411" s="139" t="s">
        <v>763</v>
      </c>
      <c r="C2411" s="139" t="s">
        <v>789</v>
      </c>
      <c r="D2411" s="139" t="s">
        <v>633</v>
      </c>
      <c r="E2411" s="139" t="s">
        <v>754</v>
      </c>
      <c r="F2411" s="49">
        <v>4230000</v>
      </c>
      <c r="G2411" s="49">
        <v>4300000</v>
      </c>
      <c r="H2411" s="49">
        <v>4280000</v>
      </c>
      <c r="I2411" s="49">
        <v>4370000</v>
      </c>
      <c r="J2411" s="49">
        <v>4380000</v>
      </c>
      <c r="K2411" s="49">
        <v>4350000</v>
      </c>
      <c r="L2411" s="49">
        <v>4360000</v>
      </c>
      <c r="M2411" s="49">
        <v>4320000</v>
      </c>
      <c r="N2411" s="49">
        <v>4220000</v>
      </c>
      <c r="O2411" s="49">
        <v>3870000</v>
      </c>
      <c r="P2411" s="49">
        <v>3990000</v>
      </c>
      <c r="Q2411" s="49">
        <v>3840000</v>
      </c>
      <c r="R2411" s="49">
        <v>3780000</v>
      </c>
      <c r="S2411" s="49">
        <v>3700000</v>
      </c>
      <c r="T2411" s="49">
        <v>3530000</v>
      </c>
      <c r="U2411" s="49">
        <v>3560000</v>
      </c>
      <c r="V2411" s="49">
        <v>3540000</v>
      </c>
    </row>
    <row r="2412" spans="1:22" ht="15.75" customHeight="1">
      <c r="A2412" s="139" t="s">
        <v>751</v>
      </c>
      <c r="B2412" s="139" t="s">
        <v>346</v>
      </c>
      <c r="C2412" s="139" t="s">
        <v>789</v>
      </c>
      <c r="D2412" s="139" t="s">
        <v>633</v>
      </c>
      <c r="E2412" s="139" t="s">
        <v>754</v>
      </c>
      <c r="F2412" s="49">
        <v>57700</v>
      </c>
      <c r="G2412" s="49">
        <v>63200</v>
      </c>
      <c r="H2412" s="49">
        <v>65800</v>
      </c>
      <c r="I2412" s="49">
        <v>73300</v>
      </c>
      <c r="J2412" s="49">
        <v>69600</v>
      </c>
      <c r="K2412" s="49">
        <v>57700</v>
      </c>
      <c r="L2412" s="49">
        <v>69000</v>
      </c>
      <c r="M2412" s="49">
        <v>67400</v>
      </c>
      <c r="N2412" s="49">
        <v>59200</v>
      </c>
      <c r="O2412" s="49">
        <v>56400</v>
      </c>
      <c r="P2412" s="49">
        <v>64600</v>
      </c>
      <c r="Q2412" s="49">
        <v>57100</v>
      </c>
      <c r="R2412" s="49">
        <v>51600</v>
      </c>
      <c r="S2412" s="49">
        <v>52400</v>
      </c>
      <c r="T2412" s="49">
        <v>48300</v>
      </c>
      <c r="U2412" s="49">
        <v>44800</v>
      </c>
      <c r="V2412" s="49">
        <v>48400</v>
      </c>
    </row>
    <row r="2413" spans="1:22" ht="15.75" customHeight="1">
      <c r="A2413" s="139" t="s">
        <v>751</v>
      </c>
      <c r="B2413" s="139" t="s">
        <v>344</v>
      </c>
      <c r="C2413" s="139" t="s">
        <v>789</v>
      </c>
      <c r="D2413" s="139" t="s">
        <v>633</v>
      </c>
      <c r="E2413" s="139" t="s">
        <v>754</v>
      </c>
      <c r="F2413" s="49">
        <v>839</v>
      </c>
      <c r="G2413" s="49">
        <v>1060</v>
      </c>
      <c r="H2413" s="49">
        <v>891</v>
      </c>
      <c r="I2413" s="49">
        <v>1050</v>
      </c>
      <c r="J2413" s="49">
        <v>1350</v>
      </c>
      <c r="K2413" s="49">
        <v>1090</v>
      </c>
      <c r="L2413" s="49">
        <v>1220</v>
      </c>
      <c r="M2413" s="49">
        <v>1160</v>
      </c>
      <c r="N2413" s="49">
        <v>900</v>
      </c>
      <c r="O2413" s="49">
        <v>794</v>
      </c>
      <c r="P2413" s="49">
        <v>1220</v>
      </c>
      <c r="Q2413" s="49">
        <v>1080</v>
      </c>
      <c r="R2413" s="49">
        <v>1050</v>
      </c>
      <c r="S2413" s="49">
        <v>1140</v>
      </c>
      <c r="T2413" s="49">
        <v>1300</v>
      </c>
      <c r="U2413" s="49">
        <v>1390</v>
      </c>
      <c r="V2413" s="49">
        <v>1630</v>
      </c>
    </row>
    <row r="2414" spans="1:22" ht="15.75" customHeight="1">
      <c r="A2414" s="139" t="s">
        <v>751</v>
      </c>
      <c r="B2414" s="139" t="s">
        <v>348</v>
      </c>
      <c r="C2414" s="139" t="s">
        <v>789</v>
      </c>
      <c r="D2414" s="139" t="s">
        <v>633</v>
      </c>
      <c r="E2414" s="139" t="s">
        <v>754</v>
      </c>
      <c r="F2414" s="49">
        <v>418000</v>
      </c>
      <c r="G2414" s="49">
        <v>425000</v>
      </c>
      <c r="H2414" s="49">
        <v>420000</v>
      </c>
      <c r="I2414" s="49">
        <v>426000</v>
      </c>
      <c r="J2414" s="49">
        <v>427000</v>
      </c>
      <c r="K2414" s="49">
        <v>430000</v>
      </c>
      <c r="L2414" s="49">
        <v>419000</v>
      </c>
      <c r="M2414" s="49">
        <v>411000</v>
      </c>
      <c r="N2414" s="49">
        <v>405000</v>
      </c>
      <c r="O2414" s="49">
        <v>384000</v>
      </c>
      <c r="P2414" s="49">
        <v>395000</v>
      </c>
      <c r="Q2414" s="49">
        <v>370000</v>
      </c>
      <c r="R2414" s="49">
        <v>372000</v>
      </c>
      <c r="S2414" s="49">
        <v>372000</v>
      </c>
      <c r="T2414" s="49">
        <v>342000</v>
      </c>
      <c r="U2414" s="49">
        <v>347000</v>
      </c>
      <c r="V2414" s="49">
        <v>349000</v>
      </c>
    </row>
    <row r="2415" spans="1:22" ht="15.75" customHeight="1">
      <c r="A2415" s="139" t="s">
        <v>751</v>
      </c>
      <c r="B2415" s="139" t="s">
        <v>452</v>
      </c>
      <c r="C2415" s="139" t="s">
        <v>789</v>
      </c>
      <c r="D2415" s="139" t="s">
        <v>633</v>
      </c>
      <c r="E2415" s="139" t="s">
        <v>754</v>
      </c>
      <c r="F2415" s="49">
        <v>125</v>
      </c>
      <c r="G2415" s="49">
        <v>169</v>
      </c>
      <c r="H2415" s="49">
        <v>143</v>
      </c>
      <c r="I2415" s="49">
        <v>143</v>
      </c>
      <c r="J2415" s="49">
        <v>143</v>
      </c>
      <c r="K2415" s="49">
        <v>121</v>
      </c>
      <c r="L2415" s="49">
        <v>121</v>
      </c>
      <c r="M2415" s="49">
        <v>139</v>
      </c>
      <c r="N2415" s="49">
        <v>117</v>
      </c>
      <c r="O2415" s="49">
        <v>161</v>
      </c>
      <c r="P2415" s="49">
        <v>114</v>
      </c>
      <c r="Q2415" s="49">
        <v>121</v>
      </c>
      <c r="R2415" s="49">
        <v>136</v>
      </c>
      <c r="S2415" s="49">
        <v>143</v>
      </c>
      <c r="T2415" s="49">
        <v>150</v>
      </c>
      <c r="U2415" s="49">
        <v>160</v>
      </c>
      <c r="V2415" s="49">
        <v>189</v>
      </c>
    </row>
    <row r="2416" spans="1:22" ht="15.75" customHeight="1">
      <c r="A2416" s="139" t="s">
        <v>751</v>
      </c>
      <c r="B2416" s="139" t="s">
        <v>350</v>
      </c>
      <c r="C2416" s="139" t="s">
        <v>789</v>
      </c>
      <c r="D2416" s="139" t="s">
        <v>633</v>
      </c>
      <c r="E2416" s="139" t="s">
        <v>754</v>
      </c>
      <c r="F2416" s="49">
        <v>4700</v>
      </c>
      <c r="G2416" s="49">
        <v>4800</v>
      </c>
      <c r="H2416" s="49">
        <v>4570</v>
      </c>
      <c r="I2416" s="49">
        <v>4630</v>
      </c>
      <c r="J2416" s="49">
        <v>4680</v>
      </c>
      <c r="K2416" s="49">
        <v>4880</v>
      </c>
      <c r="L2416" s="49">
        <v>4170</v>
      </c>
      <c r="M2416" s="49">
        <v>4110</v>
      </c>
      <c r="N2416" s="49">
        <v>4170</v>
      </c>
      <c r="O2416" s="49">
        <v>4240</v>
      </c>
      <c r="P2416" s="49">
        <v>4810</v>
      </c>
      <c r="Q2416" s="49">
        <v>4960</v>
      </c>
      <c r="R2416" s="49">
        <v>5110</v>
      </c>
      <c r="S2416" s="49">
        <v>5290</v>
      </c>
      <c r="T2416" s="49">
        <v>5120</v>
      </c>
      <c r="U2416" s="49">
        <v>5050</v>
      </c>
      <c r="V2416" s="49">
        <v>5090</v>
      </c>
    </row>
    <row r="2417" spans="1:22" ht="15.75" customHeight="1">
      <c r="A2417" s="139" t="s">
        <v>751</v>
      </c>
      <c r="B2417" s="139" t="s">
        <v>596</v>
      </c>
      <c r="C2417" s="139" t="s">
        <v>789</v>
      </c>
      <c r="D2417" s="139" t="s">
        <v>633</v>
      </c>
      <c r="E2417" s="139" t="s">
        <v>754</v>
      </c>
      <c r="F2417" s="49">
        <v>575000</v>
      </c>
      <c r="G2417" s="49">
        <v>583000</v>
      </c>
      <c r="H2417" s="49">
        <v>566000</v>
      </c>
      <c r="I2417" s="49">
        <v>578000</v>
      </c>
      <c r="J2417" s="49">
        <v>580000</v>
      </c>
      <c r="K2417" s="49">
        <v>577000</v>
      </c>
      <c r="L2417" s="49">
        <v>574000</v>
      </c>
      <c r="M2417" s="49">
        <v>567000</v>
      </c>
      <c r="N2417" s="49">
        <v>552000</v>
      </c>
      <c r="O2417" s="49">
        <v>501000</v>
      </c>
      <c r="P2417" s="49">
        <v>519000</v>
      </c>
      <c r="Q2417" s="49">
        <v>477000</v>
      </c>
      <c r="R2417" s="49">
        <v>495000</v>
      </c>
      <c r="S2417" s="49">
        <v>484000</v>
      </c>
      <c r="T2417" s="49">
        <v>445000</v>
      </c>
      <c r="U2417" s="49">
        <v>429000</v>
      </c>
      <c r="V2417" s="49">
        <v>405000</v>
      </c>
    </row>
    <row r="2418" spans="1:22" ht="15.75" customHeight="1">
      <c r="A2418" s="139" t="s">
        <v>751</v>
      </c>
      <c r="B2418" s="139" t="s">
        <v>353</v>
      </c>
      <c r="C2418" s="139" t="s">
        <v>789</v>
      </c>
      <c r="D2418" s="139" t="s">
        <v>633</v>
      </c>
      <c r="E2418" s="139" t="s">
        <v>754</v>
      </c>
      <c r="F2418" s="49">
        <v>3910</v>
      </c>
      <c r="G2418" s="49">
        <v>4080</v>
      </c>
      <c r="H2418" s="49">
        <v>3880</v>
      </c>
      <c r="I2418" s="49">
        <v>4130</v>
      </c>
      <c r="J2418" s="49">
        <v>5040</v>
      </c>
      <c r="K2418" s="49">
        <v>5240</v>
      </c>
      <c r="L2418" s="49">
        <v>6430</v>
      </c>
      <c r="M2418" s="49">
        <v>7360</v>
      </c>
      <c r="N2418" s="49">
        <v>7250</v>
      </c>
      <c r="O2418" s="49">
        <v>6750</v>
      </c>
      <c r="P2418" s="49">
        <v>6820</v>
      </c>
      <c r="Q2418" s="49">
        <v>9340</v>
      </c>
      <c r="R2418" s="49">
        <v>9970</v>
      </c>
      <c r="S2418" s="49">
        <v>9390</v>
      </c>
      <c r="T2418" s="49">
        <v>10700</v>
      </c>
      <c r="U2418" s="49">
        <v>9160</v>
      </c>
      <c r="V2418" s="49">
        <v>9540</v>
      </c>
    </row>
    <row r="2419" spans="1:22" ht="15.75" customHeight="1">
      <c r="A2419" s="139" t="s">
        <v>751</v>
      </c>
      <c r="B2419" s="139" t="s">
        <v>357</v>
      </c>
      <c r="C2419" s="139" t="s">
        <v>789</v>
      </c>
      <c r="D2419" s="139" t="s">
        <v>633</v>
      </c>
      <c r="E2419" s="139" t="s">
        <v>754</v>
      </c>
      <c r="F2419" s="49">
        <v>6410</v>
      </c>
      <c r="G2419" s="49">
        <v>5700</v>
      </c>
      <c r="H2419" s="49">
        <v>6100</v>
      </c>
      <c r="I2419" s="49">
        <v>6540</v>
      </c>
      <c r="J2419" s="49">
        <v>5970</v>
      </c>
      <c r="K2419" s="49">
        <v>6580</v>
      </c>
      <c r="L2419" s="49">
        <v>8050</v>
      </c>
      <c r="M2419" s="49">
        <v>7790</v>
      </c>
      <c r="N2419" s="49">
        <v>7240</v>
      </c>
      <c r="O2419" s="49">
        <v>6120</v>
      </c>
      <c r="P2419" s="49">
        <v>8290</v>
      </c>
      <c r="Q2419" s="49">
        <v>8720</v>
      </c>
      <c r="R2419" s="49">
        <v>9910</v>
      </c>
      <c r="S2419" s="49">
        <v>12000</v>
      </c>
      <c r="T2419" s="49">
        <v>11900</v>
      </c>
      <c r="U2419" s="49">
        <v>11300</v>
      </c>
      <c r="V2419" s="49">
        <v>11400</v>
      </c>
    </row>
    <row r="2420" spans="1:22" ht="15.75" customHeight="1">
      <c r="A2420" s="139" t="s">
        <v>751</v>
      </c>
      <c r="B2420" s="139" t="s">
        <v>365</v>
      </c>
      <c r="C2420" s="139" t="s">
        <v>789</v>
      </c>
      <c r="D2420" s="139" t="s">
        <v>633</v>
      </c>
      <c r="E2420" s="139" t="s">
        <v>754</v>
      </c>
      <c r="F2420" s="49">
        <v>1660</v>
      </c>
      <c r="G2420" s="49">
        <v>1730</v>
      </c>
      <c r="H2420" s="49">
        <v>1810</v>
      </c>
      <c r="I2420" s="49">
        <v>1890</v>
      </c>
      <c r="J2420" s="49">
        <v>1950</v>
      </c>
      <c r="K2420" s="49">
        <v>2020</v>
      </c>
      <c r="L2420" s="49">
        <v>2090</v>
      </c>
      <c r="M2420" s="49">
        <v>2160</v>
      </c>
      <c r="N2420" s="49">
        <v>2200</v>
      </c>
      <c r="O2420" s="49">
        <v>2280</v>
      </c>
      <c r="P2420" s="49">
        <v>2630</v>
      </c>
      <c r="Q2420" s="49">
        <v>2790</v>
      </c>
      <c r="R2420" s="49">
        <v>2590</v>
      </c>
      <c r="S2420" s="49">
        <v>2310</v>
      </c>
      <c r="T2420" s="49">
        <v>2440</v>
      </c>
      <c r="U2420" s="49">
        <v>3130</v>
      </c>
      <c r="V2420" s="49">
        <v>3150</v>
      </c>
    </row>
    <row r="2421" spans="1:22" ht="15.75" customHeight="1">
      <c r="A2421" s="139" t="s">
        <v>751</v>
      </c>
      <c r="B2421" s="139" t="s">
        <v>352</v>
      </c>
      <c r="C2421" s="139" t="s">
        <v>789</v>
      </c>
      <c r="D2421" s="139" t="s">
        <v>633</v>
      </c>
      <c r="E2421" s="139" t="s">
        <v>754</v>
      </c>
      <c r="F2421" s="49">
        <v>254</v>
      </c>
      <c r="G2421" s="49">
        <v>261</v>
      </c>
      <c r="H2421" s="49">
        <v>298</v>
      </c>
      <c r="I2421" s="49">
        <v>299</v>
      </c>
      <c r="J2421" s="49">
        <v>306</v>
      </c>
      <c r="K2421" s="49">
        <v>307</v>
      </c>
      <c r="L2421" s="49">
        <v>318</v>
      </c>
      <c r="M2421" s="49">
        <v>362</v>
      </c>
      <c r="N2421" s="49">
        <v>377</v>
      </c>
      <c r="O2421" s="49">
        <v>388</v>
      </c>
      <c r="P2421" s="49">
        <v>439</v>
      </c>
      <c r="Q2421" s="49">
        <v>457</v>
      </c>
      <c r="R2421" s="49">
        <v>461</v>
      </c>
      <c r="S2421" s="49">
        <v>440</v>
      </c>
      <c r="T2421" s="49">
        <v>520</v>
      </c>
      <c r="U2421" s="49">
        <v>534</v>
      </c>
      <c r="V2421" s="49">
        <v>538</v>
      </c>
    </row>
    <row r="2422" spans="1:22" ht="15.75" customHeight="1">
      <c r="A2422" s="139" t="s">
        <v>751</v>
      </c>
      <c r="B2422" s="139" t="s">
        <v>367</v>
      </c>
      <c r="C2422" s="139" t="s">
        <v>789</v>
      </c>
      <c r="D2422" s="139" t="s">
        <v>633</v>
      </c>
      <c r="E2422" s="139" t="s">
        <v>754</v>
      </c>
      <c r="F2422" s="49">
        <v>153</v>
      </c>
      <c r="G2422" s="49">
        <v>157</v>
      </c>
      <c r="H2422" s="49">
        <v>161</v>
      </c>
      <c r="I2422" s="49">
        <v>202</v>
      </c>
      <c r="J2422" s="49">
        <v>210</v>
      </c>
      <c r="K2422" s="49">
        <v>221</v>
      </c>
      <c r="L2422" s="49">
        <v>225</v>
      </c>
      <c r="M2422" s="49">
        <v>239</v>
      </c>
      <c r="N2422" s="49">
        <v>236</v>
      </c>
      <c r="O2422" s="49">
        <v>243</v>
      </c>
      <c r="P2422" s="49">
        <v>247</v>
      </c>
      <c r="Q2422" s="49">
        <v>254</v>
      </c>
      <c r="R2422" s="49">
        <v>261</v>
      </c>
      <c r="S2422" s="49">
        <v>266</v>
      </c>
      <c r="T2422" s="49">
        <v>280</v>
      </c>
      <c r="U2422" s="49">
        <v>324</v>
      </c>
      <c r="V2422" s="49">
        <v>326</v>
      </c>
    </row>
    <row r="2423" spans="1:22" ht="15.75" customHeight="1">
      <c r="A2423" s="139" t="s">
        <v>751</v>
      </c>
      <c r="B2423" s="139" t="s">
        <v>336</v>
      </c>
      <c r="C2423" s="139" t="s">
        <v>789</v>
      </c>
      <c r="D2423" s="139" t="s">
        <v>633</v>
      </c>
      <c r="E2423" s="139" t="s">
        <v>754</v>
      </c>
      <c r="F2423" s="49">
        <v>460</v>
      </c>
      <c r="G2423" s="49">
        <v>3560</v>
      </c>
      <c r="H2423" s="49">
        <v>5460</v>
      </c>
      <c r="I2423" s="49">
        <v>6510</v>
      </c>
      <c r="J2423" s="49">
        <v>5730</v>
      </c>
      <c r="K2423" s="49">
        <v>5250</v>
      </c>
      <c r="L2423" s="49">
        <v>5310</v>
      </c>
      <c r="M2423" s="49">
        <v>5350</v>
      </c>
      <c r="N2423" s="49">
        <v>5070</v>
      </c>
      <c r="O2423" s="49">
        <v>5180</v>
      </c>
      <c r="P2423" s="49">
        <v>5240</v>
      </c>
      <c r="Q2423" s="49">
        <v>6970</v>
      </c>
      <c r="R2423" s="49">
        <v>6060</v>
      </c>
      <c r="S2423" s="49">
        <v>6070</v>
      </c>
      <c r="T2423" s="49">
        <v>6310</v>
      </c>
      <c r="U2423" s="49">
        <v>7410</v>
      </c>
      <c r="V2423" s="49">
        <v>7630</v>
      </c>
    </row>
    <row r="2424" spans="1:22" ht="15.75" customHeight="1">
      <c r="A2424" s="139" t="s">
        <v>751</v>
      </c>
      <c r="B2424" s="139" t="s">
        <v>359</v>
      </c>
      <c r="C2424" s="139" t="s">
        <v>789</v>
      </c>
      <c r="D2424" s="139" t="s">
        <v>633</v>
      </c>
      <c r="E2424" s="139" t="s">
        <v>754</v>
      </c>
      <c r="F2424" s="49">
        <v>103000</v>
      </c>
      <c r="G2424" s="49">
        <v>105000</v>
      </c>
      <c r="H2424" s="49">
        <v>105000</v>
      </c>
      <c r="I2424" s="49">
        <v>109000</v>
      </c>
      <c r="J2424" s="49">
        <v>110000</v>
      </c>
      <c r="K2424" s="49">
        <v>114000</v>
      </c>
      <c r="L2424" s="49">
        <v>113000</v>
      </c>
      <c r="M2424" s="49">
        <v>115000</v>
      </c>
      <c r="N2424" s="49">
        <v>111000</v>
      </c>
      <c r="O2424" s="49">
        <v>104000</v>
      </c>
      <c r="P2424" s="49">
        <v>97400</v>
      </c>
      <c r="Q2424" s="49">
        <v>94600</v>
      </c>
      <c r="R2424" s="49">
        <v>91500</v>
      </c>
      <c r="S2424" s="49">
        <v>81800</v>
      </c>
      <c r="T2424" s="49">
        <v>78700</v>
      </c>
      <c r="U2424" s="49">
        <v>75000</v>
      </c>
      <c r="V2424" s="49">
        <v>71400</v>
      </c>
    </row>
    <row r="2425" spans="1:22" ht="15.75" customHeight="1">
      <c r="A2425" s="139" t="s">
        <v>751</v>
      </c>
      <c r="B2425" s="139" t="s">
        <v>361</v>
      </c>
      <c r="C2425" s="139" t="s">
        <v>789</v>
      </c>
      <c r="D2425" s="139" t="s">
        <v>633</v>
      </c>
      <c r="E2425" s="139" t="s">
        <v>754</v>
      </c>
      <c r="F2425" s="49">
        <v>192</v>
      </c>
      <c r="G2425" s="49">
        <v>196</v>
      </c>
      <c r="H2425" s="49">
        <v>207</v>
      </c>
      <c r="I2425" s="49">
        <v>219</v>
      </c>
      <c r="J2425" s="49">
        <v>208</v>
      </c>
      <c r="K2425" s="49">
        <v>219</v>
      </c>
      <c r="L2425" s="49">
        <v>233</v>
      </c>
      <c r="M2425" s="49">
        <v>241</v>
      </c>
      <c r="N2425" s="49">
        <v>256</v>
      </c>
      <c r="O2425" s="49">
        <v>255</v>
      </c>
      <c r="P2425" s="49">
        <v>262</v>
      </c>
      <c r="Q2425" s="49">
        <v>255</v>
      </c>
      <c r="R2425" s="49">
        <v>274</v>
      </c>
      <c r="S2425" s="49">
        <v>307</v>
      </c>
      <c r="T2425" s="49">
        <v>245</v>
      </c>
      <c r="U2425" s="49">
        <v>253</v>
      </c>
      <c r="V2425" s="49">
        <v>257</v>
      </c>
    </row>
    <row r="2426" spans="1:22" ht="15.75" customHeight="1">
      <c r="A2426" s="139" t="s">
        <v>751</v>
      </c>
      <c r="B2426" s="139" t="s">
        <v>363</v>
      </c>
      <c r="C2426" s="139" t="s">
        <v>789</v>
      </c>
      <c r="D2426" s="139" t="s">
        <v>633</v>
      </c>
      <c r="E2426" s="139" t="s">
        <v>754</v>
      </c>
      <c r="F2426" s="49">
        <v>10900</v>
      </c>
      <c r="G2426" s="49">
        <v>11400</v>
      </c>
      <c r="H2426" s="49">
        <v>11800</v>
      </c>
      <c r="I2426" s="49">
        <v>11200</v>
      </c>
      <c r="J2426" s="49">
        <v>12000</v>
      </c>
      <c r="K2426" s="49">
        <v>12800</v>
      </c>
      <c r="L2426" s="49">
        <v>12900</v>
      </c>
      <c r="M2426" s="49">
        <v>12800</v>
      </c>
      <c r="N2426" s="49">
        <v>11700</v>
      </c>
      <c r="O2426" s="49">
        <v>12000</v>
      </c>
      <c r="P2426" s="49">
        <v>12000</v>
      </c>
      <c r="Q2426" s="49">
        <v>12200</v>
      </c>
      <c r="R2426" s="49">
        <v>12400</v>
      </c>
      <c r="S2426" s="49">
        <v>13700</v>
      </c>
      <c r="T2426" s="49">
        <v>18300</v>
      </c>
      <c r="U2426" s="49">
        <v>16100</v>
      </c>
      <c r="V2426" s="49">
        <v>16900</v>
      </c>
    </row>
    <row r="2427" spans="1:22" ht="15.75" customHeight="1">
      <c r="A2427" s="139" t="s">
        <v>751</v>
      </c>
      <c r="B2427" s="139" t="s">
        <v>369</v>
      </c>
      <c r="C2427" s="139" t="s">
        <v>789</v>
      </c>
      <c r="D2427" s="139" t="s">
        <v>633</v>
      </c>
      <c r="E2427" s="139" t="s">
        <v>754</v>
      </c>
      <c r="F2427" s="49">
        <v>1690</v>
      </c>
      <c r="G2427" s="49">
        <v>2100</v>
      </c>
      <c r="H2427" s="49">
        <v>1660</v>
      </c>
      <c r="I2427" s="49">
        <v>1670</v>
      </c>
      <c r="J2427" s="49">
        <v>1670</v>
      </c>
      <c r="K2427" s="49">
        <v>1470</v>
      </c>
      <c r="L2427" s="49">
        <v>1320</v>
      </c>
      <c r="M2427" s="49">
        <v>1600</v>
      </c>
      <c r="N2427" s="49">
        <v>1590</v>
      </c>
      <c r="O2427" s="49">
        <v>1600</v>
      </c>
      <c r="P2427" s="49">
        <v>1760</v>
      </c>
      <c r="Q2427" s="49">
        <v>1820</v>
      </c>
      <c r="R2427" s="49">
        <v>2030</v>
      </c>
      <c r="S2427" s="49">
        <v>1980</v>
      </c>
      <c r="T2427" s="49">
        <v>2050</v>
      </c>
      <c r="U2427" s="49">
        <v>2000</v>
      </c>
      <c r="V2427" s="49">
        <v>2040</v>
      </c>
    </row>
    <row r="2428" spans="1:22" ht="15.75" customHeight="1">
      <c r="A2428" s="139" t="s">
        <v>751</v>
      </c>
      <c r="B2428" s="139" t="s">
        <v>764</v>
      </c>
      <c r="C2428" s="139" t="s">
        <v>789</v>
      </c>
      <c r="D2428" s="139" t="s">
        <v>633</v>
      </c>
      <c r="E2428" s="139" t="s">
        <v>754</v>
      </c>
      <c r="F2428" s="49">
        <v>41800</v>
      </c>
      <c r="G2428" s="49">
        <v>39500</v>
      </c>
      <c r="H2428" s="49">
        <v>41200</v>
      </c>
      <c r="I2428" s="49">
        <v>44900</v>
      </c>
      <c r="J2428" s="49">
        <v>43300</v>
      </c>
      <c r="K2428" s="49">
        <v>45500</v>
      </c>
      <c r="L2428" s="49">
        <v>43600</v>
      </c>
      <c r="M2428" s="49">
        <v>45100</v>
      </c>
      <c r="N2428" s="49">
        <v>45300</v>
      </c>
      <c r="O2428" s="49">
        <v>43500</v>
      </c>
      <c r="P2428" s="49">
        <v>42000</v>
      </c>
      <c r="Q2428" s="49">
        <v>45100</v>
      </c>
      <c r="R2428" s="49">
        <v>44800</v>
      </c>
      <c r="S2428" s="49">
        <v>46400</v>
      </c>
      <c r="T2428" s="49">
        <v>45600</v>
      </c>
      <c r="U2428" s="49">
        <v>45900</v>
      </c>
      <c r="V2428" s="49">
        <v>47000</v>
      </c>
    </row>
    <row r="2429" spans="1:22" ht="15.75" customHeight="1">
      <c r="A2429" s="139" t="s">
        <v>751</v>
      </c>
      <c r="B2429" s="139" t="s">
        <v>375</v>
      </c>
      <c r="C2429" s="139" t="s">
        <v>789</v>
      </c>
      <c r="D2429" s="139" t="s">
        <v>633</v>
      </c>
      <c r="E2429" s="139" t="s">
        <v>754</v>
      </c>
      <c r="F2429" s="49">
        <v>5040</v>
      </c>
      <c r="G2429" s="49">
        <v>5720</v>
      </c>
      <c r="H2429" s="49">
        <v>6070</v>
      </c>
      <c r="I2429" s="49">
        <v>6770</v>
      </c>
      <c r="J2429" s="49">
        <v>7360</v>
      </c>
      <c r="K2429" s="49">
        <v>7560</v>
      </c>
      <c r="L2429" s="49">
        <v>6960</v>
      </c>
      <c r="M2429" s="49">
        <v>8700</v>
      </c>
      <c r="N2429" s="49">
        <v>8560</v>
      </c>
      <c r="O2429" s="49">
        <v>7760</v>
      </c>
      <c r="P2429" s="49">
        <v>7870</v>
      </c>
      <c r="Q2429" s="49">
        <v>8840</v>
      </c>
      <c r="R2429" s="49">
        <v>8850</v>
      </c>
      <c r="S2429" s="49">
        <v>8940</v>
      </c>
      <c r="T2429" s="49">
        <v>9350</v>
      </c>
      <c r="U2429" s="49">
        <v>10200</v>
      </c>
      <c r="V2429" s="49">
        <v>10700</v>
      </c>
    </row>
    <row r="2430" spans="1:22" ht="15.75" customHeight="1">
      <c r="A2430" s="139" t="s">
        <v>751</v>
      </c>
      <c r="B2430" s="139" t="s">
        <v>314</v>
      </c>
      <c r="C2430" s="139" t="s">
        <v>789</v>
      </c>
      <c r="D2430" s="139" t="s">
        <v>633</v>
      </c>
      <c r="E2430" s="139" t="s">
        <v>754</v>
      </c>
      <c r="F2430" s="49">
        <v>20200</v>
      </c>
      <c r="G2430" s="49">
        <v>21400</v>
      </c>
      <c r="H2430" s="49">
        <v>22600</v>
      </c>
      <c r="I2430" s="49">
        <v>24000</v>
      </c>
      <c r="J2430" s="49">
        <v>23900</v>
      </c>
      <c r="K2430" s="49">
        <v>24500</v>
      </c>
      <c r="L2430" s="49">
        <v>24900</v>
      </c>
      <c r="M2430" s="49">
        <v>26400</v>
      </c>
      <c r="N2430" s="49">
        <v>25000</v>
      </c>
      <c r="O2430" s="49">
        <v>22700</v>
      </c>
      <c r="P2430" s="49">
        <v>21900</v>
      </c>
      <c r="Q2430" s="49">
        <v>21400</v>
      </c>
      <c r="R2430" s="49">
        <v>19800</v>
      </c>
      <c r="S2430" s="49">
        <v>19600</v>
      </c>
      <c r="T2430" s="49">
        <v>18900</v>
      </c>
      <c r="U2430" s="49">
        <v>19100</v>
      </c>
      <c r="V2430" s="49">
        <v>19300</v>
      </c>
    </row>
    <row r="2431" spans="1:22" ht="15.75" customHeight="1">
      <c r="A2431" s="139" t="s">
        <v>751</v>
      </c>
      <c r="B2431" s="139" t="s">
        <v>371</v>
      </c>
      <c r="C2431" s="139" t="s">
        <v>789</v>
      </c>
      <c r="D2431" s="139" t="s">
        <v>633</v>
      </c>
      <c r="E2431" s="139" t="s">
        <v>754</v>
      </c>
      <c r="F2431" s="49">
        <v>1470</v>
      </c>
      <c r="G2431" s="49">
        <v>1580</v>
      </c>
      <c r="H2431" s="49">
        <v>1830</v>
      </c>
      <c r="I2431" s="49">
        <v>1740</v>
      </c>
      <c r="J2431" s="49">
        <v>1990</v>
      </c>
      <c r="K2431" s="49">
        <v>2080</v>
      </c>
      <c r="L2431" s="49">
        <v>2110</v>
      </c>
      <c r="M2431" s="49">
        <v>2390</v>
      </c>
      <c r="N2431" s="49">
        <v>2390</v>
      </c>
      <c r="O2431" s="49">
        <v>2270</v>
      </c>
      <c r="P2431" s="49">
        <v>2120</v>
      </c>
      <c r="Q2431" s="49">
        <v>2210</v>
      </c>
      <c r="R2431" s="49">
        <v>2310</v>
      </c>
      <c r="S2431" s="49">
        <v>2400</v>
      </c>
      <c r="T2431" s="49">
        <v>2850</v>
      </c>
      <c r="U2431" s="49">
        <v>2950</v>
      </c>
      <c r="V2431" s="49">
        <v>2990</v>
      </c>
    </row>
    <row r="2432" spans="1:22" ht="15.75" customHeight="1">
      <c r="A2432" s="139" t="s">
        <v>751</v>
      </c>
      <c r="B2432" s="139" t="s">
        <v>377</v>
      </c>
      <c r="C2432" s="139" t="s">
        <v>789</v>
      </c>
      <c r="D2432" s="139" t="s">
        <v>633</v>
      </c>
      <c r="E2432" s="139" t="s">
        <v>754</v>
      </c>
      <c r="F2432" s="49">
        <v>58900</v>
      </c>
      <c r="G2432" s="49">
        <v>60500</v>
      </c>
      <c r="H2432" s="49">
        <v>59500</v>
      </c>
      <c r="I2432" s="49">
        <v>62200</v>
      </c>
      <c r="J2432" s="49">
        <v>60700</v>
      </c>
      <c r="K2432" s="49">
        <v>60800</v>
      </c>
      <c r="L2432" s="49">
        <v>60100</v>
      </c>
      <c r="M2432" s="49">
        <v>58800</v>
      </c>
      <c r="N2432" s="49">
        <v>57700</v>
      </c>
      <c r="O2432" s="49">
        <v>52100</v>
      </c>
      <c r="P2432" s="49">
        <v>52400</v>
      </c>
      <c r="Q2432" s="49">
        <v>50600</v>
      </c>
      <c r="R2432" s="49">
        <v>47100</v>
      </c>
      <c r="S2432" s="49">
        <v>44000</v>
      </c>
      <c r="T2432" s="49">
        <v>44200</v>
      </c>
      <c r="U2432" s="49">
        <v>46900</v>
      </c>
      <c r="V2432" s="49">
        <v>47800</v>
      </c>
    </row>
    <row r="2433" spans="1:22" ht="15.75" customHeight="1">
      <c r="A2433" s="139" t="s">
        <v>751</v>
      </c>
      <c r="B2433" s="139" t="s">
        <v>383</v>
      </c>
      <c r="C2433" s="139" t="s">
        <v>789</v>
      </c>
      <c r="D2433" s="139" t="s">
        <v>633</v>
      </c>
      <c r="E2433" s="139" t="s">
        <v>754</v>
      </c>
      <c r="F2433" s="49">
        <v>312000</v>
      </c>
      <c r="G2433" s="49">
        <v>347000</v>
      </c>
      <c r="H2433" s="49">
        <v>353000</v>
      </c>
      <c r="I2433" s="49">
        <v>363000</v>
      </c>
      <c r="J2433" s="49">
        <v>384000</v>
      </c>
      <c r="K2433" s="49">
        <v>388000</v>
      </c>
      <c r="L2433" s="49">
        <v>405000</v>
      </c>
      <c r="M2433" s="49">
        <v>397000</v>
      </c>
      <c r="N2433" s="49">
        <v>423000</v>
      </c>
      <c r="O2433" s="49">
        <v>416000</v>
      </c>
      <c r="P2433" s="49">
        <v>468000</v>
      </c>
      <c r="Q2433" s="49">
        <v>505000</v>
      </c>
      <c r="R2433" s="49">
        <v>528000</v>
      </c>
      <c r="S2433" s="49">
        <v>405000</v>
      </c>
      <c r="T2433" s="49">
        <v>384000</v>
      </c>
      <c r="U2433" s="49">
        <v>390000</v>
      </c>
      <c r="V2433" s="49">
        <v>392000</v>
      </c>
    </row>
    <row r="2434" spans="1:22" ht="15.75" customHeight="1">
      <c r="A2434" s="139" t="s">
        <v>751</v>
      </c>
      <c r="B2434" s="139" t="s">
        <v>381</v>
      </c>
      <c r="C2434" s="139" t="s">
        <v>789</v>
      </c>
      <c r="D2434" s="139" t="s">
        <v>633</v>
      </c>
      <c r="E2434" s="139" t="s">
        <v>754</v>
      </c>
      <c r="F2434" s="49">
        <v>1050000</v>
      </c>
      <c r="G2434" s="49">
        <v>1050000</v>
      </c>
      <c r="H2434" s="49">
        <v>1050000</v>
      </c>
      <c r="I2434" s="49">
        <v>1090000</v>
      </c>
      <c r="J2434" s="49">
        <v>1140000</v>
      </c>
      <c r="K2434" s="49">
        <v>1190000</v>
      </c>
      <c r="L2434" s="49">
        <v>1260000</v>
      </c>
      <c r="M2434" s="49">
        <v>1340000</v>
      </c>
      <c r="N2434" s="49">
        <v>1480000</v>
      </c>
      <c r="O2434" s="49">
        <v>1630000</v>
      </c>
      <c r="P2434" s="49">
        <v>1610000</v>
      </c>
      <c r="Q2434" s="49">
        <v>1720000</v>
      </c>
      <c r="R2434" s="49">
        <v>1870000</v>
      </c>
      <c r="S2434" s="49">
        <v>1860000</v>
      </c>
      <c r="T2434" s="49">
        <v>2050000</v>
      </c>
      <c r="U2434" s="49">
        <v>2110000</v>
      </c>
      <c r="V2434" s="49">
        <v>2200000</v>
      </c>
    </row>
    <row r="2435" spans="1:22" ht="15.75" customHeight="1">
      <c r="A2435" s="139" t="s">
        <v>751</v>
      </c>
      <c r="B2435" s="139" t="s">
        <v>389</v>
      </c>
      <c r="C2435" s="139" t="s">
        <v>789</v>
      </c>
      <c r="D2435" s="139" t="s">
        <v>633</v>
      </c>
      <c r="E2435" s="139" t="s">
        <v>754</v>
      </c>
      <c r="F2435" s="49">
        <v>45300</v>
      </c>
      <c r="G2435" s="49">
        <v>47700</v>
      </c>
      <c r="H2435" s="49">
        <v>46100</v>
      </c>
      <c r="I2435" s="49">
        <v>45700</v>
      </c>
      <c r="J2435" s="49">
        <v>46900</v>
      </c>
      <c r="K2435" s="49">
        <v>48900</v>
      </c>
      <c r="L2435" s="49">
        <v>48800</v>
      </c>
      <c r="M2435" s="49">
        <v>48400</v>
      </c>
      <c r="N2435" s="49">
        <v>48100</v>
      </c>
      <c r="O2435" s="49">
        <v>43000</v>
      </c>
      <c r="P2435" s="49">
        <v>43000</v>
      </c>
      <c r="Q2435" s="49">
        <v>38800</v>
      </c>
      <c r="R2435" s="49">
        <v>39000</v>
      </c>
      <c r="S2435" s="49">
        <v>38000</v>
      </c>
      <c r="T2435" s="49">
        <v>37500</v>
      </c>
      <c r="U2435" s="49">
        <v>39300</v>
      </c>
      <c r="V2435" s="49">
        <v>40900</v>
      </c>
    </row>
    <row r="2436" spans="1:22" ht="15.75" customHeight="1">
      <c r="A2436" s="139" t="s">
        <v>751</v>
      </c>
      <c r="B2436" s="139" t="s">
        <v>385</v>
      </c>
      <c r="C2436" s="139" t="s">
        <v>789</v>
      </c>
      <c r="D2436" s="139" t="s">
        <v>633</v>
      </c>
      <c r="E2436" s="139" t="s">
        <v>754</v>
      </c>
      <c r="F2436" s="49">
        <v>378000</v>
      </c>
      <c r="G2436" s="49">
        <v>404000</v>
      </c>
      <c r="H2436" s="49">
        <v>407000</v>
      </c>
      <c r="I2436" s="49">
        <v>424000</v>
      </c>
      <c r="J2436" s="49">
        <v>453000</v>
      </c>
      <c r="K2436" s="49">
        <v>476000</v>
      </c>
      <c r="L2436" s="49">
        <v>517000</v>
      </c>
      <c r="M2436" s="49">
        <v>530000</v>
      </c>
      <c r="N2436" s="49">
        <v>552000</v>
      </c>
      <c r="O2436" s="49">
        <v>566000</v>
      </c>
      <c r="P2436" s="49">
        <v>584000</v>
      </c>
      <c r="Q2436" s="49">
        <v>600000</v>
      </c>
      <c r="R2436" s="49">
        <v>622000</v>
      </c>
      <c r="S2436" s="49">
        <v>630000</v>
      </c>
      <c r="T2436" s="49">
        <v>661000</v>
      </c>
      <c r="U2436" s="49">
        <v>655000</v>
      </c>
      <c r="V2436" s="49">
        <v>659000</v>
      </c>
    </row>
    <row r="2437" spans="1:22" ht="15.75" customHeight="1">
      <c r="A2437" s="139" t="s">
        <v>751</v>
      </c>
      <c r="B2437" s="139" t="s">
        <v>387</v>
      </c>
      <c r="C2437" s="139" t="s">
        <v>789</v>
      </c>
      <c r="D2437" s="139" t="s">
        <v>633</v>
      </c>
      <c r="E2437" s="139" t="s">
        <v>754</v>
      </c>
      <c r="F2437" s="49">
        <v>72900</v>
      </c>
      <c r="G2437" s="49">
        <v>85900</v>
      </c>
      <c r="H2437" s="49">
        <v>88500</v>
      </c>
      <c r="I2437" s="49">
        <v>91500</v>
      </c>
      <c r="J2437" s="49">
        <v>114000</v>
      </c>
      <c r="K2437" s="49">
        <v>114000</v>
      </c>
      <c r="L2437" s="49">
        <v>99000</v>
      </c>
      <c r="M2437" s="49">
        <v>62200</v>
      </c>
      <c r="N2437" s="49">
        <v>92900</v>
      </c>
      <c r="O2437" s="49">
        <v>104000</v>
      </c>
      <c r="P2437" s="49">
        <v>112000</v>
      </c>
      <c r="Q2437" s="49">
        <v>134000</v>
      </c>
      <c r="R2437" s="49">
        <v>152000</v>
      </c>
      <c r="S2437" s="49">
        <v>164000</v>
      </c>
      <c r="T2437" s="49">
        <v>167000</v>
      </c>
      <c r="U2437" s="49">
        <v>169000</v>
      </c>
      <c r="V2437" s="49">
        <v>189000</v>
      </c>
    </row>
    <row r="2438" spans="1:22" ht="15.75" customHeight="1">
      <c r="A2438" s="139" t="s">
        <v>751</v>
      </c>
      <c r="B2438" s="139" t="s">
        <v>379</v>
      </c>
      <c r="C2438" s="139" t="s">
        <v>789</v>
      </c>
      <c r="D2438" s="139" t="s">
        <v>633</v>
      </c>
      <c r="E2438" s="139" t="s">
        <v>754</v>
      </c>
      <c r="F2438" s="49">
        <v>2940</v>
      </c>
      <c r="G2438" s="49">
        <v>2870</v>
      </c>
      <c r="H2438" s="49">
        <v>2990</v>
      </c>
      <c r="I2438" s="49">
        <v>2980</v>
      </c>
      <c r="J2438" s="49">
        <v>3100</v>
      </c>
      <c r="K2438" s="49">
        <v>2970</v>
      </c>
      <c r="L2438" s="49">
        <v>3150</v>
      </c>
      <c r="M2438" s="49">
        <v>3500</v>
      </c>
      <c r="N2438" s="49">
        <v>3800</v>
      </c>
      <c r="O2438" s="49">
        <v>3730</v>
      </c>
      <c r="P2438" s="49">
        <v>3620</v>
      </c>
      <c r="Q2438" s="49">
        <v>3490</v>
      </c>
      <c r="R2438" s="49">
        <v>3490</v>
      </c>
      <c r="S2438" s="49">
        <v>3480</v>
      </c>
      <c r="T2438" s="49">
        <v>3460</v>
      </c>
      <c r="U2438" s="49">
        <v>3540</v>
      </c>
      <c r="V2438" s="49">
        <v>3490</v>
      </c>
    </row>
    <row r="2439" spans="1:22" ht="15.75" customHeight="1">
      <c r="A2439" s="139" t="s">
        <v>751</v>
      </c>
      <c r="B2439" s="139" t="s">
        <v>391</v>
      </c>
      <c r="C2439" s="139" t="s">
        <v>789</v>
      </c>
      <c r="D2439" s="139" t="s">
        <v>633</v>
      </c>
      <c r="E2439" s="139" t="s">
        <v>754</v>
      </c>
      <c r="F2439" s="49">
        <v>61900</v>
      </c>
      <c r="G2439" s="49">
        <v>65300</v>
      </c>
      <c r="H2439" s="49">
        <v>61500</v>
      </c>
      <c r="I2439" s="49">
        <v>65000</v>
      </c>
      <c r="J2439" s="49">
        <v>65100</v>
      </c>
      <c r="K2439" s="49">
        <v>65400</v>
      </c>
      <c r="L2439" s="49">
        <v>66500</v>
      </c>
      <c r="M2439" s="49">
        <v>69200</v>
      </c>
      <c r="N2439" s="49">
        <v>68800</v>
      </c>
      <c r="O2439" s="49">
        <v>65900</v>
      </c>
      <c r="P2439" s="49">
        <v>67600</v>
      </c>
      <c r="Q2439" s="49">
        <v>69500</v>
      </c>
      <c r="R2439" s="49">
        <v>74700</v>
      </c>
      <c r="S2439" s="49">
        <v>68200</v>
      </c>
      <c r="T2439" s="49">
        <v>66400</v>
      </c>
      <c r="U2439" s="49">
        <v>68200</v>
      </c>
      <c r="V2439" s="49">
        <v>69100</v>
      </c>
    </row>
    <row r="2440" spans="1:22" ht="15.75" customHeight="1">
      <c r="A2440" s="139" t="s">
        <v>751</v>
      </c>
      <c r="B2440" s="139" t="s">
        <v>393</v>
      </c>
      <c r="C2440" s="139" t="s">
        <v>789</v>
      </c>
      <c r="D2440" s="139" t="s">
        <v>633</v>
      </c>
      <c r="E2440" s="139" t="s">
        <v>754</v>
      </c>
      <c r="F2440" s="49">
        <v>475000</v>
      </c>
      <c r="G2440" s="49">
        <v>480000</v>
      </c>
      <c r="H2440" s="49">
        <v>482000</v>
      </c>
      <c r="I2440" s="49">
        <v>496000</v>
      </c>
      <c r="J2440" s="49">
        <v>500000</v>
      </c>
      <c r="K2440" s="49">
        <v>500000</v>
      </c>
      <c r="L2440" s="49">
        <v>494000</v>
      </c>
      <c r="M2440" s="49">
        <v>485000</v>
      </c>
      <c r="N2440" s="49">
        <v>472000</v>
      </c>
      <c r="O2440" s="49">
        <v>420000</v>
      </c>
      <c r="P2440" s="49">
        <v>429000</v>
      </c>
      <c r="Q2440" s="49">
        <v>417000</v>
      </c>
      <c r="R2440" s="49">
        <v>396000</v>
      </c>
      <c r="S2440" s="49">
        <v>367000</v>
      </c>
      <c r="T2440" s="49">
        <v>352000</v>
      </c>
      <c r="U2440" s="49">
        <v>359000</v>
      </c>
      <c r="V2440" s="49">
        <v>354000</v>
      </c>
    </row>
    <row r="2441" spans="1:22" ht="15.75" customHeight="1">
      <c r="A2441" s="139" t="s">
        <v>751</v>
      </c>
      <c r="B2441" s="139" t="s">
        <v>395</v>
      </c>
      <c r="C2441" s="139" t="s">
        <v>789</v>
      </c>
      <c r="D2441" s="139" t="s">
        <v>633</v>
      </c>
      <c r="E2441" s="139" t="s">
        <v>754</v>
      </c>
      <c r="F2441" s="49">
        <v>10400</v>
      </c>
      <c r="G2441" s="49">
        <v>10600</v>
      </c>
      <c r="H2441" s="49">
        <v>10300</v>
      </c>
      <c r="I2441" s="49">
        <v>10700</v>
      </c>
      <c r="J2441" s="49">
        <v>10600</v>
      </c>
      <c r="K2441" s="49">
        <v>10400</v>
      </c>
      <c r="L2441" s="49">
        <v>11500</v>
      </c>
      <c r="M2441" s="49">
        <v>9670</v>
      </c>
      <c r="N2441" s="49">
        <v>10200</v>
      </c>
      <c r="O2441" s="49">
        <v>7800</v>
      </c>
      <c r="P2441" s="49">
        <v>7300</v>
      </c>
      <c r="Q2441" s="49">
        <v>7840</v>
      </c>
      <c r="R2441" s="49">
        <v>7470</v>
      </c>
      <c r="S2441" s="49">
        <v>8080</v>
      </c>
      <c r="T2441" s="49">
        <v>7460</v>
      </c>
      <c r="U2441" s="49">
        <v>7700</v>
      </c>
      <c r="V2441" s="49">
        <v>7810</v>
      </c>
    </row>
    <row r="2442" spans="1:22" ht="15.75" customHeight="1">
      <c r="A2442" s="139" t="s">
        <v>751</v>
      </c>
      <c r="B2442" s="139" t="s">
        <v>399</v>
      </c>
      <c r="C2442" s="139" t="s">
        <v>789</v>
      </c>
      <c r="D2442" s="139" t="s">
        <v>633</v>
      </c>
      <c r="E2442" s="139" t="s">
        <v>754</v>
      </c>
      <c r="F2442" s="49">
        <v>16400</v>
      </c>
      <c r="G2442" s="49">
        <v>17100</v>
      </c>
      <c r="H2442" s="49">
        <v>18200</v>
      </c>
      <c r="I2442" s="49">
        <v>18900</v>
      </c>
      <c r="J2442" s="49">
        <v>20900</v>
      </c>
      <c r="K2442" s="49">
        <v>23000</v>
      </c>
      <c r="L2442" s="49">
        <v>23200</v>
      </c>
      <c r="M2442" s="49">
        <v>24300</v>
      </c>
      <c r="N2442" s="49">
        <v>23500</v>
      </c>
      <c r="O2442" s="49">
        <v>24100</v>
      </c>
      <c r="P2442" s="49">
        <v>23300</v>
      </c>
      <c r="Q2442" s="49">
        <v>23800</v>
      </c>
      <c r="R2442" s="49">
        <v>26800</v>
      </c>
      <c r="S2442" s="49">
        <v>26800</v>
      </c>
      <c r="T2442" s="49">
        <v>29000</v>
      </c>
      <c r="U2442" s="49">
        <v>22500</v>
      </c>
      <c r="V2442" s="49">
        <v>21700</v>
      </c>
    </row>
    <row r="2443" spans="1:22" ht="15.75" customHeight="1">
      <c r="A2443" s="139" t="s">
        <v>751</v>
      </c>
      <c r="B2443" s="139" t="s">
        <v>397</v>
      </c>
      <c r="C2443" s="139" t="s">
        <v>789</v>
      </c>
      <c r="D2443" s="139" t="s">
        <v>633</v>
      </c>
      <c r="E2443" s="139" t="s">
        <v>754</v>
      </c>
      <c r="F2443" s="49">
        <v>1260000</v>
      </c>
      <c r="G2443" s="49">
        <v>1250000</v>
      </c>
      <c r="H2443" s="49">
        <v>1280000</v>
      </c>
      <c r="I2443" s="49">
        <v>1290000</v>
      </c>
      <c r="J2443" s="49">
        <v>1280000</v>
      </c>
      <c r="K2443" s="49">
        <v>1290000</v>
      </c>
      <c r="L2443" s="49">
        <v>1260000</v>
      </c>
      <c r="M2443" s="49">
        <v>1300000</v>
      </c>
      <c r="N2443" s="49">
        <v>1230000</v>
      </c>
      <c r="O2443" s="49">
        <v>1160000</v>
      </c>
      <c r="P2443" s="49">
        <v>1210000</v>
      </c>
      <c r="Q2443" s="49">
        <v>1260000</v>
      </c>
      <c r="R2443" s="49">
        <v>1300000</v>
      </c>
      <c r="S2443" s="49">
        <v>1320000</v>
      </c>
      <c r="T2443" s="49">
        <v>1270000</v>
      </c>
      <c r="U2443" s="49">
        <v>1220000</v>
      </c>
      <c r="V2443" s="49">
        <v>1210000</v>
      </c>
    </row>
    <row r="2444" spans="1:22" ht="15.75" customHeight="1">
      <c r="A2444" s="139" t="s">
        <v>751</v>
      </c>
      <c r="B2444" s="139" t="s">
        <v>401</v>
      </c>
      <c r="C2444" s="139" t="s">
        <v>789</v>
      </c>
      <c r="D2444" s="139" t="s">
        <v>633</v>
      </c>
      <c r="E2444" s="139" t="s">
        <v>754</v>
      </c>
      <c r="F2444" s="49">
        <v>134000</v>
      </c>
      <c r="G2444" s="49">
        <v>129000</v>
      </c>
      <c r="H2444" s="49">
        <v>147000</v>
      </c>
      <c r="I2444" s="49">
        <v>165000</v>
      </c>
      <c r="J2444" s="49">
        <v>172000</v>
      </c>
      <c r="K2444" s="49">
        <v>185000</v>
      </c>
      <c r="L2444" s="49">
        <v>207000</v>
      </c>
      <c r="M2444" s="49">
        <v>214000</v>
      </c>
      <c r="N2444" s="49">
        <v>214000</v>
      </c>
      <c r="O2444" s="49">
        <v>210000</v>
      </c>
      <c r="P2444" s="49">
        <v>238000</v>
      </c>
      <c r="Q2444" s="49">
        <v>228000</v>
      </c>
      <c r="R2444" s="49">
        <v>234000</v>
      </c>
      <c r="S2444" s="49">
        <v>240000</v>
      </c>
      <c r="T2444" s="49">
        <v>257000</v>
      </c>
      <c r="U2444" s="49">
        <v>264000</v>
      </c>
      <c r="V2444" s="49">
        <v>268000</v>
      </c>
    </row>
    <row r="2445" spans="1:22" ht="15.75" customHeight="1">
      <c r="A2445" s="139" t="s">
        <v>751</v>
      </c>
      <c r="B2445" s="139" t="s">
        <v>403</v>
      </c>
      <c r="C2445" s="139" t="s">
        <v>789</v>
      </c>
      <c r="D2445" s="139" t="s">
        <v>633</v>
      </c>
      <c r="E2445" s="139" t="s">
        <v>754</v>
      </c>
      <c r="F2445" s="49">
        <v>8280</v>
      </c>
      <c r="G2445" s="49">
        <v>8080</v>
      </c>
      <c r="H2445" s="49">
        <v>7400</v>
      </c>
      <c r="I2445" s="49">
        <v>6720</v>
      </c>
      <c r="J2445" s="49">
        <v>8060</v>
      </c>
      <c r="K2445" s="49">
        <v>9730</v>
      </c>
      <c r="L2445" s="49">
        <v>11000</v>
      </c>
      <c r="M2445" s="49">
        <v>11400</v>
      </c>
      <c r="N2445" s="49">
        <v>12000</v>
      </c>
      <c r="O2445" s="49">
        <v>14500</v>
      </c>
      <c r="P2445" s="49">
        <v>14400</v>
      </c>
      <c r="Q2445" s="49">
        <v>15900</v>
      </c>
      <c r="R2445" s="49">
        <v>14800</v>
      </c>
      <c r="S2445" s="49">
        <v>15800</v>
      </c>
      <c r="T2445" s="49">
        <v>17100</v>
      </c>
      <c r="U2445" s="49">
        <v>17800</v>
      </c>
      <c r="V2445" s="49">
        <v>18300</v>
      </c>
    </row>
    <row r="2446" spans="1:22" ht="15.75" customHeight="1">
      <c r="A2446" s="139" t="s">
        <v>751</v>
      </c>
      <c r="B2446" s="139" t="s">
        <v>410</v>
      </c>
      <c r="C2446" s="139" t="s">
        <v>789</v>
      </c>
      <c r="D2446" s="139" t="s">
        <v>633</v>
      </c>
      <c r="E2446" s="139" t="s">
        <v>754</v>
      </c>
      <c r="F2446" s="49">
        <v>5140</v>
      </c>
      <c r="G2446" s="49">
        <v>4880</v>
      </c>
      <c r="H2446" s="49">
        <v>5100</v>
      </c>
      <c r="I2446" s="49">
        <v>5260</v>
      </c>
      <c r="J2446" s="49">
        <v>5480</v>
      </c>
      <c r="K2446" s="49">
        <v>5550</v>
      </c>
      <c r="L2446" s="49">
        <v>5690</v>
      </c>
      <c r="M2446" s="49">
        <v>6670</v>
      </c>
      <c r="N2446" s="49">
        <v>7530</v>
      </c>
      <c r="O2446" s="49">
        <v>7110</v>
      </c>
      <c r="P2446" s="49">
        <v>6570</v>
      </c>
      <c r="Q2446" s="49">
        <v>7800</v>
      </c>
      <c r="R2446" s="49">
        <v>10200</v>
      </c>
      <c r="S2446" s="49">
        <v>9950</v>
      </c>
      <c r="T2446" s="49">
        <v>9710</v>
      </c>
      <c r="U2446" s="49">
        <v>9930</v>
      </c>
      <c r="V2446" s="49">
        <v>10100</v>
      </c>
    </row>
    <row r="2447" spans="1:22" ht="15.75" customHeight="1">
      <c r="A2447" s="139" t="s">
        <v>751</v>
      </c>
      <c r="B2447" s="139" t="s">
        <v>286</v>
      </c>
      <c r="C2447" s="139" t="s">
        <v>789</v>
      </c>
      <c r="D2447" s="139" t="s">
        <v>633</v>
      </c>
      <c r="E2447" s="139" t="s">
        <v>754</v>
      </c>
      <c r="F2447" s="49">
        <v>2070</v>
      </c>
      <c r="G2447" s="49">
        <v>2340</v>
      </c>
      <c r="H2447" s="49">
        <v>2290</v>
      </c>
      <c r="I2447" s="49">
        <v>2460</v>
      </c>
      <c r="J2447" s="49">
        <v>2530</v>
      </c>
      <c r="K2447" s="49">
        <v>2860</v>
      </c>
      <c r="L2447" s="49">
        <v>3080</v>
      </c>
      <c r="M2447" s="49">
        <v>3500</v>
      </c>
      <c r="N2447" s="49">
        <v>3860</v>
      </c>
      <c r="O2447" s="49">
        <v>4590</v>
      </c>
      <c r="P2447" s="49">
        <v>4980</v>
      </c>
      <c r="Q2447" s="49">
        <v>5150</v>
      </c>
      <c r="R2447" s="49">
        <v>5390</v>
      </c>
      <c r="S2447" s="49">
        <v>5530</v>
      </c>
      <c r="T2447" s="49">
        <v>6580</v>
      </c>
      <c r="U2447" s="49">
        <v>7020</v>
      </c>
      <c r="V2447" s="49">
        <v>8170</v>
      </c>
    </row>
    <row r="2448" spans="1:22" ht="15.75" customHeight="1">
      <c r="A2448" s="139" t="s">
        <v>751</v>
      </c>
      <c r="B2448" s="139" t="s">
        <v>405</v>
      </c>
      <c r="C2448" s="139" t="s">
        <v>789</v>
      </c>
      <c r="D2448" s="139" t="s">
        <v>633</v>
      </c>
      <c r="E2448" s="139" t="s">
        <v>754</v>
      </c>
      <c r="F2448" s="49">
        <v>19.899999999999999</v>
      </c>
      <c r="G2448" s="49">
        <v>17.600000000000001</v>
      </c>
      <c r="H2448" s="49">
        <v>27.5</v>
      </c>
      <c r="I2448" s="49">
        <v>27.6</v>
      </c>
      <c r="J2448" s="49">
        <v>30.2</v>
      </c>
      <c r="K2448" s="49">
        <v>31.8</v>
      </c>
      <c r="L2448" s="49">
        <v>63.4</v>
      </c>
      <c r="M2448" s="49">
        <v>68.3</v>
      </c>
      <c r="N2448" s="49">
        <v>64.400000000000006</v>
      </c>
      <c r="O2448" s="49">
        <v>47.4</v>
      </c>
      <c r="P2448" s="49">
        <v>72.900000000000006</v>
      </c>
      <c r="Q2448" s="49">
        <v>72.900000000000006</v>
      </c>
      <c r="R2448" s="49">
        <v>72.900000000000006</v>
      </c>
      <c r="S2448" s="49">
        <v>72.900000000000006</v>
      </c>
      <c r="T2448" s="49">
        <v>82.9</v>
      </c>
      <c r="U2448" s="49">
        <v>88.4</v>
      </c>
      <c r="V2448" s="49">
        <v>104</v>
      </c>
    </row>
    <row r="2449" spans="1:22" ht="15.75" customHeight="1">
      <c r="A2449" s="139" t="s">
        <v>751</v>
      </c>
      <c r="B2449" s="139" t="s">
        <v>514</v>
      </c>
      <c r="C2449" s="139" t="s">
        <v>789</v>
      </c>
      <c r="D2449" s="139" t="s">
        <v>633</v>
      </c>
      <c r="E2449" s="139" t="s">
        <v>754</v>
      </c>
      <c r="F2449" s="49">
        <v>173</v>
      </c>
      <c r="G2449" s="49">
        <v>177</v>
      </c>
      <c r="H2449" s="49">
        <v>199</v>
      </c>
      <c r="I2449" s="49">
        <v>199</v>
      </c>
      <c r="J2449" s="49">
        <v>213</v>
      </c>
      <c r="K2449" s="49">
        <v>199</v>
      </c>
      <c r="L2449" s="49">
        <v>203</v>
      </c>
      <c r="M2449" s="49">
        <v>218</v>
      </c>
      <c r="N2449" s="49">
        <v>218</v>
      </c>
      <c r="O2449" s="49">
        <v>225</v>
      </c>
      <c r="P2449" s="49">
        <v>221</v>
      </c>
      <c r="Q2449" s="49">
        <v>232</v>
      </c>
      <c r="R2449" s="49">
        <v>221</v>
      </c>
      <c r="S2449" s="49">
        <v>224</v>
      </c>
      <c r="T2449" s="49">
        <v>231</v>
      </c>
      <c r="U2449" s="49">
        <v>239</v>
      </c>
      <c r="V2449" s="49">
        <v>244</v>
      </c>
    </row>
    <row r="2450" spans="1:22" ht="15.75" customHeight="1">
      <c r="A2450" s="139" t="s">
        <v>751</v>
      </c>
      <c r="B2450" s="139" t="s">
        <v>548</v>
      </c>
      <c r="C2450" s="139" t="s">
        <v>789</v>
      </c>
      <c r="D2450" s="139" t="s">
        <v>633</v>
      </c>
      <c r="E2450" s="139" t="s">
        <v>754</v>
      </c>
      <c r="F2450" s="49">
        <v>448000</v>
      </c>
      <c r="G2450" s="49">
        <v>464000</v>
      </c>
      <c r="H2450" s="49">
        <v>485000</v>
      </c>
      <c r="I2450" s="49">
        <v>494000</v>
      </c>
      <c r="J2450" s="49">
        <v>500000</v>
      </c>
      <c r="K2450" s="49">
        <v>508000</v>
      </c>
      <c r="L2450" s="49">
        <v>511000</v>
      </c>
      <c r="M2450" s="49">
        <v>530000</v>
      </c>
      <c r="N2450" s="49">
        <v>544000</v>
      </c>
      <c r="O2450" s="49">
        <v>549000</v>
      </c>
      <c r="P2450" s="49">
        <v>600000</v>
      </c>
      <c r="Q2450" s="49">
        <v>633000</v>
      </c>
      <c r="R2450" s="49">
        <v>637000</v>
      </c>
      <c r="S2450" s="49">
        <v>646000</v>
      </c>
      <c r="T2450" s="49">
        <v>639000</v>
      </c>
      <c r="U2450" s="49">
        <v>651000</v>
      </c>
      <c r="V2450" s="49">
        <v>662000</v>
      </c>
    </row>
    <row r="2451" spans="1:22" ht="15.75" customHeight="1">
      <c r="A2451" s="139" t="s">
        <v>751</v>
      </c>
      <c r="B2451" s="139" t="s">
        <v>408</v>
      </c>
      <c r="C2451" s="139" t="s">
        <v>789</v>
      </c>
      <c r="D2451" s="139" t="s">
        <v>633</v>
      </c>
      <c r="E2451" s="139" t="s">
        <v>754</v>
      </c>
      <c r="F2451" s="49">
        <v>55700</v>
      </c>
      <c r="G2451" s="49">
        <v>59900</v>
      </c>
      <c r="H2451" s="49">
        <v>60600</v>
      </c>
      <c r="I2451" s="49">
        <v>62400</v>
      </c>
      <c r="J2451" s="49">
        <v>66000</v>
      </c>
      <c r="K2451" s="49">
        <v>74400</v>
      </c>
      <c r="L2451" s="49">
        <v>76800</v>
      </c>
      <c r="M2451" s="49">
        <v>78500</v>
      </c>
      <c r="N2451" s="49">
        <v>86100</v>
      </c>
      <c r="O2451" s="49">
        <v>90900</v>
      </c>
      <c r="P2451" s="49">
        <v>93200</v>
      </c>
      <c r="Q2451" s="49">
        <v>95100</v>
      </c>
      <c r="R2451" s="49">
        <v>106000</v>
      </c>
      <c r="S2451" s="49">
        <v>103000</v>
      </c>
      <c r="T2451" s="49">
        <v>92600</v>
      </c>
      <c r="U2451" s="49">
        <v>101000</v>
      </c>
      <c r="V2451" s="49">
        <v>102000</v>
      </c>
    </row>
    <row r="2452" spans="1:22" ht="15.75" customHeight="1">
      <c r="A2452" s="139" t="s">
        <v>751</v>
      </c>
      <c r="B2452" s="139" t="s">
        <v>412</v>
      </c>
      <c r="C2452" s="139" t="s">
        <v>789</v>
      </c>
      <c r="D2452" s="139" t="s">
        <v>633</v>
      </c>
      <c r="E2452" s="139" t="s">
        <v>754</v>
      </c>
      <c r="F2452" s="49">
        <v>948</v>
      </c>
      <c r="G2452" s="49">
        <v>883</v>
      </c>
      <c r="H2452" s="49">
        <v>1140</v>
      </c>
      <c r="I2452" s="49">
        <v>1090</v>
      </c>
      <c r="J2452" s="49">
        <v>1390</v>
      </c>
      <c r="K2452" s="49">
        <v>1400</v>
      </c>
      <c r="L2452" s="49">
        <v>1530</v>
      </c>
      <c r="M2452" s="49">
        <v>885</v>
      </c>
      <c r="N2452" s="49">
        <v>920</v>
      </c>
      <c r="O2452" s="49">
        <v>1160</v>
      </c>
      <c r="P2452" s="49">
        <v>1520</v>
      </c>
      <c r="Q2452" s="49">
        <v>1490</v>
      </c>
      <c r="R2452" s="49">
        <v>1530</v>
      </c>
      <c r="S2452" s="49">
        <v>1420</v>
      </c>
      <c r="T2452" s="49">
        <v>1690</v>
      </c>
      <c r="U2452" s="49">
        <v>1790</v>
      </c>
      <c r="V2452" s="49">
        <v>1930</v>
      </c>
    </row>
    <row r="2453" spans="1:22" ht="15.75" customHeight="1">
      <c r="A2453" s="139" t="s">
        <v>751</v>
      </c>
      <c r="B2453" s="139" t="s">
        <v>416</v>
      </c>
      <c r="C2453" s="139" t="s">
        <v>789</v>
      </c>
      <c r="D2453" s="139" t="s">
        <v>633</v>
      </c>
      <c r="E2453" s="139" t="s">
        <v>754</v>
      </c>
      <c r="F2453" s="49">
        <v>15500</v>
      </c>
      <c r="G2453" s="49">
        <v>16500</v>
      </c>
      <c r="H2453" s="49">
        <v>16400</v>
      </c>
      <c r="I2453" s="49">
        <v>18700</v>
      </c>
      <c r="J2453" s="49">
        <v>17400</v>
      </c>
      <c r="K2453" s="49">
        <v>16900</v>
      </c>
      <c r="L2453" s="49">
        <v>15000</v>
      </c>
      <c r="M2453" s="49">
        <v>14000</v>
      </c>
      <c r="N2453" s="49">
        <v>17700</v>
      </c>
      <c r="O2453" s="49">
        <v>21400</v>
      </c>
      <c r="P2453" s="49">
        <v>20400</v>
      </c>
      <c r="Q2453" s="49">
        <v>20700</v>
      </c>
      <c r="R2453" s="49">
        <v>22400</v>
      </c>
      <c r="S2453" s="49">
        <v>23100</v>
      </c>
      <c r="T2453" s="49">
        <v>24700</v>
      </c>
      <c r="U2453" s="49">
        <v>17700</v>
      </c>
      <c r="V2453" s="49">
        <v>17100</v>
      </c>
    </row>
    <row r="2454" spans="1:22" ht="15.75" customHeight="1">
      <c r="A2454" s="139" t="s">
        <v>751</v>
      </c>
      <c r="B2454" s="139" t="s">
        <v>420</v>
      </c>
      <c r="C2454" s="139" t="s">
        <v>789</v>
      </c>
      <c r="D2454" s="139" t="s">
        <v>633</v>
      </c>
      <c r="E2454" s="139" t="s">
        <v>754</v>
      </c>
      <c r="F2454" s="49">
        <v>432</v>
      </c>
      <c r="G2454" s="49">
        <v>503</v>
      </c>
      <c r="H2454" s="49">
        <v>501</v>
      </c>
      <c r="I2454" s="49">
        <v>537</v>
      </c>
      <c r="J2454" s="49">
        <v>623</v>
      </c>
      <c r="K2454" s="49">
        <v>730</v>
      </c>
      <c r="L2454" s="49">
        <v>751</v>
      </c>
      <c r="M2454" s="49">
        <v>670</v>
      </c>
      <c r="N2454" s="49">
        <v>573</v>
      </c>
      <c r="O2454" s="49">
        <v>528</v>
      </c>
      <c r="P2454" s="49">
        <v>803</v>
      </c>
      <c r="Q2454" s="49">
        <v>901</v>
      </c>
      <c r="R2454" s="49">
        <v>1030</v>
      </c>
      <c r="S2454" s="49">
        <v>957</v>
      </c>
      <c r="T2454" s="49">
        <v>940</v>
      </c>
      <c r="U2454" s="49">
        <v>1100</v>
      </c>
      <c r="V2454" s="49">
        <v>1100</v>
      </c>
    </row>
    <row r="2455" spans="1:22" ht="15.75" customHeight="1">
      <c r="A2455" s="139" t="s">
        <v>751</v>
      </c>
      <c r="B2455" s="139" t="s">
        <v>422</v>
      </c>
      <c r="C2455" s="139" t="s">
        <v>789</v>
      </c>
      <c r="D2455" s="139" t="s">
        <v>633</v>
      </c>
      <c r="E2455" s="139" t="s">
        <v>754</v>
      </c>
      <c r="F2455" s="49">
        <v>49300</v>
      </c>
      <c r="G2455" s="49">
        <v>50200</v>
      </c>
      <c r="H2455" s="49">
        <v>50000</v>
      </c>
      <c r="I2455" s="49">
        <v>51300</v>
      </c>
      <c r="J2455" s="49">
        <v>52600</v>
      </c>
      <c r="K2455" s="49">
        <v>54400</v>
      </c>
      <c r="L2455" s="49">
        <v>55300</v>
      </c>
      <c r="M2455" s="49">
        <v>52000</v>
      </c>
      <c r="N2455" s="49">
        <v>57800</v>
      </c>
      <c r="O2455" s="49">
        <v>60000</v>
      </c>
      <c r="P2455" s="49">
        <v>64000</v>
      </c>
      <c r="Q2455" s="49">
        <v>41400</v>
      </c>
      <c r="R2455" s="49">
        <v>54700</v>
      </c>
      <c r="S2455" s="49">
        <v>58600</v>
      </c>
      <c r="T2455" s="49">
        <v>59300</v>
      </c>
      <c r="U2455" s="49">
        <v>55200</v>
      </c>
      <c r="V2455" s="49">
        <v>55000</v>
      </c>
    </row>
    <row r="2456" spans="1:22" ht="15.75" customHeight="1">
      <c r="A2456" s="139" t="s">
        <v>751</v>
      </c>
      <c r="B2456" s="139" t="s">
        <v>516</v>
      </c>
      <c r="C2456" s="139" t="s">
        <v>789</v>
      </c>
      <c r="D2456" s="139" t="s">
        <v>633</v>
      </c>
      <c r="E2456" s="139" t="s">
        <v>754</v>
      </c>
      <c r="F2456" s="49">
        <v>368</v>
      </c>
      <c r="G2456" s="49">
        <v>406</v>
      </c>
      <c r="H2456" s="49">
        <v>371</v>
      </c>
      <c r="I2456" s="49">
        <v>410</v>
      </c>
      <c r="J2456" s="49">
        <v>410</v>
      </c>
      <c r="K2456" s="49">
        <v>425</v>
      </c>
      <c r="L2456" s="49">
        <v>436</v>
      </c>
      <c r="M2456" s="49">
        <v>468</v>
      </c>
      <c r="N2456" s="49">
        <v>491</v>
      </c>
      <c r="O2456" s="49">
        <v>487</v>
      </c>
      <c r="P2456" s="49">
        <v>519</v>
      </c>
      <c r="Q2456" s="49">
        <v>524</v>
      </c>
      <c r="R2456" s="49">
        <v>525</v>
      </c>
      <c r="S2456" s="49">
        <v>525</v>
      </c>
      <c r="T2456" s="49">
        <v>530</v>
      </c>
      <c r="U2456" s="49">
        <v>548</v>
      </c>
      <c r="V2456" s="49">
        <v>557</v>
      </c>
    </row>
    <row r="2457" spans="1:22" ht="15.75" customHeight="1">
      <c r="A2457" s="139" t="s">
        <v>751</v>
      </c>
      <c r="B2457" s="139" t="s">
        <v>765</v>
      </c>
      <c r="C2457" s="139" t="s">
        <v>789</v>
      </c>
      <c r="D2457" s="139" t="s">
        <v>633</v>
      </c>
      <c r="E2457" s="139" t="s">
        <v>754</v>
      </c>
      <c r="F2457" s="49">
        <v>119000</v>
      </c>
      <c r="G2457" s="49">
        <v>131000</v>
      </c>
      <c r="H2457" s="49">
        <v>141000</v>
      </c>
      <c r="I2457" s="49">
        <v>148000</v>
      </c>
      <c r="J2457" s="49">
        <v>169000</v>
      </c>
      <c r="K2457" s="49">
        <v>176000</v>
      </c>
      <c r="L2457" s="49">
        <v>189000</v>
      </c>
      <c r="M2457" s="49">
        <v>202000</v>
      </c>
      <c r="N2457" s="49">
        <v>207000</v>
      </c>
      <c r="O2457" s="49">
        <v>223000</v>
      </c>
      <c r="P2457" s="49">
        <v>243000</v>
      </c>
      <c r="Q2457" s="49">
        <v>254000</v>
      </c>
      <c r="R2457" s="49">
        <v>258000</v>
      </c>
      <c r="S2457" s="49">
        <v>278000</v>
      </c>
      <c r="T2457" s="49">
        <v>305000</v>
      </c>
      <c r="U2457" s="49">
        <v>323000</v>
      </c>
      <c r="V2457" s="49">
        <v>338000</v>
      </c>
    </row>
    <row r="2458" spans="1:22" ht="15.75" customHeight="1">
      <c r="A2458" s="139" t="s">
        <v>751</v>
      </c>
      <c r="B2458" s="139" t="s">
        <v>424</v>
      </c>
      <c r="C2458" s="139" t="s">
        <v>789</v>
      </c>
      <c r="D2458" s="139" t="s">
        <v>633</v>
      </c>
      <c r="E2458" s="139" t="s">
        <v>754</v>
      </c>
      <c r="F2458" s="49">
        <v>229</v>
      </c>
      <c r="G2458" s="49">
        <v>227</v>
      </c>
      <c r="H2458" s="49">
        <v>232</v>
      </c>
      <c r="I2458" s="49">
        <v>242</v>
      </c>
      <c r="J2458" s="49">
        <v>242</v>
      </c>
      <c r="K2458" s="49">
        <v>243</v>
      </c>
      <c r="L2458" s="49">
        <v>244</v>
      </c>
      <c r="M2458" s="49">
        <v>214</v>
      </c>
      <c r="N2458" s="49">
        <v>232</v>
      </c>
      <c r="O2458" s="49">
        <v>218</v>
      </c>
      <c r="P2458" s="49">
        <v>204</v>
      </c>
      <c r="Q2458" s="49">
        <v>190</v>
      </c>
      <c r="R2458" s="49">
        <v>198</v>
      </c>
      <c r="S2458" s="49">
        <v>206</v>
      </c>
      <c r="T2458" s="49">
        <v>174</v>
      </c>
      <c r="U2458" s="49">
        <v>172</v>
      </c>
      <c r="V2458" s="49">
        <v>162</v>
      </c>
    </row>
    <row r="2459" spans="1:22" ht="15.75" customHeight="1">
      <c r="A2459" s="139" t="s">
        <v>751</v>
      </c>
      <c r="B2459" s="139" t="s">
        <v>554</v>
      </c>
      <c r="C2459" s="139" t="s">
        <v>789</v>
      </c>
      <c r="D2459" s="139" t="s">
        <v>633</v>
      </c>
      <c r="E2459" s="139" t="s">
        <v>754</v>
      </c>
      <c r="F2459" s="49">
        <v>10500</v>
      </c>
      <c r="G2459" s="49">
        <v>10700</v>
      </c>
      <c r="H2459" s="49">
        <v>11300</v>
      </c>
      <c r="I2459" s="49">
        <v>11300</v>
      </c>
      <c r="J2459" s="49">
        <v>12600</v>
      </c>
      <c r="K2459" s="49">
        <v>12400</v>
      </c>
      <c r="L2459" s="49">
        <v>12300</v>
      </c>
      <c r="M2459" s="49">
        <v>12600</v>
      </c>
      <c r="N2459" s="49">
        <v>12600</v>
      </c>
      <c r="O2459" s="49">
        <v>13600</v>
      </c>
      <c r="P2459" s="49">
        <v>13700</v>
      </c>
      <c r="Q2459" s="49">
        <v>15600</v>
      </c>
      <c r="R2459" s="49">
        <v>16600</v>
      </c>
      <c r="S2459" s="49">
        <v>15300</v>
      </c>
      <c r="T2459" s="49">
        <v>18200</v>
      </c>
      <c r="U2459" s="49">
        <v>20800</v>
      </c>
      <c r="V2459" s="49">
        <v>21800</v>
      </c>
    </row>
    <row r="2460" spans="1:22" ht="15.75" customHeight="1">
      <c r="A2460" s="139" t="s">
        <v>751</v>
      </c>
      <c r="B2460" s="139" t="s">
        <v>418</v>
      </c>
      <c r="C2460" s="139" t="s">
        <v>789</v>
      </c>
      <c r="D2460" s="139" t="s">
        <v>633</v>
      </c>
      <c r="E2460" s="139" t="s">
        <v>754</v>
      </c>
      <c r="F2460" s="49">
        <v>1860</v>
      </c>
      <c r="G2460" s="49">
        <v>1890</v>
      </c>
      <c r="H2460" s="49">
        <v>1910</v>
      </c>
      <c r="I2460" s="49">
        <v>1940</v>
      </c>
      <c r="J2460" s="49">
        <v>1990</v>
      </c>
      <c r="K2460" s="49">
        <v>2020</v>
      </c>
      <c r="L2460" s="49">
        <v>2050</v>
      </c>
      <c r="M2460" s="49">
        <v>2080</v>
      </c>
      <c r="N2460" s="49">
        <v>2140</v>
      </c>
      <c r="O2460" s="49">
        <v>2230</v>
      </c>
      <c r="P2460" s="49">
        <v>2290</v>
      </c>
      <c r="Q2460" s="49">
        <v>2340</v>
      </c>
      <c r="R2460" s="49">
        <v>2410</v>
      </c>
      <c r="S2460" s="49">
        <v>2440</v>
      </c>
      <c r="T2460" s="49">
        <v>2480</v>
      </c>
      <c r="U2460" s="49">
        <v>2540</v>
      </c>
      <c r="V2460" s="49">
        <v>2560</v>
      </c>
    </row>
    <row r="2461" spans="1:22" ht="15.75" customHeight="1">
      <c r="A2461" s="139" t="s">
        <v>751</v>
      </c>
      <c r="B2461" s="139" t="s">
        <v>426</v>
      </c>
      <c r="C2461" s="139" t="s">
        <v>789</v>
      </c>
      <c r="D2461" s="139" t="s">
        <v>633</v>
      </c>
      <c r="E2461" s="139" t="s">
        <v>754</v>
      </c>
      <c r="F2461" s="49">
        <v>12000</v>
      </c>
      <c r="G2461" s="49">
        <v>12700</v>
      </c>
      <c r="H2461" s="49">
        <v>12800</v>
      </c>
      <c r="I2461" s="49">
        <v>12800</v>
      </c>
      <c r="J2461" s="49">
        <v>13400</v>
      </c>
      <c r="K2461" s="49">
        <v>14300</v>
      </c>
      <c r="L2461" s="49">
        <v>14700</v>
      </c>
      <c r="M2461" s="49">
        <v>16000</v>
      </c>
      <c r="N2461" s="49">
        <v>15300</v>
      </c>
      <c r="O2461" s="49">
        <v>13100</v>
      </c>
      <c r="P2461" s="49">
        <v>13900</v>
      </c>
      <c r="Q2461" s="49">
        <v>14300</v>
      </c>
      <c r="R2461" s="49">
        <v>14300</v>
      </c>
      <c r="S2461" s="49">
        <v>13300</v>
      </c>
      <c r="T2461" s="49">
        <v>13100</v>
      </c>
      <c r="U2461" s="49">
        <v>13400</v>
      </c>
      <c r="V2461" s="49">
        <v>13400</v>
      </c>
    </row>
    <row r="2462" spans="1:22" ht="15.75" customHeight="1">
      <c r="A2462" s="139" t="s">
        <v>751</v>
      </c>
      <c r="B2462" s="139" t="s">
        <v>428</v>
      </c>
      <c r="C2462" s="139" t="s">
        <v>789</v>
      </c>
      <c r="D2462" s="139" t="s">
        <v>633</v>
      </c>
      <c r="E2462" s="139" t="s">
        <v>754</v>
      </c>
      <c r="F2462" s="49">
        <v>8720</v>
      </c>
      <c r="G2462" s="49">
        <v>9220</v>
      </c>
      <c r="H2462" s="49">
        <v>9990</v>
      </c>
      <c r="I2462" s="49">
        <v>10500</v>
      </c>
      <c r="J2462" s="49">
        <v>11800</v>
      </c>
      <c r="K2462" s="49">
        <v>12100</v>
      </c>
      <c r="L2462" s="49">
        <v>11900</v>
      </c>
      <c r="M2462" s="49">
        <v>11300</v>
      </c>
      <c r="N2462" s="49">
        <v>11200</v>
      </c>
      <c r="O2462" s="49">
        <v>10600</v>
      </c>
      <c r="P2462" s="49">
        <v>11200</v>
      </c>
      <c r="Q2462" s="49">
        <v>11100</v>
      </c>
      <c r="R2462" s="49">
        <v>10800</v>
      </c>
      <c r="S2462" s="49">
        <v>10300</v>
      </c>
      <c r="T2462" s="49">
        <v>9800</v>
      </c>
      <c r="U2462" s="49">
        <v>9300</v>
      </c>
      <c r="V2462" s="49">
        <v>9050</v>
      </c>
    </row>
    <row r="2463" spans="1:22" ht="15.75" customHeight="1">
      <c r="A2463" s="139" t="s">
        <v>751</v>
      </c>
      <c r="B2463" s="139" t="s">
        <v>414</v>
      </c>
      <c r="C2463" s="139" t="s">
        <v>789</v>
      </c>
      <c r="D2463" s="139" t="s">
        <v>633</v>
      </c>
      <c r="E2463" s="139" t="s">
        <v>754</v>
      </c>
      <c r="F2463" s="49">
        <v>7390</v>
      </c>
      <c r="G2463" s="49">
        <v>7800</v>
      </c>
      <c r="H2463" s="49">
        <v>7830</v>
      </c>
      <c r="I2463" s="49">
        <v>8020</v>
      </c>
      <c r="J2463" s="49">
        <v>8030</v>
      </c>
      <c r="K2463" s="49">
        <v>8110</v>
      </c>
      <c r="L2463" s="49">
        <v>8660</v>
      </c>
      <c r="M2463" s="49">
        <v>9010</v>
      </c>
      <c r="N2463" s="49">
        <v>8620</v>
      </c>
      <c r="O2463" s="49">
        <v>7840</v>
      </c>
      <c r="P2463" s="49">
        <v>9020</v>
      </c>
      <c r="Q2463" s="49">
        <v>8250</v>
      </c>
      <c r="R2463" s="49">
        <v>8000</v>
      </c>
      <c r="S2463" s="49">
        <v>7820</v>
      </c>
      <c r="T2463" s="49">
        <v>7650</v>
      </c>
      <c r="U2463" s="49">
        <v>7750</v>
      </c>
      <c r="V2463" s="49">
        <v>7690</v>
      </c>
    </row>
    <row r="2464" spans="1:22" ht="15.75" customHeight="1">
      <c r="A2464" s="139" t="s">
        <v>751</v>
      </c>
      <c r="B2464" s="139" t="s">
        <v>766</v>
      </c>
      <c r="C2464" s="139" t="s">
        <v>789</v>
      </c>
      <c r="D2464" s="139" t="s">
        <v>633</v>
      </c>
      <c r="E2464" s="139" t="s">
        <v>754</v>
      </c>
      <c r="F2464" s="49">
        <v>1640</v>
      </c>
      <c r="G2464" s="49">
        <v>1690</v>
      </c>
      <c r="H2464" s="49">
        <v>1520</v>
      </c>
      <c r="I2464" s="49">
        <v>1540</v>
      </c>
      <c r="J2464" s="49">
        <v>1720</v>
      </c>
      <c r="K2464" s="49">
        <v>1840</v>
      </c>
      <c r="L2464" s="49">
        <v>1630</v>
      </c>
      <c r="M2464" s="49">
        <v>1540</v>
      </c>
      <c r="N2464" s="49">
        <v>1340</v>
      </c>
      <c r="O2464" s="49">
        <v>2080</v>
      </c>
      <c r="P2464" s="49">
        <v>1410</v>
      </c>
      <c r="Q2464" s="49">
        <v>1460</v>
      </c>
      <c r="R2464" s="49">
        <v>1320</v>
      </c>
      <c r="S2464" s="49">
        <v>1190</v>
      </c>
      <c r="T2464" s="49">
        <v>1290</v>
      </c>
      <c r="U2464" s="49">
        <v>1380</v>
      </c>
      <c r="V2464" s="49">
        <v>1630</v>
      </c>
    </row>
    <row r="2465" spans="1:22" ht="15.75" customHeight="1">
      <c r="A2465" s="139" t="s">
        <v>751</v>
      </c>
      <c r="B2465" s="139" t="s">
        <v>462</v>
      </c>
      <c r="C2465" s="139" t="s">
        <v>789</v>
      </c>
      <c r="D2465" s="139" t="s">
        <v>633</v>
      </c>
      <c r="E2465" s="139" t="s">
        <v>754</v>
      </c>
      <c r="F2465" s="49">
        <v>34100</v>
      </c>
      <c r="G2465" s="49">
        <v>37700</v>
      </c>
      <c r="H2465" s="49">
        <v>38200</v>
      </c>
      <c r="I2465" s="49">
        <v>37400</v>
      </c>
      <c r="J2465" s="49">
        <v>43100</v>
      </c>
      <c r="K2465" s="49">
        <v>45000</v>
      </c>
      <c r="L2465" s="49">
        <v>46600</v>
      </c>
      <c r="M2465" s="49">
        <v>49200</v>
      </c>
      <c r="N2465" s="49">
        <v>51600</v>
      </c>
      <c r="O2465" s="49">
        <v>51300</v>
      </c>
      <c r="P2465" s="49">
        <v>54500</v>
      </c>
      <c r="Q2465" s="49">
        <v>56000</v>
      </c>
      <c r="R2465" s="49">
        <v>60700</v>
      </c>
      <c r="S2465" s="49">
        <v>57000</v>
      </c>
      <c r="T2465" s="49">
        <v>57800</v>
      </c>
      <c r="U2465" s="49">
        <v>58600</v>
      </c>
      <c r="V2465" s="49">
        <v>58900</v>
      </c>
    </row>
    <row r="2466" spans="1:22" ht="15.75" customHeight="1">
      <c r="A2466" s="139" t="s">
        <v>751</v>
      </c>
      <c r="B2466" s="139" t="s">
        <v>456</v>
      </c>
      <c r="C2466" s="139" t="s">
        <v>789</v>
      </c>
      <c r="D2466" s="139" t="s">
        <v>633</v>
      </c>
      <c r="E2466" s="139" t="s">
        <v>754</v>
      </c>
      <c r="F2466" s="49">
        <v>119</v>
      </c>
      <c r="G2466" s="49">
        <v>119</v>
      </c>
      <c r="H2466" s="49">
        <v>119</v>
      </c>
      <c r="I2466" s="49">
        <v>115</v>
      </c>
      <c r="J2466" s="49">
        <v>110</v>
      </c>
      <c r="K2466" s="49">
        <v>109</v>
      </c>
      <c r="L2466" s="49">
        <v>102</v>
      </c>
      <c r="M2466" s="49">
        <v>104</v>
      </c>
      <c r="N2466" s="49">
        <v>101</v>
      </c>
      <c r="O2466" s="49">
        <v>97.3</v>
      </c>
      <c r="P2466" s="49">
        <v>97.2</v>
      </c>
      <c r="Q2466" s="49">
        <v>94.5</v>
      </c>
      <c r="R2466" s="49">
        <v>96.5</v>
      </c>
      <c r="S2466" s="49">
        <v>95.5</v>
      </c>
      <c r="T2466" s="49">
        <v>89.6</v>
      </c>
      <c r="U2466" s="49">
        <v>90.1</v>
      </c>
      <c r="V2466" s="49">
        <v>87.5</v>
      </c>
    </row>
    <row r="2467" spans="1:22" ht="15.75" customHeight="1">
      <c r="A2467" s="139" t="s">
        <v>751</v>
      </c>
      <c r="B2467" s="139" t="s">
        <v>454</v>
      </c>
      <c r="C2467" s="139" t="s">
        <v>789</v>
      </c>
      <c r="D2467" s="139" t="s">
        <v>633</v>
      </c>
      <c r="E2467" s="139" t="s">
        <v>754</v>
      </c>
      <c r="F2467" s="49">
        <v>6480</v>
      </c>
      <c r="G2467" s="49">
        <v>7070</v>
      </c>
      <c r="H2467" s="49">
        <v>6760</v>
      </c>
      <c r="I2467" s="49">
        <v>7530</v>
      </c>
      <c r="J2467" s="49">
        <v>8000</v>
      </c>
      <c r="K2467" s="49">
        <v>8370</v>
      </c>
      <c r="L2467" s="49">
        <v>7700</v>
      </c>
      <c r="M2467" s="49">
        <v>8060</v>
      </c>
      <c r="N2467" s="49">
        <v>8720</v>
      </c>
      <c r="O2467" s="49">
        <v>9040</v>
      </c>
      <c r="P2467" s="49">
        <v>9620</v>
      </c>
      <c r="Q2467" s="49">
        <v>9740</v>
      </c>
      <c r="R2467" s="49">
        <v>9410</v>
      </c>
      <c r="S2467" s="49">
        <v>9640</v>
      </c>
      <c r="T2467" s="49">
        <v>9330</v>
      </c>
      <c r="U2467" s="49">
        <v>12200</v>
      </c>
      <c r="V2467" s="49">
        <v>12500</v>
      </c>
    </row>
    <row r="2468" spans="1:22" ht="15.75" customHeight="1">
      <c r="A2468" s="139" t="s">
        <v>751</v>
      </c>
      <c r="B2468" s="139" t="s">
        <v>432</v>
      </c>
      <c r="C2468" s="139" t="s">
        <v>789</v>
      </c>
      <c r="D2468" s="139" t="s">
        <v>633</v>
      </c>
      <c r="E2468" s="139" t="s">
        <v>754</v>
      </c>
      <c r="F2468" s="49">
        <v>1810</v>
      </c>
      <c r="G2468" s="49">
        <v>1750</v>
      </c>
      <c r="H2468" s="49">
        <v>1350</v>
      </c>
      <c r="I2468" s="49">
        <v>1780</v>
      </c>
      <c r="J2468" s="49">
        <v>1970</v>
      </c>
      <c r="K2468" s="49">
        <v>1990</v>
      </c>
      <c r="L2468" s="49">
        <v>2070</v>
      </c>
      <c r="M2468" s="49">
        <v>2170</v>
      </c>
      <c r="N2468" s="49">
        <v>2320</v>
      </c>
      <c r="O2468" s="49">
        <v>2150</v>
      </c>
      <c r="P2468" s="49">
        <v>2130</v>
      </c>
      <c r="Q2468" s="49">
        <v>2530</v>
      </c>
      <c r="R2468" s="49">
        <v>2920</v>
      </c>
      <c r="S2468" s="49">
        <v>3330</v>
      </c>
      <c r="T2468" s="49">
        <v>3300</v>
      </c>
      <c r="U2468" s="49">
        <v>3410</v>
      </c>
      <c r="V2468" s="49">
        <v>3520</v>
      </c>
    </row>
    <row r="2469" spans="1:22" ht="15.75" customHeight="1">
      <c r="A2469" s="139" t="s">
        <v>751</v>
      </c>
      <c r="B2469" s="139" t="s">
        <v>438</v>
      </c>
      <c r="C2469" s="139" t="s">
        <v>789</v>
      </c>
      <c r="D2469" s="139" t="s">
        <v>633</v>
      </c>
      <c r="E2469" s="139" t="s">
        <v>754</v>
      </c>
      <c r="F2469" s="49">
        <v>452</v>
      </c>
      <c r="G2469" s="49">
        <v>463</v>
      </c>
      <c r="H2469" s="49">
        <v>595</v>
      </c>
      <c r="I2469" s="49">
        <v>507</v>
      </c>
      <c r="J2469" s="49">
        <v>669</v>
      </c>
      <c r="K2469" s="49">
        <v>603</v>
      </c>
      <c r="L2469" s="49">
        <v>761</v>
      </c>
      <c r="M2469" s="49">
        <v>783</v>
      </c>
      <c r="N2469" s="49">
        <v>845</v>
      </c>
      <c r="O2469" s="49">
        <v>885</v>
      </c>
      <c r="P2469" s="49">
        <v>937</v>
      </c>
      <c r="Q2469" s="49">
        <v>988</v>
      </c>
      <c r="R2469" s="49">
        <v>1110</v>
      </c>
      <c r="S2469" s="49">
        <v>1090</v>
      </c>
      <c r="T2469" s="49">
        <v>1340</v>
      </c>
      <c r="U2469" s="49">
        <v>1260</v>
      </c>
      <c r="V2469" s="49">
        <v>1310</v>
      </c>
    </row>
    <row r="2470" spans="1:22" ht="15.75" customHeight="1">
      <c r="A2470" s="139" t="s">
        <v>751</v>
      </c>
      <c r="B2470" s="139" t="s">
        <v>450</v>
      </c>
      <c r="C2470" s="139" t="s">
        <v>789</v>
      </c>
      <c r="D2470" s="139" t="s">
        <v>633</v>
      </c>
      <c r="E2470" s="139" t="s">
        <v>754</v>
      </c>
      <c r="F2470" s="49">
        <v>414000</v>
      </c>
      <c r="G2470" s="49">
        <v>407000</v>
      </c>
      <c r="H2470" s="49">
        <v>401000</v>
      </c>
      <c r="I2470" s="49">
        <v>409000</v>
      </c>
      <c r="J2470" s="49">
        <v>439000</v>
      </c>
      <c r="K2470" s="49">
        <v>445000</v>
      </c>
      <c r="L2470" s="49">
        <v>460000</v>
      </c>
      <c r="M2470" s="49">
        <v>480000</v>
      </c>
      <c r="N2470" s="49">
        <v>502000</v>
      </c>
      <c r="O2470" s="49">
        <v>484000</v>
      </c>
      <c r="P2470" s="49">
        <v>498000</v>
      </c>
      <c r="Q2470" s="49">
        <v>511000</v>
      </c>
      <c r="R2470" s="49">
        <v>513000</v>
      </c>
      <c r="S2470" s="49">
        <v>501000</v>
      </c>
      <c r="T2470" s="49">
        <v>503000</v>
      </c>
      <c r="U2470" s="49">
        <v>498000</v>
      </c>
      <c r="V2470" s="49">
        <v>528000</v>
      </c>
    </row>
    <row r="2471" spans="1:22" ht="15.75" customHeight="1">
      <c r="A2471" s="139" t="s">
        <v>751</v>
      </c>
      <c r="B2471" s="139" t="s">
        <v>444</v>
      </c>
      <c r="C2471" s="139" t="s">
        <v>789</v>
      </c>
      <c r="D2471" s="139" t="s">
        <v>633</v>
      </c>
      <c r="E2471" s="139" t="s">
        <v>754</v>
      </c>
      <c r="F2471" s="49">
        <v>80.900000000000006</v>
      </c>
      <c r="G2471" s="49">
        <v>86.6</v>
      </c>
      <c r="H2471" s="49">
        <v>92.4</v>
      </c>
      <c r="I2471" s="49">
        <v>94.3</v>
      </c>
      <c r="J2471" s="49">
        <v>100</v>
      </c>
      <c r="K2471" s="49">
        <v>97.7</v>
      </c>
      <c r="L2471" s="49">
        <v>107</v>
      </c>
      <c r="M2471" s="49">
        <v>117</v>
      </c>
      <c r="N2471" s="49">
        <v>118</v>
      </c>
      <c r="O2471" s="49">
        <v>124</v>
      </c>
      <c r="P2471" s="49">
        <v>125</v>
      </c>
      <c r="Q2471" s="49">
        <v>125</v>
      </c>
      <c r="R2471" s="49">
        <v>125</v>
      </c>
      <c r="S2471" s="49">
        <v>125</v>
      </c>
      <c r="T2471" s="49">
        <v>142</v>
      </c>
      <c r="U2471" s="49">
        <v>152</v>
      </c>
      <c r="V2471" s="49">
        <v>179</v>
      </c>
    </row>
    <row r="2472" spans="1:22" ht="15.75" customHeight="1">
      <c r="A2472" s="139" t="s">
        <v>751</v>
      </c>
      <c r="B2472" s="139" t="s">
        <v>430</v>
      </c>
      <c r="C2472" s="139" t="s">
        <v>789</v>
      </c>
      <c r="D2472" s="139" t="s">
        <v>633</v>
      </c>
      <c r="E2472" s="139" t="s">
        <v>754</v>
      </c>
      <c r="F2472" s="49">
        <v>9580</v>
      </c>
      <c r="G2472" s="49">
        <v>9710</v>
      </c>
      <c r="H2472" s="49">
        <v>10100</v>
      </c>
      <c r="I2472" s="49">
        <v>9350</v>
      </c>
      <c r="J2472" s="49">
        <v>9110</v>
      </c>
      <c r="K2472" s="49">
        <v>9890</v>
      </c>
      <c r="L2472" s="49">
        <v>8950</v>
      </c>
      <c r="M2472" s="49">
        <v>9470</v>
      </c>
      <c r="N2472" s="49">
        <v>9520</v>
      </c>
      <c r="O2472" s="49">
        <v>9610</v>
      </c>
      <c r="P2472" s="49">
        <v>9710</v>
      </c>
      <c r="Q2472" s="49">
        <v>9790</v>
      </c>
      <c r="R2472" s="49">
        <v>9890</v>
      </c>
      <c r="S2472" s="49">
        <v>8980</v>
      </c>
      <c r="T2472" s="49">
        <v>8490</v>
      </c>
      <c r="U2472" s="49">
        <v>8150</v>
      </c>
      <c r="V2472" s="49">
        <v>7990</v>
      </c>
    </row>
    <row r="2473" spans="1:22" ht="15.75" customHeight="1">
      <c r="A2473" s="139" t="s">
        <v>751</v>
      </c>
      <c r="B2473" s="139" t="s">
        <v>440</v>
      </c>
      <c r="C2473" s="139" t="s">
        <v>789</v>
      </c>
      <c r="D2473" s="139" t="s">
        <v>633</v>
      </c>
      <c r="E2473" s="139" t="s">
        <v>754</v>
      </c>
      <c r="F2473" s="49">
        <v>886</v>
      </c>
      <c r="G2473" s="49">
        <v>896</v>
      </c>
      <c r="H2473" s="49">
        <v>916</v>
      </c>
      <c r="I2473" s="49">
        <v>915</v>
      </c>
      <c r="J2473" s="49">
        <v>950</v>
      </c>
      <c r="K2473" s="49">
        <v>975</v>
      </c>
      <c r="L2473" s="49">
        <v>1020</v>
      </c>
      <c r="M2473" s="49">
        <v>1090</v>
      </c>
      <c r="N2473" s="49">
        <v>1150</v>
      </c>
      <c r="O2473" s="49">
        <v>886</v>
      </c>
      <c r="P2473" s="49">
        <v>1050</v>
      </c>
      <c r="Q2473" s="49">
        <v>1120</v>
      </c>
      <c r="R2473" s="49">
        <v>1070</v>
      </c>
      <c r="S2473" s="49">
        <v>1110</v>
      </c>
      <c r="T2473" s="49">
        <v>1500</v>
      </c>
      <c r="U2473" s="49">
        <v>1430</v>
      </c>
      <c r="V2473" s="49">
        <v>1440</v>
      </c>
    </row>
    <row r="2474" spans="1:22" ht="15.75" customHeight="1">
      <c r="A2474" s="139" t="s">
        <v>751</v>
      </c>
      <c r="B2474" s="139" t="s">
        <v>442</v>
      </c>
      <c r="C2474" s="139" t="s">
        <v>789</v>
      </c>
      <c r="D2474" s="139" t="s">
        <v>633</v>
      </c>
      <c r="E2474" s="139" t="s">
        <v>754</v>
      </c>
      <c r="F2474" s="49">
        <v>2600</v>
      </c>
      <c r="G2474" s="49">
        <v>2500</v>
      </c>
      <c r="H2474" s="49">
        <v>2480</v>
      </c>
      <c r="I2474" s="49">
        <v>2700</v>
      </c>
      <c r="J2474" s="49">
        <v>2590</v>
      </c>
      <c r="K2474" s="49">
        <v>2710</v>
      </c>
      <c r="L2474" s="49">
        <v>2730</v>
      </c>
      <c r="M2474" s="49">
        <v>2800</v>
      </c>
      <c r="N2474" s="49">
        <v>2860</v>
      </c>
      <c r="O2474" s="49">
        <v>2620</v>
      </c>
      <c r="P2474" s="49">
        <v>2630</v>
      </c>
      <c r="Q2474" s="49">
        <v>2680</v>
      </c>
      <c r="R2474" s="49">
        <v>2860</v>
      </c>
      <c r="S2474" s="49">
        <v>2520</v>
      </c>
      <c r="T2474" s="49">
        <v>2510</v>
      </c>
      <c r="U2474" s="49">
        <v>1800</v>
      </c>
      <c r="V2474" s="49">
        <v>1460</v>
      </c>
    </row>
    <row r="2475" spans="1:22" ht="15.75" customHeight="1">
      <c r="A2475" s="139" t="s">
        <v>751</v>
      </c>
      <c r="B2475" s="139" t="s">
        <v>282</v>
      </c>
      <c r="C2475" s="139" t="s">
        <v>789</v>
      </c>
      <c r="D2475" s="139" t="s">
        <v>633</v>
      </c>
      <c r="E2475" s="139" t="s">
        <v>754</v>
      </c>
      <c r="F2475" s="49">
        <v>10700</v>
      </c>
      <c r="G2475" s="49">
        <v>9070</v>
      </c>
      <c r="H2475" s="49">
        <v>9590</v>
      </c>
      <c r="I2475" s="49">
        <v>10300</v>
      </c>
      <c r="J2475" s="49">
        <v>12700</v>
      </c>
      <c r="K2475" s="49">
        <v>11900</v>
      </c>
      <c r="L2475" s="49">
        <v>13100</v>
      </c>
      <c r="M2475" s="49">
        <v>13100</v>
      </c>
      <c r="N2475" s="49">
        <v>10000</v>
      </c>
      <c r="O2475" s="49">
        <v>10500</v>
      </c>
      <c r="P2475" s="49">
        <v>12800</v>
      </c>
      <c r="Q2475" s="49">
        <v>14600</v>
      </c>
      <c r="R2475" s="49">
        <v>11400</v>
      </c>
      <c r="S2475" s="49">
        <v>13000</v>
      </c>
      <c r="T2475" s="49">
        <v>21700</v>
      </c>
      <c r="U2475" s="49">
        <v>22900</v>
      </c>
      <c r="V2475" s="49">
        <v>27000</v>
      </c>
    </row>
    <row r="2476" spans="1:22" ht="15.75" customHeight="1">
      <c r="A2476" s="139" t="s">
        <v>751</v>
      </c>
      <c r="B2476" s="139" t="s">
        <v>460</v>
      </c>
      <c r="C2476" s="139" t="s">
        <v>789</v>
      </c>
      <c r="D2476" s="139" t="s">
        <v>633</v>
      </c>
      <c r="E2476" s="139" t="s">
        <v>754</v>
      </c>
      <c r="F2476" s="49">
        <v>2580</v>
      </c>
      <c r="G2476" s="49">
        <v>2250</v>
      </c>
      <c r="H2476" s="49">
        <v>2710</v>
      </c>
      <c r="I2476" s="49">
        <v>2610</v>
      </c>
      <c r="J2476" s="49">
        <v>2600</v>
      </c>
      <c r="K2476" s="49">
        <v>2410</v>
      </c>
      <c r="L2476" s="49">
        <v>2550</v>
      </c>
      <c r="M2476" s="49">
        <v>2490</v>
      </c>
      <c r="N2476" s="49">
        <v>3070</v>
      </c>
      <c r="O2476" s="49">
        <v>2030</v>
      </c>
      <c r="P2476" s="49">
        <v>2820</v>
      </c>
      <c r="Q2476" s="49">
        <v>2910</v>
      </c>
      <c r="R2476" s="49">
        <v>2770</v>
      </c>
      <c r="S2476" s="49">
        <v>2630</v>
      </c>
      <c r="T2476" s="49">
        <v>2640</v>
      </c>
      <c r="U2476" s="49">
        <v>2830</v>
      </c>
      <c r="V2476" s="49">
        <v>2960</v>
      </c>
    </row>
    <row r="2477" spans="1:22" ht="15.75" customHeight="1">
      <c r="A2477" s="139" t="s">
        <v>751</v>
      </c>
      <c r="B2477" s="139" t="s">
        <v>458</v>
      </c>
      <c r="C2477" s="139" t="s">
        <v>789</v>
      </c>
      <c r="D2477" s="139" t="s">
        <v>633</v>
      </c>
      <c r="E2477" s="139" t="s">
        <v>754</v>
      </c>
      <c r="F2477" s="49">
        <v>7340</v>
      </c>
      <c r="G2477" s="49">
        <v>7350</v>
      </c>
      <c r="H2477" s="49">
        <v>7890</v>
      </c>
      <c r="I2477" s="49">
        <v>7800</v>
      </c>
      <c r="J2477" s="49">
        <v>7930</v>
      </c>
      <c r="K2477" s="49">
        <v>9630</v>
      </c>
      <c r="L2477" s="49">
        <v>11300</v>
      </c>
      <c r="M2477" s="49">
        <v>11700</v>
      </c>
      <c r="N2477" s="49">
        <v>11600</v>
      </c>
      <c r="O2477" s="49">
        <v>12000</v>
      </c>
      <c r="P2477" s="49">
        <v>12600</v>
      </c>
      <c r="Q2477" s="49">
        <v>14000</v>
      </c>
      <c r="R2477" s="49">
        <v>15500</v>
      </c>
      <c r="S2477" s="49">
        <v>16600</v>
      </c>
      <c r="T2477" s="49">
        <v>16100</v>
      </c>
      <c r="U2477" s="49">
        <v>17200</v>
      </c>
      <c r="V2477" s="49">
        <v>20200</v>
      </c>
    </row>
    <row r="2478" spans="1:22" ht="15.75" customHeight="1">
      <c r="A2478" s="139" t="s">
        <v>751</v>
      </c>
      <c r="B2478" s="139" t="s">
        <v>464</v>
      </c>
      <c r="C2478" s="139" t="s">
        <v>789</v>
      </c>
      <c r="D2478" s="139" t="s">
        <v>633</v>
      </c>
      <c r="E2478" s="139" t="s">
        <v>754</v>
      </c>
      <c r="F2478" s="49">
        <v>1490</v>
      </c>
      <c r="G2478" s="49">
        <v>2060</v>
      </c>
      <c r="H2478" s="49">
        <v>2060</v>
      </c>
      <c r="I2478" s="49">
        <v>2600</v>
      </c>
      <c r="J2478" s="49">
        <v>2830</v>
      </c>
      <c r="K2478" s="49">
        <v>2750</v>
      </c>
      <c r="L2478" s="49">
        <v>2910</v>
      </c>
      <c r="M2478" s="49">
        <v>3180</v>
      </c>
      <c r="N2478" s="49">
        <v>3120</v>
      </c>
      <c r="O2478" s="49">
        <v>3400</v>
      </c>
      <c r="P2478" s="49">
        <v>3610</v>
      </c>
      <c r="Q2478" s="49">
        <v>4100</v>
      </c>
      <c r="R2478" s="49">
        <v>3970</v>
      </c>
      <c r="S2478" s="49">
        <v>5140</v>
      </c>
      <c r="T2478" s="49">
        <v>9600</v>
      </c>
      <c r="U2478" s="49">
        <v>9980</v>
      </c>
      <c r="V2478" s="49">
        <v>10300</v>
      </c>
    </row>
    <row r="2479" spans="1:22" ht="15.75" customHeight="1">
      <c r="A2479" s="139" t="s">
        <v>751</v>
      </c>
      <c r="B2479" s="139" t="s">
        <v>446</v>
      </c>
      <c r="C2479" s="139" t="s">
        <v>789</v>
      </c>
      <c r="D2479" s="139" t="s">
        <v>633</v>
      </c>
      <c r="E2479" s="139" t="s">
        <v>754</v>
      </c>
      <c r="F2479" s="49">
        <v>1220</v>
      </c>
      <c r="G2479" s="49">
        <v>1290</v>
      </c>
      <c r="H2479" s="49">
        <v>1400</v>
      </c>
      <c r="I2479" s="49">
        <v>1450</v>
      </c>
      <c r="J2479" s="49">
        <v>1590</v>
      </c>
      <c r="K2479" s="49">
        <v>1640</v>
      </c>
      <c r="L2479" s="49">
        <v>1820</v>
      </c>
      <c r="M2479" s="49">
        <v>2090</v>
      </c>
      <c r="N2479" s="49">
        <v>2070</v>
      </c>
      <c r="O2479" s="49">
        <v>2370</v>
      </c>
      <c r="P2479" s="49">
        <v>2610</v>
      </c>
      <c r="Q2479" s="49">
        <v>2740</v>
      </c>
      <c r="R2479" s="49">
        <v>2840</v>
      </c>
      <c r="S2479" s="49">
        <v>2880</v>
      </c>
      <c r="T2479" s="49">
        <v>2980</v>
      </c>
      <c r="U2479" s="49">
        <v>3200</v>
      </c>
      <c r="V2479" s="49">
        <v>3250</v>
      </c>
    </row>
    <row r="2480" spans="1:22" ht="15.75" customHeight="1">
      <c r="A2480" s="139" t="s">
        <v>751</v>
      </c>
      <c r="B2480" s="139" t="s">
        <v>448</v>
      </c>
      <c r="C2480" s="139" t="s">
        <v>789</v>
      </c>
      <c r="D2480" s="139" t="s">
        <v>633</v>
      </c>
      <c r="E2480" s="139" t="s">
        <v>754</v>
      </c>
      <c r="F2480" s="49">
        <v>2330</v>
      </c>
      <c r="G2480" s="49">
        <v>2520</v>
      </c>
      <c r="H2480" s="49">
        <v>2540</v>
      </c>
      <c r="I2480" s="49">
        <v>2700</v>
      </c>
      <c r="J2480" s="49">
        <v>2700</v>
      </c>
      <c r="K2480" s="49">
        <v>2860</v>
      </c>
      <c r="L2480" s="49">
        <v>3480</v>
      </c>
      <c r="M2480" s="49">
        <v>3590</v>
      </c>
      <c r="N2480" s="49">
        <v>3710</v>
      </c>
      <c r="O2480" s="49">
        <v>3700</v>
      </c>
      <c r="P2480" s="49">
        <v>3960</v>
      </c>
      <c r="Q2480" s="49">
        <v>4010</v>
      </c>
      <c r="R2480" s="49">
        <v>4100</v>
      </c>
      <c r="S2480" s="49">
        <v>4250</v>
      </c>
      <c r="T2480" s="49">
        <v>4420</v>
      </c>
      <c r="U2480" s="49">
        <v>4650</v>
      </c>
      <c r="V2480" s="49">
        <v>4800</v>
      </c>
    </row>
    <row r="2481" spans="1:22" ht="15.75" customHeight="1">
      <c r="A2481" s="139" t="s">
        <v>751</v>
      </c>
      <c r="B2481" s="139" t="s">
        <v>434</v>
      </c>
      <c r="C2481" s="139" t="s">
        <v>789</v>
      </c>
      <c r="D2481" s="139" t="s">
        <v>633</v>
      </c>
      <c r="E2481" s="139" t="s">
        <v>754</v>
      </c>
      <c r="F2481" s="49">
        <v>898</v>
      </c>
      <c r="G2481" s="49">
        <v>882</v>
      </c>
      <c r="H2481" s="49">
        <v>914</v>
      </c>
      <c r="I2481" s="49">
        <v>980</v>
      </c>
      <c r="J2481" s="49">
        <v>1000</v>
      </c>
      <c r="K2481" s="49">
        <v>950</v>
      </c>
      <c r="L2481" s="49">
        <v>987</v>
      </c>
      <c r="M2481" s="49">
        <v>921</v>
      </c>
      <c r="N2481" s="49">
        <v>1090</v>
      </c>
      <c r="O2481" s="49">
        <v>984</v>
      </c>
      <c r="P2481" s="49">
        <v>1200</v>
      </c>
      <c r="Q2481" s="49">
        <v>1210</v>
      </c>
      <c r="R2481" s="49">
        <v>1120</v>
      </c>
      <c r="S2481" s="49">
        <v>1230</v>
      </c>
      <c r="T2481" s="49">
        <v>1270</v>
      </c>
      <c r="U2481" s="49">
        <v>1310</v>
      </c>
      <c r="V2481" s="49">
        <v>1350</v>
      </c>
    </row>
    <row r="2482" spans="1:22" ht="15.75" customHeight="1">
      <c r="A2482" s="139" t="s">
        <v>751</v>
      </c>
      <c r="B2482" s="139" t="s">
        <v>436</v>
      </c>
      <c r="C2482" s="139" t="s">
        <v>789</v>
      </c>
      <c r="D2482" s="139" t="s">
        <v>633</v>
      </c>
      <c r="E2482" s="139" t="s">
        <v>754</v>
      </c>
      <c r="F2482" s="49">
        <v>146000</v>
      </c>
      <c r="G2482" s="49">
        <v>154000</v>
      </c>
      <c r="H2482" s="49">
        <v>161000</v>
      </c>
      <c r="I2482" s="49">
        <v>175000</v>
      </c>
      <c r="J2482" s="49">
        <v>187000</v>
      </c>
      <c r="K2482" s="49">
        <v>210000</v>
      </c>
      <c r="L2482" s="49">
        <v>208000</v>
      </c>
      <c r="M2482" s="49">
        <v>219000</v>
      </c>
      <c r="N2482" s="49">
        <v>225000</v>
      </c>
      <c r="O2482" s="49">
        <v>216000</v>
      </c>
      <c r="P2482" s="49">
        <v>241000</v>
      </c>
      <c r="Q2482" s="49">
        <v>226000</v>
      </c>
      <c r="R2482" s="49">
        <v>224000</v>
      </c>
      <c r="S2482" s="49">
        <v>240000</v>
      </c>
      <c r="T2482" s="49">
        <v>247000</v>
      </c>
      <c r="U2482" s="49">
        <v>257000</v>
      </c>
      <c r="V2482" s="49">
        <v>264000</v>
      </c>
    </row>
    <row r="2483" spans="1:22" ht="15.75" customHeight="1">
      <c r="A2483" s="139" t="s">
        <v>751</v>
      </c>
      <c r="B2483" s="139" t="s">
        <v>466</v>
      </c>
      <c r="C2483" s="139" t="s">
        <v>789</v>
      </c>
      <c r="D2483" s="139" t="s">
        <v>633</v>
      </c>
      <c r="E2483" s="139" t="s">
        <v>754</v>
      </c>
      <c r="F2483" s="49">
        <v>1930</v>
      </c>
      <c r="G2483" s="49">
        <v>2100</v>
      </c>
      <c r="H2483" s="49">
        <v>2210</v>
      </c>
      <c r="I2483" s="49">
        <v>2470</v>
      </c>
      <c r="J2483" s="49">
        <v>2700</v>
      </c>
      <c r="K2483" s="49">
        <v>2860</v>
      </c>
      <c r="L2483" s="49">
        <v>2950</v>
      </c>
      <c r="M2483" s="49">
        <v>3090</v>
      </c>
      <c r="N2483" s="49">
        <v>3170</v>
      </c>
      <c r="O2483" s="49">
        <v>3190</v>
      </c>
      <c r="P2483" s="49">
        <v>3100</v>
      </c>
      <c r="Q2483" s="49">
        <v>3170</v>
      </c>
      <c r="R2483" s="49">
        <v>3410</v>
      </c>
      <c r="S2483" s="49">
        <v>2820</v>
      </c>
      <c r="T2483" s="49">
        <v>3890</v>
      </c>
      <c r="U2483" s="49">
        <v>4020</v>
      </c>
      <c r="V2483" s="49">
        <v>4070</v>
      </c>
    </row>
    <row r="2484" spans="1:22" ht="15.75" customHeight="1">
      <c r="A2484" s="139" t="s">
        <v>751</v>
      </c>
      <c r="B2484" s="139" t="s">
        <v>478</v>
      </c>
      <c r="C2484" s="139" t="s">
        <v>789</v>
      </c>
      <c r="D2484" s="139" t="s">
        <v>633</v>
      </c>
      <c r="E2484" s="139" t="s">
        <v>754</v>
      </c>
      <c r="F2484" s="49">
        <v>1940</v>
      </c>
      <c r="G2484" s="49">
        <v>1780</v>
      </c>
      <c r="H2484" s="49">
        <v>1840</v>
      </c>
      <c r="I2484" s="49">
        <v>1960</v>
      </c>
      <c r="J2484" s="49">
        <v>2040</v>
      </c>
      <c r="K2484" s="49">
        <v>1750</v>
      </c>
      <c r="L2484" s="49">
        <v>1660</v>
      </c>
      <c r="M2484" s="49">
        <v>1680</v>
      </c>
      <c r="N2484" s="49">
        <v>1840</v>
      </c>
      <c r="O2484" s="49">
        <v>2200</v>
      </c>
      <c r="P2484" s="49">
        <v>2680</v>
      </c>
      <c r="Q2484" s="49">
        <v>2990</v>
      </c>
      <c r="R2484" s="49">
        <v>4220</v>
      </c>
      <c r="S2484" s="49">
        <v>4410</v>
      </c>
      <c r="T2484" s="49">
        <v>4850</v>
      </c>
      <c r="U2484" s="49">
        <v>3680</v>
      </c>
      <c r="V2484" s="49">
        <v>3710</v>
      </c>
    </row>
    <row r="2485" spans="1:22" ht="15.75" customHeight="1">
      <c r="A2485" s="139" t="s">
        <v>751</v>
      </c>
      <c r="B2485" s="139" t="s">
        <v>480</v>
      </c>
      <c r="C2485" s="139" t="s">
        <v>789</v>
      </c>
      <c r="D2485" s="139" t="s">
        <v>633</v>
      </c>
      <c r="E2485" s="139" t="s">
        <v>754</v>
      </c>
      <c r="F2485" s="49">
        <v>77200</v>
      </c>
      <c r="G2485" s="49">
        <v>87800</v>
      </c>
      <c r="H2485" s="49">
        <v>95700</v>
      </c>
      <c r="I2485" s="49">
        <v>104000</v>
      </c>
      <c r="J2485" s="49">
        <v>107000</v>
      </c>
      <c r="K2485" s="49">
        <v>107000</v>
      </c>
      <c r="L2485" s="49">
        <v>100000</v>
      </c>
      <c r="M2485" s="49">
        <v>96200</v>
      </c>
      <c r="N2485" s="49">
        <v>96900</v>
      </c>
      <c r="O2485" s="49">
        <v>77400</v>
      </c>
      <c r="P2485" s="49">
        <v>92500</v>
      </c>
      <c r="Q2485" s="49">
        <v>96100</v>
      </c>
      <c r="R2485" s="49">
        <v>98600</v>
      </c>
      <c r="S2485" s="49">
        <v>97600</v>
      </c>
      <c r="T2485" s="49">
        <v>95700</v>
      </c>
      <c r="U2485" s="49">
        <v>109000</v>
      </c>
      <c r="V2485" s="49">
        <v>108000</v>
      </c>
    </row>
    <row r="2486" spans="1:22" ht="15.75" customHeight="1">
      <c r="A2486" s="139" t="s">
        <v>751</v>
      </c>
      <c r="B2486" s="139" t="s">
        <v>476</v>
      </c>
      <c r="C2486" s="139" t="s">
        <v>789</v>
      </c>
      <c r="D2486" s="139" t="s">
        <v>633</v>
      </c>
      <c r="E2486" s="139" t="s">
        <v>754</v>
      </c>
      <c r="F2486" s="49">
        <v>3780</v>
      </c>
      <c r="G2486" s="49">
        <v>3970</v>
      </c>
      <c r="H2486" s="49">
        <v>4040</v>
      </c>
      <c r="I2486" s="49">
        <v>4410</v>
      </c>
      <c r="J2486" s="49">
        <v>4440</v>
      </c>
      <c r="K2486" s="49">
        <v>4320</v>
      </c>
      <c r="L2486" s="49">
        <v>4500</v>
      </c>
      <c r="M2486" s="49">
        <v>4650</v>
      </c>
      <c r="N2486" s="49">
        <v>4460</v>
      </c>
      <c r="O2486" s="49">
        <v>4520</v>
      </c>
      <c r="P2486" s="49">
        <v>4580</v>
      </c>
      <c r="Q2486" s="49">
        <v>4870</v>
      </c>
      <c r="R2486" s="49">
        <v>4650</v>
      </c>
      <c r="S2486" s="49">
        <v>4520</v>
      </c>
      <c r="T2486" s="49">
        <v>4820</v>
      </c>
      <c r="U2486" s="49">
        <v>5630</v>
      </c>
      <c r="V2486" s="49">
        <v>5920</v>
      </c>
    </row>
    <row r="2487" spans="1:22" ht="15.75" customHeight="1">
      <c r="A2487" s="139" t="s">
        <v>751</v>
      </c>
      <c r="B2487" s="139" t="s">
        <v>767</v>
      </c>
      <c r="C2487" s="139" t="s">
        <v>789</v>
      </c>
      <c r="D2487" s="139" t="s">
        <v>633</v>
      </c>
      <c r="E2487" s="139" t="s">
        <v>754</v>
      </c>
      <c r="F2487" s="49">
        <v>4.82</v>
      </c>
      <c r="G2487" s="49">
        <v>4.97</v>
      </c>
      <c r="H2487" s="49">
        <v>5.1100000000000003</v>
      </c>
      <c r="I2487" s="49">
        <v>5.25</v>
      </c>
      <c r="J2487" s="49">
        <v>5.4</v>
      </c>
      <c r="K2487" s="49">
        <v>5.54</v>
      </c>
      <c r="L2487" s="49">
        <v>6.7</v>
      </c>
      <c r="M2487" s="49">
        <v>8.1</v>
      </c>
      <c r="N2487" s="49">
        <v>4.84</v>
      </c>
      <c r="O2487" s="49">
        <v>5.05</v>
      </c>
      <c r="P2487" s="49">
        <v>5.05</v>
      </c>
      <c r="Q2487" s="49">
        <v>10.1</v>
      </c>
      <c r="R2487" s="49">
        <v>10.1</v>
      </c>
      <c r="S2487" s="49">
        <v>10.1</v>
      </c>
      <c r="T2487" s="49">
        <v>15.2</v>
      </c>
      <c r="U2487" s="49">
        <v>16.2</v>
      </c>
      <c r="V2487" s="49">
        <v>19.100000000000001</v>
      </c>
    </row>
    <row r="2488" spans="1:22" ht="15.75" customHeight="1">
      <c r="A2488" s="139" t="s">
        <v>751</v>
      </c>
      <c r="B2488" s="139" t="s">
        <v>472</v>
      </c>
      <c r="C2488" s="139" t="s">
        <v>789</v>
      </c>
      <c r="D2488" s="139" t="s">
        <v>633</v>
      </c>
      <c r="E2488" s="139" t="s">
        <v>754</v>
      </c>
      <c r="F2488" s="49">
        <v>173000</v>
      </c>
      <c r="G2488" s="49">
        <v>178000</v>
      </c>
      <c r="H2488" s="49">
        <v>177000</v>
      </c>
      <c r="I2488" s="49">
        <v>180000</v>
      </c>
      <c r="J2488" s="49">
        <v>182000</v>
      </c>
      <c r="K2488" s="49">
        <v>178000</v>
      </c>
      <c r="L2488" s="49">
        <v>173000</v>
      </c>
      <c r="M2488" s="49">
        <v>173000</v>
      </c>
      <c r="N2488" s="49">
        <v>176000</v>
      </c>
      <c r="O2488" s="49">
        <v>171000</v>
      </c>
      <c r="P2488" s="49">
        <v>183000</v>
      </c>
      <c r="Q2488" s="49">
        <v>170000</v>
      </c>
      <c r="R2488" s="49">
        <v>166000</v>
      </c>
      <c r="S2488" s="49">
        <v>166000</v>
      </c>
      <c r="T2488" s="49">
        <v>158000</v>
      </c>
      <c r="U2488" s="49">
        <v>166000</v>
      </c>
      <c r="V2488" s="49">
        <v>166000</v>
      </c>
    </row>
    <row r="2489" spans="1:22" ht="15.75" customHeight="1">
      <c r="A2489" s="139" t="s">
        <v>751</v>
      </c>
      <c r="B2489" s="139" t="s">
        <v>768</v>
      </c>
      <c r="C2489" s="139" t="s">
        <v>789</v>
      </c>
      <c r="D2489" s="139" t="s">
        <v>633</v>
      </c>
      <c r="E2489" s="139" t="s">
        <v>754</v>
      </c>
      <c r="F2489" s="49">
        <v>9830000</v>
      </c>
      <c r="G2489" s="49">
        <v>10000000</v>
      </c>
      <c r="H2489" s="49">
        <v>10600000</v>
      </c>
      <c r="I2489" s="49">
        <v>11600000</v>
      </c>
      <c r="J2489" s="49">
        <v>12600000</v>
      </c>
      <c r="K2489" s="49">
        <v>13600000</v>
      </c>
      <c r="L2489" s="49">
        <v>14500000</v>
      </c>
      <c r="M2489" s="49">
        <v>15300000</v>
      </c>
      <c r="N2489" s="49">
        <v>16200000</v>
      </c>
      <c r="O2489" s="49">
        <v>16800000</v>
      </c>
      <c r="P2489" s="49">
        <v>18000000</v>
      </c>
      <c r="Q2489" s="49">
        <v>19100000</v>
      </c>
      <c r="R2489" s="49">
        <v>19800000</v>
      </c>
      <c r="S2489" s="49">
        <v>19800000</v>
      </c>
      <c r="T2489" s="49">
        <v>20300000</v>
      </c>
      <c r="U2489" s="49">
        <v>20500000</v>
      </c>
      <c r="V2489" s="49">
        <v>20700000</v>
      </c>
    </row>
    <row r="2490" spans="1:22" ht="15.75" customHeight="1">
      <c r="A2490" s="139" t="s">
        <v>751</v>
      </c>
      <c r="B2490" s="139" t="s">
        <v>484</v>
      </c>
      <c r="C2490" s="139" t="s">
        <v>789</v>
      </c>
      <c r="D2490" s="139" t="s">
        <v>633</v>
      </c>
      <c r="E2490" s="139" t="s">
        <v>754</v>
      </c>
      <c r="F2490" s="49">
        <v>42900</v>
      </c>
      <c r="G2490" s="49">
        <v>44300</v>
      </c>
      <c r="H2490" s="49">
        <v>43500</v>
      </c>
      <c r="I2490" s="49">
        <v>44700</v>
      </c>
      <c r="J2490" s="49">
        <v>45200</v>
      </c>
      <c r="K2490" s="49">
        <v>44300</v>
      </c>
      <c r="L2490" s="49">
        <v>44600</v>
      </c>
      <c r="M2490" s="49">
        <v>46600</v>
      </c>
      <c r="N2490" s="49">
        <v>45600</v>
      </c>
      <c r="O2490" s="49">
        <v>43800</v>
      </c>
      <c r="P2490" s="49">
        <v>46500</v>
      </c>
      <c r="Q2490" s="49">
        <v>45700</v>
      </c>
      <c r="R2490" s="49">
        <v>45300</v>
      </c>
      <c r="S2490" s="49">
        <v>45000</v>
      </c>
      <c r="T2490" s="49">
        <v>44700</v>
      </c>
      <c r="U2490" s="49">
        <v>45400</v>
      </c>
      <c r="V2490" s="49">
        <v>44800</v>
      </c>
    </row>
    <row r="2491" spans="1:22" ht="15.75" customHeight="1">
      <c r="A2491" s="139" t="s">
        <v>751</v>
      </c>
      <c r="B2491" s="139" t="s">
        <v>470</v>
      </c>
      <c r="C2491" s="139" t="s">
        <v>789</v>
      </c>
      <c r="D2491" s="139" t="s">
        <v>633</v>
      </c>
      <c r="E2491" s="139" t="s">
        <v>754</v>
      </c>
      <c r="F2491" s="49">
        <v>3190</v>
      </c>
      <c r="G2491" s="49">
        <v>3390</v>
      </c>
      <c r="H2491" s="49">
        <v>2750</v>
      </c>
      <c r="I2491" s="49">
        <v>2960</v>
      </c>
      <c r="J2491" s="49">
        <v>2750</v>
      </c>
      <c r="K2491" s="49">
        <v>3140</v>
      </c>
      <c r="L2491" s="49">
        <v>2620</v>
      </c>
      <c r="M2491" s="49">
        <v>2670</v>
      </c>
      <c r="N2491" s="49">
        <v>3480</v>
      </c>
      <c r="O2491" s="49">
        <v>4280</v>
      </c>
      <c r="P2491" s="49">
        <v>4990</v>
      </c>
      <c r="Q2491" s="49">
        <v>5370</v>
      </c>
      <c r="R2491" s="49">
        <v>5610</v>
      </c>
      <c r="S2491" s="49">
        <v>6370</v>
      </c>
      <c r="T2491" s="49">
        <v>7750</v>
      </c>
      <c r="U2491" s="49">
        <v>7760</v>
      </c>
      <c r="V2491" s="49">
        <v>9010</v>
      </c>
    </row>
    <row r="2492" spans="1:22" ht="15.75" customHeight="1">
      <c r="A2492" s="139" t="s">
        <v>751</v>
      </c>
      <c r="B2492" s="139" t="s">
        <v>468</v>
      </c>
      <c r="C2492" s="139" t="s">
        <v>789</v>
      </c>
      <c r="D2492" s="139" t="s">
        <v>633</v>
      </c>
      <c r="E2492" s="139" t="s">
        <v>754</v>
      </c>
      <c r="F2492" s="49">
        <v>14.4</v>
      </c>
      <c r="G2492" s="49">
        <v>21.7</v>
      </c>
      <c r="H2492" s="49">
        <v>29</v>
      </c>
      <c r="I2492" s="49">
        <v>36.299999999999997</v>
      </c>
      <c r="J2492" s="49">
        <v>34.799999999999997</v>
      </c>
      <c r="K2492" s="49">
        <v>30.8</v>
      </c>
      <c r="L2492" s="49">
        <v>20.8</v>
      </c>
      <c r="M2492" s="49">
        <v>18.5</v>
      </c>
      <c r="N2492" s="49">
        <v>25.3</v>
      </c>
      <c r="O2492" s="49">
        <v>32.1</v>
      </c>
      <c r="P2492" s="49">
        <v>38.9</v>
      </c>
      <c r="Q2492" s="49">
        <v>35.799999999999997</v>
      </c>
      <c r="R2492" s="49">
        <v>35.799999999999997</v>
      </c>
      <c r="S2492" s="49">
        <v>39</v>
      </c>
      <c r="T2492" s="49">
        <v>42.2</v>
      </c>
      <c r="U2492" s="49">
        <v>44.9</v>
      </c>
      <c r="V2492" s="49">
        <v>52.8</v>
      </c>
    </row>
    <row r="2493" spans="1:22" ht="15.75" customHeight="1">
      <c r="A2493" s="139" t="s">
        <v>751</v>
      </c>
      <c r="B2493" s="139" t="s">
        <v>474</v>
      </c>
      <c r="C2493" s="139" t="s">
        <v>789</v>
      </c>
      <c r="D2493" s="139" t="s">
        <v>633</v>
      </c>
      <c r="E2493" s="139" t="s">
        <v>754</v>
      </c>
      <c r="F2493" s="49">
        <v>32800</v>
      </c>
      <c r="G2493" s="49">
        <v>35000</v>
      </c>
      <c r="H2493" s="49">
        <v>35200</v>
      </c>
      <c r="I2493" s="49">
        <v>36900</v>
      </c>
      <c r="J2493" s="49">
        <v>36500</v>
      </c>
      <c r="K2493" s="49">
        <v>38100</v>
      </c>
      <c r="L2493" s="49">
        <v>37900</v>
      </c>
      <c r="M2493" s="49">
        <v>37100</v>
      </c>
      <c r="N2493" s="49">
        <v>38100</v>
      </c>
      <c r="O2493" s="49">
        <v>35200</v>
      </c>
      <c r="P2493" s="49">
        <v>35400</v>
      </c>
      <c r="Q2493" s="49">
        <v>34700</v>
      </c>
      <c r="R2493" s="49">
        <v>36400</v>
      </c>
      <c r="S2493" s="49">
        <v>35600</v>
      </c>
      <c r="T2493" s="49">
        <v>36000</v>
      </c>
      <c r="U2493" s="49">
        <v>36200</v>
      </c>
      <c r="V2493" s="49">
        <v>34900</v>
      </c>
    </row>
    <row r="2494" spans="1:22" ht="15.75" customHeight="1">
      <c r="A2494" s="139" t="s">
        <v>751</v>
      </c>
      <c r="B2494" s="139" t="s">
        <v>486</v>
      </c>
      <c r="C2494" s="139" t="s">
        <v>789</v>
      </c>
      <c r="D2494" s="139" t="s">
        <v>633</v>
      </c>
      <c r="E2494" s="139" t="s">
        <v>754</v>
      </c>
      <c r="F2494" s="49">
        <v>23200</v>
      </c>
      <c r="G2494" s="49">
        <v>21600</v>
      </c>
      <c r="H2494" s="49">
        <v>26700</v>
      </c>
      <c r="I2494" s="49">
        <v>33500</v>
      </c>
      <c r="J2494" s="49">
        <v>29100</v>
      </c>
      <c r="K2494" s="49">
        <v>31100</v>
      </c>
      <c r="L2494" s="49">
        <v>41700</v>
      </c>
      <c r="M2494" s="49">
        <v>46100</v>
      </c>
      <c r="N2494" s="49">
        <v>45700</v>
      </c>
      <c r="O2494" s="49">
        <v>44600</v>
      </c>
      <c r="P2494" s="49">
        <v>51700</v>
      </c>
      <c r="Q2494" s="49">
        <v>58400</v>
      </c>
      <c r="R2494" s="49">
        <v>63500</v>
      </c>
      <c r="S2494" s="49">
        <v>65800</v>
      </c>
      <c r="T2494" s="49">
        <v>65800</v>
      </c>
      <c r="U2494" s="49">
        <v>69100</v>
      </c>
      <c r="V2494" s="49">
        <v>70600</v>
      </c>
    </row>
    <row r="2495" spans="1:22" ht="15.75" customHeight="1">
      <c r="A2495" s="139" t="s">
        <v>751</v>
      </c>
      <c r="B2495" s="139" t="s">
        <v>488</v>
      </c>
      <c r="C2495" s="139" t="s">
        <v>789</v>
      </c>
      <c r="D2495" s="139" t="s">
        <v>633</v>
      </c>
      <c r="E2495" s="139" t="s">
        <v>754</v>
      </c>
      <c r="F2495" s="49">
        <v>111000</v>
      </c>
      <c r="G2495" s="49">
        <v>113000</v>
      </c>
      <c r="H2495" s="49">
        <v>119000</v>
      </c>
      <c r="I2495" s="49">
        <v>127000</v>
      </c>
      <c r="J2495" s="49">
        <v>139000</v>
      </c>
      <c r="K2495" s="49">
        <v>144000</v>
      </c>
      <c r="L2495" s="49">
        <v>152000</v>
      </c>
      <c r="M2495" s="49">
        <v>165000</v>
      </c>
      <c r="N2495" s="49">
        <v>166000</v>
      </c>
      <c r="O2495" s="49">
        <v>166000</v>
      </c>
      <c r="P2495" s="49">
        <v>168000</v>
      </c>
      <c r="Q2495" s="49">
        <v>169000</v>
      </c>
      <c r="R2495" s="49">
        <v>170000</v>
      </c>
      <c r="S2495" s="49">
        <v>166000</v>
      </c>
      <c r="T2495" s="49">
        <v>168000</v>
      </c>
      <c r="U2495" s="49">
        <v>177000</v>
      </c>
      <c r="V2495" s="49">
        <v>193000</v>
      </c>
    </row>
    <row r="2496" spans="1:22" ht="15.75" customHeight="1">
      <c r="A2496" s="139" t="s">
        <v>751</v>
      </c>
      <c r="B2496" s="139" t="s">
        <v>492</v>
      </c>
      <c r="C2496" s="139" t="s">
        <v>789</v>
      </c>
      <c r="D2496" s="139" t="s">
        <v>633</v>
      </c>
      <c r="E2496" s="139" t="s">
        <v>754</v>
      </c>
      <c r="F2496" s="49">
        <v>5750</v>
      </c>
      <c r="G2496" s="49">
        <v>6980</v>
      </c>
      <c r="H2496" s="49">
        <v>5840</v>
      </c>
      <c r="I2496" s="49">
        <v>6110</v>
      </c>
      <c r="J2496" s="49">
        <v>5740</v>
      </c>
      <c r="K2496" s="49">
        <v>6780</v>
      </c>
      <c r="L2496" s="49">
        <v>7310</v>
      </c>
      <c r="M2496" s="49">
        <v>7130</v>
      </c>
      <c r="N2496" s="49">
        <v>7220</v>
      </c>
      <c r="O2496" s="49">
        <v>8460</v>
      </c>
      <c r="P2496" s="49">
        <v>9040</v>
      </c>
      <c r="Q2496" s="49">
        <v>9940</v>
      </c>
      <c r="R2496" s="49">
        <v>9890</v>
      </c>
      <c r="S2496" s="49">
        <v>10500</v>
      </c>
      <c r="T2496" s="49">
        <v>8590</v>
      </c>
      <c r="U2496" s="49">
        <v>10600</v>
      </c>
      <c r="V2496" s="49">
        <v>11100</v>
      </c>
    </row>
    <row r="2497" spans="1:22" ht="15.75" customHeight="1">
      <c r="A2497" s="139" t="s">
        <v>751</v>
      </c>
      <c r="B2497" s="139" t="s">
        <v>498</v>
      </c>
      <c r="C2497" s="139" t="s">
        <v>789</v>
      </c>
      <c r="D2497" s="139" t="s">
        <v>633</v>
      </c>
      <c r="E2497" s="139" t="s">
        <v>754</v>
      </c>
      <c r="F2497" s="49">
        <v>34400</v>
      </c>
      <c r="G2497" s="49">
        <v>31900</v>
      </c>
      <c r="H2497" s="49">
        <v>31600</v>
      </c>
      <c r="I2497" s="49">
        <v>32100</v>
      </c>
      <c r="J2497" s="49">
        <v>40300</v>
      </c>
      <c r="K2497" s="49">
        <v>44800</v>
      </c>
      <c r="L2497" s="49">
        <v>40600</v>
      </c>
      <c r="M2497" s="49">
        <v>45800</v>
      </c>
      <c r="N2497" s="49">
        <v>44000</v>
      </c>
      <c r="O2497" s="49">
        <v>54100</v>
      </c>
      <c r="P2497" s="49">
        <v>60200</v>
      </c>
      <c r="Q2497" s="49">
        <v>51800</v>
      </c>
      <c r="R2497" s="49">
        <v>56200</v>
      </c>
      <c r="S2497" s="49">
        <v>57900</v>
      </c>
      <c r="T2497" s="49">
        <v>62100</v>
      </c>
      <c r="U2497" s="49">
        <v>66000</v>
      </c>
      <c r="V2497" s="49">
        <v>70100</v>
      </c>
    </row>
    <row r="2498" spans="1:22" ht="15.75" customHeight="1">
      <c r="A2498" s="139" t="s">
        <v>751</v>
      </c>
      <c r="B2498" s="139" t="s">
        <v>500</v>
      </c>
      <c r="C2498" s="139" t="s">
        <v>789</v>
      </c>
      <c r="D2498" s="139" t="s">
        <v>633</v>
      </c>
      <c r="E2498" s="139" t="s">
        <v>754</v>
      </c>
      <c r="F2498" s="49">
        <v>74500</v>
      </c>
      <c r="G2498" s="49">
        <v>72600</v>
      </c>
      <c r="H2498" s="49">
        <v>73000</v>
      </c>
      <c r="I2498" s="49">
        <v>72800</v>
      </c>
      <c r="J2498" s="49">
        <v>75400</v>
      </c>
      <c r="K2498" s="49">
        <v>75900</v>
      </c>
      <c r="L2498" s="49">
        <v>69100</v>
      </c>
      <c r="M2498" s="49">
        <v>73500</v>
      </c>
      <c r="N2498" s="49">
        <v>80000</v>
      </c>
      <c r="O2498" s="49">
        <v>78600</v>
      </c>
      <c r="P2498" s="49">
        <v>85900</v>
      </c>
      <c r="Q2498" s="49">
        <v>86800</v>
      </c>
      <c r="R2498" s="49">
        <v>92000</v>
      </c>
      <c r="S2498" s="49">
        <v>98200</v>
      </c>
      <c r="T2498" s="49">
        <v>104000</v>
      </c>
      <c r="U2498" s="49">
        <v>114000</v>
      </c>
      <c r="V2498" s="49">
        <v>119000</v>
      </c>
    </row>
    <row r="2499" spans="1:22" ht="15.75" customHeight="1">
      <c r="A2499" s="139" t="s">
        <v>751</v>
      </c>
      <c r="B2499" s="139" t="s">
        <v>490</v>
      </c>
      <c r="C2499" s="139" t="s">
        <v>789</v>
      </c>
      <c r="D2499" s="139" t="s">
        <v>633</v>
      </c>
      <c r="E2499" s="139" t="s">
        <v>754</v>
      </c>
      <c r="F2499" s="49">
        <v>249</v>
      </c>
      <c r="G2499" s="49">
        <v>253</v>
      </c>
      <c r="H2499" s="49">
        <v>249</v>
      </c>
      <c r="I2499" s="49">
        <v>253</v>
      </c>
      <c r="J2499" s="49">
        <v>253</v>
      </c>
      <c r="K2499" s="49">
        <v>260</v>
      </c>
      <c r="L2499" s="49">
        <v>264</v>
      </c>
      <c r="M2499" s="49">
        <v>260</v>
      </c>
      <c r="N2499" s="49">
        <v>253</v>
      </c>
      <c r="O2499" s="49">
        <v>246</v>
      </c>
      <c r="P2499" s="49">
        <v>253</v>
      </c>
      <c r="Q2499" s="49">
        <v>253</v>
      </c>
      <c r="R2499" s="49">
        <v>253</v>
      </c>
      <c r="S2499" s="49">
        <v>257</v>
      </c>
      <c r="T2499" s="49">
        <v>260</v>
      </c>
      <c r="U2499" s="49">
        <v>278</v>
      </c>
      <c r="V2499" s="49">
        <v>328</v>
      </c>
    </row>
    <row r="2500" spans="1:22" ht="15.75" customHeight="1">
      <c r="A2500" s="139" t="s">
        <v>751</v>
      </c>
      <c r="B2500" s="139" t="s">
        <v>494</v>
      </c>
      <c r="C2500" s="139" t="s">
        <v>789</v>
      </c>
      <c r="D2500" s="139" t="s">
        <v>633</v>
      </c>
      <c r="E2500" s="139" t="s">
        <v>754</v>
      </c>
      <c r="F2500" s="49">
        <v>3010</v>
      </c>
      <c r="G2500" s="49">
        <v>3400</v>
      </c>
      <c r="H2500" s="49">
        <v>3730</v>
      </c>
      <c r="I2500" s="49">
        <v>4160</v>
      </c>
      <c r="J2500" s="49">
        <v>4770</v>
      </c>
      <c r="K2500" s="49">
        <v>5070</v>
      </c>
      <c r="L2500" s="49">
        <v>5150</v>
      </c>
      <c r="M2500" s="49">
        <v>6670</v>
      </c>
      <c r="N2500" s="49">
        <v>5640</v>
      </c>
      <c r="O2500" s="49">
        <v>5340</v>
      </c>
      <c r="P2500" s="49">
        <v>4860</v>
      </c>
      <c r="Q2500" s="49">
        <v>5420</v>
      </c>
      <c r="R2500" s="49">
        <v>5170</v>
      </c>
      <c r="S2500" s="49">
        <v>6460</v>
      </c>
      <c r="T2500" s="49">
        <v>6590</v>
      </c>
      <c r="U2500" s="49">
        <v>6990</v>
      </c>
      <c r="V2500" s="49">
        <v>8180</v>
      </c>
    </row>
    <row r="2501" spans="1:22" ht="15.75" customHeight="1">
      <c r="A2501" s="139" t="s">
        <v>751</v>
      </c>
      <c r="B2501" s="139" t="s">
        <v>502</v>
      </c>
      <c r="C2501" s="139" t="s">
        <v>789</v>
      </c>
      <c r="D2501" s="139" t="s">
        <v>633</v>
      </c>
      <c r="E2501" s="139" t="s">
        <v>754</v>
      </c>
      <c r="F2501" s="49">
        <v>323000</v>
      </c>
      <c r="G2501" s="49">
        <v>319000</v>
      </c>
      <c r="H2501" s="49">
        <v>311000</v>
      </c>
      <c r="I2501" s="49">
        <v>325000</v>
      </c>
      <c r="J2501" s="49">
        <v>327000</v>
      </c>
      <c r="K2501" s="49">
        <v>325000</v>
      </c>
      <c r="L2501" s="49">
        <v>339000</v>
      </c>
      <c r="M2501" s="49">
        <v>338000</v>
      </c>
      <c r="N2501" s="49">
        <v>331000</v>
      </c>
      <c r="O2501" s="49">
        <v>317000</v>
      </c>
      <c r="P2501" s="49">
        <v>336000</v>
      </c>
      <c r="Q2501" s="49">
        <v>335000</v>
      </c>
      <c r="R2501" s="49">
        <v>328000</v>
      </c>
      <c r="S2501" s="49">
        <v>323000</v>
      </c>
      <c r="T2501" s="49">
        <v>310000</v>
      </c>
      <c r="U2501" s="49">
        <v>314000</v>
      </c>
      <c r="V2501" s="49">
        <v>324000</v>
      </c>
    </row>
    <row r="2502" spans="1:22" ht="15.75" customHeight="1">
      <c r="A2502" s="139" t="s">
        <v>751</v>
      </c>
      <c r="B2502" s="139" t="s">
        <v>482</v>
      </c>
      <c r="C2502" s="139" t="s">
        <v>789</v>
      </c>
      <c r="D2502" s="139" t="s">
        <v>633</v>
      </c>
      <c r="E2502" s="139" t="s">
        <v>754</v>
      </c>
      <c r="F2502" s="49">
        <v>69200</v>
      </c>
      <c r="G2502" s="49">
        <v>74300</v>
      </c>
      <c r="H2502" s="49">
        <v>74200</v>
      </c>
      <c r="I2502" s="49">
        <v>75800</v>
      </c>
      <c r="J2502" s="49">
        <v>77400</v>
      </c>
      <c r="K2502" s="49">
        <v>80600</v>
      </c>
      <c r="L2502" s="49">
        <v>82000</v>
      </c>
      <c r="M2502" s="49">
        <v>68900</v>
      </c>
      <c r="N2502" s="49">
        <v>75600</v>
      </c>
      <c r="O2502" s="49">
        <v>74000</v>
      </c>
      <c r="P2502" s="49">
        <v>69700</v>
      </c>
      <c r="Q2502" s="49">
        <v>50800</v>
      </c>
      <c r="R2502" s="49">
        <v>51800</v>
      </c>
      <c r="S2502" s="49">
        <v>38300</v>
      </c>
      <c r="T2502" s="49">
        <v>42800</v>
      </c>
      <c r="U2502" s="49">
        <v>45200</v>
      </c>
      <c r="V2502" s="49">
        <v>52400</v>
      </c>
    </row>
    <row r="2503" spans="1:22" ht="15.75" customHeight="1">
      <c r="A2503" s="139" t="s">
        <v>751</v>
      </c>
      <c r="B2503" s="139" t="s">
        <v>504</v>
      </c>
      <c r="C2503" s="139" t="s">
        <v>789</v>
      </c>
      <c r="D2503" s="139" t="s">
        <v>633</v>
      </c>
      <c r="E2503" s="139" t="s">
        <v>754</v>
      </c>
      <c r="F2503" s="49">
        <v>66900</v>
      </c>
      <c r="G2503" s="49">
        <v>66400</v>
      </c>
      <c r="H2503" s="49">
        <v>70300</v>
      </c>
      <c r="I2503" s="49">
        <v>65100</v>
      </c>
      <c r="J2503" s="49">
        <v>67900</v>
      </c>
      <c r="K2503" s="49">
        <v>70200</v>
      </c>
      <c r="L2503" s="49">
        <v>65500</v>
      </c>
      <c r="M2503" s="49">
        <v>63000</v>
      </c>
      <c r="N2503" s="49">
        <v>60600</v>
      </c>
      <c r="O2503" s="49">
        <v>57700</v>
      </c>
      <c r="P2503" s="49">
        <v>53500</v>
      </c>
      <c r="Q2503" s="49">
        <v>52400</v>
      </c>
      <c r="R2503" s="49">
        <v>50500</v>
      </c>
      <c r="S2503" s="49">
        <v>48700</v>
      </c>
      <c r="T2503" s="49">
        <v>48600</v>
      </c>
      <c r="U2503" s="49">
        <v>52900</v>
      </c>
      <c r="V2503" s="49">
        <v>50900</v>
      </c>
    </row>
    <row r="2504" spans="1:22" ht="15.75" customHeight="1">
      <c r="A2504" s="139" t="s">
        <v>751</v>
      </c>
      <c r="B2504" s="139" t="s">
        <v>496</v>
      </c>
      <c r="C2504" s="139" t="s">
        <v>789</v>
      </c>
      <c r="D2504" s="139" t="s">
        <v>633</v>
      </c>
      <c r="E2504" s="139" t="s">
        <v>754</v>
      </c>
      <c r="F2504" s="49">
        <v>3810</v>
      </c>
      <c r="G2504" s="49">
        <v>3990</v>
      </c>
      <c r="H2504" s="49">
        <v>4240</v>
      </c>
      <c r="I2504" s="49">
        <v>4460</v>
      </c>
      <c r="J2504" s="49">
        <v>4570</v>
      </c>
      <c r="K2504" s="49">
        <v>4330</v>
      </c>
      <c r="L2504" s="49">
        <v>4510</v>
      </c>
      <c r="M2504" s="49">
        <v>4590</v>
      </c>
      <c r="N2504" s="49">
        <v>4940</v>
      </c>
      <c r="O2504" s="49">
        <v>5010</v>
      </c>
      <c r="P2504" s="49">
        <v>5410</v>
      </c>
      <c r="Q2504" s="49">
        <v>5560</v>
      </c>
      <c r="R2504" s="49">
        <v>5840</v>
      </c>
      <c r="S2504" s="49">
        <v>6100</v>
      </c>
      <c r="T2504" s="49">
        <v>6330</v>
      </c>
      <c r="U2504" s="49">
        <v>6420</v>
      </c>
      <c r="V2504" s="49">
        <v>6530</v>
      </c>
    </row>
    <row r="2505" spans="1:22" ht="15.75" customHeight="1">
      <c r="A2505" s="139" t="s">
        <v>751</v>
      </c>
      <c r="B2505" s="139" t="s">
        <v>506</v>
      </c>
      <c r="C2505" s="139" t="s">
        <v>789</v>
      </c>
      <c r="D2505" s="139" t="s">
        <v>633</v>
      </c>
      <c r="E2505" s="139" t="s">
        <v>754</v>
      </c>
      <c r="F2505" s="49">
        <v>38400</v>
      </c>
      <c r="G2505" s="49">
        <v>45400</v>
      </c>
      <c r="H2505" s="49">
        <v>44900</v>
      </c>
      <c r="I2505" s="49">
        <v>45600</v>
      </c>
      <c r="J2505" s="49">
        <v>47400</v>
      </c>
      <c r="K2505" s="49">
        <v>56000</v>
      </c>
      <c r="L2505" s="49">
        <v>68600</v>
      </c>
      <c r="M2505" s="49">
        <v>68400</v>
      </c>
      <c r="N2505" s="49">
        <v>69700</v>
      </c>
      <c r="O2505" s="49">
        <v>75100</v>
      </c>
      <c r="P2505" s="49">
        <v>79400</v>
      </c>
      <c r="Q2505" s="49">
        <v>88100</v>
      </c>
      <c r="R2505" s="49">
        <v>105000</v>
      </c>
      <c r="S2505" s="49">
        <v>93100</v>
      </c>
      <c r="T2505" s="49">
        <v>116000</v>
      </c>
      <c r="U2505" s="49">
        <v>133000</v>
      </c>
      <c r="V2505" s="49">
        <v>135000</v>
      </c>
    </row>
    <row r="2506" spans="1:22" ht="15.75" customHeight="1">
      <c r="A2506" s="139" t="s">
        <v>751</v>
      </c>
      <c r="B2506" s="139" t="s">
        <v>508</v>
      </c>
      <c r="C2506" s="139" t="s">
        <v>789</v>
      </c>
      <c r="D2506" s="139" t="s">
        <v>633</v>
      </c>
      <c r="E2506" s="139" t="s">
        <v>754</v>
      </c>
      <c r="F2506" s="49">
        <v>95200</v>
      </c>
      <c r="G2506" s="49">
        <v>101000</v>
      </c>
      <c r="H2506" s="49">
        <v>102000</v>
      </c>
      <c r="I2506" s="49">
        <v>105000</v>
      </c>
      <c r="J2506" s="49">
        <v>104000</v>
      </c>
      <c r="K2506" s="49">
        <v>102000</v>
      </c>
      <c r="L2506" s="49">
        <v>106000</v>
      </c>
      <c r="M2506" s="49">
        <v>110000</v>
      </c>
      <c r="N2506" s="49">
        <v>107000</v>
      </c>
      <c r="O2506" s="49">
        <v>88100</v>
      </c>
      <c r="P2506" s="49">
        <v>84200</v>
      </c>
      <c r="Q2506" s="49">
        <v>90200</v>
      </c>
      <c r="R2506" s="49">
        <v>87100</v>
      </c>
      <c r="S2506" s="49">
        <v>77500</v>
      </c>
      <c r="T2506" s="49">
        <v>77800</v>
      </c>
      <c r="U2506" s="49">
        <v>78400</v>
      </c>
      <c r="V2506" s="49">
        <v>75700</v>
      </c>
    </row>
    <row r="2507" spans="1:22" ht="15.75" customHeight="1">
      <c r="A2507" s="139" t="s">
        <v>751</v>
      </c>
      <c r="B2507" s="139" t="s">
        <v>510</v>
      </c>
      <c r="C2507" s="139" t="s">
        <v>789</v>
      </c>
      <c r="D2507" s="139" t="s">
        <v>633</v>
      </c>
      <c r="E2507" s="139" t="s">
        <v>754</v>
      </c>
      <c r="F2507" s="49">
        <v>1520000</v>
      </c>
      <c r="G2507" s="49">
        <v>1570000</v>
      </c>
      <c r="H2507" s="49">
        <v>1550000</v>
      </c>
      <c r="I2507" s="49">
        <v>1590000</v>
      </c>
      <c r="J2507" s="49">
        <v>1610000</v>
      </c>
      <c r="K2507" s="49">
        <v>1620000</v>
      </c>
      <c r="L2507" s="49">
        <v>1670000</v>
      </c>
      <c r="M2507" s="49">
        <v>1670000</v>
      </c>
      <c r="N2507" s="49">
        <v>1690000</v>
      </c>
      <c r="O2507" s="49">
        <v>1600000</v>
      </c>
      <c r="P2507" s="49">
        <v>1680000</v>
      </c>
      <c r="Q2507" s="49">
        <v>1740000</v>
      </c>
      <c r="R2507" s="49">
        <v>1760000</v>
      </c>
      <c r="S2507" s="49">
        <v>1690000</v>
      </c>
      <c r="T2507" s="49">
        <v>1690000</v>
      </c>
      <c r="U2507" s="49">
        <v>1690000</v>
      </c>
      <c r="V2507" s="49">
        <v>1690000</v>
      </c>
    </row>
    <row r="2508" spans="1:22" ht="15.75" customHeight="1">
      <c r="A2508" s="139" t="s">
        <v>751</v>
      </c>
      <c r="B2508" s="139" t="s">
        <v>512</v>
      </c>
      <c r="C2508" s="139" t="s">
        <v>789</v>
      </c>
      <c r="D2508" s="139" t="s">
        <v>633</v>
      </c>
      <c r="E2508" s="139" t="s">
        <v>754</v>
      </c>
      <c r="F2508" s="49">
        <v>547</v>
      </c>
      <c r="G2508" s="49">
        <v>546</v>
      </c>
      <c r="H2508" s="49">
        <v>549</v>
      </c>
      <c r="I2508" s="49">
        <v>539</v>
      </c>
      <c r="J2508" s="49">
        <v>546</v>
      </c>
      <c r="K2508" s="49">
        <v>547</v>
      </c>
      <c r="L2508" s="49">
        <v>547</v>
      </c>
      <c r="M2508" s="49">
        <v>571</v>
      </c>
      <c r="N2508" s="49">
        <v>560</v>
      </c>
      <c r="O2508" s="49">
        <v>591</v>
      </c>
      <c r="P2508" s="49">
        <v>606</v>
      </c>
      <c r="Q2508" s="49">
        <v>678</v>
      </c>
      <c r="R2508" s="49">
        <v>753</v>
      </c>
      <c r="S2508" s="49">
        <v>818</v>
      </c>
      <c r="T2508" s="49">
        <v>867</v>
      </c>
      <c r="U2508" s="49">
        <v>920</v>
      </c>
      <c r="V2508" s="49">
        <v>948</v>
      </c>
    </row>
    <row r="2509" spans="1:22" ht="15.75" customHeight="1">
      <c r="A2509" s="139" t="s">
        <v>751</v>
      </c>
      <c r="B2509" s="139" t="s">
        <v>526</v>
      </c>
      <c r="C2509" s="139" t="s">
        <v>789</v>
      </c>
      <c r="D2509" s="139" t="s">
        <v>633</v>
      </c>
      <c r="E2509" s="139" t="s">
        <v>754</v>
      </c>
      <c r="F2509" s="49">
        <v>255000</v>
      </c>
      <c r="G2509" s="49">
        <v>260000</v>
      </c>
      <c r="H2509" s="49">
        <v>286000</v>
      </c>
      <c r="I2509" s="49">
        <v>290000</v>
      </c>
      <c r="J2509" s="49">
        <v>348000</v>
      </c>
      <c r="K2509" s="49">
        <v>352000</v>
      </c>
      <c r="L2509" s="49">
        <v>383000</v>
      </c>
      <c r="M2509" s="49">
        <v>350000</v>
      </c>
      <c r="N2509" s="49">
        <v>391000</v>
      </c>
      <c r="O2509" s="49">
        <v>421000</v>
      </c>
      <c r="P2509" s="49">
        <v>468000</v>
      </c>
      <c r="Q2509" s="49">
        <v>447000</v>
      </c>
      <c r="R2509" s="49">
        <v>497000</v>
      </c>
      <c r="S2509" s="49">
        <v>481000</v>
      </c>
      <c r="T2509" s="49">
        <v>533000</v>
      </c>
      <c r="U2509" s="49">
        <v>547000</v>
      </c>
      <c r="V2509" s="49">
        <v>551000</v>
      </c>
    </row>
    <row r="2510" spans="1:22" ht="15.75" customHeight="1">
      <c r="A2510" s="139" t="s">
        <v>751</v>
      </c>
      <c r="B2510" s="139" t="s">
        <v>556</v>
      </c>
      <c r="C2510" s="139" t="s">
        <v>789</v>
      </c>
      <c r="D2510" s="139" t="s">
        <v>633</v>
      </c>
      <c r="E2510" s="139" t="s">
        <v>754</v>
      </c>
      <c r="F2510" s="49">
        <v>5390</v>
      </c>
      <c r="G2510" s="49">
        <v>6130</v>
      </c>
      <c r="H2510" s="49">
        <v>7710</v>
      </c>
      <c r="I2510" s="49">
        <v>8570</v>
      </c>
      <c r="J2510" s="49">
        <v>10900</v>
      </c>
      <c r="K2510" s="49">
        <v>10600</v>
      </c>
      <c r="L2510" s="49">
        <v>11500</v>
      </c>
      <c r="M2510" s="49">
        <v>13500</v>
      </c>
      <c r="N2510" s="49">
        <v>14100</v>
      </c>
      <c r="O2510" s="49">
        <v>14800</v>
      </c>
      <c r="P2510" s="49">
        <v>15100</v>
      </c>
      <c r="Q2510" s="49">
        <v>14700</v>
      </c>
      <c r="R2510" s="49">
        <v>14900</v>
      </c>
      <c r="S2510" s="49">
        <v>15900</v>
      </c>
      <c r="T2510" s="49">
        <v>15800</v>
      </c>
      <c r="U2510" s="49">
        <v>16400</v>
      </c>
      <c r="V2510" s="49">
        <v>17000</v>
      </c>
    </row>
    <row r="2511" spans="1:22" ht="15.75" customHeight="1">
      <c r="A2511" s="139" t="s">
        <v>751</v>
      </c>
      <c r="B2511" s="139" t="s">
        <v>528</v>
      </c>
      <c r="C2511" s="139" t="s">
        <v>789</v>
      </c>
      <c r="D2511" s="139" t="s">
        <v>633</v>
      </c>
      <c r="E2511" s="139" t="s">
        <v>754</v>
      </c>
      <c r="F2511" s="49">
        <v>3920</v>
      </c>
      <c r="G2511" s="49">
        <v>4270</v>
      </c>
      <c r="H2511" s="49">
        <v>4480</v>
      </c>
      <c r="I2511" s="49">
        <v>4900</v>
      </c>
      <c r="J2511" s="49">
        <v>5080</v>
      </c>
      <c r="K2511" s="49">
        <v>5630</v>
      </c>
      <c r="L2511" s="49">
        <v>4510</v>
      </c>
      <c r="M2511" s="49">
        <v>4920</v>
      </c>
      <c r="N2511" s="49">
        <v>4840</v>
      </c>
      <c r="O2511" s="49">
        <v>4300</v>
      </c>
      <c r="P2511" s="49">
        <v>7380</v>
      </c>
      <c r="Q2511" s="49">
        <v>7910</v>
      </c>
      <c r="R2511" s="49">
        <v>7460</v>
      </c>
      <c r="S2511" s="49">
        <v>7950</v>
      </c>
      <c r="T2511" s="49">
        <v>8550</v>
      </c>
      <c r="U2511" s="49">
        <v>8280</v>
      </c>
      <c r="V2511" s="49">
        <v>8320</v>
      </c>
    </row>
    <row r="2512" spans="1:22" ht="15.75" customHeight="1">
      <c r="A2512" s="139" t="s">
        <v>751</v>
      </c>
      <c r="B2512" s="139" t="s">
        <v>536</v>
      </c>
      <c r="C2512" s="139" t="s">
        <v>789</v>
      </c>
      <c r="D2512" s="139" t="s">
        <v>633</v>
      </c>
      <c r="E2512" s="139" t="s">
        <v>754</v>
      </c>
      <c r="F2512" s="49">
        <v>40900</v>
      </c>
      <c r="G2512" s="49">
        <v>41800</v>
      </c>
      <c r="H2512" s="49">
        <v>40700</v>
      </c>
      <c r="I2512" s="49">
        <v>28800</v>
      </c>
      <c r="J2512" s="49">
        <v>27300</v>
      </c>
      <c r="K2512" s="49">
        <v>29500</v>
      </c>
      <c r="L2512" s="49">
        <v>30500</v>
      </c>
      <c r="M2512" s="49">
        <v>22100</v>
      </c>
      <c r="N2512" s="49">
        <v>35500</v>
      </c>
      <c r="O2512" s="49">
        <v>51800</v>
      </c>
      <c r="P2512" s="49">
        <v>52000</v>
      </c>
      <c r="Q2512" s="49">
        <v>52400</v>
      </c>
      <c r="R2512" s="49">
        <v>54000</v>
      </c>
      <c r="S2512" s="49">
        <v>79500</v>
      </c>
      <c r="T2512" s="49">
        <v>80800</v>
      </c>
      <c r="U2512" s="49">
        <v>85600</v>
      </c>
      <c r="V2512" s="49">
        <v>91300</v>
      </c>
    </row>
    <row r="2513" spans="1:22" ht="15.75" customHeight="1">
      <c r="A2513" s="139" t="s">
        <v>751</v>
      </c>
      <c r="B2513" s="139" t="s">
        <v>769</v>
      </c>
      <c r="C2513" s="139" t="s">
        <v>789</v>
      </c>
      <c r="D2513" s="139" t="s">
        <v>633</v>
      </c>
      <c r="E2513" s="139" t="s">
        <v>754</v>
      </c>
      <c r="F2513" s="49">
        <v>11</v>
      </c>
      <c r="G2513" s="49">
        <v>11</v>
      </c>
      <c r="H2513" s="49">
        <v>11</v>
      </c>
      <c r="I2513" s="49">
        <v>11</v>
      </c>
      <c r="J2513" s="49">
        <v>11</v>
      </c>
      <c r="K2513" s="49">
        <v>11</v>
      </c>
      <c r="L2513" s="49">
        <v>11</v>
      </c>
      <c r="M2513" s="49">
        <v>11</v>
      </c>
      <c r="N2513" s="49">
        <v>11</v>
      </c>
      <c r="O2513" s="49">
        <v>11</v>
      </c>
      <c r="P2513" s="49">
        <v>11</v>
      </c>
      <c r="Q2513" s="49">
        <v>11</v>
      </c>
      <c r="R2513" s="49">
        <v>11</v>
      </c>
      <c r="S2513" s="49">
        <v>11</v>
      </c>
      <c r="T2513" s="49">
        <v>11</v>
      </c>
      <c r="U2513" s="49">
        <v>11</v>
      </c>
      <c r="V2513" s="49">
        <v>11</v>
      </c>
    </row>
    <row r="2514" spans="1:22" ht="15.75" customHeight="1">
      <c r="A2514" s="139" t="s">
        <v>751</v>
      </c>
      <c r="B2514" s="139" t="s">
        <v>542</v>
      </c>
      <c r="C2514" s="139" t="s">
        <v>789</v>
      </c>
      <c r="D2514" s="139" t="s">
        <v>633</v>
      </c>
      <c r="E2514" s="139" t="s">
        <v>754</v>
      </c>
      <c r="F2514" s="49">
        <v>158</v>
      </c>
      <c r="G2514" s="49">
        <v>165</v>
      </c>
      <c r="H2514" s="49">
        <v>166</v>
      </c>
      <c r="I2514" s="49">
        <v>169</v>
      </c>
      <c r="J2514" s="49">
        <v>170</v>
      </c>
      <c r="K2514" s="49">
        <v>170</v>
      </c>
      <c r="L2514" s="49">
        <v>174</v>
      </c>
      <c r="M2514" s="49">
        <v>189</v>
      </c>
      <c r="N2514" s="49">
        <v>196</v>
      </c>
      <c r="O2514" s="49">
        <v>204</v>
      </c>
      <c r="P2514" s="49">
        <v>207</v>
      </c>
      <c r="Q2514" s="49">
        <v>207</v>
      </c>
      <c r="R2514" s="49">
        <v>207</v>
      </c>
      <c r="S2514" s="49">
        <v>211</v>
      </c>
      <c r="T2514" s="49">
        <v>212</v>
      </c>
      <c r="U2514" s="49">
        <v>225</v>
      </c>
      <c r="V2514" s="49">
        <v>264</v>
      </c>
    </row>
    <row r="2515" spans="1:22" ht="15.75" customHeight="1">
      <c r="A2515" s="139" t="s">
        <v>751</v>
      </c>
      <c r="B2515" s="139" t="s">
        <v>534</v>
      </c>
      <c r="C2515" s="139" t="s">
        <v>789</v>
      </c>
      <c r="D2515" s="139" t="s">
        <v>633</v>
      </c>
      <c r="E2515" s="139" t="s">
        <v>754</v>
      </c>
      <c r="F2515" s="49">
        <v>447</v>
      </c>
      <c r="G2515" s="49">
        <v>591</v>
      </c>
      <c r="H2515" s="49">
        <v>629</v>
      </c>
      <c r="I2515" s="49">
        <v>678</v>
      </c>
      <c r="J2515" s="49">
        <v>668</v>
      </c>
      <c r="K2515" s="49">
        <v>574</v>
      </c>
      <c r="L2515" s="49">
        <v>762</v>
      </c>
      <c r="M2515" s="49">
        <v>671</v>
      </c>
      <c r="N2515" s="49">
        <v>694</v>
      </c>
      <c r="O2515" s="49">
        <v>683</v>
      </c>
      <c r="P2515" s="49">
        <v>756</v>
      </c>
      <c r="Q2515" s="49">
        <v>929</v>
      </c>
      <c r="R2515" s="49">
        <v>1060</v>
      </c>
      <c r="S2515" s="49">
        <v>1220</v>
      </c>
      <c r="T2515" s="49">
        <v>1370</v>
      </c>
      <c r="U2515" s="49">
        <v>1170</v>
      </c>
      <c r="V2515" s="49">
        <v>1180</v>
      </c>
    </row>
    <row r="2516" spans="1:22" ht="15.75" customHeight="1">
      <c r="A2516" s="139" t="s">
        <v>751</v>
      </c>
      <c r="B2516" s="139" t="s">
        <v>334</v>
      </c>
      <c r="C2516" s="139" t="s">
        <v>789</v>
      </c>
      <c r="D2516" s="139" t="s">
        <v>633</v>
      </c>
      <c r="E2516" s="139" t="s">
        <v>754</v>
      </c>
      <c r="F2516" s="49">
        <v>5900</v>
      </c>
      <c r="G2516" s="49">
        <v>6110</v>
      </c>
      <c r="H2516" s="49">
        <v>6140</v>
      </c>
      <c r="I2516" s="49">
        <v>6590</v>
      </c>
      <c r="J2516" s="49">
        <v>6490</v>
      </c>
      <c r="K2516" s="49">
        <v>6600</v>
      </c>
      <c r="L2516" s="49">
        <v>7020</v>
      </c>
      <c r="M2516" s="49">
        <v>7150</v>
      </c>
      <c r="N2516" s="49">
        <v>6760</v>
      </c>
      <c r="O2516" s="49">
        <v>6680</v>
      </c>
      <c r="P2516" s="49">
        <v>6730</v>
      </c>
      <c r="Q2516" s="49">
        <v>6960</v>
      </c>
      <c r="R2516" s="49">
        <v>7060</v>
      </c>
      <c r="S2516" s="49">
        <v>6180</v>
      </c>
      <c r="T2516" s="49">
        <v>6260</v>
      </c>
      <c r="U2516" s="49">
        <v>7840</v>
      </c>
      <c r="V2516" s="49">
        <v>8250</v>
      </c>
    </row>
    <row r="2517" spans="1:22" ht="15.75" customHeight="1">
      <c r="A2517" s="139" t="s">
        <v>751</v>
      </c>
      <c r="B2517" s="139" t="s">
        <v>522</v>
      </c>
      <c r="C2517" s="139" t="s">
        <v>789</v>
      </c>
      <c r="D2517" s="139" t="s">
        <v>633</v>
      </c>
      <c r="E2517" s="139" t="s">
        <v>754</v>
      </c>
      <c r="F2517" s="49">
        <v>225</v>
      </c>
      <c r="G2517" s="49">
        <v>226</v>
      </c>
      <c r="H2517" s="49">
        <v>229</v>
      </c>
      <c r="I2517" s="49">
        <v>238</v>
      </c>
      <c r="J2517" s="49">
        <v>242</v>
      </c>
      <c r="K2517" s="49">
        <v>244</v>
      </c>
      <c r="L2517" s="49">
        <v>245</v>
      </c>
      <c r="M2517" s="49">
        <v>243</v>
      </c>
      <c r="N2517" s="49">
        <v>237</v>
      </c>
      <c r="O2517" s="49">
        <v>214</v>
      </c>
      <c r="P2517" s="49">
        <v>219</v>
      </c>
      <c r="Q2517" s="49">
        <v>218</v>
      </c>
      <c r="R2517" s="49">
        <v>205</v>
      </c>
      <c r="S2517" s="49">
        <v>183</v>
      </c>
      <c r="T2517" s="49">
        <v>171</v>
      </c>
      <c r="U2517" s="49">
        <v>195</v>
      </c>
      <c r="V2517" s="49">
        <v>191</v>
      </c>
    </row>
    <row r="2518" spans="1:22" ht="15.75" customHeight="1">
      <c r="A2518" s="139" t="s">
        <v>751</v>
      </c>
      <c r="B2518" s="139" t="s">
        <v>544</v>
      </c>
      <c r="C2518" s="139" t="s">
        <v>789</v>
      </c>
      <c r="D2518" s="139" t="s">
        <v>633</v>
      </c>
      <c r="E2518" s="139" t="s">
        <v>754</v>
      </c>
      <c r="F2518" s="49">
        <v>507</v>
      </c>
      <c r="G2518" s="49">
        <v>530</v>
      </c>
      <c r="H2518" s="49">
        <v>615</v>
      </c>
      <c r="I2518" s="49">
        <v>624</v>
      </c>
      <c r="J2518" s="49">
        <v>625</v>
      </c>
      <c r="K2518" s="49">
        <v>626</v>
      </c>
      <c r="L2518" s="49">
        <v>627</v>
      </c>
      <c r="M2518" s="49">
        <v>642</v>
      </c>
      <c r="N2518" s="49">
        <v>636</v>
      </c>
      <c r="O2518" s="49">
        <v>632</v>
      </c>
      <c r="P2518" s="49">
        <v>647</v>
      </c>
      <c r="Q2518" s="49">
        <v>640</v>
      </c>
      <c r="R2518" s="49">
        <v>642</v>
      </c>
      <c r="S2518" s="49">
        <v>646</v>
      </c>
      <c r="T2518" s="49">
        <v>646</v>
      </c>
      <c r="U2518" s="49">
        <v>670</v>
      </c>
      <c r="V2518" s="49">
        <v>692</v>
      </c>
    </row>
    <row r="2519" spans="1:22" ht="15.75" customHeight="1">
      <c r="A2519" s="139" t="s">
        <v>751</v>
      </c>
      <c r="B2519" s="139" t="s">
        <v>530</v>
      </c>
      <c r="C2519" s="139" t="s">
        <v>789</v>
      </c>
      <c r="D2519" s="139" t="s">
        <v>633</v>
      </c>
      <c r="E2519" s="139" t="s">
        <v>754</v>
      </c>
      <c r="F2519" s="49">
        <v>41100</v>
      </c>
      <c r="G2519" s="49">
        <v>44000</v>
      </c>
      <c r="H2519" s="49">
        <v>47000</v>
      </c>
      <c r="I2519" s="49">
        <v>49900</v>
      </c>
      <c r="J2519" s="49">
        <v>54600</v>
      </c>
      <c r="K2519" s="49">
        <v>51600</v>
      </c>
      <c r="L2519" s="49">
        <v>55500</v>
      </c>
      <c r="M2519" s="49">
        <v>53700</v>
      </c>
      <c r="N2519" s="49">
        <v>53300</v>
      </c>
      <c r="O2519" s="49">
        <v>46900</v>
      </c>
      <c r="P2519" s="49">
        <v>47100</v>
      </c>
      <c r="Q2519" s="49">
        <v>50700</v>
      </c>
      <c r="R2519" s="49">
        <v>45200</v>
      </c>
      <c r="S2519" s="49">
        <v>46000</v>
      </c>
      <c r="T2519" s="49">
        <v>38600</v>
      </c>
      <c r="U2519" s="49">
        <v>49100</v>
      </c>
      <c r="V2519" s="49">
        <v>51500</v>
      </c>
    </row>
    <row r="2520" spans="1:22" ht="15.75" customHeight="1">
      <c r="A2520" s="139" t="s">
        <v>751</v>
      </c>
      <c r="B2520" s="139" t="s">
        <v>550</v>
      </c>
      <c r="C2520" s="139" t="s">
        <v>789</v>
      </c>
      <c r="D2520" s="139" t="s">
        <v>633</v>
      </c>
      <c r="E2520" s="139" t="s">
        <v>754</v>
      </c>
      <c r="F2520" s="49">
        <v>633</v>
      </c>
      <c r="G2520" s="49">
        <v>715</v>
      </c>
      <c r="H2520" s="49">
        <v>883</v>
      </c>
      <c r="I2520" s="49">
        <v>979</v>
      </c>
      <c r="J2520" s="49">
        <v>1250</v>
      </c>
      <c r="K2520" s="49">
        <v>1240</v>
      </c>
      <c r="L2520" s="49">
        <v>1340</v>
      </c>
      <c r="M2520" s="49">
        <v>1580</v>
      </c>
      <c r="N2520" s="49">
        <v>1630</v>
      </c>
      <c r="O2520" s="49">
        <v>1730</v>
      </c>
      <c r="P2520" s="49">
        <v>1840</v>
      </c>
      <c r="Q2520" s="49">
        <v>1820</v>
      </c>
      <c r="R2520" s="49">
        <v>1820</v>
      </c>
      <c r="S2520" s="49">
        <v>1860</v>
      </c>
      <c r="T2520" s="49">
        <v>1940</v>
      </c>
      <c r="U2520" s="49">
        <v>2020</v>
      </c>
      <c r="V2520" s="49">
        <v>2100</v>
      </c>
    </row>
    <row r="2521" spans="1:22" ht="15.75" customHeight="1">
      <c r="A2521" s="139" t="s">
        <v>751</v>
      </c>
      <c r="B2521" s="139" t="s">
        <v>524</v>
      </c>
      <c r="C2521" s="139" t="s">
        <v>789</v>
      </c>
      <c r="D2521" s="139" t="s">
        <v>633</v>
      </c>
      <c r="E2521" s="139" t="s">
        <v>754</v>
      </c>
      <c r="F2521" s="49">
        <v>50.9</v>
      </c>
      <c r="G2521" s="49">
        <v>54.7</v>
      </c>
      <c r="H2521" s="49">
        <v>62.1</v>
      </c>
      <c r="I2521" s="49">
        <v>69.5</v>
      </c>
      <c r="J2521" s="49">
        <v>77</v>
      </c>
      <c r="K2521" s="49">
        <v>80.7</v>
      </c>
      <c r="L2521" s="49">
        <v>88.1</v>
      </c>
      <c r="M2521" s="49">
        <v>88.2</v>
      </c>
      <c r="N2521" s="49">
        <v>88.3</v>
      </c>
      <c r="O2521" s="49">
        <v>95.7</v>
      </c>
      <c r="P2521" s="49">
        <v>103</v>
      </c>
      <c r="Q2521" s="49">
        <v>107</v>
      </c>
      <c r="R2521" s="49">
        <v>118</v>
      </c>
      <c r="S2521" s="49">
        <v>118</v>
      </c>
      <c r="T2521" s="49">
        <v>118</v>
      </c>
      <c r="U2521" s="49">
        <v>144</v>
      </c>
      <c r="V2521" s="49">
        <v>150</v>
      </c>
    </row>
    <row r="2522" spans="1:22" ht="15.75" customHeight="1">
      <c r="A2522" s="139" t="s">
        <v>751</v>
      </c>
      <c r="B2522" s="139" t="s">
        <v>558</v>
      </c>
      <c r="C2522" s="139" t="s">
        <v>789</v>
      </c>
      <c r="D2522" s="139" t="s">
        <v>633</v>
      </c>
      <c r="E2522" s="139" t="s">
        <v>754</v>
      </c>
      <c r="F2522" s="49">
        <v>2230</v>
      </c>
      <c r="G2522" s="49">
        <v>2370</v>
      </c>
      <c r="H2522" s="49">
        <v>1570</v>
      </c>
      <c r="I2522" s="49">
        <v>1540</v>
      </c>
      <c r="J2522" s="49">
        <v>1560</v>
      </c>
      <c r="K2522" s="49">
        <v>1600</v>
      </c>
      <c r="L2522" s="49">
        <v>1750</v>
      </c>
      <c r="M2522" s="49">
        <v>1760</v>
      </c>
      <c r="N2522" s="49">
        <v>1940</v>
      </c>
      <c r="O2522" s="49">
        <v>2000</v>
      </c>
      <c r="P2522" s="49">
        <v>2400</v>
      </c>
      <c r="Q2522" s="49">
        <v>1970</v>
      </c>
      <c r="R2522" s="49">
        <v>2250</v>
      </c>
      <c r="S2522" s="49">
        <v>1910</v>
      </c>
      <c r="T2522" s="49">
        <v>1980</v>
      </c>
      <c r="U2522" s="49">
        <v>2300</v>
      </c>
      <c r="V2522" s="49">
        <v>2350</v>
      </c>
    </row>
    <row r="2523" spans="1:22" ht="15.75" customHeight="1">
      <c r="A2523" s="139" t="s">
        <v>751</v>
      </c>
      <c r="B2523" s="139" t="s">
        <v>538</v>
      </c>
      <c r="C2523" s="139" t="s">
        <v>789</v>
      </c>
      <c r="D2523" s="139" t="s">
        <v>633</v>
      </c>
      <c r="E2523" s="139" t="s">
        <v>754</v>
      </c>
      <c r="F2523" s="49">
        <v>41600</v>
      </c>
      <c r="G2523" s="49">
        <v>43900</v>
      </c>
      <c r="H2523" s="49">
        <v>42100</v>
      </c>
      <c r="I2523" s="49">
        <v>42500</v>
      </c>
      <c r="J2523" s="49">
        <v>43000</v>
      </c>
      <c r="K2523" s="49">
        <v>42900</v>
      </c>
      <c r="L2523" s="49">
        <v>42700</v>
      </c>
      <c r="M2523" s="49">
        <v>41000</v>
      </c>
      <c r="N2523" s="49">
        <v>41500</v>
      </c>
      <c r="O2523" s="49">
        <v>37700</v>
      </c>
      <c r="P2523" s="49">
        <v>38700</v>
      </c>
      <c r="Q2523" s="49">
        <v>38000</v>
      </c>
      <c r="R2523" s="49">
        <v>36100</v>
      </c>
      <c r="S2523" s="49">
        <v>35700</v>
      </c>
      <c r="T2523" s="49">
        <v>33600</v>
      </c>
      <c r="U2523" s="49">
        <v>33900</v>
      </c>
      <c r="V2523" s="49">
        <v>34000</v>
      </c>
    </row>
    <row r="2524" spans="1:22" ht="15.75" customHeight="1">
      <c r="A2524" s="139" t="s">
        <v>751</v>
      </c>
      <c r="B2524" s="139" t="s">
        <v>540</v>
      </c>
      <c r="C2524" s="139" t="s">
        <v>789</v>
      </c>
      <c r="D2524" s="139" t="s">
        <v>633</v>
      </c>
      <c r="E2524" s="139" t="s">
        <v>754</v>
      </c>
      <c r="F2524" s="49">
        <v>16000</v>
      </c>
      <c r="G2524" s="49">
        <v>17000</v>
      </c>
      <c r="H2524" s="49">
        <v>17100</v>
      </c>
      <c r="I2524" s="49">
        <v>16900</v>
      </c>
      <c r="J2524" s="49">
        <v>17300</v>
      </c>
      <c r="K2524" s="49">
        <v>17600</v>
      </c>
      <c r="L2524" s="49">
        <v>17700</v>
      </c>
      <c r="M2524" s="49">
        <v>17900</v>
      </c>
      <c r="N2524" s="49">
        <v>18800</v>
      </c>
      <c r="O2524" s="49">
        <v>16900</v>
      </c>
      <c r="P2524" s="49">
        <v>17000</v>
      </c>
      <c r="Q2524" s="49">
        <v>17000</v>
      </c>
      <c r="R2524" s="49">
        <v>16400</v>
      </c>
      <c r="S2524" s="49">
        <v>15800</v>
      </c>
      <c r="T2524" s="49">
        <v>14100</v>
      </c>
      <c r="U2524" s="49">
        <v>14200</v>
      </c>
      <c r="V2524" s="49">
        <v>15000</v>
      </c>
    </row>
    <row r="2525" spans="1:22" ht="15.75" customHeight="1">
      <c r="A2525" s="139" t="s">
        <v>751</v>
      </c>
      <c r="B2525" s="139" t="s">
        <v>562</v>
      </c>
      <c r="C2525" s="139" t="s">
        <v>789</v>
      </c>
      <c r="D2525" s="139" t="s">
        <v>633</v>
      </c>
      <c r="E2525" s="139" t="s">
        <v>754</v>
      </c>
      <c r="F2525" s="49">
        <v>57100</v>
      </c>
      <c r="G2525" s="49">
        <v>58500</v>
      </c>
      <c r="H2525" s="49">
        <v>59200</v>
      </c>
      <c r="I2525" s="49">
        <v>59300</v>
      </c>
      <c r="J2525" s="49">
        <v>58400</v>
      </c>
      <c r="K2525" s="49">
        <v>56000</v>
      </c>
      <c r="L2525" s="49">
        <v>57600</v>
      </c>
      <c r="M2525" s="49">
        <v>56100</v>
      </c>
      <c r="N2525" s="49">
        <v>54000</v>
      </c>
      <c r="O2525" s="49">
        <v>49900</v>
      </c>
      <c r="P2525" s="49">
        <v>56000</v>
      </c>
      <c r="Q2525" s="49">
        <v>51400</v>
      </c>
      <c r="R2525" s="49">
        <v>48700</v>
      </c>
      <c r="S2525" s="49">
        <v>47700</v>
      </c>
      <c r="T2525" s="49">
        <v>46200</v>
      </c>
      <c r="U2525" s="49">
        <v>45600</v>
      </c>
      <c r="V2525" s="49">
        <v>45000</v>
      </c>
    </row>
    <row r="2526" spans="1:22" ht="15.75" customHeight="1">
      <c r="A2526" s="139" t="s">
        <v>751</v>
      </c>
      <c r="B2526" s="139" t="s">
        <v>560</v>
      </c>
      <c r="C2526" s="139" t="s">
        <v>789</v>
      </c>
      <c r="D2526" s="139" t="s">
        <v>633</v>
      </c>
      <c r="E2526" s="139" t="s">
        <v>754</v>
      </c>
      <c r="F2526" s="49">
        <v>1190</v>
      </c>
      <c r="G2526" s="49">
        <v>1150</v>
      </c>
      <c r="H2526" s="49">
        <v>1130</v>
      </c>
      <c r="I2526" s="49">
        <v>1050</v>
      </c>
      <c r="J2526" s="49">
        <v>1040</v>
      </c>
      <c r="K2526" s="49">
        <v>1020</v>
      </c>
      <c r="L2526" s="49">
        <v>1020</v>
      </c>
      <c r="M2526" s="49">
        <v>1070</v>
      </c>
      <c r="N2526" s="49">
        <v>1100</v>
      </c>
      <c r="O2526" s="49">
        <v>1050</v>
      </c>
      <c r="P2526" s="49">
        <v>1050</v>
      </c>
      <c r="Q2526" s="49">
        <v>1050</v>
      </c>
      <c r="R2526" s="49">
        <v>1220</v>
      </c>
      <c r="S2526" s="49">
        <v>1090</v>
      </c>
      <c r="T2526" s="49">
        <v>1210</v>
      </c>
      <c r="U2526" s="49">
        <v>1240</v>
      </c>
      <c r="V2526" s="49">
        <v>1250</v>
      </c>
    </row>
    <row r="2527" spans="1:22" ht="15.75" customHeight="1">
      <c r="A2527" s="139" t="s">
        <v>751</v>
      </c>
      <c r="B2527" s="139" t="s">
        <v>532</v>
      </c>
      <c r="C2527" s="139" t="s">
        <v>789</v>
      </c>
      <c r="D2527" s="139" t="s">
        <v>633</v>
      </c>
      <c r="E2527" s="139" t="s">
        <v>754</v>
      </c>
      <c r="F2527" s="49">
        <v>595</v>
      </c>
      <c r="G2527" s="49">
        <v>658</v>
      </c>
      <c r="H2527" s="49">
        <v>563</v>
      </c>
      <c r="I2527" s="49">
        <v>574</v>
      </c>
      <c r="J2527" s="49">
        <v>762</v>
      </c>
      <c r="K2527" s="49">
        <v>714</v>
      </c>
      <c r="L2527" s="49">
        <v>758</v>
      </c>
      <c r="M2527" s="49">
        <v>667</v>
      </c>
      <c r="N2527" s="49">
        <v>718</v>
      </c>
      <c r="O2527" s="49">
        <v>550</v>
      </c>
      <c r="P2527" s="49">
        <v>469</v>
      </c>
      <c r="Q2527" s="49">
        <v>367</v>
      </c>
      <c r="R2527" s="49">
        <v>466</v>
      </c>
      <c r="S2527" s="49">
        <v>430</v>
      </c>
      <c r="T2527" s="49">
        <v>522</v>
      </c>
      <c r="U2527" s="49">
        <v>461</v>
      </c>
      <c r="V2527" s="49">
        <v>445</v>
      </c>
    </row>
    <row r="2528" spans="1:22" ht="15.75" customHeight="1">
      <c r="A2528" s="139" t="s">
        <v>751</v>
      </c>
      <c r="B2528" s="139" t="s">
        <v>566</v>
      </c>
      <c r="C2528" s="139" t="s">
        <v>789</v>
      </c>
      <c r="D2528" s="139" t="s">
        <v>633</v>
      </c>
      <c r="E2528" s="139" t="s">
        <v>754</v>
      </c>
      <c r="F2528" s="49">
        <v>51200</v>
      </c>
      <c r="G2528" s="49">
        <v>48800</v>
      </c>
      <c r="H2528" s="49">
        <v>39200</v>
      </c>
      <c r="I2528" s="49">
        <v>54400</v>
      </c>
      <c r="J2528" s="49">
        <v>51200</v>
      </c>
      <c r="K2528" s="49">
        <v>50700</v>
      </c>
      <c r="L2528" s="49">
        <v>53600</v>
      </c>
      <c r="M2528" s="49">
        <v>66500</v>
      </c>
      <c r="N2528" s="49">
        <v>67600</v>
      </c>
      <c r="O2528" s="49">
        <v>62600</v>
      </c>
      <c r="P2528" s="49">
        <v>61800</v>
      </c>
      <c r="Q2528" s="49">
        <v>57200</v>
      </c>
      <c r="R2528" s="49">
        <v>44700</v>
      </c>
      <c r="S2528" s="49">
        <v>36300</v>
      </c>
      <c r="T2528" s="49">
        <v>30600</v>
      </c>
      <c r="U2528" s="49">
        <v>46200</v>
      </c>
      <c r="V2528" s="49">
        <v>44400</v>
      </c>
    </row>
    <row r="2529" spans="1:22" ht="15.75" customHeight="1">
      <c r="A2529" s="139" t="s">
        <v>751</v>
      </c>
      <c r="B2529" s="139" t="s">
        <v>770</v>
      </c>
      <c r="C2529" s="139" t="s">
        <v>789</v>
      </c>
      <c r="D2529" s="139" t="s">
        <v>633</v>
      </c>
      <c r="E2529" s="139" t="s">
        <v>754</v>
      </c>
      <c r="F2529" s="49">
        <v>69.7</v>
      </c>
      <c r="G2529" s="49">
        <v>73.3</v>
      </c>
      <c r="H2529" s="49">
        <v>99</v>
      </c>
      <c r="I2529" s="49">
        <v>103</v>
      </c>
      <c r="J2529" s="49">
        <v>103</v>
      </c>
      <c r="K2529" s="49">
        <v>121</v>
      </c>
      <c r="L2529" s="49">
        <v>143</v>
      </c>
      <c r="M2529" s="49">
        <v>165</v>
      </c>
      <c r="N2529" s="49">
        <v>180</v>
      </c>
      <c r="O2529" s="49">
        <v>180</v>
      </c>
      <c r="P2529" s="49">
        <v>191</v>
      </c>
      <c r="Q2529" s="49">
        <v>191</v>
      </c>
      <c r="R2529" s="49">
        <v>198</v>
      </c>
      <c r="S2529" s="49">
        <v>198</v>
      </c>
      <c r="T2529" s="49">
        <v>205</v>
      </c>
      <c r="U2529" s="49">
        <v>212</v>
      </c>
      <c r="V2529" s="49">
        <v>216</v>
      </c>
    </row>
    <row r="2530" spans="1:22" ht="15.75" customHeight="1">
      <c r="A2530" s="139" t="s">
        <v>751</v>
      </c>
      <c r="B2530" s="139" t="s">
        <v>296</v>
      </c>
      <c r="C2530" s="139" t="s">
        <v>789</v>
      </c>
      <c r="D2530" s="139" t="s">
        <v>633</v>
      </c>
      <c r="E2530" s="139" t="s">
        <v>754</v>
      </c>
      <c r="F2530" s="49">
        <v>217</v>
      </c>
      <c r="G2530" s="49">
        <v>218</v>
      </c>
      <c r="H2530" s="49">
        <v>231</v>
      </c>
      <c r="I2530" s="49">
        <v>573</v>
      </c>
      <c r="J2530" s="49">
        <v>600</v>
      </c>
      <c r="K2530" s="49">
        <v>630</v>
      </c>
      <c r="L2530" s="49">
        <v>649</v>
      </c>
      <c r="M2530" s="49">
        <v>749</v>
      </c>
      <c r="N2530" s="49">
        <v>710</v>
      </c>
      <c r="O2530" s="49">
        <v>670</v>
      </c>
      <c r="P2530" s="49">
        <v>684</v>
      </c>
      <c r="Q2530" s="49">
        <v>762</v>
      </c>
      <c r="R2530" s="49">
        <v>764</v>
      </c>
      <c r="S2530" s="49">
        <v>931</v>
      </c>
      <c r="T2530" s="49">
        <v>970</v>
      </c>
      <c r="U2530" s="49">
        <v>1090</v>
      </c>
      <c r="V2530" s="49">
        <v>1140</v>
      </c>
    </row>
    <row r="2531" spans="1:22" ht="15.75" customHeight="1">
      <c r="A2531" s="139" t="s">
        <v>751</v>
      </c>
      <c r="B2531" s="139" t="s">
        <v>576</v>
      </c>
      <c r="C2531" s="139" t="s">
        <v>789</v>
      </c>
      <c r="D2531" s="139" t="s">
        <v>633</v>
      </c>
      <c r="E2531" s="139" t="s">
        <v>754</v>
      </c>
      <c r="F2531" s="49">
        <v>1550</v>
      </c>
      <c r="G2531" s="49">
        <v>1460</v>
      </c>
      <c r="H2531" s="49">
        <v>1630</v>
      </c>
      <c r="I2531" s="49">
        <v>2120</v>
      </c>
      <c r="J2531" s="49">
        <v>2040</v>
      </c>
      <c r="K2531" s="49">
        <v>2020</v>
      </c>
      <c r="L2531" s="49">
        <v>1840</v>
      </c>
      <c r="M2531" s="49">
        <v>1710</v>
      </c>
      <c r="N2531" s="49">
        <v>1850</v>
      </c>
      <c r="O2531" s="49">
        <v>3100</v>
      </c>
      <c r="P2531" s="49">
        <v>2910</v>
      </c>
      <c r="Q2531" s="49">
        <v>2800</v>
      </c>
      <c r="R2531" s="49">
        <v>2520</v>
      </c>
      <c r="S2531" s="49">
        <v>2620</v>
      </c>
      <c r="T2531" s="49">
        <v>2820</v>
      </c>
      <c r="U2531" s="49">
        <v>3460</v>
      </c>
      <c r="V2531" s="49">
        <v>3310</v>
      </c>
    </row>
    <row r="2532" spans="1:22" ht="15.75" customHeight="1">
      <c r="A2532" s="139" t="s">
        <v>751</v>
      </c>
      <c r="B2532" s="139" t="s">
        <v>572</v>
      </c>
      <c r="C2532" s="139" t="s">
        <v>789</v>
      </c>
      <c r="D2532" s="139" t="s">
        <v>633</v>
      </c>
      <c r="E2532" s="139" t="s">
        <v>754</v>
      </c>
      <c r="F2532" s="49">
        <v>185000</v>
      </c>
      <c r="G2532" s="49">
        <v>198000</v>
      </c>
      <c r="H2532" s="49">
        <v>212000</v>
      </c>
      <c r="I2532" s="49">
        <v>229000</v>
      </c>
      <c r="J2532" s="49">
        <v>248000</v>
      </c>
      <c r="K2532" s="49">
        <v>252000</v>
      </c>
      <c r="L2532" s="49">
        <v>257000</v>
      </c>
      <c r="M2532" s="49">
        <v>258000</v>
      </c>
      <c r="N2532" s="49">
        <v>259000</v>
      </c>
      <c r="O2532" s="49">
        <v>274000</v>
      </c>
      <c r="P2532" s="49">
        <v>289000</v>
      </c>
      <c r="Q2532" s="49">
        <v>286000</v>
      </c>
      <c r="R2532" s="49">
        <v>304000</v>
      </c>
      <c r="S2532" s="49">
        <v>306000</v>
      </c>
      <c r="T2532" s="49">
        <v>323000</v>
      </c>
      <c r="U2532" s="49">
        <v>332000</v>
      </c>
      <c r="V2532" s="49">
        <v>336000</v>
      </c>
    </row>
    <row r="2533" spans="1:22" ht="15.75" customHeight="1">
      <c r="A2533" s="139" t="s">
        <v>751</v>
      </c>
      <c r="B2533" s="139" t="s">
        <v>568</v>
      </c>
      <c r="C2533" s="139" t="s">
        <v>789</v>
      </c>
      <c r="D2533" s="139" t="s">
        <v>633</v>
      </c>
      <c r="E2533" s="139" t="s">
        <v>754</v>
      </c>
      <c r="F2533" s="49">
        <v>2680</v>
      </c>
      <c r="G2533" s="49">
        <v>2900</v>
      </c>
      <c r="H2533" s="49">
        <v>2750</v>
      </c>
      <c r="I2533" s="49">
        <v>2920</v>
      </c>
      <c r="J2533" s="49">
        <v>3450</v>
      </c>
      <c r="K2533" s="49">
        <v>2800</v>
      </c>
      <c r="L2533" s="49">
        <v>3620</v>
      </c>
      <c r="M2533" s="49">
        <v>2680</v>
      </c>
      <c r="N2533" s="49">
        <v>2670</v>
      </c>
      <c r="O2533" s="49">
        <v>2140</v>
      </c>
      <c r="P2533" s="49">
        <v>2040</v>
      </c>
      <c r="Q2533" s="49">
        <v>1840</v>
      </c>
      <c r="R2533" s="49">
        <v>2120</v>
      </c>
      <c r="S2533" s="49">
        <v>2610</v>
      </c>
      <c r="T2533" s="49">
        <v>3640</v>
      </c>
      <c r="U2533" s="49">
        <v>3280</v>
      </c>
      <c r="V2533" s="49">
        <v>3320</v>
      </c>
    </row>
    <row r="2534" spans="1:22" ht="15.75" customHeight="1">
      <c r="A2534" s="139" t="s">
        <v>751</v>
      </c>
      <c r="B2534" s="139" t="s">
        <v>780</v>
      </c>
      <c r="C2534" s="139" t="s">
        <v>789</v>
      </c>
      <c r="D2534" s="139" t="s">
        <v>633</v>
      </c>
      <c r="E2534" s="139" t="s">
        <v>754</v>
      </c>
      <c r="F2534" s="49">
        <v>7.7600000000000002E-5</v>
      </c>
      <c r="G2534" s="49">
        <v>7.5199999999999998E-5</v>
      </c>
      <c r="H2534" s="49">
        <v>7.1699999999999995E-5</v>
      </c>
      <c r="I2534" s="49">
        <v>6.7600000000000003E-5</v>
      </c>
      <c r="J2534" s="49">
        <v>6.3600000000000001E-5</v>
      </c>
      <c r="K2534" s="49">
        <v>6.05E-5</v>
      </c>
      <c r="L2534" s="49">
        <v>5.8400000000000003E-5</v>
      </c>
      <c r="M2534" s="49">
        <v>5.7099999999999999E-5</v>
      </c>
      <c r="N2534" s="49">
        <v>5.6499999999999998E-5</v>
      </c>
      <c r="O2534" s="49">
        <v>5.6499999999999998E-5</v>
      </c>
      <c r="P2534" s="49">
        <v>5.6799999999999998E-5</v>
      </c>
      <c r="Q2534" s="49">
        <v>5.7399999999999999E-5</v>
      </c>
      <c r="R2534" s="49">
        <v>5.8499999999999999E-5</v>
      </c>
      <c r="S2534" s="49">
        <v>5.02E-5</v>
      </c>
      <c r="T2534" s="49">
        <v>4.8399999999999997E-5</v>
      </c>
      <c r="U2534" s="49">
        <v>4.6499999999999999E-5</v>
      </c>
      <c r="V2534" s="49">
        <v>4.4700000000000002E-5</v>
      </c>
    </row>
    <row r="2535" spans="1:22" ht="15.75" customHeight="1">
      <c r="A2535" s="139" t="s">
        <v>751</v>
      </c>
      <c r="B2535" s="139" t="s">
        <v>586</v>
      </c>
      <c r="C2535" s="139" t="s">
        <v>789</v>
      </c>
      <c r="D2535" s="139" t="s">
        <v>633</v>
      </c>
      <c r="E2535" s="139" t="s">
        <v>754</v>
      </c>
      <c r="F2535" s="49">
        <v>27000</v>
      </c>
      <c r="G2535" s="49">
        <v>26500</v>
      </c>
      <c r="H2535" s="49">
        <v>27500</v>
      </c>
      <c r="I2535" s="49">
        <v>29800</v>
      </c>
      <c r="J2535" s="49">
        <v>29600</v>
      </c>
      <c r="K2535" s="49">
        <v>31900</v>
      </c>
      <c r="L2535" s="49">
        <v>34100</v>
      </c>
      <c r="M2535" s="49">
        <v>37800</v>
      </c>
      <c r="N2535" s="49">
        <v>39900</v>
      </c>
      <c r="O2535" s="49">
        <v>35800</v>
      </c>
      <c r="P2535" s="49">
        <v>41100</v>
      </c>
      <c r="Q2535" s="49">
        <v>44500</v>
      </c>
      <c r="R2535" s="49">
        <v>47000</v>
      </c>
      <c r="S2535" s="49">
        <v>48000</v>
      </c>
      <c r="T2535" s="49">
        <v>49300</v>
      </c>
      <c r="U2535" s="49">
        <v>54400</v>
      </c>
      <c r="V2535" s="49">
        <v>55200</v>
      </c>
    </row>
    <row r="2536" spans="1:22" ht="15.75" customHeight="1">
      <c r="A2536" s="139" t="s">
        <v>751</v>
      </c>
      <c r="B2536" s="139" t="s">
        <v>574</v>
      </c>
      <c r="C2536" s="139" t="s">
        <v>789</v>
      </c>
      <c r="D2536" s="139" t="s">
        <v>633</v>
      </c>
      <c r="E2536" s="139" t="s">
        <v>754</v>
      </c>
      <c r="F2536" s="49">
        <v>392</v>
      </c>
      <c r="G2536" s="49">
        <v>281</v>
      </c>
      <c r="H2536" s="49">
        <v>269</v>
      </c>
      <c r="I2536" s="49">
        <v>263</v>
      </c>
      <c r="J2536" s="49">
        <v>515</v>
      </c>
      <c r="K2536" s="49">
        <v>334</v>
      </c>
      <c r="L2536" s="49">
        <v>330</v>
      </c>
      <c r="M2536" s="49">
        <v>299</v>
      </c>
      <c r="N2536" s="49">
        <v>297</v>
      </c>
      <c r="O2536" s="49">
        <v>334</v>
      </c>
      <c r="P2536" s="49">
        <v>316</v>
      </c>
      <c r="Q2536" s="49">
        <v>350</v>
      </c>
      <c r="R2536" s="49">
        <v>398</v>
      </c>
      <c r="S2536" s="49">
        <v>545</v>
      </c>
      <c r="T2536" s="49">
        <v>570</v>
      </c>
      <c r="U2536" s="49">
        <v>475</v>
      </c>
      <c r="V2536" s="49">
        <v>490</v>
      </c>
    </row>
    <row r="2537" spans="1:22" ht="15.75" customHeight="1">
      <c r="A2537" s="139" t="s">
        <v>751</v>
      </c>
      <c r="B2537" s="139" t="s">
        <v>578</v>
      </c>
      <c r="C2537" s="139" t="s">
        <v>789</v>
      </c>
      <c r="D2537" s="139" t="s">
        <v>633</v>
      </c>
      <c r="E2537" s="139" t="s">
        <v>754</v>
      </c>
      <c r="F2537" s="49">
        <v>101</v>
      </c>
      <c r="G2537" s="49">
        <v>94.1</v>
      </c>
      <c r="H2537" s="49">
        <v>109</v>
      </c>
      <c r="I2537" s="49">
        <v>123</v>
      </c>
      <c r="J2537" s="49">
        <v>116</v>
      </c>
      <c r="K2537" s="49">
        <v>120</v>
      </c>
      <c r="L2537" s="49">
        <v>135</v>
      </c>
      <c r="M2537" s="49">
        <v>120</v>
      </c>
      <c r="N2537" s="49">
        <v>127</v>
      </c>
      <c r="O2537" s="49">
        <v>138</v>
      </c>
      <c r="P2537" s="49">
        <v>124</v>
      </c>
      <c r="Q2537" s="49">
        <v>109</v>
      </c>
      <c r="R2537" s="49">
        <v>113</v>
      </c>
      <c r="S2537" s="49">
        <v>120</v>
      </c>
      <c r="T2537" s="49">
        <v>127</v>
      </c>
      <c r="U2537" s="49">
        <v>135</v>
      </c>
      <c r="V2537" s="49">
        <v>159</v>
      </c>
    </row>
    <row r="2538" spans="1:22" ht="15.75" customHeight="1">
      <c r="A2538" s="139" t="s">
        <v>751</v>
      </c>
      <c r="B2538" s="139" t="s">
        <v>580</v>
      </c>
      <c r="C2538" s="139" t="s">
        <v>789</v>
      </c>
      <c r="D2538" s="139" t="s">
        <v>633</v>
      </c>
      <c r="E2538" s="139" t="s">
        <v>754</v>
      </c>
      <c r="F2538" s="49">
        <v>32300</v>
      </c>
      <c r="G2538" s="49">
        <v>35700</v>
      </c>
      <c r="H2538" s="49">
        <v>38600</v>
      </c>
      <c r="I2538" s="49">
        <v>42600</v>
      </c>
      <c r="J2538" s="49">
        <v>45700</v>
      </c>
      <c r="K2538" s="49">
        <v>54600</v>
      </c>
      <c r="L2538" s="49">
        <v>59700</v>
      </c>
      <c r="M2538" s="49">
        <v>62700</v>
      </c>
      <c r="N2538" s="49">
        <v>61400</v>
      </c>
      <c r="O2538" s="49">
        <v>61700</v>
      </c>
      <c r="P2538" s="49">
        <v>66200</v>
      </c>
      <c r="Q2538" s="49">
        <v>65000</v>
      </c>
      <c r="R2538" s="49">
        <v>61000</v>
      </c>
      <c r="S2538" s="49">
        <v>66800</v>
      </c>
      <c r="T2538" s="49">
        <v>67300</v>
      </c>
      <c r="U2538" s="49">
        <v>67400</v>
      </c>
      <c r="V2538" s="49">
        <v>64300</v>
      </c>
    </row>
    <row r="2539" spans="1:22" ht="15.75" customHeight="1">
      <c r="A2539" s="139" t="s">
        <v>751</v>
      </c>
      <c r="B2539" s="139" t="s">
        <v>582</v>
      </c>
      <c r="C2539" s="139" t="s">
        <v>789</v>
      </c>
      <c r="D2539" s="139" t="s">
        <v>633</v>
      </c>
      <c r="E2539" s="139" t="s">
        <v>754</v>
      </c>
      <c r="F2539" s="49">
        <v>20000</v>
      </c>
      <c r="G2539" s="49">
        <v>20800</v>
      </c>
      <c r="H2539" s="49">
        <v>20800</v>
      </c>
      <c r="I2539" s="49">
        <v>21100</v>
      </c>
      <c r="J2539" s="49">
        <v>22100</v>
      </c>
      <c r="K2539" s="49">
        <v>22500</v>
      </c>
      <c r="L2539" s="49">
        <v>22800</v>
      </c>
      <c r="M2539" s="49">
        <v>23900</v>
      </c>
      <c r="N2539" s="49">
        <v>24600</v>
      </c>
      <c r="O2539" s="49">
        <v>24600</v>
      </c>
      <c r="P2539" s="49">
        <v>27300</v>
      </c>
      <c r="Q2539" s="49">
        <v>25800</v>
      </c>
      <c r="R2539" s="49">
        <v>26600</v>
      </c>
      <c r="S2539" s="49">
        <v>27000</v>
      </c>
      <c r="T2539" s="49">
        <v>28000</v>
      </c>
      <c r="U2539" s="49">
        <v>25200</v>
      </c>
      <c r="V2539" s="49">
        <v>25000</v>
      </c>
    </row>
    <row r="2540" spans="1:22" ht="15.75" customHeight="1">
      <c r="A2540" s="139" t="s">
        <v>751</v>
      </c>
      <c r="B2540" s="139" t="s">
        <v>584</v>
      </c>
      <c r="C2540" s="139" t="s">
        <v>789</v>
      </c>
      <c r="D2540" s="139" t="s">
        <v>633</v>
      </c>
      <c r="E2540" s="139" t="s">
        <v>754</v>
      </c>
      <c r="F2540" s="49">
        <v>229000</v>
      </c>
      <c r="G2540" s="49">
        <v>212000</v>
      </c>
      <c r="H2540" s="49">
        <v>220000</v>
      </c>
      <c r="I2540" s="49">
        <v>236000</v>
      </c>
      <c r="J2540" s="49">
        <v>245000</v>
      </c>
      <c r="K2540" s="49">
        <v>264000</v>
      </c>
      <c r="L2540" s="49">
        <v>286000</v>
      </c>
      <c r="M2540" s="49">
        <v>315000</v>
      </c>
      <c r="N2540" s="49">
        <v>314000</v>
      </c>
      <c r="O2540" s="49">
        <v>320000</v>
      </c>
      <c r="P2540" s="49">
        <v>321000</v>
      </c>
      <c r="Q2540" s="49">
        <v>348000</v>
      </c>
      <c r="R2540" s="49">
        <v>357000</v>
      </c>
      <c r="S2540" s="49">
        <v>349000</v>
      </c>
      <c r="T2540" s="49">
        <v>360000</v>
      </c>
      <c r="U2540" s="49">
        <v>383000</v>
      </c>
      <c r="V2540" s="49">
        <v>405000</v>
      </c>
    </row>
    <row r="2541" spans="1:22" ht="15.75" customHeight="1">
      <c r="A2541" s="139" t="s">
        <v>751</v>
      </c>
      <c r="B2541" s="139" t="s">
        <v>588</v>
      </c>
      <c r="C2541" s="139" t="s">
        <v>789</v>
      </c>
      <c r="D2541" s="139" t="s">
        <v>633</v>
      </c>
      <c r="E2541" s="139" t="s">
        <v>754</v>
      </c>
      <c r="F2541" s="49">
        <v>7.87</v>
      </c>
      <c r="G2541" s="49">
        <v>7.87</v>
      </c>
      <c r="H2541" s="49">
        <v>11.5</v>
      </c>
      <c r="I2541" s="49">
        <v>11.5</v>
      </c>
      <c r="J2541" s="49">
        <v>11.5</v>
      </c>
      <c r="K2541" s="49">
        <v>11.5</v>
      </c>
      <c r="L2541" s="49">
        <v>7.88</v>
      </c>
      <c r="M2541" s="49">
        <v>11.6</v>
      </c>
      <c r="N2541" s="49">
        <v>11.6</v>
      </c>
      <c r="O2541" s="49">
        <v>11.6</v>
      </c>
      <c r="P2541" s="49">
        <v>7.89</v>
      </c>
      <c r="Q2541" s="49">
        <v>7.9</v>
      </c>
      <c r="R2541" s="49">
        <v>11.6</v>
      </c>
      <c r="S2541" s="49">
        <v>11.6</v>
      </c>
      <c r="T2541" s="49">
        <v>11.6</v>
      </c>
      <c r="U2541" s="49">
        <v>12.3</v>
      </c>
      <c r="V2541" s="49">
        <v>14.4</v>
      </c>
    </row>
    <row r="2542" spans="1:22" ht="15.75" customHeight="1">
      <c r="A2542" s="139" t="s">
        <v>751</v>
      </c>
      <c r="B2542" s="139" t="s">
        <v>771</v>
      </c>
      <c r="C2542" s="139" t="s">
        <v>789</v>
      </c>
      <c r="D2542" s="139" t="s">
        <v>633</v>
      </c>
      <c r="E2542" s="139" t="s">
        <v>754</v>
      </c>
      <c r="F2542" s="49">
        <v>225000</v>
      </c>
      <c r="G2542" s="49">
        <v>234000</v>
      </c>
      <c r="H2542" s="49">
        <v>243000</v>
      </c>
      <c r="I2542" s="49">
        <v>252000</v>
      </c>
      <c r="J2542" s="49">
        <v>267000</v>
      </c>
      <c r="K2542" s="49">
        <v>265000</v>
      </c>
      <c r="L2542" s="49">
        <v>274000</v>
      </c>
      <c r="M2542" s="49">
        <v>284000</v>
      </c>
      <c r="N2542" s="49">
        <v>268000</v>
      </c>
      <c r="O2542" s="49">
        <v>255000</v>
      </c>
      <c r="P2542" s="49">
        <v>279000</v>
      </c>
      <c r="Q2542" s="49">
        <v>278000</v>
      </c>
      <c r="R2542" s="49">
        <v>270000</v>
      </c>
      <c r="S2542" s="49">
        <v>269000</v>
      </c>
      <c r="T2542" s="49">
        <v>273000</v>
      </c>
      <c r="U2542" s="49">
        <v>269000</v>
      </c>
      <c r="V2542" s="49">
        <v>276000</v>
      </c>
    </row>
    <row r="2543" spans="1:22" ht="15.75" customHeight="1">
      <c r="A2543" s="139" t="s">
        <v>751</v>
      </c>
      <c r="B2543" s="139" t="s">
        <v>570</v>
      </c>
      <c r="C2543" s="139" t="s">
        <v>789</v>
      </c>
      <c r="D2543" s="139" t="s">
        <v>633</v>
      </c>
      <c r="E2543" s="139" t="s">
        <v>754</v>
      </c>
      <c r="F2543" s="49">
        <v>2720</v>
      </c>
      <c r="G2543" s="49">
        <v>3180</v>
      </c>
      <c r="H2543" s="49">
        <v>3630</v>
      </c>
      <c r="I2543" s="49">
        <v>3850</v>
      </c>
      <c r="J2543" s="49">
        <v>4410</v>
      </c>
      <c r="K2543" s="49">
        <v>5540</v>
      </c>
      <c r="L2543" s="49">
        <v>6060</v>
      </c>
      <c r="M2543" s="49">
        <v>5900</v>
      </c>
      <c r="N2543" s="49">
        <v>6120</v>
      </c>
      <c r="O2543" s="49">
        <v>5880</v>
      </c>
      <c r="P2543" s="49">
        <v>7040</v>
      </c>
      <c r="Q2543" s="49">
        <v>8040</v>
      </c>
      <c r="R2543" s="49">
        <v>9420</v>
      </c>
      <c r="S2543" s="49">
        <v>11100</v>
      </c>
      <c r="T2543" s="49">
        <v>11400</v>
      </c>
      <c r="U2543" s="49">
        <v>11000</v>
      </c>
      <c r="V2543" s="49">
        <v>11500</v>
      </c>
    </row>
    <row r="2544" spans="1:22" ht="15.75" customHeight="1">
      <c r="A2544" s="139" t="s">
        <v>751</v>
      </c>
      <c r="B2544" s="139" t="s">
        <v>590</v>
      </c>
      <c r="C2544" s="139" t="s">
        <v>789</v>
      </c>
      <c r="D2544" s="139" t="s">
        <v>633</v>
      </c>
      <c r="E2544" s="139" t="s">
        <v>754</v>
      </c>
      <c r="F2544" s="49">
        <v>1480</v>
      </c>
      <c r="G2544" s="49">
        <v>1550</v>
      </c>
      <c r="H2544" s="49">
        <v>1600</v>
      </c>
      <c r="I2544" s="49">
        <v>1640</v>
      </c>
      <c r="J2544" s="49">
        <v>1780</v>
      </c>
      <c r="K2544" s="49">
        <v>2200</v>
      </c>
      <c r="L2544" s="49">
        <v>2570</v>
      </c>
      <c r="M2544" s="49">
        <v>2920</v>
      </c>
      <c r="N2544" s="49">
        <v>3160</v>
      </c>
      <c r="O2544" s="49">
        <v>3350</v>
      </c>
      <c r="P2544" s="49">
        <v>3870</v>
      </c>
      <c r="Q2544" s="49">
        <v>4180</v>
      </c>
      <c r="R2544" s="49">
        <v>3960</v>
      </c>
      <c r="S2544" s="49">
        <v>4760</v>
      </c>
      <c r="T2544" s="49">
        <v>5110</v>
      </c>
      <c r="U2544" s="49">
        <v>5210</v>
      </c>
      <c r="V2544" s="49">
        <v>5430</v>
      </c>
    </row>
    <row r="2545" spans="1:22" ht="15.75" customHeight="1">
      <c r="A2545" s="139" t="s">
        <v>751</v>
      </c>
      <c r="B2545" s="139" t="s">
        <v>592</v>
      </c>
      <c r="C2545" s="139" t="s">
        <v>789</v>
      </c>
      <c r="D2545" s="139" t="s">
        <v>633</v>
      </c>
      <c r="E2545" s="139" t="s">
        <v>754</v>
      </c>
      <c r="F2545" s="49">
        <v>280000</v>
      </c>
      <c r="G2545" s="49">
        <v>302000</v>
      </c>
      <c r="H2545" s="49">
        <v>295000</v>
      </c>
      <c r="I2545" s="49">
        <v>306000</v>
      </c>
      <c r="J2545" s="49">
        <v>307000</v>
      </c>
      <c r="K2545" s="49">
        <v>314000</v>
      </c>
      <c r="L2545" s="49">
        <v>333000</v>
      </c>
      <c r="M2545" s="49">
        <v>337000</v>
      </c>
      <c r="N2545" s="49">
        <v>326000</v>
      </c>
      <c r="O2545" s="49">
        <v>278000</v>
      </c>
      <c r="P2545" s="49">
        <v>294000</v>
      </c>
      <c r="Q2545" s="49">
        <v>308000</v>
      </c>
      <c r="R2545" s="49">
        <v>304000</v>
      </c>
      <c r="S2545" s="49">
        <v>297000</v>
      </c>
      <c r="T2545" s="49">
        <v>257000</v>
      </c>
      <c r="U2545" s="49">
        <v>224000</v>
      </c>
      <c r="V2545" s="49">
        <v>236000</v>
      </c>
    </row>
    <row r="2546" spans="1:22" ht="15.75" customHeight="1">
      <c r="A2546" s="139" t="s">
        <v>751</v>
      </c>
      <c r="B2546" s="139" t="s">
        <v>772</v>
      </c>
      <c r="C2546" s="139" t="s">
        <v>789</v>
      </c>
      <c r="D2546" s="139" t="s">
        <v>633</v>
      </c>
      <c r="E2546" s="139" t="s">
        <v>754</v>
      </c>
      <c r="F2546" s="49">
        <v>10200000</v>
      </c>
      <c r="G2546" s="49">
        <v>10100000</v>
      </c>
      <c r="H2546" s="49">
        <v>10200000</v>
      </c>
      <c r="I2546" s="49">
        <v>10300000</v>
      </c>
      <c r="J2546" s="49">
        <v>10500000</v>
      </c>
      <c r="K2546" s="49">
        <v>10500000</v>
      </c>
      <c r="L2546" s="49">
        <v>10500000</v>
      </c>
      <c r="M2546" s="49">
        <v>10600000</v>
      </c>
      <c r="N2546" s="49">
        <v>10300000</v>
      </c>
      <c r="O2546" s="49">
        <v>9640000</v>
      </c>
      <c r="P2546" s="49">
        <v>10000000</v>
      </c>
      <c r="Q2546" s="49">
        <v>10000000</v>
      </c>
      <c r="R2546" s="49">
        <v>9860000</v>
      </c>
      <c r="S2546" s="49">
        <v>9930000</v>
      </c>
      <c r="T2546" s="49">
        <v>9890000</v>
      </c>
      <c r="U2546" s="49">
        <v>9670000</v>
      </c>
      <c r="V2546" s="49">
        <v>9550000</v>
      </c>
    </row>
    <row r="2547" spans="1:22" ht="15.75" customHeight="1">
      <c r="A2547" s="139" t="s">
        <v>751</v>
      </c>
      <c r="B2547" s="139" t="s">
        <v>599</v>
      </c>
      <c r="C2547" s="139" t="s">
        <v>789</v>
      </c>
      <c r="D2547" s="139" t="s">
        <v>633</v>
      </c>
      <c r="E2547" s="139" t="s">
        <v>754</v>
      </c>
      <c r="F2547" s="49">
        <v>5660</v>
      </c>
      <c r="G2547" s="49">
        <v>5110</v>
      </c>
      <c r="H2547" s="49">
        <v>4480</v>
      </c>
      <c r="I2547" s="49">
        <v>4430</v>
      </c>
      <c r="J2547" s="49">
        <v>5630</v>
      </c>
      <c r="K2547" s="49">
        <v>5740</v>
      </c>
      <c r="L2547" s="49">
        <v>6570</v>
      </c>
      <c r="M2547" s="49">
        <v>5910</v>
      </c>
      <c r="N2547" s="49">
        <v>8030</v>
      </c>
      <c r="O2547" s="49">
        <v>8010</v>
      </c>
      <c r="P2547" s="49">
        <v>6480</v>
      </c>
      <c r="Q2547" s="49">
        <v>7820</v>
      </c>
      <c r="R2547" s="49">
        <v>8880</v>
      </c>
      <c r="S2547" s="49">
        <v>7570</v>
      </c>
      <c r="T2547" s="49">
        <v>6730</v>
      </c>
      <c r="U2547" s="49">
        <v>8250</v>
      </c>
      <c r="V2547" s="49">
        <v>8410</v>
      </c>
    </row>
    <row r="2548" spans="1:22" ht="15.75" customHeight="1">
      <c r="A2548" s="139" t="s">
        <v>751</v>
      </c>
      <c r="B2548" s="139" t="s">
        <v>597</v>
      </c>
      <c r="C2548" s="139" t="s">
        <v>789</v>
      </c>
      <c r="D2548" s="139" t="s">
        <v>633</v>
      </c>
      <c r="E2548" s="139" t="s">
        <v>754</v>
      </c>
      <c r="F2548" s="49">
        <v>6110000</v>
      </c>
      <c r="G2548" s="49">
        <v>6020000</v>
      </c>
      <c r="H2548" s="49">
        <v>6040000</v>
      </c>
      <c r="I2548" s="49">
        <v>6090000</v>
      </c>
      <c r="J2548" s="49">
        <v>6210000</v>
      </c>
      <c r="K2548" s="49">
        <v>6230000</v>
      </c>
      <c r="L2548" s="49">
        <v>6140000</v>
      </c>
      <c r="M2548" s="49">
        <v>6220000</v>
      </c>
      <c r="N2548" s="49">
        <v>6010000</v>
      </c>
      <c r="O2548" s="49">
        <v>5570000</v>
      </c>
      <c r="P2548" s="49">
        <v>5780000</v>
      </c>
      <c r="Q2548" s="49">
        <v>5640000</v>
      </c>
      <c r="R2548" s="49">
        <v>5440000</v>
      </c>
      <c r="S2548" s="49">
        <v>5580000</v>
      </c>
      <c r="T2548" s="49">
        <v>5630000</v>
      </c>
      <c r="U2548" s="49">
        <v>5480000</v>
      </c>
      <c r="V2548" s="49">
        <v>5360000</v>
      </c>
    </row>
    <row r="2549" spans="1:22" ht="15.75" customHeight="1">
      <c r="A2549" s="139" t="s">
        <v>751</v>
      </c>
      <c r="B2549" s="139" t="s">
        <v>601</v>
      </c>
      <c r="C2549" s="139" t="s">
        <v>789</v>
      </c>
      <c r="D2549" s="139" t="s">
        <v>633</v>
      </c>
      <c r="E2549" s="139" t="s">
        <v>754</v>
      </c>
      <c r="F2549" s="49">
        <v>112000</v>
      </c>
      <c r="G2549" s="49">
        <v>112000</v>
      </c>
      <c r="H2549" s="49">
        <v>116000</v>
      </c>
      <c r="I2549" s="49">
        <v>112000</v>
      </c>
      <c r="J2549" s="49">
        <v>109000</v>
      </c>
      <c r="K2549" s="49">
        <v>106000</v>
      </c>
      <c r="L2549" s="49">
        <v>109000</v>
      </c>
      <c r="M2549" s="49">
        <v>108000</v>
      </c>
      <c r="N2549" s="49">
        <v>118000</v>
      </c>
      <c r="O2549" s="49">
        <v>111000</v>
      </c>
      <c r="P2549" s="49">
        <v>106000</v>
      </c>
      <c r="Q2549" s="49">
        <v>109000</v>
      </c>
      <c r="R2549" s="49">
        <v>109000</v>
      </c>
      <c r="S2549" s="49">
        <v>98700</v>
      </c>
      <c r="T2549" s="49">
        <v>100000</v>
      </c>
      <c r="U2549" s="49">
        <v>106000</v>
      </c>
      <c r="V2549" s="49">
        <v>95100</v>
      </c>
    </row>
    <row r="2550" spans="1:22" ht="15.75" customHeight="1">
      <c r="A2550" s="139" t="s">
        <v>751</v>
      </c>
      <c r="B2550" s="139" t="s">
        <v>373</v>
      </c>
      <c r="C2550" s="139" t="s">
        <v>789</v>
      </c>
      <c r="D2550" s="139" t="s">
        <v>633</v>
      </c>
      <c r="E2550" s="139" t="s">
        <v>754</v>
      </c>
      <c r="F2550" s="49">
        <v>6.31</v>
      </c>
      <c r="G2550" s="49">
        <v>6.29</v>
      </c>
      <c r="H2550" s="49">
        <v>6.4</v>
      </c>
      <c r="I2550" s="49">
        <v>6.68</v>
      </c>
      <c r="J2550" s="49">
        <v>6.76</v>
      </c>
      <c r="K2550" s="49">
        <v>6.76</v>
      </c>
      <c r="L2550" s="49">
        <v>6.67</v>
      </c>
      <c r="M2550" s="49">
        <v>6.52</v>
      </c>
      <c r="N2550" s="49">
        <v>6.28</v>
      </c>
      <c r="O2550" s="49">
        <v>5.57</v>
      </c>
      <c r="P2550" s="49">
        <v>5.68</v>
      </c>
      <c r="Q2550" s="49">
        <v>5.54</v>
      </c>
      <c r="R2550" s="49">
        <v>5.37</v>
      </c>
      <c r="S2550" s="49">
        <v>5.74</v>
      </c>
      <c r="T2550" s="49">
        <v>5.68</v>
      </c>
      <c r="U2550" s="49">
        <v>5.62</v>
      </c>
      <c r="V2550" s="49">
        <v>5.57</v>
      </c>
    </row>
    <row r="2551" spans="1:22" ht="15.75" customHeight="1">
      <c r="A2551" s="139" t="s">
        <v>751</v>
      </c>
      <c r="B2551" s="139" t="s">
        <v>518</v>
      </c>
      <c r="C2551" s="139" t="s">
        <v>789</v>
      </c>
      <c r="D2551" s="139" t="s">
        <v>633</v>
      </c>
      <c r="E2551" s="139" t="s">
        <v>754</v>
      </c>
      <c r="F2551" s="49">
        <v>156</v>
      </c>
      <c r="G2551" s="49">
        <v>188</v>
      </c>
      <c r="H2551" s="49">
        <v>191</v>
      </c>
      <c r="I2551" s="49">
        <v>200</v>
      </c>
      <c r="J2551" s="49">
        <v>219</v>
      </c>
      <c r="K2551" s="49">
        <v>219</v>
      </c>
      <c r="L2551" s="49">
        <v>219</v>
      </c>
      <c r="M2551" s="49">
        <v>227</v>
      </c>
      <c r="N2551" s="49">
        <v>227</v>
      </c>
      <c r="O2551" s="49">
        <v>310</v>
      </c>
      <c r="P2551" s="49">
        <v>219</v>
      </c>
      <c r="Q2551" s="49">
        <v>197</v>
      </c>
      <c r="R2551" s="49">
        <v>252</v>
      </c>
      <c r="S2551" s="49">
        <v>208</v>
      </c>
      <c r="T2551" s="49">
        <v>208</v>
      </c>
      <c r="U2551" s="49">
        <v>215</v>
      </c>
      <c r="V2551" s="49">
        <v>219</v>
      </c>
    </row>
    <row r="2552" spans="1:22" ht="15.75" customHeight="1">
      <c r="A2552" s="139" t="s">
        <v>751</v>
      </c>
      <c r="B2552" s="139" t="s">
        <v>605</v>
      </c>
      <c r="C2552" s="139" t="s">
        <v>789</v>
      </c>
      <c r="D2552" s="139" t="s">
        <v>633</v>
      </c>
      <c r="E2552" s="139" t="s">
        <v>754</v>
      </c>
      <c r="F2552" s="49">
        <v>157000</v>
      </c>
      <c r="G2552" s="49">
        <v>179000</v>
      </c>
      <c r="H2552" s="49">
        <v>199000</v>
      </c>
      <c r="I2552" s="49">
        <v>198000</v>
      </c>
      <c r="J2552" s="49">
        <v>159000</v>
      </c>
      <c r="K2552" s="49">
        <v>172000</v>
      </c>
      <c r="L2552" s="49">
        <v>177000</v>
      </c>
      <c r="M2552" s="49">
        <v>168000</v>
      </c>
      <c r="N2552" s="49">
        <v>187000</v>
      </c>
      <c r="O2552" s="49">
        <v>187000</v>
      </c>
      <c r="P2552" s="49">
        <v>196000</v>
      </c>
      <c r="Q2552" s="49">
        <v>184000</v>
      </c>
      <c r="R2552" s="49">
        <v>206000</v>
      </c>
      <c r="S2552" s="49">
        <v>192000</v>
      </c>
      <c r="T2552" s="49">
        <v>193000</v>
      </c>
      <c r="U2552" s="49">
        <v>185000</v>
      </c>
      <c r="V2552" s="49">
        <v>179000</v>
      </c>
    </row>
    <row r="2553" spans="1:22" ht="15.75" customHeight="1">
      <c r="A2553" s="139" t="s">
        <v>751</v>
      </c>
      <c r="B2553" s="139" t="s">
        <v>773</v>
      </c>
      <c r="C2553" s="139" t="s">
        <v>789</v>
      </c>
      <c r="D2553" s="139" t="s">
        <v>633</v>
      </c>
      <c r="E2553" s="139" t="s">
        <v>754</v>
      </c>
      <c r="F2553" s="49">
        <v>103</v>
      </c>
      <c r="G2553" s="49">
        <v>107</v>
      </c>
      <c r="H2553" s="49">
        <v>114</v>
      </c>
      <c r="I2553" s="49">
        <v>121</v>
      </c>
      <c r="J2553" s="49">
        <v>125</v>
      </c>
      <c r="K2553" s="49">
        <v>133</v>
      </c>
      <c r="L2553" s="49">
        <v>143</v>
      </c>
      <c r="M2553" s="49">
        <v>151</v>
      </c>
      <c r="N2553" s="49">
        <v>162</v>
      </c>
      <c r="O2553" s="49">
        <v>165</v>
      </c>
      <c r="P2553" s="49">
        <v>173</v>
      </c>
      <c r="Q2553" s="49">
        <v>177</v>
      </c>
      <c r="R2553" s="49">
        <v>177</v>
      </c>
      <c r="S2553" s="49">
        <v>177</v>
      </c>
      <c r="T2553" s="49">
        <v>182</v>
      </c>
      <c r="U2553" s="49">
        <v>188</v>
      </c>
      <c r="V2553" s="49">
        <v>192</v>
      </c>
    </row>
    <row r="2554" spans="1:22" ht="15.75" customHeight="1">
      <c r="A2554" s="139" t="s">
        <v>751</v>
      </c>
      <c r="B2554" s="139" t="s">
        <v>607</v>
      </c>
      <c r="C2554" s="139" t="s">
        <v>789</v>
      </c>
      <c r="D2554" s="139" t="s">
        <v>633</v>
      </c>
      <c r="E2554" s="139" t="s">
        <v>754</v>
      </c>
      <c r="F2554" s="49">
        <v>58200</v>
      </c>
      <c r="G2554" s="49">
        <v>65600</v>
      </c>
      <c r="H2554" s="49">
        <v>75900</v>
      </c>
      <c r="I2554" s="49">
        <v>84000</v>
      </c>
      <c r="J2554" s="49">
        <v>96600</v>
      </c>
      <c r="K2554" s="49">
        <v>104000</v>
      </c>
      <c r="L2554" s="49">
        <v>109000</v>
      </c>
      <c r="M2554" s="49">
        <v>111000</v>
      </c>
      <c r="N2554" s="49">
        <v>124000</v>
      </c>
      <c r="O2554" s="49">
        <v>135000</v>
      </c>
      <c r="P2554" s="49">
        <v>149000</v>
      </c>
      <c r="Q2554" s="49">
        <v>160000</v>
      </c>
      <c r="R2554" s="49">
        <v>152000</v>
      </c>
      <c r="S2554" s="49">
        <v>156000</v>
      </c>
      <c r="T2554" s="49">
        <v>177000</v>
      </c>
      <c r="U2554" s="49">
        <v>204000</v>
      </c>
      <c r="V2554" s="49">
        <v>220000</v>
      </c>
    </row>
    <row r="2555" spans="1:22" ht="15.75" customHeight="1">
      <c r="A2555" s="139" t="s">
        <v>751</v>
      </c>
      <c r="B2555" s="139" t="s">
        <v>603</v>
      </c>
      <c r="C2555" s="139" t="s">
        <v>789</v>
      </c>
      <c r="D2555" s="139" t="s">
        <v>633</v>
      </c>
      <c r="E2555" s="139" t="s">
        <v>754</v>
      </c>
      <c r="F2555" s="49">
        <v>86.9</v>
      </c>
      <c r="G2555" s="49">
        <v>90.6</v>
      </c>
      <c r="H2555" s="49">
        <v>87</v>
      </c>
      <c r="I2555" s="49">
        <v>87.1</v>
      </c>
      <c r="J2555" s="49">
        <v>61.5</v>
      </c>
      <c r="K2555" s="49">
        <v>61.5</v>
      </c>
      <c r="L2555" s="49">
        <v>50.6</v>
      </c>
      <c r="M2555" s="49">
        <v>102</v>
      </c>
      <c r="N2555" s="49">
        <v>98.4</v>
      </c>
      <c r="O2555" s="49">
        <v>124</v>
      </c>
      <c r="P2555" s="49">
        <v>124</v>
      </c>
      <c r="Q2555" s="49">
        <v>135</v>
      </c>
      <c r="R2555" s="49">
        <v>117</v>
      </c>
      <c r="S2555" s="49">
        <v>109</v>
      </c>
      <c r="T2555" s="49">
        <v>157</v>
      </c>
      <c r="U2555" s="49">
        <v>168</v>
      </c>
      <c r="V2555" s="49">
        <v>197</v>
      </c>
    </row>
    <row r="2556" spans="1:22" ht="15.75" customHeight="1">
      <c r="A2556" s="139" t="s">
        <v>751</v>
      </c>
      <c r="B2556" s="139" t="s">
        <v>520</v>
      </c>
      <c r="C2556" s="139" t="s">
        <v>789</v>
      </c>
      <c r="D2556" s="139" t="s">
        <v>633</v>
      </c>
      <c r="E2556" s="139" t="s">
        <v>754</v>
      </c>
      <c r="F2556" s="49">
        <v>144</v>
      </c>
      <c r="G2556" s="49">
        <v>148</v>
      </c>
      <c r="H2556" s="49">
        <v>148</v>
      </c>
      <c r="I2556" s="49">
        <v>155</v>
      </c>
      <c r="J2556" s="49">
        <v>152</v>
      </c>
      <c r="K2556" s="49">
        <v>163</v>
      </c>
      <c r="L2556" s="49">
        <v>166</v>
      </c>
      <c r="M2556" s="49">
        <v>174</v>
      </c>
      <c r="N2556" s="49">
        <v>181</v>
      </c>
      <c r="O2556" s="49">
        <v>188</v>
      </c>
      <c r="P2556" s="49">
        <v>188</v>
      </c>
      <c r="Q2556" s="49">
        <v>203</v>
      </c>
      <c r="R2556" s="49">
        <v>199</v>
      </c>
      <c r="S2556" s="49">
        <v>199</v>
      </c>
      <c r="T2556" s="49">
        <v>227</v>
      </c>
      <c r="U2556" s="49">
        <v>242</v>
      </c>
      <c r="V2556" s="49">
        <v>285</v>
      </c>
    </row>
    <row r="2557" spans="1:22" ht="15.75" customHeight="1">
      <c r="A2557" s="139" t="s">
        <v>751</v>
      </c>
      <c r="B2557" s="139" t="s">
        <v>609</v>
      </c>
      <c r="C2557" s="139" t="s">
        <v>789</v>
      </c>
      <c r="D2557" s="139" t="s">
        <v>633</v>
      </c>
      <c r="E2557" s="139" t="s">
        <v>754</v>
      </c>
      <c r="F2557" s="49">
        <v>16100</v>
      </c>
      <c r="G2557" s="49">
        <v>17400</v>
      </c>
      <c r="H2557" s="49">
        <v>16900</v>
      </c>
      <c r="I2557" s="49">
        <v>18900</v>
      </c>
      <c r="J2557" s="49">
        <v>20300</v>
      </c>
      <c r="K2557" s="49">
        <v>22100</v>
      </c>
      <c r="L2557" s="49">
        <v>24300</v>
      </c>
      <c r="M2557" s="49">
        <v>25400</v>
      </c>
      <c r="N2557" s="49">
        <v>25800</v>
      </c>
      <c r="O2557" s="49">
        <v>28900</v>
      </c>
      <c r="P2557" s="49">
        <v>27200</v>
      </c>
      <c r="Q2557" s="49">
        <v>22600</v>
      </c>
      <c r="R2557" s="49">
        <v>21200</v>
      </c>
      <c r="S2557" s="49">
        <v>29400</v>
      </c>
      <c r="T2557" s="49">
        <v>26900</v>
      </c>
      <c r="U2557" s="49">
        <v>24200</v>
      </c>
      <c r="V2557" s="49">
        <v>23800</v>
      </c>
    </row>
    <row r="2558" spans="1:22" ht="15.75" customHeight="1">
      <c r="A2558" s="139" t="s">
        <v>751</v>
      </c>
      <c r="B2558" s="139" t="s">
        <v>546</v>
      </c>
      <c r="C2558" s="139" t="s">
        <v>789</v>
      </c>
      <c r="D2558" s="139" t="s">
        <v>633</v>
      </c>
      <c r="E2558" s="139" t="s">
        <v>754</v>
      </c>
      <c r="F2558" s="49">
        <v>368000</v>
      </c>
      <c r="G2558" s="49">
        <v>367000</v>
      </c>
      <c r="H2558" s="49">
        <v>380000</v>
      </c>
      <c r="I2558" s="49">
        <v>403000</v>
      </c>
      <c r="J2558" s="49">
        <v>421000</v>
      </c>
      <c r="K2558" s="49">
        <v>415000</v>
      </c>
      <c r="L2558" s="49">
        <v>423000</v>
      </c>
      <c r="M2558" s="49">
        <v>450000</v>
      </c>
      <c r="N2558" s="49">
        <v>450000</v>
      </c>
      <c r="O2558" s="49">
        <v>441000</v>
      </c>
      <c r="P2558" s="49">
        <v>447000</v>
      </c>
      <c r="Q2558" s="49">
        <v>462000</v>
      </c>
      <c r="R2558" s="49">
        <v>443000</v>
      </c>
      <c r="S2558" s="49">
        <v>456000</v>
      </c>
      <c r="T2558" s="49">
        <v>457000</v>
      </c>
      <c r="U2558" s="49">
        <v>439000</v>
      </c>
      <c r="V2558" s="49">
        <v>443000</v>
      </c>
    </row>
    <row r="2559" spans="1:22" ht="15.75" customHeight="1">
      <c r="A2559" s="139" t="s">
        <v>751</v>
      </c>
      <c r="B2559" s="139" t="s">
        <v>611</v>
      </c>
      <c r="C2559" s="139" t="s">
        <v>789</v>
      </c>
      <c r="D2559" s="139" t="s">
        <v>633</v>
      </c>
      <c r="E2559" s="139" t="s">
        <v>754</v>
      </c>
      <c r="F2559" s="49">
        <v>1830</v>
      </c>
      <c r="G2559" s="49">
        <v>1930</v>
      </c>
      <c r="H2559" s="49">
        <v>2000</v>
      </c>
      <c r="I2559" s="49">
        <v>2120</v>
      </c>
      <c r="J2559" s="49">
        <v>2140</v>
      </c>
      <c r="K2559" s="49">
        <v>2280</v>
      </c>
      <c r="L2559" s="49">
        <v>2280</v>
      </c>
      <c r="M2559" s="49">
        <v>1910</v>
      </c>
      <c r="N2559" s="49">
        <v>2150</v>
      </c>
      <c r="O2559" s="49">
        <v>2450</v>
      </c>
      <c r="P2559" s="49">
        <v>2610</v>
      </c>
      <c r="Q2559" s="49">
        <v>2840</v>
      </c>
      <c r="R2559" s="49">
        <v>3520</v>
      </c>
      <c r="S2559" s="49">
        <v>3800</v>
      </c>
      <c r="T2559" s="49">
        <v>4300</v>
      </c>
      <c r="U2559" s="49">
        <v>4390</v>
      </c>
      <c r="V2559" s="49">
        <v>4510</v>
      </c>
    </row>
    <row r="2560" spans="1:22" ht="15.75" customHeight="1">
      <c r="A2560" s="139" t="s">
        <v>751</v>
      </c>
      <c r="B2560" s="139" t="s">
        <v>613</v>
      </c>
      <c r="C2560" s="139" t="s">
        <v>789</v>
      </c>
      <c r="D2560" s="139" t="s">
        <v>633</v>
      </c>
      <c r="E2560" s="139" t="s">
        <v>754</v>
      </c>
      <c r="F2560" s="49">
        <v>25400</v>
      </c>
      <c r="G2560" s="49">
        <v>21800</v>
      </c>
      <c r="H2560" s="49">
        <v>19600</v>
      </c>
      <c r="I2560" s="49">
        <v>16400</v>
      </c>
      <c r="J2560" s="49">
        <v>13400</v>
      </c>
      <c r="K2560" s="49">
        <v>13600</v>
      </c>
      <c r="L2560" s="49">
        <v>11400</v>
      </c>
      <c r="M2560" s="49">
        <v>10700</v>
      </c>
      <c r="N2560" s="49">
        <v>8400</v>
      </c>
      <c r="O2560" s="49">
        <v>6000</v>
      </c>
      <c r="P2560" s="49">
        <v>8390</v>
      </c>
      <c r="Q2560" s="49">
        <v>10200</v>
      </c>
      <c r="R2560" s="49">
        <v>8310</v>
      </c>
      <c r="S2560" s="49">
        <v>12100</v>
      </c>
      <c r="T2560" s="49">
        <v>12400</v>
      </c>
      <c r="U2560" s="49">
        <v>12800</v>
      </c>
      <c r="V2560" s="49">
        <v>13200</v>
      </c>
    </row>
    <row r="2561" spans="1:22" ht="15.75" customHeight="1">
      <c r="A2561" s="139" t="s">
        <v>751</v>
      </c>
      <c r="B2561" s="139" t="s">
        <v>223</v>
      </c>
      <c r="C2561" s="139" t="s">
        <v>790</v>
      </c>
      <c r="D2561" s="139" t="s">
        <v>633</v>
      </c>
      <c r="E2561" s="139" t="s">
        <v>754</v>
      </c>
      <c r="F2561" s="49">
        <v>7.86</v>
      </c>
      <c r="G2561" s="49">
        <v>33.299999999999997</v>
      </c>
      <c r="H2561" s="49">
        <v>32.700000000000003</v>
      </c>
      <c r="I2561" s="49">
        <v>36.1</v>
      </c>
      <c r="J2561" s="49">
        <v>40.9</v>
      </c>
      <c r="K2561" s="49">
        <v>34.6</v>
      </c>
      <c r="L2561" s="49">
        <v>22.2</v>
      </c>
      <c r="M2561" s="49">
        <v>7.25</v>
      </c>
      <c r="N2561" s="49">
        <v>1.26E-2</v>
      </c>
      <c r="O2561" s="49">
        <v>3.0099999999999998E-2</v>
      </c>
      <c r="P2561" s="49">
        <v>4.7600000000000003E-2</v>
      </c>
      <c r="Q2561" s="49">
        <v>3.5999999999999999E-3</v>
      </c>
      <c r="R2561" s="50">
        <f>AVERAGE($M2561:$Q2561)</f>
        <v>1.46878</v>
      </c>
      <c r="S2561" s="50">
        <f>AVERAGE($M2561:$Q2561)</f>
        <v>1.46878</v>
      </c>
      <c r="T2561" s="50">
        <f>AVERAGE($M2561:$Q2561)</f>
        <v>1.46878</v>
      </c>
      <c r="U2561" s="50">
        <f>AVERAGE($M2561:$Q2561)</f>
        <v>1.46878</v>
      </c>
      <c r="V2561" s="50">
        <f>AVERAGE($M2561:$Q2561)</f>
        <v>1.46878</v>
      </c>
    </row>
    <row r="2562" spans="1:22" ht="15.75" customHeight="1">
      <c r="A2562" s="139" t="s">
        <v>751</v>
      </c>
      <c r="B2562" s="139" t="s">
        <v>226</v>
      </c>
      <c r="C2562" s="139" t="s">
        <v>790</v>
      </c>
      <c r="D2562" s="139" t="s">
        <v>633</v>
      </c>
      <c r="E2562" s="139" t="s">
        <v>754</v>
      </c>
      <c r="F2562" s="49">
        <v>9.24</v>
      </c>
      <c r="G2562" s="49">
        <v>13.2</v>
      </c>
      <c r="H2562" s="49">
        <v>34.299999999999997</v>
      </c>
      <c r="I2562" s="49">
        <v>20.399999999999999</v>
      </c>
      <c r="J2562" s="49">
        <v>43.4</v>
      </c>
      <c r="K2562" s="49">
        <v>21.6</v>
      </c>
      <c r="L2562" s="49">
        <v>27.5</v>
      </c>
      <c r="M2562" s="49">
        <v>26.4</v>
      </c>
      <c r="N2562" s="49">
        <v>19.600000000000001</v>
      </c>
      <c r="O2562" s="49">
        <v>31.1</v>
      </c>
      <c r="P2562" s="49">
        <v>26.8</v>
      </c>
      <c r="Q2562" s="49">
        <v>26.4</v>
      </c>
      <c r="R2562" s="49">
        <v>26</v>
      </c>
      <c r="S2562" s="50">
        <f t="array" ref="S2562">TREND($N2562:$R2562,$N$1:$R$1,S$1)</f>
        <v>28.410000000000082</v>
      </c>
      <c r="T2562" s="50">
        <f t="array" ref="T2562">TREND($N2562:$R2562,$N$1:$R$1,T$1)</f>
        <v>29.220000000000027</v>
      </c>
      <c r="U2562" s="50">
        <f t="array" ref="U2562">TREND($N2562:$R2562,$N$1:$R$1,U$1)</f>
        <v>30.029999999999973</v>
      </c>
      <c r="V2562" s="50">
        <f t="array" ref="V2562">TREND($N2562:$R2562,$N$1:$R$1,V$1)</f>
        <v>30.839999999999918</v>
      </c>
    </row>
    <row r="2563" spans="1:22" ht="15.75" customHeight="1">
      <c r="A2563" s="139" t="s">
        <v>751</v>
      </c>
      <c r="B2563" s="139" t="s">
        <v>231</v>
      </c>
      <c r="C2563" s="139" t="s">
        <v>790</v>
      </c>
      <c r="D2563" s="139" t="s">
        <v>633</v>
      </c>
      <c r="E2563" s="139" t="s">
        <v>754</v>
      </c>
      <c r="F2563" s="49">
        <v>1.45</v>
      </c>
      <c r="G2563" s="49">
        <v>1.55</v>
      </c>
      <c r="H2563" s="49">
        <v>1.58</v>
      </c>
      <c r="I2563" s="49">
        <v>1.66</v>
      </c>
      <c r="J2563" s="49">
        <v>1.72</v>
      </c>
      <c r="K2563" s="49">
        <v>1.85</v>
      </c>
      <c r="L2563" s="49">
        <v>1.84</v>
      </c>
      <c r="M2563" s="49">
        <v>1.94</v>
      </c>
      <c r="N2563" s="49">
        <v>1.96</v>
      </c>
      <c r="O2563" s="49">
        <v>1.91</v>
      </c>
      <c r="P2563" s="49">
        <v>2.13</v>
      </c>
      <c r="Q2563" s="49">
        <v>1.81</v>
      </c>
      <c r="R2563" s="49">
        <v>1.94</v>
      </c>
      <c r="S2563" s="50">
        <f t="array" ref="S2563">TREND($N2563:$R2563,$N$1:$R$1,S$1)</f>
        <v>1.9079999999999977</v>
      </c>
      <c r="T2563" s="50">
        <f t="array" ref="T2563">TREND($N2563:$R2563,$N$1:$R$1,T$1)</f>
        <v>1.8939999999999984</v>
      </c>
      <c r="U2563" s="50">
        <f t="array" ref="U2563">TREND($N2563:$R2563,$N$1:$R$1,U$1)</f>
        <v>1.879999999999999</v>
      </c>
      <c r="V2563" s="50">
        <f t="array" ref="V2563">TREND($N2563:$R2563,$N$1:$R$1,V$1)</f>
        <v>1.8659999999999997</v>
      </c>
    </row>
    <row r="2564" spans="1:22" ht="15.75" customHeight="1">
      <c r="A2564" s="139" t="s">
        <v>751</v>
      </c>
      <c r="B2564" s="139" t="s">
        <v>756</v>
      </c>
      <c r="C2564" s="139" t="s">
        <v>790</v>
      </c>
      <c r="D2564" s="139" t="s">
        <v>633</v>
      </c>
      <c r="E2564" s="139" t="s">
        <v>754</v>
      </c>
      <c r="F2564" s="49">
        <v>25800</v>
      </c>
      <c r="G2564" s="49">
        <v>25600</v>
      </c>
      <c r="H2564" s="49">
        <v>26900</v>
      </c>
      <c r="I2564" s="49">
        <v>27600</v>
      </c>
      <c r="J2564" s="49">
        <v>26800</v>
      </c>
      <c r="K2564" s="49">
        <v>27000</v>
      </c>
      <c r="L2564" s="49">
        <v>26500</v>
      </c>
      <c r="M2564" s="49">
        <v>27400</v>
      </c>
      <c r="N2564" s="49">
        <v>27500</v>
      </c>
      <c r="O2564" s="49">
        <v>26000</v>
      </c>
      <c r="P2564" s="49">
        <v>27700</v>
      </c>
      <c r="Q2564" s="49">
        <v>27700</v>
      </c>
      <c r="R2564" s="49">
        <v>30600</v>
      </c>
      <c r="S2564" s="49">
        <v>29100</v>
      </c>
      <c r="T2564" s="49">
        <v>29900</v>
      </c>
      <c r="U2564" s="49">
        <v>29900</v>
      </c>
      <c r="V2564" s="49">
        <v>31200</v>
      </c>
    </row>
    <row r="2565" spans="1:22" ht="15.75" customHeight="1">
      <c r="A2565" s="139" t="s">
        <v>751</v>
      </c>
      <c r="B2565" s="139" t="s">
        <v>758</v>
      </c>
      <c r="C2565" s="139" t="s">
        <v>790</v>
      </c>
      <c r="D2565" s="139" t="s">
        <v>633</v>
      </c>
      <c r="E2565" s="139" t="s">
        <v>754</v>
      </c>
      <c r="F2565" s="49">
        <v>299</v>
      </c>
      <c r="G2565" s="49">
        <v>296</v>
      </c>
      <c r="H2565" s="49">
        <v>264</v>
      </c>
      <c r="I2565" s="49">
        <v>200</v>
      </c>
      <c r="J2565" s="49">
        <v>217</v>
      </c>
      <c r="K2565" s="49">
        <v>217</v>
      </c>
      <c r="L2565" s="49">
        <v>285</v>
      </c>
      <c r="M2565" s="49">
        <v>233</v>
      </c>
      <c r="N2565" s="49">
        <v>273</v>
      </c>
      <c r="O2565" s="49">
        <v>293</v>
      </c>
      <c r="P2565" s="49">
        <v>293</v>
      </c>
      <c r="Q2565" s="49">
        <v>341</v>
      </c>
      <c r="R2565" s="49">
        <v>298</v>
      </c>
      <c r="S2565" s="50">
        <f t="array" ref="S2565">TREND($N2565:$R2565,$N$1:$R$1,S$1)</f>
        <v>329</v>
      </c>
      <c r="T2565" s="50">
        <f t="array" ref="T2565">TREND($N2565:$R2565,$N$1:$R$1,T$1)</f>
        <v>338.79999999999927</v>
      </c>
      <c r="U2565" s="50">
        <f t="array" ref="U2565">TREND($N2565:$R2565,$N$1:$R$1,U$1)</f>
        <v>348.59999999999854</v>
      </c>
      <c r="V2565" s="50">
        <f t="array" ref="V2565">TREND($N2565:$R2565,$N$1:$R$1,V$1)</f>
        <v>358.40000000000146</v>
      </c>
    </row>
    <row r="2566" spans="1:22" ht="15.75" customHeight="1">
      <c r="A2566" s="139" t="s">
        <v>751</v>
      </c>
      <c r="B2566" s="139" t="s">
        <v>594</v>
      </c>
      <c r="C2566" s="139" t="s">
        <v>790</v>
      </c>
      <c r="D2566" s="139" t="s">
        <v>633</v>
      </c>
      <c r="E2566" s="139" t="s">
        <v>754</v>
      </c>
      <c r="F2566" s="49">
        <v>8.01</v>
      </c>
      <c r="G2566" s="49">
        <v>8.0500000000000007</v>
      </c>
      <c r="H2566" s="49">
        <v>8.11</v>
      </c>
      <c r="I2566" s="49">
        <v>8.1999999999999993</v>
      </c>
      <c r="J2566" s="49">
        <v>8.23</v>
      </c>
      <c r="K2566" s="49">
        <v>7.61</v>
      </c>
      <c r="L2566" s="49">
        <v>9.01</v>
      </c>
      <c r="M2566" s="49">
        <v>7.06</v>
      </c>
      <c r="N2566" s="49">
        <v>9.0500000000000007</v>
      </c>
      <c r="O2566" s="49">
        <v>13.1</v>
      </c>
      <c r="P2566" s="49">
        <v>13.8</v>
      </c>
      <c r="Q2566" s="49">
        <v>10.3</v>
      </c>
      <c r="R2566" s="49">
        <v>10.9</v>
      </c>
      <c r="S2566" s="50">
        <f t="array" ref="S2566">TREND($N2566:$R2566,$N$1:$R$1,S$1)</f>
        <v>11.699999999999989</v>
      </c>
      <c r="T2566" s="50">
        <f t="array" ref="T2566">TREND($N2566:$R2566,$N$1:$R$1,T$1)</f>
        <v>11.789999999999992</v>
      </c>
      <c r="U2566" s="50">
        <f t="array" ref="U2566">TREND($N2566:$R2566,$N$1:$R$1,U$1)</f>
        <v>11.879999999999995</v>
      </c>
      <c r="V2566" s="50">
        <f t="array" ref="V2566">TREND($N2566:$R2566,$N$1:$R$1,V$1)</f>
        <v>11.969999999999999</v>
      </c>
    </row>
    <row r="2567" spans="1:22" ht="15.75" customHeight="1">
      <c r="A2567" s="139" t="s">
        <v>751</v>
      </c>
      <c r="B2567" s="139" t="s">
        <v>238</v>
      </c>
      <c r="C2567" s="139" t="s">
        <v>790</v>
      </c>
      <c r="D2567" s="139" t="s">
        <v>633</v>
      </c>
      <c r="E2567" s="139" t="s">
        <v>754</v>
      </c>
      <c r="F2567" s="49">
        <v>1020</v>
      </c>
      <c r="G2567" s="49">
        <v>1130</v>
      </c>
      <c r="H2567" s="49">
        <v>1030</v>
      </c>
      <c r="I2567" s="49">
        <v>1110</v>
      </c>
      <c r="J2567" s="49">
        <v>1020</v>
      </c>
      <c r="K2567" s="49">
        <v>1040</v>
      </c>
      <c r="L2567" s="49">
        <v>1080</v>
      </c>
      <c r="M2567" s="49">
        <v>1080</v>
      </c>
      <c r="N2567" s="49">
        <v>996</v>
      </c>
      <c r="O2567" s="49">
        <v>1020</v>
      </c>
      <c r="P2567" s="49">
        <v>813</v>
      </c>
      <c r="Q2567" s="49">
        <v>785</v>
      </c>
      <c r="R2567" s="49">
        <v>776</v>
      </c>
      <c r="S2567" s="49">
        <v>858</v>
      </c>
      <c r="T2567" s="49">
        <v>894</v>
      </c>
      <c r="U2567" s="50">
        <f t="array" ref="U2567">TREND($P2567:$T2567,$P$1:$T$1,U$1)</f>
        <v>895.69999999999709</v>
      </c>
      <c r="V2567" s="50">
        <f t="array" ref="V2567">TREND($P2567:$T2567,$P$1:$T$1,V$1)</f>
        <v>919.19999999999709</v>
      </c>
    </row>
    <row r="2568" spans="1:22" ht="15.75" customHeight="1">
      <c r="A2568" s="139" t="s">
        <v>751</v>
      </c>
      <c r="B2568" s="139" t="s">
        <v>240</v>
      </c>
      <c r="C2568" s="139" t="s">
        <v>790</v>
      </c>
      <c r="D2568" s="139" t="s">
        <v>633</v>
      </c>
      <c r="E2568" s="139" t="s">
        <v>754</v>
      </c>
      <c r="F2568" s="49">
        <v>11</v>
      </c>
      <c r="G2568" s="49">
        <v>7.92</v>
      </c>
      <c r="H2568" s="49">
        <v>7.04</v>
      </c>
      <c r="I2568" s="49">
        <v>2.2000000000000002</v>
      </c>
      <c r="J2568" s="49">
        <v>24.6</v>
      </c>
      <c r="K2568" s="49">
        <v>24.6</v>
      </c>
      <c r="L2568" s="49">
        <v>35.9</v>
      </c>
      <c r="M2568" s="49">
        <v>64.099999999999994</v>
      </c>
      <c r="N2568" s="49">
        <v>61.2</v>
      </c>
      <c r="O2568" s="49">
        <v>72.3</v>
      </c>
      <c r="P2568" s="49">
        <v>77.7</v>
      </c>
      <c r="Q2568" s="49">
        <v>100</v>
      </c>
      <c r="R2568" s="49">
        <v>123</v>
      </c>
      <c r="S2568" s="50">
        <f t="array" ref="S2568">TREND($N2568:$R2568,$N$1:$R$1,S$1)</f>
        <v>132.22999999999956</v>
      </c>
      <c r="T2568" s="50">
        <f t="array" ref="T2568">TREND($N2568:$R2568,$N$1:$R$1,T$1)</f>
        <v>147.36000000000058</v>
      </c>
      <c r="U2568" s="50">
        <f t="array" ref="U2568">TREND($N2568:$R2568,$N$1:$R$1,U$1)</f>
        <v>162.48999999999796</v>
      </c>
      <c r="V2568" s="50">
        <f t="array" ref="V2568">TREND($N2568:$R2568,$N$1:$R$1,V$1)</f>
        <v>177.61999999999898</v>
      </c>
    </row>
    <row r="2569" spans="1:22" ht="15.75" customHeight="1">
      <c r="A2569" s="139" t="s">
        <v>751</v>
      </c>
      <c r="B2569" s="139" t="s">
        <v>243</v>
      </c>
      <c r="C2569" s="139" t="s">
        <v>790</v>
      </c>
      <c r="D2569" s="139" t="s">
        <v>633</v>
      </c>
      <c r="E2569" s="139" t="s">
        <v>754</v>
      </c>
      <c r="F2569" s="49">
        <v>1700</v>
      </c>
      <c r="G2569" s="49">
        <v>1820</v>
      </c>
      <c r="H2569" s="49">
        <v>1930</v>
      </c>
      <c r="I2569" s="49">
        <v>1930</v>
      </c>
      <c r="J2569" s="49">
        <v>2040</v>
      </c>
      <c r="K2569" s="49">
        <v>1960</v>
      </c>
      <c r="L2569" s="49">
        <v>1830</v>
      </c>
      <c r="M2569" s="49">
        <v>1820</v>
      </c>
      <c r="N2569" s="49">
        <v>1830</v>
      </c>
      <c r="O2569" s="49">
        <v>1940</v>
      </c>
      <c r="P2569" s="49">
        <v>2190</v>
      </c>
      <c r="Q2569" s="49">
        <v>2200</v>
      </c>
      <c r="R2569" s="49">
        <v>2050</v>
      </c>
      <c r="S2569" s="49">
        <v>2040</v>
      </c>
      <c r="T2569" s="49">
        <v>2490</v>
      </c>
      <c r="U2569" s="49">
        <v>2530</v>
      </c>
      <c r="V2569" s="49">
        <v>2660</v>
      </c>
    </row>
    <row r="2570" spans="1:22" ht="15.75" customHeight="1">
      <c r="A2570" s="139" t="s">
        <v>751</v>
      </c>
      <c r="B2570" s="139" t="s">
        <v>245</v>
      </c>
      <c r="C2570" s="139" t="s">
        <v>790</v>
      </c>
      <c r="D2570" s="139" t="s">
        <v>633</v>
      </c>
      <c r="E2570" s="139" t="s">
        <v>754</v>
      </c>
      <c r="F2570" s="49">
        <v>98.6</v>
      </c>
      <c r="G2570" s="49">
        <v>95.7</v>
      </c>
      <c r="H2570" s="49">
        <v>96.2</v>
      </c>
      <c r="I2570" s="49">
        <v>98.7</v>
      </c>
      <c r="J2570" s="49">
        <v>102</v>
      </c>
      <c r="K2570" s="49">
        <v>103</v>
      </c>
      <c r="L2570" s="49">
        <v>105</v>
      </c>
      <c r="M2570" s="49">
        <v>107</v>
      </c>
      <c r="N2570" s="49">
        <v>105</v>
      </c>
      <c r="O2570" s="49">
        <v>110</v>
      </c>
      <c r="P2570" s="49">
        <v>107</v>
      </c>
      <c r="Q2570" s="49">
        <v>106</v>
      </c>
      <c r="R2570" s="49">
        <v>108</v>
      </c>
      <c r="S2570" s="49">
        <v>108</v>
      </c>
      <c r="T2570" s="49">
        <v>111</v>
      </c>
      <c r="U2570" s="49">
        <v>112</v>
      </c>
      <c r="V2570" s="49">
        <v>116</v>
      </c>
    </row>
    <row r="2571" spans="1:22" ht="15.75" customHeight="1">
      <c r="A2571" s="139" t="s">
        <v>751</v>
      </c>
      <c r="B2571" s="139" t="s">
        <v>247</v>
      </c>
      <c r="C2571" s="139" t="s">
        <v>790</v>
      </c>
      <c r="D2571" s="139" t="s">
        <v>633</v>
      </c>
      <c r="E2571" s="139" t="s">
        <v>754</v>
      </c>
      <c r="F2571" s="49">
        <v>3.56</v>
      </c>
      <c r="G2571" s="49">
        <v>15.6</v>
      </c>
      <c r="H2571" s="49">
        <v>26.1</v>
      </c>
      <c r="I2571" s="49">
        <v>54.1</v>
      </c>
      <c r="J2571" s="49">
        <v>29</v>
      </c>
      <c r="K2571" s="49">
        <v>29</v>
      </c>
      <c r="L2571" s="49">
        <v>16.5</v>
      </c>
      <c r="M2571" s="49">
        <v>10.199999999999999</v>
      </c>
      <c r="N2571" s="49">
        <v>0.82699999999999996</v>
      </c>
      <c r="O2571" s="49">
        <v>1.28</v>
      </c>
      <c r="P2571" s="49">
        <v>1.1000000000000001</v>
      </c>
      <c r="Q2571" s="49">
        <v>1.38</v>
      </c>
      <c r="R2571" s="49">
        <v>1.34</v>
      </c>
      <c r="S2571" s="50">
        <f t="array" ref="S2571">TREND($N2571:$R2571,$N$1:$R$1,S$1)</f>
        <v>1.5231999999999744</v>
      </c>
      <c r="T2571" s="50">
        <f t="array" ref="T2571">TREND($N2571:$R2571,$N$1:$R$1,T$1)</f>
        <v>1.635799999999989</v>
      </c>
      <c r="U2571" s="50">
        <f t="array" ref="U2571">TREND($N2571:$R2571,$N$1:$R$1,U$1)</f>
        <v>1.7483999999999753</v>
      </c>
      <c r="V2571" s="50">
        <f t="array" ref="V2571">TREND($N2571:$R2571,$N$1:$R$1,V$1)</f>
        <v>1.86099999999999</v>
      </c>
    </row>
    <row r="2572" spans="1:22" ht="15.75" customHeight="1">
      <c r="A2572" s="139" t="s">
        <v>751</v>
      </c>
      <c r="B2572" s="139" t="s">
        <v>760</v>
      </c>
      <c r="C2572" s="139" t="s">
        <v>790</v>
      </c>
      <c r="D2572" s="139" t="s">
        <v>633</v>
      </c>
      <c r="E2572" s="139" t="s">
        <v>754</v>
      </c>
      <c r="F2572" s="49">
        <v>63400</v>
      </c>
      <c r="G2572" s="49">
        <v>61600</v>
      </c>
      <c r="H2572" s="49">
        <v>65000</v>
      </c>
      <c r="I2572" s="49">
        <v>70200</v>
      </c>
      <c r="J2572" s="49">
        <v>70400</v>
      </c>
      <c r="K2572" s="49">
        <v>72500</v>
      </c>
      <c r="L2572" s="49">
        <v>76300</v>
      </c>
      <c r="M2572" s="49">
        <v>79400</v>
      </c>
      <c r="N2572" s="49">
        <v>81300</v>
      </c>
      <c r="O2572" s="49">
        <v>80700</v>
      </c>
      <c r="P2572" s="49">
        <v>79900</v>
      </c>
      <c r="Q2572" s="49">
        <v>82200</v>
      </c>
      <c r="R2572" s="49">
        <v>81900</v>
      </c>
      <c r="S2572" s="49">
        <v>1140</v>
      </c>
      <c r="T2572" s="50">
        <f>AVERAGE($O2572:$S2572)</f>
        <v>65168</v>
      </c>
      <c r="U2572" s="50">
        <f>AVERAGE($O2572:$S2572)</f>
        <v>65168</v>
      </c>
      <c r="V2572" s="50">
        <f>AVERAGE($O2572:$S2572)</f>
        <v>65168</v>
      </c>
    </row>
    <row r="2573" spans="1:22" ht="15.75" customHeight="1">
      <c r="A2573" s="139" t="s">
        <v>751</v>
      </c>
      <c r="B2573" s="139" t="s">
        <v>284</v>
      </c>
      <c r="C2573" s="139" t="s">
        <v>790</v>
      </c>
      <c r="D2573" s="139" t="s">
        <v>633</v>
      </c>
      <c r="E2573" s="139" t="s">
        <v>754</v>
      </c>
      <c r="F2573" s="49">
        <v>0.67300000000000004</v>
      </c>
      <c r="G2573" s="49">
        <v>0.68500000000000005</v>
      </c>
      <c r="H2573" s="49">
        <v>0.34499999999999997</v>
      </c>
      <c r="I2573" s="49">
        <v>0.34899999999999998</v>
      </c>
      <c r="J2573" s="49">
        <v>0.35</v>
      </c>
      <c r="K2573" s="49">
        <v>0.42299999999999999</v>
      </c>
      <c r="L2573" s="49">
        <v>0.44500000000000001</v>
      </c>
      <c r="M2573" s="49">
        <v>0.156</v>
      </c>
      <c r="N2573" s="49">
        <v>0.17499999999999999</v>
      </c>
      <c r="O2573" s="49">
        <v>0.20100000000000001</v>
      </c>
      <c r="P2573" s="49">
        <v>0.29299999999999998</v>
      </c>
      <c r="Q2573" s="49">
        <v>0.11</v>
      </c>
      <c r="R2573" s="49">
        <v>2.52E-2</v>
      </c>
      <c r="S2573" s="50">
        <f t="array" ref="S2573">TREND($N2573:$R2573,$N$1:$R$1,S$1)</f>
        <v>4.3659999999988486E-2</v>
      </c>
      <c r="T2573" s="50">
        <f t="array" ref="T2573">TREND($N2573:$R2573,$N$1:$R$1,T$1)</f>
        <v>4.5999999999963848E-3</v>
      </c>
      <c r="U2573" s="50">
        <f t="array" ref="U2573">TREND($N2573:$R2573,$N$1:$R$1,U$1)</f>
        <v>-3.4460000000009927E-2</v>
      </c>
      <c r="V2573" s="50">
        <f t="array" ref="V2573">TREND($N2573:$R2573,$N$1:$R$1,V$1)</f>
        <v>-7.3520000000002028E-2</v>
      </c>
    </row>
    <row r="2574" spans="1:22" ht="15.75" customHeight="1">
      <c r="A2574" s="139" t="s">
        <v>751</v>
      </c>
      <c r="B2574" s="139" t="s">
        <v>260</v>
      </c>
      <c r="C2574" s="139" t="s">
        <v>790</v>
      </c>
      <c r="D2574" s="139" t="s">
        <v>633</v>
      </c>
      <c r="E2574" s="139" t="s">
        <v>754</v>
      </c>
      <c r="F2574" s="49">
        <v>173</v>
      </c>
      <c r="G2574" s="49">
        <v>169</v>
      </c>
      <c r="H2574" s="49">
        <v>170</v>
      </c>
      <c r="I2574" s="49">
        <v>167</v>
      </c>
      <c r="J2574" s="49">
        <v>166</v>
      </c>
      <c r="K2574" s="49">
        <v>166</v>
      </c>
      <c r="L2574" s="49">
        <v>166</v>
      </c>
      <c r="M2574" s="49">
        <v>164</v>
      </c>
      <c r="N2574" s="49">
        <v>162</v>
      </c>
      <c r="O2574" s="49">
        <v>167</v>
      </c>
      <c r="P2574" s="49">
        <v>168</v>
      </c>
      <c r="Q2574" s="49">
        <v>168</v>
      </c>
      <c r="R2574" s="49">
        <v>169</v>
      </c>
      <c r="S2574" s="49">
        <v>173</v>
      </c>
      <c r="T2574" s="49">
        <v>176</v>
      </c>
      <c r="U2574" s="49">
        <v>176</v>
      </c>
      <c r="V2574" s="49">
        <v>175</v>
      </c>
    </row>
    <row r="2575" spans="1:22" ht="15.75" customHeight="1">
      <c r="A2575" s="139" t="s">
        <v>751</v>
      </c>
      <c r="B2575" s="139" t="s">
        <v>264</v>
      </c>
      <c r="C2575" s="139" t="s">
        <v>790</v>
      </c>
      <c r="D2575" s="139" t="s">
        <v>633</v>
      </c>
      <c r="E2575" s="139" t="s">
        <v>754</v>
      </c>
      <c r="F2575" s="49">
        <v>4.71</v>
      </c>
      <c r="G2575" s="49">
        <v>5.14</v>
      </c>
      <c r="H2575" s="49">
        <v>8.9700000000000006</v>
      </c>
      <c r="I2575" s="49">
        <v>9.07</v>
      </c>
      <c r="J2575" s="49">
        <v>9.1</v>
      </c>
      <c r="K2575" s="49">
        <v>11</v>
      </c>
      <c r="L2575" s="49">
        <v>11.6</v>
      </c>
      <c r="M2575" s="49">
        <v>4.05</v>
      </c>
      <c r="N2575" s="49">
        <v>4.54</v>
      </c>
      <c r="O2575" s="49">
        <v>5.23</v>
      </c>
      <c r="P2575" s="49">
        <v>7.63</v>
      </c>
      <c r="Q2575" s="49">
        <v>2.86</v>
      </c>
      <c r="R2575" s="49">
        <v>0.65500000000000003</v>
      </c>
      <c r="S2575" s="50">
        <f t="array" ref="S2575">TREND($N2575:$R2575,$N$1:$R$1,S$1)</f>
        <v>1.1410000000000764</v>
      </c>
      <c r="T2575" s="50">
        <f t="array" ref="T2575">TREND($N2575:$R2575,$N$1:$R$1,T$1)</f>
        <v>0.12699999999995271</v>
      </c>
      <c r="U2575" s="50">
        <f t="array" ref="U2575">TREND($N2575:$R2575,$N$1:$R$1,U$1)</f>
        <v>-0.88699999999994361</v>
      </c>
      <c r="V2575" s="50">
        <f t="array" ref="V2575">TREND($N2575:$R2575,$N$1:$R$1,V$1)</f>
        <v>-1.9009999999998399</v>
      </c>
    </row>
    <row r="2576" spans="1:22" ht="15.75" customHeight="1">
      <c r="A2576" s="139" t="s">
        <v>751</v>
      </c>
      <c r="B2576" s="139" t="s">
        <v>280</v>
      </c>
      <c r="C2576" s="139" t="s">
        <v>790</v>
      </c>
      <c r="D2576" s="139" t="s">
        <v>633</v>
      </c>
      <c r="E2576" s="139" t="s">
        <v>754</v>
      </c>
      <c r="F2576" s="49">
        <v>3.37</v>
      </c>
      <c r="G2576" s="49">
        <v>0.34300000000000003</v>
      </c>
      <c r="H2576" s="49">
        <v>0.34499999999999997</v>
      </c>
      <c r="I2576" s="49">
        <v>0.34899999999999998</v>
      </c>
      <c r="J2576" s="49">
        <v>0.35</v>
      </c>
      <c r="K2576" s="49">
        <v>0.42299999999999999</v>
      </c>
      <c r="L2576" s="49">
        <v>0.44500000000000001</v>
      </c>
      <c r="M2576" s="49">
        <v>0.156</v>
      </c>
      <c r="N2576" s="49">
        <v>0.17499999999999999</v>
      </c>
      <c r="O2576" s="49">
        <v>0.20100000000000001</v>
      </c>
      <c r="P2576" s="49">
        <v>0.29299999999999998</v>
      </c>
      <c r="Q2576" s="49">
        <v>0.11</v>
      </c>
      <c r="R2576" s="49">
        <v>2.52E-2</v>
      </c>
      <c r="S2576" s="50">
        <f t="array" ref="S2576">TREND($N2576:$R2576,$N$1:$R$1,S$1)</f>
        <v>4.3659999999988486E-2</v>
      </c>
      <c r="T2576" s="50">
        <f t="array" ref="T2576">TREND($N2576:$R2576,$N$1:$R$1,T$1)</f>
        <v>4.5999999999963848E-3</v>
      </c>
      <c r="U2576" s="50">
        <f t="array" ref="U2576">TREND($N2576:$R2576,$N$1:$R$1,U$1)</f>
        <v>-3.4460000000009927E-2</v>
      </c>
      <c r="V2576" s="50">
        <f t="array" ref="V2576">TREND($N2576:$R2576,$N$1:$R$1,V$1)</f>
        <v>-7.3520000000002028E-2</v>
      </c>
    </row>
    <row r="2577" spans="1:22" ht="15.75" customHeight="1">
      <c r="A2577" s="139" t="s">
        <v>751</v>
      </c>
      <c r="B2577" s="139" t="s">
        <v>254</v>
      </c>
      <c r="C2577" s="139" t="s">
        <v>790</v>
      </c>
      <c r="D2577" s="139" t="s">
        <v>633</v>
      </c>
      <c r="E2577" s="139" t="s">
        <v>754</v>
      </c>
      <c r="F2577" s="49">
        <v>1570</v>
      </c>
      <c r="G2577" s="49">
        <v>1680</v>
      </c>
      <c r="H2577" s="49">
        <v>1650</v>
      </c>
      <c r="I2577" s="49">
        <v>1710</v>
      </c>
      <c r="J2577" s="49">
        <v>1850</v>
      </c>
      <c r="K2577" s="49">
        <v>1820</v>
      </c>
      <c r="L2577" s="49">
        <v>1870</v>
      </c>
      <c r="M2577" s="49">
        <v>2070</v>
      </c>
      <c r="N2577" s="49">
        <v>1890</v>
      </c>
      <c r="O2577" s="49">
        <v>1810</v>
      </c>
      <c r="P2577" s="49">
        <v>1940</v>
      </c>
      <c r="Q2577" s="49">
        <v>1710</v>
      </c>
      <c r="R2577" s="49">
        <v>1710</v>
      </c>
      <c r="S2577" s="50">
        <f t="array" ref="S2577">TREND($N2577:$R2577,$N$1:$R$1,S$1)</f>
        <v>1674</v>
      </c>
      <c r="T2577" s="50">
        <f t="array" ref="T2577">TREND($N2577:$R2577,$N$1:$R$1,T$1)</f>
        <v>1628</v>
      </c>
      <c r="U2577" s="50">
        <f t="array" ref="U2577">TREND($N2577:$R2577,$N$1:$R$1,U$1)</f>
        <v>1582</v>
      </c>
      <c r="V2577" s="50">
        <f t="array" ref="V2577">TREND($N2577:$R2577,$N$1:$R$1,V$1)</f>
        <v>1536</v>
      </c>
    </row>
    <row r="2578" spans="1:22" ht="15.75" customHeight="1">
      <c r="A2578" s="139" t="s">
        <v>751</v>
      </c>
      <c r="B2578" s="139" t="s">
        <v>278</v>
      </c>
      <c r="C2578" s="139" t="s">
        <v>790</v>
      </c>
      <c r="D2578" s="139" t="s">
        <v>633</v>
      </c>
      <c r="E2578" s="139" t="s">
        <v>754</v>
      </c>
      <c r="F2578" s="49">
        <v>16.600000000000001</v>
      </c>
      <c r="G2578" s="49">
        <v>19.3</v>
      </c>
      <c r="H2578" s="49">
        <v>17.899999999999999</v>
      </c>
      <c r="I2578" s="49">
        <v>16.2</v>
      </c>
      <c r="J2578" s="49">
        <v>19</v>
      </c>
      <c r="K2578" s="49">
        <v>18.3</v>
      </c>
      <c r="L2578" s="49">
        <v>17.100000000000001</v>
      </c>
      <c r="M2578" s="49">
        <v>15.8</v>
      </c>
      <c r="N2578" s="49">
        <v>20.3</v>
      </c>
      <c r="O2578" s="49">
        <v>24.9</v>
      </c>
      <c r="P2578" s="49">
        <v>18.100000000000001</v>
      </c>
      <c r="Q2578" s="49">
        <v>26.3</v>
      </c>
      <c r="R2578" s="49">
        <v>31.3</v>
      </c>
      <c r="S2578" s="49">
        <v>37.200000000000003</v>
      </c>
      <c r="T2578" s="49">
        <v>30.9</v>
      </c>
      <c r="U2578" s="49">
        <v>31.3</v>
      </c>
      <c r="V2578" s="49">
        <v>35.9</v>
      </c>
    </row>
    <row r="2579" spans="1:22" ht="15.75" customHeight="1">
      <c r="A2579" s="139" t="s">
        <v>751</v>
      </c>
      <c r="B2579" s="139" t="s">
        <v>252</v>
      </c>
      <c r="C2579" s="139" t="s">
        <v>790</v>
      </c>
      <c r="D2579" s="139" t="s">
        <v>633</v>
      </c>
      <c r="E2579" s="139" t="s">
        <v>754</v>
      </c>
      <c r="F2579" s="49">
        <v>0</v>
      </c>
      <c r="G2579" s="49">
        <v>0</v>
      </c>
      <c r="H2579" s="49">
        <v>0</v>
      </c>
      <c r="I2579" s="49">
        <v>0</v>
      </c>
      <c r="J2579" s="49">
        <v>0</v>
      </c>
      <c r="K2579" s="49">
        <v>0</v>
      </c>
      <c r="L2579" s="49">
        <v>0</v>
      </c>
      <c r="M2579" s="49">
        <v>0</v>
      </c>
      <c r="N2579" s="49">
        <v>0</v>
      </c>
      <c r="O2579" s="139" t="s">
        <v>791</v>
      </c>
      <c r="P2579" s="139" t="s">
        <v>791</v>
      </c>
      <c r="Q2579" s="139" t="s">
        <v>791</v>
      </c>
      <c r="R2579" s="139" t="s">
        <v>791</v>
      </c>
      <c r="S2579" s="139" t="s">
        <v>791</v>
      </c>
      <c r="T2579" s="139" t="s">
        <v>791</v>
      </c>
      <c r="U2579" s="139" t="s">
        <v>791</v>
      </c>
      <c r="V2579" s="139" t="s">
        <v>791</v>
      </c>
    </row>
    <row r="2580" spans="1:22" ht="15.75" customHeight="1">
      <c r="A2580" s="139" t="s">
        <v>751</v>
      </c>
      <c r="B2580" s="139" t="s">
        <v>249</v>
      </c>
      <c r="C2580" s="139" t="s">
        <v>790</v>
      </c>
      <c r="D2580" s="139" t="s">
        <v>633</v>
      </c>
      <c r="E2580" s="139" t="s">
        <v>754</v>
      </c>
      <c r="F2580" s="49">
        <v>0</v>
      </c>
      <c r="G2580" s="49">
        <v>0</v>
      </c>
      <c r="H2580" s="49">
        <v>0</v>
      </c>
      <c r="I2580" s="49">
        <v>0</v>
      </c>
      <c r="J2580" s="49">
        <v>0</v>
      </c>
      <c r="K2580" s="49">
        <v>0</v>
      </c>
      <c r="L2580" s="49">
        <v>0</v>
      </c>
      <c r="M2580" s="49">
        <v>0</v>
      </c>
      <c r="N2580" s="49">
        <v>0</v>
      </c>
      <c r="O2580" s="139" t="s">
        <v>791</v>
      </c>
      <c r="P2580" s="139" t="s">
        <v>791</v>
      </c>
      <c r="Q2580" s="139" t="s">
        <v>791</v>
      </c>
      <c r="R2580" s="139" t="s">
        <v>791</v>
      </c>
      <c r="S2580" s="139" t="s">
        <v>791</v>
      </c>
      <c r="T2580" s="139" t="s">
        <v>791</v>
      </c>
      <c r="U2580" s="139" t="s">
        <v>791</v>
      </c>
      <c r="V2580" s="139" t="s">
        <v>791</v>
      </c>
    </row>
    <row r="2581" spans="1:22" ht="15.75" customHeight="1">
      <c r="A2581" s="139" t="s">
        <v>751</v>
      </c>
      <c r="B2581" s="139" t="s">
        <v>270</v>
      </c>
      <c r="C2581" s="139" t="s">
        <v>790</v>
      </c>
      <c r="D2581" s="139" t="s">
        <v>633</v>
      </c>
      <c r="E2581" s="139" t="s">
        <v>754</v>
      </c>
      <c r="F2581" s="49">
        <v>21.7</v>
      </c>
      <c r="G2581" s="49">
        <v>10.4</v>
      </c>
      <c r="H2581" s="49">
        <v>12.3</v>
      </c>
      <c r="I2581" s="49">
        <v>25.3</v>
      </c>
      <c r="J2581" s="49">
        <v>17.899999999999999</v>
      </c>
      <c r="K2581" s="49">
        <v>23.9</v>
      </c>
      <c r="L2581" s="49">
        <v>13.5</v>
      </c>
      <c r="M2581" s="49">
        <v>17.3</v>
      </c>
      <c r="N2581" s="49">
        <v>8.83</v>
      </c>
      <c r="O2581" s="49">
        <v>10.4</v>
      </c>
      <c r="P2581" s="49">
        <v>8.49</v>
      </c>
      <c r="Q2581" s="49">
        <v>15.7</v>
      </c>
      <c r="R2581" s="49">
        <v>9.43</v>
      </c>
      <c r="S2581" s="50">
        <f t="array" ref="S2581">TREND($N2581:$R2581,$N$1:$R$1,S$1)</f>
        <v>12.519999999999982</v>
      </c>
      <c r="T2581" s="50">
        <f t="array" ref="T2581">TREND($N2581:$R2581,$N$1:$R$1,T$1)</f>
        <v>13.170000000000073</v>
      </c>
      <c r="U2581" s="50">
        <f t="array" ref="U2581">TREND($N2581:$R2581,$N$1:$R$1,U$1)</f>
        <v>13.819999999999936</v>
      </c>
      <c r="V2581" s="50">
        <f t="array" ref="V2581">TREND($N2581:$R2581,$N$1:$R$1,V$1)</f>
        <v>14.470000000000027</v>
      </c>
    </row>
    <row r="2582" spans="1:22" ht="15.75" customHeight="1">
      <c r="A2582" s="139" t="s">
        <v>751</v>
      </c>
      <c r="B2582" s="139" t="s">
        <v>258</v>
      </c>
      <c r="C2582" s="139" t="s">
        <v>790</v>
      </c>
      <c r="D2582" s="139" t="s">
        <v>633</v>
      </c>
      <c r="E2582" s="139" t="s">
        <v>754</v>
      </c>
      <c r="F2582" s="49">
        <v>800</v>
      </c>
      <c r="G2582" s="49">
        <v>865</v>
      </c>
      <c r="H2582" s="49">
        <v>967</v>
      </c>
      <c r="I2582" s="49">
        <v>1300</v>
      </c>
      <c r="J2582" s="49">
        <v>1310</v>
      </c>
      <c r="K2582" s="49">
        <v>1500</v>
      </c>
      <c r="L2582" s="49">
        <v>1390</v>
      </c>
      <c r="M2582" s="49">
        <v>1370</v>
      </c>
      <c r="N2582" s="49">
        <v>1320</v>
      </c>
      <c r="O2582" s="49">
        <v>1180</v>
      </c>
      <c r="P2582" s="49">
        <v>1320</v>
      </c>
      <c r="Q2582" s="49">
        <v>1210</v>
      </c>
      <c r="R2582" s="49">
        <v>1300</v>
      </c>
      <c r="S2582" s="49">
        <v>922</v>
      </c>
      <c r="T2582" s="49">
        <v>1110</v>
      </c>
      <c r="U2582" s="49">
        <v>648</v>
      </c>
      <c r="V2582" s="49">
        <v>503</v>
      </c>
    </row>
    <row r="2583" spans="1:22" ht="15.75" customHeight="1">
      <c r="A2583" s="139" t="s">
        <v>751</v>
      </c>
      <c r="B2583" s="139" t="s">
        <v>262</v>
      </c>
      <c r="C2583" s="139" t="s">
        <v>790</v>
      </c>
      <c r="D2583" s="139" t="s">
        <v>633</v>
      </c>
      <c r="E2583" s="139" t="s">
        <v>754</v>
      </c>
      <c r="F2583" s="49">
        <v>1.01</v>
      </c>
      <c r="G2583" s="49">
        <v>0.68500000000000005</v>
      </c>
      <c r="H2583" s="49">
        <v>0.69</v>
      </c>
      <c r="I2583" s="49">
        <v>0.69799999999999995</v>
      </c>
      <c r="J2583" s="49">
        <v>0.7</v>
      </c>
      <c r="K2583" s="49">
        <v>0.84599999999999997</v>
      </c>
      <c r="L2583" s="49">
        <v>0.89</v>
      </c>
      <c r="M2583" s="49">
        <v>0.311</v>
      </c>
      <c r="N2583" s="49">
        <v>0.34899999999999998</v>
      </c>
      <c r="O2583" s="49">
        <v>0.40200000000000002</v>
      </c>
      <c r="P2583" s="49">
        <v>0.58699999999999997</v>
      </c>
      <c r="Q2583" s="49">
        <v>0.22</v>
      </c>
      <c r="R2583" s="49">
        <v>5.04E-2</v>
      </c>
      <c r="S2583" s="50">
        <f t="array" ref="S2583">TREND($N2583:$R2583,$N$1:$R$1,S$1)</f>
        <v>8.791999999999689E-2</v>
      </c>
      <c r="T2583" s="50">
        <f t="array" ref="T2583">TREND($N2583:$R2583,$N$1:$R$1,T$1)</f>
        <v>9.9999999999909051E-3</v>
      </c>
      <c r="U2583" s="50">
        <f t="array" ref="U2583">TREND($N2583:$R2583,$N$1:$R$1,U$1)</f>
        <v>-6.7920000000015079E-2</v>
      </c>
      <c r="V2583" s="50">
        <f t="array" ref="V2583">TREND($N2583:$R2583,$N$1:$R$1,V$1)</f>
        <v>-0.14584000000002106</v>
      </c>
    </row>
    <row r="2584" spans="1:22" ht="15.75" customHeight="1">
      <c r="A2584" s="139" t="s">
        <v>751</v>
      </c>
      <c r="B2584" s="139" t="s">
        <v>268</v>
      </c>
      <c r="C2584" s="139" t="s">
        <v>790</v>
      </c>
      <c r="D2584" s="139" t="s">
        <v>633</v>
      </c>
      <c r="E2584" s="139" t="s">
        <v>754</v>
      </c>
      <c r="F2584" s="49">
        <v>1.01</v>
      </c>
      <c r="G2584" s="49">
        <v>1.71</v>
      </c>
      <c r="H2584" s="49">
        <v>2.0699999999999998</v>
      </c>
      <c r="I2584" s="49">
        <v>2.09</v>
      </c>
      <c r="J2584" s="49">
        <v>2.1</v>
      </c>
      <c r="K2584" s="49">
        <v>2.54</v>
      </c>
      <c r="L2584" s="49">
        <v>2.67</v>
      </c>
      <c r="M2584" s="49">
        <v>0.93400000000000005</v>
      </c>
      <c r="N2584" s="49">
        <v>1.05</v>
      </c>
      <c r="O2584" s="49">
        <v>1.21</v>
      </c>
      <c r="P2584" s="49">
        <v>1.76</v>
      </c>
      <c r="Q2584" s="49">
        <v>0.66100000000000003</v>
      </c>
      <c r="R2584" s="49">
        <v>0.151</v>
      </c>
      <c r="S2584" s="50">
        <f t="array" ref="S2584">TREND($N2584:$R2584,$N$1:$R$1,S$1)</f>
        <v>0.26230000000003884</v>
      </c>
      <c r="T2584" s="50">
        <f t="array" ref="T2584">TREND($N2584:$R2584,$N$1:$R$1,T$1)</f>
        <v>2.7600000000063574E-2</v>
      </c>
      <c r="U2584" s="50">
        <f t="array" ref="U2584">TREND($N2584:$R2584,$N$1:$R$1,U$1)</f>
        <v>-0.20709999999996853</v>
      </c>
      <c r="V2584" s="50">
        <f t="array" ref="V2584">TREND($N2584:$R2584,$N$1:$R$1,V$1)</f>
        <v>-0.44179999999994379</v>
      </c>
    </row>
    <row r="2585" spans="1:22" ht="15.75" customHeight="1">
      <c r="A2585" s="139" t="s">
        <v>751</v>
      </c>
      <c r="B2585" s="139" t="s">
        <v>274</v>
      </c>
      <c r="C2585" s="139" t="s">
        <v>790</v>
      </c>
      <c r="D2585" s="139" t="s">
        <v>633</v>
      </c>
      <c r="E2585" s="139" t="s">
        <v>754</v>
      </c>
      <c r="F2585" s="49">
        <v>24400</v>
      </c>
      <c r="G2585" s="49">
        <v>21500</v>
      </c>
      <c r="H2585" s="49">
        <v>21000</v>
      </c>
      <c r="I2585" s="49">
        <v>27100</v>
      </c>
      <c r="J2585" s="49">
        <v>24300</v>
      </c>
      <c r="K2585" s="49">
        <v>24100</v>
      </c>
      <c r="L2585" s="49">
        <v>22800</v>
      </c>
      <c r="M2585" s="49">
        <v>22700</v>
      </c>
      <c r="N2585" s="49">
        <v>21600</v>
      </c>
      <c r="O2585" s="49">
        <v>20200</v>
      </c>
      <c r="P2585" s="49">
        <v>19600</v>
      </c>
      <c r="Q2585" s="49">
        <v>19200</v>
      </c>
      <c r="R2585" s="49">
        <v>18400</v>
      </c>
      <c r="S2585" s="50">
        <f t="array" ref="S2585">TREND($N2585:$R2585,$N$1:$R$1,S$1)</f>
        <v>17580</v>
      </c>
      <c r="T2585" s="50">
        <f t="array" ref="T2585">TREND($N2585:$R2585,$N$1:$R$1,T$1)</f>
        <v>16840</v>
      </c>
      <c r="U2585" s="50">
        <f t="array" ref="U2585">TREND($N2585:$R2585,$N$1:$R$1,U$1)</f>
        <v>16100</v>
      </c>
      <c r="V2585" s="50">
        <f t="array" ref="V2585">TREND($N2585:$R2585,$N$1:$R$1,V$1)</f>
        <v>15360</v>
      </c>
    </row>
    <row r="2586" spans="1:22" ht="15.75" customHeight="1">
      <c r="A2586" s="139" t="s">
        <v>751</v>
      </c>
      <c r="B2586" s="139" t="s">
        <v>256</v>
      </c>
      <c r="C2586" s="139" t="s">
        <v>790</v>
      </c>
      <c r="D2586" s="139" t="s">
        <v>633</v>
      </c>
      <c r="E2586" s="139" t="s">
        <v>754</v>
      </c>
      <c r="F2586" s="49">
        <v>0.67300000000000004</v>
      </c>
      <c r="G2586" s="49">
        <v>0.68500000000000005</v>
      </c>
      <c r="H2586" s="49">
        <v>0.34499999999999997</v>
      </c>
      <c r="I2586" s="49">
        <v>0.34899999999999998</v>
      </c>
      <c r="J2586" s="49">
        <v>0.35</v>
      </c>
      <c r="K2586" s="49">
        <v>0.42299999999999999</v>
      </c>
      <c r="L2586" s="49">
        <v>0.44500000000000001</v>
      </c>
      <c r="M2586" s="49">
        <v>0.156</v>
      </c>
      <c r="N2586" s="49">
        <v>0.17499999999999999</v>
      </c>
      <c r="O2586" s="49">
        <v>0.20100000000000001</v>
      </c>
      <c r="P2586" s="49">
        <v>0.29299999999999998</v>
      </c>
      <c r="Q2586" s="49">
        <v>0.11</v>
      </c>
      <c r="R2586" s="49">
        <v>2.52E-2</v>
      </c>
      <c r="S2586" s="50">
        <f t="array" ref="S2586">TREND($N2586:$R2586,$N$1:$R$1,S$1)</f>
        <v>4.3659999999988486E-2</v>
      </c>
      <c r="T2586" s="50">
        <f t="array" ref="T2586">TREND($N2586:$R2586,$N$1:$R$1,T$1)</f>
        <v>4.5999999999963848E-3</v>
      </c>
      <c r="U2586" s="50">
        <f t="array" ref="U2586">TREND($N2586:$R2586,$N$1:$R$1,U$1)</f>
        <v>-3.4460000000009927E-2</v>
      </c>
      <c r="V2586" s="50">
        <f t="array" ref="V2586">TREND($N2586:$R2586,$N$1:$R$1,V$1)</f>
        <v>-7.3520000000002028E-2</v>
      </c>
    </row>
    <row r="2587" spans="1:22" ht="15.75" customHeight="1">
      <c r="A2587" s="139" t="s">
        <v>751</v>
      </c>
      <c r="B2587" s="139" t="s">
        <v>272</v>
      </c>
      <c r="C2587" s="139" t="s">
        <v>790</v>
      </c>
      <c r="D2587" s="139" t="s">
        <v>633</v>
      </c>
      <c r="E2587" s="139" t="s">
        <v>754</v>
      </c>
      <c r="F2587" s="49">
        <v>1.35</v>
      </c>
      <c r="G2587" s="49">
        <v>1.37</v>
      </c>
      <c r="H2587" s="49">
        <v>1.38</v>
      </c>
      <c r="I2587" s="49">
        <v>1.4</v>
      </c>
      <c r="J2587" s="49">
        <v>1.4</v>
      </c>
      <c r="K2587" s="49">
        <v>1.69</v>
      </c>
      <c r="L2587" s="49">
        <v>1.78</v>
      </c>
      <c r="M2587" s="49">
        <v>0.623</v>
      </c>
      <c r="N2587" s="49">
        <v>0.69799999999999995</v>
      </c>
      <c r="O2587" s="49">
        <v>0.80400000000000005</v>
      </c>
      <c r="P2587" s="49">
        <v>1.17</v>
      </c>
      <c r="Q2587" s="49">
        <v>0.441</v>
      </c>
      <c r="R2587" s="49">
        <v>0.10100000000000001</v>
      </c>
      <c r="S2587" s="50">
        <f t="array" ref="S2587">TREND($N2587:$R2587,$N$1:$R$1,S$1)</f>
        <v>0.17570000000000618</v>
      </c>
      <c r="T2587" s="50">
        <f t="array" ref="T2587">TREND($N2587:$R2587,$N$1:$R$1,T$1)</f>
        <v>1.999999999998181E-2</v>
      </c>
      <c r="U2587" s="50">
        <f t="array" ref="U2587">TREND($N2587:$R2587,$N$1:$R$1,U$1)</f>
        <v>-0.13569999999998572</v>
      </c>
      <c r="V2587" s="50">
        <f t="array" ref="V2587">TREND($N2587:$R2587,$N$1:$R$1,V$1)</f>
        <v>-0.2914000000000101</v>
      </c>
    </row>
    <row r="2588" spans="1:22" ht="15.75" customHeight="1">
      <c r="A2588" s="139" t="s">
        <v>751</v>
      </c>
      <c r="B2588" s="139" t="s">
        <v>294</v>
      </c>
      <c r="C2588" s="139" t="s">
        <v>790</v>
      </c>
      <c r="D2588" s="139" t="s">
        <v>633</v>
      </c>
      <c r="E2588" s="139" t="s">
        <v>754</v>
      </c>
      <c r="F2588" s="49">
        <v>0</v>
      </c>
      <c r="G2588" s="49">
        <v>0</v>
      </c>
      <c r="H2588" s="49">
        <v>0</v>
      </c>
      <c r="I2588" s="49">
        <v>0</v>
      </c>
      <c r="J2588" s="49">
        <v>0</v>
      </c>
      <c r="K2588" s="49">
        <v>0</v>
      </c>
      <c r="L2588" s="49">
        <v>0</v>
      </c>
      <c r="M2588" s="49">
        <v>0</v>
      </c>
      <c r="N2588" s="49">
        <v>0</v>
      </c>
      <c r="O2588" s="139" t="s">
        <v>791</v>
      </c>
      <c r="P2588" s="139" t="s">
        <v>791</v>
      </c>
      <c r="Q2588" s="139" t="s">
        <v>791</v>
      </c>
      <c r="R2588" s="139" t="s">
        <v>791</v>
      </c>
      <c r="S2588" s="139" t="s">
        <v>791</v>
      </c>
      <c r="T2588" s="139" t="s">
        <v>791</v>
      </c>
      <c r="U2588" s="139" t="s">
        <v>791</v>
      </c>
      <c r="V2588" s="139" t="s">
        <v>791</v>
      </c>
    </row>
    <row r="2589" spans="1:22" ht="15.75" customHeight="1">
      <c r="A2589" s="139" t="s">
        <v>751</v>
      </c>
      <c r="B2589" s="139" t="s">
        <v>290</v>
      </c>
      <c r="C2589" s="139" t="s">
        <v>790</v>
      </c>
      <c r="D2589" s="139" t="s">
        <v>633</v>
      </c>
      <c r="E2589" s="139" t="s">
        <v>754</v>
      </c>
      <c r="F2589" s="49">
        <v>1640</v>
      </c>
      <c r="G2589" s="49">
        <v>1400</v>
      </c>
      <c r="H2589" s="49">
        <v>1520</v>
      </c>
      <c r="I2589" s="49">
        <v>1580</v>
      </c>
      <c r="J2589" s="49">
        <v>1480</v>
      </c>
      <c r="K2589" s="49">
        <v>1420</v>
      </c>
      <c r="L2589" s="49">
        <v>1470</v>
      </c>
      <c r="M2589" s="49">
        <v>1740</v>
      </c>
      <c r="N2589" s="49">
        <v>1720</v>
      </c>
      <c r="O2589" s="49">
        <v>1840</v>
      </c>
      <c r="P2589" s="49">
        <v>1790</v>
      </c>
      <c r="Q2589" s="49">
        <v>2000</v>
      </c>
      <c r="R2589" s="49">
        <v>2330</v>
      </c>
      <c r="S2589" s="49">
        <v>2680</v>
      </c>
      <c r="T2589" s="49">
        <v>2500</v>
      </c>
      <c r="U2589" s="49">
        <v>2570</v>
      </c>
      <c r="V2589" s="49">
        <v>2500</v>
      </c>
    </row>
    <row r="2590" spans="1:22" ht="15.75" customHeight="1">
      <c r="A2590" s="139" t="s">
        <v>751</v>
      </c>
      <c r="B2590" s="139" t="s">
        <v>564</v>
      </c>
      <c r="C2590" s="139" t="s">
        <v>790</v>
      </c>
      <c r="D2590" s="139" t="s">
        <v>633</v>
      </c>
      <c r="E2590" s="139" t="s">
        <v>754</v>
      </c>
      <c r="F2590" s="49">
        <v>39.299999999999997</v>
      </c>
      <c r="G2590" s="49">
        <v>40</v>
      </c>
      <c r="H2590" s="49">
        <v>40.9</v>
      </c>
      <c r="I2590" s="49">
        <v>39.299999999999997</v>
      </c>
      <c r="J2590" s="49">
        <v>43.8</v>
      </c>
      <c r="K2590" s="49">
        <v>42.2</v>
      </c>
      <c r="L2590" s="49">
        <v>41.6</v>
      </c>
      <c r="M2590" s="49">
        <v>45.9</v>
      </c>
      <c r="N2590" s="49">
        <v>43.6</v>
      </c>
      <c r="O2590" s="49">
        <v>41.5</v>
      </c>
      <c r="P2590" s="49">
        <v>44.4</v>
      </c>
      <c r="Q2590" s="49">
        <v>43.5</v>
      </c>
      <c r="R2590" s="49">
        <v>41.6</v>
      </c>
      <c r="S2590" s="49">
        <v>42.2</v>
      </c>
      <c r="T2590" s="49">
        <v>45.7</v>
      </c>
      <c r="U2590" s="49">
        <v>44.2</v>
      </c>
      <c r="V2590" s="49">
        <v>47.3</v>
      </c>
    </row>
    <row r="2591" spans="1:22" ht="15.75" customHeight="1">
      <c r="A2591" s="139" t="s">
        <v>751</v>
      </c>
      <c r="B2591" s="139" t="s">
        <v>298</v>
      </c>
      <c r="C2591" s="139" t="s">
        <v>790</v>
      </c>
      <c r="D2591" s="139" t="s">
        <v>633</v>
      </c>
      <c r="E2591" s="139" t="s">
        <v>754</v>
      </c>
      <c r="F2591" s="49">
        <v>297</v>
      </c>
      <c r="G2591" s="49">
        <v>296</v>
      </c>
      <c r="H2591" s="49">
        <v>311</v>
      </c>
      <c r="I2591" s="49">
        <v>363</v>
      </c>
      <c r="J2591" s="49">
        <v>365</v>
      </c>
      <c r="K2591" s="49">
        <v>347</v>
      </c>
      <c r="L2591" s="49">
        <v>346</v>
      </c>
      <c r="M2591" s="49">
        <v>361</v>
      </c>
      <c r="N2591" s="49">
        <v>373</v>
      </c>
      <c r="O2591" s="49">
        <v>361</v>
      </c>
      <c r="P2591" s="49">
        <v>369</v>
      </c>
      <c r="Q2591" s="49">
        <v>373</v>
      </c>
      <c r="R2591" s="49">
        <v>393</v>
      </c>
      <c r="S2591" s="50">
        <f t="array" ref="S2591">TREND($N2591:$R2591,$N$1:$R$1,S$1)</f>
        <v>389.39999999999964</v>
      </c>
      <c r="T2591" s="50">
        <f t="array" ref="T2591">TREND($N2591:$R2591,$N$1:$R$1,T$1)</f>
        <v>394.60000000000036</v>
      </c>
      <c r="U2591" s="50">
        <f t="array" ref="U2591">TREND($N2591:$R2591,$N$1:$R$1,U$1)</f>
        <v>399.79999999999927</v>
      </c>
      <c r="V2591" s="50">
        <f t="array" ref="V2591">TREND($N2591:$R2591,$N$1:$R$1,V$1)</f>
        <v>405</v>
      </c>
    </row>
    <row r="2592" spans="1:22" ht="15.75" customHeight="1">
      <c r="A2592" s="139" t="s">
        <v>751</v>
      </c>
      <c r="B2592" s="139" t="s">
        <v>300</v>
      </c>
      <c r="C2592" s="139" t="s">
        <v>790</v>
      </c>
      <c r="D2592" s="139" t="s">
        <v>633</v>
      </c>
      <c r="E2592" s="139" t="s">
        <v>754</v>
      </c>
      <c r="F2592" s="49">
        <v>22600</v>
      </c>
      <c r="G2592" s="49">
        <v>23300</v>
      </c>
      <c r="H2592" s="49">
        <v>27700</v>
      </c>
      <c r="I2592" s="49">
        <v>26100</v>
      </c>
      <c r="J2592" s="49">
        <v>28300</v>
      </c>
      <c r="K2592" s="49">
        <v>29900</v>
      </c>
      <c r="L2592" s="49">
        <v>33100</v>
      </c>
      <c r="M2592" s="49">
        <v>35000</v>
      </c>
      <c r="N2592" s="49">
        <v>37400</v>
      </c>
      <c r="O2592" s="49">
        <v>38100</v>
      </c>
      <c r="P2592" s="49">
        <v>36900</v>
      </c>
      <c r="Q2592" s="49">
        <v>38400</v>
      </c>
      <c r="R2592" s="49">
        <v>38500</v>
      </c>
      <c r="S2592" s="50">
        <f t="array" ref="S2592">TREND($N2592:$R2592,$N$1:$R$1,S$1)</f>
        <v>38610</v>
      </c>
      <c r="T2592" s="50">
        <f t="array" ref="T2592">TREND($N2592:$R2592,$N$1:$R$1,T$1)</f>
        <v>38860</v>
      </c>
      <c r="U2592" s="50">
        <f t="array" ref="U2592">TREND($N2592:$R2592,$N$1:$R$1,U$1)</f>
        <v>39110</v>
      </c>
      <c r="V2592" s="50">
        <f t="array" ref="V2592">TREND($N2592:$R2592,$N$1:$R$1,V$1)</f>
        <v>39360</v>
      </c>
    </row>
    <row r="2593" spans="1:22" ht="15.75" customHeight="1">
      <c r="A2593" s="139" t="s">
        <v>751</v>
      </c>
      <c r="B2593" s="139" t="s">
        <v>312</v>
      </c>
      <c r="C2593" s="139" t="s">
        <v>790</v>
      </c>
      <c r="D2593" s="139" t="s">
        <v>633</v>
      </c>
      <c r="E2593" s="139" t="s">
        <v>754</v>
      </c>
      <c r="F2593" s="49">
        <v>55.2</v>
      </c>
      <c r="G2593" s="49">
        <v>41.7</v>
      </c>
      <c r="H2593" s="49">
        <v>87.6</v>
      </c>
      <c r="I2593" s="49">
        <v>32.700000000000003</v>
      </c>
      <c r="J2593" s="49">
        <v>69</v>
      </c>
      <c r="K2593" s="49">
        <v>76.900000000000006</v>
      </c>
      <c r="L2593" s="49">
        <v>90.3</v>
      </c>
      <c r="M2593" s="49">
        <v>118</v>
      </c>
      <c r="N2593" s="49">
        <v>137</v>
      </c>
      <c r="O2593" s="49">
        <v>164</v>
      </c>
      <c r="P2593" s="49">
        <v>183</v>
      </c>
      <c r="Q2593" s="49">
        <v>244</v>
      </c>
      <c r="R2593" s="49">
        <v>314</v>
      </c>
      <c r="S2593" s="50">
        <f t="array" ref="S2593">TREND($N2593:$R2593,$N$1:$R$1,S$1)</f>
        <v>338.59999999999127</v>
      </c>
      <c r="T2593" s="50">
        <f t="array" ref="T2593">TREND($N2593:$R2593,$N$1:$R$1,T$1)</f>
        <v>381.99999999998545</v>
      </c>
      <c r="U2593" s="50">
        <f t="array" ref="U2593">TREND($N2593:$R2593,$N$1:$R$1,U$1)</f>
        <v>425.39999999999418</v>
      </c>
      <c r="V2593" s="50">
        <f t="array" ref="V2593">TREND($N2593:$R2593,$N$1:$R$1,V$1)</f>
        <v>468.79999999998836</v>
      </c>
    </row>
    <row r="2594" spans="1:22" ht="15.75" customHeight="1">
      <c r="A2594" s="139" t="s">
        <v>751</v>
      </c>
      <c r="B2594" s="139" t="s">
        <v>288</v>
      </c>
      <c r="C2594" s="139" t="s">
        <v>790</v>
      </c>
      <c r="D2594" s="139" t="s">
        <v>633</v>
      </c>
      <c r="E2594" s="139" t="s">
        <v>754</v>
      </c>
      <c r="F2594" s="49">
        <v>28.1</v>
      </c>
      <c r="G2594" s="49">
        <v>51.3</v>
      </c>
      <c r="H2594" s="49">
        <v>29.9</v>
      </c>
      <c r="I2594" s="49">
        <v>17.2</v>
      </c>
      <c r="J2594" s="49">
        <v>50.9</v>
      </c>
      <c r="K2594" s="49">
        <v>47.3</v>
      </c>
      <c r="L2594" s="49">
        <v>44.7</v>
      </c>
      <c r="M2594" s="49">
        <v>54.5</v>
      </c>
      <c r="N2594" s="49">
        <v>61.5</v>
      </c>
      <c r="O2594" s="49">
        <v>67.2</v>
      </c>
      <c r="P2594" s="49">
        <v>76.7</v>
      </c>
      <c r="Q2594" s="49">
        <v>108</v>
      </c>
      <c r="R2594" s="49">
        <v>131</v>
      </c>
      <c r="S2594" s="50">
        <f t="array" ref="S2594">TREND($N2594:$R2594,$N$1:$R$1,S$1)</f>
        <v>142.81999999999243</v>
      </c>
      <c r="T2594" s="50">
        <f t="array" ref="T2594">TREND($N2594:$R2594,$N$1:$R$1,T$1)</f>
        <v>160.79999999999563</v>
      </c>
      <c r="U2594" s="50">
        <f t="array" ref="U2594">TREND($N2594:$R2594,$N$1:$R$1,U$1)</f>
        <v>178.77999999999884</v>
      </c>
      <c r="V2594" s="50">
        <f t="array" ref="V2594">TREND($N2594:$R2594,$N$1:$R$1,V$1)</f>
        <v>196.75999999999476</v>
      </c>
    </row>
    <row r="2595" spans="1:22" ht="15.75" customHeight="1">
      <c r="A2595" s="139" t="s">
        <v>751</v>
      </c>
      <c r="B2595" s="139" t="s">
        <v>308</v>
      </c>
      <c r="C2595" s="139" t="s">
        <v>790</v>
      </c>
      <c r="D2595" s="139" t="s">
        <v>633</v>
      </c>
      <c r="E2595" s="139" t="s">
        <v>754</v>
      </c>
      <c r="F2595" s="49">
        <v>0.42499999999999999</v>
      </c>
      <c r="G2595" s="49">
        <v>0.34300000000000003</v>
      </c>
      <c r="H2595" s="49">
        <v>1.38</v>
      </c>
      <c r="I2595" s="49">
        <v>1.4</v>
      </c>
      <c r="J2595" s="49">
        <v>1.4</v>
      </c>
      <c r="K2595" s="49">
        <v>1.69</v>
      </c>
      <c r="L2595" s="49">
        <v>1.78</v>
      </c>
      <c r="M2595" s="49">
        <v>0.623</v>
      </c>
      <c r="N2595" s="49">
        <v>0.69799999999999995</v>
      </c>
      <c r="O2595" s="49">
        <v>0.80400000000000005</v>
      </c>
      <c r="P2595" s="49">
        <v>1.17</v>
      </c>
      <c r="Q2595" s="49">
        <v>0.441</v>
      </c>
      <c r="R2595" s="49">
        <v>0.10100000000000001</v>
      </c>
      <c r="S2595" s="50">
        <f t="array" ref="S2595">TREND($N2595:$R2595,$N$1:$R$1,S$1)</f>
        <v>0.17570000000000618</v>
      </c>
      <c r="T2595" s="50">
        <f t="array" ref="T2595">TREND($N2595:$R2595,$N$1:$R$1,T$1)</f>
        <v>1.999999999998181E-2</v>
      </c>
      <c r="U2595" s="50">
        <f t="array" ref="U2595">TREND($N2595:$R2595,$N$1:$R$1,U$1)</f>
        <v>-0.13569999999998572</v>
      </c>
      <c r="V2595" s="50">
        <f t="array" ref="V2595">TREND($N2595:$R2595,$N$1:$R$1,V$1)</f>
        <v>-0.2914000000000101</v>
      </c>
    </row>
    <row r="2596" spans="1:22" ht="15.75" customHeight="1">
      <c r="A2596" s="139" t="s">
        <v>751</v>
      </c>
      <c r="B2596" s="139" t="s">
        <v>306</v>
      </c>
      <c r="C2596" s="139" t="s">
        <v>790</v>
      </c>
      <c r="D2596" s="139" t="s">
        <v>633</v>
      </c>
      <c r="E2596" s="139" t="s">
        <v>754</v>
      </c>
      <c r="F2596" s="49">
        <v>0.67300000000000004</v>
      </c>
      <c r="G2596" s="49">
        <v>1.03</v>
      </c>
      <c r="H2596" s="49">
        <v>0.98399999999999999</v>
      </c>
      <c r="I2596" s="49">
        <v>0</v>
      </c>
      <c r="J2596" s="49">
        <v>0</v>
      </c>
      <c r="K2596" s="49">
        <v>0</v>
      </c>
      <c r="L2596" s="49">
        <v>0</v>
      </c>
      <c r="M2596" s="49">
        <v>0</v>
      </c>
      <c r="N2596" s="49">
        <v>0</v>
      </c>
      <c r="O2596" s="49">
        <v>0</v>
      </c>
      <c r="P2596" s="49">
        <v>0</v>
      </c>
      <c r="Q2596" s="50">
        <f t="shared" ref="Q2596:V2596" si="0">AVERAGE($F2596:$H2596)</f>
        <v>0.89566666666666672</v>
      </c>
      <c r="R2596" s="50">
        <f t="shared" si="0"/>
        <v>0.89566666666666672</v>
      </c>
      <c r="S2596" s="50">
        <f t="shared" si="0"/>
        <v>0.89566666666666672</v>
      </c>
      <c r="T2596" s="50">
        <f t="shared" si="0"/>
        <v>0.89566666666666672</v>
      </c>
      <c r="U2596" s="50">
        <f t="shared" si="0"/>
        <v>0.89566666666666672</v>
      </c>
      <c r="V2596" s="50">
        <f t="shared" si="0"/>
        <v>0.89566666666666672</v>
      </c>
    </row>
    <row r="2597" spans="1:22" ht="15.75" customHeight="1">
      <c r="A2597" s="139" t="s">
        <v>751</v>
      </c>
      <c r="B2597" s="139" t="s">
        <v>302</v>
      </c>
      <c r="C2597" s="139" t="s">
        <v>790</v>
      </c>
      <c r="D2597" s="139" t="s">
        <v>633</v>
      </c>
      <c r="E2597" s="139" t="s">
        <v>754</v>
      </c>
      <c r="F2597" s="49">
        <v>420</v>
      </c>
      <c r="G2597" s="49">
        <v>393</v>
      </c>
      <c r="H2597" s="49">
        <v>418</v>
      </c>
      <c r="I2597" s="49">
        <v>389</v>
      </c>
      <c r="J2597" s="49">
        <v>442</v>
      </c>
      <c r="K2597" s="49">
        <v>418</v>
      </c>
      <c r="L2597" s="49">
        <v>419</v>
      </c>
      <c r="M2597" s="49">
        <v>449</v>
      </c>
      <c r="N2597" s="49">
        <v>343</v>
      </c>
      <c r="O2597" s="49">
        <v>323</v>
      </c>
      <c r="P2597" s="49">
        <v>294</v>
      </c>
      <c r="Q2597" s="49">
        <v>314</v>
      </c>
      <c r="R2597" s="49">
        <v>324</v>
      </c>
      <c r="S2597" s="50">
        <f t="array" ref="S2597">TREND($N2597:$R2597,$N$1:$R$1,S$1)</f>
        <v>305.5</v>
      </c>
      <c r="T2597" s="50">
        <f t="array" ref="T2597">TREND($N2597:$R2597,$N$1:$R$1,T$1)</f>
        <v>300.79999999999927</v>
      </c>
      <c r="U2597" s="50">
        <f t="array" ref="U2597">TREND($N2597:$R2597,$N$1:$R$1,U$1)</f>
        <v>296.10000000000036</v>
      </c>
      <c r="V2597" s="50">
        <f t="array" ref="V2597">TREND($N2597:$R2597,$N$1:$R$1,V$1)</f>
        <v>291.39999999999964</v>
      </c>
    </row>
    <row r="2598" spans="1:22" ht="15.75" customHeight="1">
      <c r="A2598" s="139" t="s">
        <v>751</v>
      </c>
      <c r="B2598" s="139" t="s">
        <v>304</v>
      </c>
      <c r="C2598" s="139" t="s">
        <v>790</v>
      </c>
      <c r="D2598" s="139" t="s">
        <v>633</v>
      </c>
      <c r="E2598" s="139" t="s">
        <v>754</v>
      </c>
      <c r="F2598" s="49">
        <v>0</v>
      </c>
      <c r="G2598" s="49">
        <v>0</v>
      </c>
      <c r="H2598" s="49">
        <v>0</v>
      </c>
      <c r="I2598" s="49">
        <v>0</v>
      </c>
      <c r="J2598" s="49">
        <v>0</v>
      </c>
      <c r="K2598" s="49">
        <v>0</v>
      </c>
      <c r="L2598" s="49">
        <v>0</v>
      </c>
      <c r="M2598" s="49">
        <v>0</v>
      </c>
      <c r="N2598" s="49">
        <v>0</v>
      </c>
      <c r="O2598" s="139" t="s">
        <v>791</v>
      </c>
      <c r="P2598" s="139" t="s">
        <v>791</v>
      </c>
      <c r="Q2598" s="139" t="s">
        <v>791</v>
      </c>
      <c r="R2598" s="139" t="s">
        <v>791</v>
      </c>
      <c r="S2598" s="139" t="s">
        <v>791</v>
      </c>
      <c r="T2598" s="139" t="s">
        <v>791</v>
      </c>
      <c r="U2598" s="139" t="s">
        <v>791</v>
      </c>
      <c r="V2598" s="139" t="s">
        <v>791</v>
      </c>
    </row>
    <row r="2599" spans="1:22" ht="15.75" customHeight="1">
      <c r="A2599" s="139" t="s">
        <v>751</v>
      </c>
      <c r="B2599" s="139" t="s">
        <v>292</v>
      </c>
      <c r="C2599" s="139" t="s">
        <v>790</v>
      </c>
      <c r="D2599" s="139" t="s">
        <v>633</v>
      </c>
      <c r="E2599" s="139" t="s">
        <v>754</v>
      </c>
      <c r="F2599" s="49">
        <v>0</v>
      </c>
      <c r="G2599" s="49">
        <v>0</v>
      </c>
      <c r="H2599" s="49">
        <v>0</v>
      </c>
      <c r="I2599" s="49">
        <v>0</v>
      </c>
      <c r="J2599" s="49">
        <v>0</v>
      </c>
      <c r="K2599" s="49">
        <v>0</v>
      </c>
      <c r="L2599" s="49">
        <v>0</v>
      </c>
      <c r="M2599" s="49">
        <v>0</v>
      </c>
      <c r="N2599" s="49">
        <v>0</v>
      </c>
      <c r="O2599" s="139" t="s">
        <v>791</v>
      </c>
      <c r="P2599" s="139" t="s">
        <v>791</v>
      </c>
      <c r="Q2599" s="139" t="s">
        <v>791</v>
      </c>
      <c r="R2599" s="139" t="s">
        <v>791</v>
      </c>
      <c r="S2599" s="139" t="s">
        <v>791</v>
      </c>
      <c r="T2599" s="139" t="s">
        <v>791</v>
      </c>
      <c r="U2599" s="139" t="s">
        <v>791</v>
      </c>
      <c r="V2599" s="139" t="s">
        <v>791</v>
      </c>
    </row>
    <row r="2600" spans="1:22" ht="15.75" customHeight="1">
      <c r="A2600" s="139" t="s">
        <v>751</v>
      </c>
      <c r="B2600" s="139" t="s">
        <v>310</v>
      </c>
      <c r="C2600" s="139" t="s">
        <v>790</v>
      </c>
      <c r="D2600" s="139" t="s">
        <v>633</v>
      </c>
      <c r="E2600" s="139" t="s">
        <v>754</v>
      </c>
      <c r="F2600" s="49">
        <v>104</v>
      </c>
      <c r="G2600" s="49">
        <v>84.8</v>
      </c>
      <c r="H2600" s="49">
        <v>63</v>
      </c>
      <c r="I2600" s="49">
        <v>46.6</v>
      </c>
      <c r="J2600" s="49">
        <v>69.400000000000006</v>
      </c>
      <c r="K2600" s="49">
        <v>55.1</v>
      </c>
      <c r="L2600" s="49">
        <v>80.7</v>
      </c>
      <c r="M2600" s="49">
        <v>50.2</v>
      </c>
      <c r="N2600" s="49">
        <v>59.6</v>
      </c>
      <c r="O2600" s="49">
        <v>92.2</v>
      </c>
      <c r="P2600" s="49">
        <v>81.400000000000006</v>
      </c>
      <c r="Q2600" s="49">
        <v>101</v>
      </c>
      <c r="R2600" s="49">
        <v>77.5</v>
      </c>
      <c r="S2600" s="50">
        <f t="array" ref="S2600">TREND($N2600:$R2600,$N$1:$R$1,S$1)</f>
        <v>95.719999999999345</v>
      </c>
      <c r="T2600" s="50">
        <f t="array" ref="T2600">TREND($N2600:$R2600,$N$1:$R$1,T$1)</f>
        <v>100.18000000000029</v>
      </c>
      <c r="U2600" s="50">
        <f t="array" ref="U2600">TREND($N2600:$R2600,$N$1:$R$1,U$1)</f>
        <v>104.63999999999942</v>
      </c>
      <c r="V2600" s="50">
        <f t="array" ref="V2600">TREND($N2600:$R2600,$N$1:$R$1,V$1)</f>
        <v>109.10000000000036</v>
      </c>
    </row>
    <row r="2601" spans="1:22" ht="15.75" customHeight="1">
      <c r="A2601" s="139" t="s">
        <v>751</v>
      </c>
      <c r="B2601" s="139" t="s">
        <v>316</v>
      </c>
      <c r="C2601" s="139" t="s">
        <v>790</v>
      </c>
      <c r="D2601" s="139" t="s">
        <v>633</v>
      </c>
      <c r="E2601" s="139" t="s">
        <v>754</v>
      </c>
      <c r="F2601" s="49">
        <v>139</v>
      </c>
      <c r="G2601" s="49">
        <v>88.8</v>
      </c>
      <c r="H2601" s="49">
        <v>55.7</v>
      </c>
      <c r="I2601" s="49">
        <v>22.2</v>
      </c>
      <c r="J2601" s="49">
        <v>26.8</v>
      </c>
      <c r="K2601" s="49">
        <v>24.9</v>
      </c>
      <c r="L2601" s="49">
        <v>32.799999999999997</v>
      </c>
      <c r="M2601" s="49">
        <v>22.1</v>
      </c>
      <c r="N2601" s="49">
        <v>54.2</v>
      </c>
      <c r="O2601" s="49">
        <v>51.3</v>
      </c>
      <c r="P2601" s="49">
        <v>59.6</v>
      </c>
      <c r="Q2601" s="49">
        <v>73.599999999999994</v>
      </c>
      <c r="R2601" s="49">
        <v>48.8</v>
      </c>
      <c r="S2601" s="50">
        <f t="array" ref="S2601">TREND($N2601:$R2601,$N$1:$R$1,S$1)</f>
        <v>60.949999999999818</v>
      </c>
      <c r="T2601" s="50">
        <f t="array" ref="T2601">TREND($N2601:$R2601,$N$1:$R$1,T$1)</f>
        <v>62.099999999999909</v>
      </c>
      <c r="U2601" s="50">
        <f t="array" ref="U2601">TREND($N2601:$R2601,$N$1:$R$1,U$1)</f>
        <v>63.25</v>
      </c>
      <c r="V2601" s="50">
        <f t="array" ref="V2601">TREND($N2601:$R2601,$N$1:$R$1,V$1)</f>
        <v>64.400000000000091</v>
      </c>
    </row>
    <row r="2602" spans="1:22" ht="15.75" customHeight="1">
      <c r="A2602" s="139" t="s">
        <v>751</v>
      </c>
      <c r="B2602" s="139" t="s">
        <v>318</v>
      </c>
      <c r="C2602" s="139" t="s">
        <v>790</v>
      </c>
      <c r="D2602" s="139" t="s">
        <v>633</v>
      </c>
      <c r="E2602" s="139" t="s">
        <v>754</v>
      </c>
      <c r="F2602" s="49">
        <v>1.67</v>
      </c>
      <c r="G2602" s="49">
        <v>0.16700000000000001</v>
      </c>
      <c r="H2602" s="49">
        <v>0.41899999999999998</v>
      </c>
      <c r="I2602" s="49">
        <v>0.73099999999999998</v>
      </c>
      <c r="J2602" s="49">
        <v>0.94699999999999995</v>
      </c>
      <c r="K2602" s="49">
        <v>0.96699999999999997</v>
      </c>
      <c r="L2602" s="49">
        <v>1.17</v>
      </c>
      <c r="M2602" s="49">
        <v>1.1100000000000001</v>
      </c>
      <c r="N2602" s="49">
        <v>0.53700000000000003</v>
      </c>
      <c r="O2602" s="49">
        <v>1.1399999999999999</v>
      </c>
      <c r="P2602" s="49">
        <v>0.73799999999999999</v>
      </c>
      <c r="Q2602" s="49">
        <v>0.90900000000000003</v>
      </c>
      <c r="R2602" s="49">
        <v>0.54900000000000004</v>
      </c>
      <c r="S2602" s="49">
        <v>0.79</v>
      </c>
      <c r="T2602" s="49">
        <v>0.40699999999999997</v>
      </c>
      <c r="U2602" s="49">
        <v>0.39800000000000002</v>
      </c>
      <c r="V2602" s="49">
        <v>0.39400000000000002</v>
      </c>
    </row>
    <row r="2603" spans="1:22" ht="15.75" customHeight="1">
      <c r="A2603" s="139" t="s">
        <v>751</v>
      </c>
      <c r="B2603" s="139" t="s">
        <v>320</v>
      </c>
      <c r="C2603" s="139" t="s">
        <v>790</v>
      </c>
      <c r="D2603" s="139" t="s">
        <v>633</v>
      </c>
      <c r="E2603" s="139" t="s">
        <v>754</v>
      </c>
      <c r="F2603" s="49">
        <v>161</v>
      </c>
      <c r="G2603" s="49">
        <v>183</v>
      </c>
      <c r="H2603" s="49">
        <v>164</v>
      </c>
      <c r="I2603" s="49">
        <v>140</v>
      </c>
      <c r="J2603" s="49">
        <v>147</v>
      </c>
      <c r="K2603" s="49">
        <v>139</v>
      </c>
      <c r="L2603" s="49">
        <v>161</v>
      </c>
      <c r="M2603" s="49">
        <v>203</v>
      </c>
      <c r="N2603" s="49">
        <v>196</v>
      </c>
      <c r="O2603" s="49">
        <v>150</v>
      </c>
      <c r="P2603" s="49">
        <v>173</v>
      </c>
      <c r="Q2603" s="49">
        <v>191</v>
      </c>
      <c r="R2603" s="49">
        <v>252</v>
      </c>
      <c r="S2603" s="49">
        <v>262</v>
      </c>
      <c r="T2603" s="49">
        <v>209</v>
      </c>
      <c r="U2603" s="49">
        <v>352</v>
      </c>
      <c r="V2603" s="49">
        <v>379</v>
      </c>
    </row>
    <row r="2604" spans="1:22" ht="15.75" customHeight="1">
      <c r="A2604" s="139" t="s">
        <v>751</v>
      </c>
      <c r="B2604" s="139" t="s">
        <v>355</v>
      </c>
      <c r="C2604" s="139" t="s">
        <v>790</v>
      </c>
      <c r="D2604" s="139" t="s">
        <v>633</v>
      </c>
      <c r="E2604" s="139" t="s">
        <v>754</v>
      </c>
      <c r="F2604" s="49">
        <v>2800</v>
      </c>
      <c r="G2604" s="49">
        <v>2550</v>
      </c>
      <c r="H2604" s="49">
        <v>2640</v>
      </c>
      <c r="I2604" s="49">
        <v>2460</v>
      </c>
      <c r="J2604" s="49">
        <v>2490</v>
      </c>
      <c r="K2604" s="49">
        <v>2330</v>
      </c>
      <c r="L2604" s="49">
        <v>2310</v>
      </c>
      <c r="M2604" s="49">
        <v>2430</v>
      </c>
      <c r="N2604" s="49">
        <v>2480</v>
      </c>
      <c r="O2604" s="49">
        <v>2590</v>
      </c>
      <c r="P2604" s="49">
        <v>2330</v>
      </c>
      <c r="Q2604" s="49">
        <v>2640</v>
      </c>
      <c r="R2604" s="49">
        <v>2570</v>
      </c>
      <c r="S2604" s="49">
        <v>2700</v>
      </c>
      <c r="T2604" s="49">
        <v>2940</v>
      </c>
      <c r="U2604" s="49">
        <v>3070</v>
      </c>
      <c r="V2604" s="49">
        <v>2770</v>
      </c>
    </row>
    <row r="2605" spans="1:22" ht="15.75" customHeight="1">
      <c r="A2605" s="139" t="s">
        <v>751</v>
      </c>
      <c r="B2605" s="139" t="s">
        <v>326</v>
      </c>
      <c r="C2605" s="139" t="s">
        <v>790</v>
      </c>
      <c r="D2605" s="139" t="s">
        <v>633</v>
      </c>
      <c r="E2605" s="139" t="s">
        <v>754</v>
      </c>
      <c r="F2605" s="49">
        <v>0.33700000000000002</v>
      </c>
      <c r="G2605" s="49">
        <v>0.34300000000000003</v>
      </c>
      <c r="H2605" s="49">
        <v>0</v>
      </c>
      <c r="I2605" s="49">
        <v>0</v>
      </c>
      <c r="J2605" s="49">
        <v>0</v>
      </c>
      <c r="K2605" s="49">
        <v>0</v>
      </c>
      <c r="L2605" s="49">
        <v>0</v>
      </c>
      <c r="M2605" s="49">
        <v>0</v>
      </c>
      <c r="N2605" s="49">
        <v>0</v>
      </c>
      <c r="O2605" s="49">
        <v>0</v>
      </c>
      <c r="P2605" s="49">
        <v>0</v>
      </c>
      <c r="Q2605" s="50">
        <f t="shared" ref="Q2605:V2605" si="1">AVERAGE($F2605:$G2605)</f>
        <v>0.34</v>
      </c>
      <c r="R2605" s="50">
        <f t="shared" si="1"/>
        <v>0.34</v>
      </c>
      <c r="S2605" s="50">
        <f t="shared" si="1"/>
        <v>0.34</v>
      </c>
      <c r="T2605" s="50">
        <f t="shared" si="1"/>
        <v>0.34</v>
      </c>
      <c r="U2605" s="50">
        <f t="shared" si="1"/>
        <v>0.34</v>
      </c>
      <c r="V2605" s="50">
        <f t="shared" si="1"/>
        <v>0.34</v>
      </c>
    </row>
    <row r="2606" spans="1:22" ht="15.75" customHeight="1">
      <c r="A2606" s="139" t="s">
        <v>751</v>
      </c>
      <c r="B2606" s="139" t="s">
        <v>322</v>
      </c>
      <c r="C2606" s="139" t="s">
        <v>790</v>
      </c>
      <c r="D2606" s="139" t="s">
        <v>633</v>
      </c>
      <c r="E2606" s="139" t="s">
        <v>754</v>
      </c>
      <c r="F2606" s="49">
        <v>268</v>
      </c>
      <c r="G2606" s="49">
        <v>207</v>
      </c>
      <c r="H2606" s="49">
        <v>237</v>
      </c>
      <c r="I2606" s="49">
        <v>229</v>
      </c>
      <c r="J2606" s="49">
        <v>160</v>
      </c>
      <c r="K2606" s="49">
        <v>222</v>
      </c>
      <c r="L2606" s="49">
        <v>196</v>
      </c>
      <c r="M2606" s="49">
        <v>194</v>
      </c>
      <c r="N2606" s="49">
        <v>231</v>
      </c>
      <c r="O2606" s="49">
        <v>187</v>
      </c>
      <c r="P2606" s="49">
        <v>156</v>
      </c>
      <c r="Q2606" s="49">
        <v>165</v>
      </c>
      <c r="R2606" s="49">
        <v>192</v>
      </c>
      <c r="S2606" s="49">
        <v>246</v>
      </c>
      <c r="T2606" s="49">
        <v>240</v>
      </c>
      <c r="U2606" s="49">
        <v>177</v>
      </c>
      <c r="V2606" s="49">
        <v>217</v>
      </c>
    </row>
    <row r="2607" spans="1:22" ht="15.75" customHeight="1">
      <c r="A2607" s="139" t="s">
        <v>751</v>
      </c>
      <c r="B2607" s="139" t="s">
        <v>328</v>
      </c>
      <c r="C2607" s="139" t="s">
        <v>790</v>
      </c>
      <c r="D2607" s="139" t="s">
        <v>633</v>
      </c>
      <c r="E2607" s="139" t="s">
        <v>754</v>
      </c>
      <c r="F2607" s="49">
        <v>129</v>
      </c>
      <c r="G2607" s="49">
        <v>178</v>
      </c>
      <c r="H2607" s="49">
        <v>169</v>
      </c>
      <c r="I2607" s="49">
        <v>144</v>
      </c>
      <c r="J2607" s="49">
        <v>164</v>
      </c>
      <c r="K2607" s="49">
        <v>161</v>
      </c>
      <c r="L2607" s="49">
        <v>184</v>
      </c>
      <c r="M2607" s="49">
        <v>178</v>
      </c>
      <c r="N2607" s="49">
        <v>184</v>
      </c>
      <c r="O2607" s="49">
        <v>218</v>
      </c>
      <c r="P2607" s="49">
        <v>206</v>
      </c>
      <c r="Q2607" s="49">
        <v>217</v>
      </c>
      <c r="R2607" s="49">
        <v>230</v>
      </c>
      <c r="S2607" s="50">
        <f t="array" ref="S2607">TREND($N2607:$R2607,$N$1:$R$1,S$1)</f>
        <v>238.29999999999927</v>
      </c>
      <c r="T2607" s="50">
        <f t="array" ref="T2607">TREND($N2607:$R2607,$N$1:$R$1,T$1)</f>
        <v>247.39999999999782</v>
      </c>
      <c r="U2607" s="50">
        <f t="array" ref="U2607">TREND($N2607:$R2607,$N$1:$R$1,U$1)</f>
        <v>256.5</v>
      </c>
      <c r="V2607" s="50">
        <f t="array" ref="V2607">TREND($N2607:$R2607,$N$1:$R$1,V$1)</f>
        <v>265.59999999999854</v>
      </c>
    </row>
    <row r="2608" spans="1:22" ht="15.75" customHeight="1">
      <c r="A2608" s="139" t="s">
        <v>751</v>
      </c>
      <c r="B2608" s="139" t="s">
        <v>229</v>
      </c>
      <c r="C2608" s="139" t="s">
        <v>790</v>
      </c>
      <c r="D2608" s="139" t="s">
        <v>633</v>
      </c>
      <c r="E2608" s="139" t="s">
        <v>754</v>
      </c>
      <c r="F2608" s="49">
        <v>43.1</v>
      </c>
      <c r="G2608" s="49">
        <v>43.3</v>
      </c>
      <c r="H2608" s="49">
        <v>68.400000000000006</v>
      </c>
      <c r="I2608" s="49">
        <v>68.3</v>
      </c>
      <c r="J2608" s="49">
        <v>82.6</v>
      </c>
      <c r="K2608" s="49">
        <v>69</v>
      </c>
      <c r="L2608" s="49">
        <v>54.3</v>
      </c>
      <c r="M2608" s="49">
        <v>50.4</v>
      </c>
      <c r="N2608" s="49">
        <v>43.7</v>
      </c>
      <c r="O2608" s="49">
        <v>66.8</v>
      </c>
      <c r="P2608" s="49">
        <v>108</v>
      </c>
      <c r="Q2608" s="49">
        <v>97.5</v>
      </c>
      <c r="R2608" s="49">
        <v>112</v>
      </c>
      <c r="S2608" s="50">
        <f t="array" ref="S2608">TREND($N2608:$R2608,$N$1:$R$1,S$1)</f>
        <v>135.7899999999936</v>
      </c>
      <c r="T2608" s="50">
        <f t="array" ref="T2608">TREND($N2608:$R2608,$N$1:$R$1,T$1)</f>
        <v>152.5199999999968</v>
      </c>
      <c r="U2608" s="50">
        <f t="array" ref="U2608">TREND($N2608:$R2608,$N$1:$R$1,U$1)</f>
        <v>169.25</v>
      </c>
      <c r="V2608" s="50">
        <f t="array" ref="V2608">TREND($N2608:$R2608,$N$1:$R$1,V$1)</f>
        <v>185.97999999999593</v>
      </c>
    </row>
    <row r="2609" spans="1:22" ht="15.75" customHeight="1">
      <c r="A2609" s="139" t="s">
        <v>751</v>
      </c>
      <c r="B2609" s="139" t="s">
        <v>762</v>
      </c>
      <c r="C2609" s="139" t="s">
        <v>790</v>
      </c>
      <c r="D2609" s="139" t="s">
        <v>633</v>
      </c>
      <c r="E2609" s="139" t="s">
        <v>754</v>
      </c>
      <c r="F2609" s="49">
        <v>116000</v>
      </c>
      <c r="G2609" s="49">
        <v>114000</v>
      </c>
      <c r="H2609" s="49">
        <v>119000</v>
      </c>
      <c r="I2609" s="49">
        <v>128000</v>
      </c>
      <c r="J2609" s="49">
        <v>130000</v>
      </c>
      <c r="K2609" s="49">
        <v>131000</v>
      </c>
      <c r="L2609" s="49">
        <v>135000</v>
      </c>
      <c r="M2609" s="49">
        <v>140000</v>
      </c>
      <c r="N2609" s="49">
        <v>143000</v>
      </c>
      <c r="O2609" s="49">
        <v>143000</v>
      </c>
      <c r="P2609" s="49">
        <v>145000</v>
      </c>
      <c r="Q2609" s="49">
        <v>148000</v>
      </c>
      <c r="R2609" s="49">
        <v>152000</v>
      </c>
      <c r="S2609" s="49">
        <v>31100</v>
      </c>
      <c r="T2609" s="49">
        <v>30800</v>
      </c>
      <c r="U2609" s="49">
        <v>30000</v>
      </c>
      <c r="V2609" s="49">
        <v>31200</v>
      </c>
    </row>
    <row r="2610" spans="1:22" ht="15.75" customHeight="1">
      <c r="A2610" s="139" t="s">
        <v>751</v>
      </c>
      <c r="B2610" s="139" t="s">
        <v>330</v>
      </c>
      <c r="C2610" s="139" t="s">
        <v>790</v>
      </c>
      <c r="D2610" s="139" t="s">
        <v>633</v>
      </c>
      <c r="E2610" s="139" t="s">
        <v>754</v>
      </c>
      <c r="F2610" s="49">
        <v>100</v>
      </c>
      <c r="G2610" s="49">
        <v>140</v>
      </c>
      <c r="H2610" s="49">
        <v>191</v>
      </c>
      <c r="I2610" s="49">
        <v>191</v>
      </c>
      <c r="J2610" s="49">
        <v>220</v>
      </c>
      <c r="K2610" s="49">
        <v>105</v>
      </c>
      <c r="L2610" s="49">
        <v>178</v>
      </c>
      <c r="M2610" s="49">
        <v>201</v>
      </c>
      <c r="N2610" s="49">
        <v>225</v>
      </c>
      <c r="O2610" s="49">
        <v>213</v>
      </c>
      <c r="P2610" s="49">
        <v>242</v>
      </c>
      <c r="Q2610" s="49">
        <v>256</v>
      </c>
      <c r="R2610" s="49">
        <v>284</v>
      </c>
      <c r="S2610" s="50">
        <f t="array" ref="S2610">TREND($N2610:$R2610,$N$1:$R$1,S$1)</f>
        <v>292.29999999999927</v>
      </c>
      <c r="T2610" s="50">
        <f t="array" ref="T2610">TREND($N2610:$R2610,$N$1:$R$1,T$1)</f>
        <v>308.39999999999782</v>
      </c>
      <c r="U2610" s="50">
        <f t="array" ref="U2610">TREND($N2610:$R2610,$N$1:$R$1,U$1)</f>
        <v>324.5</v>
      </c>
      <c r="V2610" s="50">
        <f t="array" ref="V2610">TREND($N2610:$R2610,$N$1:$R$1,V$1)</f>
        <v>340.59999999999854</v>
      </c>
    </row>
    <row r="2611" spans="1:22" ht="15.75" customHeight="1">
      <c r="A2611" s="139" t="s">
        <v>751</v>
      </c>
      <c r="B2611" s="139" t="s">
        <v>332</v>
      </c>
      <c r="C2611" s="139" t="s">
        <v>790</v>
      </c>
      <c r="D2611" s="139" t="s">
        <v>633</v>
      </c>
      <c r="E2611" s="139" t="s">
        <v>754</v>
      </c>
      <c r="F2611" s="49">
        <v>1910</v>
      </c>
      <c r="G2611" s="49">
        <v>2050</v>
      </c>
      <c r="H2611" s="49">
        <v>1960</v>
      </c>
      <c r="I2611" s="49">
        <v>1970</v>
      </c>
      <c r="J2611" s="49">
        <v>2280</v>
      </c>
      <c r="K2611" s="49">
        <v>2180</v>
      </c>
      <c r="L2611" s="49">
        <v>2330</v>
      </c>
      <c r="M2611" s="49">
        <v>2240</v>
      </c>
      <c r="N2611" s="49">
        <v>2370</v>
      </c>
      <c r="O2611" s="49">
        <v>2470</v>
      </c>
      <c r="P2611" s="49">
        <v>3240</v>
      </c>
      <c r="Q2611" s="49">
        <v>3500</v>
      </c>
      <c r="R2611" s="49">
        <v>3710</v>
      </c>
      <c r="S2611" s="50">
        <f t="array" ref="S2611">TREND($N2611:$R2611,$N$1:$R$1,S$1)</f>
        <v>4171</v>
      </c>
      <c r="T2611" s="50">
        <f t="array" ref="T2611">TREND($N2611:$R2611,$N$1:$R$1,T$1)</f>
        <v>4542</v>
      </c>
      <c r="U2611" s="50">
        <f t="array" ref="U2611">TREND($N2611:$R2611,$N$1:$R$1,U$1)</f>
        <v>4913</v>
      </c>
      <c r="V2611" s="50">
        <f t="array" ref="V2611">TREND($N2611:$R2611,$N$1:$R$1,V$1)</f>
        <v>5284</v>
      </c>
    </row>
    <row r="2612" spans="1:22" ht="15.75" customHeight="1">
      <c r="A2612" s="139" t="s">
        <v>751</v>
      </c>
      <c r="B2612" s="139" t="s">
        <v>338</v>
      </c>
      <c r="C2612" s="139" t="s">
        <v>790</v>
      </c>
      <c r="D2612" s="139" t="s">
        <v>633</v>
      </c>
      <c r="E2612" s="139" t="s">
        <v>754</v>
      </c>
      <c r="F2612" s="49">
        <v>1.68</v>
      </c>
      <c r="G2612" s="49">
        <v>1.37</v>
      </c>
      <c r="H2612" s="49">
        <v>1.04</v>
      </c>
      <c r="I2612" s="49">
        <v>1.05</v>
      </c>
      <c r="J2612" s="49">
        <v>1.05</v>
      </c>
      <c r="K2612" s="49">
        <v>1.27</v>
      </c>
      <c r="L2612" s="49">
        <v>1.34</v>
      </c>
      <c r="M2612" s="49">
        <v>0.46700000000000003</v>
      </c>
      <c r="N2612" s="49">
        <v>0.52400000000000002</v>
      </c>
      <c r="O2612" s="49">
        <v>0.60299999999999998</v>
      </c>
      <c r="P2612" s="49">
        <v>0.88</v>
      </c>
      <c r="Q2612" s="49">
        <v>0.33100000000000002</v>
      </c>
      <c r="R2612" s="49">
        <v>7.5499999999999998E-2</v>
      </c>
      <c r="S2612" s="50">
        <f t="array" ref="S2612">TREND($N2612:$R2612,$N$1:$R$1,S$1)</f>
        <v>0.132000000000005</v>
      </c>
      <c r="T2612" s="50">
        <f t="array" ref="T2612">TREND($N2612:$R2612,$N$1:$R$1,T$1)</f>
        <v>1.5100000000018099E-2</v>
      </c>
      <c r="U2612" s="50">
        <f t="array" ref="U2612">TREND($N2612:$R2612,$N$1:$R$1,U$1)</f>
        <v>-0.10179999999999723</v>
      </c>
      <c r="V2612" s="50">
        <f t="array" ref="V2612">TREND($N2612:$R2612,$N$1:$R$1,V$1)</f>
        <v>-0.21869999999998413</v>
      </c>
    </row>
    <row r="2613" spans="1:22" ht="15.75" customHeight="1">
      <c r="A2613" s="139" t="s">
        <v>751</v>
      </c>
      <c r="B2613" s="139" t="s">
        <v>552</v>
      </c>
      <c r="C2613" s="139" t="s">
        <v>790</v>
      </c>
      <c r="D2613" s="139" t="s">
        <v>633</v>
      </c>
      <c r="E2613" s="139" t="s">
        <v>754</v>
      </c>
      <c r="F2613" s="49">
        <v>617</v>
      </c>
      <c r="G2613" s="49">
        <v>573</v>
      </c>
      <c r="H2613" s="49">
        <v>551</v>
      </c>
      <c r="I2613" s="49">
        <v>557</v>
      </c>
      <c r="J2613" s="49">
        <v>526</v>
      </c>
      <c r="K2613" s="49">
        <v>417</v>
      </c>
      <c r="L2613" s="49">
        <v>462</v>
      </c>
      <c r="M2613" s="49">
        <v>457</v>
      </c>
      <c r="N2613" s="49">
        <v>345</v>
      </c>
      <c r="O2613" s="49">
        <v>455</v>
      </c>
      <c r="P2613" s="49">
        <v>501</v>
      </c>
      <c r="Q2613" s="49">
        <v>450</v>
      </c>
      <c r="R2613" s="49">
        <v>436</v>
      </c>
      <c r="S2613" s="49">
        <v>495</v>
      </c>
      <c r="T2613" s="49">
        <v>586</v>
      </c>
      <c r="U2613" s="49">
        <v>505</v>
      </c>
      <c r="V2613" s="49">
        <v>510</v>
      </c>
    </row>
    <row r="2614" spans="1:22" ht="15.75" customHeight="1">
      <c r="A2614" s="139" t="s">
        <v>751</v>
      </c>
      <c r="B2614" s="139" t="s">
        <v>340</v>
      </c>
      <c r="C2614" s="139" t="s">
        <v>790</v>
      </c>
      <c r="D2614" s="139" t="s">
        <v>633</v>
      </c>
      <c r="E2614" s="139" t="s">
        <v>754</v>
      </c>
      <c r="F2614" s="49">
        <v>19.8</v>
      </c>
      <c r="G2614" s="49">
        <v>21.3</v>
      </c>
      <c r="H2614" s="49">
        <v>19.100000000000001</v>
      </c>
      <c r="I2614" s="49">
        <v>17.2</v>
      </c>
      <c r="J2614" s="49">
        <v>13.1</v>
      </c>
      <c r="K2614" s="49">
        <v>14.8</v>
      </c>
      <c r="L2614" s="49">
        <v>13</v>
      </c>
      <c r="M2614" s="49">
        <v>13.5</v>
      </c>
      <c r="N2614" s="49">
        <v>9.74</v>
      </c>
      <c r="O2614" s="49">
        <v>1.42</v>
      </c>
      <c r="P2614" s="49">
        <v>9.3699999999999992</v>
      </c>
      <c r="Q2614" s="49">
        <v>5.0599999999999996</v>
      </c>
      <c r="R2614" s="49">
        <v>9.74</v>
      </c>
      <c r="S2614" s="49">
        <v>6.47</v>
      </c>
      <c r="T2614" s="49">
        <v>10.8</v>
      </c>
      <c r="U2614" s="49">
        <v>11.2</v>
      </c>
      <c r="V2614" s="49">
        <v>16</v>
      </c>
    </row>
    <row r="2615" spans="1:22" ht="15.75" customHeight="1">
      <c r="A2615" s="139" t="s">
        <v>751</v>
      </c>
      <c r="B2615" s="139" t="s">
        <v>342</v>
      </c>
      <c r="C2615" s="139" t="s">
        <v>790</v>
      </c>
      <c r="D2615" s="139" t="s">
        <v>633</v>
      </c>
      <c r="E2615" s="139" t="s">
        <v>754</v>
      </c>
      <c r="F2615" s="49">
        <v>104</v>
      </c>
      <c r="G2615" s="49">
        <v>155</v>
      </c>
      <c r="H2615" s="49">
        <v>115</v>
      </c>
      <c r="I2615" s="49">
        <v>21.6</v>
      </c>
      <c r="J2615" s="49">
        <v>123</v>
      </c>
      <c r="K2615" s="49">
        <v>155</v>
      </c>
      <c r="L2615" s="49">
        <v>175</v>
      </c>
      <c r="M2615" s="49">
        <v>162</v>
      </c>
      <c r="N2615" s="49">
        <v>170</v>
      </c>
      <c r="O2615" s="49">
        <v>201</v>
      </c>
      <c r="P2615" s="49">
        <v>225</v>
      </c>
      <c r="Q2615" s="49">
        <v>296</v>
      </c>
      <c r="R2615" s="49">
        <v>378</v>
      </c>
      <c r="S2615" s="50">
        <f t="array" ref="S2615">TREND($N2615:$R2615,$N$1:$R$1,S$1)</f>
        <v>407.30000000000291</v>
      </c>
      <c r="T2615" s="50">
        <f t="array" ref="T2615">TREND($N2615:$R2615,$N$1:$R$1,T$1)</f>
        <v>458.40000000000873</v>
      </c>
      <c r="U2615" s="50">
        <f t="array" ref="U2615">TREND($N2615:$R2615,$N$1:$R$1,U$1)</f>
        <v>509.5</v>
      </c>
      <c r="V2615" s="50">
        <f t="array" ref="V2615">TREND($N2615:$R2615,$N$1:$R$1,V$1)</f>
        <v>560.60000000000582</v>
      </c>
    </row>
    <row r="2616" spans="1:22" ht="15.75" customHeight="1">
      <c r="A2616" s="139" t="s">
        <v>751</v>
      </c>
      <c r="B2616" s="139" t="s">
        <v>763</v>
      </c>
      <c r="C2616" s="139" t="s">
        <v>790</v>
      </c>
      <c r="D2616" s="139" t="s">
        <v>633</v>
      </c>
      <c r="E2616" s="139" t="s">
        <v>754</v>
      </c>
      <c r="F2616" s="49">
        <v>10200</v>
      </c>
      <c r="G2616" s="49">
        <v>9770</v>
      </c>
      <c r="H2616" s="49">
        <v>9840</v>
      </c>
      <c r="I2616" s="49">
        <v>10400</v>
      </c>
      <c r="J2616" s="49">
        <v>10300</v>
      </c>
      <c r="K2616" s="49">
        <v>9930</v>
      </c>
      <c r="L2616" s="49">
        <v>9560</v>
      </c>
      <c r="M2616" s="49">
        <v>9710</v>
      </c>
      <c r="N2616" s="49">
        <v>9580</v>
      </c>
      <c r="O2616" s="49">
        <v>9590</v>
      </c>
      <c r="P2616" s="49">
        <v>9270</v>
      </c>
      <c r="Q2616" s="49">
        <v>9660</v>
      </c>
      <c r="R2616" s="49">
        <v>9630</v>
      </c>
      <c r="S2616" s="49">
        <v>10000</v>
      </c>
      <c r="T2616" s="49">
        <v>10500</v>
      </c>
      <c r="U2616" s="49">
        <v>10300</v>
      </c>
      <c r="V2616" s="49">
        <v>10700</v>
      </c>
    </row>
    <row r="2617" spans="1:22" ht="15.75" customHeight="1">
      <c r="A2617" s="139" t="s">
        <v>751</v>
      </c>
      <c r="B2617" s="139" t="s">
        <v>346</v>
      </c>
      <c r="C2617" s="139" t="s">
        <v>790</v>
      </c>
      <c r="D2617" s="139" t="s">
        <v>633</v>
      </c>
      <c r="E2617" s="139" t="s">
        <v>754</v>
      </c>
      <c r="F2617" s="49">
        <v>351</v>
      </c>
      <c r="G2617" s="49">
        <v>420</v>
      </c>
      <c r="H2617" s="49">
        <v>447</v>
      </c>
      <c r="I2617" s="49">
        <v>303</v>
      </c>
      <c r="J2617" s="49">
        <v>277</v>
      </c>
      <c r="K2617" s="49">
        <v>291</v>
      </c>
      <c r="L2617" s="49">
        <v>322</v>
      </c>
      <c r="M2617" s="49">
        <v>277</v>
      </c>
      <c r="N2617" s="49">
        <v>327</v>
      </c>
      <c r="O2617" s="49">
        <v>340</v>
      </c>
      <c r="P2617" s="49">
        <v>279</v>
      </c>
      <c r="Q2617" s="49">
        <v>202</v>
      </c>
      <c r="R2617" s="49">
        <v>203</v>
      </c>
      <c r="S2617" s="49">
        <v>305</v>
      </c>
      <c r="T2617" s="49">
        <v>224</v>
      </c>
      <c r="U2617" s="49">
        <v>182</v>
      </c>
      <c r="V2617" s="49">
        <v>268</v>
      </c>
    </row>
    <row r="2618" spans="1:22" ht="15.75" customHeight="1">
      <c r="A2618" s="139" t="s">
        <v>751</v>
      </c>
      <c r="B2618" s="139" t="s">
        <v>344</v>
      </c>
      <c r="C2618" s="139" t="s">
        <v>790</v>
      </c>
      <c r="D2618" s="139" t="s">
        <v>633</v>
      </c>
      <c r="E2618" s="139" t="s">
        <v>754</v>
      </c>
      <c r="F2618" s="49">
        <v>1.01</v>
      </c>
      <c r="G2618" s="49">
        <v>1.71</v>
      </c>
      <c r="H2618" s="49">
        <v>3.11</v>
      </c>
      <c r="I2618" s="49">
        <v>3.14</v>
      </c>
      <c r="J2618" s="49">
        <v>3.15</v>
      </c>
      <c r="K2618" s="49">
        <v>3.15</v>
      </c>
      <c r="L2618" s="49">
        <v>4.7300000000000004</v>
      </c>
      <c r="M2618" s="49">
        <v>7.88</v>
      </c>
      <c r="N2618" s="49">
        <v>13.1</v>
      </c>
      <c r="O2618" s="49">
        <v>6.57</v>
      </c>
      <c r="P2618" s="49">
        <v>7.5</v>
      </c>
      <c r="Q2618" s="49">
        <v>4.5</v>
      </c>
      <c r="R2618" s="49">
        <v>4.5</v>
      </c>
      <c r="S2618" s="50">
        <f t="array" ref="S2618">TREND($N2618:$R2618,$N$1:$R$1,S$1)</f>
        <v>1.4529999999999745</v>
      </c>
      <c r="T2618" s="50">
        <f t="array" ref="T2618">TREND($N2618:$R2618,$N$1:$R$1,T$1)</f>
        <v>-0.47400000000016007</v>
      </c>
      <c r="U2618" s="50">
        <f t="array" ref="U2618">TREND($N2618:$R2618,$N$1:$R$1,U$1)</f>
        <v>-2.4010000000002947</v>
      </c>
      <c r="V2618" s="50">
        <f t="array" ref="V2618">TREND($N2618:$R2618,$N$1:$R$1,V$1)</f>
        <v>-4.3279999999999745</v>
      </c>
    </row>
    <row r="2619" spans="1:22" ht="15.75" customHeight="1">
      <c r="A2619" s="139" t="s">
        <v>751</v>
      </c>
      <c r="B2619" s="139" t="s">
        <v>348</v>
      </c>
      <c r="C2619" s="139" t="s">
        <v>790</v>
      </c>
      <c r="D2619" s="139" t="s">
        <v>633</v>
      </c>
      <c r="E2619" s="139" t="s">
        <v>754</v>
      </c>
      <c r="F2619" s="49">
        <v>1830</v>
      </c>
      <c r="G2619" s="49">
        <v>1800</v>
      </c>
      <c r="H2619" s="49">
        <v>1800</v>
      </c>
      <c r="I2619" s="49">
        <v>1850</v>
      </c>
      <c r="J2619" s="49">
        <v>1830</v>
      </c>
      <c r="K2619" s="49">
        <v>1800</v>
      </c>
      <c r="L2619" s="49">
        <v>1730</v>
      </c>
      <c r="M2619" s="49">
        <v>1760</v>
      </c>
      <c r="N2619" s="49">
        <v>1770</v>
      </c>
      <c r="O2619" s="49">
        <v>1880</v>
      </c>
      <c r="P2619" s="49">
        <v>1810</v>
      </c>
      <c r="Q2619" s="49">
        <v>1870</v>
      </c>
      <c r="R2619" s="49">
        <v>1980</v>
      </c>
      <c r="S2619" s="49">
        <v>1880</v>
      </c>
      <c r="T2619" s="49">
        <v>1960</v>
      </c>
      <c r="U2619" s="49">
        <v>2000</v>
      </c>
      <c r="V2619" s="49">
        <v>2010</v>
      </c>
    </row>
    <row r="2620" spans="1:22" ht="15.75" customHeight="1">
      <c r="A2620" s="139" t="s">
        <v>751</v>
      </c>
      <c r="B2620" s="139" t="s">
        <v>350</v>
      </c>
      <c r="C2620" s="139" t="s">
        <v>790</v>
      </c>
      <c r="D2620" s="139" t="s">
        <v>633</v>
      </c>
      <c r="E2620" s="139" t="s">
        <v>754</v>
      </c>
      <c r="F2620" s="49">
        <v>0</v>
      </c>
      <c r="G2620" s="49">
        <v>0</v>
      </c>
      <c r="H2620" s="49">
        <v>0</v>
      </c>
      <c r="I2620" s="49">
        <v>0</v>
      </c>
      <c r="J2620" s="49">
        <v>0</v>
      </c>
      <c r="K2620" s="49">
        <v>0</v>
      </c>
      <c r="L2620" s="49">
        <v>0</v>
      </c>
      <c r="M2620" s="49">
        <v>0</v>
      </c>
      <c r="N2620" s="49">
        <v>0</v>
      </c>
      <c r="O2620" s="139" t="s">
        <v>791</v>
      </c>
      <c r="P2620" s="139" t="s">
        <v>791</v>
      </c>
      <c r="Q2620" s="139" t="s">
        <v>791</v>
      </c>
      <c r="R2620" s="139" t="s">
        <v>791</v>
      </c>
      <c r="S2620" s="139" t="s">
        <v>791</v>
      </c>
      <c r="T2620" s="139" t="s">
        <v>791</v>
      </c>
      <c r="U2620" s="139" t="s">
        <v>791</v>
      </c>
      <c r="V2620" s="139" t="s">
        <v>791</v>
      </c>
    </row>
    <row r="2621" spans="1:22" ht="15.75" customHeight="1">
      <c r="A2621" s="139" t="s">
        <v>751</v>
      </c>
      <c r="B2621" s="139" t="s">
        <v>596</v>
      </c>
      <c r="C2621" s="139" t="s">
        <v>790</v>
      </c>
      <c r="D2621" s="139" t="s">
        <v>633</v>
      </c>
      <c r="E2621" s="139" t="s">
        <v>754</v>
      </c>
      <c r="F2621" s="49">
        <v>765</v>
      </c>
      <c r="G2621" s="49">
        <v>572</v>
      </c>
      <c r="H2621" s="49">
        <v>750</v>
      </c>
      <c r="I2621" s="49">
        <v>1490</v>
      </c>
      <c r="J2621" s="49">
        <v>1620</v>
      </c>
      <c r="K2621" s="49">
        <v>1610</v>
      </c>
      <c r="L2621" s="49">
        <v>1590</v>
      </c>
      <c r="M2621" s="49">
        <v>1610</v>
      </c>
      <c r="N2621" s="49">
        <v>1570</v>
      </c>
      <c r="O2621" s="49">
        <v>1510</v>
      </c>
      <c r="P2621" s="49">
        <v>1450</v>
      </c>
      <c r="Q2621" s="49">
        <v>1570</v>
      </c>
      <c r="R2621" s="49">
        <v>1360</v>
      </c>
      <c r="S2621" s="49">
        <v>1150</v>
      </c>
      <c r="T2621" s="49">
        <v>1510</v>
      </c>
      <c r="U2621" s="49">
        <v>1270</v>
      </c>
      <c r="V2621" s="49">
        <v>1290</v>
      </c>
    </row>
    <row r="2622" spans="1:22" ht="15.75" customHeight="1">
      <c r="A2622" s="139" t="s">
        <v>751</v>
      </c>
      <c r="B2622" s="139" t="s">
        <v>353</v>
      </c>
      <c r="C2622" s="139" t="s">
        <v>790</v>
      </c>
      <c r="D2622" s="139" t="s">
        <v>633</v>
      </c>
      <c r="E2622" s="139" t="s">
        <v>754</v>
      </c>
      <c r="F2622" s="49">
        <v>23.2</v>
      </c>
      <c r="G2622" s="49">
        <v>17.899999999999999</v>
      </c>
      <c r="H2622" s="49">
        <v>15.9</v>
      </c>
      <c r="I2622" s="49">
        <v>15.8</v>
      </c>
      <c r="J2622" s="49">
        <v>15.4</v>
      </c>
      <c r="K2622" s="49">
        <v>15.4</v>
      </c>
      <c r="L2622" s="49">
        <v>15</v>
      </c>
      <c r="M2622" s="49">
        <v>14.7</v>
      </c>
      <c r="N2622" s="49">
        <v>14.4</v>
      </c>
      <c r="O2622" s="49">
        <v>14</v>
      </c>
      <c r="P2622" s="49">
        <v>13.8</v>
      </c>
      <c r="Q2622" s="49">
        <v>12.9</v>
      </c>
      <c r="R2622" s="49">
        <v>13.2</v>
      </c>
      <c r="S2622" s="50">
        <f t="array" ref="S2622">TREND($N2622:$R2622,$N$1:$R$1,S$1)</f>
        <v>12.610000000000014</v>
      </c>
      <c r="T2622" s="50">
        <f t="array" ref="T2622">TREND($N2622:$R2622,$N$1:$R$1,T$1)</f>
        <v>12.259999999999991</v>
      </c>
      <c r="U2622" s="50">
        <f t="array" ref="U2622">TREND($N2622:$R2622,$N$1:$R$1,U$1)</f>
        <v>11.909999999999968</v>
      </c>
      <c r="V2622" s="50">
        <f t="array" ref="V2622">TREND($N2622:$R2622,$N$1:$R$1,V$1)</f>
        <v>11.560000000000059</v>
      </c>
    </row>
    <row r="2623" spans="1:22" ht="15.75" customHeight="1">
      <c r="A2623" s="139" t="s">
        <v>751</v>
      </c>
      <c r="B2623" s="139" t="s">
        <v>357</v>
      </c>
      <c r="C2623" s="139" t="s">
        <v>790</v>
      </c>
      <c r="D2623" s="139" t="s">
        <v>633</v>
      </c>
      <c r="E2623" s="139" t="s">
        <v>754</v>
      </c>
      <c r="F2623" s="49">
        <v>2.36</v>
      </c>
      <c r="G2623" s="49">
        <v>4.8</v>
      </c>
      <c r="H2623" s="49">
        <v>4.83</v>
      </c>
      <c r="I2623" s="49">
        <v>4.8899999999999997</v>
      </c>
      <c r="J2623" s="49">
        <v>4.9000000000000004</v>
      </c>
      <c r="K2623" s="49">
        <v>5.92</v>
      </c>
      <c r="L2623" s="49">
        <v>6.23</v>
      </c>
      <c r="M2623" s="49">
        <v>2.1800000000000002</v>
      </c>
      <c r="N2623" s="49">
        <v>2.44</v>
      </c>
      <c r="O2623" s="49">
        <v>2.81</v>
      </c>
      <c r="P2623" s="49">
        <v>4.1100000000000003</v>
      </c>
      <c r="Q2623" s="49">
        <v>1.54</v>
      </c>
      <c r="R2623" s="49">
        <v>0.35299999999999998</v>
      </c>
      <c r="S2623" s="50">
        <f t="array" ref="S2623">TREND($N2623:$R2623,$N$1:$R$1,S$1)</f>
        <v>0.61740000000008877</v>
      </c>
      <c r="T2623" s="50">
        <f t="array" ref="T2623">TREND($N2623:$R2623,$N$1:$R$1,T$1)</f>
        <v>7.3000000000092768E-2</v>
      </c>
      <c r="U2623" s="50">
        <f t="array" ref="U2623">TREND($N2623:$R2623,$N$1:$R$1,U$1)</f>
        <v>-0.47139999999990323</v>
      </c>
      <c r="V2623" s="50">
        <f t="array" ref="V2623">TREND($N2623:$R2623,$N$1:$R$1,V$1)</f>
        <v>-1.0157999999998992</v>
      </c>
    </row>
    <row r="2624" spans="1:22" ht="15.75" customHeight="1">
      <c r="A2624" s="139" t="s">
        <v>751</v>
      </c>
      <c r="B2624" s="139" t="s">
        <v>365</v>
      </c>
      <c r="C2624" s="139" t="s">
        <v>790</v>
      </c>
      <c r="D2624" s="139" t="s">
        <v>633</v>
      </c>
      <c r="E2624" s="139" t="s">
        <v>754</v>
      </c>
      <c r="F2624" s="49">
        <v>0.33700000000000002</v>
      </c>
      <c r="G2624" s="49">
        <v>0.34300000000000003</v>
      </c>
      <c r="H2624" s="49">
        <v>0.34499999999999997</v>
      </c>
      <c r="I2624" s="49">
        <v>0.34899999999999998</v>
      </c>
      <c r="J2624" s="49">
        <v>0.35</v>
      </c>
      <c r="K2624" s="49">
        <v>0.42299999999999999</v>
      </c>
      <c r="L2624" s="49">
        <v>0.44500000000000001</v>
      </c>
      <c r="M2624" s="49">
        <v>0.156</v>
      </c>
      <c r="N2624" s="49">
        <v>0.17499999999999999</v>
      </c>
      <c r="O2624" s="49">
        <v>0.20100000000000001</v>
      </c>
      <c r="P2624" s="49">
        <v>0.29299999999999998</v>
      </c>
      <c r="Q2624" s="49">
        <v>0.11</v>
      </c>
      <c r="R2624" s="49">
        <v>2.52E-2</v>
      </c>
      <c r="S2624" s="50">
        <f t="array" ref="S2624">TREND($N2624:$R2624,$N$1:$R$1,S$1)</f>
        <v>4.3659999999988486E-2</v>
      </c>
      <c r="T2624" s="50">
        <f t="array" ref="T2624">TREND($N2624:$R2624,$N$1:$R$1,T$1)</f>
        <v>4.5999999999963848E-3</v>
      </c>
      <c r="U2624" s="50">
        <f t="array" ref="U2624">TREND($N2624:$R2624,$N$1:$R$1,U$1)</f>
        <v>-3.4460000000009927E-2</v>
      </c>
      <c r="V2624" s="50">
        <f t="array" ref="V2624">TREND($N2624:$R2624,$N$1:$R$1,V$1)</f>
        <v>-7.3520000000002028E-2</v>
      </c>
    </row>
    <row r="2625" spans="1:22" ht="15.75" customHeight="1">
      <c r="A2625" s="139" t="s">
        <v>751</v>
      </c>
      <c r="B2625" s="139" t="s">
        <v>352</v>
      </c>
      <c r="C2625" s="139" t="s">
        <v>790</v>
      </c>
      <c r="D2625" s="139" t="s">
        <v>633</v>
      </c>
      <c r="E2625" s="139" t="s">
        <v>754</v>
      </c>
      <c r="F2625" s="49">
        <v>0.33700000000000002</v>
      </c>
      <c r="G2625" s="49">
        <v>0.34300000000000003</v>
      </c>
      <c r="H2625" s="49">
        <v>0.34499999999999997</v>
      </c>
      <c r="I2625" s="49">
        <v>0.34899999999999998</v>
      </c>
      <c r="J2625" s="49">
        <v>0.35</v>
      </c>
      <c r="K2625" s="49">
        <v>0.42299999999999999</v>
      </c>
      <c r="L2625" s="49">
        <v>0.44500000000000001</v>
      </c>
      <c r="M2625" s="49">
        <v>0.156</v>
      </c>
      <c r="N2625" s="49">
        <v>0.17499999999999999</v>
      </c>
      <c r="O2625" s="49">
        <v>0.20100000000000001</v>
      </c>
      <c r="P2625" s="49">
        <v>0.29299999999999998</v>
      </c>
      <c r="Q2625" s="49">
        <v>0.11</v>
      </c>
      <c r="R2625" s="49">
        <v>2.52E-2</v>
      </c>
      <c r="S2625" s="50">
        <f t="array" ref="S2625">TREND($N2625:$R2625,$N$1:$R$1,S$1)</f>
        <v>4.3659999999988486E-2</v>
      </c>
      <c r="T2625" s="50">
        <f t="array" ref="T2625">TREND($N2625:$R2625,$N$1:$R$1,T$1)</f>
        <v>4.5999999999963848E-3</v>
      </c>
      <c r="U2625" s="50">
        <f t="array" ref="U2625">TREND($N2625:$R2625,$N$1:$R$1,U$1)</f>
        <v>-3.4460000000009927E-2</v>
      </c>
      <c r="V2625" s="50">
        <f t="array" ref="V2625">TREND($N2625:$R2625,$N$1:$R$1,V$1)</f>
        <v>-7.3520000000002028E-2</v>
      </c>
    </row>
    <row r="2626" spans="1:22" ht="15.75" customHeight="1">
      <c r="A2626" s="139" t="s">
        <v>751</v>
      </c>
      <c r="B2626" s="139" t="s">
        <v>367</v>
      </c>
      <c r="C2626" s="139" t="s">
        <v>790</v>
      </c>
      <c r="D2626" s="139" t="s">
        <v>633</v>
      </c>
      <c r="E2626" s="139" t="s">
        <v>754</v>
      </c>
      <c r="F2626" s="49">
        <v>0.33700000000000002</v>
      </c>
      <c r="G2626" s="49">
        <v>0.34300000000000003</v>
      </c>
      <c r="H2626" s="49">
        <v>0.34499999999999997</v>
      </c>
      <c r="I2626" s="49">
        <v>0.34899999999999998</v>
      </c>
      <c r="J2626" s="49">
        <v>0.35</v>
      </c>
      <c r="K2626" s="49">
        <v>0.42299999999999999</v>
      </c>
      <c r="L2626" s="49">
        <v>0.44500000000000001</v>
      </c>
      <c r="M2626" s="49">
        <v>0.156</v>
      </c>
      <c r="N2626" s="49">
        <v>0.17499999999999999</v>
      </c>
      <c r="O2626" s="49">
        <v>0.20100000000000001</v>
      </c>
      <c r="P2626" s="49">
        <v>0.29299999999999998</v>
      </c>
      <c r="Q2626" s="49">
        <v>0.11</v>
      </c>
      <c r="R2626" s="49">
        <v>2.52E-2</v>
      </c>
      <c r="S2626" s="50">
        <f t="array" ref="S2626">TREND($N2626:$R2626,$N$1:$R$1,S$1)</f>
        <v>4.3659999999988486E-2</v>
      </c>
      <c r="T2626" s="50">
        <f t="array" ref="T2626">TREND($N2626:$R2626,$N$1:$R$1,T$1)</f>
        <v>4.5999999999963848E-3</v>
      </c>
      <c r="U2626" s="50">
        <f t="array" ref="U2626">TREND($N2626:$R2626,$N$1:$R$1,U$1)</f>
        <v>-3.4460000000009927E-2</v>
      </c>
      <c r="V2626" s="50">
        <f t="array" ref="V2626">TREND($N2626:$R2626,$N$1:$R$1,V$1)</f>
        <v>-7.3520000000002028E-2</v>
      </c>
    </row>
    <row r="2627" spans="1:22" ht="15.75" customHeight="1">
      <c r="A2627" s="139" t="s">
        <v>751</v>
      </c>
      <c r="B2627" s="139" t="s">
        <v>359</v>
      </c>
      <c r="C2627" s="139" t="s">
        <v>790</v>
      </c>
      <c r="D2627" s="139" t="s">
        <v>633</v>
      </c>
      <c r="E2627" s="139" t="s">
        <v>754</v>
      </c>
      <c r="F2627" s="49">
        <v>38.5</v>
      </c>
      <c r="G2627" s="49">
        <v>37</v>
      </c>
      <c r="H2627" s="49">
        <v>36</v>
      </c>
      <c r="I2627" s="49">
        <v>35.200000000000003</v>
      </c>
      <c r="J2627" s="49">
        <v>36.299999999999997</v>
      </c>
      <c r="K2627" s="49">
        <v>31.9</v>
      </c>
      <c r="L2627" s="49">
        <v>29.9</v>
      </c>
      <c r="M2627" s="49">
        <v>33.6</v>
      </c>
      <c r="N2627" s="49">
        <v>28.6</v>
      </c>
      <c r="O2627" s="49">
        <v>24.9</v>
      </c>
      <c r="P2627" s="49">
        <v>30.3</v>
      </c>
      <c r="Q2627" s="49">
        <v>25.8</v>
      </c>
      <c r="R2627" s="49">
        <v>25</v>
      </c>
      <c r="S2627" s="49">
        <v>26</v>
      </c>
      <c r="T2627" s="49">
        <v>23.6</v>
      </c>
      <c r="U2627" s="49">
        <v>23.4</v>
      </c>
      <c r="V2627" s="49">
        <v>26.4</v>
      </c>
    </row>
    <row r="2628" spans="1:22" ht="15.75" customHeight="1">
      <c r="A2628" s="139" t="s">
        <v>751</v>
      </c>
      <c r="B2628" s="139" t="s">
        <v>363</v>
      </c>
      <c r="C2628" s="139" t="s">
        <v>790</v>
      </c>
      <c r="D2628" s="139" t="s">
        <v>633</v>
      </c>
      <c r="E2628" s="139" t="s">
        <v>754</v>
      </c>
      <c r="F2628" s="49">
        <v>252</v>
      </c>
      <c r="G2628" s="49">
        <v>200</v>
      </c>
      <c r="H2628" s="49">
        <v>154</v>
      </c>
      <c r="I2628" s="49">
        <v>92.5</v>
      </c>
      <c r="J2628" s="49">
        <v>192</v>
      </c>
      <c r="K2628" s="49">
        <v>133</v>
      </c>
      <c r="L2628" s="49">
        <v>247</v>
      </c>
      <c r="M2628" s="49">
        <v>180</v>
      </c>
      <c r="N2628" s="49">
        <v>215</v>
      </c>
      <c r="O2628" s="49">
        <v>217</v>
      </c>
      <c r="P2628" s="49">
        <v>264</v>
      </c>
      <c r="Q2628" s="49">
        <v>299</v>
      </c>
      <c r="R2628" s="49">
        <v>381</v>
      </c>
      <c r="S2628" s="50">
        <f t="array" ref="S2628">TREND($N2628:$R2628,$N$1:$R$1,S$1)</f>
        <v>399.39999999999418</v>
      </c>
      <c r="T2628" s="50">
        <f t="array" ref="T2628">TREND($N2628:$R2628,$N$1:$R$1,T$1)</f>
        <v>440.79999999998836</v>
      </c>
      <c r="U2628" s="50">
        <f t="array" ref="U2628">TREND($N2628:$R2628,$N$1:$R$1,U$1)</f>
        <v>482.19999999999709</v>
      </c>
      <c r="V2628" s="50">
        <f t="array" ref="V2628">TREND($N2628:$R2628,$N$1:$R$1,V$1)</f>
        <v>523.59999999999127</v>
      </c>
    </row>
    <row r="2629" spans="1:22" ht="15.75" customHeight="1">
      <c r="A2629" s="139" t="s">
        <v>751</v>
      </c>
      <c r="B2629" s="139" t="s">
        <v>369</v>
      </c>
      <c r="C2629" s="139" t="s">
        <v>790</v>
      </c>
      <c r="D2629" s="139" t="s">
        <v>633</v>
      </c>
      <c r="E2629" s="139" t="s">
        <v>754</v>
      </c>
      <c r="F2629" s="49">
        <v>3.7</v>
      </c>
      <c r="G2629" s="49">
        <v>3.77</v>
      </c>
      <c r="H2629" s="49">
        <v>4.83</v>
      </c>
      <c r="I2629" s="49">
        <v>4.8899999999999997</v>
      </c>
      <c r="J2629" s="49">
        <v>4.9000000000000004</v>
      </c>
      <c r="K2629" s="49">
        <v>5.92</v>
      </c>
      <c r="L2629" s="49">
        <v>6.23</v>
      </c>
      <c r="M2629" s="49">
        <v>2.1800000000000002</v>
      </c>
      <c r="N2629" s="49">
        <v>2.44</v>
      </c>
      <c r="O2629" s="49">
        <v>2.81</v>
      </c>
      <c r="P2629" s="49">
        <v>4.1100000000000003</v>
      </c>
      <c r="Q2629" s="49">
        <v>1.54</v>
      </c>
      <c r="R2629" s="49">
        <v>0.35299999999999998</v>
      </c>
      <c r="S2629" s="50">
        <f t="array" ref="S2629">TREND($N2629:$R2629,$N$1:$R$1,S$1)</f>
        <v>0.61740000000008877</v>
      </c>
      <c r="T2629" s="50">
        <f t="array" ref="T2629">TREND($N2629:$R2629,$N$1:$R$1,T$1)</f>
        <v>7.3000000000092768E-2</v>
      </c>
      <c r="U2629" s="50">
        <f t="array" ref="U2629">TREND($N2629:$R2629,$N$1:$R$1,U$1)</f>
        <v>-0.47139999999990323</v>
      </c>
      <c r="V2629" s="50">
        <f t="array" ref="V2629">TREND($N2629:$R2629,$N$1:$R$1,V$1)</f>
        <v>-1.0157999999998992</v>
      </c>
    </row>
    <row r="2630" spans="1:22" ht="15.75" customHeight="1">
      <c r="A2630" s="139" t="s">
        <v>751</v>
      </c>
      <c r="B2630" s="139" t="s">
        <v>375</v>
      </c>
      <c r="C2630" s="139" t="s">
        <v>790</v>
      </c>
      <c r="D2630" s="139" t="s">
        <v>633</v>
      </c>
      <c r="E2630" s="139" t="s">
        <v>754</v>
      </c>
      <c r="F2630" s="49">
        <v>45.8</v>
      </c>
      <c r="G2630" s="49">
        <v>37.700000000000003</v>
      </c>
      <c r="H2630" s="49">
        <v>12.8</v>
      </c>
      <c r="I2630" s="49">
        <v>12.9</v>
      </c>
      <c r="J2630" s="49">
        <v>13</v>
      </c>
      <c r="K2630" s="49">
        <v>15.7</v>
      </c>
      <c r="L2630" s="49">
        <v>16.5</v>
      </c>
      <c r="M2630" s="49">
        <v>5.76</v>
      </c>
      <c r="N2630" s="49">
        <v>6.46</v>
      </c>
      <c r="O2630" s="49">
        <v>7.44</v>
      </c>
      <c r="P2630" s="49">
        <v>10.9</v>
      </c>
      <c r="Q2630" s="49">
        <v>4.08</v>
      </c>
      <c r="R2630" s="49">
        <v>0.93200000000000005</v>
      </c>
      <c r="S2630" s="50">
        <f t="array" ref="S2630">TREND($N2630:$R2630,$N$1:$R$1,S$1)</f>
        <v>1.6376000000000204</v>
      </c>
      <c r="T2630" s="50">
        <f t="array" ref="T2630">TREND($N2630:$R2630,$N$1:$R$1,T$1)</f>
        <v>0.19599999999991269</v>
      </c>
      <c r="U2630" s="50">
        <f t="array" ref="U2630">TREND($N2630:$R2630,$N$1:$R$1,U$1)</f>
        <v>-1.245600000000195</v>
      </c>
      <c r="V2630" s="50">
        <f t="array" ref="V2630">TREND($N2630:$R2630,$N$1:$R$1,V$1)</f>
        <v>-2.6872000000003027</v>
      </c>
    </row>
    <row r="2631" spans="1:22" ht="15.75" customHeight="1">
      <c r="A2631" s="139" t="s">
        <v>751</v>
      </c>
      <c r="B2631" s="139" t="s">
        <v>314</v>
      </c>
      <c r="C2631" s="139" t="s">
        <v>790</v>
      </c>
      <c r="D2631" s="139" t="s">
        <v>633</v>
      </c>
      <c r="E2631" s="139" t="s">
        <v>754</v>
      </c>
      <c r="F2631" s="49">
        <v>60.9</v>
      </c>
      <c r="G2631" s="49">
        <v>92.1</v>
      </c>
      <c r="H2631" s="49">
        <v>80.8</v>
      </c>
      <c r="I2631" s="49">
        <v>71.8</v>
      </c>
      <c r="J2631" s="49">
        <v>75.900000000000006</v>
      </c>
      <c r="K2631" s="49">
        <v>85.5</v>
      </c>
      <c r="L2631" s="49">
        <v>80.7</v>
      </c>
      <c r="M2631" s="49">
        <v>89.3</v>
      </c>
      <c r="N2631" s="49">
        <v>96.6</v>
      </c>
      <c r="O2631" s="49">
        <v>77</v>
      </c>
      <c r="P2631" s="49">
        <v>88</v>
      </c>
      <c r="Q2631" s="49">
        <v>105</v>
      </c>
      <c r="R2631" s="49">
        <v>101</v>
      </c>
      <c r="S2631" s="49">
        <v>74.599999999999994</v>
      </c>
      <c r="T2631" s="49">
        <v>69.5</v>
      </c>
      <c r="U2631" s="49">
        <v>69.3</v>
      </c>
      <c r="V2631" s="49">
        <v>76.2</v>
      </c>
    </row>
    <row r="2632" spans="1:22" ht="15.75" customHeight="1">
      <c r="A2632" s="139" t="s">
        <v>751</v>
      </c>
      <c r="B2632" s="139" t="s">
        <v>371</v>
      </c>
      <c r="C2632" s="139" t="s">
        <v>790</v>
      </c>
      <c r="D2632" s="139" t="s">
        <v>633</v>
      </c>
      <c r="E2632" s="139" t="s">
        <v>754</v>
      </c>
      <c r="F2632" s="49">
        <v>3.03</v>
      </c>
      <c r="G2632" s="49">
        <v>2.74</v>
      </c>
      <c r="H2632" s="49">
        <v>2.76</v>
      </c>
      <c r="I2632" s="49">
        <v>2.79</v>
      </c>
      <c r="J2632" s="49">
        <v>2.8</v>
      </c>
      <c r="K2632" s="49">
        <v>3.39</v>
      </c>
      <c r="L2632" s="49">
        <v>3.56</v>
      </c>
      <c r="M2632" s="49">
        <v>1.25</v>
      </c>
      <c r="N2632" s="49">
        <v>1.4</v>
      </c>
      <c r="O2632" s="49">
        <v>1.61</v>
      </c>
      <c r="P2632" s="49">
        <v>2.35</v>
      </c>
      <c r="Q2632" s="49">
        <v>0.88200000000000001</v>
      </c>
      <c r="R2632" s="49">
        <v>0.20100000000000001</v>
      </c>
      <c r="S2632" s="50">
        <f t="array" ref="S2632">TREND($N2632:$R2632,$N$1:$R$1,S$1)</f>
        <v>0.35080000000004929</v>
      </c>
      <c r="T2632" s="50">
        <f t="array" ref="T2632">TREND($N2632:$R2632,$N$1:$R$1,T$1)</f>
        <v>3.8200000000074397E-2</v>
      </c>
      <c r="U2632" s="50">
        <f t="array" ref="U2632">TREND($N2632:$R2632,$N$1:$R$1,U$1)</f>
        <v>-0.27440000000001419</v>
      </c>
      <c r="V2632" s="50">
        <f t="array" ref="V2632">TREND($N2632:$R2632,$N$1:$R$1,V$1)</f>
        <v>-0.58699999999998909</v>
      </c>
    </row>
    <row r="2633" spans="1:22" ht="15.75" customHeight="1">
      <c r="A2633" s="139" t="s">
        <v>751</v>
      </c>
      <c r="B2633" s="139" t="s">
        <v>377</v>
      </c>
      <c r="C2633" s="139" t="s">
        <v>790</v>
      </c>
      <c r="D2633" s="139" t="s">
        <v>633</v>
      </c>
      <c r="E2633" s="139" t="s">
        <v>754</v>
      </c>
      <c r="F2633" s="49">
        <v>104</v>
      </c>
      <c r="G2633" s="49">
        <v>108</v>
      </c>
      <c r="H2633" s="49">
        <v>117</v>
      </c>
      <c r="I2633" s="49">
        <v>127</v>
      </c>
      <c r="J2633" s="49">
        <v>151</v>
      </c>
      <c r="K2633" s="49">
        <v>142</v>
      </c>
      <c r="L2633" s="49">
        <v>144</v>
      </c>
      <c r="M2633" s="49">
        <v>149</v>
      </c>
      <c r="N2633" s="49">
        <v>90.7</v>
      </c>
      <c r="O2633" s="49">
        <v>98</v>
      </c>
      <c r="P2633" s="49">
        <v>106</v>
      </c>
      <c r="Q2633" s="49">
        <v>129</v>
      </c>
      <c r="R2633" s="49">
        <v>142</v>
      </c>
      <c r="S2633" s="49">
        <v>174</v>
      </c>
      <c r="T2633" s="49">
        <v>160</v>
      </c>
      <c r="U2633" s="49">
        <v>187</v>
      </c>
      <c r="V2633" s="49">
        <v>188</v>
      </c>
    </row>
    <row r="2634" spans="1:22" ht="15.75" customHeight="1">
      <c r="A2634" s="139" t="s">
        <v>751</v>
      </c>
      <c r="B2634" s="139" t="s">
        <v>383</v>
      </c>
      <c r="C2634" s="139" t="s">
        <v>790</v>
      </c>
      <c r="D2634" s="139" t="s">
        <v>633</v>
      </c>
      <c r="E2634" s="139" t="s">
        <v>754</v>
      </c>
      <c r="F2634" s="49">
        <v>4770</v>
      </c>
      <c r="G2634" s="49">
        <v>4500</v>
      </c>
      <c r="H2634" s="49">
        <v>4520</v>
      </c>
      <c r="I2634" s="49">
        <v>4810</v>
      </c>
      <c r="J2634" s="49">
        <v>5110</v>
      </c>
      <c r="K2634" s="49">
        <v>5300</v>
      </c>
      <c r="L2634" s="49">
        <v>5270</v>
      </c>
      <c r="M2634" s="49">
        <v>5640</v>
      </c>
      <c r="N2634" s="49">
        <v>5860</v>
      </c>
      <c r="O2634" s="49">
        <v>6310</v>
      </c>
      <c r="P2634" s="49">
        <v>6220</v>
      </c>
      <c r="Q2634" s="49">
        <v>6440</v>
      </c>
      <c r="R2634" s="49">
        <v>6620</v>
      </c>
      <c r="S2634" s="50">
        <f t="array" ref="S2634">TREND($N2634:$R2634,$N$1:$R$1,S$1)</f>
        <v>6785</v>
      </c>
      <c r="T2634" s="50">
        <f t="array" ref="T2634">TREND($N2634:$R2634,$N$1:$R$1,T$1)</f>
        <v>6950</v>
      </c>
      <c r="U2634" s="50">
        <f t="array" ref="U2634">TREND($N2634:$R2634,$N$1:$R$1,U$1)</f>
        <v>7115</v>
      </c>
      <c r="V2634" s="50">
        <f t="array" ref="V2634">TREND($N2634:$R2634,$N$1:$R$1,V$1)</f>
        <v>7280</v>
      </c>
    </row>
    <row r="2635" spans="1:22" ht="15.75" customHeight="1">
      <c r="A2635" s="139" t="s">
        <v>751</v>
      </c>
      <c r="B2635" s="139" t="s">
        <v>381</v>
      </c>
      <c r="C2635" s="139" t="s">
        <v>790</v>
      </c>
      <c r="D2635" s="139" t="s">
        <v>633</v>
      </c>
      <c r="E2635" s="139" t="s">
        <v>754</v>
      </c>
      <c r="F2635" s="49">
        <v>15800</v>
      </c>
      <c r="G2635" s="49">
        <v>16200</v>
      </c>
      <c r="H2635" s="49">
        <v>15100</v>
      </c>
      <c r="I2635" s="49">
        <v>16100</v>
      </c>
      <c r="J2635" s="49">
        <v>16800</v>
      </c>
      <c r="K2635" s="49">
        <v>17900</v>
      </c>
      <c r="L2635" s="49">
        <v>19600</v>
      </c>
      <c r="M2635" s="49">
        <v>20700</v>
      </c>
      <c r="N2635" s="49">
        <v>21300</v>
      </c>
      <c r="O2635" s="49">
        <v>21300</v>
      </c>
      <c r="P2635" s="49">
        <v>22400</v>
      </c>
      <c r="Q2635" s="49">
        <v>23500</v>
      </c>
      <c r="R2635" s="49">
        <v>23900</v>
      </c>
      <c r="S2635" s="50">
        <f t="array" ref="S2635">TREND($N2635:$R2635,$N$1:$R$1,S$1)</f>
        <v>24700</v>
      </c>
      <c r="T2635" s="50">
        <f t="array" ref="T2635">TREND($N2635:$R2635,$N$1:$R$1,T$1)</f>
        <v>25440</v>
      </c>
      <c r="U2635" s="50">
        <f t="array" ref="U2635">TREND($N2635:$R2635,$N$1:$R$1,U$1)</f>
        <v>26180</v>
      </c>
      <c r="V2635" s="50">
        <f t="array" ref="V2635">TREND($N2635:$R2635,$N$1:$R$1,V$1)</f>
        <v>26920</v>
      </c>
    </row>
    <row r="2636" spans="1:22" ht="15.75" customHeight="1">
      <c r="A2636" s="139" t="s">
        <v>751</v>
      </c>
      <c r="B2636" s="139" t="s">
        <v>389</v>
      </c>
      <c r="C2636" s="139" t="s">
        <v>790</v>
      </c>
      <c r="D2636" s="139" t="s">
        <v>633</v>
      </c>
      <c r="E2636" s="139" t="s">
        <v>754</v>
      </c>
      <c r="F2636" s="49">
        <v>409</v>
      </c>
      <c r="G2636" s="49">
        <v>424</v>
      </c>
      <c r="H2636" s="49">
        <v>311</v>
      </c>
      <c r="I2636" s="49">
        <v>423</v>
      </c>
      <c r="J2636" s="49">
        <v>272</v>
      </c>
      <c r="K2636" s="49">
        <v>295</v>
      </c>
      <c r="L2636" s="49">
        <v>284</v>
      </c>
      <c r="M2636" s="49">
        <v>400</v>
      </c>
      <c r="N2636" s="49">
        <v>293</v>
      </c>
      <c r="O2636" s="49">
        <v>348</v>
      </c>
      <c r="P2636" s="49">
        <v>473</v>
      </c>
      <c r="Q2636" s="49">
        <v>393</v>
      </c>
      <c r="R2636" s="49">
        <v>251</v>
      </c>
      <c r="S2636" s="49">
        <v>537</v>
      </c>
      <c r="T2636" s="49">
        <v>407</v>
      </c>
      <c r="U2636" s="49">
        <v>421</v>
      </c>
      <c r="V2636" s="49">
        <v>461</v>
      </c>
    </row>
    <row r="2637" spans="1:22" ht="15.75" customHeight="1">
      <c r="A2637" s="139" t="s">
        <v>751</v>
      </c>
      <c r="B2637" s="139" t="s">
        <v>385</v>
      </c>
      <c r="C2637" s="139" t="s">
        <v>790</v>
      </c>
      <c r="D2637" s="139" t="s">
        <v>633</v>
      </c>
      <c r="E2637" s="139" t="s">
        <v>754</v>
      </c>
      <c r="F2637" s="49">
        <v>1370</v>
      </c>
      <c r="G2637" s="49">
        <v>1330</v>
      </c>
      <c r="H2637" s="49">
        <v>1330</v>
      </c>
      <c r="I2637" s="49">
        <v>1440</v>
      </c>
      <c r="J2637" s="49">
        <v>1650</v>
      </c>
      <c r="K2637" s="49">
        <v>1400</v>
      </c>
      <c r="L2637" s="49">
        <v>1730</v>
      </c>
      <c r="M2637" s="49">
        <v>1610</v>
      </c>
      <c r="N2637" s="49">
        <v>1990</v>
      </c>
      <c r="O2637" s="49">
        <v>1810</v>
      </c>
      <c r="P2637" s="49">
        <v>1790</v>
      </c>
      <c r="Q2637" s="49">
        <v>1560</v>
      </c>
      <c r="R2637" s="49">
        <v>1570</v>
      </c>
      <c r="S2637" s="50">
        <f t="array" ref="S2637">TREND($N2637:$R2637,$N$1:$R$1,S$1)</f>
        <v>1417</v>
      </c>
      <c r="T2637" s="50">
        <f t="array" ref="T2637">TREND($N2637:$R2637,$N$1:$R$1,T$1)</f>
        <v>1308</v>
      </c>
      <c r="U2637" s="50">
        <f t="array" ref="U2637">TREND($N2637:$R2637,$N$1:$R$1,U$1)</f>
        <v>1199</v>
      </c>
      <c r="V2637" s="50">
        <f t="array" ref="V2637">TREND($N2637:$R2637,$N$1:$R$1,V$1)</f>
        <v>1090</v>
      </c>
    </row>
    <row r="2638" spans="1:22" ht="15.75" customHeight="1">
      <c r="A2638" s="139" t="s">
        <v>751</v>
      </c>
      <c r="B2638" s="139" t="s">
        <v>387</v>
      </c>
      <c r="C2638" s="139" t="s">
        <v>790</v>
      </c>
      <c r="D2638" s="139" t="s">
        <v>633</v>
      </c>
      <c r="E2638" s="139" t="s">
        <v>754</v>
      </c>
      <c r="F2638" s="49">
        <v>375</v>
      </c>
      <c r="G2638" s="49">
        <v>375</v>
      </c>
      <c r="H2638" s="49">
        <v>690</v>
      </c>
      <c r="I2638" s="49">
        <v>16</v>
      </c>
      <c r="J2638" s="49">
        <v>2.74</v>
      </c>
      <c r="K2638" s="49">
        <v>168</v>
      </c>
      <c r="L2638" s="49">
        <v>222</v>
      </c>
      <c r="M2638" s="49">
        <v>170</v>
      </c>
      <c r="N2638" s="49">
        <v>219</v>
      </c>
      <c r="O2638" s="49">
        <v>238</v>
      </c>
      <c r="P2638" s="49">
        <v>336</v>
      </c>
      <c r="Q2638" s="49">
        <v>349</v>
      </c>
      <c r="R2638" s="49">
        <v>365</v>
      </c>
      <c r="S2638" s="50">
        <f t="array" ref="S2638">TREND($N2638:$R2638,$N$1:$R$1,S$1)</f>
        <v>422.29999999998836</v>
      </c>
      <c r="T2638" s="50">
        <f t="array" ref="T2638">TREND($N2638:$R2638,$N$1:$R$1,T$1)</f>
        <v>462.59999999999127</v>
      </c>
      <c r="U2638" s="50">
        <f t="array" ref="U2638">TREND($N2638:$R2638,$N$1:$R$1,U$1)</f>
        <v>502.89999999999418</v>
      </c>
      <c r="V2638" s="50">
        <f t="array" ref="V2638">TREND($N2638:$R2638,$N$1:$R$1,V$1)</f>
        <v>543.19999999998254</v>
      </c>
    </row>
    <row r="2639" spans="1:22" ht="15.75" customHeight="1">
      <c r="A2639" s="139" t="s">
        <v>751</v>
      </c>
      <c r="B2639" s="139" t="s">
        <v>379</v>
      </c>
      <c r="C2639" s="139" t="s">
        <v>790</v>
      </c>
      <c r="D2639" s="139" t="s">
        <v>633</v>
      </c>
      <c r="E2639" s="139" t="s">
        <v>754</v>
      </c>
      <c r="F2639" s="49">
        <v>7.4200000000000002E-2</v>
      </c>
      <c r="G2639" s="49">
        <v>7.9500000000000001E-2</v>
      </c>
      <c r="H2639" s="49">
        <v>8.0100000000000005E-2</v>
      </c>
      <c r="I2639" s="49">
        <v>8.2799999999999999E-2</v>
      </c>
      <c r="J2639" s="49">
        <v>8.2799999999999999E-2</v>
      </c>
      <c r="K2639" s="49">
        <v>7.4300000000000005E-2</v>
      </c>
      <c r="L2639" s="49">
        <v>7.6100000000000001E-2</v>
      </c>
      <c r="M2639" s="49">
        <v>0.13300000000000001</v>
      </c>
      <c r="N2639" s="49">
        <v>0.152</v>
      </c>
      <c r="O2639" s="49">
        <v>0.158</v>
      </c>
      <c r="P2639" s="49">
        <v>0.126</v>
      </c>
      <c r="Q2639" s="49">
        <v>0.153</v>
      </c>
      <c r="R2639" s="49">
        <v>0.16800000000000001</v>
      </c>
      <c r="S2639" s="49">
        <v>4.24</v>
      </c>
      <c r="T2639" s="49">
        <v>4.38</v>
      </c>
      <c r="U2639" s="49">
        <v>4.6100000000000003</v>
      </c>
      <c r="V2639" s="49">
        <v>4.72</v>
      </c>
    </row>
    <row r="2640" spans="1:22" ht="15.75" customHeight="1">
      <c r="A2640" s="139" t="s">
        <v>751</v>
      </c>
      <c r="B2640" s="139" t="s">
        <v>391</v>
      </c>
      <c r="C2640" s="139" t="s">
        <v>790</v>
      </c>
      <c r="D2640" s="139" t="s">
        <v>633</v>
      </c>
      <c r="E2640" s="139" t="s">
        <v>754</v>
      </c>
      <c r="F2640" s="49">
        <v>60.6</v>
      </c>
      <c r="G2640" s="49">
        <v>67.2</v>
      </c>
      <c r="H2640" s="49">
        <v>68.3</v>
      </c>
      <c r="I2640" s="49">
        <v>76.900000000000006</v>
      </c>
      <c r="J2640" s="49">
        <v>67.400000000000006</v>
      </c>
      <c r="K2640" s="49">
        <v>53.9</v>
      </c>
      <c r="L2640" s="49">
        <v>49.3</v>
      </c>
      <c r="M2640" s="49">
        <v>44.7</v>
      </c>
      <c r="N2640" s="49">
        <v>39.9</v>
      </c>
      <c r="O2640" s="49">
        <v>39.5</v>
      </c>
      <c r="P2640" s="49">
        <v>36</v>
      </c>
      <c r="Q2640" s="49">
        <v>37.1</v>
      </c>
      <c r="R2640" s="49">
        <v>34.5</v>
      </c>
      <c r="S2640" s="50">
        <f t="array" ref="S2640">TREND($N2640:$R2640,$N$1:$R$1,S$1)</f>
        <v>33.440000000000055</v>
      </c>
      <c r="T2640" s="50">
        <f t="array" ref="T2640">TREND($N2640:$R2640,$N$1:$R$1,T$1)</f>
        <v>32.120000000000346</v>
      </c>
      <c r="U2640" s="50">
        <f t="array" ref="U2640">TREND($N2640:$R2640,$N$1:$R$1,U$1)</f>
        <v>30.800000000000182</v>
      </c>
      <c r="V2640" s="50">
        <f t="array" ref="V2640">TREND($N2640:$R2640,$N$1:$R$1,V$1)</f>
        <v>29.480000000000018</v>
      </c>
    </row>
    <row r="2641" spans="1:22" ht="15.75" customHeight="1">
      <c r="A2641" s="139" t="s">
        <v>751</v>
      </c>
      <c r="B2641" s="139" t="s">
        <v>393</v>
      </c>
      <c r="C2641" s="139" t="s">
        <v>790</v>
      </c>
      <c r="D2641" s="139" t="s">
        <v>633</v>
      </c>
      <c r="E2641" s="139" t="s">
        <v>754</v>
      </c>
      <c r="F2641" s="49">
        <v>527</v>
      </c>
      <c r="G2641" s="49">
        <v>541</v>
      </c>
      <c r="H2641" s="49">
        <v>567</v>
      </c>
      <c r="I2641" s="49">
        <v>571</v>
      </c>
      <c r="J2641" s="49">
        <v>586</v>
      </c>
      <c r="K2641" s="49">
        <v>521</v>
      </c>
      <c r="L2641" s="49">
        <v>551</v>
      </c>
      <c r="M2641" s="49">
        <v>553</v>
      </c>
      <c r="N2641" s="49">
        <v>517</v>
      </c>
      <c r="O2641" s="49">
        <v>389</v>
      </c>
      <c r="P2641" s="49">
        <v>353</v>
      </c>
      <c r="Q2641" s="49">
        <v>376</v>
      </c>
      <c r="R2641" s="49">
        <v>567</v>
      </c>
      <c r="S2641" s="49">
        <v>465</v>
      </c>
      <c r="T2641" s="49">
        <v>423</v>
      </c>
      <c r="U2641" s="49">
        <v>438</v>
      </c>
      <c r="V2641" s="49">
        <v>539</v>
      </c>
    </row>
    <row r="2642" spans="1:22" ht="15.75" customHeight="1">
      <c r="A2642" s="139" t="s">
        <v>751</v>
      </c>
      <c r="B2642" s="139" t="s">
        <v>395</v>
      </c>
      <c r="C2642" s="139" t="s">
        <v>790</v>
      </c>
      <c r="D2642" s="139" t="s">
        <v>633</v>
      </c>
      <c r="E2642" s="139" t="s">
        <v>754</v>
      </c>
      <c r="F2642" s="49">
        <v>3.37</v>
      </c>
      <c r="G2642" s="49">
        <v>2.74</v>
      </c>
      <c r="H2642" s="49">
        <v>3.11</v>
      </c>
      <c r="I2642" s="49">
        <v>3.14</v>
      </c>
      <c r="J2642" s="49">
        <v>3.15</v>
      </c>
      <c r="K2642" s="49">
        <v>5.51</v>
      </c>
      <c r="L2642" s="49">
        <v>9.33</v>
      </c>
      <c r="M2642" s="49">
        <v>8.5500000000000007</v>
      </c>
      <c r="N2642" s="49">
        <v>4.4400000000000004</v>
      </c>
      <c r="O2642" s="49">
        <v>0.88700000000000001</v>
      </c>
      <c r="P2642" s="49">
        <v>1.38</v>
      </c>
      <c r="Q2642" s="49">
        <v>2.52</v>
      </c>
      <c r="R2642" s="49">
        <v>2.98</v>
      </c>
      <c r="S2642" s="50">
        <f t="array" ref="S2642">TREND($N2642:$R2642,$N$1:$R$1,S$1)</f>
        <v>2.0552999999999884</v>
      </c>
      <c r="T2642" s="50">
        <f t="array" ref="T2642">TREND($N2642:$R2642,$N$1:$R$1,T$1)</f>
        <v>1.9266000000000076</v>
      </c>
      <c r="U2642" s="50">
        <f t="array" ref="U2642">TREND($N2642:$R2642,$N$1:$R$1,U$1)</f>
        <v>1.7978999999999701</v>
      </c>
      <c r="V2642" s="50">
        <f t="array" ref="V2642">TREND($N2642:$R2642,$N$1:$R$1,V$1)</f>
        <v>1.6691999999999894</v>
      </c>
    </row>
    <row r="2643" spans="1:22" ht="15.75" customHeight="1">
      <c r="A2643" s="139" t="s">
        <v>751</v>
      </c>
      <c r="B2643" s="139" t="s">
        <v>399</v>
      </c>
      <c r="C2643" s="139" t="s">
        <v>790</v>
      </c>
      <c r="D2643" s="139" t="s">
        <v>633</v>
      </c>
      <c r="E2643" s="139" t="s">
        <v>754</v>
      </c>
      <c r="F2643" s="49">
        <v>19.8</v>
      </c>
      <c r="G2643" s="49">
        <v>18</v>
      </c>
      <c r="H2643" s="49">
        <v>4.4000000000000004</v>
      </c>
      <c r="I2643" s="49">
        <v>5.72</v>
      </c>
      <c r="J2643" s="49">
        <v>6.16</v>
      </c>
      <c r="K2643" s="49">
        <v>6.16</v>
      </c>
      <c r="L2643" s="49">
        <v>6.38</v>
      </c>
      <c r="M2643" s="49">
        <v>6.49</v>
      </c>
      <c r="N2643" s="49">
        <v>6.66</v>
      </c>
      <c r="O2643" s="49">
        <v>8.08</v>
      </c>
      <c r="P2643" s="49">
        <v>11.5</v>
      </c>
      <c r="Q2643" s="49">
        <v>9.5299999999999994</v>
      </c>
      <c r="R2643" s="49">
        <v>8.31</v>
      </c>
      <c r="S2643" s="50">
        <f t="array" ref="S2643">TREND($N2643:$R2643,$N$1:$R$1,S$1)</f>
        <v>10.240999999999985</v>
      </c>
      <c r="T2643" s="50">
        <f t="array" ref="T2643">TREND($N2643:$R2643,$N$1:$R$1,T$1)</f>
        <v>10.716000000000008</v>
      </c>
      <c r="U2643" s="50">
        <f t="array" ref="U2643">TREND($N2643:$R2643,$N$1:$R$1,U$1)</f>
        <v>11.191000000000031</v>
      </c>
      <c r="V2643" s="50">
        <f t="array" ref="V2643">TREND($N2643:$R2643,$N$1:$R$1,V$1)</f>
        <v>11.66599999999994</v>
      </c>
    </row>
    <row r="2644" spans="1:22" ht="15.75" customHeight="1">
      <c r="A2644" s="139" t="s">
        <v>751</v>
      </c>
      <c r="B2644" s="139" t="s">
        <v>397</v>
      </c>
      <c r="C2644" s="139" t="s">
        <v>790</v>
      </c>
      <c r="D2644" s="139" t="s">
        <v>633</v>
      </c>
      <c r="E2644" s="139" t="s">
        <v>754</v>
      </c>
      <c r="F2644" s="49">
        <v>443</v>
      </c>
      <c r="G2644" s="49">
        <v>368</v>
      </c>
      <c r="H2644" s="49">
        <v>408</v>
      </c>
      <c r="I2644" s="49">
        <v>430</v>
      </c>
      <c r="J2644" s="49">
        <v>402</v>
      </c>
      <c r="K2644" s="49">
        <v>411</v>
      </c>
      <c r="L2644" s="49">
        <v>383</v>
      </c>
      <c r="M2644" s="49">
        <v>500</v>
      </c>
      <c r="N2644" s="49">
        <v>440</v>
      </c>
      <c r="O2644" s="49">
        <v>390</v>
      </c>
      <c r="P2644" s="49">
        <v>403</v>
      </c>
      <c r="Q2644" s="49">
        <v>415</v>
      </c>
      <c r="R2644" s="49">
        <v>520</v>
      </c>
      <c r="S2644" s="49">
        <v>578</v>
      </c>
      <c r="T2644" s="49">
        <v>551</v>
      </c>
      <c r="U2644" s="49">
        <v>551</v>
      </c>
      <c r="V2644" s="49">
        <v>551</v>
      </c>
    </row>
    <row r="2645" spans="1:22" ht="15.75" customHeight="1">
      <c r="A2645" s="139" t="s">
        <v>751</v>
      </c>
      <c r="B2645" s="139" t="s">
        <v>401</v>
      </c>
      <c r="C2645" s="139" t="s">
        <v>790</v>
      </c>
      <c r="D2645" s="139" t="s">
        <v>633</v>
      </c>
      <c r="E2645" s="139" t="s">
        <v>754</v>
      </c>
      <c r="F2645" s="49">
        <v>0.08</v>
      </c>
      <c r="G2645" s="49">
        <v>7.0000000000000007E-2</v>
      </c>
      <c r="H2645" s="49">
        <v>0.06</v>
      </c>
      <c r="I2645" s="49">
        <v>0.06</v>
      </c>
      <c r="J2645" s="49">
        <v>0.24</v>
      </c>
      <c r="K2645" s="49">
        <v>0.25</v>
      </c>
      <c r="L2645" s="49">
        <v>0.13</v>
      </c>
      <c r="M2645" s="49">
        <v>0.15</v>
      </c>
      <c r="N2645" s="49">
        <v>0.56000000000000005</v>
      </c>
      <c r="O2645" s="49">
        <v>0.23</v>
      </c>
      <c r="P2645" s="49">
        <v>0.68</v>
      </c>
      <c r="Q2645" s="49">
        <v>2.4700000000000002</v>
      </c>
      <c r="R2645" s="49">
        <v>0.72</v>
      </c>
      <c r="S2645" s="49">
        <v>0.2</v>
      </c>
      <c r="T2645" s="49">
        <v>0.55000000000000004</v>
      </c>
      <c r="U2645" s="49">
        <v>0.27</v>
      </c>
      <c r="V2645" s="49">
        <v>0.59</v>
      </c>
    </row>
    <row r="2646" spans="1:22" ht="15.75" customHeight="1">
      <c r="A2646" s="139" t="s">
        <v>751</v>
      </c>
      <c r="B2646" s="139" t="s">
        <v>403</v>
      </c>
      <c r="C2646" s="139" t="s">
        <v>790</v>
      </c>
      <c r="D2646" s="139" t="s">
        <v>633</v>
      </c>
      <c r="E2646" s="139" t="s">
        <v>754</v>
      </c>
      <c r="F2646" s="49">
        <v>63.7</v>
      </c>
      <c r="G2646" s="49">
        <v>61.4</v>
      </c>
      <c r="H2646" s="49">
        <v>50.3</v>
      </c>
      <c r="I2646" s="49">
        <v>58.6</v>
      </c>
      <c r="J2646" s="49">
        <v>84.6</v>
      </c>
      <c r="K2646" s="49">
        <v>57.4</v>
      </c>
      <c r="L2646" s="49">
        <v>74.3</v>
      </c>
      <c r="M2646" s="49">
        <v>44.4</v>
      </c>
      <c r="N2646" s="49">
        <v>62</v>
      </c>
      <c r="O2646" s="49">
        <v>29.2</v>
      </c>
      <c r="P2646" s="49">
        <v>69.2</v>
      </c>
      <c r="Q2646" s="49">
        <v>25.6</v>
      </c>
      <c r="R2646" s="49">
        <v>57.4</v>
      </c>
      <c r="S2646" s="50">
        <f t="array" ref="S2646">TREND($N2646:$R2646,$N$1:$R$1,S$1)</f>
        <v>44.840000000000146</v>
      </c>
      <c r="T2646" s="50">
        <f t="array" ref="T2646">TREND($N2646:$R2646,$N$1:$R$1,T$1)</f>
        <v>43.559999999999945</v>
      </c>
      <c r="U2646" s="50">
        <f t="array" ref="U2646">TREND($N2646:$R2646,$N$1:$R$1,U$1)</f>
        <v>42.2800000000002</v>
      </c>
      <c r="V2646" s="50">
        <f t="array" ref="V2646">TREND($N2646:$R2646,$N$1:$R$1,V$1)</f>
        <v>41</v>
      </c>
    </row>
    <row r="2647" spans="1:22" ht="15.75" customHeight="1">
      <c r="A2647" s="139" t="s">
        <v>751</v>
      </c>
      <c r="B2647" s="139" t="s">
        <v>410</v>
      </c>
      <c r="C2647" s="139" t="s">
        <v>790</v>
      </c>
      <c r="D2647" s="139" t="s">
        <v>633</v>
      </c>
      <c r="E2647" s="139" t="s">
        <v>754</v>
      </c>
      <c r="F2647" s="49">
        <v>43.6</v>
      </c>
      <c r="G2647" s="49">
        <v>11</v>
      </c>
      <c r="H2647" s="49">
        <v>11</v>
      </c>
      <c r="I2647" s="49">
        <v>13.6</v>
      </c>
      <c r="J2647" s="49">
        <v>7.92</v>
      </c>
      <c r="K2647" s="49">
        <v>7.92</v>
      </c>
      <c r="L2647" s="49">
        <v>5.0599999999999996</v>
      </c>
      <c r="M2647" s="49">
        <v>3.63</v>
      </c>
      <c r="N2647" s="49">
        <v>1.48</v>
      </c>
      <c r="O2647" s="49">
        <v>12.2</v>
      </c>
      <c r="P2647" s="49">
        <v>38.9</v>
      </c>
      <c r="Q2647" s="49">
        <v>9.25</v>
      </c>
      <c r="R2647" s="49">
        <v>0.79</v>
      </c>
      <c r="S2647" s="50">
        <f t="array" ref="S2647">TREND($N2647:$R2647,$N$1:$R$1,S$1)</f>
        <v>11.225000000000023</v>
      </c>
      <c r="T2647" s="50">
        <f t="array" ref="T2647">TREND($N2647:$R2647,$N$1:$R$1,T$1)</f>
        <v>10.79200000000003</v>
      </c>
      <c r="U2647" s="50">
        <f t="array" ref="U2647">TREND($N2647:$R2647,$N$1:$R$1,U$1)</f>
        <v>10.359000000000037</v>
      </c>
      <c r="V2647" s="50">
        <f t="array" ref="V2647">TREND($N2647:$R2647,$N$1:$R$1,V$1)</f>
        <v>9.9260000000000446</v>
      </c>
    </row>
    <row r="2648" spans="1:22" ht="15.75" customHeight="1">
      <c r="A2648" s="139" t="s">
        <v>751</v>
      </c>
      <c r="B2648" s="139" t="s">
        <v>514</v>
      </c>
      <c r="C2648" s="139" t="s">
        <v>790</v>
      </c>
      <c r="D2648" s="139" t="s">
        <v>633</v>
      </c>
      <c r="E2648" s="139" t="s">
        <v>754</v>
      </c>
      <c r="F2648" s="49">
        <v>0.33700000000000002</v>
      </c>
      <c r="G2648" s="49">
        <v>0.34300000000000003</v>
      </c>
      <c r="H2648" s="49">
        <v>0.34499999999999997</v>
      </c>
      <c r="I2648" s="49">
        <v>0.34899999999999998</v>
      </c>
      <c r="J2648" s="49">
        <v>0.35</v>
      </c>
      <c r="K2648" s="49">
        <v>0.35</v>
      </c>
      <c r="L2648" s="49">
        <v>0.52500000000000002</v>
      </c>
      <c r="M2648" s="49">
        <v>0.875</v>
      </c>
      <c r="N2648" s="49">
        <v>1.46</v>
      </c>
      <c r="O2648" s="49">
        <v>0.72899999999999998</v>
      </c>
      <c r="P2648" s="49">
        <v>0.83399999999999996</v>
      </c>
      <c r="Q2648" s="49">
        <v>0.5</v>
      </c>
      <c r="R2648" s="49">
        <v>0.5</v>
      </c>
      <c r="S2648" s="50">
        <f t="array" ref="S2648">TREND($N2648:$R2648,$N$1:$R$1,S$1)</f>
        <v>0.15989999999999327</v>
      </c>
      <c r="T2648" s="50">
        <f t="array" ref="T2648">TREND($N2648:$R2648,$N$1:$R$1,T$1)</f>
        <v>-5.5000000000006821E-2</v>
      </c>
      <c r="U2648" s="50">
        <f t="array" ref="U2648">TREND($N2648:$R2648,$N$1:$R$1,U$1)</f>
        <v>-0.26990000000000691</v>
      </c>
      <c r="V2648" s="50">
        <f t="array" ref="V2648">TREND($N2648:$R2648,$N$1:$R$1,V$1)</f>
        <v>-0.484800000000007</v>
      </c>
    </row>
    <row r="2649" spans="1:22" ht="15.75" customHeight="1">
      <c r="A2649" s="139" t="s">
        <v>751</v>
      </c>
      <c r="B2649" s="139" t="s">
        <v>548</v>
      </c>
      <c r="C2649" s="139" t="s">
        <v>790</v>
      </c>
      <c r="D2649" s="139" t="s">
        <v>633</v>
      </c>
      <c r="E2649" s="139" t="s">
        <v>754</v>
      </c>
      <c r="F2649" s="49">
        <v>298</v>
      </c>
      <c r="G2649" s="49">
        <v>324</v>
      </c>
      <c r="H2649" s="49">
        <v>202</v>
      </c>
      <c r="I2649" s="49">
        <v>210</v>
      </c>
      <c r="J2649" s="49">
        <v>262</v>
      </c>
      <c r="K2649" s="49">
        <v>233</v>
      </c>
      <c r="L2649" s="49">
        <v>217</v>
      </c>
      <c r="M2649" s="49">
        <v>220</v>
      </c>
      <c r="N2649" s="49">
        <v>179</v>
      </c>
      <c r="O2649" s="49">
        <v>162</v>
      </c>
      <c r="P2649" s="49">
        <v>134</v>
      </c>
      <c r="Q2649" s="49">
        <v>124</v>
      </c>
      <c r="R2649" s="49">
        <v>126</v>
      </c>
      <c r="S2649" s="50">
        <f t="array" ref="S2649">TREND($N2649:$R2649,$N$1:$R$1,S$1)</f>
        <v>101.79999999999927</v>
      </c>
      <c r="T2649" s="50">
        <f t="array" ref="T2649">TREND($N2649:$R2649,$N$1:$R$1,T$1)</f>
        <v>87.399999999997817</v>
      </c>
      <c r="U2649" s="50">
        <f t="array" ref="U2649">TREND($N2649:$R2649,$N$1:$R$1,U$1)</f>
        <v>73</v>
      </c>
      <c r="V2649" s="50">
        <f t="array" ref="V2649">TREND($N2649:$R2649,$N$1:$R$1,V$1)</f>
        <v>58.599999999998545</v>
      </c>
    </row>
    <row r="2650" spans="1:22" ht="15.75" customHeight="1">
      <c r="A2650" s="139" t="s">
        <v>751</v>
      </c>
      <c r="B2650" s="139" t="s">
        <v>408</v>
      </c>
      <c r="C2650" s="139" t="s">
        <v>790</v>
      </c>
      <c r="D2650" s="139" t="s">
        <v>633</v>
      </c>
      <c r="E2650" s="139" t="s">
        <v>754</v>
      </c>
      <c r="F2650" s="49">
        <v>0.33700000000000002</v>
      </c>
      <c r="G2650" s="49">
        <v>0.34300000000000003</v>
      </c>
      <c r="H2650" s="49">
        <v>0.34499999999999997</v>
      </c>
      <c r="I2650" s="49">
        <v>0.34899999999999998</v>
      </c>
      <c r="J2650" s="49">
        <v>0.35</v>
      </c>
      <c r="K2650" s="49">
        <v>0.78600000000000003</v>
      </c>
      <c r="L2650" s="49">
        <v>1.26</v>
      </c>
      <c r="M2650" s="49">
        <v>1.57</v>
      </c>
      <c r="N2650" s="49">
        <v>1.57</v>
      </c>
      <c r="O2650" s="49">
        <v>1.57</v>
      </c>
      <c r="P2650" s="49">
        <v>1.57</v>
      </c>
      <c r="Q2650" s="49">
        <v>1.57</v>
      </c>
      <c r="R2650" s="49">
        <v>1.57</v>
      </c>
      <c r="S2650" s="50">
        <f t="array" ref="S2650">TREND($N2650:$R2650,$N$1:$R$1,S$1)</f>
        <v>1.57</v>
      </c>
      <c r="T2650" s="50">
        <f t="array" ref="T2650">TREND($N2650:$R2650,$N$1:$R$1,T$1)</f>
        <v>1.57</v>
      </c>
      <c r="U2650" s="50">
        <f t="array" ref="U2650">TREND($N2650:$R2650,$N$1:$R$1,U$1)</f>
        <v>1.57</v>
      </c>
      <c r="V2650" s="50">
        <f t="array" ref="V2650">TREND($N2650:$R2650,$N$1:$R$1,V$1)</f>
        <v>1.57</v>
      </c>
    </row>
    <row r="2651" spans="1:22" ht="15.75" customHeight="1">
      <c r="A2651" s="139" t="s">
        <v>751</v>
      </c>
      <c r="B2651" s="139" t="s">
        <v>412</v>
      </c>
      <c r="C2651" s="139" t="s">
        <v>790</v>
      </c>
      <c r="D2651" s="139" t="s">
        <v>633</v>
      </c>
      <c r="E2651" s="139" t="s">
        <v>754</v>
      </c>
      <c r="F2651" s="49">
        <v>1.01</v>
      </c>
      <c r="G2651" s="49">
        <v>2.06</v>
      </c>
      <c r="H2651" s="49">
        <v>1.04</v>
      </c>
      <c r="I2651" s="49">
        <v>1.05</v>
      </c>
      <c r="J2651" s="49">
        <v>1.05</v>
      </c>
      <c r="K2651" s="49">
        <v>1.84</v>
      </c>
      <c r="L2651" s="49">
        <v>3.11</v>
      </c>
      <c r="M2651" s="49">
        <v>2.85</v>
      </c>
      <c r="N2651" s="49">
        <v>1.48</v>
      </c>
      <c r="O2651" s="49">
        <v>0.29599999999999999</v>
      </c>
      <c r="P2651" s="49">
        <v>0.46100000000000002</v>
      </c>
      <c r="Q2651" s="49">
        <v>0.84</v>
      </c>
      <c r="R2651" s="49">
        <v>0.99399999999999999</v>
      </c>
      <c r="S2651" s="50">
        <f t="array" ref="S2651">TREND($N2651:$R2651,$N$1:$R$1,S$1)</f>
        <v>0.68580000000000041</v>
      </c>
      <c r="T2651" s="50">
        <f t="array" ref="T2651">TREND($N2651:$R2651,$N$1:$R$1,T$1)</f>
        <v>0.64300000000000068</v>
      </c>
      <c r="U2651" s="50">
        <f t="array" ref="U2651">TREND($N2651:$R2651,$N$1:$R$1,U$1)</f>
        <v>0.60020000000000095</v>
      </c>
      <c r="V2651" s="50">
        <f t="array" ref="V2651">TREND($N2651:$R2651,$N$1:$R$1,V$1)</f>
        <v>0.55740000000000123</v>
      </c>
    </row>
    <row r="2652" spans="1:22" ht="15.75" customHeight="1">
      <c r="A2652" s="139" t="s">
        <v>751</v>
      </c>
      <c r="B2652" s="139" t="s">
        <v>416</v>
      </c>
      <c r="C2652" s="139" t="s">
        <v>790</v>
      </c>
      <c r="D2652" s="139" t="s">
        <v>633</v>
      </c>
      <c r="E2652" s="139" t="s">
        <v>754</v>
      </c>
      <c r="F2652" s="49">
        <v>48.9</v>
      </c>
      <c r="G2652" s="49">
        <v>55.3</v>
      </c>
      <c r="H2652" s="49">
        <v>45.9</v>
      </c>
      <c r="I2652" s="49">
        <v>48.4</v>
      </c>
      <c r="J2652" s="49">
        <v>47.6</v>
      </c>
      <c r="K2652" s="49">
        <v>42.4</v>
      </c>
      <c r="L2652" s="49">
        <v>31</v>
      </c>
      <c r="M2652" s="49">
        <v>31.1</v>
      </c>
      <c r="N2652" s="49">
        <v>31.3</v>
      </c>
      <c r="O2652" s="49">
        <v>33.799999999999997</v>
      </c>
      <c r="P2652" s="49">
        <v>32.9</v>
      </c>
      <c r="Q2652" s="49">
        <v>33.5</v>
      </c>
      <c r="R2652" s="49">
        <v>49.3</v>
      </c>
      <c r="S2652" s="50">
        <f t="array" ref="S2652">TREND($N2652:$R2652,$N$1:$R$1,S$1)</f>
        <v>46.869999999999891</v>
      </c>
      <c r="T2652" s="50">
        <f t="array" ref="T2652">TREND($N2652:$R2652,$N$1:$R$1,T$1)</f>
        <v>50.4399999999996</v>
      </c>
      <c r="U2652" s="50">
        <f t="array" ref="U2652">TREND($N2652:$R2652,$N$1:$R$1,U$1)</f>
        <v>54.009999999999309</v>
      </c>
      <c r="V2652" s="50">
        <f t="array" ref="V2652">TREND($N2652:$R2652,$N$1:$R$1,V$1)</f>
        <v>57.579999999999927</v>
      </c>
    </row>
    <row r="2653" spans="1:22" ht="15.75" customHeight="1">
      <c r="A2653" s="139" t="s">
        <v>751</v>
      </c>
      <c r="B2653" s="139" t="s">
        <v>422</v>
      </c>
      <c r="C2653" s="139" t="s">
        <v>790</v>
      </c>
      <c r="D2653" s="139" t="s">
        <v>633</v>
      </c>
      <c r="E2653" s="139" t="s">
        <v>754</v>
      </c>
      <c r="F2653" s="49">
        <v>39.4</v>
      </c>
      <c r="G2653" s="49">
        <v>50</v>
      </c>
      <c r="H2653" s="49">
        <v>37</v>
      </c>
      <c r="I2653" s="49">
        <v>1.75</v>
      </c>
      <c r="J2653" s="49">
        <v>1.98</v>
      </c>
      <c r="K2653" s="49">
        <v>2.17</v>
      </c>
      <c r="L2653" s="49">
        <v>2.35</v>
      </c>
      <c r="M2653" s="49">
        <v>2.5099999999999998</v>
      </c>
      <c r="N2653" s="49">
        <v>2.64</v>
      </c>
      <c r="O2653" s="49">
        <v>2.48</v>
      </c>
      <c r="P2653" s="49">
        <v>2.95</v>
      </c>
      <c r="Q2653" s="50">
        <f t="array" ref="Q2653">TREND($L2653:$P2653,$L$1:$P$1,Q$1)</f>
        <v>2.9370000000000118</v>
      </c>
      <c r="R2653" s="50">
        <f t="array" ref="R2653">TREND($L2653:$P2653,$L$1:$P$1,R$1)</f>
        <v>3.0540000000000305</v>
      </c>
      <c r="S2653" s="50">
        <f t="array" ref="S2653">TREND($L2653:$P2653,$L$1:$P$1,S$1)</f>
        <v>3.1710000000000207</v>
      </c>
      <c r="T2653" s="50">
        <f t="array" ref="T2653">TREND($L2653:$P2653,$L$1:$P$1,T$1)</f>
        <v>3.2880000000000109</v>
      </c>
      <c r="U2653" s="50">
        <f t="array" ref="U2653">TREND($L2653:$P2653,$L$1:$P$1,U$1)</f>
        <v>3.4050000000000296</v>
      </c>
      <c r="V2653" s="50">
        <f t="array" ref="V2653">TREND($L2653:$P2653,$L$1:$P$1,V$1)</f>
        <v>3.5220000000000198</v>
      </c>
    </row>
    <row r="2654" spans="1:22" ht="15.75" customHeight="1">
      <c r="A2654" s="139" t="s">
        <v>751</v>
      </c>
      <c r="B2654" s="139" t="s">
        <v>516</v>
      </c>
      <c r="C2654" s="139" t="s">
        <v>790</v>
      </c>
      <c r="D2654" s="139" t="s">
        <v>633</v>
      </c>
      <c r="E2654" s="139" t="s">
        <v>754</v>
      </c>
      <c r="F2654" s="49">
        <v>0.67300000000000004</v>
      </c>
      <c r="G2654" s="49">
        <v>0.68500000000000005</v>
      </c>
      <c r="H2654" s="49">
        <v>0.34499999999999997</v>
      </c>
      <c r="I2654" s="49">
        <v>0.34899999999999998</v>
      </c>
      <c r="J2654" s="49">
        <v>0.35</v>
      </c>
      <c r="K2654" s="49">
        <v>0.61299999999999999</v>
      </c>
      <c r="L2654" s="49">
        <v>1.04</v>
      </c>
      <c r="M2654" s="49">
        <v>0.95099999999999996</v>
      </c>
      <c r="N2654" s="49">
        <v>0.49299999999999999</v>
      </c>
      <c r="O2654" s="49">
        <v>9.8599999999999993E-2</v>
      </c>
      <c r="P2654" s="49">
        <v>0.154</v>
      </c>
      <c r="Q2654" s="49">
        <v>0.28000000000000003</v>
      </c>
      <c r="R2654" s="49">
        <v>0.33100000000000002</v>
      </c>
      <c r="S2654" s="50">
        <f t="array" ref="S2654">TREND($N2654:$R2654,$N$1:$R$1,S$1)</f>
        <v>0.22854000000000241</v>
      </c>
      <c r="T2654" s="50">
        <f t="array" ref="T2654">TREND($N2654:$R2654,$N$1:$R$1,T$1)</f>
        <v>0.21428000000000225</v>
      </c>
      <c r="U2654" s="50">
        <f t="array" ref="U2654">TREND($N2654:$R2654,$N$1:$R$1,U$1)</f>
        <v>0.20002000000000209</v>
      </c>
      <c r="V2654" s="50">
        <f t="array" ref="V2654">TREND($N2654:$R2654,$N$1:$R$1,V$1)</f>
        <v>0.18576000000000192</v>
      </c>
    </row>
    <row r="2655" spans="1:22" ht="15.75" customHeight="1">
      <c r="A2655" s="139" t="s">
        <v>751</v>
      </c>
      <c r="B2655" s="139" t="s">
        <v>765</v>
      </c>
      <c r="C2655" s="139" t="s">
        <v>790</v>
      </c>
      <c r="D2655" s="139" t="s">
        <v>633</v>
      </c>
      <c r="E2655" s="139" t="s">
        <v>754</v>
      </c>
      <c r="F2655" s="49">
        <v>2220</v>
      </c>
      <c r="G2655" s="49">
        <v>2260</v>
      </c>
      <c r="H2655" s="49">
        <v>2330</v>
      </c>
      <c r="I2655" s="49">
        <v>2240</v>
      </c>
      <c r="J2655" s="49">
        <v>2380</v>
      </c>
      <c r="K2655" s="49">
        <v>2340</v>
      </c>
      <c r="L2655" s="49">
        <v>2400</v>
      </c>
      <c r="M2655" s="49">
        <v>2520</v>
      </c>
      <c r="N2655" s="49">
        <v>2330</v>
      </c>
      <c r="O2655" s="49">
        <v>2290</v>
      </c>
      <c r="P2655" s="49">
        <v>2500</v>
      </c>
      <c r="Q2655" s="49">
        <v>2350</v>
      </c>
      <c r="R2655" s="49">
        <v>2400</v>
      </c>
      <c r="S2655" s="49">
        <v>13</v>
      </c>
      <c r="T2655" s="49">
        <v>16.2</v>
      </c>
      <c r="U2655" s="49">
        <v>13.5</v>
      </c>
      <c r="V2655" s="49">
        <v>16.899999999999999</v>
      </c>
    </row>
    <row r="2656" spans="1:22" ht="15.75" customHeight="1">
      <c r="A2656" s="139" t="s">
        <v>751</v>
      </c>
      <c r="B2656" s="139" t="s">
        <v>424</v>
      </c>
      <c r="C2656" s="139" t="s">
        <v>790</v>
      </c>
      <c r="D2656" s="139" t="s">
        <v>633</v>
      </c>
      <c r="E2656" s="139" t="s">
        <v>754</v>
      </c>
      <c r="F2656" s="49">
        <v>4.4999999999999998E-2</v>
      </c>
      <c r="G2656" s="49">
        <v>4.4699999999999997E-2</v>
      </c>
      <c r="H2656" s="49">
        <v>4.8300000000000003E-2</v>
      </c>
      <c r="I2656" s="49">
        <v>4.7399999999999998E-2</v>
      </c>
      <c r="J2656" s="49">
        <v>4.5600000000000002E-2</v>
      </c>
      <c r="K2656" s="49">
        <v>4.5999999999999999E-2</v>
      </c>
      <c r="L2656" s="49">
        <v>4.5100000000000001E-2</v>
      </c>
      <c r="M2656" s="49">
        <v>4.4699999999999997E-2</v>
      </c>
      <c r="N2656" s="49">
        <v>4.7E-2</v>
      </c>
      <c r="O2656" s="49">
        <v>4.48E-2</v>
      </c>
      <c r="P2656" s="49">
        <v>4.2900000000000001E-2</v>
      </c>
      <c r="Q2656" s="49">
        <v>4.9500000000000002E-2</v>
      </c>
      <c r="R2656" s="49">
        <v>4.3999999999999997E-2</v>
      </c>
      <c r="S2656" s="49">
        <v>4.2599999999999999E-2</v>
      </c>
      <c r="T2656" s="49">
        <v>4.1300000000000003E-2</v>
      </c>
      <c r="U2656" s="49">
        <v>4.7E-2</v>
      </c>
      <c r="V2656" s="49">
        <v>4.2299999999999997E-2</v>
      </c>
    </row>
    <row r="2657" spans="1:22" ht="15.75" customHeight="1">
      <c r="A2657" s="139" t="s">
        <v>751</v>
      </c>
      <c r="B2657" s="139" t="s">
        <v>554</v>
      </c>
      <c r="C2657" s="139" t="s">
        <v>790</v>
      </c>
      <c r="D2657" s="139" t="s">
        <v>633</v>
      </c>
      <c r="E2657" s="139" t="s">
        <v>754</v>
      </c>
      <c r="F2657" s="49">
        <v>333</v>
      </c>
      <c r="G2657" s="49">
        <v>317</v>
      </c>
      <c r="H2657" s="49">
        <v>325</v>
      </c>
      <c r="I2657" s="49">
        <v>261</v>
      </c>
      <c r="J2657" s="49">
        <v>344</v>
      </c>
      <c r="K2657" s="49">
        <v>347</v>
      </c>
      <c r="L2657" s="49">
        <v>400</v>
      </c>
      <c r="M2657" s="49">
        <v>414</v>
      </c>
      <c r="N2657" s="49">
        <v>509</v>
      </c>
      <c r="O2657" s="49">
        <v>553</v>
      </c>
      <c r="P2657" s="49">
        <v>593</v>
      </c>
      <c r="Q2657" s="49">
        <v>680</v>
      </c>
      <c r="R2657" s="49">
        <v>782</v>
      </c>
      <c r="S2657" s="50">
        <f t="array" ref="S2657">TREND($N2657:$R2657,$N$1:$R$1,S$1)</f>
        <v>825.29999999998836</v>
      </c>
      <c r="T2657" s="50">
        <f t="array" ref="T2657">TREND($N2657:$R2657,$N$1:$R$1,T$1)</f>
        <v>892.59999999997672</v>
      </c>
      <c r="U2657" s="50">
        <f t="array" ref="U2657">TREND($N2657:$R2657,$N$1:$R$1,U$1)</f>
        <v>959.89999999999418</v>
      </c>
      <c r="V2657" s="50">
        <f t="array" ref="V2657">TREND($N2657:$R2657,$N$1:$R$1,V$1)</f>
        <v>1027.1999999999825</v>
      </c>
    </row>
    <row r="2658" spans="1:22" ht="15.75" customHeight="1">
      <c r="A2658" s="139" t="s">
        <v>751</v>
      </c>
      <c r="B2658" s="139" t="s">
        <v>426</v>
      </c>
      <c r="C2658" s="139" t="s">
        <v>790</v>
      </c>
      <c r="D2658" s="139" t="s">
        <v>633</v>
      </c>
      <c r="E2658" s="139" t="s">
        <v>754</v>
      </c>
      <c r="F2658" s="49">
        <v>24.2</v>
      </c>
      <c r="G2658" s="49">
        <v>22.8</v>
      </c>
      <c r="H2658" s="49">
        <v>28.4</v>
      </c>
      <c r="I2658" s="49">
        <v>27.7</v>
      </c>
      <c r="J2658" s="49">
        <v>27.6</v>
      </c>
      <c r="K2658" s="49">
        <v>38.5</v>
      </c>
      <c r="L2658" s="49">
        <v>26.2</v>
      </c>
      <c r="M2658" s="49">
        <v>38.299999999999997</v>
      </c>
      <c r="N2658" s="49">
        <v>30</v>
      </c>
      <c r="O2658" s="49">
        <v>43.1</v>
      </c>
      <c r="P2658" s="49">
        <v>22.1</v>
      </c>
      <c r="Q2658" s="49">
        <v>22.9</v>
      </c>
      <c r="R2658" s="49">
        <v>25.4</v>
      </c>
      <c r="S2658" s="49">
        <v>32.5</v>
      </c>
      <c r="T2658" s="49">
        <v>65.8</v>
      </c>
      <c r="U2658" s="49">
        <v>38.9</v>
      </c>
      <c r="V2658" s="49">
        <v>33</v>
      </c>
    </row>
    <row r="2659" spans="1:22" ht="15.75" customHeight="1">
      <c r="A2659" s="139" t="s">
        <v>751</v>
      </c>
      <c r="B2659" s="139" t="s">
        <v>428</v>
      </c>
      <c r="C2659" s="139" t="s">
        <v>790</v>
      </c>
      <c r="D2659" s="139" t="s">
        <v>633</v>
      </c>
      <c r="E2659" s="139" t="s">
        <v>754</v>
      </c>
      <c r="F2659" s="49">
        <v>1.89</v>
      </c>
      <c r="G2659" s="49">
        <v>2.29</v>
      </c>
      <c r="H2659" s="49">
        <v>2.9</v>
      </c>
      <c r="I2659" s="49">
        <v>2.82</v>
      </c>
      <c r="J2659" s="49">
        <v>2.42</v>
      </c>
      <c r="K2659" s="49">
        <v>3.91</v>
      </c>
      <c r="L2659" s="49">
        <v>3.05</v>
      </c>
      <c r="M2659" s="49">
        <v>3.08</v>
      </c>
      <c r="N2659" s="49">
        <v>2.86</v>
      </c>
      <c r="O2659" s="49">
        <v>4.07</v>
      </c>
      <c r="P2659" s="49">
        <v>4.18</v>
      </c>
      <c r="Q2659" s="49">
        <v>4.88</v>
      </c>
      <c r="R2659" s="49">
        <v>5.0599999999999996</v>
      </c>
      <c r="S2659" s="49">
        <v>5.81</v>
      </c>
      <c r="T2659" s="49">
        <v>5.81</v>
      </c>
      <c r="U2659" s="49">
        <v>5.81</v>
      </c>
      <c r="V2659" s="49">
        <v>5.81</v>
      </c>
    </row>
    <row r="2660" spans="1:22" ht="15.75" customHeight="1">
      <c r="A2660" s="139" t="s">
        <v>751</v>
      </c>
      <c r="B2660" s="139" t="s">
        <v>414</v>
      </c>
      <c r="C2660" s="139" t="s">
        <v>790</v>
      </c>
      <c r="D2660" s="139" t="s">
        <v>633</v>
      </c>
      <c r="E2660" s="139" t="s">
        <v>754</v>
      </c>
      <c r="F2660" s="49">
        <v>6.02</v>
      </c>
      <c r="G2660" s="49">
        <v>2.17</v>
      </c>
      <c r="H2660" s="49">
        <v>19.5</v>
      </c>
      <c r="I2660" s="49">
        <v>26.1</v>
      </c>
      <c r="J2660" s="49">
        <v>2.4300000000000002</v>
      </c>
      <c r="K2660" s="49">
        <v>2.94</v>
      </c>
      <c r="L2660" s="49">
        <v>2.8</v>
      </c>
      <c r="M2660" s="49">
        <v>6.33</v>
      </c>
      <c r="N2660" s="49">
        <v>5.92</v>
      </c>
      <c r="O2660" s="49">
        <v>8.34</v>
      </c>
      <c r="P2660" s="49">
        <v>5.97</v>
      </c>
      <c r="Q2660" s="49">
        <v>12.2</v>
      </c>
      <c r="R2660" s="49">
        <v>15.7</v>
      </c>
      <c r="S2660" s="49">
        <v>17.3</v>
      </c>
      <c r="T2660" s="49">
        <v>23.7</v>
      </c>
      <c r="U2660" s="49">
        <v>26.1</v>
      </c>
      <c r="V2660" s="49">
        <v>30.5</v>
      </c>
    </row>
    <row r="2661" spans="1:22" ht="15.75" customHeight="1">
      <c r="A2661" s="139" t="s">
        <v>751</v>
      </c>
      <c r="B2661" s="139" t="s">
        <v>462</v>
      </c>
      <c r="C2661" s="139" t="s">
        <v>790</v>
      </c>
      <c r="D2661" s="139" t="s">
        <v>633</v>
      </c>
      <c r="E2661" s="139" t="s">
        <v>754</v>
      </c>
      <c r="F2661" s="49">
        <v>343</v>
      </c>
      <c r="G2661" s="49">
        <v>351</v>
      </c>
      <c r="H2661" s="49">
        <v>330</v>
      </c>
      <c r="I2661" s="49">
        <v>302</v>
      </c>
      <c r="J2661" s="49">
        <v>324</v>
      </c>
      <c r="K2661" s="49">
        <v>289</v>
      </c>
      <c r="L2661" s="49">
        <v>299</v>
      </c>
      <c r="M2661" s="49">
        <v>259</v>
      </c>
      <c r="N2661" s="49">
        <v>254</v>
      </c>
      <c r="O2661" s="49">
        <v>255</v>
      </c>
      <c r="P2661" s="49">
        <v>257</v>
      </c>
      <c r="Q2661" s="49">
        <v>258</v>
      </c>
      <c r="R2661" s="49">
        <v>253</v>
      </c>
      <c r="S2661" s="50">
        <f t="array" ref="S2661">TREND($N2661:$R2661,$N$1:$R$1,S$1)</f>
        <v>255.70000000000002</v>
      </c>
      <c r="T2661" s="50">
        <f t="array" ref="T2661">TREND($N2661:$R2661,$N$1:$R$1,T$1)</f>
        <v>255.8</v>
      </c>
      <c r="U2661" s="50">
        <f t="array" ref="U2661">TREND($N2661:$R2661,$N$1:$R$1,U$1)</f>
        <v>255.9</v>
      </c>
      <c r="V2661" s="50">
        <f t="array" ref="V2661">TREND($N2661:$R2661,$N$1:$R$1,V$1)</f>
        <v>256</v>
      </c>
    </row>
    <row r="2662" spans="1:22" ht="15.75" customHeight="1">
      <c r="A2662" s="139" t="s">
        <v>751</v>
      </c>
      <c r="B2662" s="139" t="s">
        <v>456</v>
      </c>
      <c r="C2662" s="139" t="s">
        <v>790</v>
      </c>
      <c r="D2662" s="139" t="s">
        <v>633</v>
      </c>
      <c r="E2662" s="139" t="s">
        <v>754</v>
      </c>
      <c r="F2662" s="49">
        <v>0.70899999999999996</v>
      </c>
      <c r="G2662" s="49">
        <v>0.74399999999999999</v>
      </c>
      <c r="H2662" s="49">
        <v>0.73599999999999999</v>
      </c>
      <c r="I2662" s="49">
        <v>0.749</v>
      </c>
      <c r="J2662" s="49">
        <v>0.754</v>
      </c>
      <c r="K2662" s="49">
        <v>0.79300000000000004</v>
      </c>
      <c r="L2662" s="49">
        <v>0.78100000000000003</v>
      </c>
      <c r="M2662" s="49">
        <v>0.82599999999999996</v>
      </c>
      <c r="N2662" s="49">
        <v>0.83799999999999997</v>
      </c>
      <c r="O2662" s="49">
        <v>0.82599999999999996</v>
      </c>
      <c r="P2662" s="49">
        <v>0.93400000000000005</v>
      </c>
      <c r="Q2662" s="49">
        <v>0.80900000000000005</v>
      </c>
      <c r="R2662" s="49">
        <v>0.88900000000000001</v>
      </c>
      <c r="S2662" s="50">
        <f t="array" ref="S2662">TREND($N2662:$R2662,$N$1:$R$1,S$1)</f>
        <v>0.88470000000000226</v>
      </c>
      <c r="T2662" s="50">
        <f t="array" ref="T2662">TREND($N2662:$R2662,$N$1:$R$1,T$1)</f>
        <v>0.89320000000000022</v>
      </c>
      <c r="U2662" s="50">
        <f t="array" ref="U2662">TREND($N2662:$R2662,$N$1:$R$1,U$1)</f>
        <v>0.90170000000000172</v>
      </c>
      <c r="V2662" s="50">
        <f t="array" ref="V2662">TREND($N2662:$R2662,$N$1:$R$1,V$1)</f>
        <v>0.91019999999999968</v>
      </c>
    </row>
    <row r="2663" spans="1:22" ht="15.75" customHeight="1">
      <c r="A2663" s="139" t="s">
        <v>751</v>
      </c>
      <c r="B2663" s="139" t="s">
        <v>454</v>
      </c>
      <c r="C2663" s="139" t="s">
        <v>790</v>
      </c>
      <c r="D2663" s="139" t="s">
        <v>633</v>
      </c>
      <c r="E2663" s="139" t="s">
        <v>754</v>
      </c>
      <c r="F2663" s="49">
        <v>3.02</v>
      </c>
      <c r="G2663" s="49">
        <v>3.05</v>
      </c>
      <c r="H2663" s="49">
        <v>4.45</v>
      </c>
      <c r="I2663" s="49">
        <v>4.4000000000000004</v>
      </c>
      <c r="J2663" s="49">
        <v>3.96</v>
      </c>
      <c r="K2663" s="49">
        <v>3.96</v>
      </c>
      <c r="L2663" s="49">
        <v>3.74</v>
      </c>
      <c r="M2663" s="49">
        <v>3.63</v>
      </c>
      <c r="N2663" s="49">
        <v>3.46</v>
      </c>
      <c r="O2663" s="49">
        <v>3.3</v>
      </c>
      <c r="P2663" s="49">
        <v>3.13</v>
      </c>
      <c r="Q2663" s="49">
        <v>3</v>
      </c>
      <c r="R2663" s="49">
        <v>10.1</v>
      </c>
      <c r="S2663" s="50">
        <f t="array" ref="S2663">TREND($N2663:$R2663,$N$1:$R$1,S$1)</f>
        <v>8.4920000000001892</v>
      </c>
      <c r="T2663" s="50">
        <f t="array" ref="T2663">TREND($N2663:$R2663,$N$1:$R$1,T$1)</f>
        <v>9.7899999999999636</v>
      </c>
      <c r="U2663" s="50">
        <f t="array" ref="U2663">TREND($N2663:$R2663,$N$1:$R$1,U$1)</f>
        <v>11.088000000000193</v>
      </c>
      <c r="V2663" s="50">
        <f t="array" ref="V2663">TREND($N2663:$R2663,$N$1:$R$1,V$1)</f>
        <v>12.385999999999967</v>
      </c>
    </row>
    <row r="2664" spans="1:22" ht="15.75" customHeight="1">
      <c r="A2664" s="139" t="s">
        <v>751</v>
      </c>
      <c r="B2664" s="139" t="s">
        <v>432</v>
      </c>
      <c r="C2664" s="139" t="s">
        <v>790</v>
      </c>
      <c r="D2664" s="139" t="s">
        <v>633</v>
      </c>
      <c r="E2664" s="139" t="s">
        <v>754</v>
      </c>
      <c r="F2664" s="49">
        <v>1.35</v>
      </c>
      <c r="G2664" s="49">
        <v>1.03</v>
      </c>
      <c r="H2664" s="49">
        <v>0.69</v>
      </c>
      <c r="I2664" s="49">
        <v>0.69799999999999995</v>
      </c>
      <c r="J2664" s="49">
        <v>0.7</v>
      </c>
      <c r="K2664" s="49">
        <v>0.84599999999999997</v>
      </c>
      <c r="L2664" s="49">
        <v>0.89</v>
      </c>
      <c r="M2664" s="49">
        <v>0.311</v>
      </c>
      <c r="N2664" s="49">
        <v>0.34899999999999998</v>
      </c>
      <c r="O2664" s="49">
        <v>0.40200000000000002</v>
      </c>
      <c r="P2664" s="49">
        <v>0.58699999999999997</v>
      </c>
      <c r="Q2664" s="49">
        <v>0.22</v>
      </c>
      <c r="R2664" s="49">
        <v>5.04E-2</v>
      </c>
      <c r="S2664" s="50">
        <f t="array" ref="S2664">TREND($N2664:$R2664,$N$1:$R$1,S$1)</f>
        <v>8.791999999999689E-2</v>
      </c>
      <c r="T2664" s="50">
        <f t="array" ref="T2664">TREND($N2664:$R2664,$N$1:$R$1,T$1)</f>
        <v>9.9999999999909051E-3</v>
      </c>
      <c r="U2664" s="50">
        <f t="array" ref="U2664">TREND($N2664:$R2664,$N$1:$R$1,U$1)</f>
        <v>-6.7920000000015079E-2</v>
      </c>
      <c r="V2664" s="50">
        <f t="array" ref="V2664">TREND($N2664:$R2664,$N$1:$R$1,V$1)</f>
        <v>-0.14584000000002106</v>
      </c>
    </row>
    <row r="2665" spans="1:22" ht="15.75" customHeight="1">
      <c r="A2665" s="139" t="s">
        <v>751</v>
      </c>
      <c r="B2665" s="139" t="s">
        <v>450</v>
      </c>
      <c r="C2665" s="139" t="s">
        <v>790</v>
      </c>
      <c r="D2665" s="139" t="s">
        <v>633</v>
      </c>
      <c r="E2665" s="139" t="s">
        <v>754</v>
      </c>
      <c r="F2665" s="49">
        <v>3040</v>
      </c>
      <c r="G2665" s="49">
        <v>3210</v>
      </c>
      <c r="H2665" s="49">
        <v>2390</v>
      </c>
      <c r="I2665" s="49">
        <v>2820</v>
      </c>
      <c r="J2665" s="49">
        <v>2980</v>
      </c>
      <c r="K2665" s="49">
        <v>2990</v>
      </c>
      <c r="L2665" s="49">
        <v>2940</v>
      </c>
      <c r="M2665" s="49">
        <v>3250</v>
      </c>
      <c r="N2665" s="49">
        <v>3090</v>
      </c>
      <c r="O2665" s="49">
        <v>4050</v>
      </c>
      <c r="P2665" s="49">
        <v>3950</v>
      </c>
      <c r="Q2665" s="49">
        <v>4020</v>
      </c>
      <c r="R2665" s="49">
        <v>4130</v>
      </c>
      <c r="S2665" s="50">
        <f t="array" ref="S2665">TREND($N2665:$R2665,$N$1:$R$1,S$1)</f>
        <v>4463</v>
      </c>
      <c r="T2665" s="50">
        <f t="array" ref="T2665">TREND($N2665:$R2665,$N$1:$R$1,T$1)</f>
        <v>4668</v>
      </c>
      <c r="U2665" s="50">
        <f t="array" ref="U2665">TREND($N2665:$R2665,$N$1:$R$1,U$1)</f>
        <v>4873</v>
      </c>
      <c r="V2665" s="50">
        <f t="array" ref="V2665">TREND($N2665:$R2665,$N$1:$R$1,V$1)</f>
        <v>5078</v>
      </c>
    </row>
    <row r="2666" spans="1:22" ht="15.75" customHeight="1">
      <c r="A2666" s="139" t="s">
        <v>751</v>
      </c>
      <c r="B2666" s="139" t="s">
        <v>430</v>
      </c>
      <c r="C2666" s="139" t="s">
        <v>790</v>
      </c>
      <c r="D2666" s="139" t="s">
        <v>633</v>
      </c>
      <c r="E2666" s="139" t="s">
        <v>754</v>
      </c>
      <c r="F2666" s="49">
        <v>10.1</v>
      </c>
      <c r="G2666" s="49">
        <v>6.75</v>
      </c>
      <c r="H2666" s="49">
        <v>9.77</v>
      </c>
      <c r="I2666" s="49">
        <v>4.9000000000000004</v>
      </c>
      <c r="J2666" s="49">
        <v>4.82</v>
      </c>
      <c r="K2666" s="49">
        <v>4.7300000000000004</v>
      </c>
      <c r="L2666" s="49">
        <v>4.6500000000000004</v>
      </c>
      <c r="M2666" s="49">
        <v>4.5599999999999996</v>
      </c>
      <c r="N2666" s="49">
        <v>4.4800000000000004</v>
      </c>
      <c r="O2666" s="49">
        <v>2.27</v>
      </c>
      <c r="P2666" s="49">
        <v>5.51</v>
      </c>
      <c r="Q2666" s="49">
        <v>0.42799999999999999</v>
      </c>
      <c r="R2666" s="49">
        <v>5.75</v>
      </c>
      <c r="S2666" s="49">
        <v>5.75</v>
      </c>
      <c r="T2666" s="49">
        <v>5.75</v>
      </c>
      <c r="U2666" s="50">
        <f t="array" ref="U2666">TREND($P2666:$T2666,$P$1:$T$1,U$1)</f>
        <v>6.3781999999998789</v>
      </c>
      <c r="V2666" s="50">
        <f t="array" ref="V2666">TREND($P2666:$T2666,$P$1:$T$1,V$1)</f>
        <v>6.9583999999999833</v>
      </c>
    </row>
    <row r="2667" spans="1:22" ht="15.75" customHeight="1">
      <c r="A2667" s="139" t="s">
        <v>751</v>
      </c>
      <c r="B2667" s="139" t="s">
        <v>440</v>
      </c>
      <c r="C2667" s="139" t="s">
        <v>790</v>
      </c>
      <c r="D2667" s="139" t="s">
        <v>633</v>
      </c>
      <c r="E2667" s="139" t="s">
        <v>754</v>
      </c>
      <c r="F2667" s="49">
        <v>4.38</v>
      </c>
      <c r="G2667" s="49">
        <v>4.8</v>
      </c>
      <c r="H2667" s="49">
        <v>4.83</v>
      </c>
      <c r="I2667" s="49">
        <v>4.8899999999999997</v>
      </c>
      <c r="J2667" s="49">
        <v>4.9000000000000004</v>
      </c>
      <c r="K2667" s="49">
        <v>5.92</v>
      </c>
      <c r="L2667" s="49">
        <v>6.23</v>
      </c>
      <c r="M2667" s="49">
        <v>2.1800000000000002</v>
      </c>
      <c r="N2667" s="49">
        <v>2.44</v>
      </c>
      <c r="O2667" s="49">
        <v>2.81</v>
      </c>
      <c r="P2667" s="49">
        <v>4.1100000000000003</v>
      </c>
      <c r="Q2667" s="49">
        <v>1.54</v>
      </c>
      <c r="R2667" s="49">
        <v>0.35299999999999998</v>
      </c>
      <c r="S2667" s="50">
        <f t="array" ref="S2667">TREND($N2667:$R2667,$N$1:$R$1,S$1)</f>
        <v>0.61740000000008877</v>
      </c>
      <c r="T2667" s="50">
        <f t="array" ref="T2667">TREND($N2667:$R2667,$N$1:$R$1,T$1)</f>
        <v>7.3000000000092768E-2</v>
      </c>
      <c r="U2667" s="50">
        <f t="array" ref="U2667">TREND($N2667:$R2667,$N$1:$R$1,U$1)</f>
        <v>-0.47139999999990323</v>
      </c>
      <c r="V2667" s="50">
        <f t="array" ref="V2667">TREND($N2667:$R2667,$N$1:$R$1,V$1)</f>
        <v>-1.0157999999998992</v>
      </c>
    </row>
    <row r="2668" spans="1:22" ht="15.75" customHeight="1">
      <c r="A2668" s="139" t="s">
        <v>751</v>
      </c>
      <c r="B2668" s="139" t="s">
        <v>442</v>
      </c>
      <c r="C2668" s="139" t="s">
        <v>790</v>
      </c>
      <c r="D2668" s="139" t="s">
        <v>633</v>
      </c>
      <c r="E2668" s="139" t="s">
        <v>754</v>
      </c>
      <c r="F2668" s="49">
        <v>0</v>
      </c>
      <c r="G2668" s="49">
        <v>0</v>
      </c>
      <c r="H2668" s="49">
        <v>0</v>
      </c>
      <c r="I2668" s="49">
        <v>0</v>
      </c>
      <c r="J2668" s="49">
        <v>0</v>
      </c>
      <c r="K2668" s="49">
        <v>0</v>
      </c>
      <c r="L2668" s="49">
        <v>0</v>
      </c>
      <c r="M2668" s="49">
        <v>0</v>
      </c>
      <c r="N2668" s="49">
        <v>0</v>
      </c>
      <c r="O2668" s="139" t="s">
        <v>791</v>
      </c>
      <c r="P2668" s="139" t="s">
        <v>791</v>
      </c>
      <c r="Q2668" s="139" t="s">
        <v>791</v>
      </c>
      <c r="R2668" s="139" t="s">
        <v>791</v>
      </c>
      <c r="S2668" s="139" t="s">
        <v>791</v>
      </c>
      <c r="T2668" s="139" t="s">
        <v>791</v>
      </c>
      <c r="U2668" s="139" t="s">
        <v>791</v>
      </c>
      <c r="V2668" s="139" t="s">
        <v>791</v>
      </c>
    </row>
    <row r="2669" spans="1:22" ht="15.75" customHeight="1">
      <c r="A2669" s="139" t="s">
        <v>751</v>
      </c>
      <c r="B2669" s="139" t="s">
        <v>282</v>
      </c>
      <c r="C2669" s="139" t="s">
        <v>790</v>
      </c>
      <c r="D2669" s="139" t="s">
        <v>633</v>
      </c>
      <c r="E2669" s="139" t="s">
        <v>754</v>
      </c>
      <c r="F2669" s="49">
        <v>255</v>
      </c>
      <c r="G2669" s="49">
        <v>116</v>
      </c>
      <c r="H2669" s="49">
        <v>197</v>
      </c>
      <c r="I2669" s="49">
        <v>196</v>
      </c>
      <c r="J2669" s="49">
        <v>89.6</v>
      </c>
      <c r="K2669" s="49">
        <v>74</v>
      </c>
      <c r="L2669" s="49">
        <v>78.900000000000006</v>
      </c>
      <c r="M2669" s="49">
        <v>80.5</v>
      </c>
      <c r="N2669" s="49">
        <v>78.599999999999994</v>
      </c>
      <c r="O2669" s="49">
        <v>70.7</v>
      </c>
      <c r="P2669" s="49">
        <v>73.900000000000006</v>
      </c>
      <c r="Q2669" s="49">
        <v>78.599999999999994</v>
      </c>
      <c r="R2669" s="49">
        <v>110</v>
      </c>
      <c r="S2669" s="50">
        <f t="array" ref="S2669">TREND($N2669:$R2669,$N$1:$R$1,S$1)</f>
        <v>103.56999999999971</v>
      </c>
      <c r="T2669" s="50">
        <f t="array" ref="T2669">TREND($N2669:$R2669,$N$1:$R$1,T$1)</f>
        <v>110.64000000000124</v>
      </c>
      <c r="U2669" s="50">
        <f t="array" ref="U2669">TREND($N2669:$R2669,$N$1:$R$1,U$1)</f>
        <v>117.71000000000095</v>
      </c>
      <c r="V2669" s="50">
        <f t="array" ref="V2669">TREND($N2669:$R2669,$N$1:$R$1,V$1)</f>
        <v>124.78000000000065</v>
      </c>
    </row>
    <row r="2670" spans="1:22" ht="15.75" customHeight="1">
      <c r="A2670" s="139" t="s">
        <v>751</v>
      </c>
      <c r="B2670" s="139" t="s">
        <v>460</v>
      </c>
      <c r="C2670" s="139" t="s">
        <v>790</v>
      </c>
      <c r="D2670" s="139" t="s">
        <v>633</v>
      </c>
      <c r="E2670" s="139" t="s">
        <v>754</v>
      </c>
      <c r="F2670" s="49">
        <v>7.16</v>
      </c>
      <c r="G2670" s="49">
        <v>17.399999999999999</v>
      </c>
      <c r="H2670" s="49">
        <v>12.9</v>
      </c>
      <c r="I2670" s="49">
        <v>9.06</v>
      </c>
      <c r="J2670" s="49">
        <v>14.1</v>
      </c>
      <c r="K2670" s="49">
        <v>12.9</v>
      </c>
      <c r="L2670" s="49">
        <v>2.91</v>
      </c>
      <c r="M2670" s="49">
        <v>2.93</v>
      </c>
      <c r="N2670" s="49">
        <v>2.35</v>
      </c>
      <c r="O2670" s="49">
        <v>2.4700000000000002</v>
      </c>
      <c r="P2670" s="49">
        <v>2.88</v>
      </c>
      <c r="Q2670" s="49">
        <v>3.22</v>
      </c>
      <c r="R2670" s="49">
        <v>3.22</v>
      </c>
      <c r="S2670" s="50">
        <f t="array" ref="S2670">TREND($N2670:$R2670,$N$1:$R$1,S$1)</f>
        <v>3.5749999999999886</v>
      </c>
      <c r="T2670" s="50">
        <f t="array" ref="T2670">TREND($N2670:$R2670,$N$1:$R$1,T$1)</f>
        <v>3.8239999999999554</v>
      </c>
      <c r="U2670" s="50">
        <f t="array" ref="U2670">TREND($N2670:$R2670,$N$1:$R$1,U$1)</f>
        <v>4.0729999999999791</v>
      </c>
      <c r="V2670" s="50">
        <f t="array" ref="V2670">TREND($N2670:$R2670,$N$1:$R$1,V$1)</f>
        <v>4.3219999999999459</v>
      </c>
    </row>
    <row r="2671" spans="1:22" ht="15.75" customHeight="1">
      <c r="A2671" s="139" t="s">
        <v>751</v>
      </c>
      <c r="B2671" s="139" t="s">
        <v>458</v>
      </c>
      <c r="C2671" s="139" t="s">
        <v>790</v>
      </c>
      <c r="D2671" s="139" t="s">
        <v>633</v>
      </c>
      <c r="E2671" s="139" t="s">
        <v>754</v>
      </c>
      <c r="F2671" s="49">
        <v>1.01</v>
      </c>
      <c r="G2671" s="49">
        <v>1.03</v>
      </c>
      <c r="H2671" s="49">
        <v>1.38</v>
      </c>
      <c r="I2671" s="49">
        <v>1.4</v>
      </c>
      <c r="J2671" s="49">
        <v>1.4</v>
      </c>
      <c r="K2671" s="49">
        <v>2.4500000000000002</v>
      </c>
      <c r="L2671" s="49">
        <v>4.1500000000000004</v>
      </c>
      <c r="M2671" s="49">
        <v>3.8</v>
      </c>
      <c r="N2671" s="49">
        <v>1.97</v>
      </c>
      <c r="O2671" s="49">
        <v>0.39400000000000002</v>
      </c>
      <c r="P2671" s="49">
        <v>0.61499999999999999</v>
      </c>
      <c r="Q2671" s="49">
        <v>1.1200000000000001</v>
      </c>
      <c r="R2671" s="49">
        <v>1.33</v>
      </c>
      <c r="S2671" s="50">
        <f t="array" ref="S2671">TREND($N2671:$R2671,$N$1:$R$1,S$1)</f>
        <v>0.91960000000001685</v>
      </c>
      <c r="T2671" s="50">
        <f t="array" ref="T2671">TREND($N2671:$R2671,$N$1:$R$1,T$1)</f>
        <v>0.86420000000001096</v>
      </c>
      <c r="U2671" s="50">
        <f t="array" ref="U2671">TREND($N2671:$R2671,$N$1:$R$1,U$1)</f>
        <v>0.80880000000000507</v>
      </c>
      <c r="V2671" s="50">
        <f t="array" ref="V2671">TREND($N2671:$R2671,$N$1:$R$1,V$1)</f>
        <v>0.75340000000001339</v>
      </c>
    </row>
    <row r="2672" spans="1:22" ht="15.75" customHeight="1">
      <c r="A2672" s="139" t="s">
        <v>751</v>
      </c>
      <c r="B2672" s="139" t="s">
        <v>464</v>
      </c>
      <c r="C2672" s="139" t="s">
        <v>790</v>
      </c>
      <c r="D2672" s="139" t="s">
        <v>633</v>
      </c>
      <c r="E2672" s="139" t="s">
        <v>754</v>
      </c>
      <c r="F2672" s="49">
        <v>3.37</v>
      </c>
      <c r="G2672" s="49">
        <v>5.48</v>
      </c>
      <c r="H2672" s="49">
        <v>5.52</v>
      </c>
      <c r="I2672" s="49">
        <v>5.58</v>
      </c>
      <c r="J2672" s="49">
        <v>5.6</v>
      </c>
      <c r="K2672" s="49">
        <v>6.77</v>
      </c>
      <c r="L2672" s="49">
        <v>7.12</v>
      </c>
      <c r="M2672" s="49">
        <v>2.4900000000000002</v>
      </c>
      <c r="N2672" s="49">
        <v>2.79</v>
      </c>
      <c r="O2672" s="49">
        <v>3.22</v>
      </c>
      <c r="P2672" s="49">
        <v>4.7</v>
      </c>
      <c r="Q2672" s="49">
        <v>1.76</v>
      </c>
      <c r="R2672" s="49">
        <v>0.40300000000000002</v>
      </c>
      <c r="S2672" s="50">
        <f t="array" ref="S2672">TREND($N2672:$R2672,$N$1:$R$1,S$1)</f>
        <v>0.70439999999985048</v>
      </c>
      <c r="T2672" s="50">
        <f t="array" ref="T2672">TREND($N2672:$R2672,$N$1:$R$1,T$1)</f>
        <v>8.0999999999903594E-2</v>
      </c>
      <c r="U2672" s="50">
        <f t="array" ref="U2672">TREND($N2672:$R2672,$N$1:$R$1,U$1)</f>
        <v>-0.54240000000004329</v>
      </c>
      <c r="V2672" s="50">
        <f t="array" ref="V2672">TREND($N2672:$R2672,$N$1:$R$1,V$1)</f>
        <v>-1.1658000000002176</v>
      </c>
    </row>
    <row r="2673" spans="1:22" ht="15.75" customHeight="1">
      <c r="A2673" s="139" t="s">
        <v>751</v>
      </c>
      <c r="B2673" s="139" t="s">
        <v>446</v>
      </c>
      <c r="C2673" s="139" t="s">
        <v>790</v>
      </c>
      <c r="D2673" s="139" t="s">
        <v>633</v>
      </c>
      <c r="E2673" s="139" t="s">
        <v>754</v>
      </c>
      <c r="F2673" s="49">
        <v>4.4000000000000004</v>
      </c>
      <c r="G2673" s="49">
        <v>2.2000000000000002</v>
      </c>
      <c r="H2673" s="49">
        <v>3.67</v>
      </c>
      <c r="I2673" s="49">
        <v>3.3</v>
      </c>
      <c r="J2673" s="49">
        <v>3.3</v>
      </c>
      <c r="K2673" s="49">
        <v>3.62</v>
      </c>
      <c r="L2673" s="49">
        <v>2.29</v>
      </c>
      <c r="M2673" s="49">
        <v>2.29</v>
      </c>
      <c r="N2673" s="49">
        <v>5.13</v>
      </c>
      <c r="O2673" s="49">
        <v>2.4900000000000002</v>
      </c>
      <c r="P2673" s="49">
        <v>5.13</v>
      </c>
      <c r="Q2673" s="49">
        <v>5.87</v>
      </c>
      <c r="R2673" s="49">
        <v>5.87</v>
      </c>
      <c r="S2673" s="50">
        <f t="array" ref="S2673">TREND($N2673:$R2673,$N$1:$R$1,S$1)</f>
        <v>6.3559999999999945</v>
      </c>
      <c r="T2673" s="50">
        <f t="array" ref="T2673">TREND($N2673:$R2673,$N$1:$R$1,T$1)</f>
        <v>6.8419999999999845</v>
      </c>
      <c r="U2673" s="50">
        <f t="array" ref="U2673">TREND($N2673:$R2673,$N$1:$R$1,U$1)</f>
        <v>7.3279999999999745</v>
      </c>
      <c r="V2673" s="50">
        <f t="array" ref="V2673">TREND($N2673:$R2673,$N$1:$R$1,V$1)</f>
        <v>7.8139999999999645</v>
      </c>
    </row>
    <row r="2674" spans="1:22" ht="15.75" customHeight="1">
      <c r="A2674" s="139" t="s">
        <v>751</v>
      </c>
      <c r="B2674" s="139" t="s">
        <v>448</v>
      </c>
      <c r="C2674" s="139" t="s">
        <v>790</v>
      </c>
      <c r="D2674" s="139" t="s">
        <v>633</v>
      </c>
      <c r="E2674" s="139" t="s">
        <v>754</v>
      </c>
      <c r="F2674" s="49">
        <v>5.01</v>
      </c>
      <c r="G2674" s="49">
        <v>4.84</v>
      </c>
      <c r="H2674" s="49">
        <v>12.8</v>
      </c>
      <c r="I2674" s="49">
        <v>7.4</v>
      </c>
      <c r="J2674" s="49">
        <v>0</v>
      </c>
      <c r="K2674" s="49">
        <v>0</v>
      </c>
      <c r="L2674" s="49">
        <v>0</v>
      </c>
      <c r="M2674" s="49">
        <v>0</v>
      </c>
      <c r="N2674" s="49">
        <v>0</v>
      </c>
      <c r="O2674" s="49">
        <v>0</v>
      </c>
      <c r="P2674" s="49">
        <v>0</v>
      </c>
      <c r="Q2674" s="50">
        <f t="shared" ref="Q2674:V2674" si="2">AVERAGE($F2674:$I2674)</f>
        <v>7.5124999999999993</v>
      </c>
      <c r="R2674" s="50">
        <f t="shared" si="2"/>
        <v>7.5124999999999993</v>
      </c>
      <c r="S2674" s="50">
        <f t="shared" si="2"/>
        <v>7.5124999999999993</v>
      </c>
      <c r="T2674" s="50">
        <f t="shared" si="2"/>
        <v>7.5124999999999993</v>
      </c>
      <c r="U2674" s="50">
        <f t="shared" si="2"/>
        <v>7.5124999999999993</v>
      </c>
      <c r="V2674" s="50">
        <f t="shared" si="2"/>
        <v>7.5124999999999993</v>
      </c>
    </row>
    <row r="2675" spans="1:22" ht="15.75" customHeight="1">
      <c r="A2675" s="139" t="s">
        <v>751</v>
      </c>
      <c r="B2675" s="139" t="s">
        <v>434</v>
      </c>
      <c r="C2675" s="139" t="s">
        <v>790</v>
      </c>
      <c r="D2675" s="139" t="s">
        <v>633</v>
      </c>
      <c r="E2675" s="139" t="s">
        <v>754</v>
      </c>
      <c r="F2675" s="49">
        <v>11.8</v>
      </c>
      <c r="G2675" s="49">
        <v>5.83</v>
      </c>
      <c r="H2675" s="49">
        <v>44.9</v>
      </c>
      <c r="I2675" s="49">
        <v>45.4</v>
      </c>
      <c r="J2675" s="49">
        <v>45.5</v>
      </c>
      <c r="K2675" s="49">
        <v>55</v>
      </c>
      <c r="L2675" s="49">
        <v>57.9</v>
      </c>
      <c r="M2675" s="49">
        <v>20.2</v>
      </c>
      <c r="N2675" s="49">
        <v>22.7</v>
      </c>
      <c r="O2675" s="49">
        <v>26.1</v>
      </c>
      <c r="P2675" s="49">
        <v>38.200000000000003</v>
      </c>
      <c r="Q2675" s="49">
        <v>14.3</v>
      </c>
      <c r="R2675" s="49">
        <v>3.27</v>
      </c>
      <c r="S2675" s="50">
        <f t="array" ref="S2675">TREND($N2675:$R2675,$N$1:$R$1,S$1)</f>
        <v>5.7160000000003492</v>
      </c>
      <c r="T2675" s="50">
        <f t="array" ref="T2675">TREND($N2675:$R2675,$N$1:$R$1,T$1)</f>
        <v>0.65000000000145519</v>
      </c>
      <c r="U2675" s="50">
        <f t="array" ref="U2675">TREND($N2675:$R2675,$N$1:$R$1,U$1)</f>
        <v>-4.4159999999992579</v>
      </c>
      <c r="V2675" s="50">
        <f t="array" ref="V2675">TREND($N2675:$R2675,$N$1:$R$1,V$1)</f>
        <v>-9.4819999999999709</v>
      </c>
    </row>
    <row r="2676" spans="1:22" ht="15.75" customHeight="1">
      <c r="A2676" s="139" t="s">
        <v>751</v>
      </c>
      <c r="B2676" s="139" t="s">
        <v>436</v>
      </c>
      <c r="C2676" s="139" t="s">
        <v>790</v>
      </c>
      <c r="D2676" s="139" t="s">
        <v>633</v>
      </c>
      <c r="E2676" s="139" t="s">
        <v>754</v>
      </c>
      <c r="F2676" s="49">
        <v>949</v>
      </c>
      <c r="G2676" s="49">
        <v>914</v>
      </c>
      <c r="H2676" s="49">
        <v>994</v>
      </c>
      <c r="I2676" s="49">
        <v>1230</v>
      </c>
      <c r="J2676" s="49">
        <v>1390</v>
      </c>
      <c r="K2676" s="49">
        <v>1400</v>
      </c>
      <c r="L2676" s="49">
        <v>1490</v>
      </c>
      <c r="M2676" s="49">
        <v>1510</v>
      </c>
      <c r="N2676" s="49">
        <v>1540</v>
      </c>
      <c r="O2676" s="49">
        <v>1630</v>
      </c>
      <c r="P2676" s="49">
        <v>1610</v>
      </c>
      <c r="Q2676" s="49">
        <v>1690</v>
      </c>
      <c r="R2676" s="49">
        <v>1770</v>
      </c>
      <c r="S2676" s="50">
        <f t="array" ref="S2676">TREND($N2676:$R2676,$N$1:$R$1,S$1)</f>
        <v>1804</v>
      </c>
      <c r="T2676" s="50">
        <f t="array" ref="T2676">TREND($N2676:$R2676,$N$1:$R$1,T$1)</f>
        <v>1856</v>
      </c>
      <c r="U2676" s="50">
        <f t="array" ref="U2676">TREND($N2676:$R2676,$N$1:$R$1,U$1)</f>
        <v>1908</v>
      </c>
      <c r="V2676" s="50">
        <f t="array" ref="V2676">TREND($N2676:$R2676,$N$1:$R$1,V$1)</f>
        <v>1960</v>
      </c>
    </row>
    <row r="2677" spans="1:22" ht="15.75" customHeight="1">
      <c r="A2677" s="139" t="s">
        <v>751</v>
      </c>
      <c r="B2677" s="139" t="s">
        <v>466</v>
      </c>
      <c r="C2677" s="139" t="s">
        <v>790</v>
      </c>
      <c r="D2677" s="139" t="s">
        <v>633</v>
      </c>
      <c r="E2677" s="139" t="s">
        <v>754</v>
      </c>
      <c r="F2677" s="49">
        <v>0.5</v>
      </c>
      <c r="G2677" s="49">
        <v>3</v>
      </c>
      <c r="H2677" s="49">
        <v>2.1</v>
      </c>
      <c r="I2677" s="49">
        <v>0.9</v>
      </c>
      <c r="J2677" s="49">
        <v>0.6</v>
      </c>
      <c r="K2677" s="49">
        <v>0.2</v>
      </c>
      <c r="L2677" s="49">
        <v>0.1</v>
      </c>
      <c r="M2677" s="49">
        <v>0.3</v>
      </c>
      <c r="N2677" s="49">
        <v>0.1</v>
      </c>
      <c r="O2677" s="49">
        <v>0.2</v>
      </c>
      <c r="P2677" s="49">
        <v>0.1</v>
      </c>
      <c r="Q2677" s="49">
        <v>0.4</v>
      </c>
      <c r="R2677" s="49">
        <v>0.5</v>
      </c>
      <c r="S2677" s="50">
        <f t="array" ref="S2677">TREND($N2677:$R2677,$N$1:$R$1,S$1)</f>
        <v>0.56000000000000227</v>
      </c>
      <c r="T2677" s="50">
        <f t="array" ref="T2677">TREND($N2677:$R2677,$N$1:$R$1,T$1)</f>
        <v>0.65999999999999659</v>
      </c>
      <c r="U2677" s="50">
        <f t="array" ref="U2677">TREND($N2677:$R2677,$N$1:$R$1,U$1)</f>
        <v>0.75999999999999091</v>
      </c>
      <c r="V2677" s="50">
        <f t="array" ref="V2677">TREND($N2677:$R2677,$N$1:$R$1,V$1)</f>
        <v>0.86000000000001364</v>
      </c>
    </row>
    <row r="2678" spans="1:22" ht="15.75" customHeight="1">
      <c r="A2678" s="139" t="s">
        <v>751</v>
      </c>
      <c r="B2678" s="139" t="s">
        <v>478</v>
      </c>
      <c r="C2678" s="139" t="s">
        <v>790</v>
      </c>
      <c r="D2678" s="139" t="s">
        <v>633</v>
      </c>
      <c r="E2678" s="139" t="s">
        <v>754</v>
      </c>
      <c r="F2678" s="49">
        <v>1.01</v>
      </c>
      <c r="G2678" s="49">
        <v>1.03</v>
      </c>
      <c r="H2678" s="49">
        <v>1.04</v>
      </c>
      <c r="I2678" s="49">
        <v>1.05</v>
      </c>
      <c r="J2678" s="49">
        <v>1.05</v>
      </c>
      <c r="K2678" s="49">
        <v>1.27</v>
      </c>
      <c r="L2678" s="49">
        <v>1.34</v>
      </c>
      <c r="M2678" s="49">
        <v>0.46700000000000003</v>
      </c>
      <c r="N2678" s="49">
        <v>0.52400000000000002</v>
      </c>
      <c r="O2678" s="49">
        <v>0.60299999999999998</v>
      </c>
      <c r="P2678" s="49">
        <v>0.88</v>
      </c>
      <c r="Q2678" s="49">
        <v>0.33100000000000002</v>
      </c>
      <c r="R2678" s="49">
        <v>7.5499999999999998E-2</v>
      </c>
      <c r="S2678" s="50">
        <f t="array" ref="S2678">TREND($N2678:$R2678,$N$1:$R$1,S$1)</f>
        <v>0.132000000000005</v>
      </c>
      <c r="T2678" s="50">
        <f t="array" ref="T2678">TREND($N2678:$R2678,$N$1:$R$1,T$1)</f>
        <v>1.5100000000018099E-2</v>
      </c>
      <c r="U2678" s="50">
        <f t="array" ref="U2678">TREND($N2678:$R2678,$N$1:$R$1,U$1)</f>
        <v>-0.10179999999999723</v>
      </c>
      <c r="V2678" s="50">
        <f t="array" ref="V2678">TREND($N2678:$R2678,$N$1:$R$1,V$1)</f>
        <v>-0.21869999999998413</v>
      </c>
    </row>
    <row r="2679" spans="1:22" ht="15.75" customHeight="1">
      <c r="A2679" s="139" t="s">
        <v>751</v>
      </c>
      <c r="B2679" s="139" t="s">
        <v>480</v>
      </c>
      <c r="C2679" s="139" t="s">
        <v>790</v>
      </c>
      <c r="D2679" s="139" t="s">
        <v>633</v>
      </c>
      <c r="E2679" s="139" t="s">
        <v>754</v>
      </c>
      <c r="F2679" s="49">
        <v>126</v>
      </c>
      <c r="G2679" s="49">
        <v>213</v>
      </c>
      <c r="H2679" s="49">
        <v>102</v>
      </c>
      <c r="I2679" s="49">
        <v>201</v>
      </c>
      <c r="J2679" s="49">
        <v>149</v>
      </c>
      <c r="K2679" s="49">
        <v>144</v>
      </c>
      <c r="L2679" s="49">
        <v>204</v>
      </c>
      <c r="M2679" s="49">
        <v>145</v>
      </c>
      <c r="N2679" s="49">
        <v>267</v>
      </c>
      <c r="O2679" s="49">
        <v>158</v>
      </c>
      <c r="P2679" s="49">
        <v>440</v>
      </c>
      <c r="Q2679" s="49">
        <v>124</v>
      </c>
      <c r="R2679" s="49">
        <v>286</v>
      </c>
      <c r="S2679" s="50">
        <f t="array" ref="S2679">TREND($N2679:$R2679,$N$1:$R$1,S$1)</f>
        <v>256.20000000000005</v>
      </c>
      <c r="T2679" s="50">
        <f t="array" ref="T2679">TREND($N2679:$R2679,$N$1:$R$1,T$1)</f>
        <v>256.60000000000002</v>
      </c>
      <c r="U2679" s="50">
        <f t="array" ref="U2679">TREND($N2679:$R2679,$N$1:$R$1,U$1)</f>
        <v>257</v>
      </c>
      <c r="V2679" s="50">
        <f t="array" ref="V2679">TREND($N2679:$R2679,$N$1:$R$1,V$1)</f>
        <v>257.39999999999998</v>
      </c>
    </row>
    <row r="2680" spans="1:22" ht="15.75" customHeight="1">
      <c r="A2680" s="139" t="s">
        <v>751</v>
      </c>
      <c r="B2680" s="139" t="s">
        <v>476</v>
      </c>
      <c r="C2680" s="139" t="s">
        <v>790</v>
      </c>
      <c r="D2680" s="139" t="s">
        <v>633</v>
      </c>
      <c r="E2680" s="139" t="s">
        <v>754</v>
      </c>
      <c r="F2680" s="49">
        <v>26.7</v>
      </c>
      <c r="G2680" s="49">
        <v>22.6</v>
      </c>
      <c r="H2680" s="49">
        <v>22.3</v>
      </c>
      <c r="I2680" s="49">
        <v>37.6</v>
      </c>
      <c r="J2680" s="49">
        <v>30</v>
      </c>
      <c r="K2680" s="49">
        <v>15.3</v>
      </c>
      <c r="L2680" s="49">
        <v>47</v>
      </c>
      <c r="M2680" s="49">
        <v>61.5</v>
      </c>
      <c r="N2680" s="49">
        <v>53.5</v>
      </c>
      <c r="O2680" s="49">
        <v>49.2</v>
      </c>
      <c r="P2680" s="49">
        <v>78.3</v>
      </c>
      <c r="Q2680" s="49">
        <v>30</v>
      </c>
      <c r="R2680" s="49">
        <v>59.7</v>
      </c>
      <c r="S2680" s="50">
        <f t="array" ref="S2680">TREND($N2680:$R2680,$N$1:$R$1,S$1)</f>
        <v>52.100000000000136</v>
      </c>
      <c r="T2680" s="50">
        <f t="array" ref="T2680">TREND($N2680:$R2680,$N$1:$R$1,T$1)</f>
        <v>51.420000000000073</v>
      </c>
      <c r="U2680" s="50">
        <f t="array" ref="U2680">TREND($N2680:$R2680,$N$1:$R$1,U$1)</f>
        <v>50.740000000000236</v>
      </c>
      <c r="V2680" s="50">
        <f t="array" ref="V2680">TREND($N2680:$R2680,$N$1:$R$1,V$1)</f>
        <v>50.060000000000173</v>
      </c>
    </row>
    <row r="2681" spans="1:22" ht="15.75" customHeight="1">
      <c r="A2681" s="139" t="s">
        <v>751</v>
      </c>
      <c r="B2681" s="139" t="s">
        <v>472</v>
      </c>
      <c r="C2681" s="139" t="s">
        <v>790</v>
      </c>
      <c r="D2681" s="139" t="s">
        <v>633</v>
      </c>
      <c r="E2681" s="139" t="s">
        <v>754</v>
      </c>
      <c r="F2681" s="49">
        <v>97.6</v>
      </c>
      <c r="G2681" s="49">
        <v>80</v>
      </c>
      <c r="H2681" s="49">
        <v>84.6</v>
      </c>
      <c r="I2681" s="49">
        <v>86.4</v>
      </c>
      <c r="J2681" s="49">
        <v>79</v>
      </c>
      <c r="K2681" s="49">
        <v>74.7</v>
      </c>
      <c r="L2681" s="49">
        <v>81.099999999999994</v>
      </c>
      <c r="M2681" s="49">
        <v>71.099999999999994</v>
      </c>
      <c r="N2681" s="49">
        <v>70.599999999999994</v>
      </c>
      <c r="O2681" s="49">
        <v>59.7</v>
      </c>
      <c r="P2681" s="49">
        <v>59.7</v>
      </c>
      <c r="Q2681" s="49">
        <v>73.3</v>
      </c>
      <c r="R2681" s="49">
        <v>70.400000000000006</v>
      </c>
      <c r="S2681" s="49">
        <v>70.400000000000006</v>
      </c>
      <c r="T2681" s="49">
        <v>70.400000000000006</v>
      </c>
      <c r="U2681" s="49">
        <v>68.7</v>
      </c>
      <c r="V2681" s="49">
        <v>68.7</v>
      </c>
    </row>
    <row r="2682" spans="1:22" ht="15.75" customHeight="1">
      <c r="A2682" s="139" t="s">
        <v>751</v>
      </c>
      <c r="B2682" s="139" t="s">
        <v>768</v>
      </c>
      <c r="C2682" s="139" t="s">
        <v>790</v>
      </c>
      <c r="D2682" s="139" t="s">
        <v>633</v>
      </c>
      <c r="E2682" s="139" t="s">
        <v>754</v>
      </c>
      <c r="F2682" s="49">
        <v>89300</v>
      </c>
      <c r="G2682" s="49">
        <v>87700</v>
      </c>
      <c r="H2682" s="49">
        <v>90400</v>
      </c>
      <c r="I2682" s="49">
        <v>99500</v>
      </c>
      <c r="J2682" s="49">
        <v>102000</v>
      </c>
      <c r="K2682" s="49">
        <v>103000</v>
      </c>
      <c r="L2682" s="49">
        <v>107000</v>
      </c>
      <c r="M2682" s="49">
        <v>112000</v>
      </c>
      <c r="N2682" s="49">
        <v>114000</v>
      </c>
      <c r="O2682" s="49">
        <v>116000</v>
      </c>
      <c r="P2682" s="49">
        <v>116000</v>
      </c>
      <c r="Q2682" s="49">
        <v>119000</v>
      </c>
      <c r="R2682" s="49">
        <v>120000</v>
      </c>
      <c r="S2682" s="49">
        <v>2020</v>
      </c>
      <c r="T2682" s="49">
        <v>916</v>
      </c>
      <c r="U2682" s="49">
        <v>13.7</v>
      </c>
      <c r="V2682" s="49">
        <v>17.399999999999999</v>
      </c>
    </row>
    <row r="2683" spans="1:22" ht="15.75" customHeight="1">
      <c r="A2683" s="139" t="s">
        <v>751</v>
      </c>
      <c r="B2683" s="139" t="s">
        <v>484</v>
      </c>
      <c r="C2683" s="139" t="s">
        <v>790</v>
      </c>
      <c r="D2683" s="139" t="s">
        <v>633</v>
      </c>
      <c r="E2683" s="139" t="s">
        <v>754</v>
      </c>
      <c r="F2683" s="49">
        <v>137</v>
      </c>
      <c r="G2683" s="49">
        <v>140</v>
      </c>
      <c r="H2683" s="49">
        <v>136</v>
      </c>
      <c r="I2683" s="49">
        <v>124</v>
      </c>
      <c r="J2683" s="49">
        <v>111</v>
      </c>
      <c r="K2683" s="49">
        <v>109</v>
      </c>
      <c r="L2683" s="49">
        <v>104</v>
      </c>
      <c r="M2683" s="49">
        <v>98.7</v>
      </c>
      <c r="N2683" s="49">
        <v>95.7</v>
      </c>
      <c r="O2683" s="49">
        <v>88.3</v>
      </c>
      <c r="P2683" s="49">
        <v>78.3</v>
      </c>
      <c r="Q2683" s="49">
        <v>78.3</v>
      </c>
      <c r="R2683" s="49">
        <v>80.099999999999994</v>
      </c>
      <c r="S2683" s="49">
        <v>81.8</v>
      </c>
      <c r="T2683" s="49">
        <v>88.8</v>
      </c>
      <c r="U2683" s="49">
        <v>86.7</v>
      </c>
      <c r="V2683" s="49">
        <v>82.1</v>
      </c>
    </row>
    <row r="2684" spans="1:22" ht="15.75" customHeight="1">
      <c r="A2684" s="139" t="s">
        <v>751</v>
      </c>
      <c r="B2684" s="139" t="s">
        <v>470</v>
      </c>
      <c r="C2684" s="139" t="s">
        <v>790</v>
      </c>
      <c r="D2684" s="139" t="s">
        <v>633</v>
      </c>
      <c r="E2684" s="139" t="s">
        <v>754</v>
      </c>
      <c r="F2684" s="49">
        <v>80.7</v>
      </c>
      <c r="G2684" s="49">
        <v>78</v>
      </c>
      <c r="H2684" s="49">
        <v>82.5</v>
      </c>
      <c r="I2684" s="49">
        <v>75.2</v>
      </c>
      <c r="J2684" s="49">
        <v>36.6</v>
      </c>
      <c r="K2684" s="49">
        <v>9.4</v>
      </c>
      <c r="L2684" s="49">
        <v>9.24</v>
      </c>
      <c r="M2684" s="49">
        <v>9.24</v>
      </c>
      <c r="N2684" s="49">
        <v>9.24</v>
      </c>
      <c r="O2684" s="49">
        <v>9.24</v>
      </c>
      <c r="P2684" s="49">
        <v>9.24</v>
      </c>
      <c r="Q2684" s="49">
        <v>9.24</v>
      </c>
      <c r="R2684" s="49">
        <v>9.24</v>
      </c>
      <c r="S2684" s="50">
        <f t="array" ref="S2684">TREND($N2684:$R2684,$N$1:$R$1,S$1)</f>
        <v>9.24</v>
      </c>
      <c r="T2684" s="50">
        <f t="array" ref="T2684">TREND($N2684:$R2684,$N$1:$R$1,T$1)</f>
        <v>9.24</v>
      </c>
      <c r="U2684" s="50">
        <f t="array" ref="U2684">TREND($N2684:$R2684,$N$1:$R$1,U$1)</f>
        <v>9.24</v>
      </c>
      <c r="V2684" s="50">
        <f t="array" ref="V2684">TREND($N2684:$R2684,$N$1:$R$1,V$1)</f>
        <v>9.24</v>
      </c>
    </row>
    <row r="2685" spans="1:22" ht="15.75" customHeight="1">
      <c r="A2685" s="139" t="s">
        <v>751</v>
      </c>
      <c r="B2685" s="139" t="s">
        <v>474</v>
      </c>
      <c r="C2685" s="139" t="s">
        <v>790</v>
      </c>
      <c r="D2685" s="139" t="s">
        <v>633</v>
      </c>
      <c r="E2685" s="139" t="s">
        <v>754</v>
      </c>
      <c r="F2685" s="49">
        <v>911</v>
      </c>
      <c r="G2685" s="49">
        <v>1030</v>
      </c>
      <c r="H2685" s="49">
        <v>1170</v>
      </c>
      <c r="I2685" s="49">
        <v>1120</v>
      </c>
      <c r="J2685" s="49">
        <v>1130</v>
      </c>
      <c r="K2685" s="49">
        <v>1190</v>
      </c>
      <c r="L2685" s="49">
        <v>1040</v>
      </c>
      <c r="M2685" s="49">
        <v>1110</v>
      </c>
      <c r="N2685" s="49">
        <v>1050</v>
      </c>
      <c r="O2685" s="49">
        <v>1090</v>
      </c>
      <c r="P2685" s="49">
        <v>1070</v>
      </c>
      <c r="Q2685" s="49">
        <v>1130</v>
      </c>
      <c r="R2685" s="49">
        <v>1180</v>
      </c>
      <c r="S2685" s="49">
        <v>1060</v>
      </c>
      <c r="T2685" s="49">
        <v>1100</v>
      </c>
      <c r="U2685" s="49">
        <v>1140</v>
      </c>
      <c r="V2685" s="49">
        <v>1090</v>
      </c>
    </row>
    <row r="2686" spans="1:22" ht="15.75" customHeight="1">
      <c r="A2686" s="139" t="s">
        <v>751</v>
      </c>
      <c r="B2686" s="139" t="s">
        <v>486</v>
      </c>
      <c r="C2686" s="139" t="s">
        <v>790</v>
      </c>
      <c r="D2686" s="139" t="s">
        <v>633</v>
      </c>
      <c r="E2686" s="139" t="s">
        <v>754</v>
      </c>
      <c r="F2686" s="49">
        <v>1.35</v>
      </c>
      <c r="G2686" s="49">
        <v>2.06</v>
      </c>
      <c r="H2686" s="49">
        <v>1.73</v>
      </c>
      <c r="I2686" s="49">
        <v>1.75</v>
      </c>
      <c r="J2686" s="49">
        <v>1.75</v>
      </c>
      <c r="K2686" s="49">
        <v>1.62</v>
      </c>
      <c r="L2686" s="49">
        <v>1.92</v>
      </c>
      <c r="M2686" s="49">
        <v>1.5</v>
      </c>
      <c r="N2686" s="49">
        <v>1.93</v>
      </c>
      <c r="O2686" s="49">
        <v>2.8</v>
      </c>
      <c r="P2686" s="49">
        <v>2.93</v>
      </c>
      <c r="Q2686" s="49">
        <v>2.2000000000000002</v>
      </c>
      <c r="R2686" s="49">
        <v>2.33</v>
      </c>
      <c r="S2686" s="50">
        <f t="array" ref="S2686">TREND($N2686:$R2686,$N$1:$R$1,S$1)</f>
        <v>2.4980000000000047</v>
      </c>
      <c r="T2686" s="50">
        <f t="array" ref="T2686">TREND($N2686:$R2686,$N$1:$R$1,T$1)</f>
        <v>2.5180000000000078</v>
      </c>
      <c r="U2686" s="50">
        <f t="array" ref="U2686">TREND($N2686:$R2686,$N$1:$R$1,U$1)</f>
        <v>2.5380000000000038</v>
      </c>
      <c r="V2686" s="50">
        <f t="array" ref="V2686">TREND($N2686:$R2686,$N$1:$R$1,V$1)</f>
        <v>2.5580000000000069</v>
      </c>
    </row>
    <row r="2687" spans="1:22" ht="15.75" customHeight="1">
      <c r="A2687" s="139" t="s">
        <v>751</v>
      </c>
      <c r="B2687" s="139" t="s">
        <v>488</v>
      </c>
      <c r="C2687" s="139" t="s">
        <v>790</v>
      </c>
      <c r="D2687" s="139" t="s">
        <v>633</v>
      </c>
      <c r="E2687" s="139" t="s">
        <v>754</v>
      </c>
      <c r="F2687" s="49">
        <v>332</v>
      </c>
      <c r="G2687" s="49">
        <v>318</v>
      </c>
      <c r="H2687" s="49">
        <v>320</v>
      </c>
      <c r="I2687" s="49">
        <v>3380</v>
      </c>
      <c r="J2687" s="49">
        <v>3840</v>
      </c>
      <c r="K2687" s="49">
        <v>4040</v>
      </c>
      <c r="L2687" s="49">
        <v>3570</v>
      </c>
      <c r="M2687" s="49">
        <v>4250</v>
      </c>
      <c r="N2687" s="49">
        <v>4410</v>
      </c>
      <c r="O2687" s="49">
        <v>4990</v>
      </c>
      <c r="P2687" s="49">
        <v>4490</v>
      </c>
      <c r="Q2687" s="49">
        <v>4670</v>
      </c>
      <c r="R2687" s="49">
        <v>4190</v>
      </c>
      <c r="S2687" s="50">
        <f t="array" ref="S2687">TREND($N2687:$R2687,$N$1:$R$1,S$1)</f>
        <v>4322</v>
      </c>
      <c r="T2687" s="50">
        <f t="array" ref="T2687">TREND($N2687:$R2687,$N$1:$R$1,T$1)</f>
        <v>4246</v>
      </c>
      <c r="U2687" s="50">
        <f t="array" ref="U2687">TREND($N2687:$R2687,$N$1:$R$1,U$1)</f>
        <v>4170</v>
      </c>
      <c r="V2687" s="50">
        <f t="array" ref="V2687">TREND($N2687:$R2687,$N$1:$R$1,V$1)</f>
        <v>4094</v>
      </c>
    </row>
    <row r="2688" spans="1:22" ht="15.75" customHeight="1">
      <c r="A2688" s="139" t="s">
        <v>751</v>
      </c>
      <c r="B2688" s="139" t="s">
        <v>492</v>
      </c>
      <c r="C2688" s="139" t="s">
        <v>790</v>
      </c>
      <c r="D2688" s="139" t="s">
        <v>633</v>
      </c>
      <c r="E2688" s="139" t="s">
        <v>754</v>
      </c>
      <c r="F2688" s="49">
        <v>5.05</v>
      </c>
      <c r="G2688" s="49">
        <v>5.48</v>
      </c>
      <c r="H2688" s="49">
        <v>5.87</v>
      </c>
      <c r="I2688" s="49">
        <v>5.93</v>
      </c>
      <c r="J2688" s="49">
        <v>5.95</v>
      </c>
      <c r="K2688" s="49">
        <v>7.19</v>
      </c>
      <c r="L2688" s="49">
        <v>7.57</v>
      </c>
      <c r="M2688" s="49">
        <v>2.65</v>
      </c>
      <c r="N2688" s="49">
        <v>2.97</v>
      </c>
      <c r="O2688" s="49">
        <v>3.42</v>
      </c>
      <c r="P2688" s="49">
        <v>4.99</v>
      </c>
      <c r="Q2688" s="49">
        <v>1.87</v>
      </c>
      <c r="R2688" s="49">
        <v>0.42799999999999999</v>
      </c>
      <c r="S2688" s="50">
        <f t="array" ref="S2688">TREND($N2688:$R2688,$N$1:$R$1,S$1)</f>
        <v>0.74540000000001783</v>
      </c>
      <c r="T2688" s="50">
        <f t="array" ref="T2688">TREND($N2688:$R2688,$N$1:$R$1,T$1)</f>
        <v>8.1999999999879947E-2</v>
      </c>
      <c r="U2688" s="50">
        <f t="array" ref="U2688">TREND($N2688:$R2688,$N$1:$R$1,U$1)</f>
        <v>-0.58140000000003056</v>
      </c>
      <c r="V2688" s="50">
        <f t="array" ref="V2688">TREND($N2688:$R2688,$N$1:$R$1,V$1)</f>
        <v>-1.2447999999999411</v>
      </c>
    </row>
    <row r="2689" spans="1:22" ht="15.75" customHeight="1">
      <c r="A2689" s="139" t="s">
        <v>751</v>
      </c>
      <c r="B2689" s="139" t="s">
        <v>498</v>
      </c>
      <c r="C2689" s="139" t="s">
        <v>790</v>
      </c>
      <c r="D2689" s="139" t="s">
        <v>633</v>
      </c>
      <c r="E2689" s="139" t="s">
        <v>754</v>
      </c>
      <c r="F2689" s="49">
        <v>331</v>
      </c>
      <c r="G2689" s="49">
        <v>337</v>
      </c>
      <c r="H2689" s="49">
        <v>350</v>
      </c>
      <c r="I2689" s="49">
        <v>393</v>
      </c>
      <c r="J2689" s="49">
        <v>357</v>
      </c>
      <c r="K2689" s="49">
        <v>373</v>
      </c>
      <c r="L2689" s="49">
        <v>351</v>
      </c>
      <c r="M2689" s="49">
        <v>367</v>
      </c>
      <c r="N2689" s="49">
        <v>358</v>
      </c>
      <c r="O2689" s="49">
        <v>348</v>
      </c>
      <c r="P2689" s="49">
        <v>364</v>
      </c>
      <c r="Q2689" s="49">
        <v>375</v>
      </c>
      <c r="R2689" s="49">
        <v>378</v>
      </c>
      <c r="S2689" s="50">
        <f t="array" ref="S2689">TREND($N2689:$R2689,$N$1:$R$1,S$1)</f>
        <v>384.70000000000073</v>
      </c>
      <c r="T2689" s="50">
        <f t="array" ref="T2689">TREND($N2689:$R2689,$N$1:$R$1,T$1)</f>
        <v>391.40000000000146</v>
      </c>
      <c r="U2689" s="50">
        <f t="array" ref="U2689">TREND($N2689:$R2689,$N$1:$R$1,U$1)</f>
        <v>398.10000000000036</v>
      </c>
      <c r="V2689" s="50">
        <f t="array" ref="V2689">TREND($N2689:$R2689,$N$1:$R$1,V$1)</f>
        <v>404.80000000000109</v>
      </c>
    </row>
    <row r="2690" spans="1:22" ht="15.75" customHeight="1">
      <c r="A2690" s="139" t="s">
        <v>751</v>
      </c>
      <c r="B2690" s="139" t="s">
        <v>500</v>
      </c>
      <c r="C2690" s="139" t="s">
        <v>790</v>
      </c>
      <c r="D2690" s="139" t="s">
        <v>633</v>
      </c>
      <c r="E2690" s="139" t="s">
        <v>754</v>
      </c>
      <c r="F2690" s="49">
        <v>976</v>
      </c>
      <c r="G2690" s="49">
        <v>922</v>
      </c>
      <c r="H2690" s="49">
        <v>895</v>
      </c>
      <c r="I2690" s="49">
        <v>782</v>
      </c>
      <c r="J2690" s="49">
        <v>802</v>
      </c>
      <c r="K2690" s="49">
        <v>826</v>
      </c>
      <c r="L2690" s="49">
        <v>746</v>
      </c>
      <c r="M2690" s="49">
        <v>820</v>
      </c>
      <c r="N2690" s="49">
        <v>800</v>
      </c>
      <c r="O2690" s="49">
        <v>831</v>
      </c>
      <c r="P2690" s="49">
        <v>819</v>
      </c>
      <c r="Q2690" s="49">
        <v>846</v>
      </c>
      <c r="R2690" s="49">
        <v>869</v>
      </c>
      <c r="S2690" s="50">
        <f t="array" ref="S2690">TREND($N2690:$R2690,$N$1:$R$1,S$1)</f>
        <v>878.90000000000146</v>
      </c>
      <c r="T2690" s="50">
        <f t="array" ref="T2690">TREND($N2690:$R2690,$N$1:$R$1,T$1)</f>
        <v>894.20000000000073</v>
      </c>
      <c r="U2690" s="50">
        <f t="array" ref="U2690">TREND($N2690:$R2690,$N$1:$R$1,U$1)</f>
        <v>909.5</v>
      </c>
      <c r="V2690" s="50">
        <f t="array" ref="V2690">TREND($N2690:$R2690,$N$1:$R$1,V$1)</f>
        <v>924.80000000000291</v>
      </c>
    </row>
    <row r="2691" spans="1:22" ht="15.75" customHeight="1">
      <c r="A2691" s="139" t="s">
        <v>751</v>
      </c>
      <c r="B2691" s="139" t="s">
        <v>502</v>
      </c>
      <c r="C2691" s="139" t="s">
        <v>790</v>
      </c>
      <c r="D2691" s="139" t="s">
        <v>633</v>
      </c>
      <c r="E2691" s="139" t="s">
        <v>754</v>
      </c>
      <c r="F2691" s="49">
        <v>1430</v>
      </c>
      <c r="G2691" s="49">
        <v>1430</v>
      </c>
      <c r="H2691" s="49">
        <v>1370</v>
      </c>
      <c r="I2691" s="49">
        <v>1310</v>
      </c>
      <c r="J2691" s="49">
        <v>1340</v>
      </c>
      <c r="K2691" s="49">
        <v>1290</v>
      </c>
      <c r="L2691" s="49">
        <v>970</v>
      </c>
      <c r="M2691" s="49">
        <v>811</v>
      </c>
      <c r="N2691" s="49">
        <v>853</v>
      </c>
      <c r="O2691" s="49">
        <v>776</v>
      </c>
      <c r="P2691" s="49">
        <v>790</v>
      </c>
      <c r="Q2691" s="49">
        <v>799</v>
      </c>
      <c r="R2691" s="49">
        <v>761</v>
      </c>
      <c r="S2691" s="49">
        <v>868</v>
      </c>
      <c r="T2691" s="49">
        <v>862</v>
      </c>
      <c r="U2691" s="49">
        <v>736</v>
      </c>
      <c r="V2691" s="49">
        <v>1040</v>
      </c>
    </row>
    <row r="2692" spans="1:22" ht="15.75" customHeight="1">
      <c r="A2692" s="139" t="s">
        <v>751</v>
      </c>
      <c r="B2692" s="139" t="s">
        <v>482</v>
      </c>
      <c r="C2692" s="139" t="s">
        <v>790</v>
      </c>
      <c r="D2692" s="139" t="s">
        <v>633</v>
      </c>
      <c r="E2692" s="139" t="s">
        <v>754</v>
      </c>
      <c r="F2692" s="49">
        <v>238</v>
      </c>
      <c r="G2692" s="49">
        <v>225</v>
      </c>
      <c r="H2692" s="49">
        <v>221</v>
      </c>
      <c r="I2692" s="49">
        <v>221</v>
      </c>
      <c r="J2692" s="49">
        <v>201</v>
      </c>
      <c r="K2692" s="49">
        <v>169</v>
      </c>
      <c r="L2692" s="49">
        <v>169</v>
      </c>
      <c r="M2692" s="49">
        <v>154</v>
      </c>
      <c r="N2692" s="49">
        <v>147</v>
      </c>
      <c r="O2692" s="49">
        <v>67.8</v>
      </c>
      <c r="P2692" s="49">
        <v>107</v>
      </c>
      <c r="Q2692" s="49">
        <v>107</v>
      </c>
      <c r="R2692" s="49">
        <v>114</v>
      </c>
      <c r="S2692" s="50">
        <f t="array" ref="S2692">TREND($N2692:$R2692,$N$1:$R$1,S$1)</f>
        <v>100.52000000000044</v>
      </c>
      <c r="T2692" s="50">
        <f t="array" ref="T2692">TREND($N2692:$R2692,$N$1:$R$1,T$1)</f>
        <v>97.840000000000146</v>
      </c>
      <c r="U2692" s="50">
        <f t="array" ref="U2692">TREND($N2692:$R2692,$N$1:$R$1,U$1)</f>
        <v>95.160000000000764</v>
      </c>
      <c r="V2692" s="50">
        <f t="array" ref="V2692">TREND($N2692:$R2692,$N$1:$R$1,V$1)</f>
        <v>92.480000000000473</v>
      </c>
    </row>
    <row r="2693" spans="1:22" ht="15.75" customHeight="1">
      <c r="A2693" s="139" t="s">
        <v>751</v>
      </c>
      <c r="B2693" s="139" t="s">
        <v>504</v>
      </c>
      <c r="C2693" s="139" t="s">
        <v>790</v>
      </c>
      <c r="D2693" s="139" t="s">
        <v>633</v>
      </c>
      <c r="E2693" s="139" t="s">
        <v>754</v>
      </c>
      <c r="F2693" s="49">
        <v>45.3</v>
      </c>
      <c r="G2693" s="49">
        <v>40.5</v>
      </c>
      <c r="H2693" s="49">
        <v>28.6</v>
      </c>
      <c r="I2693" s="49">
        <v>27.3</v>
      </c>
      <c r="J2693" s="49">
        <v>25.3</v>
      </c>
      <c r="K2693" s="49">
        <v>29.8</v>
      </c>
      <c r="L2693" s="49">
        <v>43.4</v>
      </c>
      <c r="M2693" s="49">
        <v>47.7</v>
      </c>
      <c r="N2693" s="49">
        <v>55.2</v>
      </c>
      <c r="O2693" s="49">
        <v>52.9</v>
      </c>
      <c r="P2693" s="49">
        <v>34.6</v>
      </c>
      <c r="Q2693" s="49">
        <v>43.1</v>
      </c>
      <c r="R2693" s="49">
        <v>41.8</v>
      </c>
      <c r="S2693" s="49">
        <v>34.200000000000003</v>
      </c>
      <c r="T2693" s="49">
        <v>45.8</v>
      </c>
      <c r="U2693" s="49">
        <v>51.5</v>
      </c>
      <c r="V2693" s="49">
        <v>47.8</v>
      </c>
    </row>
    <row r="2694" spans="1:22" ht="15.75" customHeight="1">
      <c r="A2694" s="139" t="s">
        <v>751</v>
      </c>
      <c r="B2694" s="139" t="s">
        <v>496</v>
      </c>
      <c r="C2694" s="139" t="s">
        <v>790</v>
      </c>
      <c r="D2694" s="139" t="s">
        <v>633</v>
      </c>
      <c r="E2694" s="139" t="s">
        <v>754</v>
      </c>
      <c r="F2694" s="49">
        <v>6.06</v>
      </c>
      <c r="G2694" s="49">
        <v>7.54</v>
      </c>
      <c r="H2694" s="49">
        <v>12.1</v>
      </c>
      <c r="I2694" s="49">
        <v>12.2</v>
      </c>
      <c r="J2694" s="49">
        <v>12.3</v>
      </c>
      <c r="K2694" s="49">
        <v>14.8</v>
      </c>
      <c r="L2694" s="49">
        <v>15.6</v>
      </c>
      <c r="M2694" s="49">
        <v>5.45</v>
      </c>
      <c r="N2694" s="49">
        <v>6.11</v>
      </c>
      <c r="O2694" s="49">
        <v>7.04</v>
      </c>
      <c r="P2694" s="49">
        <v>10.3</v>
      </c>
      <c r="Q2694" s="49">
        <v>3.86</v>
      </c>
      <c r="R2694" s="49">
        <v>0.88100000000000001</v>
      </c>
      <c r="S2694" s="50">
        <f t="array" ref="S2694">TREND($N2694:$R2694,$N$1:$R$1,S$1)</f>
        <v>1.5468000000000757</v>
      </c>
      <c r="T2694" s="50">
        <f t="array" ref="T2694">TREND($N2694:$R2694,$N$1:$R$1,T$1)</f>
        <v>0.18299999999999272</v>
      </c>
      <c r="U2694" s="50">
        <f t="array" ref="U2694">TREND($N2694:$R2694,$N$1:$R$1,U$1)</f>
        <v>-1.1808000000000902</v>
      </c>
      <c r="V2694" s="50">
        <f t="array" ref="V2694">TREND($N2694:$R2694,$N$1:$R$1,V$1)</f>
        <v>-2.5446000000001732</v>
      </c>
    </row>
    <row r="2695" spans="1:22" ht="15.75" customHeight="1">
      <c r="A2695" s="139" t="s">
        <v>751</v>
      </c>
      <c r="B2695" s="139" t="s">
        <v>508</v>
      </c>
      <c r="C2695" s="139" t="s">
        <v>790</v>
      </c>
      <c r="D2695" s="139" t="s">
        <v>633</v>
      </c>
      <c r="E2695" s="139" t="s">
        <v>754</v>
      </c>
      <c r="F2695" s="49">
        <v>103</v>
      </c>
      <c r="G2695" s="49">
        <v>121</v>
      </c>
      <c r="H2695" s="49">
        <v>106</v>
      </c>
      <c r="I2695" s="49">
        <v>123</v>
      </c>
      <c r="J2695" s="49">
        <v>136</v>
      </c>
      <c r="K2695" s="49">
        <v>139</v>
      </c>
      <c r="L2695" s="49">
        <v>130</v>
      </c>
      <c r="M2695" s="49">
        <v>117</v>
      </c>
      <c r="N2695" s="49">
        <v>137</v>
      </c>
      <c r="O2695" s="49">
        <v>123</v>
      </c>
      <c r="P2695" s="49">
        <v>107</v>
      </c>
      <c r="Q2695" s="49">
        <v>90.7</v>
      </c>
      <c r="R2695" s="49">
        <v>76.599999999999994</v>
      </c>
      <c r="S2695" s="49">
        <v>89.9</v>
      </c>
      <c r="T2695" s="49">
        <v>82.1</v>
      </c>
      <c r="U2695" s="49">
        <v>94.3</v>
      </c>
      <c r="V2695" s="49">
        <v>113</v>
      </c>
    </row>
    <row r="2696" spans="1:22" ht="15.75" customHeight="1">
      <c r="A2696" s="139" t="s">
        <v>751</v>
      </c>
      <c r="B2696" s="139" t="s">
        <v>510</v>
      </c>
      <c r="C2696" s="139" t="s">
        <v>790</v>
      </c>
      <c r="D2696" s="139" t="s">
        <v>633</v>
      </c>
      <c r="E2696" s="139" t="s">
        <v>754</v>
      </c>
      <c r="F2696" s="49">
        <v>1630</v>
      </c>
      <c r="G2696" s="49">
        <v>1620</v>
      </c>
      <c r="H2696" s="49">
        <v>1640</v>
      </c>
      <c r="I2696" s="49">
        <v>1670</v>
      </c>
      <c r="J2696" s="49">
        <v>1740</v>
      </c>
      <c r="K2696" s="49">
        <v>1730</v>
      </c>
      <c r="L2696" s="49">
        <v>1890</v>
      </c>
      <c r="M2696" s="49">
        <v>1860</v>
      </c>
      <c r="N2696" s="49">
        <v>1770</v>
      </c>
      <c r="O2696" s="49">
        <v>1660</v>
      </c>
      <c r="P2696" s="49">
        <v>1870</v>
      </c>
      <c r="Q2696" s="49">
        <v>1920</v>
      </c>
      <c r="R2696" s="49">
        <v>2020</v>
      </c>
      <c r="S2696" s="49">
        <v>2010</v>
      </c>
      <c r="T2696" s="49">
        <v>2060</v>
      </c>
      <c r="U2696" s="49">
        <v>2080</v>
      </c>
      <c r="V2696" s="49">
        <v>2200</v>
      </c>
    </row>
    <row r="2697" spans="1:22" ht="15.75" customHeight="1">
      <c r="A2697" s="139" t="s">
        <v>751</v>
      </c>
      <c r="B2697" s="139" t="s">
        <v>512</v>
      </c>
      <c r="C2697" s="139" t="s">
        <v>790</v>
      </c>
      <c r="D2697" s="139" t="s">
        <v>633</v>
      </c>
      <c r="E2697" s="139" t="s">
        <v>754</v>
      </c>
      <c r="F2697" s="49">
        <v>1.57</v>
      </c>
      <c r="G2697" s="49">
        <v>1.67</v>
      </c>
      <c r="H2697" s="49">
        <v>1.73</v>
      </c>
      <c r="I2697" s="49">
        <v>1.75</v>
      </c>
      <c r="J2697" s="49">
        <v>1.75</v>
      </c>
      <c r="K2697" s="49">
        <v>2.12</v>
      </c>
      <c r="L2697" s="49">
        <v>2.23</v>
      </c>
      <c r="M2697" s="49">
        <v>0.77800000000000002</v>
      </c>
      <c r="N2697" s="49">
        <v>0.873</v>
      </c>
      <c r="O2697" s="49">
        <v>1.01</v>
      </c>
      <c r="P2697" s="49">
        <v>1.47</v>
      </c>
      <c r="Q2697" s="49">
        <v>0.55100000000000005</v>
      </c>
      <c r="R2697" s="49">
        <v>0.126</v>
      </c>
      <c r="S2697" s="50">
        <f t="array" ref="S2697">TREND($N2697:$R2697,$N$1:$R$1,S$1)</f>
        <v>0.22010000000000218</v>
      </c>
      <c r="T2697" s="50">
        <f t="array" ref="T2697">TREND($N2697:$R2697,$N$1:$R$1,T$1)</f>
        <v>2.4799999999970623E-2</v>
      </c>
      <c r="U2697" s="50">
        <f t="array" ref="U2697">TREND($N2697:$R2697,$N$1:$R$1,U$1)</f>
        <v>-0.17050000000000409</v>
      </c>
      <c r="V2697" s="50">
        <f t="array" ref="V2697">TREND($N2697:$R2697,$N$1:$R$1,V$1)</f>
        <v>-0.36580000000003565</v>
      </c>
    </row>
    <row r="2698" spans="1:22" ht="15.75" customHeight="1">
      <c r="A2698" s="139" t="s">
        <v>751</v>
      </c>
      <c r="B2698" s="139" t="s">
        <v>526</v>
      </c>
      <c r="C2698" s="139" t="s">
        <v>790</v>
      </c>
      <c r="D2698" s="139" t="s">
        <v>633</v>
      </c>
      <c r="E2698" s="139" t="s">
        <v>754</v>
      </c>
      <c r="F2698" s="49">
        <v>286</v>
      </c>
      <c r="G2698" s="49">
        <v>309</v>
      </c>
      <c r="H2698" s="49">
        <v>310</v>
      </c>
      <c r="I2698" s="49">
        <v>331</v>
      </c>
      <c r="J2698" s="49">
        <v>334</v>
      </c>
      <c r="K2698" s="49">
        <v>302</v>
      </c>
      <c r="L2698" s="49">
        <v>296</v>
      </c>
      <c r="M2698" s="49">
        <v>297</v>
      </c>
      <c r="N2698" s="49">
        <v>233</v>
      </c>
      <c r="O2698" s="49">
        <v>235</v>
      </c>
      <c r="P2698" s="49">
        <v>225</v>
      </c>
      <c r="Q2698" s="49">
        <v>146</v>
      </c>
      <c r="R2698" s="49">
        <v>138</v>
      </c>
      <c r="S2698" s="50">
        <f t="array" ref="S2698">TREND($N2698:$R2698,$N$1:$R$1,S$1)</f>
        <v>111.70000000000437</v>
      </c>
      <c r="T2698" s="50">
        <f t="array" ref="T2698">TREND($N2698:$R2698,$N$1:$R$1,T$1)</f>
        <v>83.80000000000291</v>
      </c>
      <c r="U2698" s="50">
        <f t="array" ref="U2698">TREND($N2698:$R2698,$N$1:$R$1,U$1)</f>
        <v>55.900000000001455</v>
      </c>
      <c r="V2698" s="50">
        <f t="array" ref="V2698">TREND($N2698:$R2698,$N$1:$R$1,V$1)</f>
        <v>28.000000000007276</v>
      </c>
    </row>
    <row r="2699" spans="1:22" ht="15.75" customHeight="1">
      <c r="A2699" s="139" t="s">
        <v>751</v>
      </c>
      <c r="B2699" s="139" t="s">
        <v>556</v>
      </c>
      <c r="C2699" s="139" t="s">
        <v>790</v>
      </c>
      <c r="D2699" s="139" t="s">
        <v>633</v>
      </c>
      <c r="E2699" s="139" t="s">
        <v>754</v>
      </c>
      <c r="F2699" s="49">
        <v>67.400000000000006</v>
      </c>
      <c r="G2699" s="49">
        <v>88</v>
      </c>
      <c r="H2699" s="49">
        <v>69.900000000000006</v>
      </c>
      <c r="I2699" s="49">
        <v>52.5</v>
      </c>
      <c r="J2699" s="49">
        <v>72.400000000000006</v>
      </c>
      <c r="K2699" s="49">
        <v>67.599999999999994</v>
      </c>
      <c r="L2699" s="49">
        <v>62.3</v>
      </c>
      <c r="M2699" s="49">
        <v>68.2</v>
      </c>
      <c r="N2699" s="49">
        <v>64.2</v>
      </c>
      <c r="O2699" s="49">
        <v>66.3</v>
      </c>
      <c r="P2699" s="49">
        <v>82</v>
      </c>
      <c r="Q2699" s="49">
        <v>93.3</v>
      </c>
      <c r="R2699" s="49">
        <v>81.5</v>
      </c>
      <c r="S2699" s="50">
        <f t="array" ref="S2699">TREND($N2699:$R2699,$N$1:$R$1,S$1)</f>
        <v>95.93999999999869</v>
      </c>
      <c r="T2699" s="50">
        <f t="array" ref="T2699">TREND($N2699:$R2699,$N$1:$R$1,T$1)</f>
        <v>102.09999999999854</v>
      </c>
      <c r="U2699" s="50">
        <f t="array" ref="U2699">TREND($N2699:$R2699,$N$1:$R$1,U$1)</f>
        <v>108.2599999999984</v>
      </c>
      <c r="V2699" s="50">
        <f t="array" ref="V2699">TREND($N2699:$R2699,$N$1:$R$1,V$1)</f>
        <v>114.41999999999825</v>
      </c>
    </row>
    <row r="2700" spans="1:22" ht="15.75" customHeight="1">
      <c r="A2700" s="139" t="s">
        <v>751</v>
      </c>
      <c r="B2700" s="139" t="s">
        <v>528</v>
      </c>
      <c r="C2700" s="139" t="s">
        <v>790</v>
      </c>
      <c r="D2700" s="139" t="s">
        <v>633</v>
      </c>
      <c r="E2700" s="139" t="s">
        <v>754</v>
      </c>
      <c r="F2700" s="49">
        <v>29.2</v>
      </c>
      <c r="G2700" s="49">
        <v>11.6</v>
      </c>
      <c r="H2700" s="49">
        <v>48.3</v>
      </c>
      <c r="I2700" s="49">
        <v>2.99</v>
      </c>
      <c r="J2700" s="49">
        <v>3.14</v>
      </c>
      <c r="K2700" s="49">
        <v>3.14</v>
      </c>
      <c r="L2700" s="49">
        <v>3.14</v>
      </c>
      <c r="M2700" s="49">
        <v>3.14</v>
      </c>
      <c r="N2700" s="49">
        <v>3.14</v>
      </c>
      <c r="O2700" s="49">
        <v>3.14</v>
      </c>
      <c r="P2700" s="49">
        <v>3.14</v>
      </c>
      <c r="Q2700" s="50">
        <f t="array" ref="Q2700">TREND($L2700:$P2700,$L$1:$P$1,Q$1)</f>
        <v>3.14</v>
      </c>
      <c r="R2700" s="50">
        <f t="array" ref="R2700">TREND($L2700:$P2700,$L$1:$P$1,R$1)</f>
        <v>3.14</v>
      </c>
      <c r="S2700" s="50">
        <f t="array" ref="S2700">TREND($L2700:$P2700,$L$1:$P$1,S$1)</f>
        <v>3.14</v>
      </c>
      <c r="T2700" s="50">
        <f t="array" ref="T2700">TREND($L2700:$P2700,$L$1:$P$1,T$1)</f>
        <v>3.14</v>
      </c>
      <c r="U2700" s="50">
        <f t="array" ref="U2700">TREND($L2700:$P2700,$L$1:$P$1,U$1)</f>
        <v>3.14</v>
      </c>
      <c r="V2700" s="50">
        <f t="array" ref="V2700">TREND($L2700:$P2700,$L$1:$P$1,V$1)</f>
        <v>3.14</v>
      </c>
    </row>
    <row r="2701" spans="1:22" ht="15.75" customHeight="1">
      <c r="A2701" s="139" t="s">
        <v>751</v>
      </c>
      <c r="B2701" s="139" t="s">
        <v>536</v>
      </c>
      <c r="C2701" s="139" t="s">
        <v>790</v>
      </c>
      <c r="D2701" s="139" t="s">
        <v>633</v>
      </c>
      <c r="E2701" s="139" t="s">
        <v>754</v>
      </c>
      <c r="F2701" s="49">
        <v>0.67300000000000004</v>
      </c>
      <c r="G2701" s="49">
        <v>0.34300000000000003</v>
      </c>
      <c r="H2701" s="49">
        <v>0.34499999999999997</v>
      </c>
      <c r="I2701" s="49">
        <v>0.34899999999999998</v>
      </c>
      <c r="J2701" s="49">
        <v>0.35</v>
      </c>
      <c r="K2701" s="49">
        <v>0.61299999999999999</v>
      </c>
      <c r="L2701" s="49">
        <v>1.04</v>
      </c>
      <c r="M2701" s="49">
        <v>0.95099999999999996</v>
      </c>
      <c r="N2701" s="49">
        <v>0.49299999999999999</v>
      </c>
      <c r="O2701" s="49">
        <v>9.8599999999999993E-2</v>
      </c>
      <c r="P2701" s="49">
        <v>0.154</v>
      </c>
      <c r="Q2701" s="49">
        <v>0.28000000000000003</v>
      </c>
      <c r="R2701" s="49">
        <v>0.33100000000000002</v>
      </c>
      <c r="S2701" s="50">
        <f t="array" ref="S2701">TREND($N2701:$R2701,$N$1:$R$1,S$1)</f>
        <v>0.22854000000000241</v>
      </c>
      <c r="T2701" s="50">
        <f t="array" ref="T2701">TREND($N2701:$R2701,$N$1:$R$1,T$1)</f>
        <v>0.21428000000000225</v>
      </c>
      <c r="U2701" s="50">
        <f t="array" ref="U2701">TREND($N2701:$R2701,$N$1:$R$1,U$1)</f>
        <v>0.20002000000000209</v>
      </c>
      <c r="V2701" s="50">
        <f t="array" ref="V2701">TREND($N2701:$R2701,$N$1:$R$1,V$1)</f>
        <v>0.18576000000000192</v>
      </c>
    </row>
    <row r="2702" spans="1:22" ht="15.75" customHeight="1">
      <c r="A2702" s="139" t="s">
        <v>751</v>
      </c>
      <c r="B2702" s="139" t="s">
        <v>534</v>
      </c>
      <c r="C2702" s="139" t="s">
        <v>790</v>
      </c>
      <c r="D2702" s="139" t="s">
        <v>633</v>
      </c>
      <c r="E2702" s="139" t="s">
        <v>754</v>
      </c>
      <c r="F2702" s="49">
        <v>0</v>
      </c>
      <c r="G2702" s="49">
        <v>0</v>
      </c>
      <c r="H2702" s="49">
        <v>0</v>
      </c>
      <c r="I2702" s="49">
        <v>0</v>
      </c>
      <c r="J2702" s="49">
        <v>0</v>
      </c>
      <c r="K2702" s="49">
        <v>0</v>
      </c>
      <c r="L2702" s="49">
        <v>0</v>
      </c>
      <c r="M2702" s="49">
        <v>0</v>
      </c>
      <c r="N2702" s="49">
        <v>0</v>
      </c>
      <c r="O2702" s="139" t="s">
        <v>791</v>
      </c>
      <c r="P2702" s="139" t="s">
        <v>791</v>
      </c>
      <c r="Q2702" s="139" t="s">
        <v>791</v>
      </c>
      <c r="R2702" s="139" t="s">
        <v>791</v>
      </c>
      <c r="S2702" s="139" t="s">
        <v>791</v>
      </c>
      <c r="T2702" s="139" t="s">
        <v>791</v>
      </c>
      <c r="U2702" s="139" t="s">
        <v>791</v>
      </c>
      <c r="V2702" s="139" t="s">
        <v>791</v>
      </c>
    </row>
    <row r="2703" spans="1:22" ht="15.75" customHeight="1">
      <c r="A2703" s="139" t="s">
        <v>751</v>
      </c>
      <c r="B2703" s="139" t="s">
        <v>334</v>
      </c>
      <c r="C2703" s="139" t="s">
        <v>790</v>
      </c>
      <c r="D2703" s="139" t="s">
        <v>633</v>
      </c>
      <c r="E2703" s="139" t="s">
        <v>754</v>
      </c>
      <c r="F2703" s="49">
        <v>169</v>
      </c>
      <c r="G2703" s="49">
        <v>188</v>
      </c>
      <c r="H2703" s="49">
        <v>141</v>
      </c>
      <c r="I2703" s="49">
        <v>87.1</v>
      </c>
      <c r="J2703" s="49">
        <v>166</v>
      </c>
      <c r="K2703" s="49">
        <v>167</v>
      </c>
      <c r="L2703" s="49">
        <v>211</v>
      </c>
      <c r="M2703" s="49">
        <v>225</v>
      </c>
      <c r="N2703" s="49">
        <v>266</v>
      </c>
      <c r="O2703" s="49">
        <v>292</v>
      </c>
      <c r="P2703" s="49">
        <v>339</v>
      </c>
      <c r="Q2703" s="49">
        <v>379</v>
      </c>
      <c r="R2703" s="49">
        <v>480</v>
      </c>
      <c r="S2703" s="50">
        <f t="array" ref="S2703">TREND($N2703:$R2703,$N$1:$R$1,S$1)</f>
        <v>505.69999999999709</v>
      </c>
      <c r="T2703" s="50">
        <f t="array" ref="T2703">TREND($N2703:$R2703,$N$1:$R$1,T$1)</f>
        <v>557.19999999999709</v>
      </c>
      <c r="U2703" s="50">
        <f t="array" ref="U2703">TREND($N2703:$R2703,$N$1:$R$1,U$1)</f>
        <v>608.69999999999709</v>
      </c>
      <c r="V2703" s="50">
        <f t="array" ref="V2703">TREND($N2703:$R2703,$N$1:$R$1,V$1)</f>
        <v>660.19999999999709</v>
      </c>
    </row>
    <row r="2704" spans="1:22" ht="15.75" customHeight="1">
      <c r="A2704" s="139" t="s">
        <v>751</v>
      </c>
      <c r="B2704" s="139" t="s">
        <v>522</v>
      </c>
      <c r="C2704" s="139" t="s">
        <v>790</v>
      </c>
      <c r="D2704" s="139" t="s">
        <v>633</v>
      </c>
      <c r="E2704" s="139" t="s">
        <v>754</v>
      </c>
      <c r="F2704" s="49">
        <v>0.51200000000000001</v>
      </c>
      <c r="G2704" s="49">
        <v>0.51600000000000001</v>
      </c>
      <c r="H2704" s="49">
        <v>0.50600000000000001</v>
      </c>
      <c r="I2704" s="49">
        <v>0.47699999999999998</v>
      </c>
      <c r="J2704" s="49">
        <v>0.41</v>
      </c>
      <c r="K2704" s="49">
        <v>0.40100000000000002</v>
      </c>
      <c r="L2704" s="49">
        <v>0.43</v>
      </c>
      <c r="M2704" s="49">
        <v>0.436</v>
      </c>
      <c r="N2704" s="49">
        <v>0.40600000000000003</v>
      </c>
      <c r="O2704" s="49">
        <v>0.38300000000000001</v>
      </c>
      <c r="P2704" s="49">
        <v>0.34699999999999998</v>
      </c>
      <c r="Q2704" s="49">
        <v>0.318</v>
      </c>
      <c r="R2704" s="49">
        <v>0.35199999999999998</v>
      </c>
      <c r="S2704" s="50">
        <f t="array" ref="S2704">TREND($N2704:$R2704,$N$1:$R$1,S$1)</f>
        <v>0.30929999999999325</v>
      </c>
      <c r="T2704" s="50">
        <f t="array" ref="T2704">TREND($N2704:$R2704,$N$1:$R$1,T$1)</f>
        <v>0.29199999999999449</v>
      </c>
      <c r="U2704" s="50">
        <f t="array" ref="U2704">TREND($N2704:$R2704,$N$1:$R$1,U$1)</f>
        <v>0.27469999999999573</v>
      </c>
      <c r="V2704" s="50">
        <f t="array" ref="V2704">TREND($N2704:$R2704,$N$1:$R$1,V$1)</f>
        <v>0.25739999999999696</v>
      </c>
    </row>
    <row r="2705" spans="1:22" ht="15.75" customHeight="1">
      <c r="A2705" s="139" t="s">
        <v>751</v>
      </c>
      <c r="B2705" s="139" t="s">
        <v>544</v>
      </c>
      <c r="C2705" s="139" t="s">
        <v>790</v>
      </c>
      <c r="D2705" s="139" t="s">
        <v>633</v>
      </c>
      <c r="E2705" s="139" t="s">
        <v>754</v>
      </c>
      <c r="F2705" s="49">
        <v>0.33700000000000002</v>
      </c>
      <c r="G2705" s="49">
        <v>0.34300000000000003</v>
      </c>
      <c r="H2705" s="49">
        <v>0.34499999999999997</v>
      </c>
      <c r="I2705" s="49">
        <v>0.34899999999999998</v>
      </c>
      <c r="J2705" s="49">
        <v>0.35</v>
      </c>
      <c r="K2705" s="49">
        <v>0.42299999999999999</v>
      </c>
      <c r="L2705" s="49">
        <v>0.44500000000000001</v>
      </c>
      <c r="M2705" s="49">
        <v>0.156</v>
      </c>
      <c r="N2705" s="49">
        <v>0.17499999999999999</v>
      </c>
      <c r="O2705" s="49">
        <v>0.20100000000000001</v>
      </c>
      <c r="P2705" s="49">
        <v>0.29299999999999998</v>
      </c>
      <c r="Q2705" s="49">
        <v>0.11</v>
      </c>
      <c r="R2705" s="49">
        <v>2.52E-2</v>
      </c>
      <c r="S2705" s="50">
        <f t="array" ref="S2705">TREND($N2705:$R2705,$N$1:$R$1,S$1)</f>
        <v>4.3659999999988486E-2</v>
      </c>
      <c r="T2705" s="50">
        <f t="array" ref="T2705">TREND($N2705:$R2705,$N$1:$R$1,T$1)</f>
        <v>4.5999999999963848E-3</v>
      </c>
      <c r="U2705" s="50">
        <f t="array" ref="U2705">TREND($N2705:$R2705,$N$1:$R$1,U$1)</f>
        <v>-3.4460000000009927E-2</v>
      </c>
      <c r="V2705" s="50">
        <f t="array" ref="V2705">TREND($N2705:$R2705,$N$1:$R$1,V$1)</f>
        <v>-7.3520000000002028E-2</v>
      </c>
    </row>
    <row r="2706" spans="1:22" ht="15.75" customHeight="1">
      <c r="A2706" s="139" t="s">
        <v>751</v>
      </c>
      <c r="B2706" s="139" t="s">
        <v>530</v>
      </c>
      <c r="C2706" s="139" t="s">
        <v>790</v>
      </c>
      <c r="D2706" s="139" t="s">
        <v>633</v>
      </c>
      <c r="E2706" s="139" t="s">
        <v>754</v>
      </c>
      <c r="F2706" s="49">
        <v>89.5</v>
      </c>
      <c r="G2706" s="49">
        <v>183</v>
      </c>
      <c r="H2706" s="49">
        <v>148</v>
      </c>
      <c r="I2706" s="49">
        <v>109</v>
      </c>
      <c r="J2706" s="49">
        <v>167</v>
      </c>
      <c r="K2706" s="49">
        <v>157</v>
      </c>
      <c r="L2706" s="49">
        <v>33.1</v>
      </c>
      <c r="M2706" s="49">
        <v>30.6</v>
      </c>
      <c r="N2706" s="49">
        <v>24.9</v>
      </c>
      <c r="O2706" s="49">
        <v>26.6</v>
      </c>
      <c r="P2706" s="49">
        <v>29.9</v>
      </c>
      <c r="Q2706" s="49">
        <v>33.4</v>
      </c>
      <c r="R2706" s="49">
        <v>35.4</v>
      </c>
      <c r="S2706" s="50">
        <f t="array" ref="S2706">TREND($N2706:$R2706,$N$1:$R$1,S$1)</f>
        <v>38.380000000000109</v>
      </c>
      <c r="T2706" s="50">
        <f t="array" ref="T2706">TREND($N2706:$R2706,$N$1:$R$1,T$1)</f>
        <v>41.160000000000764</v>
      </c>
      <c r="U2706" s="50">
        <f t="array" ref="U2706">TREND($N2706:$R2706,$N$1:$R$1,U$1)</f>
        <v>43.940000000000509</v>
      </c>
      <c r="V2706" s="50">
        <f t="array" ref="V2706">TREND($N2706:$R2706,$N$1:$R$1,V$1)</f>
        <v>46.720000000000255</v>
      </c>
    </row>
    <row r="2707" spans="1:22" ht="15.75" customHeight="1">
      <c r="A2707" s="139" t="s">
        <v>751</v>
      </c>
      <c r="B2707" s="139" t="s">
        <v>550</v>
      </c>
      <c r="C2707" s="139" t="s">
        <v>790</v>
      </c>
      <c r="D2707" s="139" t="s">
        <v>633</v>
      </c>
      <c r="E2707" s="139" t="s">
        <v>754</v>
      </c>
      <c r="F2707" s="49">
        <v>16.600000000000001</v>
      </c>
      <c r="G2707" s="49">
        <v>22</v>
      </c>
      <c r="H2707" s="49">
        <v>17.7</v>
      </c>
      <c r="I2707" s="49">
        <v>13.4</v>
      </c>
      <c r="J2707" s="49">
        <v>18.7</v>
      </c>
      <c r="K2707" s="49">
        <v>17.7</v>
      </c>
      <c r="L2707" s="49">
        <v>16.7</v>
      </c>
      <c r="M2707" s="49">
        <v>18.7</v>
      </c>
      <c r="N2707" s="49">
        <v>18</v>
      </c>
      <c r="O2707" s="49">
        <v>19</v>
      </c>
      <c r="P2707" s="49">
        <v>24</v>
      </c>
      <c r="Q2707" s="49">
        <v>27.7</v>
      </c>
      <c r="R2707" s="49">
        <v>24.5</v>
      </c>
      <c r="S2707" s="50">
        <f t="array" ref="S2707">TREND($N2707:$R2707,$N$1:$R$1,S$1)</f>
        <v>29.150000000000546</v>
      </c>
      <c r="T2707" s="50">
        <f t="array" ref="T2707">TREND($N2707:$R2707,$N$1:$R$1,T$1)</f>
        <v>31.320000000000618</v>
      </c>
      <c r="U2707" s="50">
        <f t="array" ref="U2707">TREND($N2707:$R2707,$N$1:$R$1,U$1)</f>
        <v>33.490000000000691</v>
      </c>
      <c r="V2707" s="50">
        <f t="array" ref="V2707">TREND($N2707:$R2707,$N$1:$R$1,V$1)</f>
        <v>35.660000000000764</v>
      </c>
    </row>
    <row r="2708" spans="1:22" ht="15.75" customHeight="1">
      <c r="A2708" s="139" t="s">
        <v>751</v>
      </c>
      <c r="B2708" s="139" t="s">
        <v>558</v>
      </c>
      <c r="C2708" s="139" t="s">
        <v>790</v>
      </c>
      <c r="D2708" s="139" t="s">
        <v>633</v>
      </c>
      <c r="E2708" s="139" t="s">
        <v>754</v>
      </c>
      <c r="F2708" s="49">
        <v>1.68</v>
      </c>
      <c r="G2708" s="49">
        <v>1.71</v>
      </c>
      <c r="H2708" s="49">
        <v>1.73</v>
      </c>
      <c r="I2708" s="49">
        <v>1.75</v>
      </c>
      <c r="J2708" s="49">
        <v>1.75</v>
      </c>
      <c r="K2708" s="49">
        <v>2.12</v>
      </c>
      <c r="L2708" s="49">
        <v>2.23</v>
      </c>
      <c r="M2708" s="49">
        <v>0.77800000000000002</v>
      </c>
      <c r="N2708" s="49">
        <v>0.873</v>
      </c>
      <c r="O2708" s="49">
        <v>1.01</v>
      </c>
      <c r="P2708" s="49">
        <v>1.47</v>
      </c>
      <c r="Q2708" s="49">
        <v>0.55100000000000005</v>
      </c>
      <c r="R2708" s="49">
        <v>0.126</v>
      </c>
      <c r="S2708" s="50">
        <f t="array" ref="S2708">TREND($N2708:$R2708,$N$1:$R$1,S$1)</f>
        <v>0.22010000000000218</v>
      </c>
      <c r="T2708" s="50">
        <f t="array" ref="T2708">TREND($N2708:$R2708,$N$1:$R$1,T$1)</f>
        <v>2.4799999999970623E-2</v>
      </c>
      <c r="U2708" s="50">
        <f t="array" ref="U2708">TREND($N2708:$R2708,$N$1:$R$1,U$1)</f>
        <v>-0.17050000000000409</v>
      </c>
      <c r="V2708" s="50">
        <f t="array" ref="V2708">TREND($N2708:$R2708,$N$1:$R$1,V$1)</f>
        <v>-0.36580000000003565</v>
      </c>
    </row>
    <row r="2709" spans="1:22" ht="15.75" customHeight="1">
      <c r="A2709" s="139" t="s">
        <v>751</v>
      </c>
      <c r="B2709" s="139" t="s">
        <v>538</v>
      </c>
      <c r="C2709" s="139" t="s">
        <v>790</v>
      </c>
      <c r="D2709" s="139" t="s">
        <v>633</v>
      </c>
      <c r="E2709" s="139" t="s">
        <v>754</v>
      </c>
      <c r="F2709" s="49">
        <v>55.8</v>
      </c>
      <c r="G2709" s="49">
        <v>86.3</v>
      </c>
      <c r="H2709" s="49">
        <v>46.3</v>
      </c>
      <c r="I2709" s="49">
        <v>42.8</v>
      </c>
      <c r="J2709" s="49">
        <v>33.700000000000003</v>
      </c>
      <c r="K2709" s="49">
        <v>29</v>
      </c>
      <c r="L2709" s="49">
        <v>26.3</v>
      </c>
      <c r="M2709" s="49">
        <v>29.4</v>
      </c>
      <c r="N2709" s="49">
        <v>48.1</v>
      </c>
      <c r="O2709" s="49">
        <v>40.6</v>
      </c>
      <c r="P2709" s="49">
        <v>46.3</v>
      </c>
      <c r="Q2709" s="49">
        <v>60.3</v>
      </c>
      <c r="R2709" s="49">
        <v>60.9</v>
      </c>
      <c r="S2709" s="49">
        <v>68.2</v>
      </c>
      <c r="T2709" s="49">
        <v>73.599999999999994</v>
      </c>
      <c r="U2709" s="49">
        <v>75.900000000000006</v>
      </c>
      <c r="V2709" s="49">
        <v>79.400000000000006</v>
      </c>
    </row>
    <row r="2710" spans="1:22" ht="15.75" customHeight="1">
      <c r="A2710" s="139" t="s">
        <v>751</v>
      </c>
      <c r="B2710" s="139" t="s">
        <v>540</v>
      </c>
      <c r="C2710" s="139" t="s">
        <v>790</v>
      </c>
      <c r="D2710" s="139" t="s">
        <v>633</v>
      </c>
      <c r="E2710" s="139" t="s">
        <v>754</v>
      </c>
      <c r="F2710" s="49">
        <v>29.1</v>
      </c>
      <c r="G2710" s="49">
        <v>28.7</v>
      </c>
      <c r="H2710" s="49">
        <v>27.8</v>
      </c>
      <c r="I2710" s="49">
        <v>29</v>
      </c>
      <c r="J2710" s="49">
        <v>24.6</v>
      </c>
      <c r="K2710" s="49">
        <v>25.3</v>
      </c>
      <c r="L2710" s="49">
        <v>25</v>
      </c>
      <c r="M2710" s="49">
        <v>23.1</v>
      </c>
      <c r="N2710" s="49">
        <v>19.600000000000001</v>
      </c>
      <c r="O2710" s="49">
        <v>26.4</v>
      </c>
      <c r="P2710" s="49">
        <v>24.1</v>
      </c>
      <c r="Q2710" s="49">
        <v>20.6</v>
      </c>
      <c r="R2710" s="49">
        <v>23.3</v>
      </c>
      <c r="S2710" s="49">
        <v>22.3</v>
      </c>
      <c r="T2710" s="49">
        <v>20.6</v>
      </c>
      <c r="U2710" s="49">
        <v>19.5</v>
      </c>
      <c r="V2710" s="49">
        <v>20.6</v>
      </c>
    </row>
    <row r="2711" spans="1:22" ht="15.75" customHeight="1">
      <c r="A2711" s="139" t="s">
        <v>751</v>
      </c>
      <c r="B2711" s="139" t="s">
        <v>562</v>
      </c>
      <c r="C2711" s="139" t="s">
        <v>790</v>
      </c>
      <c r="D2711" s="139" t="s">
        <v>633</v>
      </c>
      <c r="E2711" s="139" t="s">
        <v>754</v>
      </c>
      <c r="F2711" s="49">
        <v>160</v>
      </c>
      <c r="G2711" s="49">
        <v>140</v>
      </c>
      <c r="H2711" s="49">
        <v>133</v>
      </c>
      <c r="I2711" s="49">
        <v>130</v>
      </c>
      <c r="J2711" s="49">
        <v>123</v>
      </c>
      <c r="K2711" s="49">
        <v>117</v>
      </c>
      <c r="L2711" s="49">
        <v>89.6</v>
      </c>
      <c r="M2711" s="49">
        <v>116</v>
      </c>
      <c r="N2711" s="49">
        <v>105</v>
      </c>
      <c r="O2711" s="49">
        <v>115</v>
      </c>
      <c r="P2711" s="49">
        <v>124</v>
      </c>
      <c r="Q2711" s="49">
        <v>124</v>
      </c>
      <c r="R2711" s="49">
        <v>142</v>
      </c>
      <c r="S2711" s="49">
        <v>143</v>
      </c>
      <c r="T2711" s="49">
        <v>123</v>
      </c>
      <c r="U2711" s="49">
        <v>124</v>
      </c>
      <c r="V2711" s="49">
        <v>125</v>
      </c>
    </row>
    <row r="2712" spans="1:22" ht="15.75" customHeight="1">
      <c r="A2712" s="139" t="s">
        <v>751</v>
      </c>
      <c r="B2712" s="139" t="s">
        <v>560</v>
      </c>
      <c r="C2712" s="139" t="s">
        <v>790</v>
      </c>
      <c r="D2712" s="139" t="s">
        <v>633</v>
      </c>
      <c r="E2712" s="139" t="s">
        <v>754</v>
      </c>
      <c r="F2712" s="49">
        <v>0.67300000000000004</v>
      </c>
      <c r="G2712" s="49">
        <v>0.68500000000000005</v>
      </c>
      <c r="H2712" s="49">
        <v>0.69</v>
      </c>
      <c r="I2712" s="49">
        <v>0.69799999999999995</v>
      </c>
      <c r="J2712" s="49">
        <v>0.7</v>
      </c>
      <c r="K2712" s="49">
        <v>0.84599999999999997</v>
      </c>
      <c r="L2712" s="49">
        <v>0.89</v>
      </c>
      <c r="M2712" s="49">
        <v>0.311</v>
      </c>
      <c r="N2712" s="49">
        <v>0.34899999999999998</v>
      </c>
      <c r="O2712" s="49">
        <v>0.40200000000000002</v>
      </c>
      <c r="P2712" s="49">
        <v>0.58699999999999997</v>
      </c>
      <c r="Q2712" s="49">
        <v>0.22</v>
      </c>
      <c r="R2712" s="49">
        <v>5.04E-2</v>
      </c>
      <c r="S2712" s="50">
        <f t="array" ref="S2712">TREND($N2712:$R2712,$N$1:$R$1,S$1)</f>
        <v>8.791999999999689E-2</v>
      </c>
      <c r="T2712" s="50">
        <f t="array" ref="T2712">TREND($N2712:$R2712,$N$1:$R$1,T$1)</f>
        <v>9.9999999999909051E-3</v>
      </c>
      <c r="U2712" s="50">
        <f t="array" ref="U2712">TREND($N2712:$R2712,$N$1:$R$1,U$1)</f>
        <v>-6.7920000000015079E-2</v>
      </c>
      <c r="V2712" s="50">
        <f t="array" ref="V2712">TREND($N2712:$R2712,$N$1:$R$1,V$1)</f>
        <v>-0.14584000000002106</v>
      </c>
    </row>
    <row r="2713" spans="1:22" ht="15.75" customHeight="1">
      <c r="A2713" s="139" t="s">
        <v>751</v>
      </c>
      <c r="B2713" s="139" t="s">
        <v>532</v>
      </c>
      <c r="C2713" s="139" t="s">
        <v>790</v>
      </c>
      <c r="D2713" s="139" t="s">
        <v>633</v>
      </c>
      <c r="E2713" s="139" t="s">
        <v>754</v>
      </c>
      <c r="F2713" s="49">
        <v>0</v>
      </c>
      <c r="G2713" s="49">
        <v>0</v>
      </c>
      <c r="H2713" s="49">
        <v>0</v>
      </c>
      <c r="I2713" s="49">
        <v>0</v>
      </c>
      <c r="J2713" s="49">
        <v>0</v>
      </c>
      <c r="K2713" s="49">
        <v>0</v>
      </c>
      <c r="L2713" s="49">
        <v>0</v>
      </c>
      <c r="M2713" s="49">
        <v>0</v>
      </c>
      <c r="N2713" s="49">
        <v>0</v>
      </c>
      <c r="O2713" s="139" t="s">
        <v>791</v>
      </c>
      <c r="P2713" s="139" t="s">
        <v>791</v>
      </c>
      <c r="Q2713" s="139" t="s">
        <v>791</v>
      </c>
      <c r="R2713" s="139" t="s">
        <v>791</v>
      </c>
      <c r="S2713" s="139" t="s">
        <v>791</v>
      </c>
      <c r="T2713" s="139" t="s">
        <v>791</v>
      </c>
      <c r="U2713" s="139" t="s">
        <v>791</v>
      </c>
      <c r="V2713" s="139" t="s">
        <v>791</v>
      </c>
    </row>
    <row r="2714" spans="1:22" ht="15.75" customHeight="1">
      <c r="A2714" s="139" t="s">
        <v>751</v>
      </c>
      <c r="B2714" s="139" t="s">
        <v>566</v>
      </c>
      <c r="C2714" s="139" t="s">
        <v>790</v>
      </c>
      <c r="D2714" s="139" t="s">
        <v>633</v>
      </c>
      <c r="E2714" s="139" t="s">
        <v>754</v>
      </c>
      <c r="F2714" s="49">
        <v>348</v>
      </c>
      <c r="G2714" s="49">
        <v>237</v>
      </c>
      <c r="H2714" s="49">
        <v>278</v>
      </c>
      <c r="I2714" s="49">
        <v>277</v>
      </c>
      <c r="J2714" s="49">
        <v>359</v>
      </c>
      <c r="K2714" s="49">
        <v>377</v>
      </c>
      <c r="L2714" s="49">
        <v>301</v>
      </c>
      <c r="M2714" s="49">
        <v>303</v>
      </c>
      <c r="N2714" s="49">
        <v>305</v>
      </c>
      <c r="O2714" s="49">
        <v>389</v>
      </c>
      <c r="P2714" s="49">
        <v>531</v>
      </c>
      <c r="Q2714" s="49">
        <v>590</v>
      </c>
      <c r="R2714" s="49">
        <v>612</v>
      </c>
      <c r="S2714" s="50">
        <f t="array" ref="S2714">TREND($N2714:$R2714,$N$1:$R$1,S$1)</f>
        <v>729.89999999999418</v>
      </c>
      <c r="T2714" s="50">
        <f t="array" ref="T2714">TREND($N2714:$R2714,$N$1:$R$1,T$1)</f>
        <v>811.39999999999418</v>
      </c>
      <c r="U2714" s="50">
        <f t="array" ref="U2714">TREND($N2714:$R2714,$N$1:$R$1,U$1)</f>
        <v>892.89999999999418</v>
      </c>
      <c r="V2714" s="50">
        <f t="array" ref="V2714">TREND($N2714:$R2714,$N$1:$R$1,V$1)</f>
        <v>974.39999999999418</v>
      </c>
    </row>
    <row r="2715" spans="1:22" ht="15.75" customHeight="1">
      <c r="A2715" s="139" t="s">
        <v>751</v>
      </c>
      <c r="B2715" s="139" t="s">
        <v>296</v>
      </c>
      <c r="C2715" s="139" t="s">
        <v>790</v>
      </c>
      <c r="D2715" s="139" t="s">
        <v>633</v>
      </c>
      <c r="E2715" s="139" t="s">
        <v>754</v>
      </c>
      <c r="F2715" s="49">
        <v>3.7</v>
      </c>
      <c r="G2715" s="49">
        <v>3.77</v>
      </c>
      <c r="H2715" s="49">
        <v>3.8</v>
      </c>
      <c r="I2715" s="49">
        <v>3.84</v>
      </c>
      <c r="J2715" s="49">
        <v>3.85</v>
      </c>
      <c r="K2715" s="49">
        <v>4.6500000000000004</v>
      </c>
      <c r="L2715" s="49">
        <v>4.9000000000000004</v>
      </c>
      <c r="M2715" s="49">
        <v>1.71</v>
      </c>
      <c r="N2715" s="49">
        <v>1.92</v>
      </c>
      <c r="O2715" s="49">
        <v>2.21</v>
      </c>
      <c r="P2715" s="49">
        <v>3.23</v>
      </c>
      <c r="Q2715" s="49">
        <v>1.21</v>
      </c>
      <c r="R2715" s="49">
        <v>0.27700000000000002</v>
      </c>
      <c r="S2715" s="50">
        <f t="array" ref="S2715">TREND($N2715:$R2715,$N$1:$R$1,S$1)</f>
        <v>0.48360000000002401</v>
      </c>
      <c r="T2715" s="50">
        <f t="array" ref="T2715">TREND($N2715:$R2715,$N$1:$R$1,T$1)</f>
        <v>5.5000000000063665E-2</v>
      </c>
      <c r="U2715" s="50">
        <f t="array" ref="U2715">TREND($N2715:$R2715,$N$1:$R$1,U$1)</f>
        <v>-0.37360000000001037</v>
      </c>
      <c r="V2715" s="50">
        <f t="array" ref="V2715">TREND($N2715:$R2715,$N$1:$R$1,V$1)</f>
        <v>-0.80219999999997071</v>
      </c>
    </row>
    <row r="2716" spans="1:22" ht="15.75" customHeight="1">
      <c r="A2716" s="139" t="s">
        <v>751</v>
      </c>
      <c r="B2716" s="139" t="s">
        <v>576</v>
      </c>
      <c r="C2716" s="139" t="s">
        <v>790</v>
      </c>
      <c r="D2716" s="139" t="s">
        <v>633</v>
      </c>
      <c r="E2716" s="139" t="s">
        <v>754</v>
      </c>
      <c r="F2716" s="49">
        <v>4.79</v>
      </c>
      <c r="G2716" s="49">
        <v>7.6</v>
      </c>
      <c r="H2716" s="49">
        <v>10</v>
      </c>
      <c r="I2716" s="49">
        <v>6.27</v>
      </c>
      <c r="J2716" s="49">
        <v>10.199999999999999</v>
      </c>
      <c r="K2716" s="49">
        <v>1.52</v>
      </c>
      <c r="L2716" s="49">
        <v>2.8</v>
      </c>
      <c r="M2716" s="49">
        <v>4.76</v>
      </c>
      <c r="N2716" s="49">
        <v>2.25</v>
      </c>
      <c r="O2716" s="49">
        <v>7.97</v>
      </c>
      <c r="P2716" s="49">
        <v>7.93</v>
      </c>
      <c r="Q2716" s="49">
        <v>13.3</v>
      </c>
      <c r="R2716" s="49">
        <v>13.5</v>
      </c>
      <c r="S2716" s="49">
        <v>13</v>
      </c>
      <c r="T2716" s="49">
        <v>16.2</v>
      </c>
      <c r="U2716" s="49">
        <v>13.5</v>
      </c>
      <c r="V2716" s="49">
        <v>16.899999999999999</v>
      </c>
    </row>
    <row r="2717" spans="1:22" ht="15.75" customHeight="1">
      <c r="A2717" s="139" t="s">
        <v>751</v>
      </c>
      <c r="B2717" s="139" t="s">
        <v>572</v>
      </c>
      <c r="C2717" s="139" t="s">
        <v>790</v>
      </c>
      <c r="D2717" s="139" t="s">
        <v>633</v>
      </c>
      <c r="E2717" s="139" t="s">
        <v>754</v>
      </c>
      <c r="F2717" s="49">
        <v>1690</v>
      </c>
      <c r="G2717" s="49">
        <v>1980</v>
      </c>
      <c r="H2717" s="49">
        <v>2050</v>
      </c>
      <c r="I2717" s="49">
        <v>2070</v>
      </c>
      <c r="J2717" s="49">
        <v>1970</v>
      </c>
      <c r="K2717" s="49">
        <v>1830</v>
      </c>
      <c r="L2717" s="49">
        <v>1680</v>
      </c>
      <c r="M2717" s="49">
        <v>1700</v>
      </c>
      <c r="N2717" s="49">
        <v>1710</v>
      </c>
      <c r="O2717" s="49">
        <v>2060</v>
      </c>
      <c r="P2717" s="49">
        <v>2060</v>
      </c>
      <c r="Q2717" s="49">
        <v>2020</v>
      </c>
      <c r="R2717" s="49">
        <v>1980</v>
      </c>
      <c r="S2717" s="50">
        <f t="array" ref="S2717">TREND($N2717:$R2717,$N$1:$R$1,S$1)</f>
        <v>2116</v>
      </c>
      <c r="T2717" s="50">
        <f t="array" ref="T2717">TREND($N2717:$R2717,$N$1:$R$1,T$1)</f>
        <v>2166</v>
      </c>
      <c r="U2717" s="50">
        <f t="array" ref="U2717">TREND($N2717:$R2717,$N$1:$R$1,U$1)</f>
        <v>2216</v>
      </c>
      <c r="V2717" s="50">
        <f t="array" ref="V2717">TREND($N2717:$R2717,$N$1:$R$1,V$1)</f>
        <v>2266</v>
      </c>
    </row>
    <row r="2718" spans="1:22" ht="15.75" customHeight="1">
      <c r="A2718" s="139" t="s">
        <v>751</v>
      </c>
      <c r="B2718" s="139" t="s">
        <v>568</v>
      </c>
      <c r="C2718" s="139" t="s">
        <v>790</v>
      </c>
      <c r="D2718" s="139" t="s">
        <v>633</v>
      </c>
      <c r="E2718" s="139" t="s">
        <v>754</v>
      </c>
      <c r="F2718" s="49">
        <v>25.1</v>
      </c>
      <c r="G2718" s="49">
        <v>18.3</v>
      </c>
      <c r="H2718" s="49">
        <v>40.9</v>
      </c>
      <c r="I2718" s="49">
        <v>36.799999999999997</v>
      </c>
      <c r="J2718" s="49">
        <v>32.799999999999997</v>
      </c>
      <c r="K2718" s="49">
        <v>31.4</v>
      </c>
      <c r="L2718" s="49">
        <v>25.1</v>
      </c>
      <c r="M2718" s="49">
        <v>18.899999999999999</v>
      </c>
      <c r="N2718" s="49">
        <v>18.899999999999999</v>
      </c>
      <c r="O2718" s="49">
        <v>1.57</v>
      </c>
      <c r="P2718" s="49">
        <v>1.57</v>
      </c>
      <c r="Q2718" s="49">
        <v>3.93</v>
      </c>
      <c r="R2718" s="49">
        <v>2.2000000000000002</v>
      </c>
      <c r="S2718" s="50">
        <f t="array" ref="S2718">TREND($N2718:$R2718,$N$1:$R$1,S$1)</f>
        <v>-3.6779999999998836</v>
      </c>
      <c r="T2718" s="50">
        <f t="array" ref="T2718">TREND($N2718:$R2718,$N$1:$R$1,T$1)</f>
        <v>-6.7820000000001528</v>
      </c>
      <c r="U2718" s="50">
        <f t="array" ref="U2718">TREND($N2718:$R2718,$N$1:$R$1,U$1)</f>
        <v>-9.886000000000422</v>
      </c>
      <c r="V2718" s="50">
        <f t="array" ref="V2718">TREND($N2718:$R2718,$N$1:$R$1,V$1)</f>
        <v>-12.989999999999782</v>
      </c>
    </row>
    <row r="2719" spans="1:22" ht="15.75" customHeight="1">
      <c r="A2719" s="139" t="s">
        <v>751</v>
      </c>
      <c r="B2719" s="139" t="s">
        <v>586</v>
      </c>
      <c r="C2719" s="139" t="s">
        <v>790</v>
      </c>
      <c r="D2719" s="139" t="s">
        <v>633</v>
      </c>
      <c r="E2719" s="139" t="s">
        <v>754</v>
      </c>
      <c r="F2719" s="49">
        <v>136</v>
      </c>
      <c r="G2719" s="49">
        <v>154</v>
      </c>
      <c r="H2719" s="49">
        <v>153</v>
      </c>
      <c r="I2719" s="49">
        <v>172</v>
      </c>
      <c r="J2719" s="49">
        <v>196</v>
      </c>
      <c r="K2719" s="49">
        <v>312</v>
      </c>
      <c r="L2719" s="49">
        <v>367</v>
      </c>
      <c r="M2719" s="49">
        <v>373</v>
      </c>
      <c r="N2719" s="49">
        <v>373</v>
      </c>
      <c r="O2719" s="49">
        <v>373</v>
      </c>
      <c r="P2719" s="49">
        <v>373</v>
      </c>
      <c r="Q2719" s="49">
        <v>373</v>
      </c>
      <c r="R2719" s="49">
        <v>373</v>
      </c>
      <c r="S2719" s="50">
        <f t="array" ref="S2719">TREND($N2719:$R2719,$N$1:$R$1,S$1)</f>
        <v>373</v>
      </c>
      <c r="T2719" s="50">
        <f t="array" ref="T2719">TREND($N2719:$R2719,$N$1:$R$1,T$1)</f>
        <v>373</v>
      </c>
      <c r="U2719" s="50">
        <f t="array" ref="U2719">TREND($N2719:$R2719,$N$1:$R$1,U$1)</f>
        <v>373</v>
      </c>
      <c r="V2719" s="50">
        <f t="array" ref="V2719">TREND($N2719:$R2719,$N$1:$R$1,V$1)</f>
        <v>373</v>
      </c>
    </row>
    <row r="2720" spans="1:22" ht="15.75" customHeight="1">
      <c r="A2720" s="139" t="s">
        <v>751</v>
      </c>
      <c r="B2720" s="139" t="s">
        <v>580</v>
      </c>
      <c r="C2720" s="139" t="s">
        <v>790</v>
      </c>
      <c r="D2720" s="139" t="s">
        <v>633</v>
      </c>
      <c r="E2720" s="139" t="s">
        <v>754</v>
      </c>
      <c r="F2720" s="49">
        <v>8.81</v>
      </c>
      <c r="G2720" s="49">
        <v>7.86</v>
      </c>
      <c r="H2720" s="49">
        <v>8.67</v>
      </c>
      <c r="I2720" s="49">
        <v>8.17</v>
      </c>
      <c r="J2720" s="49">
        <v>7.86</v>
      </c>
      <c r="K2720" s="49">
        <v>7.86</v>
      </c>
      <c r="L2720" s="49">
        <v>37.1</v>
      </c>
      <c r="M2720" s="49">
        <v>7.86</v>
      </c>
      <c r="N2720" s="49">
        <v>7.54</v>
      </c>
      <c r="O2720" s="49">
        <v>7.86</v>
      </c>
      <c r="P2720" s="49">
        <v>7.86</v>
      </c>
      <c r="Q2720" s="49">
        <v>38.6</v>
      </c>
      <c r="R2720" s="49">
        <v>9.43</v>
      </c>
      <c r="S2720" s="50">
        <f t="array" ref="S2720">TREND($N2720:$R2720,$N$1:$R$1,S$1)</f>
        <v>24.614000000000487</v>
      </c>
      <c r="T2720" s="50">
        <f t="array" ref="T2720">TREND($N2720:$R2720,$N$1:$R$1,T$1)</f>
        <v>28.065999999999804</v>
      </c>
      <c r="U2720" s="50">
        <f t="array" ref="U2720">TREND($N2720:$R2720,$N$1:$R$1,U$1)</f>
        <v>31.518000000000029</v>
      </c>
      <c r="V2720" s="50">
        <f t="array" ref="V2720">TREND($N2720:$R2720,$N$1:$R$1,V$1)</f>
        <v>34.970000000000255</v>
      </c>
    </row>
    <row r="2721" spans="1:22" ht="15.75" customHeight="1">
      <c r="A2721" s="139" t="s">
        <v>751</v>
      </c>
      <c r="B2721" s="139" t="s">
        <v>582</v>
      </c>
      <c r="C2721" s="139" t="s">
        <v>790</v>
      </c>
      <c r="D2721" s="139" t="s">
        <v>633</v>
      </c>
      <c r="E2721" s="139" t="s">
        <v>754</v>
      </c>
      <c r="F2721" s="49">
        <v>91.5</v>
      </c>
      <c r="G2721" s="49">
        <v>81.400000000000006</v>
      </c>
      <c r="H2721" s="49">
        <v>79.599999999999994</v>
      </c>
      <c r="I2721" s="49">
        <v>84</v>
      </c>
      <c r="J2721" s="49">
        <v>96.4</v>
      </c>
      <c r="K2721" s="49">
        <v>96.4</v>
      </c>
      <c r="L2721" s="49">
        <v>103</v>
      </c>
      <c r="M2721" s="49">
        <v>106</v>
      </c>
      <c r="N2721" s="49">
        <v>110</v>
      </c>
      <c r="O2721" s="49">
        <v>115</v>
      </c>
      <c r="P2721" s="49">
        <v>119</v>
      </c>
      <c r="Q2721" s="49">
        <v>125</v>
      </c>
      <c r="R2721" s="49">
        <v>131</v>
      </c>
      <c r="S2721" s="50">
        <f t="array" ref="S2721">TREND($N2721:$R2721,$N$1:$R$1,S$1)</f>
        <v>135.60000000000036</v>
      </c>
      <c r="T2721" s="50">
        <f t="array" ref="T2721">TREND($N2721:$R2721,$N$1:$R$1,T$1)</f>
        <v>140.80000000000109</v>
      </c>
      <c r="U2721" s="50">
        <f t="array" ref="U2721">TREND($N2721:$R2721,$N$1:$R$1,U$1)</f>
        <v>146</v>
      </c>
      <c r="V2721" s="50">
        <f t="array" ref="V2721">TREND($N2721:$R2721,$N$1:$R$1,V$1)</f>
        <v>151.20000000000073</v>
      </c>
    </row>
    <row r="2722" spans="1:22" ht="15.75" customHeight="1">
      <c r="A2722" s="139" t="s">
        <v>751</v>
      </c>
      <c r="B2722" s="139" t="s">
        <v>584</v>
      </c>
      <c r="C2722" s="139" t="s">
        <v>790</v>
      </c>
      <c r="D2722" s="139" t="s">
        <v>633</v>
      </c>
      <c r="E2722" s="139" t="s">
        <v>754</v>
      </c>
      <c r="F2722" s="49">
        <v>617</v>
      </c>
      <c r="G2722" s="49">
        <v>527</v>
      </c>
      <c r="H2722" s="49">
        <v>527</v>
      </c>
      <c r="I2722" s="49">
        <v>565</v>
      </c>
      <c r="J2722" s="49">
        <v>632</v>
      </c>
      <c r="K2722" s="49">
        <v>613</v>
      </c>
      <c r="L2722" s="49">
        <v>592</v>
      </c>
      <c r="M2722" s="49">
        <v>566</v>
      </c>
      <c r="N2722" s="49">
        <v>565</v>
      </c>
      <c r="O2722" s="49">
        <v>593</v>
      </c>
      <c r="P2722" s="49">
        <v>645</v>
      </c>
      <c r="Q2722" s="49">
        <v>558</v>
      </c>
      <c r="R2722" s="49">
        <v>640</v>
      </c>
      <c r="S2722" s="49">
        <v>807</v>
      </c>
      <c r="T2722" s="49">
        <v>788</v>
      </c>
      <c r="U2722" s="49">
        <v>811</v>
      </c>
      <c r="V2722" s="49">
        <v>1300</v>
      </c>
    </row>
    <row r="2723" spans="1:22" ht="15.75" customHeight="1">
      <c r="A2723" s="139" t="s">
        <v>751</v>
      </c>
      <c r="B2723" s="139" t="s">
        <v>771</v>
      </c>
      <c r="C2723" s="139" t="s">
        <v>790</v>
      </c>
      <c r="D2723" s="139" t="s">
        <v>633</v>
      </c>
      <c r="E2723" s="139" t="s">
        <v>754</v>
      </c>
      <c r="F2723" s="49">
        <v>637</v>
      </c>
      <c r="G2723" s="49">
        <v>542</v>
      </c>
      <c r="H2723" s="49">
        <v>514</v>
      </c>
      <c r="I2723" s="49">
        <v>522</v>
      </c>
      <c r="J2723" s="49">
        <v>557</v>
      </c>
      <c r="K2723" s="49">
        <v>557</v>
      </c>
      <c r="L2723" s="49">
        <v>566</v>
      </c>
      <c r="M2723" s="49">
        <v>599</v>
      </c>
      <c r="N2723" s="49">
        <v>598</v>
      </c>
      <c r="O2723" s="49">
        <v>670</v>
      </c>
      <c r="P2723" s="49">
        <v>704</v>
      </c>
      <c r="Q2723" s="49">
        <v>682</v>
      </c>
      <c r="R2723" s="49">
        <v>685</v>
      </c>
      <c r="S2723" s="50">
        <f t="array" ref="S2723">TREND($N2723:$R2723,$N$1:$R$1,S$1)</f>
        <v>723.60000000000582</v>
      </c>
      <c r="T2723" s="50">
        <f t="array" ref="T2723">TREND($N2723:$R2723,$N$1:$R$1,T$1)</f>
        <v>742.20000000000437</v>
      </c>
      <c r="U2723" s="50">
        <f t="array" ref="U2723">TREND($N2723:$R2723,$N$1:$R$1,U$1)</f>
        <v>760.80000000000291</v>
      </c>
      <c r="V2723" s="50">
        <f t="array" ref="V2723">TREND($N2723:$R2723,$N$1:$R$1,V$1)</f>
        <v>779.40000000000873</v>
      </c>
    </row>
    <row r="2724" spans="1:22" ht="15.75" customHeight="1">
      <c r="A2724" s="139" t="s">
        <v>751</v>
      </c>
      <c r="B2724" s="139" t="s">
        <v>570</v>
      </c>
      <c r="C2724" s="139" t="s">
        <v>790</v>
      </c>
      <c r="D2724" s="139" t="s">
        <v>633</v>
      </c>
      <c r="E2724" s="139" t="s">
        <v>754</v>
      </c>
      <c r="F2724" s="49">
        <v>28.8</v>
      </c>
      <c r="G2724" s="49">
        <v>23.5</v>
      </c>
      <c r="H2724" s="49">
        <v>19.600000000000001</v>
      </c>
      <c r="I2724" s="49">
        <v>33.700000000000003</v>
      </c>
      <c r="J2724" s="49">
        <v>48.1</v>
      </c>
      <c r="K2724" s="49">
        <v>46.9</v>
      </c>
      <c r="L2724" s="49">
        <v>47.1</v>
      </c>
      <c r="M2724" s="49">
        <v>50.4</v>
      </c>
      <c r="N2724" s="49">
        <v>45.8</v>
      </c>
      <c r="O2724" s="49">
        <v>49.1</v>
      </c>
      <c r="P2724" s="49">
        <v>57.1</v>
      </c>
      <c r="Q2724" s="49">
        <v>88.8</v>
      </c>
      <c r="R2724" s="49">
        <v>53</v>
      </c>
      <c r="S2724" s="50">
        <f t="array" ref="S2724">TREND($N2724:$R2724,$N$1:$R$1,S$1)</f>
        <v>74.989999999999782</v>
      </c>
      <c r="T2724" s="50">
        <f t="array" ref="T2724">TREND($N2724:$R2724,$N$1:$R$1,T$1)</f>
        <v>80.399999999999636</v>
      </c>
      <c r="U2724" s="50">
        <f t="array" ref="U2724">TREND($N2724:$R2724,$N$1:$R$1,U$1)</f>
        <v>85.809999999999491</v>
      </c>
      <c r="V2724" s="50">
        <f t="array" ref="V2724">TREND($N2724:$R2724,$N$1:$R$1,V$1)</f>
        <v>91.219999999999345</v>
      </c>
    </row>
    <row r="2725" spans="1:22" ht="15.75" customHeight="1">
      <c r="A2725" s="139" t="s">
        <v>751</v>
      </c>
      <c r="B2725" s="139" t="s">
        <v>590</v>
      </c>
      <c r="C2725" s="139" t="s">
        <v>790</v>
      </c>
      <c r="D2725" s="139" t="s">
        <v>633</v>
      </c>
      <c r="E2725" s="139" t="s">
        <v>754</v>
      </c>
      <c r="F2725" s="49">
        <v>1.01</v>
      </c>
      <c r="G2725" s="49">
        <v>1.37</v>
      </c>
      <c r="H2725" s="49">
        <v>1.38</v>
      </c>
      <c r="I2725" s="49">
        <v>1.75</v>
      </c>
      <c r="J2725" s="49">
        <v>2.1</v>
      </c>
      <c r="K2725" s="49">
        <v>2.54</v>
      </c>
      <c r="L2725" s="49">
        <v>2.67</v>
      </c>
      <c r="M2725" s="49">
        <v>0.93400000000000005</v>
      </c>
      <c r="N2725" s="49">
        <v>1.05</v>
      </c>
      <c r="O2725" s="49">
        <v>1.21</v>
      </c>
      <c r="P2725" s="49">
        <v>1.76</v>
      </c>
      <c r="Q2725" s="49">
        <v>0.66100000000000003</v>
      </c>
      <c r="R2725" s="49">
        <v>0.151</v>
      </c>
      <c r="S2725" s="50">
        <f t="array" ref="S2725">TREND($N2725:$R2725,$N$1:$R$1,S$1)</f>
        <v>0.26230000000003884</v>
      </c>
      <c r="T2725" s="50">
        <f t="array" ref="T2725">TREND($N2725:$R2725,$N$1:$R$1,T$1)</f>
        <v>2.7600000000063574E-2</v>
      </c>
      <c r="U2725" s="50">
        <f t="array" ref="U2725">TREND($N2725:$R2725,$N$1:$R$1,U$1)</f>
        <v>-0.20709999999996853</v>
      </c>
      <c r="V2725" s="50">
        <f t="array" ref="V2725">TREND($N2725:$R2725,$N$1:$R$1,V$1)</f>
        <v>-0.44179999999994379</v>
      </c>
    </row>
    <row r="2726" spans="1:22" ht="15.75" customHeight="1">
      <c r="A2726" s="139" t="s">
        <v>751</v>
      </c>
      <c r="B2726" s="139" t="s">
        <v>592</v>
      </c>
      <c r="C2726" s="139" t="s">
        <v>790</v>
      </c>
      <c r="D2726" s="139" t="s">
        <v>633</v>
      </c>
      <c r="E2726" s="139" t="s">
        <v>754</v>
      </c>
      <c r="F2726" s="49">
        <v>146</v>
      </c>
      <c r="G2726" s="49">
        <v>188</v>
      </c>
      <c r="H2726" s="49">
        <v>171</v>
      </c>
      <c r="I2726" s="49">
        <v>240</v>
      </c>
      <c r="J2726" s="49">
        <v>119</v>
      </c>
      <c r="K2726" s="49">
        <v>229</v>
      </c>
      <c r="L2726" s="49">
        <v>277</v>
      </c>
      <c r="M2726" s="49">
        <v>324</v>
      </c>
      <c r="N2726" s="49">
        <v>480</v>
      </c>
      <c r="O2726" s="49">
        <v>327</v>
      </c>
      <c r="P2726" s="49">
        <v>462</v>
      </c>
      <c r="Q2726" s="49">
        <v>519</v>
      </c>
      <c r="R2726" s="49">
        <v>513</v>
      </c>
      <c r="S2726" s="49">
        <v>564</v>
      </c>
      <c r="T2726" s="49">
        <v>542</v>
      </c>
      <c r="U2726" s="49">
        <v>542</v>
      </c>
      <c r="V2726" s="49">
        <v>598</v>
      </c>
    </row>
    <row r="2727" spans="1:22" ht="15.75" customHeight="1">
      <c r="A2727" s="139" t="s">
        <v>751</v>
      </c>
      <c r="B2727" s="139" t="s">
        <v>772</v>
      </c>
      <c r="C2727" s="139" t="s">
        <v>790</v>
      </c>
      <c r="D2727" s="139" t="s">
        <v>633</v>
      </c>
      <c r="E2727" s="139" t="s">
        <v>754</v>
      </c>
      <c r="F2727" s="49">
        <v>14100</v>
      </c>
      <c r="G2727" s="49">
        <v>14400</v>
      </c>
      <c r="H2727" s="49">
        <v>15500</v>
      </c>
      <c r="I2727" s="49">
        <v>15400</v>
      </c>
      <c r="J2727" s="49">
        <v>14600</v>
      </c>
      <c r="K2727" s="49">
        <v>14900</v>
      </c>
      <c r="L2727" s="49">
        <v>14900</v>
      </c>
      <c r="M2727" s="49">
        <v>15700</v>
      </c>
      <c r="N2727" s="49">
        <v>16000</v>
      </c>
      <c r="O2727" s="49">
        <v>14600</v>
      </c>
      <c r="P2727" s="49">
        <v>16400</v>
      </c>
      <c r="Q2727" s="49">
        <v>16200</v>
      </c>
      <c r="R2727" s="49">
        <v>18900</v>
      </c>
      <c r="S2727" s="49">
        <v>17400</v>
      </c>
      <c r="T2727" s="49">
        <v>17500</v>
      </c>
      <c r="U2727" s="49">
        <v>18200</v>
      </c>
      <c r="V2727" s="49">
        <v>18600</v>
      </c>
    </row>
    <row r="2728" spans="1:22" ht="15.75" customHeight="1">
      <c r="A2728" s="139" t="s">
        <v>751</v>
      </c>
      <c r="B2728" s="139" t="s">
        <v>599</v>
      </c>
      <c r="C2728" s="139" t="s">
        <v>790</v>
      </c>
      <c r="D2728" s="139" t="s">
        <v>633</v>
      </c>
      <c r="E2728" s="139" t="s">
        <v>754</v>
      </c>
      <c r="F2728" s="49">
        <v>51</v>
      </c>
      <c r="G2728" s="49">
        <v>56.4</v>
      </c>
      <c r="H2728" s="49">
        <v>56.3</v>
      </c>
      <c r="I2728" s="49">
        <v>97.8</v>
      </c>
      <c r="J2728" s="49">
        <v>84</v>
      </c>
      <c r="K2728" s="49">
        <v>77.8</v>
      </c>
      <c r="L2728" s="49">
        <v>81.2</v>
      </c>
      <c r="M2728" s="49">
        <v>77.400000000000006</v>
      </c>
      <c r="N2728" s="49">
        <v>71.3</v>
      </c>
      <c r="O2728" s="49">
        <v>81.7</v>
      </c>
      <c r="P2728" s="49">
        <v>81.2</v>
      </c>
      <c r="Q2728" s="49">
        <v>78.900000000000006</v>
      </c>
      <c r="R2728" s="49">
        <v>216</v>
      </c>
      <c r="S2728" s="50">
        <f t="array" ref="S2728">TREND($N2728:$R2728,$N$1:$R$1,S$1)</f>
        <v>191.80000000000291</v>
      </c>
      <c r="T2728" s="50">
        <f t="array" ref="T2728">TREND($N2728:$R2728,$N$1:$R$1,T$1)</f>
        <v>220.45999999999913</v>
      </c>
      <c r="U2728" s="50">
        <f t="array" ref="U2728">TREND($N2728:$R2728,$N$1:$R$1,U$1)</f>
        <v>249.12000000000262</v>
      </c>
      <c r="V2728" s="50">
        <f t="array" ref="V2728">TREND($N2728:$R2728,$N$1:$R$1,V$1)</f>
        <v>277.77999999999884</v>
      </c>
    </row>
    <row r="2729" spans="1:22" ht="15.75" customHeight="1">
      <c r="A2729" s="139" t="s">
        <v>751</v>
      </c>
      <c r="B2729" s="139" t="s">
        <v>597</v>
      </c>
      <c r="C2729" s="139" t="s">
        <v>790</v>
      </c>
      <c r="D2729" s="139" t="s">
        <v>633</v>
      </c>
      <c r="E2729" s="139" t="s">
        <v>754</v>
      </c>
      <c r="F2729" s="49">
        <v>7540</v>
      </c>
      <c r="G2729" s="49">
        <v>7820</v>
      </c>
      <c r="H2729" s="49">
        <v>8550</v>
      </c>
      <c r="I2729" s="49">
        <v>8260</v>
      </c>
      <c r="J2729" s="49">
        <v>7560</v>
      </c>
      <c r="K2729" s="49">
        <v>7850</v>
      </c>
      <c r="L2729" s="49">
        <v>7880</v>
      </c>
      <c r="M2729" s="49">
        <v>8220</v>
      </c>
      <c r="N2729" s="49">
        <v>8640</v>
      </c>
      <c r="O2729" s="49">
        <v>7220</v>
      </c>
      <c r="P2729" s="49">
        <v>8560</v>
      </c>
      <c r="Q2729" s="49">
        <v>7970</v>
      </c>
      <c r="R2729" s="49">
        <v>10300</v>
      </c>
      <c r="S2729" s="49">
        <v>8350</v>
      </c>
      <c r="T2729" s="49">
        <v>8150</v>
      </c>
      <c r="U2729" s="49">
        <v>8670</v>
      </c>
      <c r="V2729" s="49">
        <v>8960</v>
      </c>
    </row>
    <row r="2730" spans="1:22" ht="15.75" customHeight="1">
      <c r="A2730" s="139" t="s">
        <v>751</v>
      </c>
      <c r="B2730" s="139" t="s">
        <v>601</v>
      </c>
      <c r="C2730" s="139" t="s">
        <v>790</v>
      </c>
      <c r="D2730" s="139" t="s">
        <v>633</v>
      </c>
      <c r="E2730" s="139" t="s">
        <v>754</v>
      </c>
      <c r="F2730" s="49">
        <v>363</v>
      </c>
      <c r="G2730" s="49">
        <v>326</v>
      </c>
      <c r="H2730" s="49">
        <v>304</v>
      </c>
      <c r="I2730" s="49">
        <v>351</v>
      </c>
      <c r="J2730" s="49">
        <v>349</v>
      </c>
      <c r="K2730" s="49">
        <v>349</v>
      </c>
      <c r="L2730" s="49">
        <v>358</v>
      </c>
      <c r="M2730" s="49">
        <v>354</v>
      </c>
      <c r="N2730" s="49">
        <v>354</v>
      </c>
      <c r="O2730" s="49">
        <v>354</v>
      </c>
      <c r="P2730" s="49">
        <v>357</v>
      </c>
      <c r="Q2730" s="49">
        <v>350</v>
      </c>
      <c r="R2730" s="49">
        <v>374</v>
      </c>
      <c r="S2730" s="50">
        <f t="array" ref="S2730">TREND($N2730:$R2730,$N$1:$R$1,S$1)</f>
        <v>368.60000000000036</v>
      </c>
      <c r="T2730" s="50">
        <f t="array" ref="T2730">TREND($N2730:$R2730,$N$1:$R$1,T$1)</f>
        <v>372.20000000000073</v>
      </c>
      <c r="U2730" s="50">
        <f t="array" ref="U2730">TREND($N2730:$R2730,$N$1:$R$1,U$1)</f>
        <v>375.80000000000018</v>
      </c>
      <c r="V2730" s="50">
        <f t="array" ref="V2730">TREND($N2730:$R2730,$N$1:$R$1,V$1)</f>
        <v>379.40000000000055</v>
      </c>
    </row>
    <row r="2731" spans="1:22" ht="15.75" customHeight="1">
      <c r="A2731" s="139" t="s">
        <v>751</v>
      </c>
      <c r="B2731" s="139" t="s">
        <v>373</v>
      </c>
      <c r="C2731" s="139" t="s">
        <v>790</v>
      </c>
      <c r="D2731" s="139" t="s">
        <v>633</v>
      </c>
      <c r="E2731" s="139" t="s">
        <v>754</v>
      </c>
      <c r="F2731" s="49">
        <v>1.47E-2</v>
      </c>
      <c r="G2731" s="49">
        <v>1.47E-2</v>
      </c>
      <c r="H2731" s="49">
        <v>1.4200000000000001E-2</v>
      </c>
      <c r="I2731" s="49">
        <v>1.34E-2</v>
      </c>
      <c r="J2731" s="49">
        <v>1.1299999999999999E-2</v>
      </c>
      <c r="K2731" s="49">
        <v>1.09E-2</v>
      </c>
      <c r="L2731" s="49">
        <v>1.1599999999999999E-2</v>
      </c>
      <c r="M2731" s="49">
        <v>1.1599999999999999E-2</v>
      </c>
      <c r="N2731" s="49">
        <v>1.06E-2</v>
      </c>
      <c r="O2731" s="49">
        <v>9.9100000000000004E-3</v>
      </c>
      <c r="P2731" s="49">
        <v>8.8500000000000002E-3</v>
      </c>
      <c r="Q2731" s="49">
        <v>8.0400000000000003E-3</v>
      </c>
      <c r="R2731" s="49">
        <v>8.8699999999999994E-3</v>
      </c>
      <c r="S2731" s="50">
        <f t="array" ref="S2731">TREND($N2731:$R2731,$N$1:$R$1,S$1)</f>
        <v>7.6550000000001894E-3</v>
      </c>
      <c r="T2731" s="50">
        <f t="array" ref="T2731">TREND($N2731:$R2731,$N$1:$R$1,T$1)</f>
        <v>7.1220000000000727E-3</v>
      </c>
      <c r="U2731" s="50">
        <f t="array" ref="U2731">TREND($N2731:$R2731,$N$1:$R$1,U$1)</f>
        <v>6.589000000000178E-3</v>
      </c>
      <c r="V2731" s="50">
        <f t="array" ref="V2731">TREND($N2731:$R2731,$N$1:$R$1,V$1)</f>
        <v>6.0560000000000613E-3</v>
      </c>
    </row>
    <row r="2732" spans="1:22" ht="15.75" customHeight="1">
      <c r="A2732" s="139" t="s">
        <v>751</v>
      </c>
      <c r="B2732" s="139" t="s">
        <v>518</v>
      </c>
      <c r="C2732" s="139" t="s">
        <v>790</v>
      </c>
      <c r="D2732" s="139" t="s">
        <v>633</v>
      </c>
      <c r="E2732" s="139" t="s">
        <v>754</v>
      </c>
      <c r="F2732" s="49">
        <v>0.33700000000000002</v>
      </c>
      <c r="G2732" s="49">
        <v>0.34300000000000003</v>
      </c>
      <c r="H2732" s="49">
        <v>0.34499999999999997</v>
      </c>
      <c r="I2732" s="49">
        <v>0.34899999999999998</v>
      </c>
      <c r="J2732" s="49">
        <v>0.35</v>
      </c>
      <c r="K2732" s="49">
        <v>0.35</v>
      </c>
      <c r="L2732" s="49">
        <v>0.52500000000000002</v>
      </c>
      <c r="M2732" s="49">
        <v>0.875</v>
      </c>
      <c r="N2732" s="49">
        <v>1.46</v>
      </c>
      <c r="O2732" s="49">
        <v>0.72899999999999998</v>
      </c>
      <c r="P2732" s="49">
        <v>0.83399999999999996</v>
      </c>
      <c r="Q2732" s="49">
        <v>0.5</v>
      </c>
      <c r="R2732" s="49">
        <v>0.5</v>
      </c>
      <c r="S2732" s="50">
        <f t="array" ref="S2732">TREND($N2732:$R2732,$N$1:$R$1,S$1)</f>
        <v>0.15989999999999327</v>
      </c>
      <c r="T2732" s="50">
        <f t="array" ref="T2732">TREND($N2732:$R2732,$N$1:$R$1,T$1)</f>
        <v>-5.5000000000006821E-2</v>
      </c>
      <c r="U2732" s="50">
        <f t="array" ref="U2732">TREND($N2732:$R2732,$N$1:$R$1,U$1)</f>
        <v>-0.26990000000000691</v>
      </c>
      <c r="V2732" s="50">
        <f t="array" ref="V2732">TREND($N2732:$R2732,$N$1:$R$1,V$1)</f>
        <v>-0.484800000000007</v>
      </c>
    </row>
    <row r="2733" spans="1:22" ht="15.75" customHeight="1">
      <c r="A2733" s="139" t="s">
        <v>751</v>
      </c>
      <c r="B2733" s="139" t="s">
        <v>605</v>
      </c>
      <c r="C2733" s="139" t="s">
        <v>790</v>
      </c>
      <c r="D2733" s="139" t="s">
        <v>633</v>
      </c>
      <c r="E2733" s="139" t="s">
        <v>754</v>
      </c>
      <c r="F2733" s="49">
        <v>225</v>
      </c>
      <c r="G2733" s="49">
        <v>232</v>
      </c>
      <c r="H2733" s="49">
        <v>311</v>
      </c>
      <c r="I2733" s="49">
        <v>305</v>
      </c>
      <c r="J2733" s="49">
        <v>326</v>
      </c>
      <c r="K2733" s="49">
        <v>359</v>
      </c>
      <c r="L2733" s="49">
        <v>317</v>
      </c>
      <c r="M2733" s="49">
        <v>366</v>
      </c>
      <c r="N2733" s="49">
        <v>345</v>
      </c>
      <c r="O2733" s="49">
        <v>351</v>
      </c>
      <c r="P2733" s="49">
        <v>358</v>
      </c>
      <c r="Q2733" s="49">
        <v>426</v>
      </c>
      <c r="R2733" s="49">
        <v>423</v>
      </c>
      <c r="S2733" s="50">
        <f t="array" ref="S2733">TREND($N2733:$R2733,$N$1:$R$1,S$1)</f>
        <v>449.90000000000146</v>
      </c>
      <c r="T2733" s="50">
        <f t="array" ref="T2733">TREND($N2733:$R2733,$N$1:$R$1,T$1)</f>
        <v>473</v>
      </c>
      <c r="U2733" s="50">
        <f t="array" ref="U2733">TREND($N2733:$R2733,$N$1:$R$1,U$1)</f>
        <v>496.09999999999854</v>
      </c>
      <c r="V2733" s="50">
        <f t="array" ref="V2733">TREND($N2733:$R2733,$N$1:$R$1,V$1)</f>
        <v>519.20000000000437</v>
      </c>
    </row>
    <row r="2734" spans="1:22" ht="15.75" customHeight="1">
      <c r="A2734" s="139" t="s">
        <v>751</v>
      </c>
      <c r="B2734" s="139" t="s">
        <v>607</v>
      </c>
      <c r="C2734" s="139" t="s">
        <v>790</v>
      </c>
      <c r="D2734" s="139" t="s">
        <v>633</v>
      </c>
      <c r="E2734" s="139" t="s">
        <v>754</v>
      </c>
      <c r="F2734" s="49">
        <v>2150</v>
      </c>
      <c r="G2734" s="49">
        <v>1870</v>
      </c>
      <c r="H2734" s="49">
        <v>2280</v>
      </c>
      <c r="I2734" s="49">
        <v>2180</v>
      </c>
      <c r="J2734" s="49">
        <v>2420</v>
      </c>
      <c r="K2734" s="49">
        <v>1940</v>
      </c>
      <c r="L2734" s="49">
        <v>1900</v>
      </c>
      <c r="M2734" s="49">
        <v>1830</v>
      </c>
      <c r="N2734" s="49">
        <v>1890</v>
      </c>
      <c r="O2734" s="49">
        <v>2100</v>
      </c>
      <c r="P2734" s="49">
        <v>2240</v>
      </c>
      <c r="Q2734" s="49">
        <v>2360</v>
      </c>
      <c r="R2734" s="49">
        <v>2490</v>
      </c>
      <c r="S2734" s="50">
        <f t="array" ref="S2734">TREND($N2734:$R2734,$N$1:$R$1,S$1)</f>
        <v>2654</v>
      </c>
      <c r="T2734" s="50">
        <f t="array" ref="T2734">TREND($N2734:$R2734,$N$1:$R$1,T$1)</f>
        <v>2800</v>
      </c>
      <c r="U2734" s="50">
        <f t="array" ref="U2734">TREND($N2734:$R2734,$N$1:$R$1,U$1)</f>
        <v>2946</v>
      </c>
      <c r="V2734" s="50">
        <f t="array" ref="V2734">TREND($N2734:$R2734,$N$1:$R$1,V$1)</f>
        <v>3092</v>
      </c>
    </row>
    <row r="2735" spans="1:22" ht="15.75" customHeight="1">
      <c r="A2735" s="139" t="s">
        <v>751</v>
      </c>
      <c r="B2735" s="139" t="s">
        <v>609</v>
      </c>
      <c r="C2735" s="139" t="s">
        <v>790</v>
      </c>
      <c r="D2735" s="139" t="s">
        <v>633</v>
      </c>
      <c r="E2735" s="139" t="s">
        <v>754</v>
      </c>
      <c r="F2735" s="49">
        <v>5.05</v>
      </c>
      <c r="G2735" s="49">
        <v>5.48</v>
      </c>
      <c r="H2735" s="49">
        <v>3.8</v>
      </c>
      <c r="I2735" s="49">
        <v>3.84</v>
      </c>
      <c r="J2735" s="49">
        <v>3.85</v>
      </c>
      <c r="K2735" s="49">
        <v>3.56</v>
      </c>
      <c r="L2735" s="49">
        <v>4.22</v>
      </c>
      <c r="M2735" s="49">
        <v>3.31</v>
      </c>
      <c r="N2735" s="49">
        <v>4.24</v>
      </c>
      <c r="O2735" s="49">
        <v>6.15</v>
      </c>
      <c r="P2735" s="49">
        <v>6.45</v>
      </c>
      <c r="Q2735" s="49">
        <v>4.84</v>
      </c>
      <c r="R2735" s="49">
        <v>5.12</v>
      </c>
      <c r="S2735" s="50">
        <f t="array" ref="S2735">TREND($N2735:$R2735,$N$1:$R$1,S$1)</f>
        <v>5.4950000000000045</v>
      </c>
      <c r="T2735" s="50">
        <f t="array" ref="T2735">TREND($N2735:$R2735,$N$1:$R$1,T$1)</f>
        <v>5.5400000000000063</v>
      </c>
      <c r="U2735" s="50">
        <f t="array" ref="U2735">TREND($N2735:$R2735,$N$1:$R$1,U$1)</f>
        <v>5.585000000000008</v>
      </c>
      <c r="V2735" s="50">
        <f t="array" ref="V2735">TREND($N2735:$R2735,$N$1:$R$1,V$1)</f>
        <v>5.6300000000000097</v>
      </c>
    </row>
    <row r="2736" spans="1:22" ht="15.75" customHeight="1">
      <c r="A2736" s="139" t="s">
        <v>751</v>
      </c>
      <c r="B2736" s="139" t="s">
        <v>546</v>
      </c>
      <c r="C2736" s="139" t="s">
        <v>790</v>
      </c>
      <c r="D2736" s="139" t="s">
        <v>633</v>
      </c>
      <c r="E2736" s="139" t="s">
        <v>754</v>
      </c>
      <c r="F2736" s="49">
        <v>596</v>
      </c>
      <c r="G2736" s="49">
        <v>644</v>
      </c>
      <c r="H2736" s="49">
        <v>1180</v>
      </c>
      <c r="I2736" s="49">
        <v>917</v>
      </c>
      <c r="J2736" s="49">
        <v>1010</v>
      </c>
      <c r="K2736" s="49">
        <v>607</v>
      </c>
      <c r="L2736" s="49">
        <v>792</v>
      </c>
      <c r="M2736" s="49">
        <v>985</v>
      </c>
      <c r="N2736" s="49">
        <v>985</v>
      </c>
      <c r="O2736" s="49">
        <v>1100</v>
      </c>
      <c r="P2736" s="49">
        <v>984</v>
      </c>
      <c r="Q2736" s="49">
        <v>1070</v>
      </c>
      <c r="R2736" s="49">
        <v>1140</v>
      </c>
      <c r="S2736" s="49">
        <v>1140</v>
      </c>
      <c r="T2736" s="50">
        <f t="array" ref="T2736">TREND($O2736:$S2736,$O$1:$S$1,T$1)</f>
        <v>1157.5999999999985</v>
      </c>
      <c r="U2736" s="50">
        <f t="array" ref="U2736">TREND($O2736:$S2736,$O$1:$S$1,U$1)</f>
        <v>1181.1999999999971</v>
      </c>
      <c r="V2736" s="50">
        <f t="array" ref="V2736">TREND($O2736:$S2736,$O$1:$S$1,V$1)</f>
        <v>1204.8000000000029</v>
      </c>
    </row>
    <row r="2737" spans="1:22" ht="15.75" customHeight="1">
      <c r="A2737" s="139" t="s">
        <v>751</v>
      </c>
      <c r="B2737" s="139" t="s">
        <v>223</v>
      </c>
      <c r="C2737" s="139" t="s">
        <v>792</v>
      </c>
      <c r="D2737" s="139" t="s">
        <v>633</v>
      </c>
      <c r="E2737" s="139" t="s">
        <v>754</v>
      </c>
      <c r="F2737" s="49">
        <v>7.86</v>
      </c>
      <c r="G2737" s="49">
        <v>33.299999999999997</v>
      </c>
      <c r="H2737" s="49">
        <v>32.700000000000003</v>
      </c>
      <c r="I2737" s="49">
        <v>36.1</v>
      </c>
      <c r="J2737" s="49">
        <v>40.9</v>
      </c>
      <c r="K2737" s="49">
        <v>34.6</v>
      </c>
      <c r="L2737" s="49">
        <v>22.2</v>
      </c>
      <c r="M2737" s="49">
        <v>7.25</v>
      </c>
      <c r="N2737" s="49">
        <v>1.26E-2</v>
      </c>
      <c r="O2737" s="49">
        <v>3.0099999999999998E-2</v>
      </c>
      <c r="P2737" s="49">
        <v>4.7600000000000003E-2</v>
      </c>
      <c r="Q2737" s="49">
        <v>3.5999999999999999E-3</v>
      </c>
      <c r="R2737" s="50">
        <f>AVERAGE($M2737:$Q2737)</f>
        <v>1.46878</v>
      </c>
      <c r="S2737" s="50">
        <f>AVERAGE($M2737:$Q2737)</f>
        <v>1.46878</v>
      </c>
      <c r="T2737" s="50">
        <f>AVERAGE($M2737:$Q2737)</f>
        <v>1.46878</v>
      </c>
      <c r="U2737" s="50">
        <f>AVERAGE($M2737:$Q2737)</f>
        <v>1.46878</v>
      </c>
      <c r="V2737" s="50">
        <f>AVERAGE($M2737:$Q2737)</f>
        <v>1.46878</v>
      </c>
    </row>
    <row r="2738" spans="1:22" ht="15.75" customHeight="1">
      <c r="A2738" s="139" t="s">
        <v>751</v>
      </c>
      <c r="B2738" s="139" t="s">
        <v>226</v>
      </c>
      <c r="C2738" s="139" t="s">
        <v>792</v>
      </c>
      <c r="D2738" s="139" t="s">
        <v>633</v>
      </c>
      <c r="E2738" s="139" t="s">
        <v>754</v>
      </c>
      <c r="F2738" s="49">
        <v>9.24</v>
      </c>
      <c r="G2738" s="49">
        <v>13.2</v>
      </c>
      <c r="H2738" s="49">
        <v>34.299999999999997</v>
      </c>
      <c r="I2738" s="49">
        <v>20.399999999999999</v>
      </c>
      <c r="J2738" s="49">
        <v>43.4</v>
      </c>
      <c r="K2738" s="49">
        <v>21.6</v>
      </c>
      <c r="L2738" s="49">
        <v>27.5</v>
      </c>
      <c r="M2738" s="49">
        <v>26.4</v>
      </c>
      <c r="N2738" s="49">
        <v>19.600000000000001</v>
      </c>
      <c r="O2738" s="49">
        <v>31.1</v>
      </c>
      <c r="P2738" s="49">
        <v>26.8</v>
      </c>
      <c r="Q2738" s="49">
        <v>26.4</v>
      </c>
      <c r="R2738" s="49">
        <v>26</v>
      </c>
      <c r="S2738" s="50">
        <f t="array" ref="S2738">TREND($N2738:$R2738,$N$1:$R$1,S$1)</f>
        <v>28.410000000000082</v>
      </c>
      <c r="T2738" s="50">
        <f t="array" ref="T2738">TREND($N2738:$R2738,$N$1:$R$1,T$1)</f>
        <v>29.220000000000027</v>
      </c>
      <c r="U2738" s="50">
        <f t="array" ref="U2738">TREND($N2738:$R2738,$N$1:$R$1,U$1)</f>
        <v>30.029999999999973</v>
      </c>
      <c r="V2738" s="50">
        <f t="array" ref="V2738">TREND($N2738:$R2738,$N$1:$R$1,V$1)</f>
        <v>30.839999999999918</v>
      </c>
    </row>
    <row r="2739" spans="1:22" ht="15.75" customHeight="1">
      <c r="A2739" s="139" t="s">
        <v>751</v>
      </c>
      <c r="B2739" s="139" t="s">
        <v>231</v>
      </c>
      <c r="C2739" s="139" t="s">
        <v>792</v>
      </c>
      <c r="D2739" s="139" t="s">
        <v>633</v>
      </c>
      <c r="E2739" s="139" t="s">
        <v>754</v>
      </c>
      <c r="F2739" s="49">
        <v>1.45</v>
      </c>
      <c r="G2739" s="49">
        <v>1.55</v>
      </c>
      <c r="H2739" s="49">
        <v>1.58</v>
      </c>
      <c r="I2739" s="49">
        <v>1.66</v>
      </c>
      <c r="J2739" s="49">
        <v>1.72</v>
      </c>
      <c r="K2739" s="49">
        <v>1.85</v>
      </c>
      <c r="L2739" s="49">
        <v>1.84</v>
      </c>
      <c r="M2739" s="49">
        <v>1.94</v>
      </c>
      <c r="N2739" s="49">
        <v>1.96</v>
      </c>
      <c r="O2739" s="49">
        <v>1.91</v>
      </c>
      <c r="P2739" s="49">
        <v>2.13</v>
      </c>
      <c r="Q2739" s="49">
        <v>1.81</v>
      </c>
      <c r="R2739" s="49">
        <v>1.94</v>
      </c>
      <c r="S2739" s="50">
        <f t="array" ref="S2739">TREND($N2739:$R2739,$N$1:$R$1,S$1)</f>
        <v>1.9079999999999977</v>
      </c>
      <c r="T2739" s="50">
        <f t="array" ref="T2739">TREND($N2739:$R2739,$N$1:$R$1,T$1)</f>
        <v>1.8939999999999984</v>
      </c>
      <c r="U2739" s="50">
        <f t="array" ref="U2739">TREND($N2739:$R2739,$N$1:$R$1,U$1)</f>
        <v>1.879999999999999</v>
      </c>
      <c r="V2739" s="50">
        <f t="array" ref="V2739">TREND($N2739:$R2739,$N$1:$R$1,V$1)</f>
        <v>1.8659999999999997</v>
      </c>
    </row>
    <row r="2740" spans="1:22" ht="15.75" customHeight="1">
      <c r="A2740" s="139" t="s">
        <v>751</v>
      </c>
      <c r="B2740" s="139" t="s">
        <v>756</v>
      </c>
      <c r="C2740" s="139" t="s">
        <v>792</v>
      </c>
      <c r="D2740" s="139" t="s">
        <v>633</v>
      </c>
      <c r="E2740" s="139" t="s">
        <v>754</v>
      </c>
      <c r="F2740" s="49">
        <v>25800</v>
      </c>
      <c r="G2740" s="49">
        <v>25600</v>
      </c>
      <c r="H2740" s="49">
        <v>26900</v>
      </c>
      <c r="I2740" s="49">
        <v>27600</v>
      </c>
      <c r="J2740" s="49">
        <v>26800</v>
      </c>
      <c r="K2740" s="49">
        <v>27000</v>
      </c>
      <c r="L2740" s="49">
        <v>26500</v>
      </c>
      <c r="M2740" s="49">
        <v>27400</v>
      </c>
      <c r="N2740" s="49">
        <v>27500</v>
      </c>
      <c r="O2740" s="49">
        <v>26000</v>
      </c>
      <c r="P2740" s="49">
        <v>27700</v>
      </c>
      <c r="Q2740" s="49">
        <v>27700</v>
      </c>
      <c r="R2740" s="49">
        <v>30600</v>
      </c>
      <c r="S2740" s="49">
        <v>29100</v>
      </c>
      <c r="T2740" s="49">
        <v>29900</v>
      </c>
      <c r="U2740" s="49">
        <v>29900</v>
      </c>
      <c r="V2740" s="49">
        <v>31200</v>
      </c>
    </row>
    <row r="2741" spans="1:22" ht="15.75" customHeight="1">
      <c r="A2741" s="139" t="s">
        <v>751</v>
      </c>
      <c r="B2741" s="139" t="s">
        <v>758</v>
      </c>
      <c r="C2741" s="139" t="s">
        <v>792</v>
      </c>
      <c r="D2741" s="139" t="s">
        <v>633</v>
      </c>
      <c r="E2741" s="139" t="s">
        <v>754</v>
      </c>
      <c r="F2741" s="49">
        <v>299</v>
      </c>
      <c r="G2741" s="49">
        <v>296</v>
      </c>
      <c r="H2741" s="49">
        <v>264</v>
      </c>
      <c r="I2741" s="49">
        <v>200</v>
      </c>
      <c r="J2741" s="49">
        <v>217</v>
      </c>
      <c r="K2741" s="49">
        <v>217</v>
      </c>
      <c r="L2741" s="49">
        <v>285</v>
      </c>
      <c r="M2741" s="49">
        <v>233</v>
      </c>
      <c r="N2741" s="49">
        <v>273</v>
      </c>
      <c r="O2741" s="49">
        <v>293</v>
      </c>
      <c r="P2741" s="49">
        <v>293</v>
      </c>
      <c r="Q2741" s="49">
        <v>341</v>
      </c>
      <c r="R2741" s="49">
        <v>298</v>
      </c>
      <c r="S2741" s="50">
        <f t="array" ref="S2741">TREND($N2741:$R2741,$N$1:$R$1,S$1)</f>
        <v>329</v>
      </c>
      <c r="T2741" s="50">
        <f t="array" ref="T2741">TREND($N2741:$R2741,$N$1:$R$1,T$1)</f>
        <v>338.79999999999927</v>
      </c>
      <c r="U2741" s="50">
        <f t="array" ref="U2741">TREND($N2741:$R2741,$N$1:$R$1,U$1)</f>
        <v>348.59999999999854</v>
      </c>
      <c r="V2741" s="50">
        <f t="array" ref="V2741">TREND($N2741:$R2741,$N$1:$R$1,V$1)</f>
        <v>358.40000000000146</v>
      </c>
    </row>
    <row r="2742" spans="1:22" ht="15.75" customHeight="1">
      <c r="A2742" s="139" t="s">
        <v>751</v>
      </c>
      <c r="B2742" s="139" t="s">
        <v>594</v>
      </c>
      <c r="C2742" s="139" t="s">
        <v>792</v>
      </c>
      <c r="D2742" s="139" t="s">
        <v>633</v>
      </c>
      <c r="E2742" s="139" t="s">
        <v>754</v>
      </c>
      <c r="F2742" s="49">
        <v>8.01</v>
      </c>
      <c r="G2742" s="49">
        <v>8.0500000000000007</v>
      </c>
      <c r="H2742" s="49">
        <v>8.11</v>
      </c>
      <c r="I2742" s="49">
        <v>8.1999999999999993</v>
      </c>
      <c r="J2742" s="49">
        <v>8.23</v>
      </c>
      <c r="K2742" s="49">
        <v>7.61</v>
      </c>
      <c r="L2742" s="49">
        <v>9.01</v>
      </c>
      <c r="M2742" s="49">
        <v>7.06</v>
      </c>
      <c r="N2742" s="49">
        <v>9.0500000000000007</v>
      </c>
      <c r="O2742" s="49">
        <v>13.1</v>
      </c>
      <c r="P2742" s="49">
        <v>13.8</v>
      </c>
      <c r="Q2742" s="49">
        <v>10.3</v>
      </c>
      <c r="R2742" s="49">
        <v>10.9</v>
      </c>
      <c r="S2742" s="50">
        <f t="array" ref="S2742">TREND($N2742:$R2742,$N$1:$R$1,S$1)</f>
        <v>11.699999999999989</v>
      </c>
      <c r="T2742" s="50">
        <f t="array" ref="T2742">TREND($N2742:$R2742,$N$1:$R$1,T$1)</f>
        <v>11.789999999999992</v>
      </c>
      <c r="U2742" s="50">
        <f t="array" ref="U2742">TREND($N2742:$R2742,$N$1:$R$1,U$1)</f>
        <v>11.879999999999995</v>
      </c>
      <c r="V2742" s="50">
        <f t="array" ref="V2742">TREND($N2742:$R2742,$N$1:$R$1,V$1)</f>
        <v>11.969999999999999</v>
      </c>
    </row>
    <row r="2743" spans="1:22" ht="15.75" customHeight="1">
      <c r="A2743" s="139" t="s">
        <v>751</v>
      </c>
      <c r="B2743" s="139" t="s">
        <v>238</v>
      </c>
      <c r="C2743" s="139" t="s">
        <v>792</v>
      </c>
      <c r="D2743" s="139" t="s">
        <v>633</v>
      </c>
      <c r="E2743" s="139" t="s">
        <v>754</v>
      </c>
      <c r="F2743" s="49">
        <v>1020</v>
      </c>
      <c r="G2743" s="49">
        <v>1130</v>
      </c>
      <c r="H2743" s="49">
        <v>1030</v>
      </c>
      <c r="I2743" s="49">
        <v>1110</v>
      </c>
      <c r="J2743" s="49">
        <v>1020</v>
      </c>
      <c r="K2743" s="49">
        <v>1040</v>
      </c>
      <c r="L2743" s="49">
        <v>1080</v>
      </c>
      <c r="M2743" s="49">
        <v>1080</v>
      </c>
      <c r="N2743" s="49">
        <v>996</v>
      </c>
      <c r="O2743" s="49">
        <v>1020</v>
      </c>
      <c r="P2743" s="49">
        <v>813</v>
      </c>
      <c r="Q2743" s="49">
        <v>785</v>
      </c>
      <c r="R2743" s="49">
        <v>776</v>
      </c>
      <c r="S2743" s="49">
        <v>858</v>
      </c>
      <c r="T2743" s="49">
        <v>894</v>
      </c>
      <c r="U2743" s="50">
        <f t="array" ref="U2743">TREND($P2743:$T2743,$P$1:$T$1,U$1)</f>
        <v>895.69999999999709</v>
      </c>
      <c r="V2743" s="50">
        <f t="array" ref="V2743">TREND($P2743:$T2743,$P$1:$T$1,V$1)</f>
        <v>919.19999999999709</v>
      </c>
    </row>
    <row r="2744" spans="1:22" ht="15.75" customHeight="1">
      <c r="A2744" s="139" t="s">
        <v>751</v>
      </c>
      <c r="B2744" s="139" t="s">
        <v>240</v>
      </c>
      <c r="C2744" s="139" t="s">
        <v>792</v>
      </c>
      <c r="D2744" s="139" t="s">
        <v>633</v>
      </c>
      <c r="E2744" s="139" t="s">
        <v>754</v>
      </c>
      <c r="F2744" s="49">
        <v>11</v>
      </c>
      <c r="G2744" s="49">
        <v>7.92</v>
      </c>
      <c r="H2744" s="49">
        <v>7.04</v>
      </c>
      <c r="I2744" s="49">
        <v>2.2000000000000002</v>
      </c>
      <c r="J2744" s="49">
        <v>24.6</v>
      </c>
      <c r="K2744" s="49">
        <v>24.6</v>
      </c>
      <c r="L2744" s="49">
        <v>35.9</v>
      </c>
      <c r="M2744" s="49">
        <v>64.099999999999994</v>
      </c>
      <c r="N2744" s="49">
        <v>61.2</v>
      </c>
      <c r="O2744" s="49">
        <v>72.3</v>
      </c>
      <c r="P2744" s="49">
        <v>77.7</v>
      </c>
      <c r="Q2744" s="49">
        <v>100</v>
      </c>
      <c r="R2744" s="49">
        <v>123</v>
      </c>
      <c r="S2744" s="50">
        <f t="array" ref="S2744">TREND($N2744:$R2744,$N$1:$R$1,S$1)</f>
        <v>132.22999999999956</v>
      </c>
      <c r="T2744" s="50">
        <f t="array" ref="T2744">TREND($N2744:$R2744,$N$1:$R$1,T$1)</f>
        <v>147.36000000000058</v>
      </c>
      <c r="U2744" s="50">
        <f t="array" ref="U2744">TREND($N2744:$R2744,$N$1:$R$1,U$1)</f>
        <v>162.48999999999796</v>
      </c>
      <c r="V2744" s="50">
        <f t="array" ref="V2744">TREND($N2744:$R2744,$N$1:$R$1,V$1)</f>
        <v>177.61999999999898</v>
      </c>
    </row>
    <row r="2745" spans="1:22" ht="15.75" customHeight="1">
      <c r="A2745" s="139" t="s">
        <v>751</v>
      </c>
      <c r="B2745" s="139" t="s">
        <v>243</v>
      </c>
      <c r="C2745" s="139" t="s">
        <v>792</v>
      </c>
      <c r="D2745" s="139" t="s">
        <v>633</v>
      </c>
      <c r="E2745" s="139" t="s">
        <v>754</v>
      </c>
      <c r="F2745" s="49">
        <v>1700</v>
      </c>
      <c r="G2745" s="49">
        <v>1820</v>
      </c>
      <c r="H2745" s="49">
        <v>1930</v>
      </c>
      <c r="I2745" s="49">
        <v>1930</v>
      </c>
      <c r="J2745" s="49">
        <v>2040</v>
      </c>
      <c r="K2745" s="49">
        <v>1960</v>
      </c>
      <c r="L2745" s="49">
        <v>1830</v>
      </c>
      <c r="M2745" s="49">
        <v>1820</v>
      </c>
      <c r="N2745" s="49">
        <v>1830</v>
      </c>
      <c r="O2745" s="49">
        <v>1940</v>
      </c>
      <c r="P2745" s="49">
        <v>2190</v>
      </c>
      <c r="Q2745" s="49">
        <v>2200</v>
      </c>
      <c r="R2745" s="49">
        <v>2050</v>
      </c>
      <c r="S2745" s="49">
        <v>2040</v>
      </c>
      <c r="T2745" s="49">
        <v>2490</v>
      </c>
      <c r="U2745" s="49">
        <v>2530</v>
      </c>
      <c r="V2745" s="49">
        <v>2660</v>
      </c>
    </row>
    <row r="2746" spans="1:22" ht="15.75" customHeight="1">
      <c r="A2746" s="139" t="s">
        <v>751</v>
      </c>
      <c r="B2746" s="139" t="s">
        <v>245</v>
      </c>
      <c r="C2746" s="139" t="s">
        <v>792</v>
      </c>
      <c r="D2746" s="139" t="s">
        <v>633</v>
      </c>
      <c r="E2746" s="139" t="s">
        <v>754</v>
      </c>
      <c r="F2746" s="49">
        <v>98.6</v>
      </c>
      <c r="G2746" s="49">
        <v>95.7</v>
      </c>
      <c r="H2746" s="49">
        <v>96.2</v>
      </c>
      <c r="I2746" s="49">
        <v>98.7</v>
      </c>
      <c r="J2746" s="49">
        <v>102</v>
      </c>
      <c r="K2746" s="49">
        <v>103</v>
      </c>
      <c r="L2746" s="49">
        <v>105</v>
      </c>
      <c r="M2746" s="49">
        <v>107</v>
      </c>
      <c r="N2746" s="49">
        <v>105</v>
      </c>
      <c r="O2746" s="49">
        <v>110</v>
      </c>
      <c r="P2746" s="49">
        <v>107</v>
      </c>
      <c r="Q2746" s="49">
        <v>106</v>
      </c>
      <c r="R2746" s="49">
        <v>108</v>
      </c>
      <c r="S2746" s="49">
        <v>108</v>
      </c>
      <c r="T2746" s="49">
        <v>111</v>
      </c>
      <c r="U2746" s="49">
        <v>112</v>
      </c>
      <c r="V2746" s="49">
        <v>116</v>
      </c>
    </row>
    <row r="2747" spans="1:22" ht="15.75" customHeight="1">
      <c r="A2747" s="139" t="s">
        <v>751</v>
      </c>
      <c r="B2747" s="139" t="s">
        <v>247</v>
      </c>
      <c r="C2747" s="139" t="s">
        <v>792</v>
      </c>
      <c r="D2747" s="139" t="s">
        <v>633</v>
      </c>
      <c r="E2747" s="139" t="s">
        <v>754</v>
      </c>
      <c r="F2747" s="49">
        <v>3.56</v>
      </c>
      <c r="G2747" s="49">
        <v>15.6</v>
      </c>
      <c r="H2747" s="49">
        <v>26.1</v>
      </c>
      <c r="I2747" s="49">
        <v>54.1</v>
      </c>
      <c r="J2747" s="49">
        <v>29</v>
      </c>
      <c r="K2747" s="49">
        <v>29</v>
      </c>
      <c r="L2747" s="49">
        <v>16.5</v>
      </c>
      <c r="M2747" s="49">
        <v>10.199999999999999</v>
      </c>
      <c r="N2747" s="49">
        <v>0.82699999999999996</v>
      </c>
      <c r="O2747" s="49">
        <v>1.28</v>
      </c>
      <c r="P2747" s="49">
        <v>1.1000000000000001</v>
      </c>
      <c r="Q2747" s="49">
        <v>1.38</v>
      </c>
      <c r="R2747" s="49">
        <v>1.34</v>
      </c>
      <c r="S2747" s="50">
        <f t="array" ref="S2747">TREND($N2747:$R2747,$N$1:$R$1,S$1)</f>
        <v>1.5231999999999744</v>
      </c>
      <c r="T2747" s="50">
        <f t="array" ref="T2747">TREND($N2747:$R2747,$N$1:$R$1,T$1)</f>
        <v>1.635799999999989</v>
      </c>
      <c r="U2747" s="50">
        <f t="array" ref="U2747">TREND($N2747:$R2747,$N$1:$R$1,U$1)</f>
        <v>1.7483999999999753</v>
      </c>
      <c r="V2747" s="50">
        <f t="array" ref="V2747">TREND($N2747:$R2747,$N$1:$R$1,V$1)</f>
        <v>1.86099999999999</v>
      </c>
    </row>
    <row r="2748" spans="1:22" ht="15.75" customHeight="1">
      <c r="A2748" s="139" t="s">
        <v>751</v>
      </c>
      <c r="B2748" s="139" t="s">
        <v>760</v>
      </c>
      <c r="C2748" s="139" t="s">
        <v>792</v>
      </c>
      <c r="D2748" s="139" t="s">
        <v>633</v>
      </c>
      <c r="E2748" s="139" t="s">
        <v>754</v>
      </c>
      <c r="F2748" s="49">
        <v>63400</v>
      </c>
      <c r="G2748" s="49">
        <v>61600</v>
      </c>
      <c r="H2748" s="49">
        <v>65000</v>
      </c>
      <c r="I2748" s="49">
        <v>70200</v>
      </c>
      <c r="J2748" s="49">
        <v>70400</v>
      </c>
      <c r="K2748" s="49">
        <v>72500</v>
      </c>
      <c r="L2748" s="49">
        <v>76300</v>
      </c>
      <c r="M2748" s="49">
        <v>79400</v>
      </c>
      <c r="N2748" s="49">
        <v>81300</v>
      </c>
      <c r="O2748" s="49">
        <v>80700</v>
      </c>
      <c r="P2748" s="49">
        <v>79900</v>
      </c>
      <c r="Q2748" s="49">
        <v>82200</v>
      </c>
      <c r="R2748" s="49">
        <v>81900</v>
      </c>
      <c r="S2748" s="49">
        <v>1140</v>
      </c>
      <c r="T2748" s="50">
        <f>AVERAGE($O2748:$S2748)</f>
        <v>65168</v>
      </c>
      <c r="U2748" s="50">
        <f>AVERAGE($O2748:$S2748)</f>
        <v>65168</v>
      </c>
      <c r="V2748" s="50">
        <f>AVERAGE($O2748:$S2748)</f>
        <v>65168</v>
      </c>
    </row>
    <row r="2749" spans="1:22" ht="15.75" customHeight="1">
      <c r="A2749" s="139" t="s">
        <v>751</v>
      </c>
      <c r="B2749" s="139" t="s">
        <v>284</v>
      </c>
      <c r="C2749" s="139" t="s">
        <v>792</v>
      </c>
      <c r="D2749" s="139" t="s">
        <v>633</v>
      </c>
      <c r="E2749" s="139" t="s">
        <v>754</v>
      </c>
      <c r="F2749" s="49">
        <v>0.67300000000000004</v>
      </c>
      <c r="G2749" s="49">
        <v>0.68500000000000005</v>
      </c>
      <c r="H2749" s="49">
        <v>0.34499999999999997</v>
      </c>
      <c r="I2749" s="49">
        <v>0.34899999999999998</v>
      </c>
      <c r="J2749" s="49">
        <v>0.35</v>
      </c>
      <c r="K2749" s="49">
        <v>0.42299999999999999</v>
      </c>
      <c r="L2749" s="49">
        <v>0.44500000000000001</v>
      </c>
      <c r="M2749" s="49">
        <v>0.156</v>
      </c>
      <c r="N2749" s="49">
        <v>0.17499999999999999</v>
      </c>
      <c r="O2749" s="49">
        <v>0.20100000000000001</v>
      </c>
      <c r="P2749" s="49">
        <v>0.29299999999999998</v>
      </c>
      <c r="Q2749" s="49">
        <v>0.11</v>
      </c>
      <c r="R2749" s="49">
        <v>2.52E-2</v>
      </c>
      <c r="S2749" s="50">
        <f t="array" ref="S2749">TREND($N2749:$R2749,$N$1:$R$1,S$1)</f>
        <v>4.3659999999988486E-2</v>
      </c>
      <c r="T2749" s="50">
        <f t="array" ref="T2749">TREND($N2749:$R2749,$N$1:$R$1,T$1)</f>
        <v>4.5999999999963848E-3</v>
      </c>
      <c r="U2749" s="50">
        <f t="array" ref="U2749">TREND($N2749:$R2749,$N$1:$R$1,U$1)</f>
        <v>-3.4460000000009927E-2</v>
      </c>
      <c r="V2749" s="50">
        <f t="array" ref="V2749">TREND($N2749:$R2749,$N$1:$R$1,V$1)</f>
        <v>-7.3520000000002028E-2</v>
      </c>
    </row>
    <row r="2750" spans="1:22" ht="15.75" customHeight="1">
      <c r="A2750" s="139" t="s">
        <v>751</v>
      </c>
      <c r="B2750" s="139" t="s">
        <v>260</v>
      </c>
      <c r="C2750" s="139" t="s">
        <v>792</v>
      </c>
      <c r="D2750" s="139" t="s">
        <v>633</v>
      </c>
      <c r="E2750" s="139" t="s">
        <v>754</v>
      </c>
      <c r="F2750" s="49">
        <v>173</v>
      </c>
      <c r="G2750" s="49">
        <v>169</v>
      </c>
      <c r="H2750" s="49">
        <v>170</v>
      </c>
      <c r="I2750" s="49">
        <v>167</v>
      </c>
      <c r="J2750" s="49">
        <v>166</v>
      </c>
      <c r="K2750" s="49">
        <v>166</v>
      </c>
      <c r="L2750" s="49">
        <v>166</v>
      </c>
      <c r="M2750" s="49">
        <v>164</v>
      </c>
      <c r="N2750" s="49">
        <v>162</v>
      </c>
      <c r="O2750" s="49">
        <v>167</v>
      </c>
      <c r="P2750" s="49">
        <v>168</v>
      </c>
      <c r="Q2750" s="49">
        <v>168</v>
      </c>
      <c r="R2750" s="49">
        <v>169</v>
      </c>
      <c r="S2750" s="49">
        <v>173</v>
      </c>
      <c r="T2750" s="49">
        <v>176</v>
      </c>
      <c r="U2750" s="49">
        <v>176</v>
      </c>
      <c r="V2750" s="49">
        <v>175</v>
      </c>
    </row>
    <row r="2751" spans="1:22" ht="15.75" customHeight="1">
      <c r="A2751" s="139" t="s">
        <v>751</v>
      </c>
      <c r="B2751" s="139" t="s">
        <v>264</v>
      </c>
      <c r="C2751" s="139" t="s">
        <v>792</v>
      </c>
      <c r="D2751" s="139" t="s">
        <v>633</v>
      </c>
      <c r="E2751" s="139" t="s">
        <v>754</v>
      </c>
      <c r="F2751" s="49">
        <v>4.71</v>
      </c>
      <c r="G2751" s="49">
        <v>5.14</v>
      </c>
      <c r="H2751" s="49">
        <v>8.9700000000000006</v>
      </c>
      <c r="I2751" s="49">
        <v>9.07</v>
      </c>
      <c r="J2751" s="49">
        <v>9.1</v>
      </c>
      <c r="K2751" s="49">
        <v>11</v>
      </c>
      <c r="L2751" s="49">
        <v>11.6</v>
      </c>
      <c r="M2751" s="49">
        <v>4.05</v>
      </c>
      <c r="N2751" s="49">
        <v>4.54</v>
      </c>
      <c r="O2751" s="49">
        <v>5.23</v>
      </c>
      <c r="P2751" s="49">
        <v>7.63</v>
      </c>
      <c r="Q2751" s="49">
        <v>2.86</v>
      </c>
      <c r="R2751" s="49">
        <v>0.65500000000000003</v>
      </c>
      <c r="S2751" s="50">
        <f t="array" ref="S2751">TREND($N2751:$R2751,$N$1:$R$1,S$1)</f>
        <v>1.1410000000000764</v>
      </c>
      <c r="T2751" s="50">
        <f t="array" ref="T2751">TREND($N2751:$R2751,$N$1:$R$1,T$1)</f>
        <v>0.12699999999995271</v>
      </c>
      <c r="U2751" s="50">
        <f t="array" ref="U2751">TREND($N2751:$R2751,$N$1:$R$1,U$1)</f>
        <v>-0.88699999999994361</v>
      </c>
      <c r="V2751" s="50">
        <f t="array" ref="V2751">TREND($N2751:$R2751,$N$1:$R$1,V$1)</f>
        <v>-1.9009999999998399</v>
      </c>
    </row>
    <row r="2752" spans="1:22" ht="15.75" customHeight="1">
      <c r="A2752" s="139" t="s">
        <v>751</v>
      </c>
      <c r="B2752" s="139" t="s">
        <v>280</v>
      </c>
      <c r="C2752" s="139" t="s">
        <v>792</v>
      </c>
      <c r="D2752" s="139" t="s">
        <v>633</v>
      </c>
      <c r="E2752" s="139" t="s">
        <v>754</v>
      </c>
      <c r="F2752" s="49">
        <v>3.37</v>
      </c>
      <c r="G2752" s="49">
        <v>0.34300000000000003</v>
      </c>
      <c r="H2752" s="49">
        <v>0.34499999999999997</v>
      </c>
      <c r="I2752" s="49">
        <v>0.34899999999999998</v>
      </c>
      <c r="J2752" s="49">
        <v>0.35</v>
      </c>
      <c r="K2752" s="49">
        <v>0.42299999999999999</v>
      </c>
      <c r="L2752" s="49">
        <v>0.44500000000000001</v>
      </c>
      <c r="M2752" s="49">
        <v>0.156</v>
      </c>
      <c r="N2752" s="49">
        <v>0.17499999999999999</v>
      </c>
      <c r="O2752" s="49">
        <v>0.20100000000000001</v>
      </c>
      <c r="P2752" s="49">
        <v>0.29299999999999998</v>
      </c>
      <c r="Q2752" s="49">
        <v>0.11</v>
      </c>
      <c r="R2752" s="49">
        <v>2.52E-2</v>
      </c>
      <c r="S2752" s="50">
        <f t="array" ref="S2752">TREND($N2752:$R2752,$N$1:$R$1,S$1)</f>
        <v>4.3659999999988486E-2</v>
      </c>
      <c r="T2752" s="50">
        <f t="array" ref="T2752">TREND($N2752:$R2752,$N$1:$R$1,T$1)</f>
        <v>4.5999999999963848E-3</v>
      </c>
      <c r="U2752" s="50">
        <f t="array" ref="U2752">TREND($N2752:$R2752,$N$1:$R$1,U$1)</f>
        <v>-3.4460000000009927E-2</v>
      </c>
      <c r="V2752" s="50">
        <f t="array" ref="V2752">TREND($N2752:$R2752,$N$1:$R$1,V$1)</f>
        <v>-7.3520000000002028E-2</v>
      </c>
    </row>
    <row r="2753" spans="1:22" ht="15.75" customHeight="1">
      <c r="A2753" s="139" t="s">
        <v>751</v>
      </c>
      <c r="B2753" s="139" t="s">
        <v>254</v>
      </c>
      <c r="C2753" s="139" t="s">
        <v>792</v>
      </c>
      <c r="D2753" s="139" t="s">
        <v>633</v>
      </c>
      <c r="E2753" s="139" t="s">
        <v>754</v>
      </c>
      <c r="F2753" s="49">
        <v>1570</v>
      </c>
      <c r="G2753" s="49">
        <v>1680</v>
      </c>
      <c r="H2753" s="49">
        <v>1650</v>
      </c>
      <c r="I2753" s="49">
        <v>1710</v>
      </c>
      <c r="J2753" s="49">
        <v>1850</v>
      </c>
      <c r="K2753" s="49">
        <v>1820</v>
      </c>
      <c r="L2753" s="49">
        <v>1870</v>
      </c>
      <c r="M2753" s="49">
        <v>2070</v>
      </c>
      <c r="N2753" s="49">
        <v>1890</v>
      </c>
      <c r="O2753" s="49">
        <v>1810</v>
      </c>
      <c r="P2753" s="49">
        <v>1940</v>
      </c>
      <c r="Q2753" s="49">
        <v>1710</v>
      </c>
      <c r="R2753" s="49">
        <v>1710</v>
      </c>
      <c r="S2753" s="50">
        <f t="array" ref="S2753">TREND($N2753:$R2753,$N$1:$R$1,S$1)</f>
        <v>1674</v>
      </c>
      <c r="T2753" s="50">
        <f t="array" ref="T2753">TREND($N2753:$R2753,$N$1:$R$1,T$1)</f>
        <v>1628</v>
      </c>
      <c r="U2753" s="50">
        <f t="array" ref="U2753">TREND($N2753:$R2753,$N$1:$R$1,U$1)</f>
        <v>1582</v>
      </c>
      <c r="V2753" s="50">
        <f t="array" ref="V2753">TREND($N2753:$R2753,$N$1:$R$1,V$1)</f>
        <v>1536</v>
      </c>
    </row>
    <row r="2754" spans="1:22" ht="15.75" customHeight="1">
      <c r="A2754" s="139" t="s">
        <v>751</v>
      </c>
      <c r="B2754" s="139" t="s">
        <v>278</v>
      </c>
      <c r="C2754" s="139" t="s">
        <v>792</v>
      </c>
      <c r="D2754" s="139" t="s">
        <v>633</v>
      </c>
      <c r="E2754" s="139" t="s">
        <v>754</v>
      </c>
      <c r="F2754" s="49">
        <v>16.600000000000001</v>
      </c>
      <c r="G2754" s="49">
        <v>19.3</v>
      </c>
      <c r="H2754" s="49">
        <v>17.899999999999999</v>
      </c>
      <c r="I2754" s="49">
        <v>16.2</v>
      </c>
      <c r="J2754" s="49">
        <v>19</v>
      </c>
      <c r="K2754" s="49">
        <v>18.3</v>
      </c>
      <c r="L2754" s="49">
        <v>17.100000000000001</v>
      </c>
      <c r="M2754" s="49">
        <v>15.8</v>
      </c>
      <c r="N2754" s="49">
        <v>20.3</v>
      </c>
      <c r="O2754" s="49">
        <v>24.9</v>
      </c>
      <c r="P2754" s="49">
        <v>18.100000000000001</v>
      </c>
      <c r="Q2754" s="49">
        <v>26.3</v>
      </c>
      <c r="R2754" s="49">
        <v>31.3</v>
      </c>
      <c r="S2754" s="49">
        <v>37.200000000000003</v>
      </c>
      <c r="T2754" s="49">
        <v>30.9</v>
      </c>
      <c r="U2754" s="49">
        <v>31.3</v>
      </c>
      <c r="V2754" s="49">
        <v>35.9</v>
      </c>
    </row>
    <row r="2755" spans="1:22" ht="15.75" customHeight="1">
      <c r="A2755" s="139" t="s">
        <v>751</v>
      </c>
      <c r="B2755" s="139" t="s">
        <v>252</v>
      </c>
      <c r="C2755" s="139" t="s">
        <v>792</v>
      </c>
      <c r="D2755" s="139" t="s">
        <v>633</v>
      </c>
      <c r="E2755" s="139" t="s">
        <v>754</v>
      </c>
      <c r="F2755" s="49">
        <v>0</v>
      </c>
      <c r="G2755" s="49">
        <v>0</v>
      </c>
      <c r="H2755" s="49">
        <v>0</v>
      </c>
      <c r="I2755" s="49">
        <v>0</v>
      </c>
      <c r="J2755" s="49">
        <v>0</v>
      </c>
      <c r="K2755" s="49">
        <v>0</v>
      </c>
      <c r="L2755" s="49">
        <v>0</v>
      </c>
      <c r="M2755" s="49">
        <v>0</v>
      </c>
      <c r="N2755" s="49">
        <v>0</v>
      </c>
      <c r="O2755" s="139" t="s">
        <v>791</v>
      </c>
      <c r="P2755" s="139" t="s">
        <v>791</v>
      </c>
      <c r="Q2755" s="139" t="s">
        <v>791</v>
      </c>
      <c r="R2755" s="139" t="s">
        <v>791</v>
      </c>
      <c r="S2755" s="139" t="s">
        <v>791</v>
      </c>
      <c r="T2755" s="139" t="s">
        <v>791</v>
      </c>
      <c r="U2755" s="139" t="s">
        <v>791</v>
      </c>
      <c r="V2755" s="139" t="s">
        <v>791</v>
      </c>
    </row>
    <row r="2756" spans="1:22" ht="15.75" customHeight="1">
      <c r="A2756" s="139" t="s">
        <v>751</v>
      </c>
      <c r="B2756" s="139" t="s">
        <v>249</v>
      </c>
      <c r="C2756" s="139" t="s">
        <v>792</v>
      </c>
      <c r="D2756" s="139" t="s">
        <v>633</v>
      </c>
      <c r="E2756" s="139" t="s">
        <v>754</v>
      </c>
      <c r="F2756" s="49">
        <v>0</v>
      </c>
      <c r="G2756" s="49">
        <v>0</v>
      </c>
      <c r="H2756" s="49">
        <v>0</v>
      </c>
      <c r="I2756" s="49">
        <v>0</v>
      </c>
      <c r="J2756" s="49">
        <v>0</v>
      </c>
      <c r="K2756" s="49">
        <v>0</v>
      </c>
      <c r="L2756" s="49">
        <v>0</v>
      </c>
      <c r="M2756" s="49">
        <v>0</v>
      </c>
      <c r="N2756" s="49">
        <v>0</v>
      </c>
      <c r="O2756" s="139" t="s">
        <v>791</v>
      </c>
      <c r="P2756" s="139" t="s">
        <v>791</v>
      </c>
      <c r="Q2756" s="139" t="s">
        <v>791</v>
      </c>
      <c r="R2756" s="139" t="s">
        <v>791</v>
      </c>
      <c r="S2756" s="139" t="s">
        <v>791</v>
      </c>
      <c r="T2756" s="139" t="s">
        <v>791</v>
      </c>
      <c r="U2756" s="139" t="s">
        <v>791</v>
      </c>
      <c r="V2756" s="139" t="s">
        <v>791</v>
      </c>
    </row>
    <row r="2757" spans="1:22" ht="15.75" customHeight="1">
      <c r="A2757" s="139" t="s">
        <v>751</v>
      </c>
      <c r="B2757" s="139" t="s">
        <v>270</v>
      </c>
      <c r="C2757" s="139" t="s">
        <v>792</v>
      </c>
      <c r="D2757" s="139" t="s">
        <v>633</v>
      </c>
      <c r="E2757" s="139" t="s">
        <v>754</v>
      </c>
      <c r="F2757" s="49">
        <v>21.7</v>
      </c>
      <c r="G2757" s="49">
        <v>10.4</v>
      </c>
      <c r="H2757" s="49">
        <v>12.3</v>
      </c>
      <c r="I2757" s="49">
        <v>25.3</v>
      </c>
      <c r="J2757" s="49">
        <v>17.899999999999999</v>
      </c>
      <c r="K2757" s="49">
        <v>23.9</v>
      </c>
      <c r="L2757" s="49">
        <v>13.5</v>
      </c>
      <c r="M2757" s="49">
        <v>17.3</v>
      </c>
      <c r="N2757" s="49">
        <v>8.83</v>
      </c>
      <c r="O2757" s="49">
        <v>10.4</v>
      </c>
      <c r="P2757" s="49">
        <v>8.49</v>
      </c>
      <c r="Q2757" s="49">
        <v>15.7</v>
      </c>
      <c r="R2757" s="49">
        <v>9.43</v>
      </c>
      <c r="S2757" s="50">
        <f t="array" ref="S2757">TREND($N2757:$R2757,$N$1:$R$1,S$1)</f>
        <v>12.519999999999982</v>
      </c>
      <c r="T2757" s="50">
        <f t="array" ref="T2757">TREND($N2757:$R2757,$N$1:$R$1,T$1)</f>
        <v>13.170000000000073</v>
      </c>
      <c r="U2757" s="50">
        <f t="array" ref="U2757">TREND($N2757:$R2757,$N$1:$R$1,U$1)</f>
        <v>13.819999999999936</v>
      </c>
      <c r="V2757" s="50">
        <f t="array" ref="V2757">TREND($N2757:$R2757,$N$1:$R$1,V$1)</f>
        <v>14.470000000000027</v>
      </c>
    </row>
    <row r="2758" spans="1:22" ht="15.75" customHeight="1">
      <c r="A2758" s="139" t="s">
        <v>751</v>
      </c>
      <c r="B2758" s="139" t="s">
        <v>258</v>
      </c>
      <c r="C2758" s="139" t="s">
        <v>792</v>
      </c>
      <c r="D2758" s="139" t="s">
        <v>633</v>
      </c>
      <c r="E2758" s="139" t="s">
        <v>754</v>
      </c>
      <c r="F2758" s="49">
        <v>800</v>
      </c>
      <c r="G2758" s="49">
        <v>865</v>
      </c>
      <c r="H2758" s="49">
        <v>967</v>
      </c>
      <c r="I2758" s="49">
        <v>1300</v>
      </c>
      <c r="J2758" s="49">
        <v>1310</v>
      </c>
      <c r="K2758" s="49">
        <v>1500</v>
      </c>
      <c r="L2758" s="49">
        <v>1390</v>
      </c>
      <c r="M2758" s="49">
        <v>1370</v>
      </c>
      <c r="N2758" s="49">
        <v>1320</v>
      </c>
      <c r="O2758" s="49">
        <v>1180</v>
      </c>
      <c r="P2758" s="49">
        <v>1320</v>
      </c>
      <c r="Q2758" s="49">
        <v>1210</v>
      </c>
      <c r="R2758" s="49">
        <v>1300</v>
      </c>
      <c r="S2758" s="49">
        <v>922</v>
      </c>
      <c r="T2758" s="49">
        <v>1110</v>
      </c>
      <c r="U2758" s="49">
        <v>648</v>
      </c>
      <c r="V2758" s="49">
        <v>503</v>
      </c>
    </row>
    <row r="2759" spans="1:22" ht="15.75" customHeight="1">
      <c r="A2759" s="139" t="s">
        <v>751</v>
      </c>
      <c r="B2759" s="139" t="s">
        <v>262</v>
      </c>
      <c r="C2759" s="139" t="s">
        <v>792</v>
      </c>
      <c r="D2759" s="139" t="s">
        <v>633</v>
      </c>
      <c r="E2759" s="139" t="s">
        <v>754</v>
      </c>
      <c r="F2759" s="49">
        <v>1.01</v>
      </c>
      <c r="G2759" s="49">
        <v>0.68500000000000005</v>
      </c>
      <c r="H2759" s="49">
        <v>0.69</v>
      </c>
      <c r="I2759" s="49">
        <v>0.69799999999999995</v>
      </c>
      <c r="J2759" s="49">
        <v>0.7</v>
      </c>
      <c r="K2759" s="49">
        <v>0.84599999999999997</v>
      </c>
      <c r="L2759" s="49">
        <v>0.89</v>
      </c>
      <c r="M2759" s="49">
        <v>0.311</v>
      </c>
      <c r="N2759" s="49">
        <v>0.34899999999999998</v>
      </c>
      <c r="O2759" s="49">
        <v>0.40200000000000002</v>
      </c>
      <c r="P2759" s="49">
        <v>0.58699999999999997</v>
      </c>
      <c r="Q2759" s="49">
        <v>0.22</v>
      </c>
      <c r="R2759" s="49">
        <v>5.04E-2</v>
      </c>
      <c r="S2759" s="50">
        <f t="array" ref="S2759">TREND($N2759:$R2759,$N$1:$R$1,S$1)</f>
        <v>8.791999999999689E-2</v>
      </c>
      <c r="T2759" s="50">
        <f t="array" ref="T2759">TREND($N2759:$R2759,$N$1:$R$1,T$1)</f>
        <v>9.9999999999909051E-3</v>
      </c>
      <c r="U2759" s="50">
        <f t="array" ref="U2759">TREND($N2759:$R2759,$N$1:$R$1,U$1)</f>
        <v>-6.7920000000015079E-2</v>
      </c>
      <c r="V2759" s="50">
        <f t="array" ref="V2759">TREND($N2759:$R2759,$N$1:$R$1,V$1)</f>
        <v>-0.14584000000002106</v>
      </c>
    </row>
    <row r="2760" spans="1:22" ht="15.75" customHeight="1">
      <c r="A2760" s="139" t="s">
        <v>751</v>
      </c>
      <c r="B2760" s="139" t="s">
        <v>268</v>
      </c>
      <c r="C2760" s="139" t="s">
        <v>792</v>
      </c>
      <c r="D2760" s="139" t="s">
        <v>633</v>
      </c>
      <c r="E2760" s="139" t="s">
        <v>754</v>
      </c>
      <c r="F2760" s="49">
        <v>1.01</v>
      </c>
      <c r="G2760" s="49">
        <v>1.71</v>
      </c>
      <c r="H2760" s="49">
        <v>2.0699999999999998</v>
      </c>
      <c r="I2760" s="49">
        <v>2.09</v>
      </c>
      <c r="J2760" s="49">
        <v>2.1</v>
      </c>
      <c r="K2760" s="49">
        <v>2.54</v>
      </c>
      <c r="L2760" s="49">
        <v>2.67</v>
      </c>
      <c r="M2760" s="49">
        <v>0.93400000000000005</v>
      </c>
      <c r="N2760" s="49">
        <v>1.05</v>
      </c>
      <c r="O2760" s="49">
        <v>1.21</v>
      </c>
      <c r="P2760" s="49">
        <v>1.76</v>
      </c>
      <c r="Q2760" s="49">
        <v>0.66100000000000003</v>
      </c>
      <c r="R2760" s="49">
        <v>0.151</v>
      </c>
      <c r="S2760" s="50">
        <f t="array" ref="S2760">TREND($N2760:$R2760,$N$1:$R$1,S$1)</f>
        <v>0.26230000000003884</v>
      </c>
      <c r="T2760" s="50">
        <f t="array" ref="T2760">TREND($N2760:$R2760,$N$1:$R$1,T$1)</f>
        <v>2.7600000000063574E-2</v>
      </c>
      <c r="U2760" s="50">
        <f t="array" ref="U2760">TREND($N2760:$R2760,$N$1:$R$1,U$1)</f>
        <v>-0.20709999999996853</v>
      </c>
      <c r="V2760" s="50">
        <f t="array" ref="V2760">TREND($N2760:$R2760,$N$1:$R$1,V$1)</f>
        <v>-0.44179999999994379</v>
      </c>
    </row>
    <row r="2761" spans="1:22" ht="15.75" customHeight="1">
      <c r="A2761" s="139" t="s">
        <v>751</v>
      </c>
      <c r="B2761" s="139" t="s">
        <v>274</v>
      </c>
      <c r="C2761" s="139" t="s">
        <v>792</v>
      </c>
      <c r="D2761" s="139" t="s">
        <v>633</v>
      </c>
      <c r="E2761" s="139" t="s">
        <v>754</v>
      </c>
      <c r="F2761" s="49">
        <v>24400</v>
      </c>
      <c r="G2761" s="49">
        <v>21500</v>
      </c>
      <c r="H2761" s="49">
        <v>21000</v>
      </c>
      <c r="I2761" s="49">
        <v>27100</v>
      </c>
      <c r="J2761" s="49">
        <v>24300</v>
      </c>
      <c r="K2761" s="49">
        <v>24100</v>
      </c>
      <c r="L2761" s="49">
        <v>22800</v>
      </c>
      <c r="M2761" s="49">
        <v>22700</v>
      </c>
      <c r="N2761" s="49">
        <v>21600</v>
      </c>
      <c r="O2761" s="49">
        <v>20200</v>
      </c>
      <c r="P2761" s="49">
        <v>19600</v>
      </c>
      <c r="Q2761" s="49">
        <v>19200</v>
      </c>
      <c r="R2761" s="49">
        <v>18400</v>
      </c>
      <c r="S2761" s="50">
        <f t="array" ref="S2761">TREND($N2761:$R2761,$N$1:$R$1,S$1)</f>
        <v>17580</v>
      </c>
      <c r="T2761" s="50">
        <f t="array" ref="T2761">TREND($N2761:$R2761,$N$1:$R$1,T$1)</f>
        <v>16840</v>
      </c>
      <c r="U2761" s="50">
        <f t="array" ref="U2761">TREND($N2761:$R2761,$N$1:$R$1,U$1)</f>
        <v>16100</v>
      </c>
      <c r="V2761" s="50">
        <f t="array" ref="V2761">TREND($N2761:$R2761,$N$1:$R$1,V$1)</f>
        <v>15360</v>
      </c>
    </row>
    <row r="2762" spans="1:22" ht="15.75" customHeight="1">
      <c r="A2762" s="139" t="s">
        <v>751</v>
      </c>
      <c r="B2762" s="139" t="s">
        <v>256</v>
      </c>
      <c r="C2762" s="139" t="s">
        <v>792</v>
      </c>
      <c r="D2762" s="139" t="s">
        <v>633</v>
      </c>
      <c r="E2762" s="139" t="s">
        <v>754</v>
      </c>
      <c r="F2762" s="49">
        <v>0.67300000000000004</v>
      </c>
      <c r="G2762" s="49">
        <v>0.68500000000000005</v>
      </c>
      <c r="H2762" s="49">
        <v>0.34499999999999997</v>
      </c>
      <c r="I2762" s="49">
        <v>0.34899999999999998</v>
      </c>
      <c r="J2762" s="49">
        <v>0.35</v>
      </c>
      <c r="K2762" s="49">
        <v>0.42299999999999999</v>
      </c>
      <c r="L2762" s="49">
        <v>0.44500000000000001</v>
      </c>
      <c r="M2762" s="49">
        <v>0.156</v>
      </c>
      <c r="N2762" s="49">
        <v>0.17499999999999999</v>
      </c>
      <c r="O2762" s="49">
        <v>0.20100000000000001</v>
      </c>
      <c r="P2762" s="49">
        <v>0.29299999999999998</v>
      </c>
      <c r="Q2762" s="49">
        <v>0.11</v>
      </c>
      <c r="R2762" s="49">
        <v>2.52E-2</v>
      </c>
      <c r="S2762" s="50">
        <f t="array" ref="S2762">TREND($N2762:$R2762,$N$1:$R$1,S$1)</f>
        <v>4.3659999999988486E-2</v>
      </c>
      <c r="T2762" s="50">
        <f t="array" ref="T2762">TREND($N2762:$R2762,$N$1:$R$1,T$1)</f>
        <v>4.5999999999963848E-3</v>
      </c>
      <c r="U2762" s="50">
        <f t="array" ref="U2762">TREND($N2762:$R2762,$N$1:$R$1,U$1)</f>
        <v>-3.4460000000009927E-2</v>
      </c>
      <c r="V2762" s="50">
        <f t="array" ref="V2762">TREND($N2762:$R2762,$N$1:$R$1,V$1)</f>
        <v>-7.3520000000002028E-2</v>
      </c>
    </row>
    <row r="2763" spans="1:22" ht="15.75" customHeight="1">
      <c r="A2763" s="139" t="s">
        <v>751</v>
      </c>
      <c r="B2763" s="139" t="s">
        <v>272</v>
      </c>
      <c r="C2763" s="139" t="s">
        <v>792</v>
      </c>
      <c r="D2763" s="139" t="s">
        <v>633</v>
      </c>
      <c r="E2763" s="139" t="s">
        <v>754</v>
      </c>
      <c r="F2763" s="49">
        <v>1.35</v>
      </c>
      <c r="G2763" s="49">
        <v>1.37</v>
      </c>
      <c r="H2763" s="49">
        <v>1.38</v>
      </c>
      <c r="I2763" s="49">
        <v>1.4</v>
      </c>
      <c r="J2763" s="49">
        <v>1.4</v>
      </c>
      <c r="K2763" s="49">
        <v>1.69</v>
      </c>
      <c r="L2763" s="49">
        <v>1.78</v>
      </c>
      <c r="M2763" s="49">
        <v>0.623</v>
      </c>
      <c r="N2763" s="49">
        <v>0.69799999999999995</v>
      </c>
      <c r="O2763" s="49">
        <v>0.80400000000000005</v>
      </c>
      <c r="P2763" s="49">
        <v>1.17</v>
      </c>
      <c r="Q2763" s="49">
        <v>0.441</v>
      </c>
      <c r="R2763" s="49">
        <v>0.10100000000000001</v>
      </c>
      <c r="S2763" s="50">
        <f t="array" ref="S2763">TREND($N2763:$R2763,$N$1:$R$1,S$1)</f>
        <v>0.17570000000000618</v>
      </c>
      <c r="T2763" s="50">
        <f t="array" ref="T2763">TREND($N2763:$R2763,$N$1:$R$1,T$1)</f>
        <v>1.999999999998181E-2</v>
      </c>
      <c r="U2763" s="50">
        <f t="array" ref="U2763">TREND($N2763:$R2763,$N$1:$R$1,U$1)</f>
        <v>-0.13569999999998572</v>
      </c>
      <c r="V2763" s="50">
        <f t="array" ref="V2763">TREND($N2763:$R2763,$N$1:$R$1,V$1)</f>
        <v>-0.2914000000000101</v>
      </c>
    </row>
    <row r="2764" spans="1:22" ht="15.75" customHeight="1">
      <c r="A2764" s="139" t="s">
        <v>751</v>
      </c>
      <c r="B2764" s="139" t="s">
        <v>294</v>
      </c>
      <c r="C2764" s="139" t="s">
        <v>792</v>
      </c>
      <c r="D2764" s="139" t="s">
        <v>633</v>
      </c>
      <c r="E2764" s="139" t="s">
        <v>754</v>
      </c>
      <c r="F2764" s="49">
        <v>0</v>
      </c>
      <c r="G2764" s="49">
        <v>0</v>
      </c>
      <c r="H2764" s="49">
        <v>0</v>
      </c>
      <c r="I2764" s="49">
        <v>0</v>
      </c>
      <c r="J2764" s="49">
        <v>0</v>
      </c>
      <c r="K2764" s="49">
        <v>0</v>
      </c>
      <c r="L2764" s="49">
        <v>0</v>
      </c>
      <c r="M2764" s="49">
        <v>0</v>
      </c>
      <c r="N2764" s="49">
        <v>0</v>
      </c>
      <c r="O2764" s="139" t="s">
        <v>791</v>
      </c>
      <c r="P2764" s="139" t="s">
        <v>791</v>
      </c>
      <c r="Q2764" s="139" t="s">
        <v>791</v>
      </c>
      <c r="R2764" s="139" t="s">
        <v>791</v>
      </c>
      <c r="S2764" s="139" t="s">
        <v>791</v>
      </c>
      <c r="T2764" s="139" t="s">
        <v>791</v>
      </c>
      <c r="U2764" s="139" t="s">
        <v>791</v>
      </c>
      <c r="V2764" s="139" t="s">
        <v>791</v>
      </c>
    </row>
    <row r="2765" spans="1:22" ht="15.75" customHeight="1">
      <c r="A2765" s="139" t="s">
        <v>751</v>
      </c>
      <c r="B2765" s="139" t="s">
        <v>290</v>
      </c>
      <c r="C2765" s="139" t="s">
        <v>792</v>
      </c>
      <c r="D2765" s="139" t="s">
        <v>633</v>
      </c>
      <c r="E2765" s="139" t="s">
        <v>754</v>
      </c>
      <c r="F2765" s="49">
        <v>1640</v>
      </c>
      <c r="G2765" s="49">
        <v>1400</v>
      </c>
      <c r="H2765" s="49">
        <v>1520</v>
      </c>
      <c r="I2765" s="49">
        <v>1580</v>
      </c>
      <c r="J2765" s="49">
        <v>1480</v>
      </c>
      <c r="K2765" s="49">
        <v>1420</v>
      </c>
      <c r="L2765" s="49">
        <v>1470</v>
      </c>
      <c r="M2765" s="49">
        <v>1740</v>
      </c>
      <c r="N2765" s="49">
        <v>1720</v>
      </c>
      <c r="O2765" s="49">
        <v>1840</v>
      </c>
      <c r="P2765" s="49">
        <v>1790</v>
      </c>
      <c r="Q2765" s="49">
        <v>2000</v>
      </c>
      <c r="R2765" s="49">
        <v>2330</v>
      </c>
      <c r="S2765" s="49">
        <v>2680</v>
      </c>
      <c r="T2765" s="49">
        <v>2500</v>
      </c>
      <c r="U2765" s="49">
        <v>2570</v>
      </c>
      <c r="V2765" s="49">
        <v>2500</v>
      </c>
    </row>
    <row r="2766" spans="1:22" ht="15.75" customHeight="1">
      <c r="A2766" s="139" t="s">
        <v>751</v>
      </c>
      <c r="B2766" s="139" t="s">
        <v>564</v>
      </c>
      <c r="C2766" s="139" t="s">
        <v>792</v>
      </c>
      <c r="D2766" s="139" t="s">
        <v>633</v>
      </c>
      <c r="E2766" s="139" t="s">
        <v>754</v>
      </c>
      <c r="F2766" s="49">
        <v>39.299999999999997</v>
      </c>
      <c r="G2766" s="49">
        <v>40</v>
      </c>
      <c r="H2766" s="49">
        <v>40.9</v>
      </c>
      <c r="I2766" s="49">
        <v>39.299999999999997</v>
      </c>
      <c r="J2766" s="49">
        <v>43.8</v>
      </c>
      <c r="K2766" s="49">
        <v>42.2</v>
      </c>
      <c r="L2766" s="49">
        <v>41.6</v>
      </c>
      <c r="M2766" s="49">
        <v>45.9</v>
      </c>
      <c r="N2766" s="49">
        <v>43.6</v>
      </c>
      <c r="O2766" s="49">
        <v>41.5</v>
      </c>
      <c r="P2766" s="49">
        <v>44.4</v>
      </c>
      <c r="Q2766" s="49">
        <v>43.5</v>
      </c>
      <c r="R2766" s="49">
        <v>41.6</v>
      </c>
      <c r="S2766" s="49">
        <v>42.2</v>
      </c>
      <c r="T2766" s="49">
        <v>45.7</v>
      </c>
      <c r="U2766" s="49">
        <v>44.2</v>
      </c>
      <c r="V2766" s="49">
        <v>47.3</v>
      </c>
    </row>
    <row r="2767" spans="1:22" ht="15.75" customHeight="1">
      <c r="A2767" s="139" t="s">
        <v>751</v>
      </c>
      <c r="B2767" s="139" t="s">
        <v>298</v>
      </c>
      <c r="C2767" s="139" t="s">
        <v>792</v>
      </c>
      <c r="D2767" s="139" t="s">
        <v>633</v>
      </c>
      <c r="E2767" s="139" t="s">
        <v>754</v>
      </c>
      <c r="F2767" s="49">
        <v>297</v>
      </c>
      <c r="G2767" s="49">
        <v>296</v>
      </c>
      <c r="H2767" s="49">
        <v>311</v>
      </c>
      <c r="I2767" s="49">
        <v>363</v>
      </c>
      <c r="J2767" s="49">
        <v>365</v>
      </c>
      <c r="K2767" s="49">
        <v>347</v>
      </c>
      <c r="L2767" s="49">
        <v>346</v>
      </c>
      <c r="M2767" s="49">
        <v>361</v>
      </c>
      <c r="N2767" s="49">
        <v>373</v>
      </c>
      <c r="O2767" s="49">
        <v>361</v>
      </c>
      <c r="P2767" s="49">
        <v>369</v>
      </c>
      <c r="Q2767" s="49">
        <v>373</v>
      </c>
      <c r="R2767" s="49">
        <v>393</v>
      </c>
      <c r="S2767" s="50">
        <f t="array" ref="S2767">TREND($N2767:$R2767,$N$1:$R$1,S$1)</f>
        <v>389.39999999999964</v>
      </c>
      <c r="T2767" s="50">
        <f t="array" ref="T2767">TREND($N2767:$R2767,$N$1:$R$1,T$1)</f>
        <v>394.60000000000036</v>
      </c>
      <c r="U2767" s="50">
        <f t="array" ref="U2767">TREND($N2767:$R2767,$N$1:$R$1,U$1)</f>
        <v>399.79999999999927</v>
      </c>
      <c r="V2767" s="50">
        <f t="array" ref="V2767">TREND($N2767:$R2767,$N$1:$R$1,V$1)</f>
        <v>405</v>
      </c>
    </row>
    <row r="2768" spans="1:22" ht="15.75" customHeight="1">
      <c r="A2768" s="139" t="s">
        <v>751</v>
      </c>
      <c r="B2768" s="139" t="s">
        <v>300</v>
      </c>
      <c r="C2768" s="139" t="s">
        <v>792</v>
      </c>
      <c r="D2768" s="139" t="s">
        <v>633</v>
      </c>
      <c r="E2768" s="139" t="s">
        <v>754</v>
      </c>
      <c r="F2768" s="49">
        <v>22600</v>
      </c>
      <c r="G2768" s="49">
        <v>23300</v>
      </c>
      <c r="H2768" s="49">
        <v>27700</v>
      </c>
      <c r="I2768" s="49">
        <v>26100</v>
      </c>
      <c r="J2768" s="49">
        <v>28300</v>
      </c>
      <c r="K2768" s="49">
        <v>29900</v>
      </c>
      <c r="L2768" s="49">
        <v>33100</v>
      </c>
      <c r="M2768" s="49">
        <v>35000</v>
      </c>
      <c r="N2768" s="49">
        <v>37400</v>
      </c>
      <c r="O2768" s="49">
        <v>38100</v>
      </c>
      <c r="P2768" s="49">
        <v>36900</v>
      </c>
      <c r="Q2768" s="49">
        <v>38400</v>
      </c>
      <c r="R2768" s="49">
        <v>38500</v>
      </c>
      <c r="S2768" s="50">
        <f t="array" ref="S2768">TREND($N2768:$R2768,$N$1:$R$1,S$1)</f>
        <v>38610</v>
      </c>
      <c r="T2768" s="50">
        <f t="array" ref="T2768">TREND($N2768:$R2768,$N$1:$R$1,T$1)</f>
        <v>38860</v>
      </c>
      <c r="U2768" s="50">
        <f t="array" ref="U2768">TREND($N2768:$R2768,$N$1:$R$1,U$1)</f>
        <v>39110</v>
      </c>
      <c r="V2768" s="50">
        <f t="array" ref="V2768">TREND($N2768:$R2768,$N$1:$R$1,V$1)</f>
        <v>39360</v>
      </c>
    </row>
    <row r="2769" spans="1:22" ht="15.75" customHeight="1">
      <c r="A2769" s="139" t="s">
        <v>751</v>
      </c>
      <c r="B2769" s="139" t="s">
        <v>312</v>
      </c>
      <c r="C2769" s="139" t="s">
        <v>792</v>
      </c>
      <c r="D2769" s="139" t="s">
        <v>633</v>
      </c>
      <c r="E2769" s="139" t="s">
        <v>754</v>
      </c>
      <c r="F2769" s="49">
        <v>55.2</v>
      </c>
      <c r="G2769" s="49">
        <v>41.7</v>
      </c>
      <c r="H2769" s="49">
        <v>87.6</v>
      </c>
      <c r="I2769" s="49">
        <v>32.700000000000003</v>
      </c>
      <c r="J2769" s="49">
        <v>69</v>
      </c>
      <c r="K2769" s="49">
        <v>76.900000000000006</v>
      </c>
      <c r="L2769" s="49">
        <v>90.3</v>
      </c>
      <c r="M2769" s="49">
        <v>118</v>
      </c>
      <c r="N2769" s="49">
        <v>137</v>
      </c>
      <c r="O2769" s="49">
        <v>164</v>
      </c>
      <c r="P2769" s="49">
        <v>183</v>
      </c>
      <c r="Q2769" s="49">
        <v>244</v>
      </c>
      <c r="R2769" s="49">
        <v>314</v>
      </c>
      <c r="S2769" s="50">
        <f t="array" ref="S2769">TREND($N2769:$R2769,$N$1:$R$1,S$1)</f>
        <v>338.59999999999127</v>
      </c>
      <c r="T2769" s="50">
        <f t="array" ref="T2769">TREND($N2769:$R2769,$N$1:$R$1,T$1)</f>
        <v>381.99999999998545</v>
      </c>
      <c r="U2769" s="50">
        <f t="array" ref="U2769">TREND($N2769:$R2769,$N$1:$R$1,U$1)</f>
        <v>425.39999999999418</v>
      </c>
      <c r="V2769" s="50">
        <f t="array" ref="V2769">TREND($N2769:$R2769,$N$1:$R$1,V$1)</f>
        <v>468.79999999998836</v>
      </c>
    </row>
    <row r="2770" spans="1:22" ht="15.75" customHeight="1">
      <c r="A2770" s="139" t="s">
        <v>751</v>
      </c>
      <c r="B2770" s="139" t="s">
        <v>288</v>
      </c>
      <c r="C2770" s="139" t="s">
        <v>792</v>
      </c>
      <c r="D2770" s="139" t="s">
        <v>633</v>
      </c>
      <c r="E2770" s="139" t="s">
        <v>754</v>
      </c>
      <c r="F2770" s="49">
        <v>28.1</v>
      </c>
      <c r="G2770" s="49">
        <v>51.3</v>
      </c>
      <c r="H2770" s="49">
        <v>29.9</v>
      </c>
      <c r="I2770" s="49">
        <v>17.2</v>
      </c>
      <c r="J2770" s="49">
        <v>50.9</v>
      </c>
      <c r="K2770" s="49">
        <v>47.3</v>
      </c>
      <c r="L2770" s="49">
        <v>44.7</v>
      </c>
      <c r="M2770" s="49">
        <v>54.5</v>
      </c>
      <c r="N2770" s="49">
        <v>61.5</v>
      </c>
      <c r="O2770" s="49">
        <v>67.2</v>
      </c>
      <c r="P2770" s="49">
        <v>76.7</v>
      </c>
      <c r="Q2770" s="49">
        <v>108</v>
      </c>
      <c r="R2770" s="49">
        <v>131</v>
      </c>
      <c r="S2770" s="50">
        <f t="array" ref="S2770">TREND($N2770:$R2770,$N$1:$R$1,S$1)</f>
        <v>142.81999999999243</v>
      </c>
      <c r="T2770" s="50">
        <f t="array" ref="T2770">TREND($N2770:$R2770,$N$1:$R$1,T$1)</f>
        <v>160.79999999999563</v>
      </c>
      <c r="U2770" s="50">
        <f t="array" ref="U2770">TREND($N2770:$R2770,$N$1:$R$1,U$1)</f>
        <v>178.77999999999884</v>
      </c>
      <c r="V2770" s="50">
        <f t="array" ref="V2770">TREND($N2770:$R2770,$N$1:$R$1,V$1)</f>
        <v>196.75999999999476</v>
      </c>
    </row>
    <row r="2771" spans="1:22" ht="15.75" customHeight="1">
      <c r="A2771" s="139" t="s">
        <v>751</v>
      </c>
      <c r="B2771" s="139" t="s">
        <v>308</v>
      </c>
      <c r="C2771" s="139" t="s">
        <v>792</v>
      </c>
      <c r="D2771" s="139" t="s">
        <v>633</v>
      </c>
      <c r="E2771" s="139" t="s">
        <v>754</v>
      </c>
      <c r="F2771" s="49">
        <v>0.42499999999999999</v>
      </c>
      <c r="G2771" s="49">
        <v>0.34300000000000003</v>
      </c>
      <c r="H2771" s="49">
        <v>1.38</v>
      </c>
      <c r="I2771" s="49">
        <v>1.4</v>
      </c>
      <c r="J2771" s="49">
        <v>1.4</v>
      </c>
      <c r="K2771" s="49">
        <v>1.69</v>
      </c>
      <c r="L2771" s="49">
        <v>1.78</v>
      </c>
      <c r="M2771" s="49">
        <v>0.623</v>
      </c>
      <c r="N2771" s="49">
        <v>0.69799999999999995</v>
      </c>
      <c r="O2771" s="49">
        <v>0.80400000000000005</v>
      </c>
      <c r="P2771" s="49">
        <v>1.17</v>
      </c>
      <c r="Q2771" s="49">
        <v>0.441</v>
      </c>
      <c r="R2771" s="49">
        <v>0.10100000000000001</v>
      </c>
      <c r="S2771" s="50">
        <f t="array" ref="S2771">TREND($N2771:$R2771,$N$1:$R$1,S$1)</f>
        <v>0.17570000000000618</v>
      </c>
      <c r="T2771" s="50">
        <f t="array" ref="T2771">TREND($N2771:$R2771,$N$1:$R$1,T$1)</f>
        <v>1.999999999998181E-2</v>
      </c>
      <c r="U2771" s="50">
        <f t="array" ref="U2771">TREND($N2771:$R2771,$N$1:$R$1,U$1)</f>
        <v>-0.13569999999998572</v>
      </c>
      <c r="V2771" s="50">
        <f t="array" ref="V2771">TREND($N2771:$R2771,$N$1:$R$1,V$1)</f>
        <v>-0.2914000000000101</v>
      </c>
    </row>
    <row r="2772" spans="1:22" ht="15.75" customHeight="1">
      <c r="A2772" s="139" t="s">
        <v>751</v>
      </c>
      <c r="B2772" s="139" t="s">
        <v>306</v>
      </c>
      <c r="C2772" s="139" t="s">
        <v>792</v>
      </c>
      <c r="D2772" s="139" t="s">
        <v>633</v>
      </c>
      <c r="E2772" s="139" t="s">
        <v>754</v>
      </c>
      <c r="F2772" s="49">
        <v>0.67300000000000004</v>
      </c>
      <c r="G2772" s="49">
        <v>1.03</v>
      </c>
      <c r="H2772" s="49">
        <v>0.98399999999999999</v>
      </c>
      <c r="I2772" s="49">
        <v>0</v>
      </c>
      <c r="J2772" s="49">
        <v>0</v>
      </c>
      <c r="K2772" s="49">
        <v>0</v>
      </c>
      <c r="L2772" s="49">
        <v>0</v>
      </c>
      <c r="M2772" s="49">
        <v>0</v>
      </c>
      <c r="N2772" s="49">
        <v>0</v>
      </c>
      <c r="O2772" s="49">
        <v>0</v>
      </c>
      <c r="P2772" s="49">
        <v>0</v>
      </c>
      <c r="Q2772" s="50">
        <f t="shared" ref="Q2772:V2772" si="3">AVERAGE($F2772:$H2772)</f>
        <v>0.89566666666666672</v>
      </c>
      <c r="R2772" s="50">
        <f t="shared" si="3"/>
        <v>0.89566666666666672</v>
      </c>
      <c r="S2772" s="50">
        <f t="shared" si="3"/>
        <v>0.89566666666666672</v>
      </c>
      <c r="T2772" s="50">
        <f t="shared" si="3"/>
        <v>0.89566666666666672</v>
      </c>
      <c r="U2772" s="50">
        <f t="shared" si="3"/>
        <v>0.89566666666666672</v>
      </c>
      <c r="V2772" s="50">
        <f t="shared" si="3"/>
        <v>0.89566666666666672</v>
      </c>
    </row>
    <row r="2773" spans="1:22" ht="15.75" customHeight="1">
      <c r="A2773" s="139" t="s">
        <v>751</v>
      </c>
      <c r="B2773" s="139" t="s">
        <v>302</v>
      </c>
      <c r="C2773" s="139" t="s">
        <v>792</v>
      </c>
      <c r="D2773" s="139" t="s">
        <v>633</v>
      </c>
      <c r="E2773" s="139" t="s">
        <v>754</v>
      </c>
      <c r="F2773" s="49">
        <v>420</v>
      </c>
      <c r="G2773" s="49">
        <v>393</v>
      </c>
      <c r="H2773" s="49">
        <v>418</v>
      </c>
      <c r="I2773" s="49">
        <v>389</v>
      </c>
      <c r="J2773" s="49">
        <v>442</v>
      </c>
      <c r="K2773" s="49">
        <v>418</v>
      </c>
      <c r="L2773" s="49">
        <v>419</v>
      </c>
      <c r="M2773" s="49">
        <v>449</v>
      </c>
      <c r="N2773" s="49">
        <v>343</v>
      </c>
      <c r="O2773" s="49">
        <v>323</v>
      </c>
      <c r="P2773" s="49">
        <v>294</v>
      </c>
      <c r="Q2773" s="49">
        <v>314</v>
      </c>
      <c r="R2773" s="49">
        <v>324</v>
      </c>
      <c r="S2773" s="50">
        <f t="array" ref="S2773">TREND($N2773:$R2773,$N$1:$R$1,S$1)</f>
        <v>305.5</v>
      </c>
      <c r="T2773" s="50">
        <f t="array" ref="T2773">TREND($N2773:$R2773,$N$1:$R$1,T$1)</f>
        <v>300.79999999999927</v>
      </c>
      <c r="U2773" s="50">
        <f t="array" ref="U2773">TREND($N2773:$R2773,$N$1:$R$1,U$1)</f>
        <v>296.10000000000036</v>
      </c>
      <c r="V2773" s="50">
        <f t="array" ref="V2773">TREND($N2773:$R2773,$N$1:$R$1,V$1)</f>
        <v>291.39999999999964</v>
      </c>
    </row>
    <row r="2774" spans="1:22" ht="15.75" customHeight="1">
      <c r="A2774" s="139" t="s">
        <v>751</v>
      </c>
      <c r="B2774" s="139" t="s">
        <v>304</v>
      </c>
      <c r="C2774" s="139" t="s">
        <v>792</v>
      </c>
      <c r="D2774" s="139" t="s">
        <v>633</v>
      </c>
      <c r="E2774" s="139" t="s">
        <v>754</v>
      </c>
      <c r="F2774" s="49">
        <v>0</v>
      </c>
      <c r="G2774" s="49">
        <v>0</v>
      </c>
      <c r="H2774" s="49">
        <v>0</v>
      </c>
      <c r="I2774" s="49">
        <v>0</v>
      </c>
      <c r="J2774" s="49">
        <v>0</v>
      </c>
      <c r="K2774" s="49">
        <v>0</v>
      </c>
      <c r="L2774" s="49">
        <v>0</v>
      </c>
      <c r="M2774" s="49">
        <v>0</v>
      </c>
      <c r="N2774" s="49">
        <v>0</v>
      </c>
      <c r="O2774" s="139" t="s">
        <v>791</v>
      </c>
      <c r="P2774" s="139" t="s">
        <v>791</v>
      </c>
      <c r="Q2774" s="139" t="s">
        <v>791</v>
      </c>
      <c r="R2774" s="139" t="s">
        <v>791</v>
      </c>
      <c r="S2774" s="139" t="s">
        <v>791</v>
      </c>
      <c r="T2774" s="139" t="s">
        <v>791</v>
      </c>
      <c r="U2774" s="139" t="s">
        <v>791</v>
      </c>
      <c r="V2774" s="139" t="s">
        <v>791</v>
      </c>
    </row>
    <row r="2775" spans="1:22" ht="15.75" customHeight="1">
      <c r="A2775" s="139" t="s">
        <v>751</v>
      </c>
      <c r="B2775" s="139" t="s">
        <v>292</v>
      </c>
      <c r="C2775" s="139" t="s">
        <v>792</v>
      </c>
      <c r="D2775" s="139" t="s">
        <v>633</v>
      </c>
      <c r="E2775" s="139" t="s">
        <v>754</v>
      </c>
      <c r="F2775" s="49">
        <v>0</v>
      </c>
      <c r="G2775" s="49">
        <v>0</v>
      </c>
      <c r="H2775" s="49">
        <v>0</v>
      </c>
      <c r="I2775" s="49">
        <v>0</v>
      </c>
      <c r="J2775" s="49">
        <v>0</v>
      </c>
      <c r="K2775" s="49">
        <v>0</v>
      </c>
      <c r="L2775" s="49">
        <v>0</v>
      </c>
      <c r="M2775" s="49">
        <v>0</v>
      </c>
      <c r="N2775" s="49">
        <v>0</v>
      </c>
      <c r="O2775" s="139" t="s">
        <v>791</v>
      </c>
      <c r="P2775" s="139" t="s">
        <v>791</v>
      </c>
      <c r="Q2775" s="139" t="s">
        <v>791</v>
      </c>
      <c r="R2775" s="139" t="s">
        <v>791</v>
      </c>
      <c r="S2775" s="139" t="s">
        <v>791</v>
      </c>
      <c r="T2775" s="139" t="s">
        <v>791</v>
      </c>
      <c r="U2775" s="139" t="s">
        <v>791</v>
      </c>
      <c r="V2775" s="139" t="s">
        <v>791</v>
      </c>
    </row>
    <row r="2776" spans="1:22" ht="15.75" customHeight="1">
      <c r="A2776" s="139" t="s">
        <v>751</v>
      </c>
      <c r="B2776" s="139" t="s">
        <v>310</v>
      </c>
      <c r="C2776" s="139" t="s">
        <v>792</v>
      </c>
      <c r="D2776" s="139" t="s">
        <v>633</v>
      </c>
      <c r="E2776" s="139" t="s">
        <v>754</v>
      </c>
      <c r="F2776" s="49">
        <v>104</v>
      </c>
      <c r="G2776" s="49">
        <v>84.8</v>
      </c>
      <c r="H2776" s="49">
        <v>63</v>
      </c>
      <c r="I2776" s="49">
        <v>46.6</v>
      </c>
      <c r="J2776" s="49">
        <v>69.400000000000006</v>
      </c>
      <c r="K2776" s="49">
        <v>55.1</v>
      </c>
      <c r="L2776" s="49">
        <v>80.7</v>
      </c>
      <c r="M2776" s="49">
        <v>50.2</v>
      </c>
      <c r="N2776" s="49">
        <v>59.6</v>
      </c>
      <c r="O2776" s="49">
        <v>92.2</v>
      </c>
      <c r="P2776" s="49">
        <v>81.400000000000006</v>
      </c>
      <c r="Q2776" s="49">
        <v>101</v>
      </c>
      <c r="R2776" s="49">
        <v>77.5</v>
      </c>
      <c r="S2776" s="50">
        <f t="array" ref="S2776">TREND($N2776:$R2776,$N$1:$R$1,S$1)</f>
        <v>95.719999999999345</v>
      </c>
      <c r="T2776" s="50">
        <f t="array" ref="T2776">TREND($N2776:$R2776,$N$1:$R$1,T$1)</f>
        <v>100.18000000000029</v>
      </c>
      <c r="U2776" s="50">
        <f t="array" ref="U2776">TREND($N2776:$R2776,$N$1:$R$1,U$1)</f>
        <v>104.63999999999942</v>
      </c>
      <c r="V2776" s="50">
        <f t="array" ref="V2776">TREND($N2776:$R2776,$N$1:$R$1,V$1)</f>
        <v>109.10000000000036</v>
      </c>
    </row>
    <row r="2777" spans="1:22" ht="15.75" customHeight="1">
      <c r="A2777" s="139" t="s">
        <v>751</v>
      </c>
      <c r="B2777" s="139" t="s">
        <v>316</v>
      </c>
      <c r="C2777" s="139" t="s">
        <v>792</v>
      </c>
      <c r="D2777" s="139" t="s">
        <v>633</v>
      </c>
      <c r="E2777" s="139" t="s">
        <v>754</v>
      </c>
      <c r="F2777" s="49">
        <v>139</v>
      </c>
      <c r="G2777" s="49">
        <v>88.8</v>
      </c>
      <c r="H2777" s="49">
        <v>55.7</v>
      </c>
      <c r="I2777" s="49">
        <v>22.2</v>
      </c>
      <c r="J2777" s="49">
        <v>26.8</v>
      </c>
      <c r="K2777" s="49">
        <v>24.9</v>
      </c>
      <c r="L2777" s="49">
        <v>32.799999999999997</v>
      </c>
      <c r="M2777" s="49">
        <v>22.1</v>
      </c>
      <c r="N2777" s="49">
        <v>54.2</v>
      </c>
      <c r="O2777" s="49">
        <v>51.3</v>
      </c>
      <c r="P2777" s="49">
        <v>59.6</v>
      </c>
      <c r="Q2777" s="49">
        <v>73.599999999999994</v>
      </c>
      <c r="R2777" s="49">
        <v>48.8</v>
      </c>
      <c r="S2777" s="50">
        <f t="array" ref="S2777">TREND($N2777:$R2777,$N$1:$R$1,S$1)</f>
        <v>60.949999999999818</v>
      </c>
      <c r="T2777" s="50">
        <f t="array" ref="T2777">TREND($N2777:$R2777,$N$1:$R$1,T$1)</f>
        <v>62.099999999999909</v>
      </c>
      <c r="U2777" s="50">
        <f t="array" ref="U2777">TREND($N2777:$R2777,$N$1:$R$1,U$1)</f>
        <v>63.25</v>
      </c>
      <c r="V2777" s="50">
        <f t="array" ref="V2777">TREND($N2777:$R2777,$N$1:$R$1,V$1)</f>
        <v>64.400000000000091</v>
      </c>
    </row>
    <row r="2778" spans="1:22" ht="15.75" customHeight="1">
      <c r="A2778" s="139" t="s">
        <v>751</v>
      </c>
      <c r="B2778" s="139" t="s">
        <v>318</v>
      </c>
      <c r="C2778" s="139" t="s">
        <v>792</v>
      </c>
      <c r="D2778" s="139" t="s">
        <v>633</v>
      </c>
      <c r="E2778" s="139" t="s">
        <v>754</v>
      </c>
      <c r="F2778" s="49">
        <v>1.67</v>
      </c>
      <c r="G2778" s="49">
        <v>0.16700000000000001</v>
      </c>
      <c r="H2778" s="49">
        <v>0.41899999999999998</v>
      </c>
      <c r="I2778" s="49">
        <v>0.73099999999999998</v>
      </c>
      <c r="J2778" s="49">
        <v>0.94699999999999995</v>
      </c>
      <c r="K2778" s="49">
        <v>0.96699999999999997</v>
      </c>
      <c r="L2778" s="49">
        <v>1.17</v>
      </c>
      <c r="M2778" s="49">
        <v>1.1100000000000001</v>
      </c>
      <c r="N2778" s="49">
        <v>0.53700000000000003</v>
      </c>
      <c r="O2778" s="49">
        <v>1.1399999999999999</v>
      </c>
      <c r="P2778" s="49">
        <v>0.73799999999999999</v>
      </c>
      <c r="Q2778" s="49">
        <v>0.90900000000000003</v>
      </c>
      <c r="R2778" s="49">
        <v>0.54900000000000004</v>
      </c>
      <c r="S2778" s="49">
        <v>0.79</v>
      </c>
      <c r="T2778" s="49">
        <v>0.40699999999999997</v>
      </c>
      <c r="U2778" s="49">
        <v>0.39800000000000002</v>
      </c>
      <c r="V2778" s="49">
        <v>0.39400000000000002</v>
      </c>
    </row>
    <row r="2779" spans="1:22" ht="15.75" customHeight="1">
      <c r="A2779" s="139" t="s">
        <v>751</v>
      </c>
      <c r="B2779" s="139" t="s">
        <v>320</v>
      </c>
      <c r="C2779" s="139" t="s">
        <v>792</v>
      </c>
      <c r="D2779" s="139" t="s">
        <v>633</v>
      </c>
      <c r="E2779" s="139" t="s">
        <v>754</v>
      </c>
      <c r="F2779" s="49">
        <v>161</v>
      </c>
      <c r="G2779" s="49">
        <v>183</v>
      </c>
      <c r="H2779" s="49">
        <v>164</v>
      </c>
      <c r="I2779" s="49">
        <v>140</v>
      </c>
      <c r="J2779" s="49">
        <v>147</v>
      </c>
      <c r="K2779" s="49">
        <v>139</v>
      </c>
      <c r="L2779" s="49">
        <v>161</v>
      </c>
      <c r="M2779" s="49">
        <v>203</v>
      </c>
      <c r="N2779" s="49">
        <v>196</v>
      </c>
      <c r="O2779" s="49">
        <v>150</v>
      </c>
      <c r="P2779" s="49">
        <v>173</v>
      </c>
      <c r="Q2779" s="49">
        <v>191</v>
      </c>
      <c r="R2779" s="49">
        <v>252</v>
      </c>
      <c r="S2779" s="49">
        <v>262</v>
      </c>
      <c r="T2779" s="49">
        <v>209</v>
      </c>
      <c r="U2779" s="49">
        <v>352</v>
      </c>
      <c r="V2779" s="49">
        <v>379</v>
      </c>
    </row>
    <row r="2780" spans="1:22" ht="15.75" customHeight="1">
      <c r="A2780" s="139" t="s">
        <v>751</v>
      </c>
      <c r="B2780" s="139" t="s">
        <v>355</v>
      </c>
      <c r="C2780" s="139" t="s">
        <v>792</v>
      </c>
      <c r="D2780" s="139" t="s">
        <v>633</v>
      </c>
      <c r="E2780" s="139" t="s">
        <v>754</v>
      </c>
      <c r="F2780" s="49">
        <v>2800</v>
      </c>
      <c r="G2780" s="49">
        <v>2550</v>
      </c>
      <c r="H2780" s="49">
        <v>2640</v>
      </c>
      <c r="I2780" s="49">
        <v>2460</v>
      </c>
      <c r="J2780" s="49">
        <v>2490</v>
      </c>
      <c r="K2780" s="49">
        <v>2330</v>
      </c>
      <c r="L2780" s="49">
        <v>2310</v>
      </c>
      <c r="M2780" s="49">
        <v>2430</v>
      </c>
      <c r="N2780" s="49">
        <v>2480</v>
      </c>
      <c r="O2780" s="49">
        <v>2590</v>
      </c>
      <c r="P2780" s="49">
        <v>2330</v>
      </c>
      <c r="Q2780" s="49">
        <v>2640</v>
      </c>
      <c r="R2780" s="49">
        <v>2570</v>
      </c>
      <c r="S2780" s="49">
        <v>2700</v>
      </c>
      <c r="T2780" s="49">
        <v>2940</v>
      </c>
      <c r="U2780" s="49">
        <v>3070</v>
      </c>
      <c r="V2780" s="49">
        <v>2770</v>
      </c>
    </row>
    <row r="2781" spans="1:22" ht="15.75" customHeight="1">
      <c r="A2781" s="139" t="s">
        <v>751</v>
      </c>
      <c r="B2781" s="139" t="s">
        <v>326</v>
      </c>
      <c r="C2781" s="139" t="s">
        <v>792</v>
      </c>
      <c r="D2781" s="139" t="s">
        <v>633</v>
      </c>
      <c r="E2781" s="139" t="s">
        <v>754</v>
      </c>
      <c r="F2781" s="49">
        <v>0.33700000000000002</v>
      </c>
      <c r="G2781" s="49">
        <v>0.34300000000000003</v>
      </c>
      <c r="H2781" s="49">
        <v>0</v>
      </c>
      <c r="I2781" s="49">
        <v>0</v>
      </c>
      <c r="J2781" s="49">
        <v>0</v>
      </c>
      <c r="K2781" s="49">
        <v>0</v>
      </c>
      <c r="L2781" s="49">
        <v>0</v>
      </c>
      <c r="M2781" s="49">
        <v>0</v>
      </c>
      <c r="N2781" s="49">
        <v>0</v>
      </c>
      <c r="O2781" s="49">
        <v>0</v>
      </c>
      <c r="P2781" s="49">
        <v>0</v>
      </c>
      <c r="Q2781" s="50">
        <f t="shared" ref="Q2781:V2781" si="4">AVERAGE($F2781:$G2781)</f>
        <v>0.34</v>
      </c>
      <c r="R2781" s="50">
        <f t="shared" si="4"/>
        <v>0.34</v>
      </c>
      <c r="S2781" s="50">
        <f t="shared" si="4"/>
        <v>0.34</v>
      </c>
      <c r="T2781" s="50">
        <f t="shared" si="4"/>
        <v>0.34</v>
      </c>
      <c r="U2781" s="50">
        <f t="shared" si="4"/>
        <v>0.34</v>
      </c>
      <c r="V2781" s="50">
        <f t="shared" si="4"/>
        <v>0.34</v>
      </c>
    </row>
    <row r="2782" spans="1:22" ht="15.75" customHeight="1">
      <c r="A2782" s="139" t="s">
        <v>751</v>
      </c>
      <c r="B2782" s="139" t="s">
        <v>322</v>
      </c>
      <c r="C2782" s="139" t="s">
        <v>792</v>
      </c>
      <c r="D2782" s="139" t="s">
        <v>633</v>
      </c>
      <c r="E2782" s="139" t="s">
        <v>754</v>
      </c>
      <c r="F2782" s="49">
        <v>268</v>
      </c>
      <c r="G2782" s="49">
        <v>207</v>
      </c>
      <c r="H2782" s="49">
        <v>237</v>
      </c>
      <c r="I2782" s="49">
        <v>229</v>
      </c>
      <c r="J2782" s="49">
        <v>160</v>
      </c>
      <c r="K2782" s="49">
        <v>222</v>
      </c>
      <c r="L2782" s="49">
        <v>196</v>
      </c>
      <c r="M2782" s="49">
        <v>194</v>
      </c>
      <c r="N2782" s="49">
        <v>231</v>
      </c>
      <c r="O2782" s="49">
        <v>187</v>
      </c>
      <c r="P2782" s="49">
        <v>156</v>
      </c>
      <c r="Q2782" s="49">
        <v>165</v>
      </c>
      <c r="R2782" s="49">
        <v>192</v>
      </c>
      <c r="S2782" s="49">
        <v>246</v>
      </c>
      <c r="T2782" s="49">
        <v>240</v>
      </c>
      <c r="U2782" s="49">
        <v>177</v>
      </c>
      <c r="V2782" s="49">
        <v>217</v>
      </c>
    </row>
    <row r="2783" spans="1:22" ht="15.75" customHeight="1">
      <c r="A2783" s="139" t="s">
        <v>751</v>
      </c>
      <c r="B2783" s="139" t="s">
        <v>328</v>
      </c>
      <c r="C2783" s="139" t="s">
        <v>792</v>
      </c>
      <c r="D2783" s="139" t="s">
        <v>633</v>
      </c>
      <c r="E2783" s="139" t="s">
        <v>754</v>
      </c>
      <c r="F2783" s="49">
        <v>129</v>
      </c>
      <c r="G2783" s="49">
        <v>178</v>
      </c>
      <c r="H2783" s="49">
        <v>169</v>
      </c>
      <c r="I2783" s="49">
        <v>144</v>
      </c>
      <c r="J2783" s="49">
        <v>164</v>
      </c>
      <c r="K2783" s="49">
        <v>161</v>
      </c>
      <c r="L2783" s="49">
        <v>184</v>
      </c>
      <c r="M2783" s="49">
        <v>178</v>
      </c>
      <c r="N2783" s="49">
        <v>184</v>
      </c>
      <c r="O2783" s="49">
        <v>218</v>
      </c>
      <c r="P2783" s="49">
        <v>206</v>
      </c>
      <c r="Q2783" s="49">
        <v>217</v>
      </c>
      <c r="R2783" s="49">
        <v>230</v>
      </c>
      <c r="S2783" s="50">
        <f t="array" ref="S2783">TREND($N2783:$R2783,$N$1:$R$1,S$1)</f>
        <v>238.29999999999927</v>
      </c>
      <c r="T2783" s="50">
        <f t="array" ref="T2783">TREND($N2783:$R2783,$N$1:$R$1,T$1)</f>
        <v>247.39999999999782</v>
      </c>
      <c r="U2783" s="50">
        <f t="array" ref="U2783">TREND($N2783:$R2783,$N$1:$R$1,U$1)</f>
        <v>256.5</v>
      </c>
      <c r="V2783" s="50">
        <f t="array" ref="V2783">TREND($N2783:$R2783,$N$1:$R$1,V$1)</f>
        <v>265.59999999999854</v>
      </c>
    </row>
    <row r="2784" spans="1:22" ht="15.75" customHeight="1">
      <c r="A2784" s="139" t="s">
        <v>751</v>
      </c>
      <c r="B2784" s="139" t="s">
        <v>229</v>
      </c>
      <c r="C2784" s="139" t="s">
        <v>792</v>
      </c>
      <c r="D2784" s="139" t="s">
        <v>633</v>
      </c>
      <c r="E2784" s="139" t="s">
        <v>754</v>
      </c>
      <c r="F2784" s="49">
        <v>43.1</v>
      </c>
      <c r="G2784" s="49">
        <v>43.3</v>
      </c>
      <c r="H2784" s="49">
        <v>68.400000000000006</v>
      </c>
      <c r="I2784" s="49">
        <v>68.3</v>
      </c>
      <c r="J2784" s="49">
        <v>82.6</v>
      </c>
      <c r="K2784" s="49">
        <v>69</v>
      </c>
      <c r="L2784" s="49">
        <v>54.3</v>
      </c>
      <c r="M2784" s="49">
        <v>50.4</v>
      </c>
      <c r="N2784" s="49">
        <v>43.7</v>
      </c>
      <c r="O2784" s="49">
        <v>66.8</v>
      </c>
      <c r="P2784" s="49">
        <v>108</v>
      </c>
      <c r="Q2784" s="49">
        <v>97.5</v>
      </c>
      <c r="R2784" s="49">
        <v>112</v>
      </c>
      <c r="S2784" s="50">
        <f t="array" ref="S2784">TREND($N2784:$R2784,$N$1:$R$1,S$1)</f>
        <v>135.7899999999936</v>
      </c>
      <c r="T2784" s="50">
        <f t="array" ref="T2784">TREND($N2784:$R2784,$N$1:$R$1,T$1)</f>
        <v>152.5199999999968</v>
      </c>
      <c r="U2784" s="50">
        <f t="array" ref="U2784">TREND($N2784:$R2784,$N$1:$R$1,U$1)</f>
        <v>169.25</v>
      </c>
      <c r="V2784" s="50">
        <f t="array" ref="V2784">TREND($N2784:$R2784,$N$1:$R$1,V$1)</f>
        <v>185.97999999999593</v>
      </c>
    </row>
    <row r="2785" spans="1:22" ht="15.75" customHeight="1">
      <c r="A2785" s="139" t="s">
        <v>751</v>
      </c>
      <c r="B2785" s="139" t="s">
        <v>762</v>
      </c>
      <c r="C2785" s="139" t="s">
        <v>792</v>
      </c>
      <c r="D2785" s="139" t="s">
        <v>633</v>
      </c>
      <c r="E2785" s="139" t="s">
        <v>754</v>
      </c>
      <c r="F2785" s="49">
        <v>116000</v>
      </c>
      <c r="G2785" s="49">
        <v>114000</v>
      </c>
      <c r="H2785" s="49">
        <v>119000</v>
      </c>
      <c r="I2785" s="49">
        <v>128000</v>
      </c>
      <c r="J2785" s="49">
        <v>130000</v>
      </c>
      <c r="K2785" s="49">
        <v>131000</v>
      </c>
      <c r="L2785" s="49">
        <v>135000</v>
      </c>
      <c r="M2785" s="49">
        <v>140000</v>
      </c>
      <c r="N2785" s="49">
        <v>143000</v>
      </c>
      <c r="O2785" s="49">
        <v>143000</v>
      </c>
      <c r="P2785" s="49">
        <v>145000</v>
      </c>
      <c r="Q2785" s="49">
        <v>148000</v>
      </c>
      <c r="R2785" s="49">
        <v>152000</v>
      </c>
      <c r="S2785" s="49">
        <v>31100</v>
      </c>
      <c r="T2785" s="49">
        <v>30800</v>
      </c>
      <c r="U2785" s="49">
        <v>30000</v>
      </c>
      <c r="V2785" s="49">
        <v>31200</v>
      </c>
    </row>
    <row r="2786" spans="1:22" ht="15.75" customHeight="1">
      <c r="A2786" s="139" t="s">
        <v>751</v>
      </c>
      <c r="B2786" s="139" t="s">
        <v>330</v>
      </c>
      <c r="C2786" s="139" t="s">
        <v>792</v>
      </c>
      <c r="D2786" s="139" t="s">
        <v>633</v>
      </c>
      <c r="E2786" s="139" t="s">
        <v>754</v>
      </c>
      <c r="F2786" s="49">
        <v>100</v>
      </c>
      <c r="G2786" s="49">
        <v>140</v>
      </c>
      <c r="H2786" s="49">
        <v>191</v>
      </c>
      <c r="I2786" s="49">
        <v>191</v>
      </c>
      <c r="J2786" s="49">
        <v>220</v>
      </c>
      <c r="K2786" s="49">
        <v>105</v>
      </c>
      <c r="L2786" s="49">
        <v>178</v>
      </c>
      <c r="M2786" s="49">
        <v>201</v>
      </c>
      <c r="N2786" s="49">
        <v>225</v>
      </c>
      <c r="O2786" s="49">
        <v>213</v>
      </c>
      <c r="P2786" s="49">
        <v>242</v>
      </c>
      <c r="Q2786" s="49">
        <v>256</v>
      </c>
      <c r="R2786" s="49">
        <v>284</v>
      </c>
      <c r="S2786" s="50">
        <f t="array" ref="S2786">TREND($N2786:$R2786,$N$1:$R$1,S$1)</f>
        <v>292.29999999999927</v>
      </c>
      <c r="T2786" s="50">
        <f t="array" ref="T2786">TREND($N2786:$R2786,$N$1:$R$1,T$1)</f>
        <v>308.39999999999782</v>
      </c>
      <c r="U2786" s="50">
        <f t="array" ref="U2786">TREND($N2786:$R2786,$N$1:$R$1,U$1)</f>
        <v>324.5</v>
      </c>
      <c r="V2786" s="50">
        <f t="array" ref="V2786">TREND($N2786:$R2786,$N$1:$R$1,V$1)</f>
        <v>340.59999999999854</v>
      </c>
    </row>
    <row r="2787" spans="1:22" ht="15.75" customHeight="1">
      <c r="A2787" s="139" t="s">
        <v>751</v>
      </c>
      <c r="B2787" s="139" t="s">
        <v>332</v>
      </c>
      <c r="C2787" s="139" t="s">
        <v>792</v>
      </c>
      <c r="D2787" s="139" t="s">
        <v>633</v>
      </c>
      <c r="E2787" s="139" t="s">
        <v>754</v>
      </c>
      <c r="F2787" s="49">
        <v>1910</v>
      </c>
      <c r="G2787" s="49">
        <v>2050</v>
      </c>
      <c r="H2787" s="49">
        <v>1960</v>
      </c>
      <c r="I2787" s="49">
        <v>1970</v>
      </c>
      <c r="J2787" s="49">
        <v>2280</v>
      </c>
      <c r="K2787" s="49">
        <v>2180</v>
      </c>
      <c r="L2787" s="49">
        <v>2330</v>
      </c>
      <c r="M2787" s="49">
        <v>2240</v>
      </c>
      <c r="N2787" s="49">
        <v>2370</v>
      </c>
      <c r="O2787" s="49">
        <v>2470</v>
      </c>
      <c r="P2787" s="49">
        <v>3240</v>
      </c>
      <c r="Q2787" s="49">
        <v>3500</v>
      </c>
      <c r="R2787" s="49">
        <v>3710</v>
      </c>
      <c r="S2787" s="50">
        <f t="array" ref="S2787">TREND($N2787:$R2787,$N$1:$R$1,S$1)</f>
        <v>4171</v>
      </c>
      <c r="T2787" s="50">
        <f t="array" ref="T2787">TREND($N2787:$R2787,$N$1:$R$1,T$1)</f>
        <v>4542</v>
      </c>
      <c r="U2787" s="50">
        <f t="array" ref="U2787">TREND($N2787:$R2787,$N$1:$R$1,U$1)</f>
        <v>4913</v>
      </c>
      <c r="V2787" s="50">
        <f t="array" ref="V2787">TREND($N2787:$R2787,$N$1:$R$1,V$1)</f>
        <v>5284</v>
      </c>
    </row>
    <row r="2788" spans="1:22" ht="15.75" customHeight="1">
      <c r="A2788" s="139" t="s">
        <v>751</v>
      </c>
      <c r="B2788" s="139" t="s">
        <v>338</v>
      </c>
      <c r="C2788" s="139" t="s">
        <v>792</v>
      </c>
      <c r="D2788" s="139" t="s">
        <v>633</v>
      </c>
      <c r="E2788" s="139" t="s">
        <v>754</v>
      </c>
      <c r="F2788" s="49">
        <v>1.68</v>
      </c>
      <c r="G2788" s="49">
        <v>1.37</v>
      </c>
      <c r="H2788" s="49">
        <v>1.04</v>
      </c>
      <c r="I2788" s="49">
        <v>1.05</v>
      </c>
      <c r="J2788" s="49">
        <v>1.05</v>
      </c>
      <c r="K2788" s="49">
        <v>1.27</v>
      </c>
      <c r="L2788" s="49">
        <v>1.34</v>
      </c>
      <c r="M2788" s="49">
        <v>0.46700000000000003</v>
      </c>
      <c r="N2788" s="49">
        <v>0.52400000000000002</v>
      </c>
      <c r="O2788" s="49">
        <v>0.60299999999999998</v>
      </c>
      <c r="P2788" s="49">
        <v>0.88</v>
      </c>
      <c r="Q2788" s="49">
        <v>0.33100000000000002</v>
      </c>
      <c r="R2788" s="49">
        <v>7.5499999999999998E-2</v>
      </c>
      <c r="S2788" s="50">
        <f t="array" ref="S2788">TREND($N2788:$R2788,$N$1:$R$1,S$1)</f>
        <v>0.132000000000005</v>
      </c>
      <c r="T2788" s="50">
        <f t="array" ref="T2788">TREND($N2788:$R2788,$N$1:$R$1,T$1)</f>
        <v>1.5100000000018099E-2</v>
      </c>
      <c r="U2788" s="50">
        <f t="array" ref="U2788">TREND($N2788:$R2788,$N$1:$R$1,U$1)</f>
        <v>-0.10179999999999723</v>
      </c>
      <c r="V2788" s="50">
        <f t="array" ref="V2788">TREND($N2788:$R2788,$N$1:$R$1,V$1)</f>
        <v>-0.21869999999998413</v>
      </c>
    </row>
    <row r="2789" spans="1:22" ht="15.75" customHeight="1">
      <c r="A2789" s="139" t="s">
        <v>751</v>
      </c>
      <c r="B2789" s="139" t="s">
        <v>552</v>
      </c>
      <c r="C2789" s="139" t="s">
        <v>792</v>
      </c>
      <c r="D2789" s="139" t="s">
        <v>633</v>
      </c>
      <c r="E2789" s="139" t="s">
        <v>754</v>
      </c>
      <c r="F2789" s="49">
        <v>617</v>
      </c>
      <c r="G2789" s="49">
        <v>573</v>
      </c>
      <c r="H2789" s="49">
        <v>551</v>
      </c>
      <c r="I2789" s="49">
        <v>557</v>
      </c>
      <c r="J2789" s="49">
        <v>526</v>
      </c>
      <c r="K2789" s="49">
        <v>417</v>
      </c>
      <c r="L2789" s="49">
        <v>462</v>
      </c>
      <c r="M2789" s="49">
        <v>457</v>
      </c>
      <c r="N2789" s="49">
        <v>345</v>
      </c>
      <c r="O2789" s="49">
        <v>455</v>
      </c>
      <c r="P2789" s="49">
        <v>501</v>
      </c>
      <c r="Q2789" s="49">
        <v>450</v>
      </c>
      <c r="R2789" s="49">
        <v>436</v>
      </c>
      <c r="S2789" s="49">
        <v>495</v>
      </c>
      <c r="T2789" s="49">
        <v>586</v>
      </c>
      <c r="U2789" s="49">
        <v>505</v>
      </c>
      <c r="V2789" s="49">
        <v>510</v>
      </c>
    </row>
    <row r="2790" spans="1:22" ht="15.75" customHeight="1">
      <c r="A2790" s="139" t="s">
        <v>751</v>
      </c>
      <c r="B2790" s="139" t="s">
        <v>340</v>
      </c>
      <c r="C2790" s="139" t="s">
        <v>792</v>
      </c>
      <c r="D2790" s="139" t="s">
        <v>633</v>
      </c>
      <c r="E2790" s="139" t="s">
        <v>754</v>
      </c>
      <c r="F2790" s="49">
        <v>19.8</v>
      </c>
      <c r="G2790" s="49">
        <v>21.3</v>
      </c>
      <c r="H2790" s="49">
        <v>19.100000000000001</v>
      </c>
      <c r="I2790" s="49">
        <v>17.2</v>
      </c>
      <c r="J2790" s="49">
        <v>13.1</v>
      </c>
      <c r="K2790" s="49">
        <v>14.8</v>
      </c>
      <c r="L2790" s="49">
        <v>13</v>
      </c>
      <c r="M2790" s="49">
        <v>13.5</v>
      </c>
      <c r="N2790" s="49">
        <v>9.74</v>
      </c>
      <c r="O2790" s="49">
        <v>1.42</v>
      </c>
      <c r="P2790" s="49">
        <v>9.3699999999999992</v>
      </c>
      <c r="Q2790" s="49">
        <v>5.0599999999999996</v>
      </c>
      <c r="R2790" s="49">
        <v>9.74</v>
      </c>
      <c r="S2790" s="49">
        <v>6.47</v>
      </c>
      <c r="T2790" s="49">
        <v>10.8</v>
      </c>
      <c r="U2790" s="49">
        <v>11.2</v>
      </c>
      <c r="V2790" s="49">
        <v>16</v>
      </c>
    </row>
    <row r="2791" spans="1:22" ht="15.75" customHeight="1">
      <c r="A2791" s="139" t="s">
        <v>751</v>
      </c>
      <c r="B2791" s="139" t="s">
        <v>342</v>
      </c>
      <c r="C2791" s="139" t="s">
        <v>792</v>
      </c>
      <c r="D2791" s="139" t="s">
        <v>633</v>
      </c>
      <c r="E2791" s="139" t="s">
        <v>754</v>
      </c>
      <c r="F2791" s="49">
        <v>104</v>
      </c>
      <c r="G2791" s="49">
        <v>155</v>
      </c>
      <c r="H2791" s="49">
        <v>115</v>
      </c>
      <c r="I2791" s="49">
        <v>21.6</v>
      </c>
      <c r="J2791" s="49">
        <v>123</v>
      </c>
      <c r="K2791" s="49">
        <v>155</v>
      </c>
      <c r="L2791" s="49">
        <v>175</v>
      </c>
      <c r="M2791" s="49">
        <v>162</v>
      </c>
      <c r="N2791" s="49">
        <v>170</v>
      </c>
      <c r="O2791" s="49">
        <v>201</v>
      </c>
      <c r="P2791" s="49">
        <v>225</v>
      </c>
      <c r="Q2791" s="49">
        <v>296</v>
      </c>
      <c r="R2791" s="49">
        <v>378</v>
      </c>
      <c r="S2791" s="50">
        <f t="array" ref="S2791">TREND($N2791:$R2791,$N$1:$R$1,S$1)</f>
        <v>407.30000000000291</v>
      </c>
      <c r="T2791" s="50">
        <f t="array" ref="T2791">TREND($N2791:$R2791,$N$1:$R$1,T$1)</f>
        <v>458.40000000000873</v>
      </c>
      <c r="U2791" s="50">
        <f t="array" ref="U2791">TREND($N2791:$R2791,$N$1:$R$1,U$1)</f>
        <v>509.5</v>
      </c>
      <c r="V2791" s="50">
        <f t="array" ref="V2791">TREND($N2791:$R2791,$N$1:$R$1,V$1)</f>
        <v>560.60000000000582</v>
      </c>
    </row>
    <row r="2792" spans="1:22" ht="15.75" customHeight="1">
      <c r="A2792" s="139" t="s">
        <v>751</v>
      </c>
      <c r="B2792" s="139" t="s">
        <v>763</v>
      </c>
      <c r="C2792" s="139" t="s">
        <v>792</v>
      </c>
      <c r="D2792" s="139" t="s">
        <v>633</v>
      </c>
      <c r="E2792" s="139" t="s">
        <v>754</v>
      </c>
      <c r="F2792" s="49">
        <v>10200</v>
      </c>
      <c r="G2792" s="49">
        <v>9770</v>
      </c>
      <c r="H2792" s="49">
        <v>9840</v>
      </c>
      <c r="I2792" s="49">
        <v>10400</v>
      </c>
      <c r="J2792" s="49">
        <v>10300</v>
      </c>
      <c r="K2792" s="49">
        <v>9930</v>
      </c>
      <c r="L2792" s="49">
        <v>9560</v>
      </c>
      <c r="M2792" s="49">
        <v>9710</v>
      </c>
      <c r="N2792" s="49">
        <v>9580</v>
      </c>
      <c r="O2792" s="49">
        <v>9590</v>
      </c>
      <c r="P2792" s="49">
        <v>9270</v>
      </c>
      <c r="Q2792" s="49">
        <v>9660</v>
      </c>
      <c r="R2792" s="49">
        <v>9630</v>
      </c>
      <c r="S2792" s="49">
        <v>10000</v>
      </c>
      <c r="T2792" s="49">
        <v>10500</v>
      </c>
      <c r="U2792" s="49">
        <v>10300</v>
      </c>
      <c r="V2792" s="49">
        <v>10700</v>
      </c>
    </row>
    <row r="2793" spans="1:22" ht="15.75" customHeight="1">
      <c r="A2793" s="139" t="s">
        <v>751</v>
      </c>
      <c r="B2793" s="139" t="s">
        <v>346</v>
      </c>
      <c r="C2793" s="139" t="s">
        <v>792</v>
      </c>
      <c r="D2793" s="139" t="s">
        <v>633</v>
      </c>
      <c r="E2793" s="139" t="s">
        <v>754</v>
      </c>
      <c r="F2793" s="49">
        <v>351</v>
      </c>
      <c r="G2793" s="49">
        <v>420</v>
      </c>
      <c r="H2793" s="49">
        <v>447</v>
      </c>
      <c r="I2793" s="49">
        <v>303</v>
      </c>
      <c r="J2793" s="49">
        <v>277</v>
      </c>
      <c r="K2793" s="49">
        <v>291</v>
      </c>
      <c r="L2793" s="49">
        <v>322</v>
      </c>
      <c r="M2793" s="49">
        <v>277</v>
      </c>
      <c r="N2793" s="49">
        <v>327</v>
      </c>
      <c r="O2793" s="49">
        <v>340</v>
      </c>
      <c r="P2793" s="49">
        <v>279</v>
      </c>
      <c r="Q2793" s="49">
        <v>202</v>
      </c>
      <c r="R2793" s="49">
        <v>203</v>
      </c>
      <c r="S2793" s="49">
        <v>305</v>
      </c>
      <c r="T2793" s="49">
        <v>224</v>
      </c>
      <c r="U2793" s="49">
        <v>182</v>
      </c>
      <c r="V2793" s="49">
        <v>268</v>
      </c>
    </row>
    <row r="2794" spans="1:22" ht="15.75" customHeight="1">
      <c r="A2794" s="139" t="s">
        <v>751</v>
      </c>
      <c r="B2794" s="139" t="s">
        <v>344</v>
      </c>
      <c r="C2794" s="139" t="s">
        <v>792</v>
      </c>
      <c r="D2794" s="139" t="s">
        <v>633</v>
      </c>
      <c r="E2794" s="139" t="s">
        <v>754</v>
      </c>
      <c r="F2794" s="49">
        <v>1.01</v>
      </c>
      <c r="G2794" s="49">
        <v>1.71</v>
      </c>
      <c r="H2794" s="49">
        <v>3.11</v>
      </c>
      <c r="I2794" s="49">
        <v>3.14</v>
      </c>
      <c r="J2794" s="49">
        <v>3.15</v>
      </c>
      <c r="K2794" s="49">
        <v>3.15</v>
      </c>
      <c r="L2794" s="49">
        <v>4.7300000000000004</v>
      </c>
      <c r="M2794" s="49">
        <v>7.88</v>
      </c>
      <c r="N2794" s="49">
        <v>13.1</v>
      </c>
      <c r="O2794" s="49">
        <v>6.57</v>
      </c>
      <c r="P2794" s="49">
        <v>7.5</v>
      </c>
      <c r="Q2794" s="49">
        <v>4.5</v>
      </c>
      <c r="R2794" s="49">
        <v>4.5</v>
      </c>
      <c r="S2794" s="50">
        <f t="array" ref="S2794">TREND($N2794:$R2794,$N$1:$R$1,S$1)</f>
        <v>1.4529999999999745</v>
      </c>
      <c r="T2794" s="50">
        <f t="array" ref="T2794">TREND($N2794:$R2794,$N$1:$R$1,T$1)</f>
        <v>-0.47400000000016007</v>
      </c>
      <c r="U2794" s="50">
        <f t="array" ref="U2794">TREND($N2794:$R2794,$N$1:$R$1,U$1)</f>
        <v>-2.4010000000002947</v>
      </c>
      <c r="V2794" s="50">
        <f t="array" ref="V2794">TREND($N2794:$R2794,$N$1:$R$1,V$1)</f>
        <v>-4.3279999999999745</v>
      </c>
    </row>
    <row r="2795" spans="1:22" ht="15.75" customHeight="1">
      <c r="A2795" s="139" t="s">
        <v>751</v>
      </c>
      <c r="B2795" s="139" t="s">
        <v>348</v>
      </c>
      <c r="C2795" s="139" t="s">
        <v>792</v>
      </c>
      <c r="D2795" s="139" t="s">
        <v>633</v>
      </c>
      <c r="E2795" s="139" t="s">
        <v>754</v>
      </c>
      <c r="F2795" s="49">
        <v>1830</v>
      </c>
      <c r="G2795" s="49">
        <v>1800</v>
      </c>
      <c r="H2795" s="49">
        <v>1800</v>
      </c>
      <c r="I2795" s="49">
        <v>1850</v>
      </c>
      <c r="J2795" s="49">
        <v>1830</v>
      </c>
      <c r="K2795" s="49">
        <v>1800</v>
      </c>
      <c r="L2795" s="49">
        <v>1730</v>
      </c>
      <c r="M2795" s="49">
        <v>1760</v>
      </c>
      <c r="N2795" s="49">
        <v>1770</v>
      </c>
      <c r="O2795" s="49">
        <v>1880</v>
      </c>
      <c r="P2795" s="49">
        <v>1810</v>
      </c>
      <c r="Q2795" s="49">
        <v>1870</v>
      </c>
      <c r="R2795" s="49">
        <v>1980</v>
      </c>
      <c r="S2795" s="49">
        <v>1880</v>
      </c>
      <c r="T2795" s="49">
        <v>1960</v>
      </c>
      <c r="U2795" s="49">
        <v>2000</v>
      </c>
      <c r="V2795" s="49">
        <v>2010</v>
      </c>
    </row>
    <row r="2796" spans="1:22" ht="15.75" customHeight="1">
      <c r="A2796" s="139" t="s">
        <v>751</v>
      </c>
      <c r="B2796" s="139" t="s">
        <v>350</v>
      </c>
      <c r="C2796" s="139" t="s">
        <v>792</v>
      </c>
      <c r="D2796" s="139" t="s">
        <v>633</v>
      </c>
      <c r="E2796" s="139" t="s">
        <v>754</v>
      </c>
      <c r="F2796" s="49">
        <v>0</v>
      </c>
      <c r="G2796" s="49">
        <v>0</v>
      </c>
      <c r="H2796" s="49">
        <v>0</v>
      </c>
      <c r="I2796" s="49">
        <v>0</v>
      </c>
      <c r="J2796" s="49">
        <v>0</v>
      </c>
      <c r="K2796" s="49">
        <v>0</v>
      </c>
      <c r="L2796" s="49">
        <v>0</v>
      </c>
      <c r="M2796" s="49">
        <v>0</v>
      </c>
      <c r="N2796" s="49">
        <v>0</v>
      </c>
      <c r="O2796" s="139" t="s">
        <v>791</v>
      </c>
      <c r="P2796" s="139" t="s">
        <v>791</v>
      </c>
      <c r="Q2796" s="139" t="s">
        <v>791</v>
      </c>
      <c r="R2796" s="139" t="s">
        <v>791</v>
      </c>
      <c r="S2796" s="139" t="s">
        <v>791</v>
      </c>
      <c r="T2796" s="139" t="s">
        <v>791</v>
      </c>
      <c r="U2796" s="139" t="s">
        <v>791</v>
      </c>
      <c r="V2796" s="139" t="s">
        <v>791</v>
      </c>
    </row>
    <row r="2797" spans="1:22" ht="15.75" customHeight="1">
      <c r="A2797" s="139" t="s">
        <v>751</v>
      </c>
      <c r="B2797" s="139" t="s">
        <v>596</v>
      </c>
      <c r="C2797" s="139" t="s">
        <v>792</v>
      </c>
      <c r="D2797" s="139" t="s">
        <v>633</v>
      </c>
      <c r="E2797" s="139" t="s">
        <v>754</v>
      </c>
      <c r="F2797" s="49">
        <v>765</v>
      </c>
      <c r="G2797" s="49">
        <v>572</v>
      </c>
      <c r="H2797" s="49">
        <v>750</v>
      </c>
      <c r="I2797" s="49">
        <v>1490</v>
      </c>
      <c r="J2797" s="49">
        <v>1620</v>
      </c>
      <c r="K2797" s="49">
        <v>1610</v>
      </c>
      <c r="L2797" s="49">
        <v>1590</v>
      </c>
      <c r="M2797" s="49">
        <v>1610</v>
      </c>
      <c r="N2797" s="49">
        <v>1570</v>
      </c>
      <c r="O2797" s="49">
        <v>1510</v>
      </c>
      <c r="P2797" s="49">
        <v>1450</v>
      </c>
      <c r="Q2797" s="49">
        <v>1570</v>
      </c>
      <c r="R2797" s="49">
        <v>1360</v>
      </c>
      <c r="S2797" s="49">
        <v>1150</v>
      </c>
      <c r="T2797" s="49">
        <v>1510</v>
      </c>
      <c r="U2797" s="49">
        <v>1270</v>
      </c>
      <c r="V2797" s="49">
        <v>1290</v>
      </c>
    </row>
    <row r="2798" spans="1:22" ht="15.75" customHeight="1">
      <c r="A2798" s="139" t="s">
        <v>751</v>
      </c>
      <c r="B2798" s="139" t="s">
        <v>353</v>
      </c>
      <c r="C2798" s="139" t="s">
        <v>792</v>
      </c>
      <c r="D2798" s="139" t="s">
        <v>633</v>
      </c>
      <c r="E2798" s="139" t="s">
        <v>754</v>
      </c>
      <c r="F2798" s="49">
        <v>23.2</v>
      </c>
      <c r="G2798" s="49">
        <v>17.899999999999999</v>
      </c>
      <c r="H2798" s="49">
        <v>15.9</v>
      </c>
      <c r="I2798" s="49">
        <v>15.8</v>
      </c>
      <c r="J2798" s="49">
        <v>15.4</v>
      </c>
      <c r="K2798" s="49">
        <v>15.4</v>
      </c>
      <c r="L2798" s="49">
        <v>15</v>
      </c>
      <c r="M2798" s="49">
        <v>14.7</v>
      </c>
      <c r="N2798" s="49">
        <v>14.4</v>
      </c>
      <c r="O2798" s="49">
        <v>14</v>
      </c>
      <c r="P2798" s="49">
        <v>13.8</v>
      </c>
      <c r="Q2798" s="49">
        <v>12.9</v>
      </c>
      <c r="R2798" s="49">
        <v>13.2</v>
      </c>
      <c r="S2798" s="50">
        <f t="array" ref="S2798">TREND($N2798:$R2798,$N$1:$R$1,S$1)</f>
        <v>12.610000000000014</v>
      </c>
      <c r="T2798" s="50">
        <f t="array" ref="T2798">TREND($N2798:$R2798,$N$1:$R$1,T$1)</f>
        <v>12.259999999999991</v>
      </c>
      <c r="U2798" s="50">
        <f t="array" ref="U2798">TREND($N2798:$R2798,$N$1:$R$1,U$1)</f>
        <v>11.909999999999968</v>
      </c>
      <c r="V2798" s="50">
        <f t="array" ref="V2798">TREND($N2798:$R2798,$N$1:$R$1,V$1)</f>
        <v>11.560000000000059</v>
      </c>
    </row>
    <row r="2799" spans="1:22" ht="15.75" customHeight="1">
      <c r="A2799" s="139" t="s">
        <v>751</v>
      </c>
      <c r="B2799" s="139" t="s">
        <v>357</v>
      </c>
      <c r="C2799" s="139" t="s">
        <v>792</v>
      </c>
      <c r="D2799" s="139" t="s">
        <v>633</v>
      </c>
      <c r="E2799" s="139" t="s">
        <v>754</v>
      </c>
      <c r="F2799" s="49">
        <v>2.36</v>
      </c>
      <c r="G2799" s="49">
        <v>4.8</v>
      </c>
      <c r="H2799" s="49">
        <v>4.83</v>
      </c>
      <c r="I2799" s="49">
        <v>4.8899999999999997</v>
      </c>
      <c r="J2799" s="49">
        <v>4.9000000000000004</v>
      </c>
      <c r="K2799" s="49">
        <v>5.92</v>
      </c>
      <c r="L2799" s="49">
        <v>6.23</v>
      </c>
      <c r="M2799" s="49">
        <v>2.1800000000000002</v>
      </c>
      <c r="N2799" s="49">
        <v>2.44</v>
      </c>
      <c r="O2799" s="49">
        <v>2.81</v>
      </c>
      <c r="P2799" s="49">
        <v>4.1100000000000003</v>
      </c>
      <c r="Q2799" s="49">
        <v>1.54</v>
      </c>
      <c r="R2799" s="49">
        <v>0.35299999999999998</v>
      </c>
      <c r="S2799" s="50">
        <f t="array" ref="S2799">TREND($N2799:$R2799,$N$1:$R$1,S$1)</f>
        <v>0.61740000000008877</v>
      </c>
      <c r="T2799" s="50">
        <f t="array" ref="T2799">TREND($N2799:$R2799,$N$1:$R$1,T$1)</f>
        <v>7.3000000000092768E-2</v>
      </c>
      <c r="U2799" s="50">
        <f t="array" ref="U2799">TREND($N2799:$R2799,$N$1:$R$1,U$1)</f>
        <v>-0.47139999999990323</v>
      </c>
      <c r="V2799" s="50">
        <f t="array" ref="V2799">TREND($N2799:$R2799,$N$1:$R$1,V$1)</f>
        <v>-1.0157999999998992</v>
      </c>
    </row>
    <row r="2800" spans="1:22" ht="15.75" customHeight="1">
      <c r="A2800" s="139" t="s">
        <v>751</v>
      </c>
      <c r="B2800" s="139" t="s">
        <v>365</v>
      </c>
      <c r="C2800" s="139" t="s">
        <v>792</v>
      </c>
      <c r="D2800" s="139" t="s">
        <v>633</v>
      </c>
      <c r="E2800" s="139" t="s">
        <v>754</v>
      </c>
      <c r="F2800" s="49">
        <v>0.33700000000000002</v>
      </c>
      <c r="G2800" s="49">
        <v>0.34300000000000003</v>
      </c>
      <c r="H2800" s="49">
        <v>0.34499999999999997</v>
      </c>
      <c r="I2800" s="49">
        <v>0.34899999999999998</v>
      </c>
      <c r="J2800" s="49">
        <v>0.35</v>
      </c>
      <c r="K2800" s="49">
        <v>0.42299999999999999</v>
      </c>
      <c r="L2800" s="49">
        <v>0.44500000000000001</v>
      </c>
      <c r="M2800" s="49">
        <v>0.156</v>
      </c>
      <c r="N2800" s="49">
        <v>0.17499999999999999</v>
      </c>
      <c r="O2800" s="49">
        <v>0.20100000000000001</v>
      </c>
      <c r="P2800" s="49">
        <v>0.29299999999999998</v>
      </c>
      <c r="Q2800" s="49">
        <v>0.11</v>
      </c>
      <c r="R2800" s="49">
        <v>2.52E-2</v>
      </c>
      <c r="S2800" s="50">
        <f t="array" ref="S2800">TREND($N2800:$R2800,$N$1:$R$1,S$1)</f>
        <v>4.3659999999988486E-2</v>
      </c>
      <c r="T2800" s="50">
        <f t="array" ref="T2800">TREND($N2800:$R2800,$N$1:$R$1,T$1)</f>
        <v>4.5999999999963848E-3</v>
      </c>
      <c r="U2800" s="50">
        <f t="array" ref="U2800">TREND($N2800:$R2800,$N$1:$R$1,U$1)</f>
        <v>-3.4460000000009927E-2</v>
      </c>
      <c r="V2800" s="50">
        <f t="array" ref="V2800">TREND($N2800:$R2800,$N$1:$R$1,V$1)</f>
        <v>-7.3520000000002028E-2</v>
      </c>
    </row>
    <row r="2801" spans="1:22" ht="15.75" customHeight="1">
      <c r="A2801" s="139" t="s">
        <v>751</v>
      </c>
      <c r="B2801" s="139" t="s">
        <v>352</v>
      </c>
      <c r="C2801" s="139" t="s">
        <v>792</v>
      </c>
      <c r="D2801" s="139" t="s">
        <v>633</v>
      </c>
      <c r="E2801" s="139" t="s">
        <v>754</v>
      </c>
      <c r="F2801" s="49">
        <v>0.33700000000000002</v>
      </c>
      <c r="G2801" s="49">
        <v>0.34300000000000003</v>
      </c>
      <c r="H2801" s="49">
        <v>0.34499999999999997</v>
      </c>
      <c r="I2801" s="49">
        <v>0.34899999999999998</v>
      </c>
      <c r="J2801" s="49">
        <v>0.35</v>
      </c>
      <c r="K2801" s="49">
        <v>0.42299999999999999</v>
      </c>
      <c r="L2801" s="49">
        <v>0.44500000000000001</v>
      </c>
      <c r="M2801" s="49">
        <v>0.156</v>
      </c>
      <c r="N2801" s="49">
        <v>0.17499999999999999</v>
      </c>
      <c r="O2801" s="49">
        <v>0.20100000000000001</v>
      </c>
      <c r="P2801" s="49">
        <v>0.29299999999999998</v>
      </c>
      <c r="Q2801" s="49">
        <v>0.11</v>
      </c>
      <c r="R2801" s="49">
        <v>2.52E-2</v>
      </c>
      <c r="S2801" s="50">
        <f t="array" ref="S2801">TREND($N2801:$R2801,$N$1:$R$1,S$1)</f>
        <v>4.3659999999988486E-2</v>
      </c>
      <c r="T2801" s="50">
        <f t="array" ref="T2801">TREND($N2801:$R2801,$N$1:$R$1,T$1)</f>
        <v>4.5999999999963848E-3</v>
      </c>
      <c r="U2801" s="50">
        <f t="array" ref="U2801">TREND($N2801:$R2801,$N$1:$R$1,U$1)</f>
        <v>-3.4460000000009927E-2</v>
      </c>
      <c r="V2801" s="50">
        <f t="array" ref="V2801">TREND($N2801:$R2801,$N$1:$R$1,V$1)</f>
        <v>-7.3520000000002028E-2</v>
      </c>
    </row>
    <row r="2802" spans="1:22" ht="15.75" customHeight="1">
      <c r="A2802" s="139" t="s">
        <v>751</v>
      </c>
      <c r="B2802" s="139" t="s">
        <v>367</v>
      </c>
      <c r="C2802" s="139" t="s">
        <v>792</v>
      </c>
      <c r="D2802" s="139" t="s">
        <v>633</v>
      </c>
      <c r="E2802" s="139" t="s">
        <v>754</v>
      </c>
      <c r="F2802" s="49">
        <v>0.33700000000000002</v>
      </c>
      <c r="G2802" s="49">
        <v>0.34300000000000003</v>
      </c>
      <c r="H2802" s="49">
        <v>0.34499999999999997</v>
      </c>
      <c r="I2802" s="49">
        <v>0.34899999999999998</v>
      </c>
      <c r="J2802" s="49">
        <v>0.35</v>
      </c>
      <c r="K2802" s="49">
        <v>0.42299999999999999</v>
      </c>
      <c r="L2802" s="49">
        <v>0.44500000000000001</v>
      </c>
      <c r="M2802" s="49">
        <v>0.156</v>
      </c>
      <c r="N2802" s="49">
        <v>0.17499999999999999</v>
      </c>
      <c r="O2802" s="49">
        <v>0.20100000000000001</v>
      </c>
      <c r="P2802" s="49">
        <v>0.29299999999999998</v>
      </c>
      <c r="Q2802" s="49">
        <v>0.11</v>
      </c>
      <c r="R2802" s="49">
        <v>2.52E-2</v>
      </c>
      <c r="S2802" s="50">
        <f t="array" ref="S2802">TREND($N2802:$R2802,$N$1:$R$1,S$1)</f>
        <v>4.3659999999988486E-2</v>
      </c>
      <c r="T2802" s="50">
        <f t="array" ref="T2802">TREND($N2802:$R2802,$N$1:$R$1,T$1)</f>
        <v>4.5999999999963848E-3</v>
      </c>
      <c r="U2802" s="50">
        <f t="array" ref="U2802">TREND($N2802:$R2802,$N$1:$R$1,U$1)</f>
        <v>-3.4460000000009927E-2</v>
      </c>
      <c r="V2802" s="50">
        <f t="array" ref="V2802">TREND($N2802:$R2802,$N$1:$R$1,V$1)</f>
        <v>-7.3520000000002028E-2</v>
      </c>
    </row>
    <row r="2803" spans="1:22" ht="15.75" customHeight="1">
      <c r="A2803" s="139" t="s">
        <v>751</v>
      </c>
      <c r="B2803" s="139" t="s">
        <v>359</v>
      </c>
      <c r="C2803" s="139" t="s">
        <v>792</v>
      </c>
      <c r="D2803" s="139" t="s">
        <v>633</v>
      </c>
      <c r="E2803" s="139" t="s">
        <v>754</v>
      </c>
      <c r="F2803" s="49">
        <v>38.5</v>
      </c>
      <c r="G2803" s="49">
        <v>37</v>
      </c>
      <c r="H2803" s="49">
        <v>36</v>
      </c>
      <c r="I2803" s="49">
        <v>35.200000000000003</v>
      </c>
      <c r="J2803" s="49">
        <v>36.299999999999997</v>
      </c>
      <c r="K2803" s="49">
        <v>31.9</v>
      </c>
      <c r="L2803" s="49">
        <v>29.9</v>
      </c>
      <c r="M2803" s="49">
        <v>33.6</v>
      </c>
      <c r="N2803" s="49">
        <v>28.6</v>
      </c>
      <c r="O2803" s="49">
        <v>24.9</v>
      </c>
      <c r="P2803" s="49">
        <v>30.3</v>
      </c>
      <c r="Q2803" s="49">
        <v>25.8</v>
      </c>
      <c r="R2803" s="49">
        <v>25</v>
      </c>
      <c r="S2803" s="49">
        <v>26</v>
      </c>
      <c r="T2803" s="49">
        <v>23.6</v>
      </c>
      <c r="U2803" s="49">
        <v>23.4</v>
      </c>
      <c r="V2803" s="49">
        <v>26.4</v>
      </c>
    </row>
    <row r="2804" spans="1:22" ht="15.75" customHeight="1">
      <c r="A2804" s="139" t="s">
        <v>751</v>
      </c>
      <c r="B2804" s="139" t="s">
        <v>363</v>
      </c>
      <c r="C2804" s="139" t="s">
        <v>792</v>
      </c>
      <c r="D2804" s="139" t="s">
        <v>633</v>
      </c>
      <c r="E2804" s="139" t="s">
        <v>754</v>
      </c>
      <c r="F2804" s="49">
        <v>252</v>
      </c>
      <c r="G2804" s="49">
        <v>200</v>
      </c>
      <c r="H2804" s="49">
        <v>154</v>
      </c>
      <c r="I2804" s="49">
        <v>92.5</v>
      </c>
      <c r="J2804" s="49">
        <v>192</v>
      </c>
      <c r="K2804" s="49">
        <v>133</v>
      </c>
      <c r="L2804" s="49">
        <v>247</v>
      </c>
      <c r="M2804" s="49">
        <v>180</v>
      </c>
      <c r="N2804" s="49">
        <v>215</v>
      </c>
      <c r="O2804" s="49">
        <v>217</v>
      </c>
      <c r="P2804" s="49">
        <v>264</v>
      </c>
      <c r="Q2804" s="49">
        <v>299</v>
      </c>
      <c r="R2804" s="49">
        <v>381</v>
      </c>
      <c r="S2804" s="50">
        <f t="array" ref="S2804">TREND($N2804:$R2804,$N$1:$R$1,S$1)</f>
        <v>399.39999999999418</v>
      </c>
      <c r="T2804" s="50">
        <f t="array" ref="T2804">TREND($N2804:$R2804,$N$1:$R$1,T$1)</f>
        <v>440.79999999998836</v>
      </c>
      <c r="U2804" s="50">
        <f t="array" ref="U2804">TREND($N2804:$R2804,$N$1:$R$1,U$1)</f>
        <v>482.19999999999709</v>
      </c>
      <c r="V2804" s="50">
        <f t="array" ref="V2804">TREND($N2804:$R2804,$N$1:$R$1,V$1)</f>
        <v>523.59999999999127</v>
      </c>
    </row>
    <row r="2805" spans="1:22" ht="15.75" customHeight="1">
      <c r="A2805" s="139" t="s">
        <v>751</v>
      </c>
      <c r="B2805" s="139" t="s">
        <v>369</v>
      </c>
      <c r="C2805" s="139" t="s">
        <v>792</v>
      </c>
      <c r="D2805" s="139" t="s">
        <v>633</v>
      </c>
      <c r="E2805" s="139" t="s">
        <v>754</v>
      </c>
      <c r="F2805" s="49">
        <v>3.7</v>
      </c>
      <c r="G2805" s="49">
        <v>3.77</v>
      </c>
      <c r="H2805" s="49">
        <v>4.83</v>
      </c>
      <c r="I2805" s="49">
        <v>4.8899999999999997</v>
      </c>
      <c r="J2805" s="49">
        <v>4.9000000000000004</v>
      </c>
      <c r="K2805" s="49">
        <v>5.92</v>
      </c>
      <c r="L2805" s="49">
        <v>6.23</v>
      </c>
      <c r="M2805" s="49">
        <v>2.1800000000000002</v>
      </c>
      <c r="N2805" s="49">
        <v>2.44</v>
      </c>
      <c r="O2805" s="49">
        <v>2.81</v>
      </c>
      <c r="P2805" s="49">
        <v>4.1100000000000003</v>
      </c>
      <c r="Q2805" s="49">
        <v>1.54</v>
      </c>
      <c r="R2805" s="49">
        <v>0.35299999999999998</v>
      </c>
      <c r="S2805" s="50">
        <f t="array" ref="S2805">TREND($N2805:$R2805,$N$1:$R$1,S$1)</f>
        <v>0.61740000000008877</v>
      </c>
      <c r="T2805" s="50">
        <f t="array" ref="T2805">TREND($N2805:$R2805,$N$1:$R$1,T$1)</f>
        <v>7.3000000000092768E-2</v>
      </c>
      <c r="U2805" s="50">
        <f t="array" ref="U2805">TREND($N2805:$R2805,$N$1:$R$1,U$1)</f>
        <v>-0.47139999999990323</v>
      </c>
      <c r="V2805" s="50">
        <f t="array" ref="V2805">TREND($N2805:$R2805,$N$1:$R$1,V$1)</f>
        <v>-1.0157999999998992</v>
      </c>
    </row>
    <row r="2806" spans="1:22" ht="15.75" customHeight="1">
      <c r="A2806" s="139" t="s">
        <v>751</v>
      </c>
      <c r="B2806" s="139" t="s">
        <v>375</v>
      </c>
      <c r="C2806" s="139" t="s">
        <v>792</v>
      </c>
      <c r="D2806" s="139" t="s">
        <v>633</v>
      </c>
      <c r="E2806" s="139" t="s">
        <v>754</v>
      </c>
      <c r="F2806" s="49">
        <v>45.8</v>
      </c>
      <c r="G2806" s="49">
        <v>37.700000000000003</v>
      </c>
      <c r="H2806" s="49">
        <v>12.8</v>
      </c>
      <c r="I2806" s="49">
        <v>12.9</v>
      </c>
      <c r="J2806" s="49">
        <v>13</v>
      </c>
      <c r="K2806" s="49">
        <v>15.7</v>
      </c>
      <c r="L2806" s="49">
        <v>16.5</v>
      </c>
      <c r="M2806" s="49">
        <v>5.76</v>
      </c>
      <c r="N2806" s="49">
        <v>6.46</v>
      </c>
      <c r="O2806" s="49">
        <v>7.44</v>
      </c>
      <c r="P2806" s="49">
        <v>10.9</v>
      </c>
      <c r="Q2806" s="49">
        <v>4.08</v>
      </c>
      <c r="R2806" s="49">
        <v>0.93200000000000005</v>
      </c>
      <c r="S2806" s="50">
        <f t="array" ref="S2806">TREND($N2806:$R2806,$N$1:$R$1,S$1)</f>
        <v>1.6376000000000204</v>
      </c>
      <c r="T2806" s="50">
        <f t="array" ref="T2806">TREND($N2806:$R2806,$N$1:$R$1,T$1)</f>
        <v>0.19599999999991269</v>
      </c>
      <c r="U2806" s="50">
        <f t="array" ref="U2806">TREND($N2806:$R2806,$N$1:$R$1,U$1)</f>
        <v>-1.245600000000195</v>
      </c>
      <c r="V2806" s="50">
        <f t="array" ref="V2806">TREND($N2806:$R2806,$N$1:$R$1,V$1)</f>
        <v>-2.6872000000003027</v>
      </c>
    </row>
    <row r="2807" spans="1:22" ht="15.75" customHeight="1">
      <c r="A2807" s="139" t="s">
        <v>751</v>
      </c>
      <c r="B2807" s="139" t="s">
        <v>314</v>
      </c>
      <c r="C2807" s="139" t="s">
        <v>792</v>
      </c>
      <c r="D2807" s="139" t="s">
        <v>633</v>
      </c>
      <c r="E2807" s="139" t="s">
        <v>754</v>
      </c>
      <c r="F2807" s="49">
        <v>60.9</v>
      </c>
      <c r="G2807" s="49">
        <v>92.1</v>
      </c>
      <c r="H2807" s="49">
        <v>80.8</v>
      </c>
      <c r="I2807" s="49">
        <v>71.8</v>
      </c>
      <c r="J2807" s="49">
        <v>75.900000000000006</v>
      </c>
      <c r="K2807" s="49">
        <v>85.5</v>
      </c>
      <c r="L2807" s="49">
        <v>80.7</v>
      </c>
      <c r="M2807" s="49">
        <v>89.3</v>
      </c>
      <c r="N2807" s="49">
        <v>96.6</v>
      </c>
      <c r="O2807" s="49">
        <v>77</v>
      </c>
      <c r="P2807" s="49">
        <v>88</v>
      </c>
      <c r="Q2807" s="49">
        <v>105</v>
      </c>
      <c r="R2807" s="49">
        <v>101</v>
      </c>
      <c r="S2807" s="49">
        <v>74.599999999999994</v>
      </c>
      <c r="T2807" s="49">
        <v>69.5</v>
      </c>
      <c r="U2807" s="49">
        <v>69.3</v>
      </c>
      <c r="V2807" s="49">
        <v>76.2</v>
      </c>
    </row>
    <row r="2808" spans="1:22" ht="15.75" customHeight="1">
      <c r="A2808" s="139" t="s">
        <v>751</v>
      </c>
      <c r="B2808" s="139" t="s">
        <v>371</v>
      </c>
      <c r="C2808" s="139" t="s">
        <v>792</v>
      </c>
      <c r="D2808" s="139" t="s">
        <v>633</v>
      </c>
      <c r="E2808" s="139" t="s">
        <v>754</v>
      </c>
      <c r="F2808" s="49">
        <v>3.03</v>
      </c>
      <c r="G2808" s="49">
        <v>2.74</v>
      </c>
      <c r="H2808" s="49">
        <v>2.76</v>
      </c>
      <c r="I2808" s="49">
        <v>2.79</v>
      </c>
      <c r="J2808" s="49">
        <v>2.8</v>
      </c>
      <c r="K2808" s="49">
        <v>3.39</v>
      </c>
      <c r="L2808" s="49">
        <v>3.56</v>
      </c>
      <c r="M2808" s="49">
        <v>1.25</v>
      </c>
      <c r="N2808" s="49">
        <v>1.4</v>
      </c>
      <c r="O2808" s="49">
        <v>1.61</v>
      </c>
      <c r="P2808" s="49">
        <v>2.35</v>
      </c>
      <c r="Q2808" s="49">
        <v>0.88200000000000001</v>
      </c>
      <c r="R2808" s="49">
        <v>0.20100000000000001</v>
      </c>
      <c r="S2808" s="50">
        <f t="array" ref="S2808">TREND($N2808:$R2808,$N$1:$R$1,S$1)</f>
        <v>0.35080000000004929</v>
      </c>
      <c r="T2808" s="50">
        <f t="array" ref="T2808">TREND($N2808:$R2808,$N$1:$R$1,T$1)</f>
        <v>3.8200000000074397E-2</v>
      </c>
      <c r="U2808" s="50">
        <f t="array" ref="U2808">TREND($N2808:$R2808,$N$1:$R$1,U$1)</f>
        <v>-0.27440000000001419</v>
      </c>
      <c r="V2808" s="50">
        <f t="array" ref="V2808">TREND($N2808:$R2808,$N$1:$R$1,V$1)</f>
        <v>-0.58699999999998909</v>
      </c>
    </row>
    <row r="2809" spans="1:22" ht="15.75" customHeight="1">
      <c r="A2809" s="139" t="s">
        <v>751</v>
      </c>
      <c r="B2809" s="139" t="s">
        <v>377</v>
      </c>
      <c r="C2809" s="139" t="s">
        <v>792</v>
      </c>
      <c r="D2809" s="139" t="s">
        <v>633</v>
      </c>
      <c r="E2809" s="139" t="s">
        <v>754</v>
      </c>
      <c r="F2809" s="49">
        <v>104</v>
      </c>
      <c r="G2809" s="49">
        <v>108</v>
      </c>
      <c r="H2809" s="49">
        <v>117</v>
      </c>
      <c r="I2809" s="49">
        <v>127</v>
      </c>
      <c r="J2809" s="49">
        <v>151</v>
      </c>
      <c r="K2809" s="49">
        <v>142</v>
      </c>
      <c r="L2809" s="49">
        <v>144</v>
      </c>
      <c r="M2809" s="49">
        <v>149</v>
      </c>
      <c r="N2809" s="49">
        <v>90.7</v>
      </c>
      <c r="O2809" s="49">
        <v>98</v>
      </c>
      <c r="P2809" s="49">
        <v>106</v>
      </c>
      <c r="Q2809" s="49">
        <v>129</v>
      </c>
      <c r="R2809" s="49">
        <v>142</v>
      </c>
      <c r="S2809" s="49">
        <v>174</v>
      </c>
      <c r="T2809" s="49">
        <v>160</v>
      </c>
      <c r="U2809" s="49">
        <v>187</v>
      </c>
      <c r="V2809" s="49">
        <v>188</v>
      </c>
    </row>
    <row r="2810" spans="1:22" ht="15.75" customHeight="1">
      <c r="A2810" s="139" t="s">
        <v>751</v>
      </c>
      <c r="B2810" s="139" t="s">
        <v>383</v>
      </c>
      <c r="C2810" s="139" t="s">
        <v>792</v>
      </c>
      <c r="D2810" s="139" t="s">
        <v>633</v>
      </c>
      <c r="E2810" s="139" t="s">
        <v>754</v>
      </c>
      <c r="F2810" s="49">
        <v>4770</v>
      </c>
      <c r="G2810" s="49">
        <v>4500</v>
      </c>
      <c r="H2810" s="49">
        <v>4520</v>
      </c>
      <c r="I2810" s="49">
        <v>4810</v>
      </c>
      <c r="J2810" s="49">
        <v>5110</v>
      </c>
      <c r="K2810" s="49">
        <v>5300</v>
      </c>
      <c r="L2810" s="49">
        <v>5270</v>
      </c>
      <c r="M2810" s="49">
        <v>5640</v>
      </c>
      <c r="N2810" s="49">
        <v>5860</v>
      </c>
      <c r="O2810" s="49">
        <v>6310</v>
      </c>
      <c r="P2810" s="49">
        <v>6220</v>
      </c>
      <c r="Q2810" s="49">
        <v>6440</v>
      </c>
      <c r="R2810" s="49">
        <v>6620</v>
      </c>
      <c r="S2810" s="50">
        <f t="array" ref="S2810">TREND($N2810:$R2810,$N$1:$R$1,S$1)</f>
        <v>6785</v>
      </c>
      <c r="T2810" s="50">
        <f t="array" ref="T2810">TREND($N2810:$R2810,$N$1:$R$1,T$1)</f>
        <v>6950</v>
      </c>
      <c r="U2810" s="50">
        <f t="array" ref="U2810">TREND($N2810:$R2810,$N$1:$R$1,U$1)</f>
        <v>7115</v>
      </c>
      <c r="V2810" s="50">
        <f t="array" ref="V2810">TREND($N2810:$R2810,$N$1:$R$1,V$1)</f>
        <v>7280</v>
      </c>
    </row>
    <row r="2811" spans="1:22" ht="15.75" customHeight="1">
      <c r="A2811" s="139" t="s">
        <v>751</v>
      </c>
      <c r="B2811" s="139" t="s">
        <v>381</v>
      </c>
      <c r="C2811" s="139" t="s">
        <v>792</v>
      </c>
      <c r="D2811" s="139" t="s">
        <v>633</v>
      </c>
      <c r="E2811" s="139" t="s">
        <v>754</v>
      </c>
      <c r="F2811" s="49">
        <v>15800</v>
      </c>
      <c r="G2811" s="49">
        <v>16200</v>
      </c>
      <c r="H2811" s="49">
        <v>15100</v>
      </c>
      <c r="I2811" s="49">
        <v>16100</v>
      </c>
      <c r="J2811" s="49">
        <v>16800</v>
      </c>
      <c r="K2811" s="49">
        <v>17900</v>
      </c>
      <c r="L2811" s="49">
        <v>19600</v>
      </c>
      <c r="M2811" s="49">
        <v>20700</v>
      </c>
      <c r="N2811" s="49">
        <v>21300</v>
      </c>
      <c r="O2811" s="49">
        <v>21300</v>
      </c>
      <c r="P2811" s="49">
        <v>22400</v>
      </c>
      <c r="Q2811" s="49">
        <v>23500</v>
      </c>
      <c r="R2811" s="49">
        <v>23900</v>
      </c>
      <c r="S2811" s="50">
        <f t="array" ref="S2811">TREND($N2811:$R2811,$N$1:$R$1,S$1)</f>
        <v>24700</v>
      </c>
      <c r="T2811" s="50">
        <f t="array" ref="T2811">TREND($N2811:$R2811,$N$1:$R$1,T$1)</f>
        <v>25440</v>
      </c>
      <c r="U2811" s="50">
        <f t="array" ref="U2811">TREND($N2811:$R2811,$N$1:$R$1,U$1)</f>
        <v>26180</v>
      </c>
      <c r="V2811" s="50">
        <f t="array" ref="V2811">TREND($N2811:$R2811,$N$1:$R$1,V$1)</f>
        <v>26920</v>
      </c>
    </row>
    <row r="2812" spans="1:22" ht="15.75" customHeight="1">
      <c r="A2812" s="139" t="s">
        <v>751</v>
      </c>
      <c r="B2812" s="139" t="s">
        <v>389</v>
      </c>
      <c r="C2812" s="139" t="s">
        <v>792</v>
      </c>
      <c r="D2812" s="139" t="s">
        <v>633</v>
      </c>
      <c r="E2812" s="139" t="s">
        <v>754</v>
      </c>
      <c r="F2812" s="49">
        <v>409</v>
      </c>
      <c r="G2812" s="49">
        <v>424</v>
      </c>
      <c r="H2812" s="49">
        <v>311</v>
      </c>
      <c r="I2812" s="49">
        <v>423</v>
      </c>
      <c r="J2812" s="49">
        <v>272</v>
      </c>
      <c r="K2812" s="49">
        <v>295</v>
      </c>
      <c r="L2812" s="49">
        <v>284</v>
      </c>
      <c r="M2812" s="49">
        <v>400</v>
      </c>
      <c r="N2812" s="49">
        <v>293</v>
      </c>
      <c r="O2812" s="49">
        <v>348</v>
      </c>
      <c r="P2812" s="49">
        <v>473</v>
      </c>
      <c r="Q2812" s="49">
        <v>393</v>
      </c>
      <c r="R2812" s="49">
        <v>251</v>
      </c>
      <c r="S2812" s="49">
        <v>537</v>
      </c>
      <c r="T2812" s="49">
        <v>407</v>
      </c>
      <c r="U2812" s="49">
        <v>421</v>
      </c>
      <c r="V2812" s="49">
        <v>461</v>
      </c>
    </row>
    <row r="2813" spans="1:22" ht="15.75" customHeight="1">
      <c r="A2813" s="139" t="s">
        <v>751</v>
      </c>
      <c r="B2813" s="139" t="s">
        <v>385</v>
      </c>
      <c r="C2813" s="139" t="s">
        <v>792</v>
      </c>
      <c r="D2813" s="139" t="s">
        <v>633</v>
      </c>
      <c r="E2813" s="139" t="s">
        <v>754</v>
      </c>
      <c r="F2813" s="49">
        <v>1370</v>
      </c>
      <c r="G2813" s="49">
        <v>1330</v>
      </c>
      <c r="H2813" s="49">
        <v>1330</v>
      </c>
      <c r="I2813" s="49">
        <v>1440</v>
      </c>
      <c r="J2813" s="49">
        <v>1650</v>
      </c>
      <c r="K2813" s="49">
        <v>1400</v>
      </c>
      <c r="L2813" s="49">
        <v>1730</v>
      </c>
      <c r="M2813" s="49">
        <v>1610</v>
      </c>
      <c r="N2813" s="49">
        <v>1990</v>
      </c>
      <c r="O2813" s="49">
        <v>1810</v>
      </c>
      <c r="P2813" s="49">
        <v>1790</v>
      </c>
      <c r="Q2813" s="49">
        <v>1560</v>
      </c>
      <c r="R2813" s="49">
        <v>1570</v>
      </c>
      <c r="S2813" s="50">
        <f t="array" ref="S2813">TREND($N2813:$R2813,$N$1:$R$1,S$1)</f>
        <v>1417</v>
      </c>
      <c r="T2813" s="50">
        <f t="array" ref="T2813">TREND($N2813:$R2813,$N$1:$R$1,T$1)</f>
        <v>1308</v>
      </c>
      <c r="U2813" s="50">
        <f t="array" ref="U2813">TREND($N2813:$R2813,$N$1:$R$1,U$1)</f>
        <v>1199</v>
      </c>
      <c r="V2813" s="50">
        <f t="array" ref="V2813">TREND($N2813:$R2813,$N$1:$R$1,V$1)</f>
        <v>1090</v>
      </c>
    </row>
    <row r="2814" spans="1:22" ht="15.75" customHeight="1">
      <c r="A2814" s="139" t="s">
        <v>751</v>
      </c>
      <c r="B2814" s="139" t="s">
        <v>387</v>
      </c>
      <c r="C2814" s="139" t="s">
        <v>792</v>
      </c>
      <c r="D2814" s="139" t="s">
        <v>633</v>
      </c>
      <c r="E2814" s="139" t="s">
        <v>754</v>
      </c>
      <c r="F2814" s="49">
        <v>375</v>
      </c>
      <c r="G2814" s="49">
        <v>375</v>
      </c>
      <c r="H2814" s="49">
        <v>690</v>
      </c>
      <c r="I2814" s="49">
        <v>16</v>
      </c>
      <c r="J2814" s="49">
        <v>2.74</v>
      </c>
      <c r="K2814" s="49">
        <v>168</v>
      </c>
      <c r="L2814" s="49">
        <v>222</v>
      </c>
      <c r="M2814" s="49">
        <v>170</v>
      </c>
      <c r="N2814" s="49">
        <v>219</v>
      </c>
      <c r="O2814" s="49">
        <v>238</v>
      </c>
      <c r="P2814" s="49">
        <v>336</v>
      </c>
      <c r="Q2814" s="49">
        <v>349</v>
      </c>
      <c r="R2814" s="49">
        <v>365</v>
      </c>
      <c r="S2814" s="50">
        <f t="array" ref="S2814">TREND($N2814:$R2814,$N$1:$R$1,S$1)</f>
        <v>422.29999999998836</v>
      </c>
      <c r="T2814" s="50">
        <f t="array" ref="T2814">TREND($N2814:$R2814,$N$1:$R$1,T$1)</f>
        <v>462.59999999999127</v>
      </c>
      <c r="U2814" s="50">
        <f t="array" ref="U2814">TREND($N2814:$R2814,$N$1:$R$1,U$1)</f>
        <v>502.89999999999418</v>
      </c>
      <c r="V2814" s="50">
        <f t="array" ref="V2814">TREND($N2814:$R2814,$N$1:$R$1,V$1)</f>
        <v>543.19999999998254</v>
      </c>
    </row>
    <row r="2815" spans="1:22" ht="15.75" customHeight="1">
      <c r="A2815" s="139" t="s">
        <v>751</v>
      </c>
      <c r="B2815" s="139" t="s">
        <v>379</v>
      </c>
      <c r="C2815" s="139" t="s">
        <v>792</v>
      </c>
      <c r="D2815" s="139" t="s">
        <v>633</v>
      </c>
      <c r="E2815" s="139" t="s">
        <v>754</v>
      </c>
      <c r="F2815" s="49">
        <v>7.4200000000000002E-2</v>
      </c>
      <c r="G2815" s="49">
        <v>7.9500000000000001E-2</v>
      </c>
      <c r="H2815" s="49">
        <v>8.0100000000000005E-2</v>
      </c>
      <c r="I2815" s="49">
        <v>8.2799999999999999E-2</v>
      </c>
      <c r="J2815" s="49">
        <v>8.2799999999999999E-2</v>
      </c>
      <c r="K2815" s="49">
        <v>7.4300000000000005E-2</v>
      </c>
      <c r="L2815" s="49">
        <v>7.6100000000000001E-2</v>
      </c>
      <c r="M2815" s="49">
        <v>0.13300000000000001</v>
      </c>
      <c r="N2815" s="49">
        <v>0.152</v>
      </c>
      <c r="O2815" s="49">
        <v>0.158</v>
      </c>
      <c r="P2815" s="49">
        <v>0.126</v>
      </c>
      <c r="Q2815" s="49">
        <v>0.153</v>
      </c>
      <c r="R2815" s="49">
        <v>0.16800000000000001</v>
      </c>
      <c r="S2815" s="49">
        <v>4.24</v>
      </c>
      <c r="T2815" s="49">
        <v>4.38</v>
      </c>
      <c r="U2815" s="49">
        <v>4.6100000000000003</v>
      </c>
      <c r="V2815" s="49">
        <v>4.72</v>
      </c>
    </row>
    <row r="2816" spans="1:22" ht="15.75" customHeight="1">
      <c r="A2816" s="139" t="s">
        <v>751</v>
      </c>
      <c r="B2816" s="139" t="s">
        <v>391</v>
      </c>
      <c r="C2816" s="139" t="s">
        <v>792</v>
      </c>
      <c r="D2816" s="139" t="s">
        <v>633</v>
      </c>
      <c r="E2816" s="139" t="s">
        <v>754</v>
      </c>
      <c r="F2816" s="49">
        <v>60.6</v>
      </c>
      <c r="G2816" s="49">
        <v>67.2</v>
      </c>
      <c r="H2816" s="49">
        <v>68.3</v>
      </c>
      <c r="I2816" s="49">
        <v>76.900000000000006</v>
      </c>
      <c r="J2816" s="49">
        <v>67.400000000000006</v>
      </c>
      <c r="K2816" s="49">
        <v>53.9</v>
      </c>
      <c r="L2816" s="49">
        <v>49.3</v>
      </c>
      <c r="M2816" s="49">
        <v>44.7</v>
      </c>
      <c r="N2816" s="49">
        <v>39.9</v>
      </c>
      <c r="O2816" s="49">
        <v>39.5</v>
      </c>
      <c r="P2816" s="49">
        <v>36</v>
      </c>
      <c r="Q2816" s="49">
        <v>37.1</v>
      </c>
      <c r="R2816" s="49">
        <v>34.5</v>
      </c>
      <c r="S2816" s="50">
        <f t="array" ref="S2816">TREND($N2816:$R2816,$N$1:$R$1,S$1)</f>
        <v>33.440000000000055</v>
      </c>
      <c r="T2816" s="50">
        <f t="array" ref="T2816">TREND($N2816:$R2816,$N$1:$R$1,T$1)</f>
        <v>32.120000000000346</v>
      </c>
      <c r="U2816" s="50">
        <f t="array" ref="U2816">TREND($N2816:$R2816,$N$1:$R$1,U$1)</f>
        <v>30.800000000000182</v>
      </c>
      <c r="V2816" s="50">
        <f t="array" ref="V2816">TREND($N2816:$R2816,$N$1:$R$1,V$1)</f>
        <v>29.480000000000018</v>
      </c>
    </row>
    <row r="2817" spans="1:22" ht="15.75" customHeight="1">
      <c r="A2817" s="139" t="s">
        <v>751</v>
      </c>
      <c r="B2817" s="139" t="s">
        <v>393</v>
      </c>
      <c r="C2817" s="139" t="s">
        <v>792</v>
      </c>
      <c r="D2817" s="139" t="s">
        <v>633</v>
      </c>
      <c r="E2817" s="139" t="s">
        <v>754</v>
      </c>
      <c r="F2817" s="49">
        <v>527</v>
      </c>
      <c r="G2817" s="49">
        <v>541</v>
      </c>
      <c r="H2817" s="49">
        <v>567</v>
      </c>
      <c r="I2817" s="49">
        <v>571</v>
      </c>
      <c r="J2817" s="49">
        <v>586</v>
      </c>
      <c r="K2817" s="49">
        <v>521</v>
      </c>
      <c r="L2817" s="49">
        <v>551</v>
      </c>
      <c r="M2817" s="49">
        <v>553</v>
      </c>
      <c r="N2817" s="49">
        <v>517</v>
      </c>
      <c r="O2817" s="49">
        <v>389</v>
      </c>
      <c r="P2817" s="49">
        <v>353</v>
      </c>
      <c r="Q2817" s="49">
        <v>376</v>
      </c>
      <c r="R2817" s="49">
        <v>567</v>
      </c>
      <c r="S2817" s="49">
        <v>465</v>
      </c>
      <c r="T2817" s="49">
        <v>423</v>
      </c>
      <c r="U2817" s="49">
        <v>438</v>
      </c>
      <c r="V2817" s="49">
        <v>539</v>
      </c>
    </row>
    <row r="2818" spans="1:22" ht="15.75" customHeight="1">
      <c r="A2818" s="139" t="s">
        <v>751</v>
      </c>
      <c r="B2818" s="139" t="s">
        <v>395</v>
      </c>
      <c r="C2818" s="139" t="s">
        <v>792</v>
      </c>
      <c r="D2818" s="139" t="s">
        <v>633</v>
      </c>
      <c r="E2818" s="139" t="s">
        <v>754</v>
      </c>
      <c r="F2818" s="49">
        <v>3.37</v>
      </c>
      <c r="G2818" s="49">
        <v>2.74</v>
      </c>
      <c r="H2818" s="49">
        <v>3.11</v>
      </c>
      <c r="I2818" s="49">
        <v>3.14</v>
      </c>
      <c r="J2818" s="49">
        <v>3.15</v>
      </c>
      <c r="K2818" s="49">
        <v>5.51</v>
      </c>
      <c r="L2818" s="49">
        <v>9.33</v>
      </c>
      <c r="M2818" s="49">
        <v>8.5500000000000007</v>
      </c>
      <c r="N2818" s="49">
        <v>4.4400000000000004</v>
      </c>
      <c r="O2818" s="49">
        <v>0.88700000000000001</v>
      </c>
      <c r="P2818" s="49">
        <v>1.38</v>
      </c>
      <c r="Q2818" s="49">
        <v>2.52</v>
      </c>
      <c r="R2818" s="49">
        <v>2.98</v>
      </c>
      <c r="S2818" s="50">
        <f t="array" ref="S2818">TREND($N2818:$R2818,$N$1:$R$1,S$1)</f>
        <v>2.0552999999999884</v>
      </c>
      <c r="T2818" s="50">
        <f t="array" ref="T2818">TREND($N2818:$R2818,$N$1:$R$1,T$1)</f>
        <v>1.9266000000000076</v>
      </c>
      <c r="U2818" s="50">
        <f t="array" ref="U2818">TREND($N2818:$R2818,$N$1:$R$1,U$1)</f>
        <v>1.7978999999999701</v>
      </c>
      <c r="V2818" s="50">
        <f t="array" ref="V2818">TREND($N2818:$R2818,$N$1:$R$1,V$1)</f>
        <v>1.6691999999999894</v>
      </c>
    </row>
    <row r="2819" spans="1:22" ht="15.75" customHeight="1">
      <c r="A2819" s="139" t="s">
        <v>751</v>
      </c>
      <c r="B2819" s="139" t="s">
        <v>399</v>
      </c>
      <c r="C2819" s="139" t="s">
        <v>792</v>
      </c>
      <c r="D2819" s="139" t="s">
        <v>633</v>
      </c>
      <c r="E2819" s="139" t="s">
        <v>754</v>
      </c>
      <c r="F2819" s="49">
        <v>19.8</v>
      </c>
      <c r="G2819" s="49">
        <v>18</v>
      </c>
      <c r="H2819" s="49">
        <v>4.4000000000000004</v>
      </c>
      <c r="I2819" s="49">
        <v>5.72</v>
      </c>
      <c r="J2819" s="49">
        <v>6.16</v>
      </c>
      <c r="K2819" s="49">
        <v>6.16</v>
      </c>
      <c r="L2819" s="49">
        <v>6.38</v>
      </c>
      <c r="M2819" s="49">
        <v>6.49</v>
      </c>
      <c r="N2819" s="49">
        <v>6.66</v>
      </c>
      <c r="O2819" s="49">
        <v>8.08</v>
      </c>
      <c r="P2819" s="49">
        <v>11.5</v>
      </c>
      <c r="Q2819" s="49">
        <v>9.5299999999999994</v>
      </c>
      <c r="R2819" s="49">
        <v>8.31</v>
      </c>
      <c r="S2819" s="50">
        <f t="array" ref="S2819">TREND($N2819:$R2819,$N$1:$R$1,S$1)</f>
        <v>10.240999999999985</v>
      </c>
      <c r="T2819" s="50">
        <f t="array" ref="T2819">TREND($N2819:$R2819,$N$1:$R$1,T$1)</f>
        <v>10.716000000000008</v>
      </c>
      <c r="U2819" s="50">
        <f t="array" ref="U2819">TREND($N2819:$R2819,$N$1:$R$1,U$1)</f>
        <v>11.191000000000031</v>
      </c>
      <c r="V2819" s="50">
        <f t="array" ref="V2819">TREND($N2819:$R2819,$N$1:$R$1,V$1)</f>
        <v>11.66599999999994</v>
      </c>
    </row>
    <row r="2820" spans="1:22" ht="15.75" customHeight="1">
      <c r="A2820" s="139" t="s">
        <v>751</v>
      </c>
      <c r="B2820" s="139" t="s">
        <v>397</v>
      </c>
      <c r="C2820" s="139" t="s">
        <v>792</v>
      </c>
      <c r="D2820" s="139" t="s">
        <v>633</v>
      </c>
      <c r="E2820" s="139" t="s">
        <v>754</v>
      </c>
      <c r="F2820" s="49">
        <v>443</v>
      </c>
      <c r="G2820" s="49">
        <v>368</v>
      </c>
      <c r="H2820" s="49">
        <v>408</v>
      </c>
      <c r="I2820" s="49">
        <v>430</v>
      </c>
      <c r="J2820" s="49">
        <v>402</v>
      </c>
      <c r="K2820" s="49">
        <v>411</v>
      </c>
      <c r="L2820" s="49">
        <v>383</v>
      </c>
      <c r="M2820" s="49">
        <v>500</v>
      </c>
      <c r="N2820" s="49">
        <v>440</v>
      </c>
      <c r="O2820" s="49">
        <v>390</v>
      </c>
      <c r="P2820" s="49">
        <v>403</v>
      </c>
      <c r="Q2820" s="49">
        <v>415</v>
      </c>
      <c r="R2820" s="49">
        <v>520</v>
      </c>
      <c r="S2820" s="49">
        <v>578</v>
      </c>
      <c r="T2820" s="49">
        <v>551</v>
      </c>
      <c r="U2820" s="49">
        <v>551</v>
      </c>
      <c r="V2820" s="49">
        <v>551</v>
      </c>
    </row>
    <row r="2821" spans="1:22" ht="15.75" customHeight="1">
      <c r="A2821" s="139" t="s">
        <v>751</v>
      </c>
      <c r="B2821" s="139" t="s">
        <v>401</v>
      </c>
      <c r="C2821" s="139" t="s">
        <v>792</v>
      </c>
      <c r="D2821" s="139" t="s">
        <v>633</v>
      </c>
      <c r="E2821" s="139" t="s">
        <v>754</v>
      </c>
      <c r="F2821" s="49">
        <v>0.08</v>
      </c>
      <c r="G2821" s="49">
        <v>7.0000000000000007E-2</v>
      </c>
      <c r="H2821" s="49">
        <v>0.06</v>
      </c>
      <c r="I2821" s="49">
        <v>0.06</v>
      </c>
      <c r="J2821" s="49">
        <v>0.24</v>
      </c>
      <c r="K2821" s="49">
        <v>0.25</v>
      </c>
      <c r="L2821" s="49">
        <v>0.13</v>
      </c>
      <c r="M2821" s="49">
        <v>0.15</v>
      </c>
      <c r="N2821" s="49">
        <v>0.56000000000000005</v>
      </c>
      <c r="O2821" s="49">
        <v>0.23</v>
      </c>
      <c r="P2821" s="49">
        <v>0.68</v>
      </c>
      <c r="Q2821" s="49">
        <v>2.4700000000000002</v>
      </c>
      <c r="R2821" s="49">
        <v>0.72</v>
      </c>
      <c r="S2821" s="49">
        <v>0.2</v>
      </c>
      <c r="T2821" s="49">
        <v>0.55000000000000004</v>
      </c>
      <c r="U2821" s="49">
        <v>0.27</v>
      </c>
      <c r="V2821" s="49">
        <v>0.59</v>
      </c>
    </row>
    <row r="2822" spans="1:22" ht="15.75" customHeight="1">
      <c r="A2822" s="139" t="s">
        <v>751</v>
      </c>
      <c r="B2822" s="139" t="s">
        <v>403</v>
      </c>
      <c r="C2822" s="139" t="s">
        <v>792</v>
      </c>
      <c r="D2822" s="139" t="s">
        <v>633</v>
      </c>
      <c r="E2822" s="139" t="s">
        <v>754</v>
      </c>
      <c r="F2822" s="49">
        <v>63.7</v>
      </c>
      <c r="G2822" s="49">
        <v>61.4</v>
      </c>
      <c r="H2822" s="49">
        <v>50.3</v>
      </c>
      <c r="I2822" s="49">
        <v>58.6</v>
      </c>
      <c r="J2822" s="49">
        <v>84.6</v>
      </c>
      <c r="K2822" s="49">
        <v>57.4</v>
      </c>
      <c r="L2822" s="49">
        <v>74.3</v>
      </c>
      <c r="M2822" s="49">
        <v>44.4</v>
      </c>
      <c r="N2822" s="49">
        <v>62</v>
      </c>
      <c r="O2822" s="49">
        <v>29.2</v>
      </c>
      <c r="P2822" s="49">
        <v>69.2</v>
      </c>
      <c r="Q2822" s="49">
        <v>25.6</v>
      </c>
      <c r="R2822" s="49">
        <v>57.4</v>
      </c>
      <c r="S2822" s="50">
        <f t="array" ref="S2822">TREND($N2822:$R2822,$N$1:$R$1,S$1)</f>
        <v>44.840000000000146</v>
      </c>
      <c r="T2822" s="50">
        <f t="array" ref="T2822">TREND($N2822:$R2822,$N$1:$R$1,T$1)</f>
        <v>43.559999999999945</v>
      </c>
      <c r="U2822" s="50">
        <f t="array" ref="U2822">TREND($N2822:$R2822,$N$1:$R$1,U$1)</f>
        <v>42.2800000000002</v>
      </c>
      <c r="V2822" s="50">
        <f t="array" ref="V2822">TREND($N2822:$R2822,$N$1:$R$1,V$1)</f>
        <v>41</v>
      </c>
    </row>
    <row r="2823" spans="1:22" ht="15.75" customHeight="1">
      <c r="A2823" s="139" t="s">
        <v>751</v>
      </c>
      <c r="B2823" s="139" t="s">
        <v>410</v>
      </c>
      <c r="C2823" s="139" t="s">
        <v>792</v>
      </c>
      <c r="D2823" s="139" t="s">
        <v>633</v>
      </c>
      <c r="E2823" s="139" t="s">
        <v>754</v>
      </c>
      <c r="F2823" s="49">
        <v>43.6</v>
      </c>
      <c r="G2823" s="49">
        <v>11</v>
      </c>
      <c r="H2823" s="49">
        <v>11</v>
      </c>
      <c r="I2823" s="49">
        <v>13.6</v>
      </c>
      <c r="J2823" s="49">
        <v>7.92</v>
      </c>
      <c r="K2823" s="49">
        <v>7.92</v>
      </c>
      <c r="L2823" s="49">
        <v>5.0599999999999996</v>
      </c>
      <c r="M2823" s="49">
        <v>3.63</v>
      </c>
      <c r="N2823" s="49">
        <v>1.48</v>
      </c>
      <c r="O2823" s="49">
        <v>12.2</v>
      </c>
      <c r="P2823" s="49">
        <v>38.9</v>
      </c>
      <c r="Q2823" s="49">
        <v>9.25</v>
      </c>
      <c r="R2823" s="49">
        <v>0.79</v>
      </c>
      <c r="S2823" s="50">
        <f t="array" ref="S2823">TREND($N2823:$R2823,$N$1:$R$1,S$1)</f>
        <v>11.225000000000023</v>
      </c>
      <c r="T2823" s="50">
        <f t="array" ref="T2823">TREND($N2823:$R2823,$N$1:$R$1,T$1)</f>
        <v>10.79200000000003</v>
      </c>
      <c r="U2823" s="50">
        <f t="array" ref="U2823">TREND($N2823:$R2823,$N$1:$R$1,U$1)</f>
        <v>10.359000000000037</v>
      </c>
      <c r="V2823" s="50">
        <f t="array" ref="V2823">TREND($N2823:$R2823,$N$1:$R$1,V$1)</f>
        <v>9.9260000000000446</v>
      </c>
    </row>
    <row r="2824" spans="1:22" ht="15.75" customHeight="1">
      <c r="A2824" s="139" t="s">
        <v>751</v>
      </c>
      <c r="B2824" s="139" t="s">
        <v>514</v>
      </c>
      <c r="C2824" s="139" t="s">
        <v>792</v>
      </c>
      <c r="D2824" s="139" t="s">
        <v>633</v>
      </c>
      <c r="E2824" s="139" t="s">
        <v>754</v>
      </c>
      <c r="F2824" s="49">
        <v>0.33700000000000002</v>
      </c>
      <c r="G2824" s="49">
        <v>0.34300000000000003</v>
      </c>
      <c r="H2824" s="49">
        <v>0.34499999999999997</v>
      </c>
      <c r="I2824" s="49">
        <v>0.34899999999999998</v>
      </c>
      <c r="J2824" s="49">
        <v>0.35</v>
      </c>
      <c r="K2824" s="49">
        <v>0.35</v>
      </c>
      <c r="L2824" s="49">
        <v>0.52500000000000002</v>
      </c>
      <c r="M2824" s="49">
        <v>0.875</v>
      </c>
      <c r="N2824" s="49">
        <v>1.46</v>
      </c>
      <c r="O2824" s="49">
        <v>0.72899999999999998</v>
      </c>
      <c r="P2824" s="49">
        <v>0.83399999999999996</v>
      </c>
      <c r="Q2824" s="49">
        <v>0.5</v>
      </c>
      <c r="R2824" s="49">
        <v>0.5</v>
      </c>
      <c r="S2824" s="50">
        <f t="array" ref="S2824">TREND($N2824:$R2824,$N$1:$R$1,S$1)</f>
        <v>0.15989999999999327</v>
      </c>
      <c r="T2824" s="50">
        <f t="array" ref="T2824">TREND($N2824:$R2824,$N$1:$R$1,T$1)</f>
        <v>-5.5000000000006821E-2</v>
      </c>
      <c r="U2824" s="50">
        <f t="array" ref="U2824">TREND($N2824:$R2824,$N$1:$R$1,U$1)</f>
        <v>-0.26990000000000691</v>
      </c>
      <c r="V2824" s="50">
        <f t="array" ref="V2824">TREND($N2824:$R2824,$N$1:$R$1,V$1)</f>
        <v>-0.484800000000007</v>
      </c>
    </row>
    <row r="2825" spans="1:22" ht="15.75" customHeight="1">
      <c r="A2825" s="139" t="s">
        <v>751</v>
      </c>
      <c r="B2825" s="139" t="s">
        <v>548</v>
      </c>
      <c r="C2825" s="139" t="s">
        <v>792</v>
      </c>
      <c r="D2825" s="139" t="s">
        <v>633</v>
      </c>
      <c r="E2825" s="139" t="s">
        <v>754</v>
      </c>
      <c r="F2825" s="49">
        <v>298</v>
      </c>
      <c r="G2825" s="49">
        <v>324</v>
      </c>
      <c r="H2825" s="49">
        <v>202</v>
      </c>
      <c r="I2825" s="49">
        <v>210</v>
      </c>
      <c r="J2825" s="49">
        <v>262</v>
      </c>
      <c r="K2825" s="49">
        <v>233</v>
      </c>
      <c r="L2825" s="49">
        <v>217</v>
      </c>
      <c r="M2825" s="49">
        <v>220</v>
      </c>
      <c r="N2825" s="49">
        <v>179</v>
      </c>
      <c r="O2825" s="49">
        <v>162</v>
      </c>
      <c r="P2825" s="49">
        <v>134</v>
      </c>
      <c r="Q2825" s="49">
        <v>124</v>
      </c>
      <c r="R2825" s="49">
        <v>126</v>
      </c>
      <c r="S2825" s="50">
        <f t="array" ref="S2825">TREND($N2825:$R2825,$N$1:$R$1,S$1)</f>
        <v>101.79999999999927</v>
      </c>
      <c r="T2825" s="50">
        <f t="array" ref="T2825">TREND($N2825:$R2825,$N$1:$R$1,T$1)</f>
        <v>87.399999999997817</v>
      </c>
      <c r="U2825" s="50">
        <f t="array" ref="U2825">TREND($N2825:$R2825,$N$1:$R$1,U$1)</f>
        <v>73</v>
      </c>
      <c r="V2825" s="50">
        <f t="array" ref="V2825">TREND($N2825:$R2825,$N$1:$R$1,V$1)</f>
        <v>58.599999999998545</v>
      </c>
    </row>
    <row r="2826" spans="1:22" ht="15.75" customHeight="1">
      <c r="A2826" s="139" t="s">
        <v>751</v>
      </c>
      <c r="B2826" s="139" t="s">
        <v>408</v>
      </c>
      <c r="C2826" s="139" t="s">
        <v>792</v>
      </c>
      <c r="D2826" s="139" t="s">
        <v>633</v>
      </c>
      <c r="E2826" s="139" t="s">
        <v>754</v>
      </c>
      <c r="F2826" s="49">
        <v>0.33700000000000002</v>
      </c>
      <c r="G2826" s="49">
        <v>0.34300000000000003</v>
      </c>
      <c r="H2826" s="49">
        <v>0.34499999999999997</v>
      </c>
      <c r="I2826" s="49">
        <v>0.34899999999999998</v>
      </c>
      <c r="J2826" s="49">
        <v>0.35</v>
      </c>
      <c r="K2826" s="49">
        <v>0.78600000000000003</v>
      </c>
      <c r="L2826" s="49">
        <v>1.26</v>
      </c>
      <c r="M2826" s="49">
        <v>1.57</v>
      </c>
      <c r="N2826" s="49">
        <v>1.57</v>
      </c>
      <c r="O2826" s="49">
        <v>1.57</v>
      </c>
      <c r="P2826" s="49">
        <v>1.57</v>
      </c>
      <c r="Q2826" s="49">
        <v>1.57</v>
      </c>
      <c r="R2826" s="49">
        <v>1.57</v>
      </c>
      <c r="S2826" s="50">
        <f t="array" ref="S2826">TREND($N2826:$R2826,$N$1:$R$1,S$1)</f>
        <v>1.57</v>
      </c>
      <c r="T2826" s="50">
        <f t="array" ref="T2826">TREND($N2826:$R2826,$N$1:$R$1,T$1)</f>
        <v>1.57</v>
      </c>
      <c r="U2826" s="50">
        <f t="array" ref="U2826">TREND($N2826:$R2826,$N$1:$R$1,U$1)</f>
        <v>1.57</v>
      </c>
      <c r="V2826" s="50">
        <f t="array" ref="V2826">TREND($N2826:$R2826,$N$1:$R$1,V$1)</f>
        <v>1.57</v>
      </c>
    </row>
    <row r="2827" spans="1:22" ht="15.75" customHeight="1">
      <c r="A2827" s="139" t="s">
        <v>751</v>
      </c>
      <c r="B2827" s="139" t="s">
        <v>412</v>
      </c>
      <c r="C2827" s="139" t="s">
        <v>792</v>
      </c>
      <c r="D2827" s="139" t="s">
        <v>633</v>
      </c>
      <c r="E2827" s="139" t="s">
        <v>754</v>
      </c>
      <c r="F2827" s="49">
        <v>1.01</v>
      </c>
      <c r="G2827" s="49">
        <v>2.06</v>
      </c>
      <c r="H2827" s="49">
        <v>1.04</v>
      </c>
      <c r="I2827" s="49">
        <v>1.05</v>
      </c>
      <c r="J2827" s="49">
        <v>1.05</v>
      </c>
      <c r="K2827" s="49">
        <v>1.84</v>
      </c>
      <c r="L2827" s="49">
        <v>3.11</v>
      </c>
      <c r="M2827" s="49">
        <v>2.85</v>
      </c>
      <c r="N2827" s="49">
        <v>1.48</v>
      </c>
      <c r="O2827" s="49">
        <v>0.29599999999999999</v>
      </c>
      <c r="P2827" s="49">
        <v>0.46100000000000002</v>
      </c>
      <c r="Q2827" s="49">
        <v>0.84</v>
      </c>
      <c r="R2827" s="49">
        <v>0.99399999999999999</v>
      </c>
      <c r="S2827" s="50">
        <f t="array" ref="S2827">TREND($N2827:$R2827,$N$1:$R$1,S$1)</f>
        <v>0.68580000000000041</v>
      </c>
      <c r="T2827" s="50">
        <f t="array" ref="T2827">TREND($N2827:$R2827,$N$1:$R$1,T$1)</f>
        <v>0.64300000000000068</v>
      </c>
      <c r="U2827" s="50">
        <f t="array" ref="U2827">TREND($N2827:$R2827,$N$1:$R$1,U$1)</f>
        <v>0.60020000000000095</v>
      </c>
      <c r="V2827" s="50">
        <f t="array" ref="V2827">TREND($N2827:$R2827,$N$1:$R$1,V$1)</f>
        <v>0.55740000000000123</v>
      </c>
    </row>
    <row r="2828" spans="1:22" ht="15.75" customHeight="1">
      <c r="A2828" s="139" t="s">
        <v>751</v>
      </c>
      <c r="B2828" s="139" t="s">
        <v>416</v>
      </c>
      <c r="C2828" s="139" t="s">
        <v>792</v>
      </c>
      <c r="D2828" s="139" t="s">
        <v>633</v>
      </c>
      <c r="E2828" s="139" t="s">
        <v>754</v>
      </c>
      <c r="F2828" s="49">
        <v>48.9</v>
      </c>
      <c r="G2828" s="49">
        <v>55.3</v>
      </c>
      <c r="H2828" s="49">
        <v>45.9</v>
      </c>
      <c r="I2828" s="49">
        <v>48.4</v>
      </c>
      <c r="J2828" s="49">
        <v>47.6</v>
      </c>
      <c r="K2828" s="49">
        <v>42.4</v>
      </c>
      <c r="L2828" s="49">
        <v>31</v>
      </c>
      <c r="M2828" s="49">
        <v>31.1</v>
      </c>
      <c r="N2828" s="49">
        <v>31.3</v>
      </c>
      <c r="O2828" s="49">
        <v>33.799999999999997</v>
      </c>
      <c r="P2828" s="49">
        <v>32.9</v>
      </c>
      <c r="Q2828" s="49">
        <v>33.5</v>
      </c>
      <c r="R2828" s="49">
        <v>49.3</v>
      </c>
      <c r="S2828" s="50">
        <f t="array" ref="S2828">TREND($N2828:$R2828,$N$1:$R$1,S$1)</f>
        <v>46.869999999999891</v>
      </c>
      <c r="T2828" s="50">
        <f t="array" ref="T2828">TREND($N2828:$R2828,$N$1:$R$1,T$1)</f>
        <v>50.4399999999996</v>
      </c>
      <c r="U2828" s="50">
        <f t="array" ref="U2828">TREND($N2828:$R2828,$N$1:$R$1,U$1)</f>
        <v>54.009999999999309</v>
      </c>
      <c r="V2828" s="50">
        <f t="array" ref="V2828">TREND($N2828:$R2828,$N$1:$R$1,V$1)</f>
        <v>57.579999999999927</v>
      </c>
    </row>
    <row r="2829" spans="1:22" ht="15.75" customHeight="1">
      <c r="A2829" s="139" t="s">
        <v>751</v>
      </c>
      <c r="B2829" s="139" t="s">
        <v>422</v>
      </c>
      <c r="C2829" s="139" t="s">
        <v>792</v>
      </c>
      <c r="D2829" s="139" t="s">
        <v>633</v>
      </c>
      <c r="E2829" s="139" t="s">
        <v>754</v>
      </c>
      <c r="F2829" s="49">
        <v>39.4</v>
      </c>
      <c r="G2829" s="49">
        <v>50</v>
      </c>
      <c r="H2829" s="49">
        <v>37</v>
      </c>
      <c r="I2829" s="49">
        <v>1.75</v>
      </c>
      <c r="J2829" s="49">
        <v>1.98</v>
      </c>
      <c r="K2829" s="49">
        <v>2.17</v>
      </c>
      <c r="L2829" s="49">
        <v>2.35</v>
      </c>
      <c r="M2829" s="49">
        <v>2.5099999999999998</v>
      </c>
      <c r="N2829" s="49">
        <v>2.64</v>
      </c>
      <c r="O2829" s="49">
        <v>2.48</v>
      </c>
      <c r="P2829" s="49">
        <v>2.95</v>
      </c>
      <c r="Q2829" s="50">
        <f t="array" ref="Q2829">TREND($L2829:$P2829,$L$1:$P$1,Q$1)</f>
        <v>2.9370000000000118</v>
      </c>
      <c r="R2829" s="50">
        <f t="array" ref="R2829">TREND($L2829:$P2829,$L$1:$P$1,R$1)</f>
        <v>3.0540000000000305</v>
      </c>
      <c r="S2829" s="50">
        <f t="array" ref="S2829">TREND($L2829:$P2829,$L$1:$P$1,S$1)</f>
        <v>3.1710000000000207</v>
      </c>
      <c r="T2829" s="50">
        <f t="array" ref="T2829">TREND($L2829:$P2829,$L$1:$P$1,T$1)</f>
        <v>3.2880000000000109</v>
      </c>
      <c r="U2829" s="50">
        <f t="array" ref="U2829">TREND($L2829:$P2829,$L$1:$P$1,U$1)</f>
        <v>3.4050000000000296</v>
      </c>
      <c r="V2829" s="50">
        <f t="array" ref="V2829">TREND($L2829:$P2829,$L$1:$P$1,V$1)</f>
        <v>3.5220000000000198</v>
      </c>
    </row>
    <row r="2830" spans="1:22" ht="15.75" customHeight="1">
      <c r="A2830" s="139" t="s">
        <v>751</v>
      </c>
      <c r="B2830" s="139" t="s">
        <v>516</v>
      </c>
      <c r="C2830" s="139" t="s">
        <v>792</v>
      </c>
      <c r="D2830" s="139" t="s">
        <v>633</v>
      </c>
      <c r="E2830" s="139" t="s">
        <v>754</v>
      </c>
      <c r="F2830" s="49">
        <v>0.67300000000000004</v>
      </c>
      <c r="G2830" s="49">
        <v>0.68500000000000005</v>
      </c>
      <c r="H2830" s="49">
        <v>0.34499999999999997</v>
      </c>
      <c r="I2830" s="49">
        <v>0.34899999999999998</v>
      </c>
      <c r="J2830" s="49">
        <v>0.35</v>
      </c>
      <c r="K2830" s="49">
        <v>0.61299999999999999</v>
      </c>
      <c r="L2830" s="49">
        <v>1.04</v>
      </c>
      <c r="M2830" s="49">
        <v>0.95099999999999996</v>
      </c>
      <c r="N2830" s="49">
        <v>0.49299999999999999</v>
      </c>
      <c r="O2830" s="49">
        <v>9.8599999999999993E-2</v>
      </c>
      <c r="P2830" s="49">
        <v>0.154</v>
      </c>
      <c r="Q2830" s="49">
        <v>0.28000000000000003</v>
      </c>
      <c r="R2830" s="49">
        <v>0.33100000000000002</v>
      </c>
      <c r="S2830" s="50">
        <f t="array" ref="S2830">TREND($N2830:$R2830,$N$1:$R$1,S$1)</f>
        <v>0.22854000000000241</v>
      </c>
      <c r="T2830" s="50">
        <f t="array" ref="T2830">TREND($N2830:$R2830,$N$1:$R$1,T$1)</f>
        <v>0.21428000000000225</v>
      </c>
      <c r="U2830" s="50">
        <f t="array" ref="U2830">TREND($N2830:$R2830,$N$1:$R$1,U$1)</f>
        <v>0.20002000000000209</v>
      </c>
      <c r="V2830" s="50">
        <f t="array" ref="V2830">TREND($N2830:$R2830,$N$1:$R$1,V$1)</f>
        <v>0.18576000000000192</v>
      </c>
    </row>
    <row r="2831" spans="1:22" ht="15.75" customHeight="1">
      <c r="A2831" s="139" t="s">
        <v>751</v>
      </c>
      <c r="B2831" s="139" t="s">
        <v>765</v>
      </c>
      <c r="C2831" s="139" t="s">
        <v>792</v>
      </c>
      <c r="D2831" s="139" t="s">
        <v>633</v>
      </c>
      <c r="E2831" s="139" t="s">
        <v>754</v>
      </c>
      <c r="F2831" s="49">
        <v>2220</v>
      </c>
      <c r="G2831" s="49">
        <v>2260</v>
      </c>
      <c r="H2831" s="49">
        <v>2330</v>
      </c>
      <c r="I2831" s="49">
        <v>2240</v>
      </c>
      <c r="J2831" s="49">
        <v>2380</v>
      </c>
      <c r="K2831" s="49">
        <v>2340</v>
      </c>
      <c r="L2831" s="49">
        <v>2400</v>
      </c>
      <c r="M2831" s="49">
        <v>2520</v>
      </c>
      <c r="N2831" s="49">
        <v>2330</v>
      </c>
      <c r="O2831" s="49">
        <v>2290</v>
      </c>
      <c r="P2831" s="49">
        <v>2500</v>
      </c>
      <c r="Q2831" s="49">
        <v>2350</v>
      </c>
      <c r="R2831" s="49">
        <v>2400</v>
      </c>
      <c r="S2831" s="49">
        <v>13</v>
      </c>
      <c r="T2831" s="49">
        <v>16.2</v>
      </c>
      <c r="U2831" s="49">
        <v>13.5</v>
      </c>
      <c r="V2831" s="49">
        <v>16.899999999999999</v>
      </c>
    </row>
    <row r="2832" spans="1:22" ht="15.75" customHeight="1">
      <c r="A2832" s="139" t="s">
        <v>751</v>
      </c>
      <c r="B2832" s="139" t="s">
        <v>424</v>
      </c>
      <c r="C2832" s="139" t="s">
        <v>792</v>
      </c>
      <c r="D2832" s="139" t="s">
        <v>633</v>
      </c>
      <c r="E2832" s="139" t="s">
        <v>754</v>
      </c>
      <c r="F2832" s="49">
        <v>4.4999999999999998E-2</v>
      </c>
      <c r="G2832" s="49">
        <v>4.4699999999999997E-2</v>
      </c>
      <c r="H2832" s="49">
        <v>4.8300000000000003E-2</v>
      </c>
      <c r="I2832" s="49">
        <v>4.7399999999999998E-2</v>
      </c>
      <c r="J2832" s="49">
        <v>4.5600000000000002E-2</v>
      </c>
      <c r="K2832" s="49">
        <v>4.5999999999999999E-2</v>
      </c>
      <c r="L2832" s="49">
        <v>4.5100000000000001E-2</v>
      </c>
      <c r="M2832" s="49">
        <v>4.4699999999999997E-2</v>
      </c>
      <c r="N2832" s="49">
        <v>4.7E-2</v>
      </c>
      <c r="O2832" s="49">
        <v>4.48E-2</v>
      </c>
      <c r="P2832" s="49">
        <v>4.2900000000000001E-2</v>
      </c>
      <c r="Q2832" s="49">
        <v>4.9500000000000002E-2</v>
      </c>
      <c r="R2832" s="49">
        <v>4.3999999999999997E-2</v>
      </c>
      <c r="S2832" s="49">
        <v>4.2599999999999999E-2</v>
      </c>
      <c r="T2832" s="49">
        <v>4.1300000000000003E-2</v>
      </c>
      <c r="U2832" s="49">
        <v>4.7E-2</v>
      </c>
      <c r="V2832" s="49">
        <v>4.2299999999999997E-2</v>
      </c>
    </row>
    <row r="2833" spans="1:22" ht="15.75" customHeight="1">
      <c r="A2833" s="139" t="s">
        <v>751</v>
      </c>
      <c r="B2833" s="139" t="s">
        <v>554</v>
      </c>
      <c r="C2833" s="139" t="s">
        <v>792</v>
      </c>
      <c r="D2833" s="139" t="s">
        <v>633</v>
      </c>
      <c r="E2833" s="139" t="s">
        <v>754</v>
      </c>
      <c r="F2833" s="49">
        <v>333</v>
      </c>
      <c r="G2833" s="49">
        <v>317</v>
      </c>
      <c r="H2833" s="49">
        <v>325</v>
      </c>
      <c r="I2833" s="49">
        <v>261</v>
      </c>
      <c r="J2833" s="49">
        <v>344</v>
      </c>
      <c r="K2833" s="49">
        <v>347</v>
      </c>
      <c r="L2833" s="49">
        <v>400</v>
      </c>
      <c r="M2833" s="49">
        <v>414</v>
      </c>
      <c r="N2833" s="49">
        <v>509</v>
      </c>
      <c r="O2833" s="49">
        <v>553</v>
      </c>
      <c r="P2833" s="49">
        <v>593</v>
      </c>
      <c r="Q2833" s="49">
        <v>680</v>
      </c>
      <c r="R2833" s="49">
        <v>782</v>
      </c>
      <c r="S2833" s="50">
        <f t="array" ref="S2833">TREND($N2833:$R2833,$N$1:$R$1,S$1)</f>
        <v>825.29999999998836</v>
      </c>
      <c r="T2833" s="50">
        <f t="array" ref="T2833">TREND($N2833:$R2833,$N$1:$R$1,T$1)</f>
        <v>892.59999999997672</v>
      </c>
      <c r="U2833" s="50">
        <f t="array" ref="U2833">TREND($N2833:$R2833,$N$1:$R$1,U$1)</f>
        <v>959.89999999999418</v>
      </c>
      <c r="V2833" s="50">
        <f t="array" ref="V2833">TREND($N2833:$R2833,$N$1:$R$1,V$1)</f>
        <v>1027.1999999999825</v>
      </c>
    </row>
    <row r="2834" spans="1:22" ht="15.75" customHeight="1">
      <c r="A2834" s="139" t="s">
        <v>751</v>
      </c>
      <c r="B2834" s="139" t="s">
        <v>426</v>
      </c>
      <c r="C2834" s="139" t="s">
        <v>792</v>
      </c>
      <c r="D2834" s="139" t="s">
        <v>633</v>
      </c>
      <c r="E2834" s="139" t="s">
        <v>754</v>
      </c>
      <c r="F2834" s="49">
        <v>24.2</v>
      </c>
      <c r="G2834" s="49">
        <v>22.8</v>
      </c>
      <c r="H2834" s="49">
        <v>28.4</v>
      </c>
      <c r="I2834" s="49">
        <v>27.7</v>
      </c>
      <c r="J2834" s="49">
        <v>27.6</v>
      </c>
      <c r="K2834" s="49">
        <v>38.5</v>
      </c>
      <c r="L2834" s="49">
        <v>26.2</v>
      </c>
      <c r="M2834" s="49">
        <v>38.299999999999997</v>
      </c>
      <c r="N2834" s="49">
        <v>30</v>
      </c>
      <c r="O2834" s="49">
        <v>43.1</v>
      </c>
      <c r="P2834" s="49">
        <v>22.1</v>
      </c>
      <c r="Q2834" s="49">
        <v>22.9</v>
      </c>
      <c r="R2834" s="49">
        <v>25.4</v>
      </c>
      <c r="S2834" s="49">
        <v>32.5</v>
      </c>
      <c r="T2834" s="49">
        <v>65.8</v>
      </c>
      <c r="U2834" s="49">
        <v>38.9</v>
      </c>
      <c r="V2834" s="49">
        <v>33</v>
      </c>
    </row>
    <row r="2835" spans="1:22" ht="15.75" customHeight="1">
      <c r="A2835" s="139" t="s">
        <v>751</v>
      </c>
      <c r="B2835" s="139" t="s">
        <v>428</v>
      </c>
      <c r="C2835" s="139" t="s">
        <v>792</v>
      </c>
      <c r="D2835" s="139" t="s">
        <v>633</v>
      </c>
      <c r="E2835" s="139" t="s">
        <v>754</v>
      </c>
      <c r="F2835" s="49">
        <v>1.89</v>
      </c>
      <c r="G2835" s="49">
        <v>2.29</v>
      </c>
      <c r="H2835" s="49">
        <v>2.9</v>
      </c>
      <c r="I2835" s="49">
        <v>2.82</v>
      </c>
      <c r="J2835" s="49">
        <v>2.42</v>
      </c>
      <c r="K2835" s="49">
        <v>3.91</v>
      </c>
      <c r="L2835" s="49">
        <v>3.05</v>
      </c>
      <c r="M2835" s="49">
        <v>3.08</v>
      </c>
      <c r="N2835" s="49">
        <v>2.86</v>
      </c>
      <c r="O2835" s="49">
        <v>4.07</v>
      </c>
      <c r="P2835" s="49">
        <v>4.18</v>
      </c>
      <c r="Q2835" s="49">
        <v>4.88</v>
      </c>
      <c r="R2835" s="49">
        <v>5.0599999999999996</v>
      </c>
      <c r="S2835" s="49">
        <v>5.81</v>
      </c>
      <c r="T2835" s="49">
        <v>5.81</v>
      </c>
      <c r="U2835" s="49">
        <v>5.81</v>
      </c>
      <c r="V2835" s="49">
        <v>5.81</v>
      </c>
    </row>
    <row r="2836" spans="1:22" ht="15.75" customHeight="1">
      <c r="A2836" s="139" t="s">
        <v>751</v>
      </c>
      <c r="B2836" s="139" t="s">
        <v>414</v>
      </c>
      <c r="C2836" s="139" t="s">
        <v>792</v>
      </c>
      <c r="D2836" s="139" t="s">
        <v>633</v>
      </c>
      <c r="E2836" s="139" t="s">
        <v>754</v>
      </c>
      <c r="F2836" s="49">
        <v>6.02</v>
      </c>
      <c r="G2836" s="49">
        <v>2.17</v>
      </c>
      <c r="H2836" s="49">
        <v>19.5</v>
      </c>
      <c r="I2836" s="49">
        <v>26.1</v>
      </c>
      <c r="J2836" s="49">
        <v>2.4300000000000002</v>
      </c>
      <c r="K2836" s="49">
        <v>2.94</v>
      </c>
      <c r="L2836" s="49">
        <v>2.8</v>
      </c>
      <c r="M2836" s="49">
        <v>6.33</v>
      </c>
      <c r="N2836" s="49">
        <v>5.92</v>
      </c>
      <c r="O2836" s="49">
        <v>8.34</v>
      </c>
      <c r="P2836" s="49">
        <v>5.97</v>
      </c>
      <c r="Q2836" s="49">
        <v>12.2</v>
      </c>
      <c r="R2836" s="49">
        <v>15.7</v>
      </c>
      <c r="S2836" s="49">
        <v>17.3</v>
      </c>
      <c r="T2836" s="49">
        <v>23.7</v>
      </c>
      <c r="U2836" s="49">
        <v>26.1</v>
      </c>
      <c r="V2836" s="49">
        <v>30.5</v>
      </c>
    </row>
    <row r="2837" spans="1:22" ht="15.75" customHeight="1">
      <c r="A2837" s="139" t="s">
        <v>751</v>
      </c>
      <c r="B2837" s="139" t="s">
        <v>462</v>
      </c>
      <c r="C2837" s="139" t="s">
        <v>792</v>
      </c>
      <c r="D2837" s="139" t="s">
        <v>633</v>
      </c>
      <c r="E2837" s="139" t="s">
        <v>754</v>
      </c>
      <c r="F2837" s="49">
        <v>343</v>
      </c>
      <c r="G2837" s="49">
        <v>351</v>
      </c>
      <c r="H2837" s="49">
        <v>330</v>
      </c>
      <c r="I2837" s="49">
        <v>302</v>
      </c>
      <c r="J2837" s="49">
        <v>324</v>
      </c>
      <c r="K2837" s="49">
        <v>289</v>
      </c>
      <c r="L2837" s="49">
        <v>299</v>
      </c>
      <c r="M2837" s="49">
        <v>259</v>
      </c>
      <c r="N2837" s="49">
        <v>254</v>
      </c>
      <c r="O2837" s="49">
        <v>255</v>
      </c>
      <c r="P2837" s="49">
        <v>257</v>
      </c>
      <c r="Q2837" s="49">
        <v>258</v>
      </c>
      <c r="R2837" s="49">
        <v>253</v>
      </c>
      <c r="S2837" s="50">
        <f t="array" ref="S2837">TREND($N2837:$R2837,$N$1:$R$1,S$1)</f>
        <v>255.70000000000002</v>
      </c>
      <c r="T2837" s="50">
        <f t="array" ref="T2837">TREND($N2837:$R2837,$N$1:$R$1,T$1)</f>
        <v>255.8</v>
      </c>
      <c r="U2837" s="50">
        <f t="array" ref="U2837">TREND($N2837:$R2837,$N$1:$R$1,U$1)</f>
        <v>255.9</v>
      </c>
      <c r="V2837" s="50">
        <f t="array" ref="V2837">TREND($N2837:$R2837,$N$1:$R$1,V$1)</f>
        <v>256</v>
      </c>
    </row>
    <row r="2838" spans="1:22" ht="15.75" customHeight="1">
      <c r="A2838" s="139" t="s">
        <v>751</v>
      </c>
      <c r="B2838" s="139" t="s">
        <v>456</v>
      </c>
      <c r="C2838" s="139" t="s">
        <v>792</v>
      </c>
      <c r="D2838" s="139" t="s">
        <v>633</v>
      </c>
      <c r="E2838" s="139" t="s">
        <v>754</v>
      </c>
      <c r="F2838" s="49">
        <v>0.70899999999999996</v>
      </c>
      <c r="G2838" s="49">
        <v>0.74399999999999999</v>
      </c>
      <c r="H2838" s="49">
        <v>0.73599999999999999</v>
      </c>
      <c r="I2838" s="49">
        <v>0.749</v>
      </c>
      <c r="J2838" s="49">
        <v>0.754</v>
      </c>
      <c r="K2838" s="49">
        <v>0.79300000000000004</v>
      </c>
      <c r="L2838" s="49">
        <v>0.78100000000000003</v>
      </c>
      <c r="M2838" s="49">
        <v>0.82599999999999996</v>
      </c>
      <c r="N2838" s="49">
        <v>0.83799999999999997</v>
      </c>
      <c r="O2838" s="49">
        <v>0.82599999999999996</v>
      </c>
      <c r="P2838" s="49">
        <v>0.93400000000000005</v>
      </c>
      <c r="Q2838" s="49">
        <v>0.80900000000000005</v>
      </c>
      <c r="R2838" s="49">
        <v>0.88900000000000001</v>
      </c>
      <c r="S2838" s="50">
        <f t="array" ref="S2838">TREND($N2838:$R2838,$N$1:$R$1,S$1)</f>
        <v>0.88470000000000226</v>
      </c>
      <c r="T2838" s="50">
        <f t="array" ref="T2838">TREND($N2838:$R2838,$N$1:$R$1,T$1)</f>
        <v>0.89320000000000022</v>
      </c>
      <c r="U2838" s="50">
        <f t="array" ref="U2838">TREND($N2838:$R2838,$N$1:$R$1,U$1)</f>
        <v>0.90170000000000172</v>
      </c>
      <c r="V2838" s="50">
        <f t="array" ref="V2838">TREND($N2838:$R2838,$N$1:$R$1,V$1)</f>
        <v>0.91019999999999968</v>
      </c>
    </row>
    <row r="2839" spans="1:22" ht="15.75" customHeight="1">
      <c r="A2839" s="139" t="s">
        <v>751</v>
      </c>
      <c r="B2839" s="139" t="s">
        <v>454</v>
      </c>
      <c r="C2839" s="139" t="s">
        <v>792</v>
      </c>
      <c r="D2839" s="139" t="s">
        <v>633</v>
      </c>
      <c r="E2839" s="139" t="s">
        <v>754</v>
      </c>
      <c r="F2839" s="49">
        <v>3.02</v>
      </c>
      <c r="G2839" s="49">
        <v>3.05</v>
      </c>
      <c r="H2839" s="49">
        <v>4.45</v>
      </c>
      <c r="I2839" s="49">
        <v>4.4000000000000004</v>
      </c>
      <c r="J2839" s="49">
        <v>3.96</v>
      </c>
      <c r="K2839" s="49">
        <v>3.96</v>
      </c>
      <c r="L2839" s="49">
        <v>3.74</v>
      </c>
      <c r="M2839" s="49">
        <v>3.63</v>
      </c>
      <c r="N2839" s="49">
        <v>3.46</v>
      </c>
      <c r="O2839" s="49">
        <v>3.3</v>
      </c>
      <c r="P2839" s="49">
        <v>3.13</v>
      </c>
      <c r="Q2839" s="49">
        <v>3</v>
      </c>
      <c r="R2839" s="49">
        <v>10.1</v>
      </c>
      <c r="S2839" s="50">
        <f t="array" ref="S2839">TREND($N2839:$R2839,$N$1:$R$1,S$1)</f>
        <v>8.4920000000001892</v>
      </c>
      <c r="T2839" s="50">
        <f t="array" ref="T2839">TREND($N2839:$R2839,$N$1:$R$1,T$1)</f>
        <v>9.7899999999999636</v>
      </c>
      <c r="U2839" s="50">
        <f t="array" ref="U2839">TREND($N2839:$R2839,$N$1:$R$1,U$1)</f>
        <v>11.088000000000193</v>
      </c>
      <c r="V2839" s="50">
        <f t="array" ref="V2839">TREND($N2839:$R2839,$N$1:$R$1,V$1)</f>
        <v>12.385999999999967</v>
      </c>
    </row>
    <row r="2840" spans="1:22" ht="15.75" customHeight="1">
      <c r="A2840" s="139" t="s">
        <v>751</v>
      </c>
      <c r="B2840" s="139" t="s">
        <v>432</v>
      </c>
      <c r="C2840" s="139" t="s">
        <v>792</v>
      </c>
      <c r="D2840" s="139" t="s">
        <v>633</v>
      </c>
      <c r="E2840" s="139" t="s">
        <v>754</v>
      </c>
      <c r="F2840" s="49">
        <v>1.35</v>
      </c>
      <c r="G2840" s="49">
        <v>1.03</v>
      </c>
      <c r="H2840" s="49">
        <v>0.69</v>
      </c>
      <c r="I2840" s="49">
        <v>0.69799999999999995</v>
      </c>
      <c r="J2840" s="49">
        <v>0.7</v>
      </c>
      <c r="K2840" s="49">
        <v>0.84599999999999997</v>
      </c>
      <c r="L2840" s="49">
        <v>0.89</v>
      </c>
      <c r="M2840" s="49">
        <v>0.311</v>
      </c>
      <c r="N2840" s="49">
        <v>0.34899999999999998</v>
      </c>
      <c r="O2840" s="49">
        <v>0.40200000000000002</v>
      </c>
      <c r="P2840" s="49">
        <v>0.58699999999999997</v>
      </c>
      <c r="Q2840" s="49">
        <v>0.22</v>
      </c>
      <c r="R2840" s="49">
        <v>5.04E-2</v>
      </c>
      <c r="S2840" s="50">
        <f t="array" ref="S2840">TREND($N2840:$R2840,$N$1:$R$1,S$1)</f>
        <v>8.791999999999689E-2</v>
      </c>
      <c r="T2840" s="50">
        <f t="array" ref="T2840">TREND($N2840:$R2840,$N$1:$R$1,T$1)</f>
        <v>9.9999999999909051E-3</v>
      </c>
      <c r="U2840" s="50">
        <f t="array" ref="U2840">TREND($N2840:$R2840,$N$1:$R$1,U$1)</f>
        <v>-6.7920000000015079E-2</v>
      </c>
      <c r="V2840" s="50">
        <f t="array" ref="V2840">TREND($N2840:$R2840,$N$1:$R$1,V$1)</f>
        <v>-0.14584000000002106</v>
      </c>
    </row>
    <row r="2841" spans="1:22" ht="15.75" customHeight="1">
      <c r="A2841" s="139" t="s">
        <v>751</v>
      </c>
      <c r="B2841" s="139" t="s">
        <v>450</v>
      </c>
      <c r="C2841" s="139" t="s">
        <v>792</v>
      </c>
      <c r="D2841" s="139" t="s">
        <v>633</v>
      </c>
      <c r="E2841" s="139" t="s">
        <v>754</v>
      </c>
      <c r="F2841" s="49">
        <v>3040</v>
      </c>
      <c r="G2841" s="49">
        <v>3210</v>
      </c>
      <c r="H2841" s="49">
        <v>2390</v>
      </c>
      <c r="I2841" s="49">
        <v>2820</v>
      </c>
      <c r="J2841" s="49">
        <v>2980</v>
      </c>
      <c r="K2841" s="49">
        <v>2990</v>
      </c>
      <c r="L2841" s="49">
        <v>2940</v>
      </c>
      <c r="M2841" s="49">
        <v>3250</v>
      </c>
      <c r="N2841" s="49">
        <v>3090</v>
      </c>
      <c r="O2841" s="49">
        <v>4050</v>
      </c>
      <c r="P2841" s="49">
        <v>3950</v>
      </c>
      <c r="Q2841" s="49">
        <v>4020</v>
      </c>
      <c r="R2841" s="49">
        <v>4130</v>
      </c>
      <c r="S2841" s="50">
        <f t="array" ref="S2841">TREND($N2841:$R2841,$N$1:$R$1,S$1)</f>
        <v>4463</v>
      </c>
      <c r="T2841" s="50">
        <f t="array" ref="T2841">TREND($N2841:$R2841,$N$1:$R$1,T$1)</f>
        <v>4668</v>
      </c>
      <c r="U2841" s="50">
        <f t="array" ref="U2841">TREND($N2841:$R2841,$N$1:$R$1,U$1)</f>
        <v>4873</v>
      </c>
      <c r="V2841" s="50">
        <f t="array" ref="V2841">TREND($N2841:$R2841,$N$1:$R$1,V$1)</f>
        <v>5078</v>
      </c>
    </row>
    <row r="2842" spans="1:22" ht="15.75" customHeight="1">
      <c r="A2842" s="139" t="s">
        <v>751</v>
      </c>
      <c r="B2842" s="139" t="s">
        <v>430</v>
      </c>
      <c r="C2842" s="139" t="s">
        <v>792</v>
      </c>
      <c r="D2842" s="139" t="s">
        <v>633</v>
      </c>
      <c r="E2842" s="139" t="s">
        <v>754</v>
      </c>
      <c r="F2842" s="49">
        <v>10.1</v>
      </c>
      <c r="G2842" s="49">
        <v>6.75</v>
      </c>
      <c r="H2842" s="49">
        <v>9.77</v>
      </c>
      <c r="I2842" s="49">
        <v>4.9000000000000004</v>
      </c>
      <c r="J2842" s="49">
        <v>4.82</v>
      </c>
      <c r="K2842" s="49">
        <v>4.7300000000000004</v>
      </c>
      <c r="L2842" s="49">
        <v>4.6500000000000004</v>
      </c>
      <c r="M2842" s="49">
        <v>4.5599999999999996</v>
      </c>
      <c r="N2842" s="49">
        <v>4.4800000000000004</v>
      </c>
      <c r="O2842" s="49">
        <v>2.27</v>
      </c>
      <c r="P2842" s="49">
        <v>5.51</v>
      </c>
      <c r="Q2842" s="49">
        <v>0.42799999999999999</v>
      </c>
      <c r="R2842" s="49">
        <v>5.75</v>
      </c>
      <c r="S2842" s="49">
        <v>5.75</v>
      </c>
      <c r="T2842" s="49">
        <v>5.75</v>
      </c>
      <c r="U2842" s="50">
        <f t="array" ref="U2842">TREND($P2842:$T2842,$P$1:$T$1,U$1)</f>
        <v>6.3781999999998789</v>
      </c>
      <c r="V2842" s="50">
        <f t="array" ref="V2842">TREND($P2842:$T2842,$P$1:$T$1,V$1)</f>
        <v>6.9583999999999833</v>
      </c>
    </row>
    <row r="2843" spans="1:22" ht="15.75" customHeight="1">
      <c r="A2843" s="139" t="s">
        <v>751</v>
      </c>
      <c r="B2843" s="139" t="s">
        <v>440</v>
      </c>
      <c r="C2843" s="139" t="s">
        <v>792</v>
      </c>
      <c r="D2843" s="139" t="s">
        <v>633</v>
      </c>
      <c r="E2843" s="139" t="s">
        <v>754</v>
      </c>
      <c r="F2843" s="49">
        <v>4.38</v>
      </c>
      <c r="G2843" s="49">
        <v>4.8</v>
      </c>
      <c r="H2843" s="49">
        <v>4.83</v>
      </c>
      <c r="I2843" s="49">
        <v>4.8899999999999997</v>
      </c>
      <c r="J2843" s="49">
        <v>4.9000000000000004</v>
      </c>
      <c r="K2843" s="49">
        <v>5.92</v>
      </c>
      <c r="L2843" s="49">
        <v>6.23</v>
      </c>
      <c r="M2843" s="49">
        <v>2.1800000000000002</v>
      </c>
      <c r="N2843" s="49">
        <v>2.44</v>
      </c>
      <c r="O2843" s="49">
        <v>2.81</v>
      </c>
      <c r="P2843" s="49">
        <v>4.1100000000000003</v>
      </c>
      <c r="Q2843" s="49">
        <v>1.54</v>
      </c>
      <c r="R2843" s="49">
        <v>0.35299999999999998</v>
      </c>
      <c r="S2843" s="50">
        <f t="array" ref="S2843">TREND($N2843:$R2843,$N$1:$R$1,S$1)</f>
        <v>0.61740000000008877</v>
      </c>
      <c r="T2843" s="50">
        <f t="array" ref="T2843">TREND($N2843:$R2843,$N$1:$R$1,T$1)</f>
        <v>7.3000000000092768E-2</v>
      </c>
      <c r="U2843" s="50">
        <f t="array" ref="U2843">TREND($N2843:$R2843,$N$1:$R$1,U$1)</f>
        <v>-0.47139999999990323</v>
      </c>
      <c r="V2843" s="50">
        <f t="array" ref="V2843">TREND($N2843:$R2843,$N$1:$R$1,V$1)</f>
        <v>-1.0157999999998992</v>
      </c>
    </row>
    <row r="2844" spans="1:22" ht="15.75" customHeight="1">
      <c r="A2844" s="139" t="s">
        <v>751</v>
      </c>
      <c r="B2844" s="139" t="s">
        <v>442</v>
      </c>
      <c r="C2844" s="139" t="s">
        <v>792</v>
      </c>
      <c r="D2844" s="139" t="s">
        <v>633</v>
      </c>
      <c r="E2844" s="139" t="s">
        <v>754</v>
      </c>
      <c r="F2844" s="49">
        <v>0</v>
      </c>
      <c r="G2844" s="49">
        <v>0</v>
      </c>
      <c r="H2844" s="49">
        <v>0</v>
      </c>
      <c r="I2844" s="49">
        <v>0</v>
      </c>
      <c r="J2844" s="49">
        <v>0</v>
      </c>
      <c r="K2844" s="49">
        <v>0</v>
      </c>
      <c r="L2844" s="49">
        <v>0</v>
      </c>
      <c r="M2844" s="49">
        <v>0</v>
      </c>
      <c r="N2844" s="49">
        <v>0</v>
      </c>
      <c r="O2844" s="139" t="s">
        <v>791</v>
      </c>
      <c r="P2844" s="139" t="s">
        <v>791</v>
      </c>
      <c r="Q2844" s="139" t="s">
        <v>791</v>
      </c>
      <c r="R2844" s="139" t="s">
        <v>791</v>
      </c>
      <c r="S2844" s="139" t="s">
        <v>791</v>
      </c>
      <c r="T2844" s="139" t="s">
        <v>791</v>
      </c>
      <c r="U2844" s="139" t="s">
        <v>791</v>
      </c>
      <c r="V2844" s="139" t="s">
        <v>791</v>
      </c>
    </row>
    <row r="2845" spans="1:22" ht="15.75" customHeight="1">
      <c r="A2845" s="139" t="s">
        <v>751</v>
      </c>
      <c r="B2845" s="139" t="s">
        <v>282</v>
      </c>
      <c r="C2845" s="139" t="s">
        <v>792</v>
      </c>
      <c r="D2845" s="139" t="s">
        <v>633</v>
      </c>
      <c r="E2845" s="139" t="s">
        <v>754</v>
      </c>
      <c r="F2845" s="49">
        <v>255</v>
      </c>
      <c r="G2845" s="49">
        <v>116</v>
      </c>
      <c r="H2845" s="49">
        <v>197</v>
      </c>
      <c r="I2845" s="49">
        <v>196</v>
      </c>
      <c r="J2845" s="49">
        <v>89.6</v>
      </c>
      <c r="K2845" s="49">
        <v>74</v>
      </c>
      <c r="L2845" s="49">
        <v>78.900000000000006</v>
      </c>
      <c r="M2845" s="49">
        <v>80.5</v>
      </c>
      <c r="N2845" s="49">
        <v>78.599999999999994</v>
      </c>
      <c r="O2845" s="49">
        <v>70.7</v>
      </c>
      <c r="P2845" s="49">
        <v>73.900000000000006</v>
      </c>
      <c r="Q2845" s="49">
        <v>78.599999999999994</v>
      </c>
      <c r="R2845" s="49">
        <v>110</v>
      </c>
      <c r="S2845" s="50">
        <f t="array" ref="S2845">TREND($N2845:$R2845,$N$1:$R$1,S$1)</f>
        <v>103.56999999999971</v>
      </c>
      <c r="T2845" s="50">
        <f t="array" ref="T2845">TREND($N2845:$R2845,$N$1:$R$1,T$1)</f>
        <v>110.64000000000124</v>
      </c>
      <c r="U2845" s="50">
        <f t="array" ref="U2845">TREND($N2845:$R2845,$N$1:$R$1,U$1)</f>
        <v>117.71000000000095</v>
      </c>
      <c r="V2845" s="50">
        <f t="array" ref="V2845">TREND($N2845:$R2845,$N$1:$R$1,V$1)</f>
        <v>124.78000000000065</v>
      </c>
    </row>
    <row r="2846" spans="1:22" ht="15.75" customHeight="1">
      <c r="A2846" s="139" t="s">
        <v>751</v>
      </c>
      <c r="B2846" s="139" t="s">
        <v>460</v>
      </c>
      <c r="C2846" s="139" t="s">
        <v>792</v>
      </c>
      <c r="D2846" s="139" t="s">
        <v>633</v>
      </c>
      <c r="E2846" s="139" t="s">
        <v>754</v>
      </c>
      <c r="F2846" s="49">
        <v>7.16</v>
      </c>
      <c r="G2846" s="49">
        <v>17.399999999999999</v>
      </c>
      <c r="H2846" s="49">
        <v>12.9</v>
      </c>
      <c r="I2846" s="49">
        <v>9.06</v>
      </c>
      <c r="J2846" s="49">
        <v>14.1</v>
      </c>
      <c r="K2846" s="49">
        <v>12.9</v>
      </c>
      <c r="L2846" s="49">
        <v>2.91</v>
      </c>
      <c r="M2846" s="49">
        <v>2.93</v>
      </c>
      <c r="N2846" s="49">
        <v>2.35</v>
      </c>
      <c r="O2846" s="49">
        <v>2.4700000000000002</v>
      </c>
      <c r="P2846" s="49">
        <v>2.88</v>
      </c>
      <c r="Q2846" s="49">
        <v>3.22</v>
      </c>
      <c r="R2846" s="49">
        <v>3.22</v>
      </c>
      <c r="S2846" s="50">
        <f t="array" ref="S2846">TREND($N2846:$R2846,$N$1:$R$1,S$1)</f>
        <v>3.5749999999999886</v>
      </c>
      <c r="T2846" s="50">
        <f t="array" ref="T2846">TREND($N2846:$R2846,$N$1:$R$1,T$1)</f>
        <v>3.8239999999999554</v>
      </c>
      <c r="U2846" s="50">
        <f t="array" ref="U2846">TREND($N2846:$R2846,$N$1:$R$1,U$1)</f>
        <v>4.0729999999999791</v>
      </c>
      <c r="V2846" s="50">
        <f t="array" ref="V2846">TREND($N2846:$R2846,$N$1:$R$1,V$1)</f>
        <v>4.3219999999999459</v>
      </c>
    </row>
    <row r="2847" spans="1:22" ht="15.75" customHeight="1">
      <c r="A2847" s="139" t="s">
        <v>751</v>
      </c>
      <c r="B2847" s="139" t="s">
        <v>458</v>
      </c>
      <c r="C2847" s="139" t="s">
        <v>792</v>
      </c>
      <c r="D2847" s="139" t="s">
        <v>633</v>
      </c>
      <c r="E2847" s="139" t="s">
        <v>754</v>
      </c>
      <c r="F2847" s="49">
        <v>1.01</v>
      </c>
      <c r="G2847" s="49">
        <v>1.03</v>
      </c>
      <c r="H2847" s="49">
        <v>1.38</v>
      </c>
      <c r="I2847" s="49">
        <v>1.4</v>
      </c>
      <c r="J2847" s="49">
        <v>1.4</v>
      </c>
      <c r="K2847" s="49">
        <v>2.4500000000000002</v>
      </c>
      <c r="L2847" s="49">
        <v>4.1500000000000004</v>
      </c>
      <c r="M2847" s="49">
        <v>3.8</v>
      </c>
      <c r="N2847" s="49">
        <v>1.97</v>
      </c>
      <c r="O2847" s="49">
        <v>0.39400000000000002</v>
      </c>
      <c r="P2847" s="49">
        <v>0.61499999999999999</v>
      </c>
      <c r="Q2847" s="49">
        <v>1.1200000000000001</v>
      </c>
      <c r="R2847" s="49">
        <v>1.33</v>
      </c>
      <c r="S2847" s="50">
        <f t="array" ref="S2847">TREND($N2847:$R2847,$N$1:$R$1,S$1)</f>
        <v>0.91960000000001685</v>
      </c>
      <c r="T2847" s="50">
        <f t="array" ref="T2847">TREND($N2847:$R2847,$N$1:$R$1,T$1)</f>
        <v>0.86420000000001096</v>
      </c>
      <c r="U2847" s="50">
        <f t="array" ref="U2847">TREND($N2847:$R2847,$N$1:$R$1,U$1)</f>
        <v>0.80880000000000507</v>
      </c>
      <c r="V2847" s="50">
        <f t="array" ref="V2847">TREND($N2847:$R2847,$N$1:$R$1,V$1)</f>
        <v>0.75340000000001339</v>
      </c>
    </row>
    <row r="2848" spans="1:22" ht="15.75" customHeight="1">
      <c r="A2848" s="139" t="s">
        <v>751</v>
      </c>
      <c r="B2848" s="139" t="s">
        <v>464</v>
      </c>
      <c r="C2848" s="139" t="s">
        <v>792</v>
      </c>
      <c r="D2848" s="139" t="s">
        <v>633</v>
      </c>
      <c r="E2848" s="139" t="s">
        <v>754</v>
      </c>
      <c r="F2848" s="49">
        <v>3.37</v>
      </c>
      <c r="G2848" s="49">
        <v>5.48</v>
      </c>
      <c r="H2848" s="49">
        <v>5.52</v>
      </c>
      <c r="I2848" s="49">
        <v>5.58</v>
      </c>
      <c r="J2848" s="49">
        <v>5.6</v>
      </c>
      <c r="K2848" s="49">
        <v>6.77</v>
      </c>
      <c r="L2848" s="49">
        <v>7.12</v>
      </c>
      <c r="M2848" s="49">
        <v>2.4900000000000002</v>
      </c>
      <c r="N2848" s="49">
        <v>2.79</v>
      </c>
      <c r="O2848" s="49">
        <v>3.22</v>
      </c>
      <c r="P2848" s="49">
        <v>4.7</v>
      </c>
      <c r="Q2848" s="49">
        <v>1.76</v>
      </c>
      <c r="R2848" s="49">
        <v>0.40300000000000002</v>
      </c>
      <c r="S2848" s="50">
        <f t="array" ref="S2848">TREND($N2848:$R2848,$N$1:$R$1,S$1)</f>
        <v>0.70439999999985048</v>
      </c>
      <c r="T2848" s="50">
        <f t="array" ref="T2848">TREND($N2848:$R2848,$N$1:$R$1,T$1)</f>
        <v>8.0999999999903594E-2</v>
      </c>
      <c r="U2848" s="50">
        <f t="array" ref="U2848">TREND($N2848:$R2848,$N$1:$R$1,U$1)</f>
        <v>-0.54240000000004329</v>
      </c>
      <c r="V2848" s="50">
        <f t="array" ref="V2848">TREND($N2848:$R2848,$N$1:$R$1,V$1)</f>
        <v>-1.1658000000002176</v>
      </c>
    </row>
    <row r="2849" spans="1:22" ht="15.75" customHeight="1">
      <c r="A2849" s="139" t="s">
        <v>751</v>
      </c>
      <c r="B2849" s="139" t="s">
        <v>446</v>
      </c>
      <c r="C2849" s="139" t="s">
        <v>792</v>
      </c>
      <c r="D2849" s="139" t="s">
        <v>633</v>
      </c>
      <c r="E2849" s="139" t="s">
        <v>754</v>
      </c>
      <c r="F2849" s="49">
        <v>4.4000000000000004</v>
      </c>
      <c r="G2849" s="49">
        <v>2.2000000000000002</v>
      </c>
      <c r="H2849" s="49">
        <v>3.67</v>
      </c>
      <c r="I2849" s="49">
        <v>3.3</v>
      </c>
      <c r="J2849" s="49">
        <v>3.3</v>
      </c>
      <c r="K2849" s="49">
        <v>3.62</v>
      </c>
      <c r="L2849" s="49">
        <v>2.29</v>
      </c>
      <c r="M2849" s="49">
        <v>2.29</v>
      </c>
      <c r="N2849" s="49">
        <v>5.13</v>
      </c>
      <c r="O2849" s="49">
        <v>2.4900000000000002</v>
      </c>
      <c r="P2849" s="49">
        <v>5.13</v>
      </c>
      <c r="Q2849" s="49">
        <v>5.87</v>
      </c>
      <c r="R2849" s="49">
        <v>5.87</v>
      </c>
      <c r="S2849" s="50">
        <f t="array" ref="S2849">TREND($N2849:$R2849,$N$1:$R$1,S$1)</f>
        <v>6.3559999999999945</v>
      </c>
      <c r="T2849" s="50">
        <f t="array" ref="T2849">TREND($N2849:$R2849,$N$1:$R$1,T$1)</f>
        <v>6.8419999999999845</v>
      </c>
      <c r="U2849" s="50">
        <f t="array" ref="U2849">TREND($N2849:$R2849,$N$1:$R$1,U$1)</f>
        <v>7.3279999999999745</v>
      </c>
      <c r="V2849" s="50">
        <f t="array" ref="V2849">TREND($N2849:$R2849,$N$1:$R$1,V$1)</f>
        <v>7.8139999999999645</v>
      </c>
    </row>
    <row r="2850" spans="1:22" ht="15.75" customHeight="1">
      <c r="A2850" s="139" t="s">
        <v>751</v>
      </c>
      <c r="B2850" s="139" t="s">
        <v>448</v>
      </c>
      <c r="C2850" s="139" t="s">
        <v>792</v>
      </c>
      <c r="D2850" s="139" t="s">
        <v>633</v>
      </c>
      <c r="E2850" s="139" t="s">
        <v>754</v>
      </c>
      <c r="F2850" s="49">
        <v>5.01</v>
      </c>
      <c r="G2850" s="49">
        <v>4.84</v>
      </c>
      <c r="H2850" s="49">
        <v>12.8</v>
      </c>
      <c r="I2850" s="49">
        <v>7.4</v>
      </c>
      <c r="J2850" s="49">
        <v>0</v>
      </c>
      <c r="K2850" s="49">
        <v>0</v>
      </c>
      <c r="L2850" s="49">
        <v>0</v>
      </c>
      <c r="M2850" s="49">
        <v>0</v>
      </c>
      <c r="N2850" s="49">
        <v>0</v>
      </c>
      <c r="O2850" s="49">
        <v>0</v>
      </c>
      <c r="P2850" s="49">
        <v>0</v>
      </c>
      <c r="Q2850" s="50">
        <f t="shared" ref="Q2850:V2850" si="5">AVERAGE($F2850:$I2850)</f>
        <v>7.5124999999999993</v>
      </c>
      <c r="R2850" s="50">
        <f t="shared" si="5"/>
        <v>7.5124999999999993</v>
      </c>
      <c r="S2850" s="50">
        <f t="shared" si="5"/>
        <v>7.5124999999999993</v>
      </c>
      <c r="T2850" s="50">
        <f t="shared" si="5"/>
        <v>7.5124999999999993</v>
      </c>
      <c r="U2850" s="50">
        <f t="shared" si="5"/>
        <v>7.5124999999999993</v>
      </c>
      <c r="V2850" s="50">
        <f t="shared" si="5"/>
        <v>7.5124999999999993</v>
      </c>
    </row>
    <row r="2851" spans="1:22" ht="15.75" customHeight="1">
      <c r="A2851" s="139" t="s">
        <v>751</v>
      </c>
      <c r="B2851" s="139" t="s">
        <v>434</v>
      </c>
      <c r="C2851" s="139" t="s">
        <v>792</v>
      </c>
      <c r="D2851" s="139" t="s">
        <v>633</v>
      </c>
      <c r="E2851" s="139" t="s">
        <v>754</v>
      </c>
      <c r="F2851" s="49">
        <v>11.8</v>
      </c>
      <c r="G2851" s="49">
        <v>5.83</v>
      </c>
      <c r="H2851" s="49">
        <v>44.9</v>
      </c>
      <c r="I2851" s="49">
        <v>45.4</v>
      </c>
      <c r="J2851" s="49">
        <v>45.5</v>
      </c>
      <c r="K2851" s="49">
        <v>55</v>
      </c>
      <c r="L2851" s="49">
        <v>57.9</v>
      </c>
      <c r="M2851" s="49">
        <v>20.2</v>
      </c>
      <c r="N2851" s="49">
        <v>22.7</v>
      </c>
      <c r="O2851" s="49">
        <v>26.1</v>
      </c>
      <c r="P2851" s="49">
        <v>38.200000000000003</v>
      </c>
      <c r="Q2851" s="49">
        <v>14.3</v>
      </c>
      <c r="R2851" s="49">
        <v>3.27</v>
      </c>
      <c r="S2851" s="50">
        <f t="array" ref="S2851">TREND($N2851:$R2851,$N$1:$R$1,S$1)</f>
        <v>5.7160000000003492</v>
      </c>
      <c r="T2851" s="50">
        <f t="array" ref="T2851">TREND($N2851:$R2851,$N$1:$R$1,T$1)</f>
        <v>0.65000000000145519</v>
      </c>
      <c r="U2851" s="50">
        <f t="array" ref="U2851">TREND($N2851:$R2851,$N$1:$R$1,U$1)</f>
        <v>-4.4159999999992579</v>
      </c>
      <c r="V2851" s="50">
        <f t="array" ref="V2851">TREND($N2851:$R2851,$N$1:$R$1,V$1)</f>
        <v>-9.4819999999999709</v>
      </c>
    </row>
    <row r="2852" spans="1:22" ht="15.75" customHeight="1">
      <c r="A2852" s="139" t="s">
        <v>751</v>
      </c>
      <c r="B2852" s="139" t="s">
        <v>436</v>
      </c>
      <c r="C2852" s="139" t="s">
        <v>792</v>
      </c>
      <c r="D2852" s="139" t="s">
        <v>633</v>
      </c>
      <c r="E2852" s="139" t="s">
        <v>754</v>
      </c>
      <c r="F2852" s="49">
        <v>949</v>
      </c>
      <c r="G2852" s="49">
        <v>914</v>
      </c>
      <c r="H2852" s="49">
        <v>994</v>
      </c>
      <c r="I2852" s="49">
        <v>1230</v>
      </c>
      <c r="J2852" s="49">
        <v>1390</v>
      </c>
      <c r="K2852" s="49">
        <v>1400</v>
      </c>
      <c r="L2852" s="49">
        <v>1490</v>
      </c>
      <c r="M2852" s="49">
        <v>1510</v>
      </c>
      <c r="N2852" s="49">
        <v>1540</v>
      </c>
      <c r="O2852" s="49">
        <v>1630</v>
      </c>
      <c r="P2852" s="49">
        <v>1610</v>
      </c>
      <c r="Q2852" s="49">
        <v>1690</v>
      </c>
      <c r="R2852" s="49">
        <v>1770</v>
      </c>
      <c r="S2852" s="50">
        <f t="array" ref="S2852">TREND($N2852:$R2852,$N$1:$R$1,S$1)</f>
        <v>1804</v>
      </c>
      <c r="T2852" s="50">
        <f t="array" ref="T2852">TREND($N2852:$R2852,$N$1:$R$1,T$1)</f>
        <v>1856</v>
      </c>
      <c r="U2852" s="50">
        <f t="array" ref="U2852">TREND($N2852:$R2852,$N$1:$R$1,U$1)</f>
        <v>1908</v>
      </c>
      <c r="V2852" s="50">
        <f t="array" ref="V2852">TREND($N2852:$R2852,$N$1:$R$1,V$1)</f>
        <v>1960</v>
      </c>
    </row>
    <row r="2853" spans="1:22" ht="15.75" customHeight="1">
      <c r="A2853" s="139" t="s">
        <v>751</v>
      </c>
      <c r="B2853" s="139" t="s">
        <v>466</v>
      </c>
      <c r="C2853" s="139" t="s">
        <v>792</v>
      </c>
      <c r="D2853" s="139" t="s">
        <v>633</v>
      </c>
      <c r="E2853" s="139" t="s">
        <v>754</v>
      </c>
      <c r="F2853" s="49">
        <v>0.5</v>
      </c>
      <c r="G2853" s="49">
        <v>3</v>
      </c>
      <c r="H2853" s="49">
        <v>2.1</v>
      </c>
      <c r="I2853" s="49">
        <v>0.9</v>
      </c>
      <c r="J2853" s="49">
        <v>0.6</v>
      </c>
      <c r="K2853" s="49">
        <v>0.2</v>
      </c>
      <c r="L2853" s="49">
        <v>0.1</v>
      </c>
      <c r="M2853" s="49">
        <v>0.3</v>
      </c>
      <c r="N2853" s="49">
        <v>0.1</v>
      </c>
      <c r="O2853" s="49">
        <v>0.2</v>
      </c>
      <c r="P2853" s="49">
        <v>0.1</v>
      </c>
      <c r="Q2853" s="49">
        <v>0.4</v>
      </c>
      <c r="R2853" s="49">
        <v>0.5</v>
      </c>
      <c r="S2853" s="50">
        <f t="array" ref="S2853">TREND($N2853:$R2853,$N$1:$R$1,S$1)</f>
        <v>0.56000000000000227</v>
      </c>
      <c r="T2853" s="50">
        <f t="array" ref="T2853">TREND($N2853:$R2853,$N$1:$R$1,T$1)</f>
        <v>0.65999999999999659</v>
      </c>
      <c r="U2853" s="50">
        <f t="array" ref="U2853">TREND($N2853:$R2853,$N$1:$R$1,U$1)</f>
        <v>0.75999999999999091</v>
      </c>
      <c r="V2853" s="50">
        <f t="array" ref="V2853">TREND($N2853:$R2853,$N$1:$R$1,V$1)</f>
        <v>0.86000000000001364</v>
      </c>
    </row>
    <row r="2854" spans="1:22" ht="15.75" customHeight="1">
      <c r="A2854" s="139" t="s">
        <v>751</v>
      </c>
      <c r="B2854" s="139" t="s">
        <v>478</v>
      </c>
      <c r="C2854" s="139" t="s">
        <v>792</v>
      </c>
      <c r="D2854" s="139" t="s">
        <v>633</v>
      </c>
      <c r="E2854" s="139" t="s">
        <v>754</v>
      </c>
      <c r="F2854" s="49">
        <v>1.01</v>
      </c>
      <c r="G2854" s="49">
        <v>1.03</v>
      </c>
      <c r="H2854" s="49">
        <v>1.04</v>
      </c>
      <c r="I2854" s="49">
        <v>1.05</v>
      </c>
      <c r="J2854" s="49">
        <v>1.05</v>
      </c>
      <c r="K2854" s="49">
        <v>1.27</v>
      </c>
      <c r="L2854" s="49">
        <v>1.34</v>
      </c>
      <c r="M2854" s="49">
        <v>0.46700000000000003</v>
      </c>
      <c r="N2854" s="49">
        <v>0.52400000000000002</v>
      </c>
      <c r="O2854" s="49">
        <v>0.60299999999999998</v>
      </c>
      <c r="P2854" s="49">
        <v>0.88</v>
      </c>
      <c r="Q2854" s="49">
        <v>0.33100000000000002</v>
      </c>
      <c r="R2854" s="49">
        <v>7.5499999999999998E-2</v>
      </c>
      <c r="S2854" s="50">
        <f t="array" ref="S2854">TREND($N2854:$R2854,$N$1:$R$1,S$1)</f>
        <v>0.132000000000005</v>
      </c>
      <c r="T2854" s="50">
        <f t="array" ref="T2854">TREND($N2854:$R2854,$N$1:$R$1,T$1)</f>
        <v>1.5100000000018099E-2</v>
      </c>
      <c r="U2854" s="50">
        <f t="array" ref="U2854">TREND($N2854:$R2854,$N$1:$R$1,U$1)</f>
        <v>-0.10179999999999723</v>
      </c>
      <c r="V2854" s="50">
        <f t="array" ref="V2854">TREND($N2854:$R2854,$N$1:$R$1,V$1)</f>
        <v>-0.21869999999998413</v>
      </c>
    </row>
    <row r="2855" spans="1:22" ht="15.75" customHeight="1">
      <c r="A2855" s="139" t="s">
        <v>751</v>
      </c>
      <c r="B2855" s="139" t="s">
        <v>480</v>
      </c>
      <c r="C2855" s="139" t="s">
        <v>792</v>
      </c>
      <c r="D2855" s="139" t="s">
        <v>633</v>
      </c>
      <c r="E2855" s="139" t="s">
        <v>754</v>
      </c>
      <c r="F2855" s="49">
        <v>126</v>
      </c>
      <c r="G2855" s="49">
        <v>213</v>
      </c>
      <c r="H2855" s="49">
        <v>102</v>
      </c>
      <c r="I2855" s="49">
        <v>201</v>
      </c>
      <c r="J2855" s="49">
        <v>149</v>
      </c>
      <c r="K2855" s="49">
        <v>144</v>
      </c>
      <c r="L2855" s="49">
        <v>204</v>
      </c>
      <c r="M2855" s="49">
        <v>145</v>
      </c>
      <c r="N2855" s="49">
        <v>267</v>
      </c>
      <c r="O2855" s="49">
        <v>158</v>
      </c>
      <c r="P2855" s="49">
        <v>440</v>
      </c>
      <c r="Q2855" s="49">
        <v>124</v>
      </c>
      <c r="R2855" s="49">
        <v>286</v>
      </c>
      <c r="S2855" s="50">
        <f t="array" ref="S2855">TREND($N2855:$R2855,$N$1:$R$1,S$1)</f>
        <v>256.20000000000005</v>
      </c>
      <c r="T2855" s="50">
        <f t="array" ref="T2855">TREND($N2855:$R2855,$N$1:$R$1,T$1)</f>
        <v>256.60000000000002</v>
      </c>
      <c r="U2855" s="50">
        <f t="array" ref="U2855">TREND($N2855:$R2855,$N$1:$R$1,U$1)</f>
        <v>257</v>
      </c>
      <c r="V2855" s="50">
        <f t="array" ref="V2855">TREND($N2855:$R2855,$N$1:$R$1,V$1)</f>
        <v>257.39999999999998</v>
      </c>
    </row>
    <row r="2856" spans="1:22" ht="15.75" customHeight="1">
      <c r="A2856" s="139" t="s">
        <v>751</v>
      </c>
      <c r="B2856" s="139" t="s">
        <v>476</v>
      </c>
      <c r="C2856" s="139" t="s">
        <v>792</v>
      </c>
      <c r="D2856" s="139" t="s">
        <v>633</v>
      </c>
      <c r="E2856" s="139" t="s">
        <v>754</v>
      </c>
      <c r="F2856" s="49">
        <v>26.7</v>
      </c>
      <c r="G2856" s="49">
        <v>22.6</v>
      </c>
      <c r="H2856" s="49">
        <v>22.3</v>
      </c>
      <c r="I2856" s="49">
        <v>37.6</v>
      </c>
      <c r="J2856" s="49">
        <v>30</v>
      </c>
      <c r="K2856" s="49">
        <v>15.3</v>
      </c>
      <c r="L2856" s="49">
        <v>47</v>
      </c>
      <c r="M2856" s="49">
        <v>61.5</v>
      </c>
      <c r="N2856" s="49">
        <v>53.5</v>
      </c>
      <c r="O2856" s="49">
        <v>49.2</v>
      </c>
      <c r="P2856" s="49">
        <v>78.3</v>
      </c>
      <c r="Q2856" s="49">
        <v>30</v>
      </c>
      <c r="R2856" s="49">
        <v>59.7</v>
      </c>
      <c r="S2856" s="50">
        <f t="array" ref="S2856">TREND($N2856:$R2856,$N$1:$R$1,S$1)</f>
        <v>52.100000000000136</v>
      </c>
      <c r="T2856" s="50">
        <f t="array" ref="T2856">TREND($N2856:$R2856,$N$1:$R$1,T$1)</f>
        <v>51.420000000000073</v>
      </c>
      <c r="U2856" s="50">
        <f t="array" ref="U2856">TREND($N2856:$R2856,$N$1:$R$1,U$1)</f>
        <v>50.740000000000236</v>
      </c>
      <c r="V2856" s="50">
        <f t="array" ref="V2856">TREND($N2856:$R2856,$N$1:$R$1,V$1)</f>
        <v>50.060000000000173</v>
      </c>
    </row>
    <row r="2857" spans="1:22" ht="15.75" customHeight="1">
      <c r="A2857" s="139" t="s">
        <v>751</v>
      </c>
      <c r="B2857" s="139" t="s">
        <v>472</v>
      </c>
      <c r="C2857" s="139" t="s">
        <v>792</v>
      </c>
      <c r="D2857" s="139" t="s">
        <v>633</v>
      </c>
      <c r="E2857" s="139" t="s">
        <v>754</v>
      </c>
      <c r="F2857" s="49">
        <v>97.6</v>
      </c>
      <c r="G2857" s="49">
        <v>80</v>
      </c>
      <c r="H2857" s="49">
        <v>84.6</v>
      </c>
      <c r="I2857" s="49">
        <v>86.4</v>
      </c>
      <c r="J2857" s="49">
        <v>79</v>
      </c>
      <c r="K2857" s="49">
        <v>74.7</v>
      </c>
      <c r="L2857" s="49">
        <v>81.099999999999994</v>
      </c>
      <c r="M2857" s="49">
        <v>71.099999999999994</v>
      </c>
      <c r="N2857" s="49">
        <v>70.599999999999994</v>
      </c>
      <c r="O2857" s="49">
        <v>59.7</v>
      </c>
      <c r="P2857" s="49">
        <v>59.7</v>
      </c>
      <c r="Q2857" s="49">
        <v>73.3</v>
      </c>
      <c r="R2857" s="49">
        <v>70.400000000000006</v>
      </c>
      <c r="S2857" s="49">
        <v>70.400000000000006</v>
      </c>
      <c r="T2857" s="49">
        <v>70.400000000000006</v>
      </c>
      <c r="U2857" s="49">
        <v>68.7</v>
      </c>
      <c r="V2857" s="49">
        <v>68.7</v>
      </c>
    </row>
    <row r="2858" spans="1:22" ht="15.75" customHeight="1">
      <c r="A2858" s="139" t="s">
        <v>751</v>
      </c>
      <c r="B2858" s="139" t="s">
        <v>768</v>
      </c>
      <c r="C2858" s="139" t="s">
        <v>792</v>
      </c>
      <c r="D2858" s="139" t="s">
        <v>633</v>
      </c>
      <c r="E2858" s="139" t="s">
        <v>754</v>
      </c>
      <c r="F2858" s="49">
        <v>89300</v>
      </c>
      <c r="G2858" s="49">
        <v>87700</v>
      </c>
      <c r="H2858" s="49">
        <v>90400</v>
      </c>
      <c r="I2858" s="49">
        <v>99500</v>
      </c>
      <c r="J2858" s="49">
        <v>102000</v>
      </c>
      <c r="K2858" s="49">
        <v>103000</v>
      </c>
      <c r="L2858" s="49">
        <v>107000</v>
      </c>
      <c r="M2858" s="49">
        <v>112000</v>
      </c>
      <c r="N2858" s="49">
        <v>114000</v>
      </c>
      <c r="O2858" s="49">
        <v>116000</v>
      </c>
      <c r="P2858" s="49">
        <v>116000</v>
      </c>
      <c r="Q2858" s="49">
        <v>119000</v>
      </c>
      <c r="R2858" s="49">
        <v>120000</v>
      </c>
      <c r="S2858" s="49">
        <v>2020</v>
      </c>
      <c r="T2858" s="49">
        <v>916</v>
      </c>
      <c r="U2858" s="49">
        <v>13.7</v>
      </c>
      <c r="V2858" s="49">
        <v>17.399999999999999</v>
      </c>
    </row>
    <row r="2859" spans="1:22" ht="15.75" customHeight="1">
      <c r="A2859" s="139" t="s">
        <v>751</v>
      </c>
      <c r="B2859" s="139" t="s">
        <v>484</v>
      </c>
      <c r="C2859" s="139" t="s">
        <v>792</v>
      </c>
      <c r="D2859" s="139" t="s">
        <v>633</v>
      </c>
      <c r="E2859" s="139" t="s">
        <v>754</v>
      </c>
      <c r="F2859" s="49">
        <v>137</v>
      </c>
      <c r="G2859" s="49">
        <v>140</v>
      </c>
      <c r="H2859" s="49">
        <v>136</v>
      </c>
      <c r="I2859" s="49">
        <v>124</v>
      </c>
      <c r="J2859" s="49">
        <v>111</v>
      </c>
      <c r="K2859" s="49">
        <v>109</v>
      </c>
      <c r="L2859" s="49">
        <v>104</v>
      </c>
      <c r="M2859" s="49">
        <v>98.7</v>
      </c>
      <c r="N2859" s="49">
        <v>95.7</v>
      </c>
      <c r="O2859" s="49">
        <v>88.3</v>
      </c>
      <c r="P2859" s="49">
        <v>78.3</v>
      </c>
      <c r="Q2859" s="49">
        <v>78.3</v>
      </c>
      <c r="R2859" s="49">
        <v>80.099999999999994</v>
      </c>
      <c r="S2859" s="49">
        <v>81.8</v>
      </c>
      <c r="T2859" s="49">
        <v>88.8</v>
      </c>
      <c r="U2859" s="49">
        <v>86.7</v>
      </c>
      <c r="V2859" s="49">
        <v>82.1</v>
      </c>
    </row>
    <row r="2860" spans="1:22" ht="15.75" customHeight="1">
      <c r="A2860" s="139" t="s">
        <v>751</v>
      </c>
      <c r="B2860" s="139" t="s">
        <v>470</v>
      </c>
      <c r="C2860" s="139" t="s">
        <v>792</v>
      </c>
      <c r="D2860" s="139" t="s">
        <v>633</v>
      </c>
      <c r="E2860" s="139" t="s">
        <v>754</v>
      </c>
      <c r="F2860" s="49">
        <v>80.7</v>
      </c>
      <c r="G2860" s="49">
        <v>78</v>
      </c>
      <c r="H2860" s="49">
        <v>82.5</v>
      </c>
      <c r="I2860" s="49">
        <v>75.2</v>
      </c>
      <c r="J2860" s="49">
        <v>36.6</v>
      </c>
      <c r="K2860" s="49">
        <v>9.4</v>
      </c>
      <c r="L2860" s="49">
        <v>9.24</v>
      </c>
      <c r="M2860" s="49">
        <v>9.24</v>
      </c>
      <c r="N2860" s="49">
        <v>9.24</v>
      </c>
      <c r="O2860" s="49">
        <v>9.24</v>
      </c>
      <c r="P2860" s="49">
        <v>9.24</v>
      </c>
      <c r="Q2860" s="49">
        <v>9.24</v>
      </c>
      <c r="R2860" s="49">
        <v>9.24</v>
      </c>
      <c r="S2860" s="50">
        <f t="array" ref="S2860">TREND($N2860:$R2860,$N$1:$R$1,S$1)</f>
        <v>9.24</v>
      </c>
      <c r="T2860" s="50">
        <f t="array" ref="T2860">TREND($N2860:$R2860,$N$1:$R$1,T$1)</f>
        <v>9.24</v>
      </c>
      <c r="U2860" s="50">
        <f t="array" ref="U2860">TREND($N2860:$R2860,$N$1:$R$1,U$1)</f>
        <v>9.24</v>
      </c>
      <c r="V2860" s="50">
        <f t="array" ref="V2860">TREND($N2860:$R2860,$N$1:$R$1,V$1)</f>
        <v>9.24</v>
      </c>
    </row>
    <row r="2861" spans="1:22" ht="15.75" customHeight="1">
      <c r="A2861" s="139" t="s">
        <v>751</v>
      </c>
      <c r="B2861" s="139" t="s">
        <v>474</v>
      </c>
      <c r="C2861" s="139" t="s">
        <v>792</v>
      </c>
      <c r="D2861" s="139" t="s">
        <v>633</v>
      </c>
      <c r="E2861" s="139" t="s">
        <v>754</v>
      </c>
      <c r="F2861" s="49">
        <v>911</v>
      </c>
      <c r="G2861" s="49">
        <v>1030</v>
      </c>
      <c r="H2861" s="49">
        <v>1170</v>
      </c>
      <c r="I2861" s="49">
        <v>1120</v>
      </c>
      <c r="J2861" s="49">
        <v>1130</v>
      </c>
      <c r="K2861" s="49">
        <v>1190</v>
      </c>
      <c r="L2861" s="49">
        <v>1040</v>
      </c>
      <c r="M2861" s="49">
        <v>1110</v>
      </c>
      <c r="N2861" s="49">
        <v>1050</v>
      </c>
      <c r="O2861" s="49">
        <v>1090</v>
      </c>
      <c r="P2861" s="49">
        <v>1070</v>
      </c>
      <c r="Q2861" s="49">
        <v>1130</v>
      </c>
      <c r="R2861" s="49">
        <v>1180</v>
      </c>
      <c r="S2861" s="49">
        <v>1060</v>
      </c>
      <c r="T2861" s="49">
        <v>1100</v>
      </c>
      <c r="U2861" s="49">
        <v>1140</v>
      </c>
      <c r="V2861" s="49">
        <v>1090</v>
      </c>
    </row>
    <row r="2862" spans="1:22" ht="15.75" customHeight="1">
      <c r="A2862" s="139" t="s">
        <v>751</v>
      </c>
      <c r="B2862" s="139" t="s">
        <v>486</v>
      </c>
      <c r="C2862" s="139" t="s">
        <v>792</v>
      </c>
      <c r="D2862" s="139" t="s">
        <v>633</v>
      </c>
      <c r="E2862" s="139" t="s">
        <v>754</v>
      </c>
      <c r="F2862" s="49">
        <v>1.35</v>
      </c>
      <c r="G2862" s="49">
        <v>2.06</v>
      </c>
      <c r="H2862" s="49">
        <v>1.73</v>
      </c>
      <c r="I2862" s="49">
        <v>1.75</v>
      </c>
      <c r="J2862" s="49">
        <v>1.75</v>
      </c>
      <c r="K2862" s="49">
        <v>1.62</v>
      </c>
      <c r="L2862" s="49">
        <v>1.92</v>
      </c>
      <c r="M2862" s="49">
        <v>1.5</v>
      </c>
      <c r="N2862" s="49">
        <v>1.93</v>
      </c>
      <c r="O2862" s="49">
        <v>2.8</v>
      </c>
      <c r="P2862" s="49">
        <v>2.93</v>
      </c>
      <c r="Q2862" s="49">
        <v>2.2000000000000002</v>
      </c>
      <c r="R2862" s="49">
        <v>2.33</v>
      </c>
      <c r="S2862" s="50">
        <f t="array" ref="S2862">TREND($N2862:$R2862,$N$1:$R$1,S$1)</f>
        <v>2.4980000000000047</v>
      </c>
      <c r="T2862" s="50">
        <f t="array" ref="T2862">TREND($N2862:$R2862,$N$1:$R$1,T$1)</f>
        <v>2.5180000000000078</v>
      </c>
      <c r="U2862" s="50">
        <f t="array" ref="U2862">TREND($N2862:$R2862,$N$1:$R$1,U$1)</f>
        <v>2.5380000000000038</v>
      </c>
      <c r="V2862" s="50">
        <f t="array" ref="V2862">TREND($N2862:$R2862,$N$1:$R$1,V$1)</f>
        <v>2.5580000000000069</v>
      </c>
    </row>
    <row r="2863" spans="1:22" ht="15.75" customHeight="1">
      <c r="A2863" s="139" t="s">
        <v>751</v>
      </c>
      <c r="B2863" s="139" t="s">
        <v>488</v>
      </c>
      <c r="C2863" s="139" t="s">
        <v>792</v>
      </c>
      <c r="D2863" s="139" t="s">
        <v>633</v>
      </c>
      <c r="E2863" s="139" t="s">
        <v>754</v>
      </c>
      <c r="F2863" s="49">
        <v>332</v>
      </c>
      <c r="G2863" s="49">
        <v>318</v>
      </c>
      <c r="H2863" s="49">
        <v>320</v>
      </c>
      <c r="I2863" s="49">
        <v>3380</v>
      </c>
      <c r="J2863" s="49">
        <v>3840</v>
      </c>
      <c r="K2863" s="49">
        <v>4040</v>
      </c>
      <c r="L2863" s="49">
        <v>3570</v>
      </c>
      <c r="M2863" s="49">
        <v>4250</v>
      </c>
      <c r="N2863" s="49">
        <v>4410</v>
      </c>
      <c r="O2863" s="49">
        <v>4990</v>
      </c>
      <c r="P2863" s="49">
        <v>4490</v>
      </c>
      <c r="Q2863" s="49">
        <v>4670</v>
      </c>
      <c r="R2863" s="49">
        <v>4190</v>
      </c>
      <c r="S2863" s="50">
        <f t="array" ref="S2863">TREND($N2863:$R2863,$N$1:$R$1,S$1)</f>
        <v>4322</v>
      </c>
      <c r="T2863" s="50">
        <f t="array" ref="T2863">TREND($N2863:$R2863,$N$1:$R$1,T$1)</f>
        <v>4246</v>
      </c>
      <c r="U2863" s="50">
        <f t="array" ref="U2863">TREND($N2863:$R2863,$N$1:$R$1,U$1)</f>
        <v>4170</v>
      </c>
      <c r="V2863" s="50">
        <f t="array" ref="V2863">TREND($N2863:$R2863,$N$1:$R$1,V$1)</f>
        <v>4094</v>
      </c>
    </row>
    <row r="2864" spans="1:22" ht="15.75" customHeight="1">
      <c r="A2864" s="139" t="s">
        <v>751</v>
      </c>
      <c r="B2864" s="139" t="s">
        <v>492</v>
      </c>
      <c r="C2864" s="139" t="s">
        <v>792</v>
      </c>
      <c r="D2864" s="139" t="s">
        <v>633</v>
      </c>
      <c r="E2864" s="139" t="s">
        <v>754</v>
      </c>
      <c r="F2864" s="49">
        <v>5.05</v>
      </c>
      <c r="G2864" s="49">
        <v>5.48</v>
      </c>
      <c r="H2864" s="49">
        <v>5.87</v>
      </c>
      <c r="I2864" s="49">
        <v>5.93</v>
      </c>
      <c r="J2864" s="49">
        <v>5.95</v>
      </c>
      <c r="K2864" s="49">
        <v>7.19</v>
      </c>
      <c r="L2864" s="49">
        <v>7.57</v>
      </c>
      <c r="M2864" s="49">
        <v>2.65</v>
      </c>
      <c r="N2864" s="49">
        <v>2.97</v>
      </c>
      <c r="O2864" s="49">
        <v>3.42</v>
      </c>
      <c r="P2864" s="49">
        <v>4.99</v>
      </c>
      <c r="Q2864" s="49">
        <v>1.87</v>
      </c>
      <c r="R2864" s="49">
        <v>0.42799999999999999</v>
      </c>
      <c r="S2864" s="50">
        <f t="array" ref="S2864">TREND($N2864:$R2864,$N$1:$R$1,S$1)</f>
        <v>0.74540000000001783</v>
      </c>
      <c r="T2864" s="50">
        <f t="array" ref="T2864">TREND($N2864:$R2864,$N$1:$R$1,T$1)</f>
        <v>8.1999999999879947E-2</v>
      </c>
      <c r="U2864" s="50">
        <f t="array" ref="U2864">TREND($N2864:$R2864,$N$1:$R$1,U$1)</f>
        <v>-0.58140000000003056</v>
      </c>
      <c r="V2864" s="50">
        <f t="array" ref="V2864">TREND($N2864:$R2864,$N$1:$R$1,V$1)</f>
        <v>-1.2447999999999411</v>
      </c>
    </row>
    <row r="2865" spans="1:22" ht="15.75" customHeight="1">
      <c r="A2865" s="139" t="s">
        <v>751</v>
      </c>
      <c r="B2865" s="139" t="s">
        <v>498</v>
      </c>
      <c r="C2865" s="139" t="s">
        <v>792</v>
      </c>
      <c r="D2865" s="139" t="s">
        <v>633</v>
      </c>
      <c r="E2865" s="139" t="s">
        <v>754</v>
      </c>
      <c r="F2865" s="49">
        <v>331</v>
      </c>
      <c r="G2865" s="49">
        <v>337</v>
      </c>
      <c r="H2865" s="49">
        <v>350</v>
      </c>
      <c r="I2865" s="49">
        <v>393</v>
      </c>
      <c r="J2865" s="49">
        <v>357</v>
      </c>
      <c r="K2865" s="49">
        <v>373</v>
      </c>
      <c r="L2865" s="49">
        <v>351</v>
      </c>
      <c r="M2865" s="49">
        <v>367</v>
      </c>
      <c r="N2865" s="49">
        <v>358</v>
      </c>
      <c r="O2865" s="49">
        <v>348</v>
      </c>
      <c r="P2865" s="49">
        <v>364</v>
      </c>
      <c r="Q2865" s="49">
        <v>375</v>
      </c>
      <c r="R2865" s="49">
        <v>378</v>
      </c>
      <c r="S2865" s="50">
        <f t="array" ref="S2865">TREND($N2865:$R2865,$N$1:$R$1,S$1)</f>
        <v>384.70000000000073</v>
      </c>
      <c r="T2865" s="50">
        <f t="array" ref="T2865">TREND($N2865:$R2865,$N$1:$R$1,T$1)</f>
        <v>391.40000000000146</v>
      </c>
      <c r="U2865" s="50">
        <f t="array" ref="U2865">TREND($N2865:$R2865,$N$1:$R$1,U$1)</f>
        <v>398.10000000000036</v>
      </c>
      <c r="V2865" s="50">
        <f t="array" ref="V2865">TREND($N2865:$R2865,$N$1:$R$1,V$1)</f>
        <v>404.80000000000109</v>
      </c>
    </row>
    <row r="2866" spans="1:22" ht="15.75" customHeight="1">
      <c r="A2866" s="139" t="s">
        <v>751</v>
      </c>
      <c r="B2866" s="139" t="s">
        <v>500</v>
      </c>
      <c r="C2866" s="139" t="s">
        <v>792</v>
      </c>
      <c r="D2866" s="139" t="s">
        <v>633</v>
      </c>
      <c r="E2866" s="139" t="s">
        <v>754</v>
      </c>
      <c r="F2866" s="49">
        <v>976</v>
      </c>
      <c r="G2866" s="49">
        <v>922</v>
      </c>
      <c r="H2866" s="49">
        <v>895</v>
      </c>
      <c r="I2866" s="49">
        <v>782</v>
      </c>
      <c r="J2866" s="49">
        <v>802</v>
      </c>
      <c r="K2866" s="49">
        <v>826</v>
      </c>
      <c r="L2866" s="49">
        <v>746</v>
      </c>
      <c r="M2866" s="49">
        <v>820</v>
      </c>
      <c r="N2866" s="49">
        <v>800</v>
      </c>
      <c r="O2866" s="49">
        <v>831</v>
      </c>
      <c r="P2866" s="49">
        <v>819</v>
      </c>
      <c r="Q2866" s="49">
        <v>846</v>
      </c>
      <c r="R2866" s="49">
        <v>869</v>
      </c>
      <c r="S2866" s="50">
        <f t="array" ref="S2866">TREND($N2866:$R2866,$N$1:$R$1,S$1)</f>
        <v>878.90000000000146</v>
      </c>
      <c r="T2866" s="50">
        <f t="array" ref="T2866">TREND($N2866:$R2866,$N$1:$R$1,T$1)</f>
        <v>894.20000000000073</v>
      </c>
      <c r="U2866" s="50">
        <f t="array" ref="U2866">TREND($N2866:$R2866,$N$1:$R$1,U$1)</f>
        <v>909.5</v>
      </c>
      <c r="V2866" s="50">
        <f t="array" ref="V2866">TREND($N2866:$R2866,$N$1:$R$1,V$1)</f>
        <v>924.80000000000291</v>
      </c>
    </row>
    <row r="2867" spans="1:22" ht="15.75" customHeight="1">
      <c r="A2867" s="139" t="s">
        <v>751</v>
      </c>
      <c r="B2867" s="139" t="s">
        <v>502</v>
      </c>
      <c r="C2867" s="139" t="s">
        <v>792</v>
      </c>
      <c r="D2867" s="139" t="s">
        <v>633</v>
      </c>
      <c r="E2867" s="139" t="s">
        <v>754</v>
      </c>
      <c r="F2867" s="49">
        <v>1430</v>
      </c>
      <c r="G2867" s="49">
        <v>1430</v>
      </c>
      <c r="H2867" s="49">
        <v>1370</v>
      </c>
      <c r="I2867" s="49">
        <v>1310</v>
      </c>
      <c r="J2867" s="49">
        <v>1340</v>
      </c>
      <c r="K2867" s="49">
        <v>1290</v>
      </c>
      <c r="L2867" s="49">
        <v>970</v>
      </c>
      <c r="M2867" s="49">
        <v>811</v>
      </c>
      <c r="N2867" s="49">
        <v>853</v>
      </c>
      <c r="O2867" s="49">
        <v>776</v>
      </c>
      <c r="P2867" s="49">
        <v>790</v>
      </c>
      <c r="Q2867" s="49">
        <v>799</v>
      </c>
      <c r="R2867" s="49">
        <v>761</v>
      </c>
      <c r="S2867" s="49">
        <v>868</v>
      </c>
      <c r="T2867" s="49">
        <v>862</v>
      </c>
      <c r="U2867" s="49">
        <v>736</v>
      </c>
      <c r="V2867" s="49">
        <v>1040</v>
      </c>
    </row>
    <row r="2868" spans="1:22" ht="15.75" customHeight="1">
      <c r="A2868" s="139" t="s">
        <v>751</v>
      </c>
      <c r="B2868" s="139" t="s">
        <v>482</v>
      </c>
      <c r="C2868" s="139" t="s">
        <v>792</v>
      </c>
      <c r="D2868" s="139" t="s">
        <v>633</v>
      </c>
      <c r="E2868" s="139" t="s">
        <v>754</v>
      </c>
      <c r="F2868" s="49">
        <v>238</v>
      </c>
      <c r="G2868" s="49">
        <v>225</v>
      </c>
      <c r="H2868" s="49">
        <v>221</v>
      </c>
      <c r="I2868" s="49">
        <v>221</v>
      </c>
      <c r="J2868" s="49">
        <v>201</v>
      </c>
      <c r="K2868" s="49">
        <v>169</v>
      </c>
      <c r="L2868" s="49">
        <v>169</v>
      </c>
      <c r="M2868" s="49">
        <v>154</v>
      </c>
      <c r="N2868" s="49">
        <v>147</v>
      </c>
      <c r="O2868" s="49">
        <v>67.8</v>
      </c>
      <c r="P2868" s="49">
        <v>107</v>
      </c>
      <c r="Q2868" s="49">
        <v>107</v>
      </c>
      <c r="R2868" s="49">
        <v>114</v>
      </c>
      <c r="S2868" s="50">
        <f t="array" ref="S2868">TREND($N2868:$R2868,$N$1:$R$1,S$1)</f>
        <v>100.52000000000044</v>
      </c>
      <c r="T2868" s="50">
        <f t="array" ref="T2868">TREND($N2868:$R2868,$N$1:$R$1,T$1)</f>
        <v>97.840000000000146</v>
      </c>
      <c r="U2868" s="50">
        <f t="array" ref="U2868">TREND($N2868:$R2868,$N$1:$R$1,U$1)</f>
        <v>95.160000000000764</v>
      </c>
      <c r="V2868" s="50">
        <f t="array" ref="V2868">TREND($N2868:$R2868,$N$1:$R$1,V$1)</f>
        <v>92.480000000000473</v>
      </c>
    </row>
    <row r="2869" spans="1:22" ht="15.75" customHeight="1">
      <c r="A2869" s="139" t="s">
        <v>751</v>
      </c>
      <c r="B2869" s="139" t="s">
        <v>504</v>
      </c>
      <c r="C2869" s="139" t="s">
        <v>792</v>
      </c>
      <c r="D2869" s="139" t="s">
        <v>633</v>
      </c>
      <c r="E2869" s="139" t="s">
        <v>754</v>
      </c>
      <c r="F2869" s="49">
        <v>45.3</v>
      </c>
      <c r="G2869" s="49">
        <v>40.5</v>
      </c>
      <c r="H2869" s="49">
        <v>28.6</v>
      </c>
      <c r="I2869" s="49">
        <v>27.3</v>
      </c>
      <c r="J2869" s="49">
        <v>25.3</v>
      </c>
      <c r="K2869" s="49">
        <v>29.8</v>
      </c>
      <c r="L2869" s="49">
        <v>43.4</v>
      </c>
      <c r="M2869" s="49">
        <v>47.7</v>
      </c>
      <c r="N2869" s="49">
        <v>55.2</v>
      </c>
      <c r="O2869" s="49">
        <v>52.9</v>
      </c>
      <c r="P2869" s="49">
        <v>34.6</v>
      </c>
      <c r="Q2869" s="49">
        <v>43.1</v>
      </c>
      <c r="R2869" s="49">
        <v>41.8</v>
      </c>
      <c r="S2869" s="49">
        <v>34.200000000000003</v>
      </c>
      <c r="T2869" s="49">
        <v>45.8</v>
      </c>
      <c r="U2869" s="49">
        <v>51.5</v>
      </c>
      <c r="V2869" s="49">
        <v>47.8</v>
      </c>
    </row>
    <row r="2870" spans="1:22" ht="15.75" customHeight="1">
      <c r="A2870" s="139" t="s">
        <v>751</v>
      </c>
      <c r="B2870" s="139" t="s">
        <v>496</v>
      </c>
      <c r="C2870" s="139" t="s">
        <v>792</v>
      </c>
      <c r="D2870" s="139" t="s">
        <v>633</v>
      </c>
      <c r="E2870" s="139" t="s">
        <v>754</v>
      </c>
      <c r="F2870" s="49">
        <v>6.06</v>
      </c>
      <c r="G2870" s="49">
        <v>7.54</v>
      </c>
      <c r="H2870" s="49">
        <v>12.1</v>
      </c>
      <c r="I2870" s="49">
        <v>12.2</v>
      </c>
      <c r="J2870" s="49">
        <v>12.3</v>
      </c>
      <c r="K2870" s="49">
        <v>14.8</v>
      </c>
      <c r="L2870" s="49">
        <v>15.6</v>
      </c>
      <c r="M2870" s="49">
        <v>5.45</v>
      </c>
      <c r="N2870" s="49">
        <v>6.11</v>
      </c>
      <c r="O2870" s="49">
        <v>7.04</v>
      </c>
      <c r="P2870" s="49">
        <v>10.3</v>
      </c>
      <c r="Q2870" s="49">
        <v>3.86</v>
      </c>
      <c r="R2870" s="49">
        <v>0.88100000000000001</v>
      </c>
      <c r="S2870" s="50">
        <f t="array" ref="S2870">TREND($N2870:$R2870,$N$1:$R$1,S$1)</f>
        <v>1.5468000000000757</v>
      </c>
      <c r="T2870" s="50">
        <f t="array" ref="T2870">TREND($N2870:$R2870,$N$1:$R$1,T$1)</f>
        <v>0.18299999999999272</v>
      </c>
      <c r="U2870" s="50">
        <f t="array" ref="U2870">TREND($N2870:$R2870,$N$1:$R$1,U$1)</f>
        <v>-1.1808000000000902</v>
      </c>
      <c r="V2870" s="50">
        <f t="array" ref="V2870">TREND($N2870:$R2870,$N$1:$R$1,V$1)</f>
        <v>-2.5446000000001732</v>
      </c>
    </row>
    <row r="2871" spans="1:22" ht="15.75" customHeight="1">
      <c r="A2871" s="139" t="s">
        <v>751</v>
      </c>
      <c r="B2871" s="139" t="s">
        <v>508</v>
      </c>
      <c r="C2871" s="139" t="s">
        <v>792</v>
      </c>
      <c r="D2871" s="139" t="s">
        <v>633</v>
      </c>
      <c r="E2871" s="139" t="s">
        <v>754</v>
      </c>
      <c r="F2871" s="49">
        <v>103</v>
      </c>
      <c r="G2871" s="49">
        <v>121</v>
      </c>
      <c r="H2871" s="49">
        <v>106</v>
      </c>
      <c r="I2871" s="49">
        <v>123</v>
      </c>
      <c r="J2871" s="49">
        <v>136</v>
      </c>
      <c r="K2871" s="49">
        <v>139</v>
      </c>
      <c r="L2871" s="49">
        <v>130</v>
      </c>
      <c r="M2871" s="49">
        <v>117</v>
      </c>
      <c r="N2871" s="49">
        <v>137</v>
      </c>
      <c r="O2871" s="49">
        <v>123</v>
      </c>
      <c r="P2871" s="49">
        <v>107</v>
      </c>
      <c r="Q2871" s="49">
        <v>90.7</v>
      </c>
      <c r="R2871" s="49">
        <v>76.599999999999994</v>
      </c>
      <c r="S2871" s="49">
        <v>89.9</v>
      </c>
      <c r="T2871" s="49">
        <v>82.1</v>
      </c>
      <c r="U2871" s="49">
        <v>94.3</v>
      </c>
      <c r="V2871" s="49">
        <v>113</v>
      </c>
    </row>
    <row r="2872" spans="1:22" ht="15.75" customHeight="1">
      <c r="A2872" s="139" t="s">
        <v>751</v>
      </c>
      <c r="B2872" s="139" t="s">
        <v>510</v>
      </c>
      <c r="C2872" s="139" t="s">
        <v>792</v>
      </c>
      <c r="D2872" s="139" t="s">
        <v>633</v>
      </c>
      <c r="E2872" s="139" t="s">
        <v>754</v>
      </c>
      <c r="F2872" s="49">
        <v>1630</v>
      </c>
      <c r="G2872" s="49">
        <v>1620</v>
      </c>
      <c r="H2872" s="49">
        <v>1640</v>
      </c>
      <c r="I2872" s="49">
        <v>1670</v>
      </c>
      <c r="J2872" s="49">
        <v>1740</v>
      </c>
      <c r="K2872" s="49">
        <v>1730</v>
      </c>
      <c r="L2872" s="49">
        <v>1890</v>
      </c>
      <c r="M2872" s="49">
        <v>1860</v>
      </c>
      <c r="N2872" s="49">
        <v>1770</v>
      </c>
      <c r="O2872" s="49">
        <v>1660</v>
      </c>
      <c r="P2872" s="49">
        <v>1870</v>
      </c>
      <c r="Q2872" s="49">
        <v>1920</v>
      </c>
      <c r="R2872" s="49">
        <v>2020</v>
      </c>
      <c r="S2872" s="49">
        <v>2010</v>
      </c>
      <c r="T2872" s="49">
        <v>2060</v>
      </c>
      <c r="U2872" s="49">
        <v>2080</v>
      </c>
      <c r="V2872" s="49">
        <v>2200</v>
      </c>
    </row>
    <row r="2873" spans="1:22" ht="15.75" customHeight="1">
      <c r="A2873" s="139" t="s">
        <v>751</v>
      </c>
      <c r="B2873" s="139" t="s">
        <v>512</v>
      </c>
      <c r="C2873" s="139" t="s">
        <v>792</v>
      </c>
      <c r="D2873" s="139" t="s">
        <v>633</v>
      </c>
      <c r="E2873" s="139" t="s">
        <v>754</v>
      </c>
      <c r="F2873" s="49">
        <v>1.57</v>
      </c>
      <c r="G2873" s="49">
        <v>1.67</v>
      </c>
      <c r="H2873" s="49">
        <v>1.73</v>
      </c>
      <c r="I2873" s="49">
        <v>1.75</v>
      </c>
      <c r="J2873" s="49">
        <v>1.75</v>
      </c>
      <c r="K2873" s="49">
        <v>2.12</v>
      </c>
      <c r="L2873" s="49">
        <v>2.23</v>
      </c>
      <c r="M2873" s="49">
        <v>0.77800000000000002</v>
      </c>
      <c r="N2873" s="49">
        <v>0.873</v>
      </c>
      <c r="O2873" s="49">
        <v>1.01</v>
      </c>
      <c r="P2873" s="49">
        <v>1.47</v>
      </c>
      <c r="Q2873" s="49">
        <v>0.55100000000000005</v>
      </c>
      <c r="R2873" s="49">
        <v>0.126</v>
      </c>
      <c r="S2873" s="50">
        <f t="array" ref="S2873">TREND($N2873:$R2873,$N$1:$R$1,S$1)</f>
        <v>0.22010000000000218</v>
      </c>
      <c r="T2873" s="50">
        <f t="array" ref="T2873">TREND($N2873:$R2873,$N$1:$R$1,T$1)</f>
        <v>2.4799999999970623E-2</v>
      </c>
      <c r="U2873" s="50">
        <f t="array" ref="U2873">TREND($N2873:$R2873,$N$1:$R$1,U$1)</f>
        <v>-0.17050000000000409</v>
      </c>
      <c r="V2873" s="50">
        <f t="array" ref="V2873">TREND($N2873:$R2873,$N$1:$R$1,V$1)</f>
        <v>-0.36580000000003565</v>
      </c>
    </row>
    <row r="2874" spans="1:22" ht="15.75" customHeight="1">
      <c r="A2874" s="139" t="s">
        <v>751</v>
      </c>
      <c r="B2874" s="139" t="s">
        <v>526</v>
      </c>
      <c r="C2874" s="139" t="s">
        <v>792</v>
      </c>
      <c r="D2874" s="139" t="s">
        <v>633</v>
      </c>
      <c r="E2874" s="139" t="s">
        <v>754</v>
      </c>
      <c r="F2874" s="49">
        <v>286</v>
      </c>
      <c r="G2874" s="49">
        <v>309</v>
      </c>
      <c r="H2874" s="49">
        <v>310</v>
      </c>
      <c r="I2874" s="49">
        <v>331</v>
      </c>
      <c r="J2874" s="49">
        <v>334</v>
      </c>
      <c r="K2874" s="49">
        <v>302</v>
      </c>
      <c r="L2874" s="49">
        <v>296</v>
      </c>
      <c r="M2874" s="49">
        <v>297</v>
      </c>
      <c r="N2874" s="49">
        <v>233</v>
      </c>
      <c r="O2874" s="49">
        <v>235</v>
      </c>
      <c r="P2874" s="49">
        <v>225</v>
      </c>
      <c r="Q2874" s="49">
        <v>146</v>
      </c>
      <c r="R2874" s="49">
        <v>138</v>
      </c>
      <c r="S2874" s="50">
        <f t="array" ref="S2874">TREND($N2874:$R2874,$N$1:$R$1,S$1)</f>
        <v>111.70000000000437</v>
      </c>
      <c r="T2874" s="50">
        <f t="array" ref="T2874">TREND($N2874:$R2874,$N$1:$R$1,T$1)</f>
        <v>83.80000000000291</v>
      </c>
      <c r="U2874" s="50">
        <f t="array" ref="U2874">TREND($N2874:$R2874,$N$1:$R$1,U$1)</f>
        <v>55.900000000001455</v>
      </c>
      <c r="V2874" s="50">
        <f t="array" ref="V2874">TREND($N2874:$R2874,$N$1:$R$1,V$1)</f>
        <v>28.000000000007276</v>
      </c>
    </row>
    <row r="2875" spans="1:22" ht="15.75" customHeight="1">
      <c r="A2875" s="139" t="s">
        <v>751</v>
      </c>
      <c r="B2875" s="139" t="s">
        <v>556</v>
      </c>
      <c r="C2875" s="139" t="s">
        <v>792</v>
      </c>
      <c r="D2875" s="139" t="s">
        <v>633</v>
      </c>
      <c r="E2875" s="139" t="s">
        <v>754</v>
      </c>
      <c r="F2875" s="49">
        <v>67.400000000000006</v>
      </c>
      <c r="G2875" s="49">
        <v>88</v>
      </c>
      <c r="H2875" s="49">
        <v>69.900000000000006</v>
      </c>
      <c r="I2875" s="49">
        <v>52.5</v>
      </c>
      <c r="J2875" s="49">
        <v>72.400000000000006</v>
      </c>
      <c r="K2875" s="49">
        <v>67.599999999999994</v>
      </c>
      <c r="L2875" s="49">
        <v>62.3</v>
      </c>
      <c r="M2875" s="49">
        <v>68.2</v>
      </c>
      <c r="N2875" s="49">
        <v>64.2</v>
      </c>
      <c r="O2875" s="49">
        <v>66.3</v>
      </c>
      <c r="P2875" s="49">
        <v>82</v>
      </c>
      <c r="Q2875" s="49">
        <v>93.3</v>
      </c>
      <c r="R2875" s="49">
        <v>81.5</v>
      </c>
      <c r="S2875" s="50">
        <f t="array" ref="S2875">TREND($N2875:$R2875,$N$1:$R$1,S$1)</f>
        <v>95.93999999999869</v>
      </c>
      <c r="T2875" s="50">
        <f t="array" ref="T2875">TREND($N2875:$R2875,$N$1:$R$1,T$1)</f>
        <v>102.09999999999854</v>
      </c>
      <c r="U2875" s="50">
        <f t="array" ref="U2875">TREND($N2875:$R2875,$N$1:$R$1,U$1)</f>
        <v>108.2599999999984</v>
      </c>
      <c r="V2875" s="50">
        <f t="array" ref="V2875">TREND($N2875:$R2875,$N$1:$R$1,V$1)</f>
        <v>114.41999999999825</v>
      </c>
    </row>
    <row r="2876" spans="1:22" ht="15.75" customHeight="1">
      <c r="A2876" s="139" t="s">
        <v>751</v>
      </c>
      <c r="B2876" s="139" t="s">
        <v>528</v>
      </c>
      <c r="C2876" s="139" t="s">
        <v>792</v>
      </c>
      <c r="D2876" s="139" t="s">
        <v>633</v>
      </c>
      <c r="E2876" s="139" t="s">
        <v>754</v>
      </c>
      <c r="F2876" s="49">
        <v>29.2</v>
      </c>
      <c r="G2876" s="49">
        <v>11.6</v>
      </c>
      <c r="H2876" s="49">
        <v>48.3</v>
      </c>
      <c r="I2876" s="49">
        <v>2.99</v>
      </c>
      <c r="J2876" s="49">
        <v>3.14</v>
      </c>
      <c r="K2876" s="49">
        <v>3.14</v>
      </c>
      <c r="L2876" s="49">
        <v>3.14</v>
      </c>
      <c r="M2876" s="49">
        <v>3.14</v>
      </c>
      <c r="N2876" s="49">
        <v>3.14</v>
      </c>
      <c r="O2876" s="49">
        <v>3.14</v>
      </c>
      <c r="P2876" s="49">
        <v>3.14</v>
      </c>
      <c r="Q2876" s="50">
        <f t="array" ref="Q2876">TREND($L2876:$P2876,$L$1:$P$1,Q$1)</f>
        <v>3.14</v>
      </c>
      <c r="R2876" s="50">
        <f t="array" ref="R2876">TREND($L2876:$P2876,$L$1:$P$1,R$1)</f>
        <v>3.14</v>
      </c>
      <c r="S2876" s="50">
        <f t="array" ref="S2876">TREND($L2876:$P2876,$L$1:$P$1,S$1)</f>
        <v>3.14</v>
      </c>
      <c r="T2876" s="50">
        <f t="array" ref="T2876">TREND($L2876:$P2876,$L$1:$P$1,T$1)</f>
        <v>3.14</v>
      </c>
      <c r="U2876" s="50">
        <f t="array" ref="U2876">TREND($L2876:$P2876,$L$1:$P$1,U$1)</f>
        <v>3.14</v>
      </c>
      <c r="V2876" s="50">
        <f t="array" ref="V2876">TREND($L2876:$P2876,$L$1:$P$1,V$1)</f>
        <v>3.14</v>
      </c>
    </row>
    <row r="2877" spans="1:22" ht="15.75" customHeight="1">
      <c r="A2877" s="139" t="s">
        <v>751</v>
      </c>
      <c r="B2877" s="139" t="s">
        <v>536</v>
      </c>
      <c r="C2877" s="139" t="s">
        <v>792</v>
      </c>
      <c r="D2877" s="139" t="s">
        <v>633</v>
      </c>
      <c r="E2877" s="139" t="s">
        <v>754</v>
      </c>
      <c r="F2877" s="49">
        <v>0.67300000000000004</v>
      </c>
      <c r="G2877" s="49">
        <v>0.34300000000000003</v>
      </c>
      <c r="H2877" s="49">
        <v>0.34499999999999997</v>
      </c>
      <c r="I2877" s="49">
        <v>0.34899999999999998</v>
      </c>
      <c r="J2877" s="49">
        <v>0.35</v>
      </c>
      <c r="K2877" s="49">
        <v>0.61299999999999999</v>
      </c>
      <c r="L2877" s="49">
        <v>1.04</v>
      </c>
      <c r="M2877" s="49">
        <v>0.95099999999999996</v>
      </c>
      <c r="N2877" s="49">
        <v>0.49299999999999999</v>
      </c>
      <c r="O2877" s="49">
        <v>9.8599999999999993E-2</v>
      </c>
      <c r="P2877" s="49">
        <v>0.154</v>
      </c>
      <c r="Q2877" s="49">
        <v>0.28000000000000003</v>
      </c>
      <c r="R2877" s="49">
        <v>0.33100000000000002</v>
      </c>
      <c r="S2877" s="50">
        <f t="array" ref="S2877">TREND($N2877:$R2877,$N$1:$R$1,S$1)</f>
        <v>0.22854000000000241</v>
      </c>
      <c r="T2877" s="50">
        <f t="array" ref="T2877">TREND($N2877:$R2877,$N$1:$R$1,T$1)</f>
        <v>0.21428000000000225</v>
      </c>
      <c r="U2877" s="50">
        <f t="array" ref="U2877">TREND($N2877:$R2877,$N$1:$R$1,U$1)</f>
        <v>0.20002000000000209</v>
      </c>
      <c r="V2877" s="50">
        <f t="array" ref="V2877">TREND($N2877:$R2877,$N$1:$R$1,V$1)</f>
        <v>0.18576000000000192</v>
      </c>
    </row>
    <row r="2878" spans="1:22" ht="15.75" customHeight="1">
      <c r="A2878" s="139" t="s">
        <v>751</v>
      </c>
      <c r="B2878" s="139" t="s">
        <v>534</v>
      </c>
      <c r="C2878" s="139" t="s">
        <v>792</v>
      </c>
      <c r="D2878" s="139" t="s">
        <v>633</v>
      </c>
      <c r="E2878" s="139" t="s">
        <v>754</v>
      </c>
      <c r="F2878" s="49">
        <v>0</v>
      </c>
      <c r="G2878" s="49">
        <v>0</v>
      </c>
      <c r="H2878" s="49">
        <v>0</v>
      </c>
      <c r="I2878" s="49">
        <v>0</v>
      </c>
      <c r="J2878" s="49">
        <v>0</v>
      </c>
      <c r="K2878" s="49">
        <v>0</v>
      </c>
      <c r="L2878" s="49">
        <v>0</v>
      </c>
      <c r="M2878" s="49">
        <v>0</v>
      </c>
      <c r="N2878" s="49">
        <v>0</v>
      </c>
      <c r="O2878" s="139" t="s">
        <v>791</v>
      </c>
      <c r="P2878" s="139" t="s">
        <v>791</v>
      </c>
      <c r="Q2878" s="139" t="s">
        <v>791</v>
      </c>
      <c r="R2878" s="139" t="s">
        <v>791</v>
      </c>
      <c r="S2878" s="139" t="s">
        <v>791</v>
      </c>
      <c r="T2878" s="139" t="s">
        <v>791</v>
      </c>
      <c r="U2878" s="139" t="s">
        <v>791</v>
      </c>
      <c r="V2878" s="139" t="s">
        <v>791</v>
      </c>
    </row>
    <row r="2879" spans="1:22" ht="15.75" customHeight="1">
      <c r="A2879" s="139" t="s">
        <v>751</v>
      </c>
      <c r="B2879" s="139" t="s">
        <v>334</v>
      </c>
      <c r="C2879" s="139" t="s">
        <v>792</v>
      </c>
      <c r="D2879" s="139" t="s">
        <v>633</v>
      </c>
      <c r="E2879" s="139" t="s">
        <v>754</v>
      </c>
      <c r="F2879" s="49">
        <v>169</v>
      </c>
      <c r="G2879" s="49">
        <v>188</v>
      </c>
      <c r="H2879" s="49">
        <v>141</v>
      </c>
      <c r="I2879" s="49">
        <v>87.1</v>
      </c>
      <c r="J2879" s="49">
        <v>166</v>
      </c>
      <c r="K2879" s="49">
        <v>167</v>
      </c>
      <c r="L2879" s="49">
        <v>211</v>
      </c>
      <c r="M2879" s="49">
        <v>225</v>
      </c>
      <c r="N2879" s="49">
        <v>266</v>
      </c>
      <c r="O2879" s="49">
        <v>292</v>
      </c>
      <c r="P2879" s="49">
        <v>339</v>
      </c>
      <c r="Q2879" s="49">
        <v>379</v>
      </c>
      <c r="R2879" s="49">
        <v>480</v>
      </c>
      <c r="S2879" s="50">
        <f t="array" ref="S2879">TREND($N2879:$R2879,$N$1:$R$1,S$1)</f>
        <v>505.69999999999709</v>
      </c>
      <c r="T2879" s="50">
        <f t="array" ref="T2879">TREND($N2879:$R2879,$N$1:$R$1,T$1)</f>
        <v>557.19999999999709</v>
      </c>
      <c r="U2879" s="50">
        <f t="array" ref="U2879">TREND($N2879:$R2879,$N$1:$R$1,U$1)</f>
        <v>608.69999999999709</v>
      </c>
      <c r="V2879" s="50">
        <f t="array" ref="V2879">TREND($N2879:$R2879,$N$1:$R$1,V$1)</f>
        <v>660.19999999999709</v>
      </c>
    </row>
    <row r="2880" spans="1:22" ht="15.75" customHeight="1">
      <c r="A2880" s="139" t="s">
        <v>751</v>
      </c>
      <c r="B2880" s="139" t="s">
        <v>522</v>
      </c>
      <c r="C2880" s="139" t="s">
        <v>792</v>
      </c>
      <c r="D2880" s="139" t="s">
        <v>633</v>
      </c>
      <c r="E2880" s="139" t="s">
        <v>754</v>
      </c>
      <c r="F2880" s="49">
        <v>0.51200000000000001</v>
      </c>
      <c r="G2880" s="49">
        <v>0.51600000000000001</v>
      </c>
      <c r="H2880" s="49">
        <v>0.50600000000000001</v>
      </c>
      <c r="I2880" s="49">
        <v>0.47699999999999998</v>
      </c>
      <c r="J2880" s="49">
        <v>0.41</v>
      </c>
      <c r="K2880" s="49">
        <v>0.40100000000000002</v>
      </c>
      <c r="L2880" s="49">
        <v>0.43</v>
      </c>
      <c r="M2880" s="49">
        <v>0.436</v>
      </c>
      <c r="N2880" s="49">
        <v>0.40600000000000003</v>
      </c>
      <c r="O2880" s="49">
        <v>0.38300000000000001</v>
      </c>
      <c r="P2880" s="49">
        <v>0.34699999999999998</v>
      </c>
      <c r="Q2880" s="49">
        <v>0.318</v>
      </c>
      <c r="R2880" s="49">
        <v>0.35199999999999998</v>
      </c>
      <c r="S2880" s="50">
        <f t="array" ref="S2880">TREND($N2880:$R2880,$N$1:$R$1,S$1)</f>
        <v>0.30929999999999325</v>
      </c>
      <c r="T2880" s="50">
        <f t="array" ref="T2880">TREND($N2880:$R2880,$N$1:$R$1,T$1)</f>
        <v>0.29199999999999449</v>
      </c>
      <c r="U2880" s="50">
        <f t="array" ref="U2880">TREND($N2880:$R2880,$N$1:$R$1,U$1)</f>
        <v>0.27469999999999573</v>
      </c>
      <c r="V2880" s="50">
        <f t="array" ref="V2880">TREND($N2880:$R2880,$N$1:$R$1,V$1)</f>
        <v>0.25739999999999696</v>
      </c>
    </row>
    <row r="2881" spans="1:22" ht="15.75" customHeight="1">
      <c r="A2881" s="139" t="s">
        <v>751</v>
      </c>
      <c r="B2881" s="139" t="s">
        <v>544</v>
      </c>
      <c r="C2881" s="139" t="s">
        <v>792</v>
      </c>
      <c r="D2881" s="139" t="s">
        <v>633</v>
      </c>
      <c r="E2881" s="139" t="s">
        <v>754</v>
      </c>
      <c r="F2881" s="49">
        <v>0.33700000000000002</v>
      </c>
      <c r="G2881" s="49">
        <v>0.34300000000000003</v>
      </c>
      <c r="H2881" s="49">
        <v>0.34499999999999997</v>
      </c>
      <c r="I2881" s="49">
        <v>0.34899999999999998</v>
      </c>
      <c r="J2881" s="49">
        <v>0.35</v>
      </c>
      <c r="K2881" s="49">
        <v>0.42299999999999999</v>
      </c>
      <c r="L2881" s="49">
        <v>0.44500000000000001</v>
      </c>
      <c r="M2881" s="49">
        <v>0.156</v>
      </c>
      <c r="N2881" s="49">
        <v>0.17499999999999999</v>
      </c>
      <c r="O2881" s="49">
        <v>0.20100000000000001</v>
      </c>
      <c r="P2881" s="49">
        <v>0.29299999999999998</v>
      </c>
      <c r="Q2881" s="49">
        <v>0.11</v>
      </c>
      <c r="R2881" s="49">
        <v>2.52E-2</v>
      </c>
      <c r="S2881" s="50">
        <f t="array" ref="S2881">TREND($N2881:$R2881,$N$1:$R$1,S$1)</f>
        <v>4.3659999999988486E-2</v>
      </c>
      <c r="T2881" s="50">
        <f t="array" ref="T2881">TREND($N2881:$R2881,$N$1:$R$1,T$1)</f>
        <v>4.5999999999963848E-3</v>
      </c>
      <c r="U2881" s="50">
        <f t="array" ref="U2881">TREND($N2881:$R2881,$N$1:$R$1,U$1)</f>
        <v>-3.4460000000009927E-2</v>
      </c>
      <c r="V2881" s="50">
        <f t="array" ref="V2881">TREND($N2881:$R2881,$N$1:$R$1,V$1)</f>
        <v>-7.3520000000002028E-2</v>
      </c>
    </row>
    <row r="2882" spans="1:22" ht="15.75" customHeight="1">
      <c r="A2882" s="139" t="s">
        <v>751</v>
      </c>
      <c r="B2882" s="139" t="s">
        <v>530</v>
      </c>
      <c r="C2882" s="139" t="s">
        <v>792</v>
      </c>
      <c r="D2882" s="139" t="s">
        <v>633</v>
      </c>
      <c r="E2882" s="139" t="s">
        <v>754</v>
      </c>
      <c r="F2882" s="49">
        <v>89.5</v>
      </c>
      <c r="G2882" s="49">
        <v>183</v>
      </c>
      <c r="H2882" s="49">
        <v>148</v>
      </c>
      <c r="I2882" s="49">
        <v>109</v>
      </c>
      <c r="J2882" s="49">
        <v>167</v>
      </c>
      <c r="K2882" s="49">
        <v>157</v>
      </c>
      <c r="L2882" s="49">
        <v>33.1</v>
      </c>
      <c r="M2882" s="49">
        <v>30.6</v>
      </c>
      <c r="N2882" s="49">
        <v>24.9</v>
      </c>
      <c r="O2882" s="49">
        <v>26.6</v>
      </c>
      <c r="P2882" s="49">
        <v>29.9</v>
      </c>
      <c r="Q2882" s="49">
        <v>33.4</v>
      </c>
      <c r="R2882" s="49">
        <v>35.4</v>
      </c>
      <c r="S2882" s="50">
        <f t="array" ref="S2882">TREND($N2882:$R2882,$N$1:$R$1,S$1)</f>
        <v>38.380000000000109</v>
      </c>
      <c r="T2882" s="50">
        <f t="array" ref="T2882">TREND($N2882:$R2882,$N$1:$R$1,T$1)</f>
        <v>41.160000000000764</v>
      </c>
      <c r="U2882" s="50">
        <f t="array" ref="U2882">TREND($N2882:$R2882,$N$1:$R$1,U$1)</f>
        <v>43.940000000000509</v>
      </c>
      <c r="V2882" s="50">
        <f t="array" ref="V2882">TREND($N2882:$R2882,$N$1:$R$1,V$1)</f>
        <v>46.720000000000255</v>
      </c>
    </row>
    <row r="2883" spans="1:22" ht="15.75" customHeight="1">
      <c r="A2883" s="139" t="s">
        <v>751</v>
      </c>
      <c r="B2883" s="139" t="s">
        <v>550</v>
      </c>
      <c r="C2883" s="139" t="s">
        <v>792</v>
      </c>
      <c r="D2883" s="139" t="s">
        <v>633</v>
      </c>
      <c r="E2883" s="139" t="s">
        <v>754</v>
      </c>
      <c r="F2883" s="49">
        <v>16.600000000000001</v>
      </c>
      <c r="G2883" s="49">
        <v>22</v>
      </c>
      <c r="H2883" s="49">
        <v>17.7</v>
      </c>
      <c r="I2883" s="49">
        <v>13.4</v>
      </c>
      <c r="J2883" s="49">
        <v>18.7</v>
      </c>
      <c r="K2883" s="49">
        <v>17.7</v>
      </c>
      <c r="L2883" s="49">
        <v>16.7</v>
      </c>
      <c r="M2883" s="49">
        <v>18.7</v>
      </c>
      <c r="N2883" s="49">
        <v>18</v>
      </c>
      <c r="O2883" s="49">
        <v>19</v>
      </c>
      <c r="P2883" s="49">
        <v>24</v>
      </c>
      <c r="Q2883" s="49">
        <v>27.7</v>
      </c>
      <c r="R2883" s="49">
        <v>24.5</v>
      </c>
      <c r="S2883" s="50">
        <f t="array" ref="S2883">TREND($N2883:$R2883,$N$1:$R$1,S$1)</f>
        <v>29.150000000000546</v>
      </c>
      <c r="T2883" s="50">
        <f t="array" ref="T2883">TREND($N2883:$R2883,$N$1:$R$1,T$1)</f>
        <v>31.320000000000618</v>
      </c>
      <c r="U2883" s="50">
        <f t="array" ref="U2883">TREND($N2883:$R2883,$N$1:$R$1,U$1)</f>
        <v>33.490000000000691</v>
      </c>
      <c r="V2883" s="50">
        <f t="array" ref="V2883">TREND($N2883:$R2883,$N$1:$R$1,V$1)</f>
        <v>35.660000000000764</v>
      </c>
    </row>
    <row r="2884" spans="1:22" ht="15.75" customHeight="1">
      <c r="A2884" s="139" t="s">
        <v>751</v>
      </c>
      <c r="B2884" s="139" t="s">
        <v>558</v>
      </c>
      <c r="C2884" s="139" t="s">
        <v>792</v>
      </c>
      <c r="D2884" s="139" t="s">
        <v>633</v>
      </c>
      <c r="E2884" s="139" t="s">
        <v>754</v>
      </c>
      <c r="F2884" s="49">
        <v>1.68</v>
      </c>
      <c r="G2884" s="49">
        <v>1.71</v>
      </c>
      <c r="H2884" s="49">
        <v>1.73</v>
      </c>
      <c r="I2884" s="49">
        <v>1.75</v>
      </c>
      <c r="J2884" s="49">
        <v>1.75</v>
      </c>
      <c r="K2884" s="49">
        <v>2.12</v>
      </c>
      <c r="L2884" s="49">
        <v>2.23</v>
      </c>
      <c r="M2884" s="49">
        <v>0.77800000000000002</v>
      </c>
      <c r="N2884" s="49">
        <v>0.873</v>
      </c>
      <c r="O2884" s="49">
        <v>1.01</v>
      </c>
      <c r="P2884" s="49">
        <v>1.47</v>
      </c>
      <c r="Q2884" s="49">
        <v>0.55100000000000005</v>
      </c>
      <c r="R2884" s="49">
        <v>0.126</v>
      </c>
      <c r="S2884" s="50">
        <f t="array" ref="S2884">TREND($N2884:$R2884,$N$1:$R$1,S$1)</f>
        <v>0.22010000000000218</v>
      </c>
      <c r="T2884" s="50">
        <f t="array" ref="T2884">TREND($N2884:$R2884,$N$1:$R$1,T$1)</f>
        <v>2.4799999999970623E-2</v>
      </c>
      <c r="U2884" s="50">
        <f t="array" ref="U2884">TREND($N2884:$R2884,$N$1:$R$1,U$1)</f>
        <v>-0.17050000000000409</v>
      </c>
      <c r="V2884" s="50">
        <f t="array" ref="V2884">TREND($N2884:$R2884,$N$1:$R$1,V$1)</f>
        <v>-0.36580000000003565</v>
      </c>
    </row>
    <row r="2885" spans="1:22" ht="15.75" customHeight="1">
      <c r="A2885" s="139" t="s">
        <v>751</v>
      </c>
      <c r="B2885" s="139" t="s">
        <v>538</v>
      </c>
      <c r="C2885" s="139" t="s">
        <v>792</v>
      </c>
      <c r="D2885" s="139" t="s">
        <v>633</v>
      </c>
      <c r="E2885" s="139" t="s">
        <v>754</v>
      </c>
      <c r="F2885" s="49">
        <v>55.8</v>
      </c>
      <c r="G2885" s="49">
        <v>86.3</v>
      </c>
      <c r="H2885" s="49">
        <v>46.3</v>
      </c>
      <c r="I2885" s="49">
        <v>42.8</v>
      </c>
      <c r="J2885" s="49">
        <v>33.700000000000003</v>
      </c>
      <c r="K2885" s="49">
        <v>29</v>
      </c>
      <c r="L2885" s="49">
        <v>26.3</v>
      </c>
      <c r="M2885" s="49">
        <v>29.4</v>
      </c>
      <c r="N2885" s="49">
        <v>48.1</v>
      </c>
      <c r="O2885" s="49">
        <v>40.6</v>
      </c>
      <c r="P2885" s="49">
        <v>46.3</v>
      </c>
      <c r="Q2885" s="49">
        <v>60.3</v>
      </c>
      <c r="R2885" s="49">
        <v>60.9</v>
      </c>
      <c r="S2885" s="49">
        <v>68.2</v>
      </c>
      <c r="T2885" s="49">
        <v>73.599999999999994</v>
      </c>
      <c r="U2885" s="49">
        <v>75.900000000000006</v>
      </c>
      <c r="V2885" s="49">
        <v>79.400000000000006</v>
      </c>
    </row>
    <row r="2886" spans="1:22" ht="15.75" customHeight="1">
      <c r="A2886" s="139" t="s">
        <v>751</v>
      </c>
      <c r="B2886" s="139" t="s">
        <v>540</v>
      </c>
      <c r="C2886" s="139" t="s">
        <v>792</v>
      </c>
      <c r="D2886" s="139" t="s">
        <v>633</v>
      </c>
      <c r="E2886" s="139" t="s">
        <v>754</v>
      </c>
      <c r="F2886" s="49">
        <v>29.1</v>
      </c>
      <c r="G2886" s="49">
        <v>28.7</v>
      </c>
      <c r="H2886" s="49">
        <v>27.8</v>
      </c>
      <c r="I2886" s="49">
        <v>29</v>
      </c>
      <c r="J2886" s="49">
        <v>24.6</v>
      </c>
      <c r="K2886" s="49">
        <v>25.3</v>
      </c>
      <c r="L2886" s="49">
        <v>25</v>
      </c>
      <c r="M2886" s="49">
        <v>23.1</v>
      </c>
      <c r="N2886" s="49">
        <v>19.600000000000001</v>
      </c>
      <c r="O2886" s="49">
        <v>26.4</v>
      </c>
      <c r="P2886" s="49">
        <v>24.1</v>
      </c>
      <c r="Q2886" s="49">
        <v>20.6</v>
      </c>
      <c r="R2886" s="49">
        <v>23.3</v>
      </c>
      <c r="S2886" s="49">
        <v>22.3</v>
      </c>
      <c r="T2886" s="49">
        <v>20.6</v>
      </c>
      <c r="U2886" s="49">
        <v>19.5</v>
      </c>
      <c r="V2886" s="49">
        <v>20.6</v>
      </c>
    </row>
    <row r="2887" spans="1:22" ht="15.75" customHeight="1">
      <c r="A2887" s="139" t="s">
        <v>751</v>
      </c>
      <c r="B2887" s="139" t="s">
        <v>562</v>
      </c>
      <c r="C2887" s="139" t="s">
        <v>792</v>
      </c>
      <c r="D2887" s="139" t="s">
        <v>633</v>
      </c>
      <c r="E2887" s="139" t="s">
        <v>754</v>
      </c>
      <c r="F2887" s="49">
        <v>160</v>
      </c>
      <c r="G2887" s="49">
        <v>140</v>
      </c>
      <c r="H2887" s="49">
        <v>133</v>
      </c>
      <c r="I2887" s="49">
        <v>130</v>
      </c>
      <c r="J2887" s="49">
        <v>123</v>
      </c>
      <c r="K2887" s="49">
        <v>117</v>
      </c>
      <c r="L2887" s="49">
        <v>89.6</v>
      </c>
      <c r="M2887" s="49">
        <v>116</v>
      </c>
      <c r="N2887" s="49">
        <v>105</v>
      </c>
      <c r="O2887" s="49">
        <v>115</v>
      </c>
      <c r="P2887" s="49">
        <v>124</v>
      </c>
      <c r="Q2887" s="49">
        <v>124</v>
      </c>
      <c r="R2887" s="49">
        <v>142</v>
      </c>
      <c r="S2887" s="49">
        <v>143</v>
      </c>
      <c r="T2887" s="49">
        <v>123</v>
      </c>
      <c r="U2887" s="49">
        <v>124</v>
      </c>
      <c r="V2887" s="49">
        <v>125</v>
      </c>
    </row>
    <row r="2888" spans="1:22" ht="15.75" customHeight="1">
      <c r="A2888" s="139" t="s">
        <v>751</v>
      </c>
      <c r="B2888" s="139" t="s">
        <v>560</v>
      </c>
      <c r="C2888" s="139" t="s">
        <v>792</v>
      </c>
      <c r="D2888" s="139" t="s">
        <v>633</v>
      </c>
      <c r="E2888" s="139" t="s">
        <v>754</v>
      </c>
      <c r="F2888" s="49">
        <v>0.67300000000000004</v>
      </c>
      <c r="G2888" s="49">
        <v>0.68500000000000005</v>
      </c>
      <c r="H2888" s="49">
        <v>0.69</v>
      </c>
      <c r="I2888" s="49">
        <v>0.69799999999999995</v>
      </c>
      <c r="J2888" s="49">
        <v>0.7</v>
      </c>
      <c r="K2888" s="49">
        <v>0.84599999999999997</v>
      </c>
      <c r="L2888" s="49">
        <v>0.89</v>
      </c>
      <c r="M2888" s="49">
        <v>0.311</v>
      </c>
      <c r="N2888" s="49">
        <v>0.34899999999999998</v>
      </c>
      <c r="O2888" s="49">
        <v>0.40200000000000002</v>
      </c>
      <c r="P2888" s="49">
        <v>0.58699999999999997</v>
      </c>
      <c r="Q2888" s="49">
        <v>0.22</v>
      </c>
      <c r="R2888" s="49">
        <v>5.04E-2</v>
      </c>
      <c r="S2888" s="50">
        <f t="array" ref="S2888">TREND($N2888:$R2888,$N$1:$R$1,S$1)</f>
        <v>8.791999999999689E-2</v>
      </c>
      <c r="T2888" s="50">
        <f t="array" ref="T2888">TREND($N2888:$R2888,$N$1:$R$1,T$1)</f>
        <v>9.9999999999909051E-3</v>
      </c>
      <c r="U2888" s="50">
        <f t="array" ref="U2888">TREND($N2888:$R2888,$N$1:$R$1,U$1)</f>
        <v>-6.7920000000015079E-2</v>
      </c>
      <c r="V2888" s="50">
        <f t="array" ref="V2888">TREND($N2888:$R2888,$N$1:$R$1,V$1)</f>
        <v>-0.14584000000002106</v>
      </c>
    </row>
    <row r="2889" spans="1:22" ht="15.75" customHeight="1">
      <c r="A2889" s="139" t="s">
        <v>751</v>
      </c>
      <c r="B2889" s="139" t="s">
        <v>532</v>
      </c>
      <c r="C2889" s="139" t="s">
        <v>792</v>
      </c>
      <c r="D2889" s="139" t="s">
        <v>633</v>
      </c>
      <c r="E2889" s="139" t="s">
        <v>754</v>
      </c>
      <c r="F2889" s="49">
        <v>0</v>
      </c>
      <c r="G2889" s="49">
        <v>0</v>
      </c>
      <c r="H2889" s="49">
        <v>0</v>
      </c>
      <c r="I2889" s="49">
        <v>0</v>
      </c>
      <c r="J2889" s="49">
        <v>0</v>
      </c>
      <c r="K2889" s="49">
        <v>0</v>
      </c>
      <c r="L2889" s="49">
        <v>0</v>
      </c>
      <c r="M2889" s="49">
        <v>0</v>
      </c>
      <c r="N2889" s="49">
        <v>0</v>
      </c>
      <c r="O2889" s="139" t="s">
        <v>791</v>
      </c>
      <c r="P2889" s="139" t="s">
        <v>791</v>
      </c>
      <c r="Q2889" s="139" t="s">
        <v>791</v>
      </c>
      <c r="R2889" s="139" t="s">
        <v>791</v>
      </c>
      <c r="S2889" s="139" t="s">
        <v>791</v>
      </c>
      <c r="T2889" s="139" t="s">
        <v>791</v>
      </c>
      <c r="U2889" s="139" t="s">
        <v>791</v>
      </c>
      <c r="V2889" s="139" t="s">
        <v>791</v>
      </c>
    </row>
    <row r="2890" spans="1:22" ht="15.75" customHeight="1">
      <c r="A2890" s="139" t="s">
        <v>751</v>
      </c>
      <c r="B2890" s="139" t="s">
        <v>566</v>
      </c>
      <c r="C2890" s="139" t="s">
        <v>792</v>
      </c>
      <c r="D2890" s="139" t="s">
        <v>633</v>
      </c>
      <c r="E2890" s="139" t="s">
        <v>754</v>
      </c>
      <c r="F2890" s="49">
        <v>348</v>
      </c>
      <c r="G2890" s="49">
        <v>237</v>
      </c>
      <c r="H2890" s="49">
        <v>278</v>
      </c>
      <c r="I2890" s="49">
        <v>277</v>
      </c>
      <c r="J2890" s="49">
        <v>359</v>
      </c>
      <c r="K2890" s="49">
        <v>377</v>
      </c>
      <c r="L2890" s="49">
        <v>301</v>
      </c>
      <c r="M2890" s="49">
        <v>303</v>
      </c>
      <c r="N2890" s="49">
        <v>305</v>
      </c>
      <c r="O2890" s="49">
        <v>389</v>
      </c>
      <c r="P2890" s="49">
        <v>531</v>
      </c>
      <c r="Q2890" s="49">
        <v>590</v>
      </c>
      <c r="R2890" s="49">
        <v>612</v>
      </c>
      <c r="S2890" s="50">
        <f t="array" ref="S2890">TREND($N2890:$R2890,$N$1:$R$1,S$1)</f>
        <v>729.89999999999418</v>
      </c>
      <c r="T2890" s="50">
        <f t="array" ref="T2890">TREND($N2890:$R2890,$N$1:$R$1,T$1)</f>
        <v>811.39999999999418</v>
      </c>
      <c r="U2890" s="50">
        <f t="array" ref="U2890">TREND($N2890:$R2890,$N$1:$R$1,U$1)</f>
        <v>892.89999999999418</v>
      </c>
      <c r="V2890" s="50">
        <f t="array" ref="V2890">TREND($N2890:$R2890,$N$1:$R$1,V$1)</f>
        <v>974.39999999999418</v>
      </c>
    </row>
    <row r="2891" spans="1:22" ht="15.75" customHeight="1">
      <c r="A2891" s="139" t="s">
        <v>751</v>
      </c>
      <c r="B2891" s="139" t="s">
        <v>296</v>
      </c>
      <c r="C2891" s="139" t="s">
        <v>792</v>
      </c>
      <c r="D2891" s="139" t="s">
        <v>633</v>
      </c>
      <c r="E2891" s="139" t="s">
        <v>754</v>
      </c>
      <c r="F2891" s="49">
        <v>3.7</v>
      </c>
      <c r="G2891" s="49">
        <v>3.77</v>
      </c>
      <c r="H2891" s="49">
        <v>3.8</v>
      </c>
      <c r="I2891" s="49">
        <v>3.84</v>
      </c>
      <c r="J2891" s="49">
        <v>3.85</v>
      </c>
      <c r="K2891" s="49">
        <v>4.6500000000000004</v>
      </c>
      <c r="L2891" s="49">
        <v>4.9000000000000004</v>
      </c>
      <c r="M2891" s="49">
        <v>1.71</v>
      </c>
      <c r="N2891" s="49">
        <v>1.92</v>
      </c>
      <c r="O2891" s="49">
        <v>2.21</v>
      </c>
      <c r="P2891" s="49">
        <v>3.23</v>
      </c>
      <c r="Q2891" s="49">
        <v>1.21</v>
      </c>
      <c r="R2891" s="49">
        <v>0.27700000000000002</v>
      </c>
      <c r="S2891" s="50">
        <f t="array" ref="S2891">TREND($N2891:$R2891,$N$1:$R$1,S$1)</f>
        <v>0.48360000000002401</v>
      </c>
      <c r="T2891" s="50">
        <f t="array" ref="T2891">TREND($N2891:$R2891,$N$1:$R$1,T$1)</f>
        <v>5.5000000000063665E-2</v>
      </c>
      <c r="U2891" s="50">
        <f t="array" ref="U2891">TREND($N2891:$R2891,$N$1:$R$1,U$1)</f>
        <v>-0.37360000000001037</v>
      </c>
      <c r="V2891" s="50">
        <f t="array" ref="V2891">TREND($N2891:$R2891,$N$1:$R$1,V$1)</f>
        <v>-0.80219999999997071</v>
      </c>
    </row>
    <row r="2892" spans="1:22" ht="15.75" customHeight="1">
      <c r="A2892" s="139" t="s">
        <v>751</v>
      </c>
      <c r="B2892" s="139" t="s">
        <v>576</v>
      </c>
      <c r="C2892" s="139" t="s">
        <v>792</v>
      </c>
      <c r="D2892" s="139" t="s">
        <v>633</v>
      </c>
      <c r="E2892" s="139" t="s">
        <v>754</v>
      </c>
      <c r="F2892" s="49">
        <v>4.79</v>
      </c>
      <c r="G2892" s="49">
        <v>7.6</v>
      </c>
      <c r="H2892" s="49">
        <v>10</v>
      </c>
      <c r="I2892" s="49">
        <v>6.27</v>
      </c>
      <c r="J2892" s="49">
        <v>10.199999999999999</v>
      </c>
      <c r="K2892" s="49">
        <v>1.52</v>
      </c>
      <c r="L2892" s="49">
        <v>2.8</v>
      </c>
      <c r="M2892" s="49">
        <v>4.76</v>
      </c>
      <c r="N2892" s="49">
        <v>2.25</v>
      </c>
      <c r="O2892" s="49">
        <v>7.97</v>
      </c>
      <c r="P2892" s="49">
        <v>7.93</v>
      </c>
      <c r="Q2892" s="49">
        <v>13.3</v>
      </c>
      <c r="R2892" s="49">
        <v>13.5</v>
      </c>
      <c r="S2892" s="49">
        <v>13</v>
      </c>
      <c r="T2892" s="49">
        <v>16.2</v>
      </c>
      <c r="U2892" s="49">
        <v>13.5</v>
      </c>
      <c r="V2892" s="49">
        <v>16.899999999999999</v>
      </c>
    </row>
    <row r="2893" spans="1:22" ht="15.75" customHeight="1">
      <c r="A2893" s="139" t="s">
        <v>751</v>
      </c>
      <c r="B2893" s="139" t="s">
        <v>572</v>
      </c>
      <c r="C2893" s="139" t="s">
        <v>792</v>
      </c>
      <c r="D2893" s="139" t="s">
        <v>633</v>
      </c>
      <c r="E2893" s="139" t="s">
        <v>754</v>
      </c>
      <c r="F2893" s="49">
        <v>1690</v>
      </c>
      <c r="G2893" s="49">
        <v>1980</v>
      </c>
      <c r="H2893" s="49">
        <v>2050</v>
      </c>
      <c r="I2893" s="49">
        <v>2070</v>
      </c>
      <c r="J2893" s="49">
        <v>1970</v>
      </c>
      <c r="K2893" s="49">
        <v>1830</v>
      </c>
      <c r="L2893" s="49">
        <v>1680</v>
      </c>
      <c r="M2893" s="49">
        <v>1700</v>
      </c>
      <c r="N2893" s="49">
        <v>1710</v>
      </c>
      <c r="O2893" s="49">
        <v>2060</v>
      </c>
      <c r="P2893" s="49">
        <v>2060</v>
      </c>
      <c r="Q2893" s="49">
        <v>2020</v>
      </c>
      <c r="R2893" s="49">
        <v>1980</v>
      </c>
      <c r="S2893" s="50">
        <f t="array" ref="S2893">TREND($N2893:$R2893,$N$1:$R$1,S$1)</f>
        <v>2116</v>
      </c>
      <c r="T2893" s="50">
        <f t="array" ref="T2893">TREND($N2893:$R2893,$N$1:$R$1,T$1)</f>
        <v>2166</v>
      </c>
      <c r="U2893" s="50">
        <f t="array" ref="U2893">TREND($N2893:$R2893,$N$1:$R$1,U$1)</f>
        <v>2216</v>
      </c>
      <c r="V2893" s="50">
        <f t="array" ref="V2893">TREND($N2893:$R2893,$N$1:$R$1,V$1)</f>
        <v>2266</v>
      </c>
    </row>
    <row r="2894" spans="1:22" ht="15.75" customHeight="1">
      <c r="A2894" s="139" t="s">
        <v>751</v>
      </c>
      <c r="B2894" s="139" t="s">
        <v>568</v>
      </c>
      <c r="C2894" s="139" t="s">
        <v>792</v>
      </c>
      <c r="D2894" s="139" t="s">
        <v>633</v>
      </c>
      <c r="E2894" s="139" t="s">
        <v>754</v>
      </c>
      <c r="F2894" s="49">
        <v>25.1</v>
      </c>
      <c r="G2894" s="49">
        <v>18.3</v>
      </c>
      <c r="H2894" s="49">
        <v>40.9</v>
      </c>
      <c r="I2894" s="49">
        <v>36.799999999999997</v>
      </c>
      <c r="J2894" s="49">
        <v>32.799999999999997</v>
      </c>
      <c r="K2894" s="49">
        <v>31.4</v>
      </c>
      <c r="L2894" s="49">
        <v>25.1</v>
      </c>
      <c r="M2894" s="49">
        <v>18.899999999999999</v>
      </c>
      <c r="N2894" s="49">
        <v>18.899999999999999</v>
      </c>
      <c r="O2894" s="49">
        <v>1.57</v>
      </c>
      <c r="P2894" s="49">
        <v>1.57</v>
      </c>
      <c r="Q2894" s="49">
        <v>3.93</v>
      </c>
      <c r="R2894" s="49">
        <v>2.2000000000000002</v>
      </c>
      <c r="S2894" s="50">
        <f t="array" ref="S2894">TREND($N2894:$R2894,$N$1:$R$1,S$1)</f>
        <v>-3.6779999999998836</v>
      </c>
      <c r="T2894" s="50">
        <f t="array" ref="T2894">TREND($N2894:$R2894,$N$1:$R$1,T$1)</f>
        <v>-6.7820000000001528</v>
      </c>
      <c r="U2894" s="50">
        <f t="array" ref="U2894">TREND($N2894:$R2894,$N$1:$R$1,U$1)</f>
        <v>-9.886000000000422</v>
      </c>
      <c r="V2894" s="50">
        <f t="array" ref="V2894">TREND($N2894:$R2894,$N$1:$R$1,V$1)</f>
        <v>-12.989999999999782</v>
      </c>
    </row>
    <row r="2895" spans="1:22" ht="15.75" customHeight="1">
      <c r="A2895" s="139" t="s">
        <v>751</v>
      </c>
      <c r="B2895" s="139" t="s">
        <v>586</v>
      </c>
      <c r="C2895" s="139" t="s">
        <v>792</v>
      </c>
      <c r="D2895" s="139" t="s">
        <v>633</v>
      </c>
      <c r="E2895" s="139" t="s">
        <v>754</v>
      </c>
      <c r="F2895" s="49">
        <v>136</v>
      </c>
      <c r="G2895" s="49">
        <v>154</v>
      </c>
      <c r="H2895" s="49">
        <v>153</v>
      </c>
      <c r="I2895" s="49">
        <v>172</v>
      </c>
      <c r="J2895" s="49">
        <v>196</v>
      </c>
      <c r="K2895" s="49">
        <v>312</v>
      </c>
      <c r="L2895" s="49">
        <v>367</v>
      </c>
      <c r="M2895" s="49">
        <v>373</v>
      </c>
      <c r="N2895" s="49">
        <v>373</v>
      </c>
      <c r="O2895" s="49">
        <v>373</v>
      </c>
      <c r="P2895" s="49">
        <v>373</v>
      </c>
      <c r="Q2895" s="49">
        <v>373</v>
      </c>
      <c r="R2895" s="49">
        <v>373</v>
      </c>
      <c r="S2895" s="50">
        <f t="array" ref="S2895">TREND($N2895:$R2895,$N$1:$R$1,S$1)</f>
        <v>373</v>
      </c>
      <c r="T2895" s="50">
        <f t="array" ref="T2895">TREND($N2895:$R2895,$N$1:$R$1,T$1)</f>
        <v>373</v>
      </c>
      <c r="U2895" s="50">
        <f t="array" ref="U2895">TREND($N2895:$R2895,$N$1:$R$1,U$1)</f>
        <v>373</v>
      </c>
      <c r="V2895" s="50">
        <f t="array" ref="V2895">TREND($N2895:$R2895,$N$1:$R$1,V$1)</f>
        <v>373</v>
      </c>
    </row>
    <row r="2896" spans="1:22" ht="15.75" customHeight="1">
      <c r="A2896" s="139" t="s">
        <v>751</v>
      </c>
      <c r="B2896" s="139" t="s">
        <v>580</v>
      </c>
      <c r="C2896" s="139" t="s">
        <v>792</v>
      </c>
      <c r="D2896" s="139" t="s">
        <v>633</v>
      </c>
      <c r="E2896" s="139" t="s">
        <v>754</v>
      </c>
      <c r="F2896" s="49">
        <v>8.81</v>
      </c>
      <c r="G2896" s="49">
        <v>7.86</v>
      </c>
      <c r="H2896" s="49">
        <v>8.67</v>
      </c>
      <c r="I2896" s="49">
        <v>8.17</v>
      </c>
      <c r="J2896" s="49">
        <v>7.86</v>
      </c>
      <c r="K2896" s="49">
        <v>7.86</v>
      </c>
      <c r="L2896" s="49">
        <v>37.1</v>
      </c>
      <c r="M2896" s="49">
        <v>7.86</v>
      </c>
      <c r="N2896" s="49">
        <v>7.54</v>
      </c>
      <c r="O2896" s="49">
        <v>7.86</v>
      </c>
      <c r="P2896" s="49">
        <v>7.86</v>
      </c>
      <c r="Q2896" s="49">
        <v>38.6</v>
      </c>
      <c r="R2896" s="49">
        <v>9.43</v>
      </c>
      <c r="S2896" s="50">
        <f t="array" ref="S2896">TREND($N2896:$R2896,$N$1:$R$1,S$1)</f>
        <v>24.614000000000487</v>
      </c>
      <c r="T2896" s="50">
        <f t="array" ref="T2896">TREND($N2896:$R2896,$N$1:$R$1,T$1)</f>
        <v>28.065999999999804</v>
      </c>
      <c r="U2896" s="50">
        <f t="array" ref="U2896">TREND($N2896:$R2896,$N$1:$R$1,U$1)</f>
        <v>31.518000000000029</v>
      </c>
      <c r="V2896" s="50">
        <f t="array" ref="V2896">TREND($N2896:$R2896,$N$1:$R$1,V$1)</f>
        <v>34.970000000000255</v>
      </c>
    </row>
    <row r="2897" spans="1:22" ht="15.75" customHeight="1">
      <c r="A2897" s="139" t="s">
        <v>751</v>
      </c>
      <c r="B2897" s="139" t="s">
        <v>582</v>
      </c>
      <c r="C2897" s="139" t="s">
        <v>792</v>
      </c>
      <c r="D2897" s="139" t="s">
        <v>633</v>
      </c>
      <c r="E2897" s="139" t="s">
        <v>754</v>
      </c>
      <c r="F2897" s="49">
        <v>91.5</v>
      </c>
      <c r="G2897" s="49">
        <v>81.400000000000006</v>
      </c>
      <c r="H2897" s="49">
        <v>79.599999999999994</v>
      </c>
      <c r="I2897" s="49">
        <v>84</v>
      </c>
      <c r="J2897" s="49">
        <v>96.4</v>
      </c>
      <c r="K2897" s="49">
        <v>96.4</v>
      </c>
      <c r="L2897" s="49">
        <v>103</v>
      </c>
      <c r="M2897" s="49">
        <v>106</v>
      </c>
      <c r="N2897" s="49">
        <v>110</v>
      </c>
      <c r="O2897" s="49">
        <v>115</v>
      </c>
      <c r="P2897" s="49">
        <v>119</v>
      </c>
      <c r="Q2897" s="49">
        <v>125</v>
      </c>
      <c r="R2897" s="49">
        <v>131</v>
      </c>
      <c r="S2897" s="50">
        <f t="array" ref="S2897">TREND($N2897:$R2897,$N$1:$R$1,S$1)</f>
        <v>135.60000000000036</v>
      </c>
      <c r="T2897" s="50">
        <f t="array" ref="T2897">TREND($N2897:$R2897,$N$1:$R$1,T$1)</f>
        <v>140.80000000000109</v>
      </c>
      <c r="U2897" s="50">
        <f t="array" ref="U2897">TREND($N2897:$R2897,$N$1:$R$1,U$1)</f>
        <v>146</v>
      </c>
      <c r="V2897" s="50">
        <f t="array" ref="V2897">TREND($N2897:$R2897,$N$1:$R$1,V$1)</f>
        <v>151.20000000000073</v>
      </c>
    </row>
    <row r="2898" spans="1:22" ht="15.75" customHeight="1">
      <c r="A2898" s="139" t="s">
        <v>751</v>
      </c>
      <c r="B2898" s="139" t="s">
        <v>584</v>
      </c>
      <c r="C2898" s="139" t="s">
        <v>792</v>
      </c>
      <c r="D2898" s="139" t="s">
        <v>633</v>
      </c>
      <c r="E2898" s="139" t="s">
        <v>754</v>
      </c>
      <c r="F2898" s="49">
        <v>617</v>
      </c>
      <c r="G2898" s="49">
        <v>527</v>
      </c>
      <c r="H2898" s="49">
        <v>527</v>
      </c>
      <c r="I2898" s="49">
        <v>565</v>
      </c>
      <c r="J2898" s="49">
        <v>632</v>
      </c>
      <c r="K2898" s="49">
        <v>613</v>
      </c>
      <c r="L2898" s="49">
        <v>592</v>
      </c>
      <c r="M2898" s="49">
        <v>566</v>
      </c>
      <c r="N2898" s="49">
        <v>565</v>
      </c>
      <c r="O2898" s="49">
        <v>593</v>
      </c>
      <c r="P2898" s="49">
        <v>645</v>
      </c>
      <c r="Q2898" s="49">
        <v>558</v>
      </c>
      <c r="R2898" s="49">
        <v>640</v>
      </c>
      <c r="S2898" s="49">
        <v>807</v>
      </c>
      <c r="T2898" s="49">
        <v>788</v>
      </c>
      <c r="U2898" s="49">
        <v>811</v>
      </c>
      <c r="V2898" s="49">
        <v>1300</v>
      </c>
    </row>
    <row r="2899" spans="1:22" ht="15.75" customHeight="1">
      <c r="A2899" s="139" t="s">
        <v>751</v>
      </c>
      <c r="B2899" s="139" t="s">
        <v>771</v>
      </c>
      <c r="C2899" s="139" t="s">
        <v>792</v>
      </c>
      <c r="D2899" s="139" t="s">
        <v>633</v>
      </c>
      <c r="E2899" s="139" t="s">
        <v>754</v>
      </c>
      <c r="F2899" s="49">
        <v>637</v>
      </c>
      <c r="G2899" s="49">
        <v>542</v>
      </c>
      <c r="H2899" s="49">
        <v>514</v>
      </c>
      <c r="I2899" s="49">
        <v>522</v>
      </c>
      <c r="J2899" s="49">
        <v>557</v>
      </c>
      <c r="K2899" s="49">
        <v>557</v>
      </c>
      <c r="L2899" s="49">
        <v>566</v>
      </c>
      <c r="M2899" s="49">
        <v>599</v>
      </c>
      <c r="N2899" s="49">
        <v>598</v>
      </c>
      <c r="O2899" s="49">
        <v>670</v>
      </c>
      <c r="P2899" s="49">
        <v>704</v>
      </c>
      <c r="Q2899" s="49">
        <v>682</v>
      </c>
      <c r="R2899" s="49">
        <v>685</v>
      </c>
      <c r="S2899" s="50">
        <f t="array" ref="S2899">TREND($N2899:$R2899,$N$1:$R$1,S$1)</f>
        <v>723.60000000000582</v>
      </c>
      <c r="T2899" s="50">
        <f t="array" ref="T2899">TREND($N2899:$R2899,$N$1:$R$1,T$1)</f>
        <v>742.20000000000437</v>
      </c>
      <c r="U2899" s="50">
        <f t="array" ref="U2899">TREND($N2899:$R2899,$N$1:$R$1,U$1)</f>
        <v>760.80000000000291</v>
      </c>
      <c r="V2899" s="50">
        <f t="array" ref="V2899">TREND($N2899:$R2899,$N$1:$R$1,V$1)</f>
        <v>779.40000000000873</v>
      </c>
    </row>
    <row r="2900" spans="1:22" ht="15.75" customHeight="1">
      <c r="A2900" s="139" t="s">
        <v>751</v>
      </c>
      <c r="B2900" s="139" t="s">
        <v>570</v>
      </c>
      <c r="C2900" s="139" t="s">
        <v>792</v>
      </c>
      <c r="D2900" s="139" t="s">
        <v>633</v>
      </c>
      <c r="E2900" s="139" t="s">
        <v>754</v>
      </c>
      <c r="F2900" s="49">
        <v>28.8</v>
      </c>
      <c r="G2900" s="49">
        <v>23.5</v>
      </c>
      <c r="H2900" s="49">
        <v>19.600000000000001</v>
      </c>
      <c r="I2900" s="49">
        <v>33.700000000000003</v>
      </c>
      <c r="J2900" s="49">
        <v>48.1</v>
      </c>
      <c r="K2900" s="49">
        <v>46.9</v>
      </c>
      <c r="L2900" s="49">
        <v>47.1</v>
      </c>
      <c r="M2900" s="49">
        <v>50.4</v>
      </c>
      <c r="N2900" s="49">
        <v>45.8</v>
      </c>
      <c r="O2900" s="49">
        <v>49.1</v>
      </c>
      <c r="P2900" s="49">
        <v>57.1</v>
      </c>
      <c r="Q2900" s="49">
        <v>88.8</v>
      </c>
      <c r="R2900" s="49">
        <v>53</v>
      </c>
      <c r="S2900" s="50">
        <f t="array" ref="S2900">TREND($N2900:$R2900,$N$1:$R$1,S$1)</f>
        <v>74.989999999999782</v>
      </c>
      <c r="T2900" s="50">
        <f t="array" ref="T2900">TREND($N2900:$R2900,$N$1:$R$1,T$1)</f>
        <v>80.399999999999636</v>
      </c>
      <c r="U2900" s="50">
        <f t="array" ref="U2900">TREND($N2900:$R2900,$N$1:$R$1,U$1)</f>
        <v>85.809999999999491</v>
      </c>
      <c r="V2900" s="50">
        <f t="array" ref="V2900">TREND($N2900:$R2900,$N$1:$R$1,V$1)</f>
        <v>91.219999999999345</v>
      </c>
    </row>
    <row r="2901" spans="1:22" ht="15.75" customHeight="1">
      <c r="A2901" s="139" t="s">
        <v>751</v>
      </c>
      <c r="B2901" s="139" t="s">
        <v>590</v>
      </c>
      <c r="C2901" s="139" t="s">
        <v>792</v>
      </c>
      <c r="D2901" s="139" t="s">
        <v>633</v>
      </c>
      <c r="E2901" s="139" t="s">
        <v>754</v>
      </c>
      <c r="F2901" s="49">
        <v>1.01</v>
      </c>
      <c r="G2901" s="49">
        <v>1.37</v>
      </c>
      <c r="H2901" s="49">
        <v>1.38</v>
      </c>
      <c r="I2901" s="49">
        <v>1.75</v>
      </c>
      <c r="J2901" s="49">
        <v>2.1</v>
      </c>
      <c r="K2901" s="49">
        <v>2.54</v>
      </c>
      <c r="L2901" s="49">
        <v>2.67</v>
      </c>
      <c r="M2901" s="49">
        <v>0.93400000000000005</v>
      </c>
      <c r="N2901" s="49">
        <v>1.05</v>
      </c>
      <c r="O2901" s="49">
        <v>1.21</v>
      </c>
      <c r="P2901" s="49">
        <v>1.76</v>
      </c>
      <c r="Q2901" s="49">
        <v>0.66100000000000003</v>
      </c>
      <c r="R2901" s="49">
        <v>0.151</v>
      </c>
      <c r="S2901" s="50">
        <f t="array" ref="S2901">TREND($N2901:$R2901,$N$1:$R$1,S$1)</f>
        <v>0.26230000000003884</v>
      </c>
      <c r="T2901" s="50">
        <f t="array" ref="T2901">TREND($N2901:$R2901,$N$1:$R$1,T$1)</f>
        <v>2.7600000000063574E-2</v>
      </c>
      <c r="U2901" s="50">
        <f t="array" ref="U2901">TREND($N2901:$R2901,$N$1:$R$1,U$1)</f>
        <v>-0.20709999999996853</v>
      </c>
      <c r="V2901" s="50">
        <f t="array" ref="V2901">TREND($N2901:$R2901,$N$1:$R$1,V$1)</f>
        <v>-0.44179999999994379</v>
      </c>
    </row>
    <row r="2902" spans="1:22" ht="15.75" customHeight="1">
      <c r="A2902" s="139" t="s">
        <v>751</v>
      </c>
      <c r="B2902" s="139" t="s">
        <v>592</v>
      </c>
      <c r="C2902" s="139" t="s">
        <v>792</v>
      </c>
      <c r="D2902" s="139" t="s">
        <v>633</v>
      </c>
      <c r="E2902" s="139" t="s">
        <v>754</v>
      </c>
      <c r="F2902" s="49">
        <v>146</v>
      </c>
      <c r="G2902" s="49">
        <v>188</v>
      </c>
      <c r="H2902" s="49">
        <v>171</v>
      </c>
      <c r="I2902" s="49">
        <v>240</v>
      </c>
      <c r="J2902" s="49">
        <v>119</v>
      </c>
      <c r="K2902" s="49">
        <v>229</v>
      </c>
      <c r="L2902" s="49">
        <v>277</v>
      </c>
      <c r="M2902" s="49">
        <v>324</v>
      </c>
      <c r="N2902" s="49">
        <v>480</v>
      </c>
      <c r="O2902" s="49">
        <v>327</v>
      </c>
      <c r="P2902" s="49">
        <v>462</v>
      </c>
      <c r="Q2902" s="49">
        <v>519</v>
      </c>
      <c r="R2902" s="49">
        <v>513</v>
      </c>
      <c r="S2902" s="49">
        <v>564</v>
      </c>
      <c r="T2902" s="49">
        <v>542</v>
      </c>
      <c r="U2902" s="49">
        <v>542</v>
      </c>
      <c r="V2902" s="49">
        <v>598</v>
      </c>
    </row>
    <row r="2903" spans="1:22" ht="15.75" customHeight="1">
      <c r="A2903" s="139" t="s">
        <v>751</v>
      </c>
      <c r="B2903" s="139" t="s">
        <v>772</v>
      </c>
      <c r="C2903" s="139" t="s">
        <v>792</v>
      </c>
      <c r="D2903" s="139" t="s">
        <v>633</v>
      </c>
      <c r="E2903" s="139" t="s">
        <v>754</v>
      </c>
      <c r="F2903" s="49">
        <v>14100</v>
      </c>
      <c r="G2903" s="49">
        <v>14400</v>
      </c>
      <c r="H2903" s="49">
        <v>15500</v>
      </c>
      <c r="I2903" s="49">
        <v>15400</v>
      </c>
      <c r="J2903" s="49">
        <v>14600</v>
      </c>
      <c r="K2903" s="49">
        <v>14900</v>
      </c>
      <c r="L2903" s="49">
        <v>14900</v>
      </c>
      <c r="M2903" s="49">
        <v>15700</v>
      </c>
      <c r="N2903" s="49">
        <v>16000</v>
      </c>
      <c r="O2903" s="49">
        <v>14600</v>
      </c>
      <c r="P2903" s="49">
        <v>16400</v>
      </c>
      <c r="Q2903" s="49">
        <v>16200</v>
      </c>
      <c r="R2903" s="49">
        <v>18900</v>
      </c>
      <c r="S2903" s="49">
        <v>17400</v>
      </c>
      <c r="T2903" s="49">
        <v>17500</v>
      </c>
      <c r="U2903" s="49">
        <v>18200</v>
      </c>
      <c r="V2903" s="49">
        <v>18600</v>
      </c>
    </row>
    <row r="2904" spans="1:22" ht="15.75" customHeight="1">
      <c r="A2904" s="139" t="s">
        <v>751</v>
      </c>
      <c r="B2904" s="139" t="s">
        <v>599</v>
      </c>
      <c r="C2904" s="139" t="s">
        <v>792</v>
      </c>
      <c r="D2904" s="139" t="s">
        <v>633</v>
      </c>
      <c r="E2904" s="139" t="s">
        <v>754</v>
      </c>
      <c r="F2904" s="49">
        <v>51</v>
      </c>
      <c r="G2904" s="49">
        <v>56.4</v>
      </c>
      <c r="H2904" s="49">
        <v>56.3</v>
      </c>
      <c r="I2904" s="49">
        <v>97.8</v>
      </c>
      <c r="J2904" s="49">
        <v>84</v>
      </c>
      <c r="K2904" s="49">
        <v>77.8</v>
      </c>
      <c r="L2904" s="49">
        <v>81.2</v>
      </c>
      <c r="M2904" s="49">
        <v>77.400000000000006</v>
      </c>
      <c r="N2904" s="49">
        <v>71.3</v>
      </c>
      <c r="O2904" s="49">
        <v>81.7</v>
      </c>
      <c r="P2904" s="49">
        <v>81.2</v>
      </c>
      <c r="Q2904" s="49">
        <v>78.900000000000006</v>
      </c>
      <c r="R2904" s="49">
        <v>216</v>
      </c>
      <c r="S2904" s="50">
        <f t="array" ref="S2904">TREND($N2904:$R2904,$N$1:$R$1,S$1)</f>
        <v>191.80000000000291</v>
      </c>
      <c r="T2904" s="50">
        <f t="array" ref="T2904">TREND($N2904:$R2904,$N$1:$R$1,T$1)</f>
        <v>220.45999999999913</v>
      </c>
      <c r="U2904" s="50">
        <f t="array" ref="U2904">TREND($N2904:$R2904,$N$1:$R$1,U$1)</f>
        <v>249.12000000000262</v>
      </c>
      <c r="V2904" s="50">
        <f t="array" ref="V2904">TREND($N2904:$R2904,$N$1:$R$1,V$1)</f>
        <v>277.77999999999884</v>
      </c>
    </row>
    <row r="2905" spans="1:22" ht="15.75" customHeight="1">
      <c r="A2905" s="139" t="s">
        <v>751</v>
      </c>
      <c r="B2905" s="139" t="s">
        <v>597</v>
      </c>
      <c r="C2905" s="139" t="s">
        <v>792</v>
      </c>
      <c r="D2905" s="139" t="s">
        <v>633</v>
      </c>
      <c r="E2905" s="139" t="s">
        <v>754</v>
      </c>
      <c r="F2905" s="49">
        <v>7540</v>
      </c>
      <c r="G2905" s="49">
        <v>7820</v>
      </c>
      <c r="H2905" s="49">
        <v>8550</v>
      </c>
      <c r="I2905" s="49">
        <v>8260</v>
      </c>
      <c r="J2905" s="49">
        <v>7560</v>
      </c>
      <c r="K2905" s="49">
        <v>7850</v>
      </c>
      <c r="L2905" s="49">
        <v>7880</v>
      </c>
      <c r="M2905" s="49">
        <v>8220</v>
      </c>
      <c r="N2905" s="49">
        <v>8640</v>
      </c>
      <c r="O2905" s="49">
        <v>7220</v>
      </c>
      <c r="P2905" s="49">
        <v>8560</v>
      </c>
      <c r="Q2905" s="49">
        <v>7970</v>
      </c>
      <c r="R2905" s="49">
        <v>10300</v>
      </c>
      <c r="S2905" s="49">
        <v>8350</v>
      </c>
      <c r="T2905" s="49">
        <v>8150</v>
      </c>
      <c r="U2905" s="49">
        <v>8670</v>
      </c>
      <c r="V2905" s="49">
        <v>8960</v>
      </c>
    </row>
    <row r="2906" spans="1:22" ht="15.75" customHeight="1">
      <c r="A2906" s="139" t="s">
        <v>751</v>
      </c>
      <c r="B2906" s="139" t="s">
        <v>601</v>
      </c>
      <c r="C2906" s="139" t="s">
        <v>792</v>
      </c>
      <c r="D2906" s="139" t="s">
        <v>633</v>
      </c>
      <c r="E2906" s="139" t="s">
        <v>754</v>
      </c>
      <c r="F2906" s="49">
        <v>363</v>
      </c>
      <c r="G2906" s="49">
        <v>326</v>
      </c>
      <c r="H2906" s="49">
        <v>304</v>
      </c>
      <c r="I2906" s="49">
        <v>351</v>
      </c>
      <c r="J2906" s="49">
        <v>349</v>
      </c>
      <c r="K2906" s="49">
        <v>349</v>
      </c>
      <c r="L2906" s="49">
        <v>358</v>
      </c>
      <c r="M2906" s="49">
        <v>354</v>
      </c>
      <c r="N2906" s="49">
        <v>354</v>
      </c>
      <c r="O2906" s="49">
        <v>354</v>
      </c>
      <c r="P2906" s="49">
        <v>357</v>
      </c>
      <c r="Q2906" s="49">
        <v>350</v>
      </c>
      <c r="R2906" s="49">
        <v>374</v>
      </c>
      <c r="S2906" s="50">
        <f t="array" ref="S2906">TREND($N2906:$R2906,$N$1:$R$1,S$1)</f>
        <v>368.60000000000036</v>
      </c>
      <c r="T2906" s="50">
        <f t="array" ref="T2906">TREND($N2906:$R2906,$N$1:$R$1,T$1)</f>
        <v>372.20000000000073</v>
      </c>
      <c r="U2906" s="50">
        <f t="array" ref="U2906">TREND($N2906:$R2906,$N$1:$R$1,U$1)</f>
        <v>375.80000000000018</v>
      </c>
      <c r="V2906" s="50">
        <f t="array" ref="V2906">TREND($N2906:$R2906,$N$1:$R$1,V$1)</f>
        <v>379.40000000000055</v>
      </c>
    </row>
    <row r="2907" spans="1:22" ht="15.75" customHeight="1">
      <c r="A2907" s="139" t="s">
        <v>751</v>
      </c>
      <c r="B2907" s="139" t="s">
        <v>373</v>
      </c>
      <c r="C2907" s="139" t="s">
        <v>792</v>
      </c>
      <c r="D2907" s="139" t="s">
        <v>633</v>
      </c>
      <c r="E2907" s="139" t="s">
        <v>754</v>
      </c>
      <c r="F2907" s="49">
        <v>1.47E-2</v>
      </c>
      <c r="G2907" s="49">
        <v>1.47E-2</v>
      </c>
      <c r="H2907" s="49">
        <v>1.4200000000000001E-2</v>
      </c>
      <c r="I2907" s="49">
        <v>1.34E-2</v>
      </c>
      <c r="J2907" s="49">
        <v>1.1299999999999999E-2</v>
      </c>
      <c r="K2907" s="49">
        <v>1.09E-2</v>
      </c>
      <c r="L2907" s="49">
        <v>1.1599999999999999E-2</v>
      </c>
      <c r="M2907" s="49">
        <v>1.1599999999999999E-2</v>
      </c>
      <c r="N2907" s="49">
        <v>1.06E-2</v>
      </c>
      <c r="O2907" s="49">
        <v>9.9100000000000004E-3</v>
      </c>
      <c r="P2907" s="49">
        <v>8.8500000000000002E-3</v>
      </c>
      <c r="Q2907" s="49">
        <v>8.0400000000000003E-3</v>
      </c>
      <c r="R2907" s="49">
        <v>8.8699999999999994E-3</v>
      </c>
      <c r="S2907" s="50">
        <f t="array" ref="S2907">TREND($N2907:$R2907,$N$1:$R$1,S$1)</f>
        <v>7.6550000000001894E-3</v>
      </c>
      <c r="T2907" s="50">
        <f t="array" ref="T2907">TREND($N2907:$R2907,$N$1:$R$1,T$1)</f>
        <v>7.1220000000000727E-3</v>
      </c>
      <c r="U2907" s="50">
        <f t="array" ref="U2907">TREND($N2907:$R2907,$N$1:$R$1,U$1)</f>
        <v>6.589000000000178E-3</v>
      </c>
      <c r="V2907" s="50">
        <f t="array" ref="V2907">TREND($N2907:$R2907,$N$1:$R$1,V$1)</f>
        <v>6.0560000000000613E-3</v>
      </c>
    </row>
    <row r="2908" spans="1:22" ht="15.75" customHeight="1">
      <c r="A2908" s="139" t="s">
        <v>751</v>
      </c>
      <c r="B2908" s="139" t="s">
        <v>518</v>
      </c>
      <c r="C2908" s="139" t="s">
        <v>792</v>
      </c>
      <c r="D2908" s="139" t="s">
        <v>633</v>
      </c>
      <c r="E2908" s="139" t="s">
        <v>754</v>
      </c>
      <c r="F2908" s="49">
        <v>0.33700000000000002</v>
      </c>
      <c r="G2908" s="49">
        <v>0.34300000000000003</v>
      </c>
      <c r="H2908" s="49">
        <v>0.34499999999999997</v>
      </c>
      <c r="I2908" s="49">
        <v>0.34899999999999998</v>
      </c>
      <c r="J2908" s="49">
        <v>0.35</v>
      </c>
      <c r="K2908" s="49">
        <v>0.35</v>
      </c>
      <c r="L2908" s="49">
        <v>0.52500000000000002</v>
      </c>
      <c r="M2908" s="49">
        <v>0.875</v>
      </c>
      <c r="N2908" s="49">
        <v>1.46</v>
      </c>
      <c r="O2908" s="49">
        <v>0.72899999999999998</v>
      </c>
      <c r="P2908" s="49">
        <v>0.83399999999999996</v>
      </c>
      <c r="Q2908" s="49">
        <v>0.5</v>
      </c>
      <c r="R2908" s="49">
        <v>0.5</v>
      </c>
      <c r="S2908" s="50">
        <f t="array" ref="S2908">TREND($N2908:$R2908,$N$1:$R$1,S$1)</f>
        <v>0.15989999999999327</v>
      </c>
      <c r="T2908" s="50">
        <f t="array" ref="T2908">TREND($N2908:$R2908,$N$1:$R$1,T$1)</f>
        <v>-5.5000000000006821E-2</v>
      </c>
      <c r="U2908" s="50">
        <f t="array" ref="U2908">TREND($N2908:$R2908,$N$1:$R$1,U$1)</f>
        <v>-0.26990000000000691</v>
      </c>
      <c r="V2908" s="50">
        <f t="array" ref="V2908">TREND($N2908:$R2908,$N$1:$R$1,V$1)</f>
        <v>-0.484800000000007</v>
      </c>
    </row>
    <row r="2909" spans="1:22" ht="15.75" customHeight="1">
      <c r="A2909" s="139" t="s">
        <v>751</v>
      </c>
      <c r="B2909" s="139" t="s">
        <v>605</v>
      </c>
      <c r="C2909" s="139" t="s">
        <v>792</v>
      </c>
      <c r="D2909" s="139" t="s">
        <v>633</v>
      </c>
      <c r="E2909" s="139" t="s">
        <v>754</v>
      </c>
      <c r="F2909" s="49">
        <v>225</v>
      </c>
      <c r="G2909" s="49">
        <v>232</v>
      </c>
      <c r="H2909" s="49">
        <v>311</v>
      </c>
      <c r="I2909" s="49">
        <v>305</v>
      </c>
      <c r="J2909" s="49">
        <v>326</v>
      </c>
      <c r="K2909" s="49">
        <v>359</v>
      </c>
      <c r="L2909" s="49">
        <v>317</v>
      </c>
      <c r="M2909" s="49">
        <v>366</v>
      </c>
      <c r="N2909" s="49">
        <v>345</v>
      </c>
      <c r="O2909" s="49">
        <v>351</v>
      </c>
      <c r="P2909" s="49">
        <v>358</v>
      </c>
      <c r="Q2909" s="49">
        <v>426</v>
      </c>
      <c r="R2909" s="49">
        <v>423</v>
      </c>
      <c r="S2909" s="50">
        <f t="array" ref="S2909">TREND($N2909:$R2909,$N$1:$R$1,S$1)</f>
        <v>449.90000000000146</v>
      </c>
      <c r="T2909" s="50">
        <f t="array" ref="T2909">TREND($N2909:$R2909,$N$1:$R$1,T$1)</f>
        <v>473</v>
      </c>
      <c r="U2909" s="50">
        <f t="array" ref="U2909">TREND($N2909:$R2909,$N$1:$R$1,U$1)</f>
        <v>496.09999999999854</v>
      </c>
      <c r="V2909" s="50">
        <f t="array" ref="V2909">TREND($N2909:$R2909,$N$1:$R$1,V$1)</f>
        <v>519.20000000000437</v>
      </c>
    </row>
    <row r="2910" spans="1:22" ht="15.75" customHeight="1">
      <c r="A2910" s="139" t="s">
        <v>751</v>
      </c>
      <c r="B2910" s="139" t="s">
        <v>607</v>
      </c>
      <c r="C2910" s="139" t="s">
        <v>792</v>
      </c>
      <c r="D2910" s="139" t="s">
        <v>633</v>
      </c>
      <c r="E2910" s="139" t="s">
        <v>754</v>
      </c>
      <c r="F2910" s="49">
        <v>2150</v>
      </c>
      <c r="G2910" s="49">
        <v>1870</v>
      </c>
      <c r="H2910" s="49">
        <v>2280</v>
      </c>
      <c r="I2910" s="49">
        <v>2180</v>
      </c>
      <c r="J2910" s="49">
        <v>2420</v>
      </c>
      <c r="K2910" s="49">
        <v>1940</v>
      </c>
      <c r="L2910" s="49">
        <v>1900</v>
      </c>
      <c r="M2910" s="49">
        <v>1830</v>
      </c>
      <c r="N2910" s="49">
        <v>1890</v>
      </c>
      <c r="O2910" s="49">
        <v>2100</v>
      </c>
      <c r="P2910" s="49">
        <v>2240</v>
      </c>
      <c r="Q2910" s="49">
        <v>2360</v>
      </c>
      <c r="R2910" s="49">
        <v>2490</v>
      </c>
      <c r="S2910" s="50">
        <f t="array" ref="S2910">TREND($N2910:$R2910,$N$1:$R$1,S$1)</f>
        <v>2654</v>
      </c>
      <c r="T2910" s="50">
        <f t="array" ref="T2910">TREND($N2910:$R2910,$N$1:$R$1,T$1)</f>
        <v>2800</v>
      </c>
      <c r="U2910" s="50">
        <f t="array" ref="U2910">TREND($N2910:$R2910,$N$1:$R$1,U$1)</f>
        <v>2946</v>
      </c>
      <c r="V2910" s="50">
        <f t="array" ref="V2910">TREND($N2910:$R2910,$N$1:$R$1,V$1)</f>
        <v>3092</v>
      </c>
    </row>
    <row r="2911" spans="1:22" ht="15.75" customHeight="1">
      <c r="A2911" s="139" t="s">
        <v>751</v>
      </c>
      <c r="B2911" s="139" t="s">
        <v>609</v>
      </c>
      <c r="C2911" s="139" t="s">
        <v>792</v>
      </c>
      <c r="D2911" s="139" t="s">
        <v>633</v>
      </c>
      <c r="E2911" s="139" t="s">
        <v>754</v>
      </c>
      <c r="F2911" s="49">
        <v>5.05</v>
      </c>
      <c r="G2911" s="49">
        <v>5.48</v>
      </c>
      <c r="H2911" s="49">
        <v>3.8</v>
      </c>
      <c r="I2911" s="49">
        <v>3.84</v>
      </c>
      <c r="J2911" s="49">
        <v>3.85</v>
      </c>
      <c r="K2911" s="49">
        <v>3.56</v>
      </c>
      <c r="L2911" s="49">
        <v>4.22</v>
      </c>
      <c r="M2911" s="49">
        <v>3.31</v>
      </c>
      <c r="N2911" s="49">
        <v>4.24</v>
      </c>
      <c r="O2911" s="49">
        <v>6.15</v>
      </c>
      <c r="P2911" s="49">
        <v>6.45</v>
      </c>
      <c r="Q2911" s="49">
        <v>4.84</v>
      </c>
      <c r="R2911" s="49">
        <v>5.12</v>
      </c>
      <c r="S2911" s="50">
        <f t="array" ref="S2911">TREND($N2911:$R2911,$N$1:$R$1,S$1)</f>
        <v>5.4950000000000045</v>
      </c>
      <c r="T2911" s="50">
        <f t="array" ref="T2911">TREND($N2911:$R2911,$N$1:$R$1,T$1)</f>
        <v>5.5400000000000063</v>
      </c>
      <c r="U2911" s="50">
        <f t="array" ref="U2911">TREND($N2911:$R2911,$N$1:$R$1,U$1)</f>
        <v>5.585000000000008</v>
      </c>
      <c r="V2911" s="50">
        <f t="array" ref="V2911">TREND($N2911:$R2911,$N$1:$R$1,V$1)</f>
        <v>5.6300000000000097</v>
      </c>
    </row>
    <row r="2912" spans="1:22" ht="15.75" customHeight="1">
      <c r="A2912" s="139" t="s">
        <v>751</v>
      </c>
      <c r="B2912" s="139" t="s">
        <v>546</v>
      </c>
      <c r="C2912" s="139" t="s">
        <v>792</v>
      </c>
      <c r="D2912" s="139" t="s">
        <v>633</v>
      </c>
      <c r="E2912" s="139" t="s">
        <v>754</v>
      </c>
      <c r="F2912" s="49">
        <v>596</v>
      </c>
      <c r="G2912" s="49">
        <v>644</v>
      </c>
      <c r="H2912" s="49">
        <v>1180</v>
      </c>
      <c r="I2912" s="49">
        <v>917</v>
      </c>
      <c r="J2912" s="49">
        <v>1010</v>
      </c>
      <c r="K2912" s="49">
        <v>607</v>
      </c>
      <c r="L2912" s="49">
        <v>792</v>
      </c>
      <c r="M2912" s="49">
        <v>985</v>
      </c>
      <c r="N2912" s="49">
        <v>985</v>
      </c>
      <c r="O2912" s="49">
        <v>1100</v>
      </c>
      <c r="P2912" s="49">
        <v>984</v>
      </c>
      <c r="Q2912" s="49">
        <v>1070</v>
      </c>
      <c r="R2912" s="49">
        <v>1140</v>
      </c>
      <c r="S2912" s="49">
        <v>1140</v>
      </c>
      <c r="T2912" s="50">
        <f t="array" ref="T2912">TREND($O2912:$S2912,$O$1:$S$1,T$1)</f>
        <v>1157.5999999999985</v>
      </c>
      <c r="U2912" s="50">
        <f t="array" ref="U2912">TREND($O2912:$S2912,$O$1:$S$1,U$1)</f>
        <v>1181.1999999999971</v>
      </c>
      <c r="V2912" s="50">
        <f t="array" ref="V2912">TREND($O2912:$S2912,$O$1:$S$1,V$1)</f>
        <v>1204.8000000000029</v>
      </c>
    </row>
    <row r="2913" spans="1:22" ht="15.75" customHeight="1">
      <c r="A2913" s="139" t="s">
        <v>793</v>
      </c>
      <c r="B2913" s="139" t="s">
        <v>752</v>
      </c>
      <c r="C2913" s="139" t="s">
        <v>753</v>
      </c>
      <c r="D2913" s="139" t="s">
        <v>633</v>
      </c>
      <c r="E2913" s="139" t="s">
        <v>754</v>
      </c>
      <c r="F2913" s="49">
        <v>2380</v>
      </c>
      <c r="G2913" s="49">
        <v>2410</v>
      </c>
      <c r="H2913" s="49">
        <v>2440</v>
      </c>
      <c r="I2913" s="49">
        <v>2560</v>
      </c>
      <c r="J2913" s="49">
        <v>2620</v>
      </c>
      <c r="K2913" s="49">
        <v>2720</v>
      </c>
      <c r="L2913" s="49">
        <v>2720</v>
      </c>
      <c r="M2913" s="49">
        <v>2820</v>
      </c>
      <c r="N2913" s="49">
        <v>2660</v>
      </c>
      <c r="O2913" s="49">
        <v>2630</v>
      </c>
      <c r="P2913" s="49">
        <v>2510</v>
      </c>
      <c r="Q2913" s="49">
        <v>2500</v>
      </c>
      <c r="R2913" s="49">
        <v>1350</v>
      </c>
      <c r="S2913" s="49">
        <v>862</v>
      </c>
      <c r="T2913" s="49">
        <v>873</v>
      </c>
      <c r="U2913" s="49">
        <v>903</v>
      </c>
      <c r="V2913" s="49">
        <v>918</v>
      </c>
    </row>
    <row r="2914" spans="1:22" ht="15.75" customHeight="1">
      <c r="A2914" s="139" t="s">
        <v>793</v>
      </c>
      <c r="B2914" s="139" t="s">
        <v>223</v>
      </c>
      <c r="C2914" s="139" t="s">
        <v>753</v>
      </c>
      <c r="D2914" s="139" t="s">
        <v>633</v>
      </c>
      <c r="E2914" s="139" t="s">
        <v>754</v>
      </c>
      <c r="F2914" s="49">
        <v>726</v>
      </c>
      <c r="G2914" s="49">
        <v>770</v>
      </c>
      <c r="H2914" s="49">
        <v>1040</v>
      </c>
      <c r="I2914" s="49">
        <v>1160</v>
      </c>
      <c r="J2914" s="49">
        <v>913</v>
      </c>
      <c r="K2914" s="49">
        <v>1300</v>
      </c>
      <c r="L2914" s="49">
        <v>1630</v>
      </c>
      <c r="M2914" s="49">
        <v>2260</v>
      </c>
      <c r="N2914" s="49">
        <v>4190</v>
      </c>
      <c r="O2914" s="49">
        <v>6750</v>
      </c>
      <c r="P2914" s="49">
        <v>8440</v>
      </c>
      <c r="Q2914" s="49">
        <v>12200</v>
      </c>
      <c r="R2914" s="49">
        <v>10700</v>
      </c>
      <c r="S2914" s="49">
        <v>9990</v>
      </c>
      <c r="T2914" s="49">
        <v>11100</v>
      </c>
      <c r="U2914" s="49">
        <v>11800</v>
      </c>
      <c r="V2914" s="49">
        <v>14000</v>
      </c>
    </row>
    <row r="2915" spans="1:22" ht="15.75" customHeight="1">
      <c r="A2915" s="139" t="s">
        <v>793</v>
      </c>
      <c r="B2915" s="139" t="s">
        <v>233</v>
      </c>
      <c r="C2915" s="139" t="s">
        <v>753</v>
      </c>
      <c r="D2915" s="139" t="s">
        <v>633</v>
      </c>
      <c r="E2915" s="139" t="s">
        <v>754</v>
      </c>
      <c r="F2915" s="49">
        <v>4760</v>
      </c>
      <c r="G2915" s="49">
        <v>5290</v>
      </c>
      <c r="H2915" s="49">
        <v>6180</v>
      </c>
      <c r="I2915" s="49">
        <v>8060</v>
      </c>
      <c r="J2915" s="49">
        <v>6480</v>
      </c>
      <c r="K2915" s="49">
        <v>5990</v>
      </c>
      <c r="L2915" s="49">
        <v>9070</v>
      </c>
      <c r="M2915" s="49">
        <v>10400</v>
      </c>
      <c r="N2915" s="49">
        <v>11500</v>
      </c>
      <c r="O2915" s="49">
        <v>13600</v>
      </c>
      <c r="P2915" s="49">
        <v>14800</v>
      </c>
      <c r="Q2915" s="49">
        <v>15800</v>
      </c>
      <c r="R2915" s="49">
        <v>18600</v>
      </c>
      <c r="S2915" s="49">
        <v>18100</v>
      </c>
      <c r="T2915" s="49">
        <v>20000</v>
      </c>
      <c r="U2915" s="49">
        <v>19900</v>
      </c>
      <c r="V2915" s="49">
        <v>20800</v>
      </c>
    </row>
    <row r="2916" spans="1:22" ht="15.75" customHeight="1">
      <c r="A2916" s="139" t="s">
        <v>793</v>
      </c>
      <c r="B2916" s="139" t="s">
        <v>755</v>
      </c>
      <c r="C2916" s="139" t="s">
        <v>753</v>
      </c>
      <c r="D2916" s="139" t="s">
        <v>633</v>
      </c>
      <c r="E2916" s="139" t="s">
        <v>754</v>
      </c>
      <c r="F2916" s="49">
        <v>88</v>
      </c>
      <c r="G2916" s="49">
        <v>95.3</v>
      </c>
      <c r="H2916" s="49">
        <v>95.3</v>
      </c>
      <c r="I2916" s="49">
        <v>103</v>
      </c>
      <c r="J2916" s="49">
        <v>121</v>
      </c>
      <c r="K2916" s="49">
        <v>128</v>
      </c>
      <c r="L2916" s="49">
        <v>143</v>
      </c>
      <c r="M2916" s="49">
        <v>150</v>
      </c>
      <c r="N2916" s="49">
        <v>150</v>
      </c>
      <c r="O2916" s="49">
        <v>147</v>
      </c>
      <c r="P2916" s="49">
        <v>150</v>
      </c>
      <c r="Q2916" s="49">
        <v>143</v>
      </c>
      <c r="R2916" s="49">
        <v>143</v>
      </c>
      <c r="S2916" s="49">
        <v>136</v>
      </c>
      <c r="T2916" s="49">
        <v>143</v>
      </c>
      <c r="U2916" s="49">
        <v>148</v>
      </c>
      <c r="V2916" s="49">
        <v>150</v>
      </c>
    </row>
    <row r="2917" spans="1:22" ht="15.75" customHeight="1">
      <c r="A2917" s="139" t="s">
        <v>793</v>
      </c>
      <c r="B2917" s="139" t="s">
        <v>226</v>
      </c>
      <c r="C2917" s="139" t="s">
        <v>753</v>
      </c>
      <c r="D2917" s="139" t="s">
        <v>633</v>
      </c>
      <c r="E2917" s="139" t="s">
        <v>754</v>
      </c>
      <c r="F2917" s="49">
        <v>2940</v>
      </c>
      <c r="G2917" s="49">
        <v>3220</v>
      </c>
      <c r="H2917" s="49">
        <v>3750</v>
      </c>
      <c r="I2917" s="49">
        <v>4000</v>
      </c>
      <c r="J2917" s="49">
        <v>3880</v>
      </c>
      <c r="K2917" s="49">
        <v>4010</v>
      </c>
      <c r="L2917" s="49">
        <v>3640</v>
      </c>
      <c r="M2917" s="49">
        <v>3490</v>
      </c>
      <c r="N2917" s="49">
        <v>3920</v>
      </c>
      <c r="O2917" s="49">
        <v>3820</v>
      </c>
      <c r="P2917" s="49">
        <v>3950</v>
      </c>
      <c r="Q2917" s="49">
        <v>4340</v>
      </c>
      <c r="R2917" s="49">
        <v>3810</v>
      </c>
      <c r="S2917" s="49">
        <v>3920</v>
      </c>
      <c r="T2917" s="49">
        <v>4620</v>
      </c>
      <c r="U2917" s="49">
        <v>4010</v>
      </c>
      <c r="V2917" s="49">
        <v>4220</v>
      </c>
    </row>
    <row r="2918" spans="1:22" ht="15.75" customHeight="1">
      <c r="A2918" s="139" t="s">
        <v>793</v>
      </c>
      <c r="B2918" s="139" t="s">
        <v>231</v>
      </c>
      <c r="C2918" s="139" t="s">
        <v>753</v>
      </c>
      <c r="D2918" s="139" t="s">
        <v>633</v>
      </c>
      <c r="E2918" s="139" t="s">
        <v>754</v>
      </c>
      <c r="F2918" s="49">
        <v>524</v>
      </c>
      <c r="G2918" s="49">
        <v>524</v>
      </c>
      <c r="H2918" s="49">
        <v>532</v>
      </c>
      <c r="I2918" s="49">
        <v>535</v>
      </c>
      <c r="J2918" s="49">
        <v>561</v>
      </c>
      <c r="K2918" s="49">
        <v>576</v>
      </c>
      <c r="L2918" s="49">
        <v>546</v>
      </c>
      <c r="M2918" s="49">
        <v>539</v>
      </c>
      <c r="N2918" s="49">
        <v>539</v>
      </c>
      <c r="O2918" s="49">
        <v>517</v>
      </c>
      <c r="P2918" s="49">
        <v>517</v>
      </c>
      <c r="Q2918" s="49">
        <v>491</v>
      </c>
      <c r="R2918" s="49">
        <v>488</v>
      </c>
      <c r="S2918" s="49">
        <v>477</v>
      </c>
      <c r="T2918" s="49">
        <v>462</v>
      </c>
      <c r="U2918" s="49">
        <v>483</v>
      </c>
      <c r="V2918" s="49">
        <v>478</v>
      </c>
    </row>
    <row r="2919" spans="1:22" ht="15.75" customHeight="1">
      <c r="A2919" s="139" t="s">
        <v>793</v>
      </c>
      <c r="B2919" s="139" t="s">
        <v>756</v>
      </c>
      <c r="C2919" s="139" t="s">
        <v>753</v>
      </c>
      <c r="D2919" s="139" t="s">
        <v>633</v>
      </c>
      <c r="E2919" s="139" t="s">
        <v>754</v>
      </c>
      <c r="F2919" s="49">
        <v>13700000</v>
      </c>
      <c r="G2919" s="49">
        <v>13600000</v>
      </c>
      <c r="H2919" s="49">
        <v>13700000</v>
      </c>
      <c r="I2919" s="49">
        <v>13900000</v>
      </c>
      <c r="J2919" s="49">
        <v>14000000</v>
      </c>
      <c r="K2919" s="49">
        <v>14000000</v>
      </c>
      <c r="L2919" s="49">
        <v>14000000</v>
      </c>
      <c r="M2919" s="49">
        <v>14100000</v>
      </c>
      <c r="N2919" s="49">
        <v>13900000</v>
      </c>
      <c r="O2919" s="49">
        <v>13000000</v>
      </c>
      <c r="P2919" s="49">
        <v>13400000</v>
      </c>
      <c r="Q2919" s="49">
        <v>13300000</v>
      </c>
      <c r="R2919" s="49">
        <v>13100000</v>
      </c>
      <c r="S2919" s="49">
        <v>13000000</v>
      </c>
      <c r="T2919" s="49">
        <v>12800000</v>
      </c>
      <c r="U2919" s="49">
        <v>12600000</v>
      </c>
      <c r="V2919" s="49">
        <v>12500000</v>
      </c>
    </row>
    <row r="2920" spans="1:22" ht="15.75" customHeight="1">
      <c r="A2920" s="139" t="s">
        <v>793</v>
      </c>
      <c r="B2920" s="139" t="s">
        <v>757</v>
      </c>
      <c r="C2920" s="139" t="s">
        <v>753</v>
      </c>
      <c r="D2920" s="139" t="s">
        <v>633</v>
      </c>
      <c r="E2920" s="139" t="s">
        <v>754</v>
      </c>
      <c r="F2920" s="49">
        <v>5610</v>
      </c>
      <c r="G2920" s="49">
        <v>5720</v>
      </c>
      <c r="H2920" s="49">
        <v>5510</v>
      </c>
      <c r="I2920" s="49">
        <v>5510</v>
      </c>
      <c r="J2920" s="49">
        <v>5790</v>
      </c>
      <c r="K2920" s="49">
        <v>5730</v>
      </c>
      <c r="L2920" s="49">
        <v>5980</v>
      </c>
      <c r="M2920" s="49">
        <v>6730</v>
      </c>
      <c r="N2920" s="49">
        <v>6470</v>
      </c>
      <c r="O2920" s="49">
        <v>6620</v>
      </c>
      <c r="P2920" s="49">
        <v>4560</v>
      </c>
      <c r="Q2920" s="49">
        <v>5820</v>
      </c>
      <c r="R2920" s="49">
        <v>7010</v>
      </c>
      <c r="S2920" s="49">
        <v>6250</v>
      </c>
      <c r="T2920" s="49">
        <v>6940</v>
      </c>
      <c r="U2920" s="49">
        <v>7180</v>
      </c>
      <c r="V2920" s="49">
        <v>7300</v>
      </c>
    </row>
    <row r="2921" spans="1:22" ht="15.75" customHeight="1">
      <c r="A2921" s="139" t="s">
        <v>793</v>
      </c>
      <c r="B2921" s="139" t="s">
        <v>758</v>
      </c>
      <c r="C2921" s="139" t="s">
        <v>753</v>
      </c>
      <c r="D2921" s="139" t="s">
        <v>633</v>
      </c>
      <c r="E2921" s="139" t="s">
        <v>754</v>
      </c>
      <c r="F2921" s="49">
        <v>150000</v>
      </c>
      <c r="G2921" s="49">
        <v>154000</v>
      </c>
      <c r="H2921" s="49">
        <v>156000</v>
      </c>
      <c r="I2921" s="49">
        <v>144000</v>
      </c>
      <c r="J2921" s="49">
        <v>141000</v>
      </c>
      <c r="K2921" s="49">
        <v>148000</v>
      </c>
      <c r="L2921" s="49">
        <v>157000</v>
      </c>
      <c r="M2921" s="49">
        <v>151000</v>
      </c>
      <c r="N2921" s="49">
        <v>169000</v>
      </c>
      <c r="O2921" s="49">
        <v>186000</v>
      </c>
      <c r="P2921" s="49">
        <v>196000</v>
      </c>
      <c r="Q2921" s="49">
        <v>185000</v>
      </c>
      <c r="R2921" s="49">
        <v>177000</v>
      </c>
      <c r="S2921" s="49">
        <v>197000</v>
      </c>
      <c r="T2921" s="49">
        <v>199000</v>
      </c>
      <c r="U2921" s="49">
        <v>205000</v>
      </c>
      <c r="V2921" s="49">
        <v>209000</v>
      </c>
    </row>
    <row r="2922" spans="1:22" ht="15.75" customHeight="1">
      <c r="A2922" s="139" t="s">
        <v>793</v>
      </c>
      <c r="B2922" s="139" t="s">
        <v>594</v>
      </c>
      <c r="C2922" s="139" t="s">
        <v>753</v>
      </c>
      <c r="D2922" s="139" t="s">
        <v>633</v>
      </c>
      <c r="E2922" s="139" t="s">
        <v>754</v>
      </c>
      <c r="F2922" s="49">
        <v>107000</v>
      </c>
      <c r="G2922" s="49">
        <v>97000</v>
      </c>
      <c r="H2922" s="49">
        <v>80300</v>
      </c>
      <c r="I2922" s="49">
        <v>102000</v>
      </c>
      <c r="J2922" s="49">
        <v>107000</v>
      </c>
      <c r="K2922" s="49">
        <v>109000</v>
      </c>
      <c r="L2922" s="49">
        <v>116000</v>
      </c>
      <c r="M2922" s="49">
        <v>126000</v>
      </c>
      <c r="N2922" s="49">
        <v>145000</v>
      </c>
      <c r="O2922" s="49">
        <v>157000</v>
      </c>
      <c r="P2922" s="49">
        <v>150000</v>
      </c>
      <c r="Q2922" s="49">
        <v>155000</v>
      </c>
      <c r="R2922" s="49">
        <v>167000</v>
      </c>
      <c r="S2922" s="49">
        <v>161000</v>
      </c>
      <c r="T2922" s="49">
        <v>201000</v>
      </c>
      <c r="U2922" s="49">
        <v>218000</v>
      </c>
      <c r="V2922" s="49">
        <v>224000</v>
      </c>
    </row>
    <row r="2923" spans="1:22" ht="15.75" customHeight="1">
      <c r="A2923" s="139" t="s">
        <v>793</v>
      </c>
      <c r="B2923" s="139" t="s">
        <v>238</v>
      </c>
      <c r="C2923" s="139" t="s">
        <v>753</v>
      </c>
      <c r="D2923" s="139" t="s">
        <v>633</v>
      </c>
      <c r="E2923" s="139" t="s">
        <v>754</v>
      </c>
      <c r="F2923" s="49">
        <v>138000</v>
      </c>
      <c r="G2923" s="49">
        <v>130000</v>
      </c>
      <c r="H2923" s="49">
        <v>121000</v>
      </c>
      <c r="I2923" s="49">
        <v>131000</v>
      </c>
      <c r="J2923" s="49">
        <v>153000</v>
      </c>
      <c r="K2923" s="49">
        <v>157000</v>
      </c>
      <c r="L2923" s="49">
        <v>170000</v>
      </c>
      <c r="M2923" s="49">
        <v>169000</v>
      </c>
      <c r="N2923" s="49">
        <v>183000</v>
      </c>
      <c r="O2923" s="49">
        <v>174000</v>
      </c>
      <c r="P2923" s="49">
        <v>181000</v>
      </c>
      <c r="Q2923" s="49">
        <v>184000</v>
      </c>
      <c r="R2923" s="49">
        <v>185000</v>
      </c>
      <c r="S2923" s="49">
        <v>182000</v>
      </c>
      <c r="T2923" s="49">
        <v>197000</v>
      </c>
      <c r="U2923" s="49">
        <v>200000</v>
      </c>
      <c r="V2923" s="49">
        <v>201000</v>
      </c>
    </row>
    <row r="2924" spans="1:22" ht="15.75" customHeight="1">
      <c r="A2924" s="139" t="s">
        <v>793</v>
      </c>
      <c r="B2924" s="139" t="s">
        <v>240</v>
      </c>
      <c r="C2924" s="139" t="s">
        <v>753</v>
      </c>
      <c r="D2924" s="139" t="s">
        <v>633</v>
      </c>
      <c r="E2924" s="139" t="s">
        <v>754</v>
      </c>
      <c r="F2924" s="49">
        <v>3360</v>
      </c>
      <c r="G2924" s="49">
        <v>3390</v>
      </c>
      <c r="H2924" s="49">
        <v>2870</v>
      </c>
      <c r="I2924" s="49">
        <v>3240</v>
      </c>
      <c r="J2924" s="49">
        <v>3400</v>
      </c>
      <c r="K2924" s="49">
        <v>4050</v>
      </c>
      <c r="L2924" s="49">
        <v>4070</v>
      </c>
      <c r="M2924" s="49">
        <v>4700</v>
      </c>
      <c r="N2924" s="49">
        <v>5180</v>
      </c>
      <c r="O2924" s="49">
        <v>4130</v>
      </c>
      <c r="P2924" s="49">
        <v>3970</v>
      </c>
      <c r="Q2924" s="49">
        <v>4710</v>
      </c>
      <c r="R2924" s="49">
        <v>5470</v>
      </c>
      <c r="S2924" s="49">
        <v>5280</v>
      </c>
      <c r="T2924" s="49">
        <v>5320</v>
      </c>
      <c r="U2924" s="49">
        <v>6070</v>
      </c>
      <c r="V2924" s="49">
        <v>6190</v>
      </c>
    </row>
    <row r="2925" spans="1:22" ht="15.75" customHeight="1">
      <c r="A2925" s="139" t="s">
        <v>793</v>
      </c>
      <c r="B2925" s="139" t="s">
        <v>759</v>
      </c>
      <c r="C2925" s="139" t="s">
        <v>753</v>
      </c>
      <c r="D2925" s="139" t="s">
        <v>633</v>
      </c>
      <c r="E2925" s="139" t="s">
        <v>754</v>
      </c>
      <c r="F2925" s="49">
        <v>3.67</v>
      </c>
      <c r="G2925" s="49">
        <v>3.67</v>
      </c>
      <c r="H2925" s="49">
        <v>3.67</v>
      </c>
      <c r="I2925" s="49">
        <v>3.67</v>
      </c>
      <c r="J2925" s="49">
        <v>7.33</v>
      </c>
      <c r="K2925" s="49">
        <v>7.33</v>
      </c>
      <c r="L2925" s="49">
        <v>7.33</v>
      </c>
      <c r="M2925" s="49">
        <v>11</v>
      </c>
      <c r="N2925" s="49">
        <v>5.31</v>
      </c>
      <c r="O2925" s="49">
        <v>5.18</v>
      </c>
      <c r="P2925" s="49">
        <v>5.05</v>
      </c>
      <c r="Q2925" s="49">
        <v>4.92</v>
      </c>
      <c r="R2925" s="49">
        <v>4.78</v>
      </c>
      <c r="S2925" s="49">
        <v>4.6500000000000004</v>
      </c>
      <c r="T2925" s="49">
        <v>4.5199999999999996</v>
      </c>
      <c r="U2925" s="49">
        <v>4.3899999999999997</v>
      </c>
      <c r="V2925" s="49">
        <v>4.26</v>
      </c>
    </row>
    <row r="2926" spans="1:22" ht="15.75" customHeight="1">
      <c r="A2926" s="139" t="s">
        <v>793</v>
      </c>
      <c r="B2926" s="139" t="s">
        <v>236</v>
      </c>
      <c r="C2926" s="139" t="s">
        <v>753</v>
      </c>
      <c r="D2926" s="139" t="s">
        <v>633</v>
      </c>
      <c r="E2926" s="139" t="s">
        <v>754</v>
      </c>
      <c r="F2926" s="49">
        <v>345</v>
      </c>
      <c r="G2926" s="49">
        <v>348</v>
      </c>
      <c r="H2926" s="49">
        <v>370</v>
      </c>
      <c r="I2926" s="49">
        <v>403</v>
      </c>
      <c r="J2926" s="49">
        <v>422</v>
      </c>
      <c r="K2926" s="49">
        <v>429</v>
      </c>
      <c r="L2926" s="49">
        <v>444</v>
      </c>
      <c r="M2926" s="49">
        <v>469</v>
      </c>
      <c r="N2926" s="49">
        <v>480</v>
      </c>
      <c r="O2926" s="49">
        <v>510</v>
      </c>
      <c r="P2926" s="49">
        <v>524</v>
      </c>
      <c r="Q2926" s="49">
        <v>513</v>
      </c>
      <c r="R2926" s="49">
        <v>524</v>
      </c>
      <c r="S2926" s="49">
        <v>524</v>
      </c>
      <c r="T2926" s="49">
        <v>537</v>
      </c>
      <c r="U2926" s="49">
        <v>556</v>
      </c>
      <c r="V2926" s="49">
        <v>566</v>
      </c>
    </row>
    <row r="2927" spans="1:22" ht="15.75" customHeight="1">
      <c r="A2927" s="139" t="s">
        <v>793</v>
      </c>
      <c r="B2927" s="139" t="s">
        <v>243</v>
      </c>
      <c r="C2927" s="139" t="s">
        <v>753</v>
      </c>
      <c r="D2927" s="139" t="s">
        <v>633</v>
      </c>
      <c r="E2927" s="139" t="s">
        <v>754</v>
      </c>
      <c r="F2927" s="49">
        <v>325000</v>
      </c>
      <c r="G2927" s="49">
        <v>321000</v>
      </c>
      <c r="H2927" s="49">
        <v>337000</v>
      </c>
      <c r="I2927" s="49">
        <v>332000</v>
      </c>
      <c r="J2927" s="49">
        <v>338000</v>
      </c>
      <c r="K2927" s="49">
        <v>346000</v>
      </c>
      <c r="L2927" s="49">
        <v>360000</v>
      </c>
      <c r="M2927" s="49">
        <v>367000</v>
      </c>
      <c r="N2927" s="49">
        <v>381000</v>
      </c>
      <c r="O2927" s="49">
        <v>390000</v>
      </c>
      <c r="P2927" s="49">
        <v>386000</v>
      </c>
      <c r="Q2927" s="49">
        <v>387000</v>
      </c>
      <c r="R2927" s="49">
        <v>383000</v>
      </c>
      <c r="S2927" s="49">
        <v>367000</v>
      </c>
      <c r="T2927" s="49">
        <v>356000</v>
      </c>
      <c r="U2927" s="49">
        <v>363000</v>
      </c>
      <c r="V2927" s="49">
        <v>363000</v>
      </c>
    </row>
    <row r="2928" spans="1:22" ht="15.75" customHeight="1">
      <c r="A2928" s="139" t="s">
        <v>793</v>
      </c>
      <c r="B2928" s="139" t="s">
        <v>245</v>
      </c>
      <c r="C2928" s="139" t="s">
        <v>753</v>
      </c>
      <c r="D2928" s="139" t="s">
        <v>633</v>
      </c>
      <c r="E2928" s="139" t="s">
        <v>754</v>
      </c>
      <c r="F2928" s="49">
        <v>60400</v>
      </c>
      <c r="G2928" s="49">
        <v>64000</v>
      </c>
      <c r="H2928" s="49">
        <v>65100</v>
      </c>
      <c r="I2928" s="49">
        <v>70300</v>
      </c>
      <c r="J2928" s="49">
        <v>70200</v>
      </c>
      <c r="K2928" s="49">
        <v>71900</v>
      </c>
      <c r="L2928" s="49">
        <v>69700</v>
      </c>
      <c r="M2928" s="49">
        <v>67100</v>
      </c>
      <c r="N2928" s="49">
        <v>66400</v>
      </c>
      <c r="O2928" s="49">
        <v>60400</v>
      </c>
      <c r="P2928" s="49">
        <v>65400</v>
      </c>
      <c r="Q2928" s="49">
        <v>62800</v>
      </c>
      <c r="R2928" s="49">
        <v>60000</v>
      </c>
      <c r="S2928" s="49">
        <v>60300</v>
      </c>
      <c r="T2928" s="49">
        <v>56500</v>
      </c>
      <c r="U2928" s="49">
        <v>58800</v>
      </c>
      <c r="V2928" s="49">
        <v>59100</v>
      </c>
    </row>
    <row r="2929" spans="1:22" ht="15.75" customHeight="1">
      <c r="A2929" s="139" t="s">
        <v>793</v>
      </c>
      <c r="B2929" s="139" t="s">
        <v>247</v>
      </c>
      <c r="C2929" s="139" t="s">
        <v>753</v>
      </c>
      <c r="D2929" s="139" t="s">
        <v>633</v>
      </c>
      <c r="E2929" s="139" t="s">
        <v>754</v>
      </c>
      <c r="F2929" s="49">
        <v>29400</v>
      </c>
      <c r="G2929" s="49">
        <v>27900</v>
      </c>
      <c r="H2929" s="49">
        <v>27900</v>
      </c>
      <c r="I2929" s="49">
        <v>29800</v>
      </c>
      <c r="J2929" s="49">
        <v>31400</v>
      </c>
      <c r="K2929" s="49">
        <v>33200</v>
      </c>
      <c r="L2929" s="49">
        <v>33500</v>
      </c>
      <c r="M2929" s="49">
        <v>29100</v>
      </c>
      <c r="N2929" s="49">
        <v>31400</v>
      </c>
      <c r="O2929" s="49">
        <v>28100</v>
      </c>
      <c r="P2929" s="49">
        <v>26700</v>
      </c>
      <c r="Q2929" s="49">
        <v>29500</v>
      </c>
      <c r="R2929" s="49">
        <v>31700</v>
      </c>
      <c r="S2929" s="49">
        <v>32000</v>
      </c>
      <c r="T2929" s="49">
        <v>32800</v>
      </c>
      <c r="U2929" s="49">
        <v>35700</v>
      </c>
      <c r="V2929" s="49">
        <v>35200</v>
      </c>
    </row>
    <row r="2930" spans="1:22" ht="15.75" customHeight="1">
      <c r="A2930" s="139" t="s">
        <v>793</v>
      </c>
      <c r="B2930" s="139" t="s">
        <v>760</v>
      </c>
      <c r="C2930" s="139" t="s">
        <v>753</v>
      </c>
      <c r="D2930" s="139" t="s">
        <v>633</v>
      </c>
      <c r="E2930" s="139" t="s">
        <v>754</v>
      </c>
      <c r="F2930" s="49">
        <v>4770000</v>
      </c>
      <c r="G2930" s="49">
        <v>4820000</v>
      </c>
      <c r="H2930" s="49">
        <v>5140000</v>
      </c>
      <c r="I2930" s="49">
        <v>5850000</v>
      </c>
      <c r="J2930" s="49">
        <v>6600000</v>
      </c>
      <c r="K2930" s="49">
        <v>7250000</v>
      </c>
      <c r="L2930" s="49">
        <v>7900000</v>
      </c>
      <c r="M2930" s="49">
        <v>8470000</v>
      </c>
      <c r="N2930" s="49">
        <v>9180000</v>
      </c>
      <c r="O2930" s="49">
        <v>9650000</v>
      </c>
      <c r="P2930" s="49">
        <v>10300000</v>
      </c>
      <c r="Q2930" s="49">
        <v>11300000</v>
      </c>
      <c r="R2930" s="49">
        <v>11700000</v>
      </c>
      <c r="S2930" s="49">
        <v>11900000</v>
      </c>
      <c r="T2930" s="49">
        <v>12100000</v>
      </c>
      <c r="U2930" s="49">
        <v>12100000</v>
      </c>
      <c r="V2930" s="49">
        <v>12100000</v>
      </c>
    </row>
    <row r="2931" spans="1:22" ht="15.75" customHeight="1">
      <c r="A2931" s="139" t="s">
        <v>793</v>
      </c>
      <c r="B2931" s="139" t="s">
        <v>284</v>
      </c>
      <c r="C2931" s="139" t="s">
        <v>753</v>
      </c>
      <c r="D2931" s="139" t="s">
        <v>633</v>
      </c>
      <c r="E2931" s="139" t="s">
        <v>754</v>
      </c>
      <c r="F2931" s="49">
        <v>275</v>
      </c>
      <c r="G2931" s="49">
        <v>209</v>
      </c>
      <c r="H2931" s="49">
        <v>213</v>
      </c>
      <c r="I2931" s="49">
        <v>161</v>
      </c>
      <c r="J2931" s="49">
        <v>198</v>
      </c>
      <c r="K2931" s="49">
        <v>154</v>
      </c>
      <c r="L2931" s="49">
        <v>187</v>
      </c>
      <c r="M2931" s="49">
        <v>191</v>
      </c>
      <c r="N2931" s="49">
        <v>194</v>
      </c>
      <c r="O2931" s="49">
        <v>191</v>
      </c>
      <c r="P2931" s="49">
        <v>213</v>
      </c>
      <c r="Q2931" s="49">
        <v>224</v>
      </c>
      <c r="R2931" s="49">
        <v>246</v>
      </c>
      <c r="S2931" s="49">
        <v>238</v>
      </c>
      <c r="T2931" s="49">
        <v>403</v>
      </c>
      <c r="U2931" s="49">
        <v>418</v>
      </c>
      <c r="V2931" s="49">
        <v>432</v>
      </c>
    </row>
    <row r="2932" spans="1:22" ht="15.75" customHeight="1">
      <c r="A2932" s="139" t="s">
        <v>793</v>
      </c>
      <c r="B2932" s="139" t="s">
        <v>260</v>
      </c>
      <c r="C2932" s="139" t="s">
        <v>753</v>
      </c>
      <c r="D2932" s="139" t="s">
        <v>633</v>
      </c>
      <c r="E2932" s="139" t="s">
        <v>754</v>
      </c>
      <c r="F2932" s="49">
        <v>112000</v>
      </c>
      <c r="G2932" s="49">
        <v>111000</v>
      </c>
      <c r="H2932" s="49">
        <v>104000</v>
      </c>
      <c r="I2932" s="49">
        <v>110000</v>
      </c>
      <c r="J2932" s="49">
        <v>108000</v>
      </c>
      <c r="K2932" s="49">
        <v>105000</v>
      </c>
      <c r="L2932" s="49">
        <v>103000</v>
      </c>
      <c r="M2932" s="49">
        <v>98800</v>
      </c>
      <c r="N2932" s="49">
        <v>101000</v>
      </c>
      <c r="O2932" s="49">
        <v>96900</v>
      </c>
      <c r="P2932" s="49">
        <v>108000</v>
      </c>
      <c r="Q2932" s="49">
        <v>96500</v>
      </c>
      <c r="R2932" s="49">
        <v>92000</v>
      </c>
      <c r="S2932" s="49">
        <v>93900</v>
      </c>
      <c r="T2932" s="49">
        <v>90300</v>
      </c>
      <c r="U2932" s="49">
        <v>95800</v>
      </c>
      <c r="V2932" s="49">
        <v>96500</v>
      </c>
    </row>
    <row r="2933" spans="1:22" ht="15.75" customHeight="1">
      <c r="A2933" s="139" t="s">
        <v>793</v>
      </c>
      <c r="B2933" s="139" t="s">
        <v>264</v>
      </c>
      <c r="C2933" s="139" t="s">
        <v>753</v>
      </c>
      <c r="D2933" s="139" t="s">
        <v>633</v>
      </c>
      <c r="E2933" s="139" t="s">
        <v>754</v>
      </c>
      <c r="F2933" s="49">
        <v>1470</v>
      </c>
      <c r="G2933" s="49">
        <v>1690</v>
      </c>
      <c r="H2933" s="49">
        <v>1950</v>
      </c>
      <c r="I2933" s="49">
        <v>2230</v>
      </c>
      <c r="J2933" s="49">
        <v>2380</v>
      </c>
      <c r="K2933" s="49">
        <v>2270</v>
      </c>
      <c r="L2933" s="49">
        <v>3130</v>
      </c>
      <c r="M2933" s="49">
        <v>3720</v>
      </c>
      <c r="N2933" s="49">
        <v>3740</v>
      </c>
      <c r="O2933" s="49">
        <v>4000</v>
      </c>
      <c r="P2933" s="49">
        <v>4440</v>
      </c>
      <c r="Q2933" s="49">
        <v>4570</v>
      </c>
      <c r="R2933" s="49">
        <v>4780</v>
      </c>
      <c r="S2933" s="49">
        <v>5100</v>
      </c>
      <c r="T2933" s="49">
        <v>5620</v>
      </c>
      <c r="U2933" s="49">
        <v>5460</v>
      </c>
      <c r="V2933" s="49">
        <v>5490</v>
      </c>
    </row>
    <row r="2934" spans="1:22" ht="15.75" customHeight="1">
      <c r="A2934" s="139" t="s">
        <v>793</v>
      </c>
      <c r="B2934" s="139" t="s">
        <v>280</v>
      </c>
      <c r="C2934" s="139" t="s">
        <v>753</v>
      </c>
      <c r="D2934" s="139" t="s">
        <v>633</v>
      </c>
      <c r="E2934" s="139" t="s">
        <v>754</v>
      </c>
      <c r="F2934" s="49">
        <v>990</v>
      </c>
      <c r="G2934" s="49">
        <v>972</v>
      </c>
      <c r="H2934" s="49">
        <v>990</v>
      </c>
      <c r="I2934" s="49">
        <v>1060</v>
      </c>
      <c r="J2934" s="49">
        <v>1090</v>
      </c>
      <c r="K2934" s="49">
        <v>1110</v>
      </c>
      <c r="L2934" s="49">
        <v>1350</v>
      </c>
      <c r="M2934" s="49">
        <v>1630</v>
      </c>
      <c r="N2934" s="49">
        <v>1680</v>
      </c>
      <c r="O2934" s="49">
        <v>1650</v>
      </c>
      <c r="P2934" s="49">
        <v>1670</v>
      </c>
      <c r="Q2934" s="49">
        <v>1920</v>
      </c>
      <c r="R2934" s="49">
        <v>2300</v>
      </c>
      <c r="S2934" s="49">
        <v>2770</v>
      </c>
      <c r="T2934" s="49">
        <v>2650</v>
      </c>
      <c r="U2934" s="49">
        <v>2470</v>
      </c>
      <c r="V2934" s="49">
        <v>2490</v>
      </c>
    </row>
    <row r="2935" spans="1:22" ht="15.75" customHeight="1">
      <c r="A2935" s="139" t="s">
        <v>793</v>
      </c>
      <c r="B2935" s="139" t="s">
        <v>254</v>
      </c>
      <c r="C2935" s="139" t="s">
        <v>753</v>
      </c>
      <c r="D2935" s="139" t="s">
        <v>633</v>
      </c>
      <c r="E2935" s="139" t="s">
        <v>754</v>
      </c>
      <c r="F2935" s="49">
        <v>26100</v>
      </c>
      <c r="G2935" s="49">
        <v>30000</v>
      </c>
      <c r="H2935" s="49">
        <v>31200</v>
      </c>
      <c r="I2935" s="49">
        <v>33200</v>
      </c>
      <c r="J2935" s="49">
        <v>35200</v>
      </c>
      <c r="K2935" s="49">
        <v>36900</v>
      </c>
      <c r="L2935" s="49">
        <v>41000</v>
      </c>
      <c r="M2935" s="49">
        <v>41800</v>
      </c>
      <c r="N2935" s="49">
        <v>44500</v>
      </c>
      <c r="O2935" s="49">
        <v>47700</v>
      </c>
      <c r="P2935" s="49">
        <v>53100</v>
      </c>
      <c r="Q2935" s="49">
        <v>56100</v>
      </c>
      <c r="R2935" s="49">
        <v>59900</v>
      </c>
      <c r="S2935" s="49">
        <v>61300</v>
      </c>
      <c r="T2935" s="49">
        <v>65100</v>
      </c>
      <c r="U2935" s="49">
        <v>77500</v>
      </c>
      <c r="V2935" s="49">
        <v>79500</v>
      </c>
    </row>
    <row r="2936" spans="1:22" ht="15.75" customHeight="1">
      <c r="A2936" s="139" t="s">
        <v>793</v>
      </c>
      <c r="B2936" s="139" t="s">
        <v>278</v>
      </c>
      <c r="C2936" s="139" t="s">
        <v>753</v>
      </c>
      <c r="D2936" s="139" t="s">
        <v>633</v>
      </c>
      <c r="E2936" s="139" t="s">
        <v>754</v>
      </c>
      <c r="F2936" s="49">
        <v>42400</v>
      </c>
      <c r="G2936" s="49">
        <v>45400</v>
      </c>
      <c r="H2936" s="49">
        <v>43600</v>
      </c>
      <c r="I2936" s="49">
        <v>46300</v>
      </c>
      <c r="J2936" s="49">
        <v>45300</v>
      </c>
      <c r="K2936" s="49">
        <v>46100</v>
      </c>
      <c r="L2936" s="49">
        <v>46900</v>
      </c>
      <c r="M2936" s="49">
        <v>50000</v>
      </c>
      <c r="N2936" s="49">
        <v>48400</v>
      </c>
      <c r="O2936" s="49">
        <v>41300</v>
      </c>
      <c r="P2936" s="49">
        <v>43100</v>
      </c>
      <c r="Q2936" s="49">
        <v>48400</v>
      </c>
      <c r="R2936" s="49">
        <v>44000</v>
      </c>
      <c r="S2936" s="49">
        <v>38700</v>
      </c>
      <c r="T2936" s="49">
        <v>41500</v>
      </c>
      <c r="U2936" s="49">
        <v>44200</v>
      </c>
      <c r="V2936" s="49">
        <v>41100</v>
      </c>
    </row>
    <row r="2937" spans="1:22" ht="15.75" customHeight="1">
      <c r="A2937" s="139" t="s">
        <v>793</v>
      </c>
      <c r="B2937" s="139" t="s">
        <v>252</v>
      </c>
      <c r="C2937" s="139" t="s">
        <v>753</v>
      </c>
      <c r="D2937" s="139" t="s">
        <v>633</v>
      </c>
      <c r="E2937" s="139" t="s">
        <v>754</v>
      </c>
      <c r="F2937" s="49">
        <v>18600</v>
      </c>
      <c r="G2937" s="49">
        <v>13900</v>
      </c>
      <c r="H2937" s="49">
        <v>15700</v>
      </c>
      <c r="I2937" s="49">
        <v>16400</v>
      </c>
      <c r="J2937" s="49">
        <v>17300</v>
      </c>
      <c r="K2937" s="49">
        <v>19000</v>
      </c>
      <c r="L2937" s="49">
        <v>18600</v>
      </c>
      <c r="M2937" s="49">
        <v>26600</v>
      </c>
      <c r="N2937" s="49">
        <v>29500</v>
      </c>
      <c r="O2937" s="49">
        <v>27900</v>
      </c>
      <c r="P2937" s="49">
        <v>28700</v>
      </c>
      <c r="Q2937" s="49">
        <v>28000</v>
      </c>
      <c r="R2937" s="49">
        <v>26000</v>
      </c>
      <c r="S2937" s="49">
        <v>30600</v>
      </c>
      <c r="T2937" s="49">
        <v>30600</v>
      </c>
      <c r="U2937" s="49">
        <v>23500</v>
      </c>
      <c r="V2937" s="49">
        <v>22500</v>
      </c>
    </row>
    <row r="2938" spans="1:22" ht="15.75" customHeight="1">
      <c r="A2938" s="139" t="s">
        <v>793</v>
      </c>
      <c r="B2938" s="139" t="s">
        <v>249</v>
      </c>
      <c r="C2938" s="139" t="s">
        <v>753</v>
      </c>
      <c r="D2938" s="139" t="s">
        <v>633</v>
      </c>
      <c r="E2938" s="139" t="s">
        <v>754</v>
      </c>
      <c r="F2938" s="49">
        <v>1670</v>
      </c>
      <c r="G2938" s="49">
        <v>1570</v>
      </c>
      <c r="H2938" s="49">
        <v>1580</v>
      </c>
      <c r="I2938" s="49">
        <v>1520</v>
      </c>
      <c r="J2938" s="49">
        <v>1720</v>
      </c>
      <c r="K2938" s="49">
        <v>1740</v>
      </c>
      <c r="L2938" s="49">
        <v>1660</v>
      </c>
      <c r="M2938" s="49">
        <v>1690</v>
      </c>
      <c r="N2938" s="49">
        <v>1500</v>
      </c>
      <c r="O2938" s="49">
        <v>1640</v>
      </c>
      <c r="P2938" s="49">
        <v>1650</v>
      </c>
      <c r="Q2938" s="49">
        <v>1860</v>
      </c>
      <c r="R2938" s="49">
        <v>1970</v>
      </c>
      <c r="S2938" s="49">
        <v>2800</v>
      </c>
      <c r="T2938" s="49">
        <v>2410</v>
      </c>
      <c r="U2938" s="49">
        <v>2500</v>
      </c>
      <c r="V2938" s="49">
        <v>2540</v>
      </c>
    </row>
    <row r="2939" spans="1:22" ht="15.75" customHeight="1">
      <c r="A2939" s="139" t="s">
        <v>793</v>
      </c>
      <c r="B2939" s="139" t="s">
        <v>270</v>
      </c>
      <c r="C2939" s="139" t="s">
        <v>753</v>
      </c>
      <c r="D2939" s="139" t="s">
        <v>633</v>
      </c>
      <c r="E2939" s="139" t="s">
        <v>754</v>
      </c>
      <c r="F2939" s="49">
        <v>13500</v>
      </c>
      <c r="G2939" s="49">
        <v>13000</v>
      </c>
      <c r="H2939" s="49">
        <v>13800</v>
      </c>
      <c r="I2939" s="49">
        <v>14000</v>
      </c>
      <c r="J2939" s="49">
        <v>15100</v>
      </c>
      <c r="K2939" s="49">
        <v>15700</v>
      </c>
      <c r="L2939" s="49">
        <v>17000</v>
      </c>
      <c r="M2939" s="49">
        <v>17000</v>
      </c>
      <c r="N2939" s="49">
        <v>19500</v>
      </c>
      <c r="O2939" s="49">
        <v>20200</v>
      </c>
      <c r="P2939" s="49">
        <v>20800</v>
      </c>
      <c r="Q2939" s="49">
        <v>23400</v>
      </c>
      <c r="R2939" s="49">
        <v>21800</v>
      </c>
      <c r="S2939" s="49">
        <v>21500</v>
      </c>
      <c r="T2939" s="49">
        <v>21800</v>
      </c>
      <c r="U2939" s="49">
        <v>20200</v>
      </c>
      <c r="V2939" s="49">
        <v>21200</v>
      </c>
    </row>
    <row r="2940" spans="1:22" ht="15.75" customHeight="1">
      <c r="A2940" s="139" t="s">
        <v>793</v>
      </c>
      <c r="B2940" s="139" t="s">
        <v>258</v>
      </c>
      <c r="C2940" s="139" t="s">
        <v>753</v>
      </c>
      <c r="D2940" s="139" t="s">
        <v>633</v>
      </c>
      <c r="E2940" s="139" t="s">
        <v>754</v>
      </c>
      <c r="F2940" s="49">
        <v>52900</v>
      </c>
      <c r="G2940" s="49">
        <v>51900</v>
      </c>
      <c r="H2940" s="49">
        <v>51300</v>
      </c>
      <c r="I2940" s="49">
        <v>52300</v>
      </c>
      <c r="J2940" s="49">
        <v>56800</v>
      </c>
      <c r="K2940" s="49">
        <v>57600</v>
      </c>
      <c r="L2940" s="49">
        <v>60300</v>
      </c>
      <c r="M2940" s="49">
        <v>58600</v>
      </c>
      <c r="N2940" s="49">
        <v>61000</v>
      </c>
      <c r="O2940" s="49">
        <v>59000</v>
      </c>
      <c r="P2940" s="49">
        <v>60800</v>
      </c>
      <c r="Q2940" s="49">
        <v>61800</v>
      </c>
      <c r="R2940" s="49">
        <v>60800</v>
      </c>
      <c r="S2940" s="49">
        <v>61200</v>
      </c>
      <c r="T2940" s="49">
        <v>60700</v>
      </c>
      <c r="U2940" s="49">
        <v>56000</v>
      </c>
      <c r="V2940" s="49">
        <v>56600</v>
      </c>
    </row>
    <row r="2941" spans="1:22" ht="15.75" customHeight="1">
      <c r="A2941" s="139" t="s">
        <v>793</v>
      </c>
      <c r="B2941" s="139" t="s">
        <v>262</v>
      </c>
      <c r="C2941" s="139" t="s">
        <v>753</v>
      </c>
      <c r="D2941" s="139" t="s">
        <v>633</v>
      </c>
      <c r="E2941" s="139" t="s">
        <v>754</v>
      </c>
      <c r="F2941" s="49">
        <v>396</v>
      </c>
      <c r="G2941" s="49">
        <v>447</v>
      </c>
      <c r="H2941" s="49">
        <v>433</v>
      </c>
      <c r="I2941" s="49">
        <v>433</v>
      </c>
      <c r="J2941" s="49">
        <v>392</v>
      </c>
      <c r="K2941" s="49">
        <v>422</v>
      </c>
      <c r="L2941" s="49">
        <v>444</v>
      </c>
      <c r="M2941" s="49">
        <v>477</v>
      </c>
      <c r="N2941" s="49">
        <v>436</v>
      </c>
      <c r="O2941" s="49">
        <v>587</v>
      </c>
      <c r="P2941" s="49">
        <v>535</v>
      </c>
      <c r="Q2941" s="49">
        <v>601</v>
      </c>
      <c r="R2941" s="49">
        <v>477</v>
      </c>
      <c r="S2941" s="49">
        <v>513</v>
      </c>
      <c r="T2941" s="49">
        <v>495</v>
      </c>
      <c r="U2941" s="49">
        <v>619</v>
      </c>
      <c r="V2941" s="49">
        <v>654</v>
      </c>
    </row>
    <row r="2942" spans="1:22" ht="15.75" customHeight="1">
      <c r="A2942" s="139" t="s">
        <v>793</v>
      </c>
      <c r="B2942" s="139" t="s">
        <v>268</v>
      </c>
      <c r="C2942" s="139" t="s">
        <v>753</v>
      </c>
      <c r="D2942" s="139" t="s">
        <v>633</v>
      </c>
      <c r="E2942" s="139" t="s">
        <v>754</v>
      </c>
      <c r="F2942" s="49">
        <v>10000</v>
      </c>
      <c r="G2942" s="49">
        <v>7780</v>
      </c>
      <c r="H2942" s="49">
        <v>9440</v>
      </c>
      <c r="I2942" s="49">
        <v>10100</v>
      </c>
      <c r="J2942" s="49">
        <v>10100</v>
      </c>
      <c r="K2942" s="49">
        <v>11200</v>
      </c>
      <c r="L2942" s="49">
        <v>14100</v>
      </c>
      <c r="M2942" s="49">
        <v>11300</v>
      </c>
      <c r="N2942" s="49">
        <v>12100</v>
      </c>
      <c r="O2942" s="49">
        <v>12700</v>
      </c>
      <c r="P2942" s="49">
        <v>13800</v>
      </c>
      <c r="Q2942" s="49">
        <v>14600</v>
      </c>
      <c r="R2942" s="49">
        <v>17300</v>
      </c>
      <c r="S2942" s="49">
        <v>17200</v>
      </c>
      <c r="T2942" s="49">
        <v>18500</v>
      </c>
      <c r="U2942" s="49">
        <v>16600</v>
      </c>
      <c r="V2942" s="49">
        <v>16900</v>
      </c>
    </row>
    <row r="2943" spans="1:22" ht="15.75" customHeight="1">
      <c r="A2943" s="139" t="s">
        <v>793</v>
      </c>
      <c r="B2943" s="139" t="s">
        <v>274</v>
      </c>
      <c r="C2943" s="139" t="s">
        <v>753</v>
      </c>
      <c r="D2943" s="139" t="s">
        <v>633</v>
      </c>
      <c r="E2943" s="139" t="s">
        <v>754</v>
      </c>
      <c r="F2943" s="49">
        <v>303000</v>
      </c>
      <c r="G2943" s="49">
        <v>312000</v>
      </c>
      <c r="H2943" s="49">
        <v>309000</v>
      </c>
      <c r="I2943" s="49">
        <v>301000</v>
      </c>
      <c r="J2943" s="49">
        <v>317000</v>
      </c>
      <c r="K2943" s="49">
        <v>323000</v>
      </c>
      <c r="L2943" s="49">
        <v>323000</v>
      </c>
      <c r="M2943" s="49">
        <v>336000</v>
      </c>
      <c r="N2943" s="49">
        <v>358000</v>
      </c>
      <c r="O2943" s="49">
        <v>335000</v>
      </c>
      <c r="P2943" s="49">
        <v>385000</v>
      </c>
      <c r="Q2943" s="49">
        <v>404000</v>
      </c>
      <c r="R2943" s="49">
        <v>432000</v>
      </c>
      <c r="S2943" s="49">
        <v>466000</v>
      </c>
      <c r="T2943" s="49">
        <v>488000</v>
      </c>
      <c r="U2943" s="49">
        <v>474000</v>
      </c>
      <c r="V2943" s="49">
        <v>440000</v>
      </c>
    </row>
    <row r="2944" spans="1:22" ht="15.75" customHeight="1">
      <c r="A2944" s="139" t="s">
        <v>793</v>
      </c>
      <c r="B2944" s="139" t="s">
        <v>256</v>
      </c>
      <c r="C2944" s="139" t="s">
        <v>753</v>
      </c>
      <c r="D2944" s="139" t="s">
        <v>633</v>
      </c>
      <c r="E2944" s="139" t="s">
        <v>754</v>
      </c>
      <c r="F2944" s="49">
        <v>1060</v>
      </c>
      <c r="G2944" s="49">
        <v>1100</v>
      </c>
      <c r="H2944" s="49">
        <v>1080</v>
      </c>
      <c r="I2944" s="49">
        <v>1110</v>
      </c>
      <c r="J2944" s="49">
        <v>1130</v>
      </c>
      <c r="K2944" s="49">
        <v>1180</v>
      </c>
      <c r="L2944" s="49">
        <v>1200</v>
      </c>
      <c r="M2944" s="49">
        <v>1220</v>
      </c>
      <c r="N2944" s="49">
        <v>1470</v>
      </c>
      <c r="O2944" s="49">
        <v>1490</v>
      </c>
      <c r="P2944" s="49">
        <v>1360</v>
      </c>
      <c r="Q2944" s="49">
        <v>1420</v>
      </c>
      <c r="R2944" s="49">
        <v>1380</v>
      </c>
      <c r="S2944" s="49">
        <v>1360</v>
      </c>
      <c r="T2944" s="49">
        <v>1190</v>
      </c>
      <c r="U2944" s="49">
        <v>1230</v>
      </c>
      <c r="V2944" s="49">
        <v>1250</v>
      </c>
    </row>
    <row r="2945" spans="1:22" ht="15.75" customHeight="1">
      <c r="A2945" s="139" t="s">
        <v>793</v>
      </c>
      <c r="B2945" s="139" t="s">
        <v>276</v>
      </c>
      <c r="C2945" s="139" t="s">
        <v>753</v>
      </c>
      <c r="D2945" s="139" t="s">
        <v>633</v>
      </c>
      <c r="E2945" s="139" t="s">
        <v>754</v>
      </c>
      <c r="F2945" s="49">
        <v>3890</v>
      </c>
      <c r="G2945" s="49">
        <v>3810</v>
      </c>
      <c r="H2945" s="49">
        <v>3570</v>
      </c>
      <c r="I2945" s="49">
        <v>3740</v>
      </c>
      <c r="J2945" s="49">
        <v>4250</v>
      </c>
      <c r="K2945" s="49">
        <v>4350</v>
      </c>
      <c r="L2945" s="49">
        <v>4210</v>
      </c>
      <c r="M2945" s="49">
        <v>7790</v>
      </c>
      <c r="N2945" s="49">
        <v>8550</v>
      </c>
      <c r="O2945" s="49">
        <v>7360</v>
      </c>
      <c r="P2945" s="49">
        <v>7720</v>
      </c>
      <c r="Q2945" s="49">
        <v>9250</v>
      </c>
      <c r="R2945" s="49">
        <v>9190</v>
      </c>
      <c r="S2945" s="49">
        <v>7290</v>
      </c>
      <c r="T2945" s="49">
        <v>8470</v>
      </c>
      <c r="U2945" s="49">
        <v>9030</v>
      </c>
      <c r="V2945" s="49">
        <v>10700</v>
      </c>
    </row>
    <row r="2946" spans="1:22" ht="15.75" customHeight="1">
      <c r="A2946" s="139" t="s">
        <v>793</v>
      </c>
      <c r="B2946" s="139" t="s">
        <v>266</v>
      </c>
      <c r="C2946" s="139" t="s">
        <v>753</v>
      </c>
      <c r="D2946" s="139" t="s">
        <v>633</v>
      </c>
      <c r="E2946" s="139" t="s">
        <v>754</v>
      </c>
      <c r="F2946" s="49">
        <v>323</v>
      </c>
      <c r="G2946" s="49">
        <v>308</v>
      </c>
      <c r="H2946" s="49">
        <v>337</v>
      </c>
      <c r="I2946" s="49">
        <v>297</v>
      </c>
      <c r="J2946" s="49">
        <v>224</v>
      </c>
      <c r="K2946" s="49">
        <v>312</v>
      </c>
      <c r="L2946" s="49">
        <v>304</v>
      </c>
      <c r="M2946" s="49">
        <v>304</v>
      </c>
      <c r="N2946" s="49">
        <v>330</v>
      </c>
      <c r="O2946" s="49">
        <v>301</v>
      </c>
      <c r="P2946" s="49">
        <v>389</v>
      </c>
      <c r="Q2946" s="49">
        <v>462</v>
      </c>
      <c r="R2946" s="49">
        <v>557</v>
      </c>
      <c r="S2946" s="49">
        <v>634</v>
      </c>
      <c r="T2946" s="49">
        <v>660</v>
      </c>
      <c r="U2946" s="49">
        <v>571</v>
      </c>
      <c r="V2946" s="49">
        <v>594</v>
      </c>
    </row>
    <row r="2947" spans="1:22" ht="15.75" customHeight="1">
      <c r="A2947" s="139" t="s">
        <v>793</v>
      </c>
      <c r="B2947" s="139" t="s">
        <v>272</v>
      </c>
      <c r="C2947" s="139" t="s">
        <v>753</v>
      </c>
      <c r="D2947" s="139" t="s">
        <v>633</v>
      </c>
      <c r="E2947" s="139" t="s">
        <v>754</v>
      </c>
      <c r="F2947" s="49">
        <v>3780</v>
      </c>
      <c r="G2947" s="49">
        <v>3850</v>
      </c>
      <c r="H2947" s="49">
        <v>3980</v>
      </c>
      <c r="I2947" s="49">
        <v>3830</v>
      </c>
      <c r="J2947" s="49">
        <v>3900</v>
      </c>
      <c r="K2947" s="49">
        <v>4100</v>
      </c>
      <c r="L2947" s="49">
        <v>4140</v>
      </c>
      <c r="M2947" s="49">
        <v>4230</v>
      </c>
      <c r="N2947" s="49">
        <v>4510</v>
      </c>
      <c r="O2947" s="49">
        <v>3760</v>
      </c>
      <c r="P2947" s="49">
        <v>4560</v>
      </c>
      <c r="Q2947" s="49">
        <v>4020</v>
      </c>
      <c r="R2947" s="49">
        <v>4050</v>
      </c>
      <c r="S2947" s="49">
        <v>5050</v>
      </c>
      <c r="T2947" s="49">
        <v>6850</v>
      </c>
      <c r="U2947" s="49">
        <v>7020</v>
      </c>
      <c r="V2947" s="49">
        <v>7060</v>
      </c>
    </row>
    <row r="2948" spans="1:22" ht="15.75" customHeight="1">
      <c r="A2948" s="139" t="s">
        <v>793</v>
      </c>
      <c r="B2948" s="139" t="s">
        <v>294</v>
      </c>
      <c r="C2948" s="139" t="s">
        <v>753</v>
      </c>
      <c r="D2948" s="139" t="s">
        <v>633</v>
      </c>
      <c r="E2948" s="139" t="s">
        <v>754</v>
      </c>
      <c r="F2948" s="49">
        <v>268</v>
      </c>
      <c r="G2948" s="49">
        <v>246</v>
      </c>
      <c r="H2948" s="49">
        <v>246</v>
      </c>
      <c r="I2948" s="49">
        <v>235</v>
      </c>
      <c r="J2948" s="49">
        <v>235</v>
      </c>
      <c r="K2948" s="49">
        <v>235</v>
      </c>
      <c r="L2948" s="49">
        <v>249</v>
      </c>
      <c r="M2948" s="49">
        <v>253</v>
      </c>
      <c r="N2948" s="49">
        <v>253</v>
      </c>
      <c r="O2948" s="49">
        <v>253</v>
      </c>
      <c r="P2948" s="49">
        <v>264</v>
      </c>
      <c r="Q2948" s="49">
        <v>279</v>
      </c>
      <c r="R2948" s="49">
        <v>293</v>
      </c>
      <c r="S2948" s="49">
        <v>297</v>
      </c>
      <c r="T2948" s="49">
        <v>294</v>
      </c>
      <c r="U2948" s="49">
        <v>379</v>
      </c>
      <c r="V2948" s="49">
        <v>396</v>
      </c>
    </row>
    <row r="2949" spans="1:22" ht="15.75" customHeight="1">
      <c r="A2949" s="139" t="s">
        <v>793</v>
      </c>
      <c r="B2949" s="139" t="s">
        <v>290</v>
      </c>
      <c r="C2949" s="139" t="s">
        <v>753</v>
      </c>
      <c r="D2949" s="139" t="s">
        <v>633</v>
      </c>
      <c r="E2949" s="139" t="s">
        <v>754</v>
      </c>
      <c r="F2949" s="49">
        <v>523000</v>
      </c>
      <c r="G2949" s="49">
        <v>517000</v>
      </c>
      <c r="H2949" s="49">
        <v>508000</v>
      </c>
      <c r="I2949" s="49">
        <v>542000</v>
      </c>
      <c r="J2949" s="49">
        <v>541000</v>
      </c>
      <c r="K2949" s="49">
        <v>547000</v>
      </c>
      <c r="L2949" s="49">
        <v>533000</v>
      </c>
      <c r="M2949" s="49">
        <v>543000</v>
      </c>
      <c r="N2949" s="49">
        <v>551000</v>
      </c>
      <c r="O2949" s="49">
        <v>528000</v>
      </c>
      <c r="P2949" s="49">
        <v>525000</v>
      </c>
      <c r="Q2949" s="49">
        <v>528000</v>
      </c>
      <c r="R2949" s="49">
        <v>508000</v>
      </c>
      <c r="S2949" s="49">
        <v>508000</v>
      </c>
      <c r="T2949" s="49">
        <v>527000</v>
      </c>
      <c r="U2949" s="49">
        <v>519000</v>
      </c>
      <c r="V2949" s="49">
        <v>532000</v>
      </c>
    </row>
    <row r="2950" spans="1:22" ht="15.75" customHeight="1">
      <c r="A2950" s="139" t="s">
        <v>793</v>
      </c>
      <c r="B2950" s="139" t="s">
        <v>564</v>
      </c>
      <c r="C2950" s="139" t="s">
        <v>753</v>
      </c>
      <c r="D2950" s="139" t="s">
        <v>633</v>
      </c>
      <c r="E2950" s="139" t="s">
        <v>754</v>
      </c>
      <c r="F2950" s="49">
        <v>37000</v>
      </c>
      <c r="G2950" s="49">
        <v>40800</v>
      </c>
      <c r="H2950" s="49">
        <v>38600</v>
      </c>
      <c r="I2950" s="49">
        <v>38200</v>
      </c>
      <c r="J2950" s="49">
        <v>38200</v>
      </c>
      <c r="K2950" s="49">
        <v>39100</v>
      </c>
      <c r="L2950" s="49">
        <v>39600</v>
      </c>
      <c r="M2950" s="49">
        <v>35800</v>
      </c>
      <c r="N2950" s="49">
        <v>38200</v>
      </c>
      <c r="O2950" s="49">
        <v>39400</v>
      </c>
      <c r="P2950" s="49">
        <v>36600</v>
      </c>
      <c r="Q2950" s="49">
        <v>34500</v>
      </c>
      <c r="R2950" s="49">
        <v>35300</v>
      </c>
      <c r="S2950" s="49">
        <v>37800</v>
      </c>
      <c r="T2950" s="49">
        <v>33000</v>
      </c>
      <c r="U2950" s="49">
        <v>33700</v>
      </c>
      <c r="V2950" s="49">
        <v>32500</v>
      </c>
    </row>
    <row r="2951" spans="1:22" ht="15.75" customHeight="1">
      <c r="A2951" s="139" t="s">
        <v>793</v>
      </c>
      <c r="B2951" s="139" t="s">
        <v>298</v>
      </c>
      <c r="C2951" s="139" t="s">
        <v>753</v>
      </c>
      <c r="D2951" s="139" t="s">
        <v>633</v>
      </c>
      <c r="E2951" s="139" t="s">
        <v>754</v>
      </c>
      <c r="F2951" s="49">
        <v>56800</v>
      </c>
      <c r="G2951" s="49">
        <v>51300</v>
      </c>
      <c r="H2951" s="49">
        <v>53200</v>
      </c>
      <c r="I2951" s="49">
        <v>53600</v>
      </c>
      <c r="J2951" s="49">
        <v>57700</v>
      </c>
      <c r="K2951" s="49">
        <v>59700</v>
      </c>
      <c r="L2951" s="49">
        <v>62700</v>
      </c>
      <c r="M2951" s="49">
        <v>69000</v>
      </c>
      <c r="N2951" s="49">
        <v>69200</v>
      </c>
      <c r="O2951" s="49">
        <v>64800</v>
      </c>
      <c r="P2951" s="49">
        <v>70300</v>
      </c>
      <c r="Q2951" s="49">
        <v>77000</v>
      </c>
      <c r="R2951" s="49">
        <v>78500</v>
      </c>
      <c r="S2951" s="49">
        <v>80700</v>
      </c>
      <c r="T2951" s="49">
        <v>80000</v>
      </c>
      <c r="U2951" s="49">
        <v>80500</v>
      </c>
      <c r="V2951" s="49">
        <v>85200</v>
      </c>
    </row>
    <row r="2952" spans="1:22" ht="15.75" customHeight="1">
      <c r="A2952" s="139" t="s">
        <v>793</v>
      </c>
      <c r="B2952" s="139" t="s">
        <v>300</v>
      </c>
      <c r="C2952" s="139" t="s">
        <v>753</v>
      </c>
      <c r="D2952" s="139" t="s">
        <v>633</v>
      </c>
      <c r="E2952" s="139" t="s">
        <v>754</v>
      </c>
      <c r="F2952" s="49">
        <v>3110000</v>
      </c>
      <c r="G2952" s="49">
        <v>3160000</v>
      </c>
      <c r="H2952" s="49">
        <v>3490000</v>
      </c>
      <c r="I2952" s="49">
        <v>4110000</v>
      </c>
      <c r="J2952" s="49">
        <v>4750000</v>
      </c>
      <c r="K2952" s="49">
        <v>5360000</v>
      </c>
      <c r="L2952" s="49">
        <v>5910000</v>
      </c>
      <c r="M2952" s="49">
        <v>6350000</v>
      </c>
      <c r="N2952" s="49">
        <v>6850000</v>
      </c>
      <c r="O2952" s="49">
        <v>7180000</v>
      </c>
      <c r="P2952" s="49">
        <v>7870000</v>
      </c>
      <c r="Q2952" s="49">
        <v>8690000</v>
      </c>
      <c r="R2952" s="49">
        <v>8930000</v>
      </c>
      <c r="S2952" s="49">
        <v>9050000</v>
      </c>
      <c r="T2952" s="49">
        <v>9050000</v>
      </c>
      <c r="U2952" s="49">
        <v>9010000</v>
      </c>
      <c r="V2952" s="49">
        <v>8960000</v>
      </c>
    </row>
    <row r="2953" spans="1:22" ht="15.75" customHeight="1">
      <c r="A2953" s="139" t="s">
        <v>793</v>
      </c>
      <c r="B2953" s="139" t="s">
        <v>312</v>
      </c>
      <c r="C2953" s="139" t="s">
        <v>753</v>
      </c>
      <c r="D2953" s="139" t="s">
        <v>633</v>
      </c>
      <c r="E2953" s="139" t="s">
        <v>754</v>
      </c>
      <c r="F2953" s="49">
        <v>6470</v>
      </c>
      <c r="G2953" s="49">
        <v>7400</v>
      </c>
      <c r="H2953" s="49">
        <v>6960</v>
      </c>
      <c r="I2953" s="49">
        <v>5130</v>
      </c>
      <c r="J2953" s="49">
        <v>7340</v>
      </c>
      <c r="K2953" s="49">
        <v>7500</v>
      </c>
      <c r="L2953" s="49">
        <v>6820</v>
      </c>
      <c r="M2953" s="49">
        <v>6540</v>
      </c>
      <c r="N2953" s="49">
        <v>6600</v>
      </c>
      <c r="O2953" s="49">
        <v>5520</v>
      </c>
      <c r="P2953" s="49">
        <v>6070</v>
      </c>
      <c r="Q2953" s="49">
        <v>6350</v>
      </c>
      <c r="R2953" s="49">
        <v>8350</v>
      </c>
      <c r="S2953" s="49">
        <v>9540</v>
      </c>
      <c r="T2953" s="49">
        <v>9750</v>
      </c>
      <c r="U2953" s="49">
        <v>9630</v>
      </c>
      <c r="V2953" s="49">
        <v>9690</v>
      </c>
    </row>
    <row r="2954" spans="1:22" ht="15.75" customHeight="1">
      <c r="A2954" s="139" t="s">
        <v>793</v>
      </c>
      <c r="B2954" s="139" t="s">
        <v>288</v>
      </c>
      <c r="C2954" s="139" t="s">
        <v>753</v>
      </c>
      <c r="D2954" s="139" t="s">
        <v>633</v>
      </c>
      <c r="E2954" s="139" t="s">
        <v>754</v>
      </c>
      <c r="F2954" s="49">
        <v>2990</v>
      </c>
      <c r="G2954" s="49">
        <v>2930</v>
      </c>
      <c r="H2954" s="49">
        <v>2950</v>
      </c>
      <c r="I2954" s="49">
        <v>3320</v>
      </c>
      <c r="J2954" s="49">
        <v>3440</v>
      </c>
      <c r="K2954" s="49">
        <v>3200</v>
      </c>
      <c r="L2954" s="49">
        <v>3360</v>
      </c>
      <c r="M2954" s="49">
        <v>5260</v>
      </c>
      <c r="N2954" s="49">
        <v>5040</v>
      </c>
      <c r="O2954" s="49">
        <v>6180</v>
      </c>
      <c r="P2954" s="49">
        <v>6280</v>
      </c>
      <c r="Q2954" s="49">
        <v>5200</v>
      </c>
      <c r="R2954" s="49">
        <v>5490</v>
      </c>
      <c r="S2954" s="49">
        <v>6070</v>
      </c>
      <c r="T2954" s="49">
        <v>6350</v>
      </c>
      <c r="U2954" s="49">
        <v>7570</v>
      </c>
      <c r="V2954" s="49">
        <v>7910</v>
      </c>
    </row>
    <row r="2955" spans="1:22" ht="15.75" customHeight="1">
      <c r="A2955" s="139" t="s">
        <v>793</v>
      </c>
      <c r="B2955" s="139" t="s">
        <v>308</v>
      </c>
      <c r="C2955" s="139" t="s">
        <v>753</v>
      </c>
      <c r="D2955" s="139" t="s">
        <v>633</v>
      </c>
      <c r="E2955" s="139" t="s">
        <v>754</v>
      </c>
      <c r="F2955" s="49">
        <v>730</v>
      </c>
      <c r="G2955" s="49">
        <v>737</v>
      </c>
      <c r="H2955" s="49">
        <v>796</v>
      </c>
      <c r="I2955" s="49">
        <v>821</v>
      </c>
      <c r="J2955" s="49">
        <v>997</v>
      </c>
      <c r="K2955" s="49">
        <v>1240</v>
      </c>
      <c r="L2955" s="49">
        <v>1350</v>
      </c>
      <c r="M2955" s="49">
        <v>1490</v>
      </c>
      <c r="N2955" s="49">
        <v>1650</v>
      </c>
      <c r="O2955" s="49">
        <v>1520</v>
      </c>
      <c r="P2955" s="49">
        <v>1770</v>
      </c>
      <c r="Q2955" s="49">
        <v>2270</v>
      </c>
      <c r="R2955" s="49">
        <v>2200</v>
      </c>
      <c r="S2955" s="49">
        <v>3370</v>
      </c>
      <c r="T2955" s="49">
        <v>4510</v>
      </c>
      <c r="U2955" s="49">
        <v>3090</v>
      </c>
      <c r="V2955" s="49">
        <v>3220</v>
      </c>
    </row>
    <row r="2956" spans="1:22" ht="15.75" customHeight="1">
      <c r="A2956" s="139" t="s">
        <v>793</v>
      </c>
      <c r="B2956" s="139" t="s">
        <v>306</v>
      </c>
      <c r="C2956" s="139" t="s">
        <v>753</v>
      </c>
      <c r="D2956" s="139" t="s">
        <v>633</v>
      </c>
      <c r="E2956" s="139" t="s">
        <v>754</v>
      </c>
      <c r="F2956" s="49">
        <v>796</v>
      </c>
      <c r="G2956" s="49">
        <v>766</v>
      </c>
      <c r="H2956" s="49">
        <v>576</v>
      </c>
      <c r="I2956" s="49">
        <v>917</v>
      </c>
      <c r="J2956" s="49">
        <v>950</v>
      </c>
      <c r="K2956" s="49">
        <v>931</v>
      </c>
      <c r="L2956" s="49">
        <v>1070</v>
      </c>
      <c r="M2956" s="49">
        <v>1160</v>
      </c>
      <c r="N2956" s="49">
        <v>1260</v>
      </c>
      <c r="O2956" s="49">
        <v>1690</v>
      </c>
      <c r="P2956" s="49">
        <v>1940</v>
      </c>
      <c r="Q2956" s="49">
        <v>2220</v>
      </c>
      <c r="R2956" s="49">
        <v>2900</v>
      </c>
      <c r="S2956" s="49">
        <v>2960</v>
      </c>
      <c r="T2956" s="49">
        <v>2800</v>
      </c>
      <c r="U2956" s="49">
        <v>2690</v>
      </c>
      <c r="V2956" s="49">
        <v>2810</v>
      </c>
    </row>
    <row r="2957" spans="1:22" ht="15.75" customHeight="1">
      <c r="A2957" s="139" t="s">
        <v>793</v>
      </c>
      <c r="B2957" s="139" t="s">
        <v>761</v>
      </c>
      <c r="C2957" s="139" t="s">
        <v>753</v>
      </c>
      <c r="D2957" s="139" t="s">
        <v>633</v>
      </c>
      <c r="E2957" s="139" t="s">
        <v>754</v>
      </c>
      <c r="F2957" s="49">
        <v>47.7</v>
      </c>
      <c r="G2957" s="49">
        <v>33</v>
      </c>
      <c r="H2957" s="49">
        <v>29.3</v>
      </c>
      <c r="I2957" s="49">
        <v>33</v>
      </c>
      <c r="J2957" s="49">
        <v>55</v>
      </c>
      <c r="K2957" s="49">
        <v>62.3</v>
      </c>
      <c r="L2957" s="49">
        <v>66</v>
      </c>
      <c r="M2957" s="49">
        <v>66</v>
      </c>
      <c r="N2957" s="49">
        <v>69.7</v>
      </c>
      <c r="O2957" s="49">
        <v>69.7</v>
      </c>
      <c r="P2957" s="49">
        <v>69.7</v>
      </c>
      <c r="Q2957" s="49">
        <v>69.7</v>
      </c>
      <c r="R2957" s="49">
        <v>69.7</v>
      </c>
      <c r="S2957" s="49">
        <v>69.7</v>
      </c>
      <c r="T2957" s="49">
        <v>69.7</v>
      </c>
      <c r="U2957" s="49">
        <v>74.3</v>
      </c>
      <c r="V2957" s="49">
        <v>87.7</v>
      </c>
    </row>
    <row r="2958" spans="1:22" ht="15.75" customHeight="1">
      <c r="A2958" s="139" t="s">
        <v>793</v>
      </c>
      <c r="B2958" s="139" t="s">
        <v>302</v>
      </c>
      <c r="C2958" s="139" t="s">
        <v>753</v>
      </c>
      <c r="D2958" s="139" t="s">
        <v>633</v>
      </c>
      <c r="E2958" s="139" t="s">
        <v>754</v>
      </c>
      <c r="F2958" s="49">
        <v>52100</v>
      </c>
      <c r="G2958" s="49">
        <v>52200</v>
      </c>
      <c r="H2958" s="49">
        <v>51300</v>
      </c>
      <c r="I2958" s="49">
        <v>52800</v>
      </c>
      <c r="J2958" s="49">
        <v>50200</v>
      </c>
      <c r="K2958" s="49">
        <v>55200</v>
      </c>
      <c r="L2958" s="49">
        <v>57400</v>
      </c>
      <c r="M2958" s="49">
        <v>56400</v>
      </c>
      <c r="N2958" s="49">
        <v>62400</v>
      </c>
      <c r="O2958" s="49">
        <v>67100</v>
      </c>
      <c r="P2958" s="49">
        <v>70300</v>
      </c>
      <c r="Q2958" s="49">
        <v>69800</v>
      </c>
      <c r="R2958" s="49">
        <v>73200</v>
      </c>
      <c r="S2958" s="49">
        <v>78700</v>
      </c>
      <c r="T2958" s="49">
        <v>77100</v>
      </c>
      <c r="U2958" s="49">
        <v>79700</v>
      </c>
      <c r="V2958" s="49">
        <v>80100</v>
      </c>
    </row>
    <row r="2959" spans="1:22" ht="15.75" customHeight="1">
      <c r="A2959" s="139" t="s">
        <v>793</v>
      </c>
      <c r="B2959" s="139" t="s">
        <v>304</v>
      </c>
      <c r="C2959" s="139" t="s">
        <v>753</v>
      </c>
      <c r="D2959" s="139" t="s">
        <v>633</v>
      </c>
      <c r="E2959" s="139" t="s">
        <v>754</v>
      </c>
      <c r="F2959" s="49">
        <v>103</v>
      </c>
      <c r="G2959" s="49">
        <v>103</v>
      </c>
      <c r="H2959" s="49">
        <v>103</v>
      </c>
      <c r="I2959" s="49">
        <v>132</v>
      </c>
      <c r="J2959" s="49">
        <v>143</v>
      </c>
      <c r="K2959" s="49">
        <v>139</v>
      </c>
      <c r="L2959" s="49">
        <v>161</v>
      </c>
      <c r="M2959" s="49">
        <v>103</v>
      </c>
      <c r="N2959" s="49">
        <v>106</v>
      </c>
      <c r="O2959" s="49">
        <v>132</v>
      </c>
      <c r="P2959" s="49">
        <v>161</v>
      </c>
      <c r="Q2959" s="49">
        <v>136</v>
      </c>
      <c r="R2959" s="49">
        <v>143</v>
      </c>
      <c r="S2959" s="49">
        <v>176</v>
      </c>
      <c r="T2959" s="49">
        <v>154</v>
      </c>
      <c r="U2959" s="49">
        <v>162</v>
      </c>
      <c r="V2959" s="49">
        <v>165</v>
      </c>
    </row>
    <row r="2960" spans="1:22" ht="15.75" customHeight="1">
      <c r="A2960" s="139" t="s">
        <v>793</v>
      </c>
      <c r="B2960" s="139" t="s">
        <v>292</v>
      </c>
      <c r="C2960" s="139" t="s">
        <v>753</v>
      </c>
      <c r="D2960" s="139" t="s">
        <v>633</v>
      </c>
      <c r="E2960" s="139" t="s">
        <v>754</v>
      </c>
      <c r="F2960" s="49">
        <v>216</v>
      </c>
      <c r="G2960" s="49">
        <v>235</v>
      </c>
      <c r="H2960" s="49">
        <v>275</v>
      </c>
      <c r="I2960" s="49">
        <v>308</v>
      </c>
      <c r="J2960" s="49">
        <v>330</v>
      </c>
      <c r="K2960" s="49">
        <v>440</v>
      </c>
      <c r="L2960" s="49">
        <v>473</v>
      </c>
      <c r="M2960" s="49">
        <v>506</v>
      </c>
      <c r="N2960" s="49">
        <v>469</v>
      </c>
      <c r="O2960" s="49">
        <v>524</v>
      </c>
      <c r="P2960" s="49">
        <v>557</v>
      </c>
      <c r="Q2960" s="49">
        <v>616</v>
      </c>
      <c r="R2960" s="49">
        <v>506</v>
      </c>
      <c r="S2960" s="49">
        <v>499</v>
      </c>
      <c r="T2960" s="49">
        <v>502</v>
      </c>
      <c r="U2960" s="49">
        <v>685</v>
      </c>
      <c r="V2960" s="49">
        <v>689</v>
      </c>
    </row>
    <row r="2961" spans="1:22" ht="15.75" customHeight="1">
      <c r="A2961" s="139" t="s">
        <v>793</v>
      </c>
      <c r="B2961" s="139" t="s">
        <v>310</v>
      </c>
      <c r="C2961" s="139" t="s">
        <v>753</v>
      </c>
      <c r="D2961" s="139" t="s">
        <v>633</v>
      </c>
      <c r="E2961" s="139" t="s">
        <v>754</v>
      </c>
      <c r="F2961" s="49">
        <v>4950</v>
      </c>
      <c r="G2961" s="49">
        <v>5160</v>
      </c>
      <c r="H2961" s="49">
        <v>5730</v>
      </c>
      <c r="I2961" s="49">
        <v>6060</v>
      </c>
      <c r="J2961" s="49">
        <v>6180</v>
      </c>
      <c r="K2961" s="49">
        <v>5870</v>
      </c>
      <c r="L2961" s="49">
        <v>6400</v>
      </c>
      <c r="M2961" s="49">
        <v>6970</v>
      </c>
      <c r="N2961" s="49">
        <v>7080</v>
      </c>
      <c r="O2961" s="49">
        <v>6850</v>
      </c>
      <c r="P2961" s="49">
        <v>6930</v>
      </c>
      <c r="Q2961" s="49">
        <v>7040</v>
      </c>
      <c r="R2961" s="49">
        <v>7070</v>
      </c>
      <c r="S2961" s="49">
        <v>6860</v>
      </c>
      <c r="T2961" s="49">
        <v>7010</v>
      </c>
      <c r="U2961" s="49">
        <v>8460</v>
      </c>
      <c r="V2961" s="49">
        <v>8920</v>
      </c>
    </row>
    <row r="2962" spans="1:22" ht="15.75" customHeight="1">
      <c r="A2962" s="139" t="s">
        <v>793</v>
      </c>
      <c r="B2962" s="139" t="s">
        <v>316</v>
      </c>
      <c r="C2962" s="139" t="s">
        <v>753</v>
      </c>
      <c r="D2962" s="139" t="s">
        <v>633</v>
      </c>
      <c r="E2962" s="139" t="s">
        <v>754</v>
      </c>
      <c r="F2962" s="49">
        <v>25300</v>
      </c>
      <c r="G2962" s="49">
        <v>24800</v>
      </c>
      <c r="H2962" s="49">
        <v>25400</v>
      </c>
      <c r="I2962" s="49">
        <v>24800</v>
      </c>
      <c r="J2962" s="49">
        <v>24300</v>
      </c>
      <c r="K2962" s="49">
        <v>25200</v>
      </c>
      <c r="L2962" s="49">
        <v>26600</v>
      </c>
      <c r="M2962" s="49">
        <v>25900</v>
      </c>
      <c r="N2962" s="49">
        <v>29600</v>
      </c>
      <c r="O2962" s="49">
        <v>29100</v>
      </c>
      <c r="P2962" s="49">
        <v>37600</v>
      </c>
      <c r="Q2962" s="49">
        <v>35100</v>
      </c>
      <c r="R2962" s="49">
        <v>35200</v>
      </c>
      <c r="S2962" s="49">
        <v>34000</v>
      </c>
      <c r="T2962" s="49">
        <v>34000</v>
      </c>
      <c r="U2962" s="49">
        <v>35200</v>
      </c>
      <c r="V2962" s="49">
        <v>35800</v>
      </c>
    </row>
    <row r="2963" spans="1:22" ht="15.75" customHeight="1">
      <c r="A2963" s="139" t="s">
        <v>793</v>
      </c>
      <c r="B2963" s="139" t="s">
        <v>318</v>
      </c>
      <c r="C2963" s="139" t="s">
        <v>753</v>
      </c>
      <c r="D2963" s="139" t="s">
        <v>633</v>
      </c>
      <c r="E2963" s="139" t="s">
        <v>754</v>
      </c>
      <c r="F2963" s="49">
        <v>6230</v>
      </c>
      <c r="G2963" s="49">
        <v>6160</v>
      </c>
      <c r="H2963" s="49">
        <v>6300</v>
      </c>
      <c r="I2963" s="49">
        <v>6930</v>
      </c>
      <c r="J2963" s="49">
        <v>6490</v>
      </c>
      <c r="K2963" s="49">
        <v>6600</v>
      </c>
      <c r="L2963" s="49">
        <v>6890</v>
      </c>
      <c r="M2963" s="49">
        <v>7260</v>
      </c>
      <c r="N2963" s="49">
        <v>7620</v>
      </c>
      <c r="O2963" s="49">
        <v>7370</v>
      </c>
      <c r="P2963" s="49">
        <v>7040</v>
      </c>
      <c r="Q2963" s="49">
        <v>6820</v>
      </c>
      <c r="R2963" s="49">
        <v>6410</v>
      </c>
      <c r="S2963" s="49">
        <v>5520</v>
      </c>
      <c r="T2963" s="49">
        <v>5700</v>
      </c>
      <c r="U2963" s="49">
        <v>5830</v>
      </c>
      <c r="V2963" s="49">
        <v>6310</v>
      </c>
    </row>
    <row r="2964" spans="1:22" ht="15.75" customHeight="1">
      <c r="A2964" s="139" t="s">
        <v>793</v>
      </c>
      <c r="B2964" s="139" t="s">
        <v>320</v>
      </c>
      <c r="C2964" s="139" t="s">
        <v>753</v>
      </c>
      <c r="D2964" s="139" t="s">
        <v>633</v>
      </c>
      <c r="E2964" s="139" t="s">
        <v>754</v>
      </c>
      <c r="F2964" s="49">
        <v>122000</v>
      </c>
      <c r="G2964" s="49">
        <v>122000</v>
      </c>
      <c r="H2964" s="49">
        <v>118000</v>
      </c>
      <c r="I2964" s="49">
        <v>120000</v>
      </c>
      <c r="J2964" s="49">
        <v>115000</v>
      </c>
      <c r="K2964" s="49">
        <v>118000</v>
      </c>
      <c r="L2964" s="49">
        <v>120000</v>
      </c>
      <c r="M2964" s="49">
        <v>121000</v>
      </c>
      <c r="N2964" s="49">
        <v>114000</v>
      </c>
      <c r="O2964" s="49">
        <v>106000</v>
      </c>
      <c r="P2964" s="49">
        <v>110000</v>
      </c>
      <c r="Q2964" s="49">
        <v>105000</v>
      </c>
      <c r="R2964" s="49">
        <v>99300</v>
      </c>
      <c r="S2964" s="49">
        <v>97100</v>
      </c>
      <c r="T2964" s="49">
        <v>94600</v>
      </c>
      <c r="U2964" s="49">
        <v>98100</v>
      </c>
      <c r="V2964" s="49">
        <v>99600</v>
      </c>
    </row>
    <row r="2965" spans="1:22" ht="15.75" customHeight="1">
      <c r="A2965" s="139" t="s">
        <v>793</v>
      </c>
      <c r="B2965" s="139" t="s">
        <v>355</v>
      </c>
      <c r="C2965" s="139" t="s">
        <v>753</v>
      </c>
      <c r="D2965" s="139" t="s">
        <v>633</v>
      </c>
      <c r="E2965" s="139" t="s">
        <v>754</v>
      </c>
      <c r="F2965" s="49">
        <v>809000</v>
      </c>
      <c r="G2965" s="49">
        <v>835000</v>
      </c>
      <c r="H2965" s="49">
        <v>811000</v>
      </c>
      <c r="I2965" s="49">
        <v>806000</v>
      </c>
      <c r="J2965" s="49">
        <v>801000</v>
      </c>
      <c r="K2965" s="49">
        <v>782000</v>
      </c>
      <c r="L2965" s="49">
        <v>800000</v>
      </c>
      <c r="M2965" s="49">
        <v>764000</v>
      </c>
      <c r="N2965" s="49">
        <v>764000</v>
      </c>
      <c r="O2965" s="49">
        <v>707000</v>
      </c>
      <c r="P2965" s="49">
        <v>744000</v>
      </c>
      <c r="Q2965" s="49">
        <v>716000</v>
      </c>
      <c r="R2965" s="49">
        <v>724000</v>
      </c>
      <c r="S2965" s="49">
        <v>742000</v>
      </c>
      <c r="T2965" s="49">
        <v>704000</v>
      </c>
      <c r="U2965" s="49">
        <v>708000</v>
      </c>
      <c r="V2965" s="49">
        <v>719000</v>
      </c>
    </row>
    <row r="2966" spans="1:22" ht="15.75" customHeight="1">
      <c r="A2966" s="139" t="s">
        <v>793</v>
      </c>
      <c r="B2966" s="139" t="s">
        <v>324</v>
      </c>
      <c r="C2966" s="139" t="s">
        <v>753</v>
      </c>
      <c r="D2966" s="139" t="s">
        <v>633</v>
      </c>
      <c r="E2966" s="139" t="s">
        <v>754</v>
      </c>
      <c r="F2966" s="49">
        <v>341</v>
      </c>
      <c r="G2966" s="49">
        <v>367</v>
      </c>
      <c r="H2966" s="49">
        <v>400</v>
      </c>
      <c r="I2966" s="49">
        <v>422</v>
      </c>
      <c r="J2966" s="49">
        <v>407</v>
      </c>
      <c r="K2966" s="49">
        <v>414</v>
      </c>
      <c r="L2966" s="49">
        <v>411</v>
      </c>
      <c r="M2966" s="49">
        <v>462</v>
      </c>
      <c r="N2966" s="49">
        <v>499</v>
      </c>
      <c r="O2966" s="49">
        <v>462</v>
      </c>
      <c r="P2966" s="49">
        <v>517</v>
      </c>
      <c r="Q2966" s="49">
        <v>473</v>
      </c>
      <c r="R2966" s="49">
        <v>517</v>
      </c>
      <c r="S2966" s="49">
        <v>535</v>
      </c>
      <c r="T2966" s="49">
        <v>546</v>
      </c>
      <c r="U2966" s="49">
        <v>567</v>
      </c>
      <c r="V2966" s="49">
        <v>586</v>
      </c>
    </row>
    <row r="2967" spans="1:22" ht="15.75" customHeight="1">
      <c r="A2967" s="139" t="s">
        <v>793</v>
      </c>
      <c r="B2967" s="139" t="s">
        <v>326</v>
      </c>
      <c r="C2967" s="139" t="s">
        <v>753</v>
      </c>
      <c r="D2967" s="139" t="s">
        <v>633</v>
      </c>
      <c r="E2967" s="139" t="s">
        <v>754</v>
      </c>
      <c r="F2967" s="49">
        <v>103</v>
      </c>
      <c r="G2967" s="49">
        <v>110</v>
      </c>
      <c r="H2967" s="49">
        <v>103</v>
      </c>
      <c r="I2967" s="49">
        <v>117</v>
      </c>
      <c r="J2967" s="49">
        <v>114</v>
      </c>
      <c r="K2967" s="49">
        <v>117</v>
      </c>
      <c r="L2967" s="49">
        <v>114</v>
      </c>
      <c r="M2967" s="49">
        <v>154</v>
      </c>
      <c r="N2967" s="49">
        <v>132</v>
      </c>
      <c r="O2967" s="49">
        <v>132</v>
      </c>
      <c r="P2967" s="49">
        <v>139</v>
      </c>
      <c r="Q2967" s="49">
        <v>128</v>
      </c>
      <c r="R2967" s="49">
        <v>136</v>
      </c>
      <c r="S2967" s="49">
        <v>132</v>
      </c>
      <c r="T2967" s="49">
        <v>136</v>
      </c>
      <c r="U2967" s="49">
        <v>140</v>
      </c>
      <c r="V2967" s="49">
        <v>143</v>
      </c>
    </row>
    <row r="2968" spans="1:22" ht="15.75" customHeight="1">
      <c r="A2968" s="139" t="s">
        <v>793</v>
      </c>
      <c r="B2968" s="139" t="s">
        <v>322</v>
      </c>
      <c r="C2968" s="139" t="s">
        <v>753</v>
      </c>
      <c r="D2968" s="139" t="s">
        <v>633</v>
      </c>
      <c r="E2968" s="139" t="s">
        <v>754</v>
      </c>
      <c r="F2968" s="49">
        <v>51000</v>
      </c>
      <c r="G2968" s="49">
        <v>52600</v>
      </c>
      <c r="H2968" s="49">
        <v>51800</v>
      </c>
      <c r="I2968" s="49">
        <v>55800</v>
      </c>
      <c r="J2968" s="49">
        <v>50300</v>
      </c>
      <c r="K2968" s="49">
        <v>47000</v>
      </c>
      <c r="L2968" s="49">
        <v>54400</v>
      </c>
      <c r="M2968" s="49">
        <v>49800</v>
      </c>
      <c r="N2968" s="49">
        <v>46700</v>
      </c>
      <c r="O2968" s="49">
        <v>44700</v>
      </c>
      <c r="P2968" s="49">
        <v>46900</v>
      </c>
      <c r="Q2968" s="49">
        <v>40800</v>
      </c>
      <c r="R2968" s="49">
        <v>36500</v>
      </c>
      <c r="S2968" s="49">
        <v>38600</v>
      </c>
      <c r="T2968" s="49">
        <v>33500</v>
      </c>
      <c r="U2968" s="49">
        <v>30800</v>
      </c>
      <c r="V2968" s="49">
        <v>32600</v>
      </c>
    </row>
    <row r="2969" spans="1:22" ht="15.75" customHeight="1">
      <c r="A2969" s="139" t="s">
        <v>793</v>
      </c>
      <c r="B2969" s="139" t="s">
        <v>328</v>
      </c>
      <c r="C2969" s="139" t="s">
        <v>753</v>
      </c>
      <c r="D2969" s="139" t="s">
        <v>633</v>
      </c>
      <c r="E2969" s="139" t="s">
        <v>754</v>
      </c>
      <c r="F2969" s="49">
        <v>18500</v>
      </c>
      <c r="G2969" s="49">
        <v>18400</v>
      </c>
      <c r="H2969" s="49">
        <v>19800</v>
      </c>
      <c r="I2969" s="49">
        <v>20100</v>
      </c>
      <c r="J2969" s="49">
        <v>17000</v>
      </c>
      <c r="K2969" s="49">
        <v>17300</v>
      </c>
      <c r="L2969" s="49">
        <v>17900</v>
      </c>
      <c r="M2969" s="49">
        <v>19100</v>
      </c>
      <c r="N2969" s="49">
        <v>18600</v>
      </c>
      <c r="O2969" s="49">
        <v>18300</v>
      </c>
      <c r="P2969" s="49">
        <v>19000</v>
      </c>
      <c r="Q2969" s="49">
        <v>19200</v>
      </c>
      <c r="R2969" s="49">
        <v>20100</v>
      </c>
      <c r="S2969" s="49">
        <v>19300</v>
      </c>
      <c r="T2969" s="49">
        <v>19400</v>
      </c>
      <c r="U2969" s="49">
        <v>20000</v>
      </c>
      <c r="V2969" s="49">
        <v>20400</v>
      </c>
    </row>
    <row r="2970" spans="1:22" ht="15.75" customHeight="1">
      <c r="A2970" s="139" t="s">
        <v>793</v>
      </c>
      <c r="B2970" s="139" t="s">
        <v>229</v>
      </c>
      <c r="C2970" s="139" t="s">
        <v>753</v>
      </c>
      <c r="D2970" s="139" t="s">
        <v>633</v>
      </c>
      <c r="E2970" s="139" t="s">
        <v>754</v>
      </c>
      <c r="F2970" s="49">
        <v>72600</v>
      </c>
      <c r="G2970" s="49">
        <v>71600</v>
      </c>
      <c r="H2970" s="49">
        <v>76800</v>
      </c>
      <c r="I2970" s="49">
        <v>78800</v>
      </c>
      <c r="J2970" s="49">
        <v>76000</v>
      </c>
      <c r="K2970" s="49">
        <v>94700</v>
      </c>
      <c r="L2970" s="49">
        <v>87300</v>
      </c>
      <c r="M2970" s="49">
        <v>92500</v>
      </c>
      <c r="N2970" s="49">
        <v>92000</v>
      </c>
      <c r="O2970" s="49">
        <v>101000</v>
      </c>
      <c r="P2970" s="49">
        <v>100000</v>
      </c>
      <c r="Q2970" s="49">
        <v>105000</v>
      </c>
      <c r="R2970" s="49">
        <v>114000</v>
      </c>
      <c r="S2970" s="49">
        <v>118000</v>
      </c>
      <c r="T2970" s="49">
        <v>127000</v>
      </c>
      <c r="U2970" s="49">
        <v>132000</v>
      </c>
      <c r="V2970" s="49">
        <v>132000</v>
      </c>
    </row>
    <row r="2971" spans="1:22" ht="15.75" customHeight="1">
      <c r="A2971" s="139" t="s">
        <v>793</v>
      </c>
      <c r="B2971" s="139" t="s">
        <v>762</v>
      </c>
      <c r="C2971" s="139" t="s">
        <v>753</v>
      </c>
      <c r="D2971" s="139" t="s">
        <v>633</v>
      </c>
      <c r="E2971" s="139" t="s">
        <v>754</v>
      </c>
      <c r="F2971" s="49">
        <v>22900000</v>
      </c>
      <c r="G2971" s="49">
        <v>23000000</v>
      </c>
      <c r="H2971" s="49">
        <v>23500000</v>
      </c>
      <c r="I2971" s="49">
        <v>24700000</v>
      </c>
      <c r="J2971" s="49">
        <v>25800000</v>
      </c>
      <c r="K2971" s="49">
        <v>26600000</v>
      </c>
      <c r="L2971" s="49">
        <v>27400000</v>
      </c>
      <c r="M2971" s="49">
        <v>28200000</v>
      </c>
      <c r="N2971" s="49">
        <v>29000000</v>
      </c>
      <c r="O2971" s="49">
        <v>28600000</v>
      </c>
      <c r="P2971" s="49">
        <v>30000000</v>
      </c>
      <c r="Q2971" s="49">
        <v>31100000</v>
      </c>
      <c r="R2971" s="49">
        <v>31600000</v>
      </c>
      <c r="S2971" s="49">
        <v>31600000</v>
      </c>
      <c r="T2971" s="49">
        <v>31800000</v>
      </c>
      <c r="U2971" s="49">
        <v>31700000</v>
      </c>
      <c r="V2971" s="49">
        <v>31900000</v>
      </c>
    </row>
    <row r="2972" spans="1:22" ht="15.75" customHeight="1">
      <c r="A2972" s="139" t="s">
        <v>793</v>
      </c>
      <c r="B2972" s="139" t="s">
        <v>330</v>
      </c>
      <c r="C2972" s="139" t="s">
        <v>753</v>
      </c>
      <c r="D2972" s="139" t="s">
        <v>633</v>
      </c>
      <c r="E2972" s="139" t="s">
        <v>754</v>
      </c>
      <c r="F2972" s="49">
        <v>17800</v>
      </c>
      <c r="G2972" s="49">
        <v>20100</v>
      </c>
      <c r="H2972" s="49">
        <v>21700</v>
      </c>
      <c r="I2972" s="49">
        <v>23800</v>
      </c>
      <c r="J2972" s="49">
        <v>25800</v>
      </c>
      <c r="K2972" s="49">
        <v>26900</v>
      </c>
      <c r="L2972" s="49">
        <v>25300</v>
      </c>
      <c r="M2972" s="49">
        <v>28200</v>
      </c>
      <c r="N2972" s="49">
        <v>29600</v>
      </c>
      <c r="O2972" s="49">
        <v>32200</v>
      </c>
      <c r="P2972" s="49">
        <v>32700</v>
      </c>
      <c r="Q2972" s="49">
        <v>34500</v>
      </c>
      <c r="R2972" s="49">
        <v>34000</v>
      </c>
      <c r="S2972" s="49">
        <v>36600</v>
      </c>
      <c r="T2972" s="49">
        <v>39100</v>
      </c>
      <c r="U2972" s="49">
        <v>38200</v>
      </c>
      <c r="V2972" s="49">
        <v>36000</v>
      </c>
    </row>
    <row r="2973" spans="1:22" ht="15.75" customHeight="1">
      <c r="A2973" s="139" t="s">
        <v>793</v>
      </c>
      <c r="B2973" s="139" t="s">
        <v>332</v>
      </c>
      <c r="C2973" s="139" t="s">
        <v>753</v>
      </c>
      <c r="D2973" s="139" t="s">
        <v>633</v>
      </c>
      <c r="E2973" s="139" t="s">
        <v>754</v>
      </c>
      <c r="F2973" s="49">
        <v>129000</v>
      </c>
      <c r="G2973" s="49">
        <v>113000</v>
      </c>
      <c r="H2973" s="49">
        <v>113000</v>
      </c>
      <c r="I2973" s="49">
        <v>135000</v>
      </c>
      <c r="J2973" s="49">
        <v>137000</v>
      </c>
      <c r="K2973" s="49">
        <v>151000</v>
      </c>
      <c r="L2973" s="49">
        <v>161000</v>
      </c>
      <c r="M2973" s="49">
        <v>169000</v>
      </c>
      <c r="N2973" s="49">
        <v>179000</v>
      </c>
      <c r="O2973" s="49">
        <v>183000</v>
      </c>
      <c r="P2973" s="49">
        <v>180000</v>
      </c>
      <c r="Q2973" s="49">
        <v>196000</v>
      </c>
      <c r="R2973" s="49">
        <v>190000</v>
      </c>
      <c r="S2973" s="49">
        <v>188000</v>
      </c>
      <c r="T2973" s="49">
        <v>177000</v>
      </c>
      <c r="U2973" s="49">
        <v>180000</v>
      </c>
      <c r="V2973" s="49">
        <v>187000</v>
      </c>
    </row>
    <row r="2974" spans="1:22" ht="15.75" customHeight="1">
      <c r="A2974" s="139" t="s">
        <v>793</v>
      </c>
      <c r="B2974" s="139" t="s">
        <v>338</v>
      </c>
      <c r="C2974" s="139" t="s">
        <v>753</v>
      </c>
      <c r="D2974" s="139" t="s">
        <v>633</v>
      </c>
      <c r="E2974" s="139" t="s">
        <v>754</v>
      </c>
      <c r="F2974" s="49">
        <v>587</v>
      </c>
      <c r="G2974" s="49">
        <v>609</v>
      </c>
      <c r="H2974" s="49">
        <v>583</v>
      </c>
      <c r="I2974" s="49">
        <v>704</v>
      </c>
      <c r="J2974" s="49">
        <v>748</v>
      </c>
      <c r="K2974" s="49">
        <v>744</v>
      </c>
      <c r="L2974" s="49">
        <v>539</v>
      </c>
      <c r="M2974" s="49">
        <v>557</v>
      </c>
      <c r="N2974" s="49">
        <v>392</v>
      </c>
      <c r="O2974" s="49">
        <v>491</v>
      </c>
      <c r="P2974" s="49">
        <v>491</v>
      </c>
      <c r="Q2974" s="49">
        <v>499</v>
      </c>
      <c r="R2974" s="49">
        <v>532</v>
      </c>
      <c r="S2974" s="49">
        <v>539</v>
      </c>
      <c r="T2974" s="49">
        <v>546</v>
      </c>
      <c r="U2974" s="49">
        <v>567</v>
      </c>
      <c r="V2974" s="49">
        <v>586</v>
      </c>
    </row>
    <row r="2975" spans="1:22" ht="15.75" customHeight="1">
      <c r="A2975" s="139" t="s">
        <v>793</v>
      </c>
      <c r="B2975" s="139" t="s">
        <v>552</v>
      </c>
      <c r="C2975" s="139" t="s">
        <v>753</v>
      </c>
      <c r="D2975" s="139" t="s">
        <v>633</v>
      </c>
      <c r="E2975" s="139" t="s">
        <v>754</v>
      </c>
      <c r="F2975" s="49">
        <v>275000</v>
      </c>
      <c r="G2975" s="49">
        <v>278000</v>
      </c>
      <c r="H2975" s="49">
        <v>293000</v>
      </c>
      <c r="I2975" s="49">
        <v>299000</v>
      </c>
      <c r="J2975" s="49">
        <v>317000</v>
      </c>
      <c r="K2975" s="49">
        <v>328000</v>
      </c>
      <c r="L2975" s="49">
        <v>323000</v>
      </c>
      <c r="M2975" s="49">
        <v>331000</v>
      </c>
      <c r="N2975" s="49">
        <v>308000</v>
      </c>
      <c r="O2975" s="49">
        <v>273000</v>
      </c>
      <c r="P2975" s="49">
        <v>258000</v>
      </c>
      <c r="Q2975" s="49">
        <v>259000</v>
      </c>
      <c r="R2975" s="49">
        <v>257000</v>
      </c>
      <c r="S2975" s="49">
        <v>230000</v>
      </c>
      <c r="T2975" s="49">
        <v>227000</v>
      </c>
      <c r="U2975" s="49">
        <v>240000</v>
      </c>
      <c r="V2975" s="49">
        <v>235000</v>
      </c>
    </row>
    <row r="2976" spans="1:22" ht="15.75" customHeight="1">
      <c r="A2976" s="139" t="s">
        <v>793</v>
      </c>
      <c r="B2976" s="139" t="s">
        <v>340</v>
      </c>
      <c r="C2976" s="139" t="s">
        <v>753</v>
      </c>
      <c r="D2976" s="139" t="s">
        <v>633</v>
      </c>
      <c r="E2976" s="139" t="s">
        <v>754</v>
      </c>
      <c r="F2976" s="49">
        <v>14700</v>
      </c>
      <c r="G2976" s="49">
        <v>15400</v>
      </c>
      <c r="H2976" s="49">
        <v>14700</v>
      </c>
      <c r="I2976" s="49">
        <v>16900</v>
      </c>
      <c r="J2976" s="49">
        <v>17000</v>
      </c>
      <c r="K2976" s="49">
        <v>16400</v>
      </c>
      <c r="L2976" s="49">
        <v>15800</v>
      </c>
      <c r="M2976" s="49">
        <v>18200</v>
      </c>
      <c r="N2976" s="49">
        <v>17100</v>
      </c>
      <c r="O2976" s="49">
        <v>14400</v>
      </c>
      <c r="P2976" s="49">
        <v>17900</v>
      </c>
      <c r="Q2976" s="49">
        <v>18400</v>
      </c>
      <c r="R2976" s="49">
        <v>17400</v>
      </c>
      <c r="S2976" s="49">
        <v>19700</v>
      </c>
      <c r="T2976" s="49">
        <v>19300</v>
      </c>
      <c r="U2976" s="49">
        <v>17900</v>
      </c>
      <c r="V2976" s="49">
        <v>17700</v>
      </c>
    </row>
    <row r="2977" spans="1:22" ht="15.75" customHeight="1">
      <c r="A2977" s="139" t="s">
        <v>793</v>
      </c>
      <c r="B2977" s="139" t="s">
        <v>342</v>
      </c>
      <c r="C2977" s="139" t="s">
        <v>753</v>
      </c>
      <c r="D2977" s="139" t="s">
        <v>633</v>
      </c>
      <c r="E2977" s="139" t="s">
        <v>754</v>
      </c>
      <c r="F2977" s="49">
        <v>3110</v>
      </c>
      <c r="G2977" s="49">
        <v>3910</v>
      </c>
      <c r="H2977" s="49">
        <v>4070</v>
      </c>
      <c r="I2977" s="49">
        <v>4420</v>
      </c>
      <c r="J2977" s="49">
        <v>4640</v>
      </c>
      <c r="K2977" s="49">
        <v>4340</v>
      </c>
      <c r="L2977" s="49">
        <v>4640</v>
      </c>
      <c r="M2977" s="49">
        <v>5200</v>
      </c>
      <c r="N2977" s="49">
        <v>5670</v>
      </c>
      <c r="O2977" s="49">
        <v>5790</v>
      </c>
      <c r="P2977" s="49">
        <v>5770</v>
      </c>
      <c r="Q2977" s="49">
        <v>6690</v>
      </c>
      <c r="R2977" s="49">
        <v>6820</v>
      </c>
      <c r="S2977" s="49">
        <v>8140</v>
      </c>
      <c r="T2977" s="49">
        <v>8910</v>
      </c>
      <c r="U2977" s="49">
        <v>9240</v>
      </c>
      <c r="V2977" s="49">
        <v>9550</v>
      </c>
    </row>
    <row r="2978" spans="1:22" ht="15.75" customHeight="1">
      <c r="A2978" s="139" t="s">
        <v>793</v>
      </c>
      <c r="B2978" s="139" t="s">
        <v>763</v>
      </c>
      <c r="C2978" s="139" t="s">
        <v>753</v>
      </c>
      <c r="D2978" s="139" t="s">
        <v>633</v>
      </c>
      <c r="E2978" s="139" t="s">
        <v>754</v>
      </c>
      <c r="F2978" s="49">
        <v>3800000</v>
      </c>
      <c r="G2978" s="49">
        <v>3890000</v>
      </c>
      <c r="H2978" s="49">
        <v>3860000</v>
      </c>
      <c r="I2978" s="49">
        <v>3940000</v>
      </c>
      <c r="J2978" s="49">
        <v>3940000</v>
      </c>
      <c r="K2978" s="49">
        <v>3930000</v>
      </c>
      <c r="L2978" s="49">
        <v>3950000</v>
      </c>
      <c r="M2978" s="49">
        <v>3870000</v>
      </c>
      <c r="N2978" s="49">
        <v>3800000</v>
      </c>
      <c r="O2978" s="49">
        <v>3510000</v>
      </c>
      <c r="P2978" s="49">
        <v>3630000</v>
      </c>
      <c r="Q2978" s="49">
        <v>3490000</v>
      </c>
      <c r="R2978" s="49">
        <v>3420000</v>
      </c>
      <c r="S2978" s="49">
        <v>3350000</v>
      </c>
      <c r="T2978" s="49">
        <v>3170000</v>
      </c>
      <c r="U2978" s="49">
        <v>3210000</v>
      </c>
      <c r="V2978" s="49">
        <v>3220000</v>
      </c>
    </row>
    <row r="2979" spans="1:22" ht="15.75" customHeight="1">
      <c r="A2979" s="139" t="s">
        <v>793</v>
      </c>
      <c r="B2979" s="139" t="s">
        <v>346</v>
      </c>
      <c r="C2979" s="139" t="s">
        <v>753</v>
      </c>
      <c r="D2979" s="139" t="s">
        <v>633</v>
      </c>
      <c r="E2979" s="139" t="s">
        <v>754</v>
      </c>
      <c r="F2979" s="49">
        <v>51700</v>
      </c>
      <c r="G2979" s="49">
        <v>56400</v>
      </c>
      <c r="H2979" s="49">
        <v>61100</v>
      </c>
      <c r="I2979" s="49">
        <v>68400</v>
      </c>
      <c r="J2979" s="49">
        <v>66400</v>
      </c>
      <c r="K2979" s="49">
        <v>54000</v>
      </c>
      <c r="L2979" s="49">
        <v>65400</v>
      </c>
      <c r="M2979" s="49">
        <v>63100</v>
      </c>
      <c r="N2979" s="49">
        <v>55700</v>
      </c>
      <c r="O2979" s="49">
        <v>52600</v>
      </c>
      <c r="P2979" s="49">
        <v>61500</v>
      </c>
      <c r="Q2979" s="49">
        <v>56100</v>
      </c>
      <c r="R2979" s="49">
        <v>48500</v>
      </c>
      <c r="S2979" s="49">
        <v>46600</v>
      </c>
      <c r="T2979" s="49">
        <v>46700</v>
      </c>
      <c r="U2979" s="49">
        <v>45100</v>
      </c>
      <c r="V2979" s="49">
        <v>47800</v>
      </c>
    </row>
    <row r="2980" spans="1:22" ht="15.75" customHeight="1">
      <c r="A2980" s="139" t="s">
        <v>793</v>
      </c>
      <c r="B2980" s="139" t="s">
        <v>344</v>
      </c>
      <c r="C2980" s="139" t="s">
        <v>753</v>
      </c>
      <c r="D2980" s="139" t="s">
        <v>633</v>
      </c>
      <c r="E2980" s="139" t="s">
        <v>754</v>
      </c>
      <c r="F2980" s="49">
        <v>792</v>
      </c>
      <c r="G2980" s="49">
        <v>1010</v>
      </c>
      <c r="H2980" s="49">
        <v>836</v>
      </c>
      <c r="I2980" s="49">
        <v>990</v>
      </c>
      <c r="J2980" s="49">
        <v>1290</v>
      </c>
      <c r="K2980" s="49">
        <v>1030</v>
      </c>
      <c r="L2980" s="49">
        <v>1150</v>
      </c>
      <c r="M2980" s="49">
        <v>1090</v>
      </c>
      <c r="N2980" s="49">
        <v>825</v>
      </c>
      <c r="O2980" s="49">
        <v>737</v>
      </c>
      <c r="P2980" s="49">
        <v>1140</v>
      </c>
      <c r="Q2980" s="49">
        <v>1000</v>
      </c>
      <c r="R2980" s="49">
        <v>986</v>
      </c>
      <c r="S2980" s="49">
        <v>1060</v>
      </c>
      <c r="T2980" s="49">
        <v>1220</v>
      </c>
      <c r="U2980" s="49">
        <v>1300</v>
      </c>
      <c r="V2980" s="49">
        <v>1540</v>
      </c>
    </row>
    <row r="2981" spans="1:22" ht="15.75" customHeight="1">
      <c r="A2981" s="139" t="s">
        <v>793</v>
      </c>
      <c r="B2981" s="139" t="s">
        <v>348</v>
      </c>
      <c r="C2981" s="139" t="s">
        <v>753</v>
      </c>
      <c r="D2981" s="139" t="s">
        <v>633</v>
      </c>
      <c r="E2981" s="139" t="s">
        <v>754</v>
      </c>
      <c r="F2981" s="49">
        <v>361000</v>
      </c>
      <c r="G2981" s="49">
        <v>377000</v>
      </c>
      <c r="H2981" s="49">
        <v>375000</v>
      </c>
      <c r="I2981" s="49">
        <v>382000</v>
      </c>
      <c r="J2981" s="49">
        <v>384000</v>
      </c>
      <c r="K2981" s="49">
        <v>386000</v>
      </c>
      <c r="L2981" s="49">
        <v>376000</v>
      </c>
      <c r="M2981" s="49">
        <v>370000</v>
      </c>
      <c r="N2981" s="49">
        <v>368000</v>
      </c>
      <c r="O2981" s="49">
        <v>355000</v>
      </c>
      <c r="P2981" s="49">
        <v>357000</v>
      </c>
      <c r="Q2981" s="49">
        <v>336000</v>
      </c>
      <c r="R2981" s="49">
        <v>338000</v>
      </c>
      <c r="S2981" s="49">
        <v>339000</v>
      </c>
      <c r="T2981" s="49">
        <v>309000</v>
      </c>
      <c r="U2981" s="49">
        <v>314000</v>
      </c>
      <c r="V2981" s="49">
        <v>320000</v>
      </c>
    </row>
    <row r="2982" spans="1:22" ht="15.75" customHeight="1">
      <c r="A2982" s="139" t="s">
        <v>793</v>
      </c>
      <c r="B2982" s="139" t="s">
        <v>452</v>
      </c>
      <c r="C2982" s="139" t="s">
        <v>753</v>
      </c>
      <c r="D2982" s="139" t="s">
        <v>633</v>
      </c>
      <c r="E2982" s="139" t="s">
        <v>754</v>
      </c>
      <c r="F2982" s="49">
        <v>125</v>
      </c>
      <c r="G2982" s="49">
        <v>169</v>
      </c>
      <c r="H2982" s="49">
        <v>143</v>
      </c>
      <c r="I2982" s="49">
        <v>143</v>
      </c>
      <c r="J2982" s="49">
        <v>143</v>
      </c>
      <c r="K2982" s="49">
        <v>121</v>
      </c>
      <c r="L2982" s="49">
        <v>121</v>
      </c>
      <c r="M2982" s="49">
        <v>139</v>
      </c>
      <c r="N2982" s="49">
        <v>117</v>
      </c>
      <c r="O2982" s="49">
        <v>161</v>
      </c>
      <c r="P2982" s="49">
        <v>114</v>
      </c>
      <c r="Q2982" s="49">
        <v>121</v>
      </c>
      <c r="R2982" s="49">
        <v>136</v>
      </c>
      <c r="S2982" s="49">
        <v>143</v>
      </c>
      <c r="T2982" s="49">
        <v>150</v>
      </c>
      <c r="U2982" s="49">
        <v>160</v>
      </c>
      <c r="V2982" s="49">
        <v>189</v>
      </c>
    </row>
    <row r="2983" spans="1:22" ht="15.75" customHeight="1">
      <c r="A2983" s="139" t="s">
        <v>793</v>
      </c>
      <c r="B2983" s="139" t="s">
        <v>350</v>
      </c>
      <c r="C2983" s="139" t="s">
        <v>753</v>
      </c>
      <c r="D2983" s="139" t="s">
        <v>633</v>
      </c>
      <c r="E2983" s="139" t="s">
        <v>754</v>
      </c>
      <c r="F2983" s="49">
        <v>1280</v>
      </c>
      <c r="G2983" s="49">
        <v>1500</v>
      </c>
      <c r="H2983" s="49">
        <v>1440</v>
      </c>
      <c r="I2983" s="49">
        <v>1430</v>
      </c>
      <c r="J2983" s="49">
        <v>1480</v>
      </c>
      <c r="K2983" s="49">
        <v>1680</v>
      </c>
      <c r="L2983" s="49">
        <v>1730</v>
      </c>
      <c r="M2983" s="49">
        <v>1890</v>
      </c>
      <c r="N2983" s="49">
        <v>1940</v>
      </c>
      <c r="O2983" s="49">
        <v>2010</v>
      </c>
      <c r="P2983" s="49">
        <v>2590</v>
      </c>
      <c r="Q2983" s="49">
        <v>2900</v>
      </c>
      <c r="R2983" s="49">
        <v>3080</v>
      </c>
      <c r="S2983" s="49">
        <v>3290</v>
      </c>
      <c r="T2983" s="49">
        <v>3310</v>
      </c>
      <c r="U2983" s="49">
        <v>3460</v>
      </c>
      <c r="V2983" s="49">
        <v>3620</v>
      </c>
    </row>
    <row r="2984" spans="1:22" ht="15.75" customHeight="1">
      <c r="A2984" s="139" t="s">
        <v>793</v>
      </c>
      <c r="B2984" s="139" t="s">
        <v>596</v>
      </c>
      <c r="C2984" s="139" t="s">
        <v>753</v>
      </c>
      <c r="D2984" s="139" t="s">
        <v>633</v>
      </c>
      <c r="E2984" s="139" t="s">
        <v>754</v>
      </c>
      <c r="F2984" s="49">
        <v>533000</v>
      </c>
      <c r="G2984" s="49">
        <v>537000</v>
      </c>
      <c r="H2984" s="49">
        <v>520000</v>
      </c>
      <c r="I2984" s="49">
        <v>532000</v>
      </c>
      <c r="J2984" s="49">
        <v>531000</v>
      </c>
      <c r="K2984" s="49">
        <v>534000</v>
      </c>
      <c r="L2984" s="49">
        <v>533000</v>
      </c>
      <c r="M2984" s="49">
        <v>521000</v>
      </c>
      <c r="N2984" s="49">
        <v>514000</v>
      </c>
      <c r="O2984" s="49">
        <v>467000</v>
      </c>
      <c r="P2984" s="49">
        <v>488000</v>
      </c>
      <c r="Q2984" s="49">
        <v>443000</v>
      </c>
      <c r="R2984" s="49">
        <v>464000</v>
      </c>
      <c r="S2984" s="49">
        <v>454000</v>
      </c>
      <c r="T2984" s="49">
        <v>415000</v>
      </c>
      <c r="U2984" s="49">
        <v>397000</v>
      </c>
      <c r="V2984" s="49">
        <v>374000</v>
      </c>
    </row>
    <row r="2985" spans="1:22" ht="15.75" customHeight="1">
      <c r="A2985" s="139" t="s">
        <v>793</v>
      </c>
      <c r="B2985" s="139" t="s">
        <v>353</v>
      </c>
      <c r="C2985" s="139" t="s">
        <v>753</v>
      </c>
      <c r="D2985" s="139" t="s">
        <v>633</v>
      </c>
      <c r="E2985" s="139" t="s">
        <v>754</v>
      </c>
      <c r="F2985" s="49">
        <v>4360</v>
      </c>
      <c r="G2985" s="49">
        <v>3590</v>
      </c>
      <c r="H2985" s="49">
        <v>3210</v>
      </c>
      <c r="I2985" s="49">
        <v>3600</v>
      </c>
      <c r="J2985" s="49">
        <v>4110</v>
      </c>
      <c r="K2985" s="49">
        <v>4840</v>
      </c>
      <c r="L2985" s="49">
        <v>5920</v>
      </c>
      <c r="M2985" s="49">
        <v>6190</v>
      </c>
      <c r="N2985" s="49">
        <v>4940</v>
      </c>
      <c r="O2985" s="49">
        <v>5800</v>
      </c>
      <c r="P2985" s="49">
        <v>5890</v>
      </c>
      <c r="Q2985" s="49">
        <v>7220</v>
      </c>
      <c r="R2985" s="49">
        <v>7670</v>
      </c>
      <c r="S2985" s="49">
        <v>7050</v>
      </c>
      <c r="T2985" s="49">
        <v>8170</v>
      </c>
      <c r="U2985" s="49">
        <v>6470</v>
      </c>
      <c r="V2985" s="49">
        <v>6800</v>
      </c>
    </row>
    <row r="2986" spans="1:22" ht="15.75" customHeight="1">
      <c r="A2986" s="139" t="s">
        <v>793</v>
      </c>
      <c r="B2986" s="139" t="s">
        <v>357</v>
      </c>
      <c r="C2986" s="139" t="s">
        <v>753</v>
      </c>
      <c r="D2986" s="139" t="s">
        <v>633</v>
      </c>
      <c r="E2986" s="139" t="s">
        <v>754</v>
      </c>
      <c r="F2986" s="49">
        <v>5320</v>
      </c>
      <c r="G2986" s="49">
        <v>5970</v>
      </c>
      <c r="H2986" s="49">
        <v>6480</v>
      </c>
      <c r="I2986" s="49">
        <v>6680</v>
      </c>
      <c r="J2986" s="49">
        <v>6400</v>
      </c>
      <c r="K2986" s="49">
        <v>6090</v>
      </c>
      <c r="L2986" s="49">
        <v>8460</v>
      </c>
      <c r="M2986" s="49">
        <v>8930</v>
      </c>
      <c r="N2986" s="49">
        <v>8240</v>
      </c>
      <c r="O2986" s="49">
        <v>6810</v>
      </c>
      <c r="P2986" s="49">
        <v>8910</v>
      </c>
      <c r="Q2986" s="49">
        <v>8580</v>
      </c>
      <c r="R2986" s="49">
        <v>10400</v>
      </c>
      <c r="S2986" s="49">
        <v>13100</v>
      </c>
      <c r="T2986" s="49">
        <v>13000</v>
      </c>
      <c r="U2986" s="49">
        <v>12200</v>
      </c>
      <c r="V2986" s="49">
        <v>12300</v>
      </c>
    </row>
    <row r="2987" spans="1:22" ht="15.75" customHeight="1">
      <c r="A2987" s="139" t="s">
        <v>793</v>
      </c>
      <c r="B2987" s="139" t="s">
        <v>365</v>
      </c>
      <c r="C2987" s="139" t="s">
        <v>753</v>
      </c>
      <c r="D2987" s="139" t="s">
        <v>633</v>
      </c>
      <c r="E2987" s="139" t="s">
        <v>754</v>
      </c>
      <c r="F2987" s="49">
        <v>1490</v>
      </c>
      <c r="G2987" s="49">
        <v>1560</v>
      </c>
      <c r="H2987" s="49">
        <v>1620</v>
      </c>
      <c r="I2987" s="49">
        <v>1700</v>
      </c>
      <c r="J2987" s="49">
        <v>1760</v>
      </c>
      <c r="K2987" s="49">
        <v>1830</v>
      </c>
      <c r="L2987" s="49">
        <v>1890</v>
      </c>
      <c r="M2987" s="49">
        <v>1970</v>
      </c>
      <c r="N2987" s="49">
        <v>2000</v>
      </c>
      <c r="O2987" s="49">
        <v>2110</v>
      </c>
      <c r="P2987" s="49">
        <v>2490</v>
      </c>
      <c r="Q2987" s="49">
        <v>2600</v>
      </c>
      <c r="R2987" s="49">
        <v>2420</v>
      </c>
      <c r="S2987" s="49">
        <v>2110</v>
      </c>
      <c r="T2987" s="49">
        <v>2200</v>
      </c>
      <c r="U2987" s="49">
        <v>2850</v>
      </c>
      <c r="V2987" s="49">
        <v>2870</v>
      </c>
    </row>
    <row r="2988" spans="1:22" ht="15.75" customHeight="1">
      <c r="A2988" s="139" t="s">
        <v>793</v>
      </c>
      <c r="B2988" s="139" t="s">
        <v>352</v>
      </c>
      <c r="C2988" s="139" t="s">
        <v>753</v>
      </c>
      <c r="D2988" s="139" t="s">
        <v>633</v>
      </c>
      <c r="E2988" s="139" t="s">
        <v>754</v>
      </c>
      <c r="F2988" s="49">
        <v>246</v>
      </c>
      <c r="G2988" s="49">
        <v>253</v>
      </c>
      <c r="H2988" s="49">
        <v>290</v>
      </c>
      <c r="I2988" s="49">
        <v>290</v>
      </c>
      <c r="J2988" s="49">
        <v>297</v>
      </c>
      <c r="K2988" s="49">
        <v>297</v>
      </c>
      <c r="L2988" s="49">
        <v>308</v>
      </c>
      <c r="M2988" s="49">
        <v>352</v>
      </c>
      <c r="N2988" s="49">
        <v>367</v>
      </c>
      <c r="O2988" s="49">
        <v>378</v>
      </c>
      <c r="P2988" s="49">
        <v>429</v>
      </c>
      <c r="Q2988" s="49">
        <v>447</v>
      </c>
      <c r="R2988" s="49">
        <v>451</v>
      </c>
      <c r="S2988" s="49">
        <v>429</v>
      </c>
      <c r="T2988" s="49">
        <v>510</v>
      </c>
      <c r="U2988" s="49">
        <v>523</v>
      </c>
      <c r="V2988" s="49">
        <v>527</v>
      </c>
    </row>
    <row r="2989" spans="1:22" ht="15.75" customHeight="1">
      <c r="A2989" s="139" t="s">
        <v>793</v>
      </c>
      <c r="B2989" s="139" t="s">
        <v>367</v>
      </c>
      <c r="C2989" s="139" t="s">
        <v>753</v>
      </c>
      <c r="D2989" s="139" t="s">
        <v>633</v>
      </c>
      <c r="E2989" s="139" t="s">
        <v>754</v>
      </c>
      <c r="F2989" s="49">
        <v>147</v>
      </c>
      <c r="G2989" s="49">
        <v>150</v>
      </c>
      <c r="H2989" s="49">
        <v>154</v>
      </c>
      <c r="I2989" s="49">
        <v>194</v>
      </c>
      <c r="J2989" s="49">
        <v>202</v>
      </c>
      <c r="K2989" s="49">
        <v>213</v>
      </c>
      <c r="L2989" s="49">
        <v>216</v>
      </c>
      <c r="M2989" s="49">
        <v>231</v>
      </c>
      <c r="N2989" s="49">
        <v>227</v>
      </c>
      <c r="O2989" s="49">
        <v>235</v>
      </c>
      <c r="P2989" s="49">
        <v>238</v>
      </c>
      <c r="Q2989" s="49">
        <v>246</v>
      </c>
      <c r="R2989" s="49">
        <v>253</v>
      </c>
      <c r="S2989" s="49">
        <v>257</v>
      </c>
      <c r="T2989" s="49">
        <v>271</v>
      </c>
      <c r="U2989" s="49">
        <v>315</v>
      </c>
      <c r="V2989" s="49">
        <v>317</v>
      </c>
    </row>
    <row r="2990" spans="1:22" ht="15.75" customHeight="1">
      <c r="A2990" s="139" t="s">
        <v>793</v>
      </c>
      <c r="B2990" s="139" t="s">
        <v>336</v>
      </c>
      <c r="C2990" s="139" t="s">
        <v>753</v>
      </c>
      <c r="D2990" s="139" t="s">
        <v>633</v>
      </c>
      <c r="E2990" s="139" t="s">
        <v>754</v>
      </c>
      <c r="F2990" s="49">
        <v>363</v>
      </c>
      <c r="G2990" s="49">
        <v>631</v>
      </c>
      <c r="H2990" s="49">
        <v>1700</v>
      </c>
      <c r="I2990" s="49">
        <v>2750</v>
      </c>
      <c r="J2990" s="49">
        <v>2260</v>
      </c>
      <c r="K2990" s="49">
        <v>2740</v>
      </c>
      <c r="L2990" s="49">
        <v>3270</v>
      </c>
      <c r="M2990" s="49">
        <v>3810</v>
      </c>
      <c r="N2990" s="49">
        <v>3470</v>
      </c>
      <c r="O2990" s="49">
        <v>3580</v>
      </c>
      <c r="P2990" s="49">
        <v>3640</v>
      </c>
      <c r="Q2990" s="49">
        <v>3840</v>
      </c>
      <c r="R2990" s="49">
        <v>4030</v>
      </c>
      <c r="S2990" s="49">
        <v>3630</v>
      </c>
      <c r="T2990" s="49">
        <v>3780</v>
      </c>
      <c r="U2990" s="49">
        <v>5170</v>
      </c>
      <c r="V2990" s="49">
        <v>5400</v>
      </c>
    </row>
    <row r="2991" spans="1:22" ht="15.75" customHeight="1">
      <c r="A2991" s="139" t="s">
        <v>793</v>
      </c>
      <c r="B2991" s="139" t="s">
        <v>359</v>
      </c>
      <c r="C2991" s="139" t="s">
        <v>753</v>
      </c>
      <c r="D2991" s="139" t="s">
        <v>633</v>
      </c>
      <c r="E2991" s="139" t="s">
        <v>754</v>
      </c>
      <c r="F2991" s="49">
        <v>83900</v>
      </c>
      <c r="G2991" s="49">
        <v>86400</v>
      </c>
      <c r="H2991" s="49">
        <v>86500</v>
      </c>
      <c r="I2991" s="49">
        <v>88400</v>
      </c>
      <c r="J2991" s="49">
        <v>89600</v>
      </c>
      <c r="K2991" s="49">
        <v>91100</v>
      </c>
      <c r="L2991" s="49">
        <v>89500</v>
      </c>
      <c r="M2991" s="49">
        <v>89900</v>
      </c>
      <c r="N2991" s="49">
        <v>89600</v>
      </c>
      <c r="O2991" s="49">
        <v>86900</v>
      </c>
      <c r="P2991" s="49">
        <v>79200</v>
      </c>
      <c r="Q2991" s="49">
        <v>77100</v>
      </c>
      <c r="R2991" s="49">
        <v>77500</v>
      </c>
      <c r="S2991" s="49">
        <v>66500</v>
      </c>
      <c r="T2991" s="49">
        <v>64800</v>
      </c>
      <c r="U2991" s="49">
        <v>62700</v>
      </c>
      <c r="V2991" s="49">
        <v>60400</v>
      </c>
    </row>
    <row r="2992" spans="1:22" ht="15.75" customHeight="1">
      <c r="A2992" s="139" t="s">
        <v>793</v>
      </c>
      <c r="B2992" s="139" t="s">
        <v>361</v>
      </c>
      <c r="C2992" s="139" t="s">
        <v>753</v>
      </c>
      <c r="D2992" s="139" t="s">
        <v>633</v>
      </c>
      <c r="E2992" s="139" t="s">
        <v>754</v>
      </c>
      <c r="F2992" s="49">
        <v>191</v>
      </c>
      <c r="G2992" s="49">
        <v>194</v>
      </c>
      <c r="H2992" s="49">
        <v>205</v>
      </c>
      <c r="I2992" s="49">
        <v>216</v>
      </c>
      <c r="J2992" s="49">
        <v>205</v>
      </c>
      <c r="K2992" s="49">
        <v>216</v>
      </c>
      <c r="L2992" s="49">
        <v>231</v>
      </c>
      <c r="M2992" s="49">
        <v>238</v>
      </c>
      <c r="N2992" s="49">
        <v>253</v>
      </c>
      <c r="O2992" s="49">
        <v>253</v>
      </c>
      <c r="P2992" s="49">
        <v>260</v>
      </c>
      <c r="Q2992" s="49">
        <v>253</v>
      </c>
      <c r="R2992" s="49">
        <v>271</v>
      </c>
      <c r="S2992" s="49">
        <v>304</v>
      </c>
      <c r="T2992" s="49">
        <v>242</v>
      </c>
      <c r="U2992" s="49">
        <v>250</v>
      </c>
      <c r="V2992" s="49">
        <v>255</v>
      </c>
    </row>
    <row r="2993" spans="1:22" ht="15.75" customHeight="1">
      <c r="A2993" s="139" t="s">
        <v>793</v>
      </c>
      <c r="B2993" s="139" t="s">
        <v>363</v>
      </c>
      <c r="C2993" s="139" t="s">
        <v>753</v>
      </c>
      <c r="D2993" s="139" t="s">
        <v>633</v>
      </c>
      <c r="E2993" s="139" t="s">
        <v>754</v>
      </c>
      <c r="F2993" s="49">
        <v>8940</v>
      </c>
      <c r="G2993" s="49">
        <v>9630</v>
      </c>
      <c r="H2993" s="49">
        <v>10100</v>
      </c>
      <c r="I2993" s="49">
        <v>9830</v>
      </c>
      <c r="J2993" s="49">
        <v>10500</v>
      </c>
      <c r="K2993" s="49">
        <v>11400</v>
      </c>
      <c r="L2993" s="49">
        <v>11500</v>
      </c>
      <c r="M2993" s="49">
        <v>11400</v>
      </c>
      <c r="N2993" s="49">
        <v>10200</v>
      </c>
      <c r="O2993" s="49">
        <v>11100</v>
      </c>
      <c r="P2993" s="49">
        <v>10300</v>
      </c>
      <c r="Q2993" s="49">
        <v>10400</v>
      </c>
      <c r="R2993" s="49">
        <v>10500</v>
      </c>
      <c r="S2993" s="49">
        <v>12200</v>
      </c>
      <c r="T2993" s="49">
        <v>16600</v>
      </c>
      <c r="U2993" s="49">
        <v>14300</v>
      </c>
      <c r="V2993" s="49">
        <v>15100</v>
      </c>
    </row>
    <row r="2994" spans="1:22" ht="15.75" customHeight="1">
      <c r="A2994" s="139" t="s">
        <v>793</v>
      </c>
      <c r="B2994" s="139" t="s">
        <v>369</v>
      </c>
      <c r="C2994" s="139" t="s">
        <v>753</v>
      </c>
      <c r="D2994" s="139" t="s">
        <v>633</v>
      </c>
      <c r="E2994" s="139" t="s">
        <v>754</v>
      </c>
      <c r="F2994" s="49">
        <v>1610</v>
      </c>
      <c r="G2994" s="49">
        <v>1600</v>
      </c>
      <c r="H2994" s="49">
        <v>1580</v>
      </c>
      <c r="I2994" s="49">
        <v>1570</v>
      </c>
      <c r="J2994" s="49">
        <v>1630</v>
      </c>
      <c r="K2994" s="49">
        <v>1440</v>
      </c>
      <c r="L2994" s="49">
        <v>1290</v>
      </c>
      <c r="M2994" s="49">
        <v>1560</v>
      </c>
      <c r="N2994" s="49">
        <v>1560</v>
      </c>
      <c r="O2994" s="49">
        <v>1570</v>
      </c>
      <c r="P2994" s="49">
        <v>1720</v>
      </c>
      <c r="Q2994" s="49">
        <v>1780</v>
      </c>
      <c r="R2994" s="49">
        <v>1990</v>
      </c>
      <c r="S2994" s="49">
        <v>1940</v>
      </c>
      <c r="T2994" s="49">
        <v>2010</v>
      </c>
      <c r="U2994" s="49">
        <v>1960</v>
      </c>
      <c r="V2994" s="49">
        <v>2000</v>
      </c>
    </row>
    <row r="2995" spans="1:22" ht="15.75" customHeight="1">
      <c r="A2995" s="139" t="s">
        <v>793</v>
      </c>
      <c r="B2995" s="139" t="s">
        <v>764</v>
      </c>
      <c r="C2995" s="139" t="s">
        <v>753</v>
      </c>
      <c r="D2995" s="139" t="s">
        <v>633</v>
      </c>
      <c r="E2995" s="139" t="s">
        <v>754</v>
      </c>
      <c r="F2995" s="49">
        <v>39800</v>
      </c>
      <c r="G2995" s="49">
        <v>37300</v>
      </c>
      <c r="H2995" s="49">
        <v>39000</v>
      </c>
      <c r="I2995" s="49">
        <v>42800</v>
      </c>
      <c r="J2995" s="49">
        <v>41200</v>
      </c>
      <c r="K2995" s="49">
        <v>43400</v>
      </c>
      <c r="L2995" s="49">
        <v>41600</v>
      </c>
      <c r="M2995" s="49">
        <v>43200</v>
      </c>
      <c r="N2995" s="49">
        <v>43300</v>
      </c>
      <c r="O2995" s="49">
        <v>41600</v>
      </c>
      <c r="P2995" s="49">
        <v>39900</v>
      </c>
      <c r="Q2995" s="49">
        <v>43000</v>
      </c>
      <c r="R2995" s="49">
        <v>42600</v>
      </c>
      <c r="S2995" s="49">
        <v>44100</v>
      </c>
      <c r="T2995" s="49">
        <v>43300</v>
      </c>
      <c r="U2995" s="49">
        <v>43600</v>
      </c>
      <c r="V2995" s="49">
        <v>44700</v>
      </c>
    </row>
    <row r="2996" spans="1:22" ht="15.75" customHeight="1">
      <c r="A2996" s="139" t="s">
        <v>793</v>
      </c>
      <c r="B2996" s="139" t="s">
        <v>375</v>
      </c>
      <c r="C2996" s="139" t="s">
        <v>753</v>
      </c>
      <c r="D2996" s="139" t="s">
        <v>633</v>
      </c>
      <c r="E2996" s="139" t="s">
        <v>754</v>
      </c>
      <c r="F2996" s="49">
        <v>4390</v>
      </c>
      <c r="G2996" s="49">
        <v>5050</v>
      </c>
      <c r="H2996" s="49">
        <v>5480</v>
      </c>
      <c r="I2996" s="49">
        <v>6130</v>
      </c>
      <c r="J2996" s="49">
        <v>6670</v>
      </c>
      <c r="K2996" s="49">
        <v>6870</v>
      </c>
      <c r="L2996" s="49">
        <v>6170</v>
      </c>
      <c r="M2996" s="49">
        <v>7890</v>
      </c>
      <c r="N2996" s="49">
        <v>7780</v>
      </c>
      <c r="O2996" s="49">
        <v>6980</v>
      </c>
      <c r="P2996" s="49">
        <v>7180</v>
      </c>
      <c r="Q2996" s="49">
        <v>8140</v>
      </c>
      <c r="R2996" s="49">
        <v>8130</v>
      </c>
      <c r="S2996" s="49">
        <v>8220</v>
      </c>
      <c r="T2996" s="49">
        <v>8620</v>
      </c>
      <c r="U2996" s="49">
        <v>9440</v>
      </c>
      <c r="V2996" s="49">
        <v>9960</v>
      </c>
    </row>
    <row r="2997" spans="1:22" ht="15.75" customHeight="1">
      <c r="A2997" s="139" t="s">
        <v>793</v>
      </c>
      <c r="B2997" s="139" t="s">
        <v>314</v>
      </c>
      <c r="C2997" s="139" t="s">
        <v>753</v>
      </c>
      <c r="D2997" s="139" t="s">
        <v>633</v>
      </c>
      <c r="E2997" s="139" t="s">
        <v>754</v>
      </c>
      <c r="F2997" s="49">
        <v>17900</v>
      </c>
      <c r="G2997" s="49">
        <v>18800</v>
      </c>
      <c r="H2997" s="49">
        <v>19800</v>
      </c>
      <c r="I2997" s="49">
        <v>21200</v>
      </c>
      <c r="J2997" s="49">
        <v>20500</v>
      </c>
      <c r="K2997" s="49">
        <v>20900</v>
      </c>
      <c r="L2997" s="49">
        <v>20800</v>
      </c>
      <c r="M2997" s="49">
        <v>22000</v>
      </c>
      <c r="N2997" s="49">
        <v>20900</v>
      </c>
      <c r="O2997" s="49">
        <v>19700</v>
      </c>
      <c r="P2997" s="49">
        <v>18900</v>
      </c>
      <c r="Q2997" s="49">
        <v>18600</v>
      </c>
      <c r="R2997" s="49">
        <v>16900</v>
      </c>
      <c r="S2997" s="49">
        <v>16400</v>
      </c>
      <c r="T2997" s="49">
        <v>15700</v>
      </c>
      <c r="U2997" s="49">
        <v>16100</v>
      </c>
      <c r="V2997" s="49">
        <v>16300</v>
      </c>
    </row>
    <row r="2998" spans="1:22" ht="15.75" customHeight="1">
      <c r="A2998" s="139" t="s">
        <v>793</v>
      </c>
      <c r="B2998" s="139" t="s">
        <v>371</v>
      </c>
      <c r="C2998" s="139" t="s">
        <v>753</v>
      </c>
      <c r="D2998" s="139" t="s">
        <v>633</v>
      </c>
      <c r="E2998" s="139" t="s">
        <v>754</v>
      </c>
      <c r="F2998" s="49">
        <v>1370</v>
      </c>
      <c r="G2998" s="49">
        <v>1470</v>
      </c>
      <c r="H2998" s="49">
        <v>1680</v>
      </c>
      <c r="I2998" s="49">
        <v>1590</v>
      </c>
      <c r="J2998" s="49">
        <v>1840</v>
      </c>
      <c r="K2998" s="49">
        <v>1930</v>
      </c>
      <c r="L2998" s="49">
        <v>1970</v>
      </c>
      <c r="M2998" s="49">
        <v>2250</v>
      </c>
      <c r="N2998" s="49">
        <v>2250</v>
      </c>
      <c r="O2998" s="49">
        <v>2120</v>
      </c>
      <c r="P2998" s="49">
        <v>1980</v>
      </c>
      <c r="Q2998" s="49">
        <v>2070</v>
      </c>
      <c r="R2998" s="49">
        <v>2160</v>
      </c>
      <c r="S2998" s="49">
        <v>2260</v>
      </c>
      <c r="T2998" s="49">
        <v>2710</v>
      </c>
      <c r="U2998" s="49">
        <v>2800</v>
      </c>
      <c r="V2998" s="49">
        <v>2850</v>
      </c>
    </row>
    <row r="2999" spans="1:22" ht="15.75" customHeight="1">
      <c r="A2999" s="139" t="s">
        <v>793</v>
      </c>
      <c r="B2999" s="139" t="s">
        <v>377</v>
      </c>
      <c r="C2999" s="139" t="s">
        <v>753</v>
      </c>
      <c r="D2999" s="139" t="s">
        <v>633</v>
      </c>
      <c r="E2999" s="139" t="s">
        <v>754</v>
      </c>
      <c r="F2999" s="49">
        <v>54200</v>
      </c>
      <c r="G2999" s="49">
        <v>55200</v>
      </c>
      <c r="H2999" s="49">
        <v>54300</v>
      </c>
      <c r="I2999" s="49">
        <v>57200</v>
      </c>
      <c r="J2999" s="49">
        <v>55600</v>
      </c>
      <c r="K2999" s="49">
        <v>56300</v>
      </c>
      <c r="L2999" s="49">
        <v>55500</v>
      </c>
      <c r="M2999" s="49">
        <v>54200</v>
      </c>
      <c r="N2999" s="49">
        <v>53100</v>
      </c>
      <c r="O2999" s="49">
        <v>47100</v>
      </c>
      <c r="P2999" s="49">
        <v>49200</v>
      </c>
      <c r="Q2999" s="49">
        <v>47000</v>
      </c>
      <c r="R2999" s="49">
        <v>43600</v>
      </c>
      <c r="S2999" s="49">
        <v>41100</v>
      </c>
      <c r="T2999" s="49">
        <v>41000</v>
      </c>
      <c r="U2999" s="49">
        <v>44000</v>
      </c>
      <c r="V2999" s="49">
        <v>45200</v>
      </c>
    </row>
    <row r="3000" spans="1:22" ht="15.75" customHeight="1">
      <c r="A3000" s="139" t="s">
        <v>793</v>
      </c>
      <c r="B3000" s="139" t="s">
        <v>383</v>
      </c>
      <c r="C3000" s="139" t="s">
        <v>753</v>
      </c>
      <c r="D3000" s="139" t="s">
        <v>633</v>
      </c>
      <c r="E3000" s="139" t="s">
        <v>754</v>
      </c>
      <c r="F3000" s="49">
        <v>246000</v>
      </c>
      <c r="G3000" s="49">
        <v>270000</v>
      </c>
      <c r="H3000" s="49">
        <v>280000</v>
      </c>
      <c r="I3000" s="49">
        <v>291000</v>
      </c>
      <c r="J3000" s="49">
        <v>314000</v>
      </c>
      <c r="K3000" s="49">
        <v>318000</v>
      </c>
      <c r="L3000" s="49">
        <v>322000</v>
      </c>
      <c r="M3000" s="49">
        <v>352000</v>
      </c>
      <c r="N3000" s="49">
        <v>392000</v>
      </c>
      <c r="O3000" s="49">
        <v>420000</v>
      </c>
      <c r="P3000" s="49">
        <v>399000</v>
      </c>
      <c r="Q3000" s="49">
        <v>572000</v>
      </c>
      <c r="R3000" s="49">
        <v>599000</v>
      </c>
      <c r="S3000" s="49">
        <v>449000</v>
      </c>
      <c r="T3000" s="49">
        <v>418000</v>
      </c>
      <c r="U3000" s="49">
        <v>426000</v>
      </c>
      <c r="V3000" s="49">
        <v>427000</v>
      </c>
    </row>
    <row r="3001" spans="1:22" ht="15.75" customHeight="1">
      <c r="A3001" s="139" t="s">
        <v>793</v>
      </c>
      <c r="B3001" s="139" t="s">
        <v>381</v>
      </c>
      <c r="C3001" s="139" t="s">
        <v>753</v>
      </c>
      <c r="D3001" s="139" t="s">
        <v>633</v>
      </c>
      <c r="E3001" s="139" t="s">
        <v>754</v>
      </c>
      <c r="F3001" s="49">
        <v>981000</v>
      </c>
      <c r="G3001" s="49">
        <v>985000</v>
      </c>
      <c r="H3001" s="49">
        <v>994000</v>
      </c>
      <c r="I3001" s="49">
        <v>1040000</v>
      </c>
      <c r="J3001" s="49">
        <v>1090000</v>
      </c>
      <c r="K3001" s="49">
        <v>1150000</v>
      </c>
      <c r="L3001" s="49">
        <v>1220000</v>
      </c>
      <c r="M3001" s="49">
        <v>1320000</v>
      </c>
      <c r="N3001" s="49">
        <v>1470000</v>
      </c>
      <c r="O3001" s="49">
        <v>1630000</v>
      </c>
      <c r="P3001" s="49">
        <v>1610000</v>
      </c>
      <c r="Q3001" s="49">
        <v>1720000</v>
      </c>
      <c r="R3001" s="49">
        <v>1880000</v>
      </c>
      <c r="S3001" s="49">
        <v>1890000</v>
      </c>
      <c r="T3001" s="49">
        <v>2100000</v>
      </c>
      <c r="U3001" s="49">
        <v>2160000</v>
      </c>
      <c r="V3001" s="49">
        <v>2270000</v>
      </c>
    </row>
    <row r="3002" spans="1:22" ht="15.75" customHeight="1">
      <c r="A3002" s="139" t="s">
        <v>793</v>
      </c>
      <c r="B3002" s="139" t="s">
        <v>389</v>
      </c>
      <c r="C3002" s="139" t="s">
        <v>753</v>
      </c>
      <c r="D3002" s="139" t="s">
        <v>633</v>
      </c>
      <c r="E3002" s="139" t="s">
        <v>754</v>
      </c>
      <c r="F3002" s="49">
        <v>39900</v>
      </c>
      <c r="G3002" s="49">
        <v>42300</v>
      </c>
      <c r="H3002" s="49">
        <v>41800</v>
      </c>
      <c r="I3002" s="49">
        <v>40800</v>
      </c>
      <c r="J3002" s="49">
        <v>41300</v>
      </c>
      <c r="K3002" s="49">
        <v>41000</v>
      </c>
      <c r="L3002" s="49">
        <v>40700</v>
      </c>
      <c r="M3002" s="49">
        <v>42300</v>
      </c>
      <c r="N3002" s="49">
        <v>40800</v>
      </c>
      <c r="O3002" s="49">
        <v>38900</v>
      </c>
      <c r="P3002" s="49">
        <v>38900</v>
      </c>
      <c r="Q3002" s="49">
        <v>34600</v>
      </c>
      <c r="R3002" s="49">
        <v>35000</v>
      </c>
      <c r="S3002" s="49">
        <v>33900</v>
      </c>
      <c r="T3002" s="49">
        <v>33100</v>
      </c>
      <c r="U3002" s="49">
        <v>34600</v>
      </c>
      <c r="V3002" s="49">
        <v>36000</v>
      </c>
    </row>
    <row r="3003" spans="1:22" ht="15.75" customHeight="1">
      <c r="A3003" s="139" t="s">
        <v>793</v>
      </c>
      <c r="B3003" s="139" t="s">
        <v>385</v>
      </c>
      <c r="C3003" s="139" t="s">
        <v>753</v>
      </c>
      <c r="D3003" s="139" t="s">
        <v>633</v>
      </c>
      <c r="E3003" s="139" t="s">
        <v>754</v>
      </c>
      <c r="F3003" s="49">
        <v>336000</v>
      </c>
      <c r="G3003" s="49">
        <v>360000</v>
      </c>
      <c r="H3003" s="49">
        <v>367000</v>
      </c>
      <c r="I3003" s="49">
        <v>375000</v>
      </c>
      <c r="J3003" s="49">
        <v>406000</v>
      </c>
      <c r="K3003" s="49">
        <v>429000</v>
      </c>
      <c r="L3003" s="49">
        <v>461000</v>
      </c>
      <c r="M3003" s="49">
        <v>469000</v>
      </c>
      <c r="N3003" s="49">
        <v>487000</v>
      </c>
      <c r="O3003" s="49">
        <v>499000</v>
      </c>
      <c r="P3003" s="49">
        <v>511000</v>
      </c>
      <c r="Q3003" s="49">
        <v>523000</v>
      </c>
      <c r="R3003" s="49">
        <v>542000</v>
      </c>
      <c r="S3003" s="49">
        <v>550000</v>
      </c>
      <c r="T3003" s="49">
        <v>582000</v>
      </c>
      <c r="U3003" s="49">
        <v>576000</v>
      </c>
      <c r="V3003" s="49">
        <v>579000</v>
      </c>
    </row>
    <row r="3004" spans="1:22" ht="15.75" customHeight="1">
      <c r="A3004" s="139" t="s">
        <v>793</v>
      </c>
      <c r="B3004" s="139" t="s">
        <v>387</v>
      </c>
      <c r="C3004" s="139" t="s">
        <v>753</v>
      </c>
      <c r="D3004" s="139" t="s">
        <v>633</v>
      </c>
      <c r="E3004" s="139" t="s">
        <v>754</v>
      </c>
      <c r="F3004" s="49">
        <v>67600</v>
      </c>
      <c r="G3004" s="49">
        <v>80500</v>
      </c>
      <c r="H3004" s="49">
        <v>82000</v>
      </c>
      <c r="I3004" s="49">
        <v>88200</v>
      </c>
      <c r="J3004" s="49">
        <v>97400</v>
      </c>
      <c r="K3004" s="49">
        <v>99800</v>
      </c>
      <c r="L3004" s="49">
        <v>83800</v>
      </c>
      <c r="M3004" s="49">
        <v>47100</v>
      </c>
      <c r="N3004" s="49">
        <v>78500</v>
      </c>
      <c r="O3004" s="49">
        <v>87500</v>
      </c>
      <c r="P3004" s="49">
        <v>94300</v>
      </c>
      <c r="Q3004" s="49">
        <v>111000</v>
      </c>
      <c r="R3004" s="49">
        <v>125000</v>
      </c>
      <c r="S3004" s="49">
        <v>136000</v>
      </c>
      <c r="T3004" s="49">
        <v>137000</v>
      </c>
      <c r="U3004" s="49">
        <v>138000</v>
      </c>
      <c r="V3004" s="49">
        <v>156000</v>
      </c>
    </row>
    <row r="3005" spans="1:22" ht="15.75" customHeight="1">
      <c r="A3005" s="139" t="s">
        <v>793</v>
      </c>
      <c r="B3005" s="139" t="s">
        <v>379</v>
      </c>
      <c r="C3005" s="139" t="s">
        <v>753</v>
      </c>
      <c r="D3005" s="139" t="s">
        <v>633</v>
      </c>
      <c r="E3005" s="139" t="s">
        <v>754</v>
      </c>
      <c r="F3005" s="49">
        <v>2090</v>
      </c>
      <c r="G3005" s="49">
        <v>2040</v>
      </c>
      <c r="H3005" s="49">
        <v>2130</v>
      </c>
      <c r="I3005" s="49">
        <v>2120</v>
      </c>
      <c r="J3005" s="49">
        <v>2190</v>
      </c>
      <c r="K3005" s="49">
        <v>2160</v>
      </c>
      <c r="L3005" s="49">
        <v>2230</v>
      </c>
      <c r="M3005" s="49">
        <v>2240</v>
      </c>
      <c r="N3005" s="49">
        <v>2050</v>
      </c>
      <c r="O3005" s="49">
        <v>1980</v>
      </c>
      <c r="P3005" s="49">
        <v>1890</v>
      </c>
      <c r="Q3005" s="49">
        <v>1810</v>
      </c>
      <c r="R3005" s="49">
        <v>1800</v>
      </c>
      <c r="S3005" s="49">
        <v>1900</v>
      </c>
      <c r="T3005" s="49">
        <v>1920</v>
      </c>
      <c r="U3005" s="49">
        <v>2080</v>
      </c>
      <c r="V3005" s="49">
        <v>2170</v>
      </c>
    </row>
    <row r="3006" spans="1:22" ht="15.75" customHeight="1">
      <c r="A3006" s="139" t="s">
        <v>793</v>
      </c>
      <c r="B3006" s="139" t="s">
        <v>391</v>
      </c>
      <c r="C3006" s="139" t="s">
        <v>753</v>
      </c>
      <c r="D3006" s="139" t="s">
        <v>633</v>
      </c>
      <c r="E3006" s="139" t="s">
        <v>754</v>
      </c>
      <c r="F3006" s="49">
        <v>59100</v>
      </c>
      <c r="G3006" s="49">
        <v>62600</v>
      </c>
      <c r="H3006" s="49">
        <v>58700</v>
      </c>
      <c r="I3006" s="49">
        <v>61900</v>
      </c>
      <c r="J3006" s="49">
        <v>59000</v>
      </c>
      <c r="K3006" s="49">
        <v>57200</v>
      </c>
      <c r="L3006" s="49">
        <v>62200</v>
      </c>
      <c r="M3006" s="49">
        <v>62900</v>
      </c>
      <c r="N3006" s="49">
        <v>67900</v>
      </c>
      <c r="O3006" s="49">
        <v>64200</v>
      </c>
      <c r="P3006" s="49">
        <v>68300</v>
      </c>
      <c r="Q3006" s="49">
        <v>68600</v>
      </c>
      <c r="R3006" s="49">
        <v>74800</v>
      </c>
      <c r="S3006" s="49">
        <v>66300</v>
      </c>
      <c r="T3006" s="49">
        <v>64100</v>
      </c>
      <c r="U3006" s="49">
        <v>67000</v>
      </c>
      <c r="V3006" s="49">
        <v>65900</v>
      </c>
    </row>
    <row r="3007" spans="1:22" ht="15.75" customHeight="1">
      <c r="A3007" s="139" t="s">
        <v>793</v>
      </c>
      <c r="B3007" s="139" t="s">
        <v>393</v>
      </c>
      <c r="C3007" s="139" t="s">
        <v>753</v>
      </c>
      <c r="D3007" s="139" t="s">
        <v>633</v>
      </c>
      <c r="E3007" s="139" t="s">
        <v>754</v>
      </c>
      <c r="F3007" s="49">
        <v>431000</v>
      </c>
      <c r="G3007" s="49">
        <v>430000</v>
      </c>
      <c r="H3007" s="49">
        <v>432000</v>
      </c>
      <c r="I3007" s="49">
        <v>446000</v>
      </c>
      <c r="J3007" s="49">
        <v>451000</v>
      </c>
      <c r="K3007" s="49">
        <v>453000</v>
      </c>
      <c r="L3007" s="49">
        <v>445000</v>
      </c>
      <c r="M3007" s="49">
        <v>439000</v>
      </c>
      <c r="N3007" s="49">
        <v>425000</v>
      </c>
      <c r="O3007" s="49">
        <v>383000</v>
      </c>
      <c r="P3007" s="49">
        <v>388000</v>
      </c>
      <c r="Q3007" s="49">
        <v>381000</v>
      </c>
      <c r="R3007" s="49">
        <v>356000</v>
      </c>
      <c r="S3007" s="49">
        <v>334000</v>
      </c>
      <c r="T3007" s="49">
        <v>310000</v>
      </c>
      <c r="U3007" s="49">
        <v>322000</v>
      </c>
      <c r="V3007" s="49">
        <v>323000</v>
      </c>
    </row>
    <row r="3008" spans="1:22" ht="15.75" customHeight="1">
      <c r="A3008" s="139" t="s">
        <v>793</v>
      </c>
      <c r="B3008" s="139" t="s">
        <v>395</v>
      </c>
      <c r="C3008" s="139" t="s">
        <v>753</v>
      </c>
      <c r="D3008" s="139" t="s">
        <v>633</v>
      </c>
      <c r="E3008" s="139" t="s">
        <v>754</v>
      </c>
      <c r="F3008" s="49">
        <v>10000</v>
      </c>
      <c r="G3008" s="49">
        <v>10300</v>
      </c>
      <c r="H3008" s="49">
        <v>9940</v>
      </c>
      <c r="I3008" s="49">
        <v>10400</v>
      </c>
      <c r="J3008" s="49">
        <v>10300</v>
      </c>
      <c r="K3008" s="49">
        <v>10100</v>
      </c>
      <c r="L3008" s="49">
        <v>11100</v>
      </c>
      <c r="M3008" s="49">
        <v>9350</v>
      </c>
      <c r="N3008" s="49">
        <v>9850</v>
      </c>
      <c r="O3008" s="49">
        <v>7370</v>
      </c>
      <c r="P3008" s="49">
        <v>6940</v>
      </c>
      <c r="Q3008" s="49">
        <v>7480</v>
      </c>
      <c r="R3008" s="49">
        <v>7090</v>
      </c>
      <c r="S3008" s="49">
        <v>7680</v>
      </c>
      <c r="T3008" s="49">
        <v>7000</v>
      </c>
      <c r="U3008" s="49">
        <v>7240</v>
      </c>
      <c r="V3008" s="49">
        <v>7370</v>
      </c>
    </row>
    <row r="3009" spans="1:22" ht="15.75" customHeight="1">
      <c r="A3009" s="139" t="s">
        <v>793</v>
      </c>
      <c r="B3009" s="139" t="s">
        <v>399</v>
      </c>
      <c r="C3009" s="139" t="s">
        <v>753</v>
      </c>
      <c r="D3009" s="139" t="s">
        <v>633</v>
      </c>
      <c r="E3009" s="139" t="s">
        <v>754</v>
      </c>
      <c r="F3009" s="49">
        <v>14200</v>
      </c>
      <c r="G3009" s="49">
        <v>14400</v>
      </c>
      <c r="H3009" s="49">
        <v>15100</v>
      </c>
      <c r="I3009" s="49">
        <v>15700</v>
      </c>
      <c r="J3009" s="49">
        <v>17300</v>
      </c>
      <c r="K3009" s="49">
        <v>19000</v>
      </c>
      <c r="L3009" s="49">
        <v>19100</v>
      </c>
      <c r="M3009" s="49">
        <v>19900</v>
      </c>
      <c r="N3009" s="49">
        <v>19200</v>
      </c>
      <c r="O3009" s="49">
        <v>20000</v>
      </c>
      <c r="P3009" s="49">
        <v>19200</v>
      </c>
      <c r="Q3009" s="49">
        <v>20300</v>
      </c>
      <c r="R3009" s="49">
        <v>22400</v>
      </c>
      <c r="S3009" s="49">
        <v>22300</v>
      </c>
      <c r="T3009" s="49">
        <v>24200</v>
      </c>
      <c r="U3009" s="49">
        <v>18200</v>
      </c>
      <c r="V3009" s="49">
        <v>17500</v>
      </c>
    </row>
    <row r="3010" spans="1:22" ht="15.75" customHeight="1">
      <c r="A3010" s="139" t="s">
        <v>793</v>
      </c>
      <c r="B3010" s="139" t="s">
        <v>397</v>
      </c>
      <c r="C3010" s="139" t="s">
        <v>753</v>
      </c>
      <c r="D3010" s="139" t="s">
        <v>633</v>
      </c>
      <c r="E3010" s="139" t="s">
        <v>754</v>
      </c>
      <c r="F3010" s="49">
        <v>1180000</v>
      </c>
      <c r="G3010" s="49">
        <v>1170000</v>
      </c>
      <c r="H3010" s="49">
        <v>1180000</v>
      </c>
      <c r="I3010" s="49">
        <v>1210000</v>
      </c>
      <c r="J3010" s="49">
        <v>1230000</v>
      </c>
      <c r="K3010" s="49">
        <v>1200000</v>
      </c>
      <c r="L3010" s="49">
        <v>1200000</v>
      </c>
      <c r="M3010" s="49">
        <v>1220000</v>
      </c>
      <c r="N3010" s="49">
        <v>1180000</v>
      </c>
      <c r="O3010" s="49">
        <v>1080000</v>
      </c>
      <c r="P3010" s="49">
        <v>1150000</v>
      </c>
      <c r="Q3010" s="49">
        <v>1170000</v>
      </c>
      <c r="R3010" s="49">
        <v>1200000</v>
      </c>
      <c r="S3010" s="49">
        <v>1220000</v>
      </c>
      <c r="T3010" s="49">
        <v>1190000</v>
      </c>
      <c r="U3010" s="49">
        <v>1150000</v>
      </c>
      <c r="V3010" s="49">
        <v>1140000</v>
      </c>
    </row>
    <row r="3011" spans="1:22" ht="15.75" customHeight="1">
      <c r="A3011" s="139" t="s">
        <v>793</v>
      </c>
      <c r="B3011" s="139" t="s">
        <v>401</v>
      </c>
      <c r="C3011" s="139" t="s">
        <v>753</v>
      </c>
      <c r="D3011" s="139" t="s">
        <v>633</v>
      </c>
      <c r="E3011" s="139" t="s">
        <v>754</v>
      </c>
      <c r="F3011" s="49">
        <v>118000</v>
      </c>
      <c r="G3011" s="49">
        <v>131000</v>
      </c>
      <c r="H3011" s="49">
        <v>133000</v>
      </c>
      <c r="I3011" s="49">
        <v>141000</v>
      </c>
      <c r="J3011" s="49">
        <v>171000</v>
      </c>
      <c r="K3011" s="49">
        <v>175000</v>
      </c>
      <c r="L3011" s="49">
        <v>190000</v>
      </c>
      <c r="M3011" s="49">
        <v>219000</v>
      </c>
      <c r="N3011" s="49">
        <v>230000</v>
      </c>
      <c r="O3011" s="49">
        <v>210000</v>
      </c>
      <c r="P3011" s="49">
        <v>245000</v>
      </c>
      <c r="Q3011" s="49">
        <v>255000</v>
      </c>
      <c r="R3011" s="49">
        <v>239000</v>
      </c>
      <c r="S3011" s="49">
        <v>259000</v>
      </c>
      <c r="T3011" s="49">
        <v>244000</v>
      </c>
      <c r="U3011" s="49">
        <v>237000</v>
      </c>
      <c r="V3011" s="49">
        <v>239000</v>
      </c>
    </row>
    <row r="3012" spans="1:22" ht="15.75" customHeight="1">
      <c r="A3012" s="139" t="s">
        <v>793</v>
      </c>
      <c r="B3012" s="139" t="s">
        <v>403</v>
      </c>
      <c r="C3012" s="139" t="s">
        <v>753</v>
      </c>
      <c r="D3012" s="139" t="s">
        <v>633</v>
      </c>
      <c r="E3012" s="139" t="s">
        <v>754</v>
      </c>
      <c r="F3012" s="49">
        <v>9850</v>
      </c>
      <c r="G3012" s="49">
        <v>8710</v>
      </c>
      <c r="H3012" s="49">
        <v>7230</v>
      </c>
      <c r="I3012" s="49">
        <v>5930</v>
      </c>
      <c r="J3012" s="49">
        <v>6730</v>
      </c>
      <c r="K3012" s="49">
        <v>7510</v>
      </c>
      <c r="L3012" s="49">
        <v>8490</v>
      </c>
      <c r="M3012" s="49">
        <v>8560</v>
      </c>
      <c r="N3012" s="49">
        <v>8830</v>
      </c>
      <c r="O3012" s="49">
        <v>10700</v>
      </c>
      <c r="P3012" s="49">
        <v>10300</v>
      </c>
      <c r="Q3012" s="49">
        <v>11200</v>
      </c>
      <c r="R3012" s="49">
        <v>10200</v>
      </c>
      <c r="S3012" s="49">
        <v>10800</v>
      </c>
      <c r="T3012" s="49">
        <v>11700</v>
      </c>
      <c r="U3012" s="49">
        <v>12100</v>
      </c>
      <c r="V3012" s="49">
        <v>12500</v>
      </c>
    </row>
    <row r="3013" spans="1:22" ht="15.75" customHeight="1">
      <c r="A3013" s="139" t="s">
        <v>793</v>
      </c>
      <c r="B3013" s="139" t="s">
        <v>410</v>
      </c>
      <c r="C3013" s="139" t="s">
        <v>753</v>
      </c>
      <c r="D3013" s="139" t="s">
        <v>633</v>
      </c>
      <c r="E3013" s="139" t="s">
        <v>754</v>
      </c>
      <c r="F3013" s="49">
        <v>4390</v>
      </c>
      <c r="G3013" s="49">
        <v>3660</v>
      </c>
      <c r="H3013" s="49">
        <v>4690</v>
      </c>
      <c r="I3013" s="49">
        <v>5060</v>
      </c>
      <c r="J3013" s="49">
        <v>5440</v>
      </c>
      <c r="K3013" s="49">
        <v>5110</v>
      </c>
      <c r="L3013" s="49">
        <v>4980</v>
      </c>
      <c r="M3013" s="49">
        <v>6020</v>
      </c>
      <c r="N3013" s="49">
        <v>7050</v>
      </c>
      <c r="O3013" s="49">
        <v>6500</v>
      </c>
      <c r="P3013" s="49">
        <v>6010</v>
      </c>
      <c r="Q3013" s="49">
        <v>7150</v>
      </c>
      <c r="R3013" s="49">
        <v>9510</v>
      </c>
      <c r="S3013" s="49">
        <v>9010</v>
      </c>
      <c r="T3013" s="49">
        <v>8750</v>
      </c>
      <c r="U3013" s="49">
        <v>9080</v>
      </c>
      <c r="V3013" s="49">
        <v>9250</v>
      </c>
    </row>
    <row r="3014" spans="1:22" ht="15.75" customHeight="1">
      <c r="A3014" s="139" t="s">
        <v>793</v>
      </c>
      <c r="B3014" s="139" t="s">
        <v>286</v>
      </c>
      <c r="C3014" s="139" t="s">
        <v>753</v>
      </c>
      <c r="D3014" s="139" t="s">
        <v>633</v>
      </c>
      <c r="E3014" s="139" t="s">
        <v>754</v>
      </c>
      <c r="F3014" s="49">
        <v>1980</v>
      </c>
      <c r="G3014" s="49">
        <v>2250</v>
      </c>
      <c r="H3014" s="49">
        <v>2210</v>
      </c>
      <c r="I3014" s="49">
        <v>2380</v>
      </c>
      <c r="J3014" s="49">
        <v>2450</v>
      </c>
      <c r="K3014" s="49">
        <v>2780</v>
      </c>
      <c r="L3014" s="49">
        <v>3000</v>
      </c>
      <c r="M3014" s="49">
        <v>3420</v>
      </c>
      <c r="N3014" s="49">
        <v>3510</v>
      </c>
      <c r="O3014" s="49">
        <v>4190</v>
      </c>
      <c r="P3014" s="49">
        <v>4620</v>
      </c>
      <c r="Q3014" s="49">
        <v>4760</v>
      </c>
      <c r="R3014" s="49">
        <v>4970</v>
      </c>
      <c r="S3014" s="49">
        <v>5070</v>
      </c>
      <c r="T3014" s="49">
        <v>5990</v>
      </c>
      <c r="U3014" s="49">
        <v>6390</v>
      </c>
      <c r="V3014" s="49">
        <v>7540</v>
      </c>
    </row>
    <row r="3015" spans="1:22" ht="15.75" customHeight="1">
      <c r="A3015" s="139" t="s">
        <v>793</v>
      </c>
      <c r="B3015" s="139" t="s">
        <v>405</v>
      </c>
      <c r="C3015" s="139" t="s">
        <v>753</v>
      </c>
      <c r="D3015" s="139" t="s">
        <v>633</v>
      </c>
      <c r="E3015" s="139" t="s">
        <v>754</v>
      </c>
      <c r="F3015" s="49">
        <v>29.3</v>
      </c>
      <c r="G3015" s="49">
        <v>25.7</v>
      </c>
      <c r="H3015" s="49">
        <v>40.299999999999997</v>
      </c>
      <c r="I3015" s="49">
        <v>40.299999999999997</v>
      </c>
      <c r="J3015" s="49">
        <v>44</v>
      </c>
      <c r="K3015" s="49">
        <v>62.3</v>
      </c>
      <c r="L3015" s="49">
        <v>69.7</v>
      </c>
      <c r="M3015" s="49">
        <v>51.3</v>
      </c>
      <c r="N3015" s="49">
        <v>55</v>
      </c>
      <c r="O3015" s="49">
        <v>40.299999999999997</v>
      </c>
      <c r="P3015" s="49">
        <v>62.3</v>
      </c>
      <c r="Q3015" s="49">
        <v>62.3</v>
      </c>
      <c r="R3015" s="49">
        <v>62.3</v>
      </c>
      <c r="S3015" s="49">
        <v>62.3</v>
      </c>
      <c r="T3015" s="49">
        <v>70.900000000000006</v>
      </c>
      <c r="U3015" s="49">
        <v>75.7</v>
      </c>
      <c r="V3015" s="49">
        <v>89.3</v>
      </c>
    </row>
    <row r="3016" spans="1:22" ht="15.75" customHeight="1">
      <c r="A3016" s="139" t="s">
        <v>793</v>
      </c>
      <c r="B3016" s="139" t="s">
        <v>514</v>
      </c>
      <c r="C3016" s="139" t="s">
        <v>753</v>
      </c>
      <c r="D3016" s="139" t="s">
        <v>633</v>
      </c>
      <c r="E3016" s="139" t="s">
        <v>754</v>
      </c>
      <c r="F3016" s="49">
        <v>172</v>
      </c>
      <c r="G3016" s="49">
        <v>176</v>
      </c>
      <c r="H3016" s="49">
        <v>198</v>
      </c>
      <c r="I3016" s="49">
        <v>198</v>
      </c>
      <c r="J3016" s="49">
        <v>213</v>
      </c>
      <c r="K3016" s="49">
        <v>198</v>
      </c>
      <c r="L3016" s="49">
        <v>202</v>
      </c>
      <c r="M3016" s="49">
        <v>216</v>
      </c>
      <c r="N3016" s="49">
        <v>216</v>
      </c>
      <c r="O3016" s="49">
        <v>224</v>
      </c>
      <c r="P3016" s="49">
        <v>220</v>
      </c>
      <c r="Q3016" s="49">
        <v>231</v>
      </c>
      <c r="R3016" s="49">
        <v>220</v>
      </c>
      <c r="S3016" s="49">
        <v>224</v>
      </c>
      <c r="T3016" s="49">
        <v>231</v>
      </c>
      <c r="U3016" s="49">
        <v>239</v>
      </c>
      <c r="V3016" s="49">
        <v>243</v>
      </c>
    </row>
    <row r="3017" spans="1:22" ht="15.75" customHeight="1">
      <c r="A3017" s="139" t="s">
        <v>793</v>
      </c>
      <c r="B3017" s="139" t="s">
        <v>548</v>
      </c>
      <c r="C3017" s="139" t="s">
        <v>753</v>
      </c>
      <c r="D3017" s="139" t="s">
        <v>633</v>
      </c>
      <c r="E3017" s="139" t="s">
        <v>754</v>
      </c>
      <c r="F3017" s="49">
        <v>422000</v>
      </c>
      <c r="G3017" s="49">
        <v>424000</v>
      </c>
      <c r="H3017" s="49">
        <v>438000</v>
      </c>
      <c r="I3017" s="49">
        <v>436000</v>
      </c>
      <c r="J3017" s="49">
        <v>454000</v>
      </c>
      <c r="K3017" s="49">
        <v>437000</v>
      </c>
      <c r="L3017" s="49">
        <v>444000</v>
      </c>
      <c r="M3017" s="49">
        <v>470000</v>
      </c>
      <c r="N3017" s="49">
        <v>482000</v>
      </c>
      <c r="O3017" s="49">
        <v>484000</v>
      </c>
      <c r="P3017" s="49">
        <v>543000</v>
      </c>
      <c r="Q3017" s="49">
        <v>565000</v>
      </c>
      <c r="R3017" s="49">
        <v>561000</v>
      </c>
      <c r="S3017" s="49">
        <v>569000</v>
      </c>
      <c r="T3017" s="49">
        <v>564000</v>
      </c>
      <c r="U3017" s="49">
        <v>573000</v>
      </c>
      <c r="V3017" s="49">
        <v>582000</v>
      </c>
    </row>
    <row r="3018" spans="1:22" ht="15.75" customHeight="1">
      <c r="A3018" s="139" t="s">
        <v>793</v>
      </c>
      <c r="B3018" s="139" t="s">
        <v>408</v>
      </c>
      <c r="C3018" s="139" t="s">
        <v>753</v>
      </c>
      <c r="D3018" s="139" t="s">
        <v>633</v>
      </c>
      <c r="E3018" s="139" t="s">
        <v>754</v>
      </c>
      <c r="F3018" s="49">
        <v>52000</v>
      </c>
      <c r="G3018" s="49">
        <v>56600</v>
      </c>
      <c r="H3018" s="49">
        <v>57000</v>
      </c>
      <c r="I3018" s="49">
        <v>58500</v>
      </c>
      <c r="J3018" s="49">
        <v>61700</v>
      </c>
      <c r="K3018" s="49">
        <v>70500</v>
      </c>
      <c r="L3018" s="49">
        <v>72200</v>
      </c>
      <c r="M3018" s="49">
        <v>73600</v>
      </c>
      <c r="N3018" s="49">
        <v>81000</v>
      </c>
      <c r="O3018" s="49">
        <v>85900</v>
      </c>
      <c r="P3018" s="49">
        <v>88200</v>
      </c>
      <c r="Q3018" s="49">
        <v>89500</v>
      </c>
      <c r="R3018" s="49">
        <v>101000</v>
      </c>
      <c r="S3018" s="49">
        <v>96400</v>
      </c>
      <c r="T3018" s="49">
        <v>86000</v>
      </c>
      <c r="U3018" s="49">
        <v>93800</v>
      </c>
      <c r="V3018" s="49">
        <v>95100</v>
      </c>
    </row>
    <row r="3019" spans="1:22" ht="15.75" customHeight="1">
      <c r="A3019" s="139" t="s">
        <v>793</v>
      </c>
      <c r="B3019" s="139" t="s">
        <v>412</v>
      </c>
      <c r="C3019" s="139" t="s">
        <v>753</v>
      </c>
      <c r="D3019" s="139" t="s">
        <v>633</v>
      </c>
      <c r="E3019" s="139" t="s">
        <v>754</v>
      </c>
      <c r="F3019" s="49">
        <v>891</v>
      </c>
      <c r="G3019" s="49">
        <v>825</v>
      </c>
      <c r="H3019" s="49">
        <v>1030</v>
      </c>
      <c r="I3019" s="49">
        <v>975</v>
      </c>
      <c r="J3019" s="49">
        <v>1270</v>
      </c>
      <c r="K3019" s="49">
        <v>1280</v>
      </c>
      <c r="L3019" s="49">
        <v>1350</v>
      </c>
      <c r="M3019" s="49">
        <v>711</v>
      </c>
      <c r="N3019" s="49">
        <v>748</v>
      </c>
      <c r="O3019" s="49">
        <v>759</v>
      </c>
      <c r="P3019" s="49">
        <v>1050</v>
      </c>
      <c r="Q3019" s="49">
        <v>975</v>
      </c>
      <c r="R3019" s="49">
        <v>946</v>
      </c>
      <c r="S3019" s="49">
        <v>829</v>
      </c>
      <c r="T3019" s="49">
        <v>755</v>
      </c>
      <c r="U3019" s="49">
        <v>806</v>
      </c>
      <c r="V3019" s="49">
        <v>951</v>
      </c>
    </row>
    <row r="3020" spans="1:22" ht="15.75" customHeight="1">
      <c r="A3020" s="139" t="s">
        <v>793</v>
      </c>
      <c r="B3020" s="139" t="s">
        <v>416</v>
      </c>
      <c r="C3020" s="139" t="s">
        <v>753</v>
      </c>
      <c r="D3020" s="139" t="s">
        <v>633</v>
      </c>
      <c r="E3020" s="139" t="s">
        <v>754</v>
      </c>
      <c r="F3020" s="49">
        <v>13800</v>
      </c>
      <c r="G3020" s="49">
        <v>14700</v>
      </c>
      <c r="H3020" s="49">
        <v>14600</v>
      </c>
      <c r="I3020" s="49">
        <v>16200</v>
      </c>
      <c r="J3020" s="49">
        <v>14600</v>
      </c>
      <c r="K3020" s="49">
        <v>13900</v>
      </c>
      <c r="L3020" s="49">
        <v>12800</v>
      </c>
      <c r="M3020" s="49">
        <v>11500</v>
      </c>
      <c r="N3020" s="49">
        <v>15100</v>
      </c>
      <c r="O3020" s="49">
        <v>18400</v>
      </c>
      <c r="P3020" s="49">
        <v>17400</v>
      </c>
      <c r="Q3020" s="49">
        <v>17700</v>
      </c>
      <c r="R3020" s="49">
        <v>20000</v>
      </c>
      <c r="S3020" s="49">
        <v>19700</v>
      </c>
      <c r="T3020" s="49">
        <v>21300</v>
      </c>
      <c r="U3020" s="49">
        <v>14800</v>
      </c>
      <c r="V3020" s="49">
        <v>14200</v>
      </c>
    </row>
    <row r="3021" spans="1:22" ht="15.75" customHeight="1">
      <c r="A3021" s="139" t="s">
        <v>793</v>
      </c>
      <c r="B3021" s="139" t="s">
        <v>420</v>
      </c>
      <c r="C3021" s="139" t="s">
        <v>753</v>
      </c>
      <c r="D3021" s="139" t="s">
        <v>633</v>
      </c>
      <c r="E3021" s="139" t="s">
        <v>754</v>
      </c>
      <c r="F3021" s="49">
        <v>385</v>
      </c>
      <c r="G3021" s="49">
        <v>458</v>
      </c>
      <c r="H3021" s="49">
        <v>462</v>
      </c>
      <c r="I3021" s="49">
        <v>510</v>
      </c>
      <c r="J3021" s="49">
        <v>557</v>
      </c>
      <c r="K3021" s="49">
        <v>653</v>
      </c>
      <c r="L3021" s="49">
        <v>671</v>
      </c>
      <c r="M3021" s="49">
        <v>590</v>
      </c>
      <c r="N3021" s="49">
        <v>517</v>
      </c>
      <c r="O3021" s="49">
        <v>480</v>
      </c>
      <c r="P3021" s="49">
        <v>755</v>
      </c>
      <c r="Q3021" s="49">
        <v>851</v>
      </c>
      <c r="R3021" s="49">
        <v>964</v>
      </c>
      <c r="S3021" s="49">
        <v>862</v>
      </c>
      <c r="T3021" s="49">
        <v>805</v>
      </c>
      <c r="U3021" s="49">
        <v>961</v>
      </c>
      <c r="V3021" s="49">
        <v>967</v>
      </c>
    </row>
    <row r="3022" spans="1:22" ht="15.75" customHeight="1">
      <c r="A3022" s="139" t="s">
        <v>793</v>
      </c>
      <c r="B3022" s="139" t="s">
        <v>422</v>
      </c>
      <c r="C3022" s="139" t="s">
        <v>753</v>
      </c>
      <c r="D3022" s="139" t="s">
        <v>633</v>
      </c>
      <c r="E3022" s="139" t="s">
        <v>754</v>
      </c>
      <c r="F3022" s="49">
        <v>43000</v>
      </c>
      <c r="G3022" s="49">
        <v>44000</v>
      </c>
      <c r="H3022" s="49">
        <v>43600</v>
      </c>
      <c r="I3022" s="49">
        <v>44800</v>
      </c>
      <c r="J3022" s="49">
        <v>46800</v>
      </c>
      <c r="K3022" s="49">
        <v>45300</v>
      </c>
      <c r="L3022" s="49">
        <v>44900</v>
      </c>
      <c r="M3022" s="49">
        <v>41800</v>
      </c>
      <c r="N3022" s="49">
        <v>45700</v>
      </c>
      <c r="O3022" s="49">
        <v>48500</v>
      </c>
      <c r="P3022" s="49">
        <v>51800</v>
      </c>
      <c r="Q3022" s="49">
        <v>35400</v>
      </c>
      <c r="R3022" s="49">
        <v>44100</v>
      </c>
      <c r="S3022" s="49">
        <v>49000</v>
      </c>
      <c r="T3022" s="49">
        <v>47400</v>
      </c>
      <c r="U3022" s="49">
        <v>44000</v>
      </c>
      <c r="V3022" s="49">
        <v>43500</v>
      </c>
    </row>
    <row r="3023" spans="1:22" ht="15.75" customHeight="1">
      <c r="A3023" s="139" t="s">
        <v>793</v>
      </c>
      <c r="B3023" s="139" t="s">
        <v>516</v>
      </c>
      <c r="C3023" s="139" t="s">
        <v>753</v>
      </c>
      <c r="D3023" s="139" t="s">
        <v>633</v>
      </c>
      <c r="E3023" s="139" t="s">
        <v>754</v>
      </c>
      <c r="F3023" s="49">
        <v>330</v>
      </c>
      <c r="G3023" s="49">
        <v>363</v>
      </c>
      <c r="H3023" s="49">
        <v>326</v>
      </c>
      <c r="I3023" s="49">
        <v>359</v>
      </c>
      <c r="J3023" s="49">
        <v>356</v>
      </c>
      <c r="K3023" s="49">
        <v>367</v>
      </c>
      <c r="L3023" s="49">
        <v>367</v>
      </c>
      <c r="M3023" s="49">
        <v>385</v>
      </c>
      <c r="N3023" s="49">
        <v>396</v>
      </c>
      <c r="O3023" s="49">
        <v>385</v>
      </c>
      <c r="P3023" s="49">
        <v>403</v>
      </c>
      <c r="Q3023" s="49">
        <v>407</v>
      </c>
      <c r="R3023" s="49">
        <v>407</v>
      </c>
      <c r="S3023" s="49">
        <v>407</v>
      </c>
      <c r="T3023" s="49">
        <v>411</v>
      </c>
      <c r="U3023" s="49">
        <v>426</v>
      </c>
      <c r="V3023" s="49">
        <v>433</v>
      </c>
    </row>
    <row r="3024" spans="1:22" ht="15.75" customHeight="1">
      <c r="A3024" s="139" t="s">
        <v>793</v>
      </c>
      <c r="B3024" s="139" t="s">
        <v>765</v>
      </c>
      <c r="C3024" s="139" t="s">
        <v>753</v>
      </c>
      <c r="D3024" s="139" t="s">
        <v>633</v>
      </c>
      <c r="E3024" s="139" t="s">
        <v>754</v>
      </c>
      <c r="F3024" s="49">
        <v>98700</v>
      </c>
      <c r="G3024" s="49">
        <v>107000</v>
      </c>
      <c r="H3024" s="49">
        <v>113000</v>
      </c>
      <c r="I3024" s="49">
        <v>124000</v>
      </c>
      <c r="J3024" s="49">
        <v>133000</v>
      </c>
      <c r="K3024" s="49">
        <v>137000</v>
      </c>
      <c r="L3024" s="49">
        <v>150000</v>
      </c>
      <c r="M3024" s="49">
        <v>157000</v>
      </c>
      <c r="N3024" s="49">
        <v>164000</v>
      </c>
      <c r="O3024" s="49">
        <v>178000</v>
      </c>
      <c r="P3024" s="49">
        <v>195000</v>
      </c>
      <c r="Q3024" s="49">
        <v>206000</v>
      </c>
      <c r="R3024" s="49">
        <v>209000</v>
      </c>
      <c r="S3024" s="49">
        <v>227000</v>
      </c>
      <c r="T3024" s="49">
        <v>252000</v>
      </c>
      <c r="U3024" s="49">
        <v>266000</v>
      </c>
      <c r="V3024" s="49">
        <v>280000</v>
      </c>
    </row>
    <row r="3025" spans="1:22" ht="15.75" customHeight="1">
      <c r="A3025" s="139" t="s">
        <v>793</v>
      </c>
      <c r="B3025" s="139" t="s">
        <v>424</v>
      </c>
      <c r="C3025" s="139" t="s">
        <v>753</v>
      </c>
      <c r="D3025" s="139" t="s">
        <v>633</v>
      </c>
      <c r="E3025" s="139" t="s">
        <v>754</v>
      </c>
      <c r="F3025" s="49">
        <v>194</v>
      </c>
      <c r="G3025" s="49">
        <v>205</v>
      </c>
      <c r="H3025" s="49">
        <v>206</v>
      </c>
      <c r="I3025" s="49">
        <v>206</v>
      </c>
      <c r="J3025" s="49">
        <v>204</v>
      </c>
      <c r="K3025" s="49">
        <v>207</v>
      </c>
      <c r="L3025" s="49">
        <v>213</v>
      </c>
      <c r="M3025" s="49">
        <v>175</v>
      </c>
      <c r="N3025" s="49">
        <v>198</v>
      </c>
      <c r="O3025" s="49">
        <v>196</v>
      </c>
      <c r="P3025" s="49">
        <v>164</v>
      </c>
      <c r="Q3025" s="49">
        <v>158</v>
      </c>
      <c r="R3025" s="49">
        <v>164</v>
      </c>
      <c r="S3025" s="49">
        <v>178</v>
      </c>
      <c r="T3025" s="49">
        <v>144</v>
      </c>
      <c r="U3025" s="49">
        <v>142</v>
      </c>
      <c r="V3025" s="49">
        <v>133</v>
      </c>
    </row>
    <row r="3026" spans="1:22" ht="15.75" customHeight="1">
      <c r="A3026" s="139" t="s">
        <v>793</v>
      </c>
      <c r="B3026" s="139" t="s">
        <v>554</v>
      </c>
      <c r="C3026" s="139" t="s">
        <v>753</v>
      </c>
      <c r="D3026" s="139" t="s">
        <v>633</v>
      </c>
      <c r="E3026" s="139" t="s">
        <v>754</v>
      </c>
      <c r="F3026" s="49">
        <v>9740</v>
      </c>
      <c r="G3026" s="49">
        <v>9890</v>
      </c>
      <c r="H3026" s="49">
        <v>10500</v>
      </c>
      <c r="I3026" s="49">
        <v>10500</v>
      </c>
      <c r="J3026" s="49">
        <v>11600</v>
      </c>
      <c r="K3026" s="49">
        <v>11400</v>
      </c>
      <c r="L3026" s="49">
        <v>11200</v>
      </c>
      <c r="M3026" s="49">
        <v>11500</v>
      </c>
      <c r="N3026" s="49">
        <v>11300</v>
      </c>
      <c r="O3026" s="49">
        <v>12200</v>
      </c>
      <c r="P3026" s="49">
        <v>12400</v>
      </c>
      <c r="Q3026" s="49">
        <v>14100</v>
      </c>
      <c r="R3026" s="49">
        <v>15000</v>
      </c>
      <c r="S3026" s="49">
        <v>14500</v>
      </c>
      <c r="T3026" s="49">
        <v>17500</v>
      </c>
      <c r="U3026" s="49">
        <v>19800</v>
      </c>
      <c r="V3026" s="49">
        <v>20900</v>
      </c>
    </row>
    <row r="3027" spans="1:22" ht="15.75" customHeight="1">
      <c r="A3027" s="139" t="s">
        <v>793</v>
      </c>
      <c r="B3027" s="139" t="s">
        <v>418</v>
      </c>
      <c r="C3027" s="139" t="s">
        <v>753</v>
      </c>
      <c r="D3027" s="139" t="s">
        <v>633</v>
      </c>
      <c r="E3027" s="139" t="s">
        <v>754</v>
      </c>
      <c r="F3027" s="49">
        <v>1850</v>
      </c>
      <c r="G3027" s="49">
        <v>1880</v>
      </c>
      <c r="H3027" s="49">
        <v>1900</v>
      </c>
      <c r="I3027" s="49">
        <v>1930</v>
      </c>
      <c r="J3027" s="49">
        <v>1980</v>
      </c>
      <c r="K3027" s="49">
        <v>2010</v>
      </c>
      <c r="L3027" s="49">
        <v>2040</v>
      </c>
      <c r="M3027" s="49">
        <v>2080</v>
      </c>
      <c r="N3027" s="49">
        <v>2130</v>
      </c>
      <c r="O3027" s="49">
        <v>2220</v>
      </c>
      <c r="P3027" s="49">
        <v>2280</v>
      </c>
      <c r="Q3027" s="49">
        <v>2330</v>
      </c>
      <c r="R3027" s="49">
        <v>2400</v>
      </c>
      <c r="S3027" s="49">
        <v>2430</v>
      </c>
      <c r="T3027" s="49">
        <v>2470</v>
      </c>
      <c r="U3027" s="49">
        <v>2530</v>
      </c>
      <c r="V3027" s="49">
        <v>2550</v>
      </c>
    </row>
    <row r="3028" spans="1:22" ht="15.75" customHeight="1">
      <c r="A3028" s="139" t="s">
        <v>793</v>
      </c>
      <c r="B3028" s="139" t="s">
        <v>426</v>
      </c>
      <c r="C3028" s="139" t="s">
        <v>753</v>
      </c>
      <c r="D3028" s="139" t="s">
        <v>633</v>
      </c>
      <c r="E3028" s="139" t="s">
        <v>754</v>
      </c>
      <c r="F3028" s="49">
        <v>11900</v>
      </c>
      <c r="G3028" s="49">
        <v>12600</v>
      </c>
      <c r="H3028" s="49">
        <v>12800</v>
      </c>
      <c r="I3028" s="49">
        <v>12500</v>
      </c>
      <c r="J3028" s="49">
        <v>12900</v>
      </c>
      <c r="K3028" s="49">
        <v>13500</v>
      </c>
      <c r="L3028" s="49">
        <v>13600</v>
      </c>
      <c r="M3028" s="49">
        <v>14600</v>
      </c>
      <c r="N3028" s="49">
        <v>14500</v>
      </c>
      <c r="O3028" s="49">
        <v>12200</v>
      </c>
      <c r="P3028" s="49">
        <v>13100</v>
      </c>
      <c r="Q3028" s="49">
        <v>13300</v>
      </c>
      <c r="R3028" s="49">
        <v>13300</v>
      </c>
      <c r="S3028" s="49">
        <v>12100</v>
      </c>
      <c r="T3028" s="49">
        <v>12400</v>
      </c>
      <c r="U3028" s="49">
        <v>12700</v>
      </c>
      <c r="V3028" s="49">
        <v>13100</v>
      </c>
    </row>
    <row r="3029" spans="1:22" ht="15.75" customHeight="1">
      <c r="A3029" s="139" t="s">
        <v>793</v>
      </c>
      <c r="B3029" s="139" t="s">
        <v>428</v>
      </c>
      <c r="C3029" s="139" t="s">
        <v>753</v>
      </c>
      <c r="D3029" s="139" t="s">
        <v>633</v>
      </c>
      <c r="E3029" s="139" t="s">
        <v>754</v>
      </c>
      <c r="F3029" s="49">
        <v>7870</v>
      </c>
      <c r="G3029" s="49">
        <v>8440</v>
      </c>
      <c r="H3029" s="49">
        <v>9050</v>
      </c>
      <c r="I3029" s="49">
        <v>9540</v>
      </c>
      <c r="J3029" s="49">
        <v>10900</v>
      </c>
      <c r="K3029" s="49">
        <v>11200</v>
      </c>
      <c r="L3029" s="49">
        <v>10900</v>
      </c>
      <c r="M3029" s="49">
        <v>10500</v>
      </c>
      <c r="N3029" s="49">
        <v>10400</v>
      </c>
      <c r="O3029" s="49">
        <v>9900</v>
      </c>
      <c r="P3029" s="49">
        <v>10400</v>
      </c>
      <c r="Q3029" s="49">
        <v>10300</v>
      </c>
      <c r="R3029" s="49">
        <v>10100</v>
      </c>
      <c r="S3029" s="49">
        <v>9570</v>
      </c>
      <c r="T3029" s="49">
        <v>9160</v>
      </c>
      <c r="U3029" s="49">
        <v>8840</v>
      </c>
      <c r="V3029" s="49">
        <v>8700</v>
      </c>
    </row>
    <row r="3030" spans="1:22" ht="15.75" customHeight="1">
      <c r="A3030" s="139" t="s">
        <v>793</v>
      </c>
      <c r="B3030" s="139" t="s">
        <v>414</v>
      </c>
      <c r="C3030" s="139" t="s">
        <v>753</v>
      </c>
      <c r="D3030" s="139" t="s">
        <v>633</v>
      </c>
      <c r="E3030" s="139" t="s">
        <v>754</v>
      </c>
      <c r="F3030" s="49">
        <v>6350</v>
      </c>
      <c r="G3030" s="49">
        <v>6990</v>
      </c>
      <c r="H3030" s="49">
        <v>6780</v>
      </c>
      <c r="I3030" s="49">
        <v>7220</v>
      </c>
      <c r="J3030" s="49">
        <v>7260</v>
      </c>
      <c r="K3030" s="49">
        <v>7370</v>
      </c>
      <c r="L3030" s="49">
        <v>7880</v>
      </c>
      <c r="M3030" s="49">
        <v>8170</v>
      </c>
      <c r="N3030" s="49">
        <v>7750</v>
      </c>
      <c r="O3030" s="49">
        <v>7050</v>
      </c>
      <c r="P3030" s="49">
        <v>7760</v>
      </c>
      <c r="Q3030" s="49">
        <v>6920</v>
      </c>
      <c r="R3030" s="49">
        <v>6610</v>
      </c>
      <c r="S3030" s="49">
        <v>6580</v>
      </c>
      <c r="T3030" s="49">
        <v>6380</v>
      </c>
      <c r="U3030" s="49">
        <v>6540</v>
      </c>
      <c r="V3030" s="49">
        <v>6810</v>
      </c>
    </row>
    <row r="3031" spans="1:22" ht="15.75" customHeight="1">
      <c r="A3031" s="139" t="s">
        <v>793</v>
      </c>
      <c r="B3031" s="139" t="s">
        <v>766</v>
      </c>
      <c r="C3031" s="139" t="s">
        <v>753</v>
      </c>
      <c r="D3031" s="139" t="s">
        <v>633</v>
      </c>
      <c r="E3031" s="139" t="s">
        <v>754</v>
      </c>
      <c r="F3031" s="49">
        <v>1630</v>
      </c>
      <c r="G3031" s="49">
        <v>1690</v>
      </c>
      <c r="H3031" s="49">
        <v>1520</v>
      </c>
      <c r="I3031" s="49">
        <v>1530</v>
      </c>
      <c r="J3031" s="49">
        <v>1720</v>
      </c>
      <c r="K3031" s="49">
        <v>1830</v>
      </c>
      <c r="L3031" s="49">
        <v>1620</v>
      </c>
      <c r="M3031" s="49">
        <v>1540</v>
      </c>
      <c r="N3031" s="49">
        <v>1340</v>
      </c>
      <c r="O3031" s="49">
        <v>2080</v>
      </c>
      <c r="P3031" s="49">
        <v>1410</v>
      </c>
      <c r="Q3031" s="49">
        <v>1450</v>
      </c>
      <c r="R3031" s="49">
        <v>1310</v>
      </c>
      <c r="S3031" s="49">
        <v>1180</v>
      </c>
      <c r="T3031" s="49">
        <v>1290</v>
      </c>
      <c r="U3031" s="49">
        <v>1370</v>
      </c>
      <c r="V3031" s="49">
        <v>1620</v>
      </c>
    </row>
    <row r="3032" spans="1:22" ht="15.75" customHeight="1">
      <c r="A3032" s="139" t="s">
        <v>793</v>
      </c>
      <c r="B3032" s="139" t="s">
        <v>462</v>
      </c>
      <c r="C3032" s="139" t="s">
        <v>753</v>
      </c>
      <c r="D3032" s="139" t="s">
        <v>633</v>
      </c>
      <c r="E3032" s="139" t="s">
        <v>754</v>
      </c>
      <c r="F3032" s="49">
        <v>29900</v>
      </c>
      <c r="G3032" s="49">
        <v>32700</v>
      </c>
      <c r="H3032" s="49">
        <v>33200</v>
      </c>
      <c r="I3032" s="49">
        <v>32400</v>
      </c>
      <c r="J3032" s="49">
        <v>37800</v>
      </c>
      <c r="K3032" s="49">
        <v>40300</v>
      </c>
      <c r="L3032" s="49">
        <v>41800</v>
      </c>
      <c r="M3032" s="49">
        <v>43900</v>
      </c>
      <c r="N3032" s="49">
        <v>45900</v>
      </c>
      <c r="O3032" s="49">
        <v>45200</v>
      </c>
      <c r="P3032" s="49">
        <v>49000</v>
      </c>
      <c r="Q3032" s="49">
        <v>50700</v>
      </c>
      <c r="R3032" s="49">
        <v>54600</v>
      </c>
      <c r="S3032" s="49">
        <v>50700</v>
      </c>
      <c r="T3032" s="49">
        <v>52000</v>
      </c>
      <c r="U3032" s="49">
        <v>52800</v>
      </c>
      <c r="V3032" s="49">
        <v>53000</v>
      </c>
    </row>
    <row r="3033" spans="1:22" ht="15.75" customHeight="1">
      <c r="A3033" s="139" t="s">
        <v>793</v>
      </c>
      <c r="B3033" s="139" t="s">
        <v>456</v>
      </c>
      <c r="C3033" s="139" t="s">
        <v>753</v>
      </c>
      <c r="D3033" s="139" t="s">
        <v>633</v>
      </c>
      <c r="E3033" s="139" t="s">
        <v>754</v>
      </c>
      <c r="F3033" s="49">
        <v>91.4</v>
      </c>
      <c r="G3033" s="49">
        <v>94.3</v>
      </c>
      <c r="H3033" s="49">
        <v>94.4</v>
      </c>
      <c r="I3033" s="49">
        <v>91.4</v>
      </c>
      <c r="J3033" s="49">
        <v>87.1</v>
      </c>
      <c r="K3033" s="49">
        <v>85.1</v>
      </c>
      <c r="L3033" s="49">
        <v>78.8</v>
      </c>
      <c r="M3033" s="49">
        <v>80</v>
      </c>
      <c r="N3033" s="49">
        <v>78.5</v>
      </c>
      <c r="O3033" s="49">
        <v>75.5</v>
      </c>
      <c r="P3033" s="49">
        <v>71.8</v>
      </c>
      <c r="Q3033" s="49">
        <v>69.3</v>
      </c>
      <c r="R3033" s="49">
        <v>72.2</v>
      </c>
      <c r="S3033" s="49">
        <v>71.900000000000006</v>
      </c>
      <c r="T3033" s="49">
        <v>65.7</v>
      </c>
      <c r="U3033" s="49">
        <v>66.099999999999994</v>
      </c>
      <c r="V3033" s="49">
        <v>63.5</v>
      </c>
    </row>
    <row r="3034" spans="1:22" ht="15.75" customHeight="1">
      <c r="A3034" s="139" t="s">
        <v>793</v>
      </c>
      <c r="B3034" s="139" t="s">
        <v>454</v>
      </c>
      <c r="C3034" s="139" t="s">
        <v>753</v>
      </c>
      <c r="D3034" s="139" t="s">
        <v>633</v>
      </c>
      <c r="E3034" s="139" t="s">
        <v>754</v>
      </c>
      <c r="F3034" s="49">
        <v>3400</v>
      </c>
      <c r="G3034" s="49">
        <v>3620</v>
      </c>
      <c r="H3034" s="49">
        <v>3840</v>
      </c>
      <c r="I3034" s="49">
        <v>4160</v>
      </c>
      <c r="J3034" s="49">
        <v>4330</v>
      </c>
      <c r="K3034" s="49">
        <v>4570</v>
      </c>
      <c r="L3034" s="49">
        <v>4580</v>
      </c>
      <c r="M3034" s="49">
        <v>4280</v>
      </c>
      <c r="N3034" s="49">
        <v>4400</v>
      </c>
      <c r="O3034" s="49">
        <v>4200</v>
      </c>
      <c r="P3034" s="49">
        <v>4480</v>
      </c>
      <c r="Q3034" s="49">
        <v>4540</v>
      </c>
      <c r="R3034" s="49">
        <v>4330</v>
      </c>
      <c r="S3034" s="49">
        <v>4430</v>
      </c>
      <c r="T3034" s="49">
        <v>4280</v>
      </c>
      <c r="U3034" s="49">
        <v>5710</v>
      </c>
      <c r="V3034" s="49">
        <v>5820</v>
      </c>
    </row>
    <row r="3035" spans="1:22" ht="15.75" customHeight="1">
      <c r="A3035" s="139" t="s">
        <v>793</v>
      </c>
      <c r="B3035" s="139" t="s">
        <v>432</v>
      </c>
      <c r="C3035" s="139" t="s">
        <v>753</v>
      </c>
      <c r="D3035" s="139" t="s">
        <v>633</v>
      </c>
      <c r="E3035" s="139" t="s">
        <v>754</v>
      </c>
      <c r="F3035" s="49">
        <v>1840</v>
      </c>
      <c r="G3035" s="49">
        <v>1710</v>
      </c>
      <c r="H3035" s="49">
        <v>1220</v>
      </c>
      <c r="I3035" s="49">
        <v>1600</v>
      </c>
      <c r="J3035" s="49">
        <v>1720</v>
      </c>
      <c r="K3035" s="49">
        <v>1670</v>
      </c>
      <c r="L3035" s="49">
        <v>1610</v>
      </c>
      <c r="M3035" s="49">
        <v>1680</v>
      </c>
      <c r="N3035" s="49">
        <v>1810</v>
      </c>
      <c r="O3035" s="49">
        <v>1700</v>
      </c>
      <c r="P3035" s="49">
        <v>1880</v>
      </c>
      <c r="Q3035" s="49">
        <v>2240</v>
      </c>
      <c r="R3035" s="49">
        <v>2590</v>
      </c>
      <c r="S3035" s="49">
        <v>3000</v>
      </c>
      <c r="T3035" s="49">
        <v>2950</v>
      </c>
      <c r="U3035" s="49">
        <v>3060</v>
      </c>
      <c r="V3035" s="49">
        <v>3160</v>
      </c>
    </row>
    <row r="3036" spans="1:22" ht="15.75" customHeight="1">
      <c r="A3036" s="139" t="s">
        <v>793</v>
      </c>
      <c r="B3036" s="139" t="s">
        <v>438</v>
      </c>
      <c r="C3036" s="139" t="s">
        <v>753</v>
      </c>
      <c r="D3036" s="139" t="s">
        <v>633</v>
      </c>
      <c r="E3036" s="139" t="s">
        <v>754</v>
      </c>
      <c r="F3036" s="49">
        <v>451</v>
      </c>
      <c r="G3036" s="49">
        <v>462</v>
      </c>
      <c r="H3036" s="49">
        <v>594</v>
      </c>
      <c r="I3036" s="49">
        <v>506</v>
      </c>
      <c r="J3036" s="49">
        <v>667</v>
      </c>
      <c r="K3036" s="49">
        <v>601</v>
      </c>
      <c r="L3036" s="49">
        <v>759</v>
      </c>
      <c r="M3036" s="49">
        <v>781</v>
      </c>
      <c r="N3036" s="49">
        <v>843</v>
      </c>
      <c r="O3036" s="49">
        <v>884</v>
      </c>
      <c r="P3036" s="49">
        <v>935</v>
      </c>
      <c r="Q3036" s="49">
        <v>986</v>
      </c>
      <c r="R3036" s="49">
        <v>1110</v>
      </c>
      <c r="S3036" s="49">
        <v>1090</v>
      </c>
      <c r="T3036" s="49">
        <v>1330</v>
      </c>
      <c r="U3036" s="49">
        <v>1260</v>
      </c>
      <c r="V3036" s="49">
        <v>1310</v>
      </c>
    </row>
    <row r="3037" spans="1:22" ht="15.75" customHeight="1">
      <c r="A3037" s="139" t="s">
        <v>793</v>
      </c>
      <c r="B3037" s="139" t="s">
        <v>450</v>
      </c>
      <c r="C3037" s="139" t="s">
        <v>753</v>
      </c>
      <c r="D3037" s="139" t="s">
        <v>633</v>
      </c>
      <c r="E3037" s="139" t="s">
        <v>754</v>
      </c>
      <c r="F3037" s="49">
        <v>372000</v>
      </c>
      <c r="G3037" s="49">
        <v>389000</v>
      </c>
      <c r="H3037" s="49">
        <v>393000</v>
      </c>
      <c r="I3037" s="49">
        <v>418000</v>
      </c>
      <c r="J3037" s="49">
        <v>421000</v>
      </c>
      <c r="K3037" s="49">
        <v>444000</v>
      </c>
      <c r="L3037" s="49">
        <v>453000</v>
      </c>
      <c r="M3037" s="49">
        <v>450000</v>
      </c>
      <c r="N3037" s="49">
        <v>448000</v>
      </c>
      <c r="O3037" s="49">
        <v>437000</v>
      </c>
      <c r="P3037" s="49">
        <v>435000</v>
      </c>
      <c r="Q3037" s="49">
        <v>460000</v>
      </c>
      <c r="R3037" s="49">
        <v>475000</v>
      </c>
      <c r="S3037" s="49">
        <v>470000</v>
      </c>
      <c r="T3037" s="49">
        <v>458000</v>
      </c>
      <c r="U3037" s="49">
        <v>454000</v>
      </c>
      <c r="V3037" s="49">
        <v>485000</v>
      </c>
    </row>
    <row r="3038" spans="1:22" ht="15.75" customHeight="1">
      <c r="A3038" s="139" t="s">
        <v>793</v>
      </c>
      <c r="B3038" s="139" t="s">
        <v>444</v>
      </c>
      <c r="C3038" s="139" t="s">
        <v>753</v>
      </c>
      <c r="D3038" s="139" t="s">
        <v>633</v>
      </c>
      <c r="E3038" s="139" t="s">
        <v>754</v>
      </c>
      <c r="F3038" s="49">
        <v>77</v>
      </c>
      <c r="G3038" s="49">
        <v>80.7</v>
      </c>
      <c r="H3038" s="49">
        <v>84.3</v>
      </c>
      <c r="I3038" s="49">
        <v>84.3</v>
      </c>
      <c r="J3038" s="49">
        <v>88</v>
      </c>
      <c r="K3038" s="49">
        <v>84.3</v>
      </c>
      <c r="L3038" s="49">
        <v>91.7</v>
      </c>
      <c r="M3038" s="49">
        <v>99</v>
      </c>
      <c r="N3038" s="49">
        <v>99</v>
      </c>
      <c r="O3038" s="49">
        <v>103</v>
      </c>
      <c r="P3038" s="49">
        <v>103</v>
      </c>
      <c r="Q3038" s="49">
        <v>103</v>
      </c>
      <c r="R3038" s="49">
        <v>103</v>
      </c>
      <c r="S3038" s="49">
        <v>103</v>
      </c>
      <c r="T3038" s="49">
        <v>117</v>
      </c>
      <c r="U3038" s="49">
        <v>125</v>
      </c>
      <c r="V3038" s="49">
        <v>147</v>
      </c>
    </row>
    <row r="3039" spans="1:22" ht="15.75" customHeight="1">
      <c r="A3039" s="139" t="s">
        <v>793</v>
      </c>
      <c r="B3039" s="139" t="s">
        <v>430</v>
      </c>
      <c r="C3039" s="139" t="s">
        <v>753</v>
      </c>
      <c r="D3039" s="139" t="s">
        <v>633</v>
      </c>
      <c r="E3039" s="139" t="s">
        <v>754</v>
      </c>
      <c r="F3039" s="49">
        <v>11800</v>
      </c>
      <c r="G3039" s="49">
        <v>11700</v>
      </c>
      <c r="H3039" s="49">
        <v>10600</v>
      </c>
      <c r="I3039" s="49">
        <v>10900</v>
      </c>
      <c r="J3039" s="49">
        <v>10800</v>
      </c>
      <c r="K3039" s="49">
        <v>10800</v>
      </c>
      <c r="L3039" s="49">
        <v>10500</v>
      </c>
      <c r="M3039" s="49">
        <v>9020</v>
      </c>
      <c r="N3039" s="49">
        <v>8940</v>
      </c>
      <c r="O3039" s="49">
        <v>8240</v>
      </c>
      <c r="P3039" s="49">
        <v>8200</v>
      </c>
      <c r="Q3039" s="49">
        <v>8910</v>
      </c>
      <c r="R3039" s="49">
        <v>8620</v>
      </c>
      <c r="S3039" s="49">
        <v>7470</v>
      </c>
      <c r="T3039" s="49">
        <v>7170</v>
      </c>
      <c r="U3039" s="49">
        <v>6910</v>
      </c>
      <c r="V3039" s="49">
        <v>6760</v>
      </c>
    </row>
    <row r="3040" spans="1:22" ht="15.75" customHeight="1">
      <c r="A3040" s="139" t="s">
        <v>793</v>
      </c>
      <c r="B3040" s="139" t="s">
        <v>440</v>
      </c>
      <c r="C3040" s="139" t="s">
        <v>753</v>
      </c>
      <c r="D3040" s="139" t="s">
        <v>633</v>
      </c>
      <c r="E3040" s="139" t="s">
        <v>754</v>
      </c>
      <c r="F3040" s="49">
        <v>821</v>
      </c>
      <c r="G3040" s="49">
        <v>829</v>
      </c>
      <c r="H3040" s="49">
        <v>847</v>
      </c>
      <c r="I3040" s="49">
        <v>843</v>
      </c>
      <c r="J3040" s="49">
        <v>876</v>
      </c>
      <c r="K3040" s="49">
        <v>898</v>
      </c>
      <c r="L3040" s="49">
        <v>942</v>
      </c>
      <c r="M3040" s="49">
        <v>1010</v>
      </c>
      <c r="N3040" s="49">
        <v>1070</v>
      </c>
      <c r="O3040" s="49">
        <v>807</v>
      </c>
      <c r="P3040" s="49">
        <v>964</v>
      </c>
      <c r="Q3040" s="49">
        <v>1050</v>
      </c>
      <c r="R3040" s="49">
        <v>994</v>
      </c>
      <c r="S3040" s="49">
        <v>1030</v>
      </c>
      <c r="T3040" s="49">
        <v>1410</v>
      </c>
      <c r="U3040" s="49">
        <v>1340</v>
      </c>
      <c r="V3040" s="49">
        <v>1350</v>
      </c>
    </row>
    <row r="3041" spans="1:22" ht="15.75" customHeight="1">
      <c r="A3041" s="139" t="s">
        <v>793</v>
      </c>
      <c r="B3041" s="139" t="s">
        <v>442</v>
      </c>
      <c r="C3041" s="139" t="s">
        <v>753</v>
      </c>
      <c r="D3041" s="139" t="s">
        <v>633</v>
      </c>
      <c r="E3041" s="139" t="s">
        <v>754</v>
      </c>
      <c r="F3041" s="49">
        <v>2060</v>
      </c>
      <c r="G3041" s="49">
        <v>2490</v>
      </c>
      <c r="H3041" s="49">
        <v>2300</v>
      </c>
      <c r="I3041" s="49">
        <v>2580</v>
      </c>
      <c r="J3041" s="49">
        <v>2570</v>
      </c>
      <c r="K3041" s="49">
        <v>2700</v>
      </c>
      <c r="L3041" s="49">
        <v>2570</v>
      </c>
      <c r="M3041" s="49">
        <v>2720</v>
      </c>
      <c r="N3041" s="49">
        <v>2560</v>
      </c>
      <c r="O3041" s="49">
        <v>2400</v>
      </c>
      <c r="P3041" s="49">
        <v>2560</v>
      </c>
      <c r="Q3041" s="49">
        <v>2540</v>
      </c>
      <c r="R3041" s="49">
        <v>2680</v>
      </c>
      <c r="S3041" s="49">
        <v>2340</v>
      </c>
      <c r="T3041" s="49">
        <v>2350</v>
      </c>
      <c r="U3041" s="49">
        <v>2580</v>
      </c>
      <c r="V3041" s="49">
        <v>2710</v>
      </c>
    </row>
    <row r="3042" spans="1:22" ht="15.75" customHeight="1">
      <c r="A3042" s="139" t="s">
        <v>793</v>
      </c>
      <c r="B3042" s="139" t="s">
        <v>282</v>
      </c>
      <c r="C3042" s="139" t="s">
        <v>753</v>
      </c>
      <c r="D3042" s="139" t="s">
        <v>633</v>
      </c>
      <c r="E3042" s="139" t="s">
        <v>754</v>
      </c>
      <c r="F3042" s="49">
        <v>9890</v>
      </c>
      <c r="G3042" s="49">
        <v>8510</v>
      </c>
      <c r="H3042" s="49">
        <v>8950</v>
      </c>
      <c r="I3042" s="49">
        <v>9550</v>
      </c>
      <c r="J3042" s="49">
        <v>12200</v>
      </c>
      <c r="K3042" s="49">
        <v>11300</v>
      </c>
      <c r="L3042" s="49">
        <v>12600</v>
      </c>
      <c r="M3042" s="49">
        <v>12600</v>
      </c>
      <c r="N3042" s="49">
        <v>9450</v>
      </c>
      <c r="O3042" s="49">
        <v>9890</v>
      </c>
      <c r="P3042" s="49">
        <v>12200</v>
      </c>
      <c r="Q3042" s="49">
        <v>14000</v>
      </c>
      <c r="R3042" s="49">
        <v>10600</v>
      </c>
      <c r="S3042" s="49">
        <v>12300</v>
      </c>
      <c r="T3042" s="49">
        <v>21000</v>
      </c>
      <c r="U3042" s="49">
        <v>22400</v>
      </c>
      <c r="V3042" s="49">
        <v>26400</v>
      </c>
    </row>
    <row r="3043" spans="1:22" ht="15.75" customHeight="1">
      <c r="A3043" s="139" t="s">
        <v>793</v>
      </c>
      <c r="B3043" s="139" t="s">
        <v>460</v>
      </c>
      <c r="C3043" s="139" t="s">
        <v>753</v>
      </c>
      <c r="D3043" s="139" t="s">
        <v>633</v>
      </c>
      <c r="E3043" s="139" t="s">
        <v>754</v>
      </c>
      <c r="F3043" s="49">
        <v>1550</v>
      </c>
      <c r="G3043" s="49">
        <v>1830</v>
      </c>
      <c r="H3043" s="49">
        <v>2010</v>
      </c>
      <c r="I3043" s="49">
        <v>2190</v>
      </c>
      <c r="J3043" s="49">
        <v>2400</v>
      </c>
      <c r="K3043" s="49">
        <v>2420</v>
      </c>
      <c r="L3043" s="49">
        <v>2380</v>
      </c>
      <c r="M3043" s="49">
        <v>2250</v>
      </c>
      <c r="N3043" s="49">
        <v>2750</v>
      </c>
      <c r="O3043" s="49">
        <v>1830</v>
      </c>
      <c r="P3043" s="49">
        <v>2580</v>
      </c>
      <c r="Q3043" s="49">
        <v>2570</v>
      </c>
      <c r="R3043" s="49">
        <v>2340</v>
      </c>
      <c r="S3043" s="49">
        <v>2250</v>
      </c>
      <c r="T3043" s="49">
        <v>2210</v>
      </c>
      <c r="U3043" s="49">
        <v>2390</v>
      </c>
      <c r="V3043" s="49">
        <v>2520</v>
      </c>
    </row>
    <row r="3044" spans="1:22" ht="15.75" customHeight="1">
      <c r="A3044" s="139" t="s">
        <v>793</v>
      </c>
      <c r="B3044" s="139" t="s">
        <v>458</v>
      </c>
      <c r="C3044" s="139" t="s">
        <v>753</v>
      </c>
      <c r="D3044" s="139" t="s">
        <v>633</v>
      </c>
      <c r="E3044" s="139" t="s">
        <v>754</v>
      </c>
      <c r="F3044" s="49">
        <v>7450</v>
      </c>
      <c r="G3044" s="49">
        <v>7850</v>
      </c>
      <c r="H3044" s="49">
        <v>8210</v>
      </c>
      <c r="I3044" s="49">
        <v>7950</v>
      </c>
      <c r="J3044" s="49">
        <v>8530</v>
      </c>
      <c r="K3044" s="49">
        <v>8500</v>
      </c>
      <c r="L3044" s="49">
        <v>9330</v>
      </c>
      <c r="M3044" s="49">
        <v>12000</v>
      </c>
      <c r="N3044" s="49">
        <v>11900</v>
      </c>
      <c r="O3044" s="49">
        <v>13000</v>
      </c>
      <c r="P3044" s="49">
        <v>13700</v>
      </c>
      <c r="Q3044" s="49">
        <v>21300</v>
      </c>
      <c r="R3044" s="49">
        <v>26100</v>
      </c>
      <c r="S3044" s="49">
        <v>38600</v>
      </c>
      <c r="T3044" s="49">
        <v>20600</v>
      </c>
      <c r="U3044" s="49">
        <v>22000</v>
      </c>
      <c r="V3044" s="49">
        <v>26000</v>
      </c>
    </row>
    <row r="3045" spans="1:22" ht="15.75" customHeight="1">
      <c r="A3045" s="139" t="s">
        <v>793</v>
      </c>
      <c r="B3045" s="139" t="s">
        <v>464</v>
      </c>
      <c r="C3045" s="139" t="s">
        <v>753</v>
      </c>
      <c r="D3045" s="139" t="s">
        <v>633</v>
      </c>
      <c r="E3045" s="139" t="s">
        <v>754</v>
      </c>
      <c r="F3045" s="49">
        <v>1210</v>
      </c>
      <c r="G3045" s="49">
        <v>1450</v>
      </c>
      <c r="H3045" s="49">
        <v>1340</v>
      </c>
      <c r="I3045" s="49">
        <v>1620</v>
      </c>
      <c r="J3045" s="49">
        <v>1650</v>
      </c>
      <c r="K3045" s="49">
        <v>1580</v>
      </c>
      <c r="L3045" s="49">
        <v>1680</v>
      </c>
      <c r="M3045" s="49">
        <v>1940</v>
      </c>
      <c r="N3045" s="49">
        <v>1890</v>
      </c>
      <c r="O3045" s="49">
        <v>2140</v>
      </c>
      <c r="P3045" s="49">
        <v>2300</v>
      </c>
      <c r="Q3045" s="49">
        <v>2740</v>
      </c>
      <c r="R3045" s="49">
        <v>2530</v>
      </c>
      <c r="S3045" s="49">
        <v>3370</v>
      </c>
      <c r="T3045" s="49">
        <v>7680</v>
      </c>
      <c r="U3045" s="49">
        <v>7960</v>
      </c>
      <c r="V3045" s="49">
        <v>8230</v>
      </c>
    </row>
    <row r="3046" spans="1:22" ht="15.75" customHeight="1">
      <c r="A3046" s="139" t="s">
        <v>793</v>
      </c>
      <c r="B3046" s="139" t="s">
        <v>446</v>
      </c>
      <c r="C3046" s="139" t="s">
        <v>753</v>
      </c>
      <c r="D3046" s="139" t="s">
        <v>633</v>
      </c>
      <c r="E3046" s="139" t="s">
        <v>754</v>
      </c>
      <c r="F3046" s="49">
        <v>1110</v>
      </c>
      <c r="G3046" s="49">
        <v>1170</v>
      </c>
      <c r="H3046" s="49">
        <v>1250</v>
      </c>
      <c r="I3046" s="49">
        <v>1290</v>
      </c>
      <c r="J3046" s="49">
        <v>1390</v>
      </c>
      <c r="K3046" s="49">
        <v>1440</v>
      </c>
      <c r="L3046" s="49">
        <v>1420</v>
      </c>
      <c r="M3046" s="49">
        <v>1640</v>
      </c>
      <c r="N3046" s="49">
        <v>1770</v>
      </c>
      <c r="O3046" s="49">
        <v>1960</v>
      </c>
      <c r="P3046" s="49">
        <v>1960</v>
      </c>
      <c r="Q3046" s="49">
        <v>2110</v>
      </c>
      <c r="R3046" s="49">
        <v>2330</v>
      </c>
      <c r="S3046" s="49">
        <v>2320</v>
      </c>
      <c r="T3046" s="49">
        <v>2380</v>
      </c>
      <c r="U3046" s="49">
        <v>2600</v>
      </c>
      <c r="V3046" s="49">
        <v>2620</v>
      </c>
    </row>
    <row r="3047" spans="1:22" ht="15.75" customHeight="1">
      <c r="A3047" s="139" t="s">
        <v>793</v>
      </c>
      <c r="B3047" s="139" t="s">
        <v>448</v>
      </c>
      <c r="C3047" s="139" t="s">
        <v>753</v>
      </c>
      <c r="D3047" s="139" t="s">
        <v>633</v>
      </c>
      <c r="E3047" s="139" t="s">
        <v>754</v>
      </c>
      <c r="F3047" s="49">
        <v>2690</v>
      </c>
      <c r="G3047" s="49">
        <v>2860</v>
      </c>
      <c r="H3047" s="49">
        <v>2890</v>
      </c>
      <c r="I3047" s="49">
        <v>3060</v>
      </c>
      <c r="J3047" s="49">
        <v>3090</v>
      </c>
      <c r="K3047" s="49">
        <v>3290</v>
      </c>
      <c r="L3047" s="49">
        <v>3630</v>
      </c>
      <c r="M3047" s="49">
        <v>3690</v>
      </c>
      <c r="N3047" s="49">
        <v>3770</v>
      </c>
      <c r="O3047" s="49">
        <v>3710</v>
      </c>
      <c r="P3047" s="49">
        <v>3920</v>
      </c>
      <c r="Q3047" s="49">
        <v>3920</v>
      </c>
      <c r="R3047" s="49">
        <v>3970</v>
      </c>
      <c r="S3047" s="49">
        <v>4070</v>
      </c>
      <c r="T3047" s="49">
        <v>4230</v>
      </c>
      <c r="U3047" s="49">
        <v>4390</v>
      </c>
      <c r="V3047" s="49">
        <v>4490</v>
      </c>
    </row>
    <row r="3048" spans="1:22" ht="15.75" customHeight="1">
      <c r="A3048" s="139" t="s">
        <v>793</v>
      </c>
      <c r="B3048" s="139" t="s">
        <v>434</v>
      </c>
      <c r="C3048" s="139" t="s">
        <v>753</v>
      </c>
      <c r="D3048" s="139" t="s">
        <v>633</v>
      </c>
      <c r="E3048" s="139" t="s">
        <v>754</v>
      </c>
      <c r="F3048" s="49">
        <v>792</v>
      </c>
      <c r="G3048" s="49">
        <v>770</v>
      </c>
      <c r="H3048" s="49">
        <v>792</v>
      </c>
      <c r="I3048" s="49">
        <v>836</v>
      </c>
      <c r="J3048" s="49">
        <v>873</v>
      </c>
      <c r="K3048" s="49">
        <v>792</v>
      </c>
      <c r="L3048" s="49">
        <v>818</v>
      </c>
      <c r="M3048" s="49">
        <v>792</v>
      </c>
      <c r="N3048" s="49">
        <v>939</v>
      </c>
      <c r="O3048" s="49">
        <v>829</v>
      </c>
      <c r="P3048" s="49">
        <v>1050</v>
      </c>
      <c r="Q3048" s="49">
        <v>1080</v>
      </c>
      <c r="R3048" s="49">
        <v>1010</v>
      </c>
      <c r="S3048" s="49">
        <v>1060</v>
      </c>
      <c r="T3048" s="49">
        <v>1050</v>
      </c>
      <c r="U3048" s="49">
        <v>1090</v>
      </c>
      <c r="V3048" s="49">
        <v>1130</v>
      </c>
    </row>
    <row r="3049" spans="1:22" ht="15.75" customHeight="1">
      <c r="A3049" s="139" t="s">
        <v>793</v>
      </c>
      <c r="B3049" s="139" t="s">
        <v>436</v>
      </c>
      <c r="C3049" s="139" t="s">
        <v>753</v>
      </c>
      <c r="D3049" s="139" t="s">
        <v>633</v>
      </c>
      <c r="E3049" s="139" t="s">
        <v>754</v>
      </c>
      <c r="F3049" s="49">
        <v>114000</v>
      </c>
      <c r="G3049" s="49">
        <v>123000</v>
      </c>
      <c r="H3049" s="49">
        <v>121000</v>
      </c>
      <c r="I3049" s="49">
        <v>144000</v>
      </c>
      <c r="J3049" s="49">
        <v>152000</v>
      </c>
      <c r="K3049" s="49">
        <v>151000</v>
      </c>
      <c r="L3049" s="49">
        <v>147000</v>
      </c>
      <c r="M3049" s="49">
        <v>165000</v>
      </c>
      <c r="N3049" s="49">
        <v>182000</v>
      </c>
      <c r="O3049" s="49">
        <v>177000</v>
      </c>
      <c r="P3049" s="49">
        <v>190000</v>
      </c>
      <c r="Q3049" s="49">
        <v>193000</v>
      </c>
      <c r="R3049" s="49">
        <v>202000</v>
      </c>
      <c r="S3049" s="49">
        <v>220000</v>
      </c>
      <c r="T3049" s="49">
        <v>226000</v>
      </c>
      <c r="U3049" s="49">
        <v>230000</v>
      </c>
      <c r="V3049" s="49">
        <v>236000</v>
      </c>
    </row>
    <row r="3050" spans="1:22" ht="15.75" customHeight="1">
      <c r="A3050" s="139" t="s">
        <v>793</v>
      </c>
      <c r="B3050" s="139" t="s">
        <v>466</v>
      </c>
      <c r="C3050" s="139" t="s">
        <v>753</v>
      </c>
      <c r="D3050" s="139" t="s">
        <v>633</v>
      </c>
      <c r="E3050" s="139" t="s">
        <v>754</v>
      </c>
      <c r="F3050" s="49">
        <v>1640</v>
      </c>
      <c r="G3050" s="49">
        <v>2020</v>
      </c>
      <c r="H3050" s="49">
        <v>1760</v>
      </c>
      <c r="I3050" s="49">
        <v>1880</v>
      </c>
      <c r="J3050" s="49">
        <v>1960</v>
      </c>
      <c r="K3050" s="49">
        <v>2310</v>
      </c>
      <c r="L3050" s="49">
        <v>2330</v>
      </c>
      <c r="M3050" s="49">
        <v>2360</v>
      </c>
      <c r="N3050" s="49">
        <v>3330</v>
      </c>
      <c r="O3050" s="49">
        <v>3070</v>
      </c>
      <c r="P3050" s="49">
        <v>3100</v>
      </c>
      <c r="Q3050" s="49">
        <v>2640</v>
      </c>
      <c r="R3050" s="49">
        <v>3130</v>
      </c>
      <c r="S3050" s="49">
        <v>2300</v>
      </c>
      <c r="T3050" s="49">
        <v>3400</v>
      </c>
      <c r="U3050" s="49">
        <v>3480</v>
      </c>
      <c r="V3050" s="49">
        <v>3500</v>
      </c>
    </row>
    <row r="3051" spans="1:22" ht="15.75" customHeight="1">
      <c r="A3051" s="139" t="s">
        <v>793</v>
      </c>
      <c r="B3051" s="139" t="s">
        <v>478</v>
      </c>
      <c r="C3051" s="139" t="s">
        <v>753</v>
      </c>
      <c r="D3051" s="139" t="s">
        <v>633</v>
      </c>
      <c r="E3051" s="139" t="s">
        <v>754</v>
      </c>
      <c r="F3051" s="49">
        <v>675</v>
      </c>
      <c r="G3051" s="49">
        <v>634</v>
      </c>
      <c r="H3051" s="49">
        <v>671</v>
      </c>
      <c r="I3051" s="49">
        <v>737</v>
      </c>
      <c r="J3051" s="49">
        <v>788</v>
      </c>
      <c r="K3051" s="49">
        <v>686</v>
      </c>
      <c r="L3051" s="49">
        <v>664</v>
      </c>
      <c r="M3051" s="49">
        <v>697</v>
      </c>
      <c r="N3051" s="49">
        <v>781</v>
      </c>
      <c r="O3051" s="49">
        <v>946</v>
      </c>
      <c r="P3051" s="49">
        <v>1160</v>
      </c>
      <c r="Q3051" s="49">
        <v>1290</v>
      </c>
      <c r="R3051" s="49">
        <v>1830</v>
      </c>
      <c r="S3051" s="49">
        <v>1930</v>
      </c>
      <c r="T3051" s="49">
        <v>2120</v>
      </c>
      <c r="U3051" s="49">
        <v>1590</v>
      </c>
      <c r="V3051" s="49">
        <v>1610</v>
      </c>
    </row>
    <row r="3052" spans="1:22" ht="15.75" customHeight="1">
      <c r="A3052" s="139" t="s">
        <v>793</v>
      </c>
      <c r="B3052" s="139" t="s">
        <v>480</v>
      </c>
      <c r="C3052" s="139" t="s">
        <v>753</v>
      </c>
      <c r="D3052" s="139" t="s">
        <v>633</v>
      </c>
      <c r="E3052" s="139" t="s">
        <v>754</v>
      </c>
      <c r="F3052" s="49">
        <v>41700</v>
      </c>
      <c r="G3052" s="49">
        <v>47600</v>
      </c>
      <c r="H3052" s="49">
        <v>48700</v>
      </c>
      <c r="I3052" s="49">
        <v>55700</v>
      </c>
      <c r="J3052" s="49">
        <v>56700</v>
      </c>
      <c r="K3052" s="49">
        <v>60400</v>
      </c>
      <c r="L3052" s="49">
        <v>54300</v>
      </c>
      <c r="M3052" s="49">
        <v>49800</v>
      </c>
      <c r="N3052" s="49">
        <v>54400</v>
      </c>
      <c r="O3052" s="49">
        <v>46100</v>
      </c>
      <c r="P3052" s="49">
        <v>57100</v>
      </c>
      <c r="Q3052" s="49">
        <v>62200</v>
      </c>
      <c r="R3052" s="49">
        <v>65100</v>
      </c>
      <c r="S3052" s="49">
        <v>64800</v>
      </c>
      <c r="T3052" s="49">
        <v>65600</v>
      </c>
      <c r="U3052" s="49">
        <v>76500</v>
      </c>
      <c r="V3052" s="49">
        <v>77000</v>
      </c>
    </row>
    <row r="3053" spans="1:22" ht="15.75" customHeight="1">
      <c r="A3053" s="139" t="s">
        <v>793</v>
      </c>
      <c r="B3053" s="139" t="s">
        <v>476</v>
      </c>
      <c r="C3053" s="139" t="s">
        <v>753</v>
      </c>
      <c r="D3053" s="139" t="s">
        <v>633</v>
      </c>
      <c r="E3053" s="139" t="s">
        <v>754</v>
      </c>
      <c r="F3053" s="49">
        <v>3500</v>
      </c>
      <c r="G3053" s="49">
        <v>3710</v>
      </c>
      <c r="H3053" s="49">
        <v>3760</v>
      </c>
      <c r="I3053" s="49">
        <v>3970</v>
      </c>
      <c r="J3053" s="49">
        <v>4170</v>
      </c>
      <c r="K3053" s="49">
        <v>4060</v>
      </c>
      <c r="L3053" s="49">
        <v>4200</v>
      </c>
      <c r="M3053" s="49">
        <v>4340</v>
      </c>
      <c r="N3053" s="49">
        <v>4160</v>
      </c>
      <c r="O3053" s="49">
        <v>4230</v>
      </c>
      <c r="P3053" s="49">
        <v>4240</v>
      </c>
      <c r="Q3053" s="49">
        <v>4530</v>
      </c>
      <c r="R3053" s="49">
        <v>4310</v>
      </c>
      <c r="S3053" s="49">
        <v>4230</v>
      </c>
      <c r="T3053" s="49">
        <v>4510</v>
      </c>
      <c r="U3053" s="49">
        <v>5320</v>
      </c>
      <c r="V3053" s="49">
        <v>5610</v>
      </c>
    </row>
    <row r="3054" spans="1:22" ht="15.75" customHeight="1">
      <c r="A3054" s="139" t="s">
        <v>793</v>
      </c>
      <c r="B3054" s="139" t="s">
        <v>767</v>
      </c>
      <c r="C3054" s="139" t="s">
        <v>753</v>
      </c>
      <c r="D3054" s="139" t="s">
        <v>633</v>
      </c>
      <c r="E3054" s="139" t="s">
        <v>754</v>
      </c>
      <c r="F3054" s="49">
        <v>7.33</v>
      </c>
      <c r="G3054" s="49">
        <v>7.33</v>
      </c>
      <c r="H3054" s="49">
        <v>7.33</v>
      </c>
      <c r="I3054" s="49">
        <v>3.67</v>
      </c>
      <c r="J3054" s="49">
        <v>3.67</v>
      </c>
      <c r="K3054" s="49">
        <v>3.67</v>
      </c>
      <c r="L3054" s="49">
        <v>3.67</v>
      </c>
      <c r="M3054" s="49">
        <v>3.67</v>
      </c>
      <c r="N3054" s="49">
        <v>7.33</v>
      </c>
      <c r="O3054" s="49">
        <v>3.67</v>
      </c>
      <c r="P3054" s="49">
        <v>3.67</v>
      </c>
      <c r="Q3054" s="49">
        <v>7.33</v>
      </c>
      <c r="R3054" s="49">
        <v>7.33</v>
      </c>
      <c r="S3054" s="49">
        <v>7.33</v>
      </c>
      <c r="T3054" s="49">
        <v>11</v>
      </c>
      <c r="U3054" s="49">
        <v>11.7</v>
      </c>
      <c r="V3054" s="49">
        <v>13.9</v>
      </c>
    </row>
    <row r="3055" spans="1:22" ht="15.75" customHeight="1">
      <c r="A3055" s="139" t="s">
        <v>793</v>
      </c>
      <c r="B3055" s="139" t="s">
        <v>472</v>
      </c>
      <c r="C3055" s="139" t="s">
        <v>753</v>
      </c>
      <c r="D3055" s="139" t="s">
        <v>633</v>
      </c>
      <c r="E3055" s="139" t="s">
        <v>754</v>
      </c>
      <c r="F3055" s="49">
        <v>172000</v>
      </c>
      <c r="G3055" s="49">
        <v>175000</v>
      </c>
      <c r="H3055" s="49">
        <v>180000</v>
      </c>
      <c r="I3055" s="49">
        <v>181000</v>
      </c>
      <c r="J3055" s="49">
        <v>184000</v>
      </c>
      <c r="K3055" s="49">
        <v>180000</v>
      </c>
      <c r="L3055" s="49">
        <v>178000</v>
      </c>
      <c r="M3055" s="49">
        <v>175000</v>
      </c>
      <c r="N3055" s="49">
        <v>175000</v>
      </c>
      <c r="O3055" s="49">
        <v>171000</v>
      </c>
      <c r="P3055" s="49">
        <v>182000</v>
      </c>
      <c r="Q3055" s="49">
        <v>173000</v>
      </c>
      <c r="R3055" s="49">
        <v>169000</v>
      </c>
      <c r="S3055" s="49">
        <v>172000</v>
      </c>
      <c r="T3055" s="49">
        <v>166000</v>
      </c>
      <c r="U3055" s="49">
        <v>173000</v>
      </c>
      <c r="V3055" s="49">
        <v>176000</v>
      </c>
    </row>
    <row r="3056" spans="1:22" ht="15.75" customHeight="1">
      <c r="A3056" s="139" t="s">
        <v>793</v>
      </c>
      <c r="B3056" s="139" t="s">
        <v>768</v>
      </c>
      <c r="C3056" s="139" t="s">
        <v>753</v>
      </c>
      <c r="D3056" s="139" t="s">
        <v>633</v>
      </c>
      <c r="E3056" s="139" t="s">
        <v>754</v>
      </c>
      <c r="F3056" s="49">
        <v>8870000</v>
      </c>
      <c r="G3056" s="49">
        <v>9050000</v>
      </c>
      <c r="H3056" s="49">
        <v>9470000</v>
      </c>
      <c r="I3056" s="49">
        <v>10400000</v>
      </c>
      <c r="J3056" s="49">
        <v>11400000</v>
      </c>
      <c r="K3056" s="49">
        <v>12200000</v>
      </c>
      <c r="L3056" s="49">
        <v>13000000</v>
      </c>
      <c r="M3056" s="49">
        <v>13700000</v>
      </c>
      <c r="N3056" s="49">
        <v>14700000</v>
      </c>
      <c r="O3056" s="49">
        <v>15200000</v>
      </c>
      <c r="P3056" s="49">
        <v>16200000</v>
      </c>
      <c r="Q3056" s="49">
        <v>17400000</v>
      </c>
      <c r="R3056" s="49">
        <v>18100000</v>
      </c>
      <c r="S3056" s="49">
        <v>18100000</v>
      </c>
      <c r="T3056" s="49">
        <v>18500000</v>
      </c>
      <c r="U3056" s="49">
        <v>18700000</v>
      </c>
      <c r="V3056" s="49">
        <v>18800000</v>
      </c>
    </row>
    <row r="3057" spans="1:22" ht="15.75" customHeight="1">
      <c r="A3057" s="139" t="s">
        <v>793</v>
      </c>
      <c r="B3057" s="139" t="s">
        <v>484</v>
      </c>
      <c r="C3057" s="139" t="s">
        <v>753</v>
      </c>
      <c r="D3057" s="139" t="s">
        <v>633</v>
      </c>
      <c r="E3057" s="139" t="s">
        <v>754</v>
      </c>
      <c r="F3057" s="49">
        <v>37300</v>
      </c>
      <c r="G3057" s="49">
        <v>39900</v>
      </c>
      <c r="H3057" s="49">
        <v>36300</v>
      </c>
      <c r="I3057" s="49">
        <v>43500</v>
      </c>
      <c r="J3057" s="49">
        <v>40900</v>
      </c>
      <c r="K3057" s="49">
        <v>40700</v>
      </c>
      <c r="L3057" s="49">
        <v>42500</v>
      </c>
      <c r="M3057" s="49">
        <v>42100</v>
      </c>
      <c r="N3057" s="49">
        <v>52900</v>
      </c>
      <c r="O3057" s="49">
        <v>53800</v>
      </c>
      <c r="P3057" s="49">
        <v>58400</v>
      </c>
      <c r="Q3057" s="49">
        <v>43500</v>
      </c>
      <c r="R3057" s="49">
        <v>48100</v>
      </c>
      <c r="S3057" s="49">
        <v>56300</v>
      </c>
      <c r="T3057" s="49">
        <v>45900</v>
      </c>
      <c r="U3057" s="49">
        <v>46000</v>
      </c>
      <c r="V3057" s="49">
        <v>44900</v>
      </c>
    </row>
    <row r="3058" spans="1:22" ht="15.75" customHeight="1">
      <c r="A3058" s="139" t="s">
        <v>793</v>
      </c>
      <c r="B3058" s="139" t="s">
        <v>470</v>
      </c>
      <c r="C3058" s="139" t="s">
        <v>753</v>
      </c>
      <c r="D3058" s="139" t="s">
        <v>633</v>
      </c>
      <c r="E3058" s="139" t="s">
        <v>754</v>
      </c>
      <c r="F3058" s="49">
        <v>2920</v>
      </c>
      <c r="G3058" s="49">
        <v>3120</v>
      </c>
      <c r="H3058" s="49">
        <v>2480</v>
      </c>
      <c r="I3058" s="49">
        <v>2700</v>
      </c>
      <c r="J3058" s="49">
        <v>2530</v>
      </c>
      <c r="K3058" s="49">
        <v>2940</v>
      </c>
      <c r="L3058" s="49">
        <v>2420</v>
      </c>
      <c r="M3058" s="49">
        <v>2470</v>
      </c>
      <c r="N3058" s="49">
        <v>3280</v>
      </c>
      <c r="O3058" s="49">
        <v>3740</v>
      </c>
      <c r="P3058" s="49">
        <v>4380</v>
      </c>
      <c r="Q3058" s="49">
        <v>4480</v>
      </c>
      <c r="R3058" s="49">
        <v>4500</v>
      </c>
      <c r="S3058" s="49">
        <v>5140</v>
      </c>
      <c r="T3058" s="49">
        <v>6480</v>
      </c>
      <c r="U3058" s="49">
        <v>6920</v>
      </c>
      <c r="V3058" s="49">
        <v>8160</v>
      </c>
    </row>
    <row r="3059" spans="1:22" ht="15.75" customHeight="1">
      <c r="A3059" s="139" t="s">
        <v>793</v>
      </c>
      <c r="B3059" s="139" t="s">
        <v>468</v>
      </c>
      <c r="C3059" s="139" t="s">
        <v>753</v>
      </c>
      <c r="D3059" s="139" t="s">
        <v>633</v>
      </c>
      <c r="E3059" s="139" t="s">
        <v>754</v>
      </c>
      <c r="F3059" s="49">
        <v>84.3</v>
      </c>
      <c r="G3059" s="49">
        <v>80.7</v>
      </c>
      <c r="H3059" s="49">
        <v>77</v>
      </c>
      <c r="I3059" s="49">
        <v>66</v>
      </c>
      <c r="J3059" s="49">
        <v>66</v>
      </c>
      <c r="K3059" s="49">
        <v>62.3</v>
      </c>
      <c r="L3059" s="49">
        <v>44</v>
      </c>
      <c r="M3059" s="49">
        <v>44</v>
      </c>
      <c r="N3059" s="49">
        <v>44</v>
      </c>
      <c r="O3059" s="49">
        <v>40.299999999999997</v>
      </c>
      <c r="P3059" s="49">
        <v>44</v>
      </c>
      <c r="Q3059" s="49">
        <v>40.299999999999997</v>
      </c>
      <c r="R3059" s="49">
        <v>40.299999999999997</v>
      </c>
      <c r="S3059" s="49">
        <v>44</v>
      </c>
      <c r="T3059" s="49">
        <v>47.7</v>
      </c>
      <c r="U3059" s="49">
        <v>50.9</v>
      </c>
      <c r="V3059" s="49">
        <v>60</v>
      </c>
    </row>
    <row r="3060" spans="1:22" ht="15.75" customHeight="1">
      <c r="A3060" s="139" t="s">
        <v>793</v>
      </c>
      <c r="B3060" s="139" t="s">
        <v>474</v>
      </c>
      <c r="C3060" s="139" t="s">
        <v>753</v>
      </c>
      <c r="D3060" s="139" t="s">
        <v>633</v>
      </c>
      <c r="E3060" s="139" t="s">
        <v>754</v>
      </c>
      <c r="F3060" s="49">
        <v>32400</v>
      </c>
      <c r="G3060" s="49">
        <v>33800</v>
      </c>
      <c r="H3060" s="49">
        <v>32600</v>
      </c>
      <c r="I3060" s="49">
        <v>33500</v>
      </c>
      <c r="J3060" s="49">
        <v>34000</v>
      </c>
      <c r="K3060" s="49">
        <v>33500</v>
      </c>
      <c r="L3060" s="49">
        <v>32800</v>
      </c>
      <c r="M3060" s="49">
        <v>32900</v>
      </c>
      <c r="N3060" s="49">
        <v>33300</v>
      </c>
      <c r="O3060" s="49">
        <v>31500</v>
      </c>
      <c r="P3060" s="49">
        <v>30900</v>
      </c>
      <c r="Q3060" s="49">
        <v>30600</v>
      </c>
      <c r="R3060" s="49">
        <v>33300</v>
      </c>
      <c r="S3060" s="49">
        <v>32700</v>
      </c>
      <c r="T3060" s="49">
        <v>34000</v>
      </c>
      <c r="U3060" s="49">
        <v>34300</v>
      </c>
      <c r="V3060" s="49">
        <v>34200</v>
      </c>
    </row>
    <row r="3061" spans="1:22" ht="15.75" customHeight="1">
      <c r="A3061" s="139" t="s">
        <v>793</v>
      </c>
      <c r="B3061" s="139" t="s">
        <v>486</v>
      </c>
      <c r="C3061" s="139" t="s">
        <v>753</v>
      </c>
      <c r="D3061" s="139" t="s">
        <v>633</v>
      </c>
      <c r="E3061" s="139" t="s">
        <v>754</v>
      </c>
      <c r="F3061" s="49">
        <v>19400</v>
      </c>
      <c r="G3061" s="49">
        <v>17400</v>
      </c>
      <c r="H3061" s="49">
        <v>21600</v>
      </c>
      <c r="I3061" s="49">
        <v>28000</v>
      </c>
      <c r="J3061" s="49">
        <v>22900</v>
      </c>
      <c r="K3061" s="49">
        <v>25800</v>
      </c>
      <c r="L3061" s="49">
        <v>34700</v>
      </c>
      <c r="M3061" s="49">
        <v>39100</v>
      </c>
      <c r="N3061" s="49">
        <v>38000</v>
      </c>
      <c r="O3061" s="49">
        <v>36300</v>
      </c>
      <c r="P3061" s="49">
        <v>42700</v>
      </c>
      <c r="Q3061" s="49">
        <v>49800</v>
      </c>
      <c r="R3061" s="49">
        <v>54100</v>
      </c>
      <c r="S3061" s="49">
        <v>56200</v>
      </c>
      <c r="T3061" s="49">
        <v>55600</v>
      </c>
      <c r="U3061" s="49">
        <v>58900</v>
      </c>
      <c r="V3061" s="49">
        <v>60100</v>
      </c>
    </row>
    <row r="3062" spans="1:22" ht="15.75" customHeight="1">
      <c r="A3062" s="139" t="s">
        <v>793</v>
      </c>
      <c r="B3062" s="139" t="s">
        <v>488</v>
      </c>
      <c r="C3062" s="139" t="s">
        <v>753</v>
      </c>
      <c r="D3062" s="139" t="s">
        <v>633</v>
      </c>
      <c r="E3062" s="139" t="s">
        <v>754</v>
      </c>
      <c r="F3062" s="49">
        <v>100000</v>
      </c>
      <c r="G3062" s="49">
        <v>101000</v>
      </c>
      <c r="H3062" s="49">
        <v>109000</v>
      </c>
      <c r="I3062" s="49">
        <v>112000</v>
      </c>
      <c r="J3062" s="49">
        <v>124000</v>
      </c>
      <c r="K3062" s="49">
        <v>128000</v>
      </c>
      <c r="L3062" s="49">
        <v>136000</v>
      </c>
      <c r="M3062" s="49">
        <v>146000</v>
      </c>
      <c r="N3062" s="49">
        <v>144000</v>
      </c>
      <c r="O3062" s="49">
        <v>144000</v>
      </c>
      <c r="P3062" s="49">
        <v>146000</v>
      </c>
      <c r="Q3062" s="49">
        <v>147000</v>
      </c>
      <c r="R3062" s="49">
        <v>149000</v>
      </c>
      <c r="S3062" s="49">
        <v>149000</v>
      </c>
      <c r="T3062" s="49">
        <v>150000</v>
      </c>
      <c r="U3062" s="49">
        <v>158000</v>
      </c>
      <c r="V3062" s="49">
        <v>174000</v>
      </c>
    </row>
    <row r="3063" spans="1:22" ht="15.75" customHeight="1">
      <c r="A3063" s="139" t="s">
        <v>793</v>
      </c>
      <c r="B3063" s="139" t="s">
        <v>492</v>
      </c>
      <c r="C3063" s="139" t="s">
        <v>753</v>
      </c>
      <c r="D3063" s="139" t="s">
        <v>633</v>
      </c>
      <c r="E3063" s="139" t="s">
        <v>754</v>
      </c>
      <c r="F3063" s="49">
        <v>5320</v>
      </c>
      <c r="G3063" s="49">
        <v>6600</v>
      </c>
      <c r="H3063" s="49">
        <v>5500</v>
      </c>
      <c r="I3063" s="49">
        <v>5710</v>
      </c>
      <c r="J3063" s="49">
        <v>5280</v>
      </c>
      <c r="K3063" s="49">
        <v>6310</v>
      </c>
      <c r="L3063" s="49">
        <v>6850</v>
      </c>
      <c r="M3063" s="49">
        <v>6670</v>
      </c>
      <c r="N3063" s="49">
        <v>6450</v>
      </c>
      <c r="O3063" s="49">
        <v>7760</v>
      </c>
      <c r="P3063" s="49">
        <v>8420</v>
      </c>
      <c r="Q3063" s="49">
        <v>9220</v>
      </c>
      <c r="R3063" s="49">
        <v>8960</v>
      </c>
      <c r="S3063" s="49">
        <v>9540</v>
      </c>
      <c r="T3063" s="49">
        <v>7710</v>
      </c>
      <c r="U3063" s="49">
        <v>9680</v>
      </c>
      <c r="V3063" s="49">
        <v>10200</v>
      </c>
    </row>
    <row r="3064" spans="1:22" ht="15.75" customHeight="1">
      <c r="A3064" s="139" t="s">
        <v>793</v>
      </c>
      <c r="B3064" s="139" t="s">
        <v>498</v>
      </c>
      <c r="C3064" s="139" t="s">
        <v>753</v>
      </c>
      <c r="D3064" s="139" t="s">
        <v>633</v>
      </c>
      <c r="E3064" s="139" t="s">
        <v>754</v>
      </c>
      <c r="F3064" s="49">
        <v>26600</v>
      </c>
      <c r="G3064" s="49">
        <v>23300</v>
      </c>
      <c r="H3064" s="49">
        <v>23300</v>
      </c>
      <c r="I3064" s="49">
        <v>22500</v>
      </c>
      <c r="J3064" s="49">
        <v>25900</v>
      </c>
      <c r="K3064" s="49">
        <v>27700</v>
      </c>
      <c r="L3064" s="49">
        <v>25200</v>
      </c>
      <c r="M3064" s="49">
        <v>31200</v>
      </c>
      <c r="N3064" s="49">
        <v>31900</v>
      </c>
      <c r="O3064" s="49">
        <v>35800</v>
      </c>
      <c r="P3064" s="49">
        <v>38600</v>
      </c>
      <c r="Q3064" s="49">
        <v>38500</v>
      </c>
      <c r="R3064" s="49">
        <v>41300</v>
      </c>
      <c r="S3064" s="49">
        <v>40800</v>
      </c>
      <c r="T3064" s="49">
        <v>45400</v>
      </c>
      <c r="U3064" s="49">
        <v>47800</v>
      </c>
      <c r="V3064" s="49">
        <v>51600</v>
      </c>
    </row>
    <row r="3065" spans="1:22" ht="15.75" customHeight="1">
      <c r="A3065" s="139" t="s">
        <v>793</v>
      </c>
      <c r="B3065" s="139" t="s">
        <v>500</v>
      </c>
      <c r="C3065" s="139" t="s">
        <v>753</v>
      </c>
      <c r="D3065" s="139" t="s">
        <v>633</v>
      </c>
      <c r="E3065" s="139" t="s">
        <v>754</v>
      </c>
      <c r="F3065" s="49">
        <v>67300</v>
      </c>
      <c r="G3065" s="49">
        <v>66700</v>
      </c>
      <c r="H3065" s="49">
        <v>64600</v>
      </c>
      <c r="I3065" s="49">
        <v>64900</v>
      </c>
      <c r="J3065" s="49">
        <v>67400</v>
      </c>
      <c r="K3065" s="49">
        <v>67100</v>
      </c>
      <c r="L3065" s="49">
        <v>61700</v>
      </c>
      <c r="M3065" s="49">
        <v>65700</v>
      </c>
      <c r="N3065" s="49">
        <v>72200</v>
      </c>
      <c r="O3065" s="49">
        <v>70100</v>
      </c>
      <c r="P3065" s="49">
        <v>76900</v>
      </c>
      <c r="Q3065" s="49">
        <v>77500</v>
      </c>
      <c r="R3065" s="49">
        <v>81800</v>
      </c>
      <c r="S3065" s="49">
        <v>88100</v>
      </c>
      <c r="T3065" s="49">
        <v>93300</v>
      </c>
      <c r="U3065" s="49">
        <v>102000</v>
      </c>
      <c r="V3065" s="49">
        <v>107000</v>
      </c>
    </row>
    <row r="3066" spans="1:22" ht="15.75" customHeight="1">
      <c r="A3066" s="139" t="s">
        <v>793</v>
      </c>
      <c r="B3066" s="139" t="s">
        <v>490</v>
      </c>
      <c r="C3066" s="139" t="s">
        <v>753</v>
      </c>
      <c r="D3066" s="139" t="s">
        <v>633</v>
      </c>
      <c r="E3066" s="139" t="s">
        <v>754</v>
      </c>
      <c r="F3066" s="49">
        <v>249</v>
      </c>
      <c r="G3066" s="49">
        <v>253</v>
      </c>
      <c r="H3066" s="49">
        <v>249</v>
      </c>
      <c r="I3066" s="49">
        <v>253</v>
      </c>
      <c r="J3066" s="49">
        <v>253</v>
      </c>
      <c r="K3066" s="49">
        <v>260</v>
      </c>
      <c r="L3066" s="49">
        <v>264</v>
      </c>
      <c r="M3066" s="49">
        <v>260</v>
      </c>
      <c r="N3066" s="49">
        <v>253</v>
      </c>
      <c r="O3066" s="49">
        <v>246</v>
      </c>
      <c r="P3066" s="49">
        <v>253</v>
      </c>
      <c r="Q3066" s="49">
        <v>253</v>
      </c>
      <c r="R3066" s="49">
        <v>253</v>
      </c>
      <c r="S3066" s="49">
        <v>257</v>
      </c>
      <c r="T3066" s="49">
        <v>260</v>
      </c>
      <c r="U3066" s="49">
        <v>278</v>
      </c>
      <c r="V3066" s="49">
        <v>328</v>
      </c>
    </row>
    <row r="3067" spans="1:22" ht="15.75" customHeight="1">
      <c r="A3067" s="139" t="s">
        <v>793</v>
      </c>
      <c r="B3067" s="139" t="s">
        <v>494</v>
      </c>
      <c r="C3067" s="139" t="s">
        <v>753</v>
      </c>
      <c r="D3067" s="139" t="s">
        <v>633</v>
      </c>
      <c r="E3067" s="139" t="s">
        <v>754</v>
      </c>
      <c r="F3067" s="49">
        <v>2670</v>
      </c>
      <c r="G3067" s="49">
        <v>3210</v>
      </c>
      <c r="H3067" s="49">
        <v>3490</v>
      </c>
      <c r="I3067" s="49">
        <v>3950</v>
      </c>
      <c r="J3067" s="49">
        <v>4490</v>
      </c>
      <c r="K3067" s="49">
        <v>4380</v>
      </c>
      <c r="L3067" s="49">
        <v>4310</v>
      </c>
      <c r="M3067" s="49">
        <v>6120</v>
      </c>
      <c r="N3067" s="49">
        <v>4790</v>
      </c>
      <c r="O3067" s="49">
        <v>5090</v>
      </c>
      <c r="P3067" s="49">
        <v>4660</v>
      </c>
      <c r="Q3067" s="49">
        <v>5230</v>
      </c>
      <c r="R3067" s="49">
        <v>4980</v>
      </c>
      <c r="S3067" s="49">
        <v>6080</v>
      </c>
      <c r="T3067" s="49">
        <v>6220</v>
      </c>
      <c r="U3067" s="49">
        <v>6630</v>
      </c>
      <c r="V3067" s="49">
        <v>7830</v>
      </c>
    </row>
    <row r="3068" spans="1:22" ht="15.75" customHeight="1">
      <c r="A3068" s="139" t="s">
        <v>793</v>
      </c>
      <c r="B3068" s="139" t="s">
        <v>502</v>
      </c>
      <c r="C3068" s="139" t="s">
        <v>753</v>
      </c>
      <c r="D3068" s="139" t="s">
        <v>633</v>
      </c>
      <c r="E3068" s="139" t="s">
        <v>754</v>
      </c>
      <c r="F3068" s="49">
        <v>292000</v>
      </c>
      <c r="G3068" s="49">
        <v>295000</v>
      </c>
      <c r="H3068" s="49">
        <v>289000</v>
      </c>
      <c r="I3068" s="49">
        <v>296000</v>
      </c>
      <c r="J3068" s="49">
        <v>298000</v>
      </c>
      <c r="K3068" s="49">
        <v>296000</v>
      </c>
      <c r="L3068" s="49">
        <v>312000</v>
      </c>
      <c r="M3068" s="49">
        <v>306000</v>
      </c>
      <c r="N3068" s="49">
        <v>306000</v>
      </c>
      <c r="O3068" s="49">
        <v>290000</v>
      </c>
      <c r="P3068" s="49">
        <v>308000</v>
      </c>
      <c r="Q3068" s="49">
        <v>308000</v>
      </c>
      <c r="R3068" s="49">
        <v>292000</v>
      </c>
      <c r="S3068" s="49">
        <v>295000</v>
      </c>
      <c r="T3068" s="49">
        <v>278000</v>
      </c>
      <c r="U3068" s="49">
        <v>278000</v>
      </c>
      <c r="V3068" s="49">
        <v>289000</v>
      </c>
    </row>
    <row r="3069" spans="1:22" ht="15.75" customHeight="1">
      <c r="A3069" s="139" t="s">
        <v>793</v>
      </c>
      <c r="B3069" s="139" t="s">
        <v>482</v>
      </c>
      <c r="C3069" s="139" t="s">
        <v>753</v>
      </c>
      <c r="D3069" s="139" t="s">
        <v>633</v>
      </c>
      <c r="E3069" s="139" t="s">
        <v>754</v>
      </c>
      <c r="F3069" s="49">
        <v>67400</v>
      </c>
      <c r="G3069" s="49">
        <v>69600</v>
      </c>
      <c r="H3069" s="49">
        <v>66600</v>
      </c>
      <c r="I3069" s="49">
        <v>68000</v>
      </c>
      <c r="J3069" s="49">
        <v>69500</v>
      </c>
      <c r="K3069" s="49">
        <v>72700</v>
      </c>
      <c r="L3069" s="49">
        <v>73800</v>
      </c>
      <c r="M3069" s="49">
        <v>61200</v>
      </c>
      <c r="N3069" s="49">
        <v>67900</v>
      </c>
      <c r="O3069" s="49">
        <v>67500</v>
      </c>
      <c r="P3069" s="49">
        <v>63400</v>
      </c>
      <c r="Q3069" s="49">
        <v>44900</v>
      </c>
      <c r="R3069" s="49">
        <v>45800</v>
      </c>
      <c r="S3069" s="49">
        <v>32500</v>
      </c>
      <c r="T3069" s="49">
        <v>36900</v>
      </c>
      <c r="U3069" s="49">
        <v>39400</v>
      </c>
      <c r="V3069" s="49">
        <v>46500</v>
      </c>
    </row>
    <row r="3070" spans="1:22" ht="15.75" customHeight="1">
      <c r="A3070" s="139" t="s">
        <v>793</v>
      </c>
      <c r="B3070" s="139" t="s">
        <v>504</v>
      </c>
      <c r="C3070" s="139" t="s">
        <v>753</v>
      </c>
      <c r="D3070" s="139" t="s">
        <v>633</v>
      </c>
      <c r="E3070" s="139" t="s">
        <v>754</v>
      </c>
      <c r="F3070" s="49">
        <v>57600</v>
      </c>
      <c r="G3070" s="49">
        <v>57700</v>
      </c>
      <c r="H3070" s="49">
        <v>61900</v>
      </c>
      <c r="I3070" s="49">
        <v>56900</v>
      </c>
      <c r="J3070" s="49">
        <v>58700</v>
      </c>
      <c r="K3070" s="49">
        <v>61100</v>
      </c>
      <c r="L3070" s="49">
        <v>55700</v>
      </c>
      <c r="M3070" s="49">
        <v>53800</v>
      </c>
      <c r="N3070" s="49">
        <v>52300</v>
      </c>
      <c r="O3070" s="49">
        <v>51500</v>
      </c>
      <c r="P3070" s="49">
        <v>45800</v>
      </c>
      <c r="Q3070" s="49">
        <v>45100</v>
      </c>
      <c r="R3070" s="49">
        <v>44000</v>
      </c>
      <c r="S3070" s="49">
        <v>42900</v>
      </c>
      <c r="T3070" s="49">
        <v>42300</v>
      </c>
      <c r="U3070" s="49">
        <v>46300</v>
      </c>
      <c r="V3070" s="49">
        <v>47500</v>
      </c>
    </row>
    <row r="3071" spans="1:22" ht="15.75" customHeight="1">
      <c r="A3071" s="139" t="s">
        <v>793</v>
      </c>
      <c r="B3071" s="139" t="s">
        <v>496</v>
      </c>
      <c r="C3071" s="139" t="s">
        <v>753</v>
      </c>
      <c r="D3071" s="139" t="s">
        <v>633</v>
      </c>
      <c r="E3071" s="139" t="s">
        <v>754</v>
      </c>
      <c r="F3071" s="49">
        <v>3370</v>
      </c>
      <c r="G3071" s="49">
        <v>3500</v>
      </c>
      <c r="H3071" s="49">
        <v>3670</v>
      </c>
      <c r="I3071" s="49">
        <v>3810</v>
      </c>
      <c r="J3071" s="49">
        <v>3850</v>
      </c>
      <c r="K3071" s="49">
        <v>3560</v>
      </c>
      <c r="L3071" s="49">
        <v>3690</v>
      </c>
      <c r="M3071" s="49">
        <v>3840</v>
      </c>
      <c r="N3071" s="49">
        <v>4050</v>
      </c>
      <c r="O3071" s="49">
        <v>4260</v>
      </c>
      <c r="P3071" s="49">
        <v>4770</v>
      </c>
      <c r="Q3071" s="49">
        <v>5000</v>
      </c>
      <c r="R3071" s="49">
        <v>4880</v>
      </c>
      <c r="S3071" s="49">
        <v>4950</v>
      </c>
      <c r="T3071" s="49">
        <v>5140</v>
      </c>
      <c r="U3071" s="49">
        <v>5080</v>
      </c>
      <c r="V3071" s="49">
        <v>5180</v>
      </c>
    </row>
    <row r="3072" spans="1:22" ht="15.75" customHeight="1">
      <c r="A3072" s="139" t="s">
        <v>793</v>
      </c>
      <c r="B3072" s="139" t="s">
        <v>506</v>
      </c>
      <c r="C3072" s="139" t="s">
        <v>753</v>
      </c>
      <c r="D3072" s="139" t="s">
        <v>633</v>
      </c>
      <c r="E3072" s="139" t="s">
        <v>754</v>
      </c>
      <c r="F3072" s="49">
        <v>34100</v>
      </c>
      <c r="G3072" s="49">
        <v>40200</v>
      </c>
      <c r="H3072" s="49">
        <v>39700</v>
      </c>
      <c r="I3072" s="49">
        <v>40200</v>
      </c>
      <c r="J3072" s="49">
        <v>41700</v>
      </c>
      <c r="K3072" s="49">
        <v>42700</v>
      </c>
      <c r="L3072" s="49">
        <v>54800</v>
      </c>
      <c r="M3072" s="49">
        <v>54000</v>
      </c>
      <c r="N3072" s="49">
        <v>56000</v>
      </c>
      <c r="O3072" s="49">
        <v>59500</v>
      </c>
      <c r="P3072" s="49">
        <v>68600</v>
      </c>
      <c r="Q3072" s="49">
        <v>76900</v>
      </c>
      <c r="R3072" s="49">
        <v>90000</v>
      </c>
      <c r="S3072" s="49">
        <v>80900</v>
      </c>
      <c r="T3072" s="49">
        <v>103000</v>
      </c>
      <c r="U3072" s="49">
        <v>117000</v>
      </c>
      <c r="V3072" s="49">
        <v>118000</v>
      </c>
    </row>
    <row r="3073" spans="1:22" ht="15.75" customHeight="1">
      <c r="A3073" s="139" t="s">
        <v>793</v>
      </c>
      <c r="B3073" s="139" t="s">
        <v>508</v>
      </c>
      <c r="C3073" s="139" t="s">
        <v>753</v>
      </c>
      <c r="D3073" s="139" t="s">
        <v>633</v>
      </c>
      <c r="E3073" s="139" t="s">
        <v>754</v>
      </c>
      <c r="F3073" s="49">
        <v>87700</v>
      </c>
      <c r="G3073" s="49">
        <v>93800</v>
      </c>
      <c r="H3073" s="49">
        <v>94400</v>
      </c>
      <c r="I3073" s="49">
        <v>98100</v>
      </c>
      <c r="J3073" s="49">
        <v>93800</v>
      </c>
      <c r="K3073" s="49">
        <v>92900</v>
      </c>
      <c r="L3073" s="49">
        <v>99200</v>
      </c>
      <c r="M3073" s="49">
        <v>97200</v>
      </c>
      <c r="N3073" s="49">
        <v>91000</v>
      </c>
      <c r="O3073" s="49">
        <v>77700</v>
      </c>
      <c r="P3073" s="49">
        <v>76000</v>
      </c>
      <c r="Q3073" s="49">
        <v>81200</v>
      </c>
      <c r="R3073" s="49">
        <v>77600</v>
      </c>
      <c r="S3073" s="49">
        <v>67200</v>
      </c>
      <c r="T3073" s="49">
        <v>66100</v>
      </c>
      <c r="U3073" s="49">
        <v>66800</v>
      </c>
      <c r="V3073" s="49">
        <v>65900</v>
      </c>
    </row>
    <row r="3074" spans="1:22" ht="15.75" customHeight="1">
      <c r="A3074" s="139" t="s">
        <v>793</v>
      </c>
      <c r="B3074" s="139" t="s">
        <v>510</v>
      </c>
      <c r="C3074" s="139" t="s">
        <v>753</v>
      </c>
      <c r="D3074" s="139" t="s">
        <v>633</v>
      </c>
      <c r="E3074" s="139" t="s">
        <v>754</v>
      </c>
      <c r="F3074" s="49">
        <v>1530000</v>
      </c>
      <c r="G3074" s="49">
        <v>1530000</v>
      </c>
      <c r="H3074" s="49">
        <v>1520000</v>
      </c>
      <c r="I3074" s="49">
        <v>1560000</v>
      </c>
      <c r="J3074" s="49">
        <v>1560000</v>
      </c>
      <c r="K3074" s="49">
        <v>1570000</v>
      </c>
      <c r="L3074" s="49">
        <v>1620000</v>
      </c>
      <c r="M3074" s="49">
        <v>1610000</v>
      </c>
      <c r="N3074" s="49">
        <v>1660000</v>
      </c>
      <c r="O3074" s="49">
        <v>1530000</v>
      </c>
      <c r="P3074" s="49">
        <v>1620000</v>
      </c>
      <c r="Q3074" s="49">
        <v>1700000</v>
      </c>
      <c r="R3074" s="49">
        <v>1770000</v>
      </c>
      <c r="S3074" s="49">
        <v>1710000</v>
      </c>
      <c r="T3074" s="49">
        <v>1650000</v>
      </c>
      <c r="U3074" s="49">
        <v>1610000</v>
      </c>
      <c r="V3074" s="49">
        <v>1630000</v>
      </c>
    </row>
    <row r="3075" spans="1:22" ht="15.75" customHeight="1">
      <c r="A3075" s="139" t="s">
        <v>793</v>
      </c>
      <c r="B3075" s="139" t="s">
        <v>512</v>
      </c>
      <c r="C3075" s="139" t="s">
        <v>753</v>
      </c>
      <c r="D3075" s="139" t="s">
        <v>633</v>
      </c>
      <c r="E3075" s="139" t="s">
        <v>754</v>
      </c>
      <c r="F3075" s="49">
        <v>491</v>
      </c>
      <c r="G3075" s="49">
        <v>484</v>
      </c>
      <c r="H3075" s="49">
        <v>480</v>
      </c>
      <c r="I3075" s="49">
        <v>469</v>
      </c>
      <c r="J3075" s="49">
        <v>477</v>
      </c>
      <c r="K3075" s="49">
        <v>477</v>
      </c>
      <c r="L3075" s="49">
        <v>477</v>
      </c>
      <c r="M3075" s="49">
        <v>502</v>
      </c>
      <c r="N3075" s="49">
        <v>491</v>
      </c>
      <c r="O3075" s="49">
        <v>524</v>
      </c>
      <c r="P3075" s="49">
        <v>539</v>
      </c>
      <c r="Q3075" s="49">
        <v>612</v>
      </c>
      <c r="R3075" s="49">
        <v>686</v>
      </c>
      <c r="S3075" s="49">
        <v>744</v>
      </c>
      <c r="T3075" s="49">
        <v>782</v>
      </c>
      <c r="U3075" s="49">
        <v>811</v>
      </c>
      <c r="V3075" s="49">
        <v>839</v>
      </c>
    </row>
    <row r="3076" spans="1:22" ht="15.75" customHeight="1">
      <c r="A3076" s="139" t="s">
        <v>793</v>
      </c>
      <c r="B3076" s="139" t="s">
        <v>526</v>
      </c>
      <c r="C3076" s="139" t="s">
        <v>753</v>
      </c>
      <c r="D3076" s="139" t="s">
        <v>633</v>
      </c>
      <c r="E3076" s="139" t="s">
        <v>754</v>
      </c>
      <c r="F3076" s="49">
        <v>287000</v>
      </c>
      <c r="G3076" s="49">
        <v>286000</v>
      </c>
      <c r="H3076" s="49">
        <v>315000</v>
      </c>
      <c r="I3076" s="49">
        <v>315000</v>
      </c>
      <c r="J3076" s="49">
        <v>383000</v>
      </c>
      <c r="K3076" s="49">
        <v>384000</v>
      </c>
      <c r="L3076" s="49">
        <v>419000</v>
      </c>
      <c r="M3076" s="49">
        <v>372000</v>
      </c>
      <c r="N3076" s="49">
        <v>414000</v>
      </c>
      <c r="O3076" s="49">
        <v>446000</v>
      </c>
      <c r="P3076" s="49">
        <v>497000</v>
      </c>
      <c r="Q3076" s="49">
        <v>476000</v>
      </c>
      <c r="R3076" s="49">
        <v>538000</v>
      </c>
      <c r="S3076" s="49">
        <v>513000</v>
      </c>
      <c r="T3076" s="49">
        <v>572000</v>
      </c>
      <c r="U3076" s="49">
        <v>589000</v>
      </c>
      <c r="V3076" s="49">
        <v>593000</v>
      </c>
    </row>
    <row r="3077" spans="1:22" ht="15.75" customHeight="1">
      <c r="A3077" s="139" t="s">
        <v>793</v>
      </c>
      <c r="B3077" s="139" t="s">
        <v>556</v>
      </c>
      <c r="C3077" s="139" t="s">
        <v>753</v>
      </c>
      <c r="D3077" s="139" t="s">
        <v>633</v>
      </c>
      <c r="E3077" s="139" t="s">
        <v>754</v>
      </c>
      <c r="F3077" s="49">
        <v>4940</v>
      </c>
      <c r="G3077" s="49">
        <v>5670</v>
      </c>
      <c r="H3077" s="49">
        <v>7250</v>
      </c>
      <c r="I3077" s="49">
        <v>8080</v>
      </c>
      <c r="J3077" s="49">
        <v>10200</v>
      </c>
      <c r="K3077" s="49">
        <v>9780</v>
      </c>
      <c r="L3077" s="49">
        <v>10800</v>
      </c>
      <c r="M3077" s="49">
        <v>12600</v>
      </c>
      <c r="N3077" s="49">
        <v>13400</v>
      </c>
      <c r="O3077" s="49">
        <v>13800</v>
      </c>
      <c r="P3077" s="49">
        <v>13500</v>
      </c>
      <c r="Q3077" s="49">
        <v>12800</v>
      </c>
      <c r="R3077" s="49">
        <v>12900</v>
      </c>
      <c r="S3077" s="49">
        <v>13700</v>
      </c>
      <c r="T3077" s="49">
        <v>13600</v>
      </c>
      <c r="U3077" s="49">
        <v>14100</v>
      </c>
      <c r="V3077" s="49">
        <v>14600</v>
      </c>
    </row>
    <row r="3078" spans="1:22" ht="15.75" customHeight="1">
      <c r="A3078" s="139" t="s">
        <v>793</v>
      </c>
      <c r="B3078" s="139" t="s">
        <v>528</v>
      </c>
      <c r="C3078" s="139" t="s">
        <v>753</v>
      </c>
      <c r="D3078" s="139" t="s">
        <v>633</v>
      </c>
      <c r="E3078" s="139" t="s">
        <v>754</v>
      </c>
      <c r="F3078" s="49">
        <v>3270</v>
      </c>
      <c r="G3078" s="49">
        <v>3560</v>
      </c>
      <c r="H3078" s="49">
        <v>3690</v>
      </c>
      <c r="I3078" s="49">
        <v>4130</v>
      </c>
      <c r="J3078" s="49">
        <v>4040</v>
      </c>
      <c r="K3078" s="49">
        <v>4500</v>
      </c>
      <c r="L3078" s="49">
        <v>3290</v>
      </c>
      <c r="M3078" s="49">
        <v>3610</v>
      </c>
      <c r="N3078" s="49">
        <v>3560</v>
      </c>
      <c r="O3078" s="49">
        <v>2920</v>
      </c>
      <c r="P3078" s="49">
        <v>5720</v>
      </c>
      <c r="Q3078" s="49">
        <v>6030</v>
      </c>
      <c r="R3078" s="49">
        <v>5570</v>
      </c>
      <c r="S3078" s="49">
        <v>5830</v>
      </c>
      <c r="T3078" s="49">
        <v>6550</v>
      </c>
      <c r="U3078" s="49">
        <v>6390</v>
      </c>
      <c r="V3078" s="49">
        <v>6440</v>
      </c>
    </row>
    <row r="3079" spans="1:22" ht="15.75" customHeight="1">
      <c r="A3079" s="139" t="s">
        <v>793</v>
      </c>
      <c r="B3079" s="139" t="s">
        <v>536</v>
      </c>
      <c r="C3079" s="139" t="s">
        <v>753</v>
      </c>
      <c r="D3079" s="139" t="s">
        <v>633</v>
      </c>
      <c r="E3079" s="139" t="s">
        <v>754</v>
      </c>
      <c r="F3079" s="49">
        <v>48400</v>
      </c>
      <c r="G3079" s="49">
        <v>49200</v>
      </c>
      <c r="H3079" s="49">
        <v>47100</v>
      </c>
      <c r="I3079" s="49">
        <v>31100</v>
      </c>
      <c r="J3079" s="49">
        <v>28500</v>
      </c>
      <c r="K3079" s="49">
        <v>30400</v>
      </c>
      <c r="L3079" s="49">
        <v>30800</v>
      </c>
      <c r="M3079" s="49">
        <v>19900</v>
      </c>
      <c r="N3079" s="49">
        <v>36100</v>
      </c>
      <c r="O3079" s="49">
        <v>55900</v>
      </c>
      <c r="P3079" s="49">
        <v>55600</v>
      </c>
      <c r="Q3079" s="49">
        <v>45200</v>
      </c>
      <c r="R3079" s="49">
        <v>36400</v>
      </c>
      <c r="S3079" s="49">
        <v>55700</v>
      </c>
      <c r="T3079" s="49">
        <v>56400</v>
      </c>
      <c r="U3079" s="49">
        <v>59800</v>
      </c>
      <c r="V3079" s="49">
        <v>64000</v>
      </c>
    </row>
    <row r="3080" spans="1:22" ht="15.75" customHeight="1">
      <c r="A3080" s="139" t="s">
        <v>793</v>
      </c>
      <c r="B3080" s="139" t="s">
        <v>769</v>
      </c>
      <c r="C3080" s="139" t="s">
        <v>753</v>
      </c>
      <c r="D3080" s="139" t="s">
        <v>633</v>
      </c>
      <c r="E3080" s="139" t="s">
        <v>754</v>
      </c>
      <c r="F3080" s="49">
        <v>11</v>
      </c>
      <c r="G3080" s="49">
        <v>11</v>
      </c>
      <c r="H3080" s="49">
        <v>11</v>
      </c>
      <c r="I3080" s="49">
        <v>11</v>
      </c>
      <c r="J3080" s="49">
        <v>11</v>
      </c>
      <c r="K3080" s="49">
        <v>11</v>
      </c>
      <c r="L3080" s="49">
        <v>11</v>
      </c>
      <c r="M3080" s="49">
        <v>11</v>
      </c>
      <c r="N3080" s="49">
        <v>11</v>
      </c>
      <c r="O3080" s="49">
        <v>11</v>
      </c>
      <c r="P3080" s="49">
        <v>11</v>
      </c>
      <c r="Q3080" s="49">
        <v>11</v>
      </c>
      <c r="R3080" s="49">
        <v>11</v>
      </c>
      <c r="S3080" s="49">
        <v>11</v>
      </c>
      <c r="T3080" s="49">
        <v>11</v>
      </c>
      <c r="U3080" s="49">
        <v>11</v>
      </c>
      <c r="V3080" s="49">
        <v>11</v>
      </c>
    </row>
    <row r="3081" spans="1:22" ht="15.75" customHeight="1">
      <c r="A3081" s="139" t="s">
        <v>793</v>
      </c>
      <c r="B3081" s="139" t="s">
        <v>542</v>
      </c>
      <c r="C3081" s="139" t="s">
        <v>753</v>
      </c>
      <c r="D3081" s="139" t="s">
        <v>633</v>
      </c>
      <c r="E3081" s="139" t="s">
        <v>754</v>
      </c>
      <c r="F3081" s="49">
        <v>150</v>
      </c>
      <c r="G3081" s="49">
        <v>158</v>
      </c>
      <c r="H3081" s="49">
        <v>158</v>
      </c>
      <c r="I3081" s="49">
        <v>161</v>
      </c>
      <c r="J3081" s="49">
        <v>161</v>
      </c>
      <c r="K3081" s="49">
        <v>161</v>
      </c>
      <c r="L3081" s="49">
        <v>165</v>
      </c>
      <c r="M3081" s="49">
        <v>180</v>
      </c>
      <c r="N3081" s="49">
        <v>187</v>
      </c>
      <c r="O3081" s="49">
        <v>194</v>
      </c>
      <c r="P3081" s="49">
        <v>198</v>
      </c>
      <c r="Q3081" s="49">
        <v>198</v>
      </c>
      <c r="R3081" s="49">
        <v>198</v>
      </c>
      <c r="S3081" s="49">
        <v>202</v>
      </c>
      <c r="T3081" s="49">
        <v>202</v>
      </c>
      <c r="U3081" s="49">
        <v>215</v>
      </c>
      <c r="V3081" s="49">
        <v>254</v>
      </c>
    </row>
    <row r="3082" spans="1:22" ht="15.75" customHeight="1">
      <c r="A3082" s="139" t="s">
        <v>793</v>
      </c>
      <c r="B3082" s="139" t="s">
        <v>534</v>
      </c>
      <c r="C3082" s="139" t="s">
        <v>753</v>
      </c>
      <c r="D3082" s="139" t="s">
        <v>633</v>
      </c>
      <c r="E3082" s="139" t="s">
        <v>754</v>
      </c>
      <c r="F3082" s="49">
        <v>389</v>
      </c>
      <c r="G3082" s="49">
        <v>513</v>
      </c>
      <c r="H3082" s="49">
        <v>532</v>
      </c>
      <c r="I3082" s="49">
        <v>568</v>
      </c>
      <c r="J3082" s="49">
        <v>554</v>
      </c>
      <c r="K3082" s="49">
        <v>462</v>
      </c>
      <c r="L3082" s="49">
        <v>616</v>
      </c>
      <c r="M3082" s="49">
        <v>517</v>
      </c>
      <c r="N3082" s="49">
        <v>535</v>
      </c>
      <c r="O3082" s="49">
        <v>535</v>
      </c>
      <c r="P3082" s="49">
        <v>576</v>
      </c>
      <c r="Q3082" s="49">
        <v>744</v>
      </c>
      <c r="R3082" s="49">
        <v>862</v>
      </c>
      <c r="S3082" s="49">
        <v>1030</v>
      </c>
      <c r="T3082" s="49">
        <v>1170</v>
      </c>
      <c r="U3082" s="49">
        <v>946</v>
      </c>
      <c r="V3082" s="49">
        <v>952</v>
      </c>
    </row>
    <row r="3083" spans="1:22" ht="15.75" customHeight="1">
      <c r="A3083" s="139" t="s">
        <v>793</v>
      </c>
      <c r="B3083" s="139" t="s">
        <v>334</v>
      </c>
      <c r="C3083" s="139" t="s">
        <v>753</v>
      </c>
      <c r="D3083" s="139" t="s">
        <v>633</v>
      </c>
      <c r="E3083" s="139" t="s">
        <v>754</v>
      </c>
      <c r="F3083" s="49">
        <v>5210</v>
      </c>
      <c r="G3083" s="49">
        <v>5360</v>
      </c>
      <c r="H3083" s="49">
        <v>5380</v>
      </c>
      <c r="I3083" s="49">
        <v>5860</v>
      </c>
      <c r="J3083" s="49">
        <v>5730</v>
      </c>
      <c r="K3083" s="49">
        <v>5890</v>
      </c>
      <c r="L3083" s="49">
        <v>6190</v>
      </c>
      <c r="M3083" s="49">
        <v>6330</v>
      </c>
      <c r="N3083" s="49">
        <v>5900</v>
      </c>
      <c r="O3083" s="49">
        <v>5840</v>
      </c>
      <c r="P3083" s="49">
        <v>5820</v>
      </c>
      <c r="Q3083" s="49">
        <v>5990</v>
      </c>
      <c r="R3083" s="49">
        <v>5970</v>
      </c>
      <c r="S3083" s="49">
        <v>5630</v>
      </c>
      <c r="T3083" s="49">
        <v>5790</v>
      </c>
      <c r="U3083" s="49">
        <v>7370</v>
      </c>
      <c r="V3083" s="49">
        <v>7780</v>
      </c>
    </row>
    <row r="3084" spans="1:22" ht="15.75" customHeight="1">
      <c r="A3084" s="139" t="s">
        <v>793</v>
      </c>
      <c r="B3084" s="139" t="s">
        <v>522</v>
      </c>
      <c r="C3084" s="139" t="s">
        <v>753</v>
      </c>
      <c r="D3084" s="139" t="s">
        <v>633</v>
      </c>
      <c r="E3084" s="139" t="s">
        <v>754</v>
      </c>
      <c r="F3084" s="49">
        <v>206</v>
      </c>
      <c r="G3084" s="49">
        <v>208</v>
      </c>
      <c r="H3084" s="49">
        <v>210</v>
      </c>
      <c r="I3084" s="49">
        <v>219</v>
      </c>
      <c r="J3084" s="49">
        <v>223</v>
      </c>
      <c r="K3084" s="49">
        <v>225</v>
      </c>
      <c r="L3084" s="49">
        <v>223</v>
      </c>
      <c r="M3084" s="49">
        <v>222</v>
      </c>
      <c r="N3084" s="49">
        <v>217</v>
      </c>
      <c r="O3084" s="49">
        <v>197</v>
      </c>
      <c r="P3084" s="49">
        <v>202</v>
      </c>
      <c r="Q3084" s="49">
        <v>201</v>
      </c>
      <c r="R3084" s="49">
        <v>190</v>
      </c>
      <c r="S3084" s="49">
        <v>170</v>
      </c>
      <c r="T3084" s="49">
        <v>157</v>
      </c>
      <c r="U3084" s="49">
        <v>180</v>
      </c>
      <c r="V3084" s="49">
        <v>177</v>
      </c>
    </row>
    <row r="3085" spans="1:22" ht="15.75" customHeight="1">
      <c r="A3085" s="139" t="s">
        <v>793</v>
      </c>
      <c r="B3085" s="139" t="s">
        <v>544</v>
      </c>
      <c r="C3085" s="139" t="s">
        <v>753</v>
      </c>
      <c r="D3085" s="139" t="s">
        <v>633</v>
      </c>
      <c r="E3085" s="139" t="s">
        <v>754</v>
      </c>
      <c r="F3085" s="49">
        <v>480</v>
      </c>
      <c r="G3085" s="49">
        <v>502</v>
      </c>
      <c r="H3085" s="49">
        <v>587</v>
      </c>
      <c r="I3085" s="49">
        <v>594</v>
      </c>
      <c r="J3085" s="49">
        <v>594</v>
      </c>
      <c r="K3085" s="49">
        <v>594</v>
      </c>
      <c r="L3085" s="49">
        <v>594</v>
      </c>
      <c r="M3085" s="49">
        <v>609</v>
      </c>
      <c r="N3085" s="49">
        <v>601</v>
      </c>
      <c r="O3085" s="49">
        <v>598</v>
      </c>
      <c r="P3085" s="49">
        <v>612</v>
      </c>
      <c r="Q3085" s="49">
        <v>605</v>
      </c>
      <c r="R3085" s="49">
        <v>609</v>
      </c>
      <c r="S3085" s="49">
        <v>609</v>
      </c>
      <c r="T3085" s="49">
        <v>609</v>
      </c>
      <c r="U3085" s="49">
        <v>631</v>
      </c>
      <c r="V3085" s="49">
        <v>653</v>
      </c>
    </row>
    <row r="3086" spans="1:22" ht="15.75" customHeight="1">
      <c r="A3086" s="139" t="s">
        <v>793</v>
      </c>
      <c r="B3086" s="139" t="s">
        <v>530</v>
      </c>
      <c r="C3086" s="139" t="s">
        <v>753</v>
      </c>
      <c r="D3086" s="139" t="s">
        <v>633</v>
      </c>
      <c r="E3086" s="139" t="s">
        <v>754</v>
      </c>
      <c r="F3086" s="49">
        <v>38600</v>
      </c>
      <c r="G3086" s="49">
        <v>41200</v>
      </c>
      <c r="H3086" s="49">
        <v>44100</v>
      </c>
      <c r="I3086" s="49">
        <v>47300</v>
      </c>
      <c r="J3086" s="49">
        <v>51500</v>
      </c>
      <c r="K3086" s="49">
        <v>48500</v>
      </c>
      <c r="L3086" s="49">
        <v>52500</v>
      </c>
      <c r="M3086" s="49">
        <v>50900</v>
      </c>
      <c r="N3086" s="49">
        <v>50400</v>
      </c>
      <c r="O3086" s="49">
        <v>44800</v>
      </c>
      <c r="P3086" s="49">
        <v>44700</v>
      </c>
      <c r="Q3086" s="49">
        <v>48000</v>
      </c>
      <c r="R3086" s="49">
        <v>42900</v>
      </c>
      <c r="S3086" s="49">
        <v>43800</v>
      </c>
      <c r="T3086" s="49">
        <v>36500</v>
      </c>
      <c r="U3086" s="49">
        <v>47000</v>
      </c>
      <c r="V3086" s="49">
        <v>49400</v>
      </c>
    </row>
    <row r="3087" spans="1:22" ht="15.75" customHeight="1">
      <c r="A3087" s="139" t="s">
        <v>793</v>
      </c>
      <c r="B3087" s="139" t="s">
        <v>550</v>
      </c>
      <c r="C3087" s="139" t="s">
        <v>753</v>
      </c>
      <c r="D3087" s="139" t="s">
        <v>633</v>
      </c>
      <c r="E3087" s="139" t="s">
        <v>754</v>
      </c>
      <c r="F3087" s="49">
        <v>524</v>
      </c>
      <c r="G3087" s="49">
        <v>603</v>
      </c>
      <c r="H3087" s="49">
        <v>770</v>
      </c>
      <c r="I3087" s="49">
        <v>858</v>
      </c>
      <c r="J3087" s="49">
        <v>1090</v>
      </c>
      <c r="K3087" s="49">
        <v>1040</v>
      </c>
      <c r="L3087" s="49">
        <v>1140</v>
      </c>
      <c r="M3087" s="49">
        <v>1340</v>
      </c>
      <c r="N3087" s="49">
        <v>1420</v>
      </c>
      <c r="O3087" s="49">
        <v>1460</v>
      </c>
      <c r="P3087" s="49">
        <v>1440</v>
      </c>
      <c r="Q3087" s="49">
        <v>1360</v>
      </c>
      <c r="R3087" s="49">
        <v>1330</v>
      </c>
      <c r="S3087" s="49">
        <v>1450</v>
      </c>
      <c r="T3087" s="49">
        <v>1500</v>
      </c>
      <c r="U3087" s="49">
        <v>1550</v>
      </c>
      <c r="V3087" s="49">
        <v>1600</v>
      </c>
    </row>
    <row r="3088" spans="1:22" ht="15.75" customHeight="1">
      <c r="A3088" s="139" t="s">
        <v>793</v>
      </c>
      <c r="B3088" s="139" t="s">
        <v>524</v>
      </c>
      <c r="C3088" s="139" t="s">
        <v>753</v>
      </c>
      <c r="D3088" s="139" t="s">
        <v>633</v>
      </c>
      <c r="E3088" s="139" t="s">
        <v>754</v>
      </c>
      <c r="F3088" s="49">
        <v>47.7</v>
      </c>
      <c r="G3088" s="49">
        <v>51.3</v>
      </c>
      <c r="H3088" s="49">
        <v>58.7</v>
      </c>
      <c r="I3088" s="49">
        <v>66</v>
      </c>
      <c r="J3088" s="49">
        <v>73.3</v>
      </c>
      <c r="K3088" s="49">
        <v>77</v>
      </c>
      <c r="L3088" s="49">
        <v>84.3</v>
      </c>
      <c r="M3088" s="49">
        <v>84.3</v>
      </c>
      <c r="N3088" s="49">
        <v>84.3</v>
      </c>
      <c r="O3088" s="49">
        <v>91.7</v>
      </c>
      <c r="P3088" s="49">
        <v>99</v>
      </c>
      <c r="Q3088" s="49">
        <v>103</v>
      </c>
      <c r="R3088" s="49">
        <v>114</v>
      </c>
      <c r="S3088" s="49">
        <v>114</v>
      </c>
      <c r="T3088" s="49">
        <v>114</v>
      </c>
      <c r="U3088" s="49">
        <v>139</v>
      </c>
      <c r="V3088" s="49">
        <v>146</v>
      </c>
    </row>
    <row r="3089" spans="1:22" ht="15.75" customHeight="1">
      <c r="A3089" s="139" t="s">
        <v>793</v>
      </c>
      <c r="B3089" s="139" t="s">
        <v>558</v>
      </c>
      <c r="C3089" s="139" t="s">
        <v>753</v>
      </c>
      <c r="D3089" s="139" t="s">
        <v>633</v>
      </c>
      <c r="E3089" s="139" t="s">
        <v>754</v>
      </c>
      <c r="F3089" s="49">
        <v>2170</v>
      </c>
      <c r="G3089" s="49">
        <v>2340</v>
      </c>
      <c r="H3089" s="49">
        <v>1530</v>
      </c>
      <c r="I3089" s="49">
        <v>1510</v>
      </c>
      <c r="J3089" s="49">
        <v>1530</v>
      </c>
      <c r="K3089" s="49">
        <v>1560</v>
      </c>
      <c r="L3089" s="49">
        <v>1710</v>
      </c>
      <c r="M3089" s="49">
        <v>1730</v>
      </c>
      <c r="N3089" s="49">
        <v>1910</v>
      </c>
      <c r="O3089" s="49">
        <v>1970</v>
      </c>
      <c r="P3089" s="49">
        <v>2380</v>
      </c>
      <c r="Q3089" s="49">
        <v>1930</v>
      </c>
      <c r="R3089" s="49">
        <v>2200</v>
      </c>
      <c r="S3089" s="49">
        <v>1850</v>
      </c>
      <c r="T3089" s="49">
        <v>1920</v>
      </c>
      <c r="U3089" s="49">
        <v>2230</v>
      </c>
      <c r="V3089" s="49">
        <v>2270</v>
      </c>
    </row>
    <row r="3090" spans="1:22" ht="15.75" customHeight="1">
      <c r="A3090" s="139" t="s">
        <v>793</v>
      </c>
      <c r="B3090" s="139" t="s">
        <v>538</v>
      </c>
      <c r="C3090" s="139" t="s">
        <v>753</v>
      </c>
      <c r="D3090" s="139" t="s">
        <v>633</v>
      </c>
      <c r="E3090" s="139" t="s">
        <v>754</v>
      </c>
      <c r="F3090" s="49">
        <v>34400</v>
      </c>
      <c r="G3090" s="49">
        <v>37800</v>
      </c>
      <c r="H3090" s="49">
        <v>37700</v>
      </c>
      <c r="I3090" s="49">
        <v>37900</v>
      </c>
      <c r="J3090" s="49">
        <v>37200</v>
      </c>
      <c r="K3090" s="49">
        <v>37600</v>
      </c>
      <c r="L3090" s="49">
        <v>37300</v>
      </c>
      <c r="M3090" s="49">
        <v>34900</v>
      </c>
      <c r="N3090" s="49">
        <v>35600</v>
      </c>
      <c r="O3090" s="49">
        <v>32500</v>
      </c>
      <c r="P3090" s="49">
        <v>34800</v>
      </c>
      <c r="Q3090" s="49">
        <v>32900</v>
      </c>
      <c r="R3090" s="49">
        <v>31300</v>
      </c>
      <c r="S3090" s="49">
        <v>31500</v>
      </c>
      <c r="T3090" s="49">
        <v>29000</v>
      </c>
      <c r="U3090" s="49">
        <v>29200</v>
      </c>
      <c r="V3090" s="49">
        <v>29500</v>
      </c>
    </row>
    <row r="3091" spans="1:22" ht="15.75" customHeight="1">
      <c r="A3091" s="139" t="s">
        <v>793</v>
      </c>
      <c r="B3091" s="139" t="s">
        <v>540</v>
      </c>
      <c r="C3091" s="139" t="s">
        <v>753</v>
      </c>
      <c r="D3091" s="139" t="s">
        <v>633</v>
      </c>
      <c r="E3091" s="139" t="s">
        <v>754</v>
      </c>
      <c r="F3091" s="49">
        <v>13700</v>
      </c>
      <c r="G3091" s="49">
        <v>14500</v>
      </c>
      <c r="H3091" s="49">
        <v>14800</v>
      </c>
      <c r="I3091" s="49">
        <v>14800</v>
      </c>
      <c r="J3091" s="49">
        <v>15200</v>
      </c>
      <c r="K3091" s="49">
        <v>15300</v>
      </c>
      <c r="L3091" s="49">
        <v>15600</v>
      </c>
      <c r="M3091" s="49">
        <v>15600</v>
      </c>
      <c r="N3091" s="49">
        <v>16600</v>
      </c>
      <c r="O3091" s="49">
        <v>14700</v>
      </c>
      <c r="P3091" s="49">
        <v>14900</v>
      </c>
      <c r="Q3091" s="49">
        <v>14800</v>
      </c>
      <c r="R3091" s="49">
        <v>14300</v>
      </c>
      <c r="S3091" s="49">
        <v>13600</v>
      </c>
      <c r="T3091" s="49">
        <v>12200</v>
      </c>
      <c r="U3091" s="49">
        <v>12300</v>
      </c>
      <c r="V3091" s="49">
        <v>13200</v>
      </c>
    </row>
    <row r="3092" spans="1:22" ht="15.75" customHeight="1">
      <c r="A3092" s="139" t="s">
        <v>793</v>
      </c>
      <c r="B3092" s="139" t="s">
        <v>562</v>
      </c>
      <c r="C3092" s="139" t="s">
        <v>753</v>
      </c>
      <c r="D3092" s="139" t="s">
        <v>633</v>
      </c>
      <c r="E3092" s="139" t="s">
        <v>754</v>
      </c>
      <c r="F3092" s="49">
        <v>48000</v>
      </c>
      <c r="G3092" s="49">
        <v>49800</v>
      </c>
      <c r="H3092" s="49">
        <v>56100</v>
      </c>
      <c r="I3092" s="49">
        <v>53500</v>
      </c>
      <c r="J3092" s="49">
        <v>53200</v>
      </c>
      <c r="K3092" s="49">
        <v>50200</v>
      </c>
      <c r="L3092" s="49">
        <v>48100</v>
      </c>
      <c r="M3092" s="49">
        <v>46600</v>
      </c>
      <c r="N3092" s="49">
        <v>47700</v>
      </c>
      <c r="O3092" s="49">
        <v>42300</v>
      </c>
      <c r="P3092" s="49">
        <v>51100</v>
      </c>
      <c r="Q3092" s="49">
        <v>50700</v>
      </c>
      <c r="R3092" s="49">
        <v>46000</v>
      </c>
      <c r="S3092" s="49">
        <v>43600</v>
      </c>
      <c r="T3092" s="49">
        <v>42200</v>
      </c>
      <c r="U3092" s="49">
        <v>41000</v>
      </c>
      <c r="V3092" s="49">
        <v>42600</v>
      </c>
    </row>
    <row r="3093" spans="1:22" ht="15.75" customHeight="1">
      <c r="A3093" s="139" t="s">
        <v>793</v>
      </c>
      <c r="B3093" s="139" t="s">
        <v>560</v>
      </c>
      <c r="C3093" s="139" t="s">
        <v>753</v>
      </c>
      <c r="D3093" s="139" t="s">
        <v>633</v>
      </c>
      <c r="E3093" s="139" t="s">
        <v>754</v>
      </c>
      <c r="F3093" s="49">
        <v>1190</v>
      </c>
      <c r="G3093" s="49">
        <v>1140</v>
      </c>
      <c r="H3093" s="49">
        <v>1130</v>
      </c>
      <c r="I3093" s="49">
        <v>1050</v>
      </c>
      <c r="J3093" s="49">
        <v>1030</v>
      </c>
      <c r="K3093" s="49">
        <v>1020</v>
      </c>
      <c r="L3093" s="49">
        <v>1020</v>
      </c>
      <c r="M3093" s="49">
        <v>1060</v>
      </c>
      <c r="N3093" s="49">
        <v>1100</v>
      </c>
      <c r="O3093" s="49">
        <v>1050</v>
      </c>
      <c r="P3093" s="49">
        <v>1040</v>
      </c>
      <c r="Q3093" s="49">
        <v>1050</v>
      </c>
      <c r="R3093" s="49">
        <v>1210</v>
      </c>
      <c r="S3093" s="49">
        <v>1090</v>
      </c>
      <c r="T3093" s="49">
        <v>1200</v>
      </c>
      <c r="U3093" s="49">
        <v>1230</v>
      </c>
      <c r="V3093" s="49">
        <v>1240</v>
      </c>
    </row>
    <row r="3094" spans="1:22" ht="15.75" customHeight="1">
      <c r="A3094" s="139" t="s">
        <v>793</v>
      </c>
      <c r="B3094" s="139" t="s">
        <v>532</v>
      </c>
      <c r="C3094" s="139" t="s">
        <v>753</v>
      </c>
      <c r="D3094" s="139" t="s">
        <v>633</v>
      </c>
      <c r="E3094" s="139" t="s">
        <v>754</v>
      </c>
      <c r="F3094" s="49">
        <v>572</v>
      </c>
      <c r="G3094" s="49">
        <v>634</v>
      </c>
      <c r="H3094" s="49">
        <v>539</v>
      </c>
      <c r="I3094" s="49">
        <v>550</v>
      </c>
      <c r="J3094" s="49">
        <v>737</v>
      </c>
      <c r="K3094" s="49">
        <v>689</v>
      </c>
      <c r="L3094" s="49">
        <v>733</v>
      </c>
      <c r="M3094" s="49">
        <v>642</v>
      </c>
      <c r="N3094" s="49">
        <v>693</v>
      </c>
      <c r="O3094" s="49">
        <v>524</v>
      </c>
      <c r="P3094" s="49">
        <v>444</v>
      </c>
      <c r="Q3094" s="49">
        <v>341</v>
      </c>
      <c r="R3094" s="49">
        <v>440</v>
      </c>
      <c r="S3094" s="49">
        <v>403</v>
      </c>
      <c r="T3094" s="49">
        <v>495</v>
      </c>
      <c r="U3094" s="49">
        <v>434</v>
      </c>
      <c r="V3094" s="49">
        <v>418</v>
      </c>
    </row>
    <row r="3095" spans="1:22" ht="15.75" customHeight="1">
      <c r="A3095" s="139" t="s">
        <v>793</v>
      </c>
      <c r="B3095" s="139" t="s">
        <v>566</v>
      </c>
      <c r="C3095" s="139" t="s">
        <v>753</v>
      </c>
      <c r="D3095" s="139" t="s">
        <v>633</v>
      </c>
      <c r="E3095" s="139" t="s">
        <v>754</v>
      </c>
      <c r="F3095" s="49">
        <v>46200</v>
      </c>
      <c r="G3095" s="49">
        <v>44700</v>
      </c>
      <c r="H3095" s="49">
        <v>35600</v>
      </c>
      <c r="I3095" s="49">
        <v>50400</v>
      </c>
      <c r="J3095" s="49">
        <v>47200</v>
      </c>
      <c r="K3095" s="49">
        <v>46800</v>
      </c>
      <c r="L3095" s="49">
        <v>50000</v>
      </c>
      <c r="M3095" s="49">
        <v>62900</v>
      </c>
      <c r="N3095" s="49">
        <v>64200</v>
      </c>
      <c r="O3095" s="49">
        <v>59000</v>
      </c>
      <c r="P3095" s="49">
        <v>57800</v>
      </c>
      <c r="Q3095" s="49">
        <v>53100</v>
      </c>
      <c r="R3095" s="49">
        <v>41000</v>
      </c>
      <c r="S3095" s="49">
        <v>33400</v>
      </c>
      <c r="T3095" s="49">
        <v>28200</v>
      </c>
      <c r="U3095" s="49">
        <v>43800</v>
      </c>
      <c r="V3095" s="49">
        <v>42100</v>
      </c>
    </row>
    <row r="3096" spans="1:22" ht="15.75" customHeight="1">
      <c r="A3096" s="139" t="s">
        <v>793</v>
      </c>
      <c r="B3096" s="139" t="s">
        <v>770</v>
      </c>
      <c r="C3096" s="139" t="s">
        <v>753</v>
      </c>
      <c r="D3096" s="139" t="s">
        <v>633</v>
      </c>
      <c r="E3096" s="139" t="s">
        <v>754</v>
      </c>
      <c r="F3096" s="49">
        <v>69.7</v>
      </c>
      <c r="G3096" s="49">
        <v>73.3</v>
      </c>
      <c r="H3096" s="49">
        <v>99</v>
      </c>
      <c r="I3096" s="49">
        <v>103</v>
      </c>
      <c r="J3096" s="49">
        <v>103</v>
      </c>
      <c r="K3096" s="49">
        <v>121</v>
      </c>
      <c r="L3096" s="49">
        <v>143</v>
      </c>
      <c r="M3096" s="49">
        <v>165</v>
      </c>
      <c r="N3096" s="49">
        <v>180</v>
      </c>
      <c r="O3096" s="49">
        <v>180</v>
      </c>
      <c r="P3096" s="49">
        <v>191</v>
      </c>
      <c r="Q3096" s="49">
        <v>191</v>
      </c>
      <c r="R3096" s="49">
        <v>198</v>
      </c>
      <c r="S3096" s="49">
        <v>198</v>
      </c>
      <c r="T3096" s="49">
        <v>205</v>
      </c>
      <c r="U3096" s="49">
        <v>212</v>
      </c>
      <c r="V3096" s="49">
        <v>216</v>
      </c>
    </row>
    <row r="3097" spans="1:22" ht="15.75" customHeight="1">
      <c r="A3097" s="139" t="s">
        <v>793</v>
      </c>
      <c r="B3097" s="139" t="s">
        <v>296</v>
      </c>
      <c r="C3097" s="139" t="s">
        <v>753</v>
      </c>
      <c r="D3097" s="139" t="s">
        <v>633</v>
      </c>
      <c r="E3097" s="139" t="s">
        <v>754</v>
      </c>
      <c r="F3097" s="49">
        <v>176</v>
      </c>
      <c r="G3097" s="49">
        <v>172</v>
      </c>
      <c r="H3097" s="49">
        <v>169</v>
      </c>
      <c r="I3097" s="49">
        <v>381</v>
      </c>
      <c r="J3097" s="49">
        <v>378</v>
      </c>
      <c r="K3097" s="49">
        <v>400</v>
      </c>
      <c r="L3097" s="49">
        <v>407</v>
      </c>
      <c r="M3097" s="49">
        <v>462</v>
      </c>
      <c r="N3097" s="49">
        <v>510</v>
      </c>
      <c r="O3097" s="49">
        <v>491</v>
      </c>
      <c r="P3097" s="49">
        <v>517</v>
      </c>
      <c r="Q3097" s="49">
        <v>539</v>
      </c>
      <c r="R3097" s="49">
        <v>543</v>
      </c>
      <c r="S3097" s="49">
        <v>612</v>
      </c>
      <c r="T3097" s="49">
        <v>631</v>
      </c>
      <c r="U3097" s="49">
        <v>738</v>
      </c>
      <c r="V3097" s="49">
        <v>771</v>
      </c>
    </row>
    <row r="3098" spans="1:22" ht="15.75" customHeight="1">
      <c r="A3098" s="139" t="s">
        <v>793</v>
      </c>
      <c r="B3098" s="139" t="s">
        <v>576</v>
      </c>
      <c r="C3098" s="139" t="s">
        <v>753</v>
      </c>
      <c r="D3098" s="139" t="s">
        <v>633</v>
      </c>
      <c r="E3098" s="139" t="s">
        <v>754</v>
      </c>
      <c r="F3098" s="49">
        <v>1010</v>
      </c>
      <c r="G3098" s="49">
        <v>763</v>
      </c>
      <c r="H3098" s="49">
        <v>832</v>
      </c>
      <c r="I3098" s="49">
        <v>1060</v>
      </c>
      <c r="J3098" s="49">
        <v>997</v>
      </c>
      <c r="K3098" s="49">
        <v>939</v>
      </c>
      <c r="L3098" s="49">
        <v>821</v>
      </c>
      <c r="M3098" s="49">
        <v>913</v>
      </c>
      <c r="N3098" s="49">
        <v>1050</v>
      </c>
      <c r="O3098" s="49">
        <v>2200</v>
      </c>
      <c r="P3098" s="49">
        <v>2050</v>
      </c>
      <c r="Q3098" s="49">
        <v>1880</v>
      </c>
      <c r="R3098" s="49">
        <v>1690</v>
      </c>
      <c r="S3098" s="49">
        <v>1760</v>
      </c>
      <c r="T3098" s="49">
        <v>1820</v>
      </c>
      <c r="U3098" s="49">
        <v>2030</v>
      </c>
      <c r="V3098" s="49">
        <v>2050</v>
      </c>
    </row>
    <row r="3099" spans="1:22" ht="15.75" customHeight="1">
      <c r="A3099" s="139" t="s">
        <v>793</v>
      </c>
      <c r="B3099" s="139" t="s">
        <v>572</v>
      </c>
      <c r="C3099" s="139" t="s">
        <v>753</v>
      </c>
      <c r="D3099" s="139" t="s">
        <v>633</v>
      </c>
      <c r="E3099" s="139" t="s">
        <v>754</v>
      </c>
      <c r="F3099" s="49">
        <v>169000</v>
      </c>
      <c r="G3099" s="49">
        <v>181000</v>
      </c>
      <c r="H3099" s="49">
        <v>193000</v>
      </c>
      <c r="I3099" s="49">
        <v>208000</v>
      </c>
      <c r="J3099" s="49">
        <v>225000</v>
      </c>
      <c r="K3099" s="49">
        <v>229000</v>
      </c>
      <c r="L3099" s="49">
        <v>232000</v>
      </c>
      <c r="M3099" s="49">
        <v>235000</v>
      </c>
      <c r="N3099" s="49">
        <v>237000</v>
      </c>
      <c r="O3099" s="49">
        <v>251000</v>
      </c>
      <c r="P3099" s="49">
        <v>268000</v>
      </c>
      <c r="Q3099" s="49">
        <v>263000</v>
      </c>
      <c r="R3099" s="49">
        <v>281000</v>
      </c>
      <c r="S3099" s="49">
        <v>282000</v>
      </c>
      <c r="T3099" s="49">
        <v>299000</v>
      </c>
      <c r="U3099" s="49">
        <v>307000</v>
      </c>
      <c r="V3099" s="49">
        <v>311000</v>
      </c>
    </row>
    <row r="3100" spans="1:22" ht="15.75" customHeight="1">
      <c r="A3100" s="139" t="s">
        <v>793</v>
      </c>
      <c r="B3100" s="139" t="s">
        <v>568</v>
      </c>
      <c r="C3100" s="139" t="s">
        <v>753</v>
      </c>
      <c r="D3100" s="139" t="s">
        <v>633</v>
      </c>
      <c r="E3100" s="139" t="s">
        <v>754</v>
      </c>
      <c r="F3100" s="49">
        <v>2210</v>
      </c>
      <c r="G3100" s="49">
        <v>2260</v>
      </c>
      <c r="H3100" s="49">
        <v>1830</v>
      </c>
      <c r="I3100" s="49">
        <v>1990</v>
      </c>
      <c r="J3100" s="49">
        <v>2470</v>
      </c>
      <c r="K3100" s="49">
        <v>2310</v>
      </c>
      <c r="L3100" s="49">
        <v>2520</v>
      </c>
      <c r="M3100" s="49">
        <v>3080</v>
      </c>
      <c r="N3100" s="49">
        <v>2810</v>
      </c>
      <c r="O3100" s="49">
        <v>2350</v>
      </c>
      <c r="P3100" s="49">
        <v>2400</v>
      </c>
      <c r="Q3100" s="49">
        <v>2200</v>
      </c>
      <c r="R3100" s="49">
        <v>2810</v>
      </c>
      <c r="S3100" s="49">
        <v>3290</v>
      </c>
      <c r="T3100" s="49">
        <v>4620</v>
      </c>
      <c r="U3100" s="49">
        <v>3680</v>
      </c>
      <c r="V3100" s="49">
        <v>3750</v>
      </c>
    </row>
    <row r="3101" spans="1:22" ht="15.75" customHeight="1">
      <c r="A3101" s="139" t="s">
        <v>793</v>
      </c>
      <c r="B3101" s="139" t="s">
        <v>586</v>
      </c>
      <c r="C3101" s="139" t="s">
        <v>753</v>
      </c>
      <c r="D3101" s="139" t="s">
        <v>633</v>
      </c>
      <c r="E3101" s="139" t="s">
        <v>754</v>
      </c>
      <c r="F3101" s="49">
        <v>37300</v>
      </c>
      <c r="G3101" s="49">
        <v>37800</v>
      </c>
      <c r="H3101" s="49">
        <v>39700</v>
      </c>
      <c r="I3101" s="49">
        <v>44400</v>
      </c>
      <c r="J3101" s="49">
        <v>46300</v>
      </c>
      <c r="K3101" s="49">
        <v>48000</v>
      </c>
      <c r="L3101" s="49">
        <v>49000</v>
      </c>
      <c r="M3101" s="49">
        <v>55600</v>
      </c>
      <c r="N3101" s="49">
        <v>56300</v>
      </c>
      <c r="O3101" s="49">
        <v>49800</v>
      </c>
      <c r="P3101" s="49">
        <v>56700</v>
      </c>
      <c r="Q3101" s="49">
        <v>61500</v>
      </c>
      <c r="R3101" s="49">
        <v>63700</v>
      </c>
      <c r="S3101" s="49">
        <v>65400</v>
      </c>
      <c r="T3101" s="49">
        <v>67000</v>
      </c>
      <c r="U3101" s="49">
        <v>74400</v>
      </c>
      <c r="V3101" s="49">
        <v>75500</v>
      </c>
    </row>
    <row r="3102" spans="1:22" ht="15.75" customHeight="1">
      <c r="A3102" s="139" t="s">
        <v>793</v>
      </c>
      <c r="B3102" s="139" t="s">
        <v>574</v>
      </c>
      <c r="C3102" s="139" t="s">
        <v>753</v>
      </c>
      <c r="D3102" s="139" t="s">
        <v>633</v>
      </c>
      <c r="E3102" s="139" t="s">
        <v>754</v>
      </c>
      <c r="F3102" s="49">
        <v>161</v>
      </c>
      <c r="G3102" s="49">
        <v>156</v>
      </c>
      <c r="H3102" s="49">
        <v>161</v>
      </c>
      <c r="I3102" s="49">
        <v>161</v>
      </c>
      <c r="J3102" s="49">
        <v>176</v>
      </c>
      <c r="K3102" s="49">
        <v>176</v>
      </c>
      <c r="L3102" s="49">
        <v>180</v>
      </c>
      <c r="M3102" s="49">
        <v>183</v>
      </c>
      <c r="N3102" s="49">
        <v>202</v>
      </c>
      <c r="O3102" s="49">
        <v>227</v>
      </c>
      <c r="P3102" s="49">
        <v>235</v>
      </c>
      <c r="Q3102" s="49">
        <v>246</v>
      </c>
      <c r="R3102" s="49">
        <v>293</v>
      </c>
      <c r="S3102" s="49">
        <v>440</v>
      </c>
      <c r="T3102" s="49">
        <v>469</v>
      </c>
      <c r="U3102" s="49">
        <v>379</v>
      </c>
      <c r="V3102" s="49">
        <v>397</v>
      </c>
    </row>
    <row r="3103" spans="1:22" ht="15.75" customHeight="1">
      <c r="A3103" s="139" t="s">
        <v>793</v>
      </c>
      <c r="B3103" s="139" t="s">
        <v>578</v>
      </c>
      <c r="C3103" s="139" t="s">
        <v>753</v>
      </c>
      <c r="D3103" s="139" t="s">
        <v>633</v>
      </c>
      <c r="E3103" s="139" t="s">
        <v>754</v>
      </c>
      <c r="F3103" s="49">
        <v>95.3</v>
      </c>
      <c r="G3103" s="49">
        <v>88</v>
      </c>
      <c r="H3103" s="49">
        <v>103</v>
      </c>
      <c r="I3103" s="49">
        <v>117</v>
      </c>
      <c r="J3103" s="49">
        <v>110</v>
      </c>
      <c r="K3103" s="49">
        <v>114</v>
      </c>
      <c r="L3103" s="49">
        <v>128</v>
      </c>
      <c r="M3103" s="49">
        <v>114</v>
      </c>
      <c r="N3103" s="49">
        <v>121</v>
      </c>
      <c r="O3103" s="49">
        <v>132</v>
      </c>
      <c r="P3103" s="49">
        <v>117</v>
      </c>
      <c r="Q3103" s="49">
        <v>103</v>
      </c>
      <c r="R3103" s="49">
        <v>106</v>
      </c>
      <c r="S3103" s="49">
        <v>114</v>
      </c>
      <c r="T3103" s="49">
        <v>121</v>
      </c>
      <c r="U3103" s="49">
        <v>129</v>
      </c>
      <c r="V3103" s="49">
        <v>152</v>
      </c>
    </row>
    <row r="3104" spans="1:22" ht="15.75" customHeight="1">
      <c r="A3104" s="139" t="s">
        <v>793</v>
      </c>
      <c r="B3104" s="139" t="s">
        <v>580</v>
      </c>
      <c r="C3104" s="139" t="s">
        <v>753</v>
      </c>
      <c r="D3104" s="139" t="s">
        <v>633</v>
      </c>
      <c r="E3104" s="139" t="s">
        <v>754</v>
      </c>
      <c r="F3104" s="49">
        <v>23500</v>
      </c>
      <c r="G3104" s="49">
        <v>26000</v>
      </c>
      <c r="H3104" s="49">
        <v>28300</v>
      </c>
      <c r="I3104" s="49">
        <v>31600</v>
      </c>
      <c r="J3104" s="49">
        <v>33000</v>
      </c>
      <c r="K3104" s="49">
        <v>37800</v>
      </c>
      <c r="L3104" s="49">
        <v>42200</v>
      </c>
      <c r="M3104" s="49">
        <v>45000</v>
      </c>
      <c r="N3104" s="49">
        <v>43900</v>
      </c>
      <c r="O3104" s="49">
        <v>44500</v>
      </c>
      <c r="P3104" s="49">
        <v>47500</v>
      </c>
      <c r="Q3104" s="49">
        <v>46500</v>
      </c>
      <c r="R3104" s="49">
        <v>45100</v>
      </c>
      <c r="S3104" s="49">
        <v>46100</v>
      </c>
      <c r="T3104" s="49">
        <v>45900</v>
      </c>
      <c r="U3104" s="49">
        <v>45100</v>
      </c>
      <c r="V3104" s="49">
        <v>41200</v>
      </c>
    </row>
    <row r="3105" spans="1:22" ht="15.75" customHeight="1">
      <c r="A3105" s="139" t="s">
        <v>793</v>
      </c>
      <c r="B3105" s="139" t="s">
        <v>582</v>
      </c>
      <c r="C3105" s="139" t="s">
        <v>753</v>
      </c>
      <c r="D3105" s="139" t="s">
        <v>633</v>
      </c>
      <c r="E3105" s="139" t="s">
        <v>754</v>
      </c>
      <c r="F3105" s="49">
        <v>16800</v>
      </c>
      <c r="G3105" s="49">
        <v>17700</v>
      </c>
      <c r="H3105" s="49">
        <v>17600</v>
      </c>
      <c r="I3105" s="49">
        <v>18000</v>
      </c>
      <c r="J3105" s="49">
        <v>18700</v>
      </c>
      <c r="K3105" s="49">
        <v>19000</v>
      </c>
      <c r="L3105" s="49">
        <v>19200</v>
      </c>
      <c r="M3105" s="49">
        <v>20300</v>
      </c>
      <c r="N3105" s="49">
        <v>20700</v>
      </c>
      <c r="O3105" s="49">
        <v>20700</v>
      </c>
      <c r="P3105" s="49">
        <v>23200</v>
      </c>
      <c r="Q3105" s="49">
        <v>22100</v>
      </c>
      <c r="R3105" s="49">
        <v>23000</v>
      </c>
      <c r="S3105" s="49">
        <v>23500</v>
      </c>
      <c r="T3105" s="49">
        <v>23900</v>
      </c>
      <c r="U3105" s="49">
        <v>20900</v>
      </c>
      <c r="V3105" s="49">
        <v>20700</v>
      </c>
    </row>
    <row r="3106" spans="1:22" ht="15.75" customHeight="1">
      <c r="A3106" s="139" t="s">
        <v>793</v>
      </c>
      <c r="B3106" s="139" t="s">
        <v>584</v>
      </c>
      <c r="C3106" s="139" t="s">
        <v>753</v>
      </c>
      <c r="D3106" s="139" t="s">
        <v>633</v>
      </c>
      <c r="E3106" s="139" t="s">
        <v>754</v>
      </c>
      <c r="F3106" s="49">
        <v>198000</v>
      </c>
      <c r="G3106" s="49">
        <v>180000</v>
      </c>
      <c r="H3106" s="49">
        <v>189000</v>
      </c>
      <c r="I3106" s="49">
        <v>201000</v>
      </c>
      <c r="J3106" s="49">
        <v>206000</v>
      </c>
      <c r="K3106" s="49">
        <v>216000</v>
      </c>
      <c r="L3106" s="49">
        <v>238000</v>
      </c>
      <c r="M3106" s="49">
        <v>260000</v>
      </c>
      <c r="N3106" s="49">
        <v>258000</v>
      </c>
      <c r="O3106" s="49">
        <v>251000</v>
      </c>
      <c r="P3106" s="49">
        <v>267000</v>
      </c>
      <c r="Q3106" s="49">
        <v>289000</v>
      </c>
      <c r="R3106" s="49">
        <v>298000</v>
      </c>
      <c r="S3106" s="49">
        <v>289000</v>
      </c>
      <c r="T3106" s="49">
        <v>310000</v>
      </c>
      <c r="U3106" s="49">
        <v>319000</v>
      </c>
      <c r="V3106" s="49">
        <v>336000</v>
      </c>
    </row>
    <row r="3107" spans="1:22" ht="15.75" customHeight="1">
      <c r="A3107" s="139" t="s">
        <v>793</v>
      </c>
      <c r="B3107" s="139" t="s">
        <v>588</v>
      </c>
      <c r="C3107" s="139" t="s">
        <v>753</v>
      </c>
      <c r="D3107" s="139" t="s">
        <v>633</v>
      </c>
      <c r="E3107" s="139" t="s">
        <v>754</v>
      </c>
      <c r="F3107" s="49">
        <v>7.33</v>
      </c>
      <c r="G3107" s="49">
        <v>7.33</v>
      </c>
      <c r="H3107" s="49">
        <v>11</v>
      </c>
      <c r="I3107" s="49">
        <v>11</v>
      </c>
      <c r="J3107" s="49">
        <v>11</v>
      </c>
      <c r="K3107" s="49">
        <v>11</v>
      </c>
      <c r="L3107" s="49">
        <v>7.33</v>
      </c>
      <c r="M3107" s="49">
        <v>11</v>
      </c>
      <c r="N3107" s="49">
        <v>11</v>
      </c>
      <c r="O3107" s="49">
        <v>11</v>
      </c>
      <c r="P3107" s="49">
        <v>7.33</v>
      </c>
      <c r="Q3107" s="49">
        <v>7.33</v>
      </c>
      <c r="R3107" s="49">
        <v>11</v>
      </c>
      <c r="S3107" s="49">
        <v>11</v>
      </c>
      <c r="T3107" s="49">
        <v>11</v>
      </c>
      <c r="U3107" s="49">
        <v>11.7</v>
      </c>
      <c r="V3107" s="49">
        <v>13.9</v>
      </c>
    </row>
    <row r="3108" spans="1:22" ht="15.75" customHeight="1">
      <c r="A3108" s="139" t="s">
        <v>793</v>
      </c>
      <c r="B3108" s="139" t="s">
        <v>771</v>
      </c>
      <c r="C3108" s="139" t="s">
        <v>753</v>
      </c>
      <c r="D3108" s="139" t="s">
        <v>633</v>
      </c>
      <c r="E3108" s="139" t="s">
        <v>754</v>
      </c>
      <c r="F3108" s="49">
        <v>210000</v>
      </c>
      <c r="G3108" s="49">
        <v>219000</v>
      </c>
      <c r="H3108" s="49">
        <v>228000</v>
      </c>
      <c r="I3108" s="49">
        <v>237000</v>
      </c>
      <c r="J3108" s="49">
        <v>251000</v>
      </c>
      <c r="K3108" s="49">
        <v>249000</v>
      </c>
      <c r="L3108" s="49">
        <v>257000</v>
      </c>
      <c r="M3108" s="49">
        <v>268000</v>
      </c>
      <c r="N3108" s="49">
        <v>253000</v>
      </c>
      <c r="O3108" s="49">
        <v>241000</v>
      </c>
      <c r="P3108" s="49">
        <v>262000</v>
      </c>
      <c r="Q3108" s="49">
        <v>261000</v>
      </c>
      <c r="R3108" s="49">
        <v>250000</v>
      </c>
      <c r="S3108" s="49">
        <v>252000</v>
      </c>
      <c r="T3108" s="49">
        <v>257000</v>
      </c>
      <c r="U3108" s="49">
        <v>253000</v>
      </c>
      <c r="V3108" s="49">
        <v>259000</v>
      </c>
    </row>
    <row r="3109" spans="1:22" ht="15.75" customHeight="1">
      <c r="A3109" s="139" t="s">
        <v>793</v>
      </c>
      <c r="B3109" s="139" t="s">
        <v>570</v>
      </c>
      <c r="C3109" s="139" t="s">
        <v>753</v>
      </c>
      <c r="D3109" s="139" t="s">
        <v>633</v>
      </c>
      <c r="E3109" s="139" t="s">
        <v>754</v>
      </c>
      <c r="F3109" s="49">
        <v>2240</v>
      </c>
      <c r="G3109" s="49">
        <v>2680</v>
      </c>
      <c r="H3109" s="49">
        <v>3080</v>
      </c>
      <c r="I3109" s="49">
        <v>3220</v>
      </c>
      <c r="J3109" s="49">
        <v>3710</v>
      </c>
      <c r="K3109" s="49">
        <v>4820</v>
      </c>
      <c r="L3109" s="49">
        <v>5340</v>
      </c>
      <c r="M3109" s="49">
        <v>5080</v>
      </c>
      <c r="N3109" s="49">
        <v>5260</v>
      </c>
      <c r="O3109" s="49">
        <v>4950</v>
      </c>
      <c r="P3109" s="49">
        <v>5950</v>
      </c>
      <c r="Q3109" s="49">
        <v>6890</v>
      </c>
      <c r="R3109" s="49">
        <v>8250</v>
      </c>
      <c r="S3109" s="49">
        <v>10000</v>
      </c>
      <c r="T3109" s="49">
        <v>10200</v>
      </c>
      <c r="U3109" s="49">
        <v>9640</v>
      </c>
      <c r="V3109" s="49">
        <v>10200</v>
      </c>
    </row>
    <row r="3110" spans="1:22" ht="15.75" customHeight="1">
      <c r="A3110" s="139" t="s">
        <v>793</v>
      </c>
      <c r="B3110" s="139" t="s">
        <v>590</v>
      </c>
      <c r="C3110" s="139" t="s">
        <v>753</v>
      </c>
      <c r="D3110" s="139" t="s">
        <v>633</v>
      </c>
      <c r="E3110" s="139" t="s">
        <v>754</v>
      </c>
      <c r="F3110" s="49">
        <v>1250</v>
      </c>
      <c r="G3110" s="49">
        <v>1290</v>
      </c>
      <c r="H3110" s="49">
        <v>1310</v>
      </c>
      <c r="I3110" s="49">
        <v>1350</v>
      </c>
      <c r="J3110" s="49">
        <v>1460</v>
      </c>
      <c r="K3110" s="49">
        <v>1860</v>
      </c>
      <c r="L3110" s="49">
        <v>2220</v>
      </c>
      <c r="M3110" s="49">
        <v>2570</v>
      </c>
      <c r="N3110" s="49">
        <v>2600</v>
      </c>
      <c r="O3110" s="49">
        <v>2800</v>
      </c>
      <c r="P3110" s="49">
        <v>3250</v>
      </c>
      <c r="Q3110" s="49">
        <v>3430</v>
      </c>
      <c r="R3110" s="49">
        <v>3180</v>
      </c>
      <c r="S3110" s="49">
        <v>3860</v>
      </c>
      <c r="T3110" s="49">
        <v>4170</v>
      </c>
      <c r="U3110" s="49">
        <v>4190</v>
      </c>
      <c r="V3110" s="49">
        <v>4410</v>
      </c>
    </row>
    <row r="3111" spans="1:22" ht="15.75" customHeight="1">
      <c r="A3111" s="139" t="s">
        <v>793</v>
      </c>
      <c r="B3111" s="139" t="s">
        <v>592</v>
      </c>
      <c r="C3111" s="139" t="s">
        <v>753</v>
      </c>
      <c r="D3111" s="139" t="s">
        <v>633</v>
      </c>
      <c r="E3111" s="139" t="s">
        <v>754</v>
      </c>
      <c r="F3111" s="49">
        <v>318000</v>
      </c>
      <c r="G3111" s="49">
        <v>319000</v>
      </c>
      <c r="H3111" s="49">
        <v>315000</v>
      </c>
      <c r="I3111" s="49">
        <v>348000</v>
      </c>
      <c r="J3111" s="49">
        <v>338000</v>
      </c>
      <c r="K3111" s="49">
        <v>328000</v>
      </c>
      <c r="L3111" s="49">
        <v>320000</v>
      </c>
      <c r="M3111" s="49">
        <v>314000</v>
      </c>
      <c r="N3111" s="49">
        <v>304000</v>
      </c>
      <c r="O3111" s="49">
        <v>255000</v>
      </c>
      <c r="P3111" s="49">
        <v>300000</v>
      </c>
      <c r="Q3111" s="49">
        <v>281000</v>
      </c>
      <c r="R3111" s="49">
        <v>291000</v>
      </c>
      <c r="S3111" s="49">
        <v>267000</v>
      </c>
      <c r="T3111" s="49">
        <v>222000</v>
      </c>
      <c r="U3111" s="49">
        <v>174000</v>
      </c>
      <c r="V3111" s="49">
        <v>184000</v>
      </c>
    </row>
    <row r="3112" spans="1:22" ht="15.75" customHeight="1">
      <c r="A3112" s="139" t="s">
        <v>793</v>
      </c>
      <c r="B3112" s="139" t="s">
        <v>772</v>
      </c>
      <c r="C3112" s="139" t="s">
        <v>753</v>
      </c>
      <c r="D3112" s="139" t="s">
        <v>633</v>
      </c>
      <c r="E3112" s="139" t="s">
        <v>754</v>
      </c>
      <c r="F3112" s="49">
        <v>9590000</v>
      </c>
      <c r="G3112" s="49">
        <v>9470000</v>
      </c>
      <c r="H3112" s="49">
        <v>9520000</v>
      </c>
      <c r="I3112" s="49">
        <v>9690000</v>
      </c>
      <c r="J3112" s="49">
        <v>9780000</v>
      </c>
      <c r="K3112" s="49">
        <v>9800000</v>
      </c>
      <c r="L3112" s="49">
        <v>9740000</v>
      </c>
      <c r="M3112" s="49">
        <v>9860000</v>
      </c>
      <c r="N3112" s="49">
        <v>9720000</v>
      </c>
      <c r="O3112" s="49">
        <v>9090000</v>
      </c>
      <c r="P3112" s="49">
        <v>9420000</v>
      </c>
      <c r="Q3112" s="49">
        <v>9380000</v>
      </c>
      <c r="R3112" s="49">
        <v>9300000</v>
      </c>
      <c r="S3112" s="49">
        <v>9270000</v>
      </c>
      <c r="T3112" s="49">
        <v>9220000</v>
      </c>
      <c r="U3112" s="49">
        <v>8950000</v>
      </c>
      <c r="V3112" s="49">
        <v>8890000</v>
      </c>
    </row>
    <row r="3113" spans="1:22" ht="15.75" customHeight="1">
      <c r="A3113" s="139" t="s">
        <v>793</v>
      </c>
      <c r="B3113" s="139" t="s">
        <v>599</v>
      </c>
      <c r="C3113" s="139" t="s">
        <v>753</v>
      </c>
      <c r="D3113" s="139" t="s">
        <v>633</v>
      </c>
      <c r="E3113" s="139" t="s">
        <v>754</v>
      </c>
      <c r="F3113" s="49">
        <v>4960</v>
      </c>
      <c r="G3113" s="49">
        <v>4580</v>
      </c>
      <c r="H3113" s="49">
        <v>4120</v>
      </c>
      <c r="I3113" s="49">
        <v>4070</v>
      </c>
      <c r="J3113" s="49">
        <v>5300</v>
      </c>
      <c r="K3113" s="49">
        <v>5460</v>
      </c>
      <c r="L3113" s="49">
        <v>6340</v>
      </c>
      <c r="M3113" s="49">
        <v>5690</v>
      </c>
      <c r="N3113" s="49">
        <v>7960</v>
      </c>
      <c r="O3113" s="49">
        <v>7540</v>
      </c>
      <c r="P3113" s="49">
        <v>5970</v>
      </c>
      <c r="Q3113" s="49">
        <v>7270</v>
      </c>
      <c r="R3113" s="49">
        <v>8250</v>
      </c>
      <c r="S3113" s="49">
        <v>7160</v>
      </c>
      <c r="T3113" s="49">
        <v>6330</v>
      </c>
      <c r="U3113" s="49">
        <v>7900</v>
      </c>
      <c r="V3113" s="49">
        <v>8060</v>
      </c>
    </row>
    <row r="3114" spans="1:22" ht="15.75" customHeight="1">
      <c r="A3114" s="139" t="s">
        <v>793</v>
      </c>
      <c r="B3114" s="139" t="s">
        <v>597</v>
      </c>
      <c r="C3114" s="139" t="s">
        <v>753</v>
      </c>
      <c r="D3114" s="139" t="s">
        <v>633</v>
      </c>
      <c r="E3114" s="139" t="s">
        <v>754</v>
      </c>
      <c r="F3114" s="49">
        <v>5640000</v>
      </c>
      <c r="G3114" s="49">
        <v>5550000</v>
      </c>
      <c r="H3114" s="49">
        <v>5590000</v>
      </c>
      <c r="I3114" s="49">
        <v>5620000</v>
      </c>
      <c r="J3114" s="49">
        <v>5700000</v>
      </c>
      <c r="K3114" s="49">
        <v>5730000</v>
      </c>
      <c r="L3114" s="49">
        <v>5640000</v>
      </c>
      <c r="M3114" s="49">
        <v>5730000</v>
      </c>
      <c r="N3114" s="49">
        <v>5560000</v>
      </c>
      <c r="O3114" s="49">
        <v>5220000</v>
      </c>
      <c r="P3114" s="49">
        <v>5350000</v>
      </c>
      <c r="Q3114" s="49">
        <v>5240000</v>
      </c>
      <c r="R3114" s="49">
        <v>5070000</v>
      </c>
      <c r="S3114" s="49">
        <v>5110000</v>
      </c>
      <c r="T3114" s="49">
        <v>5200000</v>
      </c>
      <c r="U3114" s="49">
        <v>5060000</v>
      </c>
      <c r="V3114" s="49">
        <v>4970000</v>
      </c>
    </row>
    <row r="3115" spans="1:22" ht="15.75" customHeight="1">
      <c r="A3115" s="139" t="s">
        <v>793</v>
      </c>
      <c r="B3115" s="139" t="s">
        <v>601</v>
      </c>
      <c r="C3115" s="139" t="s">
        <v>753</v>
      </c>
      <c r="D3115" s="139" t="s">
        <v>633</v>
      </c>
      <c r="E3115" s="139" t="s">
        <v>754</v>
      </c>
      <c r="F3115" s="49">
        <v>120000</v>
      </c>
      <c r="G3115" s="49">
        <v>121000</v>
      </c>
      <c r="H3115" s="49">
        <v>126000</v>
      </c>
      <c r="I3115" s="49">
        <v>125000</v>
      </c>
      <c r="J3115" s="49">
        <v>124000</v>
      </c>
      <c r="K3115" s="49">
        <v>115000</v>
      </c>
      <c r="L3115" s="49">
        <v>117000</v>
      </c>
      <c r="M3115" s="49">
        <v>117000</v>
      </c>
      <c r="N3115" s="49">
        <v>121000</v>
      </c>
      <c r="O3115" s="49">
        <v>104000</v>
      </c>
      <c r="P3115" s="49">
        <v>101000</v>
      </c>
      <c r="Q3115" s="49">
        <v>110000</v>
      </c>
      <c r="R3115" s="49">
        <v>112000</v>
      </c>
      <c r="S3115" s="49">
        <v>99900</v>
      </c>
      <c r="T3115" s="49">
        <v>102000</v>
      </c>
      <c r="U3115" s="49">
        <v>108000</v>
      </c>
      <c r="V3115" s="49">
        <v>94800</v>
      </c>
    </row>
    <row r="3116" spans="1:22" ht="15.75" customHeight="1">
      <c r="A3116" s="139" t="s">
        <v>793</v>
      </c>
      <c r="B3116" s="139" t="s">
        <v>373</v>
      </c>
      <c r="C3116" s="139" t="s">
        <v>753</v>
      </c>
      <c r="D3116" s="139" t="s">
        <v>633</v>
      </c>
      <c r="E3116" s="139" t="s">
        <v>754</v>
      </c>
      <c r="F3116" s="49">
        <v>5.76</v>
      </c>
      <c r="G3116" s="49">
        <v>5.74</v>
      </c>
      <c r="H3116" s="49">
        <v>5.84</v>
      </c>
      <c r="I3116" s="49">
        <v>6.11</v>
      </c>
      <c r="J3116" s="49">
        <v>6.19</v>
      </c>
      <c r="K3116" s="49">
        <v>6.19</v>
      </c>
      <c r="L3116" s="49">
        <v>6.07</v>
      </c>
      <c r="M3116" s="49">
        <v>5.93</v>
      </c>
      <c r="N3116" s="49">
        <v>5.73</v>
      </c>
      <c r="O3116" s="49">
        <v>5.12</v>
      </c>
      <c r="P3116" s="49">
        <v>5.2</v>
      </c>
      <c r="Q3116" s="49">
        <v>5.09</v>
      </c>
      <c r="R3116" s="49">
        <v>4.99</v>
      </c>
      <c r="S3116" s="49">
        <v>5.28</v>
      </c>
      <c r="T3116" s="49">
        <v>5.22</v>
      </c>
      <c r="U3116" s="49">
        <v>5.17</v>
      </c>
      <c r="V3116" s="49">
        <v>5.12</v>
      </c>
    </row>
    <row r="3117" spans="1:22" ht="15.75" customHeight="1">
      <c r="A3117" s="139" t="s">
        <v>793</v>
      </c>
      <c r="B3117" s="139" t="s">
        <v>518</v>
      </c>
      <c r="C3117" s="139" t="s">
        <v>753</v>
      </c>
      <c r="D3117" s="139" t="s">
        <v>633</v>
      </c>
      <c r="E3117" s="139" t="s">
        <v>754</v>
      </c>
      <c r="F3117" s="49">
        <v>147</v>
      </c>
      <c r="G3117" s="49">
        <v>180</v>
      </c>
      <c r="H3117" s="49">
        <v>187</v>
      </c>
      <c r="I3117" s="49">
        <v>198</v>
      </c>
      <c r="J3117" s="49">
        <v>220</v>
      </c>
      <c r="K3117" s="49">
        <v>220</v>
      </c>
      <c r="L3117" s="49">
        <v>220</v>
      </c>
      <c r="M3117" s="49">
        <v>227</v>
      </c>
      <c r="N3117" s="49">
        <v>227</v>
      </c>
      <c r="O3117" s="49">
        <v>312</v>
      </c>
      <c r="P3117" s="49">
        <v>220</v>
      </c>
      <c r="Q3117" s="49">
        <v>198</v>
      </c>
      <c r="R3117" s="49">
        <v>253</v>
      </c>
      <c r="S3117" s="49">
        <v>209</v>
      </c>
      <c r="T3117" s="49">
        <v>209</v>
      </c>
      <c r="U3117" s="49">
        <v>216</v>
      </c>
      <c r="V3117" s="49">
        <v>220</v>
      </c>
    </row>
    <row r="3118" spans="1:22" ht="15.75" customHeight="1">
      <c r="A3118" s="139" t="s">
        <v>793</v>
      </c>
      <c r="B3118" s="139" t="s">
        <v>605</v>
      </c>
      <c r="C3118" s="139" t="s">
        <v>753</v>
      </c>
      <c r="D3118" s="139" t="s">
        <v>633</v>
      </c>
      <c r="E3118" s="139" t="s">
        <v>754</v>
      </c>
      <c r="F3118" s="49">
        <v>139000</v>
      </c>
      <c r="G3118" s="49">
        <v>162000</v>
      </c>
      <c r="H3118" s="49">
        <v>181000</v>
      </c>
      <c r="I3118" s="49">
        <v>180000</v>
      </c>
      <c r="J3118" s="49">
        <v>139000</v>
      </c>
      <c r="K3118" s="49">
        <v>149000</v>
      </c>
      <c r="L3118" s="49">
        <v>154000</v>
      </c>
      <c r="M3118" s="49">
        <v>143000</v>
      </c>
      <c r="N3118" s="49">
        <v>157000</v>
      </c>
      <c r="O3118" s="49">
        <v>159000</v>
      </c>
      <c r="P3118" s="49">
        <v>173000</v>
      </c>
      <c r="Q3118" s="49">
        <v>155000</v>
      </c>
      <c r="R3118" s="49">
        <v>173000</v>
      </c>
      <c r="S3118" s="49">
        <v>153000</v>
      </c>
      <c r="T3118" s="49">
        <v>152000</v>
      </c>
      <c r="U3118" s="49">
        <v>147000</v>
      </c>
      <c r="V3118" s="49">
        <v>139000</v>
      </c>
    </row>
    <row r="3119" spans="1:22" ht="15.75" customHeight="1">
      <c r="A3119" s="139" t="s">
        <v>793</v>
      </c>
      <c r="B3119" s="139" t="s">
        <v>773</v>
      </c>
      <c r="C3119" s="139" t="s">
        <v>753</v>
      </c>
      <c r="D3119" s="139" t="s">
        <v>633</v>
      </c>
      <c r="E3119" s="139" t="s">
        <v>754</v>
      </c>
      <c r="F3119" s="49">
        <v>103</v>
      </c>
      <c r="G3119" s="49">
        <v>106</v>
      </c>
      <c r="H3119" s="49">
        <v>114</v>
      </c>
      <c r="I3119" s="49">
        <v>121</v>
      </c>
      <c r="J3119" s="49">
        <v>125</v>
      </c>
      <c r="K3119" s="49">
        <v>132</v>
      </c>
      <c r="L3119" s="49">
        <v>143</v>
      </c>
      <c r="M3119" s="49">
        <v>150</v>
      </c>
      <c r="N3119" s="49">
        <v>161</v>
      </c>
      <c r="O3119" s="49">
        <v>165</v>
      </c>
      <c r="P3119" s="49">
        <v>172</v>
      </c>
      <c r="Q3119" s="49">
        <v>176</v>
      </c>
      <c r="R3119" s="49">
        <v>176</v>
      </c>
      <c r="S3119" s="49">
        <v>176</v>
      </c>
      <c r="T3119" s="49">
        <v>182</v>
      </c>
      <c r="U3119" s="49">
        <v>188</v>
      </c>
      <c r="V3119" s="49">
        <v>191</v>
      </c>
    </row>
    <row r="3120" spans="1:22" ht="15.75" customHeight="1">
      <c r="A3120" s="139" t="s">
        <v>793</v>
      </c>
      <c r="B3120" s="139" t="s">
        <v>607</v>
      </c>
      <c r="C3120" s="139" t="s">
        <v>753</v>
      </c>
      <c r="D3120" s="139" t="s">
        <v>633</v>
      </c>
      <c r="E3120" s="139" t="s">
        <v>754</v>
      </c>
      <c r="F3120" s="49">
        <v>47000</v>
      </c>
      <c r="G3120" s="49">
        <v>53100</v>
      </c>
      <c r="H3120" s="49">
        <v>60300</v>
      </c>
      <c r="I3120" s="49">
        <v>66700</v>
      </c>
      <c r="J3120" s="49">
        <v>77500</v>
      </c>
      <c r="K3120" s="49">
        <v>82800</v>
      </c>
      <c r="L3120" s="49">
        <v>86400</v>
      </c>
      <c r="M3120" s="49">
        <v>86400</v>
      </c>
      <c r="N3120" s="49">
        <v>98000</v>
      </c>
      <c r="O3120" s="49">
        <v>104000</v>
      </c>
      <c r="P3120" s="49">
        <v>115000</v>
      </c>
      <c r="Q3120" s="49">
        <v>123000</v>
      </c>
      <c r="R3120" s="49">
        <v>115000</v>
      </c>
      <c r="S3120" s="49">
        <v>119000</v>
      </c>
      <c r="T3120" s="49">
        <v>137000</v>
      </c>
      <c r="U3120" s="49">
        <v>159000</v>
      </c>
      <c r="V3120" s="49">
        <v>169000</v>
      </c>
    </row>
    <row r="3121" spans="1:22" ht="15.75" customHeight="1">
      <c r="A3121" s="139" t="s">
        <v>793</v>
      </c>
      <c r="B3121" s="139" t="s">
        <v>603</v>
      </c>
      <c r="C3121" s="139" t="s">
        <v>753</v>
      </c>
      <c r="D3121" s="139" t="s">
        <v>633</v>
      </c>
      <c r="E3121" s="139" t="s">
        <v>754</v>
      </c>
      <c r="F3121" s="49">
        <v>84.3</v>
      </c>
      <c r="G3121" s="49">
        <v>88</v>
      </c>
      <c r="H3121" s="49">
        <v>84.3</v>
      </c>
      <c r="I3121" s="49">
        <v>84.3</v>
      </c>
      <c r="J3121" s="49">
        <v>58.7</v>
      </c>
      <c r="K3121" s="49">
        <v>58.7</v>
      </c>
      <c r="L3121" s="49">
        <v>47.7</v>
      </c>
      <c r="M3121" s="49">
        <v>99</v>
      </c>
      <c r="N3121" s="49">
        <v>95.3</v>
      </c>
      <c r="O3121" s="49">
        <v>121</v>
      </c>
      <c r="P3121" s="49">
        <v>121</v>
      </c>
      <c r="Q3121" s="49">
        <v>132</v>
      </c>
      <c r="R3121" s="49">
        <v>114</v>
      </c>
      <c r="S3121" s="49">
        <v>106</v>
      </c>
      <c r="T3121" s="49">
        <v>154</v>
      </c>
      <c r="U3121" s="49">
        <v>164</v>
      </c>
      <c r="V3121" s="49">
        <v>194</v>
      </c>
    </row>
    <row r="3122" spans="1:22" ht="15.75" customHeight="1">
      <c r="A3122" s="139" t="s">
        <v>793</v>
      </c>
      <c r="B3122" s="139" t="s">
        <v>520</v>
      </c>
      <c r="C3122" s="139" t="s">
        <v>753</v>
      </c>
      <c r="D3122" s="139" t="s">
        <v>633</v>
      </c>
      <c r="E3122" s="139" t="s">
        <v>754</v>
      </c>
      <c r="F3122" s="49">
        <v>143</v>
      </c>
      <c r="G3122" s="49">
        <v>147</v>
      </c>
      <c r="H3122" s="49">
        <v>147</v>
      </c>
      <c r="I3122" s="49">
        <v>154</v>
      </c>
      <c r="J3122" s="49">
        <v>150</v>
      </c>
      <c r="K3122" s="49">
        <v>161</v>
      </c>
      <c r="L3122" s="49">
        <v>165</v>
      </c>
      <c r="M3122" s="49">
        <v>172</v>
      </c>
      <c r="N3122" s="49">
        <v>180</v>
      </c>
      <c r="O3122" s="49">
        <v>187</v>
      </c>
      <c r="P3122" s="49">
        <v>187</v>
      </c>
      <c r="Q3122" s="49">
        <v>202</v>
      </c>
      <c r="R3122" s="49">
        <v>198</v>
      </c>
      <c r="S3122" s="49">
        <v>198</v>
      </c>
      <c r="T3122" s="49">
        <v>225</v>
      </c>
      <c r="U3122" s="49">
        <v>240</v>
      </c>
      <c r="V3122" s="49">
        <v>284</v>
      </c>
    </row>
    <row r="3123" spans="1:22" ht="15.75" customHeight="1">
      <c r="A3123" s="139" t="s">
        <v>793</v>
      </c>
      <c r="B3123" s="139" t="s">
        <v>609</v>
      </c>
      <c r="C3123" s="139" t="s">
        <v>753</v>
      </c>
      <c r="D3123" s="139" t="s">
        <v>633</v>
      </c>
      <c r="E3123" s="139" t="s">
        <v>754</v>
      </c>
      <c r="F3123" s="49">
        <v>13900</v>
      </c>
      <c r="G3123" s="49">
        <v>15500</v>
      </c>
      <c r="H3123" s="49">
        <v>15000</v>
      </c>
      <c r="I3123" s="49">
        <v>16500</v>
      </c>
      <c r="J3123" s="49">
        <v>18100</v>
      </c>
      <c r="K3123" s="49">
        <v>19300</v>
      </c>
      <c r="L3123" s="49">
        <v>20600</v>
      </c>
      <c r="M3123" s="49">
        <v>20100</v>
      </c>
      <c r="N3123" s="49">
        <v>21300</v>
      </c>
      <c r="O3123" s="49">
        <v>23500</v>
      </c>
      <c r="P3123" s="49">
        <v>22500</v>
      </c>
      <c r="Q3123" s="49">
        <v>19200</v>
      </c>
      <c r="R3123" s="49">
        <v>17300</v>
      </c>
      <c r="S3123" s="49">
        <v>23900</v>
      </c>
      <c r="T3123" s="49">
        <v>21300</v>
      </c>
      <c r="U3123" s="49">
        <v>18400</v>
      </c>
      <c r="V3123" s="49">
        <v>17700</v>
      </c>
    </row>
    <row r="3124" spans="1:22" ht="15.75" customHeight="1">
      <c r="A3124" s="139" t="s">
        <v>793</v>
      </c>
      <c r="B3124" s="139" t="s">
        <v>546</v>
      </c>
      <c r="C3124" s="139" t="s">
        <v>753</v>
      </c>
      <c r="D3124" s="139" t="s">
        <v>633</v>
      </c>
      <c r="E3124" s="139" t="s">
        <v>754</v>
      </c>
      <c r="F3124" s="49">
        <v>375000</v>
      </c>
      <c r="G3124" s="49">
        <v>368000</v>
      </c>
      <c r="H3124" s="49">
        <v>352000</v>
      </c>
      <c r="I3124" s="49">
        <v>400000</v>
      </c>
      <c r="J3124" s="49">
        <v>445000</v>
      </c>
      <c r="K3124" s="49">
        <v>411000</v>
      </c>
      <c r="L3124" s="49">
        <v>442000</v>
      </c>
      <c r="M3124" s="49">
        <v>460000</v>
      </c>
      <c r="N3124" s="49">
        <v>490000</v>
      </c>
      <c r="O3124" s="49">
        <v>497000</v>
      </c>
      <c r="P3124" s="49">
        <v>469000</v>
      </c>
      <c r="Q3124" s="49">
        <v>465000</v>
      </c>
      <c r="R3124" s="49">
        <v>463000</v>
      </c>
      <c r="S3124" s="49">
        <v>460000</v>
      </c>
      <c r="T3124" s="49">
        <v>484000</v>
      </c>
      <c r="U3124" s="49">
        <v>462000</v>
      </c>
      <c r="V3124" s="49">
        <v>467000</v>
      </c>
    </row>
    <row r="3125" spans="1:22" ht="15.75" customHeight="1">
      <c r="A3125" s="139" t="s">
        <v>793</v>
      </c>
      <c r="B3125" s="139" t="s">
        <v>611</v>
      </c>
      <c r="C3125" s="139" t="s">
        <v>753</v>
      </c>
      <c r="D3125" s="139" t="s">
        <v>633</v>
      </c>
      <c r="E3125" s="139" t="s">
        <v>754</v>
      </c>
      <c r="F3125" s="49">
        <v>1630</v>
      </c>
      <c r="G3125" s="49">
        <v>1800</v>
      </c>
      <c r="H3125" s="49">
        <v>1870</v>
      </c>
      <c r="I3125" s="49">
        <v>1940</v>
      </c>
      <c r="J3125" s="49">
        <v>1950</v>
      </c>
      <c r="K3125" s="49">
        <v>2070</v>
      </c>
      <c r="L3125" s="49">
        <v>2020</v>
      </c>
      <c r="M3125" s="49">
        <v>1660</v>
      </c>
      <c r="N3125" s="49">
        <v>1890</v>
      </c>
      <c r="O3125" s="49">
        <v>2070</v>
      </c>
      <c r="P3125" s="49">
        <v>2130</v>
      </c>
      <c r="Q3125" s="49">
        <v>2330</v>
      </c>
      <c r="R3125" s="49">
        <v>2880</v>
      </c>
      <c r="S3125" s="49">
        <v>3050</v>
      </c>
      <c r="T3125" s="49">
        <v>3410</v>
      </c>
      <c r="U3125" s="49">
        <v>3530</v>
      </c>
      <c r="V3125" s="49">
        <v>3650</v>
      </c>
    </row>
    <row r="3126" spans="1:22" ht="15.75" customHeight="1">
      <c r="A3126" s="139" t="s">
        <v>793</v>
      </c>
      <c r="B3126" s="139" t="s">
        <v>613</v>
      </c>
      <c r="C3126" s="139" t="s">
        <v>753</v>
      </c>
      <c r="D3126" s="139" t="s">
        <v>633</v>
      </c>
      <c r="E3126" s="139" t="s">
        <v>754</v>
      </c>
      <c r="F3126" s="49">
        <v>13400</v>
      </c>
      <c r="G3126" s="49">
        <v>12200</v>
      </c>
      <c r="H3126" s="49">
        <v>11700</v>
      </c>
      <c r="I3126" s="49">
        <v>10500</v>
      </c>
      <c r="J3126" s="49">
        <v>9240</v>
      </c>
      <c r="K3126" s="49">
        <v>10500</v>
      </c>
      <c r="L3126" s="49">
        <v>10100</v>
      </c>
      <c r="M3126" s="49">
        <v>9690</v>
      </c>
      <c r="N3126" s="49">
        <v>7570</v>
      </c>
      <c r="O3126" s="49">
        <v>5250</v>
      </c>
      <c r="P3126" s="49">
        <v>7380</v>
      </c>
      <c r="Q3126" s="49">
        <v>9060</v>
      </c>
      <c r="R3126" s="49">
        <v>7050</v>
      </c>
      <c r="S3126" s="49">
        <v>11100</v>
      </c>
      <c r="T3126" s="49">
        <v>11400</v>
      </c>
      <c r="U3126" s="49">
        <v>11800</v>
      </c>
      <c r="V3126" s="49">
        <v>12200</v>
      </c>
    </row>
    <row r="3127" spans="1:22" ht="15.75" customHeight="1">
      <c r="A3127" s="139" t="s">
        <v>793</v>
      </c>
      <c r="B3127" s="139" t="s">
        <v>752</v>
      </c>
      <c r="C3127" s="139" t="s">
        <v>774</v>
      </c>
      <c r="D3127" s="139" t="s">
        <v>633</v>
      </c>
      <c r="E3127" s="139" t="s">
        <v>754</v>
      </c>
      <c r="F3127" s="49">
        <v>1.41E-3</v>
      </c>
      <c r="G3127" s="49">
        <v>1.39E-3</v>
      </c>
      <c r="H3127" s="49">
        <v>1.3799999999999999E-3</v>
      </c>
      <c r="I3127" s="49">
        <v>1.3600000000000001E-3</v>
      </c>
      <c r="J3127" s="49">
        <v>1.34E-3</v>
      </c>
      <c r="K3127" s="49">
        <v>1.32E-3</v>
      </c>
      <c r="L3127" s="49">
        <v>1.2999999999999999E-3</v>
      </c>
      <c r="M3127" s="49">
        <v>1.2800000000000001E-3</v>
      </c>
      <c r="N3127" s="49">
        <v>1.2600000000000001E-3</v>
      </c>
      <c r="O3127" s="49">
        <v>1.24E-3</v>
      </c>
      <c r="P3127" s="49">
        <v>1.2199999999999999E-3</v>
      </c>
      <c r="Q3127" s="49">
        <v>1.1999999999999999E-3</v>
      </c>
      <c r="R3127" s="49">
        <v>1.1800000000000001E-3</v>
      </c>
      <c r="S3127" s="49">
        <v>1.16E-3</v>
      </c>
      <c r="T3127" s="49">
        <v>1.14E-3</v>
      </c>
      <c r="U3127" s="49">
        <v>1.1199999999999999E-3</v>
      </c>
      <c r="V3127" s="49">
        <v>1.1000000000000001E-3</v>
      </c>
    </row>
    <row r="3128" spans="1:22" ht="15.75" customHeight="1">
      <c r="A3128" s="139" t="s">
        <v>793</v>
      </c>
      <c r="B3128" s="139" t="s">
        <v>755</v>
      </c>
      <c r="C3128" s="139" t="s">
        <v>774</v>
      </c>
      <c r="D3128" s="139" t="s">
        <v>633</v>
      </c>
      <c r="E3128" s="139" t="s">
        <v>754</v>
      </c>
      <c r="F3128" s="49">
        <v>4.1000000000000002E-2</v>
      </c>
      <c r="G3128" s="49">
        <v>4.19E-2</v>
      </c>
      <c r="H3128" s="49">
        <v>4.2799999999999998E-2</v>
      </c>
      <c r="I3128" s="49">
        <v>4.3799999999999999E-2</v>
      </c>
      <c r="J3128" s="49">
        <v>4.4699999999999997E-2</v>
      </c>
      <c r="K3128" s="49">
        <v>4.5600000000000002E-2</v>
      </c>
      <c r="L3128" s="49">
        <v>4.6600000000000003E-2</v>
      </c>
      <c r="M3128" s="49">
        <v>4.7500000000000001E-2</v>
      </c>
      <c r="N3128" s="49">
        <v>4.8399999999999999E-2</v>
      </c>
      <c r="O3128" s="49">
        <v>4.9399999999999999E-2</v>
      </c>
      <c r="P3128" s="49">
        <v>5.0299999999999997E-2</v>
      </c>
      <c r="Q3128" s="49">
        <v>5.1200000000000002E-2</v>
      </c>
      <c r="R3128" s="49">
        <v>5.2200000000000003E-2</v>
      </c>
      <c r="S3128" s="49">
        <v>5.3100000000000001E-2</v>
      </c>
      <c r="T3128" s="49">
        <v>5.4100000000000002E-2</v>
      </c>
      <c r="U3128" s="49">
        <v>5.5E-2</v>
      </c>
      <c r="V3128" s="49">
        <v>5.5899999999999998E-2</v>
      </c>
    </row>
    <row r="3129" spans="1:22" ht="15.75" customHeight="1">
      <c r="A3129" s="139" t="s">
        <v>793</v>
      </c>
      <c r="B3129" s="139" t="s">
        <v>226</v>
      </c>
      <c r="C3129" s="139" t="s">
        <v>774</v>
      </c>
      <c r="D3129" s="139" t="s">
        <v>633</v>
      </c>
      <c r="E3129" s="139" t="s">
        <v>754</v>
      </c>
      <c r="F3129" s="49">
        <v>0</v>
      </c>
      <c r="G3129" s="49">
        <v>0</v>
      </c>
      <c r="H3129" s="49">
        <v>0</v>
      </c>
      <c r="I3129" s="49">
        <v>0</v>
      </c>
      <c r="J3129" s="49">
        <v>0</v>
      </c>
      <c r="K3129" s="49">
        <v>0</v>
      </c>
      <c r="L3129" s="49">
        <v>0</v>
      </c>
      <c r="M3129" s="49">
        <v>0</v>
      </c>
      <c r="N3129" s="49">
        <v>0</v>
      </c>
      <c r="O3129" s="49">
        <v>0</v>
      </c>
      <c r="P3129" s="49">
        <v>0</v>
      </c>
      <c r="Q3129" s="49">
        <v>0</v>
      </c>
      <c r="R3129" s="49">
        <v>0</v>
      </c>
      <c r="S3129" s="49">
        <v>0</v>
      </c>
      <c r="T3129" s="49">
        <v>0</v>
      </c>
      <c r="U3129" s="49">
        <v>0</v>
      </c>
      <c r="V3129" s="49">
        <v>0</v>
      </c>
    </row>
    <row r="3130" spans="1:22" ht="15.75" customHeight="1">
      <c r="A3130" s="139" t="s">
        <v>793</v>
      </c>
      <c r="B3130" s="139" t="s">
        <v>231</v>
      </c>
      <c r="C3130" s="139" t="s">
        <v>774</v>
      </c>
      <c r="D3130" s="139" t="s">
        <v>633</v>
      </c>
      <c r="E3130" s="139" t="s">
        <v>754</v>
      </c>
      <c r="F3130" s="49">
        <v>1.33</v>
      </c>
      <c r="G3130" s="49">
        <v>3.36</v>
      </c>
      <c r="H3130" s="49">
        <v>3.69</v>
      </c>
      <c r="I3130" s="49">
        <v>2.4</v>
      </c>
      <c r="J3130" s="49">
        <v>2.2999999999999998</v>
      </c>
      <c r="K3130" s="49">
        <v>2.91</v>
      </c>
      <c r="L3130" s="49">
        <v>1.99</v>
      </c>
      <c r="M3130" s="49">
        <v>3.24</v>
      </c>
      <c r="N3130" s="49">
        <v>3.5</v>
      </c>
      <c r="O3130" s="49">
        <v>2.61</v>
      </c>
      <c r="P3130" s="49">
        <v>2.5099999999999998</v>
      </c>
      <c r="Q3130" s="49">
        <v>2.44</v>
      </c>
      <c r="R3130" s="49">
        <v>2.91</v>
      </c>
      <c r="S3130" s="49">
        <v>3.01</v>
      </c>
      <c r="T3130" s="49">
        <v>3.06</v>
      </c>
      <c r="U3130" s="49">
        <v>3.12</v>
      </c>
      <c r="V3130" s="49">
        <v>3.17</v>
      </c>
    </row>
    <row r="3131" spans="1:22" ht="15.75" customHeight="1">
      <c r="A3131" s="139" t="s">
        <v>793</v>
      </c>
      <c r="B3131" s="139" t="s">
        <v>756</v>
      </c>
      <c r="C3131" s="139" t="s">
        <v>774</v>
      </c>
      <c r="D3131" s="139" t="s">
        <v>633</v>
      </c>
      <c r="E3131" s="139" t="s">
        <v>754</v>
      </c>
      <c r="F3131" s="49">
        <v>103000</v>
      </c>
      <c r="G3131" s="49">
        <v>97000</v>
      </c>
      <c r="H3131" s="49">
        <v>92600</v>
      </c>
      <c r="I3131" s="49">
        <v>85500</v>
      </c>
      <c r="J3131" s="49">
        <v>97100</v>
      </c>
      <c r="K3131" s="49">
        <v>88700</v>
      </c>
      <c r="L3131" s="49">
        <v>78000</v>
      </c>
      <c r="M3131" s="49">
        <v>79800</v>
      </c>
      <c r="N3131" s="49">
        <v>67300</v>
      </c>
      <c r="O3131" s="49">
        <v>72200</v>
      </c>
      <c r="P3131" s="49">
        <v>77800</v>
      </c>
      <c r="Q3131" s="49">
        <v>78900</v>
      </c>
      <c r="R3131" s="49">
        <v>85500</v>
      </c>
      <c r="S3131" s="49">
        <v>56900</v>
      </c>
      <c r="T3131" s="49">
        <v>55900</v>
      </c>
      <c r="U3131" s="49">
        <v>54700</v>
      </c>
      <c r="V3131" s="49">
        <v>54400</v>
      </c>
    </row>
    <row r="3132" spans="1:22" ht="15.75" customHeight="1">
      <c r="A3132" s="139" t="s">
        <v>793</v>
      </c>
      <c r="B3132" s="139" t="s">
        <v>758</v>
      </c>
      <c r="C3132" s="139" t="s">
        <v>774</v>
      </c>
      <c r="D3132" s="139" t="s">
        <v>633</v>
      </c>
      <c r="E3132" s="139" t="s">
        <v>754</v>
      </c>
      <c r="F3132" s="49">
        <v>1230</v>
      </c>
      <c r="G3132" s="49">
        <v>1260</v>
      </c>
      <c r="H3132" s="49">
        <v>1300</v>
      </c>
      <c r="I3132" s="49">
        <v>1380</v>
      </c>
      <c r="J3132" s="49">
        <v>1350</v>
      </c>
      <c r="K3132" s="49">
        <v>1290</v>
      </c>
      <c r="L3132" s="49">
        <v>1370</v>
      </c>
      <c r="M3132" s="49">
        <v>1330</v>
      </c>
      <c r="N3132" s="49">
        <v>1380</v>
      </c>
      <c r="O3132" s="49">
        <v>1300</v>
      </c>
      <c r="P3132" s="49">
        <v>1490</v>
      </c>
      <c r="Q3132" s="49">
        <v>1430</v>
      </c>
      <c r="R3132" s="49">
        <v>1450</v>
      </c>
      <c r="S3132" s="49">
        <v>1460</v>
      </c>
      <c r="T3132" s="49">
        <v>1480</v>
      </c>
      <c r="U3132" s="49">
        <v>1500</v>
      </c>
      <c r="V3132" s="49">
        <v>1510</v>
      </c>
    </row>
    <row r="3133" spans="1:22" ht="15.75" customHeight="1">
      <c r="A3133" s="139" t="s">
        <v>793</v>
      </c>
      <c r="B3133" s="139" t="s">
        <v>238</v>
      </c>
      <c r="C3133" s="139" t="s">
        <v>774</v>
      </c>
      <c r="D3133" s="139" t="s">
        <v>633</v>
      </c>
      <c r="E3133" s="139" t="s">
        <v>754</v>
      </c>
      <c r="F3133" s="49">
        <v>453</v>
      </c>
      <c r="G3133" s="49">
        <v>437</v>
      </c>
      <c r="H3133" s="49">
        <v>639</v>
      </c>
      <c r="I3133" s="49">
        <v>651</v>
      </c>
      <c r="J3133" s="49">
        <v>422</v>
      </c>
      <c r="K3133" s="49">
        <v>355</v>
      </c>
      <c r="L3133" s="49">
        <v>693</v>
      </c>
      <c r="M3133" s="49">
        <v>674</v>
      </c>
      <c r="N3133" s="49">
        <v>1320</v>
      </c>
      <c r="O3133" s="49">
        <v>956</v>
      </c>
      <c r="P3133" s="49">
        <v>451</v>
      </c>
      <c r="Q3133" s="49">
        <v>492</v>
      </c>
      <c r="R3133" s="49">
        <v>1470</v>
      </c>
      <c r="S3133" s="49">
        <v>952</v>
      </c>
      <c r="T3133" s="49">
        <v>985</v>
      </c>
      <c r="U3133" s="49">
        <v>1020</v>
      </c>
      <c r="V3133" s="49">
        <v>1050</v>
      </c>
    </row>
    <row r="3134" spans="1:22" ht="15.75" customHeight="1">
      <c r="A3134" s="139" t="s">
        <v>793</v>
      </c>
      <c r="B3134" s="139" t="s">
        <v>236</v>
      </c>
      <c r="C3134" s="139" t="s">
        <v>774</v>
      </c>
      <c r="D3134" s="139" t="s">
        <v>633</v>
      </c>
      <c r="E3134" s="139" t="s">
        <v>754</v>
      </c>
      <c r="F3134" s="49">
        <v>0</v>
      </c>
      <c r="G3134" s="49">
        <v>0</v>
      </c>
      <c r="H3134" s="49">
        <v>0</v>
      </c>
      <c r="I3134" s="49">
        <v>0</v>
      </c>
      <c r="J3134" s="49">
        <v>0</v>
      </c>
      <c r="K3134" s="49">
        <v>0</v>
      </c>
      <c r="L3134" s="49">
        <v>0</v>
      </c>
      <c r="M3134" s="49">
        <v>0</v>
      </c>
      <c r="N3134" s="49">
        <v>0</v>
      </c>
      <c r="O3134" s="49">
        <v>0</v>
      </c>
      <c r="P3134" s="49">
        <v>0</v>
      </c>
      <c r="Q3134" s="49">
        <v>0</v>
      </c>
      <c r="R3134" s="49">
        <v>0</v>
      </c>
      <c r="S3134" s="49">
        <v>0</v>
      </c>
      <c r="T3134" s="49">
        <v>0</v>
      </c>
      <c r="U3134" s="49">
        <v>0</v>
      </c>
      <c r="V3134" s="49">
        <v>0</v>
      </c>
    </row>
    <row r="3135" spans="1:22" ht="15.75" customHeight="1">
      <c r="A3135" s="139" t="s">
        <v>793</v>
      </c>
      <c r="B3135" s="139" t="s">
        <v>243</v>
      </c>
      <c r="C3135" s="139" t="s">
        <v>774</v>
      </c>
      <c r="D3135" s="139" t="s">
        <v>633</v>
      </c>
      <c r="E3135" s="139" t="s">
        <v>754</v>
      </c>
      <c r="F3135" s="49">
        <v>2240</v>
      </c>
      <c r="G3135" s="49">
        <v>1910</v>
      </c>
      <c r="H3135" s="49">
        <v>1930</v>
      </c>
      <c r="I3135" s="49">
        <v>1300</v>
      </c>
      <c r="J3135" s="49">
        <v>1610</v>
      </c>
      <c r="K3135" s="49">
        <v>1330</v>
      </c>
      <c r="L3135" s="49">
        <v>1650</v>
      </c>
      <c r="M3135" s="49">
        <v>1630</v>
      </c>
      <c r="N3135" s="49">
        <v>1690</v>
      </c>
      <c r="O3135" s="49">
        <v>1510</v>
      </c>
      <c r="P3135" s="49">
        <v>2580</v>
      </c>
      <c r="Q3135" s="49">
        <v>2050</v>
      </c>
      <c r="R3135" s="49">
        <v>1980</v>
      </c>
      <c r="S3135" s="49">
        <v>1860</v>
      </c>
      <c r="T3135" s="49">
        <v>1690</v>
      </c>
      <c r="U3135" s="49">
        <v>1850</v>
      </c>
      <c r="V3135" s="49">
        <v>1960</v>
      </c>
    </row>
    <row r="3136" spans="1:22" ht="15.75" customHeight="1">
      <c r="A3136" s="139" t="s">
        <v>793</v>
      </c>
      <c r="B3136" s="139" t="s">
        <v>245</v>
      </c>
      <c r="C3136" s="139" t="s">
        <v>774</v>
      </c>
      <c r="D3136" s="139" t="s">
        <v>633</v>
      </c>
      <c r="E3136" s="139" t="s">
        <v>754</v>
      </c>
      <c r="F3136" s="49">
        <v>281</v>
      </c>
      <c r="G3136" s="49">
        <v>309</v>
      </c>
      <c r="H3136" s="49">
        <v>333</v>
      </c>
      <c r="I3136" s="49">
        <v>287</v>
      </c>
      <c r="J3136" s="49">
        <v>281</v>
      </c>
      <c r="K3136" s="49">
        <v>356</v>
      </c>
      <c r="L3136" s="49">
        <v>313</v>
      </c>
      <c r="M3136" s="49">
        <v>254</v>
      </c>
      <c r="N3136" s="49">
        <v>174</v>
      </c>
      <c r="O3136" s="49">
        <v>157</v>
      </c>
      <c r="P3136" s="49">
        <v>161</v>
      </c>
      <c r="Q3136" s="49">
        <v>235</v>
      </c>
      <c r="R3136" s="49">
        <v>293</v>
      </c>
      <c r="S3136" s="49">
        <v>154</v>
      </c>
      <c r="T3136" s="49">
        <v>136</v>
      </c>
      <c r="U3136" s="49">
        <v>118</v>
      </c>
      <c r="V3136" s="49">
        <v>100</v>
      </c>
    </row>
    <row r="3137" spans="1:22" ht="15.75" customHeight="1">
      <c r="A3137" s="139" t="s">
        <v>793</v>
      </c>
      <c r="B3137" s="139" t="s">
        <v>760</v>
      </c>
      <c r="C3137" s="139" t="s">
        <v>774</v>
      </c>
      <c r="D3137" s="139" t="s">
        <v>633</v>
      </c>
      <c r="E3137" s="139" t="s">
        <v>754</v>
      </c>
      <c r="F3137" s="49">
        <v>60700</v>
      </c>
      <c r="G3137" s="49">
        <v>46300</v>
      </c>
      <c r="H3137" s="49">
        <v>51400</v>
      </c>
      <c r="I3137" s="49">
        <v>75700</v>
      </c>
      <c r="J3137" s="49">
        <v>87500</v>
      </c>
      <c r="K3137" s="49">
        <v>85200</v>
      </c>
      <c r="L3137" s="49">
        <v>104000</v>
      </c>
      <c r="M3137" s="49">
        <v>99600</v>
      </c>
      <c r="N3137" s="49">
        <v>105000</v>
      </c>
      <c r="O3137" s="49">
        <v>111000</v>
      </c>
      <c r="P3137" s="49">
        <v>130000</v>
      </c>
      <c r="Q3137" s="49">
        <v>129000</v>
      </c>
      <c r="R3137" s="49">
        <v>154000</v>
      </c>
      <c r="S3137" s="49">
        <v>151000</v>
      </c>
      <c r="T3137" s="49">
        <v>159000</v>
      </c>
      <c r="U3137" s="49">
        <v>167000</v>
      </c>
      <c r="V3137" s="49">
        <v>176000</v>
      </c>
    </row>
    <row r="3138" spans="1:22" ht="15.75" customHeight="1">
      <c r="A3138" s="139" t="s">
        <v>793</v>
      </c>
      <c r="B3138" s="139" t="s">
        <v>260</v>
      </c>
      <c r="C3138" s="139" t="s">
        <v>774</v>
      </c>
      <c r="D3138" s="139" t="s">
        <v>633</v>
      </c>
      <c r="E3138" s="139" t="s">
        <v>754</v>
      </c>
      <c r="F3138" s="49">
        <v>21.4</v>
      </c>
      <c r="G3138" s="49">
        <v>57.6</v>
      </c>
      <c r="H3138" s="49">
        <v>93.7</v>
      </c>
      <c r="I3138" s="49">
        <v>75.099999999999994</v>
      </c>
      <c r="J3138" s="49">
        <v>106</v>
      </c>
      <c r="K3138" s="49">
        <v>187</v>
      </c>
      <c r="L3138" s="49">
        <v>301</v>
      </c>
      <c r="M3138" s="49">
        <v>531</v>
      </c>
      <c r="N3138" s="49">
        <v>448</v>
      </c>
      <c r="O3138" s="49">
        <v>365</v>
      </c>
      <c r="P3138" s="49">
        <v>542</v>
      </c>
      <c r="Q3138" s="49">
        <v>485</v>
      </c>
      <c r="R3138" s="49">
        <v>503</v>
      </c>
      <c r="S3138" s="49">
        <v>545</v>
      </c>
      <c r="T3138" s="49">
        <v>579</v>
      </c>
      <c r="U3138" s="49">
        <v>613</v>
      </c>
      <c r="V3138" s="49">
        <v>646</v>
      </c>
    </row>
    <row r="3139" spans="1:22" ht="15.75" customHeight="1">
      <c r="A3139" s="139" t="s">
        <v>793</v>
      </c>
      <c r="B3139" s="139" t="s">
        <v>278</v>
      </c>
      <c r="C3139" s="139" t="s">
        <v>774</v>
      </c>
      <c r="D3139" s="139" t="s">
        <v>633</v>
      </c>
      <c r="E3139" s="139" t="s">
        <v>754</v>
      </c>
      <c r="F3139" s="49">
        <v>868</v>
      </c>
      <c r="G3139" s="49">
        <v>670</v>
      </c>
      <c r="H3139" s="49">
        <v>512</v>
      </c>
      <c r="I3139" s="49">
        <v>695</v>
      </c>
      <c r="J3139" s="49">
        <v>391</v>
      </c>
      <c r="K3139" s="49">
        <v>387</v>
      </c>
      <c r="L3139" s="49">
        <v>211</v>
      </c>
      <c r="M3139" s="49">
        <v>559</v>
      </c>
      <c r="N3139" s="49">
        <v>74.8</v>
      </c>
      <c r="O3139" s="49">
        <v>100</v>
      </c>
      <c r="P3139" s="49">
        <v>164</v>
      </c>
      <c r="Q3139" s="49">
        <v>220</v>
      </c>
      <c r="R3139" s="49">
        <v>362</v>
      </c>
      <c r="S3139" s="49">
        <v>62.2</v>
      </c>
      <c r="T3139" s="49">
        <v>13.5</v>
      </c>
      <c r="U3139" s="49">
        <v>0</v>
      </c>
      <c r="V3139" s="49">
        <v>0</v>
      </c>
    </row>
    <row r="3140" spans="1:22" ht="15.75" customHeight="1">
      <c r="A3140" s="139" t="s">
        <v>793</v>
      </c>
      <c r="B3140" s="139" t="s">
        <v>249</v>
      </c>
      <c r="C3140" s="139" t="s">
        <v>774</v>
      </c>
      <c r="D3140" s="139" t="s">
        <v>633</v>
      </c>
      <c r="E3140" s="139" t="s">
        <v>754</v>
      </c>
      <c r="F3140" s="49">
        <v>0</v>
      </c>
      <c r="G3140" s="49">
        <v>0</v>
      </c>
      <c r="H3140" s="49">
        <v>0</v>
      </c>
      <c r="I3140" s="49">
        <v>0</v>
      </c>
      <c r="J3140" s="49">
        <v>0</v>
      </c>
      <c r="K3140" s="49">
        <v>0</v>
      </c>
      <c r="L3140" s="49">
        <v>0</v>
      </c>
      <c r="M3140" s="49">
        <v>0</v>
      </c>
      <c r="N3140" s="49">
        <v>0</v>
      </c>
      <c r="O3140" s="49">
        <v>0</v>
      </c>
      <c r="P3140" s="49">
        <v>0</v>
      </c>
      <c r="Q3140" s="49">
        <v>0</v>
      </c>
      <c r="R3140" s="49">
        <v>0</v>
      </c>
      <c r="S3140" s="49">
        <v>0</v>
      </c>
      <c r="T3140" s="49">
        <v>0</v>
      </c>
      <c r="U3140" s="49">
        <v>0</v>
      </c>
      <c r="V3140" s="49">
        <v>0</v>
      </c>
    </row>
    <row r="3141" spans="1:22" ht="15.75" customHeight="1">
      <c r="A3141" s="139" t="s">
        <v>793</v>
      </c>
      <c r="B3141" s="139" t="s">
        <v>270</v>
      </c>
      <c r="C3141" s="139" t="s">
        <v>774</v>
      </c>
      <c r="D3141" s="139" t="s">
        <v>633</v>
      </c>
      <c r="E3141" s="139" t="s">
        <v>754</v>
      </c>
      <c r="F3141" s="49">
        <v>0</v>
      </c>
      <c r="G3141" s="49">
        <v>0</v>
      </c>
      <c r="H3141" s="49">
        <v>0</v>
      </c>
      <c r="I3141" s="49">
        <v>79.900000000000006</v>
      </c>
      <c r="J3141" s="49">
        <v>150</v>
      </c>
      <c r="K3141" s="49">
        <v>244</v>
      </c>
      <c r="L3141" s="49">
        <v>261</v>
      </c>
      <c r="M3141" s="49">
        <v>279</v>
      </c>
      <c r="N3141" s="49">
        <v>293</v>
      </c>
      <c r="O3141" s="49">
        <v>422</v>
      </c>
      <c r="P3141" s="49">
        <v>576</v>
      </c>
      <c r="Q3141" s="49">
        <v>634</v>
      </c>
      <c r="R3141" s="49">
        <v>538</v>
      </c>
      <c r="S3141" s="49">
        <v>618</v>
      </c>
      <c r="T3141" s="49">
        <v>667</v>
      </c>
      <c r="U3141" s="49">
        <v>715</v>
      </c>
      <c r="V3141" s="49">
        <v>763</v>
      </c>
    </row>
    <row r="3142" spans="1:22" ht="15.75" customHeight="1">
      <c r="A3142" s="139" t="s">
        <v>793</v>
      </c>
      <c r="B3142" s="139" t="s">
        <v>258</v>
      </c>
      <c r="C3142" s="139" t="s">
        <v>774</v>
      </c>
      <c r="D3142" s="139" t="s">
        <v>633</v>
      </c>
      <c r="E3142" s="139" t="s">
        <v>754</v>
      </c>
      <c r="F3142" s="49">
        <v>193</v>
      </c>
      <c r="G3142" s="49">
        <v>161</v>
      </c>
      <c r="H3142" s="49">
        <v>159</v>
      </c>
      <c r="I3142" s="49">
        <v>168</v>
      </c>
      <c r="J3142" s="49">
        <v>2030</v>
      </c>
      <c r="K3142" s="49">
        <v>2130</v>
      </c>
      <c r="L3142" s="49">
        <v>4060</v>
      </c>
      <c r="M3142" s="49">
        <v>2050</v>
      </c>
      <c r="N3142" s="49">
        <v>2080</v>
      </c>
      <c r="O3142" s="49">
        <v>2210</v>
      </c>
      <c r="P3142" s="49">
        <v>4280</v>
      </c>
      <c r="Q3142" s="49">
        <v>2390</v>
      </c>
      <c r="R3142" s="49">
        <v>2500</v>
      </c>
      <c r="S3142" s="49">
        <v>3640</v>
      </c>
      <c r="T3142" s="49">
        <v>3890</v>
      </c>
      <c r="U3142" s="49">
        <v>4140</v>
      </c>
      <c r="V3142" s="49">
        <v>4380</v>
      </c>
    </row>
    <row r="3143" spans="1:22" ht="15.75" customHeight="1">
      <c r="A3143" s="139" t="s">
        <v>793</v>
      </c>
      <c r="B3143" s="139" t="s">
        <v>262</v>
      </c>
      <c r="C3143" s="139" t="s">
        <v>774</v>
      </c>
      <c r="D3143" s="139" t="s">
        <v>633</v>
      </c>
      <c r="E3143" s="139" t="s">
        <v>754</v>
      </c>
      <c r="F3143" s="49">
        <v>0</v>
      </c>
      <c r="G3143" s="49">
        <v>0</v>
      </c>
      <c r="H3143" s="49">
        <v>0</v>
      </c>
      <c r="I3143" s="49">
        <v>0</v>
      </c>
      <c r="J3143" s="49">
        <v>0</v>
      </c>
      <c r="K3143" s="49">
        <v>0</v>
      </c>
      <c r="L3143" s="49">
        <v>0</v>
      </c>
      <c r="M3143" s="49">
        <v>0</v>
      </c>
      <c r="N3143" s="49">
        <v>0</v>
      </c>
      <c r="O3143" s="49">
        <v>0</v>
      </c>
      <c r="P3143" s="49">
        <v>0</v>
      </c>
      <c r="Q3143" s="49">
        <v>0</v>
      </c>
      <c r="R3143" s="49">
        <v>0</v>
      </c>
      <c r="S3143" s="49">
        <v>0</v>
      </c>
      <c r="T3143" s="49">
        <v>0</v>
      </c>
      <c r="U3143" s="49">
        <v>0</v>
      </c>
      <c r="V3143" s="49">
        <v>0</v>
      </c>
    </row>
    <row r="3144" spans="1:22" ht="15.75" customHeight="1">
      <c r="A3144" s="139" t="s">
        <v>793</v>
      </c>
      <c r="B3144" s="139" t="s">
        <v>274</v>
      </c>
      <c r="C3144" s="139" t="s">
        <v>774</v>
      </c>
      <c r="D3144" s="139" t="s">
        <v>633</v>
      </c>
      <c r="E3144" s="139" t="s">
        <v>754</v>
      </c>
      <c r="F3144" s="49">
        <v>1800</v>
      </c>
      <c r="G3144" s="49">
        <v>1290</v>
      </c>
      <c r="H3144" s="49">
        <v>1160</v>
      </c>
      <c r="I3144" s="49">
        <v>1530</v>
      </c>
      <c r="J3144" s="49">
        <v>1540</v>
      </c>
      <c r="K3144" s="49">
        <v>1150</v>
      </c>
      <c r="L3144" s="49">
        <v>1090</v>
      </c>
      <c r="M3144" s="49">
        <v>1120</v>
      </c>
      <c r="N3144" s="49">
        <v>1160</v>
      </c>
      <c r="O3144" s="49">
        <v>966</v>
      </c>
      <c r="P3144" s="49">
        <v>660</v>
      </c>
      <c r="Q3144" s="49">
        <v>539</v>
      </c>
      <c r="R3144" s="49">
        <v>418</v>
      </c>
      <c r="S3144" s="49">
        <v>298</v>
      </c>
      <c r="T3144" s="49">
        <v>177</v>
      </c>
      <c r="U3144" s="49">
        <v>56.9</v>
      </c>
      <c r="V3144" s="49">
        <v>0</v>
      </c>
    </row>
    <row r="3145" spans="1:22" ht="15.75" customHeight="1">
      <c r="A3145" s="139" t="s">
        <v>793</v>
      </c>
      <c r="B3145" s="139" t="s">
        <v>256</v>
      </c>
      <c r="C3145" s="139" t="s">
        <v>774</v>
      </c>
      <c r="D3145" s="139" t="s">
        <v>633</v>
      </c>
      <c r="E3145" s="139" t="s">
        <v>754</v>
      </c>
      <c r="F3145" s="49">
        <v>2.06E-2</v>
      </c>
      <c r="G3145" s="49">
        <v>2.0299999999999999E-2</v>
      </c>
      <c r="H3145" s="49">
        <v>0.02</v>
      </c>
      <c r="I3145" s="49">
        <v>1.9699999999999999E-2</v>
      </c>
      <c r="J3145" s="49">
        <v>1.95E-2</v>
      </c>
      <c r="K3145" s="49">
        <v>1.9199999999999998E-2</v>
      </c>
      <c r="L3145" s="49">
        <v>1.89E-2</v>
      </c>
      <c r="M3145" s="49">
        <v>1.8599999999999998E-2</v>
      </c>
      <c r="N3145" s="49">
        <v>1.83E-2</v>
      </c>
      <c r="O3145" s="49">
        <v>1.8100000000000002E-2</v>
      </c>
      <c r="P3145" s="49">
        <v>1.78E-2</v>
      </c>
      <c r="Q3145" s="49">
        <v>1.7500000000000002E-2</v>
      </c>
      <c r="R3145" s="49">
        <v>1.72E-2</v>
      </c>
      <c r="S3145" s="49">
        <v>1.6899999999999998E-2</v>
      </c>
      <c r="T3145" s="49">
        <v>1.66E-2</v>
      </c>
      <c r="U3145" s="49">
        <v>1.6400000000000001E-2</v>
      </c>
      <c r="V3145" s="49">
        <v>1.61E-2</v>
      </c>
    </row>
    <row r="3146" spans="1:22" ht="15.75" customHeight="1">
      <c r="A3146" s="139" t="s">
        <v>793</v>
      </c>
      <c r="B3146" s="139" t="s">
        <v>290</v>
      </c>
      <c r="C3146" s="139" t="s">
        <v>774</v>
      </c>
      <c r="D3146" s="139" t="s">
        <v>633</v>
      </c>
      <c r="E3146" s="139" t="s">
        <v>754</v>
      </c>
      <c r="F3146" s="49">
        <v>686</v>
      </c>
      <c r="G3146" s="49">
        <v>820</v>
      </c>
      <c r="H3146" s="49">
        <v>921</v>
      </c>
      <c r="I3146" s="49">
        <v>728</v>
      </c>
      <c r="J3146" s="49">
        <v>724</v>
      </c>
      <c r="K3146" s="49">
        <v>591</v>
      </c>
      <c r="L3146" s="49">
        <v>1010</v>
      </c>
      <c r="M3146" s="49">
        <v>1450</v>
      </c>
      <c r="N3146" s="49">
        <v>1690</v>
      </c>
      <c r="O3146" s="49">
        <v>937</v>
      </c>
      <c r="P3146" s="49">
        <v>1520</v>
      </c>
      <c r="Q3146" s="49">
        <v>747</v>
      </c>
      <c r="R3146" s="49">
        <v>751</v>
      </c>
      <c r="S3146" s="49">
        <v>1190</v>
      </c>
      <c r="T3146" s="49">
        <v>1220</v>
      </c>
      <c r="U3146" s="49">
        <v>1250</v>
      </c>
      <c r="V3146" s="49">
        <v>1280</v>
      </c>
    </row>
    <row r="3147" spans="1:22" ht="15.75" customHeight="1">
      <c r="A3147" s="139" t="s">
        <v>793</v>
      </c>
      <c r="B3147" s="139" t="s">
        <v>564</v>
      </c>
      <c r="C3147" s="139" t="s">
        <v>774</v>
      </c>
      <c r="D3147" s="139" t="s">
        <v>633</v>
      </c>
      <c r="E3147" s="139" t="s">
        <v>754</v>
      </c>
      <c r="F3147" s="49">
        <v>1.8</v>
      </c>
      <c r="G3147" s="49">
        <v>2.2000000000000002</v>
      </c>
      <c r="H3147" s="49">
        <v>2.2000000000000002</v>
      </c>
      <c r="I3147" s="49">
        <v>1.8</v>
      </c>
      <c r="J3147" s="49">
        <v>1.01</v>
      </c>
      <c r="K3147" s="49">
        <v>3.89</v>
      </c>
      <c r="L3147" s="49">
        <v>3.27</v>
      </c>
      <c r="M3147" s="49">
        <v>1.98</v>
      </c>
      <c r="N3147" s="49">
        <v>0.99</v>
      </c>
      <c r="O3147" s="49">
        <v>0.70499999999999996</v>
      </c>
      <c r="P3147" s="49">
        <v>0.81</v>
      </c>
      <c r="Q3147" s="49">
        <v>0.874</v>
      </c>
      <c r="R3147" s="49">
        <v>0.69799999999999995</v>
      </c>
      <c r="S3147" s="49">
        <v>0.52200000000000002</v>
      </c>
      <c r="T3147" s="49">
        <v>0.34499999999999997</v>
      </c>
      <c r="U3147" s="49">
        <v>0.16900000000000001</v>
      </c>
      <c r="V3147" s="49">
        <v>0</v>
      </c>
    </row>
    <row r="3148" spans="1:22" ht="15.75" customHeight="1">
      <c r="A3148" s="139" t="s">
        <v>793</v>
      </c>
      <c r="B3148" s="139" t="s">
        <v>298</v>
      </c>
      <c r="C3148" s="139" t="s">
        <v>774</v>
      </c>
      <c r="D3148" s="139" t="s">
        <v>633</v>
      </c>
      <c r="E3148" s="139" t="s">
        <v>754</v>
      </c>
      <c r="F3148" s="49">
        <v>242</v>
      </c>
      <c r="G3148" s="49">
        <v>143</v>
      </c>
      <c r="H3148" s="49">
        <v>105</v>
      </c>
      <c r="I3148" s="49">
        <v>370</v>
      </c>
      <c r="J3148" s="49">
        <v>258</v>
      </c>
      <c r="K3148" s="49">
        <v>207</v>
      </c>
      <c r="L3148" s="49">
        <v>150</v>
      </c>
      <c r="M3148" s="49">
        <v>151</v>
      </c>
      <c r="N3148" s="49">
        <v>357</v>
      </c>
      <c r="O3148" s="49">
        <v>66.900000000000006</v>
      </c>
      <c r="P3148" s="49">
        <v>99.4</v>
      </c>
      <c r="Q3148" s="49">
        <v>121</v>
      </c>
      <c r="R3148" s="49">
        <v>107</v>
      </c>
      <c r="S3148" s="49">
        <v>91.9</v>
      </c>
      <c r="T3148" s="49">
        <v>77.2</v>
      </c>
      <c r="U3148" s="49">
        <v>62.4</v>
      </c>
      <c r="V3148" s="49">
        <v>47.7</v>
      </c>
    </row>
    <row r="3149" spans="1:22" ht="15.75" customHeight="1">
      <c r="A3149" s="139" t="s">
        <v>793</v>
      </c>
      <c r="B3149" s="139" t="s">
        <v>300</v>
      </c>
      <c r="C3149" s="139" t="s">
        <v>774</v>
      </c>
      <c r="D3149" s="139" t="s">
        <v>633</v>
      </c>
      <c r="E3149" s="139" t="s">
        <v>754</v>
      </c>
      <c r="F3149" s="49">
        <v>39700</v>
      </c>
      <c r="G3149" s="49">
        <v>29200</v>
      </c>
      <c r="H3149" s="49">
        <v>28700</v>
      </c>
      <c r="I3149" s="49">
        <v>48500</v>
      </c>
      <c r="J3149" s="49">
        <v>50400</v>
      </c>
      <c r="K3149" s="49">
        <v>38900</v>
      </c>
      <c r="L3149" s="49">
        <v>52300</v>
      </c>
      <c r="M3149" s="49">
        <v>61800</v>
      </c>
      <c r="N3149" s="49">
        <v>67600</v>
      </c>
      <c r="O3149" s="49">
        <v>77200</v>
      </c>
      <c r="P3149" s="49">
        <v>95200</v>
      </c>
      <c r="Q3149" s="49">
        <v>94700</v>
      </c>
      <c r="R3149" s="49">
        <v>121000</v>
      </c>
      <c r="S3149" s="49">
        <v>109000</v>
      </c>
      <c r="T3149" s="49">
        <v>116000</v>
      </c>
      <c r="U3149" s="49">
        <v>123000</v>
      </c>
      <c r="V3149" s="49">
        <v>130000</v>
      </c>
    </row>
    <row r="3150" spans="1:22" ht="15.75" customHeight="1">
      <c r="A3150" s="139" t="s">
        <v>793</v>
      </c>
      <c r="B3150" s="139" t="s">
        <v>302</v>
      </c>
      <c r="C3150" s="139" t="s">
        <v>774</v>
      </c>
      <c r="D3150" s="139" t="s">
        <v>633</v>
      </c>
      <c r="E3150" s="139" t="s">
        <v>754</v>
      </c>
      <c r="F3150" s="49">
        <v>260</v>
      </c>
      <c r="G3150" s="49">
        <v>257</v>
      </c>
      <c r="H3150" s="49">
        <v>253</v>
      </c>
      <c r="I3150" s="49">
        <v>252</v>
      </c>
      <c r="J3150" s="49">
        <v>253</v>
      </c>
      <c r="K3150" s="49">
        <v>249</v>
      </c>
      <c r="L3150" s="49">
        <v>236</v>
      </c>
      <c r="M3150" s="49">
        <v>238</v>
      </c>
      <c r="N3150" s="49">
        <v>269</v>
      </c>
      <c r="O3150" s="49">
        <v>420</v>
      </c>
      <c r="P3150" s="49">
        <v>530</v>
      </c>
      <c r="Q3150" s="49">
        <v>597</v>
      </c>
      <c r="R3150" s="49">
        <v>634</v>
      </c>
      <c r="S3150" s="49">
        <v>496</v>
      </c>
      <c r="T3150" s="49">
        <v>515</v>
      </c>
      <c r="U3150" s="49">
        <v>534</v>
      </c>
      <c r="V3150" s="49">
        <v>553</v>
      </c>
    </row>
    <row r="3151" spans="1:22" ht="15.75" customHeight="1">
      <c r="A3151" s="139" t="s">
        <v>793</v>
      </c>
      <c r="B3151" s="139" t="s">
        <v>316</v>
      </c>
      <c r="C3151" s="139" t="s">
        <v>774</v>
      </c>
      <c r="D3151" s="139" t="s">
        <v>633</v>
      </c>
      <c r="E3151" s="139" t="s">
        <v>754</v>
      </c>
      <c r="F3151" s="49">
        <v>1070</v>
      </c>
      <c r="G3151" s="49">
        <v>1100</v>
      </c>
      <c r="H3151" s="49">
        <v>1100</v>
      </c>
      <c r="I3151" s="49">
        <v>1170</v>
      </c>
      <c r="J3151" s="49">
        <v>1160</v>
      </c>
      <c r="K3151" s="49">
        <v>1120</v>
      </c>
      <c r="L3151" s="49">
        <v>1180</v>
      </c>
      <c r="M3151" s="49">
        <v>1120</v>
      </c>
      <c r="N3151" s="49">
        <v>1190</v>
      </c>
      <c r="O3151" s="49">
        <v>1130</v>
      </c>
      <c r="P3151" s="49">
        <v>1300</v>
      </c>
      <c r="Q3151" s="49">
        <v>1230</v>
      </c>
      <c r="R3151" s="49">
        <v>1240</v>
      </c>
      <c r="S3151" s="49">
        <v>1250</v>
      </c>
      <c r="T3151" s="49">
        <v>1270</v>
      </c>
      <c r="U3151" s="49">
        <v>1280</v>
      </c>
      <c r="V3151" s="49">
        <v>1290</v>
      </c>
    </row>
    <row r="3152" spans="1:22" ht="15.75" customHeight="1">
      <c r="A3152" s="139" t="s">
        <v>793</v>
      </c>
      <c r="B3152" s="139" t="s">
        <v>320</v>
      </c>
      <c r="C3152" s="139" t="s">
        <v>774</v>
      </c>
      <c r="D3152" s="139" t="s">
        <v>633</v>
      </c>
      <c r="E3152" s="139" t="s">
        <v>754</v>
      </c>
      <c r="F3152" s="49">
        <v>2340</v>
      </c>
      <c r="G3152" s="49">
        <v>2550</v>
      </c>
      <c r="H3152" s="49">
        <v>1690</v>
      </c>
      <c r="I3152" s="49">
        <v>1810</v>
      </c>
      <c r="J3152" s="49">
        <v>2040</v>
      </c>
      <c r="K3152" s="49">
        <v>1760</v>
      </c>
      <c r="L3152" s="49">
        <v>2280</v>
      </c>
      <c r="M3152" s="49">
        <v>1890</v>
      </c>
      <c r="N3152" s="49">
        <v>2060</v>
      </c>
      <c r="O3152" s="49">
        <v>1560</v>
      </c>
      <c r="P3152" s="49">
        <v>1680</v>
      </c>
      <c r="Q3152" s="49">
        <v>1530</v>
      </c>
      <c r="R3152" s="49">
        <v>1560</v>
      </c>
      <c r="S3152" s="49">
        <v>1170</v>
      </c>
      <c r="T3152" s="49">
        <v>1180</v>
      </c>
      <c r="U3152" s="49">
        <v>1130</v>
      </c>
      <c r="V3152" s="49">
        <v>941</v>
      </c>
    </row>
    <row r="3153" spans="1:22" ht="15.75" customHeight="1">
      <c r="A3153" s="139" t="s">
        <v>793</v>
      </c>
      <c r="B3153" s="139" t="s">
        <v>355</v>
      </c>
      <c r="C3153" s="139" t="s">
        <v>774</v>
      </c>
      <c r="D3153" s="139" t="s">
        <v>633</v>
      </c>
      <c r="E3153" s="139" t="s">
        <v>754</v>
      </c>
      <c r="F3153" s="49">
        <v>3230</v>
      </c>
      <c r="G3153" s="49">
        <v>3080</v>
      </c>
      <c r="H3153" s="49">
        <v>2660</v>
      </c>
      <c r="I3153" s="49">
        <v>2780</v>
      </c>
      <c r="J3153" s="49">
        <v>3140</v>
      </c>
      <c r="K3153" s="49">
        <v>2600</v>
      </c>
      <c r="L3153" s="49">
        <v>3430</v>
      </c>
      <c r="M3153" s="49">
        <v>3360</v>
      </c>
      <c r="N3153" s="49">
        <v>3020</v>
      </c>
      <c r="O3153" s="49">
        <v>2830</v>
      </c>
      <c r="P3153" s="49">
        <v>5470</v>
      </c>
      <c r="Q3153" s="49">
        <v>5650</v>
      </c>
      <c r="R3153" s="49">
        <v>5670</v>
      </c>
      <c r="S3153" s="49">
        <v>1360</v>
      </c>
      <c r="T3153" s="49">
        <v>1350</v>
      </c>
      <c r="U3153" s="49">
        <v>1350</v>
      </c>
      <c r="V3153" s="49">
        <v>1310</v>
      </c>
    </row>
    <row r="3154" spans="1:22" ht="15.75" customHeight="1">
      <c r="A3154" s="139" t="s">
        <v>793</v>
      </c>
      <c r="B3154" s="139" t="s">
        <v>326</v>
      </c>
      <c r="C3154" s="139" t="s">
        <v>774</v>
      </c>
      <c r="D3154" s="139" t="s">
        <v>633</v>
      </c>
      <c r="E3154" s="139" t="s">
        <v>754</v>
      </c>
      <c r="F3154" s="49">
        <v>0</v>
      </c>
      <c r="G3154" s="49">
        <v>0</v>
      </c>
      <c r="H3154" s="49">
        <v>0</v>
      </c>
      <c r="I3154" s="49">
        <v>0</v>
      </c>
      <c r="J3154" s="49">
        <v>0</v>
      </c>
      <c r="K3154" s="49">
        <v>0</v>
      </c>
      <c r="L3154" s="49">
        <v>0</v>
      </c>
      <c r="M3154" s="49">
        <v>0</v>
      </c>
      <c r="N3154" s="49">
        <v>0</v>
      </c>
      <c r="O3154" s="49">
        <v>0</v>
      </c>
      <c r="P3154" s="49">
        <v>0</v>
      </c>
      <c r="Q3154" s="49">
        <v>0</v>
      </c>
      <c r="R3154" s="49">
        <v>0</v>
      </c>
      <c r="S3154" s="49">
        <v>0</v>
      </c>
      <c r="T3154" s="49">
        <v>0</v>
      </c>
      <c r="U3154" s="49">
        <v>0</v>
      </c>
      <c r="V3154" s="49">
        <v>0</v>
      </c>
    </row>
    <row r="3155" spans="1:22" ht="15.75" customHeight="1">
      <c r="A3155" s="139" t="s">
        <v>793</v>
      </c>
      <c r="B3155" s="139" t="s">
        <v>322</v>
      </c>
      <c r="C3155" s="139" t="s">
        <v>774</v>
      </c>
      <c r="D3155" s="139" t="s">
        <v>633</v>
      </c>
      <c r="E3155" s="139" t="s">
        <v>754</v>
      </c>
      <c r="F3155" s="49">
        <v>10.8</v>
      </c>
      <c r="G3155" s="49">
        <v>6.57</v>
      </c>
      <c r="H3155" s="49">
        <v>8.14</v>
      </c>
      <c r="I3155" s="49">
        <v>7.77</v>
      </c>
      <c r="J3155" s="49">
        <v>8.15</v>
      </c>
      <c r="K3155" s="49">
        <v>6.57</v>
      </c>
      <c r="L3155" s="49">
        <v>5.89</v>
      </c>
      <c r="M3155" s="49">
        <v>5.9</v>
      </c>
      <c r="N3155" s="49">
        <v>11.3</v>
      </c>
      <c r="O3155" s="49">
        <v>10.1</v>
      </c>
      <c r="P3155" s="49">
        <v>10.199999999999999</v>
      </c>
      <c r="Q3155" s="49">
        <v>6.86</v>
      </c>
      <c r="R3155" s="49">
        <v>6.35</v>
      </c>
      <c r="S3155" s="49">
        <v>7.1</v>
      </c>
      <c r="T3155" s="49">
        <v>6.93</v>
      </c>
      <c r="U3155" s="49">
        <v>6.75</v>
      </c>
      <c r="V3155" s="49">
        <v>6.58</v>
      </c>
    </row>
    <row r="3156" spans="1:22" ht="15.75" customHeight="1">
      <c r="A3156" s="139" t="s">
        <v>793</v>
      </c>
      <c r="B3156" s="139" t="s">
        <v>229</v>
      </c>
      <c r="C3156" s="139" t="s">
        <v>774</v>
      </c>
      <c r="D3156" s="139" t="s">
        <v>633</v>
      </c>
      <c r="E3156" s="139" t="s">
        <v>754</v>
      </c>
      <c r="F3156" s="49">
        <v>432</v>
      </c>
      <c r="G3156" s="49">
        <v>470</v>
      </c>
      <c r="H3156" s="49">
        <v>401</v>
      </c>
      <c r="I3156" s="49">
        <v>404</v>
      </c>
      <c r="J3156" s="49">
        <v>401</v>
      </c>
      <c r="K3156" s="49">
        <v>366</v>
      </c>
      <c r="L3156" s="49">
        <v>382</v>
      </c>
      <c r="M3156" s="49">
        <v>377</v>
      </c>
      <c r="N3156" s="49">
        <v>377</v>
      </c>
      <c r="O3156" s="49">
        <v>136</v>
      </c>
      <c r="P3156" s="49">
        <v>337</v>
      </c>
      <c r="Q3156" s="49">
        <v>335</v>
      </c>
      <c r="R3156" s="49">
        <v>333</v>
      </c>
      <c r="S3156" s="49">
        <v>331</v>
      </c>
      <c r="T3156" s="49">
        <v>329</v>
      </c>
      <c r="U3156" s="49">
        <v>327</v>
      </c>
      <c r="V3156" s="49">
        <v>324</v>
      </c>
    </row>
    <row r="3157" spans="1:22" ht="15.75" customHeight="1">
      <c r="A3157" s="139" t="s">
        <v>793</v>
      </c>
      <c r="B3157" s="139" t="s">
        <v>762</v>
      </c>
      <c r="C3157" s="139" t="s">
        <v>774</v>
      </c>
      <c r="D3157" s="139" t="s">
        <v>633</v>
      </c>
      <c r="E3157" s="139" t="s">
        <v>754</v>
      </c>
      <c r="F3157" s="49">
        <v>181000</v>
      </c>
      <c r="G3157" s="49">
        <v>159000</v>
      </c>
      <c r="H3157" s="49">
        <v>162000</v>
      </c>
      <c r="I3157" s="49">
        <v>180000</v>
      </c>
      <c r="J3157" s="49">
        <v>204000</v>
      </c>
      <c r="K3157" s="49">
        <v>196000</v>
      </c>
      <c r="L3157" s="49">
        <v>205000</v>
      </c>
      <c r="M3157" s="49">
        <v>198000</v>
      </c>
      <c r="N3157" s="49">
        <v>190000</v>
      </c>
      <c r="O3157" s="49">
        <v>202000</v>
      </c>
      <c r="P3157" s="49">
        <v>224000</v>
      </c>
      <c r="Q3157" s="49">
        <v>228000</v>
      </c>
      <c r="R3157" s="49">
        <v>263000</v>
      </c>
      <c r="S3157" s="49">
        <v>230000</v>
      </c>
      <c r="T3157" s="49">
        <v>237000</v>
      </c>
      <c r="U3157" s="49">
        <v>244000</v>
      </c>
      <c r="V3157" s="49">
        <v>252000</v>
      </c>
    </row>
    <row r="3158" spans="1:22" ht="15.75" customHeight="1">
      <c r="A3158" s="139" t="s">
        <v>793</v>
      </c>
      <c r="B3158" s="139" t="s">
        <v>332</v>
      </c>
      <c r="C3158" s="139" t="s">
        <v>774</v>
      </c>
      <c r="D3158" s="139" t="s">
        <v>633</v>
      </c>
      <c r="E3158" s="139" t="s">
        <v>754</v>
      </c>
      <c r="F3158" s="49">
        <v>363</v>
      </c>
      <c r="G3158" s="49">
        <v>54.9</v>
      </c>
      <c r="H3158" s="49">
        <v>60.9</v>
      </c>
      <c r="I3158" s="49">
        <v>62</v>
      </c>
      <c r="J3158" s="49">
        <v>63.1</v>
      </c>
      <c r="K3158" s="49">
        <v>62</v>
      </c>
      <c r="L3158" s="49">
        <v>63.2</v>
      </c>
      <c r="M3158" s="49">
        <v>59</v>
      </c>
      <c r="N3158" s="49">
        <v>54.7</v>
      </c>
      <c r="O3158" s="49">
        <v>50.4</v>
      </c>
      <c r="P3158" s="49">
        <v>38.6</v>
      </c>
      <c r="Q3158" s="49">
        <v>38.6</v>
      </c>
      <c r="R3158" s="49">
        <v>34.9</v>
      </c>
      <c r="S3158" s="49">
        <v>24.8</v>
      </c>
      <c r="T3158" s="49">
        <v>19</v>
      </c>
      <c r="U3158" s="49">
        <v>13.1</v>
      </c>
      <c r="V3158" s="49">
        <v>7.28</v>
      </c>
    </row>
    <row r="3159" spans="1:22" ht="15.75" customHeight="1">
      <c r="A3159" s="139" t="s">
        <v>793</v>
      </c>
      <c r="B3159" s="139" t="s">
        <v>552</v>
      </c>
      <c r="C3159" s="139" t="s">
        <v>774</v>
      </c>
      <c r="D3159" s="139" t="s">
        <v>633</v>
      </c>
      <c r="E3159" s="139" t="s">
        <v>754</v>
      </c>
      <c r="F3159" s="49">
        <v>2330</v>
      </c>
      <c r="G3159" s="49">
        <v>1080</v>
      </c>
      <c r="H3159" s="49">
        <v>1310</v>
      </c>
      <c r="I3159" s="49">
        <v>2400</v>
      </c>
      <c r="J3159" s="49">
        <v>1650</v>
      </c>
      <c r="K3159" s="49">
        <v>1360</v>
      </c>
      <c r="L3159" s="49">
        <v>678</v>
      </c>
      <c r="M3159" s="49">
        <v>1190</v>
      </c>
      <c r="N3159" s="49">
        <v>739</v>
      </c>
      <c r="O3159" s="49">
        <v>89.5</v>
      </c>
      <c r="P3159" s="49">
        <v>195</v>
      </c>
      <c r="Q3159" s="49">
        <v>1060</v>
      </c>
      <c r="R3159" s="49">
        <v>965</v>
      </c>
      <c r="S3159" s="49">
        <v>283</v>
      </c>
      <c r="T3159" s="49">
        <v>156</v>
      </c>
      <c r="U3159" s="49">
        <v>28.5</v>
      </c>
      <c r="V3159" s="49">
        <v>0</v>
      </c>
    </row>
    <row r="3160" spans="1:22" ht="15.75" customHeight="1">
      <c r="A3160" s="139" t="s">
        <v>793</v>
      </c>
      <c r="B3160" s="139" t="s">
        <v>340</v>
      </c>
      <c r="C3160" s="139" t="s">
        <v>774</v>
      </c>
      <c r="D3160" s="139" t="s">
        <v>633</v>
      </c>
      <c r="E3160" s="139" t="s">
        <v>754</v>
      </c>
      <c r="F3160" s="49">
        <v>525</v>
      </c>
      <c r="G3160" s="49">
        <v>584</v>
      </c>
      <c r="H3160" s="49">
        <v>612</v>
      </c>
      <c r="I3160" s="49">
        <v>577</v>
      </c>
      <c r="J3160" s="49">
        <v>677</v>
      </c>
      <c r="K3160" s="49">
        <v>728</v>
      </c>
      <c r="L3160" s="49">
        <v>350</v>
      </c>
      <c r="M3160" s="49">
        <v>967</v>
      </c>
      <c r="N3160" s="49">
        <v>926</v>
      </c>
      <c r="O3160" s="49">
        <v>862</v>
      </c>
      <c r="P3160" s="49">
        <v>295</v>
      </c>
      <c r="Q3160" s="49">
        <v>985</v>
      </c>
      <c r="R3160" s="49">
        <v>888</v>
      </c>
      <c r="S3160" s="49">
        <v>873</v>
      </c>
      <c r="T3160" s="49">
        <v>900</v>
      </c>
      <c r="U3160" s="49">
        <v>926</v>
      </c>
      <c r="V3160" s="49">
        <v>953</v>
      </c>
    </row>
    <row r="3161" spans="1:22" ht="15.75" customHeight="1">
      <c r="A3161" s="139" t="s">
        <v>793</v>
      </c>
      <c r="B3161" s="139" t="s">
        <v>763</v>
      </c>
      <c r="C3161" s="139" t="s">
        <v>774</v>
      </c>
      <c r="D3161" s="139" t="s">
        <v>633</v>
      </c>
      <c r="E3161" s="139" t="s">
        <v>754</v>
      </c>
      <c r="F3161" s="49">
        <v>25400</v>
      </c>
      <c r="G3161" s="49">
        <v>24800</v>
      </c>
      <c r="H3161" s="49">
        <v>23100</v>
      </c>
      <c r="I3161" s="49">
        <v>21300</v>
      </c>
      <c r="J3161" s="49">
        <v>18700</v>
      </c>
      <c r="K3161" s="49">
        <v>17000</v>
      </c>
      <c r="L3161" s="49">
        <v>21800</v>
      </c>
      <c r="M3161" s="49">
        <v>23600</v>
      </c>
      <c r="N3161" s="49">
        <v>22300</v>
      </c>
      <c r="O3161" s="49">
        <v>16000</v>
      </c>
      <c r="P3161" s="49">
        <v>19800</v>
      </c>
      <c r="Q3161" s="49">
        <v>20000</v>
      </c>
      <c r="R3161" s="49">
        <v>20200</v>
      </c>
      <c r="S3161" s="49">
        <v>14300</v>
      </c>
      <c r="T3161" s="49">
        <v>14200</v>
      </c>
      <c r="U3161" s="49">
        <v>13600</v>
      </c>
      <c r="V3161" s="49">
        <v>13000</v>
      </c>
    </row>
    <row r="3162" spans="1:22" ht="15.75" customHeight="1">
      <c r="A3162" s="139" t="s">
        <v>793</v>
      </c>
      <c r="B3162" s="139" t="s">
        <v>346</v>
      </c>
      <c r="C3162" s="139" t="s">
        <v>774</v>
      </c>
      <c r="D3162" s="139" t="s">
        <v>633</v>
      </c>
      <c r="E3162" s="139" t="s">
        <v>754</v>
      </c>
      <c r="F3162" s="49">
        <v>357</v>
      </c>
      <c r="G3162" s="49">
        <v>377</v>
      </c>
      <c r="H3162" s="49">
        <v>417</v>
      </c>
      <c r="I3162" s="49">
        <v>382</v>
      </c>
      <c r="J3162" s="49">
        <v>352</v>
      </c>
      <c r="K3162" s="49">
        <v>399</v>
      </c>
      <c r="L3162" s="49">
        <v>380</v>
      </c>
      <c r="M3162" s="49">
        <v>381</v>
      </c>
      <c r="N3162" s="49">
        <v>400</v>
      </c>
      <c r="O3162" s="49">
        <v>346</v>
      </c>
      <c r="P3162" s="49">
        <v>391</v>
      </c>
      <c r="Q3162" s="49">
        <v>318</v>
      </c>
      <c r="R3162" s="49">
        <v>255</v>
      </c>
      <c r="S3162" s="49">
        <v>333</v>
      </c>
      <c r="T3162" s="49">
        <v>328</v>
      </c>
      <c r="U3162" s="49">
        <v>324</v>
      </c>
      <c r="V3162" s="49">
        <v>320</v>
      </c>
    </row>
    <row r="3163" spans="1:22" ht="15.75" customHeight="1">
      <c r="A3163" s="139" t="s">
        <v>793</v>
      </c>
      <c r="B3163" s="139" t="s">
        <v>348</v>
      </c>
      <c r="C3163" s="139" t="s">
        <v>774</v>
      </c>
      <c r="D3163" s="139" t="s">
        <v>633</v>
      </c>
      <c r="E3163" s="139" t="s">
        <v>754</v>
      </c>
      <c r="F3163" s="49">
        <v>1210</v>
      </c>
      <c r="G3163" s="49">
        <v>2990</v>
      </c>
      <c r="H3163" s="49">
        <v>3170</v>
      </c>
      <c r="I3163" s="49">
        <v>1990</v>
      </c>
      <c r="J3163" s="49">
        <v>1840</v>
      </c>
      <c r="K3163" s="49">
        <v>2260</v>
      </c>
      <c r="L3163" s="49">
        <v>1520</v>
      </c>
      <c r="M3163" s="49">
        <v>2430</v>
      </c>
      <c r="N3163" s="49">
        <v>2600</v>
      </c>
      <c r="O3163" s="49">
        <v>1940</v>
      </c>
      <c r="P3163" s="49">
        <v>1880</v>
      </c>
      <c r="Q3163" s="49">
        <v>1850</v>
      </c>
      <c r="R3163" s="49">
        <v>2250</v>
      </c>
      <c r="S3163" s="49">
        <v>2160</v>
      </c>
      <c r="T3163" s="49">
        <v>2170</v>
      </c>
      <c r="U3163" s="49">
        <v>2180</v>
      </c>
      <c r="V3163" s="49">
        <v>2190</v>
      </c>
    </row>
    <row r="3164" spans="1:22" ht="15.75" customHeight="1">
      <c r="A3164" s="139" t="s">
        <v>793</v>
      </c>
      <c r="B3164" s="139" t="s">
        <v>596</v>
      </c>
      <c r="C3164" s="139" t="s">
        <v>774</v>
      </c>
      <c r="D3164" s="139" t="s">
        <v>633</v>
      </c>
      <c r="E3164" s="139" t="s">
        <v>754</v>
      </c>
      <c r="F3164" s="49">
        <v>1750</v>
      </c>
      <c r="G3164" s="49">
        <v>1460</v>
      </c>
      <c r="H3164" s="49">
        <v>734</v>
      </c>
      <c r="I3164" s="49">
        <v>306</v>
      </c>
      <c r="J3164" s="49">
        <v>637</v>
      </c>
      <c r="K3164" s="49">
        <v>1190</v>
      </c>
      <c r="L3164" s="49">
        <v>1210</v>
      </c>
      <c r="M3164" s="49">
        <v>1990</v>
      </c>
      <c r="N3164" s="49">
        <v>2120</v>
      </c>
      <c r="O3164" s="49">
        <v>1680</v>
      </c>
      <c r="P3164" s="49">
        <v>1550</v>
      </c>
      <c r="Q3164" s="49">
        <v>1460</v>
      </c>
      <c r="R3164" s="49">
        <v>1540</v>
      </c>
      <c r="S3164" s="49">
        <v>1400</v>
      </c>
      <c r="T3164" s="49">
        <v>1390</v>
      </c>
      <c r="U3164" s="49">
        <v>1380</v>
      </c>
      <c r="V3164" s="49">
        <v>1370</v>
      </c>
    </row>
    <row r="3165" spans="1:22" ht="15.75" customHeight="1">
      <c r="A3165" s="139" t="s">
        <v>793</v>
      </c>
      <c r="B3165" s="139" t="s">
        <v>359</v>
      </c>
      <c r="C3165" s="139" t="s">
        <v>774</v>
      </c>
      <c r="D3165" s="139" t="s">
        <v>633</v>
      </c>
      <c r="E3165" s="139" t="s">
        <v>754</v>
      </c>
      <c r="F3165" s="49">
        <v>49.9</v>
      </c>
      <c r="G3165" s="49">
        <v>62.2</v>
      </c>
      <c r="H3165" s="49">
        <v>32.200000000000003</v>
      </c>
      <c r="I3165" s="49">
        <v>64.599999999999994</v>
      </c>
      <c r="J3165" s="49">
        <v>161</v>
      </c>
      <c r="K3165" s="49">
        <v>132</v>
      </c>
      <c r="L3165" s="49">
        <v>87.7</v>
      </c>
      <c r="M3165" s="49">
        <v>27.1</v>
      </c>
      <c r="N3165" s="49">
        <v>0</v>
      </c>
      <c r="O3165" s="49">
        <v>47</v>
      </c>
      <c r="P3165" s="49">
        <v>43.5</v>
      </c>
      <c r="Q3165" s="49">
        <v>40</v>
      </c>
      <c r="R3165" s="49">
        <v>36.5</v>
      </c>
      <c r="S3165" s="49">
        <v>33</v>
      </c>
      <c r="T3165" s="49">
        <v>29.5</v>
      </c>
      <c r="U3165" s="49">
        <v>26</v>
      </c>
      <c r="V3165" s="49">
        <v>22.5</v>
      </c>
    </row>
    <row r="3166" spans="1:22" ht="15.75" customHeight="1">
      <c r="A3166" s="139" t="s">
        <v>793</v>
      </c>
      <c r="B3166" s="139" t="s">
        <v>361</v>
      </c>
      <c r="C3166" s="139" t="s">
        <v>774</v>
      </c>
      <c r="D3166" s="139" t="s">
        <v>633</v>
      </c>
      <c r="E3166" s="139" t="s">
        <v>754</v>
      </c>
      <c r="F3166" s="49">
        <v>0</v>
      </c>
      <c r="G3166" s="49">
        <v>0</v>
      </c>
      <c r="H3166" s="49">
        <v>0</v>
      </c>
      <c r="I3166" s="49">
        <v>0</v>
      </c>
      <c r="J3166" s="49">
        <v>0</v>
      </c>
      <c r="K3166" s="49">
        <v>0</v>
      </c>
      <c r="L3166" s="49">
        <v>0</v>
      </c>
      <c r="M3166" s="49">
        <v>0</v>
      </c>
      <c r="N3166" s="49">
        <v>0</v>
      </c>
      <c r="O3166" s="49">
        <v>0</v>
      </c>
      <c r="P3166" s="49">
        <v>0</v>
      </c>
      <c r="Q3166" s="49">
        <v>0</v>
      </c>
      <c r="R3166" s="49">
        <v>0</v>
      </c>
      <c r="S3166" s="49">
        <v>0</v>
      </c>
      <c r="T3166" s="49">
        <v>0</v>
      </c>
      <c r="U3166" s="49">
        <v>0</v>
      </c>
      <c r="V3166" s="49">
        <v>0</v>
      </c>
    </row>
    <row r="3167" spans="1:22" ht="15.75" customHeight="1">
      <c r="A3167" s="139" t="s">
        <v>793</v>
      </c>
      <c r="B3167" s="139" t="s">
        <v>369</v>
      </c>
      <c r="C3167" s="139" t="s">
        <v>774</v>
      </c>
      <c r="D3167" s="139" t="s">
        <v>633</v>
      </c>
      <c r="E3167" s="139" t="s">
        <v>754</v>
      </c>
      <c r="F3167" s="49">
        <v>0</v>
      </c>
      <c r="G3167" s="49">
        <v>0</v>
      </c>
      <c r="H3167" s="49">
        <v>0</v>
      </c>
      <c r="I3167" s="49">
        <v>0</v>
      </c>
      <c r="J3167" s="49">
        <v>0</v>
      </c>
      <c r="K3167" s="49">
        <v>0</v>
      </c>
      <c r="L3167" s="49">
        <v>0</v>
      </c>
      <c r="M3167" s="49">
        <v>0</v>
      </c>
      <c r="N3167" s="49">
        <v>0</v>
      </c>
      <c r="O3167" s="49">
        <v>0</v>
      </c>
      <c r="P3167" s="49">
        <v>0</v>
      </c>
      <c r="Q3167" s="49">
        <v>0</v>
      </c>
      <c r="R3167" s="49">
        <v>0</v>
      </c>
      <c r="S3167" s="49">
        <v>0</v>
      </c>
      <c r="T3167" s="49">
        <v>0</v>
      </c>
      <c r="U3167" s="49">
        <v>0</v>
      </c>
      <c r="V3167" s="49">
        <v>0</v>
      </c>
    </row>
    <row r="3168" spans="1:22" ht="15.75" customHeight="1">
      <c r="A3168" s="139" t="s">
        <v>793</v>
      </c>
      <c r="B3168" s="139" t="s">
        <v>764</v>
      </c>
      <c r="C3168" s="139" t="s">
        <v>774</v>
      </c>
      <c r="D3168" s="139" t="s">
        <v>633</v>
      </c>
      <c r="E3168" s="139" t="s">
        <v>754</v>
      </c>
      <c r="F3168" s="49">
        <v>1310</v>
      </c>
      <c r="G3168" s="49">
        <v>1420</v>
      </c>
      <c r="H3168" s="49">
        <v>1470</v>
      </c>
      <c r="I3168" s="49">
        <v>1460</v>
      </c>
      <c r="J3168" s="49">
        <v>1490</v>
      </c>
      <c r="K3168" s="49">
        <v>1490</v>
      </c>
      <c r="L3168" s="49">
        <v>1400</v>
      </c>
      <c r="M3168" s="49">
        <v>1310</v>
      </c>
      <c r="N3168" s="49">
        <v>1320</v>
      </c>
      <c r="O3168" s="49">
        <v>1240</v>
      </c>
      <c r="P3168" s="49">
        <v>1270</v>
      </c>
      <c r="Q3168" s="49">
        <v>1300</v>
      </c>
      <c r="R3168" s="49">
        <v>1300</v>
      </c>
      <c r="S3168" s="49">
        <v>1310</v>
      </c>
      <c r="T3168" s="49">
        <v>1300</v>
      </c>
      <c r="U3168" s="49">
        <v>1290</v>
      </c>
      <c r="V3168" s="49">
        <v>1290</v>
      </c>
    </row>
    <row r="3169" spans="1:22" ht="15.75" customHeight="1">
      <c r="A3169" s="139" t="s">
        <v>793</v>
      </c>
      <c r="B3169" s="139" t="s">
        <v>314</v>
      </c>
      <c r="C3169" s="139" t="s">
        <v>774</v>
      </c>
      <c r="D3169" s="139" t="s">
        <v>633</v>
      </c>
      <c r="E3169" s="139" t="s">
        <v>754</v>
      </c>
      <c r="F3169" s="49">
        <v>14.3</v>
      </c>
      <c r="G3169" s="49">
        <v>13.9</v>
      </c>
      <c r="H3169" s="49">
        <v>13.2</v>
      </c>
      <c r="I3169" s="49">
        <v>14.1</v>
      </c>
      <c r="J3169" s="49">
        <v>13</v>
      </c>
      <c r="K3169" s="49">
        <v>12.6</v>
      </c>
      <c r="L3169" s="49">
        <v>11</v>
      </c>
      <c r="M3169" s="49">
        <v>7.65</v>
      </c>
      <c r="N3169" s="49">
        <v>5.41</v>
      </c>
      <c r="O3169" s="49">
        <v>4.08</v>
      </c>
      <c r="P3169" s="49">
        <v>2.2400000000000002</v>
      </c>
      <c r="Q3169" s="49">
        <v>1.63</v>
      </c>
      <c r="R3169" s="49">
        <v>1.2</v>
      </c>
      <c r="S3169" s="49">
        <v>0</v>
      </c>
      <c r="T3169" s="49">
        <v>0</v>
      </c>
      <c r="U3169" s="49">
        <v>0</v>
      </c>
      <c r="V3169" s="49">
        <v>0</v>
      </c>
    </row>
    <row r="3170" spans="1:22" ht="15.75" customHeight="1">
      <c r="A3170" s="139" t="s">
        <v>793</v>
      </c>
      <c r="B3170" s="139" t="s">
        <v>377</v>
      </c>
      <c r="C3170" s="139" t="s">
        <v>774</v>
      </c>
      <c r="D3170" s="139" t="s">
        <v>633</v>
      </c>
      <c r="E3170" s="139" t="s">
        <v>754</v>
      </c>
      <c r="F3170" s="49">
        <v>474</v>
      </c>
      <c r="G3170" s="49">
        <v>370</v>
      </c>
      <c r="H3170" s="49">
        <v>219</v>
      </c>
      <c r="I3170" s="49">
        <v>294</v>
      </c>
      <c r="J3170" s="49">
        <v>112</v>
      </c>
      <c r="K3170" s="49">
        <v>275</v>
      </c>
      <c r="L3170" s="49">
        <v>563</v>
      </c>
      <c r="M3170" s="49">
        <v>620</v>
      </c>
      <c r="N3170" s="49">
        <v>573</v>
      </c>
      <c r="O3170" s="49">
        <v>330</v>
      </c>
      <c r="P3170" s="49">
        <v>393</v>
      </c>
      <c r="Q3170" s="49">
        <v>499</v>
      </c>
      <c r="R3170" s="49">
        <v>587</v>
      </c>
      <c r="S3170" s="49">
        <v>429</v>
      </c>
      <c r="T3170" s="49">
        <v>426</v>
      </c>
      <c r="U3170" s="49">
        <v>423</v>
      </c>
      <c r="V3170" s="49">
        <v>421</v>
      </c>
    </row>
    <row r="3171" spans="1:22" ht="15.75" customHeight="1">
      <c r="A3171" s="139" t="s">
        <v>793</v>
      </c>
      <c r="B3171" s="139" t="s">
        <v>383</v>
      </c>
      <c r="C3171" s="139" t="s">
        <v>774</v>
      </c>
      <c r="D3171" s="139" t="s">
        <v>633</v>
      </c>
      <c r="E3171" s="139" t="s">
        <v>754</v>
      </c>
      <c r="F3171" s="49">
        <v>6.08</v>
      </c>
      <c r="G3171" s="49">
        <v>5.09</v>
      </c>
      <c r="H3171" s="49">
        <v>4.1100000000000003</v>
      </c>
      <c r="I3171" s="49">
        <v>4.1100000000000003</v>
      </c>
      <c r="J3171" s="49">
        <v>3.61</v>
      </c>
      <c r="K3171" s="49">
        <v>4.5999999999999996</v>
      </c>
      <c r="L3171" s="49">
        <v>5.91</v>
      </c>
      <c r="M3171" s="49">
        <v>4.1100000000000003</v>
      </c>
      <c r="N3171" s="49">
        <v>7.06</v>
      </c>
      <c r="O3171" s="49">
        <v>10</v>
      </c>
      <c r="P3171" s="49">
        <v>5.75</v>
      </c>
      <c r="Q3171" s="49">
        <v>5.58</v>
      </c>
      <c r="R3171" s="49">
        <v>5.91</v>
      </c>
      <c r="S3171" s="49">
        <v>0</v>
      </c>
      <c r="T3171" s="49">
        <v>0</v>
      </c>
      <c r="U3171" s="49">
        <v>0</v>
      </c>
      <c r="V3171" s="49">
        <v>0</v>
      </c>
    </row>
    <row r="3172" spans="1:22" ht="15.75" customHeight="1">
      <c r="A3172" s="139" t="s">
        <v>793</v>
      </c>
      <c r="B3172" s="139" t="s">
        <v>381</v>
      </c>
      <c r="C3172" s="139" t="s">
        <v>774</v>
      </c>
      <c r="D3172" s="139" t="s">
        <v>633</v>
      </c>
      <c r="E3172" s="139" t="s">
        <v>754</v>
      </c>
      <c r="F3172" s="49">
        <v>6580</v>
      </c>
      <c r="G3172" s="49">
        <v>4280</v>
      </c>
      <c r="H3172" s="49">
        <v>8220</v>
      </c>
      <c r="I3172" s="49">
        <v>10700</v>
      </c>
      <c r="J3172" s="49">
        <v>21300</v>
      </c>
      <c r="K3172" s="49">
        <v>18200</v>
      </c>
      <c r="L3172" s="49">
        <v>19500</v>
      </c>
      <c r="M3172" s="49">
        <v>5870</v>
      </c>
      <c r="N3172" s="49">
        <v>6960</v>
      </c>
      <c r="O3172" s="49">
        <v>6830</v>
      </c>
      <c r="P3172" s="49">
        <v>7210</v>
      </c>
      <c r="Q3172" s="49">
        <v>7440</v>
      </c>
      <c r="R3172" s="49">
        <v>8110</v>
      </c>
      <c r="S3172" s="49">
        <v>9730</v>
      </c>
      <c r="T3172" s="49">
        <v>9720</v>
      </c>
      <c r="U3172" s="49">
        <v>9710</v>
      </c>
      <c r="V3172" s="49">
        <v>9700</v>
      </c>
    </row>
    <row r="3173" spans="1:22" ht="15.75" customHeight="1">
      <c r="A3173" s="139" t="s">
        <v>793</v>
      </c>
      <c r="B3173" s="139" t="s">
        <v>389</v>
      </c>
      <c r="C3173" s="139" t="s">
        <v>774</v>
      </c>
      <c r="D3173" s="139" t="s">
        <v>633</v>
      </c>
      <c r="E3173" s="139" t="s">
        <v>754</v>
      </c>
      <c r="F3173" s="49">
        <v>81.900000000000006</v>
      </c>
      <c r="G3173" s="49">
        <v>106</v>
      </c>
      <c r="H3173" s="49">
        <v>77.7</v>
      </c>
      <c r="I3173" s="49">
        <v>108</v>
      </c>
      <c r="J3173" s="49">
        <v>448</v>
      </c>
      <c r="K3173" s="49">
        <v>480</v>
      </c>
      <c r="L3173" s="49">
        <v>953</v>
      </c>
      <c r="M3173" s="49">
        <v>486</v>
      </c>
      <c r="N3173" s="49">
        <v>519</v>
      </c>
      <c r="O3173" s="49">
        <v>542</v>
      </c>
      <c r="P3173" s="49">
        <v>976</v>
      </c>
      <c r="Q3173" s="49">
        <v>456</v>
      </c>
      <c r="R3173" s="49">
        <v>461</v>
      </c>
      <c r="S3173" s="49">
        <v>779</v>
      </c>
      <c r="T3173" s="49">
        <v>828</v>
      </c>
      <c r="U3173" s="49">
        <v>876</v>
      </c>
      <c r="V3173" s="49">
        <v>925</v>
      </c>
    </row>
    <row r="3174" spans="1:22" ht="15.75" customHeight="1">
      <c r="A3174" s="139" t="s">
        <v>793</v>
      </c>
      <c r="B3174" s="139" t="s">
        <v>385</v>
      </c>
      <c r="C3174" s="139" t="s">
        <v>774</v>
      </c>
      <c r="D3174" s="139" t="s">
        <v>633</v>
      </c>
      <c r="E3174" s="139" t="s">
        <v>754</v>
      </c>
      <c r="F3174" s="49">
        <v>362</v>
      </c>
      <c r="G3174" s="49">
        <v>512</v>
      </c>
      <c r="H3174" s="49">
        <v>315</v>
      </c>
      <c r="I3174" s="49">
        <v>625</v>
      </c>
      <c r="J3174" s="49">
        <v>415</v>
      </c>
      <c r="K3174" s="49">
        <v>578</v>
      </c>
      <c r="L3174" s="49">
        <v>657</v>
      </c>
      <c r="M3174" s="49">
        <v>607</v>
      </c>
      <c r="N3174" s="49">
        <v>337</v>
      </c>
      <c r="O3174" s="49">
        <v>596</v>
      </c>
      <c r="P3174" s="49">
        <v>442</v>
      </c>
      <c r="Q3174" s="49">
        <v>573</v>
      </c>
      <c r="R3174" s="49">
        <v>316</v>
      </c>
      <c r="S3174" s="49">
        <v>486</v>
      </c>
      <c r="T3174" s="49">
        <v>486</v>
      </c>
      <c r="U3174" s="49">
        <v>485</v>
      </c>
      <c r="V3174" s="49">
        <v>485</v>
      </c>
    </row>
    <row r="3175" spans="1:22" ht="15.75" customHeight="1">
      <c r="A3175" s="139" t="s">
        <v>793</v>
      </c>
      <c r="B3175" s="139" t="s">
        <v>393</v>
      </c>
      <c r="C3175" s="139" t="s">
        <v>774</v>
      </c>
      <c r="D3175" s="139" t="s">
        <v>633</v>
      </c>
      <c r="E3175" s="139" t="s">
        <v>754</v>
      </c>
      <c r="F3175" s="49">
        <v>3700</v>
      </c>
      <c r="G3175" s="49">
        <v>2270</v>
      </c>
      <c r="H3175" s="49">
        <v>2550</v>
      </c>
      <c r="I3175" s="49">
        <v>1980</v>
      </c>
      <c r="J3175" s="49">
        <v>980</v>
      </c>
      <c r="K3175" s="49">
        <v>73</v>
      </c>
      <c r="L3175" s="49">
        <v>1850</v>
      </c>
      <c r="M3175" s="49">
        <v>2000</v>
      </c>
      <c r="N3175" s="49">
        <v>1950</v>
      </c>
      <c r="O3175" s="49">
        <v>884</v>
      </c>
      <c r="P3175" s="49">
        <v>1020</v>
      </c>
      <c r="Q3175" s="49">
        <v>761</v>
      </c>
      <c r="R3175" s="49">
        <v>661</v>
      </c>
      <c r="S3175" s="49">
        <v>604</v>
      </c>
      <c r="T3175" s="49">
        <v>711</v>
      </c>
      <c r="U3175" s="49">
        <v>471</v>
      </c>
      <c r="V3175" s="49">
        <v>323</v>
      </c>
    </row>
    <row r="3176" spans="1:22" ht="15.75" customHeight="1">
      <c r="A3176" s="139" t="s">
        <v>793</v>
      </c>
      <c r="B3176" s="139" t="s">
        <v>397</v>
      </c>
      <c r="C3176" s="139" t="s">
        <v>774</v>
      </c>
      <c r="D3176" s="139" t="s">
        <v>633</v>
      </c>
      <c r="E3176" s="139" t="s">
        <v>754</v>
      </c>
      <c r="F3176" s="49">
        <v>2510</v>
      </c>
      <c r="G3176" s="49">
        <v>2650</v>
      </c>
      <c r="H3176" s="49">
        <v>7310</v>
      </c>
      <c r="I3176" s="49">
        <v>4460</v>
      </c>
      <c r="J3176" s="49">
        <v>5790</v>
      </c>
      <c r="K3176" s="49">
        <v>4820</v>
      </c>
      <c r="L3176" s="49">
        <v>1430</v>
      </c>
      <c r="M3176" s="49">
        <v>1740</v>
      </c>
      <c r="N3176" s="49">
        <v>2570</v>
      </c>
      <c r="O3176" s="49">
        <v>5570</v>
      </c>
      <c r="P3176" s="49">
        <v>1040</v>
      </c>
      <c r="Q3176" s="49">
        <v>2830</v>
      </c>
      <c r="R3176" s="49">
        <v>2780</v>
      </c>
      <c r="S3176" s="49">
        <v>2750</v>
      </c>
      <c r="T3176" s="49">
        <v>2750</v>
      </c>
      <c r="U3176" s="49">
        <v>2700</v>
      </c>
      <c r="V3176" s="49">
        <v>2660</v>
      </c>
    </row>
    <row r="3177" spans="1:22" ht="15.75" customHeight="1">
      <c r="A3177" s="139" t="s">
        <v>793</v>
      </c>
      <c r="B3177" s="139" t="s">
        <v>401</v>
      </c>
      <c r="C3177" s="139" t="s">
        <v>774</v>
      </c>
      <c r="D3177" s="139" t="s">
        <v>633</v>
      </c>
      <c r="E3177" s="139" t="s">
        <v>754</v>
      </c>
      <c r="F3177" s="49">
        <v>5120</v>
      </c>
      <c r="G3177" s="49">
        <v>4660</v>
      </c>
      <c r="H3177" s="49">
        <v>4650</v>
      </c>
      <c r="I3177" s="49">
        <v>4710</v>
      </c>
      <c r="J3177" s="49">
        <v>5200</v>
      </c>
      <c r="K3177" s="49">
        <v>4290</v>
      </c>
      <c r="L3177" s="49">
        <v>8490</v>
      </c>
      <c r="M3177" s="49">
        <v>6380</v>
      </c>
      <c r="N3177" s="49">
        <v>2020</v>
      </c>
      <c r="O3177" s="49">
        <v>3990</v>
      </c>
      <c r="P3177" s="49">
        <v>4130</v>
      </c>
      <c r="Q3177" s="49">
        <v>4590</v>
      </c>
      <c r="R3177" s="49">
        <v>4440</v>
      </c>
      <c r="S3177" s="49">
        <v>4500</v>
      </c>
      <c r="T3177" s="49">
        <v>4200</v>
      </c>
      <c r="U3177" s="49">
        <v>3780</v>
      </c>
      <c r="V3177" s="49">
        <v>3800</v>
      </c>
    </row>
    <row r="3178" spans="1:22" ht="15.75" customHeight="1">
      <c r="A3178" s="139" t="s">
        <v>793</v>
      </c>
      <c r="B3178" s="139" t="s">
        <v>514</v>
      </c>
      <c r="C3178" s="139" t="s">
        <v>774</v>
      </c>
      <c r="D3178" s="139" t="s">
        <v>633</v>
      </c>
      <c r="E3178" s="139" t="s">
        <v>754</v>
      </c>
      <c r="F3178" s="49">
        <v>0</v>
      </c>
      <c r="G3178" s="49">
        <v>0</v>
      </c>
      <c r="H3178" s="49">
        <v>0</v>
      </c>
      <c r="I3178" s="49">
        <v>0</v>
      </c>
      <c r="J3178" s="49">
        <v>0</v>
      </c>
      <c r="K3178" s="49">
        <v>0</v>
      </c>
      <c r="L3178" s="49">
        <v>0</v>
      </c>
      <c r="M3178" s="49">
        <v>0</v>
      </c>
      <c r="N3178" s="49">
        <v>0</v>
      </c>
      <c r="O3178" s="49">
        <v>0</v>
      </c>
      <c r="P3178" s="49">
        <v>0</v>
      </c>
      <c r="Q3178" s="49">
        <v>0</v>
      </c>
      <c r="R3178" s="49">
        <v>0</v>
      </c>
      <c r="S3178" s="49">
        <v>0</v>
      </c>
      <c r="T3178" s="49">
        <v>0</v>
      </c>
      <c r="U3178" s="49">
        <v>0</v>
      </c>
      <c r="V3178" s="49">
        <v>0</v>
      </c>
    </row>
    <row r="3179" spans="1:22" ht="15.75" customHeight="1">
      <c r="A3179" s="139" t="s">
        <v>793</v>
      </c>
      <c r="B3179" s="139" t="s">
        <v>548</v>
      </c>
      <c r="C3179" s="139" t="s">
        <v>774</v>
      </c>
      <c r="D3179" s="139" t="s">
        <v>633</v>
      </c>
      <c r="E3179" s="139" t="s">
        <v>754</v>
      </c>
      <c r="F3179" s="49">
        <v>4500</v>
      </c>
      <c r="G3179" s="49">
        <v>4480</v>
      </c>
      <c r="H3179" s="49">
        <v>7110</v>
      </c>
      <c r="I3179" s="49">
        <v>7080</v>
      </c>
      <c r="J3179" s="49">
        <v>7240</v>
      </c>
      <c r="K3179" s="49">
        <v>11000</v>
      </c>
      <c r="L3179" s="49">
        <v>7530</v>
      </c>
      <c r="M3179" s="49">
        <v>5570</v>
      </c>
      <c r="N3179" s="49">
        <v>5790</v>
      </c>
      <c r="O3179" s="49">
        <v>6400</v>
      </c>
      <c r="P3179" s="49">
        <v>4020</v>
      </c>
      <c r="Q3179" s="49">
        <v>6700</v>
      </c>
      <c r="R3179" s="49">
        <v>8560</v>
      </c>
      <c r="S3179" s="49">
        <v>8000</v>
      </c>
      <c r="T3179" s="49">
        <v>8250</v>
      </c>
      <c r="U3179" s="49">
        <v>8490</v>
      </c>
      <c r="V3179" s="49">
        <v>8740</v>
      </c>
    </row>
    <row r="3180" spans="1:22" ht="15.75" customHeight="1">
      <c r="A3180" s="139" t="s">
        <v>793</v>
      </c>
      <c r="B3180" s="139" t="s">
        <v>516</v>
      </c>
      <c r="C3180" s="139" t="s">
        <v>774</v>
      </c>
      <c r="D3180" s="139" t="s">
        <v>633</v>
      </c>
      <c r="E3180" s="139" t="s">
        <v>754</v>
      </c>
      <c r="F3180" s="49">
        <v>0</v>
      </c>
      <c r="G3180" s="49">
        <v>0</v>
      </c>
      <c r="H3180" s="49">
        <v>0</v>
      </c>
      <c r="I3180" s="49">
        <v>0</v>
      </c>
      <c r="J3180" s="49">
        <v>0</v>
      </c>
      <c r="K3180" s="49">
        <v>0</v>
      </c>
      <c r="L3180" s="49">
        <v>0</v>
      </c>
      <c r="M3180" s="49">
        <v>0</v>
      </c>
      <c r="N3180" s="49">
        <v>0</v>
      </c>
      <c r="O3180" s="49">
        <v>0</v>
      </c>
      <c r="P3180" s="49">
        <v>0</v>
      </c>
      <c r="Q3180" s="49">
        <v>0</v>
      </c>
      <c r="R3180" s="49">
        <v>0</v>
      </c>
      <c r="S3180" s="49">
        <v>0</v>
      </c>
      <c r="T3180" s="49">
        <v>0</v>
      </c>
      <c r="U3180" s="49">
        <v>0</v>
      </c>
      <c r="V3180" s="49">
        <v>0</v>
      </c>
    </row>
    <row r="3181" spans="1:22" ht="15.75" customHeight="1">
      <c r="A3181" s="139" t="s">
        <v>793</v>
      </c>
      <c r="B3181" s="139" t="s">
        <v>765</v>
      </c>
      <c r="C3181" s="139" t="s">
        <v>774</v>
      </c>
      <c r="D3181" s="139" t="s">
        <v>633</v>
      </c>
      <c r="E3181" s="139" t="s">
        <v>754</v>
      </c>
      <c r="F3181" s="49">
        <v>0</v>
      </c>
      <c r="G3181" s="49">
        <v>0</v>
      </c>
      <c r="H3181" s="49">
        <v>0</v>
      </c>
      <c r="I3181" s="49">
        <v>0</v>
      </c>
      <c r="J3181" s="49">
        <v>0</v>
      </c>
      <c r="K3181" s="49">
        <v>0</v>
      </c>
      <c r="L3181" s="49">
        <v>0</v>
      </c>
      <c r="M3181" s="49">
        <v>0</v>
      </c>
      <c r="N3181" s="49">
        <v>0</v>
      </c>
      <c r="O3181" s="49">
        <v>0</v>
      </c>
      <c r="P3181" s="49">
        <v>0</v>
      </c>
      <c r="Q3181" s="49">
        <v>0</v>
      </c>
      <c r="R3181" s="49">
        <v>0</v>
      </c>
      <c r="S3181" s="49">
        <v>0</v>
      </c>
      <c r="T3181" s="49">
        <v>0</v>
      </c>
      <c r="U3181" s="49">
        <v>0</v>
      </c>
      <c r="V3181" s="49">
        <v>0</v>
      </c>
    </row>
    <row r="3182" spans="1:22" ht="15.75" customHeight="1">
      <c r="A3182" s="139" t="s">
        <v>793</v>
      </c>
      <c r="B3182" s="139" t="s">
        <v>424</v>
      </c>
      <c r="C3182" s="139" t="s">
        <v>774</v>
      </c>
      <c r="D3182" s="139" t="s">
        <v>633</v>
      </c>
      <c r="E3182" s="139" t="s">
        <v>754</v>
      </c>
      <c r="F3182" s="49">
        <v>8.3700000000000007E-3</v>
      </c>
      <c r="G3182" s="49">
        <v>1.03E-2</v>
      </c>
      <c r="H3182" s="49">
        <v>1.03E-2</v>
      </c>
      <c r="I3182" s="49">
        <v>8.4799999999999997E-3</v>
      </c>
      <c r="J3182" s="49">
        <v>4.7299999999999998E-3</v>
      </c>
      <c r="K3182" s="49">
        <v>1.83E-2</v>
      </c>
      <c r="L3182" s="49">
        <v>1.54E-2</v>
      </c>
      <c r="M3182" s="49">
        <v>9.2499999999999995E-3</v>
      </c>
      <c r="N3182" s="49">
        <v>4.5999999999999999E-3</v>
      </c>
      <c r="O3182" s="49">
        <v>3.2599999999999999E-3</v>
      </c>
      <c r="P3182" s="49">
        <v>3.7200000000000002E-3</v>
      </c>
      <c r="Q3182" s="49">
        <v>4.3400000000000001E-3</v>
      </c>
      <c r="R3182" s="49">
        <v>3.5699999999999998E-3</v>
      </c>
      <c r="S3182" s="49">
        <v>2.8E-3</v>
      </c>
      <c r="T3182" s="49">
        <v>2.0200000000000001E-3</v>
      </c>
      <c r="U3182" s="49">
        <v>1.25E-3</v>
      </c>
      <c r="V3182" s="49">
        <v>4.7800000000000002E-4</v>
      </c>
    </row>
    <row r="3183" spans="1:22" ht="15.75" customHeight="1">
      <c r="A3183" s="139" t="s">
        <v>793</v>
      </c>
      <c r="B3183" s="139" t="s">
        <v>426</v>
      </c>
      <c r="C3183" s="139" t="s">
        <v>774</v>
      </c>
      <c r="D3183" s="139" t="s">
        <v>633</v>
      </c>
      <c r="E3183" s="139" t="s">
        <v>754</v>
      </c>
      <c r="F3183" s="49">
        <v>2.76</v>
      </c>
      <c r="G3183" s="49">
        <v>2.95</v>
      </c>
      <c r="H3183" s="49">
        <v>2.57</v>
      </c>
      <c r="I3183" s="49">
        <v>1.7</v>
      </c>
      <c r="J3183" s="49">
        <v>25.3</v>
      </c>
      <c r="K3183" s="49">
        <v>18</v>
      </c>
      <c r="L3183" s="49">
        <v>43.4</v>
      </c>
      <c r="M3183" s="49">
        <v>20.399999999999999</v>
      </c>
      <c r="N3183" s="49">
        <v>22.9</v>
      </c>
      <c r="O3183" s="49">
        <v>15.6</v>
      </c>
      <c r="P3183" s="49">
        <v>18.399999999999999</v>
      </c>
      <c r="Q3183" s="49">
        <v>12</v>
      </c>
      <c r="R3183" s="49">
        <v>5.45</v>
      </c>
      <c r="S3183" s="49">
        <v>22.1</v>
      </c>
      <c r="T3183" s="49">
        <v>23.2</v>
      </c>
      <c r="U3183" s="49">
        <v>24.3</v>
      </c>
      <c r="V3183" s="49">
        <v>25.4</v>
      </c>
    </row>
    <row r="3184" spans="1:22" ht="15.75" customHeight="1">
      <c r="A3184" s="139" t="s">
        <v>793</v>
      </c>
      <c r="B3184" s="139" t="s">
        <v>428</v>
      </c>
      <c r="C3184" s="139" t="s">
        <v>774</v>
      </c>
      <c r="D3184" s="139" t="s">
        <v>633</v>
      </c>
      <c r="E3184" s="139" t="s">
        <v>754</v>
      </c>
      <c r="F3184" s="49">
        <v>0</v>
      </c>
      <c r="G3184" s="49">
        <v>0</v>
      </c>
      <c r="H3184" s="49">
        <v>0</v>
      </c>
      <c r="I3184" s="49">
        <v>0</v>
      </c>
      <c r="J3184" s="49">
        <v>0</v>
      </c>
      <c r="K3184" s="49">
        <v>0</v>
      </c>
      <c r="L3184" s="49">
        <v>0</v>
      </c>
      <c r="M3184" s="49">
        <v>0</v>
      </c>
      <c r="N3184" s="49">
        <v>0</v>
      </c>
      <c r="O3184" s="49">
        <v>0</v>
      </c>
      <c r="P3184" s="49">
        <v>0</v>
      </c>
      <c r="Q3184" s="49">
        <v>0</v>
      </c>
      <c r="R3184" s="49">
        <v>0</v>
      </c>
      <c r="S3184" s="49">
        <v>0</v>
      </c>
      <c r="T3184" s="49">
        <v>0</v>
      </c>
      <c r="U3184" s="49">
        <v>0</v>
      </c>
      <c r="V3184" s="49">
        <v>0</v>
      </c>
    </row>
    <row r="3185" spans="1:22" ht="15.75" customHeight="1">
      <c r="A3185" s="139" t="s">
        <v>793</v>
      </c>
      <c r="B3185" s="139" t="s">
        <v>414</v>
      </c>
      <c r="C3185" s="139" t="s">
        <v>774</v>
      </c>
      <c r="D3185" s="139" t="s">
        <v>633</v>
      </c>
      <c r="E3185" s="139" t="s">
        <v>754</v>
      </c>
      <c r="F3185" s="49">
        <v>1.22</v>
      </c>
      <c r="G3185" s="49">
        <v>0.65800000000000003</v>
      </c>
      <c r="H3185" s="49">
        <v>0</v>
      </c>
      <c r="I3185" s="49">
        <v>0</v>
      </c>
      <c r="J3185" s="49">
        <v>0</v>
      </c>
      <c r="K3185" s="49">
        <v>0</v>
      </c>
      <c r="L3185" s="49">
        <v>0</v>
      </c>
      <c r="M3185" s="49">
        <v>0</v>
      </c>
      <c r="N3185" s="49">
        <v>0</v>
      </c>
      <c r="O3185" s="49">
        <v>0</v>
      </c>
      <c r="P3185" s="49">
        <v>0</v>
      </c>
      <c r="Q3185" s="49">
        <v>0</v>
      </c>
      <c r="R3185" s="49">
        <v>0</v>
      </c>
      <c r="S3185" s="49">
        <v>0</v>
      </c>
      <c r="T3185" s="49">
        <v>0</v>
      </c>
      <c r="U3185" s="49">
        <v>0</v>
      </c>
      <c r="V3185" s="49">
        <v>0</v>
      </c>
    </row>
    <row r="3186" spans="1:22" ht="15.75" customHeight="1">
      <c r="A3186" s="139" t="s">
        <v>793</v>
      </c>
      <c r="B3186" s="139" t="s">
        <v>462</v>
      </c>
      <c r="C3186" s="139" t="s">
        <v>774</v>
      </c>
      <c r="D3186" s="139" t="s">
        <v>633</v>
      </c>
      <c r="E3186" s="139" t="s">
        <v>754</v>
      </c>
      <c r="F3186" s="49">
        <v>0</v>
      </c>
      <c r="G3186" s="49">
        <v>0</v>
      </c>
      <c r="H3186" s="49">
        <v>0</v>
      </c>
      <c r="I3186" s="49">
        <v>0</v>
      </c>
      <c r="J3186" s="49">
        <v>0</v>
      </c>
      <c r="K3186" s="49">
        <v>0</v>
      </c>
      <c r="L3186" s="49">
        <v>0</v>
      </c>
      <c r="M3186" s="49">
        <v>0</v>
      </c>
      <c r="N3186" s="49">
        <v>0</v>
      </c>
      <c r="O3186" s="49">
        <v>0</v>
      </c>
      <c r="P3186" s="49">
        <v>0</v>
      </c>
      <c r="Q3186" s="49">
        <v>0</v>
      </c>
      <c r="R3186" s="49">
        <v>0</v>
      </c>
      <c r="S3186" s="49">
        <v>0</v>
      </c>
      <c r="T3186" s="49">
        <v>0</v>
      </c>
      <c r="U3186" s="49">
        <v>0</v>
      </c>
      <c r="V3186" s="49">
        <v>0</v>
      </c>
    </row>
    <row r="3187" spans="1:22" ht="15.75" customHeight="1">
      <c r="A3187" s="139" t="s">
        <v>793</v>
      </c>
      <c r="B3187" s="139" t="s">
        <v>456</v>
      </c>
      <c r="C3187" s="139" t="s">
        <v>774</v>
      </c>
      <c r="D3187" s="139" t="s">
        <v>633</v>
      </c>
      <c r="E3187" s="139" t="s">
        <v>754</v>
      </c>
      <c r="F3187" s="49">
        <v>0.65</v>
      </c>
      <c r="G3187" s="49">
        <v>1.61</v>
      </c>
      <c r="H3187" s="49">
        <v>1.72</v>
      </c>
      <c r="I3187" s="49">
        <v>1.08</v>
      </c>
      <c r="J3187" s="49">
        <v>1</v>
      </c>
      <c r="K3187" s="49">
        <v>1.24</v>
      </c>
      <c r="L3187" s="49">
        <v>0.84799999999999998</v>
      </c>
      <c r="M3187" s="49">
        <v>1.37</v>
      </c>
      <c r="N3187" s="49">
        <v>1.5</v>
      </c>
      <c r="O3187" s="49">
        <v>1.1299999999999999</v>
      </c>
      <c r="P3187" s="49">
        <v>1.1000000000000001</v>
      </c>
      <c r="Q3187" s="49">
        <v>1.0900000000000001</v>
      </c>
      <c r="R3187" s="49">
        <v>1.33</v>
      </c>
      <c r="S3187" s="49">
        <v>1.29</v>
      </c>
      <c r="T3187" s="49">
        <v>1.3</v>
      </c>
      <c r="U3187" s="49">
        <v>1.31</v>
      </c>
      <c r="V3187" s="49">
        <v>1.33</v>
      </c>
    </row>
    <row r="3188" spans="1:22" ht="15.75" customHeight="1">
      <c r="A3188" s="139" t="s">
        <v>793</v>
      </c>
      <c r="B3188" s="139" t="s">
        <v>450</v>
      </c>
      <c r="C3188" s="139" t="s">
        <v>774</v>
      </c>
      <c r="D3188" s="139" t="s">
        <v>633</v>
      </c>
      <c r="E3188" s="139" t="s">
        <v>754</v>
      </c>
      <c r="F3188" s="49">
        <v>466</v>
      </c>
      <c r="G3188" s="49">
        <v>354</v>
      </c>
      <c r="H3188" s="49">
        <v>146</v>
      </c>
      <c r="I3188" s="49">
        <v>34.1</v>
      </c>
      <c r="J3188" s="49">
        <v>43.9</v>
      </c>
      <c r="K3188" s="49">
        <v>136</v>
      </c>
      <c r="L3188" s="49">
        <v>91.9</v>
      </c>
      <c r="M3188" s="49">
        <v>30.5</v>
      </c>
      <c r="N3188" s="49">
        <v>1740</v>
      </c>
      <c r="O3188" s="49">
        <v>1510</v>
      </c>
      <c r="P3188" s="49">
        <v>896</v>
      </c>
      <c r="Q3188" s="49">
        <v>1620</v>
      </c>
      <c r="R3188" s="49">
        <v>1560</v>
      </c>
      <c r="S3188" s="49">
        <v>1420</v>
      </c>
      <c r="T3188" s="49">
        <v>1510</v>
      </c>
      <c r="U3188" s="49">
        <v>1610</v>
      </c>
      <c r="V3188" s="49">
        <v>1710</v>
      </c>
    </row>
    <row r="3189" spans="1:22" ht="15.75" customHeight="1">
      <c r="A3189" s="139" t="s">
        <v>793</v>
      </c>
      <c r="B3189" s="139" t="s">
        <v>460</v>
      </c>
      <c r="C3189" s="139" t="s">
        <v>774</v>
      </c>
      <c r="D3189" s="139" t="s">
        <v>633</v>
      </c>
      <c r="E3189" s="139" t="s">
        <v>754</v>
      </c>
      <c r="F3189" s="49">
        <v>44.9</v>
      </c>
      <c r="G3189" s="49">
        <v>53.6</v>
      </c>
      <c r="H3189" s="49">
        <v>52.8</v>
      </c>
      <c r="I3189" s="49">
        <v>46.1</v>
      </c>
      <c r="J3189" s="49">
        <v>47.9</v>
      </c>
      <c r="K3189" s="49">
        <v>45.9</v>
      </c>
      <c r="L3189" s="49">
        <v>46.1</v>
      </c>
      <c r="M3189" s="49">
        <v>34.5</v>
      </c>
      <c r="N3189" s="49">
        <v>39.1</v>
      </c>
      <c r="O3189" s="49">
        <v>5.49</v>
      </c>
      <c r="P3189" s="49">
        <v>35.6</v>
      </c>
      <c r="Q3189" s="49">
        <v>53.6</v>
      </c>
      <c r="R3189" s="49">
        <v>32.799999999999997</v>
      </c>
      <c r="S3189" s="49">
        <v>31.2</v>
      </c>
      <c r="T3189" s="49">
        <v>29.7</v>
      </c>
      <c r="U3189" s="49">
        <v>28.3</v>
      </c>
      <c r="V3189" s="49">
        <v>26.9</v>
      </c>
    </row>
    <row r="3190" spans="1:22" ht="15.75" customHeight="1">
      <c r="A3190" s="139" t="s">
        <v>793</v>
      </c>
      <c r="B3190" s="139" t="s">
        <v>458</v>
      </c>
      <c r="C3190" s="139" t="s">
        <v>774</v>
      </c>
      <c r="D3190" s="139" t="s">
        <v>633</v>
      </c>
      <c r="E3190" s="139" t="s">
        <v>754</v>
      </c>
      <c r="F3190" s="49">
        <v>0</v>
      </c>
      <c r="G3190" s="49">
        <v>0</v>
      </c>
      <c r="H3190" s="49">
        <v>0</v>
      </c>
      <c r="I3190" s="49">
        <v>0</v>
      </c>
      <c r="J3190" s="49">
        <v>0</v>
      </c>
      <c r="K3190" s="49">
        <v>97.1</v>
      </c>
      <c r="L3190" s="49">
        <v>110</v>
      </c>
      <c r="M3190" s="49">
        <v>74.900000000000006</v>
      </c>
      <c r="N3190" s="49">
        <v>74.099999999999994</v>
      </c>
      <c r="O3190" s="49">
        <v>45.9</v>
      </c>
      <c r="P3190" s="49">
        <v>60.1</v>
      </c>
      <c r="Q3190" s="49">
        <v>55.7</v>
      </c>
      <c r="R3190" s="49">
        <v>61.8</v>
      </c>
      <c r="S3190" s="49">
        <v>88.2</v>
      </c>
      <c r="T3190" s="49">
        <v>94.3</v>
      </c>
      <c r="U3190" s="49">
        <v>101</v>
      </c>
      <c r="V3190" s="49">
        <v>107</v>
      </c>
    </row>
    <row r="3191" spans="1:22" ht="15.75" customHeight="1">
      <c r="A3191" s="139" t="s">
        <v>793</v>
      </c>
      <c r="B3191" s="139" t="s">
        <v>472</v>
      </c>
      <c r="C3191" s="139" t="s">
        <v>774</v>
      </c>
      <c r="D3191" s="139" t="s">
        <v>633</v>
      </c>
      <c r="E3191" s="139" t="s">
        <v>754</v>
      </c>
      <c r="F3191" s="49">
        <v>612</v>
      </c>
      <c r="G3191" s="49">
        <v>609</v>
      </c>
      <c r="H3191" s="49">
        <v>621</v>
      </c>
      <c r="I3191" s="49">
        <v>657</v>
      </c>
      <c r="J3191" s="49">
        <v>675</v>
      </c>
      <c r="K3191" s="49">
        <v>622</v>
      </c>
      <c r="L3191" s="49">
        <v>590</v>
      </c>
      <c r="M3191" s="49">
        <v>680</v>
      </c>
      <c r="N3191" s="49">
        <v>774</v>
      </c>
      <c r="O3191" s="49">
        <v>677</v>
      </c>
      <c r="P3191" s="49">
        <v>688</v>
      </c>
      <c r="Q3191" s="49">
        <v>830</v>
      </c>
      <c r="R3191" s="49">
        <v>672</v>
      </c>
      <c r="S3191" s="49">
        <v>768</v>
      </c>
      <c r="T3191" s="49">
        <v>783</v>
      </c>
      <c r="U3191" s="49">
        <v>798</v>
      </c>
      <c r="V3191" s="49">
        <v>812</v>
      </c>
    </row>
    <row r="3192" spans="1:22" ht="15.75" customHeight="1">
      <c r="A3192" s="139" t="s">
        <v>793</v>
      </c>
      <c r="B3192" s="139" t="s">
        <v>768</v>
      </c>
      <c r="C3192" s="139" t="s">
        <v>774</v>
      </c>
      <c r="D3192" s="139" t="s">
        <v>633</v>
      </c>
      <c r="E3192" s="139" t="s">
        <v>754</v>
      </c>
      <c r="F3192" s="49">
        <v>75600</v>
      </c>
      <c r="G3192" s="49">
        <v>60300</v>
      </c>
      <c r="H3192" s="49">
        <v>67900</v>
      </c>
      <c r="I3192" s="49">
        <v>92700</v>
      </c>
      <c r="J3192" s="49">
        <v>105000</v>
      </c>
      <c r="K3192" s="49">
        <v>105000</v>
      </c>
      <c r="L3192" s="49">
        <v>125000</v>
      </c>
      <c r="M3192" s="49">
        <v>116000</v>
      </c>
      <c r="N3192" s="49">
        <v>120000</v>
      </c>
      <c r="O3192" s="49">
        <v>128000</v>
      </c>
      <c r="P3192" s="49">
        <v>144000</v>
      </c>
      <c r="Q3192" s="49">
        <v>147000</v>
      </c>
      <c r="R3192" s="49">
        <v>174000</v>
      </c>
      <c r="S3192" s="49">
        <v>171000</v>
      </c>
      <c r="T3192" s="49">
        <v>179000</v>
      </c>
      <c r="U3192" s="49">
        <v>187000</v>
      </c>
      <c r="V3192" s="49">
        <v>195000</v>
      </c>
    </row>
    <row r="3193" spans="1:22" ht="15.75" customHeight="1">
      <c r="A3193" s="139" t="s">
        <v>793</v>
      </c>
      <c r="B3193" s="139" t="s">
        <v>484</v>
      </c>
      <c r="C3193" s="139" t="s">
        <v>774</v>
      </c>
      <c r="D3193" s="139" t="s">
        <v>633</v>
      </c>
      <c r="E3193" s="139" t="s">
        <v>754</v>
      </c>
      <c r="F3193" s="49">
        <v>0</v>
      </c>
      <c r="G3193" s="49">
        <v>0</v>
      </c>
      <c r="H3193" s="49">
        <v>0</v>
      </c>
      <c r="I3193" s="49">
        <v>0</v>
      </c>
      <c r="J3193" s="49">
        <v>0</v>
      </c>
      <c r="K3193" s="49">
        <v>0</v>
      </c>
      <c r="L3193" s="49">
        <v>0</v>
      </c>
      <c r="M3193" s="49">
        <v>0</v>
      </c>
      <c r="N3193" s="49">
        <v>0</v>
      </c>
      <c r="O3193" s="49">
        <v>0</v>
      </c>
      <c r="P3193" s="49">
        <v>0</v>
      </c>
      <c r="Q3193" s="49">
        <v>0</v>
      </c>
      <c r="R3193" s="49">
        <v>0</v>
      </c>
      <c r="S3193" s="49">
        <v>0</v>
      </c>
      <c r="T3193" s="49">
        <v>0</v>
      </c>
      <c r="U3193" s="49">
        <v>0</v>
      </c>
      <c r="V3193" s="49">
        <v>0</v>
      </c>
    </row>
    <row r="3194" spans="1:22" ht="15.75" customHeight="1">
      <c r="A3194" s="139" t="s">
        <v>793</v>
      </c>
      <c r="B3194" s="139" t="s">
        <v>474</v>
      </c>
      <c r="C3194" s="139" t="s">
        <v>774</v>
      </c>
      <c r="D3194" s="139" t="s">
        <v>633</v>
      </c>
      <c r="E3194" s="139" t="s">
        <v>754</v>
      </c>
      <c r="F3194" s="49">
        <v>83.9</v>
      </c>
      <c r="G3194" s="49">
        <v>73</v>
      </c>
      <c r="H3194" s="49">
        <v>77</v>
      </c>
      <c r="I3194" s="49">
        <v>47.1</v>
      </c>
      <c r="J3194" s="49">
        <v>59.5</v>
      </c>
      <c r="K3194" s="49">
        <v>51.7</v>
      </c>
      <c r="L3194" s="49">
        <v>42.3</v>
      </c>
      <c r="M3194" s="49">
        <v>61.3</v>
      </c>
      <c r="N3194" s="49">
        <v>57.5</v>
      </c>
      <c r="O3194" s="49">
        <v>26.9</v>
      </c>
      <c r="P3194" s="49">
        <v>36.799999999999997</v>
      </c>
      <c r="Q3194" s="49">
        <v>31.9</v>
      </c>
      <c r="R3194" s="49">
        <v>27.9</v>
      </c>
      <c r="S3194" s="49">
        <v>23.8</v>
      </c>
      <c r="T3194" s="49">
        <v>19.8</v>
      </c>
      <c r="U3194" s="49">
        <v>15.8</v>
      </c>
      <c r="V3194" s="49">
        <v>11.8</v>
      </c>
    </row>
    <row r="3195" spans="1:22" ht="15.75" customHeight="1">
      <c r="A3195" s="139" t="s">
        <v>793</v>
      </c>
      <c r="B3195" s="139" t="s">
        <v>488</v>
      </c>
      <c r="C3195" s="139" t="s">
        <v>774</v>
      </c>
      <c r="D3195" s="139" t="s">
        <v>633</v>
      </c>
      <c r="E3195" s="139" t="s">
        <v>754</v>
      </c>
      <c r="F3195" s="49">
        <v>469</v>
      </c>
      <c r="G3195" s="49">
        <v>452</v>
      </c>
      <c r="H3195" s="49">
        <v>552</v>
      </c>
      <c r="I3195" s="49">
        <v>385</v>
      </c>
      <c r="J3195" s="49">
        <v>629</v>
      </c>
      <c r="K3195" s="49">
        <v>277</v>
      </c>
      <c r="L3195" s="49">
        <v>153</v>
      </c>
      <c r="M3195" s="49">
        <v>231</v>
      </c>
      <c r="N3195" s="49">
        <v>592</v>
      </c>
      <c r="O3195" s="49">
        <v>212</v>
      </c>
      <c r="P3195" s="49">
        <v>213</v>
      </c>
      <c r="Q3195" s="49">
        <v>134</v>
      </c>
      <c r="R3195" s="49">
        <v>130</v>
      </c>
      <c r="S3195" s="49">
        <v>152</v>
      </c>
      <c r="T3195" s="49">
        <v>126</v>
      </c>
      <c r="U3195" s="49">
        <v>101</v>
      </c>
      <c r="V3195" s="49">
        <v>75.2</v>
      </c>
    </row>
    <row r="3196" spans="1:22" ht="15.75" customHeight="1">
      <c r="A3196" s="139" t="s">
        <v>793</v>
      </c>
      <c r="B3196" s="139" t="s">
        <v>498</v>
      </c>
      <c r="C3196" s="139" t="s">
        <v>774</v>
      </c>
      <c r="D3196" s="139" t="s">
        <v>633</v>
      </c>
      <c r="E3196" s="139" t="s">
        <v>754</v>
      </c>
      <c r="F3196" s="49">
        <v>34.5</v>
      </c>
      <c r="G3196" s="49">
        <v>40</v>
      </c>
      <c r="H3196" s="49">
        <v>37</v>
      </c>
      <c r="I3196" s="49">
        <v>30.1</v>
      </c>
      <c r="J3196" s="49">
        <v>0</v>
      </c>
      <c r="K3196" s="49">
        <v>0</v>
      </c>
      <c r="L3196" s="49">
        <v>0</v>
      </c>
      <c r="M3196" s="49">
        <v>0</v>
      </c>
      <c r="N3196" s="49">
        <v>0</v>
      </c>
      <c r="O3196" s="49">
        <v>0</v>
      </c>
      <c r="P3196" s="49">
        <v>0</v>
      </c>
      <c r="Q3196" s="49">
        <v>0</v>
      </c>
      <c r="R3196" s="49">
        <v>0</v>
      </c>
      <c r="S3196" s="49">
        <v>0</v>
      </c>
      <c r="T3196" s="49">
        <v>0</v>
      </c>
      <c r="U3196" s="49">
        <v>0</v>
      </c>
      <c r="V3196" s="49">
        <v>0</v>
      </c>
    </row>
    <row r="3197" spans="1:22" ht="15.75" customHeight="1">
      <c r="A3197" s="139" t="s">
        <v>793</v>
      </c>
      <c r="B3197" s="139" t="s">
        <v>502</v>
      </c>
      <c r="C3197" s="139" t="s">
        <v>774</v>
      </c>
      <c r="D3197" s="139" t="s">
        <v>633</v>
      </c>
      <c r="E3197" s="139" t="s">
        <v>754</v>
      </c>
      <c r="F3197" s="49">
        <v>4640</v>
      </c>
      <c r="G3197" s="49">
        <v>4330</v>
      </c>
      <c r="H3197" s="49">
        <v>4390</v>
      </c>
      <c r="I3197" s="49">
        <v>5100</v>
      </c>
      <c r="J3197" s="49">
        <v>3290</v>
      </c>
      <c r="K3197" s="49">
        <v>2640</v>
      </c>
      <c r="L3197" s="49">
        <v>3070</v>
      </c>
      <c r="M3197" s="49">
        <v>3030</v>
      </c>
      <c r="N3197" s="49">
        <v>2770</v>
      </c>
      <c r="O3197" s="49">
        <v>2020</v>
      </c>
      <c r="P3197" s="49">
        <v>2660</v>
      </c>
      <c r="Q3197" s="49">
        <v>2710</v>
      </c>
      <c r="R3197" s="49">
        <v>2770</v>
      </c>
      <c r="S3197" s="49">
        <v>2020</v>
      </c>
      <c r="T3197" s="49">
        <v>1830</v>
      </c>
      <c r="U3197" s="49">
        <v>1650</v>
      </c>
      <c r="V3197" s="49">
        <v>1460</v>
      </c>
    </row>
    <row r="3198" spans="1:22" ht="15.75" customHeight="1">
      <c r="A3198" s="139" t="s">
        <v>793</v>
      </c>
      <c r="B3198" s="139" t="s">
        <v>482</v>
      </c>
      <c r="C3198" s="139" t="s">
        <v>774</v>
      </c>
      <c r="D3198" s="139" t="s">
        <v>633</v>
      </c>
      <c r="E3198" s="139" t="s">
        <v>754</v>
      </c>
      <c r="F3198" s="49">
        <v>0</v>
      </c>
      <c r="G3198" s="49">
        <v>0</v>
      </c>
      <c r="H3198" s="49">
        <v>0</v>
      </c>
      <c r="I3198" s="49">
        <v>0</v>
      </c>
      <c r="J3198" s="49">
        <v>0</v>
      </c>
      <c r="K3198" s="49">
        <v>0</v>
      </c>
      <c r="L3198" s="49">
        <v>0</v>
      </c>
      <c r="M3198" s="49">
        <v>0</v>
      </c>
      <c r="N3198" s="49">
        <v>0</v>
      </c>
      <c r="O3198" s="49">
        <v>0</v>
      </c>
      <c r="P3198" s="49">
        <v>0</v>
      </c>
      <c r="Q3198" s="49">
        <v>0</v>
      </c>
      <c r="R3198" s="49">
        <v>0</v>
      </c>
      <c r="S3198" s="49">
        <v>0</v>
      </c>
      <c r="T3198" s="49">
        <v>0</v>
      </c>
      <c r="U3198" s="49">
        <v>0</v>
      </c>
      <c r="V3198" s="49">
        <v>0</v>
      </c>
    </row>
    <row r="3199" spans="1:22" ht="15.75" customHeight="1">
      <c r="A3199" s="139" t="s">
        <v>793</v>
      </c>
      <c r="B3199" s="139" t="s">
        <v>504</v>
      </c>
      <c r="C3199" s="139" t="s">
        <v>774</v>
      </c>
      <c r="D3199" s="139" t="s">
        <v>633</v>
      </c>
      <c r="E3199" s="139" t="s">
        <v>754</v>
      </c>
      <c r="F3199" s="49">
        <v>189</v>
      </c>
      <c r="G3199" s="49">
        <v>59.2</v>
      </c>
      <c r="H3199" s="49">
        <v>83.7</v>
      </c>
      <c r="I3199" s="49">
        <v>0</v>
      </c>
      <c r="J3199" s="49">
        <v>0</v>
      </c>
      <c r="K3199" s="49">
        <v>0</v>
      </c>
      <c r="L3199" s="49">
        <v>0</v>
      </c>
      <c r="M3199" s="49">
        <v>0</v>
      </c>
      <c r="N3199" s="49">
        <v>0</v>
      </c>
      <c r="O3199" s="49">
        <v>0</v>
      </c>
      <c r="P3199" s="49">
        <v>0</v>
      </c>
      <c r="Q3199" s="49">
        <v>0</v>
      </c>
      <c r="R3199" s="49">
        <v>0</v>
      </c>
      <c r="S3199" s="49">
        <v>0</v>
      </c>
      <c r="T3199" s="49">
        <v>0</v>
      </c>
      <c r="U3199" s="49">
        <v>0</v>
      </c>
      <c r="V3199" s="49">
        <v>0</v>
      </c>
    </row>
    <row r="3200" spans="1:22" ht="15.75" customHeight="1">
      <c r="A3200" s="139" t="s">
        <v>793</v>
      </c>
      <c r="B3200" s="139" t="s">
        <v>508</v>
      </c>
      <c r="C3200" s="139" t="s">
        <v>774</v>
      </c>
      <c r="D3200" s="139" t="s">
        <v>633</v>
      </c>
      <c r="E3200" s="139" t="s">
        <v>754</v>
      </c>
      <c r="F3200" s="49">
        <v>917</v>
      </c>
      <c r="G3200" s="49">
        <v>1620</v>
      </c>
      <c r="H3200" s="49">
        <v>1680</v>
      </c>
      <c r="I3200" s="49">
        <v>528</v>
      </c>
      <c r="J3200" s="49">
        <v>727</v>
      </c>
      <c r="K3200" s="49">
        <v>481</v>
      </c>
      <c r="L3200" s="49">
        <v>1210</v>
      </c>
      <c r="M3200" s="49">
        <v>1140</v>
      </c>
      <c r="N3200" s="49">
        <v>821</v>
      </c>
      <c r="O3200" s="49">
        <v>235</v>
      </c>
      <c r="P3200" s="49">
        <v>1.51</v>
      </c>
      <c r="Q3200" s="49">
        <v>153</v>
      </c>
      <c r="R3200" s="49">
        <v>33.200000000000003</v>
      </c>
      <c r="S3200" s="49">
        <v>0</v>
      </c>
      <c r="T3200" s="49">
        <v>0</v>
      </c>
      <c r="U3200" s="49">
        <v>0</v>
      </c>
      <c r="V3200" s="49">
        <v>0</v>
      </c>
    </row>
    <row r="3201" spans="1:22" ht="15.75" customHeight="1">
      <c r="A3201" s="139" t="s">
        <v>793</v>
      </c>
      <c r="B3201" s="139" t="s">
        <v>510</v>
      </c>
      <c r="C3201" s="139" t="s">
        <v>774</v>
      </c>
      <c r="D3201" s="139" t="s">
        <v>633</v>
      </c>
      <c r="E3201" s="139" t="s">
        <v>754</v>
      </c>
      <c r="F3201" s="49">
        <v>19900</v>
      </c>
      <c r="G3201" s="49">
        <v>21800</v>
      </c>
      <c r="H3201" s="49">
        <v>17100</v>
      </c>
      <c r="I3201" s="49">
        <v>23500</v>
      </c>
      <c r="J3201" s="49">
        <v>29500</v>
      </c>
      <c r="K3201" s="49">
        <v>24200</v>
      </c>
      <c r="L3201" s="49">
        <v>15800</v>
      </c>
      <c r="M3201" s="49">
        <v>16000</v>
      </c>
      <c r="N3201" s="49">
        <v>5280</v>
      </c>
      <c r="O3201" s="49">
        <v>19000</v>
      </c>
      <c r="P3201" s="49">
        <v>19500</v>
      </c>
      <c r="Q3201" s="49">
        <v>21400</v>
      </c>
      <c r="R3201" s="49">
        <v>30100</v>
      </c>
      <c r="S3201" s="49">
        <v>18600</v>
      </c>
      <c r="T3201" s="49">
        <v>18200</v>
      </c>
      <c r="U3201" s="49">
        <v>17900</v>
      </c>
      <c r="V3201" s="49">
        <v>17600</v>
      </c>
    </row>
    <row r="3202" spans="1:22" ht="15.75" customHeight="1">
      <c r="A3202" s="139" t="s">
        <v>793</v>
      </c>
      <c r="B3202" s="139" t="s">
        <v>536</v>
      </c>
      <c r="C3202" s="139" t="s">
        <v>774</v>
      </c>
      <c r="D3202" s="139" t="s">
        <v>633</v>
      </c>
      <c r="E3202" s="139" t="s">
        <v>754</v>
      </c>
      <c r="F3202" s="49">
        <v>162</v>
      </c>
      <c r="G3202" s="49">
        <v>165</v>
      </c>
      <c r="H3202" s="49">
        <v>197</v>
      </c>
      <c r="I3202" s="49">
        <v>205</v>
      </c>
      <c r="J3202" s="49">
        <v>189</v>
      </c>
      <c r="K3202" s="49">
        <v>174</v>
      </c>
      <c r="L3202" s="49">
        <v>190</v>
      </c>
      <c r="M3202" s="49">
        <v>208</v>
      </c>
      <c r="N3202" s="49">
        <v>191</v>
      </c>
      <c r="O3202" s="49">
        <v>166</v>
      </c>
      <c r="P3202" s="49">
        <v>191</v>
      </c>
      <c r="Q3202" s="49">
        <v>204</v>
      </c>
      <c r="R3202" s="49">
        <v>207</v>
      </c>
      <c r="S3202" s="49">
        <v>211</v>
      </c>
      <c r="T3202" s="49">
        <v>214</v>
      </c>
      <c r="U3202" s="49">
        <v>217</v>
      </c>
      <c r="V3202" s="49">
        <v>221</v>
      </c>
    </row>
    <row r="3203" spans="1:22" ht="15.75" customHeight="1">
      <c r="A3203" s="139" t="s">
        <v>793</v>
      </c>
      <c r="B3203" s="139" t="s">
        <v>522</v>
      </c>
      <c r="C3203" s="139" t="s">
        <v>774</v>
      </c>
      <c r="D3203" s="139" t="s">
        <v>633</v>
      </c>
      <c r="E3203" s="139" t="s">
        <v>754</v>
      </c>
      <c r="F3203" s="49">
        <v>1.77</v>
      </c>
      <c r="G3203" s="49">
        <v>1.1000000000000001</v>
      </c>
      <c r="H3203" s="49">
        <v>1.24</v>
      </c>
      <c r="I3203" s="49">
        <v>0.97</v>
      </c>
      <c r="J3203" s="49">
        <v>0.48299999999999998</v>
      </c>
      <c r="K3203" s="49">
        <v>3.6299999999999999E-2</v>
      </c>
      <c r="L3203" s="49">
        <v>0.92700000000000005</v>
      </c>
      <c r="M3203" s="49">
        <v>1.01</v>
      </c>
      <c r="N3203" s="49">
        <v>0.99399999999999999</v>
      </c>
      <c r="O3203" s="49">
        <v>0.45500000000000002</v>
      </c>
      <c r="P3203" s="49">
        <v>0.53100000000000003</v>
      </c>
      <c r="Q3203" s="49">
        <v>0.40100000000000002</v>
      </c>
      <c r="R3203" s="49">
        <v>0.249</v>
      </c>
      <c r="S3203" s="49">
        <v>0.26200000000000001</v>
      </c>
      <c r="T3203" s="49">
        <v>0.191</v>
      </c>
      <c r="U3203" s="49">
        <v>0.11899999999999999</v>
      </c>
      <c r="V3203" s="49">
        <v>4.7500000000000001E-2</v>
      </c>
    </row>
    <row r="3204" spans="1:22" ht="15.75" customHeight="1">
      <c r="A3204" s="139" t="s">
        <v>793</v>
      </c>
      <c r="B3204" s="139" t="s">
        <v>530</v>
      </c>
      <c r="C3204" s="139" t="s">
        <v>774</v>
      </c>
      <c r="D3204" s="139" t="s">
        <v>633</v>
      </c>
      <c r="E3204" s="139" t="s">
        <v>754</v>
      </c>
      <c r="F3204" s="49">
        <v>561</v>
      </c>
      <c r="G3204" s="49">
        <v>563</v>
      </c>
      <c r="H3204" s="49">
        <v>605</v>
      </c>
      <c r="I3204" s="49">
        <v>554</v>
      </c>
      <c r="J3204" s="49">
        <v>567</v>
      </c>
      <c r="K3204" s="49">
        <v>557</v>
      </c>
      <c r="L3204" s="49">
        <v>523</v>
      </c>
      <c r="M3204" s="49">
        <v>360</v>
      </c>
      <c r="N3204" s="49">
        <v>415</v>
      </c>
      <c r="O3204" s="49">
        <v>59.1</v>
      </c>
      <c r="P3204" s="49">
        <v>369</v>
      </c>
      <c r="Q3204" s="49">
        <v>555</v>
      </c>
      <c r="R3204" s="49">
        <v>360</v>
      </c>
      <c r="S3204" s="49">
        <v>313</v>
      </c>
      <c r="T3204" s="49">
        <v>292</v>
      </c>
      <c r="U3204" s="49">
        <v>270</v>
      </c>
      <c r="V3204" s="49">
        <v>249</v>
      </c>
    </row>
    <row r="3205" spans="1:22" ht="15.75" customHeight="1">
      <c r="A3205" s="139" t="s">
        <v>793</v>
      </c>
      <c r="B3205" s="139" t="s">
        <v>558</v>
      </c>
      <c r="C3205" s="139" t="s">
        <v>774</v>
      </c>
      <c r="D3205" s="139" t="s">
        <v>633</v>
      </c>
      <c r="E3205" s="139" t="s">
        <v>754</v>
      </c>
      <c r="F3205" s="49">
        <v>0</v>
      </c>
      <c r="G3205" s="49">
        <v>0</v>
      </c>
      <c r="H3205" s="49">
        <v>0</v>
      </c>
      <c r="I3205" s="49">
        <v>0</v>
      </c>
      <c r="J3205" s="49">
        <v>0</v>
      </c>
      <c r="K3205" s="49">
        <v>0</v>
      </c>
      <c r="L3205" s="49">
        <v>0</v>
      </c>
      <c r="M3205" s="49">
        <v>0</v>
      </c>
      <c r="N3205" s="49">
        <v>0</v>
      </c>
      <c r="O3205" s="49">
        <v>0</v>
      </c>
      <c r="P3205" s="49">
        <v>0</v>
      </c>
      <c r="Q3205" s="49">
        <v>0</v>
      </c>
      <c r="R3205" s="49">
        <v>0</v>
      </c>
      <c r="S3205" s="49">
        <v>0</v>
      </c>
      <c r="T3205" s="49">
        <v>0</v>
      </c>
      <c r="U3205" s="49">
        <v>0</v>
      </c>
      <c r="V3205" s="49">
        <v>0</v>
      </c>
    </row>
    <row r="3206" spans="1:22" ht="15.75" customHeight="1">
      <c r="A3206" s="139" t="s">
        <v>793</v>
      </c>
      <c r="B3206" s="139" t="s">
        <v>538</v>
      </c>
      <c r="C3206" s="139" t="s">
        <v>774</v>
      </c>
      <c r="D3206" s="139" t="s">
        <v>633</v>
      </c>
      <c r="E3206" s="139" t="s">
        <v>754</v>
      </c>
      <c r="F3206" s="49">
        <v>430</v>
      </c>
      <c r="G3206" s="49">
        <v>380</v>
      </c>
      <c r="H3206" s="49">
        <v>428</v>
      </c>
      <c r="I3206" s="49">
        <v>395</v>
      </c>
      <c r="J3206" s="49">
        <v>433</v>
      </c>
      <c r="K3206" s="49">
        <v>154</v>
      </c>
      <c r="L3206" s="49">
        <v>186</v>
      </c>
      <c r="M3206" s="49">
        <v>130</v>
      </c>
      <c r="N3206" s="49">
        <v>482</v>
      </c>
      <c r="O3206" s="49">
        <v>146</v>
      </c>
      <c r="P3206" s="49">
        <v>241</v>
      </c>
      <c r="Q3206" s="49">
        <v>165</v>
      </c>
      <c r="R3206" s="49">
        <v>177</v>
      </c>
      <c r="S3206" s="49">
        <v>184</v>
      </c>
      <c r="T3206" s="49">
        <v>265</v>
      </c>
      <c r="U3206" s="49">
        <v>196</v>
      </c>
      <c r="V3206" s="49">
        <v>187</v>
      </c>
    </row>
    <row r="3207" spans="1:22" ht="15.75" customHeight="1">
      <c r="A3207" s="139" t="s">
        <v>793</v>
      </c>
      <c r="B3207" s="139" t="s">
        <v>540</v>
      </c>
      <c r="C3207" s="139" t="s">
        <v>774</v>
      </c>
      <c r="D3207" s="139" t="s">
        <v>633</v>
      </c>
      <c r="E3207" s="139" t="s">
        <v>754</v>
      </c>
      <c r="F3207" s="49">
        <v>0</v>
      </c>
      <c r="G3207" s="49">
        <v>0</v>
      </c>
      <c r="H3207" s="49">
        <v>0</v>
      </c>
      <c r="I3207" s="49">
        <v>0</v>
      </c>
      <c r="J3207" s="49">
        <v>0</v>
      </c>
      <c r="K3207" s="49">
        <v>0</v>
      </c>
      <c r="L3207" s="49">
        <v>0</v>
      </c>
      <c r="M3207" s="49">
        <v>0</v>
      </c>
      <c r="N3207" s="49">
        <v>0</v>
      </c>
      <c r="O3207" s="49">
        <v>0</v>
      </c>
      <c r="P3207" s="49">
        <v>0</v>
      </c>
      <c r="Q3207" s="49">
        <v>7.7600000000000002E-2</v>
      </c>
      <c r="R3207" s="49">
        <v>0</v>
      </c>
      <c r="S3207" s="49">
        <v>0</v>
      </c>
      <c r="T3207" s="49">
        <v>0</v>
      </c>
      <c r="U3207" s="49">
        <v>0</v>
      </c>
      <c r="V3207" s="49">
        <v>0</v>
      </c>
    </row>
    <row r="3208" spans="1:22" ht="15.75" customHeight="1">
      <c r="A3208" s="139" t="s">
        <v>793</v>
      </c>
      <c r="B3208" s="139" t="s">
        <v>562</v>
      </c>
      <c r="C3208" s="139" t="s">
        <v>774</v>
      </c>
      <c r="D3208" s="139" t="s">
        <v>633</v>
      </c>
      <c r="E3208" s="139" t="s">
        <v>754</v>
      </c>
      <c r="F3208" s="49">
        <v>1380</v>
      </c>
      <c r="G3208" s="49">
        <v>1820</v>
      </c>
      <c r="H3208" s="49">
        <v>1460</v>
      </c>
      <c r="I3208" s="49">
        <v>843</v>
      </c>
      <c r="J3208" s="49">
        <v>694</v>
      </c>
      <c r="K3208" s="49">
        <v>834</v>
      </c>
      <c r="L3208" s="49">
        <v>2530</v>
      </c>
      <c r="M3208" s="49">
        <v>1870</v>
      </c>
      <c r="N3208" s="49">
        <v>1850</v>
      </c>
      <c r="O3208" s="49">
        <v>1190</v>
      </c>
      <c r="P3208" s="49">
        <v>1440</v>
      </c>
      <c r="Q3208" s="49">
        <v>609</v>
      </c>
      <c r="R3208" s="49">
        <v>512</v>
      </c>
      <c r="S3208" s="49">
        <v>1100</v>
      </c>
      <c r="T3208" s="49">
        <v>1070</v>
      </c>
      <c r="U3208" s="49">
        <v>1040</v>
      </c>
      <c r="V3208" s="49">
        <v>1020</v>
      </c>
    </row>
    <row r="3209" spans="1:22" ht="15.75" customHeight="1">
      <c r="A3209" s="139" t="s">
        <v>793</v>
      </c>
      <c r="B3209" s="139" t="s">
        <v>770</v>
      </c>
      <c r="C3209" s="139" t="s">
        <v>774</v>
      </c>
      <c r="D3209" s="139" t="s">
        <v>633</v>
      </c>
      <c r="E3209" s="139" t="s">
        <v>754</v>
      </c>
      <c r="F3209" s="49">
        <v>2.3800000000000001E-4</v>
      </c>
      <c r="G3209" s="49">
        <v>2.3499999999999999E-4</v>
      </c>
      <c r="H3209" s="49">
        <v>2.32E-4</v>
      </c>
      <c r="I3209" s="49">
        <v>2.2800000000000001E-4</v>
      </c>
      <c r="J3209" s="49">
        <v>2.2499999999999999E-4</v>
      </c>
      <c r="K3209" s="49">
        <v>2.22E-4</v>
      </c>
      <c r="L3209" s="49">
        <v>2.1900000000000001E-4</v>
      </c>
      <c r="M3209" s="49">
        <v>2.1499999999999999E-4</v>
      </c>
      <c r="N3209" s="49">
        <v>2.12E-4</v>
      </c>
      <c r="O3209" s="49">
        <v>2.0900000000000001E-4</v>
      </c>
      <c r="P3209" s="49">
        <v>2.0599999999999999E-4</v>
      </c>
      <c r="Q3209" s="49">
        <v>2.02E-4</v>
      </c>
      <c r="R3209" s="49">
        <v>1.9900000000000001E-4</v>
      </c>
      <c r="S3209" s="49">
        <v>1.9599999999999999E-4</v>
      </c>
      <c r="T3209" s="49">
        <v>1.93E-4</v>
      </c>
      <c r="U3209" s="49">
        <v>1.8900000000000001E-4</v>
      </c>
      <c r="V3209" s="49">
        <v>1.8599999999999999E-4</v>
      </c>
    </row>
    <row r="3210" spans="1:22" ht="15.75" customHeight="1">
      <c r="A3210" s="139" t="s">
        <v>793</v>
      </c>
      <c r="B3210" s="139" t="s">
        <v>582</v>
      </c>
      <c r="C3210" s="139" t="s">
        <v>774</v>
      </c>
      <c r="D3210" s="139" t="s">
        <v>633</v>
      </c>
      <c r="E3210" s="139" t="s">
        <v>754</v>
      </c>
      <c r="F3210" s="49">
        <v>0</v>
      </c>
      <c r="G3210" s="49">
        <v>0</v>
      </c>
      <c r="H3210" s="49">
        <v>0</v>
      </c>
      <c r="I3210" s="49">
        <v>0</v>
      </c>
      <c r="J3210" s="49">
        <v>0</v>
      </c>
      <c r="K3210" s="49">
        <v>0</v>
      </c>
      <c r="L3210" s="49">
        <v>0</v>
      </c>
      <c r="M3210" s="49">
        <v>0</v>
      </c>
      <c r="N3210" s="49">
        <v>0</v>
      </c>
      <c r="O3210" s="49">
        <v>0</v>
      </c>
      <c r="P3210" s="49">
        <v>0</v>
      </c>
      <c r="Q3210" s="49">
        <v>0</v>
      </c>
      <c r="R3210" s="49">
        <v>0</v>
      </c>
      <c r="S3210" s="49">
        <v>0</v>
      </c>
      <c r="T3210" s="49">
        <v>0</v>
      </c>
      <c r="U3210" s="49">
        <v>0</v>
      </c>
      <c r="V3210" s="49">
        <v>0</v>
      </c>
    </row>
    <row r="3211" spans="1:22" ht="15.75" customHeight="1">
      <c r="A3211" s="139" t="s">
        <v>793</v>
      </c>
      <c r="B3211" s="139" t="s">
        <v>584</v>
      </c>
      <c r="C3211" s="139" t="s">
        <v>774</v>
      </c>
      <c r="D3211" s="139" t="s">
        <v>633</v>
      </c>
      <c r="E3211" s="139" t="s">
        <v>754</v>
      </c>
      <c r="F3211" s="49">
        <v>2260</v>
      </c>
      <c r="G3211" s="49">
        <v>1560</v>
      </c>
      <c r="H3211" s="49">
        <v>1420</v>
      </c>
      <c r="I3211" s="49">
        <v>1960</v>
      </c>
      <c r="J3211" s="49">
        <v>2450</v>
      </c>
      <c r="K3211" s="49">
        <v>2300</v>
      </c>
      <c r="L3211" s="49">
        <v>3170</v>
      </c>
      <c r="M3211" s="49">
        <v>1440</v>
      </c>
      <c r="N3211" s="49">
        <v>2690</v>
      </c>
      <c r="O3211" s="49">
        <v>2080</v>
      </c>
      <c r="P3211" s="49">
        <v>898</v>
      </c>
      <c r="Q3211" s="49">
        <v>1730</v>
      </c>
      <c r="R3211" s="49">
        <v>1280</v>
      </c>
      <c r="S3211" s="49">
        <v>1500</v>
      </c>
      <c r="T3211" s="49">
        <v>1430</v>
      </c>
      <c r="U3211" s="49">
        <v>1350</v>
      </c>
      <c r="V3211" s="49">
        <v>1280</v>
      </c>
    </row>
    <row r="3212" spans="1:22" ht="15.75" customHeight="1">
      <c r="A3212" s="139" t="s">
        <v>793</v>
      </c>
      <c r="B3212" s="139" t="s">
        <v>771</v>
      </c>
      <c r="C3212" s="139" t="s">
        <v>774</v>
      </c>
      <c r="D3212" s="139" t="s">
        <v>633</v>
      </c>
      <c r="E3212" s="139" t="s">
        <v>754</v>
      </c>
      <c r="F3212" s="49">
        <v>1040</v>
      </c>
      <c r="G3212" s="49">
        <v>585</v>
      </c>
      <c r="H3212" s="49">
        <v>289</v>
      </c>
      <c r="I3212" s="49">
        <v>650</v>
      </c>
      <c r="J3212" s="49">
        <v>991</v>
      </c>
      <c r="K3212" s="49">
        <v>707</v>
      </c>
      <c r="L3212" s="49">
        <v>775</v>
      </c>
      <c r="M3212" s="49">
        <v>922</v>
      </c>
      <c r="N3212" s="49">
        <v>1320</v>
      </c>
      <c r="O3212" s="49">
        <v>1070</v>
      </c>
      <c r="P3212" s="49">
        <v>689</v>
      </c>
      <c r="Q3212" s="49">
        <v>723</v>
      </c>
      <c r="R3212" s="49">
        <v>2230</v>
      </c>
      <c r="S3212" s="49">
        <v>1270</v>
      </c>
      <c r="T3212" s="49">
        <v>1310</v>
      </c>
      <c r="U3212" s="49">
        <v>1360</v>
      </c>
      <c r="V3212" s="49">
        <v>1400</v>
      </c>
    </row>
    <row r="3213" spans="1:22" ht="15.75" customHeight="1">
      <c r="A3213" s="139" t="s">
        <v>793</v>
      </c>
      <c r="B3213" s="139" t="s">
        <v>570</v>
      </c>
      <c r="C3213" s="139" t="s">
        <v>774</v>
      </c>
      <c r="D3213" s="139" t="s">
        <v>633</v>
      </c>
      <c r="E3213" s="139" t="s">
        <v>754</v>
      </c>
      <c r="F3213" s="49">
        <v>0</v>
      </c>
      <c r="G3213" s="49">
        <v>0</v>
      </c>
      <c r="H3213" s="49">
        <v>0</v>
      </c>
      <c r="I3213" s="49">
        <v>0</v>
      </c>
      <c r="J3213" s="49">
        <v>0</v>
      </c>
      <c r="K3213" s="49">
        <v>0</v>
      </c>
      <c r="L3213" s="49">
        <v>0</v>
      </c>
      <c r="M3213" s="49">
        <v>0</v>
      </c>
      <c r="N3213" s="49">
        <v>0</v>
      </c>
      <c r="O3213" s="49">
        <v>0</v>
      </c>
      <c r="P3213" s="49">
        <v>0</v>
      </c>
      <c r="Q3213" s="49">
        <v>0</v>
      </c>
      <c r="R3213" s="49">
        <v>0</v>
      </c>
      <c r="S3213" s="49">
        <v>0</v>
      </c>
      <c r="T3213" s="49">
        <v>0</v>
      </c>
      <c r="U3213" s="49">
        <v>0</v>
      </c>
      <c r="V3213" s="49">
        <v>0</v>
      </c>
    </row>
    <row r="3214" spans="1:22" ht="15.75" customHeight="1">
      <c r="A3214" s="139" t="s">
        <v>793</v>
      </c>
      <c r="B3214" s="139" t="s">
        <v>592</v>
      </c>
      <c r="C3214" s="139" t="s">
        <v>774</v>
      </c>
      <c r="D3214" s="139" t="s">
        <v>633</v>
      </c>
      <c r="E3214" s="139" t="s">
        <v>754</v>
      </c>
      <c r="F3214" s="49">
        <v>31900</v>
      </c>
      <c r="G3214" s="49">
        <v>26300</v>
      </c>
      <c r="H3214" s="49">
        <v>23500</v>
      </c>
      <c r="I3214" s="49">
        <v>13700</v>
      </c>
      <c r="J3214" s="49">
        <v>19400</v>
      </c>
      <c r="K3214" s="49">
        <v>21400</v>
      </c>
      <c r="L3214" s="49">
        <v>14200</v>
      </c>
      <c r="M3214" s="49">
        <v>17200</v>
      </c>
      <c r="N3214" s="49">
        <v>14000</v>
      </c>
      <c r="O3214" s="49">
        <v>13000</v>
      </c>
      <c r="P3214" s="49">
        <v>13700</v>
      </c>
      <c r="Q3214" s="49">
        <v>13700</v>
      </c>
      <c r="R3214" s="49">
        <v>13000</v>
      </c>
      <c r="S3214" s="49">
        <v>717</v>
      </c>
      <c r="T3214" s="49">
        <v>571</v>
      </c>
      <c r="U3214" s="49">
        <v>438</v>
      </c>
      <c r="V3214" s="49">
        <v>1160</v>
      </c>
    </row>
    <row r="3215" spans="1:22" ht="15.75" customHeight="1">
      <c r="A3215" s="139" t="s">
        <v>793</v>
      </c>
      <c r="B3215" s="139" t="s">
        <v>772</v>
      </c>
      <c r="C3215" s="139" t="s">
        <v>774</v>
      </c>
      <c r="D3215" s="139" t="s">
        <v>633</v>
      </c>
      <c r="E3215" s="139" t="s">
        <v>754</v>
      </c>
      <c r="F3215" s="49">
        <v>75400</v>
      </c>
      <c r="G3215" s="49">
        <v>70500</v>
      </c>
      <c r="H3215" s="49">
        <v>67900</v>
      </c>
      <c r="I3215" s="49">
        <v>62000</v>
      </c>
      <c r="J3215" s="49">
        <v>74000</v>
      </c>
      <c r="K3215" s="49">
        <v>67300</v>
      </c>
      <c r="L3215" s="49">
        <v>49000</v>
      </c>
      <c r="M3215" s="49">
        <v>52800</v>
      </c>
      <c r="N3215" s="49">
        <v>40200</v>
      </c>
      <c r="O3215" s="49">
        <v>51800</v>
      </c>
      <c r="P3215" s="49">
        <v>52800</v>
      </c>
      <c r="Q3215" s="49">
        <v>54800</v>
      </c>
      <c r="R3215" s="49">
        <v>61500</v>
      </c>
      <c r="S3215" s="49">
        <v>37400</v>
      </c>
      <c r="T3215" s="49">
        <v>36400</v>
      </c>
      <c r="U3215" s="49">
        <v>35600</v>
      </c>
      <c r="V3215" s="49">
        <v>35700</v>
      </c>
    </row>
    <row r="3216" spans="1:22" ht="15.75" customHeight="1">
      <c r="A3216" s="139" t="s">
        <v>793</v>
      </c>
      <c r="B3216" s="139" t="s">
        <v>599</v>
      </c>
      <c r="C3216" s="139" t="s">
        <v>774</v>
      </c>
      <c r="D3216" s="139" t="s">
        <v>633</v>
      </c>
      <c r="E3216" s="139" t="s">
        <v>754</v>
      </c>
      <c r="F3216" s="49">
        <v>21.7</v>
      </c>
      <c r="G3216" s="49">
        <v>16.899999999999999</v>
      </c>
      <c r="H3216" s="49">
        <v>24</v>
      </c>
      <c r="I3216" s="49">
        <v>5.97</v>
      </c>
      <c r="J3216" s="49">
        <v>6.93</v>
      </c>
      <c r="K3216" s="49">
        <v>6.57</v>
      </c>
      <c r="L3216" s="49">
        <v>5.31</v>
      </c>
      <c r="M3216" s="49">
        <v>0</v>
      </c>
      <c r="N3216" s="49">
        <v>0</v>
      </c>
      <c r="O3216" s="49">
        <v>0</v>
      </c>
      <c r="P3216" s="49">
        <v>0</v>
      </c>
      <c r="Q3216" s="49">
        <v>0</v>
      </c>
      <c r="R3216" s="49">
        <v>0</v>
      </c>
      <c r="S3216" s="49">
        <v>0</v>
      </c>
      <c r="T3216" s="49">
        <v>0</v>
      </c>
      <c r="U3216" s="49">
        <v>0</v>
      </c>
      <c r="V3216" s="49">
        <v>0</v>
      </c>
    </row>
    <row r="3217" spans="1:22" ht="15.75" customHeight="1">
      <c r="A3217" s="139" t="s">
        <v>793</v>
      </c>
      <c r="B3217" s="139" t="s">
        <v>597</v>
      </c>
      <c r="C3217" s="139" t="s">
        <v>774</v>
      </c>
      <c r="D3217" s="139" t="s">
        <v>633</v>
      </c>
      <c r="E3217" s="139" t="s">
        <v>754</v>
      </c>
      <c r="F3217" s="49">
        <v>18100</v>
      </c>
      <c r="G3217" s="49">
        <v>16900</v>
      </c>
      <c r="H3217" s="49">
        <v>17100</v>
      </c>
      <c r="I3217" s="49">
        <v>18300</v>
      </c>
      <c r="J3217" s="49">
        <v>16900</v>
      </c>
      <c r="K3217" s="49">
        <v>14900</v>
      </c>
      <c r="L3217" s="49">
        <v>14900</v>
      </c>
      <c r="M3217" s="49">
        <v>14700</v>
      </c>
      <c r="N3217" s="49">
        <v>14900</v>
      </c>
      <c r="O3217" s="49">
        <v>11800</v>
      </c>
      <c r="P3217" s="49">
        <v>14400</v>
      </c>
      <c r="Q3217" s="49">
        <v>14000</v>
      </c>
      <c r="R3217" s="49">
        <v>12900</v>
      </c>
      <c r="S3217" s="49">
        <v>12300</v>
      </c>
      <c r="T3217" s="49">
        <v>11900</v>
      </c>
      <c r="U3217" s="49">
        <v>11500</v>
      </c>
      <c r="V3217" s="49">
        <v>11000</v>
      </c>
    </row>
    <row r="3218" spans="1:22" ht="15.75" customHeight="1">
      <c r="A3218" s="139" t="s">
        <v>793</v>
      </c>
      <c r="B3218" s="139" t="s">
        <v>601</v>
      </c>
      <c r="C3218" s="139" t="s">
        <v>774</v>
      </c>
      <c r="D3218" s="139" t="s">
        <v>633</v>
      </c>
      <c r="E3218" s="139" t="s">
        <v>754</v>
      </c>
      <c r="F3218" s="49">
        <v>26.2</v>
      </c>
      <c r="G3218" s="49">
        <v>22</v>
      </c>
      <c r="H3218" s="49">
        <v>21.7</v>
      </c>
      <c r="I3218" s="49">
        <v>21.5</v>
      </c>
      <c r="J3218" s="49">
        <v>21.2</v>
      </c>
      <c r="K3218" s="49">
        <v>21</v>
      </c>
      <c r="L3218" s="49">
        <v>20.7</v>
      </c>
      <c r="M3218" s="49">
        <v>20.399999999999999</v>
      </c>
      <c r="N3218" s="49">
        <v>20.2</v>
      </c>
      <c r="O3218" s="49">
        <v>19.899999999999999</v>
      </c>
      <c r="P3218" s="49">
        <v>19.7</v>
      </c>
      <c r="Q3218" s="49">
        <v>19.399999999999999</v>
      </c>
      <c r="R3218" s="49">
        <v>19.100000000000001</v>
      </c>
      <c r="S3218" s="49">
        <v>18.899999999999999</v>
      </c>
      <c r="T3218" s="49">
        <v>18.600000000000001</v>
      </c>
      <c r="U3218" s="49">
        <v>18.399999999999999</v>
      </c>
      <c r="V3218" s="49">
        <v>18.100000000000001</v>
      </c>
    </row>
    <row r="3219" spans="1:22" ht="15.75" customHeight="1">
      <c r="A3219" s="139" t="s">
        <v>793</v>
      </c>
      <c r="B3219" s="139" t="s">
        <v>373</v>
      </c>
      <c r="C3219" s="139" t="s">
        <v>774</v>
      </c>
      <c r="D3219" s="139" t="s">
        <v>633</v>
      </c>
      <c r="E3219" s="139" t="s">
        <v>754</v>
      </c>
      <c r="F3219" s="49">
        <v>5.0700000000000002E-2</v>
      </c>
      <c r="G3219" s="49">
        <v>3.1099999999999999E-2</v>
      </c>
      <c r="H3219" s="49">
        <v>3.49E-2</v>
      </c>
      <c r="I3219" s="49">
        <v>2.7199999999999998E-2</v>
      </c>
      <c r="J3219" s="49">
        <v>1.3299999999999999E-2</v>
      </c>
      <c r="K3219" s="49">
        <v>9.8999999999999999E-4</v>
      </c>
      <c r="L3219" s="49">
        <v>2.5000000000000001E-2</v>
      </c>
      <c r="M3219" s="49">
        <v>2.6800000000000001E-2</v>
      </c>
      <c r="N3219" s="49">
        <v>2.5999999999999999E-2</v>
      </c>
      <c r="O3219" s="49">
        <v>1.18E-2</v>
      </c>
      <c r="P3219" s="49">
        <v>1.3599999999999999E-2</v>
      </c>
      <c r="Q3219" s="49">
        <v>1.01E-2</v>
      </c>
      <c r="R3219" s="49">
        <v>6.2700000000000004E-3</v>
      </c>
      <c r="S3219" s="49">
        <v>5.5100000000000001E-3</v>
      </c>
      <c r="T3219" s="49">
        <v>3.31E-3</v>
      </c>
      <c r="U3219" s="49">
        <v>1.1199999999999999E-3</v>
      </c>
      <c r="V3219" s="49">
        <v>0</v>
      </c>
    </row>
    <row r="3220" spans="1:22" ht="15.75" customHeight="1">
      <c r="A3220" s="139" t="s">
        <v>793</v>
      </c>
      <c r="B3220" s="139" t="s">
        <v>518</v>
      </c>
      <c r="C3220" s="139" t="s">
        <v>774</v>
      </c>
      <c r="D3220" s="139" t="s">
        <v>633</v>
      </c>
      <c r="E3220" s="139" t="s">
        <v>754</v>
      </c>
      <c r="F3220" s="49">
        <v>0</v>
      </c>
      <c r="G3220" s="49">
        <v>0</v>
      </c>
      <c r="H3220" s="49">
        <v>0</v>
      </c>
      <c r="I3220" s="49">
        <v>0</v>
      </c>
      <c r="J3220" s="49">
        <v>0</v>
      </c>
      <c r="K3220" s="49">
        <v>0</v>
      </c>
      <c r="L3220" s="49">
        <v>0</v>
      </c>
      <c r="M3220" s="49">
        <v>0</v>
      </c>
      <c r="N3220" s="49">
        <v>0</v>
      </c>
      <c r="O3220" s="49">
        <v>0</v>
      </c>
      <c r="P3220" s="49">
        <v>0</v>
      </c>
      <c r="Q3220" s="49">
        <v>0</v>
      </c>
      <c r="R3220" s="49">
        <v>0</v>
      </c>
      <c r="S3220" s="49">
        <v>0</v>
      </c>
      <c r="T3220" s="49">
        <v>0</v>
      </c>
      <c r="U3220" s="49">
        <v>0</v>
      </c>
      <c r="V3220" s="49">
        <v>0</v>
      </c>
    </row>
    <row r="3221" spans="1:22" ht="15.75" customHeight="1">
      <c r="A3221" s="139" t="s">
        <v>793</v>
      </c>
      <c r="B3221" s="139" t="s">
        <v>605</v>
      </c>
      <c r="C3221" s="139" t="s">
        <v>774</v>
      </c>
      <c r="D3221" s="139" t="s">
        <v>633</v>
      </c>
      <c r="E3221" s="139" t="s">
        <v>754</v>
      </c>
      <c r="F3221" s="49">
        <v>0</v>
      </c>
      <c r="G3221" s="49">
        <v>0</v>
      </c>
      <c r="H3221" s="49">
        <v>0</v>
      </c>
      <c r="I3221" s="49">
        <v>0</v>
      </c>
      <c r="J3221" s="49">
        <v>0</v>
      </c>
      <c r="K3221" s="49">
        <v>0</v>
      </c>
      <c r="L3221" s="49">
        <v>0</v>
      </c>
      <c r="M3221" s="49">
        <v>0</v>
      </c>
      <c r="N3221" s="49">
        <v>0</v>
      </c>
      <c r="O3221" s="49">
        <v>0</v>
      </c>
      <c r="P3221" s="49">
        <v>0</v>
      </c>
      <c r="Q3221" s="49">
        <v>0</v>
      </c>
      <c r="R3221" s="49">
        <v>0</v>
      </c>
      <c r="S3221" s="49">
        <v>0</v>
      </c>
      <c r="T3221" s="49">
        <v>0</v>
      </c>
      <c r="U3221" s="49">
        <v>0</v>
      </c>
      <c r="V3221" s="49">
        <v>0</v>
      </c>
    </row>
    <row r="3222" spans="1:22" ht="15.75" customHeight="1">
      <c r="A3222" s="139" t="s">
        <v>793</v>
      </c>
      <c r="B3222" s="139" t="s">
        <v>773</v>
      </c>
      <c r="C3222" s="139" t="s">
        <v>774</v>
      </c>
      <c r="D3222" s="139" t="s">
        <v>633</v>
      </c>
      <c r="E3222" s="139" t="s">
        <v>754</v>
      </c>
      <c r="F3222" s="49">
        <v>0</v>
      </c>
      <c r="G3222" s="49">
        <v>0</v>
      </c>
      <c r="H3222" s="49">
        <v>0</v>
      </c>
      <c r="I3222" s="49">
        <v>0</v>
      </c>
      <c r="J3222" s="49">
        <v>0</v>
      </c>
      <c r="K3222" s="49">
        <v>0</v>
      </c>
      <c r="L3222" s="49">
        <v>0</v>
      </c>
      <c r="M3222" s="49">
        <v>0</v>
      </c>
      <c r="N3222" s="49">
        <v>0</v>
      </c>
      <c r="O3222" s="49">
        <v>0</v>
      </c>
      <c r="P3222" s="49">
        <v>0</v>
      </c>
      <c r="Q3222" s="49">
        <v>0</v>
      </c>
      <c r="R3222" s="49">
        <v>0</v>
      </c>
      <c r="S3222" s="49">
        <v>0</v>
      </c>
      <c r="T3222" s="49">
        <v>0</v>
      </c>
      <c r="U3222" s="49">
        <v>0</v>
      </c>
      <c r="V3222" s="49">
        <v>0</v>
      </c>
    </row>
    <row r="3223" spans="1:22" ht="15.75" customHeight="1">
      <c r="A3223" s="139" t="s">
        <v>793</v>
      </c>
      <c r="B3223" s="139" t="s">
        <v>546</v>
      </c>
      <c r="C3223" s="139" t="s">
        <v>774</v>
      </c>
      <c r="D3223" s="139" t="s">
        <v>633</v>
      </c>
      <c r="E3223" s="139" t="s">
        <v>754</v>
      </c>
      <c r="F3223" s="49">
        <v>12600</v>
      </c>
      <c r="G3223" s="49">
        <v>11500</v>
      </c>
      <c r="H3223" s="49">
        <v>13300</v>
      </c>
      <c r="I3223" s="49">
        <v>15000</v>
      </c>
      <c r="J3223" s="49">
        <v>14300</v>
      </c>
      <c r="K3223" s="49">
        <v>27000</v>
      </c>
      <c r="L3223" s="49">
        <v>30900</v>
      </c>
      <c r="M3223" s="49">
        <v>30800</v>
      </c>
      <c r="N3223" s="49">
        <v>29300</v>
      </c>
      <c r="O3223" s="49">
        <v>26500</v>
      </c>
      <c r="P3223" s="49">
        <v>27000</v>
      </c>
      <c r="Q3223" s="49">
        <v>26200</v>
      </c>
      <c r="R3223" s="49">
        <v>24400</v>
      </c>
      <c r="S3223" s="49">
        <v>32000</v>
      </c>
      <c r="T3223" s="49">
        <v>33400</v>
      </c>
      <c r="U3223" s="49">
        <v>34800</v>
      </c>
      <c r="V3223" s="49">
        <v>36200</v>
      </c>
    </row>
    <row r="3224" spans="1:22" ht="15.75" customHeight="1">
      <c r="A3224" s="139" t="s">
        <v>793</v>
      </c>
      <c r="B3224" s="139" t="s">
        <v>613</v>
      </c>
      <c r="C3224" s="139" t="s">
        <v>774</v>
      </c>
      <c r="D3224" s="139" t="s">
        <v>633</v>
      </c>
      <c r="E3224" s="139" t="s">
        <v>754</v>
      </c>
      <c r="F3224" s="49">
        <v>284</v>
      </c>
      <c r="G3224" s="49">
        <v>277</v>
      </c>
      <c r="H3224" s="49">
        <v>265</v>
      </c>
      <c r="I3224" s="49">
        <v>236</v>
      </c>
      <c r="J3224" s="49">
        <v>139</v>
      </c>
      <c r="K3224" s="49">
        <v>395</v>
      </c>
      <c r="L3224" s="49">
        <v>383</v>
      </c>
      <c r="M3224" s="49">
        <v>276</v>
      </c>
      <c r="N3224" s="49">
        <v>132</v>
      </c>
      <c r="O3224" s="49">
        <v>141</v>
      </c>
      <c r="P3224" s="49">
        <v>155</v>
      </c>
      <c r="Q3224" s="49">
        <v>168</v>
      </c>
      <c r="R3224" s="49">
        <v>177</v>
      </c>
      <c r="S3224" s="49">
        <v>193</v>
      </c>
      <c r="T3224" s="49">
        <v>189</v>
      </c>
      <c r="U3224" s="49">
        <v>185</v>
      </c>
      <c r="V3224" s="49">
        <v>181</v>
      </c>
    </row>
    <row r="3225" spans="1:22" ht="15.75" customHeight="1">
      <c r="A3225" s="139" t="s">
        <v>793</v>
      </c>
      <c r="B3225" s="139" t="s">
        <v>752</v>
      </c>
      <c r="C3225" s="139" t="s">
        <v>775</v>
      </c>
      <c r="D3225" s="139" t="s">
        <v>633</v>
      </c>
      <c r="E3225" s="139" t="s">
        <v>754</v>
      </c>
      <c r="F3225" s="49">
        <v>5.8500000000000003E-2</v>
      </c>
      <c r="G3225" s="49">
        <v>5.8000000000000003E-2</v>
      </c>
      <c r="H3225" s="49">
        <v>5.9200000000000003E-2</v>
      </c>
      <c r="I3225" s="49">
        <v>0.245</v>
      </c>
      <c r="J3225" s="49">
        <v>0.224</v>
      </c>
      <c r="K3225" s="49">
        <v>0.23499999999999999</v>
      </c>
      <c r="L3225" s="49">
        <v>7.6700000000000004E-2</v>
      </c>
      <c r="M3225" s="49">
        <v>0.25900000000000001</v>
      </c>
      <c r="N3225" s="49">
        <v>0.25</v>
      </c>
      <c r="O3225" s="49">
        <v>0.183</v>
      </c>
      <c r="P3225" s="49">
        <v>0.10100000000000001</v>
      </c>
      <c r="Q3225" s="49">
        <v>0.19800000000000001</v>
      </c>
      <c r="R3225" s="49">
        <v>0.19900000000000001</v>
      </c>
      <c r="S3225" s="49">
        <v>0.24199999999999999</v>
      </c>
      <c r="T3225" s="49">
        <v>0.254</v>
      </c>
      <c r="U3225" s="49">
        <v>0.26600000000000001</v>
      </c>
      <c r="V3225" s="49">
        <v>0.27800000000000002</v>
      </c>
    </row>
    <row r="3226" spans="1:22" ht="15.75" customHeight="1">
      <c r="A3226" s="139" t="s">
        <v>793</v>
      </c>
      <c r="B3226" s="139" t="s">
        <v>223</v>
      </c>
      <c r="C3226" s="139" t="s">
        <v>775</v>
      </c>
      <c r="D3226" s="139" t="s">
        <v>633</v>
      </c>
      <c r="E3226" s="139" t="s">
        <v>754</v>
      </c>
      <c r="F3226" s="49">
        <v>22</v>
      </c>
      <c r="G3226" s="49">
        <v>22</v>
      </c>
      <c r="H3226" s="49">
        <v>0</v>
      </c>
      <c r="I3226" s="49">
        <v>0</v>
      </c>
      <c r="J3226" s="49">
        <v>0</v>
      </c>
      <c r="K3226" s="49">
        <v>0</v>
      </c>
      <c r="L3226" s="49">
        <v>0</v>
      </c>
      <c r="M3226" s="49">
        <v>0</v>
      </c>
      <c r="N3226" s="49">
        <v>0</v>
      </c>
      <c r="O3226" s="49">
        <v>0</v>
      </c>
      <c r="P3226" s="49">
        <v>0</v>
      </c>
      <c r="Q3226" s="49">
        <v>0</v>
      </c>
      <c r="R3226" s="49">
        <v>0</v>
      </c>
      <c r="S3226" s="49">
        <v>0</v>
      </c>
      <c r="T3226" s="49">
        <v>0</v>
      </c>
      <c r="U3226" s="49">
        <v>0</v>
      </c>
      <c r="V3226" s="49">
        <v>0</v>
      </c>
    </row>
    <row r="3227" spans="1:22" ht="15.75" customHeight="1">
      <c r="A3227" s="139" t="s">
        <v>793</v>
      </c>
      <c r="B3227" s="139" t="s">
        <v>233</v>
      </c>
      <c r="C3227" s="139" t="s">
        <v>775</v>
      </c>
      <c r="D3227" s="139" t="s">
        <v>633</v>
      </c>
      <c r="E3227" s="139" t="s">
        <v>754</v>
      </c>
      <c r="F3227" s="49">
        <v>4690</v>
      </c>
      <c r="G3227" s="49">
        <v>4160</v>
      </c>
      <c r="H3227" s="49">
        <v>6190</v>
      </c>
      <c r="I3227" s="49">
        <v>656</v>
      </c>
      <c r="J3227" s="49">
        <v>11900</v>
      </c>
      <c r="K3227" s="49">
        <v>12500</v>
      </c>
      <c r="L3227" s="49">
        <v>12500</v>
      </c>
      <c r="M3227" s="49">
        <v>14100</v>
      </c>
      <c r="N3227" s="49">
        <v>13300</v>
      </c>
      <c r="O3227" s="49">
        <v>13300</v>
      </c>
      <c r="P3227" s="49">
        <v>13600</v>
      </c>
      <c r="Q3227" s="49">
        <v>13800</v>
      </c>
      <c r="R3227" s="49">
        <v>14000</v>
      </c>
      <c r="S3227" s="49">
        <v>13500</v>
      </c>
      <c r="T3227" s="49">
        <v>13500</v>
      </c>
      <c r="U3227" s="49">
        <v>17000</v>
      </c>
      <c r="V3227" s="49">
        <v>17700</v>
      </c>
    </row>
    <row r="3228" spans="1:22" ht="15.75" customHeight="1">
      <c r="A3228" s="139" t="s">
        <v>793</v>
      </c>
      <c r="B3228" s="139" t="s">
        <v>755</v>
      </c>
      <c r="C3228" s="139" t="s">
        <v>775</v>
      </c>
      <c r="D3228" s="139" t="s">
        <v>633</v>
      </c>
      <c r="E3228" s="139" t="s">
        <v>754</v>
      </c>
      <c r="F3228" s="49">
        <v>0.80200000000000005</v>
      </c>
      <c r="G3228" s="49">
        <v>0.86799999999999999</v>
      </c>
      <c r="H3228" s="49">
        <v>0.86799999999999999</v>
      </c>
      <c r="I3228" s="49">
        <v>0.80300000000000005</v>
      </c>
      <c r="J3228" s="49">
        <v>0.66300000000000003</v>
      </c>
      <c r="K3228" s="49">
        <v>0.68100000000000005</v>
      </c>
      <c r="L3228" s="49">
        <v>0.68</v>
      </c>
      <c r="M3228" s="49">
        <v>0.67800000000000005</v>
      </c>
      <c r="N3228" s="49">
        <v>0.61899999999999999</v>
      </c>
      <c r="O3228" s="49">
        <v>0.35699999999999998</v>
      </c>
      <c r="P3228" s="49">
        <v>0.35899999999999999</v>
      </c>
      <c r="Q3228" s="49">
        <v>0.36099999999999999</v>
      </c>
      <c r="R3228" s="49">
        <v>0.36099999999999999</v>
      </c>
      <c r="S3228" s="49">
        <v>0.35399999999999998</v>
      </c>
      <c r="T3228" s="49">
        <v>0.31900000000000001</v>
      </c>
      <c r="U3228" s="49">
        <v>0.28399999999999997</v>
      </c>
      <c r="V3228" s="49">
        <v>0.248</v>
      </c>
    </row>
    <row r="3229" spans="1:22" ht="15.75" customHeight="1">
      <c r="A3229" s="139" t="s">
        <v>793</v>
      </c>
      <c r="B3229" s="139" t="s">
        <v>226</v>
      </c>
      <c r="C3229" s="139" t="s">
        <v>775</v>
      </c>
      <c r="D3229" s="139" t="s">
        <v>633</v>
      </c>
      <c r="E3229" s="139" t="s">
        <v>754</v>
      </c>
      <c r="F3229" s="49">
        <v>0.78900000000000003</v>
      </c>
      <c r="G3229" s="49">
        <v>0.77400000000000002</v>
      </c>
      <c r="H3229" s="49">
        <v>0.93200000000000005</v>
      </c>
      <c r="I3229" s="49">
        <v>0.90400000000000003</v>
      </c>
      <c r="J3229" s="49">
        <v>1.1100000000000001</v>
      </c>
      <c r="K3229" s="49">
        <v>1.05</v>
      </c>
      <c r="L3229" s="49">
        <v>1.26</v>
      </c>
      <c r="M3229" s="49">
        <v>1.42</v>
      </c>
      <c r="N3229" s="49">
        <v>1.45</v>
      </c>
      <c r="O3229" s="49">
        <v>1.45</v>
      </c>
      <c r="P3229" s="49">
        <v>1.87</v>
      </c>
      <c r="Q3229" s="49">
        <v>2.25</v>
      </c>
      <c r="R3229" s="49">
        <v>2.59</v>
      </c>
      <c r="S3229" s="49">
        <v>2.19</v>
      </c>
      <c r="T3229" s="49">
        <v>2.31</v>
      </c>
      <c r="U3229" s="49">
        <v>2.42</v>
      </c>
      <c r="V3229" s="49">
        <v>2.5299999999999998</v>
      </c>
    </row>
    <row r="3230" spans="1:22" ht="15.75" customHeight="1">
      <c r="A3230" s="139" t="s">
        <v>793</v>
      </c>
      <c r="B3230" s="139" t="s">
        <v>231</v>
      </c>
      <c r="C3230" s="139" t="s">
        <v>775</v>
      </c>
      <c r="D3230" s="139" t="s">
        <v>633</v>
      </c>
      <c r="E3230" s="139" t="s">
        <v>754</v>
      </c>
      <c r="F3230" s="49">
        <v>0.16</v>
      </c>
      <c r="G3230" s="49">
        <v>0.13700000000000001</v>
      </c>
      <c r="H3230" s="49">
        <v>0.13500000000000001</v>
      </c>
      <c r="I3230" s="49">
        <v>0.13200000000000001</v>
      </c>
      <c r="J3230" s="49">
        <v>0.13</v>
      </c>
      <c r="K3230" s="49">
        <v>0.13600000000000001</v>
      </c>
      <c r="L3230" s="49">
        <v>0.13800000000000001</v>
      </c>
      <c r="M3230" s="49">
        <v>0.13100000000000001</v>
      </c>
      <c r="N3230" s="49">
        <v>0.127</v>
      </c>
      <c r="O3230" s="49">
        <v>0.11799999999999999</v>
      </c>
      <c r="P3230" s="49">
        <v>0.11899999999999999</v>
      </c>
      <c r="Q3230" s="49">
        <v>0.109</v>
      </c>
      <c r="R3230" s="49">
        <v>0.10299999999999999</v>
      </c>
      <c r="S3230" s="49">
        <v>0.104</v>
      </c>
      <c r="T3230" s="49">
        <v>9.98E-2</v>
      </c>
      <c r="U3230" s="49">
        <v>9.6100000000000005E-2</v>
      </c>
      <c r="V3230" s="49">
        <v>9.2399999999999996E-2</v>
      </c>
    </row>
    <row r="3231" spans="1:22" ht="15.75" customHeight="1">
      <c r="A3231" s="139" t="s">
        <v>793</v>
      </c>
      <c r="B3231" s="139" t="s">
        <v>756</v>
      </c>
      <c r="C3231" s="139" t="s">
        <v>775</v>
      </c>
      <c r="D3231" s="139" t="s">
        <v>633</v>
      </c>
      <c r="E3231" s="139" t="s">
        <v>754</v>
      </c>
      <c r="F3231" s="49">
        <v>33400</v>
      </c>
      <c r="G3231" s="49">
        <v>33700</v>
      </c>
      <c r="H3231" s="49">
        <v>39800</v>
      </c>
      <c r="I3231" s="49">
        <v>35800</v>
      </c>
      <c r="J3231" s="49">
        <v>36400</v>
      </c>
      <c r="K3231" s="49">
        <v>41600</v>
      </c>
      <c r="L3231" s="49">
        <v>42800</v>
      </c>
      <c r="M3231" s="49">
        <v>50300</v>
      </c>
      <c r="N3231" s="49">
        <v>45200</v>
      </c>
      <c r="O3231" s="49">
        <v>39900</v>
      </c>
      <c r="P3231" s="49">
        <v>46900</v>
      </c>
      <c r="Q3231" s="49">
        <v>51000</v>
      </c>
      <c r="R3231" s="49">
        <v>52600</v>
      </c>
      <c r="S3231" s="49">
        <v>56200</v>
      </c>
      <c r="T3231" s="49">
        <v>46200</v>
      </c>
      <c r="U3231" s="49">
        <v>45600</v>
      </c>
      <c r="V3231" s="49">
        <v>44800</v>
      </c>
    </row>
    <row r="3232" spans="1:22" ht="15.75" customHeight="1">
      <c r="A3232" s="139" t="s">
        <v>793</v>
      </c>
      <c r="B3232" s="139" t="s">
        <v>757</v>
      </c>
      <c r="C3232" s="139" t="s">
        <v>775</v>
      </c>
      <c r="D3232" s="139" t="s">
        <v>633</v>
      </c>
      <c r="E3232" s="139" t="s">
        <v>754</v>
      </c>
      <c r="F3232" s="49">
        <v>1.04E-2</v>
      </c>
      <c r="G3232" s="49">
        <v>1.14E-2</v>
      </c>
      <c r="H3232" s="49">
        <v>9.3100000000000006E-3</v>
      </c>
      <c r="I3232" s="49">
        <v>8.5900000000000004E-3</v>
      </c>
      <c r="J3232" s="49">
        <v>0.01</v>
      </c>
      <c r="K3232" s="49">
        <v>1.0999999999999999E-2</v>
      </c>
      <c r="L3232" s="49">
        <v>9.6399999999999993E-3</v>
      </c>
      <c r="M3232" s="49">
        <v>1.0200000000000001E-2</v>
      </c>
      <c r="N3232" s="49">
        <v>9.6600000000000002E-3</v>
      </c>
      <c r="O3232" s="49">
        <v>8.7600000000000004E-3</v>
      </c>
      <c r="P3232" s="49">
        <v>3.98E-3</v>
      </c>
      <c r="Q3232" s="49">
        <v>7.7799999999999996E-3</v>
      </c>
      <c r="R3232" s="49">
        <v>8.09E-3</v>
      </c>
      <c r="S3232" s="49">
        <v>7.3600000000000002E-3</v>
      </c>
      <c r="T3232" s="49">
        <v>7.1300000000000001E-3</v>
      </c>
      <c r="U3232" s="49">
        <v>6.8900000000000003E-3</v>
      </c>
      <c r="V3232" s="49">
        <v>6.6499999999999997E-3</v>
      </c>
    </row>
    <row r="3233" spans="1:22" ht="15.75" customHeight="1">
      <c r="A3233" s="139" t="s">
        <v>793</v>
      </c>
      <c r="B3233" s="139" t="s">
        <v>758</v>
      </c>
      <c r="C3233" s="139" t="s">
        <v>775</v>
      </c>
      <c r="D3233" s="139" t="s">
        <v>633</v>
      </c>
      <c r="E3233" s="139" t="s">
        <v>754</v>
      </c>
      <c r="F3233" s="49">
        <v>734</v>
      </c>
      <c r="G3233" s="49">
        <v>479</v>
      </c>
      <c r="H3233" s="49">
        <v>511</v>
      </c>
      <c r="I3233" s="49">
        <v>484</v>
      </c>
      <c r="J3233" s="49">
        <v>784</v>
      </c>
      <c r="K3233" s="49">
        <v>1010</v>
      </c>
      <c r="L3233" s="49">
        <v>1150</v>
      </c>
      <c r="M3233" s="49">
        <v>833</v>
      </c>
      <c r="N3233" s="49">
        <v>1120</v>
      </c>
      <c r="O3233" s="49">
        <v>518</v>
      </c>
      <c r="P3233" s="49">
        <v>258</v>
      </c>
      <c r="Q3233" s="49">
        <v>259</v>
      </c>
      <c r="R3233" s="49">
        <v>254</v>
      </c>
      <c r="S3233" s="49">
        <v>490</v>
      </c>
      <c r="T3233" s="49">
        <v>464</v>
      </c>
      <c r="U3233" s="49">
        <v>448</v>
      </c>
      <c r="V3233" s="49">
        <v>427</v>
      </c>
    </row>
    <row r="3234" spans="1:22" ht="15.75" customHeight="1">
      <c r="A3234" s="139" t="s">
        <v>793</v>
      </c>
      <c r="B3234" s="139" t="s">
        <v>594</v>
      </c>
      <c r="C3234" s="139" t="s">
        <v>775</v>
      </c>
      <c r="D3234" s="139" t="s">
        <v>633</v>
      </c>
      <c r="E3234" s="139" t="s">
        <v>754</v>
      </c>
      <c r="F3234" s="49">
        <v>2480</v>
      </c>
      <c r="G3234" s="49">
        <v>1330</v>
      </c>
      <c r="H3234" s="49">
        <v>906</v>
      </c>
      <c r="I3234" s="49">
        <v>1170</v>
      </c>
      <c r="J3234" s="49">
        <v>1770</v>
      </c>
      <c r="K3234" s="49">
        <v>1790</v>
      </c>
      <c r="L3234" s="49">
        <v>1830</v>
      </c>
      <c r="M3234" s="49">
        <v>1870</v>
      </c>
      <c r="N3234" s="49">
        <v>1880</v>
      </c>
      <c r="O3234" s="49">
        <v>1860</v>
      </c>
      <c r="P3234" s="49">
        <v>1870</v>
      </c>
      <c r="Q3234" s="49">
        <v>1890</v>
      </c>
      <c r="R3234" s="49">
        <v>1960</v>
      </c>
      <c r="S3234" s="49">
        <v>1970</v>
      </c>
      <c r="T3234" s="49">
        <v>1960</v>
      </c>
      <c r="U3234" s="49">
        <v>2020</v>
      </c>
      <c r="V3234" s="49">
        <v>2050</v>
      </c>
    </row>
    <row r="3235" spans="1:22" ht="15.75" customHeight="1">
      <c r="A3235" s="139" t="s">
        <v>793</v>
      </c>
      <c r="B3235" s="139" t="s">
        <v>238</v>
      </c>
      <c r="C3235" s="139" t="s">
        <v>775</v>
      </c>
      <c r="D3235" s="139" t="s">
        <v>633</v>
      </c>
      <c r="E3235" s="139" t="s">
        <v>754</v>
      </c>
      <c r="F3235" s="49">
        <v>1060</v>
      </c>
      <c r="G3235" s="49">
        <v>1090</v>
      </c>
      <c r="H3235" s="49">
        <v>1450</v>
      </c>
      <c r="I3235" s="49">
        <v>1940</v>
      </c>
      <c r="J3235" s="49">
        <v>1420</v>
      </c>
      <c r="K3235" s="49">
        <v>1160</v>
      </c>
      <c r="L3235" s="49">
        <v>1200</v>
      </c>
      <c r="M3235" s="49">
        <v>1460</v>
      </c>
      <c r="N3235" s="49">
        <v>1460</v>
      </c>
      <c r="O3235" s="49">
        <v>1530</v>
      </c>
      <c r="P3235" s="49">
        <v>1490</v>
      </c>
      <c r="Q3235" s="49">
        <v>1470</v>
      </c>
      <c r="R3235" s="49">
        <v>1550</v>
      </c>
      <c r="S3235" s="49">
        <v>1870</v>
      </c>
      <c r="T3235" s="49">
        <v>1640</v>
      </c>
      <c r="U3235" s="49">
        <v>1700</v>
      </c>
      <c r="V3235" s="49">
        <v>1730</v>
      </c>
    </row>
    <row r="3236" spans="1:22" ht="15.75" customHeight="1">
      <c r="A3236" s="139" t="s">
        <v>793</v>
      </c>
      <c r="B3236" s="139" t="s">
        <v>236</v>
      </c>
      <c r="C3236" s="139" t="s">
        <v>775</v>
      </c>
      <c r="D3236" s="139" t="s">
        <v>633</v>
      </c>
      <c r="E3236" s="139" t="s">
        <v>754</v>
      </c>
      <c r="F3236" s="49">
        <v>3.4700000000000002E-2</v>
      </c>
      <c r="G3236" s="49">
        <v>3.4500000000000003E-2</v>
      </c>
      <c r="H3236" s="49">
        <v>3.5000000000000003E-2</v>
      </c>
      <c r="I3236" s="49">
        <v>0.10100000000000001</v>
      </c>
      <c r="J3236" s="49">
        <v>9.35E-2</v>
      </c>
      <c r="K3236" s="49">
        <v>9.64E-2</v>
      </c>
      <c r="L3236" s="49">
        <v>4.41E-2</v>
      </c>
      <c r="M3236" s="49">
        <v>0.106</v>
      </c>
      <c r="N3236" s="49">
        <v>0.10199999999999999</v>
      </c>
      <c r="O3236" s="49">
        <v>8.1000000000000003E-2</v>
      </c>
      <c r="P3236" s="49">
        <v>5.79E-2</v>
      </c>
      <c r="Q3236" s="49">
        <v>8.9499999999999996E-2</v>
      </c>
      <c r="R3236" s="49">
        <v>0.09</v>
      </c>
      <c r="S3236" s="49">
        <v>0.106</v>
      </c>
      <c r="T3236" s="49">
        <v>0.111</v>
      </c>
      <c r="U3236" s="49">
        <v>0.11600000000000001</v>
      </c>
      <c r="V3236" s="49">
        <v>0.121</v>
      </c>
    </row>
    <row r="3237" spans="1:22" ht="15.75" customHeight="1">
      <c r="A3237" s="139" t="s">
        <v>793</v>
      </c>
      <c r="B3237" s="139" t="s">
        <v>243</v>
      </c>
      <c r="C3237" s="139" t="s">
        <v>775</v>
      </c>
      <c r="D3237" s="139" t="s">
        <v>633</v>
      </c>
      <c r="E3237" s="139" t="s">
        <v>754</v>
      </c>
      <c r="F3237" s="49">
        <v>598</v>
      </c>
      <c r="G3237" s="49">
        <v>440</v>
      </c>
      <c r="H3237" s="49">
        <v>451</v>
      </c>
      <c r="I3237" s="49">
        <v>323</v>
      </c>
      <c r="J3237" s="49">
        <v>326</v>
      </c>
      <c r="K3237" s="49">
        <v>341</v>
      </c>
      <c r="L3237" s="49">
        <v>359</v>
      </c>
      <c r="M3237" s="49">
        <v>378</v>
      </c>
      <c r="N3237" s="49">
        <v>389</v>
      </c>
      <c r="O3237" s="49">
        <v>403</v>
      </c>
      <c r="P3237" s="49">
        <v>484</v>
      </c>
      <c r="Q3237" s="49">
        <v>521</v>
      </c>
      <c r="R3237" s="49">
        <v>499</v>
      </c>
      <c r="S3237" s="49">
        <v>568</v>
      </c>
      <c r="T3237" s="49">
        <v>576</v>
      </c>
      <c r="U3237" s="49">
        <v>688</v>
      </c>
      <c r="V3237" s="49">
        <v>829</v>
      </c>
    </row>
    <row r="3238" spans="1:22" ht="15.75" customHeight="1">
      <c r="A3238" s="139" t="s">
        <v>793</v>
      </c>
      <c r="B3238" s="139" t="s">
        <v>245</v>
      </c>
      <c r="C3238" s="139" t="s">
        <v>775</v>
      </c>
      <c r="D3238" s="139" t="s">
        <v>633</v>
      </c>
      <c r="E3238" s="139" t="s">
        <v>754</v>
      </c>
      <c r="F3238" s="49">
        <v>73.599999999999994</v>
      </c>
      <c r="G3238" s="49">
        <v>89.5</v>
      </c>
      <c r="H3238" s="49">
        <v>85.5</v>
      </c>
      <c r="I3238" s="49">
        <v>135</v>
      </c>
      <c r="J3238" s="49">
        <v>124</v>
      </c>
      <c r="K3238" s="49">
        <v>124</v>
      </c>
      <c r="L3238" s="49">
        <v>124</v>
      </c>
      <c r="M3238" s="49">
        <v>124</v>
      </c>
      <c r="N3238" s="49">
        <v>125</v>
      </c>
      <c r="O3238" s="49">
        <v>132</v>
      </c>
      <c r="P3238" s="49">
        <v>127</v>
      </c>
      <c r="Q3238" s="49">
        <v>122</v>
      </c>
      <c r="R3238" s="49">
        <v>122</v>
      </c>
      <c r="S3238" s="49">
        <v>127</v>
      </c>
      <c r="T3238" s="49">
        <v>112</v>
      </c>
      <c r="U3238" s="49">
        <v>107</v>
      </c>
      <c r="V3238" s="49">
        <v>87.2</v>
      </c>
    </row>
    <row r="3239" spans="1:22" ht="15.75" customHeight="1">
      <c r="A3239" s="139" t="s">
        <v>793</v>
      </c>
      <c r="B3239" s="139" t="s">
        <v>247</v>
      </c>
      <c r="C3239" s="139" t="s">
        <v>775</v>
      </c>
      <c r="D3239" s="139" t="s">
        <v>633</v>
      </c>
      <c r="E3239" s="139" t="s">
        <v>754</v>
      </c>
      <c r="F3239" s="49">
        <v>0</v>
      </c>
      <c r="G3239" s="49">
        <v>634</v>
      </c>
      <c r="H3239" s="49">
        <v>1260</v>
      </c>
      <c r="I3239" s="49">
        <v>334</v>
      </c>
      <c r="J3239" s="49">
        <v>0</v>
      </c>
      <c r="K3239" s="49">
        <v>374</v>
      </c>
      <c r="L3239" s="49">
        <v>4890</v>
      </c>
      <c r="M3239" s="49">
        <v>587</v>
      </c>
      <c r="N3239" s="49">
        <v>3320</v>
      </c>
      <c r="O3239" s="49">
        <v>3190</v>
      </c>
      <c r="P3239" s="49">
        <v>3330</v>
      </c>
      <c r="Q3239" s="49">
        <v>3200</v>
      </c>
      <c r="R3239" s="49">
        <v>2900</v>
      </c>
      <c r="S3239" s="49">
        <v>2480</v>
      </c>
      <c r="T3239" s="49">
        <v>3210</v>
      </c>
      <c r="U3239" s="49">
        <v>3900</v>
      </c>
      <c r="V3239" s="49">
        <v>4140</v>
      </c>
    </row>
    <row r="3240" spans="1:22" ht="15.75" customHeight="1">
      <c r="A3240" s="139" t="s">
        <v>793</v>
      </c>
      <c r="B3240" s="139" t="s">
        <v>760</v>
      </c>
      <c r="C3240" s="139" t="s">
        <v>775</v>
      </c>
      <c r="D3240" s="139" t="s">
        <v>633</v>
      </c>
      <c r="E3240" s="139" t="s">
        <v>754</v>
      </c>
      <c r="F3240" s="49">
        <v>8490</v>
      </c>
      <c r="G3240" s="49">
        <v>9150</v>
      </c>
      <c r="H3240" s="49">
        <v>7590</v>
      </c>
      <c r="I3240" s="49">
        <v>5820</v>
      </c>
      <c r="J3240" s="49">
        <v>5800</v>
      </c>
      <c r="K3240" s="49">
        <v>6780</v>
      </c>
      <c r="L3240" s="49">
        <v>5650</v>
      </c>
      <c r="M3240" s="49">
        <v>6440</v>
      </c>
      <c r="N3240" s="49">
        <v>6470</v>
      </c>
      <c r="O3240" s="49">
        <v>8630</v>
      </c>
      <c r="P3240" s="49">
        <v>7210</v>
      </c>
      <c r="Q3240" s="49">
        <v>5870</v>
      </c>
      <c r="R3240" s="49">
        <v>5350</v>
      </c>
      <c r="S3240" s="49">
        <v>5100</v>
      </c>
      <c r="T3240" s="49">
        <v>5320</v>
      </c>
      <c r="U3240" s="49">
        <v>5270</v>
      </c>
      <c r="V3240" s="49">
        <v>5090</v>
      </c>
    </row>
    <row r="3241" spans="1:22" ht="15.75" customHeight="1">
      <c r="A3241" s="139" t="s">
        <v>793</v>
      </c>
      <c r="B3241" s="139" t="s">
        <v>284</v>
      </c>
      <c r="C3241" s="139" t="s">
        <v>775</v>
      </c>
      <c r="D3241" s="139" t="s">
        <v>633</v>
      </c>
      <c r="E3241" s="139" t="s">
        <v>754</v>
      </c>
      <c r="F3241" s="49">
        <v>7.6799999999999993E-2</v>
      </c>
      <c r="G3241" s="49">
        <v>0.13</v>
      </c>
      <c r="H3241" s="49">
        <v>0.154</v>
      </c>
      <c r="I3241" s="49">
        <v>0.20399999999999999</v>
      </c>
      <c r="J3241" s="49">
        <v>0.36499999999999999</v>
      </c>
      <c r="K3241" s="49">
        <v>0.375</v>
      </c>
      <c r="L3241" s="49">
        <v>0.373</v>
      </c>
      <c r="M3241" s="49">
        <v>0.35899999999999999</v>
      </c>
      <c r="N3241" s="49">
        <v>0.34499999999999997</v>
      </c>
      <c r="O3241" s="49">
        <v>0.313</v>
      </c>
      <c r="P3241" s="49">
        <v>0.28799999999999998</v>
      </c>
      <c r="Q3241" s="49">
        <v>0.27900000000000003</v>
      </c>
      <c r="R3241" s="49">
        <v>0.29499999999999998</v>
      </c>
      <c r="S3241" s="49">
        <v>0.40400000000000003</v>
      </c>
      <c r="T3241" s="49">
        <v>0.42399999999999999</v>
      </c>
      <c r="U3241" s="49">
        <v>0.44400000000000001</v>
      </c>
      <c r="V3241" s="49">
        <v>0.46400000000000002</v>
      </c>
    </row>
    <row r="3242" spans="1:22" ht="15.75" customHeight="1">
      <c r="A3242" s="139" t="s">
        <v>793</v>
      </c>
      <c r="B3242" s="139" t="s">
        <v>260</v>
      </c>
      <c r="C3242" s="139" t="s">
        <v>775</v>
      </c>
      <c r="D3242" s="139" t="s">
        <v>633</v>
      </c>
      <c r="E3242" s="139" t="s">
        <v>754</v>
      </c>
      <c r="F3242" s="49">
        <v>2.93E-2</v>
      </c>
      <c r="G3242" s="49">
        <v>2.8899999999999999E-2</v>
      </c>
      <c r="H3242" s="49">
        <v>3.0300000000000001E-2</v>
      </c>
      <c r="I3242" s="49">
        <v>3.1800000000000002E-2</v>
      </c>
      <c r="J3242" s="49">
        <v>3.0800000000000001E-2</v>
      </c>
      <c r="K3242" s="49">
        <v>2.7699999999999999E-2</v>
      </c>
      <c r="L3242" s="49">
        <v>2.8299999999999999E-2</v>
      </c>
      <c r="M3242" s="49">
        <v>2.81E-2</v>
      </c>
      <c r="N3242" s="49">
        <v>2.6499999999999999E-2</v>
      </c>
      <c r="O3242" s="49">
        <v>2.6100000000000002E-2</v>
      </c>
      <c r="P3242" s="49">
        <v>2.75E-2</v>
      </c>
      <c r="Q3242" s="49">
        <v>2.3199999999999998E-2</v>
      </c>
      <c r="R3242" s="49">
        <v>2.5999999999999999E-2</v>
      </c>
      <c r="S3242" s="49">
        <v>2.5499999999999998E-2</v>
      </c>
      <c r="T3242" s="49">
        <v>2.52E-2</v>
      </c>
      <c r="U3242" s="49">
        <v>2.4899999999999999E-2</v>
      </c>
      <c r="V3242" s="49">
        <v>2.4799999999999999E-2</v>
      </c>
    </row>
    <row r="3243" spans="1:22" ht="15.75" customHeight="1">
      <c r="A3243" s="139" t="s">
        <v>793</v>
      </c>
      <c r="B3243" s="139" t="s">
        <v>264</v>
      </c>
      <c r="C3243" s="139" t="s">
        <v>775</v>
      </c>
      <c r="D3243" s="139" t="s">
        <v>633</v>
      </c>
      <c r="E3243" s="139" t="s">
        <v>754</v>
      </c>
      <c r="F3243" s="49">
        <v>0</v>
      </c>
      <c r="G3243" s="49">
        <v>0</v>
      </c>
      <c r="H3243" s="49">
        <v>0</v>
      </c>
      <c r="I3243" s="49">
        <v>0</v>
      </c>
      <c r="J3243" s="49">
        <v>0</v>
      </c>
      <c r="K3243" s="49">
        <v>0</v>
      </c>
      <c r="L3243" s="49">
        <v>0</v>
      </c>
      <c r="M3243" s="49">
        <v>0</v>
      </c>
      <c r="N3243" s="49">
        <v>0</v>
      </c>
      <c r="O3243" s="49">
        <v>0</v>
      </c>
      <c r="P3243" s="49">
        <v>0</v>
      </c>
      <c r="Q3243" s="49">
        <v>0</v>
      </c>
      <c r="R3243" s="49">
        <v>0</v>
      </c>
      <c r="S3243" s="49">
        <v>0</v>
      </c>
      <c r="T3243" s="49">
        <v>0</v>
      </c>
      <c r="U3243" s="49">
        <v>0</v>
      </c>
      <c r="V3243" s="49">
        <v>0</v>
      </c>
    </row>
    <row r="3244" spans="1:22" ht="15.75" customHeight="1">
      <c r="A3244" s="139" t="s">
        <v>793</v>
      </c>
      <c r="B3244" s="139" t="s">
        <v>280</v>
      </c>
      <c r="C3244" s="139" t="s">
        <v>775</v>
      </c>
      <c r="D3244" s="139" t="s">
        <v>633</v>
      </c>
      <c r="E3244" s="139" t="s">
        <v>754</v>
      </c>
      <c r="F3244" s="49">
        <v>0.218</v>
      </c>
      <c r="G3244" s="49">
        <v>0.35099999999999998</v>
      </c>
      <c r="H3244" s="49">
        <v>0.42399999999999999</v>
      </c>
      <c r="I3244" s="49">
        <v>0.55900000000000005</v>
      </c>
      <c r="J3244" s="49">
        <v>0.96599999999999997</v>
      </c>
      <c r="K3244" s="49">
        <v>0.99099999999999999</v>
      </c>
      <c r="L3244" s="49">
        <v>0.98399999999999999</v>
      </c>
      <c r="M3244" s="49">
        <v>0.94499999999999995</v>
      </c>
      <c r="N3244" s="49">
        <v>0.90600000000000003</v>
      </c>
      <c r="O3244" s="49">
        <v>0.82099999999999995</v>
      </c>
      <c r="P3244" s="49">
        <v>0.755</v>
      </c>
      <c r="Q3244" s="49">
        <v>0.73199999999999998</v>
      </c>
      <c r="R3244" s="49">
        <v>0.77300000000000002</v>
      </c>
      <c r="S3244" s="49">
        <v>1.06</v>
      </c>
      <c r="T3244" s="49">
        <v>1.1100000000000001</v>
      </c>
      <c r="U3244" s="49">
        <v>1.1599999999999999</v>
      </c>
      <c r="V3244" s="49">
        <v>1.21</v>
      </c>
    </row>
    <row r="3245" spans="1:22" ht="15.75" customHeight="1">
      <c r="A3245" s="139" t="s">
        <v>793</v>
      </c>
      <c r="B3245" s="139" t="s">
        <v>254</v>
      </c>
      <c r="C3245" s="139" t="s">
        <v>775</v>
      </c>
      <c r="D3245" s="139" t="s">
        <v>633</v>
      </c>
      <c r="E3245" s="139" t="s">
        <v>754</v>
      </c>
      <c r="F3245" s="49">
        <v>0.24399999999999999</v>
      </c>
      <c r="G3245" s="49">
        <v>0.27300000000000002</v>
      </c>
      <c r="H3245" s="49">
        <v>0.252</v>
      </c>
      <c r="I3245" s="49">
        <v>0.29299999999999998</v>
      </c>
      <c r="J3245" s="49">
        <v>0.26500000000000001</v>
      </c>
      <c r="K3245" s="49">
        <v>0.28299999999999997</v>
      </c>
      <c r="L3245" s="49">
        <v>0.27200000000000002</v>
      </c>
      <c r="M3245" s="49">
        <v>0.247</v>
      </c>
      <c r="N3245" s="49">
        <v>0.61599999999999999</v>
      </c>
      <c r="O3245" s="49">
        <v>0.56699999999999995</v>
      </c>
      <c r="P3245" s="49">
        <v>0.61599999999999999</v>
      </c>
      <c r="Q3245" s="49">
        <v>0.60799999999999998</v>
      </c>
      <c r="R3245" s="49">
        <v>0.6</v>
      </c>
      <c r="S3245" s="49">
        <v>0.64300000000000002</v>
      </c>
      <c r="T3245" s="49">
        <v>0.67700000000000005</v>
      </c>
      <c r="U3245" s="49">
        <v>0.71199999999999997</v>
      </c>
      <c r="V3245" s="49">
        <v>0.747</v>
      </c>
    </row>
    <row r="3246" spans="1:22" ht="15.75" customHeight="1">
      <c r="A3246" s="139" t="s">
        <v>793</v>
      </c>
      <c r="B3246" s="139" t="s">
        <v>278</v>
      </c>
      <c r="C3246" s="139" t="s">
        <v>775</v>
      </c>
      <c r="D3246" s="139" t="s">
        <v>633</v>
      </c>
      <c r="E3246" s="139" t="s">
        <v>754</v>
      </c>
      <c r="F3246" s="49">
        <v>119</v>
      </c>
      <c r="G3246" s="49">
        <v>129</v>
      </c>
      <c r="H3246" s="49">
        <v>119</v>
      </c>
      <c r="I3246" s="49">
        <v>104</v>
      </c>
      <c r="J3246" s="49">
        <v>129</v>
      </c>
      <c r="K3246" s="49">
        <v>119</v>
      </c>
      <c r="L3246" s="49">
        <v>124</v>
      </c>
      <c r="M3246" s="49">
        <v>145</v>
      </c>
      <c r="N3246" s="49">
        <v>176</v>
      </c>
      <c r="O3246" s="49">
        <v>114</v>
      </c>
      <c r="P3246" s="49">
        <v>196</v>
      </c>
      <c r="Q3246" s="49">
        <v>197</v>
      </c>
      <c r="R3246" s="49">
        <v>176</v>
      </c>
      <c r="S3246" s="49">
        <v>138</v>
      </c>
      <c r="T3246" s="49">
        <v>97.8</v>
      </c>
      <c r="U3246" s="49">
        <v>57.6</v>
      </c>
      <c r="V3246" s="49">
        <v>53</v>
      </c>
    </row>
    <row r="3247" spans="1:22" ht="15.75" customHeight="1">
      <c r="A3247" s="139" t="s">
        <v>793</v>
      </c>
      <c r="B3247" s="139" t="s">
        <v>252</v>
      </c>
      <c r="C3247" s="139" t="s">
        <v>775</v>
      </c>
      <c r="D3247" s="139" t="s">
        <v>633</v>
      </c>
      <c r="E3247" s="139" t="s">
        <v>754</v>
      </c>
      <c r="F3247" s="49">
        <v>24.9</v>
      </c>
      <c r="G3247" s="49">
        <v>24.2</v>
      </c>
      <c r="H3247" s="49">
        <v>24.6</v>
      </c>
      <c r="I3247" s="49">
        <v>25</v>
      </c>
      <c r="J3247" s="49">
        <v>25</v>
      </c>
      <c r="K3247" s="49">
        <v>24.8</v>
      </c>
      <c r="L3247" s="49">
        <v>24.4</v>
      </c>
      <c r="M3247" s="49">
        <v>24.5</v>
      </c>
      <c r="N3247" s="49">
        <v>24.3</v>
      </c>
      <c r="O3247" s="49">
        <v>24.2</v>
      </c>
      <c r="P3247" s="49">
        <v>24.2</v>
      </c>
      <c r="Q3247" s="49">
        <v>25.3</v>
      </c>
      <c r="R3247" s="49">
        <v>23.2</v>
      </c>
      <c r="S3247" s="49">
        <v>24.2</v>
      </c>
      <c r="T3247" s="49">
        <v>24.1</v>
      </c>
      <c r="U3247" s="49">
        <v>24.1</v>
      </c>
      <c r="V3247" s="49">
        <v>24</v>
      </c>
    </row>
    <row r="3248" spans="1:22" ht="15.75" customHeight="1">
      <c r="A3248" s="139" t="s">
        <v>793</v>
      </c>
      <c r="B3248" s="139" t="s">
        <v>249</v>
      </c>
      <c r="C3248" s="139" t="s">
        <v>775</v>
      </c>
      <c r="D3248" s="139" t="s">
        <v>633</v>
      </c>
      <c r="E3248" s="139" t="s">
        <v>754</v>
      </c>
      <c r="F3248" s="49">
        <v>0.219</v>
      </c>
      <c r="G3248" s="49">
        <v>0.214</v>
      </c>
      <c r="H3248" s="49">
        <v>0.22</v>
      </c>
      <c r="I3248" s="49">
        <v>1.3</v>
      </c>
      <c r="J3248" s="49">
        <v>1.1399999999999999</v>
      </c>
      <c r="K3248" s="49">
        <v>1.17</v>
      </c>
      <c r="L3248" s="49">
        <v>0.32100000000000001</v>
      </c>
      <c r="M3248" s="49">
        <v>1.25</v>
      </c>
      <c r="N3248" s="49">
        <v>1.19</v>
      </c>
      <c r="O3248" s="49">
        <v>0.85</v>
      </c>
      <c r="P3248" s="49">
        <v>0.434</v>
      </c>
      <c r="Q3248" s="49">
        <v>0.91600000000000004</v>
      </c>
      <c r="R3248" s="49">
        <v>0.92100000000000004</v>
      </c>
      <c r="S3248" s="49">
        <v>1.1399999999999999</v>
      </c>
      <c r="T3248" s="49">
        <v>1.2</v>
      </c>
      <c r="U3248" s="49">
        <v>1.26</v>
      </c>
      <c r="V3248" s="49">
        <v>1.31</v>
      </c>
    </row>
    <row r="3249" spans="1:22" ht="15.75" customHeight="1">
      <c r="A3249" s="139" t="s">
        <v>793</v>
      </c>
      <c r="B3249" s="139" t="s">
        <v>270</v>
      </c>
      <c r="C3249" s="139" t="s">
        <v>775</v>
      </c>
      <c r="D3249" s="139" t="s">
        <v>633</v>
      </c>
      <c r="E3249" s="139" t="s">
        <v>754</v>
      </c>
      <c r="F3249" s="49">
        <v>3.9100000000000002E-4</v>
      </c>
      <c r="G3249" s="49">
        <v>2.03E-4</v>
      </c>
      <c r="H3249" s="49">
        <v>1.9900000000000001E-4</v>
      </c>
      <c r="I3249" s="49">
        <v>5.49E-5</v>
      </c>
      <c r="J3249" s="49">
        <v>1.46E-4</v>
      </c>
      <c r="K3249" s="49">
        <v>1.08E-4</v>
      </c>
      <c r="L3249" s="49">
        <v>8.1200000000000002E-6</v>
      </c>
      <c r="M3249" s="49">
        <v>6.4099999999999996E-6</v>
      </c>
      <c r="N3249" s="49">
        <v>5.5999999999999999E-5</v>
      </c>
      <c r="O3249" s="49">
        <v>6.6500000000000001E-4</v>
      </c>
      <c r="P3249" s="49">
        <v>7.1500000000000003E-4</v>
      </c>
      <c r="Q3249" s="49">
        <v>6.9800000000000005E-4</v>
      </c>
      <c r="R3249" s="49">
        <v>7.3200000000000001E-4</v>
      </c>
      <c r="S3249" s="49">
        <v>4.6299999999999998E-4</v>
      </c>
      <c r="T3249" s="49">
        <v>4.7800000000000002E-4</v>
      </c>
      <c r="U3249" s="49">
        <v>4.9200000000000003E-4</v>
      </c>
      <c r="V3249" s="49">
        <v>5.0699999999999996E-4</v>
      </c>
    </row>
    <row r="3250" spans="1:22" ht="15.75" customHeight="1">
      <c r="A3250" s="139" t="s">
        <v>793</v>
      </c>
      <c r="B3250" s="139" t="s">
        <v>258</v>
      </c>
      <c r="C3250" s="139" t="s">
        <v>775</v>
      </c>
      <c r="D3250" s="139" t="s">
        <v>633</v>
      </c>
      <c r="E3250" s="139" t="s">
        <v>754</v>
      </c>
      <c r="F3250" s="49">
        <v>4.68</v>
      </c>
      <c r="G3250" s="49">
        <v>4.6900000000000004</v>
      </c>
      <c r="H3250" s="49">
        <v>4.67</v>
      </c>
      <c r="I3250" s="49">
        <v>4.6100000000000003</v>
      </c>
      <c r="J3250" s="49">
        <v>4.57</v>
      </c>
      <c r="K3250" s="49">
        <v>4.5199999999999996</v>
      </c>
      <c r="L3250" s="49">
        <v>4.51</v>
      </c>
      <c r="M3250" s="49">
        <v>4.46</v>
      </c>
      <c r="N3250" s="49">
        <v>4.41</v>
      </c>
      <c r="O3250" s="49">
        <v>4.3600000000000003</v>
      </c>
      <c r="P3250" s="49">
        <v>4.3099999999999996</v>
      </c>
      <c r="Q3250" s="49">
        <v>4.26</v>
      </c>
      <c r="R3250" s="49">
        <v>4.21</v>
      </c>
      <c r="S3250" s="49">
        <v>4.2</v>
      </c>
      <c r="T3250" s="49">
        <v>4.17</v>
      </c>
      <c r="U3250" s="49">
        <v>3.99</v>
      </c>
      <c r="V3250" s="49">
        <v>3.96</v>
      </c>
    </row>
    <row r="3251" spans="1:22" ht="15.75" customHeight="1">
      <c r="A3251" s="139" t="s">
        <v>793</v>
      </c>
      <c r="B3251" s="139" t="s">
        <v>262</v>
      </c>
      <c r="C3251" s="139" t="s">
        <v>775</v>
      </c>
      <c r="D3251" s="139" t="s">
        <v>633</v>
      </c>
      <c r="E3251" s="139" t="s">
        <v>754</v>
      </c>
      <c r="F3251" s="49">
        <v>5.5599999999999997E-2</v>
      </c>
      <c r="G3251" s="49">
        <v>7.3499999999999996E-2</v>
      </c>
      <c r="H3251" s="49">
        <v>7.0300000000000001E-2</v>
      </c>
      <c r="I3251" s="49">
        <v>0.80400000000000005</v>
      </c>
      <c r="J3251" s="49">
        <v>0.68799999999999994</v>
      </c>
      <c r="K3251" s="49">
        <v>0.71499999999999997</v>
      </c>
      <c r="L3251" s="49">
        <v>8.6400000000000005E-2</v>
      </c>
      <c r="M3251" s="49">
        <v>0.747</v>
      </c>
      <c r="N3251" s="49">
        <v>0.7</v>
      </c>
      <c r="O3251" s="49">
        <v>0.44500000000000001</v>
      </c>
      <c r="P3251" s="49">
        <v>0.109</v>
      </c>
      <c r="Q3251" s="49">
        <v>0.46400000000000002</v>
      </c>
      <c r="R3251" s="49">
        <v>0.46600000000000003</v>
      </c>
      <c r="S3251" s="49">
        <v>0.61199999999999999</v>
      </c>
      <c r="T3251" s="49">
        <v>0.64300000000000002</v>
      </c>
      <c r="U3251" s="49">
        <v>0.67400000000000004</v>
      </c>
      <c r="V3251" s="49">
        <v>0.70499999999999996</v>
      </c>
    </row>
    <row r="3252" spans="1:22" ht="15.75" customHeight="1">
      <c r="A3252" s="139" t="s">
        <v>793</v>
      </c>
      <c r="B3252" s="139" t="s">
        <v>268</v>
      </c>
      <c r="C3252" s="139" t="s">
        <v>775</v>
      </c>
      <c r="D3252" s="139" t="s">
        <v>633</v>
      </c>
      <c r="E3252" s="139" t="s">
        <v>754</v>
      </c>
      <c r="F3252" s="49">
        <v>502</v>
      </c>
      <c r="G3252" s="49">
        <v>345</v>
      </c>
      <c r="H3252" s="49">
        <v>451</v>
      </c>
      <c r="I3252" s="49">
        <v>396</v>
      </c>
      <c r="J3252" s="49">
        <v>392</v>
      </c>
      <c r="K3252" s="49">
        <v>249</v>
      </c>
      <c r="L3252" s="49">
        <v>169</v>
      </c>
      <c r="M3252" s="49">
        <v>147</v>
      </c>
      <c r="N3252" s="49">
        <v>172</v>
      </c>
      <c r="O3252" s="49">
        <v>139</v>
      </c>
      <c r="P3252" s="49">
        <v>165</v>
      </c>
      <c r="Q3252" s="49">
        <v>180</v>
      </c>
      <c r="R3252" s="49">
        <v>154</v>
      </c>
      <c r="S3252" s="49">
        <v>187</v>
      </c>
      <c r="T3252" s="49">
        <v>187</v>
      </c>
      <c r="U3252" s="49">
        <v>72.8</v>
      </c>
      <c r="V3252" s="49">
        <v>49.9</v>
      </c>
    </row>
    <row r="3253" spans="1:22" ht="15.75" customHeight="1">
      <c r="A3253" s="139" t="s">
        <v>793</v>
      </c>
      <c r="B3253" s="139" t="s">
        <v>274</v>
      </c>
      <c r="C3253" s="139" t="s">
        <v>775</v>
      </c>
      <c r="D3253" s="139" t="s">
        <v>633</v>
      </c>
      <c r="E3253" s="139" t="s">
        <v>754</v>
      </c>
      <c r="F3253" s="49">
        <v>5110</v>
      </c>
      <c r="G3253" s="49">
        <v>5650</v>
      </c>
      <c r="H3253" s="49">
        <v>4610</v>
      </c>
      <c r="I3253" s="49">
        <v>3470</v>
      </c>
      <c r="J3253" s="49">
        <v>3600</v>
      </c>
      <c r="K3253" s="49">
        <v>4810</v>
      </c>
      <c r="L3253" s="49">
        <v>3590</v>
      </c>
      <c r="M3253" s="49">
        <v>3850</v>
      </c>
      <c r="N3253" s="49">
        <v>4180</v>
      </c>
      <c r="O3253" s="49">
        <v>6540</v>
      </c>
      <c r="P3253" s="49">
        <v>5140</v>
      </c>
      <c r="Q3253" s="49">
        <v>3620</v>
      </c>
      <c r="R3253" s="49">
        <v>3110</v>
      </c>
      <c r="S3253" s="49">
        <v>2810</v>
      </c>
      <c r="T3253" s="49">
        <v>3480</v>
      </c>
      <c r="U3253" s="49">
        <v>3480</v>
      </c>
      <c r="V3253" s="49">
        <v>3380</v>
      </c>
    </row>
    <row r="3254" spans="1:22" ht="15.75" customHeight="1">
      <c r="A3254" s="139" t="s">
        <v>793</v>
      </c>
      <c r="B3254" s="139" t="s">
        <v>256</v>
      </c>
      <c r="C3254" s="139" t="s">
        <v>775</v>
      </c>
      <c r="D3254" s="139" t="s">
        <v>633</v>
      </c>
      <c r="E3254" s="139" t="s">
        <v>754</v>
      </c>
      <c r="F3254" s="49">
        <v>0</v>
      </c>
      <c r="G3254" s="49">
        <v>0</v>
      </c>
      <c r="H3254" s="49">
        <v>0</v>
      </c>
      <c r="I3254" s="49">
        <v>0</v>
      </c>
      <c r="J3254" s="49">
        <v>0</v>
      </c>
      <c r="K3254" s="49">
        <v>0</v>
      </c>
      <c r="L3254" s="49">
        <v>0</v>
      </c>
      <c r="M3254" s="49">
        <v>3.67</v>
      </c>
      <c r="N3254" s="49">
        <v>3.67</v>
      </c>
      <c r="O3254" s="49">
        <v>3.67</v>
      </c>
      <c r="P3254" s="49">
        <v>3.67</v>
      </c>
      <c r="Q3254" s="49">
        <v>3.67</v>
      </c>
      <c r="R3254" s="49">
        <v>3.67</v>
      </c>
      <c r="S3254" s="49">
        <v>3.67</v>
      </c>
      <c r="T3254" s="49">
        <v>0</v>
      </c>
      <c r="U3254" s="49">
        <v>3.91</v>
      </c>
      <c r="V3254" s="49">
        <v>4.1900000000000004</v>
      </c>
    </row>
    <row r="3255" spans="1:22" ht="15.75" customHeight="1">
      <c r="A3255" s="139" t="s">
        <v>793</v>
      </c>
      <c r="B3255" s="139" t="s">
        <v>276</v>
      </c>
      <c r="C3255" s="139" t="s">
        <v>775</v>
      </c>
      <c r="D3255" s="139" t="s">
        <v>633</v>
      </c>
      <c r="E3255" s="139" t="s">
        <v>754</v>
      </c>
      <c r="F3255" s="49">
        <v>708</v>
      </c>
      <c r="G3255" s="49">
        <v>583</v>
      </c>
      <c r="H3255" s="49">
        <v>686</v>
      </c>
      <c r="I3255" s="49">
        <v>733</v>
      </c>
      <c r="J3255" s="49">
        <v>623</v>
      </c>
      <c r="K3255" s="49">
        <v>528</v>
      </c>
      <c r="L3255" s="49">
        <v>528</v>
      </c>
      <c r="M3255" s="49">
        <v>524</v>
      </c>
      <c r="N3255" s="49">
        <v>444</v>
      </c>
      <c r="O3255" s="49">
        <v>396</v>
      </c>
      <c r="P3255" s="49">
        <v>345</v>
      </c>
      <c r="Q3255" s="49">
        <v>301</v>
      </c>
      <c r="R3255" s="49">
        <v>315</v>
      </c>
      <c r="S3255" s="49">
        <v>348</v>
      </c>
      <c r="T3255" s="49">
        <v>466</v>
      </c>
      <c r="U3255" s="49">
        <v>277</v>
      </c>
      <c r="V3255" s="49">
        <v>249</v>
      </c>
    </row>
    <row r="3256" spans="1:22" ht="15.75" customHeight="1">
      <c r="A3256" s="139" t="s">
        <v>793</v>
      </c>
      <c r="B3256" s="139" t="s">
        <v>266</v>
      </c>
      <c r="C3256" s="139" t="s">
        <v>775</v>
      </c>
      <c r="D3256" s="139" t="s">
        <v>633</v>
      </c>
      <c r="E3256" s="139" t="s">
        <v>754</v>
      </c>
      <c r="F3256" s="49">
        <v>0.64</v>
      </c>
      <c r="G3256" s="49">
        <v>0.61199999999999999</v>
      </c>
      <c r="H3256" s="49">
        <v>0.27</v>
      </c>
      <c r="I3256" s="49">
        <v>0.27400000000000002</v>
      </c>
      <c r="J3256" s="49">
        <v>0.20599999999999999</v>
      </c>
      <c r="K3256" s="49">
        <v>0.25900000000000001</v>
      </c>
      <c r="L3256" s="49">
        <v>0.26</v>
      </c>
      <c r="M3256" s="49">
        <v>0.20300000000000001</v>
      </c>
      <c r="N3256" s="49">
        <v>0.2</v>
      </c>
      <c r="O3256" s="49">
        <v>0.185</v>
      </c>
      <c r="P3256" s="49">
        <v>0.16200000000000001</v>
      </c>
      <c r="Q3256" s="49">
        <v>0.153</v>
      </c>
      <c r="R3256" s="49">
        <v>0.14499999999999999</v>
      </c>
      <c r="S3256" s="49">
        <v>2.9499999999999998E-2</v>
      </c>
      <c r="T3256" s="49">
        <v>0</v>
      </c>
      <c r="U3256" s="49">
        <v>0</v>
      </c>
      <c r="V3256" s="49">
        <v>0</v>
      </c>
    </row>
    <row r="3257" spans="1:22" ht="15.75" customHeight="1">
      <c r="A3257" s="139" t="s">
        <v>793</v>
      </c>
      <c r="B3257" s="139" t="s">
        <v>272</v>
      </c>
      <c r="C3257" s="139" t="s">
        <v>775</v>
      </c>
      <c r="D3257" s="139" t="s">
        <v>633</v>
      </c>
      <c r="E3257" s="139" t="s">
        <v>754</v>
      </c>
      <c r="F3257" s="49">
        <v>6.2700000000000006E-5</v>
      </c>
      <c r="G3257" s="49">
        <v>5.2599999999999998E-5</v>
      </c>
      <c r="H3257" s="49">
        <v>5.0300000000000003E-5</v>
      </c>
      <c r="I3257" s="49">
        <v>5.02E-5</v>
      </c>
      <c r="J3257" s="49">
        <v>5.3499999999999999E-5</v>
      </c>
      <c r="K3257" s="49">
        <v>5.6100000000000002E-5</v>
      </c>
      <c r="L3257" s="49">
        <v>5.8999999999999998E-5</v>
      </c>
      <c r="M3257" s="49">
        <v>6.1799999999999998E-5</v>
      </c>
      <c r="N3257" s="49">
        <v>6.4700000000000001E-5</v>
      </c>
      <c r="O3257" s="49">
        <v>6.7600000000000003E-5</v>
      </c>
      <c r="P3257" s="49">
        <v>7.0400000000000004E-5</v>
      </c>
      <c r="Q3257" s="49">
        <v>5.3000000000000001E-5</v>
      </c>
      <c r="R3257" s="49">
        <v>5.1600000000000001E-5</v>
      </c>
      <c r="S3257" s="49">
        <v>5.02E-5</v>
      </c>
      <c r="T3257" s="49">
        <v>4.8900000000000003E-5</v>
      </c>
      <c r="U3257" s="49">
        <v>4.7500000000000003E-5</v>
      </c>
      <c r="V3257" s="49">
        <v>4.6100000000000002E-5</v>
      </c>
    </row>
    <row r="3258" spans="1:22" ht="15.75" customHeight="1">
      <c r="A3258" s="139" t="s">
        <v>793</v>
      </c>
      <c r="B3258" s="139" t="s">
        <v>294</v>
      </c>
      <c r="C3258" s="139" t="s">
        <v>775</v>
      </c>
      <c r="D3258" s="139" t="s">
        <v>633</v>
      </c>
      <c r="E3258" s="139" t="s">
        <v>754</v>
      </c>
      <c r="F3258" s="49">
        <v>6.3700000000000007E-2</v>
      </c>
      <c r="G3258" s="49">
        <v>0.10299999999999999</v>
      </c>
      <c r="H3258" s="49">
        <v>0.127</v>
      </c>
      <c r="I3258" s="49">
        <v>0.161</v>
      </c>
      <c r="J3258" s="49">
        <v>0.28499999999999998</v>
      </c>
      <c r="K3258" s="49">
        <v>0.29199999999999998</v>
      </c>
      <c r="L3258" s="49">
        <v>0.28999999999999998</v>
      </c>
      <c r="M3258" s="49">
        <v>0.27800000000000002</v>
      </c>
      <c r="N3258" s="49">
        <v>0.26700000000000002</v>
      </c>
      <c r="O3258" s="49">
        <v>0.24199999999999999</v>
      </c>
      <c r="P3258" s="49">
        <v>0.222</v>
      </c>
      <c r="Q3258" s="49">
        <v>0.216</v>
      </c>
      <c r="R3258" s="49">
        <v>0.22800000000000001</v>
      </c>
      <c r="S3258" s="49">
        <v>0.312</v>
      </c>
      <c r="T3258" s="49">
        <v>0.32700000000000001</v>
      </c>
      <c r="U3258" s="49">
        <v>0.34300000000000003</v>
      </c>
      <c r="V3258" s="49">
        <v>0.35799999999999998</v>
      </c>
    </row>
    <row r="3259" spans="1:22" ht="15.75" customHeight="1">
      <c r="A3259" s="139" t="s">
        <v>793</v>
      </c>
      <c r="B3259" s="139" t="s">
        <v>290</v>
      </c>
      <c r="C3259" s="139" t="s">
        <v>775</v>
      </c>
      <c r="D3259" s="139" t="s">
        <v>633</v>
      </c>
      <c r="E3259" s="139" t="s">
        <v>754</v>
      </c>
      <c r="F3259" s="49">
        <v>4630</v>
      </c>
      <c r="G3259" s="49">
        <v>4040</v>
      </c>
      <c r="H3259" s="49">
        <v>4300</v>
      </c>
      <c r="I3259" s="49">
        <v>4080</v>
      </c>
      <c r="J3259" s="49">
        <v>3760</v>
      </c>
      <c r="K3259" s="49">
        <v>3630</v>
      </c>
      <c r="L3259" s="49">
        <v>3960</v>
      </c>
      <c r="M3259" s="49">
        <v>3600</v>
      </c>
      <c r="N3259" s="49">
        <v>3510</v>
      </c>
      <c r="O3259" s="49">
        <v>3060</v>
      </c>
      <c r="P3259" s="49">
        <v>2950</v>
      </c>
      <c r="Q3259" s="49">
        <v>3200</v>
      </c>
      <c r="R3259" s="49">
        <v>3550</v>
      </c>
      <c r="S3259" s="49">
        <v>3600</v>
      </c>
      <c r="T3259" s="49">
        <v>3880</v>
      </c>
      <c r="U3259" s="49">
        <v>3810</v>
      </c>
      <c r="V3259" s="49">
        <v>3600</v>
      </c>
    </row>
    <row r="3260" spans="1:22" ht="15.75" customHeight="1">
      <c r="A3260" s="139" t="s">
        <v>793</v>
      </c>
      <c r="B3260" s="139" t="s">
        <v>564</v>
      </c>
      <c r="C3260" s="139" t="s">
        <v>775</v>
      </c>
      <c r="D3260" s="139" t="s">
        <v>633</v>
      </c>
      <c r="E3260" s="139" t="s">
        <v>754</v>
      </c>
      <c r="F3260" s="49">
        <v>2.16</v>
      </c>
      <c r="G3260" s="49">
        <v>2.25</v>
      </c>
      <c r="H3260" s="49">
        <v>2.25</v>
      </c>
      <c r="I3260" s="49">
        <v>2.12</v>
      </c>
      <c r="J3260" s="49">
        <v>2.39</v>
      </c>
      <c r="K3260" s="49">
        <v>2.2400000000000002</v>
      </c>
      <c r="L3260" s="49">
        <v>2.56</v>
      </c>
      <c r="M3260" s="49">
        <v>2.17</v>
      </c>
      <c r="N3260" s="49">
        <v>2.36</v>
      </c>
      <c r="O3260" s="49">
        <v>2.2200000000000002</v>
      </c>
      <c r="P3260" s="49">
        <v>2.09</v>
      </c>
      <c r="Q3260" s="49">
        <v>2.0499999999999998</v>
      </c>
      <c r="R3260" s="49">
        <v>1.58</v>
      </c>
      <c r="S3260" s="49">
        <v>1.27</v>
      </c>
      <c r="T3260" s="49">
        <v>1.1200000000000001</v>
      </c>
      <c r="U3260" s="49">
        <v>0.92400000000000004</v>
      </c>
      <c r="V3260" s="49">
        <v>0.95</v>
      </c>
    </row>
    <row r="3261" spans="1:22" ht="15.75" customHeight="1">
      <c r="A3261" s="139" t="s">
        <v>793</v>
      </c>
      <c r="B3261" s="139" t="s">
        <v>298</v>
      </c>
      <c r="C3261" s="139" t="s">
        <v>775</v>
      </c>
      <c r="D3261" s="139" t="s">
        <v>633</v>
      </c>
      <c r="E3261" s="139" t="s">
        <v>754</v>
      </c>
      <c r="F3261" s="49">
        <v>297</v>
      </c>
      <c r="G3261" s="49">
        <v>297</v>
      </c>
      <c r="H3261" s="49">
        <v>183</v>
      </c>
      <c r="I3261" s="49">
        <v>183</v>
      </c>
      <c r="J3261" s="49">
        <v>180</v>
      </c>
      <c r="K3261" s="49">
        <v>139</v>
      </c>
      <c r="L3261" s="49">
        <v>106</v>
      </c>
      <c r="M3261" s="49">
        <v>370</v>
      </c>
      <c r="N3261" s="49">
        <v>378</v>
      </c>
      <c r="O3261" s="49">
        <v>80.7</v>
      </c>
      <c r="P3261" s="49">
        <v>51.3</v>
      </c>
      <c r="Q3261" s="49">
        <v>58.7</v>
      </c>
      <c r="R3261" s="49">
        <v>106</v>
      </c>
      <c r="S3261" s="49">
        <v>121</v>
      </c>
      <c r="T3261" s="49">
        <v>47.7</v>
      </c>
      <c r="U3261" s="49">
        <v>61.4</v>
      </c>
      <c r="V3261" s="49">
        <v>47.4</v>
      </c>
    </row>
    <row r="3262" spans="1:22" ht="15.75" customHeight="1">
      <c r="A3262" s="139" t="s">
        <v>793</v>
      </c>
      <c r="B3262" s="139" t="s">
        <v>300</v>
      </c>
      <c r="C3262" s="139" t="s">
        <v>775</v>
      </c>
      <c r="D3262" s="139" t="s">
        <v>633</v>
      </c>
      <c r="E3262" s="139" t="s">
        <v>754</v>
      </c>
      <c r="F3262" s="49">
        <v>0</v>
      </c>
      <c r="G3262" s="49">
        <v>0</v>
      </c>
      <c r="H3262" s="49">
        <v>0</v>
      </c>
      <c r="I3262" s="49">
        <v>0</v>
      </c>
      <c r="J3262" s="49">
        <v>0</v>
      </c>
      <c r="K3262" s="49">
        <v>0</v>
      </c>
      <c r="L3262" s="49">
        <v>0</v>
      </c>
      <c r="M3262" s="49">
        <v>0</v>
      </c>
      <c r="N3262" s="49">
        <v>0</v>
      </c>
      <c r="O3262" s="49">
        <v>0</v>
      </c>
      <c r="P3262" s="49">
        <v>0</v>
      </c>
      <c r="Q3262" s="49">
        <v>0</v>
      </c>
      <c r="R3262" s="49">
        <v>0</v>
      </c>
      <c r="S3262" s="49">
        <v>0</v>
      </c>
      <c r="T3262" s="49">
        <v>0</v>
      </c>
      <c r="U3262" s="49">
        <v>0</v>
      </c>
      <c r="V3262" s="49">
        <v>0</v>
      </c>
    </row>
    <row r="3263" spans="1:22" ht="15.75" customHeight="1">
      <c r="A3263" s="139" t="s">
        <v>793</v>
      </c>
      <c r="B3263" s="139" t="s">
        <v>312</v>
      </c>
      <c r="C3263" s="139" t="s">
        <v>775</v>
      </c>
      <c r="D3263" s="139" t="s">
        <v>633</v>
      </c>
      <c r="E3263" s="139" t="s">
        <v>754</v>
      </c>
      <c r="F3263" s="49">
        <v>179</v>
      </c>
      <c r="G3263" s="49">
        <v>265</v>
      </c>
      <c r="H3263" s="49">
        <v>518</v>
      </c>
      <c r="I3263" s="49">
        <v>179</v>
      </c>
      <c r="J3263" s="49">
        <v>56.7</v>
      </c>
      <c r="K3263" s="49">
        <v>76.3</v>
      </c>
      <c r="L3263" s="49">
        <v>87.5</v>
      </c>
      <c r="M3263" s="49">
        <v>128</v>
      </c>
      <c r="N3263" s="49">
        <v>133</v>
      </c>
      <c r="O3263" s="49">
        <v>158</v>
      </c>
      <c r="P3263" s="49">
        <v>168</v>
      </c>
      <c r="Q3263" s="49">
        <v>229</v>
      </c>
      <c r="R3263" s="49">
        <v>219</v>
      </c>
      <c r="S3263" s="49">
        <v>153</v>
      </c>
      <c r="T3263" s="49">
        <v>149</v>
      </c>
      <c r="U3263" s="49">
        <v>145</v>
      </c>
      <c r="V3263" s="49">
        <v>141</v>
      </c>
    </row>
    <row r="3264" spans="1:22" ht="15.75" customHeight="1">
      <c r="A3264" s="139" t="s">
        <v>793</v>
      </c>
      <c r="B3264" s="139" t="s">
        <v>288</v>
      </c>
      <c r="C3264" s="139" t="s">
        <v>775</v>
      </c>
      <c r="D3264" s="139" t="s">
        <v>633</v>
      </c>
      <c r="E3264" s="139" t="s">
        <v>754</v>
      </c>
      <c r="F3264" s="49">
        <v>6400</v>
      </c>
      <c r="G3264" s="49">
        <v>6020</v>
      </c>
      <c r="H3264" s="49">
        <v>5490</v>
      </c>
      <c r="I3264" s="49">
        <v>5280</v>
      </c>
      <c r="J3264" s="49">
        <v>5470</v>
      </c>
      <c r="K3264" s="49">
        <v>5610</v>
      </c>
      <c r="L3264" s="49">
        <v>5690</v>
      </c>
      <c r="M3264" s="49">
        <v>5670</v>
      </c>
      <c r="N3264" s="49">
        <v>5860</v>
      </c>
      <c r="O3264" s="49">
        <v>5920</v>
      </c>
      <c r="P3264" s="49">
        <v>5040</v>
      </c>
      <c r="Q3264" s="49">
        <v>4630</v>
      </c>
      <c r="R3264" s="49">
        <v>4530</v>
      </c>
      <c r="S3264" s="49">
        <v>4750</v>
      </c>
      <c r="T3264" s="49">
        <v>4630</v>
      </c>
      <c r="U3264" s="49">
        <v>4520</v>
      </c>
      <c r="V3264" s="49">
        <v>4410</v>
      </c>
    </row>
    <row r="3265" spans="1:22" ht="15.75" customHeight="1">
      <c r="A3265" s="139" t="s">
        <v>793</v>
      </c>
      <c r="B3265" s="139" t="s">
        <v>308</v>
      </c>
      <c r="C3265" s="139" t="s">
        <v>775</v>
      </c>
      <c r="D3265" s="139" t="s">
        <v>633</v>
      </c>
      <c r="E3265" s="139" t="s">
        <v>754</v>
      </c>
      <c r="F3265" s="49">
        <v>832</v>
      </c>
      <c r="G3265" s="49">
        <v>899</v>
      </c>
      <c r="H3265" s="49">
        <v>901</v>
      </c>
      <c r="I3265" s="49">
        <v>1110</v>
      </c>
      <c r="J3265" s="49">
        <v>894</v>
      </c>
      <c r="K3265" s="49">
        <v>840</v>
      </c>
      <c r="L3265" s="49">
        <v>799</v>
      </c>
      <c r="M3265" s="49">
        <v>918</v>
      </c>
      <c r="N3265" s="49">
        <v>860</v>
      </c>
      <c r="O3265" s="49">
        <v>745</v>
      </c>
      <c r="P3265" s="49">
        <v>729</v>
      </c>
      <c r="Q3265" s="49">
        <v>692</v>
      </c>
      <c r="R3265" s="49">
        <v>692</v>
      </c>
      <c r="S3265" s="49">
        <v>693</v>
      </c>
      <c r="T3265" s="49">
        <v>672</v>
      </c>
      <c r="U3265" s="49">
        <v>651</v>
      </c>
      <c r="V3265" s="49">
        <v>629</v>
      </c>
    </row>
    <row r="3266" spans="1:22" ht="15.75" customHeight="1">
      <c r="A3266" s="139" t="s">
        <v>793</v>
      </c>
      <c r="B3266" s="139" t="s">
        <v>306</v>
      </c>
      <c r="C3266" s="139" t="s">
        <v>775</v>
      </c>
      <c r="D3266" s="139" t="s">
        <v>633</v>
      </c>
      <c r="E3266" s="139" t="s">
        <v>754</v>
      </c>
      <c r="F3266" s="49">
        <v>242</v>
      </c>
      <c r="G3266" s="49">
        <v>0</v>
      </c>
      <c r="H3266" s="49">
        <v>0</v>
      </c>
      <c r="I3266" s="49">
        <v>0</v>
      </c>
      <c r="J3266" s="49">
        <v>0</v>
      </c>
      <c r="K3266" s="49">
        <v>0</v>
      </c>
      <c r="L3266" s="49">
        <v>0</v>
      </c>
      <c r="M3266" s="49">
        <v>0</v>
      </c>
      <c r="N3266" s="49">
        <v>0</v>
      </c>
      <c r="O3266" s="49">
        <v>0</v>
      </c>
      <c r="P3266" s="49">
        <v>0</v>
      </c>
      <c r="Q3266" s="49">
        <v>0</v>
      </c>
      <c r="R3266" s="49">
        <v>0</v>
      </c>
      <c r="S3266" s="49">
        <v>0</v>
      </c>
      <c r="T3266" s="49">
        <v>0</v>
      </c>
      <c r="U3266" s="49">
        <v>0</v>
      </c>
      <c r="V3266" s="49">
        <v>0</v>
      </c>
    </row>
    <row r="3267" spans="1:22" ht="15.75" customHeight="1">
      <c r="A3267" s="139" t="s">
        <v>793</v>
      </c>
      <c r="B3267" s="139" t="s">
        <v>302</v>
      </c>
      <c r="C3267" s="139" t="s">
        <v>775</v>
      </c>
      <c r="D3267" s="139" t="s">
        <v>633</v>
      </c>
      <c r="E3267" s="139" t="s">
        <v>754</v>
      </c>
      <c r="F3267" s="49">
        <v>975</v>
      </c>
      <c r="G3267" s="49">
        <v>700</v>
      </c>
      <c r="H3267" s="49">
        <v>1090</v>
      </c>
      <c r="I3267" s="49">
        <v>986</v>
      </c>
      <c r="J3267" s="49">
        <v>972</v>
      </c>
      <c r="K3267" s="49">
        <v>755</v>
      </c>
      <c r="L3267" s="49">
        <v>532</v>
      </c>
      <c r="M3267" s="49">
        <v>532</v>
      </c>
      <c r="N3267" s="49">
        <v>484</v>
      </c>
      <c r="O3267" s="49">
        <v>994</v>
      </c>
      <c r="P3267" s="49">
        <v>1080</v>
      </c>
      <c r="Q3267" s="49">
        <v>1320</v>
      </c>
      <c r="R3267" s="49">
        <v>1320</v>
      </c>
      <c r="S3267" s="49">
        <v>5350</v>
      </c>
      <c r="T3267" s="49">
        <v>799</v>
      </c>
      <c r="U3267" s="49">
        <v>2050</v>
      </c>
      <c r="V3267" s="49">
        <v>2150</v>
      </c>
    </row>
    <row r="3268" spans="1:22" ht="15.75" customHeight="1">
      <c r="A3268" s="139" t="s">
        <v>793</v>
      </c>
      <c r="B3268" s="139" t="s">
        <v>304</v>
      </c>
      <c r="C3268" s="139" t="s">
        <v>775</v>
      </c>
      <c r="D3268" s="139" t="s">
        <v>633</v>
      </c>
      <c r="E3268" s="139" t="s">
        <v>754</v>
      </c>
      <c r="F3268" s="49">
        <v>1.8599999999999998E-2</v>
      </c>
      <c r="G3268" s="49">
        <v>3.0800000000000001E-2</v>
      </c>
      <c r="H3268" s="49">
        <v>3.7400000000000003E-2</v>
      </c>
      <c r="I3268" s="49">
        <v>4.7699999999999999E-2</v>
      </c>
      <c r="J3268" s="49">
        <v>8.4699999999999998E-2</v>
      </c>
      <c r="K3268" s="49">
        <v>8.6900000000000005E-2</v>
      </c>
      <c r="L3268" s="49">
        <v>8.6300000000000002E-2</v>
      </c>
      <c r="M3268" s="49">
        <v>8.2799999999999999E-2</v>
      </c>
      <c r="N3268" s="49">
        <v>7.9399999999999998E-2</v>
      </c>
      <c r="O3268" s="49">
        <v>7.1900000000000006E-2</v>
      </c>
      <c r="P3268" s="49">
        <v>6.6199999999999995E-2</v>
      </c>
      <c r="Q3268" s="49">
        <v>6.4199999999999993E-2</v>
      </c>
      <c r="R3268" s="49">
        <v>6.7799999999999999E-2</v>
      </c>
      <c r="S3268" s="49">
        <v>9.3200000000000005E-2</v>
      </c>
      <c r="T3268" s="49">
        <v>9.7699999999999995E-2</v>
      </c>
      <c r="U3268" s="49">
        <v>0.10199999999999999</v>
      </c>
      <c r="V3268" s="49">
        <v>0.107</v>
      </c>
    </row>
    <row r="3269" spans="1:22" ht="15.75" customHeight="1">
      <c r="A3269" s="139" t="s">
        <v>793</v>
      </c>
      <c r="B3269" s="139" t="s">
        <v>292</v>
      </c>
      <c r="C3269" s="139" t="s">
        <v>775</v>
      </c>
      <c r="D3269" s="139" t="s">
        <v>633</v>
      </c>
      <c r="E3269" s="139" t="s">
        <v>754</v>
      </c>
      <c r="F3269" s="49">
        <v>4.3499999999999997E-2</v>
      </c>
      <c r="G3269" s="49">
        <v>4.8300000000000003E-2</v>
      </c>
      <c r="H3269" s="49">
        <v>6.0999999999999999E-2</v>
      </c>
      <c r="I3269" s="49">
        <v>7.7799999999999994E-2</v>
      </c>
      <c r="J3269" s="49">
        <v>0.13500000000000001</v>
      </c>
      <c r="K3269" s="49">
        <v>0.13900000000000001</v>
      </c>
      <c r="L3269" s="49">
        <v>0.13400000000000001</v>
      </c>
      <c r="M3269" s="49">
        <v>0.13</v>
      </c>
      <c r="N3269" s="49">
        <v>0.124</v>
      </c>
      <c r="O3269" s="49">
        <v>0.112</v>
      </c>
      <c r="P3269" s="49">
        <v>0.10299999999999999</v>
      </c>
      <c r="Q3269" s="49">
        <v>0.1</v>
      </c>
      <c r="R3269" s="49">
        <v>0.106</v>
      </c>
      <c r="S3269" s="49">
        <v>0.14499999999999999</v>
      </c>
      <c r="T3269" s="49">
        <v>0.151</v>
      </c>
      <c r="U3269" s="49">
        <v>0.158</v>
      </c>
      <c r="V3269" s="49">
        <v>0.16500000000000001</v>
      </c>
    </row>
    <row r="3270" spans="1:22" ht="15.75" customHeight="1">
      <c r="A3270" s="139" t="s">
        <v>793</v>
      </c>
      <c r="B3270" s="139" t="s">
        <v>310</v>
      </c>
      <c r="C3270" s="139" t="s">
        <v>775</v>
      </c>
      <c r="D3270" s="139" t="s">
        <v>633</v>
      </c>
      <c r="E3270" s="139" t="s">
        <v>754</v>
      </c>
      <c r="F3270" s="49">
        <v>1.9400000000000001E-5</v>
      </c>
      <c r="G3270" s="49">
        <v>1.1900000000000001E-4</v>
      </c>
      <c r="H3270" s="49">
        <v>2.0000000000000001E-4</v>
      </c>
      <c r="I3270" s="49">
        <v>2.2000000000000001E-4</v>
      </c>
      <c r="J3270" s="49">
        <v>2.2100000000000001E-4</v>
      </c>
      <c r="K3270" s="49">
        <v>3.4200000000000002E-4</v>
      </c>
      <c r="L3270" s="49">
        <v>5.71E-4</v>
      </c>
      <c r="M3270" s="49">
        <v>6.6500000000000001E-4</v>
      </c>
      <c r="N3270" s="49">
        <v>5.5800000000000001E-4</v>
      </c>
      <c r="O3270" s="49">
        <v>4.0999999999999999E-4</v>
      </c>
      <c r="P3270" s="49">
        <v>5.1599999999999997E-4</v>
      </c>
      <c r="Q3270" s="49">
        <v>1.6200000000000001E-4</v>
      </c>
      <c r="R3270" s="49">
        <v>5.1000000000000004E-4</v>
      </c>
      <c r="S3270" s="49">
        <v>5.3600000000000002E-4</v>
      </c>
      <c r="T3270" s="49">
        <v>5.62E-4</v>
      </c>
      <c r="U3270" s="49">
        <v>5.8799999999999998E-4</v>
      </c>
      <c r="V3270" s="49">
        <v>6.1399999999999996E-4</v>
      </c>
    </row>
    <row r="3271" spans="1:22" ht="15.75" customHeight="1">
      <c r="A3271" s="139" t="s">
        <v>793</v>
      </c>
      <c r="B3271" s="139" t="s">
        <v>316</v>
      </c>
      <c r="C3271" s="139" t="s">
        <v>775</v>
      </c>
      <c r="D3271" s="139" t="s">
        <v>633</v>
      </c>
      <c r="E3271" s="139" t="s">
        <v>754</v>
      </c>
      <c r="F3271" s="49">
        <v>214</v>
      </c>
      <c r="G3271" s="49">
        <v>215</v>
      </c>
      <c r="H3271" s="49">
        <v>216</v>
      </c>
      <c r="I3271" s="49">
        <v>217</v>
      </c>
      <c r="J3271" s="49">
        <v>216</v>
      </c>
      <c r="K3271" s="49">
        <v>215</v>
      </c>
      <c r="L3271" s="49">
        <v>215</v>
      </c>
      <c r="M3271" s="49">
        <v>215</v>
      </c>
      <c r="N3271" s="49">
        <v>215</v>
      </c>
      <c r="O3271" s="49">
        <v>214</v>
      </c>
      <c r="P3271" s="49">
        <v>111</v>
      </c>
      <c r="Q3271" s="49">
        <v>90.8</v>
      </c>
      <c r="R3271" s="49">
        <v>86.4</v>
      </c>
      <c r="S3271" s="49">
        <v>130</v>
      </c>
      <c r="T3271" s="49">
        <v>122</v>
      </c>
      <c r="U3271" s="49">
        <v>115</v>
      </c>
      <c r="V3271" s="49">
        <v>107</v>
      </c>
    </row>
    <row r="3272" spans="1:22" ht="15.75" customHeight="1">
      <c r="A3272" s="139" t="s">
        <v>793</v>
      </c>
      <c r="B3272" s="139" t="s">
        <v>318</v>
      </c>
      <c r="C3272" s="139" t="s">
        <v>775</v>
      </c>
      <c r="D3272" s="139" t="s">
        <v>633</v>
      </c>
      <c r="E3272" s="139" t="s">
        <v>754</v>
      </c>
      <c r="F3272" s="49">
        <v>9.1500000000000001E-4</v>
      </c>
      <c r="G3272" s="49">
        <v>9.0600000000000001E-4</v>
      </c>
      <c r="H3272" s="49">
        <v>8.8199999999999997E-4</v>
      </c>
      <c r="I3272" s="49">
        <v>8.1599999999999999E-4</v>
      </c>
      <c r="J3272" s="49">
        <v>2.14E-4</v>
      </c>
      <c r="K3272" s="49">
        <v>0</v>
      </c>
      <c r="L3272" s="49">
        <v>0</v>
      </c>
      <c r="M3272" s="49">
        <v>0</v>
      </c>
      <c r="N3272" s="49">
        <v>0</v>
      </c>
      <c r="O3272" s="49">
        <v>0</v>
      </c>
      <c r="P3272" s="49">
        <v>0</v>
      </c>
      <c r="Q3272" s="49">
        <v>0</v>
      </c>
      <c r="R3272" s="49">
        <v>0</v>
      </c>
      <c r="S3272" s="49">
        <v>0</v>
      </c>
      <c r="T3272" s="49">
        <v>0</v>
      </c>
      <c r="U3272" s="49">
        <v>0</v>
      </c>
      <c r="V3272" s="49">
        <v>0</v>
      </c>
    </row>
    <row r="3273" spans="1:22" ht="15.75" customHeight="1">
      <c r="A3273" s="139" t="s">
        <v>793</v>
      </c>
      <c r="B3273" s="139" t="s">
        <v>320</v>
      </c>
      <c r="C3273" s="139" t="s">
        <v>775</v>
      </c>
      <c r="D3273" s="139" t="s">
        <v>633</v>
      </c>
      <c r="E3273" s="139" t="s">
        <v>754</v>
      </c>
      <c r="F3273" s="49">
        <v>0.92800000000000005</v>
      </c>
      <c r="G3273" s="49">
        <v>0.90300000000000002</v>
      </c>
      <c r="H3273" s="49">
        <v>1.01</v>
      </c>
      <c r="I3273" s="49">
        <v>1.1599999999999999</v>
      </c>
      <c r="J3273" s="49">
        <v>1.43</v>
      </c>
      <c r="K3273" s="49">
        <v>1.44</v>
      </c>
      <c r="L3273" s="49">
        <v>0.874</v>
      </c>
      <c r="M3273" s="49">
        <v>0.84</v>
      </c>
      <c r="N3273" s="49">
        <v>0.61799999999999999</v>
      </c>
      <c r="O3273" s="49">
        <v>0.56599999999999995</v>
      </c>
      <c r="P3273" s="49">
        <v>0.45500000000000002</v>
      </c>
      <c r="Q3273" s="49">
        <v>0.42599999999999999</v>
      </c>
      <c r="R3273" s="49">
        <v>0.40400000000000003</v>
      </c>
      <c r="S3273" s="49">
        <v>0.39800000000000002</v>
      </c>
      <c r="T3273" s="49">
        <v>0.38800000000000001</v>
      </c>
      <c r="U3273" s="49">
        <v>0.33200000000000002</v>
      </c>
      <c r="V3273" s="49">
        <v>0.30399999999999999</v>
      </c>
    </row>
    <row r="3274" spans="1:22" ht="15.75" customHeight="1">
      <c r="A3274" s="139" t="s">
        <v>793</v>
      </c>
      <c r="B3274" s="139" t="s">
        <v>355</v>
      </c>
      <c r="C3274" s="139" t="s">
        <v>775</v>
      </c>
      <c r="D3274" s="139" t="s">
        <v>633</v>
      </c>
      <c r="E3274" s="139" t="s">
        <v>754</v>
      </c>
      <c r="F3274" s="49">
        <v>2810</v>
      </c>
      <c r="G3274" s="49">
        <v>2780</v>
      </c>
      <c r="H3274" s="49">
        <v>2740</v>
      </c>
      <c r="I3274" s="49">
        <v>47.7</v>
      </c>
      <c r="J3274" s="49">
        <v>36.700000000000003</v>
      </c>
      <c r="K3274" s="49">
        <v>33</v>
      </c>
      <c r="L3274" s="49">
        <v>33</v>
      </c>
      <c r="M3274" s="49">
        <v>22</v>
      </c>
      <c r="N3274" s="49">
        <v>25.7</v>
      </c>
      <c r="O3274" s="49">
        <v>25.7</v>
      </c>
      <c r="P3274" s="49">
        <v>22</v>
      </c>
      <c r="Q3274" s="49">
        <v>29.3</v>
      </c>
      <c r="R3274" s="49">
        <v>22</v>
      </c>
      <c r="S3274" s="49">
        <v>18.3</v>
      </c>
      <c r="T3274" s="49">
        <v>18.3</v>
      </c>
      <c r="U3274" s="49">
        <v>17.600000000000001</v>
      </c>
      <c r="V3274" s="49">
        <v>16.2</v>
      </c>
    </row>
    <row r="3275" spans="1:22" ht="15.75" customHeight="1">
      <c r="A3275" s="139" t="s">
        <v>793</v>
      </c>
      <c r="B3275" s="139" t="s">
        <v>324</v>
      </c>
      <c r="C3275" s="139" t="s">
        <v>775</v>
      </c>
      <c r="D3275" s="139" t="s">
        <v>633</v>
      </c>
      <c r="E3275" s="139" t="s">
        <v>754</v>
      </c>
      <c r="F3275" s="49">
        <v>0.32</v>
      </c>
      <c r="G3275" s="49">
        <v>0.52100000000000002</v>
      </c>
      <c r="H3275" s="49">
        <v>0.61399999999999999</v>
      </c>
      <c r="I3275" s="49">
        <v>0.80100000000000005</v>
      </c>
      <c r="J3275" s="49">
        <v>1.39</v>
      </c>
      <c r="K3275" s="49">
        <v>1.43</v>
      </c>
      <c r="L3275" s="49">
        <v>1.42</v>
      </c>
      <c r="M3275" s="49">
        <v>1.36</v>
      </c>
      <c r="N3275" s="49">
        <v>1.3</v>
      </c>
      <c r="O3275" s="49">
        <v>1.18</v>
      </c>
      <c r="P3275" s="49">
        <v>1.0900000000000001</v>
      </c>
      <c r="Q3275" s="49">
        <v>1.05</v>
      </c>
      <c r="R3275" s="49">
        <v>1.1100000000000001</v>
      </c>
      <c r="S3275" s="49">
        <v>1.52</v>
      </c>
      <c r="T3275" s="49">
        <v>1.59</v>
      </c>
      <c r="U3275" s="49">
        <v>1.66</v>
      </c>
      <c r="V3275" s="49">
        <v>1.73</v>
      </c>
    </row>
    <row r="3276" spans="1:22" ht="15.75" customHeight="1">
      <c r="A3276" s="139" t="s">
        <v>793</v>
      </c>
      <c r="B3276" s="139" t="s">
        <v>326</v>
      </c>
      <c r="C3276" s="139" t="s">
        <v>775</v>
      </c>
      <c r="D3276" s="139" t="s">
        <v>633</v>
      </c>
      <c r="E3276" s="139" t="s">
        <v>754</v>
      </c>
      <c r="F3276" s="49">
        <v>7.1599999999999997E-3</v>
      </c>
      <c r="G3276" s="49">
        <v>9.0500000000000008E-3</v>
      </c>
      <c r="H3276" s="49">
        <v>9.7999999999999997E-3</v>
      </c>
      <c r="I3276" s="49">
        <v>0.27100000000000002</v>
      </c>
      <c r="J3276" s="49">
        <v>0.22500000000000001</v>
      </c>
      <c r="K3276" s="49">
        <v>0.23100000000000001</v>
      </c>
      <c r="L3276" s="49">
        <v>1.2800000000000001E-2</v>
      </c>
      <c r="M3276" s="49">
        <v>0.23200000000000001</v>
      </c>
      <c r="N3276" s="49">
        <v>0.187</v>
      </c>
      <c r="O3276" s="49">
        <v>0.114</v>
      </c>
      <c r="P3276" s="49">
        <v>1.6400000000000001E-2</v>
      </c>
      <c r="Q3276" s="49">
        <v>0.11700000000000001</v>
      </c>
      <c r="R3276" s="49">
        <v>0.11799999999999999</v>
      </c>
      <c r="S3276" s="49">
        <v>0.16600000000000001</v>
      </c>
      <c r="T3276" s="49">
        <v>0.17399999999999999</v>
      </c>
      <c r="U3276" s="49">
        <v>0.182</v>
      </c>
      <c r="V3276" s="49">
        <v>0.189</v>
      </c>
    </row>
    <row r="3277" spans="1:22" ht="15.75" customHeight="1">
      <c r="A3277" s="139" t="s">
        <v>793</v>
      </c>
      <c r="B3277" s="139" t="s">
        <v>322</v>
      </c>
      <c r="C3277" s="139" t="s">
        <v>775</v>
      </c>
      <c r="D3277" s="139" t="s">
        <v>633</v>
      </c>
      <c r="E3277" s="139" t="s">
        <v>754</v>
      </c>
      <c r="F3277" s="49">
        <v>550</v>
      </c>
      <c r="G3277" s="49">
        <v>594</v>
      </c>
      <c r="H3277" s="49">
        <v>488</v>
      </c>
      <c r="I3277" s="49">
        <v>513</v>
      </c>
      <c r="J3277" s="49">
        <v>565</v>
      </c>
      <c r="K3277" s="49">
        <v>400</v>
      </c>
      <c r="L3277" s="49">
        <v>392</v>
      </c>
      <c r="M3277" s="49">
        <v>334</v>
      </c>
      <c r="N3277" s="49">
        <v>286</v>
      </c>
      <c r="O3277" s="49">
        <v>183</v>
      </c>
      <c r="P3277" s="49">
        <v>257</v>
      </c>
      <c r="Q3277" s="49">
        <v>176</v>
      </c>
      <c r="R3277" s="49">
        <v>154</v>
      </c>
      <c r="S3277" s="49">
        <v>205</v>
      </c>
      <c r="T3277" s="49">
        <v>183</v>
      </c>
      <c r="U3277" s="49">
        <v>111</v>
      </c>
      <c r="V3277" s="49">
        <v>136</v>
      </c>
    </row>
    <row r="3278" spans="1:22" ht="15.75" customHeight="1">
      <c r="A3278" s="139" t="s">
        <v>793</v>
      </c>
      <c r="B3278" s="139" t="s">
        <v>328</v>
      </c>
      <c r="C3278" s="139" t="s">
        <v>775</v>
      </c>
      <c r="D3278" s="139" t="s">
        <v>633</v>
      </c>
      <c r="E3278" s="139" t="s">
        <v>754</v>
      </c>
      <c r="F3278" s="49">
        <v>1.1999999999999999E-3</v>
      </c>
      <c r="G3278" s="49">
        <v>1.1999999999999999E-3</v>
      </c>
      <c r="H3278" s="49">
        <v>1.4400000000000001E-3</v>
      </c>
      <c r="I3278" s="49">
        <v>1.5399999999999999E-3</v>
      </c>
      <c r="J3278" s="49">
        <v>1.7899999999999999E-3</v>
      </c>
      <c r="K3278" s="49">
        <v>1.82E-3</v>
      </c>
      <c r="L3278" s="49">
        <v>1.7899999999999999E-3</v>
      </c>
      <c r="M3278" s="49">
        <v>1.6299999999999999E-3</v>
      </c>
      <c r="N3278" s="49">
        <v>1.56E-3</v>
      </c>
      <c r="O3278" s="49">
        <v>9.6500000000000004E-4</v>
      </c>
      <c r="P3278" s="49">
        <v>1.07E-3</v>
      </c>
      <c r="Q3278" s="49">
        <v>9.7900000000000005E-4</v>
      </c>
      <c r="R3278" s="49">
        <v>9.2199999999999997E-4</v>
      </c>
      <c r="S3278" s="49">
        <v>1.1999999999999999E-3</v>
      </c>
      <c r="T3278" s="49">
        <v>1.1800000000000001E-3</v>
      </c>
      <c r="U3278" s="49">
        <v>1.16E-3</v>
      </c>
      <c r="V3278" s="49">
        <v>1.14E-3</v>
      </c>
    </row>
    <row r="3279" spans="1:22" ht="15.75" customHeight="1">
      <c r="A3279" s="139" t="s">
        <v>793</v>
      </c>
      <c r="B3279" s="139" t="s">
        <v>229</v>
      </c>
      <c r="C3279" s="139" t="s">
        <v>775</v>
      </c>
      <c r="D3279" s="139" t="s">
        <v>633</v>
      </c>
      <c r="E3279" s="139" t="s">
        <v>754</v>
      </c>
      <c r="F3279" s="49">
        <v>11100</v>
      </c>
      <c r="G3279" s="49">
        <v>8440</v>
      </c>
      <c r="H3279" s="49">
        <v>8600</v>
      </c>
      <c r="I3279" s="49">
        <v>8260</v>
      </c>
      <c r="J3279" s="49">
        <v>7010</v>
      </c>
      <c r="K3279" s="49">
        <v>6190</v>
      </c>
      <c r="L3279" s="49">
        <v>6430</v>
      </c>
      <c r="M3279" s="49">
        <v>9000</v>
      </c>
      <c r="N3279" s="49">
        <v>9530</v>
      </c>
      <c r="O3279" s="49">
        <v>10600</v>
      </c>
      <c r="P3279" s="49">
        <v>9620</v>
      </c>
      <c r="Q3279" s="49">
        <v>6940</v>
      </c>
      <c r="R3279" s="49">
        <v>6730</v>
      </c>
      <c r="S3279" s="49">
        <v>7050</v>
      </c>
      <c r="T3279" s="49">
        <v>7600</v>
      </c>
      <c r="U3279" s="49">
        <v>7410</v>
      </c>
      <c r="V3279" s="49">
        <v>7310</v>
      </c>
    </row>
    <row r="3280" spans="1:22" ht="15.75" customHeight="1">
      <c r="A3280" s="139" t="s">
        <v>793</v>
      </c>
      <c r="B3280" s="139" t="s">
        <v>762</v>
      </c>
      <c r="C3280" s="139" t="s">
        <v>775</v>
      </c>
      <c r="D3280" s="139" t="s">
        <v>633</v>
      </c>
      <c r="E3280" s="139" t="s">
        <v>754</v>
      </c>
      <c r="F3280" s="49">
        <v>188000</v>
      </c>
      <c r="G3280" s="49">
        <v>191000</v>
      </c>
      <c r="H3280" s="49">
        <v>202000</v>
      </c>
      <c r="I3280" s="49">
        <v>198000</v>
      </c>
      <c r="J3280" s="49">
        <v>219000</v>
      </c>
      <c r="K3280" s="49">
        <v>243000</v>
      </c>
      <c r="L3280" s="49">
        <v>252000</v>
      </c>
      <c r="M3280" s="49">
        <v>267000</v>
      </c>
      <c r="N3280" s="49">
        <v>278000</v>
      </c>
      <c r="O3280" s="49">
        <v>265000</v>
      </c>
      <c r="P3280" s="49">
        <v>267000</v>
      </c>
      <c r="Q3280" s="49">
        <v>256000</v>
      </c>
      <c r="R3280" s="49">
        <v>272000</v>
      </c>
      <c r="S3280" s="49">
        <v>289000</v>
      </c>
      <c r="T3280" s="49">
        <v>286000</v>
      </c>
      <c r="U3280" s="49">
        <v>300000</v>
      </c>
      <c r="V3280" s="49">
        <v>304000</v>
      </c>
    </row>
    <row r="3281" spans="1:22" ht="15.75" customHeight="1">
      <c r="A3281" s="139" t="s">
        <v>793</v>
      </c>
      <c r="B3281" s="139" t="s">
        <v>330</v>
      </c>
      <c r="C3281" s="139" t="s">
        <v>775</v>
      </c>
      <c r="D3281" s="139" t="s">
        <v>633</v>
      </c>
      <c r="E3281" s="139" t="s">
        <v>754</v>
      </c>
      <c r="F3281" s="49">
        <v>1510</v>
      </c>
      <c r="G3281" s="49">
        <v>1520</v>
      </c>
      <c r="H3281" s="49">
        <v>1730</v>
      </c>
      <c r="I3281" s="49">
        <v>1600</v>
      </c>
      <c r="J3281" s="49">
        <v>1500</v>
      </c>
      <c r="K3281" s="49">
        <v>1500</v>
      </c>
      <c r="L3281" s="49">
        <v>1480</v>
      </c>
      <c r="M3281" s="49">
        <v>1480</v>
      </c>
      <c r="N3281" s="49">
        <v>1480</v>
      </c>
      <c r="O3281" s="49">
        <v>1260</v>
      </c>
      <c r="P3281" s="49">
        <v>1140</v>
      </c>
      <c r="Q3281" s="49">
        <v>1260</v>
      </c>
      <c r="R3281" s="49">
        <v>1140</v>
      </c>
      <c r="S3281" s="49">
        <v>1030</v>
      </c>
      <c r="T3281" s="49">
        <v>1530</v>
      </c>
      <c r="U3281" s="49">
        <v>1160</v>
      </c>
      <c r="V3281" s="49">
        <v>1130</v>
      </c>
    </row>
    <row r="3282" spans="1:22" ht="15.75" customHeight="1">
      <c r="A3282" s="139" t="s">
        <v>793</v>
      </c>
      <c r="B3282" s="139" t="s">
        <v>332</v>
      </c>
      <c r="C3282" s="139" t="s">
        <v>775</v>
      </c>
      <c r="D3282" s="139" t="s">
        <v>633</v>
      </c>
      <c r="E3282" s="139" t="s">
        <v>754</v>
      </c>
      <c r="F3282" s="49">
        <v>0</v>
      </c>
      <c r="G3282" s="49">
        <v>0</v>
      </c>
      <c r="H3282" s="49">
        <v>0</v>
      </c>
      <c r="I3282" s="49">
        <v>0</v>
      </c>
      <c r="J3282" s="49">
        <v>0</v>
      </c>
      <c r="K3282" s="49">
        <v>0</v>
      </c>
      <c r="L3282" s="49">
        <v>0</v>
      </c>
      <c r="M3282" s="49">
        <v>0</v>
      </c>
      <c r="N3282" s="49">
        <v>0</v>
      </c>
      <c r="O3282" s="49">
        <v>0</v>
      </c>
      <c r="P3282" s="49">
        <v>0</v>
      </c>
      <c r="Q3282" s="49">
        <v>0</v>
      </c>
      <c r="R3282" s="49">
        <v>0</v>
      </c>
      <c r="S3282" s="49">
        <v>0</v>
      </c>
      <c r="T3282" s="49">
        <v>0</v>
      </c>
      <c r="U3282" s="49">
        <v>0</v>
      </c>
      <c r="V3282" s="49">
        <v>0</v>
      </c>
    </row>
    <row r="3283" spans="1:22" ht="15.75" customHeight="1">
      <c r="A3283" s="139" t="s">
        <v>793</v>
      </c>
      <c r="B3283" s="139" t="s">
        <v>338</v>
      </c>
      <c r="C3283" s="139" t="s">
        <v>775</v>
      </c>
      <c r="D3283" s="139" t="s">
        <v>633</v>
      </c>
      <c r="E3283" s="139" t="s">
        <v>754</v>
      </c>
      <c r="F3283" s="49">
        <v>0</v>
      </c>
      <c r="G3283" s="49">
        <v>0</v>
      </c>
      <c r="H3283" s="49">
        <v>0</v>
      </c>
      <c r="I3283" s="49">
        <v>0</v>
      </c>
      <c r="J3283" s="49">
        <v>0</v>
      </c>
      <c r="K3283" s="49">
        <v>0</v>
      </c>
      <c r="L3283" s="49">
        <v>0</v>
      </c>
      <c r="M3283" s="49">
        <v>0</v>
      </c>
      <c r="N3283" s="49">
        <v>0</v>
      </c>
      <c r="O3283" s="49">
        <v>0</v>
      </c>
      <c r="P3283" s="49">
        <v>0</v>
      </c>
      <c r="Q3283" s="49">
        <v>0</v>
      </c>
      <c r="R3283" s="49">
        <v>0</v>
      </c>
      <c r="S3283" s="49">
        <v>0</v>
      </c>
      <c r="T3283" s="49">
        <v>0</v>
      </c>
      <c r="U3283" s="49">
        <v>0</v>
      </c>
      <c r="V3283" s="49">
        <v>0</v>
      </c>
    </row>
    <row r="3284" spans="1:22" ht="15.75" customHeight="1">
      <c r="A3284" s="139" t="s">
        <v>793</v>
      </c>
      <c r="B3284" s="139" t="s">
        <v>552</v>
      </c>
      <c r="C3284" s="139" t="s">
        <v>775</v>
      </c>
      <c r="D3284" s="139" t="s">
        <v>633</v>
      </c>
      <c r="E3284" s="139" t="s">
        <v>754</v>
      </c>
      <c r="F3284" s="49">
        <v>0</v>
      </c>
      <c r="G3284" s="49">
        <v>0</v>
      </c>
      <c r="H3284" s="49">
        <v>0</v>
      </c>
      <c r="I3284" s="49">
        <v>0</v>
      </c>
      <c r="J3284" s="49">
        <v>0</v>
      </c>
      <c r="K3284" s="49">
        <v>0</v>
      </c>
      <c r="L3284" s="49">
        <v>0</v>
      </c>
      <c r="M3284" s="49">
        <v>0</v>
      </c>
      <c r="N3284" s="49">
        <v>0</v>
      </c>
      <c r="O3284" s="49">
        <v>0</v>
      </c>
      <c r="P3284" s="49">
        <v>0</v>
      </c>
      <c r="Q3284" s="49">
        <v>0</v>
      </c>
      <c r="R3284" s="49">
        <v>0</v>
      </c>
      <c r="S3284" s="49">
        <v>0</v>
      </c>
      <c r="T3284" s="49">
        <v>0</v>
      </c>
      <c r="U3284" s="49">
        <v>0</v>
      </c>
      <c r="V3284" s="49">
        <v>0</v>
      </c>
    </row>
    <row r="3285" spans="1:22" ht="15.75" customHeight="1">
      <c r="A3285" s="139" t="s">
        <v>793</v>
      </c>
      <c r="B3285" s="139" t="s">
        <v>340</v>
      </c>
      <c r="C3285" s="139" t="s">
        <v>775</v>
      </c>
      <c r="D3285" s="139" t="s">
        <v>633</v>
      </c>
      <c r="E3285" s="139" t="s">
        <v>754</v>
      </c>
      <c r="F3285" s="49">
        <v>3.55</v>
      </c>
      <c r="G3285" s="49">
        <v>3.81</v>
      </c>
      <c r="H3285" s="49">
        <v>3.19</v>
      </c>
      <c r="I3285" s="49">
        <v>3.52</v>
      </c>
      <c r="J3285" s="49">
        <v>4.1500000000000004</v>
      </c>
      <c r="K3285" s="49">
        <v>4.28</v>
      </c>
      <c r="L3285" s="49">
        <v>4.33</v>
      </c>
      <c r="M3285" s="49">
        <v>4.3099999999999996</v>
      </c>
      <c r="N3285" s="49">
        <v>4.13</v>
      </c>
      <c r="O3285" s="49">
        <v>2.8</v>
      </c>
      <c r="P3285" s="49">
        <v>3.01</v>
      </c>
      <c r="Q3285" s="49">
        <v>2.71</v>
      </c>
      <c r="R3285" s="49">
        <v>2.82</v>
      </c>
      <c r="S3285" s="49">
        <v>2.91</v>
      </c>
      <c r="T3285" s="49">
        <v>2.2799999999999998</v>
      </c>
      <c r="U3285" s="49">
        <v>2.02</v>
      </c>
      <c r="V3285" s="49">
        <v>2.2200000000000002</v>
      </c>
    </row>
    <row r="3286" spans="1:22" ht="15.75" customHeight="1">
      <c r="A3286" s="139" t="s">
        <v>793</v>
      </c>
      <c r="B3286" s="139" t="s">
        <v>342</v>
      </c>
      <c r="C3286" s="139" t="s">
        <v>775</v>
      </c>
      <c r="D3286" s="139" t="s">
        <v>633</v>
      </c>
      <c r="E3286" s="139" t="s">
        <v>754</v>
      </c>
      <c r="F3286" s="49">
        <v>0</v>
      </c>
      <c r="G3286" s="49">
        <v>0</v>
      </c>
      <c r="H3286" s="49">
        <v>0</v>
      </c>
      <c r="I3286" s="49">
        <v>0</v>
      </c>
      <c r="J3286" s="49">
        <v>0</v>
      </c>
      <c r="K3286" s="49">
        <v>0</v>
      </c>
      <c r="L3286" s="49">
        <v>0</v>
      </c>
      <c r="M3286" s="49">
        <v>0</v>
      </c>
      <c r="N3286" s="49">
        <v>0</v>
      </c>
      <c r="O3286" s="49">
        <v>7.9500000000000003E-4</v>
      </c>
      <c r="P3286" s="49">
        <v>8.5300000000000003E-4</v>
      </c>
      <c r="Q3286" s="49">
        <v>0</v>
      </c>
      <c r="R3286" s="49">
        <v>5.4699999999999996E-4</v>
      </c>
      <c r="S3286" s="49">
        <v>9.3400000000000004E-4</v>
      </c>
      <c r="T3286" s="49">
        <v>6.5499999999999998E-4</v>
      </c>
      <c r="U3286" s="49">
        <v>7.1100000000000004E-4</v>
      </c>
      <c r="V3286" s="49">
        <v>7.6599999999999997E-4</v>
      </c>
    </row>
    <row r="3287" spans="1:22" ht="15.75" customHeight="1">
      <c r="A3287" s="139" t="s">
        <v>793</v>
      </c>
      <c r="B3287" s="139" t="s">
        <v>763</v>
      </c>
      <c r="C3287" s="139" t="s">
        <v>775</v>
      </c>
      <c r="D3287" s="139" t="s">
        <v>633</v>
      </c>
      <c r="E3287" s="139" t="s">
        <v>754</v>
      </c>
      <c r="F3287" s="49">
        <v>8120</v>
      </c>
      <c r="G3287" s="49">
        <v>8980</v>
      </c>
      <c r="H3287" s="49">
        <v>8220</v>
      </c>
      <c r="I3287" s="49">
        <v>5120</v>
      </c>
      <c r="J3287" s="49">
        <v>5570</v>
      </c>
      <c r="K3287" s="49">
        <v>5260</v>
      </c>
      <c r="L3287" s="49">
        <v>5020</v>
      </c>
      <c r="M3287" s="49">
        <v>4750</v>
      </c>
      <c r="N3287" s="49">
        <v>4720</v>
      </c>
      <c r="O3287" s="49">
        <v>4160</v>
      </c>
      <c r="P3287" s="49">
        <v>4280</v>
      </c>
      <c r="Q3287" s="49">
        <v>3920</v>
      </c>
      <c r="R3287" s="49">
        <v>4240</v>
      </c>
      <c r="S3287" s="49">
        <v>4270</v>
      </c>
      <c r="T3287" s="49">
        <v>4000</v>
      </c>
      <c r="U3287" s="49">
        <v>3710</v>
      </c>
      <c r="V3287" s="49">
        <v>3620</v>
      </c>
    </row>
    <row r="3288" spans="1:22" ht="15.75" customHeight="1">
      <c r="A3288" s="139" t="s">
        <v>793</v>
      </c>
      <c r="B3288" s="139" t="s">
        <v>346</v>
      </c>
      <c r="C3288" s="139" t="s">
        <v>775</v>
      </c>
      <c r="D3288" s="139" t="s">
        <v>633</v>
      </c>
      <c r="E3288" s="139" t="s">
        <v>754</v>
      </c>
      <c r="F3288" s="49">
        <v>1.54E-2</v>
      </c>
      <c r="G3288" s="49">
        <v>1.47E-2</v>
      </c>
      <c r="H3288" s="49">
        <v>1.67E-2</v>
      </c>
      <c r="I3288" s="49">
        <v>1.66E-2</v>
      </c>
      <c r="J3288" s="49">
        <v>1.67E-2</v>
      </c>
      <c r="K3288" s="49">
        <v>1.5299999999999999E-2</v>
      </c>
      <c r="L3288" s="49">
        <v>1.6500000000000001E-2</v>
      </c>
      <c r="M3288" s="49">
        <v>1.6799999999999999E-2</v>
      </c>
      <c r="N3288" s="49">
        <v>1.67E-2</v>
      </c>
      <c r="O3288" s="49">
        <v>1.6299999999999999E-2</v>
      </c>
      <c r="P3288" s="49">
        <v>1.54E-2</v>
      </c>
      <c r="Q3288" s="49">
        <v>1.6E-2</v>
      </c>
      <c r="R3288" s="49">
        <v>1.5900000000000001E-2</v>
      </c>
      <c r="S3288" s="49">
        <v>1.24E-2</v>
      </c>
      <c r="T3288" s="49">
        <v>1.3100000000000001E-2</v>
      </c>
      <c r="U3288" s="49">
        <v>1.6899999999999998E-2</v>
      </c>
      <c r="V3288" s="49">
        <v>1.6299999999999999E-2</v>
      </c>
    </row>
    <row r="3289" spans="1:22" ht="15.75" customHeight="1">
      <c r="A3289" s="139" t="s">
        <v>793</v>
      </c>
      <c r="B3289" s="139" t="s">
        <v>344</v>
      </c>
      <c r="C3289" s="139" t="s">
        <v>775</v>
      </c>
      <c r="D3289" s="139" t="s">
        <v>633</v>
      </c>
      <c r="E3289" s="139" t="s">
        <v>754</v>
      </c>
      <c r="F3289" s="49">
        <v>0.115</v>
      </c>
      <c r="G3289" s="49">
        <v>0.113</v>
      </c>
      <c r="H3289" s="49">
        <v>0.127</v>
      </c>
      <c r="I3289" s="49">
        <v>0.129</v>
      </c>
      <c r="J3289" s="49">
        <v>0.13100000000000001</v>
      </c>
      <c r="K3289" s="49">
        <v>0.13400000000000001</v>
      </c>
      <c r="L3289" s="49">
        <v>0.13600000000000001</v>
      </c>
      <c r="M3289" s="49">
        <v>0.13900000000000001</v>
      </c>
      <c r="N3289" s="49">
        <v>0.14099999999999999</v>
      </c>
      <c r="O3289" s="49">
        <v>0.14299999999999999</v>
      </c>
      <c r="P3289" s="49">
        <v>0.14599999999999999</v>
      </c>
      <c r="Q3289" s="49">
        <v>0.14799999999999999</v>
      </c>
      <c r="R3289" s="49">
        <v>0.151</v>
      </c>
      <c r="S3289" s="49">
        <v>0.153</v>
      </c>
      <c r="T3289" s="49">
        <v>0.155</v>
      </c>
      <c r="U3289" s="49">
        <v>0.158</v>
      </c>
      <c r="V3289" s="49">
        <v>0.16</v>
      </c>
    </row>
    <row r="3290" spans="1:22" ht="15.75" customHeight="1">
      <c r="A3290" s="139" t="s">
        <v>793</v>
      </c>
      <c r="B3290" s="139" t="s">
        <v>348</v>
      </c>
      <c r="C3290" s="139" t="s">
        <v>775</v>
      </c>
      <c r="D3290" s="139" t="s">
        <v>633</v>
      </c>
      <c r="E3290" s="139" t="s">
        <v>754</v>
      </c>
      <c r="F3290" s="49">
        <v>0</v>
      </c>
      <c r="G3290" s="49">
        <v>0</v>
      </c>
      <c r="H3290" s="49">
        <v>0</v>
      </c>
      <c r="I3290" s="49">
        <v>0</v>
      </c>
      <c r="J3290" s="49">
        <v>0</v>
      </c>
      <c r="K3290" s="49">
        <v>0</v>
      </c>
      <c r="L3290" s="49">
        <v>0</v>
      </c>
      <c r="M3290" s="49">
        <v>0</v>
      </c>
      <c r="N3290" s="49">
        <v>0</v>
      </c>
      <c r="O3290" s="49">
        <v>0</v>
      </c>
      <c r="P3290" s="49">
        <v>0</v>
      </c>
      <c r="Q3290" s="49">
        <v>0</v>
      </c>
      <c r="R3290" s="49">
        <v>0</v>
      </c>
      <c r="S3290" s="49">
        <v>0</v>
      </c>
      <c r="T3290" s="49">
        <v>0</v>
      </c>
      <c r="U3290" s="49">
        <v>0</v>
      </c>
      <c r="V3290" s="49">
        <v>0</v>
      </c>
    </row>
    <row r="3291" spans="1:22" ht="15.75" customHeight="1">
      <c r="A3291" s="139" t="s">
        <v>793</v>
      </c>
      <c r="B3291" s="139" t="s">
        <v>350</v>
      </c>
      <c r="C3291" s="139" t="s">
        <v>775</v>
      </c>
      <c r="D3291" s="139" t="s">
        <v>633</v>
      </c>
      <c r="E3291" s="139" t="s">
        <v>754</v>
      </c>
      <c r="F3291" s="49">
        <v>3310</v>
      </c>
      <c r="G3291" s="49">
        <v>3180</v>
      </c>
      <c r="H3291" s="49">
        <v>3000</v>
      </c>
      <c r="I3291" s="49">
        <v>3080</v>
      </c>
      <c r="J3291" s="49">
        <v>3080</v>
      </c>
      <c r="K3291" s="49">
        <v>3080</v>
      </c>
      <c r="L3291" s="49">
        <v>2310</v>
      </c>
      <c r="M3291" s="49">
        <v>2120</v>
      </c>
      <c r="N3291" s="49">
        <v>2120</v>
      </c>
      <c r="O3291" s="49">
        <v>2120</v>
      </c>
      <c r="P3291" s="49">
        <v>2120</v>
      </c>
      <c r="Q3291" s="49">
        <v>1950</v>
      </c>
      <c r="R3291" s="49">
        <v>1930</v>
      </c>
      <c r="S3291" s="49">
        <v>1910</v>
      </c>
      <c r="T3291" s="49">
        <v>1730</v>
      </c>
      <c r="U3291" s="49">
        <v>1510</v>
      </c>
      <c r="V3291" s="49">
        <v>1390</v>
      </c>
    </row>
    <row r="3292" spans="1:22" ht="15.75" customHeight="1">
      <c r="A3292" s="139" t="s">
        <v>793</v>
      </c>
      <c r="B3292" s="139" t="s">
        <v>596</v>
      </c>
      <c r="C3292" s="139" t="s">
        <v>775</v>
      </c>
      <c r="D3292" s="139" t="s">
        <v>633</v>
      </c>
      <c r="E3292" s="139" t="s">
        <v>754</v>
      </c>
      <c r="F3292" s="49">
        <v>3970</v>
      </c>
      <c r="G3292" s="49">
        <v>4690</v>
      </c>
      <c r="H3292" s="49">
        <v>4240</v>
      </c>
      <c r="I3292" s="49">
        <v>3770</v>
      </c>
      <c r="J3292" s="49">
        <v>4210</v>
      </c>
      <c r="K3292" s="49">
        <v>4060</v>
      </c>
      <c r="L3292" s="49">
        <v>3870</v>
      </c>
      <c r="M3292" s="49">
        <v>3310</v>
      </c>
      <c r="N3292" s="49">
        <v>3200</v>
      </c>
      <c r="O3292" s="49">
        <v>2940</v>
      </c>
      <c r="P3292" s="49">
        <v>2890</v>
      </c>
      <c r="Q3292" s="49">
        <v>2270</v>
      </c>
      <c r="R3292" s="49">
        <v>2060</v>
      </c>
      <c r="S3292" s="49">
        <v>2150</v>
      </c>
      <c r="T3292" s="49">
        <v>2100</v>
      </c>
      <c r="U3292" s="49">
        <v>2230</v>
      </c>
      <c r="V3292" s="49">
        <v>2210</v>
      </c>
    </row>
    <row r="3293" spans="1:22" ht="15.75" customHeight="1">
      <c r="A3293" s="139" t="s">
        <v>793</v>
      </c>
      <c r="B3293" s="139" t="s">
        <v>353</v>
      </c>
      <c r="C3293" s="139" t="s">
        <v>775</v>
      </c>
      <c r="D3293" s="139" t="s">
        <v>633</v>
      </c>
      <c r="E3293" s="139" t="s">
        <v>754</v>
      </c>
      <c r="F3293" s="49">
        <v>0</v>
      </c>
      <c r="G3293" s="49">
        <v>7.33</v>
      </c>
      <c r="H3293" s="49">
        <v>3.67</v>
      </c>
      <c r="I3293" s="49">
        <v>3.67</v>
      </c>
      <c r="J3293" s="49">
        <v>3.67</v>
      </c>
      <c r="K3293" s="49">
        <v>3.67</v>
      </c>
      <c r="L3293" s="49">
        <v>3.67</v>
      </c>
      <c r="M3293" s="49">
        <v>3.67</v>
      </c>
      <c r="N3293" s="49">
        <v>0</v>
      </c>
      <c r="O3293" s="49">
        <v>0</v>
      </c>
      <c r="P3293" s="49">
        <v>0</v>
      </c>
      <c r="Q3293" s="49">
        <v>0</v>
      </c>
      <c r="R3293" s="49">
        <v>0</v>
      </c>
      <c r="S3293" s="49">
        <v>0</v>
      </c>
      <c r="T3293" s="49">
        <v>0</v>
      </c>
      <c r="U3293" s="49">
        <v>0</v>
      </c>
      <c r="V3293" s="49">
        <v>0</v>
      </c>
    </row>
    <row r="3294" spans="1:22" ht="15.75" customHeight="1">
      <c r="A3294" s="139" t="s">
        <v>793</v>
      </c>
      <c r="B3294" s="139" t="s">
        <v>357</v>
      </c>
      <c r="C3294" s="139" t="s">
        <v>775</v>
      </c>
      <c r="D3294" s="139" t="s">
        <v>633</v>
      </c>
      <c r="E3294" s="139" t="s">
        <v>754</v>
      </c>
      <c r="F3294" s="49">
        <v>1.2199999999999999E-3</v>
      </c>
      <c r="G3294" s="49">
        <v>1.4599999999999999E-3</v>
      </c>
      <c r="H3294" s="49">
        <v>13.3</v>
      </c>
      <c r="I3294" s="49">
        <v>10.7</v>
      </c>
      <c r="J3294" s="49">
        <v>55.9</v>
      </c>
      <c r="K3294" s="49">
        <v>24.7</v>
      </c>
      <c r="L3294" s="49">
        <v>73.8</v>
      </c>
      <c r="M3294" s="49">
        <v>63</v>
      </c>
      <c r="N3294" s="49">
        <v>95.7</v>
      </c>
      <c r="O3294" s="49">
        <v>66.7</v>
      </c>
      <c r="P3294" s="49">
        <v>261</v>
      </c>
      <c r="Q3294" s="49">
        <v>785</v>
      </c>
      <c r="R3294" s="49">
        <v>383</v>
      </c>
      <c r="S3294" s="49">
        <v>389</v>
      </c>
      <c r="T3294" s="49">
        <v>422</v>
      </c>
      <c r="U3294" s="49">
        <v>455</v>
      </c>
      <c r="V3294" s="49">
        <v>489</v>
      </c>
    </row>
    <row r="3295" spans="1:22" ht="15.75" customHeight="1">
      <c r="A3295" s="139" t="s">
        <v>793</v>
      </c>
      <c r="B3295" s="139" t="s">
        <v>365</v>
      </c>
      <c r="C3295" s="139" t="s">
        <v>775</v>
      </c>
      <c r="D3295" s="139" t="s">
        <v>633</v>
      </c>
      <c r="E3295" s="139" t="s">
        <v>754</v>
      </c>
      <c r="F3295" s="49">
        <v>0.23899999999999999</v>
      </c>
      <c r="G3295" s="49">
        <v>0.38400000000000001</v>
      </c>
      <c r="H3295" s="49">
        <v>0.45500000000000002</v>
      </c>
      <c r="I3295" s="49">
        <v>0.58299999999999996</v>
      </c>
      <c r="J3295" s="49">
        <v>0.99399999999999999</v>
      </c>
      <c r="K3295" s="49">
        <v>1.02</v>
      </c>
      <c r="L3295" s="49">
        <v>1.01</v>
      </c>
      <c r="M3295" s="49">
        <v>0.96299999999999997</v>
      </c>
      <c r="N3295" s="49">
        <v>0.92100000000000004</v>
      </c>
      <c r="O3295" s="49">
        <v>0.83399999999999996</v>
      </c>
      <c r="P3295" s="49">
        <v>0.76700000000000002</v>
      </c>
      <c r="Q3295" s="49">
        <v>0.74399999999999999</v>
      </c>
      <c r="R3295" s="49">
        <v>0.78600000000000003</v>
      </c>
      <c r="S3295" s="49">
        <v>1.07</v>
      </c>
      <c r="T3295" s="49">
        <v>1.1200000000000001</v>
      </c>
      <c r="U3295" s="49">
        <v>1.17</v>
      </c>
      <c r="V3295" s="49">
        <v>1.22</v>
      </c>
    </row>
    <row r="3296" spans="1:22" ht="15.75" customHeight="1">
      <c r="A3296" s="139" t="s">
        <v>793</v>
      </c>
      <c r="B3296" s="139" t="s">
        <v>352</v>
      </c>
      <c r="C3296" s="139" t="s">
        <v>775</v>
      </c>
      <c r="D3296" s="139" t="s">
        <v>633</v>
      </c>
      <c r="E3296" s="139" t="s">
        <v>754</v>
      </c>
      <c r="F3296" s="49">
        <v>5.3100000000000001E-2</v>
      </c>
      <c r="G3296" s="49">
        <v>8.9700000000000002E-2</v>
      </c>
      <c r="H3296" s="49">
        <v>0.108</v>
      </c>
      <c r="I3296" s="49">
        <v>0.13900000000000001</v>
      </c>
      <c r="J3296" s="49">
        <v>0.23699999999999999</v>
      </c>
      <c r="K3296" s="49">
        <v>0.24299999999999999</v>
      </c>
      <c r="L3296" s="49">
        <v>0.24199999999999999</v>
      </c>
      <c r="M3296" s="49">
        <v>0.23100000000000001</v>
      </c>
      <c r="N3296" s="49">
        <v>0.221</v>
      </c>
      <c r="O3296" s="49">
        <v>0.2</v>
      </c>
      <c r="P3296" s="49">
        <v>0.184</v>
      </c>
      <c r="Q3296" s="49">
        <v>0.17799999999999999</v>
      </c>
      <c r="R3296" s="49">
        <v>0.188</v>
      </c>
      <c r="S3296" s="49">
        <v>0.25900000000000001</v>
      </c>
      <c r="T3296" s="49">
        <v>0.27100000000000002</v>
      </c>
      <c r="U3296" s="49">
        <v>0.28299999999999997</v>
      </c>
      <c r="V3296" s="49">
        <v>0.29599999999999999</v>
      </c>
    </row>
    <row r="3297" spans="1:22" ht="15.75" customHeight="1">
      <c r="A3297" s="139" t="s">
        <v>793</v>
      </c>
      <c r="B3297" s="139" t="s">
        <v>367</v>
      </c>
      <c r="C3297" s="139" t="s">
        <v>775</v>
      </c>
      <c r="D3297" s="139" t="s">
        <v>633</v>
      </c>
      <c r="E3297" s="139" t="s">
        <v>754</v>
      </c>
      <c r="F3297" s="49">
        <v>6.6600000000000006E-2</v>
      </c>
      <c r="G3297" s="49">
        <v>0.107</v>
      </c>
      <c r="H3297" s="49">
        <v>0.13100000000000001</v>
      </c>
      <c r="I3297" s="49">
        <v>0.17100000000000001</v>
      </c>
      <c r="J3297" s="49">
        <v>0.29399999999999998</v>
      </c>
      <c r="K3297" s="49">
        <v>0.30199999999999999</v>
      </c>
      <c r="L3297" s="49">
        <v>0.3</v>
      </c>
      <c r="M3297" s="49">
        <v>0.28799999999999998</v>
      </c>
      <c r="N3297" s="49">
        <v>0.27600000000000002</v>
      </c>
      <c r="O3297" s="49">
        <v>0.249</v>
      </c>
      <c r="P3297" s="49">
        <v>0.22900000000000001</v>
      </c>
      <c r="Q3297" s="49">
        <v>0.223</v>
      </c>
      <c r="R3297" s="49">
        <v>0.23499999999999999</v>
      </c>
      <c r="S3297" s="49">
        <v>0.32300000000000001</v>
      </c>
      <c r="T3297" s="49">
        <v>0.33800000000000002</v>
      </c>
      <c r="U3297" s="49">
        <v>0.35399999999999998</v>
      </c>
      <c r="V3297" s="49">
        <v>0.36899999999999999</v>
      </c>
    </row>
    <row r="3298" spans="1:22" ht="15.75" customHeight="1">
      <c r="A3298" s="139" t="s">
        <v>793</v>
      </c>
      <c r="B3298" s="139" t="s">
        <v>336</v>
      </c>
      <c r="C3298" s="139" t="s">
        <v>775</v>
      </c>
      <c r="D3298" s="139" t="s">
        <v>633</v>
      </c>
      <c r="E3298" s="139" t="s">
        <v>754</v>
      </c>
      <c r="F3298" s="49">
        <v>91.7</v>
      </c>
      <c r="G3298" s="49">
        <v>2470</v>
      </c>
      <c r="H3298" s="49">
        <v>3280</v>
      </c>
      <c r="I3298" s="49">
        <v>3270</v>
      </c>
      <c r="J3298" s="49">
        <v>2960</v>
      </c>
      <c r="K3298" s="49">
        <v>1970</v>
      </c>
      <c r="L3298" s="49">
        <v>1480</v>
      </c>
      <c r="M3298" s="49">
        <v>986</v>
      </c>
      <c r="N3298" s="49">
        <v>1040</v>
      </c>
      <c r="O3298" s="49">
        <v>1040</v>
      </c>
      <c r="P3298" s="49">
        <v>1040</v>
      </c>
      <c r="Q3298" s="49">
        <v>2290</v>
      </c>
      <c r="R3298" s="49">
        <v>1090</v>
      </c>
      <c r="S3298" s="49">
        <v>1540</v>
      </c>
      <c r="T3298" s="49">
        <v>1570</v>
      </c>
      <c r="U3298" s="49">
        <v>1220</v>
      </c>
      <c r="V3298" s="49">
        <v>1160</v>
      </c>
    </row>
    <row r="3299" spans="1:22" ht="15.75" customHeight="1">
      <c r="A3299" s="139" t="s">
        <v>793</v>
      </c>
      <c r="B3299" s="139" t="s">
        <v>359</v>
      </c>
      <c r="C3299" s="139" t="s">
        <v>775</v>
      </c>
      <c r="D3299" s="139" t="s">
        <v>633</v>
      </c>
      <c r="E3299" s="139" t="s">
        <v>754</v>
      </c>
      <c r="F3299" s="49">
        <v>0</v>
      </c>
      <c r="G3299" s="49">
        <v>0</v>
      </c>
      <c r="H3299" s="49">
        <v>0</v>
      </c>
      <c r="I3299" s="49">
        <v>0</v>
      </c>
      <c r="J3299" s="49">
        <v>0</v>
      </c>
      <c r="K3299" s="49">
        <v>0</v>
      </c>
      <c r="L3299" s="49">
        <v>0</v>
      </c>
      <c r="M3299" s="49">
        <v>0</v>
      </c>
      <c r="N3299" s="49">
        <v>0</v>
      </c>
      <c r="O3299" s="49">
        <v>0</v>
      </c>
      <c r="P3299" s="49">
        <v>0</v>
      </c>
      <c r="Q3299" s="49">
        <v>0</v>
      </c>
      <c r="R3299" s="49">
        <v>0</v>
      </c>
      <c r="S3299" s="49">
        <v>0</v>
      </c>
      <c r="T3299" s="49">
        <v>0</v>
      </c>
      <c r="U3299" s="49">
        <v>0</v>
      </c>
      <c r="V3299" s="49">
        <v>5.58</v>
      </c>
    </row>
    <row r="3300" spans="1:22" ht="15.75" customHeight="1">
      <c r="A3300" s="139" t="s">
        <v>793</v>
      </c>
      <c r="B3300" s="139" t="s">
        <v>361</v>
      </c>
      <c r="C3300" s="139" t="s">
        <v>775</v>
      </c>
      <c r="D3300" s="139" t="s">
        <v>633</v>
      </c>
      <c r="E3300" s="139" t="s">
        <v>754</v>
      </c>
      <c r="F3300" s="49">
        <v>1.04E-2</v>
      </c>
      <c r="G3300" s="49">
        <v>1.7399999999999999E-2</v>
      </c>
      <c r="H3300" s="49">
        <v>1.89E-2</v>
      </c>
      <c r="I3300" s="49">
        <v>1.4</v>
      </c>
      <c r="J3300" s="49">
        <v>1.1299999999999999</v>
      </c>
      <c r="K3300" s="49">
        <v>1.21</v>
      </c>
      <c r="L3300" s="49">
        <v>2.4299999999999999E-2</v>
      </c>
      <c r="M3300" s="49">
        <v>1.24</v>
      </c>
      <c r="N3300" s="49">
        <v>1.1499999999999999</v>
      </c>
      <c r="O3300" s="49">
        <v>0.67</v>
      </c>
      <c r="P3300" s="49">
        <v>3.0599999999999999E-2</v>
      </c>
      <c r="Q3300" s="49">
        <v>0.68200000000000005</v>
      </c>
      <c r="R3300" s="49">
        <v>0.68200000000000005</v>
      </c>
      <c r="S3300" s="49">
        <v>0.93600000000000005</v>
      </c>
      <c r="T3300" s="49">
        <v>0.98399999999999999</v>
      </c>
      <c r="U3300" s="49">
        <v>1.03</v>
      </c>
      <c r="V3300" s="49">
        <v>1.08</v>
      </c>
    </row>
    <row r="3301" spans="1:22" ht="15.75" customHeight="1">
      <c r="A3301" s="139" t="s">
        <v>793</v>
      </c>
      <c r="B3301" s="139" t="s">
        <v>363</v>
      </c>
      <c r="C3301" s="139" t="s">
        <v>775</v>
      </c>
      <c r="D3301" s="139" t="s">
        <v>633</v>
      </c>
      <c r="E3301" s="139" t="s">
        <v>754</v>
      </c>
      <c r="F3301" s="49">
        <v>2.88</v>
      </c>
      <c r="G3301" s="49">
        <v>2.93</v>
      </c>
      <c r="H3301" s="49">
        <v>3.42</v>
      </c>
      <c r="I3301" s="49">
        <v>3.43</v>
      </c>
      <c r="J3301" s="49">
        <v>2.81</v>
      </c>
      <c r="K3301" s="49">
        <v>2.56</v>
      </c>
      <c r="L3301" s="49">
        <v>2.2200000000000002</v>
      </c>
      <c r="M3301" s="49">
        <v>2.1</v>
      </c>
      <c r="N3301" s="49">
        <v>1.94</v>
      </c>
      <c r="O3301" s="49">
        <v>1.88</v>
      </c>
      <c r="P3301" s="49">
        <v>1.66</v>
      </c>
      <c r="Q3301" s="49">
        <v>1.52</v>
      </c>
      <c r="R3301" s="49">
        <v>1.48</v>
      </c>
      <c r="S3301" s="49">
        <v>1.29</v>
      </c>
      <c r="T3301" s="49">
        <v>1.1299999999999999</v>
      </c>
      <c r="U3301" s="49">
        <v>0.98099999999999998</v>
      </c>
      <c r="V3301" s="49">
        <v>0.82899999999999996</v>
      </c>
    </row>
    <row r="3302" spans="1:22" ht="15.75" customHeight="1">
      <c r="A3302" s="139" t="s">
        <v>793</v>
      </c>
      <c r="B3302" s="139" t="s">
        <v>369</v>
      </c>
      <c r="C3302" s="139" t="s">
        <v>775</v>
      </c>
      <c r="D3302" s="139" t="s">
        <v>633</v>
      </c>
      <c r="E3302" s="139" t="s">
        <v>754</v>
      </c>
      <c r="F3302" s="49">
        <v>0.106</v>
      </c>
      <c r="G3302" s="49">
        <v>0.108</v>
      </c>
      <c r="H3302" s="49">
        <v>0.111</v>
      </c>
      <c r="I3302" s="49">
        <v>2.44</v>
      </c>
      <c r="J3302" s="49">
        <v>2.0699999999999998</v>
      </c>
      <c r="K3302" s="49">
        <v>2.17</v>
      </c>
      <c r="L3302" s="49">
        <v>0.128</v>
      </c>
      <c r="M3302" s="49">
        <v>2.1800000000000002</v>
      </c>
      <c r="N3302" s="49">
        <v>3.07</v>
      </c>
      <c r="O3302" s="49">
        <v>1.83</v>
      </c>
      <c r="P3302" s="49">
        <v>0.16400000000000001</v>
      </c>
      <c r="Q3302" s="49">
        <v>1.87</v>
      </c>
      <c r="R3302" s="49">
        <v>1.88</v>
      </c>
      <c r="S3302" s="49">
        <v>2.2799999999999998</v>
      </c>
      <c r="T3302" s="49">
        <v>2.41</v>
      </c>
      <c r="U3302" s="49">
        <v>2.5499999999999998</v>
      </c>
      <c r="V3302" s="49">
        <v>2.68</v>
      </c>
    </row>
    <row r="3303" spans="1:22" ht="15.75" customHeight="1">
      <c r="A3303" s="139" t="s">
        <v>793</v>
      </c>
      <c r="B3303" s="139" t="s">
        <v>375</v>
      </c>
      <c r="C3303" s="139" t="s">
        <v>775</v>
      </c>
      <c r="D3303" s="139" t="s">
        <v>633</v>
      </c>
      <c r="E3303" s="139" t="s">
        <v>754</v>
      </c>
      <c r="F3303" s="49">
        <v>0</v>
      </c>
      <c r="G3303" s="49">
        <v>0</v>
      </c>
      <c r="H3303" s="49">
        <v>0</v>
      </c>
      <c r="I3303" s="49">
        <v>0</v>
      </c>
      <c r="J3303" s="49">
        <v>0</v>
      </c>
      <c r="K3303" s="49">
        <v>0</v>
      </c>
      <c r="L3303" s="49">
        <v>0</v>
      </c>
      <c r="M3303" s="49">
        <v>0</v>
      </c>
      <c r="N3303" s="49">
        <v>0</v>
      </c>
      <c r="O3303" s="49">
        <v>0</v>
      </c>
      <c r="P3303" s="49">
        <v>0</v>
      </c>
      <c r="Q3303" s="49">
        <v>0</v>
      </c>
      <c r="R3303" s="49">
        <v>0</v>
      </c>
      <c r="S3303" s="49">
        <v>0</v>
      </c>
      <c r="T3303" s="49">
        <v>0</v>
      </c>
      <c r="U3303" s="49">
        <v>0</v>
      </c>
      <c r="V3303" s="49">
        <v>0</v>
      </c>
    </row>
    <row r="3304" spans="1:22" ht="15.75" customHeight="1">
      <c r="A3304" s="139" t="s">
        <v>793</v>
      </c>
      <c r="B3304" s="139" t="s">
        <v>314</v>
      </c>
      <c r="C3304" s="139" t="s">
        <v>775</v>
      </c>
      <c r="D3304" s="139" t="s">
        <v>633</v>
      </c>
      <c r="E3304" s="139" t="s">
        <v>754</v>
      </c>
      <c r="F3304" s="49">
        <v>9.3000000000000007</v>
      </c>
      <c r="G3304" s="49">
        <v>8.77</v>
      </c>
      <c r="H3304" s="49">
        <v>8.67</v>
      </c>
      <c r="I3304" s="49">
        <v>8.2899999999999991</v>
      </c>
      <c r="J3304" s="49">
        <v>7.93</v>
      </c>
      <c r="K3304" s="49">
        <v>7.56</v>
      </c>
      <c r="L3304" s="49">
        <v>7.51</v>
      </c>
      <c r="M3304" s="49">
        <v>151</v>
      </c>
      <c r="N3304" s="49">
        <v>77</v>
      </c>
      <c r="O3304" s="49">
        <v>6.46</v>
      </c>
      <c r="P3304" s="49">
        <v>51.1</v>
      </c>
      <c r="Q3304" s="49">
        <v>340</v>
      </c>
      <c r="R3304" s="49">
        <v>920</v>
      </c>
      <c r="S3304" s="49">
        <v>874</v>
      </c>
      <c r="T3304" s="49">
        <v>845</v>
      </c>
      <c r="U3304" s="49">
        <v>526</v>
      </c>
      <c r="V3304" s="49">
        <v>464</v>
      </c>
    </row>
    <row r="3305" spans="1:22" ht="15.75" customHeight="1">
      <c r="A3305" s="139" t="s">
        <v>793</v>
      </c>
      <c r="B3305" s="139" t="s">
        <v>377</v>
      </c>
      <c r="C3305" s="139" t="s">
        <v>775</v>
      </c>
      <c r="D3305" s="139" t="s">
        <v>633</v>
      </c>
      <c r="E3305" s="139" t="s">
        <v>754</v>
      </c>
      <c r="F3305" s="49">
        <v>0</v>
      </c>
      <c r="G3305" s="49">
        <v>25.7</v>
      </c>
      <c r="H3305" s="49">
        <v>29.3</v>
      </c>
      <c r="I3305" s="49">
        <v>47.7</v>
      </c>
      <c r="J3305" s="49">
        <v>40.299999999999997</v>
      </c>
      <c r="K3305" s="49">
        <v>40.299999999999997</v>
      </c>
      <c r="L3305" s="49">
        <v>7.33</v>
      </c>
      <c r="M3305" s="49">
        <v>14.7</v>
      </c>
      <c r="N3305" s="49">
        <v>14.7</v>
      </c>
      <c r="O3305" s="49">
        <v>3.67</v>
      </c>
      <c r="P3305" s="49">
        <v>0</v>
      </c>
      <c r="Q3305" s="49">
        <v>0</v>
      </c>
      <c r="R3305" s="49">
        <v>0</v>
      </c>
      <c r="S3305" s="49">
        <v>0</v>
      </c>
      <c r="T3305" s="49">
        <v>0</v>
      </c>
      <c r="U3305" s="49">
        <v>2.8</v>
      </c>
      <c r="V3305" s="49">
        <v>4.9400000000000004</v>
      </c>
    </row>
    <row r="3306" spans="1:22" ht="15.75" customHeight="1">
      <c r="A3306" s="139" t="s">
        <v>793</v>
      </c>
      <c r="B3306" s="139" t="s">
        <v>383</v>
      </c>
      <c r="C3306" s="139" t="s">
        <v>775</v>
      </c>
      <c r="D3306" s="139" t="s">
        <v>633</v>
      </c>
      <c r="E3306" s="139" t="s">
        <v>754</v>
      </c>
      <c r="F3306" s="49">
        <v>3810</v>
      </c>
      <c r="G3306" s="49">
        <v>9240</v>
      </c>
      <c r="H3306" s="49">
        <v>9420</v>
      </c>
      <c r="I3306" s="49">
        <v>8040</v>
      </c>
      <c r="J3306" s="49">
        <v>7360</v>
      </c>
      <c r="K3306" s="49">
        <v>7040</v>
      </c>
      <c r="L3306" s="49">
        <v>6100</v>
      </c>
      <c r="M3306" s="49">
        <v>5320</v>
      </c>
      <c r="N3306" s="49">
        <v>5290</v>
      </c>
      <c r="O3306" s="49">
        <v>8450</v>
      </c>
      <c r="P3306" s="49">
        <v>10000</v>
      </c>
      <c r="Q3306" s="49">
        <v>9540</v>
      </c>
      <c r="R3306" s="49">
        <v>12300</v>
      </c>
      <c r="S3306" s="49">
        <v>12900</v>
      </c>
      <c r="T3306" s="49">
        <v>16900</v>
      </c>
      <c r="U3306" s="49">
        <v>12900</v>
      </c>
      <c r="V3306" s="49">
        <v>13400</v>
      </c>
    </row>
    <row r="3307" spans="1:22" ht="15.75" customHeight="1">
      <c r="A3307" s="139" t="s">
        <v>793</v>
      </c>
      <c r="B3307" s="139" t="s">
        <v>381</v>
      </c>
      <c r="C3307" s="139" t="s">
        <v>775</v>
      </c>
      <c r="D3307" s="139" t="s">
        <v>633</v>
      </c>
      <c r="E3307" s="139" t="s">
        <v>754</v>
      </c>
      <c r="F3307" s="49">
        <v>3110</v>
      </c>
      <c r="G3307" s="49">
        <v>3230</v>
      </c>
      <c r="H3307" s="49">
        <v>2750</v>
      </c>
      <c r="I3307" s="49">
        <v>2030</v>
      </c>
      <c r="J3307" s="49">
        <v>1900</v>
      </c>
      <c r="K3307" s="49">
        <v>1690</v>
      </c>
      <c r="L3307" s="49">
        <v>1840</v>
      </c>
      <c r="M3307" s="49">
        <v>2420</v>
      </c>
      <c r="N3307" s="49">
        <v>2120</v>
      </c>
      <c r="O3307" s="49">
        <v>1910</v>
      </c>
      <c r="P3307" s="49">
        <v>1870</v>
      </c>
      <c r="Q3307" s="49">
        <v>2080</v>
      </c>
      <c r="R3307" s="49">
        <v>2080</v>
      </c>
      <c r="S3307" s="49">
        <v>2120</v>
      </c>
      <c r="T3307" s="49">
        <v>1680</v>
      </c>
      <c r="U3307" s="49">
        <v>1640</v>
      </c>
      <c r="V3307" s="49">
        <v>1570</v>
      </c>
    </row>
    <row r="3308" spans="1:22" ht="15.75" customHeight="1">
      <c r="A3308" s="139" t="s">
        <v>793</v>
      </c>
      <c r="B3308" s="139" t="s">
        <v>389</v>
      </c>
      <c r="C3308" s="139" t="s">
        <v>775</v>
      </c>
      <c r="D3308" s="139" t="s">
        <v>633</v>
      </c>
      <c r="E3308" s="139" t="s">
        <v>754</v>
      </c>
      <c r="F3308" s="49">
        <v>2.7399999999999998E-3</v>
      </c>
      <c r="G3308" s="49">
        <v>3.29E-3</v>
      </c>
      <c r="H3308" s="49">
        <v>3.2499999999999999E-3</v>
      </c>
      <c r="I3308" s="49">
        <v>3.16E-3</v>
      </c>
      <c r="J3308" s="49">
        <v>2.7699999999999999E-3</v>
      </c>
      <c r="K3308" s="49">
        <v>3.29E-3</v>
      </c>
      <c r="L3308" s="49">
        <v>3.1199999999999999E-3</v>
      </c>
      <c r="M3308" s="49">
        <v>2.8300000000000001E-3</v>
      </c>
      <c r="N3308" s="49">
        <v>2.98E-3</v>
      </c>
      <c r="O3308" s="49">
        <v>2.48E-3</v>
      </c>
      <c r="P3308" s="49">
        <v>2.5899999999999999E-3</v>
      </c>
      <c r="Q3308" s="49">
        <v>2.6900000000000001E-3</v>
      </c>
      <c r="R3308" s="49">
        <v>2.0899999999999998E-3</v>
      </c>
      <c r="S3308" s="49">
        <v>1.6999999999999999E-3</v>
      </c>
      <c r="T3308" s="49">
        <v>1.2899999999999999E-3</v>
      </c>
      <c r="U3308" s="49">
        <v>2.86E-2</v>
      </c>
      <c r="V3308" s="49">
        <v>0.125</v>
      </c>
    </row>
    <row r="3309" spans="1:22" ht="15.75" customHeight="1">
      <c r="A3309" s="139" t="s">
        <v>793</v>
      </c>
      <c r="B3309" s="139" t="s">
        <v>385</v>
      </c>
      <c r="C3309" s="139" t="s">
        <v>775</v>
      </c>
      <c r="D3309" s="139" t="s">
        <v>633</v>
      </c>
      <c r="E3309" s="139" t="s">
        <v>754</v>
      </c>
      <c r="F3309" s="49">
        <v>24200</v>
      </c>
      <c r="G3309" s="49">
        <v>25600</v>
      </c>
      <c r="H3309" s="49">
        <v>20800</v>
      </c>
      <c r="I3309" s="49">
        <v>28500</v>
      </c>
      <c r="J3309" s="49">
        <v>25200</v>
      </c>
      <c r="K3309" s="49">
        <v>23100</v>
      </c>
      <c r="L3309" s="49">
        <v>30500</v>
      </c>
      <c r="M3309" s="49">
        <v>30200</v>
      </c>
      <c r="N3309" s="49">
        <v>32400</v>
      </c>
      <c r="O3309" s="49">
        <v>30600</v>
      </c>
      <c r="P3309" s="49">
        <v>32000</v>
      </c>
      <c r="Q3309" s="49">
        <v>33400</v>
      </c>
      <c r="R3309" s="49">
        <v>34800</v>
      </c>
      <c r="S3309" s="49">
        <v>35000</v>
      </c>
      <c r="T3309" s="49">
        <v>34700</v>
      </c>
      <c r="U3309" s="49">
        <v>36700</v>
      </c>
      <c r="V3309" s="49">
        <v>37600</v>
      </c>
    </row>
    <row r="3310" spans="1:22" ht="15.75" customHeight="1">
      <c r="A3310" s="139" t="s">
        <v>793</v>
      </c>
      <c r="B3310" s="139" t="s">
        <v>387</v>
      </c>
      <c r="C3310" s="139" t="s">
        <v>775</v>
      </c>
      <c r="D3310" s="139" t="s">
        <v>633</v>
      </c>
      <c r="E3310" s="139" t="s">
        <v>754</v>
      </c>
      <c r="F3310" s="49">
        <v>1830</v>
      </c>
      <c r="G3310" s="49">
        <v>1830</v>
      </c>
      <c r="H3310" s="49">
        <v>1830</v>
      </c>
      <c r="I3310" s="49">
        <v>1930</v>
      </c>
      <c r="J3310" s="49">
        <v>15400</v>
      </c>
      <c r="K3310" s="49">
        <v>12200</v>
      </c>
      <c r="L3310" s="49">
        <v>13200</v>
      </c>
      <c r="M3310" s="49">
        <v>12900</v>
      </c>
      <c r="N3310" s="49">
        <v>11500</v>
      </c>
      <c r="O3310" s="49">
        <v>13600</v>
      </c>
      <c r="P3310" s="49">
        <v>13900</v>
      </c>
      <c r="Q3310" s="49">
        <v>18500</v>
      </c>
      <c r="R3310" s="49">
        <v>23100</v>
      </c>
      <c r="S3310" s="49">
        <v>23900</v>
      </c>
      <c r="T3310" s="49">
        <v>24800</v>
      </c>
      <c r="U3310" s="49">
        <v>25900</v>
      </c>
      <c r="V3310" s="49">
        <v>27500</v>
      </c>
    </row>
    <row r="3311" spans="1:22" ht="15.75" customHeight="1">
      <c r="A3311" s="139" t="s">
        <v>793</v>
      </c>
      <c r="B3311" s="139" t="s">
        <v>379</v>
      </c>
      <c r="C3311" s="139" t="s">
        <v>775</v>
      </c>
      <c r="D3311" s="139" t="s">
        <v>633</v>
      </c>
      <c r="E3311" s="139" t="s">
        <v>754</v>
      </c>
      <c r="F3311" s="49">
        <v>2.2000000000000001E-3</v>
      </c>
      <c r="G3311" s="49">
        <v>1.9499999999999999E-3</v>
      </c>
      <c r="H3311" s="49">
        <v>2.0200000000000001E-3</v>
      </c>
      <c r="I3311" s="49">
        <v>1.92E-3</v>
      </c>
      <c r="J3311" s="49">
        <v>2.2200000000000002E-3</v>
      </c>
      <c r="K3311" s="49">
        <v>2.1900000000000001E-3</v>
      </c>
      <c r="L3311" s="49">
        <v>2.2000000000000001E-3</v>
      </c>
      <c r="M3311" s="49">
        <v>2.2799999999999999E-3</v>
      </c>
      <c r="N3311" s="49">
        <v>2.0999999999999999E-3</v>
      </c>
      <c r="O3311" s="49">
        <v>2.0200000000000001E-3</v>
      </c>
      <c r="P3311" s="49">
        <v>1.81E-3</v>
      </c>
      <c r="Q3311" s="49">
        <v>1.8799999999999999E-3</v>
      </c>
      <c r="R3311" s="49">
        <v>1.8600000000000001E-3</v>
      </c>
      <c r="S3311" s="49">
        <v>1.89E-3</v>
      </c>
      <c r="T3311" s="49">
        <v>1.9499999999999999E-3</v>
      </c>
      <c r="U3311" s="49">
        <v>2.2300000000000002E-3</v>
      </c>
      <c r="V3311" s="49">
        <v>2.5000000000000001E-3</v>
      </c>
    </row>
    <row r="3312" spans="1:22" ht="15.75" customHeight="1">
      <c r="A3312" s="139" t="s">
        <v>793</v>
      </c>
      <c r="B3312" s="139" t="s">
        <v>391</v>
      </c>
      <c r="C3312" s="139" t="s">
        <v>775</v>
      </c>
      <c r="D3312" s="139" t="s">
        <v>633</v>
      </c>
      <c r="E3312" s="139" t="s">
        <v>754</v>
      </c>
      <c r="F3312" s="49">
        <v>1.9199999999999998E-2</v>
      </c>
      <c r="G3312" s="49">
        <v>0.02</v>
      </c>
      <c r="H3312" s="49">
        <v>2.3199999999999998E-2</v>
      </c>
      <c r="I3312" s="49">
        <v>1.8499999999999999E-2</v>
      </c>
      <c r="J3312" s="49">
        <v>39.5</v>
      </c>
      <c r="K3312" s="49">
        <v>40.1</v>
      </c>
      <c r="L3312" s="49">
        <v>60.4</v>
      </c>
      <c r="M3312" s="49">
        <v>60.4</v>
      </c>
      <c r="N3312" s="49">
        <v>60.4</v>
      </c>
      <c r="O3312" s="49">
        <v>86</v>
      </c>
      <c r="P3312" s="49">
        <v>60.4</v>
      </c>
      <c r="Q3312" s="49">
        <v>60.5</v>
      </c>
      <c r="R3312" s="49">
        <v>60.5</v>
      </c>
      <c r="S3312" s="49">
        <v>85.4</v>
      </c>
      <c r="T3312" s="49">
        <v>91.6</v>
      </c>
      <c r="U3312" s="49">
        <v>97.9</v>
      </c>
      <c r="V3312" s="49">
        <v>104</v>
      </c>
    </row>
    <row r="3313" spans="1:22" ht="15.75" customHeight="1">
      <c r="A3313" s="139" t="s">
        <v>793</v>
      </c>
      <c r="B3313" s="139" t="s">
        <v>393</v>
      </c>
      <c r="C3313" s="139" t="s">
        <v>775</v>
      </c>
      <c r="D3313" s="139" t="s">
        <v>633</v>
      </c>
      <c r="E3313" s="139" t="s">
        <v>754</v>
      </c>
      <c r="F3313" s="49">
        <v>255</v>
      </c>
      <c r="G3313" s="49">
        <v>228</v>
      </c>
      <c r="H3313" s="49">
        <v>308</v>
      </c>
      <c r="I3313" s="49">
        <v>311</v>
      </c>
      <c r="J3313" s="49">
        <v>304</v>
      </c>
      <c r="K3313" s="49">
        <v>341</v>
      </c>
      <c r="L3313" s="49">
        <v>322</v>
      </c>
      <c r="M3313" s="49">
        <v>327</v>
      </c>
      <c r="N3313" s="49">
        <v>292</v>
      </c>
      <c r="O3313" s="49">
        <v>254</v>
      </c>
      <c r="P3313" s="49">
        <v>284</v>
      </c>
      <c r="Q3313" s="49">
        <v>295</v>
      </c>
      <c r="R3313" s="49">
        <v>303</v>
      </c>
      <c r="S3313" s="49">
        <v>335</v>
      </c>
      <c r="T3313" s="49">
        <v>306</v>
      </c>
      <c r="U3313" s="49">
        <v>327</v>
      </c>
      <c r="V3313" s="49">
        <v>303</v>
      </c>
    </row>
    <row r="3314" spans="1:22" ht="15.75" customHeight="1">
      <c r="A3314" s="139" t="s">
        <v>793</v>
      </c>
      <c r="B3314" s="139" t="s">
        <v>395</v>
      </c>
      <c r="C3314" s="139" t="s">
        <v>775</v>
      </c>
      <c r="D3314" s="139" t="s">
        <v>633</v>
      </c>
      <c r="E3314" s="139" t="s">
        <v>754</v>
      </c>
      <c r="F3314" s="49">
        <v>8.25E-4</v>
      </c>
      <c r="G3314" s="49">
        <v>8.1099999999999998E-4</v>
      </c>
      <c r="H3314" s="49">
        <v>9.1200000000000005E-4</v>
      </c>
      <c r="I3314" s="49">
        <v>6.8599999999999998E-4</v>
      </c>
      <c r="J3314" s="49">
        <v>5.5500000000000005E-4</v>
      </c>
      <c r="K3314" s="49">
        <v>3.4299999999999999E-4</v>
      </c>
      <c r="L3314" s="49">
        <v>7.8200000000000003E-4</v>
      </c>
      <c r="M3314" s="49">
        <v>8.2700000000000004E-4</v>
      </c>
      <c r="N3314" s="49">
        <v>8.4099999999999995E-4</v>
      </c>
      <c r="O3314" s="49">
        <v>8.6700000000000004E-4</v>
      </c>
      <c r="P3314" s="49">
        <v>8.3100000000000003E-4</v>
      </c>
      <c r="Q3314" s="49">
        <v>9.1500000000000001E-4</v>
      </c>
      <c r="R3314" s="49">
        <v>8.8500000000000004E-4</v>
      </c>
      <c r="S3314" s="49">
        <v>9.0200000000000002E-4</v>
      </c>
      <c r="T3314" s="49">
        <v>9.2199999999999997E-4</v>
      </c>
      <c r="U3314" s="49">
        <v>9.4300000000000004E-4</v>
      </c>
      <c r="V3314" s="49">
        <v>9.6400000000000001E-4</v>
      </c>
    </row>
    <row r="3315" spans="1:22" ht="15.75" customHeight="1">
      <c r="A3315" s="139" t="s">
        <v>793</v>
      </c>
      <c r="B3315" s="139" t="s">
        <v>399</v>
      </c>
      <c r="C3315" s="139" t="s">
        <v>775</v>
      </c>
      <c r="D3315" s="139" t="s">
        <v>633</v>
      </c>
      <c r="E3315" s="139" t="s">
        <v>754</v>
      </c>
      <c r="F3315" s="49">
        <v>8.2699999999999996E-3</v>
      </c>
      <c r="G3315" s="49">
        <v>8.4799999999999997E-3</v>
      </c>
      <c r="H3315" s="49">
        <v>5.96E-3</v>
      </c>
      <c r="I3315" s="49">
        <v>5.8999999999999999E-3</v>
      </c>
      <c r="J3315" s="49">
        <v>5.9500000000000004E-3</v>
      </c>
      <c r="K3315" s="49">
        <v>6.1900000000000002E-3</v>
      </c>
      <c r="L3315" s="49">
        <v>6.1500000000000001E-3</v>
      </c>
      <c r="M3315" s="49">
        <v>6.1399999999999996E-3</v>
      </c>
      <c r="N3315" s="49">
        <v>8.7200000000000003E-3</v>
      </c>
      <c r="O3315" s="49">
        <v>6.1799999999999997E-3</v>
      </c>
      <c r="P3315" s="49">
        <v>5.9699999999999996E-3</v>
      </c>
      <c r="Q3315" s="49">
        <v>5.79E-3</v>
      </c>
      <c r="R3315" s="49">
        <v>6.0699999999999999E-3</v>
      </c>
      <c r="S3315" s="49">
        <v>5.6699999999999997E-3</v>
      </c>
      <c r="T3315" s="49">
        <v>5.5199999999999997E-3</v>
      </c>
      <c r="U3315" s="49">
        <v>5.3800000000000002E-3</v>
      </c>
      <c r="V3315" s="49">
        <v>5.2399999999999999E-3</v>
      </c>
    </row>
    <row r="3316" spans="1:22" ht="15.75" customHeight="1">
      <c r="A3316" s="139" t="s">
        <v>793</v>
      </c>
      <c r="B3316" s="139" t="s">
        <v>397</v>
      </c>
      <c r="C3316" s="139" t="s">
        <v>775</v>
      </c>
      <c r="D3316" s="139" t="s">
        <v>633</v>
      </c>
      <c r="E3316" s="139" t="s">
        <v>754</v>
      </c>
      <c r="F3316" s="49">
        <v>0</v>
      </c>
      <c r="G3316" s="49">
        <v>0</v>
      </c>
      <c r="H3316" s="49">
        <v>0</v>
      </c>
      <c r="I3316" s="49">
        <v>0</v>
      </c>
      <c r="J3316" s="49">
        <v>0</v>
      </c>
      <c r="K3316" s="49">
        <v>0</v>
      </c>
      <c r="L3316" s="49">
        <v>0</v>
      </c>
      <c r="M3316" s="49">
        <v>0</v>
      </c>
      <c r="N3316" s="49">
        <v>0</v>
      </c>
      <c r="O3316" s="49">
        <v>0</v>
      </c>
      <c r="P3316" s="49">
        <v>0</v>
      </c>
      <c r="Q3316" s="49">
        <v>0</v>
      </c>
      <c r="R3316" s="49">
        <v>0</v>
      </c>
      <c r="S3316" s="49">
        <v>0</v>
      </c>
      <c r="T3316" s="49">
        <v>0</v>
      </c>
      <c r="U3316" s="49">
        <v>13.5</v>
      </c>
      <c r="V3316" s="49">
        <v>35.5</v>
      </c>
    </row>
    <row r="3317" spans="1:22" ht="15.75" customHeight="1">
      <c r="A3317" s="139" t="s">
        <v>793</v>
      </c>
      <c r="B3317" s="139" t="s">
        <v>401</v>
      </c>
      <c r="C3317" s="139" t="s">
        <v>775</v>
      </c>
      <c r="D3317" s="139" t="s">
        <v>633</v>
      </c>
      <c r="E3317" s="139" t="s">
        <v>754</v>
      </c>
      <c r="F3317" s="49">
        <v>3600</v>
      </c>
      <c r="G3317" s="49">
        <v>2660</v>
      </c>
      <c r="H3317" s="49">
        <v>2720</v>
      </c>
      <c r="I3317" s="49">
        <v>2470</v>
      </c>
      <c r="J3317" s="49">
        <v>3060</v>
      </c>
      <c r="K3317" s="49">
        <v>3000</v>
      </c>
      <c r="L3317" s="49">
        <v>3490</v>
      </c>
      <c r="M3317" s="49">
        <v>3070</v>
      </c>
      <c r="N3317" s="49">
        <v>2110</v>
      </c>
      <c r="O3317" s="49">
        <v>2030</v>
      </c>
      <c r="P3317" s="49">
        <v>1640</v>
      </c>
      <c r="Q3317" s="49">
        <v>1560</v>
      </c>
      <c r="R3317" s="49">
        <v>15000</v>
      </c>
      <c r="S3317" s="49">
        <v>15700</v>
      </c>
      <c r="T3317" s="49">
        <v>15300</v>
      </c>
      <c r="U3317" s="49">
        <v>15000</v>
      </c>
      <c r="V3317" s="49">
        <v>14800</v>
      </c>
    </row>
    <row r="3318" spans="1:22" ht="15.75" customHeight="1">
      <c r="A3318" s="139" t="s">
        <v>793</v>
      </c>
      <c r="B3318" s="139" t="s">
        <v>403</v>
      </c>
      <c r="C3318" s="139" t="s">
        <v>775</v>
      </c>
      <c r="D3318" s="139" t="s">
        <v>633</v>
      </c>
      <c r="E3318" s="139" t="s">
        <v>754</v>
      </c>
      <c r="F3318" s="49">
        <v>1.98E-3</v>
      </c>
      <c r="G3318" s="49">
        <v>1.6000000000000001E-3</v>
      </c>
      <c r="H3318" s="49">
        <v>1.34E-3</v>
      </c>
      <c r="I3318" s="49">
        <v>1.23E-3</v>
      </c>
      <c r="J3318" s="49">
        <v>1.64E-3</v>
      </c>
      <c r="K3318" s="49">
        <v>1.42E-3</v>
      </c>
      <c r="L3318" s="49">
        <v>1.1999999999999999E-3</v>
      </c>
      <c r="M3318" s="49">
        <v>1.2600000000000001E-3</v>
      </c>
      <c r="N3318" s="49">
        <v>1.2600000000000001E-3</v>
      </c>
      <c r="O3318" s="49">
        <v>1.1299999999999999E-3</v>
      </c>
      <c r="P3318" s="49">
        <v>1.16E-3</v>
      </c>
      <c r="Q3318" s="49">
        <v>1.25E-3</v>
      </c>
      <c r="R3318" s="49">
        <v>7.5000000000000002E-4</v>
      </c>
      <c r="S3318" s="49">
        <v>9.1399999999999999E-4</v>
      </c>
      <c r="T3318" s="49">
        <v>8.5599999999999999E-4</v>
      </c>
      <c r="U3318" s="49">
        <v>7.9799999999999999E-4</v>
      </c>
      <c r="V3318" s="49">
        <v>7.3999999999999999E-4</v>
      </c>
    </row>
    <row r="3319" spans="1:22" ht="15.75" customHeight="1">
      <c r="A3319" s="139" t="s">
        <v>793</v>
      </c>
      <c r="B3319" s="139" t="s">
        <v>410</v>
      </c>
      <c r="C3319" s="139" t="s">
        <v>775</v>
      </c>
      <c r="D3319" s="139" t="s">
        <v>633</v>
      </c>
      <c r="E3319" s="139" t="s">
        <v>754</v>
      </c>
      <c r="F3319" s="49">
        <v>0.19500000000000001</v>
      </c>
      <c r="G3319" s="49">
        <v>0.192</v>
      </c>
      <c r="H3319" s="49">
        <v>0.192</v>
      </c>
      <c r="I3319" s="49">
        <v>0.17699999999999999</v>
      </c>
      <c r="J3319" s="49">
        <v>0.187</v>
      </c>
      <c r="K3319" s="49">
        <v>0.19700000000000001</v>
      </c>
      <c r="L3319" s="49">
        <v>0.17899999999999999</v>
      </c>
      <c r="M3319" s="49">
        <v>0.17399999999999999</v>
      </c>
      <c r="N3319" s="49">
        <v>0.17899999999999999</v>
      </c>
      <c r="O3319" s="49">
        <v>0.19400000000000001</v>
      </c>
      <c r="P3319" s="49">
        <v>0.21</v>
      </c>
      <c r="Q3319" s="49">
        <v>0.19400000000000001</v>
      </c>
      <c r="R3319" s="49">
        <v>0.2</v>
      </c>
      <c r="S3319" s="49">
        <v>0.192</v>
      </c>
      <c r="T3319" s="49">
        <v>0.192</v>
      </c>
      <c r="U3319" s="49">
        <v>0.192</v>
      </c>
      <c r="V3319" s="49">
        <v>0.193</v>
      </c>
    </row>
    <row r="3320" spans="1:22" ht="15.75" customHeight="1">
      <c r="A3320" s="139" t="s">
        <v>793</v>
      </c>
      <c r="B3320" s="139" t="s">
        <v>405</v>
      </c>
      <c r="C3320" s="139" t="s">
        <v>775</v>
      </c>
      <c r="D3320" s="139" t="s">
        <v>633</v>
      </c>
      <c r="E3320" s="139" t="s">
        <v>754</v>
      </c>
      <c r="F3320" s="49">
        <v>1.4500000000000001E-2</v>
      </c>
      <c r="G3320" s="49">
        <v>1.44E-2</v>
      </c>
      <c r="H3320" s="49">
        <v>1.6E-2</v>
      </c>
      <c r="I3320" s="49">
        <v>1.6400000000000001E-2</v>
      </c>
      <c r="J3320" s="49">
        <v>1.67E-2</v>
      </c>
      <c r="K3320" s="49">
        <v>1.7000000000000001E-2</v>
      </c>
      <c r="L3320" s="49">
        <v>1.7299999999999999E-2</v>
      </c>
      <c r="M3320" s="49">
        <v>1.77E-2</v>
      </c>
      <c r="N3320" s="49">
        <v>1.7999999999999999E-2</v>
      </c>
      <c r="O3320" s="49">
        <v>1.83E-2</v>
      </c>
      <c r="P3320" s="49">
        <v>1.8599999999999998E-2</v>
      </c>
      <c r="Q3320" s="49">
        <v>1.9E-2</v>
      </c>
      <c r="R3320" s="49">
        <v>1.9300000000000001E-2</v>
      </c>
      <c r="S3320" s="49">
        <v>1.9599999999999999E-2</v>
      </c>
      <c r="T3320" s="49">
        <v>1.9900000000000001E-2</v>
      </c>
      <c r="U3320" s="49">
        <v>2.0299999999999999E-2</v>
      </c>
      <c r="V3320" s="49">
        <v>2.06E-2</v>
      </c>
    </row>
    <row r="3321" spans="1:22" ht="15.75" customHeight="1">
      <c r="A3321" s="139" t="s">
        <v>793</v>
      </c>
      <c r="B3321" s="139" t="s">
        <v>514</v>
      </c>
      <c r="C3321" s="139" t="s">
        <v>775</v>
      </c>
      <c r="D3321" s="139" t="s">
        <v>633</v>
      </c>
      <c r="E3321" s="139" t="s">
        <v>754</v>
      </c>
      <c r="F3321" s="49">
        <v>7.1900000000000002E-3</v>
      </c>
      <c r="G3321" s="49">
        <v>7.1500000000000001E-3</v>
      </c>
      <c r="H3321" s="49">
        <v>7.1999999999999998E-3</v>
      </c>
      <c r="I3321" s="49">
        <v>4.3200000000000002E-2</v>
      </c>
      <c r="J3321" s="49">
        <v>3.7699999999999997E-2</v>
      </c>
      <c r="K3321" s="49">
        <v>3.8800000000000001E-2</v>
      </c>
      <c r="L3321" s="49">
        <v>9.5999999999999992E-3</v>
      </c>
      <c r="M3321" s="49">
        <v>4.0899999999999999E-2</v>
      </c>
      <c r="N3321" s="49">
        <v>3.8699999999999998E-2</v>
      </c>
      <c r="O3321" s="49">
        <v>2.7199999999999998E-2</v>
      </c>
      <c r="P3321" s="49">
        <v>1.2699999999999999E-2</v>
      </c>
      <c r="Q3321" s="49">
        <v>2.92E-2</v>
      </c>
      <c r="R3321" s="49">
        <v>2.93E-2</v>
      </c>
      <c r="S3321" s="49">
        <v>3.6600000000000001E-2</v>
      </c>
      <c r="T3321" s="49">
        <v>3.8300000000000001E-2</v>
      </c>
      <c r="U3321" s="49">
        <v>4.0099999999999997E-2</v>
      </c>
      <c r="V3321" s="49">
        <v>4.19E-2</v>
      </c>
    </row>
    <row r="3322" spans="1:22" ht="15.75" customHeight="1">
      <c r="A3322" s="139" t="s">
        <v>793</v>
      </c>
      <c r="B3322" s="139" t="s">
        <v>548</v>
      </c>
      <c r="C3322" s="139" t="s">
        <v>775</v>
      </c>
      <c r="D3322" s="139" t="s">
        <v>633</v>
      </c>
      <c r="E3322" s="139" t="s">
        <v>754</v>
      </c>
      <c r="F3322" s="49">
        <v>0</v>
      </c>
      <c r="G3322" s="49">
        <v>0</v>
      </c>
      <c r="H3322" s="49">
        <v>0</v>
      </c>
      <c r="I3322" s="49">
        <v>0</v>
      </c>
      <c r="J3322" s="49">
        <v>0</v>
      </c>
      <c r="K3322" s="49">
        <v>0</v>
      </c>
      <c r="L3322" s="49">
        <v>0</v>
      </c>
      <c r="M3322" s="49">
        <v>0</v>
      </c>
      <c r="N3322" s="49">
        <v>0</v>
      </c>
      <c r="O3322" s="49">
        <v>0</v>
      </c>
      <c r="P3322" s="49">
        <v>0</v>
      </c>
      <c r="Q3322" s="49">
        <v>0</v>
      </c>
      <c r="R3322" s="49">
        <v>0</v>
      </c>
      <c r="S3322" s="49">
        <v>0</v>
      </c>
      <c r="T3322" s="49">
        <v>0</v>
      </c>
      <c r="U3322" s="49">
        <v>0</v>
      </c>
      <c r="V3322" s="49">
        <v>0</v>
      </c>
    </row>
    <row r="3323" spans="1:22" ht="15.75" customHeight="1">
      <c r="A3323" s="139" t="s">
        <v>793</v>
      </c>
      <c r="B3323" s="139" t="s">
        <v>408</v>
      </c>
      <c r="C3323" s="139" t="s">
        <v>775</v>
      </c>
      <c r="D3323" s="139" t="s">
        <v>633</v>
      </c>
      <c r="E3323" s="139" t="s">
        <v>754</v>
      </c>
      <c r="F3323" s="49">
        <v>964</v>
      </c>
      <c r="G3323" s="49">
        <v>616</v>
      </c>
      <c r="H3323" s="49">
        <v>444</v>
      </c>
      <c r="I3323" s="49">
        <v>499</v>
      </c>
      <c r="J3323" s="49">
        <v>480</v>
      </c>
      <c r="K3323" s="49">
        <v>3.67</v>
      </c>
      <c r="L3323" s="49">
        <v>499</v>
      </c>
      <c r="M3323" s="49">
        <v>480</v>
      </c>
      <c r="N3323" s="49">
        <v>385</v>
      </c>
      <c r="O3323" s="49">
        <v>385</v>
      </c>
      <c r="P3323" s="49">
        <v>418</v>
      </c>
      <c r="Q3323" s="49">
        <v>418</v>
      </c>
      <c r="R3323" s="49">
        <v>436</v>
      </c>
      <c r="S3323" s="49">
        <v>418</v>
      </c>
      <c r="T3323" s="49">
        <v>425</v>
      </c>
      <c r="U3323" s="49">
        <v>319</v>
      </c>
      <c r="V3323" s="49">
        <v>302</v>
      </c>
    </row>
    <row r="3324" spans="1:22" ht="15.75" customHeight="1">
      <c r="A3324" s="139" t="s">
        <v>793</v>
      </c>
      <c r="B3324" s="139" t="s">
        <v>412</v>
      </c>
      <c r="C3324" s="139" t="s">
        <v>775</v>
      </c>
      <c r="D3324" s="139" t="s">
        <v>633</v>
      </c>
      <c r="E3324" s="139" t="s">
        <v>754</v>
      </c>
      <c r="F3324" s="49">
        <v>2.25</v>
      </c>
      <c r="G3324" s="49">
        <v>2.35</v>
      </c>
      <c r="H3324" s="49">
        <v>1.32</v>
      </c>
      <c r="I3324" s="49">
        <v>1.35</v>
      </c>
      <c r="J3324" s="49">
        <v>0.95299999999999996</v>
      </c>
      <c r="K3324" s="49">
        <v>1.1200000000000001</v>
      </c>
      <c r="L3324" s="49">
        <v>1.22</v>
      </c>
      <c r="M3324" s="49">
        <v>0.91300000000000003</v>
      </c>
      <c r="N3324" s="49">
        <v>0.88</v>
      </c>
      <c r="O3324" s="49">
        <v>0.81699999999999995</v>
      </c>
      <c r="P3324" s="49">
        <v>0.71199999999999997</v>
      </c>
      <c r="Q3324" s="49">
        <v>0.67500000000000004</v>
      </c>
      <c r="R3324" s="49">
        <v>0.63900000000000001</v>
      </c>
      <c r="S3324" s="49">
        <v>0.36199999999999999</v>
      </c>
      <c r="T3324" s="49">
        <v>0.249</v>
      </c>
      <c r="U3324" s="49">
        <v>0.13500000000000001</v>
      </c>
      <c r="V3324" s="49">
        <v>2.1499999999999998E-2</v>
      </c>
    </row>
    <row r="3325" spans="1:22" ht="15.75" customHeight="1">
      <c r="A3325" s="139" t="s">
        <v>793</v>
      </c>
      <c r="B3325" s="139" t="s">
        <v>416</v>
      </c>
      <c r="C3325" s="139" t="s">
        <v>775</v>
      </c>
      <c r="D3325" s="139" t="s">
        <v>633</v>
      </c>
      <c r="E3325" s="139" t="s">
        <v>754</v>
      </c>
      <c r="F3325" s="49">
        <v>0</v>
      </c>
      <c r="G3325" s="49">
        <v>0</v>
      </c>
      <c r="H3325" s="49">
        <v>0</v>
      </c>
      <c r="I3325" s="49">
        <v>0</v>
      </c>
      <c r="J3325" s="49">
        <v>0</v>
      </c>
      <c r="K3325" s="49">
        <v>0</v>
      </c>
      <c r="L3325" s="49">
        <v>0</v>
      </c>
      <c r="M3325" s="49">
        <v>0</v>
      </c>
      <c r="N3325" s="49">
        <v>0</v>
      </c>
      <c r="O3325" s="49">
        <v>0</v>
      </c>
      <c r="P3325" s="49">
        <v>0</v>
      </c>
      <c r="Q3325" s="49">
        <v>0</v>
      </c>
      <c r="R3325" s="49">
        <v>0</v>
      </c>
      <c r="S3325" s="49">
        <v>0</v>
      </c>
      <c r="T3325" s="49">
        <v>0</v>
      </c>
      <c r="U3325" s="49">
        <v>0</v>
      </c>
      <c r="V3325" s="49">
        <v>0</v>
      </c>
    </row>
    <row r="3326" spans="1:22" ht="15.75" customHeight="1">
      <c r="A3326" s="139" t="s">
        <v>793</v>
      </c>
      <c r="B3326" s="139" t="s">
        <v>420</v>
      </c>
      <c r="C3326" s="139" t="s">
        <v>775</v>
      </c>
      <c r="D3326" s="139" t="s">
        <v>633</v>
      </c>
      <c r="E3326" s="139" t="s">
        <v>754</v>
      </c>
      <c r="F3326" s="49">
        <v>8.5599999999999996E-2</v>
      </c>
      <c r="G3326" s="49">
        <v>0.14299999999999999</v>
      </c>
      <c r="H3326" s="49">
        <v>0.183</v>
      </c>
      <c r="I3326" s="49">
        <v>0.24</v>
      </c>
      <c r="J3326" s="49">
        <v>0.41199999999999998</v>
      </c>
      <c r="K3326" s="49">
        <v>0.42299999999999999</v>
      </c>
      <c r="L3326" s="49">
        <v>0.42399999999999999</v>
      </c>
      <c r="M3326" s="49">
        <v>0.40699999999999997</v>
      </c>
      <c r="N3326" s="49">
        <v>0.39</v>
      </c>
      <c r="O3326" s="49">
        <v>0.35299999999999998</v>
      </c>
      <c r="P3326" s="49">
        <v>0.32400000000000001</v>
      </c>
      <c r="Q3326" s="49">
        <v>0.315</v>
      </c>
      <c r="R3326" s="49">
        <v>0.33200000000000002</v>
      </c>
      <c r="S3326" s="49">
        <v>0.45800000000000002</v>
      </c>
      <c r="T3326" s="49">
        <v>0.48099999999999998</v>
      </c>
      <c r="U3326" s="49">
        <v>0.503</v>
      </c>
      <c r="V3326" s="49">
        <v>0.52600000000000002</v>
      </c>
    </row>
    <row r="3327" spans="1:22" ht="15.75" customHeight="1">
      <c r="A3327" s="139" t="s">
        <v>793</v>
      </c>
      <c r="B3327" s="139" t="s">
        <v>422</v>
      </c>
      <c r="C3327" s="139" t="s">
        <v>775</v>
      </c>
      <c r="D3327" s="139" t="s">
        <v>633</v>
      </c>
      <c r="E3327" s="139" t="s">
        <v>754</v>
      </c>
      <c r="F3327" s="49">
        <v>2650</v>
      </c>
      <c r="G3327" s="49">
        <v>2620</v>
      </c>
      <c r="H3327" s="49">
        <v>2600</v>
      </c>
      <c r="I3327" s="49">
        <v>2580</v>
      </c>
      <c r="J3327" s="49">
        <v>1730</v>
      </c>
      <c r="K3327" s="49">
        <v>4980</v>
      </c>
      <c r="L3327" s="49">
        <v>5730</v>
      </c>
      <c r="M3327" s="49">
        <v>5600</v>
      </c>
      <c r="N3327" s="49">
        <v>7580</v>
      </c>
      <c r="O3327" s="49">
        <v>6280</v>
      </c>
      <c r="P3327" s="49">
        <v>6710</v>
      </c>
      <c r="Q3327" s="49">
        <v>2510</v>
      </c>
      <c r="R3327" s="49">
        <v>7550</v>
      </c>
      <c r="S3327" s="49">
        <v>6250</v>
      </c>
      <c r="T3327" s="49">
        <v>8640</v>
      </c>
      <c r="U3327" s="49">
        <v>8010</v>
      </c>
      <c r="V3327" s="49">
        <v>8390</v>
      </c>
    </row>
    <row r="3328" spans="1:22" ht="15.75" customHeight="1">
      <c r="A3328" s="139" t="s">
        <v>793</v>
      </c>
      <c r="B3328" s="139" t="s">
        <v>516</v>
      </c>
      <c r="C3328" s="139" t="s">
        <v>775</v>
      </c>
      <c r="D3328" s="139" t="s">
        <v>633</v>
      </c>
      <c r="E3328" s="139" t="s">
        <v>754</v>
      </c>
      <c r="F3328" s="49">
        <v>2.5899999999999999E-2</v>
      </c>
      <c r="G3328" s="49">
        <v>2.7E-2</v>
      </c>
      <c r="H3328" s="49">
        <v>2.76E-2</v>
      </c>
      <c r="I3328" s="49">
        <v>0.41499999999999998</v>
      </c>
      <c r="J3328" s="49">
        <v>0.35099999999999998</v>
      </c>
      <c r="K3328" s="49">
        <v>0.36299999999999999</v>
      </c>
      <c r="L3328" s="49">
        <v>3.5799999999999998E-2</v>
      </c>
      <c r="M3328" s="49">
        <v>0.373</v>
      </c>
      <c r="N3328" s="49">
        <v>0.34599999999999997</v>
      </c>
      <c r="O3328" s="49">
        <v>0.217</v>
      </c>
      <c r="P3328" s="49">
        <v>4.6800000000000001E-2</v>
      </c>
      <c r="Q3328" s="49">
        <v>0.22600000000000001</v>
      </c>
      <c r="R3328" s="49">
        <v>0.22600000000000001</v>
      </c>
      <c r="S3328" s="49">
        <v>0.30099999999999999</v>
      </c>
      <c r="T3328" s="49">
        <v>0.316</v>
      </c>
      <c r="U3328" s="49">
        <v>0.33100000000000002</v>
      </c>
      <c r="V3328" s="49">
        <v>0.34599999999999997</v>
      </c>
    </row>
    <row r="3329" spans="1:22" ht="15.75" customHeight="1">
      <c r="A3329" s="139" t="s">
        <v>793</v>
      </c>
      <c r="B3329" s="139" t="s">
        <v>765</v>
      </c>
      <c r="C3329" s="139" t="s">
        <v>775</v>
      </c>
      <c r="D3329" s="139" t="s">
        <v>633</v>
      </c>
      <c r="E3329" s="139" t="s">
        <v>754</v>
      </c>
      <c r="F3329" s="49">
        <v>7530</v>
      </c>
      <c r="G3329" s="49">
        <v>9130</v>
      </c>
      <c r="H3329" s="49">
        <v>11900</v>
      </c>
      <c r="I3329" s="49">
        <v>7170</v>
      </c>
      <c r="J3329" s="49">
        <v>18300</v>
      </c>
      <c r="K3329" s="49">
        <v>18400</v>
      </c>
      <c r="L3329" s="49">
        <v>18900</v>
      </c>
      <c r="M3329" s="49">
        <v>21600</v>
      </c>
      <c r="N3329" s="49">
        <v>19700</v>
      </c>
      <c r="O3329" s="49">
        <v>20500</v>
      </c>
      <c r="P3329" s="49">
        <v>20200</v>
      </c>
      <c r="Q3329" s="49">
        <v>20700</v>
      </c>
      <c r="R3329" s="49">
        <v>19400</v>
      </c>
      <c r="S3329" s="49">
        <v>21200</v>
      </c>
      <c r="T3329" s="49">
        <v>21400</v>
      </c>
      <c r="U3329" s="49">
        <v>24800</v>
      </c>
      <c r="V3329" s="49">
        <v>25800</v>
      </c>
    </row>
    <row r="3330" spans="1:22" ht="15.75" customHeight="1">
      <c r="A3330" s="139" t="s">
        <v>793</v>
      </c>
      <c r="B3330" s="139" t="s">
        <v>424</v>
      </c>
      <c r="C3330" s="139" t="s">
        <v>775</v>
      </c>
      <c r="D3330" s="139" t="s">
        <v>633</v>
      </c>
      <c r="E3330" s="139" t="s">
        <v>754</v>
      </c>
      <c r="F3330" s="49">
        <v>0.01</v>
      </c>
      <c r="G3330" s="49">
        <v>1.0500000000000001E-2</v>
      </c>
      <c r="H3330" s="49">
        <v>1.06E-2</v>
      </c>
      <c r="I3330" s="49">
        <v>9.9799999999999993E-3</v>
      </c>
      <c r="J3330" s="49">
        <v>1.12E-2</v>
      </c>
      <c r="K3330" s="49">
        <v>1.0500000000000001E-2</v>
      </c>
      <c r="L3330" s="49">
        <v>1.2E-2</v>
      </c>
      <c r="M3330" s="49">
        <v>1.01E-2</v>
      </c>
      <c r="N3330" s="49">
        <v>1.0999999999999999E-2</v>
      </c>
      <c r="O3330" s="49">
        <v>1.03E-2</v>
      </c>
      <c r="P3330" s="49">
        <v>9.6100000000000005E-3</v>
      </c>
      <c r="Q3330" s="49">
        <v>9.3799999999999994E-3</v>
      </c>
      <c r="R3330" s="49">
        <v>7.1999999999999998E-3</v>
      </c>
      <c r="S3330" s="49">
        <v>9.2800000000000001E-3</v>
      </c>
      <c r="T3330" s="49">
        <v>9.1599999999999997E-3</v>
      </c>
      <c r="U3330" s="49">
        <v>9.0299999999999998E-3</v>
      </c>
      <c r="V3330" s="49">
        <v>8.9099999999999995E-3</v>
      </c>
    </row>
    <row r="3331" spans="1:22" ht="15.75" customHeight="1">
      <c r="A3331" s="139" t="s">
        <v>793</v>
      </c>
      <c r="B3331" s="139" t="s">
        <v>554</v>
      </c>
      <c r="C3331" s="139" t="s">
        <v>775</v>
      </c>
      <c r="D3331" s="139" t="s">
        <v>633</v>
      </c>
      <c r="E3331" s="139" t="s">
        <v>754</v>
      </c>
      <c r="F3331" s="49">
        <v>1.56E-3</v>
      </c>
      <c r="G3331" s="49">
        <v>1.39E-3</v>
      </c>
      <c r="H3331" s="49">
        <v>1.6299999999999999E-3</v>
      </c>
      <c r="I3331" s="49">
        <v>1.42E-3</v>
      </c>
      <c r="J3331" s="49">
        <v>1.5299999999999999E-3</v>
      </c>
      <c r="K3331" s="49">
        <v>1.33E-3</v>
      </c>
      <c r="L3331" s="49">
        <v>1.49E-3</v>
      </c>
      <c r="M3331" s="49">
        <v>1.2999999999999999E-3</v>
      </c>
      <c r="N3331" s="49">
        <v>1.2700000000000001E-3</v>
      </c>
      <c r="O3331" s="49">
        <v>1.3500000000000001E-3</v>
      </c>
      <c r="P3331" s="49">
        <v>1.24E-3</v>
      </c>
      <c r="Q3331" s="49">
        <v>1.4300000000000001E-3</v>
      </c>
      <c r="R3331" s="49">
        <v>1.14E-3</v>
      </c>
      <c r="S3331" s="49">
        <v>1.2600000000000001E-3</v>
      </c>
      <c r="T3331" s="49">
        <v>1.24E-3</v>
      </c>
      <c r="U3331" s="49">
        <v>1.23E-3</v>
      </c>
      <c r="V3331" s="49">
        <v>1.2099999999999999E-3</v>
      </c>
    </row>
    <row r="3332" spans="1:22" ht="15.75" customHeight="1">
      <c r="A3332" s="139" t="s">
        <v>793</v>
      </c>
      <c r="B3332" s="139" t="s">
        <v>418</v>
      </c>
      <c r="C3332" s="139" t="s">
        <v>775</v>
      </c>
      <c r="D3332" s="139" t="s">
        <v>633</v>
      </c>
      <c r="E3332" s="139" t="s">
        <v>754</v>
      </c>
      <c r="F3332" s="49">
        <v>4.1300000000000003E-2</v>
      </c>
      <c r="G3332" s="49">
        <v>6.5299999999999997E-2</v>
      </c>
      <c r="H3332" s="49">
        <v>7.6700000000000004E-2</v>
      </c>
      <c r="I3332" s="49">
        <v>9.7699999999999995E-2</v>
      </c>
      <c r="J3332" s="49">
        <v>0.16500000000000001</v>
      </c>
      <c r="K3332" s="49">
        <v>0.17</v>
      </c>
      <c r="L3332" s="49">
        <v>0.16700000000000001</v>
      </c>
      <c r="M3332" s="49">
        <v>0.16</v>
      </c>
      <c r="N3332" s="49">
        <v>0.153</v>
      </c>
      <c r="O3332" s="49">
        <v>0.13800000000000001</v>
      </c>
      <c r="P3332" s="49">
        <v>0.127</v>
      </c>
      <c r="Q3332" s="49">
        <v>0.123</v>
      </c>
      <c r="R3332" s="49">
        <v>0.13</v>
      </c>
      <c r="S3332" s="49">
        <v>0.17799999999999999</v>
      </c>
      <c r="T3332" s="49">
        <v>0.186</v>
      </c>
      <c r="U3332" s="49">
        <v>0.19400000000000001</v>
      </c>
      <c r="V3332" s="49">
        <v>0.20300000000000001</v>
      </c>
    </row>
    <row r="3333" spans="1:22" ht="15.75" customHeight="1">
      <c r="A3333" s="139" t="s">
        <v>793</v>
      </c>
      <c r="B3333" s="139" t="s">
        <v>426</v>
      </c>
      <c r="C3333" s="139" t="s">
        <v>775</v>
      </c>
      <c r="D3333" s="139" t="s">
        <v>633</v>
      </c>
      <c r="E3333" s="139" t="s">
        <v>754</v>
      </c>
      <c r="F3333" s="49">
        <v>0.13900000000000001</v>
      </c>
      <c r="G3333" s="49">
        <v>0.22900000000000001</v>
      </c>
      <c r="H3333" s="49">
        <v>0.17399999999999999</v>
      </c>
      <c r="I3333" s="49">
        <v>0.155</v>
      </c>
      <c r="J3333" s="49">
        <v>0.13900000000000001</v>
      </c>
      <c r="K3333" s="49">
        <v>0.121</v>
      </c>
      <c r="L3333" s="49">
        <v>0.10199999999999999</v>
      </c>
      <c r="M3333" s="49">
        <v>8.5500000000000007E-2</v>
      </c>
      <c r="N3333" s="49">
        <v>7.7100000000000002E-2</v>
      </c>
      <c r="O3333" s="49">
        <v>6.9800000000000001E-2</v>
      </c>
      <c r="P3333" s="49">
        <v>7.0400000000000004E-2</v>
      </c>
      <c r="Q3333" s="49">
        <v>6.9900000000000004E-2</v>
      </c>
      <c r="R3333" s="49">
        <v>6.3E-2</v>
      </c>
      <c r="S3333" s="49">
        <v>5.1299999999999998E-2</v>
      </c>
      <c r="T3333" s="49">
        <v>5.0700000000000002E-2</v>
      </c>
      <c r="U3333" s="49">
        <v>4.5100000000000001E-2</v>
      </c>
      <c r="V3333" s="49">
        <v>3.9199999999999999E-2</v>
      </c>
    </row>
    <row r="3334" spans="1:22" ht="15.75" customHeight="1">
      <c r="A3334" s="139" t="s">
        <v>793</v>
      </c>
      <c r="B3334" s="139" t="s">
        <v>428</v>
      </c>
      <c r="C3334" s="139" t="s">
        <v>775</v>
      </c>
      <c r="D3334" s="139" t="s">
        <v>633</v>
      </c>
      <c r="E3334" s="139" t="s">
        <v>754</v>
      </c>
      <c r="F3334" s="49">
        <v>3.9300000000000002E-2</v>
      </c>
      <c r="G3334" s="49">
        <v>4.3700000000000003E-2</v>
      </c>
      <c r="H3334" s="49">
        <v>6.2600000000000003E-2</v>
      </c>
      <c r="I3334" s="49">
        <v>6.3399999999999998E-2</v>
      </c>
      <c r="J3334" s="49">
        <v>7.0400000000000004E-2</v>
      </c>
      <c r="K3334" s="49">
        <v>6.93E-2</v>
      </c>
      <c r="L3334" s="49">
        <v>7.2800000000000004E-2</v>
      </c>
      <c r="M3334" s="49">
        <v>6.8099999999999994E-2</v>
      </c>
      <c r="N3334" s="49">
        <v>6.5100000000000005E-2</v>
      </c>
      <c r="O3334" s="49">
        <v>6.5799999999999997E-2</v>
      </c>
      <c r="P3334" s="49">
        <v>7.0800000000000002E-2</v>
      </c>
      <c r="Q3334" s="49">
        <v>6.1400000000000003E-2</v>
      </c>
      <c r="R3334" s="49">
        <v>6.2799999999999995E-2</v>
      </c>
      <c r="S3334" s="49">
        <v>5.3400000000000003E-2</v>
      </c>
      <c r="T3334" s="49">
        <v>5.0500000000000003E-2</v>
      </c>
      <c r="U3334" s="49">
        <v>4.5400000000000003E-2</v>
      </c>
      <c r="V3334" s="49">
        <v>4.1700000000000001E-2</v>
      </c>
    </row>
    <row r="3335" spans="1:22" ht="15.75" customHeight="1">
      <c r="A3335" s="139" t="s">
        <v>793</v>
      </c>
      <c r="B3335" s="139" t="s">
        <v>414</v>
      </c>
      <c r="C3335" s="139" t="s">
        <v>775</v>
      </c>
      <c r="D3335" s="139" t="s">
        <v>633</v>
      </c>
      <c r="E3335" s="139" t="s">
        <v>754</v>
      </c>
      <c r="F3335" s="49">
        <v>3.8899999999999997E-5</v>
      </c>
      <c r="G3335" s="49">
        <v>7.96E-6</v>
      </c>
      <c r="H3335" s="49">
        <v>6.7000000000000002E-6</v>
      </c>
      <c r="I3335" s="49">
        <v>2.9299999999999999E-6</v>
      </c>
      <c r="J3335" s="49">
        <v>1.26E-6</v>
      </c>
      <c r="K3335" s="49">
        <v>1.6700000000000001E-6</v>
      </c>
      <c r="L3335" s="49">
        <v>1.0499999999999999E-6</v>
      </c>
      <c r="M3335" s="49">
        <v>9.4200000000000004E-7</v>
      </c>
      <c r="N3335" s="49">
        <v>5.7599999999999997E-7</v>
      </c>
      <c r="O3335" s="49">
        <v>2.0900000000000001E-7</v>
      </c>
      <c r="P3335" s="49">
        <v>2.0900000000000001E-7</v>
      </c>
      <c r="Q3335" s="49">
        <v>5.4000000000000002E-7</v>
      </c>
      <c r="R3335" s="49">
        <v>4.8599999999999998E-7</v>
      </c>
      <c r="S3335" s="49">
        <v>7.9899999999999999E-7</v>
      </c>
      <c r="T3335" s="49">
        <v>1.3799999999999999E-6</v>
      </c>
      <c r="U3335" s="49">
        <v>1.2899999999999999E-6</v>
      </c>
      <c r="V3335" s="49">
        <v>1.19E-6</v>
      </c>
    </row>
    <row r="3336" spans="1:22" ht="15.75" customHeight="1">
      <c r="A3336" s="139" t="s">
        <v>793</v>
      </c>
      <c r="B3336" s="139" t="s">
        <v>766</v>
      </c>
      <c r="C3336" s="139" t="s">
        <v>775</v>
      </c>
      <c r="D3336" s="139" t="s">
        <v>633</v>
      </c>
      <c r="E3336" s="139" t="s">
        <v>754</v>
      </c>
      <c r="F3336" s="49">
        <v>1.1000000000000001</v>
      </c>
      <c r="G3336" s="49">
        <v>1.06</v>
      </c>
      <c r="H3336" s="49">
        <v>0.65500000000000003</v>
      </c>
      <c r="I3336" s="49">
        <v>0.65100000000000002</v>
      </c>
      <c r="J3336" s="49">
        <v>0.84599999999999997</v>
      </c>
      <c r="K3336" s="49">
        <v>1.38</v>
      </c>
      <c r="L3336" s="49">
        <v>1.28</v>
      </c>
      <c r="M3336" s="49">
        <v>1.1000000000000001</v>
      </c>
      <c r="N3336" s="49">
        <v>1.2</v>
      </c>
      <c r="O3336" s="49">
        <v>1.1200000000000001</v>
      </c>
      <c r="P3336" s="49">
        <v>0.97499999999999998</v>
      </c>
      <c r="Q3336" s="49">
        <v>0.92400000000000004</v>
      </c>
      <c r="R3336" s="49">
        <v>0.875</v>
      </c>
      <c r="S3336" s="49">
        <v>0.92400000000000004</v>
      </c>
      <c r="T3336" s="49">
        <v>0.90500000000000003</v>
      </c>
      <c r="U3336" s="49">
        <v>0.88500000000000001</v>
      </c>
      <c r="V3336" s="49">
        <v>0.86499999999999999</v>
      </c>
    </row>
    <row r="3337" spans="1:22" ht="15.75" customHeight="1">
      <c r="A3337" s="139" t="s">
        <v>793</v>
      </c>
      <c r="B3337" s="139" t="s">
        <v>462</v>
      </c>
      <c r="C3337" s="139" t="s">
        <v>775</v>
      </c>
      <c r="D3337" s="139" t="s">
        <v>633</v>
      </c>
      <c r="E3337" s="139" t="s">
        <v>754</v>
      </c>
      <c r="F3337" s="49">
        <v>8.2500000000000004E-2</v>
      </c>
      <c r="G3337" s="49">
        <v>0.106</v>
      </c>
      <c r="H3337" s="49">
        <v>0.126</v>
      </c>
      <c r="I3337" s="49">
        <v>0.14299999999999999</v>
      </c>
      <c r="J3337" s="49">
        <v>0.24</v>
      </c>
      <c r="K3337" s="49">
        <v>0.23699999999999999</v>
      </c>
      <c r="L3337" s="49">
        <v>0.24099999999999999</v>
      </c>
      <c r="M3337" s="49">
        <v>0.23400000000000001</v>
      </c>
      <c r="N3337" s="49">
        <v>0.222</v>
      </c>
      <c r="O3337" s="49">
        <v>0.20100000000000001</v>
      </c>
      <c r="P3337" s="49">
        <v>0.192</v>
      </c>
      <c r="Q3337" s="49">
        <v>0.187</v>
      </c>
      <c r="R3337" s="49">
        <v>0.189</v>
      </c>
      <c r="S3337" s="49">
        <v>0.253</v>
      </c>
      <c r="T3337" s="49">
        <v>0.26400000000000001</v>
      </c>
      <c r="U3337" s="49">
        <v>0.27500000000000002</v>
      </c>
      <c r="V3337" s="49">
        <v>0.28499999999999998</v>
      </c>
    </row>
    <row r="3338" spans="1:22" ht="15.75" customHeight="1">
      <c r="A3338" s="139" t="s">
        <v>793</v>
      </c>
      <c r="B3338" s="139" t="s">
        <v>456</v>
      </c>
      <c r="C3338" s="139" t="s">
        <v>775</v>
      </c>
      <c r="D3338" s="139" t="s">
        <v>633</v>
      </c>
      <c r="E3338" s="139" t="s">
        <v>754</v>
      </c>
      <c r="F3338" s="49">
        <v>0</v>
      </c>
      <c r="G3338" s="49">
        <v>0</v>
      </c>
      <c r="H3338" s="49">
        <v>0</v>
      </c>
      <c r="I3338" s="49">
        <v>0</v>
      </c>
      <c r="J3338" s="49">
        <v>0</v>
      </c>
      <c r="K3338" s="49">
        <v>0</v>
      </c>
      <c r="L3338" s="49">
        <v>0</v>
      </c>
      <c r="M3338" s="49">
        <v>0</v>
      </c>
      <c r="N3338" s="49">
        <v>0</v>
      </c>
      <c r="O3338" s="49">
        <v>0</v>
      </c>
      <c r="P3338" s="49">
        <v>0</v>
      </c>
      <c r="Q3338" s="49">
        <v>0</v>
      </c>
      <c r="R3338" s="49">
        <v>0</v>
      </c>
      <c r="S3338" s="49">
        <v>0</v>
      </c>
      <c r="T3338" s="49">
        <v>0</v>
      </c>
      <c r="U3338" s="49">
        <v>1.17E-5</v>
      </c>
      <c r="V3338" s="49">
        <v>1.17E-5</v>
      </c>
    </row>
    <row r="3339" spans="1:22" ht="15.75" customHeight="1">
      <c r="A3339" s="139" t="s">
        <v>793</v>
      </c>
      <c r="B3339" s="139" t="s">
        <v>454</v>
      </c>
      <c r="C3339" s="139" t="s">
        <v>775</v>
      </c>
      <c r="D3339" s="139" t="s">
        <v>633</v>
      </c>
      <c r="E3339" s="139" t="s">
        <v>754</v>
      </c>
      <c r="F3339" s="49">
        <v>8.48</v>
      </c>
      <c r="G3339" s="49">
        <v>5.17</v>
      </c>
      <c r="H3339" s="49">
        <v>2.48</v>
      </c>
      <c r="I3339" s="49">
        <v>0.68400000000000005</v>
      </c>
      <c r="J3339" s="49">
        <v>2.0199999999999999E-2</v>
      </c>
      <c r="K3339" s="49">
        <v>1.26E-2</v>
      </c>
      <c r="L3339" s="49">
        <v>1.01E-2</v>
      </c>
      <c r="M3339" s="49">
        <v>2.0199999999999999E-2</v>
      </c>
      <c r="N3339" s="49">
        <v>3.7900000000000003E-2</v>
      </c>
      <c r="O3339" s="49">
        <v>4.2900000000000001E-2</v>
      </c>
      <c r="P3339" s="49">
        <v>2.7799999999999998E-2</v>
      </c>
      <c r="Q3339" s="49">
        <v>3.2800000000000003E-2</v>
      </c>
      <c r="R3339" s="49">
        <v>2.7799999999999998E-2</v>
      </c>
      <c r="S3339" s="49">
        <v>3.2000000000000001E-2</v>
      </c>
      <c r="T3339" s="49">
        <v>0</v>
      </c>
      <c r="U3339" s="49">
        <v>0</v>
      </c>
      <c r="V3339" s="49">
        <v>0</v>
      </c>
    </row>
    <row r="3340" spans="1:22" ht="15.75" customHeight="1">
      <c r="A3340" s="139" t="s">
        <v>793</v>
      </c>
      <c r="B3340" s="139" t="s">
        <v>432</v>
      </c>
      <c r="C3340" s="139" t="s">
        <v>775</v>
      </c>
      <c r="D3340" s="139" t="s">
        <v>633</v>
      </c>
      <c r="E3340" s="139" t="s">
        <v>754</v>
      </c>
      <c r="F3340" s="49">
        <v>0.35399999999999998</v>
      </c>
      <c r="G3340" s="49">
        <v>0.61699999999999999</v>
      </c>
      <c r="H3340" s="49">
        <v>0.83499999999999996</v>
      </c>
      <c r="I3340" s="49">
        <v>0.96199999999999997</v>
      </c>
      <c r="J3340" s="49">
        <v>1.71</v>
      </c>
      <c r="K3340" s="49">
        <v>1.75</v>
      </c>
      <c r="L3340" s="49">
        <v>1.75</v>
      </c>
      <c r="M3340" s="49">
        <v>1.67</v>
      </c>
      <c r="N3340" s="49">
        <v>1.59</v>
      </c>
      <c r="O3340" s="49">
        <v>1.44</v>
      </c>
      <c r="P3340" s="49">
        <v>1.32</v>
      </c>
      <c r="Q3340" s="49">
        <v>1.28</v>
      </c>
      <c r="R3340" s="49">
        <v>1.36</v>
      </c>
      <c r="S3340" s="49">
        <v>1.89</v>
      </c>
      <c r="T3340" s="49">
        <v>1.98</v>
      </c>
      <c r="U3340" s="49">
        <v>2.0699999999999998</v>
      </c>
      <c r="V3340" s="49">
        <v>2.17</v>
      </c>
    </row>
    <row r="3341" spans="1:22" ht="15.75" customHeight="1">
      <c r="A3341" s="139" t="s">
        <v>793</v>
      </c>
      <c r="B3341" s="139" t="s">
        <v>438</v>
      </c>
      <c r="C3341" s="139" t="s">
        <v>775</v>
      </c>
      <c r="D3341" s="139" t="s">
        <v>633</v>
      </c>
      <c r="E3341" s="139" t="s">
        <v>754</v>
      </c>
      <c r="F3341" s="49">
        <v>3.3099999999999997E-2</v>
      </c>
      <c r="G3341" s="49">
        <v>3.27E-2</v>
      </c>
      <c r="H3341" s="49">
        <v>3.5499999999999997E-2</v>
      </c>
      <c r="I3341" s="49">
        <v>3.7400000000000003E-2</v>
      </c>
      <c r="J3341" s="49">
        <v>3.9199999999999999E-2</v>
      </c>
      <c r="K3341" s="49">
        <v>4.1099999999999998E-2</v>
      </c>
      <c r="L3341" s="49">
        <v>4.2999999999999997E-2</v>
      </c>
      <c r="M3341" s="49">
        <v>4.4900000000000002E-2</v>
      </c>
      <c r="N3341" s="49">
        <v>4.6699999999999998E-2</v>
      </c>
      <c r="O3341" s="49">
        <v>4.8599999999999997E-2</v>
      </c>
      <c r="P3341" s="49">
        <v>5.0500000000000003E-2</v>
      </c>
      <c r="Q3341" s="49">
        <v>5.2299999999999999E-2</v>
      </c>
      <c r="R3341" s="49">
        <v>5.4199999999999998E-2</v>
      </c>
      <c r="S3341" s="49">
        <v>5.6099999999999997E-2</v>
      </c>
      <c r="T3341" s="49">
        <v>5.79E-2</v>
      </c>
      <c r="U3341" s="49">
        <v>5.9799999999999999E-2</v>
      </c>
      <c r="V3341" s="49">
        <v>6.1699999999999998E-2</v>
      </c>
    </row>
    <row r="3342" spans="1:22" ht="15.75" customHeight="1">
      <c r="A3342" s="139" t="s">
        <v>793</v>
      </c>
      <c r="B3342" s="139" t="s">
        <v>450</v>
      </c>
      <c r="C3342" s="139" t="s">
        <v>775</v>
      </c>
      <c r="D3342" s="139" t="s">
        <v>633</v>
      </c>
      <c r="E3342" s="139" t="s">
        <v>754</v>
      </c>
      <c r="F3342" s="49">
        <v>9730</v>
      </c>
      <c r="G3342" s="49">
        <v>7540</v>
      </c>
      <c r="H3342" s="49">
        <v>5190</v>
      </c>
      <c r="I3342" s="49">
        <v>5560</v>
      </c>
      <c r="J3342" s="49">
        <v>3250</v>
      </c>
      <c r="K3342" s="49">
        <v>3880</v>
      </c>
      <c r="L3342" s="49">
        <v>5840</v>
      </c>
      <c r="M3342" s="49">
        <v>11100</v>
      </c>
      <c r="N3342" s="49">
        <v>26600</v>
      </c>
      <c r="O3342" s="49">
        <v>21100</v>
      </c>
      <c r="P3342" s="49">
        <v>11900</v>
      </c>
      <c r="Q3342" s="49">
        <v>7140</v>
      </c>
      <c r="R3342" s="49">
        <v>2780</v>
      </c>
      <c r="S3342" s="49">
        <v>2750</v>
      </c>
      <c r="T3342" s="49">
        <v>6150</v>
      </c>
      <c r="U3342" s="49">
        <v>9310</v>
      </c>
      <c r="V3342" s="49">
        <v>9390</v>
      </c>
    </row>
    <row r="3343" spans="1:22" ht="15.75" customHeight="1">
      <c r="A3343" s="139" t="s">
        <v>793</v>
      </c>
      <c r="B3343" s="139" t="s">
        <v>430</v>
      </c>
      <c r="C3343" s="139" t="s">
        <v>775</v>
      </c>
      <c r="D3343" s="139" t="s">
        <v>633</v>
      </c>
      <c r="E3343" s="139" t="s">
        <v>754</v>
      </c>
      <c r="F3343" s="49">
        <v>2.04</v>
      </c>
      <c r="G3343" s="49">
        <v>1.62</v>
      </c>
      <c r="H3343" s="49">
        <v>1.41</v>
      </c>
      <c r="I3343" s="49">
        <v>2.0699999999999998</v>
      </c>
      <c r="J3343" s="49">
        <v>2.11</v>
      </c>
      <c r="K3343" s="49">
        <v>2.4700000000000002</v>
      </c>
      <c r="L3343" s="49">
        <v>2.72</v>
      </c>
      <c r="M3343" s="49">
        <v>2.72</v>
      </c>
      <c r="N3343" s="49">
        <v>2.72</v>
      </c>
      <c r="O3343" s="49">
        <v>2.57</v>
      </c>
      <c r="P3343" s="49">
        <v>2.17</v>
      </c>
      <c r="Q3343" s="49">
        <v>1.77</v>
      </c>
      <c r="R3343" s="49">
        <v>1.77</v>
      </c>
      <c r="S3343" s="49">
        <v>2.4</v>
      </c>
      <c r="T3343" s="49">
        <v>2.44</v>
      </c>
      <c r="U3343" s="49">
        <v>2.48</v>
      </c>
      <c r="V3343" s="49">
        <v>2.5099999999999998</v>
      </c>
    </row>
    <row r="3344" spans="1:22" ht="15.75" customHeight="1">
      <c r="A3344" s="139" t="s">
        <v>793</v>
      </c>
      <c r="B3344" s="139" t="s">
        <v>440</v>
      </c>
      <c r="C3344" s="139" t="s">
        <v>775</v>
      </c>
      <c r="D3344" s="139" t="s">
        <v>633</v>
      </c>
      <c r="E3344" s="139" t="s">
        <v>754</v>
      </c>
      <c r="F3344" s="49">
        <v>0.113</v>
      </c>
      <c r="G3344" s="49">
        <v>0.18</v>
      </c>
      <c r="H3344" s="49">
        <v>0.23</v>
      </c>
      <c r="I3344" s="49">
        <v>0.29599999999999999</v>
      </c>
      <c r="J3344" s="49">
        <v>0.50800000000000001</v>
      </c>
      <c r="K3344" s="49">
        <v>0.52100000000000002</v>
      </c>
      <c r="L3344" s="49">
        <v>0.52</v>
      </c>
      <c r="M3344" s="49">
        <v>0.499</v>
      </c>
      <c r="N3344" s="49">
        <v>0.47699999999999998</v>
      </c>
      <c r="O3344" s="49">
        <v>0.432</v>
      </c>
      <c r="P3344" s="49">
        <v>0.39700000000000002</v>
      </c>
      <c r="Q3344" s="49">
        <v>0.38500000000000001</v>
      </c>
      <c r="R3344" s="49">
        <v>0.40699999999999997</v>
      </c>
      <c r="S3344" s="49">
        <v>0.55800000000000005</v>
      </c>
      <c r="T3344" s="49">
        <v>0.58399999999999996</v>
      </c>
      <c r="U3344" s="49">
        <v>0.61099999999999999</v>
      </c>
      <c r="V3344" s="49">
        <v>0.63800000000000001</v>
      </c>
    </row>
    <row r="3345" spans="1:22" ht="15.75" customHeight="1">
      <c r="A3345" s="139" t="s">
        <v>793</v>
      </c>
      <c r="B3345" s="139" t="s">
        <v>282</v>
      </c>
      <c r="C3345" s="139" t="s">
        <v>775</v>
      </c>
      <c r="D3345" s="139" t="s">
        <v>633</v>
      </c>
      <c r="E3345" s="139" t="s">
        <v>754</v>
      </c>
      <c r="F3345" s="49">
        <v>11</v>
      </c>
      <c r="G3345" s="49">
        <v>22</v>
      </c>
      <c r="H3345" s="49">
        <v>18.3</v>
      </c>
      <c r="I3345" s="49">
        <v>7.33</v>
      </c>
      <c r="J3345" s="49">
        <v>11</v>
      </c>
      <c r="K3345" s="49">
        <v>11</v>
      </c>
      <c r="L3345" s="49">
        <v>14.7</v>
      </c>
      <c r="M3345" s="49">
        <v>14.7</v>
      </c>
      <c r="N3345" s="49">
        <v>11</v>
      </c>
      <c r="O3345" s="49">
        <v>11</v>
      </c>
      <c r="P3345" s="49">
        <v>11</v>
      </c>
      <c r="Q3345" s="49">
        <v>11</v>
      </c>
      <c r="R3345" s="49">
        <v>11</v>
      </c>
      <c r="S3345" s="49">
        <v>11</v>
      </c>
      <c r="T3345" s="49">
        <v>14.7</v>
      </c>
      <c r="U3345" s="49">
        <v>10.8</v>
      </c>
      <c r="V3345" s="49">
        <v>10.6</v>
      </c>
    </row>
    <row r="3346" spans="1:22" ht="15.75" customHeight="1">
      <c r="A3346" s="139" t="s">
        <v>793</v>
      </c>
      <c r="B3346" s="139" t="s">
        <v>460</v>
      </c>
      <c r="C3346" s="139" t="s">
        <v>775</v>
      </c>
      <c r="D3346" s="139" t="s">
        <v>633</v>
      </c>
      <c r="E3346" s="139" t="s">
        <v>754</v>
      </c>
      <c r="F3346" s="49">
        <v>0.186</v>
      </c>
      <c r="G3346" s="49">
        <v>0.20100000000000001</v>
      </c>
      <c r="H3346" s="49">
        <v>0.16700000000000001</v>
      </c>
      <c r="I3346" s="49">
        <v>0.152</v>
      </c>
      <c r="J3346" s="49">
        <v>0.13100000000000001</v>
      </c>
      <c r="K3346" s="49">
        <v>0.127</v>
      </c>
      <c r="L3346" s="49">
        <v>0.13400000000000001</v>
      </c>
      <c r="M3346" s="49">
        <v>0.14599999999999999</v>
      </c>
      <c r="N3346" s="49">
        <v>0.14299999999999999</v>
      </c>
      <c r="O3346" s="49">
        <v>0.14699999999999999</v>
      </c>
      <c r="P3346" s="49">
        <v>0.20599999999999999</v>
      </c>
      <c r="Q3346" s="49">
        <v>0.246</v>
      </c>
      <c r="R3346" s="49">
        <v>0.25700000000000001</v>
      </c>
      <c r="S3346" s="49">
        <v>0.19400000000000001</v>
      </c>
      <c r="T3346" s="49">
        <v>0.19600000000000001</v>
      </c>
      <c r="U3346" s="49">
        <v>0.19900000000000001</v>
      </c>
      <c r="V3346" s="49">
        <v>0.20200000000000001</v>
      </c>
    </row>
    <row r="3347" spans="1:22" ht="15.75" customHeight="1">
      <c r="A3347" s="139" t="s">
        <v>793</v>
      </c>
      <c r="B3347" s="139" t="s">
        <v>458</v>
      </c>
      <c r="C3347" s="139" t="s">
        <v>775</v>
      </c>
      <c r="D3347" s="139" t="s">
        <v>633</v>
      </c>
      <c r="E3347" s="139" t="s">
        <v>754</v>
      </c>
      <c r="F3347" s="49">
        <v>2.2700000000000001E-2</v>
      </c>
      <c r="G3347" s="49">
        <v>2.53E-2</v>
      </c>
      <c r="H3347" s="49">
        <v>4.8099999999999997E-2</v>
      </c>
      <c r="I3347" s="49">
        <v>6.3299999999999995E-2</v>
      </c>
      <c r="J3347" s="49">
        <v>7.5899999999999995E-2</v>
      </c>
      <c r="K3347" s="49">
        <v>6.83E-2</v>
      </c>
      <c r="L3347" s="49">
        <v>0.13200000000000001</v>
      </c>
      <c r="M3347" s="49">
        <v>0.29399999999999998</v>
      </c>
      <c r="N3347" s="49">
        <v>0.40699999999999997</v>
      </c>
      <c r="O3347" s="49">
        <v>0.64800000000000002</v>
      </c>
      <c r="P3347" s="49">
        <v>0.75600000000000001</v>
      </c>
      <c r="Q3347" s="49">
        <v>0.88300000000000001</v>
      </c>
      <c r="R3347" s="49">
        <v>1.26</v>
      </c>
      <c r="S3347" s="49">
        <v>1.75</v>
      </c>
      <c r="T3347" s="49">
        <v>2.39</v>
      </c>
      <c r="U3347" s="49">
        <v>1.72</v>
      </c>
      <c r="V3347" s="49">
        <v>1.86</v>
      </c>
    </row>
    <row r="3348" spans="1:22" ht="15.75" customHeight="1">
      <c r="A3348" s="139" t="s">
        <v>793</v>
      </c>
      <c r="B3348" s="139" t="s">
        <v>464</v>
      </c>
      <c r="C3348" s="139" t="s">
        <v>775</v>
      </c>
      <c r="D3348" s="139" t="s">
        <v>633</v>
      </c>
      <c r="E3348" s="139" t="s">
        <v>754</v>
      </c>
      <c r="F3348" s="49">
        <v>1.9E-2</v>
      </c>
      <c r="G3348" s="49">
        <v>2.2100000000000002E-2</v>
      </c>
      <c r="H3348" s="49">
        <v>2.5399999999999999E-2</v>
      </c>
      <c r="I3348" s="49">
        <v>2.9000000000000001E-2</v>
      </c>
      <c r="J3348" s="49">
        <v>3.2899999999999999E-2</v>
      </c>
      <c r="K3348" s="49">
        <v>5.3100000000000001E-2</v>
      </c>
      <c r="L3348" s="49">
        <v>6.3299999999999995E-2</v>
      </c>
      <c r="M3348" s="49">
        <v>6.3299999999999995E-2</v>
      </c>
      <c r="N3348" s="49">
        <v>7.0900000000000005E-2</v>
      </c>
      <c r="O3348" s="49">
        <v>6.83E-2</v>
      </c>
      <c r="P3348" s="49">
        <v>7.5899999999999995E-2</v>
      </c>
      <c r="Q3348" s="49">
        <v>7.8399999999999997E-2</v>
      </c>
      <c r="R3348" s="49">
        <v>8.8599999999999998E-2</v>
      </c>
      <c r="S3348" s="49">
        <v>9.3799999999999994E-2</v>
      </c>
      <c r="T3348" s="49">
        <v>9.9500000000000005E-2</v>
      </c>
      <c r="U3348" s="49">
        <v>0.105</v>
      </c>
      <c r="V3348" s="49">
        <v>0.111</v>
      </c>
    </row>
    <row r="3349" spans="1:22" ht="15.75" customHeight="1">
      <c r="A3349" s="139" t="s">
        <v>793</v>
      </c>
      <c r="B3349" s="139" t="s">
        <v>446</v>
      </c>
      <c r="C3349" s="139" t="s">
        <v>775</v>
      </c>
      <c r="D3349" s="139" t="s">
        <v>633</v>
      </c>
      <c r="E3349" s="139" t="s">
        <v>754</v>
      </c>
      <c r="F3349" s="49">
        <v>0.69499999999999995</v>
      </c>
      <c r="G3349" s="49">
        <v>1.1000000000000001</v>
      </c>
      <c r="H3349" s="49">
        <v>1.24</v>
      </c>
      <c r="I3349" s="49">
        <v>1.62</v>
      </c>
      <c r="J3349" s="49">
        <v>2.85</v>
      </c>
      <c r="K3349" s="49">
        <v>4.05</v>
      </c>
      <c r="L3349" s="49">
        <v>136</v>
      </c>
      <c r="M3349" s="49">
        <v>127</v>
      </c>
      <c r="N3349" s="49">
        <v>66.2</v>
      </c>
      <c r="O3349" s="49">
        <v>56.5</v>
      </c>
      <c r="P3349" s="49">
        <v>51</v>
      </c>
      <c r="Q3349" s="49">
        <v>51.1</v>
      </c>
      <c r="R3349" s="49">
        <v>51.1</v>
      </c>
      <c r="S3349" s="49">
        <v>85.6</v>
      </c>
      <c r="T3349" s="49">
        <v>91.7</v>
      </c>
      <c r="U3349" s="49">
        <v>97.8</v>
      </c>
      <c r="V3349" s="49">
        <v>104</v>
      </c>
    </row>
    <row r="3350" spans="1:22" ht="15.75" customHeight="1">
      <c r="A3350" s="139" t="s">
        <v>793</v>
      </c>
      <c r="B3350" s="139" t="s">
        <v>448</v>
      </c>
      <c r="C3350" s="139" t="s">
        <v>775</v>
      </c>
      <c r="D3350" s="139" t="s">
        <v>633</v>
      </c>
      <c r="E3350" s="139" t="s">
        <v>754</v>
      </c>
      <c r="F3350" s="49">
        <v>0.57199999999999995</v>
      </c>
      <c r="G3350" s="49">
        <v>0.999</v>
      </c>
      <c r="H3350" s="49">
        <v>1.07</v>
      </c>
      <c r="I3350" s="49">
        <v>1.42</v>
      </c>
      <c r="J3350" s="49">
        <v>2.52</v>
      </c>
      <c r="K3350" s="49">
        <v>2.59</v>
      </c>
      <c r="L3350" s="49">
        <v>2.5499999999999998</v>
      </c>
      <c r="M3350" s="49">
        <v>2.44</v>
      </c>
      <c r="N3350" s="49">
        <v>2.35</v>
      </c>
      <c r="O3350" s="49">
        <v>2.13</v>
      </c>
      <c r="P3350" s="49">
        <v>1.96</v>
      </c>
      <c r="Q3350" s="49">
        <v>2.0499999999999998</v>
      </c>
      <c r="R3350" s="49">
        <v>1.57</v>
      </c>
      <c r="S3350" s="49">
        <v>2.68</v>
      </c>
      <c r="T3350" s="49">
        <v>2.8</v>
      </c>
      <c r="U3350" s="49">
        <v>2.93</v>
      </c>
      <c r="V3350" s="49">
        <v>3.06</v>
      </c>
    </row>
    <row r="3351" spans="1:22" ht="15.75" customHeight="1">
      <c r="A3351" s="139" t="s">
        <v>793</v>
      </c>
      <c r="B3351" s="139" t="s">
        <v>434</v>
      </c>
      <c r="C3351" s="139" t="s">
        <v>775</v>
      </c>
      <c r="D3351" s="139" t="s">
        <v>633</v>
      </c>
      <c r="E3351" s="139" t="s">
        <v>754</v>
      </c>
      <c r="F3351" s="49">
        <v>0.154</v>
      </c>
      <c r="G3351" s="49">
        <v>0.249</v>
      </c>
      <c r="H3351" s="49">
        <v>0.29599999999999999</v>
      </c>
      <c r="I3351" s="49">
        <v>0.379</v>
      </c>
      <c r="J3351" s="49">
        <v>0.64900000000000002</v>
      </c>
      <c r="K3351" s="49">
        <v>0.66600000000000004</v>
      </c>
      <c r="L3351" s="49">
        <v>0.65900000000000003</v>
      </c>
      <c r="M3351" s="49">
        <v>0.63</v>
      </c>
      <c r="N3351" s="49">
        <v>0.60299999999999998</v>
      </c>
      <c r="O3351" s="49">
        <v>0.54600000000000004</v>
      </c>
      <c r="P3351" s="49">
        <v>0.502</v>
      </c>
      <c r="Q3351" s="49">
        <v>0.48699999999999999</v>
      </c>
      <c r="R3351" s="49">
        <v>0.51400000000000001</v>
      </c>
      <c r="S3351" s="49">
        <v>0.70199999999999996</v>
      </c>
      <c r="T3351" s="49">
        <v>0.73499999999999999</v>
      </c>
      <c r="U3351" s="49">
        <v>0.76800000000000002</v>
      </c>
      <c r="V3351" s="49">
        <v>0.80100000000000005</v>
      </c>
    </row>
    <row r="3352" spans="1:22" ht="15.75" customHeight="1">
      <c r="A3352" s="139" t="s">
        <v>793</v>
      </c>
      <c r="B3352" s="139" t="s">
        <v>436</v>
      </c>
      <c r="C3352" s="139" t="s">
        <v>775</v>
      </c>
      <c r="D3352" s="139" t="s">
        <v>633</v>
      </c>
      <c r="E3352" s="139" t="s">
        <v>754</v>
      </c>
      <c r="F3352" s="49">
        <v>5920</v>
      </c>
      <c r="G3352" s="49">
        <v>5670</v>
      </c>
      <c r="H3352" s="49">
        <v>5700</v>
      </c>
      <c r="I3352" s="49">
        <v>6000</v>
      </c>
      <c r="J3352" s="49">
        <v>4360</v>
      </c>
      <c r="K3352" s="49">
        <v>14300</v>
      </c>
      <c r="L3352" s="49">
        <v>11700</v>
      </c>
      <c r="M3352" s="49">
        <v>9920</v>
      </c>
      <c r="N3352" s="49">
        <v>12300</v>
      </c>
      <c r="O3352" s="49">
        <v>11700</v>
      </c>
      <c r="P3352" s="49">
        <v>19000</v>
      </c>
      <c r="Q3352" s="49">
        <v>16800</v>
      </c>
      <c r="R3352" s="49">
        <v>6280</v>
      </c>
      <c r="S3352" s="49">
        <v>5650</v>
      </c>
      <c r="T3352" s="49">
        <v>5830</v>
      </c>
      <c r="U3352" s="49">
        <v>11800</v>
      </c>
      <c r="V3352" s="49">
        <v>12100</v>
      </c>
    </row>
    <row r="3353" spans="1:22" ht="15.75" customHeight="1">
      <c r="A3353" s="139" t="s">
        <v>793</v>
      </c>
      <c r="B3353" s="139" t="s">
        <v>466</v>
      </c>
      <c r="C3353" s="139" t="s">
        <v>775</v>
      </c>
      <c r="D3353" s="139" t="s">
        <v>633</v>
      </c>
      <c r="E3353" s="139" t="s">
        <v>754</v>
      </c>
      <c r="F3353" s="49">
        <v>0</v>
      </c>
      <c r="G3353" s="49">
        <v>0</v>
      </c>
      <c r="H3353" s="49">
        <v>0</v>
      </c>
      <c r="I3353" s="49">
        <v>0</v>
      </c>
      <c r="J3353" s="49">
        <v>0</v>
      </c>
      <c r="K3353" s="49">
        <v>0</v>
      </c>
      <c r="L3353" s="49">
        <v>0</v>
      </c>
      <c r="M3353" s="49">
        <v>0</v>
      </c>
      <c r="N3353" s="49">
        <v>0</v>
      </c>
      <c r="O3353" s="49">
        <v>0</v>
      </c>
      <c r="P3353" s="49">
        <v>0</v>
      </c>
      <c r="Q3353" s="49">
        <v>0</v>
      </c>
      <c r="R3353" s="49">
        <v>0</v>
      </c>
      <c r="S3353" s="49">
        <v>0</v>
      </c>
      <c r="T3353" s="49">
        <v>0</v>
      </c>
      <c r="U3353" s="49">
        <v>0</v>
      </c>
      <c r="V3353" s="49">
        <v>0</v>
      </c>
    </row>
    <row r="3354" spans="1:22" ht="15.75" customHeight="1">
      <c r="A3354" s="139" t="s">
        <v>793</v>
      </c>
      <c r="B3354" s="139" t="s">
        <v>478</v>
      </c>
      <c r="C3354" s="139" t="s">
        <v>775</v>
      </c>
      <c r="D3354" s="139" t="s">
        <v>633</v>
      </c>
      <c r="E3354" s="139" t="s">
        <v>754</v>
      </c>
      <c r="F3354" s="49">
        <v>0.17599999999999999</v>
      </c>
      <c r="G3354" s="49">
        <v>0.26500000000000001</v>
      </c>
      <c r="H3354" s="49">
        <v>0.32100000000000001</v>
      </c>
      <c r="I3354" s="49">
        <v>0.41</v>
      </c>
      <c r="J3354" s="49">
        <v>0.68300000000000005</v>
      </c>
      <c r="K3354" s="49">
        <v>0.7</v>
      </c>
      <c r="L3354" s="49">
        <v>0.69199999999999995</v>
      </c>
      <c r="M3354" s="49">
        <v>0.66</v>
      </c>
      <c r="N3354" s="49">
        <v>0.629</v>
      </c>
      <c r="O3354" s="49">
        <v>0.56999999999999995</v>
      </c>
      <c r="P3354" s="49">
        <v>0.52400000000000002</v>
      </c>
      <c r="Q3354" s="49">
        <v>0.50900000000000001</v>
      </c>
      <c r="R3354" s="49">
        <v>0.53700000000000003</v>
      </c>
      <c r="S3354" s="49">
        <v>0.72899999999999998</v>
      </c>
      <c r="T3354" s="49">
        <v>0.76200000000000001</v>
      </c>
      <c r="U3354" s="49">
        <v>0.79500000000000004</v>
      </c>
      <c r="V3354" s="49">
        <v>0.82799999999999996</v>
      </c>
    </row>
    <row r="3355" spans="1:22" ht="15.75" customHeight="1">
      <c r="A3355" s="139" t="s">
        <v>793</v>
      </c>
      <c r="B3355" s="139" t="s">
        <v>480</v>
      </c>
      <c r="C3355" s="139" t="s">
        <v>775</v>
      </c>
      <c r="D3355" s="139" t="s">
        <v>633</v>
      </c>
      <c r="E3355" s="139" t="s">
        <v>754</v>
      </c>
      <c r="F3355" s="49">
        <v>33100</v>
      </c>
      <c r="G3355" s="49">
        <v>37000</v>
      </c>
      <c r="H3355" s="49">
        <v>43900</v>
      </c>
      <c r="I3355" s="49">
        <v>44800</v>
      </c>
      <c r="J3355" s="49">
        <v>46400</v>
      </c>
      <c r="K3355" s="49">
        <v>44300</v>
      </c>
      <c r="L3355" s="49">
        <v>42900</v>
      </c>
      <c r="M3355" s="49">
        <v>42900</v>
      </c>
      <c r="N3355" s="49">
        <v>36700</v>
      </c>
      <c r="O3355" s="49">
        <v>25700</v>
      </c>
      <c r="P3355" s="49">
        <v>29400</v>
      </c>
      <c r="Q3355" s="49">
        <v>27500</v>
      </c>
      <c r="R3355" s="49">
        <v>25400</v>
      </c>
      <c r="S3355" s="49">
        <v>23300</v>
      </c>
      <c r="T3355" s="49">
        <v>20700</v>
      </c>
      <c r="U3355" s="49">
        <v>22800</v>
      </c>
      <c r="V3355" s="49">
        <v>21300</v>
      </c>
    </row>
    <row r="3356" spans="1:22" ht="15.75" customHeight="1">
      <c r="A3356" s="139" t="s">
        <v>793</v>
      </c>
      <c r="B3356" s="139" t="s">
        <v>476</v>
      </c>
      <c r="C3356" s="139" t="s">
        <v>775</v>
      </c>
      <c r="D3356" s="139" t="s">
        <v>633</v>
      </c>
      <c r="E3356" s="139" t="s">
        <v>754</v>
      </c>
      <c r="F3356" s="49">
        <v>6.2600000000000004E-4</v>
      </c>
      <c r="G3356" s="49">
        <v>6.9200000000000002E-4</v>
      </c>
      <c r="H3356" s="49">
        <v>6.2200000000000005E-4</v>
      </c>
      <c r="I3356" s="49">
        <v>6.4700000000000001E-4</v>
      </c>
      <c r="J3356" s="49">
        <v>6.2799999999999998E-4</v>
      </c>
      <c r="K3356" s="49">
        <v>5.7700000000000004E-4</v>
      </c>
      <c r="L3356" s="49">
        <v>5.9500000000000004E-4</v>
      </c>
      <c r="M3356" s="49">
        <v>5.7799999999999995E-4</v>
      </c>
      <c r="N3356" s="49">
        <v>5.1800000000000001E-4</v>
      </c>
      <c r="O3356" s="49">
        <v>6.2200000000000005E-4</v>
      </c>
      <c r="P3356" s="49">
        <v>5.8600000000000004E-4</v>
      </c>
      <c r="Q3356" s="49">
        <v>6.1200000000000002E-4</v>
      </c>
      <c r="R3356" s="49">
        <v>4.1100000000000002E-4</v>
      </c>
      <c r="S3356" s="49">
        <v>5.2300000000000003E-4</v>
      </c>
      <c r="T3356" s="49">
        <v>5.13E-4</v>
      </c>
      <c r="U3356" s="49">
        <v>5.04E-4</v>
      </c>
      <c r="V3356" s="49">
        <v>4.9399999999999997E-4</v>
      </c>
    </row>
    <row r="3357" spans="1:22" ht="15.75" customHeight="1">
      <c r="A3357" s="139" t="s">
        <v>793</v>
      </c>
      <c r="B3357" s="139" t="s">
        <v>472</v>
      </c>
      <c r="C3357" s="139" t="s">
        <v>775</v>
      </c>
      <c r="D3357" s="139" t="s">
        <v>633</v>
      </c>
      <c r="E3357" s="139" t="s">
        <v>754</v>
      </c>
      <c r="F3357" s="49">
        <v>224</v>
      </c>
      <c r="G3357" s="49">
        <v>345</v>
      </c>
      <c r="H3357" s="49">
        <v>103</v>
      </c>
      <c r="I3357" s="49">
        <v>91.7</v>
      </c>
      <c r="J3357" s="49">
        <v>69.7</v>
      </c>
      <c r="K3357" s="49">
        <v>66</v>
      </c>
      <c r="L3357" s="49">
        <v>51.3</v>
      </c>
      <c r="M3357" s="49">
        <v>125</v>
      </c>
      <c r="N3357" s="49">
        <v>180</v>
      </c>
      <c r="O3357" s="49">
        <v>80.7</v>
      </c>
      <c r="P3357" s="49">
        <v>73.3</v>
      </c>
      <c r="Q3357" s="49">
        <v>91.7</v>
      </c>
      <c r="R3357" s="49">
        <v>84.3</v>
      </c>
      <c r="S3357" s="49">
        <v>73.3</v>
      </c>
      <c r="T3357" s="49">
        <v>0</v>
      </c>
      <c r="U3357" s="49">
        <v>0</v>
      </c>
      <c r="V3357" s="49">
        <v>22.6</v>
      </c>
    </row>
    <row r="3358" spans="1:22" ht="15.75" customHeight="1">
      <c r="A3358" s="139" t="s">
        <v>793</v>
      </c>
      <c r="B3358" s="139" t="s">
        <v>768</v>
      </c>
      <c r="C3358" s="139" t="s">
        <v>775</v>
      </c>
      <c r="D3358" s="139" t="s">
        <v>633</v>
      </c>
      <c r="E3358" s="139" t="s">
        <v>754</v>
      </c>
      <c r="F3358" s="49">
        <v>152000</v>
      </c>
      <c r="G3358" s="49">
        <v>154000</v>
      </c>
      <c r="H3358" s="49">
        <v>159000</v>
      </c>
      <c r="I3358" s="49">
        <v>160000</v>
      </c>
      <c r="J3358" s="49">
        <v>167000</v>
      </c>
      <c r="K3358" s="49">
        <v>189000</v>
      </c>
      <c r="L3358" s="49">
        <v>196000</v>
      </c>
      <c r="M3358" s="49">
        <v>203000</v>
      </c>
      <c r="N3358" s="49">
        <v>220000</v>
      </c>
      <c r="O3358" s="49">
        <v>211000</v>
      </c>
      <c r="P3358" s="49">
        <v>206000</v>
      </c>
      <c r="Q3358" s="49">
        <v>186000</v>
      </c>
      <c r="R3358" s="49">
        <v>196000</v>
      </c>
      <c r="S3358" s="49">
        <v>208000</v>
      </c>
      <c r="T3358" s="49">
        <v>215000</v>
      </c>
      <c r="U3358" s="49">
        <v>228000</v>
      </c>
      <c r="V3358" s="49">
        <v>232000</v>
      </c>
    </row>
    <row r="3359" spans="1:22" ht="15.75" customHeight="1">
      <c r="A3359" s="139" t="s">
        <v>793</v>
      </c>
      <c r="B3359" s="139" t="s">
        <v>484</v>
      </c>
      <c r="C3359" s="139" t="s">
        <v>775</v>
      </c>
      <c r="D3359" s="139" t="s">
        <v>633</v>
      </c>
      <c r="E3359" s="139" t="s">
        <v>754</v>
      </c>
      <c r="F3359" s="49">
        <v>1460</v>
      </c>
      <c r="G3359" s="49">
        <v>1180</v>
      </c>
      <c r="H3359" s="49">
        <v>920</v>
      </c>
      <c r="I3359" s="49">
        <v>935</v>
      </c>
      <c r="J3359" s="49">
        <v>1060</v>
      </c>
      <c r="K3359" s="49">
        <v>972</v>
      </c>
      <c r="L3359" s="49">
        <v>898</v>
      </c>
      <c r="M3359" s="49">
        <v>2100</v>
      </c>
      <c r="N3359" s="49">
        <v>1870</v>
      </c>
      <c r="O3359" s="49">
        <v>1040</v>
      </c>
      <c r="P3359" s="49">
        <v>1030</v>
      </c>
      <c r="Q3359" s="49">
        <v>986</v>
      </c>
      <c r="R3359" s="49">
        <v>942</v>
      </c>
      <c r="S3359" s="49">
        <v>1050</v>
      </c>
      <c r="T3359" s="49">
        <v>920</v>
      </c>
      <c r="U3359" s="49">
        <v>1040</v>
      </c>
      <c r="V3359" s="49">
        <v>1010</v>
      </c>
    </row>
    <row r="3360" spans="1:22" ht="15.75" customHeight="1">
      <c r="A3360" s="139" t="s">
        <v>793</v>
      </c>
      <c r="B3360" s="139" t="s">
        <v>474</v>
      </c>
      <c r="C3360" s="139" t="s">
        <v>775</v>
      </c>
      <c r="D3360" s="139" t="s">
        <v>633</v>
      </c>
      <c r="E3360" s="139" t="s">
        <v>754</v>
      </c>
      <c r="F3360" s="49">
        <v>80.7</v>
      </c>
      <c r="G3360" s="49">
        <v>128</v>
      </c>
      <c r="H3360" s="49">
        <v>80.7</v>
      </c>
      <c r="I3360" s="49">
        <v>55</v>
      </c>
      <c r="J3360" s="49">
        <v>44</v>
      </c>
      <c r="K3360" s="49">
        <v>40.299999999999997</v>
      </c>
      <c r="L3360" s="49">
        <v>44</v>
      </c>
      <c r="M3360" s="49">
        <v>194</v>
      </c>
      <c r="N3360" s="49">
        <v>341</v>
      </c>
      <c r="O3360" s="49">
        <v>330</v>
      </c>
      <c r="P3360" s="49">
        <v>370</v>
      </c>
      <c r="Q3360" s="49">
        <v>319</v>
      </c>
      <c r="R3360" s="49">
        <v>231</v>
      </c>
      <c r="S3360" s="49">
        <v>139</v>
      </c>
      <c r="T3360" s="49">
        <v>143</v>
      </c>
      <c r="U3360" s="49">
        <v>106</v>
      </c>
      <c r="V3360" s="49">
        <v>88.8</v>
      </c>
    </row>
    <row r="3361" spans="1:22" ht="15.75" customHeight="1">
      <c r="A3361" s="139" t="s">
        <v>793</v>
      </c>
      <c r="B3361" s="139" t="s">
        <v>486</v>
      </c>
      <c r="C3361" s="139" t="s">
        <v>775</v>
      </c>
      <c r="D3361" s="139" t="s">
        <v>633</v>
      </c>
      <c r="E3361" s="139" t="s">
        <v>754</v>
      </c>
      <c r="F3361" s="49">
        <v>1870</v>
      </c>
      <c r="G3361" s="49">
        <v>2200</v>
      </c>
      <c r="H3361" s="49">
        <v>3070</v>
      </c>
      <c r="I3361" s="49">
        <v>3180</v>
      </c>
      <c r="J3361" s="49">
        <v>3790</v>
      </c>
      <c r="K3361" s="49">
        <v>2770</v>
      </c>
      <c r="L3361" s="49">
        <v>3120</v>
      </c>
      <c r="M3361" s="49">
        <v>2700</v>
      </c>
      <c r="N3361" s="49">
        <v>2700</v>
      </c>
      <c r="O3361" s="49">
        <v>2780</v>
      </c>
      <c r="P3361" s="49">
        <v>2490</v>
      </c>
      <c r="Q3361" s="49">
        <v>1770</v>
      </c>
      <c r="R3361" s="49">
        <v>2500</v>
      </c>
      <c r="S3361" s="49">
        <v>2960</v>
      </c>
      <c r="T3361" s="49">
        <v>3020</v>
      </c>
      <c r="U3361" s="49">
        <v>2720</v>
      </c>
      <c r="V3361" s="49">
        <v>2720</v>
      </c>
    </row>
    <row r="3362" spans="1:22" ht="15.75" customHeight="1">
      <c r="A3362" s="139" t="s">
        <v>793</v>
      </c>
      <c r="B3362" s="139" t="s">
        <v>488</v>
      </c>
      <c r="C3362" s="139" t="s">
        <v>775</v>
      </c>
      <c r="D3362" s="139" t="s">
        <v>633</v>
      </c>
      <c r="E3362" s="139" t="s">
        <v>754</v>
      </c>
      <c r="F3362" s="49">
        <v>1480</v>
      </c>
      <c r="G3362" s="49">
        <v>1730</v>
      </c>
      <c r="H3362" s="49">
        <v>0</v>
      </c>
      <c r="I3362" s="49">
        <v>0</v>
      </c>
      <c r="J3362" s="49">
        <v>0</v>
      </c>
      <c r="K3362" s="49">
        <v>0</v>
      </c>
      <c r="L3362" s="49">
        <v>0</v>
      </c>
      <c r="M3362" s="49">
        <v>0</v>
      </c>
      <c r="N3362" s="49">
        <v>0</v>
      </c>
      <c r="O3362" s="49">
        <v>0</v>
      </c>
      <c r="P3362" s="49">
        <v>0</v>
      </c>
      <c r="Q3362" s="49">
        <v>0</v>
      </c>
      <c r="R3362" s="49">
        <v>0</v>
      </c>
      <c r="S3362" s="49">
        <v>0</v>
      </c>
      <c r="T3362" s="49">
        <v>0</v>
      </c>
      <c r="U3362" s="49">
        <v>0</v>
      </c>
      <c r="V3362" s="49">
        <v>0</v>
      </c>
    </row>
    <row r="3363" spans="1:22" ht="15.75" customHeight="1">
      <c r="A3363" s="139" t="s">
        <v>793</v>
      </c>
      <c r="B3363" s="139" t="s">
        <v>492</v>
      </c>
      <c r="C3363" s="139" t="s">
        <v>775</v>
      </c>
      <c r="D3363" s="139" t="s">
        <v>633</v>
      </c>
      <c r="E3363" s="139" t="s">
        <v>754</v>
      </c>
      <c r="F3363" s="49">
        <v>1.75E-3</v>
      </c>
      <c r="G3363" s="49">
        <v>1.74E-3</v>
      </c>
      <c r="H3363" s="49">
        <v>8.4099999999999995E-4</v>
      </c>
      <c r="I3363" s="49">
        <v>1.31E-3</v>
      </c>
      <c r="J3363" s="49">
        <v>0</v>
      </c>
      <c r="K3363" s="49">
        <v>0</v>
      </c>
      <c r="L3363" s="49">
        <v>0</v>
      </c>
      <c r="M3363" s="49">
        <v>0</v>
      </c>
      <c r="N3363" s="49">
        <v>0</v>
      </c>
      <c r="O3363" s="49">
        <v>0</v>
      </c>
      <c r="P3363" s="49">
        <v>0</v>
      </c>
      <c r="Q3363" s="49">
        <v>0</v>
      </c>
      <c r="R3363" s="49">
        <v>0</v>
      </c>
      <c r="S3363" s="49">
        <v>0</v>
      </c>
      <c r="T3363" s="49">
        <v>0</v>
      </c>
      <c r="U3363" s="49">
        <v>0</v>
      </c>
      <c r="V3363" s="49">
        <v>0</v>
      </c>
    </row>
    <row r="3364" spans="1:22" ht="15.75" customHeight="1">
      <c r="A3364" s="139" t="s">
        <v>793</v>
      </c>
      <c r="B3364" s="139" t="s">
        <v>498</v>
      </c>
      <c r="C3364" s="139" t="s">
        <v>775</v>
      </c>
      <c r="D3364" s="139" t="s">
        <v>633</v>
      </c>
      <c r="E3364" s="139" t="s">
        <v>754</v>
      </c>
      <c r="F3364" s="49">
        <v>1790</v>
      </c>
      <c r="G3364" s="49">
        <v>1880</v>
      </c>
      <c r="H3364" s="49">
        <v>1880</v>
      </c>
      <c r="I3364" s="49">
        <v>1890</v>
      </c>
      <c r="J3364" s="49">
        <v>3650</v>
      </c>
      <c r="K3364" s="49">
        <v>6850</v>
      </c>
      <c r="L3364" s="49">
        <v>6780</v>
      </c>
      <c r="M3364" s="49">
        <v>8680</v>
      </c>
      <c r="N3364" s="49">
        <v>5630</v>
      </c>
      <c r="O3364" s="49">
        <v>11900</v>
      </c>
      <c r="P3364" s="49">
        <v>14800</v>
      </c>
      <c r="Q3364" s="49">
        <v>6920</v>
      </c>
      <c r="R3364" s="49">
        <v>8780</v>
      </c>
      <c r="S3364" s="49">
        <v>11100</v>
      </c>
      <c r="T3364" s="49">
        <v>11000</v>
      </c>
      <c r="U3364" s="49">
        <v>13100</v>
      </c>
      <c r="V3364" s="49">
        <v>13900</v>
      </c>
    </row>
    <row r="3365" spans="1:22" ht="15.75" customHeight="1">
      <c r="A3365" s="139" t="s">
        <v>793</v>
      </c>
      <c r="B3365" s="139" t="s">
        <v>500</v>
      </c>
      <c r="C3365" s="139" t="s">
        <v>775</v>
      </c>
      <c r="D3365" s="139" t="s">
        <v>633</v>
      </c>
      <c r="E3365" s="139" t="s">
        <v>754</v>
      </c>
      <c r="F3365" s="49">
        <v>9.01</v>
      </c>
      <c r="G3365" s="49">
        <v>215</v>
      </c>
      <c r="H3365" s="49">
        <v>725</v>
      </c>
      <c r="I3365" s="49">
        <v>496</v>
      </c>
      <c r="J3365" s="49">
        <v>443</v>
      </c>
      <c r="K3365" s="49">
        <v>440</v>
      </c>
      <c r="L3365" s="49">
        <v>440</v>
      </c>
      <c r="M3365" s="49">
        <v>443</v>
      </c>
      <c r="N3365" s="49">
        <v>440</v>
      </c>
      <c r="O3365" s="49">
        <v>572</v>
      </c>
      <c r="P3365" s="49">
        <v>723</v>
      </c>
      <c r="Q3365" s="49">
        <v>854</v>
      </c>
      <c r="R3365" s="49">
        <v>760</v>
      </c>
      <c r="S3365" s="49">
        <v>848</v>
      </c>
      <c r="T3365" s="49">
        <v>899</v>
      </c>
      <c r="U3365" s="49">
        <v>951</v>
      </c>
      <c r="V3365" s="49">
        <v>1000</v>
      </c>
    </row>
    <row r="3366" spans="1:22" ht="15.75" customHeight="1">
      <c r="A3366" s="139" t="s">
        <v>793</v>
      </c>
      <c r="B3366" s="139" t="s">
        <v>494</v>
      </c>
      <c r="C3366" s="139" t="s">
        <v>775</v>
      </c>
      <c r="D3366" s="139" t="s">
        <v>633</v>
      </c>
      <c r="E3366" s="139" t="s">
        <v>754</v>
      </c>
      <c r="F3366" s="49">
        <v>289</v>
      </c>
      <c r="G3366" s="49">
        <v>138</v>
      </c>
      <c r="H3366" s="49">
        <v>188</v>
      </c>
      <c r="I3366" s="49">
        <v>158</v>
      </c>
      <c r="J3366" s="49">
        <v>222</v>
      </c>
      <c r="K3366" s="49">
        <v>630</v>
      </c>
      <c r="L3366" s="49">
        <v>785</v>
      </c>
      <c r="M3366" s="49">
        <v>491</v>
      </c>
      <c r="N3366" s="49">
        <v>791</v>
      </c>
      <c r="O3366" s="49">
        <v>186</v>
      </c>
      <c r="P3366" s="49">
        <v>57.1</v>
      </c>
      <c r="Q3366" s="49">
        <v>51.5</v>
      </c>
      <c r="R3366" s="49">
        <v>51.4</v>
      </c>
      <c r="S3366" s="49">
        <v>241</v>
      </c>
      <c r="T3366" s="49">
        <v>230</v>
      </c>
      <c r="U3366" s="49">
        <v>220</v>
      </c>
      <c r="V3366" s="49">
        <v>209</v>
      </c>
    </row>
    <row r="3367" spans="1:22" ht="15.75" customHeight="1">
      <c r="A3367" s="139" t="s">
        <v>793</v>
      </c>
      <c r="B3367" s="139" t="s">
        <v>502</v>
      </c>
      <c r="C3367" s="139" t="s">
        <v>775</v>
      </c>
      <c r="D3367" s="139" t="s">
        <v>633</v>
      </c>
      <c r="E3367" s="139" t="s">
        <v>754</v>
      </c>
      <c r="F3367" s="49">
        <v>62.3</v>
      </c>
      <c r="G3367" s="49">
        <v>25.7</v>
      </c>
      <c r="H3367" s="49">
        <v>36.700000000000003</v>
      </c>
      <c r="I3367" s="49">
        <v>29.3</v>
      </c>
      <c r="J3367" s="49">
        <v>33</v>
      </c>
      <c r="K3367" s="49">
        <v>25.7</v>
      </c>
      <c r="L3367" s="49">
        <v>25.7</v>
      </c>
      <c r="M3367" s="49">
        <v>22</v>
      </c>
      <c r="N3367" s="49">
        <v>25.7</v>
      </c>
      <c r="O3367" s="49">
        <v>25.7</v>
      </c>
      <c r="P3367" s="49">
        <v>18.3</v>
      </c>
      <c r="Q3367" s="49">
        <v>22</v>
      </c>
      <c r="R3367" s="49">
        <v>22</v>
      </c>
      <c r="S3367" s="49">
        <v>40.299999999999997</v>
      </c>
      <c r="T3367" s="49">
        <v>22</v>
      </c>
      <c r="U3367" s="49">
        <v>22.6</v>
      </c>
      <c r="V3367" s="49">
        <v>24</v>
      </c>
    </row>
    <row r="3368" spans="1:22" ht="15.75" customHeight="1">
      <c r="A3368" s="139" t="s">
        <v>793</v>
      </c>
      <c r="B3368" s="139" t="s">
        <v>482</v>
      </c>
      <c r="C3368" s="139" t="s">
        <v>775</v>
      </c>
      <c r="D3368" s="139" t="s">
        <v>633</v>
      </c>
      <c r="E3368" s="139" t="s">
        <v>754</v>
      </c>
      <c r="F3368" s="49">
        <v>3.5599999999999998E-4</v>
      </c>
      <c r="G3368" s="49">
        <v>5.31E-4</v>
      </c>
      <c r="H3368" s="49">
        <v>5.3300000000000005E-4</v>
      </c>
      <c r="I3368" s="49">
        <v>5.22E-4</v>
      </c>
      <c r="J3368" s="49">
        <v>5.31E-4</v>
      </c>
      <c r="K3368" s="49">
        <v>4.4900000000000002E-4</v>
      </c>
      <c r="L3368" s="49">
        <v>3.4400000000000001E-4</v>
      </c>
      <c r="M3368" s="49">
        <v>4.1199999999999999E-4</v>
      </c>
      <c r="N3368" s="49">
        <v>4.26E-4</v>
      </c>
      <c r="O3368" s="49">
        <v>4.9100000000000001E-4</v>
      </c>
      <c r="P3368" s="49">
        <v>5.0000000000000001E-4</v>
      </c>
      <c r="Q3368" s="49">
        <v>4.9700000000000005E-4</v>
      </c>
      <c r="R3368" s="49">
        <v>4.9700000000000005E-4</v>
      </c>
      <c r="S3368" s="49">
        <v>4.9399999999999997E-4</v>
      </c>
      <c r="T3368" s="49">
        <v>4.9899999999999999E-4</v>
      </c>
      <c r="U3368" s="49">
        <v>5.0299999999999997E-4</v>
      </c>
      <c r="V3368" s="49">
        <v>5.0799999999999999E-4</v>
      </c>
    </row>
    <row r="3369" spans="1:22" ht="15.75" customHeight="1">
      <c r="A3369" s="139" t="s">
        <v>793</v>
      </c>
      <c r="B3369" s="139" t="s">
        <v>504</v>
      </c>
      <c r="C3369" s="139" t="s">
        <v>775</v>
      </c>
      <c r="D3369" s="139" t="s">
        <v>633</v>
      </c>
      <c r="E3369" s="139" t="s">
        <v>754</v>
      </c>
      <c r="F3369" s="49">
        <v>2.4900000000000002</v>
      </c>
      <c r="G3369" s="49">
        <v>2.82</v>
      </c>
      <c r="H3369" s="49">
        <v>2.8</v>
      </c>
      <c r="I3369" s="49">
        <v>2.23</v>
      </c>
      <c r="J3369" s="49">
        <v>2.2799999999999998</v>
      </c>
      <c r="K3369" s="49">
        <v>4.03</v>
      </c>
      <c r="L3369" s="49">
        <v>2.2000000000000002</v>
      </c>
      <c r="M3369" s="49">
        <v>2.3199999999999998</v>
      </c>
      <c r="N3369" s="49">
        <v>3.3</v>
      </c>
      <c r="O3369" s="49">
        <v>2.62</v>
      </c>
      <c r="P3369" s="49">
        <v>2.13</v>
      </c>
      <c r="Q3369" s="49">
        <v>3.69</v>
      </c>
      <c r="R3369" s="49">
        <v>6</v>
      </c>
      <c r="S3369" s="49">
        <v>11.2</v>
      </c>
      <c r="T3369" s="49">
        <v>9.49</v>
      </c>
      <c r="U3369" s="49">
        <v>10.6</v>
      </c>
      <c r="V3369" s="49">
        <v>10</v>
      </c>
    </row>
    <row r="3370" spans="1:22" ht="15.75" customHeight="1">
      <c r="A3370" s="139" t="s">
        <v>793</v>
      </c>
      <c r="B3370" s="139" t="s">
        <v>496</v>
      </c>
      <c r="C3370" s="139" t="s">
        <v>775</v>
      </c>
      <c r="D3370" s="139" t="s">
        <v>633</v>
      </c>
      <c r="E3370" s="139" t="s">
        <v>754</v>
      </c>
      <c r="F3370" s="49">
        <v>7.3300000000000006E-5</v>
      </c>
      <c r="G3370" s="49">
        <v>7.2799999999999994E-5</v>
      </c>
      <c r="H3370" s="49">
        <v>7.08E-5</v>
      </c>
      <c r="I3370" s="49">
        <v>5.7099999999999999E-5</v>
      </c>
      <c r="J3370" s="49">
        <v>4.0899999999999998E-5</v>
      </c>
      <c r="K3370" s="49">
        <v>2.3200000000000001E-5</v>
      </c>
      <c r="L3370" s="49">
        <v>2.3099999999999999E-5</v>
      </c>
      <c r="M3370" s="49">
        <v>1.6799999999999998E-5</v>
      </c>
      <c r="N3370" s="49">
        <v>1.6799999999999998E-5</v>
      </c>
      <c r="O3370" s="49">
        <v>1.4600000000000001E-5</v>
      </c>
      <c r="P3370" s="49">
        <v>1.2500000000000001E-5</v>
      </c>
      <c r="Q3370" s="49">
        <v>0</v>
      </c>
      <c r="R3370" s="49">
        <v>0</v>
      </c>
      <c r="S3370" s="49">
        <v>0</v>
      </c>
      <c r="T3370" s="49">
        <v>0</v>
      </c>
      <c r="U3370" s="49">
        <v>0</v>
      </c>
      <c r="V3370" s="49">
        <v>0</v>
      </c>
    </row>
    <row r="3371" spans="1:22" ht="15.75" customHeight="1">
      <c r="A3371" s="139" t="s">
        <v>793</v>
      </c>
      <c r="B3371" s="139" t="s">
        <v>506</v>
      </c>
      <c r="C3371" s="139" t="s">
        <v>775</v>
      </c>
      <c r="D3371" s="139" t="s">
        <v>633</v>
      </c>
      <c r="E3371" s="139" t="s">
        <v>754</v>
      </c>
      <c r="F3371" s="49">
        <v>0</v>
      </c>
      <c r="G3371" s="49">
        <v>576</v>
      </c>
      <c r="H3371" s="49">
        <v>576</v>
      </c>
      <c r="I3371" s="49">
        <v>576</v>
      </c>
      <c r="J3371" s="49">
        <v>576</v>
      </c>
      <c r="K3371" s="49">
        <v>7510</v>
      </c>
      <c r="L3371" s="49">
        <v>7890</v>
      </c>
      <c r="M3371" s="49">
        <v>8090</v>
      </c>
      <c r="N3371" s="49">
        <v>6920</v>
      </c>
      <c r="O3371" s="49">
        <v>7630</v>
      </c>
      <c r="P3371" s="49">
        <v>1970</v>
      </c>
      <c r="Q3371" s="49">
        <v>1070</v>
      </c>
      <c r="R3371" s="49">
        <v>1350</v>
      </c>
      <c r="S3371" s="49">
        <v>1430</v>
      </c>
      <c r="T3371" s="49">
        <v>1360</v>
      </c>
      <c r="U3371" s="49">
        <v>3850</v>
      </c>
      <c r="V3371" s="49">
        <v>3940</v>
      </c>
    </row>
    <row r="3372" spans="1:22" ht="15.75" customHeight="1">
      <c r="A3372" s="139" t="s">
        <v>793</v>
      </c>
      <c r="B3372" s="139" t="s">
        <v>508</v>
      </c>
      <c r="C3372" s="139" t="s">
        <v>775</v>
      </c>
      <c r="D3372" s="139" t="s">
        <v>633</v>
      </c>
      <c r="E3372" s="139" t="s">
        <v>754</v>
      </c>
      <c r="F3372" s="49">
        <v>34.700000000000003</v>
      </c>
      <c r="G3372" s="49">
        <v>34.5</v>
      </c>
      <c r="H3372" s="49">
        <v>42.4</v>
      </c>
      <c r="I3372" s="49">
        <v>41.2</v>
      </c>
      <c r="J3372" s="49">
        <v>31.5</v>
      </c>
      <c r="K3372" s="49">
        <v>32</v>
      </c>
      <c r="L3372" s="49">
        <v>32.200000000000003</v>
      </c>
      <c r="M3372" s="49">
        <v>134</v>
      </c>
      <c r="N3372" s="49">
        <v>288</v>
      </c>
      <c r="O3372" s="49">
        <v>354</v>
      </c>
      <c r="P3372" s="49">
        <v>333</v>
      </c>
      <c r="Q3372" s="49">
        <v>352</v>
      </c>
      <c r="R3372" s="49">
        <v>337</v>
      </c>
      <c r="S3372" s="49">
        <v>261</v>
      </c>
      <c r="T3372" s="49">
        <v>285</v>
      </c>
      <c r="U3372" s="49">
        <v>279</v>
      </c>
      <c r="V3372" s="49">
        <v>269</v>
      </c>
    </row>
    <row r="3373" spans="1:22" ht="15.75" customHeight="1">
      <c r="A3373" s="139" t="s">
        <v>793</v>
      </c>
      <c r="B3373" s="139" t="s">
        <v>510</v>
      </c>
      <c r="C3373" s="139" t="s">
        <v>775</v>
      </c>
      <c r="D3373" s="139" t="s">
        <v>633</v>
      </c>
      <c r="E3373" s="139" t="s">
        <v>754</v>
      </c>
      <c r="F3373" s="49">
        <v>13300</v>
      </c>
      <c r="G3373" s="49">
        <v>13700</v>
      </c>
      <c r="H3373" s="49">
        <v>20500</v>
      </c>
      <c r="I3373" s="49">
        <v>20000</v>
      </c>
      <c r="J3373" s="49">
        <v>20400</v>
      </c>
      <c r="K3373" s="49">
        <v>24800</v>
      </c>
      <c r="L3373" s="49">
        <v>24700</v>
      </c>
      <c r="M3373" s="49">
        <v>30400</v>
      </c>
      <c r="N3373" s="49">
        <v>25400</v>
      </c>
      <c r="O3373" s="49">
        <v>22000</v>
      </c>
      <c r="P3373" s="49">
        <v>28800</v>
      </c>
      <c r="Q3373" s="49">
        <v>30700</v>
      </c>
      <c r="R3373" s="49">
        <v>31700</v>
      </c>
      <c r="S3373" s="49">
        <v>32500</v>
      </c>
      <c r="T3373" s="49">
        <v>21100</v>
      </c>
      <c r="U3373" s="49">
        <v>20100</v>
      </c>
      <c r="V3373" s="49">
        <v>21000</v>
      </c>
    </row>
    <row r="3374" spans="1:22" ht="15.75" customHeight="1">
      <c r="A3374" s="139" t="s">
        <v>793</v>
      </c>
      <c r="B3374" s="139" t="s">
        <v>512</v>
      </c>
      <c r="C3374" s="139" t="s">
        <v>775</v>
      </c>
      <c r="D3374" s="139" t="s">
        <v>633</v>
      </c>
      <c r="E3374" s="139" t="s">
        <v>754</v>
      </c>
      <c r="F3374" s="49">
        <v>0</v>
      </c>
      <c r="G3374" s="49">
        <v>0</v>
      </c>
      <c r="H3374" s="49">
        <v>0</v>
      </c>
      <c r="I3374" s="49">
        <v>0</v>
      </c>
      <c r="J3374" s="49">
        <v>0</v>
      </c>
      <c r="K3374" s="49">
        <v>0</v>
      </c>
      <c r="L3374" s="49">
        <v>0</v>
      </c>
      <c r="M3374" s="49">
        <v>0</v>
      </c>
      <c r="N3374" s="49">
        <v>0</v>
      </c>
      <c r="O3374" s="49">
        <v>0</v>
      </c>
      <c r="P3374" s="49">
        <v>0</v>
      </c>
      <c r="Q3374" s="49">
        <v>0</v>
      </c>
      <c r="R3374" s="49">
        <v>0</v>
      </c>
      <c r="S3374" s="49">
        <v>0</v>
      </c>
      <c r="T3374" s="49">
        <v>0</v>
      </c>
      <c r="U3374" s="49">
        <v>0</v>
      </c>
      <c r="V3374" s="49">
        <v>0</v>
      </c>
    </row>
    <row r="3375" spans="1:22" ht="15.75" customHeight="1">
      <c r="A3375" s="139" t="s">
        <v>793</v>
      </c>
      <c r="B3375" s="139" t="s">
        <v>526</v>
      </c>
      <c r="C3375" s="139" t="s">
        <v>775</v>
      </c>
      <c r="D3375" s="139" t="s">
        <v>633</v>
      </c>
      <c r="E3375" s="139" t="s">
        <v>754</v>
      </c>
      <c r="F3375" s="49">
        <v>1110</v>
      </c>
      <c r="G3375" s="49">
        <v>444</v>
      </c>
      <c r="H3375" s="49">
        <v>136</v>
      </c>
      <c r="I3375" s="49">
        <v>231</v>
      </c>
      <c r="J3375" s="49">
        <v>425</v>
      </c>
      <c r="K3375" s="49">
        <v>385</v>
      </c>
      <c r="L3375" s="49">
        <v>136</v>
      </c>
      <c r="M3375" s="49">
        <v>385</v>
      </c>
      <c r="N3375" s="49">
        <v>0</v>
      </c>
      <c r="O3375" s="49">
        <v>0</v>
      </c>
      <c r="P3375" s="49">
        <v>0</v>
      </c>
      <c r="Q3375" s="49">
        <v>0</v>
      </c>
      <c r="R3375" s="49">
        <v>0</v>
      </c>
      <c r="S3375" s="49">
        <v>0</v>
      </c>
      <c r="T3375" s="49">
        <v>18.3</v>
      </c>
      <c r="U3375" s="49">
        <v>0</v>
      </c>
      <c r="V3375" s="49">
        <v>0</v>
      </c>
    </row>
    <row r="3376" spans="1:22" ht="15.75" customHeight="1">
      <c r="A3376" s="139" t="s">
        <v>793</v>
      </c>
      <c r="B3376" s="139" t="s">
        <v>556</v>
      </c>
      <c r="C3376" s="139" t="s">
        <v>775</v>
      </c>
      <c r="D3376" s="139" t="s">
        <v>633</v>
      </c>
      <c r="E3376" s="139" t="s">
        <v>754</v>
      </c>
      <c r="F3376" s="49">
        <v>202</v>
      </c>
      <c r="G3376" s="49">
        <v>173</v>
      </c>
      <c r="H3376" s="49">
        <v>184</v>
      </c>
      <c r="I3376" s="49">
        <v>202</v>
      </c>
      <c r="J3376" s="49">
        <v>334</v>
      </c>
      <c r="K3376" s="49">
        <v>450</v>
      </c>
      <c r="L3376" s="49">
        <v>469</v>
      </c>
      <c r="M3376" s="49">
        <v>560</v>
      </c>
      <c r="N3376" s="49">
        <v>471</v>
      </c>
      <c r="O3376" s="49">
        <v>541</v>
      </c>
      <c r="P3376" s="49">
        <v>603</v>
      </c>
      <c r="Q3376" s="49">
        <v>498</v>
      </c>
      <c r="R3376" s="49">
        <v>461</v>
      </c>
      <c r="S3376" s="49">
        <v>651</v>
      </c>
      <c r="T3376" s="49">
        <v>689</v>
      </c>
      <c r="U3376" s="49">
        <v>726</v>
      </c>
      <c r="V3376" s="49">
        <v>763</v>
      </c>
    </row>
    <row r="3377" spans="1:22" ht="15.75" customHeight="1">
      <c r="A3377" s="139" t="s">
        <v>793</v>
      </c>
      <c r="B3377" s="139" t="s">
        <v>528</v>
      </c>
      <c r="C3377" s="139" t="s">
        <v>775</v>
      </c>
      <c r="D3377" s="139" t="s">
        <v>633</v>
      </c>
      <c r="E3377" s="139" t="s">
        <v>754</v>
      </c>
      <c r="F3377" s="49">
        <v>7.8899999999999999E-4</v>
      </c>
      <c r="G3377" s="49">
        <v>8.7000000000000001E-4</v>
      </c>
      <c r="H3377" s="49">
        <v>7.6300000000000001E-4</v>
      </c>
      <c r="I3377" s="49">
        <v>9.2900000000000003E-4</v>
      </c>
      <c r="J3377" s="49">
        <v>9.01E-4</v>
      </c>
      <c r="K3377" s="49">
        <v>7.5500000000000003E-4</v>
      </c>
      <c r="L3377" s="49">
        <v>3.6299999999999999E-4</v>
      </c>
      <c r="M3377" s="49">
        <v>5.4900000000000001E-4</v>
      </c>
      <c r="N3377" s="49">
        <v>5.9500000000000004E-4</v>
      </c>
      <c r="O3377" s="49">
        <v>5.13E-4</v>
      </c>
      <c r="P3377" s="49">
        <v>5.2599999999999999E-4</v>
      </c>
      <c r="Q3377" s="49">
        <v>5.9800000000000001E-4</v>
      </c>
      <c r="R3377" s="49">
        <v>5.4299999999999997E-4</v>
      </c>
      <c r="S3377" s="49">
        <v>0</v>
      </c>
      <c r="T3377" s="49">
        <v>0</v>
      </c>
      <c r="U3377" s="49">
        <v>0</v>
      </c>
      <c r="V3377" s="49">
        <v>0</v>
      </c>
    </row>
    <row r="3378" spans="1:22" ht="15.75" customHeight="1">
      <c r="A3378" s="139" t="s">
        <v>793</v>
      </c>
      <c r="B3378" s="139" t="s">
        <v>536</v>
      </c>
      <c r="C3378" s="139" t="s">
        <v>775</v>
      </c>
      <c r="D3378" s="139" t="s">
        <v>633</v>
      </c>
      <c r="E3378" s="139" t="s">
        <v>754</v>
      </c>
      <c r="F3378" s="49">
        <v>2.9000000000000001E-2</v>
      </c>
      <c r="G3378" s="49">
        <v>2.81E-2</v>
      </c>
      <c r="H3378" s="49">
        <v>2.8000000000000001E-2</v>
      </c>
      <c r="I3378" s="49">
        <v>3.44E-2</v>
      </c>
      <c r="J3378" s="49">
        <v>4.24E-2</v>
      </c>
      <c r="K3378" s="49">
        <v>4.6899999999999997E-2</v>
      </c>
      <c r="L3378" s="49">
        <v>4.53E-2</v>
      </c>
      <c r="M3378" s="49">
        <v>4.8500000000000001E-2</v>
      </c>
      <c r="N3378" s="49">
        <v>5.0799999999999998E-2</v>
      </c>
      <c r="O3378" s="49">
        <v>4.4299999999999999E-2</v>
      </c>
      <c r="P3378" s="49">
        <v>4.6300000000000001E-2</v>
      </c>
      <c r="Q3378" s="49">
        <v>4.9399999999999999E-2</v>
      </c>
      <c r="R3378" s="49">
        <v>4.9700000000000001E-2</v>
      </c>
      <c r="S3378" s="49">
        <v>5.3800000000000001E-2</v>
      </c>
      <c r="T3378" s="49">
        <v>5.5500000000000001E-2</v>
      </c>
      <c r="U3378" s="49">
        <v>5.7099999999999998E-2</v>
      </c>
      <c r="V3378" s="49">
        <v>5.8799999999999998E-2</v>
      </c>
    </row>
    <row r="3379" spans="1:22" ht="15.75" customHeight="1">
      <c r="A3379" s="139" t="s">
        <v>793</v>
      </c>
      <c r="B3379" s="139" t="s">
        <v>769</v>
      </c>
      <c r="C3379" s="139" t="s">
        <v>775</v>
      </c>
      <c r="D3379" s="139" t="s">
        <v>633</v>
      </c>
      <c r="E3379" s="139" t="s">
        <v>754</v>
      </c>
      <c r="F3379" s="49">
        <v>4.4200000000000003E-3</v>
      </c>
      <c r="G3379" s="49">
        <v>3.8999999999999998E-3</v>
      </c>
      <c r="H3379" s="49">
        <v>4.5900000000000003E-3</v>
      </c>
      <c r="I3379" s="49">
        <v>5.8700000000000002E-3</v>
      </c>
      <c r="J3379" s="49">
        <v>1.17E-2</v>
      </c>
      <c r="K3379" s="49">
        <v>1.2E-2</v>
      </c>
      <c r="L3379" s="49">
        <v>1.12E-2</v>
      </c>
      <c r="M3379" s="49">
        <v>1.12E-2</v>
      </c>
      <c r="N3379" s="49">
        <v>1.0800000000000001E-2</v>
      </c>
      <c r="O3379" s="49">
        <v>9.75E-3</v>
      </c>
      <c r="P3379" s="49">
        <v>8.9700000000000005E-3</v>
      </c>
      <c r="Q3379" s="49">
        <v>8.6999999999999994E-3</v>
      </c>
      <c r="R3379" s="49">
        <v>9.1900000000000003E-3</v>
      </c>
      <c r="S3379" s="49">
        <v>1.2699999999999999E-2</v>
      </c>
      <c r="T3379" s="49">
        <v>1.3299999999999999E-2</v>
      </c>
      <c r="U3379" s="49">
        <v>1.4E-2</v>
      </c>
      <c r="V3379" s="49">
        <v>1.46E-2</v>
      </c>
    </row>
    <row r="3380" spans="1:22" ht="15.75" customHeight="1">
      <c r="A3380" s="139" t="s">
        <v>793</v>
      </c>
      <c r="B3380" s="139" t="s">
        <v>542</v>
      </c>
      <c r="C3380" s="139" t="s">
        <v>775</v>
      </c>
      <c r="D3380" s="139" t="s">
        <v>633</v>
      </c>
      <c r="E3380" s="139" t="s">
        <v>754</v>
      </c>
      <c r="F3380" s="49">
        <v>5.0799999999999998E-2</v>
      </c>
      <c r="G3380" s="49">
        <v>5.0700000000000002E-2</v>
      </c>
      <c r="H3380" s="49">
        <v>4.9700000000000001E-2</v>
      </c>
      <c r="I3380" s="49">
        <v>4.9099999999999998E-2</v>
      </c>
      <c r="J3380" s="49">
        <v>4.8500000000000001E-2</v>
      </c>
      <c r="K3380" s="49">
        <v>4.7899999999999998E-2</v>
      </c>
      <c r="L3380" s="49">
        <v>4.7300000000000002E-2</v>
      </c>
      <c r="M3380" s="49">
        <v>4.6699999999999998E-2</v>
      </c>
      <c r="N3380" s="49">
        <v>4.6100000000000002E-2</v>
      </c>
      <c r="O3380" s="49">
        <v>4.5499999999999999E-2</v>
      </c>
      <c r="P3380" s="49">
        <v>4.4900000000000002E-2</v>
      </c>
      <c r="Q3380" s="49">
        <v>4.4299999999999999E-2</v>
      </c>
      <c r="R3380" s="49">
        <v>4.3700000000000003E-2</v>
      </c>
      <c r="S3380" s="49">
        <v>4.3099999999999999E-2</v>
      </c>
      <c r="T3380" s="49">
        <v>4.2500000000000003E-2</v>
      </c>
      <c r="U3380" s="49">
        <v>4.1799999999999997E-2</v>
      </c>
      <c r="V3380" s="49">
        <v>4.1200000000000001E-2</v>
      </c>
    </row>
    <row r="3381" spans="1:22" ht="15.75" customHeight="1">
      <c r="A3381" s="139" t="s">
        <v>793</v>
      </c>
      <c r="B3381" s="139" t="s">
        <v>534</v>
      </c>
      <c r="C3381" s="139" t="s">
        <v>775</v>
      </c>
      <c r="D3381" s="139" t="s">
        <v>633</v>
      </c>
      <c r="E3381" s="139" t="s">
        <v>754</v>
      </c>
      <c r="F3381" s="49">
        <v>0.17699999999999999</v>
      </c>
      <c r="G3381" s="49">
        <v>0.28899999999999998</v>
      </c>
      <c r="H3381" s="49">
        <v>0.34699999999999998</v>
      </c>
      <c r="I3381" s="49">
        <v>0.45300000000000001</v>
      </c>
      <c r="J3381" s="49">
        <v>0.77500000000000002</v>
      </c>
      <c r="K3381" s="49">
        <v>0.79500000000000004</v>
      </c>
      <c r="L3381" s="49">
        <v>0.79</v>
      </c>
      <c r="M3381" s="49">
        <v>0.75600000000000001</v>
      </c>
      <c r="N3381" s="49">
        <v>0.72399999999999998</v>
      </c>
      <c r="O3381" s="49">
        <v>0.65600000000000003</v>
      </c>
      <c r="P3381" s="49">
        <v>0.60299999999999998</v>
      </c>
      <c r="Q3381" s="49">
        <v>0.58499999999999996</v>
      </c>
      <c r="R3381" s="49">
        <v>0.61799999999999999</v>
      </c>
      <c r="S3381" s="49">
        <v>0.84599999999999997</v>
      </c>
      <c r="T3381" s="49">
        <v>0.88600000000000001</v>
      </c>
      <c r="U3381" s="49">
        <v>0.92700000000000005</v>
      </c>
      <c r="V3381" s="49">
        <v>0.96699999999999997</v>
      </c>
    </row>
    <row r="3382" spans="1:22" ht="15.75" customHeight="1">
      <c r="A3382" s="139" t="s">
        <v>793</v>
      </c>
      <c r="B3382" s="139" t="s">
        <v>334</v>
      </c>
      <c r="C3382" s="139" t="s">
        <v>775</v>
      </c>
      <c r="D3382" s="139" t="s">
        <v>633</v>
      </c>
      <c r="E3382" s="139" t="s">
        <v>754</v>
      </c>
      <c r="F3382" s="49">
        <v>8.1499999999999997E-4</v>
      </c>
      <c r="G3382" s="49">
        <v>7.7999999999999999E-4</v>
      </c>
      <c r="H3382" s="49">
        <v>7.7300000000000003E-4</v>
      </c>
      <c r="I3382" s="49">
        <v>8.0500000000000005E-4</v>
      </c>
      <c r="J3382" s="49">
        <v>8.3000000000000001E-4</v>
      </c>
      <c r="K3382" s="49">
        <v>8.5599999999999999E-4</v>
      </c>
      <c r="L3382" s="49">
        <v>6.8199999999999999E-4</v>
      </c>
      <c r="M3382" s="49">
        <v>7.6300000000000001E-4</v>
      </c>
      <c r="N3382" s="49">
        <v>6.7100000000000005E-4</v>
      </c>
      <c r="O3382" s="49">
        <v>6.7299999999999999E-4</v>
      </c>
      <c r="P3382" s="49">
        <v>6.2299999999999996E-4</v>
      </c>
      <c r="Q3382" s="49">
        <v>5.6800000000000004E-4</v>
      </c>
      <c r="R3382" s="49">
        <v>4.1599999999999997E-4</v>
      </c>
      <c r="S3382" s="49">
        <v>5.5500000000000005E-4</v>
      </c>
      <c r="T3382" s="49">
        <v>5.3399999999999997E-4</v>
      </c>
      <c r="U3382" s="49">
        <v>5.13E-4</v>
      </c>
      <c r="V3382" s="49">
        <v>4.9200000000000003E-4</v>
      </c>
    </row>
    <row r="3383" spans="1:22" ht="15.75" customHeight="1">
      <c r="A3383" s="139" t="s">
        <v>793</v>
      </c>
      <c r="B3383" s="139" t="s">
        <v>522</v>
      </c>
      <c r="C3383" s="139" t="s">
        <v>775</v>
      </c>
      <c r="D3383" s="139" t="s">
        <v>633</v>
      </c>
      <c r="E3383" s="139" t="s">
        <v>754</v>
      </c>
      <c r="F3383" s="49">
        <v>0.122</v>
      </c>
      <c r="G3383" s="49">
        <v>0.11</v>
      </c>
      <c r="H3383" s="49">
        <v>0.15</v>
      </c>
      <c r="I3383" s="49">
        <v>0.152</v>
      </c>
      <c r="J3383" s="49">
        <v>0.15</v>
      </c>
      <c r="K3383" s="49">
        <v>0.16900000000000001</v>
      </c>
      <c r="L3383" s="49">
        <v>0.161</v>
      </c>
      <c r="M3383" s="49">
        <v>0.16500000000000001</v>
      </c>
      <c r="N3383" s="49">
        <v>0.14899999999999999</v>
      </c>
      <c r="O3383" s="49">
        <v>0.13100000000000001</v>
      </c>
      <c r="P3383" s="49">
        <v>0.14799999999999999</v>
      </c>
      <c r="Q3383" s="49">
        <v>0.155</v>
      </c>
      <c r="R3383" s="49">
        <v>0.161</v>
      </c>
      <c r="S3383" s="49">
        <v>0.161</v>
      </c>
      <c r="T3383" s="49">
        <v>0.16200000000000001</v>
      </c>
      <c r="U3383" s="49">
        <v>0.16400000000000001</v>
      </c>
      <c r="V3383" s="49">
        <v>0.16600000000000001</v>
      </c>
    </row>
    <row r="3384" spans="1:22" ht="15.75" customHeight="1">
      <c r="A3384" s="139" t="s">
        <v>793</v>
      </c>
      <c r="B3384" s="139" t="s">
        <v>544</v>
      </c>
      <c r="C3384" s="139" t="s">
        <v>775</v>
      </c>
      <c r="D3384" s="139" t="s">
        <v>633</v>
      </c>
      <c r="E3384" s="139" t="s">
        <v>754</v>
      </c>
      <c r="F3384" s="49">
        <v>0.13900000000000001</v>
      </c>
      <c r="G3384" s="49">
        <v>0.222</v>
      </c>
      <c r="H3384" s="49">
        <v>0.26100000000000001</v>
      </c>
      <c r="I3384" s="49">
        <v>0.33300000000000002</v>
      </c>
      <c r="J3384" s="49">
        <v>0.58899999999999997</v>
      </c>
      <c r="K3384" s="49">
        <v>0.60399999999999998</v>
      </c>
      <c r="L3384" s="49">
        <v>0.59499999999999997</v>
      </c>
      <c r="M3384" s="49">
        <v>0.57099999999999995</v>
      </c>
      <c r="N3384" s="49">
        <v>0.54800000000000004</v>
      </c>
      <c r="O3384" s="49">
        <v>0.496</v>
      </c>
      <c r="P3384" s="49">
        <v>0.45600000000000002</v>
      </c>
      <c r="Q3384" s="49">
        <v>0.443</v>
      </c>
      <c r="R3384" s="49">
        <v>0.46800000000000003</v>
      </c>
      <c r="S3384" s="49">
        <v>0.64300000000000002</v>
      </c>
      <c r="T3384" s="49">
        <v>0.67400000000000004</v>
      </c>
      <c r="U3384" s="49">
        <v>0.70499999999999996</v>
      </c>
      <c r="V3384" s="49">
        <v>0.73499999999999999</v>
      </c>
    </row>
    <row r="3385" spans="1:22" ht="15.75" customHeight="1">
      <c r="A3385" s="139" t="s">
        <v>793</v>
      </c>
      <c r="B3385" s="139" t="s">
        <v>530</v>
      </c>
      <c r="C3385" s="139" t="s">
        <v>775</v>
      </c>
      <c r="D3385" s="139" t="s">
        <v>633</v>
      </c>
      <c r="E3385" s="139" t="s">
        <v>754</v>
      </c>
      <c r="F3385" s="49">
        <v>2.3199999999999998</v>
      </c>
      <c r="G3385" s="49">
        <v>2.11</v>
      </c>
      <c r="H3385" s="49">
        <v>1.91</v>
      </c>
      <c r="I3385" s="49">
        <v>1.83</v>
      </c>
      <c r="J3385" s="49">
        <v>1.55</v>
      </c>
      <c r="K3385" s="49">
        <v>1.54</v>
      </c>
      <c r="L3385" s="49">
        <v>1.53</v>
      </c>
      <c r="M3385" s="49">
        <v>1.52</v>
      </c>
      <c r="N3385" s="49">
        <v>1.52</v>
      </c>
      <c r="O3385" s="49">
        <v>1.58</v>
      </c>
      <c r="P3385" s="49">
        <v>2.13</v>
      </c>
      <c r="Q3385" s="49">
        <v>2.54</v>
      </c>
      <c r="R3385" s="49">
        <v>2.82</v>
      </c>
      <c r="S3385" s="49">
        <v>1.99</v>
      </c>
      <c r="T3385" s="49">
        <v>2</v>
      </c>
      <c r="U3385" s="49">
        <v>2</v>
      </c>
      <c r="V3385" s="49">
        <v>2</v>
      </c>
    </row>
    <row r="3386" spans="1:22" ht="15.75" customHeight="1">
      <c r="A3386" s="139" t="s">
        <v>793</v>
      </c>
      <c r="B3386" s="139" t="s">
        <v>550</v>
      </c>
      <c r="C3386" s="139" t="s">
        <v>775</v>
      </c>
      <c r="D3386" s="139" t="s">
        <v>633</v>
      </c>
      <c r="E3386" s="139" t="s">
        <v>754</v>
      </c>
      <c r="F3386" s="49">
        <v>49.7</v>
      </c>
      <c r="G3386" s="49">
        <v>43.1</v>
      </c>
      <c r="H3386" s="49">
        <v>46.5</v>
      </c>
      <c r="I3386" s="49">
        <v>51.4</v>
      </c>
      <c r="J3386" s="49">
        <v>86.1</v>
      </c>
      <c r="K3386" s="49">
        <v>118</v>
      </c>
      <c r="L3386" s="49">
        <v>126</v>
      </c>
      <c r="M3386" s="49">
        <v>154</v>
      </c>
      <c r="N3386" s="49">
        <v>133</v>
      </c>
      <c r="O3386" s="49">
        <v>155</v>
      </c>
      <c r="P3386" s="49">
        <v>176</v>
      </c>
      <c r="Q3386" s="49">
        <v>148</v>
      </c>
      <c r="R3386" s="49">
        <v>139</v>
      </c>
      <c r="S3386" s="49">
        <v>189</v>
      </c>
      <c r="T3386" s="49">
        <v>201</v>
      </c>
      <c r="U3386" s="49">
        <v>212</v>
      </c>
      <c r="V3386" s="49">
        <v>224</v>
      </c>
    </row>
    <row r="3387" spans="1:22" ht="15.75" customHeight="1">
      <c r="A3387" s="139" t="s">
        <v>793</v>
      </c>
      <c r="B3387" s="139" t="s">
        <v>524</v>
      </c>
      <c r="C3387" s="139" t="s">
        <v>775</v>
      </c>
      <c r="D3387" s="139" t="s">
        <v>633</v>
      </c>
      <c r="E3387" s="139" t="s">
        <v>754</v>
      </c>
      <c r="F3387" s="49">
        <v>1.7899999999999999E-2</v>
      </c>
      <c r="G3387" s="49">
        <v>2.8500000000000001E-2</v>
      </c>
      <c r="H3387" s="49">
        <v>3.4599999999999999E-2</v>
      </c>
      <c r="I3387" s="49">
        <v>4.41E-2</v>
      </c>
      <c r="J3387" s="49">
        <v>7.7700000000000005E-2</v>
      </c>
      <c r="K3387" s="49">
        <v>7.9699999999999993E-2</v>
      </c>
      <c r="L3387" s="49">
        <v>7.8899999999999998E-2</v>
      </c>
      <c r="M3387" s="49">
        <v>7.5800000000000006E-2</v>
      </c>
      <c r="N3387" s="49">
        <v>7.2599999999999998E-2</v>
      </c>
      <c r="O3387" s="49">
        <v>6.5799999999999997E-2</v>
      </c>
      <c r="P3387" s="49">
        <v>6.0499999999999998E-2</v>
      </c>
      <c r="Q3387" s="49">
        <v>5.8700000000000002E-2</v>
      </c>
      <c r="R3387" s="49">
        <v>6.2E-2</v>
      </c>
      <c r="S3387" s="49">
        <v>8.5099999999999995E-2</v>
      </c>
      <c r="T3387" s="49">
        <v>8.9200000000000002E-2</v>
      </c>
      <c r="U3387" s="49">
        <v>9.3399999999999997E-2</v>
      </c>
      <c r="V3387" s="49">
        <v>9.7500000000000003E-2</v>
      </c>
    </row>
    <row r="3388" spans="1:22" ht="15.75" customHeight="1">
      <c r="A3388" s="139" t="s">
        <v>793</v>
      </c>
      <c r="B3388" s="139" t="s">
        <v>558</v>
      </c>
      <c r="C3388" s="139" t="s">
        <v>775</v>
      </c>
      <c r="D3388" s="139" t="s">
        <v>633</v>
      </c>
      <c r="E3388" s="139" t="s">
        <v>754</v>
      </c>
      <c r="F3388" s="49">
        <v>0</v>
      </c>
      <c r="G3388" s="49">
        <v>0</v>
      </c>
      <c r="H3388" s="49">
        <v>0</v>
      </c>
      <c r="I3388" s="49">
        <v>0</v>
      </c>
      <c r="J3388" s="49">
        <v>0</v>
      </c>
      <c r="K3388" s="49">
        <v>0</v>
      </c>
      <c r="L3388" s="49">
        <v>0</v>
      </c>
      <c r="M3388" s="49">
        <v>0</v>
      </c>
      <c r="N3388" s="49">
        <v>3.67</v>
      </c>
      <c r="O3388" s="49">
        <v>3.67</v>
      </c>
      <c r="P3388" s="49">
        <v>3.67</v>
      </c>
      <c r="Q3388" s="49">
        <v>3.67</v>
      </c>
      <c r="R3388" s="49">
        <v>3.67</v>
      </c>
      <c r="S3388" s="49">
        <v>3.67</v>
      </c>
      <c r="T3388" s="49">
        <v>3.67</v>
      </c>
      <c r="U3388" s="49">
        <v>4.6399999999999997</v>
      </c>
      <c r="V3388" s="49">
        <v>5.01</v>
      </c>
    </row>
    <row r="3389" spans="1:22" ht="15.75" customHeight="1">
      <c r="A3389" s="139" t="s">
        <v>793</v>
      </c>
      <c r="B3389" s="139" t="s">
        <v>538</v>
      </c>
      <c r="C3389" s="139" t="s">
        <v>775</v>
      </c>
      <c r="D3389" s="139" t="s">
        <v>633</v>
      </c>
      <c r="E3389" s="139" t="s">
        <v>754</v>
      </c>
      <c r="F3389" s="49">
        <v>0</v>
      </c>
      <c r="G3389" s="49">
        <v>7.33</v>
      </c>
      <c r="H3389" s="49">
        <v>14.7</v>
      </c>
      <c r="I3389" s="49">
        <v>14.7</v>
      </c>
      <c r="J3389" s="49">
        <v>11</v>
      </c>
      <c r="K3389" s="49">
        <v>3.67</v>
      </c>
      <c r="L3389" s="49">
        <v>11</v>
      </c>
      <c r="M3389" s="49">
        <v>29.3</v>
      </c>
      <c r="N3389" s="49">
        <v>22</v>
      </c>
      <c r="O3389" s="49">
        <v>25.7</v>
      </c>
      <c r="P3389" s="49">
        <v>18.3</v>
      </c>
      <c r="Q3389" s="49">
        <v>18.3</v>
      </c>
      <c r="R3389" s="49">
        <v>25.7</v>
      </c>
      <c r="S3389" s="49">
        <v>25.7</v>
      </c>
      <c r="T3389" s="49">
        <v>11</v>
      </c>
      <c r="U3389" s="49">
        <v>11.2</v>
      </c>
      <c r="V3389" s="49">
        <v>10.6</v>
      </c>
    </row>
    <row r="3390" spans="1:22" ht="15.75" customHeight="1">
      <c r="A3390" s="139" t="s">
        <v>793</v>
      </c>
      <c r="B3390" s="139" t="s">
        <v>540</v>
      </c>
      <c r="C3390" s="139" t="s">
        <v>775</v>
      </c>
      <c r="D3390" s="139" t="s">
        <v>633</v>
      </c>
      <c r="E3390" s="139" t="s">
        <v>754</v>
      </c>
      <c r="F3390" s="49">
        <v>0.23499999999999999</v>
      </c>
      <c r="G3390" s="49">
        <v>6.7799999999999999E-2</v>
      </c>
      <c r="H3390" s="49">
        <v>4.2E-7</v>
      </c>
      <c r="I3390" s="49">
        <v>0</v>
      </c>
      <c r="J3390" s="49">
        <v>0</v>
      </c>
      <c r="K3390" s="49">
        <v>0</v>
      </c>
      <c r="L3390" s="49">
        <v>0</v>
      </c>
      <c r="M3390" s="49">
        <v>0</v>
      </c>
      <c r="N3390" s="49">
        <v>0</v>
      </c>
      <c r="O3390" s="49">
        <v>0</v>
      </c>
      <c r="P3390" s="49">
        <v>0</v>
      </c>
      <c r="Q3390" s="49">
        <v>0</v>
      </c>
      <c r="R3390" s="49">
        <v>0</v>
      </c>
      <c r="S3390" s="49">
        <v>0</v>
      </c>
      <c r="T3390" s="49">
        <v>0</v>
      </c>
      <c r="U3390" s="49">
        <v>0</v>
      </c>
      <c r="V3390" s="49">
        <v>0</v>
      </c>
    </row>
    <row r="3391" spans="1:22" ht="15.75" customHeight="1">
      <c r="A3391" s="139" t="s">
        <v>793</v>
      </c>
      <c r="B3391" s="139" t="s">
        <v>562</v>
      </c>
      <c r="C3391" s="139" t="s">
        <v>775</v>
      </c>
      <c r="D3391" s="139" t="s">
        <v>633</v>
      </c>
      <c r="E3391" s="139" t="s">
        <v>754</v>
      </c>
      <c r="F3391" s="49">
        <v>6.73</v>
      </c>
      <c r="G3391" s="49">
        <v>5.13</v>
      </c>
      <c r="H3391" s="49">
        <v>5.25</v>
      </c>
      <c r="I3391" s="49">
        <v>4.74</v>
      </c>
      <c r="J3391" s="49">
        <v>3.83</v>
      </c>
      <c r="K3391" s="49">
        <v>5.0599999999999996</v>
      </c>
      <c r="L3391" s="49">
        <v>8.85</v>
      </c>
      <c r="M3391" s="49">
        <v>6.13</v>
      </c>
      <c r="N3391" s="49">
        <v>3.47</v>
      </c>
      <c r="O3391" s="49">
        <v>4.4400000000000004</v>
      </c>
      <c r="P3391" s="49">
        <v>4.42</v>
      </c>
      <c r="Q3391" s="49">
        <v>4.07</v>
      </c>
      <c r="R3391" s="49">
        <v>4.12</v>
      </c>
      <c r="S3391" s="49">
        <v>3.43</v>
      </c>
      <c r="T3391" s="49">
        <v>3.8</v>
      </c>
      <c r="U3391" s="49">
        <v>0.434</v>
      </c>
      <c r="V3391" s="49">
        <v>0.41699999999999998</v>
      </c>
    </row>
    <row r="3392" spans="1:22" ht="15.75" customHeight="1">
      <c r="A3392" s="139" t="s">
        <v>793</v>
      </c>
      <c r="B3392" s="139" t="s">
        <v>560</v>
      </c>
      <c r="C3392" s="139" t="s">
        <v>775</v>
      </c>
      <c r="D3392" s="139" t="s">
        <v>633</v>
      </c>
      <c r="E3392" s="139" t="s">
        <v>754</v>
      </c>
      <c r="F3392" s="49">
        <v>0.16900000000000001</v>
      </c>
      <c r="G3392" s="49">
        <v>0.22700000000000001</v>
      </c>
      <c r="H3392" s="49">
        <v>0.25800000000000001</v>
      </c>
      <c r="I3392" s="49">
        <v>0.316</v>
      </c>
      <c r="J3392" s="49">
        <v>0.48299999999999998</v>
      </c>
      <c r="K3392" s="49">
        <v>0.495</v>
      </c>
      <c r="L3392" s="49">
        <v>0.47799999999999998</v>
      </c>
      <c r="M3392" s="49">
        <v>0.44900000000000001</v>
      </c>
      <c r="N3392" s="49">
        <v>0.42299999999999999</v>
      </c>
      <c r="O3392" s="49">
        <v>0.38300000000000001</v>
      </c>
      <c r="P3392" s="49">
        <v>0.35299999999999998</v>
      </c>
      <c r="Q3392" s="49">
        <v>0.34200000000000003</v>
      </c>
      <c r="R3392" s="49">
        <v>0.36099999999999999</v>
      </c>
      <c r="S3392" s="49">
        <v>0.48099999999999998</v>
      </c>
      <c r="T3392" s="49">
        <v>0.5</v>
      </c>
      <c r="U3392" s="49">
        <v>0.51800000000000002</v>
      </c>
      <c r="V3392" s="49">
        <v>0.53700000000000003</v>
      </c>
    </row>
    <row r="3393" spans="1:22" ht="15.75" customHeight="1">
      <c r="A3393" s="139" t="s">
        <v>793</v>
      </c>
      <c r="B3393" s="139" t="s">
        <v>532</v>
      </c>
      <c r="C3393" s="139" t="s">
        <v>775</v>
      </c>
      <c r="D3393" s="139" t="s">
        <v>633</v>
      </c>
      <c r="E3393" s="139" t="s">
        <v>754</v>
      </c>
      <c r="F3393" s="49">
        <v>0.11</v>
      </c>
      <c r="G3393" s="49">
        <v>0.18099999999999999</v>
      </c>
      <c r="H3393" s="49">
        <v>0.309</v>
      </c>
      <c r="I3393" s="49">
        <v>0.38100000000000001</v>
      </c>
      <c r="J3393" s="49">
        <v>0.65600000000000003</v>
      </c>
      <c r="K3393" s="49">
        <v>0.67300000000000004</v>
      </c>
      <c r="L3393" s="49">
        <v>0.69</v>
      </c>
      <c r="M3393" s="49">
        <v>0.66700000000000004</v>
      </c>
      <c r="N3393" s="49">
        <v>0.63200000000000001</v>
      </c>
      <c r="O3393" s="49">
        <v>0.57199999999999995</v>
      </c>
      <c r="P3393" s="49">
        <v>0.52600000000000002</v>
      </c>
      <c r="Q3393" s="49">
        <v>0.51100000000000001</v>
      </c>
      <c r="R3393" s="49">
        <v>0.53900000000000003</v>
      </c>
      <c r="S3393" s="49">
        <v>0.752</v>
      </c>
      <c r="T3393" s="49">
        <v>0.79100000000000004</v>
      </c>
      <c r="U3393" s="49">
        <v>0.82899999999999996</v>
      </c>
      <c r="V3393" s="49">
        <v>0.86799999999999999</v>
      </c>
    </row>
    <row r="3394" spans="1:22" ht="15.75" customHeight="1">
      <c r="A3394" s="139" t="s">
        <v>793</v>
      </c>
      <c r="B3394" s="139" t="s">
        <v>566</v>
      </c>
      <c r="C3394" s="139" t="s">
        <v>775</v>
      </c>
      <c r="D3394" s="139" t="s">
        <v>633</v>
      </c>
      <c r="E3394" s="139" t="s">
        <v>754</v>
      </c>
      <c r="F3394" s="49">
        <v>2530</v>
      </c>
      <c r="G3394" s="49">
        <v>1560</v>
      </c>
      <c r="H3394" s="49">
        <v>1110</v>
      </c>
      <c r="I3394" s="49">
        <v>1490</v>
      </c>
      <c r="J3394" s="49">
        <v>1530</v>
      </c>
      <c r="K3394" s="49">
        <v>1490</v>
      </c>
      <c r="L3394" s="49">
        <v>1210</v>
      </c>
      <c r="M3394" s="49">
        <v>1020</v>
      </c>
      <c r="N3394" s="49">
        <v>836</v>
      </c>
      <c r="O3394" s="49">
        <v>744</v>
      </c>
      <c r="P3394" s="49">
        <v>854</v>
      </c>
      <c r="Q3394" s="49">
        <v>1280</v>
      </c>
      <c r="R3394" s="49">
        <v>763</v>
      </c>
      <c r="S3394" s="49">
        <v>1020</v>
      </c>
      <c r="T3394" s="49">
        <v>653</v>
      </c>
      <c r="U3394" s="49">
        <v>554</v>
      </c>
      <c r="V3394" s="49">
        <v>473</v>
      </c>
    </row>
    <row r="3395" spans="1:22" ht="15.75" customHeight="1">
      <c r="A3395" s="139" t="s">
        <v>793</v>
      </c>
      <c r="B3395" s="139" t="s">
        <v>770</v>
      </c>
      <c r="C3395" s="139" t="s">
        <v>775</v>
      </c>
      <c r="D3395" s="139" t="s">
        <v>633</v>
      </c>
      <c r="E3395" s="139" t="s">
        <v>754</v>
      </c>
      <c r="F3395" s="49">
        <v>1.14E-2</v>
      </c>
      <c r="G3395" s="49">
        <v>9.3700000000000001E-4</v>
      </c>
      <c r="H3395" s="49">
        <v>7.3999999999999999E-4</v>
      </c>
      <c r="I3395" s="49">
        <v>9.0300000000000005E-2</v>
      </c>
      <c r="J3395" s="49">
        <v>7.8600000000000003E-2</v>
      </c>
      <c r="K3395" s="49">
        <v>8.3500000000000005E-2</v>
      </c>
      <c r="L3395" s="49">
        <v>9.7599999999999998E-4</v>
      </c>
      <c r="M3395" s="49">
        <v>9.2100000000000001E-2</v>
      </c>
      <c r="N3395" s="49">
        <v>8.8400000000000006E-2</v>
      </c>
      <c r="O3395" s="49">
        <v>5.1400000000000001E-2</v>
      </c>
      <c r="P3395" s="49">
        <v>1.17E-3</v>
      </c>
      <c r="Q3395" s="49">
        <v>5.21E-2</v>
      </c>
      <c r="R3395" s="49">
        <v>5.21E-2</v>
      </c>
      <c r="S3395" s="49">
        <v>6.93E-2</v>
      </c>
      <c r="T3395" s="49">
        <v>7.2900000000000006E-2</v>
      </c>
      <c r="U3395" s="49">
        <v>7.6600000000000001E-2</v>
      </c>
      <c r="V3395" s="49">
        <v>8.0199999999999994E-2</v>
      </c>
    </row>
    <row r="3396" spans="1:22" ht="15.75" customHeight="1">
      <c r="A3396" s="139" t="s">
        <v>793</v>
      </c>
      <c r="B3396" s="139" t="s">
        <v>296</v>
      </c>
      <c r="C3396" s="139" t="s">
        <v>775</v>
      </c>
      <c r="D3396" s="139" t="s">
        <v>633</v>
      </c>
      <c r="E3396" s="139" t="s">
        <v>754</v>
      </c>
      <c r="F3396" s="49">
        <v>0.26300000000000001</v>
      </c>
      <c r="G3396" s="49">
        <v>3.82</v>
      </c>
      <c r="H3396" s="49">
        <v>19</v>
      </c>
      <c r="I3396" s="49">
        <v>147</v>
      </c>
      <c r="J3396" s="49">
        <v>176</v>
      </c>
      <c r="K3396" s="49">
        <v>182</v>
      </c>
      <c r="L3396" s="49">
        <v>192</v>
      </c>
      <c r="M3396" s="49">
        <v>239</v>
      </c>
      <c r="N3396" s="49">
        <v>151</v>
      </c>
      <c r="O3396" s="49">
        <v>129</v>
      </c>
      <c r="P3396" s="49">
        <v>116</v>
      </c>
      <c r="Q3396" s="49">
        <v>120</v>
      </c>
      <c r="R3396" s="49">
        <v>121</v>
      </c>
      <c r="S3396" s="49">
        <v>199</v>
      </c>
      <c r="T3396" s="49">
        <v>210</v>
      </c>
      <c r="U3396" s="49">
        <v>222</v>
      </c>
      <c r="V3396" s="49">
        <v>233</v>
      </c>
    </row>
    <row r="3397" spans="1:22" ht="15.75" customHeight="1">
      <c r="A3397" s="139" t="s">
        <v>793</v>
      </c>
      <c r="B3397" s="139" t="s">
        <v>576</v>
      </c>
      <c r="C3397" s="139" t="s">
        <v>775</v>
      </c>
      <c r="D3397" s="139" t="s">
        <v>633</v>
      </c>
      <c r="E3397" s="139" t="s">
        <v>754</v>
      </c>
      <c r="F3397" s="49">
        <v>0</v>
      </c>
      <c r="G3397" s="49">
        <v>0</v>
      </c>
      <c r="H3397" s="49">
        <v>0</v>
      </c>
      <c r="I3397" s="49">
        <v>0</v>
      </c>
      <c r="J3397" s="49">
        <v>0</v>
      </c>
      <c r="K3397" s="49">
        <v>0</v>
      </c>
      <c r="L3397" s="49">
        <v>0</v>
      </c>
      <c r="M3397" s="49">
        <v>0</v>
      </c>
      <c r="N3397" s="49">
        <v>0</v>
      </c>
      <c r="O3397" s="49">
        <v>0</v>
      </c>
      <c r="P3397" s="49">
        <v>0</v>
      </c>
      <c r="Q3397" s="49">
        <v>0</v>
      </c>
      <c r="R3397" s="49">
        <v>0</v>
      </c>
      <c r="S3397" s="49">
        <v>0</v>
      </c>
      <c r="T3397" s="49">
        <v>0</v>
      </c>
      <c r="U3397" s="49">
        <v>0</v>
      </c>
      <c r="V3397" s="49">
        <v>0</v>
      </c>
    </row>
    <row r="3398" spans="1:22" ht="15.75" customHeight="1">
      <c r="A3398" s="139" t="s">
        <v>793</v>
      </c>
      <c r="B3398" s="139" t="s">
        <v>572</v>
      </c>
      <c r="C3398" s="139" t="s">
        <v>775</v>
      </c>
      <c r="D3398" s="139" t="s">
        <v>633</v>
      </c>
      <c r="E3398" s="139" t="s">
        <v>754</v>
      </c>
      <c r="F3398" s="49">
        <v>307</v>
      </c>
      <c r="G3398" s="49">
        <v>310</v>
      </c>
      <c r="H3398" s="49">
        <v>301</v>
      </c>
      <c r="I3398" s="49">
        <v>422</v>
      </c>
      <c r="J3398" s="49">
        <v>481</v>
      </c>
      <c r="K3398" s="49">
        <v>489</v>
      </c>
      <c r="L3398" s="49">
        <v>436</v>
      </c>
      <c r="M3398" s="49">
        <v>423</v>
      </c>
      <c r="N3398" s="49">
        <v>414</v>
      </c>
      <c r="O3398" s="49">
        <v>461</v>
      </c>
      <c r="P3398" s="49">
        <v>424</v>
      </c>
      <c r="Q3398" s="49">
        <v>460</v>
      </c>
      <c r="R3398" s="49">
        <v>466</v>
      </c>
      <c r="S3398" s="49">
        <v>511</v>
      </c>
      <c r="T3398" s="49">
        <v>525</v>
      </c>
      <c r="U3398" s="49">
        <v>540</v>
      </c>
      <c r="V3398" s="49">
        <v>554</v>
      </c>
    </row>
    <row r="3399" spans="1:22" ht="15.75" customHeight="1">
      <c r="A3399" s="139" t="s">
        <v>793</v>
      </c>
      <c r="B3399" s="139" t="s">
        <v>568</v>
      </c>
      <c r="C3399" s="139" t="s">
        <v>775</v>
      </c>
      <c r="D3399" s="139" t="s">
        <v>633</v>
      </c>
      <c r="E3399" s="139" t="s">
        <v>754</v>
      </c>
      <c r="F3399" s="49">
        <v>4.5400000000000003E-2</v>
      </c>
      <c r="G3399" s="49">
        <v>4.0399999999999998E-2</v>
      </c>
      <c r="H3399" s="49">
        <v>4.0399999999999998E-2</v>
      </c>
      <c r="I3399" s="49">
        <v>4.0399999999999998E-2</v>
      </c>
      <c r="J3399" s="49">
        <v>4.7899999999999998E-2</v>
      </c>
      <c r="K3399" s="49">
        <v>5.5599999999999997E-2</v>
      </c>
      <c r="L3399" s="49">
        <v>6.0600000000000001E-2</v>
      </c>
      <c r="M3399" s="49">
        <v>6.5699999999999995E-2</v>
      </c>
      <c r="N3399" s="49">
        <v>6.5699999999999995E-2</v>
      </c>
      <c r="O3399" s="49">
        <v>6.5699999999999995E-2</v>
      </c>
      <c r="P3399" s="49">
        <v>6.8199999999999997E-2</v>
      </c>
      <c r="Q3399" s="49">
        <v>7.0699999999999999E-2</v>
      </c>
      <c r="R3399" s="49">
        <v>7.5700000000000003E-2</v>
      </c>
      <c r="S3399" s="49">
        <v>7.4899999999999994E-2</v>
      </c>
      <c r="T3399" s="49">
        <v>7.7200000000000005E-2</v>
      </c>
      <c r="U3399" s="49">
        <v>7.9500000000000001E-2</v>
      </c>
      <c r="V3399" s="49">
        <v>8.1799999999999998E-2</v>
      </c>
    </row>
    <row r="3400" spans="1:22" ht="15.75" customHeight="1">
      <c r="A3400" s="139" t="s">
        <v>793</v>
      </c>
      <c r="B3400" s="139" t="s">
        <v>586</v>
      </c>
      <c r="C3400" s="139" t="s">
        <v>775</v>
      </c>
      <c r="D3400" s="139" t="s">
        <v>633</v>
      </c>
      <c r="E3400" s="139" t="s">
        <v>754</v>
      </c>
      <c r="F3400" s="49">
        <v>2060</v>
      </c>
      <c r="G3400" s="49">
        <v>2370</v>
      </c>
      <c r="H3400" s="49">
        <v>3350</v>
      </c>
      <c r="I3400" s="49">
        <v>3940</v>
      </c>
      <c r="J3400" s="49">
        <v>3740</v>
      </c>
      <c r="K3400" s="49">
        <v>4090</v>
      </c>
      <c r="L3400" s="49">
        <v>4410</v>
      </c>
      <c r="M3400" s="49">
        <v>3350</v>
      </c>
      <c r="N3400" s="49">
        <v>4000</v>
      </c>
      <c r="O3400" s="49">
        <v>3170</v>
      </c>
      <c r="P3400" s="49">
        <v>3180</v>
      </c>
      <c r="Q3400" s="49">
        <v>3140</v>
      </c>
      <c r="R3400" s="49">
        <v>4040</v>
      </c>
      <c r="S3400" s="49">
        <v>4160</v>
      </c>
      <c r="T3400" s="49">
        <v>4270</v>
      </c>
      <c r="U3400" s="49">
        <v>4390</v>
      </c>
      <c r="V3400" s="49">
        <v>4500</v>
      </c>
    </row>
    <row r="3401" spans="1:22" ht="15.75" customHeight="1">
      <c r="A3401" s="139" t="s">
        <v>793</v>
      </c>
      <c r="B3401" s="139" t="s">
        <v>574</v>
      </c>
      <c r="C3401" s="139" t="s">
        <v>775</v>
      </c>
      <c r="D3401" s="139" t="s">
        <v>633</v>
      </c>
      <c r="E3401" s="139" t="s">
        <v>754</v>
      </c>
      <c r="F3401" s="49">
        <v>229</v>
      </c>
      <c r="G3401" s="49">
        <v>123</v>
      </c>
      <c r="H3401" s="49">
        <v>105</v>
      </c>
      <c r="I3401" s="49">
        <v>99.1</v>
      </c>
      <c r="J3401" s="49">
        <v>336</v>
      </c>
      <c r="K3401" s="49">
        <v>155</v>
      </c>
      <c r="L3401" s="49">
        <v>147</v>
      </c>
      <c r="M3401" s="49">
        <v>113</v>
      </c>
      <c r="N3401" s="49">
        <v>92</v>
      </c>
      <c r="O3401" s="49">
        <v>103</v>
      </c>
      <c r="P3401" s="49">
        <v>78.099999999999994</v>
      </c>
      <c r="Q3401" s="49">
        <v>101</v>
      </c>
      <c r="R3401" s="49">
        <v>101</v>
      </c>
      <c r="S3401" s="49">
        <v>101</v>
      </c>
      <c r="T3401" s="49">
        <v>97.2</v>
      </c>
      <c r="U3401" s="49">
        <v>93.1</v>
      </c>
      <c r="V3401" s="49">
        <v>89.1</v>
      </c>
    </row>
    <row r="3402" spans="1:22" ht="15.75" customHeight="1">
      <c r="A3402" s="139" t="s">
        <v>793</v>
      </c>
      <c r="B3402" s="139" t="s">
        <v>578</v>
      </c>
      <c r="C3402" s="139" t="s">
        <v>775</v>
      </c>
      <c r="D3402" s="139" t="s">
        <v>633</v>
      </c>
      <c r="E3402" s="139" t="s">
        <v>754</v>
      </c>
      <c r="F3402" s="49">
        <v>1.32E-2</v>
      </c>
      <c r="G3402" s="49">
        <v>1.2800000000000001E-2</v>
      </c>
      <c r="H3402" s="49">
        <v>1.44E-2</v>
      </c>
      <c r="I3402" s="49">
        <v>1.47E-2</v>
      </c>
      <c r="J3402" s="49">
        <v>1.4999999999999999E-2</v>
      </c>
      <c r="K3402" s="49">
        <v>1.5299999999999999E-2</v>
      </c>
      <c r="L3402" s="49">
        <v>1.5599999999999999E-2</v>
      </c>
      <c r="M3402" s="49">
        <v>1.5900000000000001E-2</v>
      </c>
      <c r="N3402" s="49">
        <v>1.6199999999999999E-2</v>
      </c>
      <c r="O3402" s="49">
        <v>1.6500000000000001E-2</v>
      </c>
      <c r="P3402" s="49">
        <v>1.6799999999999999E-2</v>
      </c>
      <c r="Q3402" s="49">
        <v>1.7100000000000001E-2</v>
      </c>
      <c r="R3402" s="49">
        <v>1.7399999999999999E-2</v>
      </c>
      <c r="S3402" s="49">
        <v>1.77E-2</v>
      </c>
      <c r="T3402" s="49">
        <v>1.7999999999999999E-2</v>
      </c>
      <c r="U3402" s="49">
        <v>1.83E-2</v>
      </c>
      <c r="V3402" s="49">
        <v>1.8499999999999999E-2</v>
      </c>
    </row>
    <row r="3403" spans="1:22" ht="15.75" customHeight="1">
      <c r="A3403" s="139" t="s">
        <v>793</v>
      </c>
      <c r="B3403" s="139" t="s">
        <v>580</v>
      </c>
      <c r="C3403" s="139" t="s">
        <v>775</v>
      </c>
      <c r="D3403" s="139" t="s">
        <v>633</v>
      </c>
      <c r="E3403" s="139" t="s">
        <v>754</v>
      </c>
      <c r="F3403" s="49">
        <v>0</v>
      </c>
      <c r="G3403" s="49">
        <v>0</v>
      </c>
      <c r="H3403" s="49">
        <v>0</v>
      </c>
      <c r="I3403" s="49">
        <v>0</v>
      </c>
      <c r="J3403" s="49">
        <v>0</v>
      </c>
      <c r="K3403" s="49">
        <v>0</v>
      </c>
      <c r="L3403" s="49">
        <v>0</v>
      </c>
      <c r="M3403" s="49">
        <v>0</v>
      </c>
      <c r="N3403" s="49">
        <v>0</v>
      </c>
      <c r="O3403" s="49">
        <v>0</v>
      </c>
      <c r="P3403" s="49">
        <v>0</v>
      </c>
      <c r="Q3403" s="49">
        <v>0</v>
      </c>
      <c r="R3403" s="49">
        <v>0</v>
      </c>
      <c r="S3403" s="49">
        <v>0</v>
      </c>
      <c r="T3403" s="49">
        <v>0</v>
      </c>
      <c r="U3403" s="49">
        <v>0</v>
      </c>
      <c r="V3403" s="49">
        <v>0</v>
      </c>
    </row>
    <row r="3404" spans="1:22" ht="15.75" customHeight="1">
      <c r="A3404" s="139" t="s">
        <v>793</v>
      </c>
      <c r="B3404" s="139" t="s">
        <v>582</v>
      </c>
      <c r="C3404" s="139" t="s">
        <v>775</v>
      </c>
      <c r="D3404" s="139" t="s">
        <v>633</v>
      </c>
      <c r="E3404" s="139" t="s">
        <v>754</v>
      </c>
      <c r="F3404" s="49">
        <v>260</v>
      </c>
      <c r="G3404" s="49">
        <v>268</v>
      </c>
      <c r="H3404" s="49">
        <v>271</v>
      </c>
      <c r="I3404" s="49">
        <v>253</v>
      </c>
      <c r="J3404" s="49">
        <v>286</v>
      </c>
      <c r="K3404" s="49">
        <v>290</v>
      </c>
      <c r="L3404" s="49">
        <v>297</v>
      </c>
      <c r="M3404" s="49">
        <v>301</v>
      </c>
      <c r="N3404" s="49">
        <v>301</v>
      </c>
      <c r="O3404" s="49">
        <v>352</v>
      </c>
      <c r="P3404" s="49">
        <v>425</v>
      </c>
      <c r="Q3404" s="49">
        <v>403</v>
      </c>
      <c r="R3404" s="49">
        <v>392</v>
      </c>
      <c r="S3404" s="49">
        <v>392</v>
      </c>
      <c r="T3404" s="49">
        <v>352</v>
      </c>
      <c r="U3404" s="49">
        <v>413</v>
      </c>
      <c r="V3404" s="49">
        <v>424</v>
      </c>
    </row>
    <row r="3405" spans="1:22" ht="15.75" customHeight="1">
      <c r="A3405" s="139" t="s">
        <v>793</v>
      </c>
      <c r="B3405" s="139" t="s">
        <v>584</v>
      </c>
      <c r="C3405" s="139" t="s">
        <v>775</v>
      </c>
      <c r="D3405" s="139" t="s">
        <v>633</v>
      </c>
      <c r="E3405" s="139" t="s">
        <v>754</v>
      </c>
      <c r="F3405" s="49">
        <v>249</v>
      </c>
      <c r="G3405" s="49">
        <v>7.33</v>
      </c>
      <c r="H3405" s="49">
        <v>7.33</v>
      </c>
      <c r="I3405" s="49">
        <v>3.67</v>
      </c>
      <c r="J3405" s="49">
        <v>3.67</v>
      </c>
      <c r="K3405" s="49">
        <v>3.67</v>
      </c>
      <c r="L3405" s="49">
        <v>3.67</v>
      </c>
      <c r="M3405" s="49">
        <v>3.67</v>
      </c>
      <c r="N3405" s="49">
        <v>7.33</v>
      </c>
      <c r="O3405" s="49">
        <v>3.67</v>
      </c>
      <c r="P3405" s="49">
        <v>3.67</v>
      </c>
      <c r="Q3405" s="49">
        <v>0</v>
      </c>
      <c r="R3405" s="49">
        <v>0</v>
      </c>
      <c r="S3405" s="49">
        <v>3.67</v>
      </c>
      <c r="T3405" s="49">
        <v>0</v>
      </c>
      <c r="U3405" s="49">
        <v>9.11</v>
      </c>
      <c r="V3405" s="49">
        <v>12.5</v>
      </c>
    </row>
    <row r="3406" spans="1:22" ht="15.75" customHeight="1">
      <c r="A3406" s="139" t="s">
        <v>793</v>
      </c>
      <c r="B3406" s="139" t="s">
        <v>771</v>
      </c>
      <c r="C3406" s="139" t="s">
        <v>775</v>
      </c>
      <c r="D3406" s="139" t="s">
        <v>633</v>
      </c>
      <c r="E3406" s="139" t="s">
        <v>754</v>
      </c>
      <c r="F3406" s="49">
        <v>0.113</v>
      </c>
      <c r="G3406" s="49">
        <v>0.125</v>
      </c>
      <c r="H3406" s="49">
        <v>0.151</v>
      </c>
      <c r="I3406" s="49">
        <v>0.14199999999999999</v>
      </c>
      <c r="J3406" s="49">
        <v>0.14599999999999999</v>
      </c>
      <c r="K3406" s="49">
        <v>0.11899999999999999</v>
      </c>
      <c r="L3406" s="49">
        <v>9.7500000000000003E-2</v>
      </c>
      <c r="M3406" s="49">
        <v>8.6900000000000005E-2</v>
      </c>
      <c r="N3406" s="49">
        <v>0.08</v>
      </c>
      <c r="O3406" s="49">
        <v>7.9100000000000004E-2</v>
      </c>
      <c r="P3406" s="49">
        <v>7.1099999999999997E-2</v>
      </c>
      <c r="Q3406" s="49">
        <v>5.96E-2</v>
      </c>
      <c r="R3406" s="49">
        <v>6.3299999999999995E-2</v>
      </c>
      <c r="S3406" s="49">
        <v>5.5599999999999997E-2</v>
      </c>
      <c r="T3406" s="49">
        <v>4.9099999999999998E-2</v>
      </c>
      <c r="U3406" s="49">
        <v>4.2500000000000003E-2</v>
      </c>
      <c r="V3406" s="49">
        <v>3.5999999999999997E-2</v>
      </c>
    </row>
    <row r="3407" spans="1:22" ht="15.75" customHeight="1">
      <c r="A3407" s="139" t="s">
        <v>793</v>
      </c>
      <c r="B3407" s="139" t="s">
        <v>570</v>
      </c>
      <c r="C3407" s="139" t="s">
        <v>775</v>
      </c>
      <c r="D3407" s="139" t="s">
        <v>633</v>
      </c>
      <c r="E3407" s="139" t="s">
        <v>754</v>
      </c>
      <c r="F3407" s="49">
        <v>0</v>
      </c>
      <c r="G3407" s="49">
        <v>0</v>
      </c>
      <c r="H3407" s="49">
        <v>0</v>
      </c>
      <c r="I3407" s="49">
        <v>0</v>
      </c>
      <c r="J3407" s="49">
        <v>11</v>
      </c>
      <c r="K3407" s="49">
        <v>3.67</v>
      </c>
      <c r="L3407" s="49">
        <v>3.67</v>
      </c>
      <c r="M3407" s="49">
        <v>3.67</v>
      </c>
      <c r="N3407" s="49">
        <v>3.67</v>
      </c>
      <c r="O3407" s="49">
        <v>3.67</v>
      </c>
      <c r="P3407" s="49">
        <v>3.67</v>
      </c>
      <c r="Q3407" s="49">
        <v>3.67</v>
      </c>
      <c r="R3407" s="49">
        <v>3.67</v>
      </c>
      <c r="S3407" s="49">
        <v>3.67</v>
      </c>
      <c r="T3407" s="49">
        <v>3.67</v>
      </c>
      <c r="U3407" s="49">
        <v>4.8499999999999996</v>
      </c>
      <c r="V3407" s="49">
        <v>5.0599999999999996</v>
      </c>
    </row>
    <row r="3408" spans="1:22" ht="15.75" customHeight="1">
      <c r="A3408" s="139" t="s">
        <v>793</v>
      </c>
      <c r="B3408" s="139" t="s">
        <v>590</v>
      </c>
      <c r="C3408" s="139" t="s">
        <v>775</v>
      </c>
      <c r="D3408" s="139" t="s">
        <v>633</v>
      </c>
      <c r="E3408" s="139" t="s">
        <v>754</v>
      </c>
      <c r="F3408" s="49">
        <v>0.251</v>
      </c>
      <c r="G3408" s="49">
        <v>0.443</v>
      </c>
      <c r="H3408" s="49">
        <v>0.54300000000000004</v>
      </c>
      <c r="I3408" s="49">
        <v>0.745</v>
      </c>
      <c r="J3408" s="49">
        <v>1.29</v>
      </c>
      <c r="K3408" s="49">
        <v>1.32</v>
      </c>
      <c r="L3408" s="49">
        <v>1.32</v>
      </c>
      <c r="M3408" s="49">
        <v>1.27</v>
      </c>
      <c r="N3408" s="49">
        <v>1.22</v>
      </c>
      <c r="O3408" s="49">
        <v>1.1100000000000001</v>
      </c>
      <c r="P3408" s="49">
        <v>1.02</v>
      </c>
      <c r="Q3408" s="49">
        <v>0.98899999999999999</v>
      </c>
      <c r="R3408" s="49">
        <v>1.04</v>
      </c>
      <c r="S3408" s="49">
        <v>1.44</v>
      </c>
      <c r="T3408" s="49">
        <v>1.51</v>
      </c>
      <c r="U3408" s="49">
        <v>1.58</v>
      </c>
      <c r="V3408" s="49">
        <v>1.65</v>
      </c>
    </row>
    <row r="3409" spans="1:22" ht="15.75" customHeight="1">
      <c r="A3409" s="139" t="s">
        <v>793</v>
      </c>
      <c r="B3409" s="139" t="s">
        <v>592</v>
      </c>
      <c r="C3409" s="139" t="s">
        <v>775</v>
      </c>
      <c r="D3409" s="139" t="s">
        <v>633</v>
      </c>
      <c r="E3409" s="139" t="s">
        <v>754</v>
      </c>
      <c r="F3409" s="49">
        <v>23.1</v>
      </c>
      <c r="G3409" s="49">
        <v>23.1</v>
      </c>
      <c r="H3409" s="49">
        <v>23.3</v>
      </c>
      <c r="I3409" s="49">
        <v>24.7</v>
      </c>
      <c r="J3409" s="49">
        <v>26.5</v>
      </c>
      <c r="K3409" s="49">
        <v>158</v>
      </c>
      <c r="L3409" s="49">
        <v>897</v>
      </c>
      <c r="M3409" s="49">
        <v>1050</v>
      </c>
      <c r="N3409" s="49">
        <v>27.6</v>
      </c>
      <c r="O3409" s="49">
        <v>25.3</v>
      </c>
      <c r="P3409" s="49">
        <v>22.8</v>
      </c>
      <c r="Q3409" s="49">
        <v>21.6</v>
      </c>
      <c r="R3409" s="49">
        <v>20.9</v>
      </c>
      <c r="S3409" s="49">
        <v>21.4</v>
      </c>
      <c r="T3409" s="49">
        <v>21.9</v>
      </c>
      <c r="U3409" s="49">
        <v>21.3</v>
      </c>
      <c r="V3409" s="49">
        <v>20.9</v>
      </c>
    </row>
    <row r="3410" spans="1:22" ht="15.75" customHeight="1">
      <c r="A3410" s="139" t="s">
        <v>793</v>
      </c>
      <c r="B3410" s="139" t="s">
        <v>772</v>
      </c>
      <c r="C3410" s="139" t="s">
        <v>775</v>
      </c>
      <c r="D3410" s="139" t="s">
        <v>633</v>
      </c>
      <c r="E3410" s="139" t="s">
        <v>754</v>
      </c>
      <c r="F3410" s="49">
        <v>25000</v>
      </c>
      <c r="G3410" s="49">
        <v>24700</v>
      </c>
      <c r="H3410" s="49">
        <v>31600</v>
      </c>
      <c r="I3410" s="49">
        <v>30700</v>
      </c>
      <c r="J3410" s="49">
        <v>30800</v>
      </c>
      <c r="K3410" s="49">
        <v>36300</v>
      </c>
      <c r="L3410" s="49">
        <v>37800</v>
      </c>
      <c r="M3410" s="49">
        <v>45500</v>
      </c>
      <c r="N3410" s="49">
        <v>40500</v>
      </c>
      <c r="O3410" s="49">
        <v>35700</v>
      </c>
      <c r="P3410" s="49">
        <v>42600</v>
      </c>
      <c r="Q3410" s="49">
        <v>47100</v>
      </c>
      <c r="R3410" s="49">
        <v>48400</v>
      </c>
      <c r="S3410" s="49">
        <v>51900</v>
      </c>
      <c r="T3410" s="49">
        <v>42200</v>
      </c>
      <c r="U3410" s="49">
        <v>41900</v>
      </c>
      <c r="V3410" s="49">
        <v>41100</v>
      </c>
    </row>
    <row r="3411" spans="1:22" ht="15.75" customHeight="1">
      <c r="A3411" s="139" t="s">
        <v>793</v>
      </c>
      <c r="B3411" s="139" t="s">
        <v>599</v>
      </c>
      <c r="C3411" s="139" t="s">
        <v>775</v>
      </c>
      <c r="D3411" s="139" t="s">
        <v>633</v>
      </c>
      <c r="E3411" s="139" t="s">
        <v>754</v>
      </c>
      <c r="F3411" s="49">
        <v>1.6800000000000001E-3</v>
      </c>
      <c r="G3411" s="49">
        <v>1.5900000000000001E-3</v>
      </c>
      <c r="H3411" s="49">
        <v>1.09E-3</v>
      </c>
      <c r="I3411" s="49">
        <v>1.6199999999999999E-3</v>
      </c>
      <c r="J3411" s="49">
        <v>2.3800000000000002E-3</v>
      </c>
      <c r="K3411" s="49">
        <v>2.15E-3</v>
      </c>
      <c r="L3411" s="49">
        <v>1.91E-3</v>
      </c>
      <c r="M3411" s="49">
        <v>1.66E-3</v>
      </c>
      <c r="N3411" s="49">
        <v>2.0899999999999998E-3</v>
      </c>
      <c r="O3411" s="49">
        <v>1.9599999999999999E-3</v>
      </c>
      <c r="P3411" s="49">
        <v>2.0400000000000001E-3</v>
      </c>
      <c r="Q3411" s="49">
        <v>1.4599999999999999E-3</v>
      </c>
      <c r="R3411" s="49">
        <v>2.1900000000000001E-3</v>
      </c>
      <c r="S3411" s="49">
        <v>2.0400000000000001E-3</v>
      </c>
      <c r="T3411" s="49">
        <v>2.0699999999999998E-3</v>
      </c>
      <c r="U3411" s="49">
        <v>2.0999999999999999E-3</v>
      </c>
      <c r="V3411" s="49">
        <v>2.1299999999999999E-3</v>
      </c>
    </row>
    <row r="3412" spans="1:22" ht="15.75" customHeight="1">
      <c r="A3412" s="139" t="s">
        <v>793</v>
      </c>
      <c r="B3412" s="139" t="s">
        <v>597</v>
      </c>
      <c r="C3412" s="139" t="s">
        <v>775</v>
      </c>
      <c r="D3412" s="139" t="s">
        <v>633</v>
      </c>
      <c r="E3412" s="139" t="s">
        <v>754</v>
      </c>
      <c r="F3412" s="49">
        <v>4920</v>
      </c>
      <c r="G3412" s="49">
        <v>5230</v>
      </c>
      <c r="H3412" s="49">
        <v>5350</v>
      </c>
      <c r="I3412" s="49">
        <v>5290</v>
      </c>
      <c r="J3412" s="49">
        <v>5200</v>
      </c>
      <c r="K3412" s="49">
        <v>6420</v>
      </c>
      <c r="L3412" s="49">
        <v>6980</v>
      </c>
      <c r="M3412" s="49">
        <v>7730</v>
      </c>
      <c r="N3412" s="49">
        <v>8990</v>
      </c>
      <c r="O3412" s="49">
        <v>8910</v>
      </c>
      <c r="P3412" s="49">
        <v>8940</v>
      </c>
      <c r="Q3412" s="49">
        <v>11300</v>
      </c>
      <c r="R3412" s="49">
        <v>11500</v>
      </c>
      <c r="S3412" s="49">
        <v>14000</v>
      </c>
      <c r="T3412" s="49">
        <v>15600</v>
      </c>
      <c r="U3412" s="49">
        <v>16200</v>
      </c>
      <c r="V3412" s="49">
        <v>14500</v>
      </c>
    </row>
    <row r="3413" spans="1:22" ht="15.75" customHeight="1">
      <c r="A3413" s="139" t="s">
        <v>793</v>
      </c>
      <c r="B3413" s="139" t="s">
        <v>601</v>
      </c>
      <c r="C3413" s="139" t="s">
        <v>775</v>
      </c>
      <c r="D3413" s="139" t="s">
        <v>633</v>
      </c>
      <c r="E3413" s="139" t="s">
        <v>754</v>
      </c>
      <c r="F3413" s="49">
        <v>2350</v>
      </c>
      <c r="G3413" s="49">
        <v>3110</v>
      </c>
      <c r="H3413" s="49">
        <v>4080</v>
      </c>
      <c r="I3413" s="49">
        <v>3560</v>
      </c>
      <c r="J3413" s="49">
        <v>3310</v>
      </c>
      <c r="K3413" s="49">
        <v>3630</v>
      </c>
      <c r="L3413" s="49">
        <v>3850</v>
      </c>
      <c r="M3413" s="49">
        <v>3230</v>
      </c>
      <c r="N3413" s="49">
        <v>3930</v>
      </c>
      <c r="O3413" s="49">
        <v>2590</v>
      </c>
      <c r="P3413" s="49">
        <v>2750</v>
      </c>
      <c r="Q3413" s="49">
        <v>2620</v>
      </c>
      <c r="R3413" s="49">
        <v>2620</v>
      </c>
      <c r="S3413" s="49">
        <v>3260</v>
      </c>
      <c r="T3413" s="49">
        <v>3280</v>
      </c>
      <c r="U3413" s="49">
        <v>3310</v>
      </c>
      <c r="V3413" s="49">
        <v>3340</v>
      </c>
    </row>
    <row r="3414" spans="1:22" ht="15.75" customHeight="1">
      <c r="A3414" s="139" t="s">
        <v>793</v>
      </c>
      <c r="B3414" s="139" t="s">
        <v>373</v>
      </c>
      <c r="C3414" s="139" t="s">
        <v>775</v>
      </c>
      <c r="D3414" s="139" t="s">
        <v>633</v>
      </c>
      <c r="E3414" s="139" t="s">
        <v>754</v>
      </c>
      <c r="F3414" s="49">
        <v>3.49E-3</v>
      </c>
      <c r="G3414" s="49">
        <v>3.1199999999999999E-3</v>
      </c>
      <c r="H3414" s="49">
        <v>4.2199999999999998E-3</v>
      </c>
      <c r="I3414" s="49">
        <v>4.2700000000000004E-3</v>
      </c>
      <c r="J3414" s="49">
        <v>4.1399999999999996E-3</v>
      </c>
      <c r="K3414" s="49">
        <v>4.62E-3</v>
      </c>
      <c r="L3414" s="49">
        <v>4.3600000000000002E-3</v>
      </c>
      <c r="M3414" s="49">
        <v>4.3899999999999998E-3</v>
      </c>
      <c r="N3414" s="49">
        <v>3.8899999999999998E-3</v>
      </c>
      <c r="O3414" s="49">
        <v>3.3800000000000002E-3</v>
      </c>
      <c r="P3414" s="49">
        <v>3.7699999999999999E-3</v>
      </c>
      <c r="Q3414" s="49">
        <v>3.9300000000000003E-3</v>
      </c>
      <c r="R3414" s="49">
        <v>4.0499999999999998E-3</v>
      </c>
      <c r="S3414" s="49">
        <v>4.0099999999999997E-3</v>
      </c>
      <c r="T3414" s="49">
        <v>4.0099999999999997E-3</v>
      </c>
      <c r="U3414" s="49">
        <v>4.0099999999999997E-3</v>
      </c>
      <c r="V3414" s="49">
        <v>4.0200000000000001E-3</v>
      </c>
    </row>
    <row r="3415" spans="1:22" ht="15.75" customHeight="1">
      <c r="A3415" s="139" t="s">
        <v>793</v>
      </c>
      <c r="B3415" s="139" t="s">
        <v>518</v>
      </c>
      <c r="C3415" s="139" t="s">
        <v>775</v>
      </c>
      <c r="D3415" s="139" t="s">
        <v>633</v>
      </c>
      <c r="E3415" s="139" t="s">
        <v>754</v>
      </c>
      <c r="F3415" s="49">
        <v>1.29E-2</v>
      </c>
      <c r="G3415" s="49">
        <v>1.3100000000000001E-2</v>
      </c>
      <c r="H3415" s="49">
        <v>1.3899999999999999E-2</v>
      </c>
      <c r="I3415" s="49">
        <v>0.38800000000000001</v>
      </c>
      <c r="J3415" s="49">
        <v>0.32600000000000001</v>
      </c>
      <c r="K3415" s="49">
        <v>0.33700000000000002</v>
      </c>
      <c r="L3415" s="49">
        <v>1.7299999999999999E-2</v>
      </c>
      <c r="M3415" s="49">
        <v>0.34100000000000003</v>
      </c>
      <c r="N3415" s="49">
        <v>0.315</v>
      </c>
      <c r="O3415" s="49">
        <v>0.19</v>
      </c>
      <c r="P3415" s="49">
        <v>2.2499999999999999E-2</v>
      </c>
      <c r="Q3415" s="49">
        <v>0.19600000000000001</v>
      </c>
      <c r="R3415" s="49">
        <v>0.19600000000000001</v>
      </c>
      <c r="S3415" s="49">
        <v>0.26500000000000001</v>
      </c>
      <c r="T3415" s="49">
        <v>0.27800000000000002</v>
      </c>
      <c r="U3415" s="49">
        <v>0.29099999999999998</v>
      </c>
      <c r="V3415" s="49">
        <v>0.30399999999999999</v>
      </c>
    </row>
    <row r="3416" spans="1:22" ht="15.75" customHeight="1">
      <c r="A3416" s="139" t="s">
        <v>793</v>
      </c>
      <c r="B3416" s="139" t="s">
        <v>605</v>
      </c>
      <c r="C3416" s="139" t="s">
        <v>775</v>
      </c>
      <c r="D3416" s="139" t="s">
        <v>633</v>
      </c>
      <c r="E3416" s="139" t="s">
        <v>754</v>
      </c>
      <c r="F3416" s="49">
        <v>9380</v>
      </c>
      <c r="G3416" s="49">
        <v>6390</v>
      </c>
      <c r="H3416" s="49">
        <v>8350</v>
      </c>
      <c r="I3416" s="49">
        <v>8450</v>
      </c>
      <c r="J3416" s="49">
        <v>10500</v>
      </c>
      <c r="K3416" s="49">
        <v>13600</v>
      </c>
      <c r="L3416" s="49">
        <v>9970</v>
      </c>
      <c r="M3416" s="49">
        <v>13800</v>
      </c>
      <c r="N3416" s="49">
        <v>17700</v>
      </c>
      <c r="O3416" s="49">
        <v>16800</v>
      </c>
      <c r="P3416" s="49">
        <v>12900</v>
      </c>
      <c r="Q3416" s="49">
        <v>17900</v>
      </c>
      <c r="R3416" s="49">
        <v>21800</v>
      </c>
      <c r="S3416" s="49">
        <v>26400</v>
      </c>
      <c r="T3416" s="49">
        <v>29500</v>
      </c>
      <c r="U3416" s="49">
        <v>26000</v>
      </c>
      <c r="V3416" s="49">
        <v>27300</v>
      </c>
    </row>
    <row r="3417" spans="1:22" ht="15.75" customHeight="1">
      <c r="A3417" s="139" t="s">
        <v>793</v>
      </c>
      <c r="B3417" s="139" t="s">
        <v>773</v>
      </c>
      <c r="C3417" s="139" t="s">
        <v>775</v>
      </c>
      <c r="D3417" s="139" t="s">
        <v>633</v>
      </c>
      <c r="E3417" s="139" t="s">
        <v>754</v>
      </c>
      <c r="F3417" s="49">
        <v>4.62E-3</v>
      </c>
      <c r="G3417" s="49">
        <v>4.6100000000000004E-3</v>
      </c>
      <c r="H3417" s="49">
        <v>4.5999999999999999E-3</v>
      </c>
      <c r="I3417" s="49">
        <v>6.3600000000000004E-2</v>
      </c>
      <c r="J3417" s="49">
        <v>5.57E-2</v>
      </c>
      <c r="K3417" s="49">
        <v>5.9299999999999999E-2</v>
      </c>
      <c r="L3417" s="49">
        <v>6.1500000000000001E-3</v>
      </c>
      <c r="M3417" s="49">
        <v>6.2600000000000003E-2</v>
      </c>
      <c r="N3417" s="49">
        <v>5.9299999999999999E-2</v>
      </c>
      <c r="O3417" s="49">
        <v>3.73E-2</v>
      </c>
      <c r="P3417" s="49">
        <v>8.0999999999999996E-3</v>
      </c>
      <c r="Q3417" s="49">
        <v>3.8699999999999998E-2</v>
      </c>
      <c r="R3417" s="49">
        <v>3.8800000000000001E-2</v>
      </c>
      <c r="S3417" s="49">
        <v>5.0700000000000002E-2</v>
      </c>
      <c r="T3417" s="49">
        <v>5.33E-2</v>
      </c>
      <c r="U3417" s="49">
        <v>5.5899999999999998E-2</v>
      </c>
      <c r="V3417" s="49">
        <v>5.8500000000000003E-2</v>
      </c>
    </row>
    <row r="3418" spans="1:22" ht="15.75" customHeight="1">
      <c r="A3418" s="139" t="s">
        <v>793</v>
      </c>
      <c r="B3418" s="139" t="s">
        <v>607</v>
      </c>
      <c r="C3418" s="139" t="s">
        <v>775</v>
      </c>
      <c r="D3418" s="139" t="s">
        <v>633</v>
      </c>
      <c r="E3418" s="139" t="s">
        <v>754</v>
      </c>
      <c r="F3418" s="49">
        <v>0</v>
      </c>
      <c r="G3418" s="49">
        <v>0</v>
      </c>
      <c r="H3418" s="49">
        <v>0</v>
      </c>
      <c r="I3418" s="49">
        <v>0</v>
      </c>
      <c r="J3418" s="49">
        <v>0</v>
      </c>
      <c r="K3418" s="49">
        <v>0</v>
      </c>
      <c r="L3418" s="49">
        <v>0</v>
      </c>
      <c r="M3418" s="49">
        <v>0</v>
      </c>
      <c r="N3418" s="49">
        <v>0</v>
      </c>
      <c r="O3418" s="49">
        <v>0</v>
      </c>
      <c r="P3418" s="49">
        <v>0</v>
      </c>
      <c r="Q3418" s="49">
        <v>0</v>
      </c>
      <c r="R3418" s="49">
        <v>0</v>
      </c>
      <c r="S3418" s="49">
        <v>0</v>
      </c>
      <c r="T3418" s="49">
        <v>0</v>
      </c>
      <c r="U3418" s="49">
        <v>0</v>
      </c>
      <c r="V3418" s="49">
        <v>0</v>
      </c>
    </row>
    <row r="3419" spans="1:22" ht="15.75" customHeight="1">
      <c r="A3419" s="139" t="s">
        <v>793</v>
      </c>
      <c r="B3419" s="139" t="s">
        <v>603</v>
      </c>
      <c r="C3419" s="139" t="s">
        <v>775</v>
      </c>
      <c r="D3419" s="139" t="s">
        <v>633</v>
      </c>
      <c r="E3419" s="139" t="s">
        <v>754</v>
      </c>
      <c r="F3419" s="49">
        <v>2.0299999999999999E-2</v>
      </c>
      <c r="G3419" s="49">
        <v>2.0299999999999999E-2</v>
      </c>
      <c r="H3419" s="49">
        <v>2.23E-2</v>
      </c>
      <c r="I3419" s="49">
        <v>2.2800000000000001E-2</v>
      </c>
      <c r="J3419" s="49">
        <v>2.3199999999999998E-2</v>
      </c>
      <c r="K3419" s="49">
        <v>2.3699999999999999E-2</v>
      </c>
      <c r="L3419" s="49">
        <v>2.41E-2</v>
      </c>
      <c r="M3419" s="49">
        <v>2.46E-2</v>
      </c>
      <c r="N3419" s="49">
        <v>2.5000000000000001E-2</v>
      </c>
      <c r="O3419" s="49">
        <v>2.5399999999999999E-2</v>
      </c>
      <c r="P3419" s="49">
        <v>2.5899999999999999E-2</v>
      </c>
      <c r="Q3419" s="49">
        <v>2.63E-2</v>
      </c>
      <c r="R3419" s="49">
        <v>2.6800000000000001E-2</v>
      </c>
      <c r="S3419" s="49">
        <v>2.7199999999999998E-2</v>
      </c>
      <c r="T3419" s="49">
        <v>2.7699999999999999E-2</v>
      </c>
      <c r="U3419" s="49">
        <v>2.81E-2</v>
      </c>
      <c r="V3419" s="49">
        <v>2.8500000000000001E-2</v>
      </c>
    </row>
    <row r="3420" spans="1:22" ht="15.75" customHeight="1">
      <c r="A3420" s="139" t="s">
        <v>793</v>
      </c>
      <c r="B3420" s="139" t="s">
        <v>520</v>
      </c>
      <c r="C3420" s="139" t="s">
        <v>775</v>
      </c>
      <c r="D3420" s="139" t="s">
        <v>633</v>
      </c>
      <c r="E3420" s="139" t="s">
        <v>754</v>
      </c>
      <c r="F3420" s="49">
        <v>1.84E-2</v>
      </c>
      <c r="G3420" s="49">
        <v>1.8200000000000001E-2</v>
      </c>
      <c r="H3420" s="49">
        <v>1.9900000000000001E-2</v>
      </c>
      <c r="I3420" s="49">
        <v>0.02</v>
      </c>
      <c r="J3420" s="49">
        <v>2.01E-2</v>
      </c>
      <c r="K3420" s="49">
        <v>2.0199999999999999E-2</v>
      </c>
      <c r="L3420" s="49">
        <v>2.0299999999999999E-2</v>
      </c>
      <c r="M3420" s="49">
        <v>2.0400000000000001E-2</v>
      </c>
      <c r="N3420" s="49">
        <v>2.0500000000000001E-2</v>
      </c>
      <c r="O3420" s="49">
        <v>2.06E-2</v>
      </c>
      <c r="P3420" s="49">
        <v>2.07E-2</v>
      </c>
      <c r="Q3420" s="49">
        <v>2.0799999999999999E-2</v>
      </c>
      <c r="R3420" s="49">
        <v>2.0899999999999998E-2</v>
      </c>
      <c r="S3420" s="49">
        <v>2.1000000000000001E-2</v>
      </c>
      <c r="T3420" s="49">
        <v>2.1100000000000001E-2</v>
      </c>
      <c r="U3420" s="49">
        <v>2.12E-2</v>
      </c>
      <c r="V3420" s="49">
        <v>2.1299999999999999E-2</v>
      </c>
    </row>
    <row r="3421" spans="1:22" ht="15.75" customHeight="1">
      <c r="A3421" s="139" t="s">
        <v>793</v>
      </c>
      <c r="B3421" s="139" t="s">
        <v>609</v>
      </c>
      <c r="C3421" s="139" t="s">
        <v>775</v>
      </c>
      <c r="D3421" s="139" t="s">
        <v>633</v>
      </c>
      <c r="E3421" s="139" t="s">
        <v>754</v>
      </c>
      <c r="F3421" s="49">
        <v>1400</v>
      </c>
      <c r="G3421" s="49">
        <v>1210</v>
      </c>
      <c r="H3421" s="49">
        <v>1180</v>
      </c>
      <c r="I3421" s="49">
        <v>1620</v>
      </c>
      <c r="J3421" s="49">
        <v>1500</v>
      </c>
      <c r="K3421" s="49">
        <v>2090</v>
      </c>
      <c r="L3421" s="49">
        <v>3000</v>
      </c>
      <c r="M3421" s="49">
        <v>4440</v>
      </c>
      <c r="N3421" s="49">
        <v>3580</v>
      </c>
      <c r="O3421" s="49">
        <v>4410</v>
      </c>
      <c r="P3421" s="49">
        <v>3800</v>
      </c>
      <c r="Q3421" s="49">
        <v>2930</v>
      </c>
      <c r="R3421" s="49">
        <v>2740</v>
      </c>
      <c r="S3421" s="49">
        <v>4190</v>
      </c>
      <c r="T3421" s="49">
        <v>4420</v>
      </c>
      <c r="U3421" s="49">
        <v>4640</v>
      </c>
      <c r="V3421" s="49">
        <v>4870</v>
      </c>
    </row>
    <row r="3422" spans="1:22" ht="15.75" customHeight="1">
      <c r="A3422" s="139" t="s">
        <v>793</v>
      </c>
      <c r="B3422" s="139" t="s">
        <v>546</v>
      </c>
      <c r="C3422" s="139" t="s">
        <v>775</v>
      </c>
      <c r="D3422" s="139" t="s">
        <v>633</v>
      </c>
      <c r="E3422" s="139" t="s">
        <v>754</v>
      </c>
      <c r="F3422" s="49">
        <v>266</v>
      </c>
      <c r="G3422" s="49">
        <v>268</v>
      </c>
      <c r="H3422" s="49">
        <v>231</v>
      </c>
      <c r="I3422" s="49">
        <v>315</v>
      </c>
      <c r="J3422" s="49">
        <v>300</v>
      </c>
      <c r="K3422" s="49">
        <v>286</v>
      </c>
      <c r="L3422" s="49">
        <v>227</v>
      </c>
      <c r="M3422" s="49">
        <v>166</v>
      </c>
      <c r="N3422" s="49">
        <v>180</v>
      </c>
      <c r="O3422" s="49">
        <v>179</v>
      </c>
      <c r="P3422" s="49">
        <v>201</v>
      </c>
      <c r="Q3422" s="49">
        <v>171</v>
      </c>
      <c r="R3422" s="49">
        <v>166</v>
      </c>
      <c r="S3422" s="49">
        <v>168</v>
      </c>
      <c r="T3422" s="49">
        <v>160</v>
      </c>
      <c r="U3422" s="49">
        <v>152</v>
      </c>
      <c r="V3422" s="49">
        <v>144</v>
      </c>
    </row>
    <row r="3423" spans="1:22" ht="15.75" customHeight="1">
      <c r="A3423" s="139" t="s">
        <v>793</v>
      </c>
      <c r="B3423" s="139" t="s">
        <v>611</v>
      </c>
      <c r="C3423" s="139" t="s">
        <v>775</v>
      </c>
      <c r="D3423" s="139" t="s">
        <v>633</v>
      </c>
      <c r="E3423" s="139" t="s">
        <v>754</v>
      </c>
      <c r="F3423" s="49">
        <v>2.8200000000000001E-5</v>
      </c>
      <c r="G3423" s="49">
        <v>2.2699999999999999E-4</v>
      </c>
      <c r="H3423" s="49">
        <v>3.3300000000000002E-4</v>
      </c>
      <c r="I3423" s="49">
        <v>4.2099999999999999E-4</v>
      </c>
      <c r="J3423" s="49">
        <v>4.86E-4</v>
      </c>
      <c r="K3423" s="49">
        <v>4.1100000000000002E-4</v>
      </c>
      <c r="L3423" s="49">
        <v>4.0200000000000001E-4</v>
      </c>
      <c r="M3423" s="49">
        <v>4.5199999999999998E-4</v>
      </c>
      <c r="N3423" s="49">
        <v>4.8899999999999996E-4</v>
      </c>
      <c r="O3423" s="49">
        <v>5.9999999999999995E-4</v>
      </c>
      <c r="P3423" s="49">
        <v>6.38E-4</v>
      </c>
      <c r="Q3423" s="49">
        <v>6.8099999999999996E-4</v>
      </c>
      <c r="R3423" s="49">
        <v>7.3099999999999999E-4</v>
      </c>
      <c r="S3423" s="49">
        <v>6.96E-4</v>
      </c>
      <c r="T3423" s="49">
        <v>7.2599999999999997E-4</v>
      </c>
      <c r="U3423" s="49">
        <v>7.5699999999999997E-4</v>
      </c>
      <c r="V3423" s="49">
        <v>7.8799999999999996E-4</v>
      </c>
    </row>
    <row r="3424" spans="1:22" ht="15.75" customHeight="1">
      <c r="A3424" s="139" t="s">
        <v>793</v>
      </c>
      <c r="B3424" s="139" t="s">
        <v>613</v>
      </c>
      <c r="C3424" s="139" t="s">
        <v>775</v>
      </c>
      <c r="D3424" s="139" t="s">
        <v>633</v>
      </c>
      <c r="E3424" s="139" t="s">
        <v>754</v>
      </c>
      <c r="F3424" s="49">
        <v>6.2999999999999998E-6</v>
      </c>
      <c r="G3424" s="49">
        <v>6.2999999999999998E-6</v>
      </c>
      <c r="H3424" s="49">
        <v>6.2999999999999998E-6</v>
      </c>
      <c r="I3424" s="49">
        <v>6.2999999999999998E-6</v>
      </c>
      <c r="J3424" s="49">
        <v>6.2999999999999998E-6</v>
      </c>
      <c r="K3424" s="49">
        <v>6.2999999999999998E-6</v>
      </c>
      <c r="L3424" s="49">
        <v>6.2999999999999998E-6</v>
      </c>
      <c r="M3424" s="49">
        <v>6.2999999999999998E-6</v>
      </c>
      <c r="N3424" s="49">
        <v>6.2999999999999998E-6</v>
      </c>
      <c r="O3424" s="49">
        <v>6.2999999999999998E-6</v>
      </c>
      <c r="P3424" s="49">
        <v>6.2999999999999998E-6</v>
      </c>
      <c r="Q3424" s="49">
        <v>6.2999999999999998E-6</v>
      </c>
      <c r="R3424" s="49">
        <v>6.2999999999999998E-6</v>
      </c>
      <c r="S3424" s="49">
        <v>6.2999999999999998E-6</v>
      </c>
      <c r="T3424" s="49">
        <v>6.2999999999999998E-6</v>
      </c>
      <c r="U3424" s="49">
        <v>6.2999999999999998E-6</v>
      </c>
      <c r="V3424" s="49">
        <v>6.2999999999999998E-6</v>
      </c>
    </row>
    <row r="3425" spans="1:22" ht="15.75" customHeight="1">
      <c r="A3425" s="139" t="s">
        <v>793</v>
      </c>
      <c r="B3425" s="139" t="s">
        <v>756</v>
      </c>
      <c r="C3425" s="139" t="s">
        <v>776</v>
      </c>
      <c r="D3425" s="139" t="s">
        <v>633</v>
      </c>
      <c r="E3425" s="139" t="s">
        <v>754</v>
      </c>
      <c r="F3425" s="49">
        <v>7720</v>
      </c>
      <c r="G3425" s="49">
        <v>6940</v>
      </c>
      <c r="H3425" s="49">
        <v>6620</v>
      </c>
      <c r="I3425" s="49">
        <v>7200</v>
      </c>
      <c r="J3425" s="49">
        <v>6600</v>
      </c>
      <c r="K3425" s="49">
        <v>6830</v>
      </c>
      <c r="L3425" s="49">
        <v>7290</v>
      </c>
      <c r="M3425" s="49">
        <v>7250</v>
      </c>
      <c r="N3425" s="49">
        <v>6950</v>
      </c>
      <c r="O3425" s="49">
        <v>6090</v>
      </c>
      <c r="P3425" s="49">
        <v>6990</v>
      </c>
      <c r="Q3425" s="49">
        <v>7490</v>
      </c>
      <c r="R3425" s="49">
        <v>7330</v>
      </c>
      <c r="S3425" s="49">
        <v>7920</v>
      </c>
      <c r="T3425" s="49">
        <v>8010</v>
      </c>
      <c r="U3425" s="49">
        <v>8070</v>
      </c>
      <c r="V3425" s="49">
        <v>7740</v>
      </c>
    </row>
    <row r="3426" spans="1:22" ht="15.75" customHeight="1">
      <c r="A3426" s="139" t="s">
        <v>793</v>
      </c>
      <c r="B3426" s="139" t="s">
        <v>243</v>
      </c>
      <c r="C3426" s="139" t="s">
        <v>776</v>
      </c>
      <c r="D3426" s="139" t="s">
        <v>633</v>
      </c>
      <c r="E3426" s="139" t="s">
        <v>754</v>
      </c>
      <c r="F3426" s="49">
        <v>10.5</v>
      </c>
      <c r="G3426" s="49">
        <v>9.06</v>
      </c>
      <c r="H3426" s="49">
        <v>7.81</v>
      </c>
      <c r="I3426" s="49">
        <v>17</v>
      </c>
      <c r="J3426" s="49">
        <v>53.8</v>
      </c>
      <c r="K3426" s="49">
        <v>60.2</v>
      </c>
      <c r="L3426" s="49">
        <v>67.099999999999994</v>
      </c>
      <c r="M3426" s="49">
        <v>67.900000000000006</v>
      </c>
      <c r="N3426" s="49">
        <v>82.7</v>
      </c>
      <c r="O3426" s="49">
        <v>181</v>
      </c>
      <c r="P3426" s="49">
        <v>245</v>
      </c>
      <c r="Q3426" s="49">
        <v>167</v>
      </c>
      <c r="R3426" s="49">
        <v>188</v>
      </c>
      <c r="S3426" s="49">
        <v>579</v>
      </c>
      <c r="T3426" s="49">
        <v>730</v>
      </c>
      <c r="U3426" s="49">
        <v>611</v>
      </c>
      <c r="V3426" s="49">
        <v>690</v>
      </c>
    </row>
    <row r="3427" spans="1:22" ht="15.75" customHeight="1">
      <c r="A3427" s="139" t="s">
        <v>793</v>
      </c>
      <c r="B3427" s="139" t="s">
        <v>760</v>
      </c>
      <c r="C3427" s="139" t="s">
        <v>776</v>
      </c>
      <c r="D3427" s="139" t="s">
        <v>633</v>
      </c>
      <c r="E3427" s="139" t="s">
        <v>754</v>
      </c>
      <c r="F3427" s="49">
        <v>28100</v>
      </c>
      <c r="G3427" s="49">
        <v>28400</v>
      </c>
      <c r="H3427" s="49">
        <v>28800</v>
      </c>
      <c r="I3427" s="49">
        <v>27300</v>
      </c>
      <c r="J3427" s="49">
        <v>29000</v>
      </c>
      <c r="K3427" s="49">
        <v>25500</v>
      </c>
      <c r="L3427" s="49">
        <v>25400</v>
      </c>
      <c r="M3427" s="49">
        <v>25800</v>
      </c>
      <c r="N3427" s="49">
        <v>25800</v>
      </c>
      <c r="O3427" s="49">
        <v>24500</v>
      </c>
      <c r="P3427" s="49">
        <v>24800</v>
      </c>
      <c r="Q3427" s="49">
        <v>24400</v>
      </c>
      <c r="R3427" s="49">
        <v>24200</v>
      </c>
      <c r="S3427" s="49">
        <v>25100</v>
      </c>
      <c r="T3427" s="49">
        <v>23500</v>
      </c>
      <c r="U3427" s="49">
        <v>23100</v>
      </c>
      <c r="V3427" s="49">
        <v>22700</v>
      </c>
    </row>
    <row r="3428" spans="1:22" ht="15.75" customHeight="1">
      <c r="A3428" s="139" t="s">
        <v>793</v>
      </c>
      <c r="B3428" s="139" t="s">
        <v>260</v>
      </c>
      <c r="C3428" s="139" t="s">
        <v>776</v>
      </c>
      <c r="D3428" s="139" t="s">
        <v>633</v>
      </c>
      <c r="E3428" s="139" t="s">
        <v>754</v>
      </c>
      <c r="F3428" s="49">
        <v>165</v>
      </c>
      <c r="G3428" s="49">
        <v>147</v>
      </c>
      <c r="H3428" s="49">
        <v>152</v>
      </c>
      <c r="I3428" s="49">
        <v>111</v>
      </c>
      <c r="J3428" s="49">
        <v>102</v>
      </c>
      <c r="K3428" s="49">
        <v>104</v>
      </c>
      <c r="L3428" s="49">
        <v>130</v>
      </c>
      <c r="M3428" s="49">
        <v>114</v>
      </c>
      <c r="N3428" s="49">
        <v>116</v>
      </c>
      <c r="O3428" s="49">
        <v>117</v>
      </c>
      <c r="P3428" s="49">
        <v>103</v>
      </c>
      <c r="Q3428" s="49">
        <v>92.7</v>
      </c>
      <c r="R3428" s="49">
        <v>92.1</v>
      </c>
      <c r="S3428" s="49">
        <v>93.2</v>
      </c>
      <c r="T3428" s="49">
        <v>75.2</v>
      </c>
      <c r="U3428" s="49">
        <v>87.8</v>
      </c>
      <c r="V3428" s="49">
        <v>77.8</v>
      </c>
    </row>
    <row r="3429" spans="1:22" ht="15.75" customHeight="1">
      <c r="A3429" s="139" t="s">
        <v>793</v>
      </c>
      <c r="B3429" s="139" t="s">
        <v>258</v>
      </c>
      <c r="C3429" s="139" t="s">
        <v>776</v>
      </c>
      <c r="D3429" s="139" t="s">
        <v>633</v>
      </c>
      <c r="E3429" s="139" t="s">
        <v>754</v>
      </c>
      <c r="F3429" s="49">
        <v>2.7299999999999998E-3</v>
      </c>
      <c r="G3429" s="49">
        <v>2.7299999999999998E-3</v>
      </c>
      <c r="H3429" s="49">
        <v>2.5200000000000001E-3</v>
      </c>
      <c r="I3429" s="49">
        <v>3.7799999999999999E-3</v>
      </c>
      <c r="J3429" s="49">
        <v>2.7299999999999998E-3</v>
      </c>
      <c r="K3429" s="49">
        <v>2.49E-3</v>
      </c>
      <c r="L3429" s="49">
        <v>2.48E-3</v>
      </c>
      <c r="M3429" s="49">
        <v>2.2899999999999999E-3</v>
      </c>
      <c r="N3429" s="49">
        <v>2.2899999999999999E-3</v>
      </c>
      <c r="O3429" s="49">
        <v>2.2899999999999999E-3</v>
      </c>
      <c r="P3429" s="49">
        <v>2.2399999999999998E-3</v>
      </c>
      <c r="Q3429" s="49">
        <v>2.3500000000000001E-3</v>
      </c>
      <c r="R3429" s="49">
        <v>2.2399999999999998E-3</v>
      </c>
      <c r="S3429" s="49">
        <v>2.2899999999999999E-3</v>
      </c>
      <c r="T3429" s="49">
        <v>1.6000000000000001E-3</v>
      </c>
      <c r="U3429" s="49">
        <v>2.9399999999999999E-3</v>
      </c>
      <c r="V3429" s="49">
        <v>2.3800000000000002E-3</v>
      </c>
    </row>
    <row r="3430" spans="1:22" ht="15.75" customHeight="1">
      <c r="A3430" s="139" t="s">
        <v>793</v>
      </c>
      <c r="B3430" s="139" t="s">
        <v>290</v>
      </c>
      <c r="C3430" s="139" t="s">
        <v>776</v>
      </c>
      <c r="D3430" s="139" t="s">
        <v>633</v>
      </c>
      <c r="E3430" s="139" t="s">
        <v>754</v>
      </c>
      <c r="F3430" s="49">
        <v>981</v>
      </c>
      <c r="G3430" s="49">
        <v>899</v>
      </c>
      <c r="H3430" s="49">
        <v>583</v>
      </c>
      <c r="I3430" s="49">
        <v>658</v>
      </c>
      <c r="J3430" s="49">
        <v>626</v>
      </c>
      <c r="K3430" s="49">
        <v>534</v>
      </c>
      <c r="L3430" s="49">
        <v>572</v>
      </c>
      <c r="M3430" s="49">
        <v>364</v>
      </c>
      <c r="N3430" s="49">
        <v>348</v>
      </c>
      <c r="O3430" s="49">
        <v>247</v>
      </c>
      <c r="P3430" s="49">
        <v>246</v>
      </c>
      <c r="Q3430" s="49">
        <v>281</v>
      </c>
      <c r="R3430" s="49">
        <v>213</v>
      </c>
      <c r="S3430" s="49">
        <v>268</v>
      </c>
      <c r="T3430" s="49">
        <v>316</v>
      </c>
      <c r="U3430" s="49">
        <v>244</v>
      </c>
      <c r="V3430" s="49">
        <v>129</v>
      </c>
    </row>
    <row r="3431" spans="1:22" ht="15.75" customHeight="1">
      <c r="A3431" s="139" t="s">
        <v>793</v>
      </c>
      <c r="B3431" s="139" t="s">
        <v>355</v>
      </c>
      <c r="C3431" s="139" t="s">
        <v>776</v>
      </c>
      <c r="D3431" s="139" t="s">
        <v>633</v>
      </c>
      <c r="E3431" s="139" t="s">
        <v>754</v>
      </c>
      <c r="F3431" s="49">
        <v>757</v>
      </c>
      <c r="G3431" s="49">
        <v>723</v>
      </c>
      <c r="H3431" s="49">
        <v>742</v>
      </c>
      <c r="I3431" s="49">
        <v>696</v>
      </c>
      <c r="J3431" s="49">
        <v>723</v>
      </c>
      <c r="K3431" s="49">
        <v>738</v>
      </c>
      <c r="L3431" s="49">
        <v>821</v>
      </c>
      <c r="M3431" s="49">
        <v>813</v>
      </c>
      <c r="N3431" s="49">
        <v>811</v>
      </c>
      <c r="O3431" s="49">
        <v>577</v>
      </c>
      <c r="P3431" s="49">
        <v>682</v>
      </c>
      <c r="Q3431" s="49">
        <v>680</v>
      </c>
      <c r="R3431" s="49">
        <v>687</v>
      </c>
      <c r="S3431" s="49">
        <v>707</v>
      </c>
      <c r="T3431" s="49">
        <v>766</v>
      </c>
      <c r="U3431" s="49">
        <v>701</v>
      </c>
      <c r="V3431" s="49">
        <v>706</v>
      </c>
    </row>
    <row r="3432" spans="1:22" ht="15.75" customHeight="1">
      <c r="A3432" s="139" t="s">
        <v>793</v>
      </c>
      <c r="B3432" s="139" t="s">
        <v>322</v>
      </c>
      <c r="C3432" s="139" t="s">
        <v>776</v>
      </c>
      <c r="D3432" s="139" t="s">
        <v>633</v>
      </c>
      <c r="E3432" s="139" t="s">
        <v>754</v>
      </c>
      <c r="F3432" s="49">
        <v>700</v>
      </c>
      <c r="G3432" s="49">
        <v>757</v>
      </c>
      <c r="H3432" s="49">
        <v>622</v>
      </c>
      <c r="I3432" s="49">
        <v>654</v>
      </c>
      <c r="J3432" s="49">
        <v>733</v>
      </c>
      <c r="K3432" s="49">
        <v>516</v>
      </c>
      <c r="L3432" s="49">
        <v>506</v>
      </c>
      <c r="M3432" s="49">
        <v>515</v>
      </c>
      <c r="N3432" s="49">
        <v>356</v>
      </c>
      <c r="O3432" s="49">
        <v>241</v>
      </c>
      <c r="P3432" s="49">
        <v>331</v>
      </c>
      <c r="Q3432" s="49">
        <v>230</v>
      </c>
      <c r="R3432" s="49">
        <v>192</v>
      </c>
      <c r="S3432" s="49">
        <v>224</v>
      </c>
      <c r="T3432" s="49">
        <v>226</v>
      </c>
      <c r="U3432" s="49">
        <v>233</v>
      </c>
      <c r="V3432" s="49">
        <v>256</v>
      </c>
    </row>
    <row r="3433" spans="1:22" ht="15.75" customHeight="1">
      <c r="A3433" s="139" t="s">
        <v>793</v>
      </c>
      <c r="B3433" s="139" t="s">
        <v>762</v>
      </c>
      <c r="C3433" s="139" t="s">
        <v>776</v>
      </c>
      <c r="D3433" s="139" t="s">
        <v>633</v>
      </c>
      <c r="E3433" s="139" t="s">
        <v>754</v>
      </c>
      <c r="F3433" s="49">
        <v>35900</v>
      </c>
      <c r="G3433" s="49">
        <v>35300</v>
      </c>
      <c r="H3433" s="49">
        <v>35400</v>
      </c>
      <c r="I3433" s="49">
        <v>34500</v>
      </c>
      <c r="J3433" s="49">
        <v>35600</v>
      </c>
      <c r="K3433" s="49">
        <v>32300</v>
      </c>
      <c r="L3433" s="49">
        <v>32700</v>
      </c>
      <c r="M3433" s="49">
        <v>33000</v>
      </c>
      <c r="N3433" s="49">
        <v>32700</v>
      </c>
      <c r="O3433" s="49">
        <v>30600</v>
      </c>
      <c r="P3433" s="49">
        <v>31800</v>
      </c>
      <c r="Q3433" s="49">
        <v>31900</v>
      </c>
      <c r="R3433" s="49">
        <v>31600</v>
      </c>
      <c r="S3433" s="49">
        <v>33100</v>
      </c>
      <c r="T3433" s="49">
        <v>31500</v>
      </c>
      <c r="U3433" s="49">
        <v>31200</v>
      </c>
      <c r="V3433" s="49">
        <v>30500</v>
      </c>
    </row>
    <row r="3434" spans="1:22" ht="15.75" customHeight="1">
      <c r="A3434" s="139" t="s">
        <v>793</v>
      </c>
      <c r="B3434" s="139" t="s">
        <v>552</v>
      </c>
      <c r="C3434" s="139" t="s">
        <v>776</v>
      </c>
      <c r="D3434" s="139" t="s">
        <v>633</v>
      </c>
      <c r="E3434" s="139" t="s">
        <v>754</v>
      </c>
      <c r="F3434" s="49">
        <v>15.3</v>
      </c>
      <c r="G3434" s="49">
        <v>14.5</v>
      </c>
      <c r="H3434" s="49">
        <v>14.4</v>
      </c>
      <c r="I3434" s="49">
        <v>72</v>
      </c>
      <c r="J3434" s="49">
        <v>72.8</v>
      </c>
      <c r="K3434" s="49">
        <v>89.9</v>
      </c>
      <c r="L3434" s="49">
        <v>125</v>
      </c>
      <c r="M3434" s="49">
        <v>93.6</v>
      </c>
      <c r="N3434" s="49">
        <v>43.4</v>
      </c>
      <c r="O3434" s="49">
        <v>14</v>
      </c>
      <c r="P3434" s="49">
        <v>37.1</v>
      </c>
      <c r="Q3434" s="49">
        <v>43.9</v>
      </c>
      <c r="R3434" s="49">
        <v>23.5</v>
      </c>
      <c r="S3434" s="49">
        <v>3.5</v>
      </c>
      <c r="T3434" s="49">
        <v>29.5</v>
      </c>
      <c r="U3434" s="49">
        <v>28.6</v>
      </c>
      <c r="V3434" s="49">
        <v>6.27</v>
      </c>
    </row>
    <row r="3435" spans="1:22" ht="15.75" customHeight="1">
      <c r="A3435" s="139" t="s">
        <v>793</v>
      </c>
      <c r="B3435" s="139" t="s">
        <v>763</v>
      </c>
      <c r="C3435" s="139" t="s">
        <v>776</v>
      </c>
      <c r="D3435" s="139" t="s">
        <v>633</v>
      </c>
      <c r="E3435" s="139" t="s">
        <v>754</v>
      </c>
      <c r="F3435" s="49">
        <v>5500</v>
      </c>
      <c r="G3435" s="49">
        <v>4790</v>
      </c>
      <c r="H3435" s="49">
        <v>4860</v>
      </c>
      <c r="I3435" s="49">
        <v>5330</v>
      </c>
      <c r="J3435" s="49">
        <v>4710</v>
      </c>
      <c r="K3435" s="49">
        <v>5200</v>
      </c>
      <c r="L3435" s="49">
        <v>5580</v>
      </c>
      <c r="M3435" s="49">
        <v>5480</v>
      </c>
      <c r="N3435" s="49">
        <v>4790</v>
      </c>
      <c r="O3435" s="49">
        <v>3870</v>
      </c>
      <c r="P3435" s="49">
        <v>4520</v>
      </c>
      <c r="Q3435" s="49">
        <v>5050</v>
      </c>
      <c r="R3435" s="49">
        <v>5130</v>
      </c>
      <c r="S3435" s="49">
        <v>5510</v>
      </c>
      <c r="T3435" s="49">
        <v>5360</v>
      </c>
      <c r="U3435" s="49">
        <v>5490</v>
      </c>
      <c r="V3435" s="49">
        <v>5270</v>
      </c>
    </row>
    <row r="3436" spans="1:22" ht="15.75" customHeight="1">
      <c r="A3436" s="139" t="s">
        <v>793</v>
      </c>
      <c r="B3436" s="139" t="s">
        <v>346</v>
      </c>
      <c r="C3436" s="139" t="s">
        <v>776</v>
      </c>
      <c r="D3436" s="139" t="s">
        <v>633</v>
      </c>
      <c r="E3436" s="139" t="s">
        <v>754</v>
      </c>
      <c r="F3436" s="49">
        <v>0.11700000000000001</v>
      </c>
      <c r="G3436" s="49">
        <v>6.4000000000000001E-2</v>
      </c>
      <c r="H3436" s="49">
        <v>1.1299999999999999E-2</v>
      </c>
      <c r="I3436" s="49">
        <v>0</v>
      </c>
      <c r="J3436" s="49">
        <v>0</v>
      </c>
      <c r="K3436" s="49">
        <v>0</v>
      </c>
      <c r="L3436" s="49">
        <v>0</v>
      </c>
      <c r="M3436" s="49">
        <v>0</v>
      </c>
      <c r="N3436" s="49">
        <v>0</v>
      </c>
      <c r="O3436" s="49">
        <v>0</v>
      </c>
      <c r="P3436" s="49">
        <v>0</v>
      </c>
      <c r="Q3436" s="49">
        <v>0</v>
      </c>
      <c r="R3436" s="49">
        <v>0</v>
      </c>
      <c r="S3436" s="49">
        <v>0</v>
      </c>
      <c r="T3436" s="49">
        <v>0</v>
      </c>
      <c r="U3436" s="49">
        <v>0</v>
      </c>
      <c r="V3436" s="49">
        <v>0</v>
      </c>
    </row>
    <row r="3437" spans="1:22" ht="15.75" customHeight="1">
      <c r="A3437" s="139" t="s">
        <v>793</v>
      </c>
      <c r="B3437" s="139" t="s">
        <v>596</v>
      </c>
      <c r="C3437" s="139" t="s">
        <v>776</v>
      </c>
      <c r="D3437" s="139" t="s">
        <v>633</v>
      </c>
      <c r="E3437" s="139" t="s">
        <v>754</v>
      </c>
      <c r="F3437" s="49">
        <v>193</v>
      </c>
      <c r="G3437" s="49">
        <v>199</v>
      </c>
      <c r="H3437" s="49">
        <v>194</v>
      </c>
      <c r="I3437" s="49">
        <v>185</v>
      </c>
      <c r="J3437" s="49">
        <v>228</v>
      </c>
      <c r="K3437" s="49">
        <v>161</v>
      </c>
      <c r="L3437" s="49">
        <v>192</v>
      </c>
      <c r="M3437" s="49">
        <v>246</v>
      </c>
      <c r="N3437" s="49">
        <v>325</v>
      </c>
      <c r="O3437" s="49">
        <v>240</v>
      </c>
      <c r="P3437" s="49">
        <v>297</v>
      </c>
      <c r="Q3437" s="49">
        <v>380</v>
      </c>
      <c r="R3437" s="49">
        <v>149</v>
      </c>
      <c r="S3437" s="49">
        <v>278</v>
      </c>
      <c r="T3437" s="49">
        <v>435</v>
      </c>
      <c r="U3437" s="49">
        <v>452</v>
      </c>
      <c r="V3437" s="49">
        <v>349</v>
      </c>
    </row>
    <row r="3438" spans="1:22" ht="15.75" customHeight="1">
      <c r="A3438" s="139" t="s">
        <v>793</v>
      </c>
      <c r="B3438" s="139" t="s">
        <v>359</v>
      </c>
      <c r="C3438" s="139" t="s">
        <v>776</v>
      </c>
      <c r="D3438" s="139" t="s">
        <v>633</v>
      </c>
      <c r="E3438" s="139" t="s">
        <v>754</v>
      </c>
      <c r="F3438" s="49">
        <v>7.8600000000000007E-3</v>
      </c>
      <c r="G3438" s="49">
        <v>8.1700000000000002E-3</v>
      </c>
      <c r="H3438" s="49">
        <v>7.4599999999999996E-3</v>
      </c>
      <c r="I3438" s="49">
        <v>7.1000000000000004E-3</v>
      </c>
      <c r="J3438" s="49">
        <v>7.0499999999999998E-3</v>
      </c>
      <c r="K3438" s="49">
        <v>9.0100000000000006E-3</v>
      </c>
      <c r="L3438" s="49">
        <v>9.0100000000000006E-3</v>
      </c>
      <c r="M3438" s="49">
        <v>9.8300000000000002E-3</v>
      </c>
      <c r="N3438" s="49">
        <v>9.8300000000000002E-3</v>
      </c>
      <c r="O3438" s="49">
        <v>1.3899999999999999E-2</v>
      </c>
      <c r="P3438" s="49">
        <v>3.44E-2</v>
      </c>
      <c r="Q3438" s="49">
        <v>0.14699999999999999</v>
      </c>
      <c r="R3438" s="49">
        <v>6.3100000000000003E-2</v>
      </c>
      <c r="S3438" s="49">
        <v>0.34399999999999997</v>
      </c>
      <c r="T3438" s="49">
        <v>0.35799999999999998</v>
      </c>
      <c r="U3438" s="49">
        <v>0.38500000000000001</v>
      </c>
      <c r="V3438" s="49">
        <v>0.40300000000000002</v>
      </c>
    </row>
    <row r="3439" spans="1:22" ht="15.75" customHeight="1">
      <c r="A3439" s="139" t="s">
        <v>793</v>
      </c>
      <c r="B3439" s="139" t="s">
        <v>377</v>
      </c>
      <c r="C3439" s="139" t="s">
        <v>776</v>
      </c>
      <c r="D3439" s="139" t="s">
        <v>633</v>
      </c>
      <c r="E3439" s="139" t="s">
        <v>754</v>
      </c>
      <c r="F3439" s="49">
        <v>7.4000000000000003E-3</v>
      </c>
      <c r="G3439" s="49">
        <v>8.2299999999999995E-3</v>
      </c>
      <c r="H3439" s="49">
        <v>8.3300000000000006E-3</v>
      </c>
      <c r="I3439" s="49">
        <v>7.8799999999999999E-3</v>
      </c>
      <c r="J3439" s="49">
        <v>6.7200000000000003E-3</v>
      </c>
      <c r="K3439" s="49">
        <v>7.3299999999999997E-3</v>
      </c>
      <c r="L3439" s="49">
        <v>7.7000000000000002E-3</v>
      </c>
      <c r="M3439" s="49">
        <v>9.2099999999999994E-3</v>
      </c>
      <c r="N3439" s="49">
        <v>7.9500000000000005E-3</v>
      </c>
      <c r="O3439" s="49">
        <v>8.4200000000000004E-3</v>
      </c>
      <c r="P3439" s="49">
        <v>1.12E-2</v>
      </c>
      <c r="Q3439" s="49">
        <v>9.9699999999999997E-3</v>
      </c>
      <c r="R3439" s="49">
        <v>1.17E-2</v>
      </c>
      <c r="S3439" s="49">
        <v>1.23E-2</v>
      </c>
      <c r="T3439" s="49">
        <v>1.0999999999999999E-2</v>
      </c>
      <c r="U3439" s="49">
        <v>1.18E-2</v>
      </c>
      <c r="V3439" s="49">
        <v>1.21E-2</v>
      </c>
    </row>
    <row r="3440" spans="1:22" ht="15.75" customHeight="1">
      <c r="A3440" s="139" t="s">
        <v>793</v>
      </c>
      <c r="B3440" s="139" t="s">
        <v>379</v>
      </c>
      <c r="C3440" s="139" t="s">
        <v>776</v>
      </c>
      <c r="D3440" s="139" t="s">
        <v>633</v>
      </c>
      <c r="E3440" s="139" t="s">
        <v>754</v>
      </c>
      <c r="F3440" s="49">
        <v>153</v>
      </c>
      <c r="G3440" s="49">
        <v>144</v>
      </c>
      <c r="H3440" s="49">
        <v>148</v>
      </c>
      <c r="I3440" s="49">
        <v>137</v>
      </c>
      <c r="J3440" s="49">
        <v>123</v>
      </c>
      <c r="K3440" s="49">
        <v>118</v>
      </c>
      <c r="L3440" s="49">
        <v>127</v>
      </c>
      <c r="M3440" s="49">
        <v>147</v>
      </c>
      <c r="N3440" s="49">
        <v>186</v>
      </c>
      <c r="O3440" s="49">
        <v>170</v>
      </c>
      <c r="P3440" s="49">
        <v>190</v>
      </c>
      <c r="Q3440" s="49">
        <v>180</v>
      </c>
      <c r="R3440" s="49">
        <v>172</v>
      </c>
      <c r="S3440" s="49">
        <v>173</v>
      </c>
      <c r="T3440" s="49">
        <v>183</v>
      </c>
      <c r="U3440" s="49">
        <v>163</v>
      </c>
      <c r="V3440" s="49">
        <v>149</v>
      </c>
    </row>
    <row r="3441" spans="1:22" ht="15.75" customHeight="1">
      <c r="A3441" s="139" t="s">
        <v>793</v>
      </c>
      <c r="B3441" s="139" t="s">
        <v>393</v>
      </c>
      <c r="C3441" s="139" t="s">
        <v>776</v>
      </c>
      <c r="D3441" s="139" t="s">
        <v>633</v>
      </c>
      <c r="E3441" s="139" t="s">
        <v>754</v>
      </c>
      <c r="F3441" s="49">
        <v>575</v>
      </c>
      <c r="G3441" s="49">
        <v>584</v>
      </c>
      <c r="H3441" s="49">
        <v>581</v>
      </c>
      <c r="I3441" s="49">
        <v>590</v>
      </c>
      <c r="J3441" s="49">
        <v>602</v>
      </c>
      <c r="K3441" s="49">
        <v>636</v>
      </c>
      <c r="L3441" s="49">
        <v>486</v>
      </c>
      <c r="M3441" s="49">
        <v>582</v>
      </c>
      <c r="N3441" s="49">
        <v>502</v>
      </c>
      <c r="O3441" s="49">
        <v>571</v>
      </c>
      <c r="P3441" s="49">
        <v>568</v>
      </c>
      <c r="Q3441" s="49">
        <v>542</v>
      </c>
      <c r="R3441" s="49">
        <v>401</v>
      </c>
      <c r="S3441" s="49">
        <v>344</v>
      </c>
      <c r="T3441" s="49">
        <v>347</v>
      </c>
      <c r="U3441" s="49">
        <v>272</v>
      </c>
      <c r="V3441" s="49">
        <v>352</v>
      </c>
    </row>
    <row r="3442" spans="1:22" ht="15.75" customHeight="1">
      <c r="A3442" s="139" t="s">
        <v>793</v>
      </c>
      <c r="B3442" s="139" t="s">
        <v>397</v>
      </c>
      <c r="C3442" s="139" t="s">
        <v>776</v>
      </c>
      <c r="D3442" s="139" t="s">
        <v>633</v>
      </c>
      <c r="E3442" s="139" t="s">
        <v>754</v>
      </c>
      <c r="F3442" s="49">
        <v>387</v>
      </c>
      <c r="G3442" s="49">
        <v>429</v>
      </c>
      <c r="H3442" s="49">
        <v>398</v>
      </c>
      <c r="I3442" s="49">
        <v>369</v>
      </c>
      <c r="J3442" s="49">
        <v>330</v>
      </c>
      <c r="K3442" s="49">
        <v>342</v>
      </c>
      <c r="L3442" s="49">
        <v>355</v>
      </c>
      <c r="M3442" s="49">
        <v>340</v>
      </c>
      <c r="N3442" s="49">
        <v>290</v>
      </c>
      <c r="O3442" s="49">
        <v>241</v>
      </c>
      <c r="P3442" s="49">
        <v>251</v>
      </c>
      <c r="Q3442" s="49">
        <v>252</v>
      </c>
      <c r="R3442" s="49">
        <v>257</v>
      </c>
      <c r="S3442" s="49">
        <v>215</v>
      </c>
      <c r="T3442" s="49">
        <v>238</v>
      </c>
      <c r="U3442" s="49">
        <v>200</v>
      </c>
      <c r="V3442" s="49">
        <v>200</v>
      </c>
    </row>
    <row r="3443" spans="1:22" ht="15.75" customHeight="1">
      <c r="A3443" s="139" t="s">
        <v>793</v>
      </c>
      <c r="B3443" s="139" t="s">
        <v>401</v>
      </c>
      <c r="C3443" s="139" t="s">
        <v>776</v>
      </c>
      <c r="D3443" s="139" t="s">
        <v>633</v>
      </c>
      <c r="E3443" s="139" t="s">
        <v>754</v>
      </c>
      <c r="F3443" s="49">
        <v>7.1199999999999996E-3</v>
      </c>
      <c r="G3443" s="49">
        <v>5.1999999999999998E-3</v>
      </c>
      <c r="H3443" s="49">
        <v>5.2599999999999999E-3</v>
      </c>
      <c r="I3443" s="49">
        <v>4.7499999999999999E-3</v>
      </c>
      <c r="J3443" s="49">
        <v>5.8900000000000003E-3</v>
      </c>
      <c r="K3443" s="49">
        <v>5.7800000000000004E-3</v>
      </c>
      <c r="L3443" s="49">
        <v>6.6899999999999998E-3</v>
      </c>
      <c r="M3443" s="49">
        <v>5.8799999999999998E-3</v>
      </c>
      <c r="N3443" s="49">
        <v>3.9199999999999999E-3</v>
      </c>
      <c r="O3443" s="49">
        <v>3.7100000000000002E-3</v>
      </c>
      <c r="P3443" s="49">
        <v>2.8999999999999998E-3</v>
      </c>
      <c r="Q3443" s="49">
        <v>2.7399999999999998E-3</v>
      </c>
      <c r="R3443" s="49">
        <v>4.6800000000000001E-3</v>
      </c>
      <c r="S3443" s="49">
        <v>2.3600000000000001E-3</v>
      </c>
      <c r="T3443" s="49">
        <v>2.1099999999999999E-3</v>
      </c>
      <c r="U3443" s="49">
        <v>2.6900000000000001E-3</v>
      </c>
      <c r="V3443" s="49">
        <v>1.6900000000000001E-3</v>
      </c>
    </row>
    <row r="3444" spans="1:22" ht="15.75" customHeight="1">
      <c r="A3444" s="139" t="s">
        <v>793</v>
      </c>
      <c r="B3444" s="139" t="s">
        <v>472</v>
      </c>
      <c r="C3444" s="139" t="s">
        <v>776</v>
      </c>
      <c r="D3444" s="139" t="s">
        <v>633</v>
      </c>
      <c r="E3444" s="139" t="s">
        <v>754</v>
      </c>
      <c r="F3444" s="49">
        <v>351</v>
      </c>
      <c r="G3444" s="49">
        <v>254</v>
      </c>
      <c r="H3444" s="49">
        <v>259</v>
      </c>
      <c r="I3444" s="49">
        <v>226</v>
      </c>
      <c r="J3444" s="49">
        <v>207</v>
      </c>
      <c r="K3444" s="49">
        <v>216</v>
      </c>
      <c r="L3444" s="49">
        <v>216</v>
      </c>
      <c r="M3444" s="49">
        <v>196</v>
      </c>
      <c r="N3444" s="49">
        <v>152</v>
      </c>
      <c r="O3444" s="49">
        <v>113</v>
      </c>
      <c r="P3444" s="49">
        <v>178</v>
      </c>
      <c r="Q3444" s="49">
        <v>130</v>
      </c>
      <c r="R3444" s="49">
        <v>135</v>
      </c>
      <c r="S3444" s="49">
        <v>141</v>
      </c>
      <c r="T3444" s="49">
        <v>139</v>
      </c>
      <c r="U3444" s="49">
        <v>134</v>
      </c>
      <c r="V3444" s="49">
        <v>123</v>
      </c>
    </row>
    <row r="3445" spans="1:22" ht="15.75" customHeight="1">
      <c r="A3445" s="139" t="s">
        <v>793</v>
      </c>
      <c r="B3445" s="139" t="s">
        <v>768</v>
      </c>
      <c r="C3445" s="139" t="s">
        <v>776</v>
      </c>
      <c r="D3445" s="139" t="s">
        <v>633</v>
      </c>
      <c r="E3445" s="139" t="s">
        <v>754</v>
      </c>
      <c r="F3445" s="49">
        <v>28100</v>
      </c>
      <c r="G3445" s="49">
        <v>28400</v>
      </c>
      <c r="H3445" s="49">
        <v>28800</v>
      </c>
      <c r="I3445" s="49">
        <v>27300</v>
      </c>
      <c r="J3445" s="49">
        <v>29000</v>
      </c>
      <c r="K3445" s="49">
        <v>25500</v>
      </c>
      <c r="L3445" s="49">
        <v>25400</v>
      </c>
      <c r="M3445" s="49">
        <v>25800</v>
      </c>
      <c r="N3445" s="49">
        <v>25800</v>
      </c>
      <c r="O3445" s="49">
        <v>24500</v>
      </c>
      <c r="P3445" s="49">
        <v>24800</v>
      </c>
      <c r="Q3445" s="49">
        <v>24400</v>
      </c>
      <c r="R3445" s="49">
        <v>24200</v>
      </c>
      <c r="S3445" s="49">
        <v>25100</v>
      </c>
      <c r="T3445" s="49">
        <v>23500</v>
      </c>
      <c r="U3445" s="49">
        <v>23100</v>
      </c>
      <c r="V3445" s="49">
        <v>22700</v>
      </c>
    </row>
    <row r="3446" spans="1:22" ht="15.75" customHeight="1">
      <c r="A3446" s="139" t="s">
        <v>793</v>
      </c>
      <c r="B3446" s="139" t="s">
        <v>484</v>
      </c>
      <c r="C3446" s="139" t="s">
        <v>776</v>
      </c>
      <c r="D3446" s="139" t="s">
        <v>633</v>
      </c>
      <c r="E3446" s="139" t="s">
        <v>754</v>
      </c>
      <c r="F3446" s="49">
        <v>39.6</v>
      </c>
      <c r="G3446" s="49">
        <v>46.6</v>
      </c>
      <c r="H3446" s="49">
        <v>43.8</v>
      </c>
      <c r="I3446" s="49">
        <v>61.3</v>
      </c>
      <c r="J3446" s="49">
        <v>71.2</v>
      </c>
      <c r="K3446" s="49">
        <v>63.5</v>
      </c>
      <c r="L3446" s="49">
        <v>60</v>
      </c>
      <c r="M3446" s="49">
        <v>64.7</v>
      </c>
      <c r="N3446" s="49">
        <v>63.5</v>
      </c>
      <c r="O3446" s="49">
        <v>61</v>
      </c>
      <c r="P3446" s="49">
        <v>60.4</v>
      </c>
      <c r="Q3446" s="49">
        <v>55.3</v>
      </c>
      <c r="R3446" s="49">
        <v>54.1</v>
      </c>
      <c r="S3446" s="49">
        <v>59</v>
      </c>
      <c r="T3446" s="49">
        <v>84.1</v>
      </c>
      <c r="U3446" s="49">
        <v>74.3</v>
      </c>
      <c r="V3446" s="49">
        <v>75.5</v>
      </c>
    </row>
    <row r="3447" spans="1:22" ht="15.75" customHeight="1">
      <c r="A3447" s="139" t="s">
        <v>793</v>
      </c>
      <c r="B3447" s="139" t="s">
        <v>474</v>
      </c>
      <c r="C3447" s="139" t="s">
        <v>776</v>
      </c>
      <c r="D3447" s="139" t="s">
        <v>633</v>
      </c>
      <c r="E3447" s="139" t="s">
        <v>754</v>
      </c>
      <c r="F3447" s="49">
        <v>434</v>
      </c>
      <c r="G3447" s="49">
        <v>402</v>
      </c>
      <c r="H3447" s="49">
        <v>398</v>
      </c>
      <c r="I3447" s="49">
        <v>330</v>
      </c>
      <c r="J3447" s="49">
        <v>326</v>
      </c>
      <c r="K3447" s="49">
        <v>303</v>
      </c>
      <c r="L3447" s="49">
        <v>351</v>
      </c>
      <c r="M3447" s="49">
        <v>482</v>
      </c>
      <c r="N3447" s="49">
        <v>806</v>
      </c>
      <c r="O3447" s="49">
        <v>947</v>
      </c>
      <c r="P3447" s="49">
        <v>1010</v>
      </c>
      <c r="Q3447" s="49">
        <v>953</v>
      </c>
      <c r="R3447" s="49">
        <v>853</v>
      </c>
      <c r="S3447" s="49">
        <v>736</v>
      </c>
      <c r="T3447" s="49">
        <v>793</v>
      </c>
      <c r="U3447" s="49">
        <v>1030</v>
      </c>
      <c r="V3447" s="49">
        <v>954</v>
      </c>
    </row>
    <row r="3448" spans="1:22" ht="15.75" customHeight="1">
      <c r="A3448" s="139" t="s">
        <v>793</v>
      </c>
      <c r="B3448" s="139" t="s">
        <v>502</v>
      </c>
      <c r="C3448" s="139" t="s">
        <v>776</v>
      </c>
      <c r="D3448" s="139" t="s">
        <v>633</v>
      </c>
      <c r="E3448" s="139" t="s">
        <v>754</v>
      </c>
      <c r="F3448" s="49">
        <v>2690</v>
      </c>
      <c r="G3448" s="49">
        <v>2020</v>
      </c>
      <c r="H3448" s="49">
        <v>2210</v>
      </c>
      <c r="I3448" s="49">
        <v>2710</v>
      </c>
      <c r="J3448" s="49">
        <v>1940</v>
      </c>
      <c r="K3448" s="49">
        <v>2640</v>
      </c>
      <c r="L3448" s="49">
        <v>2980</v>
      </c>
      <c r="M3448" s="49">
        <v>2780</v>
      </c>
      <c r="N3448" s="49">
        <v>2360</v>
      </c>
      <c r="O3448" s="49">
        <v>1860</v>
      </c>
      <c r="P3448" s="49">
        <v>2190</v>
      </c>
      <c r="Q3448" s="49">
        <v>2810</v>
      </c>
      <c r="R3448" s="49">
        <v>3310</v>
      </c>
      <c r="S3448" s="49">
        <v>3600</v>
      </c>
      <c r="T3448" s="49">
        <v>3250</v>
      </c>
      <c r="U3448" s="49">
        <v>3470</v>
      </c>
      <c r="V3448" s="49">
        <v>3290</v>
      </c>
    </row>
    <row r="3449" spans="1:22" ht="15.75" customHeight="1">
      <c r="A3449" s="139" t="s">
        <v>793</v>
      </c>
      <c r="B3449" s="139" t="s">
        <v>504</v>
      </c>
      <c r="C3449" s="139" t="s">
        <v>776</v>
      </c>
      <c r="D3449" s="139" t="s">
        <v>633</v>
      </c>
      <c r="E3449" s="139" t="s">
        <v>754</v>
      </c>
      <c r="F3449" s="49">
        <v>15.8</v>
      </c>
      <c r="G3449" s="49">
        <v>21</v>
      </c>
      <c r="H3449" s="49">
        <v>19</v>
      </c>
      <c r="I3449" s="49">
        <v>17.7</v>
      </c>
      <c r="J3449" s="49">
        <v>16.7</v>
      </c>
      <c r="K3449" s="49">
        <v>14.1</v>
      </c>
      <c r="L3449" s="49">
        <v>16.7</v>
      </c>
      <c r="M3449" s="49">
        <v>35.299999999999997</v>
      </c>
      <c r="N3449" s="49">
        <v>33.9</v>
      </c>
      <c r="O3449" s="49">
        <v>32.200000000000003</v>
      </c>
      <c r="P3449" s="49">
        <v>34.5</v>
      </c>
      <c r="Q3449" s="49">
        <v>36.9</v>
      </c>
      <c r="R3449" s="49">
        <v>26.7</v>
      </c>
      <c r="S3449" s="49">
        <v>34.700000000000003</v>
      </c>
      <c r="T3449" s="49">
        <v>36.4</v>
      </c>
      <c r="U3449" s="49">
        <v>36.200000000000003</v>
      </c>
      <c r="V3449" s="49">
        <v>30.3</v>
      </c>
    </row>
    <row r="3450" spans="1:22" ht="15.75" customHeight="1">
      <c r="A3450" s="139" t="s">
        <v>793</v>
      </c>
      <c r="B3450" s="139" t="s">
        <v>540</v>
      </c>
      <c r="C3450" s="139" t="s">
        <v>776</v>
      </c>
      <c r="D3450" s="139" t="s">
        <v>633</v>
      </c>
      <c r="E3450" s="139" t="s">
        <v>754</v>
      </c>
      <c r="F3450" s="49">
        <v>36.700000000000003</v>
      </c>
      <c r="G3450" s="49">
        <v>60.3</v>
      </c>
      <c r="H3450" s="49">
        <v>58.1</v>
      </c>
      <c r="I3450" s="49">
        <v>69.7</v>
      </c>
      <c r="J3450" s="49">
        <v>72.7</v>
      </c>
      <c r="K3450" s="49">
        <v>82.3</v>
      </c>
      <c r="L3450" s="49">
        <v>97</v>
      </c>
      <c r="M3450" s="49">
        <v>103</v>
      </c>
      <c r="N3450" s="49">
        <v>88</v>
      </c>
      <c r="O3450" s="49">
        <v>91.6</v>
      </c>
      <c r="P3450" s="49">
        <v>91.5</v>
      </c>
      <c r="Q3450" s="49">
        <v>103</v>
      </c>
      <c r="R3450" s="49">
        <v>109</v>
      </c>
      <c r="S3450" s="49">
        <v>79.8</v>
      </c>
      <c r="T3450" s="49">
        <v>50.2</v>
      </c>
      <c r="U3450" s="49">
        <v>55.3</v>
      </c>
      <c r="V3450" s="49">
        <v>64.8</v>
      </c>
    </row>
    <row r="3451" spans="1:22" ht="15.75" customHeight="1">
      <c r="A3451" s="139" t="s">
        <v>793</v>
      </c>
      <c r="B3451" s="139" t="s">
        <v>562</v>
      </c>
      <c r="C3451" s="139" t="s">
        <v>776</v>
      </c>
      <c r="D3451" s="139" t="s">
        <v>633</v>
      </c>
      <c r="E3451" s="139" t="s">
        <v>754</v>
      </c>
      <c r="F3451" s="49">
        <v>5.52</v>
      </c>
      <c r="G3451" s="49">
        <v>5.91</v>
      </c>
      <c r="H3451" s="49">
        <v>6.11</v>
      </c>
      <c r="I3451" s="49">
        <v>5</v>
      </c>
      <c r="J3451" s="49">
        <v>7.3</v>
      </c>
      <c r="K3451" s="49">
        <v>5.39</v>
      </c>
      <c r="L3451" s="49">
        <v>5.14</v>
      </c>
      <c r="M3451" s="49">
        <v>4.59</v>
      </c>
      <c r="N3451" s="49">
        <v>4.45</v>
      </c>
      <c r="O3451" s="49">
        <v>14.5</v>
      </c>
      <c r="P3451" s="49">
        <v>5.01</v>
      </c>
      <c r="Q3451" s="49">
        <v>5.85</v>
      </c>
      <c r="R3451" s="49">
        <v>8.65</v>
      </c>
      <c r="S3451" s="49">
        <v>3.3</v>
      </c>
      <c r="T3451" s="49">
        <v>7.11</v>
      </c>
      <c r="U3451" s="49">
        <v>23.7</v>
      </c>
      <c r="V3451" s="49">
        <v>9.74</v>
      </c>
    </row>
    <row r="3452" spans="1:22" ht="15.75" customHeight="1">
      <c r="A3452" s="139" t="s">
        <v>793</v>
      </c>
      <c r="B3452" s="139" t="s">
        <v>592</v>
      </c>
      <c r="C3452" s="139" t="s">
        <v>776</v>
      </c>
      <c r="D3452" s="139" t="s">
        <v>633</v>
      </c>
      <c r="E3452" s="139" t="s">
        <v>754</v>
      </c>
      <c r="F3452" s="49">
        <v>214</v>
      </c>
      <c r="G3452" s="49">
        <v>220</v>
      </c>
      <c r="H3452" s="49">
        <v>180</v>
      </c>
      <c r="I3452" s="49">
        <v>295</v>
      </c>
      <c r="J3452" s="49">
        <v>364</v>
      </c>
      <c r="K3452" s="49">
        <v>213</v>
      </c>
      <c r="L3452" s="49">
        <v>177</v>
      </c>
      <c r="M3452" s="49">
        <v>307</v>
      </c>
      <c r="N3452" s="49">
        <v>377</v>
      </c>
      <c r="O3452" s="49">
        <v>368</v>
      </c>
      <c r="P3452" s="49">
        <v>473</v>
      </c>
      <c r="Q3452" s="49">
        <v>546</v>
      </c>
      <c r="R3452" s="49">
        <v>454</v>
      </c>
      <c r="S3452" s="49">
        <v>384</v>
      </c>
      <c r="T3452" s="49">
        <v>303</v>
      </c>
      <c r="U3452" s="49">
        <v>250</v>
      </c>
      <c r="V3452" s="49">
        <v>276</v>
      </c>
    </row>
    <row r="3453" spans="1:22" ht="15.75" customHeight="1">
      <c r="A3453" s="139" t="s">
        <v>793</v>
      </c>
      <c r="B3453" s="139" t="s">
        <v>772</v>
      </c>
      <c r="C3453" s="139" t="s">
        <v>776</v>
      </c>
      <c r="D3453" s="139" t="s">
        <v>633</v>
      </c>
      <c r="E3453" s="139" t="s">
        <v>754</v>
      </c>
      <c r="F3453" s="49">
        <v>2070</v>
      </c>
      <c r="G3453" s="49">
        <v>2000</v>
      </c>
      <c r="H3453" s="49">
        <v>1610</v>
      </c>
      <c r="I3453" s="49">
        <v>1730</v>
      </c>
      <c r="J3453" s="49">
        <v>1770</v>
      </c>
      <c r="K3453" s="49">
        <v>1520</v>
      </c>
      <c r="L3453" s="49">
        <v>1580</v>
      </c>
      <c r="M3453" s="49">
        <v>1630</v>
      </c>
      <c r="N3453" s="49">
        <v>1970</v>
      </c>
      <c r="O3453" s="49">
        <v>2040</v>
      </c>
      <c r="P3453" s="49">
        <v>2280</v>
      </c>
      <c r="Q3453" s="49">
        <v>2250</v>
      </c>
      <c r="R3453" s="49">
        <v>2020</v>
      </c>
      <c r="S3453" s="49">
        <v>2240</v>
      </c>
      <c r="T3453" s="49">
        <v>2460</v>
      </c>
      <c r="U3453" s="49">
        <v>2410</v>
      </c>
      <c r="V3453" s="49">
        <v>2320</v>
      </c>
    </row>
    <row r="3454" spans="1:22" ht="15.75" customHeight="1">
      <c r="A3454" s="139" t="s">
        <v>793</v>
      </c>
      <c r="B3454" s="139" t="s">
        <v>546</v>
      </c>
      <c r="C3454" s="139" t="s">
        <v>776</v>
      </c>
      <c r="D3454" s="139" t="s">
        <v>633</v>
      </c>
      <c r="E3454" s="139" t="s">
        <v>754</v>
      </c>
      <c r="F3454" s="49">
        <v>28100</v>
      </c>
      <c r="G3454" s="49">
        <v>28400</v>
      </c>
      <c r="H3454" s="49">
        <v>28800</v>
      </c>
      <c r="I3454" s="49">
        <v>27300</v>
      </c>
      <c r="J3454" s="49">
        <v>29000</v>
      </c>
      <c r="K3454" s="49">
        <v>25500</v>
      </c>
      <c r="L3454" s="49">
        <v>25400</v>
      </c>
      <c r="M3454" s="49">
        <v>25800</v>
      </c>
      <c r="N3454" s="49">
        <v>25800</v>
      </c>
      <c r="O3454" s="49">
        <v>24500</v>
      </c>
      <c r="P3454" s="49">
        <v>24800</v>
      </c>
      <c r="Q3454" s="49">
        <v>24400</v>
      </c>
      <c r="R3454" s="49">
        <v>24200</v>
      </c>
      <c r="S3454" s="49">
        <v>25100</v>
      </c>
      <c r="T3454" s="49">
        <v>23500</v>
      </c>
      <c r="U3454" s="49">
        <v>23100</v>
      </c>
      <c r="V3454" s="49">
        <v>22700</v>
      </c>
    </row>
    <row r="3455" spans="1:22" ht="15.75" customHeight="1">
      <c r="A3455" s="139" t="s">
        <v>793</v>
      </c>
      <c r="B3455" s="139" t="s">
        <v>752</v>
      </c>
      <c r="C3455" s="139" t="s">
        <v>777</v>
      </c>
      <c r="D3455" s="139" t="s">
        <v>633</v>
      </c>
      <c r="E3455" s="139" t="s">
        <v>754</v>
      </c>
      <c r="F3455" s="49">
        <v>5.9900000000000002E-2</v>
      </c>
      <c r="G3455" s="49">
        <v>5.9400000000000001E-2</v>
      </c>
      <c r="H3455" s="49">
        <v>6.0600000000000001E-2</v>
      </c>
      <c r="I3455" s="49">
        <v>0.246</v>
      </c>
      <c r="J3455" s="49">
        <v>0.22500000000000001</v>
      </c>
      <c r="K3455" s="49">
        <v>0.23699999999999999</v>
      </c>
      <c r="L3455" s="49">
        <v>7.8E-2</v>
      </c>
      <c r="M3455" s="49">
        <v>0.26</v>
      </c>
      <c r="N3455" s="49">
        <v>0.251</v>
      </c>
      <c r="O3455" s="49">
        <v>0.184</v>
      </c>
      <c r="P3455" s="49">
        <v>0.10199999999999999</v>
      </c>
      <c r="Q3455" s="49">
        <v>0.19900000000000001</v>
      </c>
      <c r="R3455" s="49">
        <v>0.2</v>
      </c>
      <c r="S3455" s="49">
        <v>0.24299999999999999</v>
      </c>
      <c r="T3455" s="49">
        <v>0.255</v>
      </c>
      <c r="U3455" s="49">
        <v>0.26700000000000002</v>
      </c>
      <c r="V3455" s="49">
        <v>0.27900000000000003</v>
      </c>
    </row>
    <row r="3456" spans="1:22" ht="15.75" customHeight="1">
      <c r="A3456" s="139" t="s">
        <v>793</v>
      </c>
      <c r="B3456" s="139" t="s">
        <v>223</v>
      </c>
      <c r="C3456" s="139" t="s">
        <v>777</v>
      </c>
      <c r="D3456" s="139" t="s">
        <v>633</v>
      </c>
      <c r="E3456" s="139" t="s">
        <v>754</v>
      </c>
      <c r="F3456" s="49">
        <v>22</v>
      </c>
      <c r="G3456" s="49">
        <v>22</v>
      </c>
      <c r="H3456" s="49">
        <v>0</v>
      </c>
      <c r="I3456" s="49">
        <v>0</v>
      </c>
      <c r="J3456" s="49">
        <v>0</v>
      </c>
      <c r="K3456" s="49">
        <v>0</v>
      </c>
      <c r="L3456" s="49">
        <v>0</v>
      </c>
      <c r="M3456" s="49">
        <v>0</v>
      </c>
      <c r="N3456" s="49">
        <v>0</v>
      </c>
      <c r="O3456" s="49">
        <v>0</v>
      </c>
      <c r="P3456" s="49">
        <v>0</v>
      </c>
      <c r="Q3456" s="49">
        <v>0</v>
      </c>
      <c r="R3456" s="49">
        <v>0</v>
      </c>
      <c r="S3456" s="49">
        <v>0</v>
      </c>
      <c r="T3456" s="49">
        <v>0</v>
      </c>
      <c r="U3456" s="49">
        <v>0</v>
      </c>
      <c r="V3456" s="49">
        <v>0</v>
      </c>
    </row>
    <row r="3457" spans="1:22" ht="15.75" customHeight="1">
      <c r="A3457" s="139" t="s">
        <v>793</v>
      </c>
      <c r="B3457" s="139" t="s">
        <v>233</v>
      </c>
      <c r="C3457" s="139" t="s">
        <v>777</v>
      </c>
      <c r="D3457" s="139" t="s">
        <v>633</v>
      </c>
      <c r="E3457" s="139" t="s">
        <v>754</v>
      </c>
      <c r="F3457" s="49">
        <v>4690</v>
      </c>
      <c r="G3457" s="49">
        <v>4160</v>
      </c>
      <c r="H3457" s="49">
        <v>6190</v>
      </c>
      <c r="I3457" s="49">
        <v>656</v>
      </c>
      <c r="J3457" s="49">
        <v>11900</v>
      </c>
      <c r="K3457" s="49">
        <v>12500</v>
      </c>
      <c r="L3457" s="49">
        <v>12500</v>
      </c>
      <c r="M3457" s="49">
        <v>14100</v>
      </c>
      <c r="N3457" s="49">
        <v>13300</v>
      </c>
      <c r="O3457" s="49">
        <v>13300</v>
      </c>
      <c r="P3457" s="49">
        <v>13600</v>
      </c>
      <c r="Q3457" s="49">
        <v>13800</v>
      </c>
      <c r="R3457" s="49">
        <v>14000</v>
      </c>
      <c r="S3457" s="49">
        <v>13500</v>
      </c>
      <c r="T3457" s="49">
        <v>13500</v>
      </c>
      <c r="U3457" s="49">
        <v>17000</v>
      </c>
      <c r="V3457" s="49">
        <v>17700</v>
      </c>
    </row>
    <row r="3458" spans="1:22" ht="15.75" customHeight="1">
      <c r="A3458" s="139" t="s">
        <v>793</v>
      </c>
      <c r="B3458" s="139" t="s">
        <v>755</v>
      </c>
      <c r="C3458" s="139" t="s">
        <v>777</v>
      </c>
      <c r="D3458" s="139" t="s">
        <v>633</v>
      </c>
      <c r="E3458" s="139" t="s">
        <v>754</v>
      </c>
      <c r="F3458" s="49">
        <v>0.84199999999999997</v>
      </c>
      <c r="G3458" s="49">
        <v>0.91</v>
      </c>
      <c r="H3458" s="49">
        <v>0.91100000000000003</v>
      </c>
      <c r="I3458" s="49">
        <v>0.84699999999999998</v>
      </c>
      <c r="J3458" s="49">
        <v>0.70799999999999996</v>
      </c>
      <c r="K3458" s="49">
        <v>0.72699999999999998</v>
      </c>
      <c r="L3458" s="49">
        <v>0.72699999999999998</v>
      </c>
      <c r="M3458" s="49">
        <v>0.72599999999999998</v>
      </c>
      <c r="N3458" s="49">
        <v>0.66700000000000004</v>
      </c>
      <c r="O3458" s="49">
        <v>0.40600000000000003</v>
      </c>
      <c r="P3458" s="49">
        <v>0.40899999999999997</v>
      </c>
      <c r="Q3458" s="49">
        <v>0.41199999999999998</v>
      </c>
      <c r="R3458" s="49">
        <v>0.41299999999999998</v>
      </c>
      <c r="S3458" s="49">
        <v>0.40699999999999997</v>
      </c>
      <c r="T3458" s="49">
        <v>0.373</v>
      </c>
      <c r="U3458" s="49">
        <v>0.33900000000000002</v>
      </c>
      <c r="V3458" s="49">
        <v>0.30399999999999999</v>
      </c>
    </row>
    <row r="3459" spans="1:22" ht="15.75" customHeight="1">
      <c r="A3459" s="139" t="s">
        <v>793</v>
      </c>
      <c r="B3459" s="139" t="s">
        <v>226</v>
      </c>
      <c r="C3459" s="139" t="s">
        <v>777</v>
      </c>
      <c r="D3459" s="139" t="s">
        <v>633</v>
      </c>
      <c r="E3459" s="139" t="s">
        <v>754</v>
      </c>
      <c r="F3459" s="49">
        <v>0.78900000000000003</v>
      </c>
      <c r="G3459" s="49">
        <v>0.77400000000000002</v>
      </c>
      <c r="H3459" s="49">
        <v>0.93200000000000005</v>
      </c>
      <c r="I3459" s="49">
        <v>0.90400000000000003</v>
      </c>
      <c r="J3459" s="49">
        <v>1.1100000000000001</v>
      </c>
      <c r="K3459" s="49">
        <v>1.05</v>
      </c>
      <c r="L3459" s="49">
        <v>1.26</v>
      </c>
      <c r="M3459" s="49">
        <v>1.42</v>
      </c>
      <c r="N3459" s="49">
        <v>1.45</v>
      </c>
      <c r="O3459" s="49">
        <v>1.45</v>
      </c>
      <c r="P3459" s="49">
        <v>1.87</v>
      </c>
      <c r="Q3459" s="49">
        <v>2.25</v>
      </c>
      <c r="R3459" s="49">
        <v>2.59</v>
      </c>
      <c r="S3459" s="49">
        <v>2.19</v>
      </c>
      <c r="T3459" s="49">
        <v>2.31</v>
      </c>
      <c r="U3459" s="49">
        <v>2.42</v>
      </c>
      <c r="V3459" s="49">
        <v>2.5299999999999998</v>
      </c>
    </row>
    <row r="3460" spans="1:22" ht="15.75" customHeight="1">
      <c r="A3460" s="139" t="s">
        <v>793</v>
      </c>
      <c r="B3460" s="139" t="s">
        <v>231</v>
      </c>
      <c r="C3460" s="139" t="s">
        <v>777</v>
      </c>
      <c r="D3460" s="139" t="s">
        <v>633</v>
      </c>
      <c r="E3460" s="139" t="s">
        <v>754</v>
      </c>
      <c r="F3460" s="49">
        <v>1.49</v>
      </c>
      <c r="G3460" s="49">
        <v>3.49</v>
      </c>
      <c r="H3460" s="49">
        <v>3.83</v>
      </c>
      <c r="I3460" s="49">
        <v>2.5299999999999998</v>
      </c>
      <c r="J3460" s="49">
        <v>2.4300000000000002</v>
      </c>
      <c r="K3460" s="49">
        <v>3.04</v>
      </c>
      <c r="L3460" s="49">
        <v>2.13</v>
      </c>
      <c r="M3460" s="49">
        <v>3.37</v>
      </c>
      <c r="N3460" s="49">
        <v>3.63</v>
      </c>
      <c r="O3460" s="49">
        <v>2.73</v>
      </c>
      <c r="P3460" s="49">
        <v>2.63</v>
      </c>
      <c r="Q3460" s="49">
        <v>2.5499999999999998</v>
      </c>
      <c r="R3460" s="49">
        <v>3.01</v>
      </c>
      <c r="S3460" s="49">
        <v>3.11</v>
      </c>
      <c r="T3460" s="49">
        <v>3.16</v>
      </c>
      <c r="U3460" s="49">
        <v>3.21</v>
      </c>
      <c r="V3460" s="49">
        <v>3.26</v>
      </c>
    </row>
    <row r="3461" spans="1:22" ht="15.75" customHeight="1">
      <c r="A3461" s="139" t="s">
        <v>793</v>
      </c>
      <c r="B3461" s="139" t="s">
        <v>756</v>
      </c>
      <c r="C3461" s="139" t="s">
        <v>777</v>
      </c>
      <c r="D3461" s="139" t="s">
        <v>633</v>
      </c>
      <c r="E3461" s="139" t="s">
        <v>754</v>
      </c>
      <c r="F3461" s="49">
        <v>144000</v>
      </c>
      <c r="G3461" s="49">
        <v>138000</v>
      </c>
      <c r="H3461" s="49">
        <v>139000</v>
      </c>
      <c r="I3461" s="49">
        <v>128000</v>
      </c>
      <c r="J3461" s="49">
        <v>140000</v>
      </c>
      <c r="K3461" s="49">
        <v>137000</v>
      </c>
      <c r="L3461" s="49">
        <v>128000</v>
      </c>
      <c r="M3461" s="49">
        <v>137000</v>
      </c>
      <c r="N3461" s="49">
        <v>119000</v>
      </c>
      <c r="O3461" s="49">
        <v>118000</v>
      </c>
      <c r="P3461" s="49">
        <v>132000</v>
      </c>
      <c r="Q3461" s="49">
        <v>137000</v>
      </c>
      <c r="R3461" s="49">
        <v>145000</v>
      </c>
      <c r="S3461" s="49">
        <v>121000</v>
      </c>
      <c r="T3461" s="49">
        <v>110000</v>
      </c>
      <c r="U3461" s="49">
        <v>108000</v>
      </c>
      <c r="V3461" s="49">
        <v>107000</v>
      </c>
    </row>
    <row r="3462" spans="1:22" ht="15.75" customHeight="1">
      <c r="A3462" s="139" t="s">
        <v>793</v>
      </c>
      <c r="B3462" s="139" t="s">
        <v>757</v>
      </c>
      <c r="C3462" s="139" t="s">
        <v>777</v>
      </c>
      <c r="D3462" s="139" t="s">
        <v>633</v>
      </c>
      <c r="E3462" s="139" t="s">
        <v>754</v>
      </c>
      <c r="F3462" s="49">
        <v>1.04E-2</v>
      </c>
      <c r="G3462" s="49">
        <v>1.14E-2</v>
      </c>
      <c r="H3462" s="49">
        <v>9.3100000000000006E-3</v>
      </c>
      <c r="I3462" s="49">
        <v>8.5900000000000004E-3</v>
      </c>
      <c r="J3462" s="49">
        <v>0.01</v>
      </c>
      <c r="K3462" s="49">
        <v>1.0999999999999999E-2</v>
      </c>
      <c r="L3462" s="49">
        <v>9.6399999999999993E-3</v>
      </c>
      <c r="M3462" s="49">
        <v>1.0200000000000001E-2</v>
      </c>
      <c r="N3462" s="49">
        <v>9.6600000000000002E-3</v>
      </c>
      <c r="O3462" s="49">
        <v>8.7600000000000004E-3</v>
      </c>
      <c r="P3462" s="49">
        <v>3.98E-3</v>
      </c>
      <c r="Q3462" s="49">
        <v>7.7799999999999996E-3</v>
      </c>
      <c r="R3462" s="49">
        <v>8.09E-3</v>
      </c>
      <c r="S3462" s="49">
        <v>7.3600000000000002E-3</v>
      </c>
      <c r="T3462" s="49">
        <v>7.1300000000000001E-3</v>
      </c>
      <c r="U3462" s="49">
        <v>6.8900000000000003E-3</v>
      </c>
      <c r="V3462" s="49">
        <v>6.6499999999999997E-3</v>
      </c>
    </row>
    <row r="3463" spans="1:22" ht="15.75" customHeight="1">
      <c r="A3463" s="139" t="s">
        <v>793</v>
      </c>
      <c r="B3463" s="139" t="s">
        <v>758</v>
      </c>
      <c r="C3463" s="139" t="s">
        <v>777</v>
      </c>
      <c r="D3463" s="139" t="s">
        <v>633</v>
      </c>
      <c r="E3463" s="139" t="s">
        <v>754</v>
      </c>
      <c r="F3463" s="49">
        <v>1960</v>
      </c>
      <c r="G3463" s="49">
        <v>1740</v>
      </c>
      <c r="H3463" s="49">
        <v>1810</v>
      </c>
      <c r="I3463" s="49">
        <v>1860</v>
      </c>
      <c r="J3463" s="49">
        <v>2130</v>
      </c>
      <c r="K3463" s="49">
        <v>2310</v>
      </c>
      <c r="L3463" s="49">
        <v>2520</v>
      </c>
      <c r="M3463" s="49">
        <v>2160</v>
      </c>
      <c r="N3463" s="49">
        <v>2490</v>
      </c>
      <c r="O3463" s="49">
        <v>1820</v>
      </c>
      <c r="P3463" s="49">
        <v>1750</v>
      </c>
      <c r="Q3463" s="49">
        <v>1690</v>
      </c>
      <c r="R3463" s="49">
        <v>1700</v>
      </c>
      <c r="S3463" s="49">
        <v>1950</v>
      </c>
      <c r="T3463" s="49">
        <v>1940</v>
      </c>
      <c r="U3463" s="49">
        <v>1940</v>
      </c>
      <c r="V3463" s="49">
        <v>1940</v>
      </c>
    </row>
    <row r="3464" spans="1:22" ht="15.75" customHeight="1">
      <c r="A3464" s="139" t="s">
        <v>793</v>
      </c>
      <c r="B3464" s="139" t="s">
        <v>594</v>
      </c>
      <c r="C3464" s="139" t="s">
        <v>777</v>
      </c>
      <c r="D3464" s="139" t="s">
        <v>633</v>
      </c>
      <c r="E3464" s="139" t="s">
        <v>754</v>
      </c>
      <c r="F3464" s="49">
        <v>2480</v>
      </c>
      <c r="G3464" s="49">
        <v>1330</v>
      </c>
      <c r="H3464" s="49">
        <v>906</v>
      </c>
      <c r="I3464" s="49">
        <v>1170</v>
      </c>
      <c r="J3464" s="49">
        <v>1770</v>
      </c>
      <c r="K3464" s="49">
        <v>1790</v>
      </c>
      <c r="L3464" s="49">
        <v>1830</v>
      </c>
      <c r="M3464" s="49">
        <v>1870</v>
      </c>
      <c r="N3464" s="49">
        <v>1880</v>
      </c>
      <c r="O3464" s="49">
        <v>1860</v>
      </c>
      <c r="P3464" s="49">
        <v>1870</v>
      </c>
      <c r="Q3464" s="49">
        <v>1890</v>
      </c>
      <c r="R3464" s="49">
        <v>1960</v>
      </c>
      <c r="S3464" s="49">
        <v>1970</v>
      </c>
      <c r="T3464" s="49">
        <v>1960</v>
      </c>
      <c r="U3464" s="49">
        <v>2020</v>
      </c>
      <c r="V3464" s="49">
        <v>2050</v>
      </c>
    </row>
    <row r="3465" spans="1:22" ht="15.75" customHeight="1">
      <c r="A3465" s="139" t="s">
        <v>793</v>
      </c>
      <c r="B3465" s="139" t="s">
        <v>238</v>
      </c>
      <c r="C3465" s="139" t="s">
        <v>777</v>
      </c>
      <c r="D3465" s="139" t="s">
        <v>633</v>
      </c>
      <c r="E3465" s="139" t="s">
        <v>754</v>
      </c>
      <c r="F3465" s="49">
        <v>1510</v>
      </c>
      <c r="G3465" s="49">
        <v>1530</v>
      </c>
      <c r="H3465" s="49">
        <v>2090</v>
      </c>
      <c r="I3465" s="49">
        <v>2590</v>
      </c>
      <c r="J3465" s="49">
        <v>1840</v>
      </c>
      <c r="K3465" s="49">
        <v>1510</v>
      </c>
      <c r="L3465" s="49">
        <v>1890</v>
      </c>
      <c r="M3465" s="49">
        <v>2130</v>
      </c>
      <c r="N3465" s="49">
        <v>2780</v>
      </c>
      <c r="O3465" s="49">
        <v>2490</v>
      </c>
      <c r="P3465" s="49">
        <v>1940</v>
      </c>
      <c r="Q3465" s="49">
        <v>1960</v>
      </c>
      <c r="R3465" s="49">
        <v>3020</v>
      </c>
      <c r="S3465" s="49">
        <v>2820</v>
      </c>
      <c r="T3465" s="49">
        <v>2620</v>
      </c>
      <c r="U3465" s="49">
        <v>2720</v>
      </c>
      <c r="V3465" s="49">
        <v>2780</v>
      </c>
    </row>
    <row r="3466" spans="1:22" ht="15.75" customHeight="1">
      <c r="A3466" s="139" t="s">
        <v>793</v>
      </c>
      <c r="B3466" s="139" t="s">
        <v>236</v>
      </c>
      <c r="C3466" s="139" t="s">
        <v>777</v>
      </c>
      <c r="D3466" s="139" t="s">
        <v>633</v>
      </c>
      <c r="E3466" s="139" t="s">
        <v>754</v>
      </c>
      <c r="F3466" s="49">
        <v>3.4700000000000002E-2</v>
      </c>
      <c r="G3466" s="49">
        <v>3.4500000000000003E-2</v>
      </c>
      <c r="H3466" s="49">
        <v>3.5000000000000003E-2</v>
      </c>
      <c r="I3466" s="49">
        <v>0.10100000000000001</v>
      </c>
      <c r="J3466" s="49">
        <v>9.35E-2</v>
      </c>
      <c r="K3466" s="49">
        <v>9.64E-2</v>
      </c>
      <c r="L3466" s="49">
        <v>4.41E-2</v>
      </c>
      <c r="M3466" s="49">
        <v>0.106</v>
      </c>
      <c r="N3466" s="49">
        <v>0.10199999999999999</v>
      </c>
      <c r="O3466" s="49">
        <v>8.1000000000000003E-2</v>
      </c>
      <c r="P3466" s="49">
        <v>5.79E-2</v>
      </c>
      <c r="Q3466" s="49">
        <v>8.9499999999999996E-2</v>
      </c>
      <c r="R3466" s="49">
        <v>0.09</v>
      </c>
      <c r="S3466" s="49">
        <v>0.106</v>
      </c>
      <c r="T3466" s="49">
        <v>0.111</v>
      </c>
      <c r="U3466" s="49">
        <v>0.11600000000000001</v>
      </c>
      <c r="V3466" s="49">
        <v>0.121</v>
      </c>
    </row>
    <row r="3467" spans="1:22" ht="15.75" customHeight="1">
      <c r="A3467" s="139" t="s">
        <v>793</v>
      </c>
      <c r="B3467" s="139" t="s">
        <v>243</v>
      </c>
      <c r="C3467" s="139" t="s">
        <v>777</v>
      </c>
      <c r="D3467" s="139" t="s">
        <v>633</v>
      </c>
      <c r="E3467" s="139" t="s">
        <v>754</v>
      </c>
      <c r="F3467" s="49">
        <v>2850</v>
      </c>
      <c r="G3467" s="49">
        <v>2360</v>
      </c>
      <c r="H3467" s="49">
        <v>2390</v>
      </c>
      <c r="I3467" s="49">
        <v>1640</v>
      </c>
      <c r="J3467" s="49">
        <v>1990</v>
      </c>
      <c r="K3467" s="49">
        <v>1730</v>
      </c>
      <c r="L3467" s="49">
        <v>2080</v>
      </c>
      <c r="M3467" s="49">
        <v>2080</v>
      </c>
      <c r="N3467" s="49">
        <v>2160</v>
      </c>
      <c r="O3467" s="49">
        <v>2090</v>
      </c>
      <c r="P3467" s="49">
        <v>3310</v>
      </c>
      <c r="Q3467" s="49">
        <v>2740</v>
      </c>
      <c r="R3467" s="49">
        <v>2670</v>
      </c>
      <c r="S3467" s="49">
        <v>3010</v>
      </c>
      <c r="T3467" s="49">
        <v>3000</v>
      </c>
      <c r="U3467" s="49">
        <v>3150</v>
      </c>
      <c r="V3467" s="49">
        <v>3470</v>
      </c>
    </row>
    <row r="3468" spans="1:22" ht="15.75" customHeight="1">
      <c r="A3468" s="139" t="s">
        <v>793</v>
      </c>
      <c r="B3468" s="139" t="s">
        <v>245</v>
      </c>
      <c r="C3468" s="139" t="s">
        <v>777</v>
      </c>
      <c r="D3468" s="139" t="s">
        <v>633</v>
      </c>
      <c r="E3468" s="139" t="s">
        <v>754</v>
      </c>
      <c r="F3468" s="49">
        <v>355</v>
      </c>
      <c r="G3468" s="49">
        <v>399</v>
      </c>
      <c r="H3468" s="49">
        <v>419</v>
      </c>
      <c r="I3468" s="49">
        <v>422</v>
      </c>
      <c r="J3468" s="49">
        <v>405</v>
      </c>
      <c r="K3468" s="49">
        <v>480</v>
      </c>
      <c r="L3468" s="49">
        <v>437</v>
      </c>
      <c r="M3468" s="49">
        <v>378</v>
      </c>
      <c r="N3468" s="49">
        <v>299</v>
      </c>
      <c r="O3468" s="49">
        <v>289</v>
      </c>
      <c r="P3468" s="49">
        <v>288</v>
      </c>
      <c r="Q3468" s="49">
        <v>357</v>
      </c>
      <c r="R3468" s="49">
        <v>415</v>
      </c>
      <c r="S3468" s="49">
        <v>281</v>
      </c>
      <c r="T3468" s="49">
        <v>248</v>
      </c>
      <c r="U3468" s="49">
        <v>226</v>
      </c>
      <c r="V3468" s="49">
        <v>187</v>
      </c>
    </row>
    <row r="3469" spans="1:22" ht="15.75" customHeight="1">
      <c r="A3469" s="139" t="s">
        <v>793</v>
      </c>
      <c r="B3469" s="139" t="s">
        <v>247</v>
      </c>
      <c r="C3469" s="139" t="s">
        <v>777</v>
      </c>
      <c r="D3469" s="139" t="s">
        <v>633</v>
      </c>
      <c r="E3469" s="139" t="s">
        <v>754</v>
      </c>
      <c r="F3469" s="49">
        <v>0</v>
      </c>
      <c r="G3469" s="49">
        <v>634</v>
      </c>
      <c r="H3469" s="49">
        <v>1260</v>
      </c>
      <c r="I3469" s="49">
        <v>334</v>
      </c>
      <c r="J3469" s="49">
        <v>0</v>
      </c>
      <c r="K3469" s="49">
        <v>374</v>
      </c>
      <c r="L3469" s="49">
        <v>4890</v>
      </c>
      <c r="M3469" s="49">
        <v>587</v>
      </c>
      <c r="N3469" s="49">
        <v>3320</v>
      </c>
      <c r="O3469" s="49">
        <v>3190</v>
      </c>
      <c r="P3469" s="49">
        <v>3330</v>
      </c>
      <c r="Q3469" s="49">
        <v>3200</v>
      </c>
      <c r="R3469" s="49">
        <v>2900</v>
      </c>
      <c r="S3469" s="49">
        <v>2480</v>
      </c>
      <c r="T3469" s="49">
        <v>3210</v>
      </c>
      <c r="U3469" s="49">
        <v>3900</v>
      </c>
      <c r="V3469" s="49">
        <v>4140</v>
      </c>
    </row>
    <row r="3470" spans="1:22" ht="15.75" customHeight="1">
      <c r="A3470" s="139" t="s">
        <v>793</v>
      </c>
      <c r="B3470" s="139" t="s">
        <v>760</v>
      </c>
      <c r="C3470" s="139" t="s">
        <v>777</v>
      </c>
      <c r="D3470" s="139" t="s">
        <v>633</v>
      </c>
      <c r="E3470" s="139" t="s">
        <v>754</v>
      </c>
      <c r="F3470" s="49">
        <v>97300</v>
      </c>
      <c r="G3470" s="49">
        <v>83800</v>
      </c>
      <c r="H3470" s="49">
        <v>87800</v>
      </c>
      <c r="I3470" s="49">
        <v>109000</v>
      </c>
      <c r="J3470" s="49">
        <v>122000</v>
      </c>
      <c r="K3470" s="49">
        <v>117000</v>
      </c>
      <c r="L3470" s="49">
        <v>135000</v>
      </c>
      <c r="M3470" s="49">
        <v>132000</v>
      </c>
      <c r="N3470" s="49">
        <v>137000</v>
      </c>
      <c r="O3470" s="49">
        <v>145000</v>
      </c>
      <c r="P3470" s="49">
        <v>162000</v>
      </c>
      <c r="Q3470" s="49">
        <v>159000</v>
      </c>
      <c r="R3470" s="49">
        <v>184000</v>
      </c>
      <c r="S3470" s="49">
        <v>182000</v>
      </c>
      <c r="T3470" s="49">
        <v>188000</v>
      </c>
      <c r="U3470" s="49">
        <v>196000</v>
      </c>
      <c r="V3470" s="49">
        <v>203000</v>
      </c>
    </row>
    <row r="3471" spans="1:22" ht="15.75" customHeight="1">
      <c r="A3471" s="139" t="s">
        <v>793</v>
      </c>
      <c r="B3471" s="139" t="s">
        <v>284</v>
      </c>
      <c r="C3471" s="139" t="s">
        <v>777</v>
      </c>
      <c r="D3471" s="139" t="s">
        <v>633</v>
      </c>
      <c r="E3471" s="139" t="s">
        <v>754</v>
      </c>
      <c r="F3471" s="49">
        <v>7.6799999999999993E-2</v>
      </c>
      <c r="G3471" s="49">
        <v>0.13</v>
      </c>
      <c r="H3471" s="49">
        <v>0.154</v>
      </c>
      <c r="I3471" s="49">
        <v>0.20399999999999999</v>
      </c>
      <c r="J3471" s="49">
        <v>0.36499999999999999</v>
      </c>
      <c r="K3471" s="49">
        <v>0.375</v>
      </c>
      <c r="L3471" s="49">
        <v>0.373</v>
      </c>
      <c r="M3471" s="49">
        <v>0.35899999999999999</v>
      </c>
      <c r="N3471" s="49">
        <v>0.34499999999999997</v>
      </c>
      <c r="O3471" s="49">
        <v>0.313</v>
      </c>
      <c r="P3471" s="49">
        <v>0.28799999999999998</v>
      </c>
      <c r="Q3471" s="49">
        <v>0.27900000000000003</v>
      </c>
      <c r="R3471" s="49">
        <v>0.29499999999999998</v>
      </c>
      <c r="S3471" s="49">
        <v>0.40400000000000003</v>
      </c>
      <c r="T3471" s="49">
        <v>0.42399999999999999</v>
      </c>
      <c r="U3471" s="49">
        <v>0.44400000000000001</v>
      </c>
      <c r="V3471" s="49">
        <v>0.46400000000000002</v>
      </c>
    </row>
    <row r="3472" spans="1:22" ht="15.75" customHeight="1">
      <c r="A3472" s="139" t="s">
        <v>793</v>
      </c>
      <c r="B3472" s="139" t="s">
        <v>260</v>
      </c>
      <c r="C3472" s="139" t="s">
        <v>777</v>
      </c>
      <c r="D3472" s="139" t="s">
        <v>633</v>
      </c>
      <c r="E3472" s="139" t="s">
        <v>754</v>
      </c>
      <c r="F3472" s="49">
        <v>186</v>
      </c>
      <c r="G3472" s="49">
        <v>205</v>
      </c>
      <c r="H3472" s="49">
        <v>246</v>
      </c>
      <c r="I3472" s="49">
        <v>186</v>
      </c>
      <c r="J3472" s="49">
        <v>208</v>
      </c>
      <c r="K3472" s="49">
        <v>291</v>
      </c>
      <c r="L3472" s="49">
        <v>431</v>
      </c>
      <c r="M3472" s="49">
        <v>645</v>
      </c>
      <c r="N3472" s="49">
        <v>564</v>
      </c>
      <c r="O3472" s="49">
        <v>482</v>
      </c>
      <c r="P3472" s="49">
        <v>645</v>
      </c>
      <c r="Q3472" s="49">
        <v>578</v>
      </c>
      <c r="R3472" s="49">
        <v>595</v>
      </c>
      <c r="S3472" s="49">
        <v>639</v>
      </c>
      <c r="T3472" s="49">
        <v>654</v>
      </c>
      <c r="U3472" s="49">
        <v>700</v>
      </c>
      <c r="V3472" s="49">
        <v>724</v>
      </c>
    </row>
    <row r="3473" spans="1:22" ht="15.75" customHeight="1">
      <c r="A3473" s="139" t="s">
        <v>793</v>
      </c>
      <c r="B3473" s="139" t="s">
        <v>264</v>
      </c>
      <c r="C3473" s="139" t="s">
        <v>777</v>
      </c>
      <c r="D3473" s="139" t="s">
        <v>633</v>
      </c>
      <c r="E3473" s="139" t="s">
        <v>754</v>
      </c>
      <c r="F3473" s="49">
        <v>0</v>
      </c>
      <c r="G3473" s="49">
        <v>0</v>
      </c>
      <c r="H3473" s="49">
        <v>0</v>
      </c>
      <c r="I3473" s="49">
        <v>0</v>
      </c>
      <c r="J3473" s="49">
        <v>0</v>
      </c>
      <c r="K3473" s="49">
        <v>0</v>
      </c>
      <c r="L3473" s="49">
        <v>0</v>
      </c>
      <c r="M3473" s="49">
        <v>0</v>
      </c>
      <c r="N3473" s="49">
        <v>0</v>
      </c>
      <c r="O3473" s="49">
        <v>0</v>
      </c>
      <c r="P3473" s="49">
        <v>0</v>
      </c>
      <c r="Q3473" s="49">
        <v>0</v>
      </c>
      <c r="R3473" s="49">
        <v>0</v>
      </c>
      <c r="S3473" s="49">
        <v>0</v>
      </c>
      <c r="T3473" s="49">
        <v>0</v>
      </c>
      <c r="U3473" s="49">
        <v>0</v>
      </c>
      <c r="V3473" s="49">
        <v>0</v>
      </c>
    </row>
    <row r="3474" spans="1:22" ht="15.75" customHeight="1">
      <c r="A3474" s="139" t="s">
        <v>793</v>
      </c>
      <c r="B3474" s="139" t="s">
        <v>280</v>
      </c>
      <c r="C3474" s="139" t="s">
        <v>777</v>
      </c>
      <c r="D3474" s="139" t="s">
        <v>633</v>
      </c>
      <c r="E3474" s="139" t="s">
        <v>754</v>
      </c>
      <c r="F3474" s="49">
        <v>0.218</v>
      </c>
      <c r="G3474" s="49">
        <v>0.35099999999999998</v>
      </c>
      <c r="H3474" s="49">
        <v>0.42399999999999999</v>
      </c>
      <c r="I3474" s="49">
        <v>0.55900000000000005</v>
      </c>
      <c r="J3474" s="49">
        <v>0.96599999999999997</v>
      </c>
      <c r="K3474" s="49">
        <v>0.99099999999999999</v>
      </c>
      <c r="L3474" s="49">
        <v>0.98399999999999999</v>
      </c>
      <c r="M3474" s="49">
        <v>0.94499999999999995</v>
      </c>
      <c r="N3474" s="49">
        <v>0.90600000000000003</v>
      </c>
      <c r="O3474" s="49">
        <v>0.82099999999999995</v>
      </c>
      <c r="P3474" s="49">
        <v>0.755</v>
      </c>
      <c r="Q3474" s="49">
        <v>0.73199999999999998</v>
      </c>
      <c r="R3474" s="49">
        <v>0.77300000000000002</v>
      </c>
      <c r="S3474" s="49">
        <v>1.06</v>
      </c>
      <c r="T3474" s="49">
        <v>1.1100000000000001</v>
      </c>
      <c r="U3474" s="49">
        <v>1.1599999999999999</v>
      </c>
      <c r="V3474" s="49">
        <v>1.21</v>
      </c>
    </row>
    <row r="3475" spans="1:22" ht="15.75" customHeight="1">
      <c r="A3475" s="139" t="s">
        <v>793</v>
      </c>
      <c r="B3475" s="139" t="s">
        <v>254</v>
      </c>
      <c r="C3475" s="139" t="s">
        <v>777</v>
      </c>
      <c r="D3475" s="139" t="s">
        <v>633</v>
      </c>
      <c r="E3475" s="139" t="s">
        <v>754</v>
      </c>
      <c r="F3475" s="49">
        <v>0.24399999999999999</v>
      </c>
      <c r="G3475" s="49">
        <v>0.27300000000000002</v>
      </c>
      <c r="H3475" s="49">
        <v>0.252</v>
      </c>
      <c r="I3475" s="49">
        <v>0.29299999999999998</v>
      </c>
      <c r="J3475" s="49">
        <v>0.26500000000000001</v>
      </c>
      <c r="K3475" s="49">
        <v>0.28299999999999997</v>
      </c>
      <c r="L3475" s="49">
        <v>0.27200000000000002</v>
      </c>
      <c r="M3475" s="49">
        <v>0.247</v>
      </c>
      <c r="N3475" s="49">
        <v>0.61599999999999999</v>
      </c>
      <c r="O3475" s="49">
        <v>0.56699999999999995</v>
      </c>
      <c r="P3475" s="49">
        <v>0.61599999999999999</v>
      </c>
      <c r="Q3475" s="49">
        <v>0.60799999999999998</v>
      </c>
      <c r="R3475" s="49">
        <v>0.6</v>
      </c>
      <c r="S3475" s="49">
        <v>0.64300000000000002</v>
      </c>
      <c r="T3475" s="49">
        <v>0.67700000000000005</v>
      </c>
      <c r="U3475" s="49">
        <v>0.71199999999999997</v>
      </c>
      <c r="V3475" s="49">
        <v>0.747</v>
      </c>
    </row>
    <row r="3476" spans="1:22" ht="15.75" customHeight="1">
      <c r="A3476" s="139" t="s">
        <v>793</v>
      </c>
      <c r="B3476" s="139" t="s">
        <v>278</v>
      </c>
      <c r="C3476" s="139" t="s">
        <v>777</v>
      </c>
      <c r="D3476" s="139" t="s">
        <v>633</v>
      </c>
      <c r="E3476" s="139" t="s">
        <v>754</v>
      </c>
      <c r="F3476" s="49">
        <v>987</v>
      </c>
      <c r="G3476" s="49">
        <v>799</v>
      </c>
      <c r="H3476" s="49">
        <v>631</v>
      </c>
      <c r="I3476" s="49">
        <v>799</v>
      </c>
      <c r="J3476" s="49">
        <v>520</v>
      </c>
      <c r="K3476" s="49">
        <v>506</v>
      </c>
      <c r="L3476" s="49">
        <v>335</v>
      </c>
      <c r="M3476" s="49">
        <v>704</v>
      </c>
      <c r="N3476" s="49">
        <v>251</v>
      </c>
      <c r="O3476" s="49">
        <v>214</v>
      </c>
      <c r="P3476" s="49">
        <v>360</v>
      </c>
      <c r="Q3476" s="49">
        <v>417</v>
      </c>
      <c r="R3476" s="49">
        <v>538</v>
      </c>
      <c r="S3476" s="49">
        <v>200</v>
      </c>
      <c r="T3476" s="49">
        <v>111</v>
      </c>
      <c r="U3476" s="49">
        <v>57.6</v>
      </c>
      <c r="V3476" s="49">
        <v>53</v>
      </c>
    </row>
    <row r="3477" spans="1:22" ht="15.75" customHeight="1">
      <c r="A3477" s="139" t="s">
        <v>793</v>
      </c>
      <c r="B3477" s="139" t="s">
        <v>252</v>
      </c>
      <c r="C3477" s="139" t="s">
        <v>777</v>
      </c>
      <c r="D3477" s="139" t="s">
        <v>633</v>
      </c>
      <c r="E3477" s="139" t="s">
        <v>754</v>
      </c>
      <c r="F3477" s="49">
        <v>24.9</v>
      </c>
      <c r="G3477" s="49">
        <v>24.2</v>
      </c>
      <c r="H3477" s="49">
        <v>24.6</v>
      </c>
      <c r="I3477" s="49">
        <v>25</v>
      </c>
      <c r="J3477" s="49">
        <v>25</v>
      </c>
      <c r="K3477" s="49">
        <v>24.8</v>
      </c>
      <c r="L3477" s="49">
        <v>24.4</v>
      </c>
      <c r="M3477" s="49">
        <v>24.5</v>
      </c>
      <c r="N3477" s="49">
        <v>24.3</v>
      </c>
      <c r="O3477" s="49">
        <v>24.2</v>
      </c>
      <c r="P3477" s="49">
        <v>24.2</v>
      </c>
      <c r="Q3477" s="49">
        <v>25.3</v>
      </c>
      <c r="R3477" s="49">
        <v>23.2</v>
      </c>
      <c r="S3477" s="49">
        <v>24.2</v>
      </c>
      <c r="T3477" s="49">
        <v>24.1</v>
      </c>
      <c r="U3477" s="49">
        <v>24.1</v>
      </c>
      <c r="V3477" s="49">
        <v>24</v>
      </c>
    </row>
    <row r="3478" spans="1:22" ht="15.75" customHeight="1">
      <c r="A3478" s="139" t="s">
        <v>793</v>
      </c>
      <c r="B3478" s="139" t="s">
        <v>249</v>
      </c>
      <c r="C3478" s="139" t="s">
        <v>777</v>
      </c>
      <c r="D3478" s="139" t="s">
        <v>633</v>
      </c>
      <c r="E3478" s="139" t="s">
        <v>754</v>
      </c>
      <c r="F3478" s="49">
        <v>0.219</v>
      </c>
      <c r="G3478" s="49">
        <v>0.214</v>
      </c>
      <c r="H3478" s="49">
        <v>0.22</v>
      </c>
      <c r="I3478" s="49">
        <v>1.3</v>
      </c>
      <c r="J3478" s="49">
        <v>1.1399999999999999</v>
      </c>
      <c r="K3478" s="49">
        <v>1.17</v>
      </c>
      <c r="L3478" s="49">
        <v>0.32100000000000001</v>
      </c>
      <c r="M3478" s="49">
        <v>1.25</v>
      </c>
      <c r="N3478" s="49">
        <v>1.19</v>
      </c>
      <c r="O3478" s="49">
        <v>0.85</v>
      </c>
      <c r="P3478" s="49">
        <v>0.434</v>
      </c>
      <c r="Q3478" s="49">
        <v>0.91600000000000004</v>
      </c>
      <c r="R3478" s="49">
        <v>0.92100000000000004</v>
      </c>
      <c r="S3478" s="49">
        <v>1.1399999999999999</v>
      </c>
      <c r="T3478" s="49">
        <v>1.2</v>
      </c>
      <c r="U3478" s="49">
        <v>1.26</v>
      </c>
      <c r="V3478" s="49">
        <v>1.31</v>
      </c>
    </row>
    <row r="3479" spans="1:22" ht="15.75" customHeight="1">
      <c r="A3479" s="139" t="s">
        <v>793</v>
      </c>
      <c r="B3479" s="139" t="s">
        <v>270</v>
      </c>
      <c r="C3479" s="139" t="s">
        <v>777</v>
      </c>
      <c r="D3479" s="139" t="s">
        <v>633</v>
      </c>
      <c r="E3479" s="139" t="s">
        <v>754</v>
      </c>
      <c r="F3479" s="49">
        <v>3.9100000000000002E-4</v>
      </c>
      <c r="G3479" s="49">
        <v>2.03E-4</v>
      </c>
      <c r="H3479" s="49">
        <v>1.9900000000000001E-4</v>
      </c>
      <c r="I3479" s="49">
        <v>79.900000000000006</v>
      </c>
      <c r="J3479" s="49">
        <v>150</v>
      </c>
      <c r="K3479" s="49">
        <v>244</v>
      </c>
      <c r="L3479" s="49">
        <v>261</v>
      </c>
      <c r="M3479" s="49">
        <v>279</v>
      </c>
      <c r="N3479" s="49">
        <v>293</v>
      </c>
      <c r="O3479" s="49">
        <v>422</v>
      </c>
      <c r="P3479" s="49">
        <v>576</v>
      </c>
      <c r="Q3479" s="49">
        <v>634</v>
      </c>
      <c r="R3479" s="49">
        <v>538</v>
      </c>
      <c r="S3479" s="49">
        <v>618</v>
      </c>
      <c r="T3479" s="49">
        <v>667</v>
      </c>
      <c r="U3479" s="49">
        <v>715</v>
      </c>
      <c r="V3479" s="49">
        <v>763</v>
      </c>
    </row>
    <row r="3480" spans="1:22" ht="15.75" customHeight="1">
      <c r="A3480" s="139" t="s">
        <v>793</v>
      </c>
      <c r="B3480" s="139" t="s">
        <v>258</v>
      </c>
      <c r="C3480" s="139" t="s">
        <v>777</v>
      </c>
      <c r="D3480" s="139" t="s">
        <v>633</v>
      </c>
      <c r="E3480" s="139" t="s">
        <v>754</v>
      </c>
      <c r="F3480" s="49">
        <v>198</v>
      </c>
      <c r="G3480" s="49">
        <v>166</v>
      </c>
      <c r="H3480" s="49">
        <v>164</v>
      </c>
      <c r="I3480" s="49">
        <v>173</v>
      </c>
      <c r="J3480" s="49">
        <v>2030</v>
      </c>
      <c r="K3480" s="49">
        <v>2130</v>
      </c>
      <c r="L3480" s="49">
        <v>4060</v>
      </c>
      <c r="M3480" s="49">
        <v>2050</v>
      </c>
      <c r="N3480" s="49">
        <v>2080</v>
      </c>
      <c r="O3480" s="49">
        <v>2210</v>
      </c>
      <c r="P3480" s="49">
        <v>4280</v>
      </c>
      <c r="Q3480" s="49">
        <v>2390</v>
      </c>
      <c r="R3480" s="49">
        <v>2500</v>
      </c>
      <c r="S3480" s="49">
        <v>3640</v>
      </c>
      <c r="T3480" s="49">
        <v>3890</v>
      </c>
      <c r="U3480" s="49">
        <v>4140</v>
      </c>
      <c r="V3480" s="49">
        <v>4390</v>
      </c>
    </row>
    <row r="3481" spans="1:22" ht="15.75" customHeight="1">
      <c r="A3481" s="139" t="s">
        <v>793</v>
      </c>
      <c r="B3481" s="139" t="s">
        <v>262</v>
      </c>
      <c r="C3481" s="139" t="s">
        <v>777</v>
      </c>
      <c r="D3481" s="139" t="s">
        <v>633</v>
      </c>
      <c r="E3481" s="139" t="s">
        <v>754</v>
      </c>
      <c r="F3481" s="49">
        <v>5.5599999999999997E-2</v>
      </c>
      <c r="G3481" s="49">
        <v>7.3499999999999996E-2</v>
      </c>
      <c r="H3481" s="49">
        <v>7.0300000000000001E-2</v>
      </c>
      <c r="I3481" s="49">
        <v>0.80400000000000005</v>
      </c>
      <c r="J3481" s="49">
        <v>0.68799999999999994</v>
      </c>
      <c r="K3481" s="49">
        <v>0.71499999999999997</v>
      </c>
      <c r="L3481" s="49">
        <v>8.6400000000000005E-2</v>
      </c>
      <c r="M3481" s="49">
        <v>0.747</v>
      </c>
      <c r="N3481" s="49">
        <v>0.7</v>
      </c>
      <c r="O3481" s="49">
        <v>0.44500000000000001</v>
      </c>
      <c r="P3481" s="49">
        <v>0.109</v>
      </c>
      <c r="Q3481" s="49">
        <v>0.46400000000000002</v>
      </c>
      <c r="R3481" s="49">
        <v>0.46600000000000003</v>
      </c>
      <c r="S3481" s="49">
        <v>0.61199999999999999</v>
      </c>
      <c r="T3481" s="49">
        <v>0.64300000000000002</v>
      </c>
      <c r="U3481" s="49">
        <v>0.67400000000000004</v>
      </c>
      <c r="V3481" s="49">
        <v>0.70499999999999996</v>
      </c>
    </row>
    <row r="3482" spans="1:22" ht="15.75" customHeight="1">
      <c r="A3482" s="139" t="s">
        <v>793</v>
      </c>
      <c r="B3482" s="139" t="s">
        <v>268</v>
      </c>
      <c r="C3482" s="139" t="s">
        <v>777</v>
      </c>
      <c r="D3482" s="139" t="s">
        <v>633</v>
      </c>
      <c r="E3482" s="139" t="s">
        <v>754</v>
      </c>
      <c r="F3482" s="49">
        <v>502</v>
      </c>
      <c r="G3482" s="49">
        <v>345</v>
      </c>
      <c r="H3482" s="49">
        <v>451</v>
      </c>
      <c r="I3482" s="49">
        <v>396</v>
      </c>
      <c r="J3482" s="49">
        <v>392</v>
      </c>
      <c r="K3482" s="49">
        <v>249</v>
      </c>
      <c r="L3482" s="49">
        <v>169</v>
      </c>
      <c r="M3482" s="49">
        <v>147</v>
      </c>
      <c r="N3482" s="49">
        <v>172</v>
      </c>
      <c r="O3482" s="49">
        <v>139</v>
      </c>
      <c r="P3482" s="49">
        <v>165</v>
      </c>
      <c r="Q3482" s="49">
        <v>180</v>
      </c>
      <c r="R3482" s="49">
        <v>154</v>
      </c>
      <c r="S3482" s="49">
        <v>187</v>
      </c>
      <c r="T3482" s="49">
        <v>187</v>
      </c>
      <c r="U3482" s="49">
        <v>72.8</v>
      </c>
      <c r="V3482" s="49">
        <v>49.9</v>
      </c>
    </row>
    <row r="3483" spans="1:22" ht="15.75" customHeight="1">
      <c r="A3483" s="139" t="s">
        <v>793</v>
      </c>
      <c r="B3483" s="139" t="s">
        <v>274</v>
      </c>
      <c r="C3483" s="139" t="s">
        <v>777</v>
      </c>
      <c r="D3483" s="139" t="s">
        <v>633</v>
      </c>
      <c r="E3483" s="139" t="s">
        <v>754</v>
      </c>
      <c r="F3483" s="49">
        <v>6910</v>
      </c>
      <c r="G3483" s="49">
        <v>6940</v>
      </c>
      <c r="H3483" s="49">
        <v>5770</v>
      </c>
      <c r="I3483" s="49">
        <v>5000</v>
      </c>
      <c r="J3483" s="49">
        <v>5140</v>
      </c>
      <c r="K3483" s="49">
        <v>5960</v>
      </c>
      <c r="L3483" s="49">
        <v>4680</v>
      </c>
      <c r="M3483" s="49">
        <v>4970</v>
      </c>
      <c r="N3483" s="49">
        <v>5340</v>
      </c>
      <c r="O3483" s="49">
        <v>7510</v>
      </c>
      <c r="P3483" s="49">
        <v>5800</v>
      </c>
      <c r="Q3483" s="49">
        <v>4160</v>
      </c>
      <c r="R3483" s="49">
        <v>3530</v>
      </c>
      <c r="S3483" s="49">
        <v>3110</v>
      </c>
      <c r="T3483" s="49">
        <v>3660</v>
      </c>
      <c r="U3483" s="49">
        <v>3530</v>
      </c>
      <c r="V3483" s="49">
        <v>3380</v>
      </c>
    </row>
    <row r="3484" spans="1:22" ht="15.75" customHeight="1">
      <c r="A3484" s="139" t="s">
        <v>793</v>
      </c>
      <c r="B3484" s="139" t="s">
        <v>256</v>
      </c>
      <c r="C3484" s="139" t="s">
        <v>777</v>
      </c>
      <c r="D3484" s="139" t="s">
        <v>633</v>
      </c>
      <c r="E3484" s="139" t="s">
        <v>754</v>
      </c>
      <c r="F3484" s="49">
        <v>2.06E-2</v>
      </c>
      <c r="G3484" s="49">
        <v>2.0299999999999999E-2</v>
      </c>
      <c r="H3484" s="49">
        <v>0.02</v>
      </c>
      <c r="I3484" s="49">
        <v>1.9699999999999999E-2</v>
      </c>
      <c r="J3484" s="49">
        <v>1.95E-2</v>
      </c>
      <c r="K3484" s="49">
        <v>1.9199999999999998E-2</v>
      </c>
      <c r="L3484" s="49">
        <v>1.89E-2</v>
      </c>
      <c r="M3484" s="49">
        <v>3.69</v>
      </c>
      <c r="N3484" s="49">
        <v>3.69</v>
      </c>
      <c r="O3484" s="49">
        <v>3.68</v>
      </c>
      <c r="P3484" s="49">
        <v>3.68</v>
      </c>
      <c r="Q3484" s="49">
        <v>3.68</v>
      </c>
      <c r="R3484" s="49">
        <v>3.68</v>
      </c>
      <c r="S3484" s="49">
        <v>3.68</v>
      </c>
      <c r="T3484" s="49">
        <v>1.66E-2</v>
      </c>
      <c r="U3484" s="49">
        <v>3.93</v>
      </c>
      <c r="V3484" s="49">
        <v>4.2</v>
      </c>
    </row>
    <row r="3485" spans="1:22" ht="15.75" customHeight="1">
      <c r="A3485" s="139" t="s">
        <v>793</v>
      </c>
      <c r="B3485" s="139" t="s">
        <v>276</v>
      </c>
      <c r="C3485" s="139" t="s">
        <v>777</v>
      </c>
      <c r="D3485" s="139" t="s">
        <v>633</v>
      </c>
      <c r="E3485" s="139" t="s">
        <v>754</v>
      </c>
      <c r="F3485" s="49">
        <v>708</v>
      </c>
      <c r="G3485" s="49">
        <v>583</v>
      </c>
      <c r="H3485" s="49">
        <v>686</v>
      </c>
      <c r="I3485" s="49">
        <v>733</v>
      </c>
      <c r="J3485" s="49">
        <v>623</v>
      </c>
      <c r="K3485" s="49">
        <v>528</v>
      </c>
      <c r="L3485" s="49">
        <v>528</v>
      </c>
      <c r="M3485" s="49">
        <v>524</v>
      </c>
      <c r="N3485" s="49">
        <v>444</v>
      </c>
      <c r="O3485" s="49">
        <v>396</v>
      </c>
      <c r="P3485" s="49">
        <v>345</v>
      </c>
      <c r="Q3485" s="49">
        <v>301</v>
      </c>
      <c r="R3485" s="49">
        <v>315</v>
      </c>
      <c r="S3485" s="49">
        <v>348</v>
      </c>
      <c r="T3485" s="49">
        <v>466</v>
      </c>
      <c r="U3485" s="49">
        <v>277</v>
      </c>
      <c r="V3485" s="49">
        <v>249</v>
      </c>
    </row>
    <row r="3486" spans="1:22" ht="15.75" customHeight="1">
      <c r="A3486" s="139" t="s">
        <v>793</v>
      </c>
      <c r="B3486" s="139" t="s">
        <v>266</v>
      </c>
      <c r="C3486" s="139" t="s">
        <v>777</v>
      </c>
      <c r="D3486" s="139" t="s">
        <v>633</v>
      </c>
      <c r="E3486" s="139" t="s">
        <v>754</v>
      </c>
      <c r="F3486" s="49">
        <v>0.64</v>
      </c>
      <c r="G3486" s="49">
        <v>0.61199999999999999</v>
      </c>
      <c r="H3486" s="49">
        <v>0.27</v>
      </c>
      <c r="I3486" s="49">
        <v>0.27400000000000002</v>
      </c>
      <c r="J3486" s="49">
        <v>0.20599999999999999</v>
      </c>
      <c r="K3486" s="49">
        <v>0.25900000000000001</v>
      </c>
      <c r="L3486" s="49">
        <v>0.26</v>
      </c>
      <c r="M3486" s="49">
        <v>0.20300000000000001</v>
      </c>
      <c r="N3486" s="49">
        <v>0.2</v>
      </c>
      <c r="O3486" s="49">
        <v>0.185</v>
      </c>
      <c r="P3486" s="49">
        <v>0.16200000000000001</v>
      </c>
      <c r="Q3486" s="49">
        <v>0.153</v>
      </c>
      <c r="R3486" s="49">
        <v>0.14499999999999999</v>
      </c>
      <c r="S3486" s="49">
        <v>2.9499999999999998E-2</v>
      </c>
      <c r="T3486" s="49">
        <v>0</v>
      </c>
      <c r="U3486" s="49">
        <v>0</v>
      </c>
      <c r="V3486" s="49">
        <v>0</v>
      </c>
    </row>
    <row r="3487" spans="1:22" ht="15.75" customHeight="1">
      <c r="A3487" s="139" t="s">
        <v>793</v>
      </c>
      <c r="B3487" s="139" t="s">
        <v>272</v>
      </c>
      <c r="C3487" s="139" t="s">
        <v>777</v>
      </c>
      <c r="D3487" s="139" t="s">
        <v>633</v>
      </c>
      <c r="E3487" s="139" t="s">
        <v>754</v>
      </c>
      <c r="F3487" s="49">
        <v>6.2700000000000006E-5</v>
      </c>
      <c r="G3487" s="49">
        <v>5.2599999999999998E-5</v>
      </c>
      <c r="H3487" s="49">
        <v>5.0300000000000003E-5</v>
      </c>
      <c r="I3487" s="49">
        <v>5.02E-5</v>
      </c>
      <c r="J3487" s="49">
        <v>5.3499999999999999E-5</v>
      </c>
      <c r="K3487" s="49">
        <v>5.6100000000000002E-5</v>
      </c>
      <c r="L3487" s="49">
        <v>5.8999999999999998E-5</v>
      </c>
      <c r="M3487" s="49">
        <v>6.1799999999999998E-5</v>
      </c>
      <c r="N3487" s="49">
        <v>6.4700000000000001E-5</v>
      </c>
      <c r="O3487" s="49">
        <v>6.7600000000000003E-5</v>
      </c>
      <c r="P3487" s="49">
        <v>7.0400000000000004E-5</v>
      </c>
      <c r="Q3487" s="49">
        <v>5.3000000000000001E-5</v>
      </c>
      <c r="R3487" s="49">
        <v>5.1600000000000001E-5</v>
      </c>
      <c r="S3487" s="49">
        <v>5.02E-5</v>
      </c>
      <c r="T3487" s="49">
        <v>4.8900000000000003E-5</v>
      </c>
      <c r="U3487" s="49">
        <v>4.7500000000000003E-5</v>
      </c>
      <c r="V3487" s="49">
        <v>4.6100000000000002E-5</v>
      </c>
    </row>
    <row r="3488" spans="1:22" ht="15.75" customHeight="1">
      <c r="A3488" s="139" t="s">
        <v>793</v>
      </c>
      <c r="B3488" s="139" t="s">
        <v>294</v>
      </c>
      <c r="C3488" s="139" t="s">
        <v>777</v>
      </c>
      <c r="D3488" s="139" t="s">
        <v>633</v>
      </c>
      <c r="E3488" s="139" t="s">
        <v>754</v>
      </c>
      <c r="F3488" s="49">
        <v>6.3700000000000007E-2</v>
      </c>
      <c r="G3488" s="49">
        <v>0.10299999999999999</v>
      </c>
      <c r="H3488" s="49">
        <v>0.127</v>
      </c>
      <c r="I3488" s="49">
        <v>0.161</v>
      </c>
      <c r="J3488" s="49">
        <v>0.28499999999999998</v>
      </c>
      <c r="K3488" s="49">
        <v>0.29199999999999998</v>
      </c>
      <c r="L3488" s="49">
        <v>0.28999999999999998</v>
      </c>
      <c r="M3488" s="49">
        <v>0.27800000000000002</v>
      </c>
      <c r="N3488" s="49">
        <v>0.26700000000000002</v>
      </c>
      <c r="O3488" s="49">
        <v>0.24199999999999999</v>
      </c>
      <c r="P3488" s="49">
        <v>0.222</v>
      </c>
      <c r="Q3488" s="49">
        <v>0.216</v>
      </c>
      <c r="R3488" s="49">
        <v>0.22800000000000001</v>
      </c>
      <c r="S3488" s="49">
        <v>0.312</v>
      </c>
      <c r="T3488" s="49">
        <v>0.32700000000000001</v>
      </c>
      <c r="U3488" s="49">
        <v>0.34300000000000003</v>
      </c>
      <c r="V3488" s="49">
        <v>0.35799999999999998</v>
      </c>
    </row>
    <row r="3489" spans="1:22" ht="15.75" customHeight="1">
      <c r="A3489" s="139" t="s">
        <v>793</v>
      </c>
      <c r="B3489" s="139" t="s">
        <v>290</v>
      </c>
      <c r="C3489" s="139" t="s">
        <v>777</v>
      </c>
      <c r="D3489" s="139" t="s">
        <v>633</v>
      </c>
      <c r="E3489" s="139" t="s">
        <v>754</v>
      </c>
      <c r="F3489" s="49">
        <v>6300</v>
      </c>
      <c r="G3489" s="49">
        <v>5760</v>
      </c>
      <c r="H3489" s="49">
        <v>5810</v>
      </c>
      <c r="I3489" s="49">
        <v>5470</v>
      </c>
      <c r="J3489" s="49">
        <v>5110</v>
      </c>
      <c r="K3489" s="49">
        <v>4760</v>
      </c>
      <c r="L3489" s="49">
        <v>5540</v>
      </c>
      <c r="M3489" s="49">
        <v>5420</v>
      </c>
      <c r="N3489" s="49">
        <v>5540</v>
      </c>
      <c r="O3489" s="49">
        <v>4240</v>
      </c>
      <c r="P3489" s="49">
        <v>4710</v>
      </c>
      <c r="Q3489" s="49">
        <v>4230</v>
      </c>
      <c r="R3489" s="49">
        <v>4510</v>
      </c>
      <c r="S3489" s="49">
        <v>5060</v>
      </c>
      <c r="T3489" s="49">
        <v>5420</v>
      </c>
      <c r="U3489" s="49">
        <v>5310</v>
      </c>
      <c r="V3489" s="49">
        <v>5020</v>
      </c>
    </row>
    <row r="3490" spans="1:22" ht="15.75" customHeight="1">
      <c r="A3490" s="139" t="s">
        <v>793</v>
      </c>
      <c r="B3490" s="139" t="s">
        <v>564</v>
      </c>
      <c r="C3490" s="139" t="s">
        <v>777</v>
      </c>
      <c r="D3490" s="139" t="s">
        <v>633</v>
      </c>
      <c r="E3490" s="139" t="s">
        <v>754</v>
      </c>
      <c r="F3490" s="49">
        <v>3.96</v>
      </c>
      <c r="G3490" s="49">
        <v>4.45</v>
      </c>
      <c r="H3490" s="49">
        <v>4.45</v>
      </c>
      <c r="I3490" s="49">
        <v>3.92</v>
      </c>
      <c r="J3490" s="49">
        <v>3.39</v>
      </c>
      <c r="K3490" s="49">
        <v>6.13</v>
      </c>
      <c r="L3490" s="49">
        <v>5.83</v>
      </c>
      <c r="M3490" s="49">
        <v>4.1500000000000004</v>
      </c>
      <c r="N3490" s="49">
        <v>3.35</v>
      </c>
      <c r="O3490" s="49">
        <v>2.92</v>
      </c>
      <c r="P3490" s="49">
        <v>2.9</v>
      </c>
      <c r="Q3490" s="49">
        <v>2.92</v>
      </c>
      <c r="R3490" s="49">
        <v>2.2799999999999998</v>
      </c>
      <c r="S3490" s="49">
        <v>1.79</v>
      </c>
      <c r="T3490" s="49">
        <v>1.47</v>
      </c>
      <c r="U3490" s="49">
        <v>1.0900000000000001</v>
      </c>
      <c r="V3490" s="49">
        <v>0.95</v>
      </c>
    </row>
    <row r="3491" spans="1:22" ht="15.75" customHeight="1">
      <c r="A3491" s="139" t="s">
        <v>793</v>
      </c>
      <c r="B3491" s="139" t="s">
        <v>298</v>
      </c>
      <c r="C3491" s="139" t="s">
        <v>777</v>
      </c>
      <c r="D3491" s="139" t="s">
        <v>633</v>
      </c>
      <c r="E3491" s="139" t="s">
        <v>754</v>
      </c>
      <c r="F3491" s="49">
        <v>539</v>
      </c>
      <c r="G3491" s="49">
        <v>440</v>
      </c>
      <c r="H3491" s="49">
        <v>288</v>
      </c>
      <c r="I3491" s="49">
        <v>553</v>
      </c>
      <c r="J3491" s="49">
        <v>438</v>
      </c>
      <c r="K3491" s="49">
        <v>346</v>
      </c>
      <c r="L3491" s="49">
        <v>256</v>
      </c>
      <c r="M3491" s="49">
        <v>521</v>
      </c>
      <c r="N3491" s="49">
        <v>735</v>
      </c>
      <c r="O3491" s="49">
        <v>148</v>
      </c>
      <c r="P3491" s="49">
        <v>151</v>
      </c>
      <c r="Q3491" s="49">
        <v>180</v>
      </c>
      <c r="R3491" s="49">
        <v>213</v>
      </c>
      <c r="S3491" s="49">
        <v>213</v>
      </c>
      <c r="T3491" s="49">
        <v>125</v>
      </c>
      <c r="U3491" s="49">
        <v>124</v>
      </c>
      <c r="V3491" s="49">
        <v>95.1</v>
      </c>
    </row>
    <row r="3492" spans="1:22" ht="15.75" customHeight="1">
      <c r="A3492" s="139" t="s">
        <v>793</v>
      </c>
      <c r="B3492" s="139" t="s">
        <v>300</v>
      </c>
      <c r="C3492" s="139" t="s">
        <v>777</v>
      </c>
      <c r="D3492" s="139" t="s">
        <v>633</v>
      </c>
      <c r="E3492" s="139" t="s">
        <v>754</v>
      </c>
      <c r="F3492" s="49">
        <v>39700</v>
      </c>
      <c r="G3492" s="49">
        <v>29200</v>
      </c>
      <c r="H3492" s="49">
        <v>28700</v>
      </c>
      <c r="I3492" s="49">
        <v>48500</v>
      </c>
      <c r="J3492" s="49">
        <v>50400</v>
      </c>
      <c r="K3492" s="49">
        <v>38900</v>
      </c>
      <c r="L3492" s="49">
        <v>52300</v>
      </c>
      <c r="M3492" s="49">
        <v>61800</v>
      </c>
      <c r="N3492" s="49">
        <v>67600</v>
      </c>
      <c r="O3492" s="49">
        <v>77200</v>
      </c>
      <c r="P3492" s="49">
        <v>95200</v>
      </c>
      <c r="Q3492" s="49">
        <v>94700</v>
      </c>
      <c r="R3492" s="49">
        <v>121000</v>
      </c>
      <c r="S3492" s="49">
        <v>109000</v>
      </c>
      <c r="T3492" s="49">
        <v>116000</v>
      </c>
      <c r="U3492" s="49">
        <v>123000</v>
      </c>
      <c r="V3492" s="49">
        <v>130000</v>
      </c>
    </row>
    <row r="3493" spans="1:22" ht="15.75" customHeight="1">
      <c r="A3493" s="139" t="s">
        <v>793</v>
      </c>
      <c r="B3493" s="139" t="s">
        <v>312</v>
      </c>
      <c r="C3493" s="139" t="s">
        <v>777</v>
      </c>
      <c r="D3493" s="139" t="s">
        <v>633</v>
      </c>
      <c r="E3493" s="139" t="s">
        <v>754</v>
      </c>
      <c r="F3493" s="49">
        <v>179</v>
      </c>
      <c r="G3493" s="49">
        <v>265</v>
      </c>
      <c r="H3493" s="49">
        <v>518</v>
      </c>
      <c r="I3493" s="49">
        <v>179</v>
      </c>
      <c r="J3493" s="49">
        <v>56.7</v>
      </c>
      <c r="K3493" s="49">
        <v>76.3</v>
      </c>
      <c r="L3493" s="49">
        <v>87.5</v>
      </c>
      <c r="M3493" s="49">
        <v>128</v>
      </c>
      <c r="N3493" s="49">
        <v>133</v>
      </c>
      <c r="O3493" s="49">
        <v>158</v>
      </c>
      <c r="P3493" s="49">
        <v>168</v>
      </c>
      <c r="Q3493" s="49">
        <v>229</v>
      </c>
      <c r="R3493" s="49">
        <v>219</v>
      </c>
      <c r="S3493" s="49">
        <v>153</v>
      </c>
      <c r="T3493" s="49">
        <v>149</v>
      </c>
      <c r="U3493" s="49">
        <v>145</v>
      </c>
      <c r="V3493" s="49">
        <v>141</v>
      </c>
    </row>
    <row r="3494" spans="1:22" ht="15.75" customHeight="1">
      <c r="A3494" s="139" t="s">
        <v>793</v>
      </c>
      <c r="B3494" s="139" t="s">
        <v>288</v>
      </c>
      <c r="C3494" s="139" t="s">
        <v>777</v>
      </c>
      <c r="D3494" s="139" t="s">
        <v>633</v>
      </c>
      <c r="E3494" s="139" t="s">
        <v>754</v>
      </c>
      <c r="F3494" s="49">
        <v>6400</v>
      </c>
      <c r="G3494" s="49">
        <v>6020</v>
      </c>
      <c r="H3494" s="49">
        <v>5490</v>
      </c>
      <c r="I3494" s="49">
        <v>5280</v>
      </c>
      <c r="J3494" s="49">
        <v>5470</v>
      </c>
      <c r="K3494" s="49">
        <v>5610</v>
      </c>
      <c r="L3494" s="49">
        <v>5690</v>
      </c>
      <c r="M3494" s="49">
        <v>5670</v>
      </c>
      <c r="N3494" s="49">
        <v>5860</v>
      </c>
      <c r="O3494" s="49">
        <v>5920</v>
      </c>
      <c r="P3494" s="49">
        <v>5040</v>
      </c>
      <c r="Q3494" s="49">
        <v>4630</v>
      </c>
      <c r="R3494" s="49">
        <v>4530</v>
      </c>
      <c r="S3494" s="49">
        <v>4750</v>
      </c>
      <c r="T3494" s="49">
        <v>4630</v>
      </c>
      <c r="U3494" s="49">
        <v>4520</v>
      </c>
      <c r="V3494" s="49">
        <v>4410</v>
      </c>
    </row>
    <row r="3495" spans="1:22" ht="15.75" customHeight="1">
      <c r="A3495" s="139" t="s">
        <v>793</v>
      </c>
      <c r="B3495" s="139" t="s">
        <v>308</v>
      </c>
      <c r="C3495" s="139" t="s">
        <v>777</v>
      </c>
      <c r="D3495" s="139" t="s">
        <v>633</v>
      </c>
      <c r="E3495" s="139" t="s">
        <v>754</v>
      </c>
      <c r="F3495" s="49">
        <v>832</v>
      </c>
      <c r="G3495" s="49">
        <v>899</v>
      </c>
      <c r="H3495" s="49">
        <v>901</v>
      </c>
      <c r="I3495" s="49">
        <v>1110</v>
      </c>
      <c r="J3495" s="49">
        <v>894</v>
      </c>
      <c r="K3495" s="49">
        <v>840</v>
      </c>
      <c r="L3495" s="49">
        <v>799</v>
      </c>
      <c r="M3495" s="49">
        <v>918</v>
      </c>
      <c r="N3495" s="49">
        <v>860</v>
      </c>
      <c r="O3495" s="49">
        <v>745</v>
      </c>
      <c r="P3495" s="49">
        <v>729</v>
      </c>
      <c r="Q3495" s="49">
        <v>692</v>
      </c>
      <c r="R3495" s="49">
        <v>692</v>
      </c>
      <c r="S3495" s="49">
        <v>693</v>
      </c>
      <c r="T3495" s="49">
        <v>672</v>
      </c>
      <c r="U3495" s="49">
        <v>651</v>
      </c>
      <c r="V3495" s="49">
        <v>629</v>
      </c>
    </row>
    <row r="3496" spans="1:22" ht="15.75" customHeight="1">
      <c r="A3496" s="139" t="s">
        <v>793</v>
      </c>
      <c r="B3496" s="139" t="s">
        <v>306</v>
      </c>
      <c r="C3496" s="139" t="s">
        <v>777</v>
      </c>
      <c r="D3496" s="139" t="s">
        <v>633</v>
      </c>
      <c r="E3496" s="139" t="s">
        <v>754</v>
      </c>
      <c r="F3496" s="49">
        <v>242</v>
      </c>
      <c r="G3496" s="49">
        <v>0</v>
      </c>
      <c r="H3496" s="49">
        <v>0</v>
      </c>
      <c r="I3496" s="49">
        <v>0</v>
      </c>
      <c r="J3496" s="49">
        <v>0</v>
      </c>
      <c r="K3496" s="49">
        <v>0</v>
      </c>
      <c r="L3496" s="49">
        <v>0</v>
      </c>
      <c r="M3496" s="49">
        <v>0</v>
      </c>
      <c r="N3496" s="49">
        <v>0</v>
      </c>
      <c r="O3496" s="49">
        <v>0</v>
      </c>
      <c r="P3496" s="49">
        <v>0</v>
      </c>
      <c r="Q3496" s="49">
        <v>0</v>
      </c>
      <c r="R3496" s="49">
        <v>0</v>
      </c>
      <c r="S3496" s="49">
        <v>0</v>
      </c>
      <c r="T3496" s="49">
        <v>0</v>
      </c>
      <c r="U3496" s="49">
        <v>0</v>
      </c>
      <c r="V3496" s="49">
        <v>0</v>
      </c>
    </row>
    <row r="3497" spans="1:22" ht="15.75" customHeight="1">
      <c r="A3497" s="139" t="s">
        <v>793</v>
      </c>
      <c r="B3497" s="139" t="s">
        <v>302</v>
      </c>
      <c r="C3497" s="139" t="s">
        <v>777</v>
      </c>
      <c r="D3497" s="139" t="s">
        <v>633</v>
      </c>
      <c r="E3497" s="139" t="s">
        <v>754</v>
      </c>
      <c r="F3497" s="49">
        <v>1240</v>
      </c>
      <c r="G3497" s="49">
        <v>957</v>
      </c>
      <c r="H3497" s="49">
        <v>1340</v>
      </c>
      <c r="I3497" s="49">
        <v>1240</v>
      </c>
      <c r="J3497" s="49">
        <v>1220</v>
      </c>
      <c r="K3497" s="49">
        <v>1000</v>
      </c>
      <c r="L3497" s="49">
        <v>768</v>
      </c>
      <c r="M3497" s="49">
        <v>770</v>
      </c>
      <c r="N3497" s="49">
        <v>753</v>
      </c>
      <c r="O3497" s="49">
        <v>1410</v>
      </c>
      <c r="P3497" s="49">
        <v>1610</v>
      </c>
      <c r="Q3497" s="49">
        <v>1910</v>
      </c>
      <c r="R3497" s="49">
        <v>1960</v>
      </c>
      <c r="S3497" s="49">
        <v>5850</v>
      </c>
      <c r="T3497" s="49">
        <v>1310</v>
      </c>
      <c r="U3497" s="49">
        <v>2580</v>
      </c>
      <c r="V3497" s="49">
        <v>2710</v>
      </c>
    </row>
    <row r="3498" spans="1:22" ht="15.75" customHeight="1">
      <c r="A3498" s="139" t="s">
        <v>793</v>
      </c>
      <c r="B3498" s="139" t="s">
        <v>304</v>
      </c>
      <c r="C3498" s="139" t="s">
        <v>777</v>
      </c>
      <c r="D3498" s="139" t="s">
        <v>633</v>
      </c>
      <c r="E3498" s="139" t="s">
        <v>754</v>
      </c>
      <c r="F3498" s="49">
        <v>1.8599999999999998E-2</v>
      </c>
      <c r="G3498" s="49">
        <v>3.0800000000000001E-2</v>
      </c>
      <c r="H3498" s="49">
        <v>3.7400000000000003E-2</v>
      </c>
      <c r="I3498" s="49">
        <v>4.7699999999999999E-2</v>
      </c>
      <c r="J3498" s="49">
        <v>8.4699999999999998E-2</v>
      </c>
      <c r="K3498" s="49">
        <v>8.6900000000000005E-2</v>
      </c>
      <c r="L3498" s="49">
        <v>8.6300000000000002E-2</v>
      </c>
      <c r="M3498" s="49">
        <v>8.2799999999999999E-2</v>
      </c>
      <c r="N3498" s="49">
        <v>7.9399999999999998E-2</v>
      </c>
      <c r="O3498" s="49">
        <v>7.1900000000000006E-2</v>
      </c>
      <c r="P3498" s="49">
        <v>6.6199999999999995E-2</v>
      </c>
      <c r="Q3498" s="49">
        <v>6.4199999999999993E-2</v>
      </c>
      <c r="R3498" s="49">
        <v>6.7799999999999999E-2</v>
      </c>
      <c r="S3498" s="49">
        <v>9.3200000000000005E-2</v>
      </c>
      <c r="T3498" s="49">
        <v>9.7699999999999995E-2</v>
      </c>
      <c r="U3498" s="49">
        <v>0.10199999999999999</v>
      </c>
      <c r="V3498" s="49">
        <v>0.107</v>
      </c>
    </row>
    <row r="3499" spans="1:22" ht="15.75" customHeight="1">
      <c r="A3499" s="139" t="s">
        <v>793</v>
      </c>
      <c r="B3499" s="139" t="s">
        <v>292</v>
      </c>
      <c r="C3499" s="139" t="s">
        <v>777</v>
      </c>
      <c r="D3499" s="139" t="s">
        <v>633</v>
      </c>
      <c r="E3499" s="139" t="s">
        <v>754</v>
      </c>
      <c r="F3499" s="49">
        <v>4.3499999999999997E-2</v>
      </c>
      <c r="G3499" s="49">
        <v>4.8300000000000003E-2</v>
      </c>
      <c r="H3499" s="49">
        <v>6.0999999999999999E-2</v>
      </c>
      <c r="I3499" s="49">
        <v>7.7799999999999994E-2</v>
      </c>
      <c r="J3499" s="49">
        <v>0.13500000000000001</v>
      </c>
      <c r="K3499" s="49">
        <v>0.13900000000000001</v>
      </c>
      <c r="L3499" s="49">
        <v>0.13400000000000001</v>
      </c>
      <c r="M3499" s="49">
        <v>0.13</v>
      </c>
      <c r="N3499" s="49">
        <v>0.124</v>
      </c>
      <c r="O3499" s="49">
        <v>0.112</v>
      </c>
      <c r="P3499" s="49">
        <v>0.10299999999999999</v>
      </c>
      <c r="Q3499" s="49">
        <v>0.1</v>
      </c>
      <c r="R3499" s="49">
        <v>0.106</v>
      </c>
      <c r="S3499" s="49">
        <v>0.14499999999999999</v>
      </c>
      <c r="T3499" s="49">
        <v>0.151</v>
      </c>
      <c r="U3499" s="49">
        <v>0.158</v>
      </c>
      <c r="V3499" s="49">
        <v>0.16500000000000001</v>
      </c>
    </row>
    <row r="3500" spans="1:22" ht="15.75" customHeight="1">
      <c r="A3500" s="139" t="s">
        <v>793</v>
      </c>
      <c r="B3500" s="139" t="s">
        <v>310</v>
      </c>
      <c r="C3500" s="139" t="s">
        <v>777</v>
      </c>
      <c r="D3500" s="139" t="s">
        <v>633</v>
      </c>
      <c r="E3500" s="139" t="s">
        <v>754</v>
      </c>
      <c r="F3500" s="49">
        <v>1.9400000000000001E-5</v>
      </c>
      <c r="G3500" s="49">
        <v>1.1900000000000001E-4</v>
      </c>
      <c r="H3500" s="49">
        <v>2.0000000000000001E-4</v>
      </c>
      <c r="I3500" s="49">
        <v>2.2000000000000001E-4</v>
      </c>
      <c r="J3500" s="49">
        <v>2.2100000000000001E-4</v>
      </c>
      <c r="K3500" s="49">
        <v>3.4200000000000002E-4</v>
      </c>
      <c r="L3500" s="49">
        <v>5.71E-4</v>
      </c>
      <c r="M3500" s="49">
        <v>6.6500000000000001E-4</v>
      </c>
      <c r="N3500" s="49">
        <v>5.5800000000000001E-4</v>
      </c>
      <c r="O3500" s="49">
        <v>4.0999999999999999E-4</v>
      </c>
      <c r="P3500" s="49">
        <v>5.1599999999999997E-4</v>
      </c>
      <c r="Q3500" s="49">
        <v>1.6200000000000001E-4</v>
      </c>
      <c r="R3500" s="49">
        <v>5.1000000000000004E-4</v>
      </c>
      <c r="S3500" s="49">
        <v>5.3600000000000002E-4</v>
      </c>
      <c r="T3500" s="49">
        <v>5.62E-4</v>
      </c>
      <c r="U3500" s="49">
        <v>5.8799999999999998E-4</v>
      </c>
      <c r="V3500" s="49">
        <v>6.1399999999999996E-4</v>
      </c>
    </row>
    <row r="3501" spans="1:22" ht="15.75" customHeight="1">
      <c r="A3501" s="139" t="s">
        <v>793</v>
      </c>
      <c r="B3501" s="139" t="s">
        <v>316</v>
      </c>
      <c r="C3501" s="139" t="s">
        <v>777</v>
      </c>
      <c r="D3501" s="139" t="s">
        <v>633</v>
      </c>
      <c r="E3501" s="139" t="s">
        <v>754</v>
      </c>
      <c r="F3501" s="49">
        <v>1280</v>
      </c>
      <c r="G3501" s="49">
        <v>1320</v>
      </c>
      <c r="H3501" s="49">
        <v>1310</v>
      </c>
      <c r="I3501" s="49">
        <v>1390</v>
      </c>
      <c r="J3501" s="49">
        <v>1370</v>
      </c>
      <c r="K3501" s="49">
        <v>1340</v>
      </c>
      <c r="L3501" s="49">
        <v>1390</v>
      </c>
      <c r="M3501" s="49">
        <v>1330</v>
      </c>
      <c r="N3501" s="49">
        <v>1400</v>
      </c>
      <c r="O3501" s="49">
        <v>1350</v>
      </c>
      <c r="P3501" s="49">
        <v>1410</v>
      </c>
      <c r="Q3501" s="49">
        <v>1320</v>
      </c>
      <c r="R3501" s="49">
        <v>1330</v>
      </c>
      <c r="S3501" s="49">
        <v>1380</v>
      </c>
      <c r="T3501" s="49">
        <v>1390</v>
      </c>
      <c r="U3501" s="49">
        <v>1390</v>
      </c>
      <c r="V3501" s="49">
        <v>1400</v>
      </c>
    </row>
    <row r="3502" spans="1:22" ht="15.75" customHeight="1">
      <c r="A3502" s="139" t="s">
        <v>793</v>
      </c>
      <c r="B3502" s="139" t="s">
        <v>318</v>
      </c>
      <c r="C3502" s="139" t="s">
        <v>777</v>
      </c>
      <c r="D3502" s="139" t="s">
        <v>633</v>
      </c>
      <c r="E3502" s="139" t="s">
        <v>754</v>
      </c>
      <c r="F3502" s="49">
        <v>9.1500000000000001E-4</v>
      </c>
      <c r="G3502" s="49">
        <v>9.0600000000000001E-4</v>
      </c>
      <c r="H3502" s="49">
        <v>8.8199999999999997E-4</v>
      </c>
      <c r="I3502" s="49">
        <v>8.1599999999999999E-4</v>
      </c>
      <c r="J3502" s="49">
        <v>2.14E-4</v>
      </c>
      <c r="K3502" s="49">
        <v>0</v>
      </c>
      <c r="L3502" s="49">
        <v>0</v>
      </c>
      <c r="M3502" s="49">
        <v>0</v>
      </c>
      <c r="N3502" s="49">
        <v>0</v>
      </c>
      <c r="O3502" s="49">
        <v>0</v>
      </c>
      <c r="P3502" s="49">
        <v>0</v>
      </c>
      <c r="Q3502" s="49">
        <v>0</v>
      </c>
      <c r="R3502" s="49">
        <v>0</v>
      </c>
      <c r="S3502" s="49">
        <v>0</v>
      </c>
      <c r="T3502" s="49">
        <v>0</v>
      </c>
      <c r="U3502" s="49">
        <v>0</v>
      </c>
      <c r="V3502" s="49">
        <v>0</v>
      </c>
    </row>
    <row r="3503" spans="1:22" ht="15.75" customHeight="1">
      <c r="A3503" s="139" t="s">
        <v>793</v>
      </c>
      <c r="B3503" s="139" t="s">
        <v>320</v>
      </c>
      <c r="C3503" s="139" t="s">
        <v>777</v>
      </c>
      <c r="D3503" s="139" t="s">
        <v>633</v>
      </c>
      <c r="E3503" s="139" t="s">
        <v>754</v>
      </c>
      <c r="F3503" s="49">
        <v>2340</v>
      </c>
      <c r="G3503" s="49">
        <v>2550</v>
      </c>
      <c r="H3503" s="49">
        <v>1690</v>
      </c>
      <c r="I3503" s="49">
        <v>1810</v>
      </c>
      <c r="J3503" s="49">
        <v>2040</v>
      </c>
      <c r="K3503" s="49">
        <v>1760</v>
      </c>
      <c r="L3503" s="49">
        <v>2280</v>
      </c>
      <c r="M3503" s="49">
        <v>1890</v>
      </c>
      <c r="N3503" s="49">
        <v>2060</v>
      </c>
      <c r="O3503" s="49">
        <v>1560</v>
      </c>
      <c r="P3503" s="49">
        <v>1680</v>
      </c>
      <c r="Q3503" s="49">
        <v>1530</v>
      </c>
      <c r="R3503" s="49">
        <v>1560</v>
      </c>
      <c r="S3503" s="49">
        <v>1170</v>
      </c>
      <c r="T3503" s="49">
        <v>1180</v>
      </c>
      <c r="U3503" s="49">
        <v>1130</v>
      </c>
      <c r="V3503" s="49">
        <v>941</v>
      </c>
    </row>
    <row r="3504" spans="1:22" ht="15.75" customHeight="1">
      <c r="A3504" s="139" t="s">
        <v>793</v>
      </c>
      <c r="B3504" s="139" t="s">
        <v>355</v>
      </c>
      <c r="C3504" s="139" t="s">
        <v>777</v>
      </c>
      <c r="D3504" s="139" t="s">
        <v>633</v>
      </c>
      <c r="E3504" s="139" t="s">
        <v>754</v>
      </c>
      <c r="F3504" s="49">
        <v>6800</v>
      </c>
      <c r="G3504" s="49">
        <v>6590</v>
      </c>
      <c r="H3504" s="49">
        <v>6150</v>
      </c>
      <c r="I3504" s="49">
        <v>3520</v>
      </c>
      <c r="J3504" s="49">
        <v>3900</v>
      </c>
      <c r="K3504" s="49">
        <v>3370</v>
      </c>
      <c r="L3504" s="49">
        <v>4280</v>
      </c>
      <c r="M3504" s="49">
        <v>4200</v>
      </c>
      <c r="N3504" s="49">
        <v>3860</v>
      </c>
      <c r="O3504" s="49">
        <v>3430</v>
      </c>
      <c r="P3504" s="49">
        <v>6170</v>
      </c>
      <c r="Q3504" s="49">
        <v>6360</v>
      </c>
      <c r="R3504" s="49">
        <v>6380</v>
      </c>
      <c r="S3504" s="49">
        <v>2090</v>
      </c>
      <c r="T3504" s="49">
        <v>2140</v>
      </c>
      <c r="U3504" s="49">
        <v>2070</v>
      </c>
      <c r="V3504" s="49">
        <v>2040</v>
      </c>
    </row>
    <row r="3505" spans="1:22" ht="15.75" customHeight="1">
      <c r="A3505" s="139" t="s">
        <v>793</v>
      </c>
      <c r="B3505" s="139" t="s">
        <v>324</v>
      </c>
      <c r="C3505" s="139" t="s">
        <v>777</v>
      </c>
      <c r="D3505" s="139" t="s">
        <v>633</v>
      </c>
      <c r="E3505" s="139" t="s">
        <v>754</v>
      </c>
      <c r="F3505" s="49">
        <v>0.32</v>
      </c>
      <c r="G3505" s="49">
        <v>0.52100000000000002</v>
      </c>
      <c r="H3505" s="49">
        <v>0.61399999999999999</v>
      </c>
      <c r="I3505" s="49">
        <v>0.80100000000000005</v>
      </c>
      <c r="J3505" s="49">
        <v>1.39</v>
      </c>
      <c r="K3505" s="49">
        <v>1.43</v>
      </c>
      <c r="L3505" s="49">
        <v>1.42</v>
      </c>
      <c r="M3505" s="49">
        <v>1.36</v>
      </c>
      <c r="N3505" s="49">
        <v>1.3</v>
      </c>
      <c r="O3505" s="49">
        <v>1.18</v>
      </c>
      <c r="P3505" s="49">
        <v>1.0900000000000001</v>
      </c>
      <c r="Q3505" s="49">
        <v>1.05</v>
      </c>
      <c r="R3505" s="49">
        <v>1.1100000000000001</v>
      </c>
      <c r="S3505" s="49">
        <v>1.52</v>
      </c>
      <c r="T3505" s="49">
        <v>1.59</v>
      </c>
      <c r="U3505" s="49">
        <v>1.66</v>
      </c>
      <c r="V3505" s="49">
        <v>1.73</v>
      </c>
    </row>
    <row r="3506" spans="1:22" ht="15.75" customHeight="1">
      <c r="A3506" s="139" t="s">
        <v>793</v>
      </c>
      <c r="B3506" s="139" t="s">
        <v>326</v>
      </c>
      <c r="C3506" s="139" t="s">
        <v>777</v>
      </c>
      <c r="D3506" s="139" t="s">
        <v>633</v>
      </c>
      <c r="E3506" s="139" t="s">
        <v>754</v>
      </c>
      <c r="F3506" s="49">
        <v>7.1599999999999997E-3</v>
      </c>
      <c r="G3506" s="49">
        <v>9.0500000000000008E-3</v>
      </c>
      <c r="H3506" s="49">
        <v>9.7999999999999997E-3</v>
      </c>
      <c r="I3506" s="49">
        <v>0.27100000000000002</v>
      </c>
      <c r="J3506" s="49">
        <v>0.22500000000000001</v>
      </c>
      <c r="K3506" s="49">
        <v>0.23100000000000001</v>
      </c>
      <c r="L3506" s="49">
        <v>1.2800000000000001E-2</v>
      </c>
      <c r="M3506" s="49">
        <v>0.23200000000000001</v>
      </c>
      <c r="N3506" s="49">
        <v>0.187</v>
      </c>
      <c r="O3506" s="49">
        <v>0.114</v>
      </c>
      <c r="P3506" s="49">
        <v>1.6400000000000001E-2</v>
      </c>
      <c r="Q3506" s="49">
        <v>0.11700000000000001</v>
      </c>
      <c r="R3506" s="49">
        <v>0.11799999999999999</v>
      </c>
      <c r="S3506" s="49">
        <v>0.16600000000000001</v>
      </c>
      <c r="T3506" s="49">
        <v>0.17399999999999999</v>
      </c>
      <c r="U3506" s="49">
        <v>0.182</v>
      </c>
      <c r="V3506" s="49">
        <v>0.189</v>
      </c>
    </row>
    <row r="3507" spans="1:22" ht="15.75" customHeight="1">
      <c r="A3507" s="139" t="s">
        <v>793</v>
      </c>
      <c r="B3507" s="139" t="s">
        <v>322</v>
      </c>
      <c r="C3507" s="139" t="s">
        <v>777</v>
      </c>
      <c r="D3507" s="139" t="s">
        <v>633</v>
      </c>
      <c r="E3507" s="139" t="s">
        <v>754</v>
      </c>
      <c r="F3507" s="49">
        <v>1260</v>
      </c>
      <c r="G3507" s="49">
        <v>1360</v>
      </c>
      <c r="H3507" s="49">
        <v>1120</v>
      </c>
      <c r="I3507" s="49">
        <v>1180</v>
      </c>
      <c r="J3507" s="49">
        <v>1310</v>
      </c>
      <c r="K3507" s="49">
        <v>922</v>
      </c>
      <c r="L3507" s="49">
        <v>904</v>
      </c>
      <c r="M3507" s="49">
        <v>855</v>
      </c>
      <c r="N3507" s="49">
        <v>654</v>
      </c>
      <c r="O3507" s="49">
        <v>435</v>
      </c>
      <c r="P3507" s="49">
        <v>598</v>
      </c>
      <c r="Q3507" s="49">
        <v>413</v>
      </c>
      <c r="R3507" s="49">
        <v>353</v>
      </c>
      <c r="S3507" s="49">
        <v>436</v>
      </c>
      <c r="T3507" s="49">
        <v>416</v>
      </c>
      <c r="U3507" s="49">
        <v>351</v>
      </c>
      <c r="V3507" s="49">
        <v>399</v>
      </c>
    </row>
    <row r="3508" spans="1:22" ht="15.75" customHeight="1">
      <c r="A3508" s="139" t="s">
        <v>793</v>
      </c>
      <c r="B3508" s="139" t="s">
        <v>328</v>
      </c>
      <c r="C3508" s="139" t="s">
        <v>777</v>
      </c>
      <c r="D3508" s="139" t="s">
        <v>633</v>
      </c>
      <c r="E3508" s="139" t="s">
        <v>754</v>
      </c>
      <c r="F3508" s="49">
        <v>1.1999999999999999E-3</v>
      </c>
      <c r="G3508" s="49">
        <v>1.1999999999999999E-3</v>
      </c>
      <c r="H3508" s="49">
        <v>1.4400000000000001E-3</v>
      </c>
      <c r="I3508" s="49">
        <v>1.5399999999999999E-3</v>
      </c>
      <c r="J3508" s="49">
        <v>1.7899999999999999E-3</v>
      </c>
      <c r="K3508" s="49">
        <v>1.82E-3</v>
      </c>
      <c r="L3508" s="49">
        <v>1.7899999999999999E-3</v>
      </c>
      <c r="M3508" s="49">
        <v>1.6299999999999999E-3</v>
      </c>
      <c r="N3508" s="49">
        <v>1.56E-3</v>
      </c>
      <c r="O3508" s="49">
        <v>9.6500000000000004E-4</v>
      </c>
      <c r="P3508" s="49">
        <v>1.07E-3</v>
      </c>
      <c r="Q3508" s="49">
        <v>9.7900000000000005E-4</v>
      </c>
      <c r="R3508" s="49">
        <v>9.2199999999999997E-4</v>
      </c>
      <c r="S3508" s="49">
        <v>1.1999999999999999E-3</v>
      </c>
      <c r="T3508" s="49">
        <v>1.1800000000000001E-3</v>
      </c>
      <c r="U3508" s="49">
        <v>1.16E-3</v>
      </c>
      <c r="V3508" s="49">
        <v>1.14E-3</v>
      </c>
    </row>
    <row r="3509" spans="1:22" ht="15.75" customHeight="1">
      <c r="A3509" s="139" t="s">
        <v>793</v>
      </c>
      <c r="B3509" s="139" t="s">
        <v>229</v>
      </c>
      <c r="C3509" s="139" t="s">
        <v>777</v>
      </c>
      <c r="D3509" s="139" t="s">
        <v>633</v>
      </c>
      <c r="E3509" s="139" t="s">
        <v>754</v>
      </c>
      <c r="F3509" s="49">
        <v>11500</v>
      </c>
      <c r="G3509" s="49">
        <v>8910</v>
      </c>
      <c r="H3509" s="49">
        <v>9000</v>
      </c>
      <c r="I3509" s="49">
        <v>8670</v>
      </c>
      <c r="J3509" s="49">
        <v>7410</v>
      </c>
      <c r="K3509" s="49">
        <v>6560</v>
      </c>
      <c r="L3509" s="49">
        <v>6810</v>
      </c>
      <c r="M3509" s="49">
        <v>9380</v>
      </c>
      <c r="N3509" s="49">
        <v>9910</v>
      </c>
      <c r="O3509" s="49">
        <v>10700</v>
      </c>
      <c r="P3509" s="49">
        <v>9960</v>
      </c>
      <c r="Q3509" s="49">
        <v>7270</v>
      </c>
      <c r="R3509" s="49">
        <v>7060</v>
      </c>
      <c r="S3509" s="49">
        <v>7380</v>
      </c>
      <c r="T3509" s="49">
        <v>7930</v>
      </c>
      <c r="U3509" s="49">
        <v>7740</v>
      </c>
      <c r="V3509" s="49">
        <v>7640</v>
      </c>
    </row>
    <row r="3510" spans="1:22" ht="15.75" customHeight="1">
      <c r="A3510" s="139" t="s">
        <v>793</v>
      </c>
      <c r="B3510" s="139" t="s">
        <v>762</v>
      </c>
      <c r="C3510" s="139" t="s">
        <v>777</v>
      </c>
      <c r="D3510" s="139" t="s">
        <v>633</v>
      </c>
      <c r="E3510" s="139" t="s">
        <v>754</v>
      </c>
      <c r="F3510" s="49">
        <v>405000</v>
      </c>
      <c r="G3510" s="49">
        <v>385000</v>
      </c>
      <c r="H3510" s="49">
        <v>399000</v>
      </c>
      <c r="I3510" s="49">
        <v>413000</v>
      </c>
      <c r="J3510" s="49">
        <v>459000</v>
      </c>
      <c r="K3510" s="49">
        <v>472000</v>
      </c>
      <c r="L3510" s="49">
        <v>490000</v>
      </c>
      <c r="M3510" s="49">
        <v>498000</v>
      </c>
      <c r="N3510" s="49">
        <v>500000</v>
      </c>
      <c r="O3510" s="49">
        <v>497000</v>
      </c>
      <c r="P3510" s="49">
        <v>522000</v>
      </c>
      <c r="Q3510" s="49">
        <v>516000</v>
      </c>
      <c r="R3510" s="49">
        <v>567000</v>
      </c>
      <c r="S3510" s="49">
        <v>552000</v>
      </c>
      <c r="T3510" s="49">
        <v>555000</v>
      </c>
      <c r="U3510" s="49">
        <v>575000</v>
      </c>
      <c r="V3510" s="49">
        <v>587000</v>
      </c>
    </row>
    <row r="3511" spans="1:22" ht="15.75" customHeight="1">
      <c r="A3511" s="139" t="s">
        <v>793</v>
      </c>
      <c r="B3511" s="139" t="s">
        <v>330</v>
      </c>
      <c r="C3511" s="139" t="s">
        <v>777</v>
      </c>
      <c r="D3511" s="139" t="s">
        <v>633</v>
      </c>
      <c r="E3511" s="139" t="s">
        <v>754</v>
      </c>
      <c r="F3511" s="49">
        <v>1510</v>
      </c>
      <c r="G3511" s="49">
        <v>1520</v>
      </c>
      <c r="H3511" s="49">
        <v>1730</v>
      </c>
      <c r="I3511" s="49">
        <v>1600</v>
      </c>
      <c r="J3511" s="49">
        <v>1500</v>
      </c>
      <c r="K3511" s="49">
        <v>1500</v>
      </c>
      <c r="L3511" s="49">
        <v>1480</v>
      </c>
      <c r="M3511" s="49">
        <v>1480</v>
      </c>
      <c r="N3511" s="49">
        <v>1480</v>
      </c>
      <c r="O3511" s="49">
        <v>1260</v>
      </c>
      <c r="P3511" s="49">
        <v>1140</v>
      </c>
      <c r="Q3511" s="49">
        <v>1260</v>
      </c>
      <c r="R3511" s="49">
        <v>1140</v>
      </c>
      <c r="S3511" s="49">
        <v>1030</v>
      </c>
      <c r="T3511" s="49">
        <v>1530</v>
      </c>
      <c r="U3511" s="49">
        <v>1160</v>
      </c>
      <c r="V3511" s="49">
        <v>1130</v>
      </c>
    </row>
    <row r="3512" spans="1:22" ht="15.75" customHeight="1">
      <c r="A3512" s="139" t="s">
        <v>793</v>
      </c>
      <c r="B3512" s="139" t="s">
        <v>332</v>
      </c>
      <c r="C3512" s="139" t="s">
        <v>777</v>
      </c>
      <c r="D3512" s="139" t="s">
        <v>633</v>
      </c>
      <c r="E3512" s="139" t="s">
        <v>754</v>
      </c>
      <c r="F3512" s="49">
        <v>363</v>
      </c>
      <c r="G3512" s="49">
        <v>54.9</v>
      </c>
      <c r="H3512" s="49">
        <v>60.9</v>
      </c>
      <c r="I3512" s="49">
        <v>62</v>
      </c>
      <c r="J3512" s="49">
        <v>63.1</v>
      </c>
      <c r="K3512" s="49">
        <v>62</v>
      </c>
      <c r="L3512" s="49">
        <v>63.2</v>
      </c>
      <c r="M3512" s="49">
        <v>59</v>
      </c>
      <c r="N3512" s="49">
        <v>54.7</v>
      </c>
      <c r="O3512" s="49">
        <v>50.4</v>
      </c>
      <c r="P3512" s="49">
        <v>38.6</v>
      </c>
      <c r="Q3512" s="49">
        <v>38.6</v>
      </c>
      <c r="R3512" s="49">
        <v>34.9</v>
      </c>
      <c r="S3512" s="49">
        <v>24.8</v>
      </c>
      <c r="T3512" s="49">
        <v>19</v>
      </c>
      <c r="U3512" s="49">
        <v>13.1</v>
      </c>
      <c r="V3512" s="49">
        <v>7.28</v>
      </c>
    </row>
    <row r="3513" spans="1:22" ht="15.75" customHeight="1">
      <c r="A3513" s="139" t="s">
        <v>793</v>
      </c>
      <c r="B3513" s="139" t="s">
        <v>338</v>
      </c>
      <c r="C3513" s="139" t="s">
        <v>777</v>
      </c>
      <c r="D3513" s="139" t="s">
        <v>633</v>
      </c>
      <c r="E3513" s="139" t="s">
        <v>754</v>
      </c>
      <c r="F3513" s="49">
        <v>0</v>
      </c>
      <c r="G3513" s="49">
        <v>0</v>
      </c>
      <c r="H3513" s="49">
        <v>0</v>
      </c>
      <c r="I3513" s="49">
        <v>0</v>
      </c>
      <c r="J3513" s="49">
        <v>0</v>
      </c>
      <c r="K3513" s="49">
        <v>0</v>
      </c>
      <c r="L3513" s="49">
        <v>0</v>
      </c>
      <c r="M3513" s="49">
        <v>0</v>
      </c>
      <c r="N3513" s="49">
        <v>0</v>
      </c>
      <c r="O3513" s="49">
        <v>0</v>
      </c>
      <c r="P3513" s="49">
        <v>0</v>
      </c>
      <c r="Q3513" s="49">
        <v>0</v>
      </c>
      <c r="R3513" s="49">
        <v>0</v>
      </c>
      <c r="S3513" s="49">
        <v>0</v>
      </c>
      <c r="T3513" s="49">
        <v>0</v>
      </c>
      <c r="U3513" s="49">
        <v>0</v>
      </c>
      <c r="V3513" s="49">
        <v>0</v>
      </c>
    </row>
    <row r="3514" spans="1:22" ht="15.75" customHeight="1">
      <c r="A3514" s="139" t="s">
        <v>793</v>
      </c>
      <c r="B3514" s="139" t="s">
        <v>552</v>
      </c>
      <c r="C3514" s="139" t="s">
        <v>777</v>
      </c>
      <c r="D3514" s="139" t="s">
        <v>633</v>
      </c>
      <c r="E3514" s="139" t="s">
        <v>754</v>
      </c>
      <c r="F3514" s="49">
        <v>2350</v>
      </c>
      <c r="G3514" s="49">
        <v>1090</v>
      </c>
      <c r="H3514" s="49">
        <v>1320</v>
      </c>
      <c r="I3514" s="49">
        <v>2470</v>
      </c>
      <c r="J3514" s="49">
        <v>1720</v>
      </c>
      <c r="K3514" s="49">
        <v>1450</v>
      </c>
      <c r="L3514" s="49">
        <v>803</v>
      </c>
      <c r="M3514" s="49">
        <v>1280</v>
      </c>
      <c r="N3514" s="49">
        <v>782</v>
      </c>
      <c r="O3514" s="49">
        <v>104</v>
      </c>
      <c r="P3514" s="49">
        <v>232</v>
      </c>
      <c r="Q3514" s="49">
        <v>1100</v>
      </c>
      <c r="R3514" s="49">
        <v>988</v>
      </c>
      <c r="S3514" s="49">
        <v>286</v>
      </c>
      <c r="T3514" s="49">
        <v>185</v>
      </c>
      <c r="U3514" s="49">
        <v>57.1</v>
      </c>
      <c r="V3514" s="49">
        <v>6.27</v>
      </c>
    </row>
    <row r="3515" spans="1:22" ht="15.75" customHeight="1">
      <c r="A3515" s="139" t="s">
        <v>793</v>
      </c>
      <c r="B3515" s="139" t="s">
        <v>340</v>
      </c>
      <c r="C3515" s="139" t="s">
        <v>777</v>
      </c>
      <c r="D3515" s="139" t="s">
        <v>633</v>
      </c>
      <c r="E3515" s="139" t="s">
        <v>754</v>
      </c>
      <c r="F3515" s="49">
        <v>529</v>
      </c>
      <c r="G3515" s="49">
        <v>588</v>
      </c>
      <c r="H3515" s="49">
        <v>615</v>
      </c>
      <c r="I3515" s="49">
        <v>581</v>
      </c>
      <c r="J3515" s="49">
        <v>681</v>
      </c>
      <c r="K3515" s="49">
        <v>732</v>
      </c>
      <c r="L3515" s="49">
        <v>354</v>
      </c>
      <c r="M3515" s="49">
        <v>971</v>
      </c>
      <c r="N3515" s="49">
        <v>930</v>
      </c>
      <c r="O3515" s="49">
        <v>865</v>
      </c>
      <c r="P3515" s="49">
        <v>298</v>
      </c>
      <c r="Q3515" s="49">
        <v>988</v>
      </c>
      <c r="R3515" s="49">
        <v>891</v>
      </c>
      <c r="S3515" s="49">
        <v>876</v>
      </c>
      <c r="T3515" s="49">
        <v>902</v>
      </c>
      <c r="U3515" s="49">
        <v>928</v>
      </c>
      <c r="V3515" s="49">
        <v>955</v>
      </c>
    </row>
    <row r="3516" spans="1:22" ht="15.75" customHeight="1">
      <c r="A3516" s="139" t="s">
        <v>793</v>
      </c>
      <c r="B3516" s="139" t="s">
        <v>342</v>
      </c>
      <c r="C3516" s="139" t="s">
        <v>777</v>
      </c>
      <c r="D3516" s="139" t="s">
        <v>633</v>
      </c>
      <c r="E3516" s="139" t="s">
        <v>754</v>
      </c>
      <c r="F3516" s="49">
        <v>0</v>
      </c>
      <c r="G3516" s="49">
        <v>0</v>
      </c>
      <c r="H3516" s="49">
        <v>0</v>
      </c>
      <c r="I3516" s="49">
        <v>0</v>
      </c>
      <c r="J3516" s="49">
        <v>0</v>
      </c>
      <c r="K3516" s="49">
        <v>0</v>
      </c>
      <c r="L3516" s="49">
        <v>0</v>
      </c>
      <c r="M3516" s="49">
        <v>0</v>
      </c>
      <c r="N3516" s="49">
        <v>0</v>
      </c>
      <c r="O3516" s="49">
        <v>7.9500000000000003E-4</v>
      </c>
      <c r="P3516" s="49">
        <v>8.5300000000000003E-4</v>
      </c>
      <c r="Q3516" s="49">
        <v>0</v>
      </c>
      <c r="R3516" s="49">
        <v>5.4699999999999996E-4</v>
      </c>
      <c r="S3516" s="49">
        <v>9.3400000000000004E-4</v>
      </c>
      <c r="T3516" s="49">
        <v>6.5499999999999998E-4</v>
      </c>
      <c r="U3516" s="49">
        <v>7.1100000000000004E-4</v>
      </c>
      <c r="V3516" s="49">
        <v>7.6599999999999997E-4</v>
      </c>
    </row>
    <row r="3517" spans="1:22" ht="15.75" customHeight="1">
      <c r="A3517" s="139" t="s">
        <v>793</v>
      </c>
      <c r="B3517" s="139" t="s">
        <v>763</v>
      </c>
      <c r="C3517" s="139" t="s">
        <v>777</v>
      </c>
      <c r="D3517" s="139" t="s">
        <v>633</v>
      </c>
      <c r="E3517" s="139" t="s">
        <v>754</v>
      </c>
      <c r="F3517" s="49">
        <v>39000</v>
      </c>
      <c r="G3517" s="49">
        <v>38600</v>
      </c>
      <c r="H3517" s="49">
        <v>36200</v>
      </c>
      <c r="I3517" s="49">
        <v>31700</v>
      </c>
      <c r="J3517" s="49">
        <v>29000</v>
      </c>
      <c r="K3517" s="49">
        <v>27400</v>
      </c>
      <c r="L3517" s="49">
        <v>32400</v>
      </c>
      <c r="M3517" s="49">
        <v>33800</v>
      </c>
      <c r="N3517" s="49">
        <v>31900</v>
      </c>
      <c r="O3517" s="49">
        <v>24100</v>
      </c>
      <c r="P3517" s="49">
        <v>28600</v>
      </c>
      <c r="Q3517" s="49">
        <v>29000</v>
      </c>
      <c r="R3517" s="49">
        <v>29600</v>
      </c>
      <c r="S3517" s="49">
        <v>24100</v>
      </c>
      <c r="T3517" s="49">
        <v>23500</v>
      </c>
      <c r="U3517" s="49">
        <v>22800</v>
      </c>
      <c r="V3517" s="49">
        <v>21900</v>
      </c>
    </row>
    <row r="3518" spans="1:22" ht="15.75" customHeight="1">
      <c r="A3518" s="139" t="s">
        <v>793</v>
      </c>
      <c r="B3518" s="139" t="s">
        <v>346</v>
      </c>
      <c r="C3518" s="139" t="s">
        <v>777</v>
      </c>
      <c r="D3518" s="139" t="s">
        <v>633</v>
      </c>
      <c r="E3518" s="139" t="s">
        <v>754</v>
      </c>
      <c r="F3518" s="49">
        <v>357</v>
      </c>
      <c r="G3518" s="49">
        <v>377</v>
      </c>
      <c r="H3518" s="49">
        <v>417</v>
      </c>
      <c r="I3518" s="49">
        <v>382</v>
      </c>
      <c r="J3518" s="49">
        <v>352</v>
      </c>
      <c r="K3518" s="49">
        <v>399</v>
      </c>
      <c r="L3518" s="49">
        <v>380</v>
      </c>
      <c r="M3518" s="49">
        <v>381</v>
      </c>
      <c r="N3518" s="49">
        <v>400</v>
      </c>
      <c r="O3518" s="49">
        <v>346</v>
      </c>
      <c r="P3518" s="49">
        <v>391</v>
      </c>
      <c r="Q3518" s="49">
        <v>318</v>
      </c>
      <c r="R3518" s="49">
        <v>255</v>
      </c>
      <c r="S3518" s="49">
        <v>333</v>
      </c>
      <c r="T3518" s="49">
        <v>328</v>
      </c>
      <c r="U3518" s="49">
        <v>324</v>
      </c>
      <c r="V3518" s="49">
        <v>320</v>
      </c>
    </row>
    <row r="3519" spans="1:22" ht="15.75" customHeight="1">
      <c r="A3519" s="139" t="s">
        <v>793</v>
      </c>
      <c r="B3519" s="139" t="s">
        <v>344</v>
      </c>
      <c r="C3519" s="139" t="s">
        <v>777</v>
      </c>
      <c r="D3519" s="139" t="s">
        <v>633</v>
      </c>
      <c r="E3519" s="139" t="s">
        <v>754</v>
      </c>
      <c r="F3519" s="49">
        <v>0.115</v>
      </c>
      <c r="G3519" s="49">
        <v>0.113</v>
      </c>
      <c r="H3519" s="49">
        <v>0.127</v>
      </c>
      <c r="I3519" s="49">
        <v>0.129</v>
      </c>
      <c r="J3519" s="49">
        <v>0.13100000000000001</v>
      </c>
      <c r="K3519" s="49">
        <v>0.13400000000000001</v>
      </c>
      <c r="L3519" s="49">
        <v>0.13600000000000001</v>
      </c>
      <c r="M3519" s="49">
        <v>0.13900000000000001</v>
      </c>
      <c r="N3519" s="49">
        <v>0.14099999999999999</v>
      </c>
      <c r="O3519" s="49">
        <v>0.14299999999999999</v>
      </c>
      <c r="P3519" s="49">
        <v>0.14599999999999999</v>
      </c>
      <c r="Q3519" s="49">
        <v>0.14799999999999999</v>
      </c>
      <c r="R3519" s="49">
        <v>0.151</v>
      </c>
      <c r="S3519" s="49">
        <v>0.153</v>
      </c>
      <c r="T3519" s="49">
        <v>0.155</v>
      </c>
      <c r="U3519" s="49">
        <v>0.158</v>
      </c>
      <c r="V3519" s="49">
        <v>0.16</v>
      </c>
    </row>
    <row r="3520" spans="1:22" ht="15.75" customHeight="1">
      <c r="A3520" s="139" t="s">
        <v>793</v>
      </c>
      <c r="B3520" s="139" t="s">
        <v>348</v>
      </c>
      <c r="C3520" s="139" t="s">
        <v>777</v>
      </c>
      <c r="D3520" s="139" t="s">
        <v>633</v>
      </c>
      <c r="E3520" s="139" t="s">
        <v>754</v>
      </c>
      <c r="F3520" s="49">
        <v>1210</v>
      </c>
      <c r="G3520" s="49">
        <v>2990</v>
      </c>
      <c r="H3520" s="49">
        <v>3170</v>
      </c>
      <c r="I3520" s="49">
        <v>1990</v>
      </c>
      <c r="J3520" s="49">
        <v>1840</v>
      </c>
      <c r="K3520" s="49">
        <v>2260</v>
      </c>
      <c r="L3520" s="49">
        <v>1520</v>
      </c>
      <c r="M3520" s="49">
        <v>2430</v>
      </c>
      <c r="N3520" s="49">
        <v>2600</v>
      </c>
      <c r="O3520" s="49">
        <v>1940</v>
      </c>
      <c r="P3520" s="49">
        <v>1880</v>
      </c>
      <c r="Q3520" s="49">
        <v>1850</v>
      </c>
      <c r="R3520" s="49">
        <v>2250</v>
      </c>
      <c r="S3520" s="49">
        <v>2160</v>
      </c>
      <c r="T3520" s="49">
        <v>2170</v>
      </c>
      <c r="U3520" s="49">
        <v>2180</v>
      </c>
      <c r="V3520" s="49">
        <v>2190</v>
      </c>
    </row>
    <row r="3521" spans="1:22" ht="15.75" customHeight="1">
      <c r="A3521" s="139" t="s">
        <v>793</v>
      </c>
      <c r="B3521" s="139" t="s">
        <v>350</v>
      </c>
      <c r="C3521" s="139" t="s">
        <v>777</v>
      </c>
      <c r="D3521" s="139" t="s">
        <v>633</v>
      </c>
      <c r="E3521" s="139" t="s">
        <v>754</v>
      </c>
      <c r="F3521" s="49">
        <v>3310</v>
      </c>
      <c r="G3521" s="49">
        <v>3180</v>
      </c>
      <c r="H3521" s="49">
        <v>3000</v>
      </c>
      <c r="I3521" s="49">
        <v>3080</v>
      </c>
      <c r="J3521" s="49">
        <v>3080</v>
      </c>
      <c r="K3521" s="49">
        <v>3080</v>
      </c>
      <c r="L3521" s="49">
        <v>2310</v>
      </c>
      <c r="M3521" s="49">
        <v>2120</v>
      </c>
      <c r="N3521" s="49">
        <v>2120</v>
      </c>
      <c r="O3521" s="49">
        <v>2120</v>
      </c>
      <c r="P3521" s="49">
        <v>2120</v>
      </c>
      <c r="Q3521" s="49">
        <v>1950</v>
      </c>
      <c r="R3521" s="49">
        <v>1930</v>
      </c>
      <c r="S3521" s="49">
        <v>1910</v>
      </c>
      <c r="T3521" s="49">
        <v>1730</v>
      </c>
      <c r="U3521" s="49">
        <v>1510</v>
      </c>
      <c r="V3521" s="49">
        <v>1390</v>
      </c>
    </row>
    <row r="3522" spans="1:22" ht="15.75" customHeight="1">
      <c r="A3522" s="139" t="s">
        <v>793</v>
      </c>
      <c r="B3522" s="139" t="s">
        <v>596</v>
      </c>
      <c r="C3522" s="139" t="s">
        <v>777</v>
      </c>
      <c r="D3522" s="139" t="s">
        <v>633</v>
      </c>
      <c r="E3522" s="139" t="s">
        <v>754</v>
      </c>
      <c r="F3522" s="49">
        <v>5910</v>
      </c>
      <c r="G3522" s="49">
        <v>6350</v>
      </c>
      <c r="H3522" s="49">
        <v>5160</v>
      </c>
      <c r="I3522" s="49">
        <v>4260</v>
      </c>
      <c r="J3522" s="49">
        <v>5070</v>
      </c>
      <c r="K3522" s="49">
        <v>5410</v>
      </c>
      <c r="L3522" s="49">
        <v>5270</v>
      </c>
      <c r="M3522" s="49">
        <v>5540</v>
      </c>
      <c r="N3522" s="49">
        <v>5650</v>
      </c>
      <c r="O3522" s="49">
        <v>4860</v>
      </c>
      <c r="P3522" s="49">
        <v>4730</v>
      </c>
      <c r="Q3522" s="49">
        <v>4110</v>
      </c>
      <c r="R3522" s="49">
        <v>3750</v>
      </c>
      <c r="S3522" s="49">
        <v>3830</v>
      </c>
      <c r="T3522" s="49">
        <v>3930</v>
      </c>
      <c r="U3522" s="49">
        <v>4060</v>
      </c>
      <c r="V3522" s="49">
        <v>3920</v>
      </c>
    </row>
    <row r="3523" spans="1:22" ht="15.75" customHeight="1">
      <c r="A3523" s="139" t="s">
        <v>793</v>
      </c>
      <c r="B3523" s="139" t="s">
        <v>353</v>
      </c>
      <c r="C3523" s="139" t="s">
        <v>777</v>
      </c>
      <c r="D3523" s="139" t="s">
        <v>633</v>
      </c>
      <c r="E3523" s="139" t="s">
        <v>754</v>
      </c>
      <c r="F3523" s="49">
        <v>0</v>
      </c>
      <c r="G3523" s="49">
        <v>7.33</v>
      </c>
      <c r="H3523" s="49">
        <v>3.67</v>
      </c>
      <c r="I3523" s="49">
        <v>3.67</v>
      </c>
      <c r="J3523" s="49">
        <v>3.67</v>
      </c>
      <c r="K3523" s="49">
        <v>3.67</v>
      </c>
      <c r="L3523" s="49">
        <v>3.67</v>
      </c>
      <c r="M3523" s="49">
        <v>3.67</v>
      </c>
      <c r="N3523" s="49">
        <v>0</v>
      </c>
      <c r="O3523" s="49">
        <v>0</v>
      </c>
      <c r="P3523" s="49">
        <v>0</v>
      </c>
      <c r="Q3523" s="49">
        <v>0</v>
      </c>
      <c r="R3523" s="49">
        <v>0</v>
      </c>
      <c r="S3523" s="49">
        <v>0</v>
      </c>
      <c r="T3523" s="49">
        <v>0</v>
      </c>
      <c r="U3523" s="49">
        <v>0</v>
      </c>
      <c r="V3523" s="49">
        <v>0</v>
      </c>
    </row>
    <row r="3524" spans="1:22" ht="15.75" customHeight="1">
      <c r="A3524" s="139" t="s">
        <v>793</v>
      </c>
      <c r="B3524" s="139" t="s">
        <v>357</v>
      </c>
      <c r="C3524" s="139" t="s">
        <v>777</v>
      </c>
      <c r="D3524" s="139" t="s">
        <v>633</v>
      </c>
      <c r="E3524" s="139" t="s">
        <v>754</v>
      </c>
      <c r="F3524" s="49">
        <v>1.2199999999999999E-3</v>
      </c>
      <c r="G3524" s="49">
        <v>1.4599999999999999E-3</v>
      </c>
      <c r="H3524" s="49">
        <v>13.3</v>
      </c>
      <c r="I3524" s="49">
        <v>10.7</v>
      </c>
      <c r="J3524" s="49">
        <v>55.9</v>
      </c>
      <c r="K3524" s="49">
        <v>24.7</v>
      </c>
      <c r="L3524" s="49">
        <v>73.8</v>
      </c>
      <c r="M3524" s="49">
        <v>63</v>
      </c>
      <c r="N3524" s="49">
        <v>95.7</v>
      </c>
      <c r="O3524" s="49">
        <v>66.7</v>
      </c>
      <c r="P3524" s="49">
        <v>261</v>
      </c>
      <c r="Q3524" s="49">
        <v>785</v>
      </c>
      <c r="R3524" s="49">
        <v>383</v>
      </c>
      <c r="S3524" s="49">
        <v>389</v>
      </c>
      <c r="T3524" s="49">
        <v>422</v>
      </c>
      <c r="U3524" s="49">
        <v>455</v>
      </c>
      <c r="V3524" s="49">
        <v>489</v>
      </c>
    </row>
    <row r="3525" spans="1:22" ht="15.75" customHeight="1">
      <c r="A3525" s="139" t="s">
        <v>793</v>
      </c>
      <c r="B3525" s="139" t="s">
        <v>365</v>
      </c>
      <c r="C3525" s="139" t="s">
        <v>777</v>
      </c>
      <c r="D3525" s="139" t="s">
        <v>633</v>
      </c>
      <c r="E3525" s="139" t="s">
        <v>754</v>
      </c>
      <c r="F3525" s="49">
        <v>0.23899999999999999</v>
      </c>
      <c r="G3525" s="49">
        <v>0.38400000000000001</v>
      </c>
      <c r="H3525" s="49">
        <v>0.45500000000000002</v>
      </c>
      <c r="I3525" s="49">
        <v>0.58299999999999996</v>
      </c>
      <c r="J3525" s="49">
        <v>0.99399999999999999</v>
      </c>
      <c r="K3525" s="49">
        <v>1.02</v>
      </c>
      <c r="L3525" s="49">
        <v>1.01</v>
      </c>
      <c r="M3525" s="49">
        <v>0.96299999999999997</v>
      </c>
      <c r="N3525" s="49">
        <v>0.92100000000000004</v>
      </c>
      <c r="O3525" s="49">
        <v>0.83399999999999996</v>
      </c>
      <c r="P3525" s="49">
        <v>0.76700000000000002</v>
      </c>
      <c r="Q3525" s="49">
        <v>0.74399999999999999</v>
      </c>
      <c r="R3525" s="49">
        <v>0.78600000000000003</v>
      </c>
      <c r="S3525" s="49">
        <v>1.07</v>
      </c>
      <c r="T3525" s="49">
        <v>1.1200000000000001</v>
      </c>
      <c r="U3525" s="49">
        <v>1.17</v>
      </c>
      <c r="V3525" s="49">
        <v>1.22</v>
      </c>
    </row>
    <row r="3526" spans="1:22" ht="15.75" customHeight="1">
      <c r="A3526" s="139" t="s">
        <v>793</v>
      </c>
      <c r="B3526" s="139" t="s">
        <v>352</v>
      </c>
      <c r="C3526" s="139" t="s">
        <v>777</v>
      </c>
      <c r="D3526" s="139" t="s">
        <v>633</v>
      </c>
      <c r="E3526" s="139" t="s">
        <v>754</v>
      </c>
      <c r="F3526" s="49">
        <v>5.3100000000000001E-2</v>
      </c>
      <c r="G3526" s="49">
        <v>8.9700000000000002E-2</v>
      </c>
      <c r="H3526" s="49">
        <v>0.108</v>
      </c>
      <c r="I3526" s="49">
        <v>0.13900000000000001</v>
      </c>
      <c r="J3526" s="49">
        <v>0.23699999999999999</v>
      </c>
      <c r="K3526" s="49">
        <v>0.24299999999999999</v>
      </c>
      <c r="L3526" s="49">
        <v>0.24199999999999999</v>
      </c>
      <c r="M3526" s="49">
        <v>0.23100000000000001</v>
      </c>
      <c r="N3526" s="49">
        <v>0.221</v>
      </c>
      <c r="O3526" s="49">
        <v>0.2</v>
      </c>
      <c r="P3526" s="49">
        <v>0.184</v>
      </c>
      <c r="Q3526" s="49">
        <v>0.17799999999999999</v>
      </c>
      <c r="R3526" s="49">
        <v>0.188</v>
      </c>
      <c r="S3526" s="49">
        <v>0.25900000000000001</v>
      </c>
      <c r="T3526" s="49">
        <v>0.27100000000000002</v>
      </c>
      <c r="U3526" s="49">
        <v>0.28299999999999997</v>
      </c>
      <c r="V3526" s="49">
        <v>0.29599999999999999</v>
      </c>
    </row>
    <row r="3527" spans="1:22" ht="15.75" customHeight="1">
      <c r="A3527" s="139" t="s">
        <v>793</v>
      </c>
      <c r="B3527" s="139" t="s">
        <v>367</v>
      </c>
      <c r="C3527" s="139" t="s">
        <v>777</v>
      </c>
      <c r="D3527" s="139" t="s">
        <v>633</v>
      </c>
      <c r="E3527" s="139" t="s">
        <v>754</v>
      </c>
      <c r="F3527" s="49">
        <v>6.6600000000000006E-2</v>
      </c>
      <c r="G3527" s="49">
        <v>0.107</v>
      </c>
      <c r="H3527" s="49">
        <v>0.13100000000000001</v>
      </c>
      <c r="I3527" s="49">
        <v>0.17100000000000001</v>
      </c>
      <c r="J3527" s="49">
        <v>0.29399999999999998</v>
      </c>
      <c r="K3527" s="49">
        <v>0.30199999999999999</v>
      </c>
      <c r="L3527" s="49">
        <v>0.3</v>
      </c>
      <c r="M3527" s="49">
        <v>0.28799999999999998</v>
      </c>
      <c r="N3527" s="49">
        <v>0.27600000000000002</v>
      </c>
      <c r="O3527" s="49">
        <v>0.249</v>
      </c>
      <c r="P3527" s="49">
        <v>0.22900000000000001</v>
      </c>
      <c r="Q3527" s="49">
        <v>0.223</v>
      </c>
      <c r="R3527" s="49">
        <v>0.23499999999999999</v>
      </c>
      <c r="S3527" s="49">
        <v>0.32300000000000001</v>
      </c>
      <c r="T3527" s="49">
        <v>0.33800000000000002</v>
      </c>
      <c r="U3527" s="49">
        <v>0.35399999999999998</v>
      </c>
      <c r="V3527" s="49">
        <v>0.36899999999999999</v>
      </c>
    </row>
    <row r="3528" spans="1:22" ht="15.75" customHeight="1">
      <c r="A3528" s="139" t="s">
        <v>793</v>
      </c>
      <c r="B3528" s="139" t="s">
        <v>336</v>
      </c>
      <c r="C3528" s="139" t="s">
        <v>777</v>
      </c>
      <c r="D3528" s="139" t="s">
        <v>633</v>
      </c>
      <c r="E3528" s="139" t="s">
        <v>754</v>
      </c>
      <c r="F3528" s="49">
        <v>91.7</v>
      </c>
      <c r="G3528" s="49">
        <v>2470</v>
      </c>
      <c r="H3528" s="49">
        <v>3280</v>
      </c>
      <c r="I3528" s="49">
        <v>3270</v>
      </c>
      <c r="J3528" s="49">
        <v>2960</v>
      </c>
      <c r="K3528" s="49">
        <v>1970</v>
      </c>
      <c r="L3528" s="49">
        <v>1480</v>
      </c>
      <c r="M3528" s="49">
        <v>986</v>
      </c>
      <c r="N3528" s="49">
        <v>1040</v>
      </c>
      <c r="O3528" s="49">
        <v>1040</v>
      </c>
      <c r="P3528" s="49">
        <v>1040</v>
      </c>
      <c r="Q3528" s="49">
        <v>2290</v>
      </c>
      <c r="R3528" s="49">
        <v>1090</v>
      </c>
      <c r="S3528" s="49">
        <v>1540</v>
      </c>
      <c r="T3528" s="49">
        <v>1570</v>
      </c>
      <c r="U3528" s="49">
        <v>1220</v>
      </c>
      <c r="V3528" s="49">
        <v>1160</v>
      </c>
    </row>
    <row r="3529" spans="1:22" ht="15.75" customHeight="1">
      <c r="A3529" s="139" t="s">
        <v>793</v>
      </c>
      <c r="B3529" s="139" t="s">
        <v>359</v>
      </c>
      <c r="C3529" s="139" t="s">
        <v>777</v>
      </c>
      <c r="D3529" s="139" t="s">
        <v>633</v>
      </c>
      <c r="E3529" s="139" t="s">
        <v>754</v>
      </c>
      <c r="F3529" s="49">
        <v>49.9</v>
      </c>
      <c r="G3529" s="49">
        <v>62.2</v>
      </c>
      <c r="H3529" s="49">
        <v>32.200000000000003</v>
      </c>
      <c r="I3529" s="49">
        <v>64.599999999999994</v>
      </c>
      <c r="J3529" s="49">
        <v>161</v>
      </c>
      <c r="K3529" s="49">
        <v>132</v>
      </c>
      <c r="L3529" s="49">
        <v>87.7</v>
      </c>
      <c r="M3529" s="49">
        <v>27.1</v>
      </c>
      <c r="N3529" s="49">
        <v>9.8300000000000002E-3</v>
      </c>
      <c r="O3529" s="49">
        <v>47</v>
      </c>
      <c r="P3529" s="49">
        <v>43.5</v>
      </c>
      <c r="Q3529" s="49">
        <v>40.1</v>
      </c>
      <c r="R3529" s="49">
        <v>36.5</v>
      </c>
      <c r="S3529" s="49">
        <v>33.299999999999997</v>
      </c>
      <c r="T3529" s="49">
        <v>29.8</v>
      </c>
      <c r="U3529" s="49">
        <v>26.3</v>
      </c>
      <c r="V3529" s="49">
        <v>28.4</v>
      </c>
    </row>
    <row r="3530" spans="1:22" ht="15.75" customHeight="1">
      <c r="A3530" s="139" t="s">
        <v>793</v>
      </c>
      <c r="B3530" s="139" t="s">
        <v>361</v>
      </c>
      <c r="C3530" s="139" t="s">
        <v>777</v>
      </c>
      <c r="D3530" s="139" t="s">
        <v>633</v>
      </c>
      <c r="E3530" s="139" t="s">
        <v>754</v>
      </c>
      <c r="F3530" s="49">
        <v>1.04E-2</v>
      </c>
      <c r="G3530" s="49">
        <v>1.7399999999999999E-2</v>
      </c>
      <c r="H3530" s="49">
        <v>1.89E-2</v>
      </c>
      <c r="I3530" s="49">
        <v>1.4</v>
      </c>
      <c r="J3530" s="49">
        <v>1.1299999999999999</v>
      </c>
      <c r="K3530" s="49">
        <v>1.21</v>
      </c>
      <c r="L3530" s="49">
        <v>2.4299999999999999E-2</v>
      </c>
      <c r="M3530" s="49">
        <v>1.24</v>
      </c>
      <c r="N3530" s="49">
        <v>1.1499999999999999</v>
      </c>
      <c r="O3530" s="49">
        <v>0.67</v>
      </c>
      <c r="P3530" s="49">
        <v>3.0599999999999999E-2</v>
      </c>
      <c r="Q3530" s="49">
        <v>0.68200000000000005</v>
      </c>
      <c r="R3530" s="49">
        <v>0.68200000000000005</v>
      </c>
      <c r="S3530" s="49">
        <v>0.93600000000000005</v>
      </c>
      <c r="T3530" s="49">
        <v>0.98399999999999999</v>
      </c>
      <c r="U3530" s="49">
        <v>1.03</v>
      </c>
      <c r="V3530" s="49">
        <v>1.08</v>
      </c>
    </row>
    <row r="3531" spans="1:22" ht="15.75" customHeight="1">
      <c r="A3531" s="139" t="s">
        <v>793</v>
      </c>
      <c r="B3531" s="139" t="s">
        <v>363</v>
      </c>
      <c r="C3531" s="139" t="s">
        <v>777</v>
      </c>
      <c r="D3531" s="139" t="s">
        <v>633</v>
      </c>
      <c r="E3531" s="139" t="s">
        <v>754</v>
      </c>
      <c r="F3531" s="49">
        <v>2.88</v>
      </c>
      <c r="G3531" s="49">
        <v>2.93</v>
      </c>
      <c r="H3531" s="49">
        <v>3.42</v>
      </c>
      <c r="I3531" s="49">
        <v>3.43</v>
      </c>
      <c r="J3531" s="49">
        <v>2.81</v>
      </c>
      <c r="K3531" s="49">
        <v>2.56</v>
      </c>
      <c r="L3531" s="49">
        <v>2.2200000000000002</v>
      </c>
      <c r="M3531" s="49">
        <v>2.1</v>
      </c>
      <c r="N3531" s="49">
        <v>1.94</v>
      </c>
      <c r="O3531" s="49">
        <v>1.88</v>
      </c>
      <c r="P3531" s="49">
        <v>1.66</v>
      </c>
      <c r="Q3531" s="49">
        <v>1.52</v>
      </c>
      <c r="R3531" s="49">
        <v>1.48</v>
      </c>
      <c r="S3531" s="49">
        <v>1.29</v>
      </c>
      <c r="T3531" s="49">
        <v>1.1299999999999999</v>
      </c>
      <c r="U3531" s="49">
        <v>0.98099999999999998</v>
      </c>
      <c r="V3531" s="49">
        <v>0.82899999999999996</v>
      </c>
    </row>
    <row r="3532" spans="1:22" ht="15.75" customHeight="1">
      <c r="A3532" s="139" t="s">
        <v>793</v>
      </c>
      <c r="B3532" s="139" t="s">
        <v>369</v>
      </c>
      <c r="C3532" s="139" t="s">
        <v>777</v>
      </c>
      <c r="D3532" s="139" t="s">
        <v>633</v>
      </c>
      <c r="E3532" s="139" t="s">
        <v>754</v>
      </c>
      <c r="F3532" s="49">
        <v>0.106</v>
      </c>
      <c r="G3532" s="49">
        <v>0.108</v>
      </c>
      <c r="H3532" s="49">
        <v>0.111</v>
      </c>
      <c r="I3532" s="49">
        <v>2.44</v>
      </c>
      <c r="J3532" s="49">
        <v>2.0699999999999998</v>
      </c>
      <c r="K3532" s="49">
        <v>2.17</v>
      </c>
      <c r="L3532" s="49">
        <v>0.128</v>
      </c>
      <c r="M3532" s="49">
        <v>2.1800000000000002</v>
      </c>
      <c r="N3532" s="49">
        <v>3.07</v>
      </c>
      <c r="O3532" s="49">
        <v>1.83</v>
      </c>
      <c r="P3532" s="49">
        <v>0.16400000000000001</v>
      </c>
      <c r="Q3532" s="49">
        <v>1.87</v>
      </c>
      <c r="R3532" s="49">
        <v>1.88</v>
      </c>
      <c r="S3532" s="49">
        <v>2.2799999999999998</v>
      </c>
      <c r="T3532" s="49">
        <v>2.41</v>
      </c>
      <c r="U3532" s="49">
        <v>2.5499999999999998</v>
      </c>
      <c r="V3532" s="49">
        <v>2.68</v>
      </c>
    </row>
    <row r="3533" spans="1:22" ht="15.75" customHeight="1">
      <c r="A3533" s="139" t="s">
        <v>793</v>
      </c>
      <c r="B3533" s="139" t="s">
        <v>764</v>
      </c>
      <c r="C3533" s="139" t="s">
        <v>777</v>
      </c>
      <c r="D3533" s="139" t="s">
        <v>633</v>
      </c>
      <c r="E3533" s="139" t="s">
        <v>754</v>
      </c>
      <c r="F3533" s="49">
        <v>1310</v>
      </c>
      <c r="G3533" s="49">
        <v>1420</v>
      </c>
      <c r="H3533" s="49">
        <v>1470</v>
      </c>
      <c r="I3533" s="49">
        <v>1460</v>
      </c>
      <c r="J3533" s="49">
        <v>1490</v>
      </c>
      <c r="K3533" s="49">
        <v>1490</v>
      </c>
      <c r="L3533" s="49">
        <v>1400</v>
      </c>
      <c r="M3533" s="49">
        <v>1310</v>
      </c>
      <c r="N3533" s="49">
        <v>1320</v>
      </c>
      <c r="O3533" s="49">
        <v>1240</v>
      </c>
      <c r="P3533" s="49">
        <v>1270</v>
      </c>
      <c r="Q3533" s="49">
        <v>1300</v>
      </c>
      <c r="R3533" s="49">
        <v>1300</v>
      </c>
      <c r="S3533" s="49">
        <v>1310</v>
      </c>
      <c r="T3533" s="49">
        <v>1300</v>
      </c>
      <c r="U3533" s="49">
        <v>1290</v>
      </c>
      <c r="V3533" s="49">
        <v>1290</v>
      </c>
    </row>
    <row r="3534" spans="1:22" ht="15.75" customHeight="1">
      <c r="A3534" s="139" t="s">
        <v>793</v>
      </c>
      <c r="B3534" s="139" t="s">
        <v>375</v>
      </c>
      <c r="C3534" s="139" t="s">
        <v>777</v>
      </c>
      <c r="D3534" s="139" t="s">
        <v>633</v>
      </c>
      <c r="E3534" s="139" t="s">
        <v>754</v>
      </c>
      <c r="F3534" s="49">
        <v>0</v>
      </c>
      <c r="G3534" s="49">
        <v>0</v>
      </c>
      <c r="H3534" s="49">
        <v>0</v>
      </c>
      <c r="I3534" s="49">
        <v>0</v>
      </c>
      <c r="J3534" s="49">
        <v>0</v>
      </c>
      <c r="K3534" s="49">
        <v>0</v>
      </c>
      <c r="L3534" s="49">
        <v>0</v>
      </c>
      <c r="M3534" s="49">
        <v>0</v>
      </c>
      <c r="N3534" s="49">
        <v>0</v>
      </c>
      <c r="O3534" s="49">
        <v>0</v>
      </c>
      <c r="P3534" s="49">
        <v>0</v>
      </c>
      <c r="Q3534" s="49">
        <v>0</v>
      </c>
      <c r="R3534" s="49">
        <v>0</v>
      </c>
      <c r="S3534" s="49">
        <v>0</v>
      </c>
      <c r="T3534" s="49">
        <v>0</v>
      </c>
      <c r="U3534" s="49">
        <v>0</v>
      </c>
      <c r="V3534" s="49">
        <v>0</v>
      </c>
    </row>
    <row r="3535" spans="1:22" ht="15.75" customHeight="1">
      <c r="A3535" s="139" t="s">
        <v>793</v>
      </c>
      <c r="B3535" s="139" t="s">
        <v>314</v>
      </c>
      <c r="C3535" s="139" t="s">
        <v>777</v>
      </c>
      <c r="D3535" s="139" t="s">
        <v>633</v>
      </c>
      <c r="E3535" s="139" t="s">
        <v>754</v>
      </c>
      <c r="F3535" s="49">
        <v>23.6</v>
      </c>
      <c r="G3535" s="49">
        <v>22.7</v>
      </c>
      <c r="H3535" s="49">
        <v>21.9</v>
      </c>
      <c r="I3535" s="49">
        <v>22.4</v>
      </c>
      <c r="J3535" s="49">
        <v>20.9</v>
      </c>
      <c r="K3535" s="49">
        <v>20.2</v>
      </c>
      <c r="L3535" s="49">
        <v>18.5</v>
      </c>
      <c r="M3535" s="49">
        <v>159</v>
      </c>
      <c r="N3535" s="49">
        <v>82.4</v>
      </c>
      <c r="O3535" s="49">
        <v>10.5</v>
      </c>
      <c r="P3535" s="49">
        <v>53.3</v>
      </c>
      <c r="Q3535" s="49">
        <v>341</v>
      </c>
      <c r="R3535" s="49">
        <v>921</v>
      </c>
      <c r="S3535" s="49">
        <v>874</v>
      </c>
      <c r="T3535" s="49">
        <v>845</v>
      </c>
      <c r="U3535" s="49">
        <v>526</v>
      </c>
      <c r="V3535" s="49">
        <v>464</v>
      </c>
    </row>
    <row r="3536" spans="1:22" ht="15.75" customHeight="1">
      <c r="A3536" s="139" t="s">
        <v>793</v>
      </c>
      <c r="B3536" s="139" t="s">
        <v>377</v>
      </c>
      <c r="C3536" s="139" t="s">
        <v>777</v>
      </c>
      <c r="D3536" s="139" t="s">
        <v>633</v>
      </c>
      <c r="E3536" s="139" t="s">
        <v>754</v>
      </c>
      <c r="F3536" s="49">
        <v>474</v>
      </c>
      <c r="G3536" s="49">
        <v>396</v>
      </c>
      <c r="H3536" s="49">
        <v>248</v>
      </c>
      <c r="I3536" s="49">
        <v>342</v>
      </c>
      <c r="J3536" s="49">
        <v>152</v>
      </c>
      <c r="K3536" s="49">
        <v>315</v>
      </c>
      <c r="L3536" s="49">
        <v>570</v>
      </c>
      <c r="M3536" s="49">
        <v>635</v>
      </c>
      <c r="N3536" s="49">
        <v>588</v>
      </c>
      <c r="O3536" s="49">
        <v>334</v>
      </c>
      <c r="P3536" s="49">
        <v>393</v>
      </c>
      <c r="Q3536" s="49">
        <v>499</v>
      </c>
      <c r="R3536" s="49">
        <v>587</v>
      </c>
      <c r="S3536" s="49">
        <v>429</v>
      </c>
      <c r="T3536" s="49">
        <v>426</v>
      </c>
      <c r="U3536" s="49">
        <v>426</v>
      </c>
      <c r="V3536" s="49">
        <v>426</v>
      </c>
    </row>
    <row r="3537" spans="1:22" ht="15.75" customHeight="1">
      <c r="A3537" s="139" t="s">
        <v>793</v>
      </c>
      <c r="B3537" s="139" t="s">
        <v>383</v>
      </c>
      <c r="C3537" s="139" t="s">
        <v>777</v>
      </c>
      <c r="D3537" s="139" t="s">
        <v>633</v>
      </c>
      <c r="E3537" s="139" t="s">
        <v>754</v>
      </c>
      <c r="F3537" s="49">
        <v>3810</v>
      </c>
      <c r="G3537" s="49">
        <v>9250</v>
      </c>
      <c r="H3537" s="49">
        <v>9420</v>
      </c>
      <c r="I3537" s="49">
        <v>8040</v>
      </c>
      <c r="J3537" s="49">
        <v>7360</v>
      </c>
      <c r="K3537" s="49">
        <v>7040</v>
      </c>
      <c r="L3537" s="49">
        <v>6100</v>
      </c>
      <c r="M3537" s="49">
        <v>5330</v>
      </c>
      <c r="N3537" s="49">
        <v>5300</v>
      </c>
      <c r="O3537" s="49">
        <v>8460</v>
      </c>
      <c r="P3537" s="49">
        <v>10000</v>
      </c>
      <c r="Q3537" s="49">
        <v>9550</v>
      </c>
      <c r="R3537" s="49">
        <v>12300</v>
      </c>
      <c r="S3537" s="49">
        <v>12900</v>
      </c>
      <c r="T3537" s="49">
        <v>16900</v>
      </c>
      <c r="U3537" s="49">
        <v>12900</v>
      </c>
      <c r="V3537" s="49">
        <v>13400</v>
      </c>
    </row>
    <row r="3538" spans="1:22" ht="15.75" customHeight="1">
      <c r="A3538" s="139" t="s">
        <v>793</v>
      </c>
      <c r="B3538" s="139" t="s">
        <v>381</v>
      </c>
      <c r="C3538" s="139" t="s">
        <v>777</v>
      </c>
      <c r="D3538" s="139" t="s">
        <v>633</v>
      </c>
      <c r="E3538" s="139" t="s">
        <v>754</v>
      </c>
      <c r="F3538" s="49">
        <v>9690</v>
      </c>
      <c r="G3538" s="49">
        <v>7510</v>
      </c>
      <c r="H3538" s="49">
        <v>11000</v>
      </c>
      <c r="I3538" s="49">
        <v>12700</v>
      </c>
      <c r="J3538" s="49">
        <v>23200</v>
      </c>
      <c r="K3538" s="49">
        <v>19900</v>
      </c>
      <c r="L3538" s="49">
        <v>21300</v>
      </c>
      <c r="M3538" s="49">
        <v>8290</v>
      </c>
      <c r="N3538" s="49">
        <v>9080</v>
      </c>
      <c r="O3538" s="49">
        <v>8740</v>
      </c>
      <c r="P3538" s="49">
        <v>9080</v>
      </c>
      <c r="Q3538" s="49">
        <v>9520</v>
      </c>
      <c r="R3538" s="49">
        <v>10200</v>
      </c>
      <c r="S3538" s="49">
        <v>11800</v>
      </c>
      <c r="T3538" s="49">
        <v>11400</v>
      </c>
      <c r="U3538" s="49">
        <v>11300</v>
      </c>
      <c r="V3538" s="49">
        <v>11300</v>
      </c>
    </row>
    <row r="3539" spans="1:22" ht="15.75" customHeight="1">
      <c r="A3539" s="139" t="s">
        <v>793</v>
      </c>
      <c r="B3539" s="139" t="s">
        <v>389</v>
      </c>
      <c r="C3539" s="139" t="s">
        <v>777</v>
      </c>
      <c r="D3539" s="139" t="s">
        <v>633</v>
      </c>
      <c r="E3539" s="139" t="s">
        <v>754</v>
      </c>
      <c r="F3539" s="49">
        <v>81.900000000000006</v>
      </c>
      <c r="G3539" s="49">
        <v>106</v>
      </c>
      <c r="H3539" s="49">
        <v>77.7</v>
      </c>
      <c r="I3539" s="49">
        <v>108</v>
      </c>
      <c r="J3539" s="49">
        <v>448</v>
      </c>
      <c r="K3539" s="49">
        <v>480</v>
      </c>
      <c r="L3539" s="49">
        <v>953</v>
      </c>
      <c r="M3539" s="49">
        <v>486</v>
      </c>
      <c r="N3539" s="49">
        <v>519</v>
      </c>
      <c r="O3539" s="49">
        <v>542</v>
      </c>
      <c r="P3539" s="49">
        <v>976</v>
      </c>
      <c r="Q3539" s="49">
        <v>456</v>
      </c>
      <c r="R3539" s="49">
        <v>461</v>
      </c>
      <c r="S3539" s="49">
        <v>779</v>
      </c>
      <c r="T3539" s="49">
        <v>828</v>
      </c>
      <c r="U3539" s="49">
        <v>876</v>
      </c>
      <c r="V3539" s="49">
        <v>925</v>
      </c>
    </row>
    <row r="3540" spans="1:22" ht="15.75" customHeight="1">
      <c r="A3540" s="139" t="s">
        <v>793</v>
      </c>
      <c r="B3540" s="139" t="s">
        <v>385</v>
      </c>
      <c r="C3540" s="139" t="s">
        <v>777</v>
      </c>
      <c r="D3540" s="139" t="s">
        <v>633</v>
      </c>
      <c r="E3540" s="139" t="s">
        <v>754</v>
      </c>
      <c r="F3540" s="49">
        <v>24500</v>
      </c>
      <c r="G3540" s="49">
        <v>26100</v>
      </c>
      <c r="H3540" s="49">
        <v>21100</v>
      </c>
      <c r="I3540" s="49">
        <v>29100</v>
      </c>
      <c r="J3540" s="49">
        <v>25600</v>
      </c>
      <c r="K3540" s="49">
        <v>23700</v>
      </c>
      <c r="L3540" s="49">
        <v>31100</v>
      </c>
      <c r="M3540" s="49">
        <v>30800</v>
      </c>
      <c r="N3540" s="49">
        <v>32700</v>
      </c>
      <c r="O3540" s="49">
        <v>31200</v>
      </c>
      <c r="P3540" s="49">
        <v>32400</v>
      </c>
      <c r="Q3540" s="49">
        <v>34000</v>
      </c>
      <c r="R3540" s="49">
        <v>35100</v>
      </c>
      <c r="S3540" s="49">
        <v>35500</v>
      </c>
      <c r="T3540" s="49">
        <v>35100</v>
      </c>
      <c r="U3540" s="49">
        <v>37200</v>
      </c>
      <c r="V3540" s="49">
        <v>38100</v>
      </c>
    </row>
    <row r="3541" spans="1:22" ht="15.75" customHeight="1">
      <c r="A3541" s="139" t="s">
        <v>793</v>
      </c>
      <c r="B3541" s="139" t="s">
        <v>387</v>
      </c>
      <c r="C3541" s="139" t="s">
        <v>777</v>
      </c>
      <c r="D3541" s="139" t="s">
        <v>633</v>
      </c>
      <c r="E3541" s="139" t="s">
        <v>754</v>
      </c>
      <c r="F3541" s="49">
        <v>1830</v>
      </c>
      <c r="G3541" s="49">
        <v>1830</v>
      </c>
      <c r="H3541" s="49">
        <v>1830</v>
      </c>
      <c r="I3541" s="49">
        <v>1930</v>
      </c>
      <c r="J3541" s="49">
        <v>15400</v>
      </c>
      <c r="K3541" s="49">
        <v>12200</v>
      </c>
      <c r="L3541" s="49">
        <v>13200</v>
      </c>
      <c r="M3541" s="49">
        <v>12900</v>
      </c>
      <c r="N3541" s="49">
        <v>11500</v>
      </c>
      <c r="O3541" s="49">
        <v>13600</v>
      </c>
      <c r="P3541" s="49">
        <v>13900</v>
      </c>
      <c r="Q3541" s="49">
        <v>18500</v>
      </c>
      <c r="R3541" s="49">
        <v>23100</v>
      </c>
      <c r="S3541" s="49">
        <v>23900</v>
      </c>
      <c r="T3541" s="49">
        <v>24800</v>
      </c>
      <c r="U3541" s="49">
        <v>25900</v>
      </c>
      <c r="V3541" s="49">
        <v>27500</v>
      </c>
    </row>
    <row r="3542" spans="1:22" ht="15.75" customHeight="1">
      <c r="A3542" s="139" t="s">
        <v>793</v>
      </c>
      <c r="B3542" s="139" t="s">
        <v>379</v>
      </c>
      <c r="C3542" s="139" t="s">
        <v>777</v>
      </c>
      <c r="D3542" s="139" t="s">
        <v>633</v>
      </c>
      <c r="E3542" s="139" t="s">
        <v>754</v>
      </c>
      <c r="F3542" s="49">
        <v>153</v>
      </c>
      <c r="G3542" s="49">
        <v>144</v>
      </c>
      <c r="H3542" s="49">
        <v>148</v>
      </c>
      <c r="I3542" s="49">
        <v>137</v>
      </c>
      <c r="J3542" s="49">
        <v>123</v>
      </c>
      <c r="K3542" s="49">
        <v>118</v>
      </c>
      <c r="L3542" s="49">
        <v>127</v>
      </c>
      <c r="M3542" s="49">
        <v>147</v>
      </c>
      <c r="N3542" s="49">
        <v>186</v>
      </c>
      <c r="O3542" s="49">
        <v>170</v>
      </c>
      <c r="P3542" s="49">
        <v>190</v>
      </c>
      <c r="Q3542" s="49">
        <v>180</v>
      </c>
      <c r="R3542" s="49">
        <v>172</v>
      </c>
      <c r="S3542" s="49">
        <v>173</v>
      </c>
      <c r="T3542" s="49">
        <v>183</v>
      </c>
      <c r="U3542" s="49">
        <v>163</v>
      </c>
      <c r="V3542" s="49">
        <v>149</v>
      </c>
    </row>
    <row r="3543" spans="1:22" ht="15.75" customHeight="1">
      <c r="A3543" s="139" t="s">
        <v>793</v>
      </c>
      <c r="B3543" s="139" t="s">
        <v>391</v>
      </c>
      <c r="C3543" s="139" t="s">
        <v>777</v>
      </c>
      <c r="D3543" s="139" t="s">
        <v>633</v>
      </c>
      <c r="E3543" s="139" t="s">
        <v>754</v>
      </c>
      <c r="F3543" s="49">
        <v>1.9199999999999998E-2</v>
      </c>
      <c r="G3543" s="49">
        <v>0.02</v>
      </c>
      <c r="H3543" s="49">
        <v>2.3199999999999998E-2</v>
      </c>
      <c r="I3543" s="49">
        <v>1.8499999999999999E-2</v>
      </c>
      <c r="J3543" s="49">
        <v>39.5</v>
      </c>
      <c r="K3543" s="49">
        <v>40.1</v>
      </c>
      <c r="L3543" s="49">
        <v>60.4</v>
      </c>
      <c r="M3543" s="49">
        <v>60.4</v>
      </c>
      <c r="N3543" s="49">
        <v>60.4</v>
      </c>
      <c r="O3543" s="49">
        <v>86</v>
      </c>
      <c r="P3543" s="49">
        <v>60.4</v>
      </c>
      <c r="Q3543" s="49">
        <v>60.5</v>
      </c>
      <c r="R3543" s="49">
        <v>60.5</v>
      </c>
      <c r="S3543" s="49">
        <v>85.4</v>
      </c>
      <c r="T3543" s="49">
        <v>91.6</v>
      </c>
      <c r="U3543" s="49">
        <v>97.9</v>
      </c>
      <c r="V3543" s="49">
        <v>104</v>
      </c>
    </row>
    <row r="3544" spans="1:22" ht="15.75" customHeight="1">
      <c r="A3544" s="139" t="s">
        <v>793</v>
      </c>
      <c r="B3544" s="139" t="s">
        <v>393</v>
      </c>
      <c r="C3544" s="139" t="s">
        <v>777</v>
      </c>
      <c r="D3544" s="139" t="s">
        <v>633</v>
      </c>
      <c r="E3544" s="139" t="s">
        <v>754</v>
      </c>
      <c r="F3544" s="49">
        <v>4530</v>
      </c>
      <c r="G3544" s="49">
        <v>3080</v>
      </c>
      <c r="H3544" s="49">
        <v>3440</v>
      </c>
      <c r="I3544" s="49">
        <v>2880</v>
      </c>
      <c r="J3544" s="49">
        <v>1890</v>
      </c>
      <c r="K3544" s="49">
        <v>1050</v>
      </c>
      <c r="L3544" s="49">
        <v>2660</v>
      </c>
      <c r="M3544" s="49">
        <v>2910</v>
      </c>
      <c r="N3544" s="49">
        <v>2740</v>
      </c>
      <c r="O3544" s="49">
        <v>1710</v>
      </c>
      <c r="P3544" s="49">
        <v>1870</v>
      </c>
      <c r="Q3544" s="49">
        <v>1600</v>
      </c>
      <c r="R3544" s="49">
        <v>1360</v>
      </c>
      <c r="S3544" s="49">
        <v>1280</v>
      </c>
      <c r="T3544" s="49">
        <v>1360</v>
      </c>
      <c r="U3544" s="49">
        <v>1070</v>
      </c>
      <c r="V3544" s="49">
        <v>978</v>
      </c>
    </row>
    <row r="3545" spans="1:22" ht="15.75" customHeight="1">
      <c r="A3545" s="139" t="s">
        <v>793</v>
      </c>
      <c r="B3545" s="139" t="s">
        <v>395</v>
      </c>
      <c r="C3545" s="139" t="s">
        <v>777</v>
      </c>
      <c r="D3545" s="139" t="s">
        <v>633</v>
      </c>
      <c r="E3545" s="139" t="s">
        <v>754</v>
      </c>
      <c r="F3545" s="49">
        <v>8.25E-4</v>
      </c>
      <c r="G3545" s="49">
        <v>8.1099999999999998E-4</v>
      </c>
      <c r="H3545" s="49">
        <v>9.1200000000000005E-4</v>
      </c>
      <c r="I3545" s="49">
        <v>6.8599999999999998E-4</v>
      </c>
      <c r="J3545" s="49">
        <v>5.5500000000000005E-4</v>
      </c>
      <c r="K3545" s="49">
        <v>3.4299999999999999E-4</v>
      </c>
      <c r="L3545" s="49">
        <v>7.8200000000000003E-4</v>
      </c>
      <c r="M3545" s="49">
        <v>8.2700000000000004E-4</v>
      </c>
      <c r="N3545" s="49">
        <v>8.4099999999999995E-4</v>
      </c>
      <c r="O3545" s="49">
        <v>8.6700000000000004E-4</v>
      </c>
      <c r="P3545" s="49">
        <v>8.3100000000000003E-4</v>
      </c>
      <c r="Q3545" s="49">
        <v>9.1500000000000001E-4</v>
      </c>
      <c r="R3545" s="49">
        <v>8.8500000000000004E-4</v>
      </c>
      <c r="S3545" s="49">
        <v>9.0200000000000002E-4</v>
      </c>
      <c r="T3545" s="49">
        <v>9.2199999999999997E-4</v>
      </c>
      <c r="U3545" s="49">
        <v>9.4300000000000004E-4</v>
      </c>
      <c r="V3545" s="49">
        <v>9.6400000000000001E-4</v>
      </c>
    </row>
    <row r="3546" spans="1:22" ht="15.75" customHeight="1">
      <c r="A3546" s="139" t="s">
        <v>793</v>
      </c>
      <c r="B3546" s="139" t="s">
        <v>399</v>
      </c>
      <c r="C3546" s="139" t="s">
        <v>777</v>
      </c>
      <c r="D3546" s="139" t="s">
        <v>633</v>
      </c>
      <c r="E3546" s="139" t="s">
        <v>754</v>
      </c>
      <c r="F3546" s="49">
        <v>8.2699999999999996E-3</v>
      </c>
      <c r="G3546" s="49">
        <v>8.4799999999999997E-3</v>
      </c>
      <c r="H3546" s="49">
        <v>5.96E-3</v>
      </c>
      <c r="I3546" s="49">
        <v>5.8999999999999999E-3</v>
      </c>
      <c r="J3546" s="49">
        <v>5.9500000000000004E-3</v>
      </c>
      <c r="K3546" s="49">
        <v>6.1900000000000002E-3</v>
      </c>
      <c r="L3546" s="49">
        <v>6.1500000000000001E-3</v>
      </c>
      <c r="M3546" s="49">
        <v>6.1399999999999996E-3</v>
      </c>
      <c r="N3546" s="49">
        <v>8.7200000000000003E-3</v>
      </c>
      <c r="O3546" s="49">
        <v>6.1799999999999997E-3</v>
      </c>
      <c r="P3546" s="49">
        <v>5.9699999999999996E-3</v>
      </c>
      <c r="Q3546" s="49">
        <v>5.79E-3</v>
      </c>
      <c r="R3546" s="49">
        <v>6.0699999999999999E-3</v>
      </c>
      <c r="S3546" s="49">
        <v>5.6699999999999997E-3</v>
      </c>
      <c r="T3546" s="49">
        <v>5.5199999999999997E-3</v>
      </c>
      <c r="U3546" s="49">
        <v>5.3800000000000002E-3</v>
      </c>
      <c r="V3546" s="49">
        <v>5.2399999999999999E-3</v>
      </c>
    </row>
    <row r="3547" spans="1:22" ht="15.75" customHeight="1">
      <c r="A3547" s="139" t="s">
        <v>793</v>
      </c>
      <c r="B3547" s="139" t="s">
        <v>397</v>
      </c>
      <c r="C3547" s="139" t="s">
        <v>777</v>
      </c>
      <c r="D3547" s="139" t="s">
        <v>633</v>
      </c>
      <c r="E3547" s="139" t="s">
        <v>754</v>
      </c>
      <c r="F3547" s="49">
        <v>2900</v>
      </c>
      <c r="G3547" s="49">
        <v>3080</v>
      </c>
      <c r="H3547" s="49">
        <v>7710</v>
      </c>
      <c r="I3547" s="49">
        <v>4830</v>
      </c>
      <c r="J3547" s="49">
        <v>6120</v>
      </c>
      <c r="K3547" s="49">
        <v>5160</v>
      </c>
      <c r="L3547" s="49">
        <v>1790</v>
      </c>
      <c r="M3547" s="49">
        <v>2080</v>
      </c>
      <c r="N3547" s="49">
        <v>2860</v>
      </c>
      <c r="O3547" s="49">
        <v>5810</v>
      </c>
      <c r="P3547" s="49">
        <v>1290</v>
      </c>
      <c r="Q3547" s="49">
        <v>3080</v>
      </c>
      <c r="R3547" s="49">
        <v>3040</v>
      </c>
      <c r="S3547" s="49">
        <v>2960</v>
      </c>
      <c r="T3547" s="49">
        <v>2980</v>
      </c>
      <c r="U3547" s="49">
        <v>2910</v>
      </c>
      <c r="V3547" s="49">
        <v>2900</v>
      </c>
    </row>
    <row r="3548" spans="1:22" ht="15.75" customHeight="1">
      <c r="A3548" s="139" t="s">
        <v>793</v>
      </c>
      <c r="B3548" s="139" t="s">
        <v>401</v>
      </c>
      <c r="C3548" s="139" t="s">
        <v>777</v>
      </c>
      <c r="D3548" s="139" t="s">
        <v>633</v>
      </c>
      <c r="E3548" s="139" t="s">
        <v>754</v>
      </c>
      <c r="F3548" s="49">
        <v>8720</v>
      </c>
      <c r="G3548" s="49">
        <v>7320</v>
      </c>
      <c r="H3548" s="49">
        <v>7370</v>
      </c>
      <c r="I3548" s="49">
        <v>7180</v>
      </c>
      <c r="J3548" s="49">
        <v>8260</v>
      </c>
      <c r="K3548" s="49">
        <v>7290</v>
      </c>
      <c r="L3548" s="49">
        <v>12000</v>
      </c>
      <c r="M3548" s="49">
        <v>9450</v>
      </c>
      <c r="N3548" s="49">
        <v>4130</v>
      </c>
      <c r="O3548" s="49">
        <v>6020</v>
      </c>
      <c r="P3548" s="49">
        <v>5770</v>
      </c>
      <c r="Q3548" s="49">
        <v>6150</v>
      </c>
      <c r="R3548" s="49">
        <v>19400</v>
      </c>
      <c r="S3548" s="49">
        <v>20200</v>
      </c>
      <c r="T3548" s="49">
        <v>19500</v>
      </c>
      <c r="U3548" s="49">
        <v>18800</v>
      </c>
      <c r="V3548" s="49">
        <v>18600</v>
      </c>
    </row>
    <row r="3549" spans="1:22" ht="15.75" customHeight="1">
      <c r="A3549" s="139" t="s">
        <v>793</v>
      </c>
      <c r="B3549" s="139" t="s">
        <v>403</v>
      </c>
      <c r="C3549" s="139" t="s">
        <v>777</v>
      </c>
      <c r="D3549" s="139" t="s">
        <v>633</v>
      </c>
      <c r="E3549" s="139" t="s">
        <v>754</v>
      </c>
      <c r="F3549" s="49">
        <v>1.98E-3</v>
      </c>
      <c r="G3549" s="49">
        <v>1.6000000000000001E-3</v>
      </c>
      <c r="H3549" s="49">
        <v>1.34E-3</v>
      </c>
      <c r="I3549" s="49">
        <v>1.23E-3</v>
      </c>
      <c r="J3549" s="49">
        <v>1.64E-3</v>
      </c>
      <c r="K3549" s="49">
        <v>1.42E-3</v>
      </c>
      <c r="L3549" s="49">
        <v>1.1999999999999999E-3</v>
      </c>
      <c r="M3549" s="49">
        <v>1.2600000000000001E-3</v>
      </c>
      <c r="N3549" s="49">
        <v>1.2600000000000001E-3</v>
      </c>
      <c r="O3549" s="49">
        <v>1.1299999999999999E-3</v>
      </c>
      <c r="P3549" s="49">
        <v>1.16E-3</v>
      </c>
      <c r="Q3549" s="49">
        <v>1.25E-3</v>
      </c>
      <c r="R3549" s="49">
        <v>7.5000000000000002E-4</v>
      </c>
      <c r="S3549" s="49">
        <v>9.1399999999999999E-4</v>
      </c>
      <c r="T3549" s="49">
        <v>8.5599999999999999E-4</v>
      </c>
      <c r="U3549" s="49">
        <v>7.9799999999999999E-4</v>
      </c>
      <c r="V3549" s="49">
        <v>7.3999999999999999E-4</v>
      </c>
    </row>
    <row r="3550" spans="1:22" ht="15.75" customHeight="1">
      <c r="A3550" s="139" t="s">
        <v>793</v>
      </c>
      <c r="B3550" s="139" t="s">
        <v>410</v>
      </c>
      <c r="C3550" s="139" t="s">
        <v>777</v>
      </c>
      <c r="D3550" s="139" t="s">
        <v>633</v>
      </c>
      <c r="E3550" s="139" t="s">
        <v>754</v>
      </c>
      <c r="F3550" s="49">
        <v>0.19500000000000001</v>
      </c>
      <c r="G3550" s="49">
        <v>0.192</v>
      </c>
      <c r="H3550" s="49">
        <v>0.192</v>
      </c>
      <c r="I3550" s="49">
        <v>0.17699999999999999</v>
      </c>
      <c r="J3550" s="49">
        <v>0.187</v>
      </c>
      <c r="K3550" s="49">
        <v>0.19700000000000001</v>
      </c>
      <c r="L3550" s="49">
        <v>0.17899999999999999</v>
      </c>
      <c r="M3550" s="49">
        <v>0.17399999999999999</v>
      </c>
      <c r="N3550" s="49">
        <v>0.17899999999999999</v>
      </c>
      <c r="O3550" s="49">
        <v>0.19400000000000001</v>
      </c>
      <c r="P3550" s="49">
        <v>0.21</v>
      </c>
      <c r="Q3550" s="49">
        <v>0.19400000000000001</v>
      </c>
      <c r="R3550" s="49">
        <v>0.2</v>
      </c>
      <c r="S3550" s="49">
        <v>0.192</v>
      </c>
      <c r="T3550" s="49">
        <v>0.192</v>
      </c>
      <c r="U3550" s="49">
        <v>0.192</v>
      </c>
      <c r="V3550" s="49">
        <v>0.193</v>
      </c>
    </row>
    <row r="3551" spans="1:22" ht="15.75" customHeight="1">
      <c r="A3551" s="139" t="s">
        <v>793</v>
      </c>
      <c r="B3551" s="139" t="s">
        <v>405</v>
      </c>
      <c r="C3551" s="139" t="s">
        <v>777</v>
      </c>
      <c r="D3551" s="139" t="s">
        <v>633</v>
      </c>
      <c r="E3551" s="139" t="s">
        <v>754</v>
      </c>
      <c r="F3551" s="49">
        <v>1.4500000000000001E-2</v>
      </c>
      <c r="G3551" s="49">
        <v>1.44E-2</v>
      </c>
      <c r="H3551" s="49">
        <v>1.6E-2</v>
      </c>
      <c r="I3551" s="49">
        <v>1.6400000000000001E-2</v>
      </c>
      <c r="J3551" s="49">
        <v>1.67E-2</v>
      </c>
      <c r="K3551" s="49">
        <v>1.7000000000000001E-2</v>
      </c>
      <c r="L3551" s="49">
        <v>1.7299999999999999E-2</v>
      </c>
      <c r="M3551" s="49">
        <v>1.77E-2</v>
      </c>
      <c r="N3551" s="49">
        <v>1.7999999999999999E-2</v>
      </c>
      <c r="O3551" s="49">
        <v>1.83E-2</v>
      </c>
      <c r="P3551" s="49">
        <v>1.8599999999999998E-2</v>
      </c>
      <c r="Q3551" s="49">
        <v>1.9E-2</v>
      </c>
      <c r="R3551" s="49">
        <v>1.9300000000000001E-2</v>
      </c>
      <c r="S3551" s="49">
        <v>1.9599999999999999E-2</v>
      </c>
      <c r="T3551" s="49">
        <v>1.9900000000000001E-2</v>
      </c>
      <c r="U3551" s="49">
        <v>2.0299999999999999E-2</v>
      </c>
      <c r="V3551" s="49">
        <v>2.06E-2</v>
      </c>
    </row>
    <row r="3552" spans="1:22" ht="15.75" customHeight="1">
      <c r="A3552" s="139" t="s">
        <v>793</v>
      </c>
      <c r="B3552" s="139" t="s">
        <v>514</v>
      </c>
      <c r="C3552" s="139" t="s">
        <v>777</v>
      </c>
      <c r="D3552" s="139" t="s">
        <v>633</v>
      </c>
      <c r="E3552" s="139" t="s">
        <v>754</v>
      </c>
      <c r="F3552" s="49">
        <v>7.1900000000000002E-3</v>
      </c>
      <c r="G3552" s="49">
        <v>7.1500000000000001E-3</v>
      </c>
      <c r="H3552" s="49">
        <v>7.1999999999999998E-3</v>
      </c>
      <c r="I3552" s="49">
        <v>4.3200000000000002E-2</v>
      </c>
      <c r="J3552" s="49">
        <v>3.7699999999999997E-2</v>
      </c>
      <c r="K3552" s="49">
        <v>3.8800000000000001E-2</v>
      </c>
      <c r="L3552" s="49">
        <v>9.5999999999999992E-3</v>
      </c>
      <c r="M3552" s="49">
        <v>4.0899999999999999E-2</v>
      </c>
      <c r="N3552" s="49">
        <v>3.8699999999999998E-2</v>
      </c>
      <c r="O3552" s="49">
        <v>2.7199999999999998E-2</v>
      </c>
      <c r="P3552" s="49">
        <v>1.2699999999999999E-2</v>
      </c>
      <c r="Q3552" s="49">
        <v>2.92E-2</v>
      </c>
      <c r="R3552" s="49">
        <v>2.93E-2</v>
      </c>
      <c r="S3552" s="49">
        <v>3.6600000000000001E-2</v>
      </c>
      <c r="T3552" s="49">
        <v>3.8300000000000001E-2</v>
      </c>
      <c r="U3552" s="49">
        <v>4.0099999999999997E-2</v>
      </c>
      <c r="V3552" s="49">
        <v>4.19E-2</v>
      </c>
    </row>
    <row r="3553" spans="1:22" ht="15.75" customHeight="1">
      <c r="A3553" s="139" t="s">
        <v>793</v>
      </c>
      <c r="B3553" s="139" t="s">
        <v>548</v>
      </c>
      <c r="C3553" s="139" t="s">
        <v>777</v>
      </c>
      <c r="D3553" s="139" t="s">
        <v>633</v>
      </c>
      <c r="E3553" s="139" t="s">
        <v>754</v>
      </c>
      <c r="F3553" s="49">
        <v>4500</v>
      </c>
      <c r="G3553" s="49">
        <v>4480</v>
      </c>
      <c r="H3553" s="49">
        <v>7110</v>
      </c>
      <c r="I3553" s="49">
        <v>7080</v>
      </c>
      <c r="J3553" s="49">
        <v>7240</v>
      </c>
      <c r="K3553" s="49">
        <v>11000</v>
      </c>
      <c r="L3553" s="49">
        <v>7530</v>
      </c>
      <c r="M3553" s="49">
        <v>5570</v>
      </c>
      <c r="N3553" s="49">
        <v>5790</v>
      </c>
      <c r="O3553" s="49">
        <v>6400</v>
      </c>
      <c r="P3553" s="49">
        <v>4020</v>
      </c>
      <c r="Q3553" s="49">
        <v>6700</v>
      </c>
      <c r="R3553" s="49">
        <v>8560</v>
      </c>
      <c r="S3553" s="49">
        <v>8000</v>
      </c>
      <c r="T3553" s="49">
        <v>8250</v>
      </c>
      <c r="U3553" s="49">
        <v>8490</v>
      </c>
      <c r="V3553" s="49">
        <v>8740</v>
      </c>
    </row>
    <row r="3554" spans="1:22" ht="15.75" customHeight="1">
      <c r="A3554" s="139" t="s">
        <v>793</v>
      </c>
      <c r="B3554" s="139" t="s">
        <v>408</v>
      </c>
      <c r="C3554" s="139" t="s">
        <v>777</v>
      </c>
      <c r="D3554" s="139" t="s">
        <v>633</v>
      </c>
      <c r="E3554" s="139" t="s">
        <v>754</v>
      </c>
      <c r="F3554" s="49">
        <v>964</v>
      </c>
      <c r="G3554" s="49">
        <v>616</v>
      </c>
      <c r="H3554" s="49">
        <v>444</v>
      </c>
      <c r="I3554" s="49">
        <v>499</v>
      </c>
      <c r="J3554" s="49">
        <v>480</v>
      </c>
      <c r="K3554" s="49">
        <v>3.67</v>
      </c>
      <c r="L3554" s="49">
        <v>499</v>
      </c>
      <c r="M3554" s="49">
        <v>480</v>
      </c>
      <c r="N3554" s="49">
        <v>385</v>
      </c>
      <c r="O3554" s="49">
        <v>385</v>
      </c>
      <c r="P3554" s="49">
        <v>418</v>
      </c>
      <c r="Q3554" s="49">
        <v>418</v>
      </c>
      <c r="R3554" s="49">
        <v>436</v>
      </c>
      <c r="S3554" s="49">
        <v>418</v>
      </c>
      <c r="T3554" s="49">
        <v>425</v>
      </c>
      <c r="U3554" s="49">
        <v>319</v>
      </c>
      <c r="V3554" s="49">
        <v>302</v>
      </c>
    </row>
    <row r="3555" spans="1:22" ht="15.75" customHeight="1">
      <c r="A3555" s="139" t="s">
        <v>793</v>
      </c>
      <c r="B3555" s="139" t="s">
        <v>412</v>
      </c>
      <c r="C3555" s="139" t="s">
        <v>777</v>
      </c>
      <c r="D3555" s="139" t="s">
        <v>633</v>
      </c>
      <c r="E3555" s="139" t="s">
        <v>754</v>
      </c>
      <c r="F3555" s="49">
        <v>2.25</v>
      </c>
      <c r="G3555" s="49">
        <v>2.35</v>
      </c>
      <c r="H3555" s="49">
        <v>1.32</v>
      </c>
      <c r="I3555" s="49">
        <v>1.35</v>
      </c>
      <c r="J3555" s="49">
        <v>0.95299999999999996</v>
      </c>
      <c r="K3555" s="49">
        <v>1.1200000000000001</v>
      </c>
      <c r="L3555" s="49">
        <v>1.22</v>
      </c>
      <c r="M3555" s="49">
        <v>0.91300000000000003</v>
      </c>
      <c r="N3555" s="49">
        <v>0.88</v>
      </c>
      <c r="O3555" s="49">
        <v>0.81699999999999995</v>
      </c>
      <c r="P3555" s="49">
        <v>0.71199999999999997</v>
      </c>
      <c r="Q3555" s="49">
        <v>0.67500000000000004</v>
      </c>
      <c r="R3555" s="49">
        <v>0.63900000000000001</v>
      </c>
      <c r="S3555" s="49">
        <v>0.36199999999999999</v>
      </c>
      <c r="T3555" s="49">
        <v>0.249</v>
      </c>
      <c r="U3555" s="49">
        <v>0.13500000000000001</v>
      </c>
      <c r="V3555" s="49">
        <v>2.1499999999999998E-2</v>
      </c>
    </row>
    <row r="3556" spans="1:22" ht="15.75" customHeight="1">
      <c r="A3556" s="139" t="s">
        <v>793</v>
      </c>
      <c r="B3556" s="139" t="s">
        <v>416</v>
      </c>
      <c r="C3556" s="139" t="s">
        <v>777</v>
      </c>
      <c r="D3556" s="139" t="s">
        <v>633</v>
      </c>
      <c r="E3556" s="139" t="s">
        <v>754</v>
      </c>
      <c r="F3556" s="49">
        <v>0</v>
      </c>
      <c r="G3556" s="49">
        <v>0</v>
      </c>
      <c r="H3556" s="49">
        <v>0</v>
      </c>
      <c r="I3556" s="49">
        <v>0</v>
      </c>
      <c r="J3556" s="49">
        <v>0</v>
      </c>
      <c r="K3556" s="49">
        <v>0</v>
      </c>
      <c r="L3556" s="49">
        <v>0</v>
      </c>
      <c r="M3556" s="49">
        <v>0</v>
      </c>
      <c r="N3556" s="49">
        <v>0</v>
      </c>
      <c r="O3556" s="49">
        <v>0</v>
      </c>
      <c r="P3556" s="49">
        <v>0</v>
      </c>
      <c r="Q3556" s="49">
        <v>0</v>
      </c>
      <c r="R3556" s="49">
        <v>0</v>
      </c>
      <c r="S3556" s="49">
        <v>0</v>
      </c>
      <c r="T3556" s="49">
        <v>0</v>
      </c>
      <c r="U3556" s="49">
        <v>0</v>
      </c>
      <c r="V3556" s="49">
        <v>0</v>
      </c>
    </row>
    <row r="3557" spans="1:22" ht="15.75" customHeight="1">
      <c r="A3557" s="139" t="s">
        <v>793</v>
      </c>
      <c r="B3557" s="139" t="s">
        <v>420</v>
      </c>
      <c r="C3557" s="139" t="s">
        <v>777</v>
      </c>
      <c r="D3557" s="139" t="s">
        <v>633</v>
      </c>
      <c r="E3557" s="139" t="s">
        <v>754</v>
      </c>
      <c r="F3557" s="49">
        <v>8.5599999999999996E-2</v>
      </c>
      <c r="G3557" s="49">
        <v>0.14299999999999999</v>
      </c>
      <c r="H3557" s="49">
        <v>0.183</v>
      </c>
      <c r="I3557" s="49">
        <v>0.24</v>
      </c>
      <c r="J3557" s="49">
        <v>0.41199999999999998</v>
      </c>
      <c r="K3557" s="49">
        <v>0.42299999999999999</v>
      </c>
      <c r="L3557" s="49">
        <v>0.42399999999999999</v>
      </c>
      <c r="M3557" s="49">
        <v>0.40699999999999997</v>
      </c>
      <c r="N3557" s="49">
        <v>0.39</v>
      </c>
      <c r="O3557" s="49">
        <v>0.35299999999999998</v>
      </c>
      <c r="P3557" s="49">
        <v>0.32400000000000001</v>
      </c>
      <c r="Q3557" s="49">
        <v>0.315</v>
      </c>
      <c r="R3557" s="49">
        <v>0.33200000000000002</v>
      </c>
      <c r="S3557" s="49">
        <v>0.45800000000000002</v>
      </c>
      <c r="T3557" s="49">
        <v>0.48099999999999998</v>
      </c>
      <c r="U3557" s="49">
        <v>0.503</v>
      </c>
      <c r="V3557" s="49">
        <v>0.52600000000000002</v>
      </c>
    </row>
    <row r="3558" spans="1:22" ht="15.75" customHeight="1">
      <c r="A3558" s="139" t="s">
        <v>793</v>
      </c>
      <c r="B3558" s="139" t="s">
        <v>422</v>
      </c>
      <c r="C3558" s="139" t="s">
        <v>777</v>
      </c>
      <c r="D3558" s="139" t="s">
        <v>633</v>
      </c>
      <c r="E3558" s="139" t="s">
        <v>754</v>
      </c>
      <c r="F3558" s="49">
        <v>2650</v>
      </c>
      <c r="G3558" s="49">
        <v>2620</v>
      </c>
      <c r="H3558" s="49">
        <v>2600</v>
      </c>
      <c r="I3558" s="49">
        <v>2580</v>
      </c>
      <c r="J3558" s="49">
        <v>1730</v>
      </c>
      <c r="K3558" s="49">
        <v>4980</v>
      </c>
      <c r="L3558" s="49">
        <v>5730</v>
      </c>
      <c r="M3558" s="49">
        <v>5600</v>
      </c>
      <c r="N3558" s="49">
        <v>7580</v>
      </c>
      <c r="O3558" s="49">
        <v>6280</v>
      </c>
      <c r="P3558" s="49">
        <v>6710</v>
      </c>
      <c r="Q3558" s="49">
        <v>2510</v>
      </c>
      <c r="R3558" s="49">
        <v>7550</v>
      </c>
      <c r="S3558" s="49">
        <v>6250</v>
      </c>
      <c r="T3558" s="49">
        <v>8640</v>
      </c>
      <c r="U3558" s="49">
        <v>8010</v>
      </c>
      <c r="V3558" s="49">
        <v>8390</v>
      </c>
    </row>
    <row r="3559" spans="1:22" ht="15.75" customHeight="1">
      <c r="A3559" s="139" t="s">
        <v>793</v>
      </c>
      <c r="B3559" s="139" t="s">
        <v>516</v>
      </c>
      <c r="C3559" s="139" t="s">
        <v>777</v>
      </c>
      <c r="D3559" s="139" t="s">
        <v>633</v>
      </c>
      <c r="E3559" s="139" t="s">
        <v>754</v>
      </c>
      <c r="F3559" s="49">
        <v>2.5899999999999999E-2</v>
      </c>
      <c r="G3559" s="49">
        <v>2.7E-2</v>
      </c>
      <c r="H3559" s="49">
        <v>2.76E-2</v>
      </c>
      <c r="I3559" s="49">
        <v>0.41499999999999998</v>
      </c>
      <c r="J3559" s="49">
        <v>0.35099999999999998</v>
      </c>
      <c r="K3559" s="49">
        <v>0.36299999999999999</v>
      </c>
      <c r="L3559" s="49">
        <v>3.5799999999999998E-2</v>
      </c>
      <c r="M3559" s="49">
        <v>0.373</v>
      </c>
      <c r="N3559" s="49">
        <v>0.34599999999999997</v>
      </c>
      <c r="O3559" s="49">
        <v>0.217</v>
      </c>
      <c r="P3559" s="49">
        <v>4.6800000000000001E-2</v>
      </c>
      <c r="Q3559" s="49">
        <v>0.22600000000000001</v>
      </c>
      <c r="R3559" s="49">
        <v>0.22600000000000001</v>
      </c>
      <c r="S3559" s="49">
        <v>0.30099999999999999</v>
      </c>
      <c r="T3559" s="49">
        <v>0.316</v>
      </c>
      <c r="U3559" s="49">
        <v>0.33100000000000002</v>
      </c>
      <c r="V3559" s="49">
        <v>0.34599999999999997</v>
      </c>
    </row>
    <row r="3560" spans="1:22" ht="15.75" customHeight="1">
      <c r="A3560" s="139" t="s">
        <v>793</v>
      </c>
      <c r="B3560" s="139" t="s">
        <v>765</v>
      </c>
      <c r="C3560" s="139" t="s">
        <v>777</v>
      </c>
      <c r="D3560" s="139" t="s">
        <v>633</v>
      </c>
      <c r="E3560" s="139" t="s">
        <v>754</v>
      </c>
      <c r="F3560" s="49">
        <v>7530</v>
      </c>
      <c r="G3560" s="49">
        <v>9130</v>
      </c>
      <c r="H3560" s="49">
        <v>11900</v>
      </c>
      <c r="I3560" s="49">
        <v>7170</v>
      </c>
      <c r="J3560" s="49">
        <v>18300</v>
      </c>
      <c r="K3560" s="49">
        <v>18400</v>
      </c>
      <c r="L3560" s="49">
        <v>18900</v>
      </c>
      <c r="M3560" s="49">
        <v>21600</v>
      </c>
      <c r="N3560" s="49">
        <v>19700</v>
      </c>
      <c r="O3560" s="49">
        <v>20500</v>
      </c>
      <c r="P3560" s="49">
        <v>20200</v>
      </c>
      <c r="Q3560" s="49">
        <v>20700</v>
      </c>
      <c r="R3560" s="49">
        <v>19400</v>
      </c>
      <c r="S3560" s="49">
        <v>21200</v>
      </c>
      <c r="T3560" s="49">
        <v>21400</v>
      </c>
      <c r="U3560" s="49">
        <v>24800</v>
      </c>
      <c r="V3560" s="49">
        <v>25800</v>
      </c>
    </row>
    <row r="3561" spans="1:22" ht="15.75" customHeight="1">
      <c r="A3561" s="139" t="s">
        <v>793</v>
      </c>
      <c r="B3561" s="139" t="s">
        <v>424</v>
      </c>
      <c r="C3561" s="139" t="s">
        <v>777</v>
      </c>
      <c r="D3561" s="139" t="s">
        <v>633</v>
      </c>
      <c r="E3561" s="139" t="s">
        <v>754</v>
      </c>
      <c r="F3561" s="49">
        <v>1.84E-2</v>
      </c>
      <c r="G3561" s="49">
        <v>2.0799999999999999E-2</v>
      </c>
      <c r="H3561" s="49">
        <v>2.0899999999999998E-2</v>
      </c>
      <c r="I3561" s="49">
        <v>1.8499999999999999E-2</v>
      </c>
      <c r="J3561" s="49">
        <v>1.6E-2</v>
      </c>
      <c r="K3561" s="49">
        <v>2.8799999999999999E-2</v>
      </c>
      <c r="L3561" s="49">
        <v>2.7400000000000001E-2</v>
      </c>
      <c r="M3561" s="49">
        <v>1.9400000000000001E-2</v>
      </c>
      <c r="N3561" s="49">
        <v>1.5599999999999999E-2</v>
      </c>
      <c r="O3561" s="49">
        <v>1.35E-2</v>
      </c>
      <c r="P3561" s="49">
        <v>1.3299999999999999E-2</v>
      </c>
      <c r="Q3561" s="49">
        <v>1.37E-2</v>
      </c>
      <c r="R3561" s="49">
        <v>1.0800000000000001E-2</v>
      </c>
      <c r="S3561" s="49">
        <v>1.21E-2</v>
      </c>
      <c r="T3561" s="49">
        <v>1.12E-2</v>
      </c>
      <c r="U3561" s="49">
        <v>1.03E-2</v>
      </c>
      <c r="V3561" s="49">
        <v>9.3900000000000008E-3</v>
      </c>
    </row>
    <row r="3562" spans="1:22" ht="15.75" customHeight="1">
      <c r="A3562" s="139" t="s">
        <v>793</v>
      </c>
      <c r="B3562" s="139" t="s">
        <v>554</v>
      </c>
      <c r="C3562" s="139" t="s">
        <v>777</v>
      </c>
      <c r="D3562" s="139" t="s">
        <v>633</v>
      </c>
      <c r="E3562" s="139" t="s">
        <v>754</v>
      </c>
      <c r="F3562" s="49">
        <v>1.56E-3</v>
      </c>
      <c r="G3562" s="49">
        <v>1.39E-3</v>
      </c>
      <c r="H3562" s="49">
        <v>1.6299999999999999E-3</v>
      </c>
      <c r="I3562" s="49">
        <v>1.42E-3</v>
      </c>
      <c r="J3562" s="49">
        <v>1.5299999999999999E-3</v>
      </c>
      <c r="K3562" s="49">
        <v>1.33E-3</v>
      </c>
      <c r="L3562" s="49">
        <v>1.49E-3</v>
      </c>
      <c r="M3562" s="49">
        <v>1.2999999999999999E-3</v>
      </c>
      <c r="N3562" s="49">
        <v>1.2700000000000001E-3</v>
      </c>
      <c r="O3562" s="49">
        <v>1.3500000000000001E-3</v>
      </c>
      <c r="P3562" s="49">
        <v>1.24E-3</v>
      </c>
      <c r="Q3562" s="49">
        <v>1.4300000000000001E-3</v>
      </c>
      <c r="R3562" s="49">
        <v>1.14E-3</v>
      </c>
      <c r="S3562" s="49">
        <v>1.2600000000000001E-3</v>
      </c>
      <c r="T3562" s="49">
        <v>1.24E-3</v>
      </c>
      <c r="U3562" s="49">
        <v>1.23E-3</v>
      </c>
      <c r="V3562" s="49">
        <v>1.2099999999999999E-3</v>
      </c>
    </row>
    <row r="3563" spans="1:22" ht="15.75" customHeight="1">
      <c r="A3563" s="139" t="s">
        <v>793</v>
      </c>
      <c r="B3563" s="139" t="s">
        <v>418</v>
      </c>
      <c r="C3563" s="139" t="s">
        <v>777</v>
      </c>
      <c r="D3563" s="139" t="s">
        <v>633</v>
      </c>
      <c r="E3563" s="139" t="s">
        <v>754</v>
      </c>
      <c r="F3563" s="49">
        <v>4.1300000000000003E-2</v>
      </c>
      <c r="G3563" s="49">
        <v>6.5299999999999997E-2</v>
      </c>
      <c r="H3563" s="49">
        <v>7.6700000000000004E-2</v>
      </c>
      <c r="I3563" s="49">
        <v>9.7699999999999995E-2</v>
      </c>
      <c r="J3563" s="49">
        <v>0.16500000000000001</v>
      </c>
      <c r="K3563" s="49">
        <v>0.17</v>
      </c>
      <c r="L3563" s="49">
        <v>0.16700000000000001</v>
      </c>
      <c r="M3563" s="49">
        <v>0.16</v>
      </c>
      <c r="N3563" s="49">
        <v>0.153</v>
      </c>
      <c r="O3563" s="49">
        <v>0.13800000000000001</v>
      </c>
      <c r="P3563" s="49">
        <v>0.127</v>
      </c>
      <c r="Q3563" s="49">
        <v>0.123</v>
      </c>
      <c r="R3563" s="49">
        <v>0.13</v>
      </c>
      <c r="S3563" s="49">
        <v>0.17799999999999999</v>
      </c>
      <c r="T3563" s="49">
        <v>0.186</v>
      </c>
      <c r="U3563" s="49">
        <v>0.19400000000000001</v>
      </c>
      <c r="V3563" s="49">
        <v>0.20300000000000001</v>
      </c>
    </row>
    <row r="3564" spans="1:22" ht="15.75" customHeight="1">
      <c r="A3564" s="139" t="s">
        <v>793</v>
      </c>
      <c r="B3564" s="139" t="s">
        <v>426</v>
      </c>
      <c r="C3564" s="139" t="s">
        <v>777</v>
      </c>
      <c r="D3564" s="139" t="s">
        <v>633</v>
      </c>
      <c r="E3564" s="139" t="s">
        <v>754</v>
      </c>
      <c r="F3564" s="49">
        <v>2.9</v>
      </c>
      <c r="G3564" s="49">
        <v>3.18</v>
      </c>
      <c r="H3564" s="49">
        <v>2.74</v>
      </c>
      <c r="I3564" s="49">
        <v>1.86</v>
      </c>
      <c r="J3564" s="49">
        <v>25.4</v>
      </c>
      <c r="K3564" s="49">
        <v>18.100000000000001</v>
      </c>
      <c r="L3564" s="49">
        <v>43.5</v>
      </c>
      <c r="M3564" s="49">
        <v>20.5</v>
      </c>
      <c r="N3564" s="49">
        <v>23</v>
      </c>
      <c r="O3564" s="49">
        <v>15.7</v>
      </c>
      <c r="P3564" s="49">
        <v>18.5</v>
      </c>
      <c r="Q3564" s="49">
        <v>12.1</v>
      </c>
      <c r="R3564" s="49">
        <v>5.51</v>
      </c>
      <c r="S3564" s="49">
        <v>22.1</v>
      </c>
      <c r="T3564" s="49">
        <v>23.3</v>
      </c>
      <c r="U3564" s="49">
        <v>24.4</v>
      </c>
      <c r="V3564" s="49">
        <v>25.5</v>
      </c>
    </row>
    <row r="3565" spans="1:22" ht="15.75" customHeight="1">
      <c r="A3565" s="139" t="s">
        <v>793</v>
      </c>
      <c r="B3565" s="139" t="s">
        <v>428</v>
      </c>
      <c r="C3565" s="139" t="s">
        <v>777</v>
      </c>
      <c r="D3565" s="139" t="s">
        <v>633</v>
      </c>
      <c r="E3565" s="139" t="s">
        <v>754</v>
      </c>
      <c r="F3565" s="49">
        <v>3.9300000000000002E-2</v>
      </c>
      <c r="G3565" s="49">
        <v>4.3700000000000003E-2</v>
      </c>
      <c r="H3565" s="49">
        <v>6.2600000000000003E-2</v>
      </c>
      <c r="I3565" s="49">
        <v>6.3399999999999998E-2</v>
      </c>
      <c r="J3565" s="49">
        <v>7.0400000000000004E-2</v>
      </c>
      <c r="K3565" s="49">
        <v>6.93E-2</v>
      </c>
      <c r="L3565" s="49">
        <v>7.2800000000000004E-2</v>
      </c>
      <c r="M3565" s="49">
        <v>6.8099999999999994E-2</v>
      </c>
      <c r="N3565" s="49">
        <v>6.5100000000000005E-2</v>
      </c>
      <c r="O3565" s="49">
        <v>6.5799999999999997E-2</v>
      </c>
      <c r="P3565" s="49">
        <v>7.0800000000000002E-2</v>
      </c>
      <c r="Q3565" s="49">
        <v>6.1400000000000003E-2</v>
      </c>
      <c r="R3565" s="49">
        <v>6.2799999999999995E-2</v>
      </c>
      <c r="S3565" s="49">
        <v>5.3400000000000003E-2</v>
      </c>
      <c r="T3565" s="49">
        <v>5.0500000000000003E-2</v>
      </c>
      <c r="U3565" s="49">
        <v>4.5400000000000003E-2</v>
      </c>
      <c r="V3565" s="49">
        <v>4.1700000000000001E-2</v>
      </c>
    </row>
    <row r="3566" spans="1:22" ht="15.75" customHeight="1">
      <c r="A3566" s="139" t="s">
        <v>793</v>
      </c>
      <c r="B3566" s="139" t="s">
        <v>414</v>
      </c>
      <c r="C3566" s="139" t="s">
        <v>777</v>
      </c>
      <c r="D3566" s="139" t="s">
        <v>633</v>
      </c>
      <c r="E3566" s="139" t="s">
        <v>754</v>
      </c>
      <c r="F3566" s="49">
        <v>1.22</v>
      </c>
      <c r="G3566" s="49">
        <v>0.65800000000000003</v>
      </c>
      <c r="H3566" s="49">
        <v>6.7000000000000002E-6</v>
      </c>
      <c r="I3566" s="49">
        <v>2.9299999999999999E-6</v>
      </c>
      <c r="J3566" s="49">
        <v>1.26E-6</v>
      </c>
      <c r="K3566" s="49">
        <v>1.6700000000000001E-6</v>
      </c>
      <c r="L3566" s="49">
        <v>1.0499999999999999E-6</v>
      </c>
      <c r="M3566" s="49">
        <v>9.4200000000000004E-7</v>
      </c>
      <c r="N3566" s="49">
        <v>5.7599999999999997E-7</v>
      </c>
      <c r="O3566" s="49">
        <v>2.0900000000000001E-7</v>
      </c>
      <c r="P3566" s="49">
        <v>2.0900000000000001E-7</v>
      </c>
      <c r="Q3566" s="49">
        <v>5.4000000000000002E-7</v>
      </c>
      <c r="R3566" s="49">
        <v>4.8599999999999998E-7</v>
      </c>
      <c r="S3566" s="49">
        <v>7.9899999999999999E-7</v>
      </c>
      <c r="T3566" s="49">
        <v>1.3799999999999999E-6</v>
      </c>
      <c r="U3566" s="49">
        <v>1.2899999999999999E-6</v>
      </c>
      <c r="V3566" s="49">
        <v>1.19E-6</v>
      </c>
    </row>
    <row r="3567" spans="1:22" ht="15.75" customHeight="1">
      <c r="A3567" s="139" t="s">
        <v>793</v>
      </c>
      <c r="B3567" s="139" t="s">
        <v>766</v>
      </c>
      <c r="C3567" s="139" t="s">
        <v>777</v>
      </c>
      <c r="D3567" s="139" t="s">
        <v>633</v>
      </c>
      <c r="E3567" s="139" t="s">
        <v>754</v>
      </c>
      <c r="F3567" s="49">
        <v>1.1000000000000001</v>
      </c>
      <c r="G3567" s="49">
        <v>1.06</v>
      </c>
      <c r="H3567" s="49">
        <v>0.65500000000000003</v>
      </c>
      <c r="I3567" s="49">
        <v>0.65100000000000002</v>
      </c>
      <c r="J3567" s="49">
        <v>0.84599999999999997</v>
      </c>
      <c r="K3567" s="49">
        <v>1.38</v>
      </c>
      <c r="L3567" s="49">
        <v>1.28</v>
      </c>
      <c r="M3567" s="49">
        <v>1.1000000000000001</v>
      </c>
      <c r="N3567" s="49">
        <v>1.2</v>
      </c>
      <c r="O3567" s="49">
        <v>1.1200000000000001</v>
      </c>
      <c r="P3567" s="49">
        <v>0.97499999999999998</v>
      </c>
      <c r="Q3567" s="49">
        <v>0.92400000000000004</v>
      </c>
      <c r="R3567" s="49">
        <v>0.875</v>
      </c>
      <c r="S3567" s="49">
        <v>0.92400000000000004</v>
      </c>
      <c r="T3567" s="49">
        <v>0.90500000000000003</v>
      </c>
      <c r="U3567" s="49">
        <v>0.88500000000000001</v>
      </c>
      <c r="V3567" s="49">
        <v>0.86499999999999999</v>
      </c>
    </row>
    <row r="3568" spans="1:22" ht="15.75" customHeight="1">
      <c r="A3568" s="139" t="s">
        <v>793</v>
      </c>
      <c r="B3568" s="139" t="s">
        <v>462</v>
      </c>
      <c r="C3568" s="139" t="s">
        <v>777</v>
      </c>
      <c r="D3568" s="139" t="s">
        <v>633</v>
      </c>
      <c r="E3568" s="139" t="s">
        <v>754</v>
      </c>
      <c r="F3568" s="49">
        <v>8.2500000000000004E-2</v>
      </c>
      <c r="G3568" s="49">
        <v>0.106</v>
      </c>
      <c r="H3568" s="49">
        <v>0.126</v>
      </c>
      <c r="I3568" s="49">
        <v>0.14299999999999999</v>
      </c>
      <c r="J3568" s="49">
        <v>0.24</v>
      </c>
      <c r="K3568" s="49">
        <v>0.23699999999999999</v>
      </c>
      <c r="L3568" s="49">
        <v>0.24099999999999999</v>
      </c>
      <c r="M3568" s="49">
        <v>0.23400000000000001</v>
      </c>
      <c r="N3568" s="49">
        <v>0.222</v>
      </c>
      <c r="O3568" s="49">
        <v>0.20100000000000001</v>
      </c>
      <c r="P3568" s="49">
        <v>0.192</v>
      </c>
      <c r="Q3568" s="49">
        <v>0.187</v>
      </c>
      <c r="R3568" s="49">
        <v>0.189</v>
      </c>
      <c r="S3568" s="49">
        <v>0.253</v>
      </c>
      <c r="T3568" s="49">
        <v>0.26400000000000001</v>
      </c>
      <c r="U3568" s="49">
        <v>0.27500000000000002</v>
      </c>
      <c r="V3568" s="49">
        <v>0.28499999999999998</v>
      </c>
    </row>
    <row r="3569" spans="1:22" ht="15.75" customHeight="1">
      <c r="A3569" s="139" t="s">
        <v>793</v>
      </c>
      <c r="B3569" s="139" t="s">
        <v>456</v>
      </c>
      <c r="C3569" s="139" t="s">
        <v>777</v>
      </c>
      <c r="D3569" s="139" t="s">
        <v>633</v>
      </c>
      <c r="E3569" s="139" t="s">
        <v>754</v>
      </c>
      <c r="F3569" s="49">
        <v>0.65</v>
      </c>
      <c r="G3569" s="49">
        <v>1.61</v>
      </c>
      <c r="H3569" s="49">
        <v>1.72</v>
      </c>
      <c r="I3569" s="49">
        <v>1.08</v>
      </c>
      <c r="J3569" s="49">
        <v>1</v>
      </c>
      <c r="K3569" s="49">
        <v>1.24</v>
      </c>
      <c r="L3569" s="49">
        <v>0.84799999999999998</v>
      </c>
      <c r="M3569" s="49">
        <v>1.37</v>
      </c>
      <c r="N3569" s="49">
        <v>1.5</v>
      </c>
      <c r="O3569" s="49">
        <v>1.1299999999999999</v>
      </c>
      <c r="P3569" s="49">
        <v>1.1000000000000001</v>
      </c>
      <c r="Q3569" s="49">
        <v>1.0900000000000001</v>
      </c>
      <c r="R3569" s="49">
        <v>1.33</v>
      </c>
      <c r="S3569" s="49">
        <v>1.29</v>
      </c>
      <c r="T3569" s="49">
        <v>1.3</v>
      </c>
      <c r="U3569" s="49">
        <v>1.31</v>
      </c>
      <c r="V3569" s="49">
        <v>1.33</v>
      </c>
    </row>
    <row r="3570" spans="1:22" ht="15.75" customHeight="1">
      <c r="A3570" s="139" t="s">
        <v>793</v>
      </c>
      <c r="B3570" s="139" t="s">
        <v>454</v>
      </c>
      <c r="C3570" s="139" t="s">
        <v>777</v>
      </c>
      <c r="D3570" s="139" t="s">
        <v>633</v>
      </c>
      <c r="E3570" s="139" t="s">
        <v>754</v>
      </c>
      <c r="F3570" s="49">
        <v>8.48</v>
      </c>
      <c r="G3570" s="49">
        <v>5.17</v>
      </c>
      <c r="H3570" s="49">
        <v>2.48</v>
      </c>
      <c r="I3570" s="49">
        <v>0.68400000000000005</v>
      </c>
      <c r="J3570" s="49">
        <v>2.0199999999999999E-2</v>
      </c>
      <c r="K3570" s="49">
        <v>1.26E-2</v>
      </c>
      <c r="L3570" s="49">
        <v>1.01E-2</v>
      </c>
      <c r="M3570" s="49">
        <v>2.0199999999999999E-2</v>
      </c>
      <c r="N3570" s="49">
        <v>3.7900000000000003E-2</v>
      </c>
      <c r="O3570" s="49">
        <v>4.2900000000000001E-2</v>
      </c>
      <c r="P3570" s="49">
        <v>2.7799999999999998E-2</v>
      </c>
      <c r="Q3570" s="49">
        <v>3.2800000000000003E-2</v>
      </c>
      <c r="R3570" s="49">
        <v>2.7799999999999998E-2</v>
      </c>
      <c r="S3570" s="49">
        <v>3.2000000000000001E-2</v>
      </c>
      <c r="T3570" s="49">
        <v>0</v>
      </c>
      <c r="U3570" s="49">
        <v>0</v>
      </c>
      <c r="V3570" s="49">
        <v>0</v>
      </c>
    </row>
    <row r="3571" spans="1:22" ht="15.75" customHeight="1">
      <c r="A3571" s="139" t="s">
        <v>793</v>
      </c>
      <c r="B3571" s="139" t="s">
        <v>432</v>
      </c>
      <c r="C3571" s="139" t="s">
        <v>777</v>
      </c>
      <c r="D3571" s="139" t="s">
        <v>633</v>
      </c>
      <c r="E3571" s="139" t="s">
        <v>754</v>
      </c>
      <c r="F3571" s="49">
        <v>0.35399999999999998</v>
      </c>
      <c r="G3571" s="49">
        <v>0.61699999999999999</v>
      </c>
      <c r="H3571" s="49">
        <v>0.83499999999999996</v>
      </c>
      <c r="I3571" s="49">
        <v>0.96199999999999997</v>
      </c>
      <c r="J3571" s="49">
        <v>1.71</v>
      </c>
      <c r="K3571" s="49">
        <v>1.75</v>
      </c>
      <c r="L3571" s="49">
        <v>1.75</v>
      </c>
      <c r="M3571" s="49">
        <v>1.67</v>
      </c>
      <c r="N3571" s="49">
        <v>1.59</v>
      </c>
      <c r="O3571" s="49">
        <v>1.44</v>
      </c>
      <c r="P3571" s="49">
        <v>1.32</v>
      </c>
      <c r="Q3571" s="49">
        <v>1.28</v>
      </c>
      <c r="R3571" s="49">
        <v>1.36</v>
      </c>
      <c r="S3571" s="49">
        <v>1.89</v>
      </c>
      <c r="T3571" s="49">
        <v>1.98</v>
      </c>
      <c r="U3571" s="49">
        <v>2.0699999999999998</v>
      </c>
      <c r="V3571" s="49">
        <v>2.17</v>
      </c>
    </row>
    <row r="3572" spans="1:22" ht="15.75" customHeight="1">
      <c r="A3572" s="139" t="s">
        <v>793</v>
      </c>
      <c r="B3572" s="139" t="s">
        <v>438</v>
      </c>
      <c r="C3572" s="139" t="s">
        <v>777</v>
      </c>
      <c r="D3572" s="139" t="s">
        <v>633</v>
      </c>
      <c r="E3572" s="139" t="s">
        <v>754</v>
      </c>
      <c r="F3572" s="49">
        <v>3.3099999999999997E-2</v>
      </c>
      <c r="G3572" s="49">
        <v>3.27E-2</v>
      </c>
      <c r="H3572" s="49">
        <v>3.5499999999999997E-2</v>
      </c>
      <c r="I3572" s="49">
        <v>3.7400000000000003E-2</v>
      </c>
      <c r="J3572" s="49">
        <v>3.9199999999999999E-2</v>
      </c>
      <c r="K3572" s="49">
        <v>4.1099999999999998E-2</v>
      </c>
      <c r="L3572" s="49">
        <v>4.2999999999999997E-2</v>
      </c>
      <c r="M3572" s="49">
        <v>4.4900000000000002E-2</v>
      </c>
      <c r="N3572" s="49">
        <v>4.6699999999999998E-2</v>
      </c>
      <c r="O3572" s="49">
        <v>4.8599999999999997E-2</v>
      </c>
      <c r="P3572" s="49">
        <v>5.0500000000000003E-2</v>
      </c>
      <c r="Q3572" s="49">
        <v>5.2299999999999999E-2</v>
      </c>
      <c r="R3572" s="49">
        <v>5.4199999999999998E-2</v>
      </c>
      <c r="S3572" s="49">
        <v>5.6099999999999997E-2</v>
      </c>
      <c r="T3572" s="49">
        <v>5.79E-2</v>
      </c>
      <c r="U3572" s="49">
        <v>5.9799999999999999E-2</v>
      </c>
      <c r="V3572" s="49">
        <v>6.1699999999999998E-2</v>
      </c>
    </row>
    <row r="3573" spans="1:22" ht="15.75" customHeight="1">
      <c r="A3573" s="139" t="s">
        <v>793</v>
      </c>
      <c r="B3573" s="139" t="s">
        <v>450</v>
      </c>
      <c r="C3573" s="139" t="s">
        <v>777</v>
      </c>
      <c r="D3573" s="139" t="s">
        <v>633</v>
      </c>
      <c r="E3573" s="139" t="s">
        <v>754</v>
      </c>
      <c r="F3573" s="49">
        <v>10200</v>
      </c>
      <c r="G3573" s="49">
        <v>7900</v>
      </c>
      <c r="H3573" s="49">
        <v>5340</v>
      </c>
      <c r="I3573" s="49">
        <v>5590</v>
      </c>
      <c r="J3573" s="49">
        <v>3290</v>
      </c>
      <c r="K3573" s="49">
        <v>4010</v>
      </c>
      <c r="L3573" s="49">
        <v>5930</v>
      </c>
      <c r="M3573" s="49">
        <v>11100</v>
      </c>
      <c r="N3573" s="49">
        <v>28400</v>
      </c>
      <c r="O3573" s="49">
        <v>22600</v>
      </c>
      <c r="P3573" s="49">
        <v>12800</v>
      </c>
      <c r="Q3573" s="49">
        <v>8760</v>
      </c>
      <c r="R3573" s="49">
        <v>4340</v>
      </c>
      <c r="S3573" s="49">
        <v>4160</v>
      </c>
      <c r="T3573" s="49">
        <v>7670</v>
      </c>
      <c r="U3573" s="49">
        <v>10900</v>
      </c>
      <c r="V3573" s="49">
        <v>11100</v>
      </c>
    </row>
    <row r="3574" spans="1:22" ht="15.75" customHeight="1">
      <c r="A3574" s="139" t="s">
        <v>793</v>
      </c>
      <c r="B3574" s="139" t="s">
        <v>430</v>
      </c>
      <c r="C3574" s="139" t="s">
        <v>777</v>
      </c>
      <c r="D3574" s="139" t="s">
        <v>633</v>
      </c>
      <c r="E3574" s="139" t="s">
        <v>754</v>
      </c>
      <c r="F3574" s="49">
        <v>2.04</v>
      </c>
      <c r="G3574" s="49">
        <v>1.62</v>
      </c>
      <c r="H3574" s="49">
        <v>1.41</v>
      </c>
      <c r="I3574" s="49">
        <v>2.0699999999999998</v>
      </c>
      <c r="J3574" s="49">
        <v>2.11</v>
      </c>
      <c r="K3574" s="49">
        <v>2.4700000000000002</v>
      </c>
      <c r="L3574" s="49">
        <v>2.72</v>
      </c>
      <c r="M3574" s="49">
        <v>2.72</v>
      </c>
      <c r="N3574" s="49">
        <v>2.72</v>
      </c>
      <c r="O3574" s="49">
        <v>2.57</v>
      </c>
      <c r="P3574" s="49">
        <v>2.17</v>
      </c>
      <c r="Q3574" s="49">
        <v>1.77</v>
      </c>
      <c r="R3574" s="49">
        <v>1.77</v>
      </c>
      <c r="S3574" s="49">
        <v>2.4</v>
      </c>
      <c r="T3574" s="49">
        <v>2.44</v>
      </c>
      <c r="U3574" s="49">
        <v>2.48</v>
      </c>
      <c r="V3574" s="49">
        <v>2.5099999999999998</v>
      </c>
    </row>
    <row r="3575" spans="1:22" ht="15.75" customHeight="1">
      <c r="A3575" s="139" t="s">
        <v>793</v>
      </c>
      <c r="B3575" s="139" t="s">
        <v>440</v>
      </c>
      <c r="C3575" s="139" t="s">
        <v>777</v>
      </c>
      <c r="D3575" s="139" t="s">
        <v>633</v>
      </c>
      <c r="E3575" s="139" t="s">
        <v>754</v>
      </c>
      <c r="F3575" s="49">
        <v>0.113</v>
      </c>
      <c r="G3575" s="49">
        <v>0.18</v>
      </c>
      <c r="H3575" s="49">
        <v>0.23</v>
      </c>
      <c r="I3575" s="49">
        <v>0.29599999999999999</v>
      </c>
      <c r="J3575" s="49">
        <v>0.50800000000000001</v>
      </c>
      <c r="K3575" s="49">
        <v>0.52100000000000002</v>
      </c>
      <c r="L3575" s="49">
        <v>0.52</v>
      </c>
      <c r="M3575" s="49">
        <v>0.499</v>
      </c>
      <c r="N3575" s="49">
        <v>0.47699999999999998</v>
      </c>
      <c r="O3575" s="49">
        <v>0.432</v>
      </c>
      <c r="P3575" s="49">
        <v>0.39700000000000002</v>
      </c>
      <c r="Q3575" s="49">
        <v>0.38500000000000001</v>
      </c>
      <c r="R3575" s="49">
        <v>0.40699999999999997</v>
      </c>
      <c r="S3575" s="49">
        <v>0.55800000000000005</v>
      </c>
      <c r="T3575" s="49">
        <v>0.58399999999999996</v>
      </c>
      <c r="U3575" s="49">
        <v>0.61099999999999999</v>
      </c>
      <c r="V3575" s="49">
        <v>0.63800000000000001</v>
      </c>
    </row>
    <row r="3576" spans="1:22" ht="15.75" customHeight="1">
      <c r="A3576" s="139" t="s">
        <v>793</v>
      </c>
      <c r="B3576" s="139" t="s">
        <v>282</v>
      </c>
      <c r="C3576" s="139" t="s">
        <v>777</v>
      </c>
      <c r="D3576" s="139" t="s">
        <v>633</v>
      </c>
      <c r="E3576" s="139" t="s">
        <v>754</v>
      </c>
      <c r="F3576" s="49">
        <v>11</v>
      </c>
      <c r="G3576" s="49">
        <v>22</v>
      </c>
      <c r="H3576" s="49">
        <v>18.3</v>
      </c>
      <c r="I3576" s="49">
        <v>7.33</v>
      </c>
      <c r="J3576" s="49">
        <v>11</v>
      </c>
      <c r="K3576" s="49">
        <v>11</v>
      </c>
      <c r="L3576" s="49">
        <v>14.7</v>
      </c>
      <c r="M3576" s="49">
        <v>14.7</v>
      </c>
      <c r="N3576" s="49">
        <v>11</v>
      </c>
      <c r="O3576" s="49">
        <v>11</v>
      </c>
      <c r="P3576" s="49">
        <v>11</v>
      </c>
      <c r="Q3576" s="49">
        <v>11</v>
      </c>
      <c r="R3576" s="49">
        <v>11</v>
      </c>
      <c r="S3576" s="49">
        <v>11</v>
      </c>
      <c r="T3576" s="49">
        <v>14.7</v>
      </c>
      <c r="U3576" s="49">
        <v>10.8</v>
      </c>
      <c r="V3576" s="49">
        <v>10.6</v>
      </c>
    </row>
    <row r="3577" spans="1:22" ht="15.75" customHeight="1">
      <c r="A3577" s="139" t="s">
        <v>793</v>
      </c>
      <c r="B3577" s="139" t="s">
        <v>460</v>
      </c>
      <c r="C3577" s="139" t="s">
        <v>777</v>
      </c>
      <c r="D3577" s="139" t="s">
        <v>633</v>
      </c>
      <c r="E3577" s="139" t="s">
        <v>754</v>
      </c>
      <c r="F3577" s="49">
        <v>45.1</v>
      </c>
      <c r="G3577" s="49">
        <v>53.8</v>
      </c>
      <c r="H3577" s="49">
        <v>53</v>
      </c>
      <c r="I3577" s="49">
        <v>46.2</v>
      </c>
      <c r="J3577" s="49">
        <v>48</v>
      </c>
      <c r="K3577" s="49">
        <v>46</v>
      </c>
      <c r="L3577" s="49">
        <v>46.2</v>
      </c>
      <c r="M3577" s="49">
        <v>34.6</v>
      </c>
      <c r="N3577" s="49">
        <v>39.200000000000003</v>
      </c>
      <c r="O3577" s="49">
        <v>5.64</v>
      </c>
      <c r="P3577" s="49">
        <v>35.799999999999997</v>
      </c>
      <c r="Q3577" s="49">
        <v>53.9</v>
      </c>
      <c r="R3577" s="49">
        <v>33</v>
      </c>
      <c r="S3577" s="49">
        <v>31.3</v>
      </c>
      <c r="T3577" s="49">
        <v>29.9</v>
      </c>
      <c r="U3577" s="49">
        <v>28.5</v>
      </c>
      <c r="V3577" s="49">
        <v>27.1</v>
      </c>
    </row>
    <row r="3578" spans="1:22" ht="15.75" customHeight="1">
      <c r="A3578" s="139" t="s">
        <v>793</v>
      </c>
      <c r="B3578" s="139" t="s">
        <v>458</v>
      </c>
      <c r="C3578" s="139" t="s">
        <v>777</v>
      </c>
      <c r="D3578" s="139" t="s">
        <v>633</v>
      </c>
      <c r="E3578" s="139" t="s">
        <v>754</v>
      </c>
      <c r="F3578" s="49">
        <v>2.2700000000000001E-2</v>
      </c>
      <c r="G3578" s="49">
        <v>2.53E-2</v>
      </c>
      <c r="H3578" s="49">
        <v>4.8099999999999997E-2</v>
      </c>
      <c r="I3578" s="49">
        <v>6.3299999999999995E-2</v>
      </c>
      <c r="J3578" s="49">
        <v>7.5899999999999995E-2</v>
      </c>
      <c r="K3578" s="49">
        <v>97.1</v>
      </c>
      <c r="L3578" s="49">
        <v>110</v>
      </c>
      <c r="M3578" s="49">
        <v>75.2</v>
      </c>
      <c r="N3578" s="49">
        <v>74.5</v>
      </c>
      <c r="O3578" s="49">
        <v>46.5</v>
      </c>
      <c r="P3578" s="49">
        <v>60.9</v>
      </c>
      <c r="Q3578" s="49">
        <v>56.6</v>
      </c>
      <c r="R3578" s="49">
        <v>63.1</v>
      </c>
      <c r="S3578" s="49">
        <v>89.9</v>
      </c>
      <c r="T3578" s="49">
        <v>96.7</v>
      </c>
      <c r="U3578" s="49">
        <v>102</v>
      </c>
      <c r="V3578" s="49">
        <v>109</v>
      </c>
    </row>
    <row r="3579" spans="1:22" ht="15.75" customHeight="1">
      <c r="A3579" s="139" t="s">
        <v>793</v>
      </c>
      <c r="B3579" s="139" t="s">
        <v>464</v>
      </c>
      <c r="C3579" s="139" t="s">
        <v>777</v>
      </c>
      <c r="D3579" s="139" t="s">
        <v>633</v>
      </c>
      <c r="E3579" s="139" t="s">
        <v>754</v>
      </c>
      <c r="F3579" s="49">
        <v>1.9E-2</v>
      </c>
      <c r="G3579" s="49">
        <v>2.2100000000000002E-2</v>
      </c>
      <c r="H3579" s="49">
        <v>2.5399999999999999E-2</v>
      </c>
      <c r="I3579" s="49">
        <v>2.9000000000000001E-2</v>
      </c>
      <c r="J3579" s="49">
        <v>3.2899999999999999E-2</v>
      </c>
      <c r="K3579" s="49">
        <v>5.3100000000000001E-2</v>
      </c>
      <c r="L3579" s="49">
        <v>6.3299999999999995E-2</v>
      </c>
      <c r="M3579" s="49">
        <v>6.3299999999999995E-2</v>
      </c>
      <c r="N3579" s="49">
        <v>7.0900000000000005E-2</v>
      </c>
      <c r="O3579" s="49">
        <v>6.83E-2</v>
      </c>
      <c r="P3579" s="49">
        <v>7.5899999999999995E-2</v>
      </c>
      <c r="Q3579" s="49">
        <v>7.8399999999999997E-2</v>
      </c>
      <c r="R3579" s="49">
        <v>8.8599999999999998E-2</v>
      </c>
      <c r="S3579" s="49">
        <v>9.3799999999999994E-2</v>
      </c>
      <c r="T3579" s="49">
        <v>9.9500000000000005E-2</v>
      </c>
      <c r="U3579" s="49">
        <v>0.105</v>
      </c>
      <c r="V3579" s="49">
        <v>0.111</v>
      </c>
    </row>
    <row r="3580" spans="1:22" ht="15.75" customHeight="1">
      <c r="A3580" s="139" t="s">
        <v>793</v>
      </c>
      <c r="B3580" s="139" t="s">
        <v>446</v>
      </c>
      <c r="C3580" s="139" t="s">
        <v>777</v>
      </c>
      <c r="D3580" s="139" t="s">
        <v>633</v>
      </c>
      <c r="E3580" s="139" t="s">
        <v>754</v>
      </c>
      <c r="F3580" s="49">
        <v>0.69499999999999995</v>
      </c>
      <c r="G3580" s="49">
        <v>1.1000000000000001</v>
      </c>
      <c r="H3580" s="49">
        <v>1.24</v>
      </c>
      <c r="I3580" s="49">
        <v>1.62</v>
      </c>
      <c r="J3580" s="49">
        <v>2.85</v>
      </c>
      <c r="K3580" s="49">
        <v>4.05</v>
      </c>
      <c r="L3580" s="49">
        <v>136</v>
      </c>
      <c r="M3580" s="49">
        <v>127</v>
      </c>
      <c r="N3580" s="49">
        <v>66.2</v>
      </c>
      <c r="O3580" s="49">
        <v>56.5</v>
      </c>
      <c r="P3580" s="49">
        <v>51</v>
      </c>
      <c r="Q3580" s="49">
        <v>51.1</v>
      </c>
      <c r="R3580" s="49">
        <v>51.1</v>
      </c>
      <c r="S3580" s="49">
        <v>85.6</v>
      </c>
      <c r="T3580" s="49">
        <v>91.7</v>
      </c>
      <c r="U3580" s="49">
        <v>97.8</v>
      </c>
      <c r="V3580" s="49">
        <v>104</v>
      </c>
    </row>
    <row r="3581" spans="1:22" ht="15.75" customHeight="1">
      <c r="A3581" s="139" t="s">
        <v>793</v>
      </c>
      <c r="B3581" s="139" t="s">
        <v>448</v>
      </c>
      <c r="C3581" s="139" t="s">
        <v>777</v>
      </c>
      <c r="D3581" s="139" t="s">
        <v>633</v>
      </c>
      <c r="E3581" s="139" t="s">
        <v>754</v>
      </c>
      <c r="F3581" s="49">
        <v>0.57199999999999995</v>
      </c>
      <c r="G3581" s="49">
        <v>0.999</v>
      </c>
      <c r="H3581" s="49">
        <v>1.07</v>
      </c>
      <c r="I3581" s="49">
        <v>1.42</v>
      </c>
      <c r="J3581" s="49">
        <v>2.52</v>
      </c>
      <c r="K3581" s="49">
        <v>2.59</v>
      </c>
      <c r="L3581" s="49">
        <v>2.5499999999999998</v>
      </c>
      <c r="M3581" s="49">
        <v>2.44</v>
      </c>
      <c r="N3581" s="49">
        <v>2.35</v>
      </c>
      <c r="O3581" s="49">
        <v>2.13</v>
      </c>
      <c r="P3581" s="49">
        <v>1.96</v>
      </c>
      <c r="Q3581" s="49">
        <v>2.0499999999999998</v>
      </c>
      <c r="R3581" s="49">
        <v>1.57</v>
      </c>
      <c r="S3581" s="49">
        <v>2.68</v>
      </c>
      <c r="T3581" s="49">
        <v>2.8</v>
      </c>
      <c r="U3581" s="49">
        <v>2.93</v>
      </c>
      <c r="V3581" s="49">
        <v>3.06</v>
      </c>
    </row>
    <row r="3582" spans="1:22" ht="15.75" customHeight="1">
      <c r="A3582" s="139" t="s">
        <v>793</v>
      </c>
      <c r="B3582" s="139" t="s">
        <v>434</v>
      </c>
      <c r="C3582" s="139" t="s">
        <v>777</v>
      </c>
      <c r="D3582" s="139" t="s">
        <v>633</v>
      </c>
      <c r="E3582" s="139" t="s">
        <v>754</v>
      </c>
      <c r="F3582" s="49">
        <v>0.154</v>
      </c>
      <c r="G3582" s="49">
        <v>0.249</v>
      </c>
      <c r="H3582" s="49">
        <v>0.29599999999999999</v>
      </c>
      <c r="I3582" s="49">
        <v>0.379</v>
      </c>
      <c r="J3582" s="49">
        <v>0.64900000000000002</v>
      </c>
      <c r="K3582" s="49">
        <v>0.66600000000000004</v>
      </c>
      <c r="L3582" s="49">
        <v>0.65900000000000003</v>
      </c>
      <c r="M3582" s="49">
        <v>0.63</v>
      </c>
      <c r="N3582" s="49">
        <v>0.60299999999999998</v>
      </c>
      <c r="O3582" s="49">
        <v>0.54600000000000004</v>
      </c>
      <c r="P3582" s="49">
        <v>0.502</v>
      </c>
      <c r="Q3582" s="49">
        <v>0.48699999999999999</v>
      </c>
      <c r="R3582" s="49">
        <v>0.51400000000000001</v>
      </c>
      <c r="S3582" s="49">
        <v>0.70199999999999996</v>
      </c>
      <c r="T3582" s="49">
        <v>0.73499999999999999</v>
      </c>
      <c r="U3582" s="49">
        <v>0.76800000000000002</v>
      </c>
      <c r="V3582" s="49">
        <v>0.80100000000000005</v>
      </c>
    </row>
    <row r="3583" spans="1:22" ht="15.75" customHeight="1">
      <c r="A3583" s="139" t="s">
        <v>793</v>
      </c>
      <c r="B3583" s="139" t="s">
        <v>436</v>
      </c>
      <c r="C3583" s="139" t="s">
        <v>777</v>
      </c>
      <c r="D3583" s="139" t="s">
        <v>633</v>
      </c>
      <c r="E3583" s="139" t="s">
        <v>754</v>
      </c>
      <c r="F3583" s="49">
        <v>5920</v>
      </c>
      <c r="G3583" s="49">
        <v>5670</v>
      </c>
      <c r="H3583" s="49">
        <v>5700</v>
      </c>
      <c r="I3583" s="49">
        <v>6000</v>
      </c>
      <c r="J3583" s="49">
        <v>4360</v>
      </c>
      <c r="K3583" s="49">
        <v>14300</v>
      </c>
      <c r="L3583" s="49">
        <v>11700</v>
      </c>
      <c r="M3583" s="49">
        <v>9920</v>
      </c>
      <c r="N3583" s="49">
        <v>12300</v>
      </c>
      <c r="O3583" s="49">
        <v>11700</v>
      </c>
      <c r="P3583" s="49">
        <v>19000</v>
      </c>
      <c r="Q3583" s="49">
        <v>16800</v>
      </c>
      <c r="R3583" s="49">
        <v>6280</v>
      </c>
      <c r="S3583" s="49">
        <v>5650</v>
      </c>
      <c r="T3583" s="49">
        <v>5830</v>
      </c>
      <c r="U3583" s="49">
        <v>11800</v>
      </c>
      <c r="V3583" s="49">
        <v>12100</v>
      </c>
    </row>
    <row r="3584" spans="1:22" ht="15.75" customHeight="1">
      <c r="A3584" s="139" t="s">
        <v>793</v>
      </c>
      <c r="B3584" s="139" t="s">
        <v>466</v>
      </c>
      <c r="C3584" s="139" t="s">
        <v>777</v>
      </c>
      <c r="D3584" s="139" t="s">
        <v>633</v>
      </c>
      <c r="E3584" s="139" t="s">
        <v>754</v>
      </c>
      <c r="F3584" s="49">
        <v>0</v>
      </c>
      <c r="G3584" s="49">
        <v>0</v>
      </c>
      <c r="H3584" s="49">
        <v>0</v>
      </c>
      <c r="I3584" s="49">
        <v>0</v>
      </c>
      <c r="J3584" s="49">
        <v>0</v>
      </c>
      <c r="K3584" s="49">
        <v>0</v>
      </c>
      <c r="L3584" s="49">
        <v>0</v>
      </c>
      <c r="M3584" s="49">
        <v>0</v>
      </c>
      <c r="N3584" s="49">
        <v>0</v>
      </c>
      <c r="O3584" s="49">
        <v>0</v>
      </c>
      <c r="P3584" s="49">
        <v>0</v>
      </c>
      <c r="Q3584" s="49">
        <v>0</v>
      </c>
      <c r="R3584" s="49">
        <v>0</v>
      </c>
      <c r="S3584" s="49">
        <v>0</v>
      </c>
      <c r="T3584" s="49">
        <v>0</v>
      </c>
      <c r="U3584" s="49">
        <v>0</v>
      </c>
      <c r="V3584" s="49">
        <v>0</v>
      </c>
    </row>
    <row r="3585" spans="1:22" ht="15.75" customHeight="1">
      <c r="A3585" s="139" t="s">
        <v>793</v>
      </c>
      <c r="B3585" s="139" t="s">
        <v>478</v>
      </c>
      <c r="C3585" s="139" t="s">
        <v>777</v>
      </c>
      <c r="D3585" s="139" t="s">
        <v>633</v>
      </c>
      <c r="E3585" s="139" t="s">
        <v>754</v>
      </c>
      <c r="F3585" s="49">
        <v>0.17599999999999999</v>
      </c>
      <c r="G3585" s="49">
        <v>0.26500000000000001</v>
      </c>
      <c r="H3585" s="49">
        <v>0.32100000000000001</v>
      </c>
      <c r="I3585" s="49">
        <v>0.41</v>
      </c>
      <c r="J3585" s="49">
        <v>0.68300000000000005</v>
      </c>
      <c r="K3585" s="49">
        <v>0.7</v>
      </c>
      <c r="L3585" s="49">
        <v>0.69199999999999995</v>
      </c>
      <c r="M3585" s="49">
        <v>0.66</v>
      </c>
      <c r="N3585" s="49">
        <v>0.629</v>
      </c>
      <c r="O3585" s="49">
        <v>0.56999999999999995</v>
      </c>
      <c r="P3585" s="49">
        <v>0.52400000000000002</v>
      </c>
      <c r="Q3585" s="49">
        <v>0.50900000000000001</v>
      </c>
      <c r="R3585" s="49">
        <v>0.53700000000000003</v>
      </c>
      <c r="S3585" s="49">
        <v>0.72899999999999998</v>
      </c>
      <c r="T3585" s="49">
        <v>0.76200000000000001</v>
      </c>
      <c r="U3585" s="49">
        <v>0.79500000000000004</v>
      </c>
      <c r="V3585" s="49">
        <v>0.82799999999999996</v>
      </c>
    </row>
    <row r="3586" spans="1:22" ht="15.75" customHeight="1">
      <c r="A3586" s="139" t="s">
        <v>793</v>
      </c>
      <c r="B3586" s="139" t="s">
        <v>480</v>
      </c>
      <c r="C3586" s="139" t="s">
        <v>777</v>
      </c>
      <c r="D3586" s="139" t="s">
        <v>633</v>
      </c>
      <c r="E3586" s="139" t="s">
        <v>754</v>
      </c>
      <c r="F3586" s="49">
        <v>33100</v>
      </c>
      <c r="G3586" s="49">
        <v>37000</v>
      </c>
      <c r="H3586" s="49">
        <v>43900</v>
      </c>
      <c r="I3586" s="49">
        <v>44800</v>
      </c>
      <c r="J3586" s="49">
        <v>46400</v>
      </c>
      <c r="K3586" s="49">
        <v>44300</v>
      </c>
      <c r="L3586" s="49">
        <v>42900</v>
      </c>
      <c r="M3586" s="49">
        <v>42900</v>
      </c>
      <c r="N3586" s="49">
        <v>36700</v>
      </c>
      <c r="O3586" s="49">
        <v>25700</v>
      </c>
      <c r="P3586" s="49">
        <v>29400</v>
      </c>
      <c r="Q3586" s="49">
        <v>27500</v>
      </c>
      <c r="R3586" s="49">
        <v>25400</v>
      </c>
      <c r="S3586" s="49">
        <v>23300</v>
      </c>
      <c r="T3586" s="49">
        <v>20700</v>
      </c>
      <c r="U3586" s="49">
        <v>22800</v>
      </c>
      <c r="V3586" s="49">
        <v>21300</v>
      </c>
    </row>
    <row r="3587" spans="1:22" ht="15.75" customHeight="1">
      <c r="A3587" s="139" t="s">
        <v>793</v>
      </c>
      <c r="B3587" s="139" t="s">
        <v>476</v>
      </c>
      <c r="C3587" s="139" t="s">
        <v>777</v>
      </c>
      <c r="D3587" s="139" t="s">
        <v>633</v>
      </c>
      <c r="E3587" s="139" t="s">
        <v>754</v>
      </c>
      <c r="F3587" s="49">
        <v>6.2600000000000004E-4</v>
      </c>
      <c r="G3587" s="49">
        <v>6.9200000000000002E-4</v>
      </c>
      <c r="H3587" s="49">
        <v>6.2200000000000005E-4</v>
      </c>
      <c r="I3587" s="49">
        <v>6.4700000000000001E-4</v>
      </c>
      <c r="J3587" s="49">
        <v>6.2799999999999998E-4</v>
      </c>
      <c r="K3587" s="49">
        <v>5.7700000000000004E-4</v>
      </c>
      <c r="L3587" s="49">
        <v>5.9500000000000004E-4</v>
      </c>
      <c r="M3587" s="49">
        <v>5.7799999999999995E-4</v>
      </c>
      <c r="N3587" s="49">
        <v>5.1800000000000001E-4</v>
      </c>
      <c r="O3587" s="49">
        <v>6.2200000000000005E-4</v>
      </c>
      <c r="P3587" s="49">
        <v>5.8600000000000004E-4</v>
      </c>
      <c r="Q3587" s="49">
        <v>6.1200000000000002E-4</v>
      </c>
      <c r="R3587" s="49">
        <v>4.1100000000000002E-4</v>
      </c>
      <c r="S3587" s="49">
        <v>5.2300000000000003E-4</v>
      </c>
      <c r="T3587" s="49">
        <v>5.13E-4</v>
      </c>
      <c r="U3587" s="49">
        <v>5.04E-4</v>
      </c>
      <c r="V3587" s="49">
        <v>4.9399999999999997E-4</v>
      </c>
    </row>
    <row r="3588" spans="1:22" ht="15.75" customHeight="1">
      <c r="A3588" s="139" t="s">
        <v>793</v>
      </c>
      <c r="B3588" s="139" t="s">
        <v>472</v>
      </c>
      <c r="C3588" s="139" t="s">
        <v>777</v>
      </c>
      <c r="D3588" s="139" t="s">
        <v>633</v>
      </c>
      <c r="E3588" s="139" t="s">
        <v>754</v>
      </c>
      <c r="F3588" s="49">
        <v>1190</v>
      </c>
      <c r="G3588" s="49">
        <v>1210</v>
      </c>
      <c r="H3588" s="49">
        <v>983</v>
      </c>
      <c r="I3588" s="49">
        <v>975</v>
      </c>
      <c r="J3588" s="49">
        <v>952</v>
      </c>
      <c r="K3588" s="49">
        <v>904</v>
      </c>
      <c r="L3588" s="49">
        <v>857</v>
      </c>
      <c r="M3588" s="49">
        <v>1000</v>
      </c>
      <c r="N3588" s="49">
        <v>1110</v>
      </c>
      <c r="O3588" s="49">
        <v>871</v>
      </c>
      <c r="P3588" s="49">
        <v>939</v>
      </c>
      <c r="Q3588" s="49">
        <v>1050</v>
      </c>
      <c r="R3588" s="49">
        <v>891</v>
      </c>
      <c r="S3588" s="49">
        <v>982</v>
      </c>
      <c r="T3588" s="49">
        <v>921</v>
      </c>
      <c r="U3588" s="49">
        <v>932</v>
      </c>
      <c r="V3588" s="49">
        <v>958</v>
      </c>
    </row>
    <row r="3589" spans="1:22" ht="15.75" customHeight="1">
      <c r="A3589" s="139" t="s">
        <v>793</v>
      </c>
      <c r="B3589" s="139" t="s">
        <v>768</v>
      </c>
      <c r="C3589" s="139" t="s">
        <v>777</v>
      </c>
      <c r="D3589" s="139" t="s">
        <v>633</v>
      </c>
      <c r="E3589" s="139" t="s">
        <v>754</v>
      </c>
      <c r="F3589" s="49">
        <v>255000</v>
      </c>
      <c r="G3589" s="49">
        <v>243000</v>
      </c>
      <c r="H3589" s="49">
        <v>256000</v>
      </c>
      <c r="I3589" s="49">
        <v>280000</v>
      </c>
      <c r="J3589" s="49">
        <v>301000</v>
      </c>
      <c r="K3589" s="49">
        <v>320000</v>
      </c>
      <c r="L3589" s="49">
        <v>346000</v>
      </c>
      <c r="M3589" s="49">
        <v>345000</v>
      </c>
      <c r="N3589" s="49">
        <v>366000</v>
      </c>
      <c r="O3589" s="49">
        <v>363000</v>
      </c>
      <c r="P3589" s="49">
        <v>374000</v>
      </c>
      <c r="Q3589" s="49">
        <v>357000</v>
      </c>
      <c r="R3589" s="49">
        <v>394000</v>
      </c>
      <c r="S3589" s="49">
        <v>404000</v>
      </c>
      <c r="T3589" s="49">
        <v>417000</v>
      </c>
      <c r="U3589" s="49">
        <v>438000</v>
      </c>
      <c r="V3589" s="49">
        <v>450000</v>
      </c>
    </row>
    <row r="3590" spans="1:22" ht="15.75" customHeight="1">
      <c r="A3590" s="139" t="s">
        <v>793</v>
      </c>
      <c r="B3590" s="139" t="s">
        <v>484</v>
      </c>
      <c r="C3590" s="139" t="s">
        <v>777</v>
      </c>
      <c r="D3590" s="139" t="s">
        <v>633</v>
      </c>
      <c r="E3590" s="139" t="s">
        <v>754</v>
      </c>
      <c r="F3590" s="49">
        <v>1500</v>
      </c>
      <c r="G3590" s="49">
        <v>1220</v>
      </c>
      <c r="H3590" s="49">
        <v>964</v>
      </c>
      <c r="I3590" s="49">
        <v>996</v>
      </c>
      <c r="J3590" s="49">
        <v>1130</v>
      </c>
      <c r="K3590" s="49">
        <v>1040</v>
      </c>
      <c r="L3590" s="49">
        <v>958</v>
      </c>
      <c r="M3590" s="49">
        <v>2170</v>
      </c>
      <c r="N3590" s="49">
        <v>1930</v>
      </c>
      <c r="O3590" s="49">
        <v>1100</v>
      </c>
      <c r="P3590" s="49">
        <v>1090</v>
      </c>
      <c r="Q3590" s="49">
        <v>1040</v>
      </c>
      <c r="R3590" s="49">
        <v>996</v>
      </c>
      <c r="S3590" s="49">
        <v>1110</v>
      </c>
      <c r="T3590" s="49">
        <v>1000</v>
      </c>
      <c r="U3590" s="49">
        <v>1110</v>
      </c>
      <c r="V3590" s="49">
        <v>1090</v>
      </c>
    </row>
    <row r="3591" spans="1:22" ht="15.75" customHeight="1">
      <c r="A3591" s="139" t="s">
        <v>793</v>
      </c>
      <c r="B3591" s="139" t="s">
        <v>474</v>
      </c>
      <c r="C3591" s="139" t="s">
        <v>777</v>
      </c>
      <c r="D3591" s="139" t="s">
        <v>633</v>
      </c>
      <c r="E3591" s="139" t="s">
        <v>754</v>
      </c>
      <c r="F3591" s="49">
        <v>599</v>
      </c>
      <c r="G3591" s="49">
        <v>603</v>
      </c>
      <c r="H3591" s="49">
        <v>555</v>
      </c>
      <c r="I3591" s="49">
        <v>433</v>
      </c>
      <c r="J3591" s="49">
        <v>429</v>
      </c>
      <c r="K3591" s="49">
        <v>395</v>
      </c>
      <c r="L3591" s="49">
        <v>437</v>
      </c>
      <c r="M3591" s="49">
        <v>738</v>
      </c>
      <c r="N3591" s="49">
        <v>1200</v>
      </c>
      <c r="O3591" s="49">
        <v>1300</v>
      </c>
      <c r="P3591" s="49">
        <v>1420</v>
      </c>
      <c r="Q3591" s="49">
        <v>1300</v>
      </c>
      <c r="R3591" s="49">
        <v>1110</v>
      </c>
      <c r="S3591" s="49">
        <v>900</v>
      </c>
      <c r="T3591" s="49">
        <v>956</v>
      </c>
      <c r="U3591" s="49">
        <v>1150</v>
      </c>
      <c r="V3591" s="49">
        <v>1050</v>
      </c>
    </row>
    <row r="3592" spans="1:22" ht="15.75" customHeight="1">
      <c r="A3592" s="139" t="s">
        <v>793</v>
      </c>
      <c r="B3592" s="139" t="s">
        <v>486</v>
      </c>
      <c r="C3592" s="139" t="s">
        <v>777</v>
      </c>
      <c r="D3592" s="139" t="s">
        <v>633</v>
      </c>
      <c r="E3592" s="139" t="s">
        <v>754</v>
      </c>
      <c r="F3592" s="49">
        <v>1870</v>
      </c>
      <c r="G3592" s="49">
        <v>2200</v>
      </c>
      <c r="H3592" s="49">
        <v>3070</v>
      </c>
      <c r="I3592" s="49">
        <v>3180</v>
      </c>
      <c r="J3592" s="49">
        <v>3790</v>
      </c>
      <c r="K3592" s="49">
        <v>2770</v>
      </c>
      <c r="L3592" s="49">
        <v>3120</v>
      </c>
      <c r="M3592" s="49">
        <v>2700</v>
      </c>
      <c r="N3592" s="49">
        <v>2700</v>
      </c>
      <c r="O3592" s="49">
        <v>2780</v>
      </c>
      <c r="P3592" s="49">
        <v>2490</v>
      </c>
      <c r="Q3592" s="49">
        <v>1770</v>
      </c>
      <c r="R3592" s="49">
        <v>2500</v>
      </c>
      <c r="S3592" s="49">
        <v>2960</v>
      </c>
      <c r="T3592" s="49">
        <v>3020</v>
      </c>
      <c r="U3592" s="49">
        <v>2720</v>
      </c>
      <c r="V3592" s="49">
        <v>2720</v>
      </c>
    </row>
    <row r="3593" spans="1:22" ht="15.75" customHeight="1">
      <c r="A3593" s="139" t="s">
        <v>793</v>
      </c>
      <c r="B3593" s="139" t="s">
        <v>488</v>
      </c>
      <c r="C3593" s="139" t="s">
        <v>777</v>
      </c>
      <c r="D3593" s="139" t="s">
        <v>633</v>
      </c>
      <c r="E3593" s="139" t="s">
        <v>754</v>
      </c>
      <c r="F3593" s="49">
        <v>1950</v>
      </c>
      <c r="G3593" s="49">
        <v>2180</v>
      </c>
      <c r="H3593" s="49">
        <v>552</v>
      </c>
      <c r="I3593" s="49">
        <v>385</v>
      </c>
      <c r="J3593" s="49">
        <v>629</v>
      </c>
      <c r="K3593" s="49">
        <v>277</v>
      </c>
      <c r="L3593" s="49">
        <v>153</v>
      </c>
      <c r="M3593" s="49">
        <v>231</v>
      </c>
      <c r="N3593" s="49">
        <v>592</v>
      </c>
      <c r="O3593" s="49">
        <v>212</v>
      </c>
      <c r="P3593" s="49">
        <v>213</v>
      </c>
      <c r="Q3593" s="49">
        <v>134</v>
      </c>
      <c r="R3593" s="49">
        <v>130</v>
      </c>
      <c r="S3593" s="49">
        <v>152</v>
      </c>
      <c r="T3593" s="49">
        <v>126</v>
      </c>
      <c r="U3593" s="49">
        <v>101</v>
      </c>
      <c r="V3593" s="49">
        <v>75.2</v>
      </c>
    </row>
    <row r="3594" spans="1:22" ht="15.75" customHeight="1">
      <c r="A3594" s="139" t="s">
        <v>793</v>
      </c>
      <c r="B3594" s="139" t="s">
        <v>492</v>
      </c>
      <c r="C3594" s="139" t="s">
        <v>777</v>
      </c>
      <c r="D3594" s="139" t="s">
        <v>633</v>
      </c>
      <c r="E3594" s="139" t="s">
        <v>754</v>
      </c>
      <c r="F3594" s="49">
        <v>1.75E-3</v>
      </c>
      <c r="G3594" s="49">
        <v>1.74E-3</v>
      </c>
      <c r="H3594" s="49">
        <v>8.4099999999999995E-4</v>
      </c>
      <c r="I3594" s="49">
        <v>1.31E-3</v>
      </c>
      <c r="J3594" s="49">
        <v>0</v>
      </c>
      <c r="K3594" s="49">
        <v>0</v>
      </c>
      <c r="L3594" s="49">
        <v>0</v>
      </c>
      <c r="M3594" s="49">
        <v>0</v>
      </c>
      <c r="N3594" s="49">
        <v>0</v>
      </c>
      <c r="O3594" s="49">
        <v>0</v>
      </c>
      <c r="P3594" s="49">
        <v>0</v>
      </c>
      <c r="Q3594" s="49">
        <v>0</v>
      </c>
      <c r="R3594" s="49">
        <v>0</v>
      </c>
      <c r="S3594" s="49">
        <v>0</v>
      </c>
      <c r="T3594" s="49">
        <v>0</v>
      </c>
      <c r="U3594" s="49">
        <v>0</v>
      </c>
      <c r="V3594" s="49">
        <v>0</v>
      </c>
    </row>
    <row r="3595" spans="1:22" ht="15.75" customHeight="1">
      <c r="A3595" s="139" t="s">
        <v>793</v>
      </c>
      <c r="B3595" s="139" t="s">
        <v>498</v>
      </c>
      <c r="C3595" s="139" t="s">
        <v>777</v>
      </c>
      <c r="D3595" s="139" t="s">
        <v>633</v>
      </c>
      <c r="E3595" s="139" t="s">
        <v>754</v>
      </c>
      <c r="F3595" s="49">
        <v>1830</v>
      </c>
      <c r="G3595" s="49">
        <v>1920</v>
      </c>
      <c r="H3595" s="49">
        <v>1910</v>
      </c>
      <c r="I3595" s="49">
        <v>1920</v>
      </c>
      <c r="J3595" s="49">
        <v>3650</v>
      </c>
      <c r="K3595" s="49">
        <v>6850</v>
      </c>
      <c r="L3595" s="49">
        <v>6780</v>
      </c>
      <c r="M3595" s="49">
        <v>8680</v>
      </c>
      <c r="N3595" s="49">
        <v>5630</v>
      </c>
      <c r="O3595" s="49">
        <v>11900</v>
      </c>
      <c r="P3595" s="49">
        <v>14800</v>
      </c>
      <c r="Q3595" s="49">
        <v>6920</v>
      </c>
      <c r="R3595" s="49">
        <v>8780</v>
      </c>
      <c r="S3595" s="49">
        <v>11100</v>
      </c>
      <c r="T3595" s="49">
        <v>11000</v>
      </c>
      <c r="U3595" s="49">
        <v>13100</v>
      </c>
      <c r="V3595" s="49">
        <v>13900</v>
      </c>
    </row>
    <row r="3596" spans="1:22" ht="15.75" customHeight="1">
      <c r="A3596" s="139" t="s">
        <v>793</v>
      </c>
      <c r="B3596" s="139" t="s">
        <v>500</v>
      </c>
      <c r="C3596" s="139" t="s">
        <v>777</v>
      </c>
      <c r="D3596" s="139" t="s">
        <v>633</v>
      </c>
      <c r="E3596" s="139" t="s">
        <v>754</v>
      </c>
      <c r="F3596" s="49">
        <v>9.01</v>
      </c>
      <c r="G3596" s="49">
        <v>215</v>
      </c>
      <c r="H3596" s="49">
        <v>725</v>
      </c>
      <c r="I3596" s="49">
        <v>496</v>
      </c>
      <c r="J3596" s="49">
        <v>443</v>
      </c>
      <c r="K3596" s="49">
        <v>440</v>
      </c>
      <c r="L3596" s="49">
        <v>440</v>
      </c>
      <c r="M3596" s="49">
        <v>443</v>
      </c>
      <c r="N3596" s="49">
        <v>440</v>
      </c>
      <c r="O3596" s="49">
        <v>572</v>
      </c>
      <c r="P3596" s="49">
        <v>723</v>
      </c>
      <c r="Q3596" s="49">
        <v>854</v>
      </c>
      <c r="R3596" s="49">
        <v>760</v>
      </c>
      <c r="S3596" s="49">
        <v>848</v>
      </c>
      <c r="T3596" s="49">
        <v>899</v>
      </c>
      <c r="U3596" s="49">
        <v>951</v>
      </c>
      <c r="V3596" s="49">
        <v>1000</v>
      </c>
    </row>
    <row r="3597" spans="1:22" ht="15.75" customHeight="1">
      <c r="A3597" s="139" t="s">
        <v>793</v>
      </c>
      <c r="B3597" s="139" t="s">
        <v>494</v>
      </c>
      <c r="C3597" s="139" t="s">
        <v>777</v>
      </c>
      <c r="D3597" s="139" t="s">
        <v>633</v>
      </c>
      <c r="E3597" s="139" t="s">
        <v>754</v>
      </c>
      <c r="F3597" s="49">
        <v>289</v>
      </c>
      <c r="G3597" s="49">
        <v>138</v>
      </c>
      <c r="H3597" s="49">
        <v>188</v>
      </c>
      <c r="I3597" s="49">
        <v>158</v>
      </c>
      <c r="J3597" s="49">
        <v>222</v>
      </c>
      <c r="K3597" s="49">
        <v>630</v>
      </c>
      <c r="L3597" s="49">
        <v>785</v>
      </c>
      <c r="M3597" s="49">
        <v>491</v>
      </c>
      <c r="N3597" s="49">
        <v>791</v>
      </c>
      <c r="O3597" s="49">
        <v>186</v>
      </c>
      <c r="P3597" s="49">
        <v>57.1</v>
      </c>
      <c r="Q3597" s="49">
        <v>51.5</v>
      </c>
      <c r="R3597" s="49">
        <v>51.4</v>
      </c>
      <c r="S3597" s="49">
        <v>241</v>
      </c>
      <c r="T3597" s="49">
        <v>230</v>
      </c>
      <c r="U3597" s="49">
        <v>220</v>
      </c>
      <c r="V3597" s="49">
        <v>209</v>
      </c>
    </row>
    <row r="3598" spans="1:22" ht="15.75" customHeight="1">
      <c r="A3598" s="139" t="s">
        <v>793</v>
      </c>
      <c r="B3598" s="139" t="s">
        <v>502</v>
      </c>
      <c r="C3598" s="139" t="s">
        <v>777</v>
      </c>
      <c r="D3598" s="139" t="s">
        <v>633</v>
      </c>
      <c r="E3598" s="139" t="s">
        <v>754</v>
      </c>
      <c r="F3598" s="49">
        <v>7390</v>
      </c>
      <c r="G3598" s="49">
        <v>6380</v>
      </c>
      <c r="H3598" s="49">
        <v>6640</v>
      </c>
      <c r="I3598" s="49">
        <v>7830</v>
      </c>
      <c r="J3598" s="49">
        <v>5270</v>
      </c>
      <c r="K3598" s="49">
        <v>5300</v>
      </c>
      <c r="L3598" s="49">
        <v>6080</v>
      </c>
      <c r="M3598" s="49">
        <v>5830</v>
      </c>
      <c r="N3598" s="49">
        <v>5160</v>
      </c>
      <c r="O3598" s="49">
        <v>3910</v>
      </c>
      <c r="P3598" s="49">
        <v>4870</v>
      </c>
      <c r="Q3598" s="49">
        <v>5540</v>
      </c>
      <c r="R3598" s="49">
        <v>6100</v>
      </c>
      <c r="S3598" s="49">
        <v>5660</v>
      </c>
      <c r="T3598" s="49">
        <v>5110</v>
      </c>
      <c r="U3598" s="49">
        <v>5140</v>
      </c>
      <c r="V3598" s="49">
        <v>4780</v>
      </c>
    </row>
    <row r="3599" spans="1:22" ht="15.75" customHeight="1">
      <c r="A3599" s="139" t="s">
        <v>793</v>
      </c>
      <c r="B3599" s="139" t="s">
        <v>482</v>
      </c>
      <c r="C3599" s="139" t="s">
        <v>777</v>
      </c>
      <c r="D3599" s="139" t="s">
        <v>633</v>
      </c>
      <c r="E3599" s="139" t="s">
        <v>754</v>
      </c>
      <c r="F3599" s="49">
        <v>3.5599999999999998E-4</v>
      </c>
      <c r="G3599" s="49">
        <v>5.31E-4</v>
      </c>
      <c r="H3599" s="49">
        <v>5.3300000000000005E-4</v>
      </c>
      <c r="I3599" s="49">
        <v>5.22E-4</v>
      </c>
      <c r="J3599" s="49">
        <v>5.31E-4</v>
      </c>
      <c r="K3599" s="49">
        <v>4.4900000000000002E-4</v>
      </c>
      <c r="L3599" s="49">
        <v>3.4400000000000001E-4</v>
      </c>
      <c r="M3599" s="49">
        <v>4.1199999999999999E-4</v>
      </c>
      <c r="N3599" s="49">
        <v>4.26E-4</v>
      </c>
      <c r="O3599" s="49">
        <v>4.9100000000000001E-4</v>
      </c>
      <c r="P3599" s="49">
        <v>5.0000000000000001E-4</v>
      </c>
      <c r="Q3599" s="49">
        <v>4.9700000000000005E-4</v>
      </c>
      <c r="R3599" s="49">
        <v>4.9700000000000005E-4</v>
      </c>
      <c r="S3599" s="49">
        <v>4.9399999999999997E-4</v>
      </c>
      <c r="T3599" s="49">
        <v>4.9899999999999999E-4</v>
      </c>
      <c r="U3599" s="49">
        <v>5.0299999999999997E-4</v>
      </c>
      <c r="V3599" s="49">
        <v>5.0799999999999999E-4</v>
      </c>
    </row>
    <row r="3600" spans="1:22" ht="15.75" customHeight="1">
      <c r="A3600" s="139" t="s">
        <v>793</v>
      </c>
      <c r="B3600" s="139" t="s">
        <v>504</v>
      </c>
      <c r="C3600" s="139" t="s">
        <v>777</v>
      </c>
      <c r="D3600" s="139" t="s">
        <v>633</v>
      </c>
      <c r="E3600" s="139" t="s">
        <v>754</v>
      </c>
      <c r="F3600" s="49">
        <v>207</v>
      </c>
      <c r="G3600" s="49">
        <v>83</v>
      </c>
      <c r="H3600" s="49">
        <v>106</v>
      </c>
      <c r="I3600" s="49">
        <v>19.899999999999999</v>
      </c>
      <c r="J3600" s="49">
        <v>19</v>
      </c>
      <c r="K3600" s="49">
        <v>18.100000000000001</v>
      </c>
      <c r="L3600" s="49">
        <v>18.899999999999999</v>
      </c>
      <c r="M3600" s="49">
        <v>37.6</v>
      </c>
      <c r="N3600" s="49">
        <v>37.200000000000003</v>
      </c>
      <c r="O3600" s="49">
        <v>34.799999999999997</v>
      </c>
      <c r="P3600" s="49">
        <v>36.700000000000003</v>
      </c>
      <c r="Q3600" s="49">
        <v>40.6</v>
      </c>
      <c r="R3600" s="49">
        <v>32.700000000000003</v>
      </c>
      <c r="S3600" s="49">
        <v>45.9</v>
      </c>
      <c r="T3600" s="49">
        <v>45.9</v>
      </c>
      <c r="U3600" s="49">
        <v>46.8</v>
      </c>
      <c r="V3600" s="49">
        <v>40.299999999999997</v>
      </c>
    </row>
    <row r="3601" spans="1:22" ht="15.75" customHeight="1">
      <c r="A3601" s="139" t="s">
        <v>793</v>
      </c>
      <c r="B3601" s="139" t="s">
        <v>496</v>
      </c>
      <c r="C3601" s="139" t="s">
        <v>777</v>
      </c>
      <c r="D3601" s="139" t="s">
        <v>633</v>
      </c>
      <c r="E3601" s="139" t="s">
        <v>754</v>
      </c>
      <c r="F3601" s="49">
        <v>7.3300000000000006E-5</v>
      </c>
      <c r="G3601" s="49">
        <v>7.2799999999999994E-5</v>
      </c>
      <c r="H3601" s="49">
        <v>7.08E-5</v>
      </c>
      <c r="I3601" s="49">
        <v>5.7099999999999999E-5</v>
      </c>
      <c r="J3601" s="49">
        <v>4.0899999999999998E-5</v>
      </c>
      <c r="K3601" s="49">
        <v>2.3200000000000001E-5</v>
      </c>
      <c r="L3601" s="49">
        <v>2.3099999999999999E-5</v>
      </c>
      <c r="M3601" s="49">
        <v>1.6799999999999998E-5</v>
      </c>
      <c r="N3601" s="49">
        <v>1.6799999999999998E-5</v>
      </c>
      <c r="O3601" s="49">
        <v>1.4600000000000001E-5</v>
      </c>
      <c r="P3601" s="49">
        <v>1.2500000000000001E-5</v>
      </c>
      <c r="Q3601" s="49">
        <v>0</v>
      </c>
      <c r="R3601" s="49">
        <v>0</v>
      </c>
      <c r="S3601" s="49">
        <v>0</v>
      </c>
      <c r="T3601" s="49">
        <v>0</v>
      </c>
      <c r="U3601" s="49">
        <v>0</v>
      </c>
      <c r="V3601" s="49">
        <v>0</v>
      </c>
    </row>
    <row r="3602" spans="1:22" ht="15.75" customHeight="1">
      <c r="A3602" s="139" t="s">
        <v>793</v>
      </c>
      <c r="B3602" s="139" t="s">
        <v>506</v>
      </c>
      <c r="C3602" s="139" t="s">
        <v>777</v>
      </c>
      <c r="D3602" s="139" t="s">
        <v>633</v>
      </c>
      <c r="E3602" s="139" t="s">
        <v>754</v>
      </c>
      <c r="F3602" s="49">
        <v>0</v>
      </c>
      <c r="G3602" s="49">
        <v>576</v>
      </c>
      <c r="H3602" s="49">
        <v>576</v>
      </c>
      <c r="I3602" s="49">
        <v>576</v>
      </c>
      <c r="J3602" s="49">
        <v>576</v>
      </c>
      <c r="K3602" s="49">
        <v>7510</v>
      </c>
      <c r="L3602" s="49">
        <v>7890</v>
      </c>
      <c r="M3602" s="49">
        <v>8090</v>
      </c>
      <c r="N3602" s="49">
        <v>6920</v>
      </c>
      <c r="O3602" s="49">
        <v>7630</v>
      </c>
      <c r="P3602" s="49">
        <v>1970</v>
      </c>
      <c r="Q3602" s="49">
        <v>1070</v>
      </c>
      <c r="R3602" s="49">
        <v>1350</v>
      </c>
      <c r="S3602" s="49">
        <v>1430</v>
      </c>
      <c r="T3602" s="49">
        <v>1360</v>
      </c>
      <c r="U3602" s="49">
        <v>3850</v>
      </c>
      <c r="V3602" s="49">
        <v>3940</v>
      </c>
    </row>
    <row r="3603" spans="1:22" ht="15.75" customHeight="1">
      <c r="A3603" s="139" t="s">
        <v>793</v>
      </c>
      <c r="B3603" s="139" t="s">
        <v>508</v>
      </c>
      <c r="C3603" s="139" t="s">
        <v>777</v>
      </c>
      <c r="D3603" s="139" t="s">
        <v>633</v>
      </c>
      <c r="E3603" s="139" t="s">
        <v>754</v>
      </c>
      <c r="F3603" s="49">
        <v>952</v>
      </c>
      <c r="G3603" s="49">
        <v>1650</v>
      </c>
      <c r="H3603" s="49">
        <v>1720</v>
      </c>
      <c r="I3603" s="49">
        <v>569</v>
      </c>
      <c r="J3603" s="49">
        <v>759</v>
      </c>
      <c r="K3603" s="49">
        <v>513</v>
      </c>
      <c r="L3603" s="49">
        <v>1240</v>
      </c>
      <c r="M3603" s="49">
        <v>1270</v>
      </c>
      <c r="N3603" s="49">
        <v>1110</v>
      </c>
      <c r="O3603" s="49">
        <v>589</v>
      </c>
      <c r="P3603" s="49">
        <v>334</v>
      </c>
      <c r="Q3603" s="49">
        <v>506</v>
      </c>
      <c r="R3603" s="49">
        <v>371</v>
      </c>
      <c r="S3603" s="49">
        <v>261</v>
      </c>
      <c r="T3603" s="49">
        <v>285</v>
      </c>
      <c r="U3603" s="49">
        <v>279</v>
      </c>
      <c r="V3603" s="49">
        <v>269</v>
      </c>
    </row>
    <row r="3604" spans="1:22" ht="15.75" customHeight="1">
      <c r="A3604" s="139" t="s">
        <v>793</v>
      </c>
      <c r="B3604" s="139" t="s">
        <v>510</v>
      </c>
      <c r="C3604" s="139" t="s">
        <v>777</v>
      </c>
      <c r="D3604" s="139" t="s">
        <v>633</v>
      </c>
      <c r="E3604" s="139" t="s">
        <v>754</v>
      </c>
      <c r="F3604" s="49">
        <v>33200</v>
      </c>
      <c r="G3604" s="49">
        <v>35500</v>
      </c>
      <c r="H3604" s="49">
        <v>37600</v>
      </c>
      <c r="I3604" s="49">
        <v>43500</v>
      </c>
      <c r="J3604" s="49">
        <v>49900</v>
      </c>
      <c r="K3604" s="49">
        <v>49000</v>
      </c>
      <c r="L3604" s="49">
        <v>40500</v>
      </c>
      <c r="M3604" s="49">
        <v>46400</v>
      </c>
      <c r="N3604" s="49">
        <v>30700</v>
      </c>
      <c r="O3604" s="49">
        <v>41000</v>
      </c>
      <c r="P3604" s="49">
        <v>48300</v>
      </c>
      <c r="Q3604" s="49">
        <v>52100</v>
      </c>
      <c r="R3604" s="49">
        <v>61800</v>
      </c>
      <c r="S3604" s="49">
        <v>51000</v>
      </c>
      <c r="T3604" s="49">
        <v>39300</v>
      </c>
      <c r="U3604" s="49">
        <v>38000</v>
      </c>
      <c r="V3604" s="49">
        <v>38600</v>
      </c>
    </row>
    <row r="3605" spans="1:22" ht="15.75" customHeight="1">
      <c r="A3605" s="139" t="s">
        <v>793</v>
      </c>
      <c r="B3605" s="139" t="s">
        <v>512</v>
      </c>
      <c r="C3605" s="139" t="s">
        <v>777</v>
      </c>
      <c r="D3605" s="139" t="s">
        <v>633</v>
      </c>
      <c r="E3605" s="139" t="s">
        <v>754</v>
      </c>
      <c r="F3605" s="49">
        <v>0</v>
      </c>
      <c r="G3605" s="49">
        <v>0</v>
      </c>
      <c r="H3605" s="49">
        <v>0</v>
      </c>
      <c r="I3605" s="49">
        <v>0</v>
      </c>
      <c r="J3605" s="49">
        <v>0</v>
      </c>
      <c r="K3605" s="49">
        <v>0</v>
      </c>
      <c r="L3605" s="49">
        <v>0</v>
      </c>
      <c r="M3605" s="49">
        <v>0</v>
      </c>
      <c r="N3605" s="49">
        <v>0</v>
      </c>
      <c r="O3605" s="49">
        <v>0</v>
      </c>
      <c r="P3605" s="49">
        <v>0</v>
      </c>
      <c r="Q3605" s="49">
        <v>0</v>
      </c>
      <c r="R3605" s="49">
        <v>0</v>
      </c>
      <c r="S3605" s="49">
        <v>0</v>
      </c>
      <c r="T3605" s="49">
        <v>0</v>
      </c>
      <c r="U3605" s="49">
        <v>0</v>
      </c>
      <c r="V3605" s="49">
        <v>0</v>
      </c>
    </row>
    <row r="3606" spans="1:22" ht="15.75" customHeight="1">
      <c r="A3606" s="139" t="s">
        <v>793</v>
      </c>
      <c r="B3606" s="139" t="s">
        <v>526</v>
      </c>
      <c r="C3606" s="139" t="s">
        <v>777</v>
      </c>
      <c r="D3606" s="139" t="s">
        <v>633</v>
      </c>
      <c r="E3606" s="139" t="s">
        <v>754</v>
      </c>
      <c r="F3606" s="49">
        <v>1110</v>
      </c>
      <c r="G3606" s="49">
        <v>444</v>
      </c>
      <c r="H3606" s="49">
        <v>136</v>
      </c>
      <c r="I3606" s="49">
        <v>231</v>
      </c>
      <c r="J3606" s="49">
        <v>425</v>
      </c>
      <c r="K3606" s="49">
        <v>385</v>
      </c>
      <c r="L3606" s="49">
        <v>136</v>
      </c>
      <c r="M3606" s="49">
        <v>385</v>
      </c>
      <c r="N3606" s="49">
        <v>0</v>
      </c>
      <c r="O3606" s="49">
        <v>0</v>
      </c>
      <c r="P3606" s="49">
        <v>0</v>
      </c>
      <c r="Q3606" s="49">
        <v>0</v>
      </c>
      <c r="R3606" s="49">
        <v>0</v>
      </c>
      <c r="S3606" s="49">
        <v>0</v>
      </c>
      <c r="T3606" s="49">
        <v>18.3</v>
      </c>
      <c r="U3606" s="49">
        <v>0</v>
      </c>
      <c r="V3606" s="49">
        <v>0</v>
      </c>
    </row>
    <row r="3607" spans="1:22" ht="15.75" customHeight="1">
      <c r="A3607" s="139" t="s">
        <v>793</v>
      </c>
      <c r="B3607" s="139" t="s">
        <v>556</v>
      </c>
      <c r="C3607" s="139" t="s">
        <v>777</v>
      </c>
      <c r="D3607" s="139" t="s">
        <v>633</v>
      </c>
      <c r="E3607" s="139" t="s">
        <v>754</v>
      </c>
      <c r="F3607" s="49">
        <v>202</v>
      </c>
      <c r="G3607" s="49">
        <v>173</v>
      </c>
      <c r="H3607" s="49">
        <v>184</v>
      </c>
      <c r="I3607" s="49">
        <v>202</v>
      </c>
      <c r="J3607" s="49">
        <v>334</v>
      </c>
      <c r="K3607" s="49">
        <v>450</v>
      </c>
      <c r="L3607" s="49">
        <v>469</v>
      </c>
      <c r="M3607" s="49">
        <v>560</v>
      </c>
      <c r="N3607" s="49">
        <v>471</v>
      </c>
      <c r="O3607" s="49">
        <v>541</v>
      </c>
      <c r="P3607" s="49">
        <v>603</v>
      </c>
      <c r="Q3607" s="49">
        <v>498</v>
      </c>
      <c r="R3607" s="49">
        <v>461</v>
      </c>
      <c r="S3607" s="49">
        <v>651</v>
      </c>
      <c r="T3607" s="49">
        <v>689</v>
      </c>
      <c r="U3607" s="49">
        <v>726</v>
      </c>
      <c r="V3607" s="49">
        <v>763</v>
      </c>
    </row>
    <row r="3608" spans="1:22" ht="15.75" customHeight="1">
      <c r="A3608" s="139" t="s">
        <v>793</v>
      </c>
      <c r="B3608" s="139" t="s">
        <v>528</v>
      </c>
      <c r="C3608" s="139" t="s">
        <v>777</v>
      </c>
      <c r="D3608" s="139" t="s">
        <v>633</v>
      </c>
      <c r="E3608" s="139" t="s">
        <v>754</v>
      </c>
      <c r="F3608" s="49">
        <v>7.8899999999999999E-4</v>
      </c>
      <c r="G3608" s="49">
        <v>8.7000000000000001E-4</v>
      </c>
      <c r="H3608" s="49">
        <v>7.6300000000000001E-4</v>
      </c>
      <c r="I3608" s="49">
        <v>9.2900000000000003E-4</v>
      </c>
      <c r="J3608" s="49">
        <v>9.01E-4</v>
      </c>
      <c r="K3608" s="49">
        <v>7.5500000000000003E-4</v>
      </c>
      <c r="L3608" s="49">
        <v>3.6299999999999999E-4</v>
      </c>
      <c r="M3608" s="49">
        <v>5.4900000000000001E-4</v>
      </c>
      <c r="N3608" s="49">
        <v>5.9500000000000004E-4</v>
      </c>
      <c r="O3608" s="49">
        <v>5.13E-4</v>
      </c>
      <c r="P3608" s="49">
        <v>5.2599999999999999E-4</v>
      </c>
      <c r="Q3608" s="49">
        <v>5.9800000000000001E-4</v>
      </c>
      <c r="R3608" s="49">
        <v>5.4299999999999997E-4</v>
      </c>
      <c r="S3608" s="49">
        <v>0</v>
      </c>
      <c r="T3608" s="49">
        <v>0</v>
      </c>
      <c r="U3608" s="49">
        <v>0</v>
      </c>
      <c r="V3608" s="49">
        <v>0</v>
      </c>
    </row>
    <row r="3609" spans="1:22" ht="15.75" customHeight="1">
      <c r="A3609" s="139" t="s">
        <v>793</v>
      </c>
      <c r="B3609" s="139" t="s">
        <v>536</v>
      </c>
      <c r="C3609" s="139" t="s">
        <v>777</v>
      </c>
      <c r="D3609" s="139" t="s">
        <v>633</v>
      </c>
      <c r="E3609" s="139" t="s">
        <v>754</v>
      </c>
      <c r="F3609" s="49">
        <v>162</v>
      </c>
      <c r="G3609" s="49">
        <v>165</v>
      </c>
      <c r="H3609" s="49">
        <v>197</v>
      </c>
      <c r="I3609" s="49">
        <v>205</v>
      </c>
      <c r="J3609" s="49">
        <v>189</v>
      </c>
      <c r="K3609" s="49">
        <v>174</v>
      </c>
      <c r="L3609" s="49">
        <v>190</v>
      </c>
      <c r="M3609" s="49">
        <v>209</v>
      </c>
      <c r="N3609" s="49">
        <v>191</v>
      </c>
      <c r="O3609" s="49">
        <v>166</v>
      </c>
      <c r="P3609" s="49">
        <v>191</v>
      </c>
      <c r="Q3609" s="49">
        <v>204</v>
      </c>
      <c r="R3609" s="49">
        <v>207</v>
      </c>
      <c r="S3609" s="49">
        <v>211</v>
      </c>
      <c r="T3609" s="49">
        <v>214</v>
      </c>
      <c r="U3609" s="49">
        <v>218</v>
      </c>
      <c r="V3609" s="49">
        <v>221</v>
      </c>
    </row>
    <row r="3610" spans="1:22" ht="15.75" customHeight="1">
      <c r="A3610" s="139" t="s">
        <v>793</v>
      </c>
      <c r="B3610" s="139" t="s">
        <v>769</v>
      </c>
      <c r="C3610" s="139" t="s">
        <v>777</v>
      </c>
      <c r="D3610" s="139" t="s">
        <v>633</v>
      </c>
      <c r="E3610" s="139" t="s">
        <v>754</v>
      </c>
      <c r="F3610" s="49">
        <v>4.4200000000000003E-3</v>
      </c>
      <c r="G3610" s="49">
        <v>3.8999999999999998E-3</v>
      </c>
      <c r="H3610" s="49">
        <v>4.5900000000000003E-3</v>
      </c>
      <c r="I3610" s="49">
        <v>5.8700000000000002E-3</v>
      </c>
      <c r="J3610" s="49">
        <v>1.17E-2</v>
      </c>
      <c r="K3610" s="49">
        <v>1.2E-2</v>
      </c>
      <c r="L3610" s="49">
        <v>1.12E-2</v>
      </c>
      <c r="M3610" s="49">
        <v>1.12E-2</v>
      </c>
      <c r="N3610" s="49">
        <v>1.0800000000000001E-2</v>
      </c>
      <c r="O3610" s="49">
        <v>9.75E-3</v>
      </c>
      <c r="P3610" s="49">
        <v>8.9700000000000005E-3</v>
      </c>
      <c r="Q3610" s="49">
        <v>8.6999999999999994E-3</v>
      </c>
      <c r="R3610" s="49">
        <v>9.1900000000000003E-3</v>
      </c>
      <c r="S3610" s="49">
        <v>1.2699999999999999E-2</v>
      </c>
      <c r="T3610" s="49">
        <v>1.3299999999999999E-2</v>
      </c>
      <c r="U3610" s="49">
        <v>1.4E-2</v>
      </c>
      <c r="V3610" s="49">
        <v>1.46E-2</v>
      </c>
    </row>
    <row r="3611" spans="1:22" ht="15.75" customHeight="1">
      <c r="A3611" s="139" t="s">
        <v>793</v>
      </c>
      <c r="B3611" s="139" t="s">
        <v>542</v>
      </c>
      <c r="C3611" s="139" t="s">
        <v>777</v>
      </c>
      <c r="D3611" s="139" t="s">
        <v>633</v>
      </c>
      <c r="E3611" s="139" t="s">
        <v>754</v>
      </c>
      <c r="F3611" s="49">
        <v>5.0799999999999998E-2</v>
      </c>
      <c r="G3611" s="49">
        <v>5.0700000000000002E-2</v>
      </c>
      <c r="H3611" s="49">
        <v>4.9700000000000001E-2</v>
      </c>
      <c r="I3611" s="49">
        <v>4.9099999999999998E-2</v>
      </c>
      <c r="J3611" s="49">
        <v>4.8500000000000001E-2</v>
      </c>
      <c r="K3611" s="49">
        <v>4.7899999999999998E-2</v>
      </c>
      <c r="L3611" s="49">
        <v>4.7300000000000002E-2</v>
      </c>
      <c r="M3611" s="49">
        <v>4.6699999999999998E-2</v>
      </c>
      <c r="N3611" s="49">
        <v>4.6100000000000002E-2</v>
      </c>
      <c r="O3611" s="49">
        <v>4.5499999999999999E-2</v>
      </c>
      <c r="P3611" s="49">
        <v>4.4900000000000002E-2</v>
      </c>
      <c r="Q3611" s="49">
        <v>4.4299999999999999E-2</v>
      </c>
      <c r="R3611" s="49">
        <v>4.3700000000000003E-2</v>
      </c>
      <c r="S3611" s="49">
        <v>4.3099999999999999E-2</v>
      </c>
      <c r="T3611" s="49">
        <v>4.2500000000000003E-2</v>
      </c>
      <c r="U3611" s="49">
        <v>4.1799999999999997E-2</v>
      </c>
      <c r="V3611" s="49">
        <v>4.1200000000000001E-2</v>
      </c>
    </row>
    <row r="3612" spans="1:22" ht="15.75" customHeight="1">
      <c r="A3612" s="139" t="s">
        <v>793</v>
      </c>
      <c r="B3612" s="139" t="s">
        <v>534</v>
      </c>
      <c r="C3612" s="139" t="s">
        <v>777</v>
      </c>
      <c r="D3612" s="139" t="s">
        <v>633</v>
      </c>
      <c r="E3612" s="139" t="s">
        <v>754</v>
      </c>
      <c r="F3612" s="49">
        <v>0.17699999999999999</v>
      </c>
      <c r="G3612" s="49">
        <v>0.28899999999999998</v>
      </c>
      <c r="H3612" s="49">
        <v>0.34699999999999998</v>
      </c>
      <c r="I3612" s="49">
        <v>0.45300000000000001</v>
      </c>
      <c r="J3612" s="49">
        <v>0.77500000000000002</v>
      </c>
      <c r="K3612" s="49">
        <v>0.79500000000000004</v>
      </c>
      <c r="L3612" s="49">
        <v>0.79</v>
      </c>
      <c r="M3612" s="49">
        <v>0.75600000000000001</v>
      </c>
      <c r="N3612" s="49">
        <v>0.72399999999999998</v>
      </c>
      <c r="O3612" s="49">
        <v>0.65600000000000003</v>
      </c>
      <c r="P3612" s="49">
        <v>0.60299999999999998</v>
      </c>
      <c r="Q3612" s="49">
        <v>0.58499999999999996</v>
      </c>
      <c r="R3612" s="49">
        <v>0.61799999999999999</v>
      </c>
      <c r="S3612" s="49">
        <v>0.84599999999999997</v>
      </c>
      <c r="T3612" s="49">
        <v>0.88600000000000001</v>
      </c>
      <c r="U3612" s="49">
        <v>0.92700000000000005</v>
      </c>
      <c r="V3612" s="49">
        <v>0.96699999999999997</v>
      </c>
    </row>
    <row r="3613" spans="1:22" ht="15.75" customHeight="1">
      <c r="A3613" s="139" t="s">
        <v>793</v>
      </c>
      <c r="B3613" s="139" t="s">
        <v>334</v>
      </c>
      <c r="C3613" s="139" t="s">
        <v>777</v>
      </c>
      <c r="D3613" s="139" t="s">
        <v>633</v>
      </c>
      <c r="E3613" s="139" t="s">
        <v>754</v>
      </c>
      <c r="F3613" s="49">
        <v>8.1499999999999997E-4</v>
      </c>
      <c r="G3613" s="49">
        <v>7.7999999999999999E-4</v>
      </c>
      <c r="H3613" s="49">
        <v>7.7300000000000003E-4</v>
      </c>
      <c r="I3613" s="49">
        <v>8.0500000000000005E-4</v>
      </c>
      <c r="J3613" s="49">
        <v>8.3000000000000001E-4</v>
      </c>
      <c r="K3613" s="49">
        <v>8.5599999999999999E-4</v>
      </c>
      <c r="L3613" s="49">
        <v>6.8199999999999999E-4</v>
      </c>
      <c r="M3613" s="49">
        <v>7.6300000000000001E-4</v>
      </c>
      <c r="N3613" s="49">
        <v>6.7100000000000005E-4</v>
      </c>
      <c r="O3613" s="49">
        <v>6.7299999999999999E-4</v>
      </c>
      <c r="P3613" s="49">
        <v>6.2299999999999996E-4</v>
      </c>
      <c r="Q3613" s="49">
        <v>5.6800000000000004E-4</v>
      </c>
      <c r="R3613" s="49">
        <v>4.1599999999999997E-4</v>
      </c>
      <c r="S3613" s="49">
        <v>5.5500000000000005E-4</v>
      </c>
      <c r="T3613" s="49">
        <v>5.3399999999999997E-4</v>
      </c>
      <c r="U3613" s="49">
        <v>5.13E-4</v>
      </c>
      <c r="V3613" s="49">
        <v>4.9200000000000003E-4</v>
      </c>
    </row>
    <row r="3614" spans="1:22" ht="15.75" customHeight="1">
      <c r="A3614" s="139" t="s">
        <v>793</v>
      </c>
      <c r="B3614" s="139" t="s">
        <v>522</v>
      </c>
      <c r="C3614" s="139" t="s">
        <v>777</v>
      </c>
      <c r="D3614" s="139" t="s">
        <v>633</v>
      </c>
      <c r="E3614" s="139" t="s">
        <v>754</v>
      </c>
      <c r="F3614" s="49">
        <v>1.89</v>
      </c>
      <c r="G3614" s="49">
        <v>1.21</v>
      </c>
      <c r="H3614" s="49">
        <v>1.39</v>
      </c>
      <c r="I3614" s="49">
        <v>1.1200000000000001</v>
      </c>
      <c r="J3614" s="49">
        <v>0.63300000000000001</v>
      </c>
      <c r="K3614" s="49">
        <v>0.20599999999999999</v>
      </c>
      <c r="L3614" s="49">
        <v>1.0900000000000001</v>
      </c>
      <c r="M3614" s="49">
        <v>1.18</v>
      </c>
      <c r="N3614" s="49">
        <v>1.1399999999999999</v>
      </c>
      <c r="O3614" s="49">
        <v>0.58599999999999997</v>
      </c>
      <c r="P3614" s="49">
        <v>0.67900000000000005</v>
      </c>
      <c r="Q3614" s="49">
        <v>0.55600000000000005</v>
      </c>
      <c r="R3614" s="49">
        <v>0.41</v>
      </c>
      <c r="S3614" s="49">
        <v>0.42299999999999999</v>
      </c>
      <c r="T3614" s="49">
        <v>0.35299999999999998</v>
      </c>
      <c r="U3614" s="49">
        <v>0.28299999999999997</v>
      </c>
      <c r="V3614" s="49">
        <v>0.21299999999999999</v>
      </c>
    </row>
    <row r="3615" spans="1:22" ht="15.75" customHeight="1">
      <c r="A3615" s="139" t="s">
        <v>793</v>
      </c>
      <c r="B3615" s="139" t="s">
        <v>544</v>
      </c>
      <c r="C3615" s="139" t="s">
        <v>777</v>
      </c>
      <c r="D3615" s="139" t="s">
        <v>633</v>
      </c>
      <c r="E3615" s="139" t="s">
        <v>754</v>
      </c>
      <c r="F3615" s="49">
        <v>0.13900000000000001</v>
      </c>
      <c r="G3615" s="49">
        <v>0.222</v>
      </c>
      <c r="H3615" s="49">
        <v>0.26100000000000001</v>
      </c>
      <c r="I3615" s="49">
        <v>0.33300000000000002</v>
      </c>
      <c r="J3615" s="49">
        <v>0.58899999999999997</v>
      </c>
      <c r="K3615" s="49">
        <v>0.60399999999999998</v>
      </c>
      <c r="L3615" s="49">
        <v>0.59499999999999997</v>
      </c>
      <c r="M3615" s="49">
        <v>0.57099999999999995</v>
      </c>
      <c r="N3615" s="49">
        <v>0.54800000000000004</v>
      </c>
      <c r="O3615" s="49">
        <v>0.496</v>
      </c>
      <c r="P3615" s="49">
        <v>0.45600000000000002</v>
      </c>
      <c r="Q3615" s="49">
        <v>0.443</v>
      </c>
      <c r="R3615" s="49">
        <v>0.46800000000000003</v>
      </c>
      <c r="S3615" s="49">
        <v>0.64300000000000002</v>
      </c>
      <c r="T3615" s="49">
        <v>0.67400000000000004</v>
      </c>
      <c r="U3615" s="49">
        <v>0.70499999999999996</v>
      </c>
      <c r="V3615" s="49">
        <v>0.73499999999999999</v>
      </c>
    </row>
    <row r="3616" spans="1:22" ht="15.75" customHeight="1">
      <c r="A3616" s="139" t="s">
        <v>793</v>
      </c>
      <c r="B3616" s="139" t="s">
        <v>530</v>
      </c>
      <c r="C3616" s="139" t="s">
        <v>777</v>
      </c>
      <c r="D3616" s="139" t="s">
        <v>633</v>
      </c>
      <c r="E3616" s="139" t="s">
        <v>754</v>
      </c>
      <c r="F3616" s="49">
        <v>563</v>
      </c>
      <c r="G3616" s="49">
        <v>566</v>
      </c>
      <c r="H3616" s="49">
        <v>607</v>
      </c>
      <c r="I3616" s="49">
        <v>556</v>
      </c>
      <c r="J3616" s="49">
        <v>569</v>
      </c>
      <c r="K3616" s="49">
        <v>559</v>
      </c>
      <c r="L3616" s="49">
        <v>524</v>
      </c>
      <c r="M3616" s="49">
        <v>361</v>
      </c>
      <c r="N3616" s="49">
        <v>416</v>
      </c>
      <c r="O3616" s="49">
        <v>60.7</v>
      </c>
      <c r="P3616" s="49">
        <v>372</v>
      </c>
      <c r="Q3616" s="49">
        <v>558</v>
      </c>
      <c r="R3616" s="49">
        <v>363</v>
      </c>
      <c r="S3616" s="49">
        <v>315</v>
      </c>
      <c r="T3616" s="49">
        <v>294</v>
      </c>
      <c r="U3616" s="49">
        <v>272</v>
      </c>
      <c r="V3616" s="49">
        <v>251</v>
      </c>
    </row>
    <row r="3617" spans="1:22" ht="15.75" customHeight="1">
      <c r="A3617" s="139" t="s">
        <v>793</v>
      </c>
      <c r="B3617" s="139" t="s">
        <v>550</v>
      </c>
      <c r="C3617" s="139" t="s">
        <v>777</v>
      </c>
      <c r="D3617" s="139" t="s">
        <v>633</v>
      </c>
      <c r="E3617" s="139" t="s">
        <v>754</v>
      </c>
      <c r="F3617" s="49">
        <v>49.7</v>
      </c>
      <c r="G3617" s="49">
        <v>43.1</v>
      </c>
      <c r="H3617" s="49">
        <v>46.5</v>
      </c>
      <c r="I3617" s="49">
        <v>51.4</v>
      </c>
      <c r="J3617" s="49">
        <v>86.1</v>
      </c>
      <c r="K3617" s="49">
        <v>118</v>
      </c>
      <c r="L3617" s="49">
        <v>126</v>
      </c>
      <c r="M3617" s="49">
        <v>154</v>
      </c>
      <c r="N3617" s="49">
        <v>133</v>
      </c>
      <c r="O3617" s="49">
        <v>155</v>
      </c>
      <c r="P3617" s="49">
        <v>176</v>
      </c>
      <c r="Q3617" s="49">
        <v>148</v>
      </c>
      <c r="R3617" s="49">
        <v>139</v>
      </c>
      <c r="S3617" s="49">
        <v>189</v>
      </c>
      <c r="T3617" s="49">
        <v>201</v>
      </c>
      <c r="U3617" s="49">
        <v>212</v>
      </c>
      <c r="V3617" s="49">
        <v>224</v>
      </c>
    </row>
    <row r="3618" spans="1:22" ht="15.75" customHeight="1">
      <c r="A3618" s="139" t="s">
        <v>793</v>
      </c>
      <c r="B3618" s="139" t="s">
        <v>524</v>
      </c>
      <c r="C3618" s="139" t="s">
        <v>777</v>
      </c>
      <c r="D3618" s="139" t="s">
        <v>633</v>
      </c>
      <c r="E3618" s="139" t="s">
        <v>754</v>
      </c>
      <c r="F3618" s="49">
        <v>1.7899999999999999E-2</v>
      </c>
      <c r="G3618" s="49">
        <v>2.8500000000000001E-2</v>
      </c>
      <c r="H3618" s="49">
        <v>3.4599999999999999E-2</v>
      </c>
      <c r="I3618" s="49">
        <v>4.41E-2</v>
      </c>
      <c r="J3618" s="49">
        <v>7.7700000000000005E-2</v>
      </c>
      <c r="K3618" s="49">
        <v>7.9699999999999993E-2</v>
      </c>
      <c r="L3618" s="49">
        <v>7.8899999999999998E-2</v>
      </c>
      <c r="M3618" s="49">
        <v>7.5800000000000006E-2</v>
      </c>
      <c r="N3618" s="49">
        <v>7.2599999999999998E-2</v>
      </c>
      <c r="O3618" s="49">
        <v>6.5799999999999997E-2</v>
      </c>
      <c r="P3618" s="49">
        <v>6.0499999999999998E-2</v>
      </c>
      <c r="Q3618" s="49">
        <v>5.8700000000000002E-2</v>
      </c>
      <c r="R3618" s="49">
        <v>6.2E-2</v>
      </c>
      <c r="S3618" s="49">
        <v>8.5099999999999995E-2</v>
      </c>
      <c r="T3618" s="49">
        <v>8.9200000000000002E-2</v>
      </c>
      <c r="U3618" s="49">
        <v>9.3399999999999997E-2</v>
      </c>
      <c r="V3618" s="49">
        <v>9.7500000000000003E-2</v>
      </c>
    </row>
    <row r="3619" spans="1:22" ht="15.75" customHeight="1">
      <c r="A3619" s="139" t="s">
        <v>793</v>
      </c>
      <c r="B3619" s="139" t="s">
        <v>558</v>
      </c>
      <c r="C3619" s="139" t="s">
        <v>777</v>
      </c>
      <c r="D3619" s="139" t="s">
        <v>633</v>
      </c>
      <c r="E3619" s="139" t="s">
        <v>754</v>
      </c>
      <c r="F3619" s="49">
        <v>0</v>
      </c>
      <c r="G3619" s="49">
        <v>0</v>
      </c>
      <c r="H3619" s="49">
        <v>0</v>
      </c>
      <c r="I3619" s="49">
        <v>0</v>
      </c>
      <c r="J3619" s="49">
        <v>0</v>
      </c>
      <c r="K3619" s="49">
        <v>0</v>
      </c>
      <c r="L3619" s="49">
        <v>0</v>
      </c>
      <c r="M3619" s="49">
        <v>0</v>
      </c>
      <c r="N3619" s="49">
        <v>3.67</v>
      </c>
      <c r="O3619" s="49">
        <v>3.67</v>
      </c>
      <c r="P3619" s="49">
        <v>3.67</v>
      </c>
      <c r="Q3619" s="49">
        <v>3.67</v>
      </c>
      <c r="R3619" s="49">
        <v>3.67</v>
      </c>
      <c r="S3619" s="49">
        <v>3.67</v>
      </c>
      <c r="T3619" s="49">
        <v>3.67</v>
      </c>
      <c r="U3619" s="49">
        <v>4.6399999999999997</v>
      </c>
      <c r="V3619" s="49">
        <v>5.01</v>
      </c>
    </row>
    <row r="3620" spans="1:22" ht="15.75" customHeight="1">
      <c r="A3620" s="139" t="s">
        <v>793</v>
      </c>
      <c r="B3620" s="139" t="s">
        <v>538</v>
      </c>
      <c r="C3620" s="139" t="s">
        <v>777</v>
      </c>
      <c r="D3620" s="139" t="s">
        <v>633</v>
      </c>
      <c r="E3620" s="139" t="s">
        <v>754</v>
      </c>
      <c r="F3620" s="49">
        <v>430</v>
      </c>
      <c r="G3620" s="49">
        <v>387</v>
      </c>
      <c r="H3620" s="49">
        <v>443</v>
      </c>
      <c r="I3620" s="49">
        <v>410</v>
      </c>
      <c r="J3620" s="49">
        <v>444</v>
      </c>
      <c r="K3620" s="49">
        <v>158</v>
      </c>
      <c r="L3620" s="49">
        <v>197</v>
      </c>
      <c r="M3620" s="49">
        <v>159</v>
      </c>
      <c r="N3620" s="49">
        <v>504</v>
      </c>
      <c r="O3620" s="49">
        <v>172</v>
      </c>
      <c r="P3620" s="49">
        <v>259</v>
      </c>
      <c r="Q3620" s="49">
        <v>183</v>
      </c>
      <c r="R3620" s="49">
        <v>203</v>
      </c>
      <c r="S3620" s="49">
        <v>209</v>
      </c>
      <c r="T3620" s="49">
        <v>276</v>
      </c>
      <c r="U3620" s="49">
        <v>207</v>
      </c>
      <c r="V3620" s="49">
        <v>198</v>
      </c>
    </row>
    <row r="3621" spans="1:22" ht="15.75" customHeight="1">
      <c r="A3621" s="139" t="s">
        <v>793</v>
      </c>
      <c r="B3621" s="139" t="s">
        <v>540</v>
      </c>
      <c r="C3621" s="139" t="s">
        <v>777</v>
      </c>
      <c r="D3621" s="139" t="s">
        <v>633</v>
      </c>
      <c r="E3621" s="139" t="s">
        <v>754</v>
      </c>
      <c r="F3621" s="49">
        <v>36.9</v>
      </c>
      <c r="G3621" s="49">
        <v>60.4</v>
      </c>
      <c r="H3621" s="49">
        <v>58.1</v>
      </c>
      <c r="I3621" s="49">
        <v>69.7</v>
      </c>
      <c r="J3621" s="49">
        <v>72.7</v>
      </c>
      <c r="K3621" s="49">
        <v>82.3</v>
      </c>
      <c r="L3621" s="49">
        <v>97</v>
      </c>
      <c r="M3621" s="49">
        <v>103</v>
      </c>
      <c r="N3621" s="49">
        <v>88</v>
      </c>
      <c r="O3621" s="49">
        <v>91.6</v>
      </c>
      <c r="P3621" s="49">
        <v>91.5</v>
      </c>
      <c r="Q3621" s="49">
        <v>103</v>
      </c>
      <c r="R3621" s="49">
        <v>109</v>
      </c>
      <c r="S3621" s="49">
        <v>79.8</v>
      </c>
      <c r="T3621" s="49">
        <v>50.2</v>
      </c>
      <c r="U3621" s="49">
        <v>55.3</v>
      </c>
      <c r="V3621" s="49">
        <v>64.8</v>
      </c>
    </row>
    <row r="3622" spans="1:22" ht="15.75" customHeight="1">
      <c r="A3622" s="139" t="s">
        <v>793</v>
      </c>
      <c r="B3622" s="139" t="s">
        <v>562</v>
      </c>
      <c r="C3622" s="139" t="s">
        <v>777</v>
      </c>
      <c r="D3622" s="139" t="s">
        <v>633</v>
      </c>
      <c r="E3622" s="139" t="s">
        <v>754</v>
      </c>
      <c r="F3622" s="49">
        <v>1390</v>
      </c>
      <c r="G3622" s="49">
        <v>1830</v>
      </c>
      <c r="H3622" s="49">
        <v>1470</v>
      </c>
      <c r="I3622" s="49">
        <v>853</v>
      </c>
      <c r="J3622" s="49">
        <v>705</v>
      </c>
      <c r="K3622" s="49">
        <v>844</v>
      </c>
      <c r="L3622" s="49">
        <v>2540</v>
      </c>
      <c r="M3622" s="49">
        <v>1880</v>
      </c>
      <c r="N3622" s="49">
        <v>1860</v>
      </c>
      <c r="O3622" s="49">
        <v>1210</v>
      </c>
      <c r="P3622" s="49">
        <v>1450</v>
      </c>
      <c r="Q3622" s="49">
        <v>619</v>
      </c>
      <c r="R3622" s="49">
        <v>525</v>
      </c>
      <c r="S3622" s="49">
        <v>1110</v>
      </c>
      <c r="T3622" s="49">
        <v>1080</v>
      </c>
      <c r="U3622" s="49">
        <v>1070</v>
      </c>
      <c r="V3622" s="49">
        <v>1030</v>
      </c>
    </row>
    <row r="3623" spans="1:22" ht="15.75" customHeight="1">
      <c r="A3623" s="139" t="s">
        <v>793</v>
      </c>
      <c r="B3623" s="139" t="s">
        <v>560</v>
      </c>
      <c r="C3623" s="139" t="s">
        <v>777</v>
      </c>
      <c r="D3623" s="139" t="s">
        <v>633</v>
      </c>
      <c r="E3623" s="139" t="s">
        <v>754</v>
      </c>
      <c r="F3623" s="49">
        <v>0.16900000000000001</v>
      </c>
      <c r="G3623" s="49">
        <v>0.22700000000000001</v>
      </c>
      <c r="H3623" s="49">
        <v>0.25800000000000001</v>
      </c>
      <c r="I3623" s="49">
        <v>0.316</v>
      </c>
      <c r="J3623" s="49">
        <v>0.48299999999999998</v>
      </c>
      <c r="K3623" s="49">
        <v>0.495</v>
      </c>
      <c r="L3623" s="49">
        <v>0.47799999999999998</v>
      </c>
      <c r="M3623" s="49">
        <v>0.44900000000000001</v>
      </c>
      <c r="N3623" s="49">
        <v>0.42299999999999999</v>
      </c>
      <c r="O3623" s="49">
        <v>0.38300000000000001</v>
      </c>
      <c r="P3623" s="49">
        <v>0.35299999999999998</v>
      </c>
      <c r="Q3623" s="49">
        <v>0.34200000000000003</v>
      </c>
      <c r="R3623" s="49">
        <v>0.36099999999999999</v>
      </c>
      <c r="S3623" s="49">
        <v>0.48099999999999998</v>
      </c>
      <c r="T3623" s="49">
        <v>0.5</v>
      </c>
      <c r="U3623" s="49">
        <v>0.51800000000000002</v>
      </c>
      <c r="V3623" s="49">
        <v>0.53700000000000003</v>
      </c>
    </row>
    <row r="3624" spans="1:22" ht="15.75" customHeight="1">
      <c r="A3624" s="139" t="s">
        <v>793</v>
      </c>
      <c r="B3624" s="139" t="s">
        <v>532</v>
      </c>
      <c r="C3624" s="139" t="s">
        <v>777</v>
      </c>
      <c r="D3624" s="139" t="s">
        <v>633</v>
      </c>
      <c r="E3624" s="139" t="s">
        <v>754</v>
      </c>
      <c r="F3624" s="49">
        <v>0.11</v>
      </c>
      <c r="G3624" s="49">
        <v>0.18099999999999999</v>
      </c>
      <c r="H3624" s="49">
        <v>0.309</v>
      </c>
      <c r="I3624" s="49">
        <v>0.38100000000000001</v>
      </c>
      <c r="J3624" s="49">
        <v>0.65600000000000003</v>
      </c>
      <c r="K3624" s="49">
        <v>0.67300000000000004</v>
      </c>
      <c r="L3624" s="49">
        <v>0.69</v>
      </c>
      <c r="M3624" s="49">
        <v>0.66700000000000004</v>
      </c>
      <c r="N3624" s="49">
        <v>0.63200000000000001</v>
      </c>
      <c r="O3624" s="49">
        <v>0.57199999999999995</v>
      </c>
      <c r="P3624" s="49">
        <v>0.52600000000000002</v>
      </c>
      <c r="Q3624" s="49">
        <v>0.51100000000000001</v>
      </c>
      <c r="R3624" s="49">
        <v>0.53900000000000003</v>
      </c>
      <c r="S3624" s="49">
        <v>0.752</v>
      </c>
      <c r="T3624" s="49">
        <v>0.79100000000000004</v>
      </c>
      <c r="U3624" s="49">
        <v>0.82899999999999996</v>
      </c>
      <c r="V3624" s="49">
        <v>0.86799999999999999</v>
      </c>
    </row>
    <row r="3625" spans="1:22" ht="15.75" customHeight="1">
      <c r="A3625" s="139" t="s">
        <v>793</v>
      </c>
      <c r="B3625" s="139" t="s">
        <v>566</v>
      </c>
      <c r="C3625" s="139" t="s">
        <v>777</v>
      </c>
      <c r="D3625" s="139" t="s">
        <v>633</v>
      </c>
      <c r="E3625" s="139" t="s">
        <v>754</v>
      </c>
      <c r="F3625" s="49">
        <v>2530</v>
      </c>
      <c r="G3625" s="49">
        <v>1560</v>
      </c>
      <c r="H3625" s="49">
        <v>1110</v>
      </c>
      <c r="I3625" s="49">
        <v>1490</v>
      </c>
      <c r="J3625" s="49">
        <v>1530</v>
      </c>
      <c r="K3625" s="49">
        <v>1490</v>
      </c>
      <c r="L3625" s="49">
        <v>1210</v>
      </c>
      <c r="M3625" s="49">
        <v>1020</v>
      </c>
      <c r="N3625" s="49">
        <v>836</v>
      </c>
      <c r="O3625" s="49">
        <v>744</v>
      </c>
      <c r="P3625" s="49">
        <v>854</v>
      </c>
      <c r="Q3625" s="49">
        <v>1280</v>
      </c>
      <c r="R3625" s="49">
        <v>763</v>
      </c>
      <c r="S3625" s="49">
        <v>1020</v>
      </c>
      <c r="T3625" s="49">
        <v>653</v>
      </c>
      <c r="U3625" s="49">
        <v>554</v>
      </c>
      <c r="V3625" s="49">
        <v>473</v>
      </c>
    </row>
    <row r="3626" spans="1:22" ht="15.75" customHeight="1">
      <c r="A3626" s="139" t="s">
        <v>793</v>
      </c>
      <c r="B3626" s="139" t="s">
        <v>770</v>
      </c>
      <c r="C3626" s="139" t="s">
        <v>777</v>
      </c>
      <c r="D3626" s="139" t="s">
        <v>633</v>
      </c>
      <c r="E3626" s="139" t="s">
        <v>754</v>
      </c>
      <c r="F3626" s="49">
        <v>1.17E-2</v>
      </c>
      <c r="G3626" s="49">
        <v>1.17E-3</v>
      </c>
      <c r="H3626" s="49">
        <v>9.7199999999999999E-4</v>
      </c>
      <c r="I3626" s="49">
        <v>9.06E-2</v>
      </c>
      <c r="J3626" s="49">
        <v>7.8799999999999995E-2</v>
      </c>
      <c r="K3626" s="49">
        <v>8.3799999999999999E-2</v>
      </c>
      <c r="L3626" s="49">
        <v>1.1900000000000001E-3</v>
      </c>
      <c r="M3626" s="49">
        <v>9.2299999999999993E-2</v>
      </c>
      <c r="N3626" s="49">
        <v>8.8599999999999998E-2</v>
      </c>
      <c r="O3626" s="49">
        <v>5.16E-2</v>
      </c>
      <c r="P3626" s="49">
        <v>1.3799999999999999E-3</v>
      </c>
      <c r="Q3626" s="49">
        <v>5.2299999999999999E-2</v>
      </c>
      <c r="R3626" s="49">
        <v>5.2299999999999999E-2</v>
      </c>
      <c r="S3626" s="49">
        <v>6.9500000000000006E-2</v>
      </c>
      <c r="T3626" s="49">
        <v>7.3099999999999998E-2</v>
      </c>
      <c r="U3626" s="49">
        <v>7.6700000000000004E-2</v>
      </c>
      <c r="V3626" s="49">
        <v>8.0399999999999999E-2</v>
      </c>
    </row>
    <row r="3627" spans="1:22" ht="15.75" customHeight="1">
      <c r="A3627" s="139" t="s">
        <v>793</v>
      </c>
      <c r="B3627" s="139" t="s">
        <v>296</v>
      </c>
      <c r="C3627" s="139" t="s">
        <v>777</v>
      </c>
      <c r="D3627" s="139" t="s">
        <v>633</v>
      </c>
      <c r="E3627" s="139" t="s">
        <v>754</v>
      </c>
      <c r="F3627" s="49">
        <v>0.26300000000000001</v>
      </c>
      <c r="G3627" s="49">
        <v>3.82</v>
      </c>
      <c r="H3627" s="49">
        <v>19</v>
      </c>
      <c r="I3627" s="49">
        <v>147</v>
      </c>
      <c r="J3627" s="49">
        <v>176</v>
      </c>
      <c r="K3627" s="49">
        <v>182</v>
      </c>
      <c r="L3627" s="49">
        <v>192</v>
      </c>
      <c r="M3627" s="49">
        <v>239</v>
      </c>
      <c r="N3627" s="49">
        <v>151</v>
      </c>
      <c r="O3627" s="49">
        <v>129</v>
      </c>
      <c r="P3627" s="49">
        <v>116</v>
      </c>
      <c r="Q3627" s="49">
        <v>120</v>
      </c>
      <c r="R3627" s="49">
        <v>121</v>
      </c>
      <c r="S3627" s="49">
        <v>199</v>
      </c>
      <c r="T3627" s="49">
        <v>210</v>
      </c>
      <c r="U3627" s="49">
        <v>222</v>
      </c>
      <c r="V3627" s="49">
        <v>233</v>
      </c>
    </row>
    <row r="3628" spans="1:22" ht="15.75" customHeight="1">
      <c r="A3628" s="139" t="s">
        <v>793</v>
      </c>
      <c r="B3628" s="139" t="s">
        <v>576</v>
      </c>
      <c r="C3628" s="139" t="s">
        <v>777</v>
      </c>
      <c r="D3628" s="139" t="s">
        <v>633</v>
      </c>
      <c r="E3628" s="139" t="s">
        <v>754</v>
      </c>
      <c r="F3628" s="49">
        <v>0</v>
      </c>
      <c r="G3628" s="49">
        <v>0</v>
      </c>
      <c r="H3628" s="49">
        <v>0</v>
      </c>
      <c r="I3628" s="49">
        <v>0</v>
      </c>
      <c r="J3628" s="49">
        <v>0</v>
      </c>
      <c r="K3628" s="49">
        <v>0</v>
      </c>
      <c r="L3628" s="49">
        <v>0</v>
      </c>
      <c r="M3628" s="49">
        <v>0</v>
      </c>
      <c r="N3628" s="49">
        <v>0</v>
      </c>
      <c r="O3628" s="49">
        <v>0</v>
      </c>
      <c r="P3628" s="49">
        <v>0</v>
      </c>
      <c r="Q3628" s="49">
        <v>0</v>
      </c>
      <c r="R3628" s="49">
        <v>0</v>
      </c>
      <c r="S3628" s="49">
        <v>0</v>
      </c>
      <c r="T3628" s="49">
        <v>0</v>
      </c>
      <c r="U3628" s="49">
        <v>0</v>
      </c>
      <c r="V3628" s="49">
        <v>0</v>
      </c>
    </row>
    <row r="3629" spans="1:22" ht="15.75" customHeight="1">
      <c r="A3629" s="139" t="s">
        <v>793</v>
      </c>
      <c r="B3629" s="139" t="s">
        <v>572</v>
      </c>
      <c r="C3629" s="139" t="s">
        <v>777</v>
      </c>
      <c r="D3629" s="139" t="s">
        <v>633</v>
      </c>
      <c r="E3629" s="139" t="s">
        <v>754</v>
      </c>
      <c r="F3629" s="49">
        <v>307</v>
      </c>
      <c r="G3629" s="49">
        <v>310</v>
      </c>
      <c r="H3629" s="49">
        <v>301</v>
      </c>
      <c r="I3629" s="49">
        <v>422</v>
      </c>
      <c r="J3629" s="49">
        <v>481</v>
      </c>
      <c r="K3629" s="49">
        <v>489</v>
      </c>
      <c r="L3629" s="49">
        <v>436</v>
      </c>
      <c r="M3629" s="49">
        <v>423</v>
      </c>
      <c r="N3629" s="49">
        <v>414</v>
      </c>
      <c r="O3629" s="49">
        <v>461</v>
      </c>
      <c r="P3629" s="49">
        <v>424</v>
      </c>
      <c r="Q3629" s="49">
        <v>460</v>
      </c>
      <c r="R3629" s="49">
        <v>466</v>
      </c>
      <c r="S3629" s="49">
        <v>511</v>
      </c>
      <c r="T3629" s="49">
        <v>525</v>
      </c>
      <c r="U3629" s="49">
        <v>540</v>
      </c>
      <c r="V3629" s="49">
        <v>554</v>
      </c>
    </row>
    <row r="3630" spans="1:22" ht="15.75" customHeight="1">
      <c r="A3630" s="139" t="s">
        <v>793</v>
      </c>
      <c r="B3630" s="139" t="s">
        <v>568</v>
      </c>
      <c r="C3630" s="139" t="s">
        <v>777</v>
      </c>
      <c r="D3630" s="139" t="s">
        <v>633</v>
      </c>
      <c r="E3630" s="139" t="s">
        <v>754</v>
      </c>
      <c r="F3630" s="49">
        <v>4.5400000000000003E-2</v>
      </c>
      <c r="G3630" s="49">
        <v>4.0399999999999998E-2</v>
      </c>
      <c r="H3630" s="49">
        <v>4.0399999999999998E-2</v>
      </c>
      <c r="I3630" s="49">
        <v>4.0399999999999998E-2</v>
      </c>
      <c r="J3630" s="49">
        <v>4.7899999999999998E-2</v>
      </c>
      <c r="K3630" s="49">
        <v>5.5599999999999997E-2</v>
      </c>
      <c r="L3630" s="49">
        <v>6.0600000000000001E-2</v>
      </c>
      <c r="M3630" s="49">
        <v>6.5699999999999995E-2</v>
      </c>
      <c r="N3630" s="49">
        <v>6.5699999999999995E-2</v>
      </c>
      <c r="O3630" s="49">
        <v>6.5699999999999995E-2</v>
      </c>
      <c r="P3630" s="49">
        <v>6.8199999999999997E-2</v>
      </c>
      <c r="Q3630" s="49">
        <v>7.0699999999999999E-2</v>
      </c>
      <c r="R3630" s="49">
        <v>7.5700000000000003E-2</v>
      </c>
      <c r="S3630" s="49">
        <v>7.4899999999999994E-2</v>
      </c>
      <c r="T3630" s="49">
        <v>7.7200000000000005E-2</v>
      </c>
      <c r="U3630" s="49">
        <v>7.9500000000000001E-2</v>
      </c>
      <c r="V3630" s="49">
        <v>8.1799999999999998E-2</v>
      </c>
    </row>
    <row r="3631" spans="1:22" ht="15.75" customHeight="1">
      <c r="A3631" s="139" t="s">
        <v>793</v>
      </c>
      <c r="B3631" s="139" t="s">
        <v>586</v>
      </c>
      <c r="C3631" s="139" t="s">
        <v>777</v>
      </c>
      <c r="D3631" s="139" t="s">
        <v>633</v>
      </c>
      <c r="E3631" s="139" t="s">
        <v>754</v>
      </c>
      <c r="F3631" s="49">
        <v>2060</v>
      </c>
      <c r="G3631" s="49">
        <v>2370</v>
      </c>
      <c r="H3631" s="49">
        <v>3350</v>
      </c>
      <c r="I3631" s="49">
        <v>3940</v>
      </c>
      <c r="J3631" s="49">
        <v>3740</v>
      </c>
      <c r="K3631" s="49">
        <v>4090</v>
      </c>
      <c r="L3631" s="49">
        <v>4410</v>
      </c>
      <c r="M3631" s="49">
        <v>3350</v>
      </c>
      <c r="N3631" s="49">
        <v>4000</v>
      </c>
      <c r="O3631" s="49">
        <v>3170</v>
      </c>
      <c r="P3631" s="49">
        <v>3180</v>
      </c>
      <c r="Q3631" s="49">
        <v>3140</v>
      </c>
      <c r="R3631" s="49">
        <v>4040</v>
      </c>
      <c r="S3631" s="49">
        <v>4160</v>
      </c>
      <c r="T3631" s="49">
        <v>4270</v>
      </c>
      <c r="U3631" s="49">
        <v>4390</v>
      </c>
      <c r="V3631" s="49">
        <v>4500</v>
      </c>
    </row>
    <row r="3632" spans="1:22" ht="15.75" customHeight="1">
      <c r="A3632" s="139" t="s">
        <v>793</v>
      </c>
      <c r="B3632" s="139" t="s">
        <v>574</v>
      </c>
      <c r="C3632" s="139" t="s">
        <v>777</v>
      </c>
      <c r="D3632" s="139" t="s">
        <v>633</v>
      </c>
      <c r="E3632" s="139" t="s">
        <v>754</v>
      </c>
      <c r="F3632" s="49">
        <v>229</v>
      </c>
      <c r="G3632" s="49">
        <v>123</v>
      </c>
      <c r="H3632" s="49">
        <v>105</v>
      </c>
      <c r="I3632" s="49">
        <v>99.1</v>
      </c>
      <c r="J3632" s="49">
        <v>336</v>
      </c>
      <c r="K3632" s="49">
        <v>155</v>
      </c>
      <c r="L3632" s="49">
        <v>147</v>
      </c>
      <c r="M3632" s="49">
        <v>113</v>
      </c>
      <c r="N3632" s="49">
        <v>92</v>
      </c>
      <c r="O3632" s="49">
        <v>103</v>
      </c>
      <c r="P3632" s="49">
        <v>78.099999999999994</v>
      </c>
      <c r="Q3632" s="49">
        <v>101</v>
      </c>
      <c r="R3632" s="49">
        <v>101</v>
      </c>
      <c r="S3632" s="49">
        <v>101</v>
      </c>
      <c r="T3632" s="49">
        <v>97.2</v>
      </c>
      <c r="U3632" s="49">
        <v>93.1</v>
      </c>
      <c r="V3632" s="49">
        <v>89.1</v>
      </c>
    </row>
    <row r="3633" spans="1:22" ht="15.75" customHeight="1">
      <c r="A3633" s="139" t="s">
        <v>793</v>
      </c>
      <c r="B3633" s="139" t="s">
        <v>578</v>
      </c>
      <c r="C3633" s="139" t="s">
        <v>777</v>
      </c>
      <c r="D3633" s="139" t="s">
        <v>633</v>
      </c>
      <c r="E3633" s="139" t="s">
        <v>754</v>
      </c>
      <c r="F3633" s="49">
        <v>1.32E-2</v>
      </c>
      <c r="G3633" s="49">
        <v>1.2800000000000001E-2</v>
      </c>
      <c r="H3633" s="49">
        <v>1.44E-2</v>
      </c>
      <c r="I3633" s="49">
        <v>1.47E-2</v>
      </c>
      <c r="J3633" s="49">
        <v>1.4999999999999999E-2</v>
      </c>
      <c r="K3633" s="49">
        <v>1.5299999999999999E-2</v>
      </c>
      <c r="L3633" s="49">
        <v>1.5599999999999999E-2</v>
      </c>
      <c r="M3633" s="49">
        <v>1.5900000000000001E-2</v>
      </c>
      <c r="N3633" s="49">
        <v>1.6199999999999999E-2</v>
      </c>
      <c r="O3633" s="49">
        <v>1.6500000000000001E-2</v>
      </c>
      <c r="P3633" s="49">
        <v>1.6799999999999999E-2</v>
      </c>
      <c r="Q3633" s="49">
        <v>1.7100000000000001E-2</v>
      </c>
      <c r="R3633" s="49">
        <v>1.7399999999999999E-2</v>
      </c>
      <c r="S3633" s="49">
        <v>1.77E-2</v>
      </c>
      <c r="T3633" s="49">
        <v>1.7999999999999999E-2</v>
      </c>
      <c r="U3633" s="49">
        <v>1.83E-2</v>
      </c>
      <c r="V3633" s="49">
        <v>1.8499999999999999E-2</v>
      </c>
    </row>
    <row r="3634" spans="1:22" ht="15.75" customHeight="1">
      <c r="A3634" s="139" t="s">
        <v>793</v>
      </c>
      <c r="B3634" s="139" t="s">
        <v>580</v>
      </c>
      <c r="C3634" s="139" t="s">
        <v>777</v>
      </c>
      <c r="D3634" s="139" t="s">
        <v>633</v>
      </c>
      <c r="E3634" s="139" t="s">
        <v>754</v>
      </c>
      <c r="F3634" s="49">
        <v>0</v>
      </c>
      <c r="G3634" s="49">
        <v>0</v>
      </c>
      <c r="H3634" s="49">
        <v>0</v>
      </c>
      <c r="I3634" s="49">
        <v>0</v>
      </c>
      <c r="J3634" s="49">
        <v>0</v>
      </c>
      <c r="K3634" s="49">
        <v>0</v>
      </c>
      <c r="L3634" s="49">
        <v>0</v>
      </c>
      <c r="M3634" s="49">
        <v>0</v>
      </c>
      <c r="N3634" s="49">
        <v>0</v>
      </c>
      <c r="O3634" s="49">
        <v>0</v>
      </c>
      <c r="P3634" s="49">
        <v>0</v>
      </c>
      <c r="Q3634" s="49">
        <v>0</v>
      </c>
      <c r="R3634" s="49">
        <v>0</v>
      </c>
      <c r="S3634" s="49">
        <v>0</v>
      </c>
      <c r="T3634" s="49">
        <v>0</v>
      </c>
      <c r="U3634" s="49">
        <v>0</v>
      </c>
      <c r="V3634" s="49">
        <v>0</v>
      </c>
    </row>
    <row r="3635" spans="1:22" ht="15.75" customHeight="1">
      <c r="A3635" s="139" t="s">
        <v>793</v>
      </c>
      <c r="B3635" s="139" t="s">
        <v>582</v>
      </c>
      <c r="C3635" s="139" t="s">
        <v>777</v>
      </c>
      <c r="D3635" s="139" t="s">
        <v>633</v>
      </c>
      <c r="E3635" s="139" t="s">
        <v>754</v>
      </c>
      <c r="F3635" s="49">
        <v>260</v>
      </c>
      <c r="G3635" s="49">
        <v>268</v>
      </c>
      <c r="H3635" s="49">
        <v>271</v>
      </c>
      <c r="I3635" s="49">
        <v>253</v>
      </c>
      <c r="J3635" s="49">
        <v>286</v>
      </c>
      <c r="K3635" s="49">
        <v>290</v>
      </c>
      <c r="L3635" s="49">
        <v>297</v>
      </c>
      <c r="M3635" s="49">
        <v>301</v>
      </c>
      <c r="N3635" s="49">
        <v>301</v>
      </c>
      <c r="O3635" s="49">
        <v>352</v>
      </c>
      <c r="P3635" s="49">
        <v>425</v>
      </c>
      <c r="Q3635" s="49">
        <v>403</v>
      </c>
      <c r="R3635" s="49">
        <v>392</v>
      </c>
      <c r="S3635" s="49">
        <v>392</v>
      </c>
      <c r="T3635" s="49">
        <v>352</v>
      </c>
      <c r="U3635" s="49">
        <v>413</v>
      </c>
      <c r="V3635" s="49">
        <v>424</v>
      </c>
    </row>
    <row r="3636" spans="1:22" ht="15.75" customHeight="1">
      <c r="A3636" s="139" t="s">
        <v>793</v>
      </c>
      <c r="B3636" s="139" t="s">
        <v>584</v>
      </c>
      <c r="C3636" s="139" t="s">
        <v>777</v>
      </c>
      <c r="D3636" s="139" t="s">
        <v>633</v>
      </c>
      <c r="E3636" s="139" t="s">
        <v>754</v>
      </c>
      <c r="F3636" s="49">
        <v>2510</v>
      </c>
      <c r="G3636" s="49">
        <v>1570</v>
      </c>
      <c r="H3636" s="49">
        <v>1430</v>
      </c>
      <c r="I3636" s="49">
        <v>1960</v>
      </c>
      <c r="J3636" s="49">
        <v>2450</v>
      </c>
      <c r="K3636" s="49">
        <v>2300</v>
      </c>
      <c r="L3636" s="49">
        <v>3170</v>
      </c>
      <c r="M3636" s="49">
        <v>1440</v>
      </c>
      <c r="N3636" s="49">
        <v>2700</v>
      </c>
      <c r="O3636" s="49">
        <v>2080</v>
      </c>
      <c r="P3636" s="49">
        <v>902</v>
      </c>
      <c r="Q3636" s="49">
        <v>1730</v>
      </c>
      <c r="R3636" s="49">
        <v>1280</v>
      </c>
      <c r="S3636" s="49">
        <v>1500</v>
      </c>
      <c r="T3636" s="49">
        <v>1430</v>
      </c>
      <c r="U3636" s="49">
        <v>1360</v>
      </c>
      <c r="V3636" s="49">
        <v>1290</v>
      </c>
    </row>
    <row r="3637" spans="1:22" ht="15.75" customHeight="1">
      <c r="A3637" s="139" t="s">
        <v>793</v>
      </c>
      <c r="B3637" s="139" t="s">
        <v>771</v>
      </c>
      <c r="C3637" s="139" t="s">
        <v>777</v>
      </c>
      <c r="D3637" s="139" t="s">
        <v>633</v>
      </c>
      <c r="E3637" s="139" t="s">
        <v>754</v>
      </c>
      <c r="F3637" s="49">
        <v>1040</v>
      </c>
      <c r="G3637" s="49">
        <v>585</v>
      </c>
      <c r="H3637" s="49">
        <v>289</v>
      </c>
      <c r="I3637" s="49">
        <v>650</v>
      </c>
      <c r="J3637" s="49">
        <v>991</v>
      </c>
      <c r="K3637" s="49">
        <v>707</v>
      </c>
      <c r="L3637" s="49">
        <v>775</v>
      </c>
      <c r="M3637" s="49">
        <v>922</v>
      </c>
      <c r="N3637" s="49">
        <v>1320</v>
      </c>
      <c r="O3637" s="49">
        <v>1070</v>
      </c>
      <c r="P3637" s="49">
        <v>689</v>
      </c>
      <c r="Q3637" s="49">
        <v>723</v>
      </c>
      <c r="R3637" s="49">
        <v>2230</v>
      </c>
      <c r="S3637" s="49">
        <v>1270</v>
      </c>
      <c r="T3637" s="49">
        <v>1310</v>
      </c>
      <c r="U3637" s="49">
        <v>1360</v>
      </c>
      <c r="V3637" s="49">
        <v>1400</v>
      </c>
    </row>
    <row r="3638" spans="1:22" ht="15.75" customHeight="1">
      <c r="A3638" s="139" t="s">
        <v>793</v>
      </c>
      <c r="B3638" s="139" t="s">
        <v>570</v>
      </c>
      <c r="C3638" s="139" t="s">
        <v>777</v>
      </c>
      <c r="D3638" s="139" t="s">
        <v>633</v>
      </c>
      <c r="E3638" s="139" t="s">
        <v>754</v>
      </c>
      <c r="F3638" s="49">
        <v>0</v>
      </c>
      <c r="G3638" s="49">
        <v>0</v>
      </c>
      <c r="H3638" s="49">
        <v>0</v>
      </c>
      <c r="I3638" s="49">
        <v>0</v>
      </c>
      <c r="J3638" s="49">
        <v>11</v>
      </c>
      <c r="K3638" s="49">
        <v>3.67</v>
      </c>
      <c r="L3638" s="49">
        <v>3.67</v>
      </c>
      <c r="M3638" s="49">
        <v>3.67</v>
      </c>
      <c r="N3638" s="49">
        <v>3.67</v>
      </c>
      <c r="O3638" s="49">
        <v>3.67</v>
      </c>
      <c r="P3638" s="49">
        <v>3.67</v>
      </c>
      <c r="Q3638" s="49">
        <v>3.67</v>
      </c>
      <c r="R3638" s="49">
        <v>3.67</v>
      </c>
      <c r="S3638" s="49">
        <v>3.67</v>
      </c>
      <c r="T3638" s="49">
        <v>3.67</v>
      </c>
      <c r="U3638" s="49">
        <v>4.8499999999999996</v>
      </c>
      <c r="V3638" s="49">
        <v>5.0599999999999996</v>
      </c>
    </row>
    <row r="3639" spans="1:22" ht="15.75" customHeight="1">
      <c r="A3639" s="139" t="s">
        <v>793</v>
      </c>
      <c r="B3639" s="139" t="s">
        <v>590</v>
      </c>
      <c r="C3639" s="139" t="s">
        <v>777</v>
      </c>
      <c r="D3639" s="139" t="s">
        <v>633</v>
      </c>
      <c r="E3639" s="139" t="s">
        <v>754</v>
      </c>
      <c r="F3639" s="49">
        <v>0.251</v>
      </c>
      <c r="G3639" s="49">
        <v>0.443</v>
      </c>
      <c r="H3639" s="49">
        <v>0.54300000000000004</v>
      </c>
      <c r="I3639" s="49">
        <v>0.745</v>
      </c>
      <c r="J3639" s="49">
        <v>1.29</v>
      </c>
      <c r="K3639" s="49">
        <v>1.32</v>
      </c>
      <c r="L3639" s="49">
        <v>1.32</v>
      </c>
      <c r="M3639" s="49">
        <v>1.27</v>
      </c>
      <c r="N3639" s="49">
        <v>1.22</v>
      </c>
      <c r="O3639" s="49">
        <v>1.1100000000000001</v>
      </c>
      <c r="P3639" s="49">
        <v>1.02</v>
      </c>
      <c r="Q3639" s="49">
        <v>0.98899999999999999</v>
      </c>
      <c r="R3639" s="49">
        <v>1.04</v>
      </c>
      <c r="S3639" s="49">
        <v>1.44</v>
      </c>
      <c r="T3639" s="49">
        <v>1.51</v>
      </c>
      <c r="U3639" s="49">
        <v>1.58</v>
      </c>
      <c r="V3639" s="49">
        <v>1.65</v>
      </c>
    </row>
    <row r="3640" spans="1:22" ht="15.75" customHeight="1">
      <c r="A3640" s="139" t="s">
        <v>793</v>
      </c>
      <c r="B3640" s="139" t="s">
        <v>592</v>
      </c>
      <c r="C3640" s="139" t="s">
        <v>777</v>
      </c>
      <c r="D3640" s="139" t="s">
        <v>633</v>
      </c>
      <c r="E3640" s="139" t="s">
        <v>754</v>
      </c>
      <c r="F3640" s="49">
        <v>32100</v>
      </c>
      <c r="G3640" s="49">
        <v>26500</v>
      </c>
      <c r="H3640" s="49">
        <v>23700</v>
      </c>
      <c r="I3640" s="49">
        <v>14000</v>
      </c>
      <c r="J3640" s="49">
        <v>19800</v>
      </c>
      <c r="K3640" s="49">
        <v>21800</v>
      </c>
      <c r="L3640" s="49">
        <v>15300</v>
      </c>
      <c r="M3640" s="49">
        <v>18600</v>
      </c>
      <c r="N3640" s="49">
        <v>14400</v>
      </c>
      <c r="O3640" s="49">
        <v>13400</v>
      </c>
      <c r="P3640" s="49">
        <v>14200</v>
      </c>
      <c r="Q3640" s="49">
        <v>14300</v>
      </c>
      <c r="R3640" s="49">
        <v>13500</v>
      </c>
      <c r="S3640" s="49">
        <v>1120</v>
      </c>
      <c r="T3640" s="49">
        <v>895</v>
      </c>
      <c r="U3640" s="49">
        <v>709</v>
      </c>
      <c r="V3640" s="49">
        <v>1450</v>
      </c>
    </row>
    <row r="3641" spans="1:22" ht="15.75" customHeight="1">
      <c r="A3641" s="139" t="s">
        <v>793</v>
      </c>
      <c r="B3641" s="139" t="s">
        <v>772</v>
      </c>
      <c r="C3641" s="139" t="s">
        <v>777</v>
      </c>
      <c r="D3641" s="139" t="s">
        <v>633</v>
      </c>
      <c r="E3641" s="139" t="s">
        <v>754</v>
      </c>
      <c r="F3641" s="49">
        <v>102000</v>
      </c>
      <c r="G3641" s="49">
        <v>97100</v>
      </c>
      <c r="H3641" s="49">
        <v>101000</v>
      </c>
      <c r="I3641" s="49">
        <v>94400</v>
      </c>
      <c r="J3641" s="49">
        <v>107000</v>
      </c>
      <c r="K3641" s="49">
        <v>105000</v>
      </c>
      <c r="L3641" s="49">
        <v>88400</v>
      </c>
      <c r="M3641" s="49">
        <v>99900</v>
      </c>
      <c r="N3641" s="49">
        <v>82700</v>
      </c>
      <c r="O3641" s="49">
        <v>89600</v>
      </c>
      <c r="P3641" s="49">
        <v>97700</v>
      </c>
      <c r="Q3641" s="49">
        <v>104000</v>
      </c>
      <c r="R3641" s="49">
        <v>112000</v>
      </c>
      <c r="S3641" s="49">
        <v>91600</v>
      </c>
      <c r="T3641" s="49">
        <v>81100</v>
      </c>
      <c r="U3641" s="49">
        <v>79900</v>
      </c>
      <c r="V3641" s="49">
        <v>79200</v>
      </c>
    </row>
    <row r="3642" spans="1:22" ht="15.75" customHeight="1">
      <c r="A3642" s="139" t="s">
        <v>793</v>
      </c>
      <c r="B3642" s="139" t="s">
        <v>599</v>
      </c>
      <c r="C3642" s="139" t="s">
        <v>777</v>
      </c>
      <c r="D3642" s="139" t="s">
        <v>633</v>
      </c>
      <c r="E3642" s="139" t="s">
        <v>754</v>
      </c>
      <c r="F3642" s="49">
        <v>21.7</v>
      </c>
      <c r="G3642" s="49">
        <v>16.899999999999999</v>
      </c>
      <c r="H3642" s="49">
        <v>24</v>
      </c>
      <c r="I3642" s="49">
        <v>5.97</v>
      </c>
      <c r="J3642" s="49">
        <v>6.93</v>
      </c>
      <c r="K3642" s="49">
        <v>6.57</v>
      </c>
      <c r="L3642" s="49">
        <v>5.31</v>
      </c>
      <c r="M3642" s="49">
        <v>1.66E-3</v>
      </c>
      <c r="N3642" s="49">
        <v>2.0899999999999998E-3</v>
      </c>
      <c r="O3642" s="49">
        <v>1.9599999999999999E-3</v>
      </c>
      <c r="P3642" s="49">
        <v>2.0400000000000001E-3</v>
      </c>
      <c r="Q3642" s="49">
        <v>1.4599999999999999E-3</v>
      </c>
      <c r="R3642" s="49">
        <v>2.1900000000000001E-3</v>
      </c>
      <c r="S3642" s="49">
        <v>2.0400000000000001E-3</v>
      </c>
      <c r="T3642" s="49">
        <v>2.0699999999999998E-3</v>
      </c>
      <c r="U3642" s="49">
        <v>2.0999999999999999E-3</v>
      </c>
      <c r="V3642" s="49">
        <v>2.1299999999999999E-3</v>
      </c>
    </row>
    <row r="3643" spans="1:22" ht="15.75" customHeight="1">
      <c r="A3643" s="139" t="s">
        <v>793</v>
      </c>
      <c r="B3643" s="139" t="s">
        <v>597</v>
      </c>
      <c r="C3643" s="139" t="s">
        <v>777</v>
      </c>
      <c r="D3643" s="139" t="s">
        <v>633</v>
      </c>
      <c r="E3643" s="139" t="s">
        <v>754</v>
      </c>
      <c r="F3643" s="49">
        <v>23000</v>
      </c>
      <c r="G3643" s="49">
        <v>22100</v>
      </c>
      <c r="H3643" s="49">
        <v>22400</v>
      </c>
      <c r="I3643" s="49">
        <v>23600</v>
      </c>
      <c r="J3643" s="49">
        <v>22100</v>
      </c>
      <c r="K3643" s="49">
        <v>21300</v>
      </c>
      <c r="L3643" s="49">
        <v>21900</v>
      </c>
      <c r="M3643" s="49">
        <v>22400</v>
      </c>
      <c r="N3643" s="49">
        <v>23900</v>
      </c>
      <c r="O3643" s="49">
        <v>20700</v>
      </c>
      <c r="P3643" s="49">
        <v>23300</v>
      </c>
      <c r="Q3643" s="49">
        <v>25300</v>
      </c>
      <c r="R3643" s="49">
        <v>24400</v>
      </c>
      <c r="S3643" s="49">
        <v>26400</v>
      </c>
      <c r="T3643" s="49">
        <v>27500</v>
      </c>
      <c r="U3643" s="49">
        <v>27600</v>
      </c>
      <c r="V3643" s="49">
        <v>25600</v>
      </c>
    </row>
    <row r="3644" spans="1:22" ht="15.75" customHeight="1">
      <c r="A3644" s="139" t="s">
        <v>793</v>
      </c>
      <c r="B3644" s="139" t="s">
        <v>601</v>
      </c>
      <c r="C3644" s="139" t="s">
        <v>777</v>
      </c>
      <c r="D3644" s="139" t="s">
        <v>633</v>
      </c>
      <c r="E3644" s="139" t="s">
        <v>754</v>
      </c>
      <c r="F3644" s="49">
        <v>2380</v>
      </c>
      <c r="G3644" s="49">
        <v>3130</v>
      </c>
      <c r="H3644" s="49">
        <v>4100</v>
      </c>
      <c r="I3644" s="49">
        <v>3580</v>
      </c>
      <c r="J3644" s="49">
        <v>3330</v>
      </c>
      <c r="K3644" s="49">
        <v>3650</v>
      </c>
      <c r="L3644" s="49">
        <v>3870</v>
      </c>
      <c r="M3644" s="49">
        <v>3250</v>
      </c>
      <c r="N3644" s="49">
        <v>3950</v>
      </c>
      <c r="O3644" s="49">
        <v>2610</v>
      </c>
      <c r="P3644" s="49">
        <v>2770</v>
      </c>
      <c r="Q3644" s="49">
        <v>2640</v>
      </c>
      <c r="R3644" s="49">
        <v>2640</v>
      </c>
      <c r="S3644" s="49">
        <v>3280</v>
      </c>
      <c r="T3644" s="49">
        <v>3300</v>
      </c>
      <c r="U3644" s="49">
        <v>3330</v>
      </c>
      <c r="V3644" s="49">
        <v>3360</v>
      </c>
    </row>
    <row r="3645" spans="1:22" ht="15.75" customHeight="1">
      <c r="A3645" s="139" t="s">
        <v>793</v>
      </c>
      <c r="B3645" s="139" t="s">
        <v>373</v>
      </c>
      <c r="C3645" s="139" t="s">
        <v>777</v>
      </c>
      <c r="D3645" s="139" t="s">
        <v>633</v>
      </c>
      <c r="E3645" s="139" t="s">
        <v>754</v>
      </c>
      <c r="F3645" s="49">
        <v>5.4199999999999998E-2</v>
      </c>
      <c r="G3645" s="49">
        <v>3.4200000000000001E-2</v>
      </c>
      <c r="H3645" s="49">
        <v>3.9100000000000003E-2</v>
      </c>
      <c r="I3645" s="49">
        <v>3.1399999999999997E-2</v>
      </c>
      <c r="J3645" s="49">
        <v>1.7500000000000002E-2</v>
      </c>
      <c r="K3645" s="49">
        <v>5.6100000000000004E-3</v>
      </c>
      <c r="L3645" s="49">
        <v>2.9399999999999999E-2</v>
      </c>
      <c r="M3645" s="49">
        <v>3.1199999999999999E-2</v>
      </c>
      <c r="N3645" s="49">
        <v>2.9899999999999999E-2</v>
      </c>
      <c r="O3645" s="49">
        <v>1.52E-2</v>
      </c>
      <c r="P3645" s="49">
        <v>1.7299999999999999E-2</v>
      </c>
      <c r="Q3645" s="49">
        <v>1.41E-2</v>
      </c>
      <c r="R3645" s="49">
        <v>1.03E-2</v>
      </c>
      <c r="S3645" s="49">
        <v>9.5200000000000007E-3</v>
      </c>
      <c r="T3645" s="49">
        <v>7.3299999999999997E-3</v>
      </c>
      <c r="U3645" s="49">
        <v>5.13E-3</v>
      </c>
      <c r="V3645" s="49">
        <v>4.0200000000000001E-3</v>
      </c>
    </row>
    <row r="3646" spans="1:22" ht="15.75" customHeight="1">
      <c r="A3646" s="139" t="s">
        <v>793</v>
      </c>
      <c r="B3646" s="139" t="s">
        <v>518</v>
      </c>
      <c r="C3646" s="139" t="s">
        <v>777</v>
      </c>
      <c r="D3646" s="139" t="s">
        <v>633</v>
      </c>
      <c r="E3646" s="139" t="s">
        <v>754</v>
      </c>
      <c r="F3646" s="49">
        <v>1.29E-2</v>
      </c>
      <c r="G3646" s="49">
        <v>1.3100000000000001E-2</v>
      </c>
      <c r="H3646" s="49">
        <v>1.3899999999999999E-2</v>
      </c>
      <c r="I3646" s="49">
        <v>0.38800000000000001</v>
      </c>
      <c r="J3646" s="49">
        <v>0.32600000000000001</v>
      </c>
      <c r="K3646" s="49">
        <v>0.33700000000000002</v>
      </c>
      <c r="L3646" s="49">
        <v>1.7299999999999999E-2</v>
      </c>
      <c r="M3646" s="49">
        <v>0.34100000000000003</v>
      </c>
      <c r="N3646" s="49">
        <v>0.315</v>
      </c>
      <c r="O3646" s="49">
        <v>0.19</v>
      </c>
      <c r="P3646" s="49">
        <v>2.2499999999999999E-2</v>
      </c>
      <c r="Q3646" s="49">
        <v>0.19600000000000001</v>
      </c>
      <c r="R3646" s="49">
        <v>0.19600000000000001</v>
      </c>
      <c r="S3646" s="49">
        <v>0.26500000000000001</v>
      </c>
      <c r="T3646" s="49">
        <v>0.27800000000000002</v>
      </c>
      <c r="U3646" s="49">
        <v>0.29099999999999998</v>
      </c>
      <c r="V3646" s="49">
        <v>0.30399999999999999</v>
      </c>
    </row>
    <row r="3647" spans="1:22" ht="15.75" customHeight="1">
      <c r="A3647" s="139" t="s">
        <v>793</v>
      </c>
      <c r="B3647" s="139" t="s">
        <v>605</v>
      </c>
      <c r="C3647" s="139" t="s">
        <v>777</v>
      </c>
      <c r="D3647" s="139" t="s">
        <v>633</v>
      </c>
      <c r="E3647" s="139" t="s">
        <v>754</v>
      </c>
      <c r="F3647" s="49">
        <v>9380</v>
      </c>
      <c r="G3647" s="49">
        <v>6390</v>
      </c>
      <c r="H3647" s="49">
        <v>8350</v>
      </c>
      <c r="I3647" s="49">
        <v>8450</v>
      </c>
      <c r="J3647" s="49">
        <v>10500</v>
      </c>
      <c r="K3647" s="49">
        <v>13600</v>
      </c>
      <c r="L3647" s="49">
        <v>9970</v>
      </c>
      <c r="M3647" s="49">
        <v>13800</v>
      </c>
      <c r="N3647" s="49">
        <v>17700</v>
      </c>
      <c r="O3647" s="49">
        <v>16800</v>
      </c>
      <c r="P3647" s="49">
        <v>12900</v>
      </c>
      <c r="Q3647" s="49">
        <v>17900</v>
      </c>
      <c r="R3647" s="49">
        <v>21800</v>
      </c>
      <c r="S3647" s="49">
        <v>26400</v>
      </c>
      <c r="T3647" s="49">
        <v>29500</v>
      </c>
      <c r="U3647" s="49">
        <v>26000</v>
      </c>
      <c r="V3647" s="49">
        <v>27300</v>
      </c>
    </row>
    <row r="3648" spans="1:22" ht="15.75" customHeight="1">
      <c r="A3648" s="139" t="s">
        <v>793</v>
      </c>
      <c r="B3648" s="139" t="s">
        <v>773</v>
      </c>
      <c r="C3648" s="139" t="s">
        <v>777</v>
      </c>
      <c r="D3648" s="139" t="s">
        <v>633</v>
      </c>
      <c r="E3648" s="139" t="s">
        <v>754</v>
      </c>
      <c r="F3648" s="49">
        <v>4.62E-3</v>
      </c>
      <c r="G3648" s="49">
        <v>4.6100000000000004E-3</v>
      </c>
      <c r="H3648" s="49">
        <v>4.5999999999999999E-3</v>
      </c>
      <c r="I3648" s="49">
        <v>6.3600000000000004E-2</v>
      </c>
      <c r="J3648" s="49">
        <v>5.57E-2</v>
      </c>
      <c r="K3648" s="49">
        <v>5.9299999999999999E-2</v>
      </c>
      <c r="L3648" s="49">
        <v>6.1500000000000001E-3</v>
      </c>
      <c r="M3648" s="49">
        <v>6.2600000000000003E-2</v>
      </c>
      <c r="N3648" s="49">
        <v>5.9299999999999999E-2</v>
      </c>
      <c r="O3648" s="49">
        <v>3.73E-2</v>
      </c>
      <c r="P3648" s="49">
        <v>8.0999999999999996E-3</v>
      </c>
      <c r="Q3648" s="49">
        <v>3.8699999999999998E-2</v>
      </c>
      <c r="R3648" s="49">
        <v>3.8800000000000001E-2</v>
      </c>
      <c r="S3648" s="49">
        <v>5.0700000000000002E-2</v>
      </c>
      <c r="T3648" s="49">
        <v>5.33E-2</v>
      </c>
      <c r="U3648" s="49">
        <v>5.5899999999999998E-2</v>
      </c>
      <c r="V3648" s="49">
        <v>5.8500000000000003E-2</v>
      </c>
    </row>
    <row r="3649" spans="1:22" ht="15.75" customHeight="1">
      <c r="A3649" s="139" t="s">
        <v>793</v>
      </c>
      <c r="B3649" s="139" t="s">
        <v>607</v>
      </c>
      <c r="C3649" s="139" t="s">
        <v>777</v>
      </c>
      <c r="D3649" s="139" t="s">
        <v>633</v>
      </c>
      <c r="E3649" s="139" t="s">
        <v>754</v>
      </c>
      <c r="F3649" s="49">
        <v>0</v>
      </c>
      <c r="G3649" s="49">
        <v>0</v>
      </c>
      <c r="H3649" s="49">
        <v>0</v>
      </c>
      <c r="I3649" s="49">
        <v>0</v>
      </c>
      <c r="J3649" s="49">
        <v>0</v>
      </c>
      <c r="K3649" s="49">
        <v>0</v>
      </c>
      <c r="L3649" s="49">
        <v>0</v>
      </c>
      <c r="M3649" s="49">
        <v>0</v>
      </c>
      <c r="N3649" s="49">
        <v>0</v>
      </c>
      <c r="O3649" s="49">
        <v>0</v>
      </c>
      <c r="P3649" s="49">
        <v>0</v>
      </c>
      <c r="Q3649" s="49">
        <v>0</v>
      </c>
      <c r="R3649" s="49">
        <v>0</v>
      </c>
      <c r="S3649" s="49">
        <v>0</v>
      </c>
      <c r="T3649" s="49">
        <v>0</v>
      </c>
      <c r="U3649" s="49">
        <v>0</v>
      </c>
      <c r="V3649" s="49">
        <v>0</v>
      </c>
    </row>
    <row r="3650" spans="1:22" ht="15.75" customHeight="1">
      <c r="A3650" s="139" t="s">
        <v>793</v>
      </c>
      <c r="B3650" s="139" t="s">
        <v>603</v>
      </c>
      <c r="C3650" s="139" t="s">
        <v>777</v>
      </c>
      <c r="D3650" s="139" t="s">
        <v>633</v>
      </c>
      <c r="E3650" s="139" t="s">
        <v>754</v>
      </c>
      <c r="F3650" s="49">
        <v>2.0299999999999999E-2</v>
      </c>
      <c r="G3650" s="49">
        <v>2.0299999999999999E-2</v>
      </c>
      <c r="H3650" s="49">
        <v>2.23E-2</v>
      </c>
      <c r="I3650" s="49">
        <v>2.2800000000000001E-2</v>
      </c>
      <c r="J3650" s="49">
        <v>2.3199999999999998E-2</v>
      </c>
      <c r="K3650" s="49">
        <v>2.3699999999999999E-2</v>
      </c>
      <c r="L3650" s="49">
        <v>2.41E-2</v>
      </c>
      <c r="M3650" s="49">
        <v>2.46E-2</v>
      </c>
      <c r="N3650" s="49">
        <v>2.5000000000000001E-2</v>
      </c>
      <c r="O3650" s="49">
        <v>2.5399999999999999E-2</v>
      </c>
      <c r="P3650" s="49">
        <v>2.5899999999999999E-2</v>
      </c>
      <c r="Q3650" s="49">
        <v>2.63E-2</v>
      </c>
      <c r="R3650" s="49">
        <v>2.6800000000000001E-2</v>
      </c>
      <c r="S3650" s="49">
        <v>2.7199999999999998E-2</v>
      </c>
      <c r="T3650" s="49">
        <v>2.7699999999999999E-2</v>
      </c>
      <c r="U3650" s="49">
        <v>2.81E-2</v>
      </c>
      <c r="V3650" s="49">
        <v>2.8500000000000001E-2</v>
      </c>
    </row>
    <row r="3651" spans="1:22" ht="15.75" customHeight="1">
      <c r="A3651" s="139" t="s">
        <v>793</v>
      </c>
      <c r="B3651" s="139" t="s">
        <v>520</v>
      </c>
      <c r="C3651" s="139" t="s">
        <v>777</v>
      </c>
      <c r="D3651" s="139" t="s">
        <v>633</v>
      </c>
      <c r="E3651" s="139" t="s">
        <v>754</v>
      </c>
      <c r="F3651" s="49">
        <v>1.84E-2</v>
      </c>
      <c r="G3651" s="49">
        <v>1.8200000000000001E-2</v>
      </c>
      <c r="H3651" s="49">
        <v>1.9900000000000001E-2</v>
      </c>
      <c r="I3651" s="49">
        <v>0.02</v>
      </c>
      <c r="J3651" s="49">
        <v>2.01E-2</v>
      </c>
      <c r="K3651" s="49">
        <v>2.0199999999999999E-2</v>
      </c>
      <c r="L3651" s="49">
        <v>2.0299999999999999E-2</v>
      </c>
      <c r="M3651" s="49">
        <v>2.0400000000000001E-2</v>
      </c>
      <c r="N3651" s="49">
        <v>2.0500000000000001E-2</v>
      </c>
      <c r="O3651" s="49">
        <v>2.06E-2</v>
      </c>
      <c r="P3651" s="49">
        <v>2.07E-2</v>
      </c>
      <c r="Q3651" s="49">
        <v>2.0799999999999999E-2</v>
      </c>
      <c r="R3651" s="49">
        <v>2.0899999999999998E-2</v>
      </c>
      <c r="S3651" s="49">
        <v>2.1000000000000001E-2</v>
      </c>
      <c r="T3651" s="49">
        <v>2.1100000000000001E-2</v>
      </c>
      <c r="U3651" s="49">
        <v>2.12E-2</v>
      </c>
      <c r="V3651" s="49">
        <v>2.1299999999999999E-2</v>
      </c>
    </row>
    <row r="3652" spans="1:22" ht="15.75" customHeight="1">
      <c r="A3652" s="139" t="s">
        <v>793</v>
      </c>
      <c r="B3652" s="139" t="s">
        <v>609</v>
      </c>
      <c r="C3652" s="139" t="s">
        <v>777</v>
      </c>
      <c r="D3652" s="139" t="s">
        <v>633</v>
      </c>
      <c r="E3652" s="139" t="s">
        <v>754</v>
      </c>
      <c r="F3652" s="49">
        <v>1400</v>
      </c>
      <c r="G3652" s="49">
        <v>1210</v>
      </c>
      <c r="H3652" s="49">
        <v>1180</v>
      </c>
      <c r="I3652" s="49">
        <v>1620</v>
      </c>
      <c r="J3652" s="49">
        <v>1500</v>
      </c>
      <c r="K3652" s="49">
        <v>2090</v>
      </c>
      <c r="L3652" s="49">
        <v>3000</v>
      </c>
      <c r="M3652" s="49">
        <v>4440</v>
      </c>
      <c r="N3652" s="49">
        <v>3580</v>
      </c>
      <c r="O3652" s="49">
        <v>4410</v>
      </c>
      <c r="P3652" s="49">
        <v>3800</v>
      </c>
      <c r="Q3652" s="49">
        <v>2930</v>
      </c>
      <c r="R3652" s="49">
        <v>2740</v>
      </c>
      <c r="S3652" s="49">
        <v>4190</v>
      </c>
      <c r="T3652" s="49">
        <v>4420</v>
      </c>
      <c r="U3652" s="49">
        <v>4640</v>
      </c>
      <c r="V3652" s="49">
        <v>4870</v>
      </c>
    </row>
    <row r="3653" spans="1:22" ht="15.75" customHeight="1">
      <c r="A3653" s="139" t="s">
        <v>793</v>
      </c>
      <c r="B3653" s="139" t="s">
        <v>546</v>
      </c>
      <c r="C3653" s="139" t="s">
        <v>777</v>
      </c>
      <c r="D3653" s="139" t="s">
        <v>633</v>
      </c>
      <c r="E3653" s="139" t="s">
        <v>754</v>
      </c>
      <c r="F3653" s="49">
        <v>41000</v>
      </c>
      <c r="G3653" s="49">
        <v>40100</v>
      </c>
      <c r="H3653" s="49">
        <v>42300</v>
      </c>
      <c r="I3653" s="49">
        <v>42600</v>
      </c>
      <c r="J3653" s="49">
        <v>43600</v>
      </c>
      <c r="K3653" s="49">
        <v>52800</v>
      </c>
      <c r="L3653" s="49">
        <v>56500</v>
      </c>
      <c r="M3653" s="49">
        <v>56700</v>
      </c>
      <c r="N3653" s="49">
        <v>55300</v>
      </c>
      <c r="O3653" s="49">
        <v>51200</v>
      </c>
      <c r="P3653" s="49">
        <v>52000</v>
      </c>
      <c r="Q3653" s="49">
        <v>50800</v>
      </c>
      <c r="R3653" s="49">
        <v>48800</v>
      </c>
      <c r="S3653" s="49">
        <v>57300</v>
      </c>
      <c r="T3653" s="49">
        <v>57100</v>
      </c>
      <c r="U3653" s="49">
        <v>58100</v>
      </c>
      <c r="V3653" s="49">
        <v>59100</v>
      </c>
    </row>
    <row r="3654" spans="1:22" ht="15.75" customHeight="1">
      <c r="A3654" s="139" t="s">
        <v>793</v>
      </c>
      <c r="B3654" s="139" t="s">
        <v>611</v>
      </c>
      <c r="C3654" s="139" t="s">
        <v>777</v>
      </c>
      <c r="D3654" s="139" t="s">
        <v>633</v>
      </c>
      <c r="E3654" s="139" t="s">
        <v>754</v>
      </c>
      <c r="F3654" s="49">
        <v>2.8200000000000001E-5</v>
      </c>
      <c r="G3654" s="49">
        <v>2.2699999999999999E-4</v>
      </c>
      <c r="H3654" s="49">
        <v>3.3300000000000002E-4</v>
      </c>
      <c r="I3654" s="49">
        <v>4.2099999999999999E-4</v>
      </c>
      <c r="J3654" s="49">
        <v>4.86E-4</v>
      </c>
      <c r="K3654" s="49">
        <v>4.1100000000000002E-4</v>
      </c>
      <c r="L3654" s="49">
        <v>4.0200000000000001E-4</v>
      </c>
      <c r="M3654" s="49">
        <v>4.5199999999999998E-4</v>
      </c>
      <c r="N3654" s="49">
        <v>4.8899999999999996E-4</v>
      </c>
      <c r="O3654" s="49">
        <v>5.9999999999999995E-4</v>
      </c>
      <c r="P3654" s="49">
        <v>6.38E-4</v>
      </c>
      <c r="Q3654" s="49">
        <v>6.8099999999999996E-4</v>
      </c>
      <c r="R3654" s="49">
        <v>7.3099999999999999E-4</v>
      </c>
      <c r="S3654" s="49">
        <v>6.96E-4</v>
      </c>
      <c r="T3654" s="49">
        <v>7.2599999999999997E-4</v>
      </c>
      <c r="U3654" s="49">
        <v>7.5699999999999997E-4</v>
      </c>
      <c r="V3654" s="49">
        <v>7.8799999999999996E-4</v>
      </c>
    </row>
    <row r="3655" spans="1:22" ht="15.75" customHeight="1">
      <c r="A3655" s="139" t="s">
        <v>793</v>
      </c>
      <c r="B3655" s="139" t="s">
        <v>613</v>
      </c>
      <c r="C3655" s="139" t="s">
        <v>777</v>
      </c>
      <c r="D3655" s="139" t="s">
        <v>633</v>
      </c>
      <c r="E3655" s="139" t="s">
        <v>754</v>
      </c>
      <c r="F3655" s="49">
        <v>284</v>
      </c>
      <c r="G3655" s="49">
        <v>277</v>
      </c>
      <c r="H3655" s="49">
        <v>265</v>
      </c>
      <c r="I3655" s="49">
        <v>236</v>
      </c>
      <c r="J3655" s="49">
        <v>139</v>
      </c>
      <c r="K3655" s="49">
        <v>395</v>
      </c>
      <c r="L3655" s="49">
        <v>383</v>
      </c>
      <c r="M3655" s="49">
        <v>276</v>
      </c>
      <c r="N3655" s="49">
        <v>132</v>
      </c>
      <c r="O3655" s="49">
        <v>141</v>
      </c>
      <c r="P3655" s="49">
        <v>155</v>
      </c>
      <c r="Q3655" s="49">
        <v>168</v>
      </c>
      <c r="R3655" s="49">
        <v>177</v>
      </c>
      <c r="S3655" s="49">
        <v>193</v>
      </c>
      <c r="T3655" s="49">
        <v>189</v>
      </c>
      <c r="U3655" s="49">
        <v>185</v>
      </c>
      <c r="V3655" s="49">
        <v>181</v>
      </c>
    </row>
    <row r="3656" spans="1:22" ht="15.75" customHeight="1">
      <c r="A3656" s="139" t="s">
        <v>793</v>
      </c>
      <c r="B3656" s="139" t="s">
        <v>752</v>
      </c>
      <c r="C3656" s="139" t="s">
        <v>778</v>
      </c>
      <c r="D3656" s="139" t="s">
        <v>633</v>
      </c>
      <c r="E3656" s="139" t="s">
        <v>754</v>
      </c>
      <c r="F3656" s="49">
        <v>2380</v>
      </c>
      <c r="G3656" s="49">
        <v>2410</v>
      </c>
      <c r="H3656" s="49">
        <v>2440</v>
      </c>
      <c r="I3656" s="49">
        <v>2560</v>
      </c>
      <c r="J3656" s="49">
        <v>2620</v>
      </c>
      <c r="K3656" s="49">
        <v>2720</v>
      </c>
      <c r="L3656" s="49">
        <v>2720</v>
      </c>
      <c r="M3656" s="49">
        <v>2820</v>
      </c>
      <c r="N3656" s="49">
        <v>2660</v>
      </c>
      <c r="O3656" s="49">
        <v>2630</v>
      </c>
      <c r="P3656" s="49">
        <v>2510</v>
      </c>
      <c r="Q3656" s="49">
        <v>2500</v>
      </c>
      <c r="R3656" s="49">
        <v>1350</v>
      </c>
      <c r="S3656" s="49">
        <v>862</v>
      </c>
      <c r="T3656" s="49">
        <v>873</v>
      </c>
      <c r="U3656" s="49">
        <v>903</v>
      </c>
      <c r="V3656" s="49">
        <v>919</v>
      </c>
    </row>
    <row r="3657" spans="1:22" ht="15.75" customHeight="1">
      <c r="A3657" s="139" t="s">
        <v>793</v>
      </c>
      <c r="B3657" s="139" t="s">
        <v>223</v>
      </c>
      <c r="C3657" s="139" t="s">
        <v>778</v>
      </c>
      <c r="D3657" s="139" t="s">
        <v>633</v>
      </c>
      <c r="E3657" s="139" t="s">
        <v>754</v>
      </c>
      <c r="F3657" s="49">
        <v>748</v>
      </c>
      <c r="G3657" s="49">
        <v>792</v>
      </c>
      <c r="H3657" s="49">
        <v>1040</v>
      </c>
      <c r="I3657" s="49">
        <v>1160</v>
      </c>
      <c r="J3657" s="49">
        <v>913</v>
      </c>
      <c r="K3657" s="49">
        <v>1300</v>
      </c>
      <c r="L3657" s="49">
        <v>1630</v>
      </c>
      <c r="M3657" s="49">
        <v>2260</v>
      </c>
      <c r="N3657" s="49">
        <v>4190</v>
      </c>
      <c r="O3657" s="49">
        <v>6750</v>
      </c>
      <c r="P3657" s="49">
        <v>8440</v>
      </c>
      <c r="Q3657" s="49">
        <v>12200</v>
      </c>
      <c r="R3657" s="49">
        <v>10700</v>
      </c>
      <c r="S3657" s="49">
        <v>9990</v>
      </c>
      <c r="T3657" s="49">
        <v>11100</v>
      </c>
      <c r="U3657" s="49">
        <v>11800</v>
      </c>
      <c r="V3657" s="49">
        <v>14000</v>
      </c>
    </row>
    <row r="3658" spans="1:22" ht="15.75" customHeight="1">
      <c r="A3658" s="139" t="s">
        <v>793</v>
      </c>
      <c r="B3658" s="139" t="s">
        <v>233</v>
      </c>
      <c r="C3658" s="139" t="s">
        <v>778</v>
      </c>
      <c r="D3658" s="139" t="s">
        <v>633</v>
      </c>
      <c r="E3658" s="139" t="s">
        <v>754</v>
      </c>
      <c r="F3658" s="49">
        <v>9440</v>
      </c>
      <c r="G3658" s="49">
        <v>9460</v>
      </c>
      <c r="H3658" s="49">
        <v>12400</v>
      </c>
      <c r="I3658" s="49">
        <v>8720</v>
      </c>
      <c r="J3658" s="49">
        <v>18400</v>
      </c>
      <c r="K3658" s="49">
        <v>18500</v>
      </c>
      <c r="L3658" s="49">
        <v>21600</v>
      </c>
      <c r="M3658" s="49">
        <v>24500</v>
      </c>
      <c r="N3658" s="49">
        <v>24800</v>
      </c>
      <c r="O3658" s="49">
        <v>26900</v>
      </c>
      <c r="P3658" s="49">
        <v>28300</v>
      </c>
      <c r="Q3658" s="49">
        <v>29600</v>
      </c>
      <c r="R3658" s="49">
        <v>32600</v>
      </c>
      <c r="S3658" s="49">
        <v>31600</v>
      </c>
      <c r="T3658" s="49">
        <v>33500</v>
      </c>
      <c r="U3658" s="49">
        <v>36900</v>
      </c>
      <c r="V3658" s="49">
        <v>38500</v>
      </c>
    </row>
    <row r="3659" spans="1:22" ht="15.75" customHeight="1">
      <c r="A3659" s="139" t="s">
        <v>793</v>
      </c>
      <c r="B3659" s="139" t="s">
        <v>755</v>
      </c>
      <c r="C3659" s="139" t="s">
        <v>778</v>
      </c>
      <c r="D3659" s="139" t="s">
        <v>633</v>
      </c>
      <c r="E3659" s="139" t="s">
        <v>754</v>
      </c>
      <c r="F3659" s="49">
        <v>88.8</v>
      </c>
      <c r="G3659" s="49">
        <v>96.2</v>
      </c>
      <c r="H3659" s="49">
        <v>96.2</v>
      </c>
      <c r="I3659" s="49">
        <v>104</v>
      </c>
      <c r="J3659" s="49">
        <v>122</v>
      </c>
      <c r="K3659" s="49">
        <v>129</v>
      </c>
      <c r="L3659" s="49">
        <v>144</v>
      </c>
      <c r="M3659" s="49">
        <v>151</v>
      </c>
      <c r="N3659" s="49">
        <v>151</v>
      </c>
      <c r="O3659" s="49">
        <v>147</v>
      </c>
      <c r="P3659" s="49">
        <v>151</v>
      </c>
      <c r="Q3659" s="49">
        <v>143</v>
      </c>
      <c r="R3659" s="49">
        <v>143</v>
      </c>
      <c r="S3659" s="49">
        <v>136</v>
      </c>
      <c r="T3659" s="49">
        <v>143</v>
      </c>
      <c r="U3659" s="49">
        <v>148</v>
      </c>
      <c r="V3659" s="49">
        <v>151</v>
      </c>
    </row>
    <row r="3660" spans="1:22" ht="15.75" customHeight="1">
      <c r="A3660" s="139" t="s">
        <v>793</v>
      </c>
      <c r="B3660" s="139" t="s">
        <v>226</v>
      </c>
      <c r="C3660" s="139" t="s">
        <v>778</v>
      </c>
      <c r="D3660" s="139" t="s">
        <v>633</v>
      </c>
      <c r="E3660" s="139" t="s">
        <v>754</v>
      </c>
      <c r="F3660" s="49">
        <v>2940</v>
      </c>
      <c r="G3660" s="49">
        <v>3220</v>
      </c>
      <c r="H3660" s="49">
        <v>3750</v>
      </c>
      <c r="I3660" s="49">
        <v>4000</v>
      </c>
      <c r="J3660" s="49">
        <v>3880</v>
      </c>
      <c r="K3660" s="49">
        <v>4010</v>
      </c>
      <c r="L3660" s="49">
        <v>3640</v>
      </c>
      <c r="M3660" s="49">
        <v>3490</v>
      </c>
      <c r="N3660" s="49">
        <v>3920</v>
      </c>
      <c r="O3660" s="49">
        <v>3830</v>
      </c>
      <c r="P3660" s="49">
        <v>3950</v>
      </c>
      <c r="Q3660" s="49">
        <v>4340</v>
      </c>
      <c r="R3660" s="49">
        <v>3820</v>
      </c>
      <c r="S3660" s="49">
        <v>3920</v>
      </c>
      <c r="T3660" s="49">
        <v>4620</v>
      </c>
      <c r="U3660" s="49">
        <v>4010</v>
      </c>
      <c r="V3660" s="49">
        <v>4220</v>
      </c>
    </row>
    <row r="3661" spans="1:22" ht="15.75" customHeight="1">
      <c r="A3661" s="139" t="s">
        <v>793</v>
      </c>
      <c r="B3661" s="139" t="s">
        <v>231</v>
      </c>
      <c r="C3661" s="139" t="s">
        <v>778</v>
      </c>
      <c r="D3661" s="139" t="s">
        <v>633</v>
      </c>
      <c r="E3661" s="139" t="s">
        <v>754</v>
      </c>
      <c r="F3661" s="49">
        <v>526</v>
      </c>
      <c r="G3661" s="49">
        <v>528</v>
      </c>
      <c r="H3661" s="49">
        <v>535</v>
      </c>
      <c r="I3661" s="49">
        <v>538</v>
      </c>
      <c r="J3661" s="49">
        <v>563</v>
      </c>
      <c r="K3661" s="49">
        <v>579</v>
      </c>
      <c r="L3661" s="49">
        <v>548</v>
      </c>
      <c r="M3661" s="49">
        <v>542</v>
      </c>
      <c r="N3661" s="49">
        <v>543</v>
      </c>
      <c r="O3661" s="49">
        <v>520</v>
      </c>
      <c r="P3661" s="49">
        <v>520</v>
      </c>
      <c r="Q3661" s="49">
        <v>494</v>
      </c>
      <c r="R3661" s="49">
        <v>491</v>
      </c>
      <c r="S3661" s="49">
        <v>480</v>
      </c>
      <c r="T3661" s="49">
        <v>465</v>
      </c>
      <c r="U3661" s="49">
        <v>486</v>
      </c>
      <c r="V3661" s="49">
        <v>481</v>
      </c>
    </row>
    <row r="3662" spans="1:22" ht="15.75" customHeight="1">
      <c r="A3662" s="139" t="s">
        <v>793</v>
      </c>
      <c r="B3662" s="139" t="s">
        <v>756</v>
      </c>
      <c r="C3662" s="139" t="s">
        <v>778</v>
      </c>
      <c r="D3662" s="139" t="s">
        <v>633</v>
      </c>
      <c r="E3662" s="139" t="s">
        <v>754</v>
      </c>
      <c r="F3662" s="49">
        <v>13800000</v>
      </c>
      <c r="G3662" s="49">
        <v>13800000</v>
      </c>
      <c r="H3662" s="49">
        <v>13800000</v>
      </c>
      <c r="I3662" s="49">
        <v>14100000</v>
      </c>
      <c r="J3662" s="49">
        <v>14200000</v>
      </c>
      <c r="K3662" s="49">
        <v>14200000</v>
      </c>
      <c r="L3662" s="49">
        <v>14200000</v>
      </c>
      <c r="M3662" s="49">
        <v>14200000</v>
      </c>
      <c r="N3662" s="49">
        <v>14000000</v>
      </c>
      <c r="O3662" s="49">
        <v>13100000</v>
      </c>
      <c r="P3662" s="49">
        <v>13500000</v>
      </c>
      <c r="Q3662" s="49">
        <v>13400000</v>
      </c>
      <c r="R3662" s="49">
        <v>13300000</v>
      </c>
      <c r="S3662" s="49">
        <v>13100000</v>
      </c>
      <c r="T3662" s="49">
        <v>12900000</v>
      </c>
      <c r="U3662" s="49">
        <v>12700000</v>
      </c>
      <c r="V3662" s="49">
        <v>12700000</v>
      </c>
    </row>
    <row r="3663" spans="1:22" ht="15.75" customHeight="1">
      <c r="A3663" s="139" t="s">
        <v>793</v>
      </c>
      <c r="B3663" s="139" t="s">
        <v>757</v>
      </c>
      <c r="C3663" s="139" t="s">
        <v>778</v>
      </c>
      <c r="D3663" s="139" t="s">
        <v>633</v>
      </c>
      <c r="E3663" s="139" t="s">
        <v>754</v>
      </c>
      <c r="F3663" s="49">
        <v>5610</v>
      </c>
      <c r="G3663" s="49">
        <v>5720</v>
      </c>
      <c r="H3663" s="49">
        <v>5510</v>
      </c>
      <c r="I3663" s="49">
        <v>5510</v>
      </c>
      <c r="J3663" s="49">
        <v>5790</v>
      </c>
      <c r="K3663" s="49">
        <v>5730</v>
      </c>
      <c r="L3663" s="49">
        <v>5980</v>
      </c>
      <c r="M3663" s="49">
        <v>6730</v>
      </c>
      <c r="N3663" s="49">
        <v>6470</v>
      </c>
      <c r="O3663" s="49">
        <v>6620</v>
      </c>
      <c r="P3663" s="49">
        <v>4560</v>
      </c>
      <c r="Q3663" s="49">
        <v>5820</v>
      </c>
      <c r="R3663" s="49">
        <v>7010</v>
      </c>
      <c r="S3663" s="49">
        <v>6250</v>
      </c>
      <c r="T3663" s="49">
        <v>6940</v>
      </c>
      <c r="U3663" s="49">
        <v>7180</v>
      </c>
      <c r="V3663" s="49">
        <v>7300</v>
      </c>
    </row>
    <row r="3664" spans="1:22" ht="15.75" customHeight="1">
      <c r="A3664" s="139" t="s">
        <v>793</v>
      </c>
      <c r="B3664" s="139" t="s">
        <v>758</v>
      </c>
      <c r="C3664" s="139" t="s">
        <v>778</v>
      </c>
      <c r="D3664" s="139" t="s">
        <v>633</v>
      </c>
      <c r="E3664" s="139" t="s">
        <v>754</v>
      </c>
      <c r="F3664" s="49">
        <v>152000</v>
      </c>
      <c r="G3664" s="49">
        <v>156000</v>
      </c>
      <c r="H3664" s="49">
        <v>157000</v>
      </c>
      <c r="I3664" s="49">
        <v>146000</v>
      </c>
      <c r="J3664" s="49">
        <v>143000</v>
      </c>
      <c r="K3664" s="49">
        <v>151000</v>
      </c>
      <c r="L3664" s="49">
        <v>160000</v>
      </c>
      <c r="M3664" s="49">
        <v>153000</v>
      </c>
      <c r="N3664" s="49">
        <v>171000</v>
      </c>
      <c r="O3664" s="49">
        <v>188000</v>
      </c>
      <c r="P3664" s="49">
        <v>198000</v>
      </c>
      <c r="Q3664" s="49">
        <v>187000</v>
      </c>
      <c r="R3664" s="49">
        <v>179000</v>
      </c>
      <c r="S3664" s="49">
        <v>199000</v>
      </c>
      <c r="T3664" s="49">
        <v>200000</v>
      </c>
      <c r="U3664" s="49">
        <v>207000</v>
      </c>
      <c r="V3664" s="49">
        <v>211000</v>
      </c>
    </row>
    <row r="3665" spans="1:22" ht="15.75" customHeight="1">
      <c r="A3665" s="139" t="s">
        <v>793</v>
      </c>
      <c r="B3665" s="139" t="s">
        <v>594</v>
      </c>
      <c r="C3665" s="139" t="s">
        <v>778</v>
      </c>
      <c r="D3665" s="139" t="s">
        <v>633</v>
      </c>
      <c r="E3665" s="139" t="s">
        <v>754</v>
      </c>
      <c r="F3665" s="49">
        <v>110000</v>
      </c>
      <c r="G3665" s="49">
        <v>98400</v>
      </c>
      <c r="H3665" s="49">
        <v>81200</v>
      </c>
      <c r="I3665" s="49">
        <v>103000</v>
      </c>
      <c r="J3665" s="49">
        <v>109000</v>
      </c>
      <c r="K3665" s="49">
        <v>111000</v>
      </c>
      <c r="L3665" s="49">
        <v>117000</v>
      </c>
      <c r="M3665" s="49">
        <v>128000</v>
      </c>
      <c r="N3665" s="49">
        <v>146000</v>
      </c>
      <c r="O3665" s="49">
        <v>158000</v>
      </c>
      <c r="P3665" s="49">
        <v>152000</v>
      </c>
      <c r="Q3665" s="49">
        <v>156000</v>
      </c>
      <c r="R3665" s="49">
        <v>169000</v>
      </c>
      <c r="S3665" s="49">
        <v>163000</v>
      </c>
      <c r="T3665" s="49">
        <v>203000</v>
      </c>
      <c r="U3665" s="49">
        <v>220000</v>
      </c>
      <c r="V3665" s="49">
        <v>226000</v>
      </c>
    </row>
    <row r="3666" spans="1:22" ht="15.75" customHeight="1">
      <c r="A3666" s="139" t="s">
        <v>793</v>
      </c>
      <c r="B3666" s="139" t="s">
        <v>238</v>
      </c>
      <c r="C3666" s="139" t="s">
        <v>778</v>
      </c>
      <c r="D3666" s="139" t="s">
        <v>633</v>
      </c>
      <c r="E3666" s="139" t="s">
        <v>754</v>
      </c>
      <c r="F3666" s="49">
        <v>140000</v>
      </c>
      <c r="G3666" s="49">
        <v>131000</v>
      </c>
      <c r="H3666" s="49">
        <v>123000</v>
      </c>
      <c r="I3666" s="49">
        <v>133000</v>
      </c>
      <c r="J3666" s="49">
        <v>155000</v>
      </c>
      <c r="K3666" s="49">
        <v>159000</v>
      </c>
      <c r="L3666" s="49">
        <v>172000</v>
      </c>
      <c r="M3666" s="49">
        <v>171000</v>
      </c>
      <c r="N3666" s="49">
        <v>186000</v>
      </c>
      <c r="O3666" s="49">
        <v>176000</v>
      </c>
      <c r="P3666" s="49">
        <v>183000</v>
      </c>
      <c r="Q3666" s="49">
        <v>186000</v>
      </c>
      <c r="R3666" s="49">
        <v>188000</v>
      </c>
      <c r="S3666" s="49">
        <v>185000</v>
      </c>
      <c r="T3666" s="49">
        <v>199000</v>
      </c>
      <c r="U3666" s="49">
        <v>203000</v>
      </c>
      <c r="V3666" s="49">
        <v>203000</v>
      </c>
    </row>
    <row r="3667" spans="1:22" ht="15.75" customHeight="1">
      <c r="A3667" s="139" t="s">
        <v>793</v>
      </c>
      <c r="B3667" s="139" t="s">
        <v>240</v>
      </c>
      <c r="C3667" s="139" t="s">
        <v>778</v>
      </c>
      <c r="D3667" s="139" t="s">
        <v>633</v>
      </c>
      <c r="E3667" s="139" t="s">
        <v>754</v>
      </c>
      <c r="F3667" s="49">
        <v>3360</v>
      </c>
      <c r="G3667" s="49">
        <v>3390</v>
      </c>
      <c r="H3667" s="49">
        <v>2870</v>
      </c>
      <c r="I3667" s="49">
        <v>3240</v>
      </c>
      <c r="J3667" s="49">
        <v>3400</v>
      </c>
      <c r="K3667" s="49">
        <v>4050</v>
      </c>
      <c r="L3667" s="49">
        <v>4070</v>
      </c>
      <c r="M3667" s="49">
        <v>4700</v>
      </c>
      <c r="N3667" s="49">
        <v>5180</v>
      </c>
      <c r="O3667" s="49">
        <v>4130</v>
      </c>
      <c r="P3667" s="49">
        <v>3970</v>
      </c>
      <c r="Q3667" s="49">
        <v>4710</v>
      </c>
      <c r="R3667" s="49">
        <v>5470</v>
      </c>
      <c r="S3667" s="49">
        <v>5280</v>
      </c>
      <c r="T3667" s="49">
        <v>5320</v>
      </c>
      <c r="U3667" s="49">
        <v>6070</v>
      </c>
      <c r="V3667" s="49">
        <v>6190</v>
      </c>
    </row>
    <row r="3668" spans="1:22" ht="15.75" customHeight="1">
      <c r="A3668" s="139" t="s">
        <v>793</v>
      </c>
      <c r="B3668" s="139" t="s">
        <v>759</v>
      </c>
      <c r="C3668" s="139" t="s">
        <v>778</v>
      </c>
      <c r="D3668" s="139" t="s">
        <v>633</v>
      </c>
      <c r="E3668" s="139" t="s">
        <v>754</v>
      </c>
      <c r="F3668" s="49">
        <v>3.67</v>
      </c>
      <c r="G3668" s="49">
        <v>3.67</v>
      </c>
      <c r="H3668" s="49">
        <v>3.67</v>
      </c>
      <c r="I3668" s="49">
        <v>3.67</v>
      </c>
      <c r="J3668" s="49">
        <v>7.33</v>
      </c>
      <c r="K3668" s="49">
        <v>7.33</v>
      </c>
      <c r="L3668" s="49">
        <v>7.33</v>
      </c>
      <c r="M3668" s="49">
        <v>11</v>
      </c>
      <c r="N3668" s="49">
        <v>5.31</v>
      </c>
      <c r="O3668" s="49">
        <v>5.18</v>
      </c>
      <c r="P3668" s="49">
        <v>5.05</v>
      </c>
      <c r="Q3668" s="49">
        <v>4.92</v>
      </c>
      <c r="R3668" s="49">
        <v>4.78</v>
      </c>
      <c r="S3668" s="49">
        <v>4.6500000000000004</v>
      </c>
      <c r="T3668" s="49">
        <v>4.5199999999999996</v>
      </c>
      <c r="U3668" s="49">
        <v>4.3899999999999997</v>
      </c>
      <c r="V3668" s="49">
        <v>4.26</v>
      </c>
    </row>
    <row r="3669" spans="1:22" ht="15.75" customHeight="1">
      <c r="A3669" s="139" t="s">
        <v>793</v>
      </c>
      <c r="B3669" s="139" t="s">
        <v>236</v>
      </c>
      <c r="C3669" s="139" t="s">
        <v>778</v>
      </c>
      <c r="D3669" s="139" t="s">
        <v>633</v>
      </c>
      <c r="E3669" s="139" t="s">
        <v>754</v>
      </c>
      <c r="F3669" s="49">
        <v>345</v>
      </c>
      <c r="G3669" s="49">
        <v>348</v>
      </c>
      <c r="H3669" s="49">
        <v>370</v>
      </c>
      <c r="I3669" s="49">
        <v>403</v>
      </c>
      <c r="J3669" s="49">
        <v>422</v>
      </c>
      <c r="K3669" s="49">
        <v>429</v>
      </c>
      <c r="L3669" s="49">
        <v>444</v>
      </c>
      <c r="M3669" s="49">
        <v>469</v>
      </c>
      <c r="N3669" s="49">
        <v>480</v>
      </c>
      <c r="O3669" s="49">
        <v>510</v>
      </c>
      <c r="P3669" s="49">
        <v>524</v>
      </c>
      <c r="Q3669" s="49">
        <v>513</v>
      </c>
      <c r="R3669" s="49">
        <v>524</v>
      </c>
      <c r="S3669" s="49">
        <v>524</v>
      </c>
      <c r="T3669" s="49">
        <v>538</v>
      </c>
      <c r="U3669" s="49">
        <v>556</v>
      </c>
      <c r="V3669" s="49">
        <v>566</v>
      </c>
    </row>
    <row r="3670" spans="1:22" ht="15.75" customHeight="1">
      <c r="A3670" s="139" t="s">
        <v>793</v>
      </c>
      <c r="B3670" s="139" t="s">
        <v>243</v>
      </c>
      <c r="C3670" s="139" t="s">
        <v>778</v>
      </c>
      <c r="D3670" s="139" t="s">
        <v>633</v>
      </c>
      <c r="E3670" s="139" t="s">
        <v>754</v>
      </c>
      <c r="F3670" s="49">
        <v>328000</v>
      </c>
      <c r="G3670" s="49">
        <v>323000</v>
      </c>
      <c r="H3670" s="49">
        <v>339000</v>
      </c>
      <c r="I3670" s="49">
        <v>334000</v>
      </c>
      <c r="J3670" s="49">
        <v>340000</v>
      </c>
      <c r="K3670" s="49">
        <v>347000</v>
      </c>
      <c r="L3670" s="49">
        <v>363000</v>
      </c>
      <c r="M3670" s="49">
        <v>369000</v>
      </c>
      <c r="N3670" s="49">
        <v>383000</v>
      </c>
      <c r="O3670" s="49">
        <v>392000</v>
      </c>
      <c r="P3670" s="49">
        <v>390000</v>
      </c>
      <c r="Q3670" s="49">
        <v>390000</v>
      </c>
      <c r="R3670" s="49">
        <v>386000</v>
      </c>
      <c r="S3670" s="49">
        <v>370000</v>
      </c>
      <c r="T3670" s="49">
        <v>359000</v>
      </c>
      <c r="U3670" s="49">
        <v>366000</v>
      </c>
      <c r="V3670" s="49">
        <v>367000</v>
      </c>
    </row>
    <row r="3671" spans="1:22" ht="15.75" customHeight="1">
      <c r="A3671" s="139" t="s">
        <v>793</v>
      </c>
      <c r="B3671" s="139" t="s">
        <v>245</v>
      </c>
      <c r="C3671" s="139" t="s">
        <v>778</v>
      </c>
      <c r="D3671" s="139" t="s">
        <v>633</v>
      </c>
      <c r="E3671" s="139" t="s">
        <v>754</v>
      </c>
      <c r="F3671" s="49">
        <v>60800</v>
      </c>
      <c r="G3671" s="49">
        <v>64400</v>
      </c>
      <c r="H3671" s="49">
        <v>65500</v>
      </c>
      <c r="I3671" s="49">
        <v>70700</v>
      </c>
      <c r="J3671" s="49">
        <v>70600</v>
      </c>
      <c r="K3671" s="49">
        <v>72400</v>
      </c>
      <c r="L3671" s="49">
        <v>70200</v>
      </c>
      <c r="M3671" s="49">
        <v>67500</v>
      </c>
      <c r="N3671" s="49">
        <v>66700</v>
      </c>
      <c r="O3671" s="49">
        <v>60700</v>
      </c>
      <c r="P3671" s="49">
        <v>65700</v>
      </c>
      <c r="Q3671" s="49">
        <v>63200</v>
      </c>
      <c r="R3671" s="49">
        <v>60500</v>
      </c>
      <c r="S3671" s="49">
        <v>60600</v>
      </c>
      <c r="T3671" s="49">
        <v>56800</v>
      </c>
      <c r="U3671" s="49">
        <v>59000</v>
      </c>
      <c r="V3671" s="49">
        <v>59300</v>
      </c>
    </row>
    <row r="3672" spans="1:22" ht="15.75" customHeight="1">
      <c r="A3672" s="139" t="s">
        <v>793</v>
      </c>
      <c r="B3672" s="139" t="s">
        <v>247</v>
      </c>
      <c r="C3672" s="139" t="s">
        <v>778</v>
      </c>
      <c r="D3672" s="139" t="s">
        <v>633</v>
      </c>
      <c r="E3672" s="139" t="s">
        <v>754</v>
      </c>
      <c r="F3672" s="49">
        <v>29400</v>
      </c>
      <c r="G3672" s="49">
        <v>28500</v>
      </c>
      <c r="H3672" s="49">
        <v>29200</v>
      </c>
      <c r="I3672" s="49">
        <v>30100</v>
      </c>
      <c r="J3672" s="49">
        <v>31400</v>
      </c>
      <c r="K3672" s="49">
        <v>33600</v>
      </c>
      <c r="L3672" s="49">
        <v>38400</v>
      </c>
      <c r="M3672" s="49">
        <v>29700</v>
      </c>
      <c r="N3672" s="49">
        <v>34700</v>
      </c>
      <c r="O3672" s="49">
        <v>31300</v>
      </c>
      <c r="P3672" s="49">
        <v>30000</v>
      </c>
      <c r="Q3672" s="49">
        <v>32700</v>
      </c>
      <c r="R3672" s="49">
        <v>34600</v>
      </c>
      <c r="S3672" s="49">
        <v>34500</v>
      </c>
      <c r="T3672" s="49">
        <v>36100</v>
      </c>
      <c r="U3672" s="49">
        <v>39600</v>
      </c>
      <c r="V3672" s="49">
        <v>39400</v>
      </c>
    </row>
    <row r="3673" spans="1:22" ht="15.75" customHeight="1">
      <c r="A3673" s="139" t="s">
        <v>793</v>
      </c>
      <c r="B3673" s="139" t="s">
        <v>760</v>
      </c>
      <c r="C3673" s="139" t="s">
        <v>778</v>
      </c>
      <c r="D3673" s="139" t="s">
        <v>633</v>
      </c>
      <c r="E3673" s="139" t="s">
        <v>754</v>
      </c>
      <c r="F3673" s="49">
        <v>4860000</v>
      </c>
      <c r="G3673" s="49">
        <v>4910000</v>
      </c>
      <c r="H3673" s="49">
        <v>5230000</v>
      </c>
      <c r="I3673" s="49">
        <v>5960000</v>
      </c>
      <c r="J3673" s="49">
        <v>6720000</v>
      </c>
      <c r="K3673" s="49">
        <v>7360000</v>
      </c>
      <c r="L3673" s="49">
        <v>8030000</v>
      </c>
      <c r="M3673" s="49">
        <v>8600000</v>
      </c>
      <c r="N3673" s="49">
        <v>9310000</v>
      </c>
      <c r="O3673" s="49">
        <v>9790000</v>
      </c>
      <c r="P3673" s="49">
        <v>10500000</v>
      </c>
      <c r="Q3673" s="49">
        <v>11400000</v>
      </c>
      <c r="R3673" s="49">
        <v>11900000</v>
      </c>
      <c r="S3673" s="49">
        <v>12100000</v>
      </c>
      <c r="T3673" s="49">
        <v>12300000</v>
      </c>
      <c r="U3673" s="49">
        <v>12300000</v>
      </c>
      <c r="V3673" s="49">
        <v>12300000</v>
      </c>
    </row>
    <row r="3674" spans="1:22" ht="15.75" customHeight="1">
      <c r="A3674" s="139" t="s">
        <v>793</v>
      </c>
      <c r="B3674" s="139" t="s">
        <v>284</v>
      </c>
      <c r="C3674" s="139" t="s">
        <v>778</v>
      </c>
      <c r="D3674" s="139" t="s">
        <v>633</v>
      </c>
      <c r="E3674" s="139" t="s">
        <v>754</v>
      </c>
      <c r="F3674" s="49">
        <v>275</v>
      </c>
      <c r="G3674" s="49">
        <v>209</v>
      </c>
      <c r="H3674" s="49">
        <v>213</v>
      </c>
      <c r="I3674" s="49">
        <v>162</v>
      </c>
      <c r="J3674" s="49">
        <v>198</v>
      </c>
      <c r="K3674" s="49">
        <v>154</v>
      </c>
      <c r="L3674" s="49">
        <v>187</v>
      </c>
      <c r="M3674" s="49">
        <v>191</v>
      </c>
      <c r="N3674" s="49">
        <v>195</v>
      </c>
      <c r="O3674" s="49">
        <v>191</v>
      </c>
      <c r="P3674" s="49">
        <v>213</v>
      </c>
      <c r="Q3674" s="49">
        <v>224</v>
      </c>
      <c r="R3674" s="49">
        <v>246</v>
      </c>
      <c r="S3674" s="49">
        <v>239</v>
      </c>
      <c r="T3674" s="49">
        <v>404</v>
      </c>
      <c r="U3674" s="49">
        <v>419</v>
      </c>
      <c r="V3674" s="49">
        <v>433</v>
      </c>
    </row>
    <row r="3675" spans="1:22" ht="15.75" customHeight="1">
      <c r="A3675" s="139" t="s">
        <v>793</v>
      </c>
      <c r="B3675" s="139" t="s">
        <v>260</v>
      </c>
      <c r="C3675" s="139" t="s">
        <v>778</v>
      </c>
      <c r="D3675" s="139" t="s">
        <v>633</v>
      </c>
      <c r="E3675" s="139" t="s">
        <v>754</v>
      </c>
      <c r="F3675" s="49">
        <v>112000</v>
      </c>
      <c r="G3675" s="49">
        <v>111000</v>
      </c>
      <c r="H3675" s="49">
        <v>104000</v>
      </c>
      <c r="I3675" s="49">
        <v>110000</v>
      </c>
      <c r="J3675" s="49">
        <v>108000</v>
      </c>
      <c r="K3675" s="49">
        <v>105000</v>
      </c>
      <c r="L3675" s="49">
        <v>103000</v>
      </c>
      <c r="M3675" s="49">
        <v>99400</v>
      </c>
      <c r="N3675" s="49">
        <v>102000</v>
      </c>
      <c r="O3675" s="49">
        <v>97300</v>
      </c>
      <c r="P3675" s="49">
        <v>108000</v>
      </c>
      <c r="Q3675" s="49">
        <v>97000</v>
      </c>
      <c r="R3675" s="49">
        <v>92600</v>
      </c>
      <c r="S3675" s="49">
        <v>94600</v>
      </c>
      <c r="T3675" s="49">
        <v>91000</v>
      </c>
      <c r="U3675" s="49">
        <v>96500</v>
      </c>
      <c r="V3675" s="49">
        <v>97300</v>
      </c>
    </row>
    <row r="3676" spans="1:22" ht="15.75" customHeight="1">
      <c r="A3676" s="139" t="s">
        <v>793</v>
      </c>
      <c r="B3676" s="139" t="s">
        <v>264</v>
      </c>
      <c r="C3676" s="139" t="s">
        <v>778</v>
      </c>
      <c r="D3676" s="139" t="s">
        <v>633</v>
      </c>
      <c r="E3676" s="139" t="s">
        <v>754</v>
      </c>
      <c r="F3676" s="49">
        <v>1470</v>
      </c>
      <c r="G3676" s="49">
        <v>1690</v>
      </c>
      <c r="H3676" s="49">
        <v>1950</v>
      </c>
      <c r="I3676" s="49">
        <v>2230</v>
      </c>
      <c r="J3676" s="49">
        <v>2380</v>
      </c>
      <c r="K3676" s="49">
        <v>2270</v>
      </c>
      <c r="L3676" s="49">
        <v>3130</v>
      </c>
      <c r="M3676" s="49">
        <v>3720</v>
      </c>
      <c r="N3676" s="49">
        <v>3740</v>
      </c>
      <c r="O3676" s="49">
        <v>4000</v>
      </c>
      <c r="P3676" s="49">
        <v>4440</v>
      </c>
      <c r="Q3676" s="49">
        <v>4570</v>
      </c>
      <c r="R3676" s="49">
        <v>4780</v>
      </c>
      <c r="S3676" s="49">
        <v>5100</v>
      </c>
      <c r="T3676" s="49">
        <v>5620</v>
      </c>
      <c r="U3676" s="49">
        <v>5460</v>
      </c>
      <c r="V3676" s="49">
        <v>5490</v>
      </c>
    </row>
    <row r="3677" spans="1:22" ht="15.75" customHeight="1">
      <c r="A3677" s="139" t="s">
        <v>793</v>
      </c>
      <c r="B3677" s="139" t="s">
        <v>280</v>
      </c>
      <c r="C3677" s="139" t="s">
        <v>778</v>
      </c>
      <c r="D3677" s="139" t="s">
        <v>633</v>
      </c>
      <c r="E3677" s="139" t="s">
        <v>754</v>
      </c>
      <c r="F3677" s="49">
        <v>990</v>
      </c>
      <c r="G3677" s="49">
        <v>972</v>
      </c>
      <c r="H3677" s="49">
        <v>990</v>
      </c>
      <c r="I3677" s="49">
        <v>1060</v>
      </c>
      <c r="J3677" s="49">
        <v>1090</v>
      </c>
      <c r="K3677" s="49">
        <v>1110</v>
      </c>
      <c r="L3677" s="49">
        <v>1350</v>
      </c>
      <c r="M3677" s="49">
        <v>1630</v>
      </c>
      <c r="N3677" s="49">
        <v>1680</v>
      </c>
      <c r="O3677" s="49">
        <v>1650</v>
      </c>
      <c r="P3677" s="49">
        <v>1670</v>
      </c>
      <c r="Q3677" s="49">
        <v>1920</v>
      </c>
      <c r="R3677" s="49">
        <v>2300</v>
      </c>
      <c r="S3677" s="49">
        <v>2770</v>
      </c>
      <c r="T3677" s="49">
        <v>2650</v>
      </c>
      <c r="U3677" s="49">
        <v>2470</v>
      </c>
      <c r="V3677" s="49">
        <v>2490</v>
      </c>
    </row>
    <row r="3678" spans="1:22" ht="15.75" customHeight="1">
      <c r="A3678" s="139" t="s">
        <v>793</v>
      </c>
      <c r="B3678" s="139" t="s">
        <v>254</v>
      </c>
      <c r="C3678" s="139" t="s">
        <v>778</v>
      </c>
      <c r="D3678" s="139" t="s">
        <v>633</v>
      </c>
      <c r="E3678" s="139" t="s">
        <v>754</v>
      </c>
      <c r="F3678" s="49">
        <v>26100</v>
      </c>
      <c r="G3678" s="49">
        <v>30000</v>
      </c>
      <c r="H3678" s="49">
        <v>31200</v>
      </c>
      <c r="I3678" s="49">
        <v>33200</v>
      </c>
      <c r="J3678" s="49">
        <v>35200</v>
      </c>
      <c r="K3678" s="49">
        <v>36900</v>
      </c>
      <c r="L3678" s="49">
        <v>41000</v>
      </c>
      <c r="M3678" s="49">
        <v>41800</v>
      </c>
      <c r="N3678" s="49">
        <v>44500</v>
      </c>
      <c r="O3678" s="49">
        <v>47700</v>
      </c>
      <c r="P3678" s="49">
        <v>53100</v>
      </c>
      <c r="Q3678" s="49">
        <v>56100</v>
      </c>
      <c r="R3678" s="49">
        <v>59900</v>
      </c>
      <c r="S3678" s="49">
        <v>61300</v>
      </c>
      <c r="T3678" s="49">
        <v>65100</v>
      </c>
      <c r="U3678" s="49">
        <v>77500</v>
      </c>
      <c r="V3678" s="49">
        <v>79500</v>
      </c>
    </row>
    <row r="3679" spans="1:22" ht="15.75" customHeight="1">
      <c r="A3679" s="139" t="s">
        <v>793</v>
      </c>
      <c r="B3679" s="139" t="s">
        <v>278</v>
      </c>
      <c r="C3679" s="139" t="s">
        <v>778</v>
      </c>
      <c r="D3679" s="139" t="s">
        <v>633</v>
      </c>
      <c r="E3679" s="139" t="s">
        <v>754</v>
      </c>
      <c r="F3679" s="49">
        <v>43400</v>
      </c>
      <c r="G3679" s="49">
        <v>46200</v>
      </c>
      <c r="H3679" s="49">
        <v>44200</v>
      </c>
      <c r="I3679" s="49">
        <v>47100</v>
      </c>
      <c r="J3679" s="49">
        <v>45900</v>
      </c>
      <c r="K3679" s="49">
        <v>46600</v>
      </c>
      <c r="L3679" s="49">
        <v>47300</v>
      </c>
      <c r="M3679" s="49">
        <v>50800</v>
      </c>
      <c r="N3679" s="49">
        <v>48700</v>
      </c>
      <c r="O3679" s="49">
        <v>41600</v>
      </c>
      <c r="P3679" s="49">
        <v>43500</v>
      </c>
      <c r="Q3679" s="49">
        <v>48800</v>
      </c>
      <c r="R3679" s="49">
        <v>44500</v>
      </c>
      <c r="S3679" s="49">
        <v>38900</v>
      </c>
      <c r="T3679" s="49">
        <v>41600</v>
      </c>
      <c r="U3679" s="49">
        <v>44300</v>
      </c>
      <c r="V3679" s="49">
        <v>41200</v>
      </c>
    </row>
    <row r="3680" spans="1:22" ht="15.75" customHeight="1">
      <c r="A3680" s="139" t="s">
        <v>793</v>
      </c>
      <c r="B3680" s="139" t="s">
        <v>252</v>
      </c>
      <c r="C3680" s="139" t="s">
        <v>778</v>
      </c>
      <c r="D3680" s="139" t="s">
        <v>633</v>
      </c>
      <c r="E3680" s="139" t="s">
        <v>754</v>
      </c>
      <c r="F3680" s="49">
        <v>18600</v>
      </c>
      <c r="G3680" s="49">
        <v>13900</v>
      </c>
      <c r="H3680" s="49">
        <v>15700</v>
      </c>
      <c r="I3680" s="49">
        <v>16400</v>
      </c>
      <c r="J3680" s="49">
        <v>17300</v>
      </c>
      <c r="K3680" s="49">
        <v>19000</v>
      </c>
      <c r="L3680" s="49">
        <v>18700</v>
      </c>
      <c r="M3680" s="49">
        <v>26700</v>
      </c>
      <c r="N3680" s="49">
        <v>29600</v>
      </c>
      <c r="O3680" s="49">
        <v>27900</v>
      </c>
      <c r="P3680" s="49">
        <v>28700</v>
      </c>
      <c r="Q3680" s="49">
        <v>28000</v>
      </c>
      <c r="R3680" s="49">
        <v>26000</v>
      </c>
      <c r="S3680" s="49">
        <v>30700</v>
      </c>
      <c r="T3680" s="49">
        <v>30600</v>
      </c>
      <c r="U3680" s="49">
        <v>23500</v>
      </c>
      <c r="V3680" s="49">
        <v>22600</v>
      </c>
    </row>
    <row r="3681" spans="1:22" ht="15.75" customHeight="1">
      <c r="A3681" s="139" t="s">
        <v>793</v>
      </c>
      <c r="B3681" s="139" t="s">
        <v>249</v>
      </c>
      <c r="C3681" s="139" t="s">
        <v>778</v>
      </c>
      <c r="D3681" s="139" t="s">
        <v>633</v>
      </c>
      <c r="E3681" s="139" t="s">
        <v>754</v>
      </c>
      <c r="F3681" s="49">
        <v>1670</v>
      </c>
      <c r="G3681" s="49">
        <v>1570</v>
      </c>
      <c r="H3681" s="49">
        <v>1580</v>
      </c>
      <c r="I3681" s="49">
        <v>1520</v>
      </c>
      <c r="J3681" s="49">
        <v>1720</v>
      </c>
      <c r="K3681" s="49">
        <v>1740</v>
      </c>
      <c r="L3681" s="49">
        <v>1670</v>
      </c>
      <c r="M3681" s="49">
        <v>1690</v>
      </c>
      <c r="N3681" s="49">
        <v>1500</v>
      </c>
      <c r="O3681" s="49">
        <v>1640</v>
      </c>
      <c r="P3681" s="49">
        <v>1650</v>
      </c>
      <c r="Q3681" s="49">
        <v>1860</v>
      </c>
      <c r="R3681" s="49">
        <v>1970</v>
      </c>
      <c r="S3681" s="49">
        <v>2800</v>
      </c>
      <c r="T3681" s="49">
        <v>2410</v>
      </c>
      <c r="U3681" s="49">
        <v>2500</v>
      </c>
      <c r="V3681" s="49">
        <v>2540</v>
      </c>
    </row>
    <row r="3682" spans="1:22" ht="15.75" customHeight="1">
      <c r="A3682" s="139" t="s">
        <v>793</v>
      </c>
      <c r="B3682" s="139" t="s">
        <v>270</v>
      </c>
      <c r="C3682" s="139" t="s">
        <v>778</v>
      </c>
      <c r="D3682" s="139" t="s">
        <v>633</v>
      </c>
      <c r="E3682" s="139" t="s">
        <v>754</v>
      </c>
      <c r="F3682" s="49">
        <v>13500</v>
      </c>
      <c r="G3682" s="49">
        <v>13000</v>
      </c>
      <c r="H3682" s="49">
        <v>13800</v>
      </c>
      <c r="I3682" s="49">
        <v>14100</v>
      </c>
      <c r="J3682" s="49">
        <v>15200</v>
      </c>
      <c r="K3682" s="49">
        <v>15900</v>
      </c>
      <c r="L3682" s="49">
        <v>17200</v>
      </c>
      <c r="M3682" s="49">
        <v>17300</v>
      </c>
      <c r="N3682" s="49">
        <v>19700</v>
      </c>
      <c r="O3682" s="49">
        <v>20600</v>
      </c>
      <c r="P3682" s="49">
        <v>21400</v>
      </c>
      <c r="Q3682" s="49">
        <v>24100</v>
      </c>
      <c r="R3682" s="49">
        <v>22400</v>
      </c>
      <c r="S3682" s="49">
        <v>22100</v>
      </c>
      <c r="T3682" s="49">
        <v>22500</v>
      </c>
      <c r="U3682" s="49">
        <v>20900</v>
      </c>
      <c r="V3682" s="49">
        <v>22000</v>
      </c>
    </row>
    <row r="3683" spans="1:22" ht="15.75" customHeight="1">
      <c r="A3683" s="139" t="s">
        <v>793</v>
      </c>
      <c r="B3683" s="139" t="s">
        <v>258</v>
      </c>
      <c r="C3683" s="139" t="s">
        <v>778</v>
      </c>
      <c r="D3683" s="139" t="s">
        <v>633</v>
      </c>
      <c r="E3683" s="139" t="s">
        <v>754</v>
      </c>
      <c r="F3683" s="49">
        <v>53100</v>
      </c>
      <c r="G3683" s="49">
        <v>52000</v>
      </c>
      <c r="H3683" s="49">
        <v>51500</v>
      </c>
      <c r="I3683" s="49">
        <v>52500</v>
      </c>
      <c r="J3683" s="49">
        <v>58800</v>
      </c>
      <c r="K3683" s="49">
        <v>59700</v>
      </c>
      <c r="L3683" s="49">
        <v>64400</v>
      </c>
      <c r="M3683" s="49">
        <v>60700</v>
      </c>
      <c r="N3683" s="49">
        <v>63100</v>
      </c>
      <c r="O3683" s="49">
        <v>61300</v>
      </c>
      <c r="P3683" s="49">
        <v>65100</v>
      </c>
      <c r="Q3683" s="49">
        <v>64200</v>
      </c>
      <c r="R3683" s="49">
        <v>63300</v>
      </c>
      <c r="S3683" s="49">
        <v>64900</v>
      </c>
      <c r="T3683" s="49">
        <v>64600</v>
      </c>
      <c r="U3683" s="49">
        <v>60200</v>
      </c>
      <c r="V3683" s="49">
        <v>61000</v>
      </c>
    </row>
    <row r="3684" spans="1:22" ht="15.75" customHeight="1">
      <c r="A3684" s="139" t="s">
        <v>793</v>
      </c>
      <c r="B3684" s="139" t="s">
        <v>262</v>
      </c>
      <c r="C3684" s="139" t="s">
        <v>778</v>
      </c>
      <c r="D3684" s="139" t="s">
        <v>633</v>
      </c>
      <c r="E3684" s="139" t="s">
        <v>754</v>
      </c>
      <c r="F3684" s="49">
        <v>396</v>
      </c>
      <c r="G3684" s="49">
        <v>447</v>
      </c>
      <c r="H3684" s="49">
        <v>433</v>
      </c>
      <c r="I3684" s="49">
        <v>433</v>
      </c>
      <c r="J3684" s="49">
        <v>393</v>
      </c>
      <c r="K3684" s="49">
        <v>422</v>
      </c>
      <c r="L3684" s="49">
        <v>444</v>
      </c>
      <c r="M3684" s="49">
        <v>477</v>
      </c>
      <c r="N3684" s="49">
        <v>437</v>
      </c>
      <c r="O3684" s="49">
        <v>587</v>
      </c>
      <c r="P3684" s="49">
        <v>535</v>
      </c>
      <c r="Q3684" s="49">
        <v>602</v>
      </c>
      <c r="R3684" s="49">
        <v>477</v>
      </c>
      <c r="S3684" s="49">
        <v>514</v>
      </c>
      <c r="T3684" s="49">
        <v>496</v>
      </c>
      <c r="U3684" s="49">
        <v>620</v>
      </c>
      <c r="V3684" s="49">
        <v>654</v>
      </c>
    </row>
    <row r="3685" spans="1:22" ht="15.75" customHeight="1">
      <c r="A3685" s="139" t="s">
        <v>793</v>
      </c>
      <c r="B3685" s="139" t="s">
        <v>268</v>
      </c>
      <c r="C3685" s="139" t="s">
        <v>778</v>
      </c>
      <c r="D3685" s="139" t="s">
        <v>633</v>
      </c>
      <c r="E3685" s="139" t="s">
        <v>754</v>
      </c>
      <c r="F3685" s="49">
        <v>10500</v>
      </c>
      <c r="G3685" s="49">
        <v>8130</v>
      </c>
      <c r="H3685" s="49">
        <v>9890</v>
      </c>
      <c r="I3685" s="49">
        <v>10500</v>
      </c>
      <c r="J3685" s="49">
        <v>10500</v>
      </c>
      <c r="K3685" s="49">
        <v>11500</v>
      </c>
      <c r="L3685" s="49">
        <v>14200</v>
      </c>
      <c r="M3685" s="49">
        <v>11500</v>
      </c>
      <c r="N3685" s="49">
        <v>12300</v>
      </c>
      <c r="O3685" s="49">
        <v>12800</v>
      </c>
      <c r="P3685" s="49">
        <v>14000</v>
      </c>
      <c r="Q3685" s="49">
        <v>14800</v>
      </c>
      <c r="R3685" s="49">
        <v>17400</v>
      </c>
      <c r="S3685" s="49">
        <v>17400</v>
      </c>
      <c r="T3685" s="49">
        <v>18700</v>
      </c>
      <c r="U3685" s="49">
        <v>16700</v>
      </c>
      <c r="V3685" s="49">
        <v>17000</v>
      </c>
    </row>
    <row r="3686" spans="1:22" ht="15.75" customHeight="1">
      <c r="A3686" s="139" t="s">
        <v>793</v>
      </c>
      <c r="B3686" s="139" t="s">
        <v>274</v>
      </c>
      <c r="C3686" s="139" t="s">
        <v>778</v>
      </c>
      <c r="D3686" s="139" t="s">
        <v>633</v>
      </c>
      <c r="E3686" s="139" t="s">
        <v>754</v>
      </c>
      <c r="F3686" s="49">
        <v>310000</v>
      </c>
      <c r="G3686" s="49">
        <v>319000</v>
      </c>
      <c r="H3686" s="49">
        <v>314000</v>
      </c>
      <c r="I3686" s="49">
        <v>306000</v>
      </c>
      <c r="J3686" s="49">
        <v>322000</v>
      </c>
      <c r="K3686" s="49">
        <v>329000</v>
      </c>
      <c r="L3686" s="49">
        <v>328000</v>
      </c>
      <c r="M3686" s="49">
        <v>341000</v>
      </c>
      <c r="N3686" s="49">
        <v>363000</v>
      </c>
      <c r="O3686" s="49">
        <v>342000</v>
      </c>
      <c r="P3686" s="49">
        <v>391000</v>
      </c>
      <c r="Q3686" s="49">
        <v>408000</v>
      </c>
      <c r="R3686" s="49">
        <v>436000</v>
      </c>
      <c r="S3686" s="49">
        <v>469000</v>
      </c>
      <c r="T3686" s="49">
        <v>491000</v>
      </c>
      <c r="U3686" s="49">
        <v>477000</v>
      </c>
      <c r="V3686" s="49">
        <v>444000</v>
      </c>
    </row>
    <row r="3687" spans="1:22" ht="15.75" customHeight="1">
      <c r="A3687" s="139" t="s">
        <v>793</v>
      </c>
      <c r="B3687" s="139" t="s">
        <v>256</v>
      </c>
      <c r="C3687" s="139" t="s">
        <v>778</v>
      </c>
      <c r="D3687" s="139" t="s">
        <v>633</v>
      </c>
      <c r="E3687" s="139" t="s">
        <v>754</v>
      </c>
      <c r="F3687" s="49">
        <v>1060</v>
      </c>
      <c r="G3687" s="49">
        <v>1100</v>
      </c>
      <c r="H3687" s="49">
        <v>1080</v>
      </c>
      <c r="I3687" s="49">
        <v>1110</v>
      </c>
      <c r="J3687" s="49">
        <v>1130</v>
      </c>
      <c r="K3687" s="49">
        <v>1180</v>
      </c>
      <c r="L3687" s="49">
        <v>1200</v>
      </c>
      <c r="M3687" s="49">
        <v>1220</v>
      </c>
      <c r="N3687" s="49">
        <v>1470</v>
      </c>
      <c r="O3687" s="49">
        <v>1490</v>
      </c>
      <c r="P3687" s="49">
        <v>1360</v>
      </c>
      <c r="Q3687" s="49">
        <v>1420</v>
      </c>
      <c r="R3687" s="49">
        <v>1390</v>
      </c>
      <c r="S3687" s="49">
        <v>1370</v>
      </c>
      <c r="T3687" s="49">
        <v>1190</v>
      </c>
      <c r="U3687" s="49">
        <v>1230</v>
      </c>
      <c r="V3687" s="49">
        <v>1250</v>
      </c>
    </row>
    <row r="3688" spans="1:22" ht="15.75" customHeight="1">
      <c r="A3688" s="139" t="s">
        <v>793</v>
      </c>
      <c r="B3688" s="139" t="s">
        <v>276</v>
      </c>
      <c r="C3688" s="139" t="s">
        <v>778</v>
      </c>
      <c r="D3688" s="139" t="s">
        <v>633</v>
      </c>
      <c r="E3688" s="139" t="s">
        <v>754</v>
      </c>
      <c r="F3688" s="49">
        <v>4590</v>
      </c>
      <c r="G3688" s="49">
        <v>4390</v>
      </c>
      <c r="H3688" s="49">
        <v>4260</v>
      </c>
      <c r="I3688" s="49">
        <v>4480</v>
      </c>
      <c r="J3688" s="49">
        <v>4880</v>
      </c>
      <c r="K3688" s="49">
        <v>4870</v>
      </c>
      <c r="L3688" s="49">
        <v>4740</v>
      </c>
      <c r="M3688" s="49">
        <v>8320</v>
      </c>
      <c r="N3688" s="49">
        <v>9000</v>
      </c>
      <c r="O3688" s="49">
        <v>7760</v>
      </c>
      <c r="P3688" s="49">
        <v>8070</v>
      </c>
      <c r="Q3688" s="49">
        <v>9550</v>
      </c>
      <c r="R3688" s="49">
        <v>9500</v>
      </c>
      <c r="S3688" s="49">
        <v>7630</v>
      </c>
      <c r="T3688" s="49">
        <v>8930</v>
      </c>
      <c r="U3688" s="49">
        <v>9310</v>
      </c>
      <c r="V3688" s="49">
        <v>10900</v>
      </c>
    </row>
    <row r="3689" spans="1:22" ht="15.75" customHeight="1">
      <c r="A3689" s="139" t="s">
        <v>793</v>
      </c>
      <c r="B3689" s="139" t="s">
        <v>266</v>
      </c>
      <c r="C3689" s="139" t="s">
        <v>778</v>
      </c>
      <c r="D3689" s="139" t="s">
        <v>633</v>
      </c>
      <c r="E3689" s="139" t="s">
        <v>754</v>
      </c>
      <c r="F3689" s="49">
        <v>323</v>
      </c>
      <c r="G3689" s="49">
        <v>309</v>
      </c>
      <c r="H3689" s="49">
        <v>338</v>
      </c>
      <c r="I3689" s="49">
        <v>297</v>
      </c>
      <c r="J3689" s="49">
        <v>224</v>
      </c>
      <c r="K3689" s="49">
        <v>312</v>
      </c>
      <c r="L3689" s="49">
        <v>305</v>
      </c>
      <c r="M3689" s="49">
        <v>305</v>
      </c>
      <c r="N3689" s="49">
        <v>330</v>
      </c>
      <c r="O3689" s="49">
        <v>301</v>
      </c>
      <c r="P3689" s="49">
        <v>389</v>
      </c>
      <c r="Q3689" s="49">
        <v>462</v>
      </c>
      <c r="R3689" s="49">
        <v>557</v>
      </c>
      <c r="S3689" s="49">
        <v>634</v>
      </c>
      <c r="T3689" s="49">
        <v>660</v>
      </c>
      <c r="U3689" s="49">
        <v>571</v>
      </c>
      <c r="V3689" s="49">
        <v>594</v>
      </c>
    </row>
    <row r="3690" spans="1:22" ht="15.75" customHeight="1">
      <c r="A3690" s="139" t="s">
        <v>793</v>
      </c>
      <c r="B3690" s="139" t="s">
        <v>272</v>
      </c>
      <c r="C3690" s="139" t="s">
        <v>778</v>
      </c>
      <c r="D3690" s="139" t="s">
        <v>633</v>
      </c>
      <c r="E3690" s="139" t="s">
        <v>754</v>
      </c>
      <c r="F3690" s="49">
        <v>3780</v>
      </c>
      <c r="G3690" s="49">
        <v>3850</v>
      </c>
      <c r="H3690" s="49">
        <v>3980</v>
      </c>
      <c r="I3690" s="49">
        <v>3830</v>
      </c>
      <c r="J3690" s="49">
        <v>3900</v>
      </c>
      <c r="K3690" s="49">
        <v>4100</v>
      </c>
      <c r="L3690" s="49">
        <v>4140</v>
      </c>
      <c r="M3690" s="49">
        <v>4230</v>
      </c>
      <c r="N3690" s="49">
        <v>4510</v>
      </c>
      <c r="O3690" s="49">
        <v>3760</v>
      </c>
      <c r="P3690" s="49">
        <v>4560</v>
      </c>
      <c r="Q3690" s="49">
        <v>4020</v>
      </c>
      <c r="R3690" s="49">
        <v>4050</v>
      </c>
      <c r="S3690" s="49">
        <v>5050</v>
      </c>
      <c r="T3690" s="49">
        <v>6850</v>
      </c>
      <c r="U3690" s="49">
        <v>7020</v>
      </c>
      <c r="V3690" s="49">
        <v>7060</v>
      </c>
    </row>
    <row r="3691" spans="1:22" ht="15.75" customHeight="1">
      <c r="A3691" s="139" t="s">
        <v>793</v>
      </c>
      <c r="B3691" s="139" t="s">
        <v>294</v>
      </c>
      <c r="C3691" s="139" t="s">
        <v>778</v>
      </c>
      <c r="D3691" s="139" t="s">
        <v>633</v>
      </c>
      <c r="E3691" s="139" t="s">
        <v>754</v>
      </c>
      <c r="F3691" s="49">
        <v>268</v>
      </c>
      <c r="G3691" s="49">
        <v>246</v>
      </c>
      <c r="H3691" s="49">
        <v>246</v>
      </c>
      <c r="I3691" s="49">
        <v>235</v>
      </c>
      <c r="J3691" s="49">
        <v>235</v>
      </c>
      <c r="K3691" s="49">
        <v>235</v>
      </c>
      <c r="L3691" s="49">
        <v>250</v>
      </c>
      <c r="M3691" s="49">
        <v>253</v>
      </c>
      <c r="N3691" s="49">
        <v>253</v>
      </c>
      <c r="O3691" s="49">
        <v>253</v>
      </c>
      <c r="P3691" s="49">
        <v>264</v>
      </c>
      <c r="Q3691" s="49">
        <v>279</v>
      </c>
      <c r="R3691" s="49">
        <v>294</v>
      </c>
      <c r="S3691" s="49">
        <v>297</v>
      </c>
      <c r="T3691" s="49">
        <v>295</v>
      </c>
      <c r="U3691" s="49">
        <v>379</v>
      </c>
      <c r="V3691" s="49">
        <v>396</v>
      </c>
    </row>
    <row r="3692" spans="1:22" ht="15.75" customHeight="1">
      <c r="A3692" s="139" t="s">
        <v>793</v>
      </c>
      <c r="B3692" s="139" t="s">
        <v>290</v>
      </c>
      <c r="C3692" s="139" t="s">
        <v>778</v>
      </c>
      <c r="D3692" s="139" t="s">
        <v>633</v>
      </c>
      <c r="E3692" s="139" t="s">
        <v>754</v>
      </c>
      <c r="F3692" s="49">
        <v>530000</v>
      </c>
      <c r="G3692" s="49">
        <v>523000</v>
      </c>
      <c r="H3692" s="49">
        <v>514000</v>
      </c>
      <c r="I3692" s="49">
        <v>548000</v>
      </c>
      <c r="J3692" s="49">
        <v>547000</v>
      </c>
      <c r="K3692" s="49">
        <v>551000</v>
      </c>
      <c r="L3692" s="49">
        <v>538000</v>
      </c>
      <c r="M3692" s="49">
        <v>549000</v>
      </c>
      <c r="N3692" s="49">
        <v>556000</v>
      </c>
      <c r="O3692" s="49">
        <v>532000</v>
      </c>
      <c r="P3692" s="49">
        <v>530000</v>
      </c>
      <c r="Q3692" s="49">
        <v>532000</v>
      </c>
      <c r="R3692" s="49">
        <v>512000</v>
      </c>
      <c r="S3692" s="49">
        <v>513000</v>
      </c>
      <c r="T3692" s="49">
        <v>533000</v>
      </c>
      <c r="U3692" s="49">
        <v>525000</v>
      </c>
      <c r="V3692" s="49">
        <v>537000</v>
      </c>
    </row>
    <row r="3693" spans="1:22" ht="15.75" customHeight="1">
      <c r="A3693" s="139" t="s">
        <v>793</v>
      </c>
      <c r="B3693" s="139" t="s">
        <v>564</v>
      </c>
      <c r="C3693" s="139" t="s">
        <v>778</v>
      </c>
      <c r="D3693" s="139" t="s">
        <v>633</v>
      </c>
      <c r="E3693" s="139" t="s">
        <v>754</v>
      </c>
      <c r="F3693" s="49">
        <v>37000</v>
      </c>
      <c r="G3693" s="49">
        <v>40800</v>
      </c>
      <c r="H3693" s="49">
        <v>38600</v>
      </c>
      <c r="I3693" s="49">
        <v>38200</v>
      </c>
      <c r="J3693" s="49">
        <v>38200</v>
      </c>
      <c r="K3693" s="49">
        <v>39100</v>
      </c>
      <c r="L3693" s="49">
        <v>39600</v>
      </c>
      <c r="M3693" s="49">
        <v>35800</v>
      </c>
      <c r="N3693" s="49">
        <v>38200</v>
      </c>
      <c r="O3693" s="49">
        <v>39400</v>
      </c>
      <c r="P3693" s="49">
        <v>36600</v>
      </c>
      <c r="Q3693" s="49">
        <v>34500</v>
      </c>
      <c r="R3693" s="49">
        <v>35300</v>
      </c>
      <c r="S3693" s="49">
        <v>37800</v>
      </c>
      <c r="T3693" s="49">
        <v>33000</v>
      </c>
      <c r="U3693" s="49">
        <v>33700</v>
      </c>
      <c r="V3693" s="49">
        <v>32500</v>
      </c>
    </row>
    <row r="3694" spans="1:22" ht="15.75" customHeight="1">
      <c r="A3694" s="139" t="s">
        <v>793</v>
      </c>
      <c r="B3694" s="139" t="s">
        <v>298</v>
      </c>
      <c r="C3694" s="139" t="s">
        <v>778</v>
      </c>
      <c r="D3694" s="139" t="s">
        <v>633</v>
      </c>
      <c r="E3694" s="139" t="s">
        <v>754</v>
      </c>
      <c r="F3694" s="49">
        <v>57400</v>
      </c>
      <c r="G3694" s="49">
        <v>51700</v>
      </c>
      <c r="H3694" s="49">
        <v>53500</v>
      </c>
      <c r="I3694" s="49">
        <v>54200</v>
      </c>
      <c r="J3694" s="49">
        <v>58100</v>
      </c>
      <c r="K3694" s="49">
        <v>60000</v>
      </c>
      <c r="L3694" s="49">
        <v>62900</v>
      </c>
      <c r="M3694" s="49">
        <v>69600</v>
      </c>
      <c r="N3694" s="49">
        <v>69900</v>
      </c>
      <c r="O3694" s="49">
        <v>64900</v>
      </c>
      <c r="P3694" s="49">
        <v>70400</v>
      </c>
      <c r="Q3694" s="49">
        <v>77200</v>
      </c>
      <c r="R3694" s="49">
        <v>78700</v>
      </c>
      <c r="S3694" s="49">
        <v>80900</v>
      </c>
      <c r="T3694" s="49">
        <v>80100</v>
      </c>
      <c r="U3694" s="49">
        <v>80600</v>
      </c>
      <c r="V3694" s="49">
        <v>85300</v>
      </c>
    </row>
    <row r="3695" spans="1:22" ht="15.75" customHeight="1">
      <c r="A3695" s="139" t="s">
        <v>793</v>
      </c>
      <c r="B3695" s="139" t="s">
        <v>300</v>
      </c>
      <c r="C3695" s="139" t="s">
        <v>778</v>
      </c>
      <c r="D3695" s="139" t="s">
        <v>633</v>
      </c>
      <c r="E3695" s="139" t="s">
        <v>754</v>
      </c>
      <c r="F3695" s="49">
        <v>3150000</v>
      </c>
      <c r="G3695" s="49">
        <v>3190000</v>
      </c>
      <c r="H3695" s="49">
        <v>3520000</v>
      </c>
      <c r="I3695" s="49">
        <v>4160000</v>
      </c>
      <c r="J3695" s="49">
        <v>4800000</v>
      </c>
      <c r="K3695" s="49">
        <v>5400000</v>
      </c>
      <c r="L3695" s="49">
        <v>5960000</v>
      </c>
      <c r="M3695" s="49">
        <v>6410000</v>
      </c>
      <c r="N3695" s="49">
        <v>6920000</v>
      </c>
      <c r="O3695" s="49">
        <v>7260000</v>
      </c>
      <c r="P3695" s="49">
        <v>7960000</v>
      </c>
      <c r="Q3695" s="49">
        <v>8780000</v>
      </c>
      <c r="R3695" s="49">
        <v>9050000</v>
      </c>
      <c r="S3695" s="49">
        <v>9160000</v>
      </c>
      <c r="T3695" s="49">
        <v>9160000</v>
      </c>
      <c r="U3695" s="49">
        <v>9130000</v>
      </c>
      <c r="V3695" s="49">
        <v>9090000</v>
      </c>
    </row>
    <row r="3696" spans="1:22" ht="15.75" customHeight="1">
      <c r="A3696" s="139" t="s">
        <v>793</v>
      </c>
      <c r="B3696" s="139" t="s">
        <v>312</v>
      </c>
      <c r="C3696" s="139" t="s">
        <v>778</v>
      </c>
      <c r="D3696" s="139" t="s">
        <v>633</v>
      </c>
      <c r="E3696" s="139" t="s">
        <v>754</v>
      </c>
      <c r="F3696" s="49">
        <v>6650</v>
      </c>
      <c r="G3696" s="49">
        <v>7670</v>
      </c>
      <c r="H3696" s="49">
        <v>7480</v>
      </c>
      <c r="I3696" s="49">
        <v>5310</v>
      </c>
      <c r="J3696" s="49">
        <v>7400</v>
      </c>
      <c r="K3696" s="49">
        <v>7580</v>
      </c>
      <c r="L3696" s="49">
        <v>6900</v>
      </c>
      <c r="M3696" s="49">
        <v>6670</v>
      </c>
      <c r="N3696" s="49">
        <v>6730</v>
      </c>
      <c r="O3696" s="49">
        <v>5680</v>
      </c>
      <c r="P3696" s="49">
        <v>6240</v>
      </c>
      <c r="Q3696" s="49">
        <v>6580</v>
      </c>
      <c r="R3696" s="49">
        <v>8570</v>
      </c>
      <c r="S3696" s="49">
        <v>9690</v>
      </c>
      <c r="T3696" s="49">
        <v>9900</v>
      </c>
      <c r="U3696" s="49">
        <v>9780</v>
      </c>
      <c r="V3696" s="49">
        <v>9840</v>
      </c>
    </row>
    <row r="3697" spans="1:22" ht="15.75" customHeight="1">
      <c r="A3697" s="139" t="s">
        <v>793</v>
      </c>
      <c r="B3697" s="139" t="s">
        <v>288</v>
      </c>
      <c r="C3697" s="139" t="s">
        <v>778</v>
      </c>
      <c r="D3697" s="139" t="s">
        <v>633</v>
      </c>
      <c r="E3697" s="139" t="s">
        <v>754</v>
      </c>
      <c r="F3697" s="49">
        <v>9390</v>
      </c>
      <c r="G3697" s="49">
        <v>8950</v>
      </c>
      <c r="H3697" s="49">
        <v>8440</v>
      </c>
      <c r="I3697" s="49">
        <v>8600</v>
      </c>
      <c r="J3697" s="49">
        <v>8910</v>
      </c>
      <c r="K3697" s="49">
        <v>8810</v>
      </c>
      <c r="L3697" s="49">
        <v>9050</v>
      </c>
      <c r="M3697" s="49">
        <v>10900</v>
      </c>
      <c r="N3697" s="49">
        <v>10900</v>
      </c>
      <c r="O3697" s="49">
        <v>12100</v>
      </c>
      <c r="P3697" s="49">
        <v>11300</v>
      </c>
      <c r="Q3697" s="49">
        <v>9830</v>
      </c>
      <c r="R3697" s="49">
        <v>10000</v>
      </c>
      <c r="S3697" s="49">
        <v>10800</v>
      </c>
      <c r="T3697" s="49">
        <v>11000</v>
      </c>
      <c r="U3697" s="49">
        <v>12100</v>
      </c>
      <c r="V3697" s="49">
        <v>12300</v>
      </c>
    </row>
    <row r="3698" spans="1:22" ht="15.75" customHeight="1">
      <c r="A3698" s="139" t="s">
        <v>793</v>
      </c>
      <c r="B3698" s="139" t="s">
        <v>308</v>
      </c>
      <c r="C3698" s="139" t="s">
        <v>778</v>
      </c>
      <c r="D3698" s="139" t="s">
        <v>633</v>
      </c>
      <c r="E3698" s="139" t="s">
        <v>754</v>
      </c>
      <c r="F3698" s="49">
        <v>1560</v>
      </c>
      <c r="G3698" s="49">
        <v>1640</v>
      </c>
      <c r="H3698" s="49">
        <v>1700</v>
      </c>
      <c r="I3698" s="49">
        <v>1930</v>
      </c>
      <c r="J3698" s="49">
        <v>1890</v>
      </c>
      <c r="K3698" s="49">
        <v>2080</v>
      </c>
      <c r="L3698" s="49">
        <v>2150</v>
      </c>
      <c r="M3698" s="49">
        <v>2410</v>
      </c>
      <c r="N3698" s="49">
        <v>2510</v>
      </c>
      <c r="O3698" s="49">
        <v>2260</v>
      </c>
      <c r="P3698" s="49">
        <v>2500</v>
      </c>
      <c r="Q3698" s="49">
        <v>2960</v>
      </c>
      <c r="R3698" s="49">
        <v>2890</v>
      </c>
      <c r="S3698" s="49">
        <v>4060</v>
      </c>
      <c r="T3698" s="49">
        <v>5180</v>
      </c>
      <c r="U3698" s="49">
        <v>3740</v>
      </c>
      <c r="V3698" s="49">
        <v>3850</v>
      </c>
    </row>
    <row r="3699" spans="1:22" ht="15.75" customHeight="1">
      <c r="A3699" s="139" t="s">
        <v>793</v>
      </c>
      <c r="B3699" s="139" t="s">
        <v>306</v>
      </c>
      <c r="C3699" s="139" t="s">
        <v>778</v>
      </c>
      <c r="D3699" s="139" t="s">
        <v>633</v>
      </c>
      <c r="E3699" s="139" t="s">
        <v>754</v>
      </c>
      <c r="F3699" s="49">
        <v>1040</v>
      </c>
      <c r="G3699" s="49">
        <v>766</v>
      </c>
      <c r="H3699" s="49">
        <v>576</v>
      </c>
      <c r="I3699" s="49">
        <v>917</v>
      </c>
      <c r="J3699" s="49">
        <v>950</v>
      </c>
      <c r="K3699" s="49">
        <v>931</v>
      </c>
      <c r="L3699" s="49">
        <v>1070</v>
      </c>
      <c r="M3699" s="49">
        <v>1160</v>
      </c>
      <c r="N3699" s="49">
        <v>1260</v>
      </c>
      <c r="O3699" s="49">
        <v>1690</v>
      </c>
      <c r="P3699" s="49">
        <v>1940</v>
      </c>
      <c r="Q3699" s="49">
        <v>2220</v>
      </c>
      <c r="R3699" s="49">
        <v>2900</v>
      </c>
      <c r="S3699" s="49">
        <v>2960</v>
      </c>
      <c r="T3699" s="49">
        <v>2800</v>
      </c>
      <c r="U3699" s="49">
        <v>2690</v>
      </c>
      <c r="V3699" s="49">
        <v>2810</v>
      </c>
    </row>
    <row r="3700" spans="1:22" ht="15.75" customHeight="1">
      <c r="A3700" s="139" t="s">
        <v>793</v>
      </c>
      <c r="B3700" s="139" t="s">
        <v>761</v>
      </c>
      <c r="C3700" s="139" t="s">
        <v>778</v>
      </c>
      <c r="D3700" s="139" t="s">
        <v>633</v>
      </c>
      <c r="E3700" s="139" t="s">
        <v>754</v>
      </c>
      <c r="F3700" s="49">
        <v>47.7</v>
      </c>
      <c r="G3700" s="49">
        <v>33</v>
      </c>
      <c r="H3700" s="49">
        <v>29.3</v>
      </c>
      <c r="I3700" s="49">
        <v>33</v>
      </c>
      <c r="J3700" s="49">
        <v>55</v>
      </c>
      <c r="K3700" s="49">
        <v>62.3</v>
      </c>
      <c r="L3700" s="49">
        <v>66</v>
      </c>
      <c r="M3700" s="49">
        <v>66</v>
      </c>
      <c r="N3700" s="49">
        <v>69.7</v>
      </c>
      <c r="O3700" s="49">
        <v>69.7</v>
      </c>
      <c r="P3700" s="49">
        <v>69.7</v>
      </c>
      <c r="Q3700" s="49">
        <v>69.7</v>
      </c>
      <c r="R3700" s="49">
        <v>69.7</v>
      </c>
      <c r="S3700" s="49">
        <v>69.7</v>
      </c>
      <c r="T3700" s="49">
        <v>69.7</v>
      </c>
      <c r="U3700" s="49">
        <v>74.3</v>
      </c>
      <c r="V3700" s="49">
        <v>87.7</v>
      </c>
    </row>
    <row r="3701" spans="1:22" ht="15.75" customHeight="1">
      <c r="A3701" s="139" t="s">
        <v>793</v>
      </c>
      <c r="B3701" s="139" t="s">
        <v>302</v>
      </c>
      <c r="C3701" s="139" t="s">
        <v>778</v>
      </c>
      <c r="D3701" s="139" t="s">
        <v>633</v>
      </c>
      <c r="E3701" s="139" t="s">
        <v>754</v>
      </c>
      <c r="F3701" s="49">
        <v>53300</v>
      </c>
      <c r="G3701" s="49">
        <v>53100</v>
      </c>
      <c r="H3701" s="49">
        <v>52600</v>
      </c>
      <c r="I3701" s="49">
        <v>54000</v>
      </c>
      <c r="J3701" s="49">
        <v>51400</v>
      </c>
      <c r="K3701" s="49">
        <v>56200</v>
      </c>
      <c r="L3701" s="49">
        <v>58200</v>
      </c>
      <c r="M3701" s="49">
        <v>57100</v>
      </c>
      <c r="N3701" s="49">
        <v>63100</v>
      </c>
      <c r="O3701" s="49">
        <v>68500</v>
      </c>
      <c r="P3701" s="49">
        <v>72000</v>
      </c>
      <c r="Q3701" s="49">
        <v>71700</v>
      </c>
      <c r="R3701" s="49">
        <v>75100</v>
      </c>
      <c r="S3701" s="49">
        <v>84500</v>
      </c>
      <c r="T3701" s="49">
        <v>78400</v>
      </c>
      <c r="U3701" s="49">
        <v>82200</v>
      </c>
      <c r="V3701" s="49">
        <v>82800</v>
      </c>
    </row>
    <row r="3702" spans="1:22" ht="15.75" customHeight="1">
      <c r="A3702" s="139" t="s">
        <v>793</v>
      </c>
      <c r="B3702" s="139" t="s">
        <v>304</v>
      </c>
      <c r="C3702" s="139" t="s">
        <v>778</v>
      </c>
      <c r="D3702" s="139" t="s">
        <v>633</v>
      </c>
      <c r="E3702" s="139" t="s">
        <v>754</v>
      </c>
      <c r="F3702" s="49">
        <v>103</v>
      </c>
      <c r="G3702" s="49">
        <v>103</v>
      </c>
      <c r="H3702" s="49">
        <v>103</v>
      </c>
      <c r="I3702" s="49">
        <v>132</v>
      </c>
      <c r="J3702" s="49">
        <v>143</v>
      </c>
      <c r="K3702" s="49">
        <v>139</v>
      </c>
      <c r="L3702" s="49">
        <v>161</v>
      </c>
      <c r="M3702" s="49">
        <v>103</v>
      </c>
      <c r="N3702" s="49">
        <v>106</v>
      </c>
      <c r="O3702" s="49">
        <v>132</v>
      </c>
      <c r="P3702" s="49">
        <v>161</v>
      </c>
      <c r="Q3702" s="49">
        <v>136</v>
      </c>
      <c r="R3702" s="49">
        <v>143</v>
      </c>
      <c r="S3702" s="49">
        <v>176</v>
      </c>
      <c r="T3702" s="49">
        <v>154</v>
      </c>
      <c r="U3702" s="49">
        <v>162</v>
      </c>
      <c r="V3702" s="49">
        <v>165</v>
      </c>
    </row>
    <row r="3703" spans="1:22" ht="15.75" customHeight="1">
      <c r="A3703" s="139" t="s">
        <v>793</v>
      </c>
      <c r="B3703" s="139" t="s">
        <v>292</v>
      </c>
      <c r="C3703" s="139" t="s">
        <v>778</v>
      </c>
      <c r="D3703" s="139" t="s">
        <v>633</v>
      </c>
      <c r="E3703" s="139" t="s">
        <v>754</v>
      </c>
      <c r="F3703" s="49">
        <v>216</v>
      </c>
      <c r="G3703" s="49">
        <v>235</v>
      </c>
      <c r="H3703" s="49">
        <v>275</v>
      </c>
      <c r="I3703" s="49">
        <v>308</v>
      </c>
      <c r="J3703" s="49">
        <v>330</v>
      </c>
      <c r="K3703" s="49">
        <v>440</v>
      </c>
      <c r="L3703" s="49">
        <v>473</v>
      </c>
      <c r="M3703" s="49">
        <v>506</v>
      </c>
      <c r="N3703" s="49">
        <v>469</v>
      </c>
      <c r="O3703" s="49">
        <v>524</v>
      </c>
      <c r="P3703" s="49">
        <v>557</v>
      </c>
      <c r="Q3703" s="49">
        <v>616</v>
      </c>
      <c r="R3703" s="49">
        <v>506</v>
      </c>
      <c r="S3703" s="49">
        <v>499</v>
      </c>
      <c r="T3703" s="49">
        <v>502</v>
      </c>
      <c r="U3703" s="49">
        <v>685</v>
      </c>
      <c r="V3703" s="49">
        <v>689</v>
      </c>
    </row>
    <row r="3704" spans="1:22" ht="15.75" customHeight="1">
      <c r="A3704" s="139" t="s">
        <v>793</v>
      </c>
      <c r="B3704" s="139" t="s">
        <v>310</v>
      </c>
      <c r="C3704" s="139" t="s">
        <v>778</v>
      </c>
      <c r="D3704" s="139" t="s">
        <v>633</v>
      </c>
      <c r="E3704" s="139" t="s">
        <v>754</v>
      </c>
      <c r="F3704" s="49">
        <v>4950</v>
      </c>
      <c r="G3704" s="49">
        <v>5160</v>
      </c>
      <c r="H3704" s="49">
        <v>5730</v>
      </c>
      <c r="I3704" s="49">
        <v>6060</v>
      </c>
      <c r="J3704" s="49">
        <v>6180</v>
      </c>
      <c r="K3704" s="49">
        <v>5870</v>
      </c>
      <c r="L3704" s="49">
        <v>6400</v>
      </c>
      <c r="M3704" s="49">
        <v>6970</v>
      </c>
      <c r="N3704" s="49">
        <v>7080</v>
      </c>
      <c r="O3704" s="49">
        <v>6850</v>
      </c>
      <c r="P3704" s="49">
        <v>6930</v>
      </c>
      <c r="Q3704" s="49">
        <v>7040</v>
      </c>
      <c r="R3704" s="49">
        <v>7070</v>
      </c>
      <c r="S3704" s="49">
        <v>6860</v>
      </c>
      <c r="T3704" s="49">
        <v>7010</v>
      </c>
      <c r="U3704" s="49">
        <v>8460</v>
      </c>
      <c r="V3704" s="49">
        <v>8920</v>
      </c>
    </row>
    <row r="3705" spans="1:22" ht="15.75" customHeight="1">
      <c r="A3705" s="139" t="s">
        <v>793</v>
      </c>
      <c r="B3705" s="139" t="s">
        <v>316</v>
      </c>
      <c r="C3705" s="139" t="s">
        <v>778</v>
      </c>
      <c r="D3705" s="139" t="s">
        <v>633</v>
      </c>
      <c r="E3705" s="139" t="s">
        <v>754</v>
      </c>
      <c r="F3705" s="49">
        <v>26500</v>
      </c>
      <c r="G3705" s="49">
        <v>26100</v>
      </c>
      <c r="H3705" s="49">
        <v>26700</v>
      </c>
      <c r="I3705" s="49">
        <v>26200</v>
      </c>
      <c r="J3705" s="49">
        <v>25700</v>
      </c>
      <c r="K3705" s="49">
        <v>26600</v>
      </c>
      <c r="L3705" s="49">
        <v>27900</v>
      </c>
      <c r="M3705" s="49">
        <v>27200</v>
      </c>
      <c r="N3705" s="49">
        <v>31000</v>
      </c>
      <c r="O3705" s="49">
        <v>30400</v>
      </c>
      <c r="P3705" s="49">
        <v>39000</v>
      </c>
      <c r="Q3705" s="49">
        <v>36400</v>
      </c>
      <c r="R3705" s="49">
        <v>36600</v>
      </c>
      <c r="S3705" s="49">
        <v>35400</v>
      </c>
      <c r="T3705" s="49">
        <v>35400</v>
      </c>
      <c r="U3705" s="49">
        <v>36600</v>
      </c>
      <c r="V3705" s="49">
        <v>37200</v>
      </c>
    </row>
    <row r="3706" spans="1:22" ht="15.75" customHeight="1">
      <c r="A3706" s="139" t="s">
        <v>793</v>
      </c>
      <c r="B3706" s="139" t="s">
        <v>318</v>
      </c>
      <c r="C3706" s="139" t="s">
        <v>778</v>
      </c>
      <c r="D3706" s="139" t="s">
        <v>633</v>
      </c>
      <c r="E3706" s="139" t="s">
        <v>754</v>
      </c>
      <c r="F3706" s="49">
        <v>6230</v>
      </c>
      <c r="G3706" s="49">
        <v>6160</v>
      </c>
      <c r="H3706" s="49">
        <v>6300</v>
      </c>
      <c r="I3706" s="49">
        <v>6930</v>
      </c>
      <c r="J3706" s="49">
        <v>6490</v>
      </c>
      <c r="K3706" s="49">
        <v>6600</v>
      </c>
      <c r="L3706" s="49">
        <v>6890</v>
      </c>
      <c r="M3706" s="49">
        <v>7260</v>
      </c>
      <c r="N3706" s="49">
        <v>7620</v>
      </c>
      <c r="O3706" s="49">
        <v>7370</v>
      </c>
      <c r="P3706" s="49">
        <v>7040</v>
      </c>
      <c r="Q3706" s="49">
        <v>6820</v>
      </c>
      <c r="R3706" s="49">
        <v>6410</v>
      </c>
      <c r="S3706" s="49">
        <v>5520</v>
      </c>
      <c r="T3706" s="49">
        <v>5700</v>
      </c>
      <c r="U3706" s="49">
        <v>5830</v>
      </c>
      <c r="V3706" s="49">
        <v>6310</v>
      </c>
    </row>
    <row r="3707" spans="1:22" ht="15.75" customHeight="1">
      <c r="A3707" s="139" t="s">
        <v>793</v>
      </c>
      <c r="B3707" s="139" t="s">
        <v>320</v>
      </c>
      <c r="C3707" s="139" t="s">
        <v>778</v>
      </c>
      <c r="D3707" s="139" t="s">
        <v>633</v>
      </c>
      <c r="E3707" s="139" t="s">
        <v>754</v>
      </c>
      <c r="F3707" s="49">
        <v>124000</v>
      </c>
      <c r="G3707" s="49">
        <v>124000</v>
      </c>
      <c r="H3707" s="49">
        <v>120000</v>
      </c>
      <c r="I3707" s="49">
        <v>122000</v>
      </c>
      <c r="J3707" s="49">
        <v>117000</v>
      </c>
      <c r="K3707" s="49">
        <v>120000</v>
      </c>
      <c r="L3707" s="49">
        <v>122000</v>
      </c>
      <c r="M3707" s="49">
        <v>123000</v>
      </c>
      <c r="N3707" s="49">
        <v>116000</v>
      </c>
      <c r="O3707" s="49">
        <v>107000</v>
      </c>
      <c r="P3707" s="49">
        <v>112000</v>
      </c>
      <c r="Q3707" s="49">
        <v>106000</v>
      </c>
      <c r="R3707" s="49">
        <v>101000</v>
      </c>
      <c r="S3707" s="49">
        <v>98200</v>
      </c>
      <c r="T3707" s="49">
        <v>95800</v>
      </c>
      <c r="U3707" s="49">
        <v>99200</v>
      </c>
      <c r="V3707" s="49">
        <v>101000</v>
      </c>
    </row>
    <row r="3708" spans="1:22" ht="15.75" customHeight="1">
      <c r="A3708" s="139" t="s">
        <v>793</v>
      </c>
      <c r="B3708" s="139" t="s">
        <v>355</v>
      </c>
      <c r="C3708" s="139" t="s">
        <v>778</v>
      </c>
      <c r="D3708" s="139" t="s">
        <v>633</v>
      </c>
      <c r="E3708" s="139" t="s">
        <v>754</v>
      </c>
      <c r="F3708" s="49">
        <v>816000</v>
      </c>
      <c r="G3708" s="49">
        <v>841000</v>
      </c>
      <c r="H3708" s="49">
        <v>818000</v>
      </c>
      <c r="I3708" s="49">
        <v>810000</v>
      </c>
      <c r="J3708" s="49">
        <v>805000</v>
      </c>
      <c r="K3708" s="49">
        <v>785000</v>
      </c>
      <c r="L3708" s="49">
        <v>804000</v>
      </c>
      <c r="M3708" s="49">
        <v>768000</v>
      </c>
      <c r="N3708" s="49">
        <v>768000</v>
      </c>
      <c r="O3708" s="49">
        <v>711000</v>
      </c>
      <c r="P3708" s="49">
        <v>750000</v>
      </c>
      <c r="Q3708" s="49">
        <v>722000</v>
      </c>
      <c r="R3708" s="49">
        <v>730000</v>
      </c>
      <c r="S3708" s="49">
        <v>744000</v>
      </c>
      <c r="T3708" s="49">
        <v>706000</v>
      </c>
      <c r="U3708" s="49">
        <v>710000</v>
      </c>
      <c r="V3708" s="49">
        <v>721000</v>
      </c>
    </row>
    <row r="3709" spans="1:22" ht="15.75" customHeight="1">
      <c r="A3709" s="139" t="s">
        <v>793</v>
      </c>
      <c r="B3709" s="139" t="s">
        <v>324</v>
      </c>
      <c r="C3709" s="139" t="s">
        <v>778</v>
      </c>
      <c r="D3709" s="139" t="s">
        <v>633</v>
      </c>
      <c r="E3709" s="139" t="s">
        <v>754</v>
      </c>
      <c r="F3709" s="49">
        <v>341</v>
      </c>
      <c r="G3709" s="49">
        <v>367</v>
      </c>
      <c r="H3709" s="49">
        <v>400</v>
      </c>
      <c r="I3709" s="49">
        <v>422</v>
      </c>
      <c r="J3709" s="49">
        <v>408</v>
      </c>
      <c r="K3709" s="49">
        <v>416</v>
      </c>
      <c r="L3709" s="49">
        <v>412</v>
      </c>
      <c r="M3709" s="49">
        <v>463</v>
      </c>
      <c r="N3709" s="49">
        <v>500</v>
      </c>
      <c r="O3709" s="49">
        <v>463</v>
      </c>
      <c r="P3709" s="49">
        <v>518</v>
      </c>
      <c r="Q3709" s="49">
        <v>474</v>
      </c>
      <c r="R3709" s="49">
        <v>518</v>
      </c>
      <c r="S3709" s="49">
        <v>537</v>
      </c>
      <c r="T3709" s="49">
        <v>548</v>
      </c>
      <c r="U3709" s="49">
        <v>568</v>
      </c>
      <c r="V3709" s="49">
        <v>588</v>
      </c>
    </row>
    <row r="3710" spans="1:22" ht="15.75" customHeight="1">
      <c r="A3710" s="139" t="s">
        <v>793</v>
      </c>
      <c r="B3710" s="139" t="s">
        <v>326</v>
      </c>
      <c r="C3710" s="139" t="s">
        <v>778</v>
      </c>
      <c r="D3710" s="139" t="s">
        <v>633</v>
      </c>
      <c r="E3710" s="139" t="s">
        <v>754</v>
      </c>
      <c r="F3710" s="49">
        <v>103</v>
      </c>
      <c r="G3710" s="49">
        <v>110</v>
      </c>
      <c r="H3710" s="49">
        <v>103</v>
      </c>
      <c r="I3710" s="49">
        <v>118</v>
      </c>
      <c r="J3710" s="49">
        <v>114</v>
      </c>
      <c r="K3710" s="49">
        <v>118</v>
      </c>
      <c r="L3710" s="49">
        <v>114</v>
      </c>
      <c r="M3710" s="49">
        <v>154</v>
      </c>
      <c r="N3710" s="49">
        <v>132</v>
      </c>
      <c r="O3710" s="49">
        <v>132</v>
      </c>
      <c r="P3710" s="49">
        <v>139</v>
      </c>
      <c r="Q3710" s="49">
        <v>128</v>
      </c>
      <c r="R3710" s="49">
        <v>136</v>
      </c>
      <c r="S3710" s="49">
        <v>132</v>
      </c>
      <c r="T3710" s="49">
        <v>136</v>
      </c>
      <c r="U3710" s="49">
        <v>141</v>
      </c>
      <c r="V3710" s="49">
        <v>143</v>
      </c>
    </row>
    <row r="3711" spans="1:22" ht="15.75" customHeight="1">
      <c r="A3711" s="139" t="s">
        <v>793</v>
      </c>
      <c r="B3711" s="139" t="s">
        <v>322</v>
      </c>
      <c r="C3711" s="139" t="s">
        <v>778</v>
      </c>
      <c r="D3711" s="139" t="s">
        <v>633</v>
      </c>
      <c r="E3711" s="139" t="s">
        <v>754</v>
      </c>
      <c r="F3711" s="49">
        <v>52300</v>
      </c>
      <c r="G3711" s="49">
        <v>54000</v>
      </c>
      <c r="H3711" s="49">
        <v>52900</v>
      </c>
      <c r="I3711" s="49">
        <v>56900</v>
      </c>
      <c r="J3711" s="49">
        <v>51600</v>
      </c>
      <c r="K3711" s="49">
        <v>47900</v>
      </c>
      <c r="L3711" s="49">
        <v>55300</v>
      </c>
      <c r="M3711" s="49">
        <v>50700</v>
      </c>
      <c r="N3711" s="49">
        <v>47300</v>
      </c>
      <c r="O3711" s="49">
        <v>45100</v>
      </c>
      <c r="P3711" s="49">
        <v>47500</v>
      </c>
      <c r="Q3711" s="49">
        <v>41300</v>
      </c>
      <c r="R3711" s="49">
        <v>36900</v>
      </c>
      <c r="S3711" s="49">
        <v>39100</v>
      </c>
      <c r="T3711" s="49">
        <v>33900</v>
      </c>
      <c r="U3711" s="49">
        <v>31100</v>
      </c>
      <c r="V3711" s="49">
        <v>33000</v>
      </c>
    </row>
    <row r="3712" spans="1:22" ht="15.75" customHeight="1">
      <c r="A3712" s="139" t="s">
        <v>793</v>
      </c>
      <c r="B3712" s="139" t="s">
        <v>328</v>
      </c>
      <c r="C3712" s="139" t="s">
        <v>778</v>
      </c>
      <c r="D3712" s="139" t="s">
        <v>633</v>
      </c>
      <c r="E3712" s="139" t="s">
        <v>754</v>
      </c>
      <c r="F3712" s="49">
        <v>18500</v>
      </c>
      <c r="G3712" s="49">
        <v>18400</v>
      </c>
      <c r="H3712" s="49">
        <v>19800</v>
      </c>
      <c r="I3712" s="49">
        <v>20100</v>
      </c>
      <c r="J3712" s="49">
        <v>17000</v>
      </c>
      <c r="K3712" s="49">
        <v>17300</v>
      </c>
      <c r="L3712" s="49">
        <v>17900</v>
      </c>
      <c r="M3712" s="49">
        <v>19100</v>
      </c>
      <c r="N3712" s="49">
        <v>18600</v>
      </c>
      <c r="O3712" s="49">
        <v>18300</v>
      </c>
      <c r="P3712" s="49">
        <v>19000</v>
      </c>
      <c r="Q3712" s="49">
        <v>19200</v>
      </c>
      <c r="R3712" s="49">
        <v>20100</v>
      </c>
      <c r="S3712" s="49">
        <v>19300</v>
      </c>
      <c r="T3712" s="49">
        <v>19400</v>
      </c>
      <c r="U3712" s="49">
        <v>20000</v>
      </c>
      <c r="V3712" s="49">
        <v>20400</v>
      </c>
    </row>
    <row r="3713" spans="1:22" ht="15.75" customHeight="1">
      <c r="A3713" s="139" t="s">
        <v>793</v>
      </c>
      <c r="B3713" s="139" t="s">
        <v>229</v>
      </c>
      <c r="C3713" s="139" t="s">
        <v>778</v>
      </c>
      <c r="D3713" s="139" t="s">
        <v>633</v>
      </c>
      <c r="E3713" s="139" t="s">
        <v>754</v>
      </c>
      <c r="F3713" s="49">
        <v>84100</v>
      </c>
      <c r="G3713" s="49">
        <v>80500</v>
      </c>
      <c r="H3713" s="49">
        <v>85800</v>
      </c>
      <c r="I3713" s="49">
        <v>87500</v>
      </c>
      <c r="J3713" s="49">
        <v>83400</v>
      </c>
      <c r="K3713" s="49">
        <v>101000</v>
      </c>
      <c r="L3713" s="49">
        <v>94100</v>
      </c>
      <c r="M3713" s="49">
        <v>102000</v>
      </c>
      <c r="N3713" s="49">
        <v>102000</v>
      </c>
      <c r="O3713" s="49">
        <v>112000</v>
      </c>
      <c r="P3713" s="49">
        <v>110000</v>
      </c>
      <c r="Q3713" s="49">
        <v>112000</v>
      </c>
      <c r="R3713" s="49">
        <v>121000</v>
      </c>
      <c r="S3713" s="49">
        <v>126000</v>
      </c>
      <c r="T3713" s="49">
        <v>135000</v>
      </c>
      <c r="U3713" s="49">
        <v>140000</v>
      </c>
      <c r="V3713" s="49">
        <v>140000</v>
      </c>
    </row>
    <row r="3714" spans="1:22" ht="15.75" customHeight="1">
      <c r="A3714" s="139" t="s">
        <v>793</v>
      </c>
      <c r="B3714" s="139" t="s">
        <v>762</v>
      </c>
      <c r="C3714" s="139" t="s">
        <v>778</v>
      </c>
      <c r="D3714" s="139" t="s">
        <v>633</v>
      </c>
      <c r="E3714" s="139" t="s">
        <v>754</v>
      </c>
      <c r="F3714" s="49">
        <v>23300000</v>
      </c>
      <c r="G3714" s="49">
        <v>23400000</v>
      </c>
      <c r="H3714" s="49">
        <v>23900000</v>
      </c>
      <c r="I3714" s="49">
        <v>25100000</v>
      </c>
      <c r="J3714" s="49">
        <v>26300000</v>
      </c>
      <c r="K3714" s="49">
        <v>27100000</v>
      </c>
      <c r="L3714" s="49">
        <v>27900000</v>
      </c>
      <c r="M3714" s="49">
        <v>28700000</v>
      </c>
      <c r="N3714" s="49">
        <v>29500000</v>
      </c>
      <c r="O3714" s="49">
        <v>29100000</v>
      </c>
      <c r="P3714" s="49">
        <v>30500000</v>
      </c>
      <c r="Q3714" s="49">
        <v>31600000</v>
      </c>
      <c r="R3714" s="49">
        <v>32200000</v>
      </c>
      <c r="S3714" s="49">
        <v>32100000</v>
      </c>
      <c r="T3714" s="49">
        <v>32300000</v>
      </c>
      <c r="U3714" s="49">
        <v>32300000</v>
      </c>
      <c r="V3714" s="49">
        <v>32500000</v>
      </c>
    </row>
    <row r="3715" spans="1:22" ht="15.75" customHeight="1">
      <c r="A3715" s="139" t="s">
        <v>793</v>
      </c>
      <c r="B3715" s="139" t="s">
        <v>330</v>
      </c>
      <c r="C3715" s="139" t="s">
        <v>778</v>
      </c>
      <c r="D3715" s="139" t="s">
        <v>633</v>
      </c>
      <c r="E3715" s="139" t="s">
        <v>754</v>
      </c>
      <c r="F3715" s="49">
        <v>19300</v>
      </c>
      <c r="G3715" s="49">
        <v>21700</v>
      </c>
      <c r="H3715" s="49">
        <v>23500</v>
      </c>
      <c r="I3715" s="49">
        <v>25400</v>
      </c>
      <c r="J3715" s="49">
        <v>27300</v>
      </c>
      <c r="K3715" s="49">
        <v>28400</v>
      </c>
      <c r="L3715" s="49">
        <v>26800</v>
      </c>
      <c r="M3715" s="49">
        <v>29700</v>
      </c>
      <c r="N3715" s="49">
        <v>31100</v>
      </c>
      <c r="O3715" s="49">
        <v>33400</v>
      </c>
      <c r="P3715" s="49">
        <v>33800</v>
      </c>
      <c r="Q3715" s="49">
        <v>35800</v>
      </c>
      <c r="R3715" s="49">
        <v>35100</v>
      </c>
      <c r="S3715" s="49">
        <v>37700</v>
      </c>
      <c r="T3715" s="49">
        <v>40600</v>
      </c>
      <c r="U3715" s="49">
        <v>39400</v>
      </c>
      <c r="V3715" s="49">
        <v>37100</v>
      </c>
    </row>
    <row r="3716" spans="1:22" ht="15.75" customHeight="1">
      <c r="A3716" s="139" t="s">
        <v>793</v>
      </c>
      <c r="B3716" s="139" t="s">
        <v>332</v>
      </c>
      <c r="C3716" s="139" t="s">
        <v>778</v>
      </c>
      <c r="D3716" s="139" t="s">
        <v>633</v>
      </c>
      <c r="E3716" s="139" t="s">
        <v>754</v>
      </c>
      <c r="F3716" s="49">
        <v>130000</v>
      </c>
      <c r="G3716" s="49">
        <v>113000</v>
      </c>
      <c r="H3716" s="49">
        <v>113000</v>
      </c>
      <c r="I3716" s="49">
        <v>135000</v>
      </c>
      <c r="J3716" s="49">
        <v>137000</v>
      </c>
      <c r="K3716" s="49">
        <v>151000</v>
      </c>
      <c r="L3716" s="49">
        <v>161000</v>
      </c>
      <c r="M3716" s="49">
        <v>169000</v>
      </c>
      <c r="N3716" s="49">
        <v>179000</v>
      </c>
      <c r="O3716" s="49">
        <v>183000</v>
      </c>
      <c r="P3716" s="49">
        <v>181000</v>
      </c>
      <c r="Q3716" s="49">
        <v>196000</v>
      </c>
      <c r="R3716" s="49">
        <v>190000</v>
      </c>
      <c r="S3716" s="49">
        <v>188000</v>
      </c>
      <c r="T3716" s="49">
        <v>177000</v>
      </c>
      <c r="U3716" s="49">
        <v>180000</v>
      </c>
      <c r="V3716" s="49">
        <v>187000</v>
      </c>
    </row>
    <row r="3717" spans="1:22" ht="15.75" customHeight="1">
      <c r="A3717" s="139" t="s">
        <v>793</v>
      </c>
      <c r="B3717" s="139" t="s">
        <v>338</v>
      </c>
      <c r="C3717" s="139" t="s">
        <v>778</v>
      </c>
      <c r="D3717" s="139" t="s">
        <v>633</v>
      </c>
      <c r="E3717" s="139" t="s">
        <v>754</v>
      </c>
      <c r="F3717" s="49">
        <v>587</v>
      </c>
      <c r="G3717" s="49">
        <v>609</v>
      </c>
      <c r="H3717" s="49">
        <v>583</v>
      </c>
      <c r="I3717" s="49">
        <v>704</v>
      </c>
      <c r="J3717" s="49">
        <v>748</v>
      </c>
      <c r="K3717" s="49">
        <v>744</v>
      </c>
      <c r="L3717" s="49">
        <v>539</v>
      </c>
      <c r="M3717" s="49">
        <v>557</v>
      </c>
      <c r="N3717" s="49">
        <v>392</v>
      </c>
      <c r="O3717" s="49">
        <v>491</v>
      </c>
      <c r="P3717" s="49">
        <v>491</v>
      </c>
      <c r="Q3717" s="49">
        <v>499</v>
      </c>
      <c r="R3717" s="49">
        <v>532</v>
      </c>
      <c r="S3717" s="49">
        <v>539</v>
      </c>
      <c r="T3717" s="49">
        <v>546</v>
      </c>
      <c r="U3717" s="49">
        <v>567</v>
      </c>
      <c r="V3717" s="49">
        <v>586</v>
      </c>
    </row>
    <row r="3718" spans="1:22" ht="15.75" customHeight="1">
      <c r="A3718" s="139" t="s">
        <v>793</v>
      </c>
      <c r="B3718" s="139" t="s">
        <v>552</v>
      </c>
      <c r="C3718" s="139" t="s">
        <v>778</v>
      </c>
      <c r="D3718" s="139" t="s">
        <v>633</v>
      </c>
      <c r="E3718" s="139" t="s">
        <v>754</v>
      </c>
      <c r="F3718" s="49">
        <v>278000</v>
      </c>
      <c r="G3718" s="49">
        <v>279000</v>
      </c>
      <c r="H3718" s="49">
        <v>295000</v>
      </c>
      <c r="I3718" s="49">
        <v>301000</v>
      </c>
      <c r="J3718" s="49">
        <v>318000</v>
      </c>
      <c r="K3718" s="49">
        <v>330000</v>
      </c>
      <c r="L3718" s="49">
        <v>324000</v>
      </c>
      <c r="M3718" s="49">
        <v>332000</v>
      </c>
      <c r="N3718" s="49">
        <v>309000</v>
      </c>
      <c r="O3718" s="49">
        <v>274000</v>
      </c>
      <c r="P3718" s="49">
        <v>258000</v>
      </c>
      <c r="Q3718" s="49">
        <v>261000</v>
      </c>
      <c r="R3718" s="49">
        <v>258000</v>
      </c>
      <c r="S3718" s="49">
        <v>230000</v>
      </c>
      <c r="T3718" s="49">
        <v>227000</v>
      </c>
      <c r="U3718" s="49">
        <v>240000</v>
      </c>
      <c r="V3718" s="49">
        <v>235000</v>
      </c>
    </row>
    <row r="3719" spans="1:22" ht="15.75" customHeight="1">
      <c r="A3719" s="139" t="s">
        <v>793</v>
      </c>
      <c r="B3719" s="139" t="s">
        <v>340</v>
      </c>
      <c r="C3719" s="139" t="s">
        <v>778</v>
      </c>
      <c r="D3719" s="139" t="s">
        <v>633</v>
      </c>
      <c r="E3719" s="139" t="s">
        <v>754</v>
      </c>
      <c r="F3719" s="49">
        <v>15200</v>
      </c>
      <c r="G3719" s="49">
        <v>16000</v>
      </c>
      <c r="H3719" s="49">
        <v>15300</v>
      </c>
      <c r="I3719" s="49">
        <v>17500</v>
      </c>
      <c r="J3719" s="49">
        <v>17700</v>
      </c>
      <c r="K3719" s="49">
        <v>17100</v>
      </c>
      <c r="L3719" s="49">
        <v>16100</v>
      </c>
      <c r="M3719" s="49">
        <v>19200</v>
      </c>
      <c r="N3719" s="49">
        <v>18000</v>
      </c>
      <c r="O3719" s="49">
        <v>15300</v>
      </c>
      <c r="P3719" s="49">
        <v>18200</v>
      </c>
      <c r="Q3719" s="49">
        <v>19400</v>
      </c>
      <c r="R3719" s="49">
        <v>18300</v>
      </c>
      <c r="S3719" s="49">
        <v>20500</v>
      </c>
      <c r="T3719" s="49">
        <v>20200</v>
      </c>
      <c r="U3719" s="49">
        <v>18900</v>
      </c>
      <c r="V3719" s="49">
        <v>18600</v>
      </c>
    </row>
    <row r="3720" spans="1:22" ht="15.75" customHeight="1">
      <c r="A3720" s="139" t="s">
        <v>793</v>
      </c>
      <c r="B3720" s="139" t="s">
        <v>342</v>
      </c>
      <c r="C3720" s="139" t="s">
        <v>778</v>
      </c>
      <c r="D3720" s="139" t="s">
        <v>633</v>
      </c>
      <c r="E3720" s="139" t="s">
        <v>754</v>
      </c>
      <c r="F3720" s="49">
        <v>3110</v>
      </c>
      <c r="G3720" s="49">
        <v>3910</v>
      </c>
      <c r="H3720" s="49">
        <v>4070</v>
      </c>
      <c r="I3720" s="49">
        <v>4420</v>
      </c>
      <c r="J3720" s="49">
        <v>4640</v>
      </c>
      <c r="K3720" s="49">
        <v>4340</v>
      </c>
      <c r="L3720" s="49">
        <v>4640</v>
      </c>
      <c r="M3720" s="49">
        <v>5200</v>
      </c>
      <c r="N3720" s="49">
        <v>5670</v>
      </c>
      <c r="O3720" s="49">
        <v>5790</v>
      </c>
      <c r="P3720" s="49">
        <v>5770</v>
      </c>
      <c r="Q3720" s="49">
        <v>6690</v>
      </c>
      <c r="R3720" s="49">
        <v>6820</v>
      </c>
      <c r="S3720" s="49">
        <v>8140</v>
      </c>
      <c r="T3720" s="49">
        <v>8910</v>
      </c>
      <c r="U3720" s="49">
        <v>9240</v>
      </c>
      <c r="V3720" s="49">
        <v>9550</v>
      </c>
    </row>
    <row r="3721" spans="1:22" ht="15.75" customHeight="1">
      <c r="A3721" s="139" t="s">
        <v>793</v>
      </c>
      <c r="B3721" s="139" t="s">
        <v>763</v>
      </c>
      <c r="C3721" s="139" t="s">
        <v>778</v>
      </c>
      <c r="D3721" s="139" t="s">
        <v>633</v>
      </c>
      <c r="E3721" s="139" t="s">
        <v>754</v>
      </c>
      <c r="F3721" s="49">
        <v>3840000</v>
      </c>
      <c r="G3721" s="49">
        <v>3920000</v>
      </c>
      <c r="H3721" s="49">
        <v>3900000</v>
      </c>
      <c r="I3721" s="49">
        <v>3970000</v>
      </c>
      <c r="J3721" s="49">
        <v>3970000</v>
      </c>
      <c r="K3721" s="49">
        <v>3950000</v>
      </c>
      <c r="L3721" s="49">
        <v>3980000</v>
      </c>
      <c r="M3721" s="49">
        <v>3910000</v>
      </c>
      <c r="N3721" s="49">
        <v>3830000</v>
      </c>
      <c r="O3721" s="49">
        <v>3540000</v>
      </c>
      <c r="P3721" s="49">
        <v>3660000</v>
      </c>
      <c r="Q3721" s="49">
        <v>3510000</v>
      </c>
      <c r="R3721" s="49">
        <v>3450000</v>
      </c>
      <c r="S3721" s="49">
        <v>3380000</v>
      </c>
      <c r="T3721" s="49">
        <v>3200000</v>
      </c>
      <c r="U3721" s="49">
        <v>3230000</v>
      </c>
      <c r="V3721" s="49">
        <v>3240000</v>
      </c>
    </row>
    <row r="3722" spans="1:22" ht="15.75" customHeight="1">
      <c r="A3722" s="139" t="s">
        <v>793</v>
      </c>
      <c r="B3722" s="139" t="s">
        <v>346</v>
      </c>
      <c r="C3722" s="139" t="s">
        <v>778</v>
      </c>
      <c r="D3722" s="139" t="s">
        <v>633</v>
      </c>
      <c r="E3722" s="139" t="s">
        <v>754</v>
      </c>
      <c r="F3722" s="49">
        <v>52100</v>
      </c>
      <c r="G3722" s="49">
        <v>56800</v>
      </c>
      <c r="H3722" s="49">
        <v>61500</v>
      </c>
      <c r="I3722" s="49">
        <v>68800</v>
      </c>
      <c r="J3722" s="49">
        <v>66800</v>
      </c>
      <c r="K3722" s="49">
        <v>54400</v>
      </c>
      <c r="L3722" s="49">
        <v>65700</v>
      </c>
      <c r="M3722" s="49">
        <v>63500</v>
      </c>
      <c r="N3722" s="49">
        <v>56100</v>
      </c>
      <c r="O3722" s="49">
        <v>53000</v>
      </c>
      <c r="P3722" s="49">
        <v>61900</v>
      </c>
      <c r="Q3722" s="49">
        <v>56400</v>
      </c>
      <c r="R3722" s="49">
        <v>48700</v>
      </c>
      <c r="S3722" s="49">
        <v>46900</v>
      </c>
      <c r="T3722" s="49">
        <v>47000</v>
      </c>
      <c r="U3722" s="49">
        <v>45500</v>
      </c>
      <c r="V3722" s="49">
        <v>48100</v>
      </c>
    </row>
    <row r="3723" spans="1:22" ht="15.75" customHeight="1">
      <c r="A3723" s="139" t="s">
        <v>793</v>
      </c>
      <c r="B3723" s="139" t="s">
        <v>344</v>
      </c>
      <c r="C3723" s="139" t="s">
        <v>778</v>
      </c>
      <c r="D3723" s="139" t="s">
        <v>633</v>
      </c>
      <c r="E3723" s="139" t="s">
        <v>754</v>
      </c>
      <c r="F3723" s="49">
        <v>792</v>
      </c>
      <c r="G3723" s="49">
        <v>1010</v>
      </c>
      <c r="H3723" s="49">
        <v>836</v>
      </c>
      <c r="I3723" s="49">
        <v>990</v>
      </c>
      <c r="J3723" s="49">
        <v>1290</v>
      </c>
      <c r="K3723" s="49">
        <v>1030</v>
      </c>
      <c r="L3723" s="49">
        <v>1150</v>
      </c>
      <c r="M3723" s="49">
        <v>1090</v>
      </c>
      <c r="N3723" s="49">
        <v>825</v>
      </c>
      <c r="O3723" s="49">
        <v>737</v>
      </c>
      <c r="P3723" s="49">
        <v>1140</v>
      </c>
      <c r="Q3723" s="49">
        <v>1000</v>
      </c>
      <c r="R3723" s="49">
        <v>986</v>
      </c>
      <c r="S3723" s="49">
        <v>1060</v>
      </c>
      <c r="T3723" s="49">
        <v>1220</v>
      </c>
      <c r="U3723" s="49">
        <v>1300</v>
      </c>
      <c r="V3723" s="49">
        <v>1540</v>
      </c>
    </row>
    <row r="3724" spans="1:22" ht="15.75" customHeight="1">
      <c r="A3724" s="139" t="s">
        <v>793</v>
      </c>
      <c r="B3724" s="139" t="s">
        <v>348</v>
      </c>
      <c r="C3724" s="139" t="s">
        <v>778</v>
      </c>
      <c r="D3724" s="139" t="s">
        <v>633</v>
      </c>
      <c r="E3724" s="139" t="s">
        <v>754</v>
      </c>
      <c r="F3724" s="49">
        <v>363000</v>
      </c>
      <c r="G3724" s="49">
        <v>380000</v>
      </c>
      <c r="H3724" s="49">
        <v>379000</v>
      </c>
      <c r="I3724" s="49">
        <v>384000</v>
      </c>
      <c r="J3724" s="49">
        <v>386000</v>
      </c>
      <c r="K3724" s="49">
        <v>389000</v>
      </c>
      <c r="L3724" s="49">
        <v>377000</v>
      </c>
      <c r="M3724" s="49">
        <v>372000</v>
      </c>
      <c r="N3724" s="49">
        <v>370000</v>
      </c>
      <c r="O3724" s="49">
        <v>357000</v>
      </c>
      <c r="P3724" s="49">
        <v>359000</v>
      </c>
      <c r="Q3724" s="49">
        <v>338000</v>
      </c>
      <c r="R3724" s="49">
        <v>340000</v>
      </c>
      <c r="S3724" s="49">
        <v>341000</v>
      </c>
      <c r="T3724" s="49">
        <v>311000</v>
      </c>
      <c r="U3724" s="49">
        <v>316000</v>
      </c>
      <c r="V3724" s="49">
        <v>322000</v>
      </c>
    </row>
    <row r="3725" spans="1:22" ht="15.75" customHeight="1">
      <c r="A3725" s="139" t="s">
        <v>793</v>
      </c>
      <c r="B3725" s="139" t="s">
        <v>452</v>
      </c>
      <c r="C3725" s="139" t="s">
        <v>778</v>
      </c>
      <c r="D3725" s="139" t="s">
        <v>633</v>
      </c>
      <c r="E3725" s="139" t="s">
        <v>754</v>
      </c>
      <c r="F3725" s="49">
        <v>125</v>
      </c>
      <c r="G3725" s="49">
        <v>169</v>
      </c>
      <c r="H3725" s="49">
        <v>143</v>
      </c>
      <c r="I3725" s="49">
        <v>143</v>
      </c>
      <c r="J3725" s="49">
        <v>143</v>
      </c>
      <c r="K3725" s="49">
        <v>121</v>
      </c>
      <c r="L3725" s="49">
        <v>121</v>
      </c>
      <c r="M3725" s="49">
        <v>139</v>
      </c>
      <c r="N3725" s="49">
        <v>117</v>
      </c>
      <c r="O3725" s="49">
        <v>161</v>
      </c>
      <c r="P3725" s="49">
        <v>114</v>
      </c>
      <c r="Q3725" s="49">
        <v>121</v>
      </c>
      <c r="R3725" s="49">
        <v>136</v>
      </c>
      <c r="S3725" s="49">
        <v>143</v>
      </c>
      <c r="T3725" s="49">
        <v>150</v>
      </c>
      <c r="U3725" s="49">
        <v>160</v>
      </c>
      <c r="V3725" s="49">
        <v>189</v>
      </c>
    </row>
    <row r="3726" spans="1:22" ht="15.75" customHeight="1">
      <c r="A3726" s="139" t="s">
        <v>793</v>
      </c>
      <c r="B3726" s="139" t="s">
        <v>350</v>
      </c>
      <c r="C3726" s="139" t="s">
        <v>778</v>
      </c>
      <c r="D3726" s="139" t="s">
        <v>633</v>
      </c>
      <c r="E3726" s="139" t="s">
        <v>754</v>
      </c>
      <c r="F3726" s="49">
        <v>4590</v>
      </c>
      <c r="G3726" s="49">
        <v>4680</v>
      </c>
      <c r="H3726" s="49">
        <v>4440</v>
      </c>
      <c r="I3726" s="49">
        <v>4510</v>
      </c>
      <c r="J3726" s="49">
        <v>4560</v>
      </c>
      <c r="K3726" s="49">
        <v>4760</v>
      </c>
      <c r="L3726" s="49">
        <v>4040</v>
      </c>
      <c r="M3726" s="49">
        <v>4000</v>
      </c>
      <c r="N3726" s="49">
        <v>4060</v>
      </c>
      <c r="O3726" s="49">
        <v>4120</v>
      </c>
      <c r="P3726" s="49">
        <v>4700</v>
      </c>
      <c r="Q3726" s="49">
        <v>4850</v>
      </c>
      <c r="R3726" s="49">
        <v>5010</v>
      </c>
      <c r="S3726" s="49">
        <v>5200</v>
      </c>
      <c r="T3726" s="49">
        <v>5040</v>
      </c>
      <c r="U3726" s="49">
        <v>4970</v>
      </c>
      <c r="V3726" s="49">
        <v>5010</v>
      </c>
    </row>
    <row r="3727" spans="1:22" ht="15.75" customHeight="1">
      <c r="A3727" s="139" t="s">
        <v>793</v>
      </c>
      <c r="B3727" s="139" t="s">
        <v>596</v>
      </c>
      <c r="C3727" s="139" t="s">
        <v>778</v>
      </c>
      <c r="D3727" s="139" t="s">
        <v>633</v>
      </c>
      <c r="E3727" s="139" t="s">
        <v>754</v>
      </c>
      <c r="F3727" s="49">
        <v>539000</v>
      </c>
      <c r="G3727" s="49">
        <v>543000</v>
      </c>
      <c r="H3727" s="49">
        <v>525000</v>
      </c>
      <c r="I3727" s="49">
        <v>536000</v>
      </c>
      <c r="J3727" s="49">
        <v>536000</v>
      </c>
      <c r="K3727" s="49">
        <v>540000</v>
      </c>
      <c r="L3727" s="49">
        <v>539000</v>
      </c>
      <c r="M3727" s="49">
        <v>527000</v>
      </c>
      <c r="N3727" s="49">
        <v>520000</v>
      </c>
      <c r="O3727" s="49">
        <v>471000</v>
      </c>
      <c r="P3727" s="49">
        <v>493000</v>
      </c>
      <c r="Q3727" s="49">
        <v>447000</v>
      </c>
      <c r="R3727" s="49">
        <v>468000</v>
      </c>
      <c r="S3727" s="49">
        <v>457000</v>
      </c>
      <c r="T3727" s="49">
        <v>419000</v>
      </c>
      <c r="U3727" s="49">
        <v>401000</v>
      </c>
      <c r="V3727" s="49">
        <v>378000</v>
      </c>
    </row>
    <row r="3728" spans="1:22" ht="15.75" customHeight="1">
      <c r="A3728" s="139" t="s">
        <v>793</v>
      </c>
      <c r="B3728" s="139" t="s">
        <v>353</v>
      </c>
      <c r="C3728" s="139" t="s">
        <v>778</v>
      </c>
      <c r="D3728" s="139" t="s">
        <v>633</v>
      </c>
      <c r="E3728" s="139" t="s">
        <v>754</v>
      </c>
      <c r="F3728" s="49">
        <v>4360</v>
      </c>
      <c r="G3728" s="49">
        <v>3600</v>
      </c>
      <c r="H3728" s="49">
        <v>3220</v>
      </c>
      <c r="I3728" s="49">
        <v>3600</v>
      </c>
      <c r="J3728" s="49">
        <v>4110</v>
      </c>
      <c r="K3728" s="49">
        <v>4840</v>
      </c>
      <c r="L3728" s="49">
        <v>5930</v>
      </c>
      <c r="M3728" s="49">
        <v>6200</v>
      </c>
      <c r="N3728" s="49">
        <v>4940</v>
      </c>
      <c r="O3728" s="49">
        <v>5800</v>
      </c>
      <c r="P3728" s="49">
        <v>5890</v>
      </c>
      <c r="Q3728" s="49">
        <v>7220</v>
      </c>
      <c r="R3728" s="49">
        <v>7670</v>
      </c>
      <c r="S3728" s="49">
        <v>7050</v>
      </c>
      <c r="T3728" s="49">
        <v>8170</v>
      </c>
      <c r="U3728" s="49">
        <v>6470</v>
      </c>
      <c r="V3728" s="49">
        <v>6800</v>
      </c>
    </row>
    <row r="3729" spans="1:22" ht="15.75" customHeight="1">
      <c r="A3729" s="139" t="s">
        <v>793</v>
      </c>
      <c r="B3729" s="139" t="s">
        <v>357</v>
      </c>
      <c r="C3729" s="139" t="s">
        <v>778</v>
      </c>
      <c r="D3729" s="139" t="s">
        <v>633</v>
      </c>
      <c r="E3729" s="139" t="s">
        <v>754</v>
      </c>
      <c r="F3729" s="49">
        <v>5320</v>
      </c>
      <c r="G3729" s="49">
        <v>5970</v>
      </c>
      <c r="H3729" s="49">
        <v>6490</v>
      </c>
      <c r="I3729" s="49">
        <v>6700</v>
      </c>
      <c r="J3729" s="49">
        <v>6460</v>
      </c>
      <c r="K3729" s="49">
        <v>6120</v>
      </c>
      <c r="L3729" s="49">
        <v>8530</v>
      </c>
      <c r="M3729" s="49">
        <v>8990</v>
      </c>
      <c r="N3729" s="49">
        <v>8330</v>
      </c>
      <c r="O3729" s="49">
        <v>6880</v>
      </c>
      <c r="P3729" s="49">
        <v>9170</v>
      </c>
      <c r="Q3729" s="49">
        <v>9370</v>
      </c>
      <c r="R3729" s="49">
        <v>10800</v>
      </c>
      <c r="S3729" s="49">
        <v>13500</v>
      </c>
      <c r="T3729" s="49">
        <v>13400</v>
      </c>
      <c r="U3729" s="49">
        <v>12700</v>
      </c>
      <c r="V3729" s="49">
        <v>12800</v>
      </c>
    </row>
    <row r="3730" spans="1:22" ht="15.75" customHeight="1">
      <c r="A3730" s="139" t="s">
        <v>793</v>
      </c>
      <c r="B3730" s="139" t="s">
        <v>365</v>
      </c>
      <c r="C3730" s="139" t="s">
        <v>778</v>
      </c>
      <c r="D3730" s="139" t="s">
        <v>633</v>
      </c>
      <c r="E3730" s="139" t="s">
        <v>754</v>
      </c>
      <c r="F3730" s="49">
        <v>1490</v>
      </c>
      <c r="G3730" s="49">
        <v>1560</v>
      </c>
      <c r="H3730" s="49">
        <v>1620</v>
      </c>
      <c r="I3730" s="49">
        <v>1700</v>
      </c>
      <c r="J3730" s="49">
        <v>1760</v>
      </c>
      <c r="K3730" s="49">
        <v>1830</v>
      </c>
      <c r="L3730" s="49">
        <v>1890</v>
      </c>
      <c r="M3730" s="49">
        <v>1970</v>
      </c>
      <c r="N3730" s="49">
        <v>2000</v>
      </c>
      <c r="O3730" s="49">
        <v>2110</v>
      </c>
      <c r="P3730" s="49">
        <v>2490</v>
      </c>
      <c r="Q3730" s="49">
        <v>2600</v>
      </c>
      <c r="R3730" s="49">
        <v>2420</v>
      </c>
      <c r="S3730" s="49">
        <v>2110</v>
      </c>
      <c r="T3730" s="49">
        <v>2200</v>
      </c>
      <c r="U3730" s="49">
        <v>2850</v>
      </c>
      <c r="V3730" s="49">
        <v>2870</v>
      </c>
    </row>
    <row r="3731" spans="1:22" ht="15.75" customHeight="1">
      <c r="A3731" s="139" t="s">
        <v>793</v>
      </c>
      <c r="B3731" s="139" t="s">
        <v>352</v>
      </c>
      <c r="C3731" s="139" t="s">
        <v>778</v>
      </c>
      <c r="D3731" s="139" t="s">
        <v>633</v>
      </c>
      <c r="E3731" s="139" t="s">
        <v>754</v>
      </c>
      <c r="F3731" s="49">
        <v>246</v>
      </c>
      <c r="G3731" s="49">
        <v>253</v>
      </c>
      <c r="H3731" s="49">
        <v>290</v>
      </c>
      <c r="I3731" s="49">
        <v>290</v>
      </c>
      <c r="J3731" s="49">
        <v>297</v>
      </c>
      <c r="K3731" s="49">
        <v>297</v>
      </c>
      <c r="L3731" s="49">
        <v>308</v>
      </c>
      <c r="M3731" s="49">
        <v>352</v>
      </c>
      <c r="N3731" s="49">
        <v>367</v>
      </c>
      <c r="O3731" s="49">
        <v>378</v>
      </c>
      <c r="P3731" s="49">
        <v>429</v>
      </c>
      <c r="Q3731" s="49">
        <v>448</v>
      </c>
      <c r="R3731" s="49">
        <v>451</v>
      </c>
      <c r="S3731" s="49">
        <v>429</v>
      </c>
      <c r="T3731" s="49">
        <v>510</v>
      </c>
      <c r="U3731" s="49">
        <v>523</v>
      </c>
      <c r="V3731" s="49">
        <v>527</v>
      </c>
    </row>
    <row r="3732" spans="1:22" ht="15.75" customHeight="1">
      <c r="A3732" s="139" t="s">
        <v>793</v>
      </c>
      <c r="B3732" s="139" t="s">
        <v>367</v>
      </c>
      <c r="C3732" s="139" t="s">
        <v>778</v>
      </c>
      <c r="D3732" s="139" t="s">
        <v>633</v>
      </c>
      <c r="E3732" s="139" t="s">
        <v>754</v>
      </c>
      <c r="F3732" s="49">
        <v>147</v>
      </c>
      <c r="G3732" s="49">
        <v>150</v>
      </c>
      <c r="H3732" s="49">
        <v>154</v>
      </c>
      <c r="I3732" s="49">
        <v>195</v>
      </c>
      <c r="J3732" s="49">
        <v>202</v>
      </c>
      <c r="K3732" s="49">
        <v>213</v>
      </c>
      <c r="L3732" s="49">
        <v>217</v>
      </c>
      <c r="M3732" s="49">
        <v>231</v>
      </c>
      <c r="N3732" s="49">
        <v>228</v>
      </c>
      <c r="O3732" s="49">
        <v>235</v>
      </c>
      <c r="P3732" s="49">
        <v>239</v>
      </c>
      <c r="Q3732" s="49">
        <v>246</v>
      </c>
      <c r="R3732" s="49">
        <v>253</v>
      </c>
      <c r="S3732" s="49">
        <v>257</v>
      </c>
      <c r="T3732" s="49">
        <v>272</v>
      </c>
      <c r="U3732" s="49">
        <v>315</v>
      </c>
      <c r="V3732" s="49">
        <v>317</v>
      </c>
    </row>
    <row r="3733" spans="1:22" ht="15.75" customHeight="1">
      <c r="A3733" s="139" t="s">
        <v>793</v>
      </c>
      <c r="B3733" s="139" t="s">
        <v>336</v>
      </c>
      <c r="C3733" s="139" t="s">
        <v>778</v>
      </c>
      <c r="D3733" s="139" t="s">
        <v>633</v>
      </c>
      <c r="E3733" s="139" t="s">
        <v>754</v>
      </c>
      <c r="F3733" s="49">
        <v>455</v>
      </c>
      <c r="G3733" s="49">
        <v>3100</v>
      </c>
      <c r="H3733" s="49">
        <v>4980</v>
      </c>
      <c r="I3733" s="49">
        <v>6010</v>
      </c>
      <c r="J3733" s="49">
        <v>5220</v>
      </c>
      <c r="K3733" s="49">
        <v>4710</v>
      </c>
      <c r="L3733" s="49">
        <v>4760</v>
      </c>
      <c r="M3733" s="49">
        <v>4800</v>
      </c>
      <c r="N3733" s="49">
        <v>4510</v>
      </c>
      <c r="O3733" s="49">
        <v>4620</v>
      </c>
      <c r="P3733" s="49">
        <v>4680</v>
      </c>
      <c r="Q3733" s="49">
        <v>6130</v>
      </c>
      <c r="R3733" s="49">
        <v>5120</v>
      </c>
      <c r="S3733" s="49">
        <v>5170</v>
      </c>
      <c r="T3733" s="49">
        <v>5350</v>
      </c>
      <c r="U3733" s="49">
        <v>6390</v>
      </c>
      <c r="V3733" s="49">
        <v>6560</v>
      </c>
    </row>
    <row r="3734" spans="1:22" ht="15.75" customHeight="1">
      <c r="A3734" s="139" t="s">
        <v>793</v>
      </c>
      <c r="B3734" s="139" t="s">
        <v>359</v>
      </c>
      <c r="C3734" s="139" t="s">
        <v>778</v>
      </c>
      <c r="D3734" s="139" t="s">
        <v>633</v>
      </c>
      <c r="E3734" s="139" t="s">
        <v>754</v>
      </c>
      <c r="F3734" s="49">
        <v>83900</v>
      </c>
      <c r="G3734" s="49">
        <v>86500</v>
      </c>
      <c r="H3734" s="49">
        <v>86600</v>
      </c>
      <c r="I3734" s="49">
        <v>88500</v>
      </c>
      <c r="J3734" s="49">
        <v>89800</v>
      </c>
      <c r="K3734" s="49">
        <v>91200</v>
      </c>
      <c r="L3734" s="49">
        <v>89600</v>
      </c>
      <c r="M3734" s="49">
        <v>90000</v>
      </c>
      <c r="N3734" s="49">
        <v>89600</v>
      </c>
      <c r="O3734" s="49">
        <v>87000</v>
      </c>
      <c r="P3734" s="49">
        <v>79300</v>
      </c>
      <c r="Q3734" s="49">
        <v>77100</v>
      </c>
      <c r="R3734" s="49">
        <v>77600</v>
      </c>
      <c r="S3734" s="49">
        <v>66500</v>
      </c>
      <c r="T3734" s="49">
        <v>64800</v>
      </c>
      <c r="U3734" s="49">
        <v>62700</v>
      </c>
      <c r="V3734" s="49">
        <v>60400</v>
      </c>
    </row>
    <row r="3735" spans="1:22" ht="15.75" customHeight="1">
      <c r="A3735" s="139" t="s">
        <v>793</v>
      </c>
      <c r="B3735" s="139" t="s">
        <v>361</v>
      </c>
      <c r="C3735" s="139" t="s">
        <v>778</v>
      </c>
      <c r="D3735" s="139" t="s">
        <v>633</v>
      </c>
      <c r="E3735" s="139" t="s">
        <v>754</v>
      </c>
      <c r="F3735" s="49">
        <v>191</v>
      </c>
      <c r="G3735" s="49">
        <v>194</v>
      </c>
      <c r="H3735" s="49">
        <v>205</v>
      </c>
      <c r="I3735" s="49">
        <v>218</v>
      </c>
      <c r="J3735" s="49">
        <v>206</v>
      </c>
      <c r="K3735" s="49">
        <v>218</v>
      </c>
      <c r="L3735" s="49">
        <v>231</v>
      </c>
      <c r="M3735" s="49">
        <v>240</v>
      </c>
      <c r="N3735" s="49">
        <v>254</v>
      </c>
      <c r="O3735" s="49">
        <v>254</v>
      </c>
      <c r="P3735" s="49">
        <v>260</v>
      </c>
      <c r="Q3735" s="49">
        <v>254</v>
      </c>
      <c r="R3735" s="49">
        <v>272</v>
      </c>
      <c r="S3735" s="49">
        <v>305</v>
      </c>
      <c r="T3735" s="49">
        <v>243</v>
      </c>
      <c r="U3735" s="49">
        <v>251</v>
      </c>
      <c r="V3735" s="49">
        <v>256</v>
      </c>
    </row>
    <row r="3736" spans="1:22" ht="15.75" customHeight="1">
      <c r="A3736" s="139" t="s">
        <v>793</v>
      </c>
      <c r="B3736" s="139" t="s">
        <v>363</v>
      </c>
      <c r="C3736" s="139" t="s">
        <v>778</v>
      </c>
      <c r="D3736" s="139" t="s">
        <v>633</v>
      </c>
      <c r="E3736" s="139" t="s">
        <v>754</v>
      </c>
      <c r="F3736" s="49">
        <v>8940</v>
      </c>
      <c r="G3736" s="49">
        <v>9640</v>
      </c>
      <c r="H3736" s="49">
        <v>10100</v>
      </c>
      <c r="I3736" s="49">
        <v>9830</v>
      </c>
      <c r="J3736" s="49">
        <v>10500</v>
      </c>
      <c r="K3736" s="49">
        <v>11400</v>
      </c>
      <c r="L3736" s="49">
        <v>11500</v>
      </c>
      <c r="M3736" s="49">
        <v>11400</v>
      </c>
      <c r="N3736" s="49">
        <v>10200</v>
      </c>
      <c r="O3736" s="49">
        <v>11100</v>
      </c>
      <c r="P3736" s="49">
        <v>10300</v>
      </c>
      <c r="Q3736" s="49">
        <v>10400</v>
      </c>
      <c r="R3736" s="49">
        <v>10500</v>
      </c>
      <c r="S3736" s="49">
        <v>12200</v>
      </c>
      <c r="T3736" s="49">
        <v>16600</v>
      </c>
      <c r="U3736" s="49">
        <v>14300</v>
      </c>
      <c r="V3736" s="49">
        <v>15100</v>
      </c>
    </row>
    <row r="3737" spans="1:22" ht="15.75" customHeight="1">
      <c r="A3737" s="139" t="s">
        <v>793</v>
      </c>
      <c r="B3737" s="139" t="s">
        <v>369</v>
      </c>
      <c r="C3737" s="139" t="s">
        <v>778</v>
      </c>
      <c r="D3737" s="139" t="s">
        <v>633</v>
      </c>
      <c r="E3737" s="139" t="s">
        <v>754</v>
      </c>
      <c r="F3737" s="49">
        <v>1610</v>
      </c>
      <c r="G3737" s="49">
        <v>1600</v>
      </c>
      <c r="H3737" s="49">
        <v>1580</v>
      </c>
      <c r="I3737" s="49">
        <v>1570</v>
      </c>
      <c r="J3737" s="49">
        <v>1630</v>
      </c>
      <c r="K3737" s="49">
        <v>1440</v>
      </c>
      <c r="L3737" s="49">
        <v>1290</v>
      </c>
      <c r="M3737" s="49">
        <v>1560</v>
      </c>
      <c r="N3737" s="49">
        <v>1560</v>
      </c>
      <c r="O3737" s="49">
        <v>1570</v>
      </c>
      <c r="P3737" s="49">
        <v>1720</v>
      </c>
      <c r="Q3737" s="49">
        <v>1780</v>
      </c>
      <c r="R3737" s="49">
        <v>2000</v>
      </c>
      <c r="S3737" s="49">
        <v>1940</v>
      </c>
      <c r="T3737" s="49">
        <v>2010</v>
      </c>
      <c r="U3737" s="49">
        <v>1960</v>
      </c>
      <c r="V3737" s="49">
        <v>2000</v>
      </c>
    </row>
    <row r="3738" spans="1:22" ht="15.75" customHeight="1">
      <c r="A3738" s="139" t="s">
        <v>793</v>
      </c>
      <c r="B3738" s="139" t="s">
        <v>764</v>
      </c>
      <c r="C3738" s="139" t="s">
        <v>778</v>
      </c>
      <c r="D3738" s="139" t="s">
        <v>633</v>
      </c>
      <c r="E3738" s="139" t="s">
        <v>754</v>
      </c>
      <c r="F3738" s="49">
        <v>41100</v>
      </c>
      <c r="G3738" s="49">
        <v>38700</v>
      </c>
      <c r="H3738" s="49">
        <v>40500</v>
      </c>
      <c r="I3738" s="49">
        <v>44200</v>
      </c>
      <c r="J3738" s="49">
        <v>42700</v>
      </c>
      <c r="K3738" s="49">
        <v>44900</v>
      </c>
      <c r="L3738" s="49">
        <v>43000</v>
      </c>
      <c r="M3738" s="49">
        <v>44500</v>
      </c>
      <c r="N3738" s="49">
        <v>44600</v>
      </c>
      <c r="O3738" s="49">
        <v>42800</v>
      </c>
      <c r="P3738" s="49">
        <v>41200</v>
      </c>
      <c r="Q3738" s="49">
        <v>44300</v>
      </c>
      <c r="R3738" s="49">
        <v>43900</v>
      </c>
      <c r="S3738" s="49">
        <v>45400</v>
      </c>
      <c r="T3738" s="49">
        <v>44600</v>
      </c>
      <c r="U3738" s="49">
        <v>44900</v>
      </c>
      <c r="V3738" s="49">
        <v>46000</v>
      </c>
    </row>
    <row r="3739" spans="1:22" ht="15.75" customHeight="1">
      <c r="A3739" s="139" t="s">
        <v>793</v>
      </c>
      <c r="B3739" s="139" t="s">
        <v>375</v>
      </c>
      <c r="C3739" s="139" t="s">
        <v>778</v>
      </c>
      <c r="D3739" s="139" t="s">
        <v>633</v>
      </c>
      <c r="E3739" s="139" t="s">
        <v>754</v>
      </c>
      <c r="F3739" s="49">
        <v>4390</v>
      </c>
      <c r="G3739" s="49">
        <v>5050</v>
      </c>
      <c r="H3739" s="49">
        <v>5480</v>
      </c>
      <c r="I3739" s="49">
        <v>6130</v>
      </c>
      <c r="J3739" s="49">
        <v>6670</v>
      </c>
      <c r="K3739" s="49">
        <v>6870</v>
      </c>
      <c r="L3739" s="49">
        <v>6170</v>
      </c>
      <c r="M3739" s="49">
        <v>7890</v>
      </c>
      <c r="N3739" s="49">
        <v>7780</v>
      </c>
      <c r="O3739" s="49">
        <v>6980</v>
      </c>
      <c r="P3739" s="49">
        <v>7180</v>
      </c>
      <c r="Q3739" s="49">
        <v>8140</v>
      </c>
      <c r="R3739" s="49">
        <v>8130</v>
      </c>
      <c r="S3739" s="49">
        <v>8220</v>
      </c>
      <c r="T3739" s="49">
        <v>8620</v>
      </c>
      <c r="U3739" s="49">
        <v>9440</v>
      </c>
      <c r="V3739" s="49">
        <v>9960</v>
      </c>
    </row>
    <row r="3740" spans="1:22" ht="15.75" customHeight="1">
      <c r="A3740" s="139" t="s">
        <v>793</v>
      </c>
      <c r="B3740" s="139" t="s">
        <v>314</v>
      </c>
      <c r="C3740" s="139" t="s">
        <v>778</v>
      </c>
      <c r="D3740" s="139" t="s">
        <v>633</v>
      </c>
      <c r="E3740" s="139" t="s">
        <v>754</v>
      </c>
      <c r="F3740" s="49">
        <v>17900</v>
      </c>
      <c r="G3740" s="49">
        <v>18800</v>
      </c>
      <c r="H3740" s="49">
        <v>19800</v>
      </c>
      <c r="I3740" s="49">
        <v>21200</v>
      </c>
      <c r="J3740" s="49">
        <v>20500</v>
      </c>
      <c r="K3740" s="49">
        <v>20900</v>
      </c>
      <c r="L3740" s="49">
        <v>20800</v>
      </c>
      <c r="M3740" s="49">
        <v>22200</v>
      </c>
      <c r="N3740" s="49">
        <v>21000</v>
      </c>
      <c r="O3740" s="49">
        <v>19700</v>
      </c>
      <c r="P3740" s="49">
        <v>19000</v>
      </c>
      <c r="Q3740" s="49">
        <v>18900</v>
      </c>
      <c r="R3740" s="49">
        <v>17800</v>
      </c>
      <c r="S3740" s="49">
        <v>17300</v>
      </c>
      <c r="T3740" s="49">
        <v>16500</v>
      </c>
      <c r="U3740" s="49">
        <v>16600</v>
      </c>
      <c r="V3740" s="49">
        <v>16800</v>
      </c>
    </row>
    <row r="3741" spans="1:22" ht="15.75" customHeight="1">
      <c r="A3741" s="139" t="s">
        <v>793</v>
      </c>
      <c r="B3741" s="139" t="s">
        <v>371</v>
      </c>
      <c r="C3741" s="139" t="s">
        <v>778</v>
      </c>
      <c r="D3741" s="139" t="s">
        <v>633</v>
      </c>
      <c r="E3741" s="139" t="s">
        <v>754</v>
      </c>
      <c r="F3741" s="49">
        <v>1370</v>
      </c>
      <c r="G3741" s="49">
        <v>1470</v>
      </c>
      <c r="H3741" s="49">
        <v>1680</v>
      </c>
      <c r="I3741" s="49">
        <v>1590</v>
      </c>
      <c r="J3741" s="49">
        <v>1840</v>
      </c>
      <c r="K3741" s="49">
        <v>1930</v>
      </c>
      <c r="L3741" s="49">
        <v>1970</v>
      </c>
      <c r="M3741" s="49">
        <v>2250</v>
      </c>
      <c r="N3741" s="49">
        <v>2250</v>
      </c>
      <c r="O3741" s="49">
        <v>2120</v>
      </c>
      <c r="P3741" s="49">
        <v>1980</v>
      </c>
      <c r="Q3741" s="49">
        <v>2070</v>
      </c>
      <c r="R3741" s="49">
        <v>2160</v>
      </c>
      <c r="S3741" s="49">
        <v>2260</v>
      </c>
      <c r="T3741" s="49">
        <v>2710</v>
      </c>
      <c r="U3741" s="49">
        <v>2800</v>
      </c>
      <c r="V3741" s="49">
        <v>2850</v>
      </c>
    </row>
    <row r="3742" spans="1:22" ht="15.75" customHeight="1">
      <c r="A3742" s="139" t="s">
        <v>793</v>
      </c>
      <c r="B3742" s="139" t="s">
        <v>377</v>
      </c>
      <c r="C3742" s="139" t="s">
        <v>778</v>
      </c>
      <c r="D3742" s="139" t="s">
        <v>633</v>
      </c>
      <c r="E3742" s="139" t="s">
        <v>754</v>
      </c>
      <c r="F3742" s="49">
        <v>54600</v>
      </c>
      <c r="G3742" s="49">
        <v>55600</v>
      </c>
      <c r="H3742" s="49">
        <v>54500</v>
      </c>
      <c r="I3742" s="49">
        <v>57600</v>
      </c>
      <c r="J3742" s="49">
        <v>55800</v>
      </c>
      <c r="K3742" s="49">
        <v>56600</v>
      </c>
      <c r="L3742" s="49">
        <v>56100</v>
      </c>
      <c r="M3742" s="49">
        <v>54900</v>
      </c>
      <c r="N3742" s="49">
        <v>53600</v>
      </c>
      <c r="O3742" s="49">
        <v>47400</v>
      </c>
      <c r="P3742" s="49">
        <v>49600</v>
      </c>
      <c r="Q3742" s="49">
        <v>47500</v>
      </c>
      <c r="R3742" s="49">
        <v>44200</v>
      </c>
      <c r="S3742" s="49">
        <v>41600</v>
      </c>
      <c r="T3742" s="49">
        <v>41500</v>
      </c>
      <c r="U3742" s="49">
        <v>44500</v>
      </c>
      <c r="V3742" s="49">
        <v>45600</v>
      </c>
    </row>
    <row r="3743" spans="1:22" ht="15.75" customHeight="1">
      <c r="A3743" s="139" t="s">
        <v>793</v>
      </c>
      <c r="B3743" s="139" t="s">
        <v>383</v>
      </c>
      <c r="C3743" s="139" t="s">
        <v>778</v>
      </c>
      <c r="D3743" s="139" t="s">
        <v>633</v>
      </c>
      <c r="E3743" s="139" t="s">
        <v>754</v>
      </c>
      <c r="F3743" s="49">
        <v>249000</v>
      </c>
      <c r="G3743" s="49">
        <v>279000</v>
      </c>
      <c r="H3743" s="49">
        <v>289000</v>
      </c>
      <c r="I3743" s="49">
        <v>299000</v>
      </c>
      <c r="J3743" s="49">
        <v>321000</v>
      </c>
      <c r="K3743" s="49">
        <v>325000</v>
      </c>
      <c r="L3743" s="49">
        <v>328000</v>
      </c>
      <c r="M3743" s="49">
        <v>358000</v>
      </c>
      <c r="N3743" s="49">
        <v>397000</v>
      </c>
      <c r="O3743" s="49">
        <v>428000</v>
      </c>
      <c r="P3743" s="49">
        <v>409000</v>
      </c>
      <c r="Q3743" s="49">
        <v>581000</v>
      </c>
      <c r="R3743" s="49">
        <v>611000</v>
      </c>
      <c r="S3743" s="49">
        <v>462000</v>
      </c>
      <c r="T3743" s="49">
        <v>435000</v>
      </c>
      <c r="U3743" s="49">
        <v>439000</v>
      </c>
      <c r="V3743" s="49">
        <v>440000</v>
      </c>
    </row>
    <row r="3744" spans="1:22" ht="15.75" customHeight="1">
      <c r="A3744" s="139" t="s">
        <v>793</v>
      </c>
      <c r="B3744" s="139" t="s">
        <v>381</v>
      </c>
      <c r="C3744" s="139" t="s">
        <v>778</v>
      </c>
      <c r="D3744" s="139" t="s">
        <v>633</v>
      </c>
      <c r="E3744" s="139" t="s">
        <v>754</v>
      </c>
      <c r="F3744" s="49">
        <v>991000</v>
      </c>
      <c r="G3744" s="49">
        <v>993000</v>
      </c>
      <c r="H3744" s="49">
        <v>1010000</v>
      </c>
      <c r="I3744" s="49">
        <v>1050000</v>
      </c>
      <c r="J3744" s="49">
        <v>1110000</v>
      </c>
      <c r="K3744" s="49">
        <v>1170000</v>
      </c>
      <c r="L3744" s="49">
        <v>1240000</v>
      </c>
      <c r="M3744" s="49">
        <v>1330000</v>
      </c>
      <c r="N3744" s="49">
        <v>1480000</v>
      </c>
      <c r="O3744" s="49">
        <v>1640000</v>
      </c>
      <c r="P3744" s="49">
        <v>1620000</v>
      </c>
      <c r="Q3744" s="49">
        <v>1730000</v>
      </c>
      <c r="R3744" s="49">
        <v>1890000</v>
      </c>
      <c r="S3744" s="49">
        <v>1900000</v>
      </c>
      <c r="T3744" s="49">
        <v>2110000</v>
      </c>
      <c r="U3744" s="49">
        <v>2170000</v>
      </c>
      <c r="V3744" s="49">
        <v>2280000</v>
      </c>
    </row>
    <row r="3745" spans="1:22" ht="15.75" customHeight="1">
      <c r="A3745" s="139" t="s">
        <v>793</v>
      </c>
      <c r="B3745" s="139" t="s">
        <v>389</v>
      </c>
      <c r="C3745" s="139" t="s">
        <v>778</v>
      </c>
      <c r="D3745" s="139" t="s">
        <v>633</v>
      </c>
      <c r="E3745" s="139" t="s">
        <v>754</v>
      </c>
      <c r="F3745" s="49">
        <v>40000</v>
      </c>
      <c r="G3745" s="49">
        <v>42400</v>
      </c>
      <c r="H3745" s="49">
        <v>41800</v>
      </c>
      <c r="I3745" s="49">
        <v>40900</v>
      </c>
      <c r="J3745" s="49">
        <v>41700</v>
      </c>
      <c r="K3745" s="49">
        <v>41500</v>
      </c>
      <c r="L3745" s="49">
        <v>41600</v>
      </c>
      <c r="M3745" s="49">
        <v>42800</v>
      </c>
      <c r="N3745" s="49">
        <v>41300</v>
      </c>
      <c r="O3745" s="49">
        <v>39500</v>
      </c>
      <c r="P3745" s="49">
        <v>39800</v>
      </c>
      <c r="Q3745" s="49">
        <v>35000</v>
      </c>
      <c r="R3745" s="49">
        <v>35500</v>
      </c>
      <c r="S3745" s="49">
        <v>34600</v>
      </c>
      <c r="T3745" s="49">
        <v>33900</v>
      </c>
      <c r="U3745" s="49">
        <v>35500</v>
      </c>
      <c r="V3745" s="49">
        <v>36900</v>
      </c>
    </row>
    <row r="3746" spans="1:22" ht="15.75" customHeight="1">
      <c r="A3746" s="139" t="s">
        <v>793</v>
      </c>
      <c r="B3746" s="139" t="s">
        <v>385</v>
      </c>
      <c r="C3746" s="139" t="s">
        <v>778</v>
      </c>
      <c r="D3746" s="139" t="s">
        <v>633</v>
      </c>
      <c r="E3746" s="139" t="s">
        <v>754</v>
      </c>
      <c r="F3746" s="49">
        <v>361000</v>
      </c>
      <c r="G3746" s="49">
        <v>386000</v>
      </c>
      <c r="H3746" s="49">
        <v>388000</v>
      </c>
      <c r="I3746" s="49">
        <v>404000</v>
      </c>
      <c r="J3746" s="49">
        <v>431000</v>
      </c>
      <c r="K3746" s="49">
        <v>453000</v>
      </c>
      <c r="L3746" s="49">
        <v>492000</v>
      </c>
      <c r="M3746" s="49">
        <v>499000</v>
      </c>
      <c r="N3746" s="49">
        <v>520000</v>
      </c>
      <c r="O3746" s="49">
        <v>530000</v>
      </c>
      <c r="P3746" s="49">
        <v>543000</v>
      </c>
      <c r="Q3746" s="49">
        <v>557000</v>
      </c>
      <c r="R3746" s="49">
        <v>577000</v>
      </c>
      <c r="S3746" s="49">
        <v>586000</v>
      </c>
      <c r="T3746" s="49">
        <v>617000</v>
      </c>
      <c r="U3746" s="49">
        <v>613000</v>
      </c>
      <c r="V3746" s="49">
        <v>617000</v>
      </c>
    </row>
    <row r="3747" spans="1:22" ht="15.75" customHeight="1">
      <c r="A3747" s="139" t="s">
        <v>793</v>
      </c>
      <c r="B3747" s="139" t="s">
        <v>387</v>
      </c>
      <c r="C3747" s="139" t="s">
        <v>778</v>
      </c>
      <c r="D3747" s="139" t="s">
        <v>633</v>
      </c>
      <c r="E3747" s="139" t="s">
        <v>754</v>
      </c>
      <c r="F3747" s="49">
        <v>69400</v>
      </c>
      <c r="G3747" s="49">
        <v>82300</v>
      </c>
      <c r="H3747" s="49">
        <v>83800</v>
      </c>
      <c r="I3747" s="49">
        <v>90200</v>
      </c>
      <c r="J3747" s="49">
        <v>113000</v>
      </c>
      <c r="K3747" s="49">
        <v>112000</v>
      </c>
      <c r="L3747" s="49">
        <v>97000</v>
      </c>
      <c r="M3747" s="49">
        <v>59900</v>
      </c>
      <c r="N3747" s="49">
        <v>89900</v>
      </c>
      <c r="O3747" s="49">
        <v>101000</v>
      </c>
      <c r="P3747" s="49">
        <v>108000</v>
      </c>
      <c r="Q3747" s="49">
        <v>129000</v>
      </c>
      <c r="R3747" s="49">
        <v>148000</v>
      </c>
      <c r="S3747" s="49">
        <v>160000</v>
      </c>
      <c r="T3747" s="49">
        <v>162000</v>
      </c>
      <c r="U3747" s="49">
        <v>164000</v>
      </c>
      <c r="V3747" s="49">
        <v>184000</v>
      </c>
    </row>
    <row r="3748" spans="1:22" ht="15.75" customHeight="1">
      <c r="A3748" s="139" t="s">
        <v>793</v>
      </c>
      <c r="B3748" s="139" t="s">
        <v>379</v>
      </c>
      <c r="C3748" s="139" t="s">
        <v>778</v>
      </c>
      <c r="D3748" s="139" t="s">
        <v>633</v>
      </c>
      <c r="E3748" s="139" t="s">
        <v>754</v>
      </c>
      <c r="F3748" s="49">
        <v>2240</v>
      </c>
      <c r="G3748" s="49">
        <v>2180</v>
      </c>
      <c r="H3748" s="49">
        <v>2280</v>
      </c>
      <c r="I3748" s="49">
        <v>2260</v>
      </c>
      <c r="J3748" s="49">
        <v>2310</v>
      </c>
      <c r="K3748" s="49">
        <v>2280</v>
      </c>
      <c r="L3748" s="49">
        <v>2360</v>
      </c>
      <c r="M3748" s="49">
        <v>2390</v>
      </c>
      <c r="N3748" s="49">
        <v>2240</v>
      </c>
      <c r="O3748" s="49">
        <v>2150</v>
      </c>
      <c r="P3748" s="49">
        <v>2080</v>
      </c>
      <c r="Q3748" s="49">
        <v>1990</v>
      </c>
      <c r="R3748" s="49">
        <v>1970</v>
      </c>
      <c r="S3748" s="49">
        <v>2070</v>
      </c>
      <c r="T3748" s="49">
        <v>2100</v>
      </c>
      <c r="U3748" s="49">
        <v>2240</v>
      </c>
      <c r="V3748" s="49">
        <v>2310</v>
      </c>
    </row>
    <row r="3749" spans="1:22" ht="15.75" customHeight="1">
      <c r="A3749" s="139" t="s">
        <v>793</v>
      </c>
      <c r="B3749" s="139" t="s">
        <v>391</v>
      </c>
      <c r="C3749" s="139" t="s">
        <v>778</v>
      </c>
      <c r="D3749" s="139" t="s">
        <v>633</v>
      </c>
      <c r="E3749" s="139" t="s">
        <v>754</v>
      </c>
      <c r="F3749" s="49">
        <v>59100</v>
      </c>
      <c r="G3749" s="49">
        <v>62600</v>
      </c>
      <c r="H3749" s="49">
        <v>58700</v>
      </c>
      <c r="I3749" s="49">
        <v>61900</v>
      </c>
      <c r="J3749" s="49">
        <v>59000</v>
      </c>
      <c r="K3749" s="49">
        <v>57200</v>
      </c>
      <c r="L3749" s="49">
        <v>62300</v>
      </c>
      <c r="M3749" s="49">
        <v>63000</v>
      </c>
      <c r="N3749" s="49">
        <v>68000</v>
      </c>
      <c r="O3749" s="49">
        <v>64300</v>
      </c>
      <c r="P3749" s="49">
        <v>68400</v>
      </c>
      <c r="Q3749" s="49">
        <v>68700</v>
      </c>
      <c r="R3749" s="49">
        <v>74900</v>
      </c>
      <c r="S3749" s="49">
        <v>66400</v>
      </c>
      <c r="T3749" s="49">
        <v>64200</v>
      </c>
      <c r="U3749" s="49">
        <v>67000</v>
      </c>
      <c r="V3749" s="49">
        <v>66000</v>
      </c>
    </row>
    <row r="3750" spans="1:22" ht="15.75" customHeight="1">
      <c r="A3750" s="139" t="s">
        <v>793</v>
      </c>
      <c r="B3750" s="139" t="s">
        <v>393</v>
      </c>
      <c r="C3750" s="139" t="s">
        <v>778</v>
      </c>
      <c r="D3750" s="139" t="s">
        <v>633</v>
      </c>
      <c r="E3750" s="139" t="s">
        <v>754</v>
      </c>
      <c r="F3750" s="49">
        <v>435000</v>
      </c>
      <c r="G3750" s="49">
        <v>433000</v>
      </c>
      <c r="H3750" s="49">
        <v>435000</v>
      </c>
      <c r="I3750" s="49">
        <v>449000</v>
      </c>
      <c r="J3750" s="49">
        <v>453000</v>
      </c>
      <c r="K3750" s="49">
        <v>454000</v>
      </c>
      <c r="L3750" s="49">
        <v>448000</v>
      </c>
      <c r="M3750" s="49">
        <v>442000</v>
      </c>
      <c r="N3750" s="49">
        <v>428000</v>
      </c>
      <c r="O3750" s="49">
        <v>385000</v>
      </c>
      <c r="P3750" s="49">
        <v>390000</v>
      </c>
      <c r="Q3750" s="49">
        <v>383000</v>
      </c>
      <c r="R3750" s="49">
        <v>358000</v>
      </c>
      <c r="S3750" s="49">
        <v>335000</v>
      </c>
      <c r="T3750" s="49">
        <v>311000</v>
      </c>
      <c r="U3750" s="49">
        <v>323000</v>
      </c>
      <c r="V3750" s="49">
        <v>324000</v>
      </c>
    </row>
    <row r="3751" spans="1:22" ht="15.75" customHeight="1">
      <c r="A3751" s="139" t="s">
        <v>793</v>
      </c>
      <c r="B3751" s="139" t="s">
        <v>395</v>
      </c>
      <c r="C3751" s="139" t="s">
        <v>778</v>
      </c>
      <c r="D3751" s="139" t="s">
        <v>633</v>
      </c>
      <c r="E3751" s="139" t="s">
        <v>754</v>
      </c>
      <c r="F3751" s="49">
        <v>10000</v>
      </c>
      <c r="G3751" s="49">
        <v>10300</v>
      </c>
      <c r="H3751" s="49">
        <v>9940</v>
      </c>
      <c r="I3751" s="49">
        <v>10400</v>
      </c>
      <c r="J3751" s="49">
        <v>10300</v>
      </c>
      <c r="K3751" s="49">
        <v>10100</v>
      </c>
      <c r="L3751" s="49">
        <v>11100</v>
      </c>
      <c r="M3751" s="49">
        <v>9350</v>
      </c>
      <c r="N3751" s="49">
        <v>9850</v>
      </c>
      <c r="O3751" s="49">
        <v>7370</v>
      </c>
      <c r="P3751" s="49">
        <v>6940</v>
      </c>
      <c r="Q3751" s="49">
        <v>7480</v>
      </c>
      <c r="R3751" s="49">
        <v>7090</v>
      </c>
      <c r="S3751" s="49">
        <v>7680</v>
      </c>
      <c r="T3751" s="49">
        <v>7000</v>
      </c>
      <c r="U3751" s="49">
        <v>7240</v>
      </c>
      <c r="V3751" s="49">
        <v>7370</v>
      </c>
    </row>
    <row r="3752" spans="1:22" ht="15.75" customHeight="1">
      <c r="A3752" s="139" t="s">
        <v>793</v>
      </c>
      <c r="B3752" s="139" t="s">
        <v>399</v>
      </c>
      <c r="C3752" s="139" t="s">
        <v>778</v>
      </c>
      <c r="D3752" s="139" t="s">
        <v>633</v>
      </c>
      <c r="E3752" s="139" t="s">
        <v>754</v>
      </c>
      <c r="F3752" s="49">
        <v>14200</v>
      </c>
      <c r="G3752" s="49">
        <v>14400</v>
      </c>
      <c r="H3752" s="49">
        <v>15100</v>
      </c>
      <c r="I3752" s="49">
        <v>15700</v>
      </c>
      <c r="J3752" s="49">
        <v>17300</v>
      </c>
      <c r="K3752" s="49">
        <v>19000</v>
      </c>
      <c r="L3752" s="49">
        <v>19100</v>
      </c>
      <c r="M3752" s="49">
        <v>19900</v>
      </c>
      <c r="N3752" s="49">
        <v>19200</v>
      </c>
      <c r="O3752" s="49">
        <v>20000</v>
      </c>
      <c r="P3752" s="49">
        <v>19200</v>
      </c>
      <c r="Q3752" s="49">
        <v>20300</v>
      </c>
      <c r="R3752" s="49">
        <v>22400</v>
      </c>
      <c r="S3752" s="49">
        <v>22300</v>
      </c>
      <c r="T3752" s="49">
        <v>24200</v>
      </c>
      <c r="U3752" s="49">
        <v>18200</v>
      </c>
      <c r="V3752" s="49">
        <v>17500</v>
      </c>
    </row>
    <row r="3753" spans="1:22" ht="15.75" customHeight="1">
      <c r="A3753" s="139" t="s">
        <v>793</v>
      </c>
      <c r="B3753" s="139" t="s">
        <v>397</v>
      </c>
      <c r="C3753" s="139" t="s">
        <v>778</v>
      </c>
      <c r="D3753" s="139" t="s">
        <v>633</v>
      </c>
      <c r="E3753" s="139" t="s">
        <v>754</v>
      </c>
      <c r="F3753" s="49">
        <v>1180000</v>
      </c>
      <c r="G3753" s="49">
        <v>1170000</v>
      </c>
      <c r="H3753" s="49">
        <v>1190000</v>
      </c>
      <c r="I3753" s="49">
        <v>1210000</v>
      </c>
      <c r="J3753" s="49">
        <v>1240000</v>
      </c>
      <c r="K3753" s="49">
        <v>1210000</v>
      </c>
      <c r="L3753" s="49">
        <v>1200000</v>
      </c>
      <c r="M3753" s="49">
        <v>1220000</v>
      </c>
      <c r="N3753" s="49">
        <v>1180000</v>
      </c>
      <c r="O3753" s="49">
        <v>1080000</v>
      </c>
      <c r="P3753" s="49">
        <v>1150000</v>
      </c>
      <c r="Q3753" s="49">
        <v>1170000</v>
      </c>
      <c r="R3753" s="49">
        <v>1210000</v>
      </c>
      <c r="S3753" s="49">
        <v>1220000</v>
      </c>
      <c r="T3753" s="49">
        <v>1190000</v>
      </c>
      <c r="U3753" s="49">
        <v>1150000</v>
      </c>
      <c r="V3753" s="49">
        <v>1140000</v>
      </c>
    </row>
    <row r="3754" spans="1:22" ht="15.75" customHeight="1">
      <c r="A3754" s="139" t="s">
        <v>793</v>
      </c>
      <c r="B3754" s="139" t="s">
        <v>401</v>
      </c>
      <c r="C3754" s="139" t="s">
        <v>778</v>
      </c>
      <c r="D3754" s="139" t="s">
        <v>633</v>
      </c>
      <c r="E3754" s="139" t="s">
        <v>754</v>
      </c>
      <c r="F3754" s="49">
        <v>126000</v>
      </c>
      <c r="G3754" s="49">
        <v>138000</v>
      </c>
      <c r="H3754" s="49">
        <v>140000</v>
      </c>
      <c r="I3754" s="49">
        <v>148000</v>
      </c>
      <c r="J3754" s="49">
        <v>179000</v>
      </c>
      <c r="K3754" s="49">
        <v>183000</v>
      </c>
      <c r="L3754" s="49">
        <v>202000</v>
      </c>
      <c r="M3754" s="49">
        <v>229000</v>
      </c>
      <c r="N3754" s="49">
        <v>234000</v>
      </c>
      <c r="O3754" s="49">
        <v>216000</v>
      </c>
      <c r="P3754" s="49">
        <v>251000</v>
      </c>
      <c r="Q3754" s="49">
        <v>261000</v>
      </c>
      <c r="R3754" s="49">
        <v>259000</v>
      </c>
      <c r="S3754" s="49">
        <v>279000</v>
      </c>
      <c r="T3754" s="49">
        <v>264000</v>
      </c>
      <c r="U3754" s="49">
        <v>255000</v>
      </c>
      <c r="V3754" s="49">
        <v>257000</v>
      </c>
    </row>
    <row r="3755" spans="1:22" ht="15.75" customHeight="1">
      <c r="A3755" s="139" t="s">
        <v>793</v>
      </c>
      <c r="B3755" s="139" t="s">
        <v>403</v>
      </c>
      <c r="C3755" s="139" t="s">
        <v>778</v>
      </c>
      <c r="D3755" s="139" t="s">
        <v>633</v>
      </c>
      <c r="E3755" s="139" t="s">
        <v>754</v>
      </c>
      <c r="F3755" s="49">
        <v>9850</v>
      </c>
      <c r="G3755" s="49">
        <v>8710</v>
      </c>
      <c r="H3755" s="49">
        <v>7230</v>
      </c>
      <c r="I3755" s="49">
        <v>5930</v>
      </c>
      <c r="J3755" s="49">
        <v>6730</v>
      </c>
      <c r="K3755" s="49">
        <v>7510</v>
      </c>
      <c r="L3755" s="49">
        <v>8490</v>
      </c>
      <c r="M3755" s="49">
        <v>8560</v>
      </c>
      <c r="N3755" s="49">
        <v>8830</v>
      </c>
      <c r="O3755" s="49">
        <v>10700</v>
      </c>
      <c r="P3755" s="49">
        <v>10300</v>
      </c>
      <c r="Q3755" s="49">
        <v>11200</v>
      </c>
      <c r="R3755" s="49">
        <v>10200</v>
      </c>
      <c r="S3755" s="49">
        <v>10800</v>
      </c>
      <c r="T3755" s="49">
        <v>11700</v>
      </c>
      <c r="U3755" s="49">
        <v>12100</v>
      </c>
      <c r="V3755" s="49">
        <v>12500</v>
      </c>
    </row>
    <row r="3756" spans="1:22" ht="15.75" customHeight="1">
      <c r="A3756" s="139" t="s">
        <v>793</v>
      </c>
      <c r="B3756" s="139" t="s">
        <v>410</v>
      </c>
      <c r="C3756" s="139" t="s">
        <v>778</v>
      </c>
      <c r="D3756" s="139" t="s">
        <v>633</v>
      </c>
      <c r="E3756" s="139" t="s">
        <v>754</v>
      </c>
      <c r="F3756" s="49">
        <v>4390</v>
      </c>
      <c r="G3756" s="49">
        <v>3660</v>
      </c>
      <c r="H3756" s="49">
        <v>4690</v>
      </c>
      <c r="I3756" s="49">
        <v>5060</v>
      </c>
      <c r="J3756" s="49">
        <v>5440</v>
      </c>
      <c r="K3756" s="49">
        <v>5110</v>
      </c>
      <c r="L3756" s="49">
        <v>4980</v>
      </c>
      <c r="M3756" s="49">
        <v>6020</v>
      </c>
      <c r="N3756" s="49">
        <v>7050</v>
      </c>
      <c r="O3756" s="49">
        <v>6500</v>
      </c>
      <c r="P3756" s="49">
        <v>6010</v>
      </c>
      <c r="Q3756" s="49">
        <v>7150</v>
      </c>
      <c r="R3756" s="49">
        <v>9510</v>
      </c>
      <c r="S3756" s="49">
        <v>9010</v>
      </c>
      <c r="T3756" s="49">
        <v>8750</v>
      </c>
      <c r="U3756" s="49">
        <v>9080</v>
      </c>
      <c r="V3756" s="49">
        <v>9250</v>
      </c>
    </row>
    <row r="3757" spans="1:22" ht="15.75" customHeight="1">
      <c r="A3757" s="139" t="s">
        <v>793</v>
      </c>
      <c r="B3757" s="139" t="s">
        <v>286</v>
      </c>
      <c r="C3757" s="139" t="s">
        <v>778</v>
      </c>
      <c r="D3757" s="139" t="s">
        <v>633</v>
      </c>
      <c r="E3757" s="139" t="s">
        <v>754</v>
      </c>
      <c r="F3757" s="49">
        <v>1980</v>
      </c>
      <c r="G3757" s="49">
        <v>2250</v>
      </c>
      <c r="H3757" s="49">
        <v>2210</v>
      </c>
      <c r="I3757" s="49">
        <v>2380</v>
      </c>
      <c r="J3757" s="49">
        <v>2450</v>
      </c>
      <c r="K3757" s="49">
        <v>2780</v>
      </c>
      <c r="L3757" s="49">
        <v>3000</v>
      </c>
      <c r="M3757" s="49">
        <v>3420</v>
      </c>
      <c r="N3757" s="49">
        <v>3510</v>
      </c>
      <c r="O3757" s="49">
        <v>4190</v>
      </c>
      <c r="P3757" s="49">
        <v>4620</v>
      </c>
      <c r="Q3757" s="49">
        <v>4760</v>
      </c>
      <c r="R3757" s="49">
        <v>4970</v>
      </c>
      <c r="S3757" s="49">
        <v>5070</v>
      </c>
      <c r="T3757" s="49">
        <v>5990</v>
      </c>
      <c r="U3757" s="49">
        <v>6390</v>
      </c>
      <c r="V3757" s="49">
        <v>7540</v>
      </c>
    </row>
    <row r="3758" spans="1:22" ht="15.75" customHeight="1">
      <c r="A3758" s="139" t="s">
        <v>793</v>
      </c>
      <c r="B3758" s="139" t="s">
        <v>405</v>
      </c>
      <c r="C3758" s="139" t="s">
        <v>778</v>
      </c>
      <c r="D3758" s="139" t="s">
        <v>633</v>
      </c>
      <c r="E3758" s="139" t="s">
        <v>754</v>
      </c>
      <c r="F3758" s="49">
        <v>29.3</v>
      </c>
      <c r="G3758" s="49">
        <v>25.7</v>
      </c>
      <c r="H3758" s="49">
        <v>40.299999999999997</v>
      </c>
      <c r="I3758" s="49">
        <v>40.4</v>
      </c>
      <c r="J3758" s="49">
        <v>44</v>
      </c>
      <c r="K3758" s="49">
        <v>62.4</v>
      </c>
      <c r="L3758" s="49">
        <v>69.7</v>
      </c>
      <c r="M3758" s="49">
        <v>51.4</v>
      </c>
      <c r="N3758" s="49">
        <v>55</v>
      </c>
      <c r="O3758" s="49">
        <v>40.4</v>
      </c>
      <c r="P3758" s="49">
        <v>62.4</v>
      </c>
      <c r="Q3758" s="49">
        <v>62.4</v>
      </c>
      <c r="R3758" s="49">
        <v>62.4</v>
      </c>
      <c r="S3758" s="49">
        <v>62.4</v>
      </c>
      <c r="T3758" s="49">
        <v>71</v>
      </c>
      <c r="U3758" s="49">
        <v>75.7</v>
      </c>
      <c r="V3758" s="49">
        <v>89.4</v>
      </c>
    </row>
    <row r="3759" spans="1:22" ht="15.75" customHeight="1">
      <c r="A3759" s="139" t="s">
        <v>793</v>
      </c>
      <c r="B3759" s="139" t="s">
        <v>514</v>
      </c>
      <c r="C3759" s="139" t="s">
        <v>778</v>
      </c>
      <c r="D3759" s="139" t="s">
        <v>633</v>
      </c>
      <c r="E3759" s="139" t="s">
        <v>754</v>
      </c>
      <c r="F3759" s="49">
        <v>172</v>
      </c>
      <c r="G3759" s="49">
        <v>176</v>
      </c>
      <c r="H3759" s="49">
        <v>198</v>
      </c>
      <c r="I3759" s="49">
        <v>198</v>
      </c>
      <c r="J3759" s="49">
        <v>213</v>
      </c>
      <c r="K3759" s="49">
        <v>198</v>
      </c>
      <c r="L3759" s="49">
        <v>202</v>
      </c>
      <c r="M3759" s="49">
        <v>216</v>
      </c>
      <c r="N3759" s="49">
        <v>216</v>
      </c>
      <c r="O3759" s="49">
        <v>224</v>
      </c>
      <c r="P3759" s="49">
        <v>220</v>
      </c>
      <c r="Q3759" s="49">
        <v>231</v>
      </c>
      <c r="R3759" s="49">
        <v>220</v>
      </c>
      <c r="S3759" s="49">
        <v>224</v>
      </c>
      <c r="T3759" s="49">
        <v>231</v>
      </c>
      <c r="U3759" s="49">
        <v>239</v>
      </c>
      <c r="V3759" s="49">
        <v>243</v>
      </c>
    </row>
    <row r="3760" spans="1:22" ht="15.75" customHeight="1">
      <c r="A3760" s="139" t="s">
        <v>793</v>
      </c>
      <c r="B3760" s="139" t="s">
        <v>548</v>
      </c>
      <c r="C3760" s="139" t="s">
        <v>778</v>
      </c>
      <c r="D3760" s="139" t="s">
        <v>633</v>
      </c>
      <c r="E3760" s="139" t="s">
        <v>754</v>
      </c>
      <c r="F3760" s="49">
        <v>426000</v>
      </c>
      <c r="G3760" s="49">
        <v>429000</v>
      </c>
      <c r="H3760" s="49">
        <v>445000</v>
      </c>
      <c r="I3760" s="49">
        <v>443000</v>
      </c>
      <c r="J3760" s="49">
        <v>461000</v>
      </c>
      <c r="K3760" s="49">
        <v>448000</v>
      </c>
      <c r="L3760" s="49">
        <v>451000</v>
      </c>
      <c r="M3760" s="49">
        <v>475000</v>
      </c>
      <c r="N3760" s="49">
        <v>488000</v>
      </c>
      <c r="O3760" s="49">
        <v>490000</v>
      </c>
      <c r="P3760" s="49">
        <v>547000</v>
      </c>
      <c r="Q3760" s="49">
        <v>572000</v>
      </c>
      <c r="R3760" s="49">
        <v>569000</v>
      </c>
      <c r="S3760" s="49">
        <v>577000</v>
      </c>
      <c r="T3760" s="49">
        <v>572000</v>
      </c>
      <c r="U3760" s="49">
        <v>582000</v>
      </c>
      <c r="V3760" s="49">
        <v>591000</v>
      </c>
    </row>
    <row r="3761" spans="1:22" ht="15.75" customHeight="1">
      <c r="A3761" s="139" t="s">
        <v>793</v>
      </c>
      <c r="B3761" s="139" t="s">
        <v>408</v>
      </c>
      <c r="C3761" s="139" t="s">
        <v>778</v>
      </c>
      <c r="D3761" s="139" t="s">
        <v>633</v>
      </c>
      <c r="E3761" s="139" t="s">
        <v>754</v>
      </c>
      <c r="F3761" s="49">
        <v>53000</v>
      </c>
      <c r="G3761" s="49">
        <v>57200</v>
      </c>
      <c r="H3761" s="49">
        <v>57400</v>
      </c>
      <c r="I3761" s="49">
        <v>59000</v>
      </c>
      <c r="J3761" s="49">
        <v>62200</v>
      </c>
      <c r="K3761" s="49">
        <v>70500</v>
      </c>
      <c r="L3761" s="49">
        <v>72700</v>
      </c>
      <c r="M3761" s="49">
        <v>74100</v>
      </c>
      <c r="N3761" s="49">
        <v>81400</v>
      </c>
      <c r="O3761" s="49">
        <v>86300</v>
      </c>
      <c r="P3761" s="49">
        <v>88600</v>
      </c>
      <c r="Q3761" s="49">
        <v>89900</v>
      </c>
      <c r="R3761" s="49">
        <v>101000</v>
      </c>
      <c r="S3761" s="49">
        <v>96800</v>
      </c>
      <c r="T3761" s="49">
        <v>86400</v>
      </c>
      <c r="U3761" s="49">
        <v>94100</v>
      </c>
      <c r="V3761" s="49">
        <v>95400</v>
      </c>
    </row>
    <row r="3762" spans="1:22" ht="15.75" customHeight="1">
      <c r="A3762" s="139" t="s">
        <v>793</v>
      </c>
      <c r="B3762" s="139" t="s">
        <v>412</v>
      </c>
      <c r="C3762" s="139" t="s">
        <v>778</v>
      </c>
      <c r="D3762" s="139" t="s">
        <v>633</v>
      </c>
      <c r="E3762" s="139" t="s">
        <v>754</v>
      </c>
      <c r="F3762" s="49">
        <v>893</v>
      </c>
      <c r="G3762" s="49">
        <v>827</v>
      </c>
      <c r="H3762" s="49">
        <v>1030</v>
      </c>
      <c r="I3762" s="49">
        <v>977</v>
      </c>
      <c r="J3762" s="49">
        <v>1270</v>
      </c>
      <c r="K3762" s="49">
        <v>1280</v>
      </c>
      <c r="L3762" s="49">
        <v>1350</v>
      </c>
      <c r="M3762" s="49">
        <v>712</v>
      </c>
      <c r="N3762" s="49">
        <v>749</v>
      </c>
      <c r="O3762" s="49">
        <v>760</v>
      </c>
      <c r="P3762" s="49">
        <v>1050</v>
      </c>
      <c r="Q3762" s="49">
        <v>976</v>
      </c>
      <c r="R3762" s="49">
        <v>947</v>
      </c>
      <c r="S3762" s="49">
        <v>829</v>
      </c>
      <c r="T3762" s="49">
        <v>756</v>
      </c>
      <c r="U3762" s="49">
        <v>806</v>
      </c>
      <c r="V3762" s="49">
        <v>951</v>
      </c>
    </row>
    <row r="3763" spans="1:22" ht="15.75" customHeight="1">
      <c r="A3763" s="139" t="s">
        <v>793</v>
      </c>
      <c r="B3763" s="139" t="s">
        <v>416</v>
      </c>
      <c r="C3763" s="139" t="s">
        <v>778</v>
      </c>
      <c r="D3763" s="139" t="s">
        <v>633</v>
      </c>
      <c r="E3763" s="139" t="s">
        <v>754</v>
      </c>
      <c r="F3763" s="49">
        <v>13800</v>
      </c>
      <c r="G3763" s="49">
        <v>14700</v>
      </c>
      <c r="H3763" s="49">
        <v>14600</v>
      </c>
      <c r="I3763" s="49">
        <v>16200</v>
      </c>
      <c r="J3763" s="49">
        <v>14600</v>
      </c>
      <c r="K3763" s="49">
        <v>13900</v>
      </c>
      <c r="L3763" s="49">
        <v>12800</v>
      </c>
      <c r="M3763" s="49">
        <v>11500</v>
      </c>
      <c r="N3763" s="49">
        <v>15100</v>
      </c>
      <c r="O3763" s="49">
        <v>18400</v>
      </c>
      <c r="P3763" s="49">
        <v>17400</v>
      </c>
      <c r="Q3763" s="49">
        <v>17700</v>
      </c>
      <c r="R3763" s="49">
        <v>20000</v>
      </c>
      <c r="S3763" s="49">
        <v>19700</v>
      </c>
      <c r="T3763" s="49">
        <v>21300</v>
      </c>
      <c r="U3763" s="49">
        <v>14800</v>
      </c>
      <c r="V3763" s="49">
        <v>14200</v>
      </c>
    </row>
    <row r="3764" spans="1:22" ht="15.75" customHeight="1">
      <c r="A3764" s="139" t="s">
        <v>793</v>
      </c>
      <c r="B3764" s="139" t="s">
        <v>420</v>
      </c>
      <c r="C3764" s="139" t="s">
        <v>778</v>
      </c>
      <c r="D3764" s="139" t="s">
        <v>633</v>
      </c>
      <c r="E3764" s="139" t="s">
        <v>754</v>
      </c>
      <c r="F3764" s="49">
        <v>385</v>
      </c>
      <c r="G3764" s="49">
        <v>458</v>
      </c>
      <c r="H3764" s="49">
        <v>462</v>
      </c>
      <c r="I3764" s="49">
        <v>510</v>
      </c>
      <c r="J3764" s="49">
        <v>558</v>
      </c>
      <c r="K3764" s="49">
        <v>653</v>
      </c>
      <c r="L3764" s="49">
        <v>671</v>
      </c>
      <c r="M3764" s="49">
        <v>591</v>
      </c>
      <c r="N3764" s="49">
        <v>517</v>
      </c>
      <c r="O3764" s="49">
        <v>481</v>
      </c>
      <c r="P3764" s="49">
        <v>756</v>
      </c>
      <c r="Q3764" s="49">
        <v>851</v>
      </c>
      <c r="R3764" s="49">
        <v>965</v>
      </c>
      <c r="S3764" s="49">
        <v>862</v>
      </c>
      <c r="T3764" s="49">
        <v>806</v>
      </c>
      <c r="U3764" s="49">
        <v>961</v>
      </c>
      <c r="V3764" s="49">
        <v>968</v>
      </c>
    </row>
    <row r="3765" spans="1:22" ht="15.75" customHeight="1">
      <c r="A3765" s="139" t="s">
        <v>793</v>
      </c>
      <c r="B3765" s="139" t="s">
        <v>422</v>
      </c>
      <c r="C3765" s="139" t="s">
        <v>778</v>
      </c>
      <c r="D3765" s="139" t="s">
        <v>633</v>
      </c>
      <c r="E3765" s="139" t="s">
        <v>754</v>
      </c>
      <c r="F3765" s="49">
        <v>45600</v>
      </c>
      <c r="G3765" s="49">
        <v>46600</v>
      </c>
      <c r="H3765" s="49">
        <v>46200</v>
      </c>
      <c r="I3765" s="49">
        <v>47400</v>
      </c>
      <c r="J3765" s="49">
        <v>48600</v>
      </c>
      <c r="K3765" s="49">
        <v>50300</v>
      </c>
      <c r="L3765" s="49">
        <v>50600</v>
      </c>
      <c r="M3765" s="49">
        <v>47400</v>
      </c>
      <c r="N3765" s="49">
        <v>53300</v>
      </c>
      <c r="O3765" s="49">
        <v>54700</v>
      </c>
      <c r="P3765" s="49">
        <v>58500</v>
      </c>
      <c r="Q3765" s="49">
        <v>38000</v>
      </c>
      <c r="R3765" s="49">
        <v>51700</v>
      </c>
      <c r="S3765" s="49">
        <v>55300</v>
      </c>
      <c r="T3765" s="49">
        <v>56000</v>
      </c>
      <c r="U3765" s="49">
        <v>52000</v>
      </c>
      <c r="V3765" s="49">
        <v>51800</v>
      </c>
    </row>
    <row r="3766" spans="1:22" ht="15.75" customHeight="1">
      <c r="A3766" s="139" t="s">
        <v>793</v>
      </c>
      <c r="B3766" s="139" t="s">
        <v>516</v>
      </c>
      <c r="C3766" s="139" t="s">
        <v>778</v>
      </c>
      <c r="D3766" s="139" t="s">
        <v>633</v>
      </c>
      <c r="E3766" s="139" t="s">
        <v>754</v>
      </c>
      <c r="F3766" s="49">
        <v>330</v>
      </c>
      <c r="G3766" s="49">
        <v>363</v>
      </c>
      <c r="H3766" s="49">
        <v>326</v>
      </c>
      <c r="I3766" s="49">
        <v>360</v>
      </c>
      <c r="J3766" s="49">
        <v>356</v>
      </c>
      <c r="K3766" s="49">
        <v>367</v>
      </c>
      <c r="L3766" s="49">
        <v>367</v>
      </c>
      <c r="M3766" s="49">
        <v>385</v>
      </c>
      <c r="N3766" s="49">
        <v>396</v>
      </c>
      <c r="O3766" s="49">
        <v>385</v>
      </c>
      <c r="P3766" s="49">
        <v>403</v>
      </c>
      <c r="Q3766" s="49">
        <v>407</v>
      </c>
      <c r="R3766" s="49">
        <v>407</v>
      </c>
      <c r="S3766" s="49">
        <v>407</v>
      </c>
      <c r="T3766" s="49">
        <v>412</v>
      </c>
      <c r="U3766" s="49">
        <v>426</v>
      </c>
      <c r="V3766" s="49">
        <v>433</v>
      </c>
    </row>
    <row r="3767" spans="1:22" ht="15.75" customHeight="1">
      <c r="A3767" s="139" t="s">
        <v>793</v>
      </c>
      <c r="B3767" s="139" t="s">
        <v>765</v>
      </c>
      <c r="C3767" s="139" t="s">
        <v>778</v>
      </c>
      <c r="D3767" s="139" t="s">
        <v>633</v>
      </c>
      <c r="E3767" s="139" t="s">
        <v>754</v>
      </c>
      <c r="F3767" s="49">
        <v>106000</v>
      </c>
      <c r="G3767" s="49">
        <v>116000</v>
      </c>
      <c r="H3767" s="49">
        <v>125000</v>
      </c>
      <c r="I3767" s="49">
        <v>131000</v>
      </c>
      <c r="J3767" s="49">
        <v>151000</v>
      </c>
      <c r="K3767" s="49">
        <v>155000</v>
      </c>
      <c r="L3767" s="49">
        <v>169000</v>
      </c>
      <c r="M3767" s="49">
        <v>179000</v>
      </c>
      <c r="N3767" s="49">
        <v>184000</v>
      </c>
      <c r="O3767" s="49">
        <v>198000</v>
      </c>
      <c r="P3767" s="49">
        <v>215000</v>
      </c>
      <c r="Q3767" s="49">
        <v>227000</v>
      </c>
      <c r="R3767" s="49">
        <v>229000</v>
      </c>
      <c r="S3767" s="49">
        <v>248000</v>
      </c>
      <c r="T3767" s="49">
        <v>273000</v>
      </c>
      <c r="U3767" s="49">
        <v>291000</v>
      </c>
      <c r="V3767" s="49">
        <v>305000</v>
      </c>
    </row>
    <row r="3768" spans="1:22" ht="15.75" customHeight="1">
      <c r="A3768" s="139" t="s">
        <v>793</v>
      </c>
      <c r="B3768" s="139" t="s">
        <v>424</v>
      </c>
      <c r="C3768" s="139" t="s">
        <v>778</v>
      </c>
      <c r="D3768" s="139" t="s">
        <v>633</v>
      </c>
      <c r="E3768" s="139" t="s">
        <v>754</v>
      </c>
      <c r="F3768" s="49">
        <v>194</v>
      </c>
      <c r="G3768" s="49">
        <v>205</v>
      </c>
      <c r="H3768" s="49">
        <v>206</v>
      </c>
      <c r="I3768" s="49">
        <v>206</v>
      </c>
      <c r="J3768" s="49">
        <v>205</v>
      </c>
      <c r="K3768" s="49">
        <v>207</v>
      </c>
      <c r="L3768" s="49">
        <v>213</v>
      </c>
      <c r="M3768" s="49">
        <v>176</v>
      </c>
      <c r="N3768" s="49">
        <v>198</v>
      </c>
      <c r="O3768" s="49">
        <v>196</v>
      </c>
      <c r="P3768" s="49">
        <v>164</v>
      </c>
      <c r="Q3768" s="49">
        <v>158</v>
      </c>
      <c r="R3768" s="49">
        <v>164</v>
      </c>
      <c r="S3768" s="49">
        <v>178</v>
      </c>
      <c r="T3768" s="49">
        <v>144</v>
      </c>
      <c r="U3768" s="49">
        <v>142</v>
      </c>
      <c r="V3768" s="49">
        <v>133</v>
      </c>
    </row>
    <row r="3769" spans="1:22" ht="15.75" customHeight="1">
      <c r="A3769" s="139" t="s">
        <v>793</v>
      </c>
      <c r="B3769" s="139" t="s">
        <v>554</v>
      </c>
      <c r="C3769" s="139" t="s">
        <v>778</v>
      </c>
      <c r="D3769" s="139" t="s">
        <v>633</v>
      </c>
      <c r="E3769" s="139" t="s">
        <v>754</v>
      </c>
      <c r="F3769" s="49">
        <v>9740</v>
      </c>
      <c r="G3769" s="49">
        <v>9890</v>
      </c>
      <c r="H3769" s="49">
        <v>10500</v>
      </c>
      <c r="I3769" s="49">
        <v>10500</v>
      </c>
      <c r="J3769" s="49">
        <v>11600</v>
      </c>
      <c r="K3769" s="49">
        <v>11400</v>
      </c>
      <c r="L3769" s="49">
        <v>11200</v>
      </c>
      <c r="M3769" s="49">
        <v>11500</v>
      </c>
      <c r="N3769" s="49">
        <v>11300</v>
      </c>
      <c r="O3769" s="49">
        <v>12200</v>
      </c>
      <c r="P3769" s="49">
        <v>12400</v>
      </c>
      <c r="Q3769" s="49">
        <v>14100</v>
      </c>
      <c r="R3769" s="49">
        <v>15000</v>
      </c>
      <c r="S3769" s="49">
        <v>14500</v>
      </c>
      <c r="T3769" s="49">
        <v>17500</v>
      </c>
      <c r="U3769" s="49">
        <v>19800</v>
      </c>
      <c r="V3769" s="49">
        <v>20900</v>
      </c>
    </row>
    <row r="3770" spans="1:22" ht="15.75" customHeight="1">
      <c r="A3770" s="139" t="s">
        <v>793</v>
      </c>
      <c r="B3770" s="139" t="s">
        <v>418</v>
      </c>
      <c r="C3770" s="139" t="s">
        <v>778</v>
      </c>
      <c r="D3770" s="139" t="s">
        <v>633</v>
      </c>
      <c r="E3770" s="139" t="s">
        <v>754</v>
      </c>
      <c r="F3770" s="49">
        <v>1850</v>
      </c>
      <c r="G3770" s="49">
        <v>1880</v>
      </c>
      <c r="H3770" s="49">
        <v>1900</v>
      </c>
      <c r="I3770" s="49">
        <v>1930</v>
      </c>
      <c r="J3770" s="49">
        <v>1980</v>
      </c>
      <c r="K3770" s="49">
        <v>2010</v>
      </c>
      <c r="L3770" s="49">
        <v>2040</v>
      </c>
      <c r="M3770" s="49">
        <v>2080</v>
      </c>
      <c r="N3770" s="49">
        <v>2130</v>
      </c>
      <c r="O3770" s="49">
        <v>2220</v>
      </c>
      <c r="P3770" s="49">
        <v>2280</v>
      </c>
      <c r="Q3770" s="49">
        <v>2330</v>
      </c>
      <c r="R3770" s="49">
        <v>2400</v>
      </c>
      <c r="S3770" s="49">
        <v>2430</v>
      </c>
      <c r="T3770" s="49">
        <v>2470</v>
      </c>
      <c r="U3770" s="49">
        <v>2530</v>
      </c>
      <c r="V3770" s="49">
        <v>2550</v>
      </c>
    </row>
    <row r="3771" spans="1:22" ht="15.75" customHeight="1">
      <c r="A3771" s="139" t="s">
        <v>793</v>
      </c>
      <c r="B3771" s="139" t="s">
        <v>426</v>
      </c>
      <c r="C3771" s="139" t="s">
        <v>778</v>
      </c>
      <c r="D3771" s="139" t="s">
        <v>633</v>
      </c>
      <c r="E3771" s="139" t="s">
        <v>754</v>
      </c>
      <c r="F3771" s="49">
        <v>11900</v>
      </c>
      <c r="G3771" s="49">
        <v>12600</v>
      </c>
      <c r="H3771" s="49">
        <v>12800</v>
      </c>
      <c r="I3771" s="49">
        <v>12500</v>
      </c>
      <c r="J3771" s="49">
        <v>12900</v>
      </c>
      <c r="K3771" s="49">
        <v>13500</v>
      </c>
      <c r="L3771" s="49">
        <v>13700</v>
      </c>
      <c r="M3771" s="49">
        <v>14600</v>
      </c>
      <c r="N3771" s="49">
        <v>14500</v>
      </c>
      <c r="O3771" s="49">
        <v>12200</v>
      </c>
      <c r="P3771" s="49">
        <v>13100</v>
      </c>
      <c r="Q3771" s="49">
        <v>13300</v>
      </c>
      <c r="R3771" s="49">
        <v>13300</v>
      </c>
      <c r="S3771" s="49">
        <v>12100</v>
      </c>
      <c r="T3771" s="49">
        <v>12400</v>
      </c>
      <c r="U3771" s="49">
        <v>12700</v>
      </c>
      <c r="V3771" s="49">
        <v>13100</v>
      </c>
    </row>
    <row r="3772" spans="1:22" ht="15.75" customHeight="1">
      <c r="A3772" s="139" t="s">
        <v>793</v>
      </c>
      <c r="B3772" s="139" t="s">
        <v>428</v>
      </c>
      <c r="C3772" s="139" t="s">
        <v>778</v>
      </c>
      <c r="D3772" s="139" t="s">
        <v>633</v>
      </c>
      <c r="E3772" s="139" t="s">
        <v>754</v>
      </c>
      <c r="F3772" s="49">
        <v>7870</v>
      </c>
      <c r="G3772" s="49">
        <v>8440</v>
      </c>
      <c r="H3772" s="49">
        <v>9050</v>
      </c>
      <c r="I3772" s="49">
        <v>9540</v>
      </c>
      <c r="J3772" s="49">
        <v>10900</v>
      </c>
      <c r="K3772" s="49">
        <v>11200</v>
      </c>
      <c r="L3772" s="49">
        <v>10900</v>
      </c>
      <c r="M3772" s="49">
        <v>10500</v>
      </c>
      <c r="N3772" s="49">
        <v>10400</v>
      </c>
      <c r="O3772" s="49">
        <v>9900</v>
      </c>
      <c r="P3772" s="49">
        <v>10400</v>
      </c>
      <c r="Q3772" s="49">
        <v>10300</v>
      </c>
      <c r="R3772" s="49">
        <v>10100</v>
      </c>
      <c r="S3772" s="49">
        <v>9570</v>
      </c>
      <c r="T3772" s="49">
        <v>9160</v>
      </c>
      <c r="U3772" s="49">
        <v>8840</v>
      </c>
      <c r="V3772" s="49">
        <v>8700</v>
      </c>
    </row>
    <row r="3773" spans="1:22" ht="15.75" customHeight="1">
      <c r="A3773" s="139" t="s">
        <v>793</v>
      </c>
      <c r="B3773" s="139" t="s">
        <v>414</v>
      </c>
      <c r="C3773" s="139" t="s">
        <v>778</v>
      </c>
      <c r="D3773" s="139" t="s">
        <v>633</v>
      </c>
      <c r="E3773" s="139" t="s">
        <v>754</v>
      </c>
      <c r="F3773" s="49">
        <v>6350</v>
      </c>
      <c r="G3773" s="49">
        <v>6990</v>
      </c>
      <c r="H3773" s="49">
        <v>6780</v>
      </c>
      <c r="I3773" s="49">
        <v>7220</v>
      </c>
      <c r="J3773" s="49">
        <v>7260</v>
      </c>
      <c r="K3773" s="49">
        <v>7370</v>
      </c>
      <c r="L3773" s="49">
        <v>7880</v>
      </c>
      <c r="M3773" s="49">
        <v>8170</v>
      </c>
      <c r="N3773" s="49">
        <v>7750</v>
      </c>
      <c r="O3773" s="49">
        <v>7050</v>
      </c>
      <c r="P3773" s="49">
        <v>7760</v>
      </c>
      <c r="Q3773" s="49">
        <v>6920</v>
      </c>
      <c r="R3773" s="49">
        <v>6610</v>
      </c>
      <c r="S3773" s="49">
        <v>6580</v>
      </c>
      <c r="T3773" s="49">
        <v>6380</v>
      </c>
      <c r="U3773" s="49">
        <v>6540</v>
      </c>
      <c r="V3773" s="49">
        <v>6810</v>
      </c>
    </row>
    <row r="3774" spans="1:22" ht="15.75" customHeight="1">
      <c r="A3774" s="139" t="s">
        <v>793</v>
      </c>
      <c r="B3774" s="139" t="s">
        <v>766</v>
      </c>
      <c r="C3774" s="139" t="s">
        <v>778</v>
      </c>
      <c r="D3774" s="139" t="s">
        <v>633</v>
      </c>
      <c r="E3774" s="139" t="s">
        <v>754</v>
      </c>
      <c r="F3774" s="49">
        <v>1630</v>
      </c>
      <c r="G3774" s="49">
        <v>1690</v>
      </c>
      <c r="H3774" s="49">
        <v>1520</v>
      </c>
      <c r="I3774" s="49">
        <v>1530</v>
      </c>
      <c r="J3774" s="49">
        <v>1720</v>
      </c>
      <c r="K3774" s="49">
        <v>1830</v>
      </c>
      <c r="L3774" s="49">
        <v>1620</v>
      </c>
      <c r="M3774" s="49">
        <v>1540</v>
      </c>
      <c r="N3774" s="49">
        <v>1340</v>
      </c>
      <c r="O3774" s="49">
        <v>2080</v>
      </c>
      <c r="P3774" s="49">
        <v>1410</v>
      </c>
      <c r="Q3774" s="49">
        <v>1450</v>
      </c>
      <c r="R3774" s="49">
        <v>1310</v>
      </c>
      <c r="S3774" s="49">
        <v>1180</v>
      </c>
      <c r="T3774" s="49">
        <v>1290</v>
      </c>
      <c r="U3774" s="49">
        <v>1370</v>
      </c>
      <c r="V3774" s="49">
        <v>1620</v>
      </c>
    </row>
    <row r="3775" spans="1:22" ht="15.75" customHeight="1">
      <c r="A3775" s="139" t="s">
        <v>793</v>
      </c>
      <c r="B3775" s="139" t="s">
        <v>462</v>
      </c>
      <c r="C3775" s="139" t="s">
        <v>778</v>
      </c>
      <c r="D3775" s="139" t="s">
        <v>633</v>
      </c>
      <c r="E3775" s="139" t="s">
        <v>754</v>
      </c>
      <c r="F3775" s="49">
        <v>29900</v>
      </c>
      <c r="G3775" s="49">
        <v>32700</v>
      </c>
      <c r="H3775" s="49">
        <v>33200</v>
      </c>
      <c r="I3775" s="49">
        <v>32400</v>
      </c>
      <c r="J3775" s="49">
        <v>37800</v>
      </c>
      <c r="K3775" s="49">
        <v>40300</v>
      </c>
      <c r="L3775" s="49">
        <v>41800</v>
      </c>
      <c r="M3775" s="49">
        <v>43900</v>
      </c>
      <c r="N3775" s="49">
        <v>45900</v>
      </c>
      <c r="O3775" s="49">
        <v>45200</v>
      </c>
      <c r="P3775" s="49">
        <v>49000</v>
      </c>
      <c r="Q3775" s="49">
        <v>50700</v>
      </c>
      <c r="R3775" s="49">
        <v>54600</v>
      </c>
      <c r="S3775" s="49">
        <v>50700</v>
      </c>
      <c r="T3775" s="49">
        <v>52000</v>
      </c>
      <c r="U3775" s="49">
        <v>52800</v>
      </c>
      <c r="V3775" s="49">
        <v>53000</v>
      </c>
    </row>
    <row r="3776" spans="1:22" ht="15.75" customHeight="1">
      <c r="A3776" s="139" t="s">
        <v>793</v>
      </c>
      <c r="B3776" s="139" t="s">
        <v>456</v>
      </c>
      <c r="C3776" s="139" t="s">
        <v>778</v>
      </c>
      <c r="D3776" s="139" t="s">
        <v>633</v>
      </c>
      <c r="E3776" s="139" t="s">
        <v>754</v>
      </c>
      <c r="F3776" s="49">
        <v>92.1</v>
      </c>
      <c r="G3776" s="49">
        <v>95.9</v>
      </c>
      <c r="H3776" s="49">
        <v>96.1</v>
      </c>
      <c r="I3776" s="49">
        <v>92.5</v>
      </c>
      <c r="J3776" s="49">
        <v>88.1</v>
      </c>
      <c r="K3776" s="49">
        <v>86.3</v>
      </c>
      <c r="L3776" s="49">
        <v>79.599999999999994</v>
      </c>
      <c r="M3776" s="49">
        <v>81.400000000000006</v>
      </c>
      <c r="N3776" s="49">
        <v>80</v>
      </c>
      <c r="O3776" s="49">
        <v>76.599999999999994</v>
      </c>
      <c r="P3776" s="49">
        <v>72.900000000000006</v>
      </c>
      <c r="Q3776" s="49">
        <v>70.400000000000006</v>
      </c>
      <c r="R3776" s="49">
        <v>73.5</v>
      </c>
      <c r="S3776" s="49">
        <v>73.2</v>
      </c>
      <c r="T3776" s="49">
        <v>67</v>
      </c>
      <c r="U3776" s="49">
        <v>67.400000000000006</v>
      </c>
      <c r="V3776" s="49">
        <v>64.900000000000006</v>
      </c>
    </row>
    <row r="3777" spans="1:22" ht="15.75" customHeight="1">
      <c r="A3777" s="139" t="s">
        <v>793</v>
      </c>
      <c r="B3777" s="139" t="s">
        <v>454</v>
      </c>
      <c r="C3777" s="139" t="s">
        <v>778</v>
      </c>
      <c r="D3777" s="139" t="s">
        <v>633</v>
      </c>
      <c r="E3777" s="139" t="s">
        <v>754</v>
      </c>
      <c r="F3777" s="49">
        <v>3410</v>
      </c>
      <c r="G3777" s="49">
        <v>3620</v>
      </c>
      <c r="H3777" s="49">
        <v>3840</v>
      </c>
      <c r="I3777" s="49">
        <v>4160</v>
      </c>
      <c r="J3777" s="49">
        <v>4330</v>
      </c>
      <c r="K3777" s="49">
        <v>4570</v>
      </c>
      <c r="L3777" s="49">
        <v>4580</v>
      </c>
      <c r="M3777" s="49">
        <v>4280</v>
      </c>
      <c r="N3777" s="49">
        <v>4400</v>
      </c>
      <c r="O3777" s="49">
        <v>4200</v>
      </c>
      <c r="P3777" s="49">
        <v>4480</v>
      </c>
      <c r="Q3777" s="49">
        <v>4540</v>
      </c>
      <c r="R3777" s="49">
        <v>4330</v>
      </c>
      <c r="S3777" s="49">
        <v>4430</v>
      </c>
      <c r="T3777" s="49">
        <v>4280</v>
      </c>
      <c r="U3777" s="49">
        <v>5710</v>
      </c>
      <c r="V3777" s="49">
        <v>5820</v>
      </c>
    </row>
    <row r="3778" spans="1:22" ht="15.75" customHeight="1">
      <c r="A3778" s="139" t="s">
        <v>793</v>
      </c>
      <c r="B3778" s="139" t="s">
        <v>432</v>
      </c>
      <c r="C3778" s="139" t="s">
        <v>778</v>
      </c>
      <c r="D3778" s="139" t="s">
        <v>633</v>
      </c>
      <c r="E3778" s="139" t="s">
        <v>754</v>
      </c>
      <c r="F3778" s="49">
        <v>1840</v>
      </c>
      <c r="G3778" s="49">
        <v>1710</v>
      </c>
      <c r="H3778" s="49">
        <v>1220</v>
      </c>
      <c r="I3778" s="49">
        <v>1600</v>
      </c>
      <c r="J3778" s="49">
        <v>1730</v>
      </c>
      <c r="K3778" s="49">
        <v>1670</v>
      </c>
      <c r="L3778" s="49">
        <v>1610</v>
      </c>
      <c r="M3778" s="49">
        <v>1680</v>
      </c>
      <c r="N3778" s="49">
        <v>1810</v>
      </c>
      <c r="O3778" s="49">
        <v>1700</v>
      </c>
      <c r="P3778" s="49">
        <v>1880</v>
      </c>
      <c r="Q3778" s="49">
        <v>2240</v>
      </c>
      <c r="R3778" s="49">
        <v>2590</v>
      </c>
      <c r="S3778" s="49">
        <v>3000</v>
      </c>
      <c r="T3778" s="49">
        <v>2950</v>
      </c>
      <c r="U3778" s="49">
        <v>3060</v>
      </c>
      <c r="V3778" s="49">
        <v>3170</v>
      </c>
    </row>
    <row r="3779" spans="1:22" ht="15.75" customHeight="1">
      <c r="A3779" s="139" t="s">
        <v>793</v>
      </c>
      <c r="B3779" s="139" t="s">
        <v>438</v>
      </c>
      <c r="C3779" s="139" t="s">
        <v>778</v>
      </c>
      <c r="D3779" s="139" t="s">
        <v>633</v>
      </c>
      <c r="E3779" s="139" t="s">
        <v>754</v>
      </c>
      <c r="F3779" s="49">
        <v>451</v>
      </c>
      <c r="G3779" s="49">
        <v>462</v>
      </c>
      <c r="H3779" s="49">
        <v>594</v>
      </c>
      <c r="I3779" s="49">
        <v>506</v>
      </c>
      <c r="J3779" s="49">
        <v>667</v>
      </c>
      <c r="K3779" s="49">
        <v>601</v>
      </c>
      <c r="L3779" s="49">
        <v>759</v>
      </c>
      <c r="M3779" s="49">
        <v>781</v>
      </c>
      <c r="N3779" s="49">
        <v>843</v>
      </c>
      <c r="O3779" s="49">
        <v>884</v>
      </c>
      <c r="P3779" s="49">
        <v>935</v>
      </c>
      <c r="Q3779" s="49">
        <v>986</v>
      </c>
      <c r="R3779" s="49">
        <v>1110</v>
      </c>
      <c r="S3779" s="49">
        <v>1090</v>
      </c>
      <c r="T3779" s="49">
        <v>1330</v>
      </c>
      <c r="U3779" s="49">
        <v>1260</v>
      </c>
      <c r="V3779" s="49">
        <v>1310</v>
      </c>
    </row>
    <row r="3780" spans="1:22" ht="15.75" customHeight="1">
      <c r="A3780" s="139" t="s">
        <v>793</v>
      </c>
      <c r="B3780" s="139" t="s">
        <v>450</v>
      </c>
      <c r="C3780" s="139" t="s">
        <v>778</v>
      </c>
      <c r="D3780" s="139" t="s">
        <v>633</v>
      </c>
      <c r="E3780" s="139" t="s">
        <v>754</v>
      </c>
      <c r="F3780" s="49">
        <v>382000</v>
      </c>
      <c r="G3780" s="49">
        <v>397000</v>
      </c>
      <c r="H3780" s="49">
        <v>398000</v>
      </c>
      <c r="I3780" s="49">
        <v>423000</v>
      </c>
      <c r="J3780" s="49">
        <v>424000</v>
      </c>
      <c r="K3780" s="49">
        <v>448000</v>
      </c>
      <c r="L3780" s="49">
        <v>459000</v>
      </c>
      <c r="M3780" s="49">
        <v>461000</v>
      </c>
      <c r="N3780" s="49">
        <v>476000</v>
      </c>
      <c r="O3780" s="49">
        <v>460000</v>
      </c>
      <c r="P3780" s="49">
        <v>448000</v>
      </c>
      <c r="Q3780" s="49">
        <v>468000</v>
      </c>
      <c r="R3780" s="49">
        <v>480000</v>
      </c>
      <c r="S3780" s="49">
        <v>474000</v>
      </c>
      <c r="T3780" s="49">
        <v>466000</v>
      </c>
      <c r="U3780" s="49">
        <v>465000</v>
      </c>
      <c r="V3780" s="49">
        <v>496000</v>
      </c>
    </row>
    <row r="3781" spans="1:22" ht="15.75" customHeight="1">
      <c r="A3781" s="139" t="s">
        <v>793</v>
      </c>
      <c r="B3781" s="139" t="s">
        <v>444</v>
      </c>
      <c r="C3781" s="139" t="s">
        <v>778</v>
      </c>
      <c r="D3781" s="139" t="s">
        <v>633</v>
      </c>
      <c r="E3781" s="139" t="s">
        <v>754</v>
      </c>
      <c r="F3781" s="49">
        <v>77</v>
      </c>
      <c r="G3781" s="49">
        <v>80.7</v>
      </c>
      <c r="H3781" s="49">
        <v>84.3</v>
      </c>
      <c r="I3781" s="49">
        <v>84.3</v>
      </c>
      <c r="J3781" s="49">
        <v>88</v>
      </c>
      <c r="K3781" s="49">
        <v>84.3</v>
      </c>
      <c r="L3781" s="49">
        <v>91.7</v>
      </c>
      <c r="M3781" s="49">
        <v>99</v>
      </c>
      <c r="N3781" s="49">
        <v>99</v>
      </c>
      <c r="O3781" s="49">
        <v>103</v>
      </c>
      <c r="P3781" s="49">
        <v>103</v>
      </c>
      <c r="Q3781" s="49">
        <v>103</v>
      </c>
      <c r="R3781" s="49">
        <v>103</v>
      </c>
      <c r="S3781" s="49">
        <v>103</v>
      </c>
      <c r="T3781" s="49">
        <v>117</v>
      </c>
      <c r="U3781" s="49">
        <v>125</v>
      </c>
      <c r="V3781" s="49">
        <v>147</v>
      </c>
    </row>
    <row r="3782" spans="1:22" ht="15.75" customHeight="1">
      <c r="A3782" s="139" t="s">
        <v>793</v>
      </c>
      <c r="B3782" s="139" t="s">
        <v>430</v>
      </c>
      <c r="C3782" s="139" t="s">
        <v>778</v>
      </c>
      <c r="D3782" s="139" t="s">
        <v>633</v>
      </c>
      <c r="E3782" s="139" t="s">
        <v>754</v>
      </c>
      <c r="F3782" s="49">
        <v>11800</v>
      </c>
      <c r="G3782" s="49">
        <v>11700</v>
      </c>
      <c r="H3782" s="49">
        <v>10600</v>
      </c>
      <c r="I3782" s="49">
        <v>10900</v>
      </c>
      <c r="J3782" s="49">
        <v>10800</v>
      </c>
      <c r="K3782" s="49">
        <v>10800</v>
      </c>
      <c r="L3782" s="49">
        <v>10500</v>
      </c>
      <c r="M3782" s="49">
        <v>9020</v>
      </c>
      <c r="N3782" s="49">
        <v>8950</v>
      </c>
      <c r="O3782" s="49">
        <v>8240</v>
      </c>
      <c r="P3782" s="49">
        <v>8200</v>
      </c>
      <c r="Q3782" s="49">
        <v>8920</v>
      </c>
      <c r="R3782" s="49">
        <v>8630</v>
      </c>
      <c r="S3782" s="49">
        <v>7470</v>
      </c>
      <c r="T3782" s="49">
        <v>7170</v>
      </c>
      <c r="U3782" s="49">
        <v>6910</v>
      </c>
      <c r="V3782" s="49">
        <v>6770</v>
      </c>
    </row>
    <row r="3783" spans="1:22" ht="15.75" customHeight="1">
      <c r="A3783" s="139" t="s">
        <v>793</v>
      </c>
      <c r="B3783" s="139" t="s">
        <v>440</v>
      </c>
      <c r="C3783" s="139" t="s">
        <v>778</v>
      </c>
      <c r="D3783" s="139" t="s">
        <v>633</v>
      </c>
      <c r="E3783" s="139" t="s">
        <v>754</v>
      </c>
      <c r="F3783" s="49">
        <v>821</v>
      </c>
      <c r="G3783" s="49">
        <v>829</v>
      </c>
      <c r="H3783" s="49">
        <v>847</v>
      </c>
      <c r="I3783" s="49">
        <v>844</v>
      </c>
      <c r="J3783" s="49">
        <v>877</v>
      </c>
      <c r="K3783" s="49">
        <v>899</v>
      </c>
      <c r="L3783" s="49">
        <v>943</v>
      </c>
      <c r="M3783" s="49">
        <v>1010</v>
      </c>
      <c r="N3783" s="49">
        <v>1070</v>
      </c>
      <c r="O3783" s="49">
        <v>807</v>
      </c>
      <c r="P3783" s="49">
        <v>965</v>
      </c>
      <c r="Q3783" s="49">
        <v>1050</v>
      </c>
      <c r="R3783" s="49">
        <v>994</v>
      </c>
      <c r="S3783" s="49">
        <v>1030</v>
      </c>
      <c r="T3783" s="49">
        <v>1410</v>
      </c>
      <c r="U3783" s="49">
        <v>1340</v>
      </c>
      <c r="V3783" s="49">
        <v>1350</v>
      </c>
    </row>
    <row r="3784" spans="1:22" ht="15.75" customHeight="1">
      <c r="A3784" s="139" t="s">
        <v>793</v>
      </c>
      <c r="B3784" s="139" t="s">
        <v>442</v>
      </c>
      <c r="C3784" s="139" t="s">
        <v>778</v>
      </c>
      <c r="D3784" s="139" t="s">
        <v>633</v>
      </c>
      <c r="E3784" s="139" t="s">
        <v>754</v>
      </c>
      <c r="F3784" s="49">
        <v>2060</v>
      </c>
      <c r="G3784" s="49">
        <v>2490</v>
      </c>
      <c r="H3784" s="49">
        <v>2300</v>
      </c>
      <c r="I3784" s="49">
        <v>2580</v>
      </c>
      <c r="J3784" s="49">
        <v>2570</v>
      </c>
      <c r="K3784" s="49">
        <v>2700</v>
      </c>
      <c r="L3784" s="49">
        <v>2570</v>
      </c>
      <c r="M3784" s="49">
        <v>2720</v>
      </c>
      <c r="N3784" s="49">
        <v>2560</v>
      </c>
      <c r="O3784" s="49">
        <v>2400</v>
      </c>
      <c r="P3784" s="49">
        <v>2560</v>
      </c>
      <c r="Q3784" s="49">
        <v>2540</v>
      </c>
      <c r="R3784" s="49">
        <v>2680</v>
      </c>
      <c r="S3784" s="49">
        <v>2340</v>
      </c>
      <c r="T3784" s="49">
        <v>2350</v>
      </c>
      <c r="U3784" s="49">
        <v>2580</v>
      </c>
      <c r="V3784" s="49">
        <v>2710</v>
      </c>
    </row>
    <row r="3785" spans="1:22" ht="15.75" customHeight="1">
      <c r="A3785" s="139" t="s">
        <v>793</v>
      </c>
      <c r="B3785" s="139" t="s">
        <v>282</v>
      </c>
      <c r="C3785" s="139" t="s">
        <v>778</v>
      </c>
      <c r="D3785" s="139" t="s">
        <v>633</v>
      </c>
      <c r="E3785" s="139" t="s">
        <v>754</v>
      </c>
      <c r="F3785" s="49">
        <v>9900</v>
      </c>
      <c r="G3785" s="49">
        <v>8540</v>
      </c>
      <c r="H3785" s="49">
        <v>8970</v>
      </c>
      <c r="I3785" s="49">
        <v>9560</v>
      </c>
      <c r="J3785" s="49">
        <v>12200</v>
      </c>
      <c r="K3785" s="49">
        <v>11300</v>
      </c>
      <c r="L3785" s="49">
        <v>12600</v>
      </c>
      <c r="M3785" s="49">
        <v>12600</v>
      </c>
      <c r="N3785" s="49">
        <v>9460</v>
      </c>
      <c r="O3785" s="49">
        <v>9900</v>
      </c>
      <c r="P3785" s="49">
        <v>12200</v>
      </c>
      <c r="Q3785" s="49">
        <v>14000</v>
      </c>
      <c r="R3785" s="49">
        <v>10600</v>
      </c>
      <c r="S3785" s="49">
        <v>12300</v>
      </c>
      <c r="T3785" s="49">
        <v>21000</v>
      </c>
      <c r="U3785" s="49">
        <v>22400</v>
      </c>
      <c r="V3785" s="49">
        <v>26400</v>
      </c>
    </row>
    <row r="3786" spans="1:22" ht="15.75" customHeight="1">
      <c r="A3786" s="139" t="s">
        <v>793</v>
      </c>
      <c r="B3786" s="139" t="s">
        <v>460</v>
      </c>
      <c r="C3786" s="139" t="s">
        <v>778</v>
      </c>
      <c r="D3786" s="139" t="s">
        <v>633</v>
      </c>
      <c r="E3786" s="139" t="s">
        <v>754</v>
      </c>
      <c r="F3786" s="49">
        <v>1590</v>
      </c>
      <c r="G3786" s="49">
        <v>1880</v>
      </c>
      <c r="H3786" s="49">
        <v>2060</v>
      </c>
      <c r="I3786" s="49">
        <v>2230</v>
      </c>
      <c r="J3786" s="49">
        <v>2450</v>
      </c>
      <c r="K3786" s="49">
        <v>2470</v>
      </c>
      <c r="L3786" s="49">
        <v>2430</v>
      </c>
      <c r="M3786" s="49">
        <v>2290</v>
      </c>
      <c r="N3786" s="49">
        <v>2790</v>
      </c>
      <c r="O3786" s="49">
        <v>1830</v>
      </c>
      <c r="P3786" s="49">
        <v>2620</v>
      </c>
      <c r="Q3786" s="49">
        <v>2620</v>
      </c>
      <c r="R3786" s="49">
        <v>2370</v>
      </c>
      <c r="S3786" s="49">
        <v>2280</v>
      </c>
      <c r="T3786" s="49">
        <v>2240</v>
      </c>
      <c r="U3786" s="49">
        <v>2420</v>
      </c>
      <c r="V3786" s="49">
        <v>2540</v>
      </c>
    </row>
    <row r="3787" spans="1:22" ht="15.75" customHeight="1">
      <c r="A3787" s="139" t="s">
        <v>793</v>
      </c>
      <c r="B3787" s="139" t="s">
        <v>458</v>
      </c>
      <c r="C3787" s="139" t="s">
        <v>778</v>
      </c>
      <c r="D3787" s="139" t="s">
        <v>633</v>
      </c>
      <c r="E3787" s="139" t="s">
        <v>754</v>
      </c>
      <c r="F3787" s="49">
        <v>7450</v>
      </c>
      <c r="G3787" s="49">
        <v>7850</v>
      </c>
      <c r="H3787" s="49">
        <v>8210</v>
      </c>
      <c r="I3787" s="49">
        <v>7950</v>
      </c>
      <c r="J3787" s="49">
        <v>8530</v>
      </c>
      <c r="K3787" s="49">
        <v>8600</v>
      </c>
      <c r="L3787" s="49">
        <v>9440</v>
      </c>
      <c r="M3787" s="49">
        <v>12100</v>
      </c>
      <c r="N3787" s="49">
        <v>12000</v>
      </c>
      <c r="O3787" s="49">
        <v>13000</v>
      </c>
      <c r="P3787" s="49">
        <v>13700</v>
      </c>
      <c r="Q3787" s="49">
        <v>21300</v>
      </c>
      <c r="R3787" s="49">
        <v>26100</v>
      </c>
      <c r="S3787" s="49">
        <v>38700</v>
      </c>
      <c r="T3787" s="49">
        <v>20700</v>
      </c>
      <c r="U3787" s="49">
        <v>22100</v>
      </c>
      <c r="V3787" s="49">
        <v>26100</v>
      </c>
    </row>
    <row r="3788" spans="1:22" ht="15.75" customHeight="1">
      <c r="A3788" s="139" t="s">
        <v>793</v>
      </c>
      <c r="B3788" s="139" t="s">
        <v>464</v>
      </c>
      <c r="C3788" s="139" t="s">
        <v>778</v>
      </c>
      <c r="D3788" s="139" t="s">
        <v>633</v>
      </c>
      <c r="E3788" s="139" t="s">
        <v>754</v>
      </c>
      <c r="F3788" s="49">
        <v>1210</v>
      </c>
      <c r="G3788" s="49">
        <v>1450</v>
      </c>
      <c r="H3788" s="49">
        <v>1340</v>
      </c>
      <c r="I3788" s="49">
        <v>1620</v>
      </c>
      <c r="J3788" s="49">
        <v>1650</v>
      </c>
      <c r="K3788" s="49">
        <v>1580</v>
      </c>
      <c r="L3788" s="49">
        <v>1680</v>
      </c>
      <c r="M3788" s="49">
        <v>1940</v>
      </c>
      <c r="N3788" s="49">
        <v>1890</v>
      </c>
      <c r="O3788" s="49">
        <v>2140</v>
      </c>
      <c r="P3788" s="49">
        <v>2300</v>
      </c>
      <c r="Q3788" s="49">
        <v>2740</v>
      </c>
      <c r="R3788" s="49">
        <v>2530</v>
      </c>
      <c r="S3788" s="49">
        <v>3370</v>
      </c>
      <c r="T3788" s="49">
        <v>7680</v>
      </c>
      <c r="U3788" s="49">
        <v>7960</v>
      </c>
      <c r="V3788" s="49">
        <v>8230</v>
      </c>
    </row>
    <row r="3789" spans="1:22" ht="15.75" customHeight="1">
      <c r="A3789" s="139" t="s">
        <v>793</v>
      </c>
      <c r="B3789" s="139" t="s">
        <v>446</v>
      </c>
      <c r="C3789" s="139" t="s">
        <v>778</v>
      </c>
      <c r="D3789" s="139" t="s">
        <v>633</v>
      </c>
      <c r="E3789" s="139" t="s">
        <v>754</v>
      </c>
      <c r="F3789" s="49">
        <v>1120</v>
      </c>
      <c r="G3789" s="49">
        <v>1170</v>
      </c>
      <c r="H3789" s="49">
        <v>1250</v>
      </c>
      <c r="I3789" s="49">
        <v>1290</v>
      </c>
      <c r="J3789" s="49">
        <v>1390</v>
      </c>
      <c r="K3789" s="49">
        <v>1440</v>
      </c>
      <c r="L3789" s="49">
        <v>1560</v>
      </c>
      <c r="M3789" s="49">
        <v>1770</v>
      </c>
      <c r="N3789" s="49">
        <v>1840</v>
      </c>
      <c r="O3789" s="49">
        <v>2020</v>
      </c>
      <c r="P3789" s="49">
        <v>2010</v>
      </c>
      <c r="Q3789" s="49">
        <v>2160</v>
      </c>
      <c r="R3789" s="49">
        <v>2380</v>
      </c>
      <c r="S3789" s="49">
        <v>2410</v>
      </c>
      <c r="T3789" s="49">
        <v>2470</v>
      </c>
      <c r="U3789" s="49">
        <v>2700</v>
      </c>
      <c r="V3789" s="49">
        <v>2720</v>
      </c>
    </row>
    <row r="3790" spans="1:22" ht="15.75" customHeight="1">
      <c r="A3790" s="139" t="s">
        <v>793</v>
      </c>
      <c r="B3790" s="139" t="s">
        <v>448</v>
      </c>
      <c r="C3790" s="139" t="s">
        <v>778</v>
      </c>
      <c r="D3790" s="139" t="s">
        <v>633</v>
      </c>
      <c r="E3790" s="139" t="s">
        <v>754</v>
      </c>
      <c r="F3790" s="49">
        <v>2690</v>
      </c>
      <c r="G3790" s="49">
        <v>2860</v>
      </c>
      <c r="H3790" s="49">
        <v>2890</v>
      </c>
      <c r="I3790" s="49">
        <v>3060</v>
      </c>
      <c r="J3790" s="49">
        <v>3090</v>
      </c>
      <c r="K3790" s="49">
        <v>3300</v>
      </c>
      <c r="L3790" s="49">
        <v>3630</v>
      </c>
      <c r="M3790" s="49">
        <v>3690</v>
      </c>
      <c r="N3790" s="49">
        <v>3770</v>
      </c>
      <c r="O3790" s="49">
        <v>3710</v>
      </c>
      <c r="P3790" s="49">
        <v>3920</v>
      </c>
      <c r="Q3790" s="49">
        <v>3920</v>
      </c>
      <c r="R3790" s="49">
        <v>3970</v>
      </c>
      <c r="S3790" s="49">
        <v>4070</v>
      </c>
      <c r="T3790" s="49">
        <v>4230</v>
      </c>
      <c r="U3790" s="49">
        <v>4390</v>
      </c>
      <c r="V3790" s="49">
        <v>4500</v>
      </c>
    </row>
    <row r="3791" spans="1:22" ht="15.75" customHeight="1">
      <c r="A3791" s="139" t="s">
        <v>793</v>
      </c>
      <c r="B3791" s="139" t="s">
        <v>434</v>
      </c>
      <c r="C3791" s="139" t="s">
        <v>778</v>
      </c>
      <c r="D3791" s="139" t="s">
        <v>633</v>
      </c>
      <c r="E3791" s="139" t="s">
        <v>754</v>
      </c>
      <c r="F3791" s="49">
        <v>792</v>
      </c>
      <c r="G3791" s="49">
        <v>770</v>
      </c>
      <c r="H3791" s="49">
        <v>792</v>
      </c>
      <c r="I3791" s="49">
        <v>836</v>
      </c>
      <c r="J3791" s="49">
        <v>873</v>
      </c>
      <c r="K3791" s="49">
        <v>793</v>
      </c>
      <c r="L3791" s="49">
        <v>818</v>
      </c>
      <c r="M3791" s="49">
        <v>793</v>
      </c>
      <c r="N3791" s="49">
        <v>939</v>
      </c>
      <c r="O3791" s="49">
        <v>829</v>
      </c>
      <c r="P3791" s="49">
        <v>1050</v>
      </c>
      <c r="Q3791" s="49">
        <v>1080</v>
      </c>
      <c r="R3791" s="49">
        <v>1010</v>
      </c>
      <c r="S3791" s="49">
        <v>1060</v>
      </c>
      <c r="T3791" s="49">
        <v>1050</v>
      </c>
      <c r="U3791" s="49">
        <v>1090</v>
      </c>
      <c r="V3791" s="49">
        <v>1130</v>
      </c>
    </row>
    <row r="3792" spans="1:22" ht="15.75" customHeight="1">
      <c r="A3792" s="139" t="s">
        <v>793</v>
      </c>
      <c r="B3792" s="139" t="s">
        <v>436</v>
      </c>
      <c r="C3792" s="139" t="s">
        <v>778</v>
      </c>
      <c r="D3792" s="139" t="s">
        <v>633</v>
      </c>
      <c r="E3792" s="139" t="s">
        <v>754</v>
      </c>
      <c r="F3792" s="49">
        <v>120000</v>
      </c>
      <c r="G3792" s="49">
        <v>129000</v>
      </c>
      <c r="H3792" s="49">
        <v>127000</v>
      </c>
      <c r="I3792" s="49">
        <v>150000</v>
      </c>
      <c r="J3792" s="49">
        <v>156000</v>
      </c>
      <c r="K3792" s="49">
        <v>166000</v>
      </c>
      <c r="L3792" s="49">
        <v>159000</v>
      </c>
      <c r="M3792" s="49">
        <v>175000</v>
      </c>
      <c r="N3792" s="49">
        <v>194000</v>
      </c>
      <c r="O3792" s="49">
        <v>189000</v>
      </c>
      <c r="P3792" s="49">
        <v>209000</v>
      </c>
      <c r="Q3792" s="49">
        <v>210000</v>
      </c>
      <c r="R3792" s="49">
        <v>208000</v>
      </c>
      <c r="S3792" s="49">
        <v>226000</v>
      </c>
      <c r="T3792" s="49">
        <v>232000</v>
      </c>
      <c r="U3792" s="49">
        <v>242000</v>
      </c>
      <c r="V3792" s="49">
        <v>248000</v>
      </c>
    </row>
    <row r="3793" spans="1:22" ht="15.75" customHeight="1">
      <c r="A3793" s="139" t="s">
        <v>793</v>
      </c>
      <c r="B3793" s="139" t="s">
        <v>466</v>
      </c>
      <c r="C3793" s="139" t="s">
        <v>778</v>
      </c>
      <c r="D3793" s="139" t="s">
        <v>633</v>
      </c>
      <c r="E3793" s="139" t="s">
        <v>754</v>
      </c>
      <c r="F3793" s="49">
        <v>1640</v>
      </c>
      <c r="G3793" s="49">
        <v>2020</v>
      </c>
      <c r="H3793" s="49">
        <v>1760</v>
      </c>
      <c r="I3793" s="49">
        <v>1880</v>
      </c>
      <c r="J3793" s="49">
        <v>1960</v>
      </c>
      <c r="K3793" s="49">
        <v>2310</v>
      </c>
      <c r="L3793" s="49">
        <v>2330</v>
      </c>
      <c r="M3793" s="49">
        <v>2360</v>
      </c>
      <c r="N3793" s="49">
        <v>3330</v>
      </c>
      <c r="O3793" s="49">
        <v>3070</v>
      </c>
      <c r="P3793" s="49">
        <v>3100</v>
      </c>
      <c r="Q3793" s="49">
        <v>2640</v>
      </c>
      <c r="R3793" s="49">
        <v>3130</v>
      </c>
      <c r="S3793" s="49">
        <v>2300</v>
      </c>
      <c r="T3793" s="49">
        <v>3400</v>
      </c>
      <c r="U3793" s="49">
        <v>3480</v>
      </c>
      <c r="V3793" s="49">
        <v>3500</v>
      </c>
    </row>
    <row r="3794" spans="1:22" ht="15.75" customHeight="1">
      <c r="A3794" s="139" t="s">
        <v>793</v>
      </c>
      <c r="B3794" s="139" t="s">
        <v>478</v>
      </c>
      <c r="C3794" s="139" t="s">
        <v>778</v>
      </c>
      <c r="D3794" s="139" t="s">
        <v>633</v>
      </c>
      <c r="E3794" s="139" t="s">
        <v>754</v>
      </c>
      <c r="F3794" s="49">
        <v>675</v>
      </c>
      <c r="G3794" s="49">
        <v>635</v>
      </c>
      <c r="H3794" s="49">
        <v>671</v>
      </c>
      <c r="I3794" s="49">
        <v>737</v>
      </c>
      <c r="J3794" s="49">
        <v>789</v>
      </c>
      <c r="K3794" s="49">
        <v>686</v>
      </c>
      <c r="L3794" s="49">
        <v>664</v>
      </c>
      <c r="M3794" s="49">
        <v>697</v>
      </c>
      <c r="N3794" s="49">
        <v>782</v>
      </c>
      <c r="O3794" s="49">
        <v>947</v>
      </c>
      <c r="P3794" s="49">
        <v>1160</v>
      </c>
      <c r="Q3794" s="49">
        <v>1290</v>
      </c>
      <c r="R3794" s="49">
        <v>1830</v>
      </c>
      <c r="S3794" s="49">
        <v>1930</v>
      </c>
      <c r="T3794" s="49">
        <v>2120</v>
      </c>
      <c r="U3794" s="49">
        <v>1600</v>
      </c>
      <c r="V3794" s="49">
        <v>1610</v>
      </c>
    </row>
    <row r="3795" spans="1:22" ht="15.75" customHeight="1">
      <c r="A3795" s="139" t="s">
        <v>793</v>
      </c>
      <c r="B3795" s="139" t="s">
        <v>480</v>
      </c>
      <c r="C3795" s="139" t="s">
        <v>778</v>
      </c>
      <c r="D3795" s="139" t="s">
        <v>633</v>
      </c>
      <c r="E3795" s="139" t="s">
        <v>754</v>
      </c>
      <c r="F3795" s="49">
        <v>74800</v>
      </c>
      <c r="G3795" s="49">
        <v>84500</v>
      </c>
      <c r="H3795" s="49">
        <v>92600</v>
      </c>
      <c r="I3795" s="49">
        <v>100000</v>
      </c>
      <c r="J3795" s="49">
        <v>103000</v>
      </c>
      <c r="K3795" s="49">
        <v>105000</v>
      </c>
      <c r="L3795" s="49">
        <v>97200</v>
      </c>
      <c r="M3795" s="49">
        <v>92700</v>
      </c>
      <c r="N3795" s="49">
        <v>91200</v>
      </c>
      <c r="O3795" s="49">
        <v>71700</v>
      </c>
      <c r="P3795" s="49">
        <v>86500</v>
      </c>
      <c r="Q3795" s="49">
        <v>89700</v>
      </c>
      <c r="R3795" s="49">
        <v>90500</v>
      </c>
      <c r="S3795" s="49">
        <v>88200</v>
      </c>
      <c r="T3795" s="49">
        <v>86300</v>
      </c>
      <c r="U3795" s="49">
        <v>99300</v>
      </c>
      <c r="V3795" s="49">
        <v>98300</v>
      </c>
    </row>
    <row r="3796" spans="1:22" ht="15.75" customHeight="1">
      <c r="A3796" s="139" t="s">
        <v>793</v>
      </c>
      <c r="B3796" s="139" t="s">
        <v>476</v>
      </c>
      <c r="C3796" s="139" t="s">
        <v>778</v>
      </c>
      <c r="D3796" s="139" t="s">
        <v>633</v>
      </c>
      <c r="E3796" s="139" t="s">
        <v>754</v>
      </c>
      <c r="F3796" s="49">
        <v>3500</v>
      </c>
      <c r="G3796" s="49">
        <v>3710</v>
      </c>
      <c r="H3796" s="49">
        <v>3760</v>
      </c>
      <c r="I3796" s="49">
        <v>3970</v>
      </c>
      <c r="J3796" s="49">
        <v>4170</v>
      </c>
      <c r="K3796" s="49">
        <v>4060</v>
      </c>
      <c r="L3796" s="49">
        <v>4200</v>
      </c>
      <c r="M3796" s="49">
        <v>4340</v>
      </c>
      <c r="N3796" s="49">
        <v>4160</v>
      </c>
      <c r="O3796" s="49">
        <v>4230</v>
      </c>
      <c r="P3796" s="49">
        <v>4240</v>
      </c>
      <c r="Q3796" s="49">
        <v>4530</v>
      </c>
      <c r="R3796" s="49">
        <v>4310</v>
      </c>
      <c r="S3796" s="49">
        <v>4230</v>
      </c>
      <c r="T3796" s="49">
        <v>4510</v>
      </c>
      <c r="U3796" s="49">
        <v>5320</v>
      </c>
      <c r="V3796" s="49">
        <v>5610</v>
      </c>
    </row>
    <row r="3797" spans="1:22" ht="15.75" customHeight="1">
      <c r="A3797" s="139" t="s">
        <v>793</v>
      </c>
      <c r="B3797" s="139" t="s">
        <v>767</v>
      </c>
      <c r="C3797" s="139" t="s">
        <v>778</v>
      </c>
      <c r="D3797" s="139" t="s">
        <v>633</v>
      </c>
      <c r="E3797" s="139" t="s">
        <v>754</v>
      </c>
      <c r="F3797" s="49">
        <v>7.33</v>
      </c>
      <c r="G3797" s="49">
        <v>7.33</v>
      </c>
      <c r="H3797" s="49">
        <v>7.33</v>
      </c>
      <c r="I3797" s="49">
        <v>3.67</v>
      </c>
      <c r="J3797" s="49">
        <v>3.67</v>
      </c>
      <c r="K3797" s="49">
        <v>3.67</v>
      </c>
      <c r="L3797" s="49">
        <v>3.67</v>
      </c>
      <c r="M3797" s="49">
        <v>3.67</v>
      </c>
      <c r="N3797" s="49">
        <v>7.33</v>
      </c>
      <c r="O3797" s="49">
        <v>3.67</v>
      </c>
      <c r="P3797" s="49">
        <v>3.67</v>
      </c>
      <c r="Q3797" s="49">
        <v>7.33</v>
      </c>
      <c r="R3797" s="49">
        <v>7.33</v>
      </c>
      <c r="S3797" s="49">
        <v>7.33</v>
      </c>
      <c r="T3797" s="49">
        <v>11</v>
      </c>
      <c r="U3797" s="49">
        <v>11.7</v>
      </c>
      <c r="V3797" s="49">
        <v>13.9</v>
      </c>
    </row>
    <row r="3798" spans="1:22" ht="15.75" customHeight="1">
      <c r="A3798" s="139" t="s">
        <v>793</v>
      </c>
      <c r="B3798" s="139" t="s">
        <v>472</v>
      </c>
      <c r="C3798" s="139" t="s">
        <v>778</v>
      </c>
      <c r="D3798" s="139" t="s">
        <v>633</v>
      </c>
      <c r="E3798" s="139" t="s">
        <v>754</v>
      </c>
      <c r="F3798" s="49">
        <v>173000</v>
      </c>
      <c r="G3798" s="49">
        <v>176000</v>
      </c>
      <c r="H3798" s="49">
        <v>181000</v>
      </c>
      <c r="I3798" s="49">
        <v>182000</v>
      </c>
      <c r="J3798" s="49">
        <v>185000</v>
      </c>
      <c r="K3798" s="49">
        <v>181000</v>
      </c>
      <c r="L3798" s="49">
        <v>179000</v>
      </c>
      <c r="M3798" s="49">
        <v>176000</v>
      </c>
      <c r="N3798" s="49">
        <v>176000</v>
      </c>
      <c r="O3798" s="49">
        <v>172000</v>
      </c>
      <c r="P3798" s="49">
        <v>183000</v>
      </c>
      <c r="Q3798" s="49">
        <v>174000</v>
      </c>
      <c r="R3798" s="49">
        <v>170000</v>
      </c>
      <c r="S3798" s="49">
        <v>173000</v>
      </c>
      <c r="T3798" s="49">
        <v>167000</v>
      </c>
      <c r="U3798" s="49">
        <v>174000</v>
      </c>
      <c r="V3798" s="49">
        <v>177000</v>
      </c>
    </row>
    <row r="3799" spans="1:22" ht="15.75" customHeight="1">
      <c r="A3799" s="139" t="s">
        <v>793</v>
      </c>
      <c r="B3799" s="139" t="s">
        <v>768</v>
      </c>
      <c r="C3799" s="139" t="s">
        <v>778</v>
      </c>
      <c r="D3799" s="139" t="s">
        <v>633</v>
      </c>
      <c r="E3799" s="139" t="s">
        <v>754</v>
      </c>
      <c r="F3799" s="49">
        <v>9120000</v>
      </c>
      <c r="G3799" s="49">
        <v>9290000</v>
      </c>
      <c r="H3799" s="49">
        <v>9720000</v>
      </c>
      <c r="I3799" s="49">
        <v>10700000</v>
      </c>
      <c r="J3799" s="49">
        <v>11700000</v>
      </c>
      <c r="K3799" s="49">
        <v>12500000</v>
      </c>
      <c r="L3799" s="49">
        <v>13400000</v>
      </c>
      <c r="M3799" s="49">
        <v>14000000</v>
      </c>
      <c r="N3799" s="49">
        <v>15100000</v>
      </c>
      <c r="O3799" s="49">
        <v>15600000</v>
      </c>
      <c r="P3799" s="49">
        <v>16600000</v>
      </c>
      <c r="Q3799" s="49">
        <v>17800000</v>
      </c>
      <c r="R3799" s="49">
        <v>18500000</v>
      </c>
      <c r="S3799" s="49">
        <v>18500000</v>
      </c>
      <c r="T3799" s="49">
        <v>18900000</v>
      </c>
      <c r="U3799" s="49">
        <v>19100000</v>
      </c>
      <c r="V3799" s="49">
        <v>19300000</v>
      </c>
    </row>
    <row r="3800" spans="1:22" ht="15.75" customHeight="1">
      <c r="A3800" s="139" t="s">
        <v>793</v>
      </c>
      <c r="B3800" s="139" t="s">
        <v>484</v>
      </c>
      <c r="C3800" s="139" t="s">
        <v>778</v>
      </c>
      <c r="D3800" s="139" t="s">
        <v>633</v>
      </c>
      <c r="E3800" s="139" t="s">
        <v>754</v>
      </c>
      <c r="F3800" s="49">
        <v>38800</v>
      </c>
      <c r="G3800" s="49">
        <v>41100</v>
      </c>
      <c r="H3800" s="49">
        <v>37200</v>
      </c>
      <c r="I3800" s="49">
        <v>44500</v>
      </c>
      <c r="J3800" s="49">
        <v>42000</v>
      </c>
      <c r="K3800" s="49">
        <v>41700</v>
      </c>
      <c r="L3800" s="49">
        <v>43500</v>
      </c>
      <c r="M3800" s="49">
        <v>44300</v>
      </c>
      <c r="N3800" s="49">
        <v>54900</v>
      </c>
      <c r="O3800" s="49">
        <v>54900</v>
      </c>
      <c r="P3800" s="49">
        <v>59500</v>
      </c>
      <c r="Q3800" s="49">
        <v>44600</v>
      </c>
      <c r="R3800" s="49">
        <v>49100</v>
      </c>
      <c r="S3800" s="49">
        <v>57400</v>
      </c>
      <c r="T3800" s="49">
        <v>46900</v>
      </c>
      <c r="U3800" s="49">
        <v>47100</v>
      </c>
      <c r="V3800" s="49">
        <v>46000</v>
      </c>
    </row>
    <row r="3801" spans="1:22" ht="15.75" customHeight="1">
      <c r="A3801" s="139" t="s">
        <v>793</v>
      </c>
      <c r="B3801" s="139" t="s">
        <v>470</v>
      </c>
      <c r="C3801" s="139" t="s">
        <v>778</v>
      </c>
      <c r="D3801" s="139" t="s">
        <v>633</v>
      </c>
      <c r="E3801" s="139" t="s">
        <v>754</v>
      </c>
      <c r="F3801" s="49">
        <v>2920</v>
      </c>
      <c r="G3801" s="49">
        <v>3120</v>
      </c>
      <c r="H3801" s="49">
        <v>2480</v>
      </c>
      <c r="I3801" s="49">
        <v>2700</v>
      </c>
      <c r="J3801" s="49">
        <v>2530</v>
      </c>
      <c r="K3801" s="49">
        <v>2940</v>
      </c>
      <c r="L3801" s="49">
        <v>2420</v>
      </c>
      <c r="M3801" s="49">
        <v>2470</v>
      </c>
      <c r="N3801" s="49">
        <v>3280</v>
      </c>
      <c r="O3801" s="49">
        <v>3740</v>
      </c>
      <c r="P3801" s="49">
        <v>4380</v>
      </c>
      <c r="Q3801" s="49">
        <v>4480</v>
      </c>
      <c r="R3801" s="49">
        <v>4500</v>
      </c>
      <c r="S3801" s="49">
        <v>5140</v>
      </c>
      <c r="T3801" s="49">
        <v>6480</v>
      </c>
      <c r="U3801" s="49">
        <v>6920</v>
      </c>
      <c r="V3801" s="49">
        <v>8160</v>
      </c>
    </row>
    <row r="3802" spans="1:22" ht="15.75" customHeight="1">
      <c r="A3802" s="139" t="s">
        <v>793</v>
      </c>
      <c r="B3802" s="139" t="s">
        <v>468</v>
      </c>
      <c r="C3802" s="139" t="s">
        <v>778</v>
      </c>
      <c r="D3802" s="139" t="s">
        <v>633</v>
      </c>
      <c r="E3802" s="139" t="s">
        <v>754</v>
      </c>
      <c r="F3802" s="49">
        <v>84.3</v>
      </c>
      <c r="G3802" s="49">
        <v>80.7</v>
      </c>
      <c r="H3802" s="49">
        <v>77</v>
      </c>
      <c r="I3802" s="49">
        <v>66</v>
      </c>
      <c r="J3802" s="49">
        <v>66</v>
      </c>
      <c r="K3802" s="49">
        <v>62.3</v>
      </c>
      <c r="L3802" s="49">
        <v>44</v>
      </c>
      <c r="M3802" s="49">
        <v>44</v>
      </c>
      <c r="N3802" s="49">
        <v>44</v>
      </c>
      <c r="O3802" s="49">
        <v>40.299999999999997</v>
      </c>
      <c r="P3802" s="49">
        <v>44</v>
      </c>
      <c r="Q3802" s="49">
        <v>40.299999999999997</v>
      </c>
      <c r="R3802" s="49">
        <v>40.299999999999997</v>
      </c>
      <c r="S3802" s="49">
        <v>44</v>
      </c>
      <c r="T3802" s="49">
        <v>47.7</v>
      </c>
      <c r="U3802" s="49">
        <v>50.9</v>
      </c>
      <c r="V3802" s="49">
        <v>60</v>
      </c>
    </row>
    <row r="3803" spans="1:22" ht="15.75" customHeight="1">
      <c r="A3803" s="139" t="s">
        <v>793</v>
      </c>
      <c r="B3803" s="139" t="s">
        <v>474</v>
      </c>
      <c r="C3803" s="139" t="s">
        <v>778</v>
      </c>
      <c r="D3803" s="139" t="s">
        <v>633</v>
      </c>
      <c r="E3803" s="139" t="s">
        <v>754</v>
      </c>
      <c r="F3803" s="49">
        <v>33000</v>
      </c>
      <c r="G3803" s="49">
        <v>34400</v>
      </c>
      <c r="H3803" s="49">
        <v>33200</v>
      </c>
      <c r="I3803" s="49">
        <v>33900</v>
      </c>
      <c r="J3803" s="49">
        <v>34400</v>
      </c>
      <c r="K3803" s="49">
        <v>33900</v>
      </c>
      <c r="L3803" s="49">
        <v>33300</v>
      </c>
      <c r="M3803" s="49">
        <v>33600</v>
      </c>
      <c r="N3803" s="49">
        <v>34500</v>
      </c>
      <c r="O3803" s="49">
        <v>32800</v>
      </c>
      <c r="P3803" s="49">
        <v>32300</v>
      </c>
      <c r="Q3803" s="49">
        <v>31900</v>
      </c>
      <c r="R3803" s="49">
        <v>34500</v>
      </c>
      <c r="S3803" s="49">
        <v>33600</v>
      </c>
      <c r="T3803" s="49">
        <v>34900</v>
      </c>
      <c r="U3803" s="49">
        <v>35500</v>
      </c>
      <c r="V3803" s="49">
        <v>35300</v>
      </c>
    </row>
    <row r="3804" spans="1:22" ht="15.75" customHeight="1">
      <c r="A3804" s="139" t="s">
        <v>793</v>
      </c>
      <c r="B3804" s="139" t="s">
        <v>486</v>
      </c>
      <c r="C3804" s="139" t="s">
        <v>778</v>
      </c>
      <c r="D3804" s="139" t="s">
        <v>633</v>
      </c>
      <c r="E3804" s="139" t="s">
        <v>754</v>
      </c>
      <c r="F3804" s="49">
        <v>21300</v>
      </c>
      <c r="G3804" s="49">
        <v>19600</v>
      </c>
      <c r="H3804" s="49">
        <v>24600</v>
      </c>
      <c r="I3804" s="49">
        <v>31100</v>
      </c>
      <c r="J3804" s="49">
        <v>26700</v>
      </c>
      <c r="K3804" s="49">
        <v>28600</v>
      </c>
      <c r="L3804" s="49">
        <v>37800</v>
      </c>
      <c r="M3804" s="49">
        <v>41800</v>
      </c>
      <c r="N3804" s="49">
        <v>40700</v>
      </c>
      <c r="O3804" s="49">
        <v>39100</v>
      </c>
      <c r="P3804" s="49">
        <v>45200</v>
      </c>
      <c r="Q3804" s="49">
        <v>51500</v>
      </c>
      <c r="R3804" s="49">
        <v>56600</v>
      </c>
      <c r="S3804" s="49">
        <v>59100</v>
      </c>
      <c r="T3804" s="49">
        <v>58700</v>
      </c>
      <c r="U3804" s="49">
        <v>61600</v>
      </c>
      <c r="V3804" s="49">
        <v>62800</v>
      </c>
    </row>
    <row r="3805" spans="1:22" ht="15.75" customHeight="1">
      <c r="A3805" s="139" t="s">
        <v>793</v>
      </c>
      <c r="B3805" s="139" t="s">
        <v>488</v>
      </c>
      <c r="C3805" s="139" t="s">
        <v>778</v>
      </c>
      <c r="D3805" s="139" t="s">
        <v>633</v>
      </c>
      <c r="E3805" s="139" t="s">
        <v>754</v>
      </c>
      <c r="F3805" s="49">
        <v>102000</v>
      </c>
      <c r="G3805" s="49">
        <v>103000</v>
      </c>
      <c r="H3805" s="49">
        <v>109000</v>
      </c>
      <c r="I3805" s="49">
        <v>113000</v>
      </c>
      <c r="J3805" s="49">
        <v>125000</v>
      </c>
      <c r="K3805" s="49">
        <v>128000</v>
      </c>
      <c r="L3805" s="49">
        <v>136000</v>
      </c>
      <c r="M3805" s="49">
        <v>146000</v>
      </c>
      <c r="N3805" s="49">
        <v>144000</v>
      </c>
      <c r="O3805" s="49">
        <v>144000</v>
      </c>
      <c r="P3805" s="49">
        <v>147000</v>
      </c>
      <c r="Q3805" s="49">
        <v>148000</v>
      </c>
      <c r="R3805" s="49">
        <v>149000</v>
      </c>
      <c r="S3805" s="49">
        <v>149000</v>
      </c>
      <c r="T3805" s="49">
        <v>150000</v>
      </c>
      <c r="U3805" s="49">
        <v>159000</v>
      </c>
      <c r="V3805" s="49">
        <v>174000</v>
      </c>
    </row>
    <row r="3806" spans="1:22" ht="15.75" customHeight="1">
      <c r="A3806" s="139" t="s">
        <v>793</v>
      </c>
      <c r="B3806" s="139" t="s">
        <v>492</v>
      </c>
      <c r="C3806" s="139" t="s">
        <v>778</v>
      </c>
      <c r="D3806" s="139" t="s">
        <v>633</v>
      </c>
      <c r="E3806" s="139" t="s">
        <v>754</v>
      </c>
      <c r="F3806" s="49">
        <v>5320</v>
      </c>
      <c r="G3806" s="49">
        <v>6600</v>
      </c>
      <c r="H3806" s="49">
        <v>5500</v>
      </c>
      <c r="I3806" s="49">
        <v>5710</v>
      </c>
      <c r="J3806" s="49">
        <v>5280</v>
      </c>
      <c r="K3806" s="49">
        <v>6310</v>
      </c>
      <c r="L3806" s="49">
        <v>6850</v>
      </c>
      <c r="M3806" s="49">
        <v>6670</v>
      </c>
      <c r="N3806" s="49">
        <v>6450</v>
      </c>
      <c r="O3806" s="49">
        <v>7760</v>
      </c>
      <c r="P3806" s="49">
        <v>8420</v>
      </c>
      <c r="Q3806" s="49">
        <v>9220</v>
      </c>
      <c r="R3806" s="49">
        <v>8960</v>
      </c>
      <c r="S3806" s="49">
        <v>9540</v>
      </c>
      <c r="T3806" s="49">
        <v>7710</v>
      </c>
      <c r="U3806" s="49">
        <v>9680</v>
      </c>
      <c r="V3806" s="49">
        <v>10200</v>
      </c>
    </row>
    <row r="3807" spans="1:22" ht="15.75" customHeight="1">
      <c r="A3807" s="139" t="s">
        <v>793</v>
      </c>
      <c r="B3807" s="139" t="s">
        <v>498</v>
      </c>
      <c r="C3807" s="139" t="s">
        <v>778</v>
      </c>
      <c r="D3807" s="139" t="s">
        <v>633</v>
      </c>
      <c r="E3807" s="139" t="s">
        <v>754</v>
      </c>
      <c r="F3807" s="49">
        <v>28400</v>
      </c>
      <c r="G3807" s="49">
        <v>25200</v>
      </c>
      <c r="H3807" s="49">
        <v>25200</v>
      </c>
      <c r="I3807" s="49">
        <v>24400</v>
      </c>
      <c r="J3807" s="49">
        <v>29600</v>
      </c>
      <c r="K3807" s="49">
        <v>34600</v>
      </c>
      <c r="L3807" s="49">
        <v>32000</v>
      </c>
      <c r="M3807" s="49">
        <v>39800</v>
      </c>
      <c r="N3807" s="49">
        <v>37600</v>
      </c>
      <c r="O3807" s="49">
        <v>47700</v>
      </c>
      <c r="P3807" s="49">
        <v>53400</v>
      </c>
      <c r="Q3807" s="49">
        <v>45400</v>
      </c>
      <c r="R3807" s="49">
        <v>50000</v>
      </c>
      <c r="S3807" s="49">
        <v>51900</v>
      </c>
      <c r="T3807" s="49">
        <v>56400</v>
      </c>
      <c r="U3807" s="49">
        <v>60900</v>
      </c>
      <c r="V3807" s="49">
        <v>65400</v>
      </c>
    </row>
    <row r="3808" spans="1:22" ht="15.75" customHeight="1">
      <c r="A3808" s="139" t="s">
        <v>793</v>
      </c>
      <c r="B3808" s="139" t="s">
        <v>500</v>
      </c>
      <c r="C3808" s="139" t="s">
        <v>778</v>
      </c>
      <c r="D3808" s="139" t="s">
        <v>633</v>
      </c>
      <c r="E3808" s="139" t="s">
        <v>754</v>
      </c>
      <c r="F3808" s="49">
        <v>67300</v>
      </c>
      <c r="G3808" s="49">
        <v>66900</v>
      </c>
      <c r="H3808" s="49">
        <v>65400</v>
      </c>
      <c r="I3808" s="49">
        <v>65400</v>
      </c>
      <c r="J3808" s="49">
        <v>67900</v>
      </c>
      <c r="K3808" s="49">
        <v>67500</v>
      </c>
      <c r="L3808" s="49">
        <v>62100</v>
      </c>
      <c r="M3808" s="49">
        <v>66100</v>
      </c>
      <c r="N3808" s="49">
        <v>72600</v>
      </c>
      <c r="O3808" s="49">
        <v>70700</v>
      </c>
      <c r="P3808" s="49">
        <v>77700</v>
      </c>
      <c r="Q3808" s="49">
        <v>78300</v>
      </c>
      <c r="R3808" s="49">
        <v>82500</v>
      </c>
      <c r="S3808" s="49">
        <v>88900</v>
      </c>
      <c r="T3808" s="49">
        <v>94200</v>
      </c>
      <c r="U3808" s="49">
        <v>103000</v>
      </c>
      <c r="V3808" s="49">
        <v>108000</v>
      </c>
    </row>
    <row r="3809" spans="1:22" ht="15.75" customHeight="1">
      <c r="A3809" s="139" t="s">
        <v>793</v>
      </c>
      <c r="B3809" s="139" t="s">
        <v>490</v>
      </c>
      <c r="C3809" s="139" t="s">
        <v>778</v>
      </c>
      <c r="D3809" s="139" t="s">
        <v>633</v>
      </c>
      <c r="E3809" s="139" t="s">
        <v>754</v>
      </c>
      <c r="F3809" s="49">
        <v>249</v>
      </c>
      <c r="G3809" s="49">
        <v>253</v>
      </c>
      <c r="H3809" s="49">
        <v>249</v>
      </c>
      <c r="I3809" s="49">
        <v>253</v>
      </c>
      <c r="J3809" s="49">
        <v>253</v>
      </c>
      <c r="K3809" s="49">
        <v>260</v>
      </c>
      <c r="L3809" s="49">
        <v>264</v>
      </c>
      <c r="M3809" s="49">
        <v>260</v>
      </c>
      <c r="N3809" s="49">
        <v>253</v>
      </c>
      <c r="O3809" s="49">
        <v>246</v>
      </c>
      <c r="P3809" s="49">
        <v>253</v>
      </c>
      <c r="Q3809" s="49">
        <v>253</v>
      </c>
      <c r="R3809" s="49">
        <v>253</v>
      </c>
      <c r="S3809" s="49">
        <v>257</v>
      </c>
      <c r="T3809" s="49">
        <v>260</v>
      </c>
      <c r="U3809" s="49">
        <v>278</v>
      </c>
      <c r="V3809" s="49">
        <v>328</v>
      </c>
    </row>
    <row r="3810" spans="1:22" ht="15.75" customHeight="1">
      <c r="A3810" s="139" t="s">
        <v>793</v>
      </c>
      <c r="B3810" s="139" t="s">
        <v>494</v>
      </c>
      <c r="C3810" s="139" t="s">
        <v>778</v>
      </c>
      <c r="D3810" s="139" t="s">
        <v>633</v>
      </c>
      <c r="E3810" s="139" t="s">
        <v>754</v>
      </c>
      <c r="F3810" s="49">
        <v>2960</v>
      </c>
      <c r="G3810" s="49">
        <v>3350</v>
      </c>
      <c r="H3810" s="49">
        <v>3680</v>
      </c>
      <c r="I3810" s="49">
        <v>4100</v>
      </c>
      <c r="J3810" s="49">
        <v>4710</v>
      </c>
      <c r="K3810" s="49">
        <v>5010</v>
      </c>
      <c r="L3810" s="49">
        <v>5090</v>
      </c>
      <c r="M3810" s="49">
        <v>6610</v>
      </c>
      <c r="N3810" s="49">
        <v>5580</v>
      </c>
      <c r="O3810" s="49">
        <v>5280</v>
      </c>
      <c r="P3810" s="49">
        <v>4720</v>
      </c>
      <c r="Q3810" s="49">
        <v>5280</v>
      </c>
      <c r="R3810" s="49">
        <v>5030</v>
      </c>
      <c r="S3810" s="49">
        <v>6320</v>
      </c>
      <c r="T3810" s="49">
        <v>6450</v>
      </c>
      <c r="U3810" s="49">
        <v>6850</v>
      </c>
      <c r="V3810" s="49">
        <v>8040</v>
      </c>
    </row>
    <row r="3811" spans="1:22" ht="15.75" customHeight="1">
      <c r="A3811" s="139" t="s">
        <v>793</v>
      </c>
      <c r="B3811" s="139" t="s">
        <v>502</v>
      </c>
      <c r="C3811" s="139" t="s">
        <v>778</v>
      </c>
      <c r="D3811" s="139" t="s">
        <v>633</v>
      </c>
      <c r="E3811" s="139" t="s">
        <v>754</v>
      </c>
      <c r="F3811" s="49">
        <v>299000</v>
      </c>
      <c r="G3811" s="49">
        <v>302000</v>
      </c>
      <c r="H3811" s="49">
        <v>296000</v>
      </c>
      <c r="I3811" s="49">
        <v>304000</v>
      </c>
      <c r="J3811" s="49">
        <v>303000</v>
      </c>
      <c r="K3811" s="49">
        <v>301000</v>
      </c>
      <c r="L3811" s="49">
        <v>318000</v>
      </c>
      <c r="M3811" s="49">
        <v>312000</v>
      </c>
      <c r="N3811" s="49">
        <v>311000</v>
      </c>
      <c r="O3811" s="49">
        <v>294000</v>
      </c>
      <c r="P3811" s="49">
        <v>313000</v>
      </c>
      <c r="Q3811" s="49">
        <v>313000</v>
      </c>
      <c r="R3811" s="49">
        <v>298000</v>
      </c>
      <c r="S3811" s="49">
        <v>301000</v>
      </c>
      <c r="T3811" s="49">
        <v>283000</v>
      </c>
      <c r="U3811" s="49">
        <v>283000</v>
      </c>
      <c r="V3811" s="49">
        <v>293000</v>
      </c>
    </row>
    <row r="3812" spans="1:22" ht="15.75" customHeight="1">
      <c r="A3812" s="139" t="s">
        <v>793</v>
      </c>
      <c r="B3812" s="139" t="s">
        <v>482</v>
      </c>
      <c r="C3812" s="139" t="s">
        <v>778</v>
      </c>
      <c r="D3812" s="139" t="s">
        <v>633</v>
      </c>
      <c r="E3812" s="139" t="s">
        <v>754</v>
      </c>
      <c r="F3812" s="49">
        <v>67400</v>
      </c>
      <c r="G3812" s="49">
        <v>69600</v>
      </c>
      <c r="H3812" s="49">
        <v>66600</v>
      </c>
      <c r="I3812" s="49">
        <v>68000</v>
      </c>
      <c r="J3812" s="49">
        <v>69500</v>
      </c>
      <c r="K3812" s="49">
        <v>72700</v>
      </c>
      <c r="L3812" s="49">
        <v>73800</v>
      </c>
      <c r="M3812" s="49">
        <v>61200</v>
      </c>
      <c r="N3812" s="49">
        <v>67900</v>
      </c>
      <c r="O3812" s="49">
        <v>67500</v>
      </c>
      <c r="P3812" s="49">
        <v>63400</v>
      </c>
      <c r="Q3812" s="49">
        <v>44900</v>
      </c>
      <c r="R3812" s="49">
        <v>45800</v>
      </c>
      <c r="S3812" s="49">
        <v>32500</v>
      </c>
      <c r="T3812" s="49">
        <v>36900</v>
      </c>
      <c r="U3812" s="49">
        <v>39400</v>
      </c>
      <c r="V3812" s="49">
        <v>46500</v>
      </c>
    </row>
    <row r="3813" spans="1:22" ht="15.75" customHeight="1">
      <c r="A3813" s="139" t="s">
        <v>793</v>
      </c>
      <c r="B3813" s="139" t="s">
        <v>504</v>
      </c>
      <c r="C3813" s="139" t="s">
        <v>778</v>
      </c>
      <c r="D3813" s="139" t="s">
        <v>633</v>
      </c>
      <c r="E3813" s="139" t="s">
        <v>754</v>
      </c>
      <c r="F3813" s="49">
        <v>57800</v>
      </c>
      <c r="G3813" s="49">
        <v>57800</v>
      </c>
      <c r="H3813" s="49">
        <v>62000</v>
      </c>
      <c r="I3813" s="49">
        <v>57000</v>
      </c>
      <c r="J3813" s="49">
        <v>58700</v>
      </c>
      <c r="K3813" s="49">
        <v>61100</v>
      </c>
      <c r="L3813" s="49">
        <v>55700</v>
      </c>
      <c r="M3813" s="49">
        <v>53900</v>
      </c>
      <c r="N3813" s="49">
        <v>52300</v>
      </c>
      <c r="O3813" s="49">
        <v>51600</v>
      </c>
      <c r="P3813" s="49">
        <v>45900</v>
      </c>
      <c r="Q3813" s="49">
        <v>45100</v>
      </c>
      <c r="R3813" s="49">
        <v>44000</v>
      </c>
      <c r="S3813" s="49">
        <v>43000</v>
      </c>
      <c r="T3813" s="49">
        <v>42400</v>
      </c>
      <c r="U3813" s="49">
        <v>46400</v>
      </c>
      <c r="V3813" s="49">
        <v>47500</v>
      </c>
    </row>
    <row r="3814" spans="1:22" ht="15.75" customHeight="1">
      <c r="A3814" s="139" t="s">
        <v>793</v>
      </c>
      <c r="B3814" s="139" t="s">
        <v>496</v>
      </c>
      <c r="C3814" s="139" t="s">
        <v>778</v>
      </c>
      <c r="D3814" s="139" t="s">
        <v>633</v>
      </c>
      <c r="E3814" s="139" t="s">
        <v>754</v>
      </c>
      <c r="F3814" s="49">
        <v>3370</v>
      </c>
      <c r="G3814" s="49">
        <v>3500</v>
      </c>
      <c r="H3814" s="49">
        <v>3670</v>
      </c>
      <c r="I3814" s="49">
        <v>3810</v>
      </c>
      <c r="J3814" s="49">
        <v>3850</v>
      </c>
      <c r="K3814" s="49">
        <v>3560</v>
      </c>
      <c r="L3814" s="49">
        <v>3690</v>
      </c>
      <c r="M3814" s="49">
        <v>3840</v>
      </c>
      <c r="N3814" s="49">
        <v>4050</v>
      </c>
      <c r="O3814" s="49">
        <v>4260</v>
      </c>
      <c r="P3814" s="49">
        <v>4770</v>
      </c>
      <c r="Q3814" s="49">
        <v>5000</v>
      </c>
      <c r="R3814" s="49">
        <v>4880</v>
      </c>
      <c r="S3814" s="49">
        <v>4950</v>
      </c>
      <c r="T3814" s="49">
        <v>5140</v>
      </c>
      <c r="U3814" s="49">
        <v>5080</v>
      </c>
      <c r="V3814" s="49">
        <v>5180</v>
      </c>
    </row>
    <row r="3815" spans="1:22" ht="15.75" customHeight="1">
      <c r="A3815" s="139" t="s">
        <v>793</v>
      </c>
      <c r="B3815" s="139" t="s">
        <v>506</v>
      </c>
      <c r="C3815" s="139" t="s">
        <v>778</v>
      </c>
      <c r="D3815" s="139" t="s">
        <v>633</v>
      </c>
      <c r="E3815" s="139" t="s">
        <v>754</v>
      </c>
      <c r="F3815" s="49">
        <v>34100</v>
      </c>
      <c r="G3815" s="49">
        <v>40800</v>
      </c>
      <c r="H3815" s="49">
        <v>40200</v>
      </c>
      <c r="I3815" s="49">
        <v>40800</v>
      </c>
      <c r="J3815" s="49">
        <v>42200</v>
      </c>
      <c r="K3815" s="49">
        <v>50200</v>
      </c>
      <c r="L3815" s="49">
        <v>62700</v>
      </c>
      <c r="M3815" s="49">
        <v>62100</v>
      </c>
      <c r="N3815" s="49">
        <v>62900</v>
      </c>
      <c r="O3815" s="49">
        <v>67200</v>
      </c>
      <c r="P3815" s="49">
        <v>70600</v>
      </c>
      <c r="Q3815" s="49">
        <v>77900</v>
      </c>
      <c r="R3815" s="49">
        <v>91400</v>
      </c>
      <c r="S3815" s="49">
        <v>82400</v>
      </c>
      <c r="T3815" s="49">
        <v>105000</v>
      </c>
      <c r="U3815" s="49">
        <v>121000</v>
      </c>
      <c r="V3815" s="49">
        <v>122000</v>
      </c>
    </row>
    <row r="3816" spans="1:22" ht="15.75" customHeight="1">
      <c r="A3816" s="139" t="s">
        <v>793</v>
      </c>
      <c r="B3816" s="139" t="s">
        <v>508</v>
      </c>
      <c r="C3816" s="139" t="s">
        <v>778</v>
      </c>
      <c r="D3816" s="139" t="s">
        <v>633</v>
      </c>
      <c r="E3816" s="139" t="s">
        <v>754</v>
      </c>
      <c r="F3816" s="49">
        <v>88600</v>
      </c>
      <c r="G3816" s="49">
        <v>95500</v>
      </c>
      <c r="H3816" s="49">
        <v>96100</v>
      </c>
      <c r="I3816" s="49">
        <v>98600</v>
      </c>
      <c r="J3816" s="49">
        <v>94500</v>
      </c>
      <c r="K3816" s="49">
        <v>93500</v>
      </c>
      <c r="L3816" s="49">
        <v>100000</v>
      </c>
      <c r="M3816" s="49">
        <v>98500</v>
      </c>
      <c r="N3816" s="49">
        <v>92200</v>
      </c>
      <c r="O3816" s="49">
        <v>78300</v>
      </c>
      <c r="P3816" s="49">
        <v>76300</v>
      </c>
      <c r="Q3816" s="49">
        <v>81700</v>
      </c>
      <c r="R3816" s="49">
        <v>78000</v>
      </c>
      <c r="S3816" s="49">
        <v>67500</v>
      </c>
      <c r="T3816" s="49">
        <v>66300</v>
      </c>
      <c r="U3816" s="49">
        <v>67100</v>
      </c>
      <c r="V3816" s="49">
        <v>66200</v>
      </c>
    </row>
    <row r="3817" spans="1:22" ht="15.75" customHeight="1">
      <c r="A3817" s="139" t="s">
        <v>793</v>
      </c>
      <c r="B3817" s="139" t="s">
        <v>510</v>
      </c>
      <c r="C3817" s="139" t="s">
        <v>778</v>
      </c>
      <c r="D3817" s="139" t="s">
        <v>633</v>
      </c>
      <c r="E3817" s="139" t="s">
        <v>754</v>
      </c>
      <c r="F3817" s="49">
        <v>1560000</v>
      </c>
      <c r="G3817" s="49">
        <v>1560000</v>
      </c>
      <c r="H3817" s="49">
        <v>1560000</v>
      </c>
      <c r="I3817" s="49">
        <v>1610000</v>
      </c>
      <c r="J3817" s="49">
        <v>1610000</v>
      </c>
      <c r="K3817" s="49">
        <v>1610000</v>
      </c>
      <c r="L3817" s="49">
        <v>1660000</v>
      </c>
      <c r="M3817" s="49">
        <v>1650000</v>
      </c>
      <c r="N3817" s="49">
        <v>1690000</v>
      </c>
      <c r="O3817" s="49">
        <v>1570000</v>
      </c>
      <c r="P3817" s="49">
        <v>1660000</v>
      </c>
      <c r="Q3817" s="49">
        <v>1760000</v>
      </c>
      <c r="R3817" s="49">
        <v>1830000</v>
      </c>
      <c r="S3817" s="49">
        <v>1760000</v>
      </c>
      <c r="T3817" s="49">
        <v>1690000</v>
      </c>
      <c r="U3817" s="49">
        <v>1650000</v>
      </c>
      <c r="V3817" s="49">
        <v>1660000</v>
      </c>
    </row>
    <row r="3818" spans="1:22" ht="15.75" customHeight="1">
      <c r="A3818" s="139" t="s">
        <v>793</v>
      </c>
      <c r="B3818" s="139" t="s">
        <v>512</v>
      </c>
      <c r="C3818" s="139" t="s">
        <v>778</v>
      </c>
      <c r="D3818" s="139" t="s">
        <v>633</v>
      </c>
      <c r="E3818" s="139" t="s">
        <v>754</v>
      </c>
      <c r="F3818" s="49">
        <v>491</v>
      </c>
      <c r="G3818" s="49">
        <v>484</v>
      </c>
      <c r="H3818" s="49">
        <v>480</v>
      </c>
      <c r="I3818" s="49">
        <v>469</v>
      </c>
      <c r="J3818" s="49">
        <v>477</v>
      </c>
      <c r="K3818" s="49">
        <v>477</v>
      </c>
      <c r="L3818" s="49">
        <v>477</v>
      </c>
      <c r="M3818" s="49">
        <v>502</v>
      </c>
      <c r="N3818" s="49">
        <v>491</v>
      </c>
      <c r="O3818" s="49">
        <v>524</v>
      </c>
      <c r="P3818" s="49">
        <v>539</v>
      </c>
      <c r="Q3818" s="49">
        <v>612</v>
      </c>
      <c r="R3818" s="49">
        <v>686</v>
      </c>
      <c r="S3818" s="49">
        <v>744</v>
      </c>
      <c r="T3818" s="49">
        <v>782</v>
      </c>
      <c r="U3818" s="49">
        <v>811</v>
      </c>
      <c r="V3818" s="49">
        <v>839</v>
      </c>
    </row>
    <row r="3819" spans="1:22" ht="15.75" customHeight="1">
      <c r="A3819" s="139" t="s">
        <v>793</v>
      </c>
      <c r="B3819" s="139" t="s">
        <v>526</v>
      </c>
      <c r="C3819" s="139" t="s">
        <v>778</v>
      </c>
      <c r="D3819" s="139" t="s">
        <v>633</v>
      </c>
      <c r="E3819" s="139" t="s">
        <v>754</v>
      </c>
      <c r="F3819" s="49">
        <v>288000</v>
      </c>
      <c r="G3819" s="49">
        <v>287000</v>
      </c>
      <c r="H3819" s="49">
        <v>315000</v>
      </c>
      <c r="I3819" s="49">
        <v>315000</v>
      </c>
      <c r="J3819" s="49">
        <v>383000</v>
      </c>
      <c r="K3819" s="49">
        <v>385000</v>
      </c>
      <c r="L3819" s="49">
        <v>419000</v>
      </c>
      <c r="M3819" s="49">
        <v>373000</v>
      </c>
      <c r="N3819" s="49">
        <v>414000</v>
      </c>
      <c r="O3819" s="49">
        <v>446000</v>
      </c>
      <c r="P3819" s="49">
        <v>497000</v>
      </c>
      <c r="Q3819" s="49">
        <v>476000</v>
      </c>
      <c r="R3819" s="49">
        <v>538000</v>
      </c>
      <c r="S3819" s="49">
        <v>513000</v>
      </c>
      <c r="T3819" s="49">
        <v>572000</v>
      </c>
      <c r="U3819" s="49">
        <v>589000</v>
      </c>
      <c r="V3819" s="49">
        <v>593000</v>
      </c>
    </row>
    <row r="3820" spans="1:22" ht="15.75" customHeight="1">
      <c r="A3820" s="139" t="s">
        <v>793</v>
      </c>
      <c r="B3820" s="139" t="s">
        <v>556</v>
      </c>
      <c r="C3820" s="139" t="s">
        <v>778</v>
      </c>
      <c r="D3820" s="139" t="s">
        <v>633</v>
      </c>
      <c r="E3820" s="139" t="s">
        <v>754</v>
      </c>
      <c r="F3820" s="49">
        <v>5140</v>
      </c>
      <c r="G3820" s="49">
        <v>5840</v>
      </c>
      <c r="H3820" s="49">
        <v>7430</v>
      </c>
      <c r="I3820" s="49">
        <v>8280</v>
      </c>
      <c r="J3820" s="49">
        <v>10600</v>
      </c>
      <c r="K3820" s="49">
        <v>10200</v>
      </c>
      <c r="L3820" s="49">
        <v>11200</v>
      </c>
      <c r="M3820" s="49">
        <v>13200</v>
      </c>
      <c r="N3820" s="49">
        <v>13800</v>
      </c>
      <c r="O3820" s="49">
        <v>14300</v>
      </c>
      <c r="P3820" s="49">
        <v>14100</v>
      </c>
      <c r="Q3820" s="49">
        <v>13300</v>
      </c>
      <c r="R3820" s="49">
        <v>13400</v>
      </c>
      <c r="S3820" s="49">
        <v>14400</v>
      </c>
      <c r="T3820" s="49">
        <v>14300</v>
      </c>
      <c r="U3820" s="49">
        <v>14900</v>
      </c>
      <c r="V3820" s="49">
        <v>15400</v>
      </c>
    </row>
    <row r="3821" spans="1:22" ht="15.75" customHeight="1">
      <c r="A3821" s="139" t="s">
        <v>793</v>
      </c>
      <c r="B3821" s="139" t="s">
        <v>528</v>
      </c>
      <c r="C3821" s="139" t="s">
        <v>778</v>
      </c>
      <c r="D3821" s="139" t="s">
        <v>633</v>
      </c>
      <c r="E3821" s="139" t="s">
        <v>754</v>
      </c>
      <c r="F3821" s="49">
        <v>3270</v>
      </c>
      <c r="G3821" s="49">
        <v>3560</v>
      </c>
      <c r="H3821" s="49">
        <v>3690</v>
      </c>
      <c r="I3821" s="49">
        <v>4130</v>
      </c>
      <c r="J3821" s="49">
        <v>4040</v>
      </c>
      <c r="K3821" s="49">
        <v>4500</v>
      </c>
      <c r="L3821" s="49">
        <v>3290</v>
      </c>
      <c r="M3821" s="49">
        <v>3610</v>
      </c>
      <c r="N3821" s="49">
        <v>3560</v>
      </c>
      <c r="O3821" s="49">
        <v>2920</v>
      </c>
      <c r="P3821" s="49">
        <v>5720</v>
      </c>
      <c r="Q3821" s="49">
        <v>6030</v>
      </c>
      <c r="R3821" s="49">
        <v>5570</v>
      </c>
      <c r="S3821" s="49">
        <v>5830</v>
      </c>
      <c r="T3821" s="49">
        <v>6550</v>
      </c>
      <c r="U3821" s="49">
        <v>6390</v>
      </c>
      <c r="V3821" s="49">
        <v>6440</v>
      </c>
    </row>
    <row r="3822" spans="1:22" ht="15.75" customHeight="1">
      <c r="A3822" s="139" t="s">
        <v>793</v>
      </c>
      <c r="B3822" s="139" t="s">
        <v>536</v>
      </c>
      <c r="C3822" s="139" t="s">
        <v>778</v>
      </c>
      <c r="D3822" s="139" t="s">
        <v>633</v>
      </c>
      <c r="E3822" s="139" t="s">
        <v>754</v>
      </c>
      <c r="F3822" s="49">
        <v>48600</v>
      </c>
      <c r="G3822" s="49">
        <v>49400</v>
      </c>
      <c r="H3822" s="49">
        <v>47300</v>
      </c>
      <c r="I3822" s="49">
        <v>31300</v>
      </c>
      <c r="J3822" s="49">
        <v>28700</v>
      </c>
      <c r="K3822" s="49">
        <v>30500</v>
      </c>
      <c r="L3822" s="49">
        <v>31000</v>
      </c>
      <c r="M3822" s="49">
        <v>20100</v>
      </c>
      <c r="N3822" s="49">
        <v>36300</v>
      </c>
      <c r="O3822" s="49">
        <v>56100</v>
      </c>
      <c r="P3822" s="49">
        <v>55800</v>
      </c>
      <c r="Q3822" s="49">
        <v>45400</v>
      </c>
      <c r="R3822" s="49">
        <v>36600</v>
      </c>
      <c r="S3822" s="49">
        <v>55900</v>
      </c>
      <c r="T3822" s="49">
        <v>56600</v>
      </c>
      <c r="U3822" s="49">
        <v>60100</v>
      </c>
      <c r="V3822" s="49">
        <v>64200</v>
      </c>
    </row>
    <row r="3823" spans="1:22" ht="15.75" customHeight="1">
      <c r="A3823" s="139" t="s">
        <v>793</v>
      </c>
      <c r="B3823" s="139" t="s">
        <v>769</v>
      </c>
      <c r="C3823" s="139" t="s">
        <v>778</v>
      </c>
      <c r="D3823" s="139" t="s">
        <v>633</v>
      </c>
      <c r="E3823" s="139" t="s">
        <v>754</v>
      </c>
      <c r="F3823" s="49">
        <v>11</v>
      </c>
      <c r="G3823" s="49">
        <v>11</v>
      </c>
      <c r="H3823" s="49">
        <v>11</v>
      </c>
      <c r="I3823" s="49">
        <v>11</v>
      </c>
      <c r="J3823" s="49">
        <v>11</v>
      </c>
      <c r="K3823" s="49">
        <v>11</v>
      </c>
      <c r="L3823" s="49">
        <v>11</v>
      </c>
      <c r="M3823" s="49">
        <v>11</v>
      </c>
      <c r="N3823" s="49">
        <v>11</v>
      </c>
      <c r="O3823" s="49">
        <v>11</v>
      </c>
      <c r="P3823" s="49">
        <v>11</v>
      </c>
      <c r="Q3823" s="49">
        <v>11</v>
      </c>
      <c r="R3823" s="49">
        <v>11</v>
      </c>
      <c r="S3823" s="49">
        <v>11</v>
      </c>
      <c r="T3823" s="49">
        <v>11</v>
      </c>
      <c r="U3823" s="49">
        <v>11</v>
      </c>
      <c r="V3823" s="49">
        <v>11</v>
      </c>
    </row>
    <row r="3824" spans="1:22" ht="15.75" customHeight="1">
      <c r="A3824" s="139" t="s">
        <v>793</v>
      </c>
      <c r="B3824" s="139" t="s">
        <v>542</v>
      </c>
      <c r="C3824" s="139" t="s">
        <v>778</v>
      </c>
      <c r="D3824" s="139" t="s">
        <v>633</v>
      </c>
      <c r="E3824" s="139" t="s">
        <v>754</v>
      </c>
      <c r="F3824" s="49">
        <v>150</v>
      </c>
      <c r="G3824" s="49">
        <v>158</v>
      </c>
      <c r="H3824" s="49">
        <v>158</v>
      </c>
      <c r="I3824" s="49">
        <v>161</v>
      </c>
      <c r="J3824" s="49">
        <v>161</v>
      </c>
      <c r="K3824" s="49">
        <v>161</v>
      </c>
      <c r="L3824" s="49">
        <v>165</v>
      </c>
      <c r="M3824" s="49">
        <v>180</v>
      </c>
      <c r="N3824" s="49">
        <v>187</v>
      </c>
      <c r="O3824" s="49">
        <v>194</v>
      </c>
      <c r="P3824" s="49">
        <v>198</v>
      </c>
      <c r="Q3824" s="49">
        <v>198</v>
      </c>
      <c r="R3824" s="49">
        <v>198</v>
      </c>
      <c r="S3824" s="49">
        <v>202</v>
      </c>
      <c r="T3824" s="49">
        <v>202</v>
      </c>
      <c r="U3824" s="49">
        <v>215</v>
      </c>
      <c r="V3824" s="49">
        <v>254</v>
      </c>
    </row>
    <row r="3825" spans="1:22" ht="15.75" customHeight="1">
      <c r="A3825" s="139" t="s">
        <v>793</v>
      </c>
      <c r="B3825" s="139" t="s">
        <v>534</v>
      </c>
      <c r="C3825" s="139" t="s">
        <v>778</v>
      </c>
      <c r="D3825" s="139" t="s">
        <v>633</v>
      </c>
      <c r="E3825" s="139" t="s">
        <v>754</v>
      </c>
      <c r="F3825" s="49">
        <v>389</v>
      </c>
      <c r="G3825" s="49">
        <v>514</v>
      </c>
      <c r="H3825" s="49">
        <v>532</v>
      </c>
      <c r="I3825" s="49">
        <v>569</v>
      </c>
      <c r="J3825" s="49">
        <v>554</v>
      </c>
      <c r="K3825" s="49">
        <v>463</v>
      </c>
      <c r="L3825" s="49">
        <v>617</v>
      </c>
      <c r="M3825" s="49">
        <v>518</v>
      </c>
      <c r="N3825" s="49">
        <v>536</v>
      </c>
      <c r="O3825" s="49">
        <v>536</v>
      </c>
      <c r="P3825" s="49">
        <v>576</v>
      </c>
      <c r="Q3825" s="49">
        <v>745</v>
      </c>
      <c r="R3825" s="49">
        <v>862</v>
      </c>
      <c r="S3825" s="49">
        <v>1030</v>
      </c>
      <c r="T3825" s="49">
        <v>1170</v>
      </c>
      <c r="U3825" s="49">
        <v>947</v>
      </c>
      <c r="V3825" s="49">
        <v>953</v>
      </c>
    </row>
    <row r="3826" spans="1:22" ht="15.75" customHeight="1">
      <c r="A3826" s="139" t="s">
        <v>793</v>
      </c>
      <c r="B3826" s="139" t="s">
        <v>334</v>
      </c>
      <c r="C3826" s="139" t="s">
        <v>778</v>
      </c>
      <c r="D3826" s="139" t="s">
        <v>633</v>
      </c>
      <c r="E3826" s="139" t="s">
        <v>754</v>
      </c>
      <c r="F3826" s="49">
        <v>5210</v>
      </c>
      <c r="G3826" s="49">
        <v>5360</v>
      </c>
      <c r="H3826" s="49">
        <v>5380</v>
      </c>
      <c r="I3826" s="49">
        <v>5860</v>
      </c>
      <c r="J3826" s="49">
        <v>5730</v>
      </c>
      <c r="K3826" s="49">
        <v>5890</v>
      </c>
      <c r="L3826" s="49">
        <v>6190</v>
      </c>
      <c r="M3826" s="49">
        <v>6330</v>
      </c>
      <c r="N3826" s="49">
        <v>5900</v>
      </c>
      <c r="O3826" s="49">
        <v>5840</v>
      </c>
      <c r="P3826" s="49">
        <v>5820</v>
      </c>
      <c r="Q3826" s="49">
        <v>5990</v>
      </c>
      <c r="R3826" s="49">
        <v>5970</v>
      </c>
      <c r="S3826" s="49">
        <v>5630</v>
      </c>
      <c r="T3826" s="49">
        <v>5790</v>
      </c>
      <c r="U3826" s="49">
        <v>7370</v>
      </c>
      <c r="V3826" s="49">
        <v>7780</v>
      </c>
    </row>
    <row r="3827" spans="1:22" ht="15.75" customHeight="1">
      <c r="A3827" s="139" t="s">
        <v>793</v>
      </c>
      <c r="B3827" s="139" t="s">
        <v>522</v>
      </c>
      <c r="C3827" s="139" t="s">
        <v>778</v>
      </c>
      <c r="D3827" s="139" t="s">
        <v>633</v>
      </c>
      <c r="E3827" s="139" t="s">
        <v>754</v>
      </c>
      <c r="F3827" s="49">
        <v>208</v>
      </c>
      <c r="G3827" s="49">
        <v>209</v>
      </c>
      <c r="H3827" s="49">
        <v>211</v>
      </c>
      <c r="I3827" s="49">
        <v>220</v>
      </c>
      <c r="J3827" s="49">
        <v>223</v>
      </c>
      <c r="K3827" s="49">
        <v>225</v>
      </c>
      <c r="L3827" s="49">
        <v>224</v>
      </c>
      <c r="M3827" s="49">
        <v>223</v>
      </c>
      <c r="N3827" s="49">
        <v>218</v>
      </c>
      <c r="O3827" s="49">
        <v>198</v>
      </c>
      <c r="P3827" s="49">
        <v>203</v>
      </c>
      <c r="Q3827" s="49">
        <v>202</v>
      </c>
      <c r="R3827" s="49">
        <v>191</v>
      </c>
      <c r="S3827" s="49">
        <v>170</v>
      </c>
      <c r="T3827" s="49">
        <v>158</v>
      </c>
      <c r="U3827" s="49">
        <v>180</v>
      </c>
      <c r="V3827" s="49">
        <v>177</v>
      </c>
    </row>
    <row r="3828" spans="1:22" ht="15.75" customHeight="1">
      <c r="A3828" s="139" t="s">
        <v>793</v>
      </c>
      <c r="B3828" s="139" t="s">
        <v>544</v>
      </c>
      <c r="C3828" s="139" t="s">
        <v>778</v>
      </c>
      <c r="D3828" s="139" t="s">
        <v>633</v>
      </c>
      <c r="E3828" s="139" t="s">
        <v>754</v>
      </c>
      <c r="F3828" s="49">
        <v>480</v>
      </c>
      <c r="G3828" s="49">
        <v>503</v>
      </c>
      <c r="H3828" s="49">
        <v>587</v>
      </c>
      <c r="I3828" s="49">
        <v>594</v>
      </c>
      <c r="J3828" s="49">
        <v>595</v>
      </c>
      <c r="K3828" s="49">
        <v>595</v>
      </c>
      <c r="L3828" s="49">
        <v>595</v>
      </c>
      <c r="M3828" s="49">
        <v>609</v>
      </c>
      <c r="N3828" s="49">
        <v>602</v>
      </c>
      <c r="O3828" s="49">
        <v>598</v>
      </c>
      <c r="P3828" s="49">
        <v>613</v>
      </c>
      <c r="Q3828" s="49">
        <v>605</v>
      </c>
      <c r="R3828" s="49">
        <v>609</v>
      </c>
      <c r="S3828" s="49">
        <v>609</v>
      </c>
      <c r="T3828" s="49">
        <v>609</v>
      </c>
      <c r="U3828" s="49">
        <v>632</v>
      </c>
      <c r="V3828" s="49">
        <v>653</v>
      </c>
    </row>
    <row r="3829" spans="1:22" ht="15.75" customHeight="1">
      <c r="A3829" s="139" t="s">
        <v>793</v>
      </c>
      <c r="B3829" s="139" t="s">
        <v>530</v>
      </c>
      <c r="C3829" s="139" t="s">
        <v>778</v>
      </c>
      <c r="D3829" s="139" t="s">
        <v>633</v>
      </c>
      <c r="E3829" s="139" t="s">
        <v>754</v>
      </c>
      <c r="F3829" s="49">
        <v>39100</v>
      </c>
      <c r="G3829" s="49">
        <v>41700</v>
      </c>
      <c r="H3829" s="49">
        <v>44700</v>
      </c>
      <c r="I3829" s="49">
        <v>47900</v>
      </c>
      <c r="J3829" s="49">
        <v>52100</v>
      </c>
      <c r="K3829" s="49">
        <v>49100</v>
      </c>
      <c r="L3829" s="49">
        <v>53000</v>
      </c>
      <c r="M3829" s="49">
        <v>51200</v>
      </c>
      <c r="N3829" s="49">
        <v>50800</v>
      </c>
      <c r="O3829" s="49">
        <v>44900</v>
      </c>
      <c r="P3829" s="49">
        <v>45100</v>
      </c>
      <c r="Q3829" s="49">
        <v>48500</v>
      </c>
      <c r="R3829" s="49">
        <v>43200</v>
      </c>
      <c r="S3829" s="49">
        <v>44100</v>
      </c>
      <c r="T3829" s="49">
        <v>36800</v>
      </c>
      <c r="U3829" s="49">
        <v>47300</v>
      </c>
      <c r="V3829" s="49">
        <v>49700</v>
      </c>
    </row>
    <row r="3830" spans="1:22" ht="15.75" customHeight="1">
      <c r="A3830" s="139" t="s">
        <v>793</v>
      </c>
      <c r="B3830" s="139" t="s">
        <v>550</v>
      </c>
      <c r="C3830" s="139" t="s">
        <v>778</v>
      </c>
      <c r="D3830" s="139" t="s">
        <v>633</v>
      </c>
      <c r="E3830" s="139" t="s">
        <v>754</v>
      </c>
      <c r="F3830" s="49">
        <v>574</v>
      </c>
      <c r="G3830" s="49">
        <v>646</v>
      </c>
      <c r="H3830" s="49">
        <v>817</v>
      </c>
      <c r="I3830" s="49">
        <v>910</v>
      </c>
      <c r="J3830" s="49">
        <v>1170</v>
      </c>
      <c r="K3830" s="49">
        <v>1160</v>
      </c>
      <c r="L3830" s="49">
        <v>1270</v>
      </c>
      <c r="M3830" s="49">
        <v>1500</v>
      </c>
      <c r="N3830" s="49">
        <v>1550</v>
      </c>
      <c r="O3830" s="49">
        <v>1620</v>
      </c>
      <c r="P3830" s="49">
        <v>1620</v>
      </c>
      <c r="Q3830" s="49">
        <v>1510</v>
      </c>
      <c r="R3830" s="49">
        <v>1470</v>
      </c>
      <c r="S3830" s="49">
        <v>1640</v>
      </c>
      <c r="T3830" s="49">
        <v>1700</v>
      </c>
      <c r="U3830" s="49">
        <v>1760</v>
      </c>
      <c r="V3830" s="49">
        <v>1830</v>
      </c>
    </row>
    <row r="3831" spans="1:22" ht="15.75" customHeight="1">
      <c r="A3831" s="139" t="s">
        <v>793</v>
      </c>
      <c r="B3831" s="139" t="s">
        <v>524</v>
      </c>
      <c r="C3831" s="139" t="s">
        <v>778</v>
      </c>
      <c r="D3831" s="139" t="s">
        <v>633</v>
      </c>
      <c r="E3831" s="139" t="s">
        <v>754</v>
      </c>
      <c r="F3831" s="49">
        <v>47.7</v>
      </c>
      <c r="G3831" s="49">
        <v>51.4</v>
      </c>
      <c r="H3831" s="49">
        <v>58.7</v>
      </c>
      <c r="I3831" s="49">
        <v>66</v>
      </c>
      <c r="J3831" s="49">
        <v>73.400000000000006</v>
      </c>
      <c r="K3831" s="49">
        <v>77.099999999999994</v>
      </c>
      <c r="L3831" s="49">
        <v>84.4</v>
      </c>
      <c r="M3831" s="49">
        <v>84.4</v>
      </c>
      <c r="N3831" s="49">
        <v>84.4</v>
      </c>
      <c r="O3831" s="49">
        <v>91.7</v>
      </c>
      <c r="P3831" s="49">
        <v>99.1</v>
      </c>
      <c r="Q3831" s="49">
        <v>103</v>
      </c>
      <c r="R3831" s="49">
        <v>114</v>
      </c>
      <c r="S3831" s="49">
        <v>114</v>
      </c>
      <c r="T3831" s="49">
        <v>114</v>
      </c>
      <c r="U3831" s="49">
        <v>139</v>
      </c>
      <c r="V3831" s="49">
        <v>146</v>
      </c>
    </row>
    <row r="3832" spans="1:22" ht="15.75" customHeight="1">
      <c r="A3832" s="139" t="s">
        <v>793</v>
      </c>
      <c r="B3832" s="139" t="s">
        <v>558</v>
      </c>
      <c r="C3832" s="139" t="s">
        <v>778</v>
      </c>
      <c r="D3832" s="139" t="s">
        <v>633</v>
      </c>
      <c r="E3832" s="139" t="s">
        <v>754</v>
      </c>
      <c r="F3832" s="49">
        <v>2170</v>
      </c>
      <c r="G3832" s="49">
        <v>2340</v>
      </c>
      <c r="H3832" s="49">
        <v>1530</v>
      </c>
      <c r="I3832" s="49">
        <v>1510</v>
      </c>
      <c r="J3832" s="49">
        <v>1530</v>
      </c>
      <c r="K3832" s="49">
        <v>1560</v>
      </c>
      <c r="L3832" s="49">
        <v>1710</v>
      </c>
      <c r="M3832" s="49">
        <v>1730</v>
      </c>
      <c r="N3832" s="49">
        <v>1910</v>
      </c>
      <c r="O3832" s="49">
        <v>1980</v>
      </c>
      <c r="P3832" s="49">
        <v>2380</v>
      </c>
      <c r="Q3832" s="49">
        <v>1930</v>
      </c>
      <c r="R3832" s="49">
        <v>2200</v>
      </c>
      <c r="S3832" s="49">
        <v>1850</v>
      </c>
      <c r="T3832" s="49">
        <v>1930</v>
      </c>
      <c r="U3832" s="49">
        <v>2230</v>
      </c>
      <c r="V3832" s="49">
        <v>2280</v>
      </c>
    </row>
    <row r="3833" spans="1:22" ht="15.75" customHeight="1">
      <c r="A3833" s="139" t="s">
        <v>793</v>
      </c>
      <c r="B3833" s="139" t="s">
        <v>538</v>
      </c>
      <c r="C3833" s="139" t="s">
        <v>778</v>
      </c>
      <c r="D3833" s="139" t="s">
        <v>633</v>
      </c>
      <c r="E3833" s="139" t="s">
        <v>754</v>
      </c>
      <c r="F3833" s="49">
        <v>34800</v>
      </c>
      <c r="G3833" s="49">
        <v>38200</v>
      </c>
      <c r="H3833" s="49">
        <v>38100</v>
      </c>
      <c r="I3833" s="49">
        <v>38300</v>
      </c>
      <c r="J3833" s="49">
        <v>37600</v>
      </c>
      <c r="K3833" s="49">
        <v>37800</v>
      </c>
      <c r="L3833" s="49">
        <v>37500</v>
      </c>
      <c r="M3833" s="49">
        <v>35100</v>
      </c>
      <c r="N3833" s="49">
        <v>36100</v>
      </c>
      <c r="O3833" s="49">
        <v>32700</v>
      </c>
      <c r="P3833" s="49">
        <v>35000</v>
      </c>
      <c r="Q3833" s="49">
        <v>33100</v>
      </c>
      <c r="R3833" s="49">
        <v>31500</v>
      </c>
      <c r="S3833" s="49">
        <v>31700</v>
      </c>
      <c r="T3833" s="49">
        <v>29300</v>
      </c>
      <c r="U3833" s="49">
        <v>29400</v>
      </c>
      <c r="V3833" s="49">
        <v>29700</v>
      </c>
    </row>
    <row r="3834" spans="1:22" ht="15.75" customHeight="1">
      <c r="A3834" s="139" t="s">
        <v>793</v>
      </c>
      <c r="B3834" s="139" t="s">
        <v>540</v>
      </c>
      <c r="C3834" s="139" t="s">
        <v>778</v>
      </c>
      <c r="D3834" s="139" t="s">
        <v>633</v>
      </c>
      <c r="E3834" s="139" t="s">
        <v>754</v>
      </c>
      <c r="F3834" s="49">
        <v>13800</v>
      </c>
      <c r="G3834" s="49">
        <v>14600</v>
      </c>
      <c r="H3834" s="49">
        <v>14900</v>
      </c>
      <c r="I3834" s="49">
        <v>14900</v>
      </c>
      <c r="J3834" s="49">
        <v>15200</v>
      </c>
      <c r="K3834" s="49">
        <v>15400</v>
      </c>
      <c r="L3834" s="49">
        <v>15700</v>
      </c>
      <c r="M3834" s="49">
        <v>15700</v>
      </c>
      <c r="N3834" s="49">
        <v>16700</v>
      </c>
      <c r="O3834" s="49">
        <v>14800</v>
      </c>
      <c r="P3834" s="49">
        <v>15000</v>
      </c>
      <c r="Q3834" s="49">
        <v>14900</v>
      </c>
      <c r="R3834" s="49">
        <v>14400</v>
      </c>
      <c r="S3834" s="49">
        <v>13700</v>
      </c>
      <c r="T3834" s="49">
        <v>12200</v>
      </c>
      <c r="U3834" s="49">
        <v>12400</v>
      </c>
      <c r="V3834" s="49">
        <v>13300</v>
      </c>
    </row>
    <row r="3835" spans="1:22" ht="15.75" customHeight="1">
      <c r="A3835" s="139" t="s">
        <v>793</v>
      </c>
      <c r="B3835" s="139" t="s">
        <v>562</v>
      </c>
      <c r="C3835" s="139" t="s">
        <v>778</v>
      </c>
      <c r="D3835" s="139" t="s">
        <v>633</v>
      </c>
      <c r="E3835" s="139" t="s">
        <v>754</v>
      </c>
      <c r="F3835" s="49">
        <v>49400</v>
      </c>
      <c r="G3835" s="49">
        <v>51600</v>
      </c>
      <c r="H3835" s="49">
        <v>57600</v>
      </c>
      <c r="I3835" s="49">
        <v>54400</v>
      </c>
      <c r="J3835" s="49">
        <v>53900</v>
      </c>
      <c r="K3835" s="49">
        <v>51000</v>
      </c>
      <c r="L3835" s="49">
        <v>50600</v>
      </c>
      <c r="M3835" s="49">
        <v>48500</v>
      </c>
      <c r="N3835" s="49">
        <v>49500</v>
      </c>
      <c r="O3835" s="49">
        <v>43500</v>
      </c>
      <c r="P3835" s="49">
        <v>52600</v>
      </c>
      <c r="Q3835" s="49">
        <v>51300</v>
      </c>
      <c r="R3835" s="49">
        <v>46500</v>
      </c>
      <c r="S3835" s="49">
        <v>44700</v>
      </c>
      <c r="T3835" s="49">
        <v>43300</v>
      </c>
      <c r="U3835" s="49">
        <v>42100</v>
      </c>
      <c r="V3835" s="49">
        <v>43700</v>
      </c>
    </row>
    <row r="3836" spans="1:22" ht="15.75" customHeight="1">
      <c r="A3836" s="139" t="s">
        <v>793</v>
      </c>
      <c r="B3836" s="139" t="s">
        <v>560</v>
      </c>
      <c r="C3836" s="139" t="s">
        <v>778</v>
      </c>
      <c r="D3836" s="139" t="s">
        <v>633</v>
      </c>
      <c r="E3836" s="139" t="s">
        <v>754</v>
      </c>
      <c r="F3836" s="49">
        <v>1190</v>
      </c>
      <c r="G3836" s="49">
        <v>1140</v>
      </c>
      <c r="H3836" s="49">
        <v>1130</v>
      </c>
      <c r="I3836" s="49">
        <v>1050</v>
      </c>
      <c r="J3836" s="49">
        <v>1030</v>
      </c>
      <c r="K3836" s="49">
        <v>1020</v>
      </c>
      <c r="L3836" s="49">
        <v>1020</v>
      </c>
      <c r="M3836" s="49">
        <v>1060</v>
      </c>
      <c r="N3836" s="49">
        <v>1100</v>
      </c>
      <c r="O3836" s="49">
        <v>1050</v>
      </c>
      <c r="P3836" s="49">
        <v>1040</v>
      </c>
      <c r="Q3836" s="49">
        <v>1050</v>
      </c>
      <c r="R3836" s="49">
        <v>1210</v>
      </c>
      <c r="S3836" s="49">
        <v>1090</v>
      </c>
      <c r="T3836" s="49">
        <v>1200</v>
      </c>
      <c r="U3836" s="49">
        <v>1230</v>
      </c>
      <c r="V3836" s="49">
        <v>1240</v>
      </c>
    </row>
    <row r="3837" spans="1:22" ht="15.75" customHeight="1">
      <c r="A3837" s="139" t="s">
        <v>793</v>
      </c>
      <c r="B3837" s="139" t="s">
        <v>532</v>
      </c>
      <c r="C3837" s="139" t="s">
        <v>778</v>
      </c>
      <c r="D3837" s="139" t="s">
        <v>633</v>
      </c>
      <c r="E3837" s="139" t="s">
        <v>754</v>
      </c>
      <c r="F3837" s="49">
        <v>572</v>
      </c>
      <c r="G3837" s="49">
        <v>635</v>
      </c>
      <c r="H3837" s="49">
        <v>539</v>
      </c>
      <c r="I3837" s="49">
        <v>550</v>
      </c>
      <c r="J3837" s="49">
        <v>738</v>
      </c>
      <c r="K3837" s="49">
        <v>690</v>
      </c>
      <c r="L3837" s="49">
        <v>734</v>
      </c>
      <c r="M3837" s="49">
        <v>642</v>
      </c>
      <c r="N3837" s="49">
        <v>694</v>
      </c>
      <c r="O3837" s="49">
        <v>525</v>
      </c>
      <c r="P3837" s="49">
        <v>444</v>
      </c>
      <c r="Q3837" s="49">
        <v>342</v>
      </c>
      <c r="R3837" s="49">
        <v>441</v>
      </c>
      <c r="S3837" s="49">
        <v>404</v>
      </c>
      <c r="T3837" s="49">
        <v>496</v>
      </c>
      <c r="U3837" s="49">
        <v>435</v>
      </c>
      <c r="V3837" s="49">
        <v>418</v>
      </c>
    </row>
    <row r="3838" spans="1:22" ht="15.75" customHeight="1">
      <c r="A3838" s="139" t="s">
        <v>793</v>
      </c>
      <c r="B3838" s="139" t="s">
        <v>566</v>
      </c>
      <c r="C3838" s="139" t="s">
        <v>778</v>
      </c>
      <c r="D3838" s="139" t="s">
        <v>633</v>
      </c>
      <c r="E3838" s="139" t="s">
        <v>754</v>
      </c>
      <c r="F3838" s="49">
        <v>48700</v>
      </c>
      <c r="G3838" s="49">
        <v>46300</v>
      </c>
      <c r="H3838" s="49">
        <v>36700</v>
      </c>
      <c r="I3838" s="49">
        <v>51900</v>
      </c>
      <c r="J3838" s="49">
        <v>48700</v>
      </c>
      <c r="K3838" s="49">
        <v>48300</v>
      </c>
      <c r="L3838" s="49">
        <v>51200</v>
      </c>
      <c r="M3838" s="49">
        <v>63900</v>
      </c>
      <c r="N3838" s="49">
        <v>65000</v>
      </c>
      <c r="O3838" s="49">
        <v>59700</v>
      </c>
      <c r="P3838" s="49">
        <v>58600</v>
      </c>
      <c r="Q3838" s="49">
        <v>54400</v>
      </c>
      <c r="R3838" s="49">
        <v>41700</v>
      </c>
      <c r="S3838" s="49">
        <v>34400</v>
      </c>
      <c r="T3838" s="49">
        <v>28800</v>
      </c>
      <c r="U3838" s="49">
        <v>44400</v>
      </c>
      <c r="V3838" s="49">
        <v>42600</v>
      </c>
    </row>
    <row r="3839" spans="1:22" ht="15.75" customHeight="1">
      <c r="A3839" s="139" t="s">
        <v>793</v>
      </c>
      <c r="B3839" s="139" t="s">
        <v>770</v>
      </c>
      <c r="C3839" s="139" t="s">
        <v>778</v>
      </c>
      <c r="D3839" s="139" t="s">
        <v>633</v>
      </c>
      <c r="E3839" s="139" t="s">
        <v>754</v>
      </c>
      <c r="F3839" s="49">
        <v>69.7</v>
      </c>
      <c r="G3839" s="49">
        <v>73.3</v>
      </c>
      <c r="H3839" s="49">
        <v>99</v>
      </c>
      <c r="I3839" s="49">
        <v>103</v>
      </c>
      <c r="J3839" s="49">
        <v>103</v>
      </c>
      <c r="K3839" s="49">
        <v>121</v>
      </c>
      <c r="L3839" s="49">
        <v>143</v>
      </c>
      <c r="M3839" s="49">
        <v>165</v>
      </c>
      <c r="N3839" s="49">
        <v>180</v>
      </c>
      <c r="O3839" s="49">
        <v>180</v>
      </c>
      <c r="P3839" s="49">
        <v>191</v>
      </c>
      <c r="Q3839" s="49">
        <v>191</v>
      </c>
      <c r="R3839" s="49">
        <v>198</v>
      </c>
      <c r="S3839" s="49">
        <v>198</v>
      </c>
      <c r="T3839" s="49">
        <v>205</v>
      </c>
      <c r="U3839" s="49">
        <v>212</v>
      </c>
      <c r="V3839" s="49">
        <v>216</v>
      </c>
    </row>
    <row r="3840" spans="1:22" ht="15.75" customHeight="1">
      <c r="A3840" s="139" t="s">
        <v>793</v>
      </c>
      <c r="B3840" s="139" t="s">
        <v>296</v>
      </c>
      <c r="C3840" s="139" t="s">
        <v>778</v>
      </c>
      <c r="D3840" s="139" t="s">
        <v>633</v>
      </c>
      <c r="E3840" s="139" t="s">
        <v>754</v>
      </c>
      <c r="F3840" s="49">
        <v>176</v>
      </c>
      <c r="G3840" s="49">
        <v>176</v>
      </c>
      <c r="H3840" s="49">
        <v>188</v>
      </c>
      <c r="I3840" s="49">
        <v>528</v>
      </c>
      <c r="J3840" s="49">
        <v>554</v>
      </c>
      <c r="K3840" s="49">
        <v>582</v>
      </c>
      <c r="L3840" s="49">
        <v>599</v>
      </c>
      <c r="M3840" s="49">
        <v>701</v>
      </c>
      <c r="N3840" s="49">
        <v>661</v>
      </c>
      <c r="O3840" s="49">
        <v>620</v>
      </c>
      <c r="P3840" s="49">
        <v>633</v>
      </c>
      <c r="Q3840" s="49">
        <v>659</v>
      </c>
      <c r="R3840" s="49">
        <v>664</v>
      </c>
      <c r="S3840" s="49">
        <v>811</v>
      </c>
      <c r="T3840" s="49">
        <v>841</v>
      </c>
      <c r="U3840" s="49">
        <v>960</v>
      </c>
      <c r="V3840" s="49">
        <v>1000</v>
      </c>
    </row>
    <row r="3841" spans="1:22" ht="15.75" customHeight="1">
      <c r="A3841" s="139" t="s">
        <v>793</v>
      </c>
      <c r="B3841" s="139" t="s">
        <v>576</v>
      </c>
      <c r="C3841" s="139" t="s">
        <v>778</v>
      </c>
      <c r="D3841" s="139" t="s">
        <v>633</v>
      </c>
      <c r="E3841" s="139" t="s">
        <v>754</v>
      </c>
      <c r="F3841" s="49">
        <v>1010</v>
      </c>
      <c r="G3841" s="49">
        <v>763</v>
      </c>
      <c r="H3841" s="49">
        <v>832</v>
      </c>
      <c r="I3841" s="49">
        <v>1060</v>
      </c>
      <c r="J3841" s="49">
        <v>997</v>
      </c>
      <c r="K3841" s="49">
        <v>939</v>
      </c>
      <c r="L3841" s="49">
        <v>821</v>
      </c>
      <c r="M3841" s="49">
        <v>913</v>
      </c>
      <c r="N3841" s="49">
        <v>1050</v>
      </c>
      <c r="O3841" s="49">
        <v>2200</v>
      </c>
      <c r="P3841" s="49">
        <v>2050</v>
      </c>
      <c r="Q3841" s="49">
        <v>1880</v>
      </c>
      <c r="R3841" s="49">
        <v>1690</v>
      </c>
      <c r="S3841" s="49">
        <v>1760</v>
      </c>
      <c r="T3841" s="49">
        <v>1820</v>
      </c>
      <c r="U3841" s="49">
        <v>2030</v>
      </c>
      <c r="V3841" s="49">
        <v>2050</v>
      </c>
    </row>
    <row r="3842" spans="1:22" ht="15.75" customHeight="1">
      <c r="A3842" s="139" t="s">
        <v>793</v>
      </c>
      <c r="B3842" s="139" t="s">
        <v>572</v>
      </c>
      <c r="C3842" s="139" t="s">
        <v>778</v>
      </c>
      <c r="D3842" s="139" t="s">
        <v>633</v>
      </c>
      <c r="E3842" s="139" t="s">
        <v>754</v>
      </c>
      <c r="F3842" s="49">
        <v>169000</v>
      </c>
      <c r="G3842" s="49">
        <v>181000</v>
      </c>
      <c r="H3842" s="49">
        <v>193000</v>
      </c>
      <c r="I3842" s="49">
        <v>209000</v>
      </c>
      <c r="J3842" s="49">
        <v>226000</v>
      </c>
      <c r="K3842" s="49">
        <v>229000</v>
      </c>
      <c r="L3842" s="49">
        <v>233000</v>
      </c>
      <c r="M3842" s="49">
        <v>235000</v>
      </c>
      <c r="N3842" s="49">
        <v>237000</v>
      </c>
      <c r="O3842" s="49">
        <v>251000</v>
      </c>
      <c r="P3842" s="49">
        <v>268000</v>
      </c>
      <c r="Q3842" s="49">
        <v>264000</v>
      </c>
      <c r="R3842" s="49">
        <v>281000</v>
      </c>
      <c r="S3842" s="49">
        <v>283000</v>
      </c>
      <c r="T3842" s="49">
        <v>299000</v>
      </c>
      <c r="U3842" s="49">
        <v>308000</v>
      </c>
      <c r="V3842" s="49">
        <v>312000</v>
      </c>
    </row>
    <row r="3843" spans="1:22" ht="15.75" customHeight="1">
      <c r="A3843" s="139" t="s">
        <v>793</v>
      </c>
      <c r="B3843" s="139" t="s">
        <v>568</v>
      </c>
      <c r="C3843" s="139" t="s">
        <v>778</v>
      </c>
      <c r="D3843" s="139" t="s">
        <v>633</v>
      </c>
      <c r="E3843" s="139" t="s">
        <v>754</v>
      </c>
      <c r="F3843" s="49">
        <v>2210</v>
      </c>
      <c r="G3843" s="49">
        <v>2260</v>
      </c>
      <c r="H3843" s="49">
        <v>1830</v>
      </c>
      <c r="I3843" s="49">
        <v>1990</v>
      </c>
      <c r="J3843" s="49">
        <v>2470</v>
      </c>
      <c r="K3843" s="49">
        <v>2310</v>
      </c>
      <c r="L3843" s="49">
        <v>2520</v>
      </c>
      <c r="M3843" s="49">
        <v>3080</v>
      </c>
      <c r="N3843" s="49">
        <v>2810</v>
      </c>
      <c r="O3843" s="49">
        <v>2350</v>
      </c>
      <c r="P3843" s="49">
        <v>2400</v>
      </c>
      <c r="Q3843" s="49">
        <v>2200</v>
      </c>
      <c r="R3843" s="49">
        <v>2810</v>
      </c>
      <c r="S3843" s="49">
        <v>3290</v>
      </c>
      <c r="T3843" s="49">
        <v>4620</v>
      </c>
      <c r="U3843" s="49">
        <v>3680</v>
      </c>
      <c r="V3843" s="49">
        <v>3750</v>
      </c>
    </row>
    <row r="3844" spans="1:22" ht="15.75" customHeight="1">
      <c r="A3844" s="139" t="s">
        <v>793</v>
      </c>
      <c r="B3844" s="139" t="s">
        <v>586</v>
      </c>
      <c r="C3844" s="139" t="s">
        <v>778</v>
      </c>
      <c r="D3844" s="139" t="s">
        <v>633</v>
      </c>
      <c r="E3844" s="139" t="s">
        <v>754</v>
      </c>
      <c r="F3844" s="49">
        <v>39400</v>
      </c>
      <c r="G3844" s="49">
        <v>40200</v>
      </c>
      <c r="H3844" s="49">
        <v>43100</v>
      </c>
      <c r="I3844" s="49">
        <v>48300</v>
      </c>
      <c r="J3844" s="49">
        <v>50000</v>
      </c>
      <c r="K3844" s="49">
        <v>52100</v>
      </c>
      <c r="L3844" s="49">
        <v>53500</v>
      </c>
      <c r="M3844" s="49">
        <v>58900</v>
      </c>
      <c r="N3844" s="49">
        <v>60300</v>
      </c>
      <c r="O3844" s="49">
        <v>53000</v>
      </c>
      <c r="P3844" s="49">
        <v>59900</v>
      </c>
      <c r="Q3844" s="49">
        <v>64600</v>
      </c>
      <c r="R3844" s="49">
        <v>67700</v>
      </c>
      <c r="S3844" s="49">
        <v>69600</v>
      </c>
      <c r="T3844" s="49">
        <v>71200</v>
      </c>
      <c r="U3844" s="49">
        <v>78800</v>
      </c>
      <c r="V3844" s="49">
        <v>80000</v>
      </c>
    </row>
    <row r="3845" spans="1:22" ht="15.75" customHeight="1">
      <c r="A3845" s="139" t="s">
        <v>793</v>
      </c>
      <c r="B3845" s="139" t="s">
        <v>574</v>
      </c>
      <c r="C3845" s="139" t="s">
        <v>778</v>
      </c>
      <c r="D3845" s="139" t="s">
        <v>633</v>
      </c>
      <c r="E3845" s="139" t="s">
        <v>754</v>
      </c>
      <c r="F3845" s="49">
        <v>390</v>
      </c>
      <c r="G3845" s="49">
        <v>279</v>
      </c>
      <c r="H3845" s="49">
        <v>266</v>
      </c>
      <c r="I3845" s="49">
        <v>260</v>
      </c>
      <c r="J3845" s="49">
        <v>512</v>
      </c>
      <c r="K3845" s="49">
        <v>331</v>
      </c>
      <c r="L3845" s="49">
        <v>327</v>
      </c>
      <c r="M3845" s="49">
        <v>296</v>
      </c>
      <c r="N3845" s="49">
        <v>294</v>
      </c>
      <c r="O3845" s="49">
        <v>330</v>
      </c>
      <c r="P3845" s="49">
        <v>313</v>
      </c>
      <c r="Q3845" s="49">
        <v>347</v>
      </c>
      <c r="R3845" s="49">
        <v>394</v>
      </c>
      <c r="S3845" s="49">
        <v>541</v>
      </c>
      <c r="T3845" s="49">
        <v>567</v>
      </c>
      <c r="U3845" s="49">
        <v>472</v>
      </c>
      <c r="V3845" s="49">
        <v>486</v>
      </c>
    </row>
    <row r="3846" spans="1:22" ht="15.75" customHeight="1">
      <c r="A3846" s="139" t="s">
        <v>793</v>
      </c>
      <c r="B3846" s="139" t="s">
        <v>578</v>
      </c>
      <c r="C3846" s="139" t="s">
        <v>778</v>
      </c>
      <c r="D3846" s="139" t="s">
        <v>633</v>
      </c>
      <c r="E3846" s="139" t="s">
        <v>754</v>
      </c>
      <c r="F3846" s="49">
        <v>95.3</v>
      </c>
      <c r="G3846" s="49">
        <v>88</v>
      </c>
      <c r="H3846" s="49">
        <v>103</v>
      </c>
      <c r="I3846" s="49">
        <v>117</v>
      </c>
      <c r="J3846" s="49">
        <v>110</v>
      </c>
      <c r="K3846" s="49">
        <v>114</v>
      </c>
      <c r="L3846" s="49">
        <v>128</v>
      </c>
      <c r="M3846" s="49">
        <v>114</v>
      </c>
      <c r="N3846" s="49">
        <v>121</v>
      </c>
      <c r="O3846" s="49">
        <v>132</v>
      </c>
      <c r="P3846" s="49">
        <v>117</v>
      </c>
      <c r="Q3846" s="49">
        <v>103</v>
      </c>
      <c r="R3846" s="49">
        <v>106</v>
      </c>
      <c r="S3846" s="49">
        <v>114</v>
      </c>
      <c r="T3846" s="49">
        <v>121</v>
      </c>
      <c r="U3846" s="49">
        <v>129</v>
      </c>
      <c r="V3846" s="49">
        <v>152</v>
      </c>
    </row>
    <row r="3847" spans="1:22" ht="15.75" customHeight="1">
      <c r="A3847" s="139" t="s">
        <v>793</v>
      </c>
      <c r="B3847" s="139" t="s">
        <v>580</v>
      </c>
      <c r="C3847" s="139" t="s">
        <v>778</v>
      </c>
      <c r="D3847" s="139" t="s">
        <v>633</v>
      </c>
      <c r="E3847" s="139" t="s">
        <v>754</v>
      </c>
      <c r="F3847" s="49">
        <v>23500</v>
      </c>
      <c r="G3847" s="49">
        <v>26000</v>
      </c>
      <c r="H3847" s="49">
        <v>28300</v>
      </c>
      <c r="I3847" s="49">
        <v>31600</v>
      </c>
      <c r="J3847" s="49">
        <v>33000</v>
      </c>
      <c r="K3847" s="49">
        <v>37800</v>
      </c>
      <c r="L3847" s="49">
        <v>42200</v>
      </c>
      <c r="M3847" s="49">
        <v>45000</v>
      </c>
      <c r="N3847" s="49">
        <v>43900</v>
      </c>
      <c r="O3847" s="49">
        <v>44500</v>
      </c>
      <c r="P3847" s="49">
        <v>47500</v>
      </c>
      <c r="Q3847" s="49">
        <v>46500</v>
      </c>
      <c r="R3847" s="49">
        <v>45100</v>
      </c>
      <c r="S3847" s="49">
        <v>46100</v>
      </c>
      <c r="T3847" s="49">
        <v>45900</v>
      </c>
      <c r="U3847" s="49">
        <v>45100</v>
      </c>
      <c r="V3847" s="49">
        <v>41200</v>
      </c>
    </row>
    <row r="3848" spans="1:22" ht="15.75" customHeight="1">
      <c r="A3848" s="139" t="s">
        <v>793</v>
      </c>
      <c r="B3848" s="139" t="s">
        <v>582</v>
      </c>
      <c r="C3848" s="139" t="s">
        <v>778</v>
      </c>
      <c r="D3848" s="139" t="s">
        <v>633</v>
      </c>
      <c r="E3848" s="139" t="s">
        <v>754</v>
      </c>
      <c r="F3848" s="49">
        <v>17100</v>
      </c>
      <c r="G3848" s="49">
        <v>18000</v>
      </c>
      <c r="H3848" s="49">
        <v>17900</v>
      </c>
      <c r="I3848" s="49">
        <v>18200</v>
      </c>
      <c r="J3848" s="49">
        <v>19000</v>
      </c>
      <c r="K3848" s="49">
        <v>19300</v>
      </c>
      <c r="L3848" s="49">
        <v>19500</v>
      </c>
      <c r="M3848" s="49">
        <v>20600</v>
      </c>
      <c r="N3848" s="49">
        <v>21100</v>
      </c>
      <c r="O3848" s="49">
        <v>21000</v>
      </c>
      <c r="P3848" s="49">
        <v>23600</v>
      </c>
      <c r="Q3848" s="49">
        <v>22500</v>
      </c>
      <c r="R3848" s="49">
        <v>23400</v>
      </c>
      <c r="S3848" s="49">
        <v>23900</v>
      </c>
      <c r="T3848" s="49">
        <v>24300</v>
      </c>
      <c r="U3848" s="49">
        <v>21400</v>
      </c>
      <c r="V3848" s="49">
        <v>21100</v>
      </c>
    </row>
    <row r="3849" spans="1:22" ht="15.75" customHeight="1">
      <c r="A3849" s="139" t="s">
        <v>793</v>
      </c>
      <c r="B3849" s="139" t="s">
        <v>584</v>
      </c>
      <c r="C3849" s="139" t="s">
        <v>778</v>
      </c>
      <c r="D3849" s="139" t="s">
        <v>633</v>
      </c>
      <c r="E3849" s="139" t="s">
        <v>754</v>
      </c>
      <c r="F3849" s="49">
        <v>201000</v>
      </c>
      <c r="G3849" s="49">
        <v>181000</v>
      </c>
      <c r="H3849" s="49">
        <v>191000</v>
      </c>
      <c r="I3849" s="49">
        <v>203000</v>
      </c>
      <c r="J3849" s="49">
        <v>209000</v>
      </c>
      <c r="K3849" s="49">
        <v>218000</v>
      </c>
      <c r="L3849" s="49">
        <v>241000</v>
      </c>
      <c r="M3849" s="49">
        <v>261000</v>
      </c>
      <c r="N3849" s="49">
        <v>261000</v>
      </c>
      <c r="O3849" s="49">
        <v>253000</v>
      </c>
      <c r="P3849" s="49">
        <v>268000</v>
      </c>
      <c r="Q3849" s="49">
        <v>291000</v>
      </c>
      <c r="R3849" s="49">
        <v>299000</v>
      </c>
      <c r="S3849" s="49">
        <v>291000</v>
      </c>
      <c r="T3849" s="49">
        <v>312000</v>
      </c>
      <c r="U3849" s="49">
        <v>320000</v>
      </c>
      <c r="V3849" s="49">
        <v>337000</v>
      </c>
    </row>
    <row r="3850" spans="1:22" ht="15.75" customHeight="1">
      <c r="A3850" s="139" t="s">
        <v>793</v>
      </c>
      <c r="B3850" s="139" t="s">
        <v>588</v>
      </c>
      <c r="C3850" s="139" t="s">
        <v>778</v>
      </c>
      <c r="D3850" s="139" t="s">
        <v>633</v>
      </c>
      <c r="E3850" s="139" t="s">
        <v>754</v>
      </c>
      <c r="F3850" s="49">
        <v>7.33</v>
      </c>
      <c r="G3850" s="49">
        <v>7.33</v>
      </c>
      <c r="H3850" s="49">
        <v>11</v>
      </c>
      <c r="I3850" s="49">
        <v>11</v>
      </c>
      <c r="J3850" s="49">
        <v>11</v>
      </c>
      <c r="K3850" s="49">
        <v>11</v>
      </c>
      <c r="L3850" s="49">
        <v>7.33</v>
      </c>
      <c r="M3850" s="49">
        <v>11</v>
      </c>
      <c r="N3850" s="49">
        <v>11</v>
      </c>
      <c r="O3850" s="49">
        <v>11</v>
      </c>
      <c r="P3850" s="49">
        <v>7.33</v>
      </c>
      <c r="Q3850" s="49">
        <v>7.33</v>
      </c>
      <c r="R3850" s="49">
        <v>11</v>
      </c>
      <c r="S3850" s="49">
        <v>11</v>
      </c>
      <c r="T3850" s="49">
        <v>11</v>
      </c>
      <c r="U3850" s="49">
        <v>11.7</v>
      </c>
      <c r="V3850" s="49">
        <v>13.9</v>
      </c>
    </row>
    <row r="3851" spans="1:22" ht="15.75" customHeight="1">
      <c r="A3851" s="139" t="s">
        <v>793</v>
      </c>
      <c r="B3851" s="139" t="s">
        <v>771</v>
      </c>
      <c r="C3851" s="139" t="s">
        <v>778</v>
      </c>
      <c r="D3851" s="139" t="s">
        <v>633</v>
      </c>
      <c r="E3851" s="139" t="s">
        <v>754</v>
      </c>
      <c r="F3851" s="49">
        <v>211000</v>
      </c>
      <c r="G3851" s="49">
        <v>220000</v>
      </c>
      <c r="H3851" s="49">
        <v>228000</v>
      </c>
      <c r="I3851" s="49">
        <v>238000</v>
      </c>
      <c r="J3851" s="49">
        <v>252000</v>
      </c>
      <c r="K3851" s="49">
        <v>250000</v>
      </c>
      <c r="L3851" s="49">
        <v>258000</v>
      </c>
      <c r="M3851" s="49">
        <v>269000</v>
      </c>
      <c r="N3851" s="49">
        <v>254000</v>
      </c>
      <c r="O3851" s="49">
        <v>242000</v>
      </c>
      <c r="P3851" s="49">
        <v>263000</v>
      </c>
      <c r="Q3851" s="49">
        <v>261000</v>
      </c>
      <c r="R3851" s="49">
        <v>252000</v>
      </c>
      <c r="S3851" s="49">
        <v>253000</v>
      </c>
      <c r="T3851" s="49">
        <v>258000</v>
      </c>
      <c r="U3851" s="49">
        <v>254000</v>
      </c>
      <c r="V3851" s="49">
        <v>261000</v>
      </c>
    </row>
    <row r="3852" spans="1:22" ht="15.75" customHeight="1">
      <c r="A3852" s="139" t="s">
        <v>793</v>
      </c>
      <c r="B3852" s="139" t="s">
        <v>570</v>
      </c>
      <c r="C3852" s="139" t="s">
        <v>778</v>
      </c>
      <c r="D3852" s="139" t="s">
        <v>633</v>
      </c>
      <c r="E3852" s="139" t="s">
        <v>754</v>
      </c>
      <c r="F3852" s="49">
        <v>2240</v>
      </c>
      <c r="G3852" s="49">
        <v>2680</v>
      </c>
      <c r="H3852" s="49">
        <v>3080</v>
      </c>
      <c r="I3852" s="49">
        <v>3220</v>
      </c>
      <c r="J3852" s="49">
        <v>3730</v>
      </c>
      <c r="K3852" s="49">
        <v>4820</v>
      </c>
      <c r="L3852" s="49">
        <v>5350</v>
      </c>
      <c r="M3852" s="49">
        <v>5090</v>
      </c>
      <c r="N3852" s="49">
        <v>5270</v>
      </c>
      <c r="O3852" s="49">
        <v>4950</v>
      </c>
      <c r="P3852" s="49">
        <v>5960</v>
      </c>
      <c r="Q3852" s="49">
        <v>6890</v>
      </c>
      <c r="R3852" s="49">
        <v>8250</v>
      </c>
      <c r="S3852" s="49">
        <v>10000</v>
      </c>
      <c r="T3852" s="49">
        <v>10200</v>
      </c>
      <c r="U3852" s="49">
        <v>9640</v>
      </c>
      <c r="V3852" s="49">
        <v>10200</v>
      </c>
    </row>
    <row r="3853" spans="1:22" ht="15.75" customHeight="1">
      <c r="A3853" s="139" t="s">
        <v>793</v>
      </c>
      <c r="B3853" s="139" t="s">
        <v>590</v>
      </c>
      <c r="C3853" s="139" t="s">
        <v>778</v>
      </c>
      <c r="D3853" s="139" t="s">
        <v>633</v>
      </c>
      <c r="E3853" s="139" t="s">
        <v>754</v>
      </c>
      <c r="F3853" s="49">
        <v>1250</v>
      </c>
      <c r="G3853" s="49">
        <v>1290</v>
      </c>
      <c r="H3853" s="49">
        <v>1310</v>
      </c>
      <c r="I3853" s="49">
        <v>1350</v>
      </c>
      <c r="J3853" s="49">
        <v>1460</v>
      </c>
      <c r="K3853" s="49">
        <v>1860</v>
      </c>
      <c r="L3853" s="49">
        <v>2220</v>
      </c>
      <c r="M3853" s="49">
        <v>2570</v>
      </c>
      <c r="N3853" s="49">
        <v>2600</v>
      </c>
      <c r="O3853" s="49">
        <v>2800</v>
      </c>
      <c r="P3853" s="49">
        <v>3250</v>
      </c>
      <c r="Q3853" s="49">
        <v>3430</v>
      </c>
      <c r="R3853" s="49">
        <v>3180</v>
      </c>
      <c r="S3853" s="49">
        <v>3870</v>
      </c>
      <c r="T3853" s="49">
        <v>4170</v>
      </c>
      <c r="U3853" s="49">
        <v>4190</v>
      </c>
      <c r="V3853" s="49">
        <v>4410</v>
      </c>
    </row>
    <row r="3854" spans="1:22" ht="15.75" customHeight="1">
      <c r="A3854" s="139" t="s">
        <v>793</v>
      </c>
      <c r="B3854" s="139" t="s">
        <v>592</v>
      </c>
      <c r="C3854" s="139" t="s">
        <v>778</v>
      </c>
      <c r="D3854" s="139" t="s">
        <v>633</v>
      </c>
      <c r="E3854" s="139" t="s">
        <v>754</v>
      </c>
      <c r="F3854" s="49">
        <v>350000</v>
      </c>
      <c r="G3854" s="49">
        <v>345000</v>
      </c>
      <c r="H3854" s="49">
        <v>339000</v>
      </c>
      <c r="I3854" s="49">
        <v>362000</v>
      </c>
      <c r="J3854" s="49">
        <v>358000</v>
      </c>
      <c r="K3854" s="49">
        <v>350000</v>
      </c>
      <c r="L3854" s="49">
        <v>335000</v>
      </c>
      <c r="M3854" s="49">
        <v>332000</v>
      </c>
      <c r="N3854" s="49">
        <v>318000</v>
      </c>
      <c r="O3854" s="49">
        <v>269000</v>
      </c>
      <c r="P3854" s="49">
        <v>314000</v>
      </c>
      <c r="Q3854" s="49">
        <v>295000</v>
      </c>
      <c r="R3854" s="49">
        <v>304000</v>
      </c>
      <c r="S3854" s="49">
        <v>268000</v>
      </c>
      <c r="T3854" s="49">
        <v>223000</v>
      </c>
      <c r="U3854" s="49">
        <v>175000</v>
      </c>
      <c r="V3854" s="49">
        <v>186000</v>
      </c>
    </row>
    <row r="3855" spans="1:22" ht="15.75" customHeight="1">
      <c r="A3855" s="139" t="s">
        <v>793</v>
      </c>
      <c r="B3855" s="139" t="s">
        <v>772</v>
      </c>
      <c r="C3855" s="139" t="s">
        <v>778</v>
      </c>
      <c r="D3855" s="139" t="s">
        <v>633</v>
      </c>
      <c r="E3855" s="139" t="s">
        <v>754</v>
      </c>
      <c r="F3855" s="49">
        <v>9690000</v>
      </c>
      <c r="G3855" s="49">
        <v>9560000</v>
      </c>
      <c r="H3855" s="49">
        <v>9620000</v>
      </c>
      <c r="I3855" s="49">
        <v>9790000</v>
      </c>
      <c r="J3855" s="49">
        <v>9890000</v>
      </c>
      <c r="K3855" s="49">
        <v>9900000</v>
      </c>
      <c r="L3855" s="49">
        <v>9830000</v>
      </c>
      <c r="M3855" s="49">
        <v>9960000</v>
      </c>
      <c r="N3855" s="49">
        <v>9810000</v>
      </c>
      <c r="O3855" s="49">
        <v>9180000</v>
      </c>
      <c r="P3855" s="49">
        <v>9510000</v>
      </c>
      <c r="Q3855" s="49">
        <v>9490000</v>
      </c>
      <c r="R3855" s="49">
        <v>9420000</v>
      </c>
      <c r="S3855" s="49">
        <v>9360000</v>
      </c>
      <c r="T3855" s="49">
        <v>9300000</v>
      </c>
      <c r="U3855" s="49">
        <v>9030000</v>
      </c>
      <c r="V3855" s="49">
        <v>8970000</v>
      </c>
    </row>
    <row r="3856" spans="1:22" ht="15.75" customHeight="1">
      <c r="A3856" s="139" t="s">
        <v>793</v>
      </c>
      <c r="B3856" s="139" t="s">
        <v>599</v>
      </c>
      <c r="C3856" s="139" t="s">
        <v>778</v>
      </c>
      <c r="D3856" s="139" t="s">
        <v>633</v>
      </c>
      <c r="E3856" s="139" t="s">
        <v>754</v>
      </c>
      <c r="F3856" s="49">
        <v>4980</v>
      </c>
      <c r="G3856" s="49">
        <v>4600</v>
      </c>
      <c r="H3856" s="49">
        <v>4150</v>
      </c>
      <c r="I3856" s="49">
        <v>4080</v>
      </c>
      <c r="J3856" s="49">
        <v>5310</v>
      </c>
      <c r="K3856" s="49">
        <v>5470</v>
      </c>
      <c r="L3856" s="49">
        <v>6350</v>
      </c>
      <c r="M3856" s="49">
        <v>5690</v>
      </c>
      <c r="N3856" s="49">
        <v>7960</v>
      </c>
      <c r="O3856" s="49">
        <v>7540</v>
      </c>
      <c r="P3856" s="49">
        <v>5970</v>
      </c>
      <c r="Q3856" s="49">
        <v>7270</v>
      </c>
      <c r="R3856" s="49">
        <v>8250</v>
      </c>
      <c r="S3856" s="49">
        <v>7160</v>
      </c>
      <c r="T3856" s="49">
        <v>6330</v>
      </c>
      <c r="U3856" s="49">
        <v>7900</v>
      </c>
      <c r="V3856" s="49">
        <v>8060</v>
      </c>
    </row>
    <row r="3857" spans="1:22" ht="15.75" customHeight="1">
      <c r="A3857" s="139" t="s">
        <v>793</v>
      </c>
      <c r="B3857" s="139" t="s">
        <v>597</v>
      </c>
      <c r="C3857" s="139" t="s">
        <v>778</v>
      </c>
      <c r="D3857" s="139" t="s">
        <v>633</v>
      </c>
      <c r="E3857" s="139" t="s">
        <v>754</v>
      </c>
      <c r="F3857" s="49">
        <v>5670000</v>
      </c>
      <c r="G3857" s="49">
        <v>5570000</v>
      </c>
      <c r="H3857" s="49">
        <v>5610000</v>
      </c>
      <c r="I3857" s="49">
        <v>5650000</v>
      </c>
      <c r="J3857" s="49">
        <v>5720000</v>
      </c>
      <c r="K3857" s="49">
        <v>5750000</v>
      </c>
      <c r="L3857" s="49">
        <v>5660000</v>
      </c>
      <c r="M3857" s="49">
        <v>5750000</v>
      </c>
      <c r="N3857" s="49">
        <v>5580000</v>
      </c>
      <c r="O3857" s="49">
        <v>5240000</v>
      </c>
      <c r="P3857" s="49">
        <v>5380000</v>
      </c>
      <c r="Q3857" s="49">
        <v>5270000</v>
      </c>
      <c r="R3857" s="49">
        <v>5090000</v>
      </c>
      <c r="S3857" s="49">
        <v>5130000</v>
      </c>
      <c r="T3857" s="49">
        <v>5220000</v>
      </c>
      <c r="U3857" s="49">
        <v>5080000</v>
      </c>
      <c r="V3857" s="49">
        <v>5000000</v>
      </c>
    </row>
    <row r="3858" spans="1:22" ht="15.75" customHeight="1">
      <c r="A3858" s="139" t="s">
        <v>793</v>
      </c>
      <c r="B3858" s="139" t="s">
        <v>601</v>
      </c>
      <c r="C3858" s="139" t="s">
        <v>778</v>
      </c>
      <c r="D3858" s="139" t="s">
        <v>633</v>
      </c>
      <c r="E3858" s="139" t="s">
        <v>754</v>
      </c>
      <c r="F3858" s="49">
        <v>122000</v>
      </c>
      <c r="G3858" s="49">
        <v>125000</v>
      </c>
      <c r="H3858" s="49">
        <v>130000</v>
      </c>
      <c r="I3858" s="49">
        <v>128000</v>
      </c>
      <c r="J3858" s="49">
        <v>127000</v>
      </c>
      <c r="K3858" s="49">
        <v>118000</v>
      </c>
      <c r="L3858" s="49">
        <v>121000</v>
      </c>
      <c r="M3858" s="49">
        <v>120000</v>
      </c>
      <c r="N3858" s="49">
        <v>125000</v>
      </c>
      <c r="O3858" s="49">
        <v>106000</v>
      </c>
      <c r="P3858" s="49">
        <v>104000</v>
      </c>
      <c r="Q3858" s="49">
        <v>113000</v>
      </c>
      <c r="R3858" s="49">
        <v>115000</v>
      </c>
      <c r="S3858" s="49">
        <v>103000</v>
      </c>
      <c r="T3858" s="49">
        <v>105000</v>
      </c>
      <c r="U3858" s="49">
        <v>111000</v>
      </c>
      <c r="V3858" s="49">
        <v>98100</v>
      </c>
    </row>
    <row r="3859" spans="1:22" ht="15.75" customHeight="1">
      <c r="A3859" s="139" t="s">
        <v>793</v>
      </c>
      <c r="B3859" s="139" t="s">
        <v>373</v>
      </c>
      <c r="C3859" s="139" t="s">
        <v>778</v>
      </c>
      <c r="D3859" s="139" t="s">
        <v>633</v>
      </c>
      <c r="E3859" s="139" t="s">
        <v>754</v>
      </c>
      <c r="F3859" s="49">
        <v>5.82</v>
      </c>
      <c r="G3859" s="49">
        <v>5.78</v>
      </c>
      <c r="H3859" s="49">
        <v>5.88</v>
      </c>
      <c r="I3859" s="49">
        <v>6.14</v>
      </c>
      <c r="J3859" s="49">
        <v>6.2</v>
      </c>
      <c r="K3859" s="49">
        <v>6.2</v>
      </c>
      <c r="L3859" s="49">
        <v>6.1</v>
      </c>
      <c r="M3859" s="49">
        <v>5.96</v>
      </c>
      <c r="N3859" s="49">
        <v>5.76</v>
      </c>
      <c r="O3859" s="49">
        <v>5.13</v>
      </c>
      <c r="P3859" s="49">
        <v>5.22</v>
      </c>
      <c r="Q3859" s="49">
        <v>5.0999999999999996</v>
      </c>
      <c r="R3859" s="49">
        <v>5</v>
      </c>
      <c r="S3859" s="49">
        <v>5.28</v>
      </c>
      <c r="T3859" s="49">
        <v>5.23</v>
      </c>
      <c r="U3859" s="49">
        <v>5.18</v>
      </c>
      <c r="V3859" s="49">
        <v>5.13</v>
      </c>
    </row>
    <row r="3860" spans="1:22" ht="15.75" customHeight="1">
      <c r="A3860" s="139" t="s">
        <v>793</v>
      </c>
      <c r="B3860" s="139" t="s">
        <v>518</v>
      </c>
      <c r="C3860" s="139" t="s">
        <v>778</v>
      </c>
      <c r="D3860" s="139" t="s">
        <v>633</v>
      </c>
      <c r="E3860" s="139" t="s">
        <v>754</v>
      </c>
      <c r="F3860" s="49">
        <v>147</v>
      </c>
      <c r="G3860" s="49">
        <v>180</v>
      </c>
      <c r="H3860" s="49">
        <v>187</v>
      </c>
      <c r="I3860" s="49">
        <v>198</v>
      </c>
      <c r="J3860" s="49">
        <v>220</v>
      </c>
      <c r="K3860" s="49">
        <v>220</v>
      </c>
      <c r="L3860" s="49">
        <v>220</v>
      </c>
      <c r="M3860" s="49">
        <v>228</v>
      </c>
      <c r="N3860" s="49">
        <v>228</v>
      </c>
      <c r="O3860" s="49">
        <v>312</v>
      </c>
      <c r="P3860" s="49">
        <v>220</v>
      </c>
      <c r="Q3860" s="49">
        <v>198</v>
      </c>
      <c r="R3860" s="49">
        <v>253</v>
      </c>
      <c r="S3860" s="49">
        <v>209</v>
      </c>
      <c r="T3860" s="49">
        <v>209</v>
      </c>
      <c r="U3860" s="49">
        <v>216</v>
      </c>
      <c r="V3860" s="49">
        <v>220</v>
      </c>
    </row>
    <row r="3861" spans="1:22" ht="15.75" customHeight="1">
      <c r="A3861" s="139" t="s">
        <v>793</v>
      </c>
      <c r="B3861" s="139" t="s">
        <v>605</v>
      </c>
      <c r="C3861" s="139" t="s">
        <v>778</v>
      </c>
      <c r="D3861" s="139" t="s">
        <v>633</v>
      </c>
      <c r="E3861" s="139" t="s">
        <v>754</v>
      </c>
      <c r="F3861" s="49">
        <v>148000</v>
      </c>
      <c r="G3861" s="49">
        <v>168000</v>
      </c>
      <c r="H3861" s="49">
        <v>190000</v>
      </c>
      <c r="I3861" s="49">
        <v>188000</v>
      </c>
      <c r="J3861" s="49">
        <v>149000</v>
      </c>
      <c r="K3861" s="49">
        <v>162000</v>
      </c>
      <c r="L3861" s="49">
        <v>164000</v>
      </c>
      <c r="M3861" s="49">
        <v>157000</v>
      </c>
      <c r="N3861" s="49">
        <v>175000</v>
      </c>
      <c r="O3861" s="49">
        <v>176000</v>
      </c>
      <c r="P3861" s="49">
        <v>186000</v>
      </c>
      <c r="Q3861" s="49">
        <v>173000</v>
      </c>
      <c r="R3861" s="49">
        <v>195000</v>
      </c>
      <c r="S3861" s="49">
        <v>180000</v>
      </c>
      <c r="T3861" s="49">
        <v>181000</v>
      </c>
      <c r="U3861" s="49">
        <v>173000</v>
      </c>
      <c r="V3861" s="49">
        <v>166000</v>
      </c>
    </row>
    <row r="3862" spans="1:22" ht="15.75" customHeight="1">
      <c r="A3862" s="139" t="s">
        <v>793</v>
      </c>
      <c r="B3862" s="139" t="s">
        <v>773</v>
      </c>
      <c r="C3862" s="139" t="s">
        <v>778</v>
      </c>
      <c r="D3862" s="139" t="s">
        <v>633</v>
      </c>
      <c r="E3862" s="139" t="s">
        <v>754</v>
      </c>
      <c r="F3862" s="49">
        <v>103</v>
      </c>
      <c r="G3862" s="49">
        <v>106</v>
      </c>
      <c r="H3862" s="49">
        <v>114</v>
      </c>
      <c r="I3862" s="49">
        <v>121</v>
      </c>
      <c r="J3862" s="49">
        <v>125</v>
      </c>
      <c r="K3862" s="49">
        <v>132</v>
      </c>
      <c r="L3862" s="49">
        <v>143</v>
      </c>
      <c r="M3862" s="49">
        <v>150</v>
      </c>
      <c r="N3862" s="49">
        <v>161</v>
      </c>
      <c r="O3862" s="49">
        <v>165</v>
      </c>
      <c r="P3862" s="49">
        <v>172</v>
      </c>
      <c r="Q3862" s="49">
        <v>176</v>
      </c>
      <c r="R3862" s="49">
        <v>176</v>
      </c>
      <c r="S3862" s="49">
        <v>176</v>
      </c>
      <c r="T3862" s="49">
        <v>182</v>
      </c>
      <c r="U3862" s="49">
        <v>188</v>
      </c>
      <c r="V3862" s="49">
        <v>191</v>
      </c>
    </row>
    <row r="3863" spans="1:22" ht="15.75" customHeight="1">
      <c r="A3863" s="139" t="s">
        <v>793</v>
      </c>
      <c r="B3863" s="139" t="s">
        <v>607</v>
      </c>
      <c r="C3863" s="139" t="s">
        <v>778</v>
      </c>
      <c r="D3863" s="139" t="s">
        <v>633</v>
      </c>
      <c r="E3863" s="139" t="s">
        <v>754</v>
      </c>
      <c r="F3863" s="49">
        <v>47000</v>
      </c>
      <c r="G3863" s="49">
        <v>53100</v>
      </c>
      <c r="H3863" s="49">
        <v>60300</v>
      </c>
      <c r="I3863" s="49">
        <v>66700</v>
      </c>
      <c r="J3863" s="49">
        <v>77500</v>
      </c>
      <c r="K3863" s="49">
        <v>82800</v>
      </c>
      <c r="L3863" s="49">
        <v>86400</v>
      </c>
      <c r="M3863" s="49">
        <v>86400</v>
      </c>
      <c r="N3863" s="49">
        <v>98000</v>
      </c>
      <c r="O3863" s="49">
        <v>104000</v>
      </c>
      <c r="P3863" s="49">
        <v>115000</v>
      </c>
      <c r="Q3863" s="49">
        <v>123000</v>
      </c>
      <c r="R3863" s="49">
        <v>115000</v>
      </c>
      <c r="S3863" s="49">
        <v>119000</v>
      </c>
      <c r="T3863" s="49">
        <v>137000</v>
      </c>
      <c r="U3863" s="49">
        <v>159000</v>
      </c>
      <c r="V3863" s="49">
        <v>169000</v>
      </c>
    </row>
    <row r="3864" spans="1:22" ht="15.75" customHeight="1">
      <c r="A3864" s="139" t="s">
        <v>793</v>
      </c>
      <c r="B3864" s="139" t="s">
        <v>603</v>
      </c>
      <c r="C3864" s="139" t="s">
        <v>778</v>
      </c>
      <c r="D3864" s="139" t="s">
        <v>633</v>
      </c>
      <c r="E3864" s="139" t="s">
        <v>754</v>
      </c>
      <c r="F3864" s="49">
        <v>84.4</v>
      </c>
      <c r="G3864" s="49">
        <v>88</v>
      </c>
      <c r="H3864" s="49">
        <v>84.4</v>
      </c>
      <c r="I3864" s="49">
        <v>84.4</v>
      </c>
      <c r="J3864" s="49">
        <v>58.7</v>
      </c>
      <c r="K3864" s="49">
        <v>58.7</v>
      </c>
      <c r="L3864" s="49">
        <v>47.7</v>
      </c>
      <c r="M3864" s="49">
        <v>99</v>
      </c>
      <c r="N3864" s="49">
        <v>95.4</v>
      </c>
      <c r="O3864" s="49">
        <v>121</v>
      </c>
      <c r="P3864" s="49">
        <v>121</v>
      </c>
      <c r="Q3864" s="49">
        <v>132</v>
      </c>
      <c r="R3864" s="49">
        <v>114</v>
      </c>
      <c r="S3864" s="49">
        <v>106</v>
      </c>
      <c r="T3864" s="49">
        <v>154</v>
      </c>
      <c r="U3864" s="49">
        <v>164</v>
      </c>
      <c r="V3864" s="49">
        <v>194</v>
      </c>
    </row>
    <row r="3865" spans="1:22" ht="15.75" customHeight="1">
      <c r="A3865" s="139" t="s">
        <v>793</v>
      </c>
      <c r="B3865" s="139" t="s">
        <v>520</v>
      </c>
      <c r="C3865" s="139" t="s">
        <v>778</v>
      </c>
      <c r="D3865" s="139" t="s">
        <v>633</v>
      </c>
      <c r="E3865" s="139" t="s">
        <v>754</v>
      </c>
      <c r="F3865" s="49">
        <v>143</v>
      </c>
      <c r="G3865" s="49">
        <v>147</v>
      </c>
      <c r="H3865" s="49">
        <v>147</v>
      </c>
      <c r="I3865" s="49">
        <v>154</v>
      </c>
      <c r="J3865" s="49">
        <v>150</v>
      </c>
      <c r="K3865" s="49">
        <v>161</v>
      </c>
      <c r="L3865" s="49">
        <v>165</v>
      </c>
      <c r="M3865" s="49">
        <v>172</v>
      </c>
      <c r="N3865" s="49">
        <v>180</v>
      </c>
      <c r="O3865" s="49">
        <v>187</v>
      </c>
      <c r="P3865" s="49">
        <v>187</v>
      </c>
      <c r="Q3865" s="49">
        <v>202</v>
      </c>
      <c r="R3865" s="49">
        <v>198</v>
      </c>
      <c r="S3865" s="49">
        <v>198</v>
      </c>
      <c r="T3865" s="49">
        <v>225</v>
      </c>
      <c r="U3865" s="49">
        <v>240</v>
      </c>
      <c r="V3865" s="49">
        <v>284</v>
      </c>
    </row>
    <row r="3866" spans="1:22" ht="15.75" customHeight="1">
      <c r="A3866" s="139" t="s">
        <v>793</v>
      </c>
      <c r="B3866" s="139" t="s">
        <v>609</v>
      </c>
      <c r="C3866" s="139" t="s">
        <v>778</v>
      </c>
      <c r="D3866" s="139" t="s">
        <v>633</v>
      </c>
      <c r="E3866" s="139" t="s">
        <v>754</v>
      </c>
      <c r="F3866" s="49">
        <v>15300</v>
      </c>
      <c r="G3866" s="49">
        <v>16700</v>
      </c>
      <c r="H3866" s="49">
        <v>16200</v>
      </c>
      <c r="I3866" s="49">
        <v>18200</v>
      </c>
      <c r="J3866" s="49">
        <v>19600</v>
      </c>
      <c r="K3866" s="49">
        <v>21400</v>
      </c>
      <c r="L3866" s="49">
        <v>23600</v>
      </c>
      <c r="M3866" s="49">
        <v>24500</v>
      </c>
      <c r="N3866" s="49">
        <v>24900</v>
      </c>
      <c r="O3866" s="49">
        <v>27900</v>
      </c>
      <c r="P3866" s="49">
        <v>26300</v>
      </c>
      <c r="Q3866" s="49">
        <v>22100</v>
      </c>
      <c r="R3866" s="49">
        <v>20000</v>
      </c>
      <c r="S3866" s="49">
        <v>28000</v>
      </c>
      <c r="T3866" s="49">
        <v>25700</v>
      </c>
      <c r="U3866" s="49">
        <v>23100</v>
      </c>
      <c r="V3866" s="49">
        <v>22600</v>
      </c>
    </row>
    <row r="3867" spans="1:22" ht="15.75" customHeight="1">
      <c r="A3867" s="139" t="s">
        <v>793</v>
      </c>
      <c r="B3867" s="139" t="s">
        <v>546</v>
      </c>
      <c r="C3867" s="139" t="s">
        <v>778</v>
      </c>
      <c r="D3867" s="139" t="s">
        <v>633</v>
      </c>
      <c r="E3867" s="139" t="s">
        <v>754</v>
      </c>
      <c r="F3867" s="49">
        <v>416000</v>
      </c>
      <c r="G3867" s="49">
        <v>408000</v>
      </c>
      <c r="H3867" s="49">
        <v>395000</v>
      </c>
      <c r="I3867" s="49">
        <v>443000</v>
      </c>
      <c r="J3867" s="49">
        <v>489000</v>
      </c>
      <c r="K3867" s="49">
        <v>464000</v>
      </c>
      <c r="L3867" s="49">
        <v>498000</v>
      </c>
      <c r="M3867" s="49">
        <v>516000</v>
      </c>
      <c r="N3867" s="49">
        <v>545000</v>
      </c>
      <c r="O3867" s="49">
        <v>548000</v>
      </c>
      <c r="P3867" s="49">
        <v>521000</v>
      </c>
      <c r="Q3867" s="49">
        <v>516000</v>
      </c>
      <c r="R3867" s="49">
        <v>512000</v>
      </c>
      <c r="S3867" s="49">
        <v>518000</v>
      </c>
      <c r="T3867" s="49">
        <v>541000</v>
      </c>
      <c r="U3867" s="49">
        <v>520000</v>
      </c>
      <c r="V3867" s="49">
        <v>526000</v>
      </c>
    </row>
    <row r="3868" spans="1:22" ht="15.75" customHeight="1">
      <c r="A3868" s="139" t="s">
        <v>793</v>
      </c>
      <c r="B3868" s="139" t="s">
        <v>611</v>
      </c>
      <c r="C3868" s="139" t="s">
        <v>778</v>
      </c>
      <c r="D3868" s="139" t="s">
        <v>633</v>
      </c>
      <c r="E3868" s="139" t="s">
        <v>754</v>
      </c>
      <c r="F3868" s="49">
        <v>1630</v>
      </c>
      <c r="G3868" s="49">
        <v>1800</v>
      </c>
      <c r="H3868" s="49">
        <v>1870</v>
      </c>
      <c r="I3868" s="49">
        <v>1940</v>
      </c>
      <c r="J3868" s="49">
        <v>1950</v>
      </c>
      <c r="K3868" s="49">
        <v>2070</v>
      </c>
      <c r="L3868" s="49">
        <v>2020</v>
      </c>
      <c r="M3868" s="49">
        <v>1660</v>
      </c>
      <c r="N3868" s="49">
        <v>1890</v>
      </c>
      <c r="O3868" s="49">
        <v>2070</v>
      </c>
      <c r="P3868" s="49">
        <v>2130</v>
      </c>
      <c r="Q3868" s="49">
        <v>2330</v>
      </c>
      <c r="R3868" s="49">
        <v>2880</v>
      </c>
      <c r="S3868" s="49">
        <v>3050</v>
      </c>
      <c r="T3868" s="49">
        <v>3410</v>
      </c>
      <c r="U3868" s="49">
        <v>3530</v>
      </c>
      <c r="V3868" s="49">
        <v>3650</v>
      </c>
    </row>
    <row r="3869" spans="1:22" ht="15.75" customHeight="1">
      <c r="A3869" s="139" t="s">
        <v>793</v>
      </c>
      <c r="B3869" s="139" t="s">
        <v>613</v>
      </c>
      <c r="C3869" s="139" t="s">
        <v>778</v>
      </c>
      <c r="D3869" s="139" t="s">
        <v>633</v>
      </c>
      <c r="E3869" s="139" t="s">
        <v>754</v>
      </c>
      <c r="F3869" s="49">
        <v>13700</v>
      </c>
      <c r="G3869" s="49">
        <v>12500</v>
      </c>
      <c r="H3869" s="49">
        <v>11900</v>
      </c>
      <c r="I3869" s="49">
        <v>10700</v>
      </c>
      <c r="J3869" s="49">
        <v>9380</v>
      </c>
      <c r="K3869" s="49">
        <v>10900</v>
      </c>
      <c r="L3869" s="49">
        <v>10500</v>
      </c>
      <c r="M3869" s="49">
        <v>9960</v>
      </c>
      <c r="N3869" s="49">
        <v>7700</v>
      </c>
      <c r="O3869" s="49">
        <v>5390</v>
      </c>
      <c r="P3869" s="49">
        <v>7530</v>
      </c>
      <c r="Q3869" s="49">
        <v>9230</v>
      </c>
      <c r="R3869" s="49">
        <v>7230</v>
      </c>
      <c r="S3869" s="49">
        <v>11300</v>
      </c>
      <c r="T3869" s="49">
        <v>11600</v>
      </c>
      <c r="U3869" s="49">
        <v>12000</v>
      </c>
      <c r="V3869" s="49">
        <v>12400</v>
      </c>
    </row>
    <row r="3870" spans="1:22" ht="15.75" customHeight="1">
      <c r="A3870" s="139" t="s">
        <v>793</v>
      </c>
      <c r="B3870" s="139" t="s">
        <v>752</v>
      </c>
      <c r="C3870" s="139" t="s">
        <v>779</v>
      </c>
      <c r="D3870" s="139" t="s">
        <v>633</v>
      </c>
      <c r="E3870" s="139" t="s">
        <v>754</v>
      </c>
      <c r="F3870" s="49">
        <v>4.5399999999999998E-3</v>
      </c>
      <c r="G3870" s="49">
        <v>4.64E-3</v>
      </c>
      <c r="H3870" s="49">
        <v>4.7499999999999999E-3</v>
      </c>
      <c r="I3870" s="49">
        <v>4.8500000000000001E-3</v>
      </c>
      <c r="J3870" s="49">
        <v>4.9399999999999999E-3</v>
      </c>
      <c r="K3870" s="49">
        <v>5.0000000000000001E-3</v>
      </c>
      <c r="L3870" s="49">
        <v>5.0400000000000002E-3</v>
      </c>
      <c r="M3870" s="49">
        <v>5.0600000000000003E-3</v>
      </c>
      <c r="N3870" s="49">
        <v>5.0699999999999999E-3</v>
      </c>
      <c r="O3870" s="49">
        <v>5.0699999999999999E-3</v>
      </c>
      <c r="P3870" s="49">
        <v>5.0800000000000003E-3</v>
      </c>
      <c r="Q3870" s="49">
        <v>5.1000000000000004E-3</v>
      </c>
      <c r="R3870" s="49">
        <v>5.1200000000000004E-3</v>
      </c>
      <c r="S3870" s="49">
        <v>5.3E-3</v>
      </c>
      <c r="T3870" s="49">
        <v>5.3600000000000002E-3</v>
      </c>
      <c r="U3870" s="49">
        <v>5.4099999999999999E-3</v>
      </c>
      <c r="V3870" s="49">
        <v>5.47E-3</v>
      </c>
    </row>
    <row r="3871" spans="1:22" ht="15.75" customHeight="1">
      <c r="A3871" s="139" t="s">
        <v>793</v>
      </c>
      <c r="B3871" s="139" t="s">
        <v>223</v>
      </c>
      <c r="C3871" s="139" t="s">
        <v>779</v>
      </c>
      <c r="D3871" s="139" t="s">
        <v>633</v>
      </c>
      <c r="E3871" s="139" t="s">
        <v>754</v>
      </c>
      <c r="F3871" s="49">
        <v>20.7</v>
      </c>
      <c r="G3871" s="49">
        <v>20.7</v>
      </c>
      <c r="H3871" s="49">
        <v>23.5</v>
      </c>
      <c r="I3871" s="49">
        <v>29.2</v>
      </c>
      <c r="J3871" s="49">
        <v>29.1</v>
      </c>
      <c r="K3871" s="49">
        <v>23.2</v>
      </c>
      <c r="L3871" s="49">
        <v>20.100000000000001</v>
      </c>
      <c r="M3871" s="49">
        <v>11.3</v>
      </c>
      <c r="N3871" s="49">
        <v>14</v>
      </c>
      <c r="O3871" s="49">
        <v>11.2</v>
      </c>
      <c r="P3871" s="49">
        <v>14</v>
      </c>
      <c r="Q3871" s="49">
        <v>13.9</v>
      </c>
      <c r="R3871" s="49">
        <v>13.9</v>
      </c>
      <c r="S3871" s="49">
        <v>19.7</v>
      </c>
      <c r="T3871" s="49">
        <v>39.299999999999997</v>
      </c>
      <c r="U3871" s="49">
        <v>31.6</v>
      </c>
      <c r="V3871" s="49">
        <v>31.6</v>
      </c>
    </row>
    <row r="3872" spans="1:22" ht="15.75" customHeight="1">
      <c r="A3872" s="139" t="s">
        <v>793</v>
      </c>
      <c r="B3872" s="139" t="s">
        <v>233</v>
      </c>
      <c r="C3872" s="139" t="s">
        <v>779</v>
      </c>
      <c r="D3872" s="139" t="s">
        <v>633</v>
      </c>
      <c r="E3872" s="139" t="s">
        <v>754</v>
      </c>
      <c r="F3872" s="49">
        <v>80.3</v>
      </c>
      <c r="G3872" s="49">
        <v>222</v>
      </c>
      <c r="H3872" s="49">
        <v>239</v>
      </c>
      <c r="I3872" s="49">
        <v>279</v>
      </c>
      <c r="J3872" s="49">
        <v>301</v>
      </c>
      <c r="K3872" s="49">
        <v>522</v>
      </c>
      <c r="L3872" s="49">
        <v>540</v>
      </c>
      <c r="M3872" s="49">
        <v>541</v>
      </c>
      <c r="N3872" s="49">
        <v>684</v>
      </c>
      <c r="O3872" s="49">
        <v>694</v>
      </c>
      <c r="P3872" s="49">
        <v>578</v>
      </c>
      <c r="Q3872" s="49">
        <v>574</v>
      </c>
      <c r="R3872" s="49">
        <v>613</v>
      </c>
      <c r="S3872" s="49">
        <v>778</v>
      </c>
      <c r="T3872" s="49">
        <v>969</v>
      </c>
      <c r="U3872" s="49">
        <v>988</v>
      </c>
      <c r="V3872" s="49">
        <v>988</v>
      </c>
    </row>
    <row r="3873" spans="1:22" ht="15.75" customHeight="1">
      <c r="A3873" s="139" t="s">
        <v>793</v>
      </c>
      <c r="B3873" s="139" t="s">
        <v>755</v>
      </c>
      <c r="C3873" s="139" t="s">
        <v>779</v>
      </c>
      <c r="D3873" s="139" t="s">
        <v>633</v>
      </c>
      <c r="E3873" s="139" t="s">
        <v>754</v>
      </c>
      <c r="F3873" s="49">
        <v>5.5400000000000002E-4</v>
      </c>
      <c r="G3873" s="49">
        <v>5.6899999999999995E-4</v>
      </c>
      <c r="H3873" s="49">
        <v>5.8500000000000002E-4</v>
      </c>
      <c r="I3873" s="49">
        <v>6.0099999999999997E-4</v>
      </c>
      <c r="J3873" s="49">
        <v>6.1700000000000004E-4</v>
      </c>
      <c r="K3873" s="49">
        <v>6.3199999999999997E-4</v>
      </c>
      <c r="L3873" s="49">
        <v>6.4499999999999996E-4</v>
      </c>
      <c r="M3873" s="49">
        <v>6.5700000000000003E-4</v>
      </c>
      <c r="N3873" s="49">
        <v>6.6799999999999997E-4</v>
      </c>
      <c r="O3873" s="49">
        <v>6.7900000000000002E-4</v>
      </c>
      <c r="P3873" s="49">
        <v>6.8800000000000003E-4</v>
      </c>
      <c r="Q3873" s="49">
        <v>6.9800000000000005E-4</v>
      </c>
      <c r="R3873" s="49">
        <v>7.0699999999999995E-4</v>
      </c>
      <c r="S3873" s="49">
        <v>7.2999999999999996E-4</v>
      </c>
      <c r="T3873" s="49">
        <v>7.4399999999999998E-4</v>
      </c>
      <c r="U3873" s="49">
        <v>7.5699999999999997E-4</v>
      </c>
      <c r="V3873" s="49">
        <v>7.6999999999999996E-4</v>
      </c>
    </row>
    <row r="3874" spans="1:22" ht="15.75" customHeight="1">
      <c r="A3874" s="139" t="s">
        <v>793</v>
      </c>
      <c r="B3874" s="139" t="s">
        <v>226</v>
      </c>
      <c r="C3874" s="139" t="s">
        <v>779</v>
      </c>
      <c r="D3874" s="139" t="s">
        <v>633</v>
      </c>
      <c r="E3874" s="139" t="s">
        <v>754</v>
      </c>
      <c r="F3874" s="49">
        <v>87.9</v>
      </c>
      <c r="G3874" s="49">
        <v>155</v>
      </c>
      <c r="H3874" s="49">
        <v>222</v>
      </c>
      <c r="I3874" s="49">
        <v>289</v>
      </c>
      <c r="J3874" s="49">
        <v>286</v>
      </c>
      <c r="K3874" s="49">
        <v>245</v>
      </c>
      <c r="L3874" s="49">
        <v>260</v>
      </c>
      <c r="M3874" s="49">
        <v>443</v>
      </c>
      <c r="N3874" s="49">
        <v>458</v>
      </c>
      <c r="O3874" s="49">
        <v>553</v>
      </c>
      <c r="P3874" s="49">
        <v>649</v>
      </c>
      <c r="Q3874" s="49">
        <v>898</v>
      </c>
      <c r="R3874" s="49">
        <v>1100</v>
      </c>
      <c r="S3874" s="49">
        <v>1150</v>
      </c>
      <c r="T3874" s="49">
        <v>1100</v>
      </c>
      <c r="U3874" s="49">
        <v>1100</v>
      </c>
      <c r="V3874" s="49">
        <v>1100</v>
      </c>
    </row>
    <row r="3875" spans="1:22" ht="15.75" customHeight="1">
      <c r="A3875" s="139" t="s">
        <v>793</v>
      </c>
      <c r="B3875" s="139" t="s">
        <v>231</v>
      </c>
      <c r="C3875" s="139" t="s">
        <v>779</v>
      </c>
      <c r="D3875" s="139" t="s">
        <v>633</v>
      </c>
      <c r="E3875" s="139" t="s">
        <v>754</v>
      </c>
      <c r="F3875" s="49">
        <v>14.3</v>
      </c>
      <c r="G3875" s="49">
        <v>14</v>
      </c>
      <c r="H3875" s="49">
        <v>15.1</v>
      </c>
      <c r="I3875" s="49">
        <v>15.6</v>
      </c>
      <c r="J3875" s="49">
        <v>16.7</v>
      </c>
      <c r="K3875" s="49">
        <v>17</v>
      </c>
      <c r="L3875" s="49">
        <v>18.399999999999999</v>
      </c>
      <c r="M3875" s="49">
        <v>18.7</v>
      </c>
      <c r="N3875" s="49">
        <v>17.600000000000001</v>
      </c>
      <c r="O3875" s="49">
        <v>15.2</v>
      </c>
      <c r="P3875" s="49">
        <v>15.9</v>
      </c>
      <c r="Q3875" s="49">
        <v>15.9</v>
      </c>
      <c r="R3875" s="49">
        <v>14</v>
      </c>
      <c r="S3875" s="49">
        <v>16.899999999999999</v>
      </c>
      <c r="T3875" s="49">
        <v>17</v>
      </c>
      <c r="U3875" s="49">
        <v>17.100000000000001</v>
      </c>
      <c r="V3875" s="49">
        <v>17.3</v>
      </c>
    </row>
    <row r="3876" spans="1:22" ht="15.75" customHeight="1">
      <c r="A3876" s="139" t="s">
        <v>793</v>
      </c>
      <c r="B3876" s="139" t="s">
        <v>756</v>
      </c>
      <c r="C3876" s="139" t="s">
        <v>779</v>
      </c>
      <c r="D3876" s="139" t="s">
        <v>633</v>
      </c>
      <c r="E3876" s="139" t="s">
        <v>754</v>
      </c>
      <c r="F3876" s="49">
        <v>224000</v>
      </c>
      <c r="G3876" s="49">
        <v>221000</v>
      </c>
      <c r="H3876" s="49">
        <v>223000</v>
      </c>
      <c r="I3876" s="49">
        <v>227000</v>
      </c>
      <c r="J3876" s="49">
        <v>237000</v>
      </c>
      <c r="K3876" s="49">
        <v>243000</v>
      </c>
      <c r="L3876" s="49">
        <v>251000</v>
      </c>
      <c r="M3876" s="49">
        <v>260000</v>
      </c>
      <c r="N3876" s="49">
        <v>243000</v>
      </c>
      <c r="O3876" s="49">
        <v>201000</v>
      </c>
      <c r="P3876" s="49">
        <v>207000</v>
      </c>
      <c r="Q3876" s="49">
        <v>212000</v>
      </c>
      <c r="R3876" s="49">
        <v>212000</v>
      </c>
      <c r="S3876" s="49">
        <v>214000</v>
      </c>
      <c r="T3876" s="49">
        <v>220000</v>
      </c>
      <c r="U3876" s="49">
        <v>215000</v>
      </c>
      <c r="V3876" s="49">
        <v>215000</v>
      </c>
    </row>
    <row r="3877" spans="1:22" ht="15.75" customHeight="1">
      <c r="A3877" s="139" t="s">
        <v>793</v>
      </c>
      <c r="B3877" s="139" t="s">
        <v>757</v>
      </c>
      <c r="C3877" s="139" t="s">
        <v>779</v>
      </c>
      <c r="D3877" s="139" t="s">
        <v>633</v>
      </c>
      <c r="E3877" s="139" t="s">
        <v>754</v>
      </c>
      <c r="F3877" s="49">
        <v>7.2000000000000005E-4</v>
      </c>
      <c r="G3877" s="49">
        <v>7.0699999999999995E-4</v>
      </c>
      <c r="H3877" s="49">
        <v>6.9399999999999996E-4</v>
      </c>
      <c r="I3877" s="49">
        <v>6.8800000000000003E-4</v>
      </c>
      <c r="J3877" s="49">
        <v>6.9499999999999998E-4</v>
      </c>
      <c r="K3877" s="49">
        <v>7.2000000000000005E-4</v>
      </c>
      <c r="L3877" s="49">
        <v>7.67E-4</v>
      </c>
      <c r="M3877" s="49">
        <v>8.3100000000000003E-4</v>
      </c>
      <c r="N3877" s="49">
        <v>9.0600000000000001E-4</v>
      </c>
      <c r="O3877" s="49">
        <v>9.810000000000001E-4</v>
      </c>
      <c r="P3877" s="49">
        <v>1.0499999999999999E-3</v>
      </c>
      <c r="Q3877" s="49">
        <v>1.1000000000000001E-3</v>
      </c>
      <c r="R3877" s="49">
        <v>1.15E-3</v>
      </c>
      <c r="S3877" s="49">
        <v>1.08E-3</v>
      </c>
      <c r="T3877" s="49">
        <v>1.1100000000000001E-3</v>
      </c>
      <c r="U3877" s="49">
        <v>1.15E-3</v>
      </c>
      <c r="V3877" s="49">
        <v>1.1800000000000001E-3</v>
      </c>
    </row>
    <row r="3878" spans="1:22" ht="15.75" customHeight="1">
      <c r="A3878" s="139" t="s">
        <v>793</v>
      </c>
      <c r="B3878" s="139" t="s">
        <v>758</v>
      </c>
      <c r="C3878" s="139" t="s">
        <v>779</v>
      </c>
      <c r="D3878" s="139" t="s">
        <v>633</v>
      </c>
      <c r="E3878" s="139" t="s">
        <v>754</v>
      </c>
      <c r="F3878" s="49">
        <v>3080</v>
      </c>
      <c r="G3878" s="49">
        <v>2790</v>
      </c>
      <c r="H3878" s="49">
        <v>2830</v>
      </c>
      <c r="I3878" s="49">
        <v>2800</v>
      </c>
      <c r="J3878" s="49">
        <v>2650</v>
      </c>
      <c r="K3878" s="49">
        <v>2700</v>
      </c>
      <c r="L3878" s="49">
        <v>3250</v>
      </c>
      <c r="M3878" s="49">
        <v>3320</v>
      </c>
      <c r="N3878" s="49">
        <v>3360</v>
      </c>
      <c r="O3878" s="49">
        <v>3190</v>
      </c>
      <c r="P3878" s="49">
        <v>3270</v>
      </c>
      <c r="Q3878" s="49">
        <v>3270</v>
      </c>
      <c r="R3878" s="49">
        <v>3280</v>
      </c>
      <c r="S3878" s="49">
        <v>3350</v>
      </c>
      <c r="T3878" s="49">
        <v>3600</v>
      </c>
      <c r="U3878" s="49">
        <v>3600</v>
      </c>
      <c r="V3878" s="49">
        <v>3570</v>
      </c>
    </row>
    <row r="3879" spans="1:22" ht="15.75" customHeight="1">
      <c r="A3879" s="139" t="s">
        <v>793</v>
      </c>
      <c r="B3879" s="139" t="s">
        <v>594</v>
      </c>
      <c r="C3879" s="139" t="s">
        <v>779</v>
      </c>
      <c r="D3879" s="139" t="s">
        <v>633</v>
      </c>
      <c r="E3879" s="139" t="s">
        <v>754</v>
      </c>
      <c r="F3879" s="49">
        <v>2360</v>
      </c>
      <c r="G3879" s="49">
        <v>2310</v>
      </c>
      <c r="H3879" s="49">
        <v>2600</v>
      </c>
      <c r="I3879" s="49">
        <v>2910</v>
      </c>
      <c r="J3879" s="49">
        <v>3200</v>
      </c>
      <c r="K3879" s="49">
        <v>3480</v>
      </c>
      <c r="L3879" s="49">
        <v>4590</v>
      </c>
      <c r="M3879" s="49">
        <v>5790</v>
      </c>
      <c r="N3879" s="49">
        <v>7830</v>
      </c>
      <c r="O3879" s="49">
        <v>6830</v>
      </c>
      <c r="P3879" s="49">
        <v>6450</v>
      </c>
      <c r="Q3879" s="49">
        <v>6370</v>
      </c>
      <c r="R3879" s="49">
        <v>5350</v>
      </c>
      <c r="S3879" s="49">
        <v>5470</v>
      </c>
      <c r="T3879" s="49">
        <v>5590</v>
      </c>
      <c r="U3879" s="49">
        <v>5590</v>
      </c>
      <c r="V3879" s="49">
        <v>5590</v>
      </c>
    </row>
    <row r="3880" spans="1:22" ht="15.75" customHeight="1">
      <c r="A3880" s="139" t="s">
        <v>793</v>
      </c>
      <c r="B3880" s="139" t="s">
        <v>238</v>
      </c>
      <c r="C3880" s="139" t="s">
        <v>779</v>
      </c>
      <c r="D3880" s="139" t="s">
        <v>633</v>
      </c>
      <c r="E3880" s="139" t="s">
        <v>754</v>
      </c>
      <c r="F3880" s="49">
        <v>2740</v>
      </c>
      <c r="G3880" s="49">
        <v>2460</v>
      </c>
      <c r="H3880" s="49">
        <v>1720</v>
      </c>
      <c r="I3880" s="49">
        <v>2270</v>
      </c>
      <c r="J3880" s="49">
        <v>2690</v>
      </c>
      <c r="K3880" s="49">
        <v>3230</v>
      </c>
      <c r="L3880" s="49">
        <v>3770</v>
      </c>
      <c r="M3880" s="49">
        <v>3990</v>
      </c>
      <c r="N3880" s="49">
        <v>3930</v>
      </c>
      <c r="O3880" s="49">
        <v>3730</v>
      </c>
      <c r="P3880" s="49">
        <v>4120</v>
      </c>
      <c r="Q3880" s="49">
        <v>4550</v>
      </c>
      <c r="R3880" s="49">
        <v>4180</v>
      </c>
      <c r="S3880" s="49">
        <v>4660</v>
      </c>
      <c r="T3880" s="49">
        <v>4500</v>
      </c>
      <c r="U3880" s="49">
        <v>4340</v>
      </c>
      <c r="V3880" s="49">
        <v>4340</v>
      </c>
    </row>
    <row r="3881" spans="1:22" ht="15.75" customHeight="1">
      <c r="A3881" s="139" t="s">
        <v>793</v>
      </c>
      <c r="B3881" s="139" t="s">
        <v>240</v>
      </c>
      <c r="C3881" s="139" t="s">
        <v>779</v>
      </c>
      <c r="D3881" s="139" t="s">
        <v>633</v>
      </c>
      <c r="E3881" s="139" t="s">
        <v>754</v>
      </c>
      <c r="F3881" s="49">
        <v>139</v>
      </c>
      <c r="G3881" s="49">
        <v>144</v>
      </c>
      <c r="H3881" s="49">
        <v>211</v>
      </c>
      <c r="I3881" s="49">
        <v>220</v>
      </c>
      <c r="J3881" s="49">
        <v>298</v>
      </c>
      <c r="K3881" s="49">
        <v>331</v>
      </c>
      <c r="L3881" s="49">
        <v>338</v>
      </c>
      <c r="M3881" s="49">
        <v>407</v>
      </c>
      <c r="N3881" s="49">
        <v>412</v>
      </c>
      <c r="O3881" s="49">
        <v>240</v>
      </c>
      <c r="P3881" s="49">
        <v>288</v>
      </c>
      <c r="Q3881" s="49">
        <v>264</v>
      </c>
      <c r="R3881" s="49">
        <v>278</v>
      </c>
      <c r="S3881" s="49">
        <v>273</v>
      </c>
      <c r="T3881" s="49">
        <v>269</v>
      </c>
      <c r="U3881" s="49">
        <v>265</v>
      </c>
      <c r="V3881" s="49">
        <v>265</v>
      </c>
    </row>
    <row r="3882" spans="1:22" ht="15.75" customHeight="1">
      <c r="A3882" s="139" t="s">
        <v>793</v>
      </c>
      <c r="B3882" s="139" t="s">
        <v>236</v>
      </c>
      <c r="C3882" s="139" t="s">
        <v>779</v>
      </c>
      <c r="D3882" s="139" t="s">
        <v>633</v>
      </c>
      <c r="E3882" s="139" t="s">
        <v>754</v>
      </c>
      <c r="F3882" s="49">
        <v>3.8800000000000002E-3</v>
      </c>
      <c r="G3882" s="49">
        <v>3.9500000000000004E-3</v>
      </c>
      <c r="H3882" s="49">
        <v>4.0000000000000001E-3</v>
      </c>
      <c r="I3882" s="49">
        <v>4.0499999999999998E-3</v>
      </c>
      <c r="J3882" s="49">
        <v>4.0899999999999999E-3</v>
      </c>
      <c r="K3882" s="49">
        <v>4.13E-3</v>
      </c>
      <c r="L3882" s="49">
        <v>4.1700000000000001E-3</v>
      </c>
      <c r="M3882" s="49">
        <v>4.2199999999999998E-3</v>
      </c>
      <c r="N3882" s="49">
        <v>4.2700000000000004E-3</v>
      </c>
      <c r="O3882" s="49">
        <v>4.3200000000000001E-3</v>
      </c>
      <c r="P3882" s="49">
        <v>4.3600000000000002E-3</v>
      </c>
      <c r="Q3882" s="49">
        <v>4.4099999999999999E-3</v>
      </c>
      <c r="R3882" s="49">
        <v>4.45E-3</v>
      </c>
      <c r="S3882" s="49">
        <v>4.5199999999999997E-3</v>
      </c>
      <c r="T3882" s="49">
        <v>4.5700000000000003E-3</v>
      </c>
      <c r="U3882" s="49">
        <v>4.62E-3</v>
      </c>
      <c r="V3882" s="49">
        <v>4.6699999999999997E-3</v>
      </c>
    </row>
    <row r="3883" spans="1:22" ht="15.75" customHeight="1">
      <c r="A3883" s="139" t="s">
        <v>793</v>
      </c>
      <c r="B3883" s="139" t="s">
        <v>243</v>
      </c>
      <c r="C3883" s="139" t="s">
        <v>779</v>
      </c>
      <c r="D3883" s="139" t="s">
        <v>633</v>
      </c>
      <c r="E3883" s="139" t="s">
        <v>754</v>
      </c>
      <c r="F3883" s="49">
        <v>3620</v>
      </c>
      <c r="G3883" s="49">
        <v>3540</v>
      </c>
      <c r="H3883" s="49">
        <v>3490</v>
      </c>
      <c r="I3883" s="49">
        <v>3580</v>
      </c>
      <c r="J3883" s="49">
        <v>3550</v>
      </c>
      <c r="K3883" s="49">
        <v>3660</v>
      </c>
      <c r="L3883" s="49">
        <v>3890</v>
      </c>
      <c r="M3883" s="49">
        <v>3970</v>
      </c>
      <c r="N3883" s="49">
        <v>3860</v>
      </c>
      <c r="O3883" s="49">
        <v>3830</v>
      </c>
      <c r="P3883" s="49">
        <v>3550</v>
      </c>
      <c r="Q3883" s="49">
        <v>3500</v>
      </c>
      <c r="R3883" s="49">
        <v>3520</v>
      </c>
      <c r="S3883" s="49">
        <v>3290</v>
      </c>
      <c r="T3883" s="49">
        <v>3140</v>
      </c>
      <c r="U3883" s="49">
        <v>3080</v>
      </c>
      <c r="V3883" s="49">
        <v>2930</v>
      </c>
    </row>
    <row r="3884" spans="1:22" ht="15.75" customHeight="1">
      <c r="A3884" s="139" t="s">
        <v>793</v>
      </c>
      <c r="B3884" s="139" t="s">
        <v>245</v>
      </c>
      <c r="C3884" s="139" t="s">
        <v>779</v>
      </c>
      <c r="D3884" s="139" t="s">
        <v>633</v>
      </c>
      <c r="E3884" s="139" t="s">
        <v>754</v>
      </c>
      <c r="F3884" s="49">
        <v>1710</v>
      </c>
      <c r="G3884" s="49">
        <v>1720</v>
      </c>
      <c r="H3884" s="49">
        <v>1740</v>
      </c>
      <c r="I3884" s="49">
        <v>1750</v>
      </c>
      <c r="J3884" s="49">
        <v>1790</v>
      </c>
      <c r="K3884" s="49">
        <v>1800</v>
      </c>
      <c r="L3884" s="49">
        <v>1950</v>
      </c>
      <c r="M3884" s="49">
        <v>2130</v>
      </c>
      <c r="N3884" s="49">
        <v>2130</v>
      </c>
      <c r="O3884" s="49">
        <v>1800</v>
      </c>
      <c r="P3884" s="49">
        <v>1620</v>
      </c>
      <c r="Q3884" s="49">
        <v>1670</v>
      </c>
      <c r="R3884" s="49">
        <v>1670</v>
      </c>
      <c r="S3884" s="49">
        <v>1660</v>
      </c>
      <c r="T3884" s="49">
        <v>1640</v>
      </c>
      <c r="U3884" s="49">
        <v>1700</v>
      </c>
      <c r="V3884" s="49">
        <v>1730</v>
      </c>
    </row>
    <row r="3885" spans="1:22" ht="15.75" customHeight="1">
      <c r="A3885" s="139" t="s">
        <v>793</v>
      </c>
      <c r="B3885" s="139" t="s">
        <v>247</v>
      </c>
      <c r="C3885" s="139" t="s">
        <v>779</v>
      </c>
      <c r="D3885" s="139" t="s">
        <v>633</v>
      </c>
      <c r="E3885" s="139" t="s">
        <v>754</v>
      </c>
      <c r="F3885" s="49">
        <v>121</v>
      </c>
      <c r="G3885" s="49">
        <v>305</v>
      </c>
      <c r="H3885" s="49">
        <v>473</v>
      </c>
      <c r="I3885" s="49">
        <v>542</v>
      </c>
      <c r="J3885" s="49">
        <v>725</v>
      </c>
      <c r="K3885" s="49">
        <v>742</v>
      </c>
      <c r="L3885" s="49">
        <v>783</v>
      </c>
      <c r="M3885" s="49">
        <v>817</v>
      </c>
      <c r="N3885" s="49">
        <v>771</v>
      </c>
      <c r="O3885" s="49">
        <v>621</v>
      </c>
      <c r="P3885" s="49">
        <v>617</v>
      </c>
      <c r="Q3885" s="49">
        <v>688</v>
      </c>
      <c r="R3885" s="49">
        <v>949</v>
      </c>
      <c r="S3885" s="49">
        <v>1110</v>
      </c>
      <c r="T3885" s="49">
        <v>1390</v>
      </c>
      <c r="U3885" s="49">
        <v>1260</v>
      </c>
      <c r="V3885" s="49">
        <v>1260</v>
      </c>
    </row>
    <row r="3886" spans="1:22" ht="15.75" customHeight="1">
      <c r="A3886" s="139" t="s">
        <v>793</v>
      </c>
      <c r="B3886" s="139" t="s">
        <v>760</v>
      </c>
      <c r="C3886" s="139" t="s">
        <v>779</v>
      </c>
      <c r="D3886" s="139" t="s">
        <v>633</v>
      </c>
      <c r="E3886" s="139" t="s">
        <v>754</v>
      </c>
      <c r="F3886" s="49">
        <v>310000</v>
      </c>
      <c r="G3886" s="49">
        <v>337000</v>
      </c>
      <c r="H3886" s="49">
        <v>366000</v>
      </c>
      <c r="I3886" s="49">
        <v>416000</v>
      </c>
      <c r="J3886" s="49">
        <v>454000</v>
      </c>
      <c r="K3886" s="49">
        <v>491000</v>
      </c>
      <c r="L3886" s="49">
        <v>554000</v>
      </c>
      <c r="M3886" s="49">
        <v>605000</v>
      </c>
      <c r="N3886" s="49">
        <v>622000</v>
      </c>
      <c r="O3886" s="49">
        <v>692000</v>
      </c>
      <c r="P3886" s="49">
        <v>756000</v>
      </c>
      <c r="Q3886" s="49">
        <v>832000</v>
      </c>
      <c r="R3886" s="49">
        <v>846000</v>
      </c>
      <c r="S3886" s="49">
        <v>883000</v>
      </c>
      <c r="T3886" s="49">
        <v>917000</v>
      </c>
      <c r="U3886" s="49">
        <v>874000</v>
      </c>
      <c r="V3886" s="49">
        <v>892000</v>
      </c>
    </row>
    <row r="3887" spans="1:22" ht="15.75" customHeight="1">
      <c r="A3887" s="139" t="s">
        <v>793</v>
      </c>
      <c r="B3887" s="139" t="s">
        <v>284</v>
      </c>
      <c r="C3887" s="139" t="s">
        <v>779</v>
      </c>
      <c r="D3887" s="139" t="s">
        <v>633</v>
      </c>
      <c r="E3887" s="139" t="s">
        <v>754</v>
      </c>
      <c r="F3887" s="49">
        <v>0</v>
      </c>
      <c r="G3887" s="49">
        <v>0</v>
      </c>
      <c r="H3887" s="49">
        <v>0</v>
      </c>
      <c r="I3887" s="49">
        <v>0</v>
      </c>
      <c r="J3887" s="49">
        <v>0</v>
      </c>
      <c r="K3887" s="49">
        <v>0</v>
      </c>
      <c r="L3887" s="49">
        <v>0</v>
      </c>
      <c r="M3887" s="49">
        <v>0</v>
      </c>
      <c r="N3887" s="49">
        <v>0</v>
      </c>
      <c r="O3887" s="49">
        <v>0</v>
      </c>
      <c r="P3887" s="49">
        <v>16.100000000000001</v>
      </c>
      <c r="Q3887" s="49">
        <v>14.1</v>
      </c>
      <c r="R3887" s="49">
        <v>28.1</v>
      </c>
      <c r="S3887" s="49">
        <v>40.1</v>
      </c>
      <c r="T3887" s="49">
        <v>28.5</v>
      </c>
      <c r="U3887" s="49">
        <v>40.700000000000003</v>
      </c>
      <c r="V3887" s="49">
        <v>40.700000000000003</v>
      </c>
    </row>
    <row r="3888" spans="1:22" ht="15.75" customHeight="1">
      <c r="A3888" s="139" t="s">
        <v>793</v>
      </c>
      <c r="B3888" s="139" t="s">
        <v>260</v>
      </c>
      <c r="C3888" s="139" t="s">
        <v>779</v>
      </c>
      <c r="D3888" s="139" t="s">
        <v>633</v>
      </c>
      <c r="E3888" s="139" t="s">
        <v>754</v>
      </c>
      <c r="F3888" s="49">
        <v>3270</v>
      </c>
      <c r="G3888" s="49">
        <v>2960</v>
      </c>
      <c r="H3888" s="49">
        <v>2990</v>
      </c>
      <c r="I3888" s="49">
        <v>2930</v>
      </c>
      <c r="J3888" s="49">
        <v>2840</v>
      </c>
      <c r="K3888" s="49">
        <v>2930</v>
      </c>
      <c r="L3888" s="49">
        <v>3110</v>
      </c>
      <c r="M3888" s="49">
        <v>3090</v>
      </c>
      <c r="N3888" s="49">
        <v>3030</v>
      </c>
      <c r="O3888" s="49">
        <v>2800</v>
      </c>
      <c r="P3888" s="49">
        <v>2580</v>
      </c>
      <c r="Q3888" s="49">
        <v>2760</v>
      </c>
      <c r="R3888" s="49">
        <v>2640</v>
      </c>
      <c r="S3888" s="49">
        <v>2540</v>
      </c>
      <c r="T3888" s="49">
        <v>2640</v>
      </c>
      <c r="U3888" s="49">
        <v>2350</v>
      </c>
      <c r="V3888" s="49">
        <v>2440</v>
      </c>
    </row>
    <row r="3889" spans="1:22" ht="15.75" customHeight="1">
      <c r="A3889" s="139" t="s">
        <v>793</v>
      </c>
      <c r="B3889" s="139" t="s">
        <v>264</v>
      </c>
      <c r="C3889" s="139" t="s">
        <v>779</v>
      </c>
      <c r="D3889" s="139" t="s">
        <v>633</v>
      </c>
      <c r="E3889" s="139" t="s">
        <v>754</v>
      </c>
      <c r="F3889" s="49">
        <v>101</v>
      </c>
      <c r="G3889" s="49">
        <v>101</v>
      </c>
      <c r="H3889" s="49">
        <v>100</v>
      </c>
      <c r="I3889" s="49">
        <v>99.9</v>
      </c>
      <c r="J3889" s="49">
        <v>99.5</v>
      </c>
      <c r="K3889" s="49">
        <v>99.1</v>
      </c>
      <c r="L3889" s="49">
        <v>586</v>
      </c>
      <c r="M3889" s="49">
        <v>601</v>
      </c>
      <c r="N3889" s="49">
        <v>518</v>
      </c>
      <c r="O3889" s="49">
        <v>507</v>
      </c>
      <c r="P3889" s="49">
        <v>502</v>
      </c>
      <c r="Q3889" s="49">
        <v>560</v>
      </c>
      <c r="R3889" s="49">
        <v>531</v>
      </c>
      <c r="S3889" s="49">
        <v>552</v>
      </c>
      <c r="T3889" s="49">
        <v>541</v>
      </c>
      <c r="U3889" s="49">
        <v>698</v>
      </c>
      <c r="V3889" s="49">
        <v>698</v>
      </c>
    </row>
    <row r="3890" spans="1:22" ht="15.75" customHeight="1">
      <c r="A3890" s="139" t="s">
        <v>793</v>
      </c>
      <c r="B3890" s="139" t="s">
        <v>280</v>
      </c>
      <c r="C3890" s="139" t="s">
        <v>779</v>
      </c>
      <c r="D3890" s="139" t="s">
        <v>633</v>
      </c>
      <c r="E3890" s="139" t="s">
        <v>754</v>
      </c>
      <c r="F3890" s="49">
        <v>41.6</v>
      </c>
      <c r="G3890" s="49">
        <v>20.7</v>
      </c>
      <c r="H3890" s="49">
        <v>11.8</v>
      </c>
      <c r="I3890" s="49">
        <v>11.7</v>
      </c>
      <c r="J3890" s="49">
        <v>11.7</v>
      </c>
      <c r="K3890" s="49">
        <v>11.7</v>
      </c>
      <c r="L3890" s="49">
        <v>11.5</v>
      </c>
      <c r="M3890" s="49">
        <v>11.4</v>
      </c>
      <c r="N3890" s="49">
        <v>181</v>
      </c>
      <c r="O3890" s="49">
        <v>218</v>
      </c>
      <c r="P3890" s="49">
        <v>227</v>
      </c>
      <c r="Q3890" s="49">
        <v>225</v>
      </c>
      <c r="R3890" s="49">
        <v>253</v>
      </c>
      <c r="S3890" s="49">
        <v>226</v>
      </c>
      <c r="T3890" s="49">
        <v>157</v>
      </c>
      <c r="U3890" s="49">
        <v>102</v>
      </c>
      <c r="V3890" s="49">
        <v>102</v>
      </c>
    </row>
    <row r="3891" spans="1:22" ht="15.75" customHeight="1">
      <c r="A3891" s="139" t="s">
        <v>793</v>
      </c>
      <c r="B3891" s="139" t="s">
        <v>254</v>
      </c>
      <c r="C3891" s="139" t="s">
        <v>779</v>
      </c>
      <c r="D3891" s="139" t="s">
        <v>633</v>
      </c>
      <c r="E3891" s="139" t="s">
        <v>754</v>
      </c>
      <c r="F3891" s="49">
        <v>1440</v>
      </c>
      <c r="G3891" s="49">
        <v>2010</v>
      </c>
      <c r="H3891" s="49">
        <v>2000</v>
      </c>
      <c r="I3891" s="49">
        <v>1990</v>
      </c>
      <c r="J3891" s="49">
        <v>1980</v>
      </c>
      <c r="K3891" s="49">
        <v>2010</v>
      </c>
      <c r="L3891" s="49">
        <v>1990</v>
      </c>
      <c r="M3891" s="49">
        <v>1960</v>
      </c>
      <c r="N3891" s="49">
        <v>3820</v>
      </c>
      <c r="O3891" s="49">
        <v>4580</v>
      </c>
      <c r="P3891" s="49">
        <v>5260</v>
      </c>
      <c r="Q3891" s="49">
        <v>5560</v>
      </c>
      <c r="R3891" s="49">
        <v>5750</v>
      </c>
      <c r="S3891" s="49">
        <v>6420</v>
      </c>
      <c r="T3891" s="49">
        <v>6490</v>
      </c>
      <c r="U3891" s="49">
        <v>6870</v>
      </c>
      <c r="V3891" s="49">
        <v>6870</v>
      </c>
    </row>
    <row r="3892" spans="1:22" ht="15.75" customHeight="1">
      <c r="A3892" s="139" t="s">
        <v>793</v>
      </c>
      <c r="B3892" s="139" t="s">
        <v>278</v>
      </c>
      <c r="C3892" s="139" t="s">
        <v>779</v>
      </c>
      <c r="D3892" s="139" t="s">
        <v>633</v>
      </c>
      <c r="E3892" s="139" t="s">
        <v>754</v>
      </c>
      <c r="F3892" s="49">
        <v>1190</v>
      </c>
      <c r="G3892" s="49">
        <v>1200</v>
      </c>
      <c r="H3892" s="49">
        <v>1190</v>
      </c>
      <c r="I3892" s="49">
        <v>1250</v>
      </c>
      <c r="J3892" s="49">
        <v>1420</v>
      </c>
      <c r="K3892" s="49">
        <v>1590</v>
      </c>
      <c r="L3892" s="49">
        <v>1520</v>
      </c>
      <c r="M3892" s="49">
        <v>1940</v>
      </c>
      <c r="N3892" s="49">
        <v>1860</v>
      </c>
      <c r="O3892" s="49">
        <v>983</v>
      </c>
      <c r="P3892" s="49">
        <v>807</v>
      </c>
      <c r="Q3892" s="49">
        <v>787</v>
      </c>
      <c r="R3892" s="49">
        <v>981</v>
      </c>
      <c r="S3892" s="49">
        <v>892</v>
      </c>
      <c r="T3892" s="49">
        <v>911</v>
      </c>
      <c r="U3892" s="49">
        <v>1110</v>
      </c>
      <c r="V3892" s="49">
        <v>1200</v>
      </c>
    </row>
    <row r="3893" spans="1:22" ht="15.75" customHeight="1">
      <c r="A3893" s="139" t="s">
        <v>793</v>
      </c>
      <c r="B3893" s="139" t="s">
        <v>252</v>
      </c>
      <c r="C3893" s="139" t="s">
        <v>779</v>
      </c>
      <c r="D3893" s="139" t="s">
        <v>633</v>
      </c>
      <c r="E3893" s="139" t="s">
        <v>754</v>
      </c>
      <c r="F3893" s="49">
        <v>34.1</v>
      </c>
      <c r="G3893" s="49">
        <v>33.4</v>
      </c>
      <c r="H3893" s="49">
        <v>24.6</v>
      </c>
      <c r="I3893" s="49">
        <v>48.1</v>
      </c>
      <c r="J3893" s="49">
        <v>141</v>
      </c>
      <c r="K3893" s="49">
        <v>138</v>
      </c>
      <c r="L3893" s="49">
        <v>140</v>
      </c>
      <c r="M3893" s="49">
        <v>144</v>
      </c>
      <c r="N3893" s="49">
        <v>158</v>
      </c>
      <c r="O3893" s="49">
        <v>251</v>
      </c>
      <c r="P3893" s="49">
        <v>430</v>
      </c>
      <c r="Q3893" s="49">
        <v>461</v>
      </c>
      <c r="R3893" s="49">
        <v>470</v>
      </c>
      <c r="S3893" s="49">
        <v>471</v>
      </c>
      <c r="T3893" s="49">
        <v>524</v>
      </c>
      <c r="U3893" s="49">
        <v>524</v>
      </c>
      <c r="V3893" s="49">
        <v>524</v>
      </c>
    </row>
    <row r="3894" spans="1:22" ht="15.75" customHeight="1">
      <c r="A3894" s="139" t="s">
        <v>793</v>
      </c>
      <c r="B3894" s="139" t="s">
        <v>249</v>
      </c>
      <c r="C3894" s="139" t="s">
        <v>779</v>
      </c>
      <c r="D3894" s="139" t="s">
        <v>633</v>
      </c>
      <c r="E3894" s="139" t="s">
        <v>754</v>
      </c>
      <c r="F3894" s="49">
        <v>0</v>
      </c>
      <c r="G3894" s="49">
        <v>0</v>
      </c>
      <c r="H3894" s="49">
        <v>0</v>
      </c>
      <c r="I3894" s="49">
        <v>0</v>
      </c>
      <c r="J3894" s="49">
        <v>0</v>
      </c>
      <c r="K3894" s="49">
        <v>0</v>
      </c>
      <c r="L3894" s="49">
        <v>0</v>
      </c>
      <c r="M3894" s="49">
        <v>0</v>
      </c>
      <c r="N3894" s="49">
        <v>0</v>
      </c>
      <c r="O3894" s="49">
        <v>0</v>
      </c>
      <c r="P3894" s="49">
        <v>0</v>
      </c>
      <c r="Q3894" s="49">
        <v>0</v>
      </c>
      <c r="R3894" s="49">
        <v>0</v>
      </c>
      <c r="S3894" s="49">
        <v>0</v>
      </c>
      <c r="T3894" s="49">
        <v>0</v>
      </c>
      <c r="U3894" s="49">
        <v>0</v>
      </c>
      <c r="V3894" s="49">
        <v>0</v>
      </c>
    </row>
    <row r="3895" spans="1:22" ht="15.75" customHeight="1">
      <c r="A3895" s="139" t="s">
        <v>793</v>
      </c>
      <c r="B3895" s="139" t="s">
        <v>270</v>
      </c>
      <c r="C3895" s="139" t="s">
        <v>779</v>
      </c>
      <c r="D3895" s="139" t="s">
        <v>633</v>
      </c>
      <c r="E3895" s="139" t="s">
        <v>754</v>
      </c>
      <c r="F3895" s="49">
        <v>236</v>
      </c>
      <c r="G3895" s="49">
        <v>264</v>
      </c>
      <c r="H3895" s="49">
        <v>337</v>
      </c>
      <c r="I3895" s="49">
        <v>317</v>
      </c>
      <c r="J3895" s="49">
        <v>385</v>
      </c>
      <c r="K3895" s="49">
        <v>368</v>
      </c>
      <c r="L3895" s="49">
        <v>448</v>
      </c>
      <c r="M3895" s="49">
        <v>473</v>
      </c>
      <c r="N3895" s="49">
        <v>521</v>
      </c>
      <c r="O3895" s="49">
        <v>385</v>
      </c>
      <c r="P3895" s="49">
        <v>360</v>
      </c>
      <c r="Q3895" s="49">
        <v>337</v>
      </c>
      <c r="R3895" s="49">
        <v>317</v>
      </c>
      <c r="S3895" s="49">
        <v>337</v>
      </c>
      <c r="T3895" s="49">
        <v>320</v>
      </c>
      <c r="U3895" s="49">
        <v>308</v>
      </c>
      <c r="V3895" s="49">
        <v>308</v>
      </c>
    </row>
    <row r="3896" spans="1:22" ht="15.75" customHeight="1">
      <c r="A3896" s="139" t="s">
        <v>793</v>
      </c>
      <c r="B3896" s="139" t="s">
        <v>258</v>
      </c>
      <c r="C3896" s="139" t="s">
        <v>779</v>
      </c>
      <c r="D3896" s="139" t="s">
        <v>633</v>
      </c>
      <c r="E3896" s="139" t="s">
        <v>754</v>
      </c>
      <c r="F3896" s="49">
        <v>867</v>
      </c>
      <c r="G3896" s="49">
        <v>823</v>
      </c>
      <c r="H3896" s="49">
        <v>982</v>
      </c>
      <c r="I3896" s="49">
        <v>1170</v>
      </c>
      <c r="J3896" s="49">
        <v>1290</v>
      </c>
      <c r="K3896" s="49">
        <v>1460</v>
      </c>
      <c r="L3896" s="49">
        <v>1560</v>
      </c>
      <c r="M3896" s="49">
        <v>1620</v>
      </c>
      <c r="N3896" s="49">
        <v>1810</v>
      </c>
      <c r="O3896" s="49">
        <v>1870</v>
      </c>
      <c r="P3896" s="49">
        <v>1960</v>
      </c>
      <c r="Q3896" s="49">
        <v>1960</v>
      </c>
      <c r="R3896" s="49">
        <v>2180</v>
      </c>
      <c r="S3896" s="49">
        <v>2370</v>
      </c>
      <c r="T3896" s="49">
        <v>2650</v>
      </c>
      <c r="U3896" s="49">
        <v>2260</v>
      </c>
      <c r="V3896" s="49">
        <v>2190</v>
      </c>
    </row>
    <row r="3897" spans="1:22" ht="15.75" customHeight="1">
      <c r="A3897" s="139" t="s">
        <v>793</v>
      </c>
      <c r="B3897" s="139" t="s">
        <v>262</v>
      </c>
      <c r="C3897" s="139" t="s">
        <v>779</v>
      </c>
      <c r="D3897" s="139" t="s">
        <v>633</v>
      </c>
      <c r="E3897" s="139" t="s">
        <v>754</v>
      </c>
      <c r="F3897" s="49">
        <v>0.91200000000000003</v>
      </c>
      <c r="G3897" s="49">
        <v>0.91300000000000003</v>
      </c>
      <c r="H3897" s="49">
        <v>0.91300000000000003</v>
      </c>
      <c r="I3897" s="49">
        <v>0.91300000000000003</v>
      </c>
      <c r="J3897" s="49">
        <v>0.91400000000000003</v>
      </c>
      <c r="K3897" s="49">
        <v>0.91400000000000003</v>
      </c>
      <c r="L3897" s="49">
        <v>1.1299999999999999</v>
      </c>
      <c r="M3897" s="49">
        <v>1.1200000000000001</v>
      </c>
      <c r="N3897" s="49">
        <v>1.17</v>
      </c>
      <c r="O3897" s="49">
        <v>1.19</v>
      </c>
      <c r="P3897" s="49">
        <v>1.22</v>
      </c>
      <c r="Q3897" s="49">
        <v>1.0900000000000001</v>
      </c>
      <c r="R3897" s="49">
        <v>1.33</v>
      </c>
      <c r="S3897" s="49">
        <v>1.28</v>
      </c>
      <c r="T3897" s="49">
        <v>1.31</v>
      </c>
      <c r="U3897" s="49">
        <v>1.35</v>
      </c>
      <c r="V3897" s="49">
        <v>1.38</v>
      </c>
    </row>
    <row r="3898" spans="1:22" ht="15.75" customHeight="1">
      <c r="A3898" s="139" t="s">
        <v>793</v>
      </c>
      <c r="B3898" s="139" t="s">
        <v>268</v>
      </c>
      <c r="C3898" s="139" t="s">
        <v>779</v>
      </c>
      <c r="D3898" s="139" t="s">
        <v>633</v>
      </c>
      <c r="E3898" s="139" t="s">
        <v>754</v>
      </c>
      <c r="F3898" s="49">
        <v>482</v>
      </c>
      <c r="G3898" s="49">
        <v>438</v>
      </c>
      <c r="H3898" s="49">
        <v>443</v>
      </c>
      <c r="I3898" s="49">
        <v>495</v>
      </c>
      <c r="J3898" s="49">
        <v>550</v>
      </c>
      <c r="K3898" s="49">
        <v>613</v>
      </c>
      <c r="L3898" s="49">
        <v>690</v>
      </c>
      <c r="M3898" s="49">
        <v>723</v>
      </c>
      <c r="N3898" s="49">
        <v>803</v>
      </c>
      <c r="O3898" s="49">
        <v>912</v>
      </c>
      <c r="P3898" s="49">
        <v>952</v>
      </c>
      <c r="Q3898" s="49">
        <v>1040</v>
      </c>
      <c r="R3898" s="49">
        <v>1060</v>
      </c>
      <c r="S3898" s="49">
        <v>1220</v>
      </c>
      <c r="T3898" s="49">
        <v>1380</v>
      </c>
      <c r="U3898" s="49">
        <v>1450</v>
      </c>
      <c r="V3898" s="49">
        <v>1450</v>
      </c>
    </row>
    <row r="3899" spans="1:22" ht="15.75" customHeight="1">
      <c r="A3899" s="139" t="s">
        <v>793</v>
      </c>
      <c r="B3899" s="139" t="s">
        <v>274</v>
      </c>
      <c r="C3899" s="139" t="s">
        <v>779</v>
      </c>
      <c r="D3899" s="139" t="s">
        <v>633</v>
      </c>
      <c r="E3899" s="139" t="s">
        <v>754</v>
      </c>
      <c r="F3899" s="49">
        <v>16000</v>
      </c>
      <c r="G3899" s="49">
        <v>15200</v>
      </c>
      <c r="H3899" s="49">
        <v>14400</v>
      </c>
      <c r="I3899" s="49">
        <v>13100</v>
      </c>
      <c r="J3899" s="49">
        <v>13300</v>
      </c>
      <c r="K3899" s="49">
        <v>14300</v>
      </c>
      <c r="L3899" s="49">
        <v>15400</v>
      </c>
      <c r="M3899" s="49">
        <v>17200</v>
      </c>
      <c r="N3899" s="49">
        <v>18900</v>
      </c>
      <c r="O3899" s="49">
        <v>19000</v>
      </c>
      <c r="P3899" s="49">
        <v>21300</v>
      </c>
      <c r="Q3899" s="49">
        <v>23100</v>
      </c>
      <c r="R3899" s="49">
        <v>25000</v>
      </c>
      <c r="S3899" s="49">
        <v>25200</v>
      </c>
      <c r="T3899" s="49">
        <v>25700</v>
      </c>
      <c r="U3899" s="49">
        <v>23500</v>
      </c>
      <c r="V3899" s="49">
        <v>20500</v>
      </c>
    </row>
    <row r="3900" spans="1:22" ht="15.75" customHeight="1">
      <c r="A3900" s="139" t="s">
        <v>793</v>
      </c>
      <c r="B3900" s="139" t="s">
        <v>256</v>
      </c>
      <c r="C3900" s="139" t="s">
        <v>779</v>
      </c>
      <c r="D3900" s="139" t="s">
        <v>633</v>
      </c>
      <c r="E3900" s="139" t="s">
        <v>754</v>
      </c>
      <c r="F3900" s="49">
        <v>113</v>
      </c>
      <c r="G3900" s="49">
        <v>106</v>
      </c>
      <c r="H3900" s="49">
        <v>127</v>
      </c>
      <c r="I3900" s="49">
        <v>135</v>
      </c>
      <c r="J3900" s="49">
        <v>134</v>
      </c>
      <c r="K3900" s="49">
        <v>139</v>
      </c>
      <c r="L3900" s="49">
        <v>138</v>
      </c>
      <c r="M3900" s="49">
        <v>118</v>
      </c>
      <c r="N3900" s="49">
        <v>120</v>
      </c>
      <c r="O3900" s="49">
        <v>102</v>
      </c>
      <c r="P3900" s="49">
        <v>89.6</v>
      </c>
      <c r="Q3900" s="49">
        <v>86.2</v>
      </c>
      <c r="R3900" s="49">
        <v>68.599999999999994</v>
      </c>
      <c r="S3900" s="49">
        <v>62.9</v>
      </c>
      <c r="T3900" s="49">
        <v>62.7</v>
      </c>
      <c r="U3900" s="49">
        <v>62.7</v>
      </c>
      <c r="V3900" s="49">
        <v>62.7</v>
      </c>
    </row>
    <row r="3901" spans="1:22" ht="15.75" customHeight="1">
      <c r="A3901" s="139" t="s">
        <v>793</v>
      </c>
      <c r="B3901" s="139" t="s">
        <v>276</v>
      </c>
      <c r="C3901" s="139" t="s">
        <v>779</v>
      </c>
      <c r="D3901" s="139" t="s">
        <v>633</v>
      </c>
      <c r="E3901" s="139" t="s">
        <v>754</v>
      </c>
      <c r="F3901" s="49">
        <v>117</v>
      </c>
      <c r="G3901" s="49">
        <v>114</v>
      </c>
      <c r="H3901" s="49">
        <v>121</v>
      </c>
      <c r="I3901" s="49">
        <v>117</v>
      </c>
      <c r="J3901" s="49">
        <v>121</v>
      </c>
      <c r="K3901" s="49">
        <v>132</v>
      </c>
      <c r="L3901" s="49">
        <v>121</v>
      </c>
      <c r="M3901" s="49">
        <v>99</v>
      </c>
      <c r="N3901" s="49">
        <v>121</v>
      </c>
      <c r="O3901" s="49">
        <v>110</v>
      </c>
      <c r="P3901" s="49">
        <v>136</v>
      </c>
      <c r="Q3901" s="49">
        <v>143</v>
      </c>
      <c r="R3901" s="49">
        <v>165</v>
      </c>
      <c r="S3901" s="49">
        <v>169</v>
      </c>
      <c r="T3901" s="49">
        <v>176</v>
      </c>
      <c r="U3901" s="49">
        <v>161</v>
      </c>
      <c r="V3901" s="49">
        <v>165</v>
      </c>
    </row>
    <row r="3902" spans="1:22" ht="15.75" customHeight="1">
      <c r="A3902" s="139" t="s">
        <v>793</v>
      </c>
      <c r="B3902" s="139" t="s">
        <v>266</v>
      </c>
      <c r="C3902" s="139" t="s">
        <v>779</v>
      </c>
      <c r="D3902" s="139" t="s">
        <v>633</v>
      </c>
      <c r="E3902" s="139" t="s">
        <v>754</v>
      </c>
      <c r="F3902" s="49">
        <v>59.3</v>
      </c>
      <c r="G3902" s="49">
        <v>64.900000000000006</v>
      </c>
      <c r="H3902" s="49">
        <v>64.599999999999994</v>
      </c>
      <c r="I3902" s="49">
        <v>64.3</v>
      </c>
      <c r="J3902" s="49">
        <v>67</v>
      </c>
      <c r="K3902" s="49">
        <v>66.7</v>
      </c>
      <c r="L3902" s="49">
        <v>68.900000000000006</v>
      </c>
      <c r="M3902" s="49">
        <v>67.900000000000006</v>
      </c>
      <c r="N3902" s="49">
        <v>67.400000000000006</v>
      </c>
      <c r="O3902" s="49">
        <v>67.400000000000006</v>
      </c>
      <c r="P3902" s="49">
        <v>75.8</v>
      </c>
      <c r="Q3902" s="49">
        <v>206</v>
      </c>
      <c r="R3902" s="49">
        <v>197</v>
      </c>
      <c r="S3902" s="49">
        <v>219</v>
      </c>
      <c r="T3902" s="49">
        <v>264</v>
      </c>
      <c r="U3902" s="49">
        <v>302</v>
      </c>
      <c r="V3902" s="49">
        <v>302</v>
      </c>
    </row>
    <row r="3903" spans="1:22" ht="15.75" customHeight="1">
      <c r="A3903" s="139" t="s">
        <v>793</v>
      </c>
      <c r="B3903" s="139" t="s">
        <v>272</v>
      </c>
      <c r="C3903" s="139" t="s">
        <v>779</v>
      </c>
      <c r="D3903" s="139" t="s">
        <v>633</v>
      </c>
      <c r="E3903" s="139" t="s">
        <v>754</v>
      </c>
      <c r="F3903" s="49">
        <v>0</v>
      </c>
      <c r="G3903" s="49">
        <v>0</v>
      </c>
      <c r="H3903" s="49">
        <v>0</v>
      </c>
      <c r="I3903" s="49">
        <v>0</v>
      </c>
      <c r="J3903" s="49">
        <v>0</v>
      </c>
      <c r="K3903" s="49">
        <v>0</v>
      </c>
      <c r="L3903" s="49">
        <v>0</v>
      </c>
      <c r="M3903" s="49">
        <v>0</v>
      </c>
      <c r="N3903" s="49">
        <v>0</v>
      </c>
      <c r="O3903" s="49">
        <v>106</v>
      </c>
      <c r="P3903" s="49">
        <v>99.2</v>
      </c>
      <c r="Q3903" s="49">
        <v>115</v>
      </c>
      <c r="R3903" s="49">
        <v>141</v>
      </c>
      <c r="S3903" s="49">
        <v>143</v>
      </c>
      <c r="T3903" s="49">
        <v>142</v>
      </c>
      <c r="U3903" s="49">
        <v>142</v>
      </c>
      <c r="V3903" s="49">
        <v>142</v>
      </c>
    </row>
    <row r="3904" spans="1:22" ht="15.75" customHeight="1">
      <c r="A3904" s="139" t="s">
        <v>793</v>
      </c>
      <c r="B3904" s="139" t="s">
        <v>294</v>
      </c>
      <c r="C3904" s="139" t="s">
        <v>779</v>
      </c>
      <c r="D3904" s="139" t="s">
        <v>633</v>
      </c>
      <c r="E3904" s="139" t="s">
        <v>754</v>
      </c>
      <c r="F3904" s="49">
        <v>0.186</v>
      </c>
      <c r="G3904" s="49">
        <v>0.19</v>
      </c>
      <c r="H3904" s="49">
        <v>0.193</v>
      </c>
      <c r="I3904" s="49">
        <v>0.19600000000000001</v>
      </c>
      <c r="J3904" s="49">
        <v>0.19900000000000001</v>
      </c>
      <c r="K3904" s="49">
        <v>0.20300000000000001</v>
      </c>
      <c r="L3904" s="49">
        <v>0.20599999999999999</v>
      </c>
      <c r="M3904" s="49">
        <v>0.21</v>
      </c>
      <c r="N3904" s="49">
        <v>0.214</v>
      </c>
      <c r="O3904" s="49">
        <v>0.218</v>
      </c>
      <c r="P3904" s="49">
        <v>0.222</v>
      </c>
      <c r="Q3904" s="49">
        <v>0.22700000000000001</v>
      </c>
      <c r="R3904" s="49">
        <v>0.23100000000000001</v>
      </c>
      <c r="S3904" s="49">
        <v>0.23300000000000001</v>
      </c>
      <c r="T3904" s="49">
        <v>0.23699999999999999</v>
      </c>
      <c r="U3904" s="49">
        <v>0.24</v>
      </c>
      <c r="V3904" s="49">
        <v>0.24399999999999999</v>
      </c>
    </row>
    <row r="3905" spans="1:22" ht="15.75" customHeight="1">
      <c r="A3905" s="139" t="s">
        <v>793</v>
      </c>
      <c r="B3905" s="139" t="s">
        <v>290</v>
      </c>
      <c r="C3905" s="139" t="s">
        <v>779</v>
      </c>
      <c r="D3905" s="139" t="s">
        <v>633</v>
      </c>
      <c r="E3905" s="139" t="s">
        <v>754</v>
      </c>
      <c r="F3905" s="49">
        <v>7170</v>
      </c>
      <c r="G3905" s="49">
        <v>6950</v>
      </c>
      <c r="H3905" s="49">
        <v>7150</v>
      </c>
      <c r="I3905" s="49">
        <v>7210</v>
      </c>
      <c r="J3905" s="49">
        <v>7520</v>
      </c>
      <c r="K3905" s="49">
        <v>7600</v>
      </c>
      <c r="L3905" s="49">
        <v>7740</v>
      </c>
      <c r="M3905" s="49">
        <v>7750</v>
      </c>
      <c r="N3905" s="49">
        <v>6980</v>
      </c>
      <c r="O3905" s="49">
        <v>5390</v>
      </c>
      <c r="P3905" s="49">
        <v>6040</v>
      </c>
      <c r="Q3905" s="49">
        <v>6060</v>
      </c>
      <c r="R3905" s="49">
        <v>6560</v>
      </c>
      <c r="S3905" s="49">
        <v>5980</v>
      </c>
      <c r="T3905" s="49">
        <v>5950</v>
      </c>
      <c r="U3905" s="49">
        <v>6260</v>
      </c>
      <c r="V3905" s="49">
        <v>6200</v>
      </c>
    </row>
    <row r="3906" spans="1:22" ht="15.75" customHeight="1">
      <c r="A3906" s="139" t="s">
        <v>793</v>
      </c>
      <c r="B3906" s="139" t="s">
        <v>564</v>
      </c>
      <c r="C3906" s="139" t="s">
        <v>779</v>
      </c>
      <c r="D3906" s="139" t="s">
        <v>633</v>
      </c>
      <c r="E3906" s="139" t="s">
        <v>754</v>
      </c>
      <c r="F3906" s="49">
        <v>1720</v>
      </c>
      <c r="G3906" s="49">
        <v>1760</v>
      </c>
      <c r="H3906" s="49">
        <v>1690</v>
      </c>
      <c r="I3906" s="49">
        <v>1650</v>
      </c>
      <c r="J3906" s="49">
        <v>1750</v>
      </c>
      <c r="K3906" s="49">
        <v>1850</v>
      </c>
      <c r="L3906" s="49">
        <v>1850</v>
      </c>
      <c r="M3906" s="49">
        <v>1890</v>
      </c>
      <c r="N3906" s="49">
        <v>1860</v>
      </c>
      <c r="O3906" s="49">
        <v>1850</v>
      </c>
      <c r="P3906" s="49">
        <v>1950</v>
      </c>
      <c r="Q3906" s="49">
        <v>1930</v>
      </c>
      <c r="R3906" s="49">
        <v>1810</v>
      </c>
      <c r="S3906" s="49">
        <v>1830</v>
      </c>
      <c r="T3906" s="49">
        <v>1880</v>
      </c>
      <c r="U3906" s="49">
        <v>1710</v>
      </c>
      <c r="V3906" s="49">
        <v>1770</v>
      </c>
    </row>
    <row r="3907" spans="1:22" ht="15.75" customHeight="1">
      <c r="A3907" s="139" t="s">
        <v>793</v>
      </c>
      <c r="B3907" s="139" t="s">
        <v>298</v>
      </c>
      <c r="C3907" s="139" t="s">
        <v>779</v>
      </c>
      <c r="D3907" s="139" t="s">
        <v>633</v>
      </c>
      <c r="E3907" s="139" t="s">
        <v>754</v>
      </c>
      <c r="F3907" s="49">
        <v>1030</v>
      </c>
      <c r="G3907" s="49">
        <v>1030</v>
      </c>
      <c r="H3907" s="49">
        <v>1100</v>
      </c>
      <c r="I3907" s="49">
        <v>1130</v>
      </c>
      <c r="J3907" s="49">
        <v>1210</v>
      </c>
      <c r="K3907" s="49">
        <v>1170</v>
      </c>
      <c r="L3907" s="49">
        <v>1260</v>
      </c>
      <c r="M3907" s="49">
        <v>1340</v>
      </c>
      <c r="N3907" s="49">
        <v>1330</v>
      </c>
      <c r="O3907" s="49">
        <v>1100</v>
      </c>
      <c r="P3907" s="49">
        <v>1070</v>
      </c>
      <c r="Q3907" s="49">
        <v>1100</v>
      </c>
      <c r="R3907" s="49">
        <v>1150</v>
      </c>
      <c r="S3907" s="49">
        <v>951</v>
      </c>
      <c r="T3907" s="49">
        <v>974</v>
      </c>
      <c r="U3907" s="49">
        <v>935</v>
      </c>
      <c r="V3907" s="49">
        <v>935</v>
      </c>
    </row>
    <row r="3908" spans="1:22" ht="15.75" customHeight="1">
      <c r="A3908" s="139" t="s">
        <v>793</v>
      </c>
      <c r="B3908" s="139" t="s">
        <v>300</v>
      </c>
      <c r="C3908" s="139" t="s">
        <v>779</v>
      </c>
      <c r="D3908" s="139" t="s">
        <v>633</v>
      </c>
      <c r="E3908" s="139" t="s">
        <v>754</v>
      </c>
      <c r="F3908" s="49">
        <v>244000</v>
      </c>
      <c r="G3908" s="49">
        <v>271000</v>
      </c>
      <c r="H3908" s="49">
        <v>297000</v>
      </c>
      <c r="I3908" s="49">
        <v>345000</v>
      </c>
      <c r="J3908" s="49">
        <v>380000</v>
      </c>
      <c r="K3908" s="49">
        <v>412000</v>
      </c>
      <c r="L3908" s="49">
        <v>470000</v>
      </c>
      <c r="M3908" s="49">
        <v>515000</v>
      </c>
      <c r="N3908" s="49">
        <v>526000</v>
      </c>
      <c r="O3908" s="49">
        <v>584000</v>
      </c>
      <c r="P3908" s="49">
        <v>640000</v>
      </c>
      <c r="Q3908" s="49">
        <v>709000</v>
      </c>
      <c r="R3908" s="49">
        <v>715000</v>
      </c>
      <c r="S3908" s="49">
        <v>748000</v>
      </c>
      <c r="T3908" s="49">
        <v>779000</v>
      </c>
      <c r="U3908" s="49">
        <v>734000</v>
      </c>
      <c r="V3908" s="49">
        <v>756000</v>
      </c>
    </row>
    <row r="3909" spans="1:22" ht="15.75" customHeight="1">
      <c r="A3909" s="139" t="s">
        <v>793</v>
      </c>
      <c r="B3909" s="139" t="s">
        <v>312</v>
      </c>
      <c r="C3909" s="139" t="s">
        <v>779</v>
      </c>
      <c r="D3909" s="139" t="s">
        <v>633</v>
      </c>
      <c r="E3909" s="139" t="s">
        <v>754</v>
      </c>
      <c r="F3909" s="49">
        <v>323</v>
      </c>
      <c r="G3909" s="49">
        <v>323</v>
      </c>
      <c r="H3909" s="49">
        <v>323</v>
      </c>
      <c r="I3909" s="49">
        <v>323</v>
      </c>
      <c r="J3909" s="49">
        <v>323</v>
      </c>
      <c r="K3909" s="49">
        <v>323</v>
      </c>
      <c r="L3909" s="49">
        <v>180</v>
      </c>
      <c r="M3909" s="49">
        <v>235</v>
      </c>
      <c r="N3909" s="49">
        <v>180</v>
      </c>
      <c r="O3909" s="49">
        <v>139</v>
      </c>
      <c r="P3909" s="49">
        <v>898</v>
      </c>
      <c r="Q3909" s="49">
        <v>898</v>
      </c>
      <c r="R3909" s="49">
        <v>946</v>
      </c>
      <c r="S3909" s="49">
        <v>1150</v>
      </c>
      <c r="T3909" s="49">
        <v>1300</v>
      </c>
      <c r="U3909" s="49">
        <v>1050</v>
      </c>
      <c r="V3909" s="49">
        <v>1120</v>
      </c>
    </row>
    <row r="3910" spans="1:22" ht="15.75" customHeight="1">
      <c r="A3910" s="139" t="s">
        <v>793</v>
      </c>
      <c r="B3910" s="139" t="s">
        <v>288</v>
      </c>
      <c r="C3910" s="139" t="s">
        <v>779</v>
      </c>
      <c r="D3910" s="139" t="s">
        <v>633</v>
      </c>
      <c r="E3910" s="139" t="s">
        <v>754</v>
      </c>
      <c r="F3910" s="49">
        <v>360</v>
      </c>
      <c r="G3910" s="49">
        <v>394</v>
      </c>
      <c r="H3910" s="49">
        <v>375</v>
      </c>
      <c r="I3910" s="49">
        <v>379</v>
      </c>
      <c r="J3910" s="49">
        <v>410</v>
      </c>
      <c r="K3910" s="49">
        <v>396</v>
      </c>
      <c r="L3910" s="49">
        <v>393</v>
      </c>
      <c r="M3910" s="49">
        <v>444</v>
      </c>
      <c r="N3910" s="49">
        <v>385</v>
      </c>
      <c r="O3910" s="49">
        <v>425</v>
      </c>
      <c r="P3910" s="49">
        <v>386</v>
      </c>
      <c r="Q3910" s="49">
        <v>439</v>
      </c>
      <c r="R3910" s="49">
        <v>486</v>
      </c>
      <c r="S3910" s="49">
        <v>544</v>
      </c>
      <c r="T3910" s="49">
        <v>504</v>
      </c>
      <c r="U3910" s="49">
        <v>621</v>
      </c>
      <c r="V3910" s="49">
        <v>621</v>
      </c>
    </row>
    <row r="3911" spans="1:22" ht="15.75" customHeight="1">
      <c r="A3911" s="139" t="s">
        <v>793</v>
      </c>
      <c r="B3911" s="139" t="s">
        <v>308</v>
      </c>
      <c r="C3911" s="139" t="s">
        <v>779</v>
      </c>
      <c r="D3911" s="139" t="s">
        <v>633</v>
      </c>
      <c r="E3911" s="139" t="s">
        <v>754</v>
      </c>
      <c r="F3911" s="49">
        <v>68.400000000000006</v>
      </c>
      <c r="G3911" s="49">
        <v>79.900000000000006</v>
      </c>
      <c r="H3911" s="49">
        <v>106</v>
      </c>
      <c r="I3911" s="49">
        <v>132</v>
      </c>
      <c r="J3911" s="49">
        <v>161</v>
      </c>
      <c r="K3911" s="49">
        <v>207</v>
      </c>
      <c r="L3911" s="49">
        <v>205</v>
      </c>
      <c r="M3911" s="49">
        <v>205</v>
      </c>
      <c r="N3911" s="49">
        <v>158</v>
      </c>
      <c r="O3911" s="49">
        <v>178</v>
      </c>
      <c r="P3911" s="49">
        <v>190</v>
      </c>
      <c r="Q3911" s="49">
        <v>174</v>
      </c>
      <c r="R3911" s="49">
        <v>157</v>
      </c>
      <c r="S3911" s="49">
        <v>175</v>
      </c>
      <c r="T3911" s="49">
        <v>128</v>
      </c>
      <c r="U3911" s="49">
        <v>155</v>
      </c>
      <c r="V3911" s="49">
        <v>155</v>
      </c>
    </row>
    <row r="3912" spans="1:22" ht="15.75" customHeight="1">
      <c r="A3912" s="139" t="s">
        <v>793</v>
      </c>
      <c r="B3912" s="139" t="s">
        <v>306</v>
      </c>
      <c r="C3912" s="139" t="s">
        <v>779</v>
      </c>
      <c r="D3912" s="139" t="s">
        <v>633</v>
      </c>
      <c r="E3912" s="139" t="s">
        <v>754</v>
      </c>
      <c r="F3912" s="49">
        <v>8.92</v>
      </c>
      <c r="G3912" s="49">
        <v>15.3</v>
      </c>
      <c r="H3912" s="49">
        <v>21.7</v>
      </c>
      <c r="I3912" s="49">
        <v>28</v>
      </c>
      <c r="J3912" s="49">
        <v>34.4</v>
      </c>
      <c r="K3912" s="49">
        <v>40.799999999999997</v>
      </c>
      <c r="L3912" s="49">
        <v>40.4</v>
      </c>
      <c r="M3912" s="49">
        <v>39.9</v>
      </c>
      <c r="N3912" s="49">
        <v>39.6</v>
      </c>
      <c r="O3912" s="49">
        <v>42.5</v>
      </c>
      <c r="P3912" s="49">
        <v>31.2</v>
      </c>
      <c r="Q3912" s="49">
        <v>28.1</v>
      </c>
      <c r="R3912" s="49">
        <v>56.2</v>
      </c>
      <c r="S3912" s="49">
        <v>97.3</v>
      </c>
      <c r="T3912" s="49">
        <v>179</v>
      </c>
      <c r="U3912" s="49">
        <v>273</v>
      </c>
      <c r="V3912" s="49">
        <v>273</v>
      </c>
    </row>
    <row r="3913" spans="1:22" ht="15.75" customHeight="1">
      <c r="A3913" s="139" t="s">
        <v>793</v>
      </c>
      <c r="B3913" s="139" t="s">
        <v>761</v>
      </c>
      <c r="C3913" s="139" t="s">
        <v>779</v>
      </c>
      <c r="D3913" s="139" t="s">
        <v>633</v>
      </c>
      <c r="E3913" s="139" t="s">
        <v>754</v>
      </c>
      <c r="F3913" s="49">
        <v>8.9099999999999997E-4</v>
      </c>
      <c r="G3913" s="49">
        <v>8.9999999999999998E-4</v>
      </c>
      <c r="H3913" s="49">
        <v>9.1500000000000001E-4</v>
      </c>
      <c r="I3913" s="49">
        <v>9.3499999999999996E-4</v>
      </c>
      <c r="J3913" s="49">
        <v>9.5399999999999999E-4</v>
      </c>
      <c r="K3913" s="49">
        <v>9.7000000000000005E-4</v>
      </c>
      <c r="L3913" s="49">
        <v>9.8299999999999993E-4</v>
      </c>
      <c r="M3913" s="49">
        <v>9.9299999999999996E-4</v>
      </c>
      <c r="N3913" s="49">
        <v>1E-3</v>
      </c>
      <c r="O3913" s="49">
        <v>1.01E-3</v>
      </c>
      <c r="P3913" s="49">
        <v>1.01E-3</v>
      </c>
      <c r="Q3913" s="49">
        <v>1.0200000000000001E-3</v>
      </c>
      <c r="R3913" s="49">
        <v>1.0300000000000001E-3</v>
      </c>
      <c r="S3913" s="49">
        <v>1.0499999999999999E-3</v>
      </c>
      <c r="T3913" s="49">
        <v>1.06E-3</v>
      </c>
      <c r="U3913" s="49">
        <v>1.07E-3</v>
      </c>
      <c r="V3913" s="49">
        <v>1.08E-3</v>
      </c>
    </row>
    <row r="3914" spans="1:22" ht="15.75" customHeight="1">
      <c r="A3914" s="139" t="s">
        <v>793</v>
      </c>
      <c r="B3914" s="139" t="s">
        <v>302</v>
      </c>
      <c r="C3914" s="139" t="s">
        <v>779</v>
      </c>
      <c r="D3914" s="139" t="s">
        <v>633</v>
      </c>
      <c r="E3914" s="139" t="s">
        <v>754</v>
      </c>
      <c r="F3914" s="49">
        <v>3200</v>
      </c>
      <c r="G3914" s="49">
        <v>2430</v>
      </c>
      <c r="H3914" s="49">
        <v>2530</v>
      </c>
      <c r="I3914" s="49">
        <v>3010</v>
      </c>
      <c r="J3914" s="49">
        <v>3420</v>
      </c>
      <c r="K3914" s="49">
        <v>4320</v>
      </c>
      <c r="L3914" s="49">
        <v>4310</v>
      </c>
      <c r="M3914" s="49">
        <v>4710</v>
      </c>
      <c r="N3914" s="49">
        <v>4400</v>
      </c>
      <c r="O3914" s="49">
        <v>3850</v>
      </c>
      <c r="P3914" s="49">
        <v>3930</v>
      </c>
      <c r="Q3914" s="49">
        <v>4650</v>
      </c>
      <c r="R3914" s="49">
        <v>4910</v>
      </c>
      <c r="S3914" s="49">
        <v>5050</v>
      </c>
      <c r="T3914" s="49">
        <v>5560</v>
      </c>
      <c r="U3914" s="49">
        <v>5910</v>
      </c>
      <c r="V3914" s="49">
        <v>5910</v>
      </c>
    </row>
    <row r="3915" spans="1:22" ht="15.75" customHeight="1">
      <c r="A3915" s="139" t="s">
        <v>793</v>
      </c>
      <c r="B3915" s="139" t="s">
        <v>304</v>
      </c>
      <c r="C3915" s="139" t="s">
        <v>779</v>
      </c>
      <c r="D3915" s="139" t="s">
        <v>633</v>
      </c>
      <c r="E3915" s="139" t="s">
        <v>754</v>
      </c>
      <c r="F3915" s="49">
        <v>2.7400000000000001E-2</v>
      </c>
      <c r="G3915" s="49">
        <v>2.81E-2</v>
      </c>
      <c r="H3915" s="49">
        <v>2.8799999999999999E-2</v>
      </c>
      <c r="I3915" s="49">
        <v>2.9499999999999998E-2</v>
      </c>
      <c r="J3915" s="49">
        <v>3.0200000000000001E-2</v>
      </c>
      <c r="K3915" s="49">
        <v>3.09E-2</v>
      </c>
      <c r="L3915" s="49">
        <v>3.1699999999999999E-2</v>
      </c>
      <c r="M3915" s="49">
        <v>3.2500000000000001E-2</v>
      </c>
      <c r="N3915" s="49">
        <v>3.3300000000000003E-2</v>
      </c>
      <c r="O3915" s="49">
        <v>3.4099999999999998E-2</v>
      </c>
      <c r="P3915" s="49">
        <v>3.49E-2</v>
      </c>
      <c r="Q3915" s="49">
        <v>3.5799999999999998E-2</v>
      </c>
      <c r="R3915" s="49">
        <v>3.6700000000000003E-2</v>
      </c>
      <c r="S3915" s="49">
        <v>3.7199999999999997E-2</v>
      </c>
      <c r="T3915" s="49">
        <v>3.7900000000000003E-2</v>
      </c>
      <c r="U3915" s="49">
        <v>3.8699999999999998E-2</v>
      </c>
      <c r="V3915" s="49">
        <v>3.9399999999999998E-2</v>
      </c>
    </row>
    <row r="3916" spans="1:22" ht="15.75" customHeight="1">
      <c r="A3916" s="139" t="s">
        <v>793</v>
      </c>
      <c r="B3916" s="139" t="s">
        <v>292</v>
      </c>
      <c r="C3916" s="139" t="s">
        <v>779</v>
      </c>
      <c r="D3916" s="139" t="s">
        <v>633</v>
      </c>
      <c r="E3916" s="139" t="s">
        <v>754</v>
      </c>
      <c r="F3916" s="49">
        <v>0</v>
      </c>
      <c r="G3916" s="49">
        <v>0</v>
      </c>
      <c r="H3916" s="49">
        <v>0</v>
      </c>
      <c r="I3916" s="49">
        <v>0</v>
      </c>
      <c r="J3916" s="49">
        <v>0</v>
      </c>
      <c r="K3916" s="49">
        <v>0</v>
      </c>
      <c r="L3916" s="49">
        <v>0</v>
      </c>
      <c r="M3916" s="49">
        <v>0</v>
      </c>
      <c r="N3916" s="49">
        <v>0</v>
      </c>
      <c r="O3916" s="49">
        <v>0</v>
      </c>
      <c r="P3916" s="49">
        <v>0</v>
      </c>
      <c r="Q3916" s="49">
        <v>0</v>
      </c>
      <c r="R3916" s="49">
        <v>0</v>
      </c>
      <c r="S3916" s="49">
        <v>0</v>
      </c>
      <c r="T3916" s="49">
        <v>0</v>
      </c>
      <c r="U3916" s="49">
        <v>0</v>
      </c>
      <c r="V3916" s="49">
        <v>0</v>
      </c>
    </row>
    <row r="3917" spans="1:22" ht="15.75" customHeight="1">
      <c r="A3917" s="139" t="s">
        <v>793</v>
      </c>
      <c r="B3917" s="139" t="s">
        <v>310</v>
      </c>
      <c r="C3917" s="139" t="s">
        <v>779</v>
      </c>
      <c r="D3917" s="139" t="s">
        <v>633</v>
      </c>
      <c r="E3917" s="139" t="s">
        <v>754</v>
      </c>
      <c r="F3917" s="49">
        <v>448</v>
      </c>
      <c r="G3917" s="49">
        <v>507</v>
      </c>
      <c r="H3917" s="49">
        <v>503</v>
      </c>
      <c r="I3917" s="49">
        <v>472</v>
      </c>
      <c r="J3917" s="49">
        <v>621</v>
      </c>
      <c r="K3917" s="49">
        <v>821</v>
      </c>
      <c r="L3917" s="49">
        <v>568</v>
      </c>
      <c r="M3917" s="49">
        <v>923</v>
      </c>
      <c r="N3917" s="49">
        <v>835</v>
      </c>
      <c r="O3917" s="49">
        <v>831</v>
      </c>
      <c r="P3917" s="49">
        <v>503</v>
      </c>
      <c r="Q3917" s="49">
        <v>546</v>
      </c>
      <c r="R3917" s="49">
        <v>543</v>
      </c>
      <c r="S3917" s="49">
        <v>569</v>
      </c>
      <c r="T3917" s="49">
        <v>581</v>
      </c>
      <c r="U3917" s="49">
        <v>620</v>
      </c>
      <c r="V3917" s="49">
        <v>620</v>
      </c>
    </row>
    <row r="3918" spans="1:22" ht="15.75" customHeight="1">
      <c r="A3918" s="139" t="s">
        <v>793</v>
      </c>
      <c r="B3918" s="139" t="s">
        <v>316</v>
      </c>
      <c r="C3918" s="139" t="s">
        <v>779</v>
      </c>
      <c r="D3918" s="139" t="s">
        <v>633</v>
      </c>
      <c r="E3918" s="139" t="s">
        <v>754</v>
      </c>
      <c r="F3918" s="49">
        <v>696</v>
      </c>
      <c r="G3918" s="49">
        <v>560</v>
      </c>
      <c r="H3918" s="49">
        <v>556</v>
      </c>
      <c r="I3918" s="49">
        <v>561</v>
      </c>
      <c r="J3918" s="49">
        <v>581</v>
      </c>
      <c r="K3918" s="49">
        <v>643</v>
      </c>
      <c r="L3918" s="49">
        <v>693</v>
      </c>
      <c r="M3918" s="49">
        <v>722</v>
      </c>
      <c r="N3918" s="49">
        <v>678</v>
      </c>
      <c r="O3918" s="49">
        <v>642</v>
      </c>
      <c r="P3918" s="49">
        <v>642</v>
      </c>
      <c r="Q3918" s="49">
        <v>678</v>
      </c>
      <c r="R3918" s="49">
        <v>708</v>
      </c>
      <c r="S3918" s="49">
        <v>646</v>
      </c>
      <c r="T3918" s="49">
        <v>613</v>
      </c>
      <c r="U3918" s="49">
        <v>589</v>
      </c>
      <c r="V3918" s="49">
        <v>589</v>
      </c>
    </row>
    <row r="3919" spans="1:22" ht="15.75" customHeight="1">
      <c r="A3919" s="139" t="s">
        <v>793</v>
      </c>
      <c r="B3919" s="139" t="s">
        <v>318</v>
      </c>
      <c r="C3919" s="139" t="s">
        <v>779</v>
      </c>
      <c r="D3919" s="139" t="s">
        <v>633</v>
      </c>
      <c r="E3919" s="139" t="s">
        <v>754</v>
      </c>
      <c r="F3919" s="49">
        <v>763</v>
      </c>
      <c r="G3919" s="49">
        <v>745</v>
      </c>
      <c r="H3919" s="49">
        <v>766</v>
      </c>
      <c r="I3919" s="49">
        <v>751</v>
      </c>
      <c r="J3919" s="49">
        <v>808</v>
      </c>
      <c r="K3919" s="49">
        <v>822</v>
      </c>
      <c r="L3919" s="49">
        <v>821</v>
      </c>
      <c r="M3919" s="49">
        <v>812</v>
      </c>
      <c r="N3919" s="49">
        <v>818</v>
      </c>
      <c r="O3919" s="49">
        <v>673</v>
      </c>
      <c r="P3919" s="49">
        <v>555</v>
      </c>
      <c r="Q3919" s="49">
        <v>546</v>
      </c>
      <c r="R3919" s="49">
        <v>505</v>
      </c>
      <c r="S3919" s="49">
        <v>752</v>
      </c>
      <c r="T3919" s="49">
        <v>974</v>
      </c>
      <c r="U3919" s="49">
        <v>877</v>
      </c>
      <c r="V3919" s="49">
        <v>883</v>
      </c>
    </row>
    <row r="3920" spans="1:22" ht="15.75" customHeight="1">
      <c r="A3920" s="139" t="s">
        <v>793</v>
      </c>
      <c r="B3920" s="139" t="s">
        <v>320</v>
      </c>
      <c r="C3920" s="139" t="s">
        <v>779</v>
      </c>
      <c r="D3920" s="139" t="s">
        <v>633</v>
      </c>
      <c r="E3920" s="139" t="s">
        <v>754</v>
      </c>
      <c r="F3920" s="49">
        <v>2040</v>
      </c>
      <c r="G3920" s="49">
        <v>1770</v>
      </c>
      <c r="H3920" s="49">
        <v>1610</v>
      </c>
      <c r="I3920" s="49">
        <v>1750</v>
      </c>
      <c r="J3920" s="49">
        <v>1910</v>
      </c>
      <c r="K3920" s="49">
        <v>1980</v>
      </c>
      <c r="L3920" s="49">
        <v>2120</v>
      </c>
      <c r="M3920" s="49">
        <v>2440</v>
      </c>
      <c r="N3920" s="49">
        <v>2350</v>
      </c>
      <c r="O3920" s="49">
        <v>1830</v>
      </c>
      <c r="P3920" s="49">
        <v>1690</v>
      </c>
      <c r="Q3920" s="49">
        <v>1960</v>
      </c>
      <c r="R3920" s="49">
        <v>1710</v>
      </c>
      <c r="S3920" s="49">
        <v>1600</v>
      </c>
      <c r="T3920" s="49">
        <v>1840</v>
      </c>
      <c r="U3920" s="49">
        <v>1840</v>
      </c>
      <c r="V3920" s="49">
        <v>2020</v>
      </c>
    </row>
    <row r="3921" spans="1:22" ht="15.75" customHeight="1">
      <c r="A3921" s="139" t="s">
        <v>793</v>
      </c>
      <c r="B3921" s="139" t="s">
        <v>355</v>
      </c>
      <c r="C3921" s="139" t="s">
        <v>779</v>
      </c>
      <c r="D3921" s="139" t="s">
        <v>633</v>
      </c>
      <c r="E3921" s="139" t="s">
        <v>754</v>
      </c>
      <c r="F3921" s="49">
        <v>15300</v>
      </c>
      <c r="G3921" s="49">
        <v>13500</v>
      </c>
      <c r="H3921" s="49">
        <v>12800</v>
      </c>
      <c r="I3921" s="49">
        <v>13500</v>
      </c>
      <c r="J3921" s="49">
        <v>14100</v>
      </c>
      <c r="K3921" s="49">
        <v>13000</v>
      </c>
      <c r="L3921" s="49">
        <v>13300</v>
      </c>
      <c r="M3921" s="49">
        <v>14400</v>
      </c>
      <c r="N3921" s="49">
        <v>13600</v>
      </c>
      <c r="O3921" s="49">
        <v>12600</v>
      </c>
      <c r="P3921" s="49">
        <v>12400</v>
      </c>
      <c r="Q3921" s="49">
        <v>13400</v>
      </c>
      <c r="R3921" s="49">
        <v>13300</v>
      </c>
      <c r="S3921" s="49">
        <v>12500</v>
      </c>
      <c r="T3921" s="49">
        <v>12900</v>
      </c>
      <c r="U3921" s="49">
        <v>12600</v>
      </c>
      <c r="V3921" s="49">
        <v>12700</v>
      </c>
    </row>
    <row r="3922" spans="1:22" ht="15.75" customHeight="1">
      <c r="A3922" s="139" t="s">
        <v>793</v>
      </c>
      <c r="B3922" s="139" t="s">
        <v>324</v>
      </c>
      <c r="C3922" s="139" t="s">
        <v>779</v>
      </c>
      <c r="D3922" s="139" t="s">
        <v>633</v>
      </c>
      <c r="E3922" s="139" t="s">
        <v>754</v>
      </c>
      <c r="F3922" s="49">
        <v>0</v>
      </c>
      <c r="G3922" s="49">
        <v>0</v>
      </c>
      <c r="H3922" s="49">
        <v>0</v>
      </c>
      <c r="I3922" s="49">
        <v>0</v>
      </c>
      <c r="J3922" s="49">
        <v>0</v>
      </c>
      <c r="K3922" s="49">
        <v>0</v>
      </c>
      <c r="L3922" s="49">
        <v>0</v>
      </c>
      <c r="M3922" s="49">
        <v>0</v>
      </c>
      <c r="N3922" s="49">
        <v>0</v>
      </c>
      <c r="O3922" s="49">
        <v>0</v>
      </c>
      <c r="P3922" s="49">
        <v>0</v>
      </c>
      <c r="Q3922" s="49">
        <v>0</v>
      </c>
      <c r="R3922" s="49">
        <v>53.2</v>
      </c>
      <c r="S3922" s="49">
        <v>57.2</v>
      </c>
      <c r="T3922" s="49">
        <v>137</v>
      </c>
      <c r="U3922" s="49">
        <v>145</v>
      </c>
      <c r="V3922" s="49">
        <v>145</v>
      </c>
    </row>
    <row r="3923" spans="1:22" ht="15.75" customHeight="1">
      <c r="A3923" s="139" t="s">
        <v>793</v>
      </c>
      <c r="B3923" s="139" t="s">
        <v>326</v>
      </c>
      <c r="C3923" s="139" t="s">
        <v>779</v>
      </c>
      <c r="D3923" s="139" t="s">
        <v>633</v>
      </c>
      <c r="E3923" s="139" t="s">
        <v>754</v>
      </c>
      <c r="F3923" s="49">
        <v>3.48E-3</v>
      </c>
      <c r="G3923" s="49">
        <v>3.48E-3</v>
      </c>
      <c r="H3923" s="49">
        <v>3.49E-3</v>
      </c>
      <c r="I3923" s="49">
        <v>3.5000000000000001E-3</v>
      </c>
      <c r="J3923" s="49">
        <v>3.5200000000000001E-3</v>
      </c>
      <c r="K3923" s="49">
        <v>3.5300000000000002E-3</v>
      </c>
      <c r="L3923" s="49">
        <v>3.5300000000000002E-3</v>
      </c>
      <c r="M3923" s="49">
        <v>3.5400000000000002E-3</v>
      </c>
      <c r="N3923" s="49">
        <v>3.5400000000000002E-3</v>
      </c>
      <c r="O3923" s="49">
        <v>3.5500000000000002E-3</v>
      </c>
      <c r="P3923" s="49">
        <v>3.5599999999999998E-3</v>
      </c>
      <c r="Q3923" s="49">
        <v>3.5699999999999998E-3</v>
      </c>
      <c r="R3923" s="49">
        <v>3.5799999999999998E-3</v>
      </c>
      <c r="S3923" s="49">
        <v>3.5799999999999998E-3</v>
      </c>
      <c r="T3923" s="49">
        <v>3.5799999999999998E-3</v>
      </c>
      <c r="U3923" s="49">
        <v>3.5899999999999999E-3</v>
      </c>
      <c r="V3923" s="49">
        <v>3.5999999999999999E-3</v>
      </c>
    </row>
    <row r="3924" spans="1:22" ht="15.75" customHeight="1">
      <c r="A3924" s="139" t="s">
        <v>793</v>
      </c>
      <c r="B3924" s="139" t="s">
        <v>322</v>
      </c>
      <c r="C3924" s="139" t="s">
        <v>779</v>
      </c>
      <c r="D3924" s="139" t="s">
        <v>633</v>
      </c>
      <c r="E3924" s="139" t="s">
        <v>754</v>
      </c>
      <c r="F3924" s="49">
        <v>1390</v>
      </c>
      <c r="G3924" s="49">
        <v>1390</v>
      </c>
      <c r="H3924" s="49">
        <v>1420</v>
      </c>
      <c r="I3924" s="49">
        <v>1330</v>
      </c>
      <c r="J3924" s="49">
        <v>1460</v>
      </c>
      <c r="K3924" s="49">
        <v>1360</v>
      </c>
      <c r="L3924" s="49">
        <v>1400</v>
      </c>
      <c r="M3924" s="49">
        <v>1410</v>
      </c>
      <c r="N3924" s="49">
        <v>1150</v>
      </c>
      <c r="O3924" s="49">
        <v>764</v>
      </c>
      <c r="P3924" s="49">
        <v>672</v>
      </c>
      <c r="Q3924" s="49">
        <v>862</v>
      </c>
      <c r="R3924" s="49">
        <v>871</v>
      </c>
      <c r="S3924" s="49">
        <v>867</v>
      </c>
      <c r="T3924" s="49">
        <v>887</v>
      </c>
      <c r="U3924" s="49">
        <v>932</v>
      </c>
      <c r="V3924" s="49">
        <v>1100</v>
      </c>
    </row>
    <row r="3925" spans="1:22" ht="15.75" customHeight="1">
      <c r="A3925" s="139" t="s">
        <v>793</v>
      </c>
      <c r="B3925" s="139" t="s">
        <v>328</v>
      </c>
      <c r="C3925" s="139" t="s">
        <v>779</v>
      </c>
      <c r="D3925" s="139" t="s">
        <v>633</v>
      </c>
      <c r="E3925" s="139" t="s">
        <v>754</v>
      </c>
      <c r="F3925" s="49">
        <v>1070</v>
      </c>
      <c r="G3925" s="49">
        <v>1160</v>
      </c>
      <c r="H3925" s="49">
        <v>1280</v>
      </c>
      <c r="I3925" s="49">
        <v>1210</v>
      </c>
      <c r="J3925" s="49">
        <v>1100</v>
      </c>
      <c r="K3925" s="49">
        <v>1140</v>
      </c>
      <c r="L3925" s="49">
        <v>1540</v>
      </c>
      <c r="M3925" s="49">
        <v>1650</v>
      </c>
      <c r="N3925" s="49">
        <v>1670</v>
      </c>
      <c r="O3925" s="49">
        <v>1520</v>
      </c>
      <c r="P3925" s="49">
        <v>1610</v>
      </c>
      <c r="Q3925" s="49">
        <v>1560</v>
      </c>
      <c r="R3925" s="49">
        <v>1610</v>
      </c>
      <c r="S3925" s="49">
        <v>1650</v>
      </c>
      <c r="T3925" s="49">
        <v>1860</v>
      </c>
      <c r="U3925" s="49">
        <v>1850</v>
      </c>
      <c r="V3925" s="49">
        <v>1850</v>
      </c>
    </row>
    <row r="3926" spans="1:22" ht="15.75" customHeight="1">
      <c r="A3926" s="139" t="s">
        <v>793</v>
      </c>
      <c r="B3926" s="139" t="s">
        <v>229</v>
      </c>
      <c r="C3926" s="139" t="s">
        <v>779</v>
      </c>
      <c r="D3926" s="139" t="s">
        <v>633</v>
      </c>
      <c r="E3926" s="139" t="s">
        <v>754</v>
      </c>
      <c r="F3926" s="49">
        <v>3790</v>
      </c>
      <c r="G3926" s="49">
        <v>3770</v>
      </c>
      <c r="H3926" s="49">
        <v>4060</v>
      </c>
      <c r="I3926" s="49">
        <v>4030</v>
      </c>
      <c r="J3926" s="49">
        <v>4900</v>
      </c>
      <c r="K3926" s="49">
        <v>5660</v>
      </c>
      <c r="L3926" s="49">
        <v>6540</v>
      </c>
      <c r="M3926" s="49">
        <v>7000</v>
      </c>
      <c r="N3926" s="49">
        <v>7580</v>
      </c>
      <c r="O3926" s="49">
        <v>8220</v>
      </c>
      <c r="P3926" s="49">
        <v>8250</v>
      </c>
      <c r="Q3926" s="49">
        <v>8190</v>
      </c>
      <c r="R3926" s="49">
        <v>7700</v>
      </c>
      <c r="S3926" s="49">
        <v>7300</v>
      </c>
      <c r="T3926" s="49">
        <v>8360</v>
      </c>
      <c r="U3926" s="49">
        <v>9160</v>
      </c>
      <c r="V3926" s="49">
        <v>9160</v>
      </c>
    </row>
    <row r="3927" spans="1:22" ht="15.75" customHeight="1">
      <c r="A3927" s="139" t="s">
        <v>793</v>
      </c>
      <c r="B3927" s="139" t="s">
        <v>762</v>
      </c>
      <c r="C3927" s="139" t="s">
        <v>779</v>
      </c>
      <c r="D3927" s="139" t="s">
        <v>633</v>
      </c>
      <c r="E3927" s="139" t="s">
        <v>754</v>
      </c>
      <c r="F3927" s="49">
        <v>718000</v>
      </c>
      <c r="G3927" s="49">
        <v>752000</v>
      </c>
      <c r="H3927" s="49">
        <v>793000</v>
      </c>
      <c r="I3927" s="49">
        <v>853000</v>
      </c>
      <c r="J3927" s="49">
        <v>910000</v>
      </c>
      <c r="K3927" s="49">
        <v>963000</v>
      </c>
      <c r="L3927" s="49">
        <v>1050000</v>
      </c>
      <c r="M3927" s="49">
        <v>1130000</v>
      </c>
      <c r="N3927" s="49">
        <v>1140000</v>
      </c>
      <c r="O3927" s="49">
        <v>1180000</v>
      </c>
      <c r="P3927" s="49">
        <v>1260000</v>
      </c>
      <c r="Q3927" s="49">
        <v>1350000</v>
      </c>
      <c r="R3927" s="49">
        <v>1380000</v>
      </c>
      <c r="S3927" s="49">
        <v>1430000</v>
      </c>
      <c r="T3927" s="49">
        <v>1480000</v>
      </c>
      <c r="U3927" s="49">
        <v>1440000</v>
      </c>
      <c r="V3927" s="49">
        <v>1470000</v>
      </c>
    </row>
    <row r="3928" spans="1:22" ht="15.75" customHeight="1">
      <c r="A3928" s="139" t="s">
        <v>793</v>
      </c>
      <c r="B3928" s="139" t="s">
        <v>330</v>
      </c>
      <c r="C3928" s="139" t="s">
        <v>779</v>
      </c>
      <c r="D3928" s="139" t="s">
        <v>633</v>
      </c>
      <c r="E3928" s="139" t="s">
        <v>754</v>
      </c>
      <c r="F3928" s="49">
        <v>1260</v>
      </c>
      <c r="G3928" s="49">
        <v>1300</v>
      </c>
      <c r="H3928" s="49">
        <v>1320</v>
      </c>
      <c r="I3928" s="49">
        <v>1350</v>
      </c>
      <c r="J3928" s="49">
        <v>1490</v>
      </c>
      <c r="K3928" s="49">
        <v>1570</v>
      </c>
      <c r="L3928" s="49">
        <v>1740</v>
      </c>
      <c r="M3928" s="49">
        <v>1830</v>
      </c>
      <c r="N3928" s="49">
        <v>2220</v>
      </c>
      <c r="O3928" s="49">
        <v>2110</v>
      </c>
      <c r="P3928" s="49">
        <v>2090</v>
      </c>
      <c r="Q3928" s="49">
        <v>2240</v>
      </c>
      <c r="R3928" s="49">
        <v>2350</v>
      </c>
      <c r="S3928" s="49">
        <v>2610</v>
      </c>
      <c r="T3928" s="49">
        <v>2600</v>
      </c>
      <c r="U3928" s="49">
        <v>2450</v>
      </c>
      <c r="V3928" s="49">
        <v>2450</v>
      </c>
    </row>
    <row r="3929" spans="1:22" ht="15.75" customHeight="1">
      <c r="A3929" s="139" t="s">
        <v>793</v>
      </c>
      <c r="B3929" s="139" t="s">
        <v>332</v>
      </c>
      <c r="C3929" s="139" t="s">
        <v>779</v>
      </c>
      <c r="D3929" s="139" t="s">
        <v>633</v>
      </c>
      <c r="E3929" s="139" t="s">
        <v>754</v>
      </c>
      <c r="F3929" s="49">
        <v>11200</v>
      </c>
      <c r="G3929" s="49">
        <v>11700</v>
      </c>
      <c r="H3929" s="49">
        <v>12700</v>
      </c>
      <c r="I3929" s="49">
        <v>11900</v>
      </c>
      <c r="J3929" s="49">
        <v>12700</v>
      </c>
      <c r="K3929" s="49">
        <v>14100</v>
      </c>
      <c r="L3929" s="49">
        <v>15600</v>
      </c>
      <c r="M3929" s="49">
        <v>17100</v>
      </c>
      <c r="N3929" s="49">
        <v>16700</v>
      </c>
      <c r="O3929" s="49">
        <v>19500</v>
      </c>
      <c r="P3929" s="49">
        <v>18500</v>
      </c>
      <c r="Q3929" s="49">
        <v>17900</v>
      </c>
      <c r="R3929" s="49">
        <v>22600</v>
      </c>
      <c r="S3929" s="49">
        <v>20100</v>
      </c>
      <c r="T3929" s="49">
        <v>19800</v>
      </c>
      <c r="U3929" s="49">
        <v>20500</v>
      </c>
      <c r="V3929" s="49">
        <v>20900</v>
      </c>
    </row>
    <row r="3930" spans="1:22" ht="15.75" customHeight="1">
      <c r="A3930" s="139" t="s">
        <v>793</v>
      </c>
      <c r="B3930" s="139" t="s">
        <v>338</v>
      </c>
      <c r="C3930" s="139" t="s">
        <v>779</v>
      </c>
      <c r="D3930" s="139" t="s">
        <v>633</v>
      </c>
      <c r="E3930" s="139" t="s">
        <v>754</v>
      </c>
      <c r="F3930" s="49">
        <v>17.8</v>
      </c>
      <c r="G3930" s="49">
        <v>17.8</v>
      </c>
      <c r="H3930" s="49">
        <v>17.7</v>
      </c>
      <c r="I3930" s="49">
        <v>17.600000000000001</v>
      </c>
      <c r="J3930" s="49">
        <v>17.600000000000001</v>
      </c>
      <c r="K3930" s="49">
        <v>17.5</v>
      </c>
      <c r="L3930" s="49">
        <v>17.3</v>
      </c>
      <c r="M3930" s="49">
        <v>17.100000000000001</v>
      </c>
      <c r="N3930" s="49">
        <v>17</v>
      </c>
      <c r="O3930" s="49">
        <v>17</v>
      </c>
      <c r="P3930" s="49">
        <v>17</v>
      </c>
      <c r="Q3930" s="49">
        <v>73.099999999999994</v>
      </c>
      <c r="R3930" s="49">
        <v>98.4</v>
      </c>
      <c r="S3930" s="49">
        <v>100</v>
      </c>
      <c r="T3930" s="49">
        <v>117</v>
      </c>
      <c r="U3930" s="49">
        <v>121</v>
      </c>
      <c r="V3930" s="49">
        <v>121</v>
      </c>
    </row>
    <row r="3931" spans="1:22" ht="15.75" customHeight="1">
      <c r="A3931" s="139" t="s">
        <v>793</v>
      </c>
      <c r="B3931" s="139" t="s">
        <v>552</v>
      </c>
      <c r="C3931" s="139" t="s">
        <v>779</v>
      </c>
      <c r="D3931" s="139" t="s">
        <v>633</v>
      </c>
      <c r="E3931" s="139" t="s">
        <v>754</v>
      </c>
      <c r="F3931" s="49">
        <v>14700</v>
      </c>
      <c r="G3931" s="49">
        <v>15000</v>
      </c>
      <c r="H3931" s="49">
        <v>15500</v>
      </c>
      <c r="I3931" s="49">
        <v>16000</v>
      </c>
      <c r="J3931" s="49">
        <v>16300</v>
      </c>
      <c r="K3931" s="49">
        <v>16800</v>
      </c>
      <c r="L3931" s="49">
        <v>16700</v>
      </c>
      <c r="M3931" s="49">
        <v>16800</v>
      </c>
      <c r="N3931" s="49">
        <v>14400</v>
      </c>
      <c r="O3931" s="49">
        <v>11400</v>
      </c>
      <c r="P3931" s="49">
        <v>11200</v>
      </c>
      <c r="Q3931" s="49">
        <v>9520</v>
      </c>
      <c r="R3931" s="49">
        <v>8750</v>
      </c>
      <c r="S3931" s="49">
        <v>7640</v>
      </c>
      <c r="T3931" s="49">
        <v>8900</v>
      </c>
      <c r="U3931" s="49">
        <v>9220</v>
      </c>
      <c r="V3931" s="49">
        <v>9410</v>
      </c>
    </row>
    <row r="3932" spans="1:22" ht="15.75" customHeight="1">
      <c r="A3932" s="139" t="s">
        <v>793</v>
      </c>
      <c r="B3932" s="139" t="s">
        <v>340</v>
      </c>
      <c r="C3932" s="139" t="s">
        <v>779</v>
      </c>
      <c r="D3932" s="139" t="s">
        <v>633</v>
      </c>
      <c r="E3932" s="139" t="s">
        <v>754</v>
      </c>
      <c r="F3932" s="49">
        <v>374</v>
      </c>
      <c r="G3932" s="49">
        <v>380</v>
      </c>
      <c r="H3932" s="49">
        <v>356</v>
      </c>
      <c r="I3932" s="49">
        <v>335</v>
      </c>
      <c r="J3932" s="49">
        <v>365</v>
      </c>
      <c r="K3932" s="49">
        <v>373</v>
      </c>
      <c r="L3932" s="49">
        <v>414</v>
      </c>
      <c r="M3932" s="49">
        <v>597</v>
      </c>
      <c r="N3932" s="49">
        <v>603</v>
      </c>
      <c r="O3932" s="49">
        <v>257</v>
      </c>
      <c r="P3932" s="49">
        <v>310</v>
      </c>
      <c r="Q3932" s="49">
        <v>416</v>
      </c>
      <c r="R3932" s="49">
        <v>407</v>
      </c>
      <c r="S3932" s="49">
        <v>399</v>
      </c>
      <c r="T3932" s="49">
        <v>422</v>
      </c>
      <c r="U3932" s="49">
        <v>206</v>
      </c>
      <c r="V3932" s="49">
        <v>185</v>
      </c>
    </row>
    <row r="3933" spans="1:22" ht="15.75" customHeight="1">
      <c r="A3933" s="139" t="s">
        <v>793</v>
      </c>
      <c r="B3933" s="139" t="s">
        <v>342</v>
      </c>
      <c r="C3933" s="139" t="s">
        <v>779</v>
      </c>
      <c r="D3933" s="139" t="s">
        <v>633</v>
      </c>
      <c r="E3933" s="139" t="s">
        <v>754</v>
      </c>
      <c r="F3933" s="49">
        <v>357</v>
      </c>
      <c r="G3933" s="49">
        <v>361</v>
      </c>
      <c r="H3933" s="49">
        <v>360</v>
      </c>
      <c r="I3933" s="49">
        <v>452</v>
      </c>
      <c r="J3933" s="49">
        <v>524</v>
      </c>
      <c r="K3933" s="49">
        <v>621</v>
      </c>
      <c r="L3933" s="49">
        <v>678</v>
      </c>
      <c r="M3933" s="49">
        <v>629</v>
      </c>
      <c r="N3933" s="49">
        <v>704</v>
      </c>
      <c r="O3933" s="49">
        <v>651</v>
      </c>
      <c r="P3933" s="49">
        <v>632</v>
      </c>
      <c r="Q3933" s="49">
        <v>796</v>
      </c>
      <c r="R3933" s="49">
        <v>1340</v>
      </c>
      <c r="S3933" s="49">
        <v>1950</v>
      </c>
      <c r="T3933" s="49">
        <v>2090</v>
      </c>
      <c r="U3933" s="49">
        <v>2890</v>
      </c>
      <c r="V3933" s="49">
        <v>2890</v>
      </c>
    </row>
    <row r="3934" spans="1:22" ht="15.75" customHeight="1">
      <c r="A3934" s="139" t="s">
        <v>793</v>
      </c>
      <c r="B3934" s="139" t="s">
        <v>763</v>
      </c>
      <c r="C3934" s="139" t="s">
        <v>779</v>
      </c>
      <c r="D3934" s="139" t="s">
        <v>633</v>
      </c>
      <c r="E3934" s="139" t="s">
        <v>754</v>
      </c>
      <c r="F3934" s="49">
        <v>100000</v>
      </c>
      <c r="G3934" s="49">
        <v>97400</v>
      </c>
      <c r="H3934" s="49">
        <v>96700</v>
      </c>
      <c r="I3934" s="49">
        <v>97800</v>
      </c>
      <c r="J3934" s="49">
        <v>102000</v>
      </c>
      <c r="K3934" s="49">
        <v>103000</v>
      </c>
      <c r="L3934" s="49">
        <v>105000</v>
      </c>
      <c r="M3934" s="49">
        <v>110000</v>
      </c>
      <c r="N3934" s="49">
        <v>102000</v>
      </c>
      <c r="O3934" s="49">
        <v>82900</v>
      </c>
      <c r="P3934" s="49">
        <v>81400</v>
      </c>
      <c r="Q3934" s="49">
        <v>80400</v>
      </c>
      <c r="R3934" s="49">
        <v>75600</v>
      </c>
      <c r="S3934" s="49">
        <v>72300</v>
      </c>
      <c r="T3934" s="49">
        <v>75800</v>
      </c>
      <c r="U3934" s="49">
        <v>75200</v>
      </c>
      <c r="V3934" s="49">
        <v>75300</v>
      </c>
    </row>
    <row r="3935" spans="1:22" ht="15.75" customHeight="1">
      <c r="A3935" s="139" t="s">
        <v>793</v>
      </c>
      <c r="B3935" s="139" t="s">
        <v>346</v>
      </c>
      <c r="C3935" s="139" t="s">
        <v>779</v>
      </c>
      <c r="D3935" s="139" t="s">
        <v>633</v>
      </c>
      <c r="E3935" s="139" t="s">
        <v>754</v>
      </c>
      <c r="F3935" s="49">
        <v>505</v>
      </c>
      <c r="G3935" s="49">
        <v>504</v>
      </c>
      <c r="H3935" s="49">
        <v>485</v>
      </c>
      <c r="I3935" s="49">
        <v>467</v>
      </c>
      <c r="J3935" s="49">
        <v>529</v>
      </c>
      <c r="K3935" s="49">
        <v>542</v>
      </c>
      <c r="L3935" s="49">
        <v>574</v>
      </c>
      <c r="M3935" s="49">
        <v>605</v>
      </c>
      <c r="N3935" s="49">
        <v>620</v>
      </c>
      <c r="O3935" s="49">
        <v>385</v>
      </c>
      <c r="P3935" s="49">
        <v>526</v>
      </c>
      <c r="Q3935" s="49">
        <v>558</v>
      </c>
      <c r="R3935" s="49">
        <v>497</v>
      </c>
      <c r="S3935" s="49">
        <v>482</v>
      </c>
      <c r="T3935" s="49">
        <v>469</v>
      </c>
      <c r="U3935" s="49">
        <v>462</v>
      </c>
      <c r="V3935" s="49">
        <v>553</v>
      </c>
    </row>
    <row r="3936" spans="1:22" ht="15.75" customHeight="1">
      <c r="A3936" s="139" t="s">
        <v>793</v>
      </c>
      <c r="B3936" s="139" t="s">
        <v>344</v>
      </c>
      <c r="C3936" s="139" t="s">
        <v>779</v>
      </c>
      <c r="D3936" s="139" t="s">
        <v>633</v>
      </c>
      <c r="E3936" s="139" t="s">
        <v>754</v>
      </c>
      <c r="F3936" s="49">
        <v>38.5</v>
      </c>
      <c r="G3936" s="49">
        <v>38.4</v>
      </c>
      <c r="H3936" s="49">
        <v>44.1</v>
      </c>
      <c r="I3936" s="49">
        <v>46.8</v>
      </c>
      <c r="J3936" s="49">
        <v>46.6</v>
      </c>
      <c r="K3936" s="49">
        <v>55.1</v>
      </c>
      <c r="L3936" s="49">
        <v>54.5</v>
      </c>
      <c r="M3936" s="49">
        <v>56.6</v>
      </c>
      <c r="N3936" s="49">
        <v>53.4</v>
      </c>
      <c r="O3936" s="49">
        <v>42.1</v>
      </c>
      <c r="P3936" s="49">
        <v>61.7</v>
      </c>
      <c r="Q3936" s="49">
        <v>64</v>
      </c>
      <c r="R3936" s="49">
        <v>55.5</v>
      </c>
      <c r="S3936" s="49">
        <v>70.3</v>
      </c>
      <c r="T3936" s="49">
        <v>73</v>
      </c>
      <c r="U3936" s="49">
        <v>79.2</v>
      </c>
      <c r="V3936" s="49">
        <v>79.2</v>
      </c>
    </row>
    <row r="3937" spans="1:22" ht="15.75" customHeight="1">
      <c r="A3937" s="139" t="s">
        <v>793</v>
      </c>
      <c r="B3937" s="139" t="s">
        <v>348</v>
      </c>
      <c r="C3937" s="139" t="s">
        <v>779</v>
      </c>
      <c r="D3937" s="139" t="s">
        <v>633</v>
      </c>
      <c r="E3937" s="139" t="s">
        <v>754</v>
      </c>
      <c r="F3937" s="49">
        <v>9020</v>
      </c>
      <c r="G3937" s="49">
        <v>9090</v>
      </c>
      <c r="H3937" s="49">
        <v>9050</v>
      </c>
      <c r="I3937" s="49">
        <v>8960</v>
      </c>
      <c r="J3937" s="49">
        <v>9470</v>
      </c>
      <c r="K3937" s="49">
        <v>9520</v>
      </c>
      <c r="L3937" s="49">
        <v>9570</v>
      </c>
      <c r="M3937" s="49">
        <v>9740</v>
      </c>
      <c r="N3937" s="49">
        <v>9290</v>
      </c>
      <c r="O3937" s="49">
        <v>8080</v>
      </c>
      <c r="P3937" s="49">
        <v>8280</v>
      </c>
      <c r="Q3937" s="49">
        <v>8430</v>
      </c>
      <c r="R3937" s="49">
        <v>7900</v>
      </c>
      <c r="S3937" s="49">
        <v>7710</v>
      </c>
      <c r="T3937" s="49">
        <v>7380</v>
      </c>
      <c r="U3937" s="49">
        <v>6870</v>
      </c>
      <c r="V3937" s="49">
        <v>6910</v>
      </c>
    </row>
    <row r="3938" spans="1:22" ht="15.75" customHeight="1">
      <c r="A3938" s="139" t="s">
        <v>793</v>
      </c>
      <c r="B3938" s="139" t="s">
        <v>452</v>
      </c>
      <c r="C3938" s="139" t="s">
        <v>779</v>
      </c>
      <c r="D3938" s="139" t="s">
        <v>633</v>
      </c>
      <c r="E3938" s="139" t="s">
        <v>754</v>
      </c>
      <c r="F3938" s="49">
        <v>5.3699999999999998E-3</v>
      </c>
      <c r="G3938" s="49">
        <v>5.3600000000000002E-3</v>
      </c>
      <c r="H3938" s="49">
        <v>5.3499999999999997E-3</v>
      </c>
      <c r="I3938" s="49">
        <v>5.3400000000000001E-3</v>
      </c>
      <c r="J3938" s="49">
        <v>5.3299999999999997E-3</v>
      </c>
      <c r="K3938" s="49">
        <v>5.3099999999999996E-3</v>
      </c>
      <c r="L3938" s="49">
        <v>5.28E-3</v>
      </c>
      <c r="M3938" s="49">
        <v>5.2500000000000003E-3</v>
      </c>
      <c r="N3938" s="49">
        <v>5.2199999999999998E-3</v>
      </c>
      <c r="O3938" s="49">
        <v>5.1999999999999998E-3</v>
      </c>
      <c r="P3938" s="49">
        <v>5.1799999999999997E-3</v>
      </c>
      <c r="Q3938" s="49">
        <v>5.1700000000000001E-3</v>
      </c>
      <c r="R3938" s="49">
        <v>5.1799999999999997E-3</v>
      </c>
      <c r="S3938" s="49">
        <v>5.1399999999999996E-3</v>
      </c>
      <c r="T3938" s="49">
        <v>5.1200000000000004E-3</v>
      </c>
      <c r="U3938" s="49">
        <v>5.11E-3</v>
      </c>
      <c r="V3938" s="49">
        <v>5.0899999999999999E-3</v>
      </c>
    </row>
    <row r="3939" spans="1:22" ht="15.75" customHeight="1">
      <c r="A3939" s="139" t="s">
        <v>793</v>
      </c>
      <c r="B3939" s="139" t="s">
        <v>350</v>
      </c>
      <c r="C3939" s="139" t="s">
        <v>779</v>
      </c>
      <c r="D3939" s="139" t="s">
        <v>633</v>
      </c>
      <c r="E3939" s="139" t="s">
        <v>754</v>
      </c>
      <c r="F3939" s="49">
        <v>86.2</v>
      </c>
      <c r="G3939" s="49">
        <v>97.7</v>
      </c>
      <c r="H3939" s="49">
        <v>103</v>
      </c>
      <c r="I3939" s="49">
        <v>103</v>
      </c>
      <c r="J3939" s="49">
        <v>102</v>
      </c>
      <c r="K3939" s="49">
        <v>102</v>
      </c>
      <c r="L3939" s="49">
        <v>101</v>
      </c>
      <c r="M3939" s="49">
        <v>88.3</v>
      </c>
      <c r="N3939" s="49">
        <v>87.7</v>
      </c>
      <c r="O3939" s="49">
        <v>96.3</v>
      </c>
      <c r="P3939" s="49">
        <v>85.1</v>
      </c>
      <c r="Q3939" s="49">
        <v>87.2</v>
      </c>
      <c r="R3939" s="49">
        <v>75.900000000000006</v>
      </c>
      <c r="S3939" s="49">
        <v>65.8</v>
      </c>
      <c r="T3939" s="49">
        <v>65.5</v>
      </c>
      <c r="U3939" s="49">
        <v>57.8</v>
      </c>
      <c r="V3939" s="49">
        <v>57.8</v>
      </c>
    </row>
    <row r="3940" spans="1:22" ht="15.75" customHeight="1">
      <c r="A3940" s="139" t="s">
        <v>793</v>
      </c>
      <c r="B3940" s="139" t="s">
        <v>596</v>
      </c>
      <c r="C3940" s="139" t="s">
        <v>779</v>
      </c>
      <c r="D3940" s="139" t="s">
        <v>633</v>
      </c>
      <c r="E3940" s="139" t="s">
        <v>754</v>
      </c>
      <c r="F3940" s="49">
        <v>6330</v>
      </c>
      <c r="G3940" s="49">
        <v>5840</v>
      </c>
      <c r="H3940" s="49">
        <v>5990</v>
      </c>
      <c r="I3940" s="49">
        <v>5870</v>
      </c>
      <c r="J3940" s="49">
        <v>5980</v>
      </c>
      <c r="K3940" s="49">
        <v>5940</v>
      </c>
      <c r="L3940" s="49">
        <v>5890</v>
      </c>
      <c r="M3940" s="49">
        <v>6120</v>
      </c>
      <c r="N3940" s="49">
        <v>5200</v>
      </c>
      <c r="O3940" s="49">
        <v>3720</v>
      </c>
      <c r="P3940" s="49">
        <v>3790</v>
      </c>
      <c r="Q3940" s="49">
        <v>4100</v>
      </c>
      <c r="R3940" s="49">
        <v>3720</v>
      </c>
      <c r="S3940" s="49">
        <v>4030</v>
      </c>
      <c r="T3940" s="49">
        <v>4210</v>
      </c>
      <c r="U3940" s="49">
        <v>4460</v>
      </c>
      <c r="V3940" s="49">
        <v>4550</v>
      </c>
    </row>
    <row r="3941" spans="1:22" ht="15.75" customHeight="1">
      <c r="A3941" s="139" t="s">
        <v>793</v>
      </c>
      <c r="B3941" s="139" t="s">
        <v>353</v>
      </c>
      <c r="C3941" s="139" t="s">
        <v>779</v>
      </c>
      <c r="D3941" s="139" t="s">
        <v>633</v>
      </c>
      <c r="E3941" s="139" t="s">
        <v>754</v>
      </c>
      <c r="F3941" s="49">
        <v>139</v>
      </c>
      <c r="G3941" s="49">
        <v>136</v>
      </c>
      <c r="H3941" s="49">
        <v>138</v>
      </c>
      <c r="I3941" s="49">
        <v>137</v>
      </c>
      <c r="J3941" s="49">
        <v>169</v>
      </c>
      <c r="K3941" s="49">
        <v>177</v>
      </c>
      <c r="L3941" s="49">
        <v>175</v>
      </c>
      <c r="M3941" s="49">
        <v>173</v>
      </c>
      <c r="N3941" s="49">
        <v>171</v>
      </c>
      <c r="O3941" s="49">
        <v>331</v>
      </c>
      <c r="P3941" s="49">
        <v>328</v>
      </c>
      <c r="Q3941" s="49">
        <v>567</v>
      </c>
      <c r="R3941" s="49">
        <v>582</v>
      </c>
      <c r="S3941" s="49">
        <v>618</v>
      </c>
      <c r="T3941" s="49">
        <v>620</v>
      </c>
      <c r="U3941" s="49">
        <v>669</v>
      </c>
      <c r="V3941" s="49">
        <v>669</v>
      </c>
    </row>
    <row r="3942" spans="1:22" ht="15.75" customHeight="1">
      <c r="A3942" s="139" t="s">
        <v>793</v>
      </c>
      <c r="B3942" s="139" t="s">
        <v>357</v>
      </c>
      <c r="C3942" s="139" t="s">
        <v>779</v>
      </c>
      <c r="D3942" s="139" t="s">
        <v>633</v>
      </c>
      <c r="E3942" s="139" t="s">
        <v>754</v>
      </c>
      <c r="F3942" s="49">
        <v>788</v>
      </c>
      <c r="G3942" s="49">
        <v>764</v>
      </c>
      <c r="H3942" s="49">
        <v>761</v>
      </c>
      <c r="I3942" s="49">
        <v>758</v>
      </c>
      <c r="J3942" s="49">
        <v>755</v>
      </c>
      <c r="K3942" s="49">
        <v>714</v>
      </c>
      <c r="L3942" s="49">
        <v>707</v>
      </c>
      <c r="M3942" s="49">
        <v>697</v>
      </c>
      <c r="N3942" s="49">
        <v>693</v>
      </c>
      <c r="O3942" s="49">
        <v>694</v>
      </c>
      <c r="P3942" s="49">
        <v>811</v>
      </c>
      <c r="Q3942" s="49">
        <v>956</v>
      </c>
      <c r="R3942" s="49">
        <v>1150</v>
      </c>
      <c r="S3942" s="49">
        <v>1170</v>
      </c>
      <c r="T3942" s="49">
        <v>1160</v>
      </c>
      <c r="U3942" s="49">
        <v>989</v>
      </c>
      <c r="V3942" s="49">
        <v>989</v>
      </c>
    </row>
    <row r="3943" spans="1:22" ht="15.75" customHeight="1">
      <c r="A3943" s="139" t="s">
        <v>793</v>
      </c>
      <c r="B3943" s="139" t="s">
        <v>365</v>
      </c>
      <c r="C3943" s="139" t="s">
        <v>779</v>
      </c>
      <c r="D3943" s="139" t="s">
        <v>633</v>
      </c>
      <c r="E3943" s="139" t="s">
        <v>754</v>
      </c>
      <c r="F3943" s="49">
        <v>122</v>
      </c>
      <c r="G3943" s="49">
        <v>127</v>
      </c>
      <c r="H3943" s="49">
        <v>145</v>
      </c>
      <c r="I3943" s="49">
        <v>144</v>
      </c>
      <c r="J3943" s="49">
        <v>143</v>
      </c>
      <c r="K3943" s="49">
        <v>144</v>
      </c>
      <c r="L3943" s="49">
        <v>145</v>
      </c>
      <c r="M3943" s="49">
        <v>146</v>
      </c>
      <c r="N3943" s="49">
        <v>147</v>
      </c>
      <c r="O3943" s="49">
        <v>116</v>
      </c>
      <c r="P3943" s="49">
        <v>90.7</v>
      </c>
      <c r="Q3943" s="49">
        <v>141</v>
      </c>
      <c r="R3943" s="49">
        <v>121</v>
      </c>
      <c r="S3943" s="49">
        <v>146</v>
      </c>
      <c r="T3943" s="49">
        <v>194</v>
      </c>
      <c r="U3943" s="49">
        <v>223</v>
      </c>
      <c r="V3943" s="49">
        <v>223</v>
      </c>
    </row>
    <row r="3944" spans="1:22" ht="15.75" customHeight="1">
      <c r="A3944" s="139" t="s">
        <v>793</v>
      </c>
      <c r="B3944" s="139" t="s">
        <v>352</v>
      </c>
      <c r="C3944" s="139" t="s">
        <v>779</v>
      </c>
      <c r="D3944" s="139" t="s">
        <v>633</v>
      </c>
      <c r="E3944" s="139" t="s">
        <v>754</v>
      </c>
      <c r="F3944" s="49">
        <v>6.1400000000000003E-2</v>
      </c>
      <c r="G3944" s="49">
        <v>6.3399999999999998E-2</v>
      </c>
      <c r="H3944" s="49">
        <v>6.54E-2</v>
      </c>
      <c r="I3944" s="49">
        <v>6.7500000000000004E-2</v>
      </c>
      <c r="J3944" s="49">
        <v>6.9699999999999998E-2</v>
      </c>
      <c r="K3944" s="49">
        <v>7.1999999999999995E-2</v>
      </c>
      <c r="L3944" s="49">
        <v>7.4399999999999994E-2</v>
      </c>
      <c r="M3944" s="49">
        <v>7.6799999999999993E-2</v>
      </c>
      <c r="N3944" s="49">
        <v>7.9299999999999995E-2</v>
      </c>
      <c r="O3944" s="49">
        <v>8.1900000000000001E-2</v>
      </c>
      <c r="P3944" s="49">
        <v>8.4699999999999998E-2</v>
      </c>
      <c r="Q3944" s="49">
        <v>8.7499999999999994E-2</v>
      </c>
      <c r="R3944" s="49">
        <v>9.0399999999999994E-2</v>
      </c>
      <c r="S3944" s="49">
        <v>9.1399999999999995E-2</v>
      </c>
      <c r="T3944" s="49">
        <v>9.3700000000000006E-2</v>
      </c>
      <c r="U3944" s="49">
        <v>9.6000000000000002E-2</v>
      </c>
      <c r="V3944" s="49">
        <v>9.8299999999999998E-2</v>
      </c>
    </row>
    <row r="3945" spans="1:22" ht="15.75" customHeight="1">
      <c r="A3945" s="139" t="s">
        <v>793</v>
      </c>
      <c r="B3945" s="139" t="s">
        <v>367</v>
      </c>
      <c r="C3945" s="139" t="s">
        <v>779</v>
      </c>
      <c r="D3945" s="139" t="s">
        <v>633</v>
      </c>
      <c r="E3945" s="139" t="s">
        <v>754</v>
      </c>
      <c r="F3945" s="49">
        <v>6.5799999999999997E-2</v>
      </c>
      <c r="G3945" s="49">
        <v>6.7199999999999996E-2</v>
      </c>
      <c r="H3945" s="49">
        <v>6.8599999999999994E-2</v>
      </c>
      <c r="I3945" s="49">
        <v>7.0099999999999996E-2</v>
      </c>
      <c r="J3945" s="49">
        <v>7.1599999999999997E-2</v>
      </c>
      <c r="K3945" s="49">
        <v>7.3099999999999998E-2</v>
      </c>
      <c r="L3945" s="49">
        <v>7.4700000000000003E-2</v>
      </c>
      <c r="M3945" s="49">
        <v>7.6399999999999996E-2</v>
      </c>
      <c r="N3945" s="49">
        <v>7.8100000000000003E-2</v>
      </c>
      <c r="O3945" s="49">
        <v>7.9799999999999996E-2</v>
      </c>
      <c r="P3945" s="49">
        <v>8.1699999999999995E-2</v>
      </c>
      <c r="Q3945" s="49">
        <v>8.3699999999999997E-2</v>
      </c>
      <c r="R3945" s="49">
        <v>8.5699999999999998E-2</v>
      </c>
      <c r="S3945" s="49">
        <v>8.6400000000000005E-2</v>
      </c>
      <c r="T3945" s="49">
        <v>8.7999999999999995E-2</v>
      </c>
      <c r="U3945" s="49">
        <v>8.9599999999999999E-2</v>
      </c>
      <c r="V3945" s="49">
        <v>9.1200000000000003E-2</v>
      </c>
    </row>
    <row r="3946" spans="1:22" ht="15.75" customHeight="1">
      <c r="A3946" s="139" t="s">
        <v>793</v>
      </c>
      <c r="B3946" s="139" t="s">
        <v>336</v>
      </c>
      <c r="C3946" s="139" t="s">
        <v>779</v>
      </c>
      <c r="D3946" s="139" t="s">
        <v>633</v>
      </c>
      <c r="E3946" s="139" t="s">
        <v>754</v>
      </c>
      <c r="F3946" s="49">
        <v>2.6499999999999999E-2</v>
      </c>
      <c r="G3946" s="49">
        <v>2.75E-2</v>
      </c>
      <c r="H3946" s="49">
        <v>2.8400000000000002E-2</v>
      </c>
      <c r="I3946" s="49">
        <v>2.93E-2</v>
      </c>
      <c r="J3946" s="49">
        <v>3.0300000000000001E-2</v>
      </c>
      <c r="K3946" s="49">
        <v>3.1300000000000001E-2</v>
      </c>
      <c r="L3946" s="49">
        <v>3.2300000000000002E-2</v>
      </c>
      <c r="M3946" s="49">
        <v>3.3300000000000003E-2</v>
      </c>
      <c r="N3946" s="49">
        <v>3.4299999999999997E-2</v>
      </c>
      <c r="O3946" s="49">
        <v>3.5400000000000001E-2</v>
      </c>
      <c r="P3946" s="49">
        <v>3.6400000000000002E-2</v>
      </c>
      <c r="Q3946" s="49">
        <v>3.7499999999999999E-2</v>
      </c>
      <c r="R3946" s="49">
        <v>3.8699999999999998E-2</v>
      </c>
      <c r="S3946" s="49">
        <v>3.9399999999999998E-2</v>
      </c>
      <c r="T3946" s="49">
        <v>4.0300000000000002E-2</v>
      </c>
      <c r="U3946" s="49">
        <v>4.1300000000000003E-2</v>
      </c>
      <c r="V3946" s="49">
        <v>4.2299999999999997E-2</v>
      </c>
    </row>
    <row r="3947" spans="1:22" ht="15.75" customHeight="1">
      <c r="A3947" s="139" t="s">
        <v>793</v>
      </c>
      <c r="B3947" s="139" t="s">
        <v>359</v>
      </c>
      <c r="C3947" s="139" t="s">
        <v>779</v>
      </c>
      <c r="D3947" s="139" t="s">
        <v>633</v>
      </c>
      <c r="E3947" s="139" t="s">
        <v>754</v>
      </c>
      <c r="F3947" s="49">
        <v>6540</v>
      </c>
      <c r="G3947" s="49">
        <v>6570</v>
      </c>
      <c r="H3947" s="49">
        <v>6310</v>
      </c>
      <c r="I3947" s="49">
        <v>6370</v>
      </c>
      <c r="J3947" s="49">
        <v>6360</v>
      </c>
      <c r="K3947" s="49">
        <v>6790</v>
      </c>
      <c r="L3947" s="49">
        <v>6600</v>
      </c>
      <c r="M3947" s="49">
        <v>6410</v>
      </c>
      <c r="N3947" s="49">
        <v>6050</v>
      </c>
      <c r="O3947" s="49">
        <v>4580</v>
      </c>
      <c r="P3947" s="49">
        <v>4210</v>
      </c>
      <c r="Q3947" s="49">
        <v>2430</v>
      </c>
      <c r="R3947" s="49">
        <v>3100</v>
      </c>
      <c r="S3947" s="49">
        <v>3640</v>
      </c>
      <c r="T3947" s="49">
        <v>3820</v>
      </c>
      <c r="U3947" s="49">
        <v>3470</v>
      </c>
      <c r="V3947" s="49">
        <v>3770</v>
      </c>
    </row>
    <row r="3948" spans="1:22" ht="15.75" customHeight="1">
      <c r="A3948" s="139" t="s">
        <v>793</v>
      </c>
      <c r="B3948" s="139" t="s">
        <v>361</v>
      </c>
      <c r="C3948" s="139" t="s">
        <v>779</v>
      </c>
      <c r="D3948" s="139" t="s">
        <v>633</v>
      </c>
      <c r="E3948" s="139" t="s">
        <v>754</v>
      </c>
      <c r="F3948" s="49">
        <v>5.0800000000000003E-3</v>
      </c>
      <c r="G3948" s="49">
        <v>5.0899999999999999E-3</v>
      </c>
      <c r="H3948" s="49">
        <v>5.11E-3</v>
      </c>
      <c r="I3948" s="49">
        <v>5.1200000000000004E-3</v>
      </c>
      <c r="J3948" s="49">
        <v>5.13E-3</v>
      </c>
      <c r="K3948" s="49">
        <v>5.1500000000000001E-3</v>
      </c>
      <c r="L3948" s="49">
        <v>5.1599999999999997E-3</v>
      </c>
      <c r="M3948" s="49">
        <v>5.1799999999999997E-3</v>
      </c>
      <c r="N3948" s="49">
        <v>5.1999999999999998E-3</v>
      </c>
      <c r="O3948" s="49">
        <v>5.2100000000000002E-3</v>
      </c>
      <c r="P3948" s="49">
        <v>5.2300000000000003E-3</v>
      </c>
      <c r="Q3948" s="49">
        <v>5.2500000000000003E-3</v>
      </c>
      <c r="R3948" s="49">
        <v>5.2700000000000004E-3</v>
      </c>
      <c r="S3948" s="49">
        <v>5.2700000000000004E-3</v>
      </c>
      <c r="T3948" s="49">
        <v>5.2900000000000004E-3</v>
      </c>
      <c r="U3948" s="49">
        <v>5.3E-3</v>
      </c>
      <c r="V3948" s="49">
        <v>5.3200000000000001E-3</v>
      </c>
    </row>
    <row r="3949" spans="1:22" ht="15.75" customHeight="1">
      <c r="A3949" s="139" t="s">
        <v>793</v>
      </c>
      <c r="B3949" s="139" t="s">
        <v>363</v>
      </c>
      <c r="C3949" s="139" t="s">
        <v>779</v>
      </c>
      <c r="D3949" s="139" t="s">
        <v>633</v>
      </c>
      <c r="E3949" s="139" t="s">
        <v>754</v>
      </c>
      <c r="F3949" s="49">
        <v>837</v>
      </c>
      <c r="G3949" s="49">
        <v>846</v>
      </c>
      <c r="H3949" s="49">
        <v>840</v>
      </c>
      <c r="I3949" s="49">
        <v>834</v>
      </c>
      <c r="J3949" s="49">
        <v>909</v>
      </c>
      <c r="K3949" s="49">
        <v>984</v>
      </c>
      <c r="L3949" s="49">
        <v>974</v>
      </c>
      <c r="M3949" s="49">
        <v>1000</v>
      </c>
      <c r="N3949" s="49">
        <v>993</v>
      </c>
      <c r="O3949" s="49">
        <v>593</v>
      </c>
      <c r="P3949" s="49">
        <v>1100</v>
      </c>
      <c r="Q3949" s="49">
        <v>1110</v>
      </c>
      <c r="R3949" s="49">
        <v>1120</v>
      </c>
      <c r="S3949" s="49">
        <v>1150</v>
      </c>
      <c r="T3949" s="49">
        <v>1360</v>
      </c>
      <c r="U3949" s="49">
        <v>1360</v>
      </c>
      <c r="V3949" s="49">
        <v>1360</v>
      </c>
    </row>
    <row r="3950" spans="1:22" ht="15.75" customHeight="1">
      <c r="A3950" s="139" t="s">
        <v>793</v>
      </c>
      <c r="B3950" s="139" t="s">
        <v>369</v>
      </c>
      <c r="C3950" s="139" t="s">
        <v>779</v>
      </c>
      <c r="D3950" s="139" t="s">
        <v>633</v>
      </c>
      <c r="E3950" s="139" t="s">
        <v>754</v>
      </c>
      <c r="F3950" s="49">
        <v>3.7100000000000001E-2</v>
      </c>
      <c r="G3950" s="49">
        <v>3.7199999999999997E-2</v>
      </c>
      <c r="H3950" s="49">
        <v>3.7199999999999997E-2</v>
      </c>
      <c r="I3950" s="49">
        <v>3.7100000000000001E-2</v>
      </c>
      <c r="J3950" s="49">
        <v>3.7100000000000001E-2</v>
      </c>
      <c r="K3950" s="49">
        <v>3.7100000000000001E-2</v>
      </c>
      <c r="L3950" s="49">
        <v>3.7199999999999997E-2</v>
      </c>
      <c r="M3950" s="49">
        <v>3.73E-2</v>
      </c>
      <c r="N3950" s="49">
        <v>3.7400000000000003E-2</v>
      </c>
      <c r="O3950" s="49">
        <v>3.7499999999999999E-2</v>
      </c>
      <c r="P3950" s="49">
        <v>3.7699999999999997E-2</v>
      </c>
      <c r="Q3950" s="49">
        <v>3.78E-2</v>
      </c>
      <c r="R3950" s="49">
        <v>3.7900000000000003E-2</v>
      </c>
      <c r="S3950" s="49">
        <v>3.78E-2</v>
      </c>
      <c r="T3950" s="49">
        <v>3.78E-2</v>
      </c>
      <c r="U3950" s="49">
        <v>3.7900000000000003E-2</v>
      </c>
      <c r="V3950" s="49">
        <v>3.7999999999999999E-2</v>
      </c>
    </row>
    <row r="3951" spans="1:22" ht="15.75" customHeight="1">
      <c r="A3951" s="139" t="s">
        <v>793</v>
      </c>
      <c r="B3951" s="139" t="s">
        <v>764</v>
      </c>
      <c r="C3951" s="139" t="s">
        <v>779</v>
      </c>
      <c r="D3951" s="139" t="s">
        <v>633</v>
      </c>
      <c r="E3951" s="139" t="s">
        <v>754</v>
      </c>
      <c r="F3951" s="49">
        <v>518</v>
      </c>
      <c r="G3951" s="49">
        <v>513</v>
      </c>
      <c r="H3951" s="49">
        <v>482</v>
      </c>
      <c r="I3951" s="49">
        <v>474</v>
      </c>
      <c r="J3951" s="49">
        <v>411</v>
      </c>
      <c r="K3951" s="49">
        <v>397</v>
      </c>
      <c r="L3951" s="49">
        <v>393</v>
      </c>
      <c r="M3951" s="49">
        <v>385</v>
      </c>
      <c r="N3951" s="49">
        <v>545</v>
      </c>
      <c r="O3951" s="49">
        <v>429</v>
      </c>
      <c r="P3951" s="49">
        <v>558</v>
      </c>
      <c r="Q3951" s="49">
        <v>581</v>
      </c>
      <c r="R3951" s="49">
        <v>632</v>
      </c>
      <c r="S3951" s="49">
        <v>675</v>
      </c>
      <c r="T3951" s="49">
        <v>724</v>
      </c>
      <c r="U3951" s="49">
        <v>724</v>
      </c>
      <c r="V3951" s="49">
        <v>724</v>
      </c>
    </row>
    <row r="3952" spans="1:22" ht="15.75" customHeight="1">
      <c r="A3952" s="139" t="s">
        <v>793</v>
      </c>
      <c r="B3952" s="139" t="s">
        <v>375</v>
      </c>
      <c r="C3952" s="139" t="s">
        <v>779</v>
      </c>
      <c r="D3952" s="139" t="s">
        <v>633</v>
      </c>
      <c r="E3952" s="139" t="s">
        <v>754</v>
      </c>
      <c r="F3952" s="49">
        <v>548</v>
      </c>
      <c r="G3952" s="49">
        <v>560</v>
      </c>
      <c r="H3952" s="49">
        <v>513</v>
      </c>
      <c r="I3952" s="49">
        <v>527</v>
      </c>
      <c r="J3952" s="49">
        <v>575</v>
      </c>
      <c r="K3952" s="49">
        <v>568</v>
      </c>
      <c r="L3952" s="49">
        <v>679</v>
      </c>
      <c r="M3952" s="49">
        <v>713</v>
      </c>
      <c r="N3952" s="49">
        <v>710</v>
      </c>
      <c r="O3952" s="49">
        <v>712</v>
      </c>
      <c r="P3952" s="49">
        <v>630</v>
      </c>
      <c r="Q3952" s="49">
        <v>632</v>
      </c>
      <c r="R3952" s="49">
        <v>671</v>
      </c>
      <c r="S3952" s="49">
        <v>660</v>
      </c>
      <c r="T3952" s="49">
        <v>658</v>
      </c>
      <c r="U3952" s="49">
        <v>658</v>
      </c>
      <c r="V3952" s="49">
        <v>658</v>
      </c>
    </row>
    <row r="3953" spans="1:22" ht="15.75" customHeight="1">
      <c r="A3953" s="139" t="s">
        <v>793</v>
      </c>
      <c r="B3953" s="139" t="s">
        <v>314</v>
      </c>
      <c r="C3953" s="139" t="s">
        <v>779</v>
      </c>
      <c r="D3953" s="139" t="s">
        <v>633</v>
      </c>
      <c r="E3953" s="139" t="s">
        <v>754</v>
      </c>
      <c r="F3953" s="49">
        <v>1240</v>
      </c>
      <c r="G3953" s="49">
        <v>1420</v>
      </c>
      <c r="H3953" s="49">
        <v>1390</v>
      </c>
      <c r="I3953" s="49">
        <v>1380</v>
      </c>
      <c r="J3953" s="49">
        <v>1470</v>
      </c>
      <c r="K3953" s="49">
        <v>1500</v>
      </c>
      <c r="L3953" s="49">
        <v>1590</v>
      </c>
      <c r="M3953" s="49">
        <v>1610</v>
      </c>
      <c r="N3953" s="49">
        <v>1530</v>
      </c>
      <c r="O3953" s="49">
        <v>1220</v>
      </c>
      <c r="P3953" s="49">
        <v>1200</v>
      </c>
      <c r="Q3953" s="49">
        <v>1050</v>
      </c>
      <c r="R3953" s="49">
        <v>1020</v>
      </c>
      <c r="S3953" s="49">
        <v>1140</v>
      </c>
      <c r="T3953" s="49">
        <v>1230</v>
      </c>
      <c r="U3953" s="49">
        <v>1170</v>
      </c>
      <c r="V3953" s="49">
        <v>1080</v>
      </c>
    </row>
    <row r="3954" spans="1:22" ht="15.75" customHeight="1">
      <c r="A3954" s="139" t="s">
        <v>793</v>
      </c>
      <c r="B3954" s="139" t="s">
        <v>371</v>
      </c>
      <c r="C3954" s="139" t="s">
        <v>779</v>
      </c>
      <c r="D3954" s="139" t="s">
        <v>633</v>
      </c>
      <c r="E3954" s="139" t="s">
        <v>754</v>
      </c>
      <c r="F3954" s="49">
        <v>81.7</v>
      </c>
      <c r="G3954" s="49">
        <v>87.1</v>
      </c>
      <c r="H3954" s="49">
        <v>120</v>
      </c>
      <c r="I3954" s="49">
        <v>120</v>
      </c>
      <c r="J3954" s="49">
        <v>125</v>
      </c>
      <c r="K3954" s="49">
        <v>124</v>
      </c>
      <c r="L3954" s="49">
        <v>117</v>
      </c>
      <c r="M3954" s="49">
        <v>115</v>
      </c>
      <c r="N3954" s="49">
        <v>120</v>
      </c>
      <c r="O3954" s="49">
        <v>119</v>
      </c>
      <c r="P3954" s="49">
        <v>119</v>
      </c>
      <c r="Q3954" s="49">
        <v>118</v>
      </c>
      <c r="R3954" s="49">
        <v>117</v>
      </c>
      <c r="S3954" s="49">
        <v>117</v>
      </c>
      <c r="T3954" s="49">
        <v>117</v>
      </c>
      <c r="U3954" s="49">
        <v>117</v>
      </c>
      <c r="V3954" s="49">
        <v>117</v>
      </c>
    </row>
    <row r="3955" spans="1:22" ht="15.75" customHeight="1">
      <c r="A3955" s="139" t="s">
        <v>793</v>
      </c>
      <c r="B3955" s="139" t="s">
        <v>377</v>
      </c>
      <c r="C3955" s="139" t="s">
        <v>779</v>
      </c>
      <c r="D3955" s="139" t="s">
        <v>633</v>
      </c>
      <c r="E3955" s="139" t="s">
        <v>754</v>
      </c>
      <c r="F3955" s="49">
        <v>1350</v>
      </c>
      <c r="G3955" s="49">
        <v>1360</v>
      </c>
      <c r="H3955" s="49">
        <v>1430</v>
      </c>
      <c r="I3955" s="49">
        <v>1410</v>
      </c>
      <c r="J3955" s="49">
        <v>1290</v>
      </c>
      <c r="K3955" s="49">
        <v>1200</v>
      </c>
      <c r="L3955" s="49">
        <v>1300</v>
      </c>
      <c r="M3955" s="49">
        <v>1330</v>
      </c>
      <c r="N3955" s="49">
        <v>1260</v>
      </c>
      <c r="O3955" s="49">
        <v>973</v>
      </c>
      <c r="P3955" s="49">
        <v>735</v>
      </c>
      <c r="Q3955" s="49">
        <v>564</v>
      </c>
      <c r="R3955" s="49">
        <v>678</v>
      </c>
      <c r="S3955" s="49">
        <v>516</v>
      </c>
      <c r="T3955" s="49">
        <v>566</v>
      </c>
      <c r="U3955" s="49">
        <v>676</v>
      </c>
      <c r="V3955" s="49">
        <v>705</v>
      </c>
    </row>
    <row r="3956" spans="1:22" ht="15.75" customHeight="1">
      <c r="A3956" s="139" t="s">
        <v>793</v>
      </c>
      <c r="B3956" s="139" t="s">
        <v>383</v>
      </c>
      <c r="C3956" s="139" t="s">
        <v>779</v>
      </c>
      <c r="D3956" s="139" t="s">
        <v>633</v>
      </c>
      <c r="E3956" s="139" t="s">
        <v>754</v>
      </c>
      <c r="F3956" s="49">
        <v>16600</v>
      </c>
      <c r="G3956" s="49">
        <v>18700</v>
      </c>
      <c r="H3956" s="49">
        <v>18400</v>
      </c>
      <c r="I3956" s="49">
        <v>18000</v>
      </c>
      <c r="J3956" s="49">
        <v>19300</v>
      </c>
      <c r="K3956" s="49">
        <v>18800</v>
      </c>
      <c r="L3956" s="49">
        <v>19300</v>
      </c>
      <c r="M3956" s="49">
        <v>19800</v>
      </c>
      <c r="N3956" s="49">
        <v>20800</v>
      </c>
      <c r="O3956" s="49">
        <v>19600</v>
      </c>
      <c r="P3956" s="49">
        <v>19100</v>
      </c>
      <c r="Q3956" s="49">
        <v>20700</v>
      </c>
      <c r="R3956" s="49">
        <v>22700</v>
      </c>
      <c r="S3956" s="49">
        <v>24600</v>
      </c>
      <c r="T3956" s="49">
        <v>25100</v>
      </c>
      <c r="U3956" s="49">
        <v>26500</v>
      </c>
      <c r="V3956" s="49">
        <v>27900</v>
      </c>
    </row>
    <row r="3957" spans="1:22" ht="15.75" customHeight="1">
      <c r="A3957" s="139" t="s">
        <v>793</v>
      </c>
      <c r="B3957" s="139" t="s">
        <v>381</v>
      </c>
      <c r="C3957" s="139" t="s">
        <v>779</v>
      </c>
      <c r="D3957" s="139" t="s">
        <v>633</v>
      </c>
      <c r="E3957" s="139" t="s">
        <v>754</v>
      </c>
      <c r="F3957" s="49">
        <v>46000</v>
      </c>
      <c r="G3957" s="49">
        <v>47700</v>
      </c>
      <c r="H3957" s="49">
        <v>51500</v>
      </c>
      <c r="I3957" s="49">
        <v>54500</v>
      </c>
      <c r="J3957" s="49">
        <v>56900</v>
      </c>
      <c r="K3957" s="49">
        <v>60800</v>
      </c>
      <c r="L3957" s="49">
        <v>64200</v>
      </c>
      <c r="M3957" s="49">
        <v>68500</v>
      </c>
      <c r="N3957" s="49">
        <v>73100</v>
      </c>
      <c r="O3957" s="49">
        <v>85000</v>
      </c>
      <c r="P3957" s="49">
        <v>91400</v>
      </c>
      <c r="Q3957" s="49">
        <v>96500</v>
      </c>
      <c r="R3957" s="49">
        <v>101000</v>
      </c>
      <c r="S3957" s="49">
        <v>104000</v>
      </c>
      <c r="T3957" s="49">
        <v>108000</v>
      </c>
      <c r="U3957" s="49">
        <v>112000</v>
      </c>
      <c r="V3957" s="49">
        <v>111000</v>
      </c>
    </row>
    <row r="3958" spans="1:22" ht="15.75" customHeight="1">
      <c r="A3958" s="139" t="s">
        <v>793</v>
      </c>
      <c r="B3958" s="139" t="s">
        <v>389</v>
      </c>
      <c r="C3958" s="139" t="s">
        <v>779</v>
      </c>
      <c r="D3958" s="139" t="s">
        <v>633</v>
      </c>
      <c r="E3958" s="139" t="s">
        <v>754</v>
      </c>
      <c r="F3958" s="49">
        <v>1700</v>
      </c>
      <c r="G3958" s="49">
        <v>1850</v>
      </c>
      <c r="H3958" s="49">
        <v>1860</v>
      </c>
      <c r="I3958" s="49">
        <v>2130</v>
      </c>
      <c r="J3958" s="49">
        <v>2300</v>
      </c>
      <c r="K3958" s="49">
        <v>2360</v>
      </c>
      <c r="L3958" s="49">
        <v>2350</v>
      </c>
      <c r="M3958" s="49">
        <v>2370</v>
      </c>
      <c r="N3958" s="49">
        <v>2110</v>
      </c>
      <c r="O3958" s="49">
        <v>1330</v>
      </c>
      <c r="P3958" s="49">
        <v>1110</v>
      </c>
      <c r="Q3958" s="49">
        <v>966</v>
      </c>
      <c r="R3958" s="49">
        <v>1180</v>
      </c>
      <c r="S3958" s="49">
        <v>1110</v>
      </c>
      <c r="T3958" s="49">
        <v>1460</v>
      </c>
      <c r="U3958" s="49">
        <v>1650</v>
      </c>
      <c r="V3958" s="49">
        <v>1790</v>
      </c>
    </row>
    <row r="3959" spans="1:22" ht="15.75" customHeight="1">
      <c r="A3959" s="139" t="s">
        <v>793</v>
      </c>
      <c r="B3959" s="139" t="s">
        <v>385</v>
      </c>
      <c r="C3959" s="139" t="s">
        <v>779</v>
      </c>
      <c r="D3959" s="139" t="s">
        <v>633</v>
      </c>
      <c r="E3959" s="139" t="s">
        <v>754</v>
      </c>
      <c r="F3959" s="49">
        <v>9230</v>
      </c>
      <c r="G3959" s="49">
        <v>10100</v>
      </c>
      <c r="H3959" s="49">
        <v>10600</v>
      </c>
      <c r="I3959" s="49">
        <v>11100</v>
      </c>
      <c r="J3959" s="49">
        <v>11500</v>
      </c>
      <c r="K3959" s="49">
        <v>11400</v>
      </c>
      <c r="L3959" s="49">
        <v>12500</v>
      </c>
      <c r="M3959" s="49">
        <v>14800</v>
      </c>
      <c r="N3959" s="49">
        <v>15900</v>
      </c>
      <c r="O3959" s="49">
        <v>18000</v>
      </c>
      <c r="P3959" s="49">
        <v>21900</v>
      </c>
      <c r="Q3959" s="49">
        <v>23400</v>
      </c>
      <c r="R3959" s="49">
        <v>24400</v>
      </c>
      <c r="S3959" s="49">
        <v>23900</v>
      </c>
      <c r="T3959" s="49">
        <v>23100</v>
      </c>
      <c r="U3959" s="49">
        <v>20300</v>
      </c>
      <c r="V3959" s="49">
        <v>19000</v>
      </c>
    </row>
    <row r="3960" spans="1:22" ht="15.75" customHeight="1">
      <c r="A3960" s="139" t="s">
        <v>793</v>
      </c>
      <c r="B3960" s="139" t="s">
        <v>387</v>
      </c>
      <c r="C3960" s="139" t="s">
        <v>779</v>
      </c>
      <c r="D3960" s="139" t="s">
        <v>633</v>
      </c>
      <c r="E3960" s="139" t="s">
        <v>754</v>
      </c>
      <c r="F3960" s="49">
        <v>2320</v>
      </c>
      <c r="G3960" s="49">
        <v>2270</v>
      </c>
      <c r="H3960" s="49">
        <v>2540</v>
      </c>
      <c r="I3960" s="49">
        <v>693</v>
      </c>
      <c r="J3960" s="49">
        <v>890</v>
      </c>
      <c r="K3960" s="49">
        <v>1050</v>
      </c>
      <c r="L3960" s="49">
        <v>1240</v>
      </c>
      <c r="M3960" s="49">
        <v>1630</v>
      </c>
      <c r="N3960" s="49">
        <v>2310</v>
      </c>
      <c r="O3960" s="49">
        <v>2520</v>
      </c>
      <c r="P3960" s="49">
        <v>2870</v>
      </c>
      <c r="Q3960" s="49">
        <v>3540</v>
      </c>
      <c r="R3960" s="49">
        <v>3480</v>
      </c>
      <c r="S3960" s="49">
        <v>4180</v>
      </c>
      <c r="T3960" s="49">
        <v>4540</v>
      </c>
      <c r="U3960" s="49">
        <v>5040</v>
      </c>
      <c r="V3960" s="49">
        <v>5040</v>
      </c>
    </row>
    <row r="3961" spans="1:22" ht="15.75" customHeight="1">
      <c r="A3961" s="139" t="s">
        <v>793</v>
      </c>
      <c r="B3961" s="139" t="s">
        <v>379</v>
      </c>
      <c r="C3961" s="139" t="s">
        <v>779</v>
      </c>
      <c r="D3961" s="139" t="s">
        <v>633</v>
      </c>
      <c r="E3961" s="139" t="s">
        <v>754</v>
      </c>
      <c r="F3961" s="49">
        <v>64.400000000000006</v>
      </c>
      <c r="G3961" s="49">
        <v>57.7</v>
      </c>
      <c r="H3961" s="49">
        <v>38.299999999999997</v>
      </c>
      <c r="I3961" s="49">
        <v>32.1</v>
      </c>
      <c r="J3961" s="49">
        <v>49.8</v>
      </c>
      <c r="K3961" s="49">
        <v>53.9</v>
      </c>
      <c r="L3961" s="49">
        <v>61</v>
      </c>
      <c r="M3961" s="49">
        <v>63.2</v>
      </c>
      <c r="N3961" s="49">
        <v>60.8</v>
      </c>
      <c r="O3961" s="49">
        <v>28.1</v>
      </c>
      <c r="P3961" s="49">
        <v>9.92</v>
      </c>
      <c r="Q3961" s="49">
        <v>19.600000000000001</v>
      </c>
      <c r="R3961" s="49">
        <v>0</v>
      </c>
      <c r="S3961" s="49">
        <v>0</v>
      </c>
      <c r="T3961" s="49">
        <v>0</v>
      </c>
      <c r="U3961" s="49">
        <v>0.16900000000000001</v>
      </c>
      <c r="V3961" s="49">
        <v>0.22600000000000001</v>
      </c>
    </row>
    <row r="3962" spans="1:22" ht="15.75" customHeight="1">
      <c r="A3962" s="139" t="s">
        <v>793</v>
      </c>
      <c r="B3962" s="139" t="s">
        <v>391</v>
      </c>
      <c r="C3962" s="139" t="s">
        <v>779</v>
      </c>
      <c r="D3962" s="139" t="s">
        <v>633</v>
      </c>
      <c r="E3962" s="139" t="s">
        <v>754</v>
      </c>
      <c r="F3962" s="49">
        <v>2150</v>
      </c>
      <c r="G3962" s="49">
        <v>1820</v>
      </c>
      <c r="H3962" s="49">
        <v>1820</v>
      </c>
      <c r="I3962" s="49">
        <v>1890</v>
      </c>
      <c r="J3962" s="49">
        <v>1950</v>
      </c>
      <c r="K3962" s="49">
        <v>2160</v>
      </c>
      <c r="L3962" s="49">
        <v>2260</v>
      </c>
      <c r="M3962" s="49">
        <v>2270</v>
      </c>
      <c r="N3962" s="49">
        <v>2170</v>
      </c>
      <c r="O3962" s="49">
        <v>1810</v>
      </c>
      <c r="P3962" s="49">
        <v>2020</v>
      </c>
      <c r="Q3962" s="49">
        <v>2250</v>
      </c>
      <c r="R3962" s="49">
        <v>2250</v>
      </c>
      <c r="S3962" s="49">
        <v>2170</v>
      </c>
      <c r="T3962" s="49">
        <v>2290</v>
      </c>
      <c r="U3962" s="49">
        <v>2230</v>
      </c>
      <c r="V3962" s="49">
        <v>2230</v>
      </c>
    </row>
    <row r="3963" spans="1:22" ht="15.75" customHeight="1">
      <c r="A3963" s="139" t="s">
        <v>793</v>
      </c>
      <c r="B3963" s="139" t="s">
        <v>393</v>
      </c>
      <c r="C3963" s="139" t="s">
        <v>779</v>
      </c>
      <c r="D3963" s="139" t="s">
        <v>633</v>
      </c>
      <c r="E3963" s="139" t="s">
        <v>754</v>
      </c>
      <c r="F3963" s="49">
        <v>15900</v>
      </c>
      <c r="G3963" s="49">
        <v>16400</v>
      </c>
      <c r="H3963" s="49">
        <v>16300</v>
      </c>
      <c r="I3963" s="49">
        <v>16900</v>
      </c>
      <c r="J3963" s="49">
        <v>17400</v>
      </c>
      <c r="K3963" s="49">
        <v>17400</v>
      </c>
      <c r="L3963" s="49">
        <v>17500</v>
      </c>
      <c r="M3963" s="49">
        <v>17900</v>
      </c>
      <c r="N3963" s="49">
        <v>16100</v>
      </c>
      <c r="O3963" s="49">
        <v>13300</v>
      </c>
      <c r="P3963" s="49">
        <v>13300</v>
      </c>
      <c r="Q3963" s="49">
        <v>12600</v>
      </c>
      <c r="R3963" s="49">
        <v>10100</v>
      </c>
      <c r="S3963" s="49">
        <v>8880</v>
      </c>
      <c r="T3963" s="49">
        <v>8340</v>
      </c>
      <c r="U3963" s="49">
        <v>8200</v>
      </c>
      <c r="V3963" s="49">
        <v>7680</v>
      </c>
    </row>
    <row r="3964" spans="1:22" ht="15.75" customHeight="1">
      <c r="A3964" s="139" t="s">
        <v>793</v>
      </c>
      <c r="B3964" s="139" t="s">
        <v>395</v>
      </c>
      <c r="C3964" s="139" t="s">
        <v>779</v>
      </c>
      <c r="D3964" s="139" t="s">
        <v>633</v>
      </c>
      <c r="E3964" s="139" t="s">
        <v>754</v>
      </c>
      <c r="F3964" s="49">
        <v>275</v>
      </c>
      <c r="G3964" s="49">
        <v>266</v>
      </c>
      <c r="H3964" s="49">
        <v>277</v>
      </c>
      <c r="I3964" s="49">
        <v>313</v>
      </c>
      <c r="J3964" s="49">
        <v>315</v>
      </c>
      <c r="K3964" s="49">
        <v>282</v>
      </c>
      <c r="L3964" s="49">
        <v>314</v>
      </c>
      <c r="M3964" s="49">
        <v>270</v>
      </c>
      <c r="N3964" s="49">
        <v>301</v>
      </c>
      <c r="O3964" s="49">
        <v>386</v>
      </c>
      <c r="P3964" s="49">
        <v>327</v>
      </c>
      <c r="Q3964" s="49">
        <v>327</v>
      </c>
      <c r="R3964" s="49">
        <v>339</v>
      </c>
      <c r="S3964" s="49">
        <v>362</v>
      </c>
      <c r="T3964" s="49">
        <v>413</v>
      </c>
      <c r="U3964" s="49">
        <v>418</v>
      </c>
      <c r="V3964" s="49">
        <v>396</v>
      </c>
    </row>
    <row r="3965" spans="1:22" ht="15.75" customHeight="1">
      <c r="A3965" s="139" t="s">
        <v>793</v>
      </c>
      <c r="B3965" s="139" t="s">
        <v>399</v>
      </c>
      <c r="C3965" s="139" t="s">
        <v>779</v>
      </c>
      <c r="D3965" s="139" t="s">
        <v>633</v>
      </c>
      <c r="E3965" s="139" t="s">
        <v>754</v>
      </c>
      <c r="F3965" s="49">
        <v>1020</v>
      </c>
      <c r="G3965" s="49">
        <v>1200</v>
      </c>
      <c r="H3965" s="49">
        <v>1320</v>
      </c>
      <c r="I3965" s="49">
        <v>1280</v>
      </c>
      <c r="J3965" s="49">
        <v>1390</v>
      </c>
      <c r="K3965" s="49">
        <v>1410</v>
      </c>
      <c r="L3965" s="49">
        <v>1400</v>
      </c>
      <c r="M3965" s="49">
        <v>1540</v>
      </c>
      <c r="N3965" s="49">
        <v>1570</v>
      </c>
      <c r="O3965" s="49">
        <v>1390</v>
      </c>
      <c r="P3965" s="49">
        <v>1410</v>
      </c>
      <c r="Q3965" s="49">
        <v>997</v>
      </c>
      <c r="R3965" s="49">
        <v>1410</v>
      </c>
      <c r="S3965" s="49">
        <v>1460</v>
      </c>
      <c r="T3965" s="49">
        <v>1570</v>
      </c>
      <c r="U3965" s="49">
        <v>1610</v>
      </c>
      <c r="V3965" s="49">
        <v>1610</v>
      </c>
    </row>
    <row r="3966" spans="1:22" ht="15.75" customHeight="1">
      <c r="A3966" s="139" t="s">
        <v>793</v>
      </c>
      <c r="B3966" s="139" t="s">
        <v>397</v>
      </c>
      <c r="C3966" s="139" t="s">
        <v>779</v>
      </c>
      <c r="D3966" s="139" t="s">
        <v>633</v>
      </c>
      <c r="E3966" s="139" t="s">
        <v>754</v>
      </c>
      <c r="F3966" s="49">
        <v>35100</v>
      </c>
      <c r="G3966" s="49">
        <v>34400</v>
      </c>
      <c r="H3966" s="49">
        <v>32400</v>
      </c>
      <c r="I3966" s="49">
        <v>31900</v>
      </c>
      <c r="J3966" s="49">
        <v>31300</v>
      </c>
      <c r="K3966" s="49">
        <v>32300</v>
      </c>
      <c r="L3966" s="49">
        <v>32000</v>
      </c>
      <c r="M3966" s="49">
        <v>30700</v>
      </c>
      <c r="N3966" s="49">
        <v>28600</v>
      </c>
      <c r="O3966" s="49">
        <v>25300</v>
      </c>
      <c r="P3966" s="49">
        <v>24300</v>
      </c>
      <c r="Q3966" s="49">
        <v>25000</v>
      </c>
      <c r="R3966" s="49">
        <v>25600</v>
      </c>
      <c r="S3966" s="49">
        <v>26800</v>
      </c>
      <c r="T3966" s="49">
        <v>26600</v>
      </c>
      <c r="U3966" s="49">
        <v>25900</v>
      </c>
      <c r="V3966" s="49">
        <v>26000</v>
      </c>
    </row>
    <row r="3967" spans="1:22" ht="15.75" customHeight="1">
      <c r="A3967" s="139" t="s">
        <v>793</v>
      </c>
      <c r="B3967" s="139" t="s">
        <v>401</v>
      </c>
      <c r="C3967" s="139" t="s">
        <v>779</v>
      </c>
      <c r="D3967" s="139" t="s">
        <v>633</v>
      </c>
      <c r="E3967" s="139" t="s">
        <v>754</v>
      </c>
      <c r="F3967" s="49">
        <v>474</v>
      </c>
      <c r="G3967" s="49">
        <v>601</v>
      </c>
      <c r="H3967" s="49">
        <v>623</v>
      </c>
      <c r="I3967" s="49">
        <v>782</v>
      </c>
      <c r="J3967" s="49">
        <v>902</v>
      </c>
      <c r="K3967" s="49">
        <v>926</v>
      </c>
      <c r="L3967" s="49">
        <v>1470</v>
      </c>
      <c r="M3967" s="49">
        <v>1900</v>
      </c>
      <c r="N3967" s="49">
        <v>1750</v>
      </c>
      <c r="O3967" s="49">
        <v>1500</v>
      </c>
      <c r="P3967" s="49">
        <v>2460</v>
      </c>
      <c r="Q3967" s="49">
        <v>2720</v>
      </c>
      <c r="R3967" s="49">
        <v>2720</v>
      </c>
      <c r="S3967" s="49">
        <v>3020</v>
      </c>
      <c r="T3967" s="49">
        <v>3190</v>
      </c>
      <c r="U3967" s="49">
        <v>3400</v>
      </c>
      <c r="V3967" s="49">
        <v>3380</v>
      </c>
    </row>
    <row r="3968" spans="1:22" ht="15.75" customHeight="1">
      <c r="A3968" s="139" t="s">
        <v>793</v>
      </c>
      <c r="B3968" s="139" t="s">
        <v>403</v>
      </c>
      <c r="C3968" s="139" t="s">
        <v>779</v>
      </c>
      <c r="D3968" s="139" t="s">
        <v>633</v>
      </c>
      <c r="E3968" s="139" t="s">
        <v>754</v>
      </c>
      <c r="F3968" s="49">
        <v>464</v>
      </c>
      <c r="G3968" s="49">
        <v>530</v>
      </c>
      <c r="H3968" s="49">
        <v>587</v>
      </c>
      <c r="I3968" s="49">
        <v>661</v>
      </c>
      <c r="J3968" s="49">
        <v>711</v>
      </c>
      <c r="K3968" s="49">
        <v>842</v>
      </c>
      <c r="L3968" s="49">
        <v>854</v>
      </c>
      <c r="M3968" s="49">
        <v>985</v>
      </c>
      <c r="N3968" s="49">
        <v>1090</v>
      </c>
      <c r="O3968" s="49">
        <v>1280</v>
      </c>
      <c r="P3968" s="49">
        <v>1430</v>
      </c>
      <c r="Q3968" s="49">
        <v>1710</v>
      </c>
      <c r="R3968" s="49">
        <v>1770</v>
      </c>
      <c r="S3968" s="49">
        <v>1970</v>
      </c>
      <c r="T3968" s="49">
        <v>2160</v>
      </c>
      <c r="U3968" s="49">
        <v>2340</v>
      </c>
      <c r="V3968" s="49">
        <v>2340</v>
      </c>
    </row>
    <row r="3969" spans="1:22" ht="15.75" customHeight="1">
      <c r="A3969" s="139" t="s">
        <v>793</v>
      </c>
      <c r="B3969" s="139" t="s">
        <v>410</v>
      </c>
      <c r="C3969" s="139" t="s">
        <v>779</v>
      </c>
      <c r="D3969" s="139" t="s">
        <v>633</v>
      </c>
      <c r="E3969" s="139" t="s">
        <v>754</v>
      </c>
      <c r="F3969" s="49">
        <v>220</v>
      </c>
      <c r="G3969" s="49">
        <v>206</v>
      </c>
      <c r="H3969" s="49">
        <v>229</v>
      </c>
      <c r="I3969" s="49">
        <v>325</v>
      </c>
      <c r="J3969" s="49">
        <v>369</v>
      </c>
      <c r="K3969" s="49">
        <v>410</v>
      </c>
      <c r="L3969" s="49">
        <v>443</v>
      </c>
      <c r="M3969" s="49">
        <v>506</v>
      </c>
      <c r="N3969" s="49">
        <v>502</v>
      </c>
      <c r="O3969" s="49">
        <v>241</v>
      </c>
      <c r="P3969" s="49">
        <v>311</v>
      </c>
      <c r="Q3969" s="49">
        <v>412</v>
      </c>
      <c r="R3969" s="49">
        <v>495</v>
      </c>
      <c r="S3969" s="49">
        <v>660</v>
      </c>
      <c r="T3969" s="49">
        <v>674</v>
      </c>
      <c r="U3969" s="49">
        <v>583</v>
      </c>
      <c r="V3969" s="49">
        <v>583</v>
      </c>
    </row>
    <row r="3970" spans="1:22" ht="15.75" customHeight="1">
      <c r="A3970" s="139" t="s">
        <v>793</v>
      </c>
      <c r="B3970" s="139" t="s">
        <v>286</v>
      </c>
      <c r="C3970" s="139" t="s">
        <v>779</v>
      </c>
      <c r="D3970" s="139" t="s">
        <v>633</v>
      </c>
      <c r="E3970" s="139" t="s">
        <v>754</v>
      </c>
      <c r="F3970" s="49">
        <v>53.7</v>
      </c>
      <c r="G3970" s="49">
        <v>50.9</v>
      </c>
      <c r="H3970" s="49">
        <v>48.1</v>
      </c>
      <c r="I3970" s="49">
        <v>45.3</v>
      </c>
      <c r="J3970" s="49">
        <v>42.4</v>
      </c>
      <c r="K3970" s="49">
        <v>39.6</v>
      </c>
      <c r="L3970" s="49">
        <v>36.799999999999997</v>
      </c>
      <c r="M3970" s="49">
        <v>34</v>
      </c>
      <c r="N3970" s="49">
        <v>295</v>
      </c>
      <c r="O3970" s="49">
        <v>356</v>
      </c>
      <c r="P3970" s="49">
        <v>300</v>
      </c>
      <c r="Q3970" s="49">
        <v>342</v>
      </c>
      <c r="R3970" s="49">
        <v>369</v>
      </c>
      <c r="S3970" s="49">
        <v>405</v>
      </c>
      <c r="T3970" s="49">
        <v>533</v>
      </c>
      <c r="U3970" s="49">
        <v>571</v>
      </c>
      <c r="V3970" s="49">
        <v>571</v>
      </c>
    </row>
    <row r="3971" spans="1:22" ht="15.75" customHeight="1">
      <c r="A3971" s="139" t="s">
        <v>793</v>
      </c>
      <c r="B3971" s="139" t="s">
        <v>405</v>
      </c>
      <c r="C3971" s="139" t="s">
        <v>779</v>
      </c>
      <c r="D3971" s="139" t="s">
        <v>633</v>
      </c>
      <c r="E3971" s="139" t="s">
        <v>754</v>
      </c>
      <c r="F3971" s="49">
        <v>4.2199999999999998E-3</v>
      </c>
      <c r="G3971" s="49">
        <v>4.2900000000000004E-3</v>
      </c>
      <c r="H3971" s="49">
        <v>4.3699999999999998E-3</v>
      </c>
      <c r="I3971" s="49">
        <v>4.4400000000000004E-3</v>
      </c>
      <c r="J3971" s="49">
        <v>4.5300000000000002E-3</v>
      </c>
      <c r="K3971" s="49">
        <v>4.62E-3</v>
      </c>
      <c r="L3971" s="49">
        <v>4.7099999999999998E-3</v>
      </c>
      <c r="M3971" s="49">
        <v>4.8199999999999996E-3</v>
      </c>
      <c r="N3971" s="49">
        <v>4.9199999999999999E-3</v>
      </c>
      <c r="O3971" s="49">
        <v>5.0299999999999997E-3</v>
      </c>
      <c r="P3971" s="49">
        <v>5.13E-3</v>
      </c>
      <c r="Q3971" s="49">
        <v>5.2300000000000003E-3</v>
      </c>
      <c r="R3971" s="49">
        <v>5.3299999999999997E-3</v>
      </c>
      <c r="S3971" s="49">
        <v>5.3800000000000002E-3</v>
      </c>
      <c r="T3971" s="49">
        <v>5.47E-3</v>
      </c>
      <c r="U3971" s="49">
        <v>5.5599999999999998E-3</v>
      </c>
      <c r="V3971" s="49">
        <v>5.6499999999999996E-3</v>
      </c>
    </row>
    <row r="3972" spans="1:22" ht="15.75" customHeight="1">
      <c r="A3972" s="139" t="s">
        <v>793</v>
      </c>
      <c r="B3972" s="139" t="s">
        <v>514</v>
      </c>
      <c r="C3972" s="139" t="s">
        <v>779</v>
      </c>
      <c r="D3972" s="139" t="s">
        <v>633</v>
      </c>
      <c r="E3972" s="139" t="s">
        <v>754</v>
      </c>
      <c r="F3972" s="49">
        <v>2.2799999999999999E-3</v>
      </c>
      <c r="G3972" s="49">
        <v>2.31E-3</v>
      </c>
      <c r="H3972" s="49">
        <v>2.3500000000000001E-3</v>
      </c>
      <c r="I3972" s="49">
        <v>2.3800000000000002E-3</v>
      </c>
      <c r="J3972" s="49">
        <v>2.4199999999999998E-3</v>
      </c>
      <c r="K3972" s="49">
        <v>2.4599999999999999E-3</v>
      </c>
      <c r="L3972" s="49">
        <v>2.49E-3</v>
      </c>
      <c r="M3972" s="49">
        <v>2.5200000000000001E-3</v>
      </c>
      <c r="N3972" s="49">
        <v>2.5500000000000002E-3</v>
      </c>
      <c r="O3972" s="49">
        <v>2.5899999999999999E-3</v>
      </c>
      <c r="P3972" s="49">
        <v>2.6199999999999999E-3</v>
      </c>
      <c r="Q3972" s="49">
        <v>2.65E-3</v>
      </c>
      <c r="R3972" s="49">
        <v>2.6800000000000001E-3</v>
      </c>
      <c r="S3972" s="49">
        <v>2.7200000000000002E-3</v>
      </c>
      <c r="T3972" s="49">
        <v>2.7499999999999998E-3</v>
      </c>
      <c r="U3972" s="49">
        <v>2.7899999999999999E-3</v>
      </c>
      <c r="V3972" s="49">
        <v>2.82E-3</v>
      </c>
    </row>
    <row r="3973" spans="1:22" ht="15.75" customHeight="1">
      <c r="A3973" s="139" t="s">
        <v>793</v>
      </c>
      <c r="B3973" s="139" t="s">
        <v>548</v>
      </c>
      <c r="C3973" s="139" t="s">
        <v>779</v>
      </c>
      <c r="D3973" s="139" t="s">
        <v>633</v>
      </c>
      <c r="E3973" s="139" t="s">
        <v>754</v>
      </c>
      <c r="F3973" s="49">
        <v>23800</v>
      </c>
      <c r="G3973" s="49">
        <v>24700</v>
      </c>
      <c r="H3973" s="49">
        <v>26000</v>
      </c>
      <c r="I3973" s="49">
        <v>26800</v>
      </c>
      <c r="J3973" s="49">
        <v>25100</v>
      </c>
      <c r="K3973" s="49">
        <v>22400</v>
      </c>
      <c r="L3973" s="49">
        <v>22200</v>
      </c>
      <c r="M3973" s="49">
        <v>24100</v>
      </c>
      <c r="N3973" s="49">
        <v>24300</v>
      </c>
      <c r="O3973" s="49">
        <v>23300</v>
      </c>
      <c r="P3973" s="49">
        <v>23300</v>
      </c>
      <c r="Q3973" s="49">
        <v>23600</v>
      </c>
      <c r="R3973" s="49">
        <v>23500</v>
      </c>
      <c r="S3973" s="49">
        <v>23100</v>
      </c>
      <c r="T3973" s="49">
        <v>23300</v>
      </c>
      <c r="U3973" s="49">
        <v>24500</v>
      </c>
      <c r="V3973" s="49">
        <v>25600</v>
      </c>
    </row>
    <row r="3974" spans="1:22" ht="15.75" customHeight="1">
      <c r="A3974" s="139" t="s">
        <v>793</v>
      </c>
      <c r="B3974" s="139" t="s">
        <v>408</v>
      </c>
      <c r="C3974" s="139" t="s">
        <v>779</v>
      </c>
      <c r="D3974" s="139" t="s">
        <v>633</v>
      </c>
      <c r="E3974" s="139" t="s">
        <v>754</v>
      </c>
      <c r="F3974" s="49">
        <v>458</v>
      </c>
      <c r="G3974" s="49">
        <v>348</v>
      </c>
      <c r="H3974" s="49">
        <v>587</v>
      </c>
      <c r="I3974" s="49">
        <v>677</v>
      </c>
      <c r="J3974" s="49">
        <v>937</v>
      </c>
      <c r="K3974" s="49">
        <v>748</v>
      </c>
      <c r="L3974" s="49">
        <v>776</v>
      </c>
      <c r="M3974" s="49">
        <v>796</v>
      </c>
      <c r="N3974" s="49">
        <v>932</v>
      </c>
      <c r="O3974" s="49">
        <v>719</v>
      </c>
      <c r="P3974" s="49">
        <v>717</v>
      </c>
      <c r="Q3974" s="49">
        <v>796</v>
      </c>
      <c r="R3974" s="49">
        <v>834</v>
      </c>
      <c r="S3974" s="49">
        <v>1040</v>
      </c>
      <c r="T3974" s="49">
        <v>1330</v>
      </c>
      <c r="U3974" s="49">
        <v>1470</v>
      </c>
      <c r="V3974" s="49">
        <v>1470</v>
      </c>
    </row>
    <row r="3975" spans="1:22" ht="15.75" customHeight="1">
      <c r="A3975" s="139" t="s">
        <v>793</v>
      </c>
      <c r="B3975" s="139" t="s">
        <v>412</v>
      </c>
      <c r="C3975" s="139" t="s">
        <v>779</v>
      </c>
      <c r="D3975" s="139" t="s">
        <v>633</v>
      </c>
      <c r="E3975" s="139" t="s">
        <v>754</v>
      </c>
      <c r="F3975" s="49">
        <v>38.5</v>
      </c>
      <c r="G3975" s="49">
        <v>38.4</v>
      </c>
      <c r="H3975" s="49">
        <v>96.9</v>
      </c>
      <c r="I3975" s="49">
        <v>99.4</v>
      </c>
      <c r="J3975" s="49">
        <v>99</v>
      </c>
      <c r="K3975" s="49">
        <v>98.6</v>
      </c>
      <c r="L3975" s="49">
        <v>155</v>
      </c>
      <c r="M3975" s="49">
        <v>153</v>
      </c>
      <c r="N3975" s="49">
        <v>152</v>
      </c>
      <c r="O3975" s="49">
        <v>382</v>
      </c>
      <c r="P3975" s="49">
        <v>457</v>
      </c>
      <c r="Q3975" s="49">
        <v>492</v>
      </c>
      <c r="R3975" s="49">
        <v>566</v>
      </c>
      <c r="S3975" s="49">
        <v>573</v>
      </c>
      <c r="T3975" s="49">
        <v>915</v>
      </c>
      <c r="U3975" s="49">
        <v>963</v>
      </c>
      <c r="V3975" s="49">
        <v>963</v>
      </c>
    </row>
    <row r="3976" spans="1:22" ht="15.75" customHeight="1">
      <c r="A3976" s="139" t="s">
        <v>793</v>
      </c>
      <c r="B3976" s="139" t="s">
        <v>416</v>
      </c>
      <c r="C3976" s="139" t="s">
        <v>779</v>
      </c>
      <c r="D3976" s="139" t="s">
        <v>633</v>
      </c>
      <c r="E3976" s="139" t="s">
        <v>754</v>
      </c>
      <c r="F3976" s="49">
        <v>1630</v>
      </c>
      <c r="G3976" s="49">
        <v>1690</v>
      </c>
      <c r="H3976" s="49">
        <v>1680</v>
      </c>
      <c r="I3976" s="49">
        <v>2300</v>
      </c>
      <c r="J3976" s="49">
        <v>2610</v>
      </c>
      <c r="K3976" s="49">
        <v>2750</v>
      </c>
      <c r="L3976" s="49">
        <v>2010</v>
      </c>
      <c r="M3976" s="49">
        <v>2270</v>
      </c>
      <c r="N3976" s="49">
        <v>2330</v>
      </c>
      <c r="O3976" s="49">
        <v>2560</v>
      </c>
      <c r="P3976" s="49">
        <v>2590</v>
      </c>
      <c r="Q3976" s="49">
        <v>2580</v>
      </c>
      <c r="R3976" s="49">
        <v>2400</v>
      </c>
      <c r="S3976" s="49">
        <v>2540</v>
      </c>
      <c r="T3976" s="49">
        <v>2400</v>
      </c>
      <c r="U3976" s="49">
        <v>2230</v>
      </c>
      <c r="V3976" s="49">
        <v>2230</v>
      </c>
    </row>
    <row r="3977" spans="1:22" ht="15.75" customHeight="1">
      <c r="A3977" s="139" t="s">
        <v>793</v>
      </c>
      <c r="B3977" s="139" t="s">
        <v>420</v>
      </c>
      <c r="C3977" s="139" t="s">
        <v>779</v>
      </c>
      <c r="D3977" s="139" t="s">
        <v>633</v>
      </c>
      <c r="E3977" s="139" t="s">
        <v>754</v>
      </c>
      <c r="F3977" s="49">
        <v>29.7</v>
      </c>
      <c r="G3977" s="49">
        <v>26.6</v>
      </c>
      <c r="H3977" s="49">
        <v>20.6</v>
      </c>
      <c r="I3977" s="49">
        <v>8.81</v>
      </c>
      <c r="J3977" s="49">
        <v>46.8</v>
      </c>
      <c r="K3977" s="49">
        <v>58.3</v>
      </c>
      <c r="L3977" s="49">
        <v>60.6</v>
      </c>
      <c r="M3977" s="49">
        <v>59.8</v>
      </c>
      <c r="N3977" s="49">
        <v>36.799999999999997</v>
      </c>
      <c r="O3977" s="49">
        <v>28.3</v>
      </c>
      <c r="P3977" s="49">
        <v>28.4</v>
      </c>
      <c r="Q3977" s="49">
        <v>30.9</v>
      </c>
      <c r="R3977" s="49">
        <v>47.8</v>
      </c>
      <c r="S3977" s="49">
        <v>74.400000000000006</v>
      </c>
      <c r="T3977" s="49">
        <v>114</v>
      </c>
      <c r="U3977" s="49">
        <v>115</v>
      </c>
      <c r="V3977" s="49">
        <v>115</v>
      </c>
    </row>
    <row r="3978" spans="1:22" ht="15.75" customHeight="1">
      <c r="A3978" s="139" t="s">
        <v>793</v>
      </c>
      <c r="B3978" s="139" t="s">
        <v>422</v>
      </c>
      <c r="C3978" s="139" t="s">
        <v>779</v>
      </c>
      <c r="D3978" s="139" t="s">
        <v>633</v>
      </c>
      <c r="E3978" s="139" t="s">
        <v>754</v>
      </c>
      <c r="F3978" s="49">
        <v>1210</v>
      </c>
      <c r="G3978" s="49">
        <v>1210</v>
      </c>
      <c r="H3978" s="49">
        <v>1320</v>
      </c>
      <c r="I3978" s="49">
        <v>1400</v>
      </c>
      <c r="J3978" s="49">
        <v>1430</v>
      </c>
      <c r="K3978" s="49">
        <v>1430</v>
      </c>
      <c r="L3978" s="49">
        <v>2080</v>
      </c>
      <c r="M3978" s="49">
        <v>2020</v>
      </c>
      <c r="N3978" s="49">
        <v>2120</v>
      </c>
      <c r="O3978" s="49">
        <v>2500</v>
      </c>
      <c r="P3978" s="49">
        <v>2700</v>
      </c>
      <c r="Q3978" s="49">
        <v>1340</v>
      </c>
      <c r="R3978" s="49">
        <v>765</v>
      </c>
      <c r="S3978" s="49">
        <v>778</v>
      </c>
      <c r="T3978" s="49">
        <v>775</v>
      </c>
      <c r="U3978" s="49">
        <v>634</v>
      </c>
      <c r="V3978" s="49">
        <v>634</v>
      </c>
    </row>
    <row r="3979" spans="1:22" ht="15.75" customHeight="1">
      <c r="A3979" s="139" t="s">
        <v>793</v>
      </c>
      <c r="B3979" s="139" t="s">
        <v>516</v>
      </c>
      <c r="C3979" s="139" t="s">
        <v>779</v>
      </c>
      <c r="D3979" s="139" t="s">
        <v>633</v>
      </c>
      <c r="E3979" s="139" t="s">
        <v>754</v>
      </c>
      <c r="F3979" s="49">
        <v>7.8499999999999993E-3</v>
      </c>
      <c r="G3979" s="49">
        <v>7.9299999999999995E-3</v>
      </c>
      <c r="H3979" s="49">
        <v>8.0099999999999998E-3</v>
      </c>
      <c r="I3979" s="49">
        <v>8.09E-3</v>
      </c>
      <c r="J3979" s="49">
        <v>8.1700000000000002E-3</v>
      </c>
      <c r="K3979" s="49">
        <v>8.2699999999999996E-3</v>
      </c>
      <c r="L3979" s="49">
        <v>8.3800000000000003E-3</v>
      </c>
      <c r="M3979" s="49">
        <v>8.5100000000000002E-3</v>
      </c>
      <c r="N3979" s="49">
        <v>8.6400000000000001E-3</v>
      </c>
      <c r="O3979" s="49">
        <v>8.7600000000000004E-3</v>
      </c>
      <c r="P3979" s="49">
        <v>8.8699999999999994E-3</v>
      </c>
      <c r="Q3979" s="49">
        <v>8.9599999999999992E-3</v>
      </c>
      <c r="R3979" s="49">
        <v>9.0399999999999994E-3</v>
      </c>
      <c r="S3979" s="49">
        <v>9.1400000000000006E-3</v>
      </c>
      <c r="T3979" s="49">
        <v>9.2399999999999999E-3</v>
      </c>
      <c r="U3979" s="49">
        <v>9.3399999999999993E-3</v>
      </c>
      <c r="V3979" s="49">
        <v>9.4400000000000005E-3</v>
      </c>
    </row>
    <row r="3980" spans="1:22" ht="15.75" customHeight="1">
      <c r="A3980" s="139" t="s">
        <v>793</v>
      </c>
      <c r="B3980" s="139" t="s">
        <v>765</v>
      </c>
      <c r="C3980" s="139" t="s">
        <v>779</v>
      </c>
      <c r="D3980" s="139" t="s">
        <v>633</v>
      </c>
      <c r="E3980" s="139" t="s">
        <v>754</v>
      </c>
      <c r="F3980" s="49">
        <v>5240</v>
      </c>
      <c r="G3980" s="49">
        <v>6200</v>
      </c>
      <c r="H3980" s="49">
        <v>6680</v>
      </c>
      <c r="I3980" s="49">
        <v>7400</v>
      </c>
      <c r="J3980" s="49">
        <v>7890</v>
      </c>
      <c r="K3980" s="49">
        <v>8480</v>
      </c>
      <c r="L3980" s="49">
        <v>9140</v>
      </c>
      <c r="M3980" s="49">
        <v>9420</v>
      </c>
      <c r="N3980" s="49">
        <v>12000</v>
      </c>
      <c r="O3980" s="49">
        <v>13800</v>
      </c>
      <c r="P3980" s="49">
        <v>15700</v>
      </c>
      <c r="Q3980" s="49">
        <v>17600</v>
      </c>
      <c r="R3980" s="49">
        <v>20100</v>
      </c>
      <c r="S3980" s="49">
        <v>22400</v>
      </c>
      <c r="T3980" s="49">
        <v>23700</v>
      </c>
      <c r="U3980" s="49">
        <v>25200</v>
      </c>
      <c r="V3980" s="49">
        <v>25200</v>
      </c>
    </row>
    <row r="3981" spans="1:22" ht="15.75" customHeight="1">
      <c r="A3981" s="139" t="s">
        <v>793</v>
      </c>
      <c r="B3981" s="139" t="s">
        <v>424</v>
      </c>
      <c r="C3981" s="139" t="s">
        <v>779</v>
      </c>
      <c r="D3981" s="139" t="s">
        <v>633</v>
      </c>
      <c r="E3981" s="139" t="s">
        <v>754</v>
      </c>
      <c r="F3981" s="49">
        <v>9.98</v>
      </c>
      <c r="G3981" s="49">
        <v>10.1</v>
      </c>
      <c r="H3981" s="49">
        <v>9.73</v>
      </c>
      <c r="I3981" s="49">
        <v>9.5299999999999994</v>
      </c>
      <c r="J3981" s="49">
        <v>10.4</v>
      </c>
      <c r="K3981" s="49">
        <v>10.9</v>
      </c>
      <c r="L3981" s="49">
        <v>10.9</v>
      </c>
      <c r="M3981" s="49">
        <v>10.8</v>
      </c>
      <c r="N3981" s="49">
        <v>10.4</v>
      </c>
      <c r="O3981" s="49">
        <v>9.9600000000000009</v>
      </c>
      <c r="P3981" s="49">
        <v>10.7</v>
      </c>
      <c r="Q3981" s="49">
        <v>10.4</v>
      </c>
      <c r="R3981" s="49">
        <v>9.89</v>
      </c>
      <c r="S3981" s="49">
        <v>10.7</v>
      </c>
      <c r="T3981" s="49">
        <v>10.7</v>
      </c>
      <c r="U3981" s="49">
        <v>10.8</v>
      </c>
      <c r="V3981" s="49">
        <v>10.9</v>
      </c>
    </row>
    <row r="3982" spans="1:22" ht="15.75" customHeight="1">
      <c r="A3982" s="139" t="s">
        <v>793</v>
      </c>
      <c r="B3982" s="139" t="s">
        <v>554</v>
      </c>
      <c r="C3982" s="139" t="s">
        <v>779</v>
      </c>
      <c r="D3982" s="139" t="s">
        <v>633</v>
      </c>
      <c r="E3982" s="139" t="s">
        <v>754</v>
      </c>
      <c r="F3982" s="49">
        <v>406</v>
      </c>
      <c r="G3982" s="49">
        <v>445</v>
      </c>
      <c r="H3982" s="49">
        <v>405</v>
      </c>
      <c r="I3982" s="49">
        <v>462</v>
      </c>
      <c r="J3982" s="49">
        <v>553</v>
      </c>
      <c r="K3982" s="49">
        <v>591</v>
      </c>
      <c r="L3982" s="49">
        <v>626</v>
      </c>
      <c r="M3982" s="49">
        <v>654</v>
      </c>
      <c r="N3982" s="49">
        <v>688</v>
      </c>
      <c r="O3982" s="49">
        <v>724</v>
      </c>
      <c r="P3982" s="49">
        <v>662</v>
      </c>
      <c r="Q3982" s="49">
        <v>751</v>
      </c>
      <c r="R3982" s="49">
        <v>757</v>
      </c>
      <c r="S3982" s="49">
        <v>737</v>
      </c>
      <c r="T3982" s="49">
        <v>718</v>
      </c>
      <c r="U3982" s="49">
        <v>871</v>
      </c>
      <c r="V3982" s="49">
        <v>871</v>
      </c>
    </row>
    <row r="3983" spans="1:22" ht="15.75" customHeight="1">
      <c r="A3983" s="139" t="s">
        <v>793</v>
      </c>
      <c r="B3983" s="139" t="s">
        <v>418</v>
      </c>
      <c r="C3983" s="139" t="s">
        <v>779</v>
      </c>
      <c r="D3983" s="139" t="s">
        <v>633</v>
      </c>
      <c r="E3983" s="139" t="s">
        <v>754</v>
      </c>
      <c r="F3983" s="49">
        <v>9.2799999999999994E-2</v>
      </c>
      <c r="G3983" s="49">
        <v>9.3600000000000003E-2</v>
      </c>
      <c r="H3983" s="49">
        <v>9.4299999999999995E-2</v>
      </c>
      <c r="I3983" s="49">
        <v>9.4899999999999998E-2</v>
      </c>
      <c r="J3983" s="49">
        <v>9.5600000000000004E-2</v>
      </c>
      <c r="K3983" s="49">
        <v>9.6299999999999997E-2</v>
      </c>
      <c r="L3983" s="49">
        <v>9.7000000000000003E-2</v>
      </c>
      <c r="M3983" s="49">
        <v>9.7799999999999998E-2</v>
      </c>
      <c r="N3983" s="49">
        <v>9.8599999999999993E-2</v>
      </c>
      <c r="O3983" s="49">
        <v>9.9500000000000005E-2</v>
      </c>
      <c r="P3983" s="49">
        <v>0.10100000000000001</v>
      </c>
      <c r="Q3983" s="49">
        <v>0.10199999999999999</v>
      </c>
      <c r="R3983" s="49">
        <v>0.10299999999999999</v>
      </c>
      <c r="S3983" s="49">
        <v>0.10299999999999999</v>
      </c>
      <c r="T3983" s="49">
        <v>0.104</v>
      </c>
      <c r="U3983" s="49">
        <v>0.105</v>
      </c>
      <c r="V3983" s="49">
        <v>0.106</v>
      </c>
    </row>
    <row r="3984" spans="1:22" ht="15.75" customHeight="1">
      <c r="A3984" s="139" t="s">
        <v>793</v>
      </c>
      <c r="B3984" s="139" t="s">
        <v>426</v>
      </c>
      <c r="C3984" s="139" t="s">
        <v>779</v>
      </c>
      <c r="D3984" s="139" t="s">
        <v>633</v>
      </c>
      <c r="E3984" s="139" t="s">
        <v>754</v>
      </c>
      <c r="F3984" s="49">
        <v>293</v>
      </c>
      <c r="G3984" s="49">
        <v>283</v>
      </c>
      <c r="H3984" s="49">
        <v>290</v>
      </c>
      <c r="I3984" s="49">
        <v>292</v>
      </c>
      <c r="J3984" s="49">
        <v>351</v>
      </c>
      <c r="K3984" s="49">
        <v>383</v>
      </c>
      <c r="L3984" s="49">
        <v>515</v>
      </c>
      <c r="M3984" s="49">
        <v>524</v>
      </c>
      <c r="N3984" s="49">
        <v>454</v>
      </c>
      <c r="O3984" s="49">
        <v>284</v>
      </c>
      <c r="P3984" s="49">
        <v>289</v>
      </c>
      <c r="Q3984" s="49">
        <v>320</v>
      </c>
      <c r="R3984" s="49">
        <v>395</v>
      </c>
      <c r="S3984" s="49">
        <v>461</v>
      </c>
      <c r="T3984" s="49">
        <v>401</v>
      </c>
      <c r="U3984" s="49">
        <v>518</v>
      </c>
      <c r="V3984" s="49">
        <v>452</v>
      </c>
    </row>
    <row r="3985" spans="1:22" ht="15.75" customHeight="1">
      <c r="A3985" s="139" t="s">
        <v>793</v>
      </c>
      <c r="B3985" s="139" t="s">
        <v>428</v>
      </c>
      <c r="C3985" s="139" t="s">
        <v>779</v>
      </c>
      <c r="D3985" s="139" t="s">
        <v>633</v>
      </c>
      <c r="E3985" s="139" t="s">
        <v>754</v>
      </c>
      <c r="F3985" s="49">
        <v>519</v>
      </c>
      <c r="G3985" s="49">
        <v>453</v>
      </c>
      <c r="H3985" s="49">
        <v>468</v>
      </c>
      <c r="I3985" s="49">
        <v>411</v>
      </c>
      <c r="J3985" s="49">
        <v>452</v>
      </c>
      <c r="K3985" s="49">
        <v>443</v>
      </c>
      <c r="L3985" s="49">
        <v>439</v>
      </c>
      <c r="M3985" s="49">
        <v>433</v>
      </c>
      <c r="N3985" s="49">
        <v>404</v>
      </c>
      <c r="O3985" s="49">
        <v>378</v>
      </c>
      <c r="P3985" s="49">
        <v>391</v>
      </c>
      <c r="Q3985" s="49">
        <v>411</v>
      </c>
      <c r="R3985" s="49">
        <v>375</v>
      </c>
      <c r="S3985" s="49">
        <v>365</v>
      </c>
      <c r="T3985" s="49">
        <v>360</v>
      </c>
      <c r="U3985" s="49">
        <v>329</v>
      </c>
      <c r="V3985" s="49">
        <v>355</v>
      </c>
    </row>
    <row r="3986" spans="1:22" ht="15.75" customHeight="1">
      <c r="A3986" s="139" t="s">
        <v>793</v>
      </c>
      <c r="B3986" s="139" t="s">
        <v>414</v>
      </c>
      <c r="C3986" s="139" t="s">
        <v>779</v>
      </c>
      <c r="D3986" s="139" t="s">
        <v>633</v>
      </c>
      <c r="E3986" s="139" t="s">
        <v>754</v>
      </c>
      <c r="F3986" s="49">
        <v>88.4</v>
      </c>
      <c r="G3986" s="49">
        <v>110</v>
      </c>
      <c r="H3986" s="49">
        <v>117</v>
      </c>
      <c r="I3986" s="49">
        <v>129</v>
      </c>
      <c r="J3986" s="49">
        <v>137</v>
      </c>
      <c r="K3986" s="49">
        <v>134</v>
      </c>
      <c r="L3986" s="49">
        <v>169</v>
      </c>
      <c r="M3986" s="49">
        <v>171</v>
      </c>
      <c r="N3986" s="49">
        <v>168</v>
      </c>
      <c r="O3986" s="49">
        <v>178</v>
      </c>
      <c r="P3986" s="49">
        <v>431</v>
      </c>
      <c r="Q3986" s="49">
        <v>557</v>
      </c>
      <c r="R3986" s="49">
        <v>575</v>
      </c>
      <c r="S3986" s="49">
        <v>540</v>
      </c>
      <c r="T3986" s="49">
        <v>559</v>
      </c>
      <c r="U3986" s="49">
        <v>470</v>
      </c>
      <c r="V3986" s="49">
        <v>346</v>
      </c>
    </row>
    <row r="3987" spans="1:22" ht="15.75" customHeight="1">
      <c r="A3987" s="139" t="s">
        <v>793</v>
      </c>
      <c r="B3987" s="139" t="s">
        <v>766</v>
      </c>
      <c r="C3987" s="139" t="s">
        <v>779</v>
      </c>
      <c r="D3987" s="139" t="s">
        <v>633</v>
      </c>
      <c r="E3987" s="139" t="s">
        <v>754</v>
      </c>
      <c r="F3987" s="49">
        <v>2.1600000000000001E-2</v>
      </c>
      <c r="G3987" s="49">
        <v>2.1899999999999999E-2</v>
      </c>
      <c r="H3987" s="49">
        <v>2.2200000000000001E-2</v>
      </c>
      <c r="I3987" s="49">
        <v>2.2499999999999999E-2</v>
      </c>
      <c r="J3987" s="49">
        <v>2.29E-2</v>
      </c>
      <c r="K3987" s="49">
        <v>2.3400000000000001E-2</v>
      </c>
      <c r="L3987" s="49">
        <v>2.4E-2</v>
      </c>
      <c r="M3987" s="49">
        <v>2.47E-2</v>
      </c>
      <c r="N3987" s="49">
        <v>2.5399999999999999E-2</v>
      </c>
      <c r="O3987" s="49">
        <v>2.6100000000000002E-2</v>
      </c>
      <c r="P3987" s="49">
        <v>2.6700000000000002E-2</v>
      </c>
      <c r="Q3987" s="49">
        <v>2.7300000000000001E-2</v>
      </c>
      <c r="R3987" s="49">
        <v>2.7900000000000001E-2</v>
      </c>
      <c r="S3987" s="49">
        <v>2.8000000000000001E-2</v>
      </c>
      <c r="T3987" s="49">
        <v>2.8500000000000001E-2</v>
      </c>
      <c r="U3987" s="49">
        <v>2.9000000000000001E-2</v>
      </c>
      <c r="V3987" s="49">
        <v>2.9499999999999998E-2</v>
      </c>
    </row>
    <row r="3988" spans="1:22" ht="15.75" customHeight="1">
      <c r="A3988" s="139" t="s">
        <v>793</v>
      </c>
      <c r="B3988" s="139" t="s">
        <v>462</v>
      </c>
      <c r="C3988" s="139" t="s">
        <v>779</v>
      </c>
      <c r="D3988" s="139" t="s">
        <v>633</v>
      </c>
      <c r="E3988" s="139" t="s">
        <v>754</v>
      </c>
      <c r="F3988" s="49">
        <v>3740</v>
      </c>
      <c r="G3988" s="49">
        <v>4720</v>
      </c>
      <c r="H3988" s="49">
        <v>4930</v>
      </c>
      <c r="I3988" s="49">
        <v>5150</v>
      </c>
      <c r="J3988" s="49">
        <v>5570</v>
      </c>
      <c r="K3988" s="49">
        <v>5270</v>
      </c>
      <c r="L3988" s="49">
        <v>5660</v>
      </c>
      <c r="M3988" s="49">
        <v>6380</v>
      </c>
      <c r="N3988" s="49">
        <v>7000</v>
      </c>
      <c r="O3988" s="49">
        <v>7390</v>
      </c>
      <c r="P3988" s="49">
        <v>7260</v>
      </c>
      <c r="Q3988" s="49">
        <v>7040</v>
      </c>
      <c r="R3988" s="49">
        <v>7910</v>
      </c>
      <c r="S3988" s="49">
        <v>8200</v>
      </c>
      <c r="T3988" s="49">
        <v>7640</v>
      </c>
      <c r="U3988" s="49">
        <v>7780</v>
      </c>
      <c r="V3988" s="49">
        <v>7780</v>
      </c>
    </row>
    <row r="3989" spans="1:22" ht="15.75" customHeight="1">
      <c r="A3989" s="139" t="s">
        <v>793</v>
      </c>
      <c r="B3989" s="139" t="s">
        <v>456</v>
      </c>
      <c r="C3989" s="139" t="s">
        <v>779</v>
      </c>
      <c r="D3989" s="139" t="s">
        <v>633</v>
      </c>
      <c r="E3989" s="139" t="s">
        <v>754</v>
      </c>
      <c r="F3989" s="49">
        <v>7.03</v>
      </c>
      <c r="G3989" s="49">
        <v>6.74</v>
      </c>
      <c r="H3989" s="49">
        <v>7.02</v>
      </c>
      <c r="I3989" s="49">
        <v>7.02</v>
      </c>
      <c r="J3989" s="49">
        <v>7.31</v>
      </c>
      <c r="K3989" s="49">
        <v>7.27</v>
      </c>
      <c r="L3989" s="49">
        <v>7.8</v>
      </c>
      <c r="M3989" s="49">
        <v>7.95</v>
      </c>
      <c r="N3989" s="49">
        <v>7.54</v>
      </c>
      <c r="O3989" s="49">
        <v>6.56</v>
      </c>
      <c r="P3989" s="49">
        <v>6.98</v>
      </c>
      <c r="Q3989" s="49">
        <v>7.14</v>
      </c>
      <c r="R3989" s="49">
        <v>6.41</v>
      </c>
      <c r="S3989" s="49">
        <v>7.12</v>
      </c>
      <c r="T3989" s="49">
        <v>7.13</v>
      </c>
      <c r="U3989" s="49">
        <v>7.13</v>
      </c>
      <c r="V3989" s="49">
        <v>7.13</v>
      </c>
    </row>
    <row r="3990" spans="1:22" ht="15.75" customHeight="1">
      <c r="A3990" s="139" t="s">
        <v>793</v>
      </c>
      <c r="B3990" s="139" t="s">
        <v>454</v>
      </c>
      <c r="C3990" s="139" t="s">
        <v>779</v>
      </c>
      <c r="D3990" s="139" t="s">
        <v>633</v>
      </c>
      <c r="E3990" s="139" t="s">
        <v>754</v>
      </c>
      <c r="F3990" s="49">
        <v>173</v>
      </c>
      <c r="G3990" s="49">
        <v>174</v>
      </c>
      <c r="H3990" s="49">
        <v>219</v>
      </c>
      <c r="I3990" s="49">
        <v>246</v>
      </c>
      <c r="J3990" s="49">
        <v>283</v>
      </c>
      <c r="K3990" s="49">
        <v>365</v>
      </c>
      <c r="L3990" s="49">
        <v>457</v>
      </c>
      <c r="M3990" s="49">
        <v>703</v>
      </c>
      <c r="N3990" s="49">
        <v>790</v>
      </c>
      <c r="O3990" s="49">
        <v>341</v>
      </c>
      <c r="P3990" s="49">
        <v>350</v>
      </c>
      <c r="Q3990" s="49">
        <v>427</v>
      </c>
      <c r="R3990" s="49">
        <v>442</v>
      </c>
      <c r="S3990" s="49">
        <v>477</v>
      </c>
      <c r="T3990" s="49">
        <v>465</v>
      </c>
      <c r="U3990" s="49">
        <v>443</v>
      </c>
      <c r="V3990" s="49">
        <v>474</v>
      </c>
    </row>
    <row r="3991" spans="1:22" ht="15.75" customHeight="1">
      <c r="A3991" s="139" t="s">
        <v>793</v>
      </c>
      <c r="B3991" s="139" t="s">
        <v>432</v>
      </c>
      <c r="C3991" s="139" t="s">
        <v>779</v>
      </c>
      <c r="D3991" s="139" t="s">
        <v>633</v>
      </c>
      <c r="E3991" s="139" t="s">
        <v>754</v>
      </c>
      <c r="F3991" s="49">
        <v>20.8</v>
      </c>
      <c r="G3991" s="49">
        <v>20.7</v>
      </c>
      <c r="H3991" s="49">
        <v>11.8</v>
      </c>
      <c r="I3991" s="49">
        <v>79.3</v>
      </c>
      <c r="J3991" s="49">
        <v>67.3</v>
      </c>
      <c r="K3991" s="49">
        <v>58.3</v>
      </c>
      <c r="L3991" s="49">
        <v>57.7</v>
      </c>
      <c r="M3991" s="49">
        <v>105</v>
      </c>
      <c r="N3991" s="49">
        <v>62.2</v>
      </c>
      <c r="O3991" s="49">
        <v>53.8</v>
      </c>
      <c r="P3991" s="49">
        <v>62.4</v>
      </c>
      <c r="Q3991" s="49">
        <v>75.900000000000006</v>
      </c>
      <c r="R3991" s="49">
        <v>87.1</v>
      </c>
      <c r="S3991" s="49">
        <v>88.7</v>
      </c>
      <c r="T3991" s="49">
        <v>94</v>
      </c>
      <c r="U3991" s="49">
        <v>94</v>
      </c>
      <c r="V3991" s="49">
        <v>94</v>
      </c>
    </row>
    <row r="3992" spans="1:22" ht="15.75" customHeight="1">
      <c r="A3992" s="139" t="s">
        <v>793</v>
      </c>
      <c r="B3992" s="139" t="s">
        <v>438</v>
      </c>
      <c r="C3992" s="139" t="s">
        <v>779</v>
      </c>
      <c r="D3992" s="139" t="s">
        <v>633</v>
      </c>
      <c r="E3992" s="139" t="s">
        <v>754</v>
      </c>
      <c r="F3992" s="49">
        <v>1.4E-2</v>
      </c>
      <c r="G3992" s="49">
        <v>1.43E-2</v>
      </c>
      <c r="H3992" s="49">
        <v>1.4500000000000001E-2</v>
      </c>
      <c r="I3992" s="49">
        <v>1.47E-2</v>
      </c>
      <c r="J3992" s="49">
        <v>1.4999999999999999E-2</v>
      </c>
      <c r="K3992" s="49">
        <v>1.52E-2</v>
      </c>
      <c r="L3992" s="49">
        <v>1.55E-2</v>
      </c>
      <c r="M3992" s="49">
        <v>1.5800000000000002E-2</v>
      </c>
      <c r="N3992" s="49">
        <v>1.61E-2</v>
      </c>
      <c r="O3992" s="49">
        <v>1.6299999999999999E-2</v>
      </c>
      <c r="P3992" s="49">
        <v>1.66E-2</v>
      </c>
      <c r="Q3992" s="49">
        <v>1.6899999999999998E-2</v>
      </c>
      <c r="R3992" s="49">
        <v>1.72E-2</v>
      </c>
      <c r="S3992" s="49">
        <v>1.7399999999999999E-2</v>
      </c>
      <c r="T3992" s="49">
        <v>1.7600000000000001E-2</v>
      </c>
      <c r="U3992" s="49">
        <v>1.7899999999999999E-2</v>
      </c>
      <c r="V3992" s="49">
        <v>1.8200000000000001E-2</v>
      </c>
    </row>
    <row r="3993" spans="1:22" ht="15.75" customHeight="1">
      <c r="A3993" s="139" t="s">
        <v>793</v>
      </c>
      <c r="B3993" s="139" t="s">
        <v>450</v>
      </c>
      <c r="C3993" s="139" t="s">
        <v>779</v>
      </c>
      <c r="D3993" s="139" t="s">
        <v>633</v>
      </c>
      <c r="E3993" s="139" t="s">
        <v>754</v>
      </c>
      <c r="F3993" s="49">
        <v>16400</v>
      </c>
      <c r="G3993" s="49">
        <v>16000</v>
      </c>
      <c r="H3993" s="49">
        <v>16600</v>
      </c>
      <c r="I3993" s="49">
        <v>16700</v>
      </c>
      <c r="J3993" s="49">
        <v>17300</v>
      </c>
      <c r="K3993" s="49">
        <v>18600</v>
      </c>
      <c r="L3993" s="49">
        <v>20100</v>
      </c>
      <c r="M3993" s="49">
        <v>21500</v>
      </c>
      <c r="N3993" s="49">
        <v>21000</v>
      </c>
      <c r="O3993" s="49">
        <v>20300</v>
      </c>
      <c r="P3993" s="49">
        <v>19400</v>
      </c>
      <c r="Q3993" s="49">
        <v>20100</v>
      </c>
      <c r="R3993" s="49">
        <v>20800</v>
      </c>
      <c r="S3993" s="49">
        <v>19900</v>
      </c>
      <c r="T3993" s="49">
        <v>20100</v>
      </c>
      <c r="U3993" s="49">
        <v>21700</v>
      </c>
      <c r="V3993" s="49">
        <v>21700</v>
      </c>
    </row>
    <row r="3994" spans="1:22" ht="15.75" customHeight="1">
      <c r="A3994" s="139" t="s">
        <v>793</v>
      </c>
      <c r="B3994" s="139" t="s">
        <v>444</v>
      </c>
      <c r="C3994" s="139" t="s">
        <v>779</v>
      </c>
      <c r="D3994" s="139" t="s">
        <v>633</v>
      </c>
      <c r="E3994" s="139" t="s">
        <v>754</v>
      </c>
      <c r="F3994" s="49">
        <v>2.6099999999999999E-3</v>
      </c>
      <c r="G3994" s="49">
        <v>2.6099999999999999E-3</v>
      </c>
      <c r="H3994" s="49">
        <v>2.6099999999999999E-3</v>
      </c>
      <c r="I3994" s="49">
        <v>2.6099999999999999E-3</v>
      </c>
      <c r="J3994" s="49">
        <v>2.5999999999999999E-3</v>
      </c>
      <c r="K3994" s="49">
        <v>2.5999999999999999E-3</v>
      </c>
      <c r="L3994" s="49">
        <v>2.5999999999999999E-3</v>
      </c>
      <c r="M3994" s="49">
        <v>2.6099999999999999E-3</v>
      </c>
      <c r="N3994" s="49">
        <v>2.6099999999999999E-3</v>
      </c>
      <c r="O3994" s="49">
        <v>2.6199999999999999E-3</v>
      </c>
      <c r="P3994" s="49">
        <v>2.6199999999999999E-3</v>
      </c>
      <c r="Q3994" s="49">
        <v>2.63E-3</v>
      </c>
      <c r="R3994" s="49">
        <v>2.63E-3</v>
      </c>
      <c r="S3994" s="49">
        <v>2.6199999999999999E-3</v>
      </c>
      <c r="T3994" s="49">
        <v>2.63E-3</v>
      </c>
      <c r="U3994" s="49">
        <v>2.63E-3</v>
      </c>
      <c r="V3994" s="49">
        <v>2.63E-3</v>
      </c>
    </row>
    <row r="3995" spans="1:22" ht="15.75" customHeight="1">
      <c r="A3995" s="139" t="s">
        <v>793</v>
      </c>
      <c r="B3995" s="139" t="s">
        <v>430</v>
      </c>
      <c r="C3995" s="139" t="s">
        <v>779</v>
      </c>
      <c r="D3995" s="139" t="s">
        <v>633</v>
      </c>
      <c r="E3995" s="139" t="s">
        <v>754</v>
      </c>
      <c r="F3995" s="49">
        <v>293</v>
      </c>
      <c r="G3995" s="49">
        <v>315</v>
      </c>
      <c r="H3995" s="49">
        <v>301</v>
      </c>
      <c r="I3995" s="49">
        <v>381</v>
      </c>
      <c r="J3995" s="49">
        <v>374</v>
      </c>
      <c r="K3995" s="49">
        <v>444</v>
      </c>
      <c r="L3995" s="49">
        <v>462</v>
      </c>
      <c r="M3995" s="49">
        <v>473</v>
      </c>
      <c r="N3995" s="49">
        <v>458</v>
      </c>
      <c r="O3995" s="49">
        <v>455</v>
      </c>
      <c r="P3995" s="49">
        <v>411</v>
      </c>
      <c r="Q3995" s="49">
        <v>488</v>
      </c>
      <c r="R3995" s="49">
        <v>341</v>
      </c>
      <c r="S3995" s="49">
        <v>381</v>
      </c>
      <c r="T3995" s="49">
        <v>341</v>
      </c>
      <c r="U3995" s="49">
        <v>437</v>
      </c>
      <c r="V3995" s="49">
        <v>442</v>
      </c>
    </row>
    <row r="3996" spans="1:22" ht="15.75" customHeight="1">
      <c r="A3996" s="139" t="s">
        <v>793</v>
      </c>
      <c r="B3996" s="139" t="s">
        <v>440</v>
      </c>
      <c r="C3996" s="139" t="s">
        <v>779</v>
      </c>
      <c r="D3996" s="139" t="s">
        <v>633</v>
      </c>
      <c r="E3996" s="139" t="s">
        <v>754</v>
      </c>
      <c r="F3996" s="49">
        <v>0</v>
      </c>
      <c r="G3996" s="49">
        <v>0</v>
      </c>
      <c r="H3996" s="49">
        <v>0</v>
      </c>
      <c r="I3996" s="49">
        <v>0</v>
      </c>
      <c r="J3996" s="49">
        <v>0</v>
      </c>
      <c r="K3996" s="49">
        <v>0</v>
      </c>
      <c r="L3996" s="49">
        <v>0</v>
      </c>
      <c r="M3996" s="49">
        <v>0</v>
      </c>
      <c r="N3996" s="49">
        <v>0</v>
      </c>
      <c r="O3996" s="49">
        <v>0</v>
      </c>
      <c r="P3996" s="49">
        <v>0</v>
      </c>
      <c r="Q3996" s="49">
        <v>0</v>
      </c>
      <c r="R3996" s="49">
        <v>0</v>
      </c>
      <c r="S3996" s="49">
        <v>0</v>
      </c>
      <c r="T3996" s="49">
        <v>0</v>
      </c>
      <c r="U3996" s="49">
        <v>0</v>
      </c>
      <c r="V3996" s="49">
        <v>0</v>
      </c>
    </row>
    <row r="3997" spans="1:22" ht="15.75" customHeight="1">
      <c r="A3997" s="139" t="s">
        <v>793</v>
      </c>
      <c r="B3997" s="139" t="s">
        <v>442</v>
      </c>
      <c r="C3997" s="139" t="s">
        <v>779</v>
      </c>
      <c r="D3997" s="139" t="s">
        <v>633</v>
      </c>
      <c r="E3997" s="139" t="s">
        <v>754</v>
      </c>
      <c r="F3997" s="49">
        <v>1.9400000000000001E-2</v>
      </c>
      <c r="G3997" s="49">
        <v>1.95E-2</v>
      </c>
      <c r="H3997" s="49">
        <v>1.9599999999999999E-2</v>
      </c>
      <c r="I3997" s="49">
        <v>1.9599999999999999E-2</v>
      </c>
      <c r="J3997" s="49">
        <v>1.9699999999999999E-2</v>
      </c>
      <c r="K3997" s="49">
        <v>1.9900000000000001E-2</v>
      </c>
      <c r="L3997" s="49">
        <v>0.02</v>
      </c>
      <c r="M3997" s="49">
        <v>2.0199999999999999E-2</v>
      </c>
      <c r="N3997" s="49">
        <v>2.0299999999999999E-2</v>
      </c>
      <c r="O3997" s="49">
        <v>2.0500000000000001E-2</v>
      </c>
      <c r="P3997" s="49">
        <v>2.06E-2</v>
      </c>
      <c r="Q3997" s="49">
        <v>2.07E-2</v>
      </c>
      <c r="R3997" s="49">
        <v>2.0799999999999999E-2</v>
      </c>
      <c r="S3997" s="49">
        <v>1.54E-2</v>
      </c>
      <c r="T3997" s="49">
        <v>9.9600000000000001E-3</v>
      </c>
      <c r="U3997" s="49">
        <v>6.5500000000000003E-3</v>
      </c>
      <c r="V3997" s="49">
        <v>1.43E-2</v>
      </c>
    </row>
    <row r="3998" spans="1:22" ht="15.75" customHeight="1">
      <c r="A3998" s="139" t="s">
        <v>793</v>
      </c>
      <c r="B3998" s="139" t="s">
        <v>282</v>
      </c>
      <c r="C3998" s="139" t="s">
        <v>779</v>
      </c>
      <c r="D3998" s="139" t="s">
        <v>633</v>
      </c>
      <c r="E3998" s="139" t="s">
        <v>754</v>
      </c>
      <c r="F3998" s="49">
        <v>157</v>
      </c>
      <c r="G3998" s="49">
        <v>150</v>
      </c>
      <c r="H3998" s="49">
        <v>188</v>
      </c>
      <c r="I3998" s="49">
        <v>228</v>
      </c>
      <c r="J3998" s="49">
        <v>207</v>
      </c>
      <c r="K3998" s="49">
        <v>215</v>
      </c>
      <c r="L3998" s="49">
        <v>224</v>
      </c>
      <c r="M3998" s="49">
        <v>235</v>
      </c>
      <c r="N3998" s="49">
        <v>258</v>
      </c>
      <c r="O3998" s="49">
        <v>255</v>
      </c>
      <c r="P3998" s="49">
        <v>205</v>
      </c>
      <c r="Q3998" s="49">
        <v>203</v>
      </c>
      <c r="R3998" s="49">
        <v>347</v>
      </c>
      <c r="S3998" s="49">
        <v>427</v>
      </c>
      <c r="T3998" s="49">
        <v>502</v>
      </c>
      <c r="U3998" s="49">
        <v>295</v>
      </c>
      <c r="V3998" s="49">
        <v>295</v>
      </c>
    </row>
    <row r="3999" spans="1:22" ht="15.75" customHeight="1">
      <c r="A3999" s="139" t="s">
        <v>793</v>
      </c>
      <c r="B3999" s="139" t="s">
        <v>460</v>
      </c>
      <c r="C3999" s="139" t="s">
        <v>779</v>
      </c>
      <c r="D3999" s="139" t="s">
        <v>633</v>
      </c>
      <c r="E3999" s="139" t="s">
        <v>754</v>
      </c>
      <c r="F3999" s="49">
        <v>88.2</v>
      </c>
      <c r="G3999" s="49">
        <v>114</v>
      </c>
      <c r="H3999" s="49">
        <v>100</v>
      </c>
      <c r="I3999" s="49">
        <v>98.8</v>
      </c>
      <c r="J3999" s="49">
        <v>104</v>
      </c>
      <c r="K3999" s="49">
        <v>103</v>
      </c>
      <c r="L3999" s="49">
        <v>114</v>
      </c>
      <c r="M3999" s="49">
        <v>127</v>
      </c>
      <c r="N3999" s="49">
        <v>133</v>
      </c>
      <c r="O3999" s="49">
        <v>86.3</v>
      </c>
      <c r="P3999" s="49">
        <v>90.5</v>
      </c>
      <c r="Q3999" s="49">
        <v>88.9</v>
      </c>
      <c r="R3999" s="49">
        <v>76.5</v>
      </c>
      <c r="S3999" s="49">
        <v>101</v>
      </c>
      <c r="T3999" s="49">
        <v>101</v>
      </c>
      <c r="U3999" s="49">
        <v>101</v>
      </c>
      <c r="V3999" s="49">
        <v>101</v>
      </c>
    </row>
    <row r="4000" spans="1:22" ht="15.75" customHeight="1">
      <c r="A4000" s="139" t="s">
        <v>793</v>
      </c>
      <c r="B4000" s="139" t="s">
        <v>458</v>
      </c>
      <c r="C4000" s="139" t="s">
        <v>779</v>
      </c>
      <c r="D4000" s="139" t="s">
        <v>633</v>
      </c>
      <c r="E4000" s="139" t="s">
        <v>754</v>
      </c>
      <c r="F4000" s="49">
        <v>34.299999999999997</v>
      </c>
      <c r="G4000" s="49">
        <v>25.3</v>
      </c>
      <c r="H4000" s="49">
        <v>55.2</v>
      </c>
      <c r="I4000" s="49">
        <v>60.7</v>
      </c>
      <c r="J4000" s="49">
        <v>55.6</v>
      </c>
      <c r="K4000" s="49">
        <v>73.2</v>
      </c>
      <c r="L4000" s="49">
        <v>88.2</v>
      </c>
      <c r="M4000" s="49">
        <v>112</v>
      </c>
      <c r="N4000" s="49">
        <v>123</v>
      </c>
      <c r="O4000" s="49">
        <v>99.8</v>
      </c>
      <c r="P4000" s="49">
        <v>172</v>
      </c>
      <c r="Q4000" s="49">
        <v>157</v>
      </c>
      <c r="R4000" s="49">
        <v>157</v>
      </c>
      <c r="S4000" s="49">
        <v>96.4</v>
      </c>
      <c r="T4000" s="49">
        <v>182</v>
      </c>
      <c r="U4000" s="49">
        <v>182</v>
      </c>
      <c r="V4000" s="49">
        <v>182</v>
      </c>
    </row>
    <row r="4001" spans="1:22" ht="15.75" customHeight="1">
      <c r="A4001" s="139" t="s">
        <v>793</v>
      </c>
      <c r="B4001" s="139" t="s">
        <v>464</v>
      </c>
      <c r="C4001" s="139" t="s">
        <v>779</v>
      </c>
      <c r="D4001" s="139" t="s">
        <v>633</v>
      </c>
      <c r="E4001" s="139" t="s">
        <v>754</v>
      </c>
      <c r="F4001" s="49">
        <v>110</v>
      </c>
      <c r="G4001" s="49">
        <v>107</v>
      </c>
      <c r="H4001" s="49">
        <v>198</v>
      </c>
      <c r="I4001" s="49">
        <v>241</v>
      </c>
      <c r="J4001" s="49">
        <v>219</v>
      </c>
      <c r="K4001" s="49">
        <v>195</v>
      </c>
      <c r="L4001" s="49">
        <v>237</v>
      </c>
      <c r="M4001" s="49">
        <v>256</v>
      </c>
      <c r="N4001" s="49">
        <v>286</v>
      </c>
      <c r="O4001" s="49">
        <v>300</v>
      </c>
      <c r="P4001" s="49">
        <v>340</v>
      </c>
      <c r="Q4001" s="49">
        <v>374</v>
      </c>
      <c r="R4001" s="49">
        <v>453</v>
      </c>
      <c r="S4001" s="49">
        <v>507</v>
      </c>
      <c r="T4001" s="49">
        <v>581</v>
      </c>
      <c r="U4001" s="49">
        <v>609</v>
      </c>
      <c r="V4001" s="49">
        <v>609</v>
      </c>
    </row>
    <row r="4002" spans="1:22" ht="15.75" customHeight="1">
      <c r="A4002" s="139" t="s">
        <v>793</v>
      </c>
      <c r="B4002" s="139" t="s">
        <v>446</v>
      </c>
      <c r="C4002" s="139" t="s">
        <v>779</v>
      </c>
      <c r="D4002" s="139" t="s">
        <v>633</v>
      </c>
      <c r="E4002" s="139" t="s">
        <v>754</v>
      </c>
      <c r="F4002" s="49">
        <v>58.7</v>
      </c>
      <c r="G4002" s="49">
        <v>99</v>
      </c>
      <c r="H4002" s="49">
        <v>99</v>
      </c>
      <c r="I4002" s="49">
        <v>99</v>
      </c>
      <c r="J4002" s="49">
        <v>150</v>
      </c>
      <c r="K4002" s="49">
        <v>150</v>
      </c>
      <c r="L4002" s="49">
        <v>187</v>
      </c>
      <c r="M4002" s="49">
        <v>205</v>
      </c>
      <c r="N4002" s="49">
        <v>161</v>
      </c>
      <c r="O4002" s="49">
        <v>161</v>
      </c>
      <c r="P4002" s="49">
        <v>275</v>
      </c>
      <c r="Q4002" s="49">
        <v>282</v>
      </c>
      <c r="R4002" s="49">
        <v>323</v>
      </c>
      <c r="S4002" s="49">
        <v>345</v>
      </c>
      <c r="T4002" s="49">
        <v>385</v>
      </c>
      <c r="U4002" s="49">
        <v>370</v>
      </c>
      <c r="V4002" s="49">
        <v>391</v>
      </c>
    </row>
    <row r="4003" spans="1:22" ht="15.75" customHeight="1">
      <c r="A4003" s="139" t="s">
        <v>793</v>
      </c>
      <c r="B4003" s="139" t="s">
        <v>448</v>
      </c>
      <c r="C4003" s="139" t="s">
        <v>779</v>
      </c>
      <c r="D4003" s="139" t="s">
        <v>633</v>
      </c>
      <c r="E4003" s="139" t="s">
        <v>754</v>
      </c>
      <c r="F4003" s="49">
        <v>5.31</v>
      </c>
      <c r="G4003" s="49">
        <v>5.31</v>
      </c>
      <c r="H4003" s="49">
        <v>5.31</v>
      </c>
      <c r="I4003" s="49">
        <v>5.31</v>
      </c>
      <c r="J4003" s="49">
        <v>5.31</v>
      </c>
      <c r="K4003" s="49">
        <v>5.31</v>
      </c>
      <c r="L4003" s="49">
        <v>6.59</v>
      </c>
      <c r="M4003" s="49">
        <v>6.51</v>
      </c>
      <c r="N4003" s="49">
        <v>6.79</v>
      </c>
      <c r="O4003" s="49">
        <v>6.91</v>
      </c>
      <c r="P4003" s="49">
        <v>7.08</v>
      </c>
      <c r="Q4003" s="49">
        <v>6.31</v>
      </c>
      <c r="R4003" s="49">
        <v>7.68</v>
      </c>
      <c r="S4003" s="49">
        <v>7.34</v>
      </c>
      <c r="T4003" s="49">
        <v>7.5</v>
      </c>
      <c r="U4003" s="49">
        <v>7.67</v>
      </c>
      <c r="V4003" s="49">
        <v>7.83</v>
      </c>
    </row>
    <row r="4004" spans="1:22" ht="15.75" customHeight="1">
      <c r="A4004" s="139" t="s">
        <v>793</v>
      </c>
      <c r="B4004" s="139" t="s">
        <v>434</v>
      </c>
      <c r="C4004" s="139" t="s">
        <v>779</v>
      </c>
      <c r="D4004" s="139" t="s">
        <v>633</v>
      </c>
      <c r="E4004" s="139" t="s">
        <v>754</v>
      </c>
      <c r="F4004" s="49">
        <v>62.4</v>
      </c>
      <c r="G4004" s="49">
        <v>74</v>
      </c>
      <c r="H4004" s="49">
        <v>44.2</v>
      </c>
      <c r="I4004" s="49">
        <v>64.599999999999994</v>
      </c>
      <c r="J4004" s="49">
        <v>46.8</v>
      </c>
      <c r="K4004" s="49">
        <v>67</v>
      </c>
      <c r="L4004" s="49">
        <v>75</v>
      </c>
      <c r="M4004" s="49">
        <v>71.2</v>
      </c>
      <c r="N4004" s="49">
        <v>90.5</v>
      </c>
      <c r="O4004" s="49">
        <v>90.6</v>
      </c>
      <c r="P4004" s="49">
        <v>73.7</v>
      </c>
      <c r="Q4004" s="49">
        <v>78.7</v>
      </c>
      <c r="R4004" s="49">
        <v>64.7</v>
      </c>
      <c r="S4004" s="49">
        <v>126</v>
      </c>
      <c r="T4004" s="49">
        <v>174</v>
      </c>
      <c r="U4004" s="49">
        <v>180</v>
      </c>
      <c r="V4004" s="49">
        <v>180</v>
      </c>
    </row>
    <row r="4005" spans="1:22" ht="15.75" customHeight="1">
      <c r="A4005" s="139" t="s">
        <v>793</v>
      </c>
      <c r="B4005" s="139" t="s">
        <v>436</v>
      </c>
      <c r="C4005" s="139" t="s">
        <v>779</v>
      </c>
      <c r="D4005" s="139" t="s">
        <v>633</v>
      </c>
      <c r="E4005" s="139" t="s">
        <v>754</v>
      </c>
      <c r="F4005" s="49">
        <v>4610</v>
      </c>
      <c r="G4005" s="49">
        <v>5550</v>
      </c>
      <c r="H4005" s="49">
        <v>5730</v>
      </c>
      <c r="I4005" s="49">
        <v>6860</v>
      </c>
      <c r="J4005" s="49">
        <v>6210</v>
      </c>
      <c r="K4005" s="49">
        <v>7040</v>
      </c>
      <c r="L4005" s="49">
        <v>7180</v>
      </c>
      <c r="M4005" s="49">
        <v>7500</v>
      </c>
      <c r="N4005" s="49">
        <v>7500</v>
      </c>
      <c r="O4005" s="49">
        <v>7430</v>
      </c>
      <c r="P4005" s="49">
        <v>7540</v>
      </c>
      <c r="Q4005" s="49">
        <v>8020</v>
      </c>
      <c r="R4005" s="49">
        <v>8190</v>
      </c>
      <c r="S4005" s="49">
        <v>8200</v>
      </c>
      <c r="T4005" s="49">
        <v>8400</v>
      </c>
      <c r="U4005" s="49">
        <v>8510</v>
      </c>
      <c r="V4005" s="49">
        <v>8510</v>
      </c>
    </row>
    <row r="4006" spans="1:22" ht="15.75" customHeight="1">
      <c r="A4006" s="139" t="s">
        <v>793</v>
      </c>
      <c r="B4006" s="139" t="s">
        <v>466</v>
      </c>
      <c r="C4006" s="139" t="s">
        <v>779</v>
      </c>
      <c r="D4006" s="139" t="s">
        <v>633</v>
      </c>
      <c r="E4006" s="139" t="s">
        <v>754</v>
      </c>
      <c r="F4006" s="49">
        <v>0</v>
      </c>
      <c r="G4006" s="49">
        <v>0</v>
      </c>
      <c r="H4006" s="49">
        <v>0</v>
      </c>
      <c r="I4006" s="49">
        <v>0</v>
      </c>
      <c r="J4006" s="49">
        <v>0</v>
      </c>
      <c r="K4006" s="49">
        <v>0</v>
      </c>
      <c r="L4006" s="49">
        <v>0</v>
      </c>
      <c r="M4006" s="49">
        <v>0</v>
      </c>
      <c r="N4006" s="49">
        <v>0</v>
      </c>
      <c r="O4006" s="49">
        <v>0</v>
      </c>
      <c r="P4006" s="49">
        <v>128</v>
      </c>
      <c r="Q4006" s="49">
        <v>130</v>
      </c>
      <c r="R4006" s="49">
        <v>231</v>
      </c>
      <c r="S4006" s="49">
        <v>304</v>
      </c>
      <c r="T4006" s="49">
        <v>334</v>
      </c>
      <c r="U4006" s="49">
        <v>364</v>
      </c>
      <c r="V4006" s="49">
        <v>364</v>
      </c>
    </row>
    <row r="4007" spans="1:22" ht="15.75" customHeight="1">
      <c r="A4007" s="139" t="s">
        <v>793</v>
      </c>
      <c r="B4007" s="139" t="s">
        <v>478</v>
      </c>
      <c r="C4007" s="139" t="s">
        <v>779</v>
      </c>
      <c r="D4007" s="139" t="s">
        <v>633</v>
      </c>
      <c r="E4007" s="139" t="s">
        <v>754</v>
      </c>
      <c r="F4007" s="49">
        <v>14.9</v>
      </c>
      <c r="G4007" s="49">
        <v>17.8</v>
      </c>
      <c r="H4007" s="49">
        <v>20.6</v>
      </c>
      <c r="I4007" s="49">
        <v>20.6</v>
      </c>
      <c r="J4007" s="49">
        <v>20.5</v>
      </c>
      <c r="K4007" s="49">
        <v>23.3</v>
      </c>
      <c r="L4007" s="49">
        <v>23.1</v>
      </c>
      <c r="M4007" s="49">
        <v>17.100000000000001</v>
      </c>
      <c r="N4007" s="49">
        <v>22.6</v>
      </c>
      <c r="O4007" s="49">
        <v>17</v>
      </c>
      <c r="P4007" s="49">
        <v>11.3</v>
      </c>
      <c r="Q4007" s="49">
        <v>28.1</v>
      </c>
      <c r="R4007" s="49">
        <v>28.1</v>
      </c>
      <c r="S4007" s="49">
        <v>11.4</v>
      </c>
      <c r="T4007" s="49">
        <v>8.5500000000000007</v>
      </c>
      <c r="U4007" s="49">
        <v>20.8</v>
      </c>
      <c r="V4007" s="49">
        <v>20.8</v>
      </c>
    </row>
    <row r="4008" spans="1:22" ht="15.75" customHeight="1">
      <c r="A4008" s="139" t="s">
        <v>793</v>
      </c>
      <c r="B4008" s="139" t="s">
        <v>480</v>
      </c>
      <c r="C4008" s="139" t="s">
        <v>779</v>
      </c>
      <c r="D4008" s="139" t="s">
        <v>633</v>
      </c>
      <c r="E4008" s="139" t="s">
        <v>754</v>
      </c>
      <c r="F4008" s="49">
        <v>1010</v>
      </c>
      <c r="G4008" s="49">
        <v>965</v>
      </c>
      <c r="H4008" s="49">
        <v>843</v>
      </c>
      <c r="I4008" s="49">
        <v>919</v>
      </c>
      <c r="J4008" s="49">
        <v>916</v>
      </c>
      <c r="K4008" s="49">
        <v>1070</v>
      </c>
      <c r="L4008" s="49">
        <v>1300</v>
      </c>
      <c r="M4008" s="49">
        <v>1820</v>
      </c>
      <c r="N4008" s="49">
        <v>3850</v>
      </c>
      <c r="O4008" s="49">
        <v>3850</v>
      </c>
      <c r="P4008" s="49">
        <v>3860</v>
      </c>
      <c r="Q4008" s="49">
        <v>4590</v>
      </c>
      <c r="R4008" s="49">
        <v>6120</v>
      </c>
      <c r="S4008" s="49">
        <v>7780</v>
      </c>
      <c r="T4008" s="49">
        <v>7750</v>
      </c>
      <c r="U4008" s="49">
        <v>8140</v>
      </c>
      <c r="V4008" s="49">
        <v>8140</v>
      </c>
    </row>
    <row r="4009" spans="1:22" ht="15.75" customHeight="1">
      <c r="A4009" s="139" t="s">
        <v>793</v>
      </c>
      <c r="B4009" s="139" t="s">
        <v>476</v>
      </c>
      <c r="C4009" s="139" t="s">
        <v>779</v>
      </c>
      <c r="D4009" s="139" t="s">
        <v>633</v>
      </c>
      <c r="E4009" s="139" t="s">
        <v>754</v>
      </c>
      <c r="F4009" s="49">
        <v>226</v>
      </c>
      <c r="G4009" s="49">
        <v>218</v>
      </c>
      <c r="H4009" s="49">
        <v>232</v>
      </c>
      <c r="I4009" s="49">
        <v>371</v>
      </c>
      <c r="J4009" s="49">
        <v>216</v>
      </c>
      <c r="K4009" s="49">
        <v>217</v>
      </c>
      <c r="L4009" s="49">
        <v>215</v>
      </c>
      <c r="M4009" s="49">
        <v>212</v>
      </c>
      <c r="N4009" s="49">
        <v>210</v>
      </c>
      <c r="O4009" s="49">
        <v>209</v>
      </c>
      <c r="P4009" s="49">
        <v>237</v>
      </c>
      <c r="Q4009" s="49">
        <v>273</v>
      </c>
      <c r="R4009" s="49">
        <v>240</v>
      </c>
      <c r="S4009" s="49">
        <v>251</v>
      </c>
      <c r="T4009" s="49">
        <v>271</v>
      </c>
      <c r="U4009" s="49">
        <v>271</v>
      </c>
      <c r="V4009" s="49">
        <v>271</v>
      </c>
    </row>
    <row r="4010" spans="1:22" ht="15.75" customHeight="1">
      <c r="A4010" s="139" t="s">
        <v>793</v>
      </c>
      <c r="B4010" s="139" t="s">
        <v>767</v>
      </c>
      <c r="C4010" s="139" t="s">
        <v>779</v>
      </c>
      <c r="D4010" s="139" t="s">
        <v>633</v>
      </c>
      <c r="E4010" s="139" t="s">
        <v>754</v>
      </c>
      <c r="F4010" s="49">
        <v>9.5000000000000005E-5</v>
      </c>
      <c r="G4010" s="49">
        <v>9.2399999999999996E-5</v>
      </c>
      <c r="H4010" s="49">
        <v>9.0000000000000006E-5</v>
      </c>
      <c r="I4010" s="49">
        <v>8.7800000000000006E-5</v>
      </c>
      <c r="J4010" s="49">
        <v>8.5900000000000001E-5</v>
      </c>
      <c r="K4010" s="49">
        <v>8.4300000000000003E-5</v>
      </c>
      <c r="L4010" s="49">
        <v>8.3100000000000001E-5</v>
      </c>
      <c r="M4010" s="49">
        <v>8.2299999999999995E-5</v>
      </c>
      <c r="N4010" s="49">
        <v>8.1699999999999994E-5</v>
      </c>
      <c r="O4010" s="49">
        <v>8.14E-5</v>
      </c>
      <c r="P4010" s="49">
        <v>8.1100000000000006E-5</v>
      </c>
      <c r="Q4010" s="49">
        <v>8.0799999999999999E-5</v>
      </c>
      <c r="R4010" s="49">
        <v>8.0699999999999996E-5</v>
      </c>
      <c r="S4010" s="49">
        <v>7.5699999999999997E-5</v>
      </c>
      <c r="T4010" s="49">
        <v>7.4300000000000004E-5</v>
      </c>
      <c r="U4010" s="49">
        <v>7.2899999999999997E-5</v>
      </c>
      <c r="V4010" s="49">
        <v>7.1500000000000003E-5</v>
      </c>
    </row>
    <row r="4011" spans="1:22" ht="15.75" customHeight="1">
      <c r="A4011" s="139" t="s">
        <v>793</v>
      </c>
      <c r="B4011" s="139" t="s">
        <v>472</v>
      </c>
      <c r="C4011" s="139" t="s">
        <v>779</v>
      </c>
      <c r="D4011" s="139" t="s">
        <v>633</v>
      </c>
      <c r="E4011" s="139" t="s">
        <v>754</v>
      </c>
      <c r="F4011" s="49">
        <v>469</v>
      </c>
      <c r="G4011" s="49">
        <v>478</v>
      </c>
      <c r="H4011" s="49">
        <v>489</v>
      </c>
      <c r="I4011" s="49">
        <v>434</v>
      </c>
      <c r="J4011" s="49">
        <v>446</v>
      </c>
      <c r="K4011" s="49">
        <v>421</v>
      </c>
      <c r="L4011" s="49">
        <v>400</v>
      </c>
      <c r="M4011" s="49">
        <v>403</v>
      </c>
      <c r="N4011" s="49">
        <v>399</v>
      </c>
      <c r="O4011" s="49">
        <v>416</v>
      </c>
      <c r="P4011" s="49">
        <v>348</v>
      </c>
      <c r="Q4011" s="49">
        <v>351</v>
      </c>
      <c r="R4011" s="49">
        <v>308</v>
      </c>
      <c r="S4011" s="49">
        <v>274</v>
      </c>
      <c r="T4011" s="49">
        <v>282</v>
      </c>
      <c r="U4011" s="49">
        <v>249</v>
      </c>
      <c r="V4011" s="49">
        <v>239</v>
      </c>
    </row>
    <row r="4012" spans="1:22" ht="15.75" customHeight="1">
      <c r="A4012" s="139" t="s">
        <v>793</v>
      </c>
      <c r="B4012" s="139" t="s">
        <v>768</v>
      </c>
      <c r="C4012" s="139" t="s">
        <v>779</v>
      </c>
      <c r="D4012" s="139" t="s">
        <v>633</v>
      </c>
      <c r="E4012" s="139" t="s">
        <v>754</v>
      </c>
      <c r="F4012" s="49">
        <v>484000</v>
      </c>
      <c r="G4012" s="49">
        <v>520000</v>
      </c>
      <c r="H4012" s="49">
        <v>559000</v>
      </c>
      <c r="I4012" s="49">
        <v>618000</v>
      </c>
      <c r="J4012" s="49">
        <v>664000</v>
      </c>
      <c r="K4012" s="49">
        <v>710000</v>
      </c>
      <c r="L4012" s="49">
        <v>789000</v>
      </c>
      <c r="M4012" s="49">
        <v>857000</v>
      </c>
      <c r="N4012" s="49">
        <v>891000</v>
      </c>
      <c r="O4012" s="49">
        <v>969000</v>
      </c>
      <c r="P4012" s="49">
        <v>1040000</v>
      </c>
      <c r="Q4012" s="49">
        <v>1130000</v>
      </c>
      <c r="R4012" s="49">
        <v>1160000</v>
      </c>
      <c r="S4012" s="49">
        <v>1210000</v>
      </c>
      <c r="T4012" s="49">
        <v>1250000</v>
      </c>
      <c r="U4012" s="49">
        <v>1220000</v>
      </c>
      <c r="V4012" s="49">
        <v>1240000</v>
      </c>
    </row>
    <row r="4013" spans="1:22" ht="15.75" customHeight="1">
      <c r="A4013" s="139" t="s">
        <v>793</v>
      </c>
      <c r="B4013" s="139" t="s">
        <v>484</v>
      </c>
      <c r="C4013" s="139" t="s">
        <v>779</v>
      </c>
      <c r="D4013" s="139" t="s">
        <v>633</v>
      </c>
      <c r="E4013" s="139" t="s">
        <v>754</v>
      </c>
      <c r="F4013" s="49">
        <v>890</v>
      </c>
      <c r="G4013" s="49">
        <v>853</v>
      </c>
      <c r="H4013" s="49">
        <v>875</v>
      </c>
      <c r="I4013" s="49">
        <v>904</v>
      </c>
      <c r="J4013" s="49">
        <v>716</v>
      </c>
      <c r="K4013" s="49">
        <v>780</v>
      </c>
      <c r="L4013" s="49">
        <v>805</v>
      </c>
      <c r="M4013" s="49">
        <v>869</v>
      </c>
      <c r="N4013" s="49">
        <v>833</v>
      </c>
      <c r="O4013" s="49">
        <v>842</v>
      </c>
      <c r="P4013" s="49">
        <v>754</v>
      </c>
      <c r="Q4013" s="49">
        <v>749</v>
      </c>
      <c r="R4013" s="49">
        <v>725</v>
      </c>
      <c r="S4013" s="49">
        <v>731</v>
      </c>
      <c r="T4013" s="49">
        <v>727</v>
      </c>
      <c r="U4013" s="49">
        <v>672</v>
      </c>
      <c r="V4013" s="49">
        <v>684</v>
      </c>
    </row>
    <row r="4014" spans="1:22" ht="15.75" customHeight="1">
      <c r="A4014" s="139" t="s">
        <v>793</v>
      </c>
      <c r="B4014" s="139" t="s">
        <v>470</v>
      </c>
      <c r="C4014" s="139" t="s">
        <v>779</v>
      </c>
      <c r="D4014" s="139" t="s">
        <v>633</v>
      </c>
      <c r="E4014" s="139" t="s">
        <v>754</v>
      </c>
      <c r="F4014" s="49">
        <v>121</v>
      </c>
      <c r="G4014" s="49">
        <v>115</v>
      </c>
      <c r="H4014" s="49">
        <v>115</v>
      </c>
      <c r="I4014" s="49">
        <v>117</v>
      </c>
      <c r="J4014" s="49">
        <v>114</v>
      </c>
      <c r="K4014" s="49">
        <v>113</v>
      </c>
      <c r="L4014" s="49">
        <v>115</v>
      </c>
      <c r="M4014" s="49">
        <v>116</v>
      </c>
      <c r="N4014" s="49">
        <v>112</v>
      </c>
      <c r="O4014" s="49">
        <v>457</v>
      </c>
      <c r="P4014" s="49">
        <v>519</v>
      </c>
      <c r="Q4014" s="49">
        <v>795</v>
      </c>
      <c r="R4014" s="49">
        <v>1030</v>
      </c>
      <c r="S4014" s="49">
        <v>1140</v>
      </c>
      <c r="T4014" s="49">
        <v>1180</v>
      </c>
      <c r="U4014" s="49">
        <v>764</v>
      </c>
      <c r="V4014" s="49">
        <v>764</v>
      </c>
    </row>
    <row r="4015" spans="1:22" ht="15.75" customHeight="1">
      <c r="A4015" s="139" t="s">
        <v>793</v>
      </c>
      <c r="B4015" s="139" t="s">
        <v>468</v>
      </c>
      <c r="C4015" s="139" t="s">
        <v>779</v>
      </c>
      <c r="D4015" s="139" t="s">
        <v>633</v>
      </c>
      <c r="E4015" s="139" t="s">
        <v>754</v>
      </c>
      <c r="F4015" s="49">
        <v>5.0199999999999995E-4</v>
      </c>
      <c r="G4015" s="49">
        <v>5.0299999999999997E-4</v>
      </c>
      <c r="H4015" s="49">
        <v>5.04E-4</v>
      </c>
      <c r="I4015" s="49">
        <v>5.0500000000000002E-4</v>
      </c>
      <c r="J4015" s="49">
        <v>5.0600000000000005E-4</v>
      </c>
      <c r="K4015" s="49">
        <v>5.0600000000000005E-4</v>
      </c>
      <c r="L4015" s="49">
        <v>5.0500000000000002E-4</v>
      </c>
      <c r="M4015" s="49">
        <v>5.04E-4</v>
      </c>
      <c r="N4015" s="49">
        <v>5.0199999999999995E-4</v>
      </c>
      <c r="O4015" s="49">
        <v>5.0100000000000003E-4</v>
      </c>
      <c r="P4015" s="49">
        <v>5.0100000000000003E-4</v>
      </c>
      <c r="Q4015" s="49">
        <v>5.0199999999999995E-4</v>
      </c>
      <c r="R4015" s="49">
        <v>5.04E-4</v>
      </c>
      <c r="S4015" s="49">
        <v>5.0299999999999997E-4</v>
      </c>
      <c r="T4015" s="49">
        <v>5.0299999999999997E-4</v>
      </c>
      <c r="U4015" s="49">
        <v>5.0299999999999997E-4</v>
      </c>
      <c r="V4015" s="49">
        <v>5.0299999999999997E-4</v>
      </c>
    </row>
    <row r="4016" spans="1:22" ht="15.75" customHeight="1">
      <c r="A4016" s="139" t="s">
        <v>793</v>
      </c>
      <c r="B4016" s="139" t="s">
        <v>474</v>
      </c>
      <c r="C4016" s="139" t="s">
        <v>779</v>
      </c>
      <c r="D4016" s="139" t="s">
        <v>633</v>
      </c>
      <c r="E4016" s="139" t="s">
        <v>754</v>
      </c>
      <c r="F4016" s="49">
        <v>531</v>
      </c>
      <c r="G4016" s="49">
        <v>535</v>
      </c>
      <c r="H4016" s="49">
        <v>551</v>
      </c>
      <c r="I4016" s="49">
        <v>534</v>
      </c>
      <c r="J4016" s="49">
        <v>488</v>
      </c>
      <c r="K4016" s="49">
        <v>577</v>
      </c>
      <c r="L4016" s="49">
        <v>545</v>
      </c>
      <c r="M4016" s="49">
        <v>687</v>
      </c>
      <c r="N4016" s="49">
        <v>639</v>
      </c>
      <c r="O4016" s="49">
        <v>586</v>
      </c>
      <c r="P4016" s="49">
        <v>557</v>
      </c>
      <c r="Q4016" s="49">
        <v>529</v>
      </c>
      <c r="R4016" s="49">
        <v>569</v>
      </c>
      <c r="S4016" s="49">
        <v>586</v>
      </c>
      <c r="T4016" s="49">
        <v>619</v>
      </c>
      <c r="U4016" s="49">
        <v>621</v>
      </c>
      <c r="V4016" s="49">
        <v>486</v>
      </c>
    </row>
    <row r="4017" spans="1:22" ht="15.75" customHeight="1">
      <c r="A4017" s="139" t="s">
        <v>793</v>
      </c>
      <c r="B4017" s="139" t="s">
        <v>486</v>
      </c>
      <c r="C4017" s="139" t="s">
        <v>779</v>
      </c>
      <c r="D4017" s="139" t="s">
        <v>633</v>
      </c>
      <c r="E4017" s="139" t="s">
        <v>754</v>
      </c>
      <c r="F4017" s="49">
        <v>477</v>
      </c>
      <c r="G4017" s="49">
        <v>518</v>
      </c>
      <c r="H4017" s="49">
        <v>631</v>
      </c>
      <c r="I4017" s="49">
        <v>909</v>
      </c>
      <c r="J4017" s="49">
        <v>932</v>
      </c>
      <c r="K4017" s="49">
        <v>935</v>
      </c>
      <c r="L4017" s="49">
        <v>1270</v>
      </c>
      <c r="M4017" s="49">
        <v>1410</v>
      </c>
      <c r="N4017" s="49">
        <v>1430</v>
      </c>
      <c r="O4017" s="49">
        <v>1440</v>
      </c>
      <c r="P4017" s="49">
        <v>1610</v>
      </c>
      <c r="Q4017" s="49">
        <v>1770</v>
      </c>
      <c r="R4017" s="49">
        <v>1770</v>
      </c>
      <c r="S4017" s="49">
        <v>1560</v>
      </c>
      <c r="T4017" s="49">
        <v>1750</v>
      </c>
      <c r="U4017" s="49">
        <v>1810</v>
      </c>
      <c r="V4017" s="49">
        <v>1810</v>
      </c>
    </row>
    <row r="4018" spans="1:22" ht="15.75" customHeight="1">
      <c r="A4018" s="139" t="s">
        <v>793</v>
      </c>
      <c r="B4018" s="139" t="s">
        <v>488</v>
      </c>
      <c r="C4018" s="139" t="s">
        <v>779</v>
      </c>
      <c r="D4018" s="139" t="s">
        <v>633</v>
      </c>
      <c r="E4018" s="139" t="s">
        <v>754</v>
      </c>
      <c r="F4018" s="49">
        <v>3990</v>
      </c>
      <c r="G4018" s="49">
        <v>4410</v>
      </c>
      <c r="H4018" s="49">
        <v>4390</v>
      </c>
      <c r="I4018" s="49">
        <v>5170</v>
      </c>
      <c r="J4018" s="49">
        <v>5940</v>
      </c>
      <c r="K4018" s="49">
        <v>6700</v>
      </c>
      <c r="L4018" s="49">
        <v>8060</v>
      </c>
      <c r="M4018" s="49">
        <v>9910</v>
      </c>
      <c r="N4018" s="49">
        <v>11800</v>
      </c>
      <c r="O4018" s="49">
        <v>11400</v>
      </c>
      <c r="P4018" s="49">
        <v>11500</v>
      </c>
      <c r="Q4018" s="49">
        <v>11000</v>
      </c>
      <c r="R4018" s="49">
        <v>11300</v>
      </c>
      <c r="S4018" s="49">
        <v>11900</v>
      </c>
      <c r="T4018" s="49">
        <v>12200</v>
      </c>
      <c r="U4018" s="49">
        <v>12700</v>
      </c>
      <c r="V4018" s="49">
        <v>12700</v>
      </c>
    </row>
    <row r="4019" spans="1:22" ht="15.75" customHeight="1">
      <c r="A4019" s="139" t="s">
        <v>793</v>
      </c>
      <c r="B4019" s="139" t="s">
        <v>492</v>
      </c>
      <c r="C4019" s="139" t="s">
        <v>779</v>
      </c>
      <c r="D4019" s="139" t="s">
        <v>633</v>
      </c>
      <c r="E4019" s="139" t="s">
        <v>754</v>
      </c>
      <c r="F4019" s="49">
        <v>404</v>
      </c>
      <c r="G4019" s="49">
        <v>348</v>
      </c>
      <c r="H4019" s="49">
        <v>315</v>
      </c>
      <c r="I4019" s="49">
        <v>371</v>
      </c>
      <c r="J4019" s="49">
        <v>432</v>
      </c>
      <c r="K4019" s="49">
        <v>432</v>
      </c>
      <c r="L4019" s="49">
        <v>427</v>
      </c>
      <c r="M4019" s="49">
        <v>422</v>
      </c>
      <c r="N4019" s="49">
        <v>733</v>
      </c>
      <c r="O4019" s="49">
        <v>663</v>
      </c>
      <c r="P4019" s="49">
        <v>587</v>
      </c>
      <c r="Q4019" s="49">
        <v>690</v>
      </c>
      <c r="R4019" s="49">
        <v>897</v>
      </c>
      <c r="S4019" s="49">
        <v>920</v>
      </c>
      <c r="T4019" s="49">
        <v>849</v>
      </c>
      <c r="U4019" s="49">
        <v>854</v>
      </c>
      <c r="V4019" s="49">
        <v>854</v>
      </c>
    </row>
    <row r="4020" spans="1:22" ht="15.75" customHeight="1">
      <c r="A4020" s="139" t="s">
        <v>793</v>
      </c>
      <c r="B4020" s="139" t="s">
        <v>498</v>
      </c>
      <c r="C4020" s="139" t="s">
        <v>779</v>
      </c>
      <c r="D4020" s="139" t="s">
        <v>633</v>
      </c>
      <c r="E4020" s="139" t="s">
        <v>754</v>
      </c>
      <c r="F4020" s="49">
        <v>1750</v>
      </c>
      <c r="G4020" s="49">
        <v>1750</v>
      </c>
      <c r="H4020" s="49">
        <v>1750</v>
      </c>
      <c r="I4020" s="49">
        <v>1740</v>
      </c>
      <c r="J4020" s="49">
        <v>1980</v>
      </c>
      <c r="K4020" s="49">
        <v>2170</v>
      </c>
      <c r="L4020" s="49">
        <v>2440</v>
      </c>
      <c r="M4020" s="49">
        <v>2580</v>
      </c>
      <c r="N4020" s="49">
        <v>2800</v>
      </c>
      <c r="O4020" s="49">
        <v>3220</v>
      </c>
      <c r="P4020" s="49">
        <v>3320</v>
      </c>
      <c r="Q4020" s="49">
        <v>3330</v>
      </c>
      <c r="R4020" s="49">
        <v>3950</v>
      </c>
      <c r="S4020" s="49">
        <v>4120</v>
      </c>
      <c r="T4020" s="49">
        <v>4210</v>
      </c>
      <c r="U4020" s="49">
        <v>4100</v>
      </c>
      <c r="V4020" s="49">
        <v>4100</v>
      </c>
    </row>
    <row r="4021" spans="1:22" ht="15.75" customHeight="1">
      <c r="A4021" s="139" t="s">
        <v>793</v>
      </c>
      <c r="B4021" s="139" t="s">
        <v>500</v>
      </c>
      <c r="C4021" s="139" t="s">
        <v>779</v>
      </c>
      <c r="D4021" s="139" t="s">
        <v>633</v>
      </c>
      <c r="E4021" s="139" t="s">
        <v>754</v>
      </c>
      <c r="F4021" s="49">
        <v>5060</v>
      </c>
      <c r="G4021" s="49">
        <v>3620</v>
      </c>
      <c r="H4021" s="49">
        <v>5550</v>
      </c>
      <c r="I4021" s="49">
        <v>5360</v>
      </c>
      <c r="J4021" s="49">
        <v>5420</v>
      </c>
      <c r="K4021" s="49">
        <v>6220</v>
      </c>
      <c r="L4021" s="49">
        <v>4880</v>
      </c>
      <c r="M4021" s="49">
        <v>5160</v>
      </c>
      <c r="N4021" s="49">
        <v>5170</v>
      </c>
      <c r="O4021" s="49">
        <v>5670</v>
      </c>
      <c r="P4021" s="49">
        <v>6050</v>
      </c>
      <c r="Q4021" s="49">
        <v>6110</v>
      </c>
      <c r="R4021" s="49">
        <v>7220</v>
      </c>
      <c r="S4021" s="49">
        <v>7710</v>
      </c>
      <c r="T4021" s="49">
        <v>8420</v>
      </c>
      <c r="U4021" s="49">
        <v>9510</v>
      </c>
      <c r="V4021" s="49">
        <v>9510</v>
      </c>
    </row>
    <row r="4022" spans="1:22" ht="15.75" customHeight="1">
      <c r="A4022" s="139" t="s">
        <v>793</v>
      </c>
      <c r="B4022" s="139" t="s">
        <v>490</v>
      </c>
      <c r="C4022" s="139" t="s">
        <v>779</v>
      </c>
      <c r="D4022" s="139" t="s">
        <v>633</v>
      </c>
      <c r="E4022" s="139" t="s">
        <v>754</v>
      </c>
      <c r="F4022" s="49">
        <v>9.59E-4</v>
      </c>
      <c r="G4022" s="49">
        <v>9.7000000000000005E-4</v>
      </c>
      <c r="H4022" s="49">
        <v>9.7900000000000005E-4</v>
      </c>
      <c r="I4022" s="49">
        <v>9.8499999999999998E-4</v>
      </c>
      <c r="J4022" s="49">
        <v>9.8999999999999999E-4</v>
      </c>
      <c r="K4022" s="49">
        <v>9.9500000000000001E-4</v>
      </c>
      <c r="L4022" s="49">
        <v>1E-3</v>
      </c>
      <c r="M4022" s="49">
        <v>1.01E-3</v>
      </c>
      <c r="N4022" s="49">
        <v>1.01E-3</v>
      </c>
      <c r="O4022" s="49">
        <v>1.0200000000000001E-3</v>
      </c>
      <c r="P4022" s="49">
        <v>1.0200000000000001E-3</v>
      </c>
      <c r="Q4022" s="49">
        <v>1.0300000000000001E-3</v>
      </c>
      <c r="R4022" s="49">
        <v>1.0399999999999999E-3</v>
      </c>
      <c r="S4022" s="49">
        <v>1.0499999999999999E-3</v>
      </c>
      <c r="T4022" s="49">
        <v>1.06E-3</v>
      </c>
      <c r="U4022" s="49">
        <v>1.06E-3</v>
      </c>
      <c r="V4022" s="49">
        <v>1.07E-3</v>
      </c>
    </row>
    <row r="4023" spans="1:22" ht="15.75" customHeight="1">
      <c r="A4023" s="139" t="s">
        <v>793</v>
      </c>
      <c r="B4023" s="139" t="s">
        <v>494</v>
      </c>
      <c r="C4023" s="139" t="s">
        <v>779</v>
      </c>
      <c r="D4023" s="139" t="s">
        <v>633</v>
      </c>
      <c r="E4023" s="139" t="s">
        <v>754</v>
      </c>
      <c r="F4023" s="49">
        <v>0</v>
      </c>
      <c r="G4023" s="49">
        <v>0</v>
      </c>
      <c r="H4023" s="49">
        <v>0</v>
      </c>
      <c r="I4023" s="49">
        <v>0</v>
      </c>
      <c r="J4023" s="49">
        <v>0</v>
      </c>
      <c r="K4023" s="49">
        <v>0</v>
      </c>
      <c r="L4023" s="49">
        <v>0</v>
      </c>
      <c r="M4023" s="49">
        <v>0</v>
      </c>
      <c r="N4023" s="49">
        <v>0</v>
      </c>
      <c r="O4023" s="49">
        <v>0</v>
      </c>
      <c r="P4023" s="49">
        <v>75.8</v>
      </c>
      <c r="Q4023" s="49">
        <v>75.099999999999994</v>
      </c>
      <c r="R4023" s="49">
        <v>74.900000000000006</v>
      </c>
      <c r="S4023" s="49">
        <v>75.900000000000006</v>
      </c>
      <c r="T4023" s="49">
        <v>75.8</v>
      </c>
      <c r="U4023" s="49">
        <v>75.8</v>
      </c>
      <c r="V4023" s="49">
        <v>75.8</v>
      </c>
    </row>
    <row r="4024" spans="1:22" ht="15.75" customHeight="1">
      <c r="A4024" s="139" t="s">
        <v>793</v>
      </c>
      <c r="B4024" s="139" t="s">
        <v>502</v>
      </c>
      <c r="C4024" s="139" t="s">
        <v>779</v>
      </c>
      <c r="D4024" s="139" t="s">
        <v>633</v>
      </c>
      <c r="E4024" s="139" t="s">
        <v>754</v>
      </c>
      <c r="F4024" s="49">
        <v>6110</v>
      </c>
      <c r="G4024" s="49">
        <v>4960</v>
      </c>
      <c r="H4024" s="49">
        <v>4670</v>
      </c>
      <c r="I4024" s="49">
        <v>4570</v>
      </c>
      <c r="J4024" s="49">
        <v>5070</v>
      </c>
      <c r="K4024" s="49">
        <v>5060</v>
      </c>
      <c r="L4024" s="49">
        <v>5980</v>
      </c>
      <c r="M4024" s="49">
        <v>7050</v>
      </c>
      <c r="N4024" s="49">
        <v>6690</v>
      </c>
      <c r="O4024" s="49">
        <v>5760</v>
      </c>
      <c r="P4024" s="49">
        <v>6220</v>
      </c>
      <c r="Q4024" s="49">
        <v>7380</v>
      </c>
      <c r="R4024" s="49">
        <v>6380</v>
      </c>
      <c r="S4024" s="49">
        <v>5870</v>
      </c>
      <c r="T4024" s="49">
        <v>6460</v>
      </c>
      <c r="U4024" s="49">
        <v>6340</v>
      </c>
      <c r="V4024" s="49">
        <v>6530</v>
      </c>
    </row>
    <row r="4025" spans="1:22" ht="15.75" customHeight="1">
      <c r="A4025" s="139" t="s">
        <v>793</v>
      </c>
      <c r="B4025" s="139" t="s">
        <v>482</v>
      </c>
      <c r="C4025" s="139" t="s">
        <v>779</v>
      </c>
      <c r="D4025" s="139" t="s">
        <v>633</v>
      </c>
      <c r="E4025" s="139" t="s">
        <v>754</v>
      </c>
      <c r="F4025" s="49">
        <v>1850</v>
      </c>
      <c r="G4025" s="49">
        <v>2070</v>
      </c>
      <c r="H4025" s="49">
        <v>2130</v>
      </c>
      <c r="I4025" s="49">
        <v>2200</v>
      </c>
      <c r="J4025" s="49">
        <v>2230</v>
      </c>
      <c r="K4025" s="49">
        <v>2250</v>
      </c>
      <c r="L4025" s="49">
        <v>2410</v>
      </c>
      <c r="M4025" s="49">
        <v>2360</v>
      </c>
      <c r="N4025" s="49">
        <v>2450</v>
      </c>
      <c r="O4025" s="49">
        <v>2440</v>
      </c>
      <c r="P4025" s="49">
        <v>2330</v>
      </c>
      <c r="Q4025" s="49">
        <v>2380</v>
      </c>
      <c r="R4025" s="49">
        <v>2450</v>
      </c>
      <c r="S4025" s="49">
        <v>2720</v>
      </c>
      <c r="T4025" s="49">
        <v>2750</v>
      </c>
      <c r="U4025" s="49">
        <v>2760</v>
      </c>
      <c r="V4025" s="49">
        <v>2760</v>
      </c>
    </row>
    <row r="4026" spans="1:22" ht="15.75" customHeight="1">
      <c r="A4026" s="139" t="s">
        <v>793</v>
      </c>
      <c r="B4026" s="139" t="s">
        <v>504</v>
      </c>
      <c r="C4026" s="139" t="s">
        <v>779</v>
      </c>
      <c r="D4026" s="139" t="s">
        <v>633</v>
      </c>
      <c r="E4026" s="139" t="s">
        <v>754</v>
      </c>
      <c r="F4026" s="49">
        <v>3810</v>
      </c>
      <c r="G4026" s="49">
        <v>3630</v>
      </c>
      <c r="H4026" s="49">
        <v>3910</v>
      </c>
      <c r="I4026" s="49">
        <v>3620</v>
      </c>
      <c r="J4026" s="49">
        <v>4000</v>
      </c>
      <c r="K4026" s="49">
        <v>4090</v>
      </c>
      <c r="L4026" s="49">
        <v>4000</v>
      </c>
      <c r="M4026" s="49">
        <v>4170</v>
      </c>
      <c r="N4026" s="49">
        <v>4010</v>
      </c>
      <c r="O4026" s="49">
        <v>3220</v>
      </c>
      <c r="P4026" s="49">
        <v>3380</v>
      </c>
      <c r="Q4026" s="49">
        <v>2810</v>
      </c>
      <c r="R4026" s="49">
        <v>2550</v>
      </c>
      <c r="S4026" s="49">
        <v>2810</v>
      </c>
      <c r="T4026" s="49">
        <v>3100</v>
      </c>
      <c r="U4026" s="49">
        <v>2920</v>
      </c>
      <c r="V4026" s="49">
        <v>2300</v>
      </c>
    </row>
    <row r="4027" spans="1:22" ht="15.75" customHeight="1">
      <c r="A4027" s="139" t="s">
        <v>793</v>
      </c>
      <c r="B4027" s="139" t="s">
        <v>496</v>
      </c>
      <c r="C4027" s="139" t="s">
        <v>779</v>
      </c>
      <c r="D4027" s="139" t="s">
        <v>633</v>
      </c>
      <c r="E4027" s="139" t="s">
        <v>754</v>
      </c>
      <c r="F4027" s="49">
        <v>290</v>
      </c>
      <c r="G4027" s="49">
        <v>287</v>
      </c>
      <c r="H4027" s="49">
        <v>197</v>
      </c>
      <c r="I4027" s="49">
        <v>227</v>
      </c>
      <c r="J4027" s="49">
        <v>202</v>
      </c>
      <c r="K4027" s="49">
        <v>235</v>
      </c>
      <c r="L4027" s="49">
        <v>255</v>
      </c>
      <c r="M4027" s="49">
        <v>250</v>
      </c>
      <c r="N4027" s="49">
        <v>324</v>
      </c>
      <c r="O4027" s="49">
        <v>240</v>
      </c>
      <c r="P4027" s="49">
        <v>255</v>
      </c>
      <c r="Q4027" s="49">
        <v>254</v>
      </c>
      <c r="R4027" s="49">
        <v>313</v>
      </c>
      <c r="S4027" s="49">
        <v>377</v>
      </c>
      <c r="T4027" s="49">
        <v>394</v>
      </c>
      <c r="U4027" s="49">
        <v>473</v>
      </c>
      <c r="V4027" s="49">
        <v>473</v>
      </c>
    </row>
    <row r="4028" spans="1:22" ht="15.75" customHeight="1">
      <c r="A4028" s="139" t="s">
        <v>793</v>
      </c>
      <c r="B4028" s="139" t="s">
        <v>506</v>
      </c>
      <c r="C4028" s="139" t="s">
        <v>779</v>
      </c>
      <c r="D4028" s="139" t="s">
        <v>633</v>
      </c>
      <c r="E4028" s="139" t="s">
        <v>754</v>
      </c>
      <c r="F4028" s="49">
        <v>469</v>
      </c>
      <c r="G4028" s="49">
        <v>471</v>
      </c>
      <c r="H4028" s="49">
        <v>497</v>
      </c>
      <c r="I4028" s="49">
        <v>508</v>
      </c>
      <c r="J4028" s="49">
        <v>497</v>
      </c>
      <c r="K4028" s="49">
        <v>523</v>
      </c>
      <c r="L4028" s="49">
        <v>553</v>
      </c>
      <c r="M4028" s="49">
        <v>868</v>
      </c>
      <c r="N4028" s="49">
        <v>1360</v>
      </c>
      <c r="O4028" s="49">
        <v>1470</v>
      </c>
      <c r="P4028" s="49">
        <v>1350</v>
      </c>
      <c r="Q4028" s="49">
        <v>1770</v>
      </c>
      <c r="R4028" s="49">
        <v>1910</v>
      </c>
      <c r="S4028" s="49">
        <v>1860</v>
      </c>
      <c r="T4028" s="49">
        <v>2100</v>
      </c>
      <c r="U4028" s="49">
        <v>2100</v>
      </c>
      <c r="V4028" s="49">
        <v>2100</v>
      </c>
    </row>
    <row r="4029" spans="1:22" ht="15.75" customHeight="1">
      <c r="A4029" s="139" t="s">
        <v>793</v>
      </c>
      <c r="B4029" s="139" t="s">
        <v>508</v>
      </c>
      <c r="C4029" s="139" t="s">
        <v>779</v>
      </c>
      <c r="D4029" s="139" t="s">
        <v>633</v>
      </c>
      <c r="E4029" s="139" t="s">
        <v>754</v>
      </c>
      <c r="F4029" s="49">
        <v>2660</v>
      </c>
      <c r="G4029" s="49">
        <v>2770</v>
      </c>
      <c r="H4029" s="49">
        <v>2640</v>
      </c>
      <c r="I4029" s="49">
        <v>2650</v>
      </c>
      <c r="J4029" s="49">
        <v>2990</v>
      </c>
      <c r="K4029" s="49">
        <v>3170</v>
      </c>
      <c r="L4029" s="49">
        <v>3660</v>
      </c>
      <c r="M4029" s="49">
        <v>4050</v>
      </c>
      <c r="N4029" s="49">
        <v>4140</v>
      </c>
      <c r="O4029" s="49">
        <v>3090</v>
      </c>
      <c r="P4029" s="49">
        <v>2780</v>
      </c>
      <c r="Q4029" s="49">
        <v>3090</v>
      </c>
      <c r="R4029" s="49">
        <v>3150</v>
      </c>
      <c r="S4029" s="49">
        <v>2690</v>
      </c>
      <c r="T4029" s="49">
        <v>2940</v>
      </c>
      <c r="U4029" s="49">
        <v>3340</v>
      </c>
      <c r="V4029" s="49">
        <v>3180</v>
      </c>
    </row>
    <row r="4030" spans="1:22" ht="15.75" customHeight="1">
      <c r="A4030" s="139" t="s">
        <v>793</v>
      </c>
      <c r="B4030" s="139" t="s">
        <v>510</v>
      </c>
      <c r="C4030" s="139" t="s">
        <v>779</v>
      </c>
      <c r="D4030" s="139" t="s">
        <v>633</v>
      </c>
      <c r="E4030" s="139" t="s">
        <v>754</v>
      </c>
      <c r="F4030" s="49">
        <v>15100</v>
      </c>
      <c r="G4030" s="49">
        <v>15900</v>
      </c>
      <c r="H4030" s="49">
        <v>17100</v>
      </c>
      <c r="I4030" s="49">
        <v>18700</v>
      </c>
      <c r="J4030" s="49">
        <v>20900</v>
      </c>
      <c r="K4030" s="49">
        <v>22300</v>
      </c>
      <c r="L4030" s="49">
        <v>24500</v>
      </c>
      <c r="M4030" s="49">
        <v>27600</v>
      </c>
      <c r="N4030" s="49">
        <v>23600</v>
      </c>
      <c r="O4030" s="49">
        <v>19700</v>
      </c>
      <c r="P4030" s="49">
        <v>22700</v>
      </c>
      <c r="Q4030" s="49">
        <v>25100</v>
      </c>
      <c r="R4030" s="49">
        <v>26300</v>
      </c>
      <c r="S4030" s="49">
        <v>27200</v>
      </c>
      <c r="T4030" s="49">
        <v>26400</v>
      </c>
      <c r="U4030" s="49">
        <v>23100</v>
      </c>
      <c r="V4030" s="49">
        <v>20300</v>
      </c>
    </row>
    <row r="4031" spans="1:22" ht="15.75" customHeight="1">
      <c r="A4031" s="139" t="s">
        <v>793</v>
      </c>
      <c r="B4031" s="139" t="s">
        <v>512</v>
      </c>
      <c r="C4031" s="139" t="s">
        <v>779</v>
      </c>
      <c r="D4031" s="139" t="s">
        <v>633</v>
      </c>
      <c r="E4031" s="139" t="s">
        <v>754</v>
      </c>
      <c r="F4031" s="49">
        <v>29.7</v>
      </c>
      <c r="G4031" s="49">
        <v>35.5</v>
      </c>
      <c r="H4031" s="49">
        <v>41.3</v>
      </c>
      <c r="I4031" s="49">
        <v>41.1</v>
      </c>
      <c r="J4031" s="49">
        <v>41</v>
      </c>
      <c r="K4031" s="49">
        <v>40.799999999999997</v>
      </c>
      <c r="L4031" s="49">
        <v>40.4</v>
      </c>
      <c r="M4031" s="49">
        <v>39.9</v>
      </c>
      <c r="N4031" s="49">
        <v>39.6</v>
      </c>
      <c r="O4031" s="49">
        <v>36.799999999999997</v>
      </c>
      <c r="P4031" s="49">
        <v>36.9</v>
      </c>
      <c r="Q4031" s="49">
        <v>36.6</v>
      </c>
      <c r="R4031" s="49">
        <v>39.4</v>
      </c>
      <c r="S4031" s="49">
        <v>42.9</v>
      </c>
      <c r="T4031" s="49">
        <v>54.1</v>
      </c>
      <c r="U4031" s="49">
        <v>77.3</v>
      </c>
      <c r="V4031" s="49">
        <v>77.3</v>
      </c>
    </row>
    <row r="4032" spans="1:22" ht="15.75" customHeight="1">
      <c r="A4032" s="139" t="s">
        <v>793</v>
      </c>
      <c r="B4032" s="139" t="s">
        <v>526</v>
      </c>
      <c r="C4032" s="139" t="s">
        <v>779</v>
      </c>
      <c r="D4032" s="139" t="s">
        <v>633</v>
      </c>
      <c r="E4032" s="139" t="s">
        <v>754</v>
      </c>
      <c r="F4032" s="49">
        <v>8690</v>
      </c>
      <c r="G4032" s="49">
        <v>9870</v>
      </c>
      <c r="H4032" s="49">
        <v>11100</v>
      </c>
      <c r="I4032" s="49">
        <v>11500</v>
      </c>
      <c r="J4032" s="49">
        <v>11700</v>
      </c>
      <c r="K4032" s="49">
        <v>11500</v>
      </c>
      <c r="L4032" s="49">
        <v>12400</v>
      </c>
      <c r="M4032" s="49">
        <v>14200</v>
      </c>
      <c r="N4032" s="49">
        <v>18400</v>
      </c>
      <c r="O4032" s="49">
        <v>20200</v>
      </c>
      <c r="P4032" s="49">
        <v>21000</v>
      </c>
      <c r="Q4032" s="49">
        <v>22300</v>
      </c>
      <c r="R4032" s="49">
        <v>25400</v>
      </c>
      <c r="S4032" s="49">
        <v>28200</v>
      </c>
      <c r="T4032" s="49">
        <v>29900</v>
      </c>
      <c r="U4032" s="49">
        <v>29700</v>
      </c>
      <c r="V4032" s="49">
        <v>28900</v>
      </c>
    </row>
    <row r="4033" spans="1:22" ht="15.75" customHeight="1">
      <c r="A4033" s="139" t="s">
        <v>793</v>
      </c>
      <c r="B4033" s="139" t="s">
        <v>556</v>
      </c>
      <c r="C4033" s="139" t="s">
        <v>779</v>
      </c>
      <c r="D4033" s="139" t="s">
        <v>633</v>
      </c>
      <c r="E4033" s="139" t="s">
        <v>754</v>
      </c>
      <c r="F4033" s="49">
        <v>59.5</v>
      </c>
      <c r="G4033" s="49">
        <v>77</v>
      </c>
      <c r="H4033" s="49">
        <v>82.6</v>
      </c>
      <c r="I4033" s="49">
        <v>109</v>
      </c>
      <c r="J4033" s="49">
        <v>123</v>
      </c>
      <c r="K4033" s="49">
        <v>131</v>
      </c>
      <c r="L4033" s="49">
        <v>77.900000000000006</v>
      </c>
      <c r="M4033" s="49">
        <v>125</v>
      </c>
      <c r="N4033" s="49">
        <v>96.2</v>
      </c>
      <c r="O4033" s="49">
        <v>241</v>
      </c>
      <c r="P4033" s="49">
        <v>743</v>
      </c>
      <c r="Q4033" s="49">
        <v>1150</v>
      </c>
      <c r="R4033" s="49">
        <v>1340</v>
      </c>
      <c r="S4033" s="49">
        <v>1380</v>
      </c>
      <c r="T4033" s="49">
        <v>1350</v>
      </c>
      <c r="U4033" s="49">
        <v>1440</v>
      </c>
      <c r="V4033" s="49">
        <v>1440</v>
      </c>
    </row>
    <row r="4034" spans="1:22" ht="15.75" customHeight="1">
      <c r="A4034" s="139" t="s">
        <v>793</v>
      </c>
      <c r="B4034" s="139" t="s">
        <v>528</v>
      </c>
      <c r="C4034" s="139" t="s">
        <v>779</v>
      </c>
      <c r="D4034" s="139" t="s">
        <v>633</v>
      </c>
      <c r="E4034" s="139" t="s">
        <v>754</v>
      </c>
      <c r="F4034" s="49">
        <v>541</v>
      </c>
      <c r="G4034" s="49">
        <v>619</v>
      </c>
      <c r="H4034" s="49">
        <v>664</v>
      </c>
      <c r="I4034" s="49">
        <v>676</v>
      </c>
      <c r="J4034" s="49">
        <v>951</v>
      </c>
      <c r="K4034" s="49">
        <v>1040</v>
      </c>
      <c r="L4034" s="49">
        <v>1130</v>
      </c>
      <c r="M4034" s="49">
        <v>1220</v>
      </c>
      <c r="N4034" s="49">
        <v>1180</v>
      </c>
      <c r="O4034" s="49">
        <v>1280</v>
      </c>
      <c r="P4034" s="49">
        <v>1570</v>
      </c>
      <c r="Q4034" s="49">
        <v>1790</v>
      </c>
      <c r="R4034" s="49">
        <v>1790</v>
      </c>
      <c r="S4034" s="49">
        <v>2020</v>
      </c>
      <c r="T4034" s="49">
        <v>1900</v>
      </c>
      <c r="U4034" s="49">
        <v>1790</v>
      </c>
      <c r="V4034" s="49">
        <v>1790</v>
      </c>
    </row>
    <row r="4035" spans="1:22" ht="15.75" customHeight="1">
      <c r="A4035" s="139" t="s">
        <v>793</v>
      </c>
      <c r="B4035" s="139" t="s">
        <v>536</v>
      </c>
      <c r="C4035" s="139" t="s">
        <v>779</v>
      </c>
      <c r="D4035" s="139" t="s">
        <v>633</v>
      </c>
      <c r="E4035" s="139" t="s">
        <v>754</v>
      </c>
      <c r="F4035" s="49">
        <v>462</v>
      </c>
      <c r="G4035" s="49">
        <v>242</v>
      </c>
      <c r="H4035" s="49">
        <v>79.3</v>
      </c>
      <c r="I4035" s="49">
        <v>58.5</v>
      </c>
      <c r="J4035" s="49">
        <v>0</v>
      </c>
      <c r="K4035" s="49">
        <v>0</v>
      </c>
      <c r="L4035" s="49">
        <v>0</v>
      </c>
      <c r="M4035" s="49">
        <v>0</v>
      </c>
      <c r="N4035" s="49">
        <v>0</v>
      </c>
      <c r="O4035" s="49">
        <v>0</v>
      </c>
      <c r="P4035" s="49">
        <v>0</v>
      </c>
      <c r="Q4035" s="49">
        <v>0</v>
      </c>
      <c r="R4035" s="49">
        <v>0</v>
      </c>
      <c r="S4035" s="49">
        <v>0</v>
      </c>
      <c r="T4035" s="49">
        <v>0</v>
      </c>
      <c r="U4035" s="49">
        <v>0</v>
      </c>
      <c r="V4035" s="49">
        <v>0</v>
      </c>
    </row>
    <row r="4036" spans="1:22" ht="15.75" customHeight="1">
      <c r="A4036" s="139" t="s">
        <v>793</v>
      </c>
      <c r="B4036" s="139" t="s">
        <v>769</v>
      </c>
      <c r="C4036" s="139" t="s">
        <v>779</v>
      </c>
      <c r="D4036" s="139" t="s">
        <v>633</v>
      </c>
      <c r="E4036" s="139" t="s">
        <v>754</v>
      </c>
      <c r="F4036" s="49">
        <v>2.5599999999999999E-4</v>
      </c>
      <c r="G4036" s="49">
        <v>2.4899999999999998E-4</v>
      </c>
      <c r="H4036" s="49">
        <v>2.3900000000000001E-4</v>
      </c>
      <c r="I4036" s="49">
        <v>2.2900000000000001E-4</v>
      </c>
      <c r="J4036" s="49">
        <v>2.2000000000000001E-4</v>
      </c>
      <c r="K4036" s="49">
        <v>2.14E-4</v>
      </c>
      <c r="L4036" s="49">
        <v>2.1000000000000001E-4</v>
      </c>
      <c r="M4036" s="49">
        <v>2.0900000000000001E-4</v>
      </c>
      <c r="N4036" s="49">
        <v>2.0900000000000001E-4</v>
      </c>
      <c r="O4036" s="49">
        <v>2.0900000000000001E-4</v>
      </c>
      <c r="P4036" s="49">
        <v>2.0900000000000001E-4</v>
      </c>
      <c r="Q4036" s="49">
        <v>2.0699999999999999E-4</v>
      </c>
      <c r="R4036" s="49">
        <v>2.05E-4</v>
      </c>
      <c r="S4036" s="49">
        <v>1.9000000000000001E-4</v>
      </c>
      <c r="T4036" s="49">
        <v>1.8599999999999999E-4</v>
      </c>
      <c r="U4036" s="49">
        <v>1.8100000000000001E-4</v>
      </c>
      <c r="V4036" s="49">
        <v>1.7699999999999999E-4</v>
      </c>
    </row>
    <row r="4037" spans="1:22" ht="15.75" customHeight="1">
      <c r="A4037" s="139" t="s">
        <v>793</v>
      </c>
      <c r="B4037" s="139" t="s">
        <v>542</v>
      </c>
      <c r="C4037" s="139" t="s">
        <v>779</v>
      </c>
      <c r="D4037" s="139" t="s">
        <v>633</v>
      </c>
      <c r="E4037" s="139" t="s">
        <v>754</v>
      </c>
      <c r="F4037" s="49">
        <v>2.06E-2</v>
      </c>
      <c r="G4037" s="49">
        <v>2.12E-2</v>
      </c>
      <c r="H4037" s="49">
        <v>2.1700000000000001E-2</v>
      </c>
      <c r="I4037" s="49">
        <v>2.23E-2</v>
      </c>
      <c r="J4037" s="49">
        <v>2.29E-2</v>
      </c>
      <c r="K4037" s="49">
        <v>2.35E-2</v>
      </c>
      <c r="L4037" s="49">
        <v>2.4E-2</v>
      </c>
      <c r="M4037" s="49">
        <v>2.46E-2</v>
      </c>
      <c r="N4037" s="49">
        <v>2.52E-2</v>
      </c>
      <c r="O4037" s="49">
        <v>2.5700000000000001E-2</v>
      </c>
      <c r="P4037" s="49">
        <v>2.63E-2</v>
      </c>
      <c r="Q4037" s="49">
        <v>2.69E-2</v>
      </c>
      <c r="R4037" s="49">
        <v>2.75E-2</v>
      </c>
      <c r="S4037" s="49">
        <v>2.8000000000000001E-2</v>
      </c>
      <c r="T4037" s="49">
        <v>2.86E-2</v>
      </c>
      <c r="U4037" s="49">
        <v>2.92E-2</v>
      </c>
      <c r="V4037" s="49">
        <v>2.9700000000000001E-2</v>
      </c>
    </row>
    <row r="4038" spans="1:22" ht="15.75" customHeight="1">
      <c r="A4038" s="139" t="s">
        <v>793</v>
      </c>
      <c r="B4038" s="139" t="s">
        <v>534</v>
      </c>
      <c r="C4038" s="139" t="s">
        <v>779</v>
      </c>
      <c r="D4038" s="139" t="s">
        <v>633</v>
      </c>
      <c r="E4038" s="139" t="s">
        <v>754</v>
      </c>
      <c r="F4038" s="49">
        <v>36.700000000000003</v>
      </c>
      <c r="G4038" s="49">
        <v>55</v>
      </c>
      <c r="H4038" s="49">
        <v>73.3</v>
      </c>
      <c r="I4038" s="49">
        <v>84.3</v>
      </c>
      <c r="J4038" s="49">
        <v>88</v>
      </c>
      <c r="K4038" s="49">
        <v>84.3</v>
      </c>
      <c r="L4038" s="49">
        <v>117</v>
      </c>
      <c r="M4038" s="49">
        <v>125</v>
      </c>
      <c r="N4038" s="49">
        <v>128</v>
      </c>
      <c r="O4038" s="49">
        <v>117</v>
      </c>
      <c r="P4038" s="49">
        <v>150</v>
      </c>
      <c r="Q4038" s="49">
        <v>154</v>
      </c>
      <c r="R4038" s="49">
        <v>169</v>
      </c>
      <c r="S4038" s="49">
        <v>158</v>
      </c>
      <c r="T4038" s="49">
        <v>169</v>
      </c>
      <c r="U4038" s="49">
        <v>187</v>
      </c>
      <c r="V4038" s="49">
        <v>196</v>
      </c>
    </row>
    <row r="4039" spans="1:22" ht="15.75" customHeight="1">
      <c r="A4039" s="139" t="s">
        <v>793</v>
      </c>
      <c r="B4039" s="139" t="s">
        <v>334</v>
      </c>
      <c r="C4039" s="139" t="s">
        <v>779</v>
      </c>
      <c r="D4039" s="139" t="s">
        <v>633</v>
      </c>
      <c r="E4039" s="139" t="s">
        <v>754</v>
      </c>
      <c r="F4039" s="49">
        <v>454</v>
      </c>
      <c r="G4039" s="49">
        <v>498</v>
      </c>
      <c r="H4039" s="49">
        <v>556</v>
      </c>
      <c r="I4039" s="49">
        <v>579</v>
      </c>
      <c r="J4039" s="49">
        <v>523</v>
      </c>
      <c r="K4039" s="49">
        <v>465</v>
      </c>
      <c r="L4039" s="49">
        <v>532</v>
      </c>
      <c r="M4039" s="49">
        <v>522</v>
      </c>
      <c r="N4039" s="49">
        <v>517</v>
      </c>
      <c r="O4039" s="49">
        <v>480</v>
      </c>
      <c r="P4039" s="49">
        <v>506</v>
      </c>
      <c r="Q4039" s="49">
        <v>517</v>
      </c>
      <c r="R4039" s="49">
        <v>537</v>
      </c>
      <c r="S4039" s="49">
        <v>466</v>
      </c>
      <c r="T4039" s="49">
        <v>388</v>
      </c>
      <c r="U4039" s="49">
        <v>388</v>
      </c>
      <c r="V4039" s="49">
        <v>388</v>
      </c>
    </row>
    <row r="4040" spans="1:22" ht="15.75" customHeight="1">
      <c r="A4040" s="139" t="s">
        <v>793</v>
      </c>
      <c r="B4040" s="139" t="s">
        <v>522</v>
      </c>
      <c r="C4040" s="139" t="s">
        <v>779</v>
      </c>
      <c r="D4040" s="139" t="s">
        <v>633</v>
      </c>
      <c r="E4040" s="139" t="s">
        <v>754</v>
      </c>
      <c r="F4040" s="49">
        <v>9.2799999999999994</v>
      </c>
      <c r="G4040" s="49">
        <v>9.58</v>
      </c>
      <c r="H4040" s="49">
        <v>10.1</v>
      </c>
      <c r="I4040" s="49">
        <v>10.6</v>
      </c>
      <c r="J4040" s="49">
        <v>11.2</v>
      </c>
      <c r="K4040" s="49">
        <v>9.98</v>
      </c>
      <c r="L4040" s="49">
        <v>11.9</v>
      </c>
      <c r="M4040" s="49">
        <v>12</v>
      </c>
      <c r="N4040" s="49">
        <v>10.9</v>
      </c>
      <c r="O4040" s="49">
        <v>9.32</v>
      </c>
      <c r="P4040" s="49">
        <v>8.93</v>
      </c>
      <c r="Q4040" s="49">
        <v>8.6999999999999993</v>
      </c>
      <c r="R4040" s="49">
        <v>6.99</v>
      </c>
      <c r="S4040" s="49">
        <v>5.84</v>
      </c>
      <c r="T4040" s="49">
        <v>5.41</v>
      </c>
      <c r="U4040" s="49">
        <v>7.05</v>
      </c>
      <c r="V4040" s="49">
        <v>6.76</v>
      </c>
    </row>
    <row r="4041" spans="1:22" ht="15.75" customHeight="1">
      <c r="A4041" s="139" t="s">
        <v>793</v>
      </c>
      <c r="B4041" s="139" t="s">
        <v>544</v>
      </c>
      <c r="C4041" s="139" t="s">
        <v>779</v>
      </c>
      <c r="D4041" s="139" t="s">
        <v>633</v>
      </c>
      <c r="E4041" s="139" t="s">
        <v>754</v>
      </c>
      <c r="F4041" s="49">
        <v>0</v>
      </c>
      <c r="G4041" s="49">
        <v>0</v>
      </c>
      <c r="H4041" s="49">
        <v>0</v>
      </c>
      <c r="I4041" s="49">
        <v>0</v>
      </c>
      <c r="J4041" s="49">
        <v>0</v>
      </c>
      <c r="K4041" s="49">
        <v>0</v>
      </c>
      <c r="L4041" s="49">
        <v>0</v>
      </c>
      <c r="M4041" s="49">
        <v>0</v>
      </c>
      <c r="N4041" s="49">
        <v>0</v>
      </c>
      <c r="O4041" s="49">
        <v>0</v>
      </c>
      <c r="P4041" s="49">
        <v>0</v>
      </c>
      <c r="Q4041" s="49">
        <v>0</v>
      </c>
      <c r="R4041" s="49">
        <v>0</v>
      </c>
      <c r="S4041" s="49">
        <v>0</v>
      </c>
      <c r="T4041" s="49">
        <v>0</v>
      </c>
      <c r="U4041" s="49">
        <v>0</v>
      </c>
      <c r="V4041" s="49">
        <v>0</v>
      </c>
    </row>
    <row r="4042" spans="1:22" ht="15.75" customHeight="1">
      <c r="A4042" s="139" t="s">
        <v>793</v>
      </c>
      <c r="B4042" s="139" t="s">
        <v>530</v>
      </c>
      <c r="C4042" s="139" t="s">
        <v>779</v>
      </c>
      <c r="D4042" s="139" t="s">
        <v>633</v>
      </c>
      <c r="E4042" s="139" t="s">
        <v>754</v>
      </c>
      <c r="F4042" s="49">
        <v>1050</v>
      </c>
      <c r="G4042" s="49">
        <v>1170</v>
      </c>
      <c r="H4042" s="49">
        <v>1130</v>
      </c>
      <c r="I4042" s="49">
        <v>951</v>
      </c>
      <c r="J4042" s="49">
        <v>1200</v>
      </c>
      <c r="K4042" s="49">
        <v>1190</v>
      </c>
      <c r="L4042" s="49">
        <v>1300</v>
      </c>
      <c r="M4042" s="49">
        <v>1340</v>
      </c>
      <c r="N4042" s="49">
        <v>1450</v>
      </c>
      <c r="O4042" s="49">
        <v>1110</v>
      </c>
      <c r="P4042" s="49">
        <v>1050</v>
      </c>
      <c r="Q4042" s="49">
        <v>1030</v>
      </c>
      <c r="R4042" s="49">
        <v>878</v>
      </c>
      <c r="S4042" s="49">
        <v>772</v>
      </c>
      <c r="T4042" s="49">
        <v>666</v>
      </c>
      <c r="U4042" s="49">
        <v>687</v>
      </c>
      <c r="V4042" s="49">
        <v>687</v>
      </c>
    </row>
    <row r="4043" spans="1:22" ht="15.75" customHeight="1">
      <c r="A4043" s="139" t="s">
        <v>793</v>
      </c>
      <c r="B4043" s="139" t="s">
        <v>550</v>
      </c>
      <c r="C4043" s="139" t="s">
        <v>779</v>
      </c>
      <c r="D4043" s="139" t="s">
        <v>633</v>
      </c>
      <c r="E4043" s="139" t="s">
        <v>754</v>
      </c>
      <c r="F4043" s="49">
        <v>12.3</v>
      </c>
      <c r="G4043" s="49">
        <v>16.100000000000001</v>
      </c>
      <c r="H4043" s="49">
        <v>17.600000000000001</v>
      </c>
      <c r="I4043" s="49">
        <v>23.3</v>
      </c>
      <c r="J4043" s="49">
        <v>26.6</v>
      </c>
      <c r="K4043" s="49">
        <v>29.1</v>
      </c>
      <c r="L4043" s="49">
        <v>17.399999999999999</v>
      </c>
      <c r="M4043" s="49">
        <v>27.2</v>
      </c>
      <c r="N4043" s="49">
        <v>20.9</v>
      </c>
      <c r="O4043" s="49">
        <v>49.6</v>
      </c>
      <c r="P4043" s="49">
        <v>160</v>
      </c>
      <c r="Q4043" s="49">
        <v>243</v>
      </c>
      <c r="R4043" s="49">
        <v>287</v>
      </c>
      <c r="S4043" s="49">
        <v>182</v>
      </c>
      <c r="T4043" s="49">
        <v>197</v>
      </c>
      <c r="U4043" s="49">
        <v>212</v>
      </c>
      <c r="V4043" s="49">
        <v>226</v>
      </c>
    </row>
    <row r="4044" spans="1:22" ht="15.75" customHeight="1">
      <c r="A4044" s="139" t="s">
        <v>793</v>
      </c>
      <c r="B4044" s="139" t="s">
        <v>524</v>
      </c>
      <c r="C4044" s="139" t="s">
        <v>779</v>
      </c>
      <c r="D4044" s="139" t="s">
        <v>633</v>
      </c>
      <c r="E4044" s="139" t="s">
        <v>754</v>
      </c>
      <c r="F4044" s="49">
        <v>6.8599999999999998E-3</v>
      </c>
      <c r="G4044" s="49">
        <v>7.0000000000000001E-3</v>
      </c>
      <c r="H4044" s="49">
        <v>7.1500000000000001E-3</v>
      </c>
      <c r="I4044" s="49">
        <v>7.3200000000000001E-3</v>
      </c>
      <c r="J4044" s="49">
        <v>7.4900000000000001E-3</v>
      </c>
      <c r="K4044" s="49">
        <v>7.6600000000000001E-3</v>
      </c>
      <c r="L4044" s="49">
        <v>7.8300000000000002E-3</v>
      </c>
      <c r="M4044" s="49">
        <v>8.0000000000000002E-3</v>
      </c>
      <c r="N4044" s="49">
        <v>8.1799999999999998E-3</v>
      </c>
      <c r="O4044" s="49">
        <v>8.3599999999999994E-3</v>
      </c>
      <c r="P4044" s="49">
        <v>8.5400000000000007E-3</v>
      </c>
      <c r="Q4044" s="49">
        <v>8.7299999999999999E-3</v>
      </c>
      <c r="R4044" s="49">
        <v>8.9200000000000008E-3</v>
      </c>
      <c r="S4044" s="49">
        <v>9.0299999999999998E-3</v>
      </c>
      <c r="T4044" s="49">
        <v>9.1999999999999998E-3</v>
      </c>
      <c r="U4044" s="49">
        <v>9.3600000000000003E-3</v>
      </c>
      <c r="V4044" s="49">
        <v>9.5300000000000003E-3</v>
      </c>
    </row>
    <row r="4045" spans="1:22" ht="15.75" customHeight="1">
      <c r="A4045" s="139" t="s">
        <v>793</v>
      </c>
      <c r="B4045" s="139" t="s">
        <v>558</v>
      </c>
      <c r="C4045" s="139" t="s">
        <v>779</v>
      </c>
      <c r="D4045" s="139" t="s">
        <v>633</v>
      </c>
      <c r="E4045" s="139" t="s">
        <v>754</v>
      </c>
      <c r="F4045" s="49">
        <v>26.4</v>
      </c>
      <c r="G4045" s="49">
        <v>29.4</v>
      </c>
      <c r="H4045" s="49">
        <v>29.1</v>
      </c>
      <c r="I4045" s="49">
        <v>28.8</v>
      </c>
      <c r="J4045" s="49">
        <v>28.5</v>
      </c>
      <c r="K4045" s="49">
        <v>28.2</v>
      </c>
      <c r="L4045" s="49">
        <v>28</v>
      </c>
      <c r="M4045" s="49">
        <v>27.5</v>
      </c>
      <c r="N4045" s="49">
        <v>26.8</v>
      </c>
      <c r="O4045" s="49">
        <v>20.5</v>
      </c>
      <c r="P4045" s="49">
        <v>17.399999999999999</v>
      </c>
      <c r="Q4045" s="49">
        <v>28.8</v>
      </c>
      <c r="R4045" s="49">
        <v>46</v>
      </c>
      <c r="S4045" s="49">
        <v>51.8</v>
      </c>
      <c r="T4045" s="49">
        <v>52.2</v>
      </c>
      <c r="U4045" s="49">
        <v>64.2</v>
      </c>
      <c r="V4045" s="49">
        <v>64.2</v>
      </c>
    </row>
    <row r="4046" spans="1:22" ht="15.75" customHeight="1">
      <c r="A4046" s="139" t="s">
        <v>793</v>
      </c>
      <c r="B4046" s="139" t="s">
        <v>538</v>
      </c>
      <c r="C4046" s="139" t="s">
        <v>779</v>
      </c>
      <c r="D4046" s="139" t="s">
        <v>633</v>
      </c>
      <c r="E4046" s="139" t="s">
        <v>754</v>
      </c>
      <c r="F4046" s="49">
        <v>1190</v>
      </c>
      <c r="G4046" s="49">
        <v>1210</v>
      </c>
      <c r="H4046" s="49">
        <v>1170</v>
      </c>
      <c r="I4046" s="49">
        <v>922</v>
      </c>
      <c r="J4046" s="49">
        <v>1220</v>
      </c>
      <c r="K4046" s="49">
        <v>1260</v>
      </c>
      <c r="L4046" s="49">
        <v>1390</v>
      </c>
      <c r="M4046" s="49">
        <v>1480</v>
      </c>
      <c r="N4046" s="49">
        <v>1600</v>
      </c>
      <c r="O4046" s="49">
        <v>1210</v>
      </c>
      <c r="P4046" s="49">
        <v>860</v>
      </c>
      <c r="Q4046" s="49">
        <v>1260</v>
      </c>
      <c r="R4046" s="49">
        <v>1100</v>
      </c>
      <c r="S4046" s="49">
        <v>1140</v>
      </c>
      <c r="T4046" s="49">
        <v>1270</v>
      </c>
      <c r="U4046" s="49">
        <v>1310</v>
      </c>
      <c r="V4046" s="49">
        <v>1340</v>
      </c>
    </row>
    <row r="4047" spans="1:22" ht="15.75" customHeight="1">
      <c r="A4047" s="139" t="s">
        <v>793</v>
      </c>
      <c r="B4047" s="139" t="s">
        <v>540</v>
      </c>
      <c r="C4047" s="139" t="s">
        <v>779</v>
      </c>
      <c r="D4047" s="139" t="s">
        <v>633</v>
      </c>
      <c r="E4047" s="139" t="s">
        <v>754</v>
      </c>
      <c r="F4047" s="49">
        <v>491</v>
      </c>
      <c r="G4047" s="49">
        <v>505</v>
      </c>
      <c r="H4047" s="49">
        <v>443</v>
      </c>
      <c r="I4047" s="49">
        <v>451</v>
      </c>
      <c r="J4047" s="49">
        <v>473</v>
      </c>
      <c r="K4047" s="49">
        <v>487</v>
      </c>
      <c r="L4047" s="49">
        <v>512</v>
      </c>
      <c r="M4047" s="49">
        <v>543</v>
      </c>
      <c r="N4047" s="49">
        <v>593</v>
      </c>
      <c r="O4047" s="49">
        <v>422</v>
      </c>
      <c r="P4047" s="49">
        <v>358</v>
      </c>
      <c r="Q4047" s="49">
        <v>306</v>
      </c>
      <c r="R4047" s="49">
        <v>316</v>
      </c>
      <c r="S4047" s="49">
        <v>391</v>
      </c>
      <c r="T4047" s="49">
        <v>418</v>
      </c>
      <c r="U4047" s="49">
        <v>367</v>
      </c>
      <c r="V4047" s="49">
        <v>344</v>
      </c>
    </row>
    <row r="4048" spans="1:22" ht="15.75" customHeight="1">
      <c r="A4048" s="139" t="s">
        <v>793</v>
      </c>
      <c r="B4048" s="139" t="s">
        <v>562</v>
      </c>
      <c r="C4048" s="139" t="s">
        <v>779</v>
      </c>
      <c r="D4048" s="139" t="s">
        <v>633</v>
      </c>
      <c r="E4048" s="139" t="s">
        <v>754</v>
      </c>
      <c r="F4048" s="49">
        <v>1290</v>
      </c>
      <c r="G4048" s="49">
        <v>1330</v>
      </c>
      <c r="H4048" s="49">
        <v>1280</v>
      </c>
      <c r="I4048" s="49">
        <v>1210</v>
      </c>
      <c r="J4048" s="49">
        <v>1280</v>
      </c>
      <c r="K4048" s="49">
        <v>1320</v>
      </c>
      <c r="L4048" s="49">
        <v>1440</v>
      </c>
      <c r="M4048" s="49">
        <v>1340</v>
      </c>
      <c r="N4048" s="49">
        <v>1400</v>
      </c>
      <c r="O4048" s="49">
        <v>1260</v>
      </c>
      <c r="P4048" s="49">
        <v>1320</v>
      </c>
      <c r="Q4048" s="49">
        <v>1360</v>
      </c>
      <c r="R4048" s="49">
        <v>1480</v>
      </c>
      <c r="S4048" s="49">
        <v>1390</v>
      </c>
      <c r="T4048" s="49">
        <v>1400</v>
      </c>
      <c r="U4048" s="49">
        <v>1530</v>
      </c>
      <c r="V4048" s="49">
        <v>1540</v>
      </c>
    </row>
    <row r="4049" spans="1:22" ht="15.75" customHeight="1">
      <c r="A4049" s="139" t="s">
        <v>793</v>
      </c>
      <c r="B4049" s="139" t="s">
        <v>560</v>
      </c>
      <c r="C4049" s="139" t="s">
        <v>779</v>
      </c>
      <c r="D4049" s="139" t="s">
        <v>633</v>
      </c>
      <c r="E4049" s="139" t="s">
        <v>754</v>
      </c>
      <c r="F4049" s="49">
        <v>5.3199999999999997E-2</v>
      </c>
      <c r="G4049" s="49">
        <v>5.3699999999999998E-2</v>
      </c>
      <c r="H4049" s="49">
        <v>5.4100000000000002E-2</v>
      </c>
      <c r="I4049" s="49">
        <v>5.4399999999999997E-2</v>
      </c>
      <c r="J4049" s="49">
        <v>5.4699999999999999E-2</v>
      </c>
      <c r="K4049" s="49">
        <v>5.5199999999999999E-2</v>
      </c>
      <c r="L4049" s="49">
        <v>5.5899999999999998E-2</v>
      </c>
      <c r="M4049" s="49">
        <v>5.67E-2</v>
      </c>
      <c r="N4049" s="49">
        <v>5.7700000000000001E-2</v>
      </c>
      <c r="O4049" s="49">
        <v>5.8700000000000002E-2</v>
      </c>
      <c r="P4049" s="49">
        <v>5.9700000000000003E-2</v>
      </c>
      <c r="Q4049" s="49">
        <v>6.0600000000000001E-2</v>
      </c>
      <c r="R4049" s="49">
        <v>6.1600000000000002E-2</v>
      </c>
      <c r="S4049" s="49">
        <v>6.1400000000000003E-2</v>
      </c>
      <c r="T4049" s="49">
        <v>6.2100000000000002E-2</v>
      </c>
      <c r="U4049" s="49">
        <v>6.2799999999999995E-2</v>
      </c>
      <c r="V4049" s="49">
        <v>6.3500000000000001E-2</v>
      </c>
    </row>
    <row r="4050" spans="1:22" ht="15.75" customHeight="1">
      <c r="A4050" s="139" t="s">
        <v>793</v>
      </c>
      <c r="B4050" s="139" t="s">
        <v>532</v>
      </c>
      <c r="C4050" s="139" t="s">
        <v>779</v>
      </c>
      <c r="D4050" s="139" t="s">
        <v>633</v>
      </c>
      <c r="E4050" s="139" t="s">
        <v>754</v>
      </c>
      <c r="F4050" s="49">
        <v>4.0600000000000002E-3</v>
      </c>
      <c r="G4050" s="49">
        <v>4.13E-3</v>
      </c>
      <c r="H4050" s="49">
        <v>4.1999999999999997E-3</v>
      </c>
      <c r="I4050" s="49">
        <v>4.2900000000000004E-3</v>
      </c>
      <c r="J4050" s="49">
        <v>4.3699999999999998E-3</v>
      </c>
      <c r="K4050" s="49">
        <v>4.4400000000000004E-3</v>
      </c>
      <c r="L4050" s="49">
        <v>4.4900000000000001E-3</v>
      </c>
      <c r="M4050" s="49">
        <v>4.5399999999999998E-3</v>
      </c>
      <c r="N4050" s="49">
        <v>4.5799999999999999E-3</v>
      </c>
      <c r="O4050" s="49">
        <v>4.62E-3</v>
      </c>
      <c r="P4050" s="49">
        <v>4.6499999999999996E-3</v>
      </c>
      <c r="Q4050" s="49">
        <v>4.6899999999999997E-3</v>
      </c>
      <c r="R4050" s="49">
        <v>4.7299999999999998E-3</v>
      </c>
      <c r="S4050" s="49">
        <v>4.8500000000000001E-3</v>
      </c>
      <c r="T4050" s="49">
        <v>4.8999999999999998E-3</v>
      </c>
      <c r="U4050" s="49">
        <v>4.96E-3</v>
      </c>
      <c r="V4050" s="49">
        <v>5.0200000000000002E-3</v>
      </c>
    </row>
    <row r="4051" spans="1:22" ht="15.75" customHeight="1">
      <c r="A4051" s="139" t="s">
        <v>793</v>
      </c>
      <c r="B4051" s="139" t="s">
        <v>566</v>
      </c>
      <c r="C4051" s="139" t="s">
        <v>779</v>
      </c>
      <c r="D4051" s="139" t="s">
        <v>633</v>
      </c>
      <c r="E4051" s="139" t="s">
        <v>754</v>
      </c>
      <c r="F4051" s="49">
        <v>1790</v>
      </c>
      <c r="G4051" s="49">
        <v>1900</v>
      </c>
      <c r="H4051" s="49">
        <v>1740</v>
      </c>
      <c r="I4051" s="49">
        <v>1750</v>
      </c>
      <c r="J4051" s="49">
        <v>1690</v>
      </c>
      <c r="K4051" s="49">
        <v>1640</v>
      </c>
      <c r="L4051" s="49">
        <v>1690</v>
      </c>
      <c r="M4051" s="49">
        <v>1850</v>
      </c>
      <c r="N4051" s="49">
        <v>1910</v>
      </c>
      <c r="O4051" s="49">
        <v>1860</v>
      </c>
      <c r="P4051" s="49">
        <v>2150</v>
      </c>
      <c r="Q4051" s="49">
        <v>1770</v>
      </c>
      <c r="R4051" s="49">
        <v>2090</v>
      </c>
      <c r="S4051" s="49">
        <v>1390</v>
      </c>
      <c r="T4051" s="49">
        <v>1330</v>
      </c>
      <c r="U4051" s="49">
        <v>1400</v>
      </c>
      <c r="V4051" s="49">
        <v>1400</v>
      </c>
    </row>
    <row r="4052" spans="1:22" ht="15.75" customHeight="1">
      <c r="A4052" s="139" t="s">
        <v>793</v>
      </c>
      <c r="B4052" s="139" t="s">
        <v>770</v>
      </c>
      <c r="C4052" s="139" t="s">
        <v>779</v>
      </c>
      <c r="D4052" s="139" t="s">
        <v>633</v>
      </c>
      <c r="E4052" s="139" t="s">
        <v>754</v>
      </c>
      <c r="F4052" s="49">
        <v>9.4399999999999996E-4</v>
      </c>
      <c r="G4052" s="49">
        <v>1.01E-3</v>
      </c>
      <c r="H4052" s="49">
        <v>1.09E-3</v>
      </c>
      <c r="I4052" s="49">
        <v>1.17E-3</v>
      </c>
      <c r="J4052" s="49">
        <v>1.25E-3</v>
      </c>
      <c r="K4052" s="49">
        <v>1.32E-3</v>
      </c>
      <c r="L4052" s="49">
        <v>1.3799999999999999E-3</v>
      </c>
      <c r="M4052" s="49">
        <v>1.4300000000000001E-3</v>
      </c>
      <c r="N4052" s="49">
        <v>1.47E-3</v>
      </c>
      <c r="O4052" s="49">
        <v>1.5100000000000001E-3</v>
      </c>
      <c r="P4052" s="49">
        <v>1.5499999999999999E-3</v>
      </c>
      <c r="Q4052" s="49">
        <v>1.5900000000000001E-3</v>
      </c>
      <c r="R4052" s="49">
        <v>1.6199999999999999E-3</v>
      </c>
      <c r="S4052" s="49">
        <v>1.74E-3</v>
      </c>
      <c r="T4052" s="49">
        <v>1.8E-3</v>
      </c>
      <c r="U4052" s="49">
        <v>1.8600000000000001E-3</v>
      </c>
      <c r="V4052" s="49">
        <v>1.91E-3</v>
      </c>
    </row>
    <row r="4053" spans="1:22" ht="15.75" customHeight="1">
      <c r="A4053" s="139" t="s">
        <v>793</v>
      </c>
      <c r="B4053" s="139" t="s">
        <v>296</v>
      </c>
      <c r="C4053" s="139" t="s">
        <v>779</v>
      </c>
      <c r="D4053" s="139" t="s">
        <v>633</v>
      </c>
      <c r="E4053" s="139" t="s">
        <v>754</v>
      </c>
      <c r="F4053" s="49">
        <v>0</v>
      </c>
      <c r="G4053" s="49">
        <v>0</v>
      </c>
      <c r="H4053" s="49">
        <v>0</v>
      </c>
      <c r="I4053" s="49">
        <v>0</v>
      </c>
      <c r="J4053" s="49">
        <v>0</v>
      </c>
      <c r="K4053" s="49">
        <v>0</v>
      </c>
      <c r="L4053" s="49">
        <v>0</v>
      </c>
      <c r="M4053" s="49">
        <v>0</v>
      </c>
      <c r="N4053" s="49">
        <v>0</v>
      </c>
      <c r="O4053" s="49">
        <v>0</v>
      </c>
      <c r="P4053" s="49">
        <v>0</v>
      </c>
      <c r="Q4053" s="49">
        <v>54</v>
      </c>
      <c r="R4053" s="49">
        <v>53.4</v>
      </c>
      <c r="S4053" s="49">
        <v>68.7</v>
      </c>
      <c r="T4053" s="49">
        <v>76.900000000000006</v>
      </c>
      <c r="U4053" s="49">
        <v>76.900000000000006</v>
      </c>
      <c r="V4053" s="49">
        <v>76.900000000000006</v>
      </c>
    </row>
    <row r="4054" spans="1:22" ht="15.75" customHeight="1">
      <c r="A4054" s="139" t="s">
        <v>793</v>
      </c>
      <c r="B4054" s="139" t="s">
        <v>576</v>
      </c>
      <c r="C4054" s="139" t="s">
        <v>779</v>
      </c>
      <c r="D4054" s="139" t="s">
        <v>633</v>
      </c>
      <c r="E4054" s="139" t="s">
        <v>754</v>
      </c>
      <c r="F4054" s="49">
        <v>320</v>
      </c>
      <c r="G4054" s="49">
        <v>397</v>
      </c>
      <c r="H4054" s="49">
        <v>491</v>
      </c>
      <c r="I4054" s="49">
        <v>742</v>
      </c>
      <c r="J4054" s="49">
        <v>747</v>
      </c>
      <c r="K4054" s="49">
        <v>784</v>
      </c>
      <c r="L4054" s="49">
        <v>680</v>
      </c>
      <c r="M4054" s="49">
        <v>604</v>
      </c>
      <c r="N4054" s="49">
        <v>471</v>
      </c>
      <c r="O4054" s="49">
        <v>546</v>
      </c>
      <c r="P4054" s="49">
        <v>551</v>
      </c>
      <c r="Q4054" s="49">
        <v>624</v>
      </c>
      <c r="R4054" s="49">
        <v>607</v>
      </c>
      <c r="S4054" s="49">
        <v>474</v>
      </c>
      <c r="T4054" s="49">
        <v>435</v>
      </c>
      <c r="U4054" s="49">
        <v>814</v>
      </c>
      <c r="V4054" s="49">
        <v>814</v>
      </c>
    </row>
    <row r="4055" spans="1:22" ht="15.75" customHeight="1">
      <c r="A4055" s="139" t="s">
        <v>793</v>
      </c>
      <c r="B4055" s="139" t="s">
        <v>572</v>
      </c>
      <c r="C4055" s="139" t="s">
        <v>779</v>
      </c>
      <c r="D4055" s="139" t="s">
        <v>633</v>
      </c>
      <c r="E4055" s="139" t="s">
        <v>754</v>
      </c>
      <c r="F4055" s="49">
        <v>10800</v>
      </c>
      <c r="G4055" s="49">
        <v>11800</v>
      </c>
      <c r="H4055" s="49">
        <v>13400</v>
      </c>
      <c r="I4055" s="49">
        <v>13700</v>
      </c>
      <c r="J4055" s="49">
        <v>15000</v>
      </c>
      <c r="K4055" s="49">
        <v>15900</v>
      </c>
      <c r="L4055" s="49">
        <v>16400</v>
      </c>
      <c r="M4055" s="49">
        <v>14700</v>
      </c>
      <c r="N4055" s="49">
        <v>13100</v>
      </c>
      <c r="O4055" s="49">
        <v>14100</v>
      </c>
      <c r="P4055" s="49">
        <v>12100</v>
      </c>
      <c r="Q4055" s="49">
        <v>12800</v>
      </c>
      <c r="R4055" s="49">
        <v>13100</v>
      </c>
      <c r="S4055" s="49">
        <v>14900</v>
      </c>
      <c r="T4055" s="49">
        <v>14700</v>
      </c>
      <c r="U4055" s="49">
        <v>15200</v>
      </c>
      <c r="V4055" s="49">
        <v>15200</v>
      </c>
    </row>
    <row r="4056" spans="1:22" ht="15.75" customHeight="1">
      <c r="A4056" s="139" t="s">
        <v>793</v>
      </c>
      <c r="B4056" s="139" t="s">
        <v>568</v>
      </c>
      <c r="C4056" s="139" t="s">
        <v>779</v>
      </c>
      <c r="D4056" s="139" t="s">
        <v>633</v>
      </c>
      <c r="E4056" s="139" t="s">
        <v>754</v>
      </c>
      <c r="F4056" s="49">
        <v>22.7</v>
      </c>
      <c r="G4056" s="49">
        <v>32.1</v>
      </c>
      <c r="H4056" s="49">
        <v>44.6</v>
      </c>
      <c r="I4056" s="49">
        <v>72.599999999999994</v>
      </c>
      <c r="J4056" s="49">
        <v>81.400000000000006</v>
      </c>
      <c r="K4056" s="49">
        <v>106</v>
      </c>
      <c r="L4056" s="49">
        <v>117</v>
      </c>
      <c r="M4056" s="49">
        <v>130</v>
      </c>
      <c r="N4056" s="49">
        <v>78.7</v>
      </c>
      <c r="O4056" s="49">
        <v>82.4</v>
      </c>
      <c r="P4056" s="49">
        <v>118</v>
      </c>
      <c r="Q4056" s="49">
        <v>122</v>
      </c>
      <c r="R4056" s="49">
        <v>99.7</v>
      </c>
      <c r="S4056" s="49">
        <v>150</v>
      </c>
      <c r="T4056" s="49">
        <v>448</v>
      </c>
      <c r="U4056" s="49">
        <v>549</v>
      </c>
      <c r="V4056" s="49">
        <v>549</v>
      </c>
    </row>
    <row r="4057" spans="1:22" ht="15.75" customHeight="1">
      <c r="A4057" s="139" t="s">
        <v>793</v>
      </c>
      <c r="B4057" s="139" t="s">
        <v>780</v>
      </c>
      <c r="C4057" s="139" t="s">
        <v>779</v>
      </c>
      <c r="D4057" s="139" t="s">
        <v>633</v>
      </c>
      <c r="E4057" s="139" t="s">
        <v>754</v>
      </c>
      <c r="F4057" s="49">
        <v>7.7600000000000002E-5</v>
      </c>
      <c r="G4057" s="49">
        <v>7.5199999999999998E-5</v>
      </c>
      <c r="H4057" s="49">
        <v>7.1699999999999995E-5</v>
      </c>
      <c r="I4057" s="49">
        <v>6.7600000000000003E-5</v>
      </c>
      <c r="J4057" s="49">
        <v>6.3600000000000001E-5</v>
      </c>
      <c r="K4057" s="49">
        <v>6.05E-5</v>
      </c>
      <c r="L4057" s="49">
        <v>5.8400000000000003E-5</v>
      </c>
      <c r="M4057" s="49">
        <v>5.7099999999999999E-5</v>
      </c>
      <c r="N4057" s="49">
        <v>5.6499999999999998E-5</v>
      </c>
      <c r="O4057" s="49">
        <v>5.6499999999999998E-5</v>
      </c>
      <c r="P4057" s="49">
        <v>5.6799999999999998E-5</v>
      </c>
      <c r="Q4057" s="49">
        <v>5.7399999999999999E-5</v>
      </c>
      <c r="R4057" s="49">
        <v>5.8499999999999999E-5</v>
      </c>
      <c r="S4057" s="49">
        <v>5.02E-5</v>
      </c>
      <c r="T4057" s="49">
        <v>4.8399999999999997E-5</v>
      </c>
      <c r="U4057" s="49">
        <v>4.6499999999999999E-5</v>
      </c>
      <c r="V4057" s="49">
        <v>4.4700000000000002E-5</v>
      </c>
    </row>
    <row r="4058" spans="1:22" ht="15.75" customHeight="1">
      <c r="A4058" s="139" t="s">
        <v>793</v>
      </c>
      <c r="B4058" s="139" t="s">
        <v>586</v>
      </c>
      <c r="C4058" s="139" t="s">
        <v>779</v>
      </c>
      <c r="D4058" s="139" t="s">
        <v>633</v>
      </c>
      <c r="E4058" s="139" t="s">
        <v>754</v>
      </c>
      <c r="F4058" s="49">
        <v>181</v>
      </c>
      <c r="G4058" s="49">
        <v>180</v>
      </c>
      <c r="H4058" s="49">
        <v>179</v>
      </c>
      <c r="I4058" s="49">
        <v>178</v>
      </c>
      <c r="J4058" s="49">
        <v>218</v>
      </c>
      <c r="K4058" s="49">
        <v>255</v>
      </c>
      <c r="L4058" s="49">
        <v>359</v>
      </c>
      <c r="M4058" s="49">
        <v>362</v>
      </c>
      <c r="N4058" s="49">
        <v>390</v>
      </c>
      <c r="O4058" s="49">
        <v>421</v>
      </c>
      <c r="P4058" s="49">
        <v>438</v>
      </c>
      <c r="Q4058" s="49">
        <v>737</v>
      </c>
      <c r="R4058" s="49">
        <v>893</v>
      </c>
      <c r="S4058" s="49">
        <v>1010</v>
      </c>
      <c r="T4058" s="49">
        <v>1110</v>
      </c>
      <c r="U4058" s="49">
        <v>1260</v>
      </c>
      <c r="V4058" s="49">
        <v>1260</v>
      </c>
    </row>
    <row r="4059" spans="1:22" ht="15.75" customHeight="1">
      <c r="A4059" s="139" t="s">
        <v>793</v>
      </c>
      <c r="B4059" s="139" t="s">
        <v>574</v>
      </c>
      <c r="C4059" s="139" t="s">
        <v>779</v>
      </c>
      <c r="D4059" s="139" t="s">
        <v>633</v>
      </c>
      <c r="E4059" s="139" t="s">
        <v>754</v>
      </c>
      <c r="F4059" s="49">
        <v>4.24E-2</v>
      </c>
      <c r="G4059" s="49">
        <v>4.3299999999999998E-2</v>
      </c>
      <c r="H4059" s="49">
        <v>4.4699999999999997E-2</v>
      </c>
      <c r="I4059" s="49">
        <v>4.65E-2</v>
      </c>
      <c r="J4059" s="49">
        <v>4.8099999999999997E-2</v>
      </c>
      <c r="K4059" s="49">
        <v>4.9500000000000002E-2</v>
      </c>
      <c r="L4059" s="49">
        <v>5.04E-2</v>
      </c>
      <c r="M4059" s="49">
        <v>5.11E-2</v>
      </c>
      <c r="N4059" s="49">
        <v>5.1499999999999997E-2</v>
      </c>
      <c r="O4059" s="49">
        <v>5.21E-2</v>
      </c>
      <c r="P4059" s="49">
        <v>5.2900000000000003E-2</v>
      </c>
      <c r="Q4059" s="49">
        <v>5.3900000000000003E-2</v>
      </c>
      <c r="R4059" s="49">
        <v>5.5100000000000003E-2</v>
      </c>
      <c r="S4059" s="49">
        <v>5.6399999999999999E-2</v>
      </c>
      <c r="T4059" s="49">
        <v>5.74E-2</v>
      </c>
      <c r="U4059" s="49">
        <v>5.8400000000000001E-2</v>
      </c>
      <c r="V4059" s="49">
        <v>5.9400000000000001E-2</v>
      </c>
    </row>
    <row r="4060" spans="1:22" ht="15.75" customHeight="1">
      <c r="A4060" s="139" t="s">
        <v>793</v>
      </c>
      <c r="B4060" s="139" t="s">
        <v>578</v>
      </c>
      <c r="C4060" s="139" t="s">
        <v>779</v>
      </c>
      <c r="D4060" s="139" t="s">
        <v>633</v>
      </c>
      <c r="E4060" s="139" t="s">
        <v>754</v>
      </c>
      <c r="F4060" s="49">
        <v>4.8900000000000002E-3</v>
      </c>
      <c r="G4060" s="49">
        <v>4.9199999999999999E-3</v>
      </c>
      <c r="H4060" s="49">
        <v>4.9500000000000004E-3</v>
      </c>
      <c r="I4060" s="49">
        <v>4.9800000000000001E-3</v>
      </c>
      <c r="J4060" s="49">
        <v>5.0099999999999997E-3</v>
      </c>
      <c r="K4060" s="49">
        <v>5.0400000000000002E-3</v>
      </c>
      <c r="L4060" s="49">
        <v>5.0800000000000003E-3</v>
      </c>
      <c r="M4060" s="49">
        <v>5.11E-3</v>
      </c>
      <c r="N4060" s="49">
        <v>5.1399999999999996E-3</v>
      </c>
      <c r="O4060" s="49">
        <v>5.1700000000000001E-3</v>
      </c>
      <c r="P4060" s="49">
        <v>5.1999999999999998E-3</v>
      </c>
      <c r="Q4060" s="49">
        <v>5.2199999999999998E-3</v>
      </c>
      <c r="R4060" s="49">
        <v>5.2399999999999999E-3</v>
      </c>
      <c r="S4060" s="49">
        <v>5.28E-3</v>
      </c>
      <c r="T4060" s="49">
        <v>5.3099999999999996E-3</v>
      </c>
      <c r="U4060" s="49">
        <v>5.3400000000000001E-3</v>
      </c>
      <c r="V4060" s="49">
        <v>5.3699999999999998E-3</v>
      </c>
    </row>
    <row r="4061" spans="1:22" ht="15.75" customHeight="1">
      <c r="A4061" s="139" t="s">
        <v>793</v>
      </c>
      <c r="B4061" s="139" t="s">
        <v>580</v>
      </c>
      <c r="C4061" s="139" t="s">
        <v>779</v>
      </c>
      <c r="D4061" s="139" t="s">
        <v>633</v>
      </c>
      <c r="E4061" s="139" t="s">
        <v>754</v>
      </c>
      <c r="F4061" s="49">
        <v>316</v>
      </c>
      <c r="G4061" s="49">
        <v>295</v>
      </c>
      <c r="H4061" s="49">
        <v>312</v>
      </c>
      <c r="I4061" s="49">
        <v>319</v>
      </c>
      <c r="J4061" s="49">
        <v>316</v>
      </c>
      <c r="K4061" s="49">
        <v>281</v>
      </c>
      <c r="L4061" s="49">
        <v>359</v>
      </c>
      <c r="M4061" s="49">
        <v>363</v>
      </c>
      <c r="N4061" s="49">
        <v>380</v>
      </c>
      <c r="O4061" s="49">
        <v>343</v>
      </c>
      <c r="P4061" s="49">
        <v>312</v>
      </c>
      <c r="Q4061" s="49">
        <v>322</v>
      </c>
      <c r="R4061" s="49">
        <v>254</v>
      </c>
      <c r="S4061" s="49">
        <v>311</v>
      </c>
      <c r="T4061" s="49">
        <v>325</v>
      </c>
      <c r="U4061" s="49">
        <v>326</v>
      </c>
      <c r="V4061" s="49">
        <v>326</v>
      </c>
    </row>
    <row r="4062" spans="1:22" ht="15.75" customHeight="1">
      <c r="A4062" s="139" t="s">
        <v>793</v>
      </c>
      <c r="B4062" s="139" t="s">
        <v>582</v>
      </c>
      <c r="C4062" s="139" t="s">
        <v>779</v>
      </c>
      <c r="D4062" s="139" t="s">
        <v>633</v>
      </c>
      <c r="E4062" s="139" t="s">
        <v>754</v>
      </c>
      <c r="F4062" s="49">
        <v>2580</v>
      </c>
      <c r="G4062" s="49">
        <v>2600</v>
      </c>
      <c r="H4062" s="49">
        <v>2710</v>
      </c>
      <c r="I4062" s="49">
        <v>2700</v>
      </c>
      <c r="J4062" s="49">
        <v>2970</v>
      </c>
      <c r="K4062" s="49">
        <v>2960</v>
      </c>
      <c r="L4062" s="49">
        <v>3080</v>
      </c>
      <c r="M4062" s="49">
        <v>3110</v>
      </c>
      <c r="N4062" s="49">
        <v>3290</v>
      </c>
      <c r="O4062" s="49">
        <v>3300</v>
      </c>
      <c r="P4062" s="49">
        <v>3490</v>
      </c>
      <c r="Q4062" s="49">
        <v>3040</v>
      </c>
      <c r="R4062" s="49">
        <v>2930</v>
      </c>
      <c r="S4062" s="49">
        <v>2960</v>
      </c>
      <c r="T4062" s="49">
        <v>3630</v>
      </c>
      <c r="U4062" s="49">
        <v>3790</v>
      </c>
      <c r="V4062" s="49">
        <v>3790</v>
      </c>
    </row>
    <row r="4063" spans="1:22" ht="15.75" customHeight="1">
      <c r="A4063" s="139" t="s">
        <v>793</v>
      </c>
      <c r="B4063" s="139" t="s">
        <v>584</v>
      </c>
      <c r="C4063" s="139" t="s">
        <v>779</v>
      </c>
      <c r="D4063" s="139" t="s">
        <v>633</v>
      </c>
      <c r="E4063" s="139" t="s">
        <v>754</v>
      </c>
      <c r="F4063" s="49">
        <v>15200</v>
      </c>
      <c r="G4063" s="49">
        <v>15100</v>
      </c>
      <c r="H4063" s="49">
        <v>15500</v>
      </c>
      <c r="I4063" s="49">
        <v>16000</v>
      </c>
      <c r="J4063" s="49">
        <v>17200</v>
      </c>
      <c r="K4063" s="49">
        <v>19100</v>
      </c>
      <c r="L4063" s="49">
        <v>20800</v>
      </c>
      <c r="M4063" s="49">
        <v>22800</v>
      </c>
      <c r="N4063" s="49">
        <v>24800</v>
      </c>
      <c r="O4063" s="49">
        <v>26600</v>
      </c>
      <c r="P4063" s="49">
        <v>29300</v>
      </c>
      <c r="Q4063" s="49">
        <v>30500</v>
      </c>
      <c r="R4063" s="49">
        <v>30400</v>
      </c>
      <c r="S4063" s="49">
        <v>33000</v>
      </c>
      <c r="T4063" s="49">
        <v>33500</v>
      </c>
      <c r="U4063" s="49">
        <v>32600</v>
      </c>
      <c r="V4063" s="49">
        <v>35700</v>
      </c>
    </row>
    <row r="4064" spans="1:22" ht="15.75" customHeight="1">
      <c r="A4064" s="139" t="s">
        <v>793</v>
      </c>
      <c r="B4064" s="139" t="s">
        <v>588</v>
      </c>
      <c r="C4064" s="139" t="s">
        <v>779</v>
      </c>
      <c r="D4064" s="139" t="s">
        <v>633</v>
      </c>
      <c r="E4064" s="139" t="s">
        <v>754</v>
      </c>
      <c r="F4064" s="49">
        <v>4.7100000000000001E-4</v>
      </c>
      <c r="G4064" s="49">
        <v>4.7399999999999997E-4</v>
      </c>
      <c r="H4064" s="49">
        <v>4.7699999999999999E-4</v>
      </c>
      <c r="I4064" s="49">
        <v>4.8000000000000001E-4</v>
      </c>
      <c r="J4064" s="49">
        <v>4.8200000000000001E-4</v>
      </c>
      <c r="K4064" s="49">
        <v>4.8500000000000003E-4</v>
      </c>
      <c r="L4064" s="49">
        <v>4.8700000000000002E-4</v>
      </c>
      <c r="M4064" s="49">
        <v>4.8799999999999999E-4</v>
      </c>
      <c r="N4064" s="49">
        <v>4.8899999999999996E-4</v>
      </c>
      <c r="O4064" s="49">
        <v>4.8999999999999998E-4</v>
      </c>
      <c r="P4064" s="49">
        <v>4.9100000000000001E-4</v>
      </c>
      <c r="Q4064" s="49">
        <v>4.9200000000000003E-4</v>
      </c>
      <c r="R4064" s="49">
        <v>4.9299999999999995E-4</v>
      </c>
      <c r="S4064" s="49">
        <v>4.9799999999999996E-4</v>
      </c>
      <c r="T4064" s="49">
        <v>5.0000000000000001E-4</v>
      </c>
      <c r="U4064" s="49">
        <v>5.0199999999999995E-4</v>
      </c>
      <c r="V4064" s="49">
        <v>5.04E-4</v>
      </c>
    </row>
    <row r="4065" spans="1:22" ht="15.75" customHeight="1">
      <c r="A4065" s="139" t="s">
        <v>793</v>
      </c>
      <c r="B4065" s="139" t="s">
        <v>771</v>
      </c>
      <c r="C4065" s="139" t="s">
        <v>779</v>
      </c>
      <c r="D4065" s="139" t="s">
        <v>633</v>
      </c>
      <c r="E4065" s="139" t="s">
        <v>754</v>
      </c>
      <c r="F4065" s="49">
        <v>7080</v>
      </c>
      <c r="G4065" s="49">
        <v>7270</v>
      </c>
      <c r="H4065" s="49">
        <v>7730</v>
      </c>
      <c r="I4065" s="49">
        <v>7350</v>
      </c>
      <c r="J4065" s="49">
        <v>7540</v>
      </c>
      <c r="K4065" s="49">
        <v>7840</v>
      </c>
      <c r="L4065" s="49">
        <v>7530</v>
      </c>
      <c r="M4065" s="49">
        <v>7300</v>
      </c>
      <c r="N4065" s="49">
        <v>6620</v>
      </c>
      <c r="O4065" s="49">
        <v>6080</v>
      </c>
      <c r="P4065" s="49">
        <v>6220</v>
      </c>
      <c r="Q4065" s="49">
        <v>6370</v>
      </c>
      <c r="R4065" s="49">
        <v>5960</v>
      </c>
      <c r="S4065" s="49">
        <v>6330</v>
      </c>
      <c r="T4065" s="49">
        <v>5570</v>
      </c>
      <c r="U4065" s="49">
        <v>5130</v>
      </c>
      <c r="V4065" s="49">
        <v>5130</v>
      </c>
    </row>
    <row r="4066" spans="1:22" ht="15.75" customHeight="1">
      <c r="A4066" s="139" t="s">
        <v>793</v>
      </c>
      <c r="B4066" s="139" t="s">
        <v>570</v>
      </c>
      <c r="C4066" s="139" t="s">
        <v>779</v>
      </c>
      <c r="D4066" s="139" t="s">
        <v>633</v>
      </c>
      <c r="E4066" s="139" t="s">
        <v>754</v>
      </c>
      <c r="F4066" s="49">
        <v>336</v>
      </c>
      <c r="G4066" s="49">
        <v>361</v>
      </c>
      <c r="H4066" s="49">
        <v>413</v>
      </c>
      <c r="I4066" s="49">
        <v>473</v>
      </c>
      <c r="J4066" s="49">
        <v>509</v>
      </c>
      <c r="K4066" s="49">
        <v>542</v>
      </c>
      <c r="L4066" s="49">
        <v>537</v>
      </c>
      <c r="M4066" s="49">
        <v>632</v>
      </c>
      <c r="N4066" s="49">
        <v>676</v>
      </c>
      <c r="O4066" s="49">
        <v>748</v>
      </c>
      <c r="P4066" s="49">
        <v>890</v>
      </c>
      <c r="Q4066" s="49">
        <v>922</v>
      </c>
      <c r="R4066" s="49">
        <v>987</v>
      </c>
      <c r="S4066" s="49">
        <v>913</v>
      </c>
      <c r="T4066" s="49">
        <v>1090</v>
      </c>
      <c r="U4066" s="49">
        <v>1210</v>
      </c>
      <c r="V4066" s="49">
        <v>1210</v>
      </c>
    </row>
    <row r="4067" spans="1:22" ht="15.75" customHeight="1">
      <c r="A4067" s="139" t="s">
        <v>793</v>
      </c>
      <c r="B4067" s="139" t="s">
        <v>590</v>
      </c>
      <c r="C4067" s="139" t="s">
        <v>779</v>
      </c>
      <c r="D4067" s="139" t="s">
        <v>633</v>
      </c>
      <c r="E4067" s="139" t="s">
        <v>754</v>
      </c>
      <c r="F4067" s="49">
        <v>149</v>
      </c>
      <c r="G4067" s="49">
        <v>175</v>
      </c>
      <c r="H4067" s="49">
        <v>203</v>
      </c>
      <c r="I4067" s="49">
        <v>203</v>
      </c>
      <c r="J4067" s="49">
        <v>222</v>
      </c>
      <c r="K4067" s="49">
        <v>251</v>
      </c>
      <c r="L4067" s="49">
        <v>248</v>
      </c>
      <c r="M4067" s="49">
        <v>251</v>
      </c>
      <c r="N4067" s="49">
        <v>458</v>
      </c>
      <c r="O4067" s="49">
        <v>447</v>
      </c>
      <c r="P4067" s="49">
        <v>519</v>
      </c>
      <c r="Q4067" s="49">
        <v>638</v>
      </c>
      <c r="R4067" s="49">
        <v>680</v>
      </c>
      <c r="S4067" s="49">
        <v>787</v>
      </c>
      <c r="T4067" s="49">
        <v>829</v>
      </c>
      <c r="U4067" s="49">
        <v>902</v>
      </c>
      <c r="V4067" s="49">
        <v>902</v>
      </c>
    </row>
    <row r="4068" spans="1:22" ht="15.75" customHeight="1">
      <c r="A4068" s="139" t="s">
        <v>793</v>
      </c>
      <c r="B4068" s="139" t="s">
        <v>592</v>
      </c>
      <c r="C4068" s="139" t="s">
        <v>779</v>
      </c>
      <c r="D4068" s="139" t="s">
        <v>633</v>
      </c>
      <c r="E4068" s="139" t="s">
        <v>754</v>
      </c>
      <c r="F4068" s="49">
        <v>2260</v>
      </c>
      <c r="G4068" s="49">
        <v>2470</v>
      </c>
      <c r="H4068" s="49">
        <v>2820</v>
      </c>
      <c r="I4068" s="49">
        <v>3610</v>
      </c>
      <c r="J4068" s="49">
        <v>4260</v>
      </c>
      <c r="K4068" s="49">
        <v>4790</v>
      </c>
      <c r="L4068" s="49">
        <v>5480</v>
      </c>
      <c r="M4068" s="49">
        <v>6160</v>
      </c>
      <c r="N4068" s="49">
        <v>6290</v>
      </c>
      <c r="O4068" s="49">
        <v>2590</v>
      </c>
      <c r="P4068" s="49">
        <v>2880</v>
      </c>
      <c r="Q4068" s="49">
        <v>3900</v>
      </c>
      <c r="R4068" s="49">
        <v>3280</v>
      </c>
      <c r="S4068" s="49">
        <v>3400</v>
      </c>
      <c r="T4068" s="49">
        <v>3300</v>
      </c>
      <c r="U4068" s="49">
        <v>3280</v>
      </c>
      <c r="V4068" s="49">
        <v>3620</v>
      </c>
    </row>
    <row r="4069" spans="1:22" ht="15.75" customHeight="1">
      <c r="A4069" s="139" t="s">
        <v>793</v>
      </c>
      <c r="B4069" s="139" t="s">
        <v>772</v>
      </c>
      <c r="C4069" s="139" t="s">
        <v>779</v>
      </c>
      <c r="D4069" s="139" t="s">
        <v>633</v>
      </c>
      <c r="E4069" s="139" t="s">
        <v>754</v>
      </c>
      <c r="F4069" s="49">
        <v>106000</v>
      </c>
      <c r="G4069" s="49">
        <v>106000</v>
      </c>
      <c r="H4069" s="49">
        <v>108000</v>
      </c>
      <c r="I4069" s="49">
        <v>110000</v>
      </c>
      <c r="J4069" s="49">
        <v>115000</v>
      </c>
      <c r="K4069" s="49">
        <v>118000</v>
      </c>
      <c r="L4069" s="49">
        <v>122000</v>
      </c>
      <c r="M4069" s="49">
        <v>123000</v>
      </c>
      <c r="N4069" s="49">
        <v>112000</v>
      </c>
      <c r="O4069" s="49">
        <v>87900</v>
      </c>
      <c r="P4069" s="49">
        <v>92200</v>
      </c>
      <c r="Q4069" s="49">
        <v>97000</v>
      </c>
      <c r="R4069" s="49">
        <v>102000</v>
      </c>
      <c r="S4069" s="49">
        <v>104000</v>
      </c>
      <c r="T4069" s="49">
        <v>106000</v>
      </c>
      <c r="U4069" s="49">
        <v>103000</v>
      </c>
      <c r="V4069" s="49">
        <v>99700</v>
      </c>
    </row>
    <row r="4070" spans="1:22" ht="15.75" customHeight="1">
      <c r="A4070" s="139" t="s">
        <v>793</v>
      </c>
      <c r="B4070" s="139" t="s">
        <v>599</v>
      </c>
      <c r="C4070" s="139" t="s">
        <v>779</v>
      </c>
      <c r="D4070" s="139" t="s">
        <v>633</v>
      </c>
      <c r="E4070" s="139" t="s">
        <v>754</v>
      </c>
      <c r="F4070" s="49">
        <v>313</v>
      </c>
      <c r="G4070" s="49">
        <v>451</v>
      </c>
      <c r="H4070" s="49">
        <v>439</v>
      </c>
      <c r="I4070" s="49">
        <v>457</v>
      </c>
      <c r="J4070" s="49">
        <v>266</v>
      </c>
      <c r="K4070" s="49">
        <v>263</v>
      </c>
      <c r="L4070" s="49">
        <v>261</v>
      </c>
      <c r="M4070" s="49">
        <v>256</v>
      </c>
      <c r="N4070" s="49">
        <v>250</v>
      </c>
      <c r="O4070" s="49">
        <v>418</v>
      </c>
      <c r="P4070" s="49">
        <v>328</v>
      </c>
      <c r="Q4070" s="49">
        <v>381</v>
      </c>
      <c r="R4070" s="49">
        <v>342</v>
      </c>
      <c r="S4070" s="49">
        <v>334</v>
      </c>
      <c r="T4070" s="49">
        <v>325</v>
      </c>
      <c r="U4070" s="49">
        <v>289</v>
      </c>
      <c r="V4070" s="49">
        <v>289</v>
      </c>
    </row>
    <row r="4071" spans="1:22" ht="15.75" customHeight="1">
      <c r="A4071" s="139" t="s">
        <v>793</v>
      </c>
      <c r="B4071" s="139" t="s">
        <v>597</v>
      </c>
      <c r="C4071" s="139" t="s">
        <v>779</v>
      </c>
      <c r="D4071" s="139" t="s">
        <v>633</v>
      </c>
      <c r="E4071" s="139" t="s">
        <v>754</v>
      </c>
      <c r="F4071" s="49">
        <v>41400</v>
      </c>
      <c r="G4071" s="49">
        <v>41600</v>
      </c>
      <c r="H4071" s="49">
        <v>43200</v>
      </c>
      <c r="I4071" s="49">
        <v>43300</v>
      </c>
      <c r="J4071" s="49">
        <v>45900</v>
      </c>
      <c r="K4071" s="49">
        <v>46200</v>
      </c>
      <c r="L4071" s="49">
        <v>46900</v>
      </c>
      <c r="M4071" s="49">
        <v>45500</v>
      </c>
      <c r="N4071" s="49">
        <v>41400</v>
      </c>
      <c r="O4071" s="49">
        <v>29600</v>
      </c>
      <c r="P4071" s="49">
        <v>31400</v>
      </c>
      <c r="Q4071" s="49">
        <v>32200</v>
      </c>
      <c r="R4071" s="49">
        <v>35300</v>
      </c>
      <c r="S4071" s="49">
        <v>36400</v>
      </c>
      <c r="T4071" s="49">
        <v>39400</v>
      </c>
      <c r="U4071" s="49">
        <v>39900</v>
      </c>
      <c r="V4071" s="49">
        <v>39400</v>
      </c>
    </row>
    <row r="4072" spans="1:22" ht="15.75" customHeight="1">
      <c r="A4072" s="139" t="s">
        <v>793</v>
      </c>
      <c r="B4072" s="139" t="s">
        <v>601</v>
      </c>
      <c r="C4072" s="139" t="s">
        <v>779</v>
      </c>
      <c r="D4072" s="139" t="s">
        <v>633</v>
      </c>
      <c r="E4072" s="139" t="s">
        <v>754</v>
      </c>
      <c r="F4072" s="49">
        <v>1480</v>
      </c>
      <c r="G4072" s="49">
        <v>1680</v>
      </c>
      <c r="H4072" s="49">
        <v>1690</v>
      </c>
      <c r="I4072" s="49">
        <v>1790</v>
      </c>
      <c r="J4072" s="49">
        <v>2130</v>
      </c>
      <c r="K4072" s="49">
        <v>2270</v>
      </c>
      <c r="L4072" s="49">
        <v>2350</v>
      </c>
      <c r="M4072" s="49">
        <v>2550</v>
      </c>
      <c r="N4072" s="49">
        <v>2830</v>
      </c>
      <c r="O4072" s="49">
        <v>2900</v>
      </c>
      <c r="P4072" s="49">
        <v>2920</v>
      </c>
      <c r="Q4072" s="49">
        <v>2790</v>
      </c>
      <c r="R4072" s="49">
        <v>2790</v>
      </c>
      <c r="S4072" s="49">
        <v>2870</v>
      </c>
      <c r="T4072" s="49">
        <v>3020</v>
      </c>
      <c r="U4072" s="49">
        <v>3390</v>
      </c>
      <c r="V4072" s="49">
        <v>3390</v>
      </c>
    </row>
    <row r="4073" spans="1:22" ht="15.75" customHeight="1">
      <c r="A4073" s="139" t="s">
        <v>793</v>
      </c>
      <c r="B4073" s="139" t="s">
        <v>373</v>
      </c>
      <c r="C4073" s="139" t="s">
        <v>779</v>
      </c>
      <c r="D4073" s="139" t="s">
        <v>633</v>
      </c>
      <c r="E4073" s="139" t="s">
        <v>754</v>
      </c>
      <c r="F4073" s="49">
        <v>0.28100000000000003</v>
      </c>
      <c r="G4073" s="49">
        <v>0.29899999999999999</v>
      </c>
      <c r="H4073" s="49">
        <v>0.308</v>
      </c>
      <c r="I4073" s="49">
        <v>0.32</v>
      </c>
      <c r="J4073" s="49">
        <v>0.34300000000000003</v>
      </c>
      <c r="K4073" s="49">
        <v>0.34399999999999997</v>
      </c>
      <c r="L4073" s="49">
        <v>0.34</v>
      </c>
      <c r="M4073" s="49">
        <v>0.34100000000000003</v>
      </c>
      <c r="N4073" s="49">
        <v>0.318</v>
      </c>
      <c r="O4073" s="49">
        <v>0.26</v>
      </c>
      <c r="P4073" s="49">
        <v>0.26400000000000001</v>
      </c>
      <c r="Q4073" s="49">
        <v>0.25800000000000001</v>
      </c>
      <c r="R4073" s="49">
        <v>0.193</v>
      </c>
      <c r="S4073" s="49">
        <v>0.27300000000000002</v>
      </c>
      <c r="T4073" s="49">
        <v>0.27100000000000002</v>
      </c>
      <c r="U4073" s="49">
        <v>0.26800000000000002</v>
      </c>
      <c r="V4073" s="49">
        <v>0.26600000000000001</v>
      </c>
    </row>
    <row r="4074" spans="1:22" ht="15.75" customHeight="1">
      <c r="A4074" s="139" t="s">
        <v>793</v>
      </c>
      <c r="B4074" s="139" t="s">
        <v>518</v>
      </c>
      <c r="C4074" s="139" t="s">
        <v>779</v>
      </c>
      <c r="D4074" s="139" t="s">
        <v>633</v>
      </c>
      <c r="E4074" s="139" t="s">
        <v>754</v>
      </c>
      <c r="F4074" s="49">
        <v>5.3899999999999998E-3</v>
      </c>
      <c r="G4074" s="49">
        <v>5.4000000000000003E-3</v>
      </c>
      <c r="H4074" s="49">
        <v>5.4099999999999999E-3</v>
      </c>
      <c r="I4074" s="49">
        <v>5.4200000000000003E-3</v>
      </c>
      <c r="J4074" s="49">
        <v>5.4299999999999999E-3</v>
      </c>
      <c r="K4074" s="49">
        <v>5.4400000000000004E-3</v>
      </c>
      <c r="L4074" s="49">
        <v>5.45E-3</v>
      </c>
      <c r="M4074" s="49">
        <v>5.45E-3</v>
      </c>
      <c r="N4074" s="49">
        <v>5.4599999999999996E-3</v>
      </c>
      <c r="O4074" s="49">
        <v>5.4599999999999996E-3</v>
      </c>
      <c r="P4074" s="49">
        <v>5.47E-3</v>
      </c>
      <c r="Q4074" s="49">
        <v>5.47E-3</v>
      </c>
      <c r="R4074" s="49">
        <v>5.47E-3</v>
      </c>
      <c r="S4074" s="49">
        <v>5.4900000000000001E-3</v>
      </c>
      <c r="T4074" s="49">
        <v>5.4900000000000001E-3</v>
      </c>
      <c r="U4074" s="49">
        <v>5.4999999999999997E-3</v>
      </c>
      <c r="V4074" s="49">
        <v>5.5100000000000001E-3</v>
      </c>
    </row>
    <row r="4075" spans="1:22" ht="15.75" customHeight="1">
      <c r="A4075" s="139" t="s">
        <v>793</v>
      </c>
      <c r="B4075" s="139" t="s">
        <v>605</v>
      </c>
      <c r="C4075" s="139" t="s">
        <v>779</v>
      </c>
      <c r="D4075" s="139" t="s">
        <v>633</v>
      </c>
      <c r="E4075" s="139" t="s">
        <v>754</v>
      </c>
      <c r="F4075" s="49">
        <v>3860</v>
      </c>
      <c r="G4075" s="49">
        <v>3860</v>
      </c>
      <c r="H4075" s="49">
        <v>3080</v>
      </c>
      <c r="I4075" s="49">
        <v>3350</v>
      </c>
      <c r="J4075" s="49">
        <v>2150</v>
      </c>
      <c r="K4075" s="49">
        <v>2470</v>
      </c>
      <c r="L4075" s="49">
        <v>4650</v>
      </c>
      <c r="M4075" s="49">
        <v>3320</v>
      </c>
      <c r="N4075" s="49">
        <v>3250</v>
      </c>
      <c r="O4075" s="49">
        <v>3140</v>
      </c>
      <c r="P4075" s="49">
        <v>2810</v>
      </c>
      <c r="Q4075" s="49">
        <v>3040</v>
      </c>
      <c r="R4075" s="49">
        <v>3170</v>
      </c>
      <c r="S4075" s="49">
        <v>3310</v>
      </c>
      <c r="T4075" s="49">
        <v>3150</v>
      </c>
      <c r="U4075" s="49">
        <v>3260</v>
      </c>
      <c r="V4075" s="49">
        <v>3260</v>
      </c>
    </row>
    <row r="4076" spans="1:22" ht="15.75" customHeight="1">
      <c r="A4076" s="139" t="s">
        <v>793</v>
      </c>
      <c r="B4076" s="139" t="s">
        <v>773</v>
      </c>
      <c r="C4076" s="139" t="s">
        <v>779</v>
      </c>
      <c r="D4076" s="139" t="s">
        <v>633</v>
      </c>
      <c r="E4076" s="139" t="s">
        <v>754</v>
      </c>
      <c r="F4076" s="49">
        <v>1.0300000000000001E-3</v>
      </c>
      <c r="G4076" s="49">
        <v>1.0499999999999999E-3</v>
      </c>
      <c r="H4076" s="49">
        <v>1.08E-3</v>
      </c>
      <c r="I4076" s="49">
        <v>1.1000000000000001E-3</v>
      </c>
      <c r="J4076" s="49">
        <v>1.1299999999999999E-3</v>
      </c>
      <c r="K4076" s="49">
        <v>1.16E-3</v>
      </c>
      <c r="L4076" s="49">
        <v>1.1999999999999999E-3</v>
      </c>
      <c r="M4076" s="49">
        <v>1.24E-3</v>
      </c>
      <c r="N4076" s="49">
        <v>1.2800000000000001E-3</v>
      </c>
      <c r="O4076" s="49">
        <v>1.32E-3</v>
      </c>
      <c r="P4076" s="49">
        <v>1.3600000000000001E-3</v>
      </c>
      <c r="Q4076" s="49">
        <v>1.4E-3</v>
      </c>
      <c r="R4076" s="49">
        <v>1.4300000000000001E-3</v>
      </c>
      <c r="S4076" s="49">
        <v>1.4499999999999999E-3</v>
      </c>
      <c r="T4076" s="49">
        <v>1.48E-3</v>
      </c>
      <c r="U4076" s="49">
        <v>1.5100000000000001E-3</v>
      </c>
      <c r="V4076" s="49">
        <v>1.5399999999999999E-3</v>
      </c>
    </row>
    <row r="4077" spans="1:22" ht="15.75" customHeight="1">
      <c r="A4077" s="139" t="s">
        <v>793</v>
      </c>
      <c r="B4077" s="139" t="s">
        <v>607</v>
      </c>
      <c r="C4077" s="139" t="s">
        <v>779</v>
      </c>
      <c r="D4077" s="139" t="s">
        <v>633</v>
      </c>
      <c r="E4077" s="139" t="s">
        <v>754</v>
      </c>
      <c r="F4077" s="49">
        <v>5360</v>
      </c>
      <c r="G4077" s="49">
        <v>6450</v>
      </c>
      <c r="H4077" s="49">
        <v>8440</v>
      </c>
      <c r="I4077" s="49">
        <v>9600</v>
      </c>
      <c r="J4077" s="49">
        <v>10400</v>
      </c>
      <c r="K4077" s="49">
        <v>12100</v>
      </c>
      <c r="L4077" s="49">
        <v>12800</v>
      </c>
      <c r="M4077" s="49">
        <v>14300</v>
      </c>
      <c r="N4077" s="49">
        <v>15300</v>
      </c>
      <c r="O4077" s="49">
        <v>18600</v>
      </c>
      <c r="P4077" s="49">
        <v>21300</v>
      </c>
      <c r="Q4077" s="49">
        <v>22000</v>
      </c>
      <c r="R4077" s="49">
        <v>20900</v>
      </c>
      <c r="S4077" s="49">
        <v>22000</v>
      </c>
      <c r="T4077" s="49">
        <v>23100</v>
      </c>
      <c r="U4077" s="49">
        <v>25500</v>
      </c>
      <c r="V4077" s="49">
        <v>29300</v>
      </c>
    </row>
    <row r="4078" spans="1:22" ht="15.75" customHeight="1">
      <c r="A4078" s="139" t="s">
        <v>793</v>
      </c>
      <c r="B4078" s="139" t="s">
        <v>603</v>
      </c>
      <c r="C4078" s="139" t="s">
        <v>779</v>
      </c>
      <c r="D4078" s="139" t="s">
        <v>633</v>
      </c>
      <c r="E4078" s="139" t="s">
        <v>754</v>
      </c>
      <c r="F4078" s="49">
        <v>9.2499999999999995E-3</v>
      </c>
      <c r="G4078" s="49">
        <v>9.4599999999999997E-3</v>
      </c>
      <c r="H4078" s="49">
        <v>9.7000000000000003E-3</v>
      </c>
      <c r="I4078" s="49">
        <v>9.9500000000000005E-3</v>
      </c>
      <c r="J4078" s="49">
        <v>1.0200000000000001E-2</v>
      </c>
      <c r="K4078" s="49">
        <v>1.0500000000000001E-2</v>
      </c>
      <c r="L4078" s="49">
        <v>1.0699999999999999E-2</v>
      </c>
      <c r="M4078" s="49">
        <v>1.0999999999999999E-2</v>
      </c>
      <c r="N4078" s="49">
        <v>1.1299999999999999E-2</v>
      </c>
      <c r="O4078" s="49">
        <v>1.15E-2</v>
      </c>
      <c r="P4078" s="49">
        <v>1.18E-2</v>
      </c>
      <c r="Q4078" s="49">
        <v>1.21E-2</v>
      </c>
      <c r="R4078" s="49">
        <v>1.24E-2</v>
      </c>
      <c r="S4078" s="49">
        <v>1.26E-2</v>
      </c>
      <c r="T4078" s="49">
        <v>1.2800000000000001E-2</v>
      </c>
      <c r="U4078" s="49">
        <v>1.3100000000000001E-2</v>
      </c>
      <c r="V4078" s="49">
        <v>1.3299999999999999E-2</v>
      </c>
    </row>
    <row r="4079" spans="1:22" ht="15.75" customHeight="1">
      <c r="A4079" s="139" t="s">
        <v>793</v>
      </c>
      <c r="B4079" s="139" t="s">
        <v>520</v>
      </c>
      <c r="C4079" s="139" t="s">
        <v>779</v>
      </c>
      <c r="D4079" s="139" t="s">
        <v>633</v>
      </c>
      <c r="E4079" s="139" t="s">
        <v>754</v>
      </c>
      <c r="F4079" s="49">
        <v>8.7299999999999999E-3</v>
      </c>
      <c r="G4079" s="49">
        <v>8.7799999999999996E-3</v>
      </c>
      <c r="H4079" s="49">
        <v>8.8299999999999993E-3</v>
      </c>
      <c r="I4079" s="49">
        <v>8.8800000000000007E-3</v>
      </c>
      <c r="J4079" s="49">
        <v>8.94E-3</v>
      </c>
      <c r="K4079" s="49">
        <v>8.9999999999999993E-3</v>
      </c>
      <c r="L4079" s="49">
        <v>9.0500000000000008E-3</v>
      </c>
      <c r="M4079" s="49">
        <v>9.11E-3</v>
      </c>
      <c r="N4079" s="49">
        <v>9.1699999999999993E-3</v>
      </c>
      <c r="O4079" s="49">
        <v>9.2399999999999999E-3</v>
      </c>
      <c r="P4079" s="49">
        <v>9.2999999999999992E-3</v>
      </c>
      <c r="Q4079" s="49">
        <v>9.3699999999999999E-3</v>
      </c>
      <c r="R4079" s="49">
        <v>9.4500000000000001E-3</v>
      </c>
      <c r="S4079" s="49">
        <v>9.4699999999999993E-3</v>
      </c>
      <c r="T4079" s="49">
        <v>9.5300000000000003E-3</v>
      </c>
      <c r="U4079" s="49">
        <v>9.58E-3</v>
      </c>
      <c r="V4079" s="49">
        <v>9.6399999999999993E-3</v>
      </c>
    </row>
    <row r="4080" spans="1:22" ht="15.75" customHeight="1">
      <c r="A4080" s="139" t="s">
        <v>793</v>
      </c>
      <c r="B4080" s="139" t="s">
        <v>609</v>
      </c>
      <c r="C4080" s="139" t="s">
        <v>779</v>
      </c>
      <c r="D4080" s="139" t="s">
        <v>633</v>
      </c>
      <c r="E4080" s="139" t="s">
        <v>754</v>
      </c>
      <c r="F4080" s="49">
        <v>540</v>
      </c>
      <c r="G4080" s="49">
        <v>566</v>
      </c>
      <c r="H4080" s="49">
        <v>579</v>
      </c>
      <c r="I4080" s="49">
        <v>562</v>
      </c>
      <c r="J4080" s="49">
        <v>550</v>
      </c>
      <c r="K4080" s="49">
        <v>541</v>
      </c>
      <c r="L4080" s="49">
        <v>519</v>
      </c>
      <c r="M4080" s="49">
        <v>626</v>
      </c>
      <c r="N4080" s="49">
        <v>755</v>
      </c>
      <c r="O4080" s="49">
        <v>761</v>
      </c>
      <c r="P4080" s="49">
        <v>670</v>
      </c>
      <c r="Q4080" s="49">
        <v>336</v>
      </c>
      <c r="R4080" s="49">
        <v>959</v>
      </c>
      <c r="S4080" s="49">
        <v>1150</v>
      </c>
      <c r="T4080" s="49">
        <v>978</v>
      </c>
      <c r="U4080" s="49">
        <v>978</v>
      </c>
      <c r="V4080" s="49">
        <v>978</v>
      </c>
    </row>
    <row r="4081" spans="1:22" ht="15.75" customHeight="1">
      <c r="A4081" s="139" t="s">
        <v>793</v>
      </c>
      <c r="B4081" s="139" t="s">
        <v>546</v>
      </c>
      <c r="C4081" s="139" t="s">
        <v>779</v>
      </c>
      <c r="D4081" s="139" t="s">
        <v>633</v>
      </c>
      <c r="E4081" s="139" t="s">
        <v>754</v>
      </c>
      <c r="F4081" s="49">
        <v>3350</v>
      </c>
      <c r="G4081" s="49">
        <v>3410</v>
      </c>
      <c r="H4081" s="49">
        <v>3350</v>
      </c>
      <c r="I4081" s="49">
        <v>3580</v>
      </c>
      <c r="J4081" s="49">
        <v>3850</v>
      </c>
      <c r="K4081" s="49">
        <v>4190</v>
      </c>
      <c r="L4081" s="49">
        <v>4490</v>
      </c>
      <c r="M4081" s="49">
        <v>4580</v>
      </c>
      <c r="N4081" s="49">
        <v>4470</v>
      </c>
      <c r="O4081" s="49">
        <v>4550</v>
      </c>
      <c r="P4081" s="49">
        <v>4190</v>
      </c>
      <c r="Q4081" s="49">
        <v>4330</v>
      </c>
      <c r="R4081" s="49">
        <v>4450</v>
      </c>
      <c r="S4081" s="49">
        <v>4690</v>
      </c>
      <c r="T4081" s="49">
        <v>4650</v>
      </c>
      <c r="U4081" s="49">
        <v>5010</v>
      </c>
      <c r="V4081" s="49">
        <v>5010</v>
      </c>
    </row>
    <row r="4082" spans="1:22" ht="15.75" customHeight="1">
      <c r="A4082" s="139" t="s">
        <v>793</v>
      </c>
      <c r="B4082" s="139" t="s">
        <v>611</v>
      </c>
      <c r="C4082" s="139" t="s">
        <v>779</v>
      </c>
      <c r="D4082" s="139" t="s">
        <v>633</v>
      </c>
      <c r="E4082" s="139" t="s">
        <v>754</v>
      </c>
      <c r="F4082" s="49">
        <v>155</v>
      </c>
      <c r="G4082" s="49">
        <v>85.9</v>
      </c>
      <c r="H4082" s="49">
        <v>91.4</v>
      </c>
      <c r="I4082" s="49">
        <v>141</v>
      </c>
      <c r="J4082" s="49">
        <v>155</v>
      </c>
      <c r="K4082" s="49">
        <v>172</v>
      </c>
      <c r="L4082" s="49">
        <v>216</v>
      </c>
      <c r="M4082" s="49">
        <v>208</v>
      </c>
      <c r="N4082" s="49">
        <v>215</v>
      </c>
      <c r="O4082" s="49">
        <v>340</v>
      </c>
      <c r="P4082" s="49">
        <v>434</v>
      </c>
      <c r="Q4082" s="49">
        <v>470</v>
      </c>
      <c r="R4082" s="49">
        <v>604</v>
      </c>
      <c r="S4082" s="49">
        <v>704</v>
      </c>
      <c r="T4082" s="49">
        <v>852</v>
      </c>
      <c r="U4082" s="49">
        <v>813</v>
      </c>
      <c r="V4082" s="49">
        <v>813</v>
      </c>
    </row>
    <row r="4083" spans="1:22" ht="15.75" customHeight="1">
      <c r="A4083" s="139" t="s">
        <v>793</v>
      </c>
      <c r="B4083" s="139" t="s">
        <v>613</v>
      </c>
      <c r="C4083" s="139" t="s">
        <v>779</v>
      </c>
      <c r="D4083" s="139" t="s">
        <v>633</v>
      </c>
      <c r="E4083" s="139" t="s">
        <v>754</v>
      </c>
      <c r="F4083" s="49">
        <v>404</v>
      </c>
      <c r="G4083" s="49">
        <v>323</v>
      </c>
      <c r="H4083" s="49">
        <v>242</v>
      </c>
      <c r="I4083" s="49">
        <v>159</v>
      </c>
      <c r="J4083" s="49">
        <v>199</v>
      </c>
      <c r="K4083" s="49">
        <v>239</v>
      </c>
      <c r="L4083" s="49">
        <v>274</v>
      </c>
      <c r="M4083" s="49">
        <v>154</v>
      </c>
      <c r="N4083" s="49">
        <v>153</v>
      </c>
      <c r="O4083" s="49">
        <v>269</v>
      </c>
      <c r="P4083" s="49">
        <v>309</v>
      </c>
      <c r="Q4083" s="49">
        <v>382</v>
      </c>
      <c r="R4083" s="49">
        <v>565</v>
      </c>
      <c r="S4083" s="49">
        <v>464</v>
      </c>
      <c r="T4083" s="49">
        <v>504</v>
      </c>
      <c r="U4083" s="49">
        <v>504</v>
      </c>
      <c r="V4083" s="49">
        <v>504</v>
      </c>
    </row>
    <row r="4084" spans="1:22" ht="15.75" customHeight="1">
      <c r="A4084" s="139" t="s">
        <v>793</v>
      </c>
      <c r="B4084" s="139" t="s">
        <v>752</v>
      </c>
      <c r="C4084" s="139" t="s">
        <v>781</v>
      </c>
      <c r="D4084" s="139" t="s">
        <v>633</v>
      </c>
      <c r="E4084" s="139" t="s">
        <v>754</v>
      </c>
      <c r="F4084" s="49">
        <v>48</v>
      </c>
      <c r="G4084" s="49">
        <v>48.7</v>
      </c>
      <c r="H4084" s="49">
        <v>49.6</v>
      </c>
      <c r="I4084" s="49">
        <v>50.4</v>
      </c>
      <c r="J4084" s="49">
        <v>51.2</v>
      </c>
      <c r="K4084" s="49">
        <v>51.8</v>
      </c>
      <c r="L4084" s="49">
        <v>52.5</v>
      </c>
      <c r="M4084" s="49">
        <v>53.2</v>
      </c>
      <c r="N4084" s="49">
        <v>53.9</v>
      </c>
      <c r="O4084" s="49">
        <v>54.6</v>
      </c>
      <c r="P4084" s="49">
        <v>55.3</v>
      </c>
      <c r="Q4084" s="49">
        <v>56.1</v>
      </c>
      <c r="R4084" s="49">
        <v>56.8</v>
      </c>
      <c r="S4084" s="49">
        <v>57.6</v>
      </c>
      <c r="T4084" s="49">
        <v>58.3</v>
      </c>
      <c r="U4084" s="49">
        <v>59</v>
      </c>
      <c r="V4084" s="49">
        <v>59.7</v>
      </c>
    </row>
    <row r="4085" spans="1:22" ht="15.75" customHeight="1">
      <c r="A4085" s="139" t="s">
        <v>793</v>
      </c>
      <c r="B4085" s="139" t="s">
        <v>223</v>
      </c>
      <c r="C4085" s="139" t="s">
        <v>781</v>
      </c>
      <c r="D4085" s="139" t="s">
        <v>633</v>
      </c>
      <c r="E4085" s="139" t="s">
        <v>754</v>
      </c>
      <c r="F4085" s="49">
        <v>47.3</v>
      </c>
      <c r="G4085" s="49">
        <v>37.5</v>
      </c>
      <c r="H4085" s="49">
        <v>37.5</v>
      </c>
      <c r="I4085" s="49">
        <v>37.5</v>
      </c>
      <c r="J4085" s="49">
        <v>37.799999999999997</v>
      </c>
      <c r="K4085" s="49">
        <v>39.299999999999997</v>
      </c>
      <c r="L4085" s="49">
        <v>37.9</v>
      </c>
      <c r="M4085" s="49">
        <v>38.4</v>
      </c>
      <c r="N4085" s="49">
        <v>38.200000000000003</v>
      </c>
      <c r="O4085" s="49">
        <v>42.8</v>
      </c>
      <c r="P4085" s="49">
        <v>55.2</v>
      </c>
      <c r="Q4085" s="49">
        <v>54.9</v>
      </c>
      <c r="R4085" s="49">
        <v>113</v>
      </c>
      <c r="S4085" s="49">
        <v>72.900000000000006</v>
      </c>
      <c r="T4085" s="49">
        <v>76.7</v>
      </c>
      <c r="U4085" s="49">
        <v>80.5</v>
      </c>
      <c r="V4085" s="49">
        <v>84.3</v>
      </c>
    </row>
    <row r="4086" spans="1:22" ht="15.75" customHeight="1">
      <c r="A4086" s="139" t="s">
        <v>793</v>
      </c>
      <c r="B4086" s="139" t="s">
        <v>233</v>
      </c>
      <c r="C4086" s="139" t="s">
        <v>781</v>
      </c>
      <c r="D4086" s="139" t="s">
        <v>633</v>
      </c>
      <c r="E4086" s="139" t="s">
        <v>754</v>
      </c>
      <c r="F4086" s="49">
        <v>7.74</v>
      </c>
      <c r="G4086" s="49">
        <v>7.95</v>
      </c>
      <c r="H4086" s="49">
        <v>8.17</v>
      </c>
      <c r="I4086" s="49">
        <v>8.41</v>
      </c>
      <c r="J4086" s="49">
        <v>8.66</v>
      </c>
      <c r="K4086" s="49">
        <v>8.91</v>
      </c>
      <c r="L4086" s="49">
        <v>9.16</v>
      </c>
      <c r="M4086" s="49">
        <v>9.42</v>
      </c>
      <c r="N4086" s="49">
        <v>9.67</v>
      </c>
      <c r="O4086" s="49">
        <v>9.92</v>
      </c>
      <c r="P4086" s="49">
        <v>10.199999999999999</v>
      </c>
      <c r="Q4086" s="49">
        <v>10.3</v>
      </c>
      <c r="R4086" s="49">
        <v>10.5</v>
      </c>
      <c r="S4086" s="49">
        <v>10.8</v>
      </c>
      <c r="T4086" s="49">
        <v>11</v>
      </c>
      <c r="U4086" s="49">
        <v>11.2</v>
      </c>
      <c r="V4086" s="49">
        <v>11.4</v>
      </c>
    </row>
    <row r="4087" spans="1:22" ht="15.75" customHeight="1">
      <c r="A4087" s="139" t="s">
        <v>793</v>
      </c>
      <c r="B4087" s="139" t="s">
        <v>226</v>
      </c>
      <c r="C4087" s="139" t="s">
        <v>781</v>
      </c>
      <c r="D4087" s="139" t="s">
        <v>633</v>
      </c>
      <c r="E4087" s="139" t="s">
        <v>754</v>
      </c>
      <c r="F4087" s="49">
        <v>25.5</v>
      </c>
      <c r="G4087" s="49">
        <v>25.5</v>
      </c>
      <c r="H4087" s="49">
        <v>25.5</v>
      </c>
      <c r="I4087" s="49">
        <v>25.5</v>
      </c>
      <c r="J4087" s="49">
        <v>25.5</v>
      </c>
      <c r="K4087" s="49">
        <v>25.5</v>
      </c>
      <c r="L4087" s="49">
        <v>25.5</v>
      </c>
      <c r="M4087" s="49">
        <v>25.5</v>
      </c>
      <c r="N4087" s="49">
        <v>25.5</v>
      </c>
      <c r="O4087" s="49">
        <v>8.48E-2</v>
      </c>
      <c r="P4087" s="49">
        <v>0.10199999999999999</v>
      </c>
      <c r="Q4087" s="49">
        <v>0.10199999999999999</v>
      </c>
      <c r="R4087" s="49">
        <v>9.4600000000000004E-2</v>
      </c>
      <c r="S4087" s="49">
        <v>2.76</v>
      </c>
      <c r="T4087" s="49">
        <v>0.76200000000000001</v>
      </c>
      <c r="U4087" s="49">
        <v>0</v>
      </c>
      <c r="V4087" s="49">
        <v>0</v>
      </c>
    </row>
    <row r="4088" spans="1:22" ht="15.75" customHeight="1">
      <c r="A4088" s="139" t="s">
        <v>793</v>
      </c>
      <c r="B4088" s="139" t="s">
        <v>231</v>
      </c>
      <c r="C4088" s="139" t="s">
        <v>781</v>
      </c>
      <c r="D4088" s="139" t="s">
        <v>633</v>
      </c>
      <c r="E4088" s="139" t="s">
        <v>754</v>
      </c>
      <c r="F4088" s="49">
        <v>11</v>
      </c>
      <c r="G4088" s="49">
        <v>11.1</v>
      </c>
      <c r="H4088" s="49">
        <v>10.4</v>
      </c>
      <c r="I4088" s="49">
        <v>11</v>
      </c>
      <c r="J4088" s="49">
        <v>11.5</v>
      </c>
      <c r="K4088" s="49">
        <v>11.8</v>
      </c>
      <c r="L4088" s="49">
        <v>10.7</v>
      </c>
      <c r="M4088" s="49">
        <v>11.6</v>
      </c>
      <c r="N4088" s="49">
        <v>11</v>
      </c>
      <c r="O4088" s="49">
        <v>16</v>
      </c>
      <c r="P4088" s="49">
        <v>17.399999999999999</v>
      </c>
      <c r="Q4088" s="49">
        <v>17.3</v>
      </c>
      <c r="R4088" s="49">
        <v>14.9</v>
      </c>
      <c r="S4088" s="49">
        <v>15.9</v>
      </c>
      <c r="T4088" s="49">
        <v>16.3</v>
      </c>
      <c r="U4088" s="49">
        <v>16.7</v>
      </c>
      <c r="V4088" s="49">
        <v>17.100000000000001</v>
      </c>
    </row>
    <row r="4089" spans="1:22" ht="15.75" customHeight="1">
      <c r="A4089" s="139" t="s">
        <v>793</v>
      </c>
      <c r="B4089" s="139" t="s">
        <v>756</v>
      </c>
      <c r="C4089" s="139" t="s">
        <v>781</v>
      </c>
      <c r="D4089" s="139" t="s">
        <v>633</v>
      </c>
      <c r="E4089" s="139" t="s">
        <v>754</v>
      </c>
      <c r="F4089" s="49">
        <v>256000</v>
      </c>
      <c r="G4089" s="49">
        <v>240000</v>
      </c>
      <c r="H4089" s="49">
        <v>245000</v>
      </c>
      <c r="I4089" s="49">
        <v>245000</v>
      </c>
      <c r="J4089" s="49">
        <v>258000</v>
      </c>
      <c r="K4089" s="49">
        <v>250000</v>
      </c>
      <c r="L4089" s="49">
        <v>256000</v>
      </c>
      <c r="M4089" s="49">
        <v>261000</v>
      </c>
      <c r="N4089" s="49">
        <v>251000</v>
      </c>
      <c r="O4089" s="49">
        <v>240000</v>
      </c>
      <c r="P4089" s="49">
        <v>256000</v>
      </c>
      <c r="Q4089" s="49">
        <v>268000</v>
      </c>
      <c r="R4089" s="49">
        <v>265000</v>
      </c>
      <c r="S4089" s="49">
        <v>265000</v>
      </c>
      <c r="T4089" s="49">
        <v>252000</v>
      </c>
      <c r="U4089" s="49">
        <v>265000</v>
      </c>
      <c r="V4089" s="49">
        <v>264000</v>
      </c>
    </row>
    <row r="4090" spans="1:22" ht="15.75" customHeight="1">
      <c r="A4090" s="139" t="s">
        <v>793</v>
      </c>
      <c r="B4090" s="139" t="s">
        <v>757</v>
      </c>
      <c r="C4090" s="139" t="s">
        <v>781</v>
      </c>
      <c r="D4090" s="139" t="s">
        <v>633</v>
      </c>
      <c r="E4090" s="139" t="s">
        <v>754</v>
      </c>
      <c r="F4090" s="49">
        <v>42.2</v>
      </c>
      <c r="G4090" s="49">
        <v>42.2</v>
      </c>
      <c r="H4090" s="49">
        <v>42.5</v>
      </c>
      <c r="I4090" s="49">
        <v>43</v>
      </c>
      <c r="J4090" s="49">
        <v>43.5</v>
      </c>
      <c r="K4090" s="49">
        <v>43.9</v>
      </c>
      <c r="L4090" s="49">
        <v>44.4</v>
      </c>
      <c r="M4090" s="49">
        <v>44.8</v>
      </c>
      <c r="N4090" s="49">
        <v>45.2</v>
      </c>
      <c r="O4090" s="49">
        <v>45.7</v>
      </c>
      <c r="P4090" s="49">
        <v>46.2</v>
      </c>
      <c r="Q4090" s="49">
        <v>45.4</v>
      </c>
      <c r="R4090" s="49">
        <v>45.6</v>
      </c>
      <c r="S4090" s="49">
        <v>45.8</v>
      </c>
      <c r="T4090" s="49">
        <v>46</v>
      </c>
      <c r="U4090" s="49">
        <v>46.2</v>
      </c>
      <c r="V4090" s="49">
        <v>46.4</v>
      </c>
    </row>
    <row r="4091" spans="1:22" ht="15.75" customHeight="1">
      <c r="A4091" s="139" t="s">
        <v>793</v>
      </c>
      <c r="B4091" s="139" t="s">
        <v>758</v>
      </c>
      <c r="C4091" s="139" t="s">
        <v>781</v>
      </c>
      <c r="D4091" s="139" t="s">
        <v>633</v>
      </c>
      <c r="E4091" s="139" t="s">
        <v>754</v>
      </c>
      <c r="F4091" s="49">
        <v>11400</v>
      </c>
      <c r="G4091" s="49">
        <v>12600</v>
      </c>
      <c r="H4091" s="49">
        <v>13800</v>
      </c>
      <c r="I4091" s="49">
        <v>15000</v>
      </c>
      <c r="J4091" s="49">
        <v>17000</v>
      </c>
      <c r="K4091" s="49">
        <v>21600</v>
      </c>
      <c r="L4091" s="49">
        <v>22800</v>
      </c>
      <c r="M4091" s="49">
        <v>23300</v>
      </c>
      <c r="N4091" s="49">
        <v>23400</v>
      </c>
      <c r="O4091" s="49">
        <v>23400</v>
      </c>
      <c r="P4091" s="49">
        <v>25200</v>
      </c>
      <c r="Q4091" s="49">
        <v>25200</v>
      </c>
      <c r="R4091" s="49">
        <v>23000</v>
      </c>
      <c r="S4091" s="49">
        <v>28300</v>
      </c>
      <c r="T4091" s="49">
        <v>29500</v>
      </c>
      <c r="U4091" s="49">
        <v>30700</v>
      </c>
      <c r="V4091" s="49">
        <v>32000</v>
      </c>
    </row>
    <row r="4092" spans="1:22" ht="15.75" customHeight="1">
      <c r="A4092" s="139" t="s">
        <v>793</v>
      </c>
      <c r="B4092" s="139" t="s">
        <v>594</v>
      </c>
      <c r="C4092" s="139" t="s">
        <v>781</v>
      </c>
      <c r="D4092" s="139" t="s">
        <v>633</v>
      </c>
      <c r="E4092" s="139" t="s">
        <v>754</v>
      </c>
      <c r="F4092" s="49">
        <v>2050</v>
      </c>
      <c r="G4092" s="49">
        <v>2340</v>
      </c>
      <c r="H4092" s="49">
        <v>2600</v>
      </c>
      <c r="I4092" s="49">
        <v>2980</v>
      </c>
      <c r="J4092" s="49">
        <v>3080</v>
      </c>
      <c r="K4092" s="49">
        <v>3380</v>
      </c>
      <c r="L4092" s="49">
        <v>3660</v>
      </c>
      <c r="M4092" s="49">
        <v>3910</v>
      </c>
      <c r="N4092" s="49">
        <v>4150</v>
      </c>
      <c r="O4092" s="49">
        <v>4380</v>
      </c>
      <c r="P4092" s="49">
        <v>4650</v>
      </c>
      <c r="Q4092" s="49">
        <v>4890</v>
      </c>
      <c r="R4092" s="49">
        <v>4980</v>
      </c>
      <c r="S4092" s="49">
        <v>5370</v>
      </c>
      <c r="T4092" s="49">
        <v>5620</v>
      </c>
      <c r="U4092" s="49">
        <v>5870</v>
      </c>
      <c r="V4092" s="49">
        <v>6120</v>
      </c>
    </row>
    <row r="4093" spans="1:22" ht="15.75" customHeight="1">
      <c r="A4093" s="139" t="s">
        <v>793</v>
      </c>
      <c r="B4093" s="139" t="s">
        <v>238</v>
      </c>
      <c r="C4093" s="139" t="s">
        <v>781</v>
      </c>
      <c r="D4093" s="139" t="s">
        <v>633</v>
      </c>
      <c r="E4093" s="139" t="s">
        <v>754</v>
      </c>
      <c r="F4093" s="49">
        <v>1080</v>
      </c>
      <c r="G4093" s="49">
        <v>2180</v>
      </c>
      <c r="H4093" s="49">
        <v>2400</v>
      </c>
      <c r="I4093" s="49">
        <v>2610</v>
      </c>
      <c r="J4093" s="49">
        <v>2640</v>
      </c>
      <c r="K4093" s="49">
        <v>2610</v>
      </c>
      <c r="L4093" s="49">
        <v>2870</v>
      </c>
      <c r="M4093" s="49">
        <v>3070</v>
      </c>
      <c r="N4093" s="49">
        <v>3140</v>
      </c>
      <c r="O4093" s="49">
        <v>2880</v>
      </c>
      <c r="P4093" s="49">
        <v>3110</v>
      </c>
      <c r="Q4093" s="49">
        <v>3140</v>
      </c>
      <c r="R4093" s="49">
        <v>3270</v>
      </c>
      <c r="S4093" s="49">
        <v>3860</v>
      </c>
      <c r="T4093" s="49">
        <v>3980</v>
      </c>
      <c r="U4093" s="49">
        <v>3970</v>
      </c>
      <c r="V4093" s="49">
        <v>4110</v>
      </c>
    </row>
    <row r="4094" spans="1:22" ht="15.75" customHeight="1">
      <c r="A4094" s="139" t="s">
        <v>793</v>
      </c>
      <c r="B4094" s="139" t="s">
        <v>240</v>
      </c>
      <c r="C4094" s="139" t="s">
        <v>781</v>
      </c>
      <c r="D4094" s="139" t="s">
        <v>633</v>
      </c>
      <c r="E4094" s="139" t="s">
        <v>754</v>
      </c>
      <c r="F4094" s="49">
        <v>7.6200000000000004E-2</v>
      </c>
      <c r="G4094" s="49">
        <v>6.8000000000000005E-2</v>
      </c>
      <c r="H4094" s="49">
        <v>6.8000000000000005E-2</v>
      </c>
      <c r="I4094" s="49">
        <v>7.2700000000000001E-2</v>
      </c>
      <c r="J4094" s="49">
        <v>5.7799999999999997E-2</v>
      </c>
      <c r="K4094" s="49">
        <v>5.7799999999999997E-2</v>
      </c>
      <c r="L4094" s="49">
        <v>5.7799999999999997E-2</v>
      </c>
      <c r="M4094" s="49">
        <v>5.7799999999999997E-2</v>
      </c>
      <c r="N4094" s="49">
        <v>5.7799999999999997E-2</v>
      </c>
      <c r="O4094" s="49">
        <v>5.7799999999999997E-2</v>
      </c>
      <c r="P4094" s="49">
        <v>5.7799999999999997E-2</v>
      </c>
      <c r="Q4094" s="49">
        <v>5.7799999999999997E-2</v>
      </c>
      <c r="R4094" s="49">
        <v>5.7799999999999997E-2</v>
      </c>
      <c r="S4094" s="49">
        <v>0</v>
      </c>
      <c r="T4094" s="49">
        <v>0</v>
      </c>
      <c r="U4094" s="49">
        <v>0</v>
      </c>
      <c r="V4094" s="49">
        <v>0</v>
      </c>
    </row>
    <row r="4095" spans="1:22" ht="15.75" customHeight="1">
      <c r="A4095" s="139" t="s">
        <v>793</v>
      </c>
      <c r="B4095" s="139" t="s">
        <v>236</v>
      </c>
      <c r="C4095" s="139" t="s">
        <v>781</v>
      </c>
      <c r="D4095" s="139" t="s">
        <v>633</v>
      </c>
      <c r="E4095" s="139" t="s">
        <v>754</v>
      </c>
      <c r="F4095" s="49">
        <v>56.2</v>
      </c>
      <c r="G4095" s="49">
        <v>57</v>
      </c>
      <c r="H4095" s="49">
        <v>57.8</v>
      </c>
      <c r="I4095" s="49">
        <v>58.5</v>
      </c>
      <c r="J4095" s="49">
        <v>59.1</v>
      </c>
      <c r="K4095" s="49">
        <v>59.8</v>
      </c>
      <c r="L4095" s="49">
        <v>60.5</v>
      </c>
      <c r="M4095" s="49">
        <v>61.2</v>
      </c>
      <c r="N4095" s="49">
        <v>61.9</v>
      </c>
      <c r="O4095" s="49">
        <v>62.6</v>
      </c>
      <c r="P4095" s="49">
        <v>63.3</v>
      </c>
      <c r="Q4095" s="49">
        <v>64.400000000000006</v>
      </c>
      <c r="R4095" s="49">
        <v>65.2</v>
      </c>
      <c r="S4095" s="49">
        <v>65.900000000000006</v>
      </c>
      <c r="T4095" s="49">
        <v>66.7</v>
      </c>
      <c r="U4095" s="49">
        <v>67.5</v>
      </c>
      <c r="V4095" s="49">
        <v>68.3</v>
      </c>
    </row>
    <row r="4096" spans="1:22" ht="15.75" customHeight="1">
      <c r="A4096" s="139" t="s">
        <v>793</v>
      </c>
      <c r="B4096" s="139" t="s">
        <v>243</v>
      </c>
      <c r="C4096" s="139" t="s">
        <v>781</v>
      </c>
      <c r="D4096" s="139" t="s">
        <v>633</v>
      </c>
      <c r="E4096" s="139" t="s">
        <v>754</v>
      </c>
      <c r="F4096" s="49">
        <v>2090</v>
      </c>
      <c r="G4096" s="49">
        <v>2500</v>
      </c>
      <c r="H4096" s="49">
        <v>2420</v>
      </c>
      <c r="I4096" s="49">
        <v>2650</v>
      </c>
      <c r="J4096" s="49">
        <v>2640</v>
      </c>
      <c r="K4096" s="49">
        <v>2520</v>
      </c>
      <c r="L4096" s="49">
        <v>3320</v>
      </c>
      <c r="M4096" s="49">
        <v>3280</v>
      </c>
      <c r="N4096" s="49">
        <v>3300</v>
      </c>
      <c r="O4096" s="49">
        <v>3270</v>
      </c>
      <c r="P4096" s="49">
        <v>3240</v>
      </c>
      <c r="Q4096" s="49">
        <v>3220</v>
      </c>
      <c r="R4096" s="49">
        <v>3310</v>
      </c>
      <c r="S4096" s="49">
        <v>3220</v>
      </c>
      <c r="T4096" s="49">
        <v>2880</v>
      </c>
      <c r="U4096" s="49">
        <v>3300</v>
      </c>
      <c r="V4096" s="49">
        <v>3190</v>
      </c>
    </row>
    <row r="4097" spans="1:22" ht="15.75" customHeight="1">
      <c r="A4097" s="139" t="s">
        <v>793</v>
      </c>
      <c r="B4097" s="139" t="s">
        <v>245</v>
      </c>
      <c r="C4097" s="139" t="s">
        <v>781</v>
      </c>
      <c r="D4097" s="139" t="s">
        <v>633</v>
      </c>
      <c r="E4097" s="139" t="s">
        <v>754</v>
      </c>
      <c r="F4097" s="49">
        <v>1640</v>
      </c>
      <c r="G4097" s="49">
        <v>1630</v>
      </c>
      <c r="H4097" s="49">
        <v>1620</v>
      </c>
      <c r="I4097" s="49">
        <v>1630</v>
      </c>
      <c r="J4097" s="49">
        <v>1640</v>
      </c>
      <c r="K4097" s="49">
        <v>1630</v>
      </c>
      <c r="L4097" s="49">
        <v>1890</v>
      </c>
      <c r="M4097" s="49">
        <v>1900</v>
      </c>
      <c r="N4097" s="49">
        <v>1900</v>
      </c>
      <c r="O4097" s="49">
        <v>1760</v>
      </c>
      <c r="P4097" s="49">
        <v>1840</v>
      </c>
      <c r="Q4097" s="49">
        <v>1840</v>
      </c>
      <c r="R4097" s="49">
        <v>1840</v>
      </c>
      <c r="S4097" s="49">
        <v>1670</v>
      </c>
      <c r="T4097" s="49">
        <v>2000</v>
      </c>
      <c r="U4097" s="49">
        <v>1940</v>
      </c>
      <c r="V4097" s="49">
        <v>2000</v>
      </c>
    </row>
    <row r="4098" spans="1:22" ht="15.75" customHeight="1">
      <c r="A4098" s="139" t="s">
        <v>793</v>
      </c>
      <c r="B4098" s="139" t="s">
        <v>247</v>
      </c>
      <c r="C4098" s="139" t="s">
        <v>781</v>
      </c>
      <c r="D4098" s="139" t="s">
        <v>633</v>
      </c>
      <c r="E4098" s="139" t="s">
        <v>754</v>
      </c>
      <c r="F4098" s="49">
        <v>107</v>
      </c>
      <c r="G4098" s="49">
        <v>81.599999999999994</v>
      </c>
      <c r="H4098" s="49">
        <v>93.9</v>
      </c>
      <c r="I4098" s="49">
        <v>104</v>
      </c>
      <c r="J4098" s="49">
        <v>104</v>
      </c>
      <c r="K4098" s="49">
        <v>104</v>
      </c>
      <c r="L4098" s="49">
        <v>105</v>
      </c>
      <c r="M4098" s="49">
        <v>105</v>
      </c>
      <c r="N4098" s="49">
        <v>104</v>
      </c>
      <c r="O4098" s="49">
        <v>84.6</v>
      </c>
      <c r="P4098" s="49">
        <v>65.400000000000006</v>
      </c>
      <c r="Q4098" s="49">
        <v>46.1</v>
      </c>
      <c r="R4098" s="49">
        <v>26.9</v>
      </c>
      <c r="S4098" s="49">
        <v>65.400000000000006</v>
      </c>
      <c r="T4098" s="49">
        <v>62.8</v>
      </c>
      <c r="U4098" s="49">
        <v>60.3</v>
      </c>
      <c r="V4098" s="49">
        <v>57.7</v>
      </c>
    </row>
    <row r="4099" spans="1:22" ht="15.75" customHeight="1">
      <c r="A4099" s="139" t="s">
        <v>793</v>
      </c>
      <c r="B4099" s="139" t="s">
        <v>760</v>
      </c>
      <c r="C4099" s="139" t="s">
        <v>781</v>
      </c>
      <c r="D4099" s="139" t="s">
        <v>633</v>
      </c>
      <c r="E4099" s="139" t="s">
        <v>754</v>
      </c>
      <c r="F4099" s="49">
        <v>120000</v>
      </c>
      <c r="G4099" s="49">
        <v>123000</v>
      </c>
      <c r="H4099" s="49">
        <v>132000</v>
      </c>
      <c r="I4099" s="49">
        <v>139000</v>
      </c>
      <c r="J4099" s="49">
        <v>153000</v>
      </c>
      <c r="K4099" s="49">
        <v>170000</v>
      </c>
      <c r="L4099" s="49">
        <v>188000</v>
      </c>
      <c r="M4099" s="49">
        <v>203000</v>
      </c>
      <c r="N4099" s="49">
        <v>207000</v>
      </c>
      <c r="O4099" s="49">
        <v>219000</v>
      </c>
      <c r="P4099" s="49">
        <v>229000</v>
      </c>
      <c r="Q4099" s="49">
        <v>248000</v>
      </c>
      <c r="R4099" s="49">
        <v>260000</v>
      </c>
      <c r="S4099" s="49">
        <v>264000</v>
      </c>
      <c r="T4099" s="49">
        <v>275000</v>
      </c>
      <c r="U4099" s="49">
        <v>286000</v>
      </c>
      <c r="V4099" s="49">
        <v>297000</v>
      </c>
    </row>
    <row r="4100" spans="1:22" ht="15.75" customHeight="1">
      <c r="A4100" s="139" t="s">
        <v>793</v>
      </c>
      <c r="B4100" s="139" t="s">
        <v>284</v>
      </c>
      <c r="C4100" s="139" t="s">
        <v>781</v>
      </c>
      <c r="D4100" s="139" t="s">
        <v>633</v>
      </c>
      <c r="E4100" s="139" t="s">
        <v>754</v>
      </c>
      <c r="F4100" s="49">
        <v>81.099999999999994</v>
      </c>
      <c r="G4100" s="49">
        <v>82.9</v>
      </c>
      <c r="H4100" s="49">
        <v>85.3</v>
      </c>
      <c r="I4100" s="49">
        <v>88</v>
      </c>
      <c r="J4100" s="49">
        <v>91.1</v>
      </c>
      <c r="K4100" s="49">
        <v>94.4</v>
      </c>
      <c r="L4100" s="49">
        <v>97.6</v>
      </c>
      <c r="M4100" s="49">
        <v>101</v>
      </c>
      <c r="N4100" s="49">
        <v>104</v>
      </c>
      <c r="O4100" s="49">
        <v>107</v>
      </c>
      <c r="P4100" s="49">
        <v>111</v>
      </c>
      <c r="Q4100" s="49">
        <v>110</v>
      </c>
      <c r="R4100" s="49">
        <v>113</v>
      </c>
      <c r="S4100" s="49">
        <v>115</v>
      </c>
      <c r="T4100" s="49">
        <v>118</v>
      </c>
      <c r="U4100" s="49">
        <v>120</v>
      </c>
      <c r="V4100" s="49">
        <v>123</v>
      </c>
    </row>
    <row r="4101" spans="1:22" ht="15.75" customHeight="1">
      <c r="A4101" s="139" t="s">
        <v>793</v>
      </c>
      <c r="B4101" s="139" t="s">
        <v>260</v>
      </c>
      <c r="C4101" s="139" t="s">
        <v>781</v>
      </c>
      <c r="D4101" s="139" t="s">
        <v>633</v>
      </c>
      <c r="E4101" s="139" t="s">
        <v>754</v>
      </c>
      <c r="F4101" s="49">
        <v>3710</v>
      </c>
      <c r="G4101" s="49">
        <v>3550</v>
      </c>
      <c r="H4101" s="49">
        <v>4320</v>
      </c>
      <c r="I4101" s="49">
        <v>4590</v>
      </c>
      <c r="J4101" s="49">
        <v>4510</v>
      </c>
      <c r="K4101" s="49">
        <v>4520</v>
      </c>
      <c r="L4101" s="49">
        <v>4540</v>
      </c>
      <c r="M4101" s="49">
        <v>4550</v>
      </c>
      <c r="N4101" s="49">
        <v>4560</v>
      </c>
      <c r="O4101" s="49">
        <v>4850</v>
      </c>
      <c r="P4101" s="49">
        <v>5220</v>
      </c>
      <c r="Q4101" s="49">
        <v>5530</v>
      </c>
      <c r="R4101" s="49">
        <v>5930</v>
      </c>
      <c r="S4101" s="49">
        <v>6630</v>
      </c>
      <c r="T4101" s="49">
        <v>6590</v>
      </c>
      <c r="U4101" s="49">
        <v>7100</v>
      </c>
      <c r="V4101" s="49">
        <v>6870</v>
      </c>
    </row>
    <row r="4102" spans="1:22" ht="15.75" customHeight="1">
      <c r="A4102" s="139" t="s">
        <v>793</v>
      </c>
      <c r="B4102" s="139" t="s">
        <v>264</v>
      </c>
      <c r="C4102" s="139" t="s">
        <v>781</v>
      </c>
      <c r="D4102" s="139" t="s">
        <v>633</v>
      </c>
      <c r="E4102" s="139" t="s">
        <v>754</v>
      </c>
      <c r="F4102" s="49">
        <v>6.95</v>
      </c>
      <c r="G4102" s="49">
        <v>7.17</v>
      </c>
      <c r="H4102" s="49">
        <v>7.4</v>
      </c>
      <c r="I4102" s="49">
        <v>7.65</v>
      </c>
      <c r="J4102" s="49">
        <v>7.9</v>
      </c>
      <c r="K4102" s="49">
        <v>8.15</v>
      </c>
      <c r="L4102" s="49">
        <v>8.4</v>
      </c>
      <c r="M4102" s="49">
        <v>8.65</v>
      </c>
      <c r="N4102" s="49">
        <v>8.9</v>
      </c>
      <c r="O4102" s="49">
        <v>9.16</v>
      </c>
      <c r="P4102" s="49">
        <v>9.41</v>
      </c>
      <c r="Q4102" s="49">
        <v>9.58</v>
      </c>
      <c r="R4102" s="49">
        <v>9.81</v>
      </c>
      <c r="S4102" s="49">
        <v>10</v>
      </c>
      <c r="T4102" s="49">
        <v>10.3</v>
      </c>
      <c r="U4102" s="49">
        <v>10.5</v>
      </c>
      <c r="V4102" s="49">
        <v>10.7</v>
      </c>
    </row>
    <row r="4103" spans="1:22" ht="15.75" customHeight="1">
      <c r="A4103" s="139" t="s">
        <v>793</v>
      </c>
      <c r="B4103" s="139" t="s">
        <v>280</v>
      </c>
      <c r="C4103" s="139" t="s">
        <v>781</v>
      </c>
      <c r="D4103" s="139" t="s">
        <v>633</v>
      </c>
      <c r="E4103" s="139" t="s">
        <v>754</v>
      </c>
      <c r="F4103" s="49">
        <v>21.4</v>
      </c>
      <c r="G4103" s="49">
        <v>22.1</v>
      </c>
      <c r="H4103" s="49">
        <v>22.8</v>
      </c>
      <c r="I4103" s="49">
        <v>23.5</v>
      </c>
      <c r="J4103" s="49">
        <v>24.3</v>
      </c>
      <c r="K4103" s="49">
        <v>25.1</v>
      </c>
      <c r="L4103" s="49">
        <v>25.8</v>
      </c>
      <c r="M4103" s="49">
        <v>26.6</v>
      </c>
      <c r="N4103" s="49">
        <v>27.4</v>
      </c>
      <c r="O4103" s="49">
        <v>28.1</v>
      </c>
      <c r="P4103" s="49">
        <v>28.9</v>
      </c>
      <c r="Q4103" s="49">
        <v>29.4</v>
      </c>
      <c r="R4103" s="49">
        <v>30.1</v>
      </c>
      <c r="S4103" s="49">
        <v>30.8</v>
      </c>
      <c r="T4103" s="49">
        <v>31.6</v>
      </c>
      <c r="U4103" s="49">
        <v>32.299999999999997</v>
      </c>
      <c r="V4103" s="49">
        <v>33</v>
      </c>
    </row>
    <row r="4104" spans="1:22" ht="15.75" customHeight="1">
      <c r="A4104" s="139" t="s">
        <v>793</v>
      </c>
      <c r="B4104" s="139" t="s">
        <v>254</v>
      </c>
      <c r="C4104" s="139" t="s">
        <v>781</v>
      </c>
      <c r="D4104" s="139" t="s">
        <v>633</v>
      </c>
      <c r="E4104" s="139" t="s">
        <v>754</v>
      </c>
      <c r="F4104" s="49">
        <v>2390</v>
      </c>
      <c r="G4104" s="49">
        <v>2430</v>
      </c>
      <c r="H4104" s="49">
        <v>2500</v>
      </c>
      <c r="I4104" s="49">
        <v>2680</v>
      </c>
      <c r="J4104" s="49">
        <v>2630</v>
      </c>
      <c r="K4104" s="49">
        <v>2880</v>
      </c>
      <c r="L4104" s="49">
        <v>2600</v>
      </c>
      <c r="M4104" s="49">
        <v>2690</v>
      </c>
      <c r="N4104" s="49">
        <v>2680</v>
      </c>
      <c r="O4104" s="49">
        <v>1930</v>
      </c>
      <c r="P4104" s="49">
        <v>1160</v>
      </c>
      <c r="Q4104" s="49">
        <v>1160</v>
      </c>
      <c r="R4104" s="49">
        <v>1160</v>
      </c>
      <c r="S4104" s="49">
        <v>1600</v>
      </c>
      <c r="T4104" s="49">
        <v>1530</v>
      </c>
      <c r="U4104" s="49">
        <v>1450</v>
      </c>
      <c r="V4104" s="49">
        <v>1370</v>
      </c>
    </row>
    <row r="4105" spans="1:22" ht="15.75" customHeight="1">
      <c r="A4105" s="139" t="s">
        <v>793</v>
      </c>
      <c r="B4105" s="139" t="s">
        <v>278</v>
      </c>
      <c r="C4105" s="139" t="s">
        <v>781</v>
      </c>
      <c r="D4105" s="139" t="s">
        <v>633</v>
      </c>
      <c r="E4105" s="139" t="s">
        <v>754</v>
      </c>
      <c r="F4105" s="49">
        <v>2250</v>
      </c>
      <c r="G4105" s="49">
        <v>1850</v>
      </c>
      <c r="H4105" s="49">
        <v>1700</v>
      </c>
      <c r="I4105" s="49">
        <v>1740</v>
      </c>
      <c r="J4105" s="49">
        <v>1840</v>
      </c>
      <c r="K4105" s="49">
        <v>2170</v>
      </c>
      <c r="L4105" s="49">
        <v>2260</v>
      </c>
      <c r="M4105" s="49">
        <v>2060</v>
      </c>
      <c r="N4105" s="49">
        <v>2100</v>
      </c>
      <c r="O4105" s="49">
        <v>1590</v>
      </c>
      <c r="P4105" s="49">
        <v>2050</v>
      </c>
      <c r="Q4105" s="49">
        <v>2260</v>
      </c>
      <c r="R4105" s="49">
        <v>2010</v>
      </c>
      <c r="S4105" s="49">
        <v>2060</v>
      </c>
      <c r="T4105" s="49">
        <v>2250</v>
      </c>
      <c r="U4105" s="49">
        <v>2530</v>
      </c>
      <c r="V4105" s="49">
        <v>2630</v>
      </c>
    </row>
    <row r="4106" spans="1:22" ht="15.75" customHeight="1">
      <c r="A4106" s="139" t="s">
        <v>793</v>
      </c>
      <c r="B4106" s="139" t="s">
        <v>252</v>
      </c>
      <c r="C4106" s="139" t="s">
        <v>781</v>
      </c>
      <c r="D4106" s="139" t="s">
        <v>633</v>
      </c>
      <c r="E4106" s="139" t="s">
        <v>754</v>
      </c>
      <c r="F4106" s="49">
        <v>902</v>
      </c>
      <c r="G4106" s="49">
        <v>1010</v>
      </c>
      <c r="H4106" s="49">
        <v>993</v>
      </c>
      <c r="I4106" s="49">
        <v>823</v>
      </c>
      <c r="J4106" s="49">
        <v>869</v>
      </c>
      <c r="K4106" s="49">
        <v>954</v>
      </c>
      <c r="L4106" s="49">
        <v>1010</v>
      </c>
      <c r="M4106" s="49">
        <v>951</v>
      </c>
      <c r="N4106" s="49">
        <v>963</v>
      </c>
      <c r="O4106" s="49">
        <v>1060</v>
      </c>
      <c r="P4106" s="49">
        <v>974</v>
      </c>
      <c r="Q4106" s="49">
        <v>1030</v>
      </c>
      <c r="R4106" s="49">
        <v>929</v>
      </c>
      <c r="S4106" s="49">
        <v>995</v>
      </c>
      <c r="T4106" s="49">
        <v>1000</v>
      </c>
      <c r="U4106" s="49">
        <v>1000</v>
      </c>
      <c r="V4106" s="49">
        <v>1010</v>
      </c>
    </row>
    <row r="4107" spans="1:22" ht="15.75" customHeight="1">
      <c r="A4107" s="139" t="s">
        <v>793</v>
      </c>
      <c r="B4107" s="139" t="s">
        <v>249</v>
      </c>
      <c r="C4107" s="139" t="s">
        <v>781</v>
      </c>
      <c r="D4107" s="139" t="s">
        <v>633</v>
      </c>
      <c r="E4107" s="139" t="s">
        <v>754</v>
      </c>
      <c r="F4107" s="49">
        <v>375</v>
      </c>
      <c r="G4107" s="49">
        <v>380</v>
      </c>
      <c r="H4107" s="49">
        <v>386</v>
      </c>
      <c r="I4107" s="49">
        <v>391</v>
      </c>
      <c r="J4107" s="49">
        <v>396</v>
      </c>
      <c r="K4107" s="49">
        <v>402</v>
      </c>
      <c r="L4107" s="49">
        <v>407</v>
      </c>
      <c r="M4107" s="49">
        <v>412</v>
      </c>
      <c r="N4107" s="49">
        <v>418</v>
      </c>
      <c r="O4107" s="49">
        <v>423</v>
      </c>
      <c r="P4107" s="49">
        <v>428</v>
      </c>
      <c r="Q4107" s="49">
        <v>434</v>
      </c>
      <c r="R4107" s="49">
        <v>439</v>
      </c>
      <c r="S4107" s="49">
        <v>445</v>
      </c>
      <c r="T4107" s="49">
        <v>450</v>
      </c>
      <c r="U4107" s="49">
        <v>455</v>
      </c>
      <c r="V4107" s="49">
        <v>461</v>
      </c>
    </row>
    <row r="4108" spans="1:22" ht="15.75" customHeight="1">
      <c r="A4108" s="139" t="s">
        <v>793</v>
      </c>
      <c r="B4108" s="139" t="s">
        <v>270</v>
      </c>
      <c r="C4108" s="139" t="s">
        <v>781</v>
      </c>
      <c r="D4108" s="139" t="s">
        <v>633</v>
      </c>
      <c r="E4108" s="139" t="s">
        <v>754</v>
      </c>
      <c r="F4108" s="49">
        <v>6.75</v>
      </c>
      <c r="G4108" s="49">
        <v>12.2</v>
      </c>
      <c r="H4108" s="49">
        <v>9.23</v>
      </c>
      <c r="I4108" s="49">
        <v>6</v>
      </c>
      <c r="J4108" s="49">
        <v>5.0199999999999996</v>
      </c>
      <c r="K4108" s="49">
        <v>3.66</v>
      </c>
      <c r="L4108" s="49">
        <v>3.52</v>
      </c>
      <c r="M4108" s="49">
        <v>3.33</v>
      </c>
      <c r="N4108" s="49">
        <v>3.29</v>
      </c>
      <c r="O4108" s="49">
        <v>3.25</v>
      </c>
      <c r="P4108" s="49">
        <v>3.02</v>
      </c>
      <c r="Q4108" s="49">
        <v>3.9</v>
      </c>
      <c r="R4108" s="49">
        <v>4.0599999999999996</v>
      </c>
      <c r="S4108" s="49">
        <v>2.09</v>
      </c>
      <c r="T4108" s="49">
        <v>1.68</v>
      </c>
      <c r="U4108" s="49">
        <v>1.27</v>
      </c>
      <c r="V4108" s="49">
        <v>0.85399999999999998</v>
      </c>
    </row>
    <row r="4109" spans="1:22" ht="15.75" customHeight="1">
      <c r="A4109" s="139" t="s">
        <v>793</v>
      </c>
      <c r="B4109" s="139" t="s">
        <v>258</v>
      </c>
      <c r="C4109" s="139" t="s">
        <v>781</v>
      </c>
      <c r="D4109" s="139" t="s">
        <v>633</v>
      </c>
      <c r="E4109" s="139" t="s">
        <v>754</v>
      </c>
      <c r="F4109" s="49">
        <v>2400</v>
      </c>
      <c r="G4109" s="49">
        <v>2450</v>
      </c>
      <c r="H4109" s="49">
        <v>2630</v>
      </c>
      <c r="I4109" s="49">
        <v>2450</v>
      </c>
      <c r="J4109" s="49">
        <v>2590</v>
      </c>
      <c r="K4109" s="49">
        <v>2650</v>
      </c>
      <c r="L4109" s="49">
        <v>2750</v>
      </c>
      <c r="M4109" s="49">
        <v>2790</v>
      </c>
      <c r="N4109" s="49">
        <v>2780</v>
      </c>
      <c r="O4109" s="49">
        <v>2740</v>
      </c>
      <c r="P4109" s="49">
        <v>2780</v>
      </c>
      <c r="Q4109" s="49">
        <v>2980</v>
      </c>
      <c r="R4109" s="49">
        <v>3040</v>
      </c>
      <c r="S4109" s="49">
        <v>3040</v>
      </c>
      <c r="T4109" s="49">
        <v>3150</v>
      </c>
      <c r="U4109" s="49">
        <v>3240</v>
      </c>
      <c r="V4109" s="49">
        <v>3080</v>
      </c>
    </row>
    <row r="4110" spans="1:22" ht="15.75" customHeight="1">
      <c r="A4110" s="139" t="s">
        <v>793</v>
      </c>
      <c r="B4110" s="139" t="s">
        <v>262</v>
      </c>
      <c r="C4110" s="139" t="s">
        <v>781</v>
      </c>
      <c r="D4110" s="139" t="s">
        <v>633</v>
      </c>
      <c r="E4110" s="139" t="s">
        <v>754</v>
      </c>
      <c r="F4110" s="49">
        <v>1.02</v>
      </c>
      <c r="G4110" s="49">
        <v>1.04</v>
      </c>
      <c r="H4110" s="49">
        <v>1.06</v>
      </c>
      <c r="I4110" s="49">
        <v>1.0900000000000001</v>
      </c>
      <c r="J4110" s="49">
        <v>1.1100000000000001</v>
      </c>
      <c r="K4110" s="49">
        <v>1.1299999999999999</v>
      </c>
      <c r="L4110" s="49">
        <v>1.1499999999999999</v>
      </c>
      <c r="M4110" s="49">
        <v>1.18</v>
      </c>
      <c r="N4110" s="49">
        <v>1.2</v>
      </c>
      <c r="O4110" s="49">
        <v>1.22</v>
      </c>
      <c r="P4110" s="49">
        <v>1.24</v>
      </c>
      <c r="Q4110" s="49">
        <v>1.27</v>
      </c>
      <c r="R4110" s="49">
        <v>1.29</v>
      </c>
      <c r="S4110" s="49">
        <v>1.32</v>
      </c>
      <c r="T4110" s="49">
        <v>1.34</v>
      </c>
      <c r="U4110" s="49">
        <v>1.36</v>
      </c>
      <c r="V4110" s="49">
        <v>1.38</v>
      </c>
    </row>
    <row r="4111" spans="1:22" ht="15.75" customHeight="1">
      <c r="A4111" s="139" t="s">
        <v>793</v>
      </c>
      <c r="B4111" s="139" t="s">
        <v>268</v>
      </c>
      <c r="C4111" s="139" t="s">
        <v>781</v>
      </c>
      <c r="D4111" s="139" t="s">
        <v>633</v>
      </c>
      <c r="E4111" s="139" t="s">
        <v>754</v>
      </c>
      <c r="F4111" s="49">
        <v>0.13600000000000001</v>
      </c>
      <c r="G4111" s="49">
        <v>0.13900000000000001</v>
      </c>
      <c r="H4111" s="49">
        <v>0.14199999999999999</v>
      </c>
      <c r="I4111" s="49">
        <v>0.14399999999999999</v>
      </c>
      <c r="J4111" s="49">
        <v>0.14699999999999999</v>
      </c>
      <c r="K4111" s="49">
        <v>0.15</v>
      </c>
      <c r="L4111" s="49">
        <v>0.153</v>
      </c>
      <c r="M4111" s="49">
        <v>1.47E-2</v>
      </c>
      <c r="N4111" s="49">
        <v>0.51600000000000001</v>
      </c>
      <c r="O4111" s="49">
        <v>0.44900000000000001</v>
      </c>
      <c r="P4111" s="49">
        <v>0.34</v>
      </c>
      <c r="Q4111" s="49">
        <v>0.64300000000000002</v>
      </c>
      <c r="R4111" s="49">
        <v>1.44</v>
      </c>
      <c r="S4111" s="49">
        <v>0.751</v>
      </c>
      <c r="T4111" s="49">
        <v>0.80500000000000005</v>
      </c>
      <c r="U4111" s="49">
        <v>0.86</v>
      </c>
      <c r="V4111" s="49">
        <v>0.91500000000000004</v>
      </c>
    </row>
    <row r="4112" spans="1:22" ht="15.75" customHeight="1">
      <c r="A4112" s="139" t="s">
        <v>793</v>
      </c>
      <c r="B4112" s="139" t="s">
        <v>274</v>
      </c>
      <c r="C4112" s="139" t="s">
        <v>781</v>
      </c>
      <c r="D4112" s="139" t="s">
        <v>633</v>
      </c>
      <c r="E4112" s="139" t="s">
        <v>754</v>
      </c>
      <c r="F4112" s="49">
        <v>6200</v>
      </c>
      <c r="G4112" s="49">
        <v>5650</v>
      </c>
      <c r="H4112" s="49">
        <v>6190</v>
      </c>
      <c r="I4112" s="49">
        <v>6200</v>
      </c>
      <c r="J4112" s="49">
        <v>6660</v>
      </c>
      <c r="K4112" s="49">
        <v>6330</v>
      </c>
      <c r="L4112" s="49">
        <v>6410</v>
      </c>
      <c r="M4112" s="49">
        <v>6620</v>
      </c>
      <c r="N4112" s="49">
        <v>6740</v>
      </c>
      <c r="O4112" s="49">
        <v>6780</v>
      </c>
      <c r="P4112" s="49">
        <v>6870</v>
      </c>
      <c r="Q4112" s="49">
        <v>6960</v>
      </c>
      <c r="R4112" s="49">
        <v>7030</v>
      </c>
      <c r="S4112" s="49">
        <v>7100</v>
      </c>
      <c r="T4112" s="49">
        <v>7180</v>
      </c>
      <c r="U4112" s="49">
        <v>7260</v>
      </c>
      <c r="V4112" s="49">
        <v>7340</v>
      </c>
    </row>
    <row r="4113" spans="1:22" ht="15.75" customHeight="1">
      <c r="A4113" s="139" t="s">
        <v>793</v>
      </c>
      <c r="B4113" s="139" t="s">
        <v>256</v>
      </c>
      <c r="C4113" s="139" t="s">
        <v>781</v>
      </c>
      <c r="D4113" s="139" t="s">
        <v>633</v>
      </c>
      <c r="E4113" s="139" t="s">
        <v>754</v>
      </c>
      <c r="F4113" s="49">
        <v>1.02</v>
      </c>
      <c r="G4113" s="49">
        <v>1.28</v>
      </c>
      <c r="H4113" s="49">
        <v>1.1299999999999999</v>
      </c>
      <c r="I4113" s="49">
        <v>1.9</v>
      </c>
      <c r="J4113" s="49">
        <v>2.1800000000000002</v>
      </c>
      <c r="K4113" s="49">
        <v>1.61</v>
      </c>
      <c r="L4113" s="49">
        <v>1.77</v>
      </c>
      <c r="M4113" s="49">
        <v>7.7600000000000002E-2</v>
      </c>
      <c r="N4113" s="49">
        <v>8.4900000000000003E-2</v>
      </c>
      <c r="O4113" s="49">
        <v>0.13600000000000001</v>
      </c>
      <c r="P4113" s="49">
        <v>0.27500000000000002</v>
      </c>
      <c r="Q4113" s="49">
        <v>0.54600000000000004</v>
      </c>
      <c r="R4113" s="49">
        <v>0.39</v>
      </c>
      <c r="S4113" s="49">
        <v>0.30399999999999999</v>
      </c>
      <c r="T4113" s="49">
        <v>0.218</v>
      </c>
      <c r="U4113" s="49">
        <v>0.13300000000000001</v>
      </c>
      <c r="V4113" s="49">
        <v>4.7E-2</v>
      </c>
    </row>
    <row r="4114" spans="1:22" ht="15.75" customHeight="1">
      <c r="A4114" s="139" t="s">
        <v>793</v>
      </c>
      <c r="B4114" s="139" t="s">
        <v>276</v>
      </c>
      <c r="C4114" s="139" t="s">
        <v>781</v>
      </c>
      <c r="D4114" s="139" t="s">
        <v>633</v>
      </c>
      <c r="E4114" s="139" t="s">
        <v>754</v>
      </c>
      <c r="F4114" s="49">
        <v>6.25</v>
      </c>
      <c r="G4114" s="49">
        <v>6.39</v>
      </c>
      <c r="H4114" s="49">
        <v>6.55</v>
      </c>
      <c r="I4114" s="49">
        <v>6.7</v>
      </c>
      <c r="J4114" s="49">
        <v>6.85</v>
      </c>
      <c r="K4114" s="49">
        <v>7</v>
      </c>
      <c r="L4114" s="49">
        <v>7.15</v>
      </c>
      <c r="M4114" s="49">
        <v>7.31</v>
      </c>
      <c r="N4114" s="49">
        <v>7.46</v>
      </c>
      <c r="O4114" s="49">
        <v>7.61</v>
      </c>
      <c r="P4114" s="49">
        <v>7.76</v>
      </c>
      <c r="Q4114" s="49">
        <v>7.91</v>
      </c>
      <c r="R4114" s="49">
        <v>8.06</v>
      </c>
      <c r="S4114" s="49">
        <v>8.2100000000000009</v>
      </c>
      <c r="T4114" s="49">
        <v>8.36</v>
      </c>
      <c r="U4114" s="49">
        <v>8.51</v>
      </c>
      <c r="V4114" s="49">
        <v>8.66</v>
      </c>
    </row>
    <row r="4115" spans="1:22" ht="15.75" customHeight="1">
      <c r="A4115" s="139" t="s">
        <v>793</v>
      </c>
      <c r="B4115" s="139" t="s">
        <v>266</v>
      </c>
      <c r="C4115" s="139" t="s">
        <v>781</v>
      </c>
      <c r="D4115" s="139" t="s">
        <v>633</v>
      </c>
      <c r="E4115" s="139" t="s">
        <v>754</v>
      </c>
      <c r="F4115" s="49">
        <v>20.6</v>
      </c>
      <c r="G4115" s="49">
        <v>21.1</v>
      </c>
      <c r="H4115" s="49">
        <v>21.6</v>
      </c>
      <c r="I4115" s="49">
        <v>22</v>
      </c>
      <c r="J4115" s="49">
        <v>22.5</v>
      </c>
      <c r="K4115" s="49">
        <v>23</v>
      </c>
      <c r="L4115" s="49">
        <v>23.5</v>
      </c>
      <c r="M4115" s="49">
        <v>24</v>
      </c>
      <c r="N4115" s="49">
        <v>24.5</v>
      </c>
      <c r="O4115" s="49">
        <v>25</v>
      </c>
      <c r="P4115" s="49">
        <v>25.5</v>
      </c>
      <c r="Q4115" s="49">
        <v>25.9</v>
      </c>
      <c r="R4115" s="49">
        <v>26.4</v>
      </c>
      <c r="S4115" s="49">
        <v>26.9</v>
      </c>
      <c r="T4115" s="49">
        <v>27.3</v>
      </c>
      <c r="U4115" s="49">
        <v>27.8</v>
      </c>
      <c r="V4115" s="49">
        <v>28.3</v>
      </c>
    </row>
    <row r="4116" spans="1:22" ht="15.75" customHeight="1">
      <c r="A4116" s="139" t="s">
        <v>793</v>
      </c>
      <c r="B4116" s="139" t="s">
        <v>272</v>
      </c>
      <c r="C4116" s="139" t="s">
        <v>781</v>
      </c>
      <c r="D4116" s="139" t="s">
        <v>633</v>
      </c>
      <c r="E4116" s="139" t="s">
        <v>754</v>
      </c>
      <c r="F4116" s="49">
        <v>127</v>
      </c>
      <c r="G4116" s="49">
        <v>167</v>
      </c>
      <c r="H4116" s="49">
        <v>188</v>
      </c>
      <c r="I4116" s="49">
        <v>205</v>
      </c>
      <c r="J4116" s="49">
        <v>175</v>
      </c>
      <c r="K4116" s="49">
        <v>166</v>
      </c>
      <c r="L4116" s="49">
        <v>147</v>
      </c>
      <c r="M4116" s="49">
        <v>133</v>
      </c>
      <c r="N4116" s="49">
        <v>116</v>
      </c>
      <c r="O4116" s="49">
        <v>98.8</v>
      </c>
      <c r="P4116" s="49">
        <v>82.2</v>
      </c>
      <c r="Q4116" s="49">
        <v>65.599999999999994</v>
      </c>
      <c r="R4116" s="49">
        <v>49</v>
      </c>
      <c r="S4116" s="49">
        <v>77.3</v>
      </c>
      <c r="T4116" s="49">
        <v>70.2</v>
      </c>
      <c r="U4116" s="49">
        <v>63.2</v>
      </c>
      <c r="V4116" s="49">
        <v>56.2</v>
      </c>
    </row>
    <row r="4117" spans="1:22" ht="15.75" customHeight="1">
      <c r="A4117" s="139" t="s">
        <v>793</v>
      </c>
      <c r="B4117" s="139" t="s">
        <v>294</v>
      </c>
      <c r="C4117" s="139" t="s">
        <v>781</v>
      </c>
      <c r="D4117" s="139" t="s">
        <v>633</v>
      </c>
      <c r="E4117" s="139" t="s">
        <v>754</v>
      </c>
      <c r="F4117" s="49">
        <v>156</v>
      </c>
      <c r="G4117" s="49">
        <v>158</v>
      </c>
      <c r="H4117" s="49">
        <v>160</v>
      </c>
      <c r="I4117" s="49">
        <v>162</v>
      </c>
      <c r="J4117" s="49">
        <v>164</v>
      </c>
      <c r="K4117" s="49">
        <v>167</v>
      </c>
      <c r="L4117" s="49">
        <v>169</v>
      </c>
      <c r="M4117" s="49">
        <v>171</v>
      </c>
      <c r="N4117" s="49">
        <v>173</v>
      </c>
      <c r="O4117" s="49">
        <v>175</v>
      </c>
      <c r="P4117" s="49">
        <v>177</v>
      </c>
      <c r="Q4117" s="49">
        <v>180</v>
      </c>
      <c r="R4117" s="49">
        <v>182</v>
      </c>
      <c r="S4117" s="49">
        <v>185</v>
      </c>
      <c r="T4117" s="49">
        <v>187</v>
      </c>
      <c r="U4117" s="49">
        <v>189</v>
      </c>
      <c r="V4117" s="49">
        <v>191</v>
      </c>
    </row>
    <row r="4118" spans="1:22" ht="15.75" customHeight="1">
      <c r="A4118" s="139" t="s">
        <v>793</v>
      </c>
      <c r="B4118" s="139" t="s">
        <v>290</v>
      </c>
      <c r="C4118" s="139" t="s">
        <v>781</v>
      </c>
      <c r="D4118" s="139" t="s">
        <v>633</v>
      </c>
      <c r="E4118" s="139" t="s">
        <v>754</v>
      </c>
      <c r="F4118" s="49">
        <v>13700</v>
      </c>
      <c r="G4118" s="49">
        <v>12200</v>
      </c>
      <c r="H4118" s="49">
        <v>13300</v>
      </c>
      <c r="I4118" s="49">
        <v>13200</v>
      </c>
      <c r="J4118" s="49">
        <v>14400</v>
      </c>
      <c r="K4118" s="49">
        <v>14100</v>
      </c>
      <c r="L4118" s="49">
        <v>14300</v>
      </c>
      <c r="M4118" s="49">
        <v>14700</v>
      </c>
      <c r="N4118" s="49">
        <v>14600</v>
      </c>
      <c r="O4118" s="49">
        <v>12000</v>
      </c>
      <c r="P4118" s="49">
        <v>12000</v>
      </c>
      <c r="Q4118" s="49">
        <v>13000</v>
      </c>
      <c r="R4118" s="49">
        <v>13100</v>
      </c>
      <c r="S4118" s="49">
        <v>13300</v>
      </c>
      <c r="T4118" s="49">
        <v>12200</v>
      </c>
      <c r="U4118" s="49">
        <v>13300</v>
      </c>
      <c r="V4118" s="49">
        <v>13600</v>
      </c>
    </row>
    <row r="4119" spans="1:22" ht="15.75" customHeight="1">
      <c r="A4119" s="139" t="s">
        <v>793</v>
      </c>
      <c r="B4119" s="139" t="s">
        <v>564</v>
      </c>
      <c r="C4119" s="139" t="s">
        <v>781</v>
      </c>
      <c r="D4119" s="139" t="s">
        <v>633</v>
      </c>
      <c r="E4119" s="139" t="s">
        <v>754</v>
      </c>
      <c r="F4119" s="49">
        <v>227</v>
      </c>
      <c r="G4119" s="49">
        <v>228</v>
      </c>
      <c r="H4119" s="49">
        <v>208</v>
      </c>
      <c r="I4119" s="49">
        <v>225</v>
      </c>
      <c r="J4119" s="49">
        <v>234</v>
      </c>
      <c r="K4119" s="49">
        <v>243</v>
      </c>
      <c r="L4119" s="49">
        <v>233</v>
      </c>
      <c r="M4119" s="49">
        <v>269</v>
      </c>
      <c r="N4119" s="49">
        <v>267</v>
      </c>
      <c r="O4119" s="49">
        <v>244</v>
      </c>
      <c r="P4119" s="49">
        <v>261</v>
      </c>
      <c r="Q4119" s="49">
        <v>254</v>
      </c>
      <c r="R4119" s="49">
        <v>253</v>
      </c>
      <c r="S4119" s="49">
        <v>240</v>
      </c>
      <c r="T4119" s="49">
        <v>237</v>
      </c>
      <c r="U4119" s="49">
        <v>271</v>
      </c>
      <c r="V4119" s="49">
        <v>320</v>
      </c>
    </row>
    <row r="4120" spans="1:22" ht="15.75" customHeight="1">
      <c r="A4120" s="139" t="s">
        <v>793</v>
      </c>
      <c r="B4120" s="139" t="s">
        <v>298</v>
      </c>
      <c r="C4120" s="139" t="s">
        <v>781</v>
      </c>
      <c r="D4120" s="139" t="s">
        <v>633</v>
      </c>
      <c r="E4120" s="139" t="s">
        <v>754</v>
      </c>
      <c r="F4120" s="49">
        <v>1800</v>
      </c>
      <c r="G4120" s="49">
        <v>1860</v>
      </c>
      <c r="H4120" s="49">
        <v>1930</v>
      </c>
      <c r="I4120" s="49">
        <v>1990</v>
      </c>
      <c r="J4120" s="49">
        <v>2170</v>
      </c>
      <c r="K4120" s="49">
        <v>2350</v>
      </c>
      <c r="L4120" s="49">
        <v>2530</v>
      </c>
      <c r="M4120" s="49">
        <v>2710</v>
      </c>
      <c r="N4120" s="49">
        <v>2890</v>
      </c>
      <c r="O4120" s="49">
        <v>2890</v>
      </c>
      <c r="P4120" s="49">
        <v>2890</v>
      </c>
      <c r="Q4120" s="49">
        <v>2890</v>
      </c>
      <c r="R4120" s="49">
        <v>2890</v>
      </c>
      <c r="S4120" s="49">
        <v>3280</v>
      </c>
      <c r="T4120" s="49">
        <v>3400</v>
      </c>
      <c r="U4120" s="49">
        <v>3530</v>
      </c>
      <c r="V4120" s="49">
        <v>3650</v>
      </c>
    </row>
    <row r="4121" spans="1:22" ht="15.75" customHeight="1">
      <c r="A4121" s="139" t="s">
        <v>793</v>
      </c>
      <c r="B4121" s="139" t="s">
        <v>300</v>
      </c>
      <c r="C4121" s="139" t="s">
        <v>781</v>
      </c>
      <c r="D4121" s="139" t="s">
        <v>633</v>
      </c>
      <c r="E4121" s="139" t="s">
        <v>754</v>
      </c>
      <c r="F4121" s="49">
        <v>87300</v>
      </c>
      <c r="G4121" s="49">
        <v>89400</v>
      </c>
      <c r="H4121" s="49">
        <v>97700</v>
      </c>
      <c r="I4121" s="49">
        <v>104000</v>
      </c>
      <c r="J4121" s="49">
        <v>115000</v>
      </c>
      <c r="K4121" s="49">
        <v>132000</v>
      </c>
      <c r="L4121" s="49">
        <v>149000</v>
      </c>
      <c r="M4121" s="49">
        <v>162000</v>
      </c>
      <c r="N4121" s="49">
        <v>165000</v>
      </c>
      <c r="O4121" s="49">
        <v>177000</v>
      </c>
      <c r="P4121" s="49">
        <v>186000</v>
      </c>
      <c r="Q4121" s="49">
        <v>205000</v>
      </c>
      <c r="R4121" s="49">
        <v>216000</v>
      </c>
      <c r="S4121" s="49">
        <v>219000</v>
      </c>
      <c r="T4121" s="49">
        <v>229000</v>
      </c>
      <c r="U4121" s="49">
        <v>239000</v>
      </c>
      <c r="V4121" s="49">
        <v>250000</v>
      </c>
    </row>
    <row r="4122" spans="1:22" ht="15.75" customHeight="1">
      <c r="A4122" s="139" t="s">
        <v>793</v>
      </c>
      <c r="B4122" s="139" t="s">
        <v>312</v>
      </c>
      <c r="C4122" s="139" t="s">
        <v>781</v>
      </c>
      <c r="D4122" s="139" t="s">
        <v>633</v>
      </c>
      <c r="E4122" s="139" t="s">
        <v>754</v>
      </c>
      <c r="F4122" s="49">
        <v>9.6999999999999993</v>
      </c>
      <c r="G4122" s="49">
        <v>9.8800000000000008</v>
      </c>
      <c r="H4122" s="49">
        <v>10</v>
      </c>
      <c r="I4122" s="49">
        <v>10.199999999999999</v>
      </c>
      <c r="J4122" s="49">
        <v>11</v>
      </c>
      <c r="K4122" s="49">
        <v>12.5</v>
      </c>
      <c r="L4122" s="49">
        <v>13.4</v>
      </c>
      <c r="M4122" s="49">
        <v>9.6999999999999993</v>
      </c>
      <c r="N4122" s="49">
        <v>14.7</v>
      </c>
      <c r="O4122" s="49">
        <v>10.5</v>
      </c>
      <c r="P4122" s="49">
        <v>9.09</v>
      </c>
      <c r="Q4122" s="49">
        <v>22.9</v>
      </c>
      <c r="R4122" s="49">
        <v>20.8</v>
      </c>
      <c r="S4122" s="49">
        <v>17.2</v>
      </c>
      <c r="T4122" s="49">
        <v>17.899999999999999</v>
      </c>
      <c r="U4122" s="49">
        <v>18.5</v>
      </c>
      <c r="V4122" s="49">
        <v>19.100000000000001</v>
      </c>
    </row>
    <row r="4123" spans="1:22" ht="15.75" customHeight="1">
      <c r="A4123" s="139" t="s">
        <v>793</v>
      </c>
      <c r="B4123" s="139" t="s">
        <v>288</v>
      </c>
      <c r="C4123" s="139" t="s">
        <v>781</v>
      </c>
      <c r="D4123" s="139" t="s">
        <v>633</v>
      </c>
      <c r="E4123" s="139" t="s">
        <v>754</v>
      </c>
      <c r="F4123" s="49">
        <v>919</v>
      </c>
      <c r="G4123" s="49">
        <v>938</v>
      </c>
      <c r="H4123" s="49">
        <v>956</v>
      </c>
      <c r="I4123" s="49">
        <v>975</v>
      </c>
      <c r="J4123" s="49">
        <v>992</v>
      </c>
      <c r="K4123" s="49">
        <v>1010</v>
      </c>
      <c r="L4123" s="49">
        <v>1030</v>
      </c>
      <c r="M4123" s="49">
        <v>1050</v>
      </c>
      <c r="N4123" s="49">
        <v>1060</v>
      </c>
      <c r="O4123" s="49">
        <v>1080</v>
      </c>
      <c r="P4123" s="49">
        <v>1100</v>
      </c>
      <c r="Q4123" s="49">
        <v>1120</v>
      </c>
      <c r="R4123" s="49">
        <v>1140</v>
      </c>
      <c r="S4123" s="49">
        <v>1150</v>
      </c>
      <c r="T4123" s="49">
        <v>1170</v>
      </c>
      <c r="U4123" s="49">
        <v>1190</v>
      </c>
      <c r="V4123" s="49">
        <v>1210</v>
      </c>
    </row>
    <row r="4124" spans="1:22" ht="15.75" customHeight="1">
      <c r="A4124" s="139" t="s">
        <v>793</v>
      </c>
      <c r="B4124" s="139" t="s">
        <v>308</v>
      </c>
      <c r="C4124" s="139" t="s">
        <v>781</v>
      </c>
      <c r="D4124" s="139" t="s">
        <v>633</v>
      </c>
      <c r="E4124" s="139" t="s">
        <v>754</v>
      </c>
      <c r="F4124" s="49">
        <v>4.9800000000000004</v>
      </c>
      <c r="G4124" s="49">
        <v>4.9800000000000004</v>
      </c>
      <c r="H4124" s="49">
        <v>4.9800000000000004</v>
      </c>
      <c r="I4124" s="49">
        <v>4.9800000000000004</v>
      </c>
      <c r="J4124" s="49">
        <v>4.9800000000000004</v>
      </c>
      <c r="K4124" s="49">
        <v>4.9800000000000004</v>
      </c>
      <c r="L4124" s="49">
        <v>4.9800000000000004</v>
      </c>
      <c r="M4124" s="49">
        <v>4.9800000000000004</v>
      </c>
      <c r="N4124" s="49">
        <v>4.9800000000000004</v>
      </c>
      <c r="O4124" s="49">
        <v>4.9800000000000004</v>
      </c>
      <c r="P4124" s="49">
        <v>4.9800000000000004</v>
      </c>
      <c r="Q4124" s="49">
        <v>4.9800000000000004</v>
      </c>
      <c r="R4124" s="49">
        <v>4.9800000000000004</v>
      </c>
      <c r="S4124" s="49">
        <v>4.9800000000000004</v>
      </c>
      <c r="T4124" s="49">
        <v>4.9800000000000004</v>
      </c>
      <c r="U4124" s="49">
        <v>4.9800000000000004</v>
      </c>
      <c r="V4124" s="49">
        <v>4.9800000000000004</v>
      </c>
    </row>
    <row r="4125" spans="1:22" ht="15.75" customHeight="1">
      <c r="A4125" s="139" t="s">
        <v>793</v>
      </c>
      <c r="B4125" s="139" t="s">
        <v>306</v>
      </c>
      <c r="C4125" s="139" t="s">
        <v>781</v>
      </c>
      <c r="D4125" s="139" t="s">
        <v>633</v>
      </c>
      <c r="E4125" s="139" t="s">
        <v>754</v>
      </c>
      <c r="F4125" s="49">
        <v>2.36</v>
      </c>
      <c r="G4125" s="49">
        <v>2.4300000000000002</v>
      </c>
      <c r="H4125" s="49">
        <v>2.5099999999999998</v>
      </c>
      <c r="I4125" s="49">
        <v>2.59</v>
      </c>
      <c r="J4125" s="49">
        <v>2.67</v>
      </c>
      <c r="K4125" s="49">
        <v>2.75</v>
      </c>
      <c r="L4125" s="49">
        <v>2.82</v>
      </c>
      <c r="M4125" s="49">
        <v>2.9</v>
      </c>
      <c r="N4125" s="49">
        <v>2.98</v>
      </c>
      <c r="O4125" s="49">
        <v>3.06</v>
      </c>
      <c r="P4125" s="49">
        <v>3.14</v>
      </c>
      <c r="Q4125" s="49">
        <v>3.21</v>
      </c>
      <c r="R4125" s="49">
        <v>3.29</v>
      </c>
      <c r="S4125" s="49">
        <v>3.36</v>
      </c>
      <c r="T4125" s="49">
        <v>3.44</v>
      </c>
      <c r="U4125" s="49">
        <v>3.52</v>
      </c>
      <c r="V4125" s="49">
        <v>3.59</v>
      </c>
    </row>
    <row r="4126" spans="1:22" ht="15.75" customHeight="1">
      <c r="A4126" s="139" t="s">
        <v>793</v>
      </c>
      <c r="B4126" s="139" t="s">
        <v>302</v>
      </c>
      <c r="C4126" s="139" t="s">
        <v>781</v>
      </c>
      <c r="D4126" s="139" t="s">
        <v>633</v>
      </c>
      <c r="E4126" s="139" t="s">
        <v>754</v>
      </c>
      <c r="F4126" s="49">
        <v>470</v>
      </c>
      <c r="G4126" s="49">
        <v>486</v>
      </c>
      <c r="H4126" s="49">
        <v>535</v>
      </c>
      <c r="I4126" s="49">
        <v>500</v>
      </c>
      <c r="J4126" s="49">
        <v>484</v>
      </c>
      <c r="K4126" s="49">
        <v>485</v>
      </c>
      <c r="L4126" s="49">
        <v>228</v>
      </c>
      <c r="M4126" s="49">
        <v>244</v>
      </c>
      <c r="N4126" s="49">
        <v>245</v>
      </c>
      <c r="O4126" s="49">
        <v>257</v>
      </c>
      <c r="P4126" s="49">
        <v>254</v>
      </c>
      <c r="Q4126" s="49">
        <v>241</v>
      </c>
      <c r="R4126" s="49">
        <v>256</v>
      </c>
      <c r="S4126" s="49">
        <v>188</v>
      </c>
      <c r="T4126" s="49">
        <v>165</v>
      </c>
      <c r="U4126" s="49">
        <v>142</v>
      </c>
      <c r="V4126" s="49">
        <v>119</v>
      </c>
    </row>
    <row r="4127" spans="1:22" ht="15.75" customHeight="1">
      <c r="A4127" s="139" t="s">
        <v>793</v>
      </c>
      <c r="B4127" s="139" t="s">
        <v>304</v>
      </c>
      <c r="C4127" s="139" t="s">
        <v>781</v>
      </c>
      <c r="D4127" s="139" t="s">
        <v>633</v>
      </c>
      <c r="E4127" s="139" t="s">
        <v>754</v>
      </c>
      <c r="F4127" s="49">
        <v>3.33</v>
      </c>
      <c r="G4127" s="49">
        <v>3.42</v>
      </c>
      <c r="H4127" s="49">
        <v>3.51</v>
      </c>
      <c r="I4127" s="49">
        <v>3.61</v>
      </c>
      <c r="J4127" s="49">
        <v>3.7</v>
      </c>
      <c r="K4127" s="49">
        <v>3.8</v>
      </c>
      <c r="L4127" s="49">
        <v>3.9</v>
      </c>
      <c r="M4127" s="49">
        <v>3.99</v>
      </c>
      <c r="N4127" s="49">
        <v>4.09</v>
      </c>
      <c r="O4127" s="49">
        <v>4.1900000000000004</v>
      </c>
      <c r="P4127" s="49">
        <v>4.29</v>
      </c>
      <c r="Q4127" s="49">
        <v>4.37</v>
      </c>
      <c r="R4127" s="49">
        <v>4.46</v>
      </c>
      <c r="S4127" s="49">
        <v>4.5599999999999996</v>
      </c>
      <c r="T4127" s="49">
        <v>4.6500000000000004</v>
      </c>
      <c r="U4127" s="49">
        <v>4.75</v>
      </c>
      <c r="V4127" s="49">
        <v>4.84</v>
      </c>
    </row>
    <row r="4128" spans="1:22" ht="15.75" customHeight="1">
      <c r="A4128" s="139" t="s">
        <v>793</v>
      </c>
      <c r="B4128" s="139" t="s">
        <v>292</v>
      </c>
      <c r="C4128" s="139" t="s">
        <v>781</v>
      </c>
      <c r="D4128" s="139" t="s">
        <v>633</v>
      </c>
      <c r="E4128" s="139" t="s">
        <v>754</v>
      </c>
      <c r="F4128" s="49">
        <v>3.06</v>
      </c>
      <c r="G4128" s="49">
        <v>3.13</v>
      </c>
      <c r="H4128" s="49">
        <v>3.21</v>
      </c>
      <c r="I4128" s="49">
        <v>3.28</v>
      </c>
      <c r="J4128" s="49">
        <v>3.36</v>
      </c>
      <c r="K4128" s="49">
        <v>3.44</v>
      </c>
      <c r="L4128" s="49">
        <v>3.52</v>
      </c>
      <c r="M4128" s="49">
        <v>3.6</v>
      </c>
      <c r="N4128" s="49">
        <v>3.68</v>
      </c>
      <c r="O4128" s="49">
        <v>3.75</v>
      </c>
      <c r="P4128" s="49">
        <v>3.83</v>
      </c>
      <c r="Q4128" s="49">
        <v>3.9</v>
      </c>
      <c r="R4128" s="49">
        <v>3.97</v>
      </c>
      <c r="S4128" s="49">
        <v>4.05</v>
      </c>
      <c r="T4128" s="49">
        <v>4.12</v>
      </c>
      <c r="U4128" s="49">
        <v>4.2</v>
      </c>
      <c r="V4128" s="49">
        <v>4.2699999999999996</v>
      </c>
    </row>
    <row r="4129" spans="1:22" ht="15.75" customHeight="1">
      <c r="A4129" s="139" t="s">
        <v>793</v>
      </c>
      <c r="B4129" s="139" t="s">
        <v>310</v>
      </c>
      <c r="C4129" s="139" t="s">
        <v>781</v>
      </c>
      <c r="D4129" s="139" t="s">
        <v>633</v>
      </c>
      <c r="E4129" s="139" t="s">
        <v>754</v>
      </c>
      <c r="F4129" s="49">
        <v>8.23</v>
      </c>
      <c r="G4129" s="49">
        <v>8.41</v>
      </c>
      <c r="H4129" s="49">
        <v>8.59</v>
      </c>
      <c r="I4129" s="49">
        <v>8.75</v>
      </c>
      <c r="J4129" s="49">
        <v>8.91</v>
      </c>
      <c r="K4129" s="49">
        <v>9.07</v>
      </c>
      <c r="L4129" s="49">
        <v>9.23</v>
      </c>
      <c r="M4129" s="49">
        <v>9.3800000000000008</v>
      </c>
      <c r="N4129" s="49">
        <v>9.5399999999999991</v>
      </c>
      <c r="O4129" s="49">
        <v>15.7</v>
      </c>
      <c r="P4129" s="49">
        <v>18.5</v>
      </c>
      <c r="Q4129" s="49">
        <v>14.9</v>
      </c>
      <c r="R4129" s="49">
        <v>10.7</v>
      </c>
      <c r="S4129" s="49">
        <v>14.6</v>
      </c>
      <c r="T4129" s="49">
        <v>15.1</v>
      </c>
      <c r="U4129" s="49">
        <v>15.6</v>
      </c>
      <c r="V4129" s="49">
        <v>16.100000000000001</v>
      </c>
    </row>
    <row r="4130" spans="1:22" ht="15.75" customHeight="1">
      <c r="A4130" s="139" t="s">
        <v>793</v>
      </c>
      <c r="B4130" s="139" t="s">
        <v>316</v>
      </c>
      <c r="C4130" s="139" t="s">
        <v>781</v>
      </c>
      <c r="D4130" s="139" t="s">
        <v>633</v>
      </c>
      <c r="E4130" s="139" t="s">
        <v>754</v>
      </c>
      <c r="F4130" s="49">
        <v>344</v>
      </c>
      <c r="G4130" s="49">
        <v>344</v>
      </c>
      <c r="H4130" s="49">
        <v>344</v>
      </c>
      <c r="I4130" s="49">
        <v>344</v>
      </c>
      <c r="J4130" s="49">
        <v>131</v>
      </c>
      <c r="K4130" s="49">
        <v>71.400000000000006</v>
      </c>
      <c r="L4130" s="49">
        <v>108</v>
      </c>
      <c r="M4130" s="49">
        <v>121</v>
      </c>
      <c r="N4130" s="49">
        <v>106</v>
      </c>
      <c r="O4130" s="49">
        <v>69.400000000000006</v>
      </c>
      <c r="P4130" s="49">
        <v>91.8</v>
      </c>
      <c r="Q4130" s="49">
        <v>115</v>
      </c>
      <c r="R4130" s="49">
        <v>151</v>
      </c>
      <c r="S4130" s="49">
        <v>22.8</v>
      </c>
      <c r="T4130" s="49">
        <v>0.45500000000000002</v>
      </c>
      <c r="U4130" s="49">
        <v>0</v>
      </c>
      <c r="V4130" s="49">
        <v>0</v>
      </c>
    </row>
    <row r="4131" spans="1:22" ht="15.75" customHeight="1">
      <c r="A4131" s="139" t="s">
        <v>793</v>
      </c>
      <c r="B4131" s="139" t="s">
        <v>318</v>
      </c>
      <c r="C4131" s="139" t="s">
        <v>781</v>
      </c>
      <c r="D4131" s="139" t="s">
        <v>633</v>
      </c>
      <c r="E4131" s="139" t="s">
        <v>754</v>
      </c>
      <c r="F4131" s="49">
        <v>119</v>
      </c>
      <c r="G4131" s="49">
        <v>96.6</v>
      </c>
      <c r="H4131" s="49">
        <v>106</v>
      </c>
      <c r="I4131" s="49">
        <v>99.8</v>
      </c>
      <c r="J4131" s="49">
        <v>119</v>
      </c>
      <c r="K4131" s="49">
        <v>95.1</v>
      </c>
      <c r="L4131" s="49">
        <v>86.4</v>
      </c>
      <c r="M4131" s="49">
        <v>80.2</v>
      </c>
      <c r="N4131" s="49">
        <v>76</v>
      </c>
      <c r="O4131" s="49">
        <v>128</v>
      </c>
      <c r="P4131" s="49">
        <v>130</v>
      </c>
      <c r="Q4131" s="49">
        <v>171</v>
      </c>
      <c r="R4131" s="49">
        <v>167</v>
      </c>
      <c r="S4131" s="49">
        <v>136</v>
      </c>
      <c r="T4131" s="49">
        <v>139</v>
      </c>
      <c r="U4131" s="49">
        <v>142</v>
      </c>
      <c r="V4131" s="49">
        <v>145</v>
      </c>
    </row>
    <row r="4132" spans="1:22" ht="15.75" customHeight="1">
      <c r="A4132" s="139" t="s">
        <v>793</v>
      </c>
      <c r="B4132" s="139" t="s">
        <v>320</v>
      </c>
      <c r="C4132" s="139" t="s">
        <v>781</v>
      </c>
      <c r="D4132" s="139" t="s">
        <v>633</v>
      </c>
      <c r="E4132" s="139" t="s">
        <v>754</v>
      </c>
      <c r="F4132" s="49">
        <v>1290</v>
      </c>
      <c r="G4132" s="49">
        <v>1270</v>
      </c>
      <c r="H4132" s="49">
        <v>1230</v>
      </c>
      <c r="I4132" s="49">
        <v>1240</v>
      </c>
      <c r="J4132" s="49">
        <v>1460</v>
      </c>
      <c r="K4132" s="49">
        <v>1460</v>
      </c>
      <c r="L4132" s="49">
        <v>1410</v>
      </c>
      <c r="M4132" s="49">
        <v>1260</v>
      </c>
      <c r="N4132" s="49">
        <v>1310</v>
      </c>
      <c r="O4132" s="49">
        <v>1200</v>
      </c>
      <c r="P4132" s="49">
        <v>1130</v>
      </c>
      <c r="Q4132" s="49">
        <v>1020</v>
      </c>
      <c r="R4132" s="49">
        <v>1090</v>
      </c>
      <c r="S4132" s="49">
        <v>1030</v>
      </c>
      <c r="T4132" s="49">
        <v>1170</v>
      </c>
      <c r="U4132" s="49">
        <v>986</v>
      </c>
      <c r="V4132" s="49">
        <v>717</v>
      </c>
    </row>
    <row r="4133" spans="1:22" ht="15.75" customHeight="1">
      <c r="A4133" s="139" t="s">
        <v>793</v>
      </c>
      <c r="B4133" s="139" t="s">
        <v>355</v>
      </c>
      <c r="C4133" s="139" t="s">
        <v>781</v>
      </c>
      <c r="D4133" s="139" t="s">
        <v>633</v>
      </c>
      <c r="E4133" s="139" t="s">
        <v>754</v>
      </c>
      <c r="F4133" s="49">
        <v>13400</v>
      </c>
      <c r="G4133" s="49">
        <v>13400</v>
      </c>
      <c r="H4133" s="49">
        <v>13600</v>
      </c>
      <c r="I4133" s="49">
        <v>14900</v>
      </c>
      <c r="J4133" s="49">
        <v>14900</v>
      </c>
      <c r="K4133" s="49">
        <v>14300</v>
      </c>
      <c r="L4133" s="49">
        <v>16200</v>
      </c>
      <c r="M4133" s="49">
        <v>16400</v>
      </c>
      <c r="N4133" s="49">
        <v>16600</v>
      </c>
      <c r="O4133" s="49">
        <v>15900</v>
      </c>
      <c r="P4133" s="49">
        <v>17900</v>
      </c>
      <c r="Q4133" s="49">
        <v>19600</v>
      </c>
      <c r="R4133" s="49">
        <v>20300</v>
      </c>
      <c r="S4133" s="49">
        <v>20000</v>
      </c>
      <c r="T4133" s="49">
        <v>15400</v>
      </c>
      <c r="U4133" s="49">
        <v>13700</v>
      </c>
      <c r="V4133" s="49">
        <v>13800</v>
      </c>
    </row>
    <row r="4134" spans="1:22" ht="15.75" customHeight="1">
      <c r="A4134" s="139" t="s">
        <v>793</v>
      </c>
      <c r="B4134" s="139" t="s">
        <v>324</v>
      </c>
      <c r="C4134" s="139" t="s">
        <v>781</v>
      </c>
      <c r="D4134" s="139" t="s">
        <v>633</v>
      </c>
      <c r="E4134" s="139" t="s">
        <v>754</v>
      </c>
      <c r="F4134" s="49">
        <v>7.3300000000000004E-2</v>
      </c>
      <c r="G4134" s="49">
        <v>7.5200000000000003E-2</v>
      </c>
      <c r="H4134" s="49">
        <v>7.6899999999999996E-2</v>
      </c>
      <c r="I4134" s="49">
        <v>7.8399999999999997E-2</v>
      </c>
      <c r="J4134" s="49">
        <v>7.9899999999999999E-2</v>
      </c>
      <c r="K4134" s="49">
        <v>8.1299999999999997E-2</v>
      </c>
      <c r="L4134" s="49">
        <v>8.2699999999999996E-2</v>
      </c>
      <c r="M4134" s="49">
        <v>8.4199999999999997E-2</v>
      </c>
      <c r="N4134" s="49">
        <v>8.5599999999999996E-2</v>
      </c>
      <c r="O4134" s="49">
        <v>8.7099999999999997E-2</v>
      </c>
      <c r="P4134" s="49">
        <v>8.8499999999999995E-2</v>
      </c>
      <c r="Q4134" s="49">
        <v>9.11E-2</v>
      </c>
      <c r="R4134" s="49">
        <v>9.2899999999999996E-2</v>
      </c>
      <c r="S4134" s="49">
        <v>9.4600000000000004E-2</v>
      </c>
      <c r="T4134" s="49">
        <v>9.6299999999999997E-2</v>
      </c>
      <c r="U4134" s="49">
        <v>9.8000000000000004E-2</v>
      </c>
      <c r="V4134" s="49">
        <v>9.9699999999999997E-2</v>
      </c>
    </row>
    <row r="4135" spans="1:22" ht="15.75" customHeight="1">
      <c r="A4135" s="139" t="s">
        <v>793</v>
      </c>
      <c r="B4135" s="139" t="s">
        <v>326</v>
      </c>
      <c r="C4135" s="139" t="s">
        <v>781</v>
      </c>
      <c r="D4135" s="139" t="s">
        <v>633</v>
      </c>
      <c r="E4135" s="139" t="s">
        <v>754</v>
      </c>
      <c r="F4135" s="49">
        <v>2.37</v>
      </c>
      <c r="G4135" s="49">
        <v>2.7</v>
      </c>
      <c r="H4135" s="49">
        <v>3.09</v>
      </c>
      <c r="I4135" s="49">
        <v>3.19</v>
      </c>
      <c r="J4135" s="49">
        <v>3.26</v>
      </c>
      <c r="K4135" s="49">
        <v>3.17</v>
      </c>
      <c r="L4135" s="49">
        <v>3.49</v>
      </c>
      <c r="M4135" s="49">
        <v>2.44</v>
      </c>
      <c r="N4135" s="49">
        <v>2.4500000000000002</v>
      </c>
      <c r="O4135" s="49">
        <v>2.46</v>
      </c>
      <c r="P4135" s="49">
        <v>2.4700000000000002</v>
      </c>
      <c r="Q4135" s="49">
        <v>3.18</v>
      </c>
      <c r="R4135" s="49">
        <v>3.26</v>
      </c>
      <c r="S4135" s="49">
        <v>3.34</v>
      </c>
      <c r="T4135" s="49">
        <v>3.43</v>
      </c>
      <c r="U4135" s="49">
        <v>3.51</v>
      </c>
      <c r="V4135" s="49">
        <v>3.59</v>
      </c>
    </row>
    <row r="4136" spans="1:22" ht="15.75" customHeight="1">
      <c r="A4136" s="139" t="s">
        <v>793</v>
      </c>
      <c r="B4136" s="139" t="s">
        <v>322</v>
      </c>
      <c r="C4136" s="139" t="s">
        <v>781</v>
      </c>
      <c r="D4136" s="139" t="s">
        <v>633</v>
      </c>
      <c r="E4136" s="139" t="s">
        <v>754</v>
      </c>
      <c r="F4136" s="49">
        <v>81.5</v>
      </c>
      <c r="G4136" s="49">
        <v>80.099999999999994</v>
      </c>
      <c r="H4136" s="49">
        <v>73.900000000000006</v>
      </c>
      <c r="I4136" s="49">
        <v>71.900000000000006</v>
      </c>
      <c r="J4136" s="49">
        <v>96</v>
      </c>
      <c r="K4136" s="49">
        <v>101</v>
      </c>
      <c r="L4136" s="49">
        <v>101</v>
      </c>
      <c r="M4136" s="49">
        <v>88.7</v>
      </c>
      <c r="N4136" s="49">
        <v>124</v>
      </c>
      <c r="O4136" s="49">
        <v>106</v>
      </c>
      <c r="P4136" s="49">
        <v>40.200000000000003</v>
      </c>
      <c r="Q4136" s="49">
        <v>49.2</v>
      </c>
      <c r="R4136" s="49">
        <v>42</v>
      </c>
      <c r="S4136" s="49">
        <v>43</v>
      </c>
      <c r="T4136" s="49">
        <v>46.1</v>
      </c>
      <c r="U4136" s="49">
        <v>46.9</v>
      </c>
      <c r="V4136" s="49">
        <v>43.4</v>
      </c>
    </row>
    <row r="4137" spans="1:22" ht="15.75" customHeight="1">
      <c r="A4137" s="139" t="s">
        <v>793</v>
      </c>
      <c r="B4137" s="139" t="s">
        <v>328</v>
      </c>
      <c r="C4137" s="139" t="s">
        <v>781</v>
      </c>
      <c r="D4137" s="139" t="s">
        <v>633</v>
      </c>
      <c r="E4137" s="139" t="s">
        <v>754</v>
      </c>
      <c r="F4137" s="49">
        <v>1.76</v>
      </c>
      <c r="G4137" s="49">
        <v>1.86</v>
      </c>
      <c r="H4137" s="49">
        <v>1.86</v>
      </c>
      <c r="I4137" s="49">
        <v>1.86</v>
      </c>
      <c r="J4137" s="49">
        <v>1.84</v>
      </c>
      <c r="K4137" s="49">
        <v>1.82</v>
      </c>
      <c r="L4137" s="49">
        <v>1.78</v>
      </c>
      <c r="M4137" s="49">
        <v>1.73</v>
      </c>
      <c r="N4137" s="49">
        <v>1.65</v>
      </c>
      <c r="O4137" s="49">
        <v>1.55</v>
      </c>
      <c r="P4137" s="49">
        <v>1.42</v>
      </c>
      <c r="Q4137" s="49">
        <v>1.25</v>
      </c>
      <c r="R4137" s="49">
        <v>1.05</v>
      </c>
      <c r="S4137" s="49">
        <v>1.43</v>
      </c>
      <c r="T4137" s="49">
        <v>1.41</v>
      </c>
      <c r="U4137" s="49">
        <v>1.39</v>
      </c>
      <c r="V4137" s="49">
        <v>1.37</v>
      </c>
    </row>
    <row r="4138" spans="1:22" ht="15.75" customHeight="1">
      <c r="A4138" s="139" t="s">
        <v>793</v>
      </c>
      <c r="B4138" s="139" t="s">
        <v>229</v>
      </c>
      <c r="C4138" s="139" t="s">
        <v>781</v>
      </c>
      <c r="D4138" s="139" t="s">
        <v>633</v>
      </c>
      <c r="E4138" s="139" t="s">
        <v>754</v>
      </c>
      <c r="F4138" s="49">
        <v>1440</v>
      </c>
      <c r="G4138" s="49">
        <v>1420</v>
      </c>
      <c r="H4138" s="49">
        <v>1640</v>
      </c>
      <c r="I4138" s="49">
        <v>1630</v>
      </c>
      <c r="J4138" s="49">
        <v>1630</v>
      </c>
      <c r="K4138" s="49">
        <v>1680</v>
      </c>
      <c r="L4138" s="49">
        <v>1520</v>
      </c>
      <c r="M4138" s="49">
        <v>1680</v>
      </c>
      <c r="N4138" s="49">
        <v>1620</v>
      </c>
      <c r="O4138" s="49">
        <v>1620</v>
      </c>
      <c r="P4138" s="49">
        <v>1880</v>
      </c>
      <c r="Q4138" s="49">
        <v>1910</v>
      </c>
      <c r="R4138" s="49">
        <v>2230</v>
      </c>
      <c r="S4138" s="49">
        <v>2020</v>
      </c>
      <c r="T4138" s="49">
        <v>2070</v>
      </c>
      <c r="U4138" s="49">
        <v>2120</v>
      </c>
      <c r="V4138" s="49">
        <v>2170</v>
      </c>
    </row>
    <row r="4139" spans="1:22" ht="15.75" customHeight="1">
      <c r="A4139" s="139" t="s">
        <v>793</v>
      </c>
      <c r="B4139" s="139" t="s">
        <v>762</v>
      </c>
      <c r="C4139" s="139" t="s">
        <v>781</v>
      </c>
      <c r="D4139" s="139" t="s">
        <v>633</v>
      </c>
      <c r="E4139" s="139" t="s">
        <v>754</v>
      </c>
      <c r="F4139" s="49">
        <v>480000</v>
      </c>
      <c r="G4139" s="49">
        <v>478000</v>
      </c>
      <c r="H4139" s="49">
        <v>501000</v>
      </c>
      <c r="I4139" s="49">
        <v>514000</v>
      </c>
      <c r="J4139" s="49">
        <v>547000</v>
      </c>
      <c r="K4139" s="49">
        <v>566000</v>
      </c>
      <c r="L4139" s="49">
        <v>595000</v>
      </c>
      <c r="M4139" s="49">
        <v>625000</v>
      </c>
      <c r="N4139" s="49">
        <v>624000</v>
      </c>
      <c r="O4139" s="49">
        <v>630000</v>
      </c>
      <c r="P4139" s="49">
        <v>672000</v>
      </c>
      <c r="Q4139" s="49">
        <v>711000</v>
      </c>
      <c r="R4139" s="49">
        <v>727000</v>
      </c>
      <c r="S4139" s="49">
        <v>736000</v>
      </c>
      <c r="T4139" s="49">
        <v>742000</v>
      </c>
      <c r="U4139" s="49">
        <v>775000</v>
      </c>
      <c r="V4139" s="49">
        <v>793000</v>
      </c>
    </row>
    <row r="4140" spans="1:22" ht="15.75" customHeight="1">
      <c r="A4140" s="139" t="s">
        <v>793</v>
      </c>
      <c r="B4140" s="139" t="s">
        <v>330</v>
      </c>
      <c r="C4140" s="139" t="s">
        <v>781</v>
      </c>
      <c r="D4140" s="139" t="s">
        <v>633</v>
      </c>
      <c r="E4140" s="139" t="s">
        <v>754</v>
      </c>
      <c r="F4140" s="49">
        <v>0.68</v>
      </c>
      <c r="G4140" s="49">
        <v>0.68400000000000005</v>
      </c>
      <c r="H4140" s="49">
        <v>0.69499999999999995</v>
      </c>
      <c r="I4140" s="49">
        <v>0.80900000000000005</v>
      </c>
      <c r="J4140" s="49">
        <v>1.1200000000000001</v>
      </c>
      <c r="K4140" s="49">
        <v>1.62</v>
      </c>
      <c r="L4140" s="49">
        <v>7.63</v>
      </c>
      <c r="M4140" s="49">
        <v>18.2</v>
      </c>
      <c r="N4140" s="49">
        <v>23.8</v>
      </c>
      <c r="O4140" s="49">
        <v>17.8</v>
      </c>
      <c r="P4140" s="49">
        <v>10.3</v>
      </c>
      <c r="Q4140" s="49">
        <v>27.5</v>
      </c>
      <c r="R4140" s="49">
        <v>12</v>
      </c>
      <c r="S4140" s="49">
        <v>21.6</v>
      </c>
      <c r="T4140" s="49">
        <v>23.3</v>
      </c>
      <c r="U4140" s="49">
        <v>25</v>
      </c>
      <c r="V4140" s="49">
        <v>26.7</v>
      </c>
    </row>
    <row r="4141" spans="1:22" ht="15.75" customHeight="1">
      <c r="A4141" s="139" t="s">
        <v>793</v>
      </c>
      <c r="B4141" s="139" t="s">
        <v>332</v>
      </c>
      <c r="C4141" s="139" t="s">
        <v>781</v>
      </c>
      <c r="D4141" s="139" t="s">
        <v>633</v>
      </c>
      <c r="E4141" s="139" t="s">
        <v>754</v>
      </c>
      <c r="F4141" s="49">
        <v>3550</v>
      </c>
      <c r="G4141" s="49">
        <v>4270</v>
      </c>
      <c r="H4141" s="49">
        <v>4460</v>
      </c>
      <c r="I4141" s="49">
        <v>4340</v>
      </c>
      <c r="J4141" s="49">
        <v>4290</v>
      </c>
      <c r="K4141" s="49">
        <v>4290</v>
      </c>
      <c r="L4141" s="49">
        <v>4560</v>
      </c>
      <c r="M4141" s="49">
        <v>4100</v>
      </c>
      <c r="N4141" s="49">
        <v>4140</v>
      </c>
      <c r="O4141" s="49">
        <v>3980</v>
      </c>
      <c r="P4141" s="49">
        <v>6880</v>
      </c>
      <c r="Q4141" s="49">
        <v>7970</v>
      </c>
      <c r="R4141" s="49">
        <v>6320</v>
      </c>
      <c r="S4141" s="49">
        <v>6540</v>
      </c>
      <c r="T4141" s="49">
        <v>6770</v>
      </c>
      <c r="U4141" s="49">
        <v>7010</v>
      </c>
      <c r="V4141" s="49">
        <v>7250</v>
      </c>
    </row>
    <row r="4142" spans="1:22" ht="15.75" customHeight="1">
      <c r="A4142" s="139" t="s">
        <v>793</v>
      </c>
      <c r="B4142" s="139" t="s">
        <v>338</v>
      </c>
      <c r="C4142" s="139" t="s">
        <v>781</v>
      </c>
      <c r="D4142" s="139" t="s">
        <v>633</v>
      </c>
      <c r="E4142" s="139" t="s">
        <v>754</v>
      </c>
      <c r="F4142" s="49">
        <v>7.95</v>
      </c>
      <c r="G4142" s="49">
        <v>8.2899999999999991</v>
      </c>
      <c r="H4142" s="49">
        <v>8.66</v>
      </c>
      <c r="I4142" s="49">
        <v>9.06</v>
      </c>
      <c r="J4142" s="49">
        <v>9.4600000000000009</v>
      </c>
      <c r="K4142" s="49">
        <v>9.84</v>
      </c>
      <c r="L4142" s="49">
        <v>10.199999999999999</v>
      </c>
      <c r="M4142" s="49">
        <v>10.6</v>
      </c>
      <c r="N4142" s="49">
        <v>11</v>
      </c>
      <c r="O4142" s="49">
        <v>11.4</v>
      </c>
      <c r="P4142" s="49">
        <v>11.8</v>
      </c>
      <c r="Q4142" s="49">
        <v>12</v>
      </c>
      <c r="R4142" s="49">
        <v>12.3</v>
      </c>
      <c r="S4142" s="49">
        <v>12.7</v>
      </c>
      <c r="T4142" s="49">
        <v>13.1</v>
      </c>
      <c r="U4142" s="49">
        <v>13.4</v>
      </c>
      <c r="V4142" s="49">
        <v>13.8</v>
      </c>
    </row>
    <row r="4143" spans="1:22" ht="15.75" customHeight="1">
      <c r="A4143" s="139" t="s">
        <v>793</v>
      </c>
      <c r="B4143" s="139" t="s">
        <v>552</v>
      </c>
      <c r="C4143" s="139" t="s">
        <v>781</v>
      </c>
      <c r="D4143" s="139" t="s">
        <v>633</v>
      </c>
      <c r="E4143" s="139" t="s">
        <v>754</v>
      </c>
      <c r="F4143" s="49">
        <v>4020</v>
      </c>
      <c r="G4143" s="49">
        <v>4090</v>
      </c>
      <c r="H4143" s="49">
        <v>4050</v>
      </c>
      <c r="I4143" s="49">
        <v>4040</v>
      </c>
      <c r="J4143" s="49">
        <v>4030</v>
      </c>
      <c r="K4143" s="49">
        <v>4260</v>
      </c>
      <c r="L4143" s="49">
        <v>4110</v>
      </c>
      <c r="M4143" s="49">
        <v>4110</v>
      </c>
      <c r="N4143" s="49">
        <v>4100</v>
      </c>
      <c r="O4143" s="49">
        <v>3920</v>
      </c>
      <c r="P4143" s="49">
        <v>4030</v>
      </c>
      <c r="Q4143" s="49">
        <v>4190</v>
      </c>
      <c r="R4143" s="49">
        <v>4200</v>
      </c>
      <c r="S4143" s="49">
        <v>4070</v>
      </c>
      <c r="T4143" s="49">
        <v>4500</v>
      </c>
      <c r="U4143" s="49">
        <v>4560</v>
      </c>
      <c r="V4143" s="49">
        <v>4680</v>
      </c>
    </row>
    <row r="4144" spans="1:22" ht="15.75" customHeight="1">
      <c r="A4144" s="139" t="s">
        <v>793</v>
      </c>
      <c r="B4144" s="139" t="s">
        <v>340</v>
      </c>
      <c r="C4144" s="139" t="s">
        <v>781</v>
      </c>
      <c r="D4144" s="139" t="s">
        <v>633</v>
      </c>
      <c r="E4144" s="139" t="s">
        <v>754</v>
      </c>
      <c r="F4144" s="49">
        <v>354</v>
      </c>
      <c r="G4144" s="49">
        <v>372</v>
      </c>
      <c r="H4144" s="49">
        <v>82.1</v>
      </c>
      <c r="I4144" s="49">
        <v>207</v>
      </c>
      <c r="J4144" s="49">
        <v>418</v>
      </c>
      <c r="K4144" s="49">
        <v>412</v>
      </c>
      <c r="L4144" s="49">
        <v>410</v>
      </c>
      <c r="M4144" s="49">
        <v>414</v>
      </c>
      <c r="N4144" s="49">
        <v>411</v>
      </c>
      <c r="O4144" s="49">
        <v>103</v>
      </c>
      <c r="P4144" s="49">
        <v>15.1</v>
      </c>
      <c r="Q4144" s="49">
        <v>48.7</v>
      </c>
      <c r="R4144" s="49">
        <v>144</v>
      </c>
      <c r="S4144" s="49">
        <v>595</v>
      </c>
      <c r="T4144" s="49">
        <v>233</v>
      </c>
      <c r="U4144" s="49">
        <v>226</v>
      </c>
      <c r="V4144" s="49">
        <v>219</v>
      </c>
    </row>
    <row r="4145" spans="1:22" ht="15.75" customHeight="1">
      <c r="A4145" s="139" t="s">
        <v>793</v>
      </c>
      <c r="B4145" s="139" t="s">
        <v>342</v>
      </c>
      <c r="C4145" s="139" t="s">
        <v>781</v>
      </c>
      <c r="D4145" s="139" t="s">
        <v>633</v>
      </c>
      <c r="E4145" s="139" t="s">
        <v>754</v>
      </c>
      <c r="F4145" s="49">
        <v>3.33</v>
      </c>
      <c r="G4145" s="49">
        <v>5.32</v>
      </c>
      <c r="H4145" s="49">
        <v>2.66</v>
      </c>
      <c r="I4145" s="49">
        <v>2.75</v>
      </c>
      <c r="J4145" s="49">
        <v>4.0999999999999996</v>
      </c>
      <c r="K4145" s="49">
        <v>4.96</v>
      </c>
      <c r="L4145" s="49">
        <v>6.06</v>
      </c>
      <c r="M4145" s="49">
        <v>7.04</v>
      </c>
      <c r="N4145" s="49">
        <v>8.08</v>
      </c>
      <c r="O4145" s="49">
        <v>9.1199999999999992</v>
      </c>
      <c r="P4145" s="49">
        <v>10.1</v>
      </c>
      <c r="Q4145" s="49">
        <v>11.2</v>
      </c>
      <c r="R4145" s="49">
        <v>11.6</v>
      </c>
      <c r="S4145" s="49">
        <v>15.6</v>
      </c>
      <c r="T4145" s="49">
        <v>13.4</v>
      </c>
      <c r="U4145" s="49">
        <v>14.2</v>
      </c>
      <c r="V4145" s="49">
        <v>15</v>
      </c>
    </row>
    <row r="4146" spans="1:22" ht="15.75" customHeight="1">
      <c r="A4146" s="139" t="s">
        <v>793</v>
      </c>
      <c r="B4146" s="139" t="s">
        <v>763</v>
      </c>
      <c r="C4146" s="139" t="s">
        <v>781</v>
      </c>
      <c r="D4146" s="139" t="s">
        <v>633</v>
      </c>
      <c r="E4146" s="139" t="s">
        <v>754</v>
      </c>
      <c r="F4146" s="49">
        <v>76700</v>
      </c>
      <c r="G4146" s="49">
        <v>74600</v>
      </c>
      <c r="H4146" s="49">
        <v>73500</v>
      </c>
      <c r="I4146" s="49">
        <v>76200</v>
      </c>
      <c r="J4146" s="49">
        <v>78900</v>
      </c>
      <c r="K4146" s="49">
        <v>78600</v>
      </c>
      <c r="L4146" s="49">
        <v>79500</v>
      </c>
      <c r="M4146" s="49">
        <v>82500</v>
      </c>
      <c r="N4146" s="49">
        <v>82000</v>
      </c>
      <c r="O4146" s="49">
        <v>78600</v>
      </c>
      <c r="P4146" s="49">
        <v>84400</v>
      </c>
      <c r="Q4146" s="49">
        <v>88600</v>
      </c>
      <c r="R4146" s="49">
        <v>89600</v>
      </c>
      <c r="S4146" s="49">
        <v>89500</v>
      </c>
      <c r="T4146" s="49">
        <v>85700</v>
      </c>
      <c r="U4146" s="49">
        <v>85700</v>
      </c>
      <c r="V4146" s="49">
        <v>84800</v>
      </c>
    </row>
    <row r="4147" spans="1:22" ht="15.75" customHeight="1">
      <c r="A4147" s="139" t="s">
        <v>793</v>
      </c>
      <c r="B4147" s="139" t="s">
        <v>346</v>
      </c>
      <c r="C4147" s="139" t="s">
        <v>781</v>
      </c>
      <c r="D4147" s="139" t="s">
        <v>633</v>
      </c>
      <c r="E4147" s="139" t="s">
        <v>754</v>
      </c>
      <c r="F4147" s="49">
        <v>500</v>
      </c>
      <c r="G4147" s="49">
        <v>667</v>
      </c>
      <c r="H4147" s="49">
        <v>630</v>
      </c>
      <c r="I4147" s="49">
        <v>716</v>
      </c>
      <c r="J4147" s="49">
        <v>739</v>
      </c>
      <c r="K4147" s="49">
        <v>743</v>
      </c>
      <c r="L4147" s="49">
        <v>710</v>
      </c>
      <c r="M4147" s="49">
        <v>691</v>
      </c>
      <c r="N4147" s="49">
        <v>790</v>
      </c>
      <c r="O4147" s="49">
        <v>804</v>
      </c>
      <c r="P4147" s="49">
        <v>849</v>
      </c>
      <c r="Q4147" s="49">
        <v>838</v>
      </c>
      <c r="R4147" s="49">
        <v>854</v>
      </c>
      <c r="S4147" s="49">
        <v>931</v>
      </c>
      <c r="T4147" s="49">
        <v>794</v>
      </c>
      <c r="U4147" s="49">
        <v>932</v>
      </c>
      <c r="V4147" s="49">
        <v>1080</v>
      </c>
    </row>
    <row r="4148" spans="1:22" ht="15.75" customHeight="1">
      <c r="A4148" s="139" t="s">
        <v>793</v>
      </c>
      <c r="B4148" s="139" t="s">
        <v>344</v>
      </c>
      <c r="C4148" s="139" t="s">
        <v>781</v>
      </c>
      <c r="D4148" s="139" t="s">
        <v>633</v>
      </c>
      <c r="E4148" s="139" t="s">
        <v>754</v>
      </c>
      <c r="F4148" s="49">
        <v>0.47099999999999997</v>
      </c>
      <c r="G4148" s="49">
        <v>0.47499999999999998</v>
      </c>
      <c r="H4148" s="49">
        <v>0.48</v>
      </c>
      <c r="I4148" s="49">
        <v>0.48399999999999999</v>
      </c>
      <c r="J4148" s="49">
        <v>0.48799999999999999</v>
      </c>
      <c r="K4148" s="49">
        <v>0.49199999999999999</v>
      </c>
      <c r="L4148" s="49">
        <v>0.496</v>
      </c>
      <c r="M4148" s="49">
        <v>0.5</v>
      </c>
      <c r="N4148" s="49">
        <v>0.504</v>
      </c>
      <c r="O4148" s="49">
        <v>0.50900000000000001</v>
      </c>
      <c r="P4148" s="49">
        <v>0.51300000000000001</v>
      </c>
      <c r="Q4148" s="49">
        <v>0.51800000000000002</v>
      </c>
      <c r="R4148" s="49">
        <v>0.52200000000000002</v>
      </c>
      <c r="S4148" s="49">
        <v>0.52700000000000002</v>
      </c>
      <c r="T4148" s="49">
        <v>0.53100000000000003</v>
      </c>
      <c r="U4148" s="49">
        <v>0.53500000000000003</v>
      </c>
      <c r="V4148" s="49">
        <v>0.54</v>
      </c>
    </row>
    <row r="4149" spans="1:22" ht="15.75" customHeight="1">
      <c r="A4149" s="139" t="s">
        <v>793</v>
      </c>
      <c r="B4149" s="139" t="s">
        <v>348</v>
      </c>
      <c r="C4149" s="139" t="s">
        <v>781</v>
      </c>
      <c r="D4149" s="139" t="s">
        <v>633</v>
      </c>
      <c r="E4149" s="139" t="s">
        <v>754</v>
      </c>
      <c r="F4149" s="49">
        <v>10000</v>
      </c>
      <c r="G4149" s="49">
        <v>9830</v>
      </c>
      <c r="H4149" s="49">
        <v>8970</v>
      </c>
      <c r="I4149" s="49">
        <v>9100</v>
      </c>
      <c r="J4149" s="49">
        <v>9160</v>
      </c>
      <c r="K4149" s="49">
        <v>9190</v>
      </c>
      <c r="L4149" s="49">
        <v>8160</v>
      </c>
      <c r="M4149" s="49">
        <v>8710</v>
      </c>
      <c r="N4149" s="49">
        <v>8210</v>
      </c>
      <c r="O4149" s="49">
        <v>11900</v>
      </c>
      <c r="P4149" s="49">
        <v>13000</v>
      </c>
      <c r="Q4149" s="49">
        <v>13100</v>
      </c>
      <c r="R4149" s="49">
        <v>12900</v>
      </c>
      <c r="S4149" s="49">
        <v>12700</v>
      </c>
      <c r="T4149" s="49">
        <v>13600</v>
      </c>
      <c r="U4149" s="49">
        <v>13500</v>
      </c>
      <c r="V4149" s="49">
        <v>13100</v>
      </c>
    </row>
    <row r="4150" spans="1:22" ht="15.75" customHeight="1">
      <c r="A4150" s="139" t="s">
        <v>793</v>
      </c>
      <c r="B4150" s="139" t="s">
        <v>350</v>
      </c>
      <c r="C4150" s="139" t="s">
        <v>781</v>
      </c>
      <c r="D4150" s="139" t="s">
        <v>633</v>
      </c>
      <c r="E4150" s="139" t="s">
        <v>754</v>
      </c>
      <c r="F4150" s="49">
        <v>0.46800000000000003</v>
      </c>
      <c r="G4150" s="49">
        <v>0.47699999999999998</v>
      </c>
      <c r="H4150" s="49">
        <v>0.48499999999999999</v>
      </c>
      <c r="I4150" s="49">
        <v>0.49299999999999999</v>
      </c>
      <c r="J4150" s="49">
        <v>0.501</v>
      </c>
      <c r="K4150" s="49">
        <v>0.50900000000000001</v>
      </c>
      <c r="L4150" s="49">
        <v>0.51700000000000002</v>
      </c>
      <c r="M4150" s="49">
        <v>0.52400000000000002</v>
      </c>
      <c r="N4150" s="49">
        <v>0.53200000000000003</v>
      </c>
      <c r="O4150" s="49">
        <v>0.54</v>
      </c>
      <c r="P4150" s="49">
        <v>0.54800000000000004</v>
      </c>
      <c r="Q4150" s="49">
        <v>0.56000000000000005</v>
      </c>
      <c r="R4150" s="49">
        <v>0.56799999999999995</v>
      </c>
      <c r="S4150" s="49">
        <v>0.57699999999999996</v>
      </c>
      <c r="T4150" s="49">
        <v>0.58599999999999997</v>
      </c>
      <c r="U4150" s="49">
        <v>0.59399999999999997</v>
      </c>
      <c r="V4150" s="49">
        <v>0.60299999999999998</v>
      </c>
    </row>
    <row r="4151" spans="1:22" ht="15.75" customHeight="1">
      <c r="A4151" s="139" t="s">
        <v>793</v>
      </c>
      <c r="B4151" s="139" t="s">
        <v>596</v>
      </c>
      <c r="C4151" s="139" t="s">
        <v>781</v>
      </c>
      <c r="D4151" s="139" t="s">
        <v>633</v>
      </c>
      <c r="E4151" s="139" t="s">
        <v>754</v>
      </c>
      <c r="F4151" s="49">
        <v>6600</v>
      </c>
      <c r="G4151" s="49">
        <v>6830</v>
      </c>
      <c r="H4151" s="49">
        <v>6710</v>
      </c>
      <c r="I4151" s="49">
        <v>6970</v>
      </c>
      <c r="J4151" s="49">
        <v>7140</v>
      </c>
      <c r="K4151" s="49">
        <v>7220</v>
      </c>
      <c r="L4151" s="49">
        <v>6540</v>
      </c>
      <c r="M4151" s="49">
        <v>7120</v>
      </c>
      <c r="N4151" s="49">
        <v>7210</v>
      </c>
      <c r="O4151" s="49">
        <v>7230</v>
      </c>
      <c r="P4151" s="49">
        <v>7270</v>
      </c>
      <c r="Q4151" s="49">
        <v>7300</v>
      </c>
      <c r="R4151" s="49">
        <v>7290</v>
      </c>
      <c r="S4151" s="49">
        <v>6660</v>
      </c>
      <c r="T4151" s="49">
        <v>5810</v>
      </c>
      <c r="U4151" s="49">
        <v>6390</v>
      </c>
      <c r="V4151" s="49">
        <v>6290</v>
      </c>
    </row>
    <row r="4152" spans="1:22" ht="15.75" customHeight="1">
      <c r="A4152" s="139" t="s">
        <v>793</v>
      </c>
      <c r="B4152" s="139" t="s">
        <v>353</v>
      </c>
      <c r="C4152" s="139" t="s">
        <v>781</v>
      </c>
      <c r="D4152" s="139" t="s">
        <v>633</v>
      </c>
      <c r="E4152" s="139" t="s">
        <v>754</v>
      </c>
      <c r="F4152" s="49">
        <v>328</v>
      </c>
      <c r="G4152" s="49">
        <v>134</v>
      </c>
      <c r="H4152" s="49">
        <v>220</v>
      </c>
      <c r="I4152" s="49">
        <v>303</v>
      </c>
      <c r="J4152" s="49">
        <v>309</v>
      </c>
      <c r="K4152" s="49">
        <v>307</v>
      </c>
      <c r="L4152" s="49">
        <v>332</v>
      </c>
      <c r="M4152" s="49">
        <v>357</v>
      </c>
      <c r="N4152" s="49">
        <v>356</v>
      </c>
      <c r="O4152" s="49">
        <v>356</v>
      </c>
      <c r="P4152" s="49">
        <v>355</v>
      </c>
      <c r="Q4152" s="49">
        <v>342</v>
      </c>
      <c r="R4152" s="49">
        <v>354</v>
      </c>
      <c r="S4152" s="49">
        <v>397</v>
      </c>
      <c r="T4152" s="49">
        <v>410</v>
      </c>
      <c r="U4152" s="49">
        <v>422</v>
      </c>
      <c r="V4152" s="49">
        <v>435</v>
      </c>
    </row>
    <row r="4153" spans="1:22" ht="15.75" customHeight="1">
      <c r="A4153" s="139" t="s">
        <v>793</v>
      </c>
      <c r="B4153" s="139" t="s">
        <v>357</v>
      </c>
      <c r="C4153" s="139" t="s">
        <v>781</v>
      </c>
      <c r="D4153" s="139" t="s">
        <v>633</v>
      </c>
      <c r="E4153" s="139" t="s">
        <v>754</v>
      </c>
      <c r="F4153" s="49">
        <v>1.55</v>
      </c>
      <c r="G4153" s="49">
        <v>1.58</v>
      </c>
      <c r="H4153" s="49">
        <v>1.62</v>
      </c>
      <c r="I4153" s="49">
        <v>1.65</v>
      </c>
      <c r="J4153" s="49">
        <v>1.69</v>
      </c>
      <c r="K4153" s="49">
        <v>1.72</v>
      </c>
      <c r="L4153" s="49">
        <v>1.76</v>
      </c>
      <c r="M4153" s="49">
        <v>1.79</v>
      </c>
      <c r="N4153" s="49">
        <v>1.83</v>
      </c>
      <c r="O4153" s="49">
        <v>1.86</v>
      </c>
      <c r="P4153" s="49">
        <v>1.9</v>
      </c>
      <c r="Q4153" s="49">
        <v>1.93</v>
      </c>
      <c r="R4153" s="49">
        <v>1.97</v>
      </c>
      <c r="S4153" s="49">
        <v>2</v>
      </c>
      <c r="T4153" s="49">
        <v>2.0299999999999998</v>
      </c>
      <c r="U4153" s="49">
        <v>2.0699999999999998</v>
      </c>
      <c r="V4153" s="49">
        <v>2.1</v>
      </c>
    </row>
    <row r="4154" spans="1:22" ht="15.75" customHeight="1">
      <c r="A4154" s="139" t="s">
        <v>793</v>
      </c>
      <c r="B4154" s="139" t="s">
        <v>365</v>
      </c>
      <c r="C4154" s="139" t="s">
        <v>781</v>
      </c>
      <c r="D4154" s="139" t="s">
        <v>633</v>
      </c>
      <c r="E4154" s="139" t="s">
        <v>754</v>
      </c>
      <c r="F4154" s="49">
        <v>0.94</v>
      </c>
      <c r="G4154" s="49">
        <v>0.96</v>
      </c>
      <c r="H4154" s="49">
        <v>0.98199999999999998</v>
      </c>
      <c r="I4154" s="49">
        <v>1</v>
      </c>
      <c r="J4154" s="49">
        <v>1.03</v>
      </c>
      <c r="K4154" s="49">
        <v>1.05</v>
      </c>
      <c r="L4154" s="49">
        <v>1.07</v>
      </c>
      <c r="M4154" s="49">
        <v>1.0900000000000001</v>
      </c>
      <c r="N4154" s="49">
        <v>1.1100000000000001</v>
      </c>
      <c r="O4154" s="49">
        <v>1.1399999999999999</v>
      </c>
      <c r="P4154" s="49">
        <v>1.1599999999999999</v>
      </c>
      <c r="Q4154" s="49">
        <v>1.18</v>
      </c>
      <c r="R4154" s="49">
        <v>1.2</v>
      </c>
      <c r="S4154" s="49">
        <v>1.22</v>
      </c>
      <c r="T4154" s="49">
        <v>1.24</v>
      </c>
      <c r="U4154" s="49">
        <v>1.26</v>
      </c>
      <c r="V4154" s="49">
        <v>1.28</v>
      </c>
    </row>
    <row r="4155" spans="1:22" ht="15.75" customHeight="1">
      <c r="A4155" s="139" t="s">
        <v>793</v>
      </c>
      <c r="B4155" s="139" t="s">
        <v>352</v>
      </c>
      <c r="C4155" s="139" t="s">
        <v>781</v>
      </c>
      <c r="D4155" s="139" t="s">
        <v>633</v>
      </c>
      <c r="E4155" s="139" t="s">
        <v>754</v>
      </c>
      <c r="F4155" s="49">
        <v>0.36799999999999999</v>
      </c>
      <c r="G4155" s="49">
        <v>0.38</v>
      </c>
      <c r="H4155" s="49">
        <v>0.39100000000000001</v>
      </c>
      <c r="I4155" s="49">
        <v>0.40200000000000002</v>
      </c>
      <c r="J4155" s="49">
        <v>0.41299999999999998</v>
      </c>
      <c r="K4155" s="49">
        <v>0.42499999999999999</v>
      </c>
      <c r="L4155" s="49">
        <v>0.436</v>
      </c>
      <c r="M4155" s="49">
        <v>0.44700000000000001</v>
      </c>
      <c r="N4155" s="49">
        <v>0.45800000000000002</v>
      </c>
      <c r="O4155" s="49">
        <v>0.46899999999999997</v>
      </c>
      <c r="P4155" s="49">
        <v>0.48</v>
      </c>
      <c r="Q4155" s="49">
        <v>0.49199999999999999</v>
      </c>
      <c r="R4155" s="49">
        <v>0.503</v>
      </c>
      <c r="S4155" s="49">
        <v>0.51400000000000001</v>
      </c>
      <c r="T4155" s="49">
        <v>0.52500000000000002</v>
      </c>
      <c r="U4155" s="49">
        <v>0.53700000000000003</v>
      </c>
      <c r="V4155" s="49">
        <v>0.54800000000000004</v>
      </c>
    </row>
    <row r="4156" spans="1:22" ht="15.75" customHeight="1">
      <c r="A4156" s="139" t="s">
        <v>793</v>
      </c>
      <c r="B4156" s="139" t="s">
        <v>367</v>
      </c>
      <c r="C4156" s="139" t="s">
        <v>781</v>
      </c>
      <c r="D4156" s="139" t="s">
        <v>633</v>
      </c>
      <c r="E4156" s="139" t="s">
        <v>754</v>
      </c>
      <c r="F4156" s="49">
        <v>0.32200000000000001</v>
      </c>
      <c r="G4156" s="49">
        <v>0.33200000000000002</v>
      </c>
      <c r="H4156" s="49">
        <v>0.34200000000000003</v>
      </c>
      <c r="I4156" s="49">
        <v>0.35299999999999998</v>
      </c>
      <c r="J4156" s="49">
        <v>0.36399999999999999</v>
      </c>
      <c r="K4156" s="49">
        <v>0.375</v>
      </c>
      <c r="L4156" s="49">
        <v>0.38600000000000001</v>
      </c>
      <c r="M4156" s="49">
        <v>0.39600000000000002</v>
      </c>
      <c r="N4156" s="49">
        <v>0.40699999999999997</v>
      </c>
      <c r="O4156" s="49">
        <v>0.41799999999999998</v>
      </c>
      <c r="P4156" s="49">
        <v>0.42899999999999999</v>
      </c>
      <c r="Q4156" s="49">
        <v>0.437</v>
      </c>
      <c r="R4156" s="49">
        <v>0.44700000000000001</v>
      </c>
      <c r="S4156" s="49">
        <v>0.45700000000000002</v>
      </c>
      <c r="T4156" s="49">
        <v>0.46700000000000003</v>
      </c>
      <c r="U4156" s="49">
        <v>0.47699999999999998</v>
      </c>
      <c r="V4156" s="49">
        <v>0.48799999999999999</v>
      </c>
    </row>
    <row r="4157" spans="1:22" ht="15.75" customHeight="1">
      <c r="A4157" s="139" t="s">
        <v>793</v>
      </c>
      <c r="B4157" s="139" t="s">
        <v>336</v>
      </c>
      <c r="C4157" s="139" t="s">
        <v>781</v>
      </c>
      <c r="D4157" s="139" t="s">
        <v>633</v>
      </c>
      <c r="E4157" s="139" t="s">
        <v>754</v>
      </c>
      <c r="F4157" s="49">
        <v>3.38</v>
      </c>
      <c r="G4157" s="49">
        <v>456</v>
      </c>
      <c r="H4157" s="49">
        <v>475</v>
      </c>
      <c r="I4157" s="49">
        <v>494</v>
      </c>
      <c r="J4157" s="49">
        <v>513</v>
      </c>
      <c r="K4157" s="49">
        <v>532</v>
      </c>
      <c r="L4157" s="49">
        <v>556</v>
      </c>
      <c r="M4157" s="49">
        <v>556</v>
      </c>
      <c r="N4157" s="49">
        <v>556</v>
      </c>
      <c r="O4157" s="49">
        <v>559</v>
      </c>
      <c r="P4157" s="49">
        <v>559</v>
      </c>
      <c r="Q4157" s="49">
        <v>844</v>
      </c>
      <c r="R4157" s="49">
        <v>939</v>
      </c>
      <c r="S4157" s="49">
        <v>904</v>
      </c>
      <c r="T4157" s="49">
        <v>958</v>
      </c>
      <c r="U4157" s="49">
        <v>1010</v>
      </c>
      <c r="V4157" s="49">
        <v>1070</v>
      </c>
    </row>
    <row r="4158" spans="1:22" ht="15.75" customHeight="1">
      <c r="A4158" s="139" t="s">
        <v>793</v>
      </c>
      <c r="B4158" s="139" t="s">
        <v>359</v>
      </c>
      <c r="C4158" s="139" t="s">
        <v>781</v>
      </c>
      <c r="D4158" s="139" t="s">
        <v>633</v>
      </c>
      <c r="E4158" s="139" t="s">
        <v>754</v>
      </c>
      <c r="F4158" s="49">
        <v>309</v>
      </c>
      <c r="G4158" s="49">
        <v>191</v>
      </c>
      <c r="H4158" s="49">
        <v>206</v>
      </c>
      <c r="I4158" s="49">
        <v>326</v>
      </c>
      <c r="J4158" s="49">
        <v>337</v>
      </c>
      <c r="K4158" s="49">
        <v>339</v>
      </c>
      <c r="L4158" s="49">
        <v>340</v>
      </c>
      <c r="M4158" s="49">
        <v>310</v>
      </c>
      <c r="N4158" s="49">
        <v>310</v>
      </c>
      <c r="O4158" s="49">
        <v>318</v>
      </c>
      <c r="P4158" s="49">
        <v>328</v>
      </c>
      <c r="Q4158" s="49">
        <v>338</v>
      </c>
      <c r="R4158" s="49">
        <v>335</v>
      </c>
      <c r="S4158" s="49">
        <v>345</v>
      </c>
      <c r="T4158" s="49">
        <v>380</v>
      </c>
      <c r="U4158" s="49">
        <v>330</v>
      </c>
      <c r="V4158" s="49">
        <v>308</v>
      </c>
    </row>
    <row r="4159" spans="1:22" ht="15.75" customHeight="1">
      <c r="A4159" s="139" t="s">
        <v>793</v>
      </c>
      <c r="B4159" s="139" t="s">
        <v>361</v>
      </c>
      <c r="C4159" s="139" t="s">
        <v>781</v>
      </c>
      <c r="D4159" s="139" t="s">
        <v>633</v>
      </c>
      <c r="E4159" s="139" t="s">
        <v>754</v>
      </c>
      <c r="F4159" s="49">
        <v>0.77</v>
      </c>
      <c r="G4159" s="49">
        <v>0.77100000000000002</v>
      </c>
      <c r="H4159" s="49">
        <v>0.77100000000000002</v>
      </c>
      <c r="I4159" s="49">
        <v>0.77200000000000002</v>
      </c>
      <c r="J4159" s="49">
        <v>0.77500000000000002</v>
      </c>
      <c r="K4159" s="49">
        <v>0.78</v>
      </c>
      <c r="L4159" s="49">
        <v>0.78400000000000003</v>
      </c>
      <c r="M4159" s="49">
        <v>0.78800000000000003</v>
      </c>
      <c r="N4159" s="49">
        <v>0.79200000000000004</v>
      </c>
      <c r="O4159" s="49">
        <v>0.79600000000000004</v>
      </c>
      <c r="P4159" s="49">
        <v>0.8</v>
      </c>
      <c r="Q4159" s="49">
        <v>0.79900000000000004</v>
      </c>
      <c r="R4159" s="49">
        <v>0.80200000000000005</v>
      </c>
      <c r="S4159" s="49">
        <v>0.80500000000000005</v>
      </c>
      <c r="T4159" s="49">
        <v>0.80800000000000005</v>
      </c>
      <c r="U4159" s="49">
        <v>0.81100000000000005</v>
      </c>
      <c r="V4159" s="49">
        <v>0.81299999999999994</v>
      </c>
    </row>
    <row r="4160" spans="1:22" ht="15.75" customHeight="1">
      <c r="A4160" s="139" t="s">
        <v>793</v>
      </c>
      <c r="B4160" s="139" t="s">
        <v>363</v>
      </c>
      <c r="C4160" s="139" t="s">
        <v>781</v>
      </c>
      <c r="D4160" s="139" t="s">
        <v>633</v>
      </c>
      <c r="E4160" s="139" t="s">
        <v>754</v>
      </c>
      <c r="F4160" s="49">
        <v>17</v>
      </c>
      <c r="G4160" s="49">
        <v>4.42</v>
      </c>
      <c r="H4160" s="49">
        <v>95.7</v>
      </c>
      <c r="I4160" s="49">
        <v>31.7</v>
      </c>
      <c r="J4160" s="49">
        <v>25.2</v>
      </c>
      <c r="K4160" s="49">
        <v>6.03</v>
      </c>
      <c r="L4160" s="49">
        <v>6.6</v>
      </c>
      <c r="M4160" s="49">
        <v>6.6</v>
      </c>
      <c r="N4160" s="49">
        <v>8.77</v>
      </c>
      <c r="O4160" s="49">
        <v>8.9700000000000006</v>
      </c>
      <c r="P4160" s="49">
        <v>9.16</v>
      </c>
      <c r="Q4160" s="49">
        <v>13.2</v>
      </c>
      <c r="R4160" s="49">
        <v>12.5</v>
      </c>
      <c r="S4160" s="49">
        <v>11.7</v>
      </c>
      <c r="T4160" s="49">
        <v>11</v>
      </c>
      <c r="U4160" s="49">
        <v>10.3</v>
      </c>
      <c r="V4160" s="49">
        <v>9.59</v>
      </c>
    </row>
    <row r="4161" spans="1:22" ht="15.75" customHeight="1">
      <c r="A4161" s="139" t="s">
        <v>793</v>
      </c>
      <c r="B4161" s="139" t="s">
        <v>369</v>
      </c>
      <c r="C4161" s="139" t="s">
        <v>781</v>
      </c>
      <c r="D4161" s="139" t="s">
        <v>633</v>
      </c>
      <c r="E4161" s="139" t="s">
        <v>754</v>
      </c>
      <c r="F4161" s="49">
        <v>8.3000000000000004E-2</v>
      </c>
      <c r="G4161" s="49">
        <v>8.3299999999999999E-2</v>
      </c>
      <c r="H4161" s="49">
        <v>8.3500000000000005E-2</v>
      </c>
      <c r="I4161" s="49">
        <v>8.3599999999999994E-2</v>
      </c>
      <c r="J4161" s="49">
        <v>8.3799999999999999E-2</v>
      </c>
      <c r="K4161" s="49">
        <v>8.3900000000000002E-2</v>
      </c>
      <c r="L4161" s="49">
        <v>8.4000000000000005E-2</v>
      </c>
      <c r="M4161" s="49">
        <v>8.4099999999999994E-2</v>
      </c>
      <c r="N4161" s="49">
        <v>8.4199999999999997E-2</v>
      </c>
      <c r="O4161" s="49">
        <v>8.43E-2</v>
      </c>
      <c r="P4161" s="49">
        <v>8.4500000000000006E-2</v>
      </c>
      <c r="Q4161" s="49">
        <v>8.48E-2</v>
      </c>
      <c r="R4161" s="49">
        <v>8.5000000000000006E-2</v>
      </c>
      <c r="S4161" s="49">
        <v>8.5199999999999998E-2</v>
      </c>
      <c r="T4161" s="49">
        <v>8.5300000000000001E-2</v>
      </c>
      <c r="U4161" s="49">
        <v>8.5500000000000007E-2</v>
      </c>
      <c r="V4161" s="49">
        <v>8.5699999999999998E-2</v>
      </c>
    </row>
    <row r="4162" spans="1:22" ht="15.75" customHeight="1">
      <c r="A4162" s="139" t="s">
        <v>793</v>
      </c>
      <c r="B4162" s="139" t="s">
        <v>764</v>
      </c>
      <c r="C4162" s="139" t="s">
        <v>781</v>
      </c>
      <c r="D4162" s="139" t="s">
        <v>633</v>
      </c>
      <c r="E4162" s="139" t="s">
        <v>754</v>
      </c>
      <c r="F4162" s="49">
        <v>20</v>
      </c>
      <c r="G4162" s="49">
        <v>34.5</v>
      </c>
      <c r="H4162" s="49">
        <v>56</v>
      </c>
      <c r="I4162" s="49">
        <v>47.5</v>
      </c>
      <c r="J4162" s="49">
        <v>39.799999999999997</v>
      </c>
      <c r="K4162" s="49">
        <v>41.4</v>
      </c>
      <c r="L4162" s="49">
        <v>5.71</v>
      </c>
      <c r="M4162" s="49">
        <v>7.61</v>
      </c>
      <c r="N4162" s="49">
        <v>4.4000000000000004</v>
      </c>
      <c r="O4162" s="49">
        <v>3.36</v>
      </c>
      <c r="P4162" s="49">
        <v>11.7</v>
      </c>
      <c r="Q4162" s="49">
        <v>8.5399999999999991</v>
      </c>
      <c r="R4162" s="49">
        <v>5.1100000000000003</v>
      </c>
      <c r="S4162" s="49">
        <v>9.0500000000000007</v>
      </c>
      <c r="T4162" s="49">
        <v>7.79</v>
      </c>
      <c r="U4162" s="49">
        <v>6.54</v>
      </c>
      <c r="V4162" s="49">
        <v>5.29</v>
      </c>
    </row>
    <row r="4163" spans="1:22" ht="15.75" customHeight="1">
      <c r="A4163" s="139" t="s">
        <v>793</v>
      </c>
      <c r="B4163" s="139" t="s">
        <v>375</v>
      </c>
      <c r="C4163" s="139" t="s">
        <v>781</v>
      </c>
      <c r="D4163" s="139" t="s">
        <v>633</v>
      </c>
      <c r="E4163" s="139" t="s">
        <v>754</v>
      </c>
      <c r="F4163" s="49">
        <v>1.31</v>
      </c>
      <c r="G4163" s="49">
        <v>1.34</v>
      </c>
      <c r="H4163" s="49">
        <v>1.37</v>
      </c>
      <c r="I4163" s="49">
        <v>1.4</v>
      </c>
      <c r="J4163" s="49">
        <v>1.43</v>
      </c>
      <c r="K4163" s="49">
        <v>1.47</v>
      </c>
      <c r="L4163" s="49">
        <v>1.5</v>
      </c>
      <c r="M4163" s="49">
        <v>1.53</v>
      </c>
      <c r="N4163" s="49">
        <v>1.56</v>
      </c>
      <c r="O4163" s="49">
        <v>1.59</v>
      </c>
      <c r="P4163" s="49">
        <v>1.62</v>
      </c>
      <c r="Q4163" s="49">
        <v>1.66</v>
      </c>
      <c r="R4163" s="49">
        <v>1.69</v>
      </c>
      <c r="S4163" s="49">
        <v>1.72</v>
      </c>
      <c r="T4163" s="49">
        <v>1.75</v>
      </c>
      <c r="U4163" s="49">
        <v>1.78</v>
      </c>
      <c r="V4163" s="49">
        <v>1.82</v>
      </c>
    </row>
    <row r="4164" spans="1:22" ht="15.75" customHeight="1">
      <c r="A4164" s="139" t="s">
        <v>793</v>
      </c>
      <c r="B4164" s="139" t="s">
        <v>314</v>
      </c>
      <c r="C4164" s="139" t="s">
        <v>781</v>
      </c>
      <c r="D4164" s="139" t="s">
        <v>633</v>
      </c>
      <c r="E4164" s="139" t="s">
        <v>754</v>
      </c>
      <c r="F4164" s="49">
        <v>881</v>
      </c>
      <c r="G4164" s="49">
        <v>759</v>
      </c>
      <c r="H4164" s="49">
        <v>695</v>
      </c>
      <c r="I4164" s="49">
        <v>749</v>
      </c>
      <c r="J4164" s="49">
        <v>1100</v>
      </c>
      <c r="K4164" s="49">
        <v>903</v>
      </c>
      <c r="L4164" s="49">
        <v>892</v>
      </c>
      <c r="M4164" s="49">
        <v>877</v>
      </c>
      <c r="N4164" s="49">
        <v>851</v>
      </c>
      <c r="O4164" s="49">
        <v>775</v>
      </c>
      <c r="P4164" s="49">
        <v>895</v>
      </c>
      <c r="Q4164" s="49">
        <v>886</v>
      </c>
      <c r="R4164" s="49">
        <v>884</v>
      </c>
      <c r="S4164" s="49">
        <v>897</v>
      </c>
      <c r="T4164" s="49">
        <v>986</v>
      </c>
      <c r="U4164" s="49">
        <v>1010</v>
      </c>
      <c r="V4164" s="49">
        <v>964</v>
      </c>
    </row>
    <row r="4165" spans="1:22" ht="15.75" customHeight="1">
      <c r="A4165" s="139" t="s">
        <v>793</v>
      </c>
      <c r="B4165" s="139" t="s">
        <v>371</v>
      </c>
      <c r="C4165" s="139" t="s">
        <v>781</v>
      </c>
      <c r="D4165" s="139" t="s">
        <v>633</v>
      </c>
      <c r="E4165" s="139" t="s">
        <v>754</v>
      </c>
      <c r="F4165" s="49">
        <v>1.5100000000000001E-4</v>
      </c>
      <c r="G4165" s="49">
        <v>1.54E-4</v>
      </c>
      <c r="H4165" s="49">
        <v>1.56E-4</v>
      </c>
      <c r="I4165" s="49">
        <v>1.5799999999999999E-4</v>
      </c>
      <c r="J4165" s="49">
        <v>1.6000000000000001E-4</v>
      </c>
      <c r="K4165" s="49">
        <v>1.63E-4</v>
      </c>
      <c r="L4165" s="49">
        <v>1.65E-4</v>
      </c>
      <c r="M4165" s="49">
        <v>1.6699999999999999E-4</v>
      </c>
      <c r="N4165" s="49">
        <v>1.7000000000000001E-4</v>
      </c>
      <c r="O4165" s="49">
        <v>1.7200000000000001E-4</v>
      </c>
      <c r="P4165" s="49">
        <v>1.74E-4</v>
      </c>
      <c r="Q4165" s="49">
        <v>1.7699999999999999E-4</v>
      </c>
      <c r="R4165" s="49">
        <v>1.7899999999999999E-4</v>
      </c>
      <c r="S4165" s="49">
        <v>1.8200000000000001E-4</v>
      </c>
      <c r="T4165" s="49">
        <v>1.84E-4</v>
      </c>
      <c r="U4165" s="49">
        <v>1.8699999999999999E-4</v>
      </c>
      <c r="V4165" s="49">
        <v>1.8900000000000001E-4</v>
      </c>
    </row>
    <row r="4166" spans="1:22" ht="15.75" customHeight="1">
      <c r="A4166" s="139" t="s">
        <v>793</v>
      </c>
      <c r="B4166" s="139" t="s">
        <v>377</v>
      </c>
      <c r="C4166" s="139" t="s">
        <v>781</v>
      </c>
      <c r="D4166" s="139" t="s">
        <v>633</v>
      </c>
      <c r="E4166" s="139" t="s">
        <v>754</v>
      </c>
      <c r="F4166" s="49">
        <v>1590</v>
      </c>
      <c r="G4166" s="49">
        <v>1500</v>
      </c>
      <c r="H4166" s="49">
        <v>1330</v>
      </c>
      <c r="I4166" s="49">
        <v>1300</v>
      </c>
      <c r="J4166" s="49">
        <v>1430</v>
      </c>
      <c r="K4166" s="49">
        <v>1890</v>
      </c>
      <c r="L4166" s="49">
        <v>1820</v>
      </c>
      <c r="M4166" s="49">
        <v>1990</v>
      </c>
      <c r="N4166" s="49">
        <v>1900</v>
      </c>
      <c r="O4166" s="49">
        <v>1610</v>
      </c>
      <c r="P4166" s="49">
        <v>1870</v>
      </c>
      <c r="Q4166" s="49">
        <v>1880</v>
      </c>
      <c r="R4166" s="49">
        <v>1770</v>
      </c>
      <c r="S4166" s="49">
        <v>1770</v>
      </c>
      <c r="T4166" s="49">
        <v>1980</v>
      </c>
      <c r="U4166" s="49">
        <v>1920</v>
      </c>
      <c r="V4166" s="49">
        <v>1910</v>
      </c>
    </row>
    <row r="4167" spans="1:22" ht="15.75" customHeight="1">
      <c r="A4167" s="139" t="s">
        <v>793</v>
      </c>
      <c r="B4167" s="139" t="s">
        <v>383</v>
      </c>
      <c r="C4167" s="139" t="s">
        <v>781</v>
      </c>
      <c r="D4167" s="139" t="s">
        <v>633</v>
      </c>
      <c r="E4167" s="139" t="s">
        <v>754</v>
      </c>
      <c r="F4167" s="49">
        <v>10400</v>
      </c>
      <c r="G4167" s="49">
        <v>10300</v>
      </c>
      <c r="H4167" s="49">
        <v>11700</v>
      </c>
      <c r="I4167" s="49">
        <v>12100</v>
      </c>
      <c r="J4167" s="49">
        <v>12200</v>
      </c>
      <c r="K4167" s="49">
        <v>13100</v>
      </c>
      <c r="L4167" s="49">
        <v>13700</v>
      </c>
      <c r="M4167" s="49">
        <v>14000</v>
      </c>
      <c r="N4167" s="49">
        <v>14400</v>
      </c>
      <c r="O4167" s="49">
        <v>14200</v>
      </c>
      <c r="P4167" s="49">
        <v>14600</v>
      </c>
      <c r="Q4167" s="49">
        <v>14700</v>
      </c>
      <c r="R4167" s="49">
        <v>14600</v>
      </c>
      <c r="S4167" s="49">
        <v>16300</v>
      </c>
      <c r="T4167" s="49">
        <v>16800</v>
      </c>
      <c r="U4167" s="49">
        <v>17300</v>
      </c>
      <c r="V4167" s="49">
        <v>17800</v>
      </c>
    </row>
    <row r="4168" spans="1:22" ht="15.75" customHeight="1">
      <c r="A4168" s="139" t="s">
        <v>793</v>
      </c>
      <c r="B4168" s="139" t="s">
        <v>381</v>
      </c>
      <c r="C4168" s="139" t="s">
        <v>781</v>
      </c>
      <c r="D4168" s="139" t="s">
        <v>633</v>
      </c>
      <c r="E4168" s="139" t="s">
        <v>754</v>
      </c>
      <c r="F4168" s="49">
        <v>24900</v>
      </c>
      <c r="G4168" s="49">
        <v>26000</v>
      </c>
      <c r="H4168" s="49">
        <v>25900</v>
      </c>
      <c r="I4168" s="49">
        <v>26700</v>
      </c>
      <c r="J4168" s="49">
        <v>28500</v>
      </c>
      <c r="K4168" s="49">
        <v>29400</v>
      </c>
      <c r="L4168" s="49">
        <v>30200</v>
      </c>
      <c r="M4168" s="49">
        <v>31300</v>
      </c>
      <c r="N4168" s="49">
        <v>32000</v>
      </c>
      <c r="O4168" s="49">
        <v>32300</v>
      </c>
      <c r="P4168" s="49">
        <v>32800</v>
      </c>
      <c r="Q4168" s="49">
        <v>33500</v>
      </c>
      <c r="R4168" s="49">
        <v>33800</v>
      </c>
      <c r="S4168" s="49">
        <v>35200</v>
      </c>
      <c r="T4168" s="49">
        <v>36000</v>
      </c>
      <c r="U4168" s="49">
        <v>36700</v>
      </c>
      <c r="V4168" s="49">
        <v>37500</v>
      </c>
    </row>
    <row r="4169" spans="1:22" ht="15.75" customHeight="1">
      <c r="A4169" s="139" t="s">
        <v>793</v>
      </c>
      <c r="B4169" s="139" t="s">
        <v>389</v>
      </c>
      <c r="C4169" s="139" t="s">
        <v>781</v>
      </c>
      <c r="D4169" s="139" t="s">
        <v>633</v>
      </c>
      <c r="E4169" s="139" t="s">
        <v>754</v>
      </c>
      <c r="F4169" s="49">
        <v>760</v>
      </c>
      <c r="G4169" s="49">
        <v>814</v>
      </c>
      <c r="H4169" s="49">
        <v>754</v>
      </c>
      <c r="I4169" s="49">
        <v>8.5</v>
      </c>
      <c r="J4169" s="49">
        <v>8.01</v>
      </c>
      <c r="K4169" s="49">
        <v>8.02</v>
      </c>
      <c r="L4169" s="49">
        <v>7.97</v>
      </c>
      <c r="M4169" s="49">
        <v>7.96</v>
      </c>
      <c r="N4169" s="49">
        <v>7.94</v>
      </c>
      <c r="O4169" s="49">
        <v>7.96</v>
      </c>
      <c r="P4169" s="49">
        <v>8</v>
      </c>
      <c r="Q4169" s="49">
        <v>7.99</v>
      </c>
      <c r="R4169" s="49">
        <v>8.0299999999999994</v>
      </c>
      <c r="S4169" s="49">
        <v>0</v>
      </c>
      <c r="T4169" s="49">
        <v>0</v>
      </c>
      <c r="U4169" s="49">
        <v>0</v>
      </c>
      <c r="V4169" s="49">
        <v>0</v>
      </c>
    </row>
    <row r="4170" spans="1:22" ht="15.75" customHeight="1">
      <c r="A4170" s="139" t="s">
        <v>793</v>
      </c>
      <c r="B4170" s="139" t="s">
        <v>385</v>
      </c>
      <c r="C4170" s="139" t="s">
        <v>781</v>
      </c>
      <c r="D4170" s="139" t="s">
        <v>633</v>
      </c>
      <c r="E4170" s="139" t="s">
        <v>754</v>
      </c>
      <c r="F4170" s="49">
        <v>3990</v>
      </c>
      <c r="G4170" s="49">
        <v>4870</v>
      </c>
      <c r="H4170" s="49">
        <v>4860</v>
      </c>
      <c r="I4170" s="49">
        <v>5830</v>
      </c>
      <c r="J4170" s="49">
        <v>6430</v>
      </c>
      <c r="K4170" s="49">
        <v>7220</v>
      </c>
      <c r="L4170" s="49">
        <v>7720</v>
      </c>
      <c r="M4170" s="49">
        <v>11500</v>
      </c>
      <c r="N4170" s="49">
        <v>11900</v>
      </c>
      <c r="O4170" s="49">
        <v>13200</v>
      </c>
      <c r="P4170" s="49">
        <v>15700</v>
      </c>
      <c r="Q4170" s="49">
        <v>16400</v>
      </c>
      <c r="R4170" s="49">
        <v>17100</v>
      </c>
      <c r="S4170" s="49">
        <v>17400</v>
      </c>
      <c r="T4170" s="49">
        <v>18500</v>
      </c>
      <c r="U4170" s="49">
        <v>19500</v>
      </c>
      <c r="V4170" s="49">
        <v>20600</v>
      </c>
    </row>
    <row r="4171" spans="1:22" ht="15.75" customHeight="1">
      <c r="A4171" s="139" t="s">
        <v>793</v>
      </c>
      <c r="B4171" s="139" t="s">
        <v>387</v>
      </c>
      <c r="C4171" s="139" t="s">
        <v>781</v>
      </c>
      <c r="D4171" s="139" t="s">
        <v>633</v>
      </c>
      <c r="E4171" s="139" t="s">
        <v>754</v>
      </c>
      <c r="F4171" s="49">
        <v>407</v>
      </c>
      <c r="G4171" s="49">
        <v>584</v>
      </c>
      <c r="H4171" s="49">
        <v>1080</v>
      </c>
      <c r="I4171" s="49">
        <v>283</v>
      </c>
      <c r="J4171" s="49">
        <v>280</v>
      </c>
      <c r="K4171" s="49">
        <v>300</v>
      </c>
      <c r="L4171" s="49">
        <v>84</v>
      </c>
      <c r="M4171" s="49">
        <v>84</v>
      </c>
      <c r="N4171" s="49">
        <v>84</v>
      </c>
      <c r="O4171" s="49">
        <v>123</v>
      </c>
      <c r="P4171" s="49">
        <v>356</v>
      </c>
      <c r="Q4171" s="49">
        <v>388</v>
      </c>
      <c r="R4171" s="49">
        <v>376</v>
      </c>
      <c r="S4171" s="49">
        <v>164</v>
      </c>
      <c r="T4171" s="49">
        <v>139</v>
      </c>
      <c r="U4171" s="49">
        <v>115</v>
      </c>
      <c r="V4171" s="49">
        <v>91</v>
      </c>
    </row>
    <row r="4172" spans="1:22" ht="15.75" customHeight="1">
      <c r="A4172" s="139" t="s">
        <v>793</v>
      </c>
      <c r="B4172" s="139" t="s">
        <v>379</v>
      </c>
      <c r="C4172" s="139" t="s">
        <v>781</v>
      </c>
      <c r="D4172" s="139" t="s">
        <v>633</v>
      </c>
      <c r="E4172" s="139" t="s">
        <v>754</v>
      </c>
      <c r="F4172" s="49">
        <v>13.4</v>
      </c>
      <c r="G4172" s="49">
        <v>6.2</v>
      </c>
      <c r="H4172" s="49">
        <v>4.02E-2</v>
      </c>
      <c r="I4172" s="49">
        <v>3.0200000000000001E-2</v>
      </c>
      <c r="J4172" s="49">
        <v>2.6499999999999999E-2</v>
      </c>
      <c r="K4172" s="49">
        <v>1.72E-2</v>
      </c>
      <c r="L4172" s="49">
        <v>2.1499999999999998E-2</v>
      </c>
      <c r="M4172" s="49">
        <v>1.9199999999999998E-2</v>
      </c>
      <c r="N4172" s="49">
        <v>1.18E-2</v>
      </c>
      <c r="O4172" s="49">
        <v>2.2800000000000001E-2</v>
      </c>
      <c r="P4172" s="49">
        <v>1.0200000000000001E-2</v>
      </c>
      <c r="Q4172" s="49">
        <v>8.5400000000000007E-3</v>
      </c>
      <c r="R4172" s="49">
        <v>1.18E-2</v>
      </c>
      <c r="S4172" s="49">
        <v>0</v>
      </c>
      <c r="T4172" s="49">
        <v>0</v>
      </c>
      <c r="U4172" s="49">
        <v>0</v>
      </c>
      <c r="V4172" s="49">
        <v>0</v>
      </c>
    </row>
    <row r="4173" spans="1:22" ht="15.75" customHeight="1">
      <c r="A4173" s="139" t="s">
        <v>793</v>
      </c>
      <c r="B4173" s="139" t="s">
        <v>391</v>
      </c>
      <c r="C4173" s="139" t="s">
        <v>781</v>
      </c>
      <c r="D4173" s="139" t="s">
        <v>633</v>
      </c>
      <c r="E4173" s="139" t="s">
        <v>754</v>
      </c>
      <c r="F4173" s="49">
        <v>428</v>
      </c>
      <c r="G4173" s="49">
        <v>459</v>
      </c>
      <c r="H4173" s="49">
        <v>475</v>
      </c>
      <c r="I4173" s="49">
        <v>463</v>
      </c>
      <c r="J4173" s="49">
        <v>587</v>
      </c>
      <c r="K4173" s="49">
        <v>598</v>
      </c>
      <c r="L4173" s="49">
        <v>608</v>
      </c>
      <c r="M4173" s="49">
        <v>603</v>
      </c>
      <c r="N4173" s="49">
        <v>608</v>
      </c>
      <c r="O4173" s="49">
        <v>552</v>
      </c>
      <c r="P4173" s="49">
        <v>600</v>
      </c>
      <c r="Q4173" s="49">
        <v>595</v>
      </c>
      <c r="R4173" s="49">
        <v>631</v>
      </c>
      <c r="S4173" s="49">
        <v>669</v>
      </c>
      <c r="T4173" s="49">
        <v>685</v>
      </c>
      <c r="U4173" s="49">
        <v>702</v>
      </c>
      <c r="V4173" s="49">
        <v>719</v>
      </c>
    </row>
    <row r="4174" spans="1:22" ht="15.75" customHeight="1">
      <c r="A4174" s="139" t="s">
        <v>793</v>
      </c>
      <c r="B4174" s="139" t="s">
        <v>393</v>
      </c>
      <c r="C4174" s="139" t="s">
        <v>781</v>
      </c>
      <c r="D4174" s="139" t="s">
        <v>633</v>
      </c>
      <c r="E4174" s="139" t="s">
        <v>754</v>
      </c>
      <c r="F4174" s="49">
        <v>4960</v>
      </c>
      <c r="G4174" s="49">
        <v>4800</v>
      </c>
      <c r="H4174" s="49">
        <v>4790</v>
      </c>
      <c r="I4174" s="49">
        <v>4640</v>
      </c>
      <c r="J4174" s="49">
        <v>5050</v>
      </c>
      <c r="K4174" s="49">
        <v>5050</v>
      </c>
      <c r="L4174" s="49">
        <v>4900</v>
      </c>
      <c r="M4174" s="49">
        <v>5140</v>
      </c>
      <c r="N4174" s="49">
        <v>4480</v>
      </c>
      <c r="O4174" s="49">
        <v>4130</v>
      </c>
      <c r="P4174" s="49">
        <v>4550</v>
      </c>
      <c r="Q4174" s="49">
        <v>4100</v>
      </c>
      <c r="R4174" s="49">
        <v>4120</v>
      </c>
      <c r="S4174" s="49">
        <v>4100</v>
      </c>
      <c r="T4174" s="49">
        <v>4350</v>
      </c>
      <c r="U4174" s="49">
        <v>3860</v>
      </c>
      <c r="V4174" s="49">
        <v>4500</v>
      </c>
    </row>
    <row r="4175" spans="1:22" ht="15.75" customHeight="1">
      <c r="A4175" s="139" t="s">
        <v>793</v>
      </c>
      <c r="B4175" s="139" t="s">
        <v>395</v>
      </c>
      <c r="C4175" s="139" t="s">
        <v>781</v>
      </c>
      <c r="D4175" s="139" t="s">
        <v>633</v>
      </c>
      <c r="E4175" s="139" t="s">
        <v>754</v>
      </c>
      <c r="F4175" s="49">
        <v>0.624</v>
      </c>
      <c r="G4175" s="49">
        <v>0.628</v>
      </c>
      <c r="H4175" s="49">
        <v>0.63100000000000001</v>
      </c>
      <c r="I4175" s="49">
        <v>0.63400000000000001</v>
      </c>
      <c r="J4175" s="49">
        <v>0.63700000000000001</v>
      </c>
      <c r="K4175" s="49">
        <v>0.64</v>
      </c>
      <c r="L4175" s="49">
        <v>0.64300000000000002</v>
      </c>
      <c r="M4175" s="49">
        <v>0.64600000000000002</v>
      </c>
      <c r="N4175" s="49">
        <v>0.64800000000000002</v>
      </c>
      <c r="O4175" s="49">
        <v>0.65100000000000002</v>
      </c>
      <c r="P4175" s="49">
        <v>0.65400000000000003</v>
      </c>
      <c r="Q4175" s="49">
        <v>0.66</v>
      </c>
      <c r="R4175" s="49">
        <v>0.66300000000000003</v>
      </c>
      <c r="S4175" s="49">
        <v>0.66600000000000004</v>
      </c>
      <c r="T4175" s="49">
        <v>0.67</v>
      </c>
      <c r="U4175" s="49">
        <v>0.67300000000000004</v>
      </c>
      <c r="V4175" s="49">
        <v>0.67600000000000005</v>
      </c>
    </row>
    <row r="4176" spans="1:22" ht="15.75" customHeight="1">
      <c r="A4176" s="139" t="s">
        <v>793</v>
      </c>
      <c r="B4176" s="139" t="s">
        <v>399</v>
      </c>
      <c r="C4176" s="139" t="s">
        <v>781</v>
      </c>
      <c r="D4176" s="139" t="s">
        <v>633</v>
      </c>
      <c r="E4176" s="139" t="s">
        <v>754</v>
      </c>
      <c r="F4176" s="49">
        <v>12.3</v>
      </c>
      <c r="G4176" s="49">
        <v>11.9</v>
      </c>
      <c r="H4176" s="49">
        <v>11.7</v>
      </c>
      <c r="I4176" s="49">
        <v>8.1300000000000008</v>
      </c>
      <c r="J4176" s="49">
        <v>12.2</v>
      </c>
      <c r="K4176" s="49">
        <v>7.66</v>
      </c>
      <c r="L4176" s="49">
        <v>4.46</v>
      </c>
      <c r="M4176" s="49">
        <v>9.85</v>
      </c>
      <c r="N4176" s="49">
        <v>0.60799999999999998</v>
      </c>
      <c r="O4176" s="49">
        <v>2.4700000000000002</v>
      </c>
      <c r="P4176" s="49">
        <v>2.2000000000000002</v>
      </c>
      <c r="Q4176" s="49">
        <v>2.2000000000000002</v>
      </c>
      <c r="R4176" s="49">
        <v>2.35</v>
      </c>
      <c r="S4176" s="49">
        <v>2.6</v>
      </c>
      <c r="T4176" s="49">
        <v>2.15</v>
      </c>
      <c r="U4176" s="49">
        <v>1.71</v>
      </c>
      <c r="V4176" s="49">
        <v>1.26</v>
      </c>
    </row>
    <row r="4177" spans="1:22" ht="15.75" customHeight="1">
      <c r="A4177" s="139" t="s">
        <v>793</v>
      </c>
      <c r="B4177" s="139" t="s">
        <v>397</v>
      </c>
      <c r="C4177" s="139" t="s">
        <v>781</v>
      </c>
      <c r="D4177" s="139" t="s">
        <v>633</v>
      </c>
      <c r="E4177" s="139" t="s">
        <v>754</v>
      </c>
      <c r="F4177" s="49">
        <v>18800</v>
      </c>
      <c r="G4177" s="49">
        <v>17900</v>
      </c>
      <c r="H4177" s="49">
        <v>17800</v>
      </c>
      <c r="I4177" s="49">
        <v>17900</v>
      </c>
      <c r="J4177" s="49">
        <v>18200</v>
      </c>
      <c r="K4177" s="49">
        <v>18200</v>
      </c>
      <c r="L4177" s="49">
        <v>18400</v>
      </c>
      <c r="M4177" s="49">
        <v>18400</v>
      </c>
      <c r="N4177" s="49">
        <v>16300</v>
      </c>
      <c r="O4177" s="49">
        <v>17000</v>
      </c>
      <c r="P4177" s="49">
        <v>17200</v>
      </c>
      <c r="Q4177" s="49">
        <v>16300</v>
      </c>
      <c r="R4177" s="49">
        <v>14800</v>
      </c>
      <c r="S4177" s="49">
        <v>15300</v>
      </c>
      <c r="T4177" s="49">
        <v>15000</v>
      </c>
      <c r="U4177" s="49">
        <v>14700</v>
      </c>
      <c r="V4177" s="49">
        <v>13800</v>
      </c>
    </row>
    <row r="4178" spans="1:22" ht="15.75" customHeight="1">
      <c r="A4178" s="139" t="s">
        <v>793</v>
      </c>
      <c r="B4178" s="139" t="s">
        <v>401</v>
      </c>
      <c r="C4178" s="139" t="s">
        <v>781</v>
      </c>
      <c r="D4178" s="139" t="s">
        <v>633</v>
      </c>
      <c r="E4178" s="139" t="s">
        <v>754</v>
      </c>
      <c r="F4178" s="49">
        <v>283</v>
      </c>
      <c r="G4178" s="49">
        <v>330</v>
      </c>
      <c r="H4178" s="49">
        <v>341</v>
      </c>
      <c r="I4178" s="49">
        <v>365</v>
      </c>
      <c r="J4178" s="49">
        <v>389</v>
      </c>
      <c r="K4178" s="49">
        <v>385</v>
      </c>
      <c r="L4178" s="49">
        <v>373</v>
      </c>
      <c r="M4178" s="49">
        <v>393</v>
      </c>
      <c r="N4178" s="49">
        <v>398</v>
      </c>
      <c r="O4178" s="49">
        <v>424</v>
      </c>
      <c r="P4178" s="49">
        <v>443</v>
      </c>
      <c r="Q4178" s="49">
        <v>609</v>
      </c>
      <c r="R4178" s="49">
        <v>621</v>
      </c>
      <c r="S4178" s="49">
        <v>680</v>
      </c>
      <c r="T4178" s="49">
        <v>970</v>
      </c>
      <c r="U4178" s="49">
        <v>1070</v>
      </c>
      <c r="V4178" s="49">
        <v>1210</v>
      </c>
    </row>
    <row r="4179" spans="1:22" ht="15.75" customHeight="1">
      <c r="A4179" s="139" t="s">
        <v>793</v>
      </c>
      <c r="B4179" s="139" t="s">
        <v>403</v>
      </c>
      <c r="C4179" s="139" t="s">
        <v>781</v>
      </c>
      <c r="D4179" s="139" t="s">
        <v>633</v>
      </c>
      <c r="E4179" s="139" t="s">
        <v>754</v>
      </c>
      <c r="F4179" s="49">
        <v>158</v>
      </c>
      <c r="G4179" s="49">
        <v>198</v>
      </c>
      <c r="H4179" s="49">
        <v>202</v>
      </c>
      <c r="I4179" s="49">
        <v>236</v>
      </c>
      <c r="J4179" s="49">
        <v>237</v>
      </c>
      <c r="K4179" s="49">
        <v>240</v>
      </c>
      <c r="L4179" s="49">
        <v>243</v>
      </c>
      <c r="M4179" s="49">
        <v>246</v>
      </c>
      <c r="N4179" s="49">
        <v>248</v>
      </c>
      <c r="O4179" s="49">
        <v>253</v>
      </c>
      <c r="P4179" s="49">
        <v>261</v>
      </c>
      <c r="Q4179" s="49">
        <v>262</v>
      </c>
      <c r="R4179" s="49">
        <v>265</v>
      </c>
      <c r="S4179" s="49">
        <v>288</v>
      </c>
      <c r="T4179" s="49">
        <v>296</v>
      </c>
      <c r="U4179" s="49">
        <v>303</v>
      </c>
      <c r="V4179" s="49">
        <v>311</v>
      </c>
    </row>
    <row r="4180" spans="1:22" ht="15.75" customHeight="1">
      <c r="A4180" s="139" t="s">
        <v>793</v>
      </c>
      <c r="B4180" s="139" t="s">
        <v>410</v>
      </c>
      <c r="C4180" s="139" t="s">
        <v>781</v>
      </c>
      <c r="D4180" s="139" t="s">
        <v>633</v>
      </c>
      <c r="E4180" s="139" t="s">
        <v>754</v>
      </c>
      <c r="F4180" s="49">
        <v>5.8700000000000002E-2</v>
      </c>
      <c r="G4180" s="49">
        <v>5.8700000000000002E-2</v>
      </c>
      <c r="H4180" s="49">
        <v>5.8700000000000002E-2</v>
      </c>
      <c r="I4180" s="49">
        <v>5.8700000000000002E-2</v>
      </c>
      <c r="J4180" s="49">
        <v>5.8700000000000002E-2</v>
      </c>
      <c r="K4180" s="49">
        <v>5.8700000000000002E-2</v>
      </c>
      <c r="L4180" s="49">
        <v>5.8700000000000002E-2</v>
      </c>
      <c r="M4180" s="49">
        <v>5.8700000000000002E-2</v>
      </c>
      <c r="N4180" s="49">
        <v>5.8700000000000002E-2</v>
      </c>
      <c r="O4180" s="49">
        <v>5.8700000000000002E-2</v>
      </c>
      <c r="P4180" s="49">
        <v>5.8700000000000002E-2</v>
      </c>
      <c r="Q4180" s="49">
        <v>5.8700000000000002E-2</v>
      </c>
      <c r="R4180" s="49">
        <v>5.8700000000000002E-2</v>
      </c>
      <c r="S4180" s="49">
        <v>5.8700000000000002E-2</v>
      </c>
      <c r="T4180" s="49">
        <v>5.8700000000000002E-2</v>
      </c>
      <c r="U4180" s="49">
        <v>5.8700000000000002E-2</v>
      </c>
      <c r="V4180" s="49">
        <v>5.8700000000000002E-2</v>
      </c>
    </row>
    <row r="4181" spans="1:22" ht="15.75" customHeight="1">
      <c r="A4181" s="139" t="s">
        <v>793</v>
      </c>
      <c r="B4181" s="139" t="s">
        <v>286</v>
      </c>
      <c r="C4181" s="139" t="s">
        <v>781</v>
      </c>
      <c r="D4181" s="139" t="s">
        <v>633</v>
      </c>
      <c r="E4181" s="139" t="s">
        <v>754</v>
      </c>
      <c r="F4181" s="49">
        <v>0.72299999999999998</v>
      </c>
      <c r="G4181" s="49">
        <v>0.73799999999999999</v>
      </c>
      <c r="H4181" s="49">
        <v>0.752</v>
      </c>
      <c r="I4181" s="49">
        <v>0.76700000000000002</v>
      </c>
      <c r="J4181" s="49">
        <v>0.78200000000000003</v>
      </c>
      <c r="K4181" s="49">
        <v>0.79800000000000004</v>
      </c>
      <c r="L4181" s="49">
        <v>0.81299999999999994</v>
      </c>
      <c r="M4181" s="49">
        <v>0.82899999999999996</v>
      </c>
      <c r="N4181" s="49">
        <v>0.84399999999999997</v>
      </c>
      <c r="O4181" s="49">
        <v>0.85899999999999999</v>
      </c>
      <c r="P4181" s="49">
        <v>0.875</v>
      </c>
      <c r="Q4181" s="49">
        <v>0.88900000000000001</v>
      </c>
      <c r="R4181" s="49">
        <v>0.90400000000000003</v>
      </c>
      <c r="S4181" s="49">
        <v>0.92</v>
      </c>
      <c r="T4181" s="49">
        <v>0.93500000000000005</v>
      </c>
      <c r="U4181" s="49">
        <v>0.95</v>
      </c>
      <c r="V4181" s="49">
        <v>0.96499999999999997</v>
      </c>
    </row>
    <row r="4182" spans="1:22" ht="15.75" customHeight="1">
      <c r="A4182" s="139" t="s">
        <v>793</v>
      </c>
      <c r="B4182" s="139" t="s">
        <v>405</v>
      </c>
      <c r="C4182" s="139" t="s">
        <v>781</v>
      </c>
      <c r="D4182" s="139" t="s">
        <v>633</v>
      </c>
      <c r="E4182" s="139" t="s">
        <v>754</v>
      </c>
      <c r="F4182" s="49">
        <v>3.2899999999999999E-2</v>
      </c>
      <c r="G4182" s="49">
        <v>3.3599999999999998E-2</v>
      </c>
      <c r="H4182" s="49">
        <v>3.44E-2</v>
      </c>
      <c r="I4182" s="49">
        <v>3.5099999999999999E-2</v>
      </c>
      <c r="J4182" s="49">
        <v>3.5799999999999998E-2</v>
      </c>
      <c r="K4182" s="49">
        <v>3.6499999999999998E-2</v>
      </c>
      <c r="L4182" s="49">
        <v>3.7199999999999997E-2</v>
      </c>
      <c r="M4182" s="49">
        <v>3.7900000000000003E-2</v>
      </c>
      <c r="N4182" s="49">
        <v>3.8600000000000002E-2</v>
      </c>
      <c r="O4182" s="49">
        <v>3.9399999999999998E-2</v>
      </c>
      <c r="P4182" s="49">
        <v>4.0099999999999997E-2</v>
      </c>
      <c r="Q4182" s="49">
        <v>4.0800000000000003E-2</v>
      </c>
      <c r="R4182" s="49">
        <v>4.1500000000000002E-2</v>
      </c>
      <c r="S4182" s="49">
        <v>4.2200000000000001E-2</v>
      </c>
      <c r="T4182" s="49">
        <v>4.2900000000000001E-2</v>
      </c>
      <c r="U4182" s="49">
        <v>4.36E-2</v>
      </c>
      <c r="V4182" s="49">
        <v>4.4299999999999999E-2</v>
      </c>
    </row>
    <row r="4183" spans="1:22" ht="15.75" customHeight="1">
      <c r="A4183" s="139" t="s">
        <v>793</v>
      </c>
      <c r="B4183" s="139" t="s">
        <v>514</v>
      </c>
      <c r="C4183" s="139" t="s">
        <v>781</v>
      </c>
      <c r="D4183" s="139" t="s">
        <v>633</v>
      </c>
      <c r="E4183" s="139" t="s">
        <v>754</v>
      </c>
      <c r="F4183" s="49">
        <v>2.6200000000000001E-2</v>
      </c>
      <c r="G4183" s="49">
        <v>2.64E-2</v>
      </c>
      <c r="H4183" s="49">
        <v>2.6700000000000002E-2</v>
      </c>
      <c r="I4183" s="49">
        <v>2.7E-2</v>
      </c>
      <c r="J4183" s="49">
        <v>2.7400000000000001E-2</v>
      </c>
      <c r="K4183" s="49">
        <v>2.7699999999999999E-2</v>
      </c>
      <c r="L4183" s="49">
        <v>2.8000000000000001E-2</v>
      </c>
      <c r="M4183" s="49">
        <v>2.8299999999999999E-2</v>
      </c>
      <c r="N4183" s="49">
        <v>2.87E-2</v>
      </c>
      <c r="O4183" s="49">
        <v>2.9000000000000001E-2</v>
      </c>
      <c r="P4183" s="49">
        <v>2.93E-2</v>
      </c>
      <c r="Q4183" s="49">
        <v>2.93E-2</v>
      </c>
      <c r="R4183" s="49">
        <v>2.9499999999999998E-2</v>
      </c>
      <c r="S4183" s="49">
        <v>2.98E-2</v>
      </c>
      <c r="T4183" s="49">
        <v>3.0099999999999998E-2</v>
      </c>
      <c r="U4183" s="49">
        <v>3.0300000000000001E-2</v>
      </c>
      <c r="V4183" s="49">
        <v>3.0599999999999999E-2</v>
      </c>
    </row>
    <row r="4184" spans="1:22" ht="15.75" customHeight="1">
      <c r="A4184" s="139" t="s">
        <v>793</v>
      </c>
      <c r="B4184" s="139" t="s">
        <v>548</v>
      </c>
      <c r="C4184" s="139" t="s">
        <v>781</v>
      </c>
      <c r="D4184" s="139" t="s">
        <v>633</v>
      </c>
      <c r="E4184" s="139" t="s">
        <v>754</v>
      </c>
      <c r="F4184" s="49">
        <v>11500</v>
      </c>
      <c r="G4184" s="49">
        <v>11500</v>
      </c>
      <c r="H4184" s="49">
        <v>11600</v>
      </c>
      <c r="I4184" s="49">
        <v>11900</v>
      </c>
      <c r="J4184" s="49">
        <v>12200</v>
      </c>
      <c r="K4184" s="49">
        <v>12400</v>
      </c>
      <c r="L4184" s="49">
        <v>12600</v>
      </c>
      <c r="M4184" s="49">
        <v>12800</v>
      </c>
      <c r="N4184" s="49">
        <v>13000</v>
      </c>
      <c r="O4184" s="49">
        <v>12900</v>
      </c>
      <c r="P4184" s="49">
        <v>13400</v>
      </c>
      <c r="Q4184" s="49">
        <v>13100</v>
      </c>
      <c r="R4184" s="49">
        <v>12900</v>
      </c>
      <c r="S4184" s="49">
        <v>12600</v>
      </c>
      <c r="T4184" s="49">
        <v>12300</v>
      </c>
      <c r="U4184" s="49">
        <v>13300</v>
      </c>
      <c r="V4184" s="49">
        <v>13400</v>
      </c>
    </row>
    <row r="4185" spans="1:22" ht="15.75" customHeight="1">
      <c r="A4185" s="139" t="s">
        <v>793</v>
      </c>
      <c r="B4185" s="139" t="s">
        <v>408</v>
      </c>
      <c r="C4185" s="139" t="s">
        <v>781</v>
      </c>
      <c r="D4185" s="139" t="s">
        <v>633</v>
      </c>
      <c r="E4185" s="139" t="s">
        <v>754</v>
      </c>
      <c r="F4185" s="49">
        <v>2160</v>
      </c>
      <c r="G4185" s="49">
        <v>2250</v>
      </c>
      <c r="H4185" s="49">
        <v>2490</v>
      </c>
      <c r="I4185" s="49">
        <v>2650</v>
      </c>
      <c r="J4185" s="49">
        <v>2760</v>
      </c>
      <c r="K4185" s="49">
        <v>3070</v>
      </c>
      <c r="L4185" s="49">
        <v>3270</v>
      </c>
      <c r="M4185" s="49">
        <v>3470</v>
      </c>
      <c r="N4185" s="49">
        <v>3660</v>
      </c>
      <c r="O4185" s="49">
        <v>3800</v>
      </c>
      <c r="P4185" s="49">
        <v>3750</v>
      </c>
      <c r="Q4185" s="49">
        <v>4290</v>
      </c>
      <c r="R4185" s="49">
        <v>4400</v>
      </c>
      <c r="S4185" s="49">
        <v>4490</v>
      </c>
      <c r="T4185" s="49">
        <v>4670</v>
      </c>
      <c r="U4185" s="49">
        <v>4850</v>
      </c>
      <c r="V4185" s="49">
        <v>5020</v>
      </c>
    </row>
    <row r="4186" spans="1:22" ht="15.75" customHeight="1">
      <c r="A4186" s="139" t="s">
        <v>793</v>
      </c>
      <c r="B4186" s="139" t="s">
        <v>412</v>
      </c>
      <c r="C4186" s="139" t="s">
        <v>781</v>
      </c>
      <c r="D4186" s="139" t="s">
        <v>633</v>
      </c>
      <c r="E4186" s="139" t="s">
        <v>754</v>
      </c>
      <c r="F4186" s="49">
        <v>0.46400000000000002</v>
      </c>
      <c r="G4186" s="49">
        <v>0.47499999999999998</v>
      </c>
      <c r="H4186" s="49">
        <v>0.48599999999999999</v>
      </c>
      <c r="I4186" s="49">
        <v>0.497</v>
      </c>
      <c r="J4186" s="49">
        <v>0.50900000000000001</v>
      </c>
      <c r="K4186" s="49">
        <v>0.52</v>
      </c>
      <c r="L4186" s="49">
        <v>0.53200000000000003</v>
      </c>
      <c r="M4186" s="49">
        <v>0.54400000000000004</v>
      </c>
      <c r="N4186" s="49">
        <v>0.55500000000000005</v>
      </c>
      <c r="O4186" s="49">
        <v>0.56699999999999995</v>
      </c>
      <c r="P4186" s="49">
        <v>0.57799999999999996</v>
      </c>
      <c r="Q4186" s="49">
        <v>0.58799999999999997</v>
      </c>
      <c r="R4186" s="49">
        <v>0.6</v>
      </c>
      <c r="S4186" s="49">
        <v>0.61099999999999999</v>
      </c>
      <c r="T4186" s="49">
        <v>0.622</v>
      </c>
      <c r="U4186" s="49">
        <v>0.63300000000000001</v>
      </c>
      <c r="V4186" s="49">
        <v>0.64500000000000002</v>
      </c>
    </row>
    <row r="4187" spans="1:22" ht="15.75" customHeight="1">
      <c r="A4187" s="139" t="s">
        <v>793</v>
      </c>
      <c r="B4187" s="139" t="s">
        <v>416</v>
      </c>
      <c r="C4187" s="139" t="s">
        <v>781</v>
      </c>
      <c r="D4187" s="139" t="s">
        <v>633</v>
      </c>
      <c r="E4187" s="139" t="s">
        <v>754</v>
      </c>
      <c r="F4187" s="49">
        <v>3.73</v>
      </c>
      <c r="G4187" s="49">
        <v>3.77</v>
      </c>
      <c r="H4187" s="49">
        <v>3.81</v>
      </c>
      <c r="I4187" s="49">
        <v>3.84</v>
      </c>
      <c r="J4187" s="49">
        <v>3.88</v>
      </c>
      <c r="K4187" s="49">
        <v>3.92</v>
      </c>
      <c r="L4187" s="49">
        <v>3.96</v>
      </c>
      <c r="M4187" s="49">
        <v>4</v>
      </c>
      <c r="N4187" s="49">
        <v>4.04</v>
      </c>
      <c r="O4187" s="49">
        <v>4.08</v>
      </c>
      <c r="P4187" s="49">
        <v>4.12</v>
      </c>
      <c r="Q4187" s="49">
        <v>4.16</v>
      </c>
      <c r="R4187" s="49">
        <v>4.2</v>
      </c>
      <c r="S4187" s="49">
        <v>4.24</v>
      </c>
      <c r="T4187" s="49">
        <v>4.28</v>
      </c>
      <c r="U4187" s="49">
        <v>4.32</v>
      </c>
      <c r="V4187" s="49">
        <v>4.3600000000000003</v>
      </c>
    </row>
    <row r="4188" spans="1:22" ht="15.75" customHeight="1">
      <c r="A4188" s="139" t="s">
        <v>793</v>
      </c>
      <c r="B4188" s="139" t="s">
        <v>420</v>
      </c>
      <c r="C4188" s="139" t="s">
        <v>781</v>
      </c>
      <c r="D4188" s="139" t="s">
        <v>633</v>
      </c>
      <c r="E4188" s="139" t="s">
        <v>754</v>
      </c>
      <c r="F4188" s="49">
        <v>1.04</v>
      </c>
      <c r="G4188" s="49">
        <v>1.07</v>
      </c>
      <c r="H4188" s="49">
        <v>1.0900000000000001</v>
      </c>
      <c r="I4188" s="49">
        <v>1.1000000000000001</v>
      </c>
      <c r="J4188" s="49">
        <v>1.1000000000000001</v>
      </c>
      <c r="K4188" s="49">
        <v>1.1200000000000001</v>
      </c>
      <c r="L4188" s="49">
        <v>1.1299999999999999</v>
      </c>
      <c r="M4188" s="49">
        <v>1.1399999999999999</v>
      </c>
      <c r="N4188" s="49">
        <v>1.1499999999999999</v>
      </c>
      <c r="O4188" s="49">
        <v>1.1599999999999999</v>
      </c>
      <c r="P4188" s="49">
        <v>1.17</v>
      </c>
      <c r="Q4188" s="49">
        <v>1.25</v>
      </c>
      <c r="R4188" s="49">
        <v>1.27</v>
      </c>
      <c r="S4188" s="49">
        <v>1.3</v>
      </c>
      <c r="T4188" s="49">
        <v>1.32</v>
      </c>
      <c r="U4188" s="49">
        <v>1.34</v>
      </c>
      <c r="V4188" s="49">
        <v>1.37</v>
      </c>
    </row>
    <row r="4189" spans="1:22" ht="15.75" customHeight="1">
      <c r="A4189" s="139" t="s">
        <v>793</v>
      </c>
      <c r="B4189" s="139" t="s">
        <v>422</v>
      </c>
      <c r="C4189" s="139" t="s">
        <v>781</v>
      </c>
      <c r="D4189" s="139" t="s">
        <v>633</v>
      </c>
      <c r="E4189" s="139" t="s">
        <v>754</v>
      </c>
      <c r="F4189" s="49">
        <v>2260</v>
      </c>
      <c r="G4189" s="49">
        <v>2140</v>
      </c>
      <c r="H4189" s="49">
        <v>2220</v>
      </c>
      <c r="I4189" s="49">
        <v>2310</v>
      </c>
      <c r="J4189" s="49">
        <v>2380</v>
      </c>
      <c r="K4189" s="49">
        <v>2420</v>
      </c>
      <c r="L4189" s="49">
        <v>2310</v>
      </c>
      <c r="M4189" s="49">
        <v>2380</v>
      </c>
      <c r="N4189" s="49">
        <v>2140</v>
      </c>
      <c r="O4189" s="49">
        <v>2470</v>
      </c>
      <c r="P4189" s="49">
        <v>2620</v>
      </c>
      <c r="Q4189" s="49">
        <v>1920</v>
      </c>
      <c r="R4189" s="49">
        <v>2060</v>
      </c>
      <c r="S4189" s="49">
        <v>2280</v>
      </c>
      <c r="T4189" s="49">
        <v>2280</v>
      </c>
      <c r="U4189" s="49">
        <v>2280</v>
      </c>
      <c r="V4189" s="49">
        <v>2280</v>
      </c>
    </row>
    <row r="4190" spans="1:22" ht="15.75" customHeight="1">
      <c r="A4190" s="139" t="s">
        <v>793</v>
      </c>
      <c r="B4190" s="139" t="s">
        <v>516</v>
      </c>
      <c r="C4190" s="139" t="s">
        <v>781</v>
      </c>
      <c r="D4190" s="139" t="s">
        <v>633</v>
      </c>
      <c r="E4190" s="139" t="s">
        <v>754</v>
      </c>
      <c r="F4190" s="49">
        <v>26</v>
      </c>
      <c r="G4190" s="49">
        <v>26.2</v>
      </c>
      <c r="H4190" s="49">
        <v>26.5</v>
      </c>
      <c r="I4190" s="49">
        <v>26.7</v>
      </c>
      <c r="J4190" s="49">
        <v>26.9</v>
      </c>
      <c r="K4190" s="49">
        <v>27.1</v>
      </c>
      <c r="L4190" s="49">
        <v>27.3</v>
      </c>
      <c r="M4190" s="49">
        <v>27.5</v>
      </c>
      <c r="N4190" s="49">
        <v>27.8</v>
      </c>
      <c r="O4190" s="49">
        <v>28</v>
      </c>
      <c r="P4190" s="49">
        <v>28.2</v>
      </c>
      <c r="Q4190" s="49">
        <v>28.4</v>
      </c>
      <c r="R4190" s="49">
        <v>28.6</v>
      </c>
      <c r="S4190" s="49">
        <v>28.8</v>
      </c>
      <c r="T4190" s="49">
        <v>29</v>
      </c>
      <c r="U4190" s="49">
        <v>29.2</v>
      </c>
      <c r="V4190" s="49">
        <v>29.5</v>
      </c>
    </row>
    <row r="4191" spans="1:22" ht="15.75" customHeight="1">
      <c r="A4191" s="139" t="s">
        <v>793</v>
      </c>
      <c r="B4191" s="139" t="s">
        <v>765</v>
      </c>
      <c r="C4191" s="139" t="s">
        <v>781</v>
      </c>
      <c r="D4191" s="139" t="s">
        <v>633</v>
      </c>
      <c r="E4191" s="139" t="s">
        <v>754</v>
      </c>
      <c r="F4191" s="49">
        <v>3160</v>
      </c>
      <c r="G4191" s="49">
        <v>3530</v>
      </c>
      <c r="H4191" s="49">
        <v>3580</v>
      </c>
      <c r="I4191" s="49">
        <v>3830</v>
      </c>
      <c r="J4191" s="49">
        <v>3760</v>
      </c>
      <c r="K4191" s="49">
        <v>4050</v>
      </c>
      <c r="L4191" s="49">
        <v>3800</v>
      </c>
      <c r="M4191" s="49">
        <v>3900</v>
      </c>
      <c r="N4191" s="49">
        <v>3900</v>
      </c>
      <c r="O4191" s="49">
        <v>3160</v>
      </c>
      <c r="P4191" s="49">
        <v>2490</v>
      </c>
      <c r="Q4191" s="49">
        <v>2800</v>
      </c>
      <c r="R4191" s="49">
        <v>2960</v>
      </c>
      <c r="S4191" s="49">
        <v>3270</v>
      </c>
      <c r="T4191" s="49">
        <v>3250</v>
      </c>
      <c r="U4191" s="49">
        <v>3230</v>
      </c>
      <c r="V4191" s="49">
        <v>3220</v>
      </c>
    </row>
    <row r="4192" spans="1:22" ht="15.75" customHeight="1">
      <c r="A4192" s="139" t="s">
        <v>793</v>
      </c>
      <c r="B4192" s="139" t="s">
        <v>424</v>
      </c>
      <c r="C4192" s="139" t="s">
        <v>781</v>
      </c>
      <c r="D4192" s="139" t="s">
        <v>633</v>
      </c>
      <c r="E4192" s="139" t="s">
        <v>754</v>
      </c>
      <c r="F4192" s="49">
        <v>1.05</v>
      </c>
      <c r="G4192" s="49">
        <v>1.07</v>
      </c>
      <c r="H4192" s="49">
        <v>0.97699999999999998</v>
      </c>
      <c r="I4192" s="49">
        <v>1.06</v>
      </c>
      <c r="J4192" s="49">
        <v>1.1000000000000001</v>
      </c>
      <c r="K4192" s="49">
        <v>1.1399999999999999</v>
      </c>
      <c r="L4192" s="49">
        <v>1.0900000000000001</v>
      </c>
      <c r="M4192" s="49">
        <v>1.26</v>
      </c>
      <c r="N4192" s="49">
        <v>1.24</v>
      </c>
      <c r="O4192" s="49">
        <v>1.1299999999999999</v>
      </c>
      <c r="P4192" s="49">
        <v>1.2</v>
      </c>
      <c r="Q4192" s="49">
        <v>1.1599999999999999</v>
      </c>
      <c r="R4192" s="49">
        <v>1.1399999999999999</v>
      </c>
      <c r="S4192" s="49">
        <v>1.21</v>
      </c>
      <c r="T4192" s="49">
        <v>1.22</v>
      </c>
      <c r="U4192" s="49">
        <v>1.23</v>
      </c>
      <c r="V4192" s="49">
        <v>1.24</v>
      </c>
    </row>
    <row r="4193" spans="1:22" ht="15.75" customHeight="1">
      <c r="A4193" s="139" t="s">
        <v>793</v>
      </c>
      <c r="B4193" s="139" t="s">
        <v>554</v>
      </c>
      <c r="C4193" s="139" t="s">
        <v>781</v>
      </c>
      <c r="D4193" s="139" t="s">
        <v>633</v>
      </c>
      <c r="E4193" s="139" t="s">
        <v>754</v>
      </c>
      <c r="F4193" s="49">
        <v>0.22</v>
      </c>
      <c r="G4193" s="49">
        <v>0.22</v>
      </c>
      <c r="H4193" s="49">
        <v>0.22</v>
      </c>
      <c r="I4193" s="49">
        <v>1.1000000000000001</v>
      </c>
      <c r="J4193" s="49">
        <v>1.1000000000000001</v>
      </c>
      <c r="K4193" s="49">
        <v>2.2000000000000002</v>
      </c>
      <c r="L4193" s="49">
        <v>2.2000000000000002</v>
      </c>
      <c r="M4193" s="49">
        <v>11.9</v>
      </c>
      <c r="N4193" s="49">
        <v>46.6</v>
      </c>
      <c r="O4193" s="49">
        <v>5.76</v>
      </c>
      <c r="P4193" s="49">
        <v>6.6</v>
      </c>
      <c r="Q4193" s="49">
        <v>6.6</v>
      </c>
      <c r="R4193" s="49">
        <v>6.6</v>
      </c>
      <c r="S4193" s="49">
        <v>14.7</v>
      </c>
      <c r="T4193" s="49">
        <v>15.8</v>
      </c>
      <c r="U4193" s="49">
        <v>16.899999999999999</v>
      </c>
      <c r="V4193" s="49">
        <v>17.899999999999999</v>
      </c>
    </row>
    <row r="4194" spans="1:22" ht="15.75" customHeight="1">
      <c r="A4194" s="139" t="s">
        <v>793</v>
      </c>
      <c r="B4194" s="139" t="s">
        <v>418</v>
      </c>
      <c r="C4194" s="139" t="s">
        <v>781</v>
      </c>
      <c r="D4194" s="139" t="s">
        <v>633</v>
      </c>
      <c r="E4194" s="139" t="s">
        <v>754</v>
      </c>
      <c r="F4194" s="49">
        <v>3.89</v>
      </c>
      <c r="G4194" s="49">
        <v>3.91</v>
      </c>
      <c r="H4194" s="49">
        <v>3.92</v>
      </c>
      <c r="I4194" s="49">
        <v>3.92</v>
      </c>
      <c r="J4194" s="49">
        <v>3.91</v>
      </c>
      <c r="K4194" s="49">
        <v>3.9</v>
      </c>
      <c r="L4194" s="49">
        <v>3.9</v>
      </c>
      <c r="M4194" s="49">
        <v>3.89</v>
      </c>
      <c r="N4194" s="49">
        <v>3.89</v>
      </c>
      <c r="O4194" s="49">
        <v>3.88</v>
      </c>
      <c r="P4194" s="49">
        <v>3.87</v>
      </c>
      <c r="Q4194" s="49">
        <v>3.93</v>
      </c>
      <c r="R4194" s="49">
        <v>3.94</v>
      </c>
      <c r="S4194" s="49">
        <v>3.95</v>
      </c>
      <c r="T4194" s="49">
        <v>3.96</v>
      </c>
      <c r="U4194" s="49">
        <v>3.96</v>
      </c>
      <c r="V4194" s="49">
        <v>3.97</v>
      </c>
    </row>
    <row r="4195" spans="1:22" ht="15.75" customHeight="1">
      <c r="A4195" s="139" t="s">
        <v>793</v>
      </c>
      <c r="B4195" s="139" t="s">
        <v>426</v>
      </c>
      <c r="C4195" s="139" t="s">
        <v>781</v>
      </c>
      <c r="D4195" s="139" t="s">
        <v>633</v>
      </c>
      <c r="E4195" s="139" t="s">
        <v>754</v>
      </c>
      <c r="F4195" s="49">
        <v>1020</v>
      </c>
      <c r="G4195" s="49">
        <v>1100</v>
      </c>
      <c r="H4195" s="49">
        <v>1140</v>
      </c>
      <c r="I4195" s="49">
        <v>1130</v>
      </c>
      <c r="J4195" s="49">
        <v>1030</v>
      </c>
      <c r="K4195" s="49">
        <v>1040</v>
      </c>
      <c r="L4195" s="49">
        <v>1100</v>
      </c>
      <c r="M4195" s="49">
        <v>2330</v>
      </c>
      <c r="N4195" s="49">
        <v>2370</v>
      </c>
      <c r="O4195" s="49">
        <v>1150</v>
      </c>
      <c r="P4195" s="49">
        <v>1050</v>
      </c>
      <c r="Q4195" s="49">
        <v>2160</v>
      </c>
      <c r="R4195" s="49">
        <v>2280</v>
      </c>
      <c r="S4195" s="49">
        <v>1810</v>
      </c>
      <c r="T4195" s="49">
        <v>2000</v>
      </c>
      <c r="U4195" s="49">
        <v>2190</v>
      </c>
      <c r="V4195" s="49">
        <v>1960</v>
      </c>
    </row>
    <row r="4196" spans="1:22" ht="15.75" customHeight="1">
      <c r="A4196" s="139" t="s">
        <v>793</v>
      </c>
      <c r="B4196" s="139" t="s">
        <v>428</v>
      </c>
      <c r="C4196" s="139" t="s">
        <v>781</v>
      </c>
      <c r="D4196" s="139" t="s">
        <v>633</v>
      </c>
      <c r="E4196" s="139" t="s">
        <v>754</v>
      </c>
      <c r="F4196" s="49">
        <v>0.91700000000000004</v>
      </c>
      <c r="G4196" s="49">
        <v>1.1200000000000001</v>
      </c>
      <c r="H4196" s="49">
        <v>1.24</v>
      </c>
      <c r="I4196" s="49">
        <v>1.31</v>
      </c>
      <c r="J4196" s="49">
        <v>1.49</v>
      </c>
      <c r="K4196" s="49">
        <v>1.4</v>
      </c>
      <c r="L4196" s="49">
        <v>1.17</v>
      </c>
      <c r="M4196" s="49">
        <v>1.1000000000000001</v>
      </c>
      <c r="N4196" s="49">
        <v>0.82799999999999996</v>
      </c>
      <c r="O4196" s="49">
        <v>0.67600000000000005</v>
      </c>
      <c r="P4196" s="49">
        <v>0.52200000000000002</v>
      </c>
      <c r="Q4196" s="49">
        <v>0.55200000000000005</v>
      </c>
      <c r="R4196" s="49">
        <v>0.47</v>
      </c>
      <c r="S4196" s="49">
        <v>0.55100000000000005</v>
      </c>
      <c r="T4196" s="49">
        <v>0.49</v>
      </c>
      <c r="U4196" s="49">
        <v>0.43</v>
      </c>
      <c r="V4196" s="49">
        <v>0.36899999999999999</v>
      </c>
    </row>
    <row r="4197" spans="1:22" ht="15.75" customHeight="1">
      <c r="A4197" s="139" t="s">
        <v>793</v>
      </c>
      <c r="B4197" s="139" t="s">
        <v>414</v>
      </c>
      <c r="C4197" s="139" t="s">
        <v>781</v>
      </c>
      <c r="D4197" s="139" t="s">
        <v>633</v>
      </c>
      <c r="E4197" s="139" t="s">
        <v>754</v>
      </c>
      <c r="F4197" s="49">
        <v>6.29</v>
      </c>
      <c r="G4197" s="49">
        <v>5.77</v>
      </c>
      <c r="H4197" s="49">
        <v>7.26</v>
      </c>
      <c r="I4197" s="49">
        <v>6.35</v>
      </c>
      <c r="J4197" s="49">
        <v>5.81</v>
      </c>
      <c r="K4197" s="49">
        <v>6.12</v>
      </c>
      <c r="L4197" s="49">
        <v>4.78</v>
      </c>
      <c r="M4197" s="49">
        <v>3.28</v>
      </c>
      <c r="N4197" s="49">
        <v>2.44</v>
      </c>
      <c r="O4197" s="49">
        <v>2.6</v>
      </c>
      <c r="P4197" s="49">
        <v>1.95</v>
      </c>
      <c r="Q4197" s="49">
        <v>5.58</v>
      </c>
      <c r="R4197" s="49">
        <v>4.04</v>
      </c>
      <c r="S4197" s="49">
        <v>3.18</v>
      </c>
      <c r="T4197" s="49">
        <v>2.98</v>
      </c>
      <c r="U4197" s="49">
        <v>2.78</v>
      </c>
      <c r="V4197" s="49">
        <v>2.58</v>
      </c>
    </row>
    <row r="4198" spans="1:22" ht="15.75" customHeight="1">
      <c r="A4198" s="139" t="s">
        <v>793</v>
      </c>
      <c r="B4198" s="139" t="s">
        <v>766</v>
      </c>
      <c r="C4198" s="139" t="s">
        <v>781</v>
      </c>
      <c r="D4198" s="139" t="s">
        <v>633</v>
      </c>
      <c r="E4198" s="139" t="s">
        <v>754</v>
      </c>
      <c r="F4198" s="49">
        <v>0.58399999999999996</v>
      </c>
      <c r="G4198" s="49">
        <v>0.58399999999999996</v>
      </c>
      <c r="H4198" s="49">
        <v>0.58399999999999996</v>
      </c>
      <c r="I4198" s="49">
        <v>0.58399999999999996</v>
      </c>
      <c r="J4198" s="49">
        <v>0.58399999999999996</v>
      </c>
      <c r="K4198" s="49">
        <v>0.58399999999999996</v>
      </c>
      <c r="L4198" s="49">
        <v>0.58399999999999996</v>
      </c>
      <c r="M4198" s="49">
        <v>0.58399999999999996</v>
      </c>
      <c r="N4198" s="49">
        <v>0.58399999999999996</v>
      </c>
      <c r="O4198" s="49">
        <v>0.58399999999999996</v>
      </c>
      <c r="P4198" s="49">
        <v>0.58399999999999996</v>
      </c>
      <c r="Q4198" s="49">
        <v>0.51100000000000001</v>
      </c>
      <c r="R4198" s="49">
        <v>0.496</v>
      </c>
      <c r="S4198" s="49">
        <v>0.48199999999999998</v>
      </c>
      <c r="T4198" s="49">
        <v>0.46800000000000003</v>
      </c>
      <c r="U4198" s="49">
        <v>0.45300000000000001</v>
      </c>
      <c r="V4198" s="49">
        <v>0.439</v>
      </c>
    </row>
    <row r="4199" spans="1:22" ht="15.75" customHeight="1">
      <c r="A4199" s="139" t="s">
        <v>793</v>
      </c>
      <c r="B4199" s="139" t="s">
        <v>462</v>
      </c>
      <c r="C4199" s="139" t="s">
        <v>781</v>
      </c>
      <c r="D4199" s="139" t="s">
        <v>633</v>
      </c>
      <c r="E4199" s="139" t="s">
        <v>754</v>
      </c>
      <c r="F4199" s="49">
        <v>2.06</v>
      </c>
      <c r="G4199" s="49">
        <v>2.09</v>
      </c>
      <c r="H4199" s="49">
        <v>2.12</v>
      </c>
      <c r="I4199" s="49">
        <v>2.15</v>
      </c>
      <c r="J4199" s="49">
        <v>2.1800000000000002</v>
      </c>
      <c r="K4199" s="49">
        <v>3.99</v>
      </c>
      <c r="L4199" s="49">
        <v>0.46899999999999997</v>
      </c>
      <c r="M4199" s="49">
        <v>2.12</v>
      </c>
      <c r="N4199" s="49">
        <v>3.01</v>
      </c>
      <c r="O4199" s="49">
        <v>3.87</v>
      </c>
      <c r="P4199" s="49">
        <v>3.49</v>
      </c>
      <c r="Q4199" s="49">
        <v>2.92</v>
      </c>
      <c r="R4199" s="49">
        <v>11.7</v>
      </c>
      <c r="S4199" s="49">
        <v>5.61</v>
      </c>
      <c r="T4199" s="49">
        <v>5.92</v>
      </c>
      <c r="U4199" s="49">
        <v>6.24</v>
      </c>
      <c r="V4199" s="49">
        <v>6.56</v>
      </c>
    </row>
    <row r="4200" spans="1:22" ht="15.75" customHeight="1">
      <c r="A4200" s="139" t="s">
        <v>793</v>
      </c>
      <c r="B4200" s="139" t="s">
        <v>456</v>
      </c>
      <c r="C4200" s="139" t="s">
        <v>781</v>
      </c>
      <c r="D4200" s="139" t="s">
        <v>633</v>
      </c>
      <c r="E4200" s="139" t="s">
        <v>754</v>
      </c>
      <c r="F4200" s="49">
        <v>5.4</v>
      </c>
      <c r="G4200" s="49">
        <v>5.31</v>
      </c>
      <c r="H4200" s="49">
        <v>4.8600000000000003</v>
      </c>
      <c r="I4200" s="49">
        <v>4.95</v>
      </c>
      <c r="J4200" s="49">
        <v>5.01</v>
      </c>
      <c r="K4200" s="49">
        <v>5.07</v>
      </c>
      <c r="L4200" s="49">
        <v>4.5599999999999996</v>
      </c>
      <c r="M4200" s="49">
        <v>4.9400000000000004</v>
      </c>
      <c r="N4200" s="49">
        <v>4.72</v>
      </c>
      <c r="O4200" s="49">
        <v>6.91</v>
      </c>
      <c r="P4200" s="49">
        <v>7.63</v>
      </c>
      <c r="Q4200" s="49">
        <v>7.74</v>
      </c>
      <c r="R4200" s="49">
        <v>6.81</v>
      </c>
      <c r="S4200" s="49">
        <v>6.8</v>
      </c>
      <c r="T4200" s="49">
        <v>6.94</v>
      </c>
      <c r="U4200" s="49">
        <v>7.08</v>
      </c>
      <c r="V4200" s="49">
        <v>7.22</v>
      </c>
    </row>
    <row r="4201" spans="1:22" ht="15.75" customHeight="1">
      <c r="A4201" s="139" t="s">
        <v>793</v>
      </c>
      <c r="B4201" s="139" t="s">
        <v>454</v>
      </c>
      <c r="C4201" s="139" t="s">
        <v>781</v>
      </c>
      <c r="D4201" s="139" t="s">
        <v>633</v>
      </c>
      <c r="E4201" s="139" t="s">
        <v>754</v>
      </c>
      <c r="F4201" s="49">
        <v>0.29299999999999998</v>
      </c>
      <c r="G4201" s="49">
        <v>0.35699999999999998</v>
      </c>
      <c r="H4201" s="49">
        <v>0.46100000000000002</v>
      </c>
      <c r="I4201" s="49">
        <v>0.60499999999999998</v>
      </c>
      <c r="J4201" s="49">
        <v>0.78600000000000003</v>
      </c>
      <c r="K4201" s="49">
        <v>1</v>
      </c>
      <c r="L4201" s="49">
        <v>1.25</v>
      </c>
      <c r="M4201" s="49">
        <v>1.84</v>
      </c>
      <c r="N4201" s="49">
        <v>1.53</v>
      </c>
      <c r="O4201" s="49">
        <v>3.89</v>
      </c>
      <c r="P4201" s="49">
        <v>3.06</v>
      </c>
      <c r="Q4201" s="49">
        <v>2.4700000000000002</v>
      </c>
      <c r="R4201" s="49">
        <v>1.92</v>
      </c>
      <c r="S4201" s="49">
        <v>3</v>
      </c>
      <c r="T4201" s="49">
        <v>3.21</v>
      </c>
      <c r="U4201" s="49">
        <v>3.42</v>
      </c>
      <c r="V4201" s="49">
        <v>3.62</v>
      </c>
    </row>
    <row r="4202" spans="1:22" ht="15.75" customHeight="1">
      <c r="A4202" s="139" t="s">
        <v>793</v>
      </c>
      <c r="B4202" s="139" t="s">
        <v>432</v>
      </c>
      <c r="C4202" s="139" t="s">
        <v>781</v>
      </c>
      <c r="D4202" s="139" t="s">
        <v>633</v>
      </c>
      <c r="E4202" s="139" t="s">
        <v>754</v>
      </c>
      <c r="F4202" s="49">
        <v>6.4</v>
      </c>
      <c r="G4202" s="49">
        <v>6.58</v>
      </c>
      <c r="H4202" s="49">
        <v>6.77</v>
      </c>
      <c r="I4202" s="49">
        <v>6.96</v>
      </c>
      <c r="J4202" s="49">
        <v>7.16</v>
      </c>
      <c r="K4202" s="49">
        <v>7.35</v>
      </c>
      <c r="L4202" s="49">
        <v>7.54</v>
      </c>
      <c r="M4202" s="49">
        <v>7.74</v>
      </c>
      <c r="N4202" s="49">
        <v>7.93</v>
      </c>
      <c r="O4202" s="49">
        <v>8.1300000000000008</v>
      </c>
      <c r="P4202" s="49">
        <v>8.32</v>
      </c>
      <c r="Q4202" s="49">
        <v>8.5</v>
      </c>
      <c r="R4202" s="49">
        <v>8.68</v>
      </c>
      <c r="S4202" s="49">
        <v>8.8699999999999992</v>
      </c>
      <c r="T4202" s="49">
        <v>9.06</v>
      </c>
      <c r="U4202" s="49">
        <v>9.25</v>
      </c>
      <c r="V4202" s="49">
        <v>9.44</v>
      </c>
    </row>
    <row r="4203" spans="1:22" ht="15.75" customHeight="1">
      <c r="A4203" s="139" t="s">
        <v>793</v>
      </c>
      <c r="B4203" s="139" t="s">
        <v>438</v>
      </c>
      <c r="C4203" s="139" t="s">
        <v>781</v>
      </c>
      <c r="D4203" s="139" t="s">
        <v>633</v>
      </c>
      <c r="E4203" s="139" t="s">
        <v>754</v>
      </c>
      <c r="F4203" s="49">
        <v>0.438</v>
      </c>
      <c r="G4203" s="49">
        <v>0.45</v>
      </c>
      <c r="H4203" s="49">
        <v>0.46100000000000002</v>
      </c>
      <c r="I4203" s="49">
        <v>0.47299999999999998</v>
      </c>
      <c r="J4203" s="49">
        <v>0.48499999999999999</v>
      </c>
      <c r="K4203" s="49">
        <v>0.497</v>
      </c>
      <c r="L4203" s="49">
        <v>0.50900000000000001</v>
      </c>
      <c r="M4203" s="49">
        <v>0.52100000000000002</v>
      </c>
      <c r="N4203" s="49">
        <v>0.53300000000000003</v>
      </c>
      <c r="O4203" s="49">
        <v>0.54500000000000004</v>
      </c>
      <c r="P4203" s="49">
        <v>0.55700000000000005</v>
      </c>
      <c r="Q4203" s="49">
        <v>0.56799999999999995</v>
      </c>
      <c r="R4203" s="49">
        <v>0.57999999999999996</v>
      </c>
      <c r="S4203" s="49">
        <v>0.59199999999999997</v>
      </c>
      <c r="T4203" s="49">
        <v>0.60399999999999998</v>
      </c>
      <c r="U4203" s="49">
        <v>0.61499999999999999</v>
      </c>
      <c r="V4203" s="49">
        <v>0.627</v>
      </c>
    </row>
    <row r="4204" spans="1:22" ht="15.75" customHeight="1">
      <c r="A4204" s="139" t="s">
        <v>793</v>
      </c>
      <c r="B4204" s="139" t="s">
        <v>450</v>
      </c>
      <c r="C4204" s="139" t="s">
        <v>781</v>
      </c>
      <c r="D4204" s="139" t="s">
        <v>633</v>
      </c>
      <c r="E4204" s="139" t="s">
        <v>754</v>
      </c>
      <c r="F4204" s="49">
        <v>3840</v>
      </c>
      <c r="G4204" s="49">
        <v>3210</v>
      </c>
      <c r="H4204" s="49">
        <v>3060</v>
      </c>
      <c r="I4204" s="49">
        <v>3170</v>
      </c>
      <c r="J4204" s="49">
        <v>3460</v>
      </c>
      <c r="K4204" s="49">
        <v>3230</v>
      </c>
      <c r="L4204" s="49">
        <v>3280</v>
      </c>
      <c r="M4204" s="49">
        <v>3320</v>
      </c>
      <c r="N4204" s="49">
        <v>3600</v>
      </c>
      <c r="O4204" s="49">
        <v>4070</v>
      </c>
      <c r="P4204" s="49">
        <v>4020</v>
      </c>
      <c r="Q4204" s="49">
        <v>4000</v>
      </c>
      <c r="R4204" s="49">
        <v>4230</v>
      </c>
      <c r="S4204" s="49">
        <v>3700</v>
      </c>
      <c r="T4204" s="49">
        <v>3700</v>
      </c>
      <c r="U4204" s="49">
        <v>3700</v>
      </c>
      <c r="V4204" s="49">
        <v>3690</v>
      </c>
    </row>
    <row r="4205" spans="1:22" ht="15.75" customHeight="1">
      <c r="A4205" s="139" t="s">
        <v>793</v>
      </c>
      <c r="B4205" s="139" t="s">
        <v>430</v>
      </c>
      <c r="C4205" s="139" t="s">
        <v>781</v>
      </c>
      <c r="D4205" s="139" t="s">
        <v>633</v>
      </c>
      <c r="E4205" s="139" t="s">
        <v>754</v>
      </c>
      <c r="F4205" s="49">
        <v>1.74</v>
      </c>
      <c r="G4205" s="49">
        <v>1.24</v>
      </c>
      <c r="H4205" s="49">
        <v>1.02</v>
      </c>
      <c r="I4205" s="49">
        <v>1.02</v>
      </c>
      <c r="J4205" s="49">
        <v>0.94699999999999995</v>
      </c>
      <c r="K4205" s="49">
        <v>0.91</v>
      </c>
      <c r="L4205" s="49">
        <v>0.91</v>
      </c>
      <c r="M4205" s="49">
        <v>0.86599999999999999</v>
      </c>
      <c r="N4205" s="49">
        <v>0.86599999999999999</v>
      </c>
      <c r="O4205" s="49">
        <v>0.84599999999999997</v>
      </c>
      <c r="P4205" s="49">
        <v>0.84399999999999997</v>
      </c>
      <c r="Q4205" s="49">
        <v>0.83699999999999997</v>
      </c>
      <c r="R4205" s="49">
        <v>1.18</v>
      </c>
      <c r="S4205" s="49">
        <v>1.18</v>
      </c>
      <c r="T4205" s="49">
        <v>1.18</v>
      </c>
      <c r="U4205" s="49">
        <v>0.90200000000000002</v>
      </c>
      <c r="V4205" s="49">
        <v>0.88500000000000001</v>
      </c>
    </row>
    <row r="4206" spans="1:22" ht="15.75" customHeight="1">
      <c r="A4206" s="139" t="s">
        <v>793</v>
      </c>
      <c r="B4206" s="139" t="s">
        <v>440</v>
      </c>
      <c r="C4206" s="139" t="s">
        <v>781</v>
      </c>
      <c r="D4206" s="139" t="s">
        <v>633</v>
      </c>
      <c r="E4206" s="139" t="s">
        <v>754</v>
      </c>
      <c r="F4206" s="49">
        <v>3.4</v>
      </c>
      <c r="G4206" s="49">
        <v>3.5</v>
      </c>
      <c r="H4206" s="49">
        <v>3.61</v>
      </c>
      <c r="I4206" s="49">
        <v>3.72</v>
      </c>
      <c r="J4206" s="49">
        <v>3.83</v>
      </c>
      <c r="K4206" s="49">
        <v>3.95</v>
      </c>
      <c r="L4206" s="49">
        <v>4.0599999999999996</v>
      </c>
      <c r="M4206" s="49">
        <v>4.17</v>
      </c>
      <c r="N4206" s="49">
        <v>4.29</v>
      </c>
      <c r="O4206" s="49">
        <v>4.4000000000000004</v>
      </c>
      <c r="P4206" s="49">
        <v>4.5199999999999996</v>
      </c>
      <c r="Q4206" s="49">
        <v>4.5999999999999996</v>
      </c>
      <c r="R4206" s="49">
        <v>4.7</v>
      </c>
      <c r="S4206" s="49">
        <v>4.8099999999999996</v>
      </c>
      <c r="T4206" s="49">
        <v>4.92</v>
      </c>
      <c r="U4206" s="49">
        <v>5.03</v>
      </c>
      <c r="V4206" s="49">
        <v>5.13</v>
      </c>
    </row>
    <row r="4207" spans="1:22" ht="15.75" customHeight="1">
      <c r="A4207" s="139" t="s">
        <v>793</v>
      </c>
      <c r="B4207" s="139" t="s">
        <v>442</v>
      </c>
      <c r="C4207" s="139" t="s">
        <v>781</v>
      </c>
      <c r="D4207" s="139" t="s">
        <v>633</v>
      </c>
      <c r="E4207" s="139" t="s">
        <v>754</v>
      </c>
      <c r="F4207" s="49">
        <v>0.49399999999999999</v>
      </c>
      <c r="G4207" s="49">
        <v>0.56299999999999994</v>
      </c>
      <c r="H4207" s="49">
        <v>0.53200000000000003</v>
      </c>
      <c r="I4207" s="49">
        <v>0.33300000000000002</v>
      </c>
      <c r="J4207" s="49">
        <v>0.46100000000000002</v>
      </c>
      <c r="K4207" s="49">
        <v>0.23799999999999999</v>
      </c>
      <c r="L4207" s="49">
        <v>0.38</v>
      </c>
      <c r="M4207" s="49">
        <v>0.21299999999999999</v>
      </c>
      <c r="N4207" s="49">
        <v>0.114</v>
      </c>
      <c r="O4207" s="49">
        <v>0.188</v>
      </c>
      <c r="P4207" s="49">
        <v>0.183</v>
      </c>
      <c r="Q4207" s="49">
        <v>0.157</v>
      </c>
      <c r="R4207" s="49">
        <v>0.18099999999999999</v>
      </c>
      <c r="S4207" s="49">
        <v>0.18099999999999999</v>
      </c>
      <c r="T4207" s="49">
        <v>0.377</v>
      </c>
      <c r="U4207" s="49">
        <v>0.377</v>
      </c>
      <c r="V4207" s="49">
        <v>0.186</v>
      </c>
    </row>
    <row r="4208" spans="1:22" ht="15.75" customHeight="1">
      <c r="A4208" s="139" t="s">
        <v>793</v>
      </c>
      <c r="B4208" s="139" t="s">
        <v>282</v>
      </c>
      <c r="C4208" s="139" t="s">
        <v>781</v>
      </c>
      <c r="D4208" s="139" t="s">
        <v>633</v>
      </c>
      <c r="E4208" s="139" t="s">
        <v>754</v>
      </c>
      <c r="F4208" s="49">
        <v>239</v>
      </c>
      <c r="G4208" s="49">
        <v>116</v>
      </c>
      <c r="H4208" s="49">
        <v>70.900000000000006</v>
      </c>
      <c r="I4208" s="49">
        <v>115</v>
      </c>
      <c r="J4208" s="49">
        <v>63.4</v>
      </c>
      <c r="K4208" s="49">
        <v>75</v>
      </c>
      <c r="L4208" s="49">
        <v>73.900000000000006</v>
      </c>
      <c r="M4208" s="49">
        <v>73.3</v>
      </c>
      <c r="N4208" s="49">
        <v>73.3</v>
      </c>
      <c r="O4208" s="49">
        <v>72.5</v>
      </c>
      <c r="P4208" s="49">
        <v>144</v>
      </c>
      <c r="Q4208" s="49">
        <v>166</v>
      </c>
      <c r="R4208" s="49">
        <v>166</v>
      </c>
      <c r="S4208" s="49">
        <v>90</v>
      </c>
      <c r="T4208" s="49">
        <v>85.8</v>
      </c>
      <c r="U4208" s="49">
        <v>81.599999999999994</v>
      </c>
      <c r="V4208" s="49">
        <v>77.400000000000006</v>
      </c>
    </row>
    <row r="4209" spans="1:22" ht="15.75" customHeight="1">
      <c r="A4209" s="139" t="s">
        <v>793</v>
      </c>
      <c r="B4209" s="139" t="s">
        <v>460</v>
      </c>
      <c r="C4209" s="139" t="s">
        <v>781</v>
      </c>
      <c r="D4209" s="139" t="s">
        <v>633</v>
      </c>
      <c r="E4209" s="139" t="s">
        <v>754</v>
      </c>
      <c r="F4209" s="49">
        <v>25.5</v>
      </c>
      <c r="G4209" s="49">
        <v>37.9</v>
      </c>
      <c r="H4209" s="49">
        <v>42.3</v>
      </c>
      <c r="I4209" s="49">
        <v>30.1</v>
      </c>
      <c r="J4209" s="49">
        <v>44.7</v>
      </c>
      <c r="K4209" s="49">
        <v>44.1</v>
      </c>
      <c r="L4209" s="49">
        <v>35.5</v>
      </c>
      <c r="M4209" s="49">
        <v>39.299999999999997</v>
      </c>
      <c r="N4209" s="49">
        <v>38.700000000000003</v>
      </c>
      <c r="O4209" s="49">
        <v>33.6</v>
      </c>
      <c r="P4209" s="49">
        <v>44.3</v>
      </c>
      <c r="Q4209" s="49">
        <v>58.1</v>
      </c>
      <c r="R4209" s="49">
        <v>57</v>
      </c>
      <c r="S4209" s="49">
        <v>48.1</v>
      </c>
      <c r="T4209" s="49">
        <v>48.9</v>
      </c>
      <c r="U4209" s="49">
        <v>49.8</v>
      </c>
      <c r="V4209" s="49">
        <v>50.7</v>
      </c>
    </row>
    <row r="4210" spans="1:22" ht="15.75" customHeight="1">
      <c r="A4210" s="139" t="s">
        <v>793</v>
      </c>
      <c r="B4210" s="139" t="s">
        <v>458</v>
      </c>
      <c r="C4210" s="139" t="s">
        <v>781</v>
      </c>
      <c r="D4210" s="139" t="s">
        <v>633</v>
      </c>
      <c r="E4210" s="139" t="s">
        <v>754</v>
      </c>
      <c r="F4210" s="49">
        <v>0.13600000000000001</v>
      </c>
      <c r="G4210" s="49">
        <v>0.13800000000000001</v>
      </c>
      <c r="H4210" s="49">
        <v>0.13900000000000001</v>
      </c>
      <c r="I4210" s="49">
        <v>0.14099999999999999</v>
      </c>
      <c r="J4210" s="49">
        <v>0.14299999999999999</v>
      </c>
      <c r="K4210" s="49">
        <v>0.14399999999999999</v>
      </c>
      <c r="L4210" s="49">
        <v>0.14599999999999999</v>
      </c>
      <c r="M4210" s="49">
        <v>0.14799999999999999</v>
      </c>
      <c r="N4210" s="49">
        <v>0.15</v>
      </c>
      <c r="O4210" s="49">
        <v>0.151</v>
      </c>
      <c r="P4210" s="49">
        <v>0.153</v>
      </c>
      <c r="Q4210" s="49">
        <v>0.154</v>
      </c>
      <c r="R4210" s="49">
        <v>0.156</v>
      </c>
      <c r="S4210" s="49">
        <v>0.157</v>
      </c>
      <c r="T4210" s="49">
        <v>0.159</v>
      </c>
      <c r="U4210" s="49">
        <v>0.16</v>
      </c>
      <c r="V4210" s="49">
        <v>0.16200000000000001</v>
      </c>
    </row>
    <row r="4211" spans="1:22" ht="15.75" customHeight="1">
      <c r="A4211" s="139" t="s">
        <v>793</v>
      </c>
      <c r="B4211" s="139" t="s">
        <v>464</v>
      </c>
      <c r="C4211" s="139" t="s">
        <v>781</v>
      </c>
      <c r="D4211" s="139" t="s">
        <v>633</v>
      </c>
      <c r="E4211" s="139" t="s">
        <v>754</v>
      </c>
      <c r="F4211" s="49">
        <v>3.43</v>
      </c>
      <c r="G4211" s="49">
        <v>3.5</v>
      </c>
      <c r="H4211" s="49">
        <v>3.58</v>
      </c>
      <c r="I4211" s="49">
        <v>3.65</v>
      </c>
      <c r="J4211" s="49">
        <v>3.72</v>
      </c>
      <c r="K4211" s="49">
        <v>3.79</v>
      </c>
      <c r="L4211" s="49">
        <v>3.86</v>
      </c>
      <c r="M4211" s="49">
        <v>3.93</v>
      </c>
      <c r="N4211" s="49">
        <v>4</v>
      </c>
      <c r="O4211" s="49">
        <v>4.07</v>
      </c>
      <c r="P4211" s="49">
        <v>4.1399999999999997</v>
      </c>
      <c r="Q4211" s="49">
        <v>4.22</v>
      </c>
      <c r="R4211" s="49">
        <v>4.29</v>
      </c>
      <c r="S4211" s="49">
        <v>4.37</v>
      </c>
      <c r="T4211" s="49">
        <v>4.4400000000000004</v>
      </c>
      <c r="U4211" s="49">
        <v>4.51</v>
      </c>
      <c r="V4211" s="49">
        <v>4.58</v>
      </c>
    </row>
    <row r="4212" spans="1:22" ht="15.75" customHeight="1">
      <c r="A4212" s="139" t="s">
        <v>793</v>
      </c>
      <c r="B4212" s="139" t="s">
        <v>446</v>
      </c>
      <c r="C4212" s="139" t="s">
        <v>781</v>
      </c>
      <c r="D4212" s="139" t="s">
        <v>633</v>
      </c>
      <c r="E4212" s="139" t="s">
        <v>754</v>
      </c>
      <c r="F4212" s="49">
        <v>1.0900000000000001</v>
      </c>
      <c r="G4212" s="49">
        <v>1.1200000000000001</v>
      </c>
      <c r="H4212" s="49">
        <v>1.1599999999999999</v>
      </c>
      <c r="I4212" s="49">
        <v>1.19</v>
      </c>
      <c r="J4212" s="49">
        <v>1.23</v>
      </c>
      <c r="K4212" s="49">
        <v>1.27</v>
      </c>
      <c r="L4212" s="49">
        <v>1.3</v>
      </c>
      <c r="M4212" s="49">
        <v>1.34</v>
      </c>
      <c r="N4212" s="49">
        <v>1.38</v>
      </c>
      <c r="O4212" s="49">
        <v>1.41</v>
      </c>
      <c r="P4212" s="49">
        <v>1.45</v>
      </c>
      <c r="Q4212" s="49">
        <v>1.48</v>
      </c>
      <c r="R4212" s="49">
        <v>1.51</v>
      </c>
      <c r="S4212" s="49">
        <v>1.54</v>
      </c>
      <c r="T4212" s="49">
        <v>1.58</v>
      </c>
      <c r="U4212" s="49">
        <v>1.61</v>
      </c>
      <c r="V4212" s="49">
        <v>1.65</v>
      </c>
    </row>
    <row r="4213" spans="1:22" ht="15.75" customHeight="1">
      <c r="A4213" s="139" t="s">
        <v>793</v>
      </c>
      <c r="B4213" s="139" t="s">
        <v>448</v>
      </c>
      <c r="C4213" s="139" t="s">
        <v>781</v>
      </c>
      <c r="D4213" s="139" t="s">
        <v>633</v>
      </c>
      <c r="E4213" s="139" t="s">
        <v>754</v>
      </c>
      <c r="F4213" s="49">
        <v>23.5</v>
      </c>
      <c r="G4213" s="49">
        <v>23.7</v>
      </c>
      <c r="H4213" s="49">
        <v>24</v>
      </c>
      <c r="I4213" s="49">
        <v>24.2</v>
      </c>
      <c r="J4213" s="49">
        <v>24.4</v>
      </c>
      <c r="K4213" s="49">
        <v>24.7</v>
      </c>
      <c r="L4213" s="49">
        <v>24.9</v>
      </c>
      <c r="M4213" s="49">
        <v>25.1</v>
      </c>
      <c r="N4213" s="49">
        <v>25.3</v>
      </c>
      <c r="O4213" s="49">
        <v>25.6</v>
      </c>
      <c r="P4213" s="49">
        <v>25.8</v>
      </c>
      <c r="Q4213" s="49">
        <v>26</v>
      </c>
      <c r="R4213" s="49">
        <v>26.3</v>
      </c>
      <c r="S4213" s="49">
        <v>26.5</v>
      </c>
      <c r="T4213" s="49">
        <v>26.7</v>
      </c>
      <c r="U4213" s="49">
        <v>27</v>
      </c>
      <c r="V4213" s="49">
        <v>27.2</v>
      </c>
    </row>
    <row r="4214" spans="1:22" ht="15.75" customHeight="1">
      <c r="A4214" s="139" t="s">
        <v>793</v>
      </c>
      <c r="B4214" s="139" t="s">
        <v>434</v>
      </c>
      <c r="C4214" s="139" t="s">
        <v>781</v>
      </c>
      <c r="D4214" s="139" t="s">
        <v>633</v>
      </c>
      <c r="E4214" s="139" t="s">
        <v>754</v>
      </c>
      <c r="F4214" s="49">
        <v>1.83E-2</v>
      </c>
      <c r="G4214" s="49">
        <v>1.8700000000000001E-2</v>
      </c>
      <c r="H4214" s="49">
        <v>1.9199999999999998E-2</v>
      </c>
      <c r="I4214" s="49">
        <v>1.9599999999999999E-2</v>
      </c>
      <c r="J4214" s="49">
        <v>0.02</v>
      </c>
      <c r="K4214" s="49">
        <v>2.0500000000000001E-2</v>
      </c>
      <c r="L4214" s="49">
        <v>2.0899999999999998E-2</v>
      </c>
      <c r="M4214" s="49">
        <v>2.1299999999999999E-2</v>
      </c>
      <c r="N4214" s="49">
        <v>2.18E-2</v>
      </c>
      <c r="O4214" s="49">
        <v>2.2200000000000001E-2</v>
      </c>
      <c r="P4214" s="49">
        <v>2.2599999999999999E-2</v>
      </c>
      <c r="Q4214" s="49">
        <v>1.7000000000000001E-2</v>
      </c>
      <c r="R4214" s="49">
        <v>1.6299999999999999E-2</v>
      </c>
      <c r="S4214" s="49">
        <v>1.55E-2</v>
      </c>
      <c r="T4214" s="49">
        <v>1.4800000000000001E-2</v>
      </c>
      <c r="U4214" s="49">
        <v>1.41E-2</v>
      </c>
      <c r="V4214" s="49">
        <v>1.3299999999999999E-2</v>
      </c>
    </row>
    <row r="4215" spans="1:22" ht="15.75" customHeight="1">
      <c r="A4215" s="139" t="s">
        <v>793</v>
      </c>
      <c r="B4215" s="139" t="s">
        <v>436</v>
      </c>
      <c r="C4215" s="139" t="s">
        <v>781</v>
      </c>
      <c r="D4215" s="139" t="s">
        <v>633</v>
      </c>
      <c r="E4215" s="139" t="s">
        <v>754</v>
      </c>
      <c r="F4215" s="49">
        <v>5720</v>
      </c>
      <c r="G4215" s="49">
        <v>4390</v>
      </c>
      <c r="H4215" s="49">
        <v>8780</v>
      </c>
      <c r="I4215" s="49">
        <v>9300</v>
      </c>
      <c r="J4215" s="49">
        <v>9120</v>
      </c>
      <c r="K4215" s="49">
        <v>9530</v>
      </c>
      <c r="L4215" s="49">
        <v>9810</v>
      </c>
      <c r="M4215" s="49">
        <v>10200</v>
      </c>
      <c r="N4215" s="49">
        <v>11700</v>
      </c>
      <c r="O4215" s="49">
        <v>11000</v>
      </c>
      <c r="P4215" s="49">
        <v>10800</v>
      </c>
      <c r="Q4215" s="49">
        <v>9840</v>
      </c>
      <c r="R4215" s="49">
        <v>10500</v>
      </c>
      <c r="S4215" s="49">
        <v>13000</v>
      </c>
      <c r="T4215" s="49">
        <v>13600</v>
      </c>
      <c r="U4215" s="49">
        <v>14200</v>
      </c>
      <c r="V4215" s="49">
        <v>14800</v>
      </c>
    </row>
    <row r="4216" spans="1:22" ht="15.75" customHeight="1">
      <c r="A4216" s="139" t="s">
        <v>793</v>
      </c>
      <c r="B4216" s="139" t="s">
        <v>466</v>
      </c>
      <c r="C4216" s="139" t="s">
        <v>781</v>
      </c>
      <c r="D4216" s="139" t="s">
        <v>633</v>
      </c>
      <c r="E4216" s="139" t="s">
        <v>754</v>
      </c>
      <c r="F4216" s="49">
        <v>0.66500000000000004</v>
      </c>
      <c r="G4216" s="49">
        <v>0.67700000000000005</v>
      </c>
      <c r="H4216" s="49">
        <v>0.68799999999999994</v>
      </c>
      <c r="I4216" s="49">
        <v>0.69699999999999995</v>
      </c>
      <c r="J4216" s="49">
        <v>0.70499999999999996</v>
      </c>
      <c r="K4216" s="49">
        <v>0.71299999999999997</v>
      </c>
      <c r="L4216" s="49">
        <v>0.72099999999999997</v>
      </c>
      <c r="M4216" s="49">
        <v>0.72899999999999998</v>
      </c>
      <c r="N4216" s="49">
        <v>0.73699999999999999</v>
      </c>
      <c r="O4216" s="49">
        <v>0.745</v>
      </c>
      <c r="P4216" s="49">
        <v>0.752</v>
      </c>
      <c r="Q4216" s="49">
        <v>0.77200000000000002</v>
      </c>
      <c r="R4216" s="49">
        <v>0.78300000000000003</v>
      </c>
      <c r="S4216" s="49">
        <v>0.79300000000000004</v>
      </c>
      <c r="T4216" s="49">
        <v>0.80400000000000005</v>
      </c>
      <c r="U4216" s="49">
        <v>0.81399999999999995</v>
      </c>
      <c r="V4216" s="49">
        <v>0.82499999999999996</v>
      </c>
    </row>
    <row r="4217" spans="1:22" ht="15.75" customHeight="1">
      <c r="A4217" s="139" t="s">
        <v>793</v>
      </c>
      <c r="B4217" s="139" t="s">
        <v>478</v>
      </c>
      <c r="C4217" s="139" t="s">
        <v>781</v>
      </c>
      <c r="D4217" s="139" t="s">
        <v>633</v>
      </c>
      <c r="E4217" s="139" t="s">
        <v>754</v>
      </c>
      <c r="F4217" s="49">
        <v>2.82</v>
      </c>
      <c r="G4217" s="49">
        <v>0.626</v>
      </c>
      <c r="H4217" s="49">
        <v>0.35699999999999998</v>
      </c>
      <c r="I4217" s="49">
        <v>0.19400000000000001</v>
      </c>
      <c r="J4217" s="49">
        <v>0.13900000000000001</v>
      </c>
      <c r="K4217" s="49">
        <v>0.22600000000000001</v>
      </c>
      <c r="L4217" s="49">
        <v>0.314</v>
      </c>
      <c r="M4217" s="49">
        <v>4.1200000000000001E-2</v>
      </c>
      <c r="N4217" s="49">
        <v>0.14199999999999999</v>
      </c>
      <c r="O4217" s="49">
        <v>0.314</v>
      </c>
      <c r="P4217" s="49">
        <v>0.46100000000000002</v>
      </c>
      <c r="Q4217" s="49">
        <v>0.61499999999999999</v>
      </c>
      <c r="R4217" s="49">
        <v>0.77600000000000002</v>
      </c>
      <c r="S4217" s="49">
        <v>0</v>
      </c>
      <c r="T4217" s="49">
        <v>0</v>
      </c>
      <c r="U4217" s="49">
        <v>0</v>
      </c>
      <c r="V4217" s="49">
        <v>0</v>
      </c>
    </row>
    <row r="4218" spans="1:22" ht="15.75" customHeight="1">
      <c r="A4218" s="139" t="s">
        <v>793</v>
      </c>
      <c r="B4218" s="139" t="s">
        <v>480</v>
      </c>
      <c r="C4218" s="139" t="s">
        <v>781</v>
      </c>
      <c r="D4218" s="139" t="s">
        <v>633</v>
      </c>
      <c r="E4218" s="139" t="s">
        <v>754</v>
      </c>
      <c r="F4218" s="49">
        <v>389</v>
      </c>
      <c r="G4218" s="49">
        <v>1230</v>
      </c>
      <c r="H4218" s="49">
        <v>1300</v>
      </c>
      <c r="I4218" s="49">
        <v>1380</v>
      </c>
      <c r="J4218" s="49">
        <v>1410</v>
      </c>
      <c r="K4218" s="49">
        <v>526</v>
      </c>
      <c r="L4218" s="49">
        <v>549</v>
      </c>
      <c r="M4218" s="49">
        <v>571</v>
      </c>
      <c r="N4218" s="49">
        <v>594</v>
      </c>
      <c r="O4218" s="49">
        <v>616</v>
      </c>
      <c r="P4218" s="49">
        <v>639</v>
      </c>
      <c r="Q4218" s="49">
        <v>661</v>
      </c>
      <c r="R4218" s="49">
        <v>684</v>
      </c>
      <c r="S4218" s="49">
        <v>616</v>
      </c>
      <c r="T4218" s="49">
        <v>593</v>
      </c>
      <c r="U4218" s="49">
        <v>571</v>
      </c>
      <c r="V4218" s="49">
        <v>548</v>
      </c>
    </row>
    <row r="4219" spans="1:22" ht="15.75" customHeight="1">
      <c r="A4219" s="139" t="s">
        <v>793</v>
      </c>
      <c r="B4219" s="139" t="s">
        <v>476</v>
      </c>
      <c r="C4219" s="139" t="s">
        <v>781</v>
      </c>
      <c r="D4219" s="139" t="s">
        <v>633</v>
      </c>
      <c r="E4219" s="139" t="s">
        <v>754</v>
      </c>
      <c r="F4219" s="49">
        <v>0.105</v>
      </c>
      <c r="G4219" s="49">
        <v>0.108</v>
      </c>
      <c r="H4219" s="49">
        <v>0.11</v>
      </c>
      <c r="I4219" s="49">
        <v>0.112</v>
      </c>
      <c r="J4219" s="49">
        <v>0.114</v>
      </c>
      <c r="K4219" s="49">
        <v>0.11700000000000001</v>
      </c>
      <c r="L4219" s="49">
        <v>0.11899999999999999</v>
      </c>
      <c r="M4219" s="49">
        <v>1.5</v>
      </c>
      <c r="N4219" s="49">
        <v>2.16</v>
      </c>
      <c r="O4219" s="49">
        <v>1.32</v>
      </c>
      <c r="P4219" s="49">
        <v>8.0299999999999996E-2</v>
      </c>
      <c r="Q4219" s="49">
        <v>1.08</v>
      </c>
      <c r="R4219" s="49">
        <v>1.1599999999999999</v>
      </c>
      <c r="S4219" s="49">
        <v>1.24</v>
      </c>
      <c r="T4219" s="49">
        <v>1.33</v>
      </c>
      <c r="U4219" s="49">
        <v>1.41</v>
      </c>
      <c r="V4219" s="49">
        <v>1.49</v>
      </c>
    </row>
    <row r="4220" spans="1:22" ht="15.75" customHeight="1">
      <c r="A4220" s="139" t="s">
        <v>793</v>
      </c>
      <c r="B4220" s="139" t="s">
        <v>472</v>
      </c>
      <c r="C4220" s="139" t="s">
        <v>781</v>
      </c>
      <c r="D4220" s="139" t="s">
        <v>633</v>
      </c>
      <c r="E4220" s="139" t="s">
        <v>754</v>
      </c>
      <c r="F4220" s="49">
        <v>12000</v>
      </c>
      <c r="G4220" s="49">
        <v>10900</v>
      </c>
      <c r="H4220" s="49">
        <v>11300</v>
      </c>
      <c r="I4220" s="49">
        <v>10500</v>
      </c>
      <c r="J4220" s="49">
        <v>11100</v>
      </c>
      <c r="K4220" s="49">
        <v>10600</v>
      </c>
      <c r="L4220" s="49">
        <v>10600</v>
      </c>
      <c r="M4220" s="49">
        <v>10800</v>
      </c>
      <c r="N4220" s="49">
        <v>11000</v>
      </c>
      <c r="O4220" s="49">
        <v>11300</v>
      </c>
      <c r="P4220" s="49">
        <v>11600</v>
      </c>
      <c r="Q4220" s="49">
        <v>11600</v>
      </c>
      <c r="R4220" s="49">
        <v>11800</v>
      </c>
      <c r="S4220" s="49">
        <v>12200</v>
      </c>
      <c r="T4220" s="49">
        <v>11700</v>
      </c>
      <c r="U4220" s="49">
        <v>12600</v>
      </c>
      <c r="V4220" s="49">
        <v>12100</v>
      </c>
    </row>
    <row r="4221" spans="1:22" ht="15.75" customHeight="1">
      <c r="A4221" s="139" t="s">
        <v>793</v>
      </c>
      <c r="B4221" s="139" t="s">
        <v>768</v>
      </c>
      <c r="C4221" s="139" t="s">
        <v>781</v>
      </c>
      <c r="D4221" s="139" t="s">
        <v>633</v>
      </c>
      <c r="E4221" s="139" t="s">
        <v>754</v>
      </c>
      <c r="F4221" s="49">
        <v>220000</v>
      </c>
      <c r="G4221" s="49">
        <v>234000</v>
      </c>
      <c r="H4221" s="49">
        <v>252000</v>
      </c>
      <c r="I4221" s="49">
        <v>265000</v>
      </c>
      <c r="J4221" s="49">
        <v>285000</v>
      </c>
      <c r="K4221" s="49">
        <v>311000</v>
      </c>
      <c r="L4221" s="49">
        <v>336000</v>
      </c>
      <c r="M4221" s="49">
        <v>360000</v>
      </c>
      <c r="N4221" s="49">
        <v>369000</v>
      </c>
      <c r="O4221" s="49">
        <v>386000</v>
      </c>
      <c r="P4221" s="49">
        <v>411000</v>
      </c>
      <c r="Q4221" s="49">
        <v>437000</v>
      </c>
      <c r="R4221" s="49">
        <v>455000</v>
      </c>
      <c r="S4221" s="49">
        <v>466000</v>
      </c>
      <c r="T4221" s="49">
        <v>485000</v>
      </c>
      <c r="U4221" s="49">
        <v>505000</v>
      </c>
      <c r="V4221" s="49">
        <v>524000</v>
      </c>
    </row>
    <row r="4222" spans="1:22" ht="15.75" customHeight="1">
      <c r="A4222" s="139" t="s">
        <v>793</v>
      </c>
      <c r="B4222" s="139" t="s">
        <v>484</v>
      </c>
      <c r="C4222" s="139" t="s">
        <v>781</v>
      </c>
      <c r="D4222" s="139" t="s">
        <v>633</v>
      </c>
      <c r="E4222" s="139" t="s">
        <v>754</v>
      </c>
      <c r="F4222" s="49">
        <v>2190</v>
      </c>
      <c r="G4222" s="49">
        <v>2300</v>
      </c>
      <c r="H4222" s="49">
        <v>2290</v>
      </c>
      <c r="I4222" s="49">
        <v>2390</v>
      </c>
      <c r="J4222" s="49">
        <v>2450</v>
      </c>
      <c r="K4222" s="49">
        <v>2260</v>
      </c>
      <c r="L4222" s="49">
        <v>2340</v>
      </c>
      <c r="M4222" s="49">
        <v>2240</v>
      </c>
      <c r="N4222" s="49">
        <v>2420</v>
      </c>
      <c r="O4222" s="49">
        <v>2180</v>
      </c>
      <c r="P4222" s="49">
        <v>2290</v>
      </c>
      <c r="Q4222" s="49">
        <v>2380</v>
      </c>
      <c r="R4222" s="49">
        <v>2360</v>
      </c>
      <c r="S4222" s="49">
        <v>2170</v>
      </c>
      <c r="T4222" s="49">
        <v>2000</v>
      </c>
      <c r="U4222" s="49">
        <v>2340</v>
      </c>
      <c r="V4222" s="49">
        <v>2180</v>
      </c>
    </row>
    <row r="4223" spans="1:22" ht="15.75" customHeight="1">
      <c r="A4223" s="139" t="s">
        <v>793</v>
      </c>
      <c r="B4223" s="139" t="s">
        <v>470</v>
      </c>
      <c r="C4223" s="139" t="s">
        <v>781</v>
      </c>
      <c r="D4223" s="139" t="s">
        <v>633</v>
      </c>
      <c r="E4223" s="139" t="s">
        <v>754</v>
      </c>
      <c r="F4223" s="49">
        <v>1.84</v>
      </c>
      <c r="G4223" s="49">
        <v>1.88</v>
      </c>
      <c r="H4223" s="49">
        <v>1.92</v>
      </c>
      <c r="I4223" s="49">
        <v>1.96</v>
      </c>
      <c r="J4223" s="49">
        <v>2</v>
      </c>
      <c r="K4223" s="49">
        <v>2.04</v>
      </c>
      <c r="L4223" s="49">
        <v>2.08</v>
      </c>
      <c r="M4223" s="49">
        <v>2.12</v>
      </c>
      <c r="N4223" s="49">
        <v>2.16</v>
      </c>
      <c r="O4223" s="49">
        <v>2.21</v>
      </c>
      <c r="P4223" s="49">
        <v>2.25</v>
      </c>
      <c r="Q4223" s="49">
        <v>2.29</v>
      </c>
      <c r="R4223" s="49">
        <v>2.33</v>
      </c>
      <c r="S4223" s="49">
        <v>2.37</v>
      </c>
      <c r="T4223" s="49">
        <v>2.41</v>
      </c>
      <c r="U4223" s="49">
        <v>2.4500000000000002</v>
      </c>
      <c r="V4223" s="49">
        <v>2.4900000000000002</v>
      </c>
    </row>
    <row r="4224" spans="1:22" ht="15.75" customHeight="1">
      <c r="A4224" s="139" t="s">
        <v>793</v>
      </c>
      <c r="B4224" s="139" t="s">
        <v>468</v>
      </c>
      <c r="C4224" s="139" t="s">
        <v>781</v>
      </c>
      <c r="D4224" s="139" t="s">
        <v>633</v>
      </c>
      <c r="E4224" s="139" t="s">
        <v>754</v>
      </c>
      <c r="F4224" s="49">
        <v>0.59</v>
      </c>
      <c r="G4224" s="49">
        <v>0.60399999999999998</v>
      </c>
      <c r="H4224" s="49">
        <v>0.61899999999999999</v>
      </c>
      <c r="I4224" s="49">
        <v>0.63400000000000001</v>
      </c>
      <c r="J4224" s="49">
        <v>0.64700000000000002</v>
      </c>
      <c r="K4224" s="49">
        <v>0.65900000000000003</v>
      </c>
      <c r="L4224" s="49">
        <v>0.67200000000000004</v>
      </c>
      <c r="M4224" s="49">
        <v>0.68400000000000005</v>
      </c>
      <c r="N4224" s="49">
        <v>0.69699999999999995</v>
      </c>
      <c r="O4224" s="49">
        <v>0.70899999999999996</v>
      </c>
      <c r="P4224" s="49">
        <v>0.72199999999999998</v>
      </c>
      <c r="Q4224" s="49">
        <v>0.73899999999999999</v>
      </c>
      <c r="R4224" s="49">
        <v>0.752</v>
      </c>
      <c r="S4224" s="49">
        <v>0.76600000000000001</v>
      </c>
      <c r="T4224" s="49">
        <v>0.77900000000000003</v>
      </c>
      <c r="U4224" s="49">
        <v>0.79300000000000004</v>
      </c>
      <c r="V4224" s="49">
        <v>0.80600000000000005</v>
      </c>
    </row>
    <row r="4225" spans="1:22" ht="15.75" customHeight="1">
      <c r="A4225" s="139" t="s">
        <v>793</v>
      </c>
      <c r="B4225" s="139" t="s">
        <v>474</v>
      </c>
      <c r="C4225" s="139" t="s">
        <v>781</v>
      </c>
      <c r="D4225" s="139" t="s">
        <v>633</v>
      </c>
      <c r="E4225" s="139" t="s">
        <v>754</v>
      </c>
      <c r="F4225" s="49">
        <v>1990</v>
      </c>
      <c r="G4225" s="49">
        <v>2010</v>
      </c>
      <c r="H4225" s="49">
        <v>2010</v>
      </c>
      <c r="I4225" s="49">
        <v>2030</v>
      </c>
      <c r="J4225" s="49">
        <v>1150</v>
      </c>
      <c r="K4225" s="49">
        <v>544</v>
      </c>
      <c r="L4225" s="49">
        <v>644</v>
      </c>
      <c r="M4225" s="49">
        <v>655</v>
      </c>
      <c r="N4225" s="49">
        <v>750</v>
      </c>
      <c r="O4225" s="49">
        <v>956</v>
      </c>
      <c r="P4225" s="49">
        <v>956</v>
      </c>
      <c r="Q4225" s="49">
        <v>965</v>
      </c>
      <c r="R4225" s="49">
        <v>1100</v>
      </c>
      <c r="S4225" s="49">
        <v>1040</v>
      </c>
      <c r="T4225" s="49">
        <v>1010</v>
      </c>
      <c r="U4225" s="49">
        <v>1130</v>
      </c>
      <c r="V4225" s="49">
        <v>764</v>
      </c>
    </row>
    <row r="4226" spans="1:22" ht="15.75" customHeight="1">
      <c r="A4226" s="139" t="s">
        <v>793</v>
      </c>
      <c r="B4226" s="139" t="s">
        <v>486</v>
      </c>
      <c r="C4226" s="139" t="s">
        <v>781</v>
      </c>
      <c r="D4226" s="139" t="s">
        <v>633</v>
      </c>
      <c r="E4226" s="139" t="s">
        <v>754</v>
      </c>
      <c r="F4226" s="49">
        <v>1380</v>
      </c>
      <c r="G4226" s="49">
        <v>1400</v>
      </c>
      <c r="H4226" s="49">
        <v>1410</v>
      </c>
      <c r="I4226" s="49">
        <v>1420</v>
      </c>
      <c r="J4226" s="49">
        <v>1430</v>
      </c>
      <c r="K4226" s="49">
        <v>1580</v>
      </c>
      <c r="L4226" s="49">
        <v>2550</v>
      </c>
      <c r="M4226" s="49">
        <v>2850</v>
      </c>
      <c r="N4226" s="49">
        <v>3380</v>
      </c>
      <c r="O4226" s="49">
        <v>3380</v>
      </c>
      <c r="P4226" s="49">
        <v>4210</v>
      </c>
      <c r="Q4226" s="49">
        <v>4400</v>
      </c>
      <c r="R4226" s="49">
        <v>4400</v>
      </c>
      <c r="S4226" s="49">
        <v>4480</v>
      </c>
      <c r="T4226" s="49">
        <v>4740</v>
      </c>
      <c r="U4226" s="49">
        <v>4990</v>
      </c>
      <c r="V4226" s="49">
        <v>5250</v>
      </c>
    </row>
    <row r="4227" spans="1:22" ht="15.75" customHeight="1">
      <c r="A4227" s="139" t="s">
        <v>793</v>
      </c>
      <c r="B4227" s="139" t="s">
        <v>488</v>
      </c>
      <c r="C4227" s="139" t="s">
        <v>781</v>
      </c>
      <c r="D4227" s="139" t="s">
        <v>633</v>
      </c>
      <c r="E4227" s="139" t="s">
        <v>754</v>
      </c>
      <c r="F4227" s="49">
        <v>3610</v>
      </c>
      <c r="G4227" s="49">
        <v>4390</v>
      </c>
      <c r="H4227" s="49">
        <v>4310</v>
      </c>
      <c r="I4227" s="49">
        <v>4660</v>
      </c>
      <c r="J4227" s="49">
        <v>4060</v>
      </c>
      <c r="K4227" s="49">
        <v>3940</v>
      </c>
      <c r="L4227" s="49">
        <v>4130</v>
      </c>
      <c r="M4227" s="49">
        <v>4280</v>
      </c>
      <c r="N4227" s="49">
        <v>4380</v>
      </c>
      <c r="O4227" s="49">
        <v>4500</v>
      </c>
      <c r="P4227" s="49">
        <v>4620</v>
      </c>
      <c r="Q4227" s="49">
        <v>4740</v>
      </c>
      <c r="R4227" s="49">
        <v>4850</v>
      </c>
      <c r="S4227" s="49">
        <v>4810</v>
      </c>
      <c r="T4227" s="49">
        <v>4880</v>
      </c>
      <c r="U4227" s="49">
        <v>4950</v>
      </c>
      <c r="V4227" s="49">
        <v>5010</v>
      </c>
    </row>
    <row r="4228" spans="1:22" ht="15.75" customHeight="1">
      <c r="A4228" s="139" t="s">
        <v>793</v>
      </c>
      <c r="B4228" s="139" t="s">
        <v>492</v>
      </c>
      <c r="C4228" s="139" t="s">
        <v>781</v>
      </c>
      <c r="D4228" s="139" t="s">
        <v>633</v>
      </c>
      <c r="E4228" s="139" t="s">
        <v>754</v>
      </c>
      <c r="F4228" s="49">
        <v>0.13300000000000001</v>
      </c>
      <c r="G4228" s="49">
        <v>0.13600000000000001</v>
      </c>
      <c r="H4228" s="49">
        <v>0.13800000000000001</v>
      </c>
      <c r="I4228" s="49">
        <v>0.14099999999999999</v>
      </c>
      <c r="J4228" s="49">
        <v>0.14299999999999999</v>
      </c>
      <c r="K4228" s="49">
        <v>0.14599999999999999</v>
      </c>
      <c r="L4228" s="49">
        <v>0.14799999999999999</v>
      </c>
      <c r="M4228" s="49">
        <v>0.151</v>
      </c>
      <c r="N4228" s="49">
        <v>0.153</v>
      </c>
      <c r="O4228" s="49">
        <v>0.156</v>
      </c>
      <c r="P4228" s="49">
        <v>0.158</v>
      </c>
      <c r="Q4228" s="49">
        <v>0.16</v>
      </c>
      <c r="R4228" s="49">
        <v>0.16200000000000001</v>
      </c>
      <c r="S4228" s="49">
        <v>0.16400000000000001</v>
      </c>
      <c r="T4228" s="49">
        <v>0.16600000000000001</v>
      </c>
      <c r="U4228" s="49">
        <v>0.16800000000000001</v>
      </c>
      <c r="V4228" s="49">
        <v>0.17</v>
      </c>
    </row>
    <row r="4229" spans="1:22" ht="15.75" customHeight="1">
      <c r="A4229" s="139" t="s">
        <v>793</v>
      </c>
      <c r="B4229" s="139" t="s">
        <v>498</v>
      </c>
      <c r="C4229" s="139" t="s">
        <v>781</v>
      </c>
      <c r="D4229" s="139" t="s">
        <v>633</v>
      </c>
      <c r="E4229" s="139" t="s">
        <v>754</v>
      </c>
      <c r="F4229" s="49">
        <v>14.5</v>
      </c>
      <c r="G4229" s="49">
        <v>27</v>
      </c>
      <c r="H4229" s="49">
        <v>27</v>
      </c>
      <c r="I4229" s="49">
        <v>27.3</v>
      </c>
      <c r="J4229" s="49">
        <v>27.5</v>
      </c>
      <c r="K4229" s="49">
        <v>26.7</v>
      </c>
      <c r="L4229" s="49">
        <v>26.2</v>
      </c>
      <c r="M4229" s="49">
        <v>25.9</v>
      </c>
      <c r="N4229" s="49">
        <v>25.9</v>
      </c>
      <c r="O4229" s="49">
        <v>25.9</v>
      </c>
      <c r="P4229" s="49">
        <v>25.9</v>
      </c>
      <c r="Q4229" s="49">
        <v>25.9</v>
      </c>
      <c r="R4229" s="49">
        <v>25.9</v>
      </c>
      <c r="S4229" s="49">
        <v>24.7</v>
      </c>
      <c r="T4229" s="49">
        <v>24.5</v>
      </c>
      <c r="U4229" s="49">
        <v>24.2</v>
      </c>
      <c r="V4229" s="49">
        <v>24</v>
      </c>
    </row>
    <row r="4230" spans="1:22" ht="15.75" customHeight="1">
      <c r="A4230" s="139" t="s">
        <v>793</v>
      </c>
      <c r="B4230" s="139" t="s">
        <v>500</v>
      </c>
      <c r="C4230" s="139" t="s">
        <v>781</v>
      </c>
      <c r="D4230" s="139" t="s">
        <v>633</v>
      </c>
      <c r="E4230" s="139" t="s">
        <v>754</v>
      </c>
      <c r="F4230" s="49">
        <v>71</v>
      </c>
      <c r="G4230" s="49">
        <v>71</v>
      </c>
      <c r="H4230" s="49">
        <v>113</v>
      </c>
      <c r="I4230" s="49">
        <v>134</v>
      </c>
      <c r="J4230" s="49">
        <v>185</v>
      </c>
      <c r="K4230" s="49">
        <v>219</v>
      </c>
      <c r="L4230" s="49">
        <v>198</v>
      </c>
      <c r="M4230" s="49">
        <v>221</v>
      </c>
      <c r="N4230" s="49">
        <v>247</v>
      </c>
      <c r="O4230" s="49">
        <v>218</v>
      </c>
      <c r="P4230" s="49">
        <v>215</v>
      </c>
      <c r="Q4230" s="49">
        <v>166</v>
      </c>
      <c r="R4230" s="49">
        <v>165</v>
      </c>
      <c r="S4230" s="49">
        <v>247</v>
      </c>
      <c r="T4230" s="49">
        <v>258</v>
      </c>
      <c r="U4230" s="49">
        <v>269</v>
      </c>
      <c r="V4230" s="49">
        <v>280</v>
      </c>
    </row>
    <row r="4231" spans="1:22" ht="15.75" customHeight="1">
      <c r="A4231" s="139" t="s">
        <v>793</v>
      </c>
      <c r="B4231" s="139" t="s">
        <v>494</v>
      </c>
      <c r="C4231" s="139" t="s">
        <v>781</v>
      </c>
      <c r="D4231" s="139" t="s">
        <v>633</v>
      </c>
      <c r="E4231" s="139" t="s">
        <v>754</v>
      </c>
      <c r="F4231" s="49">
        <v>6.37</v>
      </c>
      <c r="G4231" s="49">
        <v>6.51</v>
      </c>
      <c r="H4231" s="49">
        <v>6.66</v>
      </c>
      <c r="I4231" s="49">
        <v>6.8</v>
      </c>
      <c r="J4231" s="49">
        <v>6.94</v>
      </c>
      <c r="K4231" s="49">
        <v>7.08</v>
      </c>
      <c r="L4231" s="49">
        <v>7.22</v>
      </c>
      <c r="M4231" s="49">
        <v>7.36</v>
      </c>
      <c r="N4231" s="49">
        <v>7.49</v>
      </c>
      <c r="O4231" s="49">
        <v>7.63</v>
      </c>
      <c r="P4231" s="49">
        <v>7.77</v>
      </c>
      <c r="Q4231" s="49">
        <v>7.92</v>
      </c>
      <c r="R4231" s="49">
        <v>8.07</v>
      </c>
      <c r="S4231" s="49">
        <v>8.2100000000000009</v>
      </c>
      <c r="T4231" s="49">
        <v>8.35</v>
      </c>
      <c r="U4231" s="49">
        <v>8.49</v>
      </c>
      <c r="V4231" s="49">
        <v>8.6300000000000008</v>
      </c>
    </row>
    <row r="4232" spans="1:22" ht="15.75" customHeight="1">
      <c r="A4232" s="139" t="s">
        <v>793</v>
      </c>
      <c r="B4232" s="139" t="s">
        <v>502</v>
      </c>
      <c r="C4232" s="139" t="s">
        <v>781</v>
      </c>
      <c r="D4232" s="139" t="s">
        <v>633</v>
      </c>
      <c r="E4232" s="139" t="s">
        <v>754</v>
      </c>
      <c r="F4232" s="49">
        <v>4870</v>
      </c>
      <c r="G4232" s="49">
        <v>4520</v>
      </c>
      <c r="H4232" s="49">
        <v>3830</v>
      </c>
      <c r="I4232" s="49">
        <v>5030</v>
      </c>
      <c r="J4232" s="49">
        <v>5270</v>
      </c>
      <c r="K4232" s="49">
        <v>5360</v>
      </c>
      <c r="L4232" s="49">
        <v>5790</v>
      </c>
      <c r="M4232" s="49">
        <v>5850</v>
      </c>
      <c r="N4232" s="49">
        <v>5760</v>
      </c>
      <c r="O4232" s="49">
        <v>4870</v>
      </c>
      <c r="P4232" s="49">
        <v>4940</v>
      </c>
      <c r="Q4232" s="49">
        <v>5510</v>
      </c>
      <c r="R4232" s="49">
        <v>5410</v>
      </c>
      <c r="S4232" s="49">
        <v>5480</v>
      </c>
      <c r="T4232" s="49">
        <v>5570</v>
      </c>
      <c r="U4232" s="49">
        <v>5920</v>
      </c>
      <c r="V4232" s="49">
        <v>5650</v>
      </c>
    </row>
    <row r="4233" spans="1:22" ht="15.75" customHeight="1">
      <c r="A4233" s="139" t="s">
        <v>793</v>
      </c>
      <c r="B4233" s="139" t="s">
        <v>482</v>
      </c>
      <c r="C4233" s="139" t="s">
        <v>781</v>
      </c>
      <c r="D4233" s="139" t="s">
        <v>633</v>
      </c>
      <c r="E4233" s="139" t="s">
        <v>754</v>
      </c>
      <c r="F4233" s="49">
        <v>368</v>
      </c>
      <c r="G4233" s="49">
        <v>368</v>
      </c>
      <c r="H4233" s="49">
        <v>368</v>
      </c>
      <c r="I4233" s="49">
        <v>368</v>
      </c>
      <c r="J4233" s="49">
        <v>368</v>
      </c>
      <c r="K4233" s="49">
        <v>368</v>
      </c>
      <c r="L4233" s="49">
        <v>368</v>
      </c>
      <c r="M4233" s="49">
        <v>368</v>
      </c>
      <c r="N4233" s="49">
        <v>368</v>
      </c>
      <c r="O4233" s="49">
        <v>372</v>
      </c>
      <c r="P4233" s="49">
        <v>377</v>
      </c>
      <c r="Q4233" s="49">
        <v>381</v>
      </c>
      <c r="R4233" s="49">
        <v>386</v>
      </c>
      <c r="S4233" s="49">
        <v>417</v>
      </c>
      <c r="T4233" s="49">
        <v>425</v>
      </c>
      <c r="U4233" s="49">
        <v>434</v>
      </c>
      <c r="V4233" s="49">
        <v>442</v>
      </c>
    </row>
    <row r="4234" spans="1:22" ht="15.75" customHeight="1">
      <c r="A4234" s="139" t="s">
        <v>793</v>
      </c>
      <c r="B4234" s="139" t="s">
        <v>504</v>
      </c>
      <c r="C4234" s="139" t="s">
        <v>781</v>
      </c>
      <c r="D4234" s="139" t="s">
        <v>633</v>
      </c>
      <c r="E4234" s="139" t="s">
        <v>754</v>
      </c>
      <c r="F4234" s="49">
        <v>1380</v>
      </c>
      <c r="G4234" s="49">
        <v>1280</v>
      </c>
      <c r="H4234" s="49">
        <v>1240</v>
      </c>
      <c r="I4234" s="49">
        <v>1320</v>
      </c>
      <c r="J4234" s="49">
        <v>1330</v>
      </c>
      <c r="K4234" s="49">
        <v>1320</v>
      </c>
      <c r="L4234" s="49">
        <v>1330</v>
      </c>
      <c r="M4234" s="49">
        <v>1330</v>
      </c>
      <c r="N4234" s="49">
        <v>1320</v>
      </c>
      <c r="O4234" s="49">
        <v>1280</v>
      </c>
      <c r="P4234" s="49">
        <v>1280</v>
      </c>
      <c r="Q4234" s="49">
        <v>1280</v>
      </c>
      <c r="R4234" s="49">
        <v>1310</v>
      </c>
      <c r="S4234" s="49">
        <v>1740</v>
      </c>
      <c r="T4234" s="49">
        <v>1910</v>
      </c>
      <c r="U4234" s="49">
        <v>2020</v>
      </c>
      <c r="V4234" s="49">
        <v>2040</v>
      </c>
    </row>
    <row r="4235" spans="1:22" ht="15.75" customHeight="1">
      <c r="A4235" s="139" t="s">
        <v>793</v>
      </c>
      <c r="B4235" s="139" t="s">
        <v>496</v>
      </c>
      <c r="C4235" s="139" t="s">
        <v>781</v>
      </c>
      <c r="D4235" s="139" t="s">
        <v>633</v>
      </c>
      <c r="E4235" s="139" t="s">
        <v>754</v>
      </c>
      <c r="F4235" s="49">
        <v>0.44</v>
      </c>
      <c r="G4235" s="49">
        <v>1.54</v>
      </c>
      <c r="H4235" s="49">
        <v>3.94</v>
      </c>
      <c r="I4235" s="49">
        <v>20.9</v>
      </c>
      <c r="J4235" s="49">
        <v>2.69</v>
      </c>
      <c r="K4235" s="49">
        <v>1.36</v>
      </c>
      <c r="L4235" s="49">
        <v>0.372</v>
      </c>
      <c r="M4235" s="49">
        <v>2.42</v>
      </c>
      <c r="N4235" s="49">
        <v>2.4700000000000002</v>
      </c>
      <c r="O4235" s="49">
        <v>2.2200000000000002</v>
      </c>
      <c r="P4235" s="49">
        <v>0.28100000000000003</v>
      </c>
      <c r="Q4235" s="49">
        <v>0.22</v>
      </c>
      <c r="R4235" s="49">
        <v>0.22</v>
      </c>
      <c r="S4235" s="49">
        <v>1.43</v>
      </c>
      <c r="T4235" s="49">
        <v>1.28</v>
      </c>
      <c r="U4235" s="49">
        <v>1.1299999999999999</v>
      </c>
      <c r="V4235" s="49">
        <v>0.97499999999999998</v>
      </c>
    </row>
    <row r="4236" spans="1:22" ht="15.75" customHeight="1">
      <c r="A4236" s="139" t="s">
        <v>793</v>
      </c>
      <c r="B4236" s="139" t="s">
        <v>506</v>
      </c>
      <c r="C4236" s="139" t="s">
        <v>781</v>
      </c>
      <c r="D4236" s="139" t="s">
        <v>633</v>
      </c>
      <c r="E4236" s="139" t="s">
        <v>754</v>
      </c>
      <c r="F4236" s="49">
        <v>3700</v>
      </c>
      <c r="G4236" s="49">
        <v>4130</v>
      </c>
      <c r="H4236" s="49">
        <v>4120</v>
      </c>
      <c r="I4236" s="49">
        <v>4160</v>
      </c>
      <c r="J4236" s="49">
        <v>4620</v>
      </c>
      <c r="K4236" s="49">
        <v>5180</v>
      </c>
      <c r="L4236" s="49">
        <v>5290</v>
      </c>
      <c r="M4236" s="49">
        <v>5360</v>
      </c>
      <c r="N4236" s="49">
        <v>5340</v>
      </c>
      <c r="O4236" s="49">
        <v>6310</v>
      </c>
      <c r="P4236" s="49">
        <v>7340</v>
      </c>
      <c r="Q4236" s="49">
        <v>8320</v>
      </c>
      <c r="R4236" s="49">
        <v>11100</v>
      </c>
      <c r="S4236" s="49">
        <v>8770</v>
      </c>
      <c r="T4236" s="49">
        <v>9180</v>
      </c>
      <c r="U4236" s="49">
        <v>9590</v>
      </c>
      <c r="V4236" s="49">
        <v>10000</v>
      </c>
    </row>
    <row r="4237" spans="1:22" ht="15.75" customHeight="1">
      <c r="A4237" s="139" t="s">
        <v>793</v>
      </c>
      <c r="B4237" s="139" t="s">
        <v>508</v>
      </c>
      <c r="C4237" s="139" t="s">
        <v>781</v>
      </c>
      <c r="D4237" s="139" t="s">
        <v>633</v>
      </c>
      <c r="E4237" s="139" t="s">
        <v>754</v>
      </c>
      <c r="F4237" s="49">
        <v>3130</v>
      </c>
      <c r="G4237" s="49">
        <v>2920</v>
      </c>
      <c r="H4237" s="49">
        <v>2980</v>
      </c>
      <c r="I4237" s="49">
        <v>3640</v>
      </c>
      <c r="J4237" s="49">
        <v>3770</v>
      </c>
      <c r="K4237" s="49">
        <v>3650</v>
      </c>
      <c r="L4237" s="49">
        <v>4030</v>
      </c>
      <c r="M4237" s="49">
        <v>4100</v>
      </c>
      <c r="N4237" s="49">
        <v>4230</v>
      </c>
      <c r="O4237" s="49">
        <v>1430</v>
      </c>
      <c r="P4237" s="49">
        <v>1620</v>
      </c>
      <c r="Q4237" s="49">
        <v>1920</v>
      </c>
      <c r="R4237" s="49">
        <v>1900</v>
      </c>
      <c r="S4237" s="49">
        <v>1330</v>
      </c>
      <c r="T4237" s="49">
        <v>1430</v>
      </c>
      <c r="U4237" s="49">
        <v>729</v>
      </c>
      <c r="V4237" s="49">
        <v>725</v>
      </c>
    </row>
    <row r="4238" spans="1:22" ht="15.75" customHeight="1">
      <c r="A4238" s="139" t="s">
        <v>793</v>
      </c>
      <c r="B4238" s="139" t="s">
        <v>510</v>
      </c>
      <c r="C4238" s="139" t="s">
        <v>781</v>
      </c>
      <c r="D4238" s="139" t="s">
        <v>633</v>
      </c>
      <c r="E4238" s="139" t="s">
        <v>754</v>
      </c>
      <c r="F4238" s="49">
        <v>30000</v>
      </c>
      <c r="G4238" s="49">
        <v>30600</v>
      </c>
      <c r="H4238" s="49">
        <v>30400</v>
      </c>
      <c r="I4238" s="49">
        <v>32200</v>
      </c>
      <c r="J4238" s="49">
        <v>34400</v>
      </c>
      <c r="K4238" s="49">
        <v>34800</v>
      </c>
      <c r="L4238" s="49">
        <v>36200</v>
      </c>
      <c r="M4238" s="49">
        <v>36400</v>
      </c>
      <c r="N4238" s="49">
        <v>36500</v>
      </c>
      <c r="O4238" s="49">
        <v>35800</v>
      </c>
      <c r="P4238" s="49">
        <v>37800</v>
      </c>
      <c r="Q4238" s="49">
        <v>39400</v>
      </c>
      <c r="R4238" s="49">
        <v>38800</v>
      </c>
      <c r="S4238" s="49">
        <v>40500</v>
      </c>
      <c r="T4238" s="49">
        <v>40500</v>
      </c>
      <c r="U4238" s="49">
        <v>42200</v>
      </c>
      <c r="V4238" s="49">
        <v>44400</v>
      </c>
    </row>
    <row r="4239" spans="1:22" ht="15.75" customHeight="1">
      <c r="A4239" s="139" t="s">
        <v>793</v>
      </c>
      <c r="B4239" s="139" t="s">
        <v>512</v>
      </c>
      <c r="C4239" s="139" t="s">
        <v>781</v>
      </c>
      <c r="D4239" s="139" t="s">
        <v>633</v>
      </c>
      <c r="E4239" s="139" t="s">
        <v>754</v>
      </c>
      <c r="F4239" s="49">
        <v>1.1200000000000001</v>
      </c>
      <c r="G4239" s="49">
        <v>1.17</v>
      </c>
      <c r="H4239" s="49">
        <v>1.2</v>
      </c>
      <c r="I4239" s="49">
        <v>1.22</v>
      </c>
      <c r="J4239" s="49">
        <v>1.24</v>
      </c>
      <c r="K4239" s="49">
        <v>1.26</v>
      </c>
      <c r="L4239" s="49">
        <v>1.28</v>
      </c>
      <c r="M4239" s="49">
        <v>1.3</v>
      </c>
      <c r="N4239" s="49">
        <v>1.32</v>
      </c>
      <c r="O4239" s="49">
        <v>1.34</v>
      </c>
      <c r="P4239" s="49">
        <v>1.36</v>
      </c>
      <c r="Q4239" s="49">
        <v>1.47</v>
      </c>
      <c r="R4239" s="49">
        <v>1.5</v>
      </c>
      <c r="S4239" s="49">
        <v>1.54</v>
      </c>
      <c r="T4239" s="49">
        <v>1.58</v>
      </c>
      <c r="U4239" s="49">
        <v>1.61</v>
      </c>
      <c r="V4239" s="49">
        <v>1.65</v>
      </c>
    </row>
    <row r="4240" spans="1:22" ht="15.75" customHeight="1">
      <c r="A4240" s="139" t="s">
        <v>793</v>
      </c>
      <c r="B4240" s="139" t="s">
        <v>526</v>
      </c>
      <c r="C4240" s="139" t="s">
        <v>781</v>
      </c>
      <c r="D4240" s="139" t="s">
        <v>633</v>
      </c>
      <c r="E4240" s="139" t="s">
        <v>754</v>
      </c>
      <c r="F4240" s="49">
        <v>13000</v>
      </c>
      <c r="G4240" s="49">
        <v>18800</v>
      </c>
      <c r="H4240" s="49">
        <v>18800</v>
      </c>
      <c r="I4240" s="49">
        <v>18800</v>
      </c>
      <c r="J4240" s="49">
        <v>19900</v>
      </c>
      <c r="K4240" s="49">
        <v>20600</v>
      </c>
      <c r="L4240" s="49">
        <v>21500</v>
      </c>
      <c r="M4240" s="49">
        <v>23000</v>
      </c>
      <c r="N4240" s="49">
        <v>23900</v>
      </c>
      <c r="O4240" s="49">
        <v>26800</v>
      </c>
      <c r="P4240" s="49">
        <v>30300</v>
      </c>
      <c r="Q4240" s="49">
        <v>34500</v>
      </c>
      <c r="R4240" s="49">
        <v>38900</v>
      </c>
      <c r="S4240" s="49">
        <v>36000</v>
      </c>
      <c r="T4240" s="49">
        <v>37700</v>
      </c>
      <c r="U4240" s="49">
        <v>39500</v>
      </c>
      <c r="V4240" s="49">
        <v>41200</v>
      </c>
    </row>
    <row r="4241" spans="1:22" ht="15.75" customHeight="1">
      <c r="A4241" s="139" t="s">
        <v>793</v>
      </c>
      <c r="B4241" s="139" t="s">
        <v>556</v>
      </c>
      <c r="C4241" s="139" t="s">
        <v>781</v>
      </c>
      <c r="D4241" s="139" t="s">
        <v>633</v>
      </c>
      <c r="E4241" s="139" t="s">
        <v>754</v>
      </c>
      <c r="F4241" s="49">
        <v>2.0499999999999998</v>
      </c>
      <c r="G4241" s="49">
        <v>2.08</v>
      </c>
      <c r="H4241" s="49">
        <v>2.12</v>
      </c>
      <c r="I4241" s="49">
        <v>2.15</v>
      </c>
      <c r="J4241" s="49">
        <v>2.19</v>
      </c>
      <c r="K4241" s="49">
        <v>2.2200000000000002</v>
      </c>
      <c r="L4241" s="49">
        <v>2.2599999999999998</v>
      </c>
      <c r="M4241" s="49">
        <v>2.29</v>
      </c>
      <c r="N4241" s="49">
        <v>2.3199999999999998</v>
      </c>
      <c r="O4241" s="49">
        <v>2.35</v>
      </c>
      <c r="P4241" s="49">
        <v>2.38</v>
      </c>
      <c r="Q4241" s="49">
        <v>2.42</v>
      </c>
      <c r="R4241" s="49">
        <v>2.46</v>
      </c>
      <c r="S4241" s="49">
        <v>2.4900000000000002</v>
      </c>
      <c r="T4241" s="49">
        <v>2.5299999999999998</v>
      </c>
      <c r="U4241" s="49">
        <v>2.56</v>
      </c>
      <c r="V4241" s="49">
        <v>2.59</v>
      </c>
    </row>
    <row r="4242" spans="1:22" ht="15.75" customHeight="1">
      <c r="A4242" s="139" t="s">
        <v>793</v>
      </c>
      <c r="B4242" s="139" t="s">
        <v>528</v>
      </c>
      <c r="C4242" s="139" t="s">
        <v>781</v>
      </c>
      <c r="D4242" s="139" t="s">
        <v>633</v>
      </c>
      <c r="E4242" s="139" t="s">
        <v>754</v>
      </c>
      <c r="F4242" s="49">
        <v>1.36</v>
      </c>
      <c r="G4242" s="49">
        <v>2.95</v>
      </c>
      <c r="H4242" s="49">
        <v>4.2</v>
      </c>
      <c r="I4242" s="49">
        <v>4.0599999999999996</v>
      </c>
      <c r="J4242" s="49">
        <v>3.48</v>
      </c>
      <c r="K4242" s="49">
        <v>2.23</v>
      </c>
      <c r="L4242" s="49">
        <v>9.2100000000000001E-2</v>
      </c>
      <c r="M4242" s="49">
        <v>9.4200000000000006E-2</v>
      </c>
      <c r="N4242" s="49">
        <v>9.6299999999999997E-2</v>
      </c>
      <c r="O4242" s="49">
        <v>9.8400000000000001E-2</v>
      </c>
      <c r="P4242" s="49">
        <v>0.1</v>
      </c>
      <c r="Q4242" s="49">
        <v>0.72699999999999998</v>
      </c>
      <c r="R4242" s="49">
        <v>0.624</v>
      </c>
      <c r="S4242" s="49">
        <v>0.52200000000000002</v>
      </c>
      <c r="T4242" s="49">
        <v>0.41899999999999998</v>
      </c>
      <c r="U4242" s="49">
        <v>0.317</v>
      </c>
      <c r="V4242" s="49">
        <v>0.214</v>
      </c>
    </row>
    <row r="4243" spans="1:22" ht="15.75" customHeight="1">
      <c r="A4243" s="139" t="s">
        <v>793</v>
      </c>
      <c r="B4243" s="139" t="s">
        <v>536</v>
      </c>
      <c r="C4243" s="139" t="s">
        <v>781</v>
      </c>
      <c r="D4243" s="139" t="s">
        <v>633</v>
      </c>
      <c r="E4243" s="139" t="s">
        <v>754</v>
      </c>
      <c r="F4243" s="49">
        <v>2030</v>
      </c>
      <c r="G4243" s="49">
        <v>2280</v>
      </c>
      <c r="H4243" s="49">
        <v>2840</v>
      </c>
      <c r="I4243" s="49">
        <v>3410</v>
      </c>
      <c r="J4243" s="49">
        <v>3960</v>
      </c>
      <c r="K4243" s="49">
        <v>4530</v>
      </c>
      <c r="L4243" s="49">
        <v>5090</v>
      </c>
      <c r="M4243" s="49">
        <v>5310</v>
      </c>
      <c r="N4243" s="49">
        <v>5660</v>
      </c>
      <c r="O4243" s="49">
        <v>5890</v>
      </c>
      <c r="P4243" s="49">
        <v>6110</v>
      </c>
      <c r="Q4243" s="49">
        <v>6360</v>
      </c>
      <c r="R4243" s="49">
        <v>6590</v>
      </c>
      <c r="S4243" s="49">
        <v>7340</v>
      </c>
      <c r="T4243" s="49">
        <v>7730</v>
      </c>
      <c r="U4243" s="49">
        <v>8110</v>
      </c>
      <c r="V4243" s="49">
        <v>8500</v>
      </c>
    </row>
    <row r="4244" spans="1:22" ht="15.75" customHeight="1">
      <c r="A4244" s="139" t="s">
        <v>793</v>
      </c>
      <c r="B4244" s="139" t="s">
        <v>542</v>
      </c>
      <c r="C4244" s="139" t="s">
        <v>781</v>
      </c>
      <c r="D4244" s="139" t="s">
        <v>633</v>
      </c>
      <c r="E4244" s="139" t="s">
        <v>754</v>
      </c>
      <c r="F4244" s="49">
        <v>0.69499999999999995</v>
      </c>
      <c r="G4244" s="49">
        <v>0.71399999999999997</v>
      </c>
      <c r="H4244" s="49">
        <v>0.73399999999999999</v>
      </c>
      <c r="I4244" s="49">
        <v>0.753</v>
      </c>
      <c r="J4244" s="49">
        <v>0.77300000000000002</v>
      </c>
      <c r="K4244" s="49">
        <v>0.79300000000000004</v>
      </c>
      <c r="L4244" s="49">
        <v>0.81299999999999994</v>
      </c>
      <c r="M4244" s="49">
        <v>0.83199999999999996</v>
      </c>
      <c r="N4244" s="49">
        <v>0.85199999999999998</v>
      </c>
      <c r="O4244" s="49">
        <v>0.872</v>
      </c>
      <c r="P4244" s="49">
        <v>0.89200000000000002</v>
      </c>
      <c r="Q4244" s="49">
        <v>0.91</v>
      </c>
      <c r="R4244" s="49">
        <v>0.92900000000000005</v>
      </c>
      <c r="S4244" s="49">
        <v>0.94899999999999995</v>
      </c>
      <c r="T4244" s="49">
        <v>0.96799999999999997</v>
      </c>
      <c r="U4244" s="49">
        <v>0.98799999999999999</v>
      </c>
      <c r="V4244" s="49">
        <v>1.01</v>
      </c>
    </row>
    <row r="4245" spans="1:22" ht="15.75" customHeight="1">
      <c r="A4245" s="139" t="s">
        <v>793</v>
      </c>
      <c r="B4245" s="139" t="s">
        <v>534</v>
      </c>
      <c r="C4245" s="139" t="s">
        <v>781</v>
      </c>
      <c r="D4245" s="139" t="s">
        <v>633</v>
      </c>
      <c r="E4245" s="139" t="s">
        <v>754</v>
      </c>
      <c r="F4245" s="49">
        <v>0.33300000000000002</v>
      </c>
      <c r="G4245" s="49">
        <v>0.34599999999999997</v>
      </c>
      <c r="H4245" s="49">
        <v>0.36199999999999999</v>
      </c>
      <c r="I4245" s="49">
        <v>0.378</v>
      </c>
      <c r="J4245" s="49">
        <v>0.39400000000000002</v>
      </c>
      <c r="K4245" s="49">
        <v>0.40799999999999997</v>
      </c>
      <c r="L4245" s="49">
        <v>0.42299999999999999</v>
      </c>
      <c r="M4245" s="49">
        <v>0.438</v>
      </c>
      <c r="N4245" s="49">
        <v>0.45300000000000001</v>
      </c>
      <c r="O4245" s="49">
        <v>0.46700000000000003</v>
      </c>
      <c r="P4245" s="49">
        <v>0.48199999999999998</v>
      </c>
      <c r="Q4245" s="49">
        <v>0.48899999999999999</v>
      </c>
      <c r="R4245" s="49">
        <v>0.503</v>
      </c>
      <c r="S4245" s="49">
        <v>0.51600000000000001</v>
      </c>
      <c r="T4245" s="49">
        <v>0.52900000000000003</v>
      </c>
      <c r="U4245" s="49">
        <v>0.54200000000000004</v>
      </c>
      <c r="V4245" s="49">
        <v>0.55600000000000005</v>
      </c>
    </row>
    <row r="4246" spans="1:22" ht="15.75" customHeight="1">
      <c r="A4246" s="139" t="s">
        <v>793</v>
      </c>
      <c r="B4246" s="139" t="s">
        <v>334</v>
      </c>
      <c r="C4246" s="139" t="s">
        <v>781</v>
      </c>
      <c r="D4246" s="139" t="s">
        <v>633</v>
      </c>
      <c r="E4246" s="139" t="s">
        <v>754</v>
      </c>
      <c r="F4246" s="49">
        <v>0.55400000000000005</v>
      </c>
      <c r="G4246" s="49">
        <v>0.56499999999999995</v>
      </c>
      <c r="H4246" s="49">
        <v>0.57599999999999996</v>
      </c>
      <c r="I4246" s="49">
        <v>0.58599999999999997</v>
      </c>
      <c r="J4246" s="49">
        <v>0.59699999999999998</v>
      </c>
      <c r="K4246" s="49">
        <v>0.60699999999999998</v>
      </c>
      <c r="L4246" s="49">
        <v>0.61799999999999999</v>
      </c>
      <c r="M4246" s="49">
        <v>0.628</v>
      </c>
      <c r="N4246" s="49">
        <v>0.63900000000000001</v>
      </c>
      <c r="O4246" s="49">
        <v>0.64900000000000002</v>
      </c>
      <c r="P4246" s="49">
        <v>0.66</v>
      </c>
      <c r="Q4246" s="49">
        <v>0.67100000000000004</v>
      </c>
      <c r="R4246" s="49">
        <v>0.68100000000000005</v>
      </c>
      <c r="S4246" s="49">
        <v>0.69199999999999995</v>
      </c>
      <c r="T4246" s="49">
        <v>0.70299999999999996</v>
      </c>
      <c r="U4246" s="49">
        <v>0.71299999999999997</v>
      </c>
      <c r="V4246" s="49">
        <v>0.72399999999999998</v>
      </c>
    </row>
    <row r="4247" spans="1:22" ht="15.75" customHeight="1">
      <c r="A4247" s="139" t="s">
        <v>793</v>
      </c>
      <c r="B4247" s="139" t="s">
        <v>522</v>
      </c>
      <c r="C4247" s="139" t="s">
        <v>781</v>
      </c>
      <c r="D4247" s="139" t="s">
        <v>633</v>
      </c>
      <c r="E4247" s="139" t="s">
        <v>754</v>
      </c>
      <c r="F4247" s="49">
        <v>2.37</v>
      </c>
      <c r="G4247" s="49">
        <v>2.3199999999999998</v>
      </c>
      <c r="H4247" s="49">
        <v>2.33</v>
      </c>
      <c r="I4247" s="49">
        <v>2.27</v>
      </c>
      <c r="J4247" s="49">
        <v>2.4900000000000002</v>
      </c>
      <c r="K4247" s="49">
        <v>2.5099999999999998</v>
      </c>
      <c r="L4247" s="49">
        <v>2.46</v>
      </c>
      <c r="M4247" s="49">
        <v>2.6</v>
      </c>
      <c r="N4247" s="49">
        <v>2.2799999999999998</v>
      </c>
      <c r="O4247" s="49">
        <v>2.13</v>
      </c>
      <c r="P4247" s="49">
        <v>2.37</v>
      </c>
      <c r="Q4247" s="49">
        <v>2.16</v>
      </c>
      <c r="R4247" s="49">
        <v>2.2000000000000002</v>
      </c>
      <c r="S4247" s="49">
        <v>2.2999999999999998</v>
      </c>
      <c r="T4247" s="49">
        <v>2.2999999999999998</v>
      </c>
      <c r="U4247" s="49">
        <v>2.29</v>
      </c>
      <c r="V4247" s="49">
        <v>2.29</v>
      </c>
    </row>
    <row r="4248" spans="1:22" ht="15.75" customHeight="1">
      <c r="A4248" s="139" t="s">
        <v>793</v>
      </c>
      <c r="B4248" s="139" t="s">
        <v>544</v>
      </c>
      <c r="C4248" s="139" t="s">
        <v>781</v>
      </c>
      <c r="D4248" s="139" t="s">
        <v>633</v>
      </c>
      <c r="E4248" s="139" t="s">
        <v>754</v>
      </c>
      <c r="F4248" s="49">
        <v>0.75</v>
      </c>
      <c r="G4248" s="49">
        <v>0.77300000000000002</v>
      </c>
      <c r="H4248" s="49">
        <v>0.79800000000000004</v>
      </c>
      <c r="I4248" s="49">
        <v>0.82499999999999996</v>
      </c>
      <c r="J4248" s="49">
        <v>0.85199999999999998</v>
      </c>
      <c r="K4248" s="49">
        <v>0.88</v>
      </c>
      <c r="L4248" s="49">
        <v>0.90800000000000003</v>
      </c>
      <c r="M4248" s="49">
        <v>0.93600000000000005</v>
      </c>
      <c r="N4248" s="49">
        <v>0.96399999999999997</v>
      </c>
      <c r="O4248" s="49">
        <v>0.99199999999999999</v>
      </c>
      <c r="P4248" s="49">
        <v>1.02</v>
      </c>
      <c r="Q4248" s="49">
        <v>1.03</v>
      </c>
      <c r="R4248" s="49">
        <v>1.06</v>
      </c>
      <c r="S4248" s="49">
        <v>1.08</v>
      </c>
      <c r="T4248" s="49">
        <v>1.1100000000000001</v>
      </c>
      <c r="U4248" s="49">
        <v>1.1399999999999999</v>
      </c>
      <c r="V4248" s="49">
        <v>1.1599999999999999</v>
      </c>
    </row>
    <row r="4249" spans="1:22" ht="15.75" customHeight="1">
      <c r="A4249" s="139" t="s">
        <v>793</v>
      </c>
      <c r="B4249" s="139" t="s">
        <v>530</v>
      </c>
      <c r="C4249" s="139" t="s">
        <v>781</v>
      </c>
      <c r="D4249" s="139" t="s">
        <v>633</v>
      </c>
      <c r="E4249" s="139" t="s">
        <v>754</v>
      </c>
      <c r="F4249" s="49">
        <v>319</v>
      </c>
      <c r="G4249" s="49">
        <v>399</v>
      </c>
      <c r="H4249" s="49">
        <v>484</v>
      </c>
      <c r="I4249" s="49">
        <v>362</v>
      </c>
      <c r="J4249" s="49">
        <v>529</v>
      </c>
      <c r="K4249" s="49">
        <v>535</v>
      </c>
      <c r="L4249" s="49">
        <v>403</v>
      </c>
      <c r="M4249" s="49">
        <v>410</v>
      </c>
      <c r="N4249" s="49">
        <v>410</v>
      </c>
      <c r="O4249" s="49">
        <v>362</v>
      </c>
      <c r="P4249" s="49">
        <v>460</v>
      </c>
      <c r="Q4249" s="49">
        <v>602</v>
      </c>
      <c r="R4249" s="49">
        <v>626</v>
      </c>
      <c r="S4249" s="49">
        <v>498</v>
      </c>
      <c r="T4249" s="49">
        <v>502</v>
      </c>
      <c r="U4249" s="49">
        <v>506</v>
      </c>
      <c r="V4249" s="49">
        <v>511</v>
      </c>
    </row>
    <row r="4250" spans="1:22" ht="15.75" customHeight="1">
      <c r="A4250" s="139" t="s">
        <v>793</v>
      </c>
      <c r="B4250" s="139" t="s">
        <v>550</v>
      </c>
      <c r="C4250" s="139" t="s">
        <v>781</v>
      </c>
      <c r="D4250" s="139" t="s">
        <v>633</v>
      </c>
      <c r="E4250" s="139" t="s">
        <v>754</v>
      </c>
      <c r="F4250" s="49">
        <v>0.503</v>
      </c>
      <c r="G4250" s="49">
        <v>0.51900000000000002</v>
      </c>
      <c r="H4250" s="49">
        <v>0.53400000000000003</v>
      </c>
      <c r="I4250" s="49">
        <v>0.54800000000000004</v>
      </c>
      <c r="J4250" s="49">
        <v>0.56399999999999995</v>
      </c>
      <c r="K4250" s="49">
        <v>0.58299999999999996</v>
      </c>
      <c r="L4250" s="49">
        <v>0.60399999999999998</v>
      </c>
      <c r="M4250" s="49">
        <v>0.628</v>
      </c>
      <c r="N4250" s="49">
        <v>0.65100000000000002</v>
      </c>
      <c r="O4250" s="49">
        <v>0.67500000000000004</v>
      </c>
      <c r="P4250" s="49">
        <v>0.69699999999999995</v>
      </c>
      <c r="Q4250" s="49">
        <v>0.70499999999999996</v>
      </c>
      <c r="R4250" s="49">
        <v>0.72299999999999998</v>
      </c>
      <c r="S4250" s="49">
        <v>0.74199999999999999</v>
      </c>
      <c r="T4250" s="49">
        <v>0.76100000000000001</v>
      </c>
      <c r="U4250" s="49">
        <v>0.78</v>
      </c>
      <c r="V4250" s="49">
        <v>0.79800000000000004</v>
      </c>
    </row>
    <row r="4251" spans="1:22" ht="15.75" customHeight="1">
      <c r="A4251" s="139" t="s">
        <v>793</v>
      </c>
      <c r="B4251" s="139" t="s">
        <v>524</v>
      </c>
      <c r="C4251" s="139" t="s">
        <v>781</v>
      </c>
      <c r="D4251" s="139" t="s">
        <v>633</v>
      </c>
      <c r="E4251" s="139" t="s">
        <v>754</v>
      </c>
      <c r="F4251" s="49">
        <v>2.67</v>
      </c>
      <c r="G4251" s="49">
        <v>2.73</v>
      </c>
      <c r="H4251" s="49">
        <v>2.79</v>
      </c>
      <c r="I4251" s="49">
        <v>2.86</v>
      </c>
      <c r="J4251" s="49">
        <v>2.92</v>
      </c>
      <c r="K4251" s="49">
        <v>2.99</v>
      </c>
      <c r="L4251" s="49">
        <v>3.06</v>
      </c>
      <c r="M4251" s="49">
        <v>3.13</v>
      </c>
      <c r="N4251" s="49">
        <v>3.2</v>
      </c>
      <c r="O4251" s="49">
        <v>3.26</v>
      </c>
      <c r="P4251" s="49">
        <v>3.33</v>
      </c>
      <c r="Q4251" s="49">
        <v>3.37</v>
      </c>
      <c r="R4251" s="49">
        <v>3.43</v>
      </c>
      <c r="S4251" s="49">
        <v>3.5</v>
      </c>
      <c r="T4251" s="49">
        <v>3.56</v>
      </c>
      <c r="U4251" s="49">
        <v>3.62</v>
      </c>
      <c r="V4251" s="49">
        <v>3.68</v>
      </c>
    </row>
    <row r="4252" spans="1:22" ht="15.75" customHeight="1">
      <c r="A4252" s="139" t="s">
        <v>793</v>
      </c>
      <c r="B4252" s="139" t="s">
        <v>558</v>
      </c>
      <c r="C4252" s="139" t="s">
        <v>781</v>
      </c>
      <c r="D4252" s="139" t="s">
        <v>633</v>
      </c>
      <c r="E4252" s="139" t="s">
        <v>754</v>
      </c>
      <c r="F4252" s="49">
        <v>0.56499999999999995</v>
      </c>
      <c r="G4252" s="49">
        <v>0.56999999999999995</v>
      </c>
      <c r="H4252" s="49">
        <v>0.57399999999999995</v>
      </c>
      <c r="I4252" s="49">
        <v>0.57799999999999996</v>
      </c>
      <c r="J4252" s="49">
        <v>0.58199999999999996</v>
      </c>
      <c r="K4252" s="49">
        <v>0.58499999999999996</v>
      </c>
      <c r="L4252" s="49">
        <v>0.58899999999999997</v>
      </c>
      <c r="M4252" s="49">
        <v>0.59299999999999997</v>
      </c>
      <c r="N4252" s="49">
        <v>0.59599999999999997</v>
      </c>
      <c r="O4252" s="49">
        <v>0.6</v>
      </c>
      <c r="P4252" s="49">
        <v>0.60399999999999998</v>
      </c>
      <c r="Q4252" s="49">
        <v>0.60899999999999999</v>
      </c>
      <c r="R4252" s="49">
        <v>0.61399999999999999</v>
      </c>
      <c r="S4252" s="49">
        <v>0.61799999999999999</v>
      </c>
      <c r="T4252" s="49">
        <v>0.622</v>
      </c>
      <c r="U4252" s="49">
        <v>0.626</v>
      </c>
      <c r="V4252" s="49">
        <v>0.63</v>
      </c>
    </row>
    <row r="4253" spans="1:22" ht="15.75" customHeight="1">
      <c r="A4253" s="139" t="s">
        <v>793</v>
      </c>
      <c r="B4253" s="139" t="s">
        <v>538</v>
      </c>
      <c r="C4253" s="139" t="s">
        <v>781</v>
      </c>
      <c r="D4253" s="139" t="s">
        <v>633</v>
      </c>
      <c r="E4253" s="139" t="s">
        <v>754</v>
      </c>
      <c r="F4253" s="49">
        <v>948</v>
      </c>
      <c r="G4253" s="49">
        <v>837</v>
      </c>
      <c r="H4253" s="49">
        <v>863</v>
      </c>
      <c r="I4253" s="49">
        <v>873</v>
      </c>
      <c r="J4253" s="49">
        <v>963</v>
      </c>
      <c r="K4253" s="49">
        <v>946</v>
      </c>
      <c r="L4253" s="49">
        <v>887</v>
      </c>
      <c r="M4253" s="49">
        <v>928</v>
      </c>
      <c r="N4253" s="49">
        <v>935</v>
      </c>
      <c r="O4253" s="49">
        <v>944</v>
      </c>
      <c r="P4253" s="49">
        <v>1460</v>
      </c>
      <c r="Q4253" s="49">
        <v>1640</v>
      </c>
      <c r="R4253" s="49">
        <v>1650</v>
      </c>
      <c r="S4253" s="49">
        <v>1780</v>
      </c>
      <c r="T4253" s="49">
        <v>1470</v>
      </c>
      <c r="U4253" s="49">
        <v>1670</v>
      </c>
      <c r="V4253" s="49">
        <v>1630</v>
      </c>
    </row>
    <row r="4254" spans="1:22" ht="15.75" customHeight="1">
      <c r="A4254" s="139" t="s">
        <v>793</v>
      </c>
      <c r="B4254" s="139" t="s">
        <v>540</v>
      </c>
      <c r="C4254" s="139" t="s">
        <v>781</v>
      </c>
      <c r="D4254" s="139" t="s">
        <v>633</v>
      </c>
      <c r="E4254" s="139" t="s">
        <v>754</v>
      </c>
      <c r="F4254" s="49">
        <v>124</v>
      </c>
      <c r="G4254" s="49">
        <v>144</v>
      </c>
      <c r="H4254" s="49">
        <v>125</v>
      </c>
      <c r="I4254" s="49">
        <v>155</v>
      </c>
      <c r="J4254" s="49">
        <v>133</v>
      </c>
      <c r="K4254" s="49">
        <v>151</v>
      </c>
      <c r="L4254" s="49">
        <v>140</v>
      </c>
      <c r="M4254" s="49">
        <v>164</v>
      </c>
      <c r="N4254" s="49">
        <v>121</v>
      </c>
      <c r="O4254" s="49">
        <v>86.3</v>
      </c>
      <c r="P4254" s="49">
        <v>83.8</v>
      </c>
      <c r="Q4254" s="49">
        <v>87.2</v>
      </c>
      <c r="R4254" s="49">
        <v>65.2</v>
      </c>
      <c r="S4254" s="49">
        <v>81.599999999999994</v>
      </c>
      <c r="T4254" s="49">
        <v>83.7</v>
      </c>
      <c r="U4254" s="49">
        <v>86.7</v>
      </c>
      <c r="V4254" s="49">
        <v>88.9</v>
      </c>
    </row>
    <row r="4255" spans="1:22" ht="15.75" customHeight="1">
      <c r="A4255" s="139" t="s">
        <v>793</v>
      </c>
      <c r="B4255" s="139" t="s">
        <v>562</v>
      </c>
      <c r="C4255" s="139" t="s">
        <v>781</v>
      </c>
      <c r="D4255" s="139" t="s">
        <v>633</v>
      </c>
      <c r="E4255" s="139" t="s">
        <v>754</v>
      </c>
      <c r="F4255" s="49">
        <v>803</v>
      </c>
      <c r="G4255" s="49">
        <v>1150</v>
      </c>
      <c r="H4255" s="49">
        <v>1210</v>
      </c>
      <c r="I4255" s="49">
        <v>1230</v>
      </c>
      <c r="J4255" s="49">
        <v>1260</v>
      </c>
      <c r="K4255" s="49">
        <v>1280</v>
      </c>
      <c r="L4255" s="49">
        <v>1270</v>
      </c>
      <c r="M4255" s="49">
        <v>1300</v>
      </c>
      <c r="N4255" s="49">
        <v>1320</v>
      </c>
      <c r="O4255" s="49">
        <v>1280</v>
      </c>
      <c r="P4255" s="49">
        <v>1300</v>
      </c>
      <c r="Q4255" s="49">
        <v>1300</v>
      </c>
      <c r="R4255" s="49">
        <v>1290</v>
      </c>
      <c r="S4255" s="49">
        <v>1340</v>
      </c>
      <c r="T4255" s="49">
        <v>1310</v>
      </c>
      <c r="U4255" s="49">
        <v>1350</v>
      </c>
      <c r="V4255" s="49">
        <v>1260</v>
      </c>
    </row>
    <row r="4256" spans="1:22" ht="15.75" customHeight="1">
      <c r="A4256" s="139" t="s">
        <v>793</v>
      </c>
      <c r="B4256" s="139" t="s">
        <v>560</v>
      </c>
      <c r="C4256" s="139" t="s">
        <v>781</v>
      </c>
      <c r="D4256" s="139" t="s">
        <v>633</v>
      </c>
      <c r="E4256" s="139" t="s">
        <v>754</v>
      </c>
      <c r="F4256" s="49">
        <v>1.6</v>
      </c>
      <c r="G4256" s="49">
        <v>1.61</v>
      </c>
      <c r="H4256" s="49">
        <v>1.61</v>
      </c>
      <c r="I4256" s="49">
        <v>1.62</v>
      </c>
      <c r="J4256" s="49">
        <v>1.61</v>
      </c>
      <c r="K4256" s="49">
        <v>1.61</v>
      </c>
      <c r="L4256" s="49">
        <v>1.61</v>
      </c>
      <c r="M4256" s="49">
        <v>1.61</v>
      </c>
      <c r="N4256" s="49">
        <v>1.61</v>
      </c>
      <c r="O4256" s="49">
        <v>1.6</v>
      </c>
      <c r="P4256" s="49">
        <v>1.6</v>
      </c>
      <c r="Q4256" s="49">
        <v>1.63</v>
      </c>
      <c r="R4256" s="49">
        <v>1.64</v>
      </c>
      <c r="S4256" s="49">
        <v>1.64</v>
      </c>
      <c r="T4256" s="49">
        <v>1.65</v>
      </c>
      <c r="U4256" s="49">
        <v>1.65</v>
      </c>
      <c r="V4256" s="49">
        <v>1.66</v>
      </c>
    </row>
    <row r="4257" spans="1:22" ht="15.75" customHeight="1">
      <c r="A4257" s="139" t="s">
        <v>793</v>
      </c>
      <c r="B4257" s="139" t="s">
        <v>532</v>
      </c>
      <c r="C4257" s="139" t="s">
        <v>781</v>
      </c>
      <c r="D4257" s="139" t="s">
        <v>633</v>
      </c>
      <c r="E4257" s="139" t="s">
        <v>754</v>
      </c>
      <c r="F4257" s="49">
        <v>22.4</v>
      </c>
      <c r="G4257" s="49">
        <v>22.6</v>
      </c>
      <c r="H4257" s="49">
        <v>22.8</v>
      </c>
      <c r="I4257" s="49">
        <v>23</v>
      </c>
      <c r="J4257" s="49">
        <v>23.2</v>
      </c>
      <c r="K4257" s="49">
        <v>23.5</v>
      </c>
      <c r="L4257" s="49">
        <v>23.7</v>
      </c>
      <c r="M4257" s="49">
        <v>23.9</v>
      </c>
      <c r="N4257" s="49">
        <v>24.1</v>
      </c>
      <c r="O4257" s="49">
        <v>24.3</v>
      </c>
      <c r="P4257" s="49">
        <v>24.5</v>
      </c>
      <c r="Q4257" s="49">
        <v>24.6</v>
      </c>
      <c r="R4257" s="49">
        <v>24.8</v>
      </c>
      <c r="S4257" s="49">
        <v>25</v>
      </c>
      <c r="T4257" s="49">
        <v>25.2</v>
      </c>
      <c r="U4257" s="49">
        <v>25.4</v>
      </c>
      <c r="V4257" s="49">
        <v>25.6</v>
      </c>
    </row>
    <row r="4258" spans="1:22" ht="15.75" customHeight="1">
      <c r="A4258" s="139" t="s">
        <v>793</v>
      </c>
      <c r="B4258" s="139" t="s">
        <v>566</v>
      </c>
      <c r="C4258" s="139" t="s">
        <v>781</v>
      </c>
      <c r="D4258" s="139" t="s">
        <v>633</v>
      </c>
      <c r="E4258" s="139" t="s">
        <v>754</v>
      </c>
      <c r="F4258" s="49">
        <v>191</v>
      </c>
      <c r="G4258" s="49">
        <v>280</v>
      </c>
      <c r="H4258" s="49">
        <v>300</v>
      </c>
      <c r="I4258" s="49">
        <v>344</v>
      </c>
      <c r="J4258" s="49">
        <v>237</v>
      </c>
      <c r="K4258" s="49">
        <v>239</v>
      </c>
      <c r="L4258" s="49">
        <v>212</v>
      </c>
      <c r="M4258" s="49">
        <v>229</v>
      </c>
      <c r="N4258" s="49">
        <v>228</v>
      </c>
      <c r="O4258" s="49">
        <v>377</v>
      </c>
      <c r="P4258" s="49">
        <v>347</v>
      </c>
      <c r="Q4258" s="49">
        <v>217</v>
      </c>
      <c r="R4258" s="49">
        <v>128</v>
      </c>
      <c r="S4258" s="49">
        <v>244</v>
      </c>
      <c r="T4258" s="49">
        <v>243</v>
      </c>
      <c r="U4258" s="49">
        <v>242</v>
      </c>
      <c r="V4258" s="49">
        <v>240</v>
      </c>
    </row>
    <row r="4259" spans="1:22" ht="15.75" customHeight="1">
      <c r="A4259" s="139" t="s">
        <v>793</v>
      </c>
      <c r="B4259" s="139" t="s">
        <v>296</v>
      </c>
      <c r="C4259" s="139" t="s">
        <v>781</v>
      </c>
      <c r="D4259" s="139" t="s">
        <v>633</v>
      </c>
      <c r="E4259" s="139" t="s">
        <v>754</v>
      </c>
      <c r="F4259" s="49">
        <v>3</v>
      </c>
      <c r="G4259" s="49">
        <v>3</v>
      </c>
      <c r="H4259" s="49">
        <v>3</v>
      </c>
      <c r="I4259" s="49">
        <v>3</v>
      </c>
      <c r="J4259" s="49">
        <v>3</v>
      </c>
      <c r="K4259" s="49">
        <v>3</v>
      </c>
      <c r="L4259" s="49">
        <v>3</v>
      </c>
      <c r="M4259" s="49">
        <v>3</v>
      </c>
      <c r="N4259" s="49">
        <v>3</v>
      </c>
      <c r="O4259" s="49">
        <v>3</v>
      </c>
      <c r="P4259" s="49">
        <v>3</v>
      </c>
      <c r="Q4259" s="49">
        <v>3</v>
      </c>
      <c r="R4259" s="49">
        <v>3</v>
      </c>
      <c r="S4259" s="49">
        <v>3</v>
      </c>
      <c r="T4259" s="49">
        <v>3</v>
      </c>
      <c r="U4259" s="49">
        <v>3</v>
      </c>
      <c r="V4259" s="49">
        <v>3</v>
      </c>
    </row>
    <row r="4260" spans="1:22" ht="15.75" customHeight="1">
      <c r="A4260" s="139" t="s">
        <v>793</v>
      </c>
      <c r="B4260" s="139" t="s">
        <v>576</v>
      </c>
      <c r="C4260" s="139" t="s">
        <v>781</v>
      </c>
      <c r="D4260" s="139" t="s">
        <v>633</v>
      </c>
      <c r="E4260" s="139" t="s">
        <v>754</v>
      </c>
      <c r="F4260" s="49">
        <v>1.17</v>
      </c>
      <c r="G4260" s="49">
        <v>1.2</v>
      </c>
      <c r="H4260" s="49">
        <v>1.24</v>
      </c>
      <c r="I4260" s="49">
        <v>1.27</v>
      </c>
      <c r="J4260" s="49">
        <v>1.3</v>
      </c>
      <c r="K4260" s="49">
        <v>1.34</v>
      </c>
      <c r="L4260" s="49">
        <v>1.37</v>
      </c>
      <c r="M4260" s="49">
        <v>1.41</v>
      </c>
      <c r="N4260" s="49">
        <v>1.44</v>
      </c>
      <c r="O4260" s="49">
        <v>1.47</v>
      </c>
      <c r="P4260" s="49">
        <v>1.51</v>
      </c>
      <c r="Q4260" s="49">
        <v>1.55</v>
      </c>
      <c r="R4260" s="49">
        <v>1.58</v>
      </c>
      <c r="S4260" s="49">
        <v>1.62</v>
      </c>
      <c r="T4260" s="49">
        <v>1.65</v>
      </c>
      <c r="U4260" s="49">
        <v>1.69</v>
      </c>
      <c r="V4260" s="49">
        <v>1.72</v>
      </c>
    </row>
    <row r="4261" spans="1:22" ht="15.75" customHeight="1">
      <c r="A4261" s="139" t="s">
        <v>793</v>
      </c>
      <c r="B4261" s="139" t="s">
        <v>572</v>
      </c>
      <c r="C4261" s="139" t="s">
        <v>781</v>
      </c>
      <c r="D4261" s="139" t="s">
        <v>633</v>
      </c>
      <c r="E4261" s="139" t="s">
        <v>754</v>
      </c>
      <c r="F4261" s="49">
        <v>3120</v>
      </c>
      <c r="G4261" s="49">
        <v>3130</v>
      </c>
      <c r="H4261" s="49">
        <v>3130</v>
      </c>
      <c r="I4261" s="49">
        <v>3810</v>
      </c>
      <c r="J4261" s="49">
        <v>4300</v>
      </c>
      <c r="K4261" s="49">
        <v>4630</v>
      </c>
      <c r="L4261" s="49">
        <v>4970</v>
      </c>
      <c r="M4261" s="49">
        <v>5420</v>
      </c>
      <c r="N4261" s="49">
        <v>6090</v>
      </c>
      <c r="O4261" s="49">
        <v>6400</v>
      </c>
      <c r="P4261" s="49">
        <v>6700</v>
      </c>
      <c r="Q4261" s="49">
        <v>7000</v>
      </c>
      <c r="R4261" s="49">
        <v>7310</v>
      </c>
      <c r="S4261" s="49">
        <v>7620</v>
      </c>
      <c r="T4261" s="49">
        <v>7980</v>
      </c>
      <c r="U4261" s="49">
        <v>8330</v>
      </c>
      <c r="V4261" s="49">
        <v>8690</v>
      </c>
    </row>
    <row r="4262" spans="1:22" ht="15.75" customHeight="1">
      <c r="A4262" s="139" t="s">
        <v>793</v>
      </c>
      <c r="B4262" s="139" t="s">
        <v>568</v>
      </c>
      <c r="C4262" s="139" t="s">
        <v>781</v>
      </c>
      <c r="D4262" s="139" t="s">
        <v>633</v>
      </c>
      <c r="E4262" s="139" t="s">
        <v>754</v>
      </c>
      <c r="F4262" s="49">
        <v>36.700000000000003</v>
      </c>
      <c r="G4262" s="49">
        <v>10.6</v>
      </c>
      <c r="H4262" s="49">
        <v>37.5</v>
      </c>
      <c r="I4262" s="49">
        <v>48.5</v>
      </c>
      <c r="J4262" s="49">
        <v>111</v>
      </c>
      <c r="K4262" s="49">
        <v>47.1</v>
      </c>
      <c r="L4262" s="49">
        <v>85.3</v>
      </c>
      <c r="M4262" s="49">
        <v>59.7</v>
      </c>
      <c r="N4262" s="49">
        <v>59.6</v>
      </c>
      <c r="O4262" s="49">
        <v>3.8800000000000001E-2</v>
      </c>
      <c r="P4262" s="49">
        <v>3.8800000000000001E-2</v>
      </c>
      <c r="Q4262" s="49">
        <v>3.8800000000000001E-2</v>
      </c>
      <c r="R4262" s="49">
        <v>3.8800000000000001E-2</v>
      </c>
      <c r="S4262" s="49">
        <v>22.7</v>
      </c>
      <c r="T4262" s="49">
        <v>21</v>
      </c>
      <c r="U4262" s="49">
        <v>19.3</v>
      </c>
      <c r="V4262" s="49">
        <v>17.600000000000001</v>
      </c>
    </row>
    <row r="4263" spans="1:22" ht="15.75" customHeight="1">
      <c r="A4263" s="139" t="s">
        <v>793</v>
      </c>
      <c r="B4263" s="139" t="s">
        <v>586</v>
      </c>
      <c r="C4263" s="139" t="s">
        <v>781</v>
      </c>
      <c r="D4263" s="139" t="s">
        <v>633</v>
      </c>
      <c r="E4263" s="139" t="s">
        <v>754</v>
      </c>
      <c r="F4263" s="49">
        <v>184</v>
      </c>
      <c r="G4263" s="49">
        <v>183</v>
      </c>
      <c r="H4263" s="49">
        <v>208</v>
      </c>
      <c r="I4263" s="49">
        <v>206</v>
      </c>
      <c r="J4263" s="49">
        <v>499</v>
      </c>
      <c r="K4263" s="49">
        <v>204</v>
      </c>
      <c r="L4263" s="49">
        <v>624</v>
      </c>
      <c r="M4263" s="49">
        <v>675</v>
      </c>
      <c r="N4263" s="49">
        <v>675</v>
      </c>
      <c r="O4263" s="49">
        <v>674</v>
      </c>
      <c r="P4263" s="49">
        <v>674</v>
      </c>
      <c r="Q4263" s="49">
        <v>674</v>
      </c>
      <c r="R4263" s="49">
        <v>699</v>
      </c>
      <c r="S4263" s="49">
        <v>819</v>
      </c>
      <c r="T4263" s="49">
        <v>867</v>
      </c>
      <c r="U4263" s="49">
        <v>914</v>
      </c>
      <c r="V4263" s="49">
        <v>962</v>
      </c>
    </row>
    <row r="4264" spans="1:22" ht="15.75" customHeight="1">
      <c r="A4264" s="139" t="s">
        <v>793</v>
      </c>
      <c r="B4264" s="139" t="s">
        <v>574</v>
      </c>
      <c r="C4264" s="139" t="s">
        <v>781</v>
      </c>
      <c r="D4264" s="139" t="s">
        <v>633</v>
      </c>
      <c r="E4264" s="139" t="s">
        <v>754</v>
      </c>
      <c r="F4264" s="49">
        <v>0.107</v>
      </c>
      <c r="G4264" s="49">
        <v>0.11</v>
      </c>
      <c r="H4264" s="49">
        <v>0.115</v>
      </c>
      <c r="I4264" s="49">
        <v>0.123</v>
      </c>
      <c r="J4264" s="49">
        <v>0.13200000000000001</v>
      </c>
      <c r="K4264" s="49">
        <v>0.14099999999999999</v>
      </c>
      <c r="L4264" s="49">
        <v>0.15</v>
      </c>
      <c r="M4264" s="49">
        <v>0.159</v>
      </c>
      <c r="N4264" s="49">
        <v>0.16700000000000001</v>
      </c>
      <c r="O4264" s="49">
        <v>0.17599999999999999</v>
      </c>
      <c r="P4264" s="49">
        <v>0.185</v>
      </c>
      <c r="Q4264" s="49">
        <v>0.17699999999999999</v>
      </c>
      <c r="R4264" s="49">
        <v>0.182</v>
      </c>
      <c r="S4264" s="49">
        <v>0.187</v>
      </c>
      <c r="T4264" s="49">
        <v>0.193</v>
      </c>
      <c r="U4264" s="49">
        <v>0.19800000000000001</v>
      </c>
      <c r="V4264" s="49">
        <v>0.20300000000000001</v>
      </c>
    </row>
    <row r="4265" spans="1:22" ht="15.75" customHeight="1">
      <c r="A4265" s="139" t="s">
        <v>793</v>
      </c>
      <c r="B4265" s="139" t="s">
        <v>578</v>
      </c>
      <c r="C4265" s="139" t="s">
        <v>781</v>
      </c>
      <c r="D4265" s="139" t="s">
        <v>633</v>
      </c>
      <c r="E4265" s="139" t="s">
        <v>754</v>
      </c>
      <c r="F4265" s="49">
        <v>5.6</v>
      </c>
      <c r="G4265" s="49">
        <v>5.63</v>
      </c>
      <c r="H4265" s="49">
        <v>5.66</v>
      </c>
      <c r="I4265" s="49">
        <v>5.68</v>
      </c>
      <c r="J4265" s="49">
        <v>5.7</v>
      </c>
      <c r="K4265" s="49">
        <v>5.72</v>
      </c>
      <c r="L4265" s="49">
        <v>5.74</v>
      </c>
      <c r="M4265" s="49">
        <v>5.76</v>
      </c>
      <c r="N4265" s="49">
        <v>5.78</v>
      </c>
      <c r="O4265" s="49">
        <v>5.8</v>
      </c>
      <c r="P4265" s="49">
        <v>5.82</v>
      </c>
      <c r="Q4265" s="49">
        <v>5.86</v>
      </c>
      <c r="R4265" s="49">
        <v>5.89</v>
      </c>
      <c r="S4265" s="49">
        <v>5.91</v>
      </c>
      <c r="T4265" s="49">
        <v>5.94</v>
      </c>
      <c r="U4265" s="49">
        <v>5.96</v>
      </c>
      <c r="V4265" s="49">
        <v>5.99</v>
      </c>
    </row>
    <row r="4266" spans="1:22" ht="15.75" customHeight="1">
      <c r="A4266" s="139" t="s">
        <v>793</v>
      </c>
      <c r="B4266" s="139" t="s">
        <v>580</v>
      </c>
      <c r="C4266" s="139" t="s">
        <v>781</v>
      </c>
      <c r="D4266" s="139" t="s">
        <v>633</v>
      </c>
      <c r="E4266" s="139" t="s">
        <v>754</v>
      </c>
      <c r="F4266" s="49">
        <v>8460</v>
      </c>
      <c r="G4266" s="49">
        <v>9370</v>
      </c>
      <c r="H4266" s="49">
        <v>10000</v>
      </c>
      <c r="I4266" s="49">
        <v>10600</v>
      </c>
      <c r="J4266" s="49">
        <v>12300</v>
      </c>
      <c r="K4266" s="49">
        <v>16400</v>
      </c>
      <c r="L4266" s="49">
        <v>17000</v>
      </c>
      <c r="M4266" s="49">
        <v>17200</v>
      </c>
      <c r="N4266" s="49">
        <v>17000</v>
      </c>
      <c r="O4266" s="49">
        <v>16800</v>
      </c>
      <c r="P4266" s="49">
        <v>18300</v>
      </c>
      <c r="Q4266" s="49">
        <v>18100</v>
      </c>
      <c r="R4266" s="49">
        <v>15600</v>
      </c>
      <c r="S4266" s="49">
        <v>20200</v>
      </c>
      <c r="T4266" s="49">
        <v>21100</v>
      </c>
      <c r="U4266" s="49">
        <v>21900</v>
      </c>
      <c r="V4266" s="49">
        <v>22800</v>
      </c>
    </row>
    <row r="4267" spans="1:22" ht="15.75" customHeight="1">
      <c r="A4267" s="139" t="s">
        <v>793</v>
      </c>
      <c r="B4267" s="139" t="s">
        <v>582</v>
      </c>
      <c r="C4267" s="139" t="s">
        <v>781</v>
      </c>
      <c r="D4267" s="139" t="s">
        <v>633</v>
      </c>
      <c r="E4267" s="139" t="s">
        <v>754</v>
      </c>
      <c r="F4267" s="49">
        <v>57.1</v>
      </c>
      <c r="G4267" s="49">
        <v>34.5</v>
      </c>
      <c r="H4267" s="49">
        <v>22.8</v>
      </c>
      <c r="I4267" s="49">
        <v>17.600000000000001</v>
      </c>
      <c r="J4267" s="49">
        <v>17.600000000000001</v>
      </c>
      <c r="K4267" s="49">
        <v>13.2</v>
      </c>
      <c r="L4267" s="49">
        <v>8.8000000000000007</v>
      </c>
      <c r="M4267" s="49">
        <v>4.53</v>
      </c>
      <c r="N4267" s="49">
        <v>1.77</v>
      </c>
      <c r="O4267" s="49">
        <v>1.76</v>
      </c>
      <c r="P4267" s="49">
        <v>1.76</v>
      </c>
      <c r="Q4267" s="49">
        <v>1.76</v>
      </c>
      <c r="R4267" s="49">
        <v>1.76</v>
      </c>
      <c r="S4267" s="49">
        <v>0</v>
      </c>
      <c r="T4267" s="49">
        <v>0</v>
      </c>
      <c r="U4267" s="49">
        <v>0</v>
      </c>
      <c r="V4267" s="49">
        <v>0</v>
      </c>
    </row>
    <row r="4268" spans="1:22" ht="15.75" customHeight="1">
      <c r="A4268" s="139" t="s">
        <v>793</v>
      </c>
      <c r="B4268" s="139" t="s">
        <v>584</v>
      </c>
      <c r="C4268" s="139" t="s">
        <v>781</v>
      </c>
      <c r="D4268" s="139" t="s">
        <v>633</v>
      </c>
      <c r="E4268" s="139" t="s">
        <v>754</v>
      </c>
      <c r="F4268" s="49">
        <v>2540</v>
      </c>
      <c r="G4268" s="49">
        <v>2090</v>
      </c>
      <c r="H4268" s="49">
        <v>2780</v>
      </c>
      <c r="I4268" s="49">
        <v>2570</v>
      </c>
      <c r="J4268" s="49">
        <v>2940</v>
      </c>
      <c r="K4268" s="49">
        <v>3080</v>
      </c>
      <c r="L4268" s="49">
        <v>3290</v>
      </c>
      <c r="M4268" s="49">
        <v>3410</v>
      </c>
      <c r="N4268" s="49">
        <v>3270</v>
      </c>
      <c r="O4268" s="49">
        <v>4150</v>
      </c>
      <c r="P4268" s="49">
        <v>4920</v>
      </c>
      <c r="Q4268" s="49">
        <v>5270</v>
      </c>
      <c r="R4268" s="49">
        <v>5810</v>
      </c>
      <c r="S4268" s="49">
        <v>4060</v>
      </c>
      <c r="T4268" s="49">
        <v>4410</v>
      </c>
      <c r="U4268" s="49">
        <v>6170</v>
      </c>
      <c r="V4268" s="49">
        <v>4340</v>
      </c>
    </row>
    <row r="4269" spans="1:22" ht="15.75" customHeight="1">
      <c r="A4269" s="139" t="s">
        <v>793</v>
      </c>
      <c r="B4269" s="139" t="s">
        <v>588</v>
      </c>
      <c r="C4269" s="139" t="s">
        <v>781</v>
      </c>
      <c r="D4269" s="139" t="s">
        <v>633</v>
      </c>
      <c r="E4269" s="139" t="s">
        <v>754</v>
      </c>
      <c r="F4269" s="49">
        <v>0.51600000000000001</v>
      </c>
      <c r="G4269" s="49">
        <v>0.51900000000000002</v>
      </c>
      <c r="H4269" s="49">
        <v>0.52200000000000002</v>
      </c>
      <c r="I4269" s="49">
        <v>0.52400000000000002</v>
      </c>
      <c r="J4269" s="49">
        <v>0.52700000000000002</v>
      </c>
      <c r="K4269" s="49">
        <v>0.52900000000000003</v>
      </c>
      <c r="L4269" s="49">
        <v>0.53100000000000003</v>
      </c>
      <c r="M4269" s="49">
        <v>0.53300000000000003</v>
      </c>
      <c r="N4269" s="49">
        <v>0.53600000000000003</v>
      </c>
      <c r="O4269" s="49">
        <v>0.53800000000000003</v>
      </c>
      <c r="P4269" s="49">
        <v>0.54</v>
      </c>
      <c r="Q4269" s="49">
        <v>0.54500000000000004</v>
      </c>
      <c r="R4269" s="49">
        <v>0.54700000000000004</v>
      </c>
      <c r="S4269" s="49">
        <v>0.55000000000000004</v>
      </c>
      <c r="T4269" s="49">
        <v>0.55300000000000005</v>
      </c>
      <c r="U4269" s="49">
        <v>0.55600000000000005</v>
      </c>
      <c r="V4269" s="49">
        <v>0.55800000000000005</v>
      </c>
    </row>
    <row r="4270" spans="1:22" ht="15.75" customHeight="1">
      <c r="A4270" s="139" t="s">
        <v>793</v>
      </c>
      <c r="B4270" s="139" t="s">
        <v>771</v>
      </c>
      <c r="C4270" s="139" t="s">
        <v>781</v>
      </c>
      <c r="D4270" s="139" t="s">
        <v>633</v>
      </c>
      <c r="E4270" s="139" t="s">
        <v>754</v>
      </c>
      <c r="F4270" s="49">
        <v>3140</v>
      </c>
      <c r="G4270" s="49">
        <v>3210</v>
      </c>
      <c r="H4270" s="49">
        <v>3280</v>
      </c>
      <c r="I4270" s="49">
        <v>3320</v>
      </c>
      <c r="J4270" s="49">
        <v>3380</v>
      </c>
      <c r="K4270" s="49">
        <v>3450</v>
      </c>
      <c r="L4270" s="49">
        <v>3520</v>
      </c>
      <c r="M4270" s="49">
        <v>3740</v>
      </c>
      <c r="N4270" s="49">
        <v>3970</v>
      </c>
      <c r="O4270" s="49">
        <v>4300</v>
      </c>
      <c r="P4270" s="49">
        <v>4690</v>
      </c>
      <c r="Q4270" s="49">
        <v>5050</v>
      </c>
      <c r="R4270" s="49">
        <v>5420</v>
      </c>
      <c r="S4270" s="49">
        <v>4960</v>
      </c>
      <c r="T4270" s="49">
        <v>5100</v>
      </c>
      <c r="U4270" s="49">
        <v>5240</v>
      </c>
      <c r="V4270" s="49">
        <v>5390</v>
      </c>
    </row>
    <row r="4271" spans="1:22" ht="15.75" customHeight="1">
      <c r="A4271" s="139" t="s">
        <v>793</v>
      </c>
      <c r="B4271" s="139" t="s">
        <v>570</v>
      </c>
      <c r="C4271" s="139" t="s">
        <v>781</v>
      </c>
      <c r="D4271" s="139" t="s">
        <v>633</v>
      </c>
      <c r="E4271" s="139" t="s">
        <v>754</v>
      </c>
      <c r="F4271" s="49">
        <v>2.48</v>
      </c>
      <c r="G4271" s="49">
        <v>2.5299999999999998</v>
      </c>
      <c r="H4271" s="49">
        <v>2.58</v>
      </c>
      <c r="I4271" s="49">
        <v>2.63</v>
      </c>
      <c r="J4271" s="49">
        <v>2.68</v>
      </c>
      <c r="K4271" s="49">
        <v>2.73</v>
      </c>
      <c r="L4271" s="49">
        <v>2.78</v>
      </c>
      <c r="M4271" s="49">
        <v>2.83</v>
      </c>
      <c r="N4271" s="49">
        <v>2.88</v>
      </c>
      <c r="O4271" s="49">
        <v>2.93</v>
      </c>
      <c r="P4271" s="49">
        <v>2.98</v>
      </c>
      <c r="Q4271" s="49">
        <v>3.04</v>
      </c>
      <c r="R4271" s="49">
        <v>3.09</v>
      </c>
      <c r="S4271" s="49">
        <v>3.14</v>
      </c>
      <c r="T4271" s="49">
        <v>3.19</v>
      </c>
      <c r="U4271" s="49">
        <v>3.24</v>
      </c>
      <c r="V4271" s="49">
        <v>3.29</v>
      </c>
    </row>
    <row r="4272" spans="1:22" ht="15.75" customHeight="1">
      <c r="A4272" s="139" t="s">
        <v>793</v>
      </c>
      <c r="B4272" s="139" t="s">
        <v>590</v>
      </c>
      <c r="C4272" s="139" t="s">
        <v>781</v>
      </c>
      <c r="D4272" s="139" t="s">
        <v>633</v>
      </c>
      <c r="E4272" s="139" t="s">
        <v>754</v>
      </c>
      <c r="F4272" s="49">
        <v>2.17</v>
      </c>
      <c r="G4272" s="49">
        <v>2.2400000000000002</v>
      </c>
      <c r="H4272" s="49">
        <v>2.3199999999999998</v>
      </c>
      <c r="I4272" s="49">
        <v>2.4</v>
      </c>
      <c r="J4272" s="49">
        <v>2.48</v>
      </c>
      <c r="K4272" s="49">
        <v>2.57</v>
      </c>
      <c r="L4272" s="49">
        <v>2.66</v>
      </c>
      <c r="M4272" s="49">
        <v>2.75</v>
      </c>
      <c r="N4272" s="49">
        <v>2.83</v>
      </c>
      <c r="O4272" s="49">
        <v>2.92</v>
      </c>
      <c r="P4272" s="49">
        <v>3.01</v>
      </c>
      <c r="Q4272" s="49">
        <v>3.06</v>
      </c>
      <c r="R4272" s="49">
        <v>3.13</v>
      </c>
      <c r="S4272" s="49">
        <v>3.21</v>
      </c>
      <c r="T4272" s="49">
        <v>3.29</v>
      </c>
      <c r="U4272" s="49">
        <v>3.37</v>
      </c>
      <c r="V4272" s="49">
        <v>3.45</v>
      </c>
    </row>
    <row r="4273" spans="1:22" ht="15.75" customHeight="1">
      <c r="A4273" s="139" t="s">
        <v>793</v>
      </c>
      <c r="B4273" s="139" t="s">
        <v>592</v>
      </c>
      <c r="C4273" s="139" t="s">
        <v>781</v>
      </c>
      <c r="D4273" s="139" t="s">
        <v>633</v>
      </c>
      <c r="E4273" s="139" t="s">
        <v>754</v>
      </c>
      <c r="F4273" s="49">
        <v>9850</v>
      </c>
      <c r="G4273" s="49">
        <v>10500</v>
      </c>
      <c r="H4273" s="49">
        <v>10600</v>
      </c>
      <c r="I4273" s="49">
        <v>11100</v>
      </c>
      <c r="J4273" s="49">
        <v>11000</v>
      </c>
      <c r="K4273" s="49">
        <v>11900</v>
      </c>
      <c r="L4273" s="49">
        <v>11600</v>
      </c>
      <c r="M4273" s="49">
        <v>11600</v>
      </c>
      <c r="N4273" s="49">
        <v>11600</v>
      </c>
      <c r="O4273" s="49">
        <v>7120</v>
      </c>
      <c r="P4273" s="49">
        <v>9430</v>
      </c>
      <c r="Q4273" s="49">
        <v>11600</v>
      </c>
      <c r="R4273" s="49">
        <v>11400</v>
      </c>
      <c r="S4273" s="49">
        <v>9370</v>
      </c>
      <c r="T4273" s="49">
        <v>6400</v>
      </c>
      <c r="U4273" s="49">
        <v>5400</v>
      </c>
      <c r="V4273" s="49">
        <v>3980</v>
      </c>
    </row>
    <row r="4274" spans="1:22" ht="15.75" customHeight="1">
      <c r="A4274" s="139" t="s">
        <v>793</v>
      </c>
      <c r="B4274" s="139" t="s">
        <v>772</v>
      </c>
      <c r="C4274" s="139" t="s">
        <v>781</v>
      </c>
      <c r="D4274" s="139" t="s">
        <v>633</v>
      </c>
      <c r="E4274" s="139" t="s">
        <v>754</v>
      </c>
      <c r="F4274" s="49">
        <v>174000</v>
      </c>
      <c r="G4274" s="49">
        <v>161000</v>
      </c>
      <c r="H4274" s="49">
        <v>165000</v>
      </c>
      <c r="I4274" s="49">
        <v>163000</v>
      </c>
      <c r="J4274" s="49">
        <v>173000</v>
      </c>
      <c r="K4274" s="49">
        <v>166000</v>
      </c>
      <c r="L4274" s="49">
        <v>170000</v>
      </c>
      <c r="M4274" s="49">
        <v>172000</v>
      </c>
      <c r="N4274" s="49">
        <v>163000</v>
      </c>
      <c r="O4274" s="49">
        <v>154000</v>
      </c>
      <c r="P4274" s="49">
        <v>163000</v>
      </c>
      <c r="Q4274" s="49">
        <v>171000</v>
      </c>
      <c r="R4274" s="49">
        <v>167000</v>
      </c>
      <c r="S4274" s="49">
        <v>168000</v>
      </c>
      <c r="T4274" s="49">
        <v>158000</v>
      </c>
      <c r="U4274" s="49">
        <v>170000</v>
      </c>
      <c r="V4274" s="49">
        <v>171000</v>
      </c>
    </row>
    <row r="4275" spans="1:22" ht="15.75" customHeight="1">
      <c r="A4275" s="139" t="s">
        <v>793</v>
      </c>
      <c r="B4275" s="139" t="s">
        <v>599</v>
      </c>
      <c r="C4275" s="139" t="s">
        <v>781</v>
      </c>
      <c r="D4275" s="139" t="s">
        <v>633</v>
      </c>
      <c r="E4275" s="139" t="s">
        <v>754</v>
      </c>
      <c r="F4275" s="49">
        <v>1.59</v>
      </c>
      <c r="G4275" s="49">
        <v>1.1000000000000001</v>
      </c>
      <c r="H4275" s="49">
        <v>0.88</v>
      </c>
      <c r="I4275" s="49">
        <v>0.44</v>
      </c>
      <c r="J4275" s="49">
        <v>0.249</v>
      </c>
      <c r="K4275" s="49">
        <v>0.22</v>
      </c>
      <c r="L4275" s="49">
        <v>0.11600000000000001</v>
      </c>
      <c r="M4275" s="49">
        <v>4.7100000000000003E-2</v>
      </c>
      <c r="N4275" s="49">
        <v>0.22</v>
      </c>
      <c r="O4275" s="49">
        <v>1.42</v>
      </c>
      <c r="P4275" s="49">
        <v>5.9799999999999999E-2</v>
      </c>
      <c r="Q4275" s="49">
        <v>0.63200000000000001</v>
      </c>
      <c r="R4275" s="49">
        <v>1.7</v>
      </c>
      <c r="S4275" s="49">
        <v>0</v>
      </c>
      <c r="T4275" s="49">
        <v>0</v>
      </c>
      <c r="U4275" s="49">
        <v>0</v>
      </c>
      <c r="V4275" s="49">
        <v>0</v>
      </c>
    </row>
    <row r="4276" spans="1:22" ht="15.75" customHeight="1">
      <c r="A4276" s="139" t="s">
        <v>793</v>
      </c>
      <c r="B4276" s="139" t="s">
        <v>597</v>
      </c>
      <c r="C4276" s="139" t="s">
        <v>781</v>
      </c>
      <c r="D4276" s="139" t="s">
        <v>633</v>
      </c>
      <c r="E4276" s="139" t="s">
        <v>754</v>
      </c>
      <c r="F4276" s="49">
        <v>95400</v>
      </c>
      <c r="G4276" s="49">
        <v>82500</v>
      </c>
      <c r="H4276" s="49">
        <v>86800</v>
      </c>
      <c r="I4276" s="49">
        <v>81800</v>
      </c>
      <c r="J4276" s="49">
        <v>88600</v>
      </c>
      <c r="K4276" s="49">
        <v>81300</v>
      </c>
      <c r="L4276" s="49">
        <v>83200</v>
      </c>
      <c r="M4276" s="49">
        <v>85100</v>
      </c>
      <c r="N4276" s="49">
        <v>77200</v>
      </c>
      <c r="O4276" s="49">
        <v>75500</v>
      </c>
      <c r="P4276" s="49">
        <v>80400</v>
      </c>
      <c r="Q4276" s="49">
        <v>83600</v>
      </c>
      <c r="R4276" s="49">
        <v>81800</v>
      </c>
      <c r="S4276" s="49">
        <v>82800</v>
      </c>
      <c r="T4276" s="49">
        <v>78400</v>
      </c>
      <c r="U4276" s="49">
        <v>87400</v>
      </c>
      <c r="V4276" s="49">
        <v>89300</v>
      </c>
    </row>
    <row r="4277" spans="1:22" ht="15.75" customHeight="1">
      <c r="A4277" s="139" t="s">
        <v>793</v>
      </c>
      <c r="B4277" s="139" t="s">
        <v>601</v>
      </c>
      <c r="C4277" s="139" t="s">
        <v>781</v>
      </c>
      <c r="D4277" s="139" t="s">
        <v>633</v>
      </c>
      <c r="E4277" s="139" t="s">
        <v>754</v>
      </c>
      <c r="F4277" s="49">
        <v>2050</v>
      </c>
      <c r="G4277" s="49">
        <v>1710</v>
      </c>
      <c r="H4277" s="49">
        <v>1910</v>
      </c>
      <c r="I4277" s="49">
        <v>2100</v>
      </c>
      <c r="J4277" s="49">
        <v>2260</v>
      </c>
      <c r="K4277" s="49">
        <v>2190</v>
      </c>
      <c r="L4277" s="49">
        <v>2440</v>
      </c>
      <c r="M4277" s="49">
        <v>2600</v>
      </c>
      <c r="N4277" s="49">
        <v>2610</v>
      </c>
      <c r="O4277" s="49">
        <v>2630</v>
      </c>
      <c r="P4277" s="49">
        <v>3520</v>
      </c>
      <c r="Q4277" s="49">
        <v>3400</v>
      </c>
      <c r="R4277" s="49">
        <v>3430</v>
      </c>
      <c r="S4277" s="49">
        <v>3370</v>
      </c>
      <c r="T4277" s="49">
        <v>3480</v>
      </c>
      <c r="U4277" s="49">
        <v>3600</v>
      </c>
      <c r="V4277" s="49">
        <v>3710</v>
      </c>
    </row>
    <row r="4278" spans="1:22" ht="15.75" customHeight="1">
      <c r="A4278" s="139" t="s">
        <v>793</v>
      </c>
      <c r="B4278" s="139" t="s">
        <v>373</v>
      </c>
      <c r="C4278" s="139" t="s">
        <v>781</v>
      </c>
      <c r="D4278" s="139" t="s">
        <v>633</v>
      </c>
      <c r="E4278" s="139" t="s">
        <v>754</v>
      </c>
      <c r="F4278" s="49">
        <v>6.7900000000000002E-2</v>
      </c>
      <c r="G4278" s="49">
        <v>6.5799999999999997E-2</v>
      </c>
      <c r="H4278" s="49">
        <v>6.5600000000000006E-2</v>
      </c>
      <c r="I4278" s="49">
        <v>6.3700000000000007E-2</v>
      </c>
      <c r="J4278" s="49">
        <v>6.8900000000000003E-2</v>
      </c>
      <c r="K4278" s="49">
        <v>6.8500000000000005E-2</v>
      </c>
      <c r="L4278" s="49">
        <v>6.6400000000000001E-2</v>
      </c>
      <c r="M4278" s="49">
        <v>6.8900000000000003E-2</v>
      </c>
      <c r="N4278" s="49">
        <v>5.9700000000000003E-2</v>
      </c>
      <c r="O4278" s="49">
        <v>5.5E-2</v>
      </c>
      <c r="P4278" s="49">
        <v>6.0499999999999998E-2</v>
      </c>
      <c r="Q4278" s="49">
        <v>5.4600000000000003E-2</v>
      </c>
      <c r="R4278" s="49">
        <v>5.5500000000000001E-2</v>
      </c>
      <c r="S4278" s="49">
        <v>5.7099999999999998E-2</v>
      </c>
      <c r="T4278" s="49">
        <v>5.6300000000000003E-2</v>
      </c>
      <c r="U4278" s="49">
        <v>5.5599999999999997E-2</v>
      </c>
      <c r="V4278" s="49">
        <v>5.4800000000000001E-2</v>
      </c>
    </row>
    <row r="4279" spans="1:22" ht="15.75" customHeight="1">
      <c r="A4279" s="139" t="s">
        <v>793</v>
      </c>
      <c r="B4279" s="139" t="s">
        <v>518</v>
      </c>
      <c r="C4279" s="139" t="s">
        <v>781</v>
      </c>
      <c r="D4279" s="139" t="s">
        <v>633</v>
      </c>
      <c r="E4279" s="139" t="s">
        <v>754</v>
      </c>
      <c r="F4279" s="49">
        <v>2.5700000000000001E-2</v>
      </c>
      <c r="G4279" s="49">
        <v>2.58E-2</v>
      </c>
      <c r="H4279" s="49">
        <v>2.5899999999999999E-2</v>
      </c>
      <c r="I4279" s="49">
        <v>2.6100000000000002E-2</v>
      </c>
      <c r="J4279" s="49">
        <v>2.6200000000000001E-2</v>
      </c>
      <c r="K4279" s="49">
        <v>2.63E-2</v>
      </c>
      <c r="L4279" s="49">
        <v>2.6499999999999999E-2</v>
      </c>
      <c r="M4279" s="49">
        <v>2.6599999999999999E-2</v>
      </c>
      <c r="N4279" s="49">
        <v>2.6800000000000001E-2</v>
      </c>
      <c r="O4279" s="49">
        <v>2.69E-2</v>
      </c>
      <c r="P4279" s="49">
        <v>2.7E-2</v>
      </c>
      <c r="Q4279" s="49">
        <v>2.7199999999999998E-2</v>
      </c>
      <c r="R4279" s="49">
        <v>2.7300000000000001E-2</v>
      </c>
      <c r="S4279" s="49">
        <v>2.7400000000000001E-2</v>
      </c>
      <c r="T4279" s="49">
        <v>2.76E-2</v>
      </c>
      <c r="U4279" s="49">
        <v>2.7699999999999999E-2</v>
      </c>
      <c r="V4279" s="49">
        <v>2.7799999999999998E-2</v>
      </c>
    </row>
    <row r="4280" spans="1:22" ht="15.75" customHeight="1">
      <c r="A4280" s="139" t="s">
        <v>793</v>
      </c>
      <c r="B4280" s="139" t="s">
        <v>605</v>
      </c>
      <c r="C4280" s="139" t="s">
        <v>781</v>
      </c>
      <c r="D4280" s="139" t="s">
        <v>633</v>
      </c>
      <c r="E4280" s="139" t="s">
        <v>754</v>
      </c>
      <c r="F4280" s="49">
        <v>3080</v>
      </c>
      <c r="G4280" s="49">
        <v>3970</v>
      </c>
      <c r="H4280" s="49">
        <v>3650</v>
      </c>
      <c r="I4280" s="49">
        <v>4060</v>
      </c>
      <c r="J4280" s="49">
        <v>4760</v>
      </c>
      <c r="K4280" s="49">
        <v>4570</v>
      </c>
      <c r="L4280" s="49">
        <v>5280</v>
      </c>
      <c r="M4280" s="49">
        <v>5450</v>
      </c>
      <c r="N4280" s="49">
        <v>5550</v>
      </c>
      <c r="O4280" s="49">
        <v>5640</v>
      </c>
      <c r="P4280" s="49">
        <v>5730</v>
      </c>
      <c r="Q4280" s="49">
        <v>5920</v>
      </c>
      <c r="R4280" s="49">
        <v>6010</v>
      </c>
      <c r="S4280" s="49">
        <v>6520</v>
      </c>
      <c r="T4280" s="49">
        <v>6750</v>
      </c>
      <c r="U4280" s="49">
        <v>6990</v>
      </c>
      <c r="V4280" s="49">
        <v>7220</v>
      </c>
    </row>
    <row r="4281" spans="1:22" ht="15.75" customHeight="1">
      <c r="A4281" s="139" t="s">
        <v>793</v>
      </c>
      <c r="B4281" s="139" t="s">
        <v>773</v>
      </c>
      <c r="C4281" s="139" t="s">
        <v>781</v>
      </c>
      <c r="D4281" s="139" t="s">
        <v>633</v>
      </c>
      <c r="E4281" s="139" t="s">
        <v>754</v>
      </c>
      <c r="F4281" s="49">
        <v>5.47E-3</v>
      </c>
      <c r="G4281" s="49">
        <v>5.5599999999999998E-3</v>
      </c>
      <c r="H4281" s="49">
        <v>5.6499999999999996E-3</v>
      </c>
      <c r="I4281" s="49">
        <v>5.7200000000000003E-3</v>
      </c>
      <c r="J4281" s="49">
        <v>5.79E-3</v>
      </c>
      <c r="K4281" s="49">
        <v>5.8700000000000002E-3</v>
      </c>
      <c r="L4281" s="49">
        <v>5.94E-3</v>
      </c>
      <c r="M4281" s="49">
        <v>6.0099999999999997E-3</v>
      </c>
      <c r="N4281" s="49">
        <v>6.0899999999999999E-3</v>
      </c>
      <c r="O4281" s="49">
        <v>6.1599999999999997E-3</v>
      </c>
      <c r="P4281" s="49">
        <v>6.2300000000000003E-3</v>
      </c>
      <c r="Q4281" s="49">
        <v>6.3499999999999997E-3</v>
      </c>
      <c r="R4281" s="49">
        <v>6.4400000000000004E-3</v>
      </c>
      <c r="S4281" s="49">
        <v>6.5199999999999998E-3</v>
      </c>
      <c r="T4281" s="49">
        <v>6.6100000000000004E-3</v>
      </c>
      <c r="U4281" s="49">
        <v>6.6899999999999998E-3</v>
      </c>
      <c r="V4281" s="49">
        <v>6.77E-3</v>
      </c>
    </row>
    <row r="4282" spans="1:22" ht="15.75" customHeight="1">
      <c r="A4282" s="139" t="s">
        <v>793</v>
      </c>
      <c r="B4282" s="139" t="s">
        <v>607</v>
      </c>
      <c r="C4282" s="139" t="s">
        <v>781</v>
      </c>
      <c r="D4282" s="139" t="s">
        <v>633</v>
      </c>
      <c r="E4282" s="139" t="s">
        <v>754</v>
      </c>
      <c r="F4282" s="49">
        <v>81.2</v>
      </c>
      <c r="G4282" s="49">
        <v>102</v>
      </c>
      <c r="H4282" s="49">
        <v>112</v>
      </c>
      <c r="I4282" s="49">
        <v>154</v>
      </c>
      <c r="J4282" s="49">
        <v>424</v>
      </c>
      <c r="K4282" s="49">
        <v>949</v>
      </c>
      <c r="L4282" s="49">
        <v>543</v>
      </c>
      <c r="M4282" s="49">
        <v>721</v>
      </c>
      <c r="N4282" s="49">
        <v>721</v>
      </c>
      <c r="O4282" s="49">
        <v>721</v>
      </c>
      <c r="P4282" s="49">
        <v>721</v>
      </c>
      <c r="Q4282" s="49">
        <v>721</v>
      </c>
      <c r="R4282" s="49">
        <v>721</v>
      </c>
      <c r="S4282" s="49">
        <v>949</v>
      </c>
      <c r="T4282" s="49">
        <v>1010</v>
      </c>
      <c r="U4282" s="49">
        <v>1070</v>
      </c>
      <c r="V4282" s="49">
        <v>1130</v>
      </c>
    </row>
    <row r="4283" spans="1:22" ht="15.75" customHeight="1">
      <c r="A4283" s="139" t="s">
        <v>793</v>
      </c>
      <c r="B4283" s="139" t="s">
        <v>603</v>
      </c>
      <c r="C4283" s="139" t="s">
        <v>781</v>
      </c>
      <c r="D4283" s="139" t="s">
        <v>633</v>
      </c>
      <c r="E4283" s="139" t="s">
        <v>754</v>
      </c>
      <c r="F4283" s="49">
        <v>1.41E-2</v>
      </c>
      <c r="G4283" s="49">
        <v>1.44E-2</v>
      </c>
      <c r="H4283" s="49">
        <v>1.47E-2</v>
      </c>
      <c r="I4283" s="49">
        <v>1.4999999999999999E-2</v>
      </c>
      <c r="J4283" s="49">
        <v>1.5299999999999999E-2</v>
      </c>
      <c r="K4283" s="49">
        <v>1.5599999999999999E-2</v>
      </c>
      <c r="L4283" s="49">
        <v>1.5900000000000001E-2</v>
      </c>
      <c r="M4283" s="49">
        <v>1.6199999999999999E-2</v>
      </c>
      <c r="N4283" s="49">
        <v>1.6400000000000001E-2</v>
      </c>
      <c r="O4283" s="49">
        <v>1.67E-2</v>
      </c>
      <c r="P4283" s="49">
        <v>1.7000000000000001E-2</v>
      </c>
      <c r="Q4283" s="49">
        <v>1.7299999999999999E-2</v>
      </c>
      <c r="R4283" s="49">
        <v>1.7600000000000001E-2</v>
      </c>
      <c r="S4283" s="49">
        <v>1.7899999999999999E-2</v>
      </c>
      <c r="T4283" s="49">
        <v>1.8200000000000001E-2</v>
      </c>
      <c r="U4283" s="49">
        <v>1.8499999999999999E-2</v>
      </c>
      <c r="V4283" s="49">
        <v>1.8800000000000001E-2</v>
      </c>
    </row>
    <row r="4284" spans="1:22" ht="15.75" customHeight="1">
      <c r="A4284" s="139" t="s">
        <v>793</v>
      </c>
      <c r="B4284" s="139" t="s">
        <v>520</v>
      </c>
      <c r="C4284" s="139" t="s">
        <v>781</v>
      </c>
      <c r="D4284" s="139" t="s">
        <v>633</v>
      </c>
      <c r="E4284" s="139" t="s">
        <v>754</v>
      </c>
      <c r="F4284" s="49">
        <v>1.4500000000000001E-2</v>
      </c>
      <c r="G4284" s="49">
        <v>1.47E-2</v>
      </c>
      <c r="H4284" s="49">
        <v>1.4800000000000001E-2</v>
      </c>
      <c r="I4284" s="49">
        <v>1.49E-2</v>
      </c>
      <c r="J4284" s="49">
        <v>1.4999999999999999E-2</v>
      </c>
      <c r="K4284" s="49">
        <v>1.5100000000000001E-2</v>
      </c>
      <c r="L4284" s="49">
        <v>1.52E-2</v>
      </c>
      <c r="M4284" s="49">
        <v>1.5299999999999999E-2</v>
      </c>
      <c r="N4284" s="49">
        <v>1.54E-2</v>
      </c>
      <c r="O4284" s="49">
        <v>1.5599999999999999E-2</v>
      </c>
      <c r="P4284" s="49">
        <v>1.5699999999999999E-2</v>
      </c>
      <c r="Q4284" s="49">
        <v>1.5800000000000002E-2</v>
      </c>
      <c r="R4284" s="49">
        <v>1.6E-2</v>
      </c>
      <c r="S4284" s="49">
        <v>1.61E-2</v>
      </c>
      <c r="T4284" s="49">
        <v>1.6199999999999999E-2</v>
      </c>
      <c r="U4284" s="49">
        <v>1.6299999999999999E-2</v>
      </c>
      <c r="V4284" s="49">
        <v>1.6500000000000001E-2</v>
      </c>
    </row>
    <row r="4285" spans="1:22" ht="15.75" customHeight="1">
      <c r="A4285" s="139" t="s">
        <v>793</v>
      </c>
      <c r="B4285" s="139" t="s">
        <v>609</v>
      </c>
      <c r="C4285" s="139" t="s">
        <v>781</v>
      </c>
      <c r="D4285" s="139" t="s">
        <v>633</v>
      </c>
      <c r="E4285" s="139" t="s">
        <v>754</v>
      </c>
      <c r="F4285" s="49">
        <v>125</v>
      </c>
      <c r="G4285" s="49">
        <v>125</v>
      </c>
      <c r="H4285" s="49">
        <v>125</v>
      </c>
      <c r="I4285" s="49">
        <v>125</v>
      </c>
      <c r="J4285" s="49">
        <v>125</v>
      </c>
      <c r="K4285" s="49">
        <v>125</v>
      </c>
      <c r="L4285" s="49">
        <v>126</v>
      </c>
      <c r="M4285" s="49">
        <v>125</v>
      </c>
      <c r="N4285" s="49">
        <v>125</v>
      </c>
      <c r="O4285" s="49">
        <v>125</v>
      </c>
      <c r="P4285" s="49">
        <v>125</v>
      </c>
      <c r="Q4285" s="49">
        <v>125</v>
      </c>
      <c r="R4285" s="49">
        <v>125</v>
      </c>
      <c r="S4285" s="49">
        <v>125</v>
      </c>
      <c r="T4285" s="49">
        <v>125</v>
      </c>
      <c r="U4285" s="49">
        <v>125</v>
      </c>
      <c r="V4285" s="49">
        <v>125</v>
      </c>
    </row>
    <row r="4286" spans="1:22" ht="15.75" customHeight="1">
      <c r="A4286" s="139" t="s">
        <v>793</v>
      </c>
      <c r="B4286" s="139" t="s">
        <v>546</v>
      </c>
      <c r="C4286" s="139" t="s">
        <v>781</v>
      </c>
      <c r="D4286" s="139" t="s">
        <v>633</v>
      </c>
      <c r="E4286" s="139" t="s">
        <v>754</v>
      </c>
      <c r="F4286" s="49">
        <v>2070</v>
      </c>
      <c r="G4286" s="49">
        <v>2030</v>
      </c>
      <c r="H4286" s="49">
        <v>2050</v>
      </c>
      <c r="I4286" s="49">
        <v>2130</v>
      </c>
      <c r="J4286" s="49">
        <v>2120</v>
      </c>
      <c r="K4286" s="49">
        <v>2230</v>
      </c>
      <c r="L4286" s="49">
        <v>2340</v>
      </c>
      <c r="M4286" s="49">
        <v>2400</v>
      </c>
      <c r="N4286" s="49">
        <v>2490</v>
      </c>
      <c r="O4286" s="49">
        <v>2660</v>
      </c>
      <c r="P4286" s="49">
        <v>2670</v>
      </c>
      <c r="Q4286" s="49">
        <v>2820</v>
      </c>
      <c r="R4286" s="49">
        <v>3090</v>
      </c>
      <c r="S4286" s="49">
        <v>2820</v>
      </c>
      <c r="T4286" s="49">
        <v>2880</v>
      </c>
      <c r="U4286" s="49">
        <v>2930</v>
      </c>
      <c r="V4286" s="49">
        <v>2980</v>
      </c>
    </row>
    <row r="4287" spans="1:22" ht="15.75" customHeight="1">
      <c r="A4287" s="139" t="s">
        <v>793</v>
      </c>
      <c r="B4287" s="139" t="s">
        <v>611</v>
      </c>
      <c r="C4287" s="139" t="s">
        <v>781</v>
      </c>
      <c r="D4287" s="139" t="s">
        <v>633</v>
      </c>
      <c r="E4287" s="139" t="s">
        <v>754</v>
      </c>
      <c r="F4287" s="49">
        <v>0.66900000000000004</v>
      </c>
      <c r="G4287" s="49">
        <v>0.68200000000000005</v>
      </c>
      <c r="H4287" s="49">
        <v>0.69399999999999995</v>
      </c>
      <c r="I4287" s="49">
        <v>0.70599999999999996</v>
      </c>
      <c r="J4287" s="49">
        <v>0.71799999999999997</v>
      </c>
      <c r="K4287" s="49">
        <v>0.73</v>
      </c>
      <c r="L4287" s="49">
        <v>0.74099999999999999</v>
      </c>
      <c r="M4287" s="49">
        <v>0.753</v>
      </c>
      <c r="N4287" s="49">
        <v>0.76500000000000001</v>
      </c>
      <c r="O4287" s="49">
        <v>0.77700000000000002</v>
      </c>
      <c r="P4287" s="49">
        <v>0.78900000000000003</v>
      </c>
      <c r="Q4287" s="49">
        <v>3.49E-3</v>
      </c>
      <c r="R4287" s="49">
        <v>0</v>
      </c>
      <c r="S4287" s="49">
        <v>0</v>
      </c>
      <c r="T4287" s="49">
        <v>0</v>
      </c>
      <c r="U4287" s="49">
        <v>0</v>
      </c>
      <c r="V4287" s="49">
        <v>0</v>
      </c>
    </row>
    <row r="4288" spans="1:22" ht="15.75" customHeight="1">
      <c r="A4288" s="139" t="s">
        <v>793</v>
      </c>
      <c r="B4288" s="139" t="s">
        <v>613</v>
      </c>
      <c r="C4288" s="139" t="s">
        <v>781</v>
      </c>
      <c r="D4288" s="139" t="s">
        <v>633</v>
      </c>
      <c r="E4288" s="139" t="s">
        <v>754</v>
      </c>
      <c r="F4288" s="49">
        <v>149</v>
      </c>
      <c r="G4288" s="49">
        <v>148</v>
      </c>
      <c r="H4288" s="49">
        <v>156</v>
      </c>
      <c r="I4288" s="49">
        <v>140</v>
      </c>
      <c r="J4288" s="49">
        <v>121</v>
      </c>
      <c r="K4288" s="49">
        <v>76.5</v>
      </c>
      <c r="L4288" s="49">
        <v>25.5</v>
      </c>
      <c r="M4288" s="49">
        <v>89.3</v>
      </c>
      <c r="N4288" s="49">
        <v>63.7</v>
      </c>
      <c r="O4288" s="49">
        <v>35.700000000000003</v>
      </c>
      <c r="P4288" s="49">
        <v>74</v>
      </c>
      <c r="Q4288" s="49">
        <v>66.3</v>
      </c>
      <c r="R4288" s="49">
        <v>63.7</v>
      </c>
      <c r="S4288" s="49">
        <v>32.200000000000003</v>
      </c>
      <c r="T4288" s="49">
        <v>23.6</v>
      </c>
      <c r="U4288" s="49">
        <v>15.1</v>
      </c>
      <c r="V4288" s="49">
        <v>6.53</v>
      </c>
    </row>
    <row r="4289" spans="1:22" ht="15.75" customHeight="1">
      <c r="A4289" s="139" t="s">
        <v>793</v>
      </c>
      <c r="B4289" s="139" t="s">
        <v>223</v>
      </c>
      <c r="C4289" s="139" t="s">
        <v>782</v>
      </c>
      <c r="D4289" s="139" t="s">
        <v>633</v>
      </c>
      <c r="E4289" s="139" t="s">
        <v>754</v>
      </c>
      <c r="F4289" s="49">
        <v>37.4</v>
      </c>
      <c r="G4289" s="49">
        <v>36.9</v>
      </c>
      <c r="H4289" s="49">
        <v>36.1</v>
      </c>
      <c r="I4289" s="49">
        <v>34.5</v>
      </c>
      <c r="J4289" s="49">
        <v>20.6</v>
      </c>
      <c r="K4289" s="49">
        <v>21.2</v>
      </c>
      <c r="L4289" s="49">
        <v>21.2</v>
      </c>
      <c r="M4289" s="49">
        <v>21.2</v>
      </c>
      <c r="N4289" s="49">
        <v>21.2</v>
      </c>
      <c r="O4289" s="49">
        <v>21.2</v>
      </c>
      <c r="P4289" s="49">
        <v>21.2</v>
      </c>
      <c r="Q4289" s="49">
        <v>15.1</v>
      </c>
      <c r="R4289" s="49">
        <v>13.2</v>
      </c>
      <c r="S4289" s="49">
        <v>11.2</v>
      </c>
      <c r="T4289" s="49">
        <v>9.34</v>
      </c>
      <c r="U4289" s="49">
        <v>7.43</v>
      </c>
      <c r="V4289" s="49">
        <v>5.52</v>
      </c>
    </row>
    <row r="4290" spans="1:22" ht="15.75" customHeight="1">
      <c r="A4290" s="139" t="s">
        <v>793</v>
      </c>
      <c r="B4290" s="139" t="s">
        <v>233</v>
      </c>
      <c r="C4290" s="139" t="s">
        <v>782</v>
      </c>
      <c r="D4290" s="139" t="s">
        <v>633</v>
      </c>
      <c r="E4290" s="139" t="s">
        <v>754</v>
      </c>
      <c r="F4290" s="49">
        <v>0.36</v>
      </c>
      <c r="G4290" s="49">
        <v>0</v>
      </c>
      <c r="H4290" s="49">
        <v>0</v>
      </c>
      <c r="I4290" s="49">
        <v>0</v>
      </c>
      <c r="J4290" s="49">
        <v>0</v>
      </c>
      <c r="K4290" s="49">
        <v>0</v>
      </c>
      <c r="L4290" s="49">
        <v>0</v>
      </c>
      <c r="M4290" s="49">
        <v>0</v>
      </c>
      <c r="N4290" s="49">
        <v>0</v>
      </c>
      <c r="O4290" s="49">
        <v>0</v>
      </c>
      <c r="P4290" s="49">
        <v>0</v>
      </c>
      <c r="Q4290" s="49">
        <v>0</v>
      </c>
      <c r="R4290" s="49">
        <v>0</v>
      </c>
      <c r="S4290" s="49">
        <v>0</v>
      </c>
      <c r="T4290" s="49">
        <v>0</v>
      </c>
      <c r="U4290" s="49">
        <v>0</v>
      </c>
      <c r="V4290" s="49">
        <v>0</v>
      </c>
    </row>
    <row r="4291" spans="1:22" ht="15.75" customHeight="1">
      <c r="A4291" s="139" t="s">
        <v>793</v>
      </c>
      <c r="B4291" s="139" t="s">
        <v>226</v>
      </c>
      <c r="C4291" s="139" t="s">
        <v>782</v>
      </c>
      <c r="D4291" s="139" t="s">
        <v>633</v>
      </c>
      <c r="E4291" s="139" t="s">
        <v>754</v>
      </c>
      <c r="F4291" s="49">
        <v>16.5</v>
      </c>
      <c r="G4291" s="49">
        <v>18.7</v>
      </c>
      <c r="H4291" s="49">
        <v>34.299999999999997</v>
      </c>
      <c r="I4291" s="49">
        <v>54.7</v>
      </c>
      <c r="J4291" s="49">
        <v>50.8</v>
      </c>
      <c r="K4291" s="49">
        <v>51.9</v>
      </c>
      <c r="L4291" s="49">
        <v>30.4</v>
      </c>
      <c r="M4291" s="49">
        <v>10.5</v>
      </c>
      <c r="N4291" s="49">
        <v>27.5</v>
      </c>
      <c r="O4291" s="49">
        <v>27.4</v>
      </c>
      <c r="P4291" s="49">
        <v>45.8</v>
      </c>
      <c r="Q4291" s="49">
        <v>55.9</v>
      </c>
      <c r="R4291" s="49">
        <v>57.7</v>
      </c>
      <c r="S4291" s="49">
        <v>45.5</v>
      </c>
      <c r="T4291" s="49">
        <v>46.5</v>
      </c>
      <c r="U4291" s="49">
        <v>47.5</v>
      </c>
      <c r="V4291" s="49">
        <v>48.6</v>
      </c>
    </row>
    <row r="4292" spans="1:22" ht="15.75" customHeight="1">
      <c r="A4292" s="139" t="s">
        <v>793</v>
      </c>
      <c r="B4292" s="139" t="s">
        <v>231</v>
      </c>
      <c r="C4292" s="139" t="s">
        <v>782</v>
      </c>
      <c r="D4292" s="139" t="s">
        <v>633</v>
      </c>
      <c r="E4292" s="139" t="s">
        <v>754</v>
      </c>
      <c r="F4292" s="49">
        <v>4.32</v>
      </c>
      <c r="G4292" s="49">
        <v>4.28</v>
      </c>
      <c r="H4292" s="49">
        <v>4.55</v>
      </c>
      <c r="I4292" s="49">
        <v>4.5</v>
      </c>
      <c r="J4292" s="49">
        <v>4.4000000000000004</v>
      </c>
      <c r="K4292" s="49">
        <v>4.33</v>
      </c>
      <c r="L4292" s="49">
        <v>4.59</v>
      </c>
      <c r="M4292" s="49">
        <v>4.5</v>
      </c>
      <c r="N4292" s="49">
        <v>3.91</v>
      </c>
      <c r="O4292" s="49">
        <v>3.07</v>
      </c>
      <c r="P4292" s="49">
        <v>3.88</v>
      </c>
      <c r="Q4292" s="49">
        <v>3.97</v>
      </c>
      <c r="R4292" s="49">
        <v>3.87</v>
      </c>
      <c r="S4292" s="49">
        <v>3.83</v>
      </c>
      <c r="T4292" s="49">
        <v>3.79</v>
      </c>
      <c r="U4292" s="49">
        <v>3.75</v>
      </c>
      <c r="V4292" s="49">
        <v>3.71</v>
      </c>
    </row>
    <row r="4293" spans="1:22" ht="15.75" customHeight="1">
      <c r="A4293" s="139" t="s">
        <v>793</v>
      </c>
      <c r="B4293" s="139" t="s">
        <v>756</v>
      </c>
      <c r="C4293" s="139" t="s">
        <v>782</v>
      </c>
      <c r="D4293" s="139" t="s">
        <v>633</v>
      </c>
      <c r="E4293" s="139" t="s">
        <v>754</v>
      </c>
      <c r="F4293" s="49">
        <v>105000</v>
      </c>
      <c r="G4293" s="49">
        <v>101000</v>
      </c>
      <c r="H4293" s="49">
        <v>102000</v>
      </c>
      <c r="I4293" s="49">
        <v>106000</v>
      </c>
      <c r="J4293" s="49">
        <v>108000</v>
      </c>
      <c r="K4293" s="49">
        <v>107000</v>
      </c>
      <c r="L4293" s="49">
        <v>125000</v>
      </c>
      <c r="M4293" s="49">
        <v>110000</v>
      </c>
      <c r="N4293" s="49">
        <v>106000</v>
      </c>
      <c r="O4293" s="49">
        <v>84400</v>
      </c>
      <c r="P4293" s="49">
        <v>112000</v>
      </c>
      <c r="Q4293" s="49">
        <v>97600</v>
      </c>
      <c r="R4293" s="49">
        <v>93800</v>
      </c>
      <c r="S4293" s="49">
        <v>92400</v>
      </c>
      <c r="T4293" s="49">
        <v>92600</v>
      </c>
      <c r="U4293" s="49">
        <v>90500</v>
      </c>
      <c r="V4293" s="49">
        <v>90000</v>
      </c>
    </row>
    <row r="4294" spans="1:22" ht="15.75" customHeight="1">
      <c r="A4294" s="139" t="s">
        <v>793</v>
      </c>
      <c r="B4294" s="139" t="s">
        <v>758</v>
      </c>
      <c r="C4294" s="139" t="s">
        <v>782</v>
      </c>
      <c r="D4294" s="139" t="s">
        <v>633</v>
      </c>
      <c r="E4294" s="139" t="s">
        <v>754</v>
      </c>
      <c r="F4294" s="49">
        <v>99.6</v>
      </c>
      <c r="G4294" s="49">
        <v>58.6</v>
      </c>
      <c r="H4294" s="49">
        <v>63</v>
      </c>
      <c r="I4294" s="49">
        <v>67.599999999999994</v>
      </c>
      <c r="J4294" s="49">
        <v>65.8</v>
      </c>
      <c r="K4294" s="49">
        <v>62</v>
      </c>
      <c r="L4294" s="49">
        <v>62.3</v>
      </c>
      <c r="M4294" s="49">
        <v>64.599999999999994</v>
      </c>
      <c r="N4294" s="49">
        <v>63</v>
      </c>
      <c r="O4294" s="49">
        <v>53.4</v>
      </c>
      <c r="P4294" s="49">
        <v>63.1</v>
      </c>
      <c r="Q4294" s="49">
        <v>62.3</v>
      </c>
      <c r="R4294" s="49">
        <v>63.6</v>
      </c>
      <c r="S4294" s="49">
        <v>60.7</v>
      </c>
      <c r="T4294" s="49">
        <v>60.4</v>
      </c>
      <c r="U4294" s="49">
        <v>60.1</v>
      </c>
      <c r="V4294" s="49">
        <v>59.8</v>
      </c>
    </row>
    <row r="4295" spans="1:22" ht="15.75" customHeight="1">
      <c r="A4295" s="139" t="s">
        <v>793</v>
      </c>
      <c r="B4295" s="139" t="s">
        <v>594</v>
      </c>
      <c r="C4295" s="139" t="s">
        <v>782</v>
      </c>
      <c r="D4295" s="139" t="s">
        <v>633</v>
      </c>
      <c r="E4295" s="139" t="s">
        <v>754</v>
      </c>
      <c r="F4295" s="49">
        <v>756</v>
      </c>
      <c r="G4295" s="49">
        <v>804</v>
      </c>
      <c r="H4295" s="49">
        <v>861</v>
      </c>
      <c r="I4295" s="49">
        <v>900</v>
      </c>
      <c r="J4295" s="49">
        <v>1100</v>
      </c>
      <c r="K4295" s="49">
        <v>1160</v>
      </c>
      <c r="L4295" s="49">
        <v>1380</v>
      </c>
      <c r="M4295" s="49">
        <v>1430</v>
      </c>
      <c r="N4295" s="49">
        <v>1520</v>
      </c>
      <c r="O4295" s="49">
        <v>1620</v>
      </c>
      <c r="P4295" s="49">
        <v>2260</v>
      </c>
      <c r="Q4295" s="49">
        <v>2960</v>
      </c>
      <c r="R4295" s="49">
        <v>3020</v>
      </c>
      <c r="S4295" s="49">
        <v>2680</v>
      </c>
      <c r="T4295" s="49">
        <v>2840</v>
      </c>
      <c r="U4295" s="49">
        <v>3000</v>
      </c>
      <c r="V4295" s="49">
        <v>3160</v>
      </c>
    </row>
    <row r="4296" spans="1:22" ht="15.75" customHeight="1">
      <c r="A4296" s="139" t="s">
        <v>793</v>
      </c>
      <c r="B4296" s="139" t="s">
        <v>238</v>
      </c>
      <c r="C4296" s="139" t="s">
        <v>782</v>
      </c>
      <c r="D4296" s="139" t="s">
        <v>633</v>
      </c>
      <c r="E4296" s="139" t="s">
        <v>754</v>
      </c>
      <c r="F4296" s="49">
        <v>871</v>
      </c>
      <c r="G4296" s="49">
        <v>794</v>
      </c>
      <c r="H4296" s="49">
        <v>852</v>
      </c>
      <c r="I4296" s="49">
        <v>917</v>
      </c>
      <c r="J4296" s="49">
        <v>930</v>
      </c>
      <c r="K4296" s="49">
        <v>944</v>
      </c>
      <c r="L4296" s="49">
        <v>959</v>
      </c>
      <c r="M4296" s="49">
        <v>947</v>
      </c>
      <c r="N4296" s="49">
        <v>1100</v>
      </c>
      <c r="O4296" s="49">
        <v>1030</v>
      </c>
      <c r="P4296" s="49">
        <v>1140</v>
      </c>
      <c r="Q4296" s="49">
        <v>1170</v>
      </c>
      <c r="R4296" s="49">
        <v>1050</v>
      </c>
      <c r="S4296" s="49">
        <v>1100</v>
      </c>
      <c r="T4296" s="49">
        <v>1150</v>
      </c>
      <c r="U4296" s="49">
        <v>1190</v>
      </c>
      <c r="V4296" s="49">
        <v>1210</v>
      </c>
    </row>
    <row r="4297" spans="1:22" ht="15.75" customHeight="1">
      <c r="A4297" s="139" t="s">
        <v>793</v>
      </c>
      <c r="B4297" s="139" t="s">
        <v>240</v>
      </c>
      <c r="C4297" s="139" t="s">
        <v>782</v>
      </c>
      <c r="D4297" s="139" t="s">
        <v>633</v>
      </c>
      <c r="E4297" s="139" t="s">
        <v>754</v>
      </c>
      <c r="F4297" s="49">
        <v>0</v>
      </c>
      <c r="G4297" s="49">
        <v>0</v>
      </c>
      <c r="H4297" s="49">
        <v>0</v>
      </c>
      <c r="I4297" s="49">
        <v>0</v>
      </c>
      <c r="J4297" s="49">
        <v>0</v>
      </c>
      <c r="K4297" s="49">
        <v>0</v>
      </c>
      <c r="L4297" s="49">
        <v>0</v>
      </c>
      <c r="M4297" s="49">
        <v>0</v>
      </c>
      <c r="N4297" s="49">
        <v>0</v>
      </c>
      <c r="O4297" s="49">
        <v>0</v>
      </c>
      <c r="P4297" s="49">
        <v>0</v>
      </c>
      <c r="Q4297" s="49">
        <v>0</v>
      </c>
      <c r="R4297" s="49">
        <v>0</v>
      </c>
      <c r="S4297" s="49">
        <v>0</v>
      </c>
      <c r="T4297" s="49">
        <v>0</v>
      </c>
      <c r="U4297" s="49">
        <v>0</v>
      </c>
      <c r="V4297" s="49">
        <v>0</v>
      </c>
    </row>
    <row r="4298" spans="1:22" ht="15.75" customHeight="1">
      <c r="A4298" s="139" t="s">
        <v>793</v>
      </c>
      <c r="B4298" s="139" t="s">
        <v>243</v>
      </c>
      <c r="C4298" s="139" t="s">
        <v>782</v>
      </c>
      <c r="D4298" s="139" t="s">
        <v>633</v>
      </c>
      <c r="E4298" s="139" t="s">
        <v>754</v>
      </c>
      <c r="F4298" s="49">
        <v>4400</v>
      </c>
      <c r="G4298" s="49">
        <v>4480</v>
      </c>
      <c r="H4298" s="49">
        <v>4610</v>
      </c>
      <c r="I4298" s="49">
        <v>6260</v>
      </c>
      <c r="J4298" s="49">
        <v>6320</v>
      </c>
      <c r="K4298" s="49">
        <v>6570</v>
      </c>
      <c r="L4298" s="49">
        <v>6550</v>
      </c>
      <c r="M4298" s="49">
        <v>6660</v>
      </c>
      <c r="N4298" s="49">
        <v>6760</v>
      </c>
      <c r="O4298" s="49">
        <v>5750</v>
      </c>
      <c r="P4298" s="49">
        <v>6350</v>
      </c>
      <c r="Q4298" s="49">
        <v>6160</v>
      </c>
      <c r="R4298" s="49">
        <v>5460</v>
      </c>
      <c r="S4298" s="49">
        <v>4850</v>
      </c>
      <c r="T4298" s="49">
        <v>4600</v>
      </c>
      <c r="U4298" s="49">
        <v>4720</v>
      </c>
      <c r="V4298" s="49">
        <v>4740</v>
      </c>
    </row>
    <row r="4299" spans="1:22" ht="15.75" customHeight="1">
      <c r="A4299" s="139" t="s">
        <v>793</v>
      </c>
      <c r="B4299" s="139" t="s">
        <v>245</v>
      </c>
      <c r="C4299" s="139" t="s">
        <v>782</v>
      </c>
      <c r="D4299" s="139" t="s">
        <v>633</v>
      </c>
      <c r="E4299" s="139" t="s">
        <v>754</v>
      </c>
      <c r="F4299" s="49">
        <v>578</v>
      </c>
      <c r="G4299" s="49">
        <v>594</v>
      </c>
      <c r="H4299" s="49">
        <v>617</v>
      </c>
      <c r="I4299" s="49">
        <v>630</v>
      </c>
      <c r="J4299" s="49">
        <v>655</v>
      </c>
      <c r="K4299" s="49">
        <v>704</v>
      </c>
      <c r="L4299" s="49">
        <v>712</v>
      </c>
      <c r="M4299" s="49">
        <v>753</v>
      </c>
      <c r="N4299" s="49">
        <v>753</v>
      </c>
      <c r="O4299" s="49">
        <v>556</v>
      </c>
      <c r="P4299" s="49">
        <v>738</v>
      </c>
      <c r="Q4299" s="49">
        <v>776</v>
      </c>
      <c r="R4299" s="49">
        <v>750</v>
      </c>
      <c r="S4299" s="49">
        <v>777</v>
      </c>
      <c r="T4299" s="49">
        <v>776</v>
      </c>
      <c r="U4299" s="49">
        <v>819</v>
      </c>
      <c r="V4299" s="49">
        <v>791</v>
      </c>
    </row>
    <row r="4300" spans="1:22" ht="15.75" customHeight="1">
      <c r="A4300" s="139" t="s">
        <v>793</v>
      </c>
      <c r="B4300" s="139" t="s">
        <v>247</v>
      </c>
      <c r="C4300" s="139" t="s">
        <v>782</v>
      </c>
      <c r="D4300" s="139" t="s">
        <v>633</v>
      </c>
      <c r="E4300" s="139" t="s">
        <v>754</v>
      </c>
      <c r="F4300" s="49">
        <v>10.199999999999999</v>
      </c>
      <c r="G4300" s="49">
        <v>10.199999999999999</v>
      </c>
      <c r="H4300" s="49">
        <v>18.3</v>
      </c>
      <c r="I4300" s="49">
        <v>64.3</v>
      </c>
      <c r="J4300" s="49">
        <v>83.6</v>
      </c>
      <c r="K4300" s="49">
        <v>102</v>
      </c>
      <c r="L4300" s="49">
        <v>96.1</v>
      </c>
      <c r="M4300" s="49">
        <v>79.8</v>
      </c>
      <c r="N4300" s="49">
        <v>119</v>
      </c>
      <c r="O4300" s="49">
        <v>14.4</v>
      </c>
      <c r="P4300" s="49">
        <v>23.5</v>
      </c>
      <c r="Q4300" s="49">
        <v>76.3</v>
      </c>
      <c r="R4300" s="49">
        <v>136</v>
      </c>
      <c r="S4300" s="49">
        <v>106</v>
      </c>
      <c r="T4300" s="49">
        <v>112</v>
      </c>
      <c r="U4300" s="49">
        <v>118</v>
      </c>
      <c r="V4300" s="49">
        <v>124</v>
      </c>
    </row>
    <row r="4301" spans="1:22" ht="15.75" customHeight="1">
      <c r="A4301" s="139" t="s">
        <v>793</v>
      </c>
      <c r="B4301" s="139" t="s">
        <v>760</v>
      </c>
      <c r="C4301" s="139" t="s">
        <v>782</v>
      </c>
      <c r="D4301" s="139" t="s">
        <v>633</v>
      </c>
      <c r="E4301" s="139" t="s">
        <v>754</v>
      </c>
      <c r="F4301" s="49">
        <v>51600</v>
      </c>
      <c r="G4301" s="49">
        <v>53700</v>
      </c>
      <c r="H4301" s="49">
        <v>60700</v>
      </c>
      <c r="I4301" s="49">
        <v>73600</v>
      </c>
      <c r="J4301" s="49">
        <v>90600</v>
      </c>
      <c r="K4301" s="49">
        <v>107000</v>
      </c>
      <c r="L4301" s="49">
        <v>130000</v>
      </c>
      <c r="M4301" s="49">
        <v>151000</v>
      </c>
      <c r="N4301" s="49">
        <v>155000</v>
      </c>
      <c r="O4301" s="49">
        <v>168000</v>
      </c>
      <c r="P4301" s="49">
        <v>195000</v>
      </c>
      <c r="Q4301" s="49">
        <v>207000</v>
      </c>
      <c r="R4301" s="49">
        <v>214000</v>
      </c>
      <c r="S4301" s="49">
        <v>226000</v>
      </c>
      <c r="T4301" s="49">
        <v>239000</v>
      </c>
      <c r="U4301" s="49">
        <v>253000</v>
      </c>
      <c r="V4301" s="49">
        <v>267000</v>
      </c>
    </row>
    <row r="4302" spans="1:22" ht="15.75" customHeight="1">
      <c r="A4302" s="139" t="s">
        <v>793</v>
      </c>
      <c r="B4302" s="139" t="s">
        <v>260</v>
      </c>
      <c r="C4302" s="139" t="s">
        <v>782</v>
      </c>
      <c r="D4302" s="139" t="s">
        <v>633</v>
      </c>
      <c r="E4302" s="139" t="s">
        <v>754</v>
      </c>
      <c r="F4302" s="49">
        <v>1000</v>
      </c>
      <c r="G4302" s="49">
        <v>916</v>
      </c>
      <c r="H4302" s="49">
        <v>977</v>
      </c>
      <c r="I4302" s="49">
        <v>989</v>
      </c>
      <c r="J4302" s="49">
        <v>1080</v>
      </c>
      <c r="K4302" s="49">
        <v>973</v>
      </c>
      <c r="L4302" s="49">
        <v>1060</v>
      </c>
      <c r="M4302" s="49">
        <v>949</v>
      </c>
      <c r="N4302" s="49">
        <v>975</v>
      </c>
      <c r="O4302" s="49">
        <v>515</v>
      </c>
      <c r="P4302" s="49">
        <v>785</v>
      </c>
      <c r="Q4302" s="49">
        <v>1300</v>
      </c>
      <c r="R4302" s="49">
        <v>1120</v>
      </c>
      <c r="S4302" s="49">
        <v>1170</v>
      </c>
      <c r="T4302" s="49">
        <v>1170</v>
      </c>
      <c r="U4302" s="49">
        <v>1140</v>
      </c>
      <c r="V4302" s="49">
        <v>1290</v>
      </c>
    </row>
    <row r="4303" spans="1:22" ht="15.75" customHeight="1">
      <c r="A4303" s="139" t="s">
        <v>793</v>
      </c>
      <c r="B4303" s="139" t="s">
        <v>254</v>
      </c>
      <c r="C4303" s="139" t="s">
        <v>782</v>
      </c>
      <c r="D4303" s="139" t="s">
        <v>633</v>
      </c>
      <c r="E4303" s="139" t="s">
        <v>754</v>
      </c>
      <c r="F4303" s="49">
        <v>8.4</v>
      </c>
      <c r="G4303" s="49">
        <v>8.4</v>
      </c>
      <c r="H4303" s="49">
        <v>8.4</v>
      </c>
      <c r="I4303" s="49">
        <v>8.4</v>
      </c>
      <c r="J4303" s="49">
        <v>8.4</v>
      </c>
      <c r="K4303" s="49">
        <v>8.4</v>
      </c>
      <c r="L4303" s="49">
        <v>8.4</v>
      </c>
      <c r="M4303" s="49">
        <v>8.4</v>
      </c>
      <c r="N4303" s="49">
        <v>8.4</v>
      </c>
      <c r="O4303" s="49">
        <v>8.4</v>
      </c>
      <c r="P4303" s="49">
        <v>8.4</v>
      </c>
      <c r="Q4303" s="49">
        <v>8.48</v>
      </c>
      <c r="R4303" s="49">
        <v>8.49</v>
      </c>
      <c r="S4303" s="49">
        <v>8.51</v>
      </c>
      <c r="T4303" s="49">
        <v>8.52</v>
      </c>
      <c r="U4303" s="49">
        <v>8.5399999999999991</v>
      </c>
      <c r="V4303" s="49">
        <v>8.5500000000000007</v>
      </c>
    </row>
    <row r="4304" spans="1:22" ht="15.75" customHeight="1">
      <c r="A4304" s="139" t="s">
        <v>793</v>
      </c>
      <c r="B4304" s="139" t="s">
        <v>278</v>
      </c>
      <c r="C4304" s="139" t="s">
        <v>782</v>
      </c>
      <c r="D4304" s="139" t="s">
        <v>633</v>
      </c>
      <c r="E4304" s="139" t="s">
        <v>754</v>
      </c>
      <c r="F4304" s="49">
        <v>202</v>
      </c>
      <c r="G4304" s="49">
        <v>191</v>
      </c>
      <c r="H4304" s="49">
        <v>183</v>
      </c>
      <c r="I4304" s="49">
        <v>218</v>
      </c>
      <c r="J4304" s="49">
        <v>196</v>
      </c>
      <c r="K4304" s="49">
        <v>191</v>
      </c>
      <c r="L4304" s="49">
        <v>245</v>
      </c>
      <c r="M4304" s="49">
        <v>224</v>
      </c>
      <c r="N4304" s="49">
        <v>125</v>
      </c>
      <c r="O4304" s="49">
        <v>53</v>
      </c>
      <c r="P4304" s="49">
        <v>43.3</v>
      </c>
      <c r="Q4304" s="49">
        <v>48.7</v>
      </c>
      <c r="R4304" s="49">
        <v>44.7</v>
      </c>
      <c r="S4304" s="49">
        <v>34.200000000000003</v>
      </c>
      <c r="T4304" s="49">
        <v>38.4</v>
      </c>
      <c r="U4304" s="49">
        <v>34.5</v>
      </c>
      <c r="V4304" s="49">
        <v>34.4</v>
      </c>
    </row>
    <row r="4305" spans="1:22" ht="15.75" customHeight="1">
      <c r="A4305" s="139" t="s">
        <v>793</v>
      </c>
      <c r="B4305" s="139" t="s">
        <v>252</v>
      </c>
      <c r="C4305" s="139" t="s">
        <v>782</v>
      </c>
      <c r="D4305" s="139" t="s">
        <v>633</v>
      </c>
      <c r="E4305" s="139" t="s">
        <v>754</v>
      </c>
      <c r="F4305" s="49">
        <v>814</v>
      </c>
      <c r="G4305" s="49">
        <v>836</v>
      </c>
      <c r="H4305" s="49">
        <v>830</v>
      </c>
      <c r="I4305" s="49">
        <v>851</v>
      </c>
      <c r="J4305" s="49">
        <v>851</v>
      </c>
      <c r="K4305" s="49">
        <v>1200</v>
      </c>
      <c r="L4305" s="49">
        <v>1400</v>
      </c>
      <c r="M4305" s="49">
        <v>1380</v>
      </c>
      <c r="N4305" s="49">
        <v>1390</v>
      </c>
      <c r="O4305" s="49">
        <v>1360</v>
      </c>
      <c r="P4305" s="49">
        <v>1360</v>
      </c>
      <c r="Q4305" s="49">
        <v>1410</v>
      </c>
      <c r="R4305" s="49">
        <v>1420</v>
      </c>
      <c r="S4305" s="49">
        <v>1570</v>
      </c>
      <c r="T4305" s="49">
        <v>1630</v>
      </c>
      <c r="U4305" s="49">
        <v>1690</v>
      </c>
      <c r="V4305" s="49">
        <v>1750</v>
      </c>
    </row>
    <row r="4306" spans="1:22" ht="15.75" customHeight="1">
      <c r="A4306" s="139" t="s">
        <v>793</v>
      </c>
      <c r="B4306" s="139" t="s">
        <v>270</v>
      </c>
      <c r="C4306" s="139" t="s">
        <v>782</v>
      </c>
      <c r="D4306" s="139" t="s">
        <v>633</v>
      </c>
      <c r="E4306" s="139" t="s">
        <v>754</v>
      </c>
      <c r="F4306" s="49">
        <v>160</v>
      </c>
      <c r="G4306" s="49">
        <v>163</v>
      </c>
      <c r="H4306" s="49">
        <v>172</v>
      </c>
      <c r="I4306" s="49">
        <v>188</v>
      </c>
      <c r="J4306" s="49">
        <v>199</v>
      </c>
      <c r="K4306" s="49">
        <v>222</v>
      </c>
      <c r="L4306" s="49">
        <v>237</v>
      </c>
      <c r="M4306" s="49">
        <v>216</v>
      </c>
      <c r="N4306" s="49">
        <v>277</v>
      </c>
      <c r="O4306" s="49">
        <v>270</v>
      </c>
      <c r="P4306" s="49">
        <v>343</v>
      </c>
      <c r="Q4306" s="49">
        <v>376</v>
      </c>
      <c r="R4306" s="49">
        <v>364</v>
      </c>
      <c r="S4306" s="49">
        <v>351</v>
      </c>
      <c r="T4306" s="49">
        <v>368</v>
      </c>
      <c r="U4306" s="49">
        <v>399</v>
      </c>
      <c r="V4306" s="49">
        <v>417</v>
      </c>
    </row>
    <row r="4307" spans="1:22" ht="15.75" customHeight="1">
      <c r="A4307" s="139" t="s">
        <v>793</v>
      </c>
      <c r="B4307" s="139" t="s">
        <v>258</v>
      </c>
      <c r="C4307" s="139" t="s">
        <v>782</v>
      </c>
      <c r="D4307" s="139" t="s">
        <v>633</v>
      </c>
      <c r="E4307" s="139" t="s">
        <v>754</v>
      </c>
      <c r="F4307" s="49">
        <v>60.1</v>
      </c>
      <c r="G4307" s="49">
        <v>59.4</v>
      </c>
      <c r="H4307" s="49">
        <v>59.4</v>
      </c>
      <c r="I4307" s="49">
        <v>63.6</v>
      </c>
      <c r="J4307" s="49">
        <v>71.7</v>
      </c>
      <c r="K4307" s="49">
        <v>81.099999999999994</v>
      </c>
      <c r="L4307" s="49">
        <v>115</v>
      </c>
      <c r="M4307" s="49">
        <v>114</v>
      </c>
      <c r="N4307" s="49">
        <v>120</v>
      </c>
      <c r="O4307" s="49">
        <v>106</v>
      </c>
      <c r="P4307" s="49">
        <v>116</v>
      </c>
      <c r="Q4307" s="49">
        <v>120</v>
      </c>
      <c r="R4307" s="49">
        <v>119</v>
      </c>
      <c r="S4307" s="49">
        <v>99.3</v>
      </c>
      <c r="T4307" s="49">
        <v>108</v>
      </c>
      <c r="U4307" s="49">
        <v>107</v>
      </c>
      <c r="V4307" s="49">
        <v>94</v>
      </c>
    </row>
    <row r="4308" spans="1:22" ht="15.75" customHeight="1">
      <c r="A4308" s="139" t="s">
        <v>793</v>
      </c>
      <c r="B4308" s="139" t="s">
        <v>268</v>
      </c>
      <c r="C4308" s="139" t="s">
        <v>782</v>
      </c>
      <c r="D4308" s="139" t="s">
        <v>633</v>
      </c>
      <c r="E4308" s="139" t="s">
        <v>754</v>
      </c>
      <c r="F4308" s="49">
        <v>0.82699999999999996</v>
      </c>
      <c r="G4308" s="49">
        <v>0.65600000000000003</v>
      </c>
      <c r="H4308" s="49">
        <v>0.52</v>
      </c>
      <c r="I4308" s="49">
        <v>0.41399999999999998</v>
      </c>
      <c r="J4308" s="49">
        <v>0.33600000000000002</v>
      </c>
      <c r="K4308" s="49">
        <v>0.28399999999999997</v>
      </c>
      <c r="L4308" s="49">
        <v>0.255</v>
      </c>
      <c r="M4308" s="49">
        <v>0.246</v>
      </c>
      <c r="N4308" s="49">
        <v>0.246</v>
      </c>
      <c r="O4308" s="49">
        <v>0.217</v>
      </c>
      <c r="P4308" s="49">
        <v>0.161</v>
      </c>
      <c r="Q4308" s="49">
        <v>0.14000000000000001</v>
      </c>
      <c r="R4308" s="49">
        <v>0.156</v>
      </c>
      <c r="S4308" s="49">
        <v>0</v>
      </c>
      <c r="T4308" s="49">
        <v>0</v>
      </c>
      <c r="U4308" s="49">
        <v>0</v>
      </c>
      <c r="V4308" s="49">
        <v>0</v>
      </c>
    </row>
    <row r="4309" spans="1:22" ht="15.75" customHeight="1">
      <c r="A4309" s="139" t="s">
        <v>793</v>
      </c>
      <c r="B4309" s="139" t="s">
        <v>274</v>
      </c>
      <c r="C4309" s="139" t="s">
        <v>782</v>
      </c>
      <c r="D4309" s="139" t="s">
        <v>633</v>
      </c>
      <c r="E4309" s="139" t="s">
        <v>754</v>
      </c>
      <c r="F4309" s="49">
        <v>8280</v>
      </c>
      <c r="G4309" s="49">
        <v>7330</v>
      </c>
      <c r="H4309" s="49">
        <v>8240</v>
      </c>
      <c r="I4309" s="49">
        <v>8650</v>
      </c>
      <c r="J4309" s="49">
        <v>9540</v>
      </c>
      <c r="K4309" s="49">
        <v>9900</v>
      </c>
      <c r="L4309" s="49">
        <v>12500</v>
      </c>
      <c r="M4309" s="49">
        <v>10500</v>
      </c>
      <c r="N4309" s="49">
        <v>9790</v>
      </c>
      <c r="O4309" s="49">
        <v>7920</v>
      </c>
      <c r="P4309" s="49">
        <v>12400</v>
      </c>
      <c r="Q4309" s="49">
        <v>9610</v>
      </c>
      <c r="R4309" s="49">
        <v>9630</v>
      </c>
      <c r="S4309" s="49">
        <v>11200</v>
      </c>
      <c r="T4309" s="49">
        <v>11500</v>
      </c>
      <c r="U4309" s="49">
        <v>11700</v>
      </c>
      <c r="V4309" s="49">
        <v>12000</v>
      </c>
    </row>
    <row r="4310" spans="1:22" ht="15.75" customHeight="1">
      <c r="A4310" s="139" t="s">
        <v>793</v>
      </c>
      <c r="B4310" s="139" t="s">
        <v>266</v>
      </c>
      <c r="C4310" s="139" t="s">
        <v>782</v>
      </c>
      <c r="D4310" s="139" t="s">
        <v>633</v>
      </c>
      <c r="E4310" s="139" t="s">
        <v>754</v>
      </c>
      <c r="F4310" s="49">
        <v>52.5</v>
      </c>
      <c r="G4310" s="49">
        <v>56</v>
      </c>
      <c r="H4310" s="49">
        <v>73.5</v>
      </c>
      <c r="I4310" s="49">
        <v>73.5</v>
      </c>
      <c r="J4310" s="49">
        <v>74</v>
      </c>
      <c r="K4310" s="49">
        <v>70</v>
      </c>
      <c r="L4310" s="49">
        <v>70</v>
      </c>
      <c r="M4310" s="49">
        <v>73.5</v>
      </c>
      <c r="N4310" s="49">
        <v>108</v>
      </c>
      <c r="O4310" s="49">
        <v>318</v>
      </c>
      <c r="P4310" s="49">
        <v>341</v>
      </c>
      <c r="Q4310" s="49">
        <v>329</v>
      </c>
      <c r="R4310" s="49">
        <v>329</v>
      </c>
      <c r="S4310" s="49">
        <v>312</v>
      </c>
      <c r="T4310" s="49">
        <v>334</v>
      </c>
      <c r="U4310" s="49">
        <v>356</v>
      </c>
      <c r="V4310" s="49">
        <v>377</v>
      </c>
    </row>
    <row r="4311" spans="1:22" ht="15.75" customHeight="1">
      <c r="A4311" s="139" t="s">
        <v>793</v>
      </c>
      <c r="B4311" s="139" t="s">
        <v>290</v>
      </c>
      <c r="C4311" s="139" t="s">
        <v>782</v>
      </c>
      <c r="D4311" s="139" t="s">
        <v>633</v>
      </c>
      <c r="E4311" s="139" t="s">
        <v>754</v>
      </c>
      <c r="F4311" s="49">
        <v>6310</v>
      </c>
      <c r="G4311" s="49">
        <v>6520</v>
      </c>
      <c r="H4311" s="49">
        <v>6860</v>
      </c>
      <c r="I4311" s="49">
        <v>6810</v>
      </c>
      <c r="J4311" s="49">
        <v>6490</v>
      </c>
      <c r="K4311" s="49">
        <v>6830</v>
      </c>
      <c r="L4311" s="49">
        <v>7180</v>
      </c>
      <c r="M4311" s="49">
        <v>7000</v>
      </c>
      <c r="N4311" s="49">
        <v>7020</v>
      </c>
      <c r="O4311" s="49">
        <v>6180</v>
      </c>
      <c r="P4311" s="49">
        <v>6380</v>
      </c>
      <c r="Q4311" s="49">
        <v>6400</v>
      </c>
      <c r="R4311" s="49">
        <v>6120</v>
      </c>
      <c r="S4311" s="49">
        <v>5330</v>
      </c>
      <c r="T4311" s="49">
        <v>5630</v>
      </c>
      <c r="U4311" s="49">
        <v>5260</v>
      </c>
      <c r="V4311" s="49">
        <v>5980</v>
      </c>
    </row>
    <row r="4312" spans="1:22" ht="15.75" customHeight="1">
      <c r="A4312" s="139" t="s">
        <v>793</v>
      </c>
      <c r="B4312" s="139" t="s">
        <v>564</v>
      </c>
      <c r="C4312" s="139" t="s">
        <v>782</v>
      </c>
      <c r="D4312" s="139" t="s">
        <v>633</v>
      </c>
      <c r="E4312" s="139" t="s">
        <v>754</v>
      </c>
      <c r="F4312" s="49">
        <v>97.8</v>
      </c>
      <c r="G4312" s="49">
        <v>97.5</v>
      </c>
      <c r="H4312" s="49">
        <v>104</v>
      </c>
      <c r="I4312" s="49">
        <v>109</v>
      </c>
      <c r="J4312" s="49">
        <v>111</v>
      </c>
      <c r="K4312" s="49">
        <v>117</v>
      </c>
      <c r="L4312" s="49">
        <v>69</v>
      </c>
      <c r="M4312" s="49">
        <v>50.4</v>
      </c>
      <c r="N4312" s="49">
        <v>52.3</v>
      </c>
      <c r="O4312" s="49">
        <v>39.200000000000003</v>
      </c>
      <c r="P4312" s="49">
        <v>53.1</v>
      </c>
      <c r="Q4312" s="49">
        <v>55.8</v>
      </c>
      <c r="R4312" s="49">
        <v>49.9</v>
      </c>
      <c r="S4312" s="49">
        <v>52.1</v>
      </c>
      <c r="T4312" s="49">
        <v>54.3</v>
      </c>
      <c r="U4312" s="49">
        <v>55.5</v>
      </c>
      <c r="V4312" s="49">
        <v>54.6</v>
      </c>
    </row>
    <row r="4313" spans="1:22" ht="15.75" customHeight="1">
      <c r="A4313" s="139" t="s">
        <v>793</v>
      </c>
      <c r="B4313" s="139" t="s">
        <v>298</v>
      </c>
      <c r="C4313" s="139" t="s">
        <v>782</v>
      </c>
      <c r="D4313" s="139" t="s">
        <v>633</v>
      </c>
      <c r="E4313" s="139" t="s">
        <v>754</v>
      </c>
      <c r="F4313" s="49">
        <v>135</v>
      </c>
      <c r="G4313" s="49">
        <v>116</v>
      </c>
      <c r="H4313" s="49">
        <v>114</v>
      </c>
      <c r="I4313" s="49">
        <v>124</v>
      </c>
      <c r="J4313" s="49">
        <v>144</v>
      </c>
      <c r="K4313" s="49">
        <v>143</v>
      </c>
      <c r="L4313" s="49">
        <v>155</v>
      </c>
      <c r="M4313" s="49">
        <v>160</v>
      </c>
      <c r="N4313" s="49">
        <v>154</v>
      </c>
      <c r="O4313" s="49">
        <v>126</v>
      </c>
      <c r="P4313" s="49">
        <v>103</v>
      </c>
      <c r="Q4313" s="49">
        <v>160</v>
      </c>
      <c r="R4313" s="49">
        <v>163</v>
      </c>
      <c r="S4313" s="49">
        <v>152</v>
      </c>
      <c r="T4313" s="49">
        <v>153</v>
      </c>
      <c r="U4313" s="49">
        <v>155</v>
      </c>
      <c r="V4313" s="49">
        <v>157</v>
      </c>
    </row>
    <row r="4314" spans="1:22" ht="15.75" customHeight="1">
      <c r="A4314" s="139" t="s">
        <v>793</v>
      </c>
      <c r="B4314" s="139" t="s">
        <v>300</v>
      </c>
      <c r="C4314" s="139" t="s">
        <v>782</v>
      </c>
      <c r="D4314" s="139" t="s">
        <v>633</v>
      </c>
      <c r="E4314" s="139" t="s">
        <v>754</v>
      </c>
      <c r="F4314" s="49">
        <v>31200</v>
      </c>
      <c r="G4314" s="49">
        <v>35200</v>
      </c>
      <c r="H4314" s="49">
        <v>40600</v>
      </c>
      <c r="I4314" s="49">
        <v>51900</v>
      </c>
      <c r="J4314" s="49">
        <v>67300</v>
      </c>
      <c r="K4314" s="49">
        <v>83000</v>
      </c>
      <c r="L4314" s="49">
        <v>102000</v>
      </c>
      <c r="M4314" s="49">
        <v>123000</v>
      </c>
      <c r="N4314" s="49">
        <v>127000</v>
      </c>
      <c r="O4314" s="49">
        <v>142000</v>
      </c>
      <c r="P4314" s="49">
        <v>162000</v>
      </c>
      <c r="Q4314" s="49">
        <v>176000</v>
      </c>
      <c r="R4314" s="49">
        <v>183000</v>
      </c>
      <c r="S4314" s="49">
        <v>192000</v>
      </c>
      <c r="T4314" s="49">
        <v>205000</v>
      </c>
      <c r="U4314" s="49">
        <v>218000</v>
      </c>
      <c r="V4314" s="49">
        <v>230000</v>
      </c>
    </row>
    <row r="4315" spans="1:22" ht="15.75" customHeight="1">
      <c r="A4315" s="139" t="s">
        <v>793</v>
      </c>
      <c r="B4315" s="139" t="s">
        <v>288</v>
      </c>
      <c r="C4315" s="139" t="s">
        <v>782</v>
      </c>
      <c r="D4315" s="139" t="s">
        <v>633</v>
      </c>
      <c r="E4315" s="139" t="s">
        <v>754</v>
      </c>
      <c r="F4315" s="49">
        <v>142</v>
      </c>
      <c r="G4315" s="49">
        <v>133</v>
      </c>
      <c r="H4315" s="49">
        <v>110</v>
      </c>
      <c r="I4315" s="49">
        <v>127</v>
      </c>
      <c r="J4315" s="49">
        <v>141</v>
      </c>
      <c r="K4315" s="49">
        <v>148</v>
      </c>
      <c r="L4315" s="49">
        <v>145</v>
      </c>
      <c r="M4315" s="49">
        <v>143</v>
      </c>
      <c r="N4315" s="49">
        <v>150</v>
      </c>
      <c r="O4315" s="49">
        <v>120</v>
      </c>
      <c r="P4315" s="49">
        <v>125</v>
      </c>
      <c r="Q4315" s="49">
        <v>113</v>
      </c>
      <c r="R4315" s="49">
        <v>113</v>
      </c>
      <c r="S4315" s="49">
        <v>123</v>
      </c>
      <c r="T4315" s="49">
        <v>122</v>
      </c>
      <c r="U4315" s="49">
        <v>121</v>
      </c>
      <c r="V4315" s="49">
        <v>119</v>
      </c>
    </row>
    <row r="4316" spans="1:22" ht="15.75" customHeight="1">
      <c r="A4316" s="139" t="s">
        <v>793</v>
      </c>
      <c r="B4316" s="139" t="s">
        <v>308</v>
      </c>
      <c r="C4316" s="139" t="s">
        <v>782</v>
      </c>
      <c r="D4316" s="139" t="s">
        <v>633</v>
      </c>
      <c r="E4316" s="139" t="s">
        <v>754</v>
      </c>
      <c r="F4316" s="49">
        <v>12.2</v>
      </c>
      <c r="G4316" s="49">
        <v>11.2</v>
      </c>
      <c r="H4316" s="49">
        <v>12.4</v>
      </c>
      <c r="I4316" s="49">
        <v>13.8</v>
      </c>
      <c r="J4316" s="49">
        <v>1.33</v>
      </c>
      <c r="K4316" s="49">
        <v>1.47</v>
      </c>
      <c r="L4316" s="49">
        <v>1.47</v>
      </c>
      <c r="M4316" s="49">
        <v>1.47</v>
      </c>
      <c r="N4316" s="49">
        <v>1.53</v>
      </c>
      <c r="O4316" s="49">
        <v>1.45</v>
      </c>
      <c r="P4316" s="49">
        <v>1.36</v>
      </c>
      <c r="Q4316" s="49">
        <v>0</v>
      </c>
      <c r="R4316" s="49">
        <v>0</v>
      </c>
      <c r="S4316" s="49">
        <v>0</v>
      </c>
      <c r="T4316" s="49">
        <v>0</v>
      </c>
      <c r="U4316" s="49">
        <v>0</v>
      </c>
      <c r="V4316" s="49">
        <v>0</v>
      </c>
    </row>
    <row r="4317" spans="1:22" ht="15.75" customHeight="1">
      <c r="A4317" s="139" t="s">
        <v>793</v>
      </c>
      <c r="B4317" s="139" t="s">
        <v>302</v>
      </c>
      <c r="C4317" s="139" t="s">
        <v>782</v>
      </c>
      <c r="D4317" s="139" t="s">
        <v>633</v>
      </c>
      <c r="E4317" s="139" t="s">
        <v>754</v>
      </c>
      <c r="F4317" s="49">
        <v>60.1</v>
      </c>
      <c r="G4317" s="49">
        <v>63.5</v>
      </c>
      <c r="H4317" s="49">
        <v>65</v>
      </c>
      <c r="I4317" s="49">
        <v>62.8</v>
      </c>
      <c r="J4317" s="49">
        <v>70.099999999999994</v>
      </c>
      <c r="K4317" s="49">
        <v>72.5</v>
      </c>
      <c r="L4317" s="49">
        <v>90.2</v>
      </c>
      <c r="M4317" s="49">
        <v>89.4</v>
      </c>
      <c r="N4317" s="49">
        <v>80.5</v>
      </c>
      <c r="O4317" s="49">
        <v>78.400000000000006</v>
      </c>
      <c r="P4317" s="49">
        <v>82.6</v>
      </c>
      <c r="Q4317" s="49">
        <v>88.3</v>
      </c>
      <c r="R4317" s="49">
        <v>90.3</v>
      </c>
      <c r="S4317" s="49">
        <v>94.8</v>
      </c>
      <c r="T4317" s="49">
        <v>97.4</v>
      </c>
      <c r="U4317" s="49">
        <v>100</v>
      </c>
      <c r="V4317" s="49">
        <v>103</v>
      </c>
    </row>
    <row r="4318" spans="1:22" ht="15.75" customHeight="1">
      <c r="A4318" s="139" t="s">
        <v>793</v>
      </c>
      <c r="B4318" s="139" t="s">
        <v>310</v>
      </c>
      <c r="C4318" s="139" t="s">
        <v>782</v>
      </c>
      <c r="D4318" s="139" t="s">
        <v>633</v>
      </c>
      <c r="E4318" s="139" t="s">
        <v>754</v>
      </c>
      <c r="F4318" s="49">
        <v>3.28</v>
      </c>
      <c r="G4318" s="49">
        <v>4.01</v>
      </c>
      <c r="H4318" s="49">
        <v>4.9800000000000004</v>
      </c>
      <c r="I4318" s="49">
        <v>13.3</v>
      </c>
      <c r="J4318" s="49">
        <v>10.6</v>
      </c>
      <c r="K4318" s="49">
        <v>9.5500000000000007</v>
      </c>
      <c r="L4318" s="49">
        <v>10.7</v>
      </c>
      <c r="M4318" s="49">
        <v>7.91</v>
      </c>
      <c r="N4318" s="49">
        <v>8.7200000000000006</v>
      </c>
      <c r="O4318" s="49">
        <v>7.66</v>
      </c>
      <c r="P4318" s="49">
        <v>6.74</v>
      </c>
      <c r="Q4318" s="49">
        <v>7.9</v>
      </c>
      <c r="R4318" s="49">
        <v>5.83</v>
      </c>
      <c r="S4318" s="49">
        <v>9.58</v>
      </c>
      <c r="T4318" s="49">
        <v>9.89</v>
      </c>
      <c r="U4318" s="49">
        <v>10.199999999999999</v>
      </c>
      <c r="V4318" s="49">
        <v>10.5</v>
      </c>
    </row>
    <row r="4319" spans="1:22" ht="15.75" customHeight="1">
      <c r="A4319" s="139" t="s">
        <v>793</v>
      </c>
      <c r="B4319" s="139" t="s">
        <v>316</v>
      </c>
      <c r="C4319" s="139" t="s">
        <v>782</v>
      </c>
      <c r="D4319" s="139" t="s">
        <v>633</v>
      </c>
      <c r="E4319" s="139" t="s">
        <v>754</v>
      </c>
      <c r="F4319" s="49">
        <v>15.2</v>
      </c>
      <c r="G4319" s="49">
        <v>11.8</v>
      </c>
      <c r="H4319" s="49">
        <v>11.9</v>
      </c>
      <c r="I4319" s="49">
        <v>9.06</v>
      </c>
      <c r="J4319" s="49">
        <v>8.75</v>
      </c>
      <c r="K4319" s="49">
        <v>10.6</v>
      </c>
      <c r="L4319" s="49">
        <v>11.1</v>
      </c>
      <c r="M4319" s="49">
        <v>11.7</v>
      </c>
      <c r="N4319" s="49">
        <v>12.8</v>
      </c>
      <c r="O4319" s="49">
        <v>11.9</v>
      </c>
      <c r="P4319" s="49">
        <v>11.1</v>
      </c>
      <c r="Q4319" s="49">
        <v>11.9</v>
      </c>
      <c r="R4319" s="49">
        <v>12.9</v>
      </c>
      <c r="S4319" s="49">
        <v>11.1</v>
      </c>
      <c r="T4319" s="49">
        <v>11</v>
      </c>
      <c r="U4319" s="49">
        <v>11</v>
      </c>
      <c r="V4319" s="49">
        <v>10.9</v>
      </c>
    </row>
    <row r="4320" spans="1:22" ht="15.75" customHeight="1">
      <c r="A4320" s="139" t="s">
        <v>793</v>
      </c>
      <c r="B4320" s="139" t="s">
        <v>320</v>
      </c>
      <c r="C4320" s="139" t="s">
        <v>782</v>
      </c>
      <c r="D4320" s="139" t="s">
        <v>633</v>
      </c>
      <c r="E4320" s="139" t="s">
        <v>754</v>
      </c>
      <c r="F4320" s="49">
        <v>604</v>
      </c>
      <c r="G4320" s="49">
        <v>601</v>
      </c>
      <c r="H4320" s="49">
        <v>620</v>
      </c>
      <c r="I4320" s="49">
        <v>651</v>
      </c>
      <c r="J4320" s="49">
        <v>672</v>
      </c>
      <c r="K4320" s="49">
        <v>586</v>
      </c>
      <c r="L4320" s="49">
        <v>866</v>
      </c>
      <c r="M4320" s="49">
        <v>667</v>
      </c>
      <c r="N4320" s="49">
        <v>601</v>
      </c>
      <c r="O4320" s="49">
        <v>439</v>
      </c>
      <c r="P4320" s="49">
        <v>769</v>
      </c>
      <c r="Q4320" s="49">
        <v>534</v>
      </c>
      <c r="R4320" s="49">
        <v>485</v>
      </c>
      <c r="S4320" s="49">
        <v>536</v>
      </c>
      <c r="T4320" s="49">
        <v>553</v>
      </c>
      <c r="U4320" s="49">
        <v>529</v>
      </c>
      <c r="V4320" s="49">
        <v>555</v>
      </c>
    </row>
    <row r="4321" spans="1:22" ht="15.75" customHeight="1">
      <c r="A4321" s="139" t="s">
        <v>793</v>
      </c>
      <c r="B4321" s="139" t="s">
        <v>355</v>
      </c>
      <c r="C4321" s="139" t="s">
        <v>782</v>
      </c>
      <c r="D4321" s="139" t="s">
        <v>633</v>
      </c>
      <c r="E4321" s="139" t="s">
        <v>754</v>
      </c>
      <c r="F4321" s="49">
        <v>5460</v>
      </c>
      <c r="G4321" s="49">
        <v>5490</v>
      </c>
      <c r="H4321" s="49">
        <v>5220</v>
      </c>
      <c r="I4321" s="49">
        <v>5210</v>
      </c>
      <c r="J4321" s="49">
        <v>5310</v>
      </c>
      <c r="K4321" s="49">
        <v>5130</v>
      </c>
      <c r="L4321" s="49">
        <v>5170</v>
      </c>
      <c r="M4321" s="49">
        <v>5270</v>
      </c>
      <c r="N4321" s="49">
        <v>5080</v>
      </c>
      <c r="O4321" s="49">
        <v>3370</v>
      </c>
      <c r="P4321" s="49">
        <v>4470</v>
      </c>
      <c r="Q4321" s="49">
        <v>4560</v>
      </c>
      <c r="R4321" s="49">
        <v>4430</v>
      </c>
      <c r="S4321" s="49">
        <v>4570</v>
      </c>
      <c r="T4321" s="49">
        <v>4970</v>
      </c>
      <c r="U4321" s="49">
        <v>4740</v>
      </c>
      <c r="V4321" s="49">
        <v>4970</v>
      </c>
    </row>
    <row r="4322" spans="1:22" ht="15.75" customHeight="1">
      <c r="A4322" s="139" t="s">
        <v>793</v>
      </c>
      <c r="B4322" s="139" t="s">
        <v>322</v>
      </c>
      <c r="C4322" s="139" t="s">
        <v>782</v>
      </c>
      <c r="D4322" s="139" t="s">
        <v>633</v>
      </c>
      <c r="E4322" s="139" t="s">
        <v>754</v>
      </c>
      <c r="F4322" s="49">
        <v>33.700000000000003</v>
      </c>
      <c r="G4322" s="49">
        <v>35.5</v>
      </c>
      <c r="H4322" s="49">
        <v>4.92</v>
      </c>
      <c r="I4322" s="49">
        <v>4.91</v>
      </c>
      <c r="J4322" s="49">
        <v>5.41</v>
      </c>
      <c r="K4322" s="49">
        <v>15.4</v>
      </c>
      <c r="L4322" s="49">
        <v>6.67</v>
      </c>
      <c r="M4322" s="49">
        <v>7.92</v>
      </c>
      <c r="N4322" s="49">
        <v>6.25</v>
      </c>
      <c r="O4322" s="49">
        <v>6.25</v>
      </c>
      <c r="P4322" s="49">
        <v>6.25</v>
      </c>
      <c r="Q4322" s="49">
        <v>6.25</v>
      </c>
      <c r="R4322" s="49">
        <v>6.25</v>
      </c>
      <c r="S4322" s="49">
        <v>7.39</v>
      </c>
      <c r="T4322" s="49">
        <v>8.26</v>
      </c>
      <c r="U4322" s="49">
        <v>9.39</v>
      </c>
      <c r="V4322" s="49">
        <v>6.84</v>
      </c>
    </row>
    <row r="4323" spans="1:22" ht="15.75" customHeight="1">
      <c r="A4323" s="139" t="s">
        <v>793</v>
      </c>
      <c r="B4323" s="139" t="s">
        <v>328</v>
      </c>
      <c r="C4323" s="139" t="s">
        <v>782</v>
      </c>
      <c r="D4323" s="139" t="s">
        <v>633</v>
      </c>
      <c r="E4323" s="139" t="s">
        <v>754</v>
      </c>
      <c r="F4323" s="49">
        <v>1.56</v>
      </c>
      <c r="G4323" s="49">
        <v>1.9</v>
      </c>
      <c r="H4323" s="49">
        <v>0</v>
      </c>
      <c r="I4323" s="49">
        <v>0</v>
      </c>
      <c r="J4323" s="49">
        <v>0</v>
      </c>
      <c r="K4323" s="49">
        <v>0</v>
      </c>
      <c r="L4323" s="49">
        <v>0</v>
      </c>
      <c r="M4323" s="49">
        <v>0</v>
      </c>
      <c r="N4323" s="49">
        <v>0</v>
      </c>
      <c r="O4323" s="49">
        <v>0</v>
      </c>
      <c r="P4323" s="49">
        <v>0</v>
      </c>
      <c r="Q4323" s="49">
        <v>0</v>
      </c>
      <c r="R4323" s="49">
        <v>0</v>
      </c>
      <c r="S4323" s="49">
        <v>0</v>
      </c>
      <c r="T4323" s="49">
        <v>0</v>
      </c>
      <c r="U4323" s="49">
        <v>0</v>
      </c>
      <c r="V4323" s="49">
        <v>0</v>
      </c>
    </row>
    <row r="4324" spans="1:22" ht="15.75" customHeight="1">
      <c r="A4324" s="139" t="s">
        <v>793</v>
      </c>
      <c r="B4324" s="139" t="s">
        <v>229</v>
      </c>
      <c r="C4324" s="139" t="s">
        <v>782</v>
      </c>
      <c r="D4324" s="139" t="s">
        <v>633</v>
      </c>
      <c r="E4324" s="139" t="s">
        <v>754</v>
      </c>
      <c r="F4324" s="49">
        <v>119</v>
      </c>
      <c r="G4324" s="49">
        <v>132</v>
      </c>
      <c r="H4324" s="49">
        <v>151</v>
      </c>
      <c r="I4324" s="49">
        <v>146</v>
      </c>
      <c r="J4324" s="49">
        <v>152</v>
      </c>
      <c r="K4324" s="49">
        <v>147</v>
      </c>
      <c r="L4324" s="49">
        <v>156</v>
      </c>
      <c r="M4324" s="49">
        <v>176</v>
      </c>
      <c r="N4324" s="49">
        <v>113</v>
      </c>
      <c r="O4324" s="49">
        <v>85.5</v>
      </c>
      <c r="P4324" s="49">
        <v>82.3</v>
      </c>
      <c r="Q4324" s="49">
        <v>56.7</v>
      </c>
      <c r="R4324" s="49">
        <v>62.7</v>
      </c>
      <c r="S4324" s="49">
        <v>92</v>
      </c>
      <c r="T4324" s="49">
        <v>88.7</v>
      </c>
      <c r="U4324" s="49">
        <v>85.3</v>
      </c>
      <c r="V4324" s="49">
        <v>82</v>
      </c>
    </row>
    <row r="4325" spans="1:22" ht="15.75" customHeight="1">
      <c r="A4325" s="139" t="s">
        <v>793</v>
      </c>
      <c r="B4325" s="139" t="s">
        <v>762</v>
      </c>
      <c r="C4325" s="139" t="s">
        <v>782</v>
      </c>
      <c r="D4325" s="139" t="s">
        <v>633</v>
      </c>
      <c r="E4325" s="139" t="s">
        <v>754</v>
      </c>
      <c r="F4325" s="49">
        <v>178000</v>
      </c>
      <c r="G4325" s="49">
        <v>176000</v>
      </c>
      <c r="H4325" s="49">
        <v>184000</v>
      </c>
      <c r="I4325" s="49">
        <v>202000</v>
      </c>
      <c r="J4325" s="49">
        <v>223000</v>
      </c>
      <c r="K4325" s="49">
        <v>239000</v>
      </c>
      <c r="L4325" s="49">
        <v>286000</v>
      </c>
      <c r="M4325" s="49">
        <v>288000</v>
      </c>
      <c r="N4325" s="49">
        <v>288000</v>
      </c>
      <c r="O4325" s="49">
        <v>277000</v>
      </c>
      <c r="P4325" s="49">
        <v>339000</v>
      </c>
      <c r="Q4325" s="49">
        <v>336000</v>
      </c>
      <c r="R4325" s="49">
        <v>339000</v>
      </c>
      <c r="S4325" s="49">
        <v>349000</v>
      </c>
      <c r="T4325" s="49">
        <v>364000</v>
      </c>
      <c r="U4325" s="49">
        <v>377000</v>
      </c>
      <c r="V4325" s="49">
        <v>392000</v>
      </c>
    </row>
    <row r="4326" spans="1:22" ht="15.75" customHeight="1">
      <c r="A4326" s="139" t="s">
        <v>793</v>
      </c>
      <c r="B4326" s="139" t="s">
        <v>330</v>
      </c>
      <c r="C4326" s="139" t="s">
        <v>782</v>
      </c>
      <c r="D4326" s="139" t="s">
        <v>633</v>
      </c>
      <c r="E4326" s="139" t="s">
        <v>754</v>
      </c>
      <c r="F4326" s="49">
        <v>2.3199999999999998</v>
      </c>
      <c r="G4326" s="49">
        <v>2.4</v>
      </c>
      <c r="H4326" s="49">
        <v>2.76</v>
      </c>
      <c r="I4326" s="49">
        <v>3.2</v>
      </c>
      <c r="J4326" s="49">
        <v>2.88</v>
      </c>
      <c r="K4326" s="49">
        <v>3.36</v>
      </c>
      <c r="L4326" s="49">
        <v>3.4</v>
      </c>
      <c r="M4326" s="49">
        <v>3.48</v>
      </c>
      <c r="N4326" s="49">
        <v>5.12</v>
      </c>
      <c r="O4326" s="49">
        <v>10.4</v>
      </c>
      <c r="P4326" s="49">
        <v>14.7</v>
      </c>
      <c r="Q4326" s="49">
        <v>21</v>
      </c>
      <c r="R4326" s="49">
        <v>19.2</v>
      </c>
      <c r="S4326" s="49">
        <v>16.2</v>
      </c>
      <c r="T4326" s="49">
        <v>17.399999999999999</v>
      </c>
      <c r="U4326" s="49">
        <v>18.600000000000001</v>
      </c>
      <c r="V4326" s="49">
        <v>19.8</v>
      </c>
    </row>
    <row r="4327" spans="1:22" ht="15.75" customHeight="1">
      <c r="A4327" s="139" t="s">
        <v>793</v>
      </c>
      <c r="B4327" s="139" t="s">
        <v>332</v>
      </c>
      <c r="C4327" s="139" t="s">
        <v>782</v>
      </c>
      <c r="D4327" s="139" t="s">
        <v>633</v>
      </c>
      <c r="E4327" s="139" t="s">
        <v>754</v>
      </c>
      <c r="F4327" s="49">
        <v>892</v>
      </c>
      <c r="G4327" s="49">
        <v>934</v>
      </c>
      <c r="H4327" s="49">
        <v>973</v>
      </c>
      <c r="I4327" s="49">
        <v>981</v>
      </c>
      <c r="J4327" s="49">
        <v>1040</v>
      </c>
      <c r="K4327" s="49">
        <v>1130</v>
      </c>
      <c r="L4327" s="49">
        <v>1120</v>
      </c>
      <c r="M4327" s="49">
        <v>1100</v>
      </c>
      <c r="N4327" s="49">
        <v>1110</v>
      </c>
      <c r="O4327" s="49">
        <v>1110</v>
      </c>
      <c r="P4327" s="49">
        <v>1130</v>
      </c>
      <c r="Q4327" s="49">
        <v>1140</v>
      </c>
      <c r="R4327" s="49">
        <v>1140</v>
      </c>
      <c r="S4327" s="49">
        <v>1210</v>
      </c>
      <c r="T4327" s="49">
        <v>1230</v>
      </c>
      <c r="U4327" s="49">
        <v>1260</v>
      </c>
      <c r="V4327" s="49">
        <v>1280</v>
      </c>
    </row>
    <row r="4328" spans="1:22" ht="15.75" customHeight="1">
      <c r="A4328" s="139" t="s">
        <v>793</v>
      </c>
      <c r="B4328" s="139" t="s">
        <v>552</v>
      </c>
      <c r="C4328" s="139" t="s">
        <v>782</v>
      </c>
      <c r="D4328" s="139" t="s">
        <v>633</v>
      </c>
      <c r="E4328" s="139" t="s">
        <v>754</v>
      </c>
      <c r="F4328" s="49">
        <v>2010</v>
      </c>
      <c r="G4328" s="49">
        <v>2050</v>
      </c>
      <c r="H4328" s="49">
        <v>2050</v>
      </c>
      <c r="I4328" s="49">
        <v>2040</v>
      </c>
      <c r="J4328" s="49">
        <v>2180</v>
      </c>
      <c r="K4328" s="49">
        <v>2240</v>
      </c>
      <c r="L4328" s="49">
        <v>2120</v>
      </c>
      <c r="M4328" s="49">
        <v>2290</v>
      </c>
      <c r="N4328" s="49">
        <v>2640</v>
      </c>
      <c r="O4328" s="49">
        <v>2090</v>
      </c>
      <c r="P4328" s="49">
        <v>2330</v>
      </c>
      <c r="Q4328" s="49">
        <v>2330</v>
      </c>
      <c r="R4328" s="49">
        <v>2100</v>
      </c>
      <c r="S4328" s="49">
        <v>2150</v>
      </c>
      <c r="T4328" s="49">
        <v>2550</v>
      </c>
      <c r="U4328" s="49">
        <v>3160</v>
      </c>
      <c r="V4328" s="49">
        <v>2790</v>
      </c>
    </row>
    <row r="4329" spans="1:22" ht="15.75" customHeight="1">
      <c r="A4329" s="139" t="s">
        <v>793</v>
      </c>
      <c r="B4329" s="139" t="s">
        <v>340</v>
      </c>
      <c r="C4329" s="139" t="s">
        <v>782</v>
      </c>
      <c r="D4329" s="139" t="s">
        <v>633</v>
      </c>
      <c r="E4329" s="139" t="s">
        <v>754</v>
      </c>
      <c r="F4329" s="49">
        <v>0.12</v>
      </c>
      <c r="G4329" s="49">
        <v>0.12</v>
      </c>
      <c r="H4329" s="49">
        <v>0.12</v>
      </c>
      <c r="I4329" s="49">
        <v>0.12</v>
      </c>
      <c r="J4329" s="49">
        <v>0.22</v>
      </c>
      <c r="K4329" s="49">
        <v>0.22</v>
      </c>
      <c r="L4329" s="49">
        <v>0.248</v>
      </c>
      <c r="M4329" s="49">
        <v>0.26100000000000001</v>
      </c>
      <c r="N4329" s="49">
        <v>0.28199999999999997</v>
      </c>
      <c r="O4329" s="49">
        <v>0.30299999999999999</v>
      </c>
      <c r="P4329" s="49">
        <v>0.32300000000000001</v>
      </c>
      <c r="Q4329" s="49">
        <v>0.31900000000000001</v>
      </c>
      <c r="R4329" s="49">
        <v>0.33500000000000002</v>
      </c>
      <c r="S4329" s="49">
        <v>0.35099999999999998</v>
      </c>
      <c r="T4329" s="49">
        <v>0.36799999999999999</v>
      </c>
      <c r="U4329" s="49">
        <v>0.38400000000000001</v>
      </c>
      <c r="V4329" s="49">
        <v>0.4</v>
      </c>
    </row>
    <row r="4330" spans="1:22" ht="15.75" customHeight="1">
      <c r="A4330" s="139" t="s">
        <v>793</v>
      </c>
      <c r="B4330" s="139" t="s">
        <v>342</v>
      </c>
      <c r="C4330" s="139" t="s">
        <v>782</v>
      </c>
      <c r="D4330" s="139" t="s">
        <v>633</v>
      </c>
      <c r="E4330" s="139" t="s">
        <v>754</v>
      </c>
      <c r="F4330" s="49">
        <v>0.19500000000000001</v>
      </c>
      <c r="G4330" s="49">
        <v>0.19600000000000001</v>
      </c>
      <c r="H4330" s="49">
        <v>0.39300000000000002</v>
      </c>
      <c r="I4330" s="49">
        <v>0.314</v>
      </c>
      <c r="J4330" s="49">
        <v>0.67500000000000004</v>
      </c>
      <c r="K4330" s="49">
        <v>2.84</v>
      </c>
      <c r="L4330" s="49">
        <v>0.371</v>
      </c>
      <c r="M4330" s="49">
        <v>6</v>
      </c>
      <c r="N4330" s="49">
        <v>6</v>
      </c>
      <c r="O4330" s="49">
        <v>6</v>
      </c>
      <c r="P4330" s="49">
        <v>6</v>
      </c>
      <c r="Q4330" s="49">
        <v>5.2</v>
      </c>
      <c r="R4330" s="49">
        <v>5.2</v>
      </c>
      <c r="S4330" s="49">
        <v>4.6900000000000004</v>
      </c>
      <c r="T4330" s="49">
        <v>6.95</v>
      </c>
      <c r="U4330" s="49">
        <v>7.45</v>
      </c>
      <c r="V4330" s="49">
        <v>7.95</v>
      </c>
    </row>
    <row r="4331" spans="1:22" ht="15.75" customHeight="1">
      <c r="A4331" s="139" t="s">
        <v>793</v>
      </c>
      <c r="B4331" s="139" t="s">
        <v>763</v>
      </c>
      <c r="C4331" s="139" t="s">
        <v>782</v>
      </c>
      <c r="D4331" s="139" t="s">
        <v>633</v>
      </c>
      <c r="E4331" s="139" t="s">
        <v>754</v>
      </c>
      <c r="F4331" s="49">
        <v>25800</v>
      </c>
      <c r="G4331" s="49">
        <v>25200</v>
      </c>
      <c r="H4331" s="49">
        <v>25100</v>
      </c>
      <c r="I4331" s="49">
        <v>25600</v>
      </c>
      <c r="J4331" s="49">
        <v>26900</v>
      </c>
      <c r="K4331" s="49">
        <v>25800</v>
      </c>
      <c r="L4331" s="49">
        <v>27500</v>
      </c>
      <c r="M4331" s="49">
        <v>26000</v>
      </c>
      <c r="N4331" s="49">
        <v>24600</v>
      </c>
      <c r="O4331" s="49">
        <v>17500</v>
      </c>
      <c r="P4331" s="49">
        <v>22700</v>
      </c>
      <c r="Q4331" s="49">
        <v>22000</v>
      </c>
      <c r="R4331" s="49">
        <v>20300</v>
      </c>
      <c r="S4331" s="49">
        <v>20900</v>
      </c>
      <c r="T4331" s="49">
        <v>21000</v>
      </c>
      <c r="U4331" s="49">
        <v>21500</v>
      </c>
      <c r="V4331" s="49">
        <v>21200</v>
      </c>
    </row>
    <row r="4332" spans="1:22" ht="15.75" customHeight="1">
      <c r="A4332" s="139" t="s">
        <v>793</v>
      </c>
      <c r="B4332" s="139" t="s">
        <v>346</v>
      </c>
      <c r="C4332" s="139" t="s">
        <v>782</v>
      </c>
      <c r="D4332" s="139" t="s">
        <v>633</v>
      </c>
      <c r="E4332" s="139" t="s">
        <v>754</v>
      </c>
      <c r="F4332" s="49">
        <v>704</v>
      </c>
      <c r="G4332" s="49">
        <v>661</v>
      </c>
      <c r="H4332" s="49">
        <v>678</v>
      </c>
      <c r="I4332" s="49">
        <v>732</v>
      </c>
      <c r="J4332" s="49">
        <v>750</v>
      </c>
      <c r="K4332" s="49">
        <v>707</v>
      </c>
      <c r="L4332" s="49">
        <v>740</v>
      </c>
      <c r="M4332" s="49">
        <v>693</v>
      </c>
      <c r="N4332" s="49">
        <v>679</v>
      </c>
      <c r="O4332" s="49">
        <v>424</v>
      </c>
      <c r="P4332" s="49">
        <v>506</v>
      </c>
      <c r="Q4332" s="49">
        <v>503</v>
      </c>
      <c r="R4332" s="49">
        <v>484</v>
      </c>
      <c r="S4332" s="49">
        <v>443</v>
      </c>
      <c r="T4332" s="49">
        <v>434</v>
      </c>
      <c r="U4332" s="49">
        <v>453</v>
      </c>
      <c r="V4332" s="49">
        <v>463</v>
      </c>
    </row>
    <row r="4333" spans="1:22" ht="15.75" customHeight="1">
      <c r="A4333" s="139" t="s">
        <v>793</v>
      </c>
      <c r="B4333" s="139" t="s">
        <v>348</v>
      </c>
      <c r="C4333" s="139" t="s">
        <v>782</v>
      </c>
      <c r="D4333" s="139" t="s">
        <v>633</v>
      </c>
      <c r="E4333" s="139" t="s">
        <v>754</v>
      </c>
      <c r="F4333" s="49">
        <v>3930</v>
      </c>
      <c r="G4333" s="49">
        <v>3800</v>
      </c>
      <c r="H4333" s="49">
        <v>3910</v>
      </c>
      <c r="I4333" s="49">
        <v>3720</v>
      </c>
      <c r="J4333" s="49">
        <v>3510</v>
      </c>
      <c r="K4333" s="49">
        <v>3360</v>
      </c>
      <c r="L4333" s="49">
        <v>3490</v>
      </c>
      <c r="M4333" s="49">
        <v>3370</v>
      </c>
      <c r="N4333" s="49">
        <v>2900</v>
      </c>
      <c r="O4333" s="49">
        <v>2280</v>
      </c>
      <c r="P4333" s="49">
        <v>2890</v>
      </c>
      <c r="Q4333" s="49">
        <v>3000</v>
      </c>
      <c r="R4333" s="49">
        <v>2500</v>
      </c>
      <c r="S4333" s="49">
        <v>2710</v>
      </c>
      <c r="T4333" s="49">
        <v>2450</v>
      </c>
      <c r="U4333" s="49">
        <v>2380</v>
      </c>
      <c r="V4333" s="49">
        <v>2470</v>
      </c>
    </row>
    <row r="4334" spans="1:22" ht="15.75" customHeight="1">
      <c r="A4334" s="139" t="s">
        <v>793</v>
      </c>
      <c r="B4334" s="139" t="s">
        <v>596</v>
      </c>
      <c r="C4334" s="139" t="s">
        <v>782</v>
      </c>
      <c r="D4334" s="139" t="s">
        <v>633</v>
      </c>
      <c r="E4334" s="139" t="s">
        <v>754</v>
      </c>
      <c r="F4334" s="49">
        <v>1950</v>
      </c>
      <c r="G4334" s="49">
        <v>1780</v>
      </c>
      <c r="H4334" s="49">
        <v>1620</v>
      </c>
      <c r="I4334" s="49">
        <v>1780</v>
      </c>
      <c r="J4334" s="49">
        <v>1820</v>
      </c>
      <c r="K4334" s="49">
        <v>1810</v>
      </c>
      <c r="L4334" s="49">
        <v>1860</v>
      </c>
      <c r="M4334" s="49">
        <v>1890</v>
      </c>
      <c r="N4334" s="49">
        <v>1750</v>
      </c>
      <c r="O4334" s="49">
        <v>1370</v>
      </c>
      <c r="P4334" s="49">
        <v>1230</v>
      </c>
      <c r="Q4334" s="49">
        <v>1250</v>
      </c>
      <c r="R4334" s="49">
        <v>1040</v>
      </c>
      <c r="S4334" s="49">
        <v>1720</v>
      </c>
      <c r="T4334" s="49">
        <v>1670</v>
      </c>
      <c r="U4334" s="49">
        <v>1520</v>
      </c>
      <c r="V4334" s="49">
        <v>855</v>
      </c>
    </row>
    <row r="4335" spans="1:22" ht="15.75" customHeight="1">
      <c r="A4335" s="139" t="s">
        <v>793</v>
      </c>
      <c r="B4335" s="139" t="s">
        <v>353</v>
      </c>
      <c r="C4335" s="139" t="s">
        <v>782</v>
      </c>
      <c r="D4335" s="139" t="s">
        <v>633</v>
      </c>
      <c r="E4335" s="139" t="s">
        <v>754</v>
      </c>
      <c r="F4335" s="49">
        <v>37.299999999999997</v>
      </c>
      <c r="G4335" s="49">
        <v>36.6</v>
      </c>
      <c r="H4335" s="49">
        <v>36.4</v>
      </c>
      <c r="I4335" s="49">
        <v>36.4</v>
      </c>
      <c r="J4335" s="49">
        <v>148</v>
      </c>
      <c r="K4335" s="49">
        <v>174</v>
      </c>
      <c r="L4335" s="49">
        <v>172</v>
      </c>
      <c r="M4335" s="49">
        <v>176</v>
      </c>
      <c r="N4335" s="49">
        <v>176</v>
      </c>
      <c r="O4335" s="49">
        <v>159</v>
      </c>
      <c r="P4335" s="49">
        <v>286</v>
      </c>
      <c r="Q4335" s="49">
        <v>340</v>
      </c>
      <c r="R4335" s="49">
        <v>360</v>
      </c>
      <c r="S4335" s="49">
        <v>328</v>
      </c>
      <c r="T4335" s="49">
        <v>351</v>
      </c>
      <c r="U4335" s="49">
        <v>373</v>
      </c>
      <c r="V4335" s="49">
        <v>395</v>
      </c>
    </row>
    <row r="4336" spans="1:22" ht="15.75" customHeight="1">
      <c r="A4336" s="139" t="s">
        <v>793</v>
      </c>
      <c r="B4336" s="139" t="s">
        <v>357</v>
      </c>
      <c r="C4336" s="139" t="s">
        <v>782</v>
      </c>
      <c r="D4336" s="139" t="s">
        <v>633</v>
      </c>
      <c r="E4336" s="139" t="s">
        <v>754</v>
      </c>
      <c r="F4336" s="49">
        <v>220</v>
      </c>
      <c r="G4336" s="49">
        <v>231</v>
      </c>
      <c r="H4336" s="49">
        <v>188</v>
      </c>
      <c r="I4336" s="49">
        <v>21.8</v>
      </c>
      <c r="J4336" s="49">
        <v>1</v>
      </c>
      <c r="K4336" s="49">
        <v>21.8</v>
      </c>
      <c r="L4336" s="49">
        <v>13.8</v>
      </c>
      <c r="M4336" s="49">
        <v>1</v>
      </c>
      <c r="N4336" s="49">
        <v>1</v>
      </c>
      <c r="O4336" s="49">
        <v>12.9</v>
      </c>
      <c r="P4336" s="49">
        <v>37.1</v>
      </c>
      <c r="Q4336" s="49">
        <v>56</v>
      </c>
      <c r="R4336" s="49">
        <v>64</v>
      </c>
      <c r="S4336" s="49">
        <v>0</v>
      </c>
      <c r="T4336" s="49">
        <v>0</v>
      </c>
      <c r="U4336" s="49">
        <v>0</v>
      </c>
      <c r="V4336" s="49">
        <v>0</v>
      </c>
    </row>
    <row r="4337" spans="1:22" ht="15.75" customHeight="1">
      <c r="A4337" s="139" t="s">
        <v>793</v>
      </c>
      <c r="B4337" s="139" t="s">
        <v>359</v>
      </c>
      <c r="C4337" s="139" t="s">
        <v>782</v>
      </c>
      <c r="D4337" s="139" t="s">
        <v>633</v>
      </c>
      <c r="E4337" s="139" t="s">
        <v>754</v>
      </c>
      <c r="F4337" s="49">
        <v>418</v>
      </c>
      <c r="G4337" s="49">
        <v>432</v>
      </c>
      <c r="H4337" s="49">
        <v>465</v>
      </c>
      <c r="I4337" s="49">
        <v>456</v>
      </c>
      <c r="J4337" s="49">
        <v>471</v>
      </c>
      <c r="K4337" s="49">
        <v>478</v>
      </c>
      <c r="L4337" s="49">
        <v>472</v>
      </c>
      <c r="M4337" s="49">
        <v>485</v>
      </c>
      <c r="N4337" s="49">
        <v>469</v>
      </c>
      <c r="O4337" s="49">
        <v>347</v>
      </c>
      <c r="P4337" s="49">
        <v>382</v>
      </c>
      <c r="Q4337" s="49">
        <v>413</v>
      </c>
      <c r="R4337" s="49">
        <v>413</v>
      </c>
      <c r="S4337" s="49">
        <v>389</v>
      </c>
      <c r="T4337" s="49">
        <v>408</v>
      </c>
      <c r="U4337" s="49">
        <v>415</v>
      </c>
      <c r="V4337" s="49">
        <v>412</v>
      </c>
    </row>
    <row r="4338" spans="1:22" ht="15.75" customHeight="1">
      <c r="A4338" s="139" t="s">
        <v>793</v>
      </c>
      <c r="B4338" s="139" t="s">
        <v>363</v>
      </c>
      <c r="C4338" s="139" t="s">
        <v>782</v>
      </c>
      <c r="D4338" s="139" t="s">
        <v>633</v>
      </c>
      <c r="E4338" s="139" t="s">
        <v>754</v>
      </c>
      <c r="F4338" s="49">
        <v>6.68</v>
      </c>
      <c r="G4338" s="49">
        <v>8.08</v>
      </c>
      <c r="H4338" s="49">
        <v>8.64</v>
      </c>
      <c r="I4338" s="49">
        <v>9.0399999999999991</v>
      </c>
      <c r="J4338" s="49">
        <v>9.2799999999999994</v>
      </c>
      <c r="K4338" s="49">
        <v>8.2799999999999994</v>
      </c>
      <c r="L4338" s="49">
        <v>11.7</v>
      </c>
      <c r="M4338" s="49">
        <v>14</v>
      </c>
      <c r="N4338" s="49">
        <v>10</v>
      </c>
      <c r="O4338" s="49">
        <v>8.9600000000000009</v>
      </c>
      <c r="P4338" s="49">
        <v>10.9</v>
      </c>
      <c r="Q4338" s="49">
        <v>17.8</v>
      </c>
      <c r="R4338" s="49">
        <v>12</v>
      </c>
      <c r="S4338" s="49">
        <v>14.5</v>
      </c>
      <c r="T4338" s="49">
        <v>15.1</v>
      </c>
      <c r="U4338" s="49">
        <v>15.7</v>
      </c>
      <c r="V4338" s="49">
        <v>16.3</v>
      </c>
    </row>
    <row r="4339" spans="1:22" ht="15.75" customHeight="1">
      <c r="A4339" s="139" t="s">
        <v>793</v>
      </c>
      <c r="B4339" s="139" t="s">
        <v>764</v>
      </c>
      <c r="C4339" s="139" t="s">
        <v>782</v>
      </c>
      <c r="D4339" s="139" t="s">
        <v>633</v>
      </c>
      <c r="E4339" s="139" t="s">
        <v>754</v>
      </c>
      <c r="F4339" s="49">
        <v>4</v>
      </c>
      <c r="G4339" s="49">
        <v>4</v>
      </c>
      <c r="H4339" s="49">
        <v>4</v>
      </c>
      <c r="I4339" s="49">
        <v>4</v>
      </c>
      <c r="J4339" s="49">
        <v>4</v>
      </c>
      <c r="K4339" s="49">
        <v>4</v>
      </c>
      <c r="L4339" s="49">
        <v>4</v>
      </c>
      <c r="M4339" s="49">
        <v>4</v>
      </c>
      <c r="N4339" s="49">
        <v>4</v>
      </c>
      <c r="O4339" s="49">
        <v>22</v>
      </c>
      <c r="P4339" s="49">
        <v>20</v>
      </c>
      <c r="Q4339" s="49">
        <v>8</v>
      </c>
      <c r="R4339" s="49">
        <v>12.6</v>
      </c>
      <c r="S4339" s="49">
        <v>13.4</v>
      </c>
      <c r="T4339" s="49">
        <v>14.2</v>
      </c>
      <c r="U4339" s="49">
        <v>14.9</v>
      </c>
      <c r="V4339" s="49">
        <v>15.7</v>
      </c>
    </row>
    <row r="4340" spans="1:22" ht="15.75" customHeight="1">
      <c r="A4340" s="139" t="s">
        <v>793</v>
      </c>
      <c r="B4340" s="139" t="s">
        <v>375</v>
      </c>
      <c r="C4340" s="139" t="s">
        <v>782</v>
      </c>
      <c r="D4340" s="139" t="s">
        <v>633</v>
      </c>
      <c r="E4340" s="139" t="s">
        <v>754</v>
      </c>
      <c r="F4340" s="49">
        <v>0</v>
      </c>
      <c r="G4340" s="49">
        <v>0</v>
      </c>
      <c r="H4340" s="49">
        <v>0</v>
      </c>
      <c r="I4340" s="49">
        <v>0</v>
      </c>
      <c r="J4340" s="49">
        <v>0</v>
      </c>
      <c r="K4340" s="49">
        <v>0</v>
      </c>
      <c r="L4340" s="49">
        <v>0</v>
      </c>
      <c r="M4340" s="49">
        <v>0</v>
      </c>
      <c r="N4340" s="49">
        <v>0</v>
      </c>
      <c r="O4340" s="49">
        <v>0</v>
      </c>
      <c r="P4340" s="49">
        <v>0</v>
      </c>
      <c r="Q4340" s="49">
        <v>0</v>
      </c>
      <c r="R4340" s="49">
        <v>0</v>
      </c>
      <c r="S4340" s="49">
        <v>0</v>
      </c>
      <c r="T4340" s="49">
        <v>0</v>
      </c>
      <c r="U4340" s="49">
        <v>0</v>
      </c>
      <c r="V4340" s="49">
        <v>0</v>
      </c>
    </row>
    <row r="4341" spans="1:22" ht="15.75" customHeight="1">
      <c r="A4341" s="139" t="s">
        <v>793</v>
      </c>
      <c r="B4341" s="139" t="s">
        <v>314</v>
      </c>
      <c r="C4341" s="139" t="s">
        <v>782</v>
      </c>
      <c r="D4341" s="139" t="s">
        <v>633</v>
      </c>
      <c r="E4341" s="139" t="s">
        <v>754</v>
      </c>
      <c r="F4341" s="49">
        <v>47.4</v>
      </c>
      <c r="G4341" s="49">
        <v>28.4</v>
      </c>
      <c r="H4341" s="49">
        <v>1.36</v>
      </c>
      <c r="I4341" s="49">
        <v>1.64</v>
      </c>
      <c r="J4341" s="49">
        <v>3.44</v>
      </c>
      <c r="K4341" s="49">
        <v>2.92</v>
      </c>
      <c r="L4341" s="49">
        <v>3.85</v>
      </c>
      <c r="M4341" s="49">
        <v>3.63</v>
      </c>
      <c r="N4341" s="49">
        <v>3.56</v>
      </c>
      <c r="O4341" s="49">
        <v>2.06</v>
      </c>
      <c r="P4341" s="49">
        <v>4.4000000000000004</v>
      </c>
      <c r="Q4341" s="49">
        <v>4</v>
      </c>
      <c r="R4341" s="49">
        <v>4</v>
      </c>
      <c r="S4341" s="49">
        <v>33.4</v>
      </c>
      <c r="T4341" s="49">
        <v>56.6</v>
      </c>
      <c r="U4341" s="49">
        <v>27</v>
      </c>
      <c r="V4341" s="49">
        <v>2.09</v>
      </c>
    </row>
    <row r="4342" spans="1:22" ht="15.75" customHeight="1">
      <c r="A4342" s="139" t="s">
        <v>793</v>
      </c>
      <c r="B4342" s="139" t="s">
        <v>377</v>
      </c>
      <c r="C4342" s="139" t="s">
        <v>782</v>
      </c>
      <c r="D4342" s="139" t="s">
        <v>633</v>
      </c>
      <c r="E4342" s="139" t="s">
        <v>754</v>
      </c>
      <c r="F4342" s="49">
        <v>329</v>
      </c>
      <c r="G4342" s="49">
        <v>323</v>
      </c>
      <c r="H4342" s="49">
        <v>340</v>
      </c>
      <c r="I4342" s="49">
        <v>324</v>
      </c>
      <c r="J4342" s="49">
        <v>276</v>
      </c>
      <c r="K4342" s="49">
        <v>269</v>
      </c>
      <c r="L4342" s="49">
        <v>280</v>
      </c>
      <c r="M4342" s="49">
        <v>232</v>
      </c>
      <c r="N4342" s="49">
        <v>191</v>
      </c>
      <c r="O4342" s="49">
        <v>145</v>
      </c>
      <c r="P4342" s="49">
        <v>171</v>
      </c>
      <c r="Q4342" s="49">
        <v>221</v>
      </c>
      <c r="R4342" s="49">
        <v>183</v>
      </c>
      <c r="S4342" s="49">
        <v>111</v>
      </c>
      <c r="T4342" s="49">
        <v>138</v>
      </c>
      <c r="U4342" s="49">
        <v>178</v>
      </c>
      <c r="V4342" s="49">
        <v>132</v>
      </c>
    </row>
    <row r="4343" spans="1:22" ht="15.75" customHeight="1">
      <c r="A4343" s="139" t="s">
        <v>793</v>
      </c>
      <c r="B4343" s="139" t="s">
        <v>383</v>
      </c>
      <c r="C4343" s="139" t="s">
        <v>782</v>
      </c>
      <c r="D4343" s="139" t="s">
        <v>633</v>
      </c>
      <c r="E4343" s="139" t="s">
        <v>754</v>
      </c>
      <c r="F4343" s="49">
        <v>463</v>
      </c>
      <c r="G4343" s="49">
        <v>493</v>
      </c>
      <c r="H4343" s="49">
        <v>440</v>
      </c>
      <c r="I4343" s="49">
        <v>491</v>
      </c>
      <c r="J4343" s="49">
        <v>615</v>
      </c>
      <c r="K4343" s="49">
        <v>624</v>
      </c>
      <c r="L4343" s="49">
        <v>675</v>
      </c>
      <c r="M4343" s="49">
        <v>709</v>
      </c>
      <c r="N4343" s="49">
        <v>694</v>
      </c>
      <c r="O4343" s="49">
        <v>667</v>
      </c>
      <c r="P4343" s="49">
        <v>711</v>
      </c>
      <c r="Q4343" s="49">
        <v>700</v>
      </c>
      <c r="R4343" s="49">
        <v>704</v>
      </c>
      <c r="S4343" s="49">
        <v>805</v>
      </c>
      <c r="T4343" s="49">
        <v>834</v>
      </c>
      <c r="U4343" s="49">
        <v>862</v>
      </c>
      <c r="V4343" s="49">
        <v>891</v>
      </c>
    </row>
    <row r="4344" spans="1:22" ht="15.75" customHeight="1">
      <c r="A4344" s="139" t="s">
        <v>793</v>
      </c>
      <c r="B4344" s="139" t="s">
        <v>381</v>
      </c>
      <c r="C4344" s="139" t="s">
        <v>782</v>
      </c>
      <c r="D4344" s="139" t="s">
        <v>633</v>
      </c>
      <c r="E4344" s="139" t="s">
        <v>754</v>
      </c>
      <c r="F4344" s="49">
        <v>4990</v>
      </c>
      <c r="G4344" s="49">
        <v>4760</v>
      </c>
      <c r="H4344" s="49">
        <v>4790</v>
      </c>
      <c r="I4344" s="49">
        <v>5320</v>
      </c>
      <c r="J4344" s="49">
        <v>5540</v>
      </c>
      <c r="K4344" s="49">
        <v>6410</v>
      </c>
      <c r="L4344" s="49">
        <v>7120</v>
      </c>
      <c r="M4344" s="49">
        <v>7850</v>
      </c>
      <c r="N4344" s="49">
        <v>10100</v>
      </c>
      <c r="O4344" s="49">
        <v>11500</v>
      </c>
      <c r="P4344" s="49">
        <v>12100</v>
      </c>
      <c r="Q4344" s="49">
        <v>13000</v>
      </c>
      <c r="R4344" s="49">
        <v>13800</v>
      </c>
      <c r="S4344" s="49">
        <v>13500</v>
      </c>
      <c r="T4344" s="49">
        <v>14200</v>
      </c>
      <c r="U4344" s="49">
        <v>14900</v>
      </c>
      <c r="V4344" s="49">
        <v>15600</v>
      </c>
    </row>
    <row r="4345" spans="1:22" ht="15.75" customHeight="1">
      <c r="A4345" s="139" t="s">
        <v>793</v>
      </c>
      <c r="B4345" s="139" t="s">
        <v>389</v>
      </c>
      <c r="C4345" s="139" t="s">
        <v>782</v>
      </c>
      <c r="D4345" s="139" t="s">
        <v>633</v>
      </c>
      <c r="E4345" s="139" t="s">
        <v>754</v>
      </c>
      <c r="F4345" s="49">
        <v>14.4</v>
      </c>
      <c r="G4345" s="49">
        <v>6</v>
      </c>
      <c r="H4345" s="49">
        <v>9.99</v>
      </c>
      <c r="I4345" s="49">
        <v>0</v>
      </c>
      <c r="J4345" s="49">
        <v>0</v>
      </c>
      <c r="K4345" s="49">
        <v>0</v>
      </c>
      <c r="L4345" s="49">
        <v>0</v>
      </c>
      <c r="M4345" s="49">
        <v>0</v>
      </c>
      <c r="N4345" s="49">
        <v>0</v>
      </c>
      <c r="O4345" s="49">
        <v>0</v>
      </c>
      <c r="P4345" s="49">
        <v>0</v>
      </c>
      <c r="Q4345" s="49">
        <v>0</v>
      </c>
      <c r="R4345" s="49">
        <v>0</v>
      </c>
      <c r="S4345" s="49">
        <v>0</v>
      </c>
      <c r="T4345" s="49">
        <v>0</v>
      </c>
      <c r="U4345" s="49">
        <v>0</v>
      </c>
      <c r="V4345" s="49">
        <v>0</v>
      </c>
    </row>
    <row r="4346" spans="1:22" ht="15.75" customHeight="1">
      <c r="A4346" s="139" t="s">
        <v>793</v>
      </c>
      <c r="B4346" s="139" t="s">
        <v>385</v>
      </c>
      <c r="C4346" s="139" t="s">
        <v>782</v>
      </c>
      <c r="D4346" s="139" t="s">
        <v>633</v>
      </c>
      <c r="E4346" s="139" t="s">
        <v>754</v>
      </c>
      <c r="F4346" s="49">
        <v>1180</v>
      </c>
      <c r="G4346" s="49">
        <v>966</v>
      </c>
      <c r="H4346" s="49">
        <v>932</v>
      </c>
      <c r="I4346" s="49">
        <v>962</v>
      </c>
      <c r="J4346" s="49">
        <v>1140</v>
      </c>
      <c r="K4346" s="49">
        <v>1070</v>
      </c>
      <c r="L4346" s="49">
        <v>1030</v>
      </c>
      <c r="M4346" s="49">
        <v>1050</v>
      </c>
      <c r="N4346" s="49">
        <v>924</v>
      </c>
      <c r="O4346" s="49">
        <v>1300</v>
      </c>
      <c r="P4346" s="49">
        <v>929</v>
      </c>
      <c r="Q4346" s="49">
        <v>1210</v>
      </c>
      <c r="R4346" s="49">
        <v>1140</v>
      </c>
      <c r="S4346" s="49">
        <v>1170</v>
      </c>
      <c r="T4346" s="49">
        <v>1190</v>
      </c>
      <c r="U4346" s="49">
        <v>1200</v>
      </c>
      <c r="V4346" s="49">
        <v>1220</v>
      </c>
    </row>
    <row r="4347" spans="1:22" ht="15.75" customHeight="1">
      <c r="A4347" s="139" t="s">
        <v>793</v>
      </c>
      <c r="B4347" s="139" t="s">
        <v>379</v>
      </c>
      <c r="C4347" s="139" t="s">
        <v>782</v>
      </c>
      <c r="D4347" s="139" t="s">
        <v>633</v>
      </c>
      <c r="E4347" s="139" t="s">
        <v>754</v>
      </c>
      <c r="F4347" s="49">
        <v>603</v>
      </c>
      <c r="G4347" s="49">
        <v>780</v>
      </c>
      <c r="H4347" s="49">
        <v>844</v>
      </c>
      <c r="I4347" s="49">
        <v>828</v>
      </c>
      <c r="J4347" s="49">
        <v>847</v>
      </c>
      <c r="K4347" s="49">
        <v>855</v>
      </c>
      <c r="L4347" s="49">
        <v>910</v>
      </c>
      <c r="M4347" s="49">
        <v>1040</v>
      </c>
      <c r="N4347" s="49">
        <v>1600</v>
      </c>
      <c r="O4347" s="49">
        <v>1680</v>
      </c>
      <c r="P4347" s="49">
        <v>1690</v>
      </c>
      <c r="Q4347" s="49">
        <v>1670</v>
      </c>
      <c r="R4347" s="49">
        <v>1740</v>
      </c>
      <c r="S4347" s="49">
        <v>1760</v>
      </c>
      <c r="T4347" s="49">
        <v>1730</v>
      </c>
      <c r="U4347" s="49">
        <v>1780</v>
      </c>
      <c r="V4347" s="49">
        <v>1760</v>
      </c>
    </row>
    <row r="4348" spans="1:22" ht="15.75" customHeight="1">
      <c r="A4348" s="139" t="s">
        <v>793</v>
      </c>
      <c r="B4348" s="139" t="s">
        <v>391</v>
      </c>
      <c r="C4348" s="139" t="s">
        <v>782</v>
      </c>
      <c r="D4348" s="139" t="s">
        <v>633</v>
      </c>
      <c r="E4348" s="139" t="s">
        <v>754</v>
      </c>
      <c r="F4348" s="49">
        <v>138</v>
      </c>
      <c r="G4348" s="49">
        <v>147</v>
      </c>
      <c r="H4348" s="49">
        <v>123</v>
      </c>
      <c r="I4348" s="49">
        <v>123</v>
      </c>
      <c r="J4348" s="49">
        <v>123</v>
      </c>
      <c r="K4348" s="49">
        <v>123</v>
      </c>
      <c r="L4348" s="49">
        <v>110</v>
      </c>
      <c r="M4348" s="49">
        <v>130</v>
      </c>
      <c r="N4348" s="49">
        <v>140</v>
      </c>
      <c r="O4348" s="49">
        <v>92.8</v>
      </c>
      <c r="P4348" s="49">
        <v>110</v>
      </c>
      <c r="Q4348" s="49">
        <v>122</v>
      </c>
      <c r="R4348" s="49">
        <v>126</v>
      </c>
      <c r="S4348" s="49">
        <v>119</v>
      </c>
      <c r="T4348" s="49">
        <v>118</v>
      </c>
      <c r="U4348" s="49">
        <v>118</v>
      </c>
      <c r="V4348" s="49">
        <v>117</v>
      </c>
    </row>
    <row r="4349" spans="1:22" ht="15.75" customHeight="1">
      <c r="A4349" s="139" t="s">
        <v>793</v>
      </c>
      <c r="B4349" s="139" t="s">
        <v>393</v>
      </c>
      <c r="C4349" s="139" t="s">
        <v>782</v>
      </c>
      <c r="D4349" s="139" t="s">
        <v>633</v>
      </c>
      <c r="E4349" s="139" t="s">
        <v>754</v>
      </c>
      <c r="F4349" s="49">
        <v>2580</v>
      </c>
      <c r="G4349" s="49">
        <v>2600</v>
      </c>
      <c r="H4349" s="49">
        <v>2510</v>
      </c>
      <c r="I4349" s="49">
        <v>2650</v>
      </c>
      <c r="J4349" s="49">
        <v>2680</v>
      </c>
      <c r="K4349" s="49">
        <v>2860</v>
      </c>
      <c r="L4349" s="49">
        <v>3530</v>
      </c>
      <c r="M4349" s="49">
        <v>2790</v>
      </c>
      <c r="N4349" s="49">
        <v>2530</v>
      </c>
      <c r="O4349" s="49">
        <v>1770</v>
      </c>
      <c r="P4349" s="49">
        <v>2770</v>
      </c>
      <c r="Q4349" s="49">
        <v>2330</v>
      </c>
      <c r="R4349" s="49">
        <v>2190</v>
      </c>
      <c r="S4349" s="49">
        <v>1910</v>
      </c>
      <c r="T4349" s="49">
        <v>1860</v>
      </c>
      <c r="U4349" s="49">
        <v>1780</v>
      </c>
      <c r="V4349" s="49">
        <v>1950</v>
      </c>
    </row>
    <row r="4350" spans="1:22" ht="15.75" customHeight="1">
      <c r="A4350" s="139" t="s">
        <v>793</v>
      </c>
      <c r="B4350" s="139" t="s">
        <v>399</v>
      </c>
      <c r="C4350" s="139" t="s">
        <v>782</v>
      </c>
      <c r="D4350" s="139" t="s">
        <v>633</v>
      </c>
      <c r="E4350" s="139" t="s">
        <v>754</v>
      </c>
      <c r="F4350" s="49">
        <v>1.2</v>
      </c>
      <c r="G4350" s="49">
        <v>1.2</v>
      </c>
      <c r="H4350" s="49">
        <v>5.36</v>
      </c>
      <c r="I4350" s="49">
        <v>5.4</v>
      </c>
      <c r="J4350" s="49">
        <v>5.6</v>
      </c>
      <c r="K4350" s="49">
        <v>6</v>
      </c>
      <c r="L4350" s="49">
        <v>6</v>
      </c>
      <c r="M4350" s="49">
        <v>6</v>
      </c>
      <c r="N4350" s="49">
        <v>6</v>
      </c>
      <c r="O4350" s="49">
        <v>6</v>
      </c>
      <c r="P4350" s="49">
        <v>6</v>
      </c>
      <c r="Q4350" s="49">
        <v>6</v>
      </c>
      <c r="R4350" s="49">
        <v>6</v>
      </c>
      <c r="S4350" s="49">
        <v>7.73</v>
      </c>
      <c r="T4350" s="49">
        <v>8.1199999999999992</v>
      </c>
      <c r="U4350" s="49">
        <v>8.51</v>
      </c>
      <c r="V4350" s="49">
        <v>8.9</v>
      </c>
    </row>
    <row r="4351" spans="1:22" ht="15.75" customHeight="1">
      <c r="A4351" s="139" t="s">
        <v>793</v>
      </c>
      <c r="B4351" s="139" t="s">
        <v>397</v>
      </c>
      <c r="C4351" s="139" t="s">
        <v>782</v>
      </c>
      <c r="D4351" s="139" t="s">
        <v>633</v>
      </c>
      <c r="E4351" s="139" t="s">
        <v>754</v>
      </c>
      <c r="F4351" s="49">
        <v>16100</v>
      </c>
      <c r="G4351" s="49">
        <v>15700</v>
      </c>
      <c r="H4351" s="49">
        <v>16100</v>
      </c>
      <c r="I4351" s="49">
        <v>16700</v>
      </c>
      <c r="J4351" s="49">
        <v>16800</v>
      </c>
      <c r="K4351" s="49">
        <v>16900</v>
      </c>
      <c r="L4351" s="49">
        <v>31600</v>
      </c>
      <c r="M4351" s="49">
        <v>17800</v>
      </c>
      <c r="N4351" s="49">
        <v>17300</v>
      </c>
      <c r="O4351" s="49">
        <v>14500</v>
      </c>
      <c r="P4351" s="49">
        <v>29800</v>
      </c>
      <c r="Q4351" s="49">
        <v>15100</v>
      </c>
      <c r="R4351" s="49">
        <v>15600</v>
      </c>
      <c r="S4351" s="49">
        <v>15900</v>
      </c>
      <c r="T4351" s="49">
        <v>15700</v>
      </c>
      <c r="U4351" s="49">
        <v>15200</v>
      </c>
      <c r="V4351" s="49">
        <v>15000</v>
      </c>
    </row>
    <row r="4352" spans="1:22" ht="15.75" customHeight="1">
      <c r="A4352" s="139" t="s">
        <v>793</v>
      </c>
      <c r="B4352" s="139" t="s">
        <v>401</v>
      </c>
      <c r="C4352" s="139" t="s">
        <v>782</v>
      </c>
      <c r="D4352" s="139" t="s">
        <v>633</v>
      </c>
      <c r="E4352" s="139" t="s">
        <v>754</v>
      </c>
      <c r="F4352" s="49">
        <v>2750</v>
      </c>
      <c r="G4352" s="49">
        <v>2880</v>
      </c>
      <c r="H4352" s="49">
        <v>3000</v>
      </c>
      <c r="I4352" s="49">
        <v>3190</v>
      </c>
      <c r="J4352" s="49">
        <v>3390</v>
      </c>
      <c r="K4352" s="49">
        <v>3430</v>
      </c>
      <c r="L4352" s="49">
        <v>3560</v>
      </c>
      <c r="M4352" s="49">
        <v>3720</v>
      </c>
      <c r="N4352" s="49">
        <v>3540</v>
      </c>
      <c r="O4352" s="49">
        <v>3280</v>
      </c>
      <c r="P4352" s="49">
        <v>3550</v>
      </c>
      <c r="Q4352" s="49">
        <v>3550</v>
      </c>
      <c r="R4352" s="49">
        <v>3500</v>
      </c>
      <c r="S4352" s="49">
        <v>3310</v>
      </c>
      <c r="T4352" s="49">
        <v>3490</v>
      </c>
      <c r="U4352" s="49">
        <v>3460</v>
      </c>
      <c r="V4352" s="49">
        <v>3880</v>
      </c>
    </row>
    <row r="4353" spans="1:22" ht="15.75" customHeight="1">
      <c r="A4353" s="139" t="s">
        <v>793</v>
      </c>
      <c r="B4353" s="139" t="s">
        <v>403</v>
      </c>
      <c r="C4353" s="139" t="s">
        <v>782</v>
      </c>
      <c r="D4353" s="139" t="s">
        <v>633</v>
      </c>
      <c r="E4353" s="139" t="s">
        <v>754</v>
      </c>
      <c r="F4353" s="49">
        <v>1.05</v>
      </c>
      <c r="G4353" s="49">
        <v>1.05</v>
      </c>
      <c r="H4353" s="49">
        <v>0.8</v>
      </c>
      <c r="I4353" s="49">
        <v>0.8</v>
      </c>
      <c r="J4353" s="49">
        <v>0.8</v>
      </c>
      <c r="K4353" s="49">
        <v>0.8</v>
      </c>
      <c r="L4353" s="49">
        <v>0.8</v>
      </c>
      <c r="M4353" s="49">
        <v>0.8</v>
      </c>
      <c r="N4353" s="49">
        <v>0.8</v>
      </c>
      <c r="O4353" s="49">
        <v>5.15</v>
      </c>
      <c r="P4353" s="49">
        <v>10.4</v>
      </c>
      <c r="Q4353" s="49">
        <v>11.6</v>
      </c>
      <c r="R4353" s="49">
        <v>11.6</v>
      </c>
      <c r="S4353" s="49">
        <v>8.9600000000000009</v>
      </c>
      <c r="T4353" s="49">
        <v>9.67</v>
      </c>
      <c r="U4353" s="49">
        <v>10.4</v>
      </c>
      <c r="V4353" s="49">
        <v>11.1</v>
      </c>
    </row>
    <row r="4354" spans="1:22" ht="15.75" customHeight="1">
      <c r="A4354" s="139" t="s">
        <v>793</v>
      </c>
      <c r="B4354" s="139" t="s">
        <v>410</v>
      </c>
      <c r="C4354" s="139" t="s">
        <v>782</v>
      </c>
      <c r="D4354" s="139" t="s">
        <v>633</v>
      </c>
      <c r="E4354" s="139" t="s">
        <v>754</v>
      </c>
      <c r="F4354" s="49">
        <v>10.5</v>
      </c>
      <c r="G4354" s="49">
        <v>11.4</v>
      </c>
      <c r="H4354" s="49">
        <v>10.5</v>
      </c>
      <c r="I4354" s="49">
        <v>7.1</v>
      </c>
      <c r="J4354" s="49">
        <v>9.0500000000000007</v>
      </c>
      <c r="K4354" s="49">
        <v>5.6</v>
      </c>
      <c r="L4354" s="49">
        <v>3.17</v>
      </c>
      <c r="M4354" s="49">
        <v>6.53</v>
      </c>
      <c r="N4354" s="49">
        <v>5.03</v>
      </c>
      <c r="O4354" s="49">
        <v>2.89</v>
      </c>
      <c r="P4354" s="49">
        <v>2.0699999999999998</v>
      </c>
      <c r="Q4354" s="49">
        <v>1.9</v>
      </c>
      <c r="R4354" s="49">
        <v>1.1100000000000001</v>
      </c>
      <c r="S4354" s="49">
        <v>0.33</v>
      </c>
      <c r="T4354" s="49">
        <v>0</v>
      </c>
      <c r="U4354" s="49">
        <v>0</v>
      </c>
      <c r="V4354" s="49">
        <v>0</v>
      </c>
    </row>
    <row r="4355" spans="1:22" ht="15.75" customHeight="1">
      <c r="A4355" s="139" t="s">
        <v>793</v>
      </c>
      <c r="B4355" s="139" t="s">
        <v>548</v>
      </c>
      <c r="C4355" s="139" t="s">
        <v>782</v>
      </c>
      <c r="D4355" s="139" t="s">
        <v>633</v>
      </c>
      <c r="E4355" s="139" t="s">
        <v>754</v>
      </c>
      <c r="F4355" s="49">
        <v>3610</v>
      </c>
      <c r="G4355" s="49">
        <v>3640</v>
      </c>
      <c r="H4355" s="49">
        <v>3690</v>
      </c>
      <c r="I4355" s="49">
        <v>3640</v>
      </c>
      <c r="J4355" s="49">
        <v>3910</v>
      </c>
      <c r="K4355" s="49">
        <v>3860</v>
      </c>
      <c r="L4355" s="49">
        <v>8630</v>
      </c>
      <c r="M4355" s="49">
        <v>5080</v>
      </c>
      <c r="N4355" s="49">
        <v>5090</v>
      </c>
      <c r="O4355" s="49">
        <v>4430</v>
      </c>
      <c r="P4355" s="49">
        <v>9100</v>
      </c>
      <c r="Q4355" s="49">
        <v>6530</v>
      </c>
      <c r="R4355" s="49">
        <v>6430</v>
      </c>
      <c r="S4355" s="49">
        <v>6300</v>
      </c>
      <c r="T4355" s="49">
        <v>6060</v>
      </c>
      <c r="U4355" s="49">
        <v>7380</v>
      </c>
      <c r="V4355" s="49">
        <v>7630</v>
      </c>
    </row>
    <row r="4356" spans="1:22" ht="15.75" customHeight="1">
      <c r="A4356" s="139" t="s">
        <v>793</v>
      </c>
      <c r="B4356" s="139" t="s">
        <v>422</v>
      </c>
      <c r="C4356" s="139" t="s">
        <v>782</v>
      </c>
      <c r="D4356" s="139" t="s">
        <v>633</v>
      </c>
      <c r="E4356" s="139" t="s">
        <v>754</v>
      </c>
      <c r="F4356" s="49">
        <v>42.2</v>
      </c>
      <c r="G4356" s="49">
        <v>33.799999999999997</v>
      </c>
      <c r="H4356" s="49">
        <v>35.4</v>
      </c>
      <c r="I4356" s="49">
        <v>40.299999999999997</v>
      </c>
      <c r="J4356" s="49">
        <v>41</v>
      </c>
      <c r="K4356" s="49">
        <v>50.2</v>
      </c>
      <c r="L4356" s="49">
        <v>46</v>
      </c>
      <c r="M4356" s="49">
        <v>50</v>
      </c>
      <c r="N4356" s="49">
        <v>45.5</v>
      </c>
      <c r="O4356" s="49">
        <v>36.6</v>
      </c>
      <c r="P4356" s="49">
        <v>33</v>
      </c>
      <c r="Q4356" s="49">
        <v>4</v>
      </c>
      <c r="R4356" s="49">
        <v>12</v>
      </c>
      <c r="S4356" s="49">
        <v>26.3</v>
      </c>
      <c r="T4356" s="49">
        <v>25</v>
      </c>
      <c r="U4356" s="49">
        <v>23.8</v>
      </c>
      <c r="V4356" s="49">
        <v>22.5</v>
      </c>
    </row>
    <row r="4357" spans="1:22" ht="15.75" customHeight="1">
      <c r="A4357" s="139" t="s">
        <v>793</v>
      </c>
      <c r="B4357" s="139" t="s">
        <v>765</v>
      </c>
      <c r="C4357" s="139" t="s">
        <v>782</v>
      </c>
      <c r="D4357" s="139" t="s">
        <v>633</v>
      </c>
      <c r="E4357" s="139" t="s">
        <v>754</v>
      </c>
      <c r="F4357" s="49">
        <v>204</v>
      </c>
      <c r="G4357" s="49">
        <v>546</v>
      </c>
      <c r="H4357" s="49">
        <v>575</v>
      </c>
      <c r="I4357" s="49">
        <v>790</v>
      </c>
      <c r="J4357" s="49">
        <v>989</v>
      </c>
      <c r="K4357" s="49">
        <v>998</v>
      </c>
      <c r="L4357" s="49">
        <v>1010</v>
      </c>
      <c r="M4357" s="49">
        <v>1020</v>
      </c>
      <c r="N4357" s="49">
        <v>1010</v>
      </c>
      <c r="O4357" s="49">
        <v>1230</v>
      </c>
      <c r="P4357" s="49">
        <v>1270</v>
      </c>
      <c r="Q4357" s="49">
        <v>1260</v>
      </c>
      <c r="R4357" s="49">
        <v>1260</v>
      </c>
      <c r="S4357" s="49">
        <v>1530</v>
      </c>
      <c r="T4357" s="49">
        <v>1620</v>
      </c>
      <c r="U4357" s="49">
        <v>1700</v>
      </c>
      <c r="V4357" s="49">
        <v>1790</v>
      </c>
    </row>
    <row r="4358" spans="1:22" ht="15.75" customHeight="1">
      <c r="A4358" s="139" t="s">
        <v>793</v>
      </c>
      <c r="B4358" s="139" t="s">
        <v>424</v>
      </c>
      <c r="C4358" s="139" t="s">
        <v>782</v>
      </c>
      <c r="D4358" s="139" t="s">
        <v>633</v>
      </c>
      <c r="E4358" s="139" t="s">
        <v>754</v>
      </c>
      <c r="F4358" s="49">
        <v>0.45400000000000001</v>
      </c>
      <c r="G4358" s="49">
        <v>0.45600000000000002</v>
      </c>
      <c r="H4358" s="49">
        <v>0.48599999999999999</v>
      </c>
      <c r="I4358" s="49">
        <v>0.51500000000000001</v>
      </c>
      <c r="J4358" s="49">
        <v>0.52500000000000002</v>
      </c>
      <c r="K4358" s="49">
        <v>0.55200000000000005</v>
      </c>
      <c r="L4358" s="49">
        <v>0.32400000000000001</v>
      </c>
      <c r="M4358" s="49">
        <v>0.23499999999999999</v>
      </c>
      <c r="N4358" s="49">
        <v>0.24299999999999999</v>
      </c>
      <c r="O4358" s="49">
        <v>0.18099999999999999</v>
      </c>
      <c r="P4358" s="49">
        <v>0.24399999999999999</v>
      </c>
      <c r="Q4358" s="49">
        <v>0.255</v>
      </c>
      <c r="R4358" s="49">
        <v>0.22700000000000001</v>
      </c>
      <c r="S4358" s="49">
        <v>0.20399999999999999</v>
      </c>
      <c r="T4358" s="49">
        <v>0.183</v>
      </c>
      <c r="U4358" s="49">
        <v>0.16300000000000001</v>
      </c>
      <c r="V4358" s="49">
        <v>0.14299999999999999</v>
      </c>
    </row>
    <row r="4359" spans="1:22" ht="15.75" customHeight="1">
      <c r="A4359" s="139" t="s">
        <v>793</v>
      </c>
      <c r="B4359" s="139" t="s">
        <v>554</v>
      </c>
      <c r="C4359" s="139" t="s">
        <v>782</v>
      </c>
      <c r="D4359" s="139" t="s">
        <v>633</v>
      </c>
      <c r="E4359" s="139" t="s">
        <v>754</v>
      </c>
      <c r="F4359" s="49">
        <v>1.2</v>
      </c>
      <c r="G4359" s="49">
        <v>1.2</v>
      </c>
      <c r="H4359" s="49">
        <v>1.2</v>
      </c>
      <c r="I4359" s="49">
        <v>1.2</v>
      </c>
      <c r="J4359" s="49">
        <v>1.2</v>
      </c>
      <c r="K4359" s="49">
        <v>1.2</v>
      </c>
      <c r="L4359" s="49">
        <v>1.2</v>
      </c>
      <c r="M4359" s="49">
        <v>1.2</v>
      </c>
      <c r="N4359" s="49">
        <v>1.2</v>
      </c>
      <c r="O4359" s="49">
        <v>1.2</v>
      </c>
      <c r="P4359" s="49">
        <v>1.2</v>
      </c>
      <c r="Q4359" s="49">
        <v>1.2</v>
      </c>
      <c r="R4359" s="49">
        <v>1.2</v>
      </c>
      <c r="S4359" s="49">
        <v>1.2</v>
      </c>
      <c r="T4359" s="49">
        <v>1.2</v>
      </c>
      <c r="U4359" s="49">
        <v>1.2</v>
      </c>
      <c r="V4359" s="49">
        <v>1.2</v>
      </c>
    </row>
    <row r="4360" spans="1:22" ht="15.75" customHeight="1">
      <c r="A4360" s="139" t="s">
        <v>793</v>
      </c>
      <c r="B4360" s="139" t="s">
        <v>426</v>
      </c>
      <c r="C4360" s="139" t="s">
        <v>782</v>
      </c>
      <c r="D4360" s="139" t="s">
        <v>633</v>
      </c>
      <c r="E4360" s="139" t="s">
        <v>754</v>
      </c>
      <c r="F4360" s="49">
        <v>6.78</v>
      </c>
      <c r="G4360" s="49">
        <v>7.11</v>
      </c>
      <c r="H4360" s="49">
        <v>7.17</v>
      </c>
      <c r="I4360" s="49">
        <v>6.78</v>
      </c>
      <c r="J4360" s="49">
        <v>6.89</v>
      </c>
      <c r="K4360" s="49">
        <v>7.26</v>
      </c>
      <c r="L4360" s="49">
        <v>6.95</v>
      </c>
      <c r="M4360" s="49">
        <v>6.54</v>
      </c>
      <c r="N4360" s="49">
        <v>4.6900000000000004</v>
      </c>
      <c r="O4360" s="49">
        <v>4.1900000000000004</v>
      </c>
      <c r="P4360" s="49">
        <v>4.29</v>
      </c>
      <c r="Q4360" s="49">
        <v>3.91</v>
      </c>
      <c r="R4360" s="49">
        <v>3.22</v>
      </c>
      <c r="S4360" s="49">
        <v>2.48</v>
      </c>
      <c r="T4360" s="49">
        <v>2.6</v>
      </c>
      <c r="U4360" s="49">
        <v>2.02</v>
      </c>
      <c r="V4360" s="49">
        <v>1.46</v>
      </c>
    </row>
    <row r="4361" spans="1:22" ht="15.75" customHeight="1">
      <c r="A4361" s="139" t="s">
        <v>793</v>
      </c>
      <c r="B4361" s="139" t="s">
        <v>428</v>
      </c>
      <c r="C4361" s="139" t="s">
        <v>782</v>
      </c>
      <c r="D4361" s="139" t="s">
        <v>633</v>
      </c>
      <c r="E4361" s="139" t="s">
        <v>754</v>
      </c>
      <c r="F4361" s="49">
        <v>127</v>
      </c>
      <c r="G4361" s="49">
        <v>133</v>
      </c>
      <c r="H4361" s="49">
        <v>133</v>
      </c>
      <c r="I4361" s="49">
        <v>131</v>
      </c>
      <c r="J4361" s="49">
        <v>131</v>
      </c>
      <c r="K4361" s="49">
        <v>112</v>
      </c>
      <c r="L4361" s="49">
        <v>136</v>
      </c>
      <c r="M4361" s="49">
        <v>138</v>
      </c>
      <c r="N4361" s="49">
        <v>127</v>
      </c>
      <c r="O4361" s="49">
        <v>88.6</v>
      </c>
      <c r="P4361" s="49">
        <v>103</v>
      </c>
      <c r="Q4361" s="49">
        <v>101</v>
      </c>
      <c r="R4361" s="49">
        <v>81.7</v>
      </c>
      <c r="S4361" s="49">
        <v>82.8</v>
      </c>
      <c r="T4361" s="49">
        <v>83.5</v>
      </c>
      <c r="U4361" s="49">
        <v>100</v>
      </c>
      <c r="V4361" s="49">
        <v>99.2</v>
      </c>
    </row>
    <row r="4362" spans="1:22" ht="15.75" customHeight="1">
      <c r="A4362" s="139" t="s">
        <v>793</v>
      </c>
      <c r="B4362" s="139" t="s">
        <v>414</v>
      </c>
      <c r="C4362" s="139" t="s">
        <v>782</v>
      </c>
      <c r="D4362" s="139" t="s">
        <v>633</v>
      </c>
      <c r="E4362" s="139" t="s">
        <v>754</v>
      </c>
      <c r="F4362" s="49">
        <v>99.3</v>
      </c>
      <c r="G4362" s="49">
        <v>103</v>
      </c>
      <c r="H4362" s="49">
        <v>104</v>
      </c>
      <c r="I4362" s="49">
        <v>104</v>
      </c>
      <c r="J4362" s="49">
        <v>132</v>
      </c>
      <c r="K4362" s="49">
        <v>137</v>
      </c>
      <c r="L4362" s="49">
        <v>138</v>
      </c>
      <c r="M4362" s="49">
        <v>139</v>
      </c>
      <c r="N4362" s="49">
        <v>127</v>
      </c>
      <c r="O4362" s="49">
        <v>110</v>
      </c>
      <c r="P4362" s="49">
        <v>131</v>
      </c>
      <c r="Q4362" s="49">
        <v>103</v>
      </c>
      <c r="R4362" s="49">
        <v>160</v>
      </c>
      <c r="S4362" s="49">
        <v>41.6</v>
      </c>
      <c r="T4362" s="49">
        <v>2.7099999999999999E-2</v>
      </c>
      <c r="U4362" s="49">
        <v>2.44</v>
      </c>
      <c r="V4362" s="49">
        <v>54.3</v>
      </c>
    </row>
    <row r="4363" spans="1:22" ht="15.75" customHeight="1">
      <c r="A4363" s="139" t="s">
        <v>793</v>
      </c>
      <c r="B4363" s="139" t="s">
        <v>462</v>
      </c>
      <c r="C4363" s="139" t="s">
        <v>782</v>
      </c>
      <c r="D4363" s="139" t="s">
        <v>633</v>
      </c>
      <c r="E4363" s="139" t="s">
        <v>754</v>
      </c>
      <c r="F4363" s="49">
        <v>34.6</v>
      </c>
      <c r="G4363" s="49">
        <v>30.1</v>
      </c>
      <c r="H4363" s="49">
        <v>37.200000000000003</v>
      </c>
      <c r="I4363" s="49">
        <v>31.8</v>
      </c>
      <c r="J4363" s="49">
        <v>18.2</v>
      </c>
      <c r="K4363" s="49">
        <v>26</v>
      </c>
      <c r="L4363" s="49">
        <v>31.6</v>
      </c>
      <c r="M4363" s="49">
        <v>43</v>
      </c>
      <c r="N4363" s="49">
        <v>41.6</v>
      </c>
      <c r="O4363" s="49">
        <v>41.7</v>
      </c>
      <c r="P4363" s="49">
        <v>40.700000000000003</v>
      </c>
      <c r="Q4363" s="49">
        <v>40.9</v>
      </c>
      <c r="R4363" s="49">
        <v>41.5</v>
      </c>
      <c r="S4363" s="49">
        <v>41.8</v>
      </c>
      <c r="T4363" s="49">
        <v>42.6</v>
      </c>
      <c r="U4363" s="49">
        <v>43.5</v>
      </c>
      <c r="V4363" s="49">
        <v>44.3</v>
      </c>
    </row>
    <row r="4364" spans="1:22" ht="15.75" customHeight="1">
      <c r="A4364" s="139" t="s">
        <v>793</v>
      </c>
      <c r="B4364" s="139" t="s">
        <v>456</v>
      </c>
      <c r="C4364" s="139" t="s">
        <v>782</v>
      </c>
      <c r="D4364" s="139" t="s">
        <v>633</v>
      </c>
      <c r="E4364" s="139" t="s">
        <v>754</v>
      </c>
      <c r="F4364" s="49">
        <v>2.12</v>
      </c>
      <c r="G4364" s="49">
        <v>2.0499999999999998</v>
      </c>
      <c r="H4364" s="49">
        <v>2.12</v>
      </c>
      <c r="I4364" s="49">
        <v>2.0299999999999998</v>
      </c>
      <c r="J4364" s="49">
        <v>1.92</v>
      </c>
      <c r="K4364" s="49">
        <v>1.86</v>
      </c>
      <c r="L4364" s="49">
        <v>1.95</v>
      </c>
      <c r="M4364" s="49">
        <v>1.91</v>
      </c>
      <c r="N4364" s="49">
        <v>1.67</v>
      </c>
      <c r="O4364" s="49">
        <v>1.33</v>
      </c>
      <c r="P4364" s="49">
        <v>1.7</v>
      </c>
      <c r="Q4364" s="49">
        <v>1.78</v>
      </c>
      <c r="R4364" s="49">
        <v>1.77</v>
      </c>
      <c r="S4364" s="49">
        <v>1.6</v>
      </c>
      <c r="T4364" s="49">
        <v>1.57</v>
      </c>
      <c r="U4364" s="49">
        <v>1.53</v>
      </c>
      <c r="V4364" s="49">
        <v>1.5</v>
      </c>
    </row>
    <row r="4365" spans="1:22" ht="15.75" customHeight="1">
      <c r="A4365" s="139" t="s">
        <v>793</v>
      </c>
      <c r="B4365" s="139" t="s">
        <v>454</v>
      </c>
      <c r="C4365" s="139" t="s">
        <v>782</v>
      </c>
      <c r="D4365" s="139" t="s">
        <v>633</v>
      </c>
      <c r="E4365" s="139" t="s">
        <v>754</v>
      </c>
      <c r="F4365" s="49">
        <v>36.299999999999997</v>
      </c>
      <c r="G4365" s="49">
        <v>38.700000000000003</v>
      </c>
      <c r="H4365" s="49">
        <v>20.6</v>
      </c>
      <c r="I4365" s="49">
        <v>34</v>
      </c>
      <c r="J4365" s="49">
        <v>40.5</v>
      </c>
      <c r="K4365" s="49">
        <v>40.6</v>
      </c>
      <c r="L4365" s="49">
        <v>27</v>
      </c>
      <c r="M4365" s="49">
        <v>38.6</v>
      </c>
      <c r="N4365" s="49">
        <v>35.4</v>
      </c>
      <c r="O4365" s="49">
        <v>17</v>
      </c>
      <c r="P4365" s="49">
        <v>9.68</v>
      </c>
      <c r="Q4365" s="49">
        <v>12.8</v>
      </c>
      <c r="R4365" s="49">
        <v>12.7</v>
      </c>
      <c r="S4365" s="49">
        <v>7.62</v>
      </c>
      <c r="T4365" s="49">
        <v>11.3</v>
      </c>
      <c r="U4365" s="49">
        <v>9.3000000000000007</v>
      </c>
      <c r="V4365" s="49">
        <v>7.34</v>
      </c>
    </row>
    <row r="4366" spans="1:22" ht="15.75" customHeight="1">
      <c r="A4366" s="139" t="s">
        <v>793</v>
      </c>
      <c r="B4366" s="139" t="s">
        <v>450</v>
      </c>
      <c r="C4366" s="139" t="s">
        <v>782</v>
      </c>
      <c r="D4366" s="139" t="s">
        <v>633</v>
      </c>
      <c r="E4366" s="139" t="s">
        <v>754</v>
      </c>
      <c r="F4366" s="49">
        <v>1520</v>
      </c>
      <c r="G4366" s="49">
        <v>1280</v>
      </c>
      <c r="H4366" s="49">
        <v>1180</v>
      </c>
      <c r="I4366" s="49">
        <v>1280</v>
      </c>
      <c r="J4366" s="49">
        <v>1390</v>
      </c>
      <c r="K4366" s="49">
        <v>1380</v>
      </c>
      <c r="L4366" s="49">
        <v>1310</v>
      </c>
      <c r="M4366" s="49">
        <v>1410</v>
      </c>
      <c r="N4366" s="49">
        <v>1470</v>
      </c>
      <c r="O4366" s="49">
        <v>1190</v>
      </c>
      <c r="P4366" s="49">
        <v>1490</v>
      </c>
      <c r="Q4366" s="49">
        <v>1550</v>
      </c>
      <c r="R4366" s="49">
        <v>1560</v>
      </c>
      <c r="S4366" s="49">
        <v>1440</v>
      </c>
      <c r="T4366" s="49">
        <v>1450</v>
      </c>
      <c r="U4366" s="49">
        <v>1450</v>
      </c>
      <c r="V4366" s="49">
        <v>1460</v>
      </c>
    </row>
    <row r="4367" spans="1:22" ht="15.75" customHeight="1">
      <c r="A4367" s="139" t="s">
        <v>793</v>
      </c>
      <c r="B4367" s="139" t="s">
        <v>430</v>
      </c>
      <c r="C4367" s="139" t="s">
        <v>782</v>
      </c>
      <c r="D4367" s="139" t="s">
        <v>633</v>
      </c>
      <c r="E4367" s="139" t="s">
        <v>754</v>
      </c>
      <c r="F4367" s="49">
        <v>215</v>
      </c>
      <c r="G4367" s="49">
        <v>247</v>
      </c>
      <c r="H4367" s="49">
        <v>271</v>
      </c>
      <c r="I4367" s="49">
        <v>265</v>
      </c>
      <c r="J4367" s="49">
        <v>293</v>
      </c>
      <c r="K4367" s="49">
        <v>391</v>
      </c>
      <c r="L4367" s="49">
        <v>394</v>
      </c>
      <c r="M4367" s="49">
        <v>619</v>
      </c>
      <c r="N4367" s="49">
        <v>624</v>
      </c>
      <c r="O4367" s="49">
        <v>221</v>
      </c>
      <c r="P4367" s="49">
        <v>465</v>
      </c>
      <c r="Q4367" s="49">
        <v>653</v>
      </c>
      <c r="R4367" s="49">
        <v>500</v>
      </c>
      <c r="S4367" s="49">
        <v>582</v>
      </c>
      <c r="T4367" s="49">
        <v>579</v>
      </c>
      <c r="U4367" s="49">
        <v>640</v>
      </c>
      <c r="V4367" s="49">
        <v>668</v>
      </c>
    </row>
    <row r="4368" spans="1:22" ht="15.75" customHeight="1">
      <c r="A4368" s="139" t="s">
        <v>793</v>
      </c>
      <c r="B4368" s="139" t="s">
        <v>282</v>
      </c>
      <c r="C4368" s="139" t="s">
        <v>782</v>
      </c>
      <c r="D4368" s="139" t="s">
        <v>633</v>
      </c>
      <c r="E4368" s="139" t="s">
        <v>754</v>
      </c>
      <c r="F4368" s="49">
        <v>1.23</v>
      </c>
      <c r="G4368" s="49">
        <v>1.22</v>
      </c>
      <c r="H4368" s="49">
        <v>1.0900000000000001</v>
      </c>
      <c r="I4368" s="49">
        <v>1.19</v>
      </c>
      <c r="J4368" s="49">
        <v>1.1200000000000001</v>
      </c>
      <c r="K4368" s="49">
        <v>1.21</v>
      </c>
      <c r="L4368" s="49">
        <v>1.1599999999999999</v>
      </c>
      <c r="M4368" s="49">
        <v>1.1100000000000001</v>
      </c>
      <c r="N4368" s="49">
        <v>1.03</v>
      </c>
      <c r="O4368" s="49">
        <v>1.03</v>
      </c>
      <c r="P4368" s="49">
        <v>1</v>
      </c>
      <c r="Q4368" s="49">
        <v>1</v>
      </c>
      <c r="R4368" s="49">
        <v>1</v>
      </c>
      <c r="S4368" s="49">
        <v>0.97299999999999998</v>
      </c>
      <c r="T4368" s="49">
        <v>0.95499999999999996</v>
      </c>
      <c r="U4368" s="49">
        <v>0.93600000000000005</v>
      </c>
      <c r="V4368" s="49">
        <v>0.91700000000000004</v>
      </c>
    </row>
    <row r="4369" spans="1:22" ht="15.75" customHeight="1">
      <c r="A4369" s="139" t="s">
        <v>793</v>
      </c>
      <c r="B4369" s="139" t="s">
        <v>460</v>
      </c>
      <c r="C4369" s="139" t="s">
        <v>782</v>
      </c>
      <c r="D4369" s="139" t="s">
        <v>633</v>
      </c>
      <c r="E4369" s="139" t="s">
        <v>754</v>
      </c>
      <c r="F4369" s="49">
        <v>16.899999999999999</v>
      </c>
      <c r="G4369" s="49">
        <v>21.4</v>
      </c>
      <c r="H4369" s="49">
        <v>20.2</v>
      </c>
      <c r="I4369" s="49">
        <v>20.2</v>
      </c>
      <c r="J4369" s="49">
        <v>24.6</v>
      </c>
      <c r="K4369" s="49">
        <v>25</v>
      </c>
      <c r="L4369" s="49">
        <v>35.6</v>
      </c>
      <c r="M4369" s="49">
        <v>34.799999999999997</v>
      </c>
      <c r="N4369" s="49">
        <v>30.2</v>
      </c>
      <c r="O4369" s="49">
        <v>18.3</v>
      </c>
      <c r="P4369" s="49">
        <v>22.8</v>
      </c>
      <c r="Q4369" s="49">
        <v>24.5</v>
      </c>
      <c r="R4369" s="49">
        <v>15.5</v>
      </c>
      <c r="S4369" s="49">
        <v>27.1</v>
      </c>
      <c r="T4369" s="49">
        <v>27.6</v>
      </c>
      <c r="U4369" s="49">
        <v>28.2</v>
      </c>
      <c r="V4369" s="49">
        <v>28.8</v>
      </c>
    </row>
    <row r="4370" spans="1:22" ht="15.75" customHeight="1">
      <c r="A4370" s="139" t="s">
        <v>793</v>
      </c>
      <c r="B4370" s="139" t="s">
        <v>458</v>
      </c>
      <c r="C4370" s="139" t="s">
        <v>782</v>
      </c>
      <c r="D4370" s="139" t="s">
        <v>633</v>
      </c>
      <c r="E4370" s="139" t="s">
        <v>754</v>
      </c>
      <c r="F4370" s="49">
        <v>1.4</v>
      </c>
      <c r="G4370" s="49">
        <v>1.4</v>
      </c>
      <c r="H4370" s="49">
        <v>1.4</v>
      </c>
      <c r="I4370" s="49">
        <v>1.4</v>
      </c>
      <c r="J4370" s="49">
        <v>1.4</v>
      </c>
      <c r="K4370" s="49">
        <v>1.4</v>
      </c>
      <c r="L4370" s="49">
        <v>1.4</v>
      </c>
      <c r="M4370" s="49">
        <v>1.4</v>
      </c>
      <c r="N4370" s="49">
        <v>1.4</v>
      </c>
      <c r="O4370" s="49">
        <v>2</v>
      </c>
      <c r="P4370" s="49">
        <v>2.57</v>
      </c>
      <c r="Q4370" s="49">
        <v>2.35</v>
      </c>
      <c r="R4370" s="49">
        <v>2.67</v>
      </c>
      <c r="S4370" s="49">
        <v>2.2000000000000002</v>
      </c>
      <c r="T4370" s="49">
        <v>2.52</v>
      </c>
      <c r="U4370" s="49">
        <v>2.58</v>
      </c>
      <c r="V4370" s="49">
        <v>2.68</v>
      </c>
    </row>
    <row r="4371" spans="1:22" ht="15.75" customHeight="1">
      <c r="A4371" s="139" t="s">
        <v>793</v>
      </c>
      <c r="B4371" s="139" t="s">
        <v>464</v>
      </c>
      <c r="C4371" s="139" t="s">
        <v>782</v>
      </c>
      <c r="D4371" s="139" t="s">
        <v>633</v>
      </c>
      <c r="E4371" s="139" t="s">
        <v>754</v>
      </c>
      <c r="F4371" s="49">
        <v>86.1</v>
      </c>
      <c r="G4371" s="49">
        <v>426</v>
      </c>
      <c r="H4371" s="49">
        <v>437</v>
      </c>
      <c r="I4371" s="49">
        <v>653</v>
      </c>
      <c r="J4371" s="49">
        <v>878</v>
      </c>
      <c r="K4371" s="49">
        <v>888</v>
      </c>
      <c r="L4371" s="49">
        <v>902</v>
      </c>
      <c r="M4371" s="49">
        <v>902</v>
      </c>
      <c r="N4371" s="49">
        <v>858</v>
      </c>
      <c r="O4371" s="49">
        <v>872</v>
      </c>
      <c r="P4371" s="49">
        <v>891</v>
      </c>
      <c r="Q4371" s="49">
        <v>899</v>
      </c>
      <c r="R4371" s="49">
        <v>902</v>
      </c>
      <c r="S4371" s="49">
        <v>1180</v>
      </c>
      <c r="T4371" s="49">
        <v>1250</v>
      </c>
      <c r="U4371" s="49">
        <v>1320</v>
      </c>
      <c r="V4371" s="49">
        <v>1390</v>
      </c>
    </row>
    <row r="4372" spans="1:22" ht="15.75" customHeight="1">
      <c r="A4372" s="139" t="s">
        <v>793</v>
      </c>
      <c r="B4372" s="139" t="s">
        <v>446</v>
      </c>
      <c r="C4372" s="139" t="s">
        <v>782</v>
      </c>
      <c r="D4372" s="139" t="s">
        <v>633</v>
      </c>
      <c r="E4372" s="139" t="s">
        <v>754</v>
      </c>
      <c r="F4372" s="49">
        <v>0.2</v>
      </c>
      <c r="G4372" s="49">
        <v>0.2</v>
      </c>
      <c r="H4372" s="49">
        <v>0.2</v>
      </c>
      <c r="I4372" s="49">
        <v>0.2</v>
      </c>
      <c r="J4372" s="49">
        <v>0.35</v>
      </c>
      <c r="K4372" s="49">
        <v>0.35</v>
      </c>
      <c r="L4372" s="49">
        <v>0.35</v>
      </c>
      <c r="M4372" s="49">
        <v>0.35</v>
      </c>
      <c r="N4372" s="49">
        <v>0.35</v>
      </c>
      <c r="O4372" s="49">
        <v>0.105</v>
      </c>
      <c r="P4372" s="49">
        <v>0.14000000000000001</v>
      </c>
      <c r="Q4372" s="49">
        <v>0.14000000000000001</v>
      </c>
      <c r="R4372" s="49">
        <v>0.14000000000000001</v>
      </c>
      <c r="S4372" s="49">
        <v>0.21099999999999999</v>
      </c>
      <c r="T4372" s="49">
        <v>0.20899999999999999</v>
      </c>
      <c r="U4372" s="49">
        <v>0.20599999999999999</v>
      </c>
      <c r="V4372" s="49">
        <v>0.20399999999999999</v>
      </c>
    </row>
    <row r="4373" spans="1:22" ht="15.75" customHeight="1">
      <c r="A4373" s="139" t="s">
        <v>793</v>
      </c>
      <c r="B4373" s="139" t="s">
        <v>436</v>
      </c>
      <c r="C4373" s="139" t="s">
        <v>782</v>
      </c>
      <c r="D4373" s="139" t="s">
        <v>633</v>
      </c>
      <c r="E4373" s="139" t="s">
        <v>754</v>
      </c>
      <c r="F4373" s="49">
        <v>146</v>
      </c>
      <c r="G4373" s="49">
        <v>164</v>
      </c>
      <c r="H4373" s="49">
        <v>189</v>
      </c>
      <c r="I4373" s="49">
        <v>158</v>
      </c>
      <c r="J4373" s="49">
        <v>228</v>
      </c>
      <c r="K4373" s="49">
        <v>212</v>
      </c>
      <c r="L4373" s="49">
        <v>233</v>
      </c>
      <c r="M4373" s="49">
        <v>276</v>
      </c>
      <c r="N4373" s="49">
        <v>257</v>
      </c>
      <c r="O4373" s="49">
        <v>214</v>
      </c>
      <c r="P4373" s="49">
        <v>228</v>
      </c>
      <c r="Q4373" s="49">
        <v>238</v>
      </c>
      <c r="R4373" s="49">
        <v>240</v>
      </c>
      <c r="S4373" s="49">
        <v>283</v>
      </c>
      <c r="T4373" s="49">
        <v>293</v>
      </c>
      <c r="U4373" s="49">
        <v>304</v>
      </c>
      <c r="V4373" s="49">
        <v>314</v>
      </c>
    </row>
    <row r="4374" spans="1:22" ht="15.75" customHeight="1">
      <c r="A4374" s="139" t="s">
        <v>793</v>
      </c>
      <c r="B4374" s="139" t="s">
        <v>466</v>
      </c>
      <c r="C4374" s="139" t="s">
        <v>782</v>
      </c>
      <c r="D4374" s="139" t="s">
        <v>633</v>
      </c>
      <c r="E4374" s="139" t="s">
        <v>754</v>
      </c>
      <c r="F4374" s="49">
        <v>2.75</v>
      </c>
      <c r="G4374" s="49">
        <v>3.44</v>
      </c>
      <c r="H4374" s="49">
        <v>3.1</v>
      </c>
      <c r="I4374" s="49">
        <v>3.86</v>
      </c>
      <c r="J4374" s="49">
        <v>3.38</v>
      </c>
      <c r="K4374" s="49">
        <v>3.17</v>
      </c>
      <c r="L4374" s="49">
        <v>2.82</v>
      </c>
      <c r="M4374" s="49">
        <v>2.81</v>
      </c>
      <c r="N4374" s="49">
        <v>2.59</v>
      </c>
      <c r="O4374" s="49">
        <v>2.57</v>
      </c>
      <c r="P4374" s="49">
        <v>2.4700000000000002</v>
      </c>
      <c r="Q4374" s="49">
        <v>2.0299999999999998</v>
      </c>
      <c r="R4374" s="49">
        <v>2.2599999999999998</v>
      </c>
      <c r="S4374" s="49">
        <v>2.2999999999999998</v>
      </c>
      <c r="T4374" s="49">
        <v>2.23</v>
      </c>
      <c r="U4374" s="49">
        <v>2.16</v>
      </c>
      <c r="V4374" s="49">
        <v>2.09</v>
      </c>
    </row>
    <row r="4375" spans="1:22" ht="15.75" customHeight="1">
      <c r="A4375" s="139" t="s">
        <v>793</v>
      </c>
      <c r="B4375" s="139" t="s">
        <v>480</v>
      </c>
      <c r="C4375" s="139" t="s">
        <v>782</v>
      </c>
      <c r="D4375" s="139" t="s">
        <v>633</v>
      </c>
      <c r="E4375" s="139" t="s">
        <v>754</v>
      </c>
      <c r="F4375" s="49">
        <v>1.6</v>
      </c>
      <c r="G4375" s="49">
        <v>1.6</v>
      </c>
      <c r="H4375" s="49">
        <v>1.6</v>
      </c>
      <c r="I4375" s="49">
        <v>1.6</v>
      </c>
      <c r="J4375" s="49">
        <v>1.6</v>
      </c>
      <c r="K4375" s="49">
        <v>4</v>
      </c>
      <c r="L4375" s="49">
        <v>4</v>
      </c>
      <c r="M4375" s="49">
        <v>4</v>
      </c>
      <c r="N4375" s="49">
        <v>20.9</v>
      </c>
      <c r="O4375" s="49">
        <v>20.7</v>
      </c>
      <c r="P4375" s="49">
        <v>33.9</v>
      </c>
      <c r="Q4375" s="49">
        <v>28.2</v>
      </c>
      <c r="R4375" s="49">
        <v>41.6</v>
      </c>
      <c r="S4375" s="49">
        <v>18.399999999999999</v>
      </c>
      <c r="T4375" s="49">
        <v>18.2</v>
      </c>
      <c r="U4375" s="49">
        <v>18.100000000000001</v>
      </c>
      <c r="V4375" s="49">
        <v>17.899999999999999</v>
      </c>
    </row>
    <row r="4376" spans="1:22" ht="15.75" customHeight="1">
      <c r="A4376" s="139" t="s">
        <v>793</v>
      </c>
      <c r="B4376" s="139" t="s">
        <v>472</v>
      </c>
      <c r="C4376" s="139" t="s">
        <v>782</v>
      </c>
      <c r="D4376" s="139" t="s">
        <v>633</v>
      </c>
      <c r="E4376" s="139" t="s">
        <v>754</v>
      </c>
      <c r="F4376" s="49">
        <v>1070</v>
      </c>
      <c r="G4376" s="49">
        <v>1100</v>
      </c>
      <c r="H4376" s="49">
        <v>1090</v>
      </c>
      <c r="I4376" s="49">
        <v>1130</v>
      </c>
      <c r="J4376" s="49">
        <v>1220</v>
      </c>
      <c r="K4376" s="49">
        <v>1220</v>
      </c>
      <c r="L4376" s="49">
        <v>1140</v>
      </c>
      <c r="M4376" s="49">
        <v>1210</v>
      </c>
      <c r="N4376" s="49">
        <v>1160</v>
      </c>
      <c r="O4376" s="49">
        <v>1000</v>
      </c>
      <c r="P4376" s="49">
        <v>1150</v>
      </c>
      <c r="Q4376" s="49">
        <v>1170</v>
      </c>
      <c r="R4376" s="49">
        <v>863</v>
      </c>
      <c r="S4376" s="49">
        <v>654</v>
      </c>
      <c r="T4376" s="49">
        <v>133</v>
      </c>
      <c r="U4376" s="49">
        <v>263</v>
      </c>
      <c r="V4376" s="49">
        <v>295</v>
      </c>
    </row>
    <row r="4377" spans="1:22" ht="15.75" customHeight="1">
      <c r="A4377" s="139" t="s">
        <v>793</v>
      </c>
      <c r="B4377" s="139" t="s">
        <v>768</v>
      </c>
      <c r="C4377" s="139" t="s">
        <v>782</v>
      </c>
      <c r="D4377" s="139" t="s">
        <v>633</v>
      </c>
      <c r="E4377" s="139" t="s">
        <v>754</v>
      </c>
      <c r="F4377" s="49">
        <v>70500</v>
      </c>
      <c r="G4377" s="49">
        <v>72700</v>
      </c>
      <c r="H4377" s="49">
        <v>80200</v>
      </c>
      <c r="I4377" s="49">
        <v>93700</v>
      </c>
      <c r="J4377" s="49">
        <v>113000</v>
      </c>
      <c r="K4377" s="49">
        <v>130000</v>
      </c>
      <c r="L4377" s="49">
        <v>158000</v>
      </c>
      <c r="M4377" s="49">
        <v>176000</v>
      </c>
      <c r="N4377" s="49">
        <v>180000</v>
      </c>
      <c r="O4377" s="49">
        <v>191000</v>
      </c>
      <c r="P4377" s="49">
        <v>224000</v>
      </c>
      <c r="Q4377" s="49">
        <v>235000</v>
      </c>
      <c r="R4377" s="49">
        <v>241000</v>
      </c>
      <c r="S4377" s="49">
        <v>254000</v>
      </c>
      <c r="T4377" s="49">
        <v>268000</v>
      </c>
      <c r="U4377" s="49">
        <v>283000</v>
      </c>
      <c r="V4377" s="49">
        <v>298000</v>
      </c>
    </row>
    <row r="4378" spans="1:22" ht="15.75" customHeight="1">
      <c r="A4378" s="139" t="s">
        <v>793</v>
      </c>
      <c r="B4378" s="139" t="s">
        <v>484</v>
      </c>
      <c r="C4378" s="139" t="s">
        <v>782</v>
      </c>
      <c r="D4378" s="139" t="s">
        <v>633</v>
      </c>
      <c r="E4378" s="139" t="s">
        <v>754</v>
      </c>
      <c r="F4378" s="49">
        <v>4960</v>
      </c>
      <c r="G4378" s="49">
        <v>4890</v>
      </c>
      <c r="H4378" s="49">
        <v>4610</v>
      </c>
      <c r="I4378" s="49">
        <v>4490</v>
      </c>
      <c r="J4378" s="49">
        <v>4580</v>
      </c>
      <c r="K4378" s="49">
        <v>4300</v>
      </c>
      <c r="L4378" s="49">
        <v>4030</v>
      </c>
      <c r="M4378" s="49">
        <v>4370</v>
      </c>
      <c r="N4378" s="49">
        <v>4640</v>
      </c>
      <c r="O4378" s="49">
        <v>4030</v>
      </c>
      <c r="P4378" s="49">
        <v>4310</v>
      </c>
      <c r="Q4378" s="49">
        <v>4340</v>
      </c>
      <c r="R4378" s="49">
        <v>4420</v>
      </c>
      <c r="S4378" s="49">
        <v>4550</v>
      </c>
      <c r="T4378" s="49">
        <v>4730</v>
      </c>
      <c r="U4378" s="49">
        <v>4740</v>
      </c>
      <c r="V4378" s="49">
        <v>4870</v>
      </c>
    </row>
    <row r="4379" spans="1:22" ht="15.75" customHeight="1">
      <c r="A4379" s="139" t="s">
        <v>793</v>
      </c>
      <c r="B4379" s="139" t="s">
        <v>474</v>
      </c>
      <c r="C4379" s="139" t="s">
        <v>782</v>
      </c>
      <c r="D4379" s="139" t="s">
        <v>633</v>
      </c>
      <c r="E4379" s="139" t="s">
        <v>754</v>
      </c>
      <c r="F4379" s="49">
        <v>592</v>
      </c>
      <c r="G4379" s="49">
        <v>588</v>
      </c>
      <c r="H4379" s="49">
        <v>600</v>
      </c>
      <c r="I4379" s="49">
        <v>616</v>
      </c>
      <c r="J4379" s="49">
        <v>634</v>
      </c>
      <c r="K4379" s="49">
        <v>633</v>
      </c>
      <c r="L4379" s="49">
        <v>606</v>
      </c>
      <c r="M4379" s="49">
        <v>635</v>
      </c>
      <c r="N4379" s="49">
        <v>571</v>
      </c>
      <c r="O4379" s="49">
        <v>498</v>
      </c>
      <c r="P4379" s="49">
        <v>619</v>
      </c>
      <c r="Q4379" s="49">
        <v>635</v>
      </c>
      <c r="R4379" s="49">
        <v>598</v>
      </c>
      <c r="S4379" s="49">
        <v>613</v>
      </c>
      <c r="T4379" s="49">
        <v>621</v>
      </c>
      <c r="U4379" s="49">
        <v>631</v>
      </c>
      <c r="V4379" s="49">
        <v>615</v>
      </c>
    </row>
    <row r="4380" spans="1:22" ht="15.75" customHeight="1">
      <c r="A4380" s="139" t="s">
        <v>793</v>
      </c>
      <c r="B4380" s="139" t="s">
        <v>486</v>
      </c>
      <c r="C4380" s="139" t="s">
        <v>782</v>
      </c>
      <c r="D4380" s="139" t="s">
        <v>633</v>
      </c>
      <c r="E4380" s="139" t="s">
        <v>754</v>
      </c>
      <c r="F4380" s="49">
        <v>0</v>
      </c>
      <c r="G4380" s="49">
        <v>0</v>
      </c>
      <c r="H4380" s="49">
        <v>0</v>
      </c>
      <c r="I4380" s="49">
        <v>0</v>
      </c>
      <c r="J4380" s="49">
        <v>0</v>
      </c>
      <c r="K4380" s="49">
        <v>0</v>
      </c>
      <c r="L4380" s="49">
        <v>0</v>
      </c>
      <c r="M4380" s="49">
        <v>0</v>
      </c>
      <c r="N4380" s="49">
        <v>78.400000000000006</v>
      </c>
      <c r="O4380" s="49">
        <v>562</v>
      </c>
      <c r="P4380" s="49">
        <v>587</v>
      </c>
      <c r="Q4380" s="49">
        <v>597</v>
      </c>
      <c r="R4380" s="49">
        <v>576</v>
      </c>
      <c r="S4380" s="49">
        <v>532</v>
      </c>
      <c r="T4380" s="49">
        <v>579</v>
      </c>
      <c r="U4380" s="49">
        <v>625</v>
      </c>
      <c r="V4380" s="49">
        <v>672</v>
      </c>
    </row>
    <row r="4381" spans="1:22" ht="15.75" customHeight="1">
      <c r="A4381" s="139" t="s">
        <v>793</v>
      </c>
      <c r="B4381" s="139" t="s">
        <v>488</v>
      </c>
      <c r="C4381" s="139" t="s">
        <v>782</v>
      </c>
      <c r="D4381" s="139" t="s">
        <v>633</v>
      </c>
      <c r="E4381" s="139" t="s">
        <v>754</v>
      </c>
      <c r="F4381" s="49">
        <v>170</v>
      </c>
      <c r="G4381" s="49">
        <v>169</v>
      </c>
      <c r="H4381" s="49">
        <v>187</v>
      </c>
      <c r="I4381" s="49">
        <v>161</v>
      </c>
      <c r="J4381" s="49">
        <v>219</v>
      </c>
      <c r="K4381" s="49">
        <v>128</v>
      </c>
      <c r="L4381" s="49">
        <v>122</v>
      </c>
      <c r="M4381" s="49">
        <v>140</v>
      </c>
      <c r="N4381" s="49">
        <v>192</v>
      </c>
      <c r="O4381" s="49">
        <v>139</v>
      </c>
      <c r="P4381" s="49">
        <v>138</v>
      </c>
      <c r="Q4381" s="49">
        <v>134</v>
      </c>
      <c r="R4381" s="49">
        <v>134</v>
      </c>
      <c r="S4381" s="49">
        <v>134</v>
      </c>
      <c r="T4381" s="49">
        <v>131</v>
      </c>
      <c r="U4381" s="49">
        <v>128</v>
      </c>
      <c r="V4381" s="49">
        <v>125</v>
      </c>
    </row>
    <row r="4382" spans="1:22" ht="15.75" customHeight="1">
      <c r="A4382" s="139" t="s">
        <v>793</v>
      </c>
      <c r="B4382" s="139" t="s">
        <v>498</v>
      </c>
      <c r="C4382" s="139" t="s">
        <v>782</v>
      </c>
      <c r="D4382" s="139" t="s">
        <v>633</v>
      </c>
      <c r="E4382" s="139" t="s">
        <v>754</v>
      </c>
      <c r="F4382" s="49">
        <v>278</v>
      </c>
      <c r="G4382" s="49">
        <v>281</v>
      </c>
      <c r="H4382" s="49">
        <v>259</v>
      </c>
      <c r="I4382" s="49">
        <v>314</v>
      </c>
      <c r="J4382" s="49">
        <v>474</v>
      </c>
      <c r="K4382" s="49">
        <v>443</v>
      </c>
      <c r="L4382" s="49">
        <v>328</v>
      </c>
      <c r="M4382" s="49">
        <v>155</v>
      </c>
      <c r="N4382" s="49">
        <v>171</v>
      </c>
      <c r="O4382" s="49">
        <v>129</v>
      </c>
      <c r="P4382" s="49">
        <v>143</v>
      </c>
      <c r="Q4382" s="49">
        <v>189</v>
      </c>
      <c r="R4382" s="49">
        <v>191</v>
      </c>
      <c r="S4382" s="49">
        <v>177</v>
      </c>
      <c r="T4382" s="49">
        <v>167</v>
      </c>
      <c r="U4382" s="49">
        <v>157</v>
      </c>
      <c r="V4382" s="49">
        <v>147</v>
      </c>
    </row>
    <row r="4383" spans="1:22" ht="15.75" customHeight="1">
      <c r="A4383" s="139" t="s">
        <v>793</v>
      </c>
      <c r="B4383" s="139" t="s">
        <v>500</v>
      </c>
      <c r="C4383" s="139" t="s">
        <v>782</v>
      </c>
      <c r="D4383" s="139" t="s">
        <v>633</v>
      </c>
      <c r="E4383" s="139" t="s">
        <v>754</v>
      </c>
      <c r="F4383" s="49">
        <v>28.3</v>
      </c>
      <c r="G4383" s="49">
        <v>33.200000000000003</v>
      </c>
      <c r="H4383" s="49">
        <v>43.8</v>
      </c>
      <c r="I4383" s="49">
        <v>39.9</v>
      </c>
      <c r="J4383" s="49">
        <v>41.6</v>
      </c>
      <c r="K4383" s="49">
        <v>39.6</v>
      </c>
      <c r="L4383" s="49">
        <v>46.6</v>
      </c>
      <c r="M4383" s="49">
        <v>58.2</v>
      </c>
      <c r="N4383" s="49">
        <v>53</v>
      </c>
      <c r="O4383" s="49">
        <v>58.2</v>
      </c>
      <c r="P4383" s="49">
        <v>58.5</v>
      </c>
      <c r="Q4383" s="49">
        <v>65.7</v>
      </c>
      <c r="R4383" s="49">
        <v>66.099999999999994</v>
      </c>
      <c r="S4383" s="49">
        <v>63.6</v>
      </c>
      <c r="T4383" s="49">
        <v>65.400000000000006</v>
      </c>
      <c r="U4383" s="49">
        <v>67.2</v>
      </c>
      <c r="V4383" s="49">
        <v>69.099999999999994</v>
      </c>
    </row>
    <row r="4384" spans="1:22" ht="15.75" customHeight="1">
      <c r="A4384" s="139" t="s">
        <v>793</v>
      </c>
      <c r="B4384" s="139" t="s">
        <v>502</v>
      </c>
      <c r="C4384" s="139" t="s">
        <v>782</v>
      </c>
      <c r="D4384" s="139" t="s">
        <v>633</v>
      </c>
      <c r="E4384" s="139" t="s">
        <v>754</v>
      </c>
      <c r="F4384" s="49">
        <v>1490</v>
      </c>
      <c r="G4384" s="49">
        <v>1250</v>
      </c>
      <c r="H4384" s="49">
        <v>1150</v>
      </c>
      <c r="I4384" s="49">
        <v>1240</v>
      </c>
      <c r="J4384" s="49">
        <v>1730</v>
      </c>
      <c r="K4384" s="49">
        <v>1190</v>
      </c>
      <c r="L4384" s="49">
        <v>1140</v>
      </c>
      <c r="M4384" s="49">
        <v>1380</v>
      </c>
      <c r="N4384" s="49">
        <v>1310</v>
      </c>
      <c r="O4384" s="49">
        <v>654</v>
      </c>
      <c r="P4384" s="49">
        <v>728</v>
      </c>
      <c r="Q4384" s="49">
        <v>849</v>
      </c>
      <c r="R4384" s="49">
        <v>810</v>
      </c>
      <c r="S4384" s="49">
        <v>863</v>
      </c>
      <c r="T4384" s="49">
        <v>984</v>
      </c>
      <c r="U4384" s="49">
        <v>982</v>
      </c>
      <c r="V4384" s="49">
        <v>972</v>
      </c>
    </row>
    <row r="4385" spans="1:22" ht="15.75" customHeight="1">
      <c r="A4385" s="139" t="s">
        <v>793</v>
      </c>
      <c r="B4385" s="139" t="s">
        <v>482</v>
      </c>
      <c r="C4385" s="139" t="s">
        <v>782</v>
      </c>
      <c r="D4385" s="139" t="s">
        <v>633</v>
      </c>
      <c r="E4385" s="139" t="s">
        <v>754</v>
      </c>
      <c r="F4385" s="49">
        <v>865</v>
      </c>
      <c r="G4385" s="49">
        <v>799</v>
      </c>
      <c r="H4385" s="49">
        <v>779</v>
      </c>
      <c r="I4385" s="49">
        <v>780</v>
      </c>
      <c r="J4385" s="49">
        <v>773</v>
      </c>
      <c r="K4385" s="49">
        <v>783</v>
      </c>
      <c r="L4385" s="49">
        <v>784</v>
      </c>
      <c r="M4385" s="49">
        <v>779</v>
      </c>
      <c r="N4385" s="49">
        <v>662</v>
      </c>
      <c r="O4385" s="49">
        <v>214</v>
      </c>
      <c r="P4385" s="49">
        <v>214</v>
      </c>
      <c r="Q4385" s="49">
        <v>214</v>
      </c>
      <c r="R4385" s="49">
        <v>215</v>
      </c>
      <c r="S4385" s="49">
        <v>218</v>
      </c>
      <c r="T4385" s="49">
        <v>164</v>
      </c>
      <c r="U4385" s="49">
        <v>111</v>
      </c>
      <c r="V4385" s="49">
        <v>57.7</v>
      </c>
    </row>
    <row r="4386" spans="1:22" ht="15.75" customHeight="1">
      <c r="A4386" s="139" t="s">
        <v>793</v>
      </c>
      <c r="B4386" s="139" t="s">
        <v>504</v>
      </c>
      <c r="C4386" s="139" t="s">
        <v>782</v>
      </c>
      <c r="D4386" s="139" t="s">
        <v>633</v>
      </c>
      <c r="E4386" s="139" t="s">
        <v>754</v>
      </c>
      <c r="F4386" s="49">
        <v>90.8</v>
      </c>
      <c r="G4386" s="49">
        <v>46.3</v>
      </c>
      <c r="H4386" s="49">
        <v>45.6</v>
      </c>
      <c r="I4386" s="49">
        <v>48.8</v>
      </c>
      <c r="J4386" s="49">
        <v>68.3</v>
      </c>
      <c r="K4386" s="49">
        <v>64.900000000000006</v>
      </c>
      <c r="L4386" s="49">
        <v>63.4</v>
      </c>
      <c r="M4386" s="49">
        <v>63.4</v>
      </c>
      <c r="N4386" s="49">
        <v>60.5</v>
      </c>
      <c r="O4386" s="49">
        <v>60.5</v>
      </c>
      <c r="P4386" s="49">
        <v>58.5</v>
      </c>
      <c r="Q4386" s="49">
        <v>60.5</v>
      </c>
      <c r="R4386" s="49">
        <v>60.5</v>
      </c>
      <c r="S4386" s="49">
        <v>64.3</v>
      </c>
      <c r="T4386" s="49">
        <v>62</v>
      </c>
      <c r="U4386" s="49">
        <v>108</v>
      </c>
      <c r="V4386" s="49">
        <v>81.400000000000006</v>
      </c>
    </row>
    <row r="4387" spans="1:22" ht="15.75" customHeight="1">
      <c r="A4387" s="139" t="s">
        <v>793</v>
      </c>
      <c r="B4387" s="139" t="s">
        <v>496</v>
      </c>
      <c r="C4387" s="139" t="s">
        <v>782</v>
      </c>
      <c r="D4387" s="139" t="s">
        <v>633</v>
      </c>
      <c r="E4387" s="139" t="s">
        <v>754</v>
      </c>
      <c r="F4387" s="49">
        <v>7.7</v>
      </c>
      <c r="G4387" s="49">
        <v>7.1</v>
      </c>
      <c r="H4387" s="49">
        <v>8</v>
      </c>
      <c r="I4387" s="49">
        <v>9.1</v>
      </c>
      <c r="J4387" s="49">
        <v>10.7</v>
      </c>
      <c r="K4387" s="49">
        <v>10.1</v>
      </c>
      <c r="L4387" s="49">
        <v>11.5</v>
      </c>
      <c r="M4387" s="49">
        <v>9.5</v>
      </c>
      <c r="N4387" s="49">
        <v>8.3000000000000007</v>
      </c>
      <c r="O4387" s="49">
        <v>13</v>
      </c>
      <c r="P4387" s="49">
        <v>5.9</v>
      </c>
      <c r="Q4387" s="49">
        <v>3</v>
      </c>
      <c r="R4387" s="49">
        <v>4.4000000000000004</v>
      </c>
      <c r="S4387" s="49">
        <v>7.77</v>
      </c>
      <c r="T4387" s="49">
        <v>7.74</v>
      </c>
      <c r="U4387" s="49">
        <v>7.72</v>
      </c>
      <c r="V4387" s="49">
        <v>7.7</v>
      </c>
    </row>
    <row r="4388" spans="1:22" ht="15.75" customHeight="1">
      <c r="A4388" s="139" t="s">
        <v>793</v>
      </c>
      <c r="B4388" s="139" t="s">
        <v>506</v>
      </c>
      <c r="C4388" s="139" t="s">
        <v>782</v>
      </c>
      <c r="D4388" s="139" t="s">
        <v>633</v>
      </c>
      <c r="E4388" s="139" t="s">
        <v>754</v>
      </c>
      <c r="F4388" s="49">
        <v>29.2</v>
      </c>
      <c r="G4388" s="49">
        <v>35.6</v>
      </c>
      <c r="H4388" s="49">
        <v>41.1</v>
      </c>
      <c r="I4388" s="49">
        <v>42.2</v>
      </c>
      <c r="J4388" s="49">
        <v>43.6</v>
      </c>
      <c r="K4388" s="49">
        <v>42.3</v>
      </c>
      <c r="L4388" s="49">
        <v>40.1</v>
      </c>
      <c r="M4388" s="49">
        <v>45.9</v>
      </c>
      <c r="N4388" s="49">
        <v>56.2</v>
      </c>
      <c r="O4388" s="49">
        <v>56</v>
      </c>
      <c r="P4388" s="49">
        <v>68.2</v>
      </c>
      <c r="Q4388" s="49">
        <v>72.8</v>
      </c>
      <c r="R4388" s="49">
        <v>84</v>
      </c>
      <c r="S4388" s="49">
        <v>76.400000000000006</v>
      </c>
      <c r="T4388" s="49">
        <v>80</v>
      </c>
      <c r="U4388" s="49">
        <v>83.7</v>
      </c>
      <c r="V4388" s="49">
        <v>87.3</v>
      </c>
    </row>
    <row r="4389" spans="1:22" ht="15.75" customHeight="1">
      <c r="A4389" s="139" t="s">
        <v>793</v>
      </c>
      <c r="B4389" s="139" t="s">
        <v>508</v>
      </c>
      <c r="C4389" s="139" t="s">
        <v>782</v>
      </c>
      <c r="D4389" s="139" t="s">
        <v>633</v>
      </c>
      <c r="E4389" s="139" t="s">
        <v>754</v>
      </c>
      <c r="F4389" s="49">
        <v>890</v>
      </c>
      <c r="G4389" s="49">
        <v>1010</v>
      </c>
      <c r="H4389" s="49">
        <v>1140</v>
      </c>
      <c r="I4389" s="49">
        <v>1150</v>
      </c>
      <c r="J4389" s="49">
        <v>1390</v>
      </c>
      <c r="K4389" s="49">
        <v>1300</v>
      </c>
      <c r="L4389" s="49">
        <v>1190</v>
      </c>
      <c r="M4389" s="49">
        <v>1200</v>
      </c>
      <c r="N4389" s="49">
        <v>1010</v>
      </c>
      <c r="O4389" s="49">
        <v>631</v>
      </c>
      <c r="P4389" s="49">
        <v>816</v>
      </c>
      <c r="Q4389" s="49">
        <v>823</v>
      </c>
      <c r="R4389" s="49">
        <v>695</v>
      </c>
      <c r="S4389" s="49">
        <v>705</v>
      </c>
      <c r="T4389" s="49">
        <v>727</v>
      </c>
      <c r="U4389" s="49">
        <v>887</v>
      </c>
      <c r="V4389" s="49">
        <v>892</v>
      </c>
    </row>
    <row r="4390" spans="1:22" ht="15.75" customHeight="1">
      <c r="A4390" s="139" t="s">
        <v>793</v>
      </c>
      <c r="B4390" s="139" t="s">
        <v>510</v>
      </c>
      <c r="C4390" s="139" t="s">
        <v>782</v>
      </c>
      <c r="D4390" s="139" t="s">
        <v>633</v>
      </c>
      <c r="E4390" s="139" t="s">
        <v>754</v>
      </c>
      <c r="F4390" s="49">
        <v>18600</v>
      </c>
      <c r="G4390" s="49">
        <v>18500</v>
      </c>
      <c r="H4390" s="49">
        <v>18700</v>
      </c>
      <c r="I4390" s="49">
        <v>19400</v>
      </c>
      <c r="J4390" s="49">
        <v>20100</v>
      </c>
      <c r="K4390" s="49">
        <v>19600</v>
      </c>
      <c r="L4390" s="49">
        <v>20300</v>
      </c>
      <c r="M4390" s="49">
        <v>20400</v>
      </c>
      <c r="N4390" s="49">
        <v>19700</v>
      </c>
      <c r="O4390" s="49">
        <v>17700</v>
      </c>
      <c r="P4390" s="49">
        <v>19600</v>
      </c>
      <c r="Q4390" s="49">
        <v>20300</v>
      </c>
      <c r="R4390" s="49">
        <v>19500</v>
      </c>
      <c r="S4390" s="49">
        <v>19000</v>
      </c>
      <c r="T4390" s="49">
        <v>19400</v>
      </c>
      <c r="U4390" s="49">
        <v>19600</v>
      </c>
      <c r="V4390" s="49">
        <v>19500</v>
      </c>
    </row>
    <row r="4391" spans="1:22" ht="15.75" customHeight="1">
      <c r="A4391" s="139" t="s">
        <v>793</v>
      </c>
      <c r="B4391" s="139" t="s">
        <v>526</v>
      </c>
      <c r="C4391" s="139" t="s">
        <v>782</v>
      </c>
      <c r="D4391" s="139" t="s">
        <v>633</v>
      </c>
      <c r="E4391" s="139" t="s">
        <v>754</v>
      </c>
      <c r="F4391" s="49">
        <v>119</v>
      </c>
      <c r="G4391" s="49">
        <v>137</v>
      </c>
      <c r="H4391" s="49">
        <v>143</v>
      </c>
      <c r="I4391" s="49">
        <v>158</v>
      </c>
      <c r="J4391" s="49">
        <v>156</v>
      </c>
      <c r="K4391" s="49">
        <v>167</v>
      </c>
      <c r="L4391" s="49">
        <v>159</v>
      </c>
      <c r="M4391" s="49">
        <v>186</v>
      </c>
      <c r="N4391" s="49">
        <v>187</v>
      </c>
      <c r="O4391" s="49">
        <v>188</v>
      </c>
      <c r="P4391" s="49">
        <v>200</v>
      </c>
      <c r="Q4391" s="49">
        <v>212</v>
      </c>
      <c r="R4391" s="49">
        <v>208</v>
      </c>
      <c r="S4391" s="49">
        <v>225</v>
      </c>
      <c r="T4391" s="49">
        <v>233</v>
      </c>
      <c r="U4391" s="49">
        <v>241</v>
      </c>
      <c r="V4391" s="49">
        <v>249</v>
      </c>
    </row>
    <row r="4392" spans="1:22" ht="15.75" customHeight="1">
      <c r="A4392" s="139" t="s">
        <v>793</v>
      </c>
      <c r="B4392" s="139" t="s">
        <v>536</v>
      </c>
      <c r="C4392" s="139" t="s">
        <v>782</v>
      </c>
      <c r="D4392" s="139" t="s">
        <v>633</v>
      </c>
      <c r="E4392" s="139" t="s">
        <v>754</v>
      </c>
      <c r="F4392" s="49">
        <v>24.1</v>
      </c>
      <c r="G4392" s="49">
        <v>18.2</v>
      </c>
      <c r="H4392" s="49">
        <v>18.399999999999999</v>
      </c>
      <c r="I4392" s="49">
        <v>22.4</v>
      </c>
      <c r="J4392" s="49">
        <v>24.4</v>
      </c>
      <c r="K4392" s="49">
        <v>22.9</v>
      </c>
      <c r="L4392" s="49">
        <v>24.3</v>
      </c>
      <c r="M4392" s="49">
        <v>25.6</v>
      </c>
      <c r="N4392" s="49">
        <v>30.6</v>
      </c>
      <c r="O4392" s="49">
        <v>24.8</v>
      </c>
      <c r="P4392" s="49">
        <v>29.1</v>
      </c>
      <c r="Q4392" s="49">
        <v>26</v>
      </c>
      <c r="R4392" s="49">
        <v>28</v>
      </c>
      <c r="S4392" s="49">
        <v>28.9</v>
      </c>
      <c r="T4392" s="49">
        <v>29.5</v>
      </c>
      <c r="U4392" s="49">
        <v>30</v>
      </c>
      <c r="V4392" s="49">
        <v>30.6</v>
      </c>
    </row>
    <row r="4393" spans="1:22" ht="15.75" customHeight="1">
      <c r="A4393" s="139" t="s">
        <v>793</v>
      </c>
      <c r="B4393" s="139" t="s">
        <v>334</v>
      </c>
      <c r="C4393" s="139" t="s">
        <v>782</v>
      </c>
      <c r="D4393" s="139" t="s">
        <v>633</v>
      </c>
      <c r="E4393" s="139" t="s">
        <v>754</v>
      </c>
      <c r="F4393" s="49">
        <v>1.78</v>
      </c>
      <c r="G4393" s="49">
        <v>1.7</v>
      </c>
      <c r="H4393" s="49">
        <v>2.1</v>
      </c>
      <c r="I4393" s="49">
        <v>2.42</v>
      </c>
      <c r="J4393" s="49">
        <v>2.5</v>
      </c>
      <c r="K4393" s="49">
        <v>2.06</v>
      </c>
      <c r="L4393" s="49">
        <v>3.02</v>
      </c>
      <c r="M4393" s="49">
        <v>2.92</v>
      </c>
      <c r="N4393" s="49">
        <v>2.84</v>
      </c>
      <c r="O4393" s="49">
        <v>2.2400000000000002</v>
      </c>
      <c r="P4393" s="49">
        <v>2.04</v>
      </c>
      <c r="Q4393" s="49">
        <v>4</v>
      </c>
      <c r="R4393" s="49">
        <v>3.68</v>
      </c>
      <c r="S4393" s="49">
        <v>3.44</v>
      </c>
      <c r="T4393" s="49">
        <v>3.57</v>
      </c>
      <c r="U4393" s="49">
        <v>3.69</v>
      </c>
      <c r="V4393" s="49">
        <v>3.82</v>
      </c>
    </row>
    <row r="4394" spans="1:22" ht="15.75" customHeight="1">
      <c r="A4394" s="139" t="s">
        <v>793</v>
      </c>
      <c r="B4394" s="139" t="s">
        <v>522</v>
      </c>
      <c r="C4394" s="139" t="s">
        <v>782</v>
      </c>
      <c r="D4394" s="139" t="s">
        <v>633</v>
      </c>
      <c r="E4394" s="139" t="s">
        <v>754</v>
      </c>
      <c r="F4394" s="49">
        <v>1.23</v>
      </c>
      <c r="G4394" s="49">
        <v>1.25</v>
      </c>
      <c r="H4394" s="49">
        <v>1.22</v>
      </c>
      <c r="I4394" s="49">
        <v>1.3</v>
      </c>
      <c r="J4394" s="49">
        <v>1.32</v>
      </c>
      <c r="K4394" s="49">
        <v>1.42</v>
      </c>
      <c r="L4394" s="49">
        <v>1.77</v>
      </c>
      <c r="M4394" s="49">
        <v>1.41</v>
      </c>
      <c r="N4394" s="49">
        <v>1.29</v>
      </c>
      <c r="O4394" s="49">
        <v>0.91100000000000003</v>
      </c>
      <c r="P4394" s="49">
        <v>1.44</v>
      </c>
      <c r="Q4394" s="49">
        <v>1.23</v>
      </c>
      <c r="R4394" s="49">
        <v>1.1299999999999999</v>
      </c>
      <c r="S4394" s="49">
        <v>1.28</v>
      </c>
      <c r="T4394" s="49">
        <v>1.28</v>
      </c>
      <c r="U4394" s="49">
        <v>1.28</v>
      </c>
      <c r="V4394" s="49">
        <v>1.28</v>
      </c>
    </row>
    <row r="4395" spans="1:22" ht="15.75" customHeight="1">
      <c r="A4395" s="139" t="s">
        <v>793</v>
      </c>
      <c r="B4395" s="139" t="s">
        <v>530</v>
      </c>
      <c r="C4395" s="139" t="s">
        <v>782</v>
      </c>
      <c r="D4395" s="139" t="s">
        <v>633</v>
      </c>
      <c r="E4395" s="139" t="s">
        <v>754</v>
      </c>
      <c r="F4395" s="49">
        <v>211</v>
      </c>
      <c r="G4395" s="49">
        <v>225</v>
      </c>
      <c r="H4395" s="49">
        <v>231</v>
      </c>
      <c r="I4395" s="49">
        <v>243</v>
      </c>
      <c r="J4395" s="49">
        <v>291</v>
      </c>
      <c r="K4395" s="49">
        <v>303</v>
      </c>
      <c r="L4395" s="49">
        <v>404</v>
      </c>
      <c r="M4395" s="49">
        <v>363</v>
      </c>
      <c r="N4395" s="49">
        <v>321</v>
      </c>
      <c r="O4395" s="49">
        <v>197</v>
      </c>
      <c r="P4395" s="49">
        <v>236</v>
      </c>
      <c r="Q4395" s="49">
        <v>254</v>
      </c>
      <c r="R4395" s="49">
        <v>170</v>
      </c>
      <c r="S4395" s="49">
        <v>284</v>
      </c>
      <c r="T4395" s="49">
        <v>288</v>
      </c>
      <c r="U4395" s="49">
        <v>292</v>
      </c>
      <c r="V4395" s="49">
        <v>296</v>
      </c>
    </row>
    <row r="4396" spans="1:22" ht="15.75" customHeight="1">
      <c r="A4396" s="139" t="s">
        <v>793</v>
      </c>
      <c r="B4396" s="139" t="s">
        <v>558</v>
      </c>
      <c r="C4396" s="139" t="s">
        <v>782</v>
      </c>
      <c r="D4396" s="139" t="s">
        <v>633</v>
      </c>
      <c r="E4396" s="139" t="s">
        <v>754</v>
      </c>
      <c r="F4396" s="49">
        <v>29.2</v>
      </c>
      <c r="G4396" s="49">
        <v>0</v>
      </c>
      <c r="H4396" s="49">
        <v>0</v>
      </c>
      <c r="I4396" s="49">
        <v>0</v>
      </c>
      <c r="J4396" s="49">
        <v>0</v>
      </c>
      <c r="K4396" s="49">
        <v>0</v>
      </c>
      <c r="L4396" s="49">
        <v>0</v>
      </c>
      <c r="M4396" s="49">
        <v>0</v>
      </c>
      <c r="N4396" s="49">
        <v>0</v>
      </c>
      <c r="O4396" s="49">
        <v>0</v>
      </c>
      <c r="P4396" s="49">
        <v>0</v>
      </c>
      <c r="Q4396" s="49">
        <v>0</v>
      </c>
      <c r="R4396" s="49">
        <v>0</v>
      </c>
      <c r="S4396" s="49">
        <v>0</v>
      </c>
      <c r="T4396" s="49">
        <v>0</v>
      </c>
      <c r="U4396" s="49">
        <v>0</v>
      </c>
      <c r="V4396" s="49">
        <v>0</v>
      </c>
    </row>
    <row r="4397" spans="1:22" ht="15.75" customHeight="1">
      <c r="A4397" s="139" t="s">
        <v>793</v>
      </c>
      <c r="B4397" s="139" t="s">
        <v>538</v>
      </c>
      <c r="C4397" s="139" t="s">
        <v>782</v>
      </c>
      <c r="D4397" s="139" t="s">
        <v>633</v>
      </c>
      <c r="E4397" s="139" t="s">
        <v>754</v>
      </c>
      <c r="F4397" s="49">
        <v>1050</v>
      </c>
      <c r="G4397" s="49">
        <v>945</v>
      </c>
      <c r="H4397" s="49">
        <v>1050</v>
      </c>
      <c r="I4397" s="49">
        <v>1140</v>
      </c>
      <c r="J4397" s="49">
        <v>1270</v>
      </c>
      <c r="K4397" s="49">
        <v>1120</v>
      </c>
      <c r="L4397" s="49">
        <v>1610</v>
      </c>
      <c r="M4397" s="49">
        <v>1120</v>
      </c>
      <c r="N4397" s="49">
        <v>1000</v>
      </c>
      <c r="O4397" s="49">
        <v>889</v>
      </c>
      <c r="P4397" s="49">
        <v>1760</v>
      </c>
      <c r="Q4397" s="49">
        <v>866</v>
      </c>
      <c r="R4397" s="49">
        <v>910</v>
      </c>
      <c r="S4397" s="49">
        <v>870</v>
      </c>
      <c r="T4397" s="49">
        <v>942</v>
      </c>
      <c r="U4397" s="49">
        <v>943</v>
      </c>
      <c r="V4397" s="49">
        <v>1010</v>
      </c>
    </row>
    <row r="4398" spans="1:22" ht="15.75" customHeight="1">
      <c r="A4398" s="139" t="s">
        <v>793</v>
      </c>
      <c r="B4398" s="139" t="s">
        <v>540</v>
      </c>
      <c r="C4398" s="139" t="s">
        <v>782</v>
      </c>
      <c r="D4398" s="139" t="s">
        <v>633</v>
      </c>
      <c r="E4398" s="139" t="s">
        <v>754</v>
      </c>
      <c r="F4398" s="49">
        <v>185</v>
      </c>
      <c r="G4398" s="49">
        <v>171</v>
      </c>
      <c r="H4398" s="49">
        <v>189</v>
      </c>
      <c r="I4398" s="49">
        <v>230</v>
      </c>
      <c r="J4398" s="49">
        <v>296</v>
      </c>
      <c r="K4398" s="49">
        <v>301</v>
      </c>
      <c r="L4398" s="49">
        <v>259</v>
      </c>
      <c r="M4398" s="49">
        <v>225</v>
      </c>
      <c r="N4398" s="49">
        <v>159</v>
      </c>
      <c r="O4398" s="49">
        <v>73.400000000000006</v>
      </c>
      <c r="P4398" s="49">
        <v>86.9</v>
      </c>
      <c r="Q4398" s="49">
        <v>92.2</v>
      </c>
      <c r="R4398" s="49">
        <v>99.2</v>
      </c>
      <c r="S4398" s="49">
        <v>100</v>
      </c>
      <c r="T4398" s="49">
        <v>101</v>
      </c>
      <c r="U4398" s="49">
        <v>102</v>
      </c>
      <c r="V4398" s="49">
        <v>105</v>
      </c>
    </row>
    <row r="4399" spans="1:22" ht="15.75" customHeight="1">
      <c r="A4399" s="139" t="s">
        <v>793</v>
      </c>
      <c r="B4399" s="139" t="s">
        <v>562</v>
      </c>
      <c r="C4399" s="139" t="s">
        <v>782</v>
      </c>
      <c r="D4399" s="139" t="s">
        <v>633</v>
      </c>
      <c r="E4399" s="139" t="s">
        <v>754</v>
      </c>
      <c r="F4399" s="49">
        <v>954</v>
      </c>
      <c r="G4399" s="49">
        <v>945</v>
      </c>
      <c r="H4399" s="49">
        <v>995</v>
      </c>
      <c r="I4399" s="49">
        <v>974</v>
      </c>
      <c r="J4399" s="49">
        <v>1010</v>
      </c>
      <c r="K4399" s="49">
        <v>981</v>
      </c>
      <c r="L4399" s="49">
        <v>1250</v>
      </c>
      <c r="M4399" s="49">
        <v>915</v>
      </c>
      <c r="N4399" s="49">
        <v>887</v>
      </c>
      <c r="O4399" s="49">
        <v>656</v>
      </c>
      <c r="P4399" s="49">
        <v>799</v>
      </c>
      <c r="Q4399" s="49">
        <v>648</v>
      </c>
      <c r="R4399" s="49">
        <v>896</v>
      </c>
      <c r="S4399" s="49">
        <v>913</v>
      </c>
      <c r="T4399" s="49">
        <v>894</v>
      </c>
      <c r="U4399" s="49">
        <v>876</v>
      </c>
      <c r="V4399" s="49">
        <v>999</v>
      </c>
    </row>
    <row r="4400" spans="1:22" ht="15.75" customHeight="1">
      <c r="A4400" s="139" t="s">
        <v>793</v>
      </c>
      <c r="B4400" s="139" t="s">
        <v>566</v>
      </c>
      <c r="C4400" s="139" t="s">
        <v>782</v>
      </c>
      <c r="D4400" s="139" t="s">
        <v>633</v>
      </c>
      <c r="E4400" s="139" t="s">
        <v>754</v>
      </c>
      <c r="F4400" s="49">
        <v>3.19</v>
      </c>
      <c r="G4400" s="49">
        <v>3.19</v>
      </c>
      <c r="H4400" s="49">
        <v>3.06</v>
      </c>
      <c r="I4400" s="49">
        <v>3.19</v>
      </c>
      <c r="J4400" s="49">
        <v>3.19</v>
      </c>
      <c r="K4400" s="49">
        <v>3.19</v>
      </c>
      <c r="L4400" s="49">
        <v>3.19</v>
      </c>
      <c r="M4400" s="49">
        <v>3.19</v>
      </c>
      <c r="N4400" s="49">
        <v>3.19</v>
      </c>
      <c r="O4400" s="49">
        <v>3.19</v>
      </c>
      <c r="P4400" s="49">
        <v>2.91</v>
      </c>
      <c r="Q4400" s="49">
        <v>2.91</v>
      </c>
      <c r="R4400" s="49">
        <v>4.24</v>
      </c>
      <c r="S4400" s="49">
        <v>3.33</v>
      </c>
      <c r="T4400" s="49">
        <v>3.34</v>
      </c>
      <c r="U4400" s="49">
        <v>3.35</v>
      </c>
      <c r="V4400" s="49">
        <v>3.37</v>
      </c>
    </row>
    <row r="4401" spans="1:22" ht="15.75" customHeight="1">
      <c r="A4401" s="139" t="s">
        <v>793</v>
      </c>
      <c r="B4401" s="139" t="s">
        <v>572</v>
      </c>
      <c r="C4401" s="139" t="s">
        <v>782</v>
      </c>
      <c r="D4401" s="139" t="s">
        <v>633</v>
      </c>
      <c r="E4401" s="139" t="s">
        <v>754</v>
      </c>
      <c r="F4401" s="49">
        <v>91.3</v>
      </c>
      <c r="G4401" s="49">
        <v>90.1</v>
      </c>
      <c r="H4401" s="49">
        <v>106</v>
      </c>
      <c r="I4401" s="49">
        <v>146</v>
      </c>
      <c r="J4401" s="49">
        <v>201</v>
      </c>
      <c r="K4401" s="49">
        <v>236</v>
      </c>
      <c r="L4401" s="49">
        <v>224</v>
      </c>
      <c r="M4401" s="49">
        <v>250</v>
      </c>
      <c r="N4401" s="49">
        <v>239</v>
      </c>
      <c r="O4401" s="49">
        <v>174</v>
      </c>
      <c r="P4401" s="49">
        <v>193</v>
      </c>
      <c r="Q4401" s="49">
        <v>188</v>
      </c>
      <c r="R4401" s="49">
        <v>186</v>
      </c>
      <c r="S4401" s="49">
        <v>249</v>
      </c>
      <c r="T4401" s="49">
        <v>259</v>
      </c>
      <c r="U4401" s="49">
        <v>270</v>
      </c>
      <c r="V4401" s="49">
        <v>280</v>
      </c>
    </row>
    <row r="4402" spans="1:22" ht="15.75" customHeight="1">
      <c r="A4402" s="139" t="s">
        <v>793</v>
      </c>
      <c r="B4402" s="139" t="s">
        <v>568</v>
      </c>
      <c r="C4402" s="139" t="s">
        <v>782</v>
      </c>
      <c r="D4402" s="139" t="s">
        <v>633</v>
      </c>
      <c r="E4402" s="139" t="s">
        <v>754</v>
      </c>
      <c r="F4402" s="49">
        <v>431</v>
      </c>
      <c r="G4402" s="49">
        <v>462</v>
      </c>
      <c r="H4402" s="49">
        <v>492</v>
      </c>
      <c r="I4402" s="49">
        <v>511</v>
      </c>
      <c r="J4402" s="49">
        <v>573</v>
      </c>
      <c r="K4402" s="49">
        <v>608</v>
      </c>
      <c r="L4402" s="49">
        <v>662</v>
      </c>
      <c r="M4402" s="49">
        <v>670</v>
      </c>
      <c r="N4402" s="49">
        <v>543</v>
      </c>
      <c r="O4402" s="49">
        <v>575</v>
      </c>
      <c r="P4402" s="49">
        <v>558</v>
      </c>
      <c r="Q4402" s="49">
        <v>445</v>
      </c>
      <c r="R4402" s="49">
        <v>436</v>
      </c>
      <c r="S4402" s="49">
        <v>595</v>
      </c>
      <c r="T4402" s="49">
        <v>605</v>
      </c>
      <c r="U4402" s="49">
        <v>616</v>
      </c>
      <c r="V4402" s="49">
        <v>627</v>
      </c>
    </row>
    <row r="4403" spans="1:22" ht="15.75" customHeight="1">
      <c r="A4403" s="139" t="s">
        <v>793</v>
      </c>
      <c r="B4403" s="139" t="s">
        <v>580</v>
      </c>
      <c r="C4403" s="139" t="s">
        <v>782</v>
      </c>
      <c r="D4403" s="139" t="s">
        <v>633</v>
      </c>
      <c r="E4403" s="139" t="s">
        <v>754</v>
      </c>
      <c r="F4403" s="49">
        <v>29.6</v>
      </c>
      <c r="G4403" s="49">
        <v>26.7</v>
      </c>
      <c r="H4403" s="49">
        <v>32.700000000000003</v>
      </c>
      <c r="I4403" s="49">
        <v>36.1</v>
      </c>
      <c r="J4403" s="49">
        <v>32.6</v>
      </c>
      <c r="K4403" s="49">
        <v>28.5</v>
      </c>
      <c r="L4403" s="49">
        <v>26.9</v>
      </c>
      <c r="M4403" s="49">
        <v>27.3</v>
      </c>
      <c r="N4403" s="49">
        <v>19.600000000000001</v>
      </c>
      <c r="O4403" s="49">
        <v>16.7</v>
      </c>
      <c r="P4403" s="49">
        <v>22.9</v>
      </c>
      <c r="Q4403" s="49">
        <v>24.4</v>
      </c>
      <c r="R4403" s="49">
        <v>22.7</v>
      </c>
      <c r="S4403" s="49">
        <v>20.7</v>
      </c>
      <c r="T4403" s="49">
        <v>19.899999999999999</v>
      </c>
      <c r="U4403" s="49">
        <v>19.100000000000001</v>
      </c>
      <c r="V4403" s="49">
        <v>18.3</v>
      </c>
    </row>
    <row r="4404" spans="1:22" ht="15.75" customHeight="1">
      <c r="A4404" s="139" t="s">
        <v>793</v>
      </c>
      <c r="B4404" s="139" t="s">
        <v>582</v>
      </c>
      <c r="C4404" s="139" t="s">
        <v>782</v>
      </c>
      <c r="D4404" s="139" t="s">
        <v>633</v>
      </c>
      <c r="E4404" s="139" t="s">
        <v>754</v>
      </c>
      <c r="F4404" s="49">
        <v>37.1</v>
      </c>
      <c r="G4404" s="49">
        <v>36.200000000000003</v>
      </c>
      <c r="H4404" s="49">
        <v>30</v>
      </c>
      <c r="I4404" s="49">
        <v>8.6999999999999993</v>
      </c>
      <c r="J4404" s="49">
        <v>2.64</v>
      </c>
      <c r="K4404" s="49">
        <v>2.8</v>
      </c>
      <c r="L4404" s="49">
        <v>3</v>
      </c>
      <c r="M4404" s="49">
        <v>3.2</v>
      </c>
      <c r="N4404" s="49">
        <v>3.28</v>
      </c>
      <c r="O4404" s="49">
        <v>6.2</v>
      </c>
      <c r="P4404" s="49">
        <v>4.5999999999999996</v>
      </c>
      <c r="Q4404" s="49">
        <v>4.76</v>
      </c>
      <c r="R4404" s="49">
        <v>7.2</v>
      </c>
      <c r="S4404" s="49">
        <v>0</v>
      </c>
      <c r="T4404" s="49">
        <v>0</v>
      </c>
      <c r="U4404" s="49">
        <v>0</v>
      </c>
      <c r="V4404" s="49">
        <v>0</v>
      </c>
    </row>
    <row r="4405" spans="1:22" ht="15.75" customHeight="1">
      <c r="A4405" s="139" t="s">
        <v>793</v>
      </c>
      <c r="B4405" s="139" t="s">
        <v>584</v>
      </c>
      <c r="C4405" s="139" t="s">
        <v>782</v>
      </c>
      <c r="D4405" s="139" t="s">
        <v>633</v>
      </c>
      <c r="E4405" s="139" t="s">
        <v>754</v>
      </c>
      <c r="F4405" s="49">
        <v>1420</v>
      </c>
      <c r="G4405" s="49">
        <v>1260</v>
      </c>
      <c r="H4405" s="49">
        <v>1140</v>
      </c>
      <c r="I4405" s="49">
        <v>1280</v>
      </c>
      <c r="J4405" s="49">
        <v>1610</v>
      </c>
      <c r="K4405" s="49">
        <v>1360</v>
      </c>
      <c r="L4405" s="49">
        <v>1610</v>
      </c>
      <c r="M4405" s="49">
        <v>1850</v>
      </c>
      <c r="N4405" s="49">
        <v>1850</v>
      </c>
      <c r="O4405" s="49">
        <v>1700</v>
      </c>
      <c r="P4405" s="49">
        <v>2030</v>
      </c>
      <c r="Q4405" s="49">
        <v>2310</v>
      </c>
      <c r="R4405" s="49">
        <v>2430</v>
      </c>
      <c r="S4405" s="49">
        <v>2470</v>
      </c>
      <c r="T4405" s="49">
        <v>2350</v>
      </c>
      <c r="U4405" s="49">
        <v>2510</v>
      </c>
      <c r="V4405" s="49">
        <v>2630</v>
      </c>
    </row>
    <row r="4406" spans="1:22" ht="15.75" customHeight="1">
      <c r="A4406" s="139" t="s">
        <v>793</v>
      </c>
      <c r="B4406" s="139" t="s">
        <v>771</v>
      </c>
      <c r="C4406" s="139" t="s">
        <v>782</v>
      </c>
      <c r="D4406" s="139" t="s">
        <v>633</v>
      </c>
      <c r="E4406" s="139" t="s">
        <v>754</v>
      </c>
      <c r="F4406" s="49">
        <v>2030</v>
      </c>
      <c r="G4406" s="49">
        <v>1940</v>
      </c>
      <c r="H4406" s="49">
        <v>2020</v>
      </c>
      <c r="I4406" s="49">
        <v>2060</v>
      </c>
      <c r="J4406" s="49">
        <v>2100</v>
      </c>
      <c r="K4406" s="49">
        <v>2010</v>
      </c>
      <c r="L4406" s="49">
        <v>3470</v>
      </c>
      <c r="M4406" s="49">
        <v>2150</v>
      </c>
      <c r="N4406" s="49">
        <v>2050</v>
      </c>
      <c r="O4406" s="49">
        <v>1710</v>
      </c>
      <c r="P4406" s="49">
        <v>3470</v>
      </c>
      <c r="Q4406" s="49">
        <v>3100</v>
      </c>
      <c r="R4406" s="49">
        <v>4280</v>
      </c>
      <c r="S4406" s="49">
        <v>3320</v>
      </c>
      <c r="T4406" s="49">
        <v>3430</v>
      </c>
      <c r="U4406" s="49">
        <v>3550</v>
      </c>
      <c r="V4406" s="49">
        <v>3660</v>
      </c>
    </row>
    <row r="4407" spans="1:22" ht="15.75" customHeight="1">
      <c r="A4407" s="139" t="s">
        <v>793</v>
      </c>
      <c r="B4407" s="139" t="s">
        <v>570</v>
      </c>
      <c r="C4407" s="139" t="s">
        <v>782</v>
      </c>
      <c r="D4407" s="139" t="s">
        <v>633</v>
      </c>
      <c r="E4407" s="139" t="s">
        <v>754</v>
      </c>
      <c r="F4407" s="49">
        <v>0</v>
      </c>
      <c r="G4407" s="49">
        <v>0</v>
      </c>
      <c r="H4407" s="49">
        <v>0</v>
      </c>
      <c r="I4407" s="49">
        <v>0</v>
      </c>
      <c r="J4407" s="49">
        <v>0</v>
      </c>
      <c r="K4407" s="49">
        <v>0</v>
      </c>
      <c r="L4407" s="49">
        <v>0</v>
      </c>
      <c r="M4407" s="49">
        <v>0</v>
      </c>
      <c r="N4407" s="49">
        <v>0</v>
      </c>
      <c r="O4407" s="49">
        <v>0</v>
      </c>
      <c r="P4407" s="49">
        <v>0</v>
      </c>
      <c r="Q4407" s="49">
        <v>0</v>
      </c>
      <c r="R4407" s="49">
        <v>0</v>
      </c>
      <c r="S4407" s="49">
        <v>0</v>
      </c>
      <c r="T4407" s="49">
        <v>0</v>
      </c>
      <c r="U4407" s="49">
        <v>0</v>
      </c>
      <c r="V4407" s="49">
        <v>0</v>
      </c>
    </row>
    <row r="4408" spans="1:22" ht="15.75" customHeight="1">
      <c r="A4408" s="139" t="s">
        <v>793</v>
      </c>
      <c r="B4408" s="139" t="s">
        <v>590</v>
      </c>
      <c r="C4408" s="139" t="s">
        <v>782</v>
      </c>
      <c r="D4408" s="139" t="s">
        <v>633</v>
      </c>
      <c r="E4408" s="139" t="s">
        <v>754</v>
      </c>
      <c r="F4408" s="49">
        <v>1.2</v>
      </c>
      <c r="G4408" s="49">
        <v>1.2</v>
      </c>
      <c r="H4408" s="49">
        <v>1.2</v>
      </c>
      <c r="I4408" s="49">
        <v>1.2</v>
      </c>
      <c r="J4408" s="49">
        <v>1.2</v>
      </c>
      <c r="K4408" s="49">
        <v>1.2</v>
      </c>
      <c r="L4408" s="49">
        <v>1.2</v>
      </c>
      <c r="M4408" s="49">
        <v>1.2</v>
      </c>
      <c r="N4408" s="49">
        <v>1.2</v>
      </c>
      <c r="O4408" s="49">
        <v>1</v>
      </c>
      <c r="P4408" s="49">
        <v>0.28000000000000003</v>
      </c>
      <c r="Q4408" s="49">
        <v>0.28000000000000003</v>
      </c>
      <c r="R4408" s="49">
        <v>0.28000000000000003</v>
      </c>
      <c r="S4408" s="49">
        <v>0.50700000000000001</v>
      </c>
      <c r="T4408" s="49">
        <v>0.44500000000000001</v>
      </c>
      <c r="U4408" s="49">
        <v>0.38300000000000001</v>
      </c>
      <c r="V4408" s="49">
        <v>0.32100000000000001</v>
      </c>
    </row>
    <row r="4409" spans="1:22" ht="15.75" customHeight="1">
      <c r="A4409" s="139" t="s">
        <v>793</v>
      </c>
      <c r="B4409" s="139" t="s">
        <v>592</v>
      </c>
      <c r="C4409" s="139" t="s">
        <v>782</v>
      </c>
      <c r="D4409" s="139" t="s">
        <v>633</v>
      </c>
      <c r="E4409" s="139" t="s">
        <v>754</v>
      </c>
      <c r="F4409" s="49">
        <v>9660</v>
      </c>
      <c r="G4409" s="49">
        <v>9680</v>
      </c>
      <c r="H4409" s="49">
        <v>9960</v>
      </c>
      <c r="I4409" s="49">
        <v>10300</v>
      </c>
      <c r="J4409" s="49">
        <v>9850</v>
      </c>
      <c r="K4409" s="49">
        <v>10400</v>
      </c>
      <c r="L4409" s="49">
        <v>11400</v>
      </c>
      <c r="M4409" s="49">
        <v>11100</v>
      </c>
      <c r="N4409" s="49">
        <v>9050</v>
      </c>
      <c r="O4409" s="49">
        <v>6250</v>
      </c>
      <c r="P4409" s="49">
        <v>7890</v>
      </c>
      <c r="Q4409" s="49">
        <v>7490</v>
      </c>
      <c r="R4409" s="49">
        <v>7250</v>
      </c>
      <c r="S4409" s="49">
        <v>7110</v>
      </c>
      <c r="T4409" s="49">
        <v>6200</v>
      </c>
      <c r="U4409" s="49">
        <v>5710</v>
      </c>
      <c r="V4409" s="49">
        <v>5930</v>
      </c>
    </row>
    <row r="4410" spans="1:22" ht="15.75" customHeight="1">
      <c r="A4410" s="139" t="s">
        <v>793</v>
      </c>
      <c r="B4410" s="139" t="s">
        <v>772</v>
      </c>
      <c r="C4410" s="139" t="s">
        <v>782</v>
      </c>
      <c r="D4410" s="139" t="s">
        <v>633</v>
      </c>
      <c r="E4410" s="139" t="s">
        <v>754</v>
      </c>
      <c r="F4410" s="49">
        <v>77400</v>
      </c>
      <c r="G4410" s="49">
        <v>74000</v>
      </c>
      <c r="H4410" s="49">
        <v>74900</v>
      </c>
      <c r="I4410" s="49">
        <v>78100</v>
      </c>
      <c r="J4410" s="49">
        <v>78600</v>
      </c>
      <c r="K4410" s="49">
        <v>78500</v>
      </c>
      <c r="L4410" s="49">
        <v>94400</v>
      </c>
      <c r="M4410" s="49">
        <v>81100</v>
      </c>
      <c r="N4410" s="49">
        <v>77800</v>
      </c>
      <c r="O4410" s="49">
        <v>63400</v>
      </c>
      <c r="P4410" s="49">
        <v>85000</v>
      </c>
      <c r="Q4410" s="49">
        <v>71400</v>
      </c>
      <c r="R4410" s="49">
        <v>69100</v>
      </c>
      <c r="S4410" s="49">
        <v>67200</v>
      </c>
      <c r="T4410" s="49">
        <v>67300</v>
      </c>
      <c r="U4410" s="49">
        <v>64600</v>
      </c>
      <c r="V4410" s="49">
        <v>64200</v>
      </c>
    </row>
    <row r="4411" spans="1:22" ht="15.75" customHeight="1">
      <c r="A4411" s="139" t="s">
        <v>793</v>
      </c>
      <c r="B4411" s="139" t="s">
        <v>599</v>
      </c>
      <c r="C4411" s="139" t="s">
        <v>782</v>
      </c>
      <c r="D4411" s="139" t="s">
        <v>633</v>
      </c>
      <c r="E4411" s="139" t="s">
        <v>754</v>
      </c>
      <c r="F4411" s="49">
        <v>2.2200000000000002</v>
      </c>
      <c r="G4411" s="49">
        <v>1.94</v>
      </c>
      <c r="H4411" s="49">
        <v>2.06</v>
      </c>
      <c r="I4411" s="49">
        <v>2.2999999999999998</v>
      </c>
      <c r="J4411" s="49">
        <v>3.02</v>
      </c>
      <c r="K4411" s="49">
        <v>3.26</v>
      </c>
      <c r="L4411" s="49">
        <v>2.98</v>
      </c>
      <c r="M4411" s="49">
        <v>3.54</v>
      </c>
      <c r="N4411" s="49">
        <v>3.44</v>
      </c>
      <c r="O4411" s="49">
        <v>2.8</v>
      </c>
      <c r="P4411" s="49">
        <v>2.6</v>
      </c>
      <c r="Q4411" s="49">
        <v>3.2</v>
      </c>
      <c r="R4411" s="49">
        <v>1.76</v>
      </c>
      <c r="S4411" s="49">
        <v>2.95</v>
      </c>
      <c r="T4411" s="49">
        <v>2.98</v>
      </c>
      <c r="U4411" s="49">
        <v>3.01</v>
      </c>
      <c r="V4411" s="49">
        <v>3.05</v>
      </c>
    </row>
    <row r="4412" spans="1:22" ht="15.75" customHeight="1">
      <c r="A4412" s="139" t="s">
        <v>793</v>
      </c>
      <c r="B4412" s="139" t="s">
        <v>597</v>
      </c>
      <c r="C4412" s="139" t="s">
        <v>782</v>
      </c>
      <c r="D4412" s="139" t="s">
        <v>633</v>
      </c>
      <c r="E4412" s="139" t="s">
        <v>754</v>
      </c>
      <c r="F4412" s="49">
        <v>16800</v>
      </c>
      <c r="G4412" s="49">
        <v>13600</v>
      </c>
      <c r="H4412" s="49">
        <v>13500</v>
      </c>
      <c r="I4412" s="49">
        <v>13500</v>
      </c>
      <c r="J4412" s="49">
        <v>13800</v>
      </c>
      <c r="K4412" s="49">
        <v>13300</v>
      </c>
      <c r="L4412" s="49">
        <v>12700</v>
      </c>
      <c r="M4412" s="49">
        <v>13100</v>
      </c>
      <c r="N4412" s="49">
        <v>12800</v>
      </c>
      <c r="O4412" s="49">
        <v>8470</v>
      </c>
      <c r="P4412" s="49">
        <v>10100</v>
      </c>
      <c r="Q4412" s="49">
        <v>11000</v>
      </c>
      <c r="R4412" s="49">
        <v>10200</v>
      </c>
      <c r="S4412" s="49">
        <v>9770</v>
      </c>
      <c r="T4412" s="49">
        <v>10400</v>
      </c>
      <c r="U4412" s="49">
        <v>8720</v>
      </c>
      <c r="V4412" s="49">
        <v>7570</v>
      </c>
    </row>
    <row r="4413" spans="1:22" ht="15.75" customHeight="1">
      <c r="A4413" s="139" t="s">
        <v>793</v>
      </c>
      <c r="B4413" s="139" t="s">
        <v>601</v>
      </c>
      <c r="C4413" s="139" t="s">
        <v>782</v>
      </c>
      <c r="D4413" s="139" t="s">
        <v>633</v>
      </c>
      <c r="E4413" s="139" t="s">
        <v>754</v>
      </c>
      <c r="F4413" s="49">
        <v>41.1</v>
      </c>
      <c r="G4413" s="49">
        <v>47.6</v>
      </c>
      <c r="H4413" s="49">
        <v>55</v>
      </c>
      <c r="I4413" s="49">
        <v>58.4</v>
      </c>
      <c r="J4413" s="49">
        <v>73.7</v>
      </c>
      <c r="K4413" s="49">
        <v>63.3</v>
      </c>
      <c r="L4413" s="49">
        <v>56.3</v>
      </c>
      <c r="M4413" s="49">
        <v>65.900000000000006</v>
      </c>
      <c r="N4413" s="49">
        <v>66.7</v>
      </c>
      <c r="O4413" s="49">
        <v>56.2</v>
      </c>
      <c r="P4413" s="49">
        <v>57.1</v>
      </c>
      <c r="Q4413" s="49">
        <v>62.9</v>
      </c>
      <c r="R4413" s="49">
        <v>65.2</v>
      </c>
      <c r="S4413" s="49">
        <v>68.900000000000006</v>
      </c>
      <c r="T4413" s="49">
        <v>70.3</v>
      </c>
      <c r="U4413" s="49">
        <v>71.8</v>
      </c>
      <c r="V4413" s="49">
        <v>73.3</v>
      </c>
    </row>
    <row r="4414" spans="1:22" ht="15.75" customHeight="1">
      <c r="A4414" s="139" t="s">
        <v>793</v>
      </c>
      <c r="B4414" s="139" t="s">
        <v>373</v>
      </c>
      <c r="C4414" s="139" t="s">
        <v>782</v>
      </c>
      <c r="D4414" s="139" t="s">
        <v>633</v>
      </c>
      <c r="E4414" s="139" t="s">
        <v>754</v>
      </c>
      <c r="F4414" s="49">
        <v>3.5299999999999998E-2</v>
      </c>
      <c r="G4414" s="49">
        <v>3.56E-2</v>
      </c>
      <c r="H4414" s="49">
        <v>3.44E-2</v>
      </c>
      <c r="I4414" s="49">
        <v>3.6299999999999999E-2</v>
      </c>
      <c r="J4414" s="49">
        <v>3.6499999999999998E-2</v>
      </c>
      <c r="K4414" s="49">
        <v>3.8800000000000001E-2</v>
      </c>
      <c r="L4414" s="49">
        <v>4.7800000000000002E-2</v>
      </c>
      <c r="M4414" s="49">
        <v>3.7400000000000003E-2</v>
      </c>
      <c r="N4414" s="49">
        <v>3.3700000000000001E-2</v>
      </c>
      <c r="O4414" s="49">
        <v>2.3599999999999999E-2</v>
      </c>
      <c r="P4414" s="49">
        <v>3.6799999999999999E-2</v>
      </c>
      <c r="Q4414" s="49">
        <v>3.1E-2</v>
      </c>
      <c r="R4414" s="49">
        <v>2.8400000000000002E-2</v>
      </c>
      <c r="S4414" s="49">
        <v>3.1899999999999998E-2</v>
      </c>
      <c r="T4414" s="49">
        <v>3.15E-2</v>
      </c>
      <c r="U4414" s="49">
        <v>3.1099999999999999E-2</v>
      </c>
      <c r="V4414" s="49">
        <v>3.0700000000000002E-2</v>
      </c>
    </row>
    <row r="4415" spans="1:22" ht="15.75" customHeight="1">
      <c r="A4415" s="139" t="s">
        <v>793</v>
      </c>
      <c r="B4415" s="139" t="s">
        <v>605</v>
      </c>
      <c r="C4415" s="139" t="s">
        <v>782</v>
      </c>
      <c r="D4415" s="139" t="s">
        <v>633</v>
      </c>
      <c r="E4415" s="139" t="s">
        <v>754</v>
      </c>
      <c r="F4415" s="49">
        <v>1390</v>
      </c>
      <c r="G4415" s="49">
        <v>1400</v>
      </c>
      <c r="H4415" s="49">
        <v>1700</v>
      </c>
      <c r="I4415" s="49">
        <v>1660</v>
      </c>
      <c r="J4415" s="49">
        <v>1730</v>
      </c>
      <c r="K4415" s="49">
        <v>1740</v>
      </c>
      <c r="L4415" s="49">
        <v>1730</v>
      </c>
      <c r="M4415" s="49">
        <v>1720</v>
      </c>
      <c r="N4415" s="49">
        <v>1700</v>
      </c>
      <c r="O4415" s="49">
        <v>1520</v>
      </c>
      <c r="P4415" s="49">
        <v>1020</v>
      </c>
      <c r="Q4415" s="49">
        <v>1130</v>
      </c>
      <c r="R4415" s="49">
        <v>798</v>
      </c>
      <c r="S4415" s="49">
        <v>1300</v>
      </c>
      <c r="T4415" s="49">
        <v>1280</v>
      </c>
      <c r="U4415" s="49">
        <v>1260</v>
      </c>
      <c r="V4415" s="49">
        <v>1240</v>
      </c>
    </row>
    <row r="4416" spans="1:22" ht="15.75" customHeight="1">
      <c r="A4416" s="139" t="s">
        <v>793</v>
      </c>
      <c r="B4416" s="139" t="s">
        <v>607</v>
      </c>
      <c r="C4416" s="139" t="s">
        <v>782</v>
      </c>
      <c r="D4416" s="139" t="s">
        <v>633</v>
      </c>
      <c r="E4416" s="139" t="s">
        <v>754</v>
      </c>
      <c r="F4416" s="49">
        <v>12.2</v>
      </c>
      <c r="G4416" s="49">
        <v>12.8</v>
      </c>
      <c r="H4416" s="49">
        <v>16.399999999999999</v>
      </c>
      <c r="I4416" s="49">
        <v>21.8</v>
      </c>
      <c r="J4416" s="49">
        <v>27.6</v>
      </c>
      <c r="K4416" s="49">
        <v>35.6</v>
      </c>
      <c r="L4416" s="49">
        <v>74.8</v>
      </c>
      <c r="M4416" s="49">
        <v>81</v>
      </c>
      <c r="N4416" s="49">
        <v>90</v>
      </c>
      <c r="O4416" s="49">
        <v>108</v>
      </c>
      <c r="P4416" s="49">
        <v>173</v>
      </c>
      <c r="Q4416" s="49">
        <v>180</v>
      </c>
      <c r="R4416" s="49">
        <v>180</v>
      </c>
      <c r="S4416" s="49">
        <v>162</v>
      </c>
      <c r="T4416" s="49">
        <v>192</v>
      </c>
      <c r="U4416" s="49">
        <v>206</v>
      </c>
      <c r="V4416" s="49">
        <v>220</v>
      </c>
    </row>
    <row r="4417" spans="1:22" ht="15.75" customHeight="1">
      <c r="A4417" s="139" t="s">
        <v>793</v>
      </c>
      <c r="B4417" s="139" t="s">
        <v>546</v>
      </c>
      <c r="C4417" s="139" t="s">
        <v>782</v>
      </c>
      <c r="D4417" s="139" t="s">
        <v>633</v>
      </c>
      <c r="E4417" s="139" t="s">
        <v>754</v>
      </c>
      <c r="F4417" s="49">
        <v>7180</v>
      </c>
      <c r="G4417" s="49">
        <v>6430</v>
      </c>
      <c r="H4417" s="49">
        <v>7070</v>
      </c>
      <c r="I4417" s="49">
        <v>7720</v>
      </c>
      <c r="J4417" s="49">
        <v>8270</v>
      </c>
      <c r="K4417" s="49">
        <v>7840</v>
      </c>
      <c r="L4417" s="49">
        <v>8490</v>
      </c>
      <c r="M4417" s="49">
        <v>9340</v>
      </c>
      <c r="N4417" s="49">
        <v>8160</v>
      </c>
      <c r="O4417" s="49">
        <v>6190</v>
      </c>
      <c r="P4417" s="49">
        <v>8650</v>
      </c>
      <c r="Q4417" s="49">
        <v>8770</v>
      </c>
      <c r="R4417" s="49">
        <v>7650</v>
      </c>
      <c r="S4417" s="49">
        <v>8680</v>
      </c>
      <c r="T4417" s="49">
        <v>8820</v>
      </c>
      <c r="U4417" s="49">
        <v>8950</v>
      </c>
      <c r="V4417" s="49">
        <v>9080</v>
      </c>
    </row>
    <row r="4418" spans="1:22" ht="15.75" customHeight="1">
      <c r="A4418" s="139" t="s">
        <v>793</v>
      </c>
      <c r="B4418" s="139" t="s">
        <v>611</v>
      </c>
      <c r="C4418" s="139" t="s">
        <v>782</v>
      </c>
      <c r="D4418" s="139" t="s">
        <v>633</v>
      </c>
      <c r="E4418" s="139" t="s">
        <v>754</v>
      </c>
      <c r="F4418" s="49">
        <v>4.34</v>
      </c>
      <c r="G4418" s="49">
        <v>4.42</v>
      </c>
      <c r="H4418" s="49">
        <v>4.47</v>
      </c>
      <c r="I4418" s="49">
        <v>3.52</v>
      </c>
      <c r="J4418" s="49">
        <v>3.39</v>
      </c>
      <c r="K4418" s="49">
        <v>3.56</v>
      </c>
      <c r="L4418" s="49">
        <v>3.56</v>
      </c>
      <c r="M4418" s="49">
        <v>3.56</v>
      </c>
      <c r="N4418" s="49">
        <v>3.56</v>
      </c>
      <c r="O4418" s="49">
        <v>3.56</v>
      </c>
      <c r="P4418" s="49">
        <v>3.56</v>
      </c>
      <c r="Q4418" s="49">
        <v>3.61</v>
      </c>
      <c r="R4418" s="49">
        <v>3.6</v>
      </c>
      <c r="S4418" s="49">
        <v>3.59</v>
      </c>
      <c r="T4418" s="49">
        <v>3.57</v>
      </c>
      <c r="U4418" s="49">
        <v>3.56</v>
      </c>
      <c r="V4418" s="49">
        <v>3.55</v>
      </c>
    </row>
    <row r="4419" spans="1:22" ht="15.75" customHeight="1">
      <c r="A4419" s="139" t="s">
        <v>793</v>
      </c>
      <c r="B4419" s="139" t="s">
        <v>613</v>
      </c>
      <c r="C4419" s="139" t="s">
        <v>782</v>
      </c>
      <c r="D4419" s="139" t="s">
        <v>633</v>
      </c>
      <c r="E4419" s="139" t="s">
        <v>754</v>
      </c>
      <c r="F4419" s="49">
        <v>388</v>
      </c>
      <c r="G4419" s="49">
        <v>369</v>
      </c>
      <c r="H4419" s="49">
        <v>361</v>
      </c>
      <c r="I4419" s="49">
        <v>349</v>
      </c>
      <c r="J4419" s="49">
        <v>279</v>
      </c>
      <c r="K4419" s="49">
        <v>333</v>
      </c>
      <c r="L4419" s="49">
        <v>277</v>
      </c>
      <c r="M4419" s="49">
        <v>211</v>
      </c>
      <c r="N4419" s="49">
        <v>193</v>
      </c>
      <c r="O4419" s="49">
        <v>95.7</v>
      </c>
      <c r="P4419" s="49">
        <v>191</v>
      </c>
      <c r="Q4419" s="49">
        <v>184</v>
      </c>
      <c r="R4419" s="49">
        <v>179</v>
      </c>
      <c r="S4419" s="49">
        <v>121</v>
      </c>
      <c r="T4419" s="49">
        <v>101</v>
      </c>
      <c r="U4419" s="49">
        <v>81.3</v>
      </c>
      <c r="V4419" s="49">
        <v>61.5</v>
      </c>
    </row>
    <row r="4420" spans="1:22" ht="15.75" customHeight="1">
      <c r="A4420" s="139" t="s">
        <v>793</v>
      </c>
      <c r="B4420" s="139" t="s">
        <v>752</v>
      </c>
      <c r="C4420" s="139" t="s">
        <v>783</v>
      </c>
      <c r="D4420" s="139" t="s">
        <v>633</v>
      </c>
      <c r="E4420" s="139" t="s">
        <v>754</v>
      </c>
      <c r="F4420" s="49">
        <v>0.66500000000000004</v>
      </c>
      <c r="G4420" s="49">
        <v>0.67600000000000005</v>
      </c>
      <c r="H4420" s="49">
        <v>0.68700000000000006</v>
      </c>
      <c r="I4420" s="49">
        <v>0.69899999999999995</v>
      </c>
      <c r="J4420" s="49">
        <v>0.70899999999999996</v>
      </c>
      <c r="K4420" s="49">
        <v>0.71799999999999997</v>
      </c>
      <c r="L4420" s="49">
        <v>0.72799999999999998</v>
      </c>
      <c r="M4420" s="49">
        <v>0.73799999999999999</v>
      </c>
      <c r="N4420" s="49">
        <v>0.748</v>
      </c>
      <c r="O4420" s="49">
        <v>0.75700000000000001</v>
      </c>
      <c r="P4420" s="49">
        <v>0.76700000000000002</v>
      </c>
      <c r="Q4420" s="49">
        <v>0.77600000000000002</v>
      </c>
      <c r="R4420" s="49">
        <v>0.78600000000000003</v>
      </c>
      <c r="S4420" s="49">
        <v>0.79700000000000004</v>
      </c>
      <c r="T4420" s="49">
        <v>0.80700000000000005</v>
      </c>
      <c r="U4420" s="49">
        <v>0.81699999999999995</v>
      </c>
      <c r="V4420" s="49">
        <v>0.82699999999999996</v>
      </c>
    </row>
    <row r="4421" spans="1:22" ht="15.75" customHeight="1">
      <c r="A4421" s="139" t="s">
        <v>793</v>
      </c>
      <c r="B4421" s="139" t="s">
        <v>223</v>
      </c>
      <c r="C4421" s="139" t="s">
        <v>783</v>
      </c>
      <c r="D4421" s="139" t="s">
        <v>633</v>
      </c>
      <c r="E4421" s="139" t="s">
        <v>754</v>
      </c>
      <c r="F4421" s="49">
        <v>14</v>
      </c>
      <c r="G4421" s="49">
        <v>14.6</v>
      </c>
      <c r="H4421" s="49">
        <v>15.3</v>
      </c>
      <c r="I4421" s="49">
        <v>16.100000000000001</v>
      </c>
      <c r="J4421" s="49">
        <v>16.899999999999999</v>
      </c>
      <c r="K4421" s="49">
        <v>17.600000000000001</v>
      </c>
      <c r="L4421" s="49">
        <v>18.399999999999999</v>
      </c>
      <c r="M4421" s="49">
        <v>19.2</v>
      </c>
      <c r="N4421" s="49">
        <v>19.899999999999999</v>
      </c>
      <c r="O4421" s="49">
        <v>20.7</v>
      </c>
      <c r="P4421" s="49">
        <v>21.5</v>
      </c>
      <c r="Q4421" s="49">
        <v>22.3</v>
      </c>
      <c r="R4421" s="49">
        <v>23</v>
      </c>
      <c r="S4421" s="49">
        <v>23.6</v>
      </c>
      <c r="T4421" s="49">
        <v>24.3</v>
      </c>
      <c r="U4421" s="49">
        <v>25</v>
      </c>
      <c r="V4421" s="49">
        <v>25.8</v>
      </c>
    </row>
    <row r="4422" spans="1:22" ht="15.75" customHeight="1">
      <c r="A4422" s="139" t="s">
        <v>793</v>
      </c>
      <c r="B4422" s="139" t="s">
        <v>233</v>
      </c>
      <c r="C4422" s="139" t="s">
        <v>783</v>
      </c>
      <c r="D4422" s="139" t="s">
        <v>633</v>
      </c>
      <c r="E4422" s="139" t="s">
        <v>754</v>
      </c>
      <c r="F4422" s="49">
        <v>6.6</v>
      </c>
      <c r="G4422" s="49">
        <v>6.78</v>
      </c>
      <c r="H4422" s="49">
        <v>6.97</v>
      </c>
      <c r="I4422" s="49">
        <v>7.17</v>
      </c>
      <c r="J4422" s="49">
        <v>7.38</v>
      </c>
      <c r="K4422" s="49">
        <v>7.6</v>
      </c>
      <c r="L4422" s="49">
        <v>7.81</v>
      </c>
      <c r="M4422" s="49">
        <v>8.0299999999999994</v>
      </c>
      <c r="N4422" s="49">
        <v>8.24</v>
      </c>
      <c r="O4422" s="49">
        <v>8.4499999999999993</v>
      </c>
      <c r="P4422" s="49">
        <v>8.67</v>
      </c>
      <c r="Q4422" s="49">
        <v>8.8800000000000008</v>
      </c>
      <c r="R4422" s="49">
        <v>9.1</v>
      </c>
      <c r="S4422" s="49">
        <v>9.26</v>
      </c>
      <c r="T4422" s="49">
        <v>9.4700000000000006</v>
      </c>
      <c r="U4422" s="49">
        <v>9.67</v>
      </c>
      <c r="V4422" s="49">
        <v>9.8800000000000008</v>
      </c>
    </row>
    <row r="4423" spans="1:22" ht="15.75" customHeight="1">
      <c r="A4423" s="139" t="s">
        <v>793</v>
      </c>
      <c r="B4423" s="139" t="s">
        <v>226</v>
      </c>
      <c r="C4423" s="139" t="s">
        <v>783</v>
      </c>
      <c r="D4423" s="139" t="s">
        <v>633</v>
      </c>
      <c r="E4423" s="139" t="s">
        <v>754</v>
      </c>
      <c r="F4423" s="49">
        <v>5.98</v>
      </c>
      <c r="G4423" s="49">
        <v>5.99</v>
      </c>
      <c r="H4423" s="49">
        <v>6.01</v>
      </c>
      <c r="I4423" s="49">
        <v>6.04</v>
      </c>
      <c r="J4423" s="49">
        <v>6.07</v>
      </c>
      <c r="K4423" s="49">
        <v>6.11</v>
      </c>
      <c r="L4423" s="49">
        <v>6.14</v>
      </c>
      <c r="M4423" s="49">
        <v>6.18</v>
      </c>
      <c r="N4423" s="49">
        <v>6.22</v>
      </c>
      <c r="O4423" s="49">
        <v>6.25</v>
      </c>
      <c r="P4423" s="49">
        <v>6.29</v>
      </c>
      <c r="Q4423" s="49">
        <v>6.32</v>
      </c>
      <c r="R4423" s="49">
        <v>6.36</v>
      </c>
      <c r="S4423" s="49">
        <v>6.36</v>
      </c>
      <c r="T4423" s="49">
        <v>6.39</v>
      </c>
      <c r="U4423" s="49">
        <v>6.42</v>
      </c>
      <c r="V4423" s="49">
        <v>6.45</v>
      </c>
    </row>
    <row r="4424" spans="1:22" ht="15.75" customHeight="1">
      <c r="A4424" s="139" t="s">
        <v>793</v>
      </c>
      <c r="B4424" s="139" t="s">
        <v>231</v>
      </c>
      <c r="C4424" s="139" t="s">
        <v>783</v>
      </c>
      <c r="D4424" s="139" t="s">
        <v>633</v>
      </c>
      <c r="E4424" s="139" t="s">
        <v>754</v>
      </c>
      <c r="F4424" s="49">
        <v>0.77800000000000002</v>
      </c>
      <c r="G4424" s="49">
        <v>0.77700000000000002</v>
      </c>
      <c r="H4424" s="49">
        <v>0.78500000000000003</v>
      </c>
      <c r="I4424" s="49">
        <v>0.76700000000000002</v>
      </c>
      <c r="J4424" s="49">
        <v>0.76600000000000001</v>
      </c>
      <c r="K4424" s="49">
        <v>0.78200000000000003</v>
      </c>
      <c r="L4424" s="49">
        <v>0.747</v>
      </c>
      <c r="M4424" s="49">
        <v>0.65900000000000003</v>
      </c>
      <c r="N4424" s="49">
        <v>0.61199999999999999</v>
      </c>
      <c r="O4424" s="49">
        <v>0.48699999999999999</v>
      </c>
      <c r="P4424" s="49">
        <v>0.5</v>
      </c>
      <c r="Q4424" s="49">
        <v>0.51800000000000002</v>
      </c>
      <c r="R4424" s="49">
        <v>0.29099999999999998</v>
      </c>
      <c r="S4424" s="49">
        <v>0.435</v>
      </c>
      <c r="T4424" s="49">
        <v>0.39300000000000002</v>
      </c>
      <c r="U4424" s="49">
        <v>0.36099999999999999</v>
      </c>
      <c r="V4424" s="49">
        <v>0.33</v>
      </c>
    </row>
    <row r="4425" spans="1:22" ht="15.75" customHeight="1">
      <c r="A4425" s="139" t="s">
        <v>793</v>
      </c>
      <c r="B4425" s="139" t="s">
        <v>756</v>
      </c>
      <c r="C4425" s="139" t="s">
        <v>783</v>
      </c>
      <c r="D4425" s="139" t="s">
        <v>633</v>
      </c>
      <c r="E4425" s="139" t="s">
        <v>754</v>
      </c>
      <c r="F4425" s="49">
        <v>17800</v>
      </c>
      <c r="G4425" s="49">
        <v>17900</v>
      </c>
      <c r="H4425" s="49">
        <v>17300</v>
      </c>
      <c r="I4425" s="49">
        <v>17400</v>
      </c>
      <c r="J4425" s="49">
        <v>17500</v>
      </c>
      <c r="K4425" s="49">
        <v>17500</v>
      </c>
      <c r="L4425" s="49">
        <v>17500</v>
      </c>
      <c r="M4425" s="49">
        <v>17400</v>
      </c>
      <c r="N4425" s="49">
        <v>17000</v>
      </c>
      <c r="O4425" s="49">
        <v>16000</v>
      </c>
      <c r="P4425" s="49">
        <v>16100</v>
      </c>
      <c r="Q4425" s="49">
        <v>15900</v>
      </c>
      <c r="R4425" s="49">
        <v>15700</v>
      </c>
      <c r="S4425" s="49">
        <v>15400</v>
      </c>
      <c r="T4425" s="49">
        <v>15500</v>
      </c>
      <c r="U4425" s="49">
        <v>15300</v>
      </c>
      <c r="V4425" s="49">
        <v>15200</v>
      </c>
    </row>
    <row r="4426" spans="1:22" ht="15.75" customHeight="1">
      <c r="A4426" s="139" t="s">
        <v>793</v>
      </c>
      <c r="B4426" s="139" t="s">
        <v>757</v>
      </c>
      <c r="C4426" s="139" t="s">
        <v>783</v>
      </c>
      <c r="D4426" s="139" t="s">
        <v>633</v>
      </c>
      <c r="E4426" s="139" t="s">
        <v>754</v>
      </c>
      <c r="F4426" s="49">
        <v>1.28</v>
      </c>
      <c r="G4426" s="49">
        <v>1.28</v>
      </c>
      <c r="H4426" s="49">
        <v>1.29</v>
      </c>
      <c r="I4426" s="49">
        <v>1.31</v>
      </c>
      <c r="J4426" s="49">
        <v>1.32</v>
      </c>
      <c r="K4426" s="49">
        <v>1.33</v>
      </c>
      <c r="L4426" s="49">
        <v>1.35</v>
      </c>
      <c r="M4426" s="49">
        <v>1.36</v>
      </c>
      <c r="N4426" s="49">
        <v>1.38</v>
      </c>
      <c r="O4426" s="49">
        <v>1.39</v>
      </c>
      <c r="P4426" s="49">
        <v>1.4</v>
      </c>
      <c r="Q4426" s="49">
        <v>1.42</v>
      </c>
      <c r="R4426" s="49">
        <v>1.43</v>
      </c>
      <c r="S4426" s="49">
        <v>1.43</v>
      </c>
      <c r="T4426" s="49">
        <v>1.44</v>
      </c>
      <c r="U4426" s="49">
        <v>1.45</v>
      </c>
      <c r="V4426" s="49">
        <v>1.46</v>
      </c>
    </row>
    <row r="4427" spans="1:22" ht="15.75" customHeight="1">
      <c r="A4427" s="139" t="s">
        <v>793</v>
      </c>
      <c r="B4427" s="139" t="s">
        <v>758</v>
      </c>
      <c r="C4427" s="139" t="s">
        <v>783</v>
      </c>
      <c r="D4427" s="139" t="s">
        <v>633</v>
      </c>
      <c r="E4427" s="139" t="s">
        <v>754</v>
      </c>
      <c r="F4427" s="49">
        <v>129</v>
      </c>
      <c r="G4427" s="49">
        <v>131</v>
      </c>
      <c r="H4427" s="49">
        <v>132</v>
      </c>
      <c r="I4427" s="49">
        <v>134</v>
      </c>
      <c r="J4427" s="49">
        <v>135</v>
      </c>
      <c r="K4427" s="49">
        <v>136</v>
      </c>
      <c r="L4427" s="49">
        <v>138</v>
      </c>
      <c r="M4427" s="49">
        <v>139</v>
      </c>
      <c r="N4427" s="49">
        <v>140</v>
      </c>
      <c r="O4427" s="49">
        <v>142</v>
      </c>
      <c r="P4427" s="49">
        <v>143</v>
      </c>
      <c r="Q4427" s="49">
        <v>145</v>
      </c>
      <c r="R4427" s="49">
        <v>146</v>
      </c>
      <c r="S4427" s="49">
        <v>148</v>
      </c>
      <c r="T4427" s="49">
        <v>149</v>
      </c>
      <c r="U4427" s="49">
        <v>151</v>
      </c>
      <c r="V4427" s="49">
        <v>152</v>
      </c>
    </row>
    <row r="4428" spans="1:22" ht="15.75" customHeight="1">
      <c r="A4428" s="139" t="s">
        <v>793</v>
      </c>
      <c r="B4428" s="139" t="s">
        <v>594</v>
      </c>
      <c r="C4428" s="139" t="s">
        <v>783</v>
      </c>
      <c r="D4428" s="139" t="s">
        <v>633</v>
      </c>
      <c r="E4428" s="139" t="s">
        <v>754</v>
      </c>
      <c r="F4428" s="49">
        <v>49.2</v>
      </c>
      <c r="G4428" s="49">
        <v>52.9</v>
      </c>
      <c r="H4428" s="49">
        <v>56.9</v>
      </c>
      <c r="I4428" s="49">
        <v>61.1</v>
      </c>
      <c r="J4428" s="49">
        <v>64.900000000000006</v>
      </c>
      <c r="K4428" s="49">
        <v>68.099999999999994</v>
      </c>
      <c r="L4428" s="49">
        <v>71.7</v>
      </c>
      <c r="M4428" s="49">
        <v>75</v>
      </c>
      <c r="N4428" s="49">
        <v>78.5</v>
      </c>
      <c r="O4428" s="49">
        <v>81.900000000000006</v>
      </c>
      <c r="P4428" s="49">
        <v>85.3</v>
      </c>
      <c r="Q4428" s="49">
        <v>88.7</v>
      </c>
      <c r="R4428" s="49">
        <v>92.1</v>
      </c>
      <c r="S4428" s="49">
        <v>96.1</v>
      </c>
      <c r="T4428" s="49">
        <v>99.6</v>
      </c>
      <c r="U4428" s="49">
        <v>103</v>
      </c>
      <c r="V4428" s="49">
        <v>107</v>
      </c>
    </row>
    <row r="4429" spans="1:22" ht="15.75" customHeight="1">
      <c r="A4429" s="139" t="s">
        <v>793</v>
      </c>
      <c r="B4429" s="139" t="s">
        <v>238</v>
      </c>
      <c r="C4429" s="139" t="s">
        <v>783</v>
      </c>
      <c r="D4429" s="139" t="s">
        <v>633</v>
      </c>
      <c r="E4429" s="139" t="s">
        <v>754</v>
      </c>
      <c r="F4429" s="49">
        <v>60.9</v>
      </c>
      <c r="G4429" s="49">
        <v>58.3</v>
      </c>
      <c r="H4429" s="49">
        <v>70.599999999999994</v>
      </c>
      <c r="I4429" s="49">
        <v>75.2</v>
      </c>
      <c r="J4429" s="49">
        <v>71.7</v>
      </c>
      <c r="K4429" s="49">
        <v>76.2</v>
      </c>
      <c r="L4429" s="49">
        <v>77.2</v>
      </c>
      <c r="M4429" s="49">
        <v>70</v>
      </c>
      <c r="N4429" s="49">
        <v>61.8</v>
      </c>
      <c r="O4429" s="49">
        <v>60.4</v>
      </c>
      <c r="P4429" s="49">
        <v>59.7</v>
      </c>
      <c r="Q4429" s="49">
        <v>59.8</v>
      </c>
      <c r="R4429" s="49">
        <v>60.5</v>
      </c>
      <c r="S4429" s="49">
        <v>64.8</v>
      </c>
      <c r="T4429" s="49">
        <v>64.7</v>
      </c>
      <c r="U4429" s="49">
        <v>64.7</v>
      </c>
      <c r="V4429" s="49">
        <v>64.599999999999994</v>
      </c>
    </row>
    <row r="4430" spans="1:22" ht="15.75" customHeight="1">
      <c r="A4430" s="139" t="s">
        <v>793</v>
      </c>
      <c r="B4430" s="139" t="s">
        <v>240</v>
      </c>
      <c r="C4430" s="139" t="s">
        <v>783</v>
      </c>
      <c r="D4430" s="139" t="s">
        <v>633</v>
      </c>
      <c r="E4430" s="139" t="s">
        <v>754</v>
      </c>
      <c r="F4430" s="49">
        <v>18.5</v>
      </c>
      <c r="G4430" s="49">
        <v>18.399999999999999</v>
      </c>
      <c r="H4430" s="49">
        <v>18.3</v>
      </c>
      <c r="I4430" s="49">
        <v>18.2</v>
      </c>
      <c r="J4430" s="49">
        <v>18.2</v>
      </c>
      <c r="K4430" s="49">
        <v>18.100000000000001</v>
      </c>
      <c r="L4430" s="49">
        <v>18.100000000000001</v>
      </c>
      <c r="M4430" s="49">
        <v>18</v>
      </c>
      <c r="N4430" s="49">
        <v>17.899999999999999</v>
      </c>
      <c r="O4430" s="49">
        <v>17.899999999999999</v>
      </c>
      <c r="P4430" s="49">
        <v>17.8</v>
      </c>
      <c r="Q4430" s="49">
        <v>17.8</v>
      </c>
      <c r="R4430" s="49">
        <v>17.7</v>
      </c>
      <c r="S4430" s="49">
        <v>17.600000000000001</v>
      </c>
      <c r="T4430" s="49">
        <v>17.5</v>
      </c>
      <c r="U4430" s="49">
        <v>17.5</v>
      </c>
      <c r="V4430" s="49">
        <v>17.399999999999999</v>
      </c>
    </row>
    <row r="4431" spans="1:22" ht="15.75" customHeight="1">
      <c r="A4431" s="139" t="s">
        <v>793</v>
      </c>
      <c r="B4431" s="139" t="s">
        <v>236</v>
      </c>
      <c r="C4431" s="139" t="s">
        <v>783</v>
      </c>
      <c r="D4431" s="139" t="s">
        <v>633</v>
      </c>
      <c r="E4431" s="139" t="s">
        <v>754</v>
      </c>
      <c r="F4431" s="49">
        <v>0.58699999999999997</v>
      </c>
      <c r="G4431" s="49">
        <v>0.59599999999999997</v>
      </c>
      <c r="H4431" s="49">
        <v>0.60399999999999998</v>
      </c>
      <c r="I4431" s="49">
        <v>0.61099999999999999</v>
      </c>
      <c r="J4431" s="49">
        <v>0.61799999999999999</v>
      </c>
      <c r="K4431" s="49">
        <v>0.626</v>
      </c>
      <c r="L4431" s="49">
        <v>0.63300000000000001</v>
      </c>
      <c r="M4431" s="49">
        <v>0.64</v>
      </c>
      <c r="N4431" s="49">
        <v>0.64800000000000002</v>
      </c>
      <c r="O4431" s="49">
        <v>0.65500000000000003</v>
      </c>
      <c r="P4431" s="49">
        <v>0.66200000000000003</v>
      </c>
      <c r="Q4431" s="49">
        <v>0.67</v>
      </c>
      <c r="R4431" s="49">
        <v>0.67700000000000005</v>
      </c>
      <c r="S4431" s="49">
        <v>0.68600000000000005</v>
      </c>
      <c r="T4431" s="49">
        <v>0.69399999999999995</v>
      </c>
      <c r="U4431" s="49">
        <v>0.70099999999999996</v>
      </c>
      <c r="V4431" s="49">
        <v>0.70899999999999996</v>
      </c>
    </row>
    <row r="4432" spans="1:22" ht="15.75" customHeight="1">
      <c r="A4432" s="139" t="s">
        <v>793</v>
      </c>
      <c r="B4432" s="139" t="s">
        <v>243</v>
      </c>
      <c r="C4432" s="139" t="s">
        <v>783</v>
      </c>
      <c r="D4432" s="139" t="s">
        <v>633</v>
      </c>
      <c r="E4432" s="139" t="s">
        <v>754</v>
      </c>
      <c r="F4432" s="49">
        <v>658</v>
      </c>
      <c r="G4432" s="49">
        <v>616</v>
      </c>
      <c r="H4432" s="49">
        <v>637</v>
      </c>
      <c r="I4432" s="49">
        <v>696</v>
      </c>
      <c r="J4432" s="49">
        <v>682</v>
      </c>
      <c r="K4432" s="49">
        <v>645</v>
      </c>
      <c r="L4432" s="49">
        <v>652</v>
      </c>
      <c r="M4432" s="49">
        <v>646</v>
      </c>
      <c r="N4432" s="49">
        <v>647</v>
      </c>
      <c r="O4432" s="49">
        <v>648</v>
      </c>
      <c r="P4432" s="49">
        <v>649</v>
      </c>
      <c r="Q4432" s="49">
        <v>650</v>
      </c>
      <c r="R4432" s="49">
        <v>650</v>
      </c>
      <c r="S4432" s="49">
        <v>639</v>
      </c>
      <c r="T4432" s="49">
        <v>626</v>
      </c>
      <c r="U4432" s="49">
        <v>605</v>
      </c>
      <c r="V4432" s="49">
        <v>598</v>
      </c>
    </row>
    <row r="4433" spans="1:22" ht="15.75" customHeight="1">
      <c r="A4433" s="139" t="s">
        <v>793</v>
      </c>
      <c r="B4433" s="139" t="s">
        <v>245</v>
      </c>
      <c r="C4433" s="139" t="s">
        <v>783</v>
      </c>
      <c r="D4433" s="139" t="s">
        <v>633</v>
      </c>
      <c r="E4433" s="139" t="s">
        <v>754</v>
      </c>
      <c r="F4433" s="49">
        <v>143</v>
      </c>
      <c r="G4433" s="49">
        <v>157</v>
      </c>
      <c r="H4433" s="49">
        <v>170</v>
      </c>
      <c r="I4433" s="49">
        <v>176</v>
      </c>
      <c r="J4433" s="49">
        <v>160</v>
      </c>
      <c r="K4433" s="49">
        <v>169</v>
      </c>
      <c r="L4433" s="49">
        <v>198</v>
      </c>
      <c r="M4433" s="49">
        <v>193</v>
      </c>
      <c r="N4433" s="49">
        <v>177</v>
      </c>
      <c r="O4433" s="49">
        <v>140</v>
      </c>
      <c r="P4433" s="49">
        <v>140</v>
      </c>
      <c r="Q4433" s="49">
        <v>143</v>
      </c>
      <c r="R4433" s="49">
        <v>153</v>
      </c>
      <c r="S4433" s="49">
        <v>143</v>
      </c>
      <c r="T4433" s="49">
        <v>143</v>
      </c>
      <c r="U4433" s="49">
        <v>142</v>
      </c>
      <c r="V4433" s="49">
        <v>145</v>
      </c>
    </row>
    <row r="4434" spans="1:22" ht="15.75" customHeight="1">
      <c r="A4434" s="139" t="s">
        <v>793</v>
      </c>
      <c r="B4434" s="139" t="s">
        <v>247</v>
      </c>
      <c r="C4434" s="139" t="s">
        <v>783</v>
      </c>
      <c r="D4434" s="139" t="s">
        <v>633</v>
      </c>
      <c r="E4434" s="139" t="s">
        <v>754</v>
      </c>
      <c r="F4434" s="49">
        <v>30.3</v>
      </c>
      <c r="G4434" s="49">
        <v>30.5</v>
      </c>
      <c r="H4434" s="49">
        <v>30.7</v>
      </c>
      <c r="I4434" s="49">
        <v>30.9</v>
      </c>
      <c r="J4434" s="49">
        <v>31.1</v>
      </c>
      <c r="K4434" s="49">
        <v>31.3</v>
      </c>
      <c r="L4434" s="49">
        <v>31.5</v>
      </c>
      <c r="M4434" s="49">
        <v>31.7</v>
      </c>
      <c r="N4434" s="49">
        <v>31.9</v>
      </c>
      <c r="O4434" s="49">
        <v>32.1</v>
      </c>
      <c r="P4434" s="49">
        <v>32.299999999999997</v>
      </c>
      <c r="Q4434" s="49">
        <v>32.5</v>
      </c>
      <c r="R4434" s="49">
        <v>32.700000000000003</v>
      </c>
      <c r="S4434" s="49">
        <v>32.9</v>
      </c>
      <c r="T4434" s="49">
        <v>33.1</v>
      </c>
      <c r="U4434" s="49">
        <v>33.299999999999997</v>
      </c>
      <c r="V4434" s="49">
        <v>33.5</v>
      </c>
    </row>
    <row r="4435" spans="1:22" ht="15.75" customHeight="1">
      <c r="A4435" s="139" t="s">
        <v>793</v>
      </c>
      <c r="B4435" s="139" t="s">
        <v>760</v>
      </c>
      <c r="C4435" s="139" t="s">
        <v>783</v>
      </c>
      <c r="D4435" s="139" t="s">
        <v>633</v>
      </c>
      <c r="E4435" s="139" t="s">
        <v>754</v>
      </c>
      <c r="F4435" s="49">
        <v>6060</v>
      </c>
      <c r="G4435" s="49">
        <v>6540</v>
      </c>
      <c r="H4435" s="49">
        <v>7040</v>
      </c>
      <c r="I4435" s="49">
        <v>7510</v>
      </c>
      <c r="J4435" s="49">
        <v>7990</v>
      </c>
      <c r="K4435" s="49">
        <v>8500</v>
      </c>
      <c r="L4435" s="49">
        <v>8990</v>
      </c>
      <c r="M4435" s="49">
        <v>9470</v>
      </c>
      <c r="N4435" s="49">
        <v>9910</v>
      </c>
      <c r="O4435" s="49">
        <v>10400</v>
      </c>
      <c r="P4435" s="49">
        <v>10800</v>
      </c>
      <c r="Q4435" s="49">
        <v>11600</v>
      </c>
      <c r="R4435" s="49">
        <v>11900</v>
      </c>
      <c r="S4435" s="49">
        <v>12500</v>
      </c>
      <c r="T4435" s="49">
        <v>13000</v>
      </c>
      <c r="U4435" s="49">
        <v>13500</v>
      </c>
      <c r="V4435" s="49">
        <v>14000</v>
      </c>
    </row>
    <row r="4436" spans="1:22" ht="15.75" customHeight="1">
      <c r="A4436" s="139" t="s">
        <v>793</v>
      </c>
      <c r="B4436" s="139" t="s">
        <v>284</v>
      </c>
      <c r="C4436" s="139" t="s">
        <v>783</v>
      </c>
      <c r="D4436" s="139" t="s">
        <v>633</v>
      </c>
      <c r="E4436" s="139" t="s">
        <v>754</v>
      </c>
      <c r="F4436" s="49">
        <v>3.67</v>
      </c>
      <c r="G4436" s="49">
        <v>3.76</v>
      </c>
      <c r="H4436" s="49">
        <v>3.86</v>
      </c>
      <c r="I4436" s="49">
        <v>3.99</v>
      </c>
      <c r="J4436" s="49">
        <v>4.12</v>
      </c>
      <c r="K4436" s="49">
        <v>4.28</v>
      </c>
      <c r="L4436" s="49">
        <v>4.42</v>
      </c>
      <c r="M4436" s="49">
        <v>4.57</v>
      </c>
      <c r="N4436" s="49">
        <v>4.71</v>
      </c>
      <c r="O4436" s="49">
        <v>4.8600000000000003</v>
      </c>
      <c r="P4436" s="49">
        <v>5.01</v>
      </c>
      <c r="Q4436" s="49">
        <v>5.15</v>
      </c>
      <c r="R4436" s="49">
        <v>5.3</v>
      </c>
      <c r="S4436" s="49">
        <v>5.37</v>
      </c>
      <c r="T4436" s="49">
        <v>5.5</v>
      </c>
      <c r="U4436" s="49">
        <v>5.63</v>
      </c>
      <c r="V4436" s="49">
        <v>5.76</v>
      </c>
    </row>
    <row r="4437" spans="1:22" ht="15.75" customHeight="1">
      <c r="A4437" s="139" t="s">
        <v>793</v>
      </c>
      <c r="B4437" s="139" t="s">
        <v>260</v>
      </c>
      <c r="C4437" s="139" t="s">
        <v>783</v>
      </c>
      <c r="D4437" s="139" t="s">
        <v>633</v>
      </c>
      <c r="E4437" s="139" t="s">
        <v>754</v>
      </c>
      <c r="F4437" s="49">
        <v>42.4</v>
      </c>
      <c r="G4437" s="49">
        <v>42.1</v>
      </c>
      <c r="H4437" s="49">
        <v>40</v>
      </c>
      <c r="I4437" s="49">
        <v>34.9</v>
      </c>
      <c r="J4437" s="49">
        <v>32.700000000000003</v>
      </c>
      <c r="K4437" s="49">
        <v>31.8</v>
      </c>
      <c r="L4437" s="49">
        <v>30.4</v>
      </c>
      <c r="M4437" s="49">
        <v>29.1</v>
      </c>
      <c r="N4437" s="49">
        <v>27.5</v>
      </c>
      <c r="O4437" s="49">
        <v>26.3</v>
      </c>
      <c r="P4437" s="49">
        <v>25.6</v>
      </c>
      <c r="Q4437" s="49">
        <v>24.9</v>
      </c>
      <c r="R4437" s="49">
        <v>24.2</v>
      </c>
      <c r="S4437" s="49">
        <v>22.8</v>
      </c>
      <c r="T4437" s="49">
        <v>23.7</v>
      </c>
      <c r="U4437" s="49">
        <v>24.8</v>
      </c>
      <c r="V4437" s="49">
        <v>26.5</v>
      </c>
    </row>
    <row r="4438" spans="1:22" ht="15.75" customHeight="1">
      <c r="A4438" s="139" t="s">
        <v>793</v>
      </c>
      <c r="B4438" s="139" t="s">
        <v>264</v>
      </c>
      <c r="C4438" s="139" t="s">
        <v>783</v>
      </c>
      <c r="D4438" s="139" t="s">
        <v>633</v>
      </c>
      <c r="E4438" s="139" t="s">
        <v>754</v>
      </c>
      <c r="F4438" s="49">
        <v>3.82</v>
      </c>
      <c r="G4438" s="49">
        <v>3.94</v>
      </c>
      <c r="H4438" s="49">
        <v>4.07</v>
      </c>
      <c r="I4438" s="49">
        <v>4.21</v>
      </c>
      <c r="J4438" s="49">
        <v>4.34</v>
      </c>
      <c r="K4438" s="49">
        <v>4.4800000000000004</v>
      </c>
      <c r="L4438" s="49">
        <v>4.62</v>
      </c>
      <c r="M4438" s="49">
        <v>4.76</v>
      </c>
      <c r="N4438" s="49">
        <v>4.9000000000000004</v>
      </c>
      <c r="O4438" s="49">
        <v>5.03</v>
      </c>
      <c r="P4438" s="49">
        <v>5.17</v>
      </c>
      <c r="Q4438" s="49">
        <v>5.31</v>
      </c>
      <c r="R4438" s="49">
        <v>5.45</v>
      </c>
      <c r="S4438" s="49">
        <v>5.57</v>
      </c>
      <c r="T4438" s="49">
        <v>5.7</v>
      </c>
      <c r="U4438" s="49">
        <v>5.83</v>
      </c>
      <c r="V4438" s="49">
        <v>5.97</v>
      </c>
    </row>
    <row r="4439" spans="1:22" ht="15.75" customHeight="1">
      <c r="A4439" s="139" t="s">
        <v>793</v>
      </c>
      <c r="B4439" s="139" t="s">
        <v>280</v>
      </c>
      <c r="C4439" s="139" t="s">
        <v>783</v>
      </c>
      <c r="D4439" s="139" t="s">
        <v>633</v>
      </c>
      <c r="E4439" s="139" t="s">
        <v>754</v>
      </c>
      <c r="F4439" s="49">
        <v>6.72</v>
      </c>
      <c r="G4439" s="49">
        <v>6.93</v>
      </c>
      <c r="H4439" s="49">
        <v>7.15</v>
      </c>
      <c r="I4439" s="49">
        <v>7.39</v>
      </c>
      <c r="J4439" s="49">
        <v>7.63</v>
      </c>
      <c r="K4439" s="49">
        <v>7.87</v>
      </c>
      <c r="L4439" s="49">
        <v>8.11</v>
      </c>
      <c r="M4439" s="49">
        <v>8.35</v>
      </c>
      <c r="N4439" s="49">
        <v>8.59</v>
      </c>
      <c r="O4439" s="49">
        <v>8.83</v>
      </c>
      <c r="P4439" s="49">
        <v>9.07</v>
      </c>
      <c r="Q4439" s="49">
        <v>9.32</v>
      </c>
      <c r="R4439" s="49">
        <v>9.56</v>
      </c>
      <c r="S4439" s="49">
        <v>9.76</v>
      </c>
      <c r="T4439" s="49">
        <v>9.99</v>
      </c>
      <c r="U4439" s="49">
        <v>10.199999999999999</v>
      </c>
      <c r="V4439" s="49">
        <v>10.5</v>
      </c>
    </row>
    <row r="4440" spans="1:22" ht="15.75" customHeight="1">
      <c r="A4440" s="139" t="s">
        <v>793</v>
      </c>
      <c r="B4440" s="139" t="s">
        <v>254</v>
      </c>
      <c r="C4440" s="139" t="s">
        <v>783</v>
      </c>
      <c r="D4440" s="139" t="s">
        <v>633</v>
      </c>
      <c r="E4440" s="139" t="s">
        <v>754</v>
      </c>
      <c r="F4440" s="49">
        <v>83</v>
      </c>
      <c r="G4440" s="49">
        <v>84.7</v>
      </c>
      <c r="H4440" s="49">
        <v>86.3</v>
      </c>
      <c r="I4440" s="49">
        <v>88</v>
      </c>
      <c r="J4440" s="49">
        <v>89.7</v>
      </c>
      <c r="K4440" s="49">
        <v>91.3</v>
      </c>
      <c r="L4440" s="49">
        <v>93</v>
      </c>
      <c r="M4440" s="49">
        <v>94.7</v>
      </c>
      <c r="N4440" s="49">
        <v>96.4</v>
      </c>
      <c r="O4440" s="49">
        <v>98.1</v>
      </c>
      <c r="P4440" s="49">
        <v>99.7</v>
      </c>
      <c r="Q4440" s="49">
        <v>101</v>
      </c>
      <c r="R4440" s="49">
        <v>103</v>
      </c>
      <c r="S4440" s="49">
        <v>105</v>
      </c>
      <c r="T4440" s="49">
        <v>106</v>
      </c>
      <c r="U4440" s="49">
        <v>108</v>
      </c>
      <c r="V4440" s="49">
        <v>110</v>
      </c>
    </row>
    <row r="4441" spans="1:22" ht="15.75" customHeight="1">
      <c r="A4441" s="139" t="s">
        <v>793</v>
      </c>
      <c r="B4441" s="139" t="s">
        <v>278</v>
      </c>
      <c r="C4441" s="139" t="s">
        <v>783</v>
      </c>
      <c r="D4441" s="139" t="s">
        <v>633</v>
      </c>
      <c r="E4441" s="139" t="s">
        <v>754</v>
      </c>
      <c r="F4441" s="49">
        <v>6.12</v>
      </c>
      <c r="G4441" s="49">
        <v>6.71</v>
      </c>
      <c r="H4441" s="49">
        <v>7.11</v>
      </c>
      <c r="I4441" s="49">
        <v>13.2</v>
      </c>
      <c r="J4441" s="49">
        <v>12.5</v>
      </c>
      <c r="K4441" s="49">
        <v>14.5</v>
      </c>
      <c r="L4441" s="49">
        <v>12.5</v>
      </c>
      <c r="M4441" s="49">
        <v>15.1</v>
      </c>
      <c r="N4441" s="49">
        <v>14.9</v>
      </c>
      <c r="O4441" s="49">
        <v>11.3</v>
      </c>
      <c r="P4441" s="49">
        <v>14.9</v>
      </c>
      <c r="Q4441" s="49">
        <v>12.1</v>
      </c>
      <c r="R4441" s="49">
        <v>11.4</v>
      </c>
      <c r="S4441" s="49">
        <v>10.9</v>
      </c>
      <c r="T4441" s="49">
        <v>11</v>
      </c>
      <c r="U4441" s="49">
        <v>10.199999999999999</v>
      </c>
      <c r="V4441" s="49">
        <v>10.8</v>
      </c>
    </row>
    <row r="4442" spans="1:22" ht="15.75" customHeight="1">
      <c r="A4442" s="139" t="s">
        <v>793</v>
      </c>
      <c r="B4442" s="139" t="s">
        <v>252</v>
      </c>
      <c r="C4442" s="139" t="s">
        <v>783</v>
      </c>
      <c r="D4442" s="139" t="s">
        <v>633</v>
      </c>
      <c r="E4442" s="139" t="s">
        <v>754</v>
      </c>
      <c r="F4442" s="49">
        <v>5.32</v>
      </c>
      <c r="G4442" s="49">
        <v>5.43</v>
      </c>
      <c r="H4442" s="49">
        <v>5.51</v>
      </c>
      <c r="I4442" s="49">
        <v>5.59</v>
      </c>
      <c r="J4442" s="49">
        <v>5.67</v>
      </c>
      <c r="K4442" s="49">
        <v>5.76</v>
      </c>
      <c r="L4442" s="49">
        <v>5.84</v>
      </c>
      <c r="M4442" s="49">
        <v>5.92</v>
      </c>
      <c r="N4442" s="49">
        <v>6.01</v>
      </c>
      <c r="O4442" s="49">
        <v>6.09</v>
      </c>
      <c r="P4442" s="49">
        <v>6.17</v>
      </c>
      <c r="Q4442" s="49">
        <v>6.26</v>
      </c>
      <c r="R4442" s="49">
        <v>6.34</v>
      </c>
      <c r="S4442" s="49">
        <v>6.44</v>
      </c>
      <c r="T4442" s="49">
        <v>6.53</v>
      </c>
      <c r="U4442" s="49">
        <v>6.62</v>
      </c>
      <c r="V4442" s="49">
        <v>6.71</v>
      </c>
    </row>
    <row r="4443" spans="1:22" ht="15.75" customHeight="1">
      <c r="A4443" s="139" t="s">
        <v>793</v>
      </c>
      <c r="B4443" s="139" t="s">
        <v>249</v>
      </c>
      <c r="C4443" s="139" t="s">
        <v>783</v>
      </c>
      <c r="D4443" s="139" t="s">
        <v>633</v>
      </c>
      <c r="E4443" s="139" t="s">
        <v>754</v>
      </c>
      <c r="F4443" s="49">
        <v>2.2599999999999998</v>
      </c>
      <c r="G4443" s="49">
        <v>2.29</v>
      </c>
      <c r="H4443" s="49">
        <v>2.3199999999999998</v>
      </c>
      <c r="I4443" s="49">
        <v>2.36</v>
      </c>
      <c r="J4443" s="49">
        <v>2.39</v>
      </c>
      <c r="K4443" s="49">
        <v>2.42</v>
      </c>
      <c r="L4443" s="49">
        <v>2.4500000000000002</v>
      </c>
      <c r="M4443" s="49">
        <v>2.4900000000000002</v>
      </c>
      <c r="N4443" s="49">
        <v>2.52</v>
      </c>
      <c r="O4443" s="49">
        <v>2.5499999999999998</v>
      </c>
      <c r="P4443" s="49">
        <v>2.58</v>
      </c>
      <c r="Q4443" s="49">
        <v>2.61</v>
      </c>
      <c r="R4443" s="49">
        <v>2.65</v>
      </c>
      <c r="S4443" s="49">
        <v>2.68</v>
      </c>
      <c r="T4443" s="49">
        <v>2.71</v>
      </c>
      <c r="U4443" s="49">
        <v>2.74</v>
      </c>
      <c r="V4443" s="49">
        <v>2.78</v>
      </c>
    </row>
    <row r="4444" spans="1:22" ht="15.75" customHeight="1">
      <c r="A4444" s="139" t="s">
        <v>793</v>
      </c>
      <c r="B4444" s="139" t="s">
        <v>270</v>
      </c>
      <c r="C4444" s="139" t="s">
        <v>783</v>
      </c>
      <c r="D4444" s="139" t="s">
        <v>633</v>
      </c>
      <c r="E4444" s="139" t="s">
        <v>754</v>
      </c>
      <c r="F4444" s="49">
        <v>13.3</v>
      </c>
      <c r="G4444" s="49">
        <v>13.5</v>
      </c>
      <c r="H4444" s="49">
        <v>13.6</v>
      </c>
      <c r="I4444" s="49">
        <v>13.6</v>
      </c>
      <c r="J4444" s="49">
        <v>13.5</v>
      </c>
      <c r="K4444" s="49">
        <v>13.5</v>
      </c>
      <c r="L4444" s="49">
        <v>13.5</v>
      </c>
      <c r="M4444" s="49">
        <v>13.5</v>
      </c>
      <c r="N4444" s="49">
        <v>13.5</v>
      </c>
      <c r="O4444" s="49">
        <v>13.4</v>
      </c>
      <c r="P4444" s="49">
        <v>13.4</v>
      </c>
      <c r="Q4444" s="49">
        <v>13.4</v>
      </c>
      <c r="R4444" s="49">
        <v>13.4</v>
      </c>
      <c r="S4444" s="49">
        <v>13.6</v>
      </c>
      <c r="T4444" s="49">
        <v>13.6</v>
      </c>
      <c r="U4444" s="49">
        <v>13.7</v>
      </c>
      <c r="V4444" s="49">
        <v>13.7</v>
      </c>
    </row>
    <row r="4445" spans="1:22" ht="15.75" customHeight="1">
      <c r="A4445" s="139" t="s">
        <v>793</v>
      </c>
      <c r="B4445" s="139" t="s">
        <v>258</v>
      </c>
      <c r="C4445" s="139" t="s">
        <v>783</v>
      </c>
      <c r="D4445" s="139" t="s">
        <v>633</v>
      </c>
      <c r="E4445" s="139" t="s">
        <v>754</v>
      </c>
      <c r="F4445" s="49">
        <v>5.37</v>
      </c>
      <c r="G4445" s="49">
        <v>65.599999999999994</v>
      </c>
      <c r="H4445" s="49">
        <v>82.4</v>
      </c>
      <c r="I4445" s="49">
        <v>34.1</v>
      </c>
      <c r="J4445" s="49">
        <v>23.4</v>
      </c>
      <c r="K4445" s="49">
        <v>34.700000000000003</v>
      </c>
      <c r="L4445" s="49">
        <v>27.1</v>
      </c>
      <c r="M4445" s="49">
        <v>33.5</v>
      </c>
      <c r="N4445" s="49">
        <v>35.700000000000003</v>
      </c>
      <c r="O4445" s="49">
        <v>44.9</v>
      </c>
      <c r="P4445" s="49">
        <v>104</v>
      </c>
      <c r="Q4445" s="49">
        <v>103</v>
      </c>
      <c r="R4445" s="49">
        <v>49.2</v>
      </c>
      <c r="S4445" s="49">
        <v>72.400000000000006</v>
      </c>
      <c r="T4445" s="49">
        <v>75.7</v>
      </c>
      <c r="U4445" s="49">
        <v>78.900000000000006</v>
      </c>
      <c r="V4445" s="49">
        <v>82.2</v>
      </c>
    </row>
    <row r="4446" spans="1:22" ht="15.75" customHeight="1">
      <c r="A4446" s="139" t="s">
        <v>793</v>
      </c>
      <c r="B4446" s="139" t="s">
        <v>262</v>
      </c>
      <c r="C4446" s="139" t="s">
        <v>783</v>
      </c>
      <c r="D4446" s="139" t="s">
        <v>633</v>
      </c>
      <c r="E4446" s="139" t="s">
        <v>754</v>
      </c>
      <c r="F4446" s="49">
        <v>0.46200000000000002</v>
      </c>
      <c r="G4446" s="49">
        <v>0.47299999999999998</v>
      </c>
      <c r="H4446" s="49">
        <v>0.48299999999999998</v>
      </c>
      <c r="I4446" s="49">
        <v>0.49399999999999999</v>
      </c>
      <c r="J4446" s="49">
        <v>0.504</v>
      </c>
      <c r="K4446" s="49">
        <v>0.51400000000000001</v>
      </c>
      <c r="L4446" s="49">
        <v>0.52500000000000002</v>
      </c>
      <c r="M4446" s="49">
        <v>0.53500000000000003</v>
      </c>
      <c r="N4446" s="49">
        <v>0.54600000000000004</v>
      </c>
      <c r="O4446" s="49">
        <v>0.55600000000000005</v>
      </c>
      <c r="P4446" s="49">
        <v>0.56599999999999995</v>
      </c>
      <c r="Q4446" s="49">
        <v>0.57699999999999996</v>
      </c>
      <c r="R4446" s="49">
        <v>0.58699999999999997</v>
      </c>
      <c r="S4446" s="49">
        <v>0.59799999999999998</v>
      </c>
      <c r="T4446" s="49">
        <v>0.60799999999999998</v>
      </c>
      <c r="U4446" s="49">
        <v>0.61899999999999999</v>
      </c>
      <c r="V4446" s="49">
        <v>0.629</v>
      </c>
    </row>
    <row r="4447" spans="1:22" ht="15.75" customHeight="1">
      <c r="A4447" s="139" t="s">
        <v>793</v>
      </c>
      <c r="B4447" s="139" t="s">
        <v>268</v>
      </c>
      <c r="C4447" s="139" t="s">
        <v>783</v>
      </c>
      <c r="D4447" s="139" t="s">
        <v>633</v>
      </c>
      <c r="E4447" s="139" t="s">
        <v>754</v>
      </c>
      <c r="F4447" s="49">
        <v>4.7699999999999996</v>
      </c>
      <c r="G4447" s="49">
        <v>4.87</v>
      </c>
      <c r="H4447" s="49">
        <v>4.97</v>
      </c>
      <c r="I4447" s="49">
        <v>5.07</v>
      </c>
      <c r="J4447" s="49">
        <v>5.17</v>
      </c>
      <c r="K4447" s="49">
        <v>5.26</v>
      </c>
      <c r="L4447" s="49">
        <v>5.36</v>
      </c>
      <c r="M4447" s="49">
        <v>5.46</v>
      </c>
      <c r="N4447" s="49">
        <v>5.56</v>
      </c>
      <c r="O4447" s="49">
        <v>5.66</v>
      </c>
      <c r="P4447" s="49">
        <v>5.76</v>
      </c>
      <c r="Q4447" s="49">
        <v>5.86</v>
      </c>
      <c r="R4447" s="49">
        <v>5.96</v>
      </c>
      <c r="S4447" s="49">
        <v>6.06</v>
      </c>
      <c r="T4447" s="49">
        <v>6.15</v>
      </c>
      <c r="U4447" s="49">
        <v>6.25</v>
      </c>
      <c r="V4447" s="49">
        <v>6.35</v>
      </c>
    </row>
    <row r="4448" spans="1:22" ht="15.75" customHeight="1">
      <c r="A4448" s="139" t="s">
        <v>793</v>
      </c>
      <c r="B4448" s="139" t="s">
        <v>274</v>
      </c>
      <c r="C4448" s="139" t="s">
        <v>783</v>
      </c>
      <c r="D4448" s="139" t="s">
        <v>633</v>
      </c>
      <c r="E4448" s="139" t="s">
        <v>754</v>
      </c>
      <c r="F4448" s="49">
        <v>357</v>
      </c>
      <c r="G4448" s="49">
        <v>357</v>
      </c>
      <c r="H4448" s="49">
        <v>380</v>
      </c>
      <c r="I4448" s="49">
        <v>388</v>
      </c>
      <c r="J4448" s="49">
        <v>407</v>
      </c>
      <c r="K4448" s="49">
        <v>449</v>
      </c>
      <c r="L4448" s="49">
        <v>474</v>
      </c>
      <c r="M4448" s="49">
        <v>474</v>
      </c>
      <c r="N4448" s="49">
        <v>434</v>
      </c>
      <c r="O4448" s="49">
        <v>418</v>
      </c>
      <c r="P4448" s="49">
        <v>414</v>
      </c>
      <c r="Q4448" s="49">
        <v>417</v>
      </c>
      <c r="R4448" s="49">
        <v>422</v>
      </c>
      <c r="S4448" s="49">
        <v>459</v>
      </c>
      <c r="T4448" s="49">
        <v>466</v>
      </c>
      <c r="U4448" s="49">
        <v>472</v>
      </c>
      <c r="V4448" s="49">
        <v>479</v>
      </c>
    </row>
    <row r="4449" spans="1:22" ht="15.75" customHeight="1">
      <c r="A4449" s="139" t="s">
        <v>793</v>
      </c>
      <c r="B4449" s="139" t="s">
        <v>256</v>
      </c>
      <c r="C4449" s="139" t="s">
        <v>783</v>
      </c>
      <c r="D4449" s="139" t="s">
        <v>633</v>
      </c>
      <c r="E4449" s="139" t="s">
        <v>754</v>
      </c>
      <c r="F4449" s="49">
        <v>2.04</v>
      </c>
      <c r="G4449" s="49">
        <v>2.0499999999999998</v>
      </c>
      <c r="H4449" s="49">
        <v>2.0499999999999998</v>
      </c>
      <c r="I4449" s="49">
        <v>2.06</v>
      </c>
      <c r="J4449" s="49">
        <v>2.06</v>
      </c>
      <c r="K4449" s="49">
        <v>2.0699999999999998</v>
      </c>
      <c r="L4449" s="49">
        <v>2.0699999999999998</v>
      </c>
      <c r="M4449" s="49">
        <v>2.08</v>
      </c>
      <c r="N4449" s="49">
        <v>2.08</v>
      </c>
      <c r="O4449" s="49">
        <v>2.09</v>
      </c>
      <c r="P4449" s="49">
        <v>2.09</v>
      </c>
      <c r="Q4449" s="49">
        <v>2.1</v>
      </c>
      <c r="R4449" s="49">
        <v>2.1</v>
      </c>
      <c r="S4449" s="49">
        <v>2.11</v>
      </c>
      <c r="T4449" s="49">
        <v>2.11</v>
      </c>
      <c r="U4449" s="49">
        <v>2.12</v>
      </c>
      <c r="V4449" s="49">
        <v>2.12</v>
      </c>
    </row>
    <row r="4450" spans="1:22" ht="15.75" customHeight="1">
      <c r="A4450" s="139" t="s">
        <v>793</v>
      </c>
      <c r="B4450" s="139" t="s">
        <v>276</v>
      </c>
      <c r="C4450" s="139" t="s">
        <v>783</v>
      </c>
      <c r="D4450" s="139" t="s">
        <v>633</v>
      </c>
      <c r="E4450" s="139" t="s">
        <v>754</v>
      </c>
      <c r="F4450" s="49">
        <v>3.68</v>
      </c>
      <c r="G4450" s="49">
        <v>3.77</v>
      </c>
      <c r="H4450" s="49">
        <v>3.86</v>
      </c>
      <c r="I4450" s="49">
        <v>3.95</v>
      </c>
      <c r="J4450" s="49">
        <v>4.04</v>
      </c>
      <c r="K4450" s="49">
        <v>4.13</v>
      </c>
      <c r="L4450" s="49">
        <v>4.22</v>
      </c>
      <c r="M4450" s="49">
        <v>4.3099999999999996</v>
      </c>
      <c r="N4450" s="49">
        <v>4.4000000000000004</v>
      </c>
      <c r="O4450" s="49">
        <v>4.49</v>
      </c>
      <c r="P4450" s="49">
        <v>4.58</v>
      </c>
      <c r="Q4450" s="49">
        <v>4.67</v>
      </c>
      <c r="R4450" s="49">
        <v>4.76</v>
      </c>
      <c r="S4450" s="49">
        <v>4.8499999999999996</v>
      </c>
      <c r="T4450" s="49">
        <v>4.9400000000000004</v>
      </c>
      <c r="U4450" s="49">
        <v>5.03</v>
      </c>
      <c r="V4450" s="49">
        <v>5.12</v>
      </c>
    </row>
    <row r="4451" spans="1:22" ht="15.75" customHeight="1">
      <c r="A4451" s="139" t="s">
        <v>793</v>
      </c>
      <c r="B4451" s="139" t="s">
        <v>266</v>
      </c>
      <c r="C4451" s="139" t="s">
        <v>783</v>
      </c>
      <c r="D4451" s="139" t="s">
        <v>633</v>
      </c>
      <c r="E4451" s="139" t="s">
        <v>754</v>
      </c>
      <c r="F4451" s="49">
        <v>1.05</v>
      </c>
      <c r="G4451" s="49">
        <v>1.07</v>
      </c>
      <c r="H4451" s="49">
        <v>1.1000000000000001</v>
      </c>
      <c r="I4451" s="49">
        <v>1.1200000000000001</v>
      </c>
      <c r="J4451" s="49">
        <v>1.1499999999999999</v>
      </c>
      <c r="K4451" s="49">
        <v>1.17</v>
      </c>
      <c r="L4451" s="49">
        <v>1.2</v>
      </c>
      <c r="M4451" s="49">
        <v>1.22</v>
      </c>
      <c r="N4451" s="49">
        <v>1.25</v>
      </c>
      <c r="O4451" s="49">
        <v>1.27</v>
      </c>
      <c r="P4451" s="49">
        <v>1.3</v>
      </c>
      <c r="Q4451" s="49">
        <v>1.32</v>
      </c>
      <c r="R4451" s="49">
        <v>1.35</v>
      </c>
      <c r="S4451" s="49">
        <v>1.37</v>
      </c>
      <c r="T4451" s="49">
        <v>1.4</v>
      </c>
      <c r="U4451" s="49">
        <v>1.42</v>
      </c>
      <c r="V4451" s="49">
        <v>1.45</v>
      </c>
    </row>
    <row r="4452" spans="1:22" ht="15.75" customHeight="1">
      <c r="A4452" s="139" t="s">
        <v>793</v>
      </c>
      <c r="B4452" s="139" t="s">
        <v>272</v>
      </c>
      <c r="C4452" s="139" t="s">
        <v>783</v>
      </c>
      <c r="D4452" s="139" t="s">
        <v>633</v>
      </c>
      <c r="E4452" s="139" t="s">
        <v>754</v>
      </c>
      <c r="F4452" s="49">
        <v>3.08</v>
      </c>
      <c r="G4452" s="49">
        <v>3.1</v>
      </c>
      <c r="H4452" s="49">
        <v>3.11</v>
      </c>
      <c r="I4452" s="49">
        <v>3.11</v>
      </c>
      <c r="J4452" s="49">
        <v>3.1</v>
      </c>
      <c r="K4452" s="49">
        <v>3.1</v>
      </c>
      <c r="L4452" s="49">
        <v>3.09</v>
      </c>
      <c r="M4452" s="49">
        <v>3.08</v>
      </c>
      <c r="N4452" s="49">
        <v>3.08</v>
      </c>
      <c r="O4452" s="49">
        <v>3.07</v>
      </c>
      <c r="P4452" s="49">
        <v>3.06</v>
      </c>
      <c r="Q4452" s="49">
        <v>3.06</v>
      </c>
      <c r="R4452" s="49">
        <v>3.05</v>
      </c>
      <c r="S4452" s="49">
        <v>3.08</v>
      </c>
      <c r="T4452" s="49">
        <v>3.08</v>
      </c>
      <c r="U4452" s="49">
        <v>3.08</v>
      </c>
      <c r="V4452" s="49">
        <v>3.08</v>
      </c>
    </row>
    <row r="4453" spans="1:22" ht="15.75" customHeight="1">
      <c r="A4453" s="139" t="s">
        <v>793</v>
      </c>
      <c r="B4453" s="139" t="s">
        <v>294</v>
      </c>
      <c r="C4453" s="139" t="s">
        <v>783</v>
      </c>
      <c r="D4453" s="139" t="s">
        <v>633</v>
      </c>
      <c r="E4453" s="139" t="s">
        <v>754</v>
      </c>
      <c r="F4453" s="49">
        <v>2.06</v>
      </c>
      <c r="G4453" s="49">
        <v>2.09</v>
      </c>
      <c r="H4453" s="49">
        <v>2.12</v>
      </c>
      <c r="I4453" s="49">
        <v>2.15</v>
      </c>
      <c r="J4453" s="49">
        <v>2.17</v>
      </c>
      <c r="K4453" s="49">
        <v>2.2000000000000002</v>
      </c>
      <c r="L4453" s="49">
        <v>2.23</v>
      </c>
      <c r="M4453" s="49">
        <v>2.2599999999999998</v>
      </c>
      <c r="N4453" s="49">
        <v>2.2799999999999998</v>
      </c>
      <c r="O4453" s="49">
        <v>2.31</v>
      </c>
      <c r="P4453" s="49">
        <v>2.34</v>
      </c>
      <c r="Q4453" s="49">
        <v>2.37</v>
      </c>
      <c r="R4453" s="49">
        <v>2.39</v>
      </c>
      <c r="S4453" s="49">
        <v>2.4300000000000002</v>
      </c>
      <c r="T4453" s="49">
        <v>2.4500000000000002</v>
      </c>
      <c r="U4453" s="49">
        <v>2.48</v>
      </c>
      <c r="V4453" s="49">
        <v>2.5099999999999998</v>
      </c>
    </row>
    <row r="4454" spans="1:22" ht="15.75" customHeight="1">
      <c r="A4454" s="139" t="s">
        <v>793</v>
      </c>
      <c r="B4454" s="139" t="s">
        <v>290</v>
      </c>
      <c r="C4454" s="139" t="s">
        <v>783</v>
      </c>
      <c r="D4454" s="139" t="s">
        <v>633</v>
      </c>
      <c r="E4454" s="139" t="s">
        <v>754</v>
      </c>
      <c r="F4454" s="49">
        <v>280</v>
      </c>
      <c r="G4454" s="49">
        <v>291</v>
      </c>
      <c r="H4454" s="49">
        <v>248</v>
      </c>
      <c r="I4454" s="49">
        <v>248</v>
      </c>
      <c r="J4454" s="49">
        <v>248</v>
      </c>
      <c r="K4454" s="49">
        <v>248</v>
      </c>
      <c r="L4454" s="49">
        <v>248</v>
      </c>
      <c r="M4454" s="49">
        <v>248</v>
      </c>
      <c r="N4454" s="49">
        <v>248</v>
      </c>
      <c r="O4454" s="49">
        <v>248</v>
      </c>
      <c r="P4454" s="49">
        <v>248</v>
      </c>
      <c r="Q4454" s="49">
        <v>248</v>
      </c>
      <c r="R4454" s="49">
        <v>248</v>
      </c>
      <c r="S4454" s="49">
        <v>240</v>
      </c>
      <c r="T4454" s="49">
        <v>196</v>
      </c>
      <c r="U4454" s="49">
        <v>176</v>
      </c>
      <c r="V4454" s="49">
        <v>168</v>
      </c>
    </row>
    <row r="4455" spans="1:22" ht="15.75" customHeight="1">
      <c r="A4455" s="139" t="s">
        <v>793</v>
      </c>
      <c r="B4455" s="139" t="s">
        <v>564</v>
      </c>
      <c r="C4455" s="139" t="s">
        <v>783</v>
      </c>
      <c r="D4455" s="139" t="s">
        <v>633</v>
      </c>
      <c r="E4455" s="139" t="s">
        <v>754</v>
      </c>
      <c r="F4455" s="49">
        <v>181</v>
      </c>
      <c r="G4455" s="49">
        <v>180</v>
      </c>
      <c r="H4455" s="49">
        <v>181</v>
      </c>
      <c r="I4455" s="49">
        <v>182</v>
      </c>
      <c r="J4455" s="49">
        <v>183</v>
      </c>
      <c r="K4455" s="49">
        <v>184</v>
      </c>
      <c r="L4455" s="49">
        <v>188</v>
      </c>
      <c r="M4455" s="49">
        <v>192</v>
      </c>
      <c r="N4455" s="49">
        <v>204</v>
      </c>
      <c r="O4455" s="49">
        <v>217</v>
      </c>
      <c r="P4455" s="49">
        <v>230</v>
      </c>
      <c r="Q4455" s="49">
        <v>231</v>
      </c>
      <c r="R4455" s="49">
        <v>231</v>
      </c>
      <c r="S4455" s="49">
        <v>242</v>
      </c>
      <c r="T4455" s="49">
        <v>242</v>
      </c>
      <c r="U4455" s="49">
        <v>235</v>
      </c>
      <c r="V4455" s="49">
        <v>232</v>
      </c>
    </row>
    <row r="4456" spans="1:22" ht="15.75" customHeight="1">
      <c r="A4456" s="139" t="s">
        <v>793</v>
      </c>
      <c r="B4456" s="139" t="s">
        <v>298</v>
      </c>
      <c r="C4456" s="139" t="s">
        <v>783</v>
      </c>
      <c r="D4456" s="139" t="s">
        <v>633</v>
      </c>
      <c r="E4456" s="139" t="s">
        <v>754</v>
      </c>
      <c r="F4456" s="49">
        <v>29.9</v>
      </c>
      <c r="G4456" s="49">
        <v>30.3</v>
      </c>
      <c r="H4456" s="49">
        <v>30.6</v>
      </c>
      <c r="I4456" s="49">
        <v>31</v>
      </c>
      <c r="J4456" s="49">
        <v>31.3</v>
      </c>
      <c r="K4456" s="49">
        <v>31.6</v>
      </c>
      <c r="L4456" s="49">
        <v>32</v>
      </c>
      <c r="M4456" s="49">
        <v>32.299999999999997</v>
      </c>
      <c r="N4456" s="49">
        <v>32.6</v>
      </c>
      <c r="O4456" s="49">
        <v>33</v>
      </c>
      <c r="P4456" s="49">
        <v>33.299999999999997</v>
      </c>
      <c r="Q4456" s="49">
        <v>33.6</v>
      </c>
      <c r="R4456" s="49">
        <v>34</v>
      </c>
      <c r="S4456" s="49">
        <v>34.299999999999997</v>
      </c>
      <c r="T4456" s="49">
        <v>34.700000000000003</v>
      </c>
      <c r="U4456" s="49">
        <v>35</v>
      </c>
      <c r="V4456" s="49">
        <v>35.4</v>
      </c>
    </row>
    <row r="4457" spans="1:22" ht="15.75" customHeight="1">
      <c r="A4457" s="139" t="s">
        <v>793</v>
      </c>
      <c r="B4457" s="139" t="s">
        <v>300</v>
      </c>
      <c r="C4457" s="139" t="s">
        <v>783</v>
      </c>
      <c r="D4457" s="139" t="s">
        <v>633</v>
      </c>
      <c r="E4457" s="139" t="s">
        <v>754</v>
      </c>
      <c r="F4457" s="49">
        <v>5420</v>
      </c>
      <c r="G4457" s="49">
        <v>5880</v>
      </c>
      <c r="H4457" s="49">
        <v>6350</v>
      </c>
      <c r="I4457" s="49">
        <v>6820</v>
      </c>
      <c r="J4457" s="49">
        <v>7290</v>
      </c>
      <c r="K4457" s="49">
        <v>7750</v>
      </c>
      <c r="L4457" s="49">
        <v>8210</v>
      </c>
      <c r="M4457" s="49">
        <v>8690</v>
      </c>
      <c r="N4457" s="49">
        <v>9160</v>
      </c>
      <c r="O4457" s="49">
        <v>9630</v>
      </c>
      <c r="P4457" s="49">
        <v>10100</v>
      </c>
      <c r="Q4457" s="49">
        <v>10600</v>
      </c>
      <c r="R4457" s="49">
        <v>11000</v>
      </c>
      <c r="S4457" s="49">
        <v>11500</v>
      </c>
      <c r="T4457" s="49">
        <v>12000</v>
      </c>
      <c r="U4457" s="49">
        <v>12500</v>
      </c>
      <c r="V4457" s="49">
        <v>13000</v>
      </c>
    </row>
    <row r="4458" spans="1:22" ht="15.75" customHeight="1">
      <c r="A4458" s="139" t="s">
        <v>793</v>
      </c>
      <c r="B4458" s="139" t="s">
        <v>312</v>
      </c>
      <c r="C4458" s="139" t="s">
        <v>783</v>
      </c>
      <c r="D4458" s="139" t="s">
        <v>633</v>
      </c>
      <c r="E4458" s="139" t="s">
        <v>754</v>
      </c>
      <c r="F4458" s="49">
        <v>8.3800000000000008</v>
      </c>
      <c r="G4458" s="49">
        <v>8.77</v>
      </c>
      <c r="H4458" s="49">
        <v>8.9</v>
      </c>
      <c r="I4458" s="49">
        <v>8.8000000000000007</v>
      </c>
      <c r="J4458" s="49">
        <v>8.99</v>
      </c>
      <c r="K4458" s="49">
        <v>9.1</v>
      </c>
      <c r="L4458" s="49">
        <v>9.25</v>
      </c>
      <c r="M4458" s="49">
        <v>9.39</v>
      </c>
      <c r="N4458" s="49">
        <v>9.4499999999999993</v>
      </c>
      <c r="O4458" s="49">
        <v>9.59</v>
      </c>
      <c r="P4458" s="49">
        <v>9.6999999999999993</v>
      </c>
      <c r="Q4458" s="49">
        <v>9.7799999999999994</v>
      </c>
      <c r="R4458" s="49">
        <v>9.89</v>
      </c>
      <c r="S4458" s="49">
        <v>10.1</v>
      </c>
      <c r="T4458" s="49">
        <v>10.3</v>
      </c>
      <c r="U4458" s="49">
        <v>10.4</v>
      </c>
      <c r="V4458" s="49">
        <v>10.5</v>
      </c>
    </row>
    <row r="4459" spans="1:22" ht="15.75" customHeight="1">
      <c r="A4459" s="139" t="s">
        <v>793</v>
      </c>
      <c r="B4459" s="139" t="s">
        <v>288</v>
      </c>
      <c r="C4459" s="139" t="s">
        <v>783</v>
      </c>
      <c r="D4459" s="139" t="s">
        <v>633</v>
      </c>
      <c r="E4459" s="139" t="s">
        <v>754</v>
      </c>
      <c r="F4459" s="49">
        <v>8.0500000000000007</v>
      </c>
      <c r="G4459" s="49">
        <v>8.2100000000000009</v>
      </c>
      <c r="H4459" s="49">
        <v>8.3800000000000008</v>
      </c>
      <c r="I4459" s="49">
        <v>8.5299999999999994</v>
      </c>
      <c r="J4459" s="49">
        <v>8.69</v>
      </c>
      <c r="K4459" s="49">
        <v>8.85</v>
      </c>
      <c r="L4459" s="49">
        <v>9</v>
      </c>
      <c r="M4459" s="49">
        <v>9.16</v>
      </c>
      <c r="N4459" s="49">
        <v>9.31</v>
      </c>
      <c r="O4459" s="49">
        <v>9.4700000000000006</v>
      </c>
      <c r="P4459" s="49">
        <v>9.6199999999999992</v>
      </c>
      <c r="Q4459" s="49">
        <v>9.77</v>
      </c>
      <c r="R4459" s="49">
        <v>9.93</v>
      </c>
      <c r="S4459" s="49">
        <v>10.1</v>
      </c>
      <c r="T4459" s="49">
        <v>10.3</v>
      </c>
      <c r="U4459" s="49">
        <v>10.4</v>
      </c>
      <c r="V4459" s="49">
        <v>10.6</v>
      </c>
    </row>
    <row r="4460" spans="1:22" ht="15.75" customHeight="1">
      <c r="A4460" s="139" t="s">
        <v>793</v>
      </c>
      <c r="B4460" s="139" t="s">
        <v>308</v>
      </c>
      <c r="C4460" s="139" t="s">
        <v>783</v>
      </c>
      <c r="D4460" s="139" t="s">
        <v>633</v>
      </c>
      <c r="E4460" s="139" t="s">
        <v>754</v>
      </c>
      <c r="F4460" s="49">
        <v>26.6</v>
      </c>
      <c r="G4460" s="49">
        <v>27.2</v>
      </c>
      <c r="H4460" s="49">
        <v>28</v>
      </c>
      <c r="I4460" s="49">
        <v>28.8</v>
      </c>
      <c r="J4460" s="49">
        <v>29.6</v>
      </c>
      <c r="K4460" s="49">
        <v>30.5</v>
      </c>
      <c r="L4460" s="49">
        <v>31.4</v>
      </c>
      <c r="M4460" s="49">
        <v>32.299999999999997</v>
      </c>
      <c r="N4460" s="49">
        <v>33.200000000000003</v>
      </c>
      <c r="O4460" s="49">
        <v>34.1</v>
      </c>
      <c r="P4460" s="49">
        <v>35</v>
      </c>
      <c r="Q4460" s="49">
        <v>35.9</v>
      </c>
      <c r="R4460" s="49">
        <v>36.799999999999997</v>
      </c>
      <c r="S4460" s="49">
        <v>37.4</v>
      </c>
      <c r="T4460" s="49">
        <v>38.200000000000003</v>
      </c>
      <c r="U4460" s="49">
        <v>39</v>
      </c>
      <c r="V4460" s="49">
        <v>39.9</v>
      </c>
    </row>
    <row r="4461" spans="1:22" ht="15.75" customHeight="1">
      <c r="A4461" s="139" t="s">
        <v>793</v>
      </c>
      <c r="B4461" s="139" t="s">
        <v>306</v>
      </c>
      <c r="C4461" s="139" t="s">
        <v>783</v>
      </c>
      <c r="D4461" s="139" t="s">
        <v>633</v>
      </c>
      <c r="E4461" s="139" t="s">
        <v>754</v>
      </c>
      <c r="F4461" s="49">
        <v>1.81</v>
      </c>
      <c r="G4461" s="49">
        <v>1.87</v>
      </c>
      <c r="H4461" s="49">
        <v>1.93</v>
      </c>
      <c r="I4461" s="49">
        <v>1.99</v>
      </c>
      <c r="J4461" s="49">
        <v>2.0499999999999998</v>
      </c>
      <c r="K4461" s="49">
        <v>2.11</v>
      </c>
      <c r="L4461" s="49">
        <v>2.17</v>
      </c>
      <c r="M4461" s="49">
        <v>2.23</v>
      </c>
      <c r="N4461" s="49">
        <v>2.29</v>
      </c>
      <c r="O4461" s="49">
        <v>2.35</v>
      </c>
      <c r="P4461" s="49">
        <v>2.41</v>
      </c>
      <c r="Q4461" s="49">
        <v>2.4700000000000002</v>
      </c>
      <c r="R4461" s="49">
        <v>2.5299999999999998</v>
      </c>
      <c r="S4461" s="49">
        <v>2.59</v>
      </c>
      <c r="T4461" s="49">
        <v>2.65</v>
      </c>
      <c r="U4461" s="49">
        <v>2.71</v>
      </c>
      <c r="V4461" s="49">
        <v>2.77</v>
      </c>
    </row>
    <row r="4462" spans="1:22" ht="15.75" customHeight="1">
      <c r="A4462" s="139" t="s">
        <v>793</v>
      </c>
      <c r="B4462" s="139" t="s">
        <v>302</v>
      </c>
      <c r="C4462" s="139" t="s">
        <v>783</v>
      </c>
      <c r="D4462" s="139" t="s">
        <v>633</v>
      </c>
      <c r="E4462" s="139" t="s">
        <v>754</v>
      </c>
      <c r="F4462" s="49">
        <v>77.599999999999994</v>
      </c>
      <c r="G4462" s="49">
        <v>78.900000000000006</v>
      </c>
      <c r="H4462" s="49">
        <v>79.900000000000006</v>
      </c>
      <c r="I4462" s="49">
        <v>81.3</v>
      </c>
      <c r="J4462" s="49">
        <v>82.5</v>
      </c>
      <c r="K4462" s="49">
        <v>83.8</v>
      </c>
      <c r="L4462" s="49">
        <v>84.8</v>
      </c>
      <c r="M4462" s="49">
        <v>86.4</v>
      </c>
      <c r="N4462" s="49">
        <v>88</v>
      </c>
      <c r="O4462" s="49">
        <v>88.5</v>
      </c>
      <c r="P4462" s="49">
        <v>89.8</v>
      </c>
      <c r="Q4462" s="49">
        <v>91</v>
      </c>
      <c r="R4462" s="49">
        <v>92.3</v>
      </c>
      <c r="S4462" s="49">
        <v>93.6</v>
      </c>
      <c r="T4462" s="49">
        <v>94.9</v>
      </c>
      <c r="U4462" s="49">
        <v>96.1</v>
      </c>
      <c r="V4462" s="49">
        <v>97.3</v>
      </c>
    </row>
    <row r="4463" spans="1:22" ht="15.75" customHeight="1">
      <c r="A4463" s="139" t="s">
        <v>793</v>
      </c>
      <c r="B4463" s="139" t="s">
        <v>304</v>
      </c>
      <c r="C4463" s="139" t="s">
        <v>783</v>
      </c>
      <c r="D4463" s="139" t="s">
        <v>633</v>
      </c>
      <c r="E4463" s="139" t="s">
        <v>754</v>
      </c>
      <c r="F4463" s="49">
        <v>0.34799999999999998</v>
      </c>
      <c r="G4463" s="49">
        <v>0.35699999999999998</v>
      </c>
      <c r="H4463" s="49">
        <v>0.36699999999999999</v>
      </c>
      <c r="I4463" s="49">
        <v>0.376</v>
      </c>
      <c r="J4463" s="49">
        <v>0.38600000000000001</v>
      </c>
      <c r="K4463" s="49">
        <v>0.39700000000000002</v>
      </c>
      <c r="L4463" s="49">
        <v>0.40699999999999997</v>
      </c>
      <c r="M4463" s="49">
        <v>0.41699999999999998</v>
      </c>
      <c r="N4463" s="49">
        <v>0.42699999999999999</v>
      </c>
      <c r="O4463" s="49">
        <v>0.437</v>
      </c>
      <c r="P4463" s="49">
        <v>0.44800000000000001</v>
      </c>
      <c r="Q4463" s="49">
        <v>0.45800000000000002</v>
      </c>
      <c r="R4463" s="49">
        <v>0.46800000000000003</v>
      </c>
      <c r="S4463" s="49">
        <v>0.47699999999999998</v>
      </c>
      <c r="T4463" s="49">
        <v>0.48699999999999999</v>
      </c>
      <c r="U4463" s="49">
        <v>0.497</v>
      </c>
      <c r="V4463" s="49">
        <v>0.50700000000000001</v>
      </c>
    </row>
    <row r="4464" spans="1:22" ht="15.75" customHeight="1">
      <c r="A4464" s="139" t="s">
        <v>793</v>
      </c>
      <c r="B4464" s="139" t="s">
        <v>292</v>
      </c>
      <c r="C4464" s="139" t="s">
        <v>783</v>
      </c>
      <c r="D4464" s="139" t="s">
        <v>633</v>
      </c>
      <c r="E4464" s="139" t="s">
        <v>754</v>
      </c>
      <c r="F4464" s="49">
        <v>0.27100000000000002</v>
      </c>
      <c r="G4464" s="49">
        <v>0.27700000000000002</v>
      </c>
      <c r="H4464" s="49">
        <v>0.28399999999999997</v>
      </c>
      <c r="I4464" s="49">
        <v>0.28999999999999998</v>
      </c>
      <c r="J4464" s="49">
        <v>0.29699999999999999</v>
      </c>
      <c r="K4464" s="49">
        <v>0.30399999999999999</v>
      </c>
      <c r="L4464" s="49">
        <v>0.311</v>
      </c>
      <c r="M4464" s="49">
        <v>0.318</v>
      </c>
      <c r="N4464" s="49">
        <v>0.32500000000000001</v>
      </c>
      <c r="O4464" s="49">
        <v>0.33200000000000002</v>
      </c>
      <c r="P4464" s="49">
        <v>0.33900000000000002</v>
      </c>
      <c r="Q4464" s="49">
        <v>0.34599999999999997</v>
      </c>
      <c r="R4464" s="49">
        <v>0.35299999999999998</v>
      </c>
      <c r="S4464" s="49">
        <v>0.35899999999999999</v>
      </c>
      <c r="T4464" s="49">
        <v>0.36599999999999999</v>
      </c>
      <c r="U4464" s="49">
        <v>0.373</v>
      </c>
      <c r="V4464" s="49">
        <v>0.38</v>
      </c>
    </row>
    <row r="4465" spans="1:22" ht="15.75" customHeight="1">
      <c r="A4465" s="139" t="s">
        <v>793</v>
      </c>
      <c r="B4465" s="139" t="s">
        <v>310</v>
      </c>
      <c r="C4465" s="139" t="s">
        <v>783</v>
      </c>
      <c r="D4465" s="139" t="s">
        <v>633</v>
      </c>
      <c r="E4465" s="139" t="s">
        <v>754</v>
      </c>
      <c r="F4465" s="49">
        <v>7.61</v>
      </c>
      <c r="G4465" s="49">
        <v>7.78</v>
      </c>
      <c r="H4465" s="49">
        <v>7.94</v>
      </c>
      <c r="I4465" s="49">
        <v>8.09</v>
      </c>
      <c r="J4465" s="49">
        <v>8.24</v>
      </c>
      <c r="K4465" s="49">
        <v>8.3800000000000008</v>
      </c>
      <c r="L4465" s="49">
        <v>8.5299999999999994</v>
      </c>
      <c r="M4465" s="49">
        <v>8.68</v>
      </c>
      <c r="N4465" s="49">
        <v>8.82</v>
      </c>
      <c r="O4465" s="49">
        <v>8.9700000000000006</v>
      </c>
      <c r="P4465" s="49">
        <v>9.11</v>
      </c>
      <c r="Q4465" s="49">
        <v>9.26</v>
      </c>
      <c r="R4465" s="49">
        <v>9.4</v>
      </c>
      <c r="S4465" s="49">
        <v>9.58</v>
      </c>
      <c r="T4465" s="49">
        <v>9.73</v>
      </c>
      <c r="U4465" s="49">
        <v>9.8800000000000008</v>
      </c>
      <c r="V4465" s="49">
        <v>10</v>
      </c>
    </row>
    <row r="4466" spans="1:22" ht="15.75" customHeight="1">
      <c r="A4466" s="139" t="s">
        <v>793</v>
      </c>
      <c r="B4466" s="139" t="s">
        <v>316</v>
      </c>
      <c r="C4466" s="139" t="s">
        <v>783</v>
      </c>
      <c r="D4466" s="139" t="s">
        <v>633</v>
      </c>
      <c r="E4466" s="139" t="s">
        <v>754</v>
      </c>
      <c r="F4466" s="49">
        <v>21.9</v>
      </c>
      <c r="G4466" s="49">
        <v>21.9</v>
      </c>
      <c r="H4466" s="49">
        <v>22</v>
      </c>
      <c r="I4466" s="49">
        <v>22.1</v>
      </c>
      <c r="J4466" s="49">
        <v>22.1</v>
      </c>
      <c r="K4466" s="49">
        <v>22.2</v>
      </c>
      <c r="L4466" s="49">
        <v>22.2</v>
      </c>
      <c r="M4466" s="49">
        <v>22.3</v>
      </c>
      <c r="N4466" s="49">
        <v>22.3</v>
      </c>
      <c r="O4466" s="49">
        <v>22.4</v>
      </c>
      <c r="P4466" s="49">
        <v>22.4</v>
      </c>
      <c r="Q4466" s="49">
        <v>22.4</v>
      </c>
      <c r="R4466" s="49">
        <v>22.5</v>
      </c>
      <c r="S4466" s="49">
        <v>22.6</v>
      </c>
      <c r="T4466" s="49">
        <v>22.6</v>
      </c>
      <c r="U4466" s="49">
        <v>22.7</v>
      </c>
      <c r="V4466" s="49">
        <v>22.7</v>
      </c>
    </row>
    <row r="4467" spans="1:22" ht="15.75" customHeight="1">
      <c r="A4467" s="139" t="s">
        <v>793</v>
      </c>
      <c r="B4467" s="139" t="s">
        <v>318</v>
      </c>
      <c r="C4467" s="139" t="s">
        <v>783</v>
      </c>
      <c r="D4467" s="139" t="s">
        <v>633</v>
      </c>
      <c r="E4467" s="139" t="s">
        <v>754</v>
      </c>
      <c r="F4467" s="49">
        <v>1.53</v>
      </c>
      <c r="G4467" s="49">
        <v>1.55</v>
      </c>
      <c r="H4467" s="49">
        <v>1.57</v>
      </c>
      <c r="I4467" s="49">
        <v>1.59</v>
      </c>
      <c r="J4467" s="49">
        <v>1.61</v>
      </c>
      <c r="K4467" s="49">
        <v>1.64</v>
      </c>
      <c r="L4467" s="49">
        <v>1.67</v>
      </c>
      <c r="M4467" s="49">
        <v>1.71</v>
      </c>
      <c r="N4467" s="49">
        <v>1.75</v>
      </c>
      <c r="O4467" s="49">
        <v>1.8</v>
      </c>
      <c r="P4467" s="49">
        <v>1.85</v>
      </c>
      <c r="Q4467" s="49">
        <v>1.9</v>
      </c>
      <c r="R4467" s="49">
        <v>1.9</v>
      </c>
      <c r="S4467" s="49">
        <v>1.64</v>
      </c>
      <c r="T4467" s="49">
        <v>1.55</v>
      </c>
      <c r="U4467" s="49">
        <v>1.74</v>
      </c>
      <c r="V4467" s="49">
        <v>1.8</v>
      </c>
    </row>
    <row r="4468" spans="1:22" ht="15.75" customHeight="1">
      <c r="A4468" s="139" t="s">
        <v>793</v>
      </c>
      <c r="B4468" s="139" t="s">
        <v>320</v>
      </c>
      <c r="C4468" s="139" t="s">
        <v>783</v>
      </c>
      <c r="D4468" s="139" t="s">
        <v>633</v>
      </c>
      <c r="E4468" s="139" t="s">
        <v>754</v>
      </c>
      <c r="F4468" s="49">
        <v>183</v>
      </c>
      <c r="G4468" s="49">
        <v>182</v>
      </c>
      <c r="H4468" s="49">
        <v>142</v>
      </c>
      <c r="I4468" s="49">
        <v>136</v>
      </c>
      <c r="J4468" s="49">
        <v>128</v>
      </c>
      <c r="K4468" s="49">
        <v>127</v>
      </c>
      <c r="L4468" s="49">
        <v>121</v>
      </c>
      <c r="M4468" s="49">
        <v>122</v>
      </c>
      <c r="N4468" s="49">
        <v>116</v>
      </c>
      <c r="O4468" s="49">
        <v>112</v>
      </c>
      <c r="P4468" s="49">
        <v>108</v>
      </c>
      <c r="Q4468" s="49">
        <v>98.5</v>
      </c>
      <c r="R4468" s="49">
        <v>87.5</v>
      </c>
      <c r="S4468" s="49">
        <v>92.8</v>
      </c>
      <c r="T4468" s="49">
        <v>92.5</v>
      </c>
      <c r="U4468" s="49">
        <v>111</v>
      </c>
      <c r="V4468" s="49">
        <v>111</v>
      </c>
    </row>
    <row r="4469" spans="1:22" ht="15.75" customHeight="1">
      <c r="A4469" s="139" t="s">
        <v>793</v>
      </c>
      <c r="B4469" s="139" t="s">
        <v>355</v>
      </c>
      <c r="C4469" s="139" t="s">
        <v>783</v>
      </c>
      <c r="D4469" s="139" t="s">
        <v>633</v>
      </c>
      <c r="E4469" s="139" t="s">
        <v>754</v>
      </c>
      <c r="F4469" s="49">
        <v>786</v>
      </c>
      <c r="G4469" s="49">
        <v>736</v>
      </c>
      <c r="H4469" s="49">
        <v>778</v>
      </c>
      <c r="I4469" s="49">
        <v>749</v>
      </c>
      <c r="J4469" s="49">
        <v>848</v>
      </c>
      <c r="K4469" s="49">
        <v>854</v>
      </c>
      <c r="L4469" s="49">
        <v>794</v>
      </c>
      <c r="M4469" s="49">
        <v>733</v>
      </c>
      <c r="N4469" s="49">
        <v>693</v>
      </c>
      <c r="O4469" s="49">
        <v>594</v>
      </c>
      <c r="P4469" s="49">
        <v>623</v>
      </c>
      <c r="Q4469" s="49">
        <v>604</v>
      </c>
      <c r="R4469" s="49">
        <v>614</v>
      </c>
      <c r="S4469" s="49">
        <v>620</v>
      </c>
      <c r="T4469" s="49">
        <v>593</v>
      </c>
      <c r="U4469" s="49">
        <v>590</v>
      </c>
      <c r="V4469" s="49">
        <v>598</v>
      </c>
    </row>
    <row r="4470" spans="1:22" ht="15.75" customHeight="1">
      <c r="A4470" s="139" t="s">
        <v>793</v>
      </c>
      <c r="B4470" s="139" t="s">
        <v>324</v>
      </c>
      <c r="C4470" s="139" t="s">
        <v>783</v>
      </c>
      <c r="D4470" s="139" t="s">
        <v>633</v>
      </c>
      <c r="E4470" s="139" t="s">
        <v>754</v>
      </c>
      <c r="F4470" s="49">
        <v>0.245</v>
      </c>
      <c r="G4470" s="49">
        <v>0.251</v>
      </c>
      <c r="H4470" s="49">
        <v>0.25700000000000001</v>
      </c>
      <c r="I4470" s="49">
        <v>0.26200000000000001</v>
      </c>
      <c r="J4470" s="49">
        <v>0.26700000000000002</v>
      </c>
      <c r="K4470" s="49">
        <v>0.27200000000000002</v>
      </c>
      <c r="L4470" s="49">
        <v>0.27700000000000002</v>
      </c>
      <c r="M4470" s="49">
        <v>0.28199999999999997</v>
      </c>
      <c r="N4470" s="49">
        <v>0.28699999999999998</v>
      </c>
      <c r="O4470" s="49">
        <v>0.29099999999999998</v>
      </c>
      <c r="P4470" s="49">
        <v>0.29599999999999999</v>
      </c>
      <c r="Q4470" s="49">
        <v>0.30099999999999999</v>
      </c>
      <c r="R4470" s="49">
        <v>0.30599999999999999</v>
      </c>
      <c r="S4470" s="49">
        <v>0.313</v>
      </c>
      <c r="T4470" s="49">
        <v>0.318</v>
      </c>
      <c r="U4470" s="49">
        <v>0.32300000000000001</v>
      </c>
      <c r="V4470" s="49">
        <v>0.32800000000000001</v>
      </c>
    </row>
    <row r="4471" spans="1:22" ht="15.75" customHeight="1">
      <c r="A4471" s="139" t="s">
        <v>793</v>
      </c>
      <c r="B4471" s="139" t="s">
        <v>326</v>
      </c>
      <c r="C4471" s="139" t="s">
        <v>783</v>
      </c>
      <c r="D4471" s="139" t="s">
        <v>633</v>
      </c>
      <c r="E4471" s="139" t="s">
        <v>754</v>
      </c>
      <c r="F4471" s="49">
        <v>0.17799999999999999</v>
      </c>
      <c r="G4471" s="49">
        <v>0.17899999999999999</v>
      </c>
      <c r="H4471" s="49">
        <v>0.17899999999999999</v>
      </c>
      <c r="I4471" s="49">
        <v>0.17899999999999999</v>
      </c>
      <c r="J4471" s="49">
        <v>0.18</v>
      </c>
      <c r="K4471" s="49">
        <v>0.18099999999999999</v>
      </c>
      <c r="L4471" s="49">
        <v>0.182</v>
      </c>
      <c r="M4471" s="49">
        <v>0.182</v>
      </c>
      <c r="N4471" s="49">
        <v>0.183</v>
      </c>
      <c r="O4471" s="49">
        <v>0.184</v>
      </c>
      <c r="P4471" s="49">
        <v>0.185</v>
      </c>
      <c r="Q4471" s="49">
        <v>0.186</v>
      </c>
      <c r="R4471" s="49">
        <v>0.186</v>
      </c>
      <c r="S4471" s="49">
        <v>0.187</v>
      </c>
      <c r="T4471" s="49">
        <v>0.188</v>
      </c>
      <c r="U4471" s="49">
        <v>0.188</v>
      </c>
      <c r="V4471" s="49">
        <v>0.189</v>
      </c>
    </row>
    <row r="4472" spans="1:22" ht="15.75" customHeight="1">
      <c r="A4472" s="139" t="s">
        <v>793</v>
      </c>
      <c r="B4472" s="139" t="s">
        <v>322</v>
      </c>
      <c r="C4472" s="139" t="s">
        <v>783</v>
      </c>
      <c r="D4472" s="139" t="s">
        <v>633</v>
      </c>
      <c r="E4472" s="139" t="s">
        <v>754</v>
      </c>
      <c r="F4472" s="49">
        <v>234</v>
      </c>
      <c r="G4472" s="49">
        <v>192</v>
      </c>
      <c r="H4472" s="49">
        <v>192</v>
      </c>
      <c r="I4472" s="49">
        <v>177</v>
      </c>
      <c r="J4472" s="49">
        <v>173</v>
      </c>
      <c r="K4472" s="49">
        <v>168</v>
      </c>
      <c r="L4472" s="49">
        <v>143</v>
      </c>
      <c r="M4472" s="49">
        <v>127</v>
      </c>
      <c r="N4472" s="49">
        <v>129</v>
      </c>
      <c r="O4472" s="49">
        <v>108</v>
      </c>
      <c r="P4472" s="49">
        <v>102</v>
      </c>
      <c r="Q4472" s="49">
        <v>97.5</v>
      </c>
      <c r="R4472" s="49">
        <v>96.2</v>
      </c>
      <c r="S4472" s="49">
        <v>102</v>
      </c>
      <c r="T4472" s="49">
        <v>94.9</v>
      </c>
      <c r="U4472" s="49">
        <v>91.3</v>
      </c>
      <c r="V4472" s="49">
        <v>86.6</v>
      </c>
    </row>
    <row r="4473" spans="1:22" ht="15.75" customHeight="1">
      <c r="A4473" s="139" t="s">
        <v>793</v>
      </c>
      <c r="B4473" s="139" t="s">
        <v>328</v>
      </c>
      <c r="C4473" s="139" t="s">
        <v>783</v>
      </c>
      <c r="D4473" s="139" t="s">
        <v>633</v>
      </c>
      <c r="E4473" s="139" t="s">
        <v>754</v>
      </c>
      <c r="F4473" s="49">
        <v>4.8099999999999996</v>
      </c>
      <c r="G4473" s="49">
        <v>4.88</v>
      </c>
      <c r="H4473" s="49">
        <v>4.95</v>
      </c>
      <c r="I4473" s="49">
        <v>5.0199999999999996</v>
      </c>
      <c r="J4473" s="49">
        <v>5.0999999999999996</v>
      </c>
      <c r="K4473" s="49">
        <v>5.17</v>
      </c>
      <c r="L4473" s="49">
        <v>5.25</v>
      </c>
      <c r="M4473" s="49">
        <v>5.32</v>
      </c>
      <c r="N4473" s="49">
        <v>5.39</v>
      </c>
      <c r="O4473" s="49">
        <v>5.47</v>
      </c>
      <c r="P4473" s="49">
        <v>5.54</v>
      </c>
      <c r="Q4473" s="49">
        <v>5.62</v>
      </c>
      <c r="R4473" s="49">
        <v>5.69</v>
      </c>
      <c r="S4473" s="49">
        <v>5.76</v>
      </c>
      <c r="T4473" s="49">
        <v>5.83</v>
      </c>
      <c r="U4473" s="49">
        <v>5.91</v>
      </c>
      <c r="V4473" s="49">
        <v>5.98</v>
      </c>
    </row>
    <row r="4474" spans="1:22" ht="15.75" customHeight="1">
      <c r="A4474" s="139" t="s">
        <v>793</v>
      </c>
      <c r="B4474" s="139" t="s">
        <v>229</v>
      </c>
      <c r="C4474" s="139" t="s">
        <v>783</v>
      </c>
      <c r="D4474" s="139" t="s">
        <v>633</v>
      </c>
      <c r="E4474" s="139" t="s">
        <v>754</v>
      </c>
      <c r="F4474" s="49">
        <v>60.8</v>
      </c>
      <c r="G4474" s="49">
        <v>61.7</v>
      </c>
      <c r="H4474" s="49">
        <v>62.6</v>
      </c>
      <c r="I4474" s="49">
        <v>63.6</v>
      </c>
      <c r="J4474" s="49">
        <v>64.599999999999994</v>
      </c>
      <c r="K4474" s="49">
        <v>65.599999999999994</v>
      </c>
      <c r="L4474" s="49">
        <v>66.599999999999994</v>
      </c>
      <c r="M4474" s="49">
        <v>67.5</v>
      </c>
      <c r="N4474" s="49">
        <v>68.5</v>
      </c>
      <c r="O4474" s="49">
        <v>69.5</v>
      </c>
      <c r="P4474" s="49">
        <v>70.5</v>
      </c>
      <c r="Q4474" s="49">
        <v>71.5</v>
      </c>
      <c r="R4474" s="49">
        <v>72.5</v>
      </c>
      <c r="S4474" s="49">
        <v>73.400000000000006</v>
      </c>
      <c r="T4474" s="49">
        <v>74.3</v>
      </c>
      <c r="U4474" s="49">
        <v>75.3</v>
      </c>
      <c r="V4474" s="49">
        <v>76.3</v>
      </c>
    </row>
    <row r="4475" spans="1:22" ht="15.75" customHeight="1">
      <c r="A4475" s="139" t="s">
        <v>793</v>
      </c>
      <c r="B4475" s="139" t="s">
        <v>762</v>
      </c>
      <c r="C4475" s="139" t="s">
        <v>783</v>
      </c>
      <c r="D4475" s="139" t="s">
        <v>633</v>
      </c>
      <c r="E4475" s="139" t="s">
        <v>754</v>
      </c>
      <c r="F4475" s="49">
        <v>27800</v>
      </c>
      <c r="G4475" s="49">
        <v>28500</v>
      </c>
      <c r="H4475" s="49">
        <v>28600</v>
      </c>
      <c r="I4475" s="49">
        <v>29500</v>
      </c>
      <c r="J4475" s="49">
        <v>30100</v>
      </c>
      <c r="K4475" s="49">
        <v>30900</v>
      </c>
      <c r="L4475" s="49">
        <v>31500</v>
      </c>
      <c r="M4475" s="49">
        <v>31900</v>
      </c>
      <c r="N4475" s="49">
        <v>31500</v>
      </c>
      <c r="O4475" s="49">
        <v>31000</v>
      </c>
      <c r="P4475" s="49">
        <v>31300</v>
      </c>
      <c r="Q4475" s="49">
        <v>32000</v>
      </c>
      <c r="R4475" s="49">
        <v>32200</v>
      </c>
      <c r="S4475" s="49">
        <v>32800</v>
      </c>
      <c r="T4475" s="49">
        <v>33500</v>
      </c>
      <c r="U4475" s="49">
        <v>33800</v>
      </c>
      <c r="V4475" s="49">
        <v>34200</v>
      </c>
    </row>
    <row r="4476" spans="1:22" ht="15.75" customHeight="1">
      <c r="A4476" s="139" t="s">
        <v>793</v>
      </c>
      <c r="B4476" s="139" t="s">
        <v>330</v>
      </c>
      <c r="C4476" s="139" t="s">
        <v>783</v>
      </c>
      <c r="D4476" s="139" t="s">
        <v>633</v>
      </c>
      <c r="E4476" s="139" t="s">
        <v>754</v>
      </c>
      <c r="F4476" s="49">
        <v>17.3</v>
      </c>
      <c r="G4476" s="49">
        <v>17.5</v>
      </c>
      <c r="H4476" s="49">
        <v>17.8</v>
      </c>
      <c r="I4476" s="49">
        <v>18.100000000000001</v>
      </c>
      <c r="J4476" s="49">
        <v>18.3</v>
      </c>
      <c r="K4476" s="49">
        <v>18.600000000000001</v>
      </c>
      <c r="L4476" s="49">
        <v>18.899999999999999</v>
      </c>
      <c r="M4476" s="49">
        <v>19.100000000000001</v>
      </c>
      <c r="N4476" s="49">
        <v>19.399999999999999</v>
      </c>
      <c r="O4476" s="49">
        <v>19.600000000000001</v>
      </c>
      <c r="P4476" s="49">
        <v>19.899999999999999</v>
      </c>
      <c r="Q4476" s="49">
        <v>20.2</v>
      </c>
      <c r="R4476" s="49">
        <v>20.399999999999999</v>
      </c>
      <c r="S4476" s="49">
        <v>20.7</v>
      </c>
      <c r="T4476" s="49">
        <v>20.9</v>
      </c>
      <c r="U4476" s="49">
        <v>21.2</v>
      </c>
      <c r="V4476" s="49">
        <v>21.5</v>
      </c>
    </row>
    <row r="4477" spans="1:22" ht="15.75" customHeight="1">
      <c r="A4477" s="139" t="s">
        <v>793</v>
      </c>
      <c r="B4477" s="139" t="s">
        <v>332</v>
      </c>
      <c r="C4477" s="139" t="s">
        <v>783</v>
      </c>
      <c r="D4477" s="139" t="s">
        <v>633</v>
      </c>
      <c r="E4477" s="139" t="s">
        <v>754</v>
      </c>
      <c r="F4477" s="49">
        <v>50.5</v>
      </c>
      <c r="G4477" s="49">
        <v>40.700000000000003</v>
      </c>
      <c r="H4477" s="49">
        <v>41.5</v>
      </c>
      <c r="I4477" s="49">
        <v>54</v>
      </c>
      <c r="J4477" s="49">
        <v>50.1</v>
      </c>
      <c r="K4477" s="49">
        <v>55.3</v>
      </c>
      <c r="L4477" s="49">
        <v>59.7</v>
      </c>
      <c r="M4477" s="49">
        <v>56</v>
      </c>
      <c r="N4477" s="49">
        <v>57</v>
      </c>
      <c r="O4477" s="49">
        <v>61.7</v>
      </c>
      <c r="P4477" s="49">
        <v>48.6</v>
      </c>
      <c r="Q4477" s="49">
        <v>53.5</v>
      </c>
      <c r="R4477" s="49">
        <v>50.6</v>
      </c>
      <c r="S4477" s="49">
        <v>58.7</v>
      </c>
      <c r="T4477" s="49">
        <v>59.8</v>
      </c>
      <c r="U4477" s="49">
        <v>60.8</v>
      </c>
      <c r="V4477" s="49">
        <v>61.8</v>
      </c>
    </row>
    <row r="4478" spans="1:22" ht="15.75" customHeight="1">
      <c r="A4478" s="139" t="s">
        <v>793</v>
      </c>
      <c r="B4478" s="139" t="s">
        <v>338</v>
      </c>
      <c r="C4478" s="139" t="s">
        <v>783</v>
      </c>
      <c r="D4478" s="139" t="s">
        <v>633</v>
      </c>
      <c r="E4478" s="139" t="s">
        <v>754</v>
      </c>
      <c r="F4478" s="49">
        <v>1.97</v>
      </c>
      <c r="G4478" s="49">
        <v>2.06</v>
      </c>
      <c r="H4478" s="49">
        <v>2.15</v>
      </c>
      <c r="I4478" s="49">
        <v>2.25</v>
      </c>
      <c r="J4478" s="49">
        <v>2.35</v>
      </c>
      <c r="K4478" s="49">
        <v>2.44</v>
      </c>
      <c r="L4478" s="49">
        <v>2.54</v>
      </c>
      <c r="M4478" s="49">
        <v>2.63</v>
      </c>
      <c r="N4478" s="49">
        <v>2.73</v>
      </c>
      <c r="O4478" s="49">
        <v>2.82</v>
      </c>
      <c r="P4478" s="49">
        <v>2.92</v>
      </c>
      <c r="Q4478" s="49">
        <v>3.02</v>
      </c>
      <c r="R4478" s="49">
        <v>3.11</v>
      </c>
      <c r="S4478" s="49">
        <v>3.19</v>
      </c>
      <c r="T4478" s="49">
        <v>3.29</v>
      </c>
      <c r="U4478" s="49">
        <v>3.38</v>
      </c>
      <c r="V4478" s="49">
        <v>3.47</v>
      </c>
    </row>
    <row r="4479" spans="1:22" ht="15.75" customHeight="1">
      <c r="A4479" s="139" t="s">
        <v>793</v>
      </c>
      <c r="B4479" s="139" t="s">
        <v>552</v>
      </c>
      <c r="C4479" s="139" t="s">
        <v>783</v>
      </c>
      <c r="D4479" s="139" t="s">
        <v>633</v>
      </c>
      <c r="E4479" s="139" t="s">
        <v>754</v>
      </c>
      <c r="F4479" s="49">
        <v>1990</v>
      </c>
      <c r="G4479" s="49">
        <v>2030</v>
      </c>
      <c r="H4479" s="49">
        <v>2150</v>
      </c>
      <c r="I4479" s="49">
        <v>2220</v>
      </c>
      <c r="J4479" s="49">
        <v>2230</v>
      </c>
      <c r="K4479" s="49">
        <v>2220</v>
      </c>
      <c r="L4479" s="49">
        <v>2280</v>
      </c>
      <c r="M4479" s="49">
        <v>2340</v>
      </c>
      <c r="N4479" s="49">
        <v>2140</v>
      </c>
      <c r="O4479" s="49">
        <v>1770</v>
      </c>
      <c r="P4479" s="49">
        <v>1700</v>
      </c>
      <c r="Q4479" s="49">
        <v>1600</v>
      </c>
      <c r="R4479" s="49">
        <v>1530</v>
      </c>
      <c r="S4479" s="49">
        <v>1520</v>
      </c>
      <c r="T4479" s="49">
        <v>1540</v>
      </c>
      <c r="U4479" s="49">
        <v>1540</v>
      </c>
      <c r="V4479" s="49">
        <v>1570</v>
      </c>
    </row>
    <row r="4480" spans="1:22" ht="15.75" customHeight="1">
      <c r="A4480" s="139" t="s">
        <v>793</v>
      </c>
      <c r="B4480" s="139" t="s">
        <v>340</v>
      </c>
      <c r="C4480" s="139" t="s">
        <v>783</v>
      </c>
      <c r="D4480" s="139" t="s">
        <v>633</v>
      </c>
      <c r="E4480" s="139" t="s">
        <v>754</v>
      </c>
      <c r="F4480" s="49">
        <v>8.01</v>
      </c>
      <c r="G4480" s="49">
        <v>7.6</v>
      </c>
      <c r="H4480" s="49">
        <v>8.35</v>
      </c>
      <c r="I4480" s="49">
        <v>8.69</v>
      </c>
      <c r="J4480" s="49">
        <v>9.48</v>
      </c>
      <c r="K4480" s="49">
        <v>10.5</v>
      </c>
      <c r="L4480" s="49">
        <v>11.1</v>
      </c>
      <c r="M4480" s="49">
        <v>11.3</v>
      </c>
      <c r="N4480" s="49">
        <v>8.2200000000000006</v>
      </c>
      <c r="O4480" s="49">
        <v>7.02</v>
      </c>
      <c r="P4480" s="49">
        <v>7.19</v>
      </c>
      <c r="Q4480" s="49">
        <v>7.92</v>
      </c>
      <c r="R4480" s="49">
        <v>7.68</v>
      </c>
      <c r="S4480" s="49">
        <v>7.83</v>
      </c>
      <c r="T4480" s="49">
        <v>8.16</v>
      </c>
      <c r="U4480" s="49">
        <v>8.48</v>
      </c>
      <c r="V4480" s="49">
        <v>8.89</v>
      </c>
    </row>
    <row r="4481" spans="1:22" ht="15.75" customHeight="1">
      <c r="A4481" s="139" t="s">
        <v>793</v>
      </c>
      <c r="B4481" s="139" t="s">
        <v>342</v>
      </c>
      <c r="C4481" s="139" t="s">
        <v>783</v>
      </c>
      <c r="D4481" s="139" t="s">
        <v>633</v>
      </c>
      <c r="E4481" s="139" t="s">
        <v>754</v>
      </c>
      <c r="F4481" s="49">
        <v>36.9</v>
      </c>
      <c r="G4481" s="49">
        <v>37.799999999999997</v>
      </c>
      <c r="H4481" s="49">
        <v>38.799999999999997</v>
      </c>
      <c r="I4481" s="49">
        <v>39.700000000000003</v>
      </c>
      <c r="J4481" s="49">
        <v>40.700000000000003</v>
      </c>
      <c r="K4481" s="49">
        <v>41.7</v>
      </c>
      <c r="L4481" s="49">
        <v>42.7</v>
      </c>
      <c r="M4481" s="49">
        <v>43.6</v>
      </c>
      <c r="N4481" s="49">
        <v>44.6</v>
      </c>
      <c r="O4481" s="49">
        <v>45.6</v>
      </c>
      <c r="P4481" s="49">
        <v>46.6</v>
      </c>
      <c r="Q4481" s="49">
        <v>47.6</v>
      </c>
      <c r="R4481" s="49">
        <v>48.5</v>
      </c>
      <c r="S4481" s="49">
        <v>49.4</v>
      </c>
      <c r="T4481" s="49">
        <v>50.4</v>
      </c>
      <c r="U4481" s="49">
        <v>51.4</v>
      </c>
      <c r="V4481" s="49">
        <v>52.3</v>
      </c>
    </row>
    <row r="4482" spans="1:22" ht="15.75" customHeight="1">
      <c r="A4482" s="139" t="s">
        <v>793</v>
      </c>
      <c r="B4482" s="139" t="s">
        <v>763</v>
      </c>
      <c r="C4482" s="139" t="s">
        <v>783</v>
      </c>
      <c r="D4482" s="139" t="s">
        <v>633</v>
      </c>
      <c r="E4482" s="139" t="s">
        <v>754</v>
      </c>
      <c r="F4482" s="49">
        <v>7610</v>
      </c>
      <c r="G4482" s="49">
        <v>7600</v>
      </c>
      <c r="H4482" s="49">
        <v>7700</v>
      </c>
      <c r="I4482" s="49">
        <v>7700</v>
      </c>
      <c r="J4482" s="49">
        <v>7760</v>
      </c>
      <c r="K4482" s="49">
        <v>7680</v>
      </c>
      <c r="L4482" s="49">
        <v>7740</v>
      </c>
      <c r="M4482" s="49">
        <v>7560</v>
      </c>
      <c r="N4482" s="49">
        <v>7190</v>
      </c>
      <c r="O4482" s="49">
        <v>6420</v>
      </c>
      <c r="P4482" s="49">
        <v>6360</v>
      </c>
      <c r="Q4482" s="49">
        <v>6230</v>
      </c>
      <c r="R4482" s="49">
        <v>6060</v>
      </c>
      <c r="S4482" s="49">
        <v>6010</v>
      </c>
      <c r="T4482" s="49">
        <v>6050</v>
      </c>
      <c r="U4482" s="49">
        <v>5820</v>
      </c>
      <c r="V4482" s="49">
        <v>5880</v>
      </c>
    </row>
    <row r="4483" spans="1:22" ht="15.75" customHeight="1">
      <c r="A4483" s="139" t="s">
        <v>793</v>
      </c>
      <c r="B4483" s="139" t="s">
        <v>346</v>
      </c>
      <c r="C4483" s="139" t="s">
        <v>783</v>
      </c>
      <c r="D4483" s="139" t="s">
        <v>633</v>
      </c>
      <c r="E4483" s="139" t="s">
        <v>754</v>
      </c>
      <c r="F4483" s="49">
        <v>42</v>
      </c>
      <c r="G4483" s="49">
        <v>40</v>
      </c>
      <c r="H4483" s="49">
        <v>36.4</v>
      </c>
      <c r="I4483" s="49">
        <v>34.5</v>
      </c>
      <c r="J4483" s="49">
        <v>34.299999999999997</v>
      </c>
      <c r="K4483" s="49">
        <v>32.4</v>
      </c>
      <c r="L4483" s="49">
        <v>33.9</v>
      </c>
      <c r="M4483" s="49">
        <v>33.4</v>
      </c>
      <c r="N4483" s="49">
        <v>28.8</v>
      </c>
      <c r="O4483" s="49">
        <v>26.6</v>
      </c>
      <c r="P4483" s="49">
        <v>24</v>
      </c>
      <c r="Q4483" s="49">
        <v>20.100000000000001</v>
      </c>
      <c r="R4483" s="49">
        <v>18.5</v>
      </c>
      <c r="S4483" s="49">
        <v>21.4</v>
      </c>
      <c r="T4483" s="49">
        <v>19.7</v>
      </c>
      <c r="U4483" s="49">
        <v>23</v>
      </c>
      <c r="V4483" s="49">
        <v>23.8</v>
      </c>
    </row>
    <row r="4484" spans="1:22" ht="15.75" customHeight="1">
      <c r="A4484" s="139" t="s">
        <v>793</v>
      </c>
      <c r="B4484" s="139" t="s">
        <v>344</v>
      </c>
      <c r="C4484" s="139" t="s">
        <v>783</v>
      </c>
      <c r="D4484" s="139" t="s">
        <v>633</v>
      </c>
      <c r="E4484" s="139" t="s">
        <v>754</v>
      </c>
      <c r="F4484" s="49">
        <v>1.7</v>
      </c>
      <c r="G4484" s="49">
        <v>1.72</v>
      </c>
      <c r="H4484" s="49">
        <v>1.73</v>
      </c>
      <c r="I4484" s="49">
        <v>1.75</v>
      </c>
      <c r="J4484" s="49">
        <v>1.76</v>
      </c>
      <c r="K4484" s="49">
        <v>1.78</v>
      </c>
      <c r="L4484" s="49">
        <v>1.79</v>
      </c>
      <c r="M4484" s="49">
        <v>1.81</v>
      </c>
      <c r="N4484" s="49">
        <v>1.82</v>
      </c>
      <c r="O4484" s="49">
        <v>1.84</v>
      </c>
      <c r="P4484" s="49">
        <v>1.85</v>
      </c>
      <c r="Q4484" s="49">
        <v>1.87</v>
      </c>
      <c r="R4484" s="49">
        <v>1.88</v>
      </c>
      <c r="S4484" s="49">
        <v>1.9</v>
      </c>
      <c r="T4484" s="49">
        <v>1.91</v>
      </c>
      <c r="U4484" s="49">
        <v>1.93</v>
      </c>
      <c r="V4484" s="49">
        <v>1.94</v>
      </c>
    </row>
    <row r="4485" spans="1:22" ht="15.75" customHeight="1">
      <c r="A4485" s="139" t="s">
        <v>793</v>
      </c>
      <c r="B4485" s="139" t="s">
        <v>348</v>
      </c>
      <c r="C4485" s="139" t="s">
        <v>783</v>
      </c>
      <c r="D4485" s="139" t="s">
        <v>633</v>
      </c>
      <c r="E4485" s="139" t="s">
        <v>754</v>
      </c>
      <c r="F4485" s="49">
        <v>715</v>
      </c>
      <c r="G4485" s="49">
        <v>697</v>
      </c>
      <c r="H4485" s="49">
        <v>681</v>
      </c>
      <c r="I4485" s="49">
        <v>641</v>
      </c>
      <c r="J4485" s="49">
        <v>618</v>
      </c>
      <c r="K4485" s="49">
        <v>614</v>
      </c>
      <c r="L4485" s="49">
        <v>575</v>
      </c>
      <c r="M4485" s="49">
        <v>501</v>
      </c>
      <c r="N4485" s="49">
        <v>462</v>
      </c>
      <c r="O4485" s="49">
        <v>369</v>
      </c>
      <c r="P4485" s="49">
        <v>381</v>
      </c>
      <c r="Q4485" s="49">
        <v>400</v>
      </c>
      <c r="R4485" s="49">
        <v>373</v>
      </c>
      <c r="S4485" s="49">
        <v>371</v>
      </c>
      <c r="T4485" s="49">
        <v>399</v>
      </c>
      <c r="U4485" s="49">
        <v>370</v>
      </c>
      <c r="V4485" s="49">
        <v>367</v>
      </c>
    </row>
    <row r="4486" spans="1:22" ht="15.75" customHeight="1">
      <c r="A4486" s="139" t="s">
        <v>793</v>
      </c>
      <c r="B4486" s="139" t="s">
        <v>350</v>
      </c>
      <c r="C4486" s="139" t="s">
        <v>783</v>
      </c>
      <c r="D4486" s="139" t="s">
        <v>633</v>
      </c>
      <c r="E4486" s="139" t="s">
        <v>754</v>
      </c>
      <c r="F4486" s="49">
        <v>2.79</v>
      </c>
      <c r="G4486" s="49">
        <v>2.84</v>
      </c>
      <c r="H4486" s="49">
        <v>2.89</v>
      </c>
      <c r="I4486" s="49">
        <v>2.94</v>
      </c>
      <c r="J4486" s="49">
        <v>2.99</v>
      </c>
      <c r="K4486" s="49">
        <v>3.03</v>
      </c>
      <c r="L4486" s="49">
        <v>3.08</v>
      </c>
      <c r="M4486" s="49">
        <v>3.13</v>
      </c>
      <c r="N4486" s="49">
        <v>3.17</v>
      </c>
      <c r="O4486" s="49">
        <v>3.22</v>
      </c>
      <c r="P4486" s="49">
        <v>3.27</v>
      </c>
      <c r="Q4486" s="49">
        <v>3.31</v>
      </c>
      <c r="R4486" s="49">
        <v>3.36</v>
      </c>
      <c r="S4486" s="49">
        <v>3.42</v>
      </c>
      <c r="T4486" s="49">
        <v>3.46</v>
      </c>
      <c r="U4486" s="49">
        <v>3.51</v>
      </c>
      <c r="V4486" s="49">
        <v>3.56</v>
      </c>
    </row>
    <row r="4487" spans="1:22" ht="15.75" customHeight="1">
      <c r="A4487" s="139" t="s">
        <v>793</v>
      </c>
      <c r="B4487" s="139" t="s">
        <v>596</v>
      </c>
      <c r="C4487" s="139" t="s">
        <v>783</v>
      </c>
      <c r="D4487" s="139" t="s">
        <v>633</v>
      </c>
      <c r="E4487" s="139" t="s">
        <v>754</v>
      </c>
      <c r="F4487" s="49">
        <v>389</v>
      </c>
      <c r="G4487" s="49">
        <v>377</v>
      </c>
      <c r="H4487" s="49">
        <v>361</v>
      </c>
      <c r="I4487" s="49">
        <v>353</v>
      </c>
      <c r="J4487" s="49">
        <v>341</v>
      </c>
      <c r="K4487" s="49">
        <v>330</v>
      </c>
      <c r="L4487" s="49">
        <v>332</v>
      </c>
      <c r="M4487" s="49">
        <v>325</v>
      </c>
      <c r="N4487" s="49">
        <v>300</v>
      </c>
      <c r="O4487" s="49">
        <v>282</v>
      </c>
      <c r="P4487" s="49">
        <v>261</v>
      </c>
      <c r="Q4487" s="49">
        <v>247</v>
      </c>
      <c r="R4487" s="49">
        <v>234</v>
      </c>
      <c r="S4487" s="49">
        <v>213</v>
      </c>
      <c r="T4487" s="49">
        <v>272</v>
      </c>
      <c r="U4487" s="49">
        <v>114</v>
      </c>
      <c r="V4487" s="49">
        <v>120</v>
      </c>
    </row>
    <row r="4488" spans="1:22" ht="15.75" customHeight="1">
      <c r="A4488" s="139" t="s">
        <v>793</v>
      </c>
      <c r="B4488" s="139" t="s">
        <v>353</v>
      </c>
      <c r="C4488" s="139" t="s">
        <v>783</v>
      </c>
      <c r="D4488" s="139" t="s">
        <v>633</v>
      </c>
      <c r="E4488" s="139" t="s">
        <v>754</v>
      </c>
      <c r="F4488" s="49">
        <v>25.8</v>
      </c>
      <c r="G4488" s="49">
        <v>25.5</v>
      </c>
      <c r="H4488" s="49">
        <v>25.2</v>
      </c>
      <c r="I4488" s="49">
        <v>24.9</v>
      </c>
      <c r="J4488" s="49">
        <v>24.7</v>
      </c>
      <c r="K4488" s="49">
        <v>24.4</v>
      </c>
      <c r="L4488" s="49">
        <v>24.2</v>
      </c>
      <c r="M4488" s="49">
        <v>23.9</v>
      </c>
      <c r="N4488" s="49">
        <v>23.7</v>
      </c>
      <c r="O4488" s="49">
        <v>23.5</v>
      </c>
      <c r="P4488" s="49">
        <v>23.2</v>
      </c>
      <c r="Q4488" s="49">
        <v>23</v>
      </c>
      <c r="R4488" s="49">
        <v>22.7</v>
      </c>
      <c r="S4488" s="49">
        <v>22.4</v>
      </c>
      <c r="T4488" s="49">
        <v>22.1</v>
      </c>
      <c r="U4488" s="49">
        <v>21.9</v>
      </c>
      <c r="V4488" s="49">
        <v>21.6</v>
      </c>
    </row>
    <row r="4489" spans="1:22" ht="15.75" customHeight="1">
      <c r="A4489" s="139" t="s">
        <v>793</v>
      </c>
      <c r="B4489" s="139" t="s">
        <v>357</v>
      </c>
      <c r="C4489" s="139" t="s">
        <v>783</v>
      </c>
      <c r="D4489" s="139" t="s">
        <v>633</v>
      </c>
      <c r="E4489" s="139" t="s">
        <v>754</v>
      </c>
      <c r="F4489" s="49">
        <v>11.1</v>
      </c>
      <c r="G4489" s="49">
        <v>11.3</v>
      </c>
      <c r="H4489" s="49">
        <v>11.6</v>
      </c>
      <c r="I4489" s="49">
        <v>11.8</v>
      </c>
      <c r="J4489" s="49">
        <v>12.1</v>
      </c>
      <c r="K4489" s="49">
        <v>12.4</v>
      </c>
      <c r="L4489" s="49">
        <v>12.6</v>
      </c>
      <c r="M4489" s="49">
        <v>12.9</v>
      </c>
      <c r="N4489" s="49">
        <v>13.1</v>
      </c>
      <c r="O4489" s="49">
        <v>13.4</v>
      </c>
      <c r="P4489" s="49">
        <v>13.6</v>
      </c>
      <c r="Q4489" s="49">
        <v>13.9</v>
      </c>
      <c r="R4489" s="49">
        <v>14.1</v>
      </c>
      <c r="S4489" s="49">
        <v>14.4</v>
      </c>
      <c r="T4489" s="49">
        <v>14.6</v>
      </c>
      <c r="U4489" s="49">
        <v>14.9</v>
      </c>
      <c r="V4489" s="49">
        <v>15.1</v>
      </c>
    </row>
    <row r="4490" spans="1:22" ht="15.75" customHeight="1">
      <c r="A4490" s="139" t="s">
        <v>793</v>
      </c>
      <c r="B4490" s="139" t="s">
        <v>365</v>
      </c>
      <c r="C4490" s="139" t="s">
        <v>783</v>
      </c>
      <c r="D4490" s="139" t="s">
        <v>633</v>
      </c>
      <c r="E4490" s="139" t="s">
        <v>754</v>
      </c>
      <c r="F4490" s="49">
        <v>5.6</v>
      </c>
      <c r="G4490" s="49">
        <v>5.72</v>
      </c>
      <c r="H4490" s="49">
        <v>5.85</v>
      </c>
      <c r="I4490" s="49">
        <v>5.98</v>
      </c>
      <c r="J4490" s="49">
        <v>6.11</v>
      </c>
      <c r="K4490" s="49">
        <v>6.24</v>
      </c>
      <c r="L4490" s="49">
        <v>6.37</v>
      </c>
      <c r="M4490" s="49">
        <v>6.51</v>
      </c>
      <c r="N4490" s="49">
        <v>6.64</v>
      </c>
      <c r="O4490" s="49">
        <v>6.77</v>
      </c>
      <c r="P4490" s="49">
        <v>6.9</v>
      </c>
      <c r="Q4490" s="49">
        <v>7.04</v>
      </c>
      <c r="R4490" s="49">
        <v>7.17</v>
      </c>
      <c r="S4490" s="49">
        <v>7.29</v>
      </c>
      <c r="T4490" s="49">
        <v>7.42</v>
      </c>
      <c r="U4490" s="49">
        <v>7.55</v>
      </c>
      <c r="V4490" s="49">
        <v>7.68</v>
      </c>
    </row>
    <row r="4491" spans="1:22" ht="15.75" customHeight="1">
      <c r="A4491" s="139" t="s">
        <v>793</v>
      </c>
      <c r="B4491" s="139" t="s">
        <v>352</v>
      </c>
      <c r="C4491" s="139" t="s">
        <v>783</v>
      </c>
      <c r="D4491" s="139" t="s">
        <v>633</v>
      </c>
      <c r="E4491" s="139" t="s">
        <v>754</v>
      </c>
      <c r="F4491" s="49">
        <v>0.65600000000000003</v>
      </c>
      <c r="G4491" s="49">
        <v>0.67600000000000005</v>
      </c>
      <c r="H4491" s="49">
        <v>0.69699999999999995</v>
      </c>
      <c r="I4491" s="49">
        <v>0.71699999999999997</v>
      </c>
      <c r="J4491" s="49">
        <v>0.73699999999999999</v>
      </c>
      <c r="K4491" s="49">
        <v>0.75600000000000001</v>
      </c>
      <c r="L4491" s="49">
        <v>0.77600000000000002</v>
      </c>
      <c r="M4491" s="49">
        <v>0.79600000000000004</v>
      </c>
      <c r="N4491" s="49">
        <v>0.81599999999999995</v>
      </c>
      <c r="O4491" s="49">
        <v>0.83499999999999996</v>
      </c>
      <c r="P4491" s="49">
        <v>0.85499999999999998</v>
      </c>
      <c r="Q4491" s="49">
        <v>0.875</v>
      </c>
      <c r="R4491" s="49">
        <v>0.89400000000000002</v>
      </c>
      <c r="S4491" s="49">
        <v>0.91500000000000004</v>
      </c>
      <c r="T4491" s="49">
        <v>0.93500000000000005</v>
      </c>
      <c r="U4491" s="49">
        <v>0.95499999999999996</v>
      </c>
      <c r="V4491" s="49">
        <v>0.97499999999999998</v>
      </c>
    </row>
    <row r="4492" spans="1:22" ht="15.75" customHeight="1">
      <c r="A4492" s="139" t="s">
        <v>793</v>
      </c>
      <c r="B4492" s="139" t="s">
        <v>367</v>
      </c>
      <c r="C4492" s="139" t="s">
        <v>783</v>
      </c>
      <c r="D4492" s="139" t="s">
        <v>633</v>
      </c>
      <c r="E4492" s="139" t="s">
        <v>754</v>
      </c>
      <c r="F4492" s="49">
        <v>0.76300000000000001</v>
      </c>
      <c r="G4492" s="49">
        <v>0.78600000000000003</v>
      </c>
      <c r="H4492" s="49">
        <v>0.81</v>
      </c>
      <c r="I4492" s="49">
        <v>0.83499999999999996</v>
      </c>
      <c r="J4492" s="49">
        <v>0.86099999999999999</v>
      </c>
      <c r="K4492" s="49">
        <v>0.88700000000000001</v>
      </c>
      <c r="L4492" s="49">
        <v>0.91300000000000003</v>
      </c>
      <c r="M4492" s="49">
        <v>0.93799999999999994</v>
      </c>
      <c r="N4492" s="49">
        <v>0.96399999999999997</v>
      </c>
      <c r="O4492" s="49">
        <v>0.99</v>
      </c>
      <c r="P4492" s="49">
        <v>1.02</v>
      </c>
      <c r="Q4492" s="49">
        <v>1.04</v>
      </c>
      <c r="R4492" s="49">
        <v>1.07</v>
      </c>
      <c r="S4492" s="49">
        <v>1.0900000000000001</v>
      </c>
      <c r="T4492" s="49">
        <v>1.1200000000000001</v>
      </c>
      <c r="U4492" s="49">
        <v>1.1399999999999999</v>
      </c>
      <c r="V4492" s="49">
        <v>1.17</v>
      </c>
    </row>
    <row r="4493" spans="1:22" ht="15.75" customHeight="1">
      <c r="A4493" s="139" t="s">
        <v>793</v>
      </c>
      <c r="B4493" s="139" t="s">
        <v>336</v>
      </c>
      <c r="C4493" s="139" t="s">
        <v>783</v>
      </c>
      <c r="D4493" s="139" t="s">
        <v>633</v>
      </c>
      <c r="E4493" s="139" t="s">
        <v>754</v>
      </c>
      <c r="F4493" s="49">
        <v>0.26</v>
      </c>
      <c r="G4493" s="49">
        <v>0.26600000000000001</v>
      </c>
      <c r="H4493" s="49">
        <v>0.27300000000000002</v>
      </c>
      <c r="I4493" s="49">
        <v>0.27900000000000003</v>
      </c>
      <c r="J4493" s="49">
        <v>0.28499999999999998</v>
      </c>
      <c r="K4493" s="49">
        <v>0.29199999999999998</v>
      </c>
      <c r="L4493" s="49">
        <v>0.29799999999999999</v>
      </c>
      <c r="M4493" s="49">
        <v>0.30499999999999999</v>
      </c>
      <c r="N4493" s="49">
        <v>0.311</v>
      </c>
      <c r="O4493" s="49">
        <v>0.318</v>
      </c>
      <c r="P4493" s="49">
        <v>0.32400000000000001</v>
      </c>
      <c r="Q4493" s="49">
        <v>0.33100000000000002</v>
      </c>
      <c r="R4493" s="49">
        <v>0.33700000000000002</v>
      </c>
      <c r="S4493" s="49">
        <v>0.34300000000000003</v>
      </c>
      <c r="T4493" s="49">
        <v>0.35</v>
      </c>
      <c r="U4493" s="49">
        <v>0.35599999999999998</v>
      </c>
      <c r="V4493" s="49">
        <v>0.36199999999999999</v>
      </c>
    </row>
    <row r="4494" spans="1:22" ht="15.75" customHeight="1">
      <c r="A4494" s="139" t="s">
        <v>793</v>
      </c>
      <c r="B4494" s="139" t="s">
        <v>359</v>
      </c>
      <c r="C4494" s="139" t="s">
        <v>783</v>
      </c>
      <c r="D4494" s="139" t="s">
        <v>633</v>
      </c>
      <c r="E4494" s="139" t="s">
        <v>754</v>
      </c>
      <c r="F4494" s="49">
        <v>30</v>
      </c>
      <c r="G4494" s="49">
        <v>30.1</v>
      </c>
      <c r="H4494" s="49">
        <v>30.2</v>
      </c>
      <c r="I4494" s="49">
        <v>30.2</v>
      </c>
      <c r="J4494" s="49">
        <v>30.4</v>
      </c>
      <c r="K4494" s="49">
        <v>30.5</v>
      </c>
      <c r="L4494" s="49">
        <v>30.9</v>
      </c>
      <c r="M4494" s="49">
        <v>31.1</v>
      </c>
      <c r="N4494" s="49">
        <v>31.2</v>
      </c>
      <c r="O4494" s="49">
        <v>31.3</v>
      </c>
      <c r="P4494" s="49">
        <v>31.5</v>
      </c>
      <c r="Q4494" s="49">
        <v>31.5</v>
      </c>
      <c r="R4494" s="49">
        <v>31.7</v>
      </c>
      <c r="S4494" s="49">
        <v>34.6</v>
      </c>
      <c r="T4494" s="49">
        <v>43.2</v>
      </c>
      <c r="U4494" s="49">
        <v>45.1</v>
      </c>
      <c r="V4494" s="49">
        <v>42.6</v>
      </c>
    </row>
    <row r="4495" spans="1:22" ht="15.75" customHeight="1">
      <c r="A4495" s="139" t="s">
        <v>793</v>
      </c>
      <c r="B4495" s="139" t="s">
        <v>361</v>
      </c>
      <c r="C4495" s="139" t="s">
        <v>783</v>
      </c>
      <c r="D4495" s="139" t="s">
        <v>633</v>
      </c>
      <c r="E4495" s="139" t="s">
        <v>754</v>
      </c>
      <c r="F4495" s="49">
        <v>0.17399999999999999</v>
      </c>
      <c r="G4495" s="49">
        <v>0.17399999999999999</v>
      </c>
      <c r="H4495" s="49">
        <v>0.17399999999999999</v>
      </c>
      <c r="I4495" s="49">
        <v>0.17399999999999999</v>
      </c>
      <c r="J4495" s="49">
        <v>0.17499999999999999</v>
      </c>
      <c r="K4495" s="49">
        <v>0.17599999999999999</v>
      </c>
      <c r="L4495" s="49">
        <v>0.17699999999999999</v>
      </c>
      <c r="M4495" s="49">
        <v>0.17799999999999999</v>
      </c>
      <c r="N4495" s="49">
        <v>0.17899999999999999</v>
      </c>
      <c r="O4495" s="49">
        <v>0.18</v>
      </c>
      <c r="P4495" s="49">
        <v>0.18099999999999999</v>
      </c>
      <c r="Q4495" s="49">
        <v>0.182</v>
      </c>
      <c r="R4495" s="49">
        <v>0.183</v>
      </c>
      <c r="S4495" s="49">
        <v>0.183</v>
      </c>
      <c r="T4495" s="49">
        <v>0.184</v>
      </c>
      <c r="U4495" s="49">
        <v>0.184</v>
      </c>
      <c r="V4495" s="49">
        <v>0.185</v>
      </c>
    </row>
    <row r="4496" spans="1:22" ht="15.75" customHeight="1">
      <c r="A4496" s="139" t="s">
        <v>793</v>
      </c>
      <c r="B4496" s="139" t="s">
        <v>363</v>
      </c>
      <c r="C4496" s="139" t="s">
        <v>783</v>
      </c>
      <c r="D4496" s="139" t="s">
        <v>633</v>
      </c>
      <c r="E4496" s="139" t="s">
        <v>754</v>
      </c>
      <c r="F4496" s="49">
        <v>7.85</v>
      </c>
      <c r="G4496" s="49">
        <v>8.9</v>
      </c>
      <c r="H4496" s="49">
        <v>7.52</v>
      </c>
      <c r="I4496" s="49">
        <v>8.35</v>
      </c>
      <c r="J4496" s="49">
        <v>8.76</v>
      </c>
      <c r="K4496" s="49">
        <v>8.83</v>
      </c>
      <c r="L4496" s="49">
        <v>9.15</v>
      </c>
      <c r="M4496" s="49">
        <v>9.64</v>
      </c>
      <c r="N4496" s="49">
        <v>10.4</v>
      </c>
      <c r="O4496" s="49">
        <v>10.7</v>
      </c>
      <c r="P4496" s="49">
        <v>9.98</v>
      </c>
      <c r="Q4496" s="49">
        <v>10.7</v>
      </c>
      <c r="R4496" s="49">
        <v>12</v>
      </c>
      <c r="S4496" s="49">
        <v>11.7</v>
      </c>
      <c r="T4496" s="49">
        <v>12</v>
      </c>
      <c r="U4496" s="49">
        <v>12.3</v>
      </c>
      <c r="V4496" s="49">
        <v>12.6</v>
      </c>
    </row>
    <row r="4497" spans="1:22" ht="15.75" customHeight="1">
      <c r="A4497" s="139" t="s">
        <v>793</v>
      </c>
      <c r="B4497" s="139" t="s">
        <v>369</v>
      </c>
      <c r="C4497" s="139" t="s">
        <v>783</v>
      </c>
      <c r="D4497" s="139" t="s">
        <v>633</v>
      </c>
      <c r="E4497" s="139" t="s">
        <v>754</v>
      </c>
      <c r="F4497" s="49">
        <v>0.442</v>
      </c>
      <c r="G4497" s="49">
        <v>0.443</v>
      </c>
      <c r="H4497" s="49">
        <v>0.44400000000000001</v>
      </c>
      <c r="I4497" s="49">
        <v>0.44500000000000001</v>
      </c>
      <c r="J4497" s="49">
        <v>0.44600000000000001</v>
      </c>
      <c r="K4497" s="49">
        <v>0.44700000000000001</v>
      </c>
      <c r="L4497" s="49">
        <v>0.44700000000000001</v>
      </c>
      <c r="M4497" s="49">
        <v>0.44800000000000001</v>
      </c>
      <c r="N4497" s="49">
        <v>0.44900000000000001</v>
      </c>
      <c r="O4497" s="49">
        <v>0.44900000000000001</v>
      </c>
      <c r="P4497" s="49">
        <v>0.45</v>
      </c>
      <c r="Q4497" s="49">
        <v>0.45</v>
      </c>
      <c r="R4497" s="49">
        <v>0.45100000000000001</v>
      </c>
      <c r="S4497" s="49">
        <v>0.45200000000000001</v>
      </c>
      <c r="T4497" s="49">
        <v>0.45300000000000001</v>
      </c>
      <c r="U4497" s="49">
        <v>0.45400000000000001</v>
      </c>
      <c r="V4497" s="49">
        <v>0.45500000000000002</v>
      </c>
    </row>
    <row r="4498" spans="1:22" ht="15.75" customHeight="1">
      <c r="A4498" s="139" t="s">
        <v>793</v>
      </c>
      <c r="B4498" s="139" t="s">
        <v>764</v>
      </c>
      <c r="C4498" s="139" t="s">
        <v>783</v>
      </c>
      <c r="D4498" s="139" t="s">
        <v>633</v>
      </c>
      <c r="E4498" s="139" t="s">
        <v>754</v>
      </c>
      <c r="F4498" s="49">
        <v>37.9</v>
      </c>
      <c r="G4498" s="49">
        <v>38.4</v>
      </c>
      <c r="H4498" s="49">
        <v>38.9</v>
      </c>
      <c r="I4498" s="49">
        <v>39.299999999999997</v>
      </c>
      <c r="J4498" s="49">
        <v>39.799999999999997</v>
      </c>
      <c r="K4498" s="49">
        <v>40.200000000000003</v>
      </c>
      <c r="L4498" s="49">
        <v>40.700000000000003</v>
      </c>
      <c r="M4498" s="49">
        <v>41.1</v>
      </c>
      <c r="N4498" s="49">
        <v>41.6</v>
      </c>
      <c r="O4498" s="49">
        <v>42</v>
      </c>
      <c r="P4498" s="49">
        <v>42.5</v>
      </c>
      <c r="Q4498" s="49">
        <v>42.9</v>
      </c>
      <c r="R4498" s="49">
        <v>43.4</v>
      </c>
      <c r="S4498" s="49">
        <v>43.9</v>
      </c>
      <c r="T4498" s="49">
        <v>44.3</v>
      </c>
      <c r="U4498" s="49">
        <v>44.8</v>
      </c>
      <c r="V4498" s="49">
        <v>45.2</v>
      </c>
    </row>
    <row r="4499" spans="1:22" ht="15.75" customHeight="1">
      <c r="A4499" s="139" t="s">
        <v>793</v>
      </c>
      <c r="B4499" s="139" t="s">
        <v>375</v>
      </c>
      <c r="C4499" s="139" t="s">
        <v>783</v>
      </c>
      <c r="D4499" s="139" t="s">
        <v>633</v>
      </c>
      <c r="E4499" s="139" t="s">
        <v>754</v>
      </c>
      <c r="F4499" s="49">
        <v>29.6</v>
      </c>
      <c r="G4499" s="49">
        <v>35.9</v>
      </c>
      <c r="H4499" s="49">
        <v>28.6</v>
      </c>
      <c r="I4499" s="49">
        <v>58.5</v>
      </c>
      <c r="J4499" s="49">
        <v>67.8</v>
      </c>
      <c r="K4499" s="49">
        <v>74.8</v>
      </c>
      <c r="L4499" s="49">
        <v>52.8</v>
      </c>
      <c r="M4499" s="49">
        <v>51.6</v>
      </c>
      <c r="N4499" s="49">
        <v>30.2</v>
      </c>
      <c r="O4499" s="49">
        <v>24.3</v>
      </c>
      <c r="P4499" s="49">
        <v>19</v>
      </c>
      <c r="Q4499" s="49">
        <v>19</v>
      </c>
      <c r="R4499" s="49">
        <v>13.6</v>
      </c>
      <c r="S4499" s="49">
        <v>27.7</v>
      </c>
      <c r="T4499" s="49">
        <v>26.4</v>
      </c>
      <c r="U4499" s="49">
        <v>25</v>
      </c>
      <c r="V4499" s="49">
        <v>23.7</v>
      </c>
    </row>
    <row r="4500" spans="1:22" ht="15.75" customHeight="1">
      <c r="A4500" s="139" t="s">
        <v>793</v>
      </c>
      <c r="B4500" s="139" t="s">
        <v>314</v>
      </c>
      <c r="C4500" s="139" t="s">
        <v>783</v>
      </c>
      <c r="D4500" s="139" t="s">
        <v>633</v>
      </c>
      <c r="E4500" s="139" t="s">
        <v>754</v>
      </c>
      <c r="F4500" s="49">
        <v>43.8</v>
      </c>
      <c r="G4500" s="49">
        <v>47.6</v>
      </c>
      <c r="H4500" s="49">
        <v>44.2</v>
      </c>
      <c r="I4500" s="49">
        <v>44.4</v>
      </c>
      <c r="J4500" s="49">
        <v>45.6</v>
      </c>
      <c r="K4500" s="49">
        <v>46.8</v>
      </c>
      <c r="L4500" s="49">
        <v>48.8</v>
      </c>
      <c r="M4500" s="49">
        <v>54.9</v>
      </c>
      <c r="N4500" s="49">
        <v>54.1</v>
      </c>
      <c r="O4500" s="49">
        <v>44.1</v>
      </c>
      <c r="P4500" s="49">
        <v>46.8</v>
      </c>
      <c r="Q4500" s="49">
        <v>47.3</v>
      </c>
      <c r="R4500" s="49">
        <v>42.1</v>
      </c>
      <c r="S4500" s="49">
        <v>40</v>
      </c>
      <c r="T4500" s="49">
        <v>37.9</v>
      </c>
      <c r="U4500" s="49">
        <v>38.6</v>
      </c>
      <c r="V4500" s="49">
        <v>41.2</v>
      </c>
    </row>
    <row r="4501" spans="1:22" ht="15.75" customHeight="1">
      <c r="A4501" s="139" t="s">
        <v>793</v>
      </c>
      <c r="B4501" s="139" t="s">
        <v>371</v>
      </c>
      <c r="C4501" s="139" t="s">
        <v>783</v>
      </c>
      <c r="D4501" s="139" t="s">
        <v>633</v>
      </c>
      <c r="E4501" s="139" t="s">
        <v>754</v>
      </c>
      <c r="F4501" s="49">
        <v>4.21</v>
      </c>
      <c r="G4501" s="49">
        <v>4.2699999999999996</v>
      </c>
      <c r="H4501" s="49">
        <v>4.33</v>
      </c>
      <c r="I4501" s="49">
        <v>4.4000000000000004</v>
      </c>
      <c r="J4501" s="49">
        <v>4.46</v>
      </c>
      <c r="K4501" s="49">
        <v>4.5199999999999996</v>
      </c>
      <c r="L4501" s="49">
        <v>4.59</v>
      </c>
      <c r="M4501" s="49">
        <v>4.6500000000000004</v>
      </c>
      <c r="N4501" s="49">
        <v>4.72</v>
      </c>
      <c r="O4501" s="49">
        <v>4.78</v>
      </c>
      <c r="P4501" s="49">
        <v>4.84</v>
      </c>
      <c r="Q4501" s="49">
        <v>4.91</v>
      </c>
      <c r="R4501" s="49">
        <v>4.97</v>
      </c>
      <c r="S4501" s="49">
        <v>5.03</v>
      </c>
      <c r="T4501" s="49">
        <v>5.0999999999999996</v>
      </c>
      <c r="U4501" s="49">
        <v>5.16</v>
      </c>
      <c r="V4501" s="49">
        <v>5.22</v>
      </c>
    </row>
    <row r="4502" spans="1:22" ht="15.75" customHeight="1">
      <c r="A4502" s="139" t="s">
        <v>793</v>
      </c>
      <c r="B4502" s="139" t="s">
        <v>377</v>
      </c>
      <c r="C4502" s="139" t="s">
        <v>783</v>
      </c>
      <c r="D4502" s="139" t="s">
        <v>633</v>
      </c>
      <c r="E4502" s="139" t="s">
        <v>754</v>
      </c>
      <c r="F4502" s="49">
        <v>258</v>
      </c>
      <c r="G4502" s="49">
        <v>243</v>
      </c>
      <c r="H4502" s="49">
        <v>238</v>
      </c>
      <c r="I4502" s="49">
        <v>236</v>
      </c>
      <c r="J4502" s="49">
        <v>235</v>
      </c>
      <c r="K4502" s="49">
        <v>152</v>
      </c>
      <c r="L4502" s="49">
        <v>137</v>
      </c>
      <c r="M4502" s="49">
        <v>149</v>
      </c>
      <c r="N4502" s="49">
        <v>161</v>
      </c>
      <c r="O4502" s="49">
        <v>129</v>
      </c>
      <c r="P4502" s="49">
        <v>122</v>
      </c>
      <c r="Q4502" s="49">
        <v>129</v>
      </c>
      <c r="R4502" s="49">
        <v>135</v>
      </c>
      <c r="S4502" s="49">
        <v>119</v>
      </c>
      <c r="T4502" s="49">
        <v>151</v>
      </c>
      <c r="U4502" s="49">
        <v>150</v>
      </c>
      <c r="V4502" s="49">
        <v>145</v>
      </c>
    </row>
    <row r="4503" spans="1:22" ht="15.75" customHeight="1">
      <c r="A4503" s="139" t="s">
        <v>793</v>
      </c>
      <c r="B4503" s="139" t="s">
        <v>383</v>
      </c>
      <c r="C4503" s="139" t="s">
        <v>783</v>
      </c>
      <c r="D4503" s="139" t="s">
        <v>633</v>
      </c>
      <c r="E4503" s="139" t="s">
        <v>754</v>
      </c>
      <c r="F4503" s="49">
        <v>215</v>
      </c>
      <c r="G4503" s="49">
        <v>210</v>
      </c>
      <c r="H4503" s="49">
        <v>277</v>
      </c>
      <c r="I4503" s="49">
        <v>322</v>
      </c>
      <c r="J4503" s="49">
        <v>375</v>
      </c>
      <c r="K4503" s="49">
        <v>477</v>
      </c>
      <c r="L4503" s="49">
        <v>448</v>
      </c>
      <c r="M4503" s="49">
        <v>430</v>
      </c>
      <c r="N4503" s="49">
        <v>297</v>
      </c>
      <c r="O4503" s="49">
        <v>262</v>
      </c>
      <c r="P4503" s="49">
        <v>200</v>
      </c>
      <c r="Q4503" s="49">
        <v>219</v>
      </c>
      <c r="R4503" s="49">
        <v>237</v>
      </c>
      <c r="S4503" s="49">
        <v>319</v>
      </c>
      <c r="T4503" s="49">
        <v>323</v>
      </c>
      <c r="U4503" s="49">
        <v>326</v>
      </c>
      <c r="V4503" s="49">
        <v>330</v>
      </c>
    </row>
    <row r="4504" spans="1:22" ht="15.75" customHeight="1">
      <c r="A4504" s="139" t="s">
        <v>793</v>
      </c>
      <c r="B4504" s="139" t="s">
        <v>381</v>
      </c>
      <c r="C4504" s="139" t="s">
        <v>783</v>
      </c>
      <c r="D4504" s="139" t="s">
        <v>633</v>
      </c>
      <c r="E4504" s="139" t="s">
        <v>754</v>
      </c>
      <c r="F4504" s="49">
        <v>167</v>
      </c>
      <c r="G4504" s="49">
        <v>170</v>
      </c>
      <c r="H4504" s="49">
        <v>172</v>
      </c>
      <c r="I4504" s="49">
        <v>175</v>
      </c>
      <c r="J4504" s="49">
        <v>178</v>
      </c>
      <c r="K4504" s="49">
        <v>180</v>
      </c>
      <c r="L4504" s="49">
        <v>184</v>
      </c>
      <c r="M4504" s="49">
        <v>187</v>
      </c>
      <c r="N4504" s="49">
        <v>191</v>
      </c>
      <c r="O4504" s="49">
        <v>194</v>
      </c>
      <c r="P4504" s="49">
        <v>195</v>
      </c>
      <c r="Q4504" s="49">
        <v>202</v>
      </c>
      <c r="R4504" s="49">
        <v>215</v>
      </c>
      <c r="S4504" s="49">
        <v>209</v>
      </c>
      <c r="T4504" s="49">
        <v>212</v>
      </c>
      <c r="U4504" s="49">
        <v>215</v>
      </c>
      <c r="V4504" s="49">
        <v>218</v>
      </c>
    </row>
    <row r="4505" spans="1:22" ht="15.75" customHeight="1">
      <c r="A4505" s="139" t="s">
        <v>793</v>
      </c>
      <c r="B4505" s="139" t="s">
        <v>389</v>
      </c>
      <c r="C4505" s="139" t="s">
        <v>783</v>
      </c>
      <c r="D4505" s="139" t="s">
        <v>633</v>
      </c>
      <c r="E4505" s="139" t="s">
        <v>754</v>
      </c>
      <c r="F4505" s="49">
        <v>22.6</v>
      </c>
      <c r="G4505" s="49">
        <v>22.5</v>
      </c>
      <c r="H4505" s="49">
        <v>22.3</v>
      </c>
      <c r="I4505" s="49">
        <v>20.7</v>
      </c>
      <c r="J4505" s="49">
        <v>20.7</v>
      </c>
      <c r="K4505" s="49">
        <v>20.100000000000001</v>
      </c>
      <c r="L4505" s="49">
        <v>20</v>
      </c>
      <c r="M4505" s="49">
        <v>19.7</v>
      </c>
      <c r="N4505" s="49">
        <v>18</v>
      </c>
      <c r="O4505" s="49">
        <v>16.2</v>
      </c>
      <c r="P4505" s="49">
        <v>15.8</v>
      </c>
      <c r="Q4505" s="49">
        <v>16</v>
      </c>
      <c r="R4505" s="49">
        <v>16</v>
      </c>
      <c r="S4505" s="49">
        <v>16.600000000000001</v>
      </c>
      <c r="T4505" s="49">
        <v>16.899999999999999</v>
      </c>
      <c r="U4505" s="49">
        <v>17.8</v>
      </c>
      <c r="V4505" s="49">
        <v>18</v>
      </c>
    </row>
    <row r="4506" spans="1:22" ht="15.75" customHeight="1">
      <c r="A4506" s="139" t="s">
        <v>793</v>
      </c>
      <c r="B4506" s="139" t="s">
        <v>385</v>
      </c>
      <c r="C4506" s="139" t="s">
        <v>783</v>
      </c>
      <c r="D4506" s="139" t="s">
        <v>633</v>
      </c>
      <c r="E4506" s="139" t="s">
        <v>754</v>
      </c>
      <c r="F4506" s="49">
        <v>165</v>
      </c>
      <c r="G4506" s="49">
        <v>161</v>
      </c>
      <c r="H4506" s="49">
        <v>164</v>
      </c>
      <c r="I4506" s="49">
        <v>162</v>
      </c>
      <c r="J4506" s="49">
        <v>152</v>
      </c>
      <c r="K4506" s="49">
        <v>165</v>
      </c>
      <c r="L4506" s="49">
        <v>175</v>
      </c>
      <c r="M4506" s="49">
        <v>145</v>
      </c>
      <c r="N4506" s="49">
        <v>146</v>
      </c>
      <c r="O4506" s="49">
        <v>147</v>
      </c>
      <c r="P4506" s="49">
        <v>144</v>
      </c>
      <c r="Q4506" s="49">
        <v>146</v>
      </c>
      <c r="R4506" s="49">
        <v>146</v>
      </c>
      <c r="S4506" s="49">
        <v>145</v>
      </c>
      <c r="T4506" s="49">
        <v>144</v>
      </c>
      <c r="U4506" s="49">
        <v>143</v>
      </c>
      <c r="V4506" s="49">
        <v>141</v>
      </c>
    </row>
    <row r="4507" spans="1:22" ht="15.75" customHeight="1">
      <c r="A4507" s="139" t="s">
        <v>793</v>
      </c>
      <c r="B4507" s="139" t="s">
        <v>387</v>
      </c>
      <c r="C4507" s="139" t="s">
        <v>783</v>
      </c>
      <c r="D4507" s="139" t="s">
        <v>633</v>
      </c>
      <c r="E4507" s="139" t="s">
        <v>754</v>
      </c>
      <c r="F4507" s="49">
        <v>49.9</v>
      </c>
      <c r="G4507" s="49">
        <v>51.4</v>
      </c>
      <c r="H4507" s="49">
        <v>52.9</v>
      </c>
      <c r="I4507" s="49">
        <v>54.4</v>
      </c>
      <c r="J4507" s="49">
        <v>55.9</v>
      </c>
      <c r="K4507" s="49">
        <v>57.3</v>
      </c>
      <c r="L4507" s="49">
        <v>58.8</v>
      </c>
      <c r="M4507" s="49">
        <v>60.3</v>
      </c>
      <c r="N4507" s="49">
        <v>61.8</v>
      </c>
      <c r="O4507" s="49">
        <v>63.3</v>
      </c>
      <c r="P4507" s="49">
        <v>64.8</v>
      </c>
      <c r="Q4507" s="49">
        <v>66.3</v>
      </c>
      <c r="R4507" s="49">
        <v>67.8</v>
      </c>
      <c r="S4507" s="49">
        <v>69.2</v>
      </c>
      <c r="T4507" s="49">
        <v>70.7</v>
      </c>
      <c r="U4507" s="49">
        <v>72.2</v>
      </c>
      <c r="V4507" s="49">
        <v>73.7</v>
      </c>
    </row>
    <row r="4508" spans="1:22" ht="15.75" customHeight="1">
      <c r="A4508" s="139" t="s">
        <v>793</v>
      </c>
      <c r="B4508" s="139" t="s">
        <v>379</v>
      </c>
      <c r="C4508" s="139" t="s">
        <v>783</v>
      </c>
      <c r="D4508" s="139" t="s">
        <v>633</v>
      </c>
      <c r="E4508" s="139" t="s">
        <v>754</v>
      </c>
      <c r="F4508" s="49">
        <v>5.95</v>
      </c>
      <c r="G4508" s="49">
        <v>4.83</v>
      </c>
      <c r="H4508" s="49">
        <v>5.0999999999999996</v>
      </c>
      <c r="I4508" s="49">
        <v>4.38</v>
      </c>
      <c r="J4508" s="49">
        <v>4.28</v>
      </c>
      <c r="K4508" s="49">
        <v>3.99</v>
      </c>
      <c r="L4508" s="49">
        <v>4.5199999999999996</v>
      </c>
      <c r="M4508" s="49">
        <v>4.87</v>
      </c>
      <c r="N4508" s="49">
        <v>4.12</v>
      </c>
      <c r="O4508" s="49">
        <v>3.7</v>
      </c>
      <c r="P4508" s="49">
        <v>3.11</v>
      </c>
      <c r="Q4508" s="49">
        <v>3.08</v>
      </c>
      <c r="R4508" s="49">
        <v>3.25</v>
      </c>
      <c r="S4508" s="49">
        <v>3.19</v>
      </c>
      <c r="T4508" s="49">
        <v>3.21</v>
      </c>
      <c r="U4508" s="49">
        <v>3.43</v>
      </c>
      <c r="V4508" s="49">
        <v>3.38</v>
      </c>
    </row>
    <row r="4509" spans="1:22" ht="15.75" customHeight="1">
      <c r="A4509" s="139" t="s">
        <v>793</v>
      </c>
      <c r="B4509" s="139" t="s">
        <v>391</v>
      </c>
      <c r="C4509" s="139" t="s">
        <v>783</v>
      </c>
      <c r="D4509" s="139" t="s">
        <v>633</v>
      </c>
      <c r="E4509" s="139" t="s">
        <v>754</v>
      </c>
      <c r="F4509" s="49">
        <v>66</v>
      </c>
      <c r="G4509" s="49">
        <v>71.3</v>
      </c>
      <c r="H4509" s="49">
        <v>80.599999999999994</v>
      </c>
      <c r="I4509" s="49">
        <v>102</v>
      </c>
      <c r="J4509" s="49">
        <v>91.7</v>
      </c>
      <c r="K4509" s="49">
        <v>95.4</v>
      </c>
      <c r="L4509" s="49">
        <v>95.4</v>
      </c>
      <c r="M4509" s="49">
        <v>131</v>
      </c>
      <c r="N4509" s="49">
        <v>85</v>
      </c>
      <c r="O4509" s="49">
        <v>82.6</v>
      </c>
      <c r="P4509" s="49">
        <v>73.8</v>
      </c>
      <c r="Q4509" s="49">
        <v>77.400000000000006</v>
      </c>
      <c r="R4509" s="49">
        <v>75.099999999999994</v>
      </c>
      <c r="S4509" s="49">
        <v>93.7</v>
      </c>
      <c r="T4509" s="49">
        <v>95</v>
      </c>
      <c r="U4509" s="49">
        <v>96.3</v>
      </c>
      <c r="V4509" s="49">
        <v>97.6</v>
      </c>
    </row>
    <row r="4510" spans="1:22" ht="15.75" customHeight="1">
      <c r="A4510" s="139" t="s">
        <v>793</v>
      </c>
      <c r="B4510" s="139" t="s">
        <v>393</v>
      </c>
      <c r="C4510" s="139" t="s">
        <v>783</v>
      </c>
      <c r="D4510" s="139" t="s">
        <v>633</v>
      </c>
      <c r="E4510" s="139" t="s">
        <v>754</v>
      </c>
      <c r="F4510" s="49">
        <v>2030</v>
      </c>
      <c r="G4510" s="49">
        <v>2100</v>
      </c>
      <c r="H4510" s="49">
        <v>2100</v>
      </c>
      <c r="I4510" s="49">
        <v>2110</v>
      </c>
      <c r="J4510" s="49">
        <v>2120</v>
      </c>
      <c r="K4510" s="49">
        <v>2110</v>
      </c>
      <c r="L4510" s="49">
        <v>2130</v>
      </c>
      <c r="M4510" s="49">
        <v>2140</v>
      </c>
      <c r="N4510" s="49">
        <v>2100</v>
      </c>
      <c r="O4510" s="49">
        <v>2050</v>
      </c>
      <c r="P4510" s="49">
        <v>2060</v>
      </c>
      <c r="Q4510" s="49">
        <v>2060</v>
      </c>
      <c r="R4510" s="49">
        <v>2000</v>
      </c>
      <c r="S4510" s="49">
        <v>1980</v>
      </c>
      <c r="T4510" s="49">
        <v>1910</v>
      </c>
      <c r="U4510" s="49">
        <v>1810</v>
      </c>
      <c r="V4510" s="49">
        <v>1830</v>
      </c>
    </row>
    <row r="4511" spans="1:22" ht="15.75" customHeight="1">
      <c r="A4511" s="139" t="s">
        <v>793</v>
      </c>
      <c r="B4511" s="139" t="s">
        <v>395</v>
      </c>
      <c r="C4511" s="139" t="s">
        <v>783</v>
      </c>
      <c r="D4511" s="139" t="s">
        <v>633</v>
      </c>
      <c r="E4511" s="139" t="s">
        <v>754</v>
      </c>
      <c r="F4511" s="49">
        <v>5.38</v>
      </c>
      <c r="G4511" s="49">
        <v>5.42</v>
      </c>
      <c r="H4511" s="49">
        <v>5.45</v>
      </c>
      <c r="I4511" s="49">
        <v>5.47</v>
      </c>
      <c r="J4511" s="49">
        <v>5.5</v>
      </c>
      <c r="K4511" s="49">
        <v>5.52</v>
      </c>
      <c r="L4511" s="49">
        <v>5.55</v>
      </c>
      <c r="M4511" s="49">
        <v>5.57</v>
      </c>
      <c r="N4511" s="49">
        <v>5.59</v>
      </c>
      <c r="O4511" s="49">
        <v>5.62</v>
      </c>
      <c r="P4511" s="49">
        <v>5.64</v>
      </c>
      <c r="Q4511" s="49">
        <v>5.67</v>
      </c>
      <c r="R4511" s="49">
        <v>5.69</v>
      </c>
      <c r="S4511" s="49">
        <v>5.73</v>
      </c>
      <c r="T4511" s="49">
        <v>5.75</v>
      </c>
      <c r="U4511" s="49">
        <v>5.78</v>
      </c>
      <c r="V4511" s="49">
        <v>5.8</v>
      </c>
    </row>
    <row r="4512" spans="1:22" ht="15.75" customHeight="1">
      <c r="A4512" s="139" t="s">
        <v>793</v>
      </c>
      <c r="B4512" s="139" t="s">
        <v>399</v>
      </c>
      <c r="C4512" s="139" t="s">
        <v>783</v>
      </c>
      <c r="D4512" s="139" t="s">
        <v>633</v>
      </c>
      <c r="E4512" s="139" t="s">
        <v>754</v>
      </c>
      <c r="F4512" s="49">
        <v>10.8</v>
      </c>
      <c r="G4512" s="49">
        <v>11.4</v>
      </c>
      <c r="H4512" s="49">
        <v>12.6</v>
      </c>
      <c r="I4512" s="49">
        <v>12.1</v>
      </c>
      <c r="J4512" s="49">
        <v>12.1</v>
      </c>
      <c r="K4512" s="49">
        <v>11.7</v>
      </c>
      <c r="L4512" s="49">
        <v>11.5</v>
      </c>
      <c r="M4512" s="49">
        <v>11.9</v>
      </c>
      <c r="N4512" s="49">
        <v>12.3</v>
      </c>
      <c r="O4512" s="49">
        <v>12.9</v>
      </c>
      <c r="P4512" s="49">
        <v>13.5</v>
      </c>
      <c r="Q4512" s="49">
        <v>14.1</v>
      </c>
      <c r="R4512" s="49">
        <v>14.9</v>
      </c>
      <c r="S4512" s="49">
        <v>14.3</v>
      </c>
      <c r="T4512" s="49">
        <v>14.5</v>
      </c>
      <c r="U4512" s="49">
        <v>14.8</v>
      </c>
      <c r="V4512" s="49">
        <v>15</v>
      </c>
    </row>
    <row r="4513" spans="1:22" ht="15.75" customHeight="1">
      <c r="A4513" s="139" t="s">
        <v>793</v>
      </c>
      <c r="B4513" s="139" t="s">
        <v>397</v>
      </c>
      <c r="C4513" s="139" t="s">
        <v>783</v>
      </c>
      <c r="D4513" s="139" t="s">
        <v>633</v>
      </c>
      <c r="E4513" s="139" t="s">
        <v>754</v>
      </c>
      <c r="F4513" s="49">
        <v>2120</v>
      </c>
      <c r="G4513" s="49">
        <v>2010</v>
      </c>
      <c r="H4513" s="49">
        <v>2010</v>
      </c>
      <c r="I4513" s="49">
        <v>2000</v>
      </c>
      <c r="J4513" s="49">
        <v>2010</v>
      </c>
      <c r="K4513" s="49">
        <v>2000</v>
      </c>
      <c r="L4513" s="49">
        <v>2000</v>
      </c>
      <c r="M4513" s="49">
        <v>1990</v>
      </c>
      <c r="N4513" s="49">
        <v>1980</v>
      </c>
      <c r="O4513" s="49">
        <v>1970</v>
      </c>
      <c r="P4513" s="49">
        <v>1970</v>
      </c>
      <c r="Q4513" s="49">
        <v>1960</v>
      </c>
      <c r="R4513" s="49">
        <v>1960</v>
      </c>
      <c r="S4513" s="49">
        <v>2060</v>
      </c>
      <c r="T4513" s="49">
        <v>1890</v>
      </c>
      <c r="U4513" s="49">
        <v>1930</v>
      </c>
      <c r="V4513" s="49">
        <v>2000</v>
      </c>
    </row>
    <row r="4514" spans="1:22" ht="15.75" customHeight="1">
      <c r="A4514" s="139" t="s">
        <v>793</v>
      </c>
      <c r="B4514" s="139" t="s">
        <v>401</v>
      </c>
      <c r="C4514" s="139" t="s">
        <v>783</v>
      </c>
      <c r="D4514" s="139" t="s">
        <v>633</v>
      </c>
      <c r="E4514" s="139" t="s">
        <v>754</v>
      </c>
      <c r="F4514" s="49">
        <v>85.1</v>
      </c>
      <c r="G4514" s="49">
        <v>84.6</v>
      </c>
      <c r="H4514" s="49">
        <v>84.3</v>
      </c>
      <c r="I4514" s="49">
        <v>84.1</v>
      </c>
      <c r="J4514" s="49">
        <v>84</v>
      </c>
      <c r="K4514" s="49">
        <v>84</v>
      </c>
      <c r="L4514" s="49">
        <v>83.9</v>
      </c>
      <c r="M4514" s="49">
        <v>83.8</v>
      </c>
      <c r="N4514" s="49">
        <v>83.7</v>
      </c>
      <c r="O4514" s="49">
        <v>83.6</v>
      </c>
      <c r="P4514" s="49">
        <v>83.5</v>
      </c>
      <c r="Q4514" s="49">
        <v>83.5</v>
      </c>
      <c r="R4514" s="49">
        <v>83.4</v>
      </c>
      <c r="S4514" s="49">
        <v>104</v>
      </c>
      <c r="T4514" s="49">
        <v>124</v>
      </c>
      <c r="U4514" s="49">
        <v>92.6</v>
      </c>
      <c r="V4514" s="49">
        <v>124</v>
      </c>
    </row>
    <row r="4515" spans="1:22" ht="15.75" customHeight="1">
      <c r="A4515" s="139" t="s">
        <v>793</v>
      </c>
      <c r="B4515" s="139" t="s">
        <v>403</v>
      </c>
      <c r="C4515" s="139" t="s">
        <v>783</v>
      </c>
      <c r="D4515" s="139" t="s">
        <v>633</v>
      </c>
      <c r="E4515" s="139" t="s">
        <v>754</v>
      </c>
      <c r="F4515" s="49">
        <v>18.899999999999999</v>
      </c>
      <c r="G4515" s="49">
        <v>19.3</v>
      </c>
      <c r="H4515" s="49">
        <v>19.7</v>
      </c>
      <c r="I4515" s="49">
        <v>20.100000000000001</v>
      </c>
      <c r="J4515" s="49">
        <v>20.6</v>
      </c>
      <c r="K4515" s="49">
        <v>21.1</v>
      </c>
      <c r="L4515" s="49">
        <v>21.5</v>
      </c>
      <c r="M4515" s="49">
        <v>22</v>
      </c>
      <c r="N4515" s="49">
        <v>22.5</v>
      </c>
      <c r="O4515" s="49">
        <v>23</v>
      </c>
      <c r="P4515" s="49">
        <v>23.4</v>
      </c>
      <c r="Q4515" s="49">
        <v>23.9</v>
      </c>
      <c r="R4515" s="49">
        <v>24.4</v>
      </c>
      <c r="S4515" s="49">
        <v>24.8</v>
      </c>
      <c r="T4515" s="49">
        <v>25.2</v>
      </c>
      <c r="U4515" s="49">
        <v>25.7</v>
      </c>
      <c r="V4515" s="49">
        <v>26.1</v>
      </c>
    </row>
    <row r="4516" spans="1:22" ht="15.75" customHeight="1">
      <c r="A4516" s="139" t="s">
        <v>793</v>
      </c>
      <c r="B4516" s="139" t="s">
        <v>410</v>
      </c>
      <c r="C4516" s="139" t="s">
        <v>783</v>
      </c>
      <c r="D4516" s="139" t="s">
        <v>633</v>
      </c>
      <c r="E4516" s="139" t="s">
        <v>754</v>
      </c>
      <c r="F4516" s="49">
        <v>20.3</v>
      </c>
      <c r="G4516" s="49">
        <v>20.6</v>
      </c>
      <c r="H4516" s="49">
        <v>20.9</v>
      </c>
      <c r="I4516" s="49">
        <v>21.1</v>
      </c>
      <c r="J4516" s="49">
        <v>21.4</v>
      </c>
      <c r="K4516" s="49">
        <v>21.6</v>
      </c>
      <c r="L4516" s="49">
        <v>21.9</v>
      </c>
      <c r="M4516" s="49">
        <v>22.1</v>
      </c>
      <c r="N4516" s="49">
        <v>22.3</v>
      </c>
      <c r="O4516" s="49">
        <v>22.6</v>
      </c>
      <c r="P4516" s="49">
        <v>22.8</v>
      </c>
      <c r="Q4516" s="49">
        <v>23.1</v>
      </c>
      <c r="R4516" s="49">
        <v>23.3</v>
      </c>
      <c r="S4516" s="49">
        <v>23.6</v>
      </c>
      <c r="T4516" s="49">
        <v>23.9</v>
      </c>
      <c r="U4516" s="49">
        <v>24.1</v>
      </c>
      <c r="V4516" s="49">
        <v>24.4</v>
      </c>
    </row>
    <row r="4517" spans="1:22" ht="15.75" customHeight="1">
      <c r="A4517" s="139" t="s">
        <v>793</v>
      </c>
      <c r="B4517" s="139" t="s">
        <v>286</v>
      </c>
      <c r="C4517" s="139" t="s">
        <v>783</v>
      </c>
      <c r="D4517" s="139" t="s">
        <v>633</v>
      </c>
      <c r="E4517" s="139" t="s">
        <v>754</v>
      </c>
      <c r="F4517" s="49">
        <v>5.2</v>
      </c>
      <c r="G4517" s="49">
        <v>5.3</v>
      </c>
      <c r="H4517" s="49">
        <v>5.41</v>
      </c>
      <c r="I4517" s="49">
        <v>5.52</v>
      </c>
      <c r="J4517" s="49">
        <v>5.63</v>
      </c>
      <c r="K4517" s="49">
        <v>5.74</v>
      </c>
      <c r="L4517" s="49">
        <v>5.85</v>
      </c>
      <c r="M4517" s="49">
        <v>5.96</v>
      </c>
      <c r="N4517" s="49">
        <v>6.07</v>
      </c>
      <c r="O4517" s="49">
        <v>6.18</v>
      </c>
      <c r="P4517" s="49">
        <v>6.29</v>
      </c>
      <c r="Q4517" s="49">
        <v>6.4</v>
      </c>
      <c r="R4517" s="49">
        <v>6.51</v>
      </c>
      <c r="S4517" s="49">
        <v>6.62</v>
      </c>
      <c r="T4517" s="49">
        <v>6.73</v>
      </c>
      <c r="U4517" s="49">
        <v>6.84</v>
      </c>
      <c r="V4517" s="49">
        <v>6.94</v>
      </c>
    </row>
    <row r="4518" spans="1:22" ht="15.75" customHeight="1">
      <c r="A4518" s="139" t="s">
        <v>793</v>
      </c>
      <c r="B4518" s="139" t="s">
        <v>405</v>
      </c>
      <c r="C4518" s="139" t="s">
        <v>783</v>
      </c>
      <c r="D4518" s="139" t="s">
        <v>633</v>
      </c>
      <c r="E4518" s="139" t="s">
        <v>754</v>
      </c>
      <c r="F4518" s="49">
        <v>4.9399999999999999E-2</v>
      </c>
      <c r="G4518" s="49">
        <v>5.0500000000000003E-2</v>
      </c>
      <c r="H4518" s="49">
        <v>5.1499999999999997E-2</v>
      </c>
      <c r="I4518" s="49">
        <v>5.2600000000000001E-2</v>
      </c>
      <c r="J4518" s="49">
        <v>5.3699999999999998E-2</v>
      </c>
      <c r="K4518" s="49">
        <v>5.4800000000000001E-2</v>
      </c>
      <c r="L4518" s="49">
        <v>5.5800000000000002E-2</v>
      </c>
      <c r="M4518" s="49">
        <v>5.6899999999999999E-2</v>
      </c>
      <c r="N4518" s="49">
        <v>5.8000000000000003E-2</v>
      </c>
      <c r="O4518" s="49">
        <v>5.8999999999999997E-2</v>
      </c>
      <c r="P4518" s="49">
        <v>6.0100000000000001E-2</v>
      </c>
      <c r="Q4518" s="49">
        <v>6.1199999999999997E-2</v>
      </c>
      <c r="R4518" s="49">
        <v>6.2300000000000001E-2</v>
      </c>
      <c r="S4518" s="49">
        <v>6.3299999999999995E-2</v>
      </c>
      <c r="T4518" s="49">
        <v>6.4399999999999999E-2</v>
      </c>
      <c r="U4518" s="49">
        <v>6.5500000000000003E-2</v>
      </c>
      <c r="V4518" s="49">
        <v>6.6500000000000004E-2</v>
      </c>
    </row>
    <row r="4519" spans="1:22" ht="15.75" customHeight="1">
      <c r="A4519" s="139" t="s">
        <v>793</v>
      </c>
      <c r="B4519" s="139" t="s">
        <v>514</v>
      </c>
      <c r="C4519" s="139" t="s">
        <v>783</v>
      </c>
      <c r="D4519" s="139" t="s">
        <v>633</v>
      </c>
      <c r="E4519" s="139" t="s">
        <v>754</v>
      </c>
      <c r="F4519" s="49">
        <v>7.8700000000000006E-2</v>
      </c>
      <c r="G4519" s="49">
        <v>7.9299999999999995E-2</v>
      </c>
      <c r="H4519" s="49">
        <v>8.0100000000000005E-2</v>
      </c>
      <c r="I4519" s="49">
        <v>8.1100000000000005E-2</v>
      </c>
      <c r="J4519" s="49">
        <v>8.2100000000000006E-2</v>
      </c>
      <c r="K4519" s="49">
        <v>8.3099999999999993E-2</v>
      </c>
      <c r="L4519" s="49">
        <v>8.4099999999999994E-2</v>
      </c>
      <c r="M4519" s="49">
        <v>8.5000000000000006E-2</v>
      </c>
      <c r="N4519" s="49">
        <v>8.5999999999999993E-2</v>
      </c>
      <c r="O4519" s="49">
        <v>8.6999999999999994E-2</v>
      </c>
      <c r="P4519" s="49">
        <v>8.7999999999999995E-2</v>
      </c>
      <c r="Q4519" s="49">
        <v>8.8999999999999996E-2</v>
      </c>
      <c r="R4519" s="49">
        <v>0.09</v>
      </c>
      <c r="S4519" s="49">
        <v>9.0499999999999997E-2</v>
      </c>
      <c r="T4519" s="49">
        <v>9.1399999999999995E-2</v>
      </c>
      <c r="U4519" s="49">
        <v>9.2299999999999993E-2</v>
      </c>
      <c r="V4519" s="49">
        <v>9.3200000000000005E-2</v>
      </c>
    </row>
    <row r="4520" spans="1:22" ht="15.75" customHeight="1">
      <c r="A4520" s="139" t="s">
        <v>793</v>
      </c>
      <c r="B4520" s="139" t="s">
        <v>548</v>
      </c>
      <c r="C4520" s="139" t="s">
        <v>783</v>
      </c>
      <c r="D4520" s="139" t="s">
        <v>633</v>
      </c>
      <c r="E4520" s="139" t="s">
        <v>754</v>
      </c>
      <c r="F4520" s="49">
        <v>225</v>
      </c>
      <c r="G4520" s="49">
        <v>229</v>
      </c>
      <c r="H4520" s="49">
        <v>229</v>
      </c>
      <c r="I4520" s="49">
        <v>229</v>
      </c>
      <c r="J4520" s="49">
        <v>232</v>
      </c>
      <c r="K4520" s="49">
        <v>233</v>
      </c>
      <c r="L4520" s="49">
        <v>232</v>
      </c>
      <c r="M4520" s="49">
        <v>232</v>
      </c>
      <c r="N4520" s="49">
        <v>233</v>
      </c>
      <c r="O4520" s="49">
        <v>238</v>
      </c>
      <c r="P4520" s="49">
        <v>236</v>
      </c>
      <c r="Q4520" s="49">
        <v>237</v>
      </c>
      <c r="R4520" s="49">
        <v>240</v>
      </c>
      <c r="S4520" s="49">
        <v>240</v>
      </c>
      <c r="T4520" s="49">
        <v>242</v>
      </c>
      <c r="U4520" s="49">
        <v>243</v>
      </c>
      <c r="V4520" s="49">
        <v>244</v>
      </c>
    </row>
    <row r="4521" spans="1:22" ht="15.75" customHeight="1">
      <c r="A4521" s="139" t="s">
        <v>793</v>
      </c>
      <c r="B4521" s="139" t="s">
        <v>408</v>
      </c>
      <c r="C4521" s="139" t="s">
        <v>783</v>
      </c>
      <c r="D4521" s="139" t="s">
        <v>633</v>
      </c>
      <c r="E4521" s="139" t="s">
        <v>754</v>
      </c>
      <c r="F4521" s="49">
        <v>27.2</v>
      </c>
      <c r="G4521" s="49">
        <v>28.6</v>
      </c>
      <c r="H4521" s="49">
        <v>29.8</v>
      </c>
      <c r="I4521" s="49">
        <v>30.8</v>
      </c>
      <c r="J4521" s="49">
        <v>31.8</v>
      </c>
      <c r="K4521" s="49">
        <v>32.799999999999997</v>
      </c>
      <c r="L4521" s="49">
        <v>33.799999999999997</v>
      </c>
      <c r="M4521" s="49">
        <v>34.799999999999997</v>
      </c>
      <c r="N4521" s="49">
        <v>35.799999999999997</v>
      </c>
      <c r="O4521" s="49">
        <v>36.799999999999997</v>
      </c>
      <c r="P4521" s="49">
        <v>37.799999999999997</v>
      </c>
      <c r="Q4521" s="49">
        <v>38.700000000000003</v>
      </c>
      <c r="R4521" s="49">
        <v>39.700000000000003</v>
      </c>
      <c r="S4521" s="49">
        <v>41.2</v>
      </c>
      <c r="T4521" s="49">
        <v>42.3</v>
      </c>
      <c r="U4521" s="49">
        <v>43.3</v>
      </c>
      <c r="V4521" s="49">
        <v>44.4</v>
      </c>
    </row>
    <row r="4522" spans="1:22" ht="15.75" customHeight="1">
      <c r="A4522" s="139" t="s">
        <v>793</v>
      </c>
      <c r="B4522" s="139" t="s">
        <v>412</v>
      </c>
      <c r="C4522" s="139" t="s">
        <v>783</v>
      </c>
      <c r="D4522" s="139" t="s">
        <v>633</v>
      </c>
      <c r="E4522" s="139" t="s">
        <v>754</v>
      </c>
      <c r="F4522" s="49">
        <v>2.92</v>
      </c>
      <c r="G4522" s="49">
        <v>2.99</v>
      </c>
      <c r="H4522" s="49">
        <v>3.06</v>
      </c>
      <c r="I4522" s="49">
        <v>3.13</v>
      </c>
      <c r="J4522" s="49">
        <v>3.2</v>
      </c>
      <c r="K4522" s="49">
        <v>3.28</v>
      </c>
      <c r="L4522" s="49">
        <v>3.35</v>
      </c>
      <c r="M4522" s="49">
        <v>3.42</v>
      </c>
      <c r="N4522" s="49">
        <v>3.5</v>
      </c>
      <c r="O4522" s="49">
        <v>3.57</v>
      </c>
      <c r="P4522" s="49">
        <v>3.64</v>
      </c>
      <c r="Q4522" s="49">
        <v>3.71</v>
      </c>
      <c r="R4522" s="49">
        <v>3.79</v>
      </c>
      <c r="S4522" s="49">
        <v>3.86</v>
      </c>
      <c r="T4522" s="49">
        <v>3.93</v>
      </c>
      <c r="U4522" s="49">
        <v>4</v>
      </c>
      <c r="V4522" s="49">
        <v>4.07</v>
      </c>
    </row>
    <row r="4523" spans="1:22" ht="15.75" customHeight="1">
      <c r="A4523" s="139" t="s">
        <v>793</v>
      </c>
      <c r="B4523" s="139" t="s">
        <v>416</v>
      </c>
      <c r="C4523" s="139" t="s">
        <v>783</v>
      </c>
      <c r="D4523" s="139" t="s">
        <v>633</v>
      </c>
      <c r="E4523" s="139" t="s">
        <v>754</v>
      </c>
      <c r="F4523" s="49">
        <v>2.35</v>
      </c>
      <c r="G4523" s="49">
        <v>2.38</v>
      </c>
      <c r="H4523" s="49">
        <v>2.4</v>
      </c>
      <c r="I4523" s="49">
        <v>2.42</v>
      </c>
      <c r="J4523" s="49">
        <v>2.4500000000000002</v>
      </c>
      <c r="K4523" s="49">
        <v>2.4700000000000002</v>
      </c>
      <c r="L4523" s="49">
        <v>2.5</v>
      </c>
      <c r="M4523" s="49">
        <v>2.52</v>
      </c>
      <c r="N4523" s="49">
        <v>2.5499999999999998</v>
      </c>
      <c r="O4523" s="49">
        <v>2.57</v>
      </c>
      <c r="P4523" s="49">
        <v>2.6</v>
      </c>
      <c r="Q4523" s="49">
        <v>2.63</v>
      </c>
      <c r="R4523" s="49">
        <v>2.65</v>
      </c>
      <c r="S4523" s="49">
        <v>2.67</v>
      </c>
      <c r="T4523" s="49">
        <v>2.7</v>
      </c>
      <c r="U4523" s="49">
        <v>2.72</v>
      </c>
      <c r="V4523" s="49">
        <v>2.75</v>
      </c>
    </row>
    <row r="4524" spans="1:22" ht="15.75" customHeight="1">
      <c r="A4524" s="139" t="s">
        <v>793</v>
      </c>
      <c r="B4524" s="139" t="s">
        <v>420</v>
      </c>
      <c r="C4524" s="139" t="s">
        <v>783</v>
      </c>
      <c r="D4524" s="139" t="s">
        <v>633</v>
      </c>
      <c r="E4524" s="139" t="s">
        <v>754</v>
      </c>
      <c r="F4524" s="49">
        <v>2.16</v>
      </c>
      <c r="G4524" s="49">
        <v>2.2200000000000002</v>
      </c>
      <c r="H4524" s="49">
        <v>2.2599999999999998</v>
      </c>
      <c r="I4524" s="49">
        <v>2.27</v>
      </c>
      <c r="J4524" s="49">
        <v>2.2799999999999998</v>
      </c>
      <c r="K4524" s="49">
        <v>2.31</v>
      </c>
      <c r="L4524" s="49">
        <v>2.33</v>
      </c>
      <c r="M4524" s="49">
        <v>2.36</v>
      </c>
      <c r="N4524" s="49">
        <v>2.38</v>
      </c>
      <c r="O4524" s="49">
        <v>2.4</v>
      </c>
      <c r="P4524" s="49">
        <v>2.4300000000000002</v>
      </c>
      <c r="Q4524" s="49">
        <v>2.4500000000000002</v>
      </c>
      <c r="R4524" s="49">
        <v>2.48</v>
      </c>
      <c r="S4524" s="49">
        <v>2.5499999999999998</v>
      </c>
      <c r="T4524" s="49">
        <v>2.58</v>
      </c>
      <c r="U4524" s="49">
        <v>2.61</v>
      </c>
      <c r="V4524" s="49">
        <v>2.64</v>
      </c>
    </row>
    <row r="4525" spans="1:22" ht="15.75" customHeight="1">
      <c r="A4525" s="139" t="s">
        <v>793</v>
      </c>
      <c r="B4525" s="139" t="s">
        <v>422</v>
      </c>
      <c r="C4525" s="139" t="s">
        <v>783</v>
      </c>
      <c r="D4525" s="139" t="s">
        <v>633</v>
      </c>
      <c r="E4525" s="139" t="s">
        <v>754</v>
      </c>
      <c r="F4525" s="49">
        <v>39.200000000000003</v>
      </c>
      <c r="G4525" s="49">
        <v>40</v>
      </c>
      <c r="H4525" s="49">
        <v>40.799999999999997</v>
      </c>
      <c r="I4525" s="49">
        <v>41.6</v>
      </c>
      <c r="J4525" s="49">
        <v>42.4</v>
      </c>
      <c r="K4525" s="49">
        <v>43.2</v>
      </c>
      <c r="L4525" s="49">
        <v>44.1</v>
      </c>
      <c r="M4525" s="49">
        <v>44.9</v>
      </c>
      <c r="N4525" s="49">
        <v>45.7</v>
      </c>
      <c r="O4525" s="49">
        <v>46.6</v>
      </c>
      <c r="P4525" s="49">
        <v>47.4</v>
      </c>
      <c r="Q4525" s="49">
        <v>48.2</v>
      </c>
      <c r="R4525" s="49">
        <v>49.1</v>
      </c>
      <c r="S4525" s="49">
        <v>49.8</v>
      </c>
      <c r="T4525" s="49">
        <v>50.6</v>
      </c>
      <c r="U4525" s="49">
        <v>51.5</v>
      </c>
      <c r="V4525" s="49">
        <v>52.3</v>
      </c>
    </row>
    <row r="4526" spans="1:22" ht="15.75" customHeight="1">
      <c r="A4526" s="139" t="s">
        <v>793</v>
      </c>
      <c r="B4526" s="139" t="s">
        <v>516</v>
      </c>
      <c r="C4526" s="139" t="s">
        <v>783</v>
      </c>
      <c r="D4526" s="139" t="s">
        <v>633</v>
      </c>
      <c r="E4526" s="139" t="s">
        <v>754</v>
      </c>
      <c r="F4526" s="49">
        <v>0.34100000000000003</v>
      </c>
      <c r="G4526" s="49">
        <v>0.34300000000000003</v>
      </c>
      <c r="H4526" s="49">
        <v>0.34599999999999997</v>
      </c>
      <c r="I4526" s="49">
        <v>0.34899999999999998</v>
      </c>
      <c r="J4526" s="49">
        <v>0.35199999999999998</v>
      </c>
      <c r="K4526" s="49">
        <v>0.35399999999999998</v>
      </c>
      <c r="L4526" s="49">
        <v>0.35699999999999998</v>
      </c>
      <c r="M4526" s="49">
        <v>0.36</v>
      </c>
      <c r="N4526" s="49">
        <v>0.36299999999999999</v>
      </c>
      <c r="O4526" s="49">
        <v>0.36599999999999999</v>
      </c>
      <c r="P4526" s="49">
        <v>0.36899999999999999</v>
      </c>
      <c r="Q4526" s="49">
        <v>0.372</v>
      </c>
      <c r="R4526" s="49">
        <v>0.374</v>
      </c>
      <c r="S4526" s="49">
        <v>0.377</v>
      </c>
      <c r="T4526" s="49">
        <v>0.38</v>
      </c>
      <c r="U4526" s="49">
        <v>0.38300000000000001</v>
      </c>
      <c r="V4526" s="49">
        <v>0.38600000000000001</v>
      </c>
    </row>
    <row r="4527" spans="1:22" ht="15.75" customHeight="1">
      <c r="A4527" s="139" t="s">
        <v>793</v>
      </c>
      <c r="B4527" s="139" t="s">
        <v>765</v>
      </c>
      <c r="C4527" s="139" t="s">
        <v>783</v>
      </c>
      <c r="D4527" s="139" t="s">
        <v>633</v>
      </c>
      <c r="E4527" s="139" t="s">
        <v>754</v>
      </c>
      <c r="F4527" s="49">
        <v>383</v>
      </c>
      <c r="G4527" s="49">
        <v>393</v>
      </c>
      <c r="H4527" s="49">
        <v>402</v>
      </c>
      <c r="I4527" s="49">
        <v>412</v>
      </c>
      <c r="J4527" s="49">
        <v>422</v>
      </c>
      <c r="K4527" s="49">
        <v>432</v>
      </c>
      <c r="L4527" s="49">
        <v>442</v>
      </c>
      <c r="M4527" s="49">
        <v>452</v>
      </c>
      <c r="N4527" s="49">
        <v>462</v>
      </c>
      <c r="O4527" s="49">
        <v>472</v>
      </c>
      <c r="P4527" s="49">
        <v>482</v>
      </c>
      <c r="Q4527" s="49">
        <v>492</v>
      </c>
      <c r="R4527" s="49">
        <v>502</v>
      </c>
      <c r="S4527" s="49">
        <v>511</v>
      </c>
      <c r="T4527" s="49">
        <v>521</v>
      </c>
      <c r="U4527" s="49">
        <v>531</v>
      </c>
      <c r="V4527" s="49">
        <v>540</v>
      </c>
    </row>
    <row r="4528" spans="1:22" ht="15.75" customHeight="1">
      <c r="A4528" s="139" t="s">
        <v>793</v>
      </c>
      <c r="B4528" s="139" t="s">
        <v>424</v>
      </c>
      <c r="C4528" s="139" t="s">
        <v>783</v>
      </c>
      <c r="D4528" s="139" t="s">
        <v>633</v>
      </c>
      <c r="E4528" s="139" t="s">
        <v>754</v>
      </c>
      <c r="F4528" s="49">
        <v>0.83899999999999997</v>
      </c>
      <c r="G4528" s="49">
        <v>0.83899999999999997</v>
      </c>
      <c r="H4528" s="49">
        <v>0.84799999999999998</v>
      </c>
      <c r="I4528" s="49">
        <v>0.85399999999999998</v>
      </c>
      <c r="J4528" s="49">
        <v>0.86</v>
      </c>
      <c r="K4528" s="49">
        <v>0.86799999999999999</v>
      </c>
      <c r="L4528" s="49">
        <v>0.88200000000000001</v>
      </c>
      <c r="M4528" s="49">
        <v>0.89600000000000002</v>
      </c>
      <c r="N4528" s="49">
        <v>0.95</v>
      </c>
      <c r="O4528" s="49">
        <v>1</v>
      </c>
      <c r="P4528" s="49">
        <v>1.06</v>
      </c>
      <c r="Q4528" s="49">
        <v>1.05</v>
      </c>
      <c r="R4528" s="49">
        <v>1.05</v>
      </c>
      <c r="S4528" s="49">
        <v>1.1000000000000001</v>
      </c>
      <c r="T4528" s="49">
        <v>1.1000000000000001</v>
      </c>
      <c r="U4528" s="49">
        <v>1.05</v>
      </c>
      <c r="V4528" s="49">
        <v>1.04</v>
      </c>
    </row>
    <row r="4529" spans="1:22" ht="15.75" customHeight="1">
      <c r="A4529" s="139" t="s">
        <v>793</v>
      </c>
      <c r="B4529" s="139" t="s">
        <v>554</v>
      </c>
      <c r="C4529" s="139" t="s">
        <v>783</v>
      </c>
      <c r="D4529" s="139" t="s">
        <v>633</v>
      </c>
      <c r="E4529" s="139" t="s">
        <v>754</v>
      </c>
      <c r="F4529" s="49">
        <v>10.9</v>
      </c>
      <c r="G4529" s="49">
        <v>11</v>
      </c>
      <c r="H4529" s="49">
        <v>11.1</v>
      </c>
      <c r="I4529" s="49">
        <v>11.2</v>
      </c>
      <c r="J4529" s="49">
        <v>11.3</v>
      </c>
      <c r="K4529" s="49">
        <v>11.4</v>
      </c>
      <c r="L4529" s="49">
        <v>11.5</v>
      </c>
      <c r="M4529" s="49">
        <v>11.5</v>
      </c>
      <c r="N4529" s="49">
        <v>11.6</v>
      </c>
      <c r="O4529" s="49">
        <v>11.7</v>
      </c>
      <c r="P4529" s="49">
        <v>11.8</v>
      </c>
      <c r="Q4529" s="49">
        <v>11.9</v>
      </c>
      <c r="R4529" s="49">
        <v>12</v>
      </c>
      <c r="S4529" s="49">
        <v>12.1</v>
      </c>
      <c r="T4529" s="49">
        <v>12.2</v>
      </c>
      <c r="U4529" s="49">
        <v>12.3</v>
      </c>
      <c r="V4529" s="49">
        <v>12.4</v>
      </c>
    </row>
    <row r="4530" spans="1:22" ht="15.75" customHeight="1">
      <c r="A4530" s="139" t="s">
        <v>793</v>
      </c>
      <c r="B4530" s="139" t="s">
        <v>418</v>
      </c>
      <c r="C4530" s="139" t="s">
        <v>783</v>
      </c>
      <c r="D4530" s="139" t="s">
        <v>633</v>
      </c>
      <c r="E4530" s="139" t="s">
        <v>754</v>
      </c>
      <c r="F4530" s="49">
        <v>1.1200000000000001</v>
      </c>
      <c r="G4530" s="49">
        <v>1.1299999999999999</v>
      </c>
      <c r="H4530" s="49">
        <v>1.1299999999999999</v>
      </c>
      <c r="I4530" s="49">
        <v>1.1299999999999999</v>
      </c>
      <c r="J4530" s="49">
        <v>1.1299999999999999</v>
      </c>
      <c r="K4530" s="49">
        <v>1.1299999999999999</v>
      </c>
      <c r="L4530" s="49">
        <v>1.1200000000000001</v>
      </c>
      <c r="M4530" s="49">
        <v>1.1200000000000001</v>
      </c>
      <c r="N4530" s="49">
        <v>1.1200000000000001</v>
      </c>
      <c r="O4530" s="49">
        <v>1.1200000000000001</v>
      </c>
      <c r="P4530" s="49">
        <v>1.1200000000000001</v>
      </c>
      <c r="Q4530" s="49">
        <v>1.1200000000000001</v>
      </c>
      <c r="R4530" s="49">
        <v>1.1100000000000001</v>
      </c>
      <c r="S4530" s="49">
        <v>1.1200000000000001</v>
      </c>
      <c r="T4530" s="49">
        <v>1.1200000000000001</v>
      </c>
      <c r="U4530" s="49">
        <v>1.1200000000000001</v>
      </c>
      <c r="V4530" s="49">
        <v>1.1200000000000001</v>
      </c>
    </row>
    <row r="4531" spans="1:22" ht="15.75" customHeight="1">
      <c r="A4531" s="139" t="s">
        <v>793</v>
      </c>
      <c r="B4531" s="139" t="s">
        <v>426</v>
      </c>
      <c r="C4531" s="139" t="s">
        <v>783</v>
      </c>
      <c r="D4531" s="139" t="s">
        <v>633</v>
      </c>
      <c r="E4531" s="139" t="s">
        <v>754</v>
      </c>
      <c r="F4531" s="49">
        <v>43.6</v>
      </c>
      <c r="G4531" s="49">
        <v>43.3</v>
      </c>
      <c r="H4531" s="49">
        <v>43</v>
      </c>
      <c r="I4531" s="49">
        <v>42.6</v>
      </c>
      <c r="J4531" s="49">
        <v>42.1</v>
      </c>
      <c r="K4531" s="49">
        <v>41.5</v>
      </c>
      <c r="L4531" s="49">
        <v>40.9</v>
      </c>
      <c r="M4531" s="49">
        <v>40.4</v>
      </c>
      <c r="N4531" s="49">
        <v>40</v>
      </c>
      <c r="O4531" s="49">
        <v>39.5</v>
      </c>
      <c r="P4531" s="49">
        <v>38.799999999999997</v>
      </c>
      <c r="Q4531" s="49">
        <v>37.9</v>
      </c>
      <c r="R4531" s="49">
        <v>37.4</v>
      </c>
      <c r="S4531" s="49">
        <v>36.1</v>
      </c>
      <c r="T4531" s="49">
        <v>39.299999999999997</v>
      </c>
      <c r="U4531" s="49">
        <v>41.5</v>
      </c>
      <c r="V4531" s="49">
        <v>42.7</v>
      </c>
    </row>
    <row r="4532" spans="1:22" ht="15.75" customHeight="1">
      <c r="A4532" s="139" t="s">
        <v>793</v>
      </c>
      <c r="B4532" s="139" t="s">
        <v>428</v>
      </c>
      <c r="C4532" s="139" t="s">
        <v>783</v>
      </c>
      <c r="D4532" s="139" t="s">
        <v>633</v>
      </c>
      <c r="E4532" s="139" t="s">
        <v>754</v>
      </c>
      <c r="F4532" s="49">
        <v>8.06</v>
      </c>
      <c r="G4532" s="49">
        <v>7.83</v>
      </c>
      <c r="H4532" s="49">
        <v>8.1300000000000008</v>
      </c>
      <c r="I4532" s="49">
        <v>7.96</v>
      </c>
      <c r="J4532" s="49">
        <v>8.9700000000000006</v>
      </c>
      <c r="K4532" s="49">
        <v>9.58</v>
      </c>
      <c r="L4532" s="49">
        <v>8.5</v>
      </c>
      <c r="M4532" s="49">
        <v>8.4600000000000009</v>
      </c>
      <c r="N4532" s="49">
        <v>8.09</v>
      </c>
      <c r="O4532" s="49">
        <v>7.25</v>
      </c>
      <c r="P4532" s="49">
        <v>6.74</v>
      </c>
      <c r="Q4532" s="49">
        <v>6.65</v>
      </c>
      <c r="R4532" s="49">
        <v>6.42</v>
      </c>
      <c r="S4532" s="49">
        <v>7.16</v>
      </c>
      <c r="T4532" s="49">
        <v>6.32</v>
      </c>
      <c r="U4532" s="49">
        <v>6.57</v>
      </c>
      <c r="V4532" s="49">
        <v>6.85</v>
      </c>
    </row>
    <row r="4533" spans="1:22" ht="15.75" customHeight="1">
      <c r="A4533" s="139" t="s">
        <v>793</v>
      </c>
      <c r="B4533" s="139" t="s">
        <v>414</v>
      </c>
      <c r="C4533" s="139" t="s">
        <v>783</v>
      </c>
      <c r="D4533" s="139" t="s">
        <v>633</v>
      </c>
      <c r="E4533" s="139" t="s">
        <v>754</v>
      </c>
      <c r="F4533" s="49">
        <v>16.399999999999999</v>
      </c>
      <c r="G4533" s="49">
        <v>17.100000000000001</v>
      </c>
      <c r="H4533" s="49">
        <v>17.7</v>
      </c>
      <c r="I4533" s="49">
        <v>18.3</v>
      </c>
      <c r="J4533" s="49">
        <v>19</v>
      </c>
      <c r="K4533" s="49">
        <v>30</v>
      </c>
      <c r="L4533" s="49">
        <v>37.5</v>
      </c>
      <c r="M4533" s="49">
        <v>54.1</v>
      </c>
      <c r="N4533" s="49">
        <v>30.1</v>
      </c>
      <c r="O4533" s="49">
        <v>51</v>
      </c>
      <c r="P4533" s="49">
        <v>44.3</v>
      </c>
      <c r="Q4533" s="49">
        <v>37.4</v>
      </c>
      <c r="R4533" s="49">
        <v>46.9</v>
      </c>
      <c r="S4533" s="49">
        <v>49.4</v>
      </c>
      <c r="T4533" s="49">
        <v>46</v>
      </c>
      <c r="U4533" s="49">
        <v>54.2</v>
      </c>
      <c r="V4533" s="49">
        <v>58.9</v>
      </c>
    </row>
    <row r="4534" spans="1:22" ht="15.75" customHeight="1">
      <c r="A4534" s="139" t="s">
        <v>793</v>
      </c>
      <c r="B4534" s="139" t="s">
        <v>766</v>
      </c>
      <c r="C4534" s="139" t="s">
        <v>783</v>
      </c>
      <c r="D4534" s="139" t="s">
        <v>633</v>
      </c>
      <c r="E4534" s="139" t="s">
        <v>754</v>
      </c>
      <c r="F4534" s="49">
        <v>1.19</v>
      </c>
      <c r="G4534" s="49">
        <v>1.19</v>
      </c>
      <c r="H4534" s="49">
        <v>1.19</v>
      </c>
      <c r="I4534" s="49">
        <v>1.19</v>
      </c>
      <c r="J4534" s="49">
        <v>1.19</v>
      </c>
      <c r="K4534" s="49">
        <v>1.19</v>
      </c>
      <c r="L4534" s="49">
        <v>1.19</v>
      </c>
      <c r="M4534" s="49">
        <v>1.19</v>
      </c>
      <c r="N4534" s="49">
        <v>1.19</v>
      </c>
      <c r="O4534" s="49">
        <v>1.19</v>
      </c>
      <c r="P4534" s="49">
        <v>1.19</v>
      </c>
      <c r="Q4534" s="49">
        <v>1.19</v>
      </c>
      <c r="R4534" s="49">
        <v>1.19</v>
      </c>
      <c r="S4534" s="49">
        <v>1.17</v>
      </c>
      <c r="T4534" s="49">
        <v>1.17</v>
      </c>
      <c r="U4534" s="49">
        <v>1.1599999999999999</v>
      </c>
      <c r="V4534" s="49">
        <v>1.1599999999999999</v>
      </c>
    </row>
    <row r="4535" spans="1:22" ht="15.75" customHeight="1">
      <c r="A4535" s="139" t="s">
        <v>793</v>
      </c>
      <c r="B4535" s="139" t="s">
        <v>462</v>
      </c>
      <c r="C4535" s="139" t="s">
        <v>783</v>
      </c>
      <c r="D4535" s="139" t="s">
        <v>633</v>
      </c>
      <c r="E4535" s="139" t="s">
        <v>754</v>
      </c>
      <c r="F4535" s="49">
        <v>17.8</v>
      </c>
      <c r="G4535" s="49">
        <v>18.100000000000001</v>
      </c>
      <c r="H4535" s="49">
        <v>18.399999999999999</v>
      </c>
      <c r="I4535" s="49">
        <v>18.7</v>
      </c>
      <c r="J4535" s="49">
        <v>18.899999999999999</v>
      </c>
      <c r="K4535" s="49">
        <v>19.2</v>
      </c>
      <c r="L4535" s="49">
        <v>19.5</v>
      </c>
      <c r="M4535" s="49">
        <v>19.8</v>
      </c>
      <c r="N4535" s="49">
        <v>20</v>
      </c>
      <c r="O4535" s="49">
        <v>20.3</v>
      </c>
      <c r="P4535" s="49">
        <v>20.6</v>
      </c>
      <c r="Q4535" s="49">
        <v>20.9</v>
      </c>
      <c r="R4535" s="49">
        <v>21.1</v>
      </c>
      <c r="S4535" s="49">
        <v>21.4</v>
      </c>
      <c r="T4535" s="49">
        <v>21.7</v>
      </c>
      <c r="U4535" s="49">
        <v>22</v>
      </c>
      <c r="V4535" s="49">
        <v>22.2</v>
      </c>
    </row>
    <row r="4536" spans="1:22" ht="15.75" customHeight="1">
      <c r="A4536" s="139" t="s">
        <v>793</v>
      </c>
      <c r="B4536" s="139" t="s">
        <v>456</v>
      </c>
      <c r="C4536" s="139" t="s">
        <v>783</v>
      </c>
      <c r="D4536" s="139" t="s">
        <v>633</v>
      </c>
      <c r="E4536" s="139" t="s">
        <v>754</v>
      </c>
      <c r="F4536" s="49">
        <v>0.38200000000000001</v>
      </c>
      <c r="G4536" s="49">
        <v>0.373</v>
      </c>
      <c r="H4536" s="49">
        <v>0.36599999999999999</v>
      </c>
      <c r="I4536" s="49">
        <v>0.34499999999999997</v>
      </c>
      <c r="J4536" s="49">
        <v>0.33500000000000002</v>
      </c>
      <c r="K4536" s="49">
        <v>0.33500000000000002</v>
      </c>
      <c r="L4536" s="49">
        <v>0.317</v>
      </c>
      <c r="M4536" s="49">
        <v>0.28000000000000003</v>
      </c>
      <c r="N4536" s="49">
        <v>0.26200000000000001</v>
      </c>
      <c r="O4536" s="49">
        <v>0.21099999999999999</v>
      </c>
      <c r="P4536" s="49">
        <v>0.22</v>
      </c>
      <c r="Q4536" s="49">
        <v>0.23200000000000001</v>
      </c>
      <c r="R4536" s="49">
        <v>0.217</v>
      </c>
      <c r="S4536" s="49">
        <v>0.16400000000000001</v>
      </c>
      <c r="T4536" s="49">
        <v>0.26300000000000001</v>
      </c>
      <c r="U4536" s="49">
        <v>0.26</v>
      </c>
      <c r="V4536" s="49">
        <v>0.34</v>
      </c>
    </row>
    <row r="4537" spans="1:22" ht="15.75" customHeight="1">
      <c r="A4537" s="139" t="s">
        <v>793</v>
      </c>
      <c r="B4537" s="139" t="s">
        <v>454</v>
      </c>
      <c r="C4537" s="139" t="s">
        <v>783</v>
      </c>
      <c r="D4537" s="139" t="s">
        <v>633</v>
      </c>
      <c r="E4537" s="139" t="s">
        <v>754</v>
      </c>
      <c r="F4537" s="49">
        <v>16.2</v>
      </c>
      <c r="G4537" s="49">
        <v>16.100000000000001</v>
      </c>
      <c r="H4537" s="49">
        <v>16.100000000000001</v>
      </c>
      <c r="I4537" s="49">
        <v>16</v>
      </c>
      <c r="J4537" s="49">
        <v>16</v>
      </c>
      <c r="K4537" s="49">
        <v>15.9</v>
      </c>
      <c r="L4537" s="49">
        <v>15.9</v>
      </c>
      <c r="M4537" s="49">
        <v>15.8</v>
      </c>
      <c r="N4537" s="49">
        <v>15.8</v>
      </c>
      <c r="O4537" s="49">
        <v>15.7</v>
      </c>
      <c r="P4537" s="49">
        <v>15.7</v>
      </c>
      <c r="Q4537" s="49">
        <v>15.6</v>
      </c>
      <c r="R4537" s="49">
        <v>15.6</v>
      </c>
      <c r="S4537" s="49">
        <v>15.5</v>
      </c>
      <c r="T4537" s="49">
        <v>15.5</v>
      </c>
      <c r="U4537" s="49">
        <v>15.4</v>
      </c>
      <c r="V4537" s="49">
        <v>15.4</v>
      </c>
    </row>
    <row r="4538" spans="1:22" ht="15.75" customHeight="1">
      <c r="A4538" s="139" t="s">
        <v>793</v>
      </c>
      <c r="B4538" s="139" t="s">
        <v>432</v>
      </c>
      <c r="C4538" s="139" t="s">
        <v>783</v>
      </c>
      <c r="D4538" s="139" t="s">
        <v>633</v>
      </c>
      <c r="E4538" s="139" t="s">
        <v>754</v>
      </c>
      <c r="F4538" s="49">
        <v>9.01</v>
      </c>
      <c r="G4538" s="49">
        <v>9.2799999999999994</v>
      </c>
      <c r="H4538" s="49">
        <v>9.5399999999999991</v>
      </c>
      <c r="I4538" s="49">
        <v>9.81</v>
      </c>
      <c r="J4538" s="49">
        <v>10.1</v>
      </c>
      <c r="K4538" s="49">
        <v>10.4</v>
      </c>
      <c r="L4538" s="49">
        <v>10.6</v>
      </c>
      <c r="M4538" s="49">
        <v>10.9</v>
      </c>
      <c r="N4538" s="49">
        <v>11.2</v>
      </c>
      <c r="O4538" s="49">
        <v>11.4</v>
      </c>
      <c r="P4538" s="49">
        <v>11.7</v>
      </c>
      <c r="Q4538" s="49">
        <v>12</v>
      </c>
      <c r="R4538" s="49">
        <v>12.3</v>
      </c>
      <c r="S4538" s="49">
        <v>12.5</v>
      </c>
      <c r="T4538" s="49">
        <v>12.8</v>
      </c>
      <c r="U4538" s="49">
        <v>13.1</v>
      </c>
      <c r="V4538" s="49">
        <v>13.3</v>
      </c>
    </row>
    <row r="4539" spans="1:22" ht="15.75" customHeight="1">
      <c r="A4539" s="139" t="s">
        <v>793</v>
      </c>
      <c r="B4539" s="139" t="s">
        <v>438</v>
      </c>
      <c r="C4539" s="139" t="s">
        <v>783</v>
      </c>
      <c r="D4539" s="139" t="s">
        <v>633</v>
      </c>
      <c r="E4539" s="139" t="s">
        <v>754</v>
      </c>
      <c r="F4539" s="49">
        <v>0.16900000000000001</v>
      </c>
      <c r="G4539" s="49">
        <v>0.17299999999999999</v>
      </c>
      <c r="H4539" s="49">
        <v>0.17799999999999999</v>
      </c>
      <c r="I4539" s="49">
        <v>0.182</v>
      </c>
      <c r="J4539" s="49">
        <v>0.187</v>
      </c>
      <c r="K4539" s="49">
        <v>0.191</v>
      </c>
      <c r="L4539" s="49">
        <v>0.19600000000000001</v>
      </c>
      <c r="M4539" s="49">
        <v>0.20100000000000001</v>
      </c>
      <c r="N4539" s="49">
        <v>0.20499999999999999</v>
      </c>
      <c r="O4539" s="49">
        <v>0.21</v>
      </c>
      <c r="P4539" s="49">
        <v>0.215</v>
      </c>
      <c r="Q4539" s="49">
        <v>0.219</v>
      </c>
      <c r="R4539" s="49">
        <v>0.224</v>
      </c>
      <c r="S4539" s="49">
        <v>0.22800000000000001</v>
      </c>
      <c r="T4539" s="49">
        <v>0.23300000000000001</v>
      </c>
      <c r="U4539" s="49">
        <v>0.23699999999999999</v>
      </c>
      <c r="V4539" s="49">
        <v>0.24199999999999999</v>
      </c>
    </row>
    <row r="4540" spans="1:22" ht="15.75" customHeight="1">
      <c r="A4540" s="139" t="s">
        <v>793</v>
      </c>
      <c r="B4540" s="139" t="s">
        <v>450</v>
      </c>
      <c r="C4540" s="139" t="s">
        <v>783</v>
      </c>
      <c r="D4540" s="139" t="s">
        <v>633</v>
      </c>
      <c r="E4540" s="139" t="s">
        <v>754</v>
      </c>
      <c r="F4540" s="49">
        <v>326</v>
      </c>
      <c r="G4540" s="49">
        <v>334</v>
      </c>
      <c r="H4540" s="49">
        <v>361</v>
      </c>
      <c r="I4540" s="49">
        <v>376</v>
      </c>
      <c r="J4540" s="49">
        <v>356</v>
      </c>
      <c r="K4540" s="49">
        <v>383</v>
      </c>
      <c r="L4540" s="49">
        <v>428</v>
      </c>
      <c r="M4540" s="49">
        <v>426</v>
      </c>
      <c r="N4540" s="49">
        <v>361</v>
      </c>
      <c r="O4540" s="49">
        <v>346</v>
      </c>
      <c r="P4540" s="49">
        <v>335</v>
      </c>
      <c r="Q4540" s="49">
        <v>349</v>
      </c>
      <c r="R4540" s="49">
        <v>356</v>
      </c>
      <c r="S4540" s="49">
        <v>384</v>
      </c>
      <c r="T4540" s="49">
        <v>388</v>
      </c>
      <c r="U4540" s="49">
        <v>391</v>
      </c>
      <c r="V4540" s="49">
        <v>395</v>
      </c>
    </row>
    <row r="4541" spans="1:22" ht="15.75" customHeight="1">
      <c r="A4541" s="139" t="s">
        <v>793</v>
      </c>
      <c r="B4541" s="139" t="s">
        <v>430</v>
      </c>
      <c r="C4541" s="139" t="s">
        <v>783</v>
      </c>
      <c r="D4541" s="139" t="s">
        <v>633</v>
      </c>
      <c r="E4541" s="139" t="s">
        <v>754</v>
      </c>
      <c r="F4541" s="49">
        <v>3.51</v>
      </c>
      <c r="G4541" s="49">
        <v>3.52</v>
      </c>
      <c r="H4541" s="49">
        <v>3.53</v>
      </c>
      <c r="I4541" s="49">
        <v>3.54</v>
      </c>
      <c r="J4541" s="49">
        <v>3.55</v>
      </c>
      <c r="K4541" s="49">
        <v>3.55</v>
      </c>
      <c r="L4541" s="49">
        <v>3.56</v>
      </c>
      <c r="M4541" s="49">
        <v>3.57</v>
      </c>
      <c r="N4541" s="49">
        <v>3.57</v>
      </c>
      <c r="O4541" s="49">
        <v>3.58</v>
      </c>
      <c r="P4541" s="49">
        <v>3.59</v>
      </c>
      <c r="Q4541" s="49">
        <v>3.59</v>
      </c>
      <c r="R4541" s="49">
        <v>3.6</v>
      </c>
      <c r="S4541" s="49">
        <v>3.61</v>
      </c>
      <c r="T4541" s="49">
        <v>3.62</v>
      </c>
      <c r="U4541" s="49">
        <v>3.63</v>
      </c>
      <c r="V4541" s="49">
        <v>3.64</v>
      </c>
    </row>
    <row r="4542" spans="1:22" ht="15.75" customHeight="1">
      <c r="A4542" s="139" t="s">
        <v>793</v>
      </c>
      <c r="B4542" s="139" t="s">
        <v>440</v>
      </c>
      <c r="C4542" s="139" t="s">
        <v>783</v>
      </c>
      <c r="D4542" s="139" t="s">
        <v>633</v>
      </c>
      <c r="E4542" s="139" t="s">
        <v>754</v>
      </c>
      <c r="F4542" s="49">
        <v>6.83</v>
      </c>
      <c r="G4542" s="49">
        <v>7.03</v>
      </c>
      <c r="H4542" s="49">
        <v>7.25</v>
      </c>
      <c r="I4542" s="49">
        <v>7.47</v>
      </c>
      <c r="J4542" s="49">
        <v>7.7</v>
      </c>
      <c r="K4542" s="49">
        <v>7.93</v>
      </c>
      <c r="L4542" s="49">
        <v>8.16</v>
      </c>
      <c r="M4542" s="49">
        <v>8.39</v>
      </c>
      <c r="N4542" s="49">
        <v>8.6199999999999992</v>
      </c>
      <c r="O4542" s="49">
        <v>8.85</v>
      </c>
      <c r="P4542" s="49">
        <v>9.08</v>
      </c>
      <c r="Q4542" s="49">
        <v>9.31</v>
      </c>
      <c r="R4542" s="49">
        <v>9.5399999999999991</v>
      </c>
      <c r="S4542" s="49">
        <v>9.74</v>
      </c>
      <c r="T4542" s="49">
        <v>9.9600000000000009</v>
      </c>
      <c r="U4542" s="49">
        <v>10.199999999999999</v>
      </c>
      <c r="V4542" s="49">
        <v>10.4</v>
      </c>
    </row>
    <row r="4543" spans="1:22" ht="15.75" customHeight="1">
      <c r="A4543" s="139" t="s">
        <v>793</v>
      </c>
      <c r="B4543" s="139" t="s">
        <v>442</v>
      </c>
      <c r="C4543" s="139" t="s">
        <v>783</v>
      </c>
      <c r="D4543" s="139" t="s">
        <v>633</v>
      </c>
      <c r="E4543" s="139" t="s">
        <v>754</v>
      </c>
      <c r="F4543" s="49">
        <v>3.09</v>
      </c>
      <c r="G4543" s="49">
        <v>3.11</v>
      </c>
      <c r="H4543" s="49">
        <v>3.12</v>
      </c>
      <c r="I4543" s="49">
        <v>3.14</v>
      </c>
      <c r="J4543" s="49">
        <v>3.15</v>
      </c>
      <c r="K4543" s="49">
        <v>3.17</v>
      </c>
      <c r="L4543" s="49">
        <v>3.18</v>
      </c>
      <c r="M4543" s="49">
        <v>3.19</v>
      </c>
      <c r="N4543" s="49">
        <v>3.21</v>
      </c>
      <c r="O4543" s="49">
        <v>3.22</v>
      </c>
      <c r="P4543" s="49">
        <v>3.24</v>
      </c>
      <c r="Q4543" s="49">
        <v>3.25</v>
      </c>
      <c r="R4543" s="49">
        <v>3.27</v>
      </c>
      <c r="S4543" s="49">
        <v>3.57</v>
      </c>
      <c r="T4543" s="49">
        <v>3.35</v>
      </c>
      <c r="U4543" s="49">
        <v>0.50800000000000001</v>
      </c>
      <c r="V4543" s="49">
        <v>0.41199999999999998</v>
      </c>
    </row>
    <row r="4544" spans="1:22" ht="15.75" customHeight="1">
      <c r="A4544" s="139" t="s">
        <v>793</v>
      </c>
      <c r="B4544" s="139" t="s">
        <v>282</v>
      </c>
      <c r="C4544" s="139" t="s">
        <v>783</v>
      </c>
      <c r="D4544" s="139" t="s">
        <v>633</v>
      </c>
      <c r="E4544" s="139" t="s">
        <v>754</v>
      </c>
      <c r="F4544" s="49">
        <v>27.5</v>
      </c>
      <c r="G4544" s="49">
        <v>27.8</v>
      </c>
      <c r="H4544" s="49">
        <v>28.1</v>
      </c>
      <c r="I4544" s="49">
        <v>28.5</v>
      </c>
      <c r="J4544" s="49">
        <v>28.8</v>
      </c>
      <c r="K4544" s="49">
        <v>29.1</v>
      </c>
      <c r="L4544" s="49">
        <v>29.4</v>
      </c>
      <c r="M4544" s="49">
        <v>29.7</v>
      </c>
      <c r="N4544" s="49">
        <v>30</v>
      </c>
      <c r="O4544" s="49">
        <v>30.3</v>
      </c>
      <c r="P4544" s="49">
        <v>30.6</v>
      </c>
      <c r="Q4544" s="49">
        <v>30.9</v>
      </c>
      <c r="R4544" s="49">
        <v>31.2</v>
      </c>
      <c r="S4544" s="49">
        <v>31.6</v>
      </c>
      <c r="T4544" s="49">
        <v>31.9</v>
      </c>
      <c r="U4544" s="49">
        <v>32.200000000000003</v>
      </c>
      <c r="V4544" s="49">
        <v>32.5</v>
      </c>
    </row>
    <row r="4545" spans="1:22" ht="15.75" customHeight="1">
      <c r="A4545" s="139" t="s">
        <v>793</v>
      </c>
      <c r="B4545" s="139" t="s">
        <v>460</v>
      </c>
      <c r="C4545" s="139" t="s">
        <v>783</v>
      </c>
      <c r="D4545" s="139" t="s">
        <v>633</v>
      </c>
      <c r="E4545" s="139" t="s">
        <v>754</v>
      </c>
      <c r="F4545" s="49">
        <v>2.5499999999999998</v>
      </c>
      <c r="G4545" s="49">
        <v>2.99</v>
      </c>
      <c r="H4545" s="49">
        <v>2.75</v>
      </c>
      <c r="I4545" s="49">
        <v>2.63</v>
      </c>
      <c r="J4545" s="49">
        <v>2.67</v>
      </c>
      <c r="K4545" s="49">
        <v>2.61</v>
      </c>
      <c r="L4545" s="49">
        <v>2.77</v>
      </c>
      <c r="M4545" s="49">
        <v>2.99</v>
      </c>
      <c r="N4545" s="49">
        <v>2.95</v>
      </c>
      <c r="O4545" s="49">
        <v>2.91</v>
      </c>
      <c r="P4545" s="49">
        <v>3</v>
      </c>
      <c r="Q4545" s="49">
        <v>3</v>
      </c>
      <c r="R4545" s="49">
        <v>2.84</v>
      </c>
      <c r="S4545" s="49">
        <v>3</v>
      </c>
      <c r="T4545" s="49">
        <v>3.03</v>
      </c>
      <c r="U4545" s="49">
        <v>3.06</v>
      </c>
      <c r="V4545" s="49">
        <v>3.08</v>
      </c>
    </row>
    <row r="4546" spans="1:22" ht="15.75" customHeight="1">
      <c r="A4546" s="139" t="s">
        <v>793</v>
      </c>
      <c r="B4546" s="139" t="s">
        <v>458</v>
      </c>
      <c r="C4546" s="139" t="s">
        <v>783</v>
      </c>
      <c r="D4546" s="139" t="s">
        <v>633</v>
      </c>
      <c r="E4546" s="139" t="s">
        <v>754</v>
      </c>
      <c r="F4546" s="49">
        <v>4.83</v>
      </c>
      <c r="G4546" s="49">
        <v>4.88</v>
      </c>
      <c r="H4546" s="49">
        <v>4.9400000000000004</v>
      </c>
      <c r="I4546" s="49">
        <v>5</v>
      </c>
      <c r="J4546" s="49">
        <v>5.0599999999999996</v>
      </c>
      <c r="K4546" s="49">
        <v>5.12</v>
      </c>
      <c r="L4546" s="49">
        <v>5.18</v>
      </c>
      <c r="M4546" s="49">
        <v>5.24</v>
      </c>
      <c r="N4546" s="49">
        <v>5.31</v>
      </c>
      <c r="O4546" s="49">
        <v>5.37</v>
      </c>
      <c r="P4546" s="49">
        <v>5.43</v>
      </c>
      <c r="Q4546" s="49">
        <v>5.49</v>
      </c>
      <c r="R4546" s="49">
        <v>5.55</v>
      </c>
      <c r="S4546" s="49">
        <v>2.48</v>
      </c>
      <c r="T4546" s="49">
        <v>5.04</v>
      </c>
      <c r="U4546" s="49">
        <v>4.82</v>
      </c>
      <c r="V4546" s="49">
        <v>4.79</v>
      </c>
    </row>
    <row r="4547" spans="1:22" ht="15.75" customHeight="1">
      <c r="A4547" s="139" t="s">
        <v>793</v>
      </c>
      <c r="B4547" s="139" t="s">
        <v>464</v>
      </c>
      <c r="C4547" s="139" t="s">
        <v>783</v>
      </c>
      <c r="D4547" s="139" t="s">
        <v>633</v>
      </c>
      <c r="E4547" s="139" t="s">
        <v>754</v>
      </c>
      <c r="F4547" s="49">
        <v>11</v>
      </c>
      <c r="G4547" s="49">
        <v>11.3</v>
      </c>
      <c r="H4547" s="49">
        <v>11.5</v>
      </c>
      <c r="I4547" s="49">
        <v>11.7</v>
      </c>
      <c r="J4547" s="49">
        <v>11.9</v>
      </c>
      <c r="K4547" s="49">
        <v>12.2</v>
      </c>
      <c r="L4547" s="49">
        <v>12.4</v>
      </c>
      <c r="M4547" s="49">
        <v>12.6</v>
      </c>
      <c r="N4547" s="49">
        <v>12.9</v>
      </c>
      <c r="O4547" s="49">
        <v>13.1</v>
      </c>
      <c r="P4547" s="49">
        <v>13.3</v>
      </c>
      <c r="Q4547" s="49">
        <v>13.5</v>
      </c>
      <c r="R4547" s="49">
        <v>13.8</v>
      </c>
      <c r="S4547" s="49">
        <v>14</v>
      </c>
      <c r="T4547" s="49">
        <v>14.2</v>
      </c>
      <c r="U4547" s="49">
        <v>14.5</v>
      </c>
      <c r="V4547" s="49">
        <v>14.7</v>
      </c>
    </row>
    <row r="4548" spans="1:22" ht="15.75" customHeight="1">
      <c r="A4548" s="139" t="s">
        <v>793</v>
      </c>
      <c r="B4548" s="139" t="s">
        <v>446</v>
      </c>
      <c r="C4548" s="139" t="s">
        <v>783</v>
      </c>
      <c r="D4548" s="139" t="s">
        <v>633</v>
      </c>
      <c r="E4548" s="139" t="s">
        <v>754</v>
      </c>
      <c r="F4548" s="49">
        <v>1.51</v>
      </c>
      <c r="G4548" s="49">
        <v>1.55</v>
      </c>
      <c r="H4548" s="49">
        <v>1.6</v>
      </c>
      <c r="I4548" s="49">
        <v>1.65</v>
      </c>
      <c r="J4548" s="49">
        <v>1.7</v>
      </c>
      <c r="K4548" s="49">
        <v>1.75</v>
      </c>
      <c r="L4548" s="49">
        <v>1.8</v>
      </c>
      <c r="M4548" s="49">
        <v>1.85</v>
      </c>
      <c r="N4548" s="49">
        <v>1.9</v>
      </c>
      <c r="O4548" s="49">
        <v>1.95</v>
      </c>
      <c r="P4548" s="49">
        <v>2</v>
      </c>
      <c r="Q4548" s="49">
        <v>2.0499999999999998</v>
      </c>
      <c r="R4548" s="49">
        <v>2.1</v>
      </c>
      <c r="S4548" s="49">
        <v>2.15</v>
      </c>
      <c r="T4548" s="49">
        <v>2.19</v>
      </c>
      <c r="U4548" s="49">
        <v>2.2400000000000002</v>
      </c>
      <c r="V4548" s="49">
        <v>2.29</v>
      </c>
    </row>
    <row r="4549" spans="1:22" ht="15.75" customHeight="1">
      <c r="A4549" s="139" t="s">
        <v>793</v>
      </c>
      <c r="B4549" s="139" t="s">
        <v>448</v>
      </c>
      <c r="C4549" s="139" t="s">
        <v>783</v>
      </c>
      <c r="D4549" s="139" t="s">
        <v>633</v>
      </c>
      <c r="E4549" s="139" t="s">
        <v>754</v>
      </c>
      <c r="F4549" s="49">
        <v>2.52</v>
      </c>
      <c r="G4549" s="49">
        <v>2.54</v>
      </c>
      <c r="H4549" s="49">
        <v>2.57</v>
      </c>
      <c r="I4549" s="49">
        <v>2.59</v>
      </c>
      <c r="J4549" s="49">
        <v>2.62</v>
      </c>
      <c r="K4549" s="49">
        <v>2.64</v>
      </c>
      <c r="L4549" s="49">
        <v>2.67</v>
      </c>
      <c r="M4549" s="49">
        <v>2.69</v>
      </c>
      <c r="N4549" s="49">
        <v>2.71</v>
      </c>
      <c r="O4549" s="49">
        <v>2.74</v>
      </c>
      <c r="P4549" s="49">
        <v>2.76</v>
      </c>
      <c r="Q4549" s="49">
        <v>2.79</v>
      </c>
      <c r="R4549" s="49">
        <v>2.81</v>
      </c>
      <c r="S4549" s="49">
        <v>2.84</v>
      </c>
      <c r="T4549" s="49">
        <v>2.86</v>
      </c>
      <c r="U4549" s="49">
        <v>2.89</v>
      </c>
      <c r="V4549" s="49">
        <v>2.91</v>
      </c>
    </row>
    <row r="4550" spans="1:22" ht="15.75" customHeight="1">
      <c r="A4550" s="139" t="s">
        <v>793</v>
      </c>
      <c r="B4550" s="139" t="s">
        <v>434</v>
      </c>
      <c r="C4550" s="139" t="s">
        <v>783</v>
      </c>
      <c r="D4550" s="139" t="s">
        <v>633</v>
      </c>
      <c r="E4550" s="139" t="s">
        <v>754</v>
      </c>
      <c r="F4550" s="49">
        <v>6.4</v>
      </c>
      <c r="G4550" s="49">
        <v>6.56</v>
      </c>
      <c r="H4550" s="49">
        <v>6.71</v>
      </c>
      <c r="I4550" s="49">
        <v>6.86</v>
      </c>
      <c r="J4550" s="49">
        <v>7.01</v>
      </c>
      <c r="K4550" s="49">
        <v>7.17</v>
      </c>
      <c r="L4550" s="49">
        <v>7.32</v>
      </c>
      <c r="M4550" s="49">
        <v>7.47</v>
      </c>
      <c r="N4550" s="49">
        <v>7.62</v>
      </c>
      <c r="O4550" s="49">
        <v>7.78</v>
      </c>
      <c r="P4550" s="49">
        <v>7.93</v>
      </c>
      <c r="Q4550" s="49">
        <v>8.08</v>
      </c>
      <c r="R4550" s="49">
        <v>8.23</v>
      </c>
      <c r="S4550" s="49">
        <v>8.39</v>
      </c>
      <c r="T4550" s="49">
        <v>8.5500000000000007</v>
      </c>
      <c r="U4550" s="49">
        <v>8.6999999999999993</v>
      </c>
      <c r="V4550" s="49">
        <v>8.85</v>
      </c>
    </row>
    <row r="4551" spans="1:22" ht="15.75" customHeight="1">
      <c r="A4551" s="139" t="s">
        <v>793</v>
      </c>
      <c r="B4551" s="139" t="s">
        <v>436</v>
      </c>
      <c r="C4551" s="139" t="s">
        <v>783</v>
      </c>
      <c r="D4551" s="139" t="s">
        <v>633</v>
      </c>
      <c r="E4551" s="139" t="s">
        <v>754</v>
      </c>
      <c r="F4551" s="49">
        <v>295</v>
      </c>
      <c r="G4551" s="49">
        <v>257</v>
      </c>
      <c r="H4551" s="49">
        <v>319</v>
      </c>
      <c r="I4551" s="49">
        <v>493</v>
      </c>
      <c r="J4551" s="49">
        <v>390</v>
      </c>
      <c r="K4551" s="49">
        <v>548</v>
      </c>
      <c r="L4551" s="49">
        <v>576</v>
      </c>
      <c r="M4551" s="49">
        <v>505</v>
      </c>
      <c r="N4551" s="49">
        <v>336</v>
      </c>
      <c r="O4551" s="49">
        <v>306</v>
      </c>
      <c r="P4551" s="49">
        <v>218</v>
      </c>
      <c r="Q4551" s="49">
        <v>201</v>
      </c>
      <c r="R4551" s="49">
        <v>202</v>
      </c>
      <c r="S4551" s="49">
        <v>326</v>
      </c>
      <c r="T4551" s="49">
        <v>324</v>
      </c>
      <c r="U4551" s="49">
        <v>322</v>
      </c>
      <c r="V4551" s="49">
        <v>319</v>
      </c>
    </row>
    <row r="4552" spans="1:22" ht="15.75" customHeight="1">
      <c r="A4552" s="139" t="s">
        <v>793</v>
      </c>
      <c r="B4552" s="139" t="s">
        <v>466</v>
      </c>
      <c r="C4552" s="139" t="s">
        <v>783</v>
      </c>
      <c r="D4552" s="139" t="s">
        <v>633</v>
      </c>
      <c r="E4552" s="139" t="s">
        <v>754</v>
      </c>
      <c r="F4552" s="49">
        <v>1.1100000000000001</v>
      </c>
      <c r="G4552" s="49">
        <v>1.1299999999999999</v>
      </c>
      <c r="H4552" s="49">
        <v>1.1499999999999999</v>
      </c>
      <c r="I4552" s="49">
        <v>1.17</v>
      </c>
      <c r="J4552" s="49">
        <v>1.18</v>
      </c>
      <c r="K4552" s="49">
        <v>1.19</v>
      </c>
      <c r="L4552" s="49">
        <v>1.21</v>
      </c>
      <c r="M4552" s="49">
        <v>1.22</v>
      </c>
      <c r="N4552" s="49">
        <v>1.23</v>
      </c>
      <c r="O4552" s="49">
        <v>1.25</v>
      </c>
      <c r="P4552" s="49">
        <v>1.26</v>
      </c>
      <c r="Q4552" s="49">
        <v>1.27</v>
      </c>
      <c r="R4552" s="49">
        <v>1.28</v>
      </c>
      <c r="S4552" s="49">
        <v>1.31</v>
      </c>
      <c r="T4552" s="49">
        <v>1.32</v>
      </c>
      <c r="U4552" s="49">
        <v>1.34</v>
      </c>
      <c r="V4552" s="49">
        <v>1.35</v>
      </c>
    </row>
    <row r="4553" spans="1:22" ht="15.75" customHeight="1">
      <c r="A4553" s="139" t="s">
        <v>793</v>
      </c>
      <c r="B4553" s="139" t="s">
        <v>478</v>
      </c>
      <c r="C4553" s="139" t="s">
        <v>783</v>
      </c>
      <c r="D4553" s="139" t="s">
        <v>633</v>
      </c>
      <c r="E4553" s="139" t="s">
        <v>754</v>
      </c>
      <c r="F4553" s="49">
        <v>6.07</v>
      </c>
      <c r="G4553" s="49">
        <v>6.28</v>
      </c>
      <c r="H4553" s="49">
        <v>6.5</v>
      </c>
      <c r="I4553" s="49">
        <v>6.73</v>
      </c>
      <c r="J4553" s="49">
        <v>6.96</v>
      </c>
      <c r="K4553" s="49">
        <v>7.19</v>
      </c>
      <c r="L4553" s="49">
        <v>7.43</v>
      </c>
      <c r="M4553" s="49">
        <v>7.66</v>
      </c>
      <c r="N4553" s="49">
        <v>7.9</v>
      </c>
      <c r="O4553" s="49">
        <v>8.1300000000000008</v>
      </c>
      <c r="P4553" s="49">
        <v>8.36</v>
      </c>
      <c r="Q4553" s="49">
        <v>8.6</v>
      </c>
      <c r="R4553" s="49">
        <v>8.83</v>
      </c>
      <c r="S4553" s="49">
        <v>9.0399999999999991</v>
      </c>
      <c r="T4553" s="49">
        <v>9.27</v>
      </c>
      <c r="U4553" s="49">
        <v>9.49</v>
      </c>
      <c r="V4553" s="49">
        <v>9.7200000000000006</v>
      </c>
    </row>
    <row r="4554" spans="1:22" ht="15.75" customHeight="1">
      <c r="A4554" s="139" t="s">
        <v>793</v>
      </c>
      <c r="B4554" s="139" t="s">
        <v>480</v>
      </c>
      <c r="C4554" s="139" t="s">
        <v>783</v>
      </c>
      <c r="D4554" s="139" t="s">
        <v>633</v>
      </c>
      <c r="E4554" s="139" t="s">
        <v>754</v>
      </c>
      <c r="F4554" s="49">
        <v>87.7</v>
      </c>
      <c r="G4554" s="49">
        <v>89.7</v>
      </c>
      <c r="H4554" s="49">
        <v>91.8</v>
      </c>
      <c r="I4554" s="49">
        <v>93.9</v>
      </c>
      <c r="J4554" s="49">
        <v>95.9</v>
      </c>
      <c r="K4554" s="49">
        <v>98</v>
      </c>
      <c r="L4554" s="49">
        <v>100</v>
      </c>
      <c r="M4554" s="49">
        <v>102</v>
      </c>
      <c r="N4554" s="49">
        <v>104</v>
      </c>
      <c r="O4554" s="49">
        <v>106</v>
      </c>
      <c r="P4554" s="49">
        <v>109</v>
      </c>
      <c r="Q4554" s="49">
        <v>111</v>
      </c>
      <c r="R4554" s="49">
        <v>113</v>
      </c>
      <c r="S4554" s="49">
        <v>115</v>
      </c>
      <c r="T4554" s="49">
        <v>117</v>
      </c>
      <c r="U4554" s="49">
        <v>119</v>
      </c>
      <c r="V4554" s="49">
        <v>121</v>
      </c>
    </row>
    <row r="4555" spans="1:22" ht="15.75" customHeight="1">
      <c r="A4555" s="139" t="s">
        <v>793</v>
      </c>
      <c r="B4555" s="139" t="s">
        <v>476</v>
      </c>
      <c r="C4555" s="139" t="s">
        <v>783</v>
      </c>
      <c r="D4555" s="139" t="s">
        <v>633</v>
      </c>
      <c r="E4555" s="139" t="s">
        <v>754</v>
      </c>
      <c r="F4555" s="49">
        <v>2.56</v>
      </c>
      <c r="G4555" s="49">
        <v>2.62</v>
      </c>
      <c r="H4555" s="49">
        <v>2.67</v>
      </c>
      <c r="I4555" s="49">
        <v>2.72</v>
      </c>
      <c r="J4555" s="49">
        <v>2.78</v>
      </c>
      <c r="K4555" s="49">
        <v>2.84</v>
      </c>
      <c r="L4555" s="49">
        <v>2.89</v>
      </c>
      <c r="M4555" s="49">
        <v>2.95</v>
      </c>
      <c r="N4555" s="49">
        <v>3.01</v>
      </c>
      <c r="O4555" s="49">
        <v>3.06</v>
      </c>
      <c r="P4555" s="49">
        <v>3.12</v>
      </c>
      <c r="Q4555" s="49">
        <v>3.18</v>
      </c>
      <c r="R4555" s="49">
        <v>3.24</v>
      </c>
      <c r="S4555" s="49">
        <v>3.29</v>
      </c>
      <c r="T4555" s="49">
        <v>3.34</v>
      </c>
      <c r="U4555" s="49">
        <v>3.4</v>
      </c>
      <c r="V4555" s="49">
        <v>3.45</v>
      </c>
    </row>
    <row r="4556" spans="1:22" ht="15.75" customHeight="1">
      <c r="A4556" s="139" t="s">
        <v>793</v>
      </c>
      <c r="B4556" s="139" t="s">
        <v>472</v>
      </c>
      <c r="C4556" s="139" t="s">
        <v>783</v>
      </c>
      <c r="D4556" s="139" t="s">
        <v>633</v>
      </c>
      <c r="E4556" s="139" t="s">
        <v>754</v>
      </c>
      <c r="F4556" s="49">
        <v>91.2</v>
      </c>
      <c r="G4556" s="49">
        <v>80.8</v>
      </c>
      <c r="H4556" s="49">
        <v>82.3</v>
      </c>
      <c r="I4556" s="49">
        <v>67.7</v>
      </c>
      <c r="J4556" s="49">
        <v>59.1</v>
      </c>
      <c r="K4556" s="49">
        <v>60</v>
      </c>
      <c r="L4556" s="49">
        <v>55.8</v>
      </c>
      <c r="M4556" s="49">
        <v>57</v>
      </c>
      <c r="N4556" s="49">
        <v>57.1</v>
      </c>
      <c r="O4556" s="49">
        <v>50.5</v>
      </c>
      <c r="P4556" s="49">
        <v>50.2</v>
      </c>
      <c r="Q4556" s="49">
        <v>48.9</v>
      </c>
      <c r="R4556" s="49">
        <v>46.4</v>
      </c>
      <c r="S4556" s="49">
        <v>46.4</v>
      </c>
      <c r="T4556" s="49">
        <v>47.1</v>
      </c>
      <c r="U4556" s="49">
        <v>47.4</v>
      </c>
      <c r="V4556" s="49">
        <v>49</v>
      </c>
    </row>
    <row r="4557" spans="1:22" ht="15.75" customHeight="1">
      <c r="A4557" s="139" t="s">
        <v>793</v>
      </c>
      <c r="B4557" s="139" t="s">
        <v>768</v>
      </c>
      <c r="C4557" s="139" t="s">
        <v>783</v>
      </c>
      <c r="D4557" s="139" t="s">
        <v>633</v>
      </c>
      <c r="E4557" s="139" t="s">
        <v>754</v>
      </c>
      <c r="F4557" s="49">
        <v>9750</v>
      </c>
      <c r="G4557" s="49">
        <v>10200</v>
      </c>
      <c r="H4557" s="49">
        <v>10900</v>
      </c>
      <c r="I4557" s="49">
        <v>11800</v>
      </c>
      <c r="J4557" s="49">
        <v>12200</v>
      </c>
      <c r="K4557" s="49">
        <v>13100</v>
      </c>
      <c r="L4557" s="49">
        <v>13700</v>
      </c>
      <c r="M4557" s="49">
        <v>14200</v>
      </c>
      <c r="N4557" s="49">
        <v>14200</v>
      </c>
      <c r="O4557" s="49">
        <v>14600</v>
      </c>
      <c r="P4557" s="49">
        <v>14900</v>
      </c>
      <c r="Q4557" s="49">
        <v>15800</v>
      </c>
      <c r="R4557" s="49">
        <v>16100</v>
      </c>
      <c r="S4557" s="49">
        <v>17000</v>
      </c>
      <c r="T4557" s="49">
        <v>17600</v>
      </c>
      <c r="U4557" s="49">
        <v>18100</v>
      </c>
      <c r="V4557" s="49">
        <v>18700</v>
      </c>
    </row>
    <row r="4558" spans="1:22" ht="15.75" customHeight="1">
      <c r="A4558" s="139" t="s">
        <v>793</v>
      </c>
      <c r="B4558" s="139" t="s">
        <v>484</v>
      </c>
      <c r="C4558" s="139" t="s">
        <v>783</v>
      </c>
      <c r="D4558" s="139" t="s">
        <v>633</v>
      </c>
      <c r="E4558" s="139" t="s">
        <v>754</v>
      </c>
      <c r="F4558" s="49">
        <v>19.7</v>
      </c>
      <c r="G4558" s="49">
        <v>21</v>
      </c>
      <c r="H4558" s="49">
        <v>22.4</v>
      </c>
      <c r="I4558" s="49">
        <v>23.7</v>
      </c>
      <c r="J4558" s="49">
        <v>25</v>
      </c>
      <c r="K4558" s="49">
        <v>26.3</v>
      </c>
      <c r="L4558" s="49">
        <v>21.2</v>
      </c>
      <c r="M4558" s="49">
        <v>18.2</v>
      </c>
      <c r="N4558" s="49">
        <v>16.5</v>
      </c>
      <c r="O4558" s="49">
        <v>13.6</v>
      </c>
      <c r="P4558" s="49">
        <v>21.1</v>
      </c>
      <c r="Q4558" s="49">
        <v>15.5</v>
      </c>
      <c r="R4558" s="49">
        <v>16.2</v>
      </c>
      <c r="S4558" s="49">
        <v>17</v>
      </c>
      <c r="T4558" s="49">
        <v>16</v>
      </c>
      <c r="U4558" s="49">
        <v>15.6</v>
      </c>
      <c r="V4558" s="49">
        <v>16.2</v>
      </c>
    </row>
    <row r="4559" spans="1:22" ht="15.75" customHeight="1">
      <c r="A4559" s="139" t="s">
        <v>793</v>
      </c>
      <c r="B4559" s="139" t="s">
        <v>470</v>
      </c>
      <c r="C4559" s="139" t="s">
        <v>783</v>
      </c>
      <c r="D4559" s="139" t="s">
        <v>633</v>
      </c>
      <c r="E4559" s="139" t="s">
        <v>754</v>
      </c>
      <c r="F4559" s="49">
        <v>13.9</v>
      </c>
      <c r="G4559" s="49">
        <v>14.2</v>
      </c>
      <c r="H4559" s="49">
        <v>14.5</v>
      </c>
      <c r="I4559" s="49">
        <v>14.8</v>
      </c>
      <c r="J4559" s="49">
        <v>15.1</v>
      </c>
      <c r="K4559" s="49">
        <v>15.4</v>
      </c>
      <c r="L4559" s="49">
        <v>15.8</v>
      </c>
      <c r="M4559" s="49">
        <v>16.100000000000001</v>
      </c>
      <c r="N4559" s="49">
        <v>16.399999999999999</v>
      </c>
      <c r="O4559" s="49">
        <v>16.7</v>
      </c>
      <c r="P4559" s="49">
        <v>17</v>
      </c>
      <c r="Q4559" s="49">
        <v>17.3</v>
      </c>
      <c r="R4559" s="49">
        <v>17.600000000000001</v>
      </c>
      <c r="S4559" s="49">
        <v>17.899999999999999</v>
      </c>
      <c r="T4559" s="49">
        <v>18.2</v>
      </c>
      <c r="U4559" s="49">
        <v>18.5</v>
      </c>
      <c r="V4559" s="49">
        <v>18.899999999999999</v>
      </c>
    </row>
    <row r="4560" spans="1:22" ht="15.75" customHeight="1">
      <c r="A4560" s="139" t="s">
        <v>793</v>
      </c>
      <c r="B4560" s="139" t="s">
        <v>468</v>
      </c>
      <c r="C4560" s="139" t="s">
        <v>783</v>
      </c>
      <c r="D4560" s="139" t="s">
        <v>633</v>
      </c>
      <c r="E4560" s="139" t="s">
        <v>754</v>
      </c>
      <c r="F4560" s="49">
        <v>0.14499999999999999</v>
      </c>
      <c r="G4560" s="49">
        <v>0.14799999999999999</v>
      </c>
      <c r="H4560" s="49">
        <v>0.152</v>
      </c>
      <c r="I4560" s="49">
        <v>0.155</v>
      </c>
      <c r="J4560" s="49">
        <v>0.159</v>
      </c>
      <c r="K4560" s="49">
        <v>0.16200000000000001</v>
      </c>
      <c r="L4560" s="49">
        <v>0.16500000000000001</v>
      </c>
      <c r="M4560" s="49">
        <v>0.16800000000000001</v>
      </c>
      <c r="N4560" s="49">
        <v>0.17100000000000001</v>
      </c>
      <c r="O4560" s="49">
        <v>0.17399999999999999</v>
      </c>
      <c r="P4560" s="49">
        <v>0.17699999999999999</v>
      </c>
      <c r="Q4560" s="49">
        <v>0.18</v>
      </c>
      <c r="R4560" s="49">
        <v>0.183</v>
      </c>
      <c r="S4560" s="49">
        <v>0.187</v>
      </c>
      <c r="T4560" s="49">
        <v>0.19</v>
      </c>
      <c r="U4560" s="49">
        <v>0.193</v>
      </c>
      <c r="V4560" s="49">
        <v>0.19700000000000001</v>
      </c>
    </row>
    <row r="4561" spans="1:22" ht="15.75" customHeight="1">
      <c r="A4561" s="139" t="s">
        <v>793</v>
      </c>
      <c r="B4561" s="139" t="s">
        <v>474</v>
      </c>
      <c r="C4561" s="139" t="s">
        <v>783</v>
      </c>
      <c r="D4561" s="139" t="s">
        <v>633</v>
      </c>
      <c r="E4561" s="139" t="s">
        <v>754</v>
      </c>
      <c r="F4561" s="49">
        <v>130</v>
      </c>
      <c r="G4561" s="49">
        <v>131</v>
      </c>
      <c r="H4561" s="49">
        <v>135</v>
      </c>
      <c r="I4561" s="49">
        <v>135</v>
      </c>
      <c r="J4561" s="49">
        <v>135</v>
      </c>
      <c r="K4561" s="49">
        <v>136</v>
      </c>
      <c r="L4561" s="49">
        <v>142</v>
      </c>
      <c r="M4561" s="49">
        <v>145</v>
      </c>
      <c r="N4561" s="49">
        <v>147</v>
      </c>
      <c r="O4561" s="49">
        <v>149</v>
      </c>
      <c r="P4561" s="49">
        <v>152</v>
      </c>
      <c r="Q4561" s="49">
        <v>154</v>
      </c>
      <c r="R4561" s="49">
        <v>157</v>
      </c>
      <c r="S4561" s="49">
        <v>157</v>
      </c>
      <c r="T4561" s="49">
        <v>157</v>
      </c>
      <c r="U4561" s="49">
        <v>157</v>
      </c>
      <c r="V4561" s="49">
        <v>157</v>
      </c>
    </row>
    <row r="4562" spans="1:22" ht="15.75" customHeight="1">
      <c r="A4562" s="139" t="s">
        <v>793</v>
      </c>
      <c r="B4562" s="139" t="s">
        <v>486</v>
      </c>
      <c r="C4562" s="139" t="s">
        <v>783</v>
      </c>
      <c r="D4562" s="139" t="s">
        <v>633</v>
      </c>
      <c r="E4562" s="139" t="s">
        <v>754</v>
      </c>
      <c r="F4562" s="49">
        <v>13.6</v>
      </c>
      <c r="G4562" s="49">
        <v>13.7</v>
      </c>
      <c r="H4562" s="49">
        <v>13.8</v>
      </c>
      <c r="I4562" s="49">
        <v>13.9</v>
      </c>
      <c r="J4562" s="49">
        <v>14.1</v>
      </c>
      <c r="K4562" s="49">
        <v>14.3</v>
      </c>
      <c r="L4562" s="49">
        <v>14.4</v>
      </c>
      <c r="M4562" s="49">
        <v>14.6</v>
      </c>
      <c r="N4562" s="49">
        <v>14.7</v>
      </c>
      <c r="O4562" s="49">
        <v>14.9</v>
      </c>
      <c r="P4562" s="49">
        <v>15.1</v>
      </c>
      <c r="Q4562" s="49">
        <v>15.2</v>
      </c>
      <c r="R4562" s="49">
        <v>15.4</v>
      </c>
      <c r="S4562" s="49">
        <v>15.5</v>
      </c>
      <c r="T4562" s="49">
        <v>15.7</v>
      </c>
      <c r="U4562" s="49">
        <v>15.9</v>
      </c>
      <c r="V4562" s="49">
        <v>16</v>
      </c>
    </row>
    <row r="4563" spans="1:22" ht="15.75" customHeight="1">
      <c r="A4563" s="139" t="s">
        <v>793</v>
      </c>
      <c r="B4563" s="139" t="s">
        <v>488</v>
      </c>
      <c r="C4563" s="139" t="s">
        <v>783</v>
      </c>
      <c r="D4563" s="139" t="s">
        <v>633</v>
      </c>
      <c r="E4563" s="139" t="s">
        <v>754</v>
      </c>
      <c r="F4563" s="49">
        <v>19.899999999999999</v>
      </c>
      <c r="G4563" s="49">
        <v>20.3</v>
      </c>
      <c r="H4563" s="49">
        <v>20.7</v>
      </c>
      <c r="I4563" s="49">
        <v>21.1</v>
      </c>
      <c r="J4563" s="49">
        <v>21.5</v>
      </c>
      <c r="K4563" s="49">
        <v>22</v>
      </c>
      <c r="L4563" s="49">
        <v>22.4</v>
      </c>
      <c r="M4563" s="49">
        <v>22.8</v>
      </c>
      <c r="N4563" s="49">
        <v>23.3</v>
      </c>
      <c r="O4563" s="49">
        <v>23.7</v>
      </c>
      <c r="P4563" s="49">
        <v>24.1</v>
      </c>
      <c r="Q4563" s="49">
        <v>24.6</v>
      </c>
      <c r="R4563" s="49">
        <v>25</v>
      </c>
      <c r="S4563" s="49">
        <v>25.4</v>
      </c>
      <c r="T4563" s="49">
        <v>25.9</v>
      </c>
      <c r="U4563" s="49">
        <v>26.3</v>
      </c>
      <c r="V4563" s="49">
        <v>26.7</v>
      </c>
    </row>
    <row r="4564" spans="1:22" ht="15.75" customHeight="1">
      <c r="A4564" s="139" t="s">
        <v>793</v>
      </c>
      <c r="B4564" s="139" t="s">
        <v>492</v>
      </c>
      <c r="C4564" s="139" t="s">
        <v>783</v>
      </c>
      <c r="D4564" s="139" t="s">
        <v>633</v>
      </c>
      <c r="E4564" s="139" t="s">
        <v>754</v>
      </c>
      <c r="F4564" s="49">
        <v>5.83</v>
      </c>
      <c r="G4564" s="49">
        <v>5.94</v>
      </c>
      <c r="H4564" s="49">
        <v>6.05</v>
      </c>
      <c r="I4564" s="49">
        <v>6.16</v>
      </c>
      <c r="J4564" s="49">
        <v>6.27</v>
      </c>
      <c r="K4564" s="49">
        <v>6.38</v>
      </c>
      <c r="L4564" s="49">
        <v>6.49</v>
      </c>
      <c r="M4564" s="49">
        <v>6.6</v>
      </c>
      <c r="N4564" s="49">
        <v>6.71</v>
      </c>
      <c r="O4564" s="49">
        <v>6.82</v>
      </c>
      <c r="P4564" s="49">
        <v>6.94</v>
      </c>
      <c r="Q4564" s="49">
        <v>7.05</v>
      </c>
      <c r="R4564" s="49">
        <v>7.16</v>
      </c>
      <c r="S4564" s="49">
        <v>7.27</v>
      </c>
      <c r="T4564" s="49">
        <v>7.38</v>
      </c>
      <c r="U4564" s="49">
        <v>7.49</v>
      </c>
      <c r="V4564" s="49">
        <v>7.6</v>
      </c>
    </row>
    <row r="4565" spans="1:22" ht="15.75" customHeight="1">
      <c r="A4565" s="139" t="s">
        <v>793</v>
      </c>
      <c r="B4565" s="139" t="s">
        <v>498</v>
      </c>
      <c r="C4565" s="139" t="s">
        <v>783</v>
      </c>
      <c r="D4565" s="139" t="s">
        <v>633</v>
      </c>
      <c r="E4565" s="139" t="s">
        <v>754</v>
      </c>
      <c r="F4565" s="49">
        <v>28.7</v>
      </c>
      <c r="G4565" s="49">
        <v>29.1</v>
      </c>
      <c r="H4565" s="49">
        <v>29.6</v>
      </c>
      <c r="I4565" s="49">
        <v>30</v>
      </c>
      <c r="J4565" s="49">
        <v>30.4</v>
      </c>
      <c r="K4565" s="49">
        <v>30.9</v>
      </c>
      <c r="L4565" s="49">
        <v>31.3</v>
      </c>
      <c r="M4565" s="49">
        <v>31.8</v>
      </c>
      <c r="N4565" s="49">
        <v>32.200000000000003</v>
      </c>
      <c r="O4565" s="49">
        <v>32.700000000000003</v>
      </c>
      <c r="P4565" s="49">
        <v>33.1</v>
      </c>
      <c r="Q4565" s="49">
        <v>33.6</v>
      </c>
      <c r="R4565" s="49">
        <v>34</v>
      </c>
      <c r="S4565" s="49">
        <v>34.5</v>
      </c>
      <c r="T4565" s="49">
        <v>34.9</v>
      </c>
      <c r="U4565" s="49">
        <v>35.4</v>
      </c>
      <c r="V4565" s="49">
        <v>35.799999999999997</v>
      </c>
    </row>
    <row r="4566" spans="1:22" ht="15.75" customHeight="1">
      <c r="A4566" s="139" t="s">
        <v>793</v>
      </c>
      <c r="B4566" s="139" t="s">
        <v>500</v>
      </c>
      <c r="C4566" s="139" t="s">
        <v>783</v>
      </c>
      <c r="D4566" s="139" t="s">
        <v>633</v>
      </c>
      <c r="E4566" s="139" t="s">
        <v>754</v>
      </c>
      <c r="F4566" s="49">
        <v>227</v>
      </c>
      <c r="G4566" s="49">
        <v>231</v>
      </c>
      <c r="H4566" s="49">
        <v>236</v>
      </c>
      <c r="I4566" s="49">
        <v>240</v>
      </c>
      <c r="J4566" s="49">
        <v>244</v>
      </c>
      <c r="K4566" s="49">
        <v>249</v>
      </c>
      <c r="L4566" s="49">
        <v>253</v>
      </c>
      <c r="M4566" s="49">
        <v>257</v>
      </c>
      <c r="N4566" s="49">
        <v>262</v>
      </c>
      <c r="O4566" s="49">
        <v>266</v>
      </c>
      <c r="P4566" s="49">
        <v>270</v>
      </c>
      <c r="Q4566" s="49">
        <v>275</v>
      </c>
      <c r="R4566" s="49">
        <v>279</v>
      </c>
      <c r="S4566" s="49">
        <v>283</v>
      </c>
      <c r="T4566" s="49">
        <v>288</v>
      </c>
      <c r="U4566" s="49">
        <v>292</v>
      </c>
      <c r="V4566" s="49">
        <v>297</v>
      </c>
    </row>
    <row r="4567" spans="1:22" ht="15.75" customHeight="1">
      <c r="A4567" s="139" t="s">
        <v>793</v>
      </c>
      <c r="B4567" s="139" t="s">
        <v>494</v>
      </c>
      <c r="C4567" s="139" t="s">
        <v>783</v>
      </c>
      <c r="D4567" s="139" t="s">
        <v>633</v>
      </c>
      <c r="E4567" s="139" t="s">
        <v>754</v>
      </c>
      <c r="F4567" s="49">
        <v>2.8</v>
      </c>
      <c r="G4567" s="49">
        <v>2.86</v>
      </c>
      <c r="H4567" s="49">
        <v>2.92</v>
      </c>
      <c r="I4567" s="49">
        <v>2.99</v>
      </c>
      <c r="J4567" s="49">
        <v>3.05</v>
      </c>
      <c r="K4567" s="49">
        <v>3.11</v>
      </c>
      <c r="L4567" s="49">
        <v>3.17</v>
      </c>
      <c r="M4567" s="49">
        <v>3.23</v>
      </c>
      <c r="N4567" s="49">
        <v>3.29</v>
      </c>
      <c r="O4567" s="49">
        <v>3.35</v>
      </c>
      <c r="P4567" s="49">
        <v>3.41</v>
      </c>
      <c r="Q4567" s="49">
        <v>3.47</v>
      </c>
      <c r="R4567" s="49">
        <v>3.53</v>
      </c>
      <c r="S4567" s="49">
        <v>3.6</v>
      </c>
      <c r="T4567" s="49">
        <v>3.66</v>
      </c>
      <c r="U4567" s="49">
        <v>3.72</v>
      </c>
      <c r="V4567" s="49">
        <v>3.78</v>
      </c>
    </row>
    <row r="4568" spans="1:22" ht="15.75" customHeight="1">
      <c r="A4568" s="139" t="s">
        <v>793</v>
      </c>
      <c r="B4568" s="139" t="s">
        <v>502</v>
      </c>
      <c r="C4568" s="139" t="s">
        <v>783</v>
      </c>
      <c r="D4568" s="139" t="s">
        <v>633</v>
      </c>
      <c r="E4568" s="139" t="s">
        <v>754</v>
      </c>
      <c r="F4568" s="49">
        <v>203</v>
      </c>
      <c r="G4568" s="49">
        <v>218</v>
      </c>
      <c r="H4568" s="49">
        <v>230</v>
      </c>
      <c r="I4568" s="49">
        <v>207</v>
      </c>
      <c r="J4568" s="49">
        <v>227</v>
      </c>
      <c r="K4568" s="49">
        <v>248</v>
      </c>
      <c r="L4568" s="49">
        <v>288</v>
      </c>
      <c r="M4568" s="49">
        <v>260</v>
      </c>
      <c r="N4568" s="49">
        <v>294</v>
      </c>
      <c r="O4568" s="49">
        <v>299</v>
      </c>
      <c r="P4568" s="49">
        <v>302</v>
      </c>
      <c r="Q4568" s="49">
        <v>293</v>
      </c>
      <c r="R4568" s="49">
        <v>286</v>
      </c>
      <c r="S4568" s="49">
        <v>292</v>
      </c>
      <c r="T4568" s="49">
        <v>299</v>
      </c>
      <c r="U4568" s="49">
        <v>314</v>
      </c>
      <c r="V4568" s="49">
        <v>325</v>
      </c>
    </row>
    <row r="4569" spans="1:22" ht="15.75" customHeight="1">
      <c r="A4569" s="139" t="s">
        <v>793</v>
      </c>
      <c r="B4569" s="139" t="s">
        <v>482</v>
      </c>
      <c r="C4569" s="139" t="s">
        <v>783</v>
      </c>
      <c r="D4569" s="139" t="s">
        <v>633</v>
      </c>
      <c r="E4569" s="139" t="s">
        <v>754</v>
      </c>
      <c r="F4569" s="49">
        <v>50.3</v>
      </c>
      <c r="G4569" s="49">
        <v>50.6</v>
      </c>
      <c r="H4569" s="49">
        <v>51</v>
      </c>
      <c r="I4569" s="49">
        <v>51.2</v>
      </c>
      <c r="J4569" s="49">
        <v>51.5</v>
      </c>
      <c r="K4569" s="49">
        <v>51.7</v>
      </c>
      <c r="L4569" s="49">
        <v>52</v>
      </c>
      <c r="M4569" s="49">
        <v>52.2</v>
      </c>
      <c r="N4569" s="49">
        <v>52.5</v>
      </c>
      <c r="O4569" s="49">
        <v>52.7</v>
      </c>
      <c r="P4569" s="49">
        <v>53</v>
      </c>
      <c r="Q4569" s="49">
        <v>53.2</v>
      </c>
      <c r="R4569" s="49">
        <v>53.5</v>
      </c>
      <c r="S4569" s="49">
        <v>53.8</v>
      </c>
      <c r="T4569" s="49">
        <v>54.1</v>
      </c>
      <c r="U4569" s="49">
        <v>54.4</v>
      </c>
      <c r="V4569" s="49">
        <v>54.7</v>
      </c>
    </row>
    <row r="4570" spans="1:22" ht="15.75" customHeight="1">
      <c r="A4570" s="139" t="s">
        <v>793</v>
      </c>
      <c r="B4570" s="139" t="s">
        <v>504</v>
      </c>
      <c r="C4570" s="139" t="s">
        <v>783</v>
      </c>
      <c r="D4570" s="139" t="s">
        <v>633</v>
      </c>
      <c r="E4570" s="139" t="s">
        <v>754</v>
      </c>
      <c r="F4570" s="49">
        <v>40.5</v>
      </c>
      <c r="G4570" s="49">
        <v>40.700000000000003</v>
      </c>
      <c r="H4570" s="49">
        <v>39.700000000000003</v>
      </c>
      <c r="I4570" s="49">
        <v>36.4</v>
      </c>
      <c r="J4570" s="49">
        <v>33.700000000000003</v>
      </c>
      <c r="K4570" s="49">
        <v>31.2</v>
      </c>
      <c r="L4570" s="49">
        <v>31.5</v>
      </c>
      <c r="M4570" s="49">
        <v>30.7</v>
      </c>
      <c r="N4570" s="49">
        <v>28.7</v>
      </c>
      <c r="O4570" s="49">
        <v>27.3</v>
      </c>
      <c r="P4570" s="49">
        <v>25.8</v>
      </c>
      <c r="Q4570" s="49">
        <v>24.4</v>
      </c>
      <c r="R4570" s="49">
        <v>23</v>
      </c>
      <c r="S4570" s="49">
        <v>22.3</v>
      </c>
      <c r="T4570" s="49">
        <v>22.9</v>
      </c>
      <c r="U4570" s="49">
        <v>24.7</v>
      </c>
      <c r="V4570" s="49">
        <v>24.1</v>
      </c>
    </row>
    <row r="4571" spans="1:22" ht="15.75" customHeight="1">
      <c r="A4571" s="139" t="s">
        <v>793</v>
      </c>
      <c r="B4571" s="139" t="s">
        <v>496</v>
      </c>
      <c r="C4571" s="139" t="s">
        <v>783</v>
      </c>
      <c r="D4571" s="139" t="s">
        <v>633</v>
      </c>
      <c r="E4571" s="139" t="s">
        <v>754</v>
      </c>
      <c r="F4571" s="49">
        <v>11.9</v>
      </c>
      <c r="G4571" s="49">
        <v>12.2</v>
      </c>
      <c r="H4571" s="49">
        <v>12.5</v>
      </c>
      <c r="I4571" s="49">
        <v>12.8</v>
      </c>
      <c r="J4571" s="49">
        <v>13.1</v>
      </c>
      <c r="K4571" s="49">
        <v>13.4</v>
      </c>
      <c r="L4571" s="49">
        <v>13.7</v>
      </c>
      <c r="M4571" s="49">
        <v>14</v>
      </c>
      <c r="N4571" s="49">
        <v>14.3</v>
      </c>
      <c r="O4571" s="49">
        <v>14.6</v>
      </c>
      <c r="P4571" s="49">
        <v>14.9</v>
      </c>
      <c r="Q4571" s="49">
        <v>15.2</v>
      </c>
      <c r="R4571" s="49">
        <v>15.5</v>
      </c>
      <c r="S4571" s="49">
        <v>15.8</v>
      </c>
      <c r="T4571" s="49">
        <v>16.100000000000001</v>
      </c>
      <c r="U4571" s="49">
        <v>16.399999999999999</v>
      </c>
      <c r="V4571" s="49">
        <v>16.7</v>
      </c>
    </row>
    <row r="4572" spans="1:22" ht="15.75" customHeight="1">
      <c r="A4572" s="139" t="s">
        <v>793</v>
      </c>
      <c r="B4572" s="139" t="s">
        <v>506</v>
      </c>
      <c r="C4572" s="139" t="s">
        <v>783</v>
      </c>
      <c r="D4572" s="139" t="s">
        <v>633</v>
      </c>
      <c r="E4572" s="139" t="s">
        <v>754</v>
      </c>
      <c r="F4572" s="49">
        <v>8.15</v>
      </c>
      <c r="G4572" s="49">
        <v>8.6300000000000008</v>
      </c>
      <c r="H4572" s="49">
        <v>9.2200000000000006</v>
      </c>
      <c r="I4572" s="49">
        <v>9.85</v>
      </c>
      <c r="J4572" s="49">
        <v>10.4</v>
      </c>
      <c r="K4572" s="49">
        <v>10.9</v>
      </c>
      <c r="L4572" s="49">
        <v>11.5</v>
      </c>
      <c r="M4572" s="49">
        <v>12</v>
      </c>
      <c r="N4572" s="49">
        <v>12.5</v>
      </c>
      <c r="O4572" s="49">
        <v>13</v>
      </c>
      <c r="P4572" s="49">
        <v>13.5</v>
      </c>
      <c r="Q4572" s="49">
        <v>14</v>
      </c>
      <c r="R4572" s="49">
        <v>14.5</v>
      </c>
      <c r="S4572" s="49">
        <v>15.1</v>
      </c>
      <c r="T4572" s="49">
        <v>15.6</v>
      </c>
      <c r="U4572" s="49">
        <v>16.100000000000001</v>
      </c>
      <c r="V4572" s="49">
        <v>16.600000000000001</v>
      </c>
    </row>
    <row r="4573" spans="1:22" ht="15.75" customHeight="1">
      <c r="A4573" s="139" t="s">
        <v>793</v>
      </c>
      <c r="B4573" s="139" t="s">
        <v>508</v>
      </c>
      <c r="C4573" s="139" t="s">
        <v>783</v>
      </c>
      <c r="D4573" s="139" t="s">
        <v>633</v>
      </c>
      <c r="E4573" s="139" t="s">
        <v>754</v>
      </c>
      <c r="F4573" s="49">
        <v>134</v>
      </c>
      <c r="G4573" s="49">
        <v>131</v>
      </c>
      <c r="H4573" s="49">
        <v>135</v>
      </c>
      <c r="I4573" s="49">
        <v>180</v>
      </c>
      <c r="J4573" s="49">
        <v>178</v>
      </c>
      <c r="K4573" s="49">
        <v>169</v>
      </c>
      <c r="L4573" s="49">
        <v>217</v>
      </c>
      <c r="M4573" s="49">
        <v>129</v>
      </c>
      <c r="N4573" s="49">
        <v>127</v>
      </c>
      <c r="O4573" s="49">
        <v>78.5</v>
      </c>
      <c r="P4573" s="49">
        <v>75.2</v>
      </c>
      <c r="Q4573" s="49">
        <v>75.2</v>
      </c>
      <c r="R4573" s="49">
        <v>75.2</v>
      </c>
      <c r="S4573" s="49">
        <v>66.599999999999994</v>
      </c>
      <c r="T4573" s="49">
        <v>67.7</v>
      </c>
      <c r="U4573" s="49">
        <v>63.8</v>
      </c>
      <c r="V4573" s="49">
        <v>65.5</v>
      </c>
    </row>
    <row r="4574" spans="1:22" ht="15.75" customHeight="1">
      <c r="A4574" s="139" t="s">
        <v>793</v>
      </c>
      <c r="B4574" s="139" t="s">
        <v>510</v>
      </c>
      <c r="C4574" s="139" t="s">
        <v>783</v>
      </c>
      <c r="D4574" s="139" t="s">
        <v>633</v>
      </c>
      <c r="E4574" s="139" t="s">
        <v>754</v>
      </c>
      <c r="F4574" s="49">
        <v>1830</v>
      </c>
      <c r="G4574" s="49">
        <v>1820</v>
      </c>
      <c r="H4574" s="49">
        <v>1810</v>
      </c>
      <c r="I4574" s="49">
        <v>1810</v>
      </c>
      <c r="J4574" s="49">
        <v>1800</v>
      </c>
      <c r="K4574" s="49">
        <v>1790</v>
      </c>
      <c r="L4574" s="49">
        <v>1780</v>
      </c>
      <c r="M4574" s="49">
        <v>1780</v>
      </c>
      <c r="N4574" s="49">
        <v>1780</v>
      </c>
      <c r="O4574" s="49">
        <v>1770</v>
      </c>
      <c r="P4574" s="49">
        <v>1770</v>
      </c>
      <c r="Q4574" s="49">
        <v>1770</v>
      </c>
      <c r="R4574" s="49">
        <v>1760</v>
      </c>
      <c r="S4574" s="49">
        <v>1630</v>
      </c>
      <c r="T4574" s="49">
        <v>2040</v>
      </c>
      <c r="U4574" s="49">
        <v>2160</v>
      </c>
      <c r="V4574" s="49">
        <v>2000</v>
      </c>
    </row>
    <row r="4575" spans="1:22" ht="15.75" customHeight="1">
      <c r="A4575" s="139" t="s">
        <v>793</v>
      </c>
      <c r="B4575" s="139" t="s">
        <v>512</v>
      </c>
      <c r="C4575" s="139" t="s">
        <v>783</v>
      </c>
      <c r="D4575" s="139" t="s">
        <v>633</v>
      </c>
      <c r="E4575" s="139" t="s">
        <v>754</v>
      </c>
      <c r="F4575" s="49">
        <v>4.88</v>
      </c>
      <c r="G4575" s="49">
        <v>5.0999999999999996</v>
      </c>
      <c r="H4575" s="49">
        <v>5.24</v>
      </c>
      <c r="I4575" s="49">
        <v>5.33</v>
      </c>
      <c r="J4575" s="49">
        <v>5.41</v>
      </c>
      <c r="K4575" s="49">
        <v>5.5</v>
      </c>
      <c r="L4575" s="49">
        <v>5.59</v>
      </c>
      <c r="M4575" s="49">
        <v>5.68</v>
      </c>
      <c r="N4575" s="49">
        <v>5.76</v>
      </c>
      <c r="O4575" s="49">
        <v>5.85</v>
      </c>
      <c r="P4575" s="49">
        <v>5.94</v>
      </c>
      <c r="Q4575" s="49">
        <v>6.03</v>
      </c>
      <c r="R4575" s="49">
        <v>6.12</v>
      </c>
      <c r="S4575" s="49">
        <v>6.36</v>
      </c>
      <c r="T4575" s="49">
        <v>6.48</v>
      </c>
      <c r="U4575" s="49">
        <v>6.6</v>
      </c>
      <c r="V4575" s="49">
        <v>6.72</v>
      </c>
    </row>
    <row r="4576" spans="1:22" ht="15.75" customHeight="1">
      <c r="A4576" s="139" t="s">
        <v>793</v>
      </c>
      <c r="B4576" s="139" t="s">
        <v>526</v>
      </c>
      <c r="C4576" s="139" t="s">
        <v>783</v>
      </c>
      <c r="D4576" s="139" t="s">
        <v>633</v>
      </c>
      <c r="E4576" s="139" t="s">
        <v>754</v>
      </c>
      <c r="F4576" s="49">
        <v>174</v>
      </c>
      <c r="G4576" s="49">
        <v>178</v>
      </c>
      <c r="H4576" s="49">
        <v>183</v>
      </c>
      <c r="I4576" s="49">
        <v>195</v>
      </c>
      <c r="J4576" s="49">
        <v>203</v>
      </c>
      <c r="K4576" s="49">
        <v>212</v>
      </c>
      <c r="L4576" s="49">
        <v>236</v>
      </c>
      <c r="M4576" s="49">
        <v>268</v>
      </c>
      <c r="N4576" s="49">
        <v>242</v>
      </c>
      <c r="O4576" s="49">
        <v>244</v>
      </c>
      <c r="P4576" s="49">
        <v>243</v>
      </c>
      <c r="Q4576" s="49">
        <v>257</v>
      </c>
      <c r="R4576" s="49">
        <v>269</v>
      </c>
      <c r="S4576" s="49">
        <v>279</v>
      </c>
      <c r="T4576" s="49">
        <v>287</v>
      </c>
      <c r="U4576" s="49">
        <v>295</v>
      </c>
      <c r="V4576" s="49">
        <v>303</v>
      </c>
    </row>
    <row r="4577" spans="1:22" ht="15.75" customHeight="1">
      <c r="A4577" s="139" t="s">
        <v>793</v>
      </c>
      <c r="B4577" s="139" t="s">
        <v>556</v>
      </c>
      <c r="C4577" s="139" t="s">
        <v>783</v>
      </c>
      <c r="D4577" s="139" t="s">
        <v>633</v>
      </c>
      <c r="E4577" s="139" t="s">
        <v>754</v>
      </c>
      <c r="F4577" s="49">
        <v>14.4</v>
      </c>
      <c r="G4577" s="49">
        <v>14.7</v>
      </c>
      <c r="H4577" s="49">
        <v>14.9</v>
      </c>
      <c r="I4577" s="49">
        <v>15.2</v>
      </c>
      <c r="J4577" s="49">
        <v>15.5</v>
      </c>
      <c r="K4577" s="49">
        <v>15.8</v>
      </c>
      <c r="L4577" s="49">
        <v>15.9</v>
      </c>
      <c r="M4577" s="49">
        <v>16.2</v>
      </c>
      <c r="N4577" s="49">
        <v>16.399999999999999</v>
      </c>
      <c r="O4577" s="49">
        <v>16.600000000000001</v>
      </c>
      <c r="P4577" s="49">
        <v>16.899999999999999</v>
      </c>
      <c r="Q4577" s="49">
        <v>17</v>
      </c>
      <c r="R4577" s="49">
        <v>17.3</v>
      </c>
      <c r="S4577" s="49">
        <v>17.600000000000001</v>
      </c>
      <c r="T4577" s="49">
        <v>17.8</v>
      </c>
      <c r="U4577" s="49">
        <v>18</v>
      </c>
      <c r="V4577" s="49">
        <v>18.3</v>
      </c>
    </row>
    <row r="4578" spans="1:22" ht="15.75" customHeight="1">
      <c r="A4578" s="139" t="s">
        <v>793</v>
      </c>
      <c r="B4578" s="139" t="s">
        <v>528</v>
      </c>
      <c r="C4578" s="139" t="s">
        <v>783</v>
      </c>
      <c r="D4578" s="139" t="s">
        <v>633</v>
      </c>
      <c r="E4578" s="139" t="s">
        <v>754</v>
      </c>
      <c r="F4578" s="49">
        <v>5.7</v>
      </c>
      <c r="G4578" s="49">
        <v>5.84</v>
      </c>
      <c r="H4578" s="49">
        <v>5.98</v>
      </c>
      <c r="I4578" s="49">
        <v>6.13</v>
      </c>
      <c r="J4578" s="49">
        <v>6.28</v>
      </c>
      <c r="K4578" s="49">
        <v>6.43</v>
      </c>
      <c r="L4578" s="49">
        <v>6.58</v>
      </c>
      <c r="M4578" s="49">
        <v>6.72</v>
      </c>
      <c r="N4578" s="49">
        <v>6.87</v>
      </c>
      <c r="O4578" s="49">
        <v>7.02</v>
      </c>
      <c r="P4578" s="49">
        <v>7.17</v>
      </c>
      <c r="Q4578" s="49">
        <v>7.32</v>
      </c>
      <c r="R4578" s="49">
        <v>7.47</v>
      </c>
      <c r="S4578" s="49">
        <v>7.61</v>
      </c>
      <c r="T4578" s="49">
        <v>7.75</v>
      </c>
      <c r="U4578" s="49">
        <v>7.9</v>
      </c>
      <c r="V4578" s="49">
        <v>8.0500000000000007</v>
      </c>
    </row>
    <row r="4579" spans="1:22" ht="15.75" customHeight="1">
      <c r="A4579" s="139" t="s">
        <v>793</v>
      </c>
      <c r="B4579" s="139" t="s">
        <v>536</v>
      </c>
      <c r="C4579" s="139" t="s">
        <v>783</v>
      </c>
      <c r="D4579" s="139" t="s">
        <v>633</v>
      </c>
      <c r="E4579" s="139" t="s">
        <v>754</v>
      </c>
      <c r="F4579" s="49">
        <v>63.5</v>
      </c>
      <c r="G4579" s="49">
        <v>64.8</v>
      </c>
      <c r="H4579" s="49">
        <v>65.8</v>
      </c>
      <c r="I4579" s="49">
        <v>66.7</v>
      </c>
      <c r="J4579" s="49">
        <v>67.599999999999994</v>
      </c>
      <c r="K4579" s="49">
        <v>68.400000000000006</v>
      </c>
      <c r="L4579" s="49">
        <v>69.2</v>
      </c>
      <c r="M4579" s="49">
        <v>70.099999999999994</v>
      </c>
      <c r="N4579" s="49">
        <v>70.900000000000006</v>
      </c>
      <c r="O4579" s="49">
        <v>71.8</v>
      </c>
      <c r="P4579" s="49">
        <v>72.599999999999994</v>
      </c>
      <c r="Q4579" s="49">
        <v>73.400000000000006</v>
      </c>
      <c r="R4579" s="49">
        <v>74.3</v>
      </c>
      <c r="S4579" s="49">
        <v>75.599999999999994</v>
      </c>
      <c r="T4579" s="49">
        <v>76.599999999999994</v>
      </c>
      <c r="U4579" s="49">
        <v>77.5</v>
      </c>
      <c r="V4579" s="49">
        <v>78.400000000000006</v>
      </c>
    </row>
    <row r="4580" spans="1:22" ht="15.75" customHeight="1">
      <c r="A4580" s="139" t="s">
        <v>793</v>
      </c>
      <c r="B4580" s="139" t="s">
        <v>542</v>
      </c>
      <c r="C4580" s="139" t="s">
        <v>783</v>
      </c>
      <c r="D4580" s="139" t="s">
        <v>633</v>
      </c>
      <c r="E4580" s="139" t="s">
        <v>754</v>
      </c>
      <c r="F4580" s="49">
        <v>0.253</v>
      </c>
      <c r="G4580" s="49">
        <v>0.26</v>
      </c>
      <c r="H4580" s="49">
        <v>0.26700000000000002</v>
      </c>
      <c r="I4580" s="49">
        <v>0.27400000000000002</v>
      </c>
      <c r="J4580" s="49">
        <v>0.28100000000000003</v>
      </c>
      <c r="K4580" s="49">
        <v>0.28899999999999998</v>
      </c>
      <c r="L4580" s="49">
        <v>0.29599999999999999</v>
      </c>
      <c r="M4580" s="49">
        <v>0.30299999999999999</v>
      </c>
      <c r="N4580" s="49">
        <v>0.31</v>
      </c>
      <c r="O4580" s="49">
        <v>0.317</v>
      </c>
      <c r="P4580" s="49">
        <v>0.32500000000000001</v>
      </c>
      <c r="Q4580" s="49">
        <v>0.33200000000000002</v>
      </c>
      <c r="R4580" s="49">
        <v>0.33900000000000002</v>
      </c>
      <c r="S4580" s="49">
        <v>0.34599999999999997</v>
      </c>
      <c r="T4580" s="49">
        <v>0.35299999999999998</v>
      </c>
      <c r="U4580" s="49">
        <v>0.36</v>
      </c>
      <c r="V4580" s="49">
        <v>0.36799999999999999</v>
      </c>
    </row>
    <row r="4581" spans="1:22" ht="15.75" customHeight="1">
      <c r="A4581" s="139" t="s">
        <v>793</v>
      </c>
      <c r="B4581" s="139" t="s">
        <v>534</v>
      </c>
      <c r="C4581" s="139" t="s">
        <v>783</v>
      </c>
      <c r="D4581" s="139" t="s">
        <v>633</v>
      </c>
      <c r="E4581" s="139" t="s">
        <v>754</v>
      </c>
      <c r="F4581" s="49">
        <v>2.62</v>
      </c>
      <c r="G4581" s="49">
        <v>2.72</v>
      </c>
      <c r="H4581" s="49">
        <v>2.84</v>
      </c>
      <c r="I4581" s="49">
        <v>2.97</v>
      </c>
      <c r="J4581" s="49">
        <v>3.1</v>
      </c>
      <c r="K4581" s="49">
        <v>3.21</v>
      </c>
      <c r="L4581" s="49">
        <v>3.32</v>
      </c>
      <c r="M4581" s="49">
        <v>3.44</v>
      </c>
      <c r="N4581" s="49">
        <v>3.55</v>
      </c>
      <c r="O4581" s="49">
        <v>3.67</v>
      </c>
      <c r="P4581" s="49">
        <v>3.78</v>
      </c>
      <c r="Q4581" s="49">
        <v>3.9</v>
      </c>
      <c r="R4581" s="49">
        <v>4.01</v>
      </c>
      <c r="S4581" s="49">
        <v>4.12</v>
      </c>
      <c r="T4581" s="49">
        <v>4.2300000000000004</v>
      </c>
      <c r="U4581" s="49">
        <v>4.34</v>
      </c>
      <c r="V4581" s="49">
        <v>4.46</v>
      </c>
    </row>
    <row r="4582" spans="1:22" ht="15.75" customHeight="1">
      <c r="A4582" s="139" t="s">
        <v>793</v>
      </c>
      <c r="B4582" s="139" t="s">
        <v>334</v>
      </c>
      <c r="C4582" s="139" t="s">
        <v>783</v>
      </c>
      <c r="D4582" s="139" t="s">
        <v>633</v>
      </c>
      <c r="E4582" s="139" t="s">
        <v>754</v>
      </c>
      <c r="F4582" s="49">
        <v>3.64</v>
      </c>
      <c r="G4582" s="49">
        <v>3.72</v>
      </c>
      <c r="H4582" s="49">
        <v>3.79</v>
      </c>
      <c r="I4582" s="49">
        <v>3.86</v>
      </c>
      <c r="J4582" s="49">
        <v>3.92</v>
      </c>
      <c r="K4582" s="49">
        <v>3.99</v>
      </c>
      <c r="L4582" s="49">
        <v>4.0599999999999996</v>
      </c>
      <c r="M4582" s="49">
        <v>4.13</v>
      </c>
      <c r="N4582" s="49">
        <v>4.2</v>
      </c>
      <c r="O4582" s="49">
        <v>4.2699999999999996</v>
      </c>
      <c r="P4582" s="49">
        <v>4.34</v>
      </c>
      <c r="Q4582" s="49">
        <v>4.41</v>
      </c>
      <c r="R4582" s="49">
        <v>4.4800000000000004</v>
      </c>
      <c r="S4582" s="49">
        <v>4.55</v>
      </c>
      <c r="T4582" s="49">
        <v>4.62</v>
      </c>
      <c r="U4582" s="49">
        <v>4.6900000000000004</v>
      </c>
      <c r="V4582" s="49">
        <v>4.76</v>
      </c>
    </row>
    <row r="4583" spans="1:22" ht="15.75" customHeight="1">
      <c r="A4583" s="139" t="s">
        <v>793</v>
      </c>
      <c r="B4583" s="139" t="s">
        <v>522</v>
      </c>
      <c r="C4583" s="139" t="s">
        <v>783</v>
      </c>
      <c r="D4583" s="139" t="s">
        <v>633</v>
      </c>
      <c r="E4583" s="139" t="s">
        <v>754</v>
      </c>
      <c r="F4583" s="49">
        <v>0.97399999999999998</v>
      </c>
      <c r="G4583" s="49">
        <v>1.02</v>
      </c>
      <c r="H4583" s="49">
        <v>1.02</v>
      </c>
      <c r="I4583" s="49">
        <v>1.03</v>
      </c>
      <c r="J4583" s="49">
        <v>1.05</v>
      </c>
      <c r="K4583" s="49">
        <v>1.05</v>
      </c>
      <c r="L4583" s="49">
        <v>1.07</v>
      </c>
      <c r="M4583" s="49">
        <v>1.08</v>
      </c>
      <c r="N4583" s="49">
        <v>1.07</v>
      </c>
      <c r="O4583" s="49">
        <v>1.06</v>
      </c>
      <c r="P4583" s="49">
        <v>1.07</v>
      </c>
      <c r="Q4583" s="49">
        <v>1.08</v>
      </c>
      <c r="R4583" s="49">
        <v>1.07</v>
      </c>
      <c r="S4583" s="49">
        <v>1.1100000000000001</v>
      </c>
      <c r="T4583" s="49">
        <v>1.1200000000000001</v>
      </c>
      <c r="U4583" s="49">
        <v>1.1299999999999999</v>
      </c>
      <c r="V4583" s="49">
        <v>1.1399999999999999</v>
      </c>
    </row>
    <row r="4584" spans="1:22" ht="15.75" customHeight="1">
      <c r="A4584" s="139" t="s">
        <v>793</v>
      </c>
      <c r="B4584" s="139" t="s">
        <v>544</v>
      </c>
      <c r="C4584" s="139" t="s">
        <v>783</v>
      </c>
      <c r="D4584" s="139" t="s">
        <v>633</v>
      </c>
      <c r="E4584" s="139" t="s">
        <v>754</v>
      </c>
      <c r="F4584" s="49">
        <v>5.08</v>
      </c>
      <c r="G4584" s="49">
        <v>5.24</v>
      </c>
      <c r="H4584" s="49">
        <v>5.41</v>
      </c>
      <c r="I4584" s="49">
        <v>5.59</v>
      </c>
      <c r="J4584" s="49">
        <v>5.77</v>
      </c>
      <c r="K4584" s="49">
        <v>5.96</v>
      </c>
      <c r="L4584" s="49">
        <v>6.15</v>
      </c>
      <c r="M4584" s="49">
        <v>6.34</v>
      </c>
      <c r="N4584" s="49">
        <v>6.53</v>
      </c>
      <c r="O4584" s="49">
        <v>6.72</v>
      </c>
      <c r="P4584" s="49">
        <v>6.91</v>
      </c>
      <c r="Q4584" s="49">
        <v>7.1</v>
      </c>
      <c r="R4584" s="49">
        <v>7.29</v>
      </c>
      <c r="S4584" s="49">
        <v>7.44</v>
      </c>
      <c r="T4584" s="49">
        <v>7.62</v>
      </c>
      <c r="U4584" s="49">
        <v>7.8</v>
      </c>
      <c r="V4584" s="49">
        <v>7.98</v>
      </c>
    </row>
    <row r="4585" spans="1:22" ht="15.75" customHeight="1">
      <c r="A4585" s="139" t="s">
        <v>793</v>
      </c>
      <c r="B4585" s="139" t="s">
        <v>530</v>
      </c>
      <c r="C4585" s="139" t="s">
        <v>783</v>
      </c>
      <c r="D4585" s="139" t="s">
        <v>633</v>
      </c>
      <c r="E4585" s="139" t="s">
        <v>754</v>
      </c>
      <c r="F4585" s="49">
        <v>31.9</v>
      </c>
      <c r="G4585" s="49">
        <v>31.4</v>
      </c>
      <c r="H4585" s="49">
        <v>31.5</v>
      </c>
      <c r="I4585" s="49">
        <v>31.7</v>
      </c>
      <c r="J4585" s="49">
        <v>31.6</v>
      </c>
      <c r="K4585" s="49">
        <v>31.7</v>
      </c>
      <c r="L4585" s="49">
        <v>31.4</v>
      </c>
      <c r="M4585" s="49">
        <v>31.2</v>
      </c>
      <c r="N4585" s="49">
        <v>31.3</v>
      </c>
      <c r="O4585" s="49">
        <v>31.3</v>
      </c>
      <c r="P4585" s="49">
        <v>31.2</v>
      </c>
      <c r="Q4585" s="49">
        <v>31.1</v>
      </c>
      <c r="R4585" s="49">
        <v>31.3</v>
      </c>
      <c r="S4585" s="49">
        <v>31.1</v>
      </c>
      <c r="T4585" s="49">
        <v>31</v>
      </c>
      <c r="U4585" s="49">
        <v>31</v>
      </c>
      <c r="V4585" s="49">
        <v>30.9</v>
      </c>
    </row>
    <row r="4586" spans="1:22" ht="15.75" customHeight="1">
      <c r="A4586" s="139" t="s">
        <v>793</v>
      </c>
      <c r="B4586" s="139" t="s">
        <v>550</v>
      </c>
      <c r="C4586" s="139" t="s">
        <v>783</v>
      </c>
      <c r="D4586" s="139" t="s">
        <v>633</v>
      </c>
      <c r="E4586" s="139" t="s">
        <v>754</v>
      </c>
      <c r="F4586" s="49">
        <v>3.55</v>
      </c>
      <c r="G4586" s="49">
        <v>3.68</v>
      </c>
      <c r="H4586" s="49">
        <v>3.77</v>
      </c>
      <c r="I4586" s="49">
        <v>3.88</v>
      </c>
      <c r="J4586" s="49">
        <v>4</v>
      </c>
      <c r="K4586" s="49">
        <v>4.1399999999999997</v>
      </c>
      <c r="L4586" s="49">
        <v>4.2699999999999996</v>
      </c>
      <c r="M4586" s="49">
        <v>4.43</v>
      </c>
      <c r="N4586" s="49">
        <v>4.6100000000000003</v>
      </c>
      <c r="O4586" s="49">
        <v>4.78</v>
      </c>
      <c r="P4586" s="49">
        <v>4.9400000000000004</v>
      </c>
      <c r="Q4586" s="49">
        <v>5.0599999999999996</v>
      </c>
      <c r="R4586" s="49">
        <v>5.2</v>
      </c>
      <c r="S4586" s="49">
        <v>5.3</v>
      </c>
      <c r="T4586" s="49">
        <v>5.44</v>
      </c>
      <c r="U4586" s="49">
        <v>5.57</v>
      </c>
      <c r="V4586" s="49">
        <v>5.71</v>
      </c>
    </row>
    <row r="4587" spans="1:22" ht="15.75" customHeight="1">
      <c r="A4587" s="139" t="s">
        <v>793</v>
      </c>
      <c r="B4587" s="139" t="s">
        <v>524</v>
      </c>
      <c r="C4587" s="139" t="s">
        <v>783</v>
      </c>
      <c r="D4587" s="139" t="s">
        <v>633</v>
      </c>
      <c r="E4587" s="139" t="s">
        <v>754</v>
      </c>
      <c r="F4587" s="49">
        <v>8.4199999999999997E-2</v>
      </c>
      <c r="G4587" s="49">
        <v>8.6099999999999996E-2</v>
      </c>
      <c r="H4587" s="49">
        <v>8.8099999999999998E-2</v>
      </c>
      <c r="I4587" s="49">
        <v>9.01E-2</v>
      </c>
      <c r="J4587" s="49">
        <v>9.2299999999999993E-2</v>
      </c>
      <c r="K4587" s="49">
        <v>9.4399999999999998E-2</v>
      </c>
      <c r="L4587" s="49">
        <v>9.6500000000000002E-2</v>
      </c>
      <c r="M4587" s="49">
        <v>9.8699999999999996E-2</v>
      </c>
      <c r="N4587" s="49">
        <v>0.10100000000000001</v>
      </c>
      <c r="O4587" s="49">
        <v>0.10299999999999999</v>
      </c>
      <c r="P4587" s="49">
        <v>0.105</v>
      </c>
      <c r="Q4587" s="49">
        <v>0.107</v>
      </c>
      <c r="R4587" s="49">
        <v>0.109</v>
      </c>
      <c r="S4587" s="49">
        <v>0.111</v>
      </c>
      <c r="T4587" s="49">
        <v>0.113</v>
      </c>
      <c r="U4587" s="49">
        <v>0.115</v>
      </c>
      <c r="V4587" s="49">
        <v>0.11700000000000001</v>
      </c>
    </row>
    <row r="4588" spans="1:22" ht="15.75" customHeight="1">
      <c r="A4588" s="139" t="s">
        <v>793</v>
      </c>
      <c r="B4588" s="139" t="s">
        <v>558</v>
      </c>
      <c r="C4588" s="139" t="s">
        <v>783</v>
      </c>
      <c r="D4588" s="139" t="s">
        <v>633</v>
      </c>
      <c r="E4588" s="139" t="s">
        <v>754</v>
      </c>
      <c r="F4588" s="49">
        <v>0.86199999999999999</v>
      </c>
      <c r="G4588" s="49">
        <v>0.86899999999999999</v>
      </c>
      <c r="H4588" s="49">
        <v>0.876</v>
      </c>
      <c r="I4588" s="49">
        <v>0.88200000000000001</v>
      </c>
      <c r="J4588" s="49">
        <v>0.88700000000000001</v>
      </c>
      <c r="K4588" s="49">
        <v>0.89300000000000002</v>
      </c>
      <c r="L4588" s="49">
        <v>0.89800000000000002</v>
      </c>
      <c r="M4588" s="49">
        <v>0.90400000000000003</v>
      </c>
      <c r="N4588" s="49">
        <v>0.90900000000000003</v>
      </c>
      <c r="O4588" s="49">
        <v>0.91500000000000004</v>
      </c>
      <c r="P4588" s="49">
        <v>0.92100000000000004</v>
      </c>
      <c r="Q4588" s="49">
        <v>0.92600000000000005</v>
      </c>
      <c r="R4588" s="49">
        <v>0.93200000000000005</v>
      </c>
      <c r="S4588" s="49">
        <v>0.93899999999999995</v>
      </c>
      <c r="T4588" s="49">
        <v>0.94499999999999995</v>
      </c>
      <c r="U4588" s="49">
        <v>0.95099999999999996</v>
      </c>
      <c r="V4588" s="49">
        <v>0.95699999999999996</v>
      </c>
    </row>
    <row r="4589" spans="1:22" ht="15.75" customHeight="1">
      <c r="A4589" s="139" t="s">
        <v>793</v>
      </c>
      <c r="B4589" s="139" t="s">
        <v>538</v>
      </c>
      <c r="C4589" s="139" t="s">
        <v>783</v>
      </c>
      <c r="D4589" s="139" t="s">
        <v>633</v>
      </c>
      <c r="E4589" s="139" t="s">
        <v>754</v>
      </c>
      <c r="F4589" s="49">
        <v>65.400000000000006</v>
      </c>
      <c r="G4589" s="49">
        <v>69.400000000000006</v>
      </c>
      <c r="H4589" s="49">
        <v>75.400000000000006</v>
      </c>
      <c r="I4589" s="49">
        <v>81.3</v>
      </c>
      <c r="J4589" s="49">
        <v>84.5</v>
      </c>
      <c r="K4589" s="49">
        <v>88.3</v>
      </c>
      <c r="L4589" s="49">
        <v>92.7</v>
      </c>
      <c r="M4589" s="49">
        <v>91.2</v>
      </c>
      <c r="N4589" s="49">
        <v>91.8</v>
      </c>
      <c r="O4589" s="49">
        <v>92.1</v>
      </c>
      <c r="P4589" s="49">
        <v>92.1</v>
      </c>
      <c r="Q4589" s="49">
        <v>92.3</v>
      </c>
      <c r="R4589" s="49">
        <v>92.8</v>
      </c>
      <c r="S4589" s="49">
        <v>97.4</v>
      </c>
      <c r="T4589" s="49">
        <v>93.2</v>
      </c>
      <c r="U4589" s="49">
        <v>103</v>
      </c>
      <c r="V4589" s="49">
        <v>95.6</v>
      </c>
    </row>
    <row r="4590" spans="1:22" ht="15.75" customHeight="1">
      <c r="A4590" s="139" t="s">
        <v>793</v>
      </c>
      <c r="B4590" s="139" t="s">
        <v>540</v>
      </c>
      <c r="C4590" s="139" t="s">
        <v>783</v>
      </c>
      <c r="D4590" s="139" t="s">
        <v>633</v>
      </c>
      <c r="E4590" s="139" t="s">
        <v>754</v>
      </c>
      <c r="F4590" s="49">
        <v>4.25</v>
      </c>
      <c r="G4590" s="49">
        <v>3.65</v>
      </c>
      <c r="H4590" s="49">
        <v>3.33</v>
      </c>
      <c r="I4590" s="49">
        <v>3.54</v>
      </c>
      <c r="J4590" s="49">
        <v>3.41</v>
      </c>
      <c r="K4590" s="49">
        <v>3.92</v>
      </c>
      <c r="L4590" s="49">
        <v>3.92</v>
      </c>
      <c r="M4590" s="49">
        <v>4.2300000000000004</v>
      </c>
      <c r="N4590" s="49">
        <v>4.42</v>
      </c>
      <c r="O4590" s="49">
        <v>4.07</v>
      </c>
      <c r="P4590" s="49">
        <v>3.94</v>
      </c>
      <c r="Q4590" s="49">
        <v>4.05</v>
      </c>
      <c r="R4590" s="49">
        <v>3.99</v>
      </c>
      <c r="S4590" s="49">
        <v>3.49</v>
      </c>
      <c r="T4590" s="49">
        <v>4.8099999999999996</v>
      </c>
      <c r="U4590" s="49">
        <v>5.39</v>
      </c>
      <c r="V4590" s="49">
        <v>5.49</v>
      </c>
    </row>
    <row r="4591" spans="1:22" ht="15.75" customHeight="1">
      <c r="A4591" s="139" t="s">
        <v>793</v>
      </c>
      <c r="B4591" s="139" t="s">
        <v>562</v>
      </c>
      <c r="C4591" s="139" t="s">
        <v>783</v>
      </c>
      <c r="D4591" s="139" t="s">
        <v>633</v>
      </c>
      <c r="E4591" s="139" t="s">
        <v>754</v>
      </c>
      <c r="F4591" s="49">
        <v>64.7</v>
      </c>
      <c r="G4591" s="49">
        <v>67.599999999999994</v>
      </c>
      <c r="H4591" s="49">
        <v>68.099999999999994</v>
      </c>
      <c r="I4591" s="49">
        <v>67.900000000000006</v>
      </c>
      <c r="J4591" s="49">
        <v>64.400000000000006</v>
      </c>
      <c r="K4591" s="49">
        <v>64.7</v>
      </c>
      <c r="L4591" s="49">
        <v>58.9</v>
      </c>
      <c r="M4591" s="49">
        <v>51.6</v>
      </c>
      <c r="N4591" s="49">
        <v>44.1</v>
      </c>
      <c r="O4591" s="49">
        <v>49.9</v>
      </c>
      <c r="P4591" s="49">
        <v>54</v>
      </c>
      <c r="Q4591" s="49">
        <v>66.400000000000006</v>
      </c>
      <c r="R4591" s="49">
        <v>66.3</v>
      </c>
      <c r="S4591" s="49">
        <v>68.599999999999994</v>
      </c>
      <c r="T4591" s="49">
        <v>67.7</v>
      </c>
      <c r="U4591" s="49">
        <v>61.2</v>
      </c>
      <c r="V4591" s="49">
        <v>61.2</v>
      </c>
    </row>
    <row r="4592" spans="1:22" ht="15.75" customHeight="1">
      <c r="A4592" s="139" t="s">
        <v>793</v>
      </c>
      <c r="B4592" s="139" t="s">
        <v>560</v>
      </c>
      <c r="C4592" s="139" t="s">
        <v>783</v>
      </c>
      <c r="D4592" s="139" t="s">
        <v>633</v>
      </c>
      <c r="E4592" s="139" t="s">
        <v>754</v>
      </c>
      <c r="F4592" s="49">
        <v>0.52300000000000002</v>
      </c>
      <c r="G4592" s="49">
        <v>0.52600000000000002</v>
      </c>
      <c r="H4592" s="49">
        <v>0.52800000000000002</v>
      </c>
      <c r="I4592" s="49">
        <v>0.52900000000000003</v>
      </c>
      <c r="J4592" s="49">
        <v>0.52800000000000002</v>
      </c>
      <c r="K4592" s="49">
        <v>0.52800000000000002</v>
      </c>
      <c r="L4592" s="49">
        <v>0.52700000000000002</v>
      </c>
      <c r="M4592" s="49">
        <v>0.52600000000000002</v>
      </c>
      <c r="N4592" s="49">
        <v>0.52500000000000002</v>
      </c>
      <c r="O4592" s="49">
        <v>0.52500000000000002</v>
      </c>
      <c r="P4592" s="49">
        <v>0.52400000000000002</v>
      </c>
      <c r="Q4592" s="49">
        <v>0.52300000000000002</v>
      </c>
      <c r="R4592" s="49">
        <v>0.52300000000000002</v>
      </c>
      <c r="S4592" s="49">
        <v>0.52700000000000002</v>
      </c>
      <c r="T4592" s="49">
        <v>0.52700000000000002</v>
      </c>
      <c r="U4592" s="49">
        <v>0.52800000000000002</v>
      </c>
      <c r="V4592" s="49">
        <v>0.52800000000000002</v>
      </c>
    </row>
    <row r="4593" spans="1:22" ht="15.75" customHeight="1">
      <c r="A4593" s="139" t="s">
        <v>793</v>
      </c>
      <c r="B4593" s="139" t="s">
        <v>532</v>
      </c>
      <c r="C4593" s="139" t="s">
        <v>783</v>
      </c>
      <c r="D4593" s="139" t="s">
        <v>633</v>
      </c>
      <c r="E4593" s="139" t="s">
        <v>754</v>
      </c>
      <c r="F4593" s="49">
        <v>0.14799999999999999</v>
      </c>
      <c r="G4593" s="49">
        <v>0.15</v>
      </c>
      <c r="H4593" s="49">
        <v>0.151</v>
      </c>
      <c r="I4593" s="49">
        <v>0.152</v>
      </c>
      <c r="J4593" s="49">
        <v>0.154</v>
      </c>
      <c r="K4593" s="49">
        <v>0.155</v>
      </c>
      <c r="L4593" s="49">
        <v>0.157</v>
      </c>
      <c r="M4593" s="49">
        <v>0.158</v>
      </c>
      <c r="N4593" s="49">
        <v>0.159</v>
      </c>
      <c r="O4593" s="49">
        <v>0.161</v>
      </c>
      <c r="P4593" s="49">
        <v>0.16200000000000001</v>
      </c>
      <c r="Q4593" s="49">
        <v>0.16400000000000001</v>
      </c>
      <c r="R4593" s="49">
        <v>0.16500000000000001</v>
      </c>
      <c r="S4593" s="49">
        <v>0.16600000000000001</v>
      </c>
      <c r="T4593" s="49">
        <v>0.16700000000000001</v>
      </c>
      <c r="U4593" s="49">
        <v>0.16900000000000001</v>
      </c>
      <c r="V4593" s="49">
        <v>0.17</v>
      </c>
    </row>
    <row r="4594" spans="1:22" ht="15.75" customHeight="1">
      <c r="A4594" s="139" t="s">
        <v>793</v>
      </c>
      <c r="B4594" s="139" t="s">
        <v>566</v>
      </c>
      <c r="C4594" s="139" t="s">
        <v>783</v>
      </c>
      <c r="D4594" s="139" t="s">
        <v>633</v>
      </c>
      <c r="E4594" s="139" t="s">
        <v>754</v>
      </c>
      <c r="F4594" s="49">
        <v>32.1</v>
      </c>
      <c r="G4594" s="49">
        <v>32.9</v>
      </c>
      <c r="H4594" s="49">
        <v>33.700000000000003</v>
      </c>
      <c r="I4594" s="49">
        <v>34.6</v>
      </c>
      <c r="J4594" s="49">
        <v>35.4</v>
      </c>
      <c r="K4594" s="49">
        <v>36.299999999999997</v>
      </c>
      <c r="L4594" s="49">
        <v>37.200000000000003</v>
      </c>
      <c r="M4594" s="49">
        <v>38.1</v>
      </c>
      <c r="N4594" s="49">
        <v>38.9</v>
      </c>
      <c r="O4594" s="49">
        <v>39.799999999999997</v>
      </c>
      <c r="P4594" s="49">
        <v>40.700000000000003</v>
      </c>
      <c r="Q4594" s="49">
        <v>41.6</v>
      </c>
      <c r="R4594" s="49">
        <v>42.4</v>
      </c>
      <c r="S4594" s="49">
        <v>43.2</v>
      </c>
      <c r="T4594" s="49">
        <v>44.1</v>
      </c>
      <c r="U4594" s="49">
        <v>44.9</v>
      </c>
      <c r="V4594" s="49">
        <v>45.8</v>
      </c>
    </row>
    <row r="4595" spans="1:22" ht="15.75" customHeight="1">
      <c r="A4595" s="139" t="s">
        <v>793</v>
      </c>
      <c r="B4595" s="139" t="s">
        <v>296</v>
      </c>
      <c r="C4595" s="139" t="s">
        <v>783</v>
      </c>
      <c r="D4595" s="139" t="s">
        <v>633</v>
      </c>
      <c r="E4595" s="139" t="s">
        <v>754</v>
      </c>
      <c r="F4595" s="49">
        <v>3.9</v>
      </c>
      <c r="G4595" s="49">
        <v>4.04</v>
      </c>
      <c r="H4595" s="49">
        <v>4.1900000000000004</v>
      </c>
      <c r="I4595" s="49">
        <v>4.34</v>
      </c>
      <c r="J4595" s="49">
        <v>4.49</v>
      </c>
      <c r="K4595" s="49">
        <v>4.63</v>
      </c>
      <c r="L4595" s="49">
        <v>4.78</v>
      </c>
      <c r="M4595" s="49">
        <v>4.92</v>
      </c>
      <c r="N4595" s="49">
        <v>5.07</v>
      </c>
      <c r="O4595" s="49">
        <v>5.21</v>
      </c>
      <c r="P4595" s="49">
        <v>5.36</v>
      </c>
      <c r="Q4595" s="49">
        <v>5.51</v>
      </c>
      <c r="R4595" s="49">
        <v>5.65</v>
      </c>
      <c r="S4595" s="49">
        <v>5.79</v>
      </c>
      <c r="T4595" s="49">
        <v>5.93</v>
      </c>
      <c r="U4595" s="49">
        <v>6.08</v>
      </c>
      <c r="V4595" s="49">
        <v>6.22</v>
      </c>
    </row>
    <row r="4596" spans="1:22" ht="15.75" customHeight="1">
      <c r="A4596" s="139" t="s">
        <v>793</v>
      </c>
      <c r="B4596" s="139" t="s">
        <v>576</v>
      </c>
      <c r="C4596" s="139" t="s">
        <v>783</v>
      </c>
      <c r="D4596" s="139" t="s">
        <v>633</v>
      </c>
      <c r="E4596" s="139" t="s">
        <v>754</v>
      </c>
      <c r="F4596" s="49">
        <v>2.74</v>
      </c>
      <c r="G4596" s="49">
        <v>2.82</v>
      </c>
      <c r="H4596" s="49">
        <v>2.9</v>
      </c>
      <c r="I4596" s="49">
        <v>2.98</v>
      </c>
      <c r="J4596" s="49">
        <v>3.06</v>
      </c>
      <c r="K4596" s="49">
        <v>3.14</v>
      </c>
      <c r="L4596" s="49">
        <v>3.22</v>
      </c>
      <c r="M4596" s="49">
        <v>3.3</v>
      </c>
      <c r="N4596" s="49">
        <v>3.38</v>
      </c>
      <c r="O4596" s="49">
        <v>3.46</v>
      </c>
      <c r="P4596" s="49">
        <v>3.54</v>
      </c>
      <c r="Q4596" s="49">
        <v>3.62</v>
      </c>
      <c r="R4596" s="49">
        <v>3.7</v>
      </c>
      <c r="S4596" s="49">
        <v>3.78</v>
      </c>
      <c r="T4596" s="49">
        <v>3.86</v>
      </c>
      <c r="U4596" s="49">
        <v>3.95</v>
      </c>
      <c r="V4596" s="49">
        <v>4.03</v>
      </c>
    </row>
    <row r="4597" spans="1:22" ht="15.75" customHeight="1">
      <c r="A4597" s="139" t="s">
        <v>793</v>
      </c>
      <c r="B4597" s="139" t="s">
        <v>572</v>
      </c>
      <c r="C4597" s="139" t="s">
        <v>783</v>
      </c>
      <c r="D4597" s="139" t="s">
        <v>633</v>
      </c>
      <c r="E4597" s="139" t="s">
        <v>754</v>
      </c>
      <c r="F4597" s="49">
        <v>51.2</v>
      </c>
      <c r="G4597" s="49">
        <v>47.4</v>
      </c>
      <c r="H4597" s="49">
        <v>48</v>
      </c>
      <c r="I4597" s="49">
        <v>54.8</v>
      </c>
      <c r="J4597" s="49">
        <v>55.1</v>
      </c>
      <c r="K4597" s="49">
        <v>62.7</v>
      </c>
      <c r="L4597" s="49">
        <v>71.099999999999994</v>
      </c>
      <c r="M4597" s="49">
        <v>95.1</v>
      </c>
      <c r="N4597" s="49">
        <v>68.8</v>
      </c>
      <c r="O4597" s="49">
        <v>73.900000000000006</v>
      </c>
      <c r="P4597" s="49">
        <v>71.400000000000006</v>
      </c>
      <c r="Q4597" s="49">
        <v>67.2</v>
      </c>
      <c r="R4597" s="49">
        <v>69.400000000000006</v>
      </c>
      <c r="S4597" s="49">
        <v>80</v>
      </c>
      <c r="T4597" s="49">
        <v>82.2</v>
      </c>
      <c r="U4597" s="49">
        <v>84.4</v>
      </c>
      <c r="V4597" s="49">
        <v>86.6</v>
      </c>
    </row>
    <row r="4598" spans="1:22" ht="15.75" customHeight="1">
      <c r="A4598" s="139" t="s">
        <v>793</v>
      </c>
      <c r="B4598" s="139" t="s">
        <v>568</v>
      </c>
      <c r="C4598" s="139" t="s">
        <v>783</v>
      </c>
      <c r="D4598" s="139" t="s">
        <v>633</v>
      </c>
      <c r="E4598" s="139" t="s">
        <v>754</v>
      </c>
      <c r="F4598" s="49">
        <v>16.600000000000001</v>
      </c>
      <c r="G4598" s="49">
        <v>16.8</v>
      </c>
      <c r="H4598" s="49">
        <v>16.899999999999999</v>
      </c>
      <c r="I4598" s="49">
        <v>17.100000000000001</v>
      </c>
      <c r="J4598" s="49">
        <v>17.3</v>
      </c>
      <c r="K4598" s="49">
        <v>17.5</v>
      </c>
      <c r="L4598" s="49">
        <v>17.7</v>
      </c>
      <c r="M4598" s="49">
        <v>17.899999999999999</v>
      </c>
      <c r="N4598" s="49">
        <v>18.100000000000001</v>
      </c>
      <c r="O4598" s="49">
        <v>18.3</v>
      </c>
      <c r="P4598" s="49">
        <v>18.5</v>
      </c>
      <c r="Q4598" s="49">
        <v>18.7</v>
      </c>
      <c r="R4598" s="49">
        <v>18.899999999999999</v>
      </c>
      <c r="S4598" s="49">
        <v>19.100000000000001</v>
      </c>
      <c r="T4598" s="49">
        <v>19.3</v>
      </c>
      <c r="U4598" s="49">
        <v>19.399999999999999</v>
      </c>
      <c r="V4598" s="49">
        <v>19.600000000000001</v>
      </c>
    </row>
    <row r="4599" spans="1:22" ht="15.75" customHeight="1">
      <c r="A4599" s="139" t="s">
        <v>793</v>
      </c>
      <c r="B4599" s="139" t="s">
        <v>586</v>
      </c>
      <c r="C4599" s="139" t="s">
        <v>783</v>
      </c>
      <c r="D4599" s="139" t="s">
        <v>633</v>
      </c>
      <c r="E4599" s="139" t="s">
        <v>754</v>
      </c>
      <c r="F4599" s="49">
        <v>24.3</v>
      </c>
      <c r="G4599" s="49">
        <v>24.6</v>
      </c>
      <c r="H4599" s="49">
        <v>25</v>
      </c>
      <c r="I4599" s="49">
        <v>25.4</v>
      </c>
      <c r="J4599" s="49">
        <v>25.7</v>
      </c>
      <c r="K4599" s="49">
        <v>26.1</v>
      </c>
      <c r="L4599" s="49">
        <v>26.4</v>
      </c>
      <c r="M4599" s="49">
        <v>26.8</v>
      </c>
      <c r="N4599" s="49">
        <v>27.2</v>
      </c>
      <c r="O4599" s="49">
        <v>27.5</v>
      </c>
      <c r="P4599" s="49">
        <v>27.9</v>
      </c>
      <c r="Q4599" s="49">
        <v>28.3</v>
      </c>
      <c r="R4599" s="49">
        <v>28.6</v>
      </c>
      <c r="S4599" s="49">
        <v>29</v>
      </c>
      <c r="T4599" s="49">
        <v>29.3</v>
      </c>
      <c r="U4599" s="49">
        <v>29.7</v>
      </c>
      <c r="V4599" s="49">
        <v>30</v>
      </c>
    </row>
    <row r="4600" spans="1:22" ht="15.75" customHeight="1">
      <c r="A4600" s="139" t="s">
        <v>793</v>
      </c>
      <c r="B4600" s="139" t="s">
        <v>574</v>
      </c>
      <c r="C4600" s="139" t="s">
        <v>783</v>
      </c>
      <c r="D4600" s="139" t="s">
        <v>633</v>
      </c>
      <c r="E4600" s="139" t="s">
        <v>754</v>
      </c>
      <c r="F4600" s="49">
        <v>0.40799999999999997</v>
      </c>
      <c r="G4600" s="49">
        <v>0.41699999999999998</v>
      </c>
      <c r="H4600" s="49">
        <v>0.438</v>
      </c>
      <c r="I4600" s="49">
        <v>0.46700000000000003</v>
      </c>
      <c r="J4600" s="49">
        <v>0.501</v>
      </c>
      <c r="K4600" s="49">
        <v>0.53500000000000003</v>
      </c>
      <c r="L4600" s="49">
        <v>0.56899999999999995</v>
      </c>
      <c r="M4600" s="49">
        <v>0.60299999999999998</v>
      </c>
      <c r="N4600" s="49">
        <v>0.63600000000000001</v>
      </c>
      <c r="O4600" s="49">
        <v>0.67</v>
      </c>
      <c r="P4600" s="49">
        <v>0.70399999999999996</v>
      </c>
      <c r="Q4600" s="49">
        <v>0.73799999999999999</v>
      </c>
      <c r="R4600" s="49">
        <v>0.77200000000000002</v>
      </c>
      <c r="S4600" s="49">
        <v>0.77600000000000002</v>
      </c>
      <c r="T4600" s="49">
        <v>0.80400000000000005</v>
      </c>
      <c r="U4600" s="49">
        <v>0.83099999999999996</v>
      </c>
      <c r="V4600" s="49">
        <v>0.85899999999999999</v>
      </c>
    </row>
    <row r="4601" spans="1:22" ht="15.75" customHeight="1">
      <c r="A4601" s="139" t="s">
        <v>793</v>
      </c>
      <c r="B4601" s="139" t="s">
        <v>578</v>
      </c>
      <c r="C4601" s="139" t="s">
        <v>783</v>
      </c>
      <c r="D4601" s="139" t="s">
        <v>633</v>
      </c>
      <c r="E4601" s="139" t="s">
        <v>754</v>
      </c>
      <c r="F4601" s="49">
        <v>6.0699999999999997E-2</v>
      </c>
      <c r="G4601" s="49">
        <v>6.0999999999999999E-2</v>
      </c>
      <c r="H4601" s="49">
        <v>6.13E-2</v>
      </c>
      <c r="I4601" s="49">
        <v>6.1600000000000002E-2</v>
      </c>
      <c r="J4601" s="49">
        <v>6.1800000000000001E-2</v>
      </c>
      <c r="K4601" s="49">
        <v>6.2E-2</v>
      </c>
      <c r="L4601" s="49">
        <v>6.2199999999999998E-2</v>
      </c>
      <c r="M4601" s="49">
        <v>6.2399999999999997E-2</v>
      </c>
      <c r="N4601" s="49">
        <v>6.2600000000000003E-2</v>
      </c>
      <c r="O4601" s="49">
        <v>6.2799999999999995E-2</v>
      </c>
      <c r="P4601" s="49">
        <v>6.3E-2</v>
      </c>
      <c r="Q4601" s="49">
        <v>6.3200000000000006E-2</v>
      </c>
      <c r="R4601" s="49">
        <v>6.3399999999999998E-2</v>
      </c>
      <c r="S4601" s="49">
        <v>6.3799999999999996E-2</v>
      </c>
      <c r="T4601" s="49">
        <v>6.4000000000000001E-2</v>
      </c>
      <c r="U4601" s="49">
        <v>6.4299999999999996E-2</v>
      </c>
      <c r="V4601" s="49">
        <v>6.4500000000000002E-2</v>
      </c>
    </row>
    <row r="4602" spans="1:22" ht="15.75" customHeight="1">
      <c r="A4602" s="139" t="s">
        <v>793</v>
      </c>
      <c r="B4602" s="139" t="s">
        <v>580</v>
      </c>
      <c r="C4602" s="139" t="s">
        <v>783</v>
      </c>
      <c r="D4602" s="139" t="s">
        <v>633</v>
      </c>
      <c r="E4602" s="139" t="s">
        <v>754</v>
      </c>
      <c r="F4602" s="49">
        <v>10.199999999999999</v>
      </c>
      <c r="G4602" s="49">
        <v>10.199999999999999</v>
      </c>
      <c r="H4602" s="49">
        <v>10.3</v>
      </c>
      <c r="I4602" s="49">
        <v>10.3</v>
      </c>
      <c r="J4602" s="49">
        <v>10.3</v>
      </c>
      <c r="K4602" s="49">
        <v>10.4</v>
      </c>
      <c r="L4602" s="49">
        <v>10.4</v>
      </c>
      <c r="M4602" s="49">
        <v>10.4</v>
      </c>
      <c r="N4602" s="49">
        <v>10.5</v>
      </c>
      <c r="O4602" s="49">
        <v>10.5</v>
      </c>
      <c r="P4602" s="49">
        <v>10.5</v>
      </c>
      <c r="Q4602" s="49">
        <v>10.6</v>
      </c>
      <c r="R4602" s="49">
        <v>10.6</v>
      </c>
      <c r="S4602" s="49">
        <v>10.6</v>
      </c>
      <c r="T4602" s="49">
        <v>10.7</v>
      </c>
      <c r="U4602" s="49">
        <v>10.7</v>
      </c>
      <c r="V4602" s="49">
        <v>10.7</v>
      </c>
    </row>
    <row r="4603" spans="1:22" ht="15.75" customHeight="1">
      <c r="A4603" s="139" t="s">
        <v>793</v>
      </c>
      <c r="B4603" s="139" t="s">
        <v>582</v>
      </c>
      <c r="C4603" s="139" t="s">
        <v>783</v>
      </c>
      <c r="D4603" s="139" t="s">
        <v>633</v>
      </c>
      <c r="E4603" s="139" t="s">
        <v>754</v>
      </c>
      <c r="F4603" s="49">
        <v>18.5</v>
      </c>
      <c r="G4603" s="49">
        <v>18.7</v>
      </c>
      <c r="H4603" s="49">
        <v>18.899999999999999</v>
      </c>
      <c r="I4603" s="49">
        <v>19.100000000000001</v>
      </c>
      <c r="J4603" s="49">
        <v>19.3</v>
      </c>
      <c r="K4603" s="49">
        <v>19.600000000000001</v>
      </c>
      <c r="L4603" s="49">
        <v>19.8</v>
      </c>
      <c r="M4603" s="49">
        <v>20</v>
      </c>
      <c r="N4603" s="49">
        <v>20.2</v>
      </c>
      <c r="O4603" s="49">
        <v>20.399999999999999</v>
      </c>
      <c r="P4603" s="49">
        <v>20.6</v>
      </c>
      <c r="Q4603" s="49">
        <v>20.8</v>
      </c>
      <c r="R4603" s="49">
        <v>21</v>
      </c>
      <c r="S4603" s="49">
        <v>21.2</v>
      </c>
      <c r="T4603" s="49">
        <v>21.4</v>
      </c>
      <c r="U4603" s="49">
        <v>21.7</v>
      </c>
      <c r="V4603" s="49">
        <v>21.9</v>
      </c>
    </row>
    <row r="4604" spans="1:22" ht="15.75" customHeight="1">
      <c r="A4604" s="139" t="s">
        <v>793</v>
      </c>
      <c r="B4604" s="139" t="s">
        <v>584</v>
      </c>
      <c r="C4604" s="139" t="s">
        <v>783</v>
      </c>
      <c r="D4604" s="139" t="s">
        <v>633</v>
      </c>
      <c r="E4604" s="139" t="s">
        <v>754</v>
      </c>
      <c r="F4604" s="49">
        <v>56.7</v>
      </c>
      <c r="G4604" s="49">
        <v>56.7</v>
      </c>
      <c r="H4604" s="49">
        <v>56.7</v>
      </c>
      <c r="I4604" s="49">
        <v>56.7</v>
      </c>
      <c r="J4604" s="49">
        <v>56.7</v>
      </c>
      <c r="K4604" s="49">
        <v>56.7</v>
      </c>
      <c r="L4604" s="49">
        <v>56.7</v>
      </c>
      <c r="M4604" s="49">
        <v>56.7</v>
      </c>
      <c r="N4604" s="49">
        <v>56.7</v>
      </c>
      <c r="O4604" s="49">
        <v>56.7</v>
      </c>
      <c r="P4604" s="49">
        <v>56.7</v>
      </c>
      <c r="Q4604" s="49">
        <v>56.7</v>
      </c>
      <c r="R4604" s="49">
        <v>56.7</v>
      </c>
      <c r="S4604" s="49">
        <v>50</v>
      </c>
      <c r="T4604" s="49">
        <v>37.4</v>
      </c>
      <c r="U4604" s="49">
        <v>25</v>
      </c>
      <c r="V4604" s="49">
        <v>13.7</v>
      </c>
    </row>
    <row r="4605" spans="1:22" ht="15.75" customHeight="1">
      <c r="A4605" s="139" t="s">
        <v>793</v>
      </c>
      <c r="B4605" s="139" t="s">
        <v>588</v>
      </c>
      <c r="C4605" s="139" t="s">
        <v>783</v>
      </c>
      <c r="D4605" s="139" t="s">
        <v>633</v>
      </c>
      <c r="E4605" s="139" t="s">
        <v>754</v>
      </c>
      <c r="F4605" s="49">
        <v>4.7499999999999999E-3</v>
      </c>
      <c r="G4605" s="49">
        <v>4.7800000000000004E-3</v>
      </c>
      <c r="H4605" s="49">
        <v>4.81E-3</v>
      </c>
      <c r="I4605" s="49">
        <v>4.8300000000000001E-3</v>
      </c>
      <c r="J4605" s="49">
        <v>4.8500000000000001E-3</v>
      </c>
      <c r="K4605" s="49">
        <v>4.8700000000000002E-3</v>
      </c>
      <c r="L4605" s="49">
        <v>4.8999999999999998E-3</v>
      </c>
      <c r="M4605" s="49">
        <v>4.9199999999999999E-3</v>
      </c>
      <c r="N4605" s="49">
        <v>4.9399999999999999E-3</v>
      </c>
      <c r="O4605" s="49">
        <v>4.96E-3</v>
      </c>
      <c r="P4605" s="49">
        <v>4.9800000000000001E-3</v>
      </c>
      <c r="Q4605" s="49">
        <v>5.0099999999999997E-3</v>
      </c>
      <c r="R4605" s="49">
        <v>5.0299999999999997E-3</v>
      </c>
      <c r="S4605" s="49">
        <v>5.0600000000000003E-3</v>
      </c>
      <c r="T4605" s="49">
        <v>5.0800000000000003E-3</v>
      </c>
      <c r="U4605" s="49">
        <v>5.11E-3</v>
      </c>
      <c r="V4605" s="49">
        <v>5.13E-3</v>
      </c>
    </row>
    <row r="4606" spans="1:22" ht="15.75" customHeight="1">
      <c r="A4606" s="139" t="s">
        <v>793</v>
      </c>
      <c r="B4606" s="139" t="s">
        <v>771</v>
      </c>
      <c r="C4606" s="139" t="s">
        <v>783</v>
      </c>
      <c r="D4606" s="139" t="s">
        <v>633</v>
      </c>
      <c r="E4606" s="139" t="s">
        <v>754</v>
      </c>
      <c r="F4606" s="49">
        <v>209</v>
      </c>
      <c r="G4606" s="49">
        <v>214</v>
      </c>
      <c r="H4606" s="49">
        <v>216</v>
      </c>
      <c r="I4606" s="49">
        <v>217</v>
      </c>
      <c r="J4606" s="49">
        <v>218</v>
      </c>
      <c r="K4606" s="49">
        <v>220</v>
      </c>
      <c r="L4606" s="49">
        <v>221</v>
      </c>
      <c r="M4606" s="49">
        <v>222</v>
      </c>
      <c r="N4606" s="49">
        <v>224</v>
      </c>
      <c r="O4606" s="49">
        <v>225</v>
      </c>
      <c r="P4606" s="49">
        <v>226</v>
      </c>
      <c r="Q4606" s="49">
        <v>228</v>
      </c>
      <c r="R4606" s="49">
        <v>229</v>
      </c>
      <c r="S4606" s="49">
        <v>232</v>
      </c>
      <c r="T4606" s="49">
        <v>234</v>
      </c>
      <c r="U4606" s="49">
        <v>235</v>
      </c>
      <c r="V4606" s="49">
        <v>237</v>
      </c>
    </row>
    <row r="4607" spans="1:22" ht="15.75" customHeight="1">
      <c r="A4607" s="139" t="s">
        <v>793</v>
      </c>
      <c r="B4607" s="139" t="s">
        <v>570</v>
      </c>
      <c r="C4607" s="139" t="s">
        <v>783</v>
      </c>
      <c r="D4607" s="139" t="s">
        <v>633</v>
      </c>
      <c r="E4607" s="139" t="s">
        <v>754</v>
      </c>
      <c r="F4607" s="49">
        <v>19.600000000000001</v>
      </c>
      <c r="G4607" s="49">
        <v>20</v>
      </c>
      <c r="H4607" s="49">
        <v>20.399999999999999</v>
      </c>
      <c r="I4607" s="49">
        <v>20.8</v>
      </c>
      <c r="J4607" s="49">
        <v>21.2</v>
      </c>
      <c r="K4607" s="49">
        <v>21.6</v>
      </c>
      <c r="L4607" s="49">
        <v>22</v>
      </c>
      <c r="M4607" s="49">
        <v>22.4</v>
      </c>
      <c r="N4607" s="49">
        <v>22.8</v>
      </c>
      <c r="O4607" s="49">
        <v>23.2</v>
      </c>
      <c r="P4607" s="49">
        <v>23.6</v>
      </c>
      <c r="Q4607" s="49">
        <v>24</v>
      </c>
      <c r="R4607" s="49">
        <v>24.4</v>
      </c>
      <c r="S4607" s="49">
        <v>24.8</v>
      </c>
      <c r="T4607" s="49">
        <v>25.2</v>
      </c>
      <c r="U4607" s="49">
        <v>25.6</v>
      </c>
      <c r="V4607" s="49">
        <v>26</v>
      </c>
    </row>
    <row r="4608" spans="1:22" ht="15.75" customHeight="1">
      <c r="A4608" s="139" t="s">
        <v>793</v>
      </c>
      <c r="B4608" s="139" t="s">
        <v>590</v>
      </c>
      <c r="C4608" s="139" t="s">
        <v>783</v>
      </c>
      <c r="D4608" s="139" t="s">
        <v>633</v>
      </c>
      <c r="E4608" s="139" t="s">
        <v>754</v>
      </c>
      <c r="F4608" s="49">
        <v>13.7</v>
      </c>
      <c r="G4608" s="49">
        <v>14.1</v>
      </c>
      <c r="H4608" s="49">
        <v>14.6</v>
      </c>
      <c r="I4608" s="49">
        <v>15.1</v>
      </c>
      <c r="J4608" s="49">
        <v>15.7</v>
      </c>
      <c r="K4608" s="49">
        <v>16.2</v>
      </c>
      <c r="L4608" s="49">
        <v>16.8</v>
      </c>
      <c r="M4608" s="49">
        <v>17.3</v>
      </c>
      <c r="N4608" s="49">
        <v>17.899999999999999</v>
      </c>
      <c r="O4608" s="49">
        <v>18.399999999999999</v>
      </c>
      <c r="P4608" s="49">
        <v>19</v>
      </c>
      <c r="Q4608" s="49">
        <v>19.5</v>
      </c>
      <c r="R4608" s="49">
        <v>20.100000000000001</v>
      </c>
      <c r="S4608" s="49">
        <v>20.5</v>
      </c>
      <c r="T4608" s="49">
        <v>21</v>
      </c>
      <c r="U4608" s="49">
        <v>21.5</v>
      </c>
      <c r="V4608" s="49">
        <v>22.1</v>
      </c>
    </row>
    <row r="4609" spans="1:22" ht="15.75" customHeight="1">
      <c r="A4609" s="139" t="s">
        <v>793</v>
      </c>
      <c r="B4609" s="139" t="s">
        <v>592</v>
      </c>
      <c r="C4609" s="139" t="s">
        <v>783</v>
      </c>
      <c r="D4609" s="139" t="s">
        <v>633</v>
      </c>
      <c r="E4609" s="139" t="s">
        <v>754</v>
      </c>
      <c r="F4609" s="49">
        <v>288</v>
      </c>
      <c r="G4609" s="49">
        <v>356</v>
      </c>
      <c r="H4609" s="49">
        <v>403</v>
      </c>
      <c r="I4609" s="49">
        <v>484</v>
      </c>
      <c r="J4609" s="49">
        <v>549</v>
      </c>
      <c r="K4609" s="49">
        <v>617</v>
      </c>
      <c r="L4609" s="49">
        <v>617</v>
      </c>
      <c r="M4609" s="49">
        <v>692</v>
      </c>
      <c r="N4609" s="49">
        <v>644</v>
      </c>
      <c r="O4609" s="49">
        <v>506</v>
      </c>
      <c r="P4609" s="49">
        <v>519</v>
      </c>
      <c r="Q4609" s="49">
        <v>529</v>
      </c>
      <c r="R4609" s="49">
        <v>545</v>
      </c>
      <c r="S4609" s="49">
        <v>513</v>
      </c>
      <c r="T4609" s="49">
        <v>475</v>
      </c>
      <c r="U4609" s="49">
        <v>438</v>
      </c>
      <c r="V4609" s="49">
        <v>429</v>
      </c>
    </row>
    <row r="4610" spans="1:22" ht="15.75" customHeight="1">
      <c r="A4610" s="139" t="s">
        <v>793</v>
      </c>
      <c r="B4610" s="139" t="s">
        <v>772</v>
      </c>
      <c r="C4610" s="139" t="s">
        <v>783</v>
      </c>
      <c r="D4610" s="139" t="s">
        <v>633</v>
      </c>
      <c r="E4610" s="139" t="s">
        <v>754</v>
      </c>
      <c r="F4610" s="49">
        <v>9930</v>
      </c>
      <c r="G4610" s="49">
        <v>10000</v>
      </c>
      <c r="H4610" s="49">
        <v>9320</v>
      </c>
      <c r="I4610" s="49">
        <v>9450</v>
      </c>
      <c r="J4610" s="49">
        <v>9490</v>
      </c>
      <c r="K4610" s="49">
        <v>9500</v>
      </c>
      <c r="L4610" s="49">
        <v>9490</v>
      </c>
      <c r="M4610" s="49">
        <v>9550</v>
      </c>
      <c r="N4610" s="49">
        <v>9500</v>
      </c>
      <c r="O4610" s="49">
        <v>9310</v>
      </c>
      <c r="P4610" s="49">
        <v>9320</v>
      </c>
      <c r="Q4610" s="49">
        <v>9320</v>
      </c>
      <c r="R4610" s="49">
        <v>9330</v>
      </c>
      <c r="S4610" s="49">
        <v>9020</v>
      </c>
      <c r="T4610" s="49">
        <v>9110</v>
      </c>
      <c r="U4610" s="49">
        <v>9130</v>
      </c>
      <c r="V4610" s="49">
        <v>8960</v>
      </c>
    </row>
    <row r="4611" spans="1:22" ht="15.75" customHeight="1">
      <c r="A4611" s="139" t="s">
        <v>793</v>
      </c>
      <c r="B4611" s="139" t="s">
        <v>599</v>
      </c>
      <c r="C4611" s="139" t="s">
        <v>783</v>
      </c>
      <c r="D4611" s="139" t="s">
        <v>633</v>
      </c>
      <c r="E4611" s="139" t="s">
        <v>754</v>
      </c>
      <c r="F4611" s="49">
        <v>6.34</v>
      </c>
      <c r="G4611" s="49">
        <v>6.39</v>
      </c>
      <c r="H4611" s="49">
        <v>6.44</v>
      </c>
      <c r="I4611" s="49">
        <v>6.48</v>
      </c>
      <c r="J4611" s="49">
        <v>6.53</v>
      </c>
      <c r="K4611" s="49">
        <v>6.57</v>
      </c>
      <c r="L4611" s="49">
        <v>6.62</v>
      </c>
      <c r="M4611" s="49">
        <v>6.67</v>
      </c>
      <c r="N4611" s="49">
        <v>6.71</v>
      </c>
      <c r="O4611" s="49">
        <v>6.76</v>
      </c>
      <c r="P4611" s="49">
        <v>6.8</v>
      </c>
      <c r="Q4611" s="49">
        <v>6.85</v>
      </c>
      <c r="R4611" s="49">
        <v>6.89</v>
      </c>
      <c r="S4611" s="49">
        <v>6.94</v>
      </c>
      <c r="T4611" s="49">
        <v>6.99</v>
      </c>
      <c r="U4611" s="49">
        <v>7.03</v>
      </c>
      <c r="V4611" s="49">
        <v>7.08</v>
      </c>
    </row>
    <row r="4612" spans="1:22" ht="15.75" customHeight="1">
      <c r="A4612" s="139" t="s">
        <v>793</v>
      </c>
      <c r="B4612" s="139" t="s">
        <v>597</v>
      </c>
      <c r="C4612" s="139" t="s">
        <v>783</v>
      </c>
      <c r="D4612" s="139" t="s">
        <v>633</v>
      </c>
      <c r="E4612" s="139" t="s">
        <v>754</v>
      </c>
      <c r="F4612" s="49">
        <v>4600</v>
      </c>
      <c r="G4612" s="49">
        <v>4770</v>
      </c>
      <c r="H4612" s="49">
        <v>4050</v>
      </c>
      <c r="I4612" s="49">
        <v>4050</v>
      </c>
      <c r="J4612" s="49">
        <v>4040</v>
      </c>
      <c r="K4612" s="49">
        <v>4040</v>
      </c>
      <c r="L4612" s="49">
        <v>4040</v>
      </c>
      <c r="M4612" s="49">
        <v>4040</v>
      </c>
      <c r="N4612" s="49">
        <v>4040</v>
      </c>
      <c r="O4612" s="49">
        <v>4000</v>
      </c>
      <c r="P4612" s="49">
        <v>4000</v>
      </c>
      <c r="Q4612" s="49">
        <v>4000</v>
      </c>
      <c r="R4612" s="49">
        <v>4000</v>
      </c>
      <c r="S4612" s="49">
        <v>3760</v>
      </c>
      <c r="T4612" s="49">
        <v>3700</v>
      </c>
      <c r="U4612" s="49">
        <v>3650</v>
      </c>
      <c r="V4612" s="49">
        <v>3590</v>
      </c>
    </row>
    <row r="4613" spans="1:22" ht="15.75" customHeight="1">
      <c r="A4613" s="139" t="s">
        <v>793</v>
      </c>
      <c r="B4613" s="139" t="s">
        <v>601</v>
      </c>
      <c r="C4613" s="139" t="s">
        <v>783</v>
      </c>
      <c r="D4613" s="139" t="s">
        <v>633</v>
      </c>
      <c r="E4613" s="139" t="s">
        <v>754</v>
      </c>
      <c r="F4613" s="49">
        <v>91.2</v>
      </c>
      <c r="G4613" s="49">
        <v>92.5</v>
      </c>
      <c r="H4613" s="49">
        <v>93.9</v>
      </c>
      <c r="I4613" s="49">
        <v>95.3</v>
      </c>
      <c r="J4613" s="49">
        <v>96.7</v>
      </c>
      <c r="K4613" s="49">
        <v>98.1</v>
      </c>
      <c r="L4613" s="49">
        <v>99.5</v>
      </c>
      <c r="M4613" s="49">
        <v>101</v>
      </c>
      <c r="N4613" s="49">
        <v>102</v>
      </c>
      <c r="O4613" s="49">
        <v>104</v>
      </c>
      <c r="P4613" s="49">
        <v>105</v>
      </c>
      <c r="Q4613" s="49">
        <v>107</v>
      </c>
      <c r="R4613" s="49">
        <v>108</v>
      </c>
      <c r="S4613" s="49">
        <v>109</v>
      </c>
      <c r="T4613" s="49">
        <v>111</v>
      </c>
      <c r="U4613" s="49">
        <v>112</v>
      </c>
      <c r="V4613" s="49">
        <v>114</v>
      </c>
    </row>
    <row r="4614" spans="1:22" ht="15.75" customHeight="1">
      <c r="A4614" s="139" t="s">
        <v>793</v>
      </c>
      <c r="B4614" s="139" t="s">
        <v>373</v>
      </c>
      <c r="C4614" s="139" t="s">
        <v>783</v>
      </c>
      <c r="D4614" s="139" t="s">
        <v>633</v>
      </c>
      <c r="E4614" s="139" t="s">
        <v>754</v>
      </c>
      <c r="F4614" s="49">
        <v>2.7900000000000001E-2</v>
      </c>
      <c r="G4614" s="49">
        <v>2.8799999999999999E-2</v>
      </c>
      <c r="H4614" s="49">
        <v>2.8799999999999999E-2</v>
      </c>
      <c r="I4614" s="49">
        <v>2.9000000000000001E-2</v>
      </c>
      <c r="J4614" s="49">
        <v>2.8899999999999999E-2</v>
      </c>
      <c r="K4614" s="49">
        <v>2.86E-2</v>
      </c>
      <c r="L4614" s="49">
        <v>2.8899999999999999E-2</v>
      </c>
      <c r="M4614" s="49">
        <v>2.8799999999999999E-2</v>
      </c>
      <c r="N4614" s="49">
        <v>2.8000000000000001E-2</v>
      </c>
      <c r="O4614" s="49">
        <v>2.7300000000000001E-2</v>
      </c>
      <c r="P4614" s="49">
        <v>2.7400000000000001E-2</v>
      </c>
      <c r="Q4614" s="49">
        <v>2.7400000000000001E-2</v>
      </c>
      <c r="R4614" s="49">
        <v>2.69E-2</v>
      </c>
      <c r="S4614" s="49">
        <v>2.76E-2</v>
      </c>
      <c r="T4614" s="49">
        <v>2.76E-2</v>
      </c>
      <c r="U4614" s="49">
        <v>2.75E-2</v>
      </c>
      <c r="V4614" s="49">
        <v>2.75E-2</v>
      </c>
    </row>
    <row r="4615" spans="1:22" ht="15.75" customHeight="1">
      <c r="A4615" s="139" t="s">
        <v>793</v>
      </c>
      <c r="B4615" s="139" t="s">
        <v>518</v>
      </c>
      <c r="C4615" s="139" t="s">
        <v>783</v>
      </c>
      <c r="D4615" s="139" t="s">
        <v>633</v>
      </c>
      <c r="E4615" s="139" t="s">
        <v>754</v>
      </c>
      <c r="F4615" s="49">
        <v>0.222</v>
      </c>
      <c r="G4615" s="49">
        <v>0.223</v>
      </c>
      <c r="H4615" s="49">
        <v>0.224</v>
      </c>
      <c r="I4615" s="49">
        <v>0.22500000000000001</v>
      </c>
      <c r="J4615" s="49">
        <v>0.22600000000000001</v>
      </c>
      <c r="K4615" s="49">
        <v>0.22800000000000001</v>
      </c>
      <c r="L4615" s="49">
        <v>0.22900000000000001</v>
      </c>
      <c r="M4615" s="49">
        <v>0.23</v>
      </c>
      <c r="N4615" s="49">
        <v>0.23100000000000001</v>
      </c>
      <c r="O4615" s="49">
        <v>0.23200000000000001</v>
      </c>
      <c r="P4615" s="49">
        <v>0.23300000000000001</v>
      </c>
      <c r="Q4615" s="49">
        <v>0.23499999999999999</v>
      </c>
      <c r="R4615" s="49">
        <v>0.23599999999999999</v>
      </c>
      <c r="S4615" s="49">
        <v>0.23699999999999999</v>
      </c>
      <c r="T4615" s="49">
        <v>0.23799999999999999</v>
      </c>
      <c r="U4615" s="49">
        <v>0.23899999999999999</v>
      </c>
      <c r="V4615" s="49">
        <v>0.24099999999999999</v>
      </c>
    </row>
    <row r="4616" spans="1:22" ht="15.75" customHeight="1">
      <c r="A4616" s="139" t="s">
        <v>793</v>
      </c>
      <c r="B4616" s="139" t="s">
        <v>605</v>
      </c>
      <c r="C4616" s="139" t="s">
        <v>783</v>
      </c>
      <c r="D4616" s="139" t="s">
        <v>633</v>
      </c>
      <c r="E4616" s="139" t="s">
        <v>754</v>
      </c>
      <c r="F4616" s="49">
        <v>186</v>
      </c>
      <c r="G4616" s="49">
        <v>189</v>
      </c>
      <c r="H4616" s="49">
        <v>193</v>
      </c>
      <c r="I4616" s="49">
        <v>197</v>
      </c>
      <c r="J4616" s="49">
        <v>200</v>
      </c>
      <c r="K4616" s="49">
        <v>204</v>
      </c>
      <c r="L4616" s="49">
        <v>207</v>
      </c>
      <c r="M4616" s="49">
        <v>211</v>
      </c>
      <c r="N4616" s="49">
        <v>214</v>
      </c>
      <c r="O4616" s="49">
        <v>218</v>
      </c>
      <c r="P4616" s="49">
        <v>221</v>
      </c>
      <c r="Q4616" s="49">
        <v>225</v>
      </c>
      <c r="R4616" s="49">
        <v>229</v>
      </c>
      <c r="S4616" s="49">
        <v>232</v>
      </c>
      <c r="T4616" s="49">
        <v>236</v>
      </c>
      <c r="U4616" s="49">
        <v>239</v>
      </c>
      <c r="V4616" s="49">
        <v>243</v>
      </c>
    </row>
    <row r="4617" spans="1:22" ht="15.75" customHeight="1">
      <c r="A4617" s="139" t="s">
        <v>793</v>
      </c>
      <c r="B4617" s="139" t="s">
        <v>773</v>
      </c>
      <c r="C4617" s="139" t="s">
        <v>783</v>
      </c>
      <c r="D4617" s="139" t="s">
        <v>633</v>
      </c>
      <c r="E4617" s="139" t="s">
        <v>754</v>
      </c>
      <c r="F4617" s="49">
        <v>0.115</v>
      </c>
      <c r="G4617" s="49">
        <v>0.11700000000000001</v>
      </c>
      <c r="H4617" s="49">
        <v>0.11899999999999999</v>
      </c>
      <c r="I4617" s="49">
        <v>0.12</v>
      </c>
      <c r="J4617" s="49">
        <v>0.122</v>
      </c>
      <c r="K4617" s="49">
        <v>0.123</v>
      </c>
      <c r="L4617" s="49">
        <v>0.125</v>
      </c>
      <c r="M4617" s="49">
        <v>0.126</v>
      </c>
      <c r="N4617" s="49">
        <v>0.128</v>
      </c>
      <c r="O4617" s="49">
        <v>0.129</v>
      </c>
      <c r="P4617" s="49">
        <v>0.13100000000000001</v>
      </c>
      <c r="Q4617" s="49">
        <v>0.13200000000000001</v>
      </c>
      <c r="R4617" s="49">
        <v>0.13400000000000001</v>
      </c>
      <c r="S4617" s="49">
        <v>0.13600000000000001</v>
      </c>
      <c r="T4617" s="49">
        <v>0.13700000000000001</v>
      </c>
      <c r="U4617" s="49">
        <v>0.13900000000000001</v>
      </c>
      <c r="V4617" s="49">
        <v>0.14099999999999999</v>
      </c>
    </row>
    <row r="4618" spans="1:22" ht="15.75" customHeight="1">
      <c r="A4618" s="139" t="s">
        <v>793</v>
      </c>
      <c r="B4618" s="139" t="s">
        <v>607</v>
      </c>
      <c r="C4618" s="139" t="s">
        <v>783</v>
      </c>
      <c r="D4618" s="139" t="s">
        <v>633</v>
      </c>
      <c r="E4618" s="139" t="s">
        <v>754</v>
      </c>
      <c r="F4618" s="49">
        <v>6.53</v>
      </c>
      <c r="G4618" s="49">
        <v>6.62</v>
      </c>
      <c r="H4618" s="49">
        <v>6.71</v>
      </c>
      <c r="I4618" s="49">
        <v>6.8</v>
      </c>
      <c r="J4618" s="49">
        <v>6.89</v>
      </c>
      <c r="K4618" s="49">
        <v>6.99</v>
      </c>
      <c r="L4618" s="49">
        <v>7.08</v>
      </c>
      <c r="M4618" s="49">
        <v>7.17</v>
      </c>
      <c r="N4618" s="49">
        <v>7.26</v>
      </c>
      <c r="O4618" s="49">
        <v>7.36</v>
      </c>
      <c r="P4618" s="49">
        <v>7.45</v>
      </c>
      <c r="Q4618" s="49">
        <v>7.54</v>
      </c>
      <c r="R4618" s="49">
        <v>7.64</v>
      </c>
      <c r="S4618" s="49">
        <v>7.72</v>
      </c>
      <c r="T4618" s="49">
        <v>7.82</v>
      </c>
      <c r="U4618" s="49">
        <v>7.91</v>
      </c>
      <c r="V4618" s="49">
        <v>8</v>
      </c>
    </row>
    <row r="4619" spans="1:22" ht="15.75" customHeight="1">
      <c r="A4619" s="139" t="s">
        <v>793</v>
      </c>
      <c r="B4619" s="139" t="s">
        <v>603</v>
      </c>
      <c r="C4619" s="139" t="s">
        <v>783</v>
      </c>
      <c r="D4619" s="139" t="s">
        <v>633</v>
      </c>
      <c r="E4619" s="139" t="s">
        <v>754</v>
      </c>
      <c r="F4619" s="49">
        <v>0.121</v>
      </c>
      <c r="G4619" s="49">
        <v>0.124</v>
      </c>
      <c r="H4619" s="49">
        <v>0.126</v>
      </c>
      <c r="I4619" s="49">
        <v>0.129</v>
      </c>
      <c r="J4619" s="49">
        <v>0.13100000000000001</v>
      </c>
      <c r="K4619" s="49">
        <v>0.13400000000000001</v>
      </c>
      <c r="L4619" s="49">
        <v>0.13600000000000001</v>
      </c>
      <c r="M4619" s="49">
        <v>0.13900000000000001</v>
      </c>
      <c r="N4619" s="49">
        <v>0.14099999999999999</v>
      </c>
      <c r="O4619" s="49">
        <v>0.14399999999999999</v>
      </c>
      <c r="P4619" s="49">
        <v>0.14699999999999999</v>
      </c>
      <c r="Q4619" s="49">
        <v>0.14899999999999999</v>
      </c>
      <c r="R4619" s="49">
        <v>0.152</v>
      </c>
      <c r="S4619" s="49">
        <v>0.154</v>
      </c>
      <c r="T4619" s="49">
        <v>0.157</v>
      </c>
      <c r="U4619" s="49">
        <v>0.159</v>
      </c>
      <c r="V4619" s="49">
        <v>0.16200000000000001</v>
      </c>
    </row>
    <row r="4620" spans="1:22" ht="15.75" customHeight="1">
      <c r="A4620" s="139" t="s">
        <v>793</v>
      </c>
      <c r="B4620" s="139" t="s">
        <v>520</v>
      </c>
      <c r="C4620" s="139" t="s">
        <v>783</v>
      </c>
      <c r="D4620" s="139" t="s">
        <v>633</v>
      </c>
      <c r="E4620" s="139" t="s">
        <v>754</v>
      </c>
      <c r="F4620" s="49">
        <v>0.11600000000000001</v>
      </c>
      <c r="G4620" s="49">
        <v>0.11700000000000001</v>
      </c>
      <c r="H4620" s="49">
        <v>0.11799999999999999</v>
      </c>
      <c r="I4620" s="49">
        <v>0.11899999999999999</v>
      </c>
      <c r="J4620" s="49">
        <v>0.12</v>
      </c>
      <c r="K4620" s="49">
        <v>0.121</v>
      </c>
      <c r="L4620" s="49">
        <v>0.122</v>
      </c>
      <c r="M4620" s="49">
        <v>0.123</v>
      </c>
      <c r="N4620" s="49">
        <v>0.124</v>
      </c>
      <c r="O4620" s="49">
        <v>0.124</v>
      </c>
      <c r="P4620" s="49">
        <v>0.125</v>
      </c>
      <c r="Q4620" s="49">
        <v>0.126</v>
      </c>
      <c r="R4620" s="49">
        <v>0.127</v>
      </c>
      <c r="S4620" s="49">
        <v>0.128</v>
      </c>
      <c r="T4620" s="49">
        <v>0.129</v>
      </c>
      <c r="U4620" s="49">
        <v>0.13</v>
      </c>
      <c r="V4620" s="49">
        <v>0.13100000000000001</v>
      </c>
    </row>
    <row r="4621" spans="1:22" ht="15.75" customHeight="1">
      <c r="A4621" s="139" t="s">
        <v>793</v>
      </c>
      <c r="B4621" s="139" t="s">
        <v>609</v>
      </c>
      <c r="C4621" s="139" t="s">
        <v>783</v>
      </c>
      <c r="D4621" s="139" t="s">
        <v>633</v>
      </c>
      <c r="E4621" s="139" t="s">
        <v>754</v>
      </c>
      <c r="F4621" s="49">
        <v>8.2100000000000009</v>
      </c>
      <c r="G4621" s="49">
        <v>8.48</v>
      </c>
      <c r="H4621" s="49">
        <v>8.75</v>
      </c>
      <c r="I4621" s="49">
        <v>9.02</v>
      </c>
      <c r="J4621" s="49">
        <v>9.31</v>
      </c>
      <c r="K4621" s="49">
        <v>9.61</v>
      </c>
      <c r="L4621" s="49">
        <v>9.9</v>
      </c>
      <c r="M4621" s="49">
        <v>10.199999999999999</v>
      </c>
      <c r="N4621" s="49">
        <v>10.5</v>
      </c>
      <c r="O4621" s="49">
        <v>10.8</v>
      </c>
      <c r="P4621" s="49">
        <v>11.1</v>
      </c>
      <c r="Q4621" s="49">
        <v>11.4</v>
      </c>
      <c r="R4621" s="49">
        <v>11.7</v>
      </c>
      <c r="S4621" s="49">
        <v>11.9</v>
      </c>
      <c r="T4621" s="49">
        <v>12.2</v>
      </c>
      <c r="U4621" s="49">
        <v>12.5</v>
      </c>
      <c r="V4621" s="49">
        <v>12.8</v>
      </c>
    </row>
    <row r="4622" spans="1:22" ht="15.75" customHeight="1">
      <c r="A4622" s="139" t="s">
        <v>793</v>
      </c>
      <c r="B4622" s="139" t="s">
        <v>546</v>
      </c>
      <c r="C4622" s="139" t="s">
        <v>783</v>
      </c>
      <c r="D4622" s="139" t="s">
        <v>633</v>
      </c>
      <c r="E4622" s="139" t="s">
        <v>754</v>
      </c>
      <c r="F4622" s="49">
        <v>114</v>
      </c>
      <c r="G4622" s="49">
        <v>129</v>
      </c>
      <c r="H4622" s="49">
        <v>135</v>
      </c>
      <c r="I4622" s="49">
        <v>133</v>
      </c>
      <c r="J4622" s="49">
        <v>115</v>
      </c>
      <c r="K4622" s="49">
        <v>118</v>
      </c>
      <c r="L4622" s="49">
        <v>123</v>
      </c>
      <c r="M4622" s="49">
        <v>119</v>
      </c>
      <c r="N4622" s="49">
        <v>127</v>
      </c>
      <c r="O4622" s="49">
        <v>135</v>
      </c>
      <c r="P4622" s="49">
        <v>154</v>
      </c>
      <c r="Q4622" s="49">
        <v>434</v>
      </c>
      <c r="R4622" s="49">
        <v>303</v>
      </c>
      <c r="S4622" s="49">
        <v>257</v>
      </c>
      <c r="T4622" s="49">
        <v>269</v>
      </c>
      <c r="U4622" s="49">
        <v>282</v>
      </c>
      <c r="V4622" s="49">
        <v>294</v>
      </c>
    </row>
    <row r="4623" spans="1:22" ht="15.75" customHeight="1">
      <c r="A4623" s="139" t="s">
        <v>793</v>
      </c>
      <c r="B4623" s="139" t="s">
        <v>611</v>
      </c>
      <c r="C4623" s="139" t="s">
        <v>783</v>
      </c>
      <c r="D4623" s="139" t="s">
        <v>633</v>
      </c>
      <c r="E4623" s="139" t="s">
        <v>754</v>
      </c>
      <c r="F4623" s="49">
        <v>5.89</v>
      </c>
      <c r="G4623" s="49">
        <v>6</v>
      </c>
      <c r="H4623" s="49">
        <v>6.11</v>
      </c>
      <c r="I4623" s="49">
        <v>6.21</v>
      </c>
      <c r="J4623" s="49">
        <v>6.32</v>
      </c>
      <c r="K4623" s="49">
        <v>6.42</v>
      </c>
      <c r="L4623" s="49">
        <v>6.52</v>
      </c>
      <c r="M4623" s="49">
        <v>6.63</v>
      </c>
      <c r="N4623" s="49">
        <v>6.73</v>
      </c>
      <c r="O4623" s="49">
        <v>6.84</v>
      </c>
      <c r="P4623" s="49">
        <v>6.94</v>
      </c>
      <c r="Q4623" s="49">
        <v>7.04</v>
      </c>
      <c r="R4623" s="49">
        <v>7.15</v>
      </c>
      <c r="S4623" s="49">
        <v>7.26</v>
      </c>
      <c r="T4623" s="49">
        <v>7.37</v>
      </c>
      <c r="U4623" s="49">
        <v>7.47</v>
      </c>
      <c r="V4623" s="49">
        <v>7.58</v>
      </c>
    </row>
    <row r="4624" spans="1:22" ht="15.75" customHeight="1">
      <c r="A4624" s="139" t="s">
        <v>793</v>
      </c>
      <c r="B4624" s="139" t="s">
        <v>613</v>
      </c>
      <c r="C4624" s="139" t="s">
        <v>783</v>
      </c>
      <c r="D4624" s="139" t="s">
        <v>633</v>
      </c>
      <c r="E4624" s="139" t="s">
        <v>754</v>
      </c>
      <c r="F4624" s="49">
        <v>7.09</v>
      </c>
      <c r="G4624" s="49">
        <v>7.15</v>
      </c>
      <c r="H4624" s="49">
        <v>7.2</v>
      </c>
      <c r="I4624" s="49">
        <v>7.24</v>
      </c>
      <c r="J4624" s="49">
        <v>7.28</v>
      </c>
      <c r="K4624" s="49">
        <v>7.32</v>
      </c>
      <c r="L4624" s="49">
        <v>7.36</v>
      </c>
      <c r="M4624" s="49">
        <v>7.41</v>
      </c>
      <c r="N4624" s="49">
        <v>7.45</v>
      </c>
      <c r="O4624" s="49">
        <v>7.49</v>
      </c>
      <c r="P4624" s="49">
        <v>7.53</v>
      </c>
      <c r="Q4624" s="49">
        <v>7.57</v>
      </c>
      <c r="R4624" s="49">
        <v>7.61</v>
      </c>
      <c r="S4624" s="49">
        <v>7.67</v>
      </c>
      <c r="T4624" s="49">
        <v>7.72</v>
      </c>
      <c r="U4624" s="49">
        <v>7.76</v>
      </c>
      <c r="V4624" s="49">
        <v>7.81</v>
      </c>
    </row>
    <row r="4625" spans="1:22" ht="15.75" customHeight="1">
      <c r="A4625" s="139" t="s">
        <v>793</v>
      </c>
      <c r="B4625" s="139" t="s">
        <v>752</v>
      </c>
      <c r="C4625" s="139" t="s">
        <v>784</v>
      </c>
      <c r="D4625" s="139" t="s">
        <v>633</v>
      </c>
      <c r="E4625" s="139" t="s">
        <v>754</v>
      </c>
      <c r="F4625" s="49">
        <v>1.69</v>
      </c>
      <c r="G4625" s="49">
        <v>1.72</v>
      </c>
      <c r="H4625" s="49">
        <v>1.75</v>
      </c>
      <c r="I4625" s="49">
        <v>1.78</v>
      </c>
      <c r="J4625" s="49">
        <v>1.8</v>
      </c>
      <c r="K4625" s="49">
        <v>1.83</v>
      </c>
      <c r="L4625" s="49">
        <v>1.85</v>
      </c>
      <c r="M4625" s="49">
        <v>1.88</v>
      </c>
      <c r="N4625" s="49">
        <v>1.9</v>
      </c>
      <c r="O4625" s="49">
        <v>1.9</v>
      </c>
      <c r="P4625" s="49">
        <v>1.9</v>
      </c>
      <c r="Q4625" s="49">
        <v>1.9</v>
      </c>
      <c r="R4625" s="49">
        <v>1.89</v>
      </c>
      <c r="S4625" s="49">
        <v>1.97</v>
      </c>
      <c r="T4625" s="49">
        <v>1.99</v>
      </c>
      <c r="U4625" s="49">
        <v>2</v>
      </c>
      <c r="V4625" s="49">
        <v>2.02</v>
      </c>
    </row>
    <row r="4626" spans="1:22" ht="15.75" customHeight="1">
      <c r="A4626" s="139" t="s">
        <v>793</v>
      </c>
      <c r="B4626" s="139" t="s">
        <v>223</v>
      </c>
      <c r="C4626" s="139" t="s">
        <v>784</v>
      </c>
      <c r="D4626" s="139" t="s">
        <v>633</v>
      </c>
      <c r="E4626" s="139" t="s">
        <v>754</v>
      </c>
      <c r="F4626" s="49">
        <v>58.6</v>
      </c>
      <c r="G4626" s="49">
        <v>61.1</v>
      </c>
      <c r="H4626" s="49">
        <v>64</v>
      </c>
      <c r="I4626" s="49">
        <v>67.3</v>
      </c>
      <c r="J4626" s="49">
        <v>70.599999999999994</v>
      </c>
      <c r="K4626" s="49">
        <v>73.8</v>
      </c>
      <c r="L4626" s="49">
        <v>77</v>
      </c>
      <c r="M4626" s="49">
        <v>80.2</v>
      </c>
      <c r="N4626" s="49">
        <v>83.5</v>
      </c>
      <c r="O4626" s="49">
        <v>83.5</v>
      </c>
      <c r="P4626" s="49">
        <v>83.5</v>
      </c>
      <c r="Q4626" s="49">
        <v>83.5</v>
      </c>
      <c r="R4626" s="49">
        <v>79.2</v>
      </c>
      <c r="S4626" s="49">
        <v>89.9</v>
      </c>
      <c r="T4626" s="49">
        <v>92.2</v>
      </c>
      <c r="U4626" s="49">
        <v>94.4</v>
      </c>
      <c r="V4626" s="49">
        <v>96.7</v>
      </c>
    </row>
    <row r="4627" spans="1:22" ht="15.75" customHeight="1">
      <c r="A4627" s="139" t="s">
        <v>793</v>
      </c>
      <c r="B4627" s="139" t="s">
        <v>233</v>
      </c>
      <c r="C4627" s="139" t="s">
        <v>784</v>
      </c>
      <c r="D4627" s="139" t="s">
        <v>633</v>
      </c>
      <c r="E4627" s="139" t="s">
        <v>754</v>
      </c>
      <c r="F4627" s="49">
        <v>36.299999999999997</v>
      </c>
      <c r="G4627" s="49">
        <v>37.299999999999997</v>
      </c>
      <c r="H4627" s="49">
        <v>38.4</v>
      </c>
      <c r="I4627" s="49">
        <v>39.5</v>
      </c>
      <c r="J4627" s="49">
        <v>40.700000000000003</v>
      </c>
      <c r="K4627" s="49">
        <v>41.8</v>
      </c>
      <c r="L4627" s="49">
        <v>43</v>
      </c>
      <c r="M4627" s="49">
        <v>44.2</v>
      </c>
      <c r="N4627" s="49">
        <v>45.4</v>
      </c>
      <c r="O4627" s="49">
        <v>45.4</v>
      </c>
      <c r="P4627" s="49">
        <v>45.4</v>
      </c>
      <c r="Q4627" s="49">
        <v>45.4</v>
      </c>
      <c r="R4627" s="49">
        <v>43.6</v>
      </c>
      <c r="S4627" s="49">
        <v>47.8</v>
      </c>
      <c r="T4627" s="49">
        <v>48.6</v>
      </c>
      <c r="U4627" s="49">
        <v>49.4</v>
      </c>
      <c r="V4627" s="49">
        <v>50.3</v>
      </c>
    </row>
    <row r="4628" spans="1:22" ht="15.75" customHeight="1">
      <c r="A4628" s="139" t="s">
        <v>793</v>
      </c>
      <c r="B4628" s="139" t="s">
        <v>226</v>
      </c>
      <c r="C4628" s="139" t="s">
        <v>784</v>
      </c>
      <c r="D4628" s="139" t="s">
        <v>633</v>
      </c>
      <c r="E4628" s="139" t="s">
        <v>754</v>
      </c>
      <c r="F4628" s="49">
        <v>59.1</v>
      </c>
      <c r="G4628" s="49">
        <v>59.2</v>
      </c>
      <c r="H4628" s="49">
        <v>59.4</v>
      </c>
      <c r="I4628" s="49">
        <v>59.7</v>
      </c>
      <c r="J4628" s="49">
        <v>60.1</v>
      </c>
      <c r="K4628" s="49">
        <v>60.4</v>
      </c>
      <c r="L4628" s="49">
        <v>60.8</v>
      </c>
      <c r="M4628" s="49">
        <v>61.1</v>
      </c>
      <c r="N4628" s="49">
        <v>61.5</v>
      </c>
      <c r="O4628" s="49">
        <v>61.5</v>
      </c>
      <c r="P4628" s="49">
        <v>61.5</v>
      </c>
      <c r="Q4628" s="49">
        <v>61.5</v>
      </c>
      <c r="R4628" s="49">
        <v>61.1</v>
      </c>
      <c r="S4628" s="49">
        <v>62</v>
      </c>
      <c r="T4628" s="49">
        <v>62.2</v>
      </c>
      <c r="U4628" s="49">
        <v>62.4</v>
      </c>
      <c r="V4628" s="49">
        <v>62.6</v>
      </c>
    </row>
    <row r="4629" spans="1:22" ht="15.75" customHeight="1">
      <c r="A4629" s="139" t="s">
        <v>793</v>
      </c>
      <c r="B4629" s="139" t="s">
        <v>231</v>
      </c>
      <c r="C4629" s="139" t="s">
        <v>784</v>
      </c>
      <c r="D4629" s="139" t="s">
        <v>633</v>
      </c>
      <c r="E4629" s="139" t="s">
        <v>754</v>
      </c>
      <c r="F4629" s="49">
        <v>5.89</v>
      </c>
      <c r="G4629" s="49">
        <v>5.99</v>
      </c>
      <c r="H4629" s="49">
        <v>5.78</v>
      </c>
      <c r="I4629" s="49">
        <v>5.57</v>
      </c>
      <c r="J4629" s="49">
        <v>5.3</v>
      </c>
      <c r="K4629" s="49">
        <v>5.36</v>
      </c>
      <c r="L4629" s="49">
        <v>5.63</v>
      </c>
      <c r="M4629" s="49">
        <v>5.73</v>
      </c>
      <c r="N4629" s="49">
        <v>5.25</v>
      </c>
      <c r="O4629" s="49">
        <v>5.15</v>
      </c>
      <c r="P4629" s="49">
        <v>5.47</v>
      </c>
      <c r="Q4629" s="49">
        <v>5.38</v>
      </c>
      <c r="R4629" s="49">
        <v>5.39</v>
      </c>
      <c r="S4629" s="49">
        <v>5.32</v>
      </c>
      <c r="T4629" s="49">
        <v>5.29</v>
      </c>
      <c r="U4629" s="49">
        <v>5.27</v>
      </c>
      <c r="V4629" s="49">
        <v>5.24</v>
      </c>
    </row>
    <row r="4630" spans="1:22" ht="15.75" customHeight="1">
      <c r="A4630" s="139" t="s">
        <v>793</v>
      </c>
      <c r="B4630" s="139" t="s">
        <v>756</v>
      </c>
      <c r="C4630" s="139" t="s">
        <v>784</v>
      </c>
      <c r="D4630" s="139" t="s">
        <v>633</v>
      </c>
      <c r="E4630" s="139" t="s">
        <v>754</v>
      </c>
      <c r="F4630" s="49">
        <v>132000</v>
      </c>
      <c r="G4630" s="49">
        <v>134000</v>
      </c>
      <c r="H4630" s="49">
        <v>120000</v>
      </c>
      <c r="I4630" s="49">
        <v>119000</v>
      </c>
      <c r="J4630" s="49">
        <v>119000</v>
      </c>
      <c r="K4630" s="49">
        <v>119000</v>
      </c>
      <c r="L4630" s="49">
        <v>115000</v>
      </c>
      <c r="M4630" s="49">
        <v>110000</v>
      </c>
      <c r="N4630" s="49">
        <v>103000</v>
      </c>
      <c r="O4630" s="49">
        <v>97700</v>
      </c>
      <c r="P4630" s="49">
        <v>97600</v>
      </c>
      <c r="Q4630" s="49">
        <v>94000</v>
      </c>
      <c r="R4630" s="49">
        <v>93400</v>
      </c>
      <c r="S4630" s="49">
        <v>89300</v>
      </c>
      <c r="T4630" s="49">
        <v>86400</v>
      </c>
      <c r="U4630" s="49">
        <v>83700</v>
      </c>
      <c r="V4630" s="49">
        <v>78800</v>
      </c>
    </row>
    <row r="4631" spans="1:22" ht="15.75" customHeight="1">
      <c r="A4631" s="139" t="s">
        <v>793</v>
      </c>
      <c r="B4631" s="139" t="s">
        <v>757</v>
      </c>
      <c r="C4631" s="139" t="s">
        <v>784</v>
      </c>
      <c r="D4631" s="139" t="s">
        <v>633</v>
      </c>
      <c r="E4631" s="139" t="s">
        <v>754</v>
      </c>
      <c r="F4631" s="49">
        <v>3.24</v>
      </c>
      <c r="G4631" s="49">
        <v>3.25</v>
      </c>
      <c r="H4631" s="49">
        <v>3.27</v>
      </c>
      <c r="I4631" s="49">
        <v>3.3</v>
      </c>
      <c r="J4631" s="49">
        <v>3.34</v>
      </c>
      <c r="K4631" s="49">
        <v>3.37</v>
      </c>
      <c r="L4631" s="49">
        <v>3.41</v>
      </c>
      <c r="M4631" s="49">
        <v>3.44</v>
      </c>
      <c r="N4631" s="49">
        <v>3.48</v>
      </c>
      <c r="O4631" s="49">
        <v>3.48</v>
      </c>
      <c r="P4631" s="49">
        <v>3.48</v>
      </c>
      <c r="Q4631" s="49">
        <v>3.48</v>
      </c>
      <c r="R4631" s="49">
        <v>3.46</v>
      </c>
      <c r="S4631" s="49">
        <v>3.53</v>
      </c>
      <c r="T4631" s="49">
        <v>3.55</v>
      </c>
      <c r="U4631" s="49">
        <v>3.57</v>
      </c>
      <c r="V4631" s="49">
        <v>3.59</v>
      </c>
    </row>
    <row r="4632" spans="1:22" ht="15.75" customHeight="1">
      <c r="A4632" s="139" t="s">
        <v>793</v>
      </c>
      <c r="B4632" s="139" t="s">
        <v>758</v>
      </c>
      <c r="C4632" s="139" t="s">
        <v>784</v>
      </c>
      <c r="D4632" s="139" t="s">
        <v>633</v>
      </c>
      <c r="E4632" s="139" t="s">
        <v>754</v>
      </c>
      <c r="F4632" s="49">
        <v>415</v>
      </c>
      <c r="G4632" s="49">
        <v>423</v>
      </c>
      <c r="H4632" s="49">
        <v>423</v>
      </c>
      <c r="I4632" s="49">
        <v>447</v>
      </c>
      <c r="J4632" s="49">
        <v>457</v>
      </c>
      <c r="K4632" s="49">
        <v>449</v>
      </c>
      <c r="L4632" s="49">
        <v>449</v>
      </c>
      <c r="M4632" s="49">
        <v>447</v>
      </c>
      <c r="N4632" s="49">
        <v>450</v>
      </c>
      <c r="O4632" s="49">
        <v>448</v>
      </c>
      <c r="P4632" s="49">
        <v>449</v>
      </c>
      <c r="Q4632" s="49">
        <v>449</v>
      </c>
      <c r="R4632" s="49">
        <v>442</v>
      </c>
      <c r="S4632" s="49">
        <v>464</v>
      </c>
      <c r="T4632" s="49">
        <v>467</v>
      </c>
      <c r="U4632" s="49">
        <v>470</v>
      </c>
      <c r="V4632" s="49">
        <v>474</v>
      </c>
    </row>
    <row r="4633" spans="1:22" ht="15.75" customHeight="1">
      <c r="A4633" s="139" t="s">
        <v>793</v>
      </c>
      <c r="B4633" s="139" t="s">
        <v>594</v>
      </c>
      <c r="C4633" s="139" t="s">
        <v>784</v>
      </c>
      <c r="D4633" s="139" t="s">
        <v>633</v>
      </c>
      <c r="E4633" s="139" t="s">
        <v>754</v>
      </c>
      <c r="F4633" s="49">
        <v>125</v>
      </c>
      <c r="G4633" s="49">
        <v>135</v>
      </c>
      <c r="H4633" s="49">
        <v>146</v>
      </c>
      <c r="I4633" s="49">
        <v>156</v>
      </c>
      <c r="J4633" s="49">
        <v>166</v>
      </c>
      <c r="K4633" s="49">
        <v>174</v>
      </c>
      <c r="L4633" s="49">
        <v>183</v>
      </c>
      <c r="M4633" s="49">
        <v>193</v>
      </c>
      <c r="N4633" s="49">
        <v>201</v>
      </c>
      <c r="O4633" s="49">
        <v>213</v>
      </c>
      <c r="P4633" s="49">
        <v>218</v>
      </c>
      <c r="Q4633" s="49">
        <v>213</v>
      </c>
      <c r="R4633" s="49">
        <v>213</v>
      </c>
      <c r="S4633" s="49">
        <v>237</v>
      </c>
      <c r="T4633" s="49">
        <v>246</v>
      </c>
      <c r="U4633" s="49">
        <v>254</v>
      </c>
      <c r="V4633" s="49">
        <v>262</v>
      </c>
    </row>
    <row r="4634" spans="1:22" ht="15.75" customHeight="1">
      <c r="A4634" s="139" t="s">
        <v>793</v>
      </c>
      <c r="B4634" s="139" t="s">
        <v>238</v>
      </c>
      <c r="C4634" s="139" t="s">
        <v>784</v>
      </c>
      <c r="D4634" s="139" t="s">
        <v>633</v>
      </c>
      <c r="E4634" s="139" t="s">
        <v>754</v>
      </c>
      <c r="F4634" s="49">
        <v>823</v>
      </c>
      <c r="G4634" s="49">
        <v>833</v>
      </c>
      <c r="H4634" s="49">
        <v>855</v>
      </c>
      <c r="I4634" s="49">
        <v>864</v>
      </c>
      <c r="J4634" s="49">
        <v>878</v>
      </c>
      <c r="K4634" s="49">
        <v>895</v>
      </c>
      <c r="L4634" s="49">
        <v>905</v>
      </c>
      <c r="M4634" s="49">
        <v>907</v>
      </c>
      <c r="N4634" s="49">
        <v>919</v>
      </c>
      <c r="O4634" s="49">
        <v>914</v>
      </c>
      <c r="P4634" s="49">
        <v>907</v>
      </c>
      <c r="Q4634" s="49">
        <v>900</v>
      </c>
      <c r="R4634" s="49">
        <v>894</v>
      </c>
      <c r="S4634" s="49">
        <v>936</v>
      </c>
      <c r="T4634" s="49">
        <v>944</v>
      </c>
      <c r="U4634" s="49">
        <v>952</v>
      </c>
      <c r="V4634" s="49">
        <v>960</v>
      </c>
    </row>
    <row r="4635" spans="1:22" ht="15.75" customHeight="1">
      <c r="A4635" s="139" t="s">
        <v>793</v>
      </c>
      <c r="B4635" s="139" t="s">
        <v>240</v>
      </c>
      <c r="C4635" s="139" t="s">
        <v>784</v>
      </c>
      <c r="D4635" s="139" t="s">
        <v>633</v>
      </c>
      <c r="E4635" s="139" t="s">
        <v>754</v>
      </c>
      <c r="F4635" s="49">
        <v>111</v>
      </c>
      <c r="G4635" s="49">
        <v>110</v>
      </c>
      <c r="H4635" s="49">
        <v>109</v>
      </c>
      <c r="I4635" s="49">
        <v>109</v>
      </c>
      <c r="J4635" s="49">
        <v>109</v>
      </c>
      <c r="K4635" s="49">
        <v>108</v>
      </c>
      <c r="L4635" s="49">
        <v>108</v>
      </c>
      <c r="M4635" s="49">
        <v>108</v>
      </c>
      <c r="N4635" s="49">
        <v>107</v>
      </c>
      <c r="O4635" s="49">
        <v>107</v>
      </c>
      <c r="P4635" s="49">
        <v>107</v>
      </c>
      <c r="Q4635" s="49">
        <v>107</v>
      </c>
      <c r="R4635" s="49">
        <v>107</v>
      </c>
      <c r="S4635" s="49">
        <v>106</v>
      </c>
      <c r="T4635" s="49">
        <v>105</v>
      </c>
      <c r="U4635" s="49">
        <v>105</v>
      </c>
      <c r="V4635" s="49">
        <v>105</v>
      </c>
    </row>
    <row r="4636" spans="1:22" ht="15.75" customHeight="1">
      <c r="A4636" s="139" t="s">
        <v>793</v>
      </c>
      <c r="B4636" s="139" t="s">
        <v>236</v>
      </c>
      <c r="C4636" s="139" t="s">
        <v>784</v>
      </c>
      <c r="D4636" s="139" t="s">
        <v>633</v>
      </c>
      <c r="E4636" s="139" t="s">
        <v>754</v>
      </c>
      <c r="F4636" s="49">
        <v>1.49</v>
      </c>
      <c r="G4636" s="49">
        <v>1.51</v>
      </c>
      <c r="H4636" s="49">
        <v>1.53</v>
      </c>
      <c r="I4636" s="49">
        <v>1.55</v>
      </c>
      <c r="J4636" s="49">
        <v>1.56</v>
      </c>
      <c r="K4636" s="49">
        <v>1.58</v>
      </c>
      <c r="L4636" s="49">
        <v>1.6</v>
      </c>
      <c r="M4636" s="49">
        <v>1.62</v>
      </c>
      <c r="N4636" s="49">
        <v>1.64</v>
      </c>
      <c r="O4636" s="49">
        <v>1.64</v>
      </c>
      <c r="P4636" s="49">
        <v>1.64</v>
      </c>
      <c r="Q4636" s="49">
        <v>1.64</v>
      </c>
      <c r="R4636" s="49">
        <v>1.63</v>
      </c>
      <c r="S4636" s="49">
        <v>1.69</v>
      </c>
      <c r="T4636" s="49">
        <v>1.7</v>
      </c>
      <c r="U4636" s="49">
        <v>1.72</v>
      </c>
      <c r="V4636" s="49">
        <v>1.73</v>
      </c>
    </row>
    <row r="4637" spans="1:22" ht="15.75" customHeight="1">
      <c r="A4637" s="139" t="s">
        <v>793</v>
      </c>
      <c r="B4637" s="139" t="s">
        <v>243</v>
      </c>
      <c r="C4637" s="139" t="s">
        <v>784</v>
      </c>
      <c r="D4637" s="139" t="s">
        <v>633</v>
      </c>
      <c r="E4637" s="139" t="s">
        <v>754</v>
      </c>
      <c r="F4637" s="49">
        <v>1020</v>
      </c>
      <c r="G4637" s="49">
        <v>1030</v>
      </c>
      <c r="H4637" s="49">
        <v>1070</v>
      </c>
      <c r="I4637" s="49">
        <v>1050</v>
      </c>
      <c r="J4637" s="49">
        <v>1060</v>
      </c>
      <c r="K4637" s="49">
        <v>1070</v>
      </c>
      <c r="L4637" s="49">
        <v>1090</v>
      </c>
      <c r="M4637" s="49">
        <v>1110</v>
      </c>
      <c r="N4637" s="49">
        <v>1110</v>
      </c>
      <c r="O4637" s="49">
        <v>1110</v>
      </c>
      <c r="P4637" s="49">
        <v>1180</v>
      </c>
      <c r="Q4637" s="49">
        <v>1180</v>
      </c>
      <c r="R4637" s="49">
        <v>1200</v>
      </c>
      <c r="S4637" s="49">
        <v>1190</v>
      </c>
      <c r="T4637" s="49">
        <v>1200</v>
      </c>
      <c r="U4637" s="49">
        <v>1210</v>
      </c>
      <c r="V4637" s="49">
        <v>1220</v>
      </c>
    </row>
    <row r="4638" spans="1:22" ht="15.75" customHeight="1">
      <c r="A4638" s="139" t="s">
        <v>793</v>
      </c>
      <c r="B4638" s="139" t="s">
        <v>245</v>
      </c>
      <c r="C4638" s="139" t="s">
        <v>784</v>
      </c>
      <c r="D4638" s="139" t="s">
        <v>633</v>
      </c>
      <c r="E4638" s="139" t="s">
        <v>754</v>
      </c>
      <c r="F4638" s="49">
        <v>930</v>
      </c>
      <c r="G4638" s="49">
        <v>976</v>
      </c>
      <c r="H4638" s="49">
        <v>1030</v>
      </c>
      <c r="I4638" s="49">
        <v>1040</v>
      </c>
      <c r="J4638" s="49">
        <v>878</v>
      </c>
      <c r="K4638" s="49">
        <v>980</v>
      </c>
      <c r="L4638" s="49">
        <v>1150</v>
      </c>
      <c r="M4638" s="49">
        <v>1050</v>
      </c>
      <c r="N4638" s="49">
        <v>969</v>
      </c>
      <c r="O4638" s="49">
        <v>707</v>
      </c>
      <c r="P4638" s="49">
        <v>814</v>
      </c>
      <c r="Q4638" s="49">
        <v>797</v>
      </c>
      <c r="R4638" s="49">
        <v>866</v>
      </c>
      <c r="S4638" s="49">
        <v>1130</v>
      </c>
      <c r="T4638" s="49">
        <v>1180</v>
      </c>
      <c r="U4638" s="49">
        <v>1290</v>
      </c>
      <c r="V4638" s="49">
        <v>1050</v>
      </c>
    </row>
    <row r="4639" spans="1:22" ht="15.75" customHeight="1">
      <c r="A4639" s="139" t="s">
        <v>793</v>
      </c>
      <c r="B4639" s="139" t="s">
        <v>247</v>
      </c>
      <c r="C4639" s="139" t="s">
        <v>784</v>
      </c>
      <c r="D4639" s="139" t="s">
        <v>633</v>
      </c>
      <c r="E4639" s="139" t="s">
        <v>754</v>
      </c>
      <c r="F4639" s="49">
        <v>182</v>
      </c>
      <c r="G4639" s="49">
        <v>182</v>
      </c>
      <c r="H4639" s="49">
        <v>184</v>
      </c>
      <c r="I4639" s="49">
        <v>185</v>
      </c>
      <c r="J4639" s="49">
        <v>190</v>
      </c>
      <c r="K4639" s="49">
        <v>191</v>
      </c>
      <c r="L4639" s="49">
        <v>189</v>
      </c>
      <c r="M4639" s="49">
        <v>190</v>
      </c>
      <c r="N4639" s="49">
        <v>191</v>
      </c>
      <c r="O4639" s="49">
        <v>191</v>
      </c>
      <c r="P4639" s="49">
        <v>191</v>
      </c>
      <c r="Q4639" s="49">
        <v>191</v>
      </c>
      <c r="R4639" s="49">
        <v>190</v>
      </c>
      <c r="S4639" s="49">
        <v>194</v>
      </c>
      <c r="T4639" s="49">
        <v>195</v>
      </c>
      <c r="U4639" s="49">
        <v>196</v>
      </c>
      <c r="V4639" s="49">
        <v>197</v>
      </c>
    </row>
    <row r="4640" spans="1:22" ht="15.75" customHeight="1">
      <c r="A4640" s="139" t="s">
        <v>793</v>
      </c>
      <c r="B4640" s="139" t="s">
        <v>760</v>
      </c>
      <c r="C4640" s="139" t="s">
        <v>784</v>
      </c>
      <c r="D4640" s="139" t="s">
        <v>633</v>
      </c>
      <c r="E4640" s="139" t="s">
        <v>754</v>
      </c>
      <c r="F4640" s="49">
        <v>9220</v>
      </c>
      <c r="G4640" s="49">
        <v>9320</v>
      </c>
      <c r="H4640" s="49">
        <v>9450</v>
      </c>
      <c r="I4640" s="49">
        <v>9610</v>
      </c>
      <c r="J4640" s="49">
        <v>9840</v>
      </c>
      <c r="K4640" s="49">
        <v>9820</v>
      </c>
      <c r="L4640" s="49">
        <v>9880</v>
      </c>
      <c r="M4640" s="49">
        <v>10100</v>
      </c>
      <c r="N4640" s="49">
        <v>10100</v>
      </c>
      <c r="O4640" s="49">
        <v>10200</v>
      </c>
      <c r="P4640" s="49">
        <v>10200</v>
      </c>
      <c r="Q4640" s="49">
        <v>10300</v>
      </c>
      <c r="R4640" s="49">
        <v>10300</v>
      </c>
      <c r="S4640" s="49">
        <v>10600</v>
      </c>
      <c r="T4640" s="49">
        <v>10700</v>
      </c>
      <c r="U4640" s="49">
        <v>10800</v>
      </c>
      <c r="V4640" s="49">
        <v>10900</v>
      </c>
    </row>
    <row r="4641" spans="1:22" ht="15.75" customHeight="1">
      <c r="A4641" s="139" t="s">
        <v>793</v>
      </c>
      <c r="B4641" s="139" t="s">
        <v>284</v>
      </c>
      <c r="C4641" s="139" t="s">
        <v>784</v>
      </c>
      <c r="D4641" s="139" t="s">
        <v>633</v>
      </c>
      <c r="E4641" s="139" t="s">
        <v>754</v>
      </c>
      <c r="F4641" s="49">
        <v>16.3</v>
      </c>
      <c r="G4641" s="49">
        <v>16.7</v>
      </c>
      <c r="H4641" s="49">
        <v>17.100000000000001</v>
      </c>
      <c r="I4641" s="49">
        <v>17.7</v>
      </c>
      <c r="J4641" s="49">
        <v>18.3</v>
      </c>
      <c r="K4641" s="49">
        <v>18.899999999999999</v>
      </c>
      <c r="L4641" s="49">
        <v>19.600000000000001</v>
      </c>
      <c r="M4641" s="49">
        <v>20.2</v>
      </c>
      <c r="N4641" s="49">
        <v>20.9</v>
      </c>
      <c r="O4641" s="49">
        <v>20.9</v>
      </c>
      <c r="P4641" s="49">
        <v>20.9</v>
      </c>
      <c r="Q4641" s="49">
        <v>20.9</v>
      </c>
      <c r="R4641" s="49">
        <v>19.899999999999999</v>
      </c>
      <c r="S4641" s="49">
        <v>22</v>
      </c>
      <c r="T4641" s="49">
        <v>22.4</v>
      </c>
      <c r="U4641" s="49">
        <v>22.8</v>
      </c>
      <c r="V4641" s="49">
        <v>23.2</v>
      </c>
    </row>
    <row r="4642" spans="1:22" ht="15.75" customHeight="1">
      <c r="A4642" s="139" t="s">
        <v>793</v>
      </c>
      <c r="B4642" s="139" t="s">
        <v>260</v>
      </c>
      <c r="C4642" s="139" t="s">
        <v>784</v>
      </c>
      <c r="D4642" s="139" t="s">
        <v>633</v>
      </c>
      <c r="E4642" s="139" t="s">
        <v>754</v>
      </c>
      <c r="F4642" s="49">
        <v>660</v>
      </c>
      <c r="G4642" s="49">
        <v>685</v>
      </c>
      <c r="H4642" s="49">
        <v>661</v>
      </c>
      <c r="I4642" s="49">
        <v>686</v>
      </c>
      <c r="J4642" s="49">
        <v>693</v>
      </c>
      <c r="K4642" s="49">
        <v>727</v>
      </c>
      <c r="L4642" s="49">
        <v>723</v>
      </c>
      <c r="M4642" s="49">
        <v>692</v>
      </c>
      <c r="N4642" s="49">
        <v>731</v>
      </c>
      <c r="O4642" s="49">
        <v>542</v>
      </c>
      <c r="P4642" s="49">
        <v>611</v>
      </c>
      <c r="Q4642" s="49">
        <v>580</v>
      </c>
      <c r="R4642" s="49">
        <v>567</v>
      </c>
      <c r="S4642" s="49">
        <v>602</v>
      </c>
      <c r="T4642" s="49">
        <v>594</v>
      </c>
      <c r="U4642" s="49">
        <v>587</v>
      </c>
      <c r="V4642" s="49">
        <v>579</v>
      </c>
    </row>
    <row r="4643" spans="1:22" ht="15.75" customHeight="1">
      <c r="A4643" s="139" t="s">
        <v>793</v>
      </c>
      <c r="B4643" s="139" t="s">
        <v>264</v>
      </c>
      <c r="C4643" s="139" t="s">
        <v>784</v>
      </c>
      <c r="D4643" s="139" t="s">
        <v>633</v>
      </c>
      <c r="E4643" s="139" t="s">
        <v>754</v>
      </c>
      <c r="F4643" s="49">
        <v>34.5</v>
      </c>
      <c r="G4643" s="49">
        <v>35.6</v>
      </c>
      <c r="H4643" s="49">
        <v>36.799999999999997</v>
      </c>
      <c r="I4643" s="49">
        <v>38</v>
      </c>
      <c r="J4643" s="49">
        <v>39.200000000000003</v>
      </c>
      <c r="K4643" s="49">
        <v>40.5</v>
      </c>
      <c r="L4643" s="49">
        <v>41.7</v>
      </c>
      <c r="M4643" s="49">
        <v>43</v>
      </c>
      <c r="N4643" s="49">
        <v>44.2</v>
      </c>
      <c r="O4643" s="49">
        <v>44.2</v>
      </c>
      <c r="P4643" s="49">
        <v>44.2</v>
      </c>
      <c r="Q4643" s="49">
        <v>44.2</v>
      </c>
      <c r="R4643" s="49">
        <v>43.1</v>
      </c>
      <c r="S4643" s="49">
        <v>47</v>
      </c>
      <c r="T4643" s="49">
        <v>47.9</v>
      </c>
      <c r="U4643" s="49">
        <v>48.8</v>
      </c>
      <c r="V4643" s="49">
        <v>49.7</v>
      </c>
    </row>
    <row r="4644" spans="1:22" ht="15.75" customHeight="1">
      <c r="A4644" s="139" t="s">
        <v>793</v>
      </c>
      <c r="B4644" s="139" t="s">
        <v>280</v>
      </c>
      <c r="C4644" s="139" t="s">
        <v>784</v>
      </c>
      <c r="D4644" s="139" t="s">
        <v>633</v>
      </c>
      <c r="E4644" s="139" t="s">
        <v>754</v>
      </c>
      <c r="F4644" s="49">
        <v>48.4</v>
      </c>
      <c r="G4644" s="49">
        <v>49.9</v>
      </c>
      <c r="H4644" s="49">
        <v>51.5</v>
      </c>
      <c r="I4644" s="49">
        <v>53.2</v>
      </c>
      <c r="J4644" s="49">
        <v>55</v>
      </c>
      <c r="K4644" s="49">
        <v>56.7</v>
      </c>
      <c r="L4644" s="49">
        <v>58.4</v>
      </c>
      <c r="M4644" s="49">
        <v>60.2</v>
      </c>
      <c r="N4644" s="49">
        <v>61.9</v>
      </c>
      <c r="O4644" s="49">
        <v>61.9</v>
      </c>
      <c r="P4644" s="49">
        <v>61.9</v>
      </c>
      <c r="Q4644" s="49">
        <v>61.9</v>
      </c>
      <c r="R4644" s="49">
        <v>60.1</v>
      </c>
      <c r="S4644" s="49">
        <v>65.7</v>
      </c>
      <c r="T4644" s="49">
        <v>67</v>
      </c>
      <c r="U4644" s="49">
        <v>68.2</v>
      </c>
      <c r="V4644" s="49">
        <v>69.5</v>
      </c>
    </row>
    <row r="4645" spans="1:22" ht="15.75" customHeight="1">
      <c r="A4645" s="139" t="s">
        <v>793</v>
      </c>
      <c r="B4645" s="139" t="s">
        <v>254</v>
      </c>
      <c r="C4645" s="139" t="s">
        <v>784</v>
      </c>
      <c r="D4645" s="139" t="s">
        <v>633</v>
      </c>
      <c r="E4645" s="139" t="s">
        <v>754</v>
      </c>
      <c r="F4645" s="49">
        <v>320</v>
      </c>
      <c r="G4645" s="49">
        <v>327</v>
      </c>
      <c r="H4645" s="49">
        <v>333</v>
      </c>
      <c r="I4645" s="49">
        <v>340</v>
      </c>
      <c r="J4645" s="49">
        <v>346</v>
      </c>
      <c r="K4645" s="49">
        <v>353</v>
      </c>
      <c r="L4645" s="49">
        <v>359</v>
      </c>
      <c r="M4645" s="49">
        <v>365</v>
      </c>
      <c r="N4645" s="49">
        <v>372</v>
      </c>
      <c r="O4645" s="49">
        <v>372</v>
      </c>
      <c r="P4645" s="49">
        <v>372</v>
      </c>
      <c r="Q4645" s="49">
        <v>372</v>
      </c>
      <c r="R4645" s="49">
        <v>351</v>
      </c>
      <c r="S4645" s="49">
        <v>383</v>
      </c>
      <c r="T4645" s="49">
        <v>388</v>
      </c>
      <c r="U4645" s="49">
        <v>392</v>
      </c>
      <c r="V4645" s="49">
        <v>397</v>
      </c>
    </row>
    <row r="4646" spans="1:22" ht="15.75" customHeight="1">
      <c r="A4646" s="139" t="s">
        <v>793</v>
      </c>
      <c r="B4646" s="139" t="s">
        <v>278</v>
      </c>
      <c r="C4646" s="139" t="s">
        <v>784</v>
      </c>
      <c r="D4646" s="139" t="s">
        <v>633</v>
      </c>
      <c r="E4646" s="139" t="s">
        <v>754</v>
      </c>
      <c r="F4646" s="49">
        <v>243</v>
      </c>
      <c r="G4646" s="49">
        <v>89</v>
      </c>
      <c r="H4646" s="49">
        <v>115</v>
      </c>
      <c r="I4646" s="49">
        <v>73.7</v>
      </c>
      <c r="J4646" s="49">
        <v>81.599999999999994</v>
      </c>
      <c r="K4646" s="49">
        <v>116</v>
      </c>
      <c r="L4646" s="49">
        <v>130</v>
      </c>
      <c r="M4646" s="49">
        <v>148</v>
      </c>
      <c r="N4646" s="49">
        <v>164</v>
      </c>
      <c r="O4646" s="49">
        <v>174</v>
      </c>
      <c r="P4646" s="49">
        <v>161</v>
      </c>
      <c r="Q4646" s="49">
        <v>147</v>
      </c>
      <c r="R4646" s="49">
        <v>150</v>
      </c>
      <c r="S4646" s="49">
        <v>139</v>
      </c>
      <c r="T4646" s="49">
        <v>143</v>
      </c>
      <c r="U4646" s="49">
        <v>141</v>
      </c>
      <c r="V4646" s="49">
        <v>137</v>
      </c>
    </row>
    <row r="4647" spans="1:22" ht="15.75" customHeight="1">
      <c r="A4647" s="139" t="s">
        <v>793</v>
      </c>
      <c r="B4647" s="139" t="s">
        <v>252</v>
      </c>
      <c r="C4647" s="139" t="s">
        <v>784</v>
      </c>
      <c r="D4647" s="139" t="s">
        <v>633</v>
      </c>
      <c r="E4647" s="139" t="s">
        <v>754</v>
      </c>
      <c r="F4647" s="49">
        <v>12.8</v>
      </c>
      <c r="G4647" s="49">
        <v>13.1</v>
      </c>
      <c r="H4647" s="49">
        <v>13.3</v>
      </c>
      <c r="I4647" s="49">
        <v>13.5</v>
      </c>
      <c r="J4647" s="49">
        <v>13.7</v>
      </c>
      <c r="K4647" s="49">
        <v>13.9</v>
      </c>
      <c r="L4647" s="49">
        <v>14.1</v>
      </c>
      <c r="M4647" s="49">
        <v>14.3</v>
      </c>
      <c r="N4647" s="49">
        <v>14.5</v>
      </c>
      <c r="O4647" s="49">
        <v>14.5</v>
      </c>
      <c r="P4647" s="49">
        <v>14.5</v>
      </c>
      <c r="Q4647" s="49">
        <v>14.5</v>
      </c>
      <c r="R4647" s="49">
        <v>15</v>
      </c>
      <c r="S4647" s="49">
        <v>15.2</v>
      </c>
      <c r="T4647" s="49">
        <v>15.4</v>
      </c>
      <c r="U4647" s="49">
        <v>15.6</v>
      </c>
      <c r="V4647" s="49">
        <v>15.8</v>
      </c>
    </row>
    <row r="4648" spans="1:22" ht="15.75" customHeight="1">
      <c r="A4648" s="139" t="s">
        <v>793</v>
      </c>
      <c r="B4648" s="139" t="s">
        <v>249</v>
      </c>
      <c r="C4648" s="139" t="s">
        <v>784</v>
      </c>
      <c r="D4648" s="139" t="s">
        <v>633</v>
      </c>
      <c r="E4648" s="139" t="s">
        <v>754</v>
      </c>
      <c r="F4648" s="49">
        <v>5.71</v>
      </c>
      <c r="G4648" s="49">
        <v>5.79</v>
      </c>
      <c r="H4648" s="49">
        <v>5.87</v>
      </c>
      <c r="I4648" s="49">
        <v>5.96</v>
      </c>
      <c r="J4648" s="49">
        <v>6.04</v>
      </c>
      <c r="K4648" s="49">
        <v>6.12</v>
      </c>
      <c r="L4648" s="49">
        <v>6.2</v>
      </c>
      <c r="M4648" s="49">
        <v>6.28</v>
      </c>
      <c r="N4648" s="49">
        <v>6.36</v>
      </c>
      <c r="O4648" s="49">
        <v>6.36</v>
      </c>
      <c r="P4648" s="49">
        <v>6.36</v>
      </c>
      <c r="Q4648" s="49">
        <v>6.36</v>
      </c>
      <c r="R4648" s="49">
        <v>6.32</v>
      </c>
      <c r="S4648" s="49">
        <v>6.56</v>
      </c>
      <c r="T4648" s="49">
        <v>6.63</v>
      </c>
      <c r="U4648" s="49">
        <v>6.69</v>
      </c>
      <c r="V4648" s="49">
        <v>6.75</v>
      </c>
    </row>
    <row r="4649" spans="1:22" ht="15.75" customHeight="1">
      <c r="A4649" s="139" t="s">
        <v>793</v>
      </c>
      <c r="B4649" s="139" t="s">
        <v>270</v>
      </c>
      <c r="C4649" s="139" t="s">
        <v>784</v>
      </c>
      <c r="D4649" s="139" t="s">
        <v>633</v>
      </c>
      <c r="E4649" s="139" t="s">
        <v>754</v>
      </c>
      <c r="F4649" s="49">
        <v>101</v>
      </c>
      <c r="G4649" s="49">
        <v>102</v>
      </c>
      <c r="H4649" s="49">
        <v>103</v>
      </c>
      <c r="I4649" s="49">
        <v>103</v>
      </c>
      <c r="J4649" s="49">
        <v>103</v>
      </c>
      <c r="K4649" s="49">
        <v>102</v>
      </c>
      <c r="L4649" s="49">
        <v>102</v>
      </c>
      <c r="M4649" s="49">
        <v>102</v>
      </c>
      <c r="N4649" s="49">
        <v>102</v>
      </c>
      <c r="O4649" s="49">
        <v>102</v>
      </c>
      <c r="P4649" s="49">
        <v>103</v>
      </c>
      <c r="Q4649" s="49">
        <v>102</v>
      </c>
      <c r="R4649" s="49">
        <v>102</v>
      </c>
      <c r="S4649" s="49">
        <v>104</v>
      </c>
      <c r="T4649" s="49">
        <v>104</v>
      </c>
      <c r="U4649" s="49">
        <v>104</v>
      </c>
      <c r="V4649" s="49">
        <v>104</v>
      </c>
    </row>
    <row r="4650" spans="1:22" ht="15.75" customHeight="1">
      <c r="A4650" s="139" t="s">
        <v>793</v>
      </c>
      <c r="B4650" s="139" t="s">
        <v>258</v>
      </c>
      <c r="C4650" s="139" t="s">
        <v>784</v>
      </c>
      <c r="D4650" s="139" t="s">
        <v>633</v>
      </c>
      <c r="E4650" s="139" t="s">
        <v>754</v>
      </c>
      <c r="F4650" s="49">
        <v>163</v>
      </c>
      <c r="G4650" s="49">
        <v>163</v>
      </c>
      <c r="H4650" s="49">
        <v>163</v>
      </c>
      <c r="I4650" s="49">
        <v>163</v>
      </c>
      <c r="J4650" s="49">
        <v>163</v>
      </c>
      <c r="K4650" s="49">
        <v>163</v>
      </c>
      <c r="L4650" s="49">
        <v>163</v>
      </c>
      <c r="M4650" s="49">
        <v>163</v>
      </c>
      <c r="N4650" s="49">
        <v>163</v>
      </c>
      <c r="O4650" s="49">
        <v>163</v>
      </c>
      <c r="P4650" s="49">
        <v>163</v>
      </c>
      <c r="Q4650" s="49">
        <v>163</v>
      </c>
      <c r="R4650" s="49">
        <v>163</v>
      </c>
      <c r="S4650" s="49">
        <v>160</v>
      </c>
      <c r="T4650" s="49">
        <v>160</v>
      </c>
      <c r="U4650" s="49">
        <v>160</v>
      </c>
      <c r="V4650" s="49">
        <v>159</v>
      </c>
    </row>
    <row r="4651" spans="1:22" ht="15.75" customHeight="1">
      <c r="A4651" s="139" t="s">
        <v>793</v>
      </c>
      <c r="B4651" s="139" t="s">
        <v>262</v>
      </c>
      <c r="C4651" s="139" t="s">
        <v>784</v>
      </c>
      <c r="D4651" s="139" t="s">
        <v>633</v>
      </c>
      <c r="E4651" s="139" t="s">
        <v>754</v>
      </c>
      <c r="F4651" s="49">
        <v>1.41</v>
      </c>
      <c r="G4651" s="49">
        <v>1.44</v>
      </c>
      <c r="H4651" s="49">
        <v>1.47</v>
      </c>
      <c r="I4651" s="49">
        <v>1.5</v>
      </c>
      <c r="J4651" s="49">
        <v>1.53</v>
      </c>
      <c r="K4651" s="49">
        <v>1.57</v>
      </c>
      <c r="L4651" s="49">
        <v>1.6</v>
      </c>
      <c r="M4651" s="49">
        <v>1.63</v>
      </c>
      <c r="N4651" s="49">
        <v>1.66</v>
      </c>
      <c r="O4651" s="49">
        <v>1.66</v>
      </c>
      <c r="P4651" s="49">
        <v>1.66</v>
      </c>
      <c r="Q4651" s="49">
        <v>1.66</v>
      </c>
      <c r="R4651" s="49">
        <v>1.63</v>
      </c>
      <c r="S4651" s="49">
        <v>1.74</v>
      </c>
      <c r="T4651" s="49">
        <v>1.76</v>
      </c>
      <c r="U4651" s="49">
        <v>1.78</v>
      </c>
      <c r="V4651" s="49">
        <v>1.81</v>
      </c>
    </row>
    <row r="4652" spans="1:22" ht="15.75" customHeight="1">
      <c r="A4652" s="139" t="s">
        <v>793</v>
      </c>
      <c r="B4652" s="139" t="s">
        <v>268</v>
      </c>
      <c r="C4652" s="139" t="s">
        <v>784</v>
      </c>
      <c r="D4652" s="139" t="s">
        <v>633</v>
      </c>
      <c r="E4652" s="139" t="s">
        <v>754</v>
      </c>
      <c r="F4652" s="49">
        <v>32.9</v>
      </c>
      <c r="G4652" s="49">
        <v>33.5</v>
      </c>
      <c r="H4652" s="49">
        <v>34.1</v>
      </c>
      <c r="I4652" s="49">
        <v>34.799999999999997</v>
      </c>
      <c r="J4652" s="49">
        <v>35.700000000000003</v>
      </c>
      <c r="K4652" s="49">
        <v>36.5</v>
      </c>
      <c r="L4652" s="49">
        <v>36.9</v>
      </c>
      <c r="M4652" s="49">
        <v>37.700000000000003</v>
      </c>
      <c r="N4652" s="49">
        <v>42.1</v>
      </c>
      <c r="O4652" s="49">
        <v>40.6</v>
      </c>
      <c r="P4652" s="49">
        <v>39.9</v>
      </c>
      <c r="Q4652" s="49">
        <v>40.6</v>
      </c>
      <c r="R4652" s="49">
        <v>39.6</v>
      </c>
      <c r="S4652" s="49">
        <v>42.3</v>
      </c>
      <c r="T4652" s="49">
        <v>43</v>
      </c>
      <c r="U4652" s="49">
        <v>43.7</v>
      </c>
      <c r="V4652" s="49">
        <v>44.4</v>
      </c>
    </row>
    <row r="4653" spans="1:22" ht="15.75" customHeight="1">
      <c r="A4653" s="139" t="s">
        <v>793</v>
      </c>
      <c r="B4653" s="139" t="s">
        <v>274</v>
      </c>
      <c r="C4653" s="139" t="s">
        <v>784</v>
      </c>
      <c r="D4653" s="139" t="s">
        <v>633</v>
      </c>
      <c r="E4653" s="139" t="s">
        <v>754</v>
      </c>
      <c r="F4653" s="49">
        <v>2020</v>
      </c>
      <c r="G4653" s="49">
        <v>2050</v>
      </c>
      <c r="H4653" s="49">
        <v>2080</v>
      </c>
      <c r="I4653" s="49">
        <v>2110</v>
      </c>
      <c r="J4653" s="49">
        <v>2140</v>
      </c>
      <c r="K4653" s="49">
        <v>2160</v>
      </c>
      <c r="L4653" s="49">
        <v>2190</v>
      </c>
      <c r="M4653" s="49">
        <v>2220</v>
      </c>
      <c r="N4653" s="49">
        <v>2250</v>
      </c>
      <c r="O4653" s="49">
        <v>2250</v>
      </c>
      <c r="P4653" s="49">
        <v>2250</v>
      </c>
      <c r="Q4653" s="49">
        <v>2250</v>
      </c>
      <c r="R4653" s="49">
        <v>2230</v>
      </c>
      <c r="S4653" s="49">
        <v>2320</v>
      </c>
      <c r="T4653" s="49">
        <v>2340</v>
      </c>
      <c r="U4653" s="49">
        <v>2360</v>
      </c>
      <c r="V4653" s="49">
        <v>2390</v>
      </c>
    </row>
    <row r="4654" spans="1:22" ht="15.75" customHeight="1">
      <c r="A4654" s="139" t="s">
        <v>793</v>
      </c>
      <c r="B4654" s="139" t="s">
        <v>256</v>
      </c>
      <c r="C4654" s="139" t="s">
        <v>784</v>
      </c>
      <c r="D4654" s="139" t="s">
        <v>633</v>
      </c>
      <c r="E4654" s="139" t="s">
        <v>754</v>
      </c>
      <c r="F4654" s="49">
        <v>5.15</v>
      </c>
      <c r="G4654" s="49">
        <v>5.17</v>
      </c>
      <c r="H4654" s="49">
        <v>5.18</v>
      </c>
      <c r="I4654" s="49">
        <v>5.19</v>
      </c>
      <c r="J4654" s="49">
        <v>5.21</v>
      </c>
      <c r="K4654" s="49">
        <v>5.22</v>
      </c>
      <c r="L4654" s="49">
        <v>5.23</v>
      </c>
      <c r="M4654" s="49">
        <v>5.25</v>
      </c>
      <c r="N4654" s="49">
        <v>5.26</v>
      </c>
      <c r="O4654" s="49">
        <v>5.26</v>
      </c>
      <c r="P4654" s="49">
        <v>5.26</v>
      </c>
      <c r="Q4654" s="49">
        <v>5.26</v>
      </c>
      <c r="R4654" s="49">
        <v>5.23</v>
      </c>
      <c r="S4654" s="49">
        <v>5.29</v>
      </c>
      <c r="T4654" s="49">
        <v>5.3</v>
      </c>
      <c r="U4654" s="49">
        <v>5.31</v>
      </c>
      <c r="V4654" s="49">
        <v>5.32</v>
      </c>
    </row>
    <row r="4655" spans="1:22" ht="15.75" customHeight="1">
      <c r="A4655" s="139" t="s">
        <v>793</v>
      </c>
      <c r="B4655" s="139" t="s">
        <v>276</v>
      </c>
      <c r="C4655" s="139" t="s">
        <v>784</v>
      </c>
      <c r="D4655" s="139" t="s">
        <v>633</v>
      </c>
      <c r="E4655" s="139" t="s">
        <v>754</v>
      </c>
      <c r="F4655" s="49">
        <v>8.8800000000000008</v>
      </c>
      <c r="G4655" s="49">
        <v>9.09</v>
      </c>
      <c r="H4655" s="49">
        <v>9.31</v>
      </c>
      <c r="I4655" s="49">
        <v>9.52</v>
      </c>
      <c r="J4655" s="49">
        <v>9.74</v>
      </c>
      <c r="K4655" s="49">
        <v>9.9600000000000009</v>
      </c>
      <c r="L4655" s="49">
        <v>10.199999999999999</v>
      </c>
      <c r="M4655" s="49">
        <v>10.4</v>
      </c>
      <c r="N4655" s="49">
        <v>10.6</v>
      </c>
      <c r="O4655" s="49">
        <v>10.6</v>
      </c>
      <c r="P4655" s="49">
        <v>10.6</v>
      </c>
      <c r="Q4655" s="49">
        <v>10.6</v>
      </c>
      <c r="R4655" s="49">
        <v>10.5</v>
      </c>
      <c r="S4655" s="49">
        <v>11.1</v>
      </c>
      <c r="T4655" s="49">
        <v>11.3</v>
      </c>
      <c r="U4655" s="49">
        <v>11.5</v>
      </c>
      <c r="V4655" s="49">
        <v>11.6</v>
      </c>
    </row>
    <row r="4656" spans="1:22" ht="15.75" customHeight="1">
      <c r="A4656" s="139" t="s">
        <v>793</v>
      </c>
      <c r="B4656" s="139" t="s">
        <v>266</v>
      </c>
      <c r="C4656" s="139" t="s">
        <v>784</v>
      </c>
      <c r="D4656" s="139" t="s">
        <v>633</v>
      </c>
      <c r="E4656" s="139" t="s">
        <v>754</v>
      </c>
      <c r="F4656" s="49">
        <v>3.69</v>
      </c>
      <c r="G4656" s="49">
        <v>3.78</v>
      </c>
      <c r="H4656" s="49">
        <v>3.86</v>
      </c>
      <c r="I4656" s="49">
        <v>3.95</v>
      </c>
      <c r="J4656" s="49">
        <v>4.03</v>
      </c>
      <c r="K4656" s="49">
        <v>4.12</v>
      </c>
      <c r="L4656" s="49">
        <v>4.21</v>
      </c>
      <c r="M4656" s="49">
        <v>4.3</v>
      </c>
      <c r="N4656" s="49">
        <v>4.38</v>
      </c>
      <c r="O4656" s="49">
        <v>4.38</v>
      </c>
      <c r="P4656" s="49">
        <v>4.38</v>
      </c>
      <c r="Q4656" s="49">
        <v>4.38</v>
      </c>
      <c r="R4656" s="49">
        <v>4.12</v>
      </c>
      <c r="S4656" s="49">
        <v>4.54</v>
      </c>
      <c r="T4656" s="49">
        <v>4.5999999999999996</v>
      </c>
      <c r="U4656" s="49">
        <v>4.66</v>
      </c>
      <c r="V4656" s="49">
        <v>4.72</v>
      </c>
    </row>
    <row r="4657" spans="1:22" ht="15.75" customHeight="1">
      <c r="A4657" s="139" t="s">
        <v>793</v>
      </c>
      <c r="B4657" s="139" t="s">
        <v>272</v>
      </c>
      <c r="C4657" s="139" t="s">
        <v>784</v>
      </c>
      <c r="D4657" s="139" t="s">
        <v>633</v>
      </c>
      <c r="E4657" s="139" t="s">
        <v>754</v>
      </c>
      <c r="F4657" s="49">
        <v>9.3800000000000008</v>
      </c>
      <c r="G4657" s="49">
        <v>9.44</v>
      </c>
      <c r="H4657" s="49">
        <v>9.4700000000000006</v>
      </c>
      <c r="I4657" s="49">
        <v>9.4700000000000006</v>
      </c>
      <c r="J4657" s="49">
        <v>9.4600000000000009</v>
      </c>
      <c r="K4657" s="49">
        <v>9.43</v>
      </c>
      <c r="L4657" s="49">
        <v>9.42</v>
      </c>
      <c r="M4657" s="49">
        <v>9.4</v>
      </c>
      <c r="N4657" s="49">
        <v>9.3800000000000008</v>
      </c>
      <c r="O4657" s="49">
        <v>9.3800000000000008</v>
      </c>
      <c r="P4657" s="49">
        <v>9.3800000000000008</v>
      </c>
      <c r="Q4657" s="49">
        <v>9.3800000000000008</v>
      </c>
      <c r="R4657" s="49">
        <v>9.19</v>
      </c>
      <c r="S4657" s="49">
        <v>9.3800000000000008</v>
      </c>
      <c r="T4657" s="49">
        <v>9.3800000000000008</v>
      </c>
      <c r="U4657" s="49">
        <v>9.3800000000000008</v>
      </c>
      <c r="V4657" s="49">
        <v>9.3800000000000008</v>
      </c>
    </row>
    <row r="4658" spans="1:22" ht="15.75" customHeight="1">
      <c r="A4658" s="139" t="s">
        <v>793</v>
      </c>
      <c r="B4658" s="139" t="s">
        <v>294</v>
      </c>
      <c r="C4658" s="139" t="s">
        <v>784</v>
      </c>
      <c r="D4658" s="139" t="s">
        <v>633</v>
      </c>
      <c r="E4658" s="139" t="s">
        <v>754</v>
      </c>
      <c r="F4658" s="49">
        <v>16.399999999999999</v>
      </c>
      <c r="G4658" s="49">
        <v>16.7</v>
      </c>
      <c r="H4658" s="49">
        <v>16.899999999999999</v>
      </c>
      <c r="I4658" s="49">
        <v>17.100000000000001</v>
      </c>
      <c r="J4658" s="49">
        <v>17.3</v>
      </c>
      <c r="K4658" s="49">
        <v>17.5</v>
      </c>
      <c r="L4658" s="49">
        <v>17.8</v>
      </c>
      <c r="M4658" s="49">
        <v>18</v>
      </c>
      <c r="N4658" s="49">
        <v>18.2</v>
      </c>
      <c r="O4658" s="49">
        <v>18.2</v>
      </c>
      <c r="P4658" s="49">
        <v>18.2</v>
      </c>
      <c r="Q4658" s="49">
        <v>18.2</v>
      </c>
      <c r="R4658" s="49">
        <v>17.7</v>
      </c>
      <c r="S4658" s="49">
        <v>18.7</v>
      </c>
      <c r="T4658" s="49">
        <v>18.899999999999999</v>
      </c>
      <c r="U4658" s="49">
        <v>19</v>
      </c>
      <c r="V4658" s="49">
        <v>19.2</v>
      </c>
    </row>
    <row r="4659" spans="1:22" ht="15.75" customHeight="1">
      <c r="A4659" s="139" t="s">
        <v>793</v>
      </c>
      <c r="B4659" s="139" t="s">
        <v>290</v>
      </c>
      <c r="C4659" s="139" t="s">
        <v>784</v>
      </c>
      <c r="D4659" s="139" t="s">
        <v>633</v>
      </c>
      <c r="E4659" s="139" t="s">
        <v>754</v>
      </c>
      <c r="F4659" s="49">
        <v>2420</v>
      </c>
      <c r="G4659" s="49">
        <v>2480</v>
      </c>
      <c r="H4659" s="49">
        <v>2140</v>
      </c>
      <c r="I4659" s="49">
        <v>2120</v>
      </c>
      <c r="J4659" s="49">
        <v>2130</v>
      </c>
      <c r="K4659" s="49">
        <v>2110</v>
      </c>
      <c r="L4659" s="49">
        <v>2120</v>
      </c>
      <c r="M4659" s="49">
        <v>2110</v>
      </c>
      <c r="N4659" s="49">
        <v>2110</v>
      </c>
      <c r="O4659" s="49">
        <v>2120</v>
      </c>
      <c r="P4659" s="49">
        <v>2130</v>
      </c>
      <c r="Q4659" s="49">
        <v>2180</v>
      </c>
      <c r="R4659" s="49">
        <v>2190</v>
      </c>
      <c r="S4659" s="49">
        <v>2800</v>
      </c>
      <c r="T4659" s="49">
        <v>3470</v>
      </c>
      <c r="U4659" s="49">
        <v>4090</v>
      </c>
      <c r="V4659" s="49">
        <v>3080</v>
      </c>
    </row>
    <row r="4660" spans="1:22" ht="15.75" customHeight="1">
      <c r="A4660" s="139" t="s">
        <v>793</v>
      </c>
      <c r="B4660" s="139" t="s">
        <v>564</v>
      </c>
      <c r="C4660" s="139" t="s">
        <v>784</v>
      </c>
      <c r="D4660" s="139" t="s">
        <v>633</v>
      </c>
      <c r="E4660" s="139" t="s">
        <v>754</v>
      </c>
      <c r="F4660" s="49">
        <v>147</v>
      </c>
      <c r="G4660" s="49">
        <v>159</v>
      </c>
      <c r="H4660" s="49">
        <v>163</v>
      </c>
      <c r="I4660" s="49">
        <v>184</v>
      </c>
      <c r="J4660" s="49">
        <v>180</v>
      </c>
      <c r="K4660" s="49">
        <v>194</v>
      </c>
      <c r="L4660" s="49">
        <v>185</v>
      </c>
      <c r="M4660" s="49">
        <v>186</v>
      </c>
      <c r="N4660" s="49">
        <v>187</v>
      </c>
      <c r="O4660" s="49">
        <v>216</v>
      </c>
      <c r="P4660" s="49">
        <v>242</v>
      </c>
      <c r="Q4660" s="49">
        <v>213</v>
      </c>
      <c r="R4660" s="49">
        <v>194</v>
      </c>
      <c r="S4660" s="49">
        <v>197</v>
      </c>
      <c r="T4660" s="49">
        <v>197</v>
      </c>
      <c r="U4660" s="49">
        <v>191</v>
      </c>
      <c r="V4660" s="49">
        <v>200</v>
      </c>
    </row>
    <row r="4661" spans="1:22" ht="15.75" customHeight="1">
      <c r="A4661" s="139" t="s">
        <v>793</v>
      </c>
      <c r="B4661" s="139" t="s">
        <v>298</v>
      </c>
      <c r="C4661" s="139" t="s">
        <v>784</v>
      </c>
      <c r="D4661" s="139" t="s">
        <v>633</v>
      </c>
      <c r="E4661" s="139" t="s">
        <v>754</v>
      </c>
      <c r="F4661" s="49">
        <v>101</v>
      </c>
      <c r="G4661" s="49">
        <v>102</v>
      </c>
      <c r="H4661" s="49">
        <v>103</v>
      </c>
      <c r="I4661" s="49">
        <v>104</v>
      </c>
      <c r="J4661" s="49">
        <v>105</v>
      </c>
      <c r="K4661" s="49">
        <v>106</v>
      </c>
      <c r="L4661" s="49">
        <v>107</v>
      </c>
      <c r="M4661" s="49">
        <v>109</v>
      </c>
      <c r="N4661" s="49">
        <v>110</v>
      </c>
      <c r="O4661" s="49">
        <v>110</v>
      </c>
      <c r="P4661" s="49">
        <v>110</v>
      </c>
      <c r="Q4661" s="49">
        <v>110</v>
      </c>
      <c r="R4661" s="49">
        <v>108</v>
      </c>
      <c r="S4661" s="49">
        <v>112</v>
      </c>
      <c r="T4661" s="49">
        <v>113</v>
      </c>
      <c r="U4661" s="49">
        <v>114</v>
      </c>
      <c r="V4661" s="49">
        <v>115</v>
      </c>
    </row>
    <row r="4662" spans="1:22" ht="15.75" customHeight="1">
      <c r="A4662" s="139" t="s">
        <v>793</v>
      </c>
      <c r="B4662" s="139" t="s">
        <v>300</v>
      </c>
      <c r="C4662" s="139" t="s">
        <v>784</v>
      </c>
      <c r="D4662" s="139" t="s">
        <v>633</v>
      </c>
      <c r="E4662" s="139" t="s">
        <v>754</v>
      </c>
      <c r="F4662" s="49">
        <v>4780</v>
      </c>
      <c r="G4662" s="49">
        <v>4830</v>
      </c>
      <c r="H4662" s="49">
        <v>4890</v>
      </c>
      <c r="I4662" s="49">
        <v>4970</v>
      </c>
      <c r="J4662" s="49">
        <v>5010</v>
      </c>
      <c r="K4662" s="49">
        <v>5050</v>
      </c>
      <c r="L4662" s="49">
        <v>5050</v>
      </c>
      <c r="M4662" s="49">
        <v>5110</v>
      </c>
      <c r="N4662" s="49">
        <v>5160</v>
      </c>
      <c r="O4662" s="49">
        <v>5250</v>
      </c>
      <c r="P4662" s="49">
        <v>5290</v>
      </c>
      <c r="Q4662" s="49">
        <v>5360</v>
      </c>
      <c r="R4662" s="49">
        <v>5400</v>
      </c>
      <c r="S4662" s="49">
        <v>5470</v>
      </c>
      <c r="T4662" s="49">
        <v>5530</v>
      </c>
      <c r="U4662" s="49">
        <v>5580</v>
      </c>
      <c r="V4662" s="49">
        <v>5640</v>
      </c>
    </row>
    <row r="4663" spans="1:22" ht="15.75" customHeight="1">
      <c r="A4663" s="139" t="s">
        <v>793</v>
      </c>
      <c r="B4663" s="139" t="s">
        <v>312</v>
      </c>
      <c r="C4663" s="139" t="s">
        <v>784</v>
      </c>
      <c r="D4663" s="139" t="s">
        <v>633</v>
      </c>
      <c r="E4663" s="139" t="s">
        <v>754</v>
      </c>
      <c r="F4663" s="49">
        <v>114</v>
      </c>
      <c r="G4663" s="49">
        <v>121</v>
      </c>
      <c r="H4663" s="49">
        <v>131</v>
      </c>
      <c r="I4663" s="49">
        <v>139</v>
      </c>
      <c r="J4663" s="49">
        <v>148</v>
      </c>
      <c r="K4663" s="49">
        <v>142</v>
      </c>
      <c r="L4663" s="49">
        <v>151</v>
      </c>
      <c r="M4663" s="49">
        <v>161</v>
      </c>
      <c r="N4663" s="49">
        <v>166</v>
      </c>
      <c r="O4663" s="49">
        <v>159</v>
      </c>
      <c r="P4663" s="49">
        <v>142</v>
      </c>
      <c r="Q4663" s="49">
        <v>143</v>
      </c>
      <c r="R4663" s="49">
        <v>140</v>
      </c>
      <c r="S4663" s="49">
        <v>164</v>
      </c>
      <c r="T4663" s="49">
        <v>168</v>
      </c>
      <c r="U4663" s="49">
        <v>171</v>
      </c>
      <c r="V4663" s="49">
        <v>174</v>
      </c>
    </row>
    <row r="4664" spans="1:22" ht="15.75" customHeight="1">
      <c r="A4664" s="139" t="s">
        <v>793</v>
      </c>
      <c r="B4664" s="139" t="s">
        <v>288</v>
      </c>
      <c r="C4664" s="139" t="s">
        <v>784</v>
      </c>
      <c r="D4664" s="139" t="s">
        <v>633</v>
      </c>
      <c r="E4664" s="139" t="s">
        <v>754</v>
      </c>
      <c r="F4664" s="49">
        <v>72.7</v>
      </c>
      <c r="G4664" s="49">
        <v>74.099999999999994</v>
      </c>
      <c r="H4664" s="49">
        <v>75.599999999999994</v>
      </c>
      <c r="I4664" s="49">
        <v>77</v>
      </c>
      <c r="J4664" s="49">
        <v>78.400000000000006</v>
      </c>
      <c r="K4664" s="49">
        <v>79.8</v>
      </c>
      <c r="L4664" s="49">
        <v>81.2</v>
      </c>
      <c r="M4664" s="49">
        <v>82.6</v>
      </c>
      <c r="N4664" s="49">
        <v>84</v>
      </c>
      <c r="O4664" s="49">
        <v>84</v>
      </c>
      <c r="P4664" s="49">
        <v>84</v>
      </c>
      <c r="Q4664" s="49">
        <v>84</v>
      </c>
      <c r="R4664" s="49">
        <v>82</v>
      </c>
      <c r="S4664" s="49">
        <v>87.2</v>
      </c>
      <c r="T4664" s="49">
        <v>88.3</v>
      </c>
      <c r="U4664" s="49">
        <v>89.3</v>
      </c>
      <c r="V4664" s="49">
        <v>90.4</v>
      </c>
    </row>
    <row r="4665" spans="1:22" ht="15.75" customHeight="1">
      <c r="A4665" s="139" t="s">
        <v>793</v>
      </c>
      <c r="B4665" s="139" t="s">
        <v>308</v>
      </c>
      <c r="C4665" s="139" t="s">
        <v>784</v>
      </c>
      <c r="D4665" s="139" t="s">
        <v>633</v>
      </c>
      <c r="E4665" s="139" t="s">
        <v>754</v>
      </c>
      <c r="F4665" s="49">
        <v>164</v>
      </c>
      <c r="G4665" s="49">
        <v>169</v>
      </c>
      <c r="H4665" s="49">
        <v>173</v>
      </c>
      <c r="I4665" s="49">
        <v>178</v>
      </c>
      <c r="J4665" s="49">
        <v>184</v>
      </c>
      <c r="K4665" s="49">
        <v>189</v>
      </c>
      <c r="L4665" s="49">
        <v>195</v>
      </c>
      <c r="M4665" s="49">
        <v>200</v>
      </c>
      <c r="N4665" s="49">
        <v>206</v>
      </c>
      <c r="O4665" s="49">
        <v>206</v>
      </c>
      <c r="P4665" s="49">
        <v>206</v>
      </c>
      <c r="Q4665" s="49">
        <v>206</v>
      </c>
      <c r="R4665" s="49">
        <v>198</v>
      </c>
      <c r="S4665" s="49">
        <v>217</v>
      </c>
      <c r="T4665" s="49">
        <v>220</v>
      </c>
      <c r="U4665" s="49">
        <v>224</v>
      </c>
      <c r="V4665" s="49">
        <v>228</v>
      </c>
    </row>
    <row r="4666" spans="1:22" ht="15.75" customHeight="1">
      <c r="A4666" s="139" t="s">
        <v>793</v>
      </c>
      <c r="B4666" s="139" t="s">
        <v>306</v>
      </c>
      <c r="C4666" s="139" t="s">
        <v>784</v>
      </c>
      <c r="D4666" s="139" t="s">
        <v>633</v>
      </c>
      <c r="E4666" s="139" t="s">
        <v>754</v>
      </c>
      <c r="F4666" s="49">
        <v>11.2</v>
      </c>
      <c r="G4666" s="49">
        <v>11.6</v>
      </c>
      <c r="H4666" s="49">
        <v>11.9</v>
      </c>
      <c r="I4666" s="49">
        <v>12.3</v>
      </c>
      <c r="J4666" s="49">
        <v>12.7</v>
      </c>
      <c r="K4666" s="49">
        <v>13</v>
      </c>
      <c r="L4666" s="49">
        <v>13.4</v>
      </c>
      <c r="M4666" s="49">
        <v>13.8</v>
      </c>
      <c r="N4666" s="49">
        <v>14.2</v>
      </c>
      <c r="O4666" s="49">
        <v>14.2</v>
      </c>
      <c r="P4666" s="49">
        <v>14.2</v>
      </c>
      <c r="Q4666" s="49">
        <v>14.2</v>
      </c>
      <c r="R4666" s="49">
        <v>13.7</v>
      </c>
      <c r="S4666" s="49">
        <v>15</v>
      </c>
      <c r="T4666" s="49">
        <v>15.3</v>
      </c>
      <c r="U4666" s="49">
        <v>15.6</v>
      </c>
      <c r="V4666" s="49">
        <v>15.9</v>
      </c>
    </row>
    <row r="4667" spans="1:22" ht="15.75" customHeight="1">
      <c r="A4667" s="139" t="s">
        <v>793</v>
      </c>
      <c r="B4667" s="139" t="s">
        <v>302</v>
      </c>
      <c r="C4667" s="139" t="s">
        <v>784</v>
      </c>
      <c r="D4667" s="139" t="s">
        <v>633</v>
      </c>
      <c r="E4667" s="139" t="s">
        <v>754</v>
      </c>
      <c r="F4667" s="49">
        <v>300</v>
      </c>
      <c r="G4667" s="49">
        <v>305</v>
      </c>
      <c r="H4667" s="49">
        <v>310</v>
      </c>
      <c r="I4667" s="49">
        <v>315</v>
      </c>
      <c r="J4667" s="49">
        <v>320</v>
      </c>
      <c r="K4667" s="49">
        <v>325</v>
      </c>
      <c r="L4667" s="49">
        <v>330</v>
      </c>
      <c r="M4667" s="49">
        <v>335</v>
      </c>
      <c r="N4667" s="49">
        <v>340</v>
      </c>
      <c r="O4667" s="49">
        <v>340</v>
      </c>
      <c r="P4667" s="49">
        <v>340</v>
      </c>
      <c r="Q4667" s="49">
        <v>340</v>
      </c>
      <c r="R4667" s="49">
        <v>334</v>
      </c>
      <c r="S4667" s="49">
        <v>351</v>
      </c>
      <c r="T4667" s="49">
        <v>355</v>
      </c>
      <c r="U4667" s="49">
        <v>359</v>
      </c>
      <c r="V4667" s="49">
        <v>363</v>
      </c>
    </row>
    <row r="4668" spans="1:22" ht="15.75" customHeight="1">
      <c r="A4668" s="139" t="s">
        <v>793</v>
      </c>
      <c r="B4668" s="139" t="s">
        <v>304</v>
      </c>
      <c r="C4668" s="139" t="s">
        <v>784</v>
      </c>
      <c r="D4668" s="139" t="s">
        <v>633</v>
      </c>
      <c r="E4668" s="139" t="s">
        <v>754</v>
      </c>
      <c r="F4668" s="49">
        <v>1.4</v>
      </c>
      <c r="G4668" s="49">
        <v>1.44</v>
      </c>
      <c r="H4668" s="49">
        <v>1.48</v>
      </c>
      <c r="I4668" s="49">
        <v>1.52</v>
      </c>
      <c r="J4668" s="49">
        <v>1.56</v>
      </c>
      <c r="K4668" s="49">
        <v>1.6</v>
      </c>
      <c r="L4668" s="49">
        <v>1.64</v>
      </c>
      <c r="M4668" s="49">
        <v>1.69</v>
      </c>
      <c r="N4668" s="49">
        <v>1.73</v>
      </c>
      <c r="O4668" s="49">
        <v>1.73</v>
      </c>
      <c r="P4668" s="49">
        <v>1.73</v>
      </c>
      <c r="Q4668" s="49">
        <v>1.73</v>
      </c>
      <c r="R4668" s="49">
        <v>1.63</v>
      </c>
      <c r="S4668" s="49">
        <v>1.81</v>
      </c>
      <c r="T4668" s="49">
        <v>1.84</v>
      </c>
      <c r="U4668" s="49">
        <v>1.87</v>
      </c>
      <c r="V4668" s="49">
        <v>1.9</v>
      </c>
    </row>
    <row r="4669" spans="1:22" ht="15.75" customHeight="1">
      <c r="A4669" s="139" t="s">
        <v>793</v>
      </c>
      <c r="B4669" s="139" t="s">
        <v>292</v>
      </c>
      <c r="C4669" s="139" t="s">
        <v>784</v>
      </c>
      <c r="D4669" s="139" t="s">
        <v>633</v>
      </c>
      <c r="E4669" s="139" t="s">
        <v>754</v>
      </c>
      <c r="F4669" s="49">
        <v>0.97899999999999998</v>
      </c>
      <c r="G4669" s="49">
        <v>1</v>
      </c>
      <c r="H4669" s="49">
        <v>1.03</v>
      </c>
      <c r="I4669" s="49">
        <v>1.05</v>
      </c>
      <c r="J4669" s="49">
        <v>1.08</v>
      </c>
      <c r="K4669" s="49">
        <v>1.1000000000000001</v>
      </c>
      <c r="L4669" s="49">
        <v>1.1299999999999999</v>
      </c>
      <c r="M4669" s="49">
        <v>1.1499999999999999</v>
      </c>
      <c r="N4669" s="49">
        <v>1.18</v>
      </c>
      <c r="O4669" s="49">
        <v>1.18</v>
      </c>
      <c r="P4669" s="49">
        <v>1.18</v>
      </c>
      <c r="Q4669" s="49">
        <v>1.18</v>
      </c>
      <c r="R4669" s="49">
        <v>1.1100000000000001</v>
      </c>
      <c r="S4669" s="49">
        <v>1.23</v>
      </c>
      <c r="T4669" s="49">
        <v>1.24</v>
      </c>
      <c r="U4669" s="49">
        <v>1.26</v>
      </c>
      <c r="V4669" s="49">
        <v>1.28</v>
      </c>
    </row>
    <row r="4670" spans="1:22" ht="15.75" customHeight="1">
      <c r="A4670" s="139" t="s">
        <v>793</v>
      </c>
      <c r="B4670" s="139" t="s">
        <v>310</v>
      </c>
      <c r="C4670" s="139" t="s">
        <v>784</v>
      </c>
      <c r="D4670" s="139" t="s">
        <v>633</v>
      </c>
      <c r="E4670" s="139" t="s">
        <v>754</v>
      </c>
      <c r="F4670" s="49">
        <v>48.3</v>
      </c>
      <c r="G4670" s="49">
        <v>48.6</v>
      </c>
      <c r="H4670" s="49">
        <v>52</v>
      </c>
      <c r="I4670" s="49">
        <v>54.9</v>
      </c>
      <c r="J4670" s="49">
        <v>54.9</v>
      </c>
      <c r="K4670" s="49">
        <v>55.8</v>
      </c>
      <c r="L4670" s="49">
        <v>56.5</v>
      </c>
      <c r="M4670" s="49">
        <v>56.5</v>
      </c>
      <c r="N4670" s="49">
        <v>55.7</v>
      </c>
      <c r="O4670" s="49">
        <v>54.8</v>
      </c>
      <c r="P4670" s="49">
        <v>56.3</v>
      </c>
      <c r="Q4670" s="49">
        <v>56.4</v>
      </c>
      <c r="R4670" s="49">
        <v>53.2</v>
      </c>
      <c r="S4670" s="49">
        <v>58.8</v>
      </c>
      <c r="T4670" s="49">
        <v>59.5</v>
      </c>
      <c r="U4670" s="49">
        <v>60.2</v>
      </c>
      <c r="V4670" s="49">
        <v>61</v>
      </c>
    </row>
    <row r="4671" spans="1:22" ht="15.75" customHeight="1">
      <c r="A4671" s="139" t="s">
        <v>793</v>
      </c>
      <c r="B4671" s="139" t="s">
        <v>316</v>
      </c>
      <c r="C4671" s="139" t="s">
        <v>784</v>
      </c>
      <c r="D4671" s="139" t="s">
        <v>633</v>
      </c>
      <c r="E4671" s="139" t="s">
        <v>754</v>
      </c>
      <c r="F4671" s="49">
        <v>79.8</v>
      </c>
      <c r="G4671" s="49">
        <v>80.099999999999994</v>
      </c>
      <c r="H4671" s="49">
        <v>80.3</v>
      </c>
      <c r="I4671" s="49">
        <v>80.5</v>
      </c>
      <c r="J4671" s="49">
        <v>80.7</v>
      </c>
      <c r="K4671" s="49">
        <v>80.8</v>
      </c>
      <c r="L4671" s="49">
        <v>81</v>
      </c>
      <c r="M4671" s="49">
        <v>81.2</v>
      </c>
      <c r="N4671" s="49">
        <v>81.400000000000006</v>
      </c>
      <c r="O4671" s="49">
        <v>81.400000000000006</v>
      </c>
      <c r="P4671" s="49">
        <v>81.400000000000006</v>
      </c>
      <c r="Q4671" s="49">
        <v>81.400000000000006</v>
      </c>
      <c r="R4671" s="49">
        <v>80</v>
      </c>
      <c r="S4671" s="49">
        <v>81.599999999999994</v>
      </c>
      <c r="T4671" s="49">
        <v>81.7</v>
      </c>
      <c r="U4671" s="49">
        <v>81.900000000000006</v>
      </c>
      <c r="V4671" s="49">
        <v>82</v>
      </c>
    </row>
    <row r="4672" spans="1:22" ht="15.75" customHeight="1">
      <c r="A4672" s="139" t="s">
        <v>793</v>
      </c>
      <c r="B4672" s="139" t="s">
        <v>318</v>
      </c>
      <c r="C4672" s="139" t="s">
        <v>784</v>
      </c>
      <c r="D4672" s="139" t="s">
        <v>633</v>
      </c>
      <c r="E4672" s="139" t="s">
        <v>754</v>
      </c>
      <c r="F4672" s="49">
        <v>20.5</v>
      </c>
      <c r="G4672" s="49">
        <v>21.3</v>
      </c>
      <c r="H4672" s="49">
        <v>20.5</v>
      </c>
      <c r="I4672" s="49">
        <v>20.5</v>
      </c>
      <c r="J4672" s="49">
        <v>21.7</v>
      </c>
      <c r="K4672" s="49">
        <v>22.2</v>
      </c>
      <c r="L4672" s="49">
        <v>22.7</v>
      </c>
      <c r="M4672" s="49">
        <v>22.3</v>
      </c>
      <c r="N4672" s="49">
        <v>24.4</v>
      </c>
      <c r="O4672" s="49">
        <v>22.7</v>
      </c>
      <c r="P4672" s="49">
        <v>28.8</v>
      </c>
      <c r="Q4672" s="49">
        <v>31.2</v>
      </c>
      <c r="R4672" s="49">
        <v>30.6</v>
      </c>
      <c r="S4672" s="49">
        <v>18</v>
      </c>
      <c r="T4672" s="49">
        <v>18</v>
      </c>
      <c r="U4672" s="49">
        <v>18</v>
      </c>
      <c r="V4672" s="49">
        <v>18</v>
      </c>
    </row>
    <row r="4673" spans="1:22" ht="15.75" customHeight="1">
      <c r="A4673" s="139" t="s">
        <v>793</v>
      </c>
      <c r="B4673" s="139" t="s">
        <v>320</v>
      </c>
      <c r="C4673" s="139" t="s">
        <v>784</v>
      </c>
      <c r="D4673" s="139" t="s">
        <v>633</v>
      </c>
      <c r="E4673" s="139" t="s">
        <v>754</v>
      </c>
      <c r="F4673" s="49">
        <v>508</v>
      </c>
      <c r="G4673" s="49">
        <v>794</v>
      </c>
      <c r="H4673" s="49">
        <v>777</v>
      </c>
      <c r="I4673" s="49">
        <v>581</v>
      </c>
      <c r="J4673" s="49">
        <v>577</v>
      </c>
      <c r="K4673" s="49">
        <v>564</v>
      </c>
      <c r="L4673" s="49">
        <v>577</v>
      </c>
      <c r="M4673" s="49">
        <v>601</v>
      </c>
      <c r="N4673" s="49">
        <v>683</v>
      </c>
      <c r="O4673" s="49">
        <v>557</v>
      </c>
      <c r="P4673" s="49">
        <v>483</v>
      </c>
      <c r="Q4673" s="49">
        <v>471</v>
      </c>
      <c r="R4673" s="49">
        <v>435</v>
      </c>
      <c r="S4673" s="49">
        <v>511</v>
      </c>
      <c r="T4673" s="49">
        <v>502</v>
      </c>
      <c r="U4673" s="49">
        <v>494</v>
      </c>
      <c r="V4673" s="49">
        <v>485</v>
      </c>
    </row>
    <row r="4674" spans="1:22" ht="15.75" customHeight="1">
      <c r="A4674" s="139" t="s">
        <v>793</v>
      </c>
      <c r="B4674" s="139" t="s">
        <v>355</v>
      </c>
      <c r="C4674" s="139" t="s">
        <v>784</v>
      </c>
      <c r="D4674" s="139" t="s">
        <v>633</v>
      </c>
      <c r="E4674" s="139" t="s">
        <v>754</v>
      </c>
      <c r="F4674" s="49">
        <v>9350</v>
      </c>
      <c r="G4674" s="49">
        <v>8610</v>
      </c>
      <c r="H4674" s="49">
        <v>7650</v>
      </c>
      <c r="I4674" s="49">
        <v>7300</v>
      </c>
      <c r="J4674" s="49">
        <v>7120</v>
      </c>
      <c r="K4674" s="49">
        <v>7120</v>
      </c>
      <c r="L4674" s="49">
        <v>7920</v>
      </c>
      <c r="M4674" s="49">
        <v>7710</v>
      </c>
      <c r="N4674" s="49">
        <v>7080</v>
      </c>
      <c r="O4674" s="49">
        <v>6800</v>
      </c>
      <c r="P4674" s="49">
        <v>8590</v>
      </c>
      <c r="Q4674" s="49">
        <v>8140</v>
      </c>
      <c r="R4674" s="49">
        <v>7690</v>
      </c>
      <c r="S4674" s="49">
        <v>7050</v>
      </c>
      <c r="T4674" s="49">
        <v>6930</v>
      </c>
      <c r="U4674" s="49">
        <v>6810</v>
      </c>
      <c r="V4674" s="49">
        <v>6690</v>
      </c>
    </row>
    <row r="4675" spans="1:22" ht="15.75" customHeight="1">
      <c r="A4675" s="139" t="s">
        <v>793</v>
      </c>
      <c r="B4675" s="139" t="s">
        <v>324</v>
      </c>
      <c r="C4675" s="139" t="s">
        <v>784</v>
      </c>
      <c r="D4675" s="139" t="s">
        <v>633</v>
      </c>
      <c r="E4675" s="139" t="s">
        <v>754</v>
      </c>
      <c r="F4675" s="49">
        <v>0.82799999999999996</v>
      </c>
      <c r="G4675" s="49">
        <v>0.85</v>
      </c>
      <c r="H4675" s="49">
        <v>0.86899999999999999</v>
      </c>
      <c r="I4675" s="49">
        <v>0.88700000000000001</v>
      </c>
      <c r="J4675" s="49">
        <v>0.90300000000000002</v>
      </c>
      <c r="K4675" s="49">
        <v>0.91900000000000004</v>
      </c>
      <c r="L4675" s="49">
        <v>0.93600000000000005</v>
      </c>
      <c r="M4675" s="49">
        <v>0.95199999999999996</v>
      </c>
      <c r="N4675" s="49">
        <v>0.96799999999999997</v>
      </c>
      <c r="O4675" s="49">
        <v>0.96799999999999997</v>
      </c>
      <c r="P4675" s="49">
        <v>0.96799999999999997</v>
      </c>
      <c r="Q4675" s="49">
        <v>0.96799999999999997</v>
      </c>
      <c r="R4675" s="49">
        <v>0.90600000000000003</v>
      </c>
      <c r="S4675" s="49">
        <v>1</v>
      </c>
      <c r="T4675" s="49">
        <v>1.01</v>
      </c>
      <c r="U4675" s="49">
        <v>1.03</v>
      </c>
      <c r="V4675" s="49">
        <v>1.04</v>
      </c>
    </row>
    <row r="4676" spans="1:22" ht="15.75" customHeight="1">
      <c r="A4676" s="139" t="s">
        <v>793</v>
      </c>
      <c r="B4676" s="139" t="s">
        <v>326</v>
      </c>
      <c r="C4676" s="139" t="s">
        <v>784</v>
      </c>
      <c r="D4676" s="139" t="s">
        <v>633</v>
      </c>
      <c r="E4676" s="139" t="s">
        <v>754</v>
      </c>
      <c r="F4676" s="49">
        <v>0.61799999999999999</v>
      </c>
      <c r="G4676" s="49">
        <v>0.62</v>
      </c>
      <c r="H4676" s="49">
        <v>0.621</v>
      </c>
      <c r="I4676" s="49">
        <v>0.622</v>
      </c>
      <c r="J4676" s="49">
        <v>0.624</v>
      </c>
      <c r="K4676" s="49">
        <v>0.627</v>
      </c>
      <c r="L4676" s="49">
        <v>0.629</v>
      </c>
      <c r="M4676" s="49">
        <v>0.63200000000000001</v>
      </c>
      <c r="N4676" s="49">
        <v>0.63500000000000001</v>
      </c>
      <c r="O4676" s="49">
        <v>0.63500000000000001</v>
      </c>
      <c r="P4676" s="49">
        <v>0.63500000000000001</v>
      </c>
      <c r="Q4676" s="49">
        <v>0.63500000000000001</v>
      </c>
      <c r="R4676" s="49">
        <v>0.623</v>
      </c>
      <c r="S4676" s="49">
        <v>0.63700000000000001</v>
      </c>
      <c r="T4676" s="49">
        <v>0.63900000000000001</v>
      </c>
      <c r="U4676" s="49">
        <v>0.64</v>
      </c>
      <c r="V4676" s="49">
        <v>0.64200000000000002</v>
      </c>
    </row>
    <row r="4677" spans="1:22" ht="15.75" customHeight="1">
      <c r="A4677" s="139" t="s">
        <v>793</v>
      </c>
      <c r="B4677" s="139" t="s">
        <v>322</v>
      </c>
      <c r="C4677" s="139" t="s">
        <v>784</v>
      </c>
      <c r="D4677" s="139" t="s">
        <v>633</v>
      </c>
      <c r="E4677" s="139" t="s">
        <v>754</v>
      </c>
      <c r="F4677" s="49">
        <v>622</v>
      </c>
      <c r="G4677" s="49">
        <v>554</v>
      </c>
      <c r="H4677" s="49">
        <v>545</v>
      </c>
      <c r="I4677" s="49">
        <v>503</v>
      </c>
      <c r="J4677" s="49">
        <v>481</v>
      </c>
      <c r="K4677" s="49">
        <v>466</v>
      </c>
      <c r="L4677" s="49">
        <v>466</v>
      </c>
      <c r="M4677" s="49">
        <v>409</v>
      </c>
      <c r="N4677" s="49">
        <v>418</v>
      </c>
      <c r="O4677" s="49">
        <v>441</v>
      </c>
      <c r="P4677" s="49">
        <v>437</v>
      </c>
      <c r="Q4677" s="49">
        <v>433</v>
      </c>
      <c r="R4677" s="49">
        <v>319</v>
      </c>
      <c r="S4677" s="49">
        <v>407</v>
      </c>
      <c r="T4677" s="49">
        <v>345</v>
      </c>
      <c r="U4677" s="49">
        <v>529</v>
      </c>
      <c r="V4677" s="49">
        <v>412</v>
      </c>
    </row>
    <row r="4678" spans="1:22" ht="15.75" customHeight="1">
      <c r="A4678" s="139" t="s">
        <v>793</v>
      </c>
      <c r="B4678" s="139" t="s">
        <v>328</v>
      </c>
      <c r="C4678" s="139" t="s">
        <v>784</v>
      </c>
      <c r="D4678" s="139" t="s">
        <v>633</v>
      </c>
      <c r="E4678" s="139" t="s">
        <v>754</v>
      </c>
      <c r="F4678" s="49">
        <v>21.1</v>
      </c>
      <c r="G4678" s="49">
        <v>21.5</v>
      </c>
      <c r="H4678" s="49">
        <v>23</v>
      </c>
      <c r="I4678" s="49">
        <v>22.7</v>
      </c>
      <c r="J4678" s="49">
        <v>25</v>
      </c>
      <c r="K4678" s="49">
        <v>25.9</v>
      </c>
      <c r="L4678" s="49">
        <v>26.7</v>
      </c>
      <c r="M4678" s="49">
        <v>27.3</v>
      </c>
      <c r="N4678" s="49">
        <v>26.8</v>
      </c>
      <c r="O4678" s="49">
        <v>25.2</v>
      </c>
      <c r="P4678" s="49">
        <v>25.6</v>
      </c>
      <c r="Q4678" s="49">
        <v>25.7</v>
      </c>
      <c r="R4678" s="49">
        <v>23.5</v>
      </c>
      <c r="S4678" s="49">
        <v>27.2</v>
      </c>
      <c r="T4678" s="49">
        <v>27.6</v>
      </c>
      <c r="U4678" s="49">
        <v>28</v>
      </c>
      <c r="V4678" s="49">
        <v>28.4</v>
      </c>
    </row>
    <row r="4679" spans="1:22" ht="15.75" customHeight="1">
      <c r="A4679" s="139" t="s">
        <v>793</v>
      </c>
      <c r="B4679" s="139" t="s">
        <v>229</v>
      </c>
      <c r="C4679" s="139" t="s">
        <v>784</v>
      </c>
      <c r="D4679" s="139" t="s">
        <v>633</v>
      </c>
      <c r="E4679" s="139" t="s">
        <v>754</v>
      </c>
      <c r="F4679" s="49">
        <v>227</v>
      </c>
      <c r="G4679" s="49">
        <v>239</v>
      </c>
      <c r="H4679" s="49">
        <v>250</v>
      </c>
      <c r="I4679" s="49">
        <v>260</v>
      </c>
      <c r="J4679" s="49">
        <v>255</v>
      </c>
      <c r="K4679" s="49">
        <v>270</v>
      </c>
      <c r="L4679" s="49">
        <v>263</v>
      </c>
      <c r="M4679" s="49">
        <v>266</v>
      </c>
      <c r="N4679" s="49">
        <v>264</v>
      </c>
      <c r="O4679" s="49">
        <v>264</v>
      </c>
      <c r="P4679" s="49">
        <v>257</v>
      </c>
      <c r="Q4679" s="49">
        <v>258</v>
      </c>
      <c r="R4679" s="49">
        <v>259</v>
      </c>
      <c r="S4679" s="49">
        <v>275</v>
      </c>
      <c r="T4679" s="49">
        <v>278</v>
      </c>
      <c r="U4679" s="49">
        <v>281</v>
      </c>
      <c r="V4679" s="49">
        <v>284</v>
      </c>
    </row>
    <row r="4680" spans="1:22" ht="15.75" customHeight="1">
      <c r="A4680" s="139" t="s">
        <v>793</v>
      </c>
      <c r="B4680" s="139" t="s">
        <v>762</v>
      </c>
      <c r="C4680" s="139" t="s">
        <v>784</v>
      </c>
      <c r="D4680" s="139" t="s">
        <v>633</v>
      </c>
      <c r="E4680" s="139" t="s">
        <v>754</v>
      </c>
      <c r="F4680" s="49">
        <v>159000</v>
      </c>
      <c r="G4680" s="49">
        <v>162000</v>
      </c>
      <c r="H4680" s="49">
        <v>148000</v>
      </c>
      <c r="I4680" s="49">
        <v>148000</v>
      </c>
      <c r="J4680" s="49">
        <v>149000</v>
      </c>
      <c r="K4680" s="49">
        <v>149000</v>
      </c>
      <c r="L4680" s="49">
        <v>145000</v>
      </c>
      <c r="M4680" s="49">
        <v>140000</v>
      </c>
      <c r="N4680" s="49">
        <v>134000</v>
      </c>
      <c r="O4680" s="49">
        <v>129000</v>
      </c>
      <c r="P4680" s="49">
        <v>129000</v>
      </c>
      <c r="Q4680" s="49">
        <v>125000</v>
      </c>
      <c r="R4680" s="49">
        <v>124000</v>
      </c>
      <c r="S4680" s="49">
        <v>122000</v>
      </c>
      <c r="T4680" s="49">
        <v>119000</v>
      </c>
      <c r="U4680" s="49">
        <v>117000</v>
      </c>
      <c r="V4680" s="49">
        <v>112000</v>
      </c>
    </row>
    <row r="4681" spans="1:22" ht="15.75" customHeight="1">
      <c r="A4681" s="139" t="s">
        <v>793</v>
      </c>
      <c r="B4681" s="139" t="s">
        <v>330</v>
      </c>
      <c r="C4681" s="139" t="s">
        <v>784</v>
      </c>
      <c r="D4681" s="139" t="s">
        <v>633</v>
      </c>
      <c r="E4681" s="139" t="s">
        <v>754</v>
      </c>
      <c r="F4681" s="49">
        <v>93.8</v>
      </c>
      <c r="G4681" s="49">
        <v>95.2</v>
      </c>
      <c r="H4681" s="49">
        <v>96.6</v>
      </c>
      <c r="I4681" s="49">
        <v>98</v>
      </c>
      <c r="J4681" s="49">
        <v>100</v>
      </c>
      <c r="K4681" s="49">
        <v>102</v>
      </c>
      <c r="L4681" s="49">
        <v>103</v>
      </c>
      <c r="M4681" s="49">
        <v>104</v>
      </c>
      <c r="N4681" s="49">
        <v>105</v>
      </c>
      <c r="O4681" s="49">
        <v>105</v>
      </c>
      <c r="P4681" s="49">
        <v>105</v>
      </c>
      <c r="Q4681" s="49">
        <v>105</v>
      </c>
      <c r="R4681" s="49">
        <v>103</v>
      </c>
      <c r="S4681" s="49">
        <v>108</v>
      </c>
      <c r="T4681" s="49">
        <v>109</v>
      </c>
      <c r="U4681" s="49">
        <v>110</v>
      </c>
      <c r="V4681" s="49">
        <v>111</v>
      </c>
    </row>
    <row r="4682" spans="1:22" ht="15.75" customHeight="1">
      <c r="A4682" s="139" t="s">
        <v>793</v>
      </c>
      <c r="B4682" s="139" t="s">
        <v>332</v>
      </c>
      <c r="C4682" s="139" t="s">
        <v>784</v>
      </c>
      <c r="D4682" s="139" t="s">
        <v>633</v>
      </c>
      <c r="E4682" s="139" t="s">
        <v>754</v>
      </c>
      <c r="F4682" s="49">
        <v>185</v>
      </c>
      <c r="G4682" s="49">
        <v>188</v>
      </c>
      <c r="H4682" s="49">
        <v>195</v>
      </c>
      <c r="I4682" s="49">
        <v>194</v>
      </c>
      <c r="J4682" s="49">
        <v>196</v>
      </c>
      <c r="K4682" s="49">
        <v>199</v>
      </c>
      <c r="L4682" s="49">
        <v>205</v>
      </c>
      <c r="M4682" s="49">
        <v>211</v>
      </c>
      <c r="N4682" s="49">
        <v>220</v>
      </c>
      <c r="O4682" s="49">
        <v>225</v>
      </c>
      <c r="P4682" s="49">
        <v>229</v>
      </c>
      <c r="Q4682" s="49">
        <v>211</v>
      </c>
      <c r="R4682" s="49">
        <v>211</v>
      </c>
      <c r="S4682" s="49">
        <v>227</v>
      </c>
      <c r="T4682" s="49">
        <v>231</v>
      </c>
      <c r="U4682" s="49">
        <v>234</v>
      </c>
      <c r="V4682" s="49">
        <v>237</v>
      </c>
    </row>
    <row r="4683" spans="1:22" ht="15.75" customHeight="1">
      <c r="A4683" s="139" t="s">
        <v>793</v>
      </c>
      <c r="B4683" s="139" t="s">
        <v>338</v>
      </c>
      <c r="C4683" s="139" t="s">
        <v>784</v>
      </c>
      <c r="D4683" s="139" t="s">
        <v>633</v>
      </c>
      <c r="E4683" s="139" t="s">
        <v>754</v>
      </c>
      <c r="F4683" s="49">
        <v>0.438</v>
      </c>
      <c r="G4683" s="49">
        <v>0.45600000000000002</v>
      </c>
      <c r="H4683" s="49">
        <v>0.47699999999999998</v>
      </c>
      <c r="I4683" s="49">
        <v>0.499</v>
      </c>
      <c r="J4683" s="49">
        <v>0.52100000000000002</v>
      </c>
      <c r="K4683" s="49">
        <v>0.54200000000000004</v>
      </c>
      <c r="L4683" s="49">
        <v>0.56299999999999994</v>
      </c>
      <c r="M4683" s="49">
        <v>0.58399999999999996</v>
      </c>
      <c r="N4683" s="49">
        <v>0.60599999999999998</v>
      </c>
      <c r="O4683" s="49">
        <v>0.60599999999999998</v>
      </c>
      <c r="P4683" s="49">
        <v>0.60599999999999998</v>
      </c>
      <c r="Q4683" s="49">
        <v>0.60599999999999998</v>
      </c>
      <c r="R4683" s="49">
        <v>1.78E-2</v>
      </c>
      <c r="S4683" s="49">
        <v>0.502</v>
      </c>
      <c r="T4683" s="49">
        <v>0.503</v>
      </c>
      <c r="U4683" s="49">
        <v>0.505</v>
      </c>
      <c r="V4683" s="49">
        <v>0.50600000000000001</v>
      </c>
    </row>
    <row r="4684" spans="1:22" ht="15.75" customHeight="1">
      <c r="A4684" s="139" t="s">
        <v>793</v>
      </c>
      <c r="B4684" s="139" t="s">
        <v>552</v>
      </c>
      <c r="C4684" s="139" t="s">
        <v>784</v>
      </c>
      <c r="D4684" s="139" t="s">
        <v>633</v>
      </c>
      <c r="E4684" s="139" t="s">
        <v>754</v>
      </c>
      <c r="F4684" s="49">
        <v>3180</v>
      </c>
      <c r="G4684" s="49">
        <v>2990</v>
      </c>
      <c r="H4684" s="49">
        <v>2850</v>
      </c>
      <c r="I4684" s="49">
        <v>3000</v>
      </c>
      <c r="J4684" s="49">
        <v>3170</v>
      </c>
      <c r="K4684" s="49">
        <v>3280</v>
      </c>
      <c r="L4684" s="49">
        <v>3090</v>
      </c>
      <c r="M4684" s="49">
        <v>3070</v>
      </c>
      <c r="N4684" s="49">
        <v>3030</v>
      </c>
      <c r="O4684" s="49">
        <v>2830</v>
      </c>
      <c r="P4684" s="49">
        <v>2950</v>
      </c>
      <c r="Q4684" s="49">
        <v>2810</v>
      </c>
      <c r="R4684" s="49">
        <v>2790</v>
      </c>
      <c r="S4684" s="49">
        <v>2910</v>
      </c>
      <c r="T4684" s="49">
        <v>2900</v>
      </c>
      <c r="U4684" s="49">
        <v>2890</v>
      </c>
      <c r="V4684" s="49">
        <v>2880</v>
      </c>
    </row>
    <row r="4685" spans="1:22" ht="15.75" customHeight="1">
      <c r="A4685" s="139" t="s">
        <v>793</v>
      </c>
      <c r="B4685" s="139" t="s">
        <v>340</v>
      </c>
      <c r="C4685" s="139" t="s">
        <v>784</v>
      </c>
      <c r="D4685" s="139" t="s">
        <v>633</v>
      </c>
      <c r="E4685" s="139" t="s">
        <v>754</v>
      </c>
      <c r="F4685" s="49">
        <v>109</v>
      </c>
      <c r="G4685" s="49">
        <v>100</v>
      </c>
      <c r="H4685" s="49">
        <v>102</v>
      </c>
      <c r="I4685" s="49">
        <v>97.5</v>
      </c>
      <c r="J4685" s="49">
        <v>90.5</v>
      </c>
      <c r="K4685" s="49">
        <v>93.2</v>
      </c>
      <c r="L4685" s="49">
        <v>96.2</v>
      </c>
      <c r="M4685" s="49">
        <v>79.5</v>
      </c>
      <c r="N4685" s="49">
        <v>82.2</v>
      </c>
      <c r="O4685" s="49">
        <v>61.9</v>
      </c>
      <c r="P4685" s="49">
        <v>50.6</v>
      </c>
      <c r="Q4685" s="49">
        <v>53.7</v>
      </c>
      <c r="R4685" s="49">
        <v>60</v>
      </c>
      <c r="S4685" s="49">
        <v>51.7</v>
      </c>
      <c r="T4685" s="49">
        <v>47.4</v>
      </c>
      <c r="U4685" s="49">
        <v>43.1</v>
      </c>
      <c r="V4685" s="49">
        <v>38.799999999999997</v>
      </c>
    </row>
    <row r="4686" spans="1:22" ht="15.75" customHeight="1">
      <c r="A4686" s="139" t="s">
        <v>793</v>
      </c>
      <c r="B4686" s="139" t="s">
        <v>342</v>
      </c>
      <c r="C4686" s="139" t="s">
        <v>784</v>
      </c>
      <c r="D4686" s="139" t="s">
        <v>633</v>
      </c>
      <c r="E4686" s="139" t="s">
        <v>754</v>
      </c>
      <c r="F4686" s="49">
        <v>8.08</v>
      </c>
      <c r="G4686" s="49">
        <v>8.2899999999999991</v>
      </c>
      <c r="H4686" s="49">
        <v>8.5</v>
      </c>
      <c r="I4686" s="49">
        <v>8.7100000000000009</v>
      </c>
      <c r="J4686" s="49">
        <v>8.92</v>
      </c>
      <c r="K4686" s="49">
        <v>9.1300000000000008</v>
      </c>
      <c r="L4686" s="49">
        <v>9.35</v>
      </c>
      <c r="M4686" s="49">
        <v>9.56</v>
      </c>
      <c r="N4686" s="49">
        <v>9.7799999999999994</v>
      </c>
      <c r="O4686" s="49">
        <v>9.7799999999999994</v>
      </c>
      <c r="P4686" s="49">
        <v>9.7799999999999994</v>
      </c>
      <c r="Q4686" s="49">
        <v>9.7799999999999994</v>
      </c>
      <c r="R4686" s="49">
        <v>0.161</v>
      </c>
      <c r="S4686" s="49">
        <v>7.76</v>
      </c>
      <c r="T4686" s="49">
        <v>7.69</v>
      </c>
      <c r="U4686" s="49">
        <v>7.62</v>
      </c>
      <c r="V4686" s="49">
        <v>7.54</v>
      </c>
    </row>
    <row r="4687" spans="1:22" ht="15.75" customHeight="1">
      <c r="A4687" s="139" t="s">
        <v>793</v>
      </c>
      <c r="B4687" s="139" t="s">
        <v>763</v>
      </c>
      <c r="C4687" s="139" t="s">
        <v>784</v>
      </c>
      <c r="D4687" s="139" t="s">
        <v>633</v>
      </c>
      <c r="E4687" s="139" t="s">
        <v>754</v>
      </c>
      <c r="F4687" s="49">
        <v>37300</v>
      </c>
      <c r="G4687" s="49">
        <v>36400</v>
      </c>
      <c r="H4687" s="49">
        <v>35100</v>
      </c>
      <c r="I4687" s="49">
        <v>34800</v>
      </c>
      <c r="J4687" s="49">
        <v>34600</v>
      </c>
      <c r="K4687" s="49">
        <v>35300</v>
      </c>
      <c r="L4687" s="49">
        <v>36600</v>
      </c>
      <c r="M4687" s="49">
        <v>36500</v>
      </c>
      <c r="N4687" s="49">
        <v>35400</v>
      </c>
      <c r="O4687" s="49">
        <v>33100</v>
      </c>
      <c r="P4687" s="49">
        <v>35700</v>
      </c>
      <c r="Q4687" s="49">
        <v>35000</v>
      </c>
      <c r="R4687" s="49">
        <v>34400</v>
      </c>
      <c r="S4687" s="49">
        <v>35100</v>
      </c>
      <c r="T4687" s="49">
        <v>34800</v>
      </c>
      <c r="U4687" s="49">
        <v>34600</v>
      </c>
      <c r="V4687" s="49">
        <v>34000</v>
      </c>
    </row>
    <row r="4688" spans="1:22" ht="15.75" customHeight="1">
      <c r="A4688" s="139" t="s">
        <v>793</v>
      </c>
      <c r="B4688" s="139" t="s">
        <v>346</v>
      </c>
      <c r="C4688" s="139" t="s">
        <v>784</v>
      </c>
      <c r="D4688" s="139" t="s">
        <v>633</v>
      </c>
      <c r="E4688" s="139" t="s">
        <v>754</v>
      </c>
      <c r="F4688" s="49">
        <v>239</v>
      </c>
      <c r="G4688" s="49">
        <v>253</v>
      </c>
      <c r="H4688" s="49">
        <v>217</v>
      </c>
      <c r="I4688" s="49">
        <v>229</v>
      </c>
      <c r="J4688" s="49">
        <v>226</v>
      </c>
      <c r="K4688" s="49">
        <v>201</v>
      </c>
      <c r="L4688" s="49">
        <v>197</v>
      </c>
      <c r="M4688" s="49">
        <v>199</v>
      </c>
      <c r="N4688" s="49">
        <v>177</v>
      </c>
      <c r="O4688" s="49">
        <v>160</v>
      </c>
      <c r="P4688" s="49">
        <v>160</v>
      </c>
      <c r="Q4688" s="49">
        <v>161</v>
      </c>
      <c r="R4688" s="49">
        <v>159</v>
      </c>
      <c r="S4688" s="49">
        <v>145</v>
      </c>
      <c r="T4688" s="49">
        <v>138</v>
      </c>
      <c r="U4688" s="49">
        <v>130</v>
      </c>
      <c r="V4688" s="49">
        <v>123</v>
      </c>
    </row>
    <row r="4689" spans="1:22" ht="15.75" customHeight="1">
      <c r="A4689" s="139" t="s">
        <v>793</v>
      </c>
      <c r="B4689" s="139" t="s">
        <v>344</v>
      </c>
      <c r="C4689" s="139" t="s">
        <v>784</v>
      </c>
      <c r="D4689" s="139" t="s">
        <v>633</v>
      </c>
      <c r="E4689" s="139" t="s">
        <v>754</v>
      </c>
      <c r="F4689" s="49">
        <v>5.46</v>
      </c>
      <c r="G4689" s="49">
        <v>5.51</v>
      </c>
      <c r="H4689" s="49">
        <v>5.56</v>
      </c>
      <c r="I4689" s="49">
        <v>5.61</v>
      </c>
      <c r="J4689" s="49">
        <v>5.66</v>
      </c>
      <c r="K4689" s="49">
        <v>5.7</v>
      </c>
      <c r="L4689" s="49">
        <v>5.75</v>
      </c>
      <c r="M4689" s="49">
        <v>5.8</v>
      </c>
      <c r="N4689" s="49">
        <v>5.84</v>
      </c>
      <c r="O4689" s="49">
        <v>5.84</v>
      </c>
      <c r="P4689" s="49">
        <v>5.84</v>
      </c>
      <c r="Q4689" s="49">
        <v>5.84</v>
      </c>
      <c r="R4689" s="49">
        <v>5.73</v>
      </c>
      <c r="S4689" s="49">
        <v>5.94</v>
      </c>
      <c r="T4689" s="49">
        <v>5.98</v>
      </c>
      <c r="U4689" s="49">
        <v>6.01</v>
      </c>
      <c r="V4689" s="49">
        <v>6.05</v>
      </c>
    </row>
    <row r="4690" spans="1:22" ht="15.75" customHeight="1">
      <c r="A4690" s="139" t="s">
        <v>793</v>
      </c>
      <c r="B4690" s="139" t="s">
        <v>348</v>
      </c>
      <c r="C4690" s="139" t="s">
        <v>784</v>
      </c>
      <c r="D4690" s="139" t="s">
        <v>633</v>
      </c>
      <c r="E4690" s="139" t="s">
        <v>754</v>
      </c>
      <c r="F4690" s="49">
        <v>5390</v>
      </c>
      <c r="G4690" s="49">
        <v>5350</v>
      </c>
      <c r="H4690" s="49">
        <v>4990</v>
      </c>
      <c r="I4690" s="49">
        <v>4630</v>
      </c>
      <c r="J4690" s="49">
        <v>4250</v>
      </c>
      <c r="K4690" s="49">
        <v>4180</v>
      </c>
      <c r="L4690" s="49">
        <v>4300</v>
      </c>
      <c r="M4690" s="49">
        <v>4310</v>
      </c>
      <c r="N4690" s="49">
        <v>3920</v>
      </c>
      <c r="O4690" s="49">
        <v>3840</v>
      </c>
      <c r="P4690" s="49">
        <v>4100</v>
      </c>
      <c r="Q4690" s="49">
        <v>4090</v>
      </c>
      <c r="R4690" s="49">
        <v>4180</v>
      </c>
      <c r="S4690" s="49">
        <v>4250</v>
      </c>
      <c r="T4690" s="49">
        <v>4010</v>
      </c>
      <c r="U4690" s="49">
        <v>3830</v>
      </c>
      <c r="V4690" s="49">
        <v>3760</v>
      </c>
    </row>
    <row r="4691" spans="1:22" ht="15.75" customHeight="1">
      <c r="A4691" s="139" t="s">
        <v>793</v>
      </c>
      <c r="B4691" s="139" t="s">
        <v>350</v>
      </c>
      <c r="C4691" s="139" t="s">
        <v>784</v>
      </c>
      <c r="D4691" s="139" t="s">
        <v>633</v>
      </c>
      <c r="E4691" s="139" t="s">
        <v>754</v>
      </c>
      <c r="F4691" s="49">
        <v>11.3</v>
      </c>
      <c r="G4691" s="49">
        <v>11.6</v>
      </c>
      <c r="H4691" s="49">
        <v>11.8</v>
      </c>
      <c r="I4691" s="49">
        <v>12</v>
      </c>
      <c r="J4691" s="49">
        <v>12.1</v>
      </c>
      <c r="K4691" s="49">
        <v>12.3</v>
      </c>
      <c r="L4691" s="49">
        <v>12.5</v>
      </c>
      <c r="M4691" s="49">
        <v>12.7</v>
      </c>
      <c r="N4691" s="49">
        <v>12.9</v>
      </c>
      <c r="O4691" s="49">
        <v>12.9</v>
      </c>
      <c r="P4691" s="49">
        <v>12.9</v>
      </c>
      <c r="Q4691" s="49">
        <v>12.9</v>
      </c>
      <c r="R4691" s="49">
        <v>12.7</v>
      </c>
      <c r="S4691" s="49">
        <v>13.4</v>
      </c>
      <c r="T4691" s="49">
        <v>13.5</v>
      </c>
      <c r="U4691" s="49">
        <v>13.7</v>
      </c>
      <c r="V4691" s="49">
        <v>13.8</v>
      </c>
    </row>
    <row r="4692" spans="1:22" ht="15.75" customHeight="1">
      <c r="A4692" s="139" t="s">
        <v>793</v>
      </c>
      <c r="B4692" s="139" t="s">
        <v>596</v>
      </c>
      <c r="C4692" s="139" t="s">
        <v>784</v>
      </c>
      <c r="D4692" s="139" t="s">
        <v>633</v>
      </c>
      <c r="E4692" s="139" t="s">
        <v>754</v>
      </c>
      <c r="F4692" s="49">
        <v>5390</v>
      </c>
      <c r="G4692" s="49">
        <v>5240</v>
      </c>
      <c r="H4692" s="49">
        <v>5110</v>
      </c>
      <c r="I4692" s="49">
        <v>5180</v>
      </c>
      <c r="J4692" s="49">
        <v>5210</v>
      </c>
      <c r="K4692" s="49">
        <v>5260</v>
      </c>
      <c r="L4692" s="49">
        <v>5240</v>
      </c>
      <c r="M4692" s="49">
        <v>5240</v>
      </c>
      <c r="N4692" s="49">
        <v>5200</v>
      </c>
      <c r="O4692" s="49">
        <v>5050</v>
      </c>
      <c r="P4692" s="49">
        <v>5120</v>
      </c>
      <c r="Q4692" s="49">
        <v>5250</v>
      </c>
      <c r="R4692" s="49">
        <v>5320</v>
      </c>
      <c r="S4692" s="49">
        <v>5030</v>
      </c>
      <c r="T4692" s="49">
        <v>5000</v>
      </c>
      <c r="U4692" s="49">
        <v>4960</v>
      </c>
      <c r="V4692" s="49">
        <v>4930</v>
      </c>
    </row>
    <row r="4693" spans="1:22" ht="15.75" customHeight="1">
      <c r="A4693" s="139" t="s">
        <v>793</v>
      </c>
      <c r="B4693" s="139" t="s">
        <v>353</v>
      </c>
      <c r="C4693" s="139" t="s">
        <v>784</v>
      </c>
      <c r="D4693" s="139" t="s">
        <v>633</v>
      </c>
      <c r="E4693" s="139" t="s">
        <v>754</v>
      </c>
      <c r="F4693" s="49">
        <v>154</v>
      </c>
      <c r="G4693" s="49">
        <v>152</v>
      </c>
      <c r="H4693" s="49">
        <v>150</v>
      </c>
      <c r="I4693" s="49">
        <v>149</v>
      </c>
      <c r="J4693" s="49">
        <v>147</v>
      </c>
      <c r="K4693" s="49">
        <v>146</v>
      </c>
      <c r="L4693" s="49">
        <v>144</v>
      </c>
      <c r="M4693" s="49">
        <v>143</v>
      </c>
      <c r="N4693" s="49">
        <v>142</v>
      </c>
      <c r="O4693" s="49">
        <v>142</v>
      </c>
      <c r="P4693" s="49">
        <v>142</v>
      </c>
      <c r="Q4693" s="49">
        <v>142</v>
      </c>
      <c r="R4693" s="49">
        <v>141</v>
      </c>
      <c r="S4693" s="49">
        <v>138</v>
      </c>
      <c r="T4693" s="49">
        <v>136</v>
      </c>
      <c r="U4693" s="49">
        <v>135</v>
      </c>
      <c r="V4693" s="49">
        <v>134</v>
      </c>
    </row>
    <row r="4694" spans="1:22" ht="15.75" customHeight="1">
      <c r="A4694" s="139" t="s">
        <v>793</v>
      </c>
      <c r="B4694" s="139" t="s">
        <v>357</v>
      </c>
      <c r="C4694" s="139" t="s">
        <v>784</v>
      </c>
      <c r="D4694" s="139" t="s">
        <v>633</v>
      </c>
      <c r="E4694" s="139" t="s">
        <v>754</v>
      </c>
      <c r="F4694" s="49">
        <v>80.900000000000006</v>
      </c>
      <c r="G4694" s="49">
        <v>82.7</v>
      </c>
      <c r="H4694" s="49">
        <v>84.6</v>
      </c>
      <c r="I4694" s="49">
        <v>86.4</v>
      </c>
      <c r="J4694" s="49">
        <v>88.3</v>
      </c>
      <c r="K4694" s="49">
        <v>90.1</v>
      </c>
      <c r="L4694" s="49">
        <v>91.9</v>
      </c>
      <c r="M4694" s="49">
        <v>96.3</v>
      </c>
      <c r="N4694" s="49">
        <v>97.1</v>
      </c>
      <c r="O4694" s="49">
        <v>95.6</v>
      </c>
      <c r="P4694" s="49">
        <v>95.6</v>
      </c>
      <c r="Q4694" s="49">
        <v>95.7</v>
      </c>
      <c r="R4694" s="49">
        <v>92.8</v>
      </c>
      <c r="S4694" s="49">
        <v>100</v>
      </c>
      <c r="T4694" s="49">
        <v>102</v>
      </c>
      <c r="U4694" s="49">
        <v>103</v>
      </c>
      <c r="V4694" s="49">
        <v>104</v>
      </c>
    </row>
    <row r="4695" spans="1:22" ht="15.75" customHeight="1">
      <c r="A4695" s="139" t="s">
        <v>793</v>
      </c>
      <c r="B4695" s="139" t="s">
        <v>365</v>
      </c>
      <c r="C4695" s="139" t="s">
        <v>784</v>
      </c>
      <c r="D4695" s="139" t="s">
        <v>633</v>
      </c>
      <c r="E4695" s="139" t="s">
        <v>754</v>
      </c>
      <c r="F4695" s="49">
        <v>35.1</v>
      </c>
      <c r="G4695" s="49">
        <v>35.9</v>
      </c>
      <c r="H4695" s="49">
        <v>36.6</v>
      </c>
      <c r="I4695" s="49">
        <v>37.5</v>
      </c>
      <c r="J4695" s="49">
        <v>38.299999999999997</v>
      </c>
      <c r="K4695" s="49">
        <v>39.1</v>
      </c>
      <c r="L4695" s="49">
        <v>40</v>
      </c>
      <c r="M4695" s="49">
        <v>40.799999999999997</v>
      </c>
      <c r="N4695" s="49">
        <v>41.6</v>
      </c>
      <c r="O4695" s="49">
        <v>41.6</v>
      </c>
      <c r="P4695" s="49">
        <v>41.6</v>
      </c>
      <c r="Q4695" s="49">
        <v>41.6</v>
      </c>
      <c r="R4695" s="49">
        <v>40.200000000000003</v>
      </c>
      <c r="S4695" s="49">
        <v>43.3</v>
      </c>
      <c r="T4695" s="49">
        <v>43.9</v>
      </c>
      <c r="U4695" s="49">
        <v>44.5</v>
      </c>
      <c r="V4695" s="49">
        <v>45.1</v>
      </c>
    </row>
    <row r="4696" spans="1:22" ht="15.75" customHeight="1">
      <c r="A4696" s="139" t="s">
        <v>793</v>
      </c>
      <c r="B4696" s="139" t="s">
        <v>352</v>
      </c>
      <c r="C4696" s="139" t="s">
        <v>784</v>
      </c>
      <c r="D4696" s="139" t="s">
        <v>633</v>
      </c>
      <c r="E4696" s="139" t="s">
        <v>754</v>
      </c>
      <c r="F4696" s="49">
        <v>6.62</v>
      </c>
      <c r="G4696" s="49">
        <v>6.83</v>
      </c>
      <c r="H4696" s="49">
        <v>7.03</v>
      </c>
      <c r="I4696" s="49">
        <v>7.24</v>
      </c>
      <c r="J4696" s="49">
        <v>7.44</v>
      </c>
      <c r="K4696" s="49">
        <v>7.64</v>
      </c>
      <c r="L4696" s="49">
        <v>7.84</v>
      </c>
      <c r="M4696" s="49">
        <v>8.0399999999999991</v>
      </c>
      <c r="N4696" s="49">
        <v>8.24</v>
      </c>
      <c r="O4696" s="49">
        <v>8.24</v>
      </c>
      <c r="P4696" s="49">
        <v>8.24</v>
      </c>
      <c r="Q4696" s="49">
        <v>8.24</v>
      </c>
      <c r="R4696" s="49">
        <v>8.06</v>
      </c>
      <c r="S4696" s="49">
        <v>8.7200000000000006</v>
      </c>
      <c r="T4696" s="49">
        <v>8.8800000000000008</v>
      </c>
      <c r="U4696" s="49">
        <v>9.0299999999999994</v>
      </c>
      <c r="V4696" s="49">
        <v>9.19</v>
      </c>
    </row>
    <row r="4697" spans="1:22" ht="15.75" customHeight="1">
      <c r="A4697" s="139" t="s">
        <v>793</v>
      </c>
      <c r="B4697" s="139" t="s">
        <v>367</v>
      </c>
      <c r="C4697" s="139" t="s">
        <v>784</v>
      </c>
      <c r="D4697" s="139" t="s">
        <v>633</v>
      </c>
      <c r="E4697" s="139" t="s">
        <v>754</v>
      </c>
      <c r="F4697" s="49">
        <v>5.25</v>
      </c>
      <c r="G4697" s="49">
        <v>5.41</v>
      </c>
      <c r="H4697" s="49">
        <v>5.58</v>
      </c>
      <c r="I4697" s="49">
        <v>5.75</v>
      </c>
      <c r="J4697" s="49">
        <v>5.92</v>
      </c>
      <c r="K4697" s="49">
        <v>6.1</v>
      </c>
      <c r="L4697" s="49">
        <v>6.28</v>
      </c>
      <c r="M4697" s="49">
        <v>6.46</v>
      </c>
      <c r="N4697" s="49">
        <v>6.64</v>
      </c>
      <c r="O4697" s="49">
        <v>6.64</v>
      </c>
      <c r="P4697" s="49">
        <v>6.64</v>
      </c>
      <c r="Q4697" s="49">
        <v>6.64</v>
      </c>
      <c r="R4697" s="49">
        <v>6.43</v>
      </c>
      <c r="S4697" s="49">
        <v>7.02</v>
      </c>
      <c r="T4697" s="49">
        <v>7.15</v>
      </c>
      <c r="U4697" s="49">
        <v>7.28</v>
      </c>
      <c r="V4697" s="49">
        <v>7.41</v>
      </c>
    </row>
    <row r="4698" spans="1:22" ht="15.75" customHeight="1">
      <c r="A4698" s="139" t="s">
        <v>793</v>
      </c>
      <c r="B4698" s="139" t="s">
        <v>336</v>
      </c>
      <c r="C4698" s="139" t="s">
        <v>784</v>
      </c>
      <c r="D4698" s="139" t="s">
        <v>633</v>
      </c>
      <c r="E4698" s="139" t="s">
        <v>754</v>
      </c>
      <c r="F4698" s="49">
        <v>1.93</v>
      </c>
      <c r="G4698" s="49">
        <v>1.98</v>
      </c>
      <c r="H4698" s="49">
        <v>2.02</v>
      </c>
      <c r="I4698" s="49">
        <v>2.0699999999999998</v>
      </c>
      <c r="J4698" s="49">
        <v>2.12</v>
      </c>
      <c r="K4698" s="49">
        <v>2.17</v>
      </c>
      <c r="L4698" s="49">
        <v>2.21</v>
      </c>
      <c r="M4698" s="49">
        <v>2.2599999999999998</v>
      </c>
      <c r="N4698" s="49">
        <v>2.31</v>
      </c>
      <c r="O4698" s="49">
        <v>2.31</v>
      </c>
      <c r="P4698" s="49">
        <v>2.31</v>
      </c>
      <c r="Q4698" s="49">
        <v>2.31</v>
      </c>
      <c r="R4698" s="49">
        <v>2.2400000000000002</v>
      </c>
      <c r="S4698" s="49">
        <v>2.41</v>
      </c>
      <c r="T4698" s="49">
        <v>2.4500000000000002</v>
      </c>
      <c r="U4698" s="49">
        <v>2.48</v>
      </c>
      <c r="V4698" s="49">
        <v>2.52</v>
      </c>
    </row>
    <row r="4699" spans="1:22" ht="15.75" customHeight="1">
      <c r="A4699" s="139" t="s">
        <v>793</v>
      </c>
      <c r="B4699" s="139" t="s">
        <v>359</v>
      </c>
      <c r="C4699" s="139" t="s">
        <v>784</v>
      </c>
      <c r="D4699" s="139" t="s">
        <v>633</v>
      </c>
      <c r="E4699" s="139" t="s">
        <v>754</v>
      </c>
      <c r="F4699" s="49">
        <v>877</v>
      </c>
      <c r="G4699" s="49">
        <v>857</v>
      </c>
      <c r="H4699" s="49">
        <v>860</v>
      </c>
      <c r="I4699" s="49">
        <v>876</v>
      </c>
      <c r="J4699" s="49">
        <v>865</v>
      </c>
      <c r="K4699" s="49">
        <v>868</v>
      </c>
      <c r="L4699" s="49">
        <v>884</v>
      </c>
      <c r="M4699" s="49">
        <v>897</v>
      </c>
      <c r="N4699" s="49">
        <v>887</v>
      </c>
      <c r="O4699" s="49">
        <v>891</v>
      </c>
      <c r="P4699" s="49">
        <v>888</v>
      </c>
      <c r="Q4699" s="49">
        <v>885</v>
      </c>
      <c r="R4699" s="49">
        <v>888</v>
      </c>
      <c r="S4699" s="49">
        <v>897</v>
      </c>
      <c r="T4699" s="49">
        <v>868</v>
      </c>
      <c r="U4699" s="49">
        <v>873</v>
      </c>
      <c r="V4699" s="49">
        <v>873</v>
      </c>
    </row>
    <row r="4700" spans="1:22" ht="15.75" customHeight="1">
      <c r="A4700" s="139" t="s">
        <v>793</v>
      </c>
      <c r="B4700" s="139" t="s">
        <v>361</v>
      </c>
      <c r="C4700" s="139" t="s">
        <v>784</v>
      </c>
      <c r="D4700" s="139" t="s">
        <v>633</v>
      </c>
      <c r="E4700" s="139" t="s">
        <v>754</v>
      </c>
      <c r="F4700" s="49">
        <v>0.56799999999999995</v>
      </c>
      <c r="G4700" s="49">
        <v>0.56899999999999995</v>
      </c>
      <c r="H4700" s="49">
        <v>0.56899999999999995</v>
      </c>
      <c r="I4700" s="49">
        <v>0.56999999999999995</v>
      </c>
      <c r="J4700" s="49">
        <v>0.57199999999999995</v>
      </c>
      <c r="K4700" s="49">
        <v>0.57499999999999996</v>
      </c>
      <c r="L4700" s="49">
        <v>0.57799999999999996</v>
      </c>
      <c r="M4700" s="49">
        <v>0.58099999999999996</v>
      </c>
      <c r="N4700" s="49">
        <v>0.58499999999999996</v>
      </c>
      <c r="O4700" s="49">
        <v>0.58499999999999996</v>
      </c>
      <c r="P4700" s="49">
        <v>0.58499999999999996</v>
      </c>
      <c r="Q4700" s="49">
        <v>0.58499999999999996</v>
      </c>
      <c r="R4700" s="49">
        <v>0.57299999999999995</v>
      </c>
      <c r="S4700" s="49">
        <v>0.58599999999999997</v>
      </c>
      <c r="T4700" s="49">
        <v>0.58799999999999997</v>
      </c>
      <c r="U4700" s="49">
        <v>0.58899999999999997</v>
      </c>
      <c r="V4700" s="49">
        <v>0.59099999999999997</v>
      </c>
    </row>
    <row r="4701" spans="1:22" ht="15.75" customHeight="1">
      <c r="A4701" s="139" t="s">
        <v>793</v>
      </c>
      <c r="B4701" s="139" t="s">
        <v>363</v>
      </c>
      <c r="C4701" s="139" t="s">
        <v>784</v>
      </c>
      <c r="D4701" s="139" t="s">
        <v>633</v>
      </c>
      <c r="E4701" s="139" t="s">
        <v>754</v>
      </c>
      <c r="F4701" s="49">
        <v>33.5</v>
      </c>
      <c r="G4701" s="49">
        <v>34.200000000000003</v>
      </c>
      <c r="H4701" s="49">
        <v>35.299999999999997</v>
      </c>
      <c r="I4701" s="49">
        <v>35.9</v>
      </c>
      <c r="J4701" s="49">
        <v>37</v>
      </c>
      <c r="K4701" s="49">
        <v>41</v>
      </c>
      <c r="L4701" s="49">
        <v>44.8</v>
      </c>
      <c r="M4701" s="49">
        <v>42.2</v>
      </c>
      <c r="N4701" s="49">
        <v>43.8</v>
      </c>
      <c r="O4701" s="49">
        <v>45.3</v>
      </c>
      <c r="P4701" s="49">
        <v>45</v>
      </c>
      <c r="Q4701" s="49">
        <v>44.8</v>
      </c>
      <c r="R4701" s="49">
        <v>42.4</v>
      </c>
      <c r="S4701" s="49">
        <v>47.7</v>
      </c>
      <c r="T4701" s="49">
        <v>48.8</v>
      </c>
      <c r="U4701" s="49">
        <v>49.8</v>
      </c>
      <c r="V4701" s="49">
        <v>50.9</v>
      </c>
    </row>
    <row r="4702" spans="1:22" ht="15.75" customHeight="1">
      <c r="A4702" s="139" t="s">
        <v>793</v>
      </c>
      <c r="B4702" s="139" t="s">
        <v>369</v>
      </c>
      <c r="C4702" s="139" t="s">
        <v>784</v>
      </c>
      <c r="D4702" s="139" t="s">
        <v>633</v>
      </c>
      <c r="E4702" s="139" t="s">
        <v>754</v>
      </c>
      <c r="F4702" s="49">
        <v>1.89</v>
      </c>
      <c r="G4702" s="49">
        <v>1.9</v>
      </c>
      <c r="H4702" s="49">
        <v>1.9</v>
      </c>
      <c r="I4702" s="49">
        <v>1.91</v>
      </c>
      <c r="J4702" s="49">
        <v>1.91</v>
      </c>
      <c r="K4702" s="49">
        <v>1.91</v>
      </c>
      <c r="L4702" s="49">
        <v>1.91</v>
      </c>
      <c r="M4702" s="49">
        <v>1.92</v>
      </c>
      <c r="N4702" s="49">
        <v>1.92</v>
      </c>
      <c r="O4702" s="49">
        <v>1.92</v>
      </c>
      <c r="P4702" s="49">
        <v>1.92</v>
      </c>
      <c r="Q4702" s="49">
        <v>1.92</v>
      </c>
      <c r="R4702" s="49">
        <v>1.82</v>
      </c>
      <c r="S4702" s="49">
        <v>1.9</v>
      </c>
      <c r="T4702" s="49">
        <v>1.9</v>
      </c>
      <c r="U4702" s="49">
        <v>1.9</v>
      </c>
      <c r="V4702" s="49">
        <v>1.9</v>
      </c>
    </row>
    <row r="4703" spans="1:22" ht="15.75" customHeight="1">
      <c r="A4703" s="139" t="s">
        <v>793</v>
      </c>
      <c r="B4703" s="139" t="s">
        <v>764</v>
      </c>
      <c r="C4703" s="139" t="s">
        <v>784</v>
      </c>
      <c r="D4703" s="139" t="s">
        <v>633</v>
      </c>
      <c r="E4703" s="139" t="s">
        <v>754</v>
      </c>
      <c r="F4703" s="49">
        <v>95.8</v>
      </c>
      <c r="G4703" s="49">
        <v>97.3</v>
      </c>
      <c r="H4703" s="49">
        <v>101</v>
      </c>
      <c r="I4703" s="49">
        <v>100</v>
      </c>
      <c r="J4703" s="49">
        <v>116</v>
      </c>
      <c r="K4703" s="49">
        <v>113</v>
      </c>
      <c r="L4703" s="49">
        <v>114</v>
      </c>
      <c r="M4703" s="49">
        <v>116</v>
      </c>
      <c r="N4703" s="49">
        <v>114</v>
      </c>
      <c r="O4703" s="49">
        <v>117</v>
      </c>
      <c r="P4703" s="49">
        <v>121</v>
      </c>
      <c r="Q4703" s="49">
        <v>117</v>
      </c>
      <c r="R4703" s="49">
        <v>118</v>
      </c>
      <c r="S4703" s="49">
        <v>125</v>
      </c>
      <c r="T4703" s="49">
        <v>127</v>
      </c>
      <c r="U4703" s="49">
        <v>130</v>
      </c>
      <c r="V4703" s="49">
        <v>132</v>
      </c>
    </row>
    <row r="4704" spans="1:22" ht="15.75" customHeight="1">
      <c r="A4704" s="139" t="s">
        <v>793</v>
      </c>
      <c r="B4704" s="139" t="s">
        <v>375</v>
      </c>
      <c r="C4704" s="139" t="s">
        <v>784</v>
      </c>
      <c r="D4704" s="139" t="s">
        <v>633</v>
      </c>
      <c r="E4704" s="139" t="s">
        <v>754</v>
      </c>
      <c r="F4704" s="49">
        <v>30.7</v>
      </c>
      <c r="G4704" s="49">
        <v>31.8</v>
      </c>
      <c r="H4704" s="49">
        <v>35.4</v>
      </c>
      <c r="I4704" s="49">
        <v>34.799999999999997</v>
      </c>
      <c r="J4704" s="49">
        <v>34.4</v>
      </c>
      <c r="K4704" s="49">
        <v>34.1</v>
      </c>
      <c r="L4704" s="49">
        <v>34.799999999999997</v>
      </c>
      <c r="M4704" s="49">
        <v>35.6</v>
      </c>
      <c r="N4704" s="49">
        <v>36.299999999999997</v>
      </c>
      <c r="O4704" s="49">
        <v>36.299999999999997</v>
      </c>
      <c r="P4704" s="49">
        <v>36.299999999999997</v>
      </c>
      <c r="Q4704" s="49">
        <v>36.299999999999997</v>
      </c>
      <c r="R4704" s="49">
        <v>35.299999999999997</v>
      </c>
      <c r="S4704" s="49">
        <v>37.799999999999997</v>
      </c>
      <c r="T4704" s="49">
        <v>38.200000000000003</v>
      </c>
      <c r="U4704" s="49">
        <v>38.700000000000003</v>
      </c>
      <c r="V4704" s="49">
        <v>39.1</v>
      </c>
    </row>
    <row r="4705" spans="1:22" ht="15.75" customHeight="1">
      <c r="A4705" s="139" t="s">
        <v>793</v>
      </c>
      <c r="B4705" s="139" t="s">
        <v>314</v>
      </c>
      <c r="C4705" s="139" t="s">
        <v>784</v>
      </c>
      <c r="D4705" s="139" t="s">
        <v>633</v>
      </c>
      <c r="E4705" s="139" t="s">
        <v>754</v>
      </c>
      <c r="F4705" s="49">
        <v>338</v>
      </c>
      <c r="G4705" s="49">
        <v>361</v>
      </c>
      <c r="H4705" s="49">
        <v>539</v>
      </c>
      <c r="I4705" s="49">
        <v>604</v>
      </c>
      <c r="J4705" s="49">
        <v>806</v>
      </c>
      <c r="K4705" s="49">
        <v>943</v>
      </c>
      <c r="L4705" s="49">
        <v>1140</v>
      </c>
      <c r="M4705" s="49">
        <v>1280</v>
      </c>
      <c r="N4705" s="49">
        <v>1220</v>
      </c>
      <c r="O4705" s="49">
        <v>643</v>
      </c>
      <c r="P4705" s="49">
        <v>661</v>
      </c>
      <c r="Q4705" s="49">
        <v>571</v>
      </c>
      <c r="R4705" s="49">
        <v>572</v>
      </c>
      <c r="S4705" s="49">
        <v>963</v>
      </c>
      <c r="T4705" s="49">
        <v>998</v>
      </c>
      <c r="U4705" s="49">
        <v>1030</v>
      </c>
      <c r="V4705" s="49">
        <v>1070</v>
      </c>
    </row>
    <row r="4706" spans="1:22" ht="15.75" customHeight="1">
      <c r="A4706" s="139" t="s">
        <v>793</v>
      </c>
      <c r="B4706" s="139" t="s">
        <v>371</v>
      </c>
      <c r="C4706" s="139" t="s">
        <v>784</v>
      </c>
      <c r="D4706" s="139" t="s">
        <v>633</v>
      </c>
      <c r="E4706" s="139" t="s">
        <v>754</v>
      </c>
      <c r="F4706" s="49">
        <v>18.3</v>
      </c>
      <c r="G4706" s="49">
        <v>18.5</v>
      </c>
      <c r="H4706" s="49">
        <v>18.8</v>
      </c>
      <c r="I4706" s="49">
        <v>19.100000000000001</v>
      </c>
      <c r="J4706" s="49">
        <v>19.3</v>
      </c>
      <c r="K4706" s="49">
        <v>19.600000000000001</v>
      </c>
      <c r="L4706" s="49">
        <v>19.899999999999999</v>
      </c>
      <c r="M4706" s="49">
        <v>20.2</v>
      </c>
      <c r="N4706" s="49">
        <v>20.5</v>
      </c>
      <c r="O4706" s="49">
        <v>20.5</v>
      </c>
      <c r="P4706" s="49">
        <v>20.5</v>
      </c>
      <c r="Q4706" s="49">
        <v>20.5</v>
      </c>
      <c r="R4706" s="49">
        <v>19.399999999999999</v>
      </c>
      <c r="S4706" s="49">
        <v>20.9</v>
      </c>
      <c r="T4706" s="49">
        <v>21.1</v>
      </c>
      <c r="U4706" s="49">
        <v>21.3</v>
      </c>
      <c r="V4706" s="49">
        <v>21.5</v>
      </c>
    </row>
    <row r="4707" spans="1:22" ht="15.75" customHeight="1">
      <c r="A4707" s="139" t="s">
        <v>793</v>
      </c>
      <c r="B4707" s="139" t="s">
        <v>377</v>
      </c>
      <c r="C4707" s="139" t="s">
        <v>784</v>
      </c>
      <c r="D4707" s="139" t="s">
        <v>633</v>
      </c>
      <c r="E4707" s="139" t="s">
        <v>754</v>
      </c>
      <c r="F4707" s="49">
        <v>229</v>
      </c>
      <c r="G4707" s="49">
        <v>229</v>
      </c>
      <c r="H4707" s="49">
        <v>229</v>
      </c>
      <c r="I4707" s="49">
        <v>229</v>
      </c>
      <c r="J4707" s="49">
        <v>229</v>
      </c>
      <c r="K4707" s="49">
        <v>229</v>
      </c>
      <c r="L4707" s="49">
        <v>229</v>
      </c>
      <c r="M4707" s="49">
        <v>229</v>
      </c>
      <c r="N4707" s="49">
        <v>229</v>
      </c>
      <c r="O4707" s="49">
        <v>229</v>
      </c>
      <c r="P4707" s="49">
        <v>231</v>
      </c>
      <c r="Q4707" s="49">
        <v>232</v>
      </c>
      <c r="R4707" s="49">
        <v>229</v>
      </c>
      <c r="S4707" s="49">
        <v>227</v>
      </c>
      <c r="T4707" s="49">
        <v>226</v>
      </c>
      <c r="U4707" s="49">
        <v>225</v>
      </c>
      <c r="V4707" s="49">
        <v>225</v>
      </c>
    </row>
    <row r="4708" spans="1:22" ht="15.75" customHeight="1">
      <c r="A4708" s="139" t="s">
        <v>793</v>
      </c>
      <c r="B4708" s="139" t="s">
        <v>383</v>
      </c>
      <c r="C4708" s="139" t="s">
        <v>784</v>
      </c>
      <c r="D4708" s="139" t="s">
        <v>633</v>
      </c>
      <c r="E4708" s="139" t="s">
        <v>754</v>
      </c>
      <c r="F4708" s="49">
        <v>925</v>
      </c>
      <c r="G4708" s="49">
        <v>939</v>
      </c>
      <c r="H4708" s="49">
        <v>979</v>
      </c>
      <c r="I4708" s="49">
        <v>995</v>
      </c>
      <c r="J4708" s="49">
        <v>1000</v>
      </c>
      <c r="K4708" s="49">
        <v>1010</v>
      </c>
      <c r="L4708" s="49">
        <v>1070</v>
      </c>
      <c r="M4708" s="49">
        <v>1030</v>
      </c>
      <c r="N4708" s="49">
        <v>1050</v>
      </c>
      <c r="O4708" s="49">
        <v>1080</v>
      </c>
      <c r="P4708" s="49">
        <v>1100</v>
      </c>
      <c r="Q4708" s="49">
        <v>1130</v>
      </c>
      <c r="R4708" s="49">
        <v>1140</v>
      </c>
      <c r="S4708" s="49">
        <v>1150</v>
      </c>
      <c r="T4708" s="49">
        <v>1170</v>
      </c>
      <c r="U4708" s="49">
        <v>1190</v>
      </c>
      <c r="V4708" s="49">
        <v>1200</v>
      </c>
    </row>
    <row r="4709" spans="1:22" ht="15.75" customHeight="1">
      <c r="A4709" s="139" t="s">
        <v>793</v>
      </c>
      <c r="B4709" s="139" t="s">
        <v>381</v>
      </c>
      <c r="C4709" s="139" t="s">
        <v>784</v>
      </c>
      <c r="D4709" s="139" t="s">
        <v>633</v>
      </c>
      <c r="E4709" s="139" t="s">
        <v>754</v>
      </c>
      <c r="F4709" s="49">
        <v>2080</v>
      </c>
      <c r="G4709" s="49">
        <v>2100</v>
      </c>
      <c r="H4709" s="49">
        <v>2130</v>
      </c>
      <c r="I4709" s="49">
        <v>2180</v>
      </c>
      <c r="J4709" s="49">
        <v>2340</v>
      </c>
      <c r="K4709" s="49">
        <v>2260</v>
      </c>
      <c r="L4709" s="49">
        <v>2290</v>
      </c>
      <c r="M4709" s="49">
        <v>2410</v>
      </c>
      <c r="N4709" s="49">
        <v>2370</v>
      </c>
      <c r="O4709" s="49">
        <v>2330</v>
      </c>
      <c r="P4709" s="49">
        <v>2270</v>
      </c>
      <c r="Q4709" s="49">
        <v>2340</v>
      </c>
      <c r="R4709" s="49">
        <v>2340</v>
      </c>
      <c r="S4709" s="49">
        <v>2440</v>
      </c>
      <c r="T4709" s="49">
        <v>2460</v>
      </c>
      <c r="U4709" s="49">
        <v>2490</v>
      </c>
      <c r="V4709" s="49">
        <v>2510</v>
      </c>
    </row>
    <row r="4710" spans="1:22" ht="15.75" customHeight="1">
      <c r="A4710" s="139" t="s">
        <v>793</v>
      </c>
      <c r="B4710" s="139" t="s">
        <v>389</v>
      </c>
      <c r="C4710" s="139" t="s">
        <v>784</v>
      </c>
      <c r="D4710" s="139" t="s">
        <v>633</v>
      </c>
      <c r="E4710" s="139" t="s">
        <v>754</v>
      </c>
      <c r="F4710" s="49">
        <v>266</v>
      </c>
      <c r="G4710" s="49">
        <v>265</v>
      </c>
      <c r="H4710" s="49">
        <v>262</v>
      </c>
      <c r="I4710" s="49">
        <v>259</v>
      </c>
      <c r="J4710" s="49">
        <v>261</v>
      </c>
      <c r="K4710" s="49">
        <v>265</v>
      </c>
      <c r="L4710" s="49">
        <v>272</v>
      </c>
      <c r="M4710" s="49">
        <v>283</v>
      </c>
      <c r="N4710" s="49">
        <v>289</v>
      </c>
      <c r="O4710" s="49">
        <v>290</v>
      </c>
      <c r="P4710" s="49">
        <v>290</v>
      </c>
      <c r="Q4710" s="49">
        <v>295</v>
      </c>
      <c r="R4710" s="49">
        <v>297</v>
      </c>
      <c r="S4710" s="49">
        <v>259</v>
      </c>
      <c r="T4710" s="49">
        <v>246</v>
      </c>
      <c r="U4710" s="49">
        <v>266</v>
      </c>
      <c r="V4710" s="49">
        <v>224</v>
      </c>
    </row>
    <row r="4711" spans="1:22" ht="15.75" customHeight="1">
      <c r="A4711" s="139" t="s">
        <v>793</v>
      </c>
      <c r="B4711" s="139" t="s">
        <v>385</v>
      </c>
      <c r="C4711" s="139" t="s">
        <v>784</v>
      </c>
      <c r="D4711" s="139" t="s">
        <v>633</v>
      </c>
      <c r="E4711" s="139" t="s">
        <v>754</v>
      </c>
      <c r="F4711" s="49">
        <v>456</v>
      </c>
      <c r="G4711" s="49">
        <v>466</v>
      </c>
      <c r="H4711" s="49">
        <v>472</v>
      </c>
      <c r="I4711" s="49">
        <v>477</v>
      </c>
      <c r="J4711" s="49">
        <v>475</v>
      </c>
      <c r="K4711" s="49">
        <v>489</v>
      </c>
      <c r="L4711" s="49">
        <v>508</v>
      </c>
      <c r="M4711" s="49">
        <v>495</v>
      </c>
      <c r="N4711" s="49">
        <v>488</v>
      </c>
      <c r="O4711" s="49">
        <v>486</v>
      </c>
      <c r="P4711" s="49">
        <v>486</v>
      </c>
      <c r="Q4711" s="49">
        <v>486</v>
      </c>
      <c r="R4711" s="49">
        <v>486</v>
      </c>
      <c r="S4711" s="49">
        <v>502</v>
      </c>
      <c r="T4711" s="49">
        <v>506</v>
      </c>
      <c r="U4711" s="49">
        <v>509</v>
      </c>
      <c r="V4711" s="49">
        <v>512</v>
      </c>
    </row>
    <row r="4712" spans="1:22" ht="15.75" customHeight="1">
      <c r="A4712" s="139" t="s">
        <v>793</v>
      </c>
      <c r="B4712" s="139" t="s">
        <v>387</v>
      </c>
      <c r="C4712" s="139" t="s">
        <v>784</v>
      </c>
      <c r="D4712" s="139" t="s">
        <v>633</v>
      </c>
      <c r="E4712" s="139" t="s">
        <v>754</v>
      </c>
      <c r="F4712" s="49">
        <v>174</v>
      </c>
      <c r="G4712" s="49">
        <v>179</v>
      </c>
      <c r="H4712" s="49">
        <v>184</v>
      </c>
      <c r="I4712" s="49">
        <v>189</v>
      </c>
      <c r="J4712" s="49">
        <v>194</v>
      </c>
      <c r="K4712" s="49">
        <v>199</v>
      </c>
      <c r="L4712" s="49">
        <v>205</v>
      </c>
      <c r="M4712" s="49">
        <v>210</v>
      </c>
      <c r="N4712" s="49">
        <v>215</v>
      </c>
      <c r="O4712" s="49">
        <v>215</v>
      </c>
      <c r="P4712" s="49">
        <v>215</v>
      </c>
      <c r="Q4712" s="49">
        <v>215</v>
      </c>
      <c r="R4712" s="49">
        <v>211</v>
      </c>
      <c r="S4712" s="49">
        <v>227</v>
      </c>
      <c r="T4712" s="49">
        <v>231</v>
      </c>
      <c r="U4712" s="49">
        <v>235</v>
      </c>
      <c r="V4712" s="49">
        <v>239</v>
      </c>
    </row>
    <row r="4713" spans="1:22" ht="15.75" customHeight="1">
      <c r="A4713" s="139" t="s">
        <v>793</v>
      </c>
      <c r="B4713" s="139" t="s">
        <v>379</v>
      </c>
      <c r="C4713" s="139" t="s">
        <v>784</v>
      </c>
      <c r="D4713" s="139" t="s">
        <v>633</v>
      </c>
      <c r="E4713" s="139" t="s">
        <v>754</v>
      </c>
      <c r="F4713" s="49">
        <v>11.3</v>
      </c>
      <c r="G4713" s="49">
        <v>11.4</v>
      </c>
      <c r="H4713" s="49">
        <v>11.4</v>
      </c>
      <c r="I4713" s="49">
        <v>12.9</v>
      </c>
      <c r="J4713" s="49">
        <v>14.7</v>
      </c>
      <c r="K4713" s="49">
        <v>15.4</v>
      </c>
      <c r="L4713" s="49">
        <v>16.2</v>
      </c>
      <c r="M4713" s="49">
        <v>16.7</v>
      </c>
      <c r="N4713" s="49">
        <v>15.1</v>
      </c>
      <c r="O4713" s="49">
        <v>13.3</v>
      </c>
      <c r="P4713" s="49">
        <v>11.9</v>
      </c>
      <c r="Q4713" s="49">
        <v>12.5</v>
      </c>
      <c r="R4713" s="49">
        <v>11.9</v>
      </c>
      <c r="S4713" s="49">
        <v>7.54</v>
      </c>
      <c r="T4713" s="49">
        <v>9.69</v>
      </c>
      <c r="U4713" s="49">
        <v>11.4</v>
      </c>
      <c r="V4713" s="49">
        <v>11.4</v>
      </c>
    </row>
    <row r="4714" spans="1:22" ht="15.75" customHeight="1">
      <c r="A4714" s="139" t="s">
        <v>793</v>
      </c>
      <c r="B4714" s="139" t="s">
        <v>391</v>
      </c>
      <c r="C4714" s="139" t="s">
        <v>784</v>
      </c>
      <c r="D4714" s="139" t="s">
        <v>633</v>
      </c>
      <c r="E4714" s="139" t="s">
        <v>754</v>
      </c>
      <c r="F4714" s="49">
        <v>123</v>
      </c>
      <c r="G4714" s="49">
        <v>125</v>
      </c>
      <c r="H4714" s="49">
        <v>128</v>
      </c>
      <c r="I4714" s="49">
        <v>130</v>
      </c>
      <c r="J4714" s="49">
        <v>133</v>
      </c>
      <c r="K4714" s="49">
        <v>136</v>
      </c>
      <c r="L4714" s="49">
        <v>138</v>
      </c>
      <c r="M4714" s="49">
        <v>141</v>
      </c>
      <c r="N4714" s="49">
        <v>143</v>
      </c>
      <c r="O4714" s="49">
        <v>143</v>
      </c>
      <c r="P4714" s="49">
        <v>143</v>
      </c>
      <c r="Q4714" s="49">
        <v>143</v>
      </c>
      <c r="R4714" s="49">
        <v>142</v>
      </c>
      <c r="S4714" s="49">
        <v>150</v>
      </c>
      <c r="T4714" s="49">
        <v>152</v>
      </c>
      <c r="U4714" s="49">
        <v>154</v>
      </c>
      <c r="V4714" s="49">
        <v>156</v>
      </c>
    </row>
    <row r="4715" spans="1:22" ht="15.75" customHeight="1">
      <c r="A4715" s="139" t="s">
        <v>793</v>
      </c>
      <c r="B4715" s="139" t="s">
        <v>393</v>
      </c>
      <c r="C4715" s="139" t="s">
        <v>784</v>
      </c>
      <c r="D4715" s="139" t="s">
        <v>633</v>
      </c>
      <c r="E4715" s="139" t="s">
        <v>754</v>
      </c>
      <c r="F4715" s="49">
        <v>3630</v>
      </c>
      <c r="G4715" s="49">
        <v>3660</v>
      </c>
      <c r="H4715" s="49">
        <v>3760</v>
      </c>
      <c r="I4715" s="49">
        <v>3900</v>
      </c>
      <c r="J4715" s="49">
        <v>3940</v>
      </c>
      <c r="K4715" s="49">
        <v>4200</v>
      </c>
      <c r="L4715" s="49">
        <v>4250</v>
      </c>
      <c r="M4715" s="49">
        <v>4170</v>
      </c>
      <c r="N4715" s="49">
        <v>4040</v>
      </c>
      <c r="O4715" s="49">
        <v>3620</v>
      </c>
      <c r="P4715" s="49">
        <v>3740</v>
      </c>
      <c r="Q4715" s="49">
        <v>3550</v>
      </c>
      <c r="R4715" s="49">
        <v>3330</v>
      </c>
      <c r="S4715" s="49">
        <v>3710</v>
      </c>
      <c r="T4715" s="49">
        <v>3700</v>
      </c>
      <c r="U4715" s="49">
        <v>3680</v>
      </c>
      <c r="V4715" s="49">
        <v>3670</v>
      </c>
    </row>
    <row r="4716" spans="1:22" ht="15.75" customHeight="1">
      <c r="A4716" s="139" t="s">
        <v>793</v>
      </c>
      <c r="B4716" s="139" t="s">
        <v>395</v>
      </c>
      <c r="C4716" s="139" t="s">
        <v>784</v>
      </c>
      <c r="D4716" s="139" t="s">
        <v>633</v>
      </c>
      <c r="E4716" s="139" t="s">
        <v>754</v>
      </c>
      <c r="F4716" s="49">
        <v>16.899999999999999</v>
      </c>
      <c r="G4716" s="49">
        <v>17</v>
      </c>
      <c r="H4716" s="49">
        <v>17.100000000000001</v>
      </c>
      <c r="I4716" s="49">
        <v>17.2</v>
      </c>
      <c r="J4716" s="49">
        <v>17.3</v>
      </c>
      <c r="K4716" s="49">
        <v>17.3</v>
      </c>
      <c r="L4716" s="49">
        <v>17.399999999999999</v>
      </c>
      <c r="M4716" s="49">
        <v>17.5</v>
      </c>
      <c r="N4716" s="49">
        <v>17.600000000000001</v>
      </c>
      <c r="O4716" s="49">
        <v>17.600000000000001</v>
      </c>
      <c r="P4716" s="49">
        <v>17.600000000000001</v>
      </c>
      <c r="Q4716" s="49">
        <v>17.600000000000001</v>
      </c>
      <c r="R4716" s="49">
        <v>17.2</v>
      </c>
      <c r="S4716" s="49">
        <v>17.7</v>
      </c>
      <c r="T4716" s="49">
        <v>17.8</v>
      </c>
      <c r="U4716" s="49">
        <v>17.8</v>
      </c>
      <c r="V4716" s="49">
        <v>17.899999999999999</v>
      </c>
    </row>
    <row r="4717" spans="1:22" ht="15.75" customHeight="1">
      <c r="A4717" s="139" t="s">
        <v>793</v>
      </c>
      <c r="B4717" s="139" t="s">
        <v>399</v>
      </c>
      <c r="C4717" s="139" t="s">
        <v>784</v>
      </c>
      <c r="D4717" s="139" t="s">
        <v>633</v>
      </c>
      <c r="E4717" s="139" t="s">
        <v>754</v>
      </c>
      <c r="F4717" s="49">
        <v>25.8</v>
      </c>
      <c r="G4717" s="49">
        <v>26.5</v>
      </c>
      <c r="H4717" s="49">
        <v>27.3</v>
      </c>
      <c r="I4717" s="49">
        <v>28.1</v>
      </c>
      <c r="J4717" s="49">
        <v>29.4</v>
      </c>
      <c r="K4717" s="49">
        <v>31</v>
      </c>
      <c r="L4717" s="49">
        <v>31.5</v>
      </c>
      <c r="M4717" s="49">
        <v>31.4</v>
      </c>
      <c r="N4717" s="49">
        <v>32</v>
      </c>
      <c r="O4717" s="49">
        <v>31.8</v>
      </c>
      <c r="P4717" s="49">
        <v>31.9</v>
      </c>
      <c r="Q4717" s="49">
        <v>32.1</v>
      </c>
      <c r="R4717" s="49">
        <v>31.1</v>
      </c>
      <c r="S4717" s="49">
        <v>33.9</v>
      </c>
      <c r="T4717" s="49">
        <v>34.5</v>
      </c>
      <c r="U4717" s="49">
        <v>35.1</v>
      </c>
      <c r="V4717" s="49">
        <v>35.700000000000003</v>
      </c>
    </row>
    <row r="4718" spans="1:22" ht="15.75" customHeight="1">
      <c r="A4718" s="139" t="s">
        <v>793</v>
      </c>
      <c r="B4718" s="139" t="s">
        <v>397</v>
      </c>
      <c r="C4718" s="139" t="s">
        <v>784</v>
      </c>
      <c r="D4718" s="139" t="s">
        <v>633</v>
      </c>
      <c r="E4718" s="139" t="s">
        <v>754</v>
      </c>
      <c r="F4718" s="49">
        <v>1130</v>
      </c>
      <c r="G4718" s="49">
        <v>1120</v>
      </c>
      <c r="H4718" s="49">
        <v>1130</v>
      </c>
      <c r="I4718" s="49">
        <v>1150</v>
      </c>
      <c r="J4718" s="49">
        <v>1160</v>
      </c>
      <c r="K4718" s="49">
        <v>1170</v>
      </c>
      <c r="L4718" s="49">
        <v>1180</v>
      </c>
      <c r="M4718" s="49">
        <v>1190</v>
      </c>
      <c r="N4718" s="49">
        <v>1180</v>
      </c>
      <c r="O4718" s="49">
        <v>1180</v>
      </c>
      <c r="P4718" s="49">
        <v>1180</v>
      </c>
      <c r="Q4718" s="49">
        <v>1170</v>
      </c>
      <c r="R4718" s="49">
        <v>1170</v>
      </c>
      <c r="S4718" s="49">
        <v>1190</v>
      </c>
      <c r="T4718" s="49">
        <v>1200</v>
      </c>
      <c r="U4718" s="49">
        <v>1200</v>
      </c>
      <c r="V4718" s="49">
        <v>1210</v>
      </c>
    </row>
    <row r="4719" spans="1:22" ht="15.75" customHeight="1">
      <c r="A4719" s="139" t="s">
        <v>793</v>
      </c>
      <c r="B4719" s="139" t="s">
        <v>401</v>
      </c>
      <c r="C4719" s="139" t="s">
        <v>784</v>
      </c>
      <c r="D4719" s="139" t="s">
        <v>633</v>
      </c>
      <c r="E4719" s="139" t="s">
        <v>754</v>
      </c>
      <c r="F4719" s="49">
        <v>509</v>
      </c>
      <c r="G4719" s="49">
        <v>505</v>
      </c>
      <c r="H4719" s="49">
        <v>504</v>
      </c>
      <c r="I4719" s="49">
        <v>503</v>
      </c>
      <c r="J4719" s="49">
        <v>502</v>
      </c>
      <c r="K4719" s="49">
        <v>502</v>
      </c>
      <c r="L4719" s="49">
        <v>501</v>
      </c>
      <c r="M4719" s="49">
        <v>501</v>
      </c>
      <c r="N4719" s="49">
        <v>500</v>
      </c>
      <c r="O4719" s="49">
        <v>500</v>
      </c>
      <c r="P4719" s="49">
        <v>504</v>
      </c>
      <c r="Q4719" s="49">
        <v>503</v>
      </c>
      <c r="R4719" s="49">
        <v>505</v>
      </c>
      <c r="S4719" s="49">
        <v>499</v>
      </c>
      <c r="T4719" s="49">
        <v>498</v>
      </c>
      <c r="U4719" s="49">
        <v>497</v>
      </c>
      <c r="V4719" s="49">
        <v>496</v>
      </c>
    </row>
    <row r="4720" spans="1:22" ht="15.75" customHeight="1">
      <c r="A4720" s="139" t="s">
        <v>793</v>
      </c>
      <c r="B4720" s="139" t="s">
        <v>403</v>
      </c>
      <c r="C4720" s="139" t="s">
        <v>784</v>
      </c>
      <c r="D4720" s="139" t="s">
        <v>633</v>
      </c>
      <c r="E4720" s="139" t="s">
        <v>754</v>
      </c>
      <c r="F4720" s="49">
        <v>85.4</v>
      </c>
      <c r="G4720" s="49">
        <v>87.3</v>
      </c>
      <c r="H4720" s="49">
        <v>89.1</v>
      </c>
      <c r="I4720" s="49">
        <v>91.1</v>
      </c>
      <c r="J4720" s="49">
        <v>93.1</v>
      </c>
      <c r="K4720" s="49">
        <v>95.3</v>
      </c>
      <c r="L4720" s="49">
        <v>97.9</v>
      </c>
      <c r="M4720" s="49">
        <v>99.6</v>
      </c>
      <c r="N4720" s="49">
        <v>102</v>
      </c>
      <c r="O4720" s="49">
        <v>102</v>
      </c>
      <c r="P4720" s="49">
        <v>102</v>
      </c>
      <c r="Q4720" s="49">
        <v>102</v>
      </c>
      <c r="R4720" s="49">
        <v>96.9</v>
      </c>
      <c r="S4720" s="49">
        <v>106</v>
      </c>
      <c r="T4720" s="49">
        <v>107</v>
      </c>
      <c r="U4720" s="49">
        <v>109</v>
      </c>
      <c r="V4720" s="49">
        <v>110</v>
      </c>
    </row>
    <row r="4721" spans="1:22" ht="15.75" customHeight="1">
      <c r="A4721" s="139" t="s">
        <v>793</v>
      </c>
      <c r="B4721" s="139" t="s">
        <v>410</v>
      </c>
      <c r="C4721" s="139" t="s">
        <v>784</v>
      </c>
      <c r="D4721" s="139" t="s">
        <v>633</v>
      </c>
      <c r="E4721" s="139" t="s">
        <v>754</v>
      </c>
      <c r="F4721" s="49">
        <v>121</v>
      </c>
      <c r="G4721" s="49">
        <v>123</v>
      </c>
      <c r="H4721" s="49">
        <v>125</v>
      </c>
      <c r="I4721" s="49">
        <v>126</v>
      </c>
      <c r="J4721" s="49">
        <v>128</v>
      </c>
      <c r="K4721" s="49">
        <v>129</v>
      </c>
      <c r="L4721" s="49">
        <v>131</v>
      </c>
      <c r="M4721" s="49">
        <v>132</v>
      </c>
      <c r="N4721" s="49">
        <v>133</v>
      </c>
      <c r="O4721" s="49">
        <v>133</v>
      </c>
      <c r="P4721" s="49">
        <v>133</v>
      </c>
      <c r="Q4721" s="49">
        <v>133</v>
      </c>
      <c r="R4721" s="49">
        <v>133</v>
      </c>
      <c r="S4721" s="49">
        <v>137</v>
      </c>
      <c r="T4721" s="49">
        <v>138</v>
      </c>
      <c r="U4721" s="49">
        <v>139</v>
      </c>
      <c r="V4721" s="49">
        <v>141</v>
      </c>
    </row>
    <row r="4722" spans="1:22" ht="15.75" customHeight="1">
      <c r="A4722" s="139" t="s">
        <v>793</v>
      </c>
      <c r="B4722" s="139" t="s">
        <v>286</v>
      </c>
      <c r="C4722" s="139" t="s">
        <v>784</v>
      </c>
      <c r="D4722" s="139" t="s">
        <v>633</v>
      </c>
      <c r="E4722" s="139" t="s">
        <v>754</v>
      </c>
      <c r="F4722" s="49">
        <v>20.100000000000001</v>
      </c>
      <c r="G4722" s="49">
        <v>20.5</v>
      </c>
      <c r="H4722" s="49">
        <v>20.9</v>
      </c>
      <c r="I4722" s="49">
        <v>21.3</v>
      </c>
      <c r="J4722" s="49">
        <v>21.7</v>
      </c>
      <c r="K4722" s="49">
        <v>22.1</v>
      </c>
      <c r="L4722" s="49">
        <v>22.6</v>
      </c>
      <c r="M4722" s="49">
        <v>23</v>
      </c>
      <c r="N4722" s="49">
        <v>23.4</v>
      </c>
      <c r="O4722" s="49">
        <v>23.4</v>
      </c>
      <c r="P4722" s="49">
        <v>23.4</v>
      </c>
      <c r="Q4722" s="49">
        <v>23.4</v>
      </c>
      <c r="R4722" s="49">
        <v>22.1</v>
      </c>
      <c r="S4722" s="49">
        <v>24.2</v>
      </c>
      <c r="T4722" s="49">
        <v>24.4</v>
      </c>
      <c r="U4722" s="49">
        <v>24.7</v>
      </c>
      <c r="V4722" s="49">
        <v>25</v>
      </c>
    </row>
    <row r="4723" spans="1:22" ht="15.75" customHeight="1">
      <c r="A4723" s="139" t="s">
        <v>793</v>
      </c>
      <c r="B4723" s="139" t="s">
        <v>405</v>
      </c>
      <c r="C4723" s="139" t="s">
        <v>784</v>
      </c>
      <c r="D4723" s="139" t="s">
        <v>633</v>
      </c>
      <c r="E4723" s="139" t="s">
        <v>754</v>
      </c>
      <c r="F4723" s="49">
        <v>0.42299999999999999</v>
      </c>
      <c r="G4723" s="49">
        <v>0.432</v>
      </c>
      <c r="H4723" s="49">
        <v>0.441</v>
      </c>
      <c r="I4723" s="49">
        <v>0.45</v>
      </c>
      <c r="J4723" s="49">
        <v>0.45900000000000002</v>
      </c>
      <c r="K4723" s="49">
        <v>0.46899999999999997</v>
      </c>
      <c r="L4723" s="49">
        <v>0.47799999999999998</v>
      </c>
      <c r="M4723" s="49">
        <v>0.48699999999999999</v>
      </c>
      <c r="N4723" s="49">
        <v>0.496</v>
      </c>
      <c r="O4723" s="49">
        <v>0.496</v>
      </c>
      <c r="P4723" s="49">
        <v>0.496</v>
      </c>
      <c r="Q4723" s="49">
        <v>0.496</v>
      </c>
      <c r="R4723" s="49">
        <v>0.48299999999999998</v>
      </c>
      <c r="S4723" s="49">
        <v>0.51600000000000001</v>
      </c>
      <c r="T4723" s="49">
        <v>0.52300000000000002</v>
      </c>
      <c r="U4723" s="49">
        <v>0.53</v>
      </c>
      <c r="V4723" s="49">
        <v>0.53700000000000003</v>
      </c>
    </row>
    <row r="4724" spans="1:22" ht="15.75" customHeight="1">
      <c r="A4724" s="139" t="s">
        <v>793</v>
      </c>
      <c r="B4724" s="139" t="s">
        <v>514</v>
      </c>
      <c r="C4724" s="139" t="s">
        <v>784</v>
      </c>
      <c r="D4724" s="139" t="s">
        <v>633</v>
      </c>
      <c r="E4724" s="139" t="s">
        <v>754</v>
      </c>
      <c r="F4724" s="49">
        <v>0.23400000000000001</v>
      </c>
      <c r="G4724" s="49">
        <v>0.23599999999999999</v>
      </c>
      <c r="H4724" s="49">
        <v>0.23799999999999999</v>
      </c>
      <c r="I4724" s="49">
        <v>0.24099999999999999</v>
      </c>
      <c r="J4724" s="49">
        <v>0.24399999999999999</v>
      </c>
      <c r="K4724" s="49">
        <v>0.247</v>
      </c>
      <c r="L4724" s="49">
        <v>0.25</v>
      </c>
      <c r="M4724" s="49">
        <v>0.253</v>
      </c>
      <c r="N4724" s="49">
        <v>0.25600000000000001</v>
      </c>
      <c r="O4724" s="49">
        <v>0.25600000000000001</v>
      </c>
      <c r="P4724" s="49">
        <v>0.25600000000000001</v>
      </c>
      <c r="Q4724" s="49">
        <v>0.25600000000000001</v>
      </c>
      <c r="R4724" s="49">
        <v>0.251</v>
      </c>
      <c r="S4724" s="49">
        <v>0.26100000000000001</v>
      </c>
      <c r="T4724" s="49">
        <v>0.26300000000000001</v>
      </c>
      <c r="U4724" s="49">
        <v>0.26500000000000001</v>
      </c>
      <c r="V4724" s="49">
        <v>0.26700000000000002</v>
      </c>
    </row>
    <row r="4725" spans="1:22" ht="15.75" customHeight="1">
      <c r="A4725" s="139" t="s">
        <v>793</v>
      </c>
      <c r="B4725" s="139" t="s">
        <v>548</v>
      </c>
      <c r="C4725" s="139" t="s">
        <v>784</v>
      </c>
      <c r="D4725" s="139" t="s">
        <v>633</v>
      </c>
      <c r="E4725" s="139" t="s">
        <v>754</v>
      </c>
      <c r="F4725" s="49">
        <v>1520</v>
      </c>
      <c r="G4725" s="49">
        <v>1530</v>
      </c>
      <c r="H4725" s="49">
        <v>1530</v>
      </c>
      <c r="I4725" s="49">
        <v>1530</v>
      </c>
      <c r="J4725" s="49">
        <v>1530</v>
      </c>
      <c r="K4725" s="49">
        <v>1540</v>
      </c>
      <c r="L4725" s="49">
        <v>1540</v>
      </c>
      <c r="M4725" s="49">
        <v>1540</v>
      </c>
      <c r="N4725" s="49">
        <v>1540</v>
      </c>
      <c r="O4725" s="49">
        <v>1540</v>
      </c>
      <c r="P4725" s="49">
        <v>1540</v>
      </c>
      <c r="Q4725" s="49">
        <v>1550</v>
      </c>
      <c r="R4725" s="49">
        <v>1560</v>
      </c>
      <c r="S4725" s="49">
        <v>1560</v>
      </c>
      <c r="T4725" s="49">
        <v>1560</v>
      </c>
      <c r="U4725" s="49">
        <v>1560</v>
      </c>
      <c r="V4725" s="49">
        <v>1570</v>
      </c>
    </row>
    <row r="4726" spans="1:22" ht="15.75" customHeight="1">
      <c r="A4726" s="139" t="s">
        <v>793</v>
      </c>
      <c r="B4726" s="139" t="s">
        <v>408</v>
      </c>
      <c r="C4726" s="139" t="s">
        <v>784</v>
      </c>
      <c r="D4726" s="139" t="s">
        <v>633</v>
      </c>
      <c r="E4726" s="139" t="s">
        <v>754</v>
      </c>
      <c r="F4726" s="49">
        <v>72.5</v>
      </c>
      <c r="G4726" s="49">
        <v>74.8</v>
      </c>
      <c r="H4726" s="49">
        <v>77.3</v>
      </c>
      <c r="I4726" s="49">
        <v>79.900000000000006</v>
      </c>
      <c r="J4726" s="49">
        <v>83</v>
      </c>
      <c r="K4726" s="49">
        <v>83.7</v>
      </c>
      <c r="L4726" s="49">
        <v>86.2</v>
      </c>
      <c r="M4726" s="49">
        <v>90</v>
      </c>
      <c r="N4726" s="49">
        <v>91.3</v>
      </c>
      <c r="O4726" s="49">
        <v>91.2</v>
      </c>
      <c r="P4726" s="49">
        <v>91.2</v>
      </c>
      <c r="Q4726" s="49">
        <v>91.2</v>
      </c>
      <c r="R4726" s="49">
        <v>90.9</v>
      </c>
      <c r="S4726" s="49">
        <v>98.8</v>
      </c>
      <c r="T4726" s="49">
        <v>101</v>
      </c>
      <c r="U4726" s="49">
        <v>103</v>
      </c>
      <c r="V4726" s="49">
        <v>105</v>
      </c>
    </row>
    <row r="4727" spans="1:22" ht="15.75" customHeight="1">
      <c r="A4727" s="139" t="s">
        <v>793</v>
      </c>
      <c r="B4727" s="139" t="s">
        <v>412</v>
      </c>
      <c r="C4727" s="139" t="s">
        <v>784</v>
      </c>
      <c r="D4727" s="139" t="s">
        <v>633</v>
      </c>
      <c r="E4727" s="139" t="s">
        <v>754</v>
      </c>
      <c r="F4727" s="49">
        <v>11.4</v>
      </c>
      <c r="G4727" s="49">
        <v>11.7</v>
      </c>
      <c r="H4727" s="49">
        <v>12</v>
      </c>
      <c r="I4727" s="49">
        <v>12.2</v>
      </c>
      <c r="J4727" s="49">
        <v>12.5</v>
      </c>
      <c r="K4727" s="49">
        <v>12.8</v>
      </c>
      <c r="L4727" s="49">
        <v>13.1</v>
      </c>
      <c r="M4727" s="49">
        <v>13.4</v>
      </c>
      <c r="N4727" s="49">
        <v>13.7</v>
      </c>
      <c r="O4727" s="49">
        <v>13.7</v>
      </c>
      <c r="P4727" s="49">
        <v>13.7</v>
      </c>
      <c r="Q4727" s="49">
        <v>13.7</v>
      </c>
      <c r="R4727" s="49">
        <v>12.9</v>
      </c>
      <c r="S4727" s="49">
        <v>14.2</v>
      </c>
      <c r="T4727" s="49">
        <v>14.4</v>
      </c>
      <c r="U4727" s="49">
        <v>14.6</v>
      </c>
      <c r="V4727" s="49">
        <v>14.8</v>
      </c>
    </row>
    <row r="4728" spans="1:22" ht="15.75" customHeight="1">
      <c r="A4728" s="139" t="s">
        <v>793</v>
      </c>
      <c r="B4728" s="139" t="s">
        <v>416</v>
      </c>
      <c r="C4728" s="139" t="s">
        <v>784</v>
      </c>
      <c r="D4728" s="139" t="s">
        <v>633</v>
      </c>
      <c r="E4728" s="139" t="s">
        <v>754</v>
      </c>
      <c r="F4728" s="49">
        <v>11</v>
      </c>
      <c r="G4728" s="49">
        <v>11.1</v>
      </c>
      <c r="H4728" s="49">
        <v>11.3</v>
      </c>
      <c r="I4728" s="49">
        <v>11.4</v>
      </c>
      <c r="J4728" s="49">
        <v>11.5</v>
      </c>
      <c r="K4728" s="49">
        <v>11.6</v>
      </c>
      <c r="L4728" s="49">
        <v>11.7</v>
      </c>
      <c r="M4728" s="49">
        <v>11.8</v>
      </c>
      <c r="N4728" s="49">
        <v>12</v>
      </c>
      <c r="O4728" s="49">
        <v>12</v>
      </c>
      <c r="P4728" s="49">
        <v>12</v>
      </c>
      <c r="Q4728" s="49">
        <v>12</v>
      </c>
      <c r="R4728" s="49">
        <v>11.4</v>
      </c>
      <c r="S4728" s="49">
        <v>12.1</v>
      </c>
      <c r="T4728" s="49">
        <v>12.2</v>
      </c>
      <c r="U4728" s="49">
        <v>12.3</v>
      </c>
      <c r="V4728" s="49">
        <v>12.4</v>
      </c>
    </row>
    <row r="4729" spans="1:22" ht="15.75" customHeight="1">
      <c r="A4729" s="139" t="s">
        <v>793</v>
      </c>
      <c r="B4729" s="139" t="s">
        <v>420</v>
      </c>
      <c r="C4729" s="139" t="s">
        <v>784</v>
      </c>
      <c r="D4729" s="139" t="s">
        <v>633</v>
      </c>
      <c r="E4729" s="139" t="s">
        <v>754</v>
      </c>
      <c r="F4729" s="49">
        <v>14.2</v>
      </c>
      <c r="G4729" s="49">
        <v>14.6</v>
      </c>
      <c r="H4729" s="49">
        <v>14.8</v>
      </c>
      <c r="I4729" s="49">
        <v>14.9</v>
      </c>
      <c r="J4729" s="49">
        <v>15</v>
      </c>
      <c r="K4729" s="49">
        <v>15.2</v>
      </c>
      <c r="L4729" s="49">
        <v>15.3</v>
      </c>
      <c r="M4729" s="49">
        <v>15.5</v>
      </c>
      <c r="N4729" s="49">
        <v>15.7</v>
      </c>
      <c r="O4729" s="49">
        <v>15.7</v>
      </c>
      <c r="P4729" s="49">
        <v>15.7</v>
      </c>
      <c r="Q4729" s="49">
        <v>15.7</v>
      </c>
      <c r="R4729" s="49">
        <v>15.1</v>
      </c>
      <c r="S4729" s="49">
        <v>16.3</v>
      </c>
      <c r="T4729" s="49">
        <v>16.399999999999999</v>
      </c>
      <c r="U4729" s="49">
        <v>16.600000000000001</v>
      </c>
      <c r="V4729" s="49">
        <v>16.8</v>
      </c>
    </row>
    <row r="4730" spans="1:22" ht="15.75" customHeight="1">
      <c r="A4730" s="139" t="s">
        <v>793</v>
      </c>
      <c r="B4730" s="139" t="s">
        <v>422</v>
      </c>
      <c r="C4730" s="139" t="s">
        <v>784</v>
      </c>
      <c r="D4730" s="139" t="s">
        <v>633</v>
      </c>
      <c r="E4730" s="139" t="s">
        <v>754</v>
      </c>
      <c r="F4730" s="49">
        <v>105</v>
      </c>
      <c r="G4730" s="49">
        <v>107</v>
      </c>
      <c r="H4730" s="49">
        <v>110</v>
      </c>
      <c r="I4730" s="49">
        <v>112</v>
      </c>
      <c r="J4730" s="49">
        <v>114</v>
      </c>
      <c r="K4730" s="49">
        <v>116</v>
      </c>
      <c r="L4730" s="49">
        <v>118</v>
      </c>
      <c r="M4730" s="49">
        <v>121</v>
      </c>
      <c r="N4730" s="49">
        <v>123</v>
      </c>
      <c r="O4730" s="49">
        <v>123</v>
      </c>
      <c r="P4730" s="49">
        <v>123</v>
      </c>
      <c r="Q4730" s="49">
        <v>123</v>
      </c>
      <c r="R4730" s="49">
        <v>122</v>
      </c>
      <c r="S4730" s="49">
        <v>129</v>
      </c>
      <c r="T4730" s="49">
        <v>130</v>
      </c>
      <c r="U4730" s="49">
        <v>132</v>
      </c>
      <c r="V4730" s="49">
        <v>134</v>
      </c>
    </row>
    <row r="4731" spans="1:22" ht="15.75" customHeight="1">
      <c r="A4731" s="139" t="s">
        <v>793</v>
      </c>
      <c r="B4731" s="139" t="s">
        <v>516</v>
      </c>
      <c r="C4731" s="139" t="s">
        <v>784</v>
      </c>
      <c r="D4731" s="139" t="s">
        <v>633</v>
      </c>
      <c r="E4731" s="139" t="s">
        <v>754</v>
      </c>
      <c r="F4731" s="49">
        <v>1.22</v>
      </c>
      <c r="G4731" s="49">
        <v>1.23</v>
      </c>
      <c r="H4731" s="49">
        <v>1.24</v>
      </c>
      <c r="I4731" s="49">
        <v>1.25</v>
      </c>
      <c r="J4731" s="49">
        <v>1.26</v>
      </c>
      <c r="K4731" s="49">
        <v>1.27</v>
      </c>
      <c r="L4731" s="49">
        <v>1.28</v>
      </c>
      <c r="M4731" s="49">
        <v>1.29</v>
      </c>
      <c r="N4731" s="49">
        <v>1.3</v>
      </c>
      <c r="O4731" s="49">
        <v>1.3</v>
      </c>
      <c r="P4731" s="49">
        <v>1.3</v>
      </c>
      <c r="Q4731" s="49">
        <v>1.3</v>
      </c>
      <c r="R4731" s="49">
        <v>1.28</v>
      </c>
      <c r="S4731" s="49">
        <v>1.32</v>
      </c>
      <c r="T4731" s="49">
        <v>1.33</v>
      </c>
      <c r="U4731" s="49">
        <v>1.34</v>
      </c>
      <c r="V4731" s="49">
        <v>1.34</v>
      </c>
    </row>
    <row r="4732" spans="1:22" ht="15.75" customHeight="1">
      <c r="A4732" s="139" t="s">
        <v>793</v>
      </c>
      <c r="B4732" s="139" t="s">
        <v>765</v>
      </c>
      <c r="C4732" s="139" t="s">
        <v>784</v>
      </c>
      <c r="D4732" s="139" t="s">
        <v>633</v>
      </c>
      <c r="E4732" s="139" t="s">
        <v>754</v>
      </c>
      <c r="F4732" s="49">
        <v>1720</v>
      </c>
      <c r="G4732" s="49">
        <v>1760</v>
      </c>
      <c r="H4732" s="49">
        <v>1810</v>
      </c>
      <c r="I4732" s="49">
        <v>1850</v>
      </c>
      <c r="J4732" s="49">
        <v>1900</v>
      </c>
      <c r="K4732" s="49">
        <v>1940</v>
      </c>
      <c r="L4732" s="49">
        <v>1990</v>
      </c>
      <c r="M4732" s="49">
        <v>2030</v>
      </c>
      <c r="N4732" s="49">
        <v>2080</v>
      </c>
      <c r="O4732" s="49">
        <v>2080</v>
      </c>
      <c r="P4732" s="49">
        <v>2080</v>
      </c>
      <c r="Q4732" s="49">
        <v>2080</v>
      </c>
      <c r="R4732" s="49">
        <v>1980</v>
      </c>
      <c r="S4732" s="49">
        <v>2170</v>
      </c>
      <c r="T4732" s="49">
        <v>2200</v>
      </c>
      <c r="U4732" s="49">
        <v>2230</v>
      </c>
      <c r="V4732" s="49">
        <v>2260</v>
      </c>
    </row>
    <row r="4733" spans="1:22" ht="15.75" customHeight="1">
      <c r="A4733" s="139" t="s">
        <v>793</v>
      </c>
      <c r="B4733" s="139" t="s">
        <v>424</v>
      </c>
      <c r="C4733" s="139" t="s">
        <v>784</v>
      </c>
      <c r="D4733" s="139" t="s">
        <v>633</v>
      </c>
      <c r="E4733" s="139" t="s">
        <v>754</v>
      </c>
      <c r="F4733" s="49">
        <v>0.68400000000000005</v>
      </c>
      <c r="G4733" s="49">
        <v>0.74399999999999999</v>
      </c>
      <c r="H4733" s="49">
        <v>0.76700000000000002</v>
      </c>
      <c r="I4733" s="49">
        <v>0.86699999999999999</v>
      </c>
      <c r="J4733" s="49">
        <v>0.84799999999999998</v>
      </c>
      <c r="K4733" s="49">
        <v>0.91300000000000003</v>
      </c>
      <c r="L4733" s="49">
        <v>0.86799999999999999</v>
      </c>
      <c r="M4733" s="49">
        <v>0.87</v>
      </c>
      <c r="N4733" s="49">
        <v>0.87</v>
      </c>
      <c r="O4733" s="49">
        <v>0.998</v>
      </c>
      <c r="P4733" s="49">
        <v>1.1100000000000001</v>
      </c>
      <c r="Q4733" s="49">
        <v>0.97399999999999998</v>
      </c>
      <c r="R4733" s="49">
        <v>0.88300000000000001</v>
      </c>
      <c r="S4733" s="49">
        <v>1.06</v>
      </c>
      <c r="T4733" s="49">
        <v>1.08</v>
      </c>
      <c r="U4733" s="49">
        <v>1.1100000000000001</v>
      </c>
      <c r="V4733" s="49">
        <v>1.1399999999999999</v>
      </c>
    </row>
    <row r="4734" spans="1:22" ht="15.75" customHeight="1">
      <c r="A4734" s="139" t="s">
        <v>793</v>
      </c>
      <c r="B4734" s="139" t="s">
        <v>554</v>
      </c>
      <c r="C4734" s="139" t="s">
        <v>784</v>
      </c>
      <c r="D4734" s="139" t="s">
        <v>633</v>
      </c>
      <c r="E4734" s="139" t="s">
        <v>754</v>
      </c>
      <c r="F4734" s="49">
        <v>45</v>
      </c>
      <c r="G4734" s="49">
        <v>45.1</v>
      </c>
      <c r="H4734" s="49">
        <v>45.5</v>
      </c>
      <c r="I4734" s="49">
        <v>45.9</v>
      </c>
      <c r="J4734" s="49">
        <v>46.3</v>
      </c>
      <c r="K4734" s="49">
        <v>46.7</v>
      </c>
      <c r="L4734" s="49">
        <v>47.1</v>
      </c>
      <c r="M4734" s="49">
        <v>47.5</v>
      </c>
      <c r="N4734" s="49">
        <v>47.8</v>
      </c>
      <c r="O4734" s="49">
        <v>47.9</v>
      </c>
      <c r="P4734" s="49">
        <v>47.9</v>
      </c>
      <c r="Q4734" s="49">
        <v>47.8</v>
      </c>
      <c r="R4734" s="49">
        <v>45.3</v>
      </c>
      <c r="S4734" s="49">
        <v>48.2</v>
      </c>
      <c r="T4734" s="49">
        <v>48.4</v>
      </c>
      <c r="U4734" s="49">
        <v>48.7</v>
      </c>
      <c r="V4734" s="49">
        <v>48.9</v>
      </c>
    </row>
    <row r="4735" spans="1:22" ht="15.75" customHeight="1">
      <c r="A4735" s="139" t="s">
        <v>793</v>
      </c>
      <c r="B4735" s="139" t="s">
        <v>418</v>
      </c>
      <c r="C4735" s="139" t="s">
        <v>784</v>
      </c>
      <c r="D4735" s="139" t="s">
        <v>633</v>
      </c>
      <c r="E4735" s="139" t="s">
        <v>754</v>
      </c>
      <c r="F4735" s="49">
        <v>3.93</v>
      </c>
      <c r="G4735" s="49">
        <v>3.95</v>
      </c>
      <c r="H4735" s="49">
        <v>3.96</v>
      </c>
      <c r="I4735" s="49">
        <v>3.96</v>
      </c>
      <c r="J4735" s="49">
        <v>3.96</v>
      </c>
      <c r="K4735" s="49">
        <v>3.95</v>
      </c>
      <c r="L4735" s="49">
        <v>3.94</v>
      </c>
      <c r="M4735" s="49">
        <v>3.94</v>
      </c>
      <c r="N4735" s="49">
        <v>3.93</v>
      </c>
      <c r="O4735" s="49">
        <v>3.93</v>
      </c>
      <c r="P4735" s="49">
        <v>3.93</v>
      </c>
      <c r="Q4735" s="49">
        <v>3.93</v>
      </c>
      <c r="R4735" s="49">
        <v>3.69</v>
      </c>
      <c r="S4735" s="49">
        <v>3.88</v>
      </c>
      <c r="T4735" s="49">
        <v>3.88</v>
      </c>
      <c r="U4735" s="49">
        <v>3.87</v>
      </c>
      <c r="V4735" s="49">
        <v>3.87</v>
      </c>
    </row>
    <row r="4736" spans="1:22" ht="15.75" customHeight="1">
      <c r="A4736" s="139" t="s">
        <v>793</v>
      </c>
      <c r="B4736" s="139" t="s">
        <v>426</v>
      </c>
      <c r="C4736" s="139" t="s">
        <v>784</v>
      </c>
      <c r="D4736" s="139" t="s">
        <v>633</v>
      </c>
      <c r="E4736" s="139" t="s">
        <v>754</v>
      </c>
      <c r="F4736" s="49">
        <v>237</v>
      </c>
      <c r="G4736" s="49">
        <v>233</v>
      </c>
      <c r="H4736" s="49">
        <v>231</v>
      </c>
      <c r="I4736" s="49">
        <v>229</v>
      </c>
      <c r="J4736" s="49">
        <v>227</v>
      </c>
      <c r="K4736" s="49">
        <v>223</v>
      </c>
      <c r="L4736" s="49">
        <v>220</v>
      </c>
      <c r="M4736" s="49">
        <v>217</v>
      </c>
      <c r="N4736" s="49">
        <v>215</v>
      </c>
      <c r="O4736" s="49">
        <v>212</v>
      </c>
      <c r="P4736" s="49">
        <v>208</v>
      </c>
      <c r="Q4736" s="49">
        <v>204</v>
      </c>
      <c r="R4736" s="49">
        <v>201</v>
      </c>
      <c r="S4736" s="49">
        <v>200</v>
      </c>
      <c r="T4736" s="49">
        <v>197</v>
      </c>
      <c r="U4736" s="49">
        <v>194</v>
      </c>
      <c r="V4736" s="49">
        <v>192</v>
      </c>
    </row>
    <row r="4737" spans="1:22" ht="15.75" customHeight="1">
      <c r="A4737" s="139" t="s">
        <v>793</v>
      </c>
      <c r="B4737" s="139" t="s">
        <v>428</v>
      </c>
      <c r="C4737" s="139" t="s">
        <v>784</v>
      </c>
      <c r="D4737" s="139" t="s">
        <v>633</v>
      </c>
      <c r="E4737" s="139" t="s">
        <v>754</v>
      </c>
      <c r="F4737" s="49">
        <v>38.299999999999997</v>
      </c>
      <c r="G4737" s="49">
        <v>42</v>
      </c>
      <c r="H4737" s="49">
        <v>42.2</v>
      </c>
      <c r="I4737" s="49">
        <v>41.2</v>
      </c>
      <c r="J4737" s="49">
        <v>49.4</v>
      </c>
      <c r="K4737" s="49">
        <v>49.1</v>
      </c>
      <c r="L4737" s="49">
        <v>46.8</v>
      </c>
      <c r="M4737" s="49">
        <v>50.1</v>
      </c>
      <c r="N4737" s="49">
        <v>43.5</v>
      </c>
      <c r="O4737" s="49">
        <v>39.9</v>
      </c>
      <c r="P4737" s="49">
        <v>35.9</v>
      </c>
      <c r="Q4737" s="49">
        <v>37.9</v>
      </c>
      <c r="R4737" s="49">
        <v>32</v>
      </c>
      <c r="S4737" s="49">
        <v>39.4</v>
      </c>
      <c r="T4737" s="49">
        <v>39.1</v>
      </c>
      <c r="U4737" s="49">
        <v>38.700000000000003</v>
      </c>
      <c r="V4737" s="49">
        <v>38.4</v>
      </c>
    </row>
    <row r="4738" spans="1:22" ht="15.75" customHeight="1">
      <c r="A4738" s="139" t="s">
        <v>793</v>
      </c>
      <c r="B4738" s="139" t="s">
        <v>414</v>
      </c>
      <c r="C4738" s="139" t="s">
        <v>784</v>
      </c>
      <c r="D4738" s="139" t="s">
        <v>633</v>
      </c>
      <c r="E4738" s="139" t="s">
        <v>754</v>
      </c>
      <c r="F4738" s="49">
        <v>279</v>
      </c>
      <c r="G4738" s="49">
        <v>276</v>
      </c>
      <c r="H4738" s="49">
        <v>272</v>
      </c>
      <c r="I4738" s="49">
        <v>270</v>
      </c>
      <c r="J4738" s="49">
        <v>267</v>
      </c>
      <c r="K4738" s="49">
        <v>264</v>
      </c>
      <c r="L4738" s="49">
        <v>320</v>
      </c>
      <c r="M4738" s="49">
        <v>351</v>
      </c>
      <c r="N4738" s="49">
        <v>394</v>
      </c>
      <c r="O4738" s="49">
        <v>350</v>
      </c>
      <c r="P4738" s="49">
        <v>363</v>
      </c>
      <c r="Q4738" s="49">
        <v>361</v>
      </c>
      <c r="R4738" s="49">
        <v>405</v>
      </c>
      <c r="S4738" s="49">
        <v>391</v>
      </c>
      <c r="T4738" s="49">
        <v>400</v>
      </c>
      <c r="U4738" s="49">
        <v>410</v>
      </c>
      <c r="V4738" s="49">
        <v>419</v>
      </c>
    </row>
    <row r="4739" spans="1:22" ht="15.75" customHeight="1">
      <c r="A4739" s="139" t="s">
        <v>793</v>
      </c>
      <c r="B4739" s="139" t="s">
        <v>766</v>
      </c>
      <c r="C4739" s="139" t="s">
        <v>784</v>
      </c>
      <c r="D4739" s="139" t="s">
        <v>633</v>
      </c>
      <c r="E4739" s="139" t="s">
        <v>754</v>
      </c>
      <c r="F4739" s="49">
        <v>2.85</v>
      </c>
      <c r="G4739" s="49">
        <v>2.85</v>
      </c>
      <c r="H4739" s="49">
        <v>2.85</v>
      </c>
      <c r="I4739" s="49">
        <v>2.85</v>
      </c>
      <c r="J4739" s="49">
        <v>2.85</v>
      </c>
      <c r="K4739" s="49">
        <v>2.85</v>
      </c>
      <c r="L4739" s="49">
        <v>2.85</v>
      </c>
      <c r="M4739" s="49">
        <v>2.85</v>
      </c>
      <c r="N4739" s="49">
        <v>2.85</v>
      </c>
      <c r="O4739" s="49">
        <v>2.85</v>
      </c>
      <c r="P4739" s="49">
        <v>2.85</v>
      </c>
      <c r="Q4739" s="49">
        <v>2.85</v>
      </c>
      <c r="R4739" s="49">
        <v>2.83</v>
      </c>
      <c r="S4739" s="49">
        <v>2.8</v>
      </c>
      <c r="T4739" s="49">
        <v>2.79</v>
      </c>
      <c r="U4739" s="49">
        <v>2.78</v>
      </c>
      <c r="V4739" s="49">
        <v>2.77</v>
      </c>
    </row>
    <row r="4740" spans="1:22" ht="15.75" customHeight="1">
      <c r="A4740" s="139" t="s">
        <v>793</v>
      </c>
      <c r="B4740" s="139" t="s">
        <v>462</v>
      </c>
      <c r="C4740" s="139" t="s">
        <v>784</v>
      </c>
      <c r="D4740" s="139" t="s">
        <v>633</v>
      </c>
      <c r="E4740" s="139" t="s">
        <v>754</v>
      </c>
      <c r="F4740" s="49">
        <v>111</v>
      </c>
      <c r="G4740" s="49">
        <v>112</v>
      </c>
      <c r="H4740" s="49">
        <v>114</v>
      </c>
      <c r="I4740" s="49">
        <v>115</v>
      </c>
      <c r="J4740" s="49">
        <v>117</v>
      </c>
      <c r="K4740" s="49">
        <v>119</v>
      </c>
      <c r="L4740" s="49">
        <v>120</v>
      </c>
      <c r="M4740" s="49">
        <v>122</v>
      </c>
      <c r="N4740" s="49">
        <v>124</v>
      </c>
      <c r="O4740" s="49">
        <v>123</v>
      </c>
      <c r="P4740" s="49">
        <v>123</v>
      </c>
      <c r="Q4740" s="49">
        <v>123</v>
      </c>
      <c r="R4740" s="49">
        <v>119</v>
      </c>
      <c r="S4740" s="49">
        <v>126</v>
      </c>
      <c r="T4740" s="49">
        <v>127</v>
      </c>
      <c r="U4740" s="49">
        <v>128</v>
      </c>
      <c r="V4740" s="49">
        <v>129</v>
      </c>
    </row>
    <row r="4741" spans="1:22" ht="15.75" customHeight="1">
      <c r="A4741" s="139" t="s">
        <v>793</v>
      </c>
      <c r="B4741" s="139" t="s">
        <v>456</v>
      </c>
      <c r="C4741" s="139" t="s">
        <v>784</v>
      </c>
      <c r="D4741" s="139" t="s">
        <v>633</v>
      </c>
      <c r="E4741" s="139" t="s">
        <v>754</v>
      </c>
      <c r="F4741" s="49">
        <v>2.89</v>
      </c>
      <c r="G4741" s="49">
        <v>2.88</v>
      </c>
      <c r="H4741" s="49">
        <v>2.69</v>
      </c>
      <c r="I4741" s="49">
        <v>2.5099999999999998</v>
      </c>
      <c r="J4741" s="49">
        <v>2.3199999999999998</v>
      </c>
      <c r="K4741" s="49">
        <v>2.2999999999999998</v>
      </c>
      <c r="L4741" s="49">
        <v>2.39</v>
      </c>
      <c r="M4741" s="49">
        <v>2.4300000000000002</v>
      </c>
      <c r="N4741" s="49">
        <v>2.2400000000000002</v>
      </c>
      <c r="O4741" s="49">
        <v>2.23</v>
      </c>
      <c r="P4741" s="49">
        <v>2.4</v>
      </c>
      <c r="Q4741" s="49">
        <v>2.41</v>
      </c>
      <c r="R4741" s="49">
        <v>2.4700000000000002</v>
      </c>
      <c r="S4741" s="49">
        <v>2.23</v>
      </c>
      <c r="T4741" s="49">
        <v>2.2000000000000002</v>
      </c>
      <c r="U4741" s="49">
        <v>2.16</v>
      </c>
      <c r="V4741" s="49">
        <v>2.13</v>
      </c>
    </row>
    <row r="4742" spans="1:22" ht="15.75" customHeight="1">
      <c r="A4742" s="139" t="s">
        <v>793</v>
      </c>
      <c r="B4742" s="139" t="s">
        <v>454</v>
      </c>
      <c r="C4742" s="139" t="s">
        <v>784</v>
      </c>
      <c r="D4742" s="139" t="s">
        <v>633</v>
      </c>
      <c r="E4742" s="139" t="s">
        <v>754</v>
      </c>
      <c r="F4742" s="49">
        <v>97.2</v>
      </c>
      <c r="G4742" s="49">
        <v>97.6</v>
      </c>
      <c r="H4742" s="49">
        <v>98.1</v>
      </c>
      <c r="I4742" s="49">
        <v>98</v>
      </c>
      <c r="J4742" s="49">
        <v>95.8</v>
      </c>
      <c r="K4742" s="49">
        <v>95.7</v>
      </c>
      <c r="L4742" s="49">
        <v>96.7</v>
      </c>
      <c r="M4742" s="49">
        <v>95.8</v>
      </c>
      <c r="N4742" s="49">
        <v>96.3</v>
      </c>
      <c r="O4742" s="49">
        <v>95.6</v>
      </c>
      <c r="P4742" s="49">
        <v>95.5</v>
      </c>
      <c r="Q4742" s="49">
        <v>95.3</v>
      </c>
      <c r="R4742" s="49">
        <v>94.7</v>
      </c>
      <c r="S4742" s="49">
        <v>94.8</v>
      </c>
      <c r="T4742" s="49">
        <v>94.5</v>
      </c>
      <c r="U4742" s="49">
        <v>94.3</v>
      </c>
      <c r="V4742" s="49">
        <v>94.1</v>
      </c>
    </row>
    <row r="4743" spans="1:22" ht="15.75" customHeight="1">
      <c r="A4743" s="139" t="s">
        <v>793</v>
      </c>
      <c r="B4743" s="139" t="s">
        <v>432</v>
      </c>
      <c r="C4743" s="139" t="s">
        <v>784</v>
      </c>
      <c r="D4743" s="139" t="s">
        <v>633</v>
      </c>
      <c r="E4743" s="139" t="s">
        <v>754</v>
      </c>
      <c r="F4743" s="49">
        <v>41.1</v>
      </c>
      <c r="G4743" s="49">
        <v>42.3</v>
      </c>
      <c r="H4743" s="49">
        <v>43.5</v>
      </c>
      <c r="I4743" s="49">
        <v>44.8</v>
      </c>
      <c r="J4743" s="49">
        <v>46</v>
      </c>
      <c r="K4743" s="49">
        <v>47.3</v>
      </c>
      <c r="L4743" s="49">
        <v>48.5</v>
      </c>
      <c r="M4743" s="49">
        <v>49.8</v>
      </c>
      <c r="N4743" s="49">
        <v>51</v>
      </c>
      <c r="O4743" s="49">
        <v>51</v>
      </c>
      <c r="P4743" s="49">
        <v>51</v>
      </c>
      <c r="Q4743" s="49">
        <v>51</v>
      </c>
      <c r="R4743" s="49">
        <v>48.6</v>
      </c>
      <c r="S4743" s="49">
        <v>53.6</v>
      </c>
      <c r="T4743" s="49">
        <v>54.5</v>
      </c>
      <c r="U4743" s="49">
        <v>55.4</v>
      </c>
      <c r="V4743" s="49">
        <v>56.3</v>
      </c>
    </row>
    <row r="4744" spans="1:22" ht="15.75" customHeight="1">
      <c r="A4744" s="139" t="s">
        <v>793</v>
      </c>
      <c r="B4744" s="139" t="s">
        <v>438</v>
      </c>
      <c r="C4744" s="139" t="s">
        <v>784</v>
      </c>
      <c r="D4744" s="139" t="s">
        <v>633</v>
      </c>
      <c r="E4744" s="139" t="s">
        <v>754</v>
      </c>
      <c r="F4744" s="49">
        <v>0.67200000000000004</v>
      </c>
      <c r="G4744" s="49">
        <v>0.69</v>
      </c>
      <c r="H4744" s="49">
        <v>0.70799999999999996</v>
      </c>
      <c r="I4744" s="49">
        <v>0.72599999999999998</v>
      </c>
      <c r="J4744" s="49">
        <v>0.74399999999999999</v>
      </c>
      <c r="K4744" s="49">
        <v>0.76200000000000001</v>
      </c>
      <c r="L4744" s="49">
        <v>0.78100000000000003</v>
      </c>
      <c r="M4744" s="49">
        <v>0.79900000000000004</v>
      </c>
      <c r="N4744" s="49">
        <v>0.81699999999999995</v>
      </c>
      <c r="O4744" s="49">
        <v>0.81699999999999995</v>
      </c>
      <c r="P4744" s="49">
        <v>0.81699999999999995</v>
      </c>
      <c r="Q4744" s="49">
        <v>0.81699999999999995</v>
      </c>
      <c r="R4744" s="49">
        <v>0.77400000000000002</v>
      </c>
      <c r="S4744" s="49">
        <v>0.85299999999999998</v>
      </c>
      <c r="T4744" s="49">
        <v>0.86599999999999999</v>
      </c>
      <c r="U4744" s="49">
        <v>0.879</v>
      </c>
      <c r="V4744" s="49">
        <v>0.89200000000000002</v>
      </c>
    </row>
    <row r="4745" spans="1:22" ht="15.75" customHeight="1">
      <c r="A4745" s="139" t="s">
        <v>793</v>
      </c>
      <c r="B4745" s="139" t="s">
        <v>450</v>
      </c>
      <c r="C4745" s="139" t="s">
        <v>784</v>
      </c>
      <c r="D4745" s="139" t="s">
        <v>633</v>
      </c>
      <c r="E4745" s="139" t="s">
        <v>754</v>
      </c>
      <c r="F4745" s="49">
        <v>2230</v>
      </c>
      <c r="G4745" s="49">
        <v>2260</v>
      </c>
      <c r="H4745" s="49">
        <v>2320</v>
      </c>
      <c r="I4745" s="49">
        <v>2340</v>
      </c>
      <c r="J4745" s="49">
        <v>2430</v>
      </c>
      <c r="K4745" s="49">
        <v>2360</v>
      </c>
      <c r="L4745" s="49">
        <v>2370</v>
      </c>
      <c r="M4745" s="49">
        <v>2400</v>
      </c>
      <c r="N4745" s="49">
        <v>2380</v>
      </c>
      <c r="O4745" s="49">
        <v>2370</v>
      </c>
      <c r="P4745" s="49">
        <v>2410</v>
      </c>
      <c r="Q4745" s="49">
        <v>2310</v>
      </c>
      <c r="R4745" s="49">
        <v>2410</v>
      </c>
      <c r="S4745" s="49">
        <v>2450</v>
      </c>
      <c r="T4745" s="49">
        <v>2460</v>
      </c>
      <c r="U4745" s="49">
        <v>2480</v>
      </c>
      <c r="V4745" s="49">
        <v>2490</v>
      </c>
    </row>
    <row r="4746" spans="1:22" ht="15.75" customHeight="1">
      <c r="A4746" s="139" t="s">
        <v>793</v>
      </c>
      <c r="B4746" s="139" t="s">
        <v>430</v>
      </c>
      <c r="C4746" s="139" t="s">
        <v>784</v>
      </c>
      <c r="D4746" s="139" t="s">
        <v>633</v>
      </c>
      <c r="E4746" s="139" t="s">
        <v>754</v>
      </c>
      <c r="F4746" s="49">
        <v>27.2</v>
      </c>
      <c r="G4746" s="49">
        <v>27.1</v>
      </c>
      <c r="H4746" s="49">
        <v>27.1</v>
      </c>
      <c r="I4746" s="49">
        <v>27.2</v>
      </c>
      <c r="J4746" s="49">
        <v>27.7</v>
      </c>
      <c r="K4746" s="49">
        <v>28.2</v>
      </c>
      <c r="L4746" s="49">
        <v>28.4</v>
      </c>
      <c r="M4746" s="49">
        <v>28.4</v>
      </c>
      <c r="N4746" s="49">
        <v>28.4</v>
      </c>
      <c r="O4746" s="49">
        <v>29</v>
      </c>
      <c r="P4746" s="49">
        <v>27.9</v>
      </c>
      <c r="Q4746" s="49">
        <v>28.6</v>
      </c>
      <c r="R4746" s="49">
        <v>28.6</v>
      </c>
      <c r="S4746" s="49">
        <v>29.1</v>
      </c>
      <c r="T4746" s="49">
        <v>29.2</v>
      </c>
      <c r="U4746" s="49">
        <v>29.4</v>
      </c>
      <c r="V4746" s="49">
        <v>29.6</v>
      </c>
    </row>
    <row r="4747" spans="1:22" ht="15.75" customHeight="1">
      <c r="A4747" s="139" t="s">
        <v>793</v>
      </c>
      <c r="B4747" s="139" t="s">
        <v>440</v>
      </c>
      <c r="C4747" s="139" t="s">
        <v>784</v>
      </c>
      <c r="D4747" s="139" t="s">
        <v>633</v>
      </c>
      <c r="E4747" s="139" t="s">
        <v>754</v>
      </c>
      <c r="F4747" s="49">
        <v>50.2</v>
      </c>
      <c r="G4747" s="49">
        <v>51.7</v>
      </c>
      <c r="H4747" s="49">
        <v>53.3</v>
      </c>
      <c r="I4747" s="49">
        <v>54.9</v>
      </c>
      <c r="J4747" s="49">
        <v>56.6</v>
      </c>
      <c r="K4747" s="49">
        <v>58.3</v>
      </c>
      <c r="L4747" s="49">
        <v>59.9</v>
      </c>
      <c r="M4747" s="49">
        <v>61.6</v>
      </c>
      <c r="N4747" s="49">
        <v>63.3</v>
      </c>
      <c r="O4747" s="49">
        <v>63.3</v>
      </c>
      <c r="P4747" s="49">
        <v>63.3</v>
      </c>
      <c r="Q4747" s="49">
        <v>63.3</v>
      </c>
      <c r="R4747" s="49">
        <v>61.5</v>
      </c>
      <c r="S4747" s="49">
        <v>67</v>
      </c>
      <c r="T4747" s="49">
        <v>68.2</v>
      </c>
      <c r="U4747" s="49">
        <v>69.5</v>
      </c>
      <c r="V4747" s="49">
        <v>70.7</v>
      </c>
    </row>
    <row r="4748" spans="1:22" ht="15.75" customHeight="1">
      <c r="A4748" s="139" t="s">
        <v>793</v>
      </c>
      <c r="B4748" s="139" t="s">
        <v>442</v>
      </c>
      <c r="C4748" s="139" t="s">
        <v>784</v>
      </c>
      <c r="D4748" s="139" t="s">
        <v>633</v>
      </c>
      <c r="E4748" s="139" t="s">
        <v>754</v>
      </c>
      <c r="F4748" s="49">
        <v>29.3</v>
      </c>
      <c r="G4748" s="49">
        <v>31.7</v>
      </c>
      <c r="H4748" s="49">
        <v>31.9</v>
      </c>
      <c r="I4748" s="49">
        <v>29.9</v>
      </c>
      <c r="J4748" s="49">
        <v>34.200000000000003</v>
      </c>
      <c r="K4748" s="49">
        <v>37.1</v>
      </c>
      <c r="L4748" s="49">
        <v>43.6</v>
      </c>
      <c r="M4748" s="49">
        <v>40</v>
      </c>
      <c r="N4748" s="49">
        <v>34.700000000000003</v>
      </c>
      <c r="O4748" s="49">
        <v>28.6</v>
      </c>
      <c r="P4748" s="49">
        <v>39.799999999999997</v>
      </c>
      <c r="Q4748" s="49">
        <v>25.8</v>
      </c>
      <c r="R4748" s="49">
        <v>49.3</v>
      </c>
      <c r="S4748" s="49">
        <v>38.799999999999997</v>
      </c>
      <c r="T4748" s="49">
        <v>39.299999999999997</v>
      </c>
      <c r="U4748" s="49">
        <v>39.799999999999997</v>
      </c>
      <c r="V4748" s="49">
        <v>40.200000000000003</v>
      </c>
    </row>
    <row r="4749" spans="1:22" ht="15.75" customHeight="1">
      <c r="A4749" s="139" t="s">
        <v>793</v>
      </c>
      <c r="B4749" s="139" t="s">
        <v>282</v>
      </c>
      <c r="C4749" s="139" t="s">
        <v>784</v>
      </c>
      <c r="D4749" s="139" t="s">
        <v>633</v>
      </c>
      <c r="E4749" s="139" t="s">
        <v>754</v>
      </c>
      <c r="F4749" s="49">
        <v>125</v>
      </c>
      <c r="G4749" s="49">
        <v>126</v>
      </c>
      <c r="H4749" s="49">
        <v>128</v>
      </c>
      <c r="I4749" s="49">
        <v>129</v>
      </c>
      <c r="J4749" s="49">
        <v>131</v>
      </c>
      <c r="K4749" s="49">
        <v>132</v>
      </c>
      <c r="L4749" s="49">
        <v>133</v>
      </c>
      <c r="M4749" s="49">
        <v>135</v>
      </c>
      <c r="N4749" s="49">
        <v>136</v>
      </c>
      <c r="O4749" s="49">
        <v>136</v>
      </c>
      <c r="P4749" s="49">
        <v>136</v>
      </c>
      <c r="Q4749" s="49">
        <v>136</v>
      </c>
      <c r="R4749" s="49">
        <v>130</v>
      </c>
      <c r="S4749" s="49">
        <v>138</v>
      </c>
      <c r="T4749" s="49">
        <v>139</v>
      </c>
      <c r="U4749" s="49">
        <v>140</v>
      </c>
      <c r="V4749" s="49">
        <v>141</v>
      </c>
    </row>
    <row r="4750" spans="1:22" ht="15.75" customHeight="1">
      <c r="A4750" s="139" t="s">
        <v>793</v>
      </c>
      <c r="B4750" s="139" t="s">
        <v>460</v>
      </c>
      <c r="C4750" s="139" t="s">
        <v>784</v>
      </c>
      <c r="D4750" s="139" t="s">
        <v>633</v>
      </c>
      <c r="E4750" s="139" t="s">
        <v>754</v>
      </c>
      <c r="F4750" s="49">
        <v>19.3</v>
      </c>
      <c r="G4750" s="49">
        <v>22.7</v>
      </c>
      <c r="H4750" s="49">
        <v>21</v>
      </c>
      <c r="I4750" s="49">
        <v>20</v>
      </c>
      <c r="J4750" s="49">
        <v>20.3</v>
      </c>
      <c r="K4750" s="49">
        <v>19.8</v>
      </c>
      <c r="L4750" s="49">
        <v>21.1</v>
      </c>
      <c r="M4750" s="49">
        <v>22.8</v>
      </c>
      <c r="N4750" s="49">
        <v>22.3</v>
      </c>
      <c r="O4750" s="49">
        <v>22</v>
      </c>
      <c r="P4750" s="49">
        <v>22.8</v>
      </c>
      <c r="Q4750" s="49">
        <v>23</v>
      </c>
      <c r="R4750" s="49">
        <v>21.8</v>
      </c>
      <c r="S4750" s="49">
        <v>22.9</v>
      </c>
      <c r="T4750" s="49">
        <v>23.1</v>
      </c>
      <c r="U4750" s="49">
        <v>23.3</v>
      </c>
      <c r="V4750" s="49">
        <v>23.5</v>
      </c>
    </row>
    <row r="4751" spans="1:22" ht="15.75" customHeight="1">
      <c r="A4751" s="139" t="s">
        <v>793</v>
      </c>
      <c r="B4751" s="139" t="s">
        <v>458</v>
      </c>
      <c r="C4751" s="139" t="s">
        <v>784</v>
      </c>
      <c r="D4751" s="139" t="s">
        <v>633</v>
      </c>
      <c r="E4751" s="139" t="s">
        <v>754</v>
      </c>
      <c r="F4751" s="49">
        <v>14.4</v>
      </c>
      <c r="G4751" s="49">
        <v>14.6</v>
      </c>
      <c r="H4751" s="49">
        <v>14.7</v>
      </c>
      <c r="I4751" s="49">
        <v>14.9</v>
      </c>
      <c r="J4751" s="49">
        <v>15.1</v>
      </c>
      <c r="K4751" s="49">
        <v>15.3</v>
      </c>
      <c r="L4751" s="49">
        <v>15.5</v>
      </c>
      <c r="M4751" s="49">
        <v>15.6</v>
      </c>
      <c r="N4751" s="49">
        <v>15.8</v>
      </c>
      <c r="O4751" s="49">
        <v>15.8</v>
      </c>
      <c r="P4751" s="49">
        <v>15.8</v>
      </c>
      <c r="Q4751" s="49">
        <v>15.8</v>
      </c>
      <c r="R4751" s="49">
        <v>15.5</v>
      </c>
      <c r="S4751" s="49">
        <v>16.2</v>
      </c>
      <c r="T4751" s="49">
        <v>16.3</v>
      </c>
      <c r="U4751" s="49">
        <v>16.399999999999999</v>
      </c>
      <c r="V4751" s="49">
        <v>16.5</v>
      </c>
    </row>
    <row r="4752" spans="1:22" ht="15.75" customHeight="1">
      <c r="A4752" s="139" t="s">
        <v>793</v>
      </c>
      <c r="B4752" s="139" t="s">
        <v>464</v>
      </c>
      <c r="C4752" s="139" t="s">
        <v>784</v>
      </c>
      <c r="D4752" s="139" t="s">
        <v>633</v>
      </c>
      <c r="E4752" s="139" t="s">
        <v>754</v>
      </c>
      <c r="F4752" s="49">
        <v>56.4</v>
      </c>
      <c r="G4752" s="49">
        <v>57.6</v>
      </c>
      <c r="H4752" s="49">
        <v>58.8</v>
      </c>
      <c r="I4752" s="49">
        <v>60</v>
      </c>
      <c r="J4752" s="49">
        <v>61.2</v>
      </c>
      <c r="K4752" s="49">
        <v>62.4</v>
      </c>
      <c r="L4752" s="49">
        <v>63.5</v>
      </c>
      <c r="M4752" s="49">
        <v>64.7</v>
      </c>
      <c r="N4752" s="49">
        <v>65.900000000000006</v>
      </c>
      <c r="O4752" s="49">
        <v>65.900000000000006</v>
      </c>
      <c r="P4752" s="49">
        <v>65.900000000000006</v>
      </c>
      <c r="Q4752" s="49">
        <v>65.900000000000006</v>
      </c>
      <c r="R4752" s="49">
        <v>63.1</v>
      </c>
      <c r="S4752" s="49">
        <v>68.3</v>
      </c>
      <c r="T4752" s="49">
        <v>69.099999999999994</v>
      </c>
      <c r="U4752" s="49">
        <v>70</v>
      </c>
      <c r="V4752" s="49">
        <v>70.900000000000006</v>
      </c>
    </row>
    <row r="4753" spans="1:22" ht="15.75" customHeight="1">
      <c r="A4753" s="139" t="s">
        <v>793</v>
      </c>
      <c r="B4753" s="139" t="s">
        <v>446</v>
      </c>
      <c r="C4753" s="139" t="s">
        <v>784</v>
      </c>
      <c r="D4753" s="139" t="s">
        <v>633</v>
      </c>
      <c r="E4753" s="139" t="s">
        <v>754</v>
      </c>
      <c r="F4753" s="49">
        <v>5.55</v>
      </c>
      <c r="G4753" s="49">
        <v>5.72</v>
      </c>
      <c r="H4753" s="49">
        <v>5.89</v>
      </c>
      <c r="I4753" s="49">
        <v>6.07</v>
      </c>
      <c r="J4753" s="49">
        <v>6.26</v>
      </c>
      <c r="K4753" s="49">
        <v>6.44</v>
      </c>
      <c r="L4753" s="49">
        <v>6.63</v>
      </c>
      <c r="M4753" s="49">
        <v>6.81</v>
      </c>
      <c r="N4753" s="49">
        <v>7</v>
      </c>
      <c r="O4753" s="49">
        <v>7</v>
      </c>
      <c r="P4753" s="49">
        <v>7</v>
      </c>
      <c r="Q4753" s="49">
        <v>7</v>
      </c>
      <c r="R4753" s="49">
        <v>6.59</v>
      </c>
      <c r="S4753" s="49">
        <v>7.35</v>
      </c>
      <c r="T4753" s="49">
        <v>7.48</v>
      </c>
      <c r="U4753" s="49">
        <v>7.62</v>
      </c>
      <c r="V4753" s="49">
        <v>7.75</v>
      </c>
    </row>
    <row r="4754" spans="1:22" ht="15.75" customHeight="1">
      <c r="A4754" s="139" t="s">
        <v>793</v>
      </c>
      <c r="B4754" s="139" t="s">
        <v>448</v>
      </c>
      <c r="C4754" s="139" t="s">
        <v>784</v>
      </c>
      <c r="D4754" s="139" t="s">
        <v>633</v>
      </c>
      <c r="E4754" s="139" t="s">
        <v>754</v>
      </c>
      <c r="F4754" s="49">
        <v>6.91</v>
      </c>
      <c r="G4754" s="49">
        <v>6.98</v>
      </c>
      <c r="H4754" s="49">
        <v>7.05</v>
      </c>
      <c r="I4754" s="49">
        <v>7.12</v>
      </c>
      <c r="J4754" s="49">
        <v>7.19</v>
      </c>
      <c r="K4754" s="49">
        <v>7.25</v>
      </c>
      <c r="L4754" s="49">
        <v>7.32</v>
      </c>
      <c r="M4754" s="49">
        <v>7.4</v>
      </c>
      <c r="N4754" s="49">
        <v>7.48</v>
      </c>
      <c r="O4754" s="49">
        <v>7.5</v>
      </c>
      <c r="P4754" s="49">
        <v>7.52</v>
      </c>
      <c r="Q4754" s="49">
        <v>7.53</v>
      </c>
      <c r="R4754" s="49">
        <v>7.38</v>
      </c>
      <c r="S4754" s="49">
        <v>7.66</v>
      </c>
      <c r="T4754" s="49">
        <v>7.71</v>
      </c>
      <c r="U4754" s="49">
        <v>7.77</v>
      </c>
      <c r="V4754" s="49">
        <v>7.83</v>
      </c>
    </row>
    <row r="4755" spans="1:22" ht="15.75" customHeight="1">
      <c r="A4755" s="139" t="s">
        <v>793</v>
      </c>
      <c r="B4755" s="139" t="s">
        <v>434</v>
      </c>
      <c r="C4755" s="139" t="s">
        <v>784</v>
      </c>
      <c r="D4755" s="139" t="s">
        <v>633</v>
      </c>
      <c r="E4755" s="139" t="s">
        <v>754</v>
      </c>
      <c r="F4755" s="49">
        <v>25.1</v>
      </c>
      <c r="G4755" s="49">
        <v>25.7</v>
      </c>
      <c r="H4755" s="49">
        <v>26.3</v>
      </c>
      <c r="I4755" s="49">
        <v>26.9</v>
      </c>
      <c r="J4755" s="49">
        <v>27.5</v>
      </c>
      <c r="K4755" s="49">
        <v>28.1</v>
      </c>
      <c r="L4755" s="49">
        <v>28.7</v>
      </c>
      <c r="M4755" s="49">
        <v>29.3</v>
      </c>
      <c r="N4755" s="49">
        <v>29.9</v>
      </c>
      <c r="O4755" s="49">
        <v>29.9</v>
      </c>
      <c r="P4755" s="49">
        <v>29.9</v>
      </c>
      <c r="Q4755" s="49">
        <v>29.9</v>
      </c>
      <c r="R4755" s="49">
        <v>28.3</v>
      </c>
      <c r="S4755" s="49">
        <v>31.1</v>
      </c>
      <c r="T4755" s="49">
        <v>31.5</v>
      </c>
      <c r="U4755" s="49">
        <v>31.9</v>
      </c>
      <c r="V4755" s="49">
        <v>32.4</v>
      </c>
    </row>
    <row r="4756" spans="1:22" ht="15.75" customHeight="1">
      <c r="A4756" s="139" t="s">
        <v>793</v>
      </c>
      <c r="B4756" s="139" t="s">
        <v>436</v>
      </c>
      <c r="C4756" s="139" t="s">
        <v>784</v>
      </c>
      <c r="D4756" s="139" t="s">
        <v>633</v>
      </c>
      <c r="E4756" s="139" t="s">
        <v>754</v>
      </c>
      <c r="F4756" s="49">
        <v>1440</v>
      </c>
      <c r="G4756" s="49">
        <v>1460</v>
      </c>
      <c r="H4756" s="49">
        <v>1490</v>
      </c>
      <c r="I4756" s="49">
        <v>1560</v>
      </c>
      <c r="J4756" s="49">
        <v>1560</v>
      </c>
      <c r="K4756" s="49">
        <v>1610</v>
      </c>
      <c r="L4756" s="49">
        <v>1630</v>
      </c>
      <c r="M4756" s="49">
        <v>1650</v>
      </c>
      <c r="N4756" s="49">
        <v>1650</v>
      </c>
      <c r="O4756" s="49">
        <v>1620</v>
      </c>
      <c r="P4756" s="49">
        <v>1630</v>
      </c>
      <c r="Q4756" s="49">
        <v>1630</v>
      </c>
      <c r="R4756" s="49">
        <v>1650</v>
      </c>
      <c r="S4756" s="49">
        <v>1700</v>
      </c>
      <c r="T4756" s="49">
        <v>1720</v>
      </c>
      <c r="U4756" s="49">
        <v>1730</v>
      </c>
      <c r="V4756" s="49">
        <v>1750</v>
      </c>
    </row>
    <row r="4757" spans="1:22" ht="15.75" customHeight="1">
      <c r="A4757" s="139" t="s">
        <v>793</v>
      </c>
      <c r="B4757" s="139" t="s">
        <v>466</v>
      </c>
      <c r="C4757" s="139" t="s">
        <v>784</v>
      </c>
      <c r="D4757" s="139" t="s">
        <v>633</v>
      </c>
      <c r="E4757" s="139" t="s">
        <v>754</v>
      </c>
      <c r="F4757" s="49">
        <v>4.47</v>
      </c>
      <c r="G4757" s="49">
        <v>4.5599999999999996</v>
      </c>
      <c r="H4757" s="49">
        <v>4.63</v>
      </c>
      <c r="I4757" s="49">
        <v>4.6900000000000004</v>
      </c>
      <c r="J4757" s="49">
        <v>4.74</v>
      </c>
      <c r="K4757" s="49">
        <v>4.8</v>
      </c>
      <c r="L4757" s="49">
        <v>4.8499999999999996</v>
      </c>
      <c r="M4757" s="49">
        <v>4.9000000000000004</v>
      </c>
      <c r="N4757" s="49">
        <v>4.96</v>
      </c>
      <c r="O4757" s="49">
        <v>4.96</v>
      </c>
      <c r="P4757" s="49">
        <v>4.96</v>
      </c>
      <c r="Q4757" s="49">
        <v>4.96</v>
      </c>
      <c r="R4757" s="49">
        <v>4.6900000000000004</v>
      </c>
      <c r="S4757" s="49">
        <v>5.07</v>
      </c>
      <c r="T4757" s="49">
        <v>5.1100000000000003</v>
      </c>
      <c r="U4757" s="49">
        <v>5.15</v>
      </c>
      <c r="V4757" s="49">
        <v>5.2</v>
      </c>
    </row>
    <row r="4758" spans="1:22" ht="15.75" customHeight="1">
      <c r="A4758" s="139" t="s">
        <v>793</v>
      </c>
      <c r="B4758" s="139" t="s">
        <v>478</v>
      </c>
      <c r="C4758" s="139" t="s">
        <v>784</v>
      </c>
      <c r="D4758" s="139" t="s">
        <v>633</v>
      </c>
      <c r="E4758" s="139" t="s">
        <v>754</v>
      </c>
      <c r="F4758" s="49">
        <v>23.5</v>
      </c>
      <c r="G4758" s="49">
        <v>24.4</v>
      </c>
      <c r="H4758" s="49">
        <v>25.2</v>
      </c>
      <c r="I4758" s="49">
        <v>26.1</v>
      </c>
      <c r="J4758" s="49">
        <v>27</v>
      </c>
      <c r="K4758" s="49">
        <v>27.9</v>
      </c>
      <c r="L4758" s="49">
        <v>28.8</v>
      </c>
      <c r="M4758" s="49">
        <v>29.7</v>
      </c>
      <c r="N4758" s="49">
        <v>30.6</v>
      </c>
      <c r="O4758" s="49">
        <v>30.6</v>
      </c>
      <c r="P4758" s="49">
        <v>30.6</v>
      </c>
      <c r="Q4758" s="49">
        <v>30.6</v>
      </c>
      <c r="R4758" s="49">
        <v>28.9</v>
      </c>
      <c r="S4758" s="49">
        <v>32.4</v>
      </c>
      <c r="T4758" s="49">
        <v>33.1</v>
      </c>
      <c r="U4758" s="49">
        <v>33.700000000000003</v>
      </c>
      <c r="V4758" s="49">
        <v>34.4</v>
      </c>
    </row>
    <row r="4759" spans="1:22" ht="15.75" customHeight="1">
      <c r="A4759" s="139" t="s">
        <v>793</v>
      </c>
      <c r="B4759" s="139" t="s">
        <v>480</v>
      </c>
      <c r="C4759" s="139" t="s">
        <v>784</v>
      </c>
      <c r="D4759" s="139" t="s">
        <v>633</v>
      </c>
      <c r="E4759" s="139" t="s">
        <v>754</v>
      </c>
      <c r="F4759" s="49">
        <v>703</v>
      </c>
      <c r="G4759" s="49">
        <v>719</v>
      </c>
      <c r="H4759" s="49">
        <v>736</v>
      </c>
      <c r="I4759" s="49">
        <v>752</v>
      </c>
      <c r="J4759" s="49">
        <v>769</v>
      </c>
      <c r="K4759" s="49">
        <v>786</v>
      </c>
      <c r="L4759" s="49">
        <v>803</v>
      </c>
      <c r="M4759" s="49">
        <v>820</v>
      </c>
      <c r="N4759" s="49">
        <v>836</v>
      </c>
      <c r="O4759" s="49">
        <v>836</v>
      </c>
      <c r="P4759" s="49">
        <v>836</v>
      </c>
      <c r="Q4759" s="49">
        <v>836</v>
      </c>
      <c r="R4759" s="49">
        <v>814</v>
      </c>
      <c r="S4759" s="49">
        <v>874</v>
      </c>
      <c r="T4759" s="49">
        <v>886</v>
      </c>
      <c r="U4759" s="49">
        <v>899</v>
      </c>
      <c r="V4759" s="49">
        <v>911</v>
      </c>
    </row>
    <row r="4760" spans="1:22" ht="15.75" customHeight="1">
      <c r="A4760" s="139" t="s">
        <v>793</v>
      </c>
      <c r="B4760" s="139" t="s">
        <v>476</v>
      </c>
      <c r="C4760" s="139" t="s">
        <v>784</v>
      </c>
      <c r="D4760" s="139" t="s">
        <v>633</v>
      </c>
      <c r="E4760" s="139" t="s">
        <v>754</v>
      </c>
      <c r="F4760" s="49">
        <v>18.399999999999999</v>
      </c>
      <c r="G4760" s="49">
        <v>19.2</v>
      </c>
      <c r="H4760" s="49">
        <v>19.100000000000001</v>
      </c>
      <c r="I4760" s="49">
        <v>19.5</v>
      </c>
      <c r="J4760" s="49">
        <v>19.899999999999999</v>
      </c>
      <c r="K4760" s="49">
        <v>20.399999999999999</v>
      </c>
      <c r="L4760" s="49">
        <v>20.7</v>
      </c>
      <c r="M4760" s="49">
        <v>21.7</v>
      </c>
      <c r="N4760" s="49">
        <v>21.5</v>
      </c>
      <c r="O4760" s="49">
        <v>21.5</v>
      </c>
      <c r="P4760" s="49">
        <v>21.6</v>
      </c>
      <c r="Q4760" s="49">
        <v>21.5</v>
      </c>
      <c r="R4760" s="49">
        <v>20.9</v>
      </c>
      <c r="S4760" s="49">
        <v>22.4</v>
      </c>
      <c r="T4760" s="49">
        <v>22.7</v>
      </c>
      <c r="U4760" s="49">
        <v>23</v>
      </c>
      <c r="V4760" s="49">
        <v>23.3</v>
      </c>
    </row>
    <row r="4761" spans="1:22" ht="15.75" customHeight="1">
      <c r="A4761" s="139" t="s">
        <v>793</v>
      </c>
      <c r="B4761" s="139" t="s">
        <v>472</v>
      </c>
      <c r="C4761" s="139" t="s">
        <v>784</v>
      </c>
      <c r="D4761" s="139" t="s">
        <v>633</v>
      </c>
      <c r="E4761" s="139" t="s">
        <v>754</v>
      </c>
      <c r="F4761" s="49">
        <v>709</v>
      </c>
      <c r="G4761" s="49">
        <v>742</v>
      </c>
      <c r="H4761" s="49">
        <v>735</v>
      </c>
      <c r="I4761" s="49">
        <v>729</v>
      </c>
      <c r="J4761" s="49">
        <v>706</v>
      </c>
      <c r="K4761" s="49">
        <v>775</v>
      </c>
      <c r="L4761" s="49">
        <v>805</v>
      </c>
      <c r="M4761" s="49">
        <v>917</v>
      </c>
      <c r="N4761" s="49">
        <v>1020</v>
      </c>
      <c r="O4761" s="49">
        <v>901</v>
      </c>
      <c r="P4761" s="49">
        <v>1010</v>
      </c>
      <c r="Q4761" s="49">
        <v>967</v>
      </c>
      <c r="R4761" s="49">
        <v>1070</v>
      </c>
      <c r="S4761" s="49">
        <v>1210</v>
      </c>
      <c r="T4761" s="49">
        <v>1260</v>
      </c>
      <c r="U4761" s="49">
        <v>1110</v>
      </c>
      <c r="V4761" s="49">
        <v>1060</v>
      </c>
    </row>
    <row r="4762" spans="1:22" ht="15.75" customHeight="1">
      <c r="A4762" s="139" t="s">
        <v>793</v>
      </c>
      <c r="B4762" s="139" t="s">
        <v>768</v>
      </c>
      <c r="C4762" s="139" t="s">
        <v>784</v>
      </c>
      <c r="D4762" s="139" t="s">
        <v>633</v>
      </c>
      <c r="E4762" s="139" t="s">
        <v>754</v>
      </c>
      <c r="F4762" s="49">
        <v>27000</v>
      </c>
      <c r="G4762" s="49">
        <v>27400</v>
      </c>
      <c r="H4762" s="49">
        <v>27900</v>
      </c>
      <c r="I4762" s="49">
        <v>28400</v>
      </c>
      <c r="J4762" s="49">
        <v>28900</v>
      </c>
      <c r="K4762" s="49">
        <v>29100</v>
      </c>
      <c r="L4762" s="49">
        <v>29500</v>
      </c>
      <c r="M4762" s="49">
        <v>29900</v>
      </c>
      <c r="N4762" s="49">
        <v>30000</v>
      </c>
      <c r="O4762" s="49">
        <v>30100</v>
      </c>
      <c r="P4762" s="49">
        <v>30100</v>
      </c>
      <c r="Q4762" s="49">
        <v>30300</v>
      </c>
      <c r="R4762" s="49">
        <v>30100</v>
      </c>
      <c r="S4762" s="49">
        <v>31200</v>
      </c>
      <c r="T4762" s="49">
        <v>31600</v>
      </c>
      <c r="U4762" s="49">
        <v>31900</v>
      </c>
      <c r="V4762" s="49">
        <v>32200</v>
      </c>
    </row>
    <row r="4763" spans="1:22" ht="15.75" customHeight="1">
      <c r="A4763" s="139" t="s">
        <v>793</v>
      </c>
      <c r="B4763" s="139" t="s">
        <v>484</v>
      </c>
      <c r="C4763" s="139" t="s">
        <v>784</v>
      </c>
      <c r="D4763" s="139" t="s">
        <v>633</v>
      </c>
      <c r="E4763" s="139" t="s">
        <v>754</v>
      </c>
      <c r="F4763" s="49">
        <v>725</v>
      </c>
      <c r="G4763" s="49">
        <v>757</v>
      </c>
      <c r="H4763" s="49">
        <v>814</v>
      </c>
      <c r="I4763" s="49">
        <v>815</v>
      </c>
      <c r="J4763" s="49">
        <v>857</v>
      </c>
      <c r="K4763" s="49">
        <v>739</v>
      </c>
      <c r="L4763" s="49">
        <v>729</v>
      </c>
      <c r="M4763" s="49">
        <v>804</v>
      </c>
      <c r="N4763" s="49">
        <v>760</v>
      </c>
      <c r="O4763" s="49">
        <v>660</v>
      </c>
      <c r="P4763" s="49">
        <v>736</v>
      </c>
      <c r="Q4763" s="49">
        <v>789</v>
      </c>
      <c r="R4763" s="49">
        <v>825</v>
      </c>
      <c r="S4763" s="49">
        <v>767</v>
      </c>
      <c r="T4763" s="49">
        <v>766</v>
      </c>
      <c r="U4763" s="49">
        <v>766</v>
      </c>
      <c r="V4763" s="49">
        <v>766</v>
      </c>
    </row>
    <row r="4764" spans="1:22" ht="15.75" customHeight="1">
      <c r="A4764" s="139" t="s">
        <v>793</v>
      </c>
      <c r="B4764" s="139" t="s">
        <v>470</v>
      </c>
      <c r="C4764" s="139" t="s">
        <v>784</v>
      </c>
      <c r="D4764" s="139" t="s">
        <v>633</v>
      </c>
      <c r="E4764" s="139" t="s">
        <v>754</v>
      </c>
      <c r="F4764" s="49">
        <v>51.2</v>
      </c>
      <c r="G4764" s="49">
        <v>52.3</v>
      </c>
      <c r="H4764" s="49">
        <v>53.4</v>
      </c>
      <c r="I4764" s="49">
        <v>54.6</v>
      </c>
      <c r="J4764" s="49">
        <v>55.7</v>
      </c>
      <c r="K4764" s="49">
        <v>56.8</v>
      </c>
      <c r="L4764" s="49">
        <v>58</v>
      </c>
      <c r="M4764" s="49">
        <v>59.1</v>
      </c>
      <c r="N4764" s="49">
        <v>60.2</v>
      </c>
      <c r="O4764" s="49">
        <v>60.2</v>
      </c>
      <c r="P4764" s="49">
        <v>60.2</v>
      </c>
      <c r="Q4764" s="49">
        <v>60.2</v>
      </c>
      <c r="R4764" s="49">
        <v>56.7</v>
      </c>
      <c r="S4764" s="49">
        <v>62.2</v>
      </c>
      <c r="T4764" s="49">
        <v>63</v>
      </c>
      <c r="U4764" s="49">
        <v>63.8</v>
      </c>
      <c r="V4764" s="49">
        <v>64.599999999999994</v>
      </c>
    </row>
    <row r="4765" spans="1:22" ht="15.75" customHeight="1">
      <c r="A4765" s="139" t="s">
        <v>793</v>
      </c>
      <c r="B4765" s="139" t="s">
        <v>468</v>
      </c>
      <c r="C4765" s="139" t="s">
        <v>784</v>
      </c>
      <c r="D4765" s="139" t="s">
        <v>633</v>
      </c>
      <c r="E4765" s="139" t="s">
        <v>754</v>
      </c>
      <c r="F4765" s="49">
        <v>0.38500000000000001</v>
      </c>
      <c r="G4765" s="49">
        <v>0.39500000000000002</v>
      </c>
      <c r="H4765" s="49">
        <v>0.40500000000000003</v>
      </c>
      <c r="I4765" s="49">
        <v>0.41399999999999998</v>
      </c>
      <c r="J4765" s="49">
        <v>0.42299999999999999</v>
      </c>
      <c r="K4765" s="49">
        <v>0.43099999999999999</v>
      </c>
      <c r="L4765" s="49">
        <v>0.439</v>
      </c>
      <c r="M4765" s="49">
        <v>0.44700000000000001</v>
      </c>
      <c r="N4765" s="49">
        <v>0.45600000000000002</v>
      </c>
      <c r="O4765" s="49">
        <v>0.45600000000000002</v>
      </c>
      <c r="P4765" s="49">
        <v>0.45600000000000002</v>
      </c>
      <c r="Q4765" s="49">
        <v>0.45600000000000002</v>
      </c>
      <c r="R4765" s="49">
        <v>0.45200000000000001</v>
      </c>
      <c r="S4765" s="49">
        <v>0.47799999999999998</v>
      </c>
      <c r="T4765" s="49">
        <v>0.48499999999999999</v>
      </c>
      <c r="U4765" s="49">
        <v>0.49199999999999999</v>
      </c>
      <c r="V4765" s="49">
        <v>0.499</v>
      </c>
    </row>
    <row r="4766" spans="1:22" ht="15.75" customHeight="1">
      <c r="A4766" s="139" t="s">
        <v>793</v>
      </c>
      <c r="B4766" s="139" t="s">
        <v>474</v>
      </c>
      <c r="C4766" s="139" t="s">
        <v>784</v>
      </c>
      <c r="D4766" s="139" t="s">
        <v>633</v>
      </c>
      <c r="E4766" s="139" t="s">
        <v>754</v>
      </c>
      <c r="F4766" s="49">
        <v>303</v>
      </c>
      <c r="G4766" s="49">
        <v>308</v>
      </c>
      <c r="H4766" s="49">
        <v>304</v>
      </c>
      <c r="I4766" s="49">
        <v>304</v>
      </c>
      <c r="J4766" s="49">
        <v>311</v>
      </c>
      <c r="K4766" s="49">
        <v>341</v>
      </c>
      <c r="L4766" s="49">
        <v>344</v>
      </c>
      <c r="M4766" s="49">
        <v>349</v>
      </c>
      <c r="N4766" s="49">
        <v>348</v>
      </c>
      <c r="O4766" s="49">
        <v>349</v>
      </c>
      <c r="P4766" s="49">
        <v>354</v>
      </c>
      <c r="Q4766" s="49">
        <v>358</v>
      </c>
      <c r="R4766" s="49">
        <v>352</v>
      </c>
      <c r="S4766" s="49">
        <v>368</v>
      </c>
      <c r="T4766" s="49">
        <v>373</v>
      </c>
      <c r="U4766" s="49">
        <v>378</v>
      </c>
      <c r="V4766" s="49">
        <v>383</v>
      </c>
    </row>
    <row r="4767" spans="1:22" ht="15.75" customHeight="1">
      <c r="A4767" s="139" t="s">
        <v>793</v>
      </c>
      <c r="B4767" s="139" t="s">
        <v>486</v>
      </c>
      <c r="C4767" s="139" t="s">
        <v>784</v>
      </c>
      <c r="D4767" s="139" t="s">
        <v>633</v>
      </c>
      <c r="E4767" s="139" t="s">
        <v>754</v>
      </c>
      <c r="F4767" s="49">
        <v>31.6</v>
      </c>
      <c r="G4767" s="49">
        <v>32.1</v>
      </c>
      <c r="H4767" s="49">
        <v>32.200000000000003</v>
      </c>
      <c r="I4767" s="49">
        <v>32.5</v>
      </c>
      <c r="J4767" s="49">
        <v>33.1</v>
      </c>
      <c r="K4767" s="49">
        <v>33.200000000000003</v>
      </c>
      <c r="L4767" s="49">
        <v>33.5</v>
      </c>
      <c r="M4767" s="49">
        <v>34.1</v>
      </c>
      <c r="N4767" s="49">
        <v>34.299999999999997</v>
      </c>
      <c r="O4767" s="49">
        <v>34.4</v>
      </c>
      <c r="P4767" s="49">
        <v>34.299999999999997</v>
      </c>
      <c r="Q4767" s="49">
        <v>34.299999999999997</v>
      </c>
      <c r="R4767" s="49">
        <v>35.299999999999997</v>
      </c>
      <c r="S4767" s="49">
        <v>35.6</v>
      </c>
      <c r="T4767" s="49">
        <v>35.9</v>
      </c>
      <c r="U4767" s="49">
        <v>36.200000000000003</v>
      </c>
      <c r="V4767" s="49">
        <v>36.5</v>
      </c>
    </row>
    <row r="4768" spans="1:22" ht="15.75" customHeight="1">
      <c r="A4768" s="139" t="s">
        <v>793</v>
      </c>
      <c r="B4768" s="139" t="s">
        <v>488</v>
      </c>
      <c r="C4768" s="139" t="s">
        <v>784</v>
      </c>
      <c r="D4768" s="139" t="s">
        <v>633</v>
      </c>
      <c r="E4768" s="139" t="s">
        <v>754</v>
      </c>
      <c r="F4768" s="49">
        <v>348</v>
      </c>
      <c r="G4768" s="49">
        <v>356</v>
      </c>
      <c r="H4768" s="49">
        <v>363</v>
      </c>
      <c r="I4768" s="49">
        <v>386</v>
      </c>
      <c r="J4768" s="49">
        <v>378</v>
      </c>
      <c r="K4768" s="49">
        <v>425</v>
      </c>
      <c r="L4768" s="49">
        <v>424</v>
      </c>
      <c r="M4768" s="49">
        <v>415</v>
      </c>
      <c r="N4768" s="49">
        <v>408</v>
      </c>
      <c r="O4768" s="49">
        <v>408</v>
      </c>
      <c r="P4768" s="49">
        <v>408</v>
      </c>
      <c r="Q4768" s="49">
        <v>408</v>
      </c>
      <c r="R4768" s="49">
        <v>388</v>
      </c>
      <c r="S4768" s="49">
        <v>430</v>
      </c>
      <c r="T4768" s="49">
        <v>436</v>
      </c>
      <c r="U4768" s="49">
        <v>441</v>
      </c>
      <c r="V4768" s="49">
        <v>447</v>
      </c>
    </row>
    <row r="4769" spans="1:22" ht="15.75" customHeight="1">
      <c r="A4769" s="139" t="s">
        <v>793</v>
      </c>
      <c r="B4769" s="139" t="s">
        <v>492</v>
      </c>
      <c r="C4769" s="139" t="s">
        <v>784</v>
      </c>
      <c r="D4769" s="139" t="s">
        <v>633</v>
      </c>
      <c r="E4769" s="139" t="s">
        <v>754</v>
      </c>
      <c r="F4769" s="49">
        <v>18.5</v>
      </c>
      <c r="G4769" s="49">
        <v>18.8</v>
      </c>
      <c r="H4769" s="49">
        <v>19.2</v>
      </c>
      <c r="I4769" s="49">
        <v>19.5</v>
      </c>
      <c r="J4769" s="49">
        <v>19.899999999999999</v>
      </c>
      <c r="K4769" s="49">
        <v>20.2</v>
      </c>
      <c r="L4769" s="49">
        <v>20.6</v>
      </c>
      <c r="M4769" s="49">
        <v>20.9</v>
      </c>
      <c r="N4769" s="49">
        <v>21.3</v>
      </c>
      <c r="O4769" s="49">
        <v>21.3</v>
      </c>
      <c r="P4769" s="49">
        <v>21.3</v>
      </c>
      <c r="Q4769" s="49">
        <v>21.3</v>
      </c>
      <c r="R4769" s="49">
        <v>20.9</v>
      </c>
      <c r="S4769" s="49">
        <v>22.1</v>
      </c>
      <c r="T4769" s="49">
        <v>22.4</v>
      </c>
      <c r="U4769" s="49">
        <v>22.6</v>
      </c>
      <c r="V4769" s="49">
        <v>22.9</v>
      </c>
    </row>
    <row r="4770" spans="1:22" ht="15.75" customHeight="1">
      <c r="A4770" s="139" t="s">
        <v>793</v>
      </c>
      <c r="B4770" s="139" t="s">
        <v>498</v>
      </c>
      <c r="C4770" s="139" t="s">
        <v>784</v>
      </c>
      <c r="D4770" s="139" t="s">
        <v>633</v>
      </c>
      <c r="E4770" s="139" t="s">
        <v>754</v>
      </c>
      <c r="F4770" s="49">
        <v>116</v>
      </c>
      <c r="G4770" s="49">
        <v>118</v>
      </c>
      <c r="H4770" s="49">
        <v>120</v>
      </c>
      <c r="I4770" s="49">
        <v>122</v>
      </c>
      <c r="J4770" s="49">
        <v>124</v>
      </c>
      <c r="K4770" s="49">
        <v>125</v>
      </c>
      <c r="L4770" s="49">
        <v>127</v>
      </c>
      <c r="M4770" s="49">
        <v>129</v>
      </c>
      <c r="N4770" s="49">
        <v>131</v>
      </c>
      <c r="O4770" s="49">
        <v>131</v>
      </c>
      <c r="P4770" s="49">
        <v>131</v>
      </c>
      <c r="Q4770" s="49">
        <v>131</v>
      </c>
      <c r="R4770" s="49">
        <v>127</v>
      </c>
      <c r="S4770" s="49">
        <v>135</v>
      </c>
      <c r="T4770" s="49">
        <v>136</v>
      </c>
      <c r="U4770" s="49">
        <v>137</v>
      </c>
      <c r="V4770" s="49">
        <v>139</v>
      </c>
    </row>
    <row r="4771" spans="1:22" ht="15.75" customHeight="1">
      <c r="A4771" s="139" t="s">
        <v>793</v>
      </c>
      <c r="B4771" s="139" t="s">
        <v>500</v>
      </c>
      <c r="C4771" s="139" t="s">
        <v>784</v>
      </c>
      <c r="D4771" s="139" t="s">
        <v>633</v>
      </c>
      <c r="E4771" s="139" t="s">
        <v>754</v>
      </c>
      <c r="F4771" s="49">
        <v>657</v>
      </c>
      <c r="G4771" s="49">
        <v>674</v>
      </c>
      <c r="H4771" s="49">
        <v>682</v>
      </c>
      <c r="I4771" s="49">
        <v>694</v>
      </c>
      <c r="J4771" s="49">
        <v>706</v>
      </c>
      <c r="K4771" s="49">
        <v>719</v>
      </c>
      <c r="L4771" s="49">
        <v>732</v>
      </c>
      <c r="M4771" s="49">
        <v>741</v>
      </c>
      <c r="N4771" s="49">
        <v>755</v>
      </c>
      <c r="O4771" s="49">
        <v>755</v>
      </c>
      <c r="P4771" s="49">
        <v>753</v>
      </c>
      <c r="Q4771" s="49">
        <v>900</v>
      </c>
      <c r="R4771" s="49">
        <v>745</v>
      </c>
      <c r="S4771" s="49">
        <v>819</v>
      </c>
      <c r="T4771" s="49">
        <v>831</v>
      </c>
      <c r="U4771" s="49">
        <v>844</v>
      </c>
      <c r="V4771" s="49">
        <v>856</v>
      </c>
    </row>
    <row r="4772" spans="1:22" ht="15.75" customHeight="1">
      <c r="A4772" s="139" t="s">
        <v>793</v>
      </c>
      <c r="B4772" s="139" t="s">
        <v>494</v>
      </c>
      <c r="C4772" s="139" t="s">
        <v>784</v>
      </c>
      <c r="D4772" s="139" t="s">
        <v>633</v>
      </c>
      <c r="E4772" s="139" t="s">
        <v>754</v>
      </c>
      <c r="F4772" s="49">
        <v>41.7</v>
      </c>
      <c r="G4772" s="49">
        <v>42.7</v>
      </c>
      <c r="H4772" s="49">
        <v>43.6</v>
      </c>
      <c r="I4772" s="49">
        <v>44.6</v>
      </c>
      <c r="J4772" s="49">
        <v>45.5</v>
      </c>
      <c r="K4772" s="49">
        <v>46.4</v>
      </c>
      <c r="L4772" s="49">
        <v>47.3</v>
      </c>
      <c r="M4772" s="49">
        <v>48.2</v>
      </c>
      <c r="N4772" s="49">
        <v>49.1</v>
      </c>
      <c r="O4772" s="49">
        <v>49.1</v>
      </c>
      <c r="P4772" s="49">
        <v>49.1</v>
      </c>
      <c r="Q4772" s="49">
        <v>49.1</v>
      </c>
      <c r="R4772" s="49">
        <v>48.4</v>
      </c>
      <c r="S4772" s="49">
        <v>51.4</v>
      </c>
      <c r="T4772" s="49">
        <v>52.1</v>
      </c>
      <c r="U4772" s="49">
        <v>52.8</v>
      </c>
      <c r="V4772" s="49">
        <v>53.5</v>
      </c>
    </row>
    <row r="4773" spans="1:22" ht="15.75" customHeight="1">
      <c r="A4773" s="139" t="s">
        <v>793</v>
      </c>
      <c r="B4773" s="139" t="s">
        <v>502</v>
      </c>
      <c r="C4773" s="139" t="s">
        <v>784</v>
      </c>
      <c r="D4773" s="139" t="s">
        <v>633</v>
      </c>
      <c r="E4773" s="139" t="s">
        <v>754</v>
      </c>
      <c r="F4773" s="49">
        <v>1210</v>
      </c>
      <c r="G4773" s="49">
        <v>1210</v>
      </c>
      <c r="H4773" s="49">
        <v>1210</v>
      </c>
      <c r="I4773" s="49">
        <v>1210</v>
      </c>
      <c r="J4773" s="49">
        <v>1240</v>
      </c>
      <c r="K4773" s="49">
        <v>1240</v>
      </c>
      <c r="L4773" s="49">
        <v>1260</v>
      </c>
      <c r="M4773" s="49">
        <v>1270</v>
      </c>
      <c r="N4773" s="49">
        <v>1280</v>
      </c>
      <c r="O4773" s="49">
        <v>1290</v>
      </c>
      <c r="P4773" s="49">
        <v>1280</v>
      </c>
      <c r="Q4773" s="49">
        <v>1280</v>
      </c>
      <c r="R4773" s="49">
        <v>1170</v>
      </c>
      <c r="S4773" s="49">
        <v>1270</v>
      </c>
      <c r="T4773" s="49">
        <v>1270</v>
      </c>
      <c r="U4773" s="49">
        <v>1280</v>
      </c>
      <c r="V4773" s="49">
        <v>1280</v>
      </c>
    </row>
    <row r="4774" spans="1:22" ht="15.75" customHeight="1">
      <c r="A4774" s="139" t="s">
        <v>793</v>
      </c>
      <c r="B4774" s="139" t="s">
        <v>482</v>
      </c>
      <c r="C4774" s="139" t="s">
        <v>784</v>
      </c>
      <c r="D4774" s="139" t="s">
        <v>633</v>
      </c>
      <c r="E4774" s="139" t="s">
        <v>754</v>
      </c>
      <c r="F4774" s="49">
        <v>159</v>
      </c>
      <c r="G4774" s="49">
        <v>160</v>
      </c>
      <c r="H4774" s="49">
        <v>161</v>
      </c>
      <c r="I4774" s="49">
        <v>162</v>
      </c>
      <c r="J4774" s="49">
        <v>162</v>
      </c>
      <c r="K4774" s="49">
        <v>163</v>
      </c>
      <c r="L4774" s="49">
        <v>164</v>
      </c>
      <c r="M4774" s="49">
        <v>165</v>
      </c>
      <c r="N4774" s="49">
        <v>166</v>
      </c>
      <c r="O4774" s="49">
        <v>166</v>
      </c>
      <c r="P4774" s="49">
        <v>166</v>
      </c>
      <c r="Q4774" s="49">
        <v>166</v>
      </c>
      <c r="R4774" s="49">
        <v>162</v>
      </c>
      <c r="S4774" s="49">
        <v>167</v>
      </c>
      <c r="T4774" s="49">
        <v>168</v>
      </c>
      <c r="U4774" s="49">
        <v>169</v>
      </c>
      <c r="V4774" s="49">
        <v>169</v>
      </c>
    </row>
    <row r="4775" spans="1:22" ht="15.75" customHeight="1">
      <c r="A4775" s="139" t="s">
        <v>793</v>
      </c>
      <c r="B4775" s="139" t="s">
        <v>504</v>
      </c>
      <c r="C4775" s="139" t="s">
        <v>784</v>
      </c>
      <c r="D4775" s="139" t="s">
        <v>633</v>
      </c>
      <c r="E4775" s="139" t="s">
        <v>754</v>
      </c>
      <c r="F4775" s="49">
        <v>533</v>
      </c>
      <c r="G4775" s="49">
        <v>545</v>
      </c>
      <c r="H4775" s="49">
        <v>562</v>
      </c>
      <c r="I4775" s="49">
        <v>560</v>
      </c>
      <c r="J4775" s="49">
        <v>561</v>
      </c>
      <c r="K4775" s="49">
        <v>583</v>
      </c>
      <c r="L4775" s="49">
        <v>606</v>
      </c>
      <c r="M4775" s="49">
        <v>630</v>
      </c>
      <c r="N4775" s="49">
        <v>589</v>
      </c>
      <c r="O4775" s="49">
        <v>566</v>
      </c>
      <c r="P4775" s="49">
        <v>578</v>
      </c>
      <c r="Q4775" s="49">
        <v>594</v>
      </c>
      <c r="R4775" s="49">
        <v>590</v>
      </c>
      <c r="S4775" s="49">
        <v>612</v>
      </c>
      <c r="T4775" s="49">
        <v>617</v>
      </c>
      <c r="U4775" s="49">
        <v>622</v>
      </c>
      <c r="V4775" s="49">
        <v>628</v>
      </c>
    </row>
    <row r="4776" spans="1:22" ht="15.75" customHeight="1">
      <c r="A4776" s="139" t="s">
        <v>793</v>
      </c>
      <c r="B4776" s="139" t="s">
        <v>496</v>
      </c>
      <c r="C4776" s="139" t="s">
        <v>784</v>
      </c>
      <c r="D4776" s="139" t="s">
        <v>633</v>
      </c>
      <c r="E4776" s="139" t="s">
        <v>754</v>
      </c>
      <c r="F4776" s="49">
        <v>135</v>
      </c>
      <c r="G4776" s="49">
        <v>138</v>
      </c>
      <c r="H4776" s="49">
        <v>141</v>
      </c>
      <c r="I4776" s="49">
        <v>143</v>
      </c>
      <c r="J4776" s="49">
        <v>147</v>
      </c>
      <c r="K4776" s="49">
        <v>150</v>
      </c>
      <c r="L4776" s="49">
        <v>153</v>
      </c>
      <c r="M4776" s="49">
        <v>157</v>
      </c>
      <c r="N4776" s="49">
        <v>160</v>
      </c>
      <c r="O4776" s="49">
        <v>160</v>
      </c>
      <c r="P4776" s="49">
        <v>160</v>
      </c>
      <c r="Q4776" s="49">
        <v>160</v>
      </c>
      <c r="R4776" s="49">
        <v>159</v>
      </c>
      <c r="S4776" s="49">
        <v>168</v>
      </c>
      <c r="T4776" s="49">
        <v>171</v>
      </c>
      <c r="U4776" s="49">
        <v>173</v>
      </c>
      <c r="V4776" s="49">
        <v>176</v>
      </c>
    </row>
    <row r="4777" spans="1:22" ht="15.75" customHeight="1">
      <c r="A4777" s="139" t="s">
        <v>793</v>
      </c>
      <c r="B4777" s="139" t="s">
        <v>506</v>
      </c>
      <c r="C4777" s="139" t="s">
        <v>784</v>
      </c>
      <c r="D4777" s="139" t="s">
        <v>633</v>
      </c>
      <c r="E4777" s="139" t="s">
        <v>754</v>
      </c>
      <c r="F4777" s="49">
        <v>21.4</v>
      </c>
      <c r="G4777" s="49">
        <v>22.2</v>
      </c>
      <c r="H4777" s="49">
        <v>23.5</v>
      </c>
      <c r="I4777" s="49">
        <v>25.1</v>
      </c>
      <c r="J4777" s="49">
        <v>26.6</v>
      </c>
      <c r="K4777" s="49">
        <v>27.8</v>
      </c>
      <c r="L4777" s="49">
        <v>29.2</v>
      </c>
      <c r="M4777" s="49">
        <v>30.5</v>
      </c>
      <c r="N4777" s="49">
        <v>31.8</v>
      </c>
      <c r="O4777" s="49">
        <v>31.8</v>
      </c>
      <c r="P4777" s="49">
        <v>31.8</v>
      </c>
      <c r="Q4777" s="49">
        <v>31.8</v>
      </c>
      <c r="R4777" s="49">
        <v>31.7</v>
      </c>
      <c r="S4777" s="49">
        <v>35.200000000000003</v>
      </c>
      <c r="T4777" s="49">
        <v>36.200000000000003</v>
      </c>
      <c r="U4777" s="49">
        <v>37.200000000000003</v>
      </c>
      <c r="V4777" s="49">
        <v>38.299999999999997</v>
      </c>
    </row>
    <row r="4778" spans="1:22" ht="15.75" customHeight="1">
      <c r="A4778" s="139" t="s">
        <v>793</v>
      </c>
      <c r="B4778" s="139" t="s">
        <v>508</v>
      </c>
      <c r="C4778" s="139" t="s">
        <v>784</v>
      </c>
      <c r="D4778" s="139" t="s">
        <v>633</v>
      </c>
      <c r="E4778" s="139" t="s">
        <v>754</v>
      </c>
      <c r="F4778" s="49">
        <v>666</v>
      </c>
      <c r="G4778" s="49">
        <v>658</v>
      </c>
      <c r="H4778" s="49">
        <v>655</v>
      </c>
      <c r="I4778" s="49">
        <v>653</v>
      </c>
      <c r="J4778" s="49">
        <v>651</v>
      </c>
      <c r="K4778" s="49">
        <v>649</v>
      </c>
      <c r="L4778" s="49">
        <v>648</v>
      </c>
      <c r="M4778" s="49">
        <v>650</v>
      </c>
      <c r="N4778" s="49">
        <v>648</v>
      </c>
      <c r="O4778" s="49">
        <v>646</v>
      </c>
      <c r="P4778" s="49">
        <v>643</v>
      </c>
      <c r="Q4778" s="49">
        <v>641</v>
      </c>
      <c r="R4778" s="49">
        <v>639</v>
      </c>
      <c r="S4778" s="49">
        <v>636</v>
      </c>
      <c r="T4778" s="49">
        <v>635</v>
      </c>
      <c r="U4778" s="49">
        <v>633</v>
      </c>
      <c r="V4778" s="49">
        <v>631</v>
      </c>
    </row>
    <row r="4779" spans="1:22" ht="15.75" customHeight="1">
      <c r="A4779" s="139" t="s">
        <v>793</v>
      </c>
      <c r="B4779" s="139" t="s">
        <v>510</v>
      </c>
      <c r="C4779" s="139" t="s">
        <v>784</v>
      </c>
      <c r="D4779" s="139" t="s">
        <v>633</v>
      </c>
      <c r="E4779" s="139" t="s">
        <v>754</v>
      </c>
      <c r="F4779" s="49">
        <v>3270</v>
      </c>
      <c r="G4779" s="49">
        <v>3270</v>
      </c>
      <c r="H4779" s="49">
        <v>3270</v>
      </c>
      <c r="I4779" s="49">
        <v>3270</v>
      </c>
      <c r="J4779" s="49">
        <v>3270</v>
      </c>
      <c r="K4779" s="49">
        <v>3270</v>
      </c>
      <c r="L4779" s="49">
        <v>3270</v>
      </c>
      <c r="M4779" s="49">
        <v>3280</v>
      </c>
      <c r="N4779" s="49">
        <v>3280</v>
      </c>
      <c r="O4779" s="49">
        <v>3280</v>
      </c>
      <c r="P4779" s="49">
        <v>3300</v>
      </c>
      <c r="Q4779" s="49">
        <v>3300</v>
      </c>
      <c r="R4779" s="49">
        <v>3310</v>
      </c>
      <c r="S4779" s="49">
        <v>3250</v>
      </c>
      <c r="T4779" s="49">
        <v>3240</v>
      </c>
      <c r="U4779" s="49">
        <v>3230</v>
      </c>
      <c r="V4779" s="49">
        <v>3230</v>
      </c>
    </row>
    <row r="4780" spans="1:22" ht="15.75" customHeight="1">
      <c r="A4780" s="139" t="s">
        <v>793</v>
      </c>
      <c r="B4780" s="139" t="s">
        <v>512</v>
      </c>
      <c r="C4780" s="139" t="s">
        <v>784</v>
      </c>
      <c r="D4780" s="139" t="s">
        <v>633</v>
      </c>
      <c r="E4780" s="139" t="s">
        <v>754</v>
      </c>
      <c r="F4780" s="49">
        <v>18.2</v>
      </c>
      <c r="G4780" s="49">
        <v>19</v>
      </c>
      <c r="H4780" s="49">
        <v>19.600000000000001</v>
      </c>
      <c r="I4780" s="49">
        <v>19.899999999999999</v>
      </c>
      <c r="J4780" s="49">
        <v>20.2</v>
      </c>
      <c r="K4780" s="49">
        <v>20.5</v>
      </c>
      <c r="L4780" s="49">
        <v>20.9</v>
      </c>
      <c r="M4780" s="49">
        <v>21.2</v>
      </c>
      <c r="N4780" s="49">
        <v>21.5</v>
      </c>
      <c r="O4780" s="49">
        <v>21.5</v>
      </c>
      <c r="P4780" s="49">
        <v>21.5</v>
      </c>
      <c r="Q4780" s="49">
        <v>21.5</v>
      </c>
      <c r="R4780" s="49">
        <v>20.3</v>
      </c>
      <c r="S4780" s="49">
        <v>22.6</v>
      </c>
      <c r="T4780" s="49">
        <v>23</v>
      </c>
      <c r="U4780" s="49">
        <v>23.3</v>
      </c>
      <c r="V4780" s="49">
        <v>23.6</v>
      </c>
    </row>
    <row r="4781" spans="1:22" ht="15.75" customHeight="1">
      <c r="A4781" s="139" t="s">
        <v>793</v>
      </c>
      <c r="B4781" s="139" t="s">
        <v>526</v>
      </c>
      <c r="C4781" s="139" t="s">
        <v>784</v>
      </c>
      <c r="D4781" s="139" t="s">
        <v>633</v>
      </c>
      <c r="E4781" s="139" t="s">
        <v>754</v>
      </c>
      <c r="F4781" s="49">
        <v>404</v>
      </c>
      <c r="G4781" s="49">
        <v>415</v>
      </c>
      <c r="H4781" s="49">
        <v>427</v>
      </c>
      <c r="I4781" s="49">
        <v>440</v>
      </c>
      <c r="J4781" s="49">
        <v>454</v>
      </c>
      <c r="K4781" s="49">
        <v>466</v>
      </c>
      <c r="L4781" s="49">
        <v>474</v>
      </c>
      <c r="M4781" s="49">
        <v>486</v>
      </c>
      <c r="N4781" s="49">
        <v>497</v>
      </c>
      <c r="O4781" s="49">
        <v>497</v>
      </c>
      <c r="P4781" s="49">
        <v>497</v>
      </c>
      <c r="Q4781" s="49">
        <v>497</v>
      </c>
      <c r="R4781" s="49">
        <v>494</v>
      </c>
      <c r="S4781" s="49">
        <v>527</v>
      </c>
      <c r="T4781" s="49">
        <v>536</v>
      </c>
      <c r="U4781" s="49">
        <v>545</v>
      </c>
      <c r="V4781" s="49">
        <v>554</v>
      </c>
    </row>
    <row r="4782" spans="1:22" ht="15.75" customHeight="1">
      <c r="A4782" s="139" t="s">
        <v>793</v>
      </c>
      <c r="B4782" s="139" t="s">
        <v>556</v>
      </c>
      <c r="C4782" s="139" t="s">
        <v>784</v>
      </c>
      <c r="D4782" s="139" t="s">
        <v>633</v>
      </c>
      <c r="E4782" s="139" t="s">
        <v>754</v>
      </c>
      <c r="F4782" s="49">
        <v>93.9</v>
      </c>
      <c r="G4782" s="49">
        <v>95.2</v>
      </c>
      <c r="H4782" s="49">
        <v>96.6</v>
      </c>
      <c r="I4782" s="49">
        <v>98.8</v>
      </c>
      <c r="J4782" s="49">
        <v>100</v>
      </c>
      <c r="K4782" s="49">
        <v>101</v>
      </c>
      <c r="L4782" s="49">
        <v>103</v>
      </c>
      <c r="M4782" s="49">
        <v>104</v>
      </c>
      <c r="N4782" s="49">
        <v>106</v>
      </c>
      <c r="O4782" s="49">
        <v>106</v>
      </c>
      <c r="P4782" s="49">
        <v>105</v>
      </c>
      <c r="Q4782" s="49">
        <v>105</v>
      </c>
      <c r="R4782" s="49">
        <v>101</v>
      </c>
      <c r="S4782" s="49">
        <v>108</v>
      </c>
      <c r="T4782" s="49">
        <v>109</v>
      </c>
      <c r="U4782" s="49">
        <v>110</v>
      </c>
      <c r="V4782" s="49">
        <v>111</v>
      </c>
    </row>
    <row r="4783" spans="1:22" ht="15.75" customHeight="1">
      <c r="A4783" s="139" t="s">
        <v>793</v>
      </c>
      <c r="B4783" s="139" t="s">
        <v>528</v>
      </c>
      <c r="C4783" s="139" t="s">
        <v>784</v>
      </c>
      <c r="D4783" s="139" t="s">
        <v>633</v>
      </c>
      <c r="E4783" s="139" t="s">
        <v>754</v>
      </c>
      <c r="F4783" s="49">
        <v>63.8</v>
      </c>
      <c r="G4783" s="49">
        <v>65.400000000000006</v>
      </c>
      <c r="H4783" s="49">
        <v>67</v>
      </c>
      <c r="I4783" s="49">
        <v>68.599999999999994</v>
      </c>
      <c r="J4783" s="49">
        <v>70.3</v>
      </c>
      <c r="K4783" s="49">
        <v>72</v>
      </c>
      <c r="L4783" s="49">
        <v>73.599999999999994</v>
      </c>
      <c r="M4783" s="49">
        <v>75.3</v>
      </c>
      <c r="N4783" s="49">
        <v>77</v>
      </c>
      <c r="O4783" s="49">
        <v>77</v>
      </c>
      <c r="P4783" s="49">
        <v>77</v>
      </c>
      <c r="Q4783" s="49">
        <v>77</v>
      </c>
      <c r="R4783" s="49">
        <v>75.5</v>
      </c>
      <c r="S4783" s="49">
        <v>80.8</v>
      </c>
      <c r="T4783" s="49">
        <v>82.1</v>
      </c>
      <c r="U4783" s="49">
        <v>83.3</v>
      </c>
      <c r="V4783" s="49">
        <v>84.6</v>
      </c>
    </row>
    <row r="4784" spans="1:22" ht="15.75" customHeight="1">
      <c r="A4784" s="139" t="s">
        <v>793</v>
      </c>
      <c r="B4784" s="139" t="s">
        <v>536</v>
      </c>
      <c r="C4784" s="139" t="s">
        <v>784</v>
      </c>
      <c r="D4784" s="139" t="s">
        <v>633</v>
      </c>
      <c r="E4784" s="139" t="s">
        <v>754</v>
      </c>
      <c r="F4784" s="49">
        <v>149</v>
      </c>
      <c r="G4784" s="49">
        <v>154</v>
      </c>
      <c r="H4784" s="49">
        <v>150</v>
      </c>
      <c r="I4784" s="49">
        <v>172</v>
      </c>
      <c r="J4784" s="49">
        <v>177</v>
      </c>
      <c r="K4784" s="49">
        <v>166</v>
      </c>
      <c r="L4784" s="49">
        <v>163</v>
      </c>
      <c r="M4784" s="49">
        <v>157</v>
      </c>
      <c r="N4784" s="49">
        <v>158</v>
      </c>
      <c r="O4784" s="49">
        <v>158</v>
      </c>
      <c r="P4784" s="49">
        <v>158</v>
      </c>
      <c r="Q4784" s="49">
        <v>158</v>
      </c>
      <c r="R4784" s="49">
        <v>159</v>
      </c>
      <c r="S4784" s="49">
        <v>166</v>
      </c>
      <c r="T4784" s="49">
        <v>167</v>
      </c>
      <c r="U4784" s="49">
        <v>168</v>
      </c>
      <c r="V4784" s="49">
        <v>170</v>
      </c>
    </row>
    <row r="4785" spans="1:22" ht="15.75" customHeight="1">
      <c r="A4785" s="139" t="s">
        <v>793</v>
      </c>
      <c r="B4785" s="139" t="s">
        <v>542</v>
      </c>
      <c r="C4785" s="139" t="s">
        <v>784</v>
      </c>
      <c r="D4785" s="139" t="s">
        <v>633</v>
      </c>
      <c r="E4785" s="139" t="s">
        <v>754</v>
      </c>
      <c r="F4785" s="49">
        <v>6.49</v>
      </c>
      <c r="G4785" s="49">
        <v>6.67</v>
      </c>
      <c r="H4785" s="49">
        <v>6.86</v>
      </c>
      <c r="I4785" s="49">
        <v>7.04</v>
      </c>
      <c r="J4785" s="49">
        <v>7.22</v>
      </c>
      <c r="K4785" s="49">
        <v>7.41</v>
      </c>
      <c r="L4785" s="49">
        <v>7.6</v>
      </c>
      <c r="M4785" s="49">
        <v>7.78</v>
      </c>
      <c r="N4785" s="49">
        <v>7.97</v>
      </c>
      <c r="O4785" s="49">
        <v>7.97</v>
      </c>
      <c r="P4785" s="49">
        <v>7.97</v>
      </c>
      <c r="Q4785" s="49">
        <v>7.97</v>
      </c>
      <c r="R4785" s="49">
        <v>7.9</v>
      </c>
      <c r="S4785" s="49">
        <v>8.43</v>
      </c>
      <c r="T4785" s="49">
        <v>8.57</v>
      </c>
      <c r="U4785" s="49">
        <v>8.7200000000000006</v>
      </c>
      <c r="V4785" s="49">
        <v>8.86</v>
      </c>
    </row>
    <row r="4786" spans="1:22" ht="15.75" customHeight="1">
      <c r="A4786" s="139" t="s">
        <v>793</v>
      </c>
      <c r="B4786" s="139" t="s">
        <v>534</v>
      </c>
      <c r="C4786" s="139" t="s">
        <v>784</v>
      </c>
      <c r="D4786" s="139" t="s">
        <v>633</v>
      </c>
      <c r="E4786" s="139" t="s">
        <v>754</v>
      </c>
      <c r="F4786" s="49">
        <v>18.7</v>
      </c>
      <c r="G4786" s="49">
        <v>19.5</v>
      </c>
      <c r="H4786" s="49">
        <v>20.3</v>
      </c>
      <c r="I4786" s="49">
        <v>21.3</v>
      </c>
      <c r="J4786" s="49">
        <v>22.2</v>
      </c>
      <c r="K4786" s="49">
        <v>23</v>
      </c>
      <c r="L4786" s="49">
        <v>23.8</v>
      </c>
      <c r="M4786" s="49">
        <v>24.6</v>
      </c>
      <c r="N4786" s="49">
        <v>25.5</v>
      </c>
      <c r="O4786" s="49">
        <v>25.5</v>
      </c>
      <c r="P4786" s="49">
        <v>25.5</v>
      </c>
      <c r="Q4786" s="49">
        <v>25.5</v>
      </c>
      <c r="R4786" s="49">
        <v>24.7</v>
      </c>
      <c r="S4786" s="49">
        <v>27.4</v>
      </c>
      <c r="T4786" s="49">
        <v>28</v>
      </c>
      <c r="U4786" s="49">
        <v>28.6</v>
      </c>
      <c r="V4786" s="49">
        <v>29.2</v>
      </c>
    </row>
    <row r="4787" spans="1:22" ht="15.75" customHeight="1">
      <c r="A4787" s="139" t="s">
        <v>793</v>
      </c>
      <c r="B4787" s="139" t="s">
        <v>334</v>
      </c>
      <c r="C4787" s="139" t="s">
        <v>784</v>
      </c>
      <c r="D4787" s="139" t="s">
        <v>633</v>
      </c>
      <c r="E4787" s="139" t="s">
        <v>754</v>
      </c>
      <c r="F4787" s="49">
        <v>56.6</v>
      </c>
      <c r="G4787" s="49">
        <v>56.6</v>
      </c>
      <c r="H4787" s="49">
        <v>56.8</v>
      </c>
      <c r="I4787" s="49">
        <v>56.8</v>
      </c>
      <c r="J4787" s="49">
        <v>56.8</v>
      </c>
      <c r="K4787" s="49">
        <v>68.900000000000006</v>
      </c>
      <c r="L4787" s="49">
        <v>76.099999999999994</v>
      </c>
      <c r="M4787" s="49">
        <v>71.400000000000006</v>
      </c>
      <c r="N4787" s="49">
        <v>70.5</v>
      </c>
      <c r="O4787" s="49">
        <v>67</v>
      </c>
      <c r="P4787" s="49">
        <v>66.5</v>
      </c>
      <c r="Q4787" s="49">
        <v>66.7</v>
      </c>
      <c r="R4787" s="49">
        <v>65.2</v>
      </c>
      <c r="S4787" s="49">
        <v>71.900000000000006</v>
      </c>
      <c r="T4787" s="49">
        <v>73</v>
      </c>
      <c r="U4787" s="49">
        <v>74.099999999999994</v>
      </c>
      <c r="V4787" s="49">
        <v>75.2</v>
      </c>
    </row>
    <row r="4788" spans="1:22" ht="15.75" customHeight="1">
      <c r="A4788" s="139" t="s">
        <v>793</v>
      </c>
      <c r="B4788" s="139" t="s">
        <v>522</v>
      </c>
      <c r="C4788" s="139" t="s">
        <v>784</v>
      </c>
      <c r="D4788" s="139" t="s">
        <v>633</v>
      </c>
      <c r="E4788" s="139" t="s">
        <v>754</v>
      </c>
      <c r="F4788" s="49">
        <v>1.74</v>
      </c>
      <c r="G4788" s="49">
        <v>1.77</v>
      </c>
      <c r="H4788" s="49">
        <v>1.83</v>
      </c>
      <c r="I4788" s="49">
        <v>1.91</v>
      </c>
      <c r="J4788" s="49">
        <v>1.94</v>
      </c>
      <c r="K4788" s="49">
        <v>2.09</v>
      </c>
      <c r="L4788" s="49">
        <v>2.13</v>
      </c>
      <c r="M4788" s="49">
        <v>2.11</v>
      </c>
      <c r="N4788" s="49">
        <v>2.06</v>
      </c>
      <c r="O4788" s="49">
        <v>1.86</v>
      </c>
      <c r="P4788" s="49">
        <v>1.95</v>
      </c>
      <c r="Q4788" s="49">
        <v>1.87</v>
      </c>
      <c r="R4788" s="49">
        <v>1.78</v>
      </c>
      <c r="S4788" s="49">
        <v>1.98</v>
      </c>
      <c r="T4788" s="49">
        <v>1.99</v>
      </c>
      <c r="U4788" s="49">
        <v>2</v>
      </c>
      <c r="V4788" s="49">
        <v>2.0099999999999998</v>
      </c>
    </row>
    <row r="4789" spans="1:22" ht="15.75" customHeight="1">
      <c r="A4789" s="139" t="s">
        <v>793</v>
      </c>
      <c r="B4789" s="139" t="s">
        <v>544</v>
      </c>
      <c r="C4789" s="139" t="s">
        <v>784</v>
      </c>
      <c r="D4789" s="139" t="s">
        <v>633</v>
      </c>
      <c r="E4789" s="139" t="s">
        <v>754</v>
      </c>
      <c r="F4789" s="49">
        <v>20.399999999999999</v>
      </c>
      <c r="G4789" s="49">
        <v>21.1</v>
      </c>
      <c r="H4789" s="49">
        <v>21.8</v>
      </c>
      <c r="I4789" s="49">
        <v>22.5</v>
      </c>
      <c r="J4789" s="49">
        <v>23.2</v>
      </c>
      <c r="K4789" s="49">
        <v>24</v>
      </c>
      <c r="L4789" s="49">
        <v>24.7</v>
      </c>
      <c r="M4789" s="49">
        <v>25.5</v>
      </c>
      <c r="N4789" s="49">
        <v>26.3</v>
      </c>
      <c r="O4789" s="49">
        <v>26.3</v>
      </c>
      <c r="P4789" s="49">
        <v>26.3</v>
      </c>
      <c r="Q4789" s="49">
        <v>26.3</v>
      </c>
      <c r="R4789" s="49">
        <v>24.9</v>
      </c>
      <c r="S4789" s="49">
        <v>27.8</v>
      </c>
      <c r="T4789" s="49">
        <v>28.3</v>
      </c>
      <c r="U4789" s="49">
        <v>28.8</v>
      </c>
      <c r="V4789" s="49">
        <v>29.3</v>
      </c>
    </row>
    <row r="4790" spans="1:22" ht="15.75" customHeight="1">
      <c r="A4790" s="139" t="s">
        <v>793</v>
      </c>
      <c r="B4790" s="139" t="s">
        <v>530</v>
      </c>
      <c r="C4790" s="139" t="s">
        <v>784</v>
      </c>
      <c r="D4790" s="139" t="s">
        <v>633</v>
      </c>
      <c r="E4790" s="139" t="s">
        <v>754</v>
      </c>
      <c r="F4790" s="49">
        <v>242</v>
      </c>
      <c r="G4790" s="49">
        <v>238</v>
      </c>
      <c r="H4790" s="49">
        <v>240</v>
      </c>
      <c r="I4790" s="49">
        <v>241</v>
      </c>
      <c r="J4790" s="49">
        <v>241</v>
      </c>
      <c r="K4790" s="49">
        <v>240</v>
      </c>
      <c r="L4790" s="49">
        <v>239</v>
      </c>
      <c r="M4790" s="49">
        <v>237</v>
      </c>
      <c r="N4790" s="49">
        <v>237</v>
      </c>
      <c r="O4790" s="49">
        <v>237</v>
      </c>
      <c r="P4790" s="49">
        <v>237</v>
      </c>
      <c r="Q4790" s="49">
        <v>238</v>
      </c>
      <c r="R4790" s="49">
        <v>239</v>
      </c>
      <c r="S4790" s="49">
        <v>237</v>
      </c>
      <c r="T4790" s="49">
        <v>236</v>
      </c>
      <c r="U4790" s="49">
        <v>236</v>
      </c>
      <c r="V4790" s="49">
        <v>236</v>
      </c>
    </row>
    <row r="4791" spans="1:22" ht="15.75" customHeight="1">
      <c r="A4791" s="139" t="s">
        <v>793</v>
      </c>
      <c r="B4791" s="139" t="s">
        <v>550</v>
      </c>
      <c r="C4791" s="139" t="s">
        <v>784</v>
      </c>
      <c r="D4791" s="139" t="s">
        <v>633</v>
      </c>
      <c r="E4791" s="139" t="s">
        <v>754</v>
      </c>
      <c r="F4791" s="49">
        <v>23.1</v>
      </c>
      <c r="G4791" s="49">
        <v>23.8</v>
      </c>
      <c r="H4791" s="49">
        <v>24.4</v>
      </c>
      <c r="I4791" s="49">
        <v>25.2</v>
      </c>
      <c r="J4791" s="49">
        <v>25.8</v>
      </c>
      <c r="K4791" s="49">
        <v>26.6</v>
      </c>
      <c r="L4791" s="49">
        <v>27.7</v>
      </c>
      <c r="M4791" s="49">
        <v>28.6</v>
      </c>
      <c r="N4791" s="49">
        <v>29.8</v>
      </c>
      <c r="O4791" s="49">
        <v>30.4</v>
      </c>
      <c r="P4791" s="49">
        <v>30.8</v>
      </c>
      <c r="Q4791" s="49">
        <v>31.2</v>
      </c>
      <c r="R4791" s="49">
        <v>30.3</v>
      </c>
      <c r="S4791" s="49">
        <v>32.700000000000003</v>
      </c>
      <c r="T4791" s="49">
        <v>33.4</v>
      </c>
      <c r="U4791" s="49">
        <v>34.1</v>
      </c>
      <c r="V4791" s="49">
        <v>34.9</v>
      </c>
    </row>
    <row r="4792" spans="1:22" ht="15.75" customHeight="1">
      <c r="A4792" s="139" t="s">
        <v>793</v>
      </c>
      <c r="B4792" s="139" t="s">
        <v>524</v>
      </c>
      <c r="C4792" s="139" t="s">
        <v>784</v>
      </c>
      <c r="D4792" s="139" t="s">
        <v>633</v>
      </c>
      <c r="E4792" s="139" t="s">
        <v>754</v>
      </c>
      <c r="F4792" s="49">
        <v>0.49199999999999999</v>
      </c>
      <c r="G4792" s="49">
        <v>0.503</v>
      </c>
      <c r="H4792" s="49">
        <v>0.51500000000000001</v>
      </c>
      <c r="I4792" s="49">
        <v>0.52700000000000002</v>
      </c>
      <c r="J4792" s="49">
        <v>0.53900000000000003</v>
      </c>
      <c r="K4792" s="49">
        <v>0.55200000000000005</v>
      </c>
      <c r="L4792" s="49">
        <v>0.56399999999999995</v>
      </c>
      <c r="M4792" s="49">
        <v>0.57699999999999996</v>
      </c>
      <c r="N4792" s="49">
        <v>0.58899999999999997</v>
      </c>
      <c r="O4792" s="49">
        <v>0.58899999999999997</v>
      </c>
      <c r="P4792" s="49">
        <v>0.58899999999999997</v>
      </c>
      <c r="Q4792" s="49">
        <v>0.58899999999999997</v>
      </c>
      <c r="R4792" s="49">
        <v>0.56699999999999995</v>
      </c>
      <c r="S4792" s="49">
        <v>0.61399999999999999</v>
      </c>
      <c r="T4792" s="49">
        <v>0.623</v>
      </c>
      <c r="U4792" s="49">
        <v>0.63100000000000001</v>
      </c>
      <c r="V4792" s="49">
        <v>0.64</v>
      </c>
    </row>
    <row r="4793" spans="1:22" ht="15.75" customHeight="1">
      <c r="A4793" s="139" t="s">
        <v>793</v>
      </c>
      <c r="B4793" s="139" t="s">
        <v>558</v>
      </c>
      <c r="C4793" s="139" t="s">
        <v>784</v>
      </c>
      <c r="D4793" s="139" t="s">
        <v>633</v>
      </c>
      <c r="E4793" s="139" t="s">
        <v>754</v>
      </c>
      <c r="F4793" s="49">
        <v>3.27</v>
      </c>
      <c r="G4793" s="49">
        <v>3.3</v>
      </c>
      <c r="H4793" s="49">
        <v>3.32</v>
      </c>
      <c r="I4793" s="49">
        <v>3.35</v>
      </c>
      <c r="J4793" s="49">
        <v>3.37</v>
      </c>
      <c r="K4793" s="49">
        <v>3.39</v>
      </c>
      <c r="L4793" s="49">
        <v>3.41</v>
      </c>
      <c r="M4793" s="49">
        <v>3.43</v>
      </c>
      <c r="N4793" s="49">
        <v>3.45</v>
      </c>
      <c r="O4793" s="49">
        <v>3.45</v>
      </c>
      <c r="P4793" s="49">
        <v>3.45</v>
      </c>
      <c r="Q4793" s="49">
        <v>3.45</v>
      </c>
      <c r="R4793" s="49">
        <v>3.39</v>
      </c>
      <c r="S4793" s="49">
        <v>3.5</v>
      </c>
      <c r="T4793" s="49">
        <v>3.51</v>
      </c>
      <c r="U4793" s="49">
        <v>3.53</v>
      </c>
      <c r="V4793" s="49">
        <v>3.54</v>
      </c>
    </row>
    <row r="4794" spans="1:22" ht="15.75" customHeight="1">
      <c r="A4794" s="139" t="s">
        <v>793</v>
      </c>
      <c r="B4794" s="139" t="s">
        <v>538</v>
      </c>
      <c r="C4794" s="139" t="s">
        <v>784</v>
      </c>
      <c r="D4794" s="139" t="s">
        <v>633</v>
      </c>
      <c r="E4794" s="139" t="s">
        <v>754</v>
      </c>
      <c r="F4794" s="49">
        <v>7.7</v>
      </c>
      <c r="G4794" s="49">
        <v>5.66</v>
      </c>
      <c r="H4794" s="49">
        <v>5.51</v>
      </c>
      <c r="I4794" s="49">
        <v>3.6</v>
      </c>
      <c r="J4794" s="49">
        <v>3.13</v>
      </c>
      <c r="K4794" s="49">
        <v>4.32</v>
      </c>
      <c r="L4794" s="49">
        <v>3.51</v>
      </c>
      <c r="M4794" s="49">
        <v>3.43</v>
      </c>
      <c r="N4794" s="49">
        <v>3.21</v>
      </c>
      <c r="O4794" s="49">
        <v>3.35</v>
      </c>
      <c r="P4794" s="49">
        <v>3.51</v>
      </c>
      <c r="Q4794" s="49">
        <v>4.42</v>
      </c>
      <c r="R4794" s="49">
        <v>4.1100000000000003</v>
      </c>
      <c r="S4794" s="49">
        <v>2.23</v>
      </c>
      <c r="T4794" s="49">
        <v>1.91</v>
      </c>
      <c r="U4794" s="49">
        <v>1.59</v>
      </c>
      <c r="V4794" s="49">
        <v>1.27</v>
      </c>
    </row>
    <row r="4795" spans="1:22" ht="15.75" customHeight="1">
      <c r="A4795" s="139" t="s">
        <v>793</v>
      </c>
      <c r="B4795" s="139" t="s">
        <v>540</v>
      </c>
      <c r="C4795" s="139" t="s">
        <v>784</v>
      </c>
      <c r="D4795" s="139" t="s">
        <v>633</v>
      </c>
      <c r="E4795" s="139" t="s">
        <v>754</v>
      </c>
      <c r="F4795" s="49">
        <v>605</v>
      </c>
      <c r="G4795" s="49">
        <v>611</v>
      </c>
      <c r="H4795" s="49">
        <v>608</v>
      </c>
      <c r="I4795" s="49">
        <v>608</v>
      </c>
      <c r="J4795" s="49">
        <v>605</v>
      </c>
      <c r="K4795" s="49">
        <v>604</v>
      </c>
      <c r="L4795" s="49">
        <v>605</v>
      </c>
      <c r="M4795" s="49">
        <v>604</v>
      </c>
      <c r="N4795" s="49">
        <v>603</v>
      </c>
      <c r="O4795" s="49">
        <v>602</v>
      </c>
      <c r="P4795" s="49">
        <v>601</v>
      </c>
      <c r="Q4795" s="49">
        <v>601</v>
      </c>
      <c r="R4795" s="49">
        <v>601</v>
      </c>
      <c r="S4795" s="49">
        <v>591</v>
      </c>
      <c r="T4795" s="49">
        <v>589</v>
      </c>
      <c r="U4795" s="49">
        <v>586</v>
      </c>
      <c r="V4795" s="49">
        <v>584</v>
      </c>
    </row>
    <row r="4796" spans="1:22" ht="15.75" customHeight="1">
      <c r="A4796" s="139" t="s">
        <v>793</v>
      </c>
      <c r="B4796" s="139" t="s">
        <v>562</v>
      </c>
      <c r="C4796" s="139" t="s">
        <v>784</v>
      </c>
      <c r="D4796" s="139" t="s">
        <v>633</v>
      </c>
      <c r="E4796" s="139" t="s">
        <v>754</v>
      </c>
      <c r="F4796" s="49">
        <v>1040</v>
      </c>
      <c r="G4796" s="49">
        <v>993</v>
      </c>
      <c r="H4796" s="49">
        <v>1070</v>
      </c>
      <c r="I4796" s="49">
        <v>1210</v>
      </c>
      <c r="J4796" s="49">
        <v>1310</v>
      </c>
      <c r="K4796" s="49">
        <v>1350</v>
      </c>
      <c r="L4796" s="49">
        <v>1400</v>
      </c>
      <c r="M4796" s="49">
        <v>1410</v>
      </c>
      <c r="N4796" s="49">
        <v>1470</v>
      </c>
      <c r="O4796" s="49">
        <v>1580</v>
      </c>
      <c r="P4796" s="49">
        <v>1660</v>
      </c>
      <c r="Q4796" s="49">
        <v>1790</v>
      </c>
      <c r="R4796" s="49">
        <v>1790</v>
      </c>
      <c r="S4796" s="49">
        <v>1810</v>
      </c>
      <c r="T4796" s="49">
        <v>1860</v>
      </c>
      <c r="U4796" s="49">
        <v>1920</v>
      </c>
      <c r="V4796" s="49">
        <v>1970</v>
      </c>
    </row>
    <row r="4797" spans="1:22" ht="15.75" customHeight="1">
      <c r="A4797" s="139" t="s">
        <v>793</v>
      </c>
      <c r="B4797" s="139" t="s">
        <v>560</v>
      </c>
      <c r="C4797" s="139" t="s">
        <v>784</v>
      </c>
      <c r="D4797" s="139" t="s">
        <v>633</v>
      </c>
      <c r="E4797" s="139" t="s">
        <v>754</v>
      </c>
      <c r="F4797" s="49">
        <v>2.7</v>
      </c>
      <c r="G4797" s="49">
        <v>2.72</v>
      </c>
      <c r="H4797" s="49">
        <v>2.76</v>
      </c>
      <c r="I4797" s="49">
        <v>3</v>
      </c>
      <c r="J4797" s="49">
        <v>2.73</v>
      </c>
      <c r="K4797" s="49">
        <v>2.72</v>
      </c>
      <c r="L4797" s="49">
        <v>2.72</v>
      </c>
      <c r="M4797" s="49">
        <v>2.72</v>
      </c>
      <c r="N4797" s="49">
        <v>2.71</v>
      </c>
      <c r="O4797" s="49">
        <v>2.71</v>
      </c>
      <c r="P4797" s="49">
        <v>2.71</v>
      </c>
      <c r="Q4797" s="49">
        <v>2.71</v>
      </c>
      <c r="R4797" s="49">
        <v>2.6</v>
      </c>
      <c r="S4797" s="49">
        <v>2.7</v>
      </c>
      <c r="T4797" s="49">
        <v>2.7</v>
      </c>
      <c r="U4797" s="49">
        <v>2.69</v>
      </c>
      <c r="V4797" s="49">
        <v>2.69</v>
      </c>
    </row>
    <row r="4798" spans="1:22" ht="15.75" customHeight="1">
      <c r="A4798" s="139" t="s">
        <v>793</v>
      </c>
      <c r="B4798" s="139" t="s">
        <v>532</v>
      </c>
      <c r="C4798" s="139" t="s">
        <v>784</v>
      </c>
      <c r="D4798" s="139" t="s">
        <v>633</v>
      </c>
      <c r="E4798" s="139" t="s">
        <v>754</v>
      </c>
      <c r="F4798" s="49">
        <v>0.48099999999999998</v>
      </c>
      <c r="G4798" s="49">
        <v>0.48399999999999999</v>
      </c>
      <c r="H4798" s="49">
        <v>0.48799999999999999</v>
      </c>
      <c r="I4798" s="49">
        <v>0.49299999999999999</v>
      </c>
      <c r="J4798" s="49">
        <v>0.498</v>
      </c>
      <c r="K4798" s="49">
        <v>0.502</v>
      </c>
      <c r="L4798" s="49">
        <v>0.50700000000000001</v>
      </c>
      <c r="M4798" s="49">
        <v>0.51200000000000001</v>
      </c>
      <c r="N4798" s="49">
        <v>0.51600000000000001</v>
      </c>
      <c r="O4798" s="49">
        <v>0.51600000000000001</v>
      </c>
      <c r="P4798" s="49">
        <v>0.51600000000000001</v>
      </c>
      <c r="Q4798" s="49">
        <v>0.51600000000000001</v>
      </c>
      <c r="R4798" s="49">
        <v>0.50600000000000001</v>
      </c>
      <c r="S4798" s="49">
        <v>0.52400000000000002</v>
      </c>
      <c r="T4798" s="49">
        <v>0.52700000000000002</v>
      </c>
      <c r="U4798" s="49">
        <v>0.53</v>
      </c>
      <c r="V4798" s="49">
        <v>0.53400000000000003</v>
      </c>
    </row>
    <row r="4799" spans="1:22" ht="15.75" customHeight="1">
      <c r="A4799" s="139" t="s">
        <v>793</v>
      </c>
      <c r="B4799" s="139" t="s">
        <v>566</v>
      </c>
      <c r="C4799" s="139" t="s">
        <v>784</v>
      </c>
      <c r="D4799" s="139" t="s">
        <v>633</v>
      </c>
      <c r="E4799" s="139" t="s">
        <v>754</v>
      </c>
      <c r="F4799" s="49">
        <v>108</v>
      </c>
      <c r="G4799" s="49">
        <v>111</v>
      </c>
      <c r="H4799" s="49">
        <v>114</v>
      </c>
      <c r="I4799" s="49">
        <v>117</v>
      </c>
      <c r="J4799" s="49">
        <v>120</v>
      </c>
      <c r="K4799" s="49">
        <v>123</v>
      </c>
      <c r="L4799" s="49">
        <v>128</v>
      </c>
      <c r="M4799" s="49">
        <v>138</v>
      </c>
      <c r="N4799" s="49">
        <v>136</v>
      </c>
      <c r="O4799" s="49">
        <v>134</v>
      </c>
      <c r="P4799" s="49">
        <v>138</v>
      </c>
      <c r="Q4799" s="49">
        <v>133</v>
      </c>
      <c r="R4799" s="49">
        <v>133</v>
      </c>
      <c r="S4799" s="49">
        <v>144</v>
      </c>
      <c r="T4799" s="49">
        <v>146</v>
      </c>
      <c r="U4799" s="49">
        <v>149</v>
      </c>
      <c r="V4799" s="49">
        <v>151</v>
      </c>
    </row>
    <row r="4800" spans="1:22" ht="15.75" customHeight="1">
      <c r="A4800" s="139" t="s">
        <v>793</v>
      </c>
      <c r="B4800" s="139" t="s">
        <v>296</v>
      </c>
      <c r="C4800" s="139" t="s">
        <v>784</v>
      </c>
      <c r="D4800" s="139" t="s">
        <v>633</v>
      </c>
      <c r="E4800" s="139" t="s">
        <v>754</v>
      </c>
      <c r="F4800" s="49">
        <v>30.4</v>
      </c>
      <c r="G4800" s="49">
        <v>31.5</v>
      </c>
      <c r="H4800" s="49">
        <v>32.6</v>
      </c>
      <c r="I4800" s="49">
        <v>33.799999999999997</v>
      </c>
      <c r="J4800" s="49">
        <v>35</v>
      </c>
      <c r="K4800" s="49">
        <v>36.1</v>
      </c>
      <c r="L4800" s="49">
        <v>37.200000000000003</v>
      </c>
      <c r="M4800" s="49">
        <v>38.4</v>
      </c>
      <c r="N4800" s="49">
        <v>39.5</v>
      </c>
      <c r="O4800" s="49">
        <v>39.5</v>
      </c>
      <c r="P4800" s="49">
        <v>39.5</v>
      </c>
      <c r="Q4800" s="49">
        <v>39.5</v>
      </c>
      <c r="R4800" s="49">
        <v>38.4</v>
      </c>
      <c r="S4800" s="49">
        <v>42.1</v>
      </c>
      <c r="T4800" s="49">
        <v>43</v>
      </c>
      <c r="U4800" s="49">
        <v>43.8</v>
      </c>
      <c r="V4800" s="49">
        <v>44.7</v>
      </c>
    </row>
    <row r="4801" spans="1:22" ht="15.75" customHeight="1">
      <c r="A4801" s="139" t="s">
        <v>793</v>
      </c>
      <c r="B4801" s="139" t="s">
        <v>576</v>
      </c>
      <c r="C4801" s="139" t="s">
        <v>784</v>
      </c>
      <c r="D4801" s="139" t="s">
        <v>633</v>
      </c>
      <c r="E4801" s="139" t="s">
        <v>754</v>
      </c>
      <c r="F4801" s="49">
        <v>21.1</v>
      </c>
      <c r="G4801" s="49">
        <v>22.2</v>
      </c>
      <c r="H4801" s="49">
        <v>22.4</v>
      </c>
      <c r="I4801" s="49">
        <v>23</v>
      </c>
      <c r="J4801" s="49">
        <v>23.6</v>
      </c>
      <c r="K4801" s="49">
        <v>24.2</v>
      </c>
      <c r="L4801" s="49">
        <v>24.8</v>
      </c>
      <c r="M4801" s="49">
        <v>25.5</v>
      </c>
      <c r="N4801" s="49">
        <v>26.1</v>
      </c>
      <c r="O4801" s="49">
        <v>26.2</v>
      </c>
      <c r="P4801" s="49">
        <v>26.1</v>
      </c>
      <c r="Q4801" s="49">
        <v>26.1</v>
      </c>
      <c r="R4801" s="49">
        <v>25.3</v>
      </c>
      <c r="S4801" s="49">
        <v>27.5</v>
      </c>
      <c r="T4801" s="49">
        <v>28</v>
      </c>
      <c r="U4801" s="49">
        <v>28.5</v>
      </c>
      <c r="V4801" s="49">
        <v>28.9</v>
      </c>
    </row>
    <row r="4802" spans="1:22" ht="15.75" customHeight="1">
      <c r="A4802" s="139" t="s">
        <v>793</v>
      </c>
      <c r="B4802" s="139" t="s">
        <v>572</v>
      </c>
      <c r="C4802" s="139" t="s">
        <v>784</v>
      </c>
      <c r="D4802" s="139" t="s">
        <v>633</v>
      </c>
      <c r="E4802" s="139" t="s">
        <v>754</v>
      </c>
      <c r="F4802" s="49">
        <v>276</v>
      </c>
      <c r="G4802" s="49">
        <v>273</v>
      </c>
      <c r="H4802" s="49">
        <v>270</v>
      </c>
      <c r="I4802" s="49">
        <v>272</v>
      </c>
      <c r="J4802" s="49">
        <v>276</v>
      </c>
      <c r="K4802" s="49">
        <v>280</v>
      </c>
      <c r="L4802" s="49">
        <v>284</v>
      </c>
      <c r="M4802" s="49">
        <v>292</v>
      </c>
      <c r="N4802" s="49">
        <v>279</v>
      </c>
      <c r="O4802" s="49">
        <v>290</v>
      </c>
      <c r="P4802" s="49">
        <v>285</v>
      </c>
      <c r="Q4802" s="49">
        <v>285</v>
      </c>
      <c r="R4802" s="49">
        <v>283</v>
      </c>
      <c r="S4802" s="49">
        <v>290</v>
      </c>
      <c r="T4802" s="49">
        <v>291</v>
      </c>
      <c r="U4802" s="49">
        <v>293</v>
      </c>
      <c r="V4802" s="49">
        <v>294</v>
      </c>
    </row>
    <row r="4803" spans="1:22" ht="15.75" customHeight="1">
      <c r="A4803" s="139" t="s">
        <v>793</v>
      </c>
      <c r="B4803" s="139" t="s">
        <v>568</v>
      </c>
      <c r="C4803" s="139" t="s">
        <v>784</v>
      </c>
      <c r="D4803" s="139" t="s">
        <v>633</v>
      </c>
      <c r="E4803" s="139" t="s">
        <v>754</v>
      </c>
      <c r="F4803" s="49">
        <v>99.1</v>
      </c>
      <c r="G4803" s="49">
        <v>100</v>
      </c>
      <c r="H4803" s="49">
        <v>101</v>
      </c>
      <c r="I4803" s="49">
        <v>102</v>
      </c>
      <c r="J4803" s="49">
        <v>103</v>
      </c>
      <c r="K4803" s="49">
        <v>105</v>
      </c>
      <c r="L4803" s="49">
        <v>106</v>
      </c>
      <c r="M4803" s="49">
        <v>107</v>
      </c>
      <c r="N4803" s="49">
        <v>108</v>
      </c>
      <c r="O4803" s="49">
        <v>108</v>
      </c>
      <c r="P4803" s="49">
        <v>108</v>
      </c>
      <c r="Q4803" s="49">
        <v>108</v>
      </c>
      <c r="R4803" s="49">
        <v>108</v>
      </c>
      <c r="S4803" s="49">
        <v>111</v>
      </c>
      <c r="T4803" s="49">
        <v>112</v>
      </c>
      <c r="U4803" s="49">
        <v>113</v>
      </c>
      <c r="V4803" s="49">
        <v>114</v>
      </c>
    </row>
    <row r="4804" spans="1:22" ht="15.75" customHeight="1">
      <c r="A4804" s="139" t="s">
        <v>793</v>
      </c>
      <c r="B4804" s="139" t="s">
        <v>586</v>
      </c>
      <c r="C4804" s="139" t="s">
        <v>784</v>
      </c>
      <c r="D4804" s="139" t="s">
        <v>633</v>
      </c>
      <c r="E4804" s="139" t="s">
        <v>754</v>
      </c>
      <c r="F4804" s="49">
        <v>145</v>
      </c>
      <c r="G4804" s="49">
        <v>147</v>
      </c>
      <c r="H4804" s="49">
        <v>149</v>
      </c>
      <c r="I4804" s="49">
        <v>151</v>
      </c>
      <c r="J4804" s="49">
        <v>154</v>
      </c>
      <c r="K4804" s="49">
        <v>156</v>
      </c>
      <c r="L4804" s="49">
        <v>158</v>
      </c>
      <c r="M4804" s="49">
        <v>160</v>
      </c>
      <c r="N4804" s="49">
        <v>162</v>
      </c>
      <c r="O4804" s="49">
        <v>162</v>
      </c>
      <c r="P4804" s="49">
        <v>162</v>
      </c>
      <c r="Q4804" s="49">
        <v>162</v>
      </c>
      <c r="R4804" s="49">
        <v>162</v>
      </c>
      <c r="S4804" s="49">
        <v>167</v>
      </c>
      <c r="T4804" s="49">
        <v>169</v>
      </c>
      <c r="U4804" s="49">
        <v>171</v>
      </c>
      <c r="V4804" s="49">
        <v>172</v>
      </c>
    </row>
    <row r="4805" spans="1:22" ht="15.75" customHeight="1">
      <c r="A4805" s="139" t="s">
        <v>793</v>
      </c>
      <c r="B4805" s="139" t="s">
        <v>574</v>
      </c>
      <c r="C4805" s="139" t="s">
        <v>784</v>
      </c>
      <c r="D4805" s="139" t="s">
        <v>633</v>
      </c>
      <c r="E4805" s="139" t="s">
        <v>754</v>
      </c>
      <c r="F4805" s="49">
        <v>1.42</v>
      </c>
      <c r="G4805" s="49">
        <v>1.45</v>
      </c>
      <c r="H4805" s="49">
        <v>1.52</v>
      </c>
      <c r="I4805" s="49">
        <v>1.63</v>
      </c>
      <c r="J4805" s="49">
        <v>1.78</v>
      </c>
      <c r="K4805" s="49">
        <v>1.86</v>
      </c>
      <c r="L4805" s="49">
        <v>1.98</v>
      </c>
      <c r="M4805" s="49">
        <v>2.1</v>
      </c>
      <c r="N4805" s="49">
        <v>2.21</v>
      </c>
      <c r="O4805" s="49">
        <v>2.21</v>
      </c>
      <c r="P4805" s="49">
        <v>2.21</v>
      </c>
      <c r="Q4805" s="49">
        <v>2.21</v>
      </c>
      <c r="R4805" s="49">
        <v>2.08</v>
      </c>
      <c r="S4805" s="49">
        <v>2.38</v>
      </c>
      <c r="T4805" s="49">
        <v>2.4500000000000002</v>
      </c>
      <c r="U4805" s="49">
        <v>2.52</v>
      </c>
      <c r="V4805" s="49">
        <v>2.59</v>
      </c>
    </row>
    <row r="4806" spans="1:22" ht="15.75" customHeight="1">
      <c r="A4806" s="139" t="s">
        <v>793</v>
      </c>
      <c r="B4806" s="139" t="s">
        <v>578</v>
      </c>
      <c r="C4806" s="139" t="s">
        <v>784</v>
      </c>
      <c r="D4806" s="139" t="s">
        <v>633</v>
      </c>
      <c r="E4806" s="139" t="s">
        <v>754</v>
      </c>
      <c r="F4806" s="49">
        <v>0.34100000000000003</v>
      </c>
      <c r="G4806" s="49">
        <v>0.34300000000000003</v>
      </c>
      <c r="H4806" s="49">
        <v>0.34399999999999997</v>
      </c>
      <c r="I4806" s="49">
        <v>0.34599999999999997</v>
      </c>
      <c r="J4806" s="49">
        <v>0.34699999999999998</v>
      </c>
      <c r="K4806" s="49">
        <v>0.34799999999999998</v>
      </c>
      <c r="L4806" s="49">
        <v>0.34899999999999998</v>
      </c>
      <c r="M4806" s="49">
        <v>0.35</v>
      </c>
      <c r="N4806" s="49">
        <v>0.35199999999999998</v>
      </c>
      <c r="O4806" s="49">
        <v>0.35199999999999998</v>
      </c>
      <c r="P4806" s="49">
        <v>0.35199999999999998</v>
      </c>
      <c r="Q4806" s="49">
        <v>0.35199999999999998</v>
      </c>
      <c r="R4806" s="49">
        <v>0.33700000000000002</v>
      </c>
      <c r="S4806" s="49">
        <v>0.35199999999999998</v>
      </c>
      <c r="T4806" s="49">
        <v>0.35299999999999998</v>
      </c>
      <c r="U4806" s="49">
        <v>0.35299999999999998</v>
      </c>
      <c r="V4806" s="49">
        <v>0.35399999999999998</v>
      </c>
    </row>
    <row r="4807" spans="1:22" ht="15.75" customHeight="1">
      <c r="A4807" s="139" t="s">
        <v>793</v>
      </c>
      <c r="B4807" s="139" t="s">
        <v>580</v>
      </c>
      <c r="C4807" s="139" t="s">
        <v>784</v>
      </c>
      <c r="D4807" s="139" t="s">
        <v>633</v>
      </c>
      <c r="E4807" s="139" t="s">
        <v>754</v>
      </c>
      <c r="F4807" s="49">
        <v>28.1</v>
      </c>
      <c r="G4807" s="49">
        <v>28.2</v>
      </c>
      <c r="H4807" s="49">
        <v>28.3</v>
      </c>
      <c r="I4807" s="49">
        <v>28.4</v>
      </c>
      <c r="J4807" s="49">
        <v>28.5</v>
      </c>
      <c r="K4807" s="49">
        <v>28.6</v>
      </c>
      <c r="L4807" s="49">
        <v>28.7</v>
      </c>
      <c r="M4807" s="49">
        <v>28.7</v>
      </c>
      <c r="N4807" s="49">
        <v>28.8</v>
      </c>
      <c r="O4807" s="49">
        <v>28.8</v>
      </c>
      <c r="P4807" s="49">
        <v>28.8</v>
      </c>
      <c r="Q4807" s="49">
        <v>28.8</v>
      </c>
      <c r="R4807" s="49">
        <v>28.7</v>
      </c>
      <c r="S4807" s="49">
        <v>29</v>
      </c>
      <c r="T4807" s="49">
        <v>29.1</v>
      </c>
      <c r="U4807" s="49">
        <v>29.2</v>
      </c>
      <c r="V4807" s="49">
        <v>29.2</v>
      </c>
    </row>
    <row r="4808" spans="1:22" ht="15.75" customHeight="1">
      <c r="A4808" s="139" t="s">
        <v>793</v>
      </c>
      <c r="B4808" s="139" t="s">
        <v>582</v>
      </c>
      <c r="C4808" s="139" t="s">
        <v>784</v>
      </c>
      <c r="D4808" s="139" t="s">
        <v>633</v>
      </c>
      <c r="E4808" s="139" t="s">
        <v>754</v>
      </c>
      <c r="F4808" s="49">
        <v>80.8</v>
      </c>
      <c r="G4808" s="49">
        <v>68.3</v>
      </c>
      <c r="H4808" s="49">
        <v>68.8</v>
      </c>
      <c r="I4808" s="49">
        <v>69.8</v>
      </c>
      <c r="J4808" s="49">
        <v>70.599999999999994</v>
      </c>
      <c r="K4808" s="49">
        <v>71.400000000000006</v>
      </c>
      <c r="L4808" s="49">
        <v>72.3</v>
      </c>
      <c r="M4808" s="49">
        <v>72.599999999999994</v>
      </c>
      <c r="N4808" s="49">
        <v>73.5</v>
      </c>
      <c r="O4808" s="49">
        <v>73.5</v>
      </c>
      <c r="P4808" s="49">
        <v>73.5</v>
      </c>
      <c r="Q4808" s="49">
        <v>73.7</v>
      </c>
      <c r="R4808" s="49">
        <v>72.099999999999994</v>
      </c>
      <c r="S4808" s="49">
        <v>74.2</v>
      </c>
      <c r="T4808" s="49">
        <v>74.599999999999994</v>
      </c>
      <c r="U4808" s="49">
        <v>74.900000000000006</v>
      </c>
      <c r="V4808" s="49">
        <v>75.3</v>
      </c>
    </row>
    <row r="4809" spans="1:22" ht="15.75" customHeight="1">
      <c r="A4809" s="139" t="s">
        <v>793</v>
      </c>
      <c r="B4809" s="139" t="s">
        <v>584</v>
      </c>
      <c r="C4809" s="139" t="s">
        <v>784</v>
      </c>
      <c r="D4809" s="139" t="s">
        <v>633</v>
      </c>
      <c r="E4809" s="139" t="s">
        <v>754</v>
      </c>
      <c r="F4809" s="49">
        <v>348</v>
      </c>
      <c r="G4809" s="49">
        <v>346</v>
      </c>
      <c r="H4809" s="49">
        <v>346</v>
      </c>
      <c r="I4809" s="49">
        <v>345</v>
      </c>
      <c r="J4809" s="49">
        <v>345</v>
      </c>
      <c r="K4809" s="49">
        <v>344</v>
      </c>
      <c r="L4809" s="49">
        <v>342</v>
      </c>
      <c r="M4809" s="49">
        <v>345</v>
      </c>
      <c r="N4809" s="49">
        <v>347</v>
      </c>
      <c r="O4809" s="49">
        <v>344</v>
      </c>
      <c r="P4809" s="49">
        <v>343</v>
      </c>
      <c r="Q4809" s="49">
        <v>343</v>
      </c>
      <c r="R4809" s="49">
        <v>339</v>
      </c>
      <c r="S4809" s="49">
        <v>335</v>
      </c>
      <c r="T4809" s="49">
        <v>334</v>
      </c>
      <c r="U4809" s="49">
        <v>332</v>
      </c>
      <c r="V4809" s="49">
        <v>331</v>
      </c>
    </row>
    <row r="4810" spans="1:22" ht="15.75" customHeight="1">
      <c r="A4810" s="139" t="s">
        <v>793</v>
      </c>
      <c r="B4810" s="139" t="s">
        <v>588</v>
      </c>
      <c r="C4810" s="139" t="s">
        <v>784</v>
      </c>
      <c r="D4810" s="139" t="s">
        <v>633</v>
      </c>
      <c r="E4810" s="139" t="s">
        <v>754</v>
      </c>
      <c r="F4810" s="49">
        <v>1.43E-2</v>
      </c>
      <c r="G4810" s="49">
        <v>1.43E-2</v>
      </c>
      <c r="H4810" s="49">
        <v>1.44E-2</v>
      </c>
      <c r="I4810" s="49">
        <v>1.4500000000000001E-2</v>
      </c>
      <c r="J4810" s="49">
        <v>1.4500000000000001E-2</v>
      </c>
      <c r="K4810" s="49">
        <v>1.46E-2</v>
      </c>
      <c r="L4810" s="49">
        <v>1.47E-2</v>
      </c>
      <c r="M4810" s="49">
        <v>1.47E-2</v>
      </c>
      <c r="N4810" s="49">
        <v>1.4800000000000001E-2</v>
      </c>
      <c r="O4810" s="49">
        <v>1.4800000000000001E-2</v>
      </c>
      <c r="P4810" s="49">
        <v>1.4800000000000001E-2</v>
      </c>
      <c r="Q4810" s="49">
        <v>1.4800000000000001E-2</v>
      </c>
      <c r="R4810" s="49">
        <v>1.23E-2</v>
      </c>
      <c r="S4810" s="49">
        <v>1.43E-2</v>
      </c>
      <c r="T4810" s="49">
        <v>1.43E-2</v>
      </c>
      <c r="U4810" s="49">
        <v>1.43E-2</v>
      </c>
      <c r="V4810" s="49">
        <v>1.43E-2</v>
      </c>
    </row>
    <row r="4811" spans="1:22" ht="15.75" customHeight="1">
      <c r="A4811" s="139" t="s">
        <v>793</v>
      </c>
      <c r="B4811" s="139" t="s">
        <v>771</v>
      </c>
      <c r="C4811" s="139" t="s">
        <v>784</v>
      </c>
      <c r="D4811" s="139" t="s">
        <v>633</v>
      </c>
      <c r="E4811" s="139" t="s">
        <v>754</v>
      </c>
      <c r="F4811" s="49">
        <v>572</v>
      </c>
      <c r="G4811" s="49">
        <v>586</v>
      </c>
      <c r="H4811" s="49">
        <v>590</v>
      </c>
      <c r="I4811" s="49">
        <v>594</v>
      </c>
      <c r="J4811" s="49">
        <v>598</v>
      </c>
      <c r="K4811" s="49">
        <v>601</v>
      </c>
      <c r="L4811" s="49">
        <v>605</v>
      </c>
      <c r="M4811" s="49">
        <v>608</v>
      </c>
      <c r="N4811" s="49">
        <v>612</v>
      </c>
      <c r="O4811" s="49">
        <v>612</v>
      </c>
      <c r="P4811" s="49">
        <v>612</v>
      </c>
      <c r="Q4811" s="49">
        <v>612</v>
      </c>
      <c r="R4811" s="49">
        <v>609</v>
      </c>
      <c r="S4811" s="49">
        <v>625</v>
      </c>
      <c r="T4811" s="49">
        <v>629</v>
      </c>
      <c r="U4811" s="49">
        <v>633</v>
      </c>
      <c r="V4811" s="49">
        <v>637</v>
      </c>
    </row>
    <row r="4812" spans="1:22" ht="15.75" customHeight="1">
      <c r="A4812" s="139" t="s">
        <v>793</v>
      </c>
      <c r="B4812" s="139" t="s">
        <v>570</v>
      </c>
      <c r="C4812" s="139" t="s">
        <v>784</v>
      </c>
      <c r="D4812" s="139" t="s">
        <v>633</v>
      </c>
      <c r="E4812" s="139" t="s">
        <v>754</v>
      </c>
      <c r="F4812" s="49">
        <v>93.6</v>
      </c>
      <c r="G4812" s="49">
        <v>95.5</v>
      </c>
      <c r="H4812" s="49">
        <v>97.5</v>
      </c>
      <c r="I4812" s="49">
        <v>99.4</v>
      </c>
      <c r="J4812" s="49">
        <v>101</v>
      </c>
      <c r="K4812" s="49">
        <v>103</v>
      </c>
      <c r="L4812" s="49">
        <v>105</v>
      </c>
      <c r="M4812" s="49">
        <v>107</v>
      </c>
      <c r="N4812" s="49">
        <v>109</v>
      </c>
      <c r="O4812" s="49">
        <v>109</v>
      </c>
      <c r="P4812" s="49">
        <v>109</v>
      </c>
      <c r="Q4812" s="49">
        <v>109</v>
      </c>
      <c r="R4812" s="49">
        <v>104</v>
      </c>
      <c r="S4812" s="49">
        <v>113</v>
      </c>
      <c r="T4812" s="49">
        <v>114</v>
      </c>
      <c r="U4812" s="49">
        <v>115</v>
      </c>
      <c r="V4812" s="49">
        <v>117</v>
      </c>
    </row>
    <row r="4813" spans="1:22" ht="15.75" customHeight="1">
      <c r="A4813" s="139" t="s">
        <v>793</v>
      </c>
      <c r="B4813" s="139" t="s">
        <v>590</v>
      </c>
      <c r="C4813" s="139" t="s">
        <v>784</v>
      </c>
      <c r="D4813" s="139" t="s">
        <v>633</v>
      </c>
      <c r="E4813" s="139" t="s">
        <v>754</v>
      </c>
      <c r="F4813" s="49">
        <v>62.1</v>
      </c>
      <c r="G4813" s="49">
        <v>64.099999999999994</v>
      </c>
      <c r="H4813" s="49">
        <v>66.3</v>
      </c>
      <c r="I4813" s="49">
        <v>68.599999999999994</v>
      </c>
      <c r="J4813" s="49">
        <v>71</v>
      </c>
      <c r="K4813" s="49">
        <v>73.599999999999994</v>
      </c>
      <c r="L4813" s="49">
        <v>76</v>
      </c>
      <c r="M4813" s="49">
        <v>78.599999999999994</v>
      </c>
      <c r="N4813" s="49">
        <v>81.099999999999994</v>
      </c>
      <c r="O4813" s="49">
        <v>81.099999999999994</v>
      </c>
      <c r="P4813" s="49">
        <v>81.099999999999994</v>
      </c>
      <c r="Q4813" s="49">
        <v>81.099999999999994</v>
      </c>
      <c r="R4813" s="49">
        <v>77.2</v>
      </c>
      <c r="S4813" s="49">
        <v>86</v>
      </c>
      <c r="T4813" s="49">
        <v>87.8</v>
      </c>
      <c r="U4813" s="49">
        <v>89.5</v>
      </c>
      <c r="V4813" s="49">
        <v>91.3</v>
      </c>
    </row>
    <row r="4814" spans="1:22" ht="15.75" customHeight="1">
      <c r="A4814" s="139" t="s">
        <v>793</v>
      </c>
      <c r="B4814" s="139" t="s">
        <v>592</v>
      </c>
      <c r="C4814" s="139" t="s">
        <v>784</v>
      </c>
      <c r="D4814" s="139" t="s">
        <v>633</v>
      </c>
      <c r="E4814" s="139" t="s">
        <v>754</v>
      </c>
      <c r="F4814" s="49">
        <v>469</v>
      </c>
      <c r="G4814" s="49">
        <v>471</v>
      </c>
      <c r="H4814" s="49">
        <v>467</v>
      </c>
      <c r="I4814" s="49">
        <v>475</v>
      </c>
      <c r="J4814" s="49">
        <v>464</v>
      </c>
      <c r="K4814" s="49">
        <v>453</v>
      </c>
      <c r="L4814" s="49">
        <v>453</v>
      </c>
      <c r="M4814" s="49">
        <v>453</v>
      </c>
      <c r="N4814" s="49">
        <v>453</v>
      </c>
      <c r="O4814" s="49">
        <v>453</v>
      </c>
      <c r="P4814" s="49">
        <v>453</v>
      </c>
      <c r="Q4814" s="49">
        <v>453</v>
      </c>
      <c r="R4814" s="49">
        <v>450</v>
      </c>
      <c r="S4814" s="49">
        <v>440</v>
      </c>
      <c r="T4814" s="49">
        <v>436</v>
      </c>
      <c r="U4814" s="49">
        <v>433</v>
      </c>
      <c r="V4814" s="49">
        <v>430</v>
      </c>
    </row>
    <row r="4815" spans="1:22" ht="15.75" customHeight="1">
      <c r="A4815" s="139" t="s">
        <v>793</v>
      </c>
      <c r="B4815" s="139" t="s">
        <v>772</v>
      </c>
      <c r="C4815" s="139" t="s">
        <v>784</v>
      </c>
      <c r="D4815" s="139" t="s">
        <v>633</v>
      </c>
      <c r="E4815" s="139" t="s">
        <v>754</v>
      </c>
      <c r="F4815" s="49">
        <v>93500</v>
      </c>
      <c r="G4815" s="49">
        <v>96600</v>
      </c>
      <c r="H4815" s="49">
        <v>83800</v>
      </c>
      <c r="I4815" s="49">
        <v>83500</v>
      </c>
      <c r="J4815" s="49">
        <v>83400</v>
      </c>
      <c r="K4815" s="49">
        <v>83100</v>
      </c>
      <c r="L4815" s="49">
        <v>77700</v>
      </c>
      <c r="M4815" s="49">
        <v>72400</v>
      </c>
      <c r="N4815" s="49">
        <v>66900</v>
      </c>
      <c r="O4815" s="49">
        <v>63800</v>
      </c>
      <c r="P4815" s="49">
        <v>61100</v>
      </c>
      <c r="Q4815" s="49">
        <v>58200</v>
      </c>
      <c r="R4815" s="49">
        <v>58300</v>
      </c>
      <c r="S4815" s="49">
        <v>53500</v>
      </c>
      <c r="T4815" s="49">
        <v>50900</v>
      </c>
      <c r="U4815" s="49">
        <v>48300</v>
      </c>
      <c r="V4815" s="49">
        <v>44100</v>
      </c>
    </row>
    <row r="4816" spans="1:22" ht="15.75" customHeight="1">
      <c r="A4816" s="139" t="s">
        <v>793</v>
      </c>
      <c r="B4816" s="139" t="s">
        <v>599</v>
      </c>
      <c r="C4816" s="139" t="s">
        <v>784</v>
      </c>
      <c r="D4816" s="139" t="s">
        <v>633</v>
      </c>
      <c r="E4816" s="139" t="s">
        <v>754</v>
      </c>
      <c r="F4816" s="49">
        <v>30</v>
      </c>
      <c r="G4816" s="49">
        <v>30.2</v>
      </c>
      <c r="H4816" s="49">
        <v>30.3</v>
      </c>
      <c r="I4816" s="49">
        <v>30.7</v>
      </c>
      <c r="J4816" s="49">
        <v>31</v>
      </c>
      <c r="K4816" s="49">
        <v>31.1</v>
      </c>
      <c r="L4816" s="49">
        <v>31.5</v>
      </c>
      <c r="M4816" s="49">
        <v>31.7</v>
      </c>
      <c r="N4816" s="49">
        <v>31.7</v>
      </c>
      <c r="O4816" s="49">
        <v>31.6</v>
      </c>
      <c r="P4816" s="49">
        <v>31.8</v>
      </c>
      <c r="Q4816" s="49">
        <v>31.6</v>
      </c>
      <c r="R4816" s="49">
        <v>31.2</v>
      </c>
      <c r="S4816" s="49">
        <v>32.1</v>
      </c>
      <c r="T4816" s="49">
        <v>32.299999999999997</v>
      </c>
      <c r="U4816" s="49">
        <v>32.4</v>
      </c>
      <c r="V4816" s="49">
        <v>32.6</v>
      </c>
    </row>
    <row r="4817" spans="1:22" ht="15.75" customHeight="1">
      <c r="A4817" s="139" t="s">
        <v>793</v>
      </c>
      <c r="B4817" s="139" t="s">
        <v>597</v>
      </c>
      <c r="C4817" s="139" t="s">
        <v>784</v>
      </c>
      <c r="D4817" s="139" t="s">
        <v>633</v>
      </c>
      <c r="E4817" s="139" t="s">
        <v>754</v>
      </c>
      <c r="F4817" s="49">
        <v>84200</v>
      </c>
      <c r="G4817" s="49">
        <v>87200</v>
      </c>
      <c r="H4817" s="49">
        <v>74600</v>
      </c>
      <c r="I4817" s="49">
        <v>74300</v>
      </c>
      <c r="J4817" s="49">
        <v>74200</v>
      </c>
      <c r="K4817" s="49">
        <v>74000</v>
      </c>
      <c r="L4817" s="49">
        <v>68500</v>
      </c>
      <c r="M4817" s="49">
        <v>63100</v>
      </c>
      <c r="N4817" s="49">
        <v>57700</v>
      </c>
      <c r="O4817" s="49">
        <v>54700</v>
      </c>
      <c r="P4817" s="49">
        <v>51800</v>
      </c>
      <c r="Q4817" s="49">
        <v>48800</v>
      </c>
      <c r="R4817" s="49">
        <v>48800</v>
      </c>
      <c r="S4817" s="49">
        <v>43500</v>
      </c>
      <c r="T4817" s="49">
        <v>40300</v>
      </c>
      <c r="U4817" s="49">
        <v>37000</v>
      </c>
      <c r="V4817" s="49">
        <v>33800</v>
      </c>
    </row>
    <row r="4818" spans="1:22" ht="15.75" customHeight="1">
      <c r="A4818" s="139" t="s">
        <v>793</v>
      </c>
      <c r="B4818" s="139" t="s">
        <v>601</v>
      </c>
      <c r="C4818" s="139" t="s">
        <v>784</v>
      </c>
      <c r="D4818" s="139" t="s">
        <v>633</v>
      </c>
      <c r="E4818" s="139" t="s">
        <v>754</v>
      </c>
      <c r="F4818" s="49">
        <v>545</v>
      </c>
      <c r="G4818" s="49">
        <v>553</v>
      </c>
      <c r="H4818" s="49">
        <v>561</v>
      </c>
      <c r="I4818" s="49">
        <v>569</v>
      </c>
      <c r="J4818" s="49">
        <v>577</v>
      </c>
      <c r="K4818" s="49">
        <v>586</v>
      </c>
      <c r="L4818" s="49">
        <v>594</v>
      </c>
      <c r="M4818" s="49">
        <v>603</v>
      </c>
      <c r="N4818" s="49">
        <v>611</v>
      </c>
      <c r="O4818" s="49">
        <v>611</v>
      </c>
      <c r="P4818" s="49">
        <v>611</v>
      </c>
      <c r="Q4818" s="49">
        <v>611</v>
      </c>
      <c r="R4818" s="49">
        <v>610</v>
      </c>
      <c r="S4818" s="49">
        <v>632</v>
      </c>
      <c r="T4818" s="49">
        <v>639</v>
      </c>
      <c r="U4818" s="49">
        <v>645</v>
      </c>
      <c r="V4818" s="49">
        <v>652</v>
      </c>
    </row>
    <row r="4819" spans="1:22" ht="15.75" customHeight="1">
      <c r="A4819" s="139" t="s">
        <v>793</v>
      </c>
      <c r="B4819" s="139" t="s">
        <v>373</v>
      </c>
      <c r="C4819" s="139" t="s">
        <v>784</v>
      </c>
      <c r="D4819" s="139" t="s">
        <v>633</v>
      </c>
      <c r="E4819" s="139" t="s">
        <v>754</v>
      </c>
      <c r="F4819" s="49">
        <v>4.9700000000000001E-2</v>
      </c>
      <c r="G4819" s="49">
        <v>5.0099999999999999E-2</v>
      </c>
      <c r="H4819" s="49">
        <v>5.1499999999999997E-2</v>
      </c>
      <c r="I4819" s="49">
        <v>5.3499999999999999E-2</v>
      </c>
      <c r="J4819" s="49">
        <v>5.3699999999999998E-2</v>
      </c>
      <c r="K4819" s="49">
        <v>5.7000000000000002E-2</v>
      </c>
      <c r="L4819" s="49">
        <v>5.7500000000000002E-2</v>
      </c>
      <c r="M4819" s="49">
        <v>5.5899999999999998E-2</v>
      </c>
      <c r="N4819" s="49">
        <v>5.3900000000000003E-2</v>
      </c>
      <c r="O4819" s="49">
        <v>4.82E-2</v>
      </c>
      <c r="P4819" s="49">
        <v>4.9700000000000001E-2</v>
      </c>
      <c r="Q4819" s="49">
        <v>4.7300000000000002E-2</v>
      </c>
      <c r="R4819" s="49">
        <v>4.48E-2</v>
      </c>
      <c r="S4819" s="49">
        <v>4.9399999999999999E-2</v>
      </c>
      <c r="T4819" s="49">
        <v>4.9000000000000002E-2</v>
      </c>
      <c r="U4819" s="49">
        <v>4.87E-2</v>
      </c>
      <c r="V4819" s="49">
        <v>4.8300000000000003E-2</v>
      </c>
    </row>
    <row r="4820" spans="1:22" ht="15.75" customHeight="1">
      <c r="A4820" s="139" t="s">
        <v>793</v>
      </c>
      <c r="B4820" s="139" t="s">
        <v>518</v>
      </c>
      <c r="C4820" s="139" t="s">
        <v>784</v>
      </c>
      <c r="D4820" s="139" t="s">
        <v>633</v>
      </c>
      <c r="E4820" s="139" t="s">
        <v>754</v>
      </c>
      <c r="F4820" s="49">
        <v>0.70199999999999996</v>
      </c>
      <c r="G4820" s="49">
        <v>0.70599999999999996</v>
      </c>
      <c r="H4820" s="49">
        <v>0.71</v>
      </c>
      <c r="I4820" s="49">
        <v>0.71299999999999997</v>
      </c>
      <c r="J4820" s="49">
        <v>0.71699999999999997</v>
      </c>
      <c r="K4820" s="49">
        <v>0.72099999999999997</v>
      </c>
      <c r="L4820" s="49">
        <v>0.72499999999999998</v>
      </c>
      <c r="M4820" s="49">
        <v>0.72799999999999998</v>
      </c>
      <c r="N4820" s="49">
        <v>0.73199999999999998</v>
      </c>
      <c r="O4820" s="49">
        <v>0.73199999999999998</v>
      </c>
      <c r="P4820" s="49">
        <v>0.73199999999999998</v>
      </c>
      <c r="Q4820" s="49">
        <v>0.73199999999999998</v>
      </c>
      <c r="R4820" s="49">
        <v>0.71799999999999997</v>
      </c>
      <c r="S4820" s="49">
        <v>0.73799999999999999</v>
      </c>
      <c r="T4820" s="49">
        <v>0.74099999999999999</v>
      </c>
      <c r="U4820" s="49">
        <v>0.74299999999999999</v>
      </c>
      <c r="V4820" s="49">
        <v>0.746</v>
      </c>
    </row>
    <row r="4821" spans="1:22" ht="15.75" customHeight="1">
      <c r="A4821" s="139" t="s">
        <v>793</v>
      </c>
      <c r="B4821" s="139" t="s">
        <v>605</v>
      </c>
      <c r="C4821" s="139" t="s">
        <v>784</v>
      </c>
      <c r="D4821" s="139" t="s">
        <v>633</v>
      </c>
      <c r="E4821" s="139" t="s">
        <v>754</v>
      </c>
      <c r="F4821" s="49">
        <v>511</v>
      </c>
      <c r="G4821" s="49">
        <v>521</v>
      </c>
      <c r="H4821" s="49">
        <v>530</v>
      </c>
      <c r="I4821" s="49">
        <v>540</v>
      </c>
      <c r="J4821" s="49">
        <v>550</v>
      </c>
      <c r="K4821" s="49">
        <v>560</v>
      </c>
      <c r="L4821" s="49">
        <v>569</v>
      </c>
      <c r="M4821" s="49">
        <v>579</v>
      </c>
      <c r="N4821" s="49">
        <v>589</v>
      </c>
      <c r="O4821" s="49">
        <v>589</v>
      </c>
      <c r="P4821" s="49">
        <v>589</v>
      </c>
      <c r="Q4821" s="49">
        <v>589</v>
      </c>
      <c r="R4821" s="49">
        <v>585</v>
      </c>
      <c r="S4821" s="49">
        <v>613</v>
      </c>
      <c r="T4821" s="49">
        <v>621</v>
      </c>
      <c r="U4821" s="49">
        <v>629</v>
      </c>
      <c r="V4821" s="49">
        <v>636</v>
      </c>
    </row>
    <row r="4822" spans="1:22" ht="15.75" customHeight="1">
      <c r="A4822" s="139" t="s">
        <v>793</v>
      </c>
      <c r="B4822" s="139" t="s">
        <v>773</v>
      </c>
      <c r="C4822" s="139" t="s">
        <v>784</v>
      </c>
      <c r="D4822" s="139" t="s">
        <v>633</v>
      </c>
      <c r="E4822" s="139" t="s">
        <v>754</v>
      </c>
      <c r="F4822" s="49">
        <v>0.28999999999999998</v>
      </c>
      <c r="G4822" s="49">
        <v>0.29499999999999998</v>
      </c>
      <c r="H4822" s="49">
        <v>0.29899999999999999</v>
      </c>
      <c r="I4822" s="49">
        <v>0.30299999999999999</v>
      </c>
      <c r="J4822" s="49">
        <v>0.307</v>
      </c>
      <c r="K4822" s="49">
        <v>0.311</v>
      </c>
      <c r="L4822" s="49">
        <v>0.315</v>
      </c>
      <c r="M4822" s="49">
        <v>0.31900000000000001</v>
      </c>
      <c r="N4822" s="49">
        <v>0.32300000000000001</v>
      </c>
      <c r="O4822" s="49">
        <v>0.32300000000000001</v>
      </c>
      <c r="P4822" s="49">
        <v>0.32300000000000001</v>
      </c>
      <c r="Q4822" s="49">
        <v>0.32300000000000001</v>
      </c>
      <c r="R4822" s="49">
        <v>0.32</v>
      </c>
      <c r="S4822" s="49">
        <v>0.33300000000000002</v>
      </c>
      <c r="T4822" s="49">
        <v>0.33700000000000002</v>
      </c>
      <c r="U4822" s="49">
        <v>0.34</v>
      </c>
      <c r="V4822" s="49">
        <v>0.34300000000000003</v>
      </c>
    </row>
    <row r="4823" spans="1:22" ht="15.75" customHeight="1">
      <c r="A4823" s="139" t="s">
        <v>793</v>
      </c>
      <c r="B4823" s="139" t="s">
        <v>607</v>
      </c>
      <c r="C4823" s="139" t="s">
        <v>784</v>
      </c>
      <c r="D4823" s="139" t="s">
        <v>633</v>
      </c>
      <c r="E4823" s="139" t="s">
        <v>754</v>
      </c>
      <c r="F4823" s="49">
        <v>102</v>
      </c>
      <c r="G4823" s="49">
        <v>104</v>
      </c>
      <c r="H4823" s="49">
        <v>106</v>
      </c>
      <c r="I4823" s="49">
        <v>107</v>
      </c>
      <c r="J4823" s="49">
        <v>110</v>
      </c>
      <c r="K4823" s="49">
        <v>112</v>
      </c>
      <c r="L4823" s="49">
        <v>114</v>
      </c>
      <c r="M4823" s="49">
        <v>114</v>
      </c>
      <c r="N4823" s="49">
        <v>115</v>
      </c>
      <c r="O4823" s="49">
        <v>114</v>
      </c>
      <c r="P4823" s="49">
        <v>116</v>
      </c>
      <c r="Q4823" s="49">
        <v>117</v>
      </c>
      <c r="R4823" s="49">
        <v>105</v>
      </c>
      <c r="S4823" s="49">
        <v>117</v>
      </c>
      <c r="T4823" s="49">
        <v>118</v>
      </c>
      <c r="U4823" s="49">
        <v>120</v>
      </c>
      <c r="V4823" s="49">
        <v>121</v>
      </c>
    </row>
    <row r="4824" spans="1:22" ht="15.75" customHeight="1">
      <c r="A4824" s="139" t="s">
        <v>793</v>
      </c>
      <c r="B4824" s="139" t="s">
        <v>603</v>
      </c>
      <c r="C4824" s="139" t="s">
        <v>784</v>
      </c>
      <c r="D4824" s="139" t="s">
        <v>633</v>
      </c>
      <c r="E4824" s="139" t="s">
        <v>754</v>
      </c>
      <c r="F4824" s="49">
        <v>2.42</v>
      </c>
      <c r="G4824" s="49">
        <v>2.4700000000000002</v>
      </c>
      <c r="H4824" s="49">
        <v>2.52</v>
      </c>
      <c r="I4824" s="49">
        <v>2.57</v>
      </c>
      <c r="J4824" s="49">
        <v>2.62</v>
      </c>
      <c r="K4824" s="49">
        <v>2.67</v>
      </c>
      <c r="L4824" s="49">
        <v>2.72</v>
      </c>
      <c r="M4824" s="49">
        <v>2.77</v>
      </c>
      <c r="N4824" s="49">
        <v>2.83</v>
      </c>
      <c r="O4824" s="49">
        <v>2.83</v>
      </c>
      <c r="P4824" s="49">
        <v>2.83</v>
      </c>
      <c r="Q4824" s="49">
        <v>2.83</v>
      </c>
      <c r="R4824" s="49">
        <v>2.8</v>
      </c>
      <c r="S4824" s="49">
        <v>2.95</v>
      </c>
      <c r="T4824" s="49">
        <v>2.99</v>
      </c>
      <c r="U4824" s="49">
        <v>3.03</v>
      </c>
      <c r="V4824" s="49">
        <v>3.07</v>
      </c>
    </row>
    <row r="4825" spans="1:22" ht="15.75" customHeight="1">
      <c r="A4825" s="139" t="s">
        <v>793</v>
      </c>
      <c r="B4825" s="139" t="s">
        <v>520</v>
      </c>
      <c r="C4825" s="139" t="s">
        <v>784</v>
      </c>
      <c r="D4825" s="139" t="s">
        <v>633</v>
      </c>
      <c r="E4825" s="139" t="s">
        <v>754</v>
      </c>
      <c r="F4825" s="49">
        <v>1</v>
      </c>
      <c r="G4825" s="49">
        <v>1.01</v>
      </c>
      <c r="H4825" s="49">
        <v>1.02</v>
      </c>
      <c r="I4825" s="49">
        <v>1.03</v>
      </c>
      <c r="J4825" s="49">
        <v>1.04</v>
      </c>
      <c r="K4825" s="49">
        <v>1.05</v>
      </c>
      <c r="L4825" s="49">
        <v>1.05</v>
      </c>
      <c r="M4825" s="49">
        <v>1.06</v>
      </c>
      <c r="N4825" s="49">
        <v>1.07</v>
      </c>
      <c r="O4825" s="49">
        <v>1.07</v>
      </c>
      <c r="P4825" s="49">
        <v>1.07</v>
      </c>
      <c r="Q4825" s="49">
        <v>1.07</v>
      </c>
      <c r="R4825" s="49">
        <v>1.04</v>
      </c>
      <c r="S4825" s="49">
        <v>1.08</v>
      </c>
      <c r="T4825" s="49">
        <v>1.0900000000000001</v>
      </c>
      <c r="U4825" s="49">
        <v>1.1000000000000001</v>
      </c>
      <c r="V4825" s="49">
        <v>1.1000000000000001</v>
      </c>
    </row>
    <row r="4826" spans="1:22" ht="15.75" customHeight="1">
      <c r="A4826" s="139" t="s">
        <v>793</v>
      </c>
      <c r="B4826" s="139" t="s">
        <v>609</v>
      </c>
      <c r="C4826" s="139" t="s">
        <v>784</v>
      </c>
      <c r="D4826" s="139" t="s">
        <v>633</v>
      </c>
      <c r="E4826" s="139" t="s">
        <v>754</v>
      </c>
      <c r="F4826" s="49">
        <v>31.5</v>
      </c>
      <c r="G4826" s="49">
        <v>32.5</v>
      </c>
      <c r="H4826" s="49">
        <v>33.6</v>
      </c>
      <c r="I4826" s="49">
        <v>34.6</v>
      </c>
      <c r="J4826" s="49">
        <v>35.700000000000003</v>
      </c>
      <c r="K4826" s="49">
        <v>36.9</v>
      </c>
      <c r="L4826" s="49">
        <v>38</v>
      </c>
      <c r="M4826" s="49">
        <v>39.1</v>
      </c>
      <c r="N4826" s="49">
        <v>40.200000000000003</v>
      </c>
      <c r="O4826" s="49">
        <v>40.200000000000003</v>
      </c>
      <c r="P4826" s="49">
        <v>40.200000000000003</v>
      </c>
      <c r="Q4826" s="49">
        <v>40.200000000000003</v>
      </c>
      <c r="R4826" s="49">
        <v>38</v>
      </c>
      <c r="S4826" s="49">
        <v>42.4</v>
      </c>
      <c r="T4826" s="49">
        <v>43.2</v>
      </c>
      <c r="U4826" s="49">
        <v>44</v>
      </c>
      <c r="V4826" s="49">
        <v>44.8</v>
      </c>
    </row>
    <row r="4827" spans="1:22" ht="15.75" customHeight="1">
      <c r="A4827" s="139" t="s">
        <v>793</v>
      </c>
      <c r="B4827" s="139" t="s">
        <v>546</v>
      </c>
      <c r="C4827" s="139" t="s">
        <v>784</v>
      </c>
      <c r="D4827" s="139" t="s">
        <v>633</v>
      </c>
      <c r="E4827" s="139" t="s">
        <v>754</v>
      </c>
      <c r="F4827" s="49">
        <v>339</v>
      </c>
      <c r="G4827" s="49">
        <v>343</v>
      </c>
      <c r="H4827" s="49">
        <v>346</v>
      </c>
      <c r="I4827" s="49">
        <v>348</v>
      </c>
      <c r="J4827" s="49">
        <v>351</v>
      </c>
      <c r="K4827" s="49">
        <v>352</v>
      </c>
      <c r="L4827" s="49">
        <v>354</v>
      </c>
      <c r="M4827" s="49">
        <v>356</v>
      </c>
      <c r="N4827" s="49">
        <v>358</v>
      </c>
      <c r="O4827" s="49">
        <v>358</v>
      </c>
      <c r="P4827" s="49">
        <v>358</v>
      </c>
      <c r="Q4827" s="49">
        <v>361</v>
      </c>
      <c r="R4827" s="49">
        <v>352</v>
      </c>
      <c r="S4827" s="49">
        <v>364</v>
      </c>
      <c r="T4827" s="49">
        <v>366</v>
      </c>
      <c r="U4827" s="49">
        <v>368</v>
      </c>
      <c r="V4827" s="49">
        <v>370</v>
      </c>
    </row>
    <row r="4828" spans="1:22" ht="15.75" customHeight="1">
      <c r="A4828" s="139" t="s">
        <v>793</v>
      </c>
      <c r="B4828" s="139" t="s">
        <v>611</v>
      </c>
      <c r="C4828" s="139" t="s">
        <v>784</v>
      </c>
      <c r="D4828" s="139" t="s">
        <v>633</v>
      </c>
      <c r="E4828" s="139" t="s">
        <v>754</v>
      </c>
      <c r="F4828" s="49">
        <v>28</v>
      </c>
      <c r="G4828" s="49">
        <v>28.6</v>
      </c>
      <c r="H4828" s="49">
        <v>29.7</v>
      </c>
      <c r="I4828" s="49">
        <v>29.7</v>
      </c>
      <c r="J4828" s="49">
        <v>30.1</v>
      </c>
      <c r="K4828" s="49">
        <v>30.6</v>
      </c>
      <c r="L4828" s="49">
        <v>31.1</v>
      </c>
      <c r="M4828" s="49">
        <v>31.6</v>
      </c>
      <c r="N4828" s="49">
        <v>32.1</v>
      </c>
      <c r="O4828" s="49">
        <v>32.1</v>
      </c>
      <c r="P4828" s="49">
        <v>32.1</v>
      </c>
      <c r="Q4828" s="49">
        <v>33</v>
      </c>
      <c r="R4828" s="49">
        <v>31.4</v>
      </c>
      <c r="S4828" s="49">
        <v>33.5</v>
      </c>
      <c r="T4828" s="49">
        <v>33.9</v>
      </c>
      <c r="U4828" s="49">
        <v>34.299999999999997</v>
      </c>
      <c r="V4828" s="49">
        <v>34.700000000000003</v>
      </c>
    </row>
    <row r="4829" spans="1:22" ht="15.75" customHeight="1">
      <c r="A4829" s="139" t="s">
        <v>793</v>
      </c>
      <c r="B4829" s="139" t="s">
        <v>613</v>
      </c>
      <c r="C4829" s="139" t="s">
        <v>784</v>
      </c>
      <c r="D4829" s="139" t="s">
        <v>633</v>
      </c>
      <c r="E4829" s="139" t="s">
        <v>754</v>
      </c>
      <c r="F4829" s="49">
        <v>47.8</v>
      </c>
      <c r="G4829" s="49">
        <v>48.2</v>
      </c>
      <c r="H4829" s="49">
        <v>48.5</v>
      </c>
      <c r="I4829" s="49">
        <v>48.8</v>
      </c>
      <c r="J4829" s="49">
        <v>49.1</v>
      </c>
      <c r="K4829" s="49">
        <v>49.4</v>
      </c>
      <c r="L4829" s="49">
        <v>49.7</v>
      </c>
      <c r="M4829" s="49">
        <v>50</v>
      </c>
      <c r="N4829" s="49">
        <v>50.2</v>
      </c>
      <c r="O4829" s="49">
        <v>50.2</v>
      </c>
      <c r="P4829" s="49">
        <v>50.2</v>
      </c>
      <c r="Q4829" s="49">
        <v>50.2</v>
      </c>
      <c r="R4829" s="49">
        <v>48.6</v>
      </c>
      <c r="S4829" s="49">
        <v>50.6</v>
      </c>
      <c r="T4829" s="49">
        <v>50.8</v>
      </c>
      <c r="U4829" s="49">
        <v>51</v>
      </c>
      <c r="V4829" s="49">
        <v>51.2</v>
      </c>
    </row>
    <row r="4830" spans="1:22" ht="15.75" customHeight="1">
      <c r="A4830" s="139" t="s">
        <v>793</v>
      </c>
      <c r="B4830" s="139" t="s">
        <v>752</v>
      </c>
      <c r="C4830" s="139" t="s">
        <v>785</v>
      </c>
      <c r="D4830" s="139" t="s">
        <v>633</v>
      </c>
      <c r="E4830" s="139" t="s">
        <v>754</v>
      </c>
      <c r="F4830" s="49">
        <v>0</v>
      </c>
      <c r="G4830" s="49">
        <v>0</v>
      </c>
      <c r="H4830" s="49">
        <v>0</v>
      </c>
      <c r="I4830" s="49">
        <v>0</v>
      </c>
      <c r="J4830" s="49">
        <v>0</v>
      </c>
      <c r="K4830" s="49">
        <v>0</v>
      </c>
      <c r="L4830" s="49">
        <v>0</v>
      </c>
      <c r="M4830" s="49">
        <v>0</v>
      </c>
      <c r="N4830" s="49">
        <v>0</v>
      </c>
      <c r="O4830" s="49">
        <v>0</v>
      </c>
      <c r="P4830" s="49">
        <v>0</v>
      </c>
      <c r="Q4830" s="49">
        <v>0</v>
      </c>
      <c r="R4830" s="49">
        <v>0</v>
      </c>
      <c r="S4830" s="49">
        <v>0</v>
      </c>
      <c r="T4830" s="49">
        <v>0</v>
      </c>
      <c r="U4830" s="49">
        <v>0</v>
      </c>
      <c r="V4830" s="49">
        <v>0</v>
      </c>
    </row>
    <row r="4831" spans="1:22" ht="15.75" customHeight="1">
      <c r="A4831" s="139" t="s">
        <v>793</v>
      </c>
      <c r="B4831" s="139" t="s">
        <v>226</v>
      </c>
      <c r="C4831" s="139" t="s">
        <v>785</v>
      </c>
      <c r="D4831" s="139" t="s">
        <v>633</v>
      </c>
      <c r="E4831" s="139" t="s">
        <v>754</v>
      </c>
      <c r="F4831" s="49">
        <v>17.899999999999999</v>
      </c>
      <c r="G4831" s="49">
        <v>17.3</v>
      </c>
      <c r="H4831" s="49">
        <v>12.3</v>
      </c>
      <c r="I4831" s="49">
        <v>15.4</v>
      </c>
      <c r="J4831" s="49">
        <v>17.3</v>
      </c>
      <c r="K4831" s="49">
        <v>16.7</v>
      </c>
      <c r="L4831" s="49">
        <v>16.7</v>
      </c>
      <c r="M4831" s="49">
        <v>17.899999999999999</v>
      </c>
      <c r="N4831" s="49">
        <v>17.899999999999999</v>
      </c>
      <c r="O4831" s="49">
        <v>5.56</v>
      </c>
      <c r="P4831" s="49">
        <v>5.56</v>
      </c>
      <c r="Q4831" s="49">
        <v>4.9400000000000004</v>
      </c>
      <c r="R4831" s="49">
        <v>4.9400000000000004</v>
      </c>
      <c r="S4831" s="49">
        <v>6.67</v>
      </c>
      <c r="T4831" s="49">
        <v>5.8</v>
      </c>
      <c r="U4831" s="49">
        <v>4.9400000000000004</v>
      </c>
      <c r="V4831" s="49">
        <v>4.07</v>
      </c>
    </row>
    <row r="4832" spans="1:22" ht="15.75" customHeight="1">
      <c r="A4832" s="139" t="s">
        <v>793</v>
      </c>
      <c r="B4832" s="139" t="s">
        <v>231</v>
      </c>
      <c r="C4832" s="139" t="s">
        <v>785</v>
      </c>
      <c r="D4832" s="139" t="s">
        <v>633</v>
      </c>
      <c r="E4832" s="139" t="s">
        <v>754</v>
      </c>
      <c r="F4832" s="49">
        <v>0.67500000000000004</v>
      </c>
      <c r="G4832" s="49">
        <v>0.7</v>
      </c>
      <c r="H4832" s="49">
        <v>0.69099999999999995</v>
      </c>
      <c r="I4832" s="49">
        <v>0.71299999999999997</v>
      </c>
      <c r="J4832" s="49">
        <v>0.75</v>
      </c>
      <c r="K4832" s="49">
        <v>0.72499999999999998</v>
      </c>
      <c r="L4832" s="49">
        <v>0.72399999999999998</v>
      </c>
      <c r="M4832" s="49">
        <v>0.83399999999999996</v>
      </c>
      <c r="N4832" s="49">
        <v>0.70099999999999996</v>
      </c>
      <c r="O4832" s="49">
        <v>0.60399999999999998</v>
      </c>
      <c r="P4832" s="49">
        <v>0.61799999999999999</v>
      </c>
      <c r="Q4832" s="49">
        <v>0.63500000000000001</v>
      </c>
      <c r="R4832" s="49">
        <v>0.622</v>
      </c>
      <c r="S4832" s="49">
        <v>0.65100000000000002</v>
      </c>
      <c r="T4832" s="49">
        <v>0.64600000000000002</v>
      </c>
      <c r="U4832" s="49">
        <v>0.64</v>
      </c>
      <c r="V4832" s="49">
        <v>0.63500000000000001</v>
      </c>
    </row>
    <row r="4833" spans="1:22" ht="15.75" customHeight="1">
      <c r="A4833" s="139" t="s">
        <v>793</v>
      </c>
      <c r="B4833" s="139" t="s">
        <v>756</v>
      </c>
      <c r="C4833" s="139" t="s">
        <v>785</v>
      </c>
      <c r="D4833" s="139" t="s">
        <v>633</v>
      </c>
      <c r="E4833" s="139" t="s">
        <v>754</v>
      </c>
      <c r="F4833" s="49">
        <v>14900</v>
      </c>
      <c r="G4833" s="49">
        <v>14200</v>
      </c>
      <c r="H4833" s="49">
        <v>13900</v>
      </c>
      <c r="I4833" s="49">
        <v>13300</v>
      </c>
      <c r="J4833" s="49">
        <v>13500</v>
      </c>
      <c r="K4833" s="49">
        <v>13700</v>
      </c>
      <c r="L4833" s="49">
        <v>13500</v>
      </c>
      <c r="M4833" s="49">
        <v>13400</v>
      </c>
      <c r="N4833" s="49">
        <v>12600</v>
      </c>
      <c r="O4833" s="49">
        <v>11200</v>
      </c>
      <c r="P4833" s="49">
        <v>11800</v>
      </c>
      <c r="Q4833" s="49">
        <v>12000</v>
      </c>
      <c r="R4833" s="49">
        <v>11700</v>
      </c>
      <c r="S4833" s="49">
        <v>11400</v>
      </c>
      <c r="T4833" s="49">
        <v>11000</v>
      </c>
      <c r="U4833" s="49">
        <v>11100</v>
      </c>
      <c r="V4833" s="49">
        <v>11000</v>
      </c>
    </row>
    <row r="4834" spans="1:22" ht="15.75" customHeight="1">
      <c r="A4834" s="139" t="s">
        <v>793</v>
      </c>
      <c r="B4834" s="139" t="s">
        <v>757</v>
      </c>
      <c r="C4834" s="139" t="s">
        <v>785</v>
      </c>
      <c r="D4834" s="139" t="s">
        <v>633</v>
      </c>
      <c r="E4834" s="139" t="s">
        <v>754</v>
      </c>
      <c r="F4834" s="49">
        <v>45.1</v>
      </c>
      <c r="G4834" s="49">
        <v>45.7</v>
      </c>
      <c r="H4834" s="49">
        <v>45.7</v>
      </c>
      <c r="I4834" s="49">
        <v>45.7</v>
      </c>
      <c r="J4834" s="49">
        <v>46.9</v>
      </c>
      <c r="K4834" s="49">
        <v>48.2</v>
      </c>
      <c r="L4834" s="49">
        <v>50</v>
      </c>
      <c r="M4834" s="49">
        <v>51.9</v>
      </c>
      <c r="N4834" s="49">
        <v>53.1</v>
      </c>
      <c r="O4834" s="49">
        <v>51.2</v>
      </c>
      <c r="P4834" s="49">
        <v>51.9</v>
      </c>
      <c r="Q4834" s="49">
        <v>52.5</v>
      </c>
      <c r="R4834" s="49">
        <v>52.5</v>
      </c>
      <c r="S4834" s="49">
        <v>54.8</v>
      </c>
      <c r="T4834" s="49">
        <v>55.6</v>
      </c>
      <c r="U4834" s="49">
        <v>56.4</v>
      </c>
      <c r="V4834" s="49">
        <v>57.3</v>
      </c>
    </row>
    <row r="4835" spans="1:22" ht="15.75" customHeight="1">
      <c r="A4835" s="139" t="s">
        <v>793</v>
      </c>
      <c r="B4835" s="139" t="s">
        <v>758</v>
      </c>
      <c r="C4835" s="139" t="s">
        <v>785</v>
      </c>
      <c r="D4835" s="139" t="s">
        <v>633</v>
      </c>
      <c r="E4835" s="139" t="s">
        <v>754</v>
      </c>
      <c r="F4835" s="49">
        <v>266</v>
      </c>
      <c r="G4835" s="49">
        <v>266</v>
      </c>
      <c r="H4835" s="49">
        <v>253</v>
      </c>
      <c r="I4835" s="49">
        <v>254</v>
      </c>
      <c r="J4835" s="49">
        <v>259</v>
      </c>
      <c r="K4835" s="49">
        <v>261</v>
      </c>
      <c r="L4835" s="49">
        <v>278</v>
      </c>
      <c r="M4835" s="49">
        <v>291</v>
      </c>
      <c r="N4835" s="49">
        <v>307</v>
      </c>
      <c r="O4835" s="49">
        <v>314</v>
      </c>
      <c r="P4835" s="49">
        <v>318</v>
      </c>
      <c r="Q4835" s="49">
        <v>315</v>
      </c>
      <c r="R4835" s="49">
        <v>313</v>
      </c>
      <c r="S4835" s="49">
        <v>322</v>
      </c>
      <c r="T4835" s="49">
        <v>327</v>
      </c>
      <c r="U4835" s="49">
        <v>332</v>
      </c>
      <c r="V4835" s="49">
        <v>337</v>
      </c>
    </row>
    <row r="4836" spans="1:22" ht="15.75" customHeight="1">
      <c r="A4836" s="139" t="s">
        <v>793</v>
      </c>
      <c r="B4836" s="139" t="s">
        <v>238</v>
      </c>
      <c r="C4836" s="139" t="s">
        <v>785</v>
      </c>
      <c r="D4836" s="139" t="s">
        <v>633</v>
      </c>
      <c r="E4836" s="139" t="s">
        <v>754</v>
      </c>
      <c r="F4836" s="49">
        <v>172</v>
      </c>
      <c r="G4836" s="49">
        <v>158</v>
      </c>
      <c r="H4836" s="49">
        <v>175</v>
      </c>
      <c r="I4836" s="49">
        <v>231</v>
      </c>
      <c r="J4836" s="49">
        <v>225</v>
      </c>
      <c r="K4836" s="49">
        <v>208</v>
      </c>
      <c r="L4836" s="49">
        <v>220</v>
      </c>
      <c r="M4836" s="49">
        <v>206</v>
      </c>
      <c r="N4836" s="49">
        <v>201</v>
      </c>
      <c r="O4836" s="49">
        <v>162</v>
      </c>
      <c r="P4836" s="49">
        <v>235</v>
      </c>
      <c r="Q4836" s="49">
        <v>140</v>
      </c>
      <c r="R4836" s="49">
        <v>140</v>
      </c>
      <c r="S4836" s="49">
        <v>198</v>
      </c>
      <c r="T4836" s="49">
        <v>200</v>
      </c>
      <c r="U4836" s="49">
        <v>202</v>
      </c>
      <c r="V4836" s="49">
        <v>204</v>
      </c>
    </row>
    <row r="4837" spans="1:22" ht="15.75" customHeight="1">
      <c r="A4837" s="139" t="s">
        <v>793</v>
      </c>
      <c r="B4837" s="139" t="s">
        <v>240</v>
      </c>
      <c r="C4837" s="139" t="s">
        <v>785</v>
      </c>
      <c r="D4837" s="139" t="s">
        <v>633</v>
      </c>
      <c r="E4837" s="139" t="s">
        <v>754</v>
      </c>
      <c r="F4837" s="49">
        <v>1.23</v>
      </c>
      <c r="G4837" s="49">
        <v>0.61699999999999999</v>
      </c>
      <c r="H4837" s="49">
        <v>1.51</v>
      </c>
      <c r="I4837" s="49">
        <v>3.5</v>
      </c>
      <c r="J4837" s="49">
        <v>5.56</v>
      </c>
      <c r="K4837" s="49">
        <v>7.41</v>
      </c>
      <c r="L4837" s="49">
        <v>7.41</v>
      </c>
      <c r="M4837" s="49">
        <v>8.0299999999999994</v>
      </c>
      <c r="N4837" s="49">
        <v>8.0299999999999994</v>
      </c>
      <c r="O4837" s="49">
        <v>6.79</v>
      </c>
      <c r="P4837" s="49">
        <v>6.79</v>
      </c>
      <c r="Q4837" s="49">
        <v>6.79</v>
      </c>
      <c r="R4837" s="49">
        <v>6.79</v>
      </c>
      <c r="S4837" s="49">
        <v>9.36</v>
      </c>
      <c r="T4837" s="49">
        <v>9.93</v>
      </c>
      <c r="U4837" s="49">
        <v>10.5</v>
      </c>
      <c r="V4837" s="49">
        <v>11.1</v>
      </c>
    </row>
    <row r="4838" spans="1:22" ht="15.75" customHeight="1">
      <c r="A4838" s="139" t="s">
        <v>793</v>
      </c>
      <c r="B4838" s="139" t="s">
        <v>243</v>
      </c>
      <c r="C4838" s="139" t="s">
        <v>785</v>
      </c>
      <c r="D4838" s="139" t="s">
        <v>633</v>
      </c>
      <c r="E4838" s="139" t="s">
        <v>754</v>
      </c>
      <c r="F4838" s="49">
        <v>301</v>
      </c>
      <c r="G4838" s="49">
        <v>318</v>
      </c>
      <c r="H4838" s="49">
        <v>319</v>
      </c>
      <c r="I4838" s="49">
        <v>354</v>
      </c>
      <c r="J4838" s="49">
        <v>353</v>
      </c>
      <c r="K4838" s="49">
        <v>271</v>
      </c>
      <c r="L4838" s="49">
        <v>259</v>
      </c>
      <c r="M4838" s="49">
        <v>241</v>
      </c>
      <c r="N4838" s="49">
        <v>247</v>
      </c>
      <c r="O4838" s="49">
        <v>253</v>
      </c>
      <c r="P4838" s="49">
        <v>285</v>
      </c>
      <c r="Q4838" s="49">
        <v>351</v>
      </c>
      <c r="R4838" s="49">
        <v>351</v>
      </c>
      <c r="S4838" s="49">
        <v>387</v>
      </c>
      <c r="T4838" s="49">
        <v>325</v>
      </c>
      <c r="U4838" s="49">
        <v>347</v>
      </c>
      <c r="V4838" s="49">
        <v>439</v>
      </c>
    </row>
    <row r="4839" spans="1:22" ht="15.75" customHeight="1">
      <c r="A4839" s="139" t="s">
        <v>793</v>
      </c>
      <c r="B4839" s="139" t="s">
        <v>245</v>
      </c>
      <c r="C4839" s="139" t="s">
        <v>785</v>
      </c>
      <c r="D4839" s="139" t="s">
        <v>633</v>
      </c>
      <c r="E4839" s="139" t="s">
        <v>754</v>
      </c>
      <c r="F4839" s="49">
        <v>67.3</v>
      </c>
      <c r="G4839" s="49">
        <v>66.099999999999994</v>
      </c>
      <c r="H4839" s="49">
        <v>53.7</v>
      </c>
      <c r="I4839" s="49">
        <v>56.2</v>
      </c>
      <c r="J4839" s="49">
        <v>46.3</v>
      </c>
      <c r="K4839" s="49">
        <v>49.4</v>
      </c>
      <c r="L4839" s="49">
        <v>48.8</v>
      </c>
      <c r="M4839" s="49">
        <v>46.3</v>
      </c>
      <c r="N4839" s="49">
        <v>44.5</v>
      </c>
      <c r="O4839" s="49">
        <v>37</v>
      </c>
      <c r="P4839" s="49">
        <v>40.1</v>
      </c>
      <c r="Q4839" s="49">
        <v>43.2</v>
      </c>
      <c r="R4839" s="49">
        <v>43.2</v>
      </c>
      <c r="S4839" s="49">
        <v>35</v>
      </c>
      <c r="T4839" s="49">
        <v>32.9</v>
      </c>
      <c r="U4839" s="49">
        <v>30.9</v>
      </c>
      <c r="V4839" s="49">
        <v>28.8</v>
      </c>
    </row>
    <row r="4840" spans="1:22" ht="15.75" customHeight="1">
      <c r="A4840" s="139" t="s">
        <v>793</v>
      </c>
      <c r="B4840" s="139" t="s">
        <v>247</v>
      </c>
      <c r="C4840" s="139" t="s">
        <v>785</v>
      </c>
      <c r="D4840" s="139" t="s">
        <v>633</v>
      </c>
      <c r="E4840" s="139" t="s">
        <v>754</v>
      </c>
      <c r="F4840" s="49">
        <v>22.2</v>
      </c>
      <c r="G4840" s="49">
        <v>23.5</v>
      </c>
      <c r="H4840" s="49">
        <v>21</v>
      </c>
      <c r="I4840" s="49">
        <v>19.8</v>
      </c>
      <c r="J4840" s="49">
        <v>27.2</v>
      </c>
      <c r="K4840" s="49">
        <v>27.2</v>
      </c>
      <c r="L4840" s="49">
        <v>22.2</v>
      </c>
      <c r="M4840" s="49">
        <v>13.6</v>
      </c>
      <c r="N4840" s="49">
        <v>30.9</v>
      </c>
      <c r="O4840" s="49">
        <v>22.8</v>
      </c>
      <c r="P4840" s="49">
        <v>19.100000000000001</v>
      </c>
      <c r="Q4840" s="49">
        <v>25.9</v>
      </c>
      <c r="R4840" s="49">
        <v>25.9</v>
      </c>
      <c r="S4840" s="49">
        <v>27.1</v>
      </c>
      <c r="T4840" s="49">
        <v>27.8</v>
      </c>
      <c r="U4840" s="49">
        <v>28.4</v>
      </c>
      <c r="V4840" s="49">
        <v>29.1</v>
      </c>
    </row>
    <row r="4841" spans="1:22" ht="15.75" customHeight="1">
      <c r="A4841" s="139" t="s">
        <v>793</v>
      </c>
      <c r="B4841" s="139" t="s">
        <v>760</v>
      </c>
      <c r="C4841" s="139" t="s">
        <v>785</v>
      </c>
      <c r="D4841" s="139" t="s">
        <v>633</v>
      </c>
      <c r="E4841" s="139" t="s">
        <v>754</v>
      </c>
      <c r="F4841" s="49">
        <v>4620</v>
      </c>
      <c r="G4841" s="49">
        <v>3980</v>
      </c>
      <c r="H4841" s="49">
        <v>4340</v>
      </c>
      <c r="I4841" s="49">
        <v>4790</v>
      </c>
      <c r="J4841" s="49">
        <v>6020</v>
      </c>
      <c r="K4841" s="49">
        <v>6800</v>
      </c>
      <c r="L4841" s="49">
        <v>6800</v>
      </c>
      <c r="M4841" s="49">
        <v>7460</v>
      </c>
      <c r="N4841" s="49">
        <v>7610</v>
      </c>
      <c r="O4841" s="49">
        <v>8280</v>
      </c>
      <c r="P4841" s="49">
        <v>9260</v>
      </c>
      <c r="Q4841" s="49">
        <v>9730</v>
      </c>
      <c r="R4841" s="49">
        <v>9730</v>
      </c>
      <c r="S4841" s="49">
        <v>10300</v>
      </c>
      <c r="T4841" s="49">
        <v>10800</v>
      </c>
      <c r="U4841" s="49">
        <v>11300</v>
      </c>
      <c r="V4841" s="49">
        <v>11700</v>
      </c>
    </row>
    <row r="4842" spans="1:22" ht="15.75" customHeight="1">
      <c r="A4842" s="139" t="s">
        <v>793</v>
      </c>
      <c r="B4842" s="139" t="s">
        <v>260</v>
      </c>
      <c r="C4842" s="139" t="s">
        <v>785</v>
      </c>
      <c r="D4842" s="139" t="s">
        <v>633</v>
      </c>
      <c r="E4842" s="139" t="s">
        <v>754</v>
      </c>
      <c r="F4842" s="49">
        <v>118</v>
      </c>
      <c r="G4842" s="49">
        <v>84.1</v>
      </c>
      <c r="H4842" s="49">
        <v>67.3</v>
      </c>
      <c r="I4842" s="49">
        <v>60</v>
      </c>
      <c r="J4842" s="49">
        <v>49.6</v>
      </c>
      <c r="K4842" s="49">
        <v>55.9</v>
      </c>
      <c r="L4842" s="49">
        <v>71.3</v>
      </c>
      <c r="M4842" s="49">
        <v>63.9</v>
      </c>
      <c r="N4842" s="49">
        <v>63.3</v>
      </c>
      <c r="O4842" s="49">
        <v>53.1</v>
      </c>
      <c r="P4842" s="49">
        <v>33.299999999999997</v>
      </c>
      <c r="Q4842" s="49">
        <v>33.299999999999997</v>
      </c>
      <c r="R4842" s="49">
        <v>35.5</v>
      </c>
      <c r="S4842" s="49">
        <v>31.6</v>
      </c>
      <c r="T4842" s="49">
        <v>39.799999999999997</v>
      </c>
      <c r="U4842" s="49">
        <v>33.700000000000003</v>
      </c>
      <c r="V4842" s="49">
        <v>31.6</v>
      </c>
    </row>
    <row r="4843" spans="1:22" ht="15.75" customHeight="1">
      <c r="A4843" s="139" t="s">
        <v>793</v>
      </c>
      <c r="B4843" s="139" t="s">
        <v>254</v>
      </c>
      <c r="C4843" s="139" t="s">
        <v>785</v>
      </c>
      <c r="D4843" s="139" t="s">
        <v>633</v>
      </c>
      <c r="E4843" s="139" t="s">
        <v>754</v>
      </c>
      <c r="F4843" s="49">
        <v>40.1</v>
      </c>
      <c r="G4843" s="49">
        <v>27.8</v>
      </c>
      <c r="H4843" s="49">
        <v>16.7</v>
      </c>
      <c r="I4843" s="49">
        <v>9.8800000000000008</v>
      </c>
      <c r="J4843" s="49">
        <v>12.3</v>
      </c>
      <c r="K4843" s="49">
        <v>14.8</v>
      </c>
      <c r="L4843" s="49">
        <v>11.7</v>
      </c>
      <c r="M4843" s="49">
        <v>8.64</v>
      </c>
      <c r="N4843" s="49">
        <v>11.1</v>
      </c>
      <c r="O4843" s="49">
        <v>8.64</v>
      </c>
      <c r="P4843" s="49">
        <v>12.3</v>
      </c>
      <c r="Q4843" s="49">
        <v>13</v>
      </c>
      <c r="R4843" s="49">
        <v>13</v>
      </c>
      <c r="S4843" s="49">
        <v>4.5</v>
      </c>
      <c r="T4843" s="49">
        <v>2.91</v>
      </c>
      <c r="U4843" s="49">
        <v>1.32</v>
      </c>
      <c r="V4843" s="49">
        <v>0</v>
      </c>
    </row>
    <row r="4844" spans="1:22" ht="15.75" customHeight="1">
      <c r="A4844" s="139" t="s">
        <v>793</v>
      </c>
      <c r="B4844" s="139" t="s">
        <v>278</v>
      </c>
      <c r="C4844" s="139" t="s">
        <v>785</v>
      </c>
      <c r="D4844" s="139" t="s">
        <v>633</v>
      </c>
      <c r="E4844" s="139" t="s">
        <v>754</v>
      </c>
      <c r="F4844" s="49">
        <v>22.8</v>
      </c>
      <c r="G4844" s="49">
        <v>18.399999999999999</v>
      </c>
      <c r="H4844" s="49">
        <v>23.3</v>
      </c>
      <c r="I4844" s="49">
        <v>28.3</v>
      </c>
      <c r="J4844" s="49">
        <v>30.1</v>
      </c>
      <c r="K4844" s="49">
        <v>28.9</v>
      </c>
      <c r="L4844" s="49">
        <v>30.8</v>
      </c>
      <c r="M4844" s="49">
        <v>28.3</v>
      </c>
      <c r="N4844" s="49">
        <v>22.1</v>
      </c>
      <c r="O4844" s="49">
        <v>19.100000000000001</v>
      </c>
      <c r="P4844" s="49">
        <v>27.2</v>
      </c>
      <c r="Q4844" s="49">
        <v>26.5</v>
      </c>
      <c r="R4844" s="49">
        <v>28.5</v>
      </c>
      <c r="S4844" s="49">
        <v>34.5</v>
      </c>
      <c r="T4844" s="49">
        <v>36.799999999999997</v>
      </c>
      <c r="U4844" s="49">
        <v>38.4</v>
      </c>
      <c r="V4844" s="49">
        <v>36.200000000000003</v>
      </c>
    </row>
    <row r="4845" spans="1:22" ht="15.75" customHeight="1">
      <c r="A4845" s="139" t="s">
        <v>793</v>
      </c>
      <c r="B4845" s="139" t="s">
        <v>270</v>
      </c>
      <c r="C4845" s="139" t="s">
        <v>785</v>
      </c>
      <c r="D4845" s="139" t="s">
        <v>633</v>
      </c>
      <c r="E4845" s="139" t="s">
        <v>754</v>
      </c>
      <c r="F4845" s="49">
        <v>6.79</v>
      </c>
      <c r="G4845" s="49">
        <v>6.17</v>
      </c>
      <c r="H4845" s="49">
        <v>8.0299999999999994</v>
      </c>
      <c r="I4845" s="49">
        <v>8.64</v>
      </c>
      <c r="J4845" s="49">
        <v>8.64</v>
      </c>
      <c r="K4845" s="49">
        <v>10.5</v>
      </c>
      <c r="L4845" s="49">
        <v>19.8</v>
      </c>
      <c r="M4845" s="49">
        <v>17.899999999999999</v>
      </c>
      <c r="N4845" s="49">
        <v>17.3</v>
      </c>
      <c r="O4845" s="49">
        <v>24.7</v>
      </c>
      <c r="P4845" s="49">
        <v>24.7</v>
      </c>
      <c r="Q4845" s="49">
        <v>30.3</v>
      </c>
      <c r="R4845" s="49">
        <v>30.3</v>
      </c>
      <c r="S4845" s="49">
        <v>29.7</v>
      </c>
      <c r="T4845" s="49">
        <v>31.5</v>
      </c>
      <c r="U4845" s="49">
        <v>33.299999999999997</v>
      </c>
      <c r="V4845" s="49">
        <v>35.1</v>
      </c>
    </row>
    <row r="4846" spans="1:22" ht="15.75" customHeight="1">
      <c r="A4846" s="139" t="s">
        <v>793</v>
      </c>
      <c r="B4846" s="139" t="s">
        <v>258</v>
      </c>
      <c r="C4846" s="139" t="s">
        <v>785</v>
      </c>
      <c r="D4846" s="139" t="s">
        <v>633</v>
      </c>
      <c r="E4846" s="139" t="s">
        <v>754</v>
      </c>
      <c r="F4846" s="49">
        <v>2.94</v>
      </c>
      <c r="G4846" s="49">
        <v>2.35</v>
      </c>
      <c r="H4846" s="49">
        <v>2.35</v>
      </c>
      <c r="I4846" s="49">
        <v>2.35</v>
      </c>
      <c r="J4846" s="49">
        <v>0.58799999999999997</v>
      </c>
      <c r="K4846" s="49">
        <v>0</v>
      </c>
      <c r="L4846" s="49">
        <v>0</v>
      </c>
      <c r="M4846" s="49">
        <v>0</v>
      </c>
      <c r="N4846" s="49">
        <v>0</v>
      </c>
      <c r="O4846" s="49">
        <v>0</v>
      </c>
      <c r="P4846" s="49">
        <v>0</v>
      </c>
      <c r="Q4846" s="49">
        <v>0</v>
      </c>
      <c r="R4846" s="49">
        <v>0</v>
      </c>
      <c r="S4846" s="49">
        <v>0</v>
      </c>
      <c r="T4846" s="49">
        <v>0</v>
      </c>
      <c r="U4846" s="49">
        <v>0</v>
      </c>
      <c r="V4846" s="49">
        <v>0</v>
      </c>
    </row>
    <row r="4847" spans="1:22" ht="15.75" customHeight="1">
      <c r="A4847" s="139" t="s">
        <v>793</v>
      </c>
      <c r="B4847" s="139" t="s">
        <v>268</v>
      </c>
      <c r="C4847" s="139" t="s">
        <v>785</v>
      </c>
      <c r="D4847" s="139" t="s">
        <v>633</v>
      </c>
      <c r="E4847" s="139" t="s">
        <v>754</v>
      </c>
      <c r="F4847" s="49">
        <v>9.8800000000000008</v>
      </c>
      <c r="G4847" s="49">
        <v>10.5</v>
      </c>
      <c r="H4847" s="49">
        <v>11.1</v>
      </c>
      <c r="I4847" s="49">
        <v>11.7</v>
      </c>
      <c r="J4847" s="49">
        <v>12.9</v>
      </c>
      <c r="K4847" s="49">
        <v>6.79</v>
      </c>
      <c r="L4847" s="49">
        <v>17.899999999999999</v>
      </c>
      <c r="M4847" s="49">
        <v>14.8</v>
      </c>
      <c r="N4847" s="49">
        <v>10.5</v>
      </c>
      <c r="O4847" s="49">
        <v>12.3</v>
      </c>
      <c r="P4847" s="49">
        <v>19.8</v>
      </c>
      <c r="Q4847" s="49">
        <v>22.2</v>
      </c>
      <c r="R4847" s="49">
        <v>22.2</v>
      </c>
      <c r="S4847" s="49">
        <v>20.9</v>
      </c>
      <c r="T4847" s="49">
        <v>21.9</v>
      </c>
      <c r="U4847" s="49">
        <v>22.9</v>
      </c>
      <c r="V4847" s="49">
        <v>23.9</v>
      </c>
    </row>
    <row r="4848" spans="1:22" ht="15.75" customHeight="1">
      <c r="A4848" s="139" t="s">
        <v>793</v>
      </c>
      <c r="B4848" s="139" t="s">
        <v>274</v>
      </c>
      <c r="C4848" s="139" t="s">
        <v>785</v>
      </c>
      <c r="D4848" s="139" t="s">
        <v>633</v>
      </c>
      <c r="E4848" s="139" t="s">
        <v>754</v>
      </c>
      <c r="F4848" s="49">
        <v>506</v>
      </c>
      <c r="G4848" s="49">
        <v>454</v>
      </c>
      <c r="H4848" s="49">
        <v>568</v>
      </c>
      <c r="I4848" s="49">
        <v>503</v>
      </c>
      <c r="J4848" s="49">
        <v>516</v>
      </c>
      <c r="K4848" s="49">
        <v>527</v>
      </c>
      <c r="L4848" s="49">
        <v>462</v>
      </c>
      <c r="M4848" s="49">
        <v>549</v>
      </c>
      <c r="N4848" s="49">
        <v>700</v>
      </c>
      <c r="O4848" s="49">
        <v>542</v>
      </c>
      <c r="P4848" s="49">
        <v>665</v>
      </c>
      <c r="Q4848" s="49">
        <v>745</v>
      </c>
      <c r="R4848" s="49">
        <v>745</v>
      </c>
      <c r="S4848" s="49">
        <v>711</v>
      </c>
      <c r="T4848" s="49">
        <v>730</v>
      </c>
      <c r="U4848" s="49">
        <v>749</v>
      </c>
      <c r="V4848" s="49">
        <v>768</v>
      </c>
    </row>
    <row r="4849" spans="1:22" ht="15.75" customHeight="1">
      <c r="A4849" s="139" t="s">
        <v>793</v>
      </c>
      <c r="B4849" s="139" t="s">
        <v>276</v>
      </c>
      <c r="C4849" s="139" t="s">
        <v>785</v>
      </c>
      <c r="D4849" s="139" t="s">
        <v>633</v>
      </c>
      <c r="E4849" s="139" t="s">
        <v>754</v>
      </c>
      <c r="F4849" s="49">
        <v>0.61699999999999999</v>
      </c>
      <c r="G4849" s="49">
        <v>0.61699999999999999</v>
      </c>
      <c r="H4849" s="49">
        <v>0.61699999999999999</v>
      </c>
      <c r="I4849" s="49">
        <v>0.61699999999999999</v>
      </c>
      <c r="J4849" s="49">
        <v>1.23</v>
      </c>
      <c r="K4849" s="49">
        <v>1.23</v>
      </c>
      <c r="L4849" s="49">
        <v>1.23</v>
      </c>
      <c r="M4849" s="49">
        <v>1.23</v>
      </c>
      <c r="N4849" s="49">
        <v>1.85</v>
      </c>
      <c r="O4849" s="49">
        <v>1.23</v>
      </c>
      <c r="P4849" s="49">
        <v>1.23</v>
      </c>
      <c r="Q4849" s="49">
        <v>1.23</v>
      </c>
      <c r="R4849" s="49">
        <v>1.23</v>
      </c>
      <c r="S4849" s="49">
        <v>1.47</v>
      </c>
      <c r="T4849" s="49">
        <v>1.52</v>
      </c>
      <c r="U4849" s="49">
        <v>1.57</v>
      </c>
      <c r="V4849" s="49">
        <v>1.62</v>
      </c>
    </row>
    <row r="4850" spans="1:22" ht="15.75" customHeight="1">
      <c r="A4850" s="139" t="s">
        <v>793</v>
      </c>
      <c r="B4850" s="139" t="s">
        <v>272</v>
      </c>
      <c r="C4850" s="139" t="s">
        <v>785</v>
      </c>
      <c r="D4850" s="139" t="s">
        <v>633</v>
      </c>
      <c r="E4850" s="139" t="s">
        <v>754</v>
      </c>
      <c r="F4850" s="49">
        <v>3.7</v>
      </c>
      <c r="G4850" s="49">
        <v>3.7</v>
      </c>
      <c r="H4850" s="49">
        <v>3.7</v>
      </c>
      <c r="I4850" s="49">
        <v>3.7</v>
      </c>
      <c r="J4850" s="49">
        <v>2.4700000000000002</v>
      </c>
      <c r="K4850" s="49">
        <v>6.17</v>
      </c>
      <c r="L4850" s="49">
        <v>6.79</v>
      </c>
      <c r="M4850" s="49">
        <v>8.0299999999999994</v>
      </c>
      <c r="N4850" s="49">
        <v>9.8800000000000008</v>
      </c>
      <c r="O4850" s="49">
        <v>9.26</v>
      </c>
      <c r="P4850" s="49">
        <v>9.8800000000000008</v>
      </c>
      <c r="Q4850" s="49">
        <v>10.5</v>
      </c>
      <c r="R4850" s="49">
        <v>10.5</v>
      </c>
      <c r="S4850" s="49">
        <v>11</v>
      </c>
      <c r="T4850" s="49">
        <v>11.6</v>
      </c>
      <c r="U4850" s="49">
        <v>12.1</v>
      </c>
      <c r="V4850" s="49">
        <v>12.7</v>
      </c>
    </row>
    <row r="4851" spans="1:22" ht="15.75" customHeight="1">
      <c r="A4851" s="139" t="s">
        <v>793</v>
      </c>
      <c r="B4851" s="139" t="s">
        <v>290</v>
      </c>
      <c r="C4851" s="139" t="s">
        <v>785</v>
      </c>
      <c r="D4851" s="139" t="s">
        <v>633</v>
      </c>
      <c r="E4851" s="139" t="s">
        <v>754</v>
      </c>
      <c r="F4851" s="49">
        <v>593</v>
      </c>
      <c r="G4851" s="49">
        <v>556</v>
      </c>
      <c r="H4851" s="49">
        <v>649</v>
      </c>
      <c r="I4851" s="49">
        <v>665</v>
      </c>
      <c r="J4851" s="49">
        <v>646</v>
      </c>
      <c r="K4851" s="49">
        <v>664</v>
      </c>
      <c r="L4851" s="49">
        <v>610</v>
      </c>
      <c r="M4851" s="49">
        <v>619</v>
      </c>
      <c r="N4851" s="49">
        <v>593</v>
      </c>
      <c r="O4851" s="49">
        <v>550</v>
      </c>
      <c r="P4851" s="49">
        <v>628</v>
      </c>
      <c r="Q4851" s="49">
        <v>580</v>
      </c>
      <c r="R4851" s="49">
        <v>580</v>
      </c>
      <c r="S4851" s="49">
        <v>604</v>
      </c>
      <c r="T4851" s="49">
        <v>603</v>
      </c>
      <c r="U4851" s="49">
        <v>603</v>
      </c>
      <c r="V4851" s="49">
        <v>603</v>
      </c>
    </row>
    <row r="4852" spans="1:22" ht="15.75" customHeight="1">
      <c r="A4852" s="139" t="s">
        <v>793</v>
      </c>
      <c r="B4852" s="139" t="s">
        <v>564</v>
      </c>
      <c r="C4852" s="139" t="s">
        <v>785</v>
      </c>
      <c r="D4852" s="139" t="s">
        <v>633</v>
      </c>
      <c r="E4852" s="139" t="s">
        <v>754</v>
      </c>
      <c r="F4852" s="49">
        <v>50.3</v>
      </c>
      <c r="G4852" s="49">
        <v>42.3</v>
      </c>
      <c r="H4852" s="49">
        <v>40.5</v>
      </c>
      <c r="I4852" s="49">
        <v>38.5</v>
      </c>
      <c r="J4852" s="49">
        <v>45.3</v>
      </c>
      <c r="K4852" s="49">
        <v>38.5</v>
      </c>
      <c r="L4852" s="49">
        <v>45.9</v>
      </c>
      <c r="M4852" s="49">
        <v>47.2</v>
      </c>
      <c r="N4852" s="49">
        <v>38.5</v>
      </c>
      <c r="O4852" s="49">
        <v>33.1</v>
      </c>
      <c r="P4852" s="49">
        <v>34.299999999999997</v>
      </c>
      <c r="Q4852" s="49">
        <v>33.700000000000003</v>
      </c>
      <c r="R4852" s="49">
        <v>33.700000000000003</v>
      </c>
      <c r="S4852" s="49">
        <v>33.200000000000003</v>
      </c>
      <c r="T4852" s="49">
        <v>31.4</v>
      </c>
      <c r="U4852" s="49">
        <v>31.4</v>
      </c>
      <c r="V4852" s="49">
        <v>9.89</v>
      </c>
    </row>
    <row r="4853" spans="1:22" ht="15.75" customHeight="1">
      <c r="A4853" s="139" t="s">
        <v>793</v>
      </c>
      <c r="B4853" s="139" t="s">
        <v>300</v>
      </c>
      <c r="C4853" s="139" t="s">
        <v>785</v>
      </c>
      <c r="D4853" s="139" t="s">
        <v>633</v>
      </c>
      <c r="E4853" s="139" t="s">
        <v>754</v>
      </c>
      <c r="F4853" s="49">
        <v>2440</v>
      </c>
      <c r="G4853" s="49">
        <v>2460</v>
      </c>
      <c r="H4853" s="49">
        <v>2710</v>
      </c>
      <c r="I4853" s="49">
        <v>3030</v>
      </c>
      <c r="J4853" s="49">
        <v>4330</v>
      </c>
      <c r="K4853" s="49">
        <v>4540</v>
      </c>
      <c r="L4853" s="49">
        <v>4850</v>
      </c>
      <c r="M4853" s="49">
        <v>5130</v>
      </c>
      <c r="N4853" s="49">
        <v>5330</v>
      </c>
      <c r="O4853" s="49">
        <v>5800</v>
      </c>
      <c r="P4853" s="49">
        <v>6540</v>
      </c>
      <c r="Q4853" s="49">
        <v>6760</v>
      </c>
      <c r="R4853" s="49">
        <v>6760</v>
      </c>
      <c r="S4853" s="49">
        <v>7330</v>
      </c>
      <c r="T4853" s="49">
        <v>7700</v>
      </c>
      <c r="U4853" s="49">
        <v>8070</v>
      </c>
      <c r="V4853" s="49">
        <v>8440</v>
      </c>
    </row>
    <row r="4854" spans="1:22" ht="15.75" customHeight="1">
      <c r="A4854" s="139" t="s">
        <v>793</v>
      </c>
      <c r="B4854" s="139" t="s">
        <v>312</v>
      </c>
      <c r="C4854" s="139" t="s">
        <v>785</v>
      </c>
      <c r="D4854" s="139" t="s">
        <v>633</v>
      </c>
      <c r="E4854" s="139" t="s">
        <v>754</v>
      </c>
      <c r="F4854" s="49">
        <v>12.3</v>
      </c>
      <c r="G4854" s="49">
        <v>12.3</v>
      </c>
      <c r="H4854" s="49">
        <v>12.3</v>
      </c>
      <c r="I4854" s="49">
        <v>12.3</v>
      </c>
      <c r="J4854" s="49">
        <v>12.3</v>
      </c>
      <c r="K4854" s="49">
        <v>8.64</v>
      </c>
      <c r="L4854" s="49">
        <v>8.0299999999999994</v>
      </c>
      <c r="M4854" s="49">
        <v>8.0299999999999994</v>
      </c>
      <c r="N4854" s="49">
        <v>7.41</v>
      </c>
      <c r="O4854" s="49">
        <v>7.41</v>
      </c>
      <c r="P4854" s="49">
        <v>8.64</v>
      </c>
      <c r="Q4854" s="49">
        <v>2.4700000000000002</v>
      </c>
      <c r="R4854" s="49">
        <v>2.4700000000000002</v>
      </c>
      <c r="S4854" s="49">
        <v>3.67</v>
      </c>
      <c r="T4854" s="49">
        <v>2.96</v>
      </c>
      <c r="U4854" s="49">
        <v>2.25</v>
      </c>
      <c r="V4854" s="49">
        <v>1.55</v>
      </c>
    </row>
    <row r="4855" spans="1:22" ht="15.75" customHeight="1">
      <c r="A4855" s="139" t="s">
        <v>793</v>
      </c>
      <c r="B4855" s="139" t="s">
        <v>288</v>
      </c>
      <c r="C4855" s="139" t="s">
        <v>785</v>
      </c>
      <c r="D4855" s="139" t="s">
        <v>633</v>
      </c>
      <c r="E4855" s="139" t="s">
        <v>754</v>
      </c>
      <c r="F4855" s="49">
        <v>10.5</v>
      </c>
      <c r="G4855" s="49">
        <v>10.5</v>
      </c>
      <c r="H4855" s="49">
        <v>10.5</v>
      </c>
      <c r="I4855" s="49">
        <v>10.5</v>
      </c>
      <c r="J4855" s="49">
        <v>10.5</v>
      </c>
      <c r="K4855" s="49">
        <v>10.5</v>
      </c>
      <c r="L4855" s="49">
        <v>7.41</v>
      </c>
      <c r="M4855" s="49">
        <v>6.79</v>
      </c>
      <c r="N4855" s="49">
        <v>6.79</v>
      </c>
      <c r="O4855" s="49">
        <v>6.79</v>
      </c>
      <c r="P4855" s="49">
        <v>6.79</v>
      </c>
      <c r="Q4855" s="49">
        <v>6.79</v>
      </c>
      <c r="R4855" s="49">
        <v>6.79</v>
      </c>
      <c r="S4855" s="49">
        <v>5.86</v>
      </c>
      <c r="T4855" s="49">
        <v>5.49</v>
      </c>
      <c r="U4855" s="49">
        <v>5.12</v>
      </c>
      <c r="V4855" s="49">
        <v>4.75</v>
      </c>
    </row>
    <row r="4856" spans="1:22" ht="15.75" customHeight="1">
      <c r="A4856" s="139" t="s">
        <v>793</v>
      </c>
      <c r="B4856" s="139" t="s">
        <v>308</v>
      </c>
      <c r="C4856" s="139" t="s">
        <v>785</v>
      </c>
      <c r="D4856" s="139" t="s">
        <v>633</v>
      </c>
      <c r="E4856" s="139" t="s">
        <v>754</v>
      </c>
      <c r="F4856" s="49">
        <v>2.4500000000000002</v>
      </c>
      <c r="G4856" s="49">
        <v>1.26</v>
      </c>
      <c r="H4856" s="49">
        <v>0.61699999999999999</v>
      </c>
      <c r="I4856" s="49">
        <v>1.23</v>
      </c>
      <c r="J4856" s="49">
        <v>0.61699999999999999</v>
      </c>
      <c r="K4856" s="49">
        <v>1.23</v>
      </c>
      <c r="L4856" s="49">
        <v>1.23</v>
      </c>
      <c r="M4856" s="49">
        <v>1.23</v>
      </c>
      <c r="N4856" s="49">
        <v>1.85</v>
      </c>
      <c r="O4856" s="49">
        <v>1.85</v>
      </c>
      <c r="P4856" s="49">
        <v>1.23</v>
      </c>
      <c r="Q4856" s="49">
        <v>1.23</v>
      </c>
      <c r="R4856" s="49">
        <v>1.23</v>
      </c>
      <c r="S4856" s="49">
        <v>0.88800000000000001</v>
      </c>
      <c r="T4856" s="49">
        <v>0.80400000000000005</v>
      </c>
      <c r="U4856" s="49">
        <v>0.71899999999999997</v>
      </c>
      <c r="V4856" s="49">
        <v>0.63500000000000001</v>
      </c>
    </row>
    <row r="4857" spans="1:22" ht="15.75" customHeight="1">
      <c r="A4857" s="139" t="s">
        <v>793</v>
      </c>
      <c r="B4857" s="139" t="s">
        <v>306</v>
      </c>
      <c r="C4857" s="139" t="s">
        <v>785</v>
      </c>
      <c r="D4857" s="139" t="s">
        <v>633</v>
      </c>
      <c r="E4857" s="139" t="s">
        <v>754</v>
      </c>
      <c r="F4857" s="49">
        <v>1.23</v>
      </c>
      <c r="G4857" s="49">
        <v>1.23</v>
      </c>
      <c r="H4857" s="49">
        <v>1.23</v>
      </c>
      <c r="I4857" s="49">
        <v>1.23</v>
      </c>
      <c r="J4857" s="49">
        <v>0</v>
      </c>
      <c r="K4857" s="49">
        <v>0</v>
      </c>
      <c r="L4857" s="49">
        <v>0</v>
      </c>
      <c r="M4857" s="49">
        <v>0</v>
      </c>
      <c r="N4857" s="49">
        <v>0</v>
      </c>
      <c r="O4857" s="49">
        <v>0</v>
      </c>
      <c r="P4857" s="49">
        <v>0</v>
      </c>
      <c r="Q4857" s="49">
        <v>0</v>
      </c>
      <c r="R4857" s="49">
        <v>0</v>
      </c>
      <c r="S4857" s="49">
        <v>0</v>
      </c>
      <c r="T4857" s="49">
        <v>0</v>
      </c>
      <c r="U4857" s="49">
        <v>0</v>
      </c>
      <c r="V4857" s="49">
        <v>0</v>
      </c>
    </row>
    <row r="4858" spans="1:22" ht="15.75" customHeight="1">
      <c r="A4858" s="139" t="s">
        <v>793</v>
      </c>
      <c r="B4858" s="139" t="s">
        <v>316</v>
      </c>
      <c r="C4858" s="139" t="s">
        <v>785</v>
      </c>
      <c r="D4858" s="139" t="s">
        <v>633</v>
      </c>
      <c r="E4858" s="139" t="s">
        <v>754</v>
      </c>
      <c r="F4858" s="49">
        <v>43.6</v>
      </c>
      <c r="G4858" s="49">
        <v>39.299999999999997</v>
      </c>
      <c r="H4858" s="49">
        <v>26.4</v>
      </c>
      <c r="I4858" s="49">
        <v>29.5</v>
      </c>
      <c r="J4858" s="49">
        <v>30.7</v>
      </c>
      <c r="K4858" s="49">
        <v>28.9</v>
      </c>
      <c r="L4858" s="49">
        <v>27.7</v>
      </c>
      <c r="M4858" s="49">
        <v>25.2</v>
      </c>
      <c r="N4858" s="49">
        <v>29.1</v>
      </c>
      <c r="O4858" s="49">
        <v>29.2</v>
      </c>
      <c r="P4858" s="49">
        <v>29.3</v>
      </c>
      <c r="Q4858" s="49">
        <v>21.7</v>
      </c>
      <c r="R4858" s="49">
        <v>20</v>
      </c>
      <c r="S4858" s="49">
        <v>18.399999999999999</v>
      </c>
      <c r="T4858" s="49">
        <v>16.7</v>
      </c>
      <c r="U4858" s="49">
        <v>15</v>
      </c>
      <c r="V4858" s="49">
        <v>13.3</v>
      </c>
    </row>
    <row r="4859" spans="1:22" ht="15.75" customHeight="1">
      <c r="A4859" s="139" t="s">
        <v>793</v>
      </c>
      <c r="B4859" s="139" t="s">
        <v>318</v>
      </c>
      <c r="C4859" s="139" t="s">
        <v>785</v>
      </c>
      <c r="D4859" s="139" t="s">
        <v>633</v>
      </c>
      <c r="E4859" s="139" t="s">
        <v>754</v>
      </c>
      <c r="F4859" s="49">
        <v>4.32</v>
      </c>
      <c r="G4859" s="49">
        <v>4.32</v>
      </c>
      <c r="H4859" s="49">
        <v>4.9400000000000004</v>
      </c>
      <c r="I4859" s="49">
        <v>4.9400000000000004</v>
      </c>
      <c r="J4859" s="49">
        <v>6.17</v>
      </c>
      <c r="K4859" s="49">
        <v>3.7</v>
      </c>
      <c r="L4859" s="49">
        <v>3.7</v>
      </c>
      <c r="M4859" s="49">
        <v>3.7</v>
      </c>
      <c r="N4859" s="49">
        <v>3.7</v>
      </c>
      <c r="O4859" s="49">
        <v>3.7</v>
      </c>
      <c r="P4859" s="49">
        <v>3.7</v>
      </c>
      <c r="Q4859" s="49">
        <v>3.7</v>
      </c>
      <c r="R4859" s="49">
        <v>3.7</v>
      </c>
      <c r="S4859" s="49">
        <v>3.56</v>
      </c>
      <c r="T4859" s="49">
        <v>3.48</v>
      </c>
      <c r="U4859" s="49">
        <v>3.4</v>
      </c>
      <c r="V4859" s="49">
        <v>3.32</v>
      </c>
    </row>
    <row r="4860" spans="1:22" ht="15.75" customHeight="1">
      <c r="A4860" s="139" t="s">
        <v>793</v>
      </c>
      <c r="B4860" s="139" t="s">
        <v>320</v>
      </c>
      <c r="C4860" s="139" t="s">
        <v>785</v>
      </c>
      <c r="D4860" s="139" t="s">
        <v>633</v>
      </c>
      <c r="E4860" s="139" t="s">
        <v>754</v>
      </c>
      <c r="F4860" s="49">
        <v>147</v>
      </c>
      <c r="G4860" s="49">
        <v>116</v>
      </c>
      <c r="H4860" s="49">
        <v>100</v>
      </c>
      <c r="I4860" s="49">
        <v>107</v>
      </c>
      <c r="J4860" s="49">
        <v>122</v>
      </c>
      <c r="K4860" s="49">
        <v>126</v>
      </c>
      <c r="L4860" s="49">
        <v>129</v>
      </c>
      <c r="M4860" s="49">
        <v>141</v>
      </c>
      <c r="N4860" s="49">
        <v>105</v>
      </c>
      <c r="O4860" s="49">
        <v>92.8</v>
      </c>
      <c r="P4860" s="49">
        <v>106</v>
      </c>
      <c r="Q4860" s="49">
        <v>117</v>
      </c>
      <c r="R4860" s="49">
        <v>117</v>
      </c>
      <c r="S4860" s="49">
        <v>110</v>
      </c>
      <c r="T4860" s="49">
        <v>109</v>
      </c>
      <c r="U4860" s="49">
        <v>108</v>
      </c>
      <c r="V4860" s="49">
        <v>107</v>
      </c>
    </row>
    <row r="4861" spans="1:22" ht="15.75" customHeight="1">
      <c r="A4861" s="139" t="s">
        <v>793</v>
      </c>
      <c r="B4861" s="139" t="s">
        <v>355</v>
      </c>
      <c r="C4861" s="139" t="s">
        <v>785</v>
      </c>
      <c r="D4861" s="139" t="s">
        <v>633</v>
      </c>
      <c r="E4861" s="139" t="s">
        <v>754</v>
      </c>
      <c r="F4861" s="49">
        <v>859</v>
      </c>
      <c r="G4861" s="49">
        <v>815</v>
      </c>
      <c r="H4861" s="49">
        <v>833</v>
      </c>
      <c r="I4861" s="49">
        <v>816</v>
      </c>
      <c r="J4861" s="49">
        <v>805</v>
      </c>
      <c r="K4861" s="49">
        <v>820</v>
      </c>
      <c r="L4861" s="49">
        <v>929</v>
      </c>
      <c r="M4861" s="49">
        <v>857</v>
      </c>
      <c r="N4861" s="49">
        <v>836</v>
      </c>
      <c r="O4861" s="49">
        <v>604</v>
      </c>
      <c r="P4861" s="49">
        <v>761</v>
      </c>
      <c r="Q4861" s="49">
        <v>825</v>
      </c>
      <c r="R4861" s="49">
        <v>825</v>
      </c>
      <c r="S4861" s="49">
        <v>771</v>
      </c>
      <c r="T4861" s="49">
        <v>765</v>
      </c>
      <c r="U4861" s="49">
        <v>758</v>
      </c>
      <c r="V4861" s="49">
        <v>752</v>
      </c>
    </row>
    <row r="4862" spans="1:22" ht="15.75" customHeight="1">
      <c r="A4862" s="139" t="s">
        <v>793</v>
      </c>
      <c r="B4862" s="139" t="s">
        <v>322</v>
      </c>
      <c r="C4862" s="139" t="s">
        <v>785</v>
      </c>
      <c r="D4862" s="139" t="s">
        <v>633</v>
      </c>
      <c r="E4862" s="139" t="s">
        <v>754</v>
      </c>
      <c r="F4862" s="49">
        <v>39.5</v>
      </c>
      <c r="G4862" s="49">
        <v>38.299999999999997</v>
      </c>
      <c r="H4862" s="49">
        <v>40.1</v>
      </c>
      <c r="I4862" s="49">
        <v>37</v>
      </c>
      <c r="J4862" s="49">
        <v>37.700000000000003</v>
      </c>
      <c r="K4862" s="49">
        <v>37.700000000000003</v>
      </c>
      <c r="L4862" s="49">
        <v>37.700000000000003</v>
      </c>
      <c r="M4862" s="49">
        <v>37.700000000000003</v>
      </c>
      <c r="N4862" s="49">
        <v>34</v>
      </c>
      <c r="O4862" s="49">
        <v>31.5</v>
      </c>
      <c r="P4862" s="49">
        <v>31.5</v>
      </c>
      <c r="Q4862" s="49">
        <v>31.5</v>
      </c>
      <c r="R4862" s="49">
        <v>31.5</v>
      </c>
      <c r="S4862" s="49">
        <v>29.9</v>
      </c>
      <c r="T4862" s="49">
        <v>29</v>
      </c>
      <c r="U4862" s="49">
        <v>28.1</v>
      </c>
      <c r="V4862" s="49">
        <v>27.2</v>
      </c>
    </row>
    <row r="4863" spans="1:22" ht="15.75" customHeight="1">
      <c r="A4863" s="139" t="s">
        <v>793</v>
      </c>
      <c r="B4863" s="139" t="s">
        <v>229</v>
      </c>
      <c r="C4863" s="139" t="s">
        <v>785</v>
      </c>
      <c r="D4863" s="139" t="s">
        <v>633</v>
      </c>
      <c r="E4863" s="139" t="s">
        <v>754</v>
      </c>
      <c r="F4863" s="49">
        <v>60.5</v>
      </c>
      <c r="G4863" s="49">
        <v>61.1</v>
      </c>
      <c r="H4863" s="49">
        <v>59.9</v>
      </c>
      <c r="I4863" s="49">
        <v>57.4</v>
      </c>
      <c r="J4863" s="49">
        <v>85.2</v>
      </c>
      <c r="K4863" s="49">
        <v>90.1</v>
      </c>
      <c r="L4863" s="49">
        <v>94.5</v>
      </c>
      <c r="M4863" s="49">
        <v>93.2</v>
      </c>
      <c r="N4863" s="49">
        <v>87.1</v>
      </c>
      <c r="O4863" s="49">
        <v>90.8</v>
      </c>
      <c r="P4863" s="49">
        <v>79</v>
      </c>
      <c r="Q4863" s="49">
        <v>53.7</v>
      </c>
      <c r="R4863" s="49">
        <v>53.7</v>
      </c>
      <c r="S4863" s="49">
        <v>82.3</v>
      </c>
      <c r="T4863" s="49">
        <v>83.6</v>
      </c>
      <c r="U4863" s="49">
        <v>85</v>
      </c>
      <c r="V4863" s="49">
        <v>86.3</v>
      </c>
    </row>
    <row r="4864" spans="1:22" ht="15.75" customHeight="1">
      <c r="A4864" s="139" t="s">
        <v>793</v>
      </c>
      <c r="B4864" s="139" t="s">
        <v>762</v>
      </c>
      <c r="C4864" s="139" t="s">
        <v>785</v>
      </c>
      <c r="D4864" s="139" t="s">
        <v>633</v>
      </c>
      <c r="E4864" s="139" t="s">
        <v>754</v>
      </c>
      <c r="F4864" s="49">
        <v>22900</v>
      </c>
      <c r="G4864" s="49">
        <v>21200</v>
      </c>
      <c r="H4864" s="49">
        <v>21300</v>
      </c>
      <c r="I4864" s="49">
        <v>21300</v>
      </c>
      <c r="J4864" s="49">
        <v>23400</v>
      </c>
      <c r="K4864" s="49">
        <v>24400</v>
      </c>
      <c r="L4864" s="49">
        <v>24400</v>
      </c>
      <c r="M4864" s="49">
        <v>24800</v>
      </c>
      <c r="N4864" s="49">
        <v>24300</v>
      </c>
      <c r="O4864" s="49">
        <v>23400</v>
      </c>
      <c r="P4864" s="49">
        <v>24300</v>
      </c>
      <c r="Q4864" s="49">
        <v>24900</v>
      </c>
      <c r="R4864" s="49">
        <v>24600</v>
      </c>
      <c r="S4864" s="49">
        <v>25600</v>
      </c>
      <c r="T4864" s="49">
        <v>25700</v>
      </c>
      <c r="U4864" s="49">
        <v>26300</v>
      </c>
      <c r="V4864" s="49">
        <v>26700</v>
      </c>
    </row>
    <row r="4865" spans="1:22" ht="15.75" customHeight="1">
      <c r="A4865" s="139" t="s">
        <v>793</v>
      </c>
      <c r="B4865" s="139" t="s">
        <v>330</v>
      </c>
      <c r="C4865" s="139" t="s">
        <v>785</v>
      </c>
      <c r="D4865" s="139" t="s">
        <v>633</v>
      </c>
      <c r="E4865" s="139" t="s">
        <v>754</v>
      </c>
      <c r="F4865" s="49">
        <v>0</v>
      </c>
      <c r="G4865" s="49">
        <v>0</v>
      </c>
      <c r="H4865" s="49">
        <v>0</v>
      </c>
      <c r="I4865" s="49">
        <v>0</v>
      </c>
      <c r="J4865" s="49">
        <v>0</v>
      </c>
      <c r="K4865" s="49">
        <v>0</v>
      </c>
      <c r="L4865" s="49">
        <v>0</v>
      </c>
      <c r="M4865" s="49">
        <v>0</v>
      </c>
      <c r="N4865" s="49">
        <v>0</v>
      </c>
      <c r="O4865" s="49">
        <v>0</v>
      </c>
      <c r="P4865" s="49">
        <v>0</v>
      </c>
      <c r="Q4865" s="49">
        <v>0</v>
      </c>
      <c r="R4865" s="49">
        <v>0</v>
      </c>
      <c r="S4865" s="49">
        <v>0</v>
      </c>
      <c r="T4865" s="49">
        <v>0</v>
      </c>
      <c r="U4865" s="49">
        <v>0</v>
      </c>
      <c r="V4865" s="49">
        <v>0</v>
      </c>
    </row>
    <row r="4866" spans="1:22" ht="15.75" customHeight="1">
      <c r="A4866" s="139" t="s">
        <v>793</v>
      </c>
      <c r="B4866" s="139" t="s">
        <v>332</v>
      </c>
      <c r="C4866" s="139" t="s">
        <v>785</v>
      </c>
      <c r="D4866" s="139" t="s">
        <v>633</v>
      </c>
      <c r="E4866" s="139" t="s">
        <v>754</v>
      </c>
      <c r="F4866" s="49">
        <v>196</v>
      </c>
      <c r="G4866" s="49">
        <v>197</v>
      </c>
      <c r="H4866" s="49">
        <v>207</v>
      </c>
      <c r="I4866" s="49">
        <v>209</v>
      </c>
      <c r="J4866" s="49">
        <v>244</v>
      </c>
      <c r="K4866" s="49">
        <v>248</v>
      </c>
      <c r="L4866" s="49">
        <v>227</v>
      </c>
      <c r="M4866" s="49">
        <v>232</v>
      </c>
      <c r="N4866" s="49">
        <v>218</v>
      </c>
      <c r="O4866" s="49">
        <v>243</v>
      </c>
      <c r="P4866" s="49">
        <v>203</v>
      </c>
      <c r="Q4866" s="49">
        <v>176</v>
      </c>
      <c r="R4866" s="49">
        <v>176</v>
      </c>
      <c r="S4866" s="49">
        <v>212</v>
      </c>
      <c r="T4866" s="49">
        <v>212</v>
      </c>
      <c r="U4866" s="49">
        <v>212</v>
      </c>
      <c r="V4866" s="49">
        <v>212</v>
      </c>
    </row>
    <row r="4867" spans="1:22" ht="15.75" customHeight="1">
      <c r="A4867" s="139" t="s">
        <v>793</v>
      </c>
      <c r="B4867" s="139" t="s">
        <v>338</v>
      </c>
      <c r="C4867" s="139" t="s">
        <v>785</v>
      </c>
      <c r="D4867" s="139" t="s">
        <v>633</v>
      </c>
      <c r="E4867" s="139" t="s">
        <v>754</v>
      </c>
      <c r="F4867" s="49">
        <v>1.23</v>
      </c>
      <c r="G4867" s="49">
        <v>1.85</v>
      </c>
      <c r="H4867" s="49">
        <v>1.85</v>
      </c>
      <c r="I4867" s="49">
        <v>1.85</v>
      </c>
      <c r="J4867" s="49">
        <v>2.4700000000000002</v>
      </c>
      <c r="K4867" s="49">
        <v>1.85</v>
      </c>
      <c r="L4867" s="49">
        <v>1.23</v>
      </c>
      <c r="M4867" s="49">
        <v>1.23</v>
      </c>
      <c r="N4867" s="49">
        <v>1.23</v>
      </c>
      <c r="O4867" s="49">
        <v>0.61699999999999999</v>
      </c>
      <c r="P4867" s="49">
        <v>0.61699999999999999</v>
      </c>
      <c r="Q4867" s="49">
        <v>0.61699999999999999</v>
      </c>
      <c r="R4867" s="49">
        <v>0.61699999999999999</v>
      </c>
      <c r="S4867" s="49">
        <v>0.58699999999999997</v>
      </c>
      <c r="T4867" s="49">
        <v>0.48499999999999999</v>
      </c>
      <c r="U4867" s="49">
        <v>0.38400000000000001</v>
      </c>
      <c r="V4867" s="49">
        <v>0.28299999999999997</v>
      </c>
    </row>
    <row r="4868" spans="1:22" ht="15.75" customHeight="1">
      <c r="A4868" s="139" t="s">
        <v>793</v>
      </c>
      <c r="B4868" s="139" t="s">
        <v>552</v>
      </c>
      <c r="C4868" s="139" t="s">
        <v>785</v>
      </c>
      <c r="D4868" s="139" t="s">
        <v>633</v>
      </c>
      <c r="E4868" s="139" t="s">
        <v>754</v>
      </c>
      <c r="F4868" s="49">
        <v>491</v>
      </c>
      <c r="G4868" s="49">
        <v>477</v>
      </c>
      <c r="H4868" s="49">
        <v>381</v>
      </c>
      <c r="I4868" s="49">
        <v>330</v>
      </c>
      <c r="J4868" s="49">
        <v>351</v>
      </c>
      <c r="K4868" s="49">
        <v>415</v>
      </c>
      <c r="L4868" s="49">
        <v>372</v>
      </c>
      <c r="M4868" s="49">
        <v>355</v>
      </c>
      <c r="N4868" s="49">
        <v>319</v>
      </c>
      <c r="O4868" s="49">
        <v>277</v>
      </c>
      <c r="P4868" s="49">
        <v>292</v>
      </c>
      <c r="Q4868" s="49">
        <v>270</v>
      </c>
      <c r="R4868" s="49">
        <v>270</v>
      </c>
      <c r="S4868" s="49">
        <v>255</v>
      </c>
      <c r="T4868" s="49">
        <v>241</v>
      </c>
      <c r="U4868" s="49">
        <v>228</v>
      </c>
      <c r="V4868" s="49">
        <v>214</v>
      </c>
    </row>
    <row r="4869" spans="1:22" ht="15.75" customHeight="1">
      <c r="A4869" s="139" t="s">
        <v>793</v>
      </c>
      <c r="B4869" s="139" t="s">
        <v>340</v>
      </c>
      <c r="C4869" s="139" t="s">
        <v>785</v>
      </c>
      <c r="D4869" s="139" t="s">
        <v>633</v>
      </c>
      <c r="E4869" s="139" t="s">
        <v>754</v>
      </c>
      <c r="F4869" s="49">
        <v>4.9400000000000004</v>
      </c>
      <c r="G4869" s="49">
        <v>4.32</v>
      </c>
      <c r="H4869" s="49">
        <v>3.7</v>
      </c>
      <c r="I4869" s="49">
        <v>3.7</v>
      </c>
      <c r="J4869" s="49">
        <v>3.7</v>
      </c>
      <c r="K4869" s="49">
        <v>2.4700000000000002</v>
      </c>
      <c r="L4869" s="49">
        <v>2.4700000000000002</v>
      </c>
      <c r="M4869" s="49">
        <v>4.32</v>
      </c>
      <c r="N4869" s="49">
        <v>3.09</v>
      </c>
      <c r="O4869" s="49">
        <v>2.4700000000000002</v>
      </c>
      <c r="P4869" s="49">
        <v>2.4700000000000002</v>
      </c>
      <c r="Q4869" s="49">
        <v>2.4700000000000002</v>
      </c>
      <c r="R4869" s="49">
        <v>2.4700000000000002</v>
      </c>
      <c r="S4869" s="49">
        <v>1.87</v>
      </c>
      <c r="T4869" s="49">
        <v>1.66</v>
      </c>
      <c r="U4869" s="49">
        <v>1.45</v>
      </c>
      <c r="V4869" s="49">
        <v>1.24</v>
      </c>
    </row>
    <row r="4870" spans="1:22" ht="15.75" customHeight="1">
      <c r="A4870" s="139" t="s">
        <v>793</v>
      </c>
      <c r="B4870" s="139" t="s">
        <v>342</v>
      </c>
      <c r="C4870" s="139" t="s">
        <v>785</v>
      </c>
      <c r="D4870" s="139" t="s">
        <v>633</v>
      </c>
      <c r="E4870" s="139" t="s">
        <v>754</v>
      </c>
      <c r="F4870" s="49">
        <v>17.3</v>
      </c>
      <c r="G4870" s="49">
        <v>17.899999999999999</v>
      </c>
      <c r="H4870" s="49">
        <v>17.899999999999999</v>
      </c>
      <c r="I4870" s="49">
        <v>17.899999999999999</v>
      </c>
      <c r="J4870" s="49">
        <v>19.8</v>
      </c>
      <c r="K4870" s="49">
        <v>21</v>
      </c>
      <c r="L4870" s="49">
        <v>22.8</v>
      </c>
      <c r="M4870" s="49">
        <v>24.7</v>
      </c>
      <c r="N4870" s="49">
        <v>26.5</v>
      </c>
      <c r="O4870" s="49">
        <v>28.4</v>
      </c>
      <c r="P4870" s="49">
        <v>30.9</v>
      </c>
      <c r="Q4870" s="49">
        <v>32.700000000000003</v>
      </c>
      <c r="R4870" s="49">
        <v>32.700000000000003</v>
      </c>
      <c r="S4870" s="49">
        <v>33.299999999999997</v>
      </c>
      <c r="T4870" s="49">
        <v>34.6</v>
      </c>
      <c r="U4870" s="49">
        <v>35.9</v>
      </c>
      <c r="V4870" s="49">
        <v>37.200000000000003</v>
      </c>
    </row>
    <row r="4871" spans="1:22" ht="15.75" customHeight="1">
      <c r="A4871" s="139" t="s">
        <v>793</v>
      </c>
      <c r="B4871" s="139" t="s">
        <v>763</v>
      </c>
      <c r="C4871" s="139" t="s">
        <v>785</v>
      </c>
      <c r="D4871" s="139" t="s">
        <v>633</v>
      </c>
      <c r="E4871" s="139" t="s">
        <v>754</v>
      </c>
      <c r="F4871" s="49">
        <v>4640</v>
      </c>
      <c r="G4871" s="49">
        <v>4310</v>
      </c>
      <c r="H4871" s="49">
        <v>4140</v>
      </c>
      <c r="I4871" s="49">
        <v>3950</v>
      </c>
      <c r="J4871" s="49">
        <v>4200</v>
      </c>
      <c r="K4871" s="49">
        <v>4110</v>
      </c>
      <c r="L4871" s="49">
        <v>4150</v>
      </c>
      <c r="M4871" s="49">
        <v>4110</v>
      </c>
      <c r="N4871" s="49">
        <v>3740</v>
      </c>
      <c r="O4871" s="49">
        <v>2990</v>
      </c>
      <c r="P4871" s="49">
        <v>3420</v>
      </c>
      <c r="Q4871" s="49">
        <v>3370</v>
      </c>
      <c r="R4871" s="49">
        <v>3140</v>
      </c>
      <c r="S4871" s="49">
        <v>2990</v>
      </c>
      <c r="T4871" s="49">
        <v>2780</v>
      </c>
      <c r="U4871" s="49">
        <v>2950</v>
      </c>
      <c r="V4871" s="49">
        <v>2910</v>
      </c>
    </row>
    <row r="4872" spans="1:22" ht="15.75" customHeight="1">
      <c r="A4872" s="139" t="s">
        <v>793</v>
      </c>
      <c r="B4872" s="139" t="s">
        <v>346</v>
      </c>
      <c r="C4872" s="139" t="s">
        <v>785</v>
      </c>
      <c r="D4872" s="139" t="s">
        <v>633</v>
      </c>
      <c r="E4872" s="139" t="s">
        <v>754</v>
      </c>
      <c r="F4872" s="49">
        <v>57.9</v>
      </c>
      <c r="G4872" s="49">
        <v>57.2</v>
      </c>
      <c r="H4872" s="49">
        <v>58.5</v>
      </c>
      <c r="I4872" s="49">
        <v>56</v>
      </c>
      <c r="J4872" s="49">
        <v>56</v>
      </c>
      <c r="K4872" s="49">
        <v>52.3</v>
      </c>
      <c r="L4872" s="49">
        <v>51.7</v>
      </c>
      <c r="M4872" s="49">
        <v>57.3</v>
      </c>
      <c r="N4872" s="49">
        <v>56.7</v>
      </c>
      <c r="O4872" s="49">
        <v>48.7</v>
      </c>
      <c r="P4872" s="49">
        <v>48.7</v>
      </c>
      <c r="Q4872" s="49">
        <v>48.7</v>
      </c>
      <c r="R4872" s="49">
        <v>48.7</v>
      </c>
      <c r="S4872" s="49">
        <v>47.8</v>
      </c>
      <c r="T4872" s="49">
        <v>46.9</v>
      </c>
      <c r="U4872" s="49">
        <v>46.1</v>
      </c>
      <c r="V4872" s="49">
        <v>45.2</v>
      </c>
    </row>
    <row r="4873" spans="1:22" ht="15.75" customHeight="1">
      <c r="A4873" s="139" t="s">
        <v>793</v>
      </c>
      <c r="B4873" s="139" t="s">
        <v>348</v>
      </c>
      <c r="C4873" s="139" t="s">
        <v>785</v>
      </c>
      <c r="D4873" s="139" t="s">
        <v>633</v>
      </c>
      <c r="E4873" s="139" t="s">
        <v>754</v>
      </c>
      <c r="F4873" s="49">
        <v>615</v>
      </c>
      <c r="G4873" s="49">
        <v>623</v>
      </c>
      <c r="H4873" s="49">
        <v>594</v>
      </c>
      <c r="I4873" s="49">
        <v>590</v>
      </c>
      <c r="J4873" s="49">
        <v>599</v>
      </c>
      <c r="K4873" s="49">
        <v>563</v>
      </c>
      <c r="L4873" s="49">
        <v>551</v>
      </c>
      <c r="M4873" s="49">
        <v>625</v>
      </c>
      <c r="N4873" s="49">
        <v>521</v>
      </c>
      <c r="O4873" s="49">
        <v>448</v>
      </c>
      <c r="P4873" s="49">
        <v>461</v>
      </c>
      <c r="Q4873" s="49">
        <v>480</v>
      </c>
      <c r="R4873" s="49">
        <v>298</v>
      </c>
      <c r="S4873" s="49">
        <v>298</v>
      </c>
      <c r="T4873" s="49">
        <v>298</v>
      </c>
      <c r="U4873" s="49">
        <v>460</v>
      </c>
      <c r="V4873" s="49">
        <v>521</v>
      </c>
    </row>
    <row r="4874" spans="1:22" ht="15.75" customHeight="1">
      <c r="A4874" s="139" t="s">
        <v>793</v>
      </c>
      <c r="B4874" s="139" t="s">
        <v>350</v>
      </c>
      <c r="C4874" s="139" t="s">
        <v>785</v>
      </c>
      <c r="D4874" s="139" t="s">
        <v>633</v>
      </c>
      <c r="E4874" s="139" t="s">
        <v>754</v>
      </c>
      <c r="F4874" s="49">
        <v>9.26</v>
      </c>
      <c r="G4874" s="49">
        <v>4.32</v>
      </c>
      <c r="H4874" s="49">
        <v>4.32</v>
      </c>
      <c r="I4874" s="49">
        <v>4.32</v>
      </c>
      <c r="J4874" s="49">
        <v>4.32</v>
      </c>
      <c r="K4874" s="49">
        <v>4.32</v>
      </c>
      <c r="L4874" s="49">
        <v>4.32</v>
      </c>
      <c r="M4874" s="49">
        <v>5.56</v>
      </c>
      <c r="N4874" s="49">
        <v>5.56</v>
      </c>
      <c r="O4874" s="49">
        <v>5.56</v>
      </c>
      <c r="P4874" s="49">
        <v>5.56</v>
      </c>
      <c r="Q4874" s="49">
        <v>6.17</v>
      </c>
      <c r="R4874" s="49">
        <v>6.17</v>
      </c>
      <c r="S4874" s="49">
        <v>4.53</v>
      </c>
      <c r="T4874" s="49">
        <v>4.3600000000000003</v>
      </c>
      <c r="U4874" s="49">
        <v>4.1900000000000004</v>
      </c>
      <c r="V4874" s="49">
        <v>4.0199999999999996</v>
      </c>
    </row>
    <row r="4875" spans="1:22" ht="15.75" customHeight="1">
      <c r="A4875" s="139" t="s">
        <v>793</v>
      </c>
      <c r="B4875" s="139" t="s">
        <v>596</v>
      </c>
      <c r="C4875" s="139" t="s">
        <v>785</v>
      </c>
      <c r="D4875" s="139" t="s">
        <v>633</v>
      </c>
      <c r="E4875" s="139" t="s">
        <v>754</v>
      </c>
      <c r="F4875" s="49">
        <v>516</v>
      </c>
      <c r="G4875" s="49">
        <v>511</v>
      </c>
      <c r="H4875" s="49">
        <v>543</v>
      </c>
      <c r="I4875" s="49">
        <v>570</v>
      </c>
      <c r="J4875" s="49">
        <v>595</v>
      </c>
      <c r="K4875" s="49">
        <v>506</v>
      </c>
      <c r="L4875" s="49">
        <v>470</v>
      </c>
      <c r="M4875" s="49">
        <v>439</v>
      </c>
      <c r="N4875" s="49">
        <v>346</v>
      </c>
      <c r="O4875" s="49">
        <v>334</v>
      </c>
      <c r="P4875" s="49">
        <v>381</v>
      </c>
      <c r="Q4875" s="49">
        <v>321</v>
      </c>
      <c r="R4875" s="49">
        <v>321</v>
      </c>
      <c r="S4875" s="49">
        <v>320</v>
      </c>
      <c r="T4875" s="49">
        <v>302</v>
      </c>
      <c r="U4875" s="49">
        <v>285</v>
      </c>
      <c r="V4875" s="49">
        <v>268</v>
      </c>
    </row>
    <row r="4876" spans="1:22" ht="15.75" customHeight="1">
      <c r="A4876" s="139" t="s">
        <v>793</v>
      </c>
      <c r="B4876" s="139" t="s">
        <v>353</v>
      </c>
      <c r="C4876" s="139" t="s">
        <v>785</v>
      </c>
      <c r="D4876" s="139" t="s">
        <v>633</v>
      </c>
      <c r="E4876" s="139" t="s">
        <v>754</v>
      </c>
      <c r="F4876" s="49">
        <v>4.9400000000000004</v>
      </c>
      <c r="G4876" s="49">
        <v>3.09</v>
      </c>
      <c r="H4876" s="49">
        <v>1.85</v>
      </c>
      <c r="I4876" s="49">
        <v>3.09</v>
      </c>
      <c r="J4876" s="49">
        <v>6.79</v>
      </c>
      <c r="K4876" s="49">
        <v>9.26</v>
      </c>
      <c r="L4876" s="49">
        <v>9.26</v>
      </c>
      <c r="M4876" s="49">
        <v>10.5</v>
      </c>
      <c r="N4876" s="49">
        <v>10.5</v>
      </c>
      <c r="O4876" s="49">
        <v>8.34</v>
      </c>
      <c r="P4876" s="49">
        <v>6.17</v>
      </c>
      <c r="Q4876" s="49">
        <v>8.0299999999999994</v>
      </c>
      <c r="R4876" s="49">
        <v>8.0299999999999994</v>
      </c>
      <c r="S4876" s="49">
        <v>9.49</v>
      </c>
      <c r="T4876" s="49">
        <v>9.83</v>
      </c>
      <c r="U4876" s="49">
        <v>10.199999999999999</v>
      </c>
      <c r="V4876" s="49">
        <v>10.5</v>
      </c>
    </row>
    <row r="4877" spans="1:22" ht="15.75" customHeight="1">
      <c r="A4877" s="139" t="s">
        <v>793</v>
      </c>
      <c r="B4877" s="139" t="s">
        <v>357</v>
      </c>
      <c r="C4877" s="139" t="s">
        <v>785</v>
      </c>
      <c r="D4877" s="139" t="s">
        <v>633</v>
      </c>
      <c r="E4877" s="139" t="s">
        <v>754</v>
      </c>
      <c r="F4877" s="49">
        <v>17.899999999999999</v>
      </c>
      <c r="G4877" s="49">
        <v>17.899999999999999</v>
      </c>
      <c r="H4877" s="49">
        <v>17.899999999999999</v>
      </c>
      <c r="I4877" s="49">
        <v>17.899999999999999</v>
      </c>
      <c r="J4877" s="49">
        <v>17.899999999999999</v>
      </c>
      <c r="K4877" s="49">
        <v>17.899999999999999</v>
      </c>
      <c r="L4877" s="49">
        <v>17.899999999999999</v>
      </c>
      <c r="M4877" s="49">
        <v>17.899999999999999</v>
      </c>
      <c r="N4877" s="49">
        <v>17.899999999999999</v>
      </c>
      <c r="O4877" s="49">
        <v>17.899999999999999</v>
      </c>
      <c r="P4877" s="49">
        <v>17.899999999999999</v>
      </c>
      <c r="Q4877" s="49">
        <v>17.899999999999999</v>
      </c>
      <c r="R4877" s="49">
        <v>17.899999999999999</v>
      </c>
      <c r="S4877" s="49">
        <v>17.899999999999999</v>
      </c>
      <c r="T4877" s="49">
        <v>17.899999999999999</v>
      </c>
      <c r="U4877" s="49">
        <v>17.899999999999999</v>
      </c>
      <c r="V4877" s="49">
        <v>17.899999999999999</v>
      </c>
    </row>
    <row r="4878" spans="1:22" ht="15.75" customHeight="1">
      <c r="A4878" s="139" t="s">
        <v>793</v>
      </c>
      <c r="B4878" s="139" t="s">
        <v>359</v>
      </c>
      <c r="C4878" s="139" t="s">
        <v>785</v>
      </c>
      <c r="D4878" s="139" t="s">
        <v>633</v>
      </c>
      <c r="E4878" s="139" t="s">
        <v>754</v>
      </c>
      <c r="F4878" s="49">
        <v>35.200000000000003</v>
      </c>
      <c r="G4878" s="49">
        <v>49.4</v>
      </c>
      <c r="H4878" s="49">
        <v>33.299999999999997</v>
      </c>
      <c r="I4878" s="49">
        <v>39.5</v>
      </c>
      <c r="J4878" s="49">
        <v>43.2</v>
      </c>
      <c r="K4878" s="49">
        <v>49.4</v>
      </c>
      <c r="L4878" s="49">
        <v>75.3</v>
      </c>
      <c r="M4878" s="49">
        <v>63</v>
      </c>
      <c r="N4878" s="49">
        <v>42.6</v>
      </c>
      <c r="O4878" s="49">
        <v>28.4</v>
      </c>
      <c r="P4878" s="49">
        <v>24.7</v>
      </c>
      <c r="Q4878" s="49">
        <v>22.8</v>
      </c>
      <c r="R4878" s="49">
        <v>22.8</v>
      </c>
      <c r="S4878" s="49">
        <v>34.4</v>
      </c>
      <c r="T4878" s="49">
        <v>33.6</v>
      </c>
      <c r="U4878" s="49">
        <v>32.9</v>
      </c>
      <c r="V4878" s="49">
        <v>32.200000000000003</v>
      </c>
    </row>
    <row r="4879" spans="1:22" ht="15.75" customHeight="1">
      <c r="A4879" s="139" t="s">
        <v>793</v>
      </c>
      <c r="B4879" s="139" t="s">
        <v>363</v>
      </c>
      <c r="C4879" s="139" t="s">
        <v>785</v>
      </c>
      <c r="D4879" s="139" t="s">
        <v>633</v>
      </c>
      <c r="E4879" s="139" t="s">
        <v>754</v>
      </c>
      <c r="F4879" s="49">
        <v>6.91</v>
      </c>
      <c r="G4879" s="49">
        <v>6.55</v>
      </c>
      <c r="H4879" s="49">
        <v>6.19</v>
      </c>
      <c r="I4879" s="49">
        <v>5.82</v>
      </c>
      <c r="J4879" s="49">
        <v>5.46</v>
      </c>
      <c r="K4879" s="49">
        <v>5.0999999999999996</v>
      </c>
      <c r="L4879" s="49">
        <v>4.74</v>
      </c>
      <c r="M4879" s="49">
        <v>4.38</v>
      </c>
      <c r="N4879" s="49">
        <v>4.01</v>
      </c>
      <c r="O4879" s="49">
        <v>3.65</v>
      </c>
      <c r="P4879" s="49">
        <v>3.29</v>
      </c>
      <c r="Q4879" s="49">
        <v>2.93</v>
      </c>
      <c r="R4879" s="49">
        <v>2.57</v>
      </c>
      <c r="S4879" s="49">
        <v>2.2000000000000002</v>
      </c>
      <c r="T4879" s="49">
        <v>1.84</v>
      </c>
      <c r="U4879" s="49">
        <v>1.48</v>
      </c>
      <c r="V4879" s="49">
        <v>1.1200000000000001</v>
      </c>
    </row>
    <row r="4880" spans="1:22" ht="15.75" customHeight="1">
      <c r="A4880" s="139" t="s">
        <v>793</v>
      </c>
      <c r="B4880" s="139" t="s">
        <v>764</v>
      </c>
      <c r="C4880" s="139" t="s">
        <v>785</v>
      </c>
      <c r="D4880" s="139" t="s">
        <v>633</v>
      </c>
      <c r="E4880" s="139" t="s">
        <v>754</v>
      </c>
      <c r="F4880" s="49">
        <v>37.700000000000003</v>
      </c>
      <c r="G4880" s="49">
        <v>34</v>
      </c>
      <c r="H4880" s="49">
        <v>37</v>
      </c>
      <c r="I4880" s="49">
        <v>40.1</v>
      </c>
      <c r="J4880" s="49">
        <v>46.3</v>
      </c>
      <c r="K4880" s="49">
        <v>43.8</v>
      </c>
      <c r="L4880" s="49">
        <v>46.3</v>
      </c>
      <c r="M4880" s="49">
        <v>50</v>
      </c>
      <c r="N4880" s="49">
        <v>45.1</v>
      </c>
      <c r="O4880" s="49">
        <v>54.9</v>
      </c>
      <c r="P4880" s="49">
        <v>61.1</v>
      </c>
      <c r="Q4880" s="49">
        <v>54.3</v>
      </c>
      <c r="R4880" s="49">
        <v>54.3</v>
      </c>
      <c r="S4880" s="49">
        <v>59.4</v>
      </c>
      <c r="T4880" s="49">
        <v>61.2</v>
      </c>
      <c r="U4880" s="49">
        <v>63</v>
      </c>
      <c r="V4880" s="49">
        <v>64.8</v>
      </c>
    </row>
    <row r="4881" spans="1:22" ht="15.75" customHeight="1">
      <c r="A4881" s="139" t="s">
        <v>793</v>
      </c>
      <c r="B4881" s="139" t="s">
        <v>314</v>
      </c>
      <c r="C4881" s="139" t="s">
        <v>785</v>
      </c>
      <c r="D4881" s="139" t="s">
        <v>633</v>
      </c>
      <c r="E4881" s="139" t="s">
        <v>754</v>
      </c>
      <c r="F4881" s="49">
        <v>25</v>
      </c>
      <c r="G4881" s="49">
        <v>25</v>
      </c>
      <c r="H4881" s="49">
        <v>26.9</v>
      </c>
      <c r="I4881" s="49">
        <v>24.4</v>
      </c>
      <c r="J4881" s="49">
        <v>31.2</v>
      </c>
      <c r="K4881" s="49">
        <v>28.1</v>
      </c>
      <c r="L4881" s="49">
        <v>29.9</v>
      </c>
      <c r="M4881" s="49">
        <v>34.299999999999997</v>
      </c>
      <c r="N4881" s="49">
        <v>30</v>
      </c>
      <c r="O4881" s="49">
        <v>28.1</v>
      </c>
      <c r="P4881" s="49">
        <v>25.1</v>
      </c>
      <c r="Q4881" s="49">
        <v>25.1</v>
      </c>
      <c r="R4881" s="49">
        <v>25.1</v>
      </c>
      <c r="S4881" s="49">
        <v>28.4</v>
      </c>
      <c r="T4881" s="49">
        <v>28.6</v>
      </c>
      <c r="U4881" s="49">
        <v>28.7</v>
      </c>
      <c r="V4881" s="49">
        <v>28.9</v>
      </c>
    </row>
    <row r="4882" spans="1:22" ht="15.75" customHeight="1">
      <c r="A4882" s="139" t="s">
        <v>793</v>
      </c>
      <c r="B4882" s="139" t="s">
        <v>377</v>
      </c>
      <c r="C4882" s="139" t="s">
        <v>785</v>
      </c>
      <c r="D4882" s="139" t="s">
        <v>633</v>
      </c>
      <c r="E4882" s="139" t="s">
        <v>754</v>
      </c>
      <c r="F4882" s="49">
        <v>161</v>
      </c>
      <c r="G4882" s="49">
        <v>95.3</v>
      </c>
      <c r="H4882" s="49">
        <v>102</v>
      </c>
      <c r="I4882" s="49">
        <v>53.2</v>
      </c>
      <c r="J4882" s="49">
        <v>59.5</v>
      </c>
      <c r="K4882" s="49">
        <v>74.3</v>
      </c>
      <c r="L4882" s="49">
        <v>72.8</v>
      </c>
      <c r="M4882" s="49">
        <v>70.900000000000006</v>
      </c>
      <c r="N4882" s="49">
        <v>71.5</v>
      </c>
      <c r="O4882" s="49">
        <v>62.3</v>
      </c>
      <c r="P4882" s="49">
        <v>61.1</v>
      </c>
      <c r="Q4882" s="49">
        <v>40.4</v>
      </c>
      <c r="R4882" s="49">
        <v>40.4</v>
      </c>
      <c r="S4882" s="49">
        <v>27.4</v>
      </c>
      <c r="T4882" s="49">
        <v>20.6</v>
      </c>
      <c r="U4882" s="49">
        <v>13.7</v>
      </c>
      <c r="V4882" s="49">
        <v>6.89</v>
      </c>
    </row>
    <row r="4883" spans="1:22" ht="15.75" customHeight="1">
      <c r="A4883" s="139" t="s">
        <v>793</v>
      </c>
      <c r="B4883" s="139" t="s">
        <v>383</v>
      </c>
      <c r="C4883" s="139" t="s">
        <v>785</v>
      </c>
      <c r="D4883" s="139" t="s">
        <v>633</v>
      </c>
      <c r="E4883" s="139" t="s">
        <v>754</v>
      </c>
      <c r="F4883" s="49">
        <v>233</v>
      </c>
      <c r="G4883" s="49">
        <v>223</v>
      </c>
      <c r="H4883" s="49">
        <v>160</v>
      </c>
      <c r="I4883" s="49">
        <v>191</v>
      </c>
      <c r="J4883" s="49">
        <v>201</v>
      </c>
      <c r="K4883" s="49">
        <v>204</v>
      </c>
      <c r="L4883" s="49">
        <v>231</v>
      </c>
      <c r="M4883" s="49">
        <v>244</v>
      </c>
      <c r="N4883" s="49">
        <v>267</v>
      </c>
      <c r="O4883" s="49">
        <v>241</v>
      </c>
      <c r="P4883" s="49">
        <v>177</v>
      </c>
      <c r="Q4883" s="49">
        <v>261</v>
      </c>
      <c r="R4883" s="49">
        <v>261</v>
      </c>
      <c r="S4883" s="49">
        <v>262</v>
      </c>
      <c r="T4883" s="49">
        <v>269</v>
      </c>
      <c r="U4883" s="49">
        <v>275</v>
      </c>
      <c r="V4883" s="49">
        <v>281</v>
      </c>
    </row>
    <row r="4884" spans="1:22" ht="15.75" customHeight="1">
      <c r="A4884" s="139" t="s">
        <v>793</v>
      </c>
      <c r="B4884" s="139" t="s">
        <v>381</v>
      </c>
      <c r="C4884" s="139" t="s">
        <v>785</v>
      </c>
      <c r="D4884" s="139" t="s">
        <v>633</v>
      </c>
      <c r="E4884" s="139" t="s">
        <v>754</v>
      </c>
      <c r="F4884" s="49">
        <v>1470</v>
      </c>
      <c r="G4884" s="49">
        <v>827</v>
      </c>
      <c r="H4884" s="49">
        <v>796</v>
      </c>
      <c r="I4884" s="49">
        <v>935</v>
      </c>
      <c r="J4884" s="49">
        <v>895</v>
      </c>
      <c r="K4884" s="49">
        <v>1350</v>
      </c>
      <c r="L4884" s="49">
        <v>1240</v>
      </c>
      <c r="M4884" s="49">
        <v>1460</v>
      </c>
      <c r="N4884" s="49">
        <v>1280</v>
      </c>
      <c r="O4884" s="49">
        <v>1610</v>
      </c>
      <c r="P4884" s="49">
        <v>1540</v>
      </c>
      <c r="Q4884" s="49">
        <v>1750</v>
      </c>
      <c r="R4884" s="49">
        <v>1750</v>
      </c>
      <c r="S4884" s="49">
        <v>1790</v>
      </c>
      <c r="T4884" s="49">
        <v>1860</v>
      </c>
      <c r="U4884" s="49">
        <v>1930</v>
      </c>
      <c r="V4884" s="49">
        <v>2000</v>
      </c>
    </row>
    <row r="4885" spans="1:22" ht="15.75" customHeight="1">
      <c r="A4885" s="139" t="s">
        <v>793</v>
      </c>
      <c r="B4885" s="139" t="s">
        <v>389</v>
      </c>
      <c r="C4885" s="139" t="s">
        <v>785</v>
      </c>
      <c r="D4885" s="139" t="s">
        <v>633</v>
      </c>
      <c r="E4885" s="139" t="s">
        <v>754</v>
      </c>
      <c r="F4885" s="49">
        <v>26.9</v>
      </c>
      <c r="G4885" s="49">
        <v>26.8</v>
      </c>
      <c r="H4885" s="49">
        <v>23.1</v>
      </c>
      <c r="I4885" s="49">
        <v>20.100000000000001</v>
      </c>
      <c r="J4885" s="49">
        <v>23.2</v>
      </c>
      <c r="K4885" s="49">
        <v>9</v>
      </c>
      <c r="L4885" s="49">
        <v>15.1</v>
      </c>
      <c r="M4885" s="49">
        <v>31.7</v>
      </c>
      <c r="N4885" s="49">
        <v>28</v>
      </c>
      <c r="O4885" s="49">
        <v>30.5</v>
      </c>
      <c r="P4885" s="49">
        <v>33</v>
      </c>
      <c r="Q4885" s="49">
        <v>26.2</v>
      </c>
      <c r="R4885" s="49">
        <v>26.2</v>
      </c>
      <c r="S4885" s="49">
        <v>28.9</v>
      </c>
      <c r="T4885" s="49">
        <v>24.4</v>
      </c>
      <c r="U4885" s="49">
        <v>25.7</v>
      </c>
      <c r="V4885" s="49">
        <v>27.3</v>
      </c>
    </row>
    <row r="4886" spans="1:22" ht="15.75" customHeight="1">
      <c r="A4886" s="139" t="s">
        <v>793</v>
      </c>
      <c r="B4886" s="139" t="s">
        <v>385</v>
      </c>
      <c r="C4886" s="139" t="s">
        <v>785</v>
      </c>
      <c r="D4886" s="139" t="s">
        <v>633</v>
      </c>
      <c r="E4886" s="139" t="s">
        <v>754</v>
      </c>
      <c r="F4886" s="49">
        <v>703</v>
      </c>
      <c r="G4886" s="49">
        <v>437</v>
      </c>
      <c r="H4886" s="49">
        <v>463</v>
      </c>
      <c r="I4886" s="49">
        <v>414</v>
      </c>
      <c r="J4886" s="49">
        <v>809</v>
      </c>
      <c r="K4886" s="49">
        <v>790</v>
      </c>
      <c r="L4886" s="49">
        <v>914</v>
      </c>
      <c r="M4886" s="49">
        <v>875</v>
      </c>
      <c r="N4886" s="49">
        <v>906</v>
      </c>
      <c r="O4886" s="49">
        <v>717</v>
      </c>
      <c r="P4886" s="49">
        <v>305</v>
      </c>
      <c r="Q4886" s="49">
        <v>11.7</v>
      </c>
      <c r="R4886" s="49">
        <v>11.7</v>
      </c>
      <c r="S4886" s="49">
        <v>484</v>
      </c>
      <c r="T4886" s="49">
        <v>479</v>
      </c>
      <c r="U4886" s="49">
        <v>475</v>
      </c>
      <c r="V4886" s="49">
        <v>470</v>
      </c>
    </row>
    <row r="4887" spans="1:22" ht="15.75" customHeight="1">
      <c r="A4887" s="139" t="s">
        <v>793</v>
      </c>
      <c r="B4887" s="139" t="s">
        <v>387</v>
      </c>
      <c r="C4887" s="139" t="s">
        <v>785</v>
      </c>
      <c r="D4887" s="139" t="s">
        <v>633</v>
      </c>
      <c r="E4887" s="139" t="s">
        <v>754</v>
      </c>
      <c r="F4887" s="49">
        <v>121</v>
      </c>
      <c r="G4887" s="49">
        <v>131</v>
      </c>
      <c r="H4887" s="49">
        <v>128</v>
      </c>
      <c r="I4887" s="49">
        <v>126</v>
      </c>
      <c r="J4887" s="49">
        <v>134</v>
      </c>
      <c r="K4887" s="49">
        <v>129</v>
      </c>
      <c r="L4887" s="49">
        <v>131</v>
      </c>
      <c r="M4887" s="49">
        <v>131</v>
      </c>
      <c r="N4887" s="49">
        <v>82.3</v>
      </c>
      <c r="O4887" s="49">
        <v>80.5</v>
      </c>
      <c r="P4887" s="49">
        <v>63.4</v>
      </c>
      <c r="Q4887" s="49">
        <v>105</v>
      </c>
      <c r="R4887" s="49">
        <v>105</v>
      </c>
      <c r="S4887" s="49">
        <v>94.3</v>
      </c>
      <c r="T4887" s="49">
        <v>92.1</v>
      </c>
      <c r="U4887" s="49">
        <v>89.9</v>
      </c>
      <c r="V4887" s="49">
        <v>87.8</v>
      </c>
    </row>
    <row r="4888" spans="1:22" ht="15.75" customHeight="1">
      <c r="A4888" s="139" t="s">
        <v>793</v>
      </c>
      <c r="B4888" s="139" t="s">
        <v>379</v>
      </c>
      <c r="C4888" s="139" t="s">
        <v>785</v>
      </c>
      <c r="D4888" s="139" t="s">
        <v>633</v>
      </c>
      <c r="E4888" s="139" t="s">
        <v>754</v>
      </c>
      <c r="F4888" s="49">
        <v>4.32</v>
      </c>
      <c r="G4888" s="49">
        <v>3.7</v>
      </c>
      <c r="H4888" s="49">
        <v>3.7</v>
      </c>
      <c r="I4888" s="49">
        <v>3.09</v>
      </c>
      <c r="J4888" s="49">
        <v>3.7</v>
      </c>
      <c r="K4888" s="49">
        <v>3.7</v>
      </c>
      <c r="L4888" s="49">
        <v>3.7</v>
      </c>
      <c r="M4888" s="49">
        <v>3.7</v>
      </c>
      <c r="N4888" s="49">
        <v>3.09</v>
      </c>
      <c r="O4888" s="49">
        <v>3.09</v>
      </c>
      <c r="P4888" s="49">
        <v>2.4700000000000002</v>
      </c>
      <c r="Q4888" s="49">
        <v>2.4700000000000002</v>
      </c>
      <c r="R4888" s="49">
        <v>2.4700000000000002</v>
      </c>
      <c r="S4888" s="49">
        <v>2.42</v>
      </c>
      <c r="T4888" s="49">
        <v>2.29</v>
      </c>
      <c r="U4888" s="49">
        <v>2.16</v>
      </c>
      <c r="V4888" s="49">
        <v>2.0299999999999998</v>
      </c>
    </row>
    <row r="4889" spans="1:22" ht="15.75" customHeight="1">
      <c r="A4889" s="139" t="s">
        <v>793</v>
      </c>
      <c r="B4889" s="139" t="s">
        <v>393</v>
      </c>
      <c r="C4889" s="139" t="s">
        <v>785</v>
      </c>
      <c r="D4889" s="139" t="s">
        <v>633</v>
      </c>
      <c r="E4889" s="139" t="s">
        <v>754</v>
      </c>
      <c r="F4889" s="49">
        <v>533</v>
      </c>
      <c r="G4889" s="49">
        <v>412</v>
      </c>
      <c r="H4889" s="49">
        <v>381</v>
      </c>
      <c r="I4889" s="49">
        <v>354</v>
      </c>
      <c r="J4889" s="49">
        <v>449</v>
      </c>
      <c r="K4889" s="49">
        <v>460</v>
      </c>
      <c r="L4889" s="49">
        <v>451</v>
      </c>
      <c r="M4889" s="49">
        <v>445</v>
      </c>
      <c r="N4889" s="49">
        <v>381</v>
      </c>
      <c r="O4889" s="49">
        <v>279</v>
      </c>
      <c r="P4889" s="49">
        <v>322</v>
      </c>
      <c r="Q4889" s="49">
        <v>317</v>
      </c>
      <c r="R4889" s="49">
        <v>317</v>
      </c>
      <c r="S4889" s="49">
        <v>311</v>
      </c>
      <c r="T4889" s="49">
        <v>300</v>
      </c>
      <c r="U4889" s="49">
        <v>288</v>
      </c>
      <c r="V4889" s="49">
        <v>277</v>
      </c>
    </row>
    <row r="4890" spans="1:22" ht="15.75" customHeight="1">
      <c r="A4890" s="139" t="s">
        <v>793</v>
      </c>
      <c r="B4890" s="139" t="s">
        <v>395</v>
      </c>
      <c r="C4890" s="139" t="s">
        <v>785</v>
      </c>
      <c r="D4890" s="139" t="s">
        <v>633</v>
      </c>
      <c r="E4890" s="139" t="s">
        <v>754</v>
      </c>
      <c r="F4890" s="49">
        <v>13</v>
      </c>
      <c r="G4890" s="49">
        <v>13</v>
      </c>
      <c r="H4890" s="49">
        <v>14.2</v>
      </c>
      <c r="I4890" s="49">
        <v>10.5</v>
      </c>
      <c r="J4890" s="49">
        <v>9.26</v>
      </c>
      <c r="K4890" s="49">
        <v>5.56</v>
      </c>
      <c r="L4890" s="49">
        <v>12.3</v>
      </c>
      <c r="M4890" s="49">
        <v>13</v>
      </c>
      <c r="N4890" s="49">
        <v>13.6</v>
      </c>
      <c r="O4890" s="49">
        <v>14.2</v>
      </c>
      <c r="P4890" s="49">
        <v>14.2</v>
      </c>
      <c r="Q4890" s="49">
        <v>14.8</v>
      </c>
      <c r="R4890" s="49">
        <v>14.8</v>
      </c>
      <c r="S4890" s="49">
        <v>15.3</v>
      </c>
      <c r="T4890" s="49">
        <v>15.7</v>
      </c>
      <c r="U4890" s="49">
        <v>16.2</v>
      </c>
      <c r="V4890" s="49">
        <v>16.600000000000001</v>
      </c>
    </row>
    <row r="4891" spans="1:22" ht="15.75" customHeight="1">
      <c r="A4891" s="139" t="s">
        <v>793</v>
      </c>
      <c r="B4891" s="139" t="s">
        <v>399</v>
      </c>
      <c r="C4891" s="139" t="s">
        <v>785</v>
      </c>
      <c r="D4891" s="139" t="s">
        <v>633</v>
      </c>
      <c r="E4891" s="139" t="s">
        <v>754</v>
      </c>
      <c r="F4891" s="49">
        <v>17.3</v>
      </c>
      <c r="G4891" s="49">
        <v>17.3</v>
      </c>
      <c r="H4891" s="49">
        <v>17.899999999999999</v>
      </c>
      <c r="I4891" s="49">
        <v>18.5</v>
      </c>
      <c r="J4891" s="49">
        <v>19.8</v>
      </c>
      <c r="K4891" s="49">
        <v>21</v>
      </c>
      <c r="L4891" s="49">
        <v>19.8</v>
      </c>
      <c r="M4891" s="49">
        <v>18.5</v>
      </c>
      <c r="N4891" s="49">
        <v>17.899999999999999</v>
      </c>
      <c r="O4891" s="49">
        <v>17.3</v>
      </c>
      <c r="P4891" s="49">
        <v>16.100000000000001</v>
      </c>
      <c r="Q4891" s="49">
        <v>15.4</v>
      </c>
      <c r="R4891" s="49">
        <v>15.4</v>
      </c>
      <c r="S4891" s="49">
        <v>17.2</v>
      </c>
      <c r="T4891" s="49">
        <v>17.100000000000001</v>
      </c>
      <c r="U4891" s="49">
        <v>17.100000000000001</v>
      </c>
      <c r="V4891" s="49">
        <v>17</v>
      </c>
    </row>
    <row r="4892" spans="1:22" ht="15.75" customHeight="1">
      <c r="A4892" s="139" t="s">
        <v>793</v>
      </c>
      <c r="B4892" s="139" t="s">
        <v>397</v>
      </c>
      <c r="C4892" s="139" t="s">
        <v>785</v>
      </c>
      <c r="D4892" s="139" t="s">
        <v>633</v>
      </c>
      <c r="E4892" s="139" t="s">
        <v>754</v>
      </c>
      <c r="F4892" s="49">
        <v>1250</v>
      </c>
      <c r="G4892" s="49">
        <v>1210</v>
      </c>
      <c r="H4892" s="49">
        <v>1200</v>
      </c>
      <c r="I4892" s="49">
        <v>1180</v>
      </c>
      <c r="J4892" s="49">
        <v>1170</v>
      </c>
      <c r="K4892" s="49">
        <v>1160</v>
      </c>
      <c r="L4892" s="49">
        <v>1170</v>
      </c>
      <c r="M4892" s="49">
        <v>1130</v>
      </c>
      <c r="N4892" s="49">
        <v>1120</v>
      </c>
      <c r="O4892" s="49">
        <v>1140</v>
      </c>
      <c r="P4892" s="49">
        <v>1130</v>
      </c>
      <c r="Q4892" s="49">
        <v>1120</v>
      </c>
      <c r="R4892" s="49">
        <v>1120</v>
      </c>
      <c r="S4892" s="49">
        <v>1210</v>
      </c>
      <c r="T4892" s="49">
        <v>1180</v>
      </c>
      <c r="U4892" s="49">
        <v>1220</v>
      </c>
      <c r="V4892" s="49">
        <v>1160</v>
      </c>
    </row>
    <row r="4893" spans="1:22" ht="15.75" customHeight="1">
      <c r="A4893" s="139" t="s">
        <v>793</v>
      </c>
      <c r="B4893" s="139" t="s">
        <v>401</v>
      </c>
      <c r="C4893" s="139" t="s">
        <v>785</v>
      </c>
      <c r="D4893" s="139" t="s">
        <v>633</v>
      </c>
      <c r="E4893" s="139" t="s">
        <v>754</v>
      </c>
      <c r="F4893" s="49">
        <v>78.400000000000006</v>
      </c>
      <c r="G4893" s="49">
        <v>80.900000000000006</v>
      </c>
      <c r="H4893" s="49">
        <v>80.900000000000006</v>
      </c>
      <c r="I4893" s="49">
        <v>93.2</v>
      </c>
      <c r="J4893" s="49">
        <v>93.2</v>
      </c>
      <c r="K4893" s="49">
        <v>93.2</v>
      </c>
      <c r="L4893" s="49">
        <v>93.2</v>
      </c>
      <c r="M4893" s="49">
        <v>35.200000000000003</v>
      </c>
      <c r="N4893" s="49">
        <v>79.900000000000006</v>
      </c>
      <c r="O4893" s="49">
        <v>79.900000000000006</v>
      </c>
      <c r="P4893" s="49">
        <v>79.900000000000006</v>
      </c>
      <c r="Q4893" s="49">
        <v>80</v>
      </c>
      <c r="R4893" s="49">
        <v>80</v>
      </c>
      <c r="S4893" s="49">
        <v>80</v>
      </c>
      <c r="T4893" s="49">
        <v>80.099999999999994</v>
      </c>
      <c r="U4893" s="49">
        <v>80.099999999999994</v>
      </c>
      <c r="V4893" s="49">
        <v>80.099999999999994</v>
      </c>
    </row>
    <row r="4894" spans="1:22" ht="15.75" customHeight="1">
      <c r="A4894" s="139" t="s">
        <v>793</v>
      </c>
      <c r="B4894" s="139" t="s">
        <v>403</v>
      </c>
      <c r="C4894" s="139" t="s">
        <v>785</v>
      </c>
      <c r="D4894" s="139" t="s">
        <v>633</v>
      </c>
      <c r="E4894" s="139" t="s">
        <v>754</v>
      </c>
      <c r="F4894" s="49">
        <v>21</v>
      </c>
      <c r="G4894" s="49">
        <v>15.4</v>
      </c>
      <c r="H4894" s="49">
        <v>23.5</v>
      </c>
      <c r="I4894" s="49">
        <v>14.8</v>
      </c>
      <c r="J4894" s="49">
        <v>21.6</v>
      </c>
      <c r="K4894" s="49">
        <v>34.6</v>
      </c>
      <c r="L4894" s="49">
        <v>65.400000000000006</v>
      </c>
      <c r="M4894" s="49">
        <v>42</v>
      </c>
      <c r="N4894" s="49">
        <v>40.700000000000003</v>
      </c>
      <c r="O4894" s="49">
        <v>104</v>
      </c>
      <c r="P4894" s="49">
        <v>85.2</v>
      </c>
      <c r="Q4894" s="49">
        <v>111</v>
      </c>
      <c r="R4894" s="49">
        <v>111</v>
      </c>
      <c r="S4894" s="49">
        <v>106</v>
      </c>
      <c r="T4894" s="49">
        <v>113</v>
      </c>
      <c r="U4894" s="49">
        <v>120</v>
      </c>
      <c r="V4894" s="49">
        <v>127</v>
      </c>
    </row>
    <row r="4895" spans="1:22" ht="15.75" customHeight="1">
      <c r="A4895" s="139" t="s">
        <v>793</v>
      </c>
      <c r="B4895" s="139" t="s">
        <v>410</v>
      </c>
      <c r="C4895" s="139" t="s">
        <v>785</v>
      </c>
      <c r="D4895" s="139" t="s">
        <v>633</v>
      </c>
      <c r="E4895" s="139" t="s">
        <v>754</v>
      </c>
      <c r="F4895" s="49">
        <v>4.32</v>
      </c>
      <c r="G4895" s="49">
        <v>3.7</v>
      </c>
      <c r="H4895" s="49">
        <v>3.7</v>
      </c>
      <c r="I4895" s="49">
        <v>3.7</v>
      </c>
      <c r="J4895" s="49">
        <v>7.38</v>
      </c>
      <c r="K4895" s="49">
        <v>13.8</v>
      </c>
      <c r="L4895" s="49">
        <v>13.8</v>
      </c>
      <c r="M4895" s="49">
        <v>15.6</v>
      </c>
      <c r="N4895" s="49">
        <v>18.7</v>
      </c>
      <c r="O4895" s="49">
        <v>18.7</v>
      </c>
      <c r="P4895" s="49">
        <v>18.7</v>
      </c>
      <c r="Q4895" s="49">
        <v>19.899999999999999</v>
      </c>
      <c r="R4895" s="49">
        <v>19.899999999999999</v>
      </c>
      <c r="S4895" s="49">
        <v>23</v>
      </c>
      <c r="T4895" s="49">
        <v>24.4</v>
      </c>
      <c r="U4895" s="49">
        <v>25.9</v>
      </c>
      <c r="V4895" s="49">
        <v>27.3</v>
      </c>
    </row>
    <row r="4896" spans="1:22" ht="15.75" customHeight="1">
      <c r="A4896" s="139" t="s">
        <v>793</v>
      </c>
      <c r="B4896" s="139" t="s">
        <v>286</v>
      </c>
      <c r="C4896" s="139" t="s">
        <v>785</v>
      </c>
      <c r="D4896" s="139" t="s">
        <v>633</v>
      </c>
      <c r="E4896" s="139" t="s">
        <v>754</v>
      </c>
      <c r="F4896" s="49">
        <v>7.25</v>
      </c>
      <c r="G4896" s="49">
        <v>3.01</v>
      </c>
      <c r="H4896" s="49">
        <v>4.22</v>
      </c>
      <c r="I4896" s="49">
        <v>6.04</v>
      </c>
      <c r="J4896" s="49">
        <v>6.64</v>
      </c>
      <c r="K4896" s="49">
        <v>7.25</v>
      </c>
      <c r="L4896" s="49">
        <v>7.85</v>
      </c>
      <c r="M4896" s="49">
        <v>7.25</v>
      </c>
      <c r="N4896" s="49">
        <v>9.66</v>
      </c>
      <c r="O4896" s="49">
        <v>10.3</v>
      </c>
      <c r="P4896" s="49">
        <v>11.5</v>
      </c>
      <c r="Q4896" s="49">
        <v>11.5</v>
      </c>
      <c r="R4896" s="49">
        <v>11.5</v>
      </c>
      <c r="S4896" s="49">
        <v>12.2</v>
      </c>
      <c r="T4896" s="49">
        <v>12.8</v>
      </c>
      <c r="U4896" s="49">
        <v>13.4</v>
      </c>
      <c r="V4896" s="49">
        <v>14</v>
      </c>
    </row>
    <row r="4897" spans="1:22" ht="15.75" customHeight="1">
      <c r="A4897" s="139" t="s">
        <v>793</v>
      </c>
      <c r="B4897" s="139" t="s">
        <v>548</v>
      </c>
      <c r="C4897" s="139" t="s">
        <v>785</v>
      </c>
      <c r="D4897" s="139" t="s">
        <v>633</v>
      </c>
      <c r="E4897" s="139" t="s">
        <v>754</v>
      </c>
      <c r="F4897" s="49">
        <v>334</v>
      </c>
      <c r="G4897" s="49">
        <v>317</v>
      </c>
      <c r="H4897" s="49">
        <v>291</v>
      </c>
      <c r="I4897" s="49">
        <v>357</v>
      </c>
      <c r="J4897" s="49">
        <v>394</v>
      </c>
      <c r="K4897" s="49">
        <v>399</v>
      </c>
      <c r="L4897" s="49">
        <v>415</v>
      </c>
      <c r="M4897" s="49">
        <v>307</v>
      </c>
      <c r="N4897" s="49">
        <v>364</v>
      </c>
      <c r="O4897" s="49">
        <v>395</v>
      </c>
      <c r="P4897" s="49">
        <v>423</v>
      </c>
      <c r="Q4897" s="49">
        <v>546</v>
      </c>
      <c r="R4897" s="49">
        <v>546</v>
      </c>
      <c r="S4897" s="49">
        <v>503</v>
      </c>
      <c r="T4897" s="49">
        <v>519</v>
      </c>
      <c r="U4897" s="49">
        <v>535</v>
      </c>
      <c r="V4897" s="49">
        <v>551</v>
      </c>
    </row>
    <row r="4898" spans="1:22" ht="15.75" customHeight="1">
      <c r="A4898" s="139" t="s">
        <v>793</v>
      </c>
      <c r="B4898" s="139" t="s">
        <v>422</v>
      </c>
      <c r="C4898" s="139" t="s">
        <v>785</v>
      </c>
      <c r="D4898" s="139" t="s">
        <v>633</v>
      </c>
      <c r="E4898" s="139" t="s">
        <v>754</v>
      </c>
      <c r="F4898" s="49">
        <v>22.2</v>
      </c>
      <c r="G4898" s="49">
        <v>22.8</v>
      </c>
      <c r="H4898" s="49">
        <v>23.5</v>
      </c>
      <c r="I4898" s="49">
        <v>24.1</v>
      </c>
      <c r="J4898" s="49">
        <v>31.5</v>
      </c>
      <c r="K4898" s="49">
        <v>32.700000000000003</v>
      </c>
      <c r="L4898" s="49">
        <v>32.700000000000003</v>
      </c>
      <c r="M4898" s="49">
        <v>28.4</v>
      </c>
      <c r="N4898" s="49">
        <v>30.9</v>
      </c>
      <c r="O4898" s="49">
        <v>45.7</v>
      </c>
      <c r="P4898" s="49">
        <v>49.4</v>
      </c>
      <c r="Q4898" s="49">
        <v>19.100000000000001</v>
      </c>
      <c r="R4898" s="49">
        <v>19.100000000000001</v>
      </c>
      <c r="S4898" s="49">
        <v>34.9</v>
      </c>
      <c r="T4898" s="49">
        <v>35.700000000000003</v>
      </c>
      <c r="U4898" s="49">
        <v>36.6</v>
      </c>
      <c r="V4898" s="49">
        <v>37.4</v>
      </c>
    </row>
    <row r="4899" spans="1:22" ht="15.75" customHeight="1">
      <c r="A4899" s="139" t="s">
        <v>793</v>
      </c>
      <c r="B4899" s="139" t="s">
        <v>765</v>
      </c>
      <c r="C4899" s="139" t="s">
        <v>785</v>
      </c>
      <c r="D4899" s="139" t="s">
        <v>633</v>
      </c>
      <c r="E4899" s="139" t="s">
        <v>754</v>
      </c>
      <c r="F4899" s="49">
        <v>94.9</v>
      </c>
      <c r="G4899" s="49">
        <v>78.400000000000006</v>
      </c>
      <c r="H4899" s="49">
        <v>67.900000000000006</v>
      </c>
      <c r="I4899" s="49">
        <v>63.7</v>
      </c>
      <c r="J4899" s="49">
        <v>68.7</v>
      </c>
      <c r="K4899" s="49">
        <v>73.2</v>
      </c>
      <c r="L4899" s="49">
        <v>69.599999999999994</v>
      </c>
      <c r="M4899" s="49">
        <v>66.2</v>
      </c>
      <c r="N4899" s="49">
        <v>78.7</v>
      </c>
      <c r="O4899" s="49">
        <v>68.3</v>
      </c>
      <c r="P4899" s="49">
        <v>75.7</v>
      </c>
      <c r="Q4899" s="49">
        <v>80.599999999999994</v>
      </c>
      <c r="R4899" s="49">
        <v>80.3</v>
      </c>
      <c r="S4899" s="49">
        <v>72.900000000000006</v>
      </c>
      <c r="T4899" s="49">
        <v>72.599999999999994</v>
      </c>
      <c r="U4899" s="49">
        <v>72.400000000000006</v>
      </c>
      <c r="V4899" s="49">
        <v>72.400000000000006</v>
      </c>
    </row>
    <row r="4900" spans="1:22" ht="15.75" customHeight="1">
      <c r="A4900" s="139" t="s">
        <v>793</v>
      </c>
      <c r="B4900" s="139" t="s">
        <v>424</v>
      </c>
      <c r="C4900" s="139" t="s">
        <v>785</v>
      </c>
      <c r="D4900" s="139" t="s">
        <v>633</v>
      </c>
      <c r="E4900" s="139" t="s">
        <v>754</v>
      </c>
      <c r="F4900" s="49">
        <v>0.23300000000000001</v>
      </c>
      <c r="G4900" s="49">
        <v>0.19800000000000001</v>
      </c>
      <c r="H4900" s="49">
        <v>0.19</v>
      </c>
      <c r="I4900" s="49">
        <v>0.18099999999999999</v>
      </c>
      <c r="J4900" s="49">
        <v>0.21299999999999999</v>
      </c>
      <c r="K4900" s="49">
        <v>0.18099999999999999</v>
      </c>
      <c r="L4900" s="49">
        <v>0.215</v>
      </c>
      <c r="M4900" s="49">
        <v>0.22</v>
      </c>
      <c r="N4900" s="49">
        <v>0.17899999999999999</v>
      </c>
      <c r="O4900" s="49">
        <v>0.153</v>
      </c>
      <c r="P4900" s="49">
        <v>0.158</v>
      </c>
      <c r="Q4900" s="49">
        <v>0.154</v>
      </c>
      <c r="R4900" s="49">
        <v>0.154</v>
      </c>
      <c r="S4900" s="49">
        <v>0.153</v>
      </c>
      <c r="T4900" s="49">
        <v>0.14899999999999999</v>
      </c>
      <c r="U4900" s="49">
        <v>0.14399999999999999</v>
      </c>
      <c r="V4900" s="49">
        <v>0.13900000000000001</v>
      </c>
    </row>
    <row r="4901" spans="1:22" ht="15.75" customHeight="1">
      <c r="A4901" s="139" t="s">
        <v>793</v>
      </c>
      <c r="B4901" s="139" t="s">
        <v>426</v>
      </c>
      <c r="C4901" s="139" t="s">
        <v>785</v>
      </c>
      <c r="D4901" s="139" t="s">
        <v>633</v>
      </c>
      <c r="E4901" s="139" t="s">
        <v>754</v>
      </c>
      <c r="F4901" s="49">
        <v>13.6</v>
      </c>
      <c r="G4901" s="49">
        <v>16</v>
      </c>
      <c r="H4901" s="49">
        <v>18.5</v>
      </c>
      <c r="I4901" s="49">
        <v>17.2</v>
      </c>
      <c r="J4901" s="49">
        <v>18.399999999999999</v>
      </c>
      <c r="K4901" s="49">
        <v>18.5</v>
      </c>
      <c r="L4901" s="49">
        <v>16.600000000000001</v>
      </c>
      <c r="M4901" s="49">
        <v>16.600000000000001</v>
      </c>
      <c r="N4901" s="49">
        <v>16</v>
      </c>
      <c r="O4901" s="49">
        <v>12.3</v>
      </c>
      <c r="P4901" s="49">
        <v>14.1</v>
      </c>
      <c r="Q4901" s="49">
        <v>15.3</v>
      </c>
      <c r="R4901" s="49">
        <v>15.3</v>
      </c>
      <c r="S4901" s="49">
        <v>4.12</v>
      </c>
      <c r="T4901" s="49">
        <v>0.23599999999999999</v>
      </c>
      <c r="U4901" s="49">
        <v>0.68700000000000006</v>
      </c>
      <c r="V4901" s="49">
        <v>0.27400000000000002</v>
      </c>
    </row>
    <row r="4902" spans="1:22" ht="15.75" customHeight="1">
      <c r="A4902" s="139" t="s">
        <v>793</v>
      </c>
      <c r="B4902" s="139" t="s">
        <v>428</v>
      </c>
      <c r="C4902" s="139" t="s">
        <v>785</v>
      </c>
      <c r="D4902" s="139" t="s">
        <v>633</v>
      </c>
      <c r="E4902" s="139" t="s">
        <v>754</v>
      </c>
      <c r="F4902" s="49">
        <v>6.79</v>
      </c>
      <c r="G4902" s="49">
        <v>8.0299999999999994</v>
      </c>
      <c r="H4902" s="49">
        <v>5.56</v>
      </c>
      <c r="I4902" s="49">
        <v>6.17</v>
      </c>
      <c r="J4902" s="49">
        <v>9.26</v>
      </c>
      <c r="K4902" s="49">
        <v>8.64</v>
      </c>
      <c r="L4902" s="49">
        <v>8.0299999999999994</v>
      </c>
      <c r="M4902" s="49">
        <v>6.79</v>
      </c>
      <c r="N4902" s="49">
        <v>5.56</v>
      </c>
      <c r="O4902" s="49">
        <v>4.9400000000000004</v>
      </c>
      <c r="P4902" s="49">
        <v>5.56</v>
      </c>
      <c r="Q4902" s="49">
        <v>5.56</v>
      </c>
      <c r="R4902" s="49">
        <v>5.56</v>
      </c>
      <c r="S4902" s="49">
        <v>5.85</v>
      </c>
      <c r="T4902" s="49">
        <v>5.75</v>
      </c>
      <c r="U4902" s="49">
        <v>5.66</v>
      </c>
      <c r="V4902" s="49">
        <v>5.57</v>
      </c>
    </row>
    <row r="4903" spans="1:22" ht="15.75" customHeight="1">
      <c r="A4903" s="139" t="s">
        <v>793</v>
      </c>
      <c r="B4903" s="139" t="s">
        <v>414</v>
      </c>
      <c r="C4903" s="139" t="s">
        <v>785</v>
      </c>
      <c r="D4903" s="139" t="s">
        <v>633</v>
      </c>
      <c r="E4903" s="139" t="s">
        <v>754</v>
      </c>
      <c r="F4903" s="49">
        <v>14.7</v>
      </c>
      <c r="G4903" s="49">
        <v>14.7</v>
      </c>
      <c r="H4903" s="49">
        <v>14.7</v>
      </c>
      <c r="I4903" s="49">
        <v>15.9</v>
      </c>
      <c r="J4903" s="49">
        <v>18.3</v>
      </c>
      <c r="K4903" s="49">
        <v>20.8</v>
      </c>
      <c r="L4903" s="49">
        <v>19.600000000000001</v>
      </c>
      <c r="M4903" s="49">
        <v>19.600000000000001</v>
      </c>
      <c r="N4903" s="49">
        <v>18.399999999999999</v>
      </c>
      <c r="O4903" s="49">
        <v>13.4</v>
      </c>
      <c r="P4903" s="49">
        <v>15.1</v>
      </c>
      <c r="Q4903" s="49">
        <v>15.2</v>
      </c>
      <c r="R4903" s="49">
        <v>15.2</v>
      </c>
      <c r="S4903" s="49">
        <v>17</v>
      </c>
      <c r="T4903" s="49">
        <v>17.100000000000001</v>
      </c>
      <c r="U4903" s="49">
        <v>17.100000000000001</v>
      </c>
      <c r="V4903" s="49">
        <v>17.2</v>
      </c>
    </row>
    <row r="4904" spans="1:22" ht="15.75" customHeight="1">
      <c r="A4904" s="139" t="s">
        <v>793</v>
      </c>
      <c r="B4904" s="139" t="s">
        <v>462</v>
      </c>
      <c r="C4904" s="139" t="s">
        <v>785</v>
      </c>
      <c r="D4904" s="139" t="s">
        <v>633</v>
      </c>
      <c r="E4904" s="139" t="s">
        <v>754</v>
      </c>
      <c r="F4904" s="49">
        <v>68.099999999999994</v>
      </c>
      <c r="G4904" s="49">
        <v>45.2</v>
      </c>
      <c r="H4904" s="49">
        <v>81.8</v>
      </c>
      <c r="I4904" s="49">
        <v>121</v>
      </c>
      <c r="J4904" s="49">
        <v>145</v>
      </c>
      <c r="K4904" s="49">
        <v>133</v>
      </c>
      <c r="L4904" s="49">
        <v>142</v>
      </c>
      <c r="M4904" s="49">
        <v>171</v>
      </c>
      <c r="N4904" s="49">
        <v>143</v>
      </c>
      <c r="O4904" s="49">
        <v>180</v>
      </c>
      <c r="P4904" s="49">
        <v>57.2</v>
      </c>
      <c r="Q4904" s="49">
        <v>67.599999999999994</v>
      </c>
      <c r="R4904" s="49">
        <v>67.599999999999994</v>
      </c>
      <c r="S4904" s="49">
        <v>126</v>
      </c>
      <c r="T4904" s="49">
        <v>129</v>
      </c>
      <c r="U4904" s="49">
        <v>132</v>
      </c>
      <c r="V4904" s="49">
        <v>135</v>
      </c>
    </row>
    <row r="4905" spans="1:22" ht="15.75" customHeight="1">
      <c r="A4905" s="139" t="s">
        <v>793</v>
      </c>
      <c r="B4905" s="139" t="s">
        <v>456</v>
      </c>
      <c r="C4905" s="139" t="s">
        <v>785</v>
      </c>
      <c r="D4905" s="139" t="s">
        <v>633</v>
      </c>
      <c r="E4905" s="139" t="s">
        <v>754</v>
      </c>
      <c r="F4905" s="49">
        <v>0.33100000000000002</v>
      </c>
      <c r="G4905" s="49">
        <v>0.33600000000000002</v>
      </c>
      <c r="H4905" s="49">
        <v>0.32200000000000001</v>
      </c>
      <c r="I4905" s="49">
        <v>0.32100000000000001</v>
      </c>
      <c r="J4905" s="49">
        <v>0.32800000000000001</v>
      </c>
      <c r="K4905" s="49">
        <v>0.311</v>
      </c>
      <c r="L4905" s="49">
        <v>0.308</v>
      </c>
      <c r="M4905" s="49">
        <v>0.35399999999999998</v>
      </c>
      <c r="N4905" s="49">
        <v>0.3</v>
      </c>
      <c r="O4905" s="49">
        <v>0.26100000000000001</v>
      </c>
      <c r="P4905" s="49">
        <v>0.27100000000000002</v>
      </c>
      <c r="Q4905" s="49">
        <v>0.28399999999999997</v>
      </c>
      <c r="R4905" s="49">
        <v>0.28499999999999998</v>
      </c>
      <c r="S4905" s="49">
        <v>0.27200000000000002</v>
      </c>
      <c r="T4905" s="49">
        <v>0.26700000000000002</v>
      </c>
      <c r="U4905" s="49">
        <v>0.26100000000000001</v>
      </c>
      <c r="V4905" s="49">
        <v>0.25600000000000001</v>
      </c>
    </row>
    <row r="4906" spans="1:22" ht="15.75" customHeight="1">
      <c r="A4906" s="139" t="s">
        <v>793</v>
      </c>
      <c r="B4906" s="139" t="s">
        <v>454</v>
      </c>
      <c r="C4906" s="139" t="s">
        <v>785</v>
      </c>
      <c r="D4906" s="139" t="s">
        <v>633</v>
      </c>
      <c r="E4906" s="139" t="s">
        <v>754</v>
      </c>
      <c r="F4906" s="49">
        <v>4.32</v>
      </c>
      <c r="G4906" s="49">
        <v>4.9400000000000004</v>
      </c>
      <c r="H4906" s="49">
        <v>4.32</v>
      </c>
      <c r="I4906" s="49">
        <v>6.17</v>
      </c>
      <c r="J4906" s="49">
        <v>6.79</v>
      </c>
      <c r="K4906" s="49">
        <v>6.17</v>
      </c>
      <c r="L4906" s="49">
        <v>7.41</v>
      </c>
      <c r="M4906" s="49">
        <v>5.56</v>
      </c>
      <c r="N4906" s="49">
        <v>5.56</v>
      </c>
      <c r="O4906" s="49">
        <v>5.56</v>
      </c>
      <c r="P4906" s="49">
        <v>5.56</v>
      </c>
      <c r="Q4906" s="49">
        <v>6.17</v>
      </c>
      <c r="R4906" s="49">
        <v>6.17</v>
      </c>
      <c r="S4906" s="49">
        <v>6.32</v>
      </c>
      <c r="T4906" s="49">
        <v>6.4</v>
      </c>
      <c r="U4906" s="49">
        <v>6.48</v>
      </c>
      <c r="V4906" s="49">
        <v>6.55</v>
      </c>
    </row>
    <row r="4907" spans="1:22" ht="15.75" customHeight="1">
      <c r="A4907" s="139" t="s">
        <v>793</v>
      </c>
      <c r="B4907" s="139" t="s">
        <v>450</v>
      </c>
      <c r="C4907" s="139" t="s">
        <v>785</v>
      </c>
      <c r="D4907" s="139" t="s">
        <v>633</v>
      </c>
      <c r="E4907" s="139" t="s">
        <v>754</v>
      </c>
      <c r="F4907" s="49">
        <v>242</v>
      </c>
      <c r="G4907" s="49">
        <v>209</v>
      </c>
      <c r="H4907" s="49">
        <v>195</v>
      </c>
      <c r="I4907" s="49">
        <v>211</v>
      </c>
      <c r="J4907" s="49">
        <v>212</v>
      </c>
      <c r="K4907" s="49">
        <v>212</v>
      </c>
      <c r="L4907" s="49">
        <v>203</v>
      </c>
      <c r="M4907" s="49">
        <v>215</v>
      </c>
      <c r="N4907" s="49">
        <v>207</v>
      </c>
      <c r="O4907" s="49">
        <v>166</v>
      </c>
      <c r="P4907" s="49">
        <v>133</v>
      </c>
      <c r="Q4907" s="49">
        <v>155</v>
      </c>
      <c r="R4907" s="49">
        <v>155</v>
      </c>
      <c r="S4907" s="49">
        <v>156</v>
      </c>
      <c r="T4907" s="49">
        <v>151</v>
      </c>
      <c r="U4907" s="49">
        <v>146</v>
      </c>
      <c r="V4907" s="49">
        <v>141</v>
      </c>
    </row>
    <row r="4908" spans="1:22" ht="15.75" customHeight="1">
      <c r="A4908" s="139" t="s">
        <v>793</v>
      </c>
      <c r="B4908" s="139" t="s">
        <v>430</v>
      </c>
      <c r="C4908" s="139" t="s">
        <v>785</v>
      </c>
      <c r="D4908" s="139" t="s">
        <v>633</v>
      </c>
      <c r="E4908" s="139" t="s">
        <v>754</v>
      </c>
      <c r="F4908" s="49">
        <v>7.41</v>
      </c>
      <c r="G4908" s="49">
        <v>5.56</v>
      </c>
      <c r="H4908" s="49">
        <v>6.17</v>
      </c>
      <c r="I4908" s="49">
        <v>5.56</v>
      </c>
      <c r="J4908" s="49">
        <v>5.56</v>
      </c>
      <c r="K4908" s="49">
        <v>6.76</v>
      </c>
      <c r="L4908" s="49">
        <v>6.14</v>
      </c>
      <c r="M4908" s="49">
        <v>6.76</v>
      </c>
      <c r="N4908" s="49">
        <v>6.14</v>
      </c>
      <c r="O4908" s="49">
        <v>6.14</v>
      </c>
      <c r="P4908" s="49">
        <v>5.53</v>
      </c>
      <c r="Q4908" s="49">
        <v>6.14</v>
      </c>
      <c r="R4908" s="49">
        <v>6.14</v>
      </c>
      <c r="S4908" s="49">
        <v>5.88</v>
      </c>
      <c r="T4908" s="49">
        <v>5.83</v>
      </c>
      <c r="U4908" s="49">
        <v>5.79</v>
      </c>
      <c r="V4908" s="49">
        <v>5.74</v>
      </c>
    </row>
    <row r="4909" spans="1:22" ht="15.75" customHeight="1">
      <c r="A4909" s="139" t="s">
        <v>793</v>
      </c>
      <c r="B4909" s="139" t="s">
        <v>442</v>
      </c>
      <c r="C4909" s="139" t="s">
        <v>785</v>
      </c>
      <c r="D4909" s="139" t="s">
        <v>633</v>
      </c>
      <c r="E4909" s="139" t="s">
        <v>754</v>
      </c>
      <c r="F4909" s="49">
        <v>2.5299999999999998</v>
      </c>
      <c r="G4909" s="49">
        <v>2.69</v>
      </c>
      <c r="H4909" s="49">
        <v>2.87</v>
      </c>
      <c r="I4909" s="49">
        <v>3.03</v>
      </c>
      <c r="J4909" s="49">
        <v>3.09</v>
      </c>
      <c r="K4909" s="49">
        <v>3.09</v>
      </c>
      <c r="L4909" s="49">
        <v>3.09</v>
      </c>
      <c r="M4909" s="49">
        <v>2.4700000000000002</v>
      </c>
      <c r="N4909" s="49">
        <v>3.09</v>
      </c>
      <c r="O4909" s="49">
        <v>3.09</v>
      </c>
      <c r="P4909" s="49">
        <v>2.4700000000000002</v>
      </c>
      <c r="Q4909" s="49">
        <v>2.4700000000000002</v>
      </c>
      <c r="R4909" s="49">
        <v>2.4700000000000002</v>
      </c>
      <c r="S4909" s="49">
        <v>2.78</v>
      </c>
      <c r="T4909" s="49">
        <v>2.79</v>
      </c>
      <c r="U4909" s="49">
        <v>2.79</v>
      </c>
      <c r="V4909" s="49">
        <v>2.79</v>
      </c>
    </row>
    <row r="4910" spans="1:22" ht="15.75" customHeight="1">
      <c r="A4910" s="139" t="s">
        <v>793</v>
      </c>
      <c r="B4910" s="139" t="s">
        <v>282</v>
      </c>
      <c r="C4910" s="139" t="s">
        <v>785</v>
      </c>
      <c r="D4910" s="139" t="s">
        <v>633</v>
      </c>
      <c r="E4910" s="139" t="s">
        <v>754</v>
      </c>
      <c r="F4910" s="49">
        <v>1.18</v>
      </c>
      <c r="G4910" s="49">
        <v>1.18</v>
      </c>
      <c r="H4910" s="49">
        <v>1.18</v>
      </c>
      <c r="I4910" s="49">
        <v>1.18</v>
      </c>
      <c r="J4910" s="49">
        <v>1.18</v>
      </c>
      <c r="K4910" s="49">
        <v>1.18</v>
      </c>
      <c r="L4910" s="49">
        <v>0.58799999999999997</v>
      </c>
      <c r="M4910" s="49">
        <v>0.58799999999999997</v>
      </c>
      <c r="N4910" s="49">
        <v>0.58799999999999997</v>
      </c>
      <c r="O4910" s="49">
        <v>0.58799999999999997</v>
      </c>
      <c r="P4910" s="49">
        <v>0.58799999999999997</v>
      </c>
      <c r="Q4910" s="49">
        <v>0.58799999999999997</v>
      </c>
      <c r="R4910" s="49">
        <v>0.58799999999999997</v>
      </c>
      <c r="S4910" s="49">
        <v>0.43</v>
      </c>
      <c r="T4910" s="49">
        <v>0.371</v>
      </c>
      <c r="U4910" s="49">
        <v>0.312</v>
      </c>
      <c r="V4910" s="49">
        <v>0.253</v>
      </c>
    </row>
    <row r="4911" spans="1:22" ht="15.75" customHeight="1">
      <c r="A4911" s="139" t="s">
        <v>793</v>
      </c>
      <c r="B4911" s="139" t="s">
        <v>460</v>
      </c>
      <c r="C4911" s="139" t="s">
        <v>785</v>
      </c>
      <c r="D4911" s="139" t="s">
        <v>633</v>
      </c>
      <c r="E4911" s="139" t="s">
        <v>754</v>
      </c>
      <c r="F4911" s="49">
        <v>0.91100000000000003</v>
      </c>
      <c r="G4911" s="49">
        <v>1.98</v>
      </c>
      <c r="H4911" s="49">
        <v>2.1800000000000002</v>
      </c>
      <c r="I4911" s="49">
        <v>2.27</v>
      </c>
      <c r="J4911" s="49">
        <v>2.5</v>
      </c>
      <c r="K4911" s="49">
        <v>2.63</v>
      </c>
      <c r="L4911" s="49">
        <v>3</v>
      </c>
      <c r="M4911" s="49">
        <v>3.23</v>
      </c>
      <c r="N4911" s="49">
        <v>4.45</v>
      </c>
      <c r="O4911" s="49">
        <v>3.55</v>
      </c>
      <c r="P4911" s="49">
        <v>4.0599999999999996</v>
      </c>
      <c r="Q4911" s="49">
        <v>1.45</v>
      </c>
      <c r="R4911" s="49">
        <v>1.38</v>
      </c>
      <c r="S4911" s="49">
        <v>3.48</v>
      </c>
      <c r="T4911" s="49">
        <v>3.62</v>
      </c>
      <c r="U4911" s="49">
        <v>3.76</v>
      </c>
      <c r="V4911" s="49">
        <v>3.9</v>
      </c>
    </row>
    <row r="4912" spans="1:22" ht="15.75" customHeight="1">
      <c r="A4912" s="139" t="s">
        <v>793</v>
      </c>
      <c r="B4912" s="139" t="s">
        <v>458</v>
      </c>
      <c r="C4912" s="139" t="s">
        <v>785</v>
      </c>
      <c r="D4912" s="139" t="s">
        <v>633</v>
      </c>
      <c r="E4912" s="139" t="s">
        <v>754</v>
      </c>
      <c r="F4912" s="49">
        <v>1.23</v>
      </c>
      <c r="G4912" s="49">
        <v>1.85</v>
      </c>
      <c r="H4912" s="49">
        <v>3.7</v>
      </c>
      <c r="I4912" s="49">
        <v>1.85</v>
      </c>
      <c r="J4912" s="49">
        <v>1.23</v>
      </c>
      <c r="K4912" s="49">
        <v>1.23</v>
      </c>
      <c r="L4912" s="49">
        <v>1.23</v>
      </c>
      <c r="M4912" s="49">
        <v>1.85</v>
      </c>
      <c r="N4912" s="49">
        <v>1.85</v>
      </c>
      <c r="O4912" s="49">
        <v>1.85</v>
      </c>
      <c r="P4912" s="49">
        <v>1.85</v>
      </c>
      <c r="Q4912" s="49">
        <v>3.09</v>
      </c>
      <c r="R4912" s="49">
        <v>3.09</v>
      </c>
      <c r="S4912" s="49">
        <v>2.4500000000000002</v>
      </c>
      <c r="T4912" s="49">
        <v>2.5099999999999998</v>
      </c>
      <c r="U4912" s="49">
        <v>2.57</v>
      </c>
      <c r="V4912" s="49">
        <v>2.64</v>
      </c>
    </row>
    <row r="4913" spans="1:22" ht="15.75" customHeight="1">
      <c r="A4913" s="139" t="s">
        <v>793</v>
      </c>
      <c r="B4913" s="139" t="s">
        <v>464</v>
      </c>
      <c r="C4913" s="139" t="s">
        <v>785</v>
      </c>
      <c r="D4913" s="139" t="s">
        <v>633</v>
      </c>
      <c r="E4913" s="139" t="s">
        <v>754</v>
      </c>
      <c r="F4913" s="49">
        <v>5.56</v>
      </c>
      <c r="G4913" s="49">
        <v>5.56</v>
      </c>
      <c r="H4913" s="49">
        <v>5.56</v>
      </c>
      <c r="I4913" s="49">
        <v>5.56</v>
      </c>
      <c r="J4913" s="49">
        <v>5.56</v>
      </c>
      <c r="K4913" s="49">
        <v>5.56</v>
      </c>
      <c r="L4913" s="49">
        <v>5.56</v>
      </c>
      <c r="M4913" s="49">
        <v>5.56</v>
      </c>
      <c r="N4913" s="49">
        <v>0</v>
      </c>
      <c r="O4913" s="49">
        <v>0</v>
      </c>
      <c r="P4913" s="49">
        <v>0</v>
      </c>
      <c r="Q4913" s="49">
        <v>1.87</v>
      </c>
      <c r="R4913" s="49">
        <v>1.56</v>
      </c>
      <c r="S4913" s="49">
        <v>1.26</v>
      </c>
      <c r="T4913" s="49">
        <v>0.96</v>
      </c>
      <c r="U4913" s="49">
        <v>0.65800000000000003</v>
      </c>
      <c r="V4913" s="49">
        <v>0.35599999999999998</v>
      </c>
    </row>
    <row r="4914" spans="1:22" ht="15.75" customHeight="1">
      <c r="A4914" s="139" t="s">
        <v>793</v>
      </c>
      <c r="B4914" s="139" t="s">
        <v>436</v>
      </c>
      <c r="C4914" s="139" t="s">
        <v>785</v>
      </c>
      <c r="D4914" s="139" t="s">
        <v>633</v>
      </c>
      <c r="E4914" s="139" t="s">
        <v>754</v>
      </c>
      <c r="F4914" s="49">
        <v>0</v>
      </c>
      <c r="G4914" s="49">
        <v>0</v>
      </c>
      <c r="H4914" s="49">
        <v>0</v>
      </c>
      <c r="I4914" s="49">
        <v>0</v>
      </c>
      <c r="J4914" s="49">
        <v>0</v>
      </c>
      <c r="K4914" s="49">
        <v>0</v>
      </c>
      <c r="L4914" s="49">
        <v>51.9</v>
      </c>
      <c r="M4914" s="49">
        <v>74.900000000000006</v>
      </c>
      <c r="N4914" s="49">
        <v>105</v>
      </c>
      <c r="O4914" s="49">
        <v>116</v>
      </c>
      <c r="P4914" s="49">
        <v>95.4</v>
      </c>
      <c r="Q4914" s="49">
        <v>170</v>
      </c>
      <c r="R4914" s="49">
        <v>170</v>
      </c>
      <c r="S4914" s="49">
        <v>157</v>
      </c>
      <c r="T4914" s="49">
        <v>170</v>
      </c>
      <c r="U4914" s="49">
        <v>183</v>
      </c>
      <c r="V4914" s="49">
        <v>196</v>
      </c>
    </row>
    <row r="4915" spans="1:22" ht="15.75" customHeight="1">
      <c r="A4915" s="139" t="s">
        <v>793</v>
      </c>
      <c r="B4915" s="139" t="s">
        <v>466</v>
      </c>
      <c r="C4915" s="139" t="s">
        <v>785</v>
      </c>
      <c r="D4915" s="139" t="s">
        <v>633</v>
      </c>
      <c r="E4915" s="139" t="s">
        <v>754</v>
      </c>
      <c r="F4915" s="49">
        <v>0.61699999999999999</v>
      </c>
      <c r="G4915" s="49">
        <v>0.61699999999999999</v>
      </c>
      <c r="H4915" s="49">
        <v>0.61699999999999999</v>
      </c>
      <c r="I4915" s="49">
        <v>0.61699999999999999</v>
      </c>
      <c r="J4915" s="49">
        <v>0.61699999999999999</v>
      </c>
      <c r="K4915" s="49">
        <v>0.61699999999999999</v>
      </c>
      <c r="L4915" s="49">
        <v>0.61699999999999999</v>
      </c>
      <c r="M4915" s="49">
        <v>0.61699999999999999</v>
      </c>
      <c r="N4915" s="49">
        <v>1.23</v>
      </c>
      <c r="O4915" s="49">
        <v>1.23</v>
      </c>
      <c r="P4915" s="49">
        <v>1.23</v>
      </c>
      <c r="Q4915" s="49">
        <v>1.23</v>
      </c>
      <c r="R4915" s="49">
        <v>1.23</v>
      </c>
      <c r="S4915" s="49">
        <v>1.26</v>
      </c>
      <c r="T4915" s="49">
        <v>1.31</v>
      </c>
      <c r="U4915" s="49">
        <v>1.37</v>
      </c>
      <c r="V4915" s="49">
        <v>1.42</v>
      </c>
    </row>
    <row r="4916" spans="1:22" ht="15.75" customHeight="1">
      <c r="A4916" s="139" t="s">
        <v>793</v>
      </c>
      <c r="B4916" s="139" t="s">
        <v>480</v>
      </c>
      <c r="C4916" s="139" t="s">
        <v>785</v>
      </c>
      <c r="D4916" s="139" t="s">
        <v>633</v>
      </c>
      <c r="E4916" s="139" t="s">
        <v>754</v>
      </c>
      <c r="F4916" s="49">
        <v>38.9</v>
      </c>
      <c r="G4916" s="49">
        <v>43.2</v>
      </c>
      <c r="H4916" s="49">
        <v>40.700000000000003</v>
      </c>
      <c r="I4916" s="49">
        <v>39.5</v>
      </c>
      <c r="J4916" s="49">
        <v>42</v>
      </c>
      <c r="K4916" s="49">
        <v>43.8</v>
      </c>
      <c r="L4916" s="49">
        <v>61.7</v>
      </c>
      <c r="M4916" s="49">
        <v>48.8</v>
      </c>
      <c r="N4916" s="49">
        <v>88.3</v>
      </c>
      <c r="O4916" s="49">
        <v>54.9</v>
      </c>
      <c r="P4916" s="49">
        <v>22.8</v>
      </c>
      <c r="Q4916" s="49">
        <v>6.17</v>
      </c>
      <c r="R4916" s="49">
        <v>6.17</v>
      </c>
      <c r="S4916" s="49">
        <v>35.799999999999997</v>
      </c>
      <c r="T4916" s="49">
        <v>35.4</v>
      </c>
      <c r="U4916" s="49">
        <v>34.9</v>
      </c>
      <c r="V4916" s="49">
        <v>34.5</v>
      </c>
    </row>
    <row r="4917" spans="1:22" ht="15.75" customHeight="1">
      <c r="A4917" s="139" t="s">
        <v>793</v>
      </c>
      <c r="B4917" s="139" t="s">
        <v>476</v>
      </c>
      <c r="C4917" s="139" t="s">
        <v>785</v>
      </c>
      <c r="D4917" s="139" t="s">
        <v>633</v>
      </c>
      <c r="E4917" s="139" t="s">
        <v>754</v>
      </c>
      <c r="F4917" s="49">
        <v>5.56</v>
      </c>
      <c r="G4917" s="49">
        <v>4.9400000000000004</v>
      </c>
      <c r="H4917" s="49">
        <v>4.9400000000000004</v>
      </c>
      <c r="I4917" s="49">
        <v>8.0299999999999994</v>
      </c>
      <c r="J4917" s="49">
        <v>7.41</v>
      </c>
      <c r="K4917" s="49">
        <v>7.41</v>
      </c>
      <c r="L4917" s="49">
        <v>8.0299999999999994</v>
      </c>
      <c r="M4917" s="49">
        <v>8.0299999999999994</v>
      </c>
      <c r="N4917" s="49">
        <v>7.41</v>
      </c>
      <c r="O4917" s="49">
        <v>8.64</v>
      </c>
      <c r="P4917" s="49">
        <v>9.26</v>
      </c>
      <c r="Q4917" s="49">
        <v>9.26</v>
      </c>
      <c r="R4917" s="49">
        <v>9.26</v>
      </c>
      <c r="S4917" s="49">
        <v>9.7799999999999994</v>
      </c>
      <c r="T4917" s="49">
        <v>10.1</v>
      </c>
      <c r="U4917" s="49">
        <v>10.4</v>
      </c>
      <c r="V4917" s="49">
        <v>10.7</v>
      </c>
    </row>
    <row r="4918" spans="1:22" ht="15.75" customHeight="1">
      <c r="A4918" s="139" t="s">
        <v>793</v>
      </c>
      <c r="B4918" s="139" t="s">
        <v>472</v>
      </c>
      <c r="C4918" s="139" t="s">
        <v>785</v>
      </c>
      <c r="D4918" s="139" t="s">
        <v>633</v>
      </c>
      <c r="E4918" s="139" t="s">
        <v>754</v>
      </c>
      <c r="F4918" s="49">
        <v>171</v>
      </c>
      <c r="G4918" s="49">
        <v>136</v>
      </c>
      <c r="H4918" s="49">
        <v>138</v>
      </c>
      <c r="I4918" s="49">
        <v>130</v>
      </c>
      <c r="J4918" s="49">
        <v>154</v>
      </c>
      <c r="K4918" s="49">
        <v>176</v>
      </c>
      <c r="L4918" s="49">
        <v>159</v>
      </c>
      <c r="M4918" s="49">
        <v>158</v>
      </c>
      <c r="N4918" s="49">
        <v>167</v>
      </c>
      <c r="O4918" s="49">
        <v>215</v>
      </c>
      <c r="P4918" s="49">
        <v>331</v>
      </c>
      <c r="Q4918" s="49">
        <v>318</v>
      </c>
      <c r="R4918" s="49">
        <v>263</v>
      </c>
      <c r="S4918" s="49">
        <v>262</v>
      </c>
      <c r="T4918" s="49">
        <v>136</v>
      </c>
      <c r="U4918" s="49">
        <v>232</v>
      </c>
      <c r="V4918" s="49">
        <v>203</v>
      </c>
    </row>
    <row r="4919" spans="1:22" ht="15.75" customHeight="1">
      <c r="A4919" s="139" t="s">
        <v>793</v>
      </c>
      <c r="B4919" s="139" t="s">
        <v>768</v>
      </c>
      <c r="C4919" s="139" t="s">
        <v>785</v>
      </c>
      <c r="D4919" s="139" t="s">
        <v>633</v>
      </c>
      <c r="E4919" s="139" t="s">
        <v>754</v>
      </c>
      <c r="F4919" s="49">
        <v>7690</v>
      </c>
      <c r="G4919" s="49">
        <v>6660</v>
      </c>
      <c r="H4919" s="49">
        <v>7050</v>
      </c>
      <c r="I4919" s="49">
        <v>7600</v>
      </c>
      <c r="J4919" s="49">
        <v>9500</v>
      </c>
      <c r="K4919" s="49">
        <v>10300</v>
      </c>
      <c r="L4919" s="49">
        <v>10500</v>
      </c>
      <c r="M4919" s="49">
        <v>11000</v>
      </c>
      <c r="N4919" s="49">
        <v>11400</v>
      </c>
      <c r="O4919" s="49">
        <v>11900</v>
      </c>
      <c r="P4919" s="49">
        <v>12300</v>
      </c>
      <c r="Q4919" s="49">
        <v>12600</v>
      </c>
      <c r="R4919" s="49">
        <v>12600</v>
      </c>
      <c r="S4919" s="49">
        <v>13900</v>
      </c>
      <c r="T4919" s="49">
        <v>14400</v>
      </c>
      <c r="U4919" s="49">
        <v>14900</v>
      </c>
      <c r="V4919" s="49">
        <v>15500</v>
      </c>
    </row>
    <row r="4920" spans="1:22" ht="15.75" customHeight="1">
      <c r="A4920" s="139" t="s">
        <v>793</v>
      </c>
      <c r="B4920" s="139" t="s">
        <v>484</v>
      </c>
      <c r="C4920" s="139" t="s">
        <v>785</v>
      </c>
      <c r="D4920" s="139" t="s">
        <v>633</v>
      </c>
      <c r="E4920" s="139" t="s">
        <v>754</v>
      </c>
      <c r="F4920" s="49">
        <v>59.7</v>
      </c>
      <c r="G4920" s="49">
        <v>48</v>
      </c>
      <c r="H4920" s="49">
        <v>50.6</v>
      </c>
      <c r="I4920" s="49">
        <v>45.7</v>
      </c>
      <c r="J4920" s="49">
        <v>43.8</v>
      </c>
      <c r="K4920" s="49">
        <v>42</v>
      </c>
      <c r="L4920" s="49">
        <v>43.2</v>
      </c>
      <c r="M4920" s="49">
        <v>44.5</v>
      </c>
      <c r="N4920" s="49">
        <v>42.6</v>
      </c>
      <c r="O4920" s="49">
        <v>42.6</v>
      </c>
      <c r="P4920" s="49">
        <v>25.3</v>
      </c>
      <c r="Q4920" s="49">
        <v>25.3</v>
      </c>
      <c r="R4920" s="49">
        <v>25.3</v>
      </c>
      <c r="S4920" s="49">
        <v>24.5</v>
      </c>
      <c r="T4920" s="49">
        <v>24.2</v>
      </c>
      <c r="U4920" s="49">
        <v>26.3</v>
      </c>
      <c r="V4920" s="49">
        <v>28</v>
      </c>
    </row>
    <row r="4921" spans="1:22" ht="15.75" customHeight="1">
      <c r="A4921" s="139" t="s">
        <v>793</v>
      </c>
      <c r="B4921" s="139" t="s">
        <v>474</v>
      </c>
      <c r="C4921" s="139" t="s">
        <v>785</v>
      </c>
      <c r="D4921" s="139" t="s">
        <v>633</v>
      </c>
      <c r="E4921" s="139" t="s">
        <v>754</v>
      </c>
      <c r="F4921" s="49">
        <v>10.7</v>
      </c>
      <c r="G4921" s="49">
        <v>12.6</v>
      </c>
      <c r="H4921" s="49">
        <v>10.1</v>
      </c>
      <c r="I4921" s="49">
        <v>13.9</v>
      </c>
      <c r="J4921" s="49">
        <v>16.399999999999999</v>
      </c>
      <c r="K4921" s="49">
        <v>12</v>
      </c>
      <c r="L4921" s="49">
        <v>6.31</v>
      </c>
      <c r="M4921" s="49">
        <v>7.57</v>
      </c>
      <c r="N4921" s="49">
        <v>7.57</v>
      </c>
      <c r="O4921" s="49">
        <v>17.7</v>
      </c>
      <c r="P4921" s="49">
        <v>3.78</v>
      </c>
      <c r="Q4921" s="49">
        <v>2.5299999999999998</v>
      </c>
      <c r="R4921" s="49">
        <v>2.5299999999999998</v>
      </c>
      <c r="S4921" s="49">
        <v>2.73</v>
      </c>
      <c r="T4921" s="49">
        <v>1.68</v>
      </c>
      <c r="U4921" s="49">
        <v>0.62</v>
      </c>
      <c r="V4921" s="49">
        <v>0</v>
      </c>
    </row>
    <row r="4922" spans="1:22" ht="15.75" customHeight="1">
      <c r="A4922" s="139" t="s">
        <v>793</v>
      </c>
      <c r="B4922" s="139" t="s">
        <v>486</v>
      </c>
      <c r="C4922" s="139" t="s">
        <v>785</v>
      </c>
      <c r="D4922" s="139" t="s">
        <v>633</v>
      </c>
      <c r="E4922" s="139" t="s">
        <v>754</v>
      </c>
      <c r="F4922" s="49">
        <v>17.3</v>
      </c>
      <c r="G4922" s="49">
        <v>14.2</v>
      </c>
      <c r="H4922" s="49">
        <v>17.899999999999999</v>
      </c>
      <c r="I4922" s="49">
        <v>17.899999999999999</v>
      </c>
      <c r="J4922" s="49">
        <v>16.7</v>
      </c>
      <c r="K4922" s="49">
        <v>18.5</v>
      </c>
      <c r="L4922" s="49">
        <v>18.5</v>
      </c>
      <c r="M4922" s="49">
        <v>15.4</v>
      </c>
      <c r="N4922" s="49">
        <v>45.7</v>
      </c>
      <c r="O4922" s="49">
        <v>42.6</v>
      </c>
      <c r="P4922" s="49">
        <v>35.200000000000003</v>
      </c>
      <c r="Q4922" s="49">
        <v>42.6</v>
      </c>
      <c r="R4922" s="49">
        <v>42.6</v>
      </c>
      <c r="S4922" s="49">
        <v>42.9</v>
      </c>
      <c r="T4922" s="49">
        <v>45.1</v>
      </c>
      <c r="U4922" s="49">
        <v>47.3</v>
      </c>
      <c r="V4922" s="49">
        <v>49.5</v>
      </c>
    </row>
    <row r="4923" spans="1:22" ht="15.75" customHeight="1">
      <c r="A4923" s="139" t="s">
        <v>793</v>
      </c>
      <c r="B4923" s="139" t="s">
        <v>488</v>
      </c>
      <c r="C4923" s="139" t="s">
        <v>785</v>
      </c>
      <c r="D4923" s="139" t="s">
        <v>633</v>
      </c>
      <c r="E4923" s="139" t="s">
        <v>754</v>
      </c>
      <c r="F4923" s="49">
        <v>74.7</v>
      </c>
      <c r="G4923" s="49">
        <v>65.400000000000006</v>
      </c>
      <c r="H4923" s="49">
        <v>76.599999999999994</v>
      </c>
      <c r="I4923" s="49">
        <v>79</v>
      </c>
      <c r="J4923" s="49">
        <v>86.4</v>
      </c>
      <c r="K4923" s="49">
        <v>86.4</v>
      </c>
      <c r="L4923" s="49">
        <v>79.599999999999994</v>
      </c>
      <c r="M4923" s="49">
        <v>82.7</v>
      </c>
      <c r="N4923" s="49">
        <v>71.599999999999994</v>
      </c>
      <c r="O4923" s="49">
        <v>76.599999999999994</v>
      </c>
      <c r="P4923" s="49">
        <v>77.8</v>
      </c>
      <c r="Q4923" s="49">
        <v>78.400000000000006</v>
      </c>
      <c r="R4923" s="49">
        <v>78.400000000000006</v>
      </c>
      <c r="S4923" s="49">
        <v>83.1</v>
      </c>
      <c r="T4923" s="49">
        <v>84</v>
      </c>
      <c r="U4923" s="49">
        <v>84.8</v>
      </c>
      <c r="V4923" s="49">
        <v>85.7</v>
      </c>
    </row>
    <row r="4924" spans="1:22" ht="15.75" customHeight="1">
      <c r="A4924" s="139" t="s">
        <v>793</v>
      </c>
      <c r="B4924" s="139" t="s">
        <v>500</v>
      </c>
      <c r="C4924" s="139" t="s">
        <v>785</v>
      </c>
      <c r="D4924" s="139" t="s">
        <v>633</v>
      </c>
      <c r="E4924" s="139" t="s">
        <v>754</v>
      </c>
      <c r="F4924" s="49">
        <v>101</v>
      </c>
      <c r="G4924" s="49">
        <v>102</v>
      </c>
      <c r="H4924" s="49">
        <v>103</v>
      </c>
      <c r="I4924" s="49">
        <v>104</v>
      </c>
      <c r="J4924" s="49">
        <v>105</v>
      </c>
      <c r="K4924" s="49">
        <v>106</v>
      </c>
      <c r="L4924" s="49">
        <v>107</v>
      </c>
      <c r="M4924" s="49">
        <v>108</v>
      </c>
      <c r="N4924" s="49">
        <v>109</v>
      </c>
      <c r="O4924" s="49">
        <v>110</v>
      </c>
      <c r="P4924" s="49">
        <v>111</v>
      </c>
      <c r="Q4924" s="49">
        <v>112</v>
      </c>
      <c r="R4924" s="49">
        <v>113</v>
      </c>
      <c r="S4924" s="49">
        <v>114</v>
      </c>
      <c r="T4924" s="49">
        <v>115</v>
      </c>
      <c r="U4924" s="49">
        <v>116</v>
      </c>
      <c r="V4924" s="49">
        <v>117</v>
      </c>
    </row>
    <row r="4925" spans="1:22" ht="15.75" customHeight="1">
      <c r="A4925" s="139" t="s">
        <v>793</v>
      </c>
      <c r="B4925" s="139" t="s">
        <v>502</v>
      </c>
      <c r="C4925" s="139" t="s">
        <v>785</v>
      </c>
      <c r="D4925" s="139" t="s">
        <v>633</v>
      </c>
      <c r="E4925" s="139" t="s">
        <v>754</v>
      </c>
      <c r="F4925" s="49">
        <v>272</v>
      </c>
      <c r="G4925" s="49">
        <v>280</v>
      </c>
      <c r="H4925" s="49">
        <v>237</v>
      </c>
      <c r="I4925" s="49">
        <v>230</v>
      </c>
      <c r="J4925" s="49">
        <v>216</v>
      </c>
      <c r="K4925" s="49">
        <v>181</v>
      </c>
      <c r="L4925" s="49">
        <v>176</v>
      </c>
      <c r="M4925" s="49">
        <v>185</v>
      </c>
      <c r="N4925" s="49">
        <v>200</v>
      </c>
      <c r="O4925" s="49">
        <v>207</v>
      </c>
      <c r="P4925" s="49">
        <v>200</v>
      </c>
      <c r="Q4925" s="49">
        <v>184</v>
      </c>
      <c r="R4925" s="49">
        <v>184</v>
      </c>
      <c r="S4925" s="49">
        <v>169</v>
      </c>
      <c r="T4925" s="49">
        <v>163</v>
      </c>
      <c r="U4925" s="49">
        <v>157</v>
      </c>
      <c r="V4925" s="49">
        <v>151</v>
      </c>
    </row>
    <row r="4926" spans="1:22" ht="15.75" customHeight="1">
      <c r="A4926" s="139" t="s">
        <v>793</v>
      </c>
      <c r="B4926" s="139" t="s">
        <v>504</v>
      </c>
      <c r="C4926" s="139" t="s">
        <v>785</v>
      </c>
      <c r="D4926" s="139" t="s">
        <v>633</v>
      </c>
      <c r="E4926" s="139" t="s">
        <v>754</v>
      </c>
      <c r="F4926" s="49">
        <v>75.599999999999994</v>
      </c>
      <c r="G4926" s="49">
        <v>73.599999999999994</v>
      </c>
      <c r="H4926" s="49">
        <v>63.8</v>
      </c>
      <c r="I4926" s="49">
        <v>65</v>
      </c>
      <c r="J4926" s="49">
        <v>67.400000000000006</v>
      </c>
      <c r="K4926" s="49">
        <v>63.2</v>
      </c>
      <c r="L4926" s="49">
        <v>58.9</v>
      </c>
      <c r="M4926" s="49">
        <v>57.7</v>
      </c>
      <c r="N4926" s="49">
        <v>54</v>
      </c>
      <c r="O4926" s="49">
        <v>44.2</v>
      </c>
      <c r="P4926" s="49">
        <v>47.2</v>
      </c>
      <c r="Q4926" s="49">
        <v>42.9</v>
      </c>
      <c r="R4926" s="49">
        <v>42.9</v>
      </c>
      <c r="S4926" s="49">
        <v>38.299999999999997</v>
      </c>
      <c r="T4926" s="49">
        <v>35.4</v>
      </c>
      <c r="U4926" s="49">
        <v>32.6</v>
      </c>
      <c r="V4926" s="49">
        <v>29.7</v>
      </c>
    </row>
    <row r="4927" spans="1:22" ht="15.75" customHeight="1">
      <c r="A4927" s="139" t="s">
        <v>793</v>
      </c>
      <c r="B4927" s="139" t="s">
        <v>496</v>
      </c>
      <c r="C4927" s="139" t="s">
        <v>785</v>
      </c>
      <c r="D4927" s="139" t="s">
        <v>633</v>
      </c>
      <c r="E4927" s="139" t="s">
        <v>754</v>
      </c>
      <c r="F4927" s="49">
        <v>1.85</v>
      </c>
      <c r="G4927" s="49">
        <v>1.85</v>
      </c>
      <c r="H4927" s="49">
        <v>1.85</v>
      </c>
      <c r="I4927" s="49">
        <v>1.85</v>
      </c>
      <c r="J4927" s="49">
        <v>1.85</v>
      </c>
      <c r="K4927" s="49">
        <v>1.85</v>
      </c>
      <c r="L4927" s="49">
        <v>1.85</v>
      </c>
      <c r="M4927" s="49">
        <v>1.85</v>
      </c>
      <c r="N4927" s="49">
        <v>1.85</v>
      </c>
      <c r="O4927" s="49">
        <v>1.85</v>
      </c>
      <c r="P4927" s="49">
        <v>1.85</v>
      </c>
      <c r="Q4927" s="49">
        <v>1.85</v>
      </c>
      <c r="R4927" s="49">
        <v>1.85</v>
      </c>
      <c r="S4927" s="49">
        <v>1.85</v>
      </c>
      <c r="T4927" s="49">
        <v>1.85</v>
      </c>
      <c r="U4927" s="49">
        <v>1.85</v>
      </c>
      <c r="V4927" s="49">
        <v>1.85</v>
      </c>
    </row>
    <row r="4928" spans="1:22" ht="15.75" customHeight="1">
      <c r="A4928" s="139" t="s">
        <v>793</v>
      </c>
      <c r="B4928" s="139" t="s">
        <v>508</v>
      </c>
      <c r="C4928" s="139" t="s">
        <v>785</v>
      </c>
      <c r="D4928" s="139" t="s">
        <v>633</v>
      </c>
      <c r="E4928" s="139" t="s">
        <v>754</v>
      </c>
      <c r="F4928" s="49">
        <v>103</v>
      </c>
      <c r="G4928" s="49">
        <v>54.8</v>
      </c>
      <c r="H4928" s="49">
        <v>73.900000000000006</v>
      </c>
      <c r="I4928" s="49">
        <v>63.5</v>
      </c>
      <c r="J4928" s="49">
        <v>77.599999999999994</v>
      </c>
      <c r="K4928" s="49">
        <v>68.3</v>
      </c>
      <c r="L4928" s="49">
        <v>52.3</v>
      </c>
      <c r="M4928" s="49">
        <v>49.9</v>
      </c>
      <c r="N4928" s="49">
        <v>41.3</v>
      </c>
      <c r="O4928" s="49">
        <v>24</v>
      </c>
      <c r="P4928" s="49">
        <v>46.8</v>
      </c>
      <c r="Q4928" s="49">
        <v>59.2</v>
      </c>
      <c r="R4928" s="49">
        <v>59.2</v>
      </c>
      <c r="S4928" s="49">
        <v>31.9</v>
      </c>
      <c r="T4928" s="49">
        <v>27.6</v>
      </c>
      <c r="U4928" s="49">
        <v>23.4</v>
      </c>
      <c r="V4928" s="49">
        <v>19.100000000000001</v>
      </c>
    </row>
    <row r="4929" spans="1:22" ht="15.75" customHeight="1">
      <c r="A4929" s="139" t="s">
        <v>793</v>
      </c>
      <c r="B4929" s="139" t="s">
        <v>510</v>
      </c>
      <c r="C4929" s="139" t="s">
        <v>785</v>
      </c>
      <c r="D4929" s="139" t="s">
        <v>633</v>
      </c>
      <c r="E4929" s="139" t="s">
        <v>754</v>
      </c>
      <c r="F4929" s="49">
        <v>1750</v>
      </c>
      <c r="G4929" s="49">
        <v>1860</v>
      </c>
      <c r="H4929" s="49">
        <v>1780</v>
      </c>
      <c r="I4929" s="49">
        <v>1900</v>
      </c>
      <c r="J4929" s="49">
        <v>1880</v>
      </c>
      <c r="K4929" s="49">
        <v>2040</v>
      </c>
      <c r="L4929" s="49">
        <v>2010</v>
      </c>
      <c r="M4929" s="49">
        <v>1870</v>
      </c>
      <c r="N4929" s="49">
        <v>1830</v>
      </c>
      <c r="O4929" s="49">
        <v>1610</v>
      </c>
      <c r="P4929" s="49">
        <v>1160</v>
      </c>
      <c r="Q4929" s="49">
        <v>1170</v>
      </c>
      <c r="R4929" s="49">
        <v>1170</v>
      </c>
      <c r="S4929" s="49">
        <v>1470</v>
      </c>
      <c r="T4929" s="49">
        <v>1450</v>
      </c>
      <c r="U4929" s="49">
        <v>1420</v>
      </c>
      <c r="V4929" s="49">
        <v>1400</v>
      </c>
    </row>
    <row r="4930" spans="1:22" ht="15.75" customHeight="1">
      <c r="A4930" s="139" t="s">
        <v>793</v>
      </c>
      <c r="B4930" s="139" t="s">
        <v>556</v>
      </c>
      <c r="C4930" s="139" t="s">
        <v>785</v>
      </c>
      <c r="D4930" s="139" t="s">
        <v>633</v>
      </c>
      <c r="E4930" s="139" t="s">
        <v>754</v>
      </c>
      <c r="F4930" s="49">
        <v>10.9</v>
      </c>
      <c r="G4930" s="49">
        <v>10.9</v>
      </c>
      <c r="H4930" s="49">
        <v>10.9</v>
      </c>
      <c r="I4930" s="49">
        <v>10.8</v>
      </c>
      <c r="J4930" s="49">
        <v>10.8</v>
      </c>
      <c r="K4930" s="49">
        <v>10.8</v>
      </c>
      <c r="L4930" s="49">
        <v>9.23</v>
      </c>
      <c r="M4930" s="49">
        <v>7.75</v>
      </c>
      <c r="N4930" s="49">
        <v>15.9</v>
      </c>
      <c r="O4930" s="49">
        <v>7.67</v>
      </c>
      <c r="P4930" s="49">
        <v>8.1199999999999992</v>
      </c>
      <c r="Q4930" s="49">
        <v>8.56</v>
      </c>
      <c r="R4930" s="49">
        <v>8.5299999999999994</v>
      </c>
      <c r="S4930" s="49">
        <v>8.73</v>
      </c>
      <c r="T4930" s="49">
        <v>8.5500000000000007</v>
      </c>
      <c r="U4930" s="49">
        <v>8.36</v>
      </c>
      <c r="V4930" s="49">
        <v>8.18</v>
      </c>
    </row>
    <row r="4931" spans="1:22" ht="15.75" customHeight="1">
      <c r="A4931" s="139" t="s">
        <v>793</v>
      </c>
      <c r="B4931" s="139" t="s">
        <v>528</v>
      </c>
      <c r="C4931" s="139" t="s">
        <v>785</v>
      </c>
      <c r="D4931" s="139" t="s">
        <v>633</v>
      </c>
      <c r="E4931" s="139" t="s">
        <v>754</v>
      </c>
      <c r="F4931" s="49">
        <v>6.19</v>
      </c>
      <c r="G4931" s="49">
        <v>6.23</v>
      </c>
      <c r="H4931" s="49">
        <v>6.31</v>
      </c>
      <c r="I4931" s="49">
        <v>6.42</v>
      </c>
      <c r="J4931" s="49">
        <v>6.56</v>
      </c>
      <c r="K4931" s="49">
        <v>6.73</v>
      </c>
      <c r="L4931" s="49">
        <v>6.92</v>
      </c>
      <c r="M4931" s="49">
        <v>7.15</v>
      </c>
      <c r="N4931" s="49">
        <v>7.41</v>
      </c>
      <c r="O4931" s="49">
        <v>8.0299999999999994</v>
      </c>
      <c r="P4931" s="49">
        <v>8.0299999999999994</v>
      </c>
      <c r="Q4931" s="49">
        <v>8.0299999999999994</v>
      </c>
      <c r="R4931" s="49">
        <v>8.0299999999999994</v>
      </c>
      <c r="S4931" s="49">
        <v>8.27</v>
      </c>
      <c r="T4931" s="49">
        <v>8.43</v>
      </c>
      <c r="U4931" s="49">
        <v>8.59</v>
      </c>
      <c r="V4931" s="49">
        <v>8.75</v>
      </c>
    </row>
    <row r="4932" spans="1:22" ht="15.75" customHeight="1">
      <c r="A4932" s="139" t="s">
        <v>793</v>
      </c>
      <c r="B4932" s="139" t="s">
        <v>536</v>
      </c>
      <c r="C4932" s="139" t="s">
        <v>785</v>
      </c>
      <c r="D4932" s="139" t="s">
        <v>633</v>
      </c>
      <c r="E4932" s="139" t="s">
        <v>754</v>
      </c>
      <c r="F4932" s="49">
        <v>164</v>
      </c>
      <c r="G4932" s="49">
        <v>168</v>
      </c>
      <c r="H4932" s="49">
        <v>167</v>
      </c>
      <c r="I4932" s="49">
        <v>168</v>
      </c>
      <c r="J4932" s="49">
        <v>172</v>
      </c>
      <c r="K4932" s="49">
        <v>178</v>
      </c>
      <c r="L4932" s="49">
        <v>188</v>
      </c>
      <c r="M4932" s="49">
        <v>201</v>
      </c>
      <c r="N4932" s="49">
        <v>211</v>
      </c>
      <c r="O4932" s="49">
        <v>219</v>
      </c>
      <c r="P4932" s="49">
        <v>223</v>
      </c>
      <c r="Q4932" s="49">
        <v>226</v>
      </c>
      <c r="R4932" s="49">
        <v>226</v>
      </c>
      <c r="S4932" s="49">
        <v>233</v>
      </c>
      <c r="T4932" s="49">
        <v>239</v>
      </c>
      <c r="U4932" s="49">
        <v>244</v>
      </c>
      <c r="V4932" s="49">
        <v>250</v>
      </c>
    </row>
    <row r="4933" spans="1:22" ht="15.75" customHeight="1">
      <c r="A4933" s="139" t="s">
        <v>793</v>
      </c>
      <c r="B4933" s="139" t="s">
        <v>522</v>
      </c>
      <c r="C4933" s="139" t="s">
        <v>785</v>
      </c>
      <c r="D4933" s="139" t="s">
        <v>633</v>
      </c>
      <c r="E4933" s="139" t="s">
        <v>754</v>
      </c>
      <c r="F4933" s="49">
        <v>0.255</v>
      </c>
      <c r="G4933" s="49">
        <v>0.19900000000000001</v>
      </c>
      <c r="H4933" s="49">
        <v>0.185</v>
      </c>
      <c r="I4933" s="49">
        <v>0.17299999999999999</v>
      </c>
      <c r="J4933" s="49">
        <v>0.221</v>
      </c>
      <c r="K4933" s="49">
        <v>0.22900000000000001</v>
      </c>
      <c r="L4933" s="49">
        <v>0.22600000000000001</v>
      </c>
      <c r="M4933" s="49">
        <v>0.22500000000000001</v>
      </c>
      <c r="N4933" s="49">
        <v>0.19400000000000001</v>
      </c>
      <c r="O4933" s="49">
        <v>0.14399999999999999</v>
      </c>
      <c r="P4933" s="49">
        <v>0.16800000000000001</v>
      </c>
      <c r="Q4933" s="49">
        <v>0.16700000000000001</v>
      </c>
      <c r="R4933" s="49">
        <v>0.16900000000000001</v>
      </c>
      <c r="S4933" s="49">
        <v>0.16800000000000001</v>
      </c>
      <c r="T4933" s="49">
        <v>0.16400000000000001</v>
      </c>
      <c r="U4933" s="49">
        <v>0.16</v>
      </c>
      <c r="V4933" s="49">
        <v>0.156</v>
      </c>
    </row>
    <row r="4934" spans="1:22" ht="15.75" customHeight="1">
      <c r="A4934" s="139" t="s">
        <v>793</v>
      </c>
      <c r="B4934" s="139" t="s">
        <v>530</v>
      </c>
      <c r="C4934" s="139" t="s">
        <v>785</v>
      </c>
      <c r="D4934" s="139" t="s">
        <v>633</v>
      </c>
      <c r="E4934" s="139" t="s">
        <v>754</v>
      </c>
      <c r="F4934" s="49">
        <v>11.4</v>
      </c>
      <c r="G4934" s="49">
        <v>20.8</v>
      </c>
      <c r="H4934" s="49">
        <v>25</v>
      </c>
      <c r="I4934" s="49">
        <v>27.3</v>
      </c>
      <c r="J4934" s="49">
        <v>29.6</v>
      </c>
      <c r="K4934" s="49">
        <v>32</v>
      </c>
      <c r="L4934" s="49">
        <v>34</v>
      </c>
      <c r="M4934" s="49">
        <v>33.700000000000003</v>
      </c>
      <c r="N4934" s="49">
        <v>47.2</v>
      </c>
      <c r="O4934" s="49">
        <v>38.200000000000003</v>
      </c>
      <c r="P4934" s="49">
        <v>42.1</v>
      </c>
      <c r="Q4934" s="49">
        <v>15</v>
      </c>
      <c r="R4934" s="49">
        <v>15.1</v>
      </c>
      <c r="S4934" s="49">
        <v>37</v>
      </c>
      <c r="T4934" s="49">
        <v>38.299999999999997</v>
      </c>
      <c r="U4934" s="49">
        <v>39.700000000000003</v>
      </c>
      <c r="V4934" s="49">
        <v>41.1</v>
      </c>
    </row>
    <row r="4935" spans="1:22" ht="15.75" customHeight="1">
      <c r="A4935" s="139" t="s">
        <v>793</v>
      </c>
      <c r="B4935" s="139" t="s">
        <v>550</v>
      </c>
      <c r="C4935" s="139" t="s">
        <v>785</v>
      </c>
      <c r="D4935" s="139" t="s">
        <v>633</v>
      </c>
      <c r="E4935" s="139" t="s">
        <v>754</v>
      </c>
      <c r="F4935" s="49">
        <v>2.68</v>
      </c>
      <c r="G4935" s="49">
        <v>2.72</v>
      </c>
      <c r="H4935" s="49">
        <v>2.74</v>
      </c>
      <c r="I4935" s="49">
        <v>2.76</v>
      </c>
      <c r="J4935" s="49">
        <v>2.79</v>
      </c>
      <c r="K4935" s="49">
        <v>2.83</v>
      </c>
      <c r="L4935" s="49">
        <v>2.4700000000000002</v>
      </c>
      <c r="M4935" s="49">
        <v>2.13</v>
      </c>
      <c r="N4935" s="49">
        <v>4.4800000000000004</v>
      </c>
      <c r="O4935" s="49">
        <v>2.21</v>
      </c>
      <c r="P4935" s="49">
        <v>2.38</v>
      </c>
      <c r="Q4935" s="49">
        <v>2.54</v>
      </c>
      <c r="R4935" s="49">
        <v>2.57</v>
      </c>
      <c r="S4935" s="49">
        <v>2.68</v>
      </c>
      <c r="T4935" s="49">
        <v>2.68</v>
      </c>
      <c r="U4935" s="49">
        <v>2.68</v>
      </c>
      <c r="V4935" s="49">
        <v>2.67</v>
      </c>
    </row>
    <row r="4936" spans="1:22" ht="15.75" customHeight="1">
      <c r="A4936" s="139" t="s">
        <v>793</v>
      </c>
      <c r="B4936" s="139" t="s">
        <v>538</v>
      </c>
      <c r="C4936" s="139" t="s">
        <v>785</v>
      </c>
      <c r="D4936" s="139" t="s">
        <v>633</v>
      </c>
      <c r="E4936" s="139" t="s">
        <v>754</v>
      </c>
      <c r="F4936" s="49">
        <v>34</v>
      </c>
      <c r="G4936" s="49">
        <v>49.9</v>
      </c>
      <c r="H4936" s="49">
        <v>46.8</v>
      </c>
      <c r="I4936" s="49">
        <v>42.4</v>
      </c>
      <c r="J4936" s="49">
        <v>32.700000000000003</v>
      </c>
      <c r="K4936" s="49">
        <v>30.2</v>
      </c>
      <c r="L4936" s="49">
        <v>44.9</v>
      </c>
      <c r="M4936" s="49">
        <v>45.5</v>
      </c>
      <c r="N4936" s="49">
        <v>29.5</v>
      </c>
      <c r="O4936" s="49">
        <v>14.1</v>
      </c>
      <c r="P4936" s="49">
        <v>20.9</v>
      </c>
      <c r="Q4936" s="49">
        <v>20.3</v>
      </c>
      <c r="R4936" s="49">
        <v>20.3</v>
      </c>
      <c r="S4936" s="49">
        <v>16.899999999999999</v>
      </c>
      <c r="T4936" s="49">
        <v>14.5</v>
      </c>
      <c r="U4936" s="49">
        <v>12.1</v>
      </c>
      <c r="V4936" s="49">
        <v>9.75</v>
      </c>
    </row>
    <row r="4937" spans="1:22" ht="15.75" customHeight="1">
      <c r="A4937" s="139" t="s">
        <v>793</v>
      </c>
      <c r="B4937" s="139" t="s">
        <v>540</v>
      </c>
      <c r="C4937" s="139" t="s">
        <v>785</v>
      </c>
      <c r="D4937" s="139" t="s">
        <v>633</v>
      </c>
      <c r="E4937" s="139" t="s">
        <v>754</v>
      </c>
      <c r="F4937" s="49">
        <v>6.79</v>
      </c>
      <c r="G4937" s="49">
        <v>15.4</v>
      </c>
      <c r="H4937" s="49">
        <v>16.100000000000001</v>
      </c>
      <c r="I4937" s="49">
        <v>9.8800000000000008</v>
      </c>
      <c r="J4937" s="49">
        <v>20.399999999999999</v>
      </c>
      <c r="K4937" s="49">
        <v>17.3</v>
      </c>
      <c r="L4937" s="49">
        <v>18.5</v>
      </c>
      <c r="M4937" s="49">
        <v>13.6</v>
      </c>
      <c r="N4937" s="49">
        <v>9.8800000000000008</v>
      </c>
      <c r="O4937" s="49">
        <v>7.41</v>
      </c>
      <c r="P4937" s="49">
        <v>7.41</v>
      </c>
      <c r="Q4937" s="49">
        <v>8.64</v>
      </c>
      <c r="R4937" s="49">
        <v>8.64</v>
      </c>
      <c r="S4937" s="49">
        <v>9.5399999999999991</v>
      </c>
      <c r="T4937" s="49">
        <v>9.19</v>
      </c>
      <c r="U4937" s="49">
        <v>8.84</v>
      </c>
      <c r="V4937" s="49">
        <v>8.49</v>
      </c>
    </row>
    <row r="4938" spans="1:22" ht="15.75" customHeight="1">
      <c r="A4938" s="139" t="s">
        <v>793</v>
      </c>
      <c r="B4938" s="139" t="s">
        <v>562</v>
      </c>
      <c r="C4938" s="139" t="s">
        <v>785</v>
      </c>
      <c r="D4938" s="139" t="s">
        <v>633</v>
      </c>
      <c r="E4938" s="139" t="s">
        <v>754</v>
      </c>
      <c r="F4938" s="49">
        <v>220</v>
      </c>
      <c r="G4938" s="49">
        <v>235</v>
      </c>
      <c r="H4938" s="49">
        <v>256</v>
      </c>
      <c r="I4938" s="49">
        <v>221</v>
      </c>
      <c r="J4938" s="49">
        <v>275</v>
      </c>
      <c r="K4938" s="49">
        <v>245</v>
      </c>
      <c r="L4938" s="49">
        <v>256</v>
      </c>
      <c r="M4938" s="49">
        <v>257</v>
      </c>
      <c r="N4938" s="49">
        <v>284</v>
      </c>
      <c r="O4938" s="49">
        <v>67.900000000000006</v>
      </c>
      <c r="P4938" s="49">
        <v>71.599999999999994</v>
      </c>
      <c r="Q4938" s="49">
        <v>61.7</v>
      </c>
      <c r="R4938" s="49">
        <v>66.3</v>
      </c>
      <c r="S4938" s="49">
        <v>63.8</v>
      </c>
      <c r="T4938" s="49">
        <v>60.4</v>
      </c>
      <c r="U4938" s="49">
        <v>49.2</v>
      </c>
      <c r="V4938" s="49">
        <v>55.6</v>
      </c>
    </row>
    <row r="4939" spans="1:22" ht="15.75" customHeight="1">
      <c r="A4939" s="139" t="s">
        <v>793</v>
      </c>
      <c r="B4939" s="139" t="s">
        <v>576</v>
      </c>
      <c r="C4939" s="139" t="s">
        <v>785</v>
      </c>
      <c r="D4939" s="139" t="s">
        <v>633</v>
      </c>
      <c r="E4939" s="139" t="s">
        <v>754</v>
      </c>
      <c r="F4939" s="49">
        <v>0</v>
      </c>
      <c r="G4939" s="49">
        <v>0</v>
      </c>
      <c r="H4939" s="49">
        <v>0</v>
      </c>
      <c r="I4939" s="49">
        <v>0</v>
      </c>
      <c r="J4939" s="49">
        <v>0</v>
      </c>
      <c r="K4939" s="49">
        <v>0</v>
      </c>
      <c r="L4939" s="49">
        <v>0</v>
      </c>
      <c r="M4939" s="49">
        <v>0</v>
      </c>
      <c r="N4939" s="49">
        <v>0</v>
      </c>
      <c r="O4939" s="49">
        <v>0</v>
      </c>
      <c r="P4939" s="49">
        <v>0</v>
      </c>
      <c r="Q4939" s="49">
        <v>0</v>
      </c>
      <c r="R4939" s="49">
        <v>0</v>
      </c>
      <c r="S4939" s="49">
        <v>0</v>
      </c>
      <c r="T4939" s="49">
        <v>0</v>
      </c>
      <c r="U4939" s="49">
        <v>0</v>
      </c>
      <c r="V4939" s="49">
        <v>0</v>
      </c>
    </row>
    <row r="4940" spans="1:22" ht="15.75" customHeight="1">
      <c r="A4940" s="139" t="s">
        <v>793</v>
      </c>
      <c r="B4940" s="139" t="s">
        <v>580</v>
      </c>
      <c r="C4940" s="139" t="s">
        <v>785</v>
      </c>
      <c r="D4940" s="139" t="s">
        <v>633</v>
      </c>
      <c r="E4940" s="139" t="s">
        <v>754</v>
      </c>
      <c r="F4940" s="49">
        <v>0</v>
      </c>
      <c r="G4940" s="49">
        <v>0</v>
      </c>
      <c r="H4940" s="49">
        <v>0</v>
      </c>
      <c r="I4940" s="49">
        <v>0</v>
      </c>
      <c r="J4940" s="49">
        <v>0</v>
      </c>
      <c r="K4940" s="49">
        <v>0</v>
      </c>
      <c r="L4940" s="49">
        <v>0</v>
      </c>
      <c r="M4940" s="49">
        <v>0</v>
      </c>
      <c r="N4940" s="49">
        <v>0</v>
      </c>
      <c r="O4940" s="49">
        <v>0</v>
      </c>
      <c r="P4940" s="49">
        <v>0</v>
      </c>
      <c r="Q4940" s="49">
        <v>0</v>
      </c>
      <c r="R4940" s="49">
        <v>0</v>
      </c>
      <c r="S4940" s="49">
        <v>0</v>
      </c>
      <c r="T4940" s="49">
        <v>0</v>
      </c>
      <c r="U4940" s="49">
        <v>0</v>
      </c>
      <c r="V4940" s="49">
        <v>0</v>
      </c>
    </row>
    <row r="4941" spans="1:22" ht="15.75" customHeight="1">
      <c r="A4941" s="139" t="s">
        <v>793</v>
      </c>
      <c r="B4941" s="139" t="s">
        <v>584</v>
      </c>
      <c r="C4941" s="139" t="s">
        <v>785</v>
      </c>
      <c r="D4941" s="139" t="s">
        <v>633</v>
      </c>
      <c r="E4941" s="139" t="s">
        <v>754</v>
      </c>
      <c r="F4941" s="49">
        <v>290</v>
      </c>
      <c r="G4941" s="49">
        <v>223</v>
      </c>
      <c r="H4941" s="49">
        <v>295</v>
      </c>
      <c r="I4941" s="49">
        <v>287</v>
      </c>
      <c r="J4941" s="49">
        <v>375</v>
      </c>
      <c r="K4941" s="49">
        <v>464</v>
      </c>
      <c r="L4941" s="49">
        <v>492</v>
      </c>
      <c r="M4941" s="49">
        <v>470</v>
      </c>
      <c r="N4941" s="49">
        <v>376</v>
      </c>
      <c r="O4941" s="49">
        <v>414</v>
      </c>
      <c r="P4941" s="49">
        <v>451</v>
      </c>
      <c r="Q4941" s="49">
        <v>893</v>
      </c>
      <c r="R4941" s="49">
        <v>893</v>
      </c>
      <c r="S4941" s="49">
        <v>736</v>
      </c>
      <c r="T4941" s="49">
        <v>775</v>
      </c>
      <c r="U4941" s="49">
        <v>814</v>
      </c>
      <c r="V4941" s="49">
        <v>852</v>
      </c>
    </row>
    <row r="4942" spans="1:22" ht="15.75" customHeight="1">
      <c r="A4942" s="139" t="s">
        <v>793</v>
      </c>
      <c r="B4942" s="139" t="s">
        <v>771</v>
      </c>
      <c r="C4942" s="139" t="s">
        <v>785</v>
      </c>
      <c r="D4942" s="139" t="s">
        <v>633</v>
      </c>
      <c r="E4942" s="139" t="s">
        <v>754</v>
      </c>
      <c r="F4942" s="49">
        <v>142</v>
      </c>
      <c r="G4942" s="49">
        <v>109</v>
      </c>
      <c r="H4942" s="49">
        <v>116</v>
      </c>
      <c r="I4942" s="49">
        <v>98.2</v>
      </c>
      <c r="J4942" s="49">
        <v>115</v>
      </c>
      <c r="K4942" s="49">
        <v>129</v>
      </c>
      <c r="L4942" s="49">
        <v>158</v>
      </c>
      <c r="M4942" s="49">
        <v>137</v>
      </c>
      <c r="N4942" s="49">
        <v>111</v>
      </c>
      <c r="O4942" s="49">
        <v>87.7</v>
      </c>
      <c r="P4942" s="49">
        <v>91.4</v>
      </c>
      <c r="Q4942" s="49">
        <v>87.1</v>
      </c>
      <c r="R4942" s="49">
        <v>87.1</v>
      </c>
      <c r="S4942" s="49">
        <v>87</v>
      </c>
      <c r="T4942" s="49">
        <v>83.1</v>
      </c>
      <c r="U4942" s="49">
        <v>79.099999999999994</v>
      </c>
      <c r="V4942" s="49">
        <v>75.2</v>
      </c>
    </row>
    <row r="4943" spans="1:22" ht="15.75" customHeight="1">
      <c r="A4943" s="139" t="s">
        <v>793</v>
      </c>
      <c r="B4943" s="139" t="s">
        <v>592</v>
      </c>
      <c r="C4943" s="139" t="s">
        <v>785</v>
      </c>
      <c r="D4943" s="139" t="s">
        <v>633</v>
      </c>
      <c r="E4943" s="139" t="s">
        <v>754</v>
      </c>
      <c r="F4943" s="49">
        <v>178</v>
      </c>
      <c r="G4943" s="49">
        <v>194</v>
      </c>
      <c r="H4943" s="49">
        <v>186</v>
      </c>
      <c r="I4943" s="49">
        <v>161</v>
      </c>
      <c r="J4943" s="49">
        <v>96.9</v>
      </c>
      <c r="K4943" s="49">
        <v>145</v>
      </c>
      <c r="L4943" s="49">
        <v>119</v>
      </c>
      <c r="M4943" s="49">
        <v>169</v>
      </c>
      <c r="N4943" s="49">
        <v>198</v>
      </c>
      <c r="O4943" s="49">
        <v>155</v>
      </c>
      <c r="P4943" s="49">
        <v>183</v>
      </c>
      <c r="Q4943" s="49">
        <v>161</v>
      </c>
      <c r="R4943" s="49">
        <v>161</v>
      </c>
      <c r="S4943" s="49">
        <v>146</v>
      </c>
      <c r="T4943" s="49">
        <v>143</v>
      </c>
      <c r="U4943" s="49">
        <v>140</v>
      </c>
      <c r="V4943" s="49">
        <v>137</v>
      </c>
    </row>
    <row r="4944" spans="1:22" ht="15.75" customHeight="1">
      <c r="A4944" s="139" t="s">
        <v>793</v>
      </c>
      <c r="B4944" s="139" t="s">
        <v>772</v>
      </c>
      <c r="C4944" s="139" t="s">
        <v>785</v>
      </c>
      <c r="D4944" s="139" t="s">
        <v>633</v>
      </c>
      <c r="E4944" s="139" t="s">
        <v>754</v>
      </c>
      <c r="F4944" s="49">
        <v>9920</v>
      </c>
      <c r="G4944" s="49">
        <v>9600</v>
      </c>
      <c r="H4944" s="49">
        <v>9410</v>
      </c>
      <c r="I4944" s="49">
        <v>9060</v>
      </c>
      <c r="J4944" s="49">
        <v>8920</v>
      </c>
      <c r="K4944" s="49">
        <v>9110</v>
      </c>
      <c r="L4944" s="49">
        <v>8790</v>
      </c>
      <c r="M4944" s="49">
        <v>8800</v>
      </c>
      <c r="N4944" s="49">
        <v>8490</v>
      </c>
      <c r="O4944" s="49">
        <v>7750</v>
      </c>
      <c r="P4944" s="49">
        <v>7890</v>
      </c>
      <c r="Q4944" s="49">
        <v>7660</v>
      </c>
      <c r="R4944" s="49">
        <v>7660</v>
      </c>
      <c r="S4944" s="49">
        <v>7660</v>
      </c>
      <c r="T4944" s="49">
        <v>7410</v>
      </c>
      <c r="U4944" s="49">
        <v>7310</v>
      </c>
      <c r="V4944" s="49">
        <v>7190</v>
      </c>
    </row>
    <row r="4945" spans="1:22" ht="15.75" customHeight="1">
      <c r="A4945" s="139" t="s">
        <v>793</v>
      </c>
      <c r="B4945" s="139" t="s">
        <v>597</v>
      </c>
      <c r="C4945" s="139" t="s">
        <v>785</v>
      </c>
      <c r="D4945" s="139" t="s">
        <v>633</v>
      </c>
      <c r="E4945" s="139" t="s">
        <v>754</v>
      </c>
      <c r="F4945" s="49">
        <v>5780</v>
      </c>
      <c r="G4945" s="49">
        <v>5400</v>
      </c>
      <c r="H4945" s="49">
        <v>5220</v>
      </c>
      <c r="I4945" s="49">
        <v>4740</v>
      </c>
      <c r="J4945" s="49">
        <v>4710</v>
      </c>
      <c r="K4945" s="49">
        <v>4780</v>
      </c>
      <c r="L4945" s="49">
        <v>4570</v>
      </c>
      <c r="M4945" s="49">
        <v>4720</v>
      </c>
      <c r="N4945" s="49">
        <v>4450</v>
      </c>
      <c r="O4945" s="49">
        <v>3980</v>
      </c>
      <c r="P4945" s="49">
        <v>4470</v>
      </c>
      <c r="Q4945" s="49">
        <v>4250</v>
      </c>
      <c r="R4945" s="49">
        <v>4250</v>
      </c>
      <c r="S4945" s="49">
        <v>3820</v>
      </c>
      <c r="T4945" s="49">
        <v>3690</v>
      </c>
      <c r="U4945" s="49">
        <v>3560</v>
      </c>
      <c r="V4945" s="49">
        <v>3420</v>
      </c>
    </row>
    <row r="4946" spans="1:22" ht="15.75" customHeight="1">
      <c r="A4946" s="139" t="s">
        <v>793</v>
      </c>
      <c r="B4946" s="139" t="s">
        <v>601</v>
      </c>
      <c r="C4946" s="139" t="s">
        <v>785</v>
      </c>
      <c r="D4946" s="139" t="s">
        <v>633</v>
      </c>
      <c r="E4946" s="139" t="s">
        <v>754</v>
      </c>
      <c r="F4946" s="49">
        <v>84.5</v>
      </c>
      <c r="G4946" s="49">
        <v>80.8</v>
      </c>
      <c r="H4946" s="49">
        <v>79.599999999999994</v>
      </c>
      <c r="I4946" s="49">
        <v>86.4</v>
      </c>
      <c r="J4946" s="49">
        <v>88.2</v>
      </c>
      <c r="K4946" s="49">
        <v>60.5</v>
      </c>
      <c r="L4946" s="49">
        <v>60.5</v>
      </c>
      <c r="M4946" s="49">
        <v>54.9</v>
      </c>
      <c r="N4946" s="49">
        <v>53.7</v>
      </c>
      <c r="O4946" s="49">
        <v>51.2</v>
      </c>
      <c r="P4946" s="49">
        <v>43.8</v>
      </c>
      <c r="Q4946" s="49">
        <v>41.3</v>
      </c>
      <c r="R4946" s="49">
        <v>41.3</v>
      </c>
      <c r="S4946" s="49">
        <v>36.700000000000003</v>
      </c>
      <c r="T4946" s="49">
        <v>33</v>
      </c>
      <c r="U4946" s="49">
        <v>29.3</v>
      </c>
      <c r="V4946" s="49">
        <v>25.6</v>
      </c>
    </row>
    <row r="4947" spans="1:22" ht="15.75" customHeight="1">
      <c r="A4947" s="139" t="s">
        <v>793</v>
      </c>
      <c r="B4947" s="139" t="s">
        <v>373</v>
      </c>
      <c r="C4947" s="139" t="s">
        <v>785</v>
      </c>
      <c r="D4947" s="139" t="s">
        <v>633</v>
      </c>
      <c r="E4947" s="139" t="s">
        <v>754</v>
      </c>
      <c r="F4947" s="49">
        <v>7.3000000000000001E-3</v>
      </c>
      <c r="G4947" s="49">
        <v>5.64E-3</v>
      </c>
      <c r="H4947" s="49">
        <v>5.2199999999999998E-3</v>
      </c>
      <c r="I4947" s="49">
        <v>4.8599999999999997E-3</v>
      </c>
      <c r="J4947" s="49">
        <v>6.11E-3</v>
      </c>
      <c r="K4947" s="49">
        <v>6.2399999999999999E-3</v>
      </c>
      <c r="L4947" s="49">
        <v>6.1000000000000004E-3</v>
      </c>
      <c r="M4947" s="49">
        <v>5.9699999999999996E-3</v>
      </c>
      <c r="N4947" s="49">
        <v>5.0800000000000003E-3</v>
      </c>
      <c r="O4947" s="49">
        <v>3.7200000000000002E-3</v>
      </c>
      <c r="P4947" s="49">
        <v>4.28E-3</v>
      </c>
      <c r="Q4947" s="49">
        <v>4.2199999999999998E-3</v>
      </c>
      <c r="R4947" s="49">
        <v>4.2599999999999999E-3</v>
      </c>
      <c r="S4947" s="49">
        <v>4.1200000000000004E-3</v>
      </c>
      <c r="T4947" s="49">
        <v>3.9500000000000004E-3</v>
      </c>
      <c r="U4947" s="49">
        <v>3.79E-3</v>
      </c>
      <c r="V4947" s="49">
        <v>3.63E-3</v>
      </c>
    </row>
    <row r="4948" spans="1:22" ht="15.75" customHeight="1">
      <c r="A4948" s="139" t="s">
        <v>793</v>
      </c>
      <c r="B4948" s="139" t="s">
        <v>605</v>
      </c>
      <c r="C4948" s="139" t="s">
        <v>785</v>
      </c>
      <c r="D4948" s="139" t="s">
        <v>633</v>
      </c>
      <c r="E4948" s="139" t="s">
        <v>754</v>
      </c>
      <c r="F4948" s="49">
        <v>123</v>
      </c>
      <c r="G4948" s="49">
        <v>126</v>
      </c>
      <c r="H4948" s="49">
        <v>173</v>
      </c>
      <c r="I4948" s="49">
        <v>93.2</v>
      </c>
      <c r="J4948" s="49">
        <v>87.4</v>
      </c>
      <c r="K4948" s="49">
        <v>136</v>
      </c>
      <c r="L4948" s="49">
        <v>63.2</v>
      </c>
      <c r="M4948" s="49">
        <v>51.5</v>
      </c>
      <c r="N4948" s="49">
        <v>52.8</v>
      </c>
      <c r="O4948" s="49">
        <v>54.8</v>
      </c>
      <c r="P4948" s="49">
        <v>57.3</v>
      </c>
      <c r="Q4948" s="49">
        <v>49.7</v>
      </c>
      <c r="R4948" s="49">
        <v>49.7</v>
      </c>
      <c r="S4948" s="49">
        <v>29.1</v>
      </c>
      <c r="T4948" s="49">
        <v>21.1</v>
      </c>
      <c r="U4948" s="49">
        <v>13.1</v>
      </c>
      <c r="V4948" s="49">
        <v>5.17</v>
      </c>
    </row>
    <row r="4949" spans="1:22" ht="15.75" customHeight="1">
      <c r="A4949" s="139" t="s">
        <v>793</v>
      </c>
      <c r="B4949" s="139" t="s">
        <v>607</v>
      </c>
      <c r="C4949" s="139" t="s">
        <v>785</v>
      </c>
      <c r="D4949" s="139" t="s">
        <v>633</v>
      </c>
      <c r="E4949" s="139" t="s">
        <v>754</v>
      </c>
      <c r="F4949" s="49">
        <v>0</v>
      </c>
      <c r="G4949" s="49">
        <v>0</v>
      </c>
      <c r="H4949" s="49">
        <v>0</v>
      </c>
      <c r="I4949" s="49">
        <v>0</v>
      </c>
      <c r="J4949" s="49">
        <v>93.7</v>
      </c>
      <c r="K4949" s="49">
        <v>131</v>
      </c>
      <c r="L4949" s="49">
        <v>116</v>
      </c>
      <c r="M4949" s="49">
        <v>140</v>
      </c>
      <c r="N4949" s="49">
        <v>80.900000000000006</v>
      </c>
      <c r="O4949" s="49">
        <v>149</v>
      </c>
      <c r="P4949" s="49">
        <v>175</v>
      </c>
      <c r="Q4949" s="49">
        <v>201</v>
      </c>
      <c r="R4949" s="49">
        <v>201</v>
      </c>
      <c r="S4949" s="49">
        <v>218</v>
      </c>
      <c r="T4949" s="49">
        <v>235</v>
      </c>
      <c r="U4949" s="49">
        <v>251</v>
      </c>
      <c r="V4949" s="49">
        <v>268</v>
      </c>
    </row>
    <row r="4950" spans="1:22" ht="15.75" customHeight="1">
      <c r="A4950" s="139" t="s">
        <v>793</v>
      </c>
      <c r="B4950" s="139" t="s">
        <v>546</v>
      </c>
      <c r="C4950" s="139" t="s">
        <v>785</v>
      </c>
      <c r="D4950" s="139" t="s">
        <v>633</v>
      </c>
      <c r="E4950" s="139" t="s">
        <v>754</v>
      </c>
      <c r="F4950" s="49">
        <v>205</v>
      </c>
      <c r="G4950" s="49">
        <v>236</v>
      </c>
      <c r="H4950" s="49">
        <v>262</v>
      </c>
      <c r="I4950" s="49">
        <v>319</v>
      </c>
      <c r="J4950" s="49">
        <v>283</v>
      </c>
      <c r="K4950" s="49">
        <v>382</v>
      </c>
      <c r="L4950" s="49">
        <v>252</v>
      </c>
      <c r="M4950" s="49">
        <v>316</v>
      </c>
      <c r="N4950" s="49">
        <v>304</v>
      </c>
      <c r="O4950" s="49">
        <v>323</v>
      </c>
      <c r="P4950" s="49">
        <v>515</v>
      </c>
      <c r="Q4950" s="49">
        <v>477</v>
      </c>
      <c r="R4950" s="49">
        <v>477</v>
      </c>
      <c r="S4950" s="49">
        <v>479</v>
      </c>
      <c r="T4950" s="49">
        <v>500</v>
      </c>
      <c r="U4950" s="49">
        <v>520</v>
      </c>
      <c r="V4950" s="49">
        <v>541</v>
      </c>
    </row>
    <row r="4951" spans="1:22" ht="15.75" customHeight="1">
      <c r="A4951" s="139" t="s">
        <v>793</v>
      </c>
      <c r="B4951" s="139" t="s">
        <v>752</v>
      </c>
      <c r="C4951" s="139" t="s">
        <v>786</v>
      </c>
      <c r="D4951" s="139" t="s">
        <v>633</v>
      </c>
      <c r="E4951" s="139" t="s">
        <v>754</v>
      </c>
      <c r="F4951" s="49">
        <v>50.3</v>
      </c>
      <c r="G4951" s="49">
        <v>51.2</v>
      </c>
      <c r="H4951" s="49">
        <v>52</v>
      </c>
      <c r="I4951" s="49">
        <v>52.9</v>
      </c>
      <c r="J4951" s="49">
        <v>53.7</v>
      </c>
      <c r="K4951" s="49">
        <v>54.4</v>
      </c>
      <c r="L4951" s="49">
        <v>55.1</v>
      </c>
      <c r="M4951" s="49">
        <v>55.8</v>
      </c>
      <c r="N4951" s="49">
        <v>56.6</v>
      </c>
      <c r="O4951" s="49">
        <v>57.3</v>
      </c>
      <c r="P4951" s="49">
        <v>58</v>
      </c>
      <c r="Q4951" s="49">
        <v>58.8</v>
      </c>
      <c r="R4951" s="49">
        <v>59.5</v>
      </c>
      <c r="S4951" s="49">
        <v>60.3</v>
      </c>
      <c r="T4951" s="49">
        <v>61.1</v>
      </c>
      <c r="U4951" s="49">
        <v>61.8</v>
      </c>
      <c r="V4951" s="49">
        <v>62.6</v>
      </c>
    </row>
    <row r="4952" spans="1:22" ht="15.75" customHeight="1">
      <c r="A4952" s="139" t="s">
        <v>793</v>
      </c>
      <c r="B4952" s="139" t="s">
        <v>223</v>
      </c>
      <c r="C4952" s="139" t="s">
        <v>786</v>
      </c>
      <c r="D4952" s="139" t="s">
        <v>633</v>
      </c>
      <c r="E4952" s="139" t="s">
        <v>754</v>
      </c>
      <c r="F4952" s="49">
        <v>178</v>
      </c>
      <c r="G4952" s="49">
        <v>171</v>
      </c>
      <c r="H4952" s="49">
        <v>176</v>
      </c>
      <c r="I4952" s="49">
        <v>185</v>
      </c>
      <c r="J4952" s="49">
        <v>175</v>
      </c>
      <c r="K4952" s="49">
        <v>175</v>
      </c>
      <c r="L4952" s="49">
        <v>175</v>
      </c>
      <c r="M4952" s="49">
        <v>170</v>
      </c>
      <c r="N4952" s="49">
        <v>177</v>
      </c>
      <c r="O4952" s="49">
        <v>179</v>
      </c>
      <c r="P4952" s="49">
        <v>195</v>
      </c>
      <c r="Q4952" s="49">
        <v>190</v>
      </c>
      <c r="R4952" s="49">
        <v>242</v>
      </c>
      <c r="S4952" s="49">
        <v>217</v>
      </c>
      <c r="T4952" s="49">
        <v>242</v>
      </c>
      <c r="U4952" s="49">
        <v>239</v>
      </c>
      <c r="V4952" s="49">
        <v>244</v>
      </c>
    </row>
    <row r="4953" spans="1:22" ht="15.75" customHeight="1">
      <c r="A4953" s="139" t="s">
        <v>793</v>
      </c>
      <c r="B4953" s="139" t="s">
        <v>233</v>
      </c>
      <c r="C4953" s="139" t="s">
        <v>786</v>
      </c>
      <c r="D4953" s="139" t="s">
        <v>633</v>
      </c>
      <c r="E4953" s="139" t="s">
        <v>754</v>
      </c>
      <c r="F4953" s="49">
        <v>131</v>
      </c>
      <c r="G4953" s="49">
        <v>274</v>
      </c>
      <c r="H4953" s="49">
        <v>292</v>
      </c>
      <c r="I4953" s="49">
        <v>334</v>
      </c>
      <c r="J4953" s="49">
        <v>358</v>
      </c>
      <c r="K4953" s="49">
        <v>580</v>
      </c>
      <c r="L4953" s="49">
        <v>600</v>
      </c>
      <c r="M4953" s="49">
        <v>603</v>
      </c>
      <c r="N4953" s="49">
        <v>748</v>
      </c>
      <c r="O4953" s="49">
        <v>757</v>
      </c>
      <c r="P4953" s="49">
        <v>643</v>
      </c>
      <c r="Q4953" s="49">
        <v>638</v>
      </c>
      <c r="R4953" s="49">
        <v>676</v>
      </c>
      <c r="S4953" s="49">
        <v>846</v>
      </c>
      <c r="T4953" s="49">
        <v>1040</v>
      </c>
      <c r="U4953" s="49">
        <v>1060</v>
      </c>
      <c r="V4953" s="49">
        <v>1060</v>
      </c>
    </row>
    <row r="4954" spans="1:22" ht="15.75" customHeight="1">
      <c r="A4954" s="139" t="s">
        <v>793</v>
      </c>
      <c r="B4954" s="139" t="s">
        <v>755</v>
      </c>
      <c r="C4954" s="139" t="s">
        <v>786</v>
      </c>
      <c r="D4954" s="139" t="s">
        <v>633</v>
      </c>
      <c r="E4954" s="139" t="s">
        <v>754</v>
      </c>
      <c r="F4954" s="49">
        <v>5.5400000000000002E-4</v>
      </c>
      <c r="G4954" s="49">
        <v>5.6899999999999995E-4</v>
      </c>
      <c r="H4954" s="49">
        <v>5.8500000000000002E-4</v>
      </c>
      <c r="I4954" s="49">
        <v>6.0099999999999997E-4</v>
      </c>
      <c r="J4954" s="49">
        <v>6.1700000000000004E-4</v>
      </c>
      <c r="K4954" s="49">
        <v>6.3199999999999997E-4</v>
      </c>
      <c r="L4954" s="49">
        <v>6.4499999999999996E-4</v>
      </c>
      <c r="M4954" s="49">
        <v>6.5700000000000003E-4</v>
      </c>
      <c r="N4954" s="49">
        <v>6.6799999999999997E-4</v>
      </c>
      <c r="O4954" s="49">
        <v>6.7900000000000002E-4</v>
      </c>
      <c r="P4954" s="49">
        <v>6.8800000000000003E-4</v>
      </c>
      <c r="Q4954" s="49">
        <v>6.9800000000000005E-4</v>
      </c>
      <c r="R4954" s="49">
        <v>7.0699999999999995E-4</v>
      </c>
      <c r="S4954" s="49">
        <v>7.2999999999999996E-4</v>
      </c>
      <c r="T4954" s="49">
        <v>7.4399999999999998E-4</v>
      </c>
      <c r="U4954" s="49">
        <v>7.5699999999999997E-4</v>
      </c>
      <c r="V4954" s="49">
        <v>7.6999999999999996E-4</v>
      </c>
    </row>
    <row r="4955" spans="1:22" ht="15.75" customHeight="1">
      <c r="A4955" s="139" t="s">
        <v>793</v>
      </c>
      <c r="B4955" s="139" t="s">
        <v>226</v>
      </c>
      <c r="C4955" s="139" t="s">
        <v>786</v>
      </c>
      <c r="D4955" s="139" t="s">
        <v>633</v>
      </c>
      <c r="E4955" s="139" t="s">
        <v>754</v>
      </c>
      <c r="F4955" s="49">
        <v>213</v>
      </c>
      <c r="G4955" s="49">
        <v>282</v>
      </c>
      <c r="H4955" s="49">
        <v>360</v>
      </c>
      <c r="I4955" s="49">
        <v>451</v>
      </c>
      <c r="J4955" s="49">
        <v>446</v>
      </c>
      <c r="K4955" s="49">
        <v>406</v>
      </c>
      <c r="L4955" s="49">
        <v>400</v>
      </c>
      <c r="M4955" s="49">
        <v>565</v>
      </c>
      <c r="N4955" s="49">
        <v>597</v>
      </c>
      <c r="O4955" s="49">
        <v>654</v>
      </c>
      <c r="P4955" s="49">
        <v>768</v>
      </c>
      <c r="Q4955" s="49">
        <v>1030</v>
      </c>
      <c r="R4955" s="49">
        <v>1230</v>
      </c>
      <c r="S4955" s="49">
        <v>1270</v>
      </c>
      <c r="T4955" s="49">
        <v>1220</v>
      </c>
      <c r="U4955" s="49">
        <v>1220</v>
      </c>
      <c r="V4955" s="49">
        <v>1220</v>
      </c>
    </row>
    <row r="4956" spans="1:22" ht="15.75" customHeight="1">
      <c r="A4956" s="139" t="s">
        <v>793</v>
      </c>
      <c r="B4956" s="139" t="s">
        <v>231</v>
      </c>
      <c r="C4956" s="139" t="s">
        <v>786</v>
      </c>
      <c r="D4956" s="139" t="s">
        <v>633</v>
      </c>
      <c r="E4956" s="139" t="s">
        <v>754</v>
      </c>
      <c r="F4956" s="49">
        <v>37</v>
      </c>
      <c r="G4956" s="49">
        <v>36.799999999999997</v>
      </c>
      <c r="H4956" s="49">
        <v>37.299999999999997</v>
      </c>
      <c r="I4956" s="49">
        <v>38.200000000000003</v>
      </c>
      <c r="J4956" s="49">
        <v>39.4</v>
      </c>
      <c r="K4956" s="49">
        <v>40</v>
      </c>
      <c r="L4956" s="49">
        <v>40.799999999999997</v>
      </c>
      <c r="M4956" s="49">
        <v>42.1</v>
      </c>
      <c r="N4956" s="49">
        <v>39.1</v>
      </c>
      <c r="O4956" s="49">
        <v>40.4</v>
      </c>
      <c r="P4956" s="49">
        <v>43.7</v>
      </c>
      <c r="Q4956" s="49">
        <v>43.7</v>
      </c>
      <c r="R4956" s="49">
        <v>39</v>
      </c>
      <c r="S4956" s="49">
        <v>43</v>
      </c>
      <c r="T4956" s="49">
        <v>43.4</v>
      </c>
      <c r="U4956" s="49">
        <v>43.9</v>
      </c>
      <c r="V4956" s="49">
        <v>44.3</v>
      </c>
    </row>
    <row r="4957" spans="1:22" ht="15.75" customHeight="1">
      <c r="A4957" s="139" t="s">
        <v>793</v>
      </c>
      <c r="B4957" s="139" t="s">
        <v>756</v>
      </c>
      <c r="C4957" s="139" t="s">
        <v>786</v>
      </c>
      <c r="D4957" s="139" t="s">
        <v>633</v>
      </c>
      <c r="E4957" s="139" t="s">
        <v>754</v>
      </c>
      <c r="F4957" s="49">
        <v>750000</v>
      </c>
      <c r="G4957" s="49">
        <v>728000</v>
      </c>
      <c r="H4957" s="49">
        <v>720000</v>
      </c>
      <c r="I4957" s="49">
        <v>727000</v>
      </c>
      <c r="J4957" s="49">
        <v>752000</v>
      </c>
      <c r="K4957" s="49">
        <v>751000</v>
      </c>
      <c r="L4957" s="49">
        <v>778000</v>
      </c>
      <c r="M4957" s="49">
        <v>771000</v>
      </c>
      <c r="N4957" s="49">
        <v>732000</v>
      </c>
      <c r="O4957" s="49">
        <v>650000</v>
      </c>
      <c r="P4957" s="49">
        <v>700000</v>
      </c>
      <c r="Q4957" s="49">
        <v>699000</v>
      </c>
      <c r="R4957" s="49">
        <v>692000</v>
      </c>
      <c r="S4957" s="49">
        <v>687000</v>
      </c>
      <c r="T4957" s="49">
        <v>677000</v>
      </c>
      <c r="U4957" s="49">
        <v>680000</v>
      </c>
      <c r="V4957" s="49">
        <v>673000</v>
      </c>
    </row>
    <row r="4958" spans="1:22" ht="15.75" customHeight="1">
      <c r="A4958" s="139" t="s">
        <v>793</v>
      </c>
      <c r="B4958" s="139" t="s">
        <v>757</v>
      </c>
      <c r="C4958" s="139" t="s">
        <v>786</v>
      </c>
      <c r="D4958" s="139" t="s">
        <v>633</v>
      </c>
      <c r="E4958" s="139" t="s">
        <v>754</v>
      </c>
      <c r="F4958" s="49">
        <v>91.8</v>
      </c>
      <c r="G4958" s="49">
        <v>92.5</v>
      </c>
      <c r="H4958" s="49">
        <v>92.8</v>
      </c>
      <c r="I4958" s="49">
        <v>93.3</v>
      </c>
      <c r="J4958" s="49">
        <v>95</v>
      </c>
      <c r="K4958" s="49">
        <v>96.8</v>
      </c>
      <c r="L4958" s="49">
        <v>99.1</v>
      </c>
      <c r="M4958" s="49">
        <v>101</v>
      </c>
      <c r="N4958" s="49">
        <v>103</v>
      </c>
      <c r="O4958" s="49">
        <v>102</v>
      </c>
      <c r="P4958" s="49">
        <v>103</v>
      </c>
      <c r="Q4958" s="49">
        <v>103</v>
      </c>
      <c r="R4958" s="49">
        <v>103</v>
      </c>
      <c r="S4958" s="49">
        <v>106</v>
      </c>
      <c r="T4958" s="49">
        <v>107</v>
      </c>
      <c r="U4958" s="49">
        <v>108</v>
      </c>
      <c r="V4958" s="49">
        <v>109</v>
      </c>
    </row>
    <row r="4959" spans="1:22" ht="15.75" customHeight="1">
      <c r="A4959" s="139" t="s">
        <v>793</v>
      </c>
      <c r="B4959" s="139" t="s">
        <v>758</v>
      </c>
      <c r="C4959" s="139" t="s">
        <v>786</v>
      </c>
      <c r="D4959" s="139" t="s">
        <v>633</v>
      </c>
      <c r="E4959" s="139" t="s">
        <v>754</v>
      </c>
      <c r="F4959" s="49">
        <v>15400</v>
      </c>
      <c r="G4959" s="49">
        <v>16300</v>
      </c>
      <c r="H4959" s="49">
        <v>17500</v>
      </c>
      <c r="I4959" s="49">
        <v>18700</v>
      </c>
      <c r="J4959" s="49">
        <v>20600</v>
      </c>
      <c r="K4959" s="49">
        <v>25200</v>
      </c>
      <c r="L4959" s="49">
        <v>27000</v>
      </c>
      <c r="M4959" s="49">
        <v>27500</v>
      </c>
      <c r="N4959" s="49">
        <v>27700</v>
      </c>
      <c r="O4959" s="49">
        <v>27500</v>
      </c>
      <c r="P4959" s="49">
        <v>29400</v>
      </c>
      <c r="Q4959" s="49">
        <v>29500</v>
      </c>
      <c r="R4959" s="49">
        <v>27300</v>
      </c>
      <c r="S4959" s="49">
        <v>32600</v>
      </c>
      <c r="T4959" s="49">
        <v>34100</v>
      </c>
      <c r="U4959" s="49">
        <v>35300</v>
      </c>
      <c r="V4959" s="49">
        <v>36600</v>
      </c>
    </row>
    <row r="4960" spans="1:22" ht="15.75" customHeight="1">
      <c r="A4960" s="139" t="s">
        <v>793</v>
      </c>
      <c r="B4960" s="139" t="s">
        <v>594</v>
      </c>
      <c r="C4960" s="139" t="s">
        <v>786</v>
      </c>
      <c r="D4960" s="139" t="s">
        <v>633</v>
      </c>
      <c r="E4960" s="139" t="s">
        <v>754</v>
      </c>
      <c r="F4960" s="49">
        <v>5340</v>
      </c>
      <c r="G4960" s="49">
        <v>5640</v>
      </c>
      <c r="H4960" s="49">
        <v>6260</v>
      </c>
      <c r="I4960" s="49">
        <v>7010</v>
      </c>
      <c r="J4960" s="49">
        <v>7620</v>
      </c>
      <c r="K4960" s="49">
        <v>8270</v>
      </c>
      <c r="L4960" s="49">
        <v>9890</v>
      </c>
      <c r="M4960" s="49">
        <v>11400</v>
      </c>
      <c r="N4960" s="49">
        <v>13800</v>
      </c>
      <c r="O4960" s="49">
        <v>13100</v>
      </c>
      <c r="P4960" s="49">
        <v>13700</v>
      </c>
      <c r="Q4960" s="49">
        <v>14500</v>
      </c>
      <c r="R4960" s="49">
        <v>13700</v>
      </c>
      <c r="S4960" s="49">
        <v>13900</v>
      </c>
      <c r="T4960" s="49">
        <v>14400</v>
      </c>
      <c r="U4960" s="49">
        <v>14800</v>
      </c>
      <c r="V4960" s="49">
        <v>15200</v>
      </c>
    </row>
    <row r="4961" spans="1:22" ht="15.75" customHeight="1">
      <c r="A4961" s="139" t="s">
        <v>793</v>
      </c>
      <c r="B4961" s="139" t="s">
        <v>238</v>
      </c>
      <c r="C4961" s="139" t="s">
        <v>786</v>
      </c>
      <c r="D4961" s="139" t="s">
        <v>633</v>
      </c>
      <c r="E4961" s="139" t="s">
        <v>754</v>
      </c>
      <c r="F4961" s="49">
        <v>5760</v>
      </c>
      <c r="G4961" s="49">
        <v>6490</v>
      </c>
      <c r="H4961" s="49">
        <v>6070</v>
      </c>
      <c r="I4961" s="49">
        <v>6970</v>
      </c>
      <c r="J4961" s="49">
        <v>7440</v>
      </c>
      <c r="K4961" s="49">
        <v>7970</v>
      </c>
      <c r="L4961" s="49">
        <v>8810</v>
      </c>
      <c r="M4961" s="49">
        <v>9190</v>
      </c>
      <c r="N4961" s="49">
        <v>9350</v>
      </c>
      <c r="O4961" s="49">
        <v>8780</v>
      </c>
      <c r="P4961" s="49">
        <v>9570</v>
      </c>
      <c r="Q4961" s="49">
        <v>9960</v>
      </c>
      <c r="R4961" s="49">
        <v>9600</v>
      </c>
      <c r="S4961" s="49">
        <v>10800</v>
      </c>
      <c r="T4961" s="49">
        <v>10800</v>
      </c>
      <c r="U4961" s="49">
        <v>10700</v>
      </c>
      <c r="V4961" s="49">
        <v>10900</v>
      </c>
    </row>
    <row r="4962" spans="1:22" ht="15.75" customHeight="1">
      <c r="A4962" s="139" t="s">
        <v>793</v>
      </c>
      <c r="B4962" s="139" t="s">
        <v>240</v>
      </c>
      <c r="C4962" s="139" t="s">
        <v>786</v>
      </c>
      <c r="D4962" s="139" t="s">
        <v>633</v>
      </c>
      <c r="E4962" s="139" t="s">
        <v>754</v>
      </c>
      <c r="F4962" s="49">
        <v>270</v>
      </c>
      <c r="G4962" s="49">
        <v>273</v>
      </c>
      <c r="H4962" s="49">
        <v>340</v>
      </c>
      <c r="I4962" s="49">
        <v>351</v>
      </c>
      <c r="J4962" s="49">
        <v>431</v>
      </c>
      <c r="K4962" s="49">
        <v>465</v>
      </c>
      <c r="L4962" s="49">
        <v>472</v>
      </c>
      <c r="M4962" s="49">
        <v>541</v>
      </c>
      <c r="N4962" s="49">
        <v>545</v>
      </c>
      <c r="O4962" s="49">
        <v>372</v>
      </c>
      <c r="P4962" s="49">
        <v>420</v>
      </c>
      <c r="Q4962" s="49">
        <v>396</v>
      </c>
      <c r="R4962" s="49">
        <v>409</v>
      </c>
      <c r="S4962" s="49">
        <v>406</v>
      </c>
      <c r="T4962" s="49">
        <v>402</v>
      </c>
      <c r="U4962" s="49">
        <v>399</v>
      </c>
      <c r="V4962" s="49">
        <v>399</v>
      </c>
    </row>
    <row r="4963" spans="1:22" ht="15.75" customHeight="1">
      <c r="A4963" s="139" t="s">
        <v>793</v>
      </c>
      <c r="B4963" s="139" t="s">
        <v>236</v>
      </c>
      <c r="C4963" s="139" t="s">
        <v>786</v>
      </c>
      <c r="D4963" s="139" t="s">
        <v>633</v>
      </c>
      <c r="E4963" s="139" t="s">
        <v>754</v>
      </c>
      <c r="F4963" s="49">
        <v>58.3</v>
      </c>
      <c r="G4963" s="49">
        <v>59.1</v>
      </c>
      <c r="H4963" s="49">
        <v>59.9</v>
      </c>
      <c r="I4963" s="49">
        <v>60.6</v>
      </c>
      <c r="J4963" s="49">
        <v>61.3</v>
      </c>
      <c r="K4963" s="49">
        <v>62.1</v>
      </c>
      <c r="L4963" s="49">
        <v>62.8</v>
      </c>
      <c r="M4963" s="49">
        <v>63.5</v>
      </c>
      <c r="N4963" s="49">
        <v>64.2</v>
      </c>
      <c r="O4963" s="49">
        <v>64.900000000000006</v>
      </c>
      <c r="P4963" s="49">
        <v>65.599999999999994</v>
      </c>
      <c r="Q4963" s="49">
        <v>66.7</v>
      </c>
      <c r="R4963" s="49">
        <v>67.5</v>
      </c>
      <c r="S4963" s="49">
        <v>68.3</v>
      </c>
      <c r="T4963" s="49">
        <v>69.099999999999994</v>
      </c>
      <c r="U4963" s="49">
        <v>69.900000000000006</v>
      </c>
      <c r="V4963" s="49">
        <v>70.7</v>
      </c>
    </row>
    <row r="4964" spans="1:22" ht="15.75" customHeight="1">
      <c r="A4964" s="139" t="s">
        <v>793</v>
      </c>
      <c r="B4964" s="139" t="s">
        <v>243</v>
      </c>
      <c r="C4964" s="139" t="s">
        <v>786</v>
      </c>
      <c r="D4964" s="139" t="s">
        <v>633</v>
      </c>
      <c r="E4964" s="139" t="s">
        <v>754</v>
      </c>
      <c r="F4964" s="49">
        <v>12100</v>
      </c>
      <c r="G4964" s="49">
        <v>12500</v>
      </c>
      <c r="H4964" s="49">
        <v>12500</v>
      </c>
      <c r="I4964" s="49">
        <v>14600</v>
      </c>
      <c r="J4964" s="49">
        <v>14600</v>
      </c>
      <c r="K4964" s="49">
        <v>14700</v>
      </c>
      <c r="L4964" s="49">
        <v>15800</v>
      </c>
      <c r="M4964" s="49">
        <v>15900</v>
      </c>
      <c r="N4964" s="49">
        <v>15900</v>
      </c>
      <c r="O4964" s="49">
        <v>14900</v>
      </c>
      <c r="P4964" s="49">
        <v>15300</v>
      </c>
      <c r="Q4964" s="49">
        <v>15100</v>
      </c>
      <c r="R4964" s="49">
        <v>14500</v>
      </c>
      <c r="S4964" s="49">
        <v>13600</v>
      </c>
      <c r="T4964" s="49">
        <v>12800</v>
      </c>
      <c r="U4964" s="49">
        <v>13300</v>
      </c>
      <c r="V4964" s="49">
        <v>13100</v>
      </c>
    </row>
    <row r="4965" spans="1:22" ht="15.75" customHeight="1">
      <c r="A4965" s="139" t="s">
        <v>793</v>
      </c>
      <c r="B4965" s="139" t="s">
        <v>245</v>
      </c>
      <c r="C4965" s="139" t="s">
        <v>786</v>
      </c>
      <c r="D4965" s="139" t="s">
        <v>633</v>
      </c>
      <c r="E4965" s="139" t="s">
        <v>754</v>
      </c>
      <c r="F4965" s="49">
        <v>5070</v>
      </c>
      <c r="G4965" s="49">
        <v>5140</v>
      </c>
      <c r="H4965" s="49">
        <v>5230</v>
      </c>
      <c r="I4965" s="49">
        <v>5290</v>
      </c>
      <c r="J4965" s="49">
        <v>5170</v>
      </c>
      <c r="K4965" s="49">
        <v>5330</v>
      </c>
      <c r="L4965" s="49">
        <v>5960</v>
      </c>
      <c r="M4965" s="49">
        <v>6080</v>
      </c>
      <c r="N4965" s="49">
        <v>5980</v>
      </c>
      <c r="O4965" s="49">
        <v>5000</v>
      </c>
      <c r="P4965" s="49">
        <v>5190</v>
      </c>
      <c r="Q4965" s="49">
        <v>5270</v>
      </c>
      <c r="R4965" s="49">
        <v>5330</v>
      </c>
      <c r="S4965" s="49">
        <v>5410</v>
      </c>
      <c r="T4965" s="49">
        <v>5770</v>
      </c>
      <c r="U4965" s="49">
        <v>5920</v>
      </c>
      <c r="V4965" s="49">
        <v>5750</v>
      </c>
    </row>
    <row r="4966" spans="1:22" ht="15.75" customHeight="1">
      <c r="A4966" s="139" t="s">
        <v>793</v>
      </c>
      <c r="B4966" s="139" t="s">
        <v>247</v>
      </c>
      <c r="C4966" s="139" t="s">
        <v>786</v>
      </c>
      <c r="D4966" s="139" t="s">
        <v>633</v>
      </c>
      <c r="E4966" s="139" t="s">
        <v>754</v>
      </c>
      <c r="F4966" s="49">
        <v>472</v>
      </c>
      <c r="G4966" s="49">
        <v>633</v>
      </c>
      <c r="H4966" s="49">
        <v>821</v>
      </c>
      <c r="I4966" s="49">
        <v>946</v>
      </c>
      <c r="J4966" s="49">
        <v>1160</v>
      </c>
      <c r="K4966" s="49">
        <v>1200</v>
      </c>
      <c r="L4966" s="49">
        <v>1230</v>
      </c>
      <c r="M4966" s="49">
        <v>1240</v>
      </c>
      <c r="N4966" s="49">
        <v>1250</v>
      </c>
      <c r="O4966" s="49">
        <v>966</v>
      </c>
      <c r="P4966" s="49">
        <v>949</v>
      </c>
      <c r="Q4966" s="49">
        <v>1060</v>
      </c>
      <c r="R4966" s="49">
        <v>1360</v>
      </c>
      <c r="S4966" s="49">
        <v>1530</v>
      </c>
      <c r="T4966" s="49">
        <v>1820</v>
      </c>
      <c r="U4966" s="49">
        <v>1700</v>
      </c>
      <c r="V4966" s="49">
        <v>1710</v>
      </c>
    </row>
    <row r="4967" spans="1:22" ht="15.75" customHeight="1">
      <c r="A4967" s="139" t="s">
        <v>793</v>
      </c>
      <c r="B4967" s="139" t="s">
        <v>760</v>
      </c>
      <c r="C4967" s="139" t="s">
        <v>786</v>
      </c>
      <c r="D4967" s="139" t="s">
        <v>633</v>
      </c>
      <c r="E4967" s="139" t="s">
        <v>754</v>
      </c>
      <c r="F4967" s="49">
        <v>502000</v>
      </c>
      <c r="G4967" s="49">
        <v>534000</v>
      </c>
      <c r="H4967" s="49">
        <v>579000</v>
      </c>
      <c r="I4967" s="49">
        <v>651000</v>
      </c>
      <c r="J4967" s="49">
        <v>721000</v>
      </c>
      <c r="K4967" s="49">
        <v>794000</v>
      </c>
      <c r="L4967" s="49">
        <v>898000</v>
      </c>
      <c r="M4967" s="49">
        <v>986000</v>
      </c>
      <c r="N4967" s="49">
        <v>1010000</v>
      </c>
      <c r="O4967" s="49">
        <v>1110000</v>
      </c>
      <c r="P4967" s="49">
        <v>1210000</v>
      </c>
      <c r="Q4967" s="49">
        <v>1320000</v>
      </c>
      <c r="R4967" s="49">
        <v>1350000</v>
      </c>
      <c r="S4967" s="49">
        <v>1410000</v>
      </c>
      <c r="T4967" s="49">
        <v>1470000</v>
      </c>
      <c r="U4967" s="49">
        <v>1450000</v>
      </c>
      <c r="V4967" s="49">
        <v>1490000</v>
      </c>
    </row>
    <row r="4968" spans="1:22" ht="15.75" customHeight="1">
      <c r="A4968" s="139" t="s">
        <v>793</v>
      </c>
      <c r="B4968" s="139" t="s">
        <v>284</v>
      </c>
      <c r="C4968" s="139" t="s">
        <v>786</v>
      </c>
      <c r="D4968" s="139" t="s">
        <v>633</v>
      </c>
      <c r="E4968" s="139" t="s">
        <v>754</v>
      </c>
      <c r="F4968" s="49">
        <v>101</v>
      </c>
      <c r="G4968" s="49">
        <v>103</v>
      </c>
      <c r="H4968" s="49">
        <v>106</v>
      </c>
      <c r="I4968" s="49">
        <v>110</v>
      </c>
      <c r="J4968" s="49">
        <v>113</v>
      </c>
      <c r="K4968" s="49">
        <v>118</v>
      </c>
      <c r="L4968" s="49">
        <v>122</v>
      </c>
      <c r="M4968" s="49">
        <v>126</v>
      </c>
      <c r="N4968" s="49">
        <v>130</v>
      </c>
      <c r="O4968" s="49">
        <v>133</v>
      </c>
      <c r="P4968" s="49">
        <v>153</v>
      </c>
      <c r="Q4968" s="49">
        <v>150</v>
      </c>
      <c r="R4968" s="49">
        <v>166</v>
      </c>
      <c r="S4968" s="49">
        <v>183</v>
      </c>
      <c r="T4968" s="49">
        <v>174</v>
      </c>
      <c r="U4968" s="49">
        <v>189</v>
      </c>
      <c r="V4968" s="49">
        <v>192</v>
      </c>
    </row>
    <row r="4969" spans="1:22" ht="15.75" customHeight="1">
      <c r="A4969" s="139" t="s">
        <v>793</v>
      </c>
      <c r="B4969" s="139" t="s">
        <v>260</v>
      </c>
      <c r="C4969" s="139" t="s">
        <v>786</v>
      </c>
      <c r="D4969" s="139" t="s">
        <v>633</v>
      </c>
      <c r="E4969" s="139" t="s">
        <v>754</v>
      </c>
      <c r="F4969" s="49">
        <v>8800</v>
      </c>
      <c r="G4969" s="49">
        <v>8230</v>
      </c>
      <c r="H4969" s="49">
        <v>9060</v>
      </c>
      <c r="I4969" s="49">
        <v>9290</v>
      </c>
      <c r="J4969" s="49">
        <v>9200</v>
      </c>
      <c r="K4969" s="49">
        <v>9240</v>
      </c>
      <c r="L4969" s="49">
        <v>9530</v>
      </c>
      <c r="M4969" s="49">
        <v>9370</v>
      </c>
      <c r="N4969" s="49">
        <v>9390</v>
      </c>
      <c r="O4969" s="49">
        <v>8780</v>
      </c>
      <c r="P4969" s="49">
        <v>9260</v>
      </c>
      <c r="Q4969" s="49">
        <v>10200</v>
      </c>
      <c r="R4969" s="49">
        <v>10300</v>
      </c>
      <c r="S4969" s="49">
        <v>11000</v>
      </c>
      <c r="T4969" s="49">
        <v>11100</v>
      </c>
      <c r="U4969" s="49">
        <v>11200</v>
      </c>
      <c r="V4969" s="49">
        <v>11200</v>
      </c>
    </row>
    <row r="4970" spans="1:22" ht="15.75" customHeight="1">
      <c r="A4970" s="139" t="s">
        <v>793</v>
      </c>
      <c r="B4970" s="139" t="s">
        <v>264</v>
      </c>
      <c r="C4970" s="139" t="s">
        <v>786</v>
      </c>
      <c r="D4970" s="139" t="s">
        <v>633</v>
      </c>
      <c r="E4970" s="139" t="s">
        <v>754</v>
      </c>
      <c r="F4970" s="49">
        <v>146</v>
      </c>
      <c r="G4970" s="49">
        <v>147</v>
      </c>
      <c r="H4970" s="49">
        <v>149</v>
      </c>
      <c r="I4970" s="49">
        <v>150</v>
      </c>
      <c r="J4970" s="49">
        <v>151</v>
      </c>
      <c r="K4970" s="49">
        <v>152</v>
      </c>
      <c r="L4970" s="49">
        <v>641</v>
      </c>
      <c r="M4970" s="49">
        <v>657</v>
      </c>
      <c r="N4970" s="49">
        <v>576</v>
      </c>
      <c r="O4970" s="49">
        <v>565</v>
      </c>
      <c r="P4970" s="49">
        <v>561</v>
      </c>
      <c r="Q4970" s="49">
        <v>619</v>
      </c>
      <c r="R4970" s="49">
        <v>590</v>
      </c>
      <c r="S4970" s="49">
        <v>615</v>
      </c>
      <c r="T4970" s="49">
        <v>605</v>
      </c>
      <c r="U4970" s="49">
        <v>763</v>
      </c>
      <c r="V4970" s="49">
        <v>764</v>
      </c>
    </row>
    <row r="4971" spans="1:22" ht="15.75" customHeight="1">
      <c r="A4971" s="139" t="s">
        <v>793</v>
      </c>
      <c r="B4971" s="139" t="s">
        <v>280</v>
      </c>
      <c r="C4971" s="139" t="s">
        <v>786</v>
      </c>
      <c r="D4971" s="139" t="s">
        <v>633</v>
      </c>
      <c r="E4971" s="139" t="s">
        <v>754</v>
      </c>
      <c r="F4971" s="49">
        <v>118</v>
      </c>
      <c r="G4971" s="49">
        <v>99.6</v>
      </c>
      <c r="H4971" s="49">
        <v>93.2</v>
      </c>
      <c r="I4971" s="49">
        <v>95.9</v>
      </c>
      <c r="J4971" s="49">
        <v>98.6</v>
      </c>
      <c r="K4971" s="49">
        <v>101</v>
      </c>
      <c r="L4971" s="49">
        <v>104</v>
      </c>
      <c r="M4971" s="49">
        <v>107</v>
      </c>
      <c r="N4971" s="49">
        <v>279</v>
      </c>
      <c r="O4971" s="49">
        <v>317</v>
      </c>
      <c r="P4971" s="49">
        <v>327</v>
      </c>
      <c r="Q4971" s="49">
        <v>326</v>
      </c>
      <c r="R4971" s="49">
        <v>353</v>
      </c>
      <c r="S4971" s="49">
        <v>332</v>
      </c>
      <c r="T4971" s="49">
        <v>265</v>
      </c>
      <c r="U4971" s="49">
        <v>213</v>
      </c>
      <c r="V4971" s="49">
        <v>215</v>
      </c>
    </row>
    <row r="4972" spans="1:22" ht="15.75" customHeight="1">
      <c r="A4972" s="139" t="s">
        <v>793</v>
      </c>
      <c r="B4972" s="139" t="s">
        <v>254</v>
      </c>
      <c r="C4972" s="139" t="s">
        <v>786</v>
      </c>
      <c r="D4972" s="139" t="s">
        <v>633</v>
      </c>
      <c r="E4972" s="139" t="s">
        <v>754</v>
      </c>
      <c r="F4972" s="49">
        <v>4280</v>
      </c>
      <c r="G4972" s="49">
        <v>4890</v>
      </c>
      <c r="H4972" s="49">
        <v>4940</v>
      </c>
      <c r="I4972" s="49">
        <v>5120</v>
      </c>
      <c r="J4972" s="49">
        <v>5070</v>
      </c>
      <c r="K4972" s="49">
        <v>5360</v>
      </c>
      <c r="L4972" s="49">
        <v>5060</v>
      </c>
      <c r="M4972" s="49">
        <v>5130</v>
      </c>
      <c r="N4972" s="49">
        <v>6990</v>
      </c>
      <c r="O4972" s="49">
        <v>7000</v>
      </c>
      <c r="P4972" s="49">
        <v>6910</v>
      </c>
      <c r="Q4972" s="49">
        <v>7210</v>
      </c>
      <c r="R4972" s="49">
        <v>7390</v>
      </c>
      <c r="S4972" s="49">
        <v>8520</v>
      </c>
      <c r="T4972" s="49">
        <v>8520</v>
      </c>
      <c r="U4972" s="49">
        <v>8830</v>
      </c>
      <c r="V4972" s="49">
        <v>8750</v>
      </c>
    </row>
    <row r="4973" spans="1:22" ht="15.75" customHeight="1">
      <c r="A4973" s="139" t="s">
        <v>793</v>
      </c>
      <c r="B4973" s="139" t="s">
        <v>278</v>
      </c>
      <c r="C4973" s="139" t="s">
        <v>786</v>
      </c>
      <c r="D4973" s="139" t="s">
        <v>633</v>
      </c>
      <c r="E4973" s="139" t="s">
        <v>754</v>
      </c>
      <c r="F4973" s="49">
        <v>3910</v>
      </c>
      <c r="G4973" s="49">
        <v>3360</v>
      </c>
      <c r="H4973" s="49">
        <v>3220</v>
      </c>
      <c r="I4973" s="49">
        <v>3320</v>
      </c>
      <c r="J4973" s="49">
        <v>3570</v>
      </c>
      <c r="K4973" s="49">
        <v>4110</v>
      </c>
      <c r="L4973" s="49">
        <v>4200</v>
      </c>
      <c r="M4973" s="49">
        <v>4420</v>
      </c>
      <c r="N4973" s="49">
        <v>4290</v>
      </c>
      <c r="O4973" s="49">
        <v>2830</v>
      </c>
      <c r="P4973" s="49">
        <v>3100</v>
      </c>
      <c r="Q4973" s="49">
        <v>3280</v>
      </c>
      <c r="R4973" s="49">
        <v>3220</v>
      </c>
      <c r="S4973" s="49">
        <v>3170</v>
      </c>
      <c r="T4973" s="49">
        <v>3390</v>
      </c>
      <c r="U4973" s="49">
        <v>3860</v>
      </c>
      <c r="V4973" s="49">
        <v>4040</v>
      </c>
    </row>
    <row r="4974" spans="1:22" ht="15.75" customHeight="1">
      <c r="A4974" s="139" t="s">
        <v>793</v>
      </c>
      <c r="B4974" s="139" t="s">
        <v>252</v>
      </c>
      <c r="C4974" s="139" t="s">
        <v>786</v>
      </c>
      <c r="D4974" s="139" t="s">
        <v>633</v>
      </c>
      <c r="E4974" s="139" t="s">
        <v>754</v>
      </c>
      <c r="F4974" s="49">
        <v>1770</v>
      </c>
      <c r="G4974" s="49">
        <v>1900</v>
      </c>
      <c r="H4974" s="49">
        <v>1870</v>
      </c>
      <c r="I4974" s="49">
        <v>1740</v>
      </c>
      <c r="J4974" s="49">
        <v>1880</v>
      </c>
      <c r="K4974" s="49">
        <v>2310</v>
      </c>
      <c r="L4974" s="49">
        <v>2570</v>
      </c>
      <c r="M4974" s="49">
        <v>2490</v>
      </c>
      <c r="N4974" s="49">
        <v>2530</v>
      </c>
      <c r="O4974" s="49">
        <v>2690</v>
      </c>
      <c r="P4974" s="49">
        <v>2780</v>
      </c>
      <c r="Q4974" s="49">
        <v>2920</v>
      </c>
      <c r="R4974" s="49">
        <v>2840</v>
      </c>
      <c r="S4974" s="49">
        <v>3060</v>
      </c>
      <c r="T4974" s="49">
        <v>3180</v>
      </c>
      <c r="U4974" s="49">
        <v>3240</v>
      </c>
      <c r="V4974" s="49">
        <v>3300</v>
      </c>
    </row>
    <row r="4975" spans="1:22" ht="15.75" customHeight="1">
      <c r="A4975" s="139" t="s">
        <v>793</v>
      </c>
      <c r="B4975" s="139" t="s">
        <v>249</v>
      </c>
      <c r="C4975" s="139" t="s">
        <v>786</v>
      </c>
      <c r="D4975" s="139" t="s">
        <v>633</v>
      </c>
      <c r="E4975" s="139" t="s">
        <v>754</v>
      </c>
      <c r="F4975" s="49">
        <v>383</v>
      </c>
      <c r="G4975" s="49">
        <v>388</v>
      </c>
      <c r="H4975" s="49">
        <v>394</v>
      </c>
      <c r="I4975" s="49">
        <v>399</v>
      </c>
      <c r="J4975" s="49">
        <v>405</v>
      </c>
      <c r="K4975" s="49">
        <v>410</v>
      </c>
      <c r="L4975" s="49">
        <v>416</v>
      </c>
      <c r="M4975" s="49">
        <v>421</v>
      </c>
      <c r="N4975" s="49">
        <v>427</v>
      </c>
      <c r="O4975" s="49">
        <v>432</v>
      </c>
      <c r="P4975" s="49">
        <v>437</v>
      </c>
      <c r="Q4975" s="49">
        <v>443</v>
      </c>
      <c r="R4975" s="49">
        <v>448</v>
      </c>
      <c r="S4975" s="49">
        <v>454</v>
      </c>
      <c r="T4975" s="49">
        <v>459</v>
      </c>
      <c r="U4975" s="49">
        <v>465</v>
      </c>
      <c r="V4975" s="49">
        <v>470</v>
      </c>
    </row>
    <row r="4976" spans="1:22" ht="15.75" customHeight="1">
      <c r="A4976" s="139" t="s">
        <v>793</v>
      </c>
      <c r="B4976" s="139" t="s">
        <v>270</v>
      </c>
      <c r="C4976" s="139" t="s">
        <v>786</v>
      </c>
      <c r="D4976" s="139" t="s">
        <v>633</v>
      </c>
      <c r="E4976" s="139" t="s">
        <v>754</v>
      </c>
      <c r="F4976" s="49">
        <v>524</v>
      </c>
      <c r="G4976" s="49">
        <v>561</v>
      </c>
      <c r="H4976" s="49">
        <v>643</v>
      </c>
      <c r="I4976" s="49">
        <v>636</v>
      </c>
      <c r="J4976" s="49">
        <v>714</v>
      </c>
      <c r="K4976" s="49">
        <v>719</v>
      </c>
      <c r="L4976" s="49">
        <v>824</v>
      </c>
      <c r="M4976" s="49">
        <v>826</v>
      </c>
      <c r="N4976" s="49">
        <v>934</v>
      </c>
      <c r="O4976" s="49">
        <v>798</v>
      </c>
      <c r="P4976" s="49">
        <v>847</v>
      </c>
      <c r="Q4976" s="49">
        <v>863</v>
      </c>
      <c r="R4976" s="49">
        <v>831</v>
      </c>
      <c r="S4976" s="49">
        <v>837</v>
      </c>
      <c r="T4976" s="49">
        <v>839</v>
      </c>
      <c r="U4976" s="49">
        <v>860</v>
      </c>
      <c r="V4976" s="49">
        <v>879</v>
      </c>
    </row>
    <row r="4977" spans="1:22" ht="15.75" customHeight="1">
      <c r="A4977" s="139" t="s">
        <v>793</v>
      </c>
      <c r="B4977" s="139" t="s">
        <v>258</v>
      </c>
      <c r="C4977" s="139" t="s">
        <v>786</v>
      </c>
      <c r="D4977" s="139" t="s">
        <v>633</v>
      </c>
      <c r="E4977" s="139" t="s">
        <v>754</v>
      </c>
      <c r="F4977" s="49">
        <v>3490</v>
      </c>
      <c r="G4977" s="49">
        <v>3570</v>
      </c>
      <c r="H4977" s="49">
        <v>3920</v>
      </c>
      <c r="I4977" s="49">
        <v>3880</v>
      </c>
      <c r="J4977" s="49">
        <v>4150</v>
      </c>
      <c r="K4977" s="49">
        <v>4390</v>
      </c>
      <c r="L4977" s="49">
        <v>4620</v>
      </c>
      <c r="M4977" s="49">
        <v>4710</v>
      </c>
      <c r="N4977" s="49">
        <v>4910</v>
      </c>
      <c r="O4977" s="49">
        <v>4930</v>
      </c>
      <c r="P4977" s="49">
        <v>5130</v>
      </c>
      <c r="Q4977" s="49">
        <v>5320</v>
      </c>
      <c r="R4977" s="49">
        <v>5550</v>
      </c>
      <c r="S4977" s="49">
        <v>5740</v>
      </c>
      <c r="T4977" s="49">
        <v>6150</v>
      </c>
      <c r="U4977" s="49">
        <v>5840</v>
      </c>
      <c r="V4977" s="49">
        <v>5600</v>
      </c>
    </row>
    <row r="4978" spans="1:22" ht="15.75" customHeight="1">
      <c r="A4978" s="139" t="s">
        <v>793</v>
      </c>
      <c r="B4978" s="139" t="s">
        <v>262</v>
      </c>
      <c r="C4978" s="139" t="s">
        <v>786</v>
      </c>
      <c r="D4978" s="139" t="s">
        <v>633</v>
      </c>
      <c r="E4978" s="139" t="s">
        <v>754</v>
      </c>
      <c r="F4978" s="49">
        <v>3.8</v>
      </c>
      <c r="G4978" s="49">
        <v>3.86</v>
      </c>
      <c r="H4978" s="49">
        <v>3.93</v>
      </c>
      <c r="I4978" s="49">
        <v>3.99</v>
      </c>
      <c r="J4978" s="49">
        <v>4.0599999999999996</v>
      </c>
      <c r="K4978" s="49">
        <v>4.13</v>
      </c>
      <c r="L4978" s="49">
        <v>4.41</v>
      </c>
      <c r="M4978" s="49">
        <v>4.47</v>
      </c>
      <c r="N4978" s="49">
        <v>4.57</v>
      </c>
      <c r="O4978" s="49">
        <v>4.62</v>
      </c>
      <c r="P4978" s="49">
        <v>4.6900000000000004</v>
      </c>
      <c r="Q4978" s="49">
        <v>4.59</v>
      </c>
      <c r="R4978" s="49">
        <v>4.84</v>
      </c>
      <c r="S4978" s="49">
        <v>4.93</v>
      </c>
      <c r="T4978" s="49">
        <v>5.0199999999999996</v>
      </c>
      <c r="U4978" s="49">
        <v>5.1100000000000003</v>
      </c>
      <c r="V4978" s="49">
        <v>5.2</v>
      </c>
    </row>
    <row r="4979" spans="1:22" ht="15.75" customHeight="1">
      <c r="A4979" s="139" t="s">
        <v>793</v>
      </c>
      <c r="B4979" s="139" t="s">
        <v>268</v>
      </c>
      <c r="C4979" s="139" t="s">
        <v>786</v>
      </c>
      <c r="D4979" s="139" t="s">
        <v>633</v>
      </c>
      <c r="E4979" s="139" t="s">
        <v>754</v>
      </c>
      <c r="F4979" s="49">
        <v>530</v>
      </c>
      <c r="G4979" s="49">
        <v>487</v>
      </c>
      <c r="H4979" s="49">
        <v>493</v>
      </c>
      <c r="I4979" s="49">
        <v>548</v>
      </c>
      <c r="J4979" s="49">
        <v>605</v>
      </c>
      <c r="K4979" s="49">
        <v>662</v>
      </c>
      <c r="L4979" s="49">
        <v>750</v>
      </c>
      <c r="M4979" s="49">
        <v>781</v>
      </c>
      <c r="N4979" s="49">
        <v>862</v>
      </c>
      <c r="O4979" s="49">
        <v>971</v>
      </c>
      <c r="P4979" s="49">
        <v>1020</v>
      </c>
      <c r="Q4979" s="49">
        <v>1110</v>
      </c>
      <c r="R4979" s="49">
        <v>1130</v>
      </c>
      <c r="S4979" s="49">
        <v>1290</v>
      </c>
      <c r="T4979" s="49">
        <v>1450</v>
      </c>
      <c r="U4979" s="49">
        <v>1520</v>
      </c>
      <c r="V4979" s="49">
        <v>1520</v>
      </c>
    </row>
    <row r="4980" spans="1:22" ht="15.75" customHeight="1">
      <c r="A4980" s="139" t="s">
        <v>793</v>
      </c>
      <c r="B4980" s="139" t="s">
        <v>274</v>
      </c>
      <c r="C4980" s="139" t="s">
        <v>786</v>
      </c>
      <c r="D4980" s="139" t="s">
        <v>633</v>
      </c>
      <c r="E4980" s="139" t="s">
        <v>754</v>
      </c>
      <c r="F4980" s="49">
        <v>33400</v>
      </c>
      <c r="G4980" s="49">
        <v>31100</v>
      </c>
      <c r="H4980" s="49">
        <v>31900</v>
      </c>
      <c r="I4980" s="49">
        <v>31000</v>
      </c>
      <c r="J4980" s="49">
        <v>32500</v>
      </c>
      <c r="K4980" s="49">
        <v>33700</v>
      </c>
      <c r="L4980" s="49">
        <v>37500</v>
      </c>
      <c r="M4980" s="49">
        <v>37600</v>
      </c>
      <c r="N4980" s="49">
        <v>38800</v>
      </c>
      <c r="O4980" s="49">
        <v>36900</v>
      </c>
      <c r="P4980" s="49">
        <v>43900</v>
      </c>
      <c r="Q4980" s="49">
        <v>43100</v>
      </c>
      <c r="R4980" s="49">
        <v>45000</v>
      </c>
      <c r="S4980" s="49">
        <v>47000</v>
      </c>
      <c r="T4980" s="49">
        <v>47900</v>
      </c>
      <c r="U4980" s="49">
        <v>46100</v>
      </c>
      <c r="V4980" s="49">
        <v>43500</v>
      </c>
    </row>
    <row r="4981" spans="1:22" ht="15.75" customHeight="1">
      <c r="A4981" s="139" t="s">
        <v>793</v>
      </c>
      <c r="B4981" s="139" t="s">
        <v>256</v>
      </c>
      <c r="C4981" s="139" t="s">
        <v>786</v>
      </c>
      <c r="D4981" s="139" t="s">
        <v>633</v>
      </c>
      <c r="E4981" s="139" t="s">
        <v>754</v>
      </c>
      <c r="F4981" s="49">
        <v>121</v>
      </c>
      <c r="G4981" s="49">
        <v>114</v>
      </c>
      <c r="H4981" s="49">
        <v>135</v>
      </c>
      <c r="I4981" s="49">
        <v>144</v>
      </c>
      <c r="J4981" s="49">
        <v>143</v>
      </c>
      <c r="K4981" s="49">
        <v>148</v>
      </c>
      <c r="L4981" s="49">
        <v>147</v>
      </c>
      <c r="M4981" s="49">
        <v>125</v>
      </c>
      <c r="N4981" s="49">
        <v>127</v>
      </c>
      <c r="O4981" s="49">
        <v>109</v>
      </c>
      <c r="P4981" s="49">
        <v>97.2</v>
      </c>
      <c r="Q4981" s="49">
        <v>94.1</v>
      </c>
      <c r="R4981" s="49">
        <v>76.3</v>
      </c>
      <c r="S4981" s="49">
        <v>70.599999999999994</v>
      </c>
      <c r="T4981" s="49">
        <v>70.3</v>
      </c>
      <c r="U4981" s="49">
        <v>70.3</v>
      </c>
      <c r="V4981" s="49">
        <v>70.2</v>
      </c>
    </row>
    <row r="4982" spans="1:22" ht="15.75" customHeight="1">
      <c r="A4982" s="139" t="s">
        <v>793</v>
      </c>
      <c r="B4982" s="139" t="s">
        <v>276</v>
      </c>
      <c r="C4982" s="139" t="s">
        <v>786</v>
      </c>
      <c r="D4982" s="139" t="s">
        <v>633</v>
      </c>
      <c r="E4982" s="139" t="s">
        <v>754</v>
      </c>
      <c r="F4982" s="49">
        <v>137</v>
      </c>
      <c r="G4982" s="49">
        <v>134</v>
      </c>
      <c r="H4982" s="49">
        <v>141</v>
      </c>
      <c r="I4982" s="49">
        <v>138</v>
      </c>
      <c r="J4982" s="49">
        <v>143</v>
      </c>
      <c r="K4982" s="49">
        <v>154</v>
      </c>
      <c r="L4982" s="49">
        <v>144</v>
      </c>
      <c r="M4982" s="49">
        <v>122</v>
      </c>
      <c r="N4982" s="49">
        <v>145</v>
      </c>
      <c r="O4982" s="49">
        <v>134</v>
      </c>
      <c r="P4982" s="49">
        <v>160</v>
      </c>
      <c r="Q4982" s="49">
        <v>167</v>
      </c>
      <c r="R4982" s="49">
        <v>190</v>
      </c>
      <c r="S4982" s="49">
        <v>194</v>
      </c>
      <c r="T4982" s="49">
        <v>202</v>
      </c>
      <c r="U4982" s="49">
        <v>188</v>
      </c>
      <c r="V4982" s="49">
        <v>192</v>
      </c>
    </row>
    <row r="4983" spans="1:22" ht="15.75" customHeight="1">
      <c r="A4983" s="139" t="s">
        <v>793</v>
      </c>
      <c r="B4983" s="139" t="s">
        <v>266</v>
      </c>
      <c r="C4983" s="139" t="s">
        <v>786</v>
      </c>
      <c r="D4983" s="139" t="s">
        <v>633</v>
      </c>
      <c r="E4983" s="139" t="s">
        <v>754</v>
      </c>
      <c r="F4983" s="49">
        <v>137</v>
      </c>
      <c r="G4983" s="49">
        <v>147</v>
      </c>
      <c r="H4983" s="49">
        <v>165</v>
      </c>
      <c r="I4983" s="49">
        <v>165</v>
      </c>
      <c r="J4983" s="49">
        <v>169</v>
      </c>
      <c r="K4983" s="49">
        <v>165</v>
      </c>
      <c r="L4983" s="49">
        <v>168</v>
      </c>
      <c r="M4983" s="49">
        <v>171</v>
      </c>
      <c r="N4983" s="49">
        <v>206</v>
      </c>
      <c r="O4983" s="49">
        <v>416</v>
      </c>
      <c r="P4983" s="49">
        <v>448</v>
      </c>
      <c r="Q4983" s="49">
        <v>566</v>
      </c>
      <c r="R4983" s="49">
        <v>558</v>
      </c>
      <c r="S4983" s="49">
        <v>564</v>
      </c>
      <c r="T4983" s="49">
        <v>631</v>
      </c>
      <c r="U4983" s="49">
        <v>692</v>
      </c>
      <c r="V4983" s="49">
        <v>714</v>
      </c>
    </row>
    <row r="4984" spans="1:22" ht="15.75" customHeight="1">
      <c r="A4984" s="139" t="s">
        <v>793</v>
      </c>
      <c r="B4984" s="139" t="s">
        <v>272</v>
      </c>
      <c r="C4984" s="139" t="s">
        <v>786</v>
      </c>
      <c r="D4984" s="139" t="s">
        <v>633</v>
      </c>
      <c r="E4984" s="139" t="s">
        <v>754</v>
      </c>
      <c r="F4984" s="49">
        <v>143</v>
      </c>
      <c r="G4984" s="49">
        <v>183</v>
      </c>
      <c r="H4984" s="49">
        <v>204</v>
      </c>
      <c r="I4984" s="49">
        <v>221</v>
      </c>
      <c r="J4984" s="49">
        <v>190</v>
      </c>
      <c r="K4984" s="49">
        <v>185</v>
      </c>
      <c r="L4984" s="49">
        <v>166</v>
      </c>
      <c r="M4984" s="49">
        <v>154</v>
      </c>
      <c r="N4984" s="49">
        <v>138</v>
      </c>
      <c r="O4984" s="49">
        <v>226</v>
      </c>
      <c r="P4984" s="49">
        <v>204</v>
      </c>
      <c r="Q4984" s="49">
        <v>204</v>
      </c>
      <c r="R4984" s="49">
        <v>212</v>
      </c>
      <c r="S4984" s="49">
        <v>244</v>
      </c>
      <c r="T4984" s="49">
        <v>237</v>
      </c>
      <c r="U4984" s="49">
        <v>230</v>
      </c>
      <c r="V4984" s="49">
        <v>224</v>
      </c>
    </row>
    <row r="4985" spans="1:22" ht="15.75" customHeight="1">
      <c r="A4985" s="139" t="s">
        <v>793</v>
      </c>
      <c r="B4985" s="139" t="s">
        <v>294</v>
      </c>
      <c r="C4985" s="139" t="s">
        <v>786</v>
      </c>
      <c r="D4985" s="139" t="s">
        <v>633</v>
      </c>
      <c r="E4985" s="139" t="s">
        <v>754</v>
      </c>
      <c r="F4985" s="49">
        <v>174</v>
      </c>
      <c r="G4985" s="49">
        <v>177</v>
      </c>
      <c r="H4985" s="49">
        <v>180</v>
      </c>
      <c r="I4985" s="49">
        <v>182</v>
      </c>
      <c r="J4985" s="49">
        <v>184</v>
      </c>
      <c r="K4985" s="49">
        <v>186</v>
      </c>
      <c r="L4985" s="49">
        <v>189</v>
      </c>
      <c r="M4985" s="49">
        <v>191</v>
      </c>
      <c r="N4985" s="49">
        <v>194</v>
      </c>
      <c r="O4985" s="49">
        <v>196</v>
      </c>
      <c r="P4985" s="49">
        <v>198</v>
      </c>
      <c r="Q4985" s="49">
        <v>201</v>
      </c>
      <c r="R4985" s="49">
        <v>203</v>
      </c>
      <c r="S4985" s="49">
        <v>206</v>
      </c>
      <c r="T4985" s="49">
        <v>208</v>
      </c>
      <c r="U4985" s="49">
        <v>211</v>
      </c>
      <c r="V4985" s="49">
        <v>213</v>
      </c>
    </row>
    <row r="4986" spans="1:22" ht="15.75" customHeight="1">
      <c r="A4986" s="139" t="s">
        <v>793</v>
      </c>
      <c r="B4986" s="139" t="s">
        <v>290</v>
      </c>
      <c r="C4986" s="139" t="s">
        <v>786</v>
      </c>
      <c r="D4986" s="139" t="s">
        <v>633</v>
      </c>
      <c r="E4986" s="139" t="s">
        <v>754</v>
      </c>
      <c r="F4986" s="49">
        <v>30400</v>
      </c>
      <c r="G4986" s="49">
        <v>29000</v>
      </c>
      <c r="H4986" s="49">
        <v>30300</v>
      </c>
      <c r="I4986" s="49">
        <v>30200</v>
      </c>
      <c r="J4986" s="49">
        <v>31400</v>
      </c>
      <c r="K4986" s="49">
        <v>31500</v>
      </c>
      <c r="L4986" s="49">
        <v>32200</v>
      </c>
      <c r="M4986" s="49">
        <v>32400</v>
      </c>
      <c r="N4986" s="49">
        <v>31500</v>
      </c>
      <c r="O4986" s="49">
        <v>26500</v>
      </c>
      <c r="P4986" s="49">
        <v>27400</v>
      </c>
      <c r="Q4986" s="49">
        <v>28500</v>
      </c>
      <c r="R4986" s="49">
        <v>28800</v>
      </c>
      <c r="S4986" s="49">
        <v>28300</v>
      </c>
      <c r="T4986" s="49">
        <v>28000</v>
      </c>
      <c r="U4986" s="49">
        <v>29700</v>
      </c>
      <c r="V4986" s="49">
        <v>29600</v>
      </c>
    </row>
    <row r="4987" spans="1:22" ht="15.75" customHeight="1">
      <c r="A4987" s="139" t="s">
        <v>793</v>
      </c>
      <c r="B4987" s="139" t="s">
        <v>564</v>
      </c>
      <c r="C4987" s="139" t="s">
        <v>786</v>
      </c>
      <c r="D4987" s="139" t="s">
        <v>633</v>
      </c>
      <c r="E4987" s="139" t="s">
        <v>754</v>
      </c>
      <c r="F4987" s="49">
        <v>2430</v>
      </c>
      <c r="G4987" s="49">
        <v>2460</v>
      </c>
      <c r="H4987" s="49">
        <v>2390</v>
      </c>
      <c r="I4987" s="49">
        <v>2390</v>
      </c>
      <c r="J4987" s="49">
        <v>2510</v>
      </c>
      <c r="K4987" s="49">
        <v>2630</v>
      </c>
      <c r="L4987" s="49">
        <v>2570</v>
      </c>
      <c r="M4987" s="49">
        <v>2630</v>
      </c>
      <c r="N4987" s="49">
        <v>2610</v>
      </c>
      <c r="O4987" s="49">
        <v>2600</v>
      </c>
      <c r="P4987" s="49">
        <v>2780</v>
      </c>
      <c r="Q4987" s="49">
        <v>2710</v>
      </c>
      <c r="R4987" s="49">
        <v>2570</v>
      </c>
      <c r="S4987" s="49">
        <v>2600</v>
      </c>
      <c r="T4987" s="49">
        <v>2640</v>
      </c>
      <c r="U4987" s="49">
        <v>2500</v>
      </c>
      <c r="V4987" s="49">
        <v>2590</v>
      </c>
    </row>
    <row r="4988" spans="1:22" ht="15.75" customHeight="1">
      <c r="A4988" s="139" t="s">
        <v>793</v>
      </c>
      <c r="B4988" s="139" t="s">
        <v>298</v>
      </c>
      <c r="C4988" s="139" t="s">
        <v>786</v>
      </c>
      <c r="D4988" s="139" t="s">
        <v>633</v>
      </c>
      <c r="E4988" s="139" t="s">
        <v>754</v>
      </c>
      <c r="F4988" s="49">
        <v>3090</v>
      </c>
      <c r="G4988" s="49">
        <v>3140</v>
      </c>
      <c r="H4988" s="49">
        <v>3280</v>
      </c>
      <c r="I4988" s="49">
        <v>3380</v>
      </c>
      <c r="J4988" s="49">
        <v>3670</v>
      </c>
      <c r="K4988" s="49">
        <v>3800</v>
      </c>
      <c r="L4988" s="49">
        <v>4080</v>
      </c>
      <c r="M4988" s="49">
        <v>4350</v>
      </c>
      <c r="N4988" s="49">
        <v>4520</v>
      </c>
      <c r="O4988" s="49">
        <v>4260</v>
      </c>
      <c r="P4988" s="49">
        <v>4200</v>
      </c>
      <c r="Q4988" s="49">
        <v>4290</v>
      </c>
      <c r="R4988" s="49">
        <v>4340</v>
      </c>
      <c r="S4988" s="49">
        <v>4530</v>
      </c>
      <c r="T4988" s="49">
        <v>4680</v>
      </c>
      <c r="U4988" s="49">
        <v>4770</v>
      </c>
      <c r="V4988" s="49">
        <v>4890</v>
      </c>
    </row>
    <row r="4989" spans="1:22" ht="15.75" customHeight="1">
      <c r="A4989" s="139" t="s">
        <v>793</v>
      </c>
      <c r="B4989" s="139" t="s">
        <v>300</v>
      </c>
      <c r="C4989" s="139" t="s">
        <v>786</v>
      </c>
      <c r="D4989" s="139" t="s">
        <v>633</v>
      </c>
      <c r="E4989" s="139" t="s">
        <v>754</v>
      </c>
      <c r="F4989" s="49">
        <v>376000</v>
      </c>
      <c r="G4989" s="49">
        <v>409000</v>
      </c>
      <c r="H4989" s="49">
        <v>449000</v>
      </c>
      <c r="I4989" s="49">
        <v>516000</v>
      </c>
      <c r="J4989" s="49">
        <v>579000</v>
      </c>
      <c r="K4989" s="49">
        <v>644000</v>
      </c>
      <c r="L4989" s="49">
        <v>739000</v>
      </c>
      <c r="M4989" s="49">
        <v>819000</v>
      </c>
      <c r="N4989" s="49">
        <v>838000</v>
      </c>
      <c r="O4989" s="49">
        <v>923000</v>
      </c>
      <c r="P4989" s="49">
        <v>1010000</v>
      </c>
      <c r="Q4989" s="49">
        <v>1110000</v>
      </c>
      <c r="R4989" s="49">
        <v>1140000</v>
      </c>
      <c r="S4989" s="49">
        <v>1180000</v>
      </c>
      <c r="T4989" s="49">
        <v>1240000</v>
      </c>
      <c r="U4989" s="49">
        <v>1220000</v>
      </c>
      <c r="V4989" s="49">
        <v>1260000</v>
      </c>
    </row>
    <row r="4990" spans="1:22" ht="15.75" customHeight="1">
      <c r="A4990" s="139" t="s">
        <v>793</v>
      </c>
      <c r="B4990" s="139" t="s">
        <v>312</v>
      </c>
      <c r="C4990" s="139" t="s">
        <v>786</v>
      </c>
      <c r="D4990" s="139" t="s">
        <v>633</v>
      </c>
      <c r="E4990" s="139" t="s">
        <v>754</v>
      </c>
      <c r="F4990" s="49">
        <v>467</v>
      </c>
      <c r="G4990" s="49">
        <v>475</v>
      </c>
      <c r="H4990" s="49">
        <v>485</v>
      </c>
      <c r="I4990" s="49">
        <v>493</v>
      </c>
      <c r="J4990" s="49">
        <v>503</v>
      </c>
      <c r="K4990" s="49">
        <v>495</v>
      </c>
      <c r="L4990" s="49">
        <v>361</v>
      </c>
      <c r="M4990" s="49">
        <v>423</v>
      </c>
      <c r="N4990" s="49">
        <v>377</v>
      </c>
      <c r="O4990" s="49">
        <v>326</v>
      </c>
      <c r="P4990" s="49">
        <v>1070</v>
      </c>
      <c r="Q4990" s="49">
        <v>1080</v>
      </c>
      <c r="R4990" s="49">
        <v>1120</v>
      </c>
      <c r="S4990" s="49">
        <v>1340</v>
      </c>
      <c r="T4990" s="49">
        <v>1500</v>
      </c>
      <c r="U4990" s="49">
        <v>1260</v>
      </c>
      <c r="V4990" s="49">
        <v>1330</v>
      </c>
    </row>
    <row r="4991" spans="1:22" ht="15.75" customHeight="1">
      <c r="A4991" s="139" t="s">
        <v>793</v>
      </c>
      <c r="B4991" s="139" t="s">
        <v>288</v>
      </c>
      <c r="C4991" s="139" t="s">
        <v>786</v>
      </c>
      <c r="D4991" s="139" t="s">
        <v>633</v>
      </c>
      <c r="E4991" s="139" t="s">
        <v>754</v>
      </c>
      <c r="F4991" s="49">
        <v>1510</v>
      </c>
      <c r="G4991" s="49">
        <v>1560</v>
      </c>
      <c r="H4991" s="49">
        <v>1540</v>
      </c>
      <c r="I4991" s="49">
        <v>1580</v>
      </c>
      <c r="J4991" s="49">
        <v>1640</v>
      </c>
      <c r="K4991" s="49">
        <v>1650</v>
      </c>
      <c r="L4991" s="49">
        <v>1660</v>
      </c>
      <c r="M4991" s="49">
        <v>1730</v>
      </c>
      <c r="N4991" s="49">
        <v>1700</v>
      </c>
      <c r="O4991" s="49">
        <v>1730</v>
      </c>
      <c r="P4991" s="49">
        <v>1710</v>
      </c>
      <c r="Q4991" s="49">
        <v>1770</v>
      </c>
      <c r="R4991" s="49">
        <v>1830</v>
      </c>
      <c r="S4991" s="49">
        <v>1920</v>
      </c>
      <c r="T4991" s="49">
        <v>1900</v>
      </c>
      <c r="U4991" s="49">
        <v>2040</v>
      </c>
      <c r="V4991" s="49">
        <v>2050</v>
      </c>
    </row>
    <row r="4992" spans="1:22" ht="15.75" customHeight="1">
      <c r="A4992" s="139" t="s">
        <v>793</v>
      </c>
      <c r="B4992" s="139" t="s">
        <v>308</v>
      </c>
      <c r="C4992" s="139" t="s">
        <v>786</v>
      </c>
      <c r="D4992" s="139" t="s">
        <v>633</v>
      </c>
      <c r="E4992" s="139" t="s">
        <v>754</v>
      </c>
      <c r="F4992" s="49">
        <v>279</v>
      </c>
      <c r="G4992" s="49">
        <v>294</v>
      </c>
      <c r="H4992" s="49">
        <v>325</v>
      </c>
      <c r="I4992" s="49">
        <v>359</v>
      </c>
      <c r="J4992" s="49">
        <v>381</v>
      </c>
      <c r="K4992" s="49">
        <v>434</v>
      </c>
      <c r="L4992" s="49">
        <v>439</v>
      </c>
      <c r="M4992" s="49">
        <v>445</v>
      </c>
      <c r="N4992" s="49">
        <v>406</v>
      </c>
      <c r="O4992" s="49">
        <v>427</v>
      </c>
      <c r="P4992" s="49">
        <v>439</v>
      </c>
      <c r="Q4992" s="49">
        <v>422</v>
      </c>
      <c r="R4992" s="49">
        <v>398</v>
      </c>
      <c r="S4992" s="49">
        <v>434</v>
      </c>
      <c r="T4992" s="49">
        <v>393</v>
      </c>
      <c r="U4992" s="49">
        <v>424</v>
      </c>
      <c r="V4992" s="49">
        <v>428</v>
      </c>
    </row>
    <row r="4993" spans="1:22" ht="15.75" customHeight="1">
      <c r="A4993" s="139" t="s">
        <v>793</v>
      </c>
      <c r="B4993" s="139" t="s">
        <v>306</v>
      </c>
      <c r="C4993" s="139" t="s">
        <v>786</v>
      </c>
      <c r="D4993" s="139" t="s">
        <v>633</v>
      </c>
      <c r="E4993" s="139" t="s">
        <v>754</v>
      </c>
      <c r="F4993" s="49">
        <v>25.5</v>
      </c>
      <c r="G4993" s="49">
        <v>32.4</v>
      </c>
      <c r="H4993" s="49">
        <v>39.200000000000003</v>
      </c>
      <c r="I4993" s="49">
        <v>46.1</v>
      </c>
      <c r="J4993" s="49">
        <v>51.8</v>
      </c>
      <c r="K4993" s="49">
        <v>58.6</v>
      </c>
      <c r="L4993" s="49">
        <v>58.8</v>
      </c>
      <c r="M4993" s="49">
        <v>58.8</v>
      </c>
      <c r="N4993" s="49">
        <v>59.1</v>
      </c>
      <c r="O4993" s="49">
        <v>62.1</v>
      </c>
      <c r="P4993" s="49">
        <v>50.9</v>
      </c>
      <c r="Q4993" s="49">
        <v>48</v>
      </c>
      <c r="R4993" s="49">
        <v>75.7</v>
      </c>
      <c r="S4993" s="49">
        <v>118</v>
      </c>
      <c r="T4993" s="49">
        <v>201</v>
      </c>
      <c r="U4993" s="49">
        <v>295</v>
      </c>
      <c r="V4993" s="49">
        <v>295</v>
      </c>
    </row>
    <row r="4994" spans="1:22" ht="15.75" customHeight="1">
      <c r="A4994" s="139" t="s">
        <v>793</v>
      </c>
      <c r="B4994" s="139" t="s">
        <v>761</v>
      </c>
      <c r="C4994" s="139" t="s">
        <v>786</v>
      </c>
      <c r="D4994" s="139" t="s">
        <v>633</v>
      </c>
      <c r="E4994" s="139" t="s">
        <v>754</v>
      </c>
      <c r="F4994" s="49">
        <v>8.9099999999999997E-4</v>
      </c>
      <c r="G4994" s="49">
        <v>8.9999999999999998E-4</v>
      </c>
      <c r="H4994" s="49">
        <v>9.1500000000000001E-4</v>
      </c>
      <c r="I4994" s="49">
        <v>9.3499999999999996E-4</v>
      </c>
      <c r="J4994" s="49">
        <v>9.5399999999999999E-4</v>
      </c>
      <c r="K4994" s="49">
        <v>9.7000000000000005E-4</v>
      </c>
      <c r="L4994" s="49">
        <v>9.8299999999999993E-4</v>
      </c>
      <c r="M4994" s="49">
        <v>9.9299999999999996E-4</v>
      </c>
      <c r="N4994" s="49">
        <v>1E-3</v>
      </c>
      <c r="O4994" s="49">
        <v>1.01E-3</v>
      </c>
      <c r="P4994" s="49">
        <v>1.01E-3</v>
      </c>
      <c r="Q4994" s="49">
        <v>1.0200000000000001E-3</v>
      </c>
      <c r="R4994" s="49">
        <v>1.0300000000000001E-3</v>
      </c>
      <c r="S4994" s="49">
        <v>1.0499999999999999E-3</v>
      </c>
      <c r="T4994" s="49">
        <v>1.06E-3</v>
      </c>
      <c r="U4994" s="49">
        <v>1.07E-3</v>
      </c>
      <c r="V4994" s="49">
        <v>1.08E-3</v>
      </c>
    </row>
    <row r="4995" spans="1:22" ht="15.75" customHeight="1">
      <c r="A4995" s="139" t="s">
        <v>793</v>
      </c>
      <c r="B4995" s="139" t="s">
        <v>302</v>
      </c>
      <c r="C4995" s="139" t="s">
        <v>786</v>
      </c>
      <c r="D4995" s="139" t="s">
        <v>633</v>
      </c>
      <c r="E4995" s="139" t="s">
        <v>754</v>
      </c>
      <c r="F4995" s="49">
        <v>4110</v>
      </c>
      <c r="G4995" s="49">
        <v>3360</v>
      </c>
      <c r="H4995" s="49">
        <v>3520</v>
      </c>
      <c r="I4995" s="49">
        <v>3970</v>
      </c>
      <c r="J4995" s="49">
        <v>4380</v>
      </c>
      <c r="K4995" s="49">
        <v>5280</v>
      </c>
      <c r="L4995" s="49">
        <v>5040</v>
      </c>
      <c r="M4995" s="49">
        <v>5460</v>
      </c>
      <c r="N4995" s="49">
        <v>5160</v>
      </c>
      <c r="O4995" s="49">
        <v>4620</v>
      </c>
      <c r="P4995" s="49">
        <v>4690</v>
      </c>
      <c r="Q4995" s="49">
        <v>5410</v>
      </c>
      <c r="R4995" s="49">
        <v>5680</v>
      </c>
      <c r="S4995" s="49">
        <v>5780</v>
      </c>
      <c r="T4995" s="49">
        <v>6280</v>
      </c>
      <c r="U4995" s="49">
        <v>6610</v>
      </c>
      <c r="V4995" s="49">
        <v>6590</v>
      </c>
    </row>
    <row r="4996" spans="1:22" ht="15.75" customHeight="1">
      <c r="A4996" s="139" t="s">
        <v>793</v>
      </c>
      <c r="B4996" s="139" t="s">
        <v>304</v>
      </c>
      <c r="C4996" s="139" t="s">
        <v>786</v>
      </c>
      <c r="D4996" s="139" t="s">
        <v>633</v>
      </c>
      <c r="E4996" s="139" t="s">
        <v>754</v>
      </c>
      <c r="F4996" s="49">
        <v>5.0999999999999996</v>
      </c>
      <c r="G4996" s="49">
        <v>5.25</v>
      </c>
      <c r="H4996" s="49">
        <v>5.39</v>
      </c>
      <c r="I4996" s="49">
        <v>5.53</v>
      </c>
      <c r="J4996" s="49">
        <v>5.68</v>
      </c>
      <c r="K4996" s="49">
        <v>5.83</v>
      </c>
      <c r="L4996" s="49">
        <v>5.98</v>
      </c>
      <c r="M4996" s="49">
        <v>6.13</v>
      </c>
      <c r="N4996" s="49">
        <v>6.28</v>
      </c>
      <c r="O4996" s="49">
        <v>6.39</v>
      </c>
      <c r="P4996" s="49">
        <v>6.5</v>
      </c>
      <c r="Q4996" s="49">
        <v>6.59</v>
      </c>
      <c r="R4996" s="49">
        <v>6.6</v>
      </c>
      <c r="S4996" s="49">
        <v>6.88</v>
      </c>
      <c r="T4996" s="49">
        <v>7.01</v>
      </c>
      <c r="U4996" s="49">
        <v>7.15</v>
      </c>
      <c r="V4996" s="49">
        <v>7.28</v>
      </c>
    </row>
    <row r="4997" spans="1:22" ht="15.75" customHeight="1">
      <c r="A4997" s="139" t="s">
        <v>793</v>
      </c>
      <c r="B4997" s="139" t="s">
        <v>292</v>
      </c>
      <c r="C4997" s="139" t="s">
        <v>786</v>
      </c>
      <c r="D4997" s="139" t="s">
        <v>633</v>
      </c>
      <c r="E4997" s="139" t="s">
        <v>754</v>
      </c>
      <c r="F4997" s="49">
        <v>4.3099999999999996</v>
      </c>
      <c r="G4997" s="49">
        <v>4.41</v>
      </c>
      <c r="H4997" s="49">
        <v>4.5199999999999996</v>
      </c>
      <c r="I4997" s="49">
        <v>4.62</v>
      </c>
      <c r="J4997" s="49">
        <v>4.74</v>
      </c>
      <c r="K4997" s="49">
        <v>4.84</v>
      </c>
      <c r="L4997" s="49">
        <v>4.96</v>
      </c>
      <c r="M4997" s="49">
        <v>5.0599999999999996</v>
      </c>
      <c r="N4997" s="49">
        <v>5.18</v>
      </c>
      <c r="O4997" s="49">
        <v>5.27</v>
      </c>
      <c r="P4997" s="49">
        <v>5.35</v>
      </c>
      <c r="Q4997" s="49">
        <v>5.42</v>
      </c>
      <c r="R4997" s="49">
        <v>5.43</v>
      </c>
      <c r="S4997" s="49">
        <v>5.63</v>
      </c>
      <c r="T4997" s="49">
        <v>5.73</v>
      </c>
      <c r="U4997" s="49">
        <v>5.83</v>
      </c>
      <c r="V4997" s="49">
        <v>5.93</v>
      </c>
    </row>
    <row r="4998" spans="1:22" ht="15.75" customHeight="1">
      <c r="A4998" s="139" t="s">
        <v>793</v>
      </c>
      <c r="B4998" s="139" t="s">
        <v>310</v>
      </c>
      <c r="C4998" s="139" t="s">
        <v>786</v>
      </c>
      <c r="D4998" s="139" t="s">
        <v>633</v>
      </c>
      <c r="E4998" s="139" t="s">
        <v>754</v>
      </c>
      <c r="F4998" s="49">
        <v>515</v>
      </c>
      <c r="G4998" s="49">
        <v>576</v>
      </c>
      <c r="H4998" s="49">
        <v>577</v>
      </c>
      <c r="I4998" s="49">
        <v>557</v>
      </c>
      <c r="J4998" s="49">
        <v>703</v>
      </c>
      <c r="K4998" s="49">
        <v>904</v>
      </c>
      <c r="L4998" s="49">
        <v>653</v>
      </c>
      <c r="M4998" s="49">
        <v>1010</v>
      </c>
      <c r="N4998" s="49">
        <v>918</v>
      </c>
      <c r="O4998" s="49">
        <v>918</v>
      </c>
      <c r="P4998" s="49">
        <v>594</v>
      </c>
      <c r="Q4998" s="49">
        <v>634</v>
      </c>
      <c r="R4998" s="49">
        <v>622</v>
      </c>
      <c r="S4998" s="49">
        <v>661</v>
      </c>
      <c r="T4998" s="49">
        <v>676</v>
      </c>
      <c r="U4998" s="49">
        <v>716</v>
      </c>
      <c r="V4998" s="49">
        <v>718</v>
      </c>
    </row>
    <row r="4999" spans="1:22" ht="15.75" customHeight="1">
      <c r="A4999" s="139" t="s">
        <v>793</v>
      </c>
      <c r="B4999" s="139" t="s">
        <v>316</v>
      </c>
      <c r="C4999" s="139" t="s">
        <v>786</v>
      </c>
      <c r="D4999" s="139" t="s">
        <v>633</v>
      </c>
      <c r="E4999" s="139" t="s">
        <v>754</v>
      </c>
      <c r="F4999" s="49">
        <v>1200</v>
      </c>
      <c r="G4999" s="49">
        <v>1060</v>
      </c>
      <c r="H4999" s="49">
        <v>1040</v>
      </c>
      <c r="I4999" s="49">
        <v>1050</v>
      </c>
      <c r="J4999" s="49">
        <v>854</v>
      </c>
      <c r="K4999" s="49">
        <v>857</v>
      </c>
      <c r="L4999" s="49">
        <v>943</v>
      </c>
      <c r="M4999" s="49">
        <v>984</v>
      </c>
      <c r="N4999" s="49">
        <v>929</v>
      </c>
      <c r="O4999" s="49">
        <v>857</v>
      </c>
      <c r="P4999" s="49">
        <v>878</v>
      </c>
      <c r="Q4999" s="49">
        <v>930</v>
      </c>
      <c r="R4999" s="49">
        <v>995</v>
      </c>
      <c r="S4999" s="49">
        <v>802</v>
      </c>
      <c r="T4999" s="49">
        <v>745</v>
      </c>
      <c r="U4999" s="49">
        <v>719</v>
      </c>
      <c r="V4999" s="49">
        <v>718</v>
      </c>
    </row>
    <row r="5000" spans="1:22" ht="15.75" customHeight="1">
      <c r="A5000" s="139" t="s">
        <v>793</v>
      </c>
      <c r="B5000" s="139" t="s">
        <v>318</v>
      </c>
      <c r="C5000" s="139" t="s">
        <v>786</v>
      </c>
      <c r="D5000" s="139" t="s">
        <v>633</v>
      </c>
      <c r="E5000" s="139" t="s">
        <v>754</v>
      </c>
      <c r="F5000" s="49">
        <v>908</v>
      </c>
      <c r="G5000" s="49">
        <v>869</v>
      </c>
      <c r="H5000" s="49">
        <v>899</v>
      </c>
      <c r="I5000" s="49">
        <v>878</v>
      </c>
      <c r="J5000" s="49">
        <v>956</v>
      </c>
      <c r="K5000" s="49">
        <v>944</v>
      </c>
      <c r="L5000" s="49">
        <v>935</v>
      </c>
      <c r="M5000" s="49">
        <v>920</v>
      </c>
      <c r="N5000" s="49">
        <v>924</v>
      </c>
      <c r="O5000" s="49">
        <v>829</v>
      </c>
      <c r="P5000" s="49">
        <v>719</v>
      </c>
      <c r="Q5000" s="49">
        <v>754</v>
      </c>
      <c r="R5000" s="49">
        <v>708</v>
      </c>
      <c r="S5000" s="49">
        <v>912</v>
      </c>
      <c r="T5000" s="49">
        <v>1140</v>
      </c>
      <c r="U5000" s="49">
        <v>1040</v>
      </c>
      <c r="V5000" s="49">
        <v>1050</v>
      </c>
    </row>
    <row r="5001" spans="1:22" ht="15.75" customHeight="1">
      <c r="A5001" s="139" t="s">
        <v>793</v>
      </c>
      <c r="B5001" s="139" t="s">
        <v>320</v>
      </c>
      <c r="C5001" s="139" t="s">
        <v>786</v>
      </c>
      <c r="D5001" s="139" t="s">
        <v>633</v>
      </c>
      <c r="E5001" s="139" t="s">
        <v>754</v>
      </c>
      <c r="F5001" s="49">
        <v>4770</v>
      </c>
      <c r="G5001" s="49">
        <v>4730</v>
      </c>
      <c r="H5001" s="49">
        <v>4470</v>
      </c>
      <c r="I5001" s="49">
        <v>4460</v>
      </c>
      <c r="J5001" s="49">
        <v>4870</v>
      </c>
      <c r="K5001" s="49">
        <v>4850</v>
      </c>
      <c r="L5001" s="49">
        <v>5220</v>
      </c>
      <c r="M5001" s="49">
        <v>5240</v>
      </c>
      <c r="N5001" s="49">
        <v>5170</v>
      </c>
      <c r="O5001" s="49">
        <v>4230</v>
      </c>
      <c r="P5001" s="49">
        <v>4280</v>
      </c>
      <c r="Q5001" s="49">
        <v>4200</v>
      </c>
      <c r="R5001" s="49">
        <v>3930</v>
      </c>
      <c r="S5001" s="49">
        <v>3890</v>
      </c>
      <c r="T5001" s="49">
        <v>4260</v>
      </c>
      <c r="U5001" s="49">
        <v>4070</v>
      </c>
      <c r="V5001" s="49">
        <v>3990</v>
      </c>
    </row>
    <row r="5002" spans="1:22" ht="15.75" customHeight="1">
      <c r="A5002" s="139" t="s">
        <v>793</v>
      </c>
      <c r="B5002" s="139" t="s">
        <v>355</v>
      </c>
      <c r="C5002" s="139" t="s">
        <v>786</v>
      </c>
      <c r="D5002" s="139" t="s">
        <v>633</v>
      </c>
      <c r="E5002" s="139" t="s">
        <v>754</v>
      </c>
      <c r="F5002" s="49">
        <v>45100</v>
      </c>
      <c r="G5002" s="49">
        <v>42500</v>
      </c>
      <c r="H5002" s="49">
        <v>40900</v>
      </c>
      <c r="I5002" s="49">
        <v>42500</v>
      </c>
      <c r="J5002" s="49">
        <v>43100</v>
      </c>
      <c r="K5002" s="49">
        <v>41200</v>
      </c>
      <c r="L5002" s="49">
        <v>44300</v>
      </c>
      <c r="M5002" s="49">
        <v>45400</v>
      </c>
      <c r="N5002" s="49">
        <v>43900</v>
      </c>
      <c r="O5002" s="49">
        <v>39800</v>
      </c>
      <c r="P5002" s="49">
        <v>44800</v>
      </c>
      <c r="Q5002" s="49">
        <v>47100</v>
      </c>
      <c r="R5002" s="49">
        <v>47200</v>
      </c>
      <c r="S5002" s="49">
        <v>45600</v>
      </c>
      <c r="T5002" s="49">
        <v>41600</v>
      </c>
      <c r="U5002" s="49">
        <v>39200</v>
      </c>
      <c r="V5002" s="49">
        <v>39500</v>
      </c>
    </row>
    <row r="5003" spans="1:22" ht="15.75" customHeight="1">
      <c r="A5003" s="139" t="s">
        <v>793</v>
      </c>
      <c r="B5003" s="139" t="s">
        <v>324</v>
      </c>
      <c r="C5003" s="139" t="s">
        <v>786</v>
      </c>
      <c r="D5003" s="139" t="s">
        <v>633</v>
      </c>
      <c r="E5003" s="139" t="s">
        <v>754</v>
      </c>
      <c r="F5003" s="49">
        <v>1.1499999999999999</v>
      </c>
      <c r="G5003" s="49">
        <v>1.18</v>
      </c>
      <c r="H5003" s="49">
        <v>1.2</v>
      </c>
      <c r="I5003" s="49">
        <v>1.23</v>
      </c>
      <c r="J5003" s="49">
        <v>1.25</v>
      </c>
      <c r="K5003" s="49">
        <v>1.27</v>
      </c>
      <c r="L5003" s="49">
        <v>1.3</v>
      </c>
      <c r="M5003" s="49">
        <v>1.32</v>
      </c>
      <c r="N5003" s="49">
        <v>1.34</v>
      </c>
      <c r="O5003" s="49">
        <v>1.35</v>
      </c>
      <c r="P5003" s="49">
        <v>1.35</v>
      </c>
      <c r="Q5003" s="49">
        <v>1.36</v>
      </c>
      <c r="R5003" s="49">
        <v>54.5</v>
      </c>
      <c r="S5003" s="49">
        <v>58.6</v>
      </c>
      <c r="T5003" s="49">
        <v>138</v>
      </c>
      <c r="U5003" s="49">
        <v>146</v>
      </c>
      <c r="V5003" s="49">
        <v>146</v>
      </c>
    </row>
    <row r="5004" spans="1:22" ht="15.75" customHeight="1">
      <c r="A5004" s="139" t="s">
        <v>793</v>
      </c>
      <c r="B5004" s="139" t="s">
        <v>326</v>
      </c>
      <c r="C5004" s="139" t="s">
        <v>786</v>
      </c>
      <c r="D5004" s="139" t="s">
        <v>633</v>
      </c>
      <c r="E5004" s="139" t="s">
        <v>754</v>
      </c>
      <c r="F5004" s="49">
        <v>3.17</v>
      </c>
      <c r="G5004" s="49">
        <v>3.5</v>
      </c>
      <c r="H5004" s="49">
        <v>3.89</v>
      </c>
      <c r="I5004" s="49">
        <v>3.99</v>
      </c>
      <c r="J5004" s="49">
        <v>4.07</v>
      </c>
      <c r="K5004" s="49">
        <v>3.98</v>
      </c>
      <c r="L5004" s="49">
        <v>4.3</v>
      </c>
      <c r="M5004" s="49">
        <v>3.26</v>
      </c>
      <c r="N5004" s="49">
        <v>3.27</v>
      </c>
      <c r="O5004" s="49">
        <v>3.28</v>
      </c>
      <c r="P5004" s="49">
        <v>3.29</v>
      </c>
      <c r="Q5004" s="49">
        <v>4</v>
      </c>
      <c r="R5004" s="49">
        <v>4.07</v>
      </c>
      <c r="S5004" s="49">
        <v>4.17</v>
      </c>
      <c r="T5004" s="49">
        <v>4.26</v>
      </c>
      <c r="U5004" s="49">
        <v>4.34</v>
      </c>
      <c r="V5004" s="49">
        <v>4.43</v>
      </c>
    </row>
    <row r="5005" spans="1:22" ht="15.75" customHeight="1">
      <c r="A5005" s="139" t="s">
        <v>793</v>
      </c>
      <c r="B5005" s="139" t="s">
        <v>322</v>
      </c>
      <c r="C5005" s="139" t="s">
        <v>786</v>
      </c>
      <c r="D5005" s="139" t="s">
        <v>633</v>
      </c>
      <c r="E5005" s="139" t="s">
        <v>754</v>
      </c>
      <c r="F5005" s="49">
        <v>2400</v>
      </c>
      <c r="G5005" s="49">
        <v>2290</v>
      </c>
      <c r="H5005" s="49">
        <v>2270</v>
      </c>
      <c r="I5005" s="49">
        <v>2120</v>
      </c>
      <c r="J5005" s="49">
        <v>2250</v>
      </c>
      <c r="K5005" s="49">
        <v>2150</v>
      </c>
      <c r="L5005" s="49">
        <v>2150</v>
      </c>
      <c r="M5005" s="49">
        <v>2080</v>
      </c>
      <c r="N5005" s="49">
        <v>1870</v>
      </c>
      <c r="O5005" s="49">
        <v>1460</v>
      </c>
      <c r="P5005" s="49">
        <v>1290</v>
      </c>
      <c r="Q5005" s="49">
        <v>1480</v>
      </c>
      <c r="R5005" s="49">
        <v>1370</v>
      </c>
      <c r="S5005" s="49">
        <v>1460</v>
      </c>
      <c r="T5005" s="49">
        <v>1410</v>
      </c>
      <c r="U5005" s="49">
        <v>1640</v>
      </c>
      <c r="V5005" s="49">
        <v>1670</v>
      </c>
    </row>
    <row r="5006" spans="1:22" ht="15.75" customHeight="1">
      <c r="A5006" s="139" t="s">
        <v>793</v>
      </c>
      <c r="B5006" s="139" t="s">
        <v>328</v>
      </c>
      <c r="C5006" s="139" t="s">
        <v>786</v>
      </c>
      <c r="D5006" s="139" t="s">
        <v>633</v>
      </c>
      <c r="E5006" s="139" t="s">
        <v>754</v>
      </c>
      <c r="F5006" s="49">
        <v>1100</v>
      </c>
      <c r="G5006" s="49">
        <v>1190</v>
      </c>
      <c r="H5006" s="49">
        <v>1310</v>
      </c>
      <c r="I5006" s="49">
        <v>1240</v>
      </c>
      <c r="J5006" s="49">
        <v>1130</v>
      </c>
      <c r="K5006" s="49">
        <v>1170</v>
      </c>
      <c r="L5006" s="49">
        <v>1570</v>
      </c>
      <c r="M5006" s="49">
        <v>1680</v>
      </c>
      <c r="N5006" s="49">
        <v>1700</v>
      </c>
      <c r="O5006" s="49">
        <v>1560</v>
      </c>
      <c r="P5006" s="49">
        <v>1650</v>
      </c>
      <c r="Q5006" s="49">
        <v>1600</v>
      </c>
      <c r="R5006" s="49">
        <v>1640</v>
      </c>
      <c r="S5006" s="49">
        <v>1680</v>
      </c>
      <c r="T5006" s="49">
        <v>1900</v>
      </c>
      <c r="U5006" s="49">
        <v>1890</v>
      </c>
      <c r="V5006" s="49">
        <v>1890</v>
      </c>
    </row>
    <row r="5007" spans="1:22" ht="15.75" customHeight="1">
      <c r="A5007" s="139" t="s">
        <v>793</v>
      </c>
      <c r="B5007" s="139" t="s">
        <v>229</v>
      </c>
      <c r="C5007" s="139" t="s">
        <v>786</v>
      </c>
      <c r="D5007" s="139" t="s">
        <v>633</v>
      </c>
      <c r="E5007" s="139" t="s">
        <v>754</v>
      </c>
      <c r="F5007" s="49">
        <v>5700</v>
      </c>
      <c r="G5007" s="49">
        <v>5680</v>
      </c>
      <c r="H5007" s="49">
        <v>6220</v>
      </c>
      <c r="I5007" s="49">
        <v>6190</v>
      </c>
      <c r="J5007" s="49">
        <v>7080</v>
      </c>
      <c r="K5007" s="49">
        <v>7910</v>
      </c>
      <c r="L5007" s="49">
        <v>8640</v>
      </c>
      <c r="M5007" s="49">
        <v>9280</v>
      </c>
      <c r="N5007" s="49">
        <v>9740</v>
      </c>
      <c r="O5007" s="49">
        <v>10400</v>
      </c>
      <c r="P5007" s="49">
        <v>10600</v>
      </c>
      <c r="Q5007" s="49">
        <v>10500</v>
      </c>
      <c r="R5007" s="49">
        <v>10400</v>
      </c>
      <c r="S5007" s="49">
        <v>9840</v>
      </c>
      <c r="T5007" s="49">
        <v>11000</v>
      </c>
      <c r="U5007" s="49">
        <v>11800</v>
      </c>
      <c r="V5007" s="49">
        <v>11900</v>
      </c>
    </row>
    <row r="5008" spans="1:22" ht="15.75" customHeight="1">
      <c r="A5008" s="139" t="s">
        <v>793</v>
      </c>
      <c r="B5008" s="139" t="s">
        <v>762</v>
      </c>
      <c r="C5008" s="139" t="s">
        <v>786</v>
      </c>
      <c r="D5008" s="139" t="s">
        <v>633</v>
      </c>
      <c r="E5008" s="139" t="s">
        <v>754</v>
      </c>
      <c r="F5008" s="49">
        <v>1590000</v>
      </c>
      <c r="G5008" s="49">
        <v>1620000</v>
      </c>
      <c r="H5008" s="49">
        <v>1680000</v>
      </c>
      <c r="I5008" s="49">
        <v>1770000</v>
      </c>
      <c r="J5008" s="49">
        <v>1880000</v>
      </c>
      <c r="K5008" s="49">
        <v>1970000</v>
      </c>
      <c r="L5008" s="49">
        <v>2130000</v>
      </c>
      <c r="M5008" s="49">
        <v>2240000</v>
      </c>
      <c r="N5008" s="49">
        <v>2250000</v>
      </c>
      <c r="O5008" s="49">
        <v>2270000</v>
      </c>
      <c r="P5008" s="49">
        <v>2450000</v>
      </c>
      <c r="Q5008" s="49">
        <v>2580000</v>
      </c>
      <c r="R5008" s="49">
        <v>2630000</v>
      </c>
      <c r="S5008" s="49">
        <v>2700000</v>
      </c>
      <c r="T5008" s="49">
        <v>2770000</v>
      </c>
      <c r="U5008" s="49">
        <v>2770000</v>
      </c>
      <c r="V5008" s="49">
        <v>2820000</v>
      </c>
    </row>
    <row r="5009" spans="1:22" ht="15.75" customHeight="1">
      <c r="A5009" s="139" t="s">
        <v>793</v>
      </c>
      <c r="B5009" s="139" t="s">
        <v>330</v>
      </c>
      <c r="C5009" s="139" t="s">
        <v>786</v>
      </c>
      <c r="D5009" s="139" t="s">
        <v>633</v>
      </c>
      <c r="E5009" s="139" t="s">
        <v>754</v>
      </c>
      <c r="F5009" s="49">
        <v>1370</v>
      </c>
      <c r="G5009" s="49">
        <v>1410</v>
      </c>
      <c r="H5009" s="49">
        <v>1440</v>
      </c>
      <c r="I5009" s="49">
        <v>1470</v>
      </c>
      <c r="J5009" s="49">
        <v>1620</v>
      </c>
      <c r="K5009" s="49">
        <v>1700</v>
      </c>
      <c r="L5009" s="49">
        <v>1870</v>
      </c>
      <c r="M5009" s="49">
        <v>1980</v>
      </c>
      <c r="N5009" s="49">
        <v>2370</v>
      </c>
      <c r="O5009" s="49">
        <v>2260</v>
      </c>
      <c r="P5009" s="49">
        <v>2240</v>
      </c>
      <c r="Q5009" s="49">
        <v>2410</v>
      </c>
      <c r="R5009" s="49">
        <v>2510</v>
      </c>
      <c r="S5009" s="49">
        <v>2780</v>
      </c>
      <c r="T5009" s="49">
        <v>2770</v>
      </c>
      <c r="U5009" s="49">
        <v>2620</v>
      </c>
      <c r="V5009" s="49">
        <v>2630</v>
      </c>
    </row>
    <row r="5010" spans="1:22" ht="15.75" customHeight="1">
      <c r="A5010" s="139" t="s">
        <v>793</v>
      </c>
      <c r="B5010" s="139" t="s">
        <v>332</v>
      </c>
      <c r="C5010" s="139" t="s">
        <v>786</v>
      </c>
      <c r="D5010" s="139" t="s">
        <v>633</v>
      </c>
      <c r="E5010" s="139" t="s">
        <v>754</v>
      </c>
      <c r="F5010" s="49">
        <v>16000</v>
      </c>
      <c r="G5010" s="49">
        <v>17400</v>
      </c>
      <c r="H5010" s="49">
        <v>18600</v>
      </c>
      <c r="I5010" s="49">
        <v>17700</v>
      </c>
      <c r="J5010" s="49">
        <v>18500</v>
      </c>
      <c r="K5010" s="49">
        <v>20100</v>
      </c>
      <c r="L5010" s="49">
        <v>21700</v>
      </c>
      <c r="M5010" s="49">
        <v>22800</v>
      </c>
      <c r="N5010" s="49">
        <v>22500</v>
      </c>
      <c r="O5010" s="49">
        <v>25100</v>
      </c>
      <c r="P5010" s="49">
        <v>27000</v>
      </c>
      <c r="Q5010" s="49">
        <v>27500</v>
      </c>
      <c r="R5010" s="49">
        <v>30500</v>
      </c>
      <c r="S5010" s="49">
        <v>28400</v>
      </c>
      <c r="T5010" s="49">
        <v>28300</v>
      </c>
      <c r="U5010" s="49">
        <v>29300</v>
      </c>
      <c r="V5010" s="49">
        <v>29900</v>
      </c>
    </row>
    <row r="5011" spans="1:22" ht="15.75" customHeight="1">
      <c r="A5011" s="139" t="s">
        <v>793</v>
      </c>
      <c r="B5011" s="139" t="s">
        <v>338</v>
      </c>
      <c r="C5011" s="139" t="s">
        <v>786</v>
      </c>
      <c r="D5011" s="139" t="s">
        <v>633</v>
      </c>
      <c r="E5011" s="139" t="s">
        <v>754</v>
      </c>
      <c r="F5011" s="49">
        <v>29.4</v>
      </c>
      <c r="G5011" s="49">
        <v>30.4</v>
      </c>
      <c r="H5011" s="49">
        <v>30.8</v>
      </c>
      <c r="I5011" s="49">
        <v>31.3</v>
      </c>
      <c r="J5011" s="49">
        <v>32.4</v>
      </c>
      <c r="K5011" s="49">
        <v>32.200000000000003</v>
      </c>
      <c r="L5011" s="49">
        <v>31.9</v>
      </c>
      <c r="M5011" s="49">
        <v>32.1</v>
      </c>
      <c r="N5011" s="49">
        <v>32.5</v>
      </c>
      <c r="O5011" s="49">
        <v>32.4</v>
      </c>
      <c r="P5011" s="49">
        <v>32.9</v>
      </c>
      <c r="Q5011" s="49">
        <v>89.3</v>
      </c>
      <c r="R5011" s="49">
        <v>114</v>
      </c>
      <c r="S5011" s="49">
        <v>117</v>
      </c>
      <c r="T5011" s="49">
        <v>134</v>
      </c>
      <c r="U5011" s="49">
        <v>139</v>
      </c>
      <c r="V5011" s="49">
        <v>139</v>
      </c>
    </row>
    <row r="5012" spans="1:22" ht="15.75" customHeight="1">
      <c r="A5012" s="139" t="s">
        <v>793</v>
      </c>
      <c r="B5012" s="139" t="s">
        <v>552</v>
      </c>
      <c r="C5012" s="139" t="s">
        <v>786</v>
      </c>
      <c r="D5012" s="139" t="s">
        <v>633</v>
      </c>
      <c r="E5012" s="139" t="s">
        <v>754</v>
      </c>
      <c r="F5012" s="49">
        <v>26400</v>
      </c>
      <c r="G5012" s="49">
        <v>26700</v>
      </c>
      <c r="H5012" s="49">
        <v>27000</v>
      </c>
      <c r="I5012" s="49">
        <v>27700</v>
      </c>
      <c r="J5012" s="49">
        <v>28300</v>
      </c>
      <c r="K5012" s="49">
        <v>29200</v>
      </c>
      <c r="L5012" s="49">
        <v>28700</v>
      </c>
      <c r="M5012" s="49">
        <v>29000</v>
      </c>
      <c r="N5012" s="49">
        <v>26600</v>
      </c>
      <c r="O5012" s="49">
        <v>22300</v>
      </c>
      <c r="P5012" s="49">
        <v>22500</v>
      </c>
      <c r="Q5012" s="49">
        <v>20700</v>
      </c>
      <c r="R5012" s="49">
        <v>19600</v>
      </c>
      <c r="S5012" s="49">
        <v>18500</v>
      </c>
      <c r="T5012" s="49">
        <v>20600</v>
      </c>
      <c r="U5012" s="49">
        <v>21600</v>
      </c>
      <c r="V5012" s="49">
        <v>21500</v>
      </c>
    </row>
    <row r="5013" spans="1:22" ht="15.75" customHeight="1">
      <c r="A5013" s="139" t="s">
        <v>793</v>
      </c>
      <c r="B5013" s="139" t="s">
        <v>340</v>
      </c>
      <c r="C5013" s="139" t="s">
        <v>786</v>
      </c>
      <c r="D5013" s="139" t="s">
        <v>633</v>
      </c>
      <c r="E5013" s="139" t="s">
        <v>754</v>
      </c>
      <c r="F5013" s="49">
        <v>849</v>
      </c>
      <c r="G5013" s="49">
        <v>863</v>
      </c>
      <c r="H5013" s="49">
        <v>553</v>
      </c>
      <c r="I5013" s="49">
        <v>653</v>
      </c>
      <c r="J5013" s="49">
        <v>887</v>
      </c>
      <c r="K5013" s="49">
        <v>891</v>
      </c>
      <c r="L5013" s="49">
        <v>933</v>
      </c>
      <c r="M5013" s="49">
        <v>1110</v>
      </c>
      <c r="N5013" s="49">
        <v>1110</v>
      </c>
      <c r="O5013" s="49">
        <v>432</v>
      </c>
      <c r="P5013" s="49">
        <v>386</v>
      </c>
      <c r="Q5013" s="49">
        <v>529</v>
      </c>
      <c r="R5013" s="49">
        <v>622</v>
      </c>
      <c r="S5013" s="49">
        <v>1060</v>
      </c>
      <c r="T5013" s="49">
        <v>713</v>
      </c>
      <c r="U5013" s="49">
        <v>485</v>
      </c>
      <c r="V5013" s="49">
        <v>453</v>
      </c>
    </row>
    <row r="5014" spans="1:22" ht="15.75" customHeight="1">
      <c r="A5014" s="139" t="s">
        <v>793</v>
      </c>
      <c r="B5014" s="139" t="s">
        <v>342</v>
      </c>
      <c r="C5014" s="139" t="s">
        <v>786</v>
      </c>
      <c r="D5014" s="139" t="s">
        <v>633</v>
      </c>
      <c r="E5014" s="139" t="s">
        <v>754</v>
      </c>
      <c r="F5014" s="49">
        <v>423</v>
      </c>
      <c r="G5014" s="49">
        <v>431</v>
      </c>
      <c r="H5014" s="49">
        <v>428</v>
      </c>
      <c r="I5014" s="49">
        <v>522</v>
      </c>
      <c r="J5014" s="49">
        <v>598</v>
      </c>
      <c r="K5014" s="49">
        <v>700</v>
      </c>
      <c r="L5014" s="49">
        <v>760</v>
      </c>
      <c r="M5014" s="49">
        <v>720</v>
      </c>
      <c r="N5014" s="49">
        <v>799</v>
      </c>
      <c r="O5014" s="49">
        <v>750</v>
      </c>
      <c r="P5014" s="49">
        <v>736</v>
      </c>
      <c r="Q5014" s="49">
        <v>902</v>
      </c>
      <c r="R5014" s="49">
        <v>1440</v>
      </c>
      <c r="S5014" s="49">
        <v>2060</v>
      </c>
      <c r="T5014" s="49">
        <v>2200</v>
      </c>
      <c r="U5014" s="49">
        <v>3010</v>
      </c>
      <c r="V5014" s="49">
        <v>3010</v>
      </c>
    </row>
    <row r="5015" spans="1:22" ht="15.75" customHeight="1">
      <c r="A5015" s="139" t="s">
        <v>793</v>
      </c>
      <c r="B5015" s="139" t="s">
        <v>763</v>
      </c>
      <c r="C5015" s="139" t="s">
        <v>786</v>
      </c>
      <c r="D5015" s="139" t="s">
        <v>633</v>
      </c>
      <c r="E5015" s="139" t="s">
        <v>754</v>
      </c>
      <c r="F5015" s="49">
        <v>252000</v>
      </c>
      <c r="G5015" s="49">
        <v>246000</v>
      </c>
      <c r="H5015" s="49">
        <v>242000</v>
      </c>
      <c r="I5015" s="49">
        <v>246000</v>
      </c>
      <c r="J5015" s="49">
        <v>254000</v>
      </c>
      <c r="K5015" s="49">
        <v>254000</v>
      </c>
      <c r="L5015" s="49">
        <v>261000</v>
      </c>
      <c r="M5015" s="49">
        <v>267000</v>
      </c>
      <c r="N5015" s="49">
        <v>255000</v>
      </c>
      <c r="O5015" s="49">
        <v>222000</v>
      </c>
      <c r="P5015" s="49">
        <v>234000</v>
      </c>
      <c r="Q5015" s="49">
        <v>236000</v>
      </c>
      <c r="R5015" s="49">
        <v>229000</v>
      </c>
      <c r="S5015" s="49">
        <v>227000</v>
      </c>
      <c r="T5015" s="49">
        <v>226000</v>
      </c>
      <c r="U5015" s="49">
        <v>226000</v>
      </c>
      <c r="V5015" s="49">
        <v>224000</v>
      </c>
    </row>
    <row r="5016" spans="1:22" ht="15.75" customHeight="1">
      <c r="A5016" s="139" t="s">
        <v>793</v>
      </c>
      <c r="B5016" s="139" t="s">
        <v>346</v>
      </c>
      <c r="C5016" s="139" t="s">
        <v>786</v>
      </c>
      <c r="D5016" s="139" t="s">
        <v>633</v>
      </c>
      <c r="E5016" s="139" t="s">
        <v>754</v>
      </c>
      <c r="F5016" s="49">
        <v>2050</v>
      </c>
      <c r="G5016" s="49">
        <v>2180</v>
      </c>
      <c r="H5016" s="49">
        <v>2110</v>
      </c>
      <c r="I5016" s="49">
        <v>2230</v>
      </c>
      <c r="J5016" s="49">
        <v>2330</v>
      </c>
      <c r="K5016" s="49">
        <v>2280</v>
      </c>
      <c r="L5016" s="49">
        <v>2310</v>
      </c>
      <c r="M5016" s="49">
        <v>2280</v>
      </c>
      <c r="N5016" s="49">
        <v>2350</v>
      </c>
      <c r="O5016" s="49">
        <v>1850</v>
      </c>
      <c r="P5016" s="49">
        <v>2110</v>
      </c>
      <c r="Q5016" s="49">
        <v>2130</v>
      </c>
      <c r="R5016" s="49">
        <v>2060</v>
      </c>
      <c r="S5016" s="49">
        <v>2070</v>
      </c>
      <c r="T5016" s="49">
        <v>1900</v>
      </c>
      <c r="U5016" s="49">
        <v>2050</v>
      </c>
      <c r="V5016" s="49">
        <v>2280</v>
      </c>
    </row>
    <row r="5017" spans="1:22" ht="15.75" customHeight="1">
      <c r="A5017" s="139" t="s">
        <v>793</v>
      </c>
      <c r="B5017" s="139" t="s">
        <v>344</v>
      </c>
      <c r="C5017" s="139" t="s">
        <v>786</v>
      </c>
      <c r="D5017" s="139" t="s">
        <v>633</v>
      </c>
      <c r="E5017" s="139" t="s">
        <v>754</v>
      </c>
      <c r="F5017" s="49">
        <v>46.1</v>
      </c>
      <c r="G5017" s="49">
        <v>46.1</v>
      </c>
      <c r="H5017" s="49">
        <v>51.8</v>
      </c>
      <c r="I5017" s="49">
        <v>54.6</v>
      </c>
      <c r="J5017" s="49">
        <v>54.5</v>
      </c>
      <c r="K5017" s="49">
        <v>63.1</v>
      </c>
      <c r="L5017" s="49">
        <v>62.6</v>
      </c>
      <c r="M5017" s="49">
        <v>64.7</v>
      </c>
      <c r="N5017" s="49">
        <v>61.5</v>
      </c>
      <c r="O5017" s="49">
        <v>50.3</v>
      </c>
      <c r="P5017" s="49">
        <v>69.900000000000006</v>
      </c>
      <c r="Q5017" s="49">
        <v>72.2</v>
      </c>
      <c r="R5017" s="49">
        <v>63.6</v>
      </c>
      <c r="S5017" s="49">
        <v>78.599999999999994</v>
      </c>
      <c r="T5017" s="49">
        <v>81.400000000000006</v>
      </c>
      <c r="U5017" s="49">
        <v>87.6</v>
      </c>
      <c r="V5017" s="49">
        <v>87.7</v>
      </c>
    </row>
    <row r="5018" spans="1:22" ht="15.75" customHeight="1">
      <c r="A5018" s="139" t="s">
        <v>793</v>
      </c>
      <c r="B5018" s="139" t="s">
        <v>348</v>
      </c>
      <c r="C5018" s="139" t="s">
        <v>786</v>
      </c>
      <c r="D5018" s="139" t="s">
        <v>633</v>
      </c>
      <c r="E5018" s="139" t="s">
        <v>754</v>
      </c>
      <c r="F5018" s="49">
        <v>29700</v>
      </c>
      <c r="G5018" s="49">
        <v>29400</v>
      </c>
      <c r="H5018" s="49">
        <v>28200</v>
      </c>
      <c r="I5018" s="49">
        <v>27600</v>
      </c>
      <c r="J5018" s="49">
        <v>27600</v>
      </c>
      <c r="K5018" s="49">
        <v>27400</v>
      </c>
      <c r="L5018" s="49">
        <v>26700</v>
      </c>
      <c r="M5018" s="49">
        <v>27300</v>
      </c>
      <c r="N5018" s="49">
        <v>25300</v>
      </c>
      <c r="O5018" s="49">
        <v>26900</v>
      </c>
      <c r="P5018" s="49">
        <v>29100</v>
      </c>
      <c r="Q5018" s="49">
        <v>29500</v>
      </c>
      <c r="R5018" s="49">
        <v>28100</v>
      </c>
      <c r="S5018" s="49">
        <v>28100</v>
      </c>
      <c r="T5018" s="49">
        <v>28100</v>
      </c>
      <c r="U5018" s="49">
        <v>27400</v>
      </c>
      <c r="V5018" s="49">
        <v>27100</v>
      </c>
    </row>
    <row r="5019" spans="1:22" ht="15.75" customHeight="1">
      <c r="A5019" s="139" t="s">
        <v>793</v>
      </c>
      <c r="B5019" s="139" t="s">
        <v>452</v>
      </c>
      <c r="C5019" s="139" t="s">
        <v>786</v>
      </c>
      <c r="D5019" s="139" t="s">
        <v>633</v>
      </c>
      <c r="E5019" s="139" t="s">
        <v>754</v>
      </c>
      <c r="F5019" s="49">
        <v>5.3699999999999998E-3</v>
      </c>
      <c r="G5019" s="49">
        <v>5.3600000000000002E-3</v>
      </c>
      <c r="H5019" s="49">
        <v>5.3499999999999997E-3</v>
      </c>
      <c r="I5019" s="49">
        <v>5.3400000000000001E-3</v>
      </c>
      <c r="J5019" s="49">
        <v>5.3299999999999997E-3</v>
      </c>
      <c r="K5019" s="49">
        <v>5.3099999999999996E-3</v>
      </c>
      <c r="L5019" s="49">
        <v>5.28E-3</v>
      </c>
      <c r="M5019" s="49">
        <v>5.2500000000000003E-3</v>
      </c>
      <c r="N5019" s="49">
        <v>5.2199999999999998E-3</v>
      </c>
      <c r="O5019" s="49">
        <v>5.1999999999999998E-3</v>
      </c>
      <c r="P5019" s="49">
        <v>5.1799999999999997E-3</v>
      </c>
      <c r="Q5019" s="49">
        <v>5.1700000000000001E-3</v>
      </c>
      <c r="R5019" s="49">
        <v>5.1799999999999997E-3</v>
      </c>
      <c r="S5019" s="49">
        <v>5.1399999999999996E-3</v>
      </c>
      <c r="T5019" s="49">
        <v>5.1200000000000004E-3</v>
      </c>
      <c r="U5019" s="49">
        <v>5.11E-3</v>
      </c>
      <c r="V5019" s="49">
        <v>5.0899999999999999E-3</v>
      </c>
    </row>
    <row r="5020" spans="1:22" ht="15.75" customHeight="1">
      <c r="A5020" s="139" t="s">
        <v>793</v>
      </c>
      <c r="B5020" s="139" t="s">
        <v>350</v>
      </c>
      <c r="C5020" s="139" t="s">
        <v>786</v>
      </c>
      <c r="D5020" s="139" t="s">
        <v>633</v>
      </c>
      <c r="E5020" s="139" t="s">
        <v>754</v>
      </c>
      <c r="F5020" s="49">
        <v>110</v>
      </c>
      <c r="G5020" s="49">
        <v>117</v>
      </c>
      <c r="H5020" s="49">
        <v>123</v>
      </c>
      <c r="I5020" s="49">
        <v>123</v>
      </c>
      <c r="J5020" s="49">
        <v>122</v>
      </c>
      <c r="K5020" s="49">
        <v>122</v>
      </c>
      <c r="L5020" s="49">
        <v>121</v>
      </c>
      <c r="M5020" s="49">
        <v>110</v>
      </c>
      <c r="N5020" s="49">
        <v>110</v>
      </c>
      <c r="O5020" s="49">
        <v>118</v>
      </c>
      <c r="P5020" s="49">
        <v>107</v>
      </c>
      <c r="Q5020" s="49">
        <v>110</v>
      </c>
      <c r="R5020" s="49">
        <v>98.7</v>
      </c>
      <c r="S5020" s="49">
        <v>87.7</v>
      </c>
      <c r="T5020" s="49">
        <v>87.5</v>
      </c>
      <c r="U5020" s="49">
        <v>79.8</v>
      </c>
      <c r="V5020" s="49">
        <v>79.8</v>
      </c>
    </row>
    <row r="5021" spans="1:22" ht="15.75" customHeight="1">
      <c r="A5021" s="139" t="s">
        <v>793</v>
      </c>
      <c r="B5021" s="139" t="s">
        <v>596</v>
      </c>
      <c r="C5021" s="139" t="s">
        <v>786</v>
      </c>
      <c r="D5021" s="139" t="s">
        <v>633</v>
      </c>
      <c r="E5021" s="139" t="s">
        <v>754</v>
      </c>
      <c r="F5021" s="49">
        <v>21200</v>
      </c>
      <c r="G5021" s="49">
        <v>20600</v>
      </c>
      <c r="H5021" s="49">
        <v>20300</v>
      </c>
      <c r="I5021" s="49">
        <v>20700</v>
      </c>
      <c r="J5021" s="49">
        <v>21100</v>
      </c>
      <c r="K5021" s="49">
        <v>21100</v>
      </c>
      <c r="L5021" s="49">
        <v>20300</v>
      </c>
      <c r="M5021" s="49">
        <v>21100</v>
      </c>
      <c r="N5021" s="49">
        <v>20000</v>
      </c>
      <c r="O5021" s="49">
        <v>18000</v>
      </c>
      <c r="P5021" s="49">
        <v>18100</v>
      </c>
      <c r="Q5021" s="49">
        <v>18500</v>
      </c>
      <c r="R5021" s="49">
        <v>17900</v>
      </c>
      <c r="S5021" s="49">
        <v>18000</v>
      </c>
      <c r="T5021" s="49">
        <v>17300</v>
      </c>
      <c r="U5021" s="49">
        <v>17700</v>
      </c>
      <c r="V5021" s="49">
        <v>17000</v>
      </c>
    </row>
    <row r="5022" spans="1:22" ht="15.75" customHeight="1">
      <c r="A5022" s="139" t="s">
        <v>793</v>
      </c>
      <c r="B5022" s="139" t="s">
        <v>353</v>
      </c>
      <c r="C5022" s="139" t="s">
        <v>786</v>
      </c>
      <c r="D5022" s="139" t="s">
        <v>633</v>
      </c>
      <c r="E5022" s="139" t="s">
        <v>754</v>
      </c>
      <c r="F5022" s="49">
        <v>689</v>
      </c>
      <c r="G5022" s="49">
        <v>487</v>
      </c>
      <c r="H5022" s="49">
        <v>572</v>
      </c>
      <c r="I5022" s="49">
        <v>654</v>
      </c>
      <c r="J5022" s="49">
        <v>804</v>
      </c>
      <c r="K5022" s="49">
        <v>838</v>
      </c>
      <c r="L5022" s="49">
        <v>857</v>
      </c>
      <c r="M5022" s="49">
        <v>883</v>
      </c>
      <c r="N5022" s="49">
        <v>880</v>
      </c>
      <c r="O5022" s="49">
        <v>1020</v>
      </c>
      <c r="P5022" s="49">
        <v>1140</v>
      </c>
      <c r="Q5022" s="49">
        <v>1420</v>
      </c>
      <c r="R5022" s="49">
        <v>1470</v>
      </c>
      <c r="S5022" s="49">
        <v>1510</v>
      </c>
      <c r="T5022" s="49">
        <v>1550</v>
      </c>
      <c r="U5022" s="49">
        <v>1630</v>
      </c>
      <c r="V5022" s="49">
        <v>1660</v>
      </c>
    </row>
    <row r="5023" spans="1:22" ht="15.75" customHeight="1">
      <c r="A5023" s="139" t="s">
        <v>793</v>
      </c>
      <c r="B5023" s="139" t="s">
        <v>357</v>
      </c>
      <c r="C5023" s="139" t="s">
        <v>786</v>
      </c>
      <c r="D5023" s="139" t="s">
        <v>633</v>
      </c>
      <c r="E5023" s="139" t="s">
        <v>754</v>
      </c>
      <c r="F5023" s="49">
        <v>1120</v>
      </c>
      <c r="G5023" s="49">
        <v>1110</v>
      </c>
      <c r="H5023" s="49">
        <v>1060</v>
      </c>
      <c r="I5023" s="49">
        <v>897</v>
      </c>
      <c r="J5023" s="49">
        <v>876</v>
      </c>
      <c r="K5023" s="49">
        <v>858</v>
      </c>
      <c r="L5023" s="49">
        <v>845</v>
      </c>
      <c r="M5023" s="49">
        <v>827</v>
      </c>
      <c r="N5023" s="49">
        <v>824</v>
      </c>
      <c r="O5023" s="49">
        <v>835</v>
      </c>
      <c r="P5023" s="49">
        <v>977</v>
      </c>
      <c r="Q5023" s="49">
        <v>1140</v>
      </c>
      <c r="R5023" s="49">
        <v>1340</v>
      </c>
      <c r="S5023" s="49">
        <v>1300</v>
      </c>
      <c r="T5023" s="49">
        <v>1300</v>
      </c>
      <c r="U5023" s="49">
        <v>1130</v>
      </c>
      <c r="V5023" s="49">
        <v>1130</v>
      </c>
    </row>
    <row r="5024" spans="1:22" ht="15.75" customHeight="1">
      <c r="A5024" s="139" t="s">
        <v>793</v>
      </c>
      <c r="B5024" s="139" t="s">
        <v>365</v>
      </c>
      <c r="C5024" s="139" t="s">
        <v>786</v>
      </c>
      <c r="D5024" s="139" t="s">
        <v>633</v>
      </c>
      <c r="E5024" s="139" t="s">
        <v>754</v>
      </c>
      <c r="F5024" s="49">
        <v>164</v>
      </c>
      <c r="G5024" s="49">
        <v>170</v>
      </c>
      <c r="H5024" s="49">
        <v>188</v>
      </c>
      <c r="I5024" s="49">
        <v>188</v>
      </c>
      <c r="J5024" s="49">
        <v>189</v>
      </c>
      <c r="K5024" s="49">
        <v>191</v>
      </c>
      <c r="L5024" s="49">
        <v>193</v>
      </c>
      <c r="M5024" s="49">
        <v>195</v>
      </c>
      <c r="N5024" s="49">
        <v>196</v>
      </c>
      <c r="O5024" s="49">
        <v>166</v>
      </c>
      <c r="P5024" s="49">
        <v>140</v>
      </c>
      <c r="Q5024" s="49">
        <v>190</v>
      </c>
      <c r="R5024" s="49">
        <v>169</v>
      </c>
      <c r="S5024" s="49">
        <v>198</v>
      </c>
      <c r="T5024" s="49">
        <v>246</v>
      </c>
      <c r="U5024" s="49">
        <v>276</v>
      </c>
      <c r="V5024" s="49">
        <v>277</v>
      </c>
    </row>
    <row r="5025" spans="1:22" ht="15.75" customHeight="1">
      <c r="A5025" s="139" t="s">
        <v>793</v>
      </c>
      <c r="B5025" s="139" t="s">
        <v>352</v>
      </c>
      <c r="C5025" s="139" t="s">
        <v>786</v>
      </c>
      <c r="D5025" s="139" t="s">
        <v>633</v>
      </c>
      <c r="E5025" s="139" t="s">
        <v>754</v>
      </c>
      <c r="F5025" s="49">
        <v>7.71</v>
      </c>
      <c r="G5025" s="49">
        <v>7.95</v>
      </c>
      <c r="H5025" s="49">
        <v>8.18</v>
      </c>
      <c r="I5025" s="49">
        <v>8.43</v>
      </c>
      <c r="J5025" s="49">
        <v>8.66</v>
      </c>
      <c r="K5025" s="49">
        <v>8.89</v>
      </c>
      <c r="L5025" s="49">
        <v>9.1300000000000008</v>
      </c>
      <c r="M5025" s="49">
        <v>9.36</v>
      </c>
      <c r="N5025" s="49">
        <v>9.59</v>
      </c>
      <c r="O5025" s="49">
        <v>9.6300000000000008</v>
      </c>
      <c r="P5025" s="49">
        <v>9.66</v>
      </c>
      <c r="Q5025" s="49">
        <v>9.69</v>
      </c>
      <c r="R5025" s="49">
        <v>9.5500000000000007</v>
      </c>
      <c r="S5025" s="49">
        <v>10.199999999999999</v>
      </c>
      <c r="T5025" s="49">
        <v>10.4</v>
      </c>
      <c r="U5025" s="49">
        <v>10.6</v>
      </c>
      <c r="V5025" s="49">
        <v>10.8</v>
      </c>
    </row>
    <row r="5026" spans="1:22" ht="15.75" customHeight="1">
      <c r="A5026" s="139" t="s">
        <v>793</v>
      </c>
      <c r="B5026" s="139" t="s">
        <v>367</v>
      </c>
      <c r="C5026" s="139" t="s">
        <v>786</v>
      </c>
      <c r="D5026" s="139" t="s">
        <v>633</v>
      </c>
      <c r="E5026" s="139" t="s">
        <v>754</v>
      </c>
      <c r="F5026" s="49">
        <v>6.4</v>
      </c>
      <c r="G5026" s="49">
        <v>6.6</v>
      </c>
      <c r="H5026" s="49">
        <v>6.8</v>
      </c>
      <c r="I5026" s="49">
        <v>7.01</v>
      </c>
      <c r="J5026" s="49">
        <v>7.22</v>
      </c>
      <c r="K5026" s="49">
        <v>7.43</v>
      </c>
      <c r="L5026" s="49">
        <v>7.65</v>
      </c>
      <c r="M5026" s="49">
        <v>7.87</v>
      </c>
      <c r="N5026" s="49">
        <v>8.09</v>
      </c>
      <c r="O5026" s="49">
        <v>8.1300000000000008</v>
      </c>
      <c r="P5026" s="49">
        <v>8.17</v>
      </c>
      <c r="Q5026" s="49">
        <v>8.1999999999999993</v>
      </c>
      <c r="R5026" s="49">
        <v>8.0299999999999994</v>
      </c>
      <c r="S5026" s="49">
        <v>8.66</v>
      </c>
      <c r="T5026" s="49">
        <v>8.82</v>
      </c>
      <c r="U5026" s="49">
        <v>8.99</v>
      </c>
      <c r="V5026" s="49">
        <v>9.16</v>
      </c>
    </row>
    <row r="5027" spans="1:22" ht="15.75" customHeight="1">
      <c r="A5027" s="139" t="s">
        <v>793</v>
      </c>
      <c r="B5027" s="139" t="s">
        <v>336</v>
      </c>
      <c r="C5027" s="139" t="s">
        <v>786</v>
      </c>
      <c r="D5027" s="139" t="s">
        <v>633</v>
      </c>
      <c r="E5027" s="139" t="s">
        <v>754</v>
      </c>
      <c r="F5027" s="49">
        <v>5.6</v>
      </c>
      <c r="G5027" s="49">
        <v>458</v>
      </c>
      <c r="H5027" s="49">
        <v>477</v>
      </c>
      <c r="I5027" s="49">
        <v>496</v>
      </c>
      <c r="J5027" s="49">
        <v>515</v>
      </c>
      <c r="K5027" s="49">
        <v>534</v>
      </c>
      <c r="L5027" s="49">
        <v>559</v>
      </c>
      <c r="M5027" s="49">
        <v>559</v>
      </c>
      <c r="N5027" s="49">
        <v>559</v>
      </c>
      <c r="O5027" s="49">
        <v>562</v>
      </c>
      <c r="P5027" s="49">
        <v>562</v>
      </c>
      <c r="Q5027" s="49">
        <v>847</v>
      </c>
      <c r="R5027" s="49">
        <v>942</v>
      </c>
      <c r="S5027" s="49">
        <v>907</v>
      </c>
      <c r="T5027" s="49">
        <v>961</v>
      </c>
      <c r="U5027" s="49">
        <v>1020</v>
      </c>
      <c r="V5027" s="49">
        <v>1070</v>
      </c>
    </row>
    <row r="5028" spans="1:22" ht="15.75" customHeight="1">
      <c r="A5028" s="139" t="s">
        <v>793</v>
      </c>
      <c r="B5028" s="139" t="s">
        <v>359</v>
      </c>
      <c r="C5028" s="139" t="s">
        <v>786</v>
      </c>
      <c r="D5028" s="139" t="s">
        <v>633</v>
      </c>
      <c r="E5028" s="139" t="s">
        <v>754</v>
      </c>
      <c r="F5028" s="49">
        <v>8210</v>
      </c>
      <c r="G5028" s="49">
        <v>8130</v>
      </c>
      <c r="H5028" s="49">
        <v>7910</v>
      </c>
      <c r="I5028" s="49">
        <v>8100</v>
      </c>
      <c r="J5028" s="49">
        <v>8110</v>
      </c>
      <c r="K5028" s="49">
        <v>8560</v>
      </c>
      <c r="L5028" s="49">
        <v>8400</v>
      </c>
      <c r="M5028" s="49">
        <v>8190</v>
      </c>
      <c r="N5028" s="49">
        <v>7790</v>
      </c>
      <c r="O5028" s="49">
        <v>6200</v>
      </c>
      <c r="P5028" s="49">
        <v>5860</v>
      </c>
      <c r="Q5028" s="49">
        <v>4120</v>
      </c>
      <c r="R5028" s="49">
        <v>4790</v>
      </c>
      <c r="S5028" s="49">
        <v>5340</v>
      </c>
      <c r="T5028" s="49">
        <v>5550</v>
      </c>
      <c r="U5028" s="49">
        <v>5160</v>
      </c>
      <c r="V5028" s="49">
        <v>5440</v>
      </c>
    </row>
    <row r="5029" spans="1:22" ht="15.75" customHeight="1">
      <c r="A5029" s="139" t="s">
        <v>793</v>
      </c>
      <c r="B5029" s="139" t="s">
        <v>361</v>
      </c>
      <c r="C5029" s="139" t="s">
        <v>786</v>
      </c>
      <c r="D5029" s="139" t="s">
        <v>633</v>
      </c>
      <c r="E5029" s="139" t="s">
        <v>754</v>
      </c>
      <c r="F5029" s="49">
        <v>1.52</v>
      </c>
      <c r="G5029" s="49">
        <v>1.52</v>
      </c>
      <c r="H5029" s="49">
        <v>1.52</v>
      </c>
      <c r="I5029" s="49">
        <v>1.52</v>
      </c>
      <c r="J5029" s="49">
        <v>1.53</v>
      </c>
      <c r="K5029" s="49">
        <v>1.54</v>
      </c>
      <c r="L5029" s="49">
        <v>1.54</v>
      </c>
      <c r="M5029" s="49">
        <v>1.55</v>
      </c>
      <c r="N5029" s="49">
        <v>1.56</v>
      </c>
      <c r="O5029" s="49">
        <v>1.57</v>
      </c>
      <c r="P5029" s="49">
        <v>1.57</v>
      </c>
      <c r="Q5029" s="49">
        <v>1.57</v>
      </c>
      <c r="R5029" s="49">
        <v>1.56</v>
      </c>
      <c r="S5029" s="49">
        <v>1.58</v>
      </c>
      <c r="T5029" s="49">
        <v>1.58</v>
      </c>
      <c r="U5029" s="49">
        <v>1.59</v>
      </c>
      <c r="V5029" s="49">
        <v>1.59</v>
      </c>
    </row>
    <row r="5030" spans="1:22" ht="15.75" customHeight="1">
      <c r="A5030" s="139" t="s">
        <v>793</v>
      </c>
      <c r="B5030" s="139" t="s">
        <v>363</v>
      </c>
      <c r="C5030" s="139" t="s">
        <v>786</v>
      </c>
      <c r="D5030" s="139" t="s">
        <v>633</v>
      </c>
      <c r="E5030" s="139" t="s">
        <v>754</v>
      </c>
      <c r="F5030" s="49">
        <v>909</v>
      </c>
      <c r="G5030" s="49">
        <v>908</v>
      </c>
      <c r="H5030" s="49">
        <v>993</v>
      </c>
      <c r="I5030" s="49">
        <v>924</v>
      </c>
      <c r="J5030" s="49">
        <v>995</v>
      </c>
      <c r="K5030" s="49">
        <v>1050</v>
      </c>
      <c r="L5030" s="49">
        <v>1050</v>
      </c>
      <c r="M5030" s="49">
        <v>1080</v>
      </c>
      <c r="N5030" s="49">
        <v>1070</v>
      </c>
      <c r="O5030" s="49">
        <v>670</v>
      </c>
      <c r="P5030" s="49">
        <v>1180</v>
      </c>
      <c r="Q5030" s="49">
        <v>1200</v>
      </c>
      <c r="R5030" s="49">
        <v>1200</v>
      </c>
      <c r="S5030" s="49">
        <v>1240</v>
      </c>
      <c r="T5030" s="49">
        <v>1450</v>
      </c>
      <c r="U5030" s="49">
        <v>1450</v>
      </c>
      <c r="V5030" s="49">
        <v>1450</v>
      </c>
    </row>
    <row r="5031" spans="1:22" ht="15.75" customHeight="1">
      <c r="A5031" s="139" t="s">
        <v>793</v>
      </c>
      <c r="B5031" s="139" t="s">
        <v>369</v>
      </c>
      <c r="C5031" s="139" t="s">
        <v>786</v>
      </c>
      <c r="D5031" s="139" t="s">
        <v>633</v>
      </c>
      <c r="E5031" s="139" t="s">
        <v>754</v>
      </c>
      <c r="F5031" s="49">
        <v>2.4500000000000002</v>
      </c>
      <c r="G5031" s="49">
        <v>2.46</v>
      </c>
      <c r="H5031" s="49">
        <v>2.46</v>
      </c>
      <c r="I5031" s="49">
        <v>2.48</v>
      </c>
      <c r="J5031" s="49">
        <v>2.48</v>
      </c>
      <c r="K5031" s="49">
        <v>2.48</v>
      </c>
      <c r="L5031" s="49">
        <v>2.48</v>
      </c>
      <c r="M5031" s="49">
        <v>2.4900000000000002</v>
      </c>
      <c r="N5031" s="49">
        <v>2.4900000000000002</v>
      </c>
      <c r="O5031" s="49">
        <v>2.4900000000000002</v>
      </c>
      <c r="P5031" s="49">
        <v>2.4900000000000002</v>
      </c>
      <c r="Q5031" s="49">
        <v>2.4900000000000002</v>
      </c>
      <c r="R5031" s="49">
        <v>2.39</v>
      </c>
      <c r="S5031" s="49">
        <v>2.48</v>
      </c>
      <c r="T5031" s="49">
        <v>2.48</v>
      </c>
      <c r="U5031" s="49">
        <v>2.48</v>
      </c>
      <c r="V5031" s="49">
        <v>2.48</v>
      </c>
    </row>
    <row r="5032" spans="1:22" ht="15.75" customHeight="1">
      <c r="A5032" s="139" t="s">
        <v>793</v>
      </c>
      <c r="B5032" s="139" t="s">
        <v>764</v>
      </c>
      <c r="C5032" s="139" t="s">
        <v>786</v>
      </c>
      <c r="D5032" s="139" t="s">
        <v>633</v>
      </c>
      <c r="E5032" s="139" t="s">
        <v>754</v>
      </c>
      <c r="F5032" s="49">
        <v>714</v>
      </c>
      <c r="G5032" s="49">
        <v>722</v>
      </c>
      <c r="H5032" s="49">
        <v>719</v>
      </c>
      <c r="I5032" s="49">
        <v>705</v>
      </c>
      <c r="J5032" s="49">
        <v>656</v>
      </c>
      <c r="K5032" s="49">
        <v>640</v>
      </c>
      <c r="L5032" s="49">
        <v>604</v>
      </c>
      <c r="M5032" s="49">
        <v>604</v>
      </c>
      <c r="N5032" s="49">
        <v>754</v>
      </c>
      <c r="O5032" s="49">
        <v>669</v>
      </c>
      <c r="P5032" s="49">
        <v>815</v>
      </c>
      <c r="Q5032" s="49">
        <v>812</v>
      </c>
      <c r="R5032" s="49">
        <v>866</v>
      </c>
      <c r="S5032" s="49">
        <v>926</v>
      </c>
      <c r="T5032" s="49">
        <v>979</v>
      </c>
      <c r="U5032" s="49">
        <v>983</v>
      </c>
      <c r="V5032" s="49">
        <v>987</v>
      </c>
    </row>
    <row r="5033" spans="1:22" ht="15.75" customHeight="1">
      <c r="A5033" s="139" t="s">
        <v>793</v>
      </c>
      <c r="B5033" s="139" t="s">
        <v>375</v>
      </c>
      <c r="C5033" s="139" t="s">
        <v>786</v>
      </c>
      <c r="D5033" s="139" t="s">
        <v>633</v>
      </c>
      <c r="E5033" s="139" t="s">
        <v>754</v>
      </c>
      <c r="F5033" s="49">
        <v>610</v>
      </c>
      <c r="G5033" s="49">
        <v>629</v>
      </c>
      <c r="H5033" s="49">
        <v>578</v>
      </c>
      <c r="I5033" s="49">
        <v>622</v>
      </c>
      <c r="J5033" s="49">
        <v>679</v>
      </c>
      <c r="K5033" s="49">
        <v>678</v>
      </c>
      <c r="L5033" s="49">
        <v>768</v>
      </c>
      <c r="M5033" s="49">
        <v>802</v>
      </c>
      <c r="N5033" s="49">
        <v>778</v>
      </c>
      <c r="O5033" s="49">
        <v>774</v>
      </c>
      <c r="P5033" s="49">
        <v>687</v>
      </c>
      <c r="Q5033" s="49">
        <v>689</v>
      </c>
      <c r="R5033" s="49">
        <v>722</v>
      </c>
      <c r="S5033" s="49">
        <v>727</v>
      </c>
      <c r="T5033" s="49">
        <v>725</v>
      </c>
      <c r="U5033" s="49">
        <v>724</v>
      </c>
      <c r="V5033" s="49">
        <v>723</v>
      </c>
    </row>
    <row r="5034" spans="1:22" ht="15.75" customHeight="1">
      <c r="A5034" s="139" t="s">
        <v>793</v>
      </c>
      <c r="B5034" s="139" t="s">
        <v>314</v>
      </c>
      <c r="C5034" s="139" t="s">
        <v>786</v>
      </c>
      <c r="D5034" s="139" t="s">
        <v>633</v>
      </c>
      <c r="E5034" s="139" t="s">
        <v>754</v>
      </c>
      <c r="F5034" s="49">
        <v>2580</v>
      </c>
      <c r="G5034" s="49">
        <v>2640</v>
      </c>
      <c r="H5034" s="49">
        <v>2700</v>
      </c>
      <c r="I5034" s="49">
        <v>2810</v>
      </c>
      <c r="J5034" s="49">
        <v>3460</v>
      </c>
      <c r="K5034" s="49">
        <v>3420</v>
      </c>
      <c r="L5034" s="49">
        <v>3700</v>
      </c>
      <c r="M5034" s="49">
        <v>3860</v>
      </c>
      <c r="N5034" s="49">
        <v>3690</v>
      </c>
      <c r="O5034" s="49">
        <v>2720</v>
      </c>
      <c r="P5034" s="49">
        <v>2830</v>
      </c>
      <c r="Q5034" s="49">
        <v>2580</v>
      </c>
      <c r="R5034" s="49">
        <v>2540</v>
      </c>
      <c r="S5034" s="49">
        <v>3100</v>
      </c>
      <c r="T5034" s="49">
        <v>3330</v>
      </c>
      <c r="U5034" s="49">
        <v>3300</v>
      </c>
      <c r="V5034" s="49">
        <v>3180</v>
      </c>
    </row>
    <row r="5035" spans="1:22" ht="15.75" customHeight="1">
      <c r="A5035" s="139" t="s">
        <v>793</v>
      </c>
      <c r="B5035" s="139" t="s">
        <v>371</v>
      </c>
      <c r="C5035" s="139" t="s">
        <v>786</v>
      </c>
      <c r="D5035" s="139" t="s">
        <v>633</v>
      </c>
      <c r="E5035" s="139" t="s">
        <v>754</v>
      </c>
      <c r="F5035" s="49">
        <v>104</v>
      </c>
      <c r="G5035" s="49">
        <v>110</v>
      </c>
      <c r="H5035" s="49">
        <v>144</v>
      </c>
      <c r="I5035" s="49">
        <v>143</v>
      </c>
      <c r="J5035" s="49">
        <v>148</v>
      </c>
      <c r="K5035" s="49">
        <v>148</v>
      </c>
      <c r="L5035" s="49">
        <v>141</v>
      </c>
      <c r="M5035" s="49">
        <v>140</v>
      </c>
      <c r="N5035" s="49">
        <v>145</v>
      </c>
      <c r="O5035" s="49">
        <v>144</v>
      </c>
      <c r="P5035" s="49">
        <v>144</v>
      </c>
      <c r="Q5035" s="49">
        <v>143</v>
      </c>
      <c r="R5035" s="49">
        <v>142</v>
      </c>
      <c r="S5035" s="49">
        <v>143</v>
      </c>
      <c r="T5035" s="49">
        <v>143</v>
      </c>
      <c r="U5035" s="49">
        <v>143</v>
      </c>
      <c r="V5035" s="49">
        <v>144</v>
      </c>
    </row>
    <row r="5036" spans="1:22" ht="15.75" customHeight="1">
      <c r="A5036" s="139" t="s">
        <v>793</v>
      </c>
      <c r="B5036" s="139" t="s">
        <v>377</v>
      </c>
      <c r="C5036" s="139" t="s">
        <v>786</v>
      </c>
      <c r="D5036" s="139" t="s">
        <v>633</v>
      </c>
      <c r="E5036" s="139" t="s">
        <v>754</v>
      </c>
      <c r="F5036" s="49">
        <v>3930</v>
      </c>
      <c r="G5036" s="49">
        <v>3750</v>
      </c>
      <c r="H5036" s="49">
        <v>3670</v>
      </c>
      <c r="I5036" s="49">
        <v>3560</v>
      </c>
      <c r="J5036" s="49">
        <v>3520</v>
      </c>
      <c r="K5036" s="49">
        <v>3820</v>
      </c>
      <c r="L5036" s="49">
        <v>3840</v>
      </c>
      <c r="M5036" s="49">
        <v>4000</v>
      </c>
      <c r="N5036" s="49">
        <v>3820</v>
      </c>
      <c r="O5036" s="49">
        <v>3150</v>
      </c>
      <c r="P5036" s="49">
        <v>3190</v>
      </c>
      <c r="Q5036" s="49">
        <v>3070</v>
      </c>
      <c r="R5036" s="49">
        <v>3040</v>
      </c>
      <c r="S5036" s="49">
        <v>2770</v>
      </c>
      <c r="T5036" s="49">
        <v>3080</v>
      </c>
      <c r="U5036" s="49">
        <v>3160</v>
      </c>
      <c r="V5036" s="49">
        <v>3130</v>
      </c>
    </row>
    <row r="5037" spans="1:22" ht="15.75" customHeight="1">
      <c r="A5037" s="139" t="s">
        <v>793</v>
      </c>
      <c r="B5037" s="139" t="s">
        <v>383</v>
      </c>
      <c r="C5037" s="139" t="s">
        <v>786</v>
      </c>
      <c r="D5037" s="139" t="s">
        <v>633</v>
      </c>
      <c r="E5037" s="139" t="s">
        <v>754</v>
      </c>
      <c r="F5037" s="49">
        <v>28800</v>
      </c>
      <c r="G5037" s="49">
        <v>30900</v>
      </c>
      <c r="H5037" s="49">
        <v>31900</v>
      </c>
      <c r="I5037" s="49">
        <v>32100</v>
      </c>
      <c r="J5037" s="49">
        <v>33700</v>
      </c>
      <c r="K5037" s="49">
        <v>34200</v>
      </c>
      <c r="L5037" s="49">
        <v>35400</v>
      </c>
      <c r="M5037" s="49">
        <v>36200</v>
      </c>
      <c r="N5037" s="49">
        <v>37500</v>
      </c>
      <c r="O5037" s="49">
        <v>36100</v>
      </c>
      <c r="P5037" s="49">
        <v>35800</v>
      </c>
      <c r="Q5037" s="49">
        <v>37700</v>
      </c>
      <c r="R5037" s="49">
        <v>39600</v>
      </c>
      <c r="S5037" s="49">
        <v>43400</v>
      </c>
      <c r="T5037" s="49">
        <v>44500</v>
      </c>
      <c r="U5037" s="49">
        <v>46400</v>
      </c>
      <c r="V5037" s="49">
        <v>48400</v>
      </c>
    </row>
    <row r="5038" spans="1:22" ht="15.75" customHeight="1">
      <c r="A5038" s="139" t="s">
        <v>793</v>
      </c>
      <c r="B5038" s="139" t="s">
        <v>381</v>
      </c>
      <c r="C5038" s="139" t="s">
        <v>786</v>
      </c>
      <c r="D5038" s="139" t="s">
        <v>633</v>
      </c>
      <c r="E5038" s="139" t="s">
        <v>754</v>
      </c>
      <c r="F5038" s="49">
        <v>79600</v>
      </c>
      <c r="G5038" s="49">
        <v>81500</v>
      </c>
      <c r="H5038" s="49">
        <v>85300</v>
      </c>
      <c r="I5038" s="49">
        <v>89800</v>
      </c>
      <c r="J5038" s="49">
        <v>94400</v>
      </c>
      <c r="K5038" s="49">
        <v>100000</v>
      </c>
      <c r="L5038" s="49">
        <v>105000</v>
      </c>
      <c r="M5038" s="49">
        <v>112000</v>
      </c>
      <c r="N5038" s="49">
        <v>119000</v>
      </c>
      <c r="O5038" s="49">
        <v>133000</v>
      </c>
      <c r="P5038" s="49">
        <v>140000</v>
      </c>
      <c r="Q5038" s="49">
        <v>147000</v>
      </c>
      <c r="R5038" s="49">
        <v>153000</v>
      </c>
      <c r="S5038" s="49">
        <v>157000</v>
      </c>
      <c r="T5038" s="49">
        <v>163000</v>
      </c>
      <c r="U5038" s="49">
        <v>168000</v>
      </c>
      <c r="V5038" s="49">
        <v>168000</v>
      </c>
    </row>
    <row r="5039" spans="1:22" ht="15.75" customHeight="1">
      <c r="A5039" s="139" t="s">
        <v>793</v>
      </c>
      <c r="B5039" s="139" t="s">
        <v>389</v>
      </c>
      <c r="C5039" s="139" t="s">
        <v>786</v>
      </c>
      <c r="D5039" s="139" t="s">
        <v>633</v>
      </c>
      <c r="E5039" s="139" t="s">
        <v>754</v>
      </c>
      <c r="F5039" s="49">
        <v>2790</v>
      </c>
      <c r="G5039" s="49">
        <v>2990</v>
      </c>
      <c r="H5039" s="49">
        <v>2930</v>
      </c>
      <c r="I5039" s="49">
        <v>2440</v>
      </c>
      <c r="J5039" s="49">
        <v>2610</v>
      </c>
      <c r="K5039" s="49">
        <v>2660</v>
      </c>
      <c r="L5039" s="49">
        <v>2660</v>
      </c>
      <c r="M5039" s="49">
        <v>2720</v>
      </c>
      <c r="N5039" s="49">
        <v>2450</v>
      </c>
      <c r="O5039" s="49">
        <v>1670</v>
      </c>
      <c r="P5039" s="49">
        <v>1450</v>
      </c>
      <c r="Q5039" s="49">
        <v>1310</v>
      </c>
      <c r="R5039" s="49">
        <v>1520</v>
      </c>
      <c r="S5039" s="49">
        <v>1420</v>
      </c>
      <c r="T5039" s="49">
        <v>1750</v>
      </c>
      <c r="U5039" s="49">
        <v>1960</v>
      </c>
      <c r="V5039" s="49">
        <v>2060</v>
      </c>
    </row>
    <row r="5040" spans="1:22" ht="15.75" customHeight="1">
      <c r="A5040" s="139" t="s">
        <v>793</v>
      </c>
      <c r="B5040" s="139" t="s">
        <v>385</v>
      </c>
      <c r="C5040" s="139" t="s">
        <v>786</v>
      </c>
      <c r="D5040" s="139" t="s">
        <v>633</v>
      </c>
      <c r="E5040" s="139" t="s">
        <v>754</v>
      </c>
      <c r="F5040" s="49">
        <v>15700</v>
      </c>
      <c r="G5040" s="49">
        <v>17000</v>
      </c>
      <c r="H5040" s="49">
        <v>17500</v>
      </c>
      <c r="I5040" s="49">
        <v>18900</v>
      </c>
      <c r="J5040" s="49">
        <v>20500</v>
      </c>
      <c r="K5040" s="49">
        <v>21100</v>
      </c>
      <c r="L5040" s="49">
        <v>22800</v>
      </c>
      <c r="M5040" s="49">
        <v>28900</v>
      </c>
      <c r="N5040" s="49">
        <v>30300</v>
      </c>
      <c r="O5040" s="49">
        <v>33800</v>
      </c>
      <c r="P5040" s="49">
        <v>39400</v>
      </c>
      <c r="Q5040" s="49">
        <v>41600</v>
      </c>
      <c r="R5040" s="49">
        <v>43300</v>
      </c>
      <c r="S5040" s="49">
        <v>43600</v>
      </c>
      <c r="T5040" s="49">
        <v>43800</v>
      </c>
      <c r="U5040" s="49">
        <v>42100</v>
      </c>
      <c r="V5040" s="49">
        <v>41900</v>
      </c>
    </row>
    <row r="5041" spans="1:22" ht="15.75" customHeight="1">
      <c r="A5041" s="139" t="s">
        <v>793</v>
      </c>
      <c r="B5041" s="139" t="s">
        <v>387</v>
      </c>
      <c r="C5041" s="139" t="s">
        <v>786</v>
      </c>
      <c r="D5041" s="139" t="s">
        <v>633</v>
      </c>
      <c r="E5041" s="139" t="s">
        <v>754</v>
      </c>
      <c r="F5041" s="49">
        <v>3070</v>
      </c>
      <c r="G5041" s="49">
        <v>3220</v>
      </c>
      <c r="H5041" s="49">
        <v>3980</v>
      </c>
      <c r="I5041" s="49">
        <v>1340</v>
      </c>
      <c r="J5041" s="49">
        <v>1550</v>
      </c>
      <c r="K5041" s="49">
        <v>1730</v>
      </c>
      <c r="L5041" s="49">
        <v>1710</v>
      </c>
      <c r="M5041" s="49">
        <v>2110</v>
      </c>
      <c r="N5041" s="49">
        <v>2750</v>
      </c>
      <c r="O5041" s="49">
        <v>3000</v>
      </c>
      <c r="P5041" s="49">
        <v>3570</v>
      </c>
      <c r="Q5041" s="49">
        <v>4310</v>
      </c>
      <c r="R5041" s="49">
        <v>4240</v>
      </c>
      <c r="S5041" s="49">
        <v>4730</v>
      </c>
      <c r="T5041" s="49">
        <v>5070</v>
      </c>
      <c r="U5041" s="49">
        <v>5560</v>
      </c>
      <c r="V5041" s="49">
        <v>5540</v>
      </c>
    </row>
    <row r="5042" spans="1:22" ht="15.75" customHeight="1">
      <c r="A5042" s="139" t="s">
        <v>793</v>
      </c>
      <c r="B5042" s="139" t="s">
        <v>379</v>
      </c>
      <c r="C5042" s="139" t="s">
        <v>786</v>
      </c>
      <c r="D5042" s="139" t="s">
        <v>633</v>
      </c>
      <c r="E5042" s="139" t="s">
        <v>754</v>
      </c>
      <c r="F5042" s="49">
        <v>702</v>
      </c>
      <c r="G5042" s="49">
        <v>864</v>
      </c>
      <c r="H5042" s="49">
        <v>903</v>
      </c>
      <c r="I5042" s="49">
        <v>881</v>
      </c>
      <c r="J5042" s="49">
        <v>919</v>
      </c>
      <c r="K5042" s="49">
        <v>932</v>
      </c>
      <c r="L5042" s="49">
        <v>995</v>
      </c>
      <c r="M5042" s="49">
        <v>1130</v>
      </c>
      <c r="N5042" s="49">
        <v>1680</v>
      </c>
      <c r="O5042" s="49">
        <v>1730</v>
      </c>
      <c r="P5042" s="49">
        <v>1720</v>
      </c>
      <c r="Q5042" s="49">
        <v>1710</v>
      </c>
      <c r="R5042" s="49">
        <v>1750</v>
      </c>
      <c r="S5042" s="49">
        <v>1780</v>
      </c>
      <c r="T5042" s="49">
        <v>1740</v>
      </c>
      <c r="U5042" s="49">
        <v>1800</v>
      </c>
      <c r="V5042" s="49">
        <v>1780</v>
      </c>
    </row>
    <row r="5043" spans="1:22" ht="15.75" customHeight="1">
      <c r="A5043" s="139" t="s">
        <v>793</v>
      </c>
      <c r="B5043" s="139" t="s">
        <v>391</v>
      </c>
      <c r="C5043" s="139" t="s">
        <v>786</v>
      </c>
      <c r="D5043" s="139" t="s">
        <v>633</v>
      </c>
      <c r="E5043" s="139" t="s">
        <v>754</v>
      </c>
      <c r="F5043" s="49">
        <v>2910</v>
      </c>
      <c r="G5043" s="49">
        <v>2620</v>
      </c>
      <c r="H5043" s="49">
        <v>2630</v>
      </c>
      <c r="I5043" s="49">
        <v>2700</v>
      </c>
      <c r="J5043" s="49">
        <v>2880</v>
      </c>
      <c r="K5043" s="49">
        <v>3110</v>
      </c>
      <c r="L5043" s="49">
        <v>3220</v>
      </c>
      <c r="M5043" s="49">
        <v>3280</v>
      </c>
      <c r="N5043" s="49">
        <v>3150</v>
      </c>
      <c r="O5043" s="49">
        <v>2690</v>
      </c>
      <c r="P5043" s="49">
        <v>2950</v>
      </c>
      <c r="Q5043" s="49">
        <v>3190</v>
      </c>
      <c r="R5043" s="49">
        <v>3230</v>
      </c>
      <c r="S5043" s="49">
        <v>3200</v>
      </c>
      <c r="T5043" s="49">
        <v>3340</v>
      </c>
      <c r="U5043" s="49">
        <v>3300</v>
      </c>
      <c r="V5043" s="49">
        <v>3320</v>
      </c>
    </row>
    <row r="5044" spans="1:22" ht="15.75" customHeight="1">
      <c r="A5044" s="139" t="s">
        <v>793</v>
      </c>
      <c r="B5044" s="139" t="s">
        <v>393</v>
      </c>
      <c r="C5044" s="139" t="s">
        <v>786</v>
      </c>
      <c r="D5044" s="139" t="s">
        <v>633</v>
      </c>
      <c r="E5044" s="139" t="s">
        <v>754</v>
      </c>
      <c r="F5044" s="49">
        <v>29600</v>
      </c>
      <c r="G5044" s="49">
        <v>30000</v>
      </c>
      <c r="H5044" s="49">
        <v>29800</v>
      </c>
      <c r="I5044" s="49">
        <v>30600</v>
      </c>
      <c r="J5044" s="49">
        <v>31600</v>
      </c>
      <c r="K5044" s="49">
        <v>32100</v>
      </c>
      <c r="L5044" s="49">
        <v>32700</v>
      </c>
      <c r="M5044" s="49">
        <v>32600</v>
      </c>
      <c r="N5044" s="49">
        <v>29700</v>
      </c>
      <c r="O5044" s="49">
        <v>25200</v>
      </c>
      <c r="P5044" s="49">
        <v>26700</v>
      </c>
      <c r="Q5044" s="49">
        <v>24900</v>
      </c>
      <c r="R5044" s="49">
        <v>22000</v>
      </c>
      <c r="S5044" s="49">
        <v>20900</v>
      </c>
      <c r="T5044" s="49">
        <v>20500</v>
      </c>
      <c r="U5044" s="49">
        <v>19600</v>
      </c>
      <c r="V5044" s="49">
        <v>19900</v>
      </c>
    </row>
    <row r="5045" spans="1:22" ht="15.75" customHeight="1">
      <c r="A5045" s="139" t="s">
        <v>793</v>
      </c>
      <c r="B5045" s="139" t="s">
        <v>395</v>
      </c>
      <c r="C5045" s="139" t="s">
        <v>786</v>
      </c>
      <c r="D5045" s="139" t="s">
        <v>633</v>
      </c>
      <c r="E5045" s="139" t="s">
        <v>754</v>
      </c>
      <c r="F5045" s="49">
        <v>311</v>
      </c>
      <c r="G5045" s="49">
        <v>302</v>
      </c>
      <c r="H5045" s="49">
        <v>314</v>
      </c>
      <c r="I5045" s="49">
        <v>346</v>
      </c>
      <c r="J5045" s="49">
        <v>348</v>
      </c>
      <c r="K5045" s="49">
        <v>311</v>
      </c>
      <c r="L5045" s="49">
        <v>350</v>
      </c>
      <c r="M5045" s="49">
        <v>307</v>
      </c>
      <c r="N5045" s="49">
        <v>338</v>
      </c>
      <c r="O5045" s="49">
        <v>424</v>
      </c>
      <c r="P5045" s="49">
        <v>365</v>
      </c>
      <c r="Q5045" s="49">
        <v>365</v>
      </c>
      <c r="R5045" s="49">
        <v>378</v>
      </c>
      <c r="S5045" s="49">
        <v>401</v>
      </c>
      <c r="T5045" s="49">
        <v>453</v>
      </c>
      <c r="U5045" s="49">
        <v>459</v>
      </c>
      <c r="V5045" s="49">
        <v>437</v>
      </c>
    </row>
    <row r="5046" spans="1:22" ht="15.75" customHeight="1">
      <c r="A5046" s="139" t="s">
        <v>793</v>
      </c>
      <c r="B5046" s="139" t="s">
        <v>399</v>
      </c>
      <c r="C5046" s="139" t="s">
        <v>786</v>
      </c>
      <c r="D5046" s="139" t="s">
        <v>633</v>
      </c>
      <c r="E5046" s="139" t="s">
        <v>754</v>
      </c>
      <c r="F5046" s="49">
        <v>1090</v>
      </c>
      <c r="G5046" s="49">
        <v>1270</v>
      </c>
      <c r="H5046" s="49">
        <v>1400</v>
      </c>
      <c r="I5046" s="49">
        <v>1350</v>
      </c>
      <c r="J5046" s="49">
        <v>1470</v>
      </c>
      <c r="K5046" s="49">
        <v>1490</v>
      </c>
      <c r="L5046" s="49">
        <v>1470</v>
      </c>
      <c r="M5046" s="49">
        <v>1620</v>
      </c>
      <c r="N5046" s="49">
        <v>1630</v>
      </c>
      <c r="O5046" s="49">
        <v>1460</v>
      </c>
      <c r="P5046" s="49">
        <v>1480</v>
      </c>
      <c r="Q5046" s="49">
        <v>1070</v>
      </c>
      <c r="R5046" s="49">
        <v>1480</v>
      </c>
      <c r="S5046" s="49">
        <v>1540</v>
      </c>
      <c r="T5046" s="49">
        <v>1650</v>
      </c>
      <c r="U5046" s="49">
        <v>1680</v>
      </c>
      <c r="V5046" s="49">
        <v>1690</v>
      </c>
    </row>
    <row r="5047" spans="1:22" ht="15.75" customHeight="1">
      <c r="A5047" s="139" t="s">
        <v>793</v>
      </c>
      <c r="B5047" s="139" t="s">
        <v>397</v>
      </c>
      <c r="C5047" s="139" t="s">
        <v>786</v>
      </c>
      <c r="D5047" s="139" t="s">
        <v>633</v>
      </c>
      <c r="E5047" s="139" t="s">
        <v>754</v>
      </c>
      <c r="F5047" s="49">
        <v>74500</v>
      </c>
      <c r="G5047" s="49">
        <v>72300</v>
      </c>
      <c r="H5047" s="49">
        <v>70600</v>
      </c>
      <c r="I5047" s="49">
        <v>70900</v>
      </c>
      <c r="J5047" s="49">
        <v>70600</v>
      </c>
      <c r="K5047" s="49">
        <v>71700</v>
      </c>
      <c r="L5047" s="49">
        <v>86300</v>
      </c>
      <c r="M5047" s="49">
        <v>71100</v>
      </c>
      <c r="N5047" s="49">
        <v>66500</v>
      </c>
      <c r="O5047" s="49">
        <v>61100</v>
      </c>
      <c r="P5047" s="49">
        <v>75600</v>
      </c>
      <c r="Q5047" s="49">
        <v>60600</v>
      </c>
      <c r="R5047" s="49">
        <v>60300</v>
      </c>
      <c r="S5047" s="49">
        <v>62500</v>
      </c>
      <c r="T5047" s="49">
        <v>61500</v>
      </c>
      <c r="U5047" s="49">
        <v>60200</v>
      </c>
      <c r="V5047" s="49">
        <v>59100</v>
      </c>
    </row>
    <row r="5048" spans="1:22" ht="15.75" customHeight="1">
      <c r="A5048" s="139" t="s">
        <v>793</v>
      </c>
      <c r="B5048" s="139" t="s">
        <v>401</v>
      </c>
      <c r="C5048" s="139" t="s">
        <v>786</v>
      </c>
      <c r="D5048" s="139" t="s">
        <v>633</v>
      </c>
      <c r="E5048" s="139" t="s">
        <v>754</v>
      </c>
      <c r="F5048" s="49">
        <v>4180</v>
      </c>
      <c r="G5048" s="49">
        <v>4480</v>
      </c>
      <c r="H5048" s="49">
        <v>4630</v>
      </c>
      <c r="I5048" s="49">
        <v>5020</v>
      </c>
      <c r="J5048" s="49">
        <v>5360</v>
      </c>
      <c r="K5048" s="49">
        <v>5420</v>
      </c>
      <c r="L5048" s="49">
        <v>6080</v>
      </c>
      <c r="M5048" s="49">
        <v>6640</v>
      </c>
      <c r="N5048" s="49">
        <v>6350</v>
      </c>
      <c r="O5048" s="49">
        <v>5870</v>
      </c>
      <c r="P5048" s="49">
        <v>7120</v>
      </c>
      <c r="Q5048" s="49">
        <v>7550</v>
      </c>
      <c r="R5048" s="49">
        <v>7510</v>
      </c>
      <c r="S5048" s="49">
        <v>7700</v>
      </c>
      <c r="T5048" s="49">
        <v>8360</v>
      </c>
      <c r="U5048" s="49">
        <v>8600</v>
      </c>
      <c r="V5048" s="49">
        <v>9160</v>
      </c>
    </row>
    <row r="5049" spans="1:22" ht="15.75" customHeight="1">
      <c r="A5049" s="139" t="s">
        <v>793</v>
      </c>
      <c r="B5049" s="139" t="s">
        <v>403</v>
      </c>
      <c r="C5049" s="139" t="s">
        <v>786</v>
      </c>
      <c r="D5049" s="139" t="s">
        <v>633</v>
      </c>
      <c r="E5049" s="139" t="s">
        <v>754</v>
      </c>
      <c r="F5049" s="49">
        <v>748</v>
      </c>
      <c r="G5049" s="49">
        <v>851</v>
      </c>
      <c r="H5049" s="49">
        <v>922</v>
      </c>
      <c r="I5049" s="49">
        <v>1020</v>
      </c>
      <c r="J5049" s="49">
        <v>1080</v>
      </c>
      <c r="K5049" s="49">
        <v>1230</v>
      </c>
      <c r="L5049" s="49">
        <v>1280</v>
      </c>
      <c r="M5049" s="49">
        <v>1400</v>
      </c>
      <c r="N5049" s="49">
        <v>1500</v>
      </c>
      <c r="O5049" s="49">
        <v>1770</v>
      </c>
      <c r="P5049" s="49">
        <v>1910</v>
      </c>
      <c r="Q5049" s="49">
        <v>2220</v>
      </c>
      <c r="R5049" s="49">
        <v>2280</v>
      </c>
      <c r="S5049" s="49">
        <v>2500</v>
      </c>
      <c r="T5049" s="49">
        <v>2710</v>
      </c>
      <c r="U5049" s="49">
        <v>2900</v>
      </c>
      <c r="V5049" s="49">
        <v>2920</v>
      </c>
    </row>
    <row r="5050" spans="1:22" ht="15.75" customHeight="1">
      <c r="A5050" s="139" t="s">
        <v>793</v>
      </c>
      <c r="B5050" s="139" t="s">
        <v>410</v>
      </c>
      <c r="C5050" s="139" t="s">
        <v>786</v>
      </c>
      <c r="D5050" s="139" t="s">
        <v>633</v>
      </c>
      <c r="E5050" s="139" t="s">
        <v>754</v>
      </c>
      <c r="F5050" s="49">
        <v>377</v>
      </c>
      <c r="G5050" s="49">
        <v>364</v>
      </c>
      <c r="H5050" s="49">
        <v>390</v>
      </c>
      <c r="I5050" s="49">
        <v>483</v>
      </c>
      <c r="J5050" s="49">
        <v>535</v>
      </c>
      <c r="K5050" s="49">
        <v>580</v>
      </c>
      <c r="L5050" s="49">
        <v>613</v>
      </c>
      <c r="M5050" s="49">
        <v>682</v>
      </c>
      <c r="N5050" s="49">
        <v>681</v>
      </c>
      <c r="O5050" s="49">
        <v>418</v>
      </c>
      <c r="P5050" s="49">
        <v>488</v>
      </c>
      <c r="Q5050" s="49">
        <v>590</v>
      </c>
      <c r="R5050" s="49">
        <v>673</v>
      </c>
      <c r="S5050" s="49">
        <v>844</v>
      </c>
      <c r="T5050" s="49">
        <v>861</v>
      </c>
      <c r="U5050" s="49">
        <v>773</v>
      </c>
      <c r="V5050" s="49">
        <v>775</v>
      </c>
    </row>
    <row r="5051" spans="1:22" ht="15.75" customHeight="1">
      <c r="A5051" s="139" t="s">
        <v>793</v>
      </c>
      <c r="B5051" s="139" t="s">
        <v>286</v>
      </c>
      <c r="C5051" s="139" t="s">
        <v>786</v>
      </c>
      <c r="D5051" s="139" t="s">
        <v>633</v>
      </c>
      <c r="E5051" s="139" t="s">
        <v>754</v>
      </c>
      <c r="F5051" s="49">
        <v>87</v>
      </c>
      <c r="G5051" s="49">
        <v>80.5</v>
      </c>
      <c r="H5051" s="49">
        <v>79.400000000000006</v>
      </c>
      <c r="I5051" s="49">
        <v>78.900000000000006</v>
      </c>
      <c r="J5051" s="49">
        <v>77.2</v>
      </c>
      <c r="K5051" s="49">
        <v>75.5</v>
      </c>
      <c r="L5051" s="49">
        <v>73.900000000000006</v>
      </c>
      <c r="M5051" s="49">
        <v>71</v>
      </c>
      <c r="N5051" s="49">
        <v>335</v>
      </c>
      <c r="O5051" s="49">
        <v>397</v>
      </c>
      <c r="P5051" s="49">
        <v>342</v>
      </c>
      <c r="Q5051" s="49">
        <v>384</v>
      </c>
      <c r="R5051" s="49">
        <v>410</v>
      </c>
      <c r="S5051" s="49">
        <v>449</v>
      </c>
      <c r="T5051" s="49">
        <v>578</v>
      </c>
      <c r="U5051" s="49">
        <v>617</v>
      </c>
      <c r="V5051" s="49">
        <v>618</v>
      </c>
    </row>
    <row r="5052" spans="1:22" ht="15.75" customHeight="1">
      <c r="A5052" s="139" t="s">
        <v>793</v>
      </c>
      <c r="B5052" s="139" t="s">
        <v>405</v>
      </c>
      <c r="C5052" s="139" t="s">
        <v>786</v>
      </c>
      <c r="D5052" s="139" t="s">
        <v>633</v>
      </c>
      <c r="E5052" s="139" t="s">
        <v>754</v>
      </c>
      <c r="F5052" s="49">
        <v>0.51</v>
      </c>
      <c r="G5052" s="49">
        <v>0.52</v>
      </c>
      <c r="H5052" s="49">
        <v>0.53100000000000003</v>
      </c>
      <c r="I5052" s="49">
        <v>0.54200000000000004</v>
      </c>
      <c r="J5052" s="49">
        <v>0.55300000000000005</v>
      </c>
      <c r="K5052" s="49">
        <v>0.56499999999999995</v>
      </c>
      <c r="L5052" s="49">
        <v>0.57599999999999996</v>
      </c>
      <c r="M5052" s="49">
        <v>0.58699999999999997</v>
      </c>
      <c r="N5052" s="49">
        <v>0.59799999999999998</v>
      </c>
      <c r="O5052" s="49">
        <v>0.59899999999999998</v>
      </c>
      <c r="P5052" s="49">
        <v>0.60099999999999998</v>
      </c>
      <c r="Q5052" s="49">
        <v>0.60299999999999998</v>
      </c>
      <c r="R5052" s="49">
        <v>0.59199999999999997</v>
      </c>
      <c r="S5052" s="49">
        <v>0.627</v>
      </c>
      <c r="T5052" s="49">
        <v>0.63600000000000001</v>
      </c>
      <c r="U5052" s="49">
        <v>0.64500000000000002</v>
      </c>
      <c r="V5052" s="49">
        <v>0.65300000000000002</v>
      </c>
    </row>
    <row r="5053" spans="1:22" ht="15.75" customHeight="1">
      <c r="A5053" s="139" t="s">
        <v>793</v>
      </c>
      <c r="B5053" s="139" t="s">
        <v>514</v>
      </c>
      <c r="C5053" s="139" t="s">
        <v>786</v>
      </c>
      <c r="D5053" s="139" t="s">
        <v>633</v>
      </c>
      <c r="E5053" s="139" t="s">
        <v>754</v>
      </c>
      <c r="F5053" s="49">
        <v>0.34100000000000003</v>
      </c>
      <c r="G5053" s="49">
        <v>0.34399999999999997</v>
      </c>
      <c r="H5053" s="49">
        <v>0.34699999999999998</v>
      </c>
      <c r="I5053" s="49">
        <v>0.35199999999999998</v>
      </c>
      <c r="J5053" s="49">
        <v>0.35599999999999998</v>
      </c>
      <c r="K5053" s="49">
        <v>0.36</v>
      </c>
      <c r="L5053" s="49">
        <v>0.36499999999999999</v>
      </c>
      <c r="M5053" s="49">
        <v>0.36899999999999999</v>
      </c>
      <c r="N5053" s="49">
        <v>0.373</v>
      </c>
      <c r="O5053" s="49">
        <v>0.375</v>
      </c>
      <c r="P5053" s="49">
        <v>0.376</v>
      </c>
      <c r="Q5053" s="49">
        <v>0.377</v>
      </c>
      <c r="R5053" s="49">
        <v>0.373</v>
      </c>
      <c r="S5053" s="49">
        <v>0.38400000000000001</v>
      </c>
      <c r="T5053" s="49">
        <v>0.38700000000000001</v>
      </c>
      <c r="U5053" s="49">
        <v>0.39</v>
      </c>
      <c r="V5053" s="49">
        <v>0.39400000000000002</v>
      </c>
    </row>
    <row r="5054" spans="1:22" ht="15.75" customHeight="1">
      <c r="A5054" s="139" t="s">
        <v>793</v>
      </c>
      <c r="B5054" s="139" t="s">
        <v>548</v>
      </c>
      <c r="C5054" s="139" t="s">
        <v>786</v>
      </c>
      <c r="D5054" s="139" t="s">
        <v>633</v>
      </c>
      <c r="E5054" s="139" t="s">
        <v>754</v>
      </c>
      <c r="F5054" s="49">
        <v>41000</v>
      </c>
      <c r="G5054" s="49">
        <v>41900</v>
      </c>
      <c r="H5054" s="49">
        <v>43400</v>
      </c>
      <c r="I5054" s="49">
        <v>44500</v>
      </c>
      <c r="J5054" s="49">
        <v>43400</v>
      </c>
      <c r="K5054" s="49">
        <v>40900</v>
      </c>
      <c r="L5054" s="49">
        <v>45700</v>
      </c>
      <c r="M5054" s="49">
        <v>44100</v>
      </c>
      <c r="N5054" s="49">
        <v>44600</v>
      </c>
      <c r="O5054" s="49">
        <v>42800</v>
      </c>
      <c r="P5054" s="49">
        <v>48000</v>
      </c>
      <c r="Q5054" s="49">
        <v>45500</v>
      </c>
      <c r="R5054" s="49">
        <v>45200</v>
      </c>
      <c r="S5054" s="49">
        <v>44300</v>
      </c>
      <c r="T5054" s="49">
        <v>44000</v>
      </c>
      <c r="U5054" s="49">
        <v>47400</v>
      </c>
      <c r="V5054" s="49">
        <v>48900</v>
      </c>
    </row>
    <row r="5055" spans="1:22" ht="15.75" customHeight="1">
      <c r="A5055" s="139" t="s">
        <v>793</v>
      </c>
      <c r="B5055" s="139" t="s">
        <v>408</v>
      </c>
      <c r="C5055" s="139" t="s">
        <v>786</v>
      </c>
      <c r="D5055" s="139" t="s">
        <v>633</v>
      </c>
      <c r="E5055" s="139" t="s">
        <v>754</v>
      </c>
      <c r="F5055" s="49">
        <v>2720</v>
      </c>
      <c r="G5055" s="49">
        <v>2700</v>
      </c>
      <c r="H5055" s="49">
        <v>3180</v>
      </c>
      <c r="I5055" s="49">
        <v>3440</v>
      </c>
      <c r="J5055" s="49">
        <v>3810</v>
      </c>
      <c r="K5055" s="49">
        <v>3930</v>
      </c>
      <c r="L5055" s="49">
        <v>4170</v>
      </c>
      <c r="M5055" s="49">
        <v>4390</v>
      </c>
      <c r="N5055" s="49">
        <v>4720</v>
      </c>
      <c r="O5055" s="49">
        <v>4650</v>
      </c>
      <c r="P5055" s="49">
        <v>4600</v>
      </c>
      <c r="Q5055" s="49">
        <v>5220</v>
      </c>
      <c r="R5055" s="49">
        <v>5360</v>
      </c>
      <c r="S5055" s="49">
        <v>5680</v>
      </c>
      <c r="T5055" s="49">
        <v>6140</v>
      </c>
      <c r="U5055" s="49">
        <v>6460</v>
      </c>
      <c r="V5055" s="49">
        <v>6640</v>
      </c>
    </row>
    <row r="5056" spans="1:22" ht="15.75" customHeight="1">
      <c r="A5056" s="139" t="s">
        <v>793</v>
      </c>
      <c r="B5056" s="139" t="s">
        <v>412</v>
      </c>
      <c r="C5056" s="139" t="s">
        <v>786</v>
      </c>
      <c r="D5056" s="139" t="s">
        <v>633</v>
      </c>
      <c r="E5056" s="139" t="s">
        <v>754</v>
      </c>
      <c r="F5056" s="49">
        <v>53.3</v>
      </c>
      <c r="G5056" s="49">
        <v>53.5</v>
      </c>
      <c r="H5056" s="49">
        <v>112</v>
      </c>
      <c r="I5056" s="49">
        <v>115</v>
      </c>
      <c r="J5056" s="49">
        <v>115</v>
      </c>
      <c r="K5056" s="49">
        <v>115</v>
      </c>
      <c r="L5056" s="49">
        <v>172</v>
      </c>
      <c r="M5056" s="49">
        <v>170</v>
      </c>
      <c r="N5056" s="49">
        <v>169</v>
      </c>
      <c r="O5056" s="49">
        <v>400</v>
      </c>
      <c r="P5056" s="49">
        <v>475</v>
      </c>
      <c r="Q5056" s="49">
        <v>510</v>
      </c>
      <c r="R5056" s="49">
        <v>583</v>
      </c>
      <c r="S5056" s="49">
        <v>592</v>
      </c>
      <c r="T5056" s="49">
        <v>934</v>
      </c>
      <c r="U5056" s="49">
        <v>982</v>
      </c>
      <c r="V5056" s="49">
        <v>982</v>
      </c>
    </row>
    <row r="5057" spans="1:22" ht="15.75" customHeight="1">
      <c r="A5057" s="139" t="s">
        <v>793</v>
      </c>
      <c r="B5057" s="139" t="s">
        <v>416</v>
      </c>
      <c r="C5057" s="139" t="s">
        <v>786</v>
      </c>
      <c r="D5057" s="139" t="s">
        <v>633</v>
      </c>
      <c r="E5057" s="139" t="s">
        <v>754</v>
      </c>
      <c r="F5057" s="49">
        <v>1650</v>
      </c>
      <c r="G5057" s="49">
        <v>1710</v>
      </c>
      <c r="H5057" s="49">
        <v>1690</v>
      </c>
      <c r="I5057" s="49">
        <v>2320</v>
      </c>
      <c r="J5057" s="49">
        <v>2630</v>
      </c>
      <c r="K5057" s="49">
        <v>2770</v>
      </c>
      <c r="L5057" s="49">
        <v>2030</v>
      </c>
      <c r="M5057" s="49">
        <v>2290</v>
      </c>
      <c r="N5057" s="49">
        <v>2350</v>
      </c>
      <c r="O5057" s="49">
        <v>2570</v>
      </c>
      <c r="P5057" s="49">
        <v>2610</v>
      </c>
      <c r="Q5057" s="49">
        <v>2600</v>
      </c>
      <c r="R5057" s="49">
        <v>2420</v>
      </c>
      <c r="S5057" s="49">
        <v>2560</v>
      </c>
      <c r="T5057" s="49">
        <v>2420</v>
      </c>
      <c r="U5057" s="49">
        <v>2250</v>
      </c>
      <c r="V5057" s="49">
        <v>2250</v>
      </c>
    </row>
    <row r="5058" spans="1:22" ht="15.75" customHeight="1">
      <c r="A5058" s="139" t="s">
        <v>793</v>
      </c>
      <c r="B5058" s="139" t="s">
        <v>420</v>
      </c>
      <c r="C5058" s="139" t="s">
        <v>786</v>
      </c>
      <c r="D5058" s="139" t="s">
        <v>633</v>
      </c>
      <c r="E5058" s="139" t="s">
        <v>754</v>
      </c>
      <c r="F5058" s="49">
        <v>47.1</v>
      </c>
      <c r="G5058" s="49">
        <v>44.5</v>
      </c>
      <c r="H5058" s="49">
        <v>38.799999999999997</v>
      </c>
      <c r="I5058" s="49">
        <v>27.1</v>
      </c>
      <c r="J5058" s="49">
        <v>65.2</v>
      </c>
      <c r="K5058" s="49">
        <v>76.900000000000006</v>
      </c>
      <c r="L5058" s="49">
        <v>79.400000000000006</v>
      </c>
      <c r="M5058" s="49">
        <v>78.8</v>
      </c>
      <c r="N5058" s="49">
        <v>56</v>
      </c>
      <c r="O5058" s="49">
        <v>47.6</v>
      </c>
      <c r="P5058" s="49">
        <v>47.7</v>
      </c>
      <c r="Q5058" s="49">
        <v>50.3</v>
      </c>
      <c r="R5058" s="49">
        <v>66.599999999999994</v>
      </c>
      <c r="S5058" s="49">
        <v>94.5</v>
      </c>
      <c r="T5058" s="49">
        <v>134</v>
      </c>
      <c r="U5058" s="49">
        <v>136</v>
      </c>
      <c r="V5058" s="49">
        <v>136</v>
      </c>
    </row>
    <row r="5059" spans="1:22" ht="15.75" customHeight="1">
      <c r="A5059" s="139" t="s">
        <v>793</v>
      </c>
      <c r="B5059" s="139" t="s">
        <v>422</v>
      </c>
      <c r="C5059" s="139" t="s">
        <v>786</v>
      </c>
      <c r="D5059" s="139" t="s">
        <v>633</v>
      </c>
      <c r="E5059" s="139" t="s">
        <v>754</v>
      </c>
      <c r="F5059" s="49">
        <v>3680</v>
      </c>
      <c r="G5059" s="49">
        <v>3550</v>
      </c>
      <c r="H5059" s="49">
        <v>3750</v>
      </c>
      <c r="I5059" s="49">
        <v>3930</v>
      </c>
      <c r="J5059" s="49">
        <v>4040</v>
      </c>
      <c r="K5059" s="49">
        <v>4100</v>
      </c>
      <c r="L5059" s="49">
        <v>4630</v>
      </c>
      <c r="M5059" s="49">
        <v>4640</v>
      </c>
      <c r="N5059" s="49">
        <v>4500</v>
      </c>
      <c r="O5059" s="49">
        <v>5220</v>
      </c>
      <c r="P5059" s="49">
        <v>5570</v>
      </c>
      <c r="Q5059" s="49">
        <v>3450</v>
      </c>
      <c r="R5059" s="49">
        <v>3030</v>
      </c>
      <c r="S5059" s="49">
        <v>3300</v>
      </c>
      <c r="T5059" s="49">
        <v>3300</v>
      </c>
      <c r="U5059" s="49">
        <v>3160</v>
      </c>
      <c r="V5059" s="49">
        <v>3160</v>
      </c>
    </row>
    <row r="5060" spans="1:22" ht="15.75" customHeight="1">
      <c r="A5060" s="139" t="s">
        <v>793</v>
      </c>
      <c r="B5060" s="139" t="s">
        <v>516</v>
      </c>
      <c r="C5060" s="139" t="s">
        <v>786</v>
      </c>
      <c r="D5060" s="139" t="s">
        <v>633</v>
      </c>
      <c r="E5060" s="139" t="s">
        <v>754</v>
      </c>
      <c r="F5060" s="49">
        <v>27.6</v>
      </c>
      <c r="G5060" s="49">
        <v>27.8</v>
      </c>
      <c r="H5060" s="49">
        <v>28</v>
      </c>
      <c r="I5060" s="49">
        <v>28.3</v>
      </c>
      <c r="J5060" s="49">
        <v>28.5</v>
      </c>
      <c r="K5060" s="49">
        <v>28.7</v>
      </c>
      <c r="L5060" s="49">
        <v>29</v>
      </c>
      <c r="M5060" s="49">
        <v>29.2</v>
      </c>
      <c r="N5060" s="49">
        <v>29.4</v>
      </c>
      <c r="O5060" s="49">
        <v>29.6</v>
      </c>
      <c r="P5060" s="49">
        <v>29.9</v>
      </c>
      <c r="Q5060" s="49">
        <v>30.1</v>
      </c>
      <c r="R5060" s="49">
        <v>30.3</v>
      </c>
      <c r="S5060" s="49">
        <v>30.5</v>
      </c>
      <c r="T5060" s="49">
        <v>30.7</v>
      </c>
      <c r="U5060" s="49">
        <v>31</v>
      </c>
      <c r="V5060" s="49">
        <v>31.2</v>
      </c>
    </row>
    <row r="5061" spans="1:22" ht="15.75" customHeight="1">
      <c r="A5061" s="139" t="s">
        <v>793</v>
      </c>
      <c r="B5061" s="139" t="s">
        <v>765</v>
      </c>
      <c r="C5061" s="139" t="s">
        <v>786</v>
      </c>
      <c r="D5061" s="139" t="s">
        <v>633</v>
      </c>
      <c r="E5061" s="139" t="s">
        <v>754</v>
      </c>
      <c r="F5061" s="49">
        <v>10800</v>
      </c>
      <c r="G5061" s="49">
        <v>12500</v>
      </c>
      <c r="H5061" s="49">
        <v>13100</v>
      </c>
      <c r="I5061" s="49">
        <v>14300</v>
      </c>
      <c r="J5061" s="49">
        <v>15000</v>
      </c>
      <c r="K5061" s="49">
        <v>16000</v>
      </c>
      <c r="L5061" s="49">
        <v>16400</v>
      </c>
      <c r="M5061" s="49">
        <v>16900</v>
      </c>
      <c r="N5061" s="49">
        <v>19500</v>
      </c>
      <c r="O5061" s="49">
        <v>20800</v>
      </c>
      <c r="P5061" s="49">
        <v>22100</v>
      </c>
      <c r="Q5061" s="49">
        <v>24300</v>
      </c>
      <c r="R5061" s="49">
        <v>26900</v>
      </c>
      <c r="S5061" s="49">
        <v>29900</v>
      </c>
      <c r="T5061" s="49">
        <v>31300</v>
      </c>
      <c r="U5061" s="49">
        <v>32900</v>
      </c>
      <c r="V5061" s="49">
        <v>33100</v>
      </c>
    </row>
    <row r="5062" spans="1:22" ht="15.75" customHeight="1">
      <c r="A5062" s="139" t="s">
        <v>793</v>
      </c>
      <c r="B5062" s="139" t="s">
        <v>424</v>
      </c>
      <c r="C5062" s="139" t="s">
        <v>786</v>
      </c>
      <c r="D5062" s="139" t="s">
        <v>633</v>
      </c>
      <c r="E5062" s="139" t="s">
        <v>754</v>
      </c>
      <c r="F5062" s="49">
        <v>13.2</v>
      </c>
      <c r="G5062" s="49">
        <v>13.4</v>
      </c>
      <c r="H5062" s="49">
        <v>13</v>
      </c>
      <c r="I5062" s="49">
        <v>13</v>
      </c>
      <c r="J5062" s="49">
        <v>13.9</v>
      </c>
      <c r="K5062" s="49">
        <v>14.6</v>
      </c>
      <c r="L5062" s="49">
        <v>14.2</v>
      </c>
      <c r="M5062" s="49">
        <v>14.3</v>
      </c>
      <c r="N5062" s="49">
        <v>13.9</v>
      </c>
      <c r="O5062" s="49">
        <v>13.4</v>
      </c>
      <c r="P5062" s="49">
        <v>14.5</v>
      </c>
      <c r="Q5062" s="49">
        <v>14</v>
      </c>
      <c r="R5062" s="49">
        <v>13.3</v>
      </c>
      <c r="S5062" s="49">
        <v>14.4</v>
      </c>
      <c r="T5062" s="49">
        <v>14.5</v>
      </c>
      <c r="U5062" s="49">
        <v>14.5</v>
      </c>
      <c r="V5062" s="49">
        <v>14.6</v>
      </c>
    </row>
    <row r="5063" spans="1:22" ht="15.75" customHeight="1">
      <c r="A5063" s="139" t="s">
        <v>793</v>
      </c>
      <c r="B5063" s="139" t="s">
        <v>554</v>
      </c>
      <c r="C5063" s="139" t="s">
        <v>786</v>
      </c>
      <c r="D5063" s="139" t="s">
        <v>633</v>
      </c>
      <c r="E5063" s="139" t="s">
        <v>754</v>
      </c>
      <c r="F5063" s="49">
        <v>463</v>
      </c>
      <c r="G5063" s="49">
        <v>503</v>
      </c>
      <c r="H5063" s="49">
        <v>463</v>
      </c>
      <c r="I5063" s="49">
        <v>521</v>
      </c>
      <c r="J5063" s="49">
        <v>613</v>
      </c>
      <c r="K5063" s="49">
        <v>653</v>
      </c>
      <c r="L5063" s="49">
        <v>688</v>
      </c>
      <c r="M5063" s="49">
        <v>726</v>
      </c>
      <c r="N5063" s="49">
        <v>795</v>
      </c>
      <c r="O5063" s="49">
        <v>791</v>
      </c>
      <c r="P5063" s="49">
        <v>730</v>
      </c>
      <c r="Q5063" s="49">
        <v>818</v>
      </c>
      <c r="R5063" s="49">
        <v>822</v>
      </c>
      <c r="S5063" s="49">
        <v>813</v>
      </c>
      <c r="T5063" s="49">
        <v>796</v>
      </c>
      <c r="U5063" s="49">
        <v>950</v>
      </c>
      <c r="V5063" s="49">
        <v>952</v>
      </c>
    </row>
    <row r="5064" spans="1:22" ht="15.75" customHeight="1">
      <c r="A5064" s="139" t="s">
        <v>793</v>
      </c>
      <c r="B5064" s="139" t="s">
        <v>418</v>
      </c>
      <c r="C5064" s="139" t="s">
        <v>786</v>
      </c>
      <c r="D5064" s="139" t="s">
        <v>633</v>
      </c>
      <c r="E5064" s="139" t="s">
        <v>754</v>
      </c>
      <c r="F5064" s="49">
        <v>9.0299999999999994</v>
      </c>
      <c r="G5064" s="49">
        <v>9.08</v>
      </c>
      <c r="H5064" s="49">
        <v>9.1</v>
      </c>
      <c r="I5064" s="49">
        <v>9.1</v>
      </c>
      <c r="J5064" s="49">
        <v>9.1</v>
      </c>
      <c r="K5064" s="49">
        <v>9.08</v>
      </c>
      <c r="L5064" s="49">
        <v>9.06</v>
      </c>
      <c r="M5064" s="49">
        <v>9.0500000000000007</v>
      </c>
      <c r="N5064" s="49">
        <v>9.0399999999999991</v>
      </c>
      <c r="O5064" s="49">
        <v>9.0299999999999994</v>
      </c>
      <c r="P5064" s="49">
        <v>9.0299999999999994</v>
      </c>
      <c r="Q5064" s="49">
        <v>9.08</v>
      </c>
      <c r="R5064" s="49">
        <v>8.84</v>
      </c>
      <c r="S5064" s="49">
        <v>9.0500000000000007</v>
      </c>
      <c r="T5064" s="49">
        <v>9.06</v>
      </c>
      <c r="U5064" s="49">
        <v>9.06</v>
      </c>
      <c r="V5064" s="49">
        <v>9.07</v>
      </c>
    </row>
    <row r="5065" spans="1:22" ht="15.75" customHeight="1">
      <c r="A5065" s="139" t="s">
        <v>793</v>
      </c>
      <c r="B5065" s="139" t="s">
        <v>426</v>
      </c>
      <c r="C5065" s="139" t="s">
        <v>786</v>
      </c>
      <c r="D5065" s="139" t="s">
        <v>633</v>
      </c>
      <c r="E5065" s="139" t="s">
        <v>754</v>
      </c>
      <c r="F5065" s="49">
        <v>1610</v>
      </c>
      <c r="G5065" s="49">
        <v>1680</v>
      </c>
      <c r="H5065" s="49">
        <v>1730</v>
      </c>
      <c r="I5065" s="49">
        <v>1720</v>
      </c>
      <c r="J5065" s="49">
        <v>1680</v>
      </c>
      <c r="K5065" s="49">
        <v>1720</v>
      </c>
      <c r="L5065" s="49">
        <v>1900</v>
      </c>
      <c r="M5065" s="49">
        <v>3140</v>
      </c>
      <c r="N5065" s="49">
        <v>3100</v>
      </c>
      <c r="O5065" s="49">
        <v>1700</v>
      </c>
      <c r="P5065" s="49">
        <v>1610</v>
      </c>
      <c r="Q5065" s="49">
        <v>2740</v>
      </c>
      <c r="R5065" s="49">
        <v>2930</v>
      </c>
      <c r="S5065" s="49">
        <v>2510</v>
      </c>
      <c r="T5065" s="49">
        <v>2640</v>
      </c>
      <c r="U5065" s="49">
        <v>2950</v>
      </c>
      <c r="V5065" s="49">
        <v>2650</v>
      </c>
    </row>
    <row r="5066" spans="1:22" ht="15.75" customHeight="1">
      <c r="A5066" s="139" t="s">
        <v>793</v>
      </c>
      <c r="B5066" s="139" t="s">
        <v>428</v>
      </c>
      <c r="C5066" s="139" t="s">
        <v>786</v>
      </c>
      <c r="D5066" s="139" t="s">
        <v>633</v>
      </c>
      <c r="E5066" s="139" t="s">
        <v>754</v>
      </c>
      <c r="F5066" s="49">
        <v>700</v>
      </c>
      <c r="G5066" s="49">
        <v>645</v>
      </c>
      <c r="H5066" s="49">
        <v>658</v>
      </c>
      <c r="I5066" s="49">
        <v>599</v>
      </c>
      <c r="J5066" s="49">
        <v>652</v>
      </c>
      <c r="K5066" s="49">
        <v>624</v>
      </c>
      <c r="L5066" s="49">
        <v>639</v>
      </c>
      <c r="M5066" s="49">
        <v>638</v>
      </c>
      <c r="N5066" s="49">
        <v>589</v>
      </c>
      <c r="O5066" s="49">
        <v>519</v>
      </c>
      <c r="P5066" s="49">
        <v>543</v>
      </c>
      <c r="Q5066" s="49">
        <v>563</v>
      </c>
      <c r="R5066" s="49">
        <v>501</v>
      </c>
      <c r="S5066" s="49">
        <v>501</v>
      </c>
      <c r="T5066" s="49">
        <v>495</v>
      </c>
      <c r="U5066" s="49">
        <v>481</v>
      </c>
      <c r="V5066" s="49">
        <v>505</v>
      </c>
    </row>
    <row r="5067" spans="1:22" ht="15.75" customHeight="1">
      <c r="A5067" s="139" t="s">
        <v>793</v>
      </c>
      <c r="B5067" s="139" t="s">
        <v>414</v>
      </c>
      <c r="C5067" s="139" t="s">
        <v>786</v>
      </c>
      <c r="D5067" s="139" t="s">
        <v>633</v>
      </c>
      <c r="E5067" s="139" t="s">
        <v>754</v>
      </c>
      <c r="F5067" s="49">
        <v>504</v>
      </c>
      <c r="G5067" s="49">
        <v>526</v>
      </c>
      <c r="H5067" s="49">
        <v>533</v>
      </c>
      <c r="I5067" s="49">
        <v>543</v>
      </c>
      <c r="J5067" s="49">
        <v>579</v>
      </c>
      <c r="K5067" s="49">
        <v>592</v>
      </c>
      <c r="L5067" s="49">
        <v>689</v>
      </c>
      <c r="M5067" s="49">
        <v>738</v>
      </c>
      <c r="N5067" s="49">
        <v>740</v>
      </c>
      <c r="O5067" s="49">
        <v>705</v>
      </c>
      <c r="P5067" s="49">
        <v>986</v>
      </c>
      <c r="Q5067" s="49">
        <v>1080</v>
      </c>
      <c r="R5067" s="49">
        <v>1210</v>
      </c>
      <c r="S5067" s="49">
        <v>1040</v>
      </c>
      <c r="T5067" s="49">
        <v>1020</v>
      </c>
      <c r="U5067" s="49">
        <v>957</v>
      </c>
      <c r="V5067" s="49">
        <v>899</v>
      </c>
    </row>
    <row r="5068" spans="1:22" ht="15.75" customHeight="1">
      <c r="A5068" s="139" t="s">
        <v>793</v>
      </c>
      <c r="B5068" s="139" t="s">
        <v>766</v>
      </c>
      <c r="C5068" s="139" t="s">
        <v>786</v>
      </c>
      <c r="D5068" s="139" t="s">
        <v>633</v>
      </c>
      <c r="E5068" s="139" t="s">
        <v>754</v>
      </c>
      <c r="F5068" s="49">
        <v>4.6500000000000004</v>
      </c>
      <c r="G5068" s="49">
        <v>4.6500000000000004</v>
      </c>
      <c r="H5068" s="49">
        <v>4.6500000000000004</v>
      </c>
      <c r="I5068" s="49">
        <v>4.6500000000000004</v>
      </c>
      <c r="J5068" s="49">
        <v>4.6500000000000004</v>
      </c>
      <c r="K5068" s="49">
        <v>4.6500000000000004</v>
      </c>
      <c r="L5068" s="49">
        <v>4.6500000000000004</v>
      </c>
      <c r="M5068" s="49">
        <v>4.6500000000000004</v>
      </c>
      <c r="N5068" s="49">
        <v>4.6500000000000004</v>
      </c>
      <c r="O5068" s="49">
        <v>4.6500000000000004</v>
      </c>
      <c r="P5068" s="49">
        <v>4.6500000000000004</v>
      </c>
      <c r="Q5068" s="49">
        <v>4.58</v>
      </c>
      <c r="R5068" s="49">
        <v>4.54</v>
      </c>
      <c r="S5068" s="49">
        <v>4.4800000000000004</v>
      </c>
      <c r="T5068" s="49">
        <v>4.45</v>
      </c>
      <c r="U5068" s="49">
        <v>4.43</v>
      </c>
      <c r="V5068" s="49">
        <v>4.4000000000000004</v>
      </c>
    </row>
    <row r="5069" spans="1:22" ht="15.75" customHeight="1">
      <c r="A5069" s="139" t="s">
        <v>793</v>
      </c>
      <c r="B5069" s="139" t="s">
        <v>462</v>
      </c>
      <c r="C5069" s="139" t="s">
        <v>786</v>
      </c>
      <c r="D5069" s="139" t="s">
        <v>633</v>
      </c>
      <c r="E5069" s="139" t="s">
        <v>754</v>
      </c>
      <c r="F5069" s="49">
        <v>3970</v>
      </c>
      <c r="G5069" s="49">
        <v>4930</v>
      </c>
      <c r="H5069" s="49">
        <v>5190</v>
      </c>
      <c r="I5069" s="49">
        <v>5430</v>
      </c>
      <c r="J5069" s="49">
        <v>5870</v>
      </c>
      <c r="K5069" s="49">
        <v>5570</v>
      </c>
      <c r="L5069" s="49">
        <v>5970</v>
      </c>
      <c r="M5069" s="49">
        <v>6740</v>
      </c>
      <c r="N5069" s="49">
        <v>7330</v>
      </c>
      <c r="O5069" s="49">
        <v>7760</v>
      </c>
      <c r="P5069" s="49">
        <v>7510</v>
      </c>
      <c r="Q5069" s="49">
        <v>7290</v>
      </c>
      <c r="R5069" s="49">
        <v>8170</v>
      </c>
      <c r="S5069" s="49">
        <v>8520</v>
      </c>
      <c r="T5069" s="49">
        <v>7970</v>
      </c>
      <c r="U5069" s="49">
        <v>8110</v>
      </c>
      <c r="V5069" s="49">
        <v>8120</v>
      </c>
    </row>
    <row r="5070" spans="1:22" ht="15.75" customHeight="1">
      <c r="A5070" s="139" t="s">
        <v>793</v>
      </c>
      <c r="B5070" s="139" t="s">
        <v>456</v>
      </c>
      <c r="C5070" s="139" t="s">
        <v>786</v>
      </c>
      <c r="D5070" s="139" t="s">
        <v>633</v>
      </c>
      <c r="E5070" s="139" t="s">
        <v>754</v>
      </c>
      <c r="F5070" s="49">
        <v>18.100000000000001</v>
      </c>
      <c r="G5070" s="49">
        <v>17.7</v>
      </c>
      <c r="H5070" s="49">
        <v>17.399999999999999</v>
      </c>
      <c r="I5070" s="49">
        <v>17.2</v>
      </c>
      <c r="J5070" s="49">
        <v>17.2</v>
      </c>
      <c r="K5070" s="49">
        <v>17.100000000000001</v>
      </c>
      <c r="L5070" s="49">
        <v>17.3</v>
      </c>
      <c r="M5070" s="49">
        <v>17.899999999999999</v>
      </c>
      <c r="N5070" s="49">
        <v>16.7</v>
      </c>
      <c r="O5070" s="49">
        <v>17.5</v>
      </c>
      <c r="P5070" s="49">
        <v>19.2</v>
      </c>
      <c r="Q5070" s="49">
        <v>19.600000000000001</v>
      </c>
      <c r="R5070" s="49">
        <v>18</v>
      </c>
      <c r="S5070" s="49">
        <v>18.2</v>
      </c>
      <c r="T5070" s="49">
        <v>18.399999999999999</v>
      </c>
      <c r="U5070" s="49">
        <v>18.399999999999999</v>
      </c>
      <c r="V5070" s="49">
        <v>18.600000000000001</v>
      </c>
    </row>
    <row r="5071" spans="1:22" ht="15.75" customHeight="1">
      <c r="A5071" s="139" t="s">
        <v>793</v>
      </c>
      <c r="B5071" s="139" t="s">
        <v>454</v>
      </c>
      <c r="C5071" s="139" t="s">
        <v>786</v>
      </c>
      <c r="D5071" s="139" t="s">
        <v>633</v>
      </c>
      <c r="E5071" s="139" t="s">
        <v>754</v>
      </c>
      <c r="F5071" s="49">
        <v>327</v>
      </c>
      <c r="G5071" s="49">
        <v>332</v>
      </c>
      <c r="H5071" s="49">
        <v>359</v>
      </c>
      <c r="I5071" s="49">
        <v>400</v>
      </c>
      <c r="J5071" s="49">
        <v>442</v>
      </c>
      <c r="K5071" s="49">
        <v>524</v>
      </c>
      <c r="L5071" s="49">
        <v>605</v>
      </c>
      <c r="M5071" s="49">
        <v>860</v>
      </c>
      <c r="N5071" s="49">
        <v>945</v>
      </c>
      <c r="O5071" s="49">
        <v>478</v>
      </c>
      <c r="P5071" s="49">
        <v>479</v>
      </c>
      <c r="Q5071" s="49">
        <v>560</v>
      </c>
      <c r="R5071" s="49">
        <v>573</v>
      </c>
      <c r="S5071" s="49">
        <v>604</v>
      </c>
      <c r="T5071" s="49">
        <v>595</v>
      </c>
      <c r="U5071" s="49">
        <v>572</v>
      </c>
      <c r="V5071" s="49">
        <v>601</v>
      </c>
    </row>
    <row r="5072" spans="1:22" ht="15.75" customHeight="1">
      <c r="A5072" s="139" t="s">
        <v>793</v>
      </c>
      <c r="B5072" s="139" t="s">
        <v>432</v>
      </c>
      <c r="C5072" s="139" t="s">
        <v>786</v>
      </c>
      <c r="D5072" s="139" t="s">
        <v>633</v>
      </c>
      <c r="E5072" s="139" t="s">
        <v>754</v>
      </c>
      <c r="F5072" s="49">
        <v>77.3</v>
      </c>
      <c r="G5072" s="49">
        <v>78.900000000000006</v>
      </c>
      <c r="H5072" s="49">
        <v>71.599999999999994</v>
      </c>
      <c r="I5072" s="49">
        <v>141</v>
      </c>
      <c r="J5072" s="49">
        <v>131</v>
      </c>
      <c r="K5072" s="49">
        <v>123</v>
      </c>
      <c r="L5072" s="49">
        <v>124</v>
      </c>
      <c r="M5072" s="49">
        <v>174</v>
      </c>
      <c r="N5072" s="49">
        <v>132</v>
      </c>
      <c r="O5072" s="49">
        <v>124</v>
      </c>
      <c r="P5072" s="49">
        <v>133</v>
      </c>
      <c r="Q5072" s="49">
        <v>147</v>
      </c>
      <c r="R5072" s="49">
        <v>157</v>
      </c>
      <c r="S5072" s="49">
        <v>164</v>
      </c>
      <c r="T5072" s="49">
        <v>170</v>
      </c>
      <c r="U5072" s="49">
        <v>172</v>
      </c>
      <c r="V5072" s="49">
        <v>173</v>
      </c>
    </row>
    <row r="5073" spans="1:22" ht="15.75" customHeight="1">
      <c r="A5073" s="139" t="s">
        <v>793</v>
      </c>
      <c r="B5073" s="139" t="s">
        <v>438</v>
      </c>
      <c r="C5073" s="139" t="s">
        <v>786</v>
      </c>
      <c r="D5073" s="139" t="s">
        <v>633</v>
      </c>
      <c r="E5073" s="139" t="s">
        <v>754</v>
      </c>
      <c r="F5073" s="49">
        <v>1.29</v>
      </c>
      <c r="G5073" s="49">
        <v>1.33</v>
      </c>
      <c r="H5073" s="49">
        <v>1.36</v>
      </c>
      <c r="I5073" s="49">
        <v>1.4</v>
      </c>
      <c r="J5073" s="49">
        <v>1.43</v>
      </c>
      <c r="K5073" s="49">
        <v>1.47</v>
      </c>
      <c r="L5073" s="49">
        <v>1.5</v>
      </c>
      <c r="M5073" s="49">
        <v>1.54</v>
      </c>
      <c r="N5073" s="49">
        <v>1.57</v>
      </c>
      <c r="O5073" s="49">
        <v>1.59</v>
      </c>
      <c r="P5073" s="49">
        <v>1.61</v>
      </c>
      <c r="Q5073" s="49">
        <v>1.62</v>
      </c>
      <c r="R5073" s="49">
        <v>1.6</v>
      </c>
      <c r="S5073" s="49">
        <v>1.69</v>
      </c>
      <c r="T5073" s="49">
        <v>1.72</v>
      </c>
      <c r="U5073" s="49">
        <v>1.75</v>
      </c>
      <c r="V5073" s="49">
        <v>1.78</v>
      </c>
    </row>
    <row r="5074" spans="1:22" ht="15.75" customHeight="1">
      <c r="A5074" s="139" t="s">
        <v>793</v>
      </c>
      <c r="B5074" s="139" t="s">
        <v>450</v>
      </c>
      <c r="C5074" s="139" t="s">
        <v>786</v>
      </c>
      <c r="D5074" s="139" t="s">
        <v>633</v>
      </c>
      <c r="E5074" s="139" t="s">
        <v>754</v>
      </c>
      <c r="F5074" s="49">
        <v>24600</v>
      </c>
      <c r="G5074" s="49">
        <v>23300</v>
      </c>
      <c r="H5074" s="49">
        <v>23700</v>
      </c>
      <c r="I5074" s="49">
        <v>24100</v>
      </c>
      <c r="J5074" s="49">
        <v>25100</v>
      </c>
      <c r="K5074" s="49">
        <v>26200</v>
      </c>
      <c r="L5074" s="49">
        <v>27600</v>
      </c>
      <c r="M5074" s="49">
        <v>29300</v>
      </c>
      <c r="N5074" s="49">
        <v>29000</v>
      </c>
      <c r="O5074" s="49">
        <v>28500</v>
      </c>
      <c r="P5074" s="49">
        <v>27700</v>
      </c>
      <c r="Q5074" s="49">
        <v>28500</v>
      </c>
      <c r="R5074" s="49">
        <v>29500</v>
      </c>
      <c r="S5074" s="49">
        <v>28000</v>
      </c>
      <c r="T5074" s="49">
        <v>28200</v>
      </c>
      <c r="U5074" s="49">
        <v>29900</v>
      </c>
      <c r="V5074" s="49">
        <v>29900</v>
      </c>
    </row>
    <row r="5075" spans="1:22" ht="15.75" customHeight="1">
      <c r="A5075" s="139" t="s">
        <v>793</v>
      </c>
      <c r="B5075" s="139" t="s">
        <v>444</v>
      </c>
      <c r="C5075" s="139" t="s">
        <v>786</v>
      </c>
      <c r="D5075" s="139" t="s">
        <v>633</v>
      </c>
      <c r="E5075" s="139" t="s">
        <v>754</v>
      </c>
      <c r="F5075" s="49">
        <v>2.6099999999999999E-3</v>
      </c>
      <c r="G5075" s="49">
        <v>2.6099999999999999E-3</v>
      </c>
      <c r="H5075" s="49">
        <v>2.6099999999999999E-3</v>
      </c>
      <c r="I5075" s="49">
        <v>2.6099999999999999E-3</v>
      </c>
      <c r="J5075" s="49">
        <v>2.5999999999999999E-3</v>
      </c>
      <c r="K5075" s="49">
        <v>2.5999999999999999E-3</v>
      </c>
      <c r="L5075" s="49">
        <v>2.5999999999999999E-3</v>
      </c>
      <c r="M5075" s="49">
        <v>2.6099999999999999E-3</v>
      </c>
      <c r="N5075" s="49">
        <v>2.6099999999999999E-3</v>
      </c>
      <c r="O5075" s="49">
        <v>2.6199999999999999E-3</v>
      </c>
      <c r="P5075" s="49">
        <v>2.6199999999999999E-3</v>
      </c>
      <c r="Q5075" s="49">
        <v>2.63E-3</v>
      </c>
      <c r="R5075" s="49">
        <v>2.63E-3</v>
      </c>
      <c r="S5075" s="49">
        <v>2.6199999999999999E-3</v>
      </c>
      <c r="T5075" s="49">
        <v>2.63E-3</v>
      </c>
      <c r="U5075" s="49">
        <v>2.63E-3</v>
      </c>
      <c r="V5075" s="49">
        <v>2.63E-3</v>
      </c>
    </row>
    <row r="5076" spans="1:22" ht="15.75" customHeight="1">
      <c r="A5076" s="139" t="s">
        <v>793</v>
      </c>
      <c r="B5076" s="139" t="s">
        <v>430</v>
      </c>
      <c r="C5076" s="139" t="s">
        <v>786</v>
      </c>
      <c r="D5076" s="139" t="s">
        <v>633</v>
      </c>
      <c r="E5076" s="139" t="s">
        <v>754</v>
      </c>
      <c r="F5076" s="49">
        <v>548</v>
      </c>
      <c r="G5076" s="49">
        <v>600</v>
      </c>
      <c r="H5076" s="49">
        <v>609</v>
      </c>
      <c r="I5076" s="49">
        <v>684</v>
      </c>
      <c r="J5076" s="49">
        <v>705</v>
      </c>
      <c r="K5076" s="49">
        <v>874</v>
      </c>
      <c r="L5076" s="49">
        <v>895</v>
      </c>
      <c r="M5076" s="49">
        <v>1130</v>
      </c>
      <c r="N5076" s="49">
        <v>1120</v>
      </c>
      <c r="O5076" s="49">
        <v>715</v>
      </c>
      <c r="P5076" s="49">
        <v>914</v>
      </c>
      <c r="Q5076" s="49">
        <v>1180</v>
      </c>
      <c r="R5076" s="49">
        <v>881</v>
      </c>
      <c r="S5076" s="49">
        <v>1000</v>
      </c>
      <c r="T5076" s="49">
        <v>960</v>
      </c>
      <c r="U5076" s="49">
        <v>1120</v>
      </c>
      <c r="V5076" s="49">
        <v>1150</v>
      </c>
    </row>
    <row r="5077" spans="1:22" ht="15.75" customHeight="1">
      <c r="A5077" s="139" t="s">
        <v>793</v>
      </c>
      <c r="B5077" s="139" t="s">
        <v>440</v>
      </c>
      <c r="C5077" s="139" t="s">
        <v>786</v>
      </c>
      <c r="D5077" s="139" t="s">
        <v>633</v>
      </c>
      <c r="E5077" s="139" t="s">
        <v>754</v>
      </c>
      <c r="F5077" s="49">
        <v>60.4</v>
      </c>
      <c r="G5077" s="49">
        <v>62.2</v>
      </c>
      <c r="H5077" s="49">
        <v>64.2</v>
      </c>
      <c r="I5077" s="49">
        <v>66.099999999999994</v>
      </c>
      <c r="J5077" s="49">
        <v>68.099999999999994</v>
      </c>
      <c r="K5077" s="49">
        <v>70.2</v>
      </c>
      <c r="L5077" s="49">
        <v>72.099999999999994</v>
      </c>
      <c r="M5077" s="49">
        <v>74.2</v>
      </c>
      <c r="N5077" s="49">
        <v>76.2</v>
      </c>
      <c r="O5077" s="49">
        <v>76.599999999999994</v>
      </c>
      <c r="P5077" s="49">
        <v>76.900000000000006</v>
      </c>
      <c r="Q5077" s="49">
        <v>77.2</v>
      </c>
      <c r="R5077" s="49">
        <v>75.7</v>
      </c>
      <c r="S5077" s="49">
        <v>81.5</v>
      </c>
      <c r="T5077" s="49">
        <v>83.1</v>
      </c>
      <c r="U5077" s="49">
        <v>84.7</v>
      </c>
      <c r="V5077" s="49">
        <v>86.2</v>
      </c>
    </row>
    <row r="5078" spans="1:22" ht="15.75" customHeight="1">
      <c r="A5078" s="139" t="s">
        <v>793</v>
      </c>
      <c r="B5078" s="139" t="s">
        <v>442</v>
      </c>
      <c r="C5078" s="139" t="s">
        <v>786</v>
      </c>
      <c r="D5078" s="139" t="s">
        <v>633</v>
      </c>
      <c r="E5078" s="139" t="s">
        <v>754</v>
      </c>
      <c r="F5078" s="49">
        <v>35.4</v>
      </c>
      <c r="G5078" s="49">
        <v>38.1</v>
      </c>
      <c r="H5078" s="49">
        <v>38.4</v>
      </c>
      <c r="I5078" s="49">
        <v>36.4</v>
      </c>
      <c r="J5078" s="49">
        <v>40.9</v>
      </c>
      <c r="K5078" s="49">
        <v>43.6</v>
      </c>
      <c r="L5078" s="49">
        <v>50.3</v>
      </c>
      <c r="M5078" s="49">
        <v>45.9</v>
      </c>
      <c r="N5078" s="49">
        <v>41.1</v>
      </c>
      <c r="O5078" s="49">
        <v>35.1</v>
      </c>
      <c r="P5078" s="49">
        <v>45.7</v>
      </c>
      <c r="Q5078" s="49">
        <v>31.7</v>
      </c>
      <c r="R5078" s="49">
        <v>55.2</v>
      </c>
      <c r="S5078" s="49">
        <v>45.3</v>
      </c>
      <c r="T5078" s="49">
        <v>45.8</v>
      </c>
      <c r="U5078" s="49">
        <v>43.4</v>
      </c>
      <c r="V5078" s="49">
        <v>43.6</v>
      </c>
    </row>
    <row r="5079" spans="1:22" ht="15.75" customHeight="1">
      <c r="A5079" s="139" t="s">
        <v>793</v>
      </c>
      <c r="B5079" s="139" t="s">
        <v>282</v>
      </c>
      <c r="C5079" s="139" t="s">
        <v>786</v>
      </c>
      <c r="D5079" s="139" t="s">
        <v>633</v>
      </c>
      <c r="E5079" s="139" t="s">
        <v>754</v>
      </c>
      <c r="F5079" s="49">
        <v>551</v>
      </c>
      <c r="G5079" s="49">
        <v>423</v>
      </c>
      <c r="H5079" s="49">
        <v>417</v>
      </c>
      <c r="I5079" s="49">
        <v>503</v>
      </c>
      <c r="J5079" s="49">
        <v>432</v>
      </c>
      <c r="K5079" s="49">
        <v>453</v>
      </c>
      <c r="L5079" s="49">
        <v>462</v>
      </c>
      <c r="M5079" s="49">
        <v>475</v>
      </c>
      <c r="N5079" s="49">
        <v>499</v>
      </c>
      <c r="O5079" s="49">
        <v>496</v>
      </c>
      <c r="P5079" s="49">
        <v>517</v>
      </c>
      <c r="Q5079" s="49">
        <v>538</v>
      </c>
      <c r="R5079" s="49">
        <v>675</v>
      </c>
      <c r="S5079" s="49">
        <v>688</v>
      </c>
      <c r="T5079" s="49">
        <v>760</v>
      </c>
      <c r="U5079" s="49">
        <v>550</v>
      </c>
      <c r="V5079" s="49">
        <v>547</v>
      </c>
    </row>
    <row r="5080" spans="1:22" ht="15.75" customHeight="1">
      <c r="A5080" s="139" t="s">
        <v>793</v>
      </c>
      <c r="B5080" s="139" t="s">
        <v>460</v>
      </c>
      <c r="C5080" s="139" t="s">
        <v>786</v>
      </c>
      <c r="D5080" s="139" t="s">
        <v>633</v>
      </c>
      <c r="E5080" s="139" t="s">
        <v>754</v>
      </c>
      <c r="F5080" s="49">
        <v>153</v>
      </c>
      <c r="G5080" s="49">
        <v>201</v>
      </c>
      <c r="H5080" s="49">
        <v>188</v>
      </c>
      <c r="I5080" s="49">
        <v>174</v>
      </c>
      <c r="J5080" s="49">
        <v>199</v>
      </c>
      <c r="K5080" s="49">
        <v>197</v>
      </c>
      <c r="L5080" s="49">
        <v>212</v>
      </c>
      <c r="M5080" s="49">
        <v>230</v>
      </c>
      <c r="N5080" s="49">
        <v>231</v>
      </c>
      <c r="O5080" s="49">
        <v>167</v>
      </c>
      <c r="P5080" s="49">
        <v>187</v>
      </c>
      <c r="Q5080" s="49">
        <v>199</v>
      </c>
      <c r="R5080" s="49">
        <v>175</v>
      </c>
      <c r="S5080" s="49">
        <v>205</v>
      </c>
      <c r="T5080" s="49">
        <v>207</v>
      </c>
      <c r="U5080" s="49">
        <v>209</v>
      </c>
      <c r="V5080" s="49">
        <v>211</v>
      </c>
    </row>
    <row r="5081" spans="1:22" ht="15.75" customHeight="1">
      <c r="A5081" s="139" t="s">
        <v>793</v>
      </c>
      <c r="B5081" s="139" t="s">
        <v>458</v>
      </c>
      <c r="C5081" s="139" t="s">
        <v>786</v>
      </c>
      <c r="D5081" s="139" t="s">
        <v>633</v>
      </c>
      <c r="E5081" s="139" t="s">
        <v>754</v>
      </c>
      <c r="F5081" s="49">
        <v>56.3</v>
      </c>
      <c r="G5081" s="49">
        <v>48.2</v>
      </c>
      <c r="H5081" s="49">
        <v>80</v>
      </c>
      <c r="I5081" s="49">
        <v>84</v>
      </c>
      <c r="J5081" s="49">
        <v>78.5</v>
      </c>
      <c r="K5081" s="49">
        <v>96.4</v>
      </c>
      <c r="L5081" s="49">
        <v>112</v>
      </c>
      <c r="M5081" s="49">
        <v>136</v>
      </c>
      <c r="N5081" s="49">
        <v>148</v>
      </c>
      <c r="O5081" s="49">
        <v>125</v>
      </c>
      <c r="P5081" s="49">
        <v>197</v>
      </c>
      <c r="Q5081" s="49">
        <v>184</v>
      </c>
      <c r="R5081" s="49">
        <v>184</v>
      </c>
      <c r="S5081" s="49">
        <v>120</v>
      </c>
      <c r="T5081" s="49">
        <v>209</v>
      </c>
      <c r="U5081" s="49">
        <v>208</v>
      </c>
      <c r="V5081" s="49">
        <v>209</v>
      </c>
    </row>
    <row r="5082" spans="1:22" ht="15.75" customHeight="1">
      <c r="A5082" s="139" t="s">
        <v>793</v>
      </c>
      <c r="B5082" s="139" t="s">
        <v>464</v>
      </c>
      <c r="C5082" s="139" t="s">
        <v>786</v>
      </c>
      <c r="D5082" s="139" t="s">
        <v>633</v>
      </c>
      <c r="E5082" s="139" t="s">
        <v>754</v>
      </c>
      <c r="F5082" s="49">
        <v>272</v>
      </c>
      <c r="G5082" s="49">
        <v>611</v>
      </c>
      <c r="H5082" s="49">
        <v>714</v>
      </c>
      <c r="I5082" s="49">
        <v>975</v>
      </c>
      <c r="J5082" s="49">
        <v>1180</v>
      </c>
      <c r="K5082" s="49">
        <v>1170</v>
      </c>
      <c r="L5082" s="49">
        <v>1220</v>
      </c>
      <c r="M5082" s="49">
        <v>1250</v>
      </c>
      <c r="N5082" s="49">
        <v>1230</v>
      </c>
      <c r="O5082" s="49">
        <v>1260</v>
      </c>
      <c r="P5082" s="49">
        <v>1310</v>
      </c>
      <c r="Q5082" s="49">
        <v>1360</v>
      </c>
      <c r="R5082" s="49">
        <v>1440</v>
      </c>
      <c r="S5082" s="49">
        <v>1780</v>
      </c>
      <c r="T5082" s="49">
        <v>1920</v>
      </c>
      <c r="U5082" s="49">
        <v>2020</v>
      </c>
      <c r="V5082" s="49">
        <v>2090</v>
      </c>
    </row>
    <row r="5083" spans="1:22" ht="15.75" customHeight="1">
      <c r="A5083" s="139" t="s">
        <v>793</v>
      </c>
      <c r="B5083" s="139" t="s">
        <v>446</v>
      </c>
      <c r="C5083" s="139" t="s">
        <v>786</v>
      </c>
      <c r="D5083" s="139" t="s">
        <v>633</v>
      </c>
      <c r="E5083" s="139" t="s">
        <v>754</v>
      </c>
      <c r="F5083" s="49">
        <v>67</v>
      </c>
      <c r="G5083" s="49">
        <v>108</v>
      </c>
      <c r="H5083" s="49">
        <v>108</v>
      </c>
      <c r="I5083" s="49">
        <v>108</v>
      </c>
      <c r="J5083" s="49">
        <v>160</v>
      </c>
      <c r="K5083" s="49">
        <v>160</v>
      </c>
      <c r="L5083" s="49">
        <v>197</v>
      </c>
      <c r="M5083" s="49">
        <v>216</v>
      </c>
      <c r="N5083" s="49">
        <v>172</v>
      </c>
      <c r="O5083" s="49">
        <v>172</v>
      </c>
      <c r="P5083" s="49">
        <v>286</v>
      </c>
      <c r="Q5083" s="49">
        <v>293</v>
      </c>
      <c r="R5083" s="49">
        <v>333</v>
      </c>
      <c r="S5083" s="49">
        <v>356</v>
      </c>
      <c r="T5083" s="49">
        <v>396</v>
      </c>
      <c r="U5083" s="49">
        <v>381</v>
      </c>
      <c r="V5083" s="49">
        <v>403</v>
      </c>
    </row>
    <row r="5084" spans="1:22" ht="15.75" customHeight="1">
      <c r="A5084" s="139" t="s">
        <v>793</v>
      </c>
      <c r="B5084" s="139" t="s">
        <v>448</v>
      </c>
      <c r="C5084" s="139" t="s">
        <v>786</v>
      </c>
      <c r="D5084" s="139" t="s">
        <v>633</v>
      </c>
      <c r="E5084" s="139" t="s">
        <v>754</v>
      </c>
      <c r="F5084" s="49">
        <v>38.200000000000003</v>
      </c>
      <c r="G5084" s="49">
        <v>38.6</v>
      </c>
      <c r="H5084" s="49">
        <v>38.9</v>
      </c>
      <c r="I5084" s="49">
        <v>39.200000000000003</v>
      </c>
      <c r="J5084" s="49">
        <v>39.5</v>
      </c>
      <c r="K5084" s="49">
        <v>39.9</v>
      </c>
      <c r="L5084" s="49">
        <v>41.5</v>
      </c>
      <c r="M5084" s="49">
        <v>41.7</v>
      </c>
      <c r="N5084" s="49">
        <v>42.3</v>
      </c>
      <c r="O5084" s="49">
        <v>42.7</v>
      </c>
      <c r="P5084" s="49">
        <v>43.2</v>
      </c>
      <c r="Q5084" s="49">
        <v>42.7</v>
      </c>
      <c r="R5084" s="49">
        <v>44.1</v>
      </c>
      <c r="S5084" s="49">
        <v>44.3</v>
      </c>
      <c r="T5084" s="49">
        <v>44.8</v>
      </c>
      <c r="U5084" s="49">
        <v>45.3</v>
      </c>
      <c r="V5084" s="49">
        <v>45.8</v>
      </c>
    </row>
    <row r="5085" spans="1:22" ht="15.75" customHeight="1">
      <c r="A5085" s="139" t="s">
        <v>793</v>
      </c>
      <c r="B5085" s="139" t="s">
        <v>434</v>
      </c>
      <c r="C5085" s="139" t="s">
        <v>786</v>
      </c>
      <c r="D5085" s="139" t="s">
        <v>633</v>
      </c>
      <c r="E5085" s="139" t="s">
        <v>754</v>
      </c>
      <c r="F5085" s="49">
        <v>93.9</v>
      </c>
      <c r="G5085" s="49">
        <v>106</v>
      </c>
      <c r="H5085" s="49">
        <v>77.3</v>
      </c>
      <c r="I5085" s="49">
        <v>98.4</v>
      </c>
      <c r="J5085" s="49">
        <v>81.3</v>
      </c>
      <c r="K5085" s="49">
        <v>102</v>
      </c>
      <c r="L5085" s="49">
        <v>111</v>
      </c>
      <c r="M5085" s="49">
        <v>108</v>
      </c>
      <c r="N5085" s="49">
        <v>128</v>
      </c>
      <c r="O5085" s="49">
        <v>128</v>
      </c>
      <c r="P5085" s="49">
        <v>112</v>
      </c>
      <c r="Q5085" s="49">
        <v>117</v>
      </c>
      <c r="R5085" s="49">
        <v>101</v>
      </c>
      <c r="S5085" s="49">
        <v>165</v>
      </c>
      <c r="T5085" s="49">
        <v>214</v>
      </c>
      <c r="U5085" s="49">
        <v>221</v>
      </c>
      <c r="V5085" s="49">
        <v>221</v>
      </c>
    </row>
    <row r="5086" spans="1:22" ht="15.75" customHeight="1">
      <c r="A5086" s="139" t="s">
        <v>793</v>
      </c>
      <c r="B5086" s="139" t="s">
        <v>436</v>
      </c>
      <c r="C5086" s="139" t="s">
        <v>786</v>
      </c>
      <c r="D5086" s="139" t="s">
        <v>633</v>
      </c>
      <c r="E5086" s="139" t="s">
        <v>754</v>
      </c>
      <c r="F5086" s="49">
        <v>12200</v>
      </c>
      <c r="G5086" s="49">
        <v>11800</v>
      </c>
      <c r="H5086" s="49">
        <v>16500</v>
      </c>
      <c r="I5086" s="49">
        <v>18400</v>
      </c>
      <c r="J5086" s="49">
        <v>17500</v>
      </c>
      <c r="K5086" s="49">
        <v>18900</v>
      </c>
      <c r="L5086" s="49">
        <v>19500</v>
      </c>
      <c r="M5086" s="49">
        <v>20200</v>
      </c>
      <c r="N5086" s="49">
        <v>21500</v>
      </c>
      <c r="O5086" s="49">
        <v>20700</v>
      </c>
      <c r="P5086" s="49">
        <v>20500</v>
      </c>
      <c r="Q5086" s="49">
        <v>20100</v>
      </c>
      <c r="R5086" s="49">
        <v>21000</v>
      </c>
      <c r="S5086" s="49">
        <v>23700</v>
      </c>
      <c r="T5086" s="49">
        <v>24500</v>
      </c>
      <c r="U5086" s="49">
        <v>25200</v>
      </c>
      <c r="V5086" s="49">
        <v>25900</v>
      </c>
    </row>
    <row r="5087" spans="1:22" ht="15.75" customHeight="1">
      <c r="A5087" s="139" t="s">
        <v>793</v>
      </c>
      <c r="B5087" s="139" t="s">
        <v>466</v>
      </c>
      <c r="C5087" s="139" t="s">
        <v>786</v>
      </c>
      <c r="D5087" s="139" t="s">
        <v>633</v>
      </c>
      <c r="E5087" s="139" t="s">
        <v>754</v>
      </c>
      <c r="F5087" s="49">
        <v>9.61</v>
      </c>
      <c r="G5087" s="49">
        <v>10.4</v>
      </c>
      <c r="H5087" s="49">
        <v>10.199999999999999</v>
      </c>
      <c r="I5087" s="49">
        <v>11</v>
      </c>
      <c r="J5087" s="49">
        <v>10.6</v>
      </c>
      <c r="K5087" s="49">
        <v>10.5</v>
      </c>
      <c r="L5087" s="49">
        <v>10.199999999999999</v>
      </c>
      <c r="M5087" s="49">
        <v>10.3</v>
      </c>
      <c r="N5087" s="49">
        <v>10.7</v>
      </c>
      <c r="O5087" s="49">
        <v>10.8</v>
      </c>
      <c r="P5087" s="49">
        <v>139</v>
      </c>
      <c r="Q5087" s="49">
        <v>141</v>
      </c>
      <c r="R5087" s="49">
        <v>242</v>
      </c>
      <c r="S5087" s="49">
        <v>315</v>
      </c>
      <c r="T5087" s="49">
        <v>345</v>
      </c>
      <c r="U5087" s="49">
        <v>375</v>
      </c>
      <c r="V5087" s="49">
        <v>375</v>
      </c>
    </row>
    <row r="5088" spans="1:22" ht="15.75" customHeight="1">
      <c r="A5088" s="139" t="s">
        <v>793</v>
      </c>
      <c r="B5088" s="139" t="s">
        <v>478</v>
      </c>
      <c r="C5088" s="139" t="s">
        <v>786</v>
      </c>
      <c r="D5088" s="139" t="s">
        <v>633</v>
      </c>
      <c r="E5088" s="139" t="s">
        <v>754</v>
      </c>
      <c r="F5088" s="49">
        <v>47.3</v>
      </c>
      <c r="G5088" s="49">
        <v>49.1</v>
      </c>
      <c r="H5088" s="49">
        <v>52.7</v>
      </c>
      <c r="I5088" s="49">
        <v>53.6</v>
      </c>
      <c r="J5088" s="49">
        <v>54.6</v>
      </c>
      <c r="K5088" s="49">
        <v>58.6</v>
      </c>
      <c r="L5088" s="49">
        <v>59.6</v>
      </c>
      <c r="M5088" s="49">
        <v>54.5</v>
      </c>
      <c r="N5088" s="49">
        <v>61.3</v>
      </c>
      <c r="O5088" s="49">
        <v>56</v>
      </c>
      <c r="P5088" s="49">
        <v>50.8</v>
      </c>
      <c r="Q5088" s="49">
        <v>67.900000000000006</v>
      </c>
      <c r="R5088" s="49">
        <v>66.599999999999994</v>
      </c>
      <c r="S5088" s="49">
        <v>52.9</v>
      </c>
      <c r="T5088" s="49">
        <v>50.9</v>
      </c>
      <c r="U5088" s="49">
        <v>64</v>
      </c>
      <c r="V5088" s="49">
        <v>64.8</v>
      </c>
    </row>
    <row r="5089" spans="1:22" ht="15.75" customHeight="1">
      <c r="A5089" s="139" t="s">
        <v>793</v>
      </c>
      <c r="B5089" s="139" t="s">
        <v>480</v>
      </c>
      <c r="C5089" s="139" t="s">
        <v>786</v>
      </c>
      <c r="D5089" s="139" t="s">
        <v>633</v>
      </c>
      <c r="E5089" s="139" t="s">
        <v>754</v>
      </c>
      <c r="F5089" s="49">
        <v>2230</v>
      </c>
      <c r="G5089" s="49">
        <v>3050</v>
      </c>
      <c r="H5089" s="49">
        <v>3010</v>
      </c>
      <c r="I5089" s="49">
        <v>3190</v>
      </c>
      <c r="J5089" s="49">
        <v>3230</v>
      </c>
      <c r="K5089" s="49">
        <v>2530</v>
      </c>
      <c r="L5089" s="49">
        <v>2810</v>
      </c>
      <c r="M5089" s="49">
        <v>3360</v>
      </c>
      <c r="N5089" s="49">
        <v>5490</v>
      </c>
      <c r="O5089" s="49">
        <v>5480</v>
      </c>
      <c r="P5089" s="49">
        <v>5500</v>
      </c>
      <c r="Q5089" s="49">
        <v>6230</v>
      </c>
      <c r="R5089" s="49">
        <v>7780</v>
      </c>
      <c r="S5089" s="49">
        <v>9440</v>
      </c>
      <c r="T5089" s="49">
        <v>9400</v>
      </c>
      <c r="U5089" s="49">
        <v>9780</v>
      </c>
      <c r="V5089" s="49">
        <v>9770</v>
      </c>
    </row>
    <row r="5090" spans="1:22" ht="15.75" customHeight="1">
      <c r="A5090" s="139" t="s">
        <v>793</v>
      </c>
      <c r="B5090" s="139" t="s">
        <v>476</v>
      </c>
      <c r="C5090" s="139" t="s">
        <v>786</v>
      </c>
      <c r="D5090" s="139" t="s">
        <v>633</v>
      </c>
      <c r="E5090" s="139" t="s">
        <v>754</v>
      </c>
      <c r="F5090" s="49">
        <v>252</v>
      </c>
      <c r="G5090" s="49">
        <v>245</v>
      </c>
      <c r="H5090" s="49">
        <v>258</v>
      </c>
      <c r="I5090" s="49">
        <v>401</v>
      </c>
      <c r="J5090" s="49">
        <v>246</v>
      </c>
      <c r="K5090" s="49">
        <v>248</v>
      </c>
      <c r="L5090" s="49">
        <v>247</v>
      </c>
      <c r="M5090" s="49">
        <v>246</v>
      </c>
      <c r="N5090" s="49">
        <v>244</v>
      </c>
      <c r="O5090" s="49">
        <v>244</v>
      </c>
      <c r="P5090" s="49">
        <v>271</v>
      </c>
      <c r="Q5090" s="49">
        <v>308</v>
      </c>
      <c r="R5090" s="49">
        <v>275</v>
      </c>
      <c r="S5090" s="49">
        <v>288</v>
      </c>
      <c r="T5090" s="49">
        <v>308</v>
      </c>
      <c r="U5090" s="49">
        <v>309</v>
      </c>
      <c r="V5090" s="49">
        <v>310</v>
      </c>
    </row>
    <row r="5091" spans="1:22" ht="15.75" customHeight="1">
      <c r="A5091" s="139" t="s">
        <v>793</v>
      </c>
      <c r="B5091" s="139" t="s">
        <v>767</v>
      </c>
      <c r="C5091" s="139" t="s">
        <v>786</v>
      </c>
      <c r="D5091" s="139" t="s">
        <v>633</v>
      </c>
      <c r="E5091" s="139" t="s">
        <v>754</v>
      </c>
      <c r="F5091" s="49">
        <v>9.5000000000000005E-5</v>
      </c>
      <c r="G5091" s="49">
        <v>9.2399999999999996E-5</v>
      </c>
      <c r="H5091" s="49">
        <v>9.0000000000000006E-5</v>
      </c>
      <c r="I5091" s="49">
        <v>8.7800000000000006E-5</v>
      </c>
      <c r="J5091" s="49">
        <v>8.5900000000000001E-5</v>
      </c>
      <c r="K5091" s="49">
        <v>8.4300000000000003E-5</v>
      </c>
      <c r="L5091" s="49">
        <v>8.3100000000000001E-5</v>
      </c>
      <c r="M5091" s="49">
        <v>8.2299999999999995E-5</v>
      </c>
      <c r="N5091" s="49">
        <v>8.1699999999999994E-5</v>
      </c>
      <c r="O5091" s="49">
        <v>8.14E-5</v>
      </c>
      <c r="P5091" s="49">
        <v>8.1100000000000006E-5</v>
      </c>
      <c r="Q5091" s="49">
        <v>8.0799999999999999E-5</v>
      </c>
      <c r="R5091" s="49">
        <v>8.0699999999999996E-5</v>
      </c>
      <c r="S5091" s="49">
        <v>7.5699999999999997E-5</v>
      </c>
      <c r="T5091" s="49">
        <v>7.4300000000000004E-5</v>
      </c>
      <c r="U5091" s="49">
        <v>7.2899999999999997E-5</v>
      </c>
      <c r="V5091" s="49">
        <v>7.1500000000000003E-5</v>
      </c>
    </row>
    <row r="5092" spans="1:22" ht="15.75" customHeight="1">
      <c r="A5092" s="139" t="s">
        <v>793</v>
      </c>
      <c r="B5092" s="139" t="s">
        <v>472</v>
      </c>
      <c r="C5092" s="139" t="s">
        <v>786</v>
      </c>
      <c r="D5092" s="139" t="s">
        <v>633</v>
      </c>
      <c r="E5092" s="139" t="s">
        <v>754</v>
      </c>
      <c r="F5092" s="49">
        <v>14500</v>
      </c>
      <c r="G5092" s="49">
        <v>13400</v>
      </c>
      <c r="H5092" s="49">
        <v>13800</v>
      </c>
      <c r="I5092" s="49">
        <v>13000</v>
      </c>
      <c r="J5092" s="49">
        <v>13700</v>
      </c>
      <c r="K5092" s="49">
        <v>13300</v>
      </c>
      <c r="L5092" s="49">
        <v>13200</v>
      </c>
      <c r="M5092" s="49">
        <v>13500</v>
      </c>
      <c r="N5092" s="49">
        <v>13800</v>
      </c>
      <c r="O5092" s="49">
        <v>13900</v>
      </c>
      <c r="P5092" s="49">
        <v>14400</v>
      </c>
      <c r="Q5092" s="49">
        <v>14500</v>
      </c>
      <c r="R5092" s="49">
        <v>14300</v>
      </c>
      <c r="S5092" s="49">
        <v>14700</v>
      </c>
      <c r="T5092" s="49">
        <v>13600</v>
      </c>
      <c r="U5092" s="49">
        <v>14500</v>
      </c>
      <c r="V5092" s="49">
        <v>14000</v>
      </c>
    </row>
    <row r="5093" spans="1:22" ht="15.75" customHeight="1">
      <c r="A5093" s="139" t="s">
        <v>793</v>
      </c>
      <c r="B5093" s="139" t="s">
        <v>768</v>
      </c>
      <c r="C5093" s="139" t="s">
        <v>786</v>
      </c>
      <c r="D5093" s="139" t="s">
        <v>633</v>
      </c>
      <c r="E5093" s="139" t="s">
        <v>754</v>
      </c>
      <c r="F5093" s="49">
        <v>819000</v>
      </c>
      <c r="G5093" s="49">
        <v>871000</v>
      </c>
      <c r="H5093" s="49">
        <v>937000</v>
      </c>
      <c r="I5093" s="49">
        <v>1020000</v>
      </c>
      <c r="J5093" s="49">
        <v>1110000</v>
      </c>
      <c r="K5093" s="49">
        <v>1200000</v>
      </c>
      <c r="L5093" s="49">
        <v>1340000</v>
      </c>
      <c r="M5093" s="49">
        <v>1450000</v>
      </c>
      <c r="N5093" s="49">
        <v>1500000</v>
      </c>
      <c r="O5093" s="49">
        <v>1600000</v>
      </c>
      <c r="P5093" s="49">
        <v>1730000</v>
      </c>
      <c r="Q5093" s="49">
        <v>1860000</v>
      </c>
      <c r="R5093" s="49">
        <v>1910000</v>
      </c>
      <c r="S5093" s="49">
        <v>1990000</v>
      </c>
      <c r="T5093" s="49">
        <v>2070000</v>
      </c>
      <c r="U5093" s="49">
        <v>2070000</v>
      </c>
      <c r="V5093" s="49">
        <v>2130000</v>
      </c>
    </row>
    <row r="5094" spans="1:22" ht="15.75" customHeight="1">
      <c r="A5094" s="139" t="s">
        <v>793</v>
      </c>
      <c r="B5094" s="139" t="s">
        <v>484</v>
      </c>
      <c r="C5094" s="139" t="s">
        <v>786</v>
      </c>
      <c r="D5094" s="139" t="s">
        <v>633</v>
      </c>
      <c r="E5094" s="139" t="s">
        <v>754</v>
      </c>
      <c r="F5094" s="49">
        <v>8840</v>
      </c>
      <c r="G5094" s="49">
        <v>8870</v>
      </c>
      <c r="H5094" s="49">
        <v>8660</v>
      </c>
      <c r="I5094" s="49">
        <v>8670</v>
      </c>
      <c r="J5094" s="49">
        <v>8670</v>
      </c>
      <c r="K5094" s="49">
        <v>8150</v>
      </c>
      <c r="L5094" s="49">
        <v>7960</v>
      </c>
      <c r="M5094" s="49">
        <v>8340</v>
      </c>
      <c r="N5094" s="49">
        <v>8710</v>
      </c>
      <c r="O5094" s="49">
        <v>7770</v>
      </c>
      <c r="P5094" s="49">
        <v>8130</v>
      </c>
      <c r="Q5094" s="49">
        <v>8300</v>
      </c>
      <c r="R5094" s="49">
        <v>8370</v>
      </c>
      <c r="S5094" s="49">
        <v>8260</v>
      </c>
      <c r="T5094" s="49">
        <v>8270</v>
      </c>
      <c r="U5094" s="49">
        <v>8560</v>
      </c>
      <c r="V5094" s="49">
        <v>8540</v>
      </c>
    </row>
    <row r="5095" spans="1:22" ht="15.75" customHeight="1">
      <c r="A5095" s="139" t="s">
        <v>793</v>
      </c>
      <c r="B5095" s="139" t="s">
        <v>470</v>
      </c>
      <c r="C5095" s="139" t="s">
        <v>786</v>
      </c>
      <c r="D5095" s="139" t="s">
        <v>633</v>
      </c>
      <c r="E5095" s="139" t="s">
        <v>754</v>
      </c>
      <c r="F5095" s="49">
        <v>188</v>
      </c>
      <c r="G5095" s="49">
        <v>183</v>
      </c>
      <c r="H5095" s="49">
        <v>184</v>
      </c>
      <c r="I5095" s="49">
        <v>188</v>
      </c>
      <c r="J5095" s="49">
        <v>186</v>
      </c>
      <c r="K5095" s="49">
        <v>187</v>
      </c>
      <c r="L5095" s="49">
        <v>191</v>
      </c>
      <c r="M5095" s="49">
        <v>193</v>
      </c>
      <c r="N5095" s="49">
        <v>191</v>
      </c>
      <c r="O5095" s="49">
        <v>537</v>
      </c>
      <c r="P5095" s="49">
        <v>599</v>
      </c>
      <c r="Q5095" s="49">
        <v>875</v>
      </c>
      <c r="R5095" s="49">
        <v>1100</v>
      </c>
      <c r="S5095" s="49">
        <v>1230</v>
      </c>
      <c r="T5095" s="49">
        <v>1270</v>
      </c>
      <c r="U5095" s="49">
        <v>849</v>
      </c>
      <c r="V5095" s="49">
        <v>850</v>
      </c>
    </row>
    <row r="5096" spans="1:22" ht="15.75" customHeight="1">
      <c r="A5096" s="139" t="s">
        <v>793</v>
      </c>
      <c r="B5096" s="139" t="s">
        <v>468</v>
      </c>
      <c r="C5096" s="139" t="s">
        <v>786</v>
      </c>
      <c r="D5096" s="139" t="s">
        <v>633</v>
      </c>
      <c r="E5096" s="139" t="s">
        <v>754</v>
      </c>
      <c r="F5096" s="49">
        <v>1.1200000000000001</v>
      </c>
      <c r="G5096" s="49">
        <v>1.1499999999999999</v>
      </c>
      <c r="H5096" s="49">
        <v>1.18</v>
      </c>
      <c r="I5096" s="49">
        <v>1.2</v>
      </c>
      <c r="J5096" s="49">
        <v>1.23</v>
      </c>
      <c r="K5096" s="49">
        <v>1.25</v>
      </c>
      <c r="L5096" s="49">
        <v>1.28</v>
      </c>
      <c r="M5096" s="49">
        <v>1.3</v>
      </c>
      <c r="N5096" s="49">
        <v>1.32</v>
      </c>
      <c r="O5096" s="49">
        <v>1.34</v>
      </c>
      <c r="P5096" s="49">
        <v>1.36</v>
      </c>
      <c r="Q5096" s="49">
        <v>1.38</v>
      </c>
      <c r="R5096" s="49">
        <v>1.39</v>
      </c>
      <c r="S5096" s="49">
        <v>1.43</v>
      </c>
      <c r="T5096" s="49">
        <v>1.46</v>
      </c>
      <c r="U5096" s="49">
        <v>1.48</v>
      </c>
      <c r="V5096" s="49">
        <v>1.5</v>
      </c>
    </row>
    <row r="5097" spans="1:22" ht="15.75" customHeight="1">
      <c r="A5097" s="139" t="s">
        <v>793</v>
      </c>
      <c r="B5097" s="139" t="s">
        <v>474</v>
      </c>
      <c r="C5097" s="139" t="s">
        <v>786</v>
      </c>
      <c r="D5097" s="139" t="s">
        <v>633</v>
      </c>
      <c r="E5097" s="139" t="s">
        <v>754</v>
      </c>
      <c r="F5097" s="49">
        <v>3550</v>
      </c>
      <c r="G5097" s="49">
        <v>3580</v>
      </c>
      <c r="H5097" s="49">
        <v>3610</v>
      </c>
      <c r="I5097" s="49">
        <v>3640</v>
      </c>
      <c r="J5097" s="49">
        <v>2740</v>
      </c>
      <c r="K5097" s="49">
        <v>2240</v>
      </c>
      <c r="L5097" s="49">
        <v>2290</v>
      </c>
      <c r="M5097" s="49">
        <v>2480</v>
      </c>
      <c r="N5097" s="49">
        <v>2460</v>
      </c>
      <c r="O5097" s="49">
        <v>2560</v>
      </c>
      <c r="P5097" s="49">
        <v>2640</v>
      </c>
      <c r="Q5097" s="49">
        <v>2640</v>
      </c>
      <c r="R5097" s="49">
        <v>2780</v>
      </c>
      <c r="S5097" s="49">
        <v>2770</v>
      </c>
      <c r="T5097" s="49">
        <v>2780</v>
      </c>
      <c r="U5097" s="49">
        <v>2910</v>
      </c>
      <c r="V5097" s="49">
        <v>2410</v>
      </c>
    </row>
    <row r="5098" spans="1:22" ht="15.75" customHeight="1">
      <c r="A5098" s="139" t="s">
        <v>793</v>
      </c>
      <c r="B5098" s="139" t="s">
        <v>486</v>
      </c>
      <c r="C5098" s="139" t="s">
        <v>786</v>
      </c>
      <c r="D5098" s="139" t="s">
        <v>633</v>
      </c>
      <c r="E5098" s="139" t="s">
        <v>754</v>
      </c>
      <c r="F5098" s="49">
        <v>1920</v>
      </c>
      <c r="G5098" s="49">
        <v>1980</v>
      </c>
      <c r="H5098" s="49">
        <v>2110</v>
      </c>
      <c r="I5098" s="49">
        <v>2390</v>
      </c>
      <c r="J5098" s="49">
        <v>2430</v>
      </c>
      <c r="K5098" s="49">
        <v>2580</v>
      </c>
      <c r="L5098" s="49">
        <v>3890</v>
      </c>
      <c r="M5098" s="49">
        <v>4320</v>
      </c>
      <c r="N5098" s="49">
        <v>4980</v>
      </c>
      <c r="O5098" s="49">
        <v>5470</v>
      </c>
      <c r="P5098" s="49">
        <v>6490</v>
      </c>
      <c r="Q5098" s="49">
        <v>6860</v>
      </c>
      <c r="R5098" s="49">
        <v>6840</v>
      </c>
      <c r="S5098" s="49">
        <v>6660</v>
      </c>
      <c r="T5098" s="49">
        <v>7160</v>
      </c>
      <c r="U5098" s="49">
        <v>7530</v>
      </c>
      <c r="V5098" s="49">
        <v>7840</v>
      </c>
    </row>
    <row r="5099" spans="1:22" ht="15.75" customHeight="1">
      <c r="A5099" s="139" t="s">
        <v>793</v>
      </c>
      <c r="B5099" s="139" t="s">
        <v>488</v>
      </c>
      <c r="C5099" s="139" t="s">
        <v>786</v>
      </c>
      <c r="D5099" s="139" t="s">
        <v>633</v>
      </c>
      <c r="E5099" s="139" t="s">
        <v>754</v>
      </c>
      <c r="F5099" s="49">
        <v>8210</v>
      </c>
      <c r="G5099" s="49">
        <v>9420</v>
      </c>
      <c r="H5099" s="49">
        <v>9350</v>
      </c>
      <c r="I5099" s="49">
        <v>10500</v>
      </c>
      <c r="J5099" s="49">
        <v>10700</v>
      </c>
      <c r="K5099" s="49">
        <v>11300</v>
      </c>
      <c r="L5099" s="49">
        <v>12800</v>
      </c>
      <c r="M5099" s="49">
        <v>14800</v>
      </c>
      <c r="N5099" s="49">
        <v>16800</v>
      </c>
      <c r="O5099" s="49">
        <v>16600</v>
      </c>
      <c r="P5099" s="49">
        <v>16700</v>
      </c>
      <c r="Q5099" s="49">
        <v>16400</v>
      </c>
      <c r="R5099" s="49">
        <v>16800</v>
      </c>
      <c r="S5099" s="49">
        <v>17300</v>
      </c>
      <c r="T5099" s="49">
        <v>17800</v>
      </c>
      <c r="U5099" s="49">
        <v>18300</v>
      </c>
      <c r="V5099" s="49">
        <v>18400</v>
      </c>
    </row>
    <row r="5100" spans="1:22" ht="15.75" customHeight="1">
      <c r="A5100" s="139" t="s">
        <v>793</v>
      </c>
      <c r="B5100" s="139" t="s">
        <v>492</v>
      </c>
      <c r="C5100" s="139" t="s">
        <v>786</v>
      </c>
      <c r="D5100" s="139" t="s">
        <v>633</v>
      </c>
      <c r="E5100" s="139" t="s">
        <v>754</v>
      </c>
      <c r="F5100" s="49">
        <v>429</v>
      </c>
      <c r="G5100" s="49">
        <v>373</v>
      </c>
      <c r="H5100" s="49">
        <v>340</v>
      </c>
      <c r="I5100" s="49">
        <v>397</v>
      </c>
      <c r="J5100" s="49">
        <v>458</v>
      </c>
      <c r="K5100" s="49">
        <v>458</v>
      </c>
      <c r="L5100" s="49">
        <v>455</v>
      </c>
      <c r="M5100" s="49">
        <v>449</v>
      </c>
      <c r="N5100" s="49">
        <v>761</v>
      </c>
      <c r="O5100" s="49">
        <v>691</v>
      </c>
      <c r="P5100" s="49">
        <v>615</v>
      </c>
      <c r="Q5100" s="49">
        <v>718</v>
      </c>
      <c r="R5100" s="49">
        <v>925</v>
      </c>
      <c r="S5100" s="49">
        <v>950</v>
      </c>
      <c r="T5100" s="49">
        <v>879</v>
      </c>
      <c r="U5100" s="49">
        <v>884</v>
      </c>
      <c r="V5100" s="49">
        <v>885</v>
      </c>
    </row>
    <row r="5101" spans="1:22" ht="15.75" customHeight="1">
      <c r="A5101" s="139" t="s">
        <v>793</v>
      </c>
      <c r="B5101" s="139" t="s">
        <v>498</v>
      </c>
      <c r="C5101" s="139" t="s">
        <v>786</v>
      </c>
      <c r="D5101" s="139" t="s">
        <v>633</v>
      </c>
      <c r="E5101" s="139" t="s">
        <v>754</v>
      </c>
      <c r="F5101" s="49">
        <v>2190</v>
      </c>
      <c r="G5101" s="49">
        <v>2210</v>
      </c>
      <c r="H5101" s="49">
        <v>2180</v>
      </c>
      <c r="I5101" s="49">
        <v>2230</v>
      </c>
      <c r="J5101" s="49">
        <v>2640</v>
      </c>
      <c r="K5101" s="49">
        <v>2800</v>
      </c>
      <c r="L5101" s="49">
        <v>2950</v>
      </c>
      <c r="M5101" s="49">
        <v>2930</v>
      </c>
      <c r="N5101" s="49">
        <v>3160</v>
      </c>
      <c r="O5101" s="49">
        <v>3540</v>
      </c>
      <c r="P5101" s="49">
        <v>3650</v>
      </c>
      <c r="Q5101" s="49">
        <v>3710</v>
      </c>
      <c r="R5101" s="49">
        <v>4320</v>
      </c>
      <c r="S5101" s="49">
        <v>4490</v>
      </c>
      <c r="T5101" s="49">
        <v>4570</v>
      </c>
      <c r="U5101" s="49">
        <v>4460</v>
      </c>
      <c r="V5101" s="49">
        <v>4450</v>
      </c>
    </row>
    <row r="5102" spans="1:22" ht="15.75" customHeight="1">
      <c r="A5102" s="139" t="s">
        <v>793</v>
      </c>
      <c r="B5102" s="139" t="s">
        <v>500</v>
      </c>
      <c r="C5102" s="139" t="s">
        <v>786</v>
      </c>
      <c r="D5102" s="139" t="s">
        <v>633</v>
      </c>
      <c r="E5102" s="139" t="s">
        <v>754</v>
      </c>
      <c r="F5102" s="49">
        <v>6140</v>
      </c>
      <c r="G5102" s="49">
        <v>4730</v>
      </c>
      <c r="H5102" s="49">
        <v>6730</v>
      </c>
      <c r="I5102" s="49">
        <v>6570</v>
      </c>
      <c r="J5102" s="49">
        <v>6700</v>
      </c>
      <c r="K5102" s="49">
        <v>7550</v>
      </c>
      <c r="L5102" s="49">
        <v>6220</v>
      </c>
      <c r="M5102" s="49">
        <v>6540</v>
      </c>
      <c r="N5102" s="49">
        <v>6590</v>
      </c>
      <c r="O5102" s="49">
        <v>7080</v>
      </c>
      <c r="P5102" s="49">
        <v>7460</v>
      </c>
      <c r="Q5102" s="49">
        <v>7630</v>
      </c>
      <c r="R5102" s="49">
        <v>8580</v>
      </c>
      <c r="S5102" s="49">
        <v>9240</v>
      </c>
      <c r="T5102" s="49">
        <v>9980</v>
      </c>
      <c r="U5102" s="49">
        <v>11100</v>
      </c>
      <c r="V5102" s="49">
        <v>11100</v>
      </c>
    </row>
    <row r="5103" spans="1:22" ht="15.75" customHeight="1">
      <c r="A5103" s="139" t="s">
        <v>793</v>
      </c>
      <c r="B5103" s="139" t="s">
        <v>490</v>
      </c>
      <c r="C5103" s="139" t="s">
        <v>786</v>
      </c>
      <c r="D5103" s="139" t="s">
        <v>633</v>
      </c>
      <c r="E5103" s="139" t="s">
        <v>754</v>
      </c>
      <c r="F5103" s="49">
        <v>9.59E-4</v>
      </c>
      <c r="G5103" s="49">
        <v>9.7000000000000005E-4</v>
      </c>
      <c r="H5103" s="49">
        <v>9.7900000000000005E-4</v>
      </c>
      <c r="I5103" s="49">
        <v>9.8499999999999998E-4</v>
      </c>
      <c r="J5103" s="49">
        <v>9.8999999999999999E-4</v>
      </c>
      <c r="K5103" s="49">
        <v>9.9500000000000001E-4</v>
      </c>
      <c r="L5103" s="49">
        <v>1E-3</v>
      </c>
      <c r="M5103" s="49">
        <v>1.01E-3</v>
      </c>
      <c r="N5103" s="49">
        <v>1.01E-3</v>
      </c>
      <c r="O5103" s="49">
        <v>1.0200000000000001E-3</v>
      </c>
      <c r="P5103" s="49">
        <v>1.0200000000000001E-3</v>
      </c>
      <c r="Q5103" s="49">
        <v>1.0300000000000001E-3</v>
      </c>
      <c r="R5103" s="49">
        <v>1.0399999999999999E-3</v>
      </c>
      <c r="S5103" s="49">
        <v>1.0499999999999999E-3</v>
      </c>
      <c r="T5103" s="49">
        <v>1.06E-3</v>
      </c>
      <c r="U5103" s="49">
        <v>1.06E-3</v>
      </c>
      <c r="V5103" s="49">
        <v>1.07E-3</v>
      </c>
    </row>
    <row r="5104" spans="1:22" ht="15.75" customHeight="1">
      <c r="A5104" s="139" t="s">
        <v>793</v>
      </c>
      <c r="B5104" s="139" t="s">
        <v>494</v>
      </c>
      <c r="C5104" s="139" t="s">
        <v>786</v>
      </c>
      <c r="D5104" s="139" t="s">
        <v>633</v>
      </c>
      <c r="E5104" s="139" t="s">
        <v>754</v>
      </c>
      <c r="F5104" s="49">
        <v>50.9</v>
      </c>
      <c r="G5104" s="49">
        <v>52.1</v>
      </c>
      <c r="H5104" s="49">
        <v>53.2</v>
      </c>
      <c r="I5104" s="49">
        <v>54.4</v>
      </c>
      <c r="J5104" s="49">
        <v>55.5</v>
      </c>
      <c r="K5104" s="49">
        <v>56.6</v>
      </c>
      <c r="L5104" s="49">
        <v>57.7</v>
      </c>
      <c r="M5104" s="49">
        <v>58.8</v>
      </c>
      <c r="N5104" s="49">
        <v>59.9</v>
      </c>
      <c r="O5104" s="49">
        <v>60.1</v>
      </c>
      <c r="P5104" s="49">
        <v>136</v>
      </c>
      <c r="Q5104" s="49">
        <v>136</v>
      </c>
      <c r="R5104" s="49">
        <v>135</v>
      </c>
      <c r="S5104" s="49">
        <v>139</v>
      </c>
      <c r="T5104" s="49">
        <v>140</v>
      </c>
      <c r="U5104" s="49">
        <v>141</v>
      </c>
      <c r="V5104" s="49">
        <v>142</v>
      </c>
    </row>
    <row r="5105" spans="1:22" ht="15.75" customHeight="1">
      <c r="A5105" s="139" t="s">
        <v>793</v>
      </c>
      <c r="B5105" s="139" t="s">
        <v>502</v>
      </c>
      <c r="C5105" s="139" t="s">
        <v>786</v>
      </c>
      <c r="D5105" s="139" t="s">
        <v>633</v>
      </c>
      <c r="E5105" s="139" t="s">
        <v>754</v>
      </c>
      <c r="F5105" s="49">
        <v>14200</v>
      </c>
      <c r="G5105" s="49">
        <v>12400</v>
      </c>
      <c r="H5105" s="49">
        <v>11300</v>
      </c>
      <c r="I5105" s="49">
        <v>12500</v>
      </c>
      <c r="J5105" s="49">
        <v>13700</v>
      </c>
      <c r="K5105" s="49">
        <v>13300</v>
      </c>
      <c r="L5105" s="49">
        <v>14600</v>
      </c>
      <c r="M5105" s="49">
        <v>16000</v>
      </c>
      <c r="N5105" s="49">
        <v>15500</v>
      </c>
      <c r="O5105" s="49">
        <v>13100</v>
      </c>
      <c r="P5105" s="49">
        <v>13700</v>
      </c>
      <c r="Q5105" s="49">
        <v>15500</v>
      </c>
      <c r="R5105" s="49">
        <v>14200</v>
      </c>
      <c r="S5105" s="49">
        <v>13900</v>
      </c>
      <c r="T5105" s="49">
        <v>14700</v>
      </c>
      <c r="U5105" s="49">
        <v>15000</v>
      </c>
      <c r="V5105" s="49">
        <v>14900</v>
      </c>
    </row>
    <row r="5106" spans="1:22" ht="15.75" customHeight="1">
      <c r="A5106" s="139" t="s">
        <v>793</v>
      </c>
      <c r="B5106" s="139" t="s">
        <v>482</v>
      </c>
      <c r="C5106" s="139" t="s">
        <v>786</v>
      </c>
      <c r="D5106" s="139" t="s">
        <v>633</v>
      </c>
      <c r="E5106" s="139" t="s">
        <v>754</v>
      </c>
      <c r="F5106" s="49">
        <v>3300</v>
      </c>
      <c r="G5106" s="49">
        <v>3450</v>
      </c>
      <c r="H5106" s="49">
        <v>3490</v>
      </c>
      <c r="I5106" s="49">
        <v>3560</v>
      </c>
      <c r="J5106" s="49">
        <v>3590</v>
      </c>
      <c r="K5106" s="49">
        <v>3610</v>
      </c>
      <c r="L5106" s="49">
        <v>3770</v>
      </c>
      <c r="M5106" s="49">
        <v>3720</v>
      </c>
      <c r="N5106" s="49">
        <v>3700</v>
      </c>
      <c r="O5106" s="49">
        <v>3250</v>
      </c>
      <c r="P5106" s="49">
        <v>3140</v>
      </c>
      <c r="Q5106" s="49">
        <v>3200</v>
      </c>
      <c r="R5106" s="49">
        <v>3270</v>
      </c>
      <c r="S5106" s="49">
        <v>3570</v>
      </c>
      <c r="T5106" s="49">
        <v>3560</v>
      </c>
      <c r="U5106" s="49">
        <v>3520</v>
      </c>
      <c r="V5106" s="49">
        <v>3480</v>
      </c>
    </row>
    <row r="5107" spans="1:22" ht="15.75" customHeight="1">
      <c r="A5107" s="139" t="s">
        <v>793</v>
      </c>
      <c r="B5107" s="139" t="s">
        <v>504</v>
      </c>
      <c r="C5107" s="139" t="s">
        <v>786</v>
      </c>
      <c r="D5107" s="139" t="s">
        <v>633</v>
      </c>
      <c r="E5107" s="139" t="s">
        <v>754</v>
      </c>
      <c r="F5107" s="49">
        <v>5930</v>
      </c>
      <c r="G5107" s="49">
        <v>5620</v>
      </c>
      <c r="H5107" s="49">
        <v>5860</v>
      </c>
      <c r="I5107" s="49">
        <v>5640</v>
      </c>
      <c r="J5107" s="49">
        <v>6060</v>
      </c>
      <c r="K5107" s="49">
        <v>6150</v>
      </c>
      <c r="L5107" s="49">
        <v>6090</v>
      </c>
      <c r="M5107" s="49">
        <v>6280</v>
      </c>
      <c r="N5107" s="49">
        <v>6060</v>
      </c>
      <c r="O5107" s="49">
        <v>5200</v>
      </c>
      <c r="P5107" s="49">
        <v>5370</v>
      </c>
      <c r="Q5107" s="49">
        <v>4810</v>
      </c>
      <c r="R5107" s="49">
        <v>4570</v>
      </c>
      <c r="S5107" s="49">
        <v>5290</v>
      </c>
      <c r="T5107" s="49">
        <v>5750</v>
      </c>
      <c r="U5107" s="49">
        <v>5730</v>
      </c>
      <c r="V5107" s="49">
        <v>5100</v>
      </c>
    </row>
    <row r="5108" spans="1:22" ht="15.75" customHeight="1">
      <c r="A5108" s="139" t="s">
        <v>793</v>
      </c>
      <c r="B5108" s="139" t="s">
        <v>496</v>
      </c>
      <c r="C5108" s="139" t="s">
        <v>786</v>
      </c>
      <c r="D5108" s="139" t="s">
        <v>633</v>
      </c>
      <c r="E5108" s="139" t="s">
        <v>754</v>
      </c>
      <c r="F5108" s="49">
        <v>447</v>
      </c>
      <c r="G5108" s="49">
        <v>448</v>
      </c>
      <c r="H5108" s="49">
        <v>364</v>
      </c>
      <c r="I5108" s="49">
        <v>415</v>
      </c>
      <c r="J5108" s="49">
        <v>378</v>
      </c>
      <c r="K5108" s="49">
        <v>411</v>
      </c>
      <c r="L5108" s="49">
        <v>435</v>
      </c>
      <c r="M5108" s="49">
        <v>435</v>
      </c>
      <c r="N5108" s="49">
        <v>511</v>
      </c>
      <c r="O5108" s="49">
        <v>431</v>
      </c>
      <c r="P5108" s="49">
        <v>438</v>
      </c>
      <c r="Q5108" s="49">
        <v>434</v>
      </c>
      <c r="R5108" s="49">
        <v>494</v>
      </c>
      <c r="S5108" s="49">
        <v>572</v>
      </c>
      <c r="T5108" s="49">
        <v>592</v>
      </c>
      <c r="U5108" s="49">
        <v>674</v>
      </c>
      <c r="V5108" s="49">
        <v>676</v>
      </c>
    </row>
    <row r="5109" spans="1:22" ht="15.75" customHeight="1">
      <c r="A5109" s="139" t="s">
        <v>793</v>
      </c>
      <c r="B5109" s="139" t="s">
        <v>506</v>
      </c>
      <c r="C5109" s="139" t="s">
        <v>786</v>
      </c>
      <c r="D5109" s="139" t="s">
        <v>633</v>
      </c>
      <c r="E5109" s="139" t="s">
        <v>754</v>
      </c>
      <c r="F5109" s="49">
        <v>4230</v>
      </c>
      <c r="G5109" s="49">
        <v>4670</v>
      </c>
      <c r="H5109" s="49">
        <v>4690</v>
      </c>
      <c r="I5109" s="49">
        <v>4750</v>
      </c>
      <c r="J5109" s="49">
        <v>5200</v>
      </c>
      <c r="K5109" s="49">
        <v>5780</v>
      </c>
      <c r="L5109" s="49">
        <v>5920</v>
      </c>
      <c r="M5109" s="49">
        <v>6320</v>
      </c>
      <c r="N5109" s="49">
        <v>6800</v>
      </c>
      <c r="O5109" s="49">
        <v>7880</v>
      </c>
      <c r="P5109" s="49">
        <v>8810</v>
      </c>
      <c r="Q5109" s="49">
        <v>10200</v>
      </c>
      <c r="R5109" s="49">
        <v>13100</v>
      </c>
      <c r="S5109" s="49">
        <v>10800</v>
      </c>
      <c r="T5109" s="49">
        <v>11400</v>
      </c>
      <c r="U5109" s="49">
        <v>11800</v>
      </c>
      <c r="V5109" s="49">
        <v>12200</v>
      </c>
    </row>
    <row r="5110" spans="1:22" ht="15.75" customHeight="1">
      <c r="A5110" s="139" t="s">
        <v>793</v>
      </c>
      <c r="B5110" s="139" t="s">
        <v>508</v>
      </c>
      <c r="C5110" s="139" t="s">
        <v>786</v>
      </c>
      <c r="D5110" s="139" t="s">
        <v>633</v>
      </c>
      <c r="E5110" s="139" t="s">
        <v>754</v>
      </c>
      <c r="F5110" s="49">
        <v>7580</v>
      </c>
      <c r="G5110" s="49">
        <v>7550</v>
      </c>
      <c r="H5110" s="49">
        <v>7630</v>
      </c>
      <c r="I5110" s="49">
        <v>8340</v>
      </c>
      <c r="J5110" s="49">
        <v>9060</v>
      </c>
      <c r="K5110" s="49">
        <v>9010</v>
      </c>
      <c r="L5110" s="49">
        <v>9800</v>
      </c>
      <c r="M5110" s="49">
        <v>10200</v>
      </c>
      <c r="N5110" s="49">
        <v>10200</v>
      </c>
      <c r="O5110" s="49">
        <v>5900</v>
      </c>
      <c r="P5110" s="49">
        <v>5970</v>
      </c>
      <c r="Q5110" s="49">
        <v>6600</v>
      </c>
      <c r="R5110" s="49">
        <v>6520</v>
      </c>
      <c r="S5110" s="49">
        <v>5470</v>
      </c>
      <c r="T5110" s="49">
        <v>5830</v>
      </c>
      <c r="U5110" s="49">
        <v>5670</v>
      </c>
      <c r="V5110" s="49">
        <v>5510</v>
      </c>
    </row>
    <row r="5111" spans="1:22" ht="15.75" customHeight="1">
      <c r="A5111" s="139" t="s">
        <v>793</v>
      </c>
      <c r="B5111" s="139" t="s">
        <v>510</v>
      </c>
      <c r="C5111" s="139" t="s">
        <v>786</v>
      </c>
      <c r="D5111" s="139" t="s">
        <v>633</v>
      </c>
      <c r="E5111" s="139" t="s">
        <v>754</v>
      </c>
      <c r="F5111" s="49">
        <v>70600</v>
      </c>
      <c r="G5111" s="49">
        <v>71900</v>
      </c>
      <c r="H5111" s="49">
        <v>73000</v>
      </c>
      <c r="I5111" s="49">
        <v>77300</v>
      </c>
      <c r="J5111" s="49">
        <v>82400</v>
      </c>
      <c r="K5111" s="49">
        <v>83800</v>
      </c>
      <c r="L5111" s="49">
        <v>88100</v>
      </c>
      <c r="M5111" s="49">
        <v>91400</v>
      </c>
      <c r="N5111" s="49">
        <v>86700</v>
      </c>
      <c r="O5111" s="49">
        <v>79900</v>
      </c>
      <c r="P5111" s="49">
        <v>86300</v>
      </c>
      <c r="Q5111" s="49">
        <v>91100</v>
      </c>
      <c r="R5111" s="49">
        <v>90800</v>
      </c>
      <c r="S5111" s="49">
        <v>93000</v>
      </c>
      <c r="T5111" s="49">
        <v>93000</v>
      </c>
      <c r="U5111" s="49">
        <v>91600</v>
      </c>
      <c r="V5111" s="49">
        <v>90900</v>
      </c>
    </row>
    <row r="5112" spans="1:22" ht="15.75" customHeight="1">
      <c r="A5112" s="139" t="s">
        <v>793</v>
      </c>
      <c r="B5112" s="139" t="s">
        <v>512</v>
      </c>
      <c r="C5112" s="139" t="s">
        <v>786</v>
      </c>
      <c r="D5112" s="139" t="s">
        <v>633</v>
      </c>
      <c r="E5112" s="139" t="s">
        <v>754</v>
      </c>
      <c r="F5112" s="49">
        <v>53.9</v>
      </c>
      <c r="G5112" s="49">
        <v>60.8</v>
      </c>
      <c r="H5112" s="49">
        <v>67.3</v>
      </c>
      <c r="I5112" s="49">
        <v>67.599999999999994</v>
      </c>
      <c r="J5112" s="49">
        <v>67.8</v>
      </c>
      <c r="K5112" s="49">
        <v>68.099999999999994</v>
      </c>
      <c r="L5112" s="49">
        <v>68.2</v>
      </c>
      <c r="M5112" s="49">
        <v>68</v>
      </c>
      <c r="N5112" s="49">
        <v>68.2</v>
      </c>
      <c r="O5112" s="49">
        <v>65.5</v>
      </c>
      <c r="P5112" s="49">
        <v>65.7</v>
      </c>
      <c r="Q5112" s="49">
        <v>65.599999999999994</v>
      </c>
      <c r="R5112" s="49">
        <v>67.3</v>
      </c>
      <c r="S5112" s="49">
        <v>73.400000000000006</v>
      </c>
      <c r="T5112" s="49">
        <v>85.1</v>
      </c>
      <c r="U5112" s="49">
        <v>109</v>
      </c>
      <c r="V5112" s="49">
        <v>109</v>
      </c>
    </row>
    <row r="5113" spans="1:22" ht="15.75" customHeight="1">
      <c r="A5113" s="139" t="s">
        <v>793</v>
      </c>
      <c r="B5113" s="139" t="s">
        <v>526</v>
      </c>
      <c r="C5113" s="139" t="s">
        <v>786</v>
      </c>
      <c r="D5113" s="139" t="s">
        <v>633</v>
      </c>
      <c r="E5113" s="139" t="s">
        <v>754</v>
      </c>
      <c r="F5113" s="49">
        <v>22400</v>
      </c>
      <c r="G5113" s="49">
        <v>29400</v>
      </c>
      <c r="H5113" s="49">
        <v>30700</v>
      </c>
      <c r="I5113" s="49">
        <v>31100</v>
      </c>
      <c r="J5113" s="49">
        <v>32400</v>
      </c>
      <c r="K5113" s="49">
        <v>33000</v>
      </c>
      <c r="L5113" s="49">
        <v>34800</v>
      </c>
      <c r="M5113" s="49">
        <v>38100</v>
      </c>
      <c r="N5113" s="49">
        <v>43200</v>
      </c>
      <c r="O5113" s="49">
        <v>47900</v>
      </c>
      <c r="P5113" s="49">
        <v>52200</v>
      </c>
      <c r="Q5113" s="49">
        <v>57800</v>
      </c>
      <c r="R5113" s="49">
        <v>65200</v>
      </c>
      <c r="S5113" s="49">
        <v>65200</v>
      </c>
      <c r="T5113" s="49">
        <v>68600</v>
      </c>
      <c r="U5113" s="49">
        <v>70200</v>
      </c>
      <c r="V5113" s="49">
        <v>71200</v>
      </c>
    </row>
    <row r="5114" spans="1:22" ht="15.75" customHeight="1">
      <c r="A5114" s="139" t="s">
        <v>793</v>
      </c>
      <c r="B5114" s="139" t="s">
        <v>556</v>
      </c>
      <c r="C5114" s="139" t="s">
        <v>786</v>
      </c>
      <c r="D5114" s="139" t="s">
        <v>633</v>
      </c>
      <c r="E5114" s="139" t="s">
        <v>754</v>
      </c>
      <c r="F5114" s="49">
        <v>181</v>
      </c>
      <c r="G5114" s="49">
        <v>200</v>
      </c>
      <c r="H5114" s="49">
        <v>207</v>
      </c>
      <c r="I5114" s="49">
        <v>236</v>
      </c>
      <c r="J5114" s="49">
        <v>252</v>
      </c>
      <c r="K5114" s="49">
        <v>261</v>
      </c>
      <c r="L5114" s="49">
        <v>209</v>
      </c>
      <c r="M5114" s="49">
        <v>256</v>
      </c>
      <c r="N5114" s="49">
        <v>237</v>
      </c>
      <c r="O5114" s="49">
        <v>373</v>
      </c>
      <c r="P5114" s="49">
        <v>875</v>
      </c>
      <c r="Q5114" s="49">
        <v>1280</v>
      </c>
      <c r="R5114" s="49">
        <v>1470</v>
      </c>
      <c r="S5114" s="49">
        <v>1510</v>
      </c>
      <c r="T5114" s="49">
        <v>1490</v>
      </c>
      <c r="U5114" s="49">
        <v>1580</v>
      </c>
      <c r="V5114" s="49">
        <v>1580</v>
      </c>
    </row>
    <row r="5115" spans="1:22" ht="15.75" customHeight="1">
      <c r="A5115" s="139" t="s">
        <v>793</v>
      </c>
      <c r="B5115" s="139" t="s">
        <v>528</v>
      </c>
      <c r="C5115" s="139" t="s">
        <v>786</v>
      </c>
      <c r="D5115" s="139" t="s">
        <v>633</v>
      </c>
      <c r="E5115" s="139" t="s">
        <v>754</v>
      </c>
      <c r="F5115" s="49">
        <v>618</v>
      </c>
      <c r="G5115" s="49">
        <v>699</v>
      </c>
      <c r="H5115" s="49">
        <v>747</v>
      </c>
      <c r="I5115" s="49">
        <v>761</v>
      </c>
      <c r="J5115" s="49">
        <v>1040</v>
      </c>
      <c r="K5115" s="49">
        <v>1130</v>
      </c>
      <c r="L5115" s="49">
        <v>1220</v>
      </c>
      <c r="M5115" s="49">
        <v>1310</v>
      </c>
      <c r="N5115" s="49">
        <v>1280</v>
      </c>
      <c r="O5115" s="49">
        <v>1370</v>
      </c>
      <c r="P5115" s="49">
        <v>1660</v>
      </c>
      <c r="Q5115" s="49">
        <v>1880</v>
      </c>
      <c r="R5115" s="49">
        <v>1890</v>
      </c>
      <c r="S5115" s="49">
        <v>2120</v>
      </c>
      <c r="T5115" s="49">
        <v>2000</v>
      </c>
      <c r="U5115" s="49">
        <v>1890</v>
      </c>
      <c r="V5115" s="49">
        <v>1890</v>
      </c>
    </row>
    <row r="5116" spans="1:22" ht="15.75" customHeight="1">
      <c r="A5116" s="139" t="s">
        <v>793</v>
      </c>
      <c r="B5116" s="139" t="s">
        <v>536</v>
      </c>
      <c r="C5116" s="139" t="s">
        <v>786</v>
      </c>
      <c r="D5116" s="139" t="s">
        <v>633</v>
      </c>
      <c r="E5116" s="139" t="s">
        <v>754</v>
      </c>
      <c r="F5116" s="49">
        <v>2890</v>
      </c>
      <c r="G5116" s="49">
        <v>2930</v>
      </c>
      <c r="H5116" s="49">
        <v>3320</v>
      </c>
      <c r="I5116" s="49">
        <v>3890</v>
      </c>
      <c r="J5116" s="49">
        <v>4400</v>
      </c>
      <c r="K5116" s="49">
        <v>4970</v>
      </c>
      <c r="L5116" s="49">
        <v>5530</v>
      </c>
      <c r="M5116" s="49">
        <v>5760</v>
      </c>
      <c r="N5116" s="49">
        <v>6140</v>
      </c>
      <c r="O5116" s="49">
        <v>6360</v>
      </c>
      <c r="P5116" s="49">
        <v>6590</v>
      </c>
      <c r="Q5116" s="49">
        <v>6840</v>
      </c>
      <c r="R5116" s="49">
        <v>7080</v>
      </c>
      <c r="S5116" s="49">
        <v>7840</v>
      </c>
      <c r="T5116" s="49">
        <v>8240</v>
      </c>
      <c r="U5116" s="49">
        <v>8630</v>
      </c>
      <c r="V5116" s="49">
        <v>9030</v>
      </c>
    </row>
    <row r="5117" spans="1:22" ht="15.75" customHeight="1">
      <c r="A5117" s="139" t="s">
        <v>793</v>
      </c>
      <c r="B5117" s="139" t="s">
        <v>769</v>
      </c>
      <c r="C5117" s="139" t="s">
        <v>786</v>
      </c>
      <c r="D5117" s="139" t="s">
        <v>633</v>
      </c>
      <c r="E5117" s="139" t="s">
        <v>754</v>
      </c>
      <c r="F5117" s="49">
        <v>2.5599999999999999E-4</v>
      </c>
      <c r="G5117" s="49">
        <v>2.4899999999999998E-4</v>
      </c>
      <c r="H5117" s="49">
        <v>2.3900000000000001E-4</v>
      </c>
      <c r="I5117" s="49">
        <v>2.2900000000000001E-4</v>
      </c>
      <c r="J5117" s="49">
        <v>2.2000000000000001E-4</v>
      </c>
      <c r="K5117" s="49">
        <v>2.14E-4</v>
      </c>
      <c r="L5117" s="49">
        <v>2.1000000000000001E-4</v>
      </c>
      <c r="M5117" s="49">
        <v>2.0900000000000001E-4</v>
      </c>
      <c r="N5117" s="49">
        <v>2.0900000000000001E-4</v>
      </c>
      <c r="O5117" s="49">
        <v>2.0900000000000001E-4</v>
      </c>
      <c r="P5117" s="49">
        <v>2.0900000000000001E-4</v>
      </c>
      <c r="Q5117" s="49">
        <v>2.0699999999999999E-4</v>
      </c>
      <c r="R5117" s="49">
        <v>2.05E-4</v>
      </c>
      <c r="S5117" s="49">
        <v>1.9000000000000001E-4</v>
      </c>
      <c r="T5117" s="49">
        <v>1.8599999999999999E-4</v>
      </c>
      <c r="U5117" s="49">
        <v>1.8100000000000001E-4</v>
      </c>
      <c r="V5117" s="49">
        <v>1.7699999999999999E-4</v>
      </c>
    </row>
    <row r="5118" spans="1:22" ht="15.75" customHeight="1">
      <c r="A5118" s="139" t="s">
        <v>793</v>
      </c>
      <c r="B5118" s="139" t="s">
        <v>542</v>
      </c>
      <c r="C5118" s="139" t="s">
        <v>786</v>
      </c>
      <c r="D5118" s="139" t="s">
        <v>633</v>
      </c>
      <c r="E5118" s="139" t="s">
        <v>754</v>
      </c>
      <c r="F5118" s="49">
        <v>7.46</v>
      </c>
      <c r="G5118" s="49">
        <v>7.67</v>
      </c>
      <c r="H5118" s="49">
        <v>7.88</v>
      </c>
      <c r="I5118" s="49">
        <v>8.09</v>
      </c>
      <c r="J5118" s="49">
        <v>8.3000000000000007</v>
      </c>
      <c r="K5118" s="49">
        <v>8.52</v>
      </c>
      <c r="L5118" s="49">
        <v>8.73</v>
      </c>
      <c r="M5118" s="49">
        <v>8.94</v>
      </c>
      <c r="N5118" s="49">
        <v>9.16</v>
      </c>
      <c r="O5118" s="49">
        <v>9.18</v>
      </c>
      <c r="P5118" s="49">
        <v>9.2100000000000009</v>
      </c>
      <c r="Q5118" s="49">
        <v>9.24</v>
      </c>
      <c r="R5118" s="49">
        <v>9.1999999999999993</v>
      </c>
      <c r="S5118" s="49">
        <v>9.75</v>
      </c>
      <c r="T5118" s="49">
        <v>9.92</v>
      </c>
      <c r="U5118" s="49">
        <v>10.1</v>
      </c>
      <c r="V5118" s="49">
        <v>10.3</v>
      </c>
    </row>
    <row r="5119" spans="1:22" ht="15.75" customHeight="1">
      <c r="A5119" s="139" t="s">
        <v>793</v>
      </c>
      <c r="B5119" s="139" t="s">
        <v>534</v>
      </c>
      <c r="C5119" s="139" t="s">
        <v>786</v>
      </c>
      <c r="D5119" s="139" t="s">
        <v>633</v>
      </c>
      <c r="E5119" s="139" t="s">
        <v>754</v>
      </c>
      <c r="F5119" s="49">
        <v>58.3</v>
      </c>
      <c r="G5119" s="49">
        <v>77.599999999999994</v>
      </c>
      <c r="H5119" s="49">
        <v>96.8</v>
      </c>
      <c r="I5119" s="49">
        <v>109</v>
      </c>
      <c r="J5119" s="49">
        <v>114</v>
      </c>
      <c r="K5119" s="49">
        <v>111</v>
      </c>
      <c r="L5119" s="49">
        <v>145</v>
      </c>
      <c r="M5119" s="49">
        <v>153</v>
      </c>
      <c r="N5119" s="49">
        <v>158</v>
      </c>
      <c r="O5119" s="49">
        <v>147</v>
      </c>
      <c r="P5119" s="49">
        <v>180</v>
      </c>
      <c r="Q5119" s="49">
        <v>184</v>
      </c>
      <c r="R5119" s="49">
        <v>198</v>
      </c>
      <c r="S5119" s="49">
        <v>190</v>
      </c>
      <c r="T5119" s="49">
        <v>201</v>
      </c>
      <c r="U5119" s="49">
        <v>221</v>
      </c>
      <c r="V5119" s="49">
        <v>230</v>
      </c>
    </row>
    <row r="5120" spans="1:22" ht="15.75" customHeight="1">
      <c r="A5120" s="139" t="s">
        <v>793</v>
      </c>
      <c r="B5120" s="139" t="s">
        <v>334</v>
      </c>
      <c r="C5120" s="139" t="s">
        <v>786</v>
      </c>
      <c r="D5120" s="139" t="s">
        <v>633</v>
      </c>
      <c r="E5120" s="139" t="s">
        <v>754</v>
      </c>
      <c r="F5120" s="49">
        <v>517</v>
      </c>
      <c r="G5120" s="49">
        <v>560</v>
      </c>
      <c r="H5120" s="49">
        <v>619</v>
      </c>
      <c r="I5120" s="49">
        <v>643</v>
      </c>
      <c r="J5120" s="49">
        <v>587</v>
      </c>
      <c r="K5120" s="49">
        <v>540</v>
      </c>
      <c r="L5120" s="49">
        <v>616</v>
      </c>
      <c r="M5120" s="49">
        <v>601</v>
      </c>
      <c r="N5120" s="49">
        <v>595</v>
      </c>
      <c r="O5120" s="49">
        <v>554</v>
      </c>
      <c r="P5120" s="49">
        <v>579</v>
      </c>
      <c r="Q5120" s="49">
        <v>593</v>
      </c>
      <c r="R5120" s="49">
        <v>611</v>
      </c>
      <c r="S5120" s="49">
        <v>546</v>
      </c>
      <c r="T5120" s="49">
        <v>470</v>
      </c>
      <c r="U5120" s="49">
        <v>471</v>
      </c>
      <c r="V5120" s="49">
        <v>472</v>
      </c>
    </row>
    <row r="5121" spans="1:22" ht="15.75" customHeight="1">
      <c r="A5121" s="139" t="s">
        <v>793</v>
      </c>
      <c r="B5121" s="139" t="s">
        <v>522</v>
      </c>
      <c r="C5121" s="139" t="s">
        <v>786</v>
      </c>
      <c r="D5121" s="139" t="s">
        <v>633</v>
      </c>
      <c r="E5121" s="139" t="s">
        <v>754</v>
      </c>
      <c r="F5121" s="49">
        <v>15.9</v>
      </c>
      <c r="G5121" s="49">
        <v>16.100000000000001</v>
      </c>
      <c r="H5121" s="49">
        <v>16.7</v>
      </c>
      <c r="I5121" s="49">
        <v>17.3</v>
      </c>
      <c r="J5121" s="49">
        <v>18.2</v>
      </c>
      <c r="K5121" s="49">
        <v>17.3</v>
      </c>
      <c r="L5121" s="49">
        <v>19.600000000000001</v>
      </c>
      <c r="M5121" s="49">
        <v>19.399999999999999</v>
      </c>
      <c r="N5121" s="49">
        <v>17.8</v>
      </c>
      <c r="O5121" s="49">
        <v>15.4</v>
      </c>
      <c r="P5121" s="49">
        <v>15.9</v>
      </c>
      <c r="Q5121" s="49">
        <v>15.2</v>
      </c>
      <c r="R5121" s="49">
        <v>13.3</v>
      </c>
      <c r="S5121" s="49">
        <v>12.7</v>
      </c>
      <c r="T5121" s="49">
        <v>12.3</v>
      </c>
      <c r="U5121" s="49">
        <v>13.9</v>
      </c>
      <c r="V5121" s="49">
        <v>13.6</v>
      </c>
    </row>
    <row r="5122" spans="1:22" ht="15.75" customHeight="1">
      <c r="A5122" s="139" t="s">
        <v>793</v>
      </c>
      <c r="B5122" s="139" t="s">
        <v>544</v>
      </c>
      <c r="C5122" s="139" t="s">
        <v>786</v>
      </c>
      <c r="D5122" s="139" t="s">
        <v>633</v>
      </c>
      <c r="E5122" s="139" t="s">
        <v>754</v>
      </c>
      <c r="F5122" s="49">
        <v>26.2</v>
      </c>
      <c r="G5122" s="49">
        <v>27.1</v>
      </c>
      <c r="H5122" s="49">
        <v>28</v>
      </c>
      <c r="I5122" s="49">
        <v>28.9</v>
      </c>
      <c r="J5122" s="49">
        <v>29.8</v>
      </c>
      <c r="K5122" s="49">
        <v>30.8</v>
      </c>
      <c r="L5122" s="49">
        <v>31.8</v>
      </c>
      <c r="M5122" s="49">
        <v>32.799999999999997</v>
      </c>
      <c r="N5122" s="49">
        <v>33.799999999999997</v>
      </c>
      <c r="O5122" s="49">
        <v>34</v>
      </c>
      <c r="P5122" s="49">
        <v>34.200000000000003</v>
      </c>
      <c r="Q5122" s="49">
        <v>34.4</v>
      </c>
      <c r="R5122" s="49">
        <v>33.200000000000003</v>
      </c>
      <c r="S5122" s="49">
        <v>36.299999999999997</v>
      </c>
      <c r="T5122" s="49">
        <v>37</v>
      </c>
      <c r="U5122" s="49">
        <v>37.799999999999997</v>
      </c>
      <c r="V5122" s="49">
        <v>38.5</v>
      </c>
    </row>
    <row r="5123" spans="1:22" ht="15.75" customHeight="1">
      <c r="A5123" s="139" t="s">
        <v>793</v>
      </c>
      <c r="B5123" s="139" t="s">
        <v>530</v>
      </c>
      <c r="C5123" s="139" t="s">
        <v>786</v>
      </c>
      <c r="D5123" s="139" t="s">
        <v>633</v>
      </c>
      <c r="E5123" s="139" t="s">
        <v>754</v>
      </c>
      <c r="F5123" s="49">
        <v>1860</v>
      </c>
      <c r="G5123" s="49">
        <v>2080</v>
      </c>
      <c r="H5123" s="49">
        <v>2140</v>
      </c>
      <c r="I5123" s="49">
        <v>1860</v>
      </c>
      <c r="J5123" s="49">
        <v>2330</v>
      </c>
      <c r="K5123" s="49">
        <v>2330</v>
      </c>
      <c r="L5123" s="49">
        <v>2410</v>
      </c>
      <c r="M5123" s="49">
        <v>2420</v>
      </c>
      <c r="N5123" s="49">
        <v>2490</v>
      </c>
      <c r="O5123" s="49">
        <v>1980</v>
      </c>
      <c r="P5123" s="49">
        <v>2060</v>
      </c>
      <c r="Q5123" s="49">
        <v>2170</v>
      </c>
      <c r="R5123" s="49">
        <v>1960</v>
      </c>
      <c r="S5123" s="49">
        <v>1860</v>
      </c>
      <c r="T5123" s="49">
        <v>1760</v>
      </c>
      <c r="U5123" s="49">
        <v>1790</v>
      </c>
      <c r="V5123" s="49">
        <v>1800</v>
      </c>
    </row>
    <row r="5124" spans="1:22" ht="15.75" customHeight="1">
      <c r="A5124" s="139" t="s">
        <v>793</v>
      </c>
      <c r="B5124" s="139" t="s">
        <v>550</v>
      </c>
      <c r="C5124" s="139" t="s">
        <v>786</v>
      </c>
      <c r="D5124" s="139" t="s">
        <v>633</v>
      </c>
      <c r="E5124" s="139" t="s">
        <v>754</v>
      </c>
      <c r="F5124" s="49">
        <v>42.2</v>
      </c>
      <c r="G5124" s="49">
        <v>46.8</v>
      </c>
      <c r="H5124" s="49">
        <v>49</v>
      </c>
      <c r="I5124" s="49">
        <v>55.7</v>
      </c>
      <c r="J5124" s="49">
        <v>59.8</v>
      </c>
      <c r="K5124" s="49">
        <v>63.2</v>
      </c>
      <c r="L5124" s="49">
        <v>52.5</v>
      </c>
      <c r="M5124" s="49">
        <v>63</v>
      </c>
      <c r="N5124" s="49">
        <v>60.4</v>
      </c>
      <c r="O5124" s="49">
        <v>87.6</v>
      </c>
      <c r="P5124" s="49">
        <v>198</v>
      </c>
      <c r="Q5124" s="49">
        <v>283</v>
      </c>
      <c r="R5124" s="49">
        <v>326</v>
      </c>
      <c r="S5124" s="49">
        <v>223</v>
      </c>
      <c r="T5124" s="49">
        <v>239</v>
      </c>
      <c r="U5124" s="49">
        <v>255</v>
      </c>
      <c r="V5124" s="49">
        <v>270</v>
      </c>
    </row>
    <row r="5125" spans="1:22" ht="15.75" customHeight="1">
      <c r="A5125" s="139" t="s">
        <v>793</v>
      </c>
      <c r="B5125" s="139" t="s">
        <v>524</v>
      </c>
      <c r="C5125" s="139" t="s">
        <v>786</v>
      </c>
      <c r="D5125" s="139" t="s">
        <v>633</v>
      </c>
      <c r="E5125" s="139" t="s">
        <v>754</v>
      </c>
      <c r="F5125" s="49">
        <v>3.25</v>
      </c>
      <c r="G5125" s="49">
        <v>3.32</v>
      </c>
      <c r="H5125" s="49">
        <v>3.4</v>
      </c>
      <c r="I5125" s="49">
        <v>3.48</v>
      </c>
      <c r="J5125" s="49">
        <v>3.56</v>
      </c>
      <c r="K5125" s="49">
        <v>3.65</v>
      </c>
      <c r="L5125" s="49">
        <v>3.73</v>
      </c>
      <c r="M5125" s="49">
        <v>3.81</v>
      </c>
      <c r="N5125" s="49">
        <v>3.89</v>
      </c>
      <c r="O5125" s="49">
        <v>3.96</v>
      </c>
      <c r="P5125" s="49">
        <v>4.03</v>
      </c>
      <c r="Q5125" s="49">
        <v>4.08</v>
      </c>
      <c r="R5125" s="49">
        <v>4.12</v>
      </c>
      <c r="S5125" s="49">
        <v>4.2300000000000004</v>
      </c>
      <c r="T5125" s="49">
        <v>4.3</v>
      </c>
      <c r="U5125" s="49">
        <v>4.38</v>
      </c>
      <c r="V5125" s="49">
        <v>4.45</v>
      </c>
    </row>
    <row r="5126" spans="1:22" ht="15.75" customHeight="1">
      <c r="A5126" s="139" t="s">
        <v>793</v>
      </c>
      <c r="B5126" s="139" t="s">
        <v>558</v>
      </c>
      <c r="C5126" s="139" t="s">
        <v>786</v>
      </c>
      <c r="D5126" s="139" t="s">
        <v>633</v>
      </c>
      <c r="E5126" s="139" t="s">
        <v>754</v>
      </c>
      <c r="F5126" s="49">
        <v>60.2</v>
      </c>
      <c r="G5126" s="49">
        <v>34.1</v>
      </c>
      <c r="H5126" s="49">
        <v>33.799999999999997</v>
      </c>
      <c r="I5126" s="49">
        <v>33.6</v>
      </c>
      <c r="J5126" s="49">
        <v>33.299999999999997</v>
      </c>
      <c r="K5126" s="49">
        <v>33</v>
      </c>
      <c r="L5126" s="49">
        <v>32.9</v>
      </c>
      <c r="M5126" s="49">
        <v>32.4</v>
      </c>
      <c r="N5126" s="49">
        <v>31.7</v>
      </c>
      <c r="O5126" s="49">
        <v>25.4</v>
      </c>
      <c r="P5126" s="49">
        <v>22.4</v>
      </c>
      <c r="Q5126" s="49">
        <v>33.799999999999997</v>
      </c>
      <c r="R5126" s="49">
        <v>50.9</v>
      </c>
      <c r="S5126" s="49">
        <v>56.9</v>
      </c>
      <c r="T5126" s="49">
        <v>57.3</v>
      </c>
      <c r="U5126" s="49">
        <v>69.3</v>
      </c>
      <c r="V5126" s="49">
        <v>69.400000000000006</v>
      </c>
    </row>
    <row r="5127" spans="1:22" ht="15.75" customHeight="1">
      <c r="A5127" s="139" t="s">
        <v>793</v>
      </c>
      <c r="B5127" s="139" t="s">
        <v>538</v>
      </c>
      <c r="C5127" s="139" t="s">
        <v>786</v>
      </c>
      <c r="D5127" s="139" t="s">
        <v>633</v>
      </c>
      <c r="E5127" s="139" t="s">
        <v>754</v>
      </c>
      <c r="F5127" s="49">
        <v>3300</v>
      </c>
      <c r="G5127" s="49">
        <v>3120</v>
      </c>
      <c r="H5127" s="49">
        <v>3210</v>
      </c>
      <c r="I5127" s="49">
        <v>3060</v>
      </c>
      <c r="J5127" s="49">
        <v>3570</v>
      </c>
      <c r="K5127" s="49">
        <v>3450</v>
      </c>
      <c r="L5127" s="49">
        <v>4030</v>
      </c>
      <c r="M5127" s="49">
        <v>3670</v>
      </c>
      <c r="N5127" s="49">
        <v>3660</v>
      </c>
      <c r="O5127" s="49">
        <v>3160</v>
      </c>
      <c r="P5127" s="49">
        <v>4190</v>
      </c>
      <c r="Q5127" s="49">
        <v>3880</v>
      </c>
      <c r="R5127" s="49">
        <v>3770</v>
      </c>
      <c r="S5127" s="49">
        <v>3900</v>
      </c>
      <c r="T5127" s="49">
        <v>3790</v>
      </c>
      <c r="U5127" s="49">
        <v>4040</v>
      </c>
      <c r="V5127" s="49">
        <v>4080</v>
      </c>
    </row>
    <row r="5128" spans="1:22" ht="15.75" customHeight="1">
      <c r="A5128" s="139" t="s">
        <v>793</v>
      </c>
      <c r="B5128" s="139" t="s">
        <v>540</v>
      </c>
      <c r="C5128" s="139" t="s">
        <v>786</v>
      </c>
      <c r="D5128" s="139" t="s">
        <v>633</v>
      </c>
      <c r="E5128" s="139" t="s">
        <v>754</v>
      </c>
      <c r="F5128" s="49">
        <v>1420</v>
      </c>
      <c r="G5128" s="49">
        <v>1450</v>
      </c>
      <c r="H5128" s="49">
        <v>1380</v>
      </c>
      <c r="I5128" s="49">
        <v>1460</v>
      </c>
      <c r="J5128" s="49">
        <v>1530</v>
      </c>
      <c r="K5128" s="49">
        <v>1560</v>
      </c>
      <c r="L5128" s="49">
        <v>1540</v>
      </c>
      <c r="M5128" s="49">
        <v>1550</v>
      </c>
      <c r="N5128" s="49">
        <v>1490</v>
      </c>
      <c r="O5128" s="49">
        <v>1190</v>
      </c>
      <c r="P5128" s="49">
        <v>1140</v>
      </c>
      <c r="Q5128" s="49">
        <v>1100</v>
      </c>
      <c r="R5128" s="49">
        <v>1090</v>
      </c>
      <c r="S5128" s="49">
        <v>1180</v>
      </c>
      <c r="T5128" s="49">
        <v>1210</v>
      </c>
      <c r="U5128" s="49">
        <v>1160</v>
      </c>
      <c r="V5128" s="49">
        <v>1140</v>
      </c>
    </row>
    <row r="5129" spans="1:22" ht="15.75" customHeight="1">
      <c r="A5129" s="139" t="s">
        <v>793</v>
      </c>
      <c r="B5129" s="139" t="s">
        <v>562</v>
      </c>
      <c r="C5129" s="139" t="s">
        <v>786</v>
      </c>
      <c r="D5129" s="139" t="s">
        <v>633</v>
      </c>
      <c r="E5129" s="139" t="s">
        <v>754</v>
      </c>
      <c r="F5129" s="49">
        <v>4370</v>
      </c>
      <c r="G5129" s="49">
        <v>4720</v>
      </c>
      <c r="H5129" s="49">
        <v>4880</v>
      </c>
      <c r="I5129" s="49">
        <v>4910</v>
      </c>
      <c r="J5129" s="49">
        <v>5200</v>
      </c>
      <c r="K5129" s="49">
        <v>5230</v>
      </c>
      <c r="L5129" s="49">
        <v>5670</v>
      </c>
      <c r="M5129" s="49">
        <v>5270</v>
      </c>
      <c r="N5129" s="49">
        <v>5400</v>
      </c>
      <c r="O5129" s="49">
        <v>4900</v>
      </c>
      <c r="P5129" s="49">
        <v>5210</v>
      </c>
      <c r="Q5129" s="49">
        <v>5230</v>
      </c>
      <c r="R5129" s="49">
        <v>5590</v>
      </c>
      <c r="S5129" s="49">
        <v>5590</v>
      </c>
      <c r="T5129" s="49">
        <v>5590</v>
      </c>
      <c r="U5129" s="49">
        <v>5780</v>
      </c>
      <c r="V5129" s="49">
        <v>5890</v>
      </c>
    </row>
    <row r="5130" spans="1:22" ht="15.75" customHeight="1">
      <c r="A5130" s="139" t="s">
        <v>793</v>
      </c>
      <c r="B5130" s="139" t="s">
        <v>560</v>
      </c>
      <c r="C5130" s="139" t="s">
        <v>786</v>
      </c>
      <c r="D5130" s="139" t="s">
        <v>633</v>
      </c>
      <c r="E5130" s="139" t="s">
        <v>754</v>
      </c>
      <c r="F5130" s="49">
        <v>4.87</v>
      </c>
      <c r="G5130" s="49">
        <v>4.91</v>
      </c>
      <c r="H5130" s="49">
        <v>4.96</v>
      </c>
      <c r="I5130" s="49">
        <v>5.2</v>
      </c>
      <c r="J5130" s="49">
        <v>4.93</v>
      </c>
      <c r="K5130" s="49">
        <v>4.91</v>
      </c>
      <c r="L5130" s="49">
        <v>4.91</v>
      </c>
      <c r="M5130" s="49">
        <v>4.91</v>
      </c>
      <c r="N5130" s="49">
        <v>4.9000000000000004</v>
      </c>
      <c r="O5130" s="49">
        <v>4.9000000000000004</v>
      </c>
      <c r="P5130" s="49">
        <v>4.8899999999999997</v>
      </c>
      <c r="Q5130" s="49">
        <v>4.92</v>
      </c>
      <c r="R5130" s="49">
        <v>4.82</v>
      </c>
      <c r="S5130" s="49">
        <v>4.93</v>
      </c>
      <c r="T5130" s="49">
        <v>4.93</v>
      </c>
      <c r="U5130" s="49">
        <v>4.9400000000000004</v>
      </c>
      <c r="V5130" s="49">
        <v>4.9400000000000004</v>
      </c>
    </row>
    <row r="5131" spans="1:22" ht="15.75" customHeight="1">
      <c r="A5131" s="139" t="s">
        <v>793</v>
      </c>
      <c r="B5131" s="139" t="s">
        <v>532</v>
      </c>
      <c r="C5131" s="139" t="s">
        <v>786</v>
      </c>
      <c r="D5131" s="139" t="s">
        <v>633</v>
      </c>
      <c r="E5131" s="139" t="s">
        <v>754</v>
      </c>
      <c r="F5131" s="49">
        <v>23.1</v>
      </c>
      <c r="G5131" s="49">
        <v>23.3</v>
      </c>
      <c r="H5131" s="49">
        <v>23.4</v>
      </c>
      <c r="I5131" s="49">
        <v>23.7</v>
      </c>
      <c r="J5131" s="49">
        <v>23.9</v>
      </c>
      <c r="K5131" s="49">
        <v>24.1</v>
      </c>
      <c r="L5131" s="49">
        <v>24.3</v>
      </c>
      <c r="M5131" s="49">
        <v>24.6</v>
      </c>
      <c r="N5131" s="49">
        <v>24.8</v>
      </c>
      <c r="O5131" s="49">
        <v>25</v>
      </c>
      <c r="P5131" s="49">
        <v>25.2</v>
      </c>
      <c r="Q5131" s="49">
        <v>25.3</v>
      </c>
      <c r="R5131" s="49">
        <v>25.5</v>
      </c>
      <c r="S5131" s="49">
        <v>25.7</v>
      </c>
      <c r="T5131" s="49">
        <v>25.9</v>
      </c>
      <c r="U5131" s="49">
        <v>26.1</v>
      </c>
      <c r="V5131" s="49">
        <v>26.3</v>
      </c>
    </row>
    <row r="5132" spans="1:22" ht="15.75" customHeight="1">
      <c r="A5132" s="139" t="s">
        <v>793</v>
      </c>
      <c r="B5132" s="139" t="s">
        <v>566</v>
      </c>
      <c r="C5132" s="139" t="s">
        <v>786</v>
      </c>
      <c r="D5132" s="139" t="s">
        <v>633</v>
      </c>
      <c r="E5132" s="139" t="s">
        <v>754</v>
      </c>
      <c r="F5132" s="49">
        <v>2120</v>
      </c>
      <c r="G5132" s="49">
        <v>2320</v>
      </c>
      <c r="H5132" s="49">
        <v>2190</v>
      </c>
      <c r="I5132" s="49">
        <v>2250</v>
      </c>
      <c r="J5132" s="49">
        <v>2090</v>
      </c>
      <c r="K5132" s="49">
        <v>2040</v>
      </c>
      <c r="L5132" s="49">
        <v>2070</v>
      </c>
      <c r="M5132" s="49">
        <v>2260</v>
      </c>
      <c r="N5132" s="49">
        <v>2320</v>
      </c>
      <c r="O5132" s="49">
        <v>2410</v>
      </c>
      <c r="P5132" s="49">
        <v>2680</v>
      </c>
      <c r="Q5132" s="49">
        <v>2160</v>
      </c>
      <c r="R5132" s="49">
        <v>2390</v>
      </c>
      <c r="S5132" s="49">
        <v>1830</v>
      </c>
      <c r="T5132" s="49">
        <v>1760</v>
      </c>
      <c r="U5132" s="49">
        <v>1840</v>
      </c>
      <c r="V5132" s="49">
        <v>1840</v>
      </c>
    </row>
    <row r="5133" spans="1:22" ht="15.75" customHeight="1">
      <c r="A5133" s="139" t="s">
        <v>793</v>
      </c>
      <c r="B5133" s="139" t="s">
        <v>770</v>
      </c>
      <c r="C5133" s="139" t="s">
        <v>786</v>
      </c>
      <c r="D5133" s="139" t="s">
        <v>633</v>
      </c>
      <c r="E5133" s="139" t="s">
        <v>754</v>
      </c>
      <c r="F5133" s="49">
        <v>9.4399999999999996E-4</v>
      </c>
      <c r="G5133" s="49">
        <v>1.01E-3</v>
      </c>
      <c r="H5133" s="49">
        <v>1.09E-3</v>
      </c>
      <c r="I5133" s="49">
        <v>1.17E-3</v>
      </c>
      <c r="J5133" s="49">
        <v>1.25E-3</v>
      </c>
      <c r="K5133" s="49">
        <v>1.32E-3</v>
      </c>
      <c r="L5133" s="49">
        <v>1.3799999999999999E-3</v>
      </c>
      <c r="M5133" s="49">
        <v>1.4300000000000001E-3</v>
      </c>
      <c r="N5133" s="49">
        <v>1.47E-3</v>
      </c>
      <c r="O5133" s="49">
        <v>1.5100000000000001E-3</v>
      </c>
      <c r="P5133" s="49">
        <v>1.5499999999999999E-3</v>
      </c>
      <c r="Q5133" s="49">
        <v>1.5900000000000001E-3</v>
      </c>
      <c r="R5133" s="49">
        <v>1.6199999999999999E-3</v>
      </c>
      <c r="S5133" s="49">
        <v>1.74E-3</v>
      </c>
      <c r="T5133" s="49">
        <v>1.8E-3</v>
      </c>
      <c r="U5133" s="49">
        <v>1.8600000000000001E-3</v>
      </c>
      <c r="V5133" s="49">
        <v>1.91E-3</v>
      </c>
    </row>
    <row r="5134" spans="1:22" ht="15.75" customHeight="1">
      <c r="A5134" s="139" t="s">
        <v>793</v>
      </c>
      <c r="B5134" s="139" t="s">
        <v>296</v>
      </c>
      <c r="C5134" s="139" t="s">
        <v>786</v>
      </c>
      <c r="D5134" s="139" t="s">
        <v>633</v>
      </c>
      <c r="E5134" s="139" t="s">
        <v>754</v>
      </c>
      <c r="F5134" s="49">
        <v>37.299999999999997</v>
      </c>
      <c r="G5134" s="49">
        <v>38.5</v>
      </c>
      <c r="H5134" s="49">
        <v>39.799999999999997</v>
      </c>
      <c r="I5134" s="49">
        <v>41.1</v>
      </c>
      <c r="J5134" s="49">
        <v>42.5</v>
      </c>
      <c r="K5134" s="49">
        <v>43.7</v>
      </c>
      <c r="L5134" s="49">
        <v>45</v>
      </c>
      <c r="M5134" s="49">
        <v>46.3</v>
      </c>
      <c r="N5134" s="49">
        <v>47.6</v>
      </c>
      <c r="O5134" s="49">
        <v>47.7</v>
      </c>
      <c r="P5134" s="49">
        <v>47.9</v>
      </c>
      <c r="Q5134" s="49">
        <v>102</v>
      </c>
      <c r="R5134" s="49">
        <v>100</v>
      </c>
      <c r="S5134" s="49">
        <v>120</v>
      </c>
      <c r="T5134" s="49">
        <v>129</v>
      </c>
      <c r="U5134" s="49">
        <v>130</v>
      </c>
      <c r="V5134" s="49">
        <v>131</v>
      </c>
    </row>
    <row r="5135" spans="1:22" ht="15.75" customHeight="1">
      <c r="A5135" s="139" t="s">
        <v>793</v>
      </c>
      <c r="B5135" s="139" t="s">
        <v>576</v>
      </c>
      <c r="C5135" s="139" t="s">
        <v>786</v>
      </c>
      <c r="D5135" s="139" t="s">
        <v>633</v>
      </c>
      <c r="E5135" s="139" t="s">
        <v>754</v>
      </c>
      <c r="F5135" s="49">
        <v>345</v>
      </c>
      <c r="G5135" s="49">
        <v>423</v>
      </c>
      <c r="H5135" s="49">
        <v>517</v>
      </c>
      <c r="I5135" s="49">
        <v>769</v>
      </c>
      <c r="J5135" s="49">
        <v>775</v>
      </c>
      <c r="K5135" s="49">
        <v>812</v>
      </c>
      <c r="L5135" s="49">
        <v>709</v>
      </c>
      <c r="M5135" s="49">
        <v>635</v>
      </c>
      <c r="N5135" s="49">
        <v>502</v>
      </c>
      <c r="O5135" s="49">
        <v>577</v>
      </c>
      <c r="P5135" s="49">
        <v>582</v>
      </c>
      <c r="Q5135" s="49">
        <v>656</v>
      </c>
      <c r="R5135" s="49">
        <v>638</v>
      </c>
      <c r="S5135" s="49">
        <v>507</v>
      </c>
      <c r="T5135" s="49">
        <v>469</v>
      </c>
      <c r="U5135" s="49">
        <v>848</v>
      </c>
      <c r="V5135" s="49">
        <v>849</v>
      </c>
    </row>
    <row r="5136" spans="1:22" ht="15.75" customHeight="1">
      <c r="A5136" s="139" t="s">
        <v>793</v>
      </c>
      <c r="B5136" s="139" t="s">
        <v>572</v>
      </c>
      <c r="C5136" s="139" t="s">
        <v>786</v>
      </c>
      <c r="D5136" s="139" t="s">
        <v>633</v>
      </c>
      <c r="E5136" s="139" t="s">
        <v>754</v>
      </c>
      <c r="F5136" s="49">
        <v>14400</v>
      </c>
      <c r="G5136" s="49">
        <v>15400</v>
      </c>
      <c r="H5136" s="49">
        <v>17000</v>
      </c>
      <c r="I5136" s="49">
        <v>18000</v>
      </c>
      <c r="J5136" s="49">
        <v>19800</v>
      </c>
      <c r="K5136" s="49">
        <v>21100</v>
      </c>
      <c r="L5136" s="49">
        <v>22000</v>
      </c>
      <c r="M5136" s="49">
        <v>20800</v>
      </c>
      <c r="N5136" s="49">
        <v>19800</v>
      </c>
      <c r="O5136" s="49">
        <v>21000</v>
      </c>
      <c r="P5136" s="49">
        <v>19400</v>
      </c>
      <c r="Q5136" s="49">
        <v>20400</v>
      </c>
      <c r="R5136" s="49">
        <v>21000</v>
      </c>
      <c r="S5136" s="49">
        <v>23200</v>
      </c>
      <c r="T5136" s="49">
        <v>23300</v>
      </c>
      <c r="U5136" s="49">
        <v>24200</v>
      </c>
      <c r="V5136" s="49">
        <v>24500</v>
      </c>
    </row>
    <row r="5137" spans="1:22" ht="15.75" customHeight="1">
      <c r="A5137" s="139" t="s">
        <v>793</v>
      </c>
      <c r="B5137" s="139" t="s">
        <v>568</v>
      </c>
      <c r="C5137" s="139" t="s">
        <v>786</v>
      </c>
      <c r="D5137" s="139" t="s">
        <v>633</v>
      </c>
      <c r="E5137" s="139" t="s">
        <v>754</v>
      </c>
      <c r="F5137" s="49">
        <v>606</v>
      </c>
      <c r="G5137" s="49">
        <v>622</v>
      </c>
      <c r="H5137" s="49">
        <v>692</v>
      </c>
      <c r="I5137" s="49">
        <v>751</v>
      </c>
      <c r="J5137" s="49">
        <v>886</v>
      </c>
      <c r="K5137" s="49">
        <v>883</v>
      </c>
      <c r="L5137" s="49">
        <v>988</v>
      </c>
      <c r="M5137" s="49">
        <v>985</v>
      </c>
      <c r="N5137" s="49">
        <v>807</v>
      </c>
      <c r="O5137" s="49">
        <v>784</v>
      </c>
      <c r="P5137" s="49">
        <v>802</v>
      </c>
      <c r="Q5137" s="49">
        <v>693</v>
      </c>
      <c r="R5137" s="49">
        <v>663</v>
      </c>
      <c r="S5137" s="49">
        <v>898</v>
      </c>
      <c r="T5137" s="49">
        <v>1210</v>
      </c>
      <c r="U5137" s="49">
        <v>1320</v>
      </c>
      <c r="V5137" s="49">
        <v>1330</v>
      </c>
    </row>
    <row r="5138" spans="1:22" ht="15.75" customHeight="1">
      <c r="A5138" s="139" t="s">
        <v>793</v>
      </c>
      <c r="B5138" s="139" t="s">
        <v>780</v>
      </c>
      <c r="C5138" s="139" t="s">
        <v>786</v>
      </c>
      <c r="D5138" s="139" t="s">
        <v>633</v>
      </c>
      <c r="E5138" s="139" t="s">
        <v>754</v>
      </c>
      <c r="F5138" s="49">
        <v>7.7600000000000002E-5</v>
      </c>
      <c r="G5138" s="49">
        <v>7.5199999999999998E-5</v>
      </c>
      <c r="H5138" s="49">
        <v>7.1699999999999995E-5</v>
      </c>
      <c r="I5138" s="49">
        <v>6.7600000000000003E-5</v>
      </c>
      <c r="J5138" s="49">
        <v>6.3600000000000001E-5</v>
      </c>
      <c r="K5138" s="49">
        <v>6.05E-5</v>
      </c>
      <c r="L5138" s="49">
        <v>5.8400000000000003E-5</v>
      </c>
      <c r="M5138" s="49">
        <v>5.7099999999999999E-5</v>
      </c>
      <c r="N5138" s="49">
        <v>5.6499999999999998E-5</v>
      </c>
      <c r="O5138" s="49">
        <v>5.6499999999999998E-5</v>
      </c>
      <c r="P5138" s="49">
        <v>5.6799999999999998E-5</v>
      </c>
      <c r="Q5138" s="49">
        <v>5.7399999999999999E-5</v>
      </c>
      <c r="R5138" s="49">
        <v>5.8499999999999999E-5</v>
      </c>
      <c r="S5138" s="49">
        <v>5.02E-5</v>
      </c>
      <c r="T5138" s="49">
        <v>4.8399999999999997E-5</v>
      </c>
      <c r="U5138" s="49">
        <v>4.6499999999999999E-5</v>
      </c>
      <c r="V5138" s="49">
        <v>4.4700000000000002E-5</v>
      </c>
    </row>
    <row r="5139" spans="1:22" ht="15.75" customHeight="1">
      <c r="A5139" s="139" t="s">
        <v>793</v>
      </c>
      <c r="B5139" s="139" t="s">
        <v>586</v>
      </c>
      <c r="C5139" s="139" t="s">
        <v>786</v>
      </c>
      <c r="D5139" s="139" t="s">
        <v>633</v>
      </c>
      <c r="E5139" s="139" t="s">
        <v>754</v>
      </c>
      <c r="F5139" s="49">
        <v>534</v>
      </c>
      <c r="G5139" s="49">
        <v>535</v>
      </c>
      <c r="H5139" s="49">
        <v>561</v>
      </c>
      <c r="I5139" s="49">
        <v>561</v>
      </c>
      <c r="J5139" s="49">
        <v>897</v>
      </c>
      <c r="K5139" s="49">
        <v>641</v>
      </c>
      <c r="L5139" s="49">
        <v>1170</v>
      </c>
      <c r="M5139" s="49">
        <v>1220</v>
      </c>
      <c r="N5139" s="49">
        <v>1250</v>
      </c>
      <c r="O5139" s="49">
        <v>1280</v>
      </c>
      <c r="P5139" s="49">
        <v>1300</v>
      </c>
      <c r="Q5139" s="49">
        <v>1600</v>
      </c>
      <c r="R5139" s="49">
        <v>1780</v>
      </c>
      <c r="S5139" s="49">
        <v>2030</v>
      </c>
      <c r="T5139" s="49">
        <v>2170</v>
      </c>
      <c r="U5139" s="49">
        <v>2370</v>
      </c>
      <c r="V5139" s="49">
        <v>2420</v>
      </c>
    </row>
    <row r="5140" spans="1:22" ht="15.75" customHeight="1">
      <c r="A5140" s="139" t="s">
        <v>793</v>
      </c>
      <c r="B5140" s="139" t="s">
        <v>574</v>
      </c>
      <c r="C5140" s="139" t="s">
        <v>786</v>
      </c>
      <c r="D5140" s="139" t="s">
        <v>633</v>
      </c>
      <c r="E5140" s="139" t="s">
        <v>754</v>
      </c>
      <c r="F5140" s="49">
        <v>1.98</v>
      </c>
      <c r="G5140" s="49">
        <v>2.02</v>
      </c>
      <c r="H5140" s="49">
        <v>2.12</v>
      </c>
      <c r="I5140" s="49">
        <v>2.27</v>
      </c>
      <c r="J5140" s="49">
        <v>2.46</v>
      </c>
      <c r="K5140" s="49">
        <v>2.59</v>
      </c>
      <c r="L5140" s="49">
        <v>2.75</v>
      </c>
      <c r="M5140" s="49">
        <v>2.91</v>
      </c>
      <c r="N5140" s="49">
        <v>3.06</v>
      </c>
      <c r="O5140" s="49">
        <v>3.11</v>
      </c>
      <c r="P5140" s="49">
        <v>3.15</v>
      </c>
      <c r="Q5140" s="49">
        <v>3.18</v>
      </c>
      <c r="R5140" s="49">
        <v>3.09</v>
      </c>
      <c r="S5140" s="49">
        <v>3.4</v>
      </c>
      <c r="T5140" s="49">
        <v>3.5</v>
      </c>
      <c r="U5140" s="49">
        <v>3.61</v>
      </c>
      <c r="V5140" s="49">
        <v>3.71</v>
      </c>
    </row>
    <row r="5141" spans="1:22" ht="15.75" customHeight="1">
      <c r="A5141" s="139" t="s">
        <v>793</v>
      </c>
      <c r="B5141" s="139" t="s">
        <v>578</v>
      </c>
      <c r="C5141" s="139" t="s">
        <v>786</v>
      </c>
      <c r="D5141" s="139" t="s">
        <v>633</v>
      </c>
      <c r="E5141" s="139" t="s">
        <v>754</v>
      </c>
      <c r="F5141" s="49">
        <v>6.01</v>
      </c>
      <c r="G5141" s="49">
        <v>6.04</v>
      </c>
      <c r="H5141" s="49">
        <v>6.07</v>
      </c>
      <c r="I5141" s="49">
        <v>6.09</v>
      </c>
      <c r="J5141" s="49">
        <v>6.12</v>
      </c>
      <c r="K5141" s="49">
        <v>6.13</v>
      </c>
      <c r="L5141" s="49">
        <v>6.16</v>
      </c>
      <c r="M5141" s="49">
        <v>6.18</v>
      </c>
      <c r="N5141" s="49">
        <v>6.2</v>
      </c>
      <c r="O5141" s="49">
        <v>6.22</v>
      </c>
      <c r="P5141" s="49">
        <v>6.24</v>
      </c>
      <c r="Q5141" s="49">
        <v>6.28</v>
      </c>
      <c r="R5141" s="49">
        <v>6.29</v>
      </c>
      <c r="S5141" s="49">
        <v>6.33</v>
      </c>
      <c r="T5141" s="49">
        <v>6.36</v>
      </c>
      <c r="U5141" s="49">
        <v>6.39</v>
      </c>
      <c r="V5141" s="49">
        <v>6.41</v>
      </c>
    </row>
    <row r="5142" spans="1:22" ht="15.75" customHeight="1">
      <c r="A5142" s="139" t="s">
        <v>793</v>
      </c>
      <c r="B5142" s="139" t="s">
        <v>580</v>
      </c>
      <c r="C5142" s="139" t="s">
        <v>786</v>
      </c>
      <c r="D5142" s="139" t="s">
        <v>633</v>
      </c>
      <c r="E5142" s="139" t="s">
        <v>754</v>
      </c>
      <c r="F5142" s="49">
        <v>8840</v>
      </c>
      <c r="G5142" s="49">
        <v>9730</v>
      </c>
      <c r="H5142" s="49">
        <v>10400</v>
      </c>
      <c r="I5142" s="49">
        <v>11000</v>
      </c>
      <c r="J5142" s="49">
        <v>12700</v>
      </c>
      <c r="K5142" s="49">
        <v>16700</v>
      </c>
      <c r="L5142" s="49">
        <v>17400</v>
      </c>
      <c r="M5142" s="49">
        <v>17600</v>
      </c>
      <c r="N5142" s="49">
        <v>17400</v>
      </c>
      <c r="O5142" s="49">
        <v>17200</v>
      </c>
      <c r="P5142" s="49">
        <v>18700</v>
      </c>
      <c r="Q5142" s="49">
        <v>18500</v>
      </c>
      <c r="R5142" s="49">
        <v>15900</v>
      </c>
      <c r="S5142" s="49">
        <v>20600</v>
      </c>
      <c r="T5142" s="49">
        <v>21500</v>
      </c>
      <c r="U5142" s="49">
        <v>22300</v>
      </c>
      <c r="V5142" s="49">
        <v>23200</v>
      </c>
    </row>
    <row r="5143" spans="1:22" ht="15.75" customHeight="1">
      <c r="A5143" s="139" t="s">
        <v>793</v>
      </c>
      <c r="B5143" s="139" t="s">
        <v>582</v>
      </c>
      <c r="C5143" s="139" t="s">
        <v>786</v>
      </c>
      <c r="D5143" s="139" t="s">
        <v>633</v>
      </c>
      <c r="E5143" s="139" t="s">
        <v>754</v>
      </c>
      <c r="F5143" s="49">
        <v>2770</v>
      </c>
      <c r="G5143" s="49">
        <v>2750</v>
      </c>
      <c r="H5143" s="49">
        <v>2860</v>
      </c>
      <c r="I5143" s="49">
        <v>2820</v>
      </c>
      <c r="J5143" s="49">
        <v>3080</v>
      </c>
      <c r="K5143" s="49">
        <v>3070</v>
      </c>
      <c r="L5143" s="49">
        <v>3190</v>
      </c>
      <c r="M5143" s="49">
        <v>3210</v>
      </c>
      <c r="N5143" s="49">
        <v>3390</v>
      </c>
      <c r="O5143" s="49">
        <v>3400</v>
      </c>
      <c r="P5143" s="49">
        <v>3590</v>
      </c>
      <c r="Q5143" s="49">
        <v>3140</v>
      </c>
      <c r="R5143" s="49">
        <v>3040</v>
      </c>
      <c r="S5143" s="49">
        <v>3060</v>
      </c>
      <c r="T5143" s="49">
        <v>3730</v>
      </c>
      <c r="U5143" s="49">
        <v>3880</v>
      </c>
      <c r="V5143" s="49">
        <v>3880</v>
      </c>
    </row>
    <row r="5144" spans="1:22" ht="15.75" customHeight="1">
      <c r="A5144" s="139" t="s">
        <v>793</v>
      </c>
      <c r="B5144" s="139" t="s">
        <v>584</v>
      </c>
      <c r="C5144" s="139" t="s">
        <v>786</v>
      </c>
      <c r="D5144" s="139" t="s">
        <v>633</v>
      </c>
      <c r="E5144" s="139" t="s">
        <v>754</v>
      </c>
      <c r="F5144" s="49">
        <v>19800</v>
      </c>
      <c r="G5144" s="49">
        <v>19100</v>
      </c>
      <c r="H5144" s="49">
        <v>20100</v>
      </c>
      <c r="I5144" s="49">
        <v>20600</v>
      </c>
      <c r="J5144" s="49">
        <v>22500</v>
      </c>
      <c r="K5144" s="49">
        <v>24400</v>
      </c>
      <c r="L5144" s="49">
        <v>26600</v>
      </c>
      <c r="M5144" s="49">
        <v>28900</v>
      </c>
      <c r="N5144" s="49">
        <v>30700</v>
      </c>
      <c r="O5144" s="49">
        <v>33200</v>
      </c>
      <c r="P5144" s="49">
        <v>37100</v>
      </c>
      <c r="Q5144" s="49">
        <v>39400</v>
      </c>
      <c r="R5144" s="49">
        <v>40000</v>
      </c>
      <c r="S5144" s="49">
        <v>40600</v>
      </c>
      <c r="T5144" s="49">
        <v>41400</v>
      </c>
      <c r="U5144" s="49">
        <v>42500</v>
      </c>
      <c r="V5144" s="49">
        <v>43900</v>
      </c>
    </row>
    <row r="5145" spans="1:22" ht="15.75" customHeight="1">
      <c r="A5145" s="139" t="s">
        <v>793</v>
      </c>
      <c r="B5145" s="139" t="s">
        <v>588</v>
      </c>
      <c r="C5145" s="139" t="s">
        <v>786</v>
      </c>
      <c r="D5145" s="139" t="s">
        <v>633</v>
      </c>
      <c r="E5145" s="139" t="s">
        <v>754</v>
      </c>
      <c r="F5145" s="49">
        <v>0.53500000000000003</v>
      </c>
      <c r="G5145" s="49">
        <v>0.53800000000000003</v>
      </c>
      <c r="H5145" s="49">
        <v>0.54100000000000004</v>
      </c>
      <c r="I5145" s="49">
        <v>0.54400000000000004</v>
      </c>
      <c r="J5145" s="49">
        <v>0.54600000000000004</v>
      </c>
      <c r="K5145" s="49">
        <v>0.54900000000000004</v>
      </c>
      <c r="L5145" s="49">
        <v>0.55100000000000005</v>
      </c>
      <c r="M5145" s="49">
        <v>0.55400000000000005</v>
      </c>
      <c r="N5145" s="49">
        <v>0.55600000000000005</v>
      </c>
      <c r="O5145" s="49">
        <v>0.55800000000000005</v>
      </c>
      <c r="P5145" s="49">
        <v>0.56100000000000005</v>
      </c>
      <c r="Q5145" s="49">
        <v>0.56499999999999995</v>
      </c>
      <c r="R5145" s="49">
        <v>0.56499999999999995</v>
      </c>
      <c r="S5145" s="49">
        <v>0.56999999999999995</v>
      </c>
      <c r="T5145" s="49">
        <v>0.57299999999999995</v>
      </c>
      <c r="U5145" s="49">
        <v>0.57599999999999996</v>
      </c>
      <c r="V5145" s="49">
        <v>0.57799999999999996</v>
      </c>
    </row>
    <row r="5146" spans="1:22" ht="15.75" customHeight="1">
      <c r="A5146" s="139" t="s">
        <v>793</v>
      </c>
      <c r="B5146" s="139" t="s">
        <v>771</v>
      </c>
      <c r="C5146" s="139" t="s">
        <v>786</v>
      </c>
      <c r="D5146" s="139" t="s">
        <v>633</v>
      </c>
      <c r="E5146" s="139" t="s">
        <v>754</v>
      </c>
      <c r="F5146" s="49">
        <v>13200</v>
      </c>
      <c r="G5146" s="49">
        <v>13300</v>
      </c>
      <c r="H5146" s="49">
        <v>14000</v>
      </c>
      <c r="I5146" s="49">
        <v>13600</v>
      </c>
      <c r="J5146" s="49">
        <v>14000</v>
      </c>
      <c r="K5146" s="49">
        <v>14300</v>
      </c>
      <c r="L5146" s="49">
        <v>15500</v>
      </c>
      <c r="M5146" s="49">
        <v>14200</v>
      </c>
      <c r="N5146" s="49">
        <v>13600</v>
      </c>
      <c r="O5146" s="49">
        <v>13000</v>
      </c>
      <c r="P5146" s="49">
        <v>15300</v>
      </c>
      <c r="Q5146" s="49">
        <v>15400</v>
      </c>
      <c r="R5146" s="49">
        <v>16600</v>
      </c>
      <c r="S5146" s="49">
        <v>15500</v>
      </c>
      <c r="T5146" s="49">
        <v>15000</v>
      </c>
      <c r="U5146" s="49">
        <v>14900</v>
      </c>
      <c r="V5146" s="49">
        <v>15100</v>
      </c>
    </row>
    <row r="5147" spans="1:22" ht="15.75" customHeight="1">
      <c r="A5147" s="139" t="s">
        <v>793</v>
      </c>
      <c r="B5147" s="139" t="s">
        <v>570</v>
      </c>
      <c r="C5147" s="139" t="s">
        <v>786</v>
      </c>
      <c r="D5147" s="139" t="s">
        <v>633</v>
      </c>
      <c r="E5147" s="139" t="s">
        <v>754</v>
      </c>
      <c r="F5147" s="49">
        <v>452</v>
      </c>
      <c r="G5147" s="49">
        <v>479</v>
      </c>
      <c r="H5147" s="49">
        <v>533</v>
      </c>
      <c r="I5147" s="49">
        <v>596</v>
      </c>
      <c r="J5147" s="49">
        <v>634</v>
      </c>
      <c r="K5147" s="49">
        <v>669</v>
      </c>
      <c r="L5147" s="49">
        <v>667</v>
      </c>
      <c r="M5147" s="49">
        <v>764</v>
      </c>
      <c r="N5147" s="49">
        <v>811</v>
      </c>
      <c r="O5147" s="49">
        <v>883</v>
      </c>
      <c r="P5147" s="49">
        <v>1030</v>
      </c>
      <c r="Q5147" s="49">
        <v>1060</v>
      </c>
      <c r="R5147" s="49">
        <v>1120</v>
      </c>
      <c r="S5147" s="49">
        <v>1050</v>
      </c>
      <c r="T5147" s="49">
        <v>1230</v>
      </c>
      <c r="U5147" s="49">
        <v>1360</v>
      </c>
      <c r="V5147" s="49">
        <v>1360</v>
      </c>
    </row>
    <row r="5148" spans="1:22" ht="15.75" customHeight="1">
      <c r="A5148" s="139" t="s">
        <v>793</v>
      </c>
      <c r="B5148" s="139" t="s">
        <v>590</v>
      </c>
      <c r="C5148" s="139" t="s">
        <v>786</v>
      </c>
      <c r="D5148" s="139" t="s">
        <v>633</v>
      </c>
      <c r="E5148" s="139" t="s">
        <v>754</v>
      </c>
      <c r="F5148" s="49">
        <v>228</v>
      </c>
      <c r="G5148" s="49">
        <v>256</v>
      </c>
      <c r="H5148" s="49">
        <v>288</v>
      </c>
      <c r="I5148" s="49">
        <v>290</v>
      </c>
      <c r="J5148" s="49">
        <v>313</v>
      </c>
      <c r="K5148" s="49">
        <v>344</v>
      </c>
      <c r="L5148" s="49">
        <v>345</v>
      </c>
      <c r="M5148" s="49">
        <v>350</v>
      </c>
      <c r="N5148" s="49">
        <v>561</v>
      </c>
      <c r="O5148" s="49">
        <v>551</v>
      </c>
      <c r="P5148" s="49">
        <v>622</v>
      </c>
      <c r="Q5148" s="49">
        <v>742</v>
      </c>
      <c r="R5148" s="49">
        <v>781</v>
      </c>
      <c r="S5148" s="49">
        <v>897</v>
      </c>
      <c r="T5148" s="49">
        <v>942</v>
      </c>
      <c r="U5148" s="49">
        <v>1020</v>
      </c>
      <c r="V5148" s="49">
        <v>1020</v>
      </c>
    </row>
    <row r="5149" spans="1:22" ht="15.75" customHeight="1">
      <c r="A5149" s="139" t="s">
        <v>793</v>
      </c>
      <c r="B5149" s="139" t="s">
        <v>592</v>
      </c>
      <c r="C5149" s="139" t="s">
        <v>786</v>
      </c>
      <c r="D5149" s="139" t="s">
        <v>633</v>
      </c>
      <c r="E5149" s="139" t="s">
        <v>754</v>
      </c>
      <c r="F5149" s="49">
        <v>22700</v>
      </c>
      <c r="G5149" s="49">
        <v>23700</v>
      </c>
      <c r="H5149" s="49">
        <v>24400</v>
      </c>
      <c r="I5149" s="49">
        <v>26100</v>
      </c>
      <c r="J5149" s="49">
        <v>26200</v>
      </c>
      <c r="K5149" s="49">
        <v>28300</v>
      </c>
      <c r="L5149" s="49">
        <v>29700</v>
      </c>
      <c r="M5149" s="49">
        <v>30200</v>
      </c>
      <c r="N5149" s="49">
        <v>28200</v>
      </c>
      <c r="O5149" s="49">
        <v>17100</v>
      </c>
      <c r="P5149" s="49">
        <v>21400</v>
      </c>
      <c r="Q5149" s="49">
        <v>24200</v>
      </c>
      <c r="R5149" s="49">
        <v>23000</v>
      </c>
      <c r="S5149" s="49">
        <v>21000</v>
      </c>
      <c r="T5149" s="49">
        <v>17000</v>
      </c>
      <c r="U5149" s="49">
        <v>15400</v>
      </c>
      <c r="V5149" s="49">
        <v>14500</v>
      </c>
    </row>
    <row r="5150" spans="1:22" ht="15.75" customHeight="1">
      <c r="A5150" s="139" t="s">
        <v>793</v>
      </c>
      <c r="B5150" s="139" t="s">
        <v>772</v>
      </c>
      <c r="C5150" s="139" t="s">
        <v>786</v>
      </c>
      <c r="D5150" s="139" t="s">
        <v>633</v>
      </c>
      <c r="E5150" s="139" t="s">
        <v>754</v>
      </c>
      <c r="F5150" s="49">
        <v>471000</v>
      </c>
      <c r="G5150" s="49">
        <v>457000</v>
      </c>
      <c r="H5150" s="49">
        <v>451000</v>
      </c>
      <c r="I5150" s="49">
        <v>453000</v>
      </c>
      <c r="J5150" s="49">
        <v>468000</v>
      </c>
      <c r="K5150" s="49">
        <v>464000</v>
      </c>
      <c r="L5150" s="49">
        <v>482000</v>
      </c>
      <c r="M5150" s="49">
        <v>467000</v>
      </c>
      <c r="N5150" s="49">
        <v>438000</v>
      </c>
      <c r="O5150" s="49">
        <v>386000</v>
      </c>
      <c r="P5150" s="49">
        <v>419000</v>
      </c>
      <c r="Q5150" s="49">
        <v>414000</v>
      </c>
      <c r="R5150" s="49">
        <v>413000</v>
      </c>
      <c r="S5150" s="49">
        <v>409000</v>
      </c>
      <c r="T5150" s="49">
        <v>399000</v>
      </c>
      <c r="U5150" s="49">
        <v>402000</v>
      </c>
      <c r="V5150" s="49">
        <v>395000</v>
      </c>
    </row>
    <row r="5151" spans="1:22" ht="15.75" customHeight="1">
      <c r="A5151" s="139" t="s">
        <v>793</v>
      </c>
      <c r="B5151" s="139" t="s">
        <v>599</v>
      </c>
      <c r="C5151" s="139" t="s">
        <v>786</v>
      </c>
      <c r="D5151" s="139" t="s">
        <v>633</v>
      </c>
      <c r="E5151" s="139" t="s">
        <v>754</v>
      </c>
      <c r="F5151" s="49">
        <v>354</v>
      </c>
      <c r="G5151" s="49">
        <v>490</v>
      </c>
      <c r="H5151" s="49">
        <v>479</v>
      </c>
      <c r="I5151" s="49">
        <v>497</v>
      </c>
      <c r="J5151" s="49">
        <v>306</v>
      </c>
      <c r="K5151" s="49">
        <v>304</v>
      </c>
      <c r="L5151" s="49">
        <v>302</v>
      </c>
      <c r="M5151" s="49">
        <v>298</v>
      </c>
      <c r="N5151" s="49">
        <v>292</v>
      </c>
      <c r="O5151" s="49">
        <v>460</v>
      </c>
      <c r="P5151" s="49">
        <v>369</v>
      </c>
      <c r="Q5151" s="49">
        <v>423</v>
      </c>
      <c r="R5151" s="49">
        <v>383</v>
      </c>
      <c r="S5151" s="49">
        <v>376</v>
      </c>
      <c r="T5151" s="49">
        <v>367</v>
      </c>
      <c r="U5151" s="49">
        <v>332</v>
      </c>
      <c r="V5151" s="49">
        <v>332</v>
      </c>
    </row>
    <row r="5152" spans="1:22" ht="15.75" customHeight="1">
      <c r="A5152" s="139" t="s">
        <v>793</v>
      </c>
      <c r="B5152" s="139" t="s">
        <v>597</v>
      </c>
      <c r="C5152" s="139" t="s">
        <v>786</v>
      </c>
      <c r="D5152" s="139" t="s">
        <v>633</v>
      </c>
      <c r="E5152" s="139" t="s">
        <v>754</v>
      </c>
      <c r="F5152" s="49">
        <v>248000</v>
      </c>
      <c r="G5152" s="49">
        <v>235000</v>
      </c>
      <c r="H5152" s="49">
        <v>227000</v>
      </c>
      <c r="I5152" s="49">
        <v>222000</v>
      </c>
      <c r="J5152" s="49">
        <v>231000</v>
      </c>
      <c r="K5152" s="49">
        <v>224000</v>
      </c>
      <c r="L5152" s="49">
        <v>220000</v>
      </c>
      <c r="M5152" s="49">
        <v>216000</v>
      </c>
      <c r="N5152" s="49">
        <v>198000</v>
      </c>
      <c r="O5152" s="49">
        <v>176000</v>
      </c>
      <c r="P5152" s="49">
        <v>182000</v>
      </c>
      <c r="Q5152" s="49">
        <v>184000</v>
      </c>
      <c r="R5152" s="49">
        <v>184000</v>
      </c>
      <c r="S5152" s="49">
        <v>180000</v>
      </c>
      <c r="T5152" s="49">
        <v>176000</v>
      </c>
      <c r="U5152" s="49">
        <v>180000</v>
      </c>
      <c r="V5152" s="49">
        <v>177000</v>
      </c>
    </row>
    <row r="5153" spans="1:22" ht="15.75" customHeight="1">
      <c r="A5153" s="139" t="s">
        <v>793</v>
      </c>
      <c r="B5153" s="139" t="s">
        <v>601</v>
      </c>
      <c r="C5153" s="139" t="s">
        <v>786</v>
      </c>
      <c r="D5153" s="139" t="s">
        <v>633</v>
      </c>
      <c r="E5153" s="139" t="s">
        <v>754</v>
      </c>
      <c r="F5153" s="49">
        <v>4290</v>
      </c>
      <c r="G5153" s="49">
        <v>4170</v>
      </c>
      <c r="H5153" s="49">
        <v>4390</v>
      </c>
      <c r="I5153" s="49">
        <v>4700</v>
      </c>
      <c r="J5153" s="49">
        <v>5230</v>
      </c>
      <c r="K5153" s="49">
        <v>5260</v>
      </c>
      <c r="L5153" s="49">
        <v>5600</v>
      </c>
      <c r="M5153" s="49">
        <v>5980</v>
      </c>
      <c r="N5153" s="49">
        <v>6270</v>
      </c>
      <c r="O5153" s="49">
        <v>6360</v>
      </c>
      <c r="P5153" s="49">
        <v>7260</v>
      </c>
      <c r="Q5153" s="49">
        <v>7010</v>
      </c>
      <c r="R5153" s="49">
        <v>7050</v>
      </c>
      <c r="S5153" s="49">
        <v>7090</v>
      </c>
      <c r="T5153" s="49">
        <v>7350</v>
      </c>
      <c r="U5153" s="49">
        <v>7840</v>
      </c>
      <c r="V5153" s="49">
        <v>7960</v>
      </c>
    </row>
    <row r="5154" spans="1:22" ht="15.75" customHeight="1">
      <c r="A5154" s="139" t="s">
        <v>793</v>
      </c>
      <c r="B5154" s="139" t="s">
        <v>373</v>
      </c>
      <c r="C5154" s="139" t="s">
        <v>786</v>
      </c>
      <c r="D5154" s="139" t="s">
        <v>633</v>
      </c>
      <c r="E5154" s="139" t="s">
        <v>754</v>
      </c>
      <c r="F5154" s="49">
        <v>0.47</v>
      </c>
      <c r="G5154" s="49">
        <v>0.48499999999999999</v>
      </c>
      <c r="H5154" s="49">
        <v>0.49399999999999999</v>
      </c>
      <c r="I5154" s="49">
        <v>0.50800000000000001</v>
      </c>
      <c r="J5154" s="49">
        <v>0.53700000000000003</v>
      </c>
      <c r="K5154" s="49">
        <v>0.54300000000000004</v>
      </c>
      <c r="L5154" s="49">
        <v>0.54700000000000004</v>
      </c>
      <c r="M5154" s="49">
        <v>0.53800000000000003</v>
      </c>
      <c r="N5154" s="49">
        <v>0.498</v>
      </c>
      <c r="O5154" s="49">
        <v>0.41699999999999998</v>
      </c>
      <c r="P5154" s="49">
        <v>0.443</v>
      </c>
      <c r="Q5154" s="49">
        <v>0.42199999999999999</v>
      </c>
      <c r="R5154" s="49">
        <v>0.35299999999999998</v>
      </c>
      <c r="S5154" s="49">
        <v>0.443</v>
      </c>
      <c r="T5154" s="49">
        <v>0.439</v>
      </c>
      <c r="U5154" s="49">
        <v>0.435</v>
      </c>
      <c r="V5154" s="49">
        <v>0.43099999999999999</v>
      </c>
    </row>
    <row r="5155" spans="1:22" ht="15.75" customHeight="1">
      <c r="A5155" s="139" t="s">
        <v>793</v>
      </c>
      <c r="B5155" s="139" t="s">
        <v>518</v>
      </c>
      <c r="C5155" s="139" t="s">
        <v>786</v>
      </c>
      <c r="D5155" s="139" t="s">
        <v>633</v>
      </c>
      <c r="E5155" s="139" t="s">
        <v>754</v>
      </c>
      <c r="F5155" s="49">
        <v>0.95499999999999996</v>
      </c>
      <c r="G5155" s="49">
        <v>0.96</v>
      </c>
      <c r="H5155" s="49">
        <v>0.96499999999999997</v>
      </c>
      <c r="I5155" s="49">
        <v>0.96899999999999997</v>
      </c>
      <c r="J5155" s="49">
        <v>0.97499999999999998</v>
      </c>
      <c r="K5155" s="49">
        <v>0.98099999999999998</v>
      </c>
      <c r="L5155" s="49">
        <v>0.98599999999999999</v>
      </c>
      <c r="M5155" s="49">
        <v>0.99</v>
      </c>
      <c r="N5155" s="49">
        <v>0.995</v>
      </c>
      <c r="O5155" s="49">
        <v>0.996</v>
      </c>
      <c r="P5155" s="49">
        <v>0.997</v>
      </c>
      <c r="Q5155" s="49">
        <v>1</v>
      </c>
      <c r="R5155" s="49">
        <v>0.98699999999999999</v>
      </c>
      <c r="S5155" s="49">
        <v>1.01</v>
      </c>
      <c r="T5155" s="49">
        <v>1.01</v>
      </c>
      <c r="U5155" s="49">
        <v>1.02</v>
      </c>
      <c r="V5155" s="49">
        <v>1.02</v>
      </c>
    </row>
    <row r="5156" spans="1:22" ht="15.75" customHeight="1">
      <c r="A5156" s="139" t="s">
        <v>793</v>
      </c>
      <c r="B5156" s="139" t="s">
        <v>605</v>
      </c>
      <c r="C5156" s="139" t="s">
        <v>786</v>
      </c>
      <c r="D5156" s="139" t="s">
        <v>633</v>
      </c>
      <c r="E5156" s="139" t="s">
        <v>754</v>
      </c>
      <c r="F5156" s="49">
        <v>9150</v>
      </c>
      <c r="G5156" s="49">
        <v>10100</v>
      </c>
      <c r="H5156" s="49">
        <v>9320</v>
      </c>
      <c r="I5156" s="49">
        <v>9900</v>
      </c>
      <c r="J5156" s="49">
        <v>9480</v>
      </c>
      <c r="K5156" s="49">
        <v>9680</v>
      </c>
      <c r="L5156" s="49">
        <v>12500</v>
      </c>
      <c r="M5156" s="49">
        <v>11300</v>
      </c>
      <c r="N5156" s="49">
        <v>11400</v>
      </c>
      <c r="O5156" s="49">
        <v>11200</v>
      </c>
      <c r="P5156" s="49">
        <v>10400</v>
      </c>
      <c r="Q5156" s="49">
        <v>11000</v>
      </c>
      <c r="R5156" s="49">
        <v>10800</v>
      </c>
      <c r="S5156" s="49">
        <v>12000</v>
      </c>
      <c r="T5156" s="49">
        <v>12100</v>
      </c>
      <c r="U5156" s="49">
        <v>12400</v>
      </c>
      <c r="V5156" s="49">
        <v>12600</v>
      </c>
    </row>
    <row r="5157" spans="1:22" ht="15.75" customHeight="1">
      <c r="A5157" s="139" t="s">
        <v>793</v>
      </c>
      <c r="B5157" s="139" t="s">
        <v>773</v>
      </c>
      <c r="C5157" s="139" t="s">
        <v>786</v>
      </c>
      <c r="D5157" s="139" t="s">
        <v>633</v>
      </c>
      <c r="E5157" s="139" t="s">
        <v>754</v>
      </c>
      <c r="F5157" s="49">
        <v>0.41099999999999998</v>
      </c>
      <c r="G5157" s="49">
        <v>0.41899999999999998</v>
      </c>
      <c r="H5157" s="49">
        <v>0.42499999999999999</v>
      </c>
      <c r="I5157" s="49">
        <v>0.43</v>
      </c>
      <c r="J5157" s="49">
        <v>0.436</v>
      </c>
      <c r="K5157" s="49">
        <v>0.441</v>
      </c>
      <c r="L5157" s="49">
        <v>0.44700000000000001</v>
      </c>
      <c r="M5157" s="49">
        <v>0.45200000000000001</v>
      </c>
      <c r="N5157" s="49">
        <v>0.45800000000000002</v>
      </c>
      <c r="O5157" s="49">
        <v>0.45900000000000002</v>
      </c>
      <c r="P5157" s="49">
        <v>0.46200000000000002</v>
      </c>
      <c r="Q5157" s="49">
        <v>0.46300000000000002</v>
      </c>
      <c r="R5157" s="49">
        <v>0.46200000000000002</v>
      </c>
      <c r="S5157" s="49">
        <v>0.47699999999999998</v>
      </c>
      <c r="T5157" s="49">
        <v>0.48199999999999998</v>
      </c>
      <c r="U5157" s="49">
        <v>0.48699999999999999</v>
      </c>
      <c r="V5157" s="49">
        <v>0.49199999999999999</v>
      </c>
    </row>
    <row r="5158" spans="1:22" ht="15.75" customHeight="1">
      <c r="A5158" s="139" t="s">
        <v>793</v>
      </c>
      <c r="B5158" s="139" t="s">
        <v>607</v>
      </c>
      <c r="C5158" s="139" t="s">
        <v>786</v>
      </c>
      <c r="D5158" s="139" t="s">
        <v>633</v>
      </c>
      <c r="E5158" s="139" t="s">
        <v>754</v>
      </c>
      <c r="F5158" s="49">
        <v>5560</v>
      </c>
      <c r="G5158" s="49">
        <v>6670</v>
      </c>
      <c r="H5158" s="49">
        <v>8680</v>
      </c>
      <c r="I5158" s="49">
        <v>9890</v>
      </c>
      <c r="J5158" s="49">
        <v>11000</v>
      </c>
      <c r="K5158" s="49">
        <v>13400</v>
      </c>
      <c r="L5158" s="49">
        <v>13600</v>
      </c>
      <c r="M5158" s="49">
        <v>15300</v>
      </c>
      <c r="N5158" s="49">
        <v>16300</v>
      </c>
      <c r="O5158" s="49">
        <v>19700</v>
      </c>
      <c r="P5158" s="49">
        <v>22500</v>
      </c>
      <c r="Q5158" s="49">
        <v>23300</v>
      </c>
      <c r="R5158" s="49">
        <v>22200</v>
      </c>
      <c r="S5158" s="49">
        <v>23400</v>
      </c>
      <c r="T5158" s="49">
        <v>24700</v>
      </c>
      <c r="U5158" s="49">
        <v>27200</v>
      </c>
      <c r="V5158" s="49">
        <v>31000</v>
      </c>
    </row>
    <row r="5159" spans="1:22" ht="15.75" customHeight="1">
      <c r="A5159" s="139" t="s">
        <v>793</v>
      </c>
      <c r="B5159" s="139" t="s">
        <v>603</v>
      </c>
      <c r="C5159" s="139" t="s">
        <v>786</v>
      </c>
      <c r="D5159" s="139" t="s">
        <v>633</v>
      </c>
      <c r="E5159" s="139" t="s">
        <v>754</v>
      </c>
      <c r="F5159" s="49">
        <v>2.56</v>
      </c>
      <c r="G5159" s="49">
        <v>2.62</v>
      </c>
      <c r="H5159" s="49">
        <v>2.67</v>
      </c>
      <c r="I5159" s="49">
        <v>2.72</v>
      </c>
      <c r="J5159" s="49">
        <v>2.78</v>
      </c>
      <c r="K5159" s="49">
        <v>2.83</v>
      </c>
      <c r="L5159" s="49">
        <v>2.88</v>
      </c>
      <c r="M5159" s="49">
        <v>2.94</v>
      </c>
      <c r="N5159" s="49">
        <v>3</v>
      </c>
      <c r="O5159" s="49">
        <v>3</v>
      </c>
      <c r="P5159" s="49">
        <v>3.01</v>
      </c>
      <c r="Q5159" s="49">
        <v>3.01</v>
      </c>
      <c r="R5159" s="49">
        <v>2.98</v>
      </c>
      <c r="S5159" s="49">
        <v>3.14</v>
      </c>
      <c r="T5159" s="49">
        <v>3.18</v>
      </c>
      <c r="U5159" s="49">
        <v>3.22</v>
      </c>
      <c r="V5159" s="49">
        <v>3.26</v>
      </c>
    </row>
    <row r="5160" spans="1:22" ht="15.75" customHeight="1">
      <c r="A5160" s="139" t="s">
        <v>793</v>
      </c>
      <c r="B5160" s="139" t="s">
        <v>520</v>
      </c>
      <c r="C5160" s="139" t="s">
        <v>786</v>
      </c>
      <c r="D5160" s="139" t="s">
        <v>633</v>
      </c>
      <c r="E5160" s="139" t="s">
        <v>754</v>
      </c>
      <c r="F5160" s="49">
        <v>1.1399999999999999</v>
      </c>
      <c r="G5160" s="49">
        <v>1.1499999999999999</v>
      </c>
      <c r="H5160" s="49">
        <v>1.1599999999999999</v>
      </c>
      <c r="I5160" s="49">
        <v>1.17</v>
      </c>
      <c r="J5160" s="49">
        <v>1.18</v>
      </c>
      <c r="K5160" s="49">
        <v>1.2</v>
      </c>
      <c r="L5160" s="49">
        <v>1.2</v>
      </c>
      <c r="M5160" s="49">
        <v>1.21</v>
      </c>
      <c r="N5160" s="49">
        <v>1.22</v>
      </c>
      <c r="O5160" s="49">
        <v>1.22</v>
      </c>
      <c r="P5160" s="49">
        <v>1.22</v>
      </c>
      <c r="Q5160" s="49">
        <v>1.22</v>
      </c>
      <c r="R5160" s="49">
        <v>1.19</v>
      </c>
      <c r="S5160" s="49">
        <v>1.24</v>
      </c>
      <c r="T5160" s="49">
        <v>1.25</v>
      </c>
      <c r="U5160" s="49">
        <v>1.25</v>
      </c>
      <c r="V5160" s="49">
        <v>1.26</v>
      </c>
    </row>
    <row r="5161" spans="1:22" ht="15.75" customHeight="1">
      <c r="A5161" s="139" t="s">
        <v>793</v>
      </c>
      <c r="B5161" s="139" t="s">
        <v>609</v>
      </c>
      <c r="C5161" s="139" t="s">
        <v>786</v>
      </c>
      <c r="D5161" s="139" t="s">
        <v>633</v>
      </c>
      <c r="E5161" s="139" t="s">
        <v>754</v>
      </c>
      <c r="F5161" s="49">
        <v>705</v>
      </c>
      <c r="G5161" s="49">
        <v>732</v>
      </c>
      <c r="H5161" s="49">
        <v>746</v>
      </c>
      <c r="I5161" s="49">
        <v>730</v>
      </c>
      <c r="J5161" s="49">
        <v>720</v>
      </c>
      <c r="K5161" s="49">
        <v>712</v>
      </c>
      <c r="L5161" s="49">
        <v>692</v>
      </c>
      <c r="M5161" s="49">
        <v>800</v>
      </c>
      <c r="N5161" s="49">
        <v>932</v>
      </c>
      <c r="O5161" s="49">
        <v>938</v>
      </c>
      <c r="P5161" s="49">
        <v>846</v>
      </c>
      <c r="Q5161" s="49">
        <v>512</v>
      </c>
      <c r="R5161" s="49">
        <v>1130</v>
      </c>
      <c r="S5161" s="49">
        <v>1330</v>
      </c>
      <c r="T5161" s="49">
        <v>1160</v>
      </c>
      <c r="U5161" s="49">
        <v>1160</v>
      </c>
      <c r="V5161" s="49">
        <v>1160</v>
      </c>
    </row>
    <row r="5162" spans="1:22" ht="15.75" customHeight="1">
      <c r="A5162" s="139" t="s">
        <v>793</v>
      </c>
      <c r="B5162" s="139" t="s">
        <v>546</v>
      </c>
      <c r="C5162" s="139" t="s">
        <v>786</v>
      </c>
      <c r="D5162" s="139" t="s">
        <v>633</v>
      </c>
      <c r="E5162" s="139" t="s">
        <v>754</v>
      </c>
      <c r="F5162" s="49">
        <v>13300</v>
      </c>
      <c r="G5162" s="49">
        <v>12600</v>
      </c>
      <c r="H5162" s="49">
        <v>13200</v>
      </c>
      <c r="I5162" s="49">
        <v>14200</v>
      </c>
      <c r="J5162" s="49">
        <v>15000</v>
      </c>
      <c r="K5162" s="49">
        <v>15100</v>
      </c>
      <c r="L5162" s="49">
        <v>16000</v>
      </c>
      <c r="M5162" s="49">
        <v>17100</v>
      </c>
      <c r="N5162" s="49">
        <v>15900</v>
      </c>
      <c r="O5162" s="49">
        <v>14200</v>
      </c>
      <c r="P5162" s="49">
        <v>16500</v>
      </c>
      <c r="Q5162" s="49">
        <v>17200</v>
      </c>
      <c r="R5162" s="49">
        <v>16300</v>
      </c>
      <c r="S5162" s="49">
        <v>17300</v>
      </c>
      <c r="T5162" s="49">
        <v>17500</v>
      </c>
      <c r="U5162" s="49">
        <v>18100</v>
      </c>
      <c r="V5162" s="49">
        <v>18300</v>
      </c>
    </row>
    <row r="5163" spans="1:22" ht="15.75" customHeight="1">
      <c r="A5163" s="139" t="s">
        <v>793</v>
      </c>
      <c r="B5163" s="139" t="s">
        <v>611</v>
      </c>
      <c r="C5163" s="139" t="s">
        <v>786</v>
      </c>
      <c r="D5163" s="139" t="s">
        <v>633</v>
      </c>
      <c r="E5163" s="139" t="s">
        <v>754</v>
      </c>
      <c r="F5163" s="49">
        <v>193</v>
      </c>
      <c r="G5163" s="49">
        <v>126</v>
      </c>
      <c r="H5163" s="49">
        <v>132</v>
      </c>
      <c r="I5163" s="49">
        <v>181</v>
      </c>
      <c r="J5163" s="49">
        <v>196</v>
      </c>
      <c r="K5163" s="49">
        <v>213</v>
      </c>
      <c r="L5163" s="49">
        <v>258</v>
      </c>
      <c r="M5163" s="49">
        <v>250</v>
      </c>
      <c r="N5163" s="49">
        <v>258</v>
      </c>
      <c r="O5163" s="49">
        <v>383</v>
      </c>
      <c r="P5163" s="49">
        <v>477</v>
      </c>
      <c r="Q5163" s="49">
        <v>513</v>
      </c>
      <c r="R5163" s="49">
        <v>647</v>
      </c>
      <c r="S5163" s="49">
        <v>748</v>
      </c>
      <c r="T5163" s="49">
        <v>897</v>
      </c>
      <c r="U5163" s="49">
        <v>858</v>
      </c>
      <c r="V5163" s="49">
        <v>859</v>
      </c>
    </row>
    <row r="5164" spans="1:22" ht="15.75" customHeight="1">
      <c r="A5164" s="139" t="s">
        <v>793</v>
      </c>
      <c r="B5164" s="139" t="s">
        <v>613</v>
      </c>
      <c r="C5164" s="139" t="s">
        <v>786</v>
      </c>
      <c r="D5164" s="139" t="s">
        <v>633</v>
      </c>
      <c r="E5164" s="139" t="s">
        <v>754</v>
      </c>
      <c r="F5164" s="49">
        <v>996</v>
      </c>
      <c r="G5164" s="49">
        <v>895</v>
      </c>
      <c r="H5164" s="49">
        <v>815</v>
      </c>
      <c r="I5164" s="49">
        <v>704</v>
      </c>
      <c r="J5164" s="49">
        <v>655</v>
      </c>
      <c r="K5164" s="49">
        <v>705</v>
      </c>
      <c r="L5164" s="49">
        <v>634</v>
      </c>
      <c r="M5164" s="49">
        <v>511</v>
      </c>
      <c r="N5164" s="49">
        <v>467</v>
      </c>
      <c r="O5164" s="49">
        <v>458</v>
      </c>
      <c r="P5164" s="49">
        <v>632</v>
      </c>
      <c r="Q5164" s="49">
        <v>691</v>
      </c>
      <c r="R5164" s="49">
        <v>864</v>
      </c>
      <c r="S5164" s="49">
        <v>675</v>
      </c>
      <c r="T5164" s="49">
        <v>687</v>
      </c>
      <c r="U5164" s="49">
        <v>659</v>
      </c>
      <c r="V5164" s="49">
        <v>631</v>
      </c>
    </row>
    <row r="5165" spans="1:22" ht="15.75" customHeight="1">
      <c r="A5165" s="139" t="s">
        <v>793</v>
      </c>
      <c r="B5165" s="139" t="s">
        <v>226</v>
      </c>
      <c r="C5165" s="139" t="s">
        <v>787</v>
      </c>
      <c r="D5165" s="139" t="s">
        <v>633</v>
      </c>
      <c r="E5165" s="139" t="s">
        <v>754</v>
      </c>
      <c r="F5165" s="49">
        <v>1.67</v>
      </c>
      <c r="G5165" s="49">
        <v>1.76</v>
      </c>
      <c r="H5165" s="49">
        <v>1.83</v>
      </c>
      <c r="I5165" s="49">
        <v>1.92</v>
      </c>
      <c r="J5165" s="49">
        <v>2.02</v>
      </c>
      <c r="K5165" s="49">
        <v>2.12</v>
      </c>
      <c r="L5165" s="49">
        <v>2.1800000000000002</v>
      </c>
      <c r="M5165" s="49">
        <v>2.25</v>
      </c>
      <c r="N5165" s="49">
        <v>2.3199999999999998</v>
      </c>
      <c r="O5165" s="49">
        <v>2.39</v>
      </c>
      <c r="P5165" s="49">
        <v>2.46</v>
      </c>
      <c r="Q5165" s="49">
        <v>2.5299999999999998</v>
      </c>
      <c r="R5165" s="49">
        <v>2.6</v>
      </c>
      <c r="S5165" s="49">
        <v>2.71</v>
      </c>
      <c r="T5165" s="49">
        <v>2.79</v>
      </c>
      <c r="U5165" s="49">
        <v>2.87</v>
      </c>
      <c r="V5165" s="49">
        <v>2.95</v>
      </c>
    </row>
    <row r="5166" spans="1:22" ht="15.75" customHeight="1">
      <c r="A5166" s="139" t="s">
        <v>793</v>
      </c>
      <c r="B5166" s="139" t="s">
        <v>231</v>
      </c>
      <c r="C5166" s="139" t="s">
        <v>787</v>
      </c>
      <c r="D5166" s="139" t="s">
        <v>633</v>
      </c>
      <c r="E5166" s="139" t="s">
        <v>754</v>
      </c>
      <c r="F5166" s="49">
        <v>1.73</v>
      </c>
      <c r="G5166" s="49">
        <v>1.84</v>
      </c>
      <c r="H5166" s="49">
        <v>2.02</v>
      </c>
      <c r="I5166" s="49">
        <v>2.08</v>
      </c>
      <c r="J5166" s="49">
        <v>2.14</v>
      </c>
      <c r="K5166" s="49">
        <v>2.21</v>
      </c>
      <c r="L5166" s="49">
        <v>2.2200000000000002</v>
      </c>
      <c r="M5166" s="49">
        <v>2.25</v>
      </c>
      <c r="N5166" s="49">
        <v>2.2599999999999998</v>
      </c>
      <c r="O5166" s="49">
        <v>2</v>
      </c>
      <c r="P5166" s="49">
        <v>2.1800000000000002</v>
      </c>
      <c r="Q5166" s="49">
        <v>2.12</v>
      </c>
      <c r="R5166" s="49">
        <v>2.08</v>
      </c>
      <c r="S5166" s="49">
        <v>2.14</v>
      </c>
      <c r="T5166" s="49">
        <v>2.2799999999999998</v>
      </c>
      <c r="U5166" s="49">
        <v>2.31</v>
      </c>
      <c r="V5166" s="49">
        <v>2.34</v>
      </c>
    </row>
    <row r="5167" spans="1:22" ht="15.75" customHeight="1">
      <c r="A5167" s="139" t="s">
        <v>793</v>
      </c>
      <c r="B5167" s="139" t="s">
        <v>756</v>
      </c>
      <c r="C5167" s="139" t="s">
        <v>787</v>
      </c>
      <c r="D5167" s="139" t="s">
        <v>633</v>
      </c>
      <c r="E5167" s="139" t="s">
        <v>754</v>
      </c>
      <c r="F5167" s="49">
        <v>11400</v>
      </c>
      <c r="G5167" s="49">
        <v>10700</v>
      </c>
      <c r="H5167" s="49">
        <v>10700</v>
      </c>
      <c r="I5167" s="49">
        <v>10500</v>
      </c>
      <c r="J5167" s="49">
        <v>10500</v>
      </c>
      <c r="K5167" s="49">
        <v>10500</v>
      </c>
      <c r="L5167" s="49">
        <v>10000</v>
      </c>
      <c r="M5167" s="49">
        <v>9870</v>
      </c>
      <c r="N5167" s="49">
        <v>10600</v>
      </c>
      <c r="O5167" s="49">
        <v>9230</v>
      </c>
      <c r="P5167" s="49">
        <v>9700</v>
      </c>
      <c r="Q5167" s="49">
        <v>9330</v>
      </c>
      <c r="R5167" s="49">
        <v>9400</v>
      </c>
      <c r="S5167" s="49">
        <v>9520</v>
      </c>
      <c r="T5167" s="49">
        <v>9290</v>
      </c>
      <c r="U5167" s="49">
        <v>9030</v>
      </c>
      <c r="V5167" s="49">
        <v>9180</v>
      </c>
    </row>
    <row r="5168" spans="1:22" ht="15.75" customHeight="1">
      <c r="A5168" s="139" t="s">
        <v>793</v>
      </c>
      <c r="B5168" s="139" t="s">
        <v>758</v>
      </c>
      <c r="C5168" s="139" t="s">
        <v>787</v>
      </c>
      <c r="D5168" s="139" t="s">
        <v>633</v>
      </c>
      <c r="E5168" s="139" t="s">
        <v>754</v>
      </c>
      <c r="F5168" s="49">
        <v>140</v>
      </c>
      <c r="G5168" s="49">
        <v>140</v>
      </c>
      <c r="H5168" s="49">
        <v>145</v>
      </c>
      <c r="I5168" s="49">
        <v>147</v>
      </c>
      <c r="J5168" s="49">
        <v>153</v>
      </c>
      <c r="K5168" s="49">
        <v>158</v>
      </c>
      <c r="L5168" s="49">
        <v>159</v>
      </c>
      <c r="M5168" s="49">
        <v>162</v>
      </c>
      <c r="N5168" s="49">
        <v>167</v>
      </c>
      <c r="O5168" s="49">
        <v>170</v>
      </c>
      <c r="P5168" s="49">
        <v>173</v>
      </c>
      <c r="Q5168" s="49">
        <v>178</v>
      </c>
      <c r="R5168" s="49">
        <v>181</v>
      </c>
      <c r="S5168" s="49">
        <v>185</v>
      </c>
      <c r="T5168" s="49">
        <v>189</v>
      </c>
      <c r="U5168" s="49">
        <v>192</v>
      </c>
      <c r="V5168" s="49">
        <v>196</v>
      </c>
    </row>
    <row r="5169" spans="1:22" ht="15.75" customHeight="1">
      <c r="A5169" s="139" t="s">
        <v>793</v>
      </c>
      <c r="B5169" s="139" t="s">
        <v>238</v>
      </c>
      <c r="C5169" s="139" t="s">
        <v>787</v>
      </c>
      <c r="D5169" s="139" t="s">
        <v>633</v>
      </c>
      <c r="E5169" s="139" t="s">
        <v>754</v>
      </c>
      <c r="F5169" s="49">
        <v>29.3</v>
      </c>
      <c r="G5169" s="49">
        <v>30.7</v>
      </c>
      <c r="H5169" s="49">
        <v>31.4</v>
      </c>
      <c r="I5169" s="49">
        <v>32.700000000000003</v>
      </c>
      <c r="J5169" s="49">
        <v>33.799999999999997</v>
      </c>
      <c r="K5169" s="49">
        <v>34.9</v>
      </c>
      <c r="L5169" s="49">
        <v>35.9</v>
      </c>
      <c r="M5169" s="49">
        <v>36.1</v>
      </c>
      <c r="N5169" s="49">
        <v>35.799999999999997</v>
      </c>
      <c r="O5169" s="49">
        <v>35.1</v>
      </c>
      <c r="P5169" s="49">
        <v>35.9</v>
      </c>
      <c r="Q5169" s="49">
        <v>36.1</v>
      </c>
      <c r="R5169" s="49">
        <v>36</v>
      </c>
      <c r="S5169" s="49">
        <v>36.1</v>
      </c>
      <c r="T5169" s="49">
        <v>31</v>
      </c>
      <c r="U5169" s="49">
        <v>36.6</v>
      </c>
      <c r="V5169" s="49">
        <v>36.9</v>
      </c>
    </row>
    <row r="5170" spans="1:22" ht="15.75" customHeight="1">
      <c r="A5170" s="139" t="s">
        <v>793</v>
      </c>
      <c r="B5170" s="139" t="s">
        <v>243</v>
      </c>
      <c r="C5170" s="139" t="s">
        <v>787</v>
      </c>
      <c r="D5170" s="139" t="s">
        <v>633</v>
      </c>
      <c r="E5170" s="139" t="s">
        <v>754</v>
      </c>
      <c r="F5170" s="49">
        <v>20.6</v>
      </c>
      <c r="G5170" s="49">
        <v>20.8</v>
      </c>
      <c r="H5170" s="49">
        <v>21</v>
      </c>
      <c r="I5170" s="49">
        <v>21.2</v>
      </c>
      <c r="J5170" s="49">
        <v>21.4</v>
      </c>
      <c r="K5170" s="49">
        <v>21.6</v>
      </c>
      <c r="L5170" s="49">
        <v>21.9</v>
      </c>
      <c r="M5170" s="49">
        <v>22.3</v>
      </c>
      <c r="N5170" s="49">
        <v>22.7</v>
      </c>
      <c r="O5170" s="49">
        <v>23.1</v>
      </c>
      <c r="P5170" s="49">
        <v>23</v>
      </c>
      <c r="Q5170" s="49">
        <v>23.1</v>
      </c>
      <c r="R5170" s="49">
        <v>23.3</v>
      </c>
      <c r="S5170" s="49">
        <v>23.6</v>
      </c>
      <c r="T5170" s="49">
        <v>23.9</v>
      </c>
      <c r="U5170" s="49">
        <v>23.7</v>
      </c>
      <c r="V5170" s="49">
        <v>23.8</v>
      </c>
    </row>
    <row r="5171" spans="1:22" ht="15.75" customHeight="1">
      <c r="A5171" s="139" t="s">
        <v>793</v>
      </c>
      <c r="B5171" s="139" t="s">
        <v>245</v>
      </c>
      <c r="C5171" s="139" t="s">
        <v>787</v>
      </c>
      <c r="D5171" s="139" t="s">
        <v>633</v>
      </c>
      <c r="E5171" s="139" t="s">
        <v>754</v>
      </c>
      <c r="F5171" s="49">
        <v>5.0599999999999996</v>
      </c>
      <c r="G5171" s="49">
        <v>5.0599999999999996</v>
      </c>
      <c r="H5171" s="49">
        <v>5.0599999999999996</v>
      </c>
      <c r="I5171" s="49">
        <v>5.0599999999999996</v>
      </c>
      <c r="J5171" s="49">
        <v>5.0599999999999996</v>
      </c>
      <c r="K5171" s="49">
        <v>5.0599999999999996</v>
      </c>
      <c r="L5171" s="49">
        <v>4.17</v>
      </c>
      <c r="M5171" s="49">
        <v>3.34</v>
      </c>
      <c r="N5171" s="49">
        <v>2.5</v>
      </c>
      <c r="O5171" s="49">
        <v>1.67</v>
      </c>
      <c r="P5171" s="49">
        <v>0.83399999999999996</v>
      </c>
      <c r="Q5171" s="49">
        <v>0.83399999999999996</v>
      </c>
      <c r="R5171" s="49">
        <v>0.83399999999999996</v>
      </c>
      <c r="S5171" s="49">
        <v>0.83399999999999996</v>
      </c>
      <c r="T5171" s="49">
        <v>0.83399999999999996</v>
      </c>
      <c r="U5171" s="49">
        <v>0.83399999999999996</v>
      </c>
      <c r="V5171" s="49">
        <v>0.83399999999999996</v>
      </c>
    </row>
    <row r="5172" spans="1:22" ht="15.75" customHeight="1">
      <c r="A5172" s="139" t="s">
        <v>793</v>
      </c>
      <c r="B5172" s="139" t="s">
        <v>760</v>
      </c>
      <c r="C5172" s="139" t="s">
        <v>787</v>
      </c>
      <c r="D5172" s="139" t="s">
        <v>633</v>
      </c>
      <c r="E5172" s="139" t="s">
        <v>754</v>
      </c>
      <c r="F5172" s="49">
        <v>710</v>
      </c>
      <c r="G5172" s="49">
        <v>746</v>
      </c>
      <c r="H5172" s="49">
        <v>786</v>
      </c>
      <c r="I5172" s="49">
        <v>830</v>
      </c>
      <c r="J5172" s="49">
        <v>878</v>
      </c>
      <c r="K5172" s="49">
        <v>927</v>
      </c>
      <c r="L5172" s="49">
        <v>964</v>
      </c>
      <c r="M5172" s="49">
        <v>1010</v>
      </c>
      <c r="N5172" s="49">
        <v>1050</v>
      </c>
      <c r="O5172" s="49">
        <v>1090</v>
      </c>
      <c r="P5172" s="49">
        <v>1140</v>
      </c>
      <c r="Q5172" s="49">
        <v>1180</v>
      </c>
      <c r="R5172" s="49">
        <v>1220</v>
      </c>
      <c r="S5172" s="49">
        <v>1260</v>
      </c>
      <c r="T5172" s="49">
        <v>1310</v>
      </c>
      <c r="U5172" s="49">
        <v>1350</v>
      </c>
      <c r="V5172" s="49">
        <v>1390</v>
      </c>
    </row>
    <row r="5173" spans="1:22" ht="15.75" customHeight="1">
      <c r="A5173" s="139" t="s">
        <v>793</v>
      </c>
      <c r="B5173" s="139" t="s">
        <v>260</v>
      </c>
      <c r="C5173" s="139" t="s">
        <v>787</v>
      </c>
      <c r="D5173" s="139" t="s">
        <v>633</v>
      </c>
      <c r="E5173" s="139" t="s">
        <v>754</v>
      </c>
      <c r="F5173" s="49">
        <v>23.4</v>
      </c>
      <c r="G5173" s="49">
        <v>32.5</v>
      </c>
      <c r="H5173" s="49">
        <v>31.4</v>
      </c>
      <c r="I5173" s="49">
        <v>33.1</v>
      </c>
      <c r="J5173" s="49">
        <v>20.6</v>
      </c>
      <c r="K5173" s="49">
        <v>5.48</v>
      </c>
      <c r="L5173" s="49">
        <v>4.9400000000000004</v>
      </c>
      <c r="M5173" s="49">
        <v>4.9400000000000004</v>
      </c>
      <c r="N5173" s="49">
        <v>4.33</v>
      </c>
      <c r="O5173" s="49">
        <v>7.11</v>
      </c>
      <c r="P5173" s="49">
        <v>4.97</v>
      </c>
      <c r="Q5173" s="49">
        <v>4.53</v>
      </c>
      <c r="R5173" s="49">
        <v>4.4400000000000004</v>
      </c>
      <c r="S5173" s="49">
        <v>2.66</v>
      </c>
      <c r="T5173" s="49">
        <v>1.89</v>
      </c>
      <c r="U5173" s="49">
        <v>2.5</v>
      </c>
      <c r="V5173" s="49">
        <v>2.13</v>
      </c>
    </row>
    <row r="5174" spans="1:22" ht="15.75" customHeight="1">
      <c r="A5174" s="139" t="s">
        <v>793</v>
      </c>
      <c r="B5174" s="139" t="s">
        <v>278</v>
      </c>
      <c r="C5174" s="139" t="s">
        <v>787</v>
      </c>
      <c r="D5174" s="139" t="s">
        <v>633</v>
      </c>
      <c r="E5174" s="139" t="s">
        <v>754</v>
      </c>
      <c r="F5174" s="49">
        <v>37</v>
      </c>
      <c r="G5174" s="49">
        <v>23.6</v>
      </c>
      <c r="H5174" s="49">
        <v>23.1</v>
      </c>
      <c r="I5174" s="49">
        <v>26.1</v>
      </c>
      <c r="J5174" s="49">
        <v>41.3</v>
      </c>
      <c r="K5174" s="49">
        <v>32.9</v>
      </c>
      <c r="L5174" s="49">
        <v>30.9</v>
      </c>
      <c r="M5174" s="49">
        <v>20.8</v>
      </c>
      <c r="N5174" s="49">
        <v>25.4</v>
      </c>
      <c r="O5174" s="49">
        <v>19.899999999999999</v>
      </c>
      <c r="P5174" s="49">
        <v>8.27</v>
      </c>
      <c r="Q5174" s="49">
        <v>6.11</v>
      </c>
      <c r="R5174" s="49">
        <v>12.1</v>
      </c>
      <c r="S5174" s="49">
        <v>23.4</v>
      </c>
      <c r="T5174" s="49">
        <v>6.78</v>
      </c>
      <c r="U5174" s="49">
        <v>6.08</v>
      </c>
      <c r="V5174" s="49">
        <v>7.39</v>
      </c>
    </row>
    <row r="5175" spans="1:22" ht="15.75" customHeight="1">
      <c r="A5175" s="139" t="s">
        <v>793</v>
      </c>
      <c r="B5175" s="139" t="s">
        <v>270</v>
      </c>
      <c r="C5175" s="139" t="s">
        <v>787</v>
      </c>
      <c r="D5175" s="139" t="s">
        <v>633</v>
      </c>
      <c r="E5175" s="139" t="s">
        <v>754</v>
      </c>
      <c r="F5175" s="49">
        <v>2.44</v>
      </c>
      <c r="G5175" s="49">
        <v>2.56</v>
      </c>
      <c r="H5175" s="49">
        <v>2.68</v>
      </c>
      <c r="I5175" s="49">
        <v>2.8</v>
      </c>
      <c r="J5175" s="49">
        <v>2.93</v>
      </c>
      <c r="K5175" s="49">
        <v>3.04</v>
      </c>
      <c r="L5175" s="49">
        <v>3.14</v>
      </c>
      <c r="M5175" s="49">
        <v>3.23</v>
      </c>
      <c r="N5175" s="49">
        <v>3.32</v>
      </c>
      <c r="O5175" s="49">
        <v>3.41</v>
      </c>
      <c r="P5175" s="49">
        <v>3.49</v>
      </c>
      <c r="Q5175" s="49">
        <v>3.58</v>
      </c>
      <c r="R5175" s="49">
        <v>3.67</v>
      </c>
      <c r="S5175" s="49">
        <v>3.84</v>
      </c>
      <c r="T5175" s="49">
        <v>3.95</v>
      </c>
      <c r="U5175" s="49">
        <v>4.0599999999999996</v>
      </c>
      <c r="V5175" s="49">
        <v>4.17</v>
      </c>
    </row>
    <row r="5176" spans="1:22" ht="15.75" customHeight="1">
      <c r="A5176" s="139" t="s">
        <v>793</v>
      </c>
      <c r="B5176" s="139" t="s">
        <v>274</v>
      </c>
      <c r="C5176" s="139" t="s">
        <v>787</v>
      </c>
      <c r="D5176" s="139" t="s">
        <v>633</v>
      </c>
      <c r="E5176" s="139" t="s">
        <v>754</v>
      </c>
      <c r="F5176" s="49">
        <v>189</v>
      </c>
      <c r="G5176" s="49">
        <v>193</v>
      </c>
      <c r="H5176" s="49">
        <v>198</v>
      </c>
      <c r="I5176" s="49">
        <v>202</v>
      </c>
      <c r="J5176" s="49">
        <v>209</v>
      </c>
      <c r="K5176" s="49">
        <v>214</v>
      </c>
      <c r="L5176" s="49">
        <v>218</v>
      </c>
      <c r="M5176" s="49">
        <v>223</v>
      </c>
      <c r="N5176" s="49">
        <v>228</v>
      </c>
      <c r="O5176" s="49">
        <v>232</v>
      </c>
      <c r="P5176" s="49">
        <v>237</v>
      </c>
      <c r="Q5176" s="49">
        <v>242</v>
      </c>
      <c r="R5176" s="49">
        <v>247</v>
      </c>
      <c r="S5176" s="49">
        <v>252</v>
      </c>
      <c r="T5176" s="49">
        <v>257</v>
      </c>
      <c r="U5176" s="49">
        <v>262</v>
      </c>
      <c r="V5176" s="49">
        <v>267</v>
      </c>
    </row>
    <row r="5177" spans="1:22" ht="15.75" customHeight="1">
      <c r="A5177" s="139" t="s">
        <v>793</v>
      </c>
      <c r="B5177" s="139" t="s">
        <v>276</v>
      </c>
      <c r="C5177" s="139" t="s">
        <v>787</v>
      </c>
      <c r="D5177" s="139" t="s">
        <v>633</v>
      </c>
      <c r="E5177" s="139" t="s">
        <v>754</v>
      </c>
      <c r="F5177" s="49">
        <v>1.1599999999999999</v>
      </c>
      <c r="G5177" s="49">
        <v>1.2</v>
      </c>
      <c r="H5177" s="49">
        <v>1.25</v>
      </c>
      <c r="I5177" s="49">
        <v>1.29</v>
      </c>
      <c r="J5177" s="49">
        <v>1.33</v>
      </c>
      <c r="K5177" s="49">
        <v>1.36</v>
      </c>
      <c r="L5177" s="49">
        <v>1.41</v>
      </c>
      <c r="M5177" s="49">
        <v>1.45</v>
      </c>
      <c r="N5177" s="49">
        <v>1.49</v>
      </c>
      <c r="O5177" s="49">
        <v>1.53</v>
      </c>
      <c r="P5177" s="49">
        <v>1.57</v>
      </c>
      <c r="Q5177" s="49">
        <v>1.61</v>
      </c>
      <c r="R5177" s="49">
        <v>1.65</v>
      </c>
      <c r="S5177" s="49">
        <v>1.69</v>
      </c>
      <c r="T5177" s="49">
        <v>1.73</v>
      </c>
      <c r="U5177" s="49">
        <v>1.77</v>
      </c>
      <c r="V5177" s="49">
        <v>1.82</v>
      </c>
    </row>
    <row r="5178" spans="1:22" ht="15.75" customHeight="1">
      <c r="A5178" s="139" t="s">
        <v>793</v>
      </c>
      <c r="B5178" s="139" t="s">
        <v>290</v>
      </c>
      <c r="C5178" s="139" t="s">
        <v>787</v>
      </c>
      <c r="D5178" s="139" t="s">
        <v>633</v>
      </c>
      <c r="E5178" s="139" t="s">
        <v>754</v>
      </c>
      <c r="F5178" s="49">
        <v>2010</v>
      </c>
      <c r="G5178" s="49">
        <v>2140</v>
      </c>
      <c r="H5178" s="49">
        <v>2170</v>
      </c>
      <c r="I5178" s="49">
        <v>1740</v>
      </c>
      <c r="J5178" s="49">
        <v>1940</v>
      </c>
      <c r="K5178" s="49">
        <v>1900</v>
      </c>
      <c r="L5178" s="49">
        <v>1790</v>
      </c>
      <c r="M5178" s="49">
        <v>1660</v>
      </c>
      <c r="N5178" s="49">
        <v>1870</v>
      </c>
      <c r="O5178" s="49">
        <v>1730</v>
      </c>
      <c r="P5178" s="49">
        <v>1700</v>
      </c>
      <c r="Q5178" s="49">
        <v>1630</v>
      </c>
      <c r="R5178" s="49">
        <v>1630</v>
      </c>
      <c r="S5178" s="49">
        <v>1670</v>
      </c>
      <c r="T5178" s="49">
        <v>1800</v>
      </c>
      <c r="U5178" s="49">
        <v>1900</v>
      </c>
      <c r="V5178" s="49">
        <v>1920</v>
      </c>
    </row>
    <row r="5179" spans="1:22" ht="15.75" customHeight="1">
      <c r="A5179" s="139" t="s">
        <v>793</v>
      </c>
      <c r="B5179" s="139" t="s">
        <v>564</v>
      </c>
      <c r="C5179" s="139" t="s">
        <v>787</v>
      </c>
      <c r="D5179" s="139" t="s">
        <v>633</v>
      </c>
      <c r="E5179" s="139" t="s">
        <v>754</v>
      </c>
      <c r="F5179" s="49">
        <v>14.4</v>
      </c>
      <c r="G5179" s="49">
        <v>12.8</v>
      </c>
      <c r="H5179" s="49">
        <v>11.4</v>
      </c>
      <c r="I5179" s="49">
        <v>11</v>
      </c>
      <c r="J5179" s="49">
        <v>10.7</v>
      </c>
      <c r="K5179" s="49">
        <v>10.5</v>
      </c>
      <c r="L5179" s="49">
        <v>10.8</v>
      </c>
      <c r="M5179" s="49">
        <v>10.7</v>
      </c>
      <c r="N5179" s="49">
        <v>10.8</v>
      </c>
      <c r="O5179" s="49">
        <v>9.9499999999999993</v>
      </c>
      <c r="P5179" s="49">
        <v>10.199999999999999</v>
      </c>
      <c r="Q5179" s="49">
        <v>9.7899999999999991</v>
      </c>
      <c r="R5179" s="49">
        <v>9.7899999999999991</v>
      </c>
      <c r="S5179" s="49">
        <v>9.5399999999999991</v>
      </c>
      <c r="T5179" s="49">
        <v>9.3699999999999992</v>
      </c>
      <c r="U5179" s="49">
        <v>9.42</v>
      </c>
      <c r="V5179" s="49">
        <v>9.36</v>
      </c>
    </row>
    <row r="5180" spans="1:22" ht="15.75" customHeight="1">
      <c r="A5180" s="139" t="s">
        <v>793</v>
      </c>
      <c r="B5180" s="139" t="s">
        <v>298</v>
      </c>
      <c r="C5180" s="139" t="s">
        <v>787</v>
      </c>
      <c r="D5180" s="139" t="s">
        <v>633</v>
      </c>
      <c r="E5180" s="139" t="s">
        <v>754</v>
      </c>
      <c r="F5180" s="49">
        <v>0.1</v>
      </c>
      <c r="G5180" s="49">
        <v>2.82</v>
      </c>
      <c r="H5180" s="49">
        <v>9.64</v>
      </c>
      <c r="I5180" s="49">
        <v>18.5</v>
      </c>
      <c r="J5180" s="49">
        <v>27.3</v>
      </c>
      <c r="K5180" s="49">
        <v>34.200000000000003</v>
      </c>
      <c r="L5180" s="49">
        <v>36.9</v>
      </c>
      <c r="M5180" s="49">
        <v>34</v>
      </c>
      <c r="N5180" s="49">
        <v>26.2</v>
      </c>
      <c r="O5180" s="49">
        <v>14.6</v>
      </c>
      <c r="P5180" s="49">
        <v>0.3</v>
      </c>
      <c r="Q5180" s="49">
        <v>29.3</v>
      </c>
      <c r="R5180" s="49">
        <v>31.2</v>
      </c>
      <c r="S5180" s="49">
        <v>33.1</v>
      </c>
      <c r="T5180" s="49">
        <v>35.1</v>
      </c>
      <c r="U5180" s="49">
        <v>37</v>
      </c>
      <c r="V5180" s="49">
        <v>39</v>
      </c>
    </row>
    <row r="5181" spans="1:22" ht="15.75" customHeight="1">
      <c r="A5181" s="139" t="s">
        <v>793</v>
      </c>
      <c r="B5181" s="139" t="s">
        <v>300</v>
      </c>
      <c r="C5181" s="139" t="s">
        <v>787</v>
      </c>
      <c r="D5181" s="139" t="s">
        <v>633</v>
      </c>
      <c r="E5181" s="139" t="s">
        <v>754</v>
      </c>
      <c r="F5181" s="49">
        <v>521</v>
      </c>
      <c r="G5181" s="49">
        <v>553</v>
      </c>
      <c r="H5181" s="49">
        <v>588</v>
      </c>
      <c r="I5181" s="49">
        <v>628</v>
      </c>
      <c r="J5181" s="49">
        <v>669</v>
      </c>
      <c r="K5181" s="49">
        <v>713</v>
      </c>
      <c r="L5181" s="49">
        <v>746</v>
      </c>
      <c r="M5181" s="49">
        <v>785</v>
      </c>
      <c r="N5181" s="49">
        <v>823</v>
      </c>
      <c r="O5181" s="49">
        <v>862</v>
      </c>
      <c r="P5181" s="49">
        <v>900</v>
      </c>
      <c r="Q5181" s="49">
        <v>939</v>
      </c>
      <c r="R5181" s="49">
        <v>978</v>
      </c>
      <c r="S5181" s="49">
        <v>1010</v>
      </c>
      <c r="T5181" s="49">
        <v>1050</v>
      </c>
      <c r="U5181" s="49">
        <v>1090</v>
      </c>
      <c r="V5181" s="49">
        <v>1120</v>
      </c>
    </row>
    <row r="5182" spans="1:22" ht="15.75" customHeight="1">
      <c r="A5182" s="139" t="s">
        <v>793</v>
      </c>
      <c r="B5182" s="139" t="s">
        <v>320</v>
      </c>
      <c r="C5182" s="139" t="s">
        <v>787</v>
      </c>
      <c r="D5182" s="139" t="s">
        <v>633</v>
      </c>
      <c r="E5182" s="139" t="s">
        <v>754</v>
      </c>
      <c r="F5182" s="49">
        <v>37.1</v>
      </c>
      <c r="G5182" s="49">
        <v>50.6</v>
      </c>
      <c r="H5182" s="49">
        <v>72.900000000000006</v>
      </c>
      <c r="I5182" s="49">
        <v>229</v>
      </c>
      <c r="J5182" s="49">
        <v>220</v>
      </c>
      <c r="K5182" s="49">
        <v>215</v>
      </c>
      <c r="L5182" s="49">
        <v>272</v>
      </c>
      <c r="M5182" s="49">
        <v>308</v>
      </c>
      <c r="N5182" s="49">
        <v>360</v>
      </c>
      <c r="O5182" s="49">
        <v>361</v>
      </c>
      <c r="P5182" s="49">
        <v>375</v>
      </c>
      <c r="Q5182" s="49">
        <v>406</v>
      </c>
      <c r="R5182" s="49">
        <v>443</v>
      </c>
      <c r="S5182" s="49">
        <v>460</v>
      </c>
      <c r="T5182" s="49">
        <v>466</v>
      </c>
      <c r="U5182" s="49">
        <v>468</v>
      </c>
      <c r="V5182" s="49">
        <v>447</v>
      </c>
    </row>
    <row r="5183" spans="1:22" ht="15.75" customHeight="1">
      <c r="A5183" s="139" t="s">
        <v>793</v>
      </c>
      <c r="B5183" s="139" t="s">
        <v>322</v>
      </c>
      <c r="C5183" s="139" t="s">
        <v>787</v>
      </c>
      <c r="D5183" s="139" t="s">
        <v>633</v>
      </c>
      <c r="E5183" s="139" t="s">
        <v>754</v>
      </c>
      <c r="F5183" s="49">
        <v>94.7</v>
      </c>
      <c r="G5183" s="49">
        <v>101</v>
      </c>
      <c r="H5183" s="49">
        <v>110</v>
      </c>
      <c r="I5183" s="49">
        <v>114</v>
      </c>
      <c r="J5183" s="49">
        <v>116</v>
      </c>
      <c r="K5183" s="49">
        <v>117</v>
      </c>
      <c r="L5183" s="49">
        <v>124</v>
      </c>
      <c r="M5183" s="49">
        <v>123</v>
      </c>
      <c r="N5183" s="49">
        <v>98.8</v>
      </c>
      <c r="O5183" s="49">
        <v>114</v>
      </c>
      <c r="P5183" s="49">
        <v>102</v>
      </c>
      <c r="Q5183" s="49">
        <v>100</v>
      </c>
      <c r="R5183" s="49">
        <v>92.3</v>
      </c>
      <c r="S5183" s="49">
        <v>95</v>
      </c>
      <c r="T5183" s="49">
        <v>86.7</v>
      </c>
      <c r="U5183" s="49">
        <v>90.1</v>
      </c>
      <c r="V5183" s="49">
        <v>100</v>
      </c>
    </row>
    <row r="5184" spans="1:22" ht="15.75" customHeight="1">
      <c r="A5184" s="139" t="s">
        <v>793</v>
      </c>
      <c r="B5184" s="139" t="s">
        <v>328</v>
      </c>
      <c r="C5184" s="139" t="s">
        <v>787</v>
      </c>
      <c r="D5184" s="139" t="s">
        <v>633</v>
      </c>
      <c r="E5184" s="139" t="s">
        <v>754</v>
      </c>
      <c r="F5184" s="49">
        <v>8.61</v>
      </c>
      <c r="G5184" s="49">
        <v>8.86</v>
      </c>
      <c r="H5184" s="49">
        <v>9.14</v>
      </c>
      <c r="I5184" s="49">
        <v>9.2200000000000006</v>
      </c>
      <c r="J5184" s="49">
        <v>9.44</v>
      </c>
      <c r="K5184" s="49">
        <v>9.91</v>
      </c>
      <c r="L5184" s="49">
        <v>10</v>
      </c>
      <c r="M5184" s="49">
        <v>10.3</v>
      </c>
      <c r="N5184" s="49">
        <v>10.5</v>
      </c>
      <c r="O5184" s="49">
        <v>10.8</v>
      </c>
      <c r="P5184" s="49">
        <v>11</v>
      </c>
      <c r="Q5184" s="49">
        <v>11.3</v>
      </c>
      <c r="R5184" s="49">
        <v>11.6</v>
      </c>
      <c r="S5184" s="49">
        <v>11.8</v>
      </c>
      <c r="T5184" s="49">
        <v>12.1</v>
      </c>
      <c r="U5184" s="49">
        <v>12.3</v>
      </c>
      <c r="V5184" s="49">
        <v>12.6</v>
      </c>
    </row>
    <row r="5185" spans="1:22" ht="15.75" customHeight="1">
      <c r="A5185" s="139" t="s">
        <v>793</v>
      </c>
      <c r="B5185" s="139" t="s">
        <v>762</v>
      </c>
      <c r="C5185" s="139" t="s">
        <v>787</v>
      </c>
      <c r="D5185" s="139" t="s">
        <v>633</v>
      </c>
      <c r="E5185" s="139" t="s">
        <v>754</v>
      </c>
      <c r="F5185" s="49">
        <v>20100</v>
      </c>
      <c r="G5185" s="49">
        <v>19900</v>
      </c>
      <c r="H5185" s="49">
        <v>18800</v>
      </c>
      <c r="I5185" s="49">
        <v>18800</v>
      </c>
      <c r="J5185" s="49">
        <v>18900</v>
      </c>
      <c r="K5185" s="49">
        <v>18000</v>
      </c>
      <c r="L5185" s="49">
        <v>18300</v>
      </c>
      <c r="M5185" s="49">
        <v>17400</v>
      </c>
      <c r="N5185" s="49">
        <v>18400</v>
      </c>
      <c r="O5185" s="49">
        <v>17000</v>
      </c>
      <c r="P5185" s="49">
        <v>17400</v>
      </c>
      <c r="Q5185" s="49">
        <v>17700</v>
      </c>
      <c r="R5185" s="49">
        <v>18400</v>
      </c>
      <c r="S5185" s="49">
        <v>18800</v>
      </c>
      <c r="T5185" s="49">
        <v>18000</v>
      </c>
      <c r="U5185" s="49">
        <v>17400</v>
      </c>
      <c r="V5185" s="49">
        <v>17600</v>
      </c>
    </row>
    <row r="5186" spans="1:22" ht="15.75" customHeight="1">
      <c r="A5186" s="139" t="s">
        <v>793</v>
      </c>
      <c r="B5186" s="139" t="s">
        <v>552</v>
      </c>
      <c r="C5186" s="139" t="s">
        <v>787</v>
      </c>
      <c r="D5186" s="139" t="s">
        <v>633</v>
      </c>
      <c r="E5186" s="139" t="s">
        <v>754</v>
      </c>
      <c r="F5186" s="49">
        <v>22.4</v>
      </c>
      <c r="G5186" s="49">
        <v>20.5</v>
      </c>
      <c r="H5186" s="49">
        <v>20.8</v>
      </c>
      <c r="I5186" s="49">
        <v>17.3</v>
      </c>
      <c r="J5186" s="49">
        <v>10.199999999999999</v>
      </c>
      <c r="K5186" s="49">
        <v>9.66</v>
      </c>
      <c r="L5186" s="49">
        <v>8.7799999999999994</v>
      </c>
      <c r="M5186" s="49">
        <v>17.8</v>
      </c>
      <c r="N5186" s="49">
        <v>17.5</v>
      </c>
      <c r="O5186" s="49">
        <v>13.1</v>
      </c>
      <c r="P5186" s="49">
        <v>12.9</v>
      </c>
      <c r="Q5186" s="49">
        <v>13</v>
      </c>
      <c r="R5186" s="49">
        <v>16.100000000000001</v>
      </c>
      <c r="S5186" s="49">
        <v>18.3</v>
      </c>
      <c r="T5186" s="49">
        <v>20.5</v>
      </c>
      <c r="U5186" s="49">
        <v>22.7</v>
      </c>
      <c r="V5186" s="49">
        <v>24.9</v>
      </c>
    </row>
    <row r="5187" spans="1:22" ht="15.75" customHeight="1">
      <c r="A5187" s="139" t="s">
        <v>793</v>
      </c>
      <c r="B5187" s="139" t="s">
        <v>340</v>
      </c>
      <c r="C5187" s="139" t="s">
        <v>787</v>
      </c>
      <c r="D5187" s="139" t="s">
        <v>633</v>
      </c>
      <c r="E5187" s="139" t="s">
        <v>754</v>
      </c>
      <c r="F5187" s="49">
        <v>2.82</v>
      </c>
      <c r="G5187" s="49">
        <v>2.21</v>
      </c>
      <c r="H5187" s="49">
        <v>2.38</v>
      </c>
      <c r="I5187" s="49">
        <v>2.64</v>
      </c>
      <c r="J5187" s="49">
        <v>1.39</v>
      </c>
      <c r="K5187" s="49">
        <v>1.46</v>
      </c>
      <c r="L5187" s="49">
        <v>0.68899999999999995</v>
      </c>
      <c r="M5187" s="49">
        <v>0.65600000000000003</v>
      </c>
      <c r="N5187" s="49">
        <v>1.1000000000000001</v>
      </c>
      <c r="O5187" s="49">
        <v>0.93899999999999995</v>
      </c>
      <c r="P5187" s="49">
        <v>0.83799999999999997</v>
      </c>
      <c r="Q5187" s="49">
        <v>0.80400000000000005</v>
      </c>
      <c r="R5187" s="49">
        <v>0.85599999999999998</v>
      </c>
      <c r="S5187" s="49">
        <v>1.04</v>
      </c>
      <c r="T5187" s="49">
        <v>0.96699999999999997</v>
      </c>
      <c r="U5187" s="49">
        <v>0.99399999999999999</v>
      </c>
      <c r="V5187" s="49">
        <v>1.06</v>
      </c>
    </row>
    <row r="5188" spans="1:22" ht="15.75" customHeight="1">
      <c r="A5188" s="139" t="s">
        <v>793</v>
      </c>
      <c r="B5188" s="139" t="s">
        <v>342</v>
      </c>
      <c r="C5188" s="139" t="s">
        <v>787</v>
      </c>
      <c r="D5188" s="139" t="s">
        <v>633</v>
      </c>
      <c r="E5188" s="139" t="s">
        <v>754</v>
      </c>
      <c r="F5188" s="49">
        <v>5.88</v>
      </c>
      <c r="G5188" s="49">
        <v>6.13</v>
      </c>
      <c r="H5188" s="49">
        <v>6.39</v>
      </c>
      <c r="I5188" s="49">
        <v>6.66</v>
      </c>
      <c r="J5188" s="49">
        <v>6.94</v>
      </c>
      <c r="K5188" s="49">
        <v>7.23</v>
      </c>
      <c r="L5188" s="49">
        <v>7.52</v>
      </c>
      <c r="M5188" s="49">
        <v>7.83</v>
      </c>
      <c r="N5188" s="49">
        <v>8.15</v>
      </c>
      <c r="O5188" s="49">
        <v>8.48</v>
      </c>
      <c r="P5188" s="49">
        <v>8.82</v>
      </c>
      <c r="Q5188" s="49">
        <v>9.19</v>
      </c>
      <c r="R5188" s="49">
        <v>9.56</v>
      </c>
      <c r="S5188" s="49">
        <v>9.9600000000000009</v>
      </c>
      <c r="T5188" s="49">
        <v>10.1</v>
      </c>
      <c r="U5188" s="49">
        <v>10.4</v>
      </c>
      <c r="V5188" s="49">
        <v>10.7</v>
      </c>
    </row>
    <row r="5189" spans="1:22" ht="15.75" customHeight="1">
      <c r="A5189" s="139" t="s">
        <v>793</v>
      </c>
      <c r="B5189" s="139" t="s">
        <v>763</v>
      </c>
      <c r="C5189" s="139" t="s">
        <v>787</v>
      </c>
      <c r="D5189" s="139" t="s">
        <v>633</v>
      </c>
      <c r="E5189" s="139" t="s">
        <v>754</v>
      </c>
      <c r="F5189" s="49">
        <v>4070</v>
      </c>
      <c r="G5189" s="49">
        <v>3610</v>
      </c>
      <c r="H5189" s="49">
        <v>3690</v>
      </c>
      <c r="I5189" s="49">
        <v>3840</v>
      </c>
      <c r="J5189" s="49">
        <v>3790</v>
      </c>
      <c r="K5189" s="49">
        <v>3810</v>
      </c>
      <c r="L5189" s="49">
        <v>3720</v>
      </c>
      <c r="M5189" s="49">
        <v>3710</v>
      </c>
      <c r="N5189" s="49">
        <v>3680</v>
      </c>
      <c r="O5189" s="49">
        <v>3450</v>
      </c>
      <c r="P5189" s="49">
        <v>3670</v>
      </c>
      <c r="Q5189" s="49">
        <v>3630</v>
      </c>
      <c r="R5189" s="49">
        <v>3720</v>
      </c>
      <c r="S5189" s="49">
        <v>3840</v>
      </c>
      <c r="T5189" s="49">
        <v>3590</v>
      </c>
      <c r="U5189" s="49">
        <v>3210</v>
      </c>
      <c r="V5189" s="49">
        <v>3230</v>
      </c>
    </row>
    <row r="5190" spans="1:22" ht="15.75" customHeight="1">
      <c r="A5190" s="139" t="s">
        <v>793</v>
      </c>
      <c r="B5190" s="139" t="s">
        <v>348</v>
      </c>
      <c r="C5190" s="139" t="s">
        <v>787</v>
      </c>
      <c r="D5190" s="139" t="s">
        <v>633</v>
      </c>
      <c r="E5190" s="139" t="s">
        <v>754</v>
      </c>
      <c r="F5190" s="49">
        <v>1580</v>
      </c>
      <c r="G5190" s="49">
        <v>1640</v>
      </c>
      <c r="H5190" s="49">
        <v>1740</v>
      </c>
      <c r="I5190" s="49">
        <v>1720</v>
      </c>
      <c r="J5190" s="49">
        <v>1710</v>
      </c>
      <c r="K5190" s="49">
        <v>1720</v>
      </c>
      <c r="L5190" s="49">
        <v>1690</v>
      </c>
      <c r="M5190" s="49">
        <v>1690</v>
      </c>
      <c r="N5190" s="49">
        <v>1680</v>
      </c>
      <c r="O5190" s="49">
        <v>1490</v>
      </c>
      <c r="P5190" s="49">
        <v>1630</v>
      </c>
      <c r="Q5190" s="49">
        <v>1610</v>
      </c>
      <c r="R5190" s="49">
        <v>1610</v>
      </c>
      <c r="S5190" s="49">
        <v>1610</v>
      </c>
      <c r="T5190" s="49">
        <v>1870</v>
      </c>
      <c r="U5190" s="49">
        <v>1610</v>
      </c>
      <c r="V5190" s="49">
        <v>1660</v>
      </c>
    </row>
    <row r="5191" spans="1:22" ht="15.75" customHeight="1">
      <c r="A5191" s="139" t="s">
        <v>793</v>
      </c>
      <c r="B5191" s="139" t="s">
        <v>596</v>
      </c>
      <c r="C5191" s="139" t="s">
        <v>787</v>
      </c>
      <c r="D5191" s="139" t="s">
        <v>633</v>
      </c>
      <c r="E5191" s="139" t="s">
        <v>754</v>
      </c>
      <c r="F5191" s="49">
        <v>509</v>
      </c>
      <c r="G5191" s="49">
        <v>508</v>
      </c>
      <c r="H5191" s="49">
        <v>511</v>
      </c>
      <c r="I5191" s="49">
        <v>461</v>
      </c>
      <c r="J5191" s="49">
        <v>412</v>
      </c>
      <c r="K5191" s="49">
        <v>362</v>
      </c>
      <c r="L5191" s="49">
        <v>312</v>
      </c>
      <c r="M5191" s="49">
        <v>302</v>
      </c>
      <c r="N5191" s="49">
        <v>273</v>
      </c>
      <c r="O5191" s="49">
        <v>257</v>
      </c>
      <c r="P5191" s="49">
        <v>275</v>
      </c>
      <c r="Q5191" s="49">
        <v>263</v>
      </c>
      <c r="R5191" s="49">
        <v>249</v>
      </c>
      <c r="S5191" s="49">
        <v>247</v>
      </c>
      <c r="T5191" s="49">
        <v>250</v>
      </c>
      <c r="U5191" s="49">
        <v>240</v>
      </c>
      <c r="V5191" s="49">
        <v>256</v>
      </c>
    </row>
    <row r="5192" spans="1:22" ht="15.75" customHeight="1">
      <c r="A5192" s="139" t="s">
        <v>793</v>
      </c>
      <c r="B5192" s="139" t="s">
        <v>359</v>
      </c>
      <c r="C5192" s="139" t="s">
        <v>787</v>
      </c>
      <c r="D5192" s="139" t="s">
        <v>633</v>
      </c>
      <c r="E5192" s="139" t="s">
        <v>754</v>
      </c>
      <c r="F5192" s="49">
        <v>0.11899999999999999</v>
      </c>
      <c r="G5192" s="49">
        <v>0.11899999999999999</v>
      </c>
      <c r="H5192" s="49">
        <v>0.30499999999999999</v>
      </c>
      <c r="I5192" s="49">
        <v>0.57199999999999995</v>
      </c>
      <c r="J5192" s="49">
        <v>0.70899999999999996</v>
      </c>
      <c r="K5192" s="49">
        <v>1.34</v>
      </c>
      <c r="L5192" s="49">
        <v>1.64</v>
      </c>
      <c r="M5192" s="49">
        <v>2.2000000000000002</v>
      </c>
      <c r="N5192" s="49">
        <v>2.59</v>
      </c>
      <c r="O5192" s="49">
        <v>2.5299999999999998</v>
      </c>
      <c r="P5192" s="49">
        <v>2.23</v>
      </c>
      <c r="Q5192" s="49">
        <v>2.12</v>
      </c>
      <c r="R5192" s="49">
        <v>2.29</v>
      </c>
      <c r="S5192" s="49">
        <v>2.52</v>
      </c>
      <c r="T5192" s="49">
        <v>6.86</v>
      </c>
      <c r="U5192" s="49">
        <v>5.92</v>
      </c>
      <c r="V5192" s="49">
        <v>6.47</v>
      </c>
    </row>
    <row r="5193" spans="1:22" ht="15.75" customHeight="1">
      <c r="A5193" s="139" t="s">
        <v>793</v>
      </c>
      <c r="B5193" s="139" t="s">
        <v>369</v>
      </c>
      <c r="C5193" s="139" t="s">
        <v>787</v>
      </c>
      <c r="D5193" s="139" t="s">
        <v>633</v>
      </c>
      <c r="E5193" s="139" t="s">
        <v>754</v>
      </c>
      <c r="F5193" s="49">
        <v>0.10199999999999999</v>
      </c>
      <c r="G5193" s="49">
        <v>0.104</v>
      </c>
      <c r="H5193" s="49">
        <v>0.106</v>
      </c>
      <c r="I5193" s="49">
        <v>0.107</v>
      </c>
      <c r="J5193" s="49">
        <v>0.11</v>
      </c>
      <c r="K5193" s="49">
        <v>0.11</v>
      </c>
      <c r="L5193" s="49">
        <v>0.112</v>
      </c>
      <c r="M5193" s="49">
        <v>0.114</v>
      </c>
      <c r="N5193" s="49">
        <v>0.11600000000000001</v>
      </c>
      <c r="O5193" s="49">
        <v>0.11700000000000001</v>
      </c>
      <c r="P5193" s="49">
        <v>0.11899999999999999</v>
      </c>
      <c r="Q5193" s="49">
        <v>0.12</v>
      </c>
      <c r="R5193" s="49">
        <v>0.122</v>
      </c>
      <c r="S5193" s="49">
        <v>0.124</v>
      </c>
      <c r="T5193" s="49">
        <v>0.125</v>
      </c>
      <c r="U5193" s="49">
        <v>0.127</v>
      </c>
      <c r="V5193" s="49">
        <v>0.129</v>
      </c>
    </row>
    <row r="5194" spans="1:22" ht="15.75" customHeight="1">
      <c r="A5194" s="139" t="s">
        <v>793</v>
      </c>
      <c r="B5194" s="139" t="s">
        <v>764</v>
      </c>
      <c r="C5194" s="139" t="s">
        <v>787</v>
      </c>
      <c r="D5194" s="139" t="s">
        <v>633</v>
      </c>
      <c r="E5194" s="139" t="s">
        <v>754</v>
      </c>
      <c r="F5194" s="49">
        <v>8.31</v>
      </c>
      <c r="G5194" s="49">
        <v>8.4</v>
      </c>
      <c r="H5194" s="49">
        <v>8.52</v>
      </c>
      <c r="I5194" s="49">
        <v>8.68</v>
      </c>
      <c r="J5194" s="49">
        <v>9.02</v>
      </c>
      <c r="K5194" s="49">
        <v>9.32</v>
      </c>
      <c r="L5194" s="49">
        <v>9.42</v>
      </c>
      <c r="M5194" s="49">
        <v>9.6199999999999992</v>
      </c>
      <c r="N5194" s="49">
        <v>9.82</v>
      </c>
      <c r="O5194" s="49">
        <v>10</v>
      </c>
      <c r="P5194" s="49">
        <v>10.199999999999999</v>
      </c>
      <c r="Q5194" s="49">
        <v>10.4</v>
      </c>
      <c r="R5194" s="49">
        <v>10.6</v>
      </c>
      <c r="S5194" s="49">
        <v>10.8</v>
      </c>
      <c r="T5194" s="49">
        <v>11</v>
      </c>
      <c r="U5194" s="49">
        <v>11.2</v>
      </c>
      <c r="V5194" s="49">
        <v>11.4</v>
      </c>
    </row>
    <row r="5195" spans="1:22" ht="15.75" customHeight="1">
      <c r="A5195" s="139" t="s">
        <v>793</v>
      </c>
      <c r="B5195" s="139" t="s">
        <v>314</v>
      </c>
      <c r="C5195" s="139" t="s">
        <v>787</v>
      </c>
      <c r="D5195" s="139" t="s">
        <v>633</v>
      </c>
      <c r="E5195" s="139" t="s">
        <v>754</v>
      </c>
      <c r="F5195" s="49">
        <v>3.95</v>
      </c>
      <c r="G5195" s="49">
        <v>4.28</v>
      </c>
      <c r="H5195" s="49">
        <v>2.39</v>
      </c>
      <c r="I5195" s="49">
        <v>0.45800000000000002</v>
      </c>
      <c r="J5195" s="49">
        <v>0.158</v>
      </c>
      <c r="K5195" s="49">
        <v>2.8799999999999999E-2</v>
      </c>
      <c r="L5195" s="49">
        <v>3.3500000000000002E-2</v>
      </c>
      <c r="M5195" s="49">
        <v>4.8399999999999999E-2</v>
      </c>
      <c r="N5195" s="49">
        <v>0.64300000000000002</v>
      </c>
      <c r="O5195" s="49">
        <v>0.22800000000000001</v>
      </c>
      <c r="P5195" s="49">
        <v>9.0800000000000006E-2</v>
      </c>
      <c r="Q5195" s="49">
        <v>3.4200000000000001E-2</v>
      </c>
      <c r="R5195" s="49">
        <v>5.5500000000000001E-2</v>
      </c>
      <c r="S5195" s="49">
        <v>2.86E-2</v>
      </c>
      <c r="T5195" s="49">
        <v>3.04E-2</v>
      </c>
      <c r="U5195" s="49">
        <v>3.09E-2</v>
      </c>
      <c r="V5195" s="49">
        <v>3.32E-2</v>
      </c>
    </row>
    <row r="5196" spans="1:22" ht="15.75" customHeight="1">
      <c r="A5196" s="139" t="s">
        <v>793</v>
      </c>
      <c r="B5196" s="139" t="s">
        <v>377</v>
      </c>
      <c r="C5196" s="139" t="s">
        <v>787</v>
      </c>
      <c r="D5196" s="139" t="s">
        <v>633</v>
      </c>
      <c r="E5196" s="139" t="s">
        <v>754</v>
      </c>
      <c r="F5196" s="49">
        <v>17</v>
      </c>
      <c r="G5196" s="49">
        <v>18.7</v>
      </c>
      <c r="H5196" s="49">
        <v>20.399999999999999</v>
      </c>
      <c r="I5196" s="49">
        <v>22.1</v>
      </c>
      <c r="J5196" s="49">
        <v>25.7</v>
      </c>
      <c r="K5196" s="49">
        <v>21.7</v>
      </c>
      <c r="L5196" s="49">
        <v>32.9</v>
      </c>
      <c r="M5196" s="49">
        <v>29</v>
      </c>
      <c r="N5196" s="49">
        <v>29.2</v>
      </c>
      <c r="O5196" s="49">
        <v>30.1</v>
      </c>
      <c r="P5196" s="49">
        <v>39</v>
      </c>
      <c r="Q5196" s="49">
        <v>42.8</v>
      </c>
      <c r="R5196" s="49">
        <v>43.4</v>
      </c>
      <c r="S5196" s="49">
        <v>45.2</v>
      </c>
      <c r="T5196" s="49">
        <v>46.7</v>
      </c>
      <c r="U5196" s="49">
        <v>13.8</v>
      </c>
      <c r="V5196" s="49">
        <v>12.2</v>
      </c>
    </row>
    <row r="5197" spans="1:22" ht="15.75" customHeight="1">
      <c r="A5197" s="139" t="s">
        <v>793</v>
      </c>
      <c r="B5197" s="139" t="s">
        <v>383</v>
      </c>
      <c r="C5197" s="139" t="s">
        <v>787</v>
      </c>
      <c r="D5197" s="139" t="s">
        <v>633</v>
      </c>
      <c r="E5197" s="139" t="s">
        <v>754</v>
      </c>
      <c r="F5197" s="49">
        <v>64</v>
      </c>
      <c r="G5197" s="49">
        <v>67.400000000000006</v>
      </c>
      <c r="H5197" s="49">
        <v>70.900000000000006</v>
      </c>
      <c r="I5197" s="49">
        <v>74.599999999999994</v>
      </c>
      <c r="J5197" s="49">
        <v>78.5</v>
      </c>
      <c r="K5197" s="49">
        <v>82.7</v>
      </c>
      <c r="L5197" s="49">
        <v>86</v>
      </c>
      <c r="M5197" s="49">
        <v>89.8</v>
      </c>
      <c r="N5197" s="49">
        <v>93.5</v>
      </c>
      <c r="O5197" s="49">
        <v>97.2</v>
      </c>
      <c r="P5197" s="49">
        <v>101</v>
      </c>
      <c r="Q5197" s="49">
        <v>105</v>
      </c>
      <c r="R5197" s="49">
        <v>108</v>
      </c>
      <c r="S5197" s="49">
        <v>112</v>
      </c>
      <c r="T5197" s="49">
        <v>116</v>
      </c>
      <c r="U5197" s="49">
        <v>119</v>
      </c>
      <c r="V5197" s="49">
        <v>123</v>
      </c>
    </row>
    <row r="5198" spans="1:22" ht="15.75" customHeight="1">
      <c r="A5198" s="139" t="s">
        <v>793</v>
      </c>
      <c r="B5198" s="139" t="s">
        <v>389</v>
      </c>
      <c r="C5198" s="139" t="s">
        <v>787</v>
      </c>
      <c r="D5198" s="139" t="s">
        <v>633</v>
      </c>
      <c r="E5198" s="139" t="s">
        <v>754</v>
      </c>
      <c r="F5198" s="49">
        <v>21.5</v>
      </c>
      <c r="G5198" s="49">
        <v>23</v>
      </c>
      <c r="H5198" s="49">
        <v>23.4</v>
      </c>
      <c r="I5198" s="49">
        <v>35.200000000000003</v>
      </c>
      <c r="J5198" s="49">
        <v>40.1</v>
      </c>
      <c r="K5198" s="49">
        <v>38.9</v>
      </c>
      <c r="L5198" s="49">
        <v>37.6</v>
      </c>
      <c r="M5198" s="49">
        <v>30</v>
      </c>
      <c r="N5198" s="49">
        <v>22.4</v>
      </c>
      <c r="O5198" s="49">
        <v>22.9</v>
      </c>
      <c r="P5198" s="49">
        <v>19.600000000000001</v>
      </c>
      <c r="Q5198" s="49">
        <v>13.5</v>
      </c>
      <c r="R5198" s="49">
        <v>14.4</v>
      </c>
      <c r="S5198" s="49">
        <v>13.8</v>
      </c>
      <c r="T5198" s="49">
        <v>12.5</v>
      </c>
      <c r="U5198" s="49">
        <v>12.7</v>
      </c>
      <c r="V5198" s="49">
        <v>7.24</v>
      </c>
    </row>
    <row r="5199" spans="1:22" ht="15.75" customHeight="1">
      <c r="A5199" s="139" t="s">
        <v>793</v>
      </c>
      <c r="B5199" s="139" t="s">
        <v>379</v>
      </c>
      <c r="C5199" s="139" t="s">
        <v>787</v>
      </c>
      <c r="D5199" s="139" t="s">
        <v>633</v>
      </c>
      <c r="E5199" s="139" t="s">
        <v>754</v>
      </c>
      <c r="F5199" s="49">
        <v>0.874</v>
      </c>
      <c r="G5199" s="49">
        <v>0.7</v>
      </c>
      <c r="H5199" s="49">
        <v>0.52600000000000002</v>
      </c>
      <c r="I5199" s="49">
        <v>0.35199999999999998</v>
      </c>
      <c r="J5199" s="49">
        <v>0.17799999999999999</v>
      </c>
      <c r="K5199" s="49">
        <v>3.5999999999999999E-3</v>
      </c>
      <c r="L5199" s="49">
        <v>0</v>
      </c>
      <c r="M5199" s="49">
        <v>0</v>
      </c>
      <c r="N5199" s="49">
        <v>0</v>
      </c>
      <c r="O5199" s="49">
        <v>0</v>
      </c>
      <c r="P5199" s="49">
        <v>0</v>
      </c>
      <c r="Q5199" s="49">
        <v>0.64200000000000002</v>
      </c>
      <c r="R5199" s="49">
        <v>0.435</v>
      </c>
      <c r="S5199" s="49">
        <v>0</v>
      </c>
      <c r="T5199" s="49">
        <v>0.32700000000000001</v>
      </c>
      <c r="U5199" s="49">
        <v>2.71</v>
      </c>
      <c r="V5199" s="49">
        <v>0.84299999999999997</v>
      </c>
    </row>
    <row r="5200" spans="1:22" ht="15.75" customHeight="1">
      <c r="A5200" s="139" t="s">
        <v>793</v>
      </c>
      <c r="B5200" s="139" t="s">
        <v>393</v>
      </c>
      <c r="C5200" s="139" t="s">
        <v>787</v>
      </c>
      <c r="D5200" s="139" t="s">
        <v>633</v>
      </c>
      <c r="E5200" s="139" t="s">
        <v>754</v>
      </c>
      <c r="F5200" s="49">
        <v>750</v>
      </c>
      <c r="G5200" s="49">
        <v>765</v>
      </c>
      <c r="H5200" s="49">
        <v>780</v>
      </c>
      <c r="I5200" s="49">
        <v>796</v>
      </c>
      <c r="J5200" s="49">
        <v>812</v>
      </c>
      <c r="K5200" s="49">
        <v>829</v>
      </c>
      <c r="L5200" s="49">
        <v>836</v>
      </c>
      <c r="M5200" s="49">
        <v>844</v>
      </c>
      <c r="N5200" s="49">
        <v>852</v>
      </c>
      <c r="O5200" s="49">
        <v>865</v>
      </c>
      <c r="P5200" s="49">
        <v>879</v>
      </c>
      <c r="Q5200" s="49">
        <v>892</v>
      </c>
      <c r="R5200" s="49">
        <v>906</v>
      </c>
      <c r="S5200" s="49">
        <v>1010</v>
      </c>
      <c r="T5200" s="49">
        <v>516</v>
      </c>
      <c r="U5200" s="49">
        <v>432</v>
      </c>
      <c r="V5200" s="49">
        <v>437</v>
      </c>
    </row>
    <row r="5201" spans="1:22" ht="15.75" customHeight="1">
      <c r="A5201" s="139" t="s">
        <v>793</v>
      </c>
      <c r="B5201" s="139" t="s">
        <v>397</v>
      </c>
      <c r="C5201" s="139" t="s">
        <v>787</v>
      </c>
      <c r="D5201" s="139" t="s">
        <v>633</v>
      </c>
      <c r="E5201" s="139" t="s">
        <v>754</v>
      </c>
      <c r="F5201" s="49">
        <v>5280</v>
      </c>
      <c r="G5201" s="49">
        <v>4890</v>
      </c>
      <c r="H5201" s="49">
        <v>4770</v>
      </c>
      <c r="I5201" s="49">
        <v>4860</v>
      </c>
      <c r="J5201" s="49">
        <v>4770</v>
      </c>
      <c r="K5201" s="49">
        <v>4710</v>
      </c>
      <c r="L5201" s="49">
        <v>4480</v>
      </c>
      <c r="M5201" s="49">
        <v>4460</v>
      </c>
      <c r="N5201" s="49">
        <v>5050</v>
      </c>
      <c r="O5201" s="49">
        <v>4000</v>
      </c>
      <c r="P5201" s="49">
        <v>4290</v>
      </c>
      <c r="Q5201" s="49">
        <v>4020</v>
      </c>
      <c r="R5201" s="49">
        <v>4010</v>
      </c>
      <c r="S5201" s="49">
        <v>3970</v>
      </c>
      <c r="T5201" s="49">
        <v>3860</v>
      </c>
      <c r="U5201" s="49">
        <v>3880</v>
      </c>
      <c r="V5201" s="49">
        <v>3990</v>
      </c>
    </row>
    <row r="5202" spans="1:22" ht="15.75" customHeight="1">
      <c r="A5202" s="139" t="s">
        <v>793</v>
      </c>
      <c r="B5202" s="139" t="s">
        <v>401</v>
      </c>
      <c r="C5202" s="139" t="s">
        <v>787</v>
      </c>
      <c r="D5202" s="139" t="s">
        <v>633</v>
      </c>
      <c r="E5202" s="139" t="s">
        <v>754</v>
      </c>
      <c r="F5202" s="49">
        <v>0.61799999999999999</v>
      </c>
      <c r="G5202" s="49">
        <v>0.68799999999999994</v>
      </c>
      <c r="H5202" s="49">
        <v>0.69799999999999995</v>
      </c>
      <c r="I5202" s="49">
        <v>0.74099999999999999</v>
      </c>
      <c r="J5202" s="49">
        <v>0.9</v>
      </c>
      <c r="K5202" s="49">
        <v>0.92200000000000004</v>
      </c>
      <c r="L5202" s="49">
        <v>4.0000000000000001E-3</v>
      </c>
      <c r="M5202" s="49">
        <v>0.56599999999999995</v>
      </c>
      <c r="N5202" s="49">
        <v>0.83699999999999997</v>
      </c>
      <c r="O5202" s="49">
        <v>7.52</v>
      </c>
      <c r="P5202" s="49">
        <v>8.07</v>
      </c>
      <c r="Q5202" s="49">
        <v>4.95</v>
      </c>
      <c r="R5202" s="49">
        <v>4.37</v>
      </c>
      <c r="S5202" s="49">
        <v>3.44</v>
      </c>
      <c r="T5202" s="49">
        <v>7.08</v>
      </c>
      <c r="U5202" s="49">
        <v>7.47</v>
      </c>
      <c r="V5202" s="49">
        <v>8.42</v>
      </c>
    </row>
    <row r="5203" spans="1:22" ht="15.75" customHeight="1">
      <c r="A5203" s="139" t="s">
        <v>793</v>
      </c>
      <c r="B5203" s="139" t="s">
        <v>403</v>
      </c>
      <c r="C5203" s="139" t="s">
        <v>787</v>
      </c>
      <c r="D5203" s="139" t="s">
        <v>633</v>
      </c>
      <c r="E5203" s="139" t="s">
        <v>754</v>
      </c>
      <c r="F5203" s="49">
        <v>6.57</v>
      </c>
      <c r="G5203" s="49">
        <v>6.69</v>
      </c>
      <c r="H5203" s="49">
        <v>6.79</v>
      </c>
      <c r="I5203" s="49">
        <v>6.9</v>
      </c>
      <c r="J5203" s="49">
        <v>7.02</v>
      </c>
      <c r="K5203" s="49">
        <v>7.16</v>
      </c>
      <c r="L5203" s="49">
        <v>7.33</v>
      </c>
      <c r="M5203" s="49">
        <v>7.54</v>
      </c>
      <c r="N5203" s="49">
        <v>7.77</v>
      </c>
      <c r="O5203" s="49">
        <v>8.0299999999999994</v>
      </c>
      <c r="P5203" s="49">
        <v>8.3000000000000007</v>
      </c>
      <c r="Q5203" s="49">
        <v>8.2100000000000009</v>
      </c>
      <c r="R5203" s="49">
        <v>8.36</v>
      </c>
      <c r="S5203" s="49">
        <v>8.51</v>
      </c>
      <c r="T5203" s="49">
        <v>8.66</v>
      </c>
      <c r="U5203" s="49">
        <v>8.81</v>
      </c>
      <c r="V5203" s="49">
        <v>8.9600000000000009</v>
      </c>
    </row>
    <row r="5204" spans="1:22" ht="15.75" customHeight="1">
      <c r="A5204" s="139" t="s">
        <v>793</v>
      </c>
      <c r="B5204" s="139" t="s">
        <v>286</v>
      </c>
      <c r="C5204" s="139" t="s">
        <v>787</v>
      </c>
      <c r="D5204" s="139" t="s">
        <v>633</v>
      </c>
      <c r="E5204" s="139" t="s">
        <v>754</v>
      </c>
      <c r="F5204" s="49">
        <v>5.07</v>
      </c>
      <c r="G5204" s="49">
        <v>5.46</v>
      </c>
      <c r="H5204" s="49">
        <v>5.83</v>
      </c>
      <c r="I5204" s="49">
        <v>6.28</v>
      </c>
      <c r="J5204" s="49">
        <v>6.78</v>
      </c>
      <c r="K5204" s="49">
        <v>7.41</v>
      </c>
      <c r="L5204" s="49">
        <v>7.75</v>
      </c>
      <c r="M5204" s="49">
        <v>8.2100000000000009</v>
      </c>
      <c r="N5204" s="49">
        <v>8.67</v>
      </c>
      <c r="O5204" s="49">
        <v>9.14</v>
      </c>
      <c r="P5204" s="49">
        <v>9.61</v>
      </c>
      <c r="Q5204" s="49">
        <v>10.1</v>
      </c>
      <c r="R5204" s="49">
        <v>10.6</v>
      </c>
      <c r="S5204" s="49">
        <v>11</v>
      </c>
      <c r="T5204" s="49">
        <v>11.4</v>
      </c>
      <c r="U5204" s="49">
        <v>11.9</v>
      </c>
      <c r="V5204" s="49">
        <v>12.3</v>
      </c>
    </row>
    <row r="5205" spans="1:22" ht="15.75" customHeight="1">
      <c r="A5205" s="139" t="s">
        <v>793</v>
      </c>
      <c r="B5205" s="139" t="s">
        <v>548</v>
      </c>
      <c r="C5205" s="139" t="s">
        <v>787</v>
      </c>
      <c r="D5205" s="139" t="s">
        <v>633</v>
      </c>
      <c r="E5205" s="139" t="s">
        <v>754</v>
      </c>
      <c r="F5205" s="49">
        <v>7450</v>
      </c>
      <c r="G5205" s="49">
        <v>7870</v>
      </c>
      <c r="H5205" s="49">
        <v>6730</v>
      </c>
      <c r="I5205" s="49">
        <v>6780</v>
      </c>
      <c r="J5205" s="49">
        <v>6770</v>
      </c>
      <c r="K5205" s="49">
        <v>5810</v>
      </c>
      <c r="L5205" s="49">
        <v>6450</v>
      </c>
      <c r="M5205" s="49">
        <v>5740</v>
      </c>
      <c r="N5205" s="49">
        <v>5670</v>
      </c>
      <c r="O5205" s="49">
        <v>5540</v>
      </c>
      <c r="P5205" s="49">
        <v>5420</v>
      </c>
      <c r="Q5205" s="49">
        <v>5970</v>
      </c>
      <c r="R5205" s="49">
        <v>6550</v>
      </c>
      <c r="S5205" s="49">
        <v>6680</v>
      </c>
      <c r="T5205" s="49">
        <v>6040</v>
      </c>
      <c r="U5205" s="49">
        <v>5610</v>
      </c>
      <c r="V5205" s="49">
        <v>5520</v>
      </c>
    </row>
    <row r="5206" spans="1:22" ht="15.75" customHeight="1">
      <c r="A5206" s="139" t="s">
        <v>793</v>
      </c>
      <c r="B5206" s="139" t="s">
        <v>416</v>
      </c>
      <c r="C5206" s="139" t="s">
        <v>787</v>
      </c>
      <c r="D5206" s="139" t="s">
        <v>633</v>
      </c>
      <c r="E5206" s="139" t="s">
        <v>754</v>
      </c>
      <c r="F5206" s="49">
        <v>2.96</v>
      </c>
      <c r="G5206" s="49">
        <v>2.64</v>
      </c>
      <c r="H5206" s="49">
        <v>2.35</v>
      </c>
      <c r="I5206" s="49">
        <v>2.08</v>
      </c>
      <c r="J5206" s="49">
        <v>1.85</v>
      </c>
      <c r="K5206" s="49">
        <v>1.64</v>
      </c>
      <c r="L5206" s="49">
        <v>1.46</v>
      </c>
      <c r="M5206" s="49">
        <v>1.32</v>
      </c>
      <c r="N5206" s="49">
        <v>1.2</v>
      </c>
      <c r="O5206" s="49">
        <v>1.1200000000000001</v>
      </c>
      <c r="P5206" s="49">
        <v>1.07</v>
      </c>
      <c r="Q5206" s="49">
        <v>1.05</v>
      </c>
      <c r="R5206" s="49">
        <v>1.05</v>
      </c>
      <c r="S5206" s="49">
        <v>0.05</v>
      </c>
      <c r="T5206" s="49">
        <v>0.23599999999999999</v>
      </c>
      <c r="U5206" s="49">
        <v>5.8500000000000003E-2</v>
      </c>
      <c r="V5206" s="49">
        <v>0</v>
      </c>
    </row>
    <row r="5207" spans="1:22" ht="15.75" customHeight="1">
      <c r="A5207" s="139" t="s">
        <v>793</v>
      </c>
      <c r="B5207" s="139" t="s">
        <v>765</v>
      </c>
      <c r="C5207" s="139" t="s">
        <v>787</v>
      </c>
      <c r="D5207" s="139" t="s">
        <v>633</v>
      </c>
      <c r="E5207" s="139" t="s">
        <v>754</v>
      </c>
      <c r="F5207" s="49">
        <v>21</v>
      </c>
      <c r="G5207" s="49">
        <v>21.9</v>
      </c>
      <c r="H5207" s="49">
        <v>22.9</v>
      </c>
      <c r="I5207" s="49">
        <v>24.1</v>
      </c>
      <c r="J5207" s="49">
        <v>25.3</v>
      </c>
      <c r="K5207" s="49">
        <v>26.6</v>
      </c>
      <c r="L5207" s="49">
        <v>27.6</v>
      </c>
      <c r="M5207" s="49">
        <v>23</v>
      </c>
      <c r="N5207" s="49">
        <v>25.3</v>
      </c>
      <c r="O5207" s="49">
        <v>26.3</v>
      </c>
      <c r="P5207" s="49">
        <v>26.6</v>
      </c>
      <c r="Q5207" s="49">
        <v>29.4</v>
      </c>
      <c r="R5207" s="49">
        <v>31.3</v>
      </c>
      <c r="S5207" s="49">
        <v>32.299999999999997</v>
      </c>
      <c r="T5207" s="49">
        <v>33.4</v>
      </c>
      <c r="U5207" s="49">
        <v>34.6</v>
      </c>
      <c r="V5207" s="49">
        <v>35.700000000000003</v>
      </c>
    </row>
    <row r="5208" spans="1:22" ht="15.75" customHeight="1">
      <c r="A5208" s="139" t="s">
        <v>793</v>
      </c>
      <c r="B5208" s="139" t="s">
        <v>424</v>
      </c>
      <c r="C5208" s="139" t="s">
        <v>787</v>
      </c>
      <c r="D5208" s="139" t="s">
        <v>633</v>
      </c>
      <c r="E5208" s="139" t="s">
        <v>754</v>
      </c>
      <c r="F5208" s="49">
        <v>6.7000000000000004E-2</v>
      </c>
      <c r="G5208" s="49">
        <v>0.06</v>
      </c>
      <c r="H5208" s="49">
        <v>5.3800000000000001E-2</v>
      </c>
      <c r="I5208" s="49">
        <v>5.1999999999999998E-2</v>
      </c>
      <c r="J5208" s="49">
        <v>5.0599999999999999E-2</v>
      </c>
      <c r="K5208" s="49">
        <v>4.9200000000000001E-2</v>
      </c>
      <c r="L5208" s="49">
        <v>5.0900000000000001E-2</v>
      </c>
      <c r="M5208" s="49">
        <v>4.9799999999999997E-2</v>
      </c>
      <c r="N5208" s="49">
        <v>0.05</v>
      </c>
      <c r="O5208" s="49">
        <v>4.5999999999999999E-2</v>
      </c>
      <c r="P5208" s="49">
        <v>4.6699999999999998E-2</v>
      </c>
      <c r="Q5208" s="49">
        <v>4.4699999999999997E-2</v>
      </c>
      <c r="R5208" s="49">
        <v>4.4499999999999998E-2</v>
      </c>
      <c r="S5208" s="49">
        <v>4.3999999999999997E-2</v>
      </c>
      <c r="T5208" s="49">
        <v>4.36E-2</v>
      </c>
      <c r="U5208" s="49">
        <v>4.3099999999999999E-2</v>
      </c>
      <c r="V5208" s="49">
        <v>4.19E-2</v>
      </c>
    </row>
    <row r="5209" spans="1:22" ht="15.75" customHeight="1">
      <c r="A5209" s="139" t="s">
        <v>793</v>
      </c>
      <c r="B5209" s="139" t="s">
        <v>426</v>
      </c>
      <c r="C5209" s="139" t="s">
        <v>787</v>
      </c>
      <c r="D5209" s="139" t="s">
        <v>633</v>
      </c>
      <c r="E5209" s="139" t="s">
        <v>754</v>
      </c>
      <c r="F5209" s="49">
        <v>0.54400000000000004</v>
      </c>
      <c r="G5209" s="49">
        <v>0.74399999999999999</v>
      </c>
      <c r="H5209" s="49">
        <v>0.66400000000000003</v>
      </c>
      <c r="I5209" s="49">
        <v>1.77</v>
      </c>
      <c r="J5209" s="49">
        <v>0.91800000000000004</v>
      </c>
      <c r="K5209" s="49">
        <v>1.74</v>
      </c>
      <c r="L5209" s="49">
        <v>1.58</v>
      </c>
      <c r="M5209" s="49">
        <v>0.33900000000000002</v>
      </c>
      <c r="N5209" s="49">
        <v>0.34200000000000003</v>
      </c>
      <c r="O5209" s="49">
        <v>0.36599999999999999</v>
      </c>
      <c r="P5209" s="49">
        <v>0.73199999999999998</v>
      </c>
      <c r="Q5209" s="49">
        <v>2.15</v>
      </c>
      <c r="R5209" s="49">
        <v>0.49299999999999999</v>
      </c>
      <c r="S5209" s="49">
        <v>0.371</v>
      </c>
      <c r="T5209" s="49">
        <v>0.94099999999999995</v>
      </c>
      <c r="U5209" s="49">
        <v>2.75</v>
      </c>
      <c r="V5209" s="49">
        <v>0.45700000000000002</v>
      </c>
    </row>
    <row r="5210" spans="1:22" ht="15.75" customHeight="1">
      <c r="A5210" s="139" t="s">
        <v>793</v>
      </c>
      <c r="B5210" s="139" t="s">
        <v>414</v>
      </c>
      <c r="C5210" s="139" t="s">
        <v>787</v>
      </c>
      <c r="D5210" s="139" t="s">
        <v>633</v>
      </c>
      <c r="E5210" s="139" t="s">
        <v>754</v>
      </c>
      <c r="F5210" s="49">
        <v>0.77400000000000002</v>
      </c>
      <c r="G5210" s="49">
        <v>1.54</v>
      </c>
      <c r="H5210" s="49">
        <v>0.19700000000000001</v>
      </c>
      <c r="I5210" s="49">
        <v>0.24099999999999999</v>
      </c>
      <c r="J5210" s="49">
        <v>0.29199999999999998</v>
      </c>
      <c r="K5210" s="49">
        <v>0.29199999999999998</v>
      </c>
      <c r="L5210" s="49">
        <v>0.999</v>
      </c>
      <c r="M5210" s="49">
        <v>0.78900000000000003</v>
      </c>
      <c r="N5210" s="49">
        <v>0.32900000000000001</v>
      </c>
      <c r="O5210" s="49">
        <v>0.221</v>
      </c>
      <c r="P5210" s="49">
        <v>0.222</v>
      </c>
      <c r="Q5210" s="49">
        <v>0.23200000000000001</v>
      </c>
      <c r="R5210" s="49">
        <v>0.219</v>
      </c>
      <c r="S5210" s="49">
        <v>0.28999999999999998</v>
      </c>
      <c r="T5210" s="49">
        <v>0.38200000000000001</v>
      </c>
      <c r="U5210" s="49">
        <v>0.122</v>
      </c>
      <c r="V5210" s="49">
        <v>0.11700000000000001</v>
      </c>
    </row>
    <row r="5211" spans="1:22" ht="15.75" customHeight="1">
      <c r="A5211" s="139" t="s">
        <v>793</v>
      </c>
      <c r="B5211" s="139" t="s">
        <v>766</v>
      </c>
      <c r="C5211" s="139" t="s">
        <v>787</v>
      </c>
      <c r="D5211" s="139" t="s">
        <v>633</v>
      </c>
      <c r="E5211" s="139" t="s">
        <v>754</v>
      </c>
      <c r="F5211" s="49">
        <v>0.48799999999999999</v>
      </c>
      <c r="G5211" s="49">
        <v>0.496</v>
      </c>
      <c r="H5211" s="49">
        <v>0.51600000000000001</v>
      </c>
      <c r="I5211" s="49">
        <v>0.54500000000000004</v>
      </c>
      <c r="J5211" s="49">
        <v>0.6</v>
      </c>
      <c r="K5211" s="49">
        <v>0.61699999999999999</v>
      </c>
      <c r="L5211" s="49">
        <v>0.64200000000000002</v>
      </c>
      <c r="M5211" s="49">
        <v>0.67</v>
      </c>
      <c r="N5211" s="49">
        <v>0.69799999999999995</v>
      </c>
      <c r="O5211" s="49">
        <v>0.72299999999999998</v>
      </c>
      <c r="P5211" s="49">
        <v>0.748</v>
      </c>
      <c r="Q5211" s="49">
        <v>0.77200000000000002</v>
      </c>
      <c r="R5211" s="49">
        <v>0.79700000000000004</v>
      </c>
      <c r="S5211" s="49">
        <v>0.82</v>
      </c>
      <c r="T5211" s="49">
        <v>0.84499999999999997</v>
      </c>
      <c r="U5211" s="49">
        <v>0.871</v>
      </c>
      <c r="V5211" s="49">
        <v>0.89600000000000002</v>
      </c>
    </row>
    <row r="5212" spans="1:22" ht="15.75" customHeight="1">
      <c r="A5212" s="139" t="s">
        <v>793</v>
      </c>
      <c r="B5212" s="139" t="s">
        <v>456</v>
      </c>
      <c r="C5212" s="139" t="s">
        <v>787</v>
      </c>
      <c r="D5212" s="139" t="s">
        <v>633</v>
      </c>
      <c r="E5212" s="139" t="s">
        <v>754</v>
      </c>
      <c r="F5212" s="49">
        <v>0.84899999999999998</v>
      </c>
      <c r="G5212" s="49">
        <v>0.88400000000000001</v>
      </c>
      <c r="H5212" s="49">
        <v>0.94099999999999995</v>
      </c>
      <c r="I5212" s="49">
        <v>0.93400000000000005</v>
      </c>
      <c r="J5212" s="49">
        <v>0.93400000000000005</v>
      </c>
      <c r="K5212" s="49">
        <v>0.94699999999999995</v>
      </c>
      <c r="L5212" s="49">
        <v>0.94199999999999995</v>
      </c>
      <c r="M5212" s="49">
        <v>0.95599999999999996</v>
      </c>
      <c r="N5212" s="49">
        <v>0.96499999999999997</v>
      </c>
      <c r="O5212" s="49">
        <v>0.86699999999999999</v>
      </c>
      <c r="P5212" s="49">
        <v>0.95699999999999996</v>
      </c>
      <c r="Q5212" s="49">
        <v>0.95099999999999996</v>
      </c>
      <c r="R5212" s="49">
        <v>0.95399999999999996</v>
      </c>
      <c r="S5212" s="49">
        <v>0.98699999999999999</v>
      </c>
      <c r="T5212" s="49">
        <v>0.996</v>
      </c>
      <c r="U5212" s="49">
        <v>1.01</v>
      </c>
      <c r="V5212" s="49">
        <v>1.02</v>
      </c>
    </row>
    <row r="5213" spans="1:22" ht="15.75" customHeight="1">
      <c r="A5213" s="139" t="s">
        <v>793</v>
      </c>
      <c r="B5213" s="139" t="s">
        <v>454</v>
      </c>
      <c r="C5213" s="139" t="s">
        <v>787</v>
      </c>
      <c r="D5213" s="139" t="s">
        <v>633</v>
      </c>
      <c r="E5213" s="139" t="s">
        <v>754</v>
      </c>
      <c r="F5213" s="49">
        <v>1.73</v>
      </c>
      <c r="G5213" s="49">
        <v>1.79</v>
      </c>
      <c r="H5213" s="49">
        <v>1.86</v>
      </c>
      <c r="I5213" s="49">
        <v>1.93</v>
      </c>
      <c r="J5213" s="49">
        <v>2</v>
      </c>
      <c r="K5213" s="49">
        <v>2.09</v>
      </c>
      <c r="L5213" s="49">
        <v>2.13</v>
      </c>
      <c r="M5213" s="49">
        <v>2.1800000000000002</v>
      </c>
      <c r="N5213" s="49">
        <v>2.23</v>
      </c>
      <c r="O5213" s="49">
        <v>2.2799999999999998</v>
      </c>
      <c r="P5213" s="49">
        <v>2.33</v>
      </c>
      <c r="Q5213" s="49">
        <v>2.38</v>
      </c>
      <c r="R5213" s="49">
        <v>2.4300000000000002</v>
      </c>
      <c r="S5213" s="49">
        <v>2.5</v>
      </c>
      <c r="T5213" s="49">
        <v>2.56</v>
      </c>
      <c r="U5213" s="49">
        <v>2.62</v>
      </c>
      <c r="V5213" s="49">
        <v>2.67</v>
      </c>
    </row>
    <row r="5214" spans="1:22" ht="15.75" customHeight="1">
      <c r="A5214" s="139" t="s">
        <v>793</v>
      </c>
      <c r="B5214" s="139" t="s">
        <v>450</v>
      </c>
      <c r="C5214" s="139" t="s">
        <v>787</v>
      </c>
      <c r="D5214" s="139" t="s">
        <v>633</v>
      </c>
      <c r="E5214" s="139" t="s">
        <v>754</v>
      </c>
      <c r="F5214" s="49">
        <v>146</v>
      </c>
      <c r="G5214" s="49">
        <v>152</v>
      </c>
      <c r="H5214" s="49">
        <v>184</v>
      </c>
      <c r="I5214" s="49">
        <v>243</v>
      </c>
      <c r="J5214" s="49">
        <v>245</v>
      </c>
      <c r="K5214" s="49">
        <v>303</v>
      </c>
      <c r="L5214" s="49">
        <v>306</v>
      </c>
      <c r="M5214" s="49">
        <v>307</v>
      </c>
      <c r="N5214" s="49">
        <v>523</v>
      </c>
      <c r="O5214" s="49">
        <v>566</v>
      </c>
      <c r="P5214" s="49">
        <v>639</v>
      </c>
      <c r="Q5214" s="49">
        <v>653</v>
      </c>
      <c r="R5214" s="49">
        <v>659</v>
      </c>
      <c r="S5214" s="49">
        <v>690</v>
      </c>
      <c r="T5214" s="49">
        <v>733</v>
      </c>
      <c r="U5214" s="49">
        <v>776</v>
      </c>
      <c r="V5214" s="49">
        <v>819</v>
      </c>
    </row>
    <row r="5215" spans="1:22" ht="15.75" customHeight="1">
      <c r="A5215" s="139" t="s">
        <v>793</v>
      </c>
      <c r="B5215" s="139" t="s">
        <v>430</v>
      </c>
      <c r="C5215" s="139" t="s">
        <v>787</v>
      </c>
      <c r="D5215" s="139" t="s">
        <v>633</v>
      </c>
      <c r="E5215" s="139" t="s">
        <v>754</v>
      </c>
      <c r="F5215" s="49">
        <v>1.85</v>
      </c>
      <c r="G5215" s="49">
        <v>1.85</v>
      </c>
      <c r="H5215" s="49">
        <v>1.88</v>
      </c>
      <c r="I5215" s="49">
        <v>1.93</v>
      </c>
      <c r="J5215" s="49">
        <v>1.99</v>
      </c>
      <c r="K5215" s="49">
        <v>2.0499999999999998</v>
      </c>
      <c r="L5215" s="49">
        <v>2.0499999999999998</v>
      </c>
      <c r="M5215" s="49">
        <v>2.06</v>
      </c>
      <c r="N5215" s="49">
        <v>2.08</v>
      </c>
      <c r="O5215" s="49">
        <v>2.1</v>
      </c>
      <c r="P5215" s="49">
        <v>2.11</v>
      </c>
      <c r="Q5215" s="49">
        <v>2.13</v>
      </c>
      <c r="R5215" s="49">
        <v>2.15</v>
      </c>
      <c r="S5215" s="49">
        <v>2.2000000000000002</v>
      </c>
      <c r="T5215" s="49">
        <v>1.87</v>
      </c>
      <c r="U5215" s="49">
        <v>2.16</v>
      </c>
      <c r="V5215" s="49">
        <v>2.1800000000000002</v>
      </c>
    </row>
    <row r="5216" spans="1:22" ht="15.75" customHeight="1">
      <c r="A5216" s="139" t="s">
        <v>793</v>
      </c>
      <c r="B5216" s="139" t="s">
        <v>442</v>
      </c>
      <c r="C5216" s="139" t="s">
        <v>787</v>
      </c>
      <c r="D5216" s="139" t="s">
        <v>633</v>
      </c>
      <c r="E5216" s="139" t="s">
        <v>754</v>
      </c>
      <c r="F5216" s="49">
        <v>0.35199999999999998</v>
      </c>
      <c r="G5216" s="49">
        <v>0.35299999999999998</v>
      </c>
      <c r="H5216" s="49">
        <v>0.35399999999999998</v>
      </c>
      <c r="I5216" s="49">
        <v>0.35499999999999998</v>
      </c>
      <c r="J5216" s="49">
        <v>0.28399999999999997</v>
      </c>
      <c r="K5216" s="49">
        <v>0.28399999999999997</v>
      </c>
      <c r="L5216" s="49">
        <v>0.28399999999999997</v>
      </c>
      <c r="M5216" s="49">
        <v>0.28399999999999997</v>
      </c>
      <c r="N5216" s="49">
        <v>5.97</v>
      </c>
      <c r="O5216" s="49">
        <v>7.54</v>
      </c>
      <c r="P5216" s="49">
        <v>7.55</v>
      </c>
      <c r="Q5216" s="49">
        <v>6.78</v>
      </c>
      <c r="R5216" s="49">
        <v>6.26</v>
      </c>
      <c r="S5216" s="49">
        <v>4.18</v>
      </c>
      <c r="T5216" s="49">
        <v>5.87</v>
      </c>
      <c r="U5216" s="49">
        <v>5.09</v>
      </c>
      <c r="V5216" s="49">
        <v>4.9800000000000004</v>
      </c>
    </row>
    <row r="5217" spans="1:22" ht="15.75" customHeight="1">
      <c r="A5217" s="139" t="s">
        <v>793</v>
      </c>
      <c r="B5217" s="139" t="s">
        <v>460</v>
      </c>
      <c r="C5217" s="139" t="s">
        <v>787</v>
      </c>
      <c r="D5217" s="139" t="s">
        <v>633</v>
      </c>
      <c r="E5217" s="139" t="s">
        <v>754</v>
      </c>
      <c r="F5217" s="49">
        <v>0.39200000000000002</v>
      </c>
      <c r="G5217" s="49">
        <v>0.47499999999999998</v>
      </c>
      <c r="H5217" s="49">
        <v>0.45300000000000001</v>
      </c>
      <c r="I5217" s="49">
        <v>0.443</v>
      </c>
      <c r="J5217" s="49">
        <v>0.47</v>
      </c>
      <c r="K5217" s="49">
        <v>0.47399999999999998</v>
      </c>
      <c r="L5217" s="49">
        <v>0.51200000000000001</v>
      </c>
      <c r="M5217" s="49">
        <v>0.56399999999999995</v>
      </c>
      <c r="N5217" s="49">
        <v>0.56499999999999995</v>
      </c>
      <c r="O5217" s="49">
        <v>0.56699999999999995</v>
      </c>
      <c r="P5217" s="49">
        <v>0.59599999999999997</v>
      </c>
      <c r="Q5217" s="49">
        <v>0.60799999999999998</v>
      </c>
      <c r="R5217" s="49">
        <v>0.58499999999999996</v>
      </c>
      <c r="S5217" s="49">
        <v>0.63</v>
      </c>
      <c r="T5217" s="49">
        <v>0.64600000000000002</v>
      </c>
      <c r="U5217" s="49">
        <v>0.66200000000000003</v>
      </c>
      <c r="V5217" s="49">
        <v>0.67800000000000005</v>
      </c>
    </row>
    <row r="5218" spans="1:22" ht="15.75" customHeight="1">
      <c r="A5218" s="139" t="s">
        <v>793</v>
      </c>
      <c r="B5218" s="139" t="s">
        <v>458</v>
      </c>
      <c r="C5218" s="139" t="s">
        <v>787</v>
      </c>
      <c r="D5218" s="139" t="s">
        <v>633</v>
      </c>
      <c r="E5218" s="139" t="s">
        <v>754</v>
      </c>
      <c r="F5218" s="49">
        <v>0.61</v>
      </c>
      <c r="G5218" s="49">
        <v>0.61699999999999999</v>
      </c>
      <c r="H5218" s="49">
        <v>0.63100000000000001</v>
      </c>
      <c r="I5218" s="49">
        <v>0.64900000000000002</v>
      </c>
      <c r="J5218" s="49">
        <v>0.68100000000000005</v>
      </c>
      <c r="K5218" s="49">
        <v>0.70299999999999996</v>
      </c>
      <c r="L5218" s="49">
        <v>0.71599999999999997</v>
      </c>
      <c r="M5218" s="49">
        <v>0.73499999999999999</v>
      </c>
      <c r="N5218" s="49">
        <v>0.754</v>
      </c>
      <c r="O5218" s="49">
        <v>0.77300000000000002</v>
      </c>
      <c r="P5218" s="49">
        <v>0.79100000000000004</v>
      </c>
      <c r="Q5218" s="49">
        <v>0.81</v>
      </c>
      <c r="R5218" s="49">
        <v>0.82799999999999996</v>
      </c>
      <c r="S5218" s="49">
        <v>0.84199999999999997</v>
      </c>
      <c r="T5218" s="49">
        <v>0.86</v>
      </c>
      <c r="U5218" s="49">
        <v>0.878</v>
      </c>
      <c r="V5218" s="49">
        <v>0.89500000000000002</v>
      </c>
    </row>
    <row r="5219" spans="1:22" ht="15.75" customHeight="1">
      <c r="A5219" s="139" t="s">
        <v>793</v>
      </c>
      <c r="B5219" s="139" t="s">
        <v>446</v>
      </c>
      <c r="C5219" s="139" t="s">
        <v>787</v>
      </c>
      <c r="D5219" s="139" t="s">
        <v>633</v>
      </c>
      <c r="E5219" s="139" t="s">
        <v>754</v>
      </c>
      <c r="F5219" s="49">
        <v>5.43</v>
      </c>
      <c r="G5219" s="49">
        <v>5.58</v>
      </c>
      <c r="H5219" s="49">
        <v>5.73</v>
      </c>
      <c r="I5219" s="49">
        <v>5.89</v>
      </c>
      <c r="J5219" s="49">
        <v>6.05</v>
      </c>
      <c r="K5219" s="49">
        <v>6.22</v>
      </c>
      <c r="L5219" s="49">
        <v>6.39</v>
      </c>
      <c r="M5219" s="49">
        <v>0.88</v>
      </c>
      <c r="N5219" s="49">
        <v>0.67</v>
      </c>
      <c r="O5219" s="49">
        <v>0.69</v>
      </c>
      <c r="P5219" s="49">
        <v>0.14099999999999999</v>
      </c>
      <c r="Q5219" s="49">
        <v>0.13</v>
      </c>
      <c r="R5219" s="49">
        <v>0.128</v>
      </c>
      <c r="S5219" s="49">
        <v>0</v>
      </c>
      <c r="T5219" s="49">
        <v>0</v>
      </c>
      <c r="U5219" s="49">
        <v>0</v>
      </c>
      <c r="V5219" s="49">
        <v>0</v>
      </c>
    </row>
    <row r="5220" spans="1:22" ht="15.75" customHeight="1">
      <c r="A5220" s="139" t="s">
        <v>793</v>
      </c>
      <c r="B5220" s="139" t="s">
        <v>448</v>
      </c>
      <c r="C5220" s="139" t="s">
        <v>787</v>
      </c>
      <c r="D5220" s="139" t="s">
        <v>633</v>
      </c>
      <c r="E5220" s="139" t="s">
        <v>754</v>
      </c>
      <c r="F5220" s="49">
        <v>0.53600000000000003</v>
      </c>
      <c r="G5220" s="49">
        <v>0.52400000000000002</v>
      </c>
      <c r="H5220" s="49">
        <v>0.53100000000000003</v>
      </c>
      <c r="I5220" s="49">
        <v>0.49299999999999999</v>
      </c>
      <c r="J5220" s="49">
        <v>0.49299999999999999</v>
      </c>
      <c r="K5220" s="49">
        <v>0.49299999999999999</v>
      </c>
      <c r="L5220" s="49">
        <v>0</v>
      </c>
      <c r="M5220" s="49">
        <v>0</v>
      </c>
      <c r="N5220" s="49">
        <v>0</v>
      </c>
      <c r="O5220" s="49">
        <v>0</v>
      </c>
      <c r="P5220" s="49">
        <v>0</v>
      </c>
      <c r="Q5220" s="49">
        <v>0</v>
      </c>
      <c r="R5220" s="49">
        <v>0</v>
      </c>
      <c r="S5220" s="49">
        <v>0</v>
      </c>
      <c r="T5220" s="49">
        <v>0</v>
      </c>
      <c r="U5220" s="49">
        <v>0</v>
      </c>
      <c r="V5220" s="49">
        <v>0</v>
      </c>
    </row>
    <row r="5221" spans="1:22" ht="15.75" customHeight="1">
      <c r="A5221" s="139" t="s">
        <v>793</v>
      </c>
      <c r="B5221" s="139" t="s">
        <v>436</v>
      </c>
      <c r="C5221" s="139" t="s">
        <v>787</v>
      </c>
      <c r="D5221" s="139" t="s">
        <v>633</v>
      </c>
      <c r="E5221" s="139" t="s">
        <v>754</v>
      </c>
      <c r="F5221" s="49">
        <v>29.7</v>
      </c>
      <c r="G5221" s="49">
        <v>30.6</v>
      </c>
      <c r="H5221" s="49">
        <v>31.8</v>
      </c>
      <c r="I5221" s="49">
        <v>33.1</v>
      </c>
      <c r="J5221" s="49">
        <v>34.700000000000003</v>
      </c>
      <c r="K5221" s="49">
        <v>36.1</v>
      </c>
      <c r="L5221" s="49">
        <v>37.200000000000003</v>
      </c>
      <c r="M5221" s="49">
        <v>38.5</v>
      </c>
      <c r="N5221" s="49">
        <v>39.799999999999997</v>
      </c>
      <c r="O5221" s="49">
        <v>41.1</v>
      </c>
      <c r="P5221" s="49">
        <v>42.4</v>
      </c>
      <c r="Q5221" s="49">
        <v>43.7</v>
      </c>
      <c r="R5221" s="49">
        <v>44.9</v>
      </c>
      <c r="S5221" s="49">
        <v>46.3</v>
      </c>
      <c r="T5221" s="49">
        <v>47.7</v>
      </c>
      <c r="U5221" s="49">
        <v>49</v>
      </c>
      <c r="V5221" s="49">
        <v>50.3</v>
      </c>
    </row>
    <row r="5222" spans="1:22" ht="15.75" customHeight="1">
      <c r="A5222" s="139" t="s">
        <v>793</v>
      </c>
      <c r="B5222" s="139" t="s">
        <v>466</v>
      </c>
      <c r="C5222" s="139" t="s">
        <v>787</v>
      </c>
      <c r="D5222" s="139" t="s">
        <v>633</v>
      </c>
      <c r="E5222" s="139" t="s">
        <v>754</v>
      </c>
      <c r="F5222" s="49">
        <v>1.2</v>
      </c>
      <c r="G5222" s="49">
        <v>1.3</v>
      </c>
      <c r="H5222" s="49">
        <v>1.3</v>
      </c>
      <c r="I5222" s="49">
        <v>1.4</v>
      </c>
      <c r="J5222" s="49">
        <v>1.4</v>
      </c>
      <c r="K5222" s="49">
        <v>1.5</v>
      </c>
      <c r="L5222" s="49">
        <v>1.6</v>
      </c>
      <c r="M5222" s="49">
        <v>1.7</v>
      </c>
      <c r="N5222" s="49">
        <v>1.8</v>
      </c>
      <c r="O5222" s="49">
        <v>1.8</v>
      </c>
      <c r="P5222" s="49">
        <v>1.9</v>
      </c>
      <c r="Q5222" s="49">
        <v>2</v>
      </c>
      <c r="R5222" s="49">
        <v>2.2999999999999998</v>
      </c>
      <c r="S5222" s="49">
        <v>2.21</v>
      </c>
      <c r="T5222" s="49">
        <v>2.29</v>
      </c>
      <c r="U5222" s="49">
        <v>2.38</v>
      </c>
      <c r="V5222" s="49">
        <v>2.46</v>
      </c>
    </row>
    <row r="5223" spans="1:22" ht="15.75" customHeight="1">
      <c r="A5223" s="139" t="s">
        <v>793</v>
      </c>
      <c r="B5223" s="139" t="s">
        <v>768</v>
      </c>
      <c r="C5223" s="139" t="s">
        <v>787</v>
      </c>
      <c r="D5223" s="139" t="s">
        <v>633</v>
      </c>
      <c r="E5223" s="139" t="s">
        <v>754</v>
      </c>
      <c r="F5223" s="49">
        <v>8670</v>
      </c>
      <c r="G5223" s="49">
        <v>9140</v>
      </c>
      <c r="H5223" s="49">
        <v>8100</v>
      </c>
      <c r="I5223" s="49">
        <v>8270</v>
      </c>
      <c r="J5223" s="49">
        <v>8340</v>
      </c>
      <c r="K5223" s="49">
        <v>7510</v>
      </c>
      <c r="L5223" s="49">
        <v>8200</v>
      </c>
      <c r="M5223" s="49">
        <v>7540</v>
      </c>
      <c r="N5223" s="49">
        <v>7740</v>
      </c>
      <c r="O5223" s="49">
        <v>7700</v>
      </c>
      <c r="P5223" s="49">
        <v>7690</v>
      </c>
      <c r="Q5223" s="49">
        <v>8340</v>
      </c>
      <c r="R5223" s="49">
        <v>8980</v>
      </c>
      <c r="S5223" s="49">
        <v>9200</v>
      </c>
      <c r="T5223" s="49">
        <v>8660</v>
      </c>
      <c r="U5223" s="49">
        <v>8330</v>
      </c>
      <c r="V5223" s="49">
        <v>8340</v>
      </c>
    </row>
    <row r="5224" spans="1:22" ht="15.75" customHeight="1">
      <c r="A5224" s="139" t="s">
        <v>793</v>
      </c>
      <c r="B5224" s="139" t="s">
        <v>484</v>
      </c>
      <c r="C5224" s="139" t="s">
        <v>787</v>
      </c>
      <c r="D5224" s="139" t="s">
        <v>633</v>
      </c>
      <c r="E5224" s="139" t="s">
        <v>754</v>
      </c>
      <c r="F5224" s="49">
        <v>0.14499999999999999</v>
      </c>
      <c r="G5224" s="49">
        <v>0.14499999999999999</v>
      </c>
      <c r="H5224" s="49">
        <v>8.5699999999999998E-2</v>
      </c>
      <c r="I5224" s="49">
        <v>8.5699999999999998E-2</v>
      </c>
      <c r="J5224" s="49">
        <v>8.5699999999999998E-2</v>
      </c>
      <c r="K5224" s="49">
        <v>8.5699999999999998E-2</v>
      </c>
      <c r="L5224" s="49">
        <v>8.2799999999999999E-2</v>
      </c>
      <c r="M5224" s="49">
        <v>0.08</v>
      </c>
      <c r="N5224" s="49">
        <v>7.7100000000000002E-2</v>
      </c>
      <c r="O5224" s="49">
        <v>7.4300000000000005E-2</v>
      </c>
      <c r="P5224" s="49">
        <v>7.1400000000000005E-2</v>
      </c>
      <c r="Q5224" s="49">
        <v>7.8600000000000007E-3</v>
      </c>
      <c r="R5224" s="49">
        <v>0</v>
      </c>
      <c r="S5224" s="49">
        <v>0</v>
      </c>
      <c r="T5224" s="49">
        <v>0</v>
      </c>
      <c r="U5224" s="49">
        <v>0</v>
      </c>
      <c r="V5224" s="49">
        <v>0</v>
      </c>
    </row>
    <row r="5225" spans="1:22" ht="15.75" customHeight="1">
      <c r="A5225" s="139" t="s">
        <v>793</v>
      </c>
      <c r="B5225" s="139" t="s">
        <v>474</v>
      </c>
      <c r="C5225" s="139" t="s">
        <v>787</v>
      </c>
      <c r="D5225" s="139" t="s">
        <v>633</v>
      </c>
      <c r="E5225" s="139" t="s">
        <v>754</v>
      </c>
      <c r="F5225" s="49">
        <v>3.53</v>
      </c>
      <c r="G5225" s="49">
        <v>3.53</v>
      </c>
      <c r="H5225" s="49">
        <v>3.24</v>
      </c>
      <c r="I5225" s="49">
        <v>2.95</v>
      </c>
      <c r="J5225" s="49">
        <v>2.82</v>
      </c>
      <c r="K5225" s="49">
        <v>2.4</v>
      </c>
      <c r="L5225" s="49">
        <v>1.79</v>
      </c>
      <c r="M5225" s="49">
        <v>1.05</v>
      </c>
      <c r="N5225" s="49">
        <v>1.06</v>
      </c>
      <c r="O5225" s="49">
        <v>1.06</v>
      </c>
      <c r="P5225" s="49">
        <v>1.06</v>
      </c>
      <c r="Q5225" s="49">
        <v>1.06</v>
      </c>
      <c r="R5225" s="49">
        <v>1.06</v>
      </c>
      <c r="S5225" s="49">
        <v>1.06</v>
      </c>
      <c r="T5225" s="49">
        <v>1.06</v>
      </c>
      <c r="U5225" s="49">
        <v>1.06</v>
      </c>
      <c r="V5225" s="49">
        <v>1.06</v>
      </c>
    </row>
    <row r="5226" spans="1:22" ht="15.75" customHeight="1">
      <c r="A5226" s="139" t="s">
        <v>793</v>
      </c>
      <c r="B5226" s="139" t="s">
        <v>494</v>
      </c>
      <c r="C5226" s="139" t="s">
        <v>787</v>
      </c>
      <c r="D5226" s="139" t="s">
        <v>633</v>
      </c>
      <c r="E5226" s="139" t="s">
        <v>754</v>
      </c>
      <c r="F5226" s="49">
        <v>0.68700000000000006</v>
      </c>
      <c r="G5226" s="49">
        <v>0.69699999999999995</v>
      </c>
      <c r="H5226" s="49">
        <v>0.70599999999999996</v>
      </c>
      <c r="I5226" s="49">
        <v>0.72099999999999997</v>
      </c>
      <c r="J5226" s="49">
        <v>0.73799999999999999</v>
      </c>
      <c r="K5226" s="49">
        <v>0.75800000000000001</v>
      </c>
      <c r="L5226" s="49">
        <v>0.76600000000000001</v>
      </c>
      <c r="M5226" s="49">
        <v>0.78</v>
      </c>
      <c r="N5226" s="49">
        <v>0.79400000000000004</v>
      </c>
      <c r="O5226" s="49">
        <v>0.80800000000000005</v>
      </c>
      <c r="P5226" s="49">
        <v>0.82299999999999995</v>
      </c>
      <c r="Q5226" s="49">
        <v>0.83699999999999997</v>
      </c>
      <c r="R5226" s="49">
        <v>0.85099999999999998</v>
      </c>
      <c r="S5226" s="49">
        <v>0.86399999999999999</v>
      </c>
      <c r="T5226" s="49">
        <v>0.878</v>
      </c>
      <c r="U5226" s="49">
        <v>0.89100000000000001</v>
      </c>
      <c r="V5226" s="49">
        <v>0.90500000000000003</v>
      </c>
    </row>
    <row r="5227" spans="1:22" ht="15.75" customHeight="1">
      <c r="A5227" s="139" t="s">
        <v>793</v>
      </c>
      <c r="B5227" s="139" t="s">
        <v>502</v>
      </c>
      <c r="C5227" s="139" t="s">
        <v>787</v>
      </c>
      <c r="D5227" s="139" t="s">
        <v>633</v>
      </c>
      <c r="E5227" s="139" t="s">
        <v>754</v>
      </c>
      <c r="F5227" s="49">
        <v>118</v>
      </c>
      <c r="G5227" s="49">
        <v>117</v>
      </c>
      <c r="H5227" s="49">
        <v>124</v>
      </c>
      <c r="I5227" s="49">
        <v>104</v>
      </c>
      <c r="J5227" s="49">
        <v>83.2</v>
      </c>
      <c r="K5227" s="49">
        <v>90.3</v>
      </c>
      <c r="L5227" s="49">
        <v>87.6</v>
      </c>
      <c r="M5227" s="49">
        <v>88.5</v>
      </c>
      <c r="N5227" s="49">
        <v>72.400000000000006</v>
      </c>
      <c r="O5227" s="49">
        <v>71.099999999999994</v>
      </c>
      <c r="P5227" s="49">
        <v>68.8</v>
      </c>
      <c r="Q5227" s="49">
        <v>70</v>
      </c>
      <c r="R5227" s="49">
        <v>86.3</v>
      </c>
      <c r="S5227" s="49">
        <v>90.5</v>
      </c>
      <c r="T5227" s="49">
        <v>85</v>
      </c>
      <c r="U5227" s="49">
        <v>77.7</v>
      </c>
      <c r="V5227" s="49">
        <v>125</v>
      </c>
    </row>
    <row r="5228" spans="1:22" ht="15.75" customHeight="1">
      <c r="A5228" s="139" t="s">
        <v>793</v>
      </c>
      <c r="B5228" s="139" t="s">
        <v>482</v>
      </c>
      <c r="C5228" s="139" t="s">
        <v>787</v>
      </c>
      <c r="D5228" s="139" t="s">
        <v>633</v>
      </c>
      <c r="E5228" s="139" t="s">
        <v>754</v>
      </c>
      <c r="F5228" s="49">
        <v>5.66</v>
      </c>
      <c r="G5228" s="49">
        <v>5.65</v>
      </c>
      <c r="H5228" s="49">
        <v>5.69</v>
      </c>
      <c r="I5228" s="49">
        <v>5.74</v>
      </c>
      <c r="J5228" s="49">
        <v>5.79</v>
      </c>
      <c r="K5228" s="49">
        <v>5.84</v>
      </c>
      <c r="L5228" s="49">
        <v>5.87</v>
      </c>
      <c r="M5228" s="49">
        <v>5.91</v>
      </c>
      <c r="N5228" s="49">
        <v>5.94</v>
      </c>
      <c r="O5228" s="49">
        <v>5.98</v>
      </c>
      <c r="P5228" s="49">
        <v>6.02</v>
      </c>
      <c r="Q5228" s="49">
        <v>6.06</v>
      </c>
      <c r="R5228" s="49">
        <v>6.1</v>
      </c>
      <c r="S5228" s="49">
        <v>6.14</v>
      </c>
      <c r="T5228" s="49">
        <v>6.17</v>
      </c>
      <c r="U5228" s="49">
        <v>6.21</v>
      </c>
      <c r="V5228" s="49">
        <v>6.25</v>
      </c>
    </row>
    <row r="5229" spans="1:22" ht="15.75" customHeight="1">
      <c r="A5229" s="139" t="s">
        <v>793</v>
      </c>
      <c r="B5229" s="139" t="s">
        <v>504</v>
      </c>
      <c r="C5229" s="139" t="s">
        <v>787</v>
      </c>
      <c r="D5229" s="139" t="s">
        <v>633</v>
      </c>
      <c r="E5229" s="139" t="s">
        <v>754</v>
      </c>
      <c r="F5229" s="49">
        <v>4.51</v>
      </c>
      <c r="G5229" s="49">
        <v>0.79600000000000004</v>
      </c>
      <c r="H5229" s="49">
        <v>0.73499999999999999</v>
      </c>
      <c r="I5229" s="49">
        <v>5.92</v>
      </c>
      <c r="J5229" s="49">
        <v>3.89</v>
      </c>
      <c r="K5229" s="49">
        <v>5.51</v>
      </c>
      <c r="L5229" s="49">
        <v>7.13</v>
      </c>
      <c r="M5229" s="49">
        <v>9.2799999999999994</v>
      </c>
      <c r="N5229" s="49">
        <v>16.899999999999999</v>
      </c>
      <c r="O5229" s="49">
        <v>9.4700000000000006</v>
      </c>
      <c r="P5229" s="49">
        <v>11.9</v>
      </c>
      <c r="Q5229" s="49">
        <v>12.7</v>
      </c>
      <c r="R5229" s="49">
        <v>12.3</v>
      </c>
      <c r="S5229" s="49">
        <v>16.399999999999999</v>
      </c>
      <c r="T5229" s="49">
        <v>23.3</v>
      </c>
      <c r="U5229" s="49">
        <v>20.7</v>
      </c>
      <c r="V5229" s="49">
        <v>21.2</v>
      </c>
    </row>
    <row r="5230" spans="1:22" ht="15.75" customHeight="1">
      <c r="A5230" s="139" t="s">
        <v>793</v>
      </c>
      <c r="B5230" s="139" t="s">
        <v>508</v>
      </c>
      <c r="C5230" s="139" t="s">
        <v>787</v>
      </c>
      <c r="D5230" s="139" t="s">
        <v>633</v>
      </c>
      <c r="E5230" s="139" t="s">
        <v>754</v>
      </c>
      <c r="F5230" s="49">
        <v>43.8</v>
      </c>
      <c r="G5230" s="49">
        <v>49.6</v>
      </c>
      <c r="H5230" s="49">
        <v>51</v>
      </c>
      <c r="I5230" s="49">
        <v>55.9</v>
      </c>
      <c r="J5230" s="49">
        <v>69.5</v>
      </c>
      <c r="K5230" s="49">
        <v>115</v>
      </c>
      <c r="L5230" s="49">
        <v>29</v>
      </c>
      <c r="M5230" s="49">
        <v>6.44</v>
      </c>
      <c r="N5230" s="49">
        <v>4.6399999999999997</v>
      </c>
      <c r="O5230" s="49">
        <v>3.42</v>
      </c>
      <c r="P5230" s="49">
        <v>3.86</v>
      </c>
      <c r="Q5230" s="49">
        <v>4.67</v>
      </c>
      <c r="R5230" s="49">
        <v>5.38</v>
      </c>
      <c r="S5230" s="49">
        <v>6.12</v>
      </c>
      <c r="T5230" s="49">
        <v>5.71</v>
      </c>
      <c r="U5230" s="49">
        <v>6.74</v>
      </c>
      <c r="V5230" s="49">
        <v>7.14</v>
      </c>
    </row>
    <row r="5231" spans="1:22" ht="15.75" customHeight="1">
      <c r="A5231" s="139" t="s">
        <v>793</v>
      </c>
      <c r="B5231" s="139" t="s">
        <v>536</v>
      </c>
      <c r="C5231" s="139" t="s">
        <v>787</v>
      </c>
      <c r="D5231" s="139" t="s">
        <v>633</v>
      </c>
      <c r="E5231" s="139" t="s">
        <v>754</v>
      </c>
      <c r="F5231" s="49">
        <v>130</v>
      </c>
      <c r="G5231" s="49">
        <v>130</v>
      </c>
      <c r="H5231" s="49">
        <v>134</v>
      </c>
      <c r="I5231" s="49">
        <v>136</v>
      </c>
      <c r="J5231" s="49">
        <v>142</v>
      </c>
      <c r="K5231" s="49">
        <v>146</v>
      </c>
      <c r="L5231" s="49">
        <v>148</v>
      </c>
      <c r="M5231" s="49">
        <v>151</v>
      </c>
      <c r="N5231" s="49">
        <v>155</v>
      </c>
      <c r="O5231" s="49">
        <v>158</v>
      </c>
      <c r="P5231" s="49">
        <v>161</v>
      </c>
      <c r="Q5231" s="49">
        <v>165</v>
      </c>
      <c r="R5231" s="49">
        <v>168</v>
      </c>
      <c r="S5231" s="49">
        <v>172</v>
      </c>
      <c r="T5231" s="49">
        <v>175</v>
      </c>
      <c r="U5231" s="49">
        <v>179</v>
      </c>
      <c r="V5231" s="49">
        <v>182</v>
      </c>
    </row>
    <row r="5232" spans="1:22" ht="15.75" customHeight="1">
      <c r="A5232" s="139" t="s">
        <v>793</v>
      </c>
      <c r="B5232" s="139" t="s">
        <v>522</v>
      </c>
      <c r="C5232" s="139" t="s">
        <v>787</v>
      </c>
      <c r="D5232" s="139" t="s">
        <v>633</v>
      </c>
      <c r="E5232" s="139" t="s">
        <v>754</v>
      </c>
      <c r="F5232" s="49">
        <v>0.35899999999999999</v>
      </c>
      <c r="G5232" s="49">
        <v>0.36899999999999999</v>
      </c>
      <c r="H5232" s="49">
        <v>0.379</v>
      </c>
      <c r="I5232" s="49">
        <v>0.39</v>
      </c>
      <c r="J5232" s="49">
        <v>0.40100000000000002</v>
      </c>
      <c r="K5232" s="49">
        <v>0.41199999999999998</v>
      </c>
      <c r="L5232" s="49">
        <v>0.41899999999999998</v>
      </c>
      <c r="M5232" s="49">
        <v>0.42599999999999999</v>
      </c>
      <c r="N5232" s="49">
        <v>0.434</v>
      </c>
      <c r="O5232" s="49">
        <v>0.44500000000000001</v>
      </c>
      <c r="P5232" s="49">
        <v>0.45800000000000002</v>
      </c>
      <c r="Q5232" s="49">
        <v>0.47</v>
      </c>
      <c r="R5232" s="49">
        <v>0.48399999999999999</v>
      </c>
      <c r="S5232" s="49">
        <v>0.48899999999999999</v>
      </c>
      <c r="T5232" s="49">
        <v>0.499</v>
      </c>
      <c r="U5232" s="49">
        <v>0.50900000000000001</v>
      </c>
      <c r="V5232" s="49">
        <v>0.51900000000000002</v>
      </c>
    </row>
    <row r="5233" spans="1:22" ht="15.75" customHeight="1">
      <c r="A5233" s="139" t="s">
        <v>793</v>
      </c>
      <c r="B5233" s="139" t="s">
        <v>530</v>
      </c>
      <c r="C5233" s="139" t="s">
        <v>787</v>
      </c>
      <c r="D5233" s="139" t="s">
        <v>633</v>
      </c>
      <c r="E5233" s="139" t="s">
        <v>754</v>
      </c>
      <c r="F5233" s="49">
        <v>4.9000000000000004</v>
      </c>
      <c r="G5233" s="49">
        <v>5</v>
      </c>
      <c r="H5233" s="49">
        <v>5.19</v>
      </c>
      <c r="I5233" s="49">
        <v>5.33</v>
      </c>
      <c r="J5233" s="49">
        <v>5.57</v>
      </c>
      <c r="K5233" s="49">
        <v>5.75</v>
      </c>
      <c r="L5233" s="49">
        <v>5.81</v>
      </c>
      <c r="M5233" s="49">
        <v>5.88</v>
      </c>
      <c r="N5233" s="49">
        <v>6</v>
      </c>
      <c r="O5233" s="49">
        <v>6.1</v>
      </c>
      <c r="P5233" s="49">
        <v>6.18</v>
      </c>
      <c r="Q5233" s="49">
        <v>6.29</v>
      </c>
      <c r="R5233" s="49">
        <v>6.43</v>
      </c>
      <c r="S5233" s="49">
        <v>6.57</v>
      </c>
      <c r="T5233" s="49">
        <v>6.69</v>
      </c>
      <c r="U5233" s="49">
        <v>6.81</v>
      </c>
      <c r="V5233" s="49">
        <v>6.93</v>
      </c>
    </row>
    <row r="5234" spans="1:22" ht="15.75" customHeight="1">
      <c r="A5234" s="139" t="s">
        <v>793</v>
      </c>
      <c r="B5234" s="139" t="s">
        <v>558</v>
      </c>
      <c r="C5234" s="139" t="s">
        <v>787</v>
      </c>
      <c r="D5234" s="139" t="s">
        <v>633</v>
      </c>
      <c r="E5234" s="139" t="s">
        <v>754</v>
      </c>
      <c r="F5234" s="49">
        <v>0.13800000000000001</v>
      </c>
      <c r="G5234" s="49">
        <v>0.14199999999999999</v>
      </c>
      <c r="H5234" s="49">
        <v>0.14599999999999999</v>
      </c>
      <c r="I5234" s="49">
        <v>0.151</v>
      </c>
      <c r="J5234" s="49">
        <v>0.157</v>
      </c>
      <c r="K5234" s="49">
        <v>0.161</v>
      </c>
      <c r="L5234" s="49">
        <v>0.16500000000000001</v>
      </c>
      <c r="M5234" s="49">
        <v>0.17</v>
      </c>
      <c r="N5234" s="49">
        <v>0.17499999999999999</v>
      </c>
      <c r="O5234" s="49">
        <v>0.17899999999999999</v>
      </c>
      <c r="P5234" s="49">
        <v>0.184</v>
      </c>
      <c r="Q5234" s="49">
        <v>0.189</v>
      </c>
      <c r="R5234" s="49">
        <v>0.193</v>
      </c>
      <c r="S5234" s="49">
        <v>0.19700000000000001</v>
      </c>
      <c r="T5234" s="49">
        <v>0.20100000000000001</v>
      </c>
      <c r="U5234" s="49">
        <v>0.20599999999999999</v>
      </c>
      <c r="V5234" s="49">
        <v>0.21</v>
      </c>
    </row>
    <row r="5235" spans="1:22" ht="15.75" customHeight="1">
      <c r="A5235" s="139" t="s">
        <v>793</v>
      </c>
      <c r="B5235" s="139" t="s">
        <v>538</v>
      </c>
      <c r="C5235" s="139" t="s">
        <v>787</v>
      </c>
      <c r="D5235" s="139" t="s">
        <v>633</v>
      </c>
      <c r="E5235" s="139" t="s">
        <v>754</v>
      </c>
      <c r="F5235" s="49">
        <v>788</v>
      </c>
      <c r="G5235" s="49">
        <v>234</v>
      </c>
      <c r="H5235" s="49">
        <v>154</v>
      </c>
      <c r="I5235" s="49">
        <v>150</v>
      </c>
      <c r="J5235" s="49">
        <v>153</v>
      </c>
      <c r="K5235" s="49">
        <v>184</v>
      </c>
      <c r="L5235" s="49">
        <v>178</v>
      </c>
      <c r="M5235" s="49">
        <v>161</v>
      </c>
      <c r="N5235" s="49">
        <v>140</v>
      </c>
      <c r="O5235" s="49">
        <v>98.6</v>
      </c>
      <c r="P5235" s="49">
        <v>170</v>
      </c>
      <c r="Q5235" s="49">
        <v>105</v>
      </c>
      <c r="R5235" s="49">
        <v>136</v>
      </c>
      <c r="S5235" s="49">
        <v>114</v>
      </c>
      <c r="T5235" s="49">
        <v>106</v>
      </c>
      <c r="U5235" s="49">
        <v>108</v>
      </c>
      <c r="V5235" s="49">
        <v>28.3</v>
      </c>
    </row>
    <row r="5236" spans="1:22" ht="15.75" customHeight="1">
      <c r="A5236" s="139" t="s">
        <v>793</v>
      </c>
      <c r="B5236" s="139" t="s">
        <v>540</v>
      </c>
      <c r="C5236" s="139" t="s">
        <v>787</v>
      </c>
      <c r="D5236" s="139" t="s">
        <v>633</v>
      </c>
      <c r="E5236" s="139" t="s">
        <v>754</v>
      </c>
      <c r="F5236" s="49">
        <v>1.42</v>
      </c>
      <c r="G5236" s="49">
        <v>1.44</v>
      </c>
      <c r="H5236" s="49">
        <v>1.28</v>
      </c>
      <c r="I5236" s="49">
        <v>1.8</v>
      </c>
      <c r="J5236" s="49">
        <v>1.55</v>
      </c>
      <c r="K5236" s="49">
        <v>1.49</v>
      </c>
      <c r="L5236" s="49">
        <v>1.8</v>
      </c>
      <c r="M5236" s="49">
        <v>2.23</v>
      </c>
      <c r="N5236" s="49">
        <v>2.34</v>
      </c>
      <c r="O5236" s="49">
        <v>2.89</v>
      </c>
      <c r="P5236" s="49">
        <v>3.45</v>
      </c>
      <c r="Q5236" s="49">
        <v>3.46</v>
      </c>
      <c r="R5236" s="49">
        <v>3.56</v>
      </c>
      <c r="S5236" s="49">
        <v>8.06</v>
      </c>
      <c r="T5236" s="49">
        <v>9.6</v>
      </c>
      <c r="U5236" s="49">
        <v>12.9</v>
      </c>
      <c r="V5236" s="49">
        <v>11.1</v>
      </c>
    </row>
    <row r="5237" spans="1:22" ht="15.75" customHeight="1">
      <c r="A5237" s="139" t="s">
        <v>793</v>
      </c>
      <c r="B5237" s="139" t="s">
        <v>562</v>
      </c>
      <c r="C5237" s="139" t="s">
        <v>787</v>
      </c>
      <c r="D5237" s="139" t="s">
        <v>633</v>
      </c>
      <c r="E5237" s="139" t="s">
        <v>754</v>
      </c>
      <c r="F5237" s="49">
        <v>13.5</v>
      </c>
      <c r="G5237" s="49">
        <v>15</v>
      </c>
      <c r="H5237" s="49">
        <v>15.8</v>
      </c>
      <c r="I5237" s="49">
        <v>59.1</v>
      </c>
      <c r="J5237" s="49">
        <v>62.6</v>
      </c>
      <c r="K5237" s="49">
        <v>60.7</v>
      </c>
      <c r="L5237" s="49">
        <v>58.8</v>
      </c>
      <c r="M5237" s="49">
        <v>67.5</v>
      </c>
      <c r="N5237" s="49">
        <v>70.400000000000006</v>
      </c>
      <c r="O5237" s="49">
        <v>78.400000000000006</v>
      </c>
      <c r="P5237" s="49">
        <v>55.5</v>
      </c>
      <c r="Q5237" s="49">
        <v>78.599999999999994</v>
      </c>
      <c r="R5237" s="49">
        <v>76.099999999999994</v>
      </c>
      <c r="S5237" s="49">
        <v>73.900000000000006</v>
      </c>
      <c r="T5237" s="49">
        <v>72.900000000000006</v>
      </c>
      <c r="U5237" s="49">
        <v>70.8</v>
      </c>
      <c r="V5237" s="49">
        <v>69.599999999999994</v>
      </c>
    </row>
    <row r="5238" spans="1:22" ht="15.75" customHeight="1">
      <c r="A5238" s="139" t="s">
        <v>793</v>
      </c>
      <c r="B5238" s="139" t="s">
        <v>576</v>
      </c>
      <c r="C5238" s="139" t="s">
        <v>787</v>
      </c>
      <c r="D5238" s="139" t="s">
        <v>633</v>
      </c>
      <c r="E5238" s="139" t="s">
        <v>754</v>
      </c>
      <c r="F5238" s="49">
        <v>4.5199999999999996</v>
      </c>
      <c r="G5238" s="49">
        <v>4.6100000000000003</v>
      </c>
      <c r="H5238" s="49">
        <v>4.8899999999999997</v>
      </c>
      <c r="I5238" s="49">
        <v>5.22</v>
      </c>
      <c r="J5238" s="49">
        <v>5.46</v>
      </c>
      <c r="K5238" s="49">
        <v>5.62</v>
      </c>
      <c r="L5238" s="49">
        <v>5.79</v>
      </c>
      <c r="M5238" s="49">
        <v>5.95</v>
      </c>
      <c r="N5238" s="49">
        <v>7.67</v>
      </c>
      <c r="O5238" s="49">
        <v>7.89</v>
      </c>
      <c r="P5238" s="49">
        <v>7.89</v>
      </c>
      <c r="Q5238" s="49">
        <v>9.8699999999999992</v>
      </c>
      <c r="R5238" s="49">
        <v>10.8</v>
      </c>
      <c r="S5238" s="49">
        <v>11.3</v>
      </c>
      <c r="T5238" s="49">
        <v>11.7</v>
      </c>
      <c r="U5238" s="49">
        <v>12.2</v>
      </c>
      <c r="V5238" s="49">
        <v>12.5</v>
      </c>
    </row>
    <row r="5239" spans="1:22" ht="15.75" customHeight="1">
      <c r="A5239" s="139" t="s">
        <v>793</v>
      </c>
      <c r="B5239" s="139" t="s">
        <v>572</v>
      </c>
      <c r="C5239" s="139" t="s">
        <v>787</v>
      </c>
      <c r="D5239" s="139" t="s">
        <v>633</v>
      </c>
      <c r="E5239" s="139" t="s">
        <v>754</v>
      </c>
      <c r="F5239" s="49">
        <v>53.3</v>
      </c>
      <c r="G5239" s="49">
        <v>54.5</v>
      </c>
      <c r="H5239" s="49">
        <v>56.3</v>
      </c>
      <c r="I5239" s="49">
        <v>58.5</v>
      </c>
      <c r="J5239" s="49">
        <v>60.7</v>
      </c>
      <c r="K5239" s="49">
        <v>62.6</v>
      </c>
      <c r="L5239" s="49">
        <v>64.400000000000006</v>
      </c>
      <c r="M5239" s="49">
        <v>66.400000000000006</v>
      </c>
      <c r="N5239" s="49">
        <v>68.3</v>
      </c>
      <c r="O5239" s="49">
        <v>70.2</v>
      </c>
      <c r="P5239" s="49">
        <v>72.099999999999994</v>
      </c>
      <c r="Q5239" s="49">
        <v>73.900000000000006</v>
      </c>
      <c r="R5239" s="49">
        <v>75.8</v>
      </c>
      <c r="S5239" s="49">
        <v>77.599999999999994</v>
      </c>
      <c r="T5239" s="49">
        <v>79.400000000000006</v>
      </c>
      <c r="U5239" s="49">
        <v>81.3</v>
      </c>
      <c r="V5239" s="49">
        <v>83.2</v>
      </c>
    </row>
    <row r="5240" spans="1:22" ht="15.75" customHeight="1">
      <c r="A5240" s="139" t="s">
        <v>793</v>
      </c>
      <c r="B5240" s="139" t="s">
        <v>574</v>
      </c>
      <c r="C5240" s="139" t="s">
        <v>787</v>
      </c>
      <c r="D5240" s="139" t="s">
        <v>633</v>
      </c>
      <c r="E5240" s="139" t="s">
        <v>754</v>
      </c>
      <c r="F5240" s="49">
        <v>7.9100000000000004E-2</v>
      </c>
      <c r="G5240" s="49">
        <v>8.0699999999999994E-2</v>
      </c>
      <c r="H5240" s="49">
        <v>8.4000000000000005E-2</v>
      </c>
      <c r="I5240" s="49">
        <v>8.9099999999999999E-2</v>
      </c>
      <c r="J5240" s="49">
        <v>9.4899999999999998E-2</v>
      </c>
      <c r="K5240" s="49">
        <v>0.10100000000000001</v>
      </c>
      <c r="L5240" s="49">
        <v>0.104</v>
      </c>
      <c r="M5240" s="49">
        <v>0.108</v>
      </c>
      <c r="N5240" s="49">
        <v>0.113</v>
      </c>
      <c r="O5240" s="49">
        <v>0.11700000000000001</v>
      </c>
      <c r="P5240" s="49">
        <v>0.122</v>
      </c>
      <c r="Q5240" s="49">
        <v>0.126</v>
      </c>
      <c r="R5240" s="49">
        <v>0.13100000000000001</v>
      </c>
      <c r="S5240" s="49">
        <v>0.13300000000000001</v>
      </c>
      <c r="T5240" s="49">
        <v>0.13700000000000001</v>
      </c>
      <c r="U5240" s="49">
        <v>0.14099999999999999</v>
      </c>
      <c r="V5240" s="49">
        <v>0.14499999999999999</v>
      </c>
    </row>
    <row r="5241" spans="1:22" ht="15.75" customHeight="1">
      <c r="A5241" s="139" t="s">
        <v>793</v>
      </c>
      <c r="B5241" s="139" t="s">
        <v>584</v>
      </c>
      <c r="C5241" s="139" t="s">
        <v>787</v>
      </c>
      <c r="D5241" s="139" t="s">
        <v>633</v>
      </c>
      <c r="E5241" s="139" t="s">
        <v>754</v>
      </c>
      <c r="F5241" s="49">
        <v>22.9</v>
      </c>
      <c r="G5241" s="49">
        <v>22.7</v>
      </c>
      <c r="H5241" s="49">
        <v>9.82</v>
      </c>
      <c r="I5241" s="49">
        <v>11.5</v>
      </c>
      <c r="J5241" s="49">
        <v>4.53</v>
      </c>
      <c r="K5241" s="49">
        <v>8.11</v>
      </c>
      <c r="L5241" s="49">
        <v>11</v>
      </c>
      <c r="M5241" s="49">
        <v>11.2</v>
      </c>
      <c r="N5241" s="49">
        <v>10.7</v>
      </c>
      <c r="O5241" s="49">
        <v>8.68</v>
      </c>
      <c r="P5241" s="49">
        <v>5.96</v>
      </c>
      <c r="Q5241" s="49">
        <v>5.43</v>
      </c>
      <c r="R5241" s="49">
        <v>4.66</v>
      </c>
      <c r="S5241" s="49">
        <v>2.44</v>
      </c>
      <c r="T5241" s="49">
        <v>0.47799999999999998</v>
      </c>
      <c r="U5241" s="49">
        <v>0.76500000000000001</v>
      </c>
      <c r="V5241" s="49">
        <v>1.1299999999999999</v>
      </c>
    </row>
    <row r="5242" spans="1:22" ht="15.75" customHeight="1">
      <c r="A5242" s="139" t="s">
        <v>793</v>
      </c>
      <c r="B5242" s="139" t="s">
        <v>771</v>
      </c>
      <c r="C5242" s="139" t="s">
        <v>787</v>
      </c>
      <c r="D5242" s="139" t="s">
        <v>633</v>
      </c>
      <c r="E5242" s="139" t="s">
        <v>754</v>
      </c>
      <c r="F5242" s="49">
        <v>21.2</v>
      </c>
      <c r="G5242" s="49">
        <v>21.4</v>
      </c>
      <c r="H5242" s="49">
        <v>21.8</v>
      </c>
      <c r="I5242" s="49">
        <v>22.1</v>
      </c>
      <c r="J5242" s="49">
        <v>22.7</v>
      </c>
      <c r="K5242" s="49">
        <v>23.2</v>
      </c>
      <c r="L5242" s="49">
        <v>23.4</v>
      </c>
      <c r="M5242" s="49">
        <v>23.8</v>
      </c>
      <c r="N5242" s="49">
        <v>24.2</v>
      </c>
      <c r="O5242" s="49">
        <v>24.6</v>
      </c>
      <c r="P5242" s="49">
        <v>25</v>
      </c>
      <c r="Q5242" s="49">
        <v>25.4</v>
      </c>
      <c r="R5242" s="49">
        <v>25.8</v>
      </c>
      <c r="S5242" s="49">
        <v>26.3</v>
      </c>
      <c r="T5242" s="49">
        <v>26.7</v>
      </c>
      <c r="U5242" s="49">
        <v>27.1</v>
      </c>
      <c r="V5242" s="49">
        <v>27.5</v>
      </c>
    </row>
    <row r="5243" spans="1:22" ht="15.75" customHeight="1">
      <c r="A5243" s="139" t="s">
        <v>793</v>
      </c>
      <c r="B5243" s="139" t="s">
        <v>592</v>
      </c>
      <c r="C5243" s="139" t="s">
        <v>787</v>
      </c>
      <c r="D5243" s="139" t="s">
        <v>633</v>
      </c>
      <c r="E5243" s="139" t="s">
        <v>754</v>
      </c>
      <c r="F5243" s="49">
        <v>0.40400000000000003</v>
      </c>
      <c r="G5243" s="49">
        <v>0.40400000000000003</v>
      </c>
      <c r="H5243" s="49">
        <v>0.40400000000000003</v>
      </c>
      <c r="I5243" s="49">
        <v>0.40400000000000003</v>
      </c>
      <c r="J5243" s="49">
        <v>0.40400000000000003</v>
      </c>
      <c r="K5243" s="49">
        <v>0.40400000000000003</v>
      </c>
      <c r="L5243" s="49">
        <v>0.40400000000000003</v>
      </c>
      <c r="M5243" s="49">
        <v>0.40400000000000003</v>
      </c>
      <c r="N5243" s="49">
        <v>0.40400000000000003</v>
      </c>
      <c r="O5243" s="49">
        <v>0.40400000000000003</v>
      </c>
      <c r="P5243" s="49">
        <v>0.40400000000000003</v>
      </c>
      <c r="Q5243" s="49">
        <v>0.40400000000000003</v>
      </c>
      <c r="R5243" s="49">
        <v>0.26400000000000001</v>
      </c>
      <c r="S5243" s="49">
        <v>2.9700000000000001E-2</v>
      </c>
      <c r="T5243" s="49">
        <v>0.105</v>
      </c>
      <c r="U5243" s="49">
        <v>7.6600000000000001E-2</v>
      </c>
      <c r="V5243" s="49">
        <v>6.59E-2</v>
      </c>
    </row>
    <row r="5244" spans="1:22" ht="15.75" customHeight="1">
      <c r="A5244" s="139" t="s">
        <v>793</v>
      </c>
      <c r="B5244" s="139" t="s">
        <v>772</v>
      </c>
      <c r="C5244" s="139" t="s">
        <v>787</v>
      </c>
      <c r="D5244" s="139" t="s">
        <v>633</v>
      </c>
      <c r="E5244" s="139" t="s">
        <v>754</v>
      </c>
      <c r="F5244" s="49">
        <v>7310</v>
      </c>
      <c r="G5244" s="49">
        <v>7050</v>
      </c>
      <c r="H5244" s="49">
        <v>6960</v>
      </c>
      <c r="I5244" s="49">
        <v>6620</v>
      </c>
      <c r="J5244" s="49">
        <v>6730</v>
      </c>
      <c r="K5244" s="49">
        <v>6630</v>
      </c>
      <c r="L5244" s="49">
        <v>6290</v>
      </c>
      <c r="M5244" s="49">
        <v>6140</v>
      </c>
      <c r="N5244" s="49">
        <v>6940</v>
      </c>
      <c r="O5244" s="49">
        <v>5750</v>
      </c>
      <c r="P5244" s="49">
        <v>6010</v>
      </c>
      <c r="Q5244" s="49">
        <v>5670</v>
      </c>
      <c r="R5244" s="49">
        <v>5660</v>
      </c>
      <c r="S5244" s="49">
        <v>5660</v>
      </c>
      <c r="T5244" s="49">
        <v>5680</v>
      </c>
      <c r="U5244" s="49">
        <v>5800</v>
      </c>
      <c r="V5244" s="49">
        <v>5940</v>
      </c>
    </row>
    <row r="5245" spans="1:22" ht="15.75" customHeight="1">
      <c r="A5245" s="139" t="s">
        <v>793</v>
      </c>
      <c r="B5245" s="139" t="s">
        <v>373</v>
      </c>
      <c r="C5245" s="139" t="s">
        <v>787</v>
      </c>
      <c r="D5245" s="139" t="s">
        <v>633</v>
      </c>
      <c r="E5245" s="139" t="s">
        <v>754</v>
      </c>
      <c r="F5245" s="49">
        <v>1.03E-2</v>
      </c>
      <c r="G5245" s="49">
        <v>1.0500000000000001E-2</v>
      </c>
      <c r="H5245" s="49">
        <v>1.0699999999999999E-2</v>
      </c>
      <c r="I5245" s="49">
        <v>1.09E-2</v>
      </c>
      <c r="J5245" s="49">
        <v>1.11E-2</v>
      </c>
      <c r="K5245" s="49">
        <v>1.12E-2</v>
      </c>
      <c r="L5245" s="49">
        <v>1.1299999999999999E-2</v>
      </c>
      <c r="M5245" s="49">
        <v>1.1299999999999999E-2</v>
      </c>
      <c r="N5245" s="49">
        <v>1.14E-2</v>
      </c>
      <c r="O5245" s="49">
        <v>1.15E-2</v>
      </c>
      <c r="P5245" s="49">
        <v>1.17E-2</v>
      </c>
      <c r="Q5245" s="49">
        <v>1.1900000000000001E-2</v>
      </c>
      <c r="R5245" s="49">
        <v>1.2200000000000001E-2</v>
      </c>
      <c r="S5245" s="49">
        <v>1.2200000000000001E-2</v>
      </c>
      <c r="T5245" s="49">
        <v>1.24E-2</v>
      </c>
      <c r="U5245" s="49">
        <v>1.2500000000000001E-2</v>
      </c>
      <c r="V5245" s="49">
        <v>1.2699999999999999E-2</v>
      </c>
    </row>
    <row r="5246" spans="1:22" ht="15.75" customHeight="1">
      <c r="A5246" s="139" t="s">
        <v>793</v>
      </c>
      <c r="B5246" s="139" t="s">
        <v>756</v>
      </c>
      <c r="C5246" s="139" t="s">
        <v>788</v>
      </c>
      <c r="D5246" s="139" t="s">
        <v>633</v>
      </c>
      <c r="E5246" s="139" t="s">
        <v>754</v>
      </c>
      <c r="F5246" s="49">
        <v>11.8</v>
      </c>
      <c r="G5246" s="49">
        <v>12.6</v>
      </c>
      <c r="H5246" s="49">
        <v>11.8</v>
      </c>
      <c r="I5246" s="49">
        <v>12.8</v>
      </c>
      <c r="J5246" s="49">
        <v>12.7</v>
      </c>
      <c r="K5246" s="49">
        <v>12.4</v>
      </c>
      <c r="L5246" s="49">
        <v>11.4</v>
      </c>
      <c r="M5246" s="49">
        <v>12.6</v>
      </c>
      <c r="N5246" s="49">
        <v>11.8</v>
      </c>
      <c r="O5246" s="49">
        <v>11.5</v>
      </c>
      <c r="P5246" s="49">
        <v>11.3</v>
      </c>
      <c r="Q5246" s="49">
        <v>12.2</v>
      </c>
      <c r="R5246" s="49">
        <v>12.8</v>
      </c>
      <c r="S5246" s="49">
        <v>13.1</v>
      </c>
      <c r="T5246" s="49">
        <v>10.5</v>
      </c>
      <c r="U5246" s="49">
        <v>11.3</v>
      </c>
      <c r="V5246" s="49">
        <v>11.1</v>
      </c>
    </row>
    <row r="5247" spans="1:22" ht="15.75" customHeight="1">
      <c r="A5247" s="139" t="s">
        <v>793</v>
      </c>
      <c r="B5247" s="139" t="s">
        <v>243</v>
      </c>
      <c r="C5247" s="139" t="s">
        <v>788</v>
      </c>
      <c r="D5247" s="139" t="s">
        <v>633</v>
      </c>
      <c r="E5247" s="139" t="s">
        <v>754</v>
      </c>
      <c r="F5247" s="49">
        <v>0</v>
      </c>
      <c r="G5247" s="49">
        <v>0</v>
      </c>
      <c r="H5247" s="49">
        <v>0</v>
      </c>
      <c r="I5247" s="49">
        <v>0</v>
      </c>
      <c r="J5247" s="49">
        <v>0</v>
      </c>
      <c r="K5247" s="49">
        <v>0</v>
      </c>
      <c r="L5247" s="49">
        <v>0</v>
      </c>
      <c r="M5247" s="49">
        <v>0</v>
      </c>
      <c r="N5247" s="49">
        <v>0</v>
      </c>
      <c r="O5247" s="49">
        <v>0</v>
      </c>
      <c r="P5247" s="49">
        <v>0</v>
      </c>
      <c r="Q5247" s="49">
        <v>0</v>
      </c>
      <c r="R5247" s="49">
        <v>0</v>
      </c>
      <c r="S5247" s="49">
        <v>0</v>
      </c>
      <c r="T5247" s="49">
        <v>0</v>
      </c>
      <c r="U5247" s="49">
        <v>0</v>
      </c>
      <c r="V5247" s="49">
        <v>0</v>
      </c>
    </row>
    <row r="5248" spans="1:22" ht="15.75" customHeight="1">
      <c r="A5248" s="139" t="s">
        <v>793</v>
      </c>
      <c r="B5248" s="139" t="s">
        <v>760</v>
      </c>
      <c r="C5248" s="139" t="s">
        <v>788</v>
      </c>
      <c r="D5248" s="139" t="s">
        <v>633</v>
      </c>
      <c r="E5248" s="139" t="s">
        <v>754</v>
      </c>
      <c r="F5248" s="49">
        <v>0</v>
      </c>
      <c r="G5248" s="49">
        <v>0</v>
      </c>
      <c r="H5248" s="49">
        <v>0</v>
      </c>
      <c r="I5248" s="49">
        <v>0</v>
      </c>
      <c r="J5248" s="49">
        <v>0</v>
      </c>
      <c r="K5248" s="49">
        <v>0</v>
      </c>
      <c r="L5248" s="49">
        <v>0</v>
      </c>
      <c r="M5248" s="49">
        <v>0</v>
      </c>
      <c r="N5248" s="49">
        <v>0</v>
      </c>
      <c r="O5248" s="49">
        <v>0</v>
      </c>
      <c r="P5248" s="49">
        <v>0</v>
      </c>
      <c r="Q5248" s="49">
        <v>0</v>
      </c>
      <c r="R5248" s="49">
        <v>0</v>
      </c>
      <c r="S5248" s="49">
        <v>0</v>
      </c>
      <c r="T5248" s="49">
        <v>0</v>
      </c>
      <c r="U5248" s="49">
        <v>0</v>
      </c>
      <c r="V5248" s="49">
        <v>0</v>
      </c>
    </row>
    <row r="5249" spans="1:22" ht="15.75" customHeight="1">
      <c r="A5249" s="139" t="s">
        <v>793</v>
      </c>
      <c r="B5249" s="139" t="s">
        <v>564</v>
      </c>
      <c r="C5249" s="139" t="s">
        <v>788</v>
      </c>
      <c r="D5249" s="139" t="s">
        <v>633</v>
      </c>
      <c r="E5249" s="139" t="s">
        <v>754</v>
      </c>
      <c r="F5249" s="49">
        <v>11.8</v>
      </c>
      <c r="G5249" s="49">
        <v>12.6</v>
      </c>
      <c r="H5249" s="49">
        <v>11.8</v>
      </c>
      <c r="I5249" s="49">
        <v>12.8</v>
      </c>
      <c r="J5249" s="49">
        <v>12.7</v>
      </c>
      <c r="K5249" s="49">
        <v>12.4</v>
      </c>
      <c r="L5249" s="49">
        <v>11.4</v>
      </c>
      <c r="M5249" s="49">
        <v>12.6</v>
      </c>
      <c r="N5249" s="49">
        <v>11.8</v>
      </c>
      <c r="O5249" s="49">
        <v>11.5</v>
      </c>
      <c r="P5249" s="49">
        <v>11.3</v>
      </c>
      <c r="Q5249" s="49">
        <v>12.2</v>
      </c>
      <c r="R5249" s="49">
        <v>12.8</v>
      </c>
      <c r="S5249" s="49">
        <v>13.1</v>
      </c>
      <c r="T5249" s="49">
        <v>10.5</v>
      </c>
      <c r="U5249" s="49">
        <v>11.3</v>
      </c>
      <c r="V5249" s="49">
        <v>11.1</v>
      </c>
    </row>
    <row r="5250" spans="1:22" ht="15.75" customHeight="1">
      <c r="A5250" s="139" t="s">
        <v>793</v>
      </c>
      <c r="B5250" s="139" t="s">
        <v>300</v>
      </c>
      <c r="C5250" s="139" t="s">
        <v>788</v>
      </c>
      <c r="D5250" s="139" t="s">
        <v>633</v>
      </c>
      <c r="E5250" s="139" t="s">
        <v>754</v>
      </c>
      <c r="F5250" s="49">
        <v>0</v>
      </c>
      <c r="G5250" s="49">
        <v>0</v>
      </c>
      <c r="H5250" s="49">
        <v>0</v>
      </c>
      <c r="I5250" s="49">
        <v>0</v>
      </c>
      <c r="J5250" s="49">
        <v>0</v>
      </c>
      <c r="K5250" s="49">
        <v>0</v>
      </c>
      <c r="L5250" s="49">
        <v>0</v>
      </c>
      <c r="M5250" s="49">
        <v>0</v>
      </c>
      <c r="N5250" s="49">
        <v>0</v>
      </c>
      <c r="O5250" s="49">
        <v>0</v>
      </c>
      <c r="P5250" s="49">
        <v>0</v>
      </c>
      <c r="Q5250" s="49">
        <v>0</v>
      </c>
      <c r="R5250" s="49">
        <v>0</v>
      </c>
      <c r="S5250" s="49">
        <v>0</v>
      </c>
      <c r="T5250" s="49">
        <v>0</v>
      </c>
      <c r="U5250" s="49">
        <v>0</v>
      </c>
      <c r="V5250" s="49">
        <v>0</v>
      </c>
    </row>
    <row r="5251" spans="1:22" ht="15.75" customHeight="1">
      <c r="A5251" s="139" t="s">
        <v>793</v>
      </c>
      <c r="B5251" s="139" t="s">
        <v>762</v>
      </c>
      <c r="C5251" s="139" t="s">
        <v>788</v>
      </c>
      <c r="D5251" s="139" t="s">
        <v>633</v>
      </c>
      <c r="E5251" s="139" t="s">
        <v>754</v>
      </c>
      <c r="F5251" s="49">
        <v>11.8</v>
      </c>
      <c r="G5251" s="49">
        <v>12.6</v>
      </c>
      <c r="H5251" s="49">
        <v>11.8</v>
      </c>
      <c r="I5251" s="49">
        <v>12.8</v>
      </c>
      <c r="J5251" s="49">
        <v>12.7</v>
      </c>
      <c r="K5251" s="49">
        <v>12.4</v>
      </c>
      <c r="L5251" s="49">
        <v>11.4</v>
      </c>
      <c r="M5251" s="49">
        <v>12.6</v>
      </c>
      <c r="N5251" s="49">
        <v>11.8</v>
      </c>
      <c r="O5251" s="49">
        <v>11.5</v>
      </c>
      <c r="P5251" s="49">
        <v>11.3</v>
      </c>
      <c r="Q5251" s="49">
        <v>12.2</v>
      </c>
      <c r="R5251" s="49">
        <v>12.8</v>
      </c>
      <c r="S5251" s="49">
        <v>13.1</v>
      </c>
      <c r="T5251" s="49">
        <v>10.5</v>
      </c>
      <c r="U5251" s="49">
        <v>11.3</v>
      </c>
      <c r="V5251" s="49">
        <v>11.1</v>
      </c>
    </row>
    <row r="5252" spans="1:22" ht="15.75" customHeight="1">
      <c r="A5252" s="139" t="s">
        <v>793</v>
      </c>
      <c r="B5252" s="139" t="s">
        <v>381</v>
      </c>
      <c r="C5252" s="139" t="s">
        <v>788</v>
      </c>
      <c r="D5252" s="139" t="s">
        <v>633</v>
      </c>
      <c r="E5252" s="139" t="s">
        <v>754</v>
      </c>
      <c r="F5252" s="49">
        <v>0</v>
      </c>
      <c r="G5252" s="49">
        <v>0</v>
      </c>
      <c r="H5252" s="49">
        <v>0</v>
      </c>
      <c r="I5252" s="49">
        <v>0</v>
      </c>
      <c r="J5252" s="49">
        <v>0</v>
      </c>
      <c r="K5252" s="49">
        <v>0</v>
      </c>
      <c r="L5252" s="49">
        <v>0</v>
      </c>
      <c r="M5252" s="49">
        <v>0</v>
      </c>
      <c r="N5252" s="49">
        <v>0</v>
      </c>
      <c r="O5252" s="49">
        <v>0</v>
      </c>
      <c r="P5252" s="49">
        <v>0</v>
      </c>
      <c r="Q5252" s="49">
        <v>0</v>
      </c>
      <c r="R5252" s="49">
        <v>0</v>
      </c>
      <c r="S5252" s="49">
        <v>0</v>
      </c>
      <c r="T5252" s="49">
        <v>0</v>
      </c>
      <c r="U5252" s="49">
        <v>0</v>
      </c>
      <c r="V5252" s="49">
        <v>0</v>
      </c>
    </row>
    <row r="5253" spans="1:22" ht="15.75" customHeight="1">
      <c r="A5253" s="139" t="s">
        <v>793</v>
      </c>
      <c r="B5253" s="139" t="s">
        <v>408</v>
      </c>
      <c r="C5253" s="139" t="s">
        <v>788</v>
      </c>
      <c r="D5253" s="139" t="s">
        <v>633</v>
      </c>
      <c r="E5253" s="139" t="s">
        <v>754</v>
      </c>
      <c r="F5253" s="49">
        <v>0</v>
      </c>
      <c r="G5253" s="49">
        <v>0</v>
      </c>
      <c r="H5253" s="49">
        <v>0</v>
      </c>
      <c r="I5253" s="49">
        <v>0</v>
      </c>
      <c r="J5253" s="49">
        <v>0</v>
      </c>
      <c r="K5253" s="49">
        <v>0</v>
      </c>
      <c r="L5253" s="49">
        <v>0</v>
      </c>
      <c r="M5253" s="49">
        <v>0</v>
      </c>
      <c r="N5253" s="49">
        <v>0</v>
      </c>
      <c r="O5253" s="49">
        <v>0</v>
      </c>
      <c r="P5253" s="49">
        <v>0</v>
      </c>
      <c r="Q5253" s="49">
        <v>0</v>
      </c>
      <c r="R5253" s="49">
        <v>0</v>
      </c>
      <c r="S5253" s="49">
        <v>0</v>
      </c>
      <c r="T5253" s="49">
        <v>0</v>
      </c>
      <c r="U5253" s="49">
        <v>0</v>
      </c>
      <c r="V5253" s="49">
        <v>0</v>
      </c>
    </row>
    <row r="5254" spans="1:22" ht="15.75" customHeight="1">
      <c r="A5254" s="139" t="s">
        <v>793</v>
      </c>
      <c r="B5254" s="139" t="s">
        <v>768</v>
      </c>
      <c r="C5254" s="139" t="s">
        <v>788</v>
      </c>
      <c r="D5254" s="139" t="s">
        <v>633</v>
      </c>
      <c r="E5254" s="139" t="s">
        <v>754</v>
      </c>
      <c r="F5254" s="49">
        <v>0</v>
      </c>
      <c r="G5254" s="49">
        <v>0</v>
      </c>
      <c r="H5254" s="49">
        <v>0</v>
      </c>
      <c r="I5254" s="49">
        <v>0</v>
      </c>
      <c r="J5254" s="49">
        <v>0</v>
      </c>
      <c r="K5254" s="49">
        <v>0</v>
      </c>
      <c r="L5254" s="49">
        <v>0</v>
      </c>
      <c r="M5254" s="49">
        <v>0</v>
      </c>
      <c r="N5254" s="49">
        <v>0</v>
      </c>
      <c r="O5254" s="49">
        <v>0</v>
      </c>
      <c r="P5254" s="49">
        <v>0</v>
      </c>
      <c r="Q5254" s="49">
        <v>0</v>
      </c>
      <c r="R5254" s="49">
        <v>0</v>
      </c>
      <c r="S5254" s="49">
        <v>0</v>
      </c>
      <c r="T5254" s="49">
        <v>0</v>
      </c>
      <c r="U5254" s="49">
        <v>0</v>
      </c>
      <c r="V5254" s="49">
        <v>0</v>
      </c>
    </row>
    <row r="5255" spans="1:22" ht="15.75" customHeight="1">
      <c r="A5255" s="139" t="s">
        <v>793</v>
      </c>
      <c r="B5255" s="139" t="s">
        <v>772</v>
      </c>
      <c r="C5255" s="139" t="s">
        <v>788</v>
      </c>
      <c r="D5255" s="139" t="s">
        <v>633</v>
      </c>
      <c r="E5255" s="139" t="s">
        <v>754</v>
      </c>
      <c r="F5255" s="49">
        <v>0</v>
      </c>
      <c r="G5255" s="49">
        <v>0</v>
      </c>
      <c r="H5255" s="49">
        <v>0</v>
      </c>
      <c r="I5255" s="49">
        <v>0</v>
      </c>
      <c r="J5255" s="49">
        <v>0</v>
      </c>
      <c r="K5255" s="49">
        <v>0</v>
      </c>
      <c r="L5255" s="49">
        <v>0</v>
      </c>
      <c r="M5255" s="49">
        <v>0</v>
      </c>
      <c r="N5255" s="49">
        <v>0</v>
      </c>
      <c r="O5255" s="49">
        <v>0</v>
      </c>
      <c r="P5255" s="49">
        <v>0</v>
      </c>
      <c r="Q5255" s="49">
        <v>0</v>
      </c>
      <c r="R5255" s="49">
        <v>0</v>
      </c>
      <c r="S5255" s="49">
        <v>0</v>
      </c>
      <c r="T5255" s="49">
        <v>0</v>
      </c>
      <c r="U5255" s="49">
        <v>0</v>
      </c>
      <c r="V5255" s="49">
        <v>0</v>
      </c>
    </row>
    <row r="5256" spans="1:22" ht="15.75" customHeight="1">
      <c r="A5256" s="139" t="s">
        <v>793</v>
      </c>
      <c r="B5256" s="139" t="s">
        <v>597</v>
      </c>
      <c r="C5256" s="139" t="s">
        <v>788</v>
      </c>
      <c r="D5256" s="139" t="s">
        <v>633</v>
      </c>
      <c r="E5256" s="139" t="s">
        <v>754</v>
      </c>
      <c r="F5256" s="49">
        <v>0</v>
      </c>
      <c r="G5256" s="49">
        <v>0</v>
      </c>
      <c r="H5256" s="49">
        <v>0</v>
      </c>
      <c r="I5256" s="49">
        <v>0</v>
      </c>
      <c r="J5256" s="49">
        <v>0</v>
      </c>
      <c r="K5256" s="49">
        <v>0</v>
      </c>
      <c r="L5256" s="49">
        <v>0</v>
      </c>
      <c r="M5256" s="49">
        <v>0</v>
      </c>
      <c r="N5256" s="49">
        <v>0</v>
      </c>
      <c r="O5256" s="49">
        <v>0</v>
      </c>
      <c r="P5256" s="49">
        <v>0</v>
      </c>
      <c r="Q5256" s="49">
        <v>0</v>
      </c>
      <c r="R5256" s="49">
        <v>0</v>
      </c>
      <c r="S5256" s="49">
        <v>0</v>
      </c>
      <c r="T5256" s="49">
        <v>0</v>
      </c>
      <c r="U5256" s="49">
        <v>0</v>
      </c>
      <c r="V5256" s="49">
        <v>0</v>
      </c>
    </row>
    <row r="5257" spans="1:22" ht="15.75" customHeight="1">
      <c r="A5257" s="139" t="s">
        <v>793</v>
      </c>
      <c r="B5257" s="139" t="s">
        <v>752</v>
      </c>
      <c r="C5257" s="139" t="s">
        <v>789</v>
      </c>
      <c r="D5257" s="139" t="s">
        <v>633</v>
      </c>
      <c r="E5257" s="139" t="s">
        <v>754</v>
      </c>
      <c r="F5257" s="49">
        <v>2430</v>
      </c>
      <c r="G5257" s="49">
        <v>2460</v>
      </c>
      <c r="H5257" s="49">
        <v>2490</v>
      </c>
      <c r="I5257" s="49">
        <v>2620</v>
      </c>
      <c r="J5257" s="49">
        <v>2670</v>
      </c>
      <c r="K5257" s="49">
        <v>2780</v>
      </c>
      <c r="L5257" s="49">
        <v>2770</v>
      </c>
      <c r="M5257" s="49">
        <v>2880</v>
      </c>
      <c r="N5257" s="49">
        <v>2720</v>
      </c>
      <c r="O5257" s="49">
        <v>2690</v>
      </c>
      <c r="P5257" s="49">
        <v>2570</v>
      </c>
      <c r="Q5257" s="49">
        <v>2560</v>
      </c>
      <c r="R5257" s="49">
        <v>1410</v>
      </c>
      <c r="S5257" s="49">
        <v>922</v>
      </c>
      <c r="T5257" s="49">
        <v>934</v>
      </c>
      <c r="U5257" s="49">
        <v>965</v>
      </c>
      <c r="V5257" s="49">
        <v>981</v>
      </c>
    </row>
    <row r="5258" spans="1:22" ht="15.75" customHeight="1">
      <c r="A5258" s="139" t="s">
        <v>793</v>
      </c>
      <c r="B5258" s="139" t="s">
        <v>223</v>
      </c>
      <c r="C5258" s="139" t="s">
        <v>789</v>
      </c>
      <c r="D5258" s="139" t="s">
        <v>633</v>
      </c>
      <c r="E5258" s="139" t="s">
        <v>754</v>
      </c>
      <c r="F5258" s="49">
        <v>934</v>
      </c>
      <c r="G5258" s="49">
        <v>996</v>
      </c>
      <c r="H5258" s="49">
        <v>1250</v>
      </c>
      <c r="I5258" s="49">
        <v>1380</v>
      </c>
      <c r="J5258" s="49">
        <v>1130</v>
      </c>
      <c r="K5258" s="49">
        <v>1510</v>
      </c>
      <c r="L5258" s="49">
        <v>1820</v>
      </c>
      <c r="M5258" s="49">
        <v>2430</v>
      </c>
      <c r="N5258" s="49">
        <v>4360</v>
      </c>
      <c r="O5258" s="49">
        <v>6930</v>
      </c>
      <c r="P5258" s="49">
        <v>8640</v>
      </c>
      <c r="Q5258" s="49">
        <v>12400</v>
      </c>
      <c r="R5258" s="49">
        <v>11000</v>
      </c>
      <c r="S5258" s="49">
        <v>10200</v>
      </c>
      <c r="T5258" s="49">
        <v>11300</v>
      </c>
      <c r="U5258" s="49">
        <v>12100</v>
      </c>
      <c r="V5258" s="49">
        <v>14200</v>
      </c>
    </row>
    <row r="5259" spans="1:22" ht="15.75" customHeight="1">
      <c r="A5259" s="139" t="s">
        <v>793</v>
      </c>
      <c r="B5259" s="139" t="s">
        <v>233</v>
      </c>
      <c r="C5259" s="139" t="s">
        <v>789</v>
      </c>
      <c r="D5259" s="139" t="s">
        <v>633</v>
      </c>
      <c r="E5259" s="139" t="s">
        <v>754</v>
      </c>
      <c r="F5259" s="49">
        <v>9570</v>
      </c>
      <c r="G5259" s="49">
        <v>9730</v>
      </c>
      <c r="H5259" s="49">
        <v>12700</v>
      </c>
      <c r="I5259" s="49">
        <v>9050</v>
      </c>
      <c r="J5259" s="49">
        <v>18800</v>
      </c>
      <c r="K5259" s="49">
        <v>19100</v>
      </c>
      <c r="L5259" s="49">
        <v>22200</v>
      </c>
      <c r="M5259" s="49">
        <v>25100</v>
      </c>
      <c r="N5259" s="49">
        <v>25600</v>
      </c>
      <c r="O5259" s="49">
        <v>27600</v>
      </c>
      <c r="P5259" s="49">
        <v>28900</v>
      </c>
      <c r="Q5259" s="49">
        <v>30200</v>
      </c>
      <c r="R5259" s="49">
        <v>33300</v>
      </c>
      <c r="S5259" s="49">
        <v>32500</v>
      </c>
      <c r="T5259" s="49">
        <v>34600</v>
      </c>
      <c r="U5259" s="49">
        <v>37900</v>
      </c>
      <c r="V5259" s="49">
        <v>39600</v>
      </c>
    </row>
    <row r="5260" spans="1:22" ht="15.75" customHeight="1">
      <c r="A5260" s="139" t="s">
        <v>793</v>
      </c>
      <c r="B5260" s="139" t="s">
        <v>755</v>
      </c>
      <c r="C5260" s="139" t="s">
        <v>789</v>
      </c>
      <c r="D5260" s="139" t="s">
        <v>633</v>
      </c>
      <c r="E5260" s="139" t="s">
        <v>754</v>
      </c>
      <c r="F5260" s="49">
        <v>88.8</v>
      </c>
      <c r="G5260" s="49">
        <v>96.2</v>
      </c>
      <c r="H5260" s="49">
        <v>96.2</v>
      </c>
      <c r="I5260" s="49">
        <v>104</v>
      </c>
      <c r="J5260" s="49">
        <v>122</v>
      </c>
      <c r="K5260" s="49">
        <v>129</v>
      </c>
      <c r="L5260" s="49">
        <v>144</v>
      </c>
      <c r="M5260" s="49">
        <v>151</v>
      </c>
      <c r="N5260" s="49">
        <v>151</v>
      </c>
      <c r="O5260" s="49">
        <v>147</v>
      </c>
      <c r="P5260" s="49">
        <v>151</v>
      </c>
      <c r="Q5260" s="49">
        <v>143</v>
      </c>
      <c r="R5260" s="49">
        <v>143</v>
      </c>
      <c r="S5260" s="49">
        <v>136</v>
      </c>
      <c r="T5260" s="49">
        <v>143</v>
      </c>
      <c r="U5260" s="49">
        <v>148</v>
      </c>
      <c r="V5260" s="49">
        <v>151</v>
      </c>
    </row>
    <row r="5261" spans="1:22" ht="15.75" customHeight="1">
      <c r="A5261" s="139" t="s">
        <v>793</v>
      </c>
      <c r="B5261" s="139" t="s">
        <v>226</v>
      </c>
      <c r="C5261" s="139" t="s">
        <v>789</v>
      </c>
      <c r="D5261" s="139" t="s">
        <v>633</v>
      </c>
      <c r="E5261" s="139" t="s">
        <v>754</v>
      </c>
      <c r="F5261" s="49">
        <v>3160</v>
      </c>
      <c r="G5261" s="49">
        <v>3520</v>
      </c>
      <c r="H5261" s="49">
        <v>4150</v>
      </c>
      <c r="I5261" s="49">
        <v>4480</v>
      </c>
      <c r="J5261" s="49">
        <v>4370</v>
      </c>
      <c r="K5261" s="49">
        <v>4440</v>
      </c>
      <c r="L5261" s="49">
        <v>4070</v>
      </c>
      <c r="M5261" s="49">
        <v>4080</v>
      </c>
      <c r="N5261" s="49">
        <v>4540</v>
      </c>
      <c r="O5261" s="49">
        <v>4510</v>
      </c>
      <c r="P5261" s="49">
        <v>4750</v>
      </c>
      <c r="Q5261" s="49">
        <v>5400</v>
      </c>
      <c r="R5261" s="49">
        <v>5070</v>
      </c>
      <c r="S5261" s="49">
        <v>5190</v>
      </c>
      <c r="T5261" s="49">
        <v>5840</v>
      </c>
      <c r="U5261" s="49">
        <v>5230</v>
      </c>
      <c r="V5261" s="49">
        <v>5440</v>
      </c>
    </row>
    <row r="5262" spans="1:22" ht="15.75" customHeight="1">
      <c r="A5262" s="139" t="s">
        <v>793</v>
      </c>
      <c r="B5262" s="139" t="s">
        <v>231</v>
      </c>
      <c r="C5262" s="139" t="s">
        <v>789</v>
      </c>
      <c r="D5262" s="139" t="s">
        <v>633</v>
      </c>
      <c r="E5262" s="139" t="s">
        <v>754</v>
      </c>
      <c r="F5262" s="49">
        <v>566</v>
      </c>
      <c r="G5262" s="49">
        <v>568</v>
      </c>
      <c r="H5262" s="49">
        <v>576</v>
      </c>
      <c r="I5262" s="49">
        <v>580</v>
      </c>
      <c r="J5262" s="49">
        <v>607</v>
      </c>
      <c r="K5262" s="49">
        <v>623</v>
      </c>
      <c r="L5262" s="49">
        <v>593</v>
      </c>
      <c r="M5262" s="49">
        <v>589</v>
      </c>
      <c r="N5262" s="49">
        <v>586</v>
      </c>
      <c r="O5262" s="49">
        <v>564</v>
      </c>
      <c r="P5262" s="49">
        <v>568</v>
      </c>
      <c r="Q5262" s="49">
        <v>542</v>
      </c>
      <c r="R5262" s="49">
        <v>534</v>
      </c>
      <c r="S5262" s="49">
        <v>525</v>
      </c>
      <c r="T5262" s="49">
        <v>511</v>
      </c>
      <c r="U5262" s="49">
        <v>532</v>
      </c>
      <c r="V5262" s="49">
        <v>528</v>
      </c>
    </row>
    <row r="5263" spans="1:22" ht="15.75" customHeight="1">
      <c r="A5263" s="139" t="s">
        <v>793</v>
      </c>
      <c r="B5263" s="139" t="s">
        <v>756</v>
      </c>
      <c r="C5263" s="139" t="s">
        <v>789</v>
      </c>
      <c r="D5263" s="139" t="s">
        <v>633</v>
      </c>
      <c r="E5263" s="139" t="s">
        <v>754</v>
      </c>
      <c r="F5263" s="49">
        <v>14600000</v>
      </c>
      <c r="G5263" s="49">
        <v>14500000</v>
      </c>
      <c r="H5263" s="49">
        <v>14600000</v>
      </c>
      <c r="I5263" s="49">
        <v>14800000</v>
      </c>
      <c r="J5263" s="49">
        <v>15000000</v>
      </c>
      <c r="K5263" s="49">
        <v>15000000</v>
      </c>
      <c r="L5263" s="49">
        <v>15000000</v>
      </c>
      <c r="M5263" s="49">
        <v>15000000</v>
      </c>
      <c r="N5263" s="49">
        <v>14800000</v>
      </c>
      <c r="O5263" s="49">
        <v>13800000</v>
      </c>
      <c r="P5263" s="49">
        <v>14300000</v>
      </c>
      <c r="Q5263" s="49">
        <v>14100000</v>
      </c>
      <c r="R5263" s="49">
        <v>14000000</v>
      </c>
      <c r="S5263" s="49">
        <v>13900000</v>
      </c>
      <c r="T5263" s="49">
        <v>13600000</v>
      </c>
      <c r="U5263" s="49">
        <v>13400000</v>
      </c>
      <c r="V5263" s="49">
        <v>13400000</v>
      </c>
    </row>
    <row r="5264" spans="1:22" ht="15.75" customHeight="1">
      <c r="A5264" s="139" t="s">
        <v>793</v>
      </c>
      <c r="B5264" s="139" t="s">
        <v>757</v>
      </c>
      <c r="C5264" s="139" t="s">
        <v>789</v>
      </c>
      <c r="D5264" s="139" t="s">
        <v>633</v>
      </c>
      <c r="E5264" s="139" t="s">
        <v>754</v>
      </c>
      <c r="F5264" s="49">
        <v>5710</v>
      </c>
      <c r="G5264" s="49">
        <v>5810</v>
      </c>
      <c r="H5264" s="49">
        <v>5600</v>
      </c>
      <c r="I5264" s="49">
        <v>5610</v>
      </c>
      <c r="J5264" s="49">
        <v>5880</v>
      </c>
      <c r="K5264" s="49">
        <v>5830</v>
      </c>
      <c r="L5264" s="49">
        <v>6080</v>
      </c>
      <c r="M5264" s="49">
        <v>6830</v>
      </c>
      <c r="N5264" s="49">
        <v>6570</v>
      </c>
      <c r="O5264" s="49">
        <v>6720</v>
      </c>
      <c r="P5264" s="49">
        <v>4660</v>
      </c>
      <c r="Q5264" s="49">
        <v>5920</v>
      </c>
      <c r="R5264" s="49">
        <v>7110</v>
      </c>
      <c r="S5264" s="49">
        <v>6360</v>
      </c>
      <c r="T5264" s="49">
        <v>7040</v>
      </c>
      <c r="U5264" s="49">
        <v>7280</v>
      </c>
      <c r="V5264" s="49">
        <v>7410</v>
      </c>
    </row>
    <row r="5265" spans="1:22" ht="15.75" customHeight="1">
      <c r="A5265" s="139" t="s">
        <v>793</v>
      </c>
      <c r="B5265" s="139" t="s">
        <v>758</v>
      </c>
      <c r="C5265" s="139" t="s">
        <v>789</v>
      </c>
      <c r="D5265" s="139" t="s">
        <v>633</v>
      </c>
      <c r="E5265" s="139" t="s">
        <v>754</v>
      </c>
      <c r="F5265" s="49">
        <v>168000</v>
      </c>
      <c r="G5265" s="49">
        <v>173000</v>
      </c>
      <c r="H5265" s="49">
        <v>175000</v>
      </c>
      <c r="I5265" s="49">
        <v>165000</v>
      </c>
      <c r="J5265" s="49">
        <v>164000</v>
      </c>
      <c r="K5265" s="49">
        <v>176000</v>
      </c>
      <c r="L5265" s="49">
        <v>187000</v>
      </c>
      <c r="M5265" s="49">
        <v>181000</v>
      </c>
      <c r="N5265" s="49">
        <v>199000</v>
      </c>
      <c r="O5265" s="49">
        <v>216000</v>
      </c>
      <c r="P5265" s="49">
        <v>228000</v>
      </c>
      <c r="Q5265" s="49">
        <v>217000</v>
      </c>
      <c r="R5265" s="49">
        <v>206000</v>
      </c>
      <c r="S5265" s="49">
        <v>232000</v>
      </c>
      <c r="T5265" s="49">
        <v>235000</v>
      </c>
      <c r="U5265" s="49">
        <v>242000</v>
      </c>
      <c r="V5265" s="49">
        <v>247000</v>
      </c>
    </row>
    <row r="5266" spans="1:22" ht="15.75" customHeight="1">
      <c r="A5266" s="139" t="s">
        <v>793</v>
      </c>
      <c r="B5266" s="139" t="s">
        <v>594</v>
      </c>
      <c r="C5266" s="139" t="s">
        <v>789</v>
      </c>
      <c r="D5266" s="139" t="s">
        <v>633</v>
      </c>
      <c r="E5266" s="139" t="s">
        <v>754</v>
      </c>
      <c r="F5266" s="49">
        <v>115000</v>
      </c>
      <c r="G5266" s="49">
        <v>104000</v>
      </c>
      <c r="H5266" s="49">
        <v>87500</v>
      </c>
      <c r="I5266" s="49">
        <v>110000</v>
      </c>
      <c r="J5266" s="49">
        <v>116000</v>
      </c>
      <c r="K5266" s="49">
        <v>119000</v>
      </c>
      <c r="L5266" s="49">
        <v>127000</v>
      </c>
      <c r="M5266" s="49">
        <v>139000</v>
      </c>
      <c r="N5266" s="49">
        <v>160000</v>
      </c>
      <c r="O5266" s="49">
        <v>172000</v>
      </c>
      <c r="P5266" s="49">
        <v>166000</v>
      </c>
      <c r="Q5266" s="49">
        <v>171000</v>
      </c>
      <c r="R5266" s="49">
        <v>182000</v>
      </c>
      <c r="S5266" s="49">
        <v>177000</v>
      </c>
      <c r="T5266" s="49">
        <v>218000</v>
      </c>
      <c r="U5266" s="49">
        <v>235000</v>
      </c>
      <c r="V5266" s="49">
        <v>241000</v>
      </c>
    </row>
    <row r="5267" spans="1:22" ht="15.75" customHeight="1">
      <c r="A5267" s="139" t="s">
        <v>793</v>
      </c>
      <c r="B5267" s="139" t="s">
        <v>238</v>
      </c>
      <c r="C5267" s="139" t="s">
        <v>789</v>
      </c>
      <c r="D5267" s="139" t="s">
        <v>633</v>
      </c>
      <c r="E5267" s="139" t="s">
        <v>754</v>
      </c>
      <c r="F5267" s="49">
        <v>149000</v>
      </c>
      <c r="G5267" s="49">
        <v>142000</v>
      </c>
      <c r="H5267" s="49">
        <v>133000</v>
      </c>
      <c r="I5267" s="49">
        <v>146000</v>
      </c>
      <c r="J5267" s="49">
        <v>169000</v>
      </c>
      <c r="K5267" s="49">
        <v>173000</v>
      </c>
      <c r="L5267" s="49">
        <v>187000</v>
      </c>
      <c r="M5267" s="49">
        <v>187000</v>
      </c>
      <c r="N5267" s="49">
        <v>202000</v>
      </c>
      <c r="O5267" s="49">
        <v>191000</v>
      </c>
      <c r="P5267" s="49">
        <v>199000</v>
      </c>
      <c r="Q5267" s="49">
        <v>203000</v>
      </c>
      <c r="R5267" s="49">
        <v>204000</v>
      </c>
      <c r="S5267" s="49">
        <v>203000</v>
      </c>
      <c r="T5267" s="49">
        <v>217000</v>
      </c>
      <c r="U5267" s="49">
        <v>214000</v>
      </c>
      <c r="V5267" s="49">
        <v>214000</v>
      </c>
    </row>
    <row r="5268" spans="1:22" ht="15.75" customHeight="1">
      <c r="A5268" s="139" t="s">
        <v>793</v>
      </c>
      <c r="B5268" s="139" t="s">
        <v>240</v>
      </c>
      <c r="C5268" s="139" t="s">
        <v>789</v>
      </c>
      <c r="D5268" s="139" t="s">
        <v>633</v>
      </c>
      <c r="E5268" s="139" t="s">
        <v>754</v>
      </c>
      <c r="F5268" s="49">
        <v>3640</v>
      </c>
      <c r="G5268" s="49">
        <v>3670</v>
      </c>
      <c r="H5268" s="49">
        <v>3220</v>
      </c>
      <c r="I5268" s="49">
        <v>3590</v>
      </c>
      <c r="J5268" s="49">
        <v>3850</v>
      </c>
      <c r="K5268" s="49">
        <v>4540</v>
      </c>
      <c r="L5268" s="49">
        <v>4570</v>
      </c>
      <c r="M5268" s="49">
        <v>5310</v>
      </c>
      <c r="N5268" s="49">
        <v>5780</v>
      </c>
      <c r="O5268" s="49">
        <v>4570</v>
      </c>
      <c r="P5268" s="49">
        <v>4470</v>
      </c>
      <c r="Q5268" s="49">
        <v>5200</v>
      </c>
      <c r="R5268" s="49">
        <v>6000</v>
      </c>
      <c r="S5268" s="49">
        <v>5690</v>
      </c>
      <c r="T5268" s="49">
        <v>5720</v>
      </c>
      <c r="U5268" s="49">
        <v>6470</v>
      </c>
      <c r="V5268" s="49">
        <v>6590</v>
      </c>
    </row>
    <row r="5269" spans="1:22" ht="15.75" customHeight="1">
      <c r="A5269" s="139" t="s">
        <v>793</v>
      </c>
      <c r="B5269" s="139" t="s">
        <v>759</v>
      </c>
      <c r="C5269" s="139" t="s">
        <v>789</v>
      </c>
      <c r="D5269" s="139" t="s">
        <v>633</v>
      </c>
      <c r="E5269" s="139" t="s">
        <v>754</v>
      </c>
      <c r="F5269" s="49">
        <v>3.67</v>
      </c>
      <c r="G5269" s="49">
        <v>3.67</v>
      </c>
      <c r="H5269" s="49">
        <v>3.67</v>
      </c>
      <c r="I5269" s="49">
        <v>3.67</v>
      </c>
      <c r="J5269" s="49">
        <v>7.33</v>
      </c>
      <c r="K5269" s="49">
        <v>7.33</v>
      </c>
      <c r="L5269" s="49">
        <v>7.33</v>
      </c>
      <c r="M5269" s="49">
        <v>11</v>
      </c>
      <c r="N5269" s="49">
        <v>5.31</v>
      </c>
      <c r="O5269" s="49">
        <v>5.18</v>
      </c>
      <c r="P5269" s="49">
        <v>5.05</v>
      </c>
      <c r="Q5269" s="49">
        <v>4.92</v>
      </c>
      <c r="R5269" s="49">
        <v>4.78</v>
      </c>
      <c r="S5269" s="49">
        <v>4.6500000000000004</v>
      </c>
      <c r="T5269" s="49">
        <v>4.5199999999999996</v>
      </c>
      <c r="U5269" s="49">
        <v>4.3899999999999997</v>
      </c>
      <c r="V5269" s="49">
        <v>4.26</v>
      </c>
    </row>
    <row r="5270" spans="1:22" ht="15.75" customHeight="1">
      <c r="A5270" s="139" t="s">
        <v>793</v>
      </c>
      <c r="B5270" s="139" t="s">
        <v>236</v>
      </c>
      <c r="C5270" s="139" t="s">
        <v>789</v>
      </c>
      <c r="D5270" s="139" t="s">
        <v>633</v>
      </c>
      <c r="E5270" s="139" t="s">
        <v>754</v>
      </c>
      <c r="F5270" s="49">
        <v>403</v>
      </c>
      <c r="G5270" s="49">
        <v>407</v>
      </c>
      <c r="H5270" s="49">
        <v>430</v>
      </c>
      <c r="I5270" s="49">
        <v>464</v>
      </c>
      <c r="J5270" s="49">
        <v>483</v>
      </c>
      <c r="K5270" s="49">
        <v>491</v>
      </c>
      <c r="L5270" s="49">
        <v>506</v>
      </c>
      <c r="M5270" s="49">
        <v>533</v>
      </c>
      <c r="N5270" s="49">
        <v>545</v>
      </c>
      <c r="O5270" s="49">
        <v>575</v>
      </c>
      <c r="P5270" s="49">
        <v>590</v>
      </c>
      <c r="Q5270" s="49">
        <v>580</v>
      </c>
      <c r="R5270" s="49">
        <v>592</v>
      </c>
      <c r="S5270" s="49">
        <v>593</v>
      </c>
      <c r="T5270" s="49">
        <v>607</v>
      </c>
      <c r="U5270" s="49">
        <v>626</v>
      </c>
      <c r="V5270" s="49">
        <v>636</v>
      </c>
    </row>
    <row r="5271" spans="1:22" ht="15.75" customHeight="1">
      <c r="A5271" s="139" t="s">
        <v>793</v>
      </c>
      <c r="B5271" s="139" t="s">
        <v>243</v>
      </c>
      <c r="C5271" s="139" t="s">
        <v>789</v>
      </c>
      <c r="D5271" s="139" t="s">
        <v>633</v>
      </c>
      <c r="E5271" s="139" t="s">
        <v>754</v>
      </c>
      <c r="F5271" s="49">
        <v>342000</v>
      </c>
      <c r="G5271" s="49">
        <v>338000</v>
      </c>
      <c r="H5271" s="49">
        <v>354000</v>
      </c>
      <c r="I5271" s="49">
        <v>350000</v>
      </c>
      <c r="J5271" s="49">
        <v>357000</v>
      </c>
      <c r="K5271" s="49">
        <v>364000</v>
      </c>
      <c r="L5271" s="49">
        <v>381000</v>
      </c>
      <c r="M5271" s="49">
        <v>387000</v>
      </c>
      <c r="N5271" s="49">
        <v>401000</v>
      </c>
      <c r="O5271" s="49">
        <v>409000</v>
      </c>
      <c r="P5271" s="49">
        <v>408000</v>
      </c>
      <c r="Q5271" s="49">
        <v>408000</v>
      </c>
      <c r="R5271" s="49">
        <v>404000</v>
      </c>
      <c r="S5271" s="49">
        <v>387000</v>
      </c>
      <c r="T5271" s="49">
        <v>376000</v>
      </c>
      <c r="U5271" s="49">
        <v>384000</v>
      </c>
      <c r="V5271" s="49">
        <v>384000</v>
      </c>
    </row>
    <row r="5272" spans="1:22" ht="15.75" customHeight="1">
      <c r="A5272" s="139" t="s">
        <v>793</v>
      </c>
      <c r="B5272" s="139" t="s">
        <v>245</v>
      </c>
      <c r="C5272" s="139" t="s">
        <v>789</v>
      </c>
      <c r="D5272" s="139" t="s">
        <v>633</v>
      </c>
      <c r="E5272" s="139" t="s">
        <v>754</v>
      </c>
      <c r="F5272" s="49">
        <v>65900</v>
      </c>
      <c r="G5272" s="49">
        <v>69600</v>
      </c>
      <c r="H5272" s="49">
        <v>70900</v>
      </c>
      <c r="I5272" s="49">
        <v>76100</v>
      </c>
      <c r="J5272" s="49">
        <v>75900</v>
      </c>
      <c r="K5272" s="49">
        <v>77800</v>
      </c>
      <c r="L5272" s="49">
        <v>76200</v>
      </c>
      <c r="M5272" s="49">
        <v>73700</v>
      </c>
      <c r="N5272" s="49">
        <v>72800</v>
      </c>
      <c r="O5272" s="49">
        <v>65800</v>
      </c>
      <c r="P5272" s="49">
        <v>71000</v>
      </c>
      <c r="Q5272" s="49">
        <v>68600</v>
      </c>
      <c r="R5272" s="49">
        <v>65900</v>
      </c>
      <c r="S5272" s="49">
        <v>66100</v>
      </c>
      <c r="T5272" s="49">
        <v>62700</v>
      </c>
      <c r="U5272" s="49">
        <v>65100</v>
      </c>
      <c r="V5272" s="49">
        <v>65100</v>
      </c>
    </row>
    <row r="5273" spans="1:22" ht="15.75" customHeight="1">
      <c r="A5273" s="139" t="s">
        <v>793</v>
      </c>
      <c r="B5273" s="139" t="s">
        <v>247</v>
      </c>
      <c r="C5273" s="139" t="s">
        <v>789</v>
      </c>
      <c r="D5273" s="139" t="s">
        <v>633</v>
      </c>
      <c r="E5273" s="139" t="s">
        <v>754</v>
      </c>
      <c r="F5273" s="49">
        <v>29900</v>
      </c>
      <c r="G5273" s="49">
        <v>29200</v>
      </c>
      <c r="H5273" s="49">
        <v>30000</v>
      </c>
      <c r="I5273" s="49">
        <v>31100</v>
      </c>
      <c r="J5273" s="49">
        <v>32600</v>
      </c>
      <c r="K5273" s="49">
        <v>34800</v>
      </c>
      <c r="L5273" s="49">
        <v>39600</v>
      </c>
      <c r="M5273" s="49">
        <v>30900</v>
      </c>
      <c r="N5273" s="49">
        <v>36000</v>
      </c>
      <c r="O5273" s="49">
        <v>32200</v>
      </c>
      <c r="P5273" s="49">
        <v>31000</v>
      </c>
      <c r="Q5273" s="49">
        <v>33800</v>
      </c>
      <c r="R5273" s="49">
        <v>35900</v>
      </c>
      <c r="S5273" s="49">
        <v>36000</v>
      </c>
      <c r="T5273" s="49">
        <v>37900</v>
      </c>
      <c r="U5273" s="49">
        <v>41300</v>
      </c>
      <c r="V5273" s="49">
        <v>41100</v>
      </c>
    </row>
    <row r="5274" spans="1:22" ht="15.75" customHeight="1">
      <c r="A5274" s="139" t="s">
        <v>793</v>
      </c>
      <c r="B5274" s="139" t="s">
        <v>760</v>
      </c>
      <c r="C5274" s="139" t="s">
        <v>789</v>
      </c>
      <c r="D5274" s="139" t="s">
        <v>633</v>
      </c>
      <c r="E5274" s="139" t="s">
        <v>754</v>
      </c>
      <c r="F5274" s="49">
        <v>5430000</v>
      </c>
      <c r="G5274" s="49">
        <v>5500000</v>
      </c>
      <c r="H5274" s="49">
        <v>5880000</v>
      </c>
      <c r="I5274" s="49">
        <v>6680000</v>
      </c>
      <c r="J5274" s="49">
        <v>7510000</v>
      </c>
      <c r="K5274" s="49">
        <v>8230000</v>
      </c>
      <c r="L5274" s="49">
        <v>9010000</v>
      </c>
      <c r="M5274" s="49">
        <v>9670000</v>
      </c>
      <c r="N5274" s="49">
        <v>10400000</v>
      </c>
      <c r="O5274" s="49">
        <v>11000000</v>
      </c>
      <c r="P5274" s="49">
        <v>11800000</v>
      </c>
      <c r="Q5274" s="49">
        <v>12800000</v>
      </c>
      <c r="R5274" s="49">
        <v>13300000</v>
      </c>
      <c r="S5274" s="49">
        <v>13500000</v>
      </c>
      <c r="T5274" s="49">
        <v>13800000</v>
      </c>
      <c r="U5274" s="49">
        <v>13700000</v>
      </c>
      <c r="V5274" s="49">
        <v>13800000</v>
      </c>
    </row>
    <row r="5275" spans="1:22" ht="15.75" customHeight="1">
      <c r="A5275" s="139" t="s">
        <v>793</v>
      </c>
      <c r="B5275" s="139" t="s">
        <v>284</v>
      </c>
      <c r="C5275" s="139" t="s">
        <v>789</v>
      </c>
      <c r="D5275" s="139" t="s">
        <v>633</v>
      </c>
      <c r="E5275" s="139" t="s">
        <v>754</v>
      </c>
      <c r="F5275" s="49">
        <v>377</v>
      </c>
      <c r="G5275" s="49">
        <v>313</v>
      </c>
      <c r="H5275" s="49">
        <v>319</v>
      </c>
      <c r="I5275" s="49">
        <v>272</v>
      </c>
      <c r="J5275" s="49">
        <v>312</v>
      </c>
      <c r="K5275" s="49">
        <v>272</v>
      </c>
      <c r="L5275" s="49">
        <v>309</v>
      </c>
      <c r="M5275" s="49">
        <v>317</v>
      </c>
      <c r="N5275" s="49">
        <v>325</v>
      </c>
      <c r="O5275" s="49">
        <v>324</v>
      </c>
      <c r="P5275" s="49">
        <v>366</v>
      </c>
      <c r="Q5275" s="49">
        <v>374</v>
      </c>
      <c r="R5275" s="49">
        <v>412</v>
      </c>
      <c r="S5275" s="49">
        <v>421</v>
      </c>
      <c r="T5275" s="49">
        <v>578</v>
      </c>
      <c r="U5275" s="49">
        <v>608</v>
      </c>
      <c r="V5275" s="49">
        <v>625</v>
      </c>
    </row>
    <row r="5276" spans="1:22" ht="15.75" customHeight="1">
      <c r="A5276" s="139" t="s">
        <v>793</v>
      </c>
      <c r="B5276" s="139" t="s">
        <v>260</v>
      </c>
      <c r="C5276" s="139" t="s">
        <v>789</v>
      </c>
      <c r="D5276" s="139" t="s">
        <v>633</v>
      </c>
      <c r="E5276" s="139" t="s">
        <v>754</v>
      </c>
      <c r="F5276" s="49">
        <v>121000</v>
      </c>
      <c r="G5276" s="49">
        <v>119000</v>
      </c>
      <c r="H5276" s="49">
        <v>113000</v>
      </c>
      <c r="I5276" s="49">
        <v>119000</v>
      </c>
      <c r="J5276" s="49">
        <v>117000</v>
      </c>
      <c r="K5276" s="49">
        <v>114000</v>
      </c>
      <c r="L5276" s="49">
        <v>113000</v>
      </c>
      <c r="M5276" s="49">
        <v>109000</v>
      </c>
      <c r="N5276" s="49">
        <v>111000</v>
      </c>
      <c r="O5276" s="49">
        <v>106000</v>
      </c>
      <c r="P5276" s="49">
        <v>118000</v>
      </c>
      <c r="Q5276" s="49">
        <v>107000</v>
      </c>
      <c r="R5276" s="49">
        <v>103000</v>
      </c>
      <c r="S5276" s="49">
        <v>106000</v>
      </c>
      <c r="T5276" s="49">
        <v>102000</v>
      </c>
      <c r="U5276" s="49">
        <v>108000</v>
      </c>
      <c r="V5276" s="49">
        <v>109000</v>
      </c>
    </row>
    <row r="5277" spans="1:22" ht="15.75" customHeight="1">
      <c r="A5277" s="139" t="s">
        <v>793</v>
      </c>
      <c r="B5277" s="139" t="s">
        <v>264</v>
      </c>
      <c r="C5277" s="139" t="s">
        <v>789</v>
      </c>
      <c r="D5277" s="139" t="s">
        <v>633</v>
      </c>
      <c r="E5277" s="139" t="s">
        <v>754</v>
      </c>
      <c r="F5277" s="49">
        <v>1630</v>
      </c>
      <c r="G5277" s="49">
        <v>1840</v>
      </c>
      <c r="H5277" s="49">
        <v>2110</v>
      </c>
      <c r="I5277" s="49">
        <v>2390</v>
      </c>
      <c r="J5277" s="49">
        <v>2540</v>
      </c>
      <c r="K5277" s="49">
        <v>2430</v>
      </c>
      <c r="L5277" s="49">
        <v>3780</v>
      </c>
      <c r="M5277" s="49">
        <v>4380</v>
      </c>
      <c r="N5277" s="49">
        <v>4320</v>
      </c>
      <c r="O5277" s="49">
        <v>4570</v>
      </c>
      <c r="P5277" s="49">
        <v>5010</v>
      </c>
      <c r="Q5277" s="49">
        <v>5190</v>
      </c>
      <c r="R5277" s="49">
        <v>5370</v>
      </c>
      <c r="S5277" s="49">
        <v>5720</v>
      </c>
      <c r="T5277" s="49">
        <v>6230</v>
      </c>
      <c r="U5277" s="49">
        <v>6220</v>
      </c>
      <c r="V5277" s="49">
        <v>6260</v>
      </c>
    </row>
    <row r="5278" spans="1:22" ht="15.75" customHeight="1">
      <c r="A5278" s="139" t="s">
        <v>793</v>
      </c>
      <c r="B5278" s="139" t="s">
        <v>280</v>
      </c>
      <c r="C5278" s="139" t="s">
        <v>789</v>
      </c>
      <c r="D5278" s="139" t="s">
        <v>633</v>
      </c>
      <c r="E5278" s="139" t="s">
        <v>754</v>
      </c>
      <c r="F5278" s="49">
        <v>1110</v>
      </c>
      <c r="G5278" s="49">
        <v>1070</v>
      </c>
      <c r="H5278" s="49">
        <v>1080</v>
      </c>
      <c r="I5278" s="49">
        <v>1160</v>
      </c>
      <c r="J5278" s="49">
        <v>1190</v>
      </c>
      <c r="K5278" s="49">
        <v>1210</v>
      </c>
      <c r="L5278" s="49">
        <v>1450</v>
      </c>
      <c r="M5278" s="49">
        <v>1740</v>
      </c>
      <c r="N5278" s="49">
        <v>1960</v>
      </c>
      <c r="O5278" s="49">
        <v>1970</v>
      </c>
      <c r="P5278" s="49">
        <v>2000</v>
      </c>
      <c r="Q5278" s="49">
        <v>2240</v>
      </c>
      <c r="R5278" s="49">
        <v>2650</v>
      </c>
      <c r="S5278" s="49">
        <v>3100</v>
      </c>
      <c r="T5278" s="49">
        <v>2910</v>
      </c>
      <c r="U5278" s="49">
        <v>2680</v>
      </c>
      <c r="V5278" s="49">
        <v>2700</v>
      </c>
    </row>
    <row r="5279" spans="1:22" ht="15.75" customHeight="1">
      <c r="A5279" s="139" t="s">
        <v>793</v>
      </c>
      <c r="B5279" s="139" t="s">
        <v>254</v>
      </c>
      <c r="C5279" s="139" t="s">
        <v>789</v>
      </c>
      <c r="D5279" s="139" t="s">
        <v>633</v>
      </c>
      <c r="E5279" s="139" t="s">
        <v>754</v>
      </c>
      <c r="F5279" s="49">
        <v>31900</v>
      </c>
      <c r="G5279" s="49">
        <v>36500</v>
      </c>
      <c r="H5279" s="49">
        <v>37800</v>
      </c>
      <c r="I5279" s="49">
        <v>40000</v>
      </c>
      <c r="J5279" s="49">
        <v>42100</v>
      </c>
      <c r="K5279" s="49">
        <v>44100</v>
      </c>
      <c r="L5279" s="49">
        <v>47900</v>
      </c>
      <c r="M5279" s="49">
        <v>49000</v>
      </c>
      <c r="N5279" s="49">
        <v>53400</v>
      </c>
      <c r="O5279" s="49">
        <v>56600</v>
      </c>
      <c r="P5279" s="49">
        <v>61900</v>
      </c>
      <c r="Q5279" s="49">
        <v>65000</v>
      </c>
      <c r="R5279" s="49">
        <v>69000</v>
      </c>
      <c r="S5279" s="49">
        <v>69900</v>
      </c>
      <c r="T5279" s="49">
        <v>73600</v>
      </c>
      <c r="U5279" s="49">
        <v>86300</v>
      </c>
      <c r="V5279" s="49">
        <v>88200</v>
      </c>
    </row>
    <row r="5280" spans="1:22" ht="15.75" customHeight="1">
      <c r="A5280" s="139" t="s">
        <v>793</v>
      </c>
      <c r="B5280" s="139" t="s">
        <v>278</v>
      </c>
      <c r="C5280" s="139" t="s">
        <v>789</v>
      </c>
      <c r="D5280" s="139" t="s">
        <v>633</v>
      </c>
      <c r="E5280" s="139" t="s">
        <v>754</v>
      </c>
      <c r="F5280" s="49">
        <v>47400</v>
      </c>
      <c r="G5280" s="49">
        <v>49600</v>
      </c>
      <c r="H5280" s="49">
        <v>47500</v>
      </c>
      <c r="I5280" s="49">
        <v>50400</v>
      </c>
      <c r="J5280" s="49">
        <v>49500</v>
      </c>
      <c r="K5280" s="49">
        <v>50800</v>
      </c>
      <c r="L5280" s="49">
        <v>51500</v>
      </c>
      <c r="M5280" s="49">
        <v>55200</v>
      </c>
      <c r="N5280" s="49">
        <v>53000</v>
      </c>
      <c r="O5280" s="49">
        <v>44500</v>
      </c>
      <c r="P5280" s="49">
        <v>46600</v>
      </c>
      <c r="Q5280" s="49">
        <v>52100</v>
      </c>
      <c r="R5280" s="49">
        <v>47800</v>
      </c>
      <c r="S5280" s="49">
        <v>42100</v>
      </c>
      <c r="T5280" s="49">
        <v>45000</v>
      </c>
      <c r="U5280" s="49">
        <v>48200</v>
      </c>
      <c r="V5280" s="49">
        <v>45300</v>
      </c>
    </row>
    <row r="5281" spans="1:22" ht="15.75" customHeight="1">
      <c r="A5281" s="139" t="s">
        <v>793</v>
      </c>
      <c r="B5281" s="139" t="s">
        <v>252</v>
      </c>
      <c r="C5281" s="139" t="s">
        <v>789</v>
      </c>
      <c r="D5281" s="139" t="s">
        <v>633</v>
      </c>
      <c r="E5281" s="139" t="s">
        <v>754</v>
      </c>
      <c r="F5281" s="49">
        <v>20400</v>
      </c>
      <c r="G5281" s="49">
        <v>15800</v>
      </c>
      <c r="H5281" s="49">
        <v>17600</v>
      </c>
      <c r="I5281" s="49">
        <v>18200</v>
      </c>
      <c r="J5281" s="49">
        <v>19200</v>
      </c>
      <c r="K5281" s="49">
        <v>21300</v>
      </c>
      <c r="L5281" s="49">
        <v>21200</v>
      </c>
      <c r="M5281" s="49">
        <v>29200</v>
      </c>
      <c r="N5281" s="49">
        <v>32100</v>
      </c>
      <c r="O5281" s="49">
        <v>30600</v>
      </c>
      <c r="P5281" s="49">
        <v>31500</v>
      </c>
      <c r="Q5281" s="49">
        <v>30900</v>
      </c>
      <c r="R5281" s="49">
        <v>28900</v>
      </c>
      <c r="S5281" s="49">
        <v>33700</v>
      </c>
      <c r="T5281" s="49">
        <v>33800</v>
      </c>
      <c r="U5281" s="49">
        <v>26700</v>
      </c>
      <c r="V5281" s="49">
        <v>25900</v>
      </c>
    </row>
    <row r="5282" spans="1:22" ht="15.75" customHeight="1">
      <c r="A5282" s="139" t="s">
        <v>793</v>
      </c>
      <c r="B5282" s="139" t="s">
        <v>249</v>
      </c>
      <c r="C5282" s="139" t="s">
        <v>789</v>
      </c>
      <c r="D5282" s="139" t="s">
        <v>633</v>
      </c>
      <c r="E5282" s="139" t="s">
        <v>754</v>
      </c>
      <c r="F5282" s="49">
        <v>2050</v>
      </c>
      <c r="G5282" s="49">
        <v>1960</v>
      </c>
      <c r="H5282" s="49">
        <v>1970</v>
      </c>
      <c r="I5282" s="49">
        <v>1920</v>
      </c>
      <c r="J5282" s="49">
        <v>2130</v>
      </c>
      <c r="K5282" s="49">
        <v>2150</v>
      </c>
      <c r="L5282" s="49">
        <v>2080</v>
      </c>
      <c r="M5282" s="49">
        <v>2110</v>
      </c>
      <c r="N5282" s="49">
        <v>1920</v>
      </c>
      <c r="O5282" s="49">
        <v>2070</v>
      </c>
      <c r="P5282" s="49">
        <v>2090</v>
      </c>
      <c r="Q5282" s="49">
        <v>2310</v>
      </c>
      <c r="R5282" s="49">
        <v>2420</v>
      </c>
      <c r="S5282" s="49">
        <v>3260</v>
      </c>
      <c r="T5282" s="49">
        <v>2870</v>
      </c>
      <c r="U5282" s="49">
        <v>2960</v>
      </c>
      <c r="V5282" s="49">
        <v>3010</v>
      </c>
    </row>
    <row r="5283" spans="1:22" ht="15.75" customHeight="1">
      <c r="A5283" s="139" t="s">
        <v>793</v>
      </c>
      <c r="B5283" s="139" t="s">
        <v>270</v>
      </c>
      <c r="C5283" s="139" t="s">
        <v>789</v>
      </c>
      <c r="D5283" s="139" t="s">
        <v>633</v>
      </c>
      <c r="E5283" s="139" t="s">
        <v>754</v>
      </c>
      <c r="F5283" s="49">
        <v>14000</v>
      </c>
      <c r="G5283" s="49">
        <v>13600</v>
      </c>
      <c r="H5283" s="49">
        <v>14500</v>
      </c>
      <c r="I5283" s="49">
        <v>14800</v>
      </c>
      <c r="J5283" s="49">
        <v>16000</v>
      </c>
      <c r="K5283" s="49">
        <v>16700</v>
      </c>
      <c r="L5283" s="49">
        <v>18100</v>
      </c>
      <c r="M5283" s="49">
        <v>18100</v>
      </c>
      <c r="N5283" s="49">
        <v>20700</v>
      </c>
      <c r="O5283" s="49">
        <v>21400</v>
      </c>
      <c r="P5283" s="49">
        <v>22200</v>
      </c>
      <c r="Q5283" s="49">
        <v>25000</v>
      </c>
      <c r="R5283" s="49">
        <v>23200</v>
      </c>
      <c r="S5283" s="49">
        <v>22900</v>
      </c>
      <c r="T5283" s="49">
        <v>23300</v>
      </c>
      <c r="U5283" s="49">
        <v>21700</v>
      </c>
      <c r="V5283" s="49">
        <v>22800</v>
      </c>
    </row>
    <row r="5284" spans="1:22" ht="15.75" customHeight="1">
      <c r="A5284" s="139" t="s">
        <v>793</v>
      </c>
      <c r="B5284" s="139" t="s">
        <v>258</v>
      </c>
      <c r="C5284" s="139" t="s">
        <v>789</v>
      </c>
      <c r="D5284" s="139" t="s">
        <v>633</v>
      </c>
      <c r="E5284" s="139" t="s">
        <v>754</v>
      </c>
      <c r="F5284" s="49">
        <v>58100</v>
      </c>
      <c r="G5284" s="49">
        <v>57000</v>
      </c>
      <c r="H5284" s="49">
        <v>56700</v>
      </c>
      <c r="I5284" s="49">
        <v>57600</v>
      </c>
      <c r="J5284" s="49">
        <v>64200</v>
      </c>
      <c r="K5284" s="49">
        <v>65300</v>
      </c>
      <c r="L5284" s="49">
        <v>70200</v>
      </c>
      <c r="M5284" s="49">
        <v>66600</v>
      </c>
      <c r="N5284" s="49">
        <v>69200</v>
      </c>
      <c r="O5284" s="49">
        <v>67300</v>
      </c>
      <c r="P5284" s="49">
        <v>71400</v>
      </c>
      <c r="Q5284" s="49">
        <v>70600</v>
      </c>
      <c r="R5284" s="49">
        <v>69900</v>
      </c>
      <c r="S5284" s="49">
        <v>71400</v>
      </c>
      <c r="T5284" s="49">
        <v>71600</v>
      </c>
      <c r="U5284" s="49">
        <v>66500</v>
      </c>
      <c r="V5284" s="49">
        <v>67000</v>
      </c>
    </row>
    <row r="5285" spans="1:22" ht="15.75" customHeight="1">
      <c r="A5285" s="139" t="s">
        <v>793</v>
      </c>
      <c r="B5285" s="139" t="s">
        <v>262</v>
      </c>
      <c r="C5285" s="139" t="s">
        <v>789</v>
      </c>
      <c r="D5285" s="139" t="s">
        <v>633</v>
      </c>
      <c r="E5285" s="139" t="s">
        <v>754</v>
      </c>
      <c r="F5285" s="49">
        <v>401</v>
      </c>
      <c r="G5285" s="49">
        <v>452</v>
      </c>
      <c r="H5285" s="49">
        <v>437</v>
      </c>
      <c r="I5285" s="49">
        <v>438</v>
      </c>
      <c r="J5285" s="49">
        <v>398</v>
      </c>
      <c r="K5285" s="49">
        <v>427</v>
      </c>
      <c r="L5285" s="49">
        <v>449</v>
      </c>
      <c r="M5285" s="49">
        <v>482</v>
      </c>
      <c r="N5285" s="49">
        <v>442</v>
      </c>
      <c r="O5285" s="49">
        <v>592</v>
      </c>
      <c r="P5285" s="49">
        <v>541</v>
      </c>
      <c r="Q5285" s="49">
        <v>607</v>
      </c>
      <c r="R5285" s="49">
        <v>482</v>
      </c>
      <c r="S5285" s="49">
        <v>519</v>
      </c>
      <c r="T5285" s="49">
        <v>501</v>
      </c>
      <c r="U5285" s="49">
        <v>625</v>
      </c>
      <c r="V5285" s="49">
        <v>659</v>
      </c>
    </row>
    <row r="5286" spans="1:22" ht="15.75" customHeight="1">
      <c r="A5286" s="139" t="s">
        <v>793</v>
      </c>
      <c r="B5286" s="139" t="s">
        <v>268</v>
      </c>
      <c r="C5286" s="139" t="s">
        <v>789</v>
      </c>
      <c r="D5286" s="139" t="s">
        <v>633</v>
      </c>
      <c r="E5286" s="139" t="s">
        <v>754</v>
      </c>
      <c r="F5286" s="49">
        <v>11100</v>
      </c>
      <c r="G5286" s="49">
        <v>8620</v>
      </c>
      <c r="H5286" s="49">
        <v>10400</v>
      </c>
      <c r="I5286" s="49">
        <v>11100</v>
      </c>
      <c r="J5286" s="49">
        <v>11100</v>
      </c>
      <c r="K5286" s="49">
        <v>12100</v>
      </c>
      <c r="L5286" s="49">
        <v>15000</v>
      </c>
      <c r="M5286" s="49">
        <v>12200</v>
      </c>
      <c r="N5286" s="49">
        <v>13100</v>
      </c>
      <c r="O5286" s="49">
        <v>13800</v>
      </c>
      <c r="P5286" s="49">
        <v>15000</v>
      </c>
      <c r="Q5286" s="49">
        <v>15900</v>
      </c>
      <c r="R5286" s="49">
        <v>18600</v>
      </c>
      <c r="S5286" s="49">
        <v>18700</v>
      </c>
      <c r="T5286" s="49">
        <v>20100</v>
      </c>
      <c r="U5286" s="49">
        <v>18200</v>
      </c>
      <c r="V5286" s="49">
        <v>18500</v>
      </c>
    </row>
    <row r="5287" spans="1:22" ht="15.75" customHeight="1">
      <c r="A5287" s="139" t="s">
        <v>793</v>
      </c>
      <c r="B5287" s="139" t="s">
        <v>274</v>
      </c>
      <c r="C5287" s="139" t="s">
        <v>789</v>
      </c>
      <c r="D5287" s="139" t="s">
        <v>633</v>
      </c>
      <c r="E5287" s="139" t="s">
        <v>754</v>
      </c>
      <c r="F5287" s="49">
        <v>368000</v>
      </c>
      <c r="G5287" s="49">
        <v>372000</v>
      </c>
      <c r="H5287" s="49">
        <v>367000</v>
      </c>
      <c r="I5287" s="49">
        <v>364000</v>
      </c>
      <c r="J5287" s="49">
        <v>379000</v>
      </c>
      <c r="K5287" s="49">
        <v>387000</v>
      </c>
      <c r="L5287" s="49">
        <v>388000</v>
      </c>
      <c r="M5287" s="49">
        <v>402000</v>
      </c>
      <c r="N5287" s="49">
        <v>424000</v>
      </c>
      <c r="O5287" s="49">
        <v>400000</v>
      </c>
      <c r="P5287" s="49">
        <v>455000</v>
      </c>
      <c r="Q5287" s="49">
        <v>470000</v>
      </c>
      <c r="R5287" s="49">
        <v>500000</v>
      </c>
      <c r="S5287" s="49">
        <v>516000</v>
      </c>
      <c r="T5287" s="49">
        <v>539000</v>
      </c>
      <c r="U5287" s="49">
        <v>524000</v>
      </c>
      <c r="V5287" s="49">
        <v>487000</v>
      </c>
    </row>
    <row r="5288" spans="1:22" ht="15.75" customHeight="1">
      <c r="A5288" s="139" t="s">
        <v>793</v>
      </c>
      <c r="B5288" s="139" t="s">
        <v>256</v>
      </c>
      <c r="C5288" s="139" t="s">
        <v>789</v>
      </c>
      <c r="D5288" s="139" t="s">
        <v>633</v>
      </c>
      <c r="E5288" s="139" t="s">
        <v>754</v>
      </c>
      <c r="F5288" s="49">
        <v>1180</v>
      </c>
      <c r="G5288" s="49">
        <v>1210</v>
      </c>
      <c r="H5288" s="49">
        <v>1210</v>
      </c>
      <c r="I5288" s="49">
        <v>1260</v>
      </c>
      <c r="J5288" s="49">
        <v>1280</v>
      </c>
      <c r="K5288" s="49">
        <v>1330</v>
      </c>
      <c r="L5288" s="49">
        <v>1350</v>
      </c>
      <c r="M5288" s="49">
        <v>1350</v>
      </c>
      <c r="N5288" s="49">
        <v>1600</v>
      </c>
      <c r="O5288" s="49">
        <v>1600</v>
      </c>
      <c r="P5288" s="49">
        <v>1460</v>
      </c>
      <c r="Q5288" s="49">
        <v>1520</v>
      </c>
      <c r="R5288" s="49">
        <v>1460</v>
      </c>
      <c r="S5288" s="49">
        <v>1440</v>
      </c>
      <c r="T5288" s="49">
        <v>1260</v>
      </c>
      <c r="U5288" s="49">
        <v>1300</v>
      </c>
      <c r="V5288" s="49">
        <v>1320</v>
      </c>
    </row>
    <row r="5289" spans="1:22" ht="15.75" customHeight="1">
      <c r="A5289" s="139" t="s">
        <v>793</v>
      </c>
      <c r="B5289" s="139" t="s">
        <v>276</v>
      </c>
      <c r="C5289" s="139" t="s">
        <v>789</v>
      </c>
      <c r="D5289" s="139" t="s">
        <v>633</v>
      </c>
      <c r="E5289" s="139" t="s">
        <v>754</v>
      </c>
      <c r="F5289" s="49">
        <v>4730</v>
      </c>
      <c r="G5289" s="49">
        <v>4530</v>
      </c>
      <c r="H5289" s="49">
        <v>4400</v>
      </c>
      <c r="I5289" s="49">
        <v>4620</v>
      </c>
      <c r="J5289" s="49">
        <v>5020</v>
      </c>
      <c r="K5289" s="49">
        <v>5030</v>
      </c>
      <c r="L5289" s="49">
        <v>4890</v>
      </c>
      <c r="M5289" s="49">
        <v>8440</v>
      </c>
      <c r="N5289" s="49">
        <v>9140</v>
      </c>
      <c r="O5289" s="49">
        <v>7890</v>
      </c>
      <c r="P5289" s="49">
        <v>8230</v>
      </c>
      <c r="Q5289" s="49">
        <v>9720</v>
      </c>
      <c r="R5289" s="49">
        <v>9700</v>
      </c>
      <c r="S5289" s="49">
        <v>7830</v>
      </c>
      <c r="T5289" s="49">
        <v>9140</v>
      </c>
      <c r="U5289" s="49">
        <v>9500</v>
      </c>
      <c r="V5289" s="49">
        <v>11100</v>
      </c>
    </row>
    <row r="5290" spans="1:22" ht="15.75" customHeight="1">
      <c r="A5290" s="139" t="s">
        <v>793</v>
      </c>
      <c r="B5290" s="139" t="s">
        <v>266</v>
      </c>
      <c r="C5290" s="139" t="s">
        <v>789</v>
      </c>
      <c r="D5290" s="139" t="s">
        <v>633</v>
      </c>
      <c r="E5290" s="139" t="s">
        <v>754</v>
      </c>
      <c r="F5290" s="49">
        <v>460</v>
      </c>
      <c r="G5290" s="49">
        <v>455</v>
      </c>
      <c r="H5290" s="49">
        <v>502</v>
      </c>
      <c r="I5290" s="49">
        <v>462</v>
      </c>
      <c r="J5290" s="49">
        <v>393</v>
      </c>
      <c r="K5290" s="49">
        <v>477</v>
      </c>
      <c r="L5290" s="49">
        <v>472</v>
      </c>
      <c r="M5290" s="49">
        <v>475</v>
      </c>
      <c r="N5290" s="49">
        <v>536</v>
      </c>
      <c r="O5290" s="49">
        <v>717</v>
      </c>
      <c r="P5290" s="49">
        <v>837</v>
      </c>
      <c r="Q5290" s="49">
        <v>1030</v>
      </c>
      <c r="R5290" s="49">
        <v>1120</v>
      </c>
      <c r="S5290" s="49">
        <v>1200</v>
      </c>
      <c r="T5290" s="49">
        <v>1290</v>
      </c>
      <c r="U5290" s="49">
        <v>1260</v>
      </c>
      <c r="V5290" s="49">
        <v>1310</v>
      </c>
    </row>
    <row r="5291" spans="1:22" ht="15.75" customHeight="1">
      <c r="A5291" s="139" t="s">
        <v>793</v>
      </c>
      <c r="B5291" s="139" t="s">
        <v>272</v>
      </c>
      <c r="C5291" s="139" t="s">
        <v>789</v>
      </c>
      <c r="D5291" s="139" t="s">
        <v>633</v>
      </c>
      <c r="E5291" s="139" t="s">
        <v>754</v>
      </c>
      <c r="F5291" s="49">
        <v>3920</v>
      </c>
      <c r="G5291" s="49">
        <v>4030</v>
      </c>
      <c r="H5291" s="49">
        <v>4180</v>
      </c>
      <c r="I5291" s="49">
        <v>4050</v>
      </c>
      <c r="J5291" s="49">
        <v>4090</v>
      </c>
      <c r="K5291" s="49">
        <v>4280</v>
      </c>
      <c r="L5291" s="49">
        <v>4310</v>
      </c>
      <c r="M5291" s="49">
        <v>4390</v>
      </c>
      <c r="N5291" s="49">
        <v>4650</v>
      </c>
      <c r="O5291" s="49">
        <v>3990</v>
      </c>
      <c r="P5291" s="49">
        <v>4760</v>
      </c>
      <c r="Q5291" s="49">
        <v>4230</v>
      </c>
      <c r="R5291" s="49">
        <v>4260</v>
      </c>
      <c r="S5291" s="49">
        <v>5290</v>
      </c>
      <c r="T5291" s="49">
        <v>7090</v>
      </c>
      <c r="U5291" s="49">
        <v>7250</v>
      </c>
      <c r="V5291" s="49">
        <v>7280</v>
      </c>
    </row>
    <row r="5292" spans="1:22" ht="15.75" customHeight="1">
      <c r="A5292" s="139" t="s">
        <v>793</v>
      </c>
      <c r="B5292" s="139" t="s">
        <v>294</v>
      </c>
      <c r="C5292" s="139" t="s">
        <v>789</v>
      </c>
      <c r="D5292" s="139" t="s">
        <v>633</v>
      </c>
      <c r="E5292" s="139" t="s">
        <v>754</v>
      </c>
      <c r="F5292" s="49">
        <v>442</v>
      </c>
      <c r="G5292" s="49">
        <v>423</v>
      </c>
      <c r="H5292" s="49">
        <v>425</v>
      </c>
      <c r="I5292" s="49">
        <v>417</v>
      </c>
      <c r="J5292" s="49">
        <v>419</v>
      </c>
      <c r="K5292" s="49">
        <v>421</v>
      </c>
      <c r="L5292" s="49">
        <v>439</v>
      </c>
      <c r="M5292" s="49">
        <v>445</v>
      </c>
      <c r="N5292" s="49">
        <v>447</v>
      </c>
      <c r="O5292" s="49">
        <v>449</v>
      </c>
      <c r="P5292" s="49">
        <v>462</v>
      </c>
      <c r="Q5292" s="49">
        <v>480</v>
      </c>
      <c r="R5292" s="49">
        <v>496</v>
      </c>
      <c r="S5292" s="49">
        <v>503</v>
      </c>
      <c r="T5292" s="49">
        <v>503</v>
      </c>
      <c r="U5292" s="49">
        <v>590</v>
      </c>
      <c r="V5292" s="49">
        <v>609</v>
      </c>
    </row>
    <row r="5293" spans="1:22" ht="15.75" customHeight="1">
      <c r="A5293" s="139" t="s">
        <v>793</v>
      </c>
      <c r="B5293" s="139" t="s">
        <v>290</v>
      </c>
      <c r="C5293" s="139" t="s">
        <v>789</v>
      </c>
      <c r="D5293" s="139" t="s">
        <v>633</v>
      </c>
      <c r="E5293" s="139" t="s">
        <v>754</v>
      </c>
      <c r="F5293" s="49">
        <v>563000</v>
      </c>
      <c r="G5293" s="49">
        <v>556000</v>
      </c>
      <c r="H5293" s="49">
        <v>548000</v>
      </c>
      <c r="I5293" s="49">
        <v>581000</v>
      </c>
      <c r="J5293" s="49">
        <v>581000</v>
      </c>
      <c r="K5293" s="49">
        <v>586000</v>
      </c>
      <c r="L5293" s="49">
        <v>574000</v>
      </c>
      <c r="M5293" s="49">
        <v>584000</v>
      </c>
      <c r="N5293" s="49">
        <v>591000</v>
      </c>
      <c r="O5293" s="49">
        <v>562000</v>
      </c>
      <c r="P5293" s="49">
        <v>561000</v>
      </c>
      <c r="Q5293" s="49">
        <v>564000</v>
      </c>
      <c r="R5293" s="49">
        <v>545000</v>
      </c>
      <c r="S5293" s="49">
        <v>545000</v>
      </c>
      <c r="T5293" s="49">
        <v>565000</v>
      </c>
      <c r="U5293" s="49">
        <v>559000</v>
      </c>
      <c r="V5293" s="49">
        <v>571000</v>
      </c>
    </row>
    <row r="5294" spans="1:22" ht="15.75" customHeight="1">
      <c r="A5294" s="139" t="s">
        <v>793</v>
      </c>
      <c r="B5294" s="139" t="s">
        <v>564</v>
      </c>
      <c r="C5294" s="139" t="s">
        <v>789</v>
      </c>
      <c r="D5294" s="139" t="s">
        <v>633</v>
      </c>
      <c r="E5294" s="139" t="s">
        <v>754</v>
      </c>
      <c r="F5294" s="49">
        <v>39500</v>
      </c>
      <c r="G5294" s="49">
        <v>43300</v>
      </c>
      <c r="H5294" s="49">
        <v>41100</v>
      </c>
      <c r="I5294" s="49">
        <v>40600</v>
      </c>
      <c r="J5294" s="49">
        <v>40800</v>
      </c>
      <c r="K5294" s="49">
        <v>41800</v>
      </c>
      <c r="L5294" s="49">
        <v>42300</v>
      </c>
      <c r="M5294" s="49">
        <v>38500</v>
      </c>
      <c r="N5294" s="49">
        <v>40800</v>
      </c>
      <c r="O5294" s="49">
        <v>42000</v>
      </c>
      <c r="P5294" s="49">
        <v>39400</v>
      </c>
      <c r="Q5294" s="49">
        <v>37300</v>
      </c>
      <c r="R5294" s="49">
        <v>38000</v>
      </c>
      <c r="S5294" s="49">
        <v>40400</v>
      </c>
      <c r="T5294" s="49">
        <v>35700</v>
      </c>
      <c r="U5294" s="49">
        <v>36300</v>
      </c>
      <c r="V5294" s="49">
        <v>35100</v>
      </c>
    </row>
    <row r="5295" spans="1:22" ht="15.75" customHeight="1">
      <c r="A5295" s="139" t="s">
        <v>793</v>
      </c>
      <c r="B5295" s="139" t="s">
        <v>298</v>
      </c>
      <c r="C5295" s="139" t="s">
        <v>789</v>
      </c>
      <c r="D5295" s="139" t="s">
        <v>633</v>
      </c>
      <c r="E5295" s="139" t="s">
        <v>754</v>
      </c>
      <c r="F5295" s="49">
        <v>60800</v>
      </c>
      <c r="G5295" s="49">
        <v>55200</v>
      </c>
      <c r="H5295" s="49">
        <v>57100</v>
      </c>
      <c r="I5295" s="49">
        <v>57900</v>
      </c>
      <c r="J5295" s="49">
        <v>62200</v>
      </c>
      <c r="K5295" s="49">
        <v>64200</v>
      </c>
      <c r="L5295" s="49">
        <v>67400</v>
      </c>
      <c r="M5295" s="49">
        <v>74300</v>
      </c>
      <c r="N5295" s="49">
        <v>74800</v>
      </c>
      <c r="O5295" s="49">
        <v>69600</v>
      </c>
      <c r="P5295" s="49">
        <v>75000</v>
      </c>
      <c r="Q5295" s="49">
        <v>81900</v>
      </c>
      <c r="R5295" s="49">
        <v>83500</v>
      </c>
      <c r="S5295" s="49">
        <v>85400</v>
      </c>
      <c r="T5295" s="49">
        <v>84900</v>
      </c>
      <c r="U5295" s="49">
        <v>85400</v>
      </c>
      <c r="V5295" s="49">
        <v>90300</v>
      </c>
    </row>
    <row r="5296" spans="1:22" ht="15.75" customHeight="1">
      <c r="A5296" s="139" t="s">
        <v>793</v>
      </c>
      <c r="B5296" s="139" t="s">
        <v>300</v>
      </c>
      <c r="C5296" s="139" t="s">
        <v>789</v>
      </c>
      <c r="D5296" s="139" t="s">
        <v>633</v>
      </c>
      <c r="E5296" s="139" t="s">
        <v>754</v>
      </c>
      <c r="F5296" s="49">
        <v>3550000</v>
      </c>
      <c r="G5296" s="49">
        <v>3620000</v>
      </c>
      <c r="H5296" s="49">
        <v>3990000</v>
      </c>
      <c r="I5296" s="49">
        <v>4700000</v>
      </c>
      <c r="J5296" s="49">
        <v>5410000</v>
      </c>
      <c r="K5296" s="49">
        <v>6080000</v>
      </c>
      <c r="L5296" s="49">
        <v>6740000</v>
      </c>
      <c r="M5296" s="49">
        <v>7270000</v>
      </c>
      <c r="N5296" s="49">
        <v>7800000</v>
      </c>
      <c r="O5296" s="49">
        <v>8220000</v>
      </c>
      <c r="P5296" s="49">
        <v>9010000</v>
      </c>
      <c r="Q5296" s="49">
        <v>9930000</v>
      </c>
      <c r="R5296" s="49">
        <v>10200000</v>
      </c>
      <c r="S5296" s="49">
        <v>10300000</v>
      </c>
      <c r="T5296" s="49">
        <v>10400000</v>
      </c>
      <c r="U5296" s="49">
        <v>10300000</v>
      </c>
      <c r="V5296" s="49">
        <v>10400000</v>
      </c>
    </row>
    <row r="5297" spans="1:22" ht="15.75" customHeight="1">
      <c r="A5297" s="139" t="s">
        <v>793</v>
      </c>
      <c r="B5297" s="139" t="s">
        <v>312</v>
      </c>
      <c r="C5297" s="139" t="s">
        <v>789</v>
      </c>
      <c r="D5297" s="139" t="s">
        <v>633</v>
      </c>
      <c r="E5297" s="139" t="s">
        <v>754</v>
      </c>
      <c r="F5297" s="49">
        <v>7170</v>
      </c>
      <c r="G5297" s="49">
        <v>8180</v>
      </c>
      <c r="H5297" s="49">
        <v>8050</v>
      </c>
      <c r="I5297" s="49">
        <v>5840</v>
      </c>
      <c r="J5297" s="49">
        <v>7970</v>
      </c>
      <c r="K5297" s="49">
        <v>8150</v>
      </c>
      <c r="L5297" s="49">
        <v>7360</v>
      </c>
      <c r="M5297" s="49">
        <v>7210</v>
      </c>
      <c r="N5297" s="49">
        <v>7240</v>
      </c>
      <c r="O5297" s="49">
        <v>6170</v>
      </c>
      <c r="P5297" s="49">
        <v>7490</v>
      </c>
      <c r="Q5297" s="49">
        <v>7900</v>
      </c>
      <c r="R5297" s="49">
        <v>10000</v>
      </c>
      <c r="S5297" s="49">
        <v>11000</v>
      </c>
      <c r="T5297" s="49">
        <v>11400</v>
      </c>
      <c r="U5297" s="49">
        <v>11000</v>
      </c>
      <c r="V5297" s="49">
        <v>11200</v>
      </c>
    </row>
    <row r="5298" spans="1:22" ht="15.75" customHeight="1">
      <c r="A5298" s="139" t="s">
        <v>793</v>
      </c>
      <c r="B5298" s="139" t="s">
        <v>288</v>
      </c>
      <c r="C5298" s="139" t="s">
        <v>789</v>
      </c>
      <c r="D5298" s="139" t="s">
        <v>633</v>
      </c>
      <c r="E5298" s="139" t="s">
        <v>754</v>
      </c>
      <c r="F5298" s="49">
        <v>10900</v>
      </c>
      <c r="G5298" s="49">
        <v>10600</v>
      </c>
      <c r="H5298" s="49">
        <v>10000</v>
      </c>
      <c r="I5298" s="49">
        <v>10200</v>
      </c>
      <c r="J5298" s="49">
        <v>10600</v>
      </c>
      <c r="K5298" s="49">
        <v>10500</v>
      </c>
      <c r="L5298" s="49">
        <v>10800</v>
      </c>
      <c r="M5298" s="49">
        <v>12700</v>
      </c>
      <c r="N5298" s="49">
        <v>12700</v>
      </c>
      <c r="O5298" s="49">
        <v>13900</v>
      </c>
      <c r="P5298" s="49">
        <v>13100</v>
      </c>
      <c r="Q5298" s="49">
        <v>11700</v>
      </c>
      <c r="R5298" s="49">
        <v>12000</v>
      </c>
      <c r="S5298" s="49">
        <v>12700</v>
      </c>
      <c r="T5298" s="49">
        <v>12900</v>
      </c>
      <c r="U5298" s="49">
        <v>14100</v>
      </c>
      <c r="V5298" s="49">
        <v>14400</v>
      </c>
    </row>
    <row r="5299" spans="1:22" ht="15.75" customHeight="1">
      <c r="A5299" s="139" t="s">
        <v>793</v>
      </c>
      <c r="B5299" s="139" t="s">
        <v>308</v>
      </c>
      <c r="C5299" s="139" t="s">
        <v>789</v>
      </c>
      <c r="D5299" s="139" t="s">
        <v>633</v>
      </c>
      <c r="E5299" s="139" t="s">
        <v>754</v>
      </c>
      <c r="F5299" s="49">
        <v>1840</v>
      </c>
      <c r="G5299" s="49">
        <v>1930</v>
      </c>
      <c r="H5299" s="49">
        <v>2020</v>
      </c>
      <c r="I5299" s="49">
        <v>2290</v>
      </c>
      <c r="J5299" s="49">
        <v>2270</v>
      </c>
      <c r="K5299" s="49">
        <v>2520</v>
      </c>
      <c r="L5299" s="49">
        <v>2590</v>
      </c>
      <c r="M5299" s="49">
        <v>2860</v>
      </c>
      <c r="N5299" s="49">
        <v>2920</v>
      </c>
      <c r="O5299" s="49">
        <v>2690</v>
      </c>
      <c r="P5299" s="49">
        <v>2940</v>
      </c>
      <c r="Q5299" s="49">
        <v>3380</v>
      </c>
      <c r="R5299" s="49">
        <v>3290</v>
      </c>
      <c r="S5299" s="49">
        <v>4490</v>
      </c>
      <c r="T5299" s="49">
        <v>5570</v>
      </c>
      <c r="U5299" s="49">
        <v>4160</v>
      </c>
      <c r="V5299" s="49">
        <v>4280</v>
      </c>
    </row>
    <row r="5300" spans="1:22" ht="15.75" customHeight="1">
      <c r="A5300" s="139" t="s">
        <v>793</v>
      </c>
      <c r="B5300" s="139" t="s">
        <v>306</v>
      </c>
      <c r="C5300" s="139" t="s">
        <v>789</v>
      </c>
      <c r="D5300" s="139" t="s">
        <v>633</v>
      </c>
      <c r="E5300" s="139" t="s">
        <v>754</v>
      </c>
      <c r="F5300" s="49">
        <v>1060</v>
      </c>
      <c r="G5300" s="49">
        <v>800</v>
      </c>
      <c r="H5300" s="49">
        <v>616</v>
      </c>
      <c r="I5300" s="49">
        <v>963</v>
      </c>
      <c r="J5300" s="49">
        <v>1000</v>
      </c>
      <c r="K5300" s="49">
        <v>990</v>
      </c>
      <c r="L5300" s="49">
        <v>1130</v>
      </c>
      <c r="M5300" s="49">
        <v>1220</v>
      </c>
      <c r="N5300" s="49">
        <v>1320</v>
      </c>
      <c r="O5300" s="49">
        <v>1750</v>
      </c>
      <c r="P5300" s="49">
        <v>1990</v>
      </c>
      <c r="Q5300" s="49">
        <v>2270</v>
      </c>
      <c r="R5300" s="49">
        <v>2970</v>
      </c>
      <c r="S5300" s="49">
        <v>3080</v>
      </c>
      <c r="T5300" s="49">
        <v>3000</v>
      </c>
      <c r="U5300" s="49">
        <v>2980</v>
      </c>
      <c r="V5300" s="49">
        <v>3100</v>
      </c>
    </row>
    <row r="5301" spans="1:22" ht="15.75" customHeight="1">
      <c r="A5301" s="139" t="s">
        <v>793</v>
      </c>
      <c r="B5301" s="139" t="s">
        <v>761</v>
      </c>
      <c r="C5301" s="139" t="s">
        <v>789</v>
      </c>
      <c r="D5301" s="139" t="s">
        <v>633</v>
      </c>
      <c r="E5301" s="139" t="s">
        <v>754</v>
      </c>
      <c r="F5301" s="49">
        <v>47.7</v>
      </c>
      <c r="G5301" s="49">
        <v>33</v>
      </c>
      <c r="H5301" s="49">
        <v>29.3</v>
      </c>
      <c r="I5301" s="49">
        <v>33</v>
      </c>
      <c r="J5301" s="49">
        <v>55</v>
      </c>
      <c r="K5301" s="49">
        <v>62.3</v>
      </c>
      <c r="L5301" s="49">
        <v>66</v>
      </c>
      <c r="M5301" s="49">
        <v>66</v>
      </c>
      <c r="N5301" s="49">
        <v>69.7</v>
      </c>
      <c r="O5301" s="49">
        <v>69.7</v>
      </c>
      <c r="P5301" s="49">
        <v>69.7</v>
      </c>
      <c r="Q5301" s="49">
        <v>69.7</v>
      </c>
      <c r="R5301" s="49">
        <v>69.7</v>
      </c>
      <c r="S5301" s="49">
        <v>69.7</v>
      </c>
      <c r="T5301" s="49">
        <v>69.7</v>
      </c>
      <c r="U5301" s="49">
        <v>74.3</v>
      </c>
      <c r="V5301" s="49">
        <v>87.7</v>
      </c>
    </row>
    <row r="5302" spans="1:22" ht="15.75" customHeight="1">
      <c r="A5302" s="139" t="s">
        <v>793</v>
      </c>
      <c r="B5302" s="139" t="s">
        <v>302</v>
      </c>
      <c r="C5302" s="139" t="s">
        <v>789</v>
      </c>
      <c r="D5302" s="139" t="s">
        <v>633</v>
      </c>
      <c r="E5302" s="139" t="s">
        <v>754</v>
      </c>
      <c r="F5302" s="49">
        <v>57800</v>
      </c>
      <c r="G5302" s="49">
        <v>56900</v>
      </c>
      <c r="H5302" s="49">
        <v>56500</v>
      </c>
      <c r="I5302" s="49">
        <v>58400</v>
      </c>
      <c r="J5302" s="49">
        <v>56200</v>
      </c>
      <c r="K5302" s="49">
        <v>61900</v>
      </c>
      <c r="L5302" s="49">
        <v>63600</v>
      </c>
      <c r="M5302" s="49">
        <v>63100</v>
      </c>
      <c r="N5302" s="49">
        <v>68600</v>
      </c>
      <c r="O5302" s="49">
        <v>73400</v>
      </c>
      <c r="P5302" s="49">
        <v>76900</v>
      </c>
      <c r="Q5302" s="49">
        <v>77500</v>
      </c>
      <c r="R5302" s="49">
        <v>81100</v>
      </c>
      <c r="S5302" s="49">
        <v>90300</v>
      </c>
      <c r="T5302" s="49">
        <v>84700</v>
      </c>
      <c r="U5302" s="49">
        <v>88800</v>
      </c>
      <c r="V5302" s="49">
        <v>89400</v>
      </c>
    </row>
    <row r="5303" spans="1:22" ht="15.75" customHeight="1">
      <c r="A5303" s="139" t="s">
        <v>793</v>
      </c>
      <c r="B5303" s="139" t="s">
        <v>304</v>
      </c>
      <c r="C5303" s="139" t="s">
        <v>789</v>
      </c>
      <c r="D5303" s="139" t="s">
        <v>633</v>
      </c>
      <c r="E5303" s="139" t="s">
        <v>754</v>
      </c>
      <c r="F5303" s="49">
        <v>108</v>
      </c>
      <c r="G5303" s="49">
        <v>108</v>
      </c>
      <c r="H5303" s="49">
        <v>108</v>
      </c>
      <c r="I5303" s="49">
        <v>138</v>
      </c>
      <c r="J5303" s="49">
        <v>149</v>
      </c>
      <c r="K5303" s="49">
        <v>145</v>
      </c>
      <c r="L5303" s="49">
        <v>167</v>
      </c>
      <c r="M5303" s="49">
        <v>109</v>
      </c>
      <c r="N5303" s="49">
        <v>113</v>
      </c>
      <c r="O5303" s="49">
        <v>138</v>
      </c>
      <c r="P5303" s="49">
        <v>168</v>
      </c>
      <c r="Q5303" s="49">
        <v>142</v>
      </c>
      <c r="R5303" s="49">
        <v>150</v>
      </c>
      <c r="S5303" s="49">
        <v>183</v>
      </c>
      <c r="T5303" s="49">
        <v>161</v>
      </c>
      <c r="U5303" s="49">
        <v>169</v>
      </c>
      <c r="V5303" s="49">
        <v>173</v>
      </c>
    </row>
    <row r="5304" spans="1:22" ht="15.75" customHeight="1">
      <c r="A5304" s="139" t="s">
        <v>793</v>
      </c>
      <c r="B5304" s="139" t="s">
        <v>292</v>
      </c>
      <c r="C5304" s="139" t="s">
        <v>789</v>
      </c>
      <c r="D5304" s="139" t="s">
        <v>633</v>
      </c>
      <c r="E5304" s="139" t="s">
        <v>754</v>
      </c>
      <c r="F5304" s="49">
        <v>221</v>
      </c>
      <c r="G5304" s="49">
        <v>239</v>
      </c>
      <c r="H5304" s="49">
        <v>280</v>
      </c>
      <c r="I5304" s="49">
        <v>313</v>
      </c>
      <c r="J5304" s="49">
        <v>335</v>
      </c>
      <c r="K5304" s="49">
        <v>445</v>
      </c>
      <c r="L5304" s="49">
        <v>478</v>
      </c>
      <c r="M5304" s="49">
        <v>511</v>
      </c>
      <c r="N5304" s="49">
        <v>475</v>
      </c>
      <c r="O5304" s="49">
        <v>530</v>
      </c>
      <c r="P5304" s="49">
        <v>563</v>
      </c>
      <c r="Q5304" s="49">
        <v>622</v>
      </c>
      <c r="R5304" s="49">
        <v>512</v>
      </c>
      <c r="S5304" s="49">
        <v>504</v>
      </c>
      <c r="T5304" s="49">
        <v>508</v>
      </c>
      <c r="U5304" s="49">
        <v>691</v>
      </c>
      <c r="V5304" s="49">
        <v>695</v>
      </c>
    </row>
    <row r="5305" spans="1:22" ht="15.75" customHeight="1">
      <c r="A5305" s="139" t="s">
        <v>793</v>
      </c>
      <c r="B5305" s="139" t="s">
        <v>310</v>
      </c>
      <c r="C5305" s="139" t="s">
        <v>789</v>
      </c>
      <c r="D5305" s="139" t="s">
        <v>633</v>
      </c>
      <c r="E5305" s="139" t="s">
        <v>754</v>
      </c>
      <c r="F5305" s="49">
        <v>5570</v>
      </c>
      <c r="G5305" s="49">
        <v>5820</v>
      </c>
      <c r="H5305" s="49">
        <v>6370</v>
      </c>
      <c r="I5305" s="49">
        <v>6670</v>
      </c>
      <c r="J5305" s="49">
        <v>6950</v>
      </c>
      <c r="K5305" s="49">
        <v>6830</v>
      </c>
      <c r="L5305" s="49">
        <v>7140</v>
      </c>
      <c r="M5305" s="49">
        <v>8030</v>
      </c>
      <c r="N5305" s="49">
        <v>8060</v>
      </c>
      <c r="O5305" s="49">
        <v>7860</v>
      </c>
      <c r="P5305" s="49">
        <v>7610</v>
      </c>
      <c r="Q5305" s="49">
        <v>7780</v>
      </c>
      <c r="R5305" s="49">
        <v>7770</v>
      </c>
      <c r="S5305" s="49">
        <v>7530</v>
      </c>
      <c r="T5305" s="49">
        <v>7690</v>
      </c>
      <c r="U5305" s="49">
        <v>9180</v>
      </c>
      <c r="V5305" s="49">
        <v>9640</v>
      </c>
    </row>
    <row r="5306" spans="1:22" ht="15.75" customHeight="1">
      <c r="A5306" s="139" t="s">
        <v>793</v>
      </c>
      <c r="B5306" s="139" t="s">
        <v>316</v>
      </c>
      <c r="C5306" s="139" t="s">
        <v>789</v>
      </c>
      <c r="D5306" s="139" t="s">
        <v>633</v>
      </c>
      <c r="E5306" s="139" t="s">
        <v>754</v>
      </c>
      <c r="F5306" s="49">
        <v>27900</v>
      </c>
      <c r="G5306" s="49">
        <v>27300</v>
      </c>
      <c r="H5306" s="49">
        <v>27800</v>
      </c>
      <c r="I5306" s="49">
        <v>27300</v>
      </c>
      <c r="J5306" s="49">
        <v>26600</v>
      </c>
      <c r="K5306" s="49">
        <v>27400</v>
      </c>
      <c r="L5306" s="49">
        <v>28900</v>
      </c>
      <c r="M5306" s="49">
        <v>28200</v>
      </c>
      <c r="N5306" s="49">
        <v>32000</v>
      </c>
      <c r="O5306" s="49">
        <v>31300</v>
      </c>
      <c r="P5306" s="49">
        <v>39900</v>
      </c>
      <c r="Q5306" s="49">
        <v>37400</v>
      </c>
      <c r="R5306" s="49">
        <v>37600</v>
      </c>
      <c r="S5306" s="49">
        <v>36200</v>
      </c>
      <c r="T5306" s="49">
        <v>36200</v>
      </c>
      <c r="U5306" s="49">
        <v>37300</v>
      </c>
      <c r="V5306" s="49">
        <v>37900</v>
      </c>
    </row>
    <row r="5307" spans="1:22" ht="15.75" customHeight="1">
      <c r="A5307" s="139" t="s">
        <v>793</v>
      </c>
      <c r="B5307" s="139" t="s">
        <v>318</v>
      </c>
      <c r="C5307" s="139" t="s">
        <v>789</v>
      </c>
      <c r="D5307" s="139" t="s">
        <v>633</v>
      </c>
      <c r="E5307" s="139" t="s">
        <v>754</v>
      </c>
      <c r="F5307" s="49">
        <v>7150</v>
      </c>
      <c r="G5307" s="49">
        <v>7040</v>
      </c>
      <c r="H5307" s="49">
        <v>7210</v>
      </c>
      <c r="I5307" s="49">
        <v>7810</v>
      </c>
      <c r="J5307" s="49">
        <v>7450</v>
      </c>
      <c r="K5307" s="49">
        <v>7550</v>
      </c>
      <c r="L5307" s="49">
        <v>7840</v>
      </c>
      <c r="M5307" s="49">
        <v>8190</v>
      </c>
      <c r="N5307" s="49">
        <v>8560</v>
      </c>
      <c r="O5307" s="49">
        <v>8210</v>
      </c>
      <c r="P5307" s="49">
        <v>7770</v>
      </c>
      <c r="Q5307" s="49">
        <v>7590</v>
      </c>
      <c r="R5307" s="49">
        <v>7120</v>
      </c>
      <c r="S5307" s="49">
        <v>6440</v>
      </c>
      <c r="T5307" s="49">
        <v>6840</v>
      </c>
      <c r="U5307" s="49">
        <v>6880</v>
      </c>
      <c r="V5307" s="49">
        <v>7370</v>
      </c>
    </row>
    <row r="5308" spans="1:22" ht="15.75" customHeight="1">
      <c r="A5308" s="139" t="s">
        <v>793</v>
      </c>
      <c r="B5308" s="139" t="s">
        <v>320</v>
      </c>
      <c r="C5308" s="139" t="s">
        <v>789</v>
      </c>
      <c r="D5308" s="139" t="s">
        <v>633</v>
      </c>
      <c r="E5308" s="139" t="s">
        <v>754</v>
      </c>
      <c r="F5308" s="49">
        <v>129000</v>
      </c>
      <c r="G5308" s="49">
        <v>130000</v>
      </c>
      <c r="H5308" s="49">
        <v>125000</v>
      </c>
      <c r="I5308" s="49">
        <v>127000</v>
      </c>
      <c r="J5308" s="49">
        <v>122000</v>
      </c>
      <c r="K5308" s="49">
        <v>125000</v>
      </c>
      <c r="L5308" s="49">
        <v>128000</v>
      </c>
      <c r="M5308" s="49">
        <v>128000</v>
      </c>
      <c r="N5308" s="49">
        <v>122000</v>
      </c>
      <c r="O5308" s="49">
        <v>112000</v>
      </c>
      <c r="P5308" s="49">
        <v>116000</v>
      </c>
      <c r="Q5308" s="49">
        <v>111000</v>
      </c>
      <c r="R5308" s="49">
        <v>105000</v>
      </c>
      <c r="S5308" s="49">
        <v>103000</v>
      </c>
      <c r="T5308" s="49">
        <v>101000</v>
      </c>
      <c r="U5308" s="49">
        <v>104000</v>
      </c>
      <c r="V5308" s="49">
        <v>105000</v>
      </c>
    </row>
    <row r="5309" spans="1:22" ht="15.75" customHeight="1">
      <c r="A5309" s="139" t="s">
        <v>793</v>
      </c>
      <c r="B5309" s="139" t="s">
        <v>355</v>
      </c>
      <c r="C5309" s="139" t="s">
        <v>789</v>
      </c>
      <c r="D5309" s="139" t="s">
        <v>633</v>
      </c>
      <c r="E5309" s="139" t="s">
        <v>754</v>
      </c>
      <c r="F5309" s="49">
        <v>864000</v>
      </c>
      <c r="G5309" s="49">
        <v>886000</v>
      </c>
      <c r="H5309" s="49">
        <v>861000</v>
      </c>
      <c r="I5309" s="49">
        <v>855000</v>
      </c>
      <c r="J5309" s="49">
        <v>850000</v>
      </c>
      <c r="K5309" s="49">
        <v>828000</v>
      </c>
      <c r="L5309" s="49">
        <v>850000</v>
      </c>
      <c r="M5309" s="49">
        <v>815000</v>
      </c>
      <c r="N5309" s="49">
        <v>814000</v>
      </c>
      <c r="O5309" s="49">
        <v>752000</v>
      </c>
      <c r="P5309" s="49">
        <v>798000</v>
      </c>
      <c r="Q5309" s="49">
        <v>771000</v>
      </c>
      <c r="R5309" s="49">
        <v>779000</v>
      </c>
      <c r="S5309" s="49">
        <v>792000</v>
      </c>
      <c r="T5309" s="49">
        <v>750000</v>
      </c>
      <c r="U5309" s="49">
        <v>752000</v>
      </c>
      <c r="V5309" s="49">
        <v>763000</v>
      </c>
    </row>
    <row r="5310" spans="1:22" ht="15.75" customHeight="1">
      <c r="A5310" s="139" t="s">
        <v>793</v>
      </c>
      <c r="B5310" s="139" t="s">
        <v>324</v>
      </c>
      <c r="C5310" s="139" t="s">
        <v>789</v>
      </c>
      <c r="D5310" s="139" t="s">
        <v>633</v>
      </c>
      <c r="E5310" s="139" t="s">
        <v>754</v>
      </c>
      <c r="F5310" s="49">
        <v>342</v>
      </c>
      <c r="G5310" s="49">
        <v>368</v>
      </c>
      <c r="H5310" s="49">
        <v>401</v>
      </c>
      <c r="I5310" s="49">
        <v>424</v>
      </c>
      <c r="J5310" s="49">
        <v>410</v>
      </c>
      <c r="K5310" s="49">
        <v>417</v>
      </c>
      <c r="L5310" s="49">
        <v>413</v>
      </c>
      <c r="M5310" s="49">
        <v>465</v>
      </c>
      <c r="N5310" s="49">
        <v>501</v>
      </c>
      <c r="O5310" s="49">
        <v>465</v>
      </c>
      <c r="P5310" s="49">
        <v>519</v>
      </c>
      <c r="Q5310" s="49">
        <v>475</v>
      </c>
      <c r="R5310" s="49">
        <v>573</v>
      </c>
      <c r="S5310" s="49">
        <v>596</v>
      </c>
      <c r="T5310" s="49">
        <v>686</v>
      </c>
      <c r="U5310" s="49">
        <v>715</v>
      </c>
      <c r="V5310" s="49">
        <v>734</v>
      </c>
    </row>
    <row r="5311" spans="1:22" ht="15.75" customHeight="1">
      <c r="A5311" s="139" t="s">
        <v>793</v>
      </c>
      <c r="B5311" s="139" t="s">
        <v>326</v>
      </c>
      <c r="C5311" s="139" t="s">
        <v>789</v>
      </c>
      <c r="D5311" s="139" t="s">
        <v>633</v>
      </c>
      <c r="E5311" s="139" t="s">
        <v>754</v>
      </c>
      <c r="F5311" s="49">
        <v>106</v>
      </c>
      <c r="G5311" s="49">
        <v>114</v>
      </c>
      <c r="H5311" s="49">
        <v>107</v>
      </c>
      <c r="I5311" s="49">
        <v>122</v>
      </c>
      <c r="J5311" s="49">
        <v>118</v>
      </c>
      <c r="K5311" s="49">
        <v>122</v>
      </c>
      <c r="L5311" s="49">
        <v>118</v>
      </c>
      <c r="M5311" s="49">
        <v>157</v>
      </c>
      <c r="N5311" s="49">
        <v>135</v>
      </c>
      <c r="O5311" s="49">
        <v>135</v>
      </c>
      <c r="P5311" s="49">
        <v>143</v>
      </c>
      <c r="Q5311" s="49">
        <v>132</v>
      </c>
      <c r="R5311" s="49">
        <v>140</v>
      </c>
      <c r="S5311" s="49">
        <v>136</v>
      </c>
      <c r="T5311" s="49">
        <v>140</v>
      </c>
      <c r="U5311" s="49">
        <v>145</v>
      </c>
      <c r="V5311" s="49">
        <v>147</v>
      </c>
    </row>
    <row r="5312" spans="1:22" ht="15.75" customHeight="1">
      <c r="A5312" s="139" t="s">
        <v>793</v>
      </c>
      <c r="B5312" s="139" t="s">
        <v>322</v>
      </c>
      <c r="C5312" s="139" t="s">
        <v>789</v>
      </c>
      <c r="D5312" s="139" t="s">
        <v>633</v>
      </c>
      <c r="E5312" s="139" t="s">
        <v>754</v>
      </c>
      <c r="F5312" s="49">
        <v>55100</v>
      </c>
      <c r="G5312" s="49">
        <v>56600</v>
      </c>
      <c r="H5312" s="49">
        <v>55600</v>
      </c>
      <c r="I5312" s="49">
        <v>59400</v>
      </c>
      <c r="J5312" s="49">
        <v>54200</v>
      </c>
      <c r="K5312" s="49">
        <v>50400</v>
      </c>
      <c r="L5312" s="49">
        <v>57800</v>
      </c>
      <c r="M5312" s="49">
        <v>53000</v>
      </c>
      <c r="N5312" s="49">
        <v>49500</v>
      </c>
      <c r="O5312" s="49">
        <v>46800</v>
      </c>
      <c r="P5312" s="49">
        <v>49000</v>
      </c>
      <c r="Q5312" s="49">
        <v>42900</v>
      </c>
      <c r="R5312" s="49">
        <v>38400</v>
      </c>
      <c r="S5312" s="49">
        <v>40700</v>
      </c>
      <c r="T5312" s="49">
        <v>35500</v>
      </c>
      <c r="U5312" s="49">
        <v>32900</v>
      </c>
      <c r="V5312" s="49">
        <v>34900</v>
      </c>
    </row>
    <row r="5313" spans="1:22" ht="15.75" customHeight="1">
      <c r="A5313" s="139" t="s">
        <v>793</v>
      </c>
      <c r="B5313" s="139" t="s">
        <v>328</v>
      </c>
      <c r="C5313" s="139" t="s">
        <v>789</v>
      </c>
      <c r="D5313" s="139" t="s">
        <v>633</v>
      </c>
      <c r="E5313" s="139" t="s">
        <v>754</v>
      </c>
      <c r="F5313" s="49">
        <v>19800</v>
      </c>
      <c r="G5313" s="49">
        <v>19800</v>
      </c>
      <c r="H5313" s="49">
        <v>21300</v>
      </c>
      <c r="I5313" s="49">
        <v>21500</v>
      </c>
      <c r="J5313" s="49">
        <v>18300</v>
      </c>
      <c r="K5313" s="49">
        <v>18600</v>
      </c>
      <c r="L5313" s="49">
        <v>19700</v>
      </c>
      <c r="M5313" s="49">
        <v>21000</v>
      </c>
      <c r="N5313" s="49">
        <v>20500</v>
      </c>
      <c r="O5313" s="49">
        <v>20100</v>
      </c>
      <c r="P5313" s="49">
        <v>20800</v>
      </c>
      <c r="Q5313" s="49">
        <v>21100</v>
      </c>
      <c r="R5313" s="49">
        <v>21900</v>
      </c>
      <c r="S5313" s="49">
        <v>21000</v>
      </c>
      <c r="T5313" s="49">
        <v>21300</v>
      </c>
      <c r="U5313" s="49">
        <v>21900</v>
      </c>
      <c r="V5313" s="49">
        <v>22300</v>
      </c>
    </row>
    <row r="5314" spans="1:22" ht="15.75" customHeight="1">
      <c r="A5314" s="139" t="s">
        <v>793</v>
      </c>
      <c r="B5314" s="139" t="s">
        <v>229</v>
      </c>
      <c r="C5314" s="139" t="s">
        <v>789</v>
      </c>
      <c r="D5314" s="139" t="s">
        <v>633</v>
      </c>
      <c r="E5314" s="139" t="s">
        <v>754</v>
      </c>
      <c r="F5314" s="49">
        <v>89900</v>
      </c>
      <c r="G5314" s="49">
        <v>86300</v>
      </c>
      <c r="H5314" s="49">
        <v>92100</v>
      </c>
      <c r="I5314" s="49">
        <v>93700</v>
      </c>
      <c r="J5314" s="49">
        <v>90600</v>
      </c>
      <c r="K5314" s="49">
        <v>109000</v>
      </c>
      <c r="L5314" s="49">
        <v>103000</v>
      </c>
      <c r="M5314" s="49">
        <v>111000</v>
      </c>
      <c r="N5314" s="49">
        <v>112000</v>
      </c>
      <c r="O5314" s="49">
        <v>123000</v>
      </c>
      <c r="P5314" s="49">
        <v>121000</v>
      </c>
      <c r="Q5314" s="49">
        <v>123000</v>
      </c>
      <c r="R5314" s="49">
        <v>131000</v>
      </c>
      <c r="S5314" s="49">
        <v>135000</v>
      </c>
      <c r="T5314" s="49">
        <v>146000</v>
      </c>
      <c r="U5314" s="49">
        <v>152000</v>
      </c>
      <c r="V5314" s="49">
        <v>152000</v>
      </c>
    </row>
    <row r="5315" spans="1:22" ht="15.75" customHeight="1">
      <c r="A5315" s="139" t="s">
        <v>793</v>
      </c>
      <c r="B5315" s="139" t="s">
        <v>762</v>
      </c>
      <c r="C5315" s="139" t="s">
        <v>789</v>
      </c>
      <c r="D5315" s="139" t="s">
        <v>633</v>
      </c>
      <c r="E5315" s="139" t="s">
        <v>754</v>
      </c>
      <c r="F5315" s="49">
        <v>25000000</v>
      </c>
      <c r="G5315" s="49">
        <v>25200000</v>
      </c>
      <c r="H5315" s="49">
        <v>25700000</v>
      </c>
      <c r="I5315" s="49">
        <v>27000000</v>
      </c>
      <c r="J5315" s="49">
        <v>28300000</v>
      </c>
      <c r="K5315" s="49">
        <v>29200000</v>
      </c>
      <c r="L5315" s="49">
        <v>30200000</v>
      </c>
      <c r="M5315" s="49">
        <v>31100000</v>
      </c>
      <c r="N5315" s="49">
        <v>31900000</v>
      </c>
      <c r="O5315" s="49">
        <v>31500000</v>
      </c>
      <c r="P5315" s="49">
        <v>33200000</v>
      </c>
      <c r="Q5315" s="49">
        <v>34400000</v>
      </c>
      <c r="R5315" s="49">
        <v>35000000</v>
      </c>
      <c r="S5315" s="49">
        <v>34900000</v>
      </c>
      <c r="T5315" s="49">
        <v>35200000</v>
      </c>
      <c r="U5315" s="49">
        <v>35100000</v>
      </c>
      <c r="V5315" s="49">
        <v>35300000</v>
      </c>
    </row>
    <row r="5316" spans="1:22" ht="15.75" customHeight="1">
      <c r="A5316" s="139" t="s">
        <v>793</v>
      </c>
      <c r="B5316" s="139" t="s">
        <v>330</v>
      </c>
      <c r="C5316" s="139" t="s">
        <v>789</v>
      </c>
      <c r="D5316" s="139" t="s">
        <v>633</v>
      </c>
      <c r="E5316" s="139" t="s">
        <v>754</v>
      </c>
      <c r="F5316" s="49">
        <v>20800</v>
      </c>
      <c r="G5316" s="49">
        <v>23200</v>
      </c>
      <c r="H5316" s="49">
        <v>25100</v>
      </c>
      <c r="I5316" s="49">
        <v>27100</v>
      </c>
      <c r="J5316" s="49">
        <v>29100</v>
      </c>
      <c r="K5316" s="49">
        <v>30200</v>
      </c>
      <c r="L5316" s="49">
        <v>28900</v>
      </c>
      <c r="M5316" s="49">
        <v>31900</v>
      </c>
      <c r="N5316" s="49">
        <v>33700</v>
      </c>
      <c r="O5316" s="49">
        <v>35900</v>
      </c>
      <c r="P5316" s="49">
        <v>36300</v>
      </c>
      <c r="Q5316" s="49">
        <v>38400</v>
      </c>
      <c r="R5316" s="49">
        <v>37900</v>
      </c>
      <c r="S5316" s="49">
        <v>40400</v>
      </c>
      <c r="T5316" s="49">
        <v>43400</v>
      </c>
      <c r="U5316" s="49">
        <v>42000</v>
      </c>
      <c r="V5316" s="49">
        <v>39700</v>
      </c>
    </row>
    <row r="5317" spans="1:22" ht="15.75" customHeight="1">
      <c r="A5317" s="139" t="s">
        <v>793</v>
      </c>
      <c r="B5317" s="139" t="s">
        <v>332</v>
      </c>
      <c r="C5317" s="139" t="s">
        <v>789</v>
      </c>
      <c r="D5317" s="139" t="s">
        <v>633</v>
      </c>
      <c r="E5317" s="139" t="s">
        <v>754</v>
      </c>
      <c r="F5317" s="49">
        <v>148000</v>
      </c>
      <c r="G5317" s="49">
        <v>132000</v>
      </c>
      <c r="H5317" s="49">
        <v>134000</v>
      </c>
      <c r="I5317" s="49">
        <v>154000</v>
      </c>
      <c r="J5317" s="49">
        <v>157000</v>
      </c>
      <c r="K5317" s="49">
        <v>173000</v>
      </c>
      <c r="L5317" s="49">
        <v>185000</v>
      </c>
      <c r="M5317" s="49">
        <v>194000</v>
      </c>
      <c r="N5317" s="49">
        <v>204000</v>
      </c>
      <c r="O5317" s="49">
        <v>211000</v>
      </c>
      <c r="P5317" s="49">
        <v>211000</v>
      </c>
      <c r="Q5317" s="49">
        <v>227000</v>
      </c>
      <c r="R5317" s="49">
        <v>224000</v>
      </c>
      <c r="S5317" s="49">
        <v>217000</v>
      </c>
      <c r="T5317" s="49">
        <v>206000</v>
      </c>
      <c r="U5317" s="49">
        <v>209000</v>
      </c>
      <c r="V5317" s="49">
        <v>217000</v>
      </c>
    </row>
    <row r="5318" spans="1:22" ht="15.75" customHeight="1">
      <c r="A5318" s="139" t="s">
        <v>793</v>
      </c>
      <c r="B5318" s="139" t="s">
        <v>338</v>
      </c>
      <c r="C5318" s="139" t="s">
        <v>789</v>
      </c>
      <c r="D5318" s="139" t="s">
        <v>633</v>
      </c>
      <c r="E5318" s="139" t="s">
        <v>754</v>
      </c>
      <c r="F5318" s="49">
        <v>618</v>
      </c>
      <c r="G5318" s="49">
        <v>640</v>
      </c>
      <c r="H5318" s="49">
        <v>615</v>
      </c>
      <c r="I5318" s="49">
        <v>736</v>
      </c>
      <c r="J5318" s="49">
        <v>781</v>
      </c>
      <c r="K5318" s="49">
        <v>778</v>
      </c>
      <c r="L5318" s="49">
        <v>572</v>
      </c>
      <c r="M5318" s="49">
        <v>590</v>
      </c>
      <c r="N5318" s="49">
        <v>425</v>
      </c>
      <c r="O5318" s="49">
        <v>524</v>
      </c>
      <c r="P5318" s="49">
        <v>525</v>
      </c>
      <c r="Q5318" s="49">
        <v>588</v>
      </c>
      <c r="R5318" s="49">
        <v>646</v>
      </c>
      <c r="S5318" s="49">
        <v>656</v>
      </c>
      <c r="T5318" s="49">
        <v>680</v>
      </c>
      <c r="U5318" s="49">
        <v>705</v>
      </c>
      <c r="V5318" s="49">
        <v>725</v>
      </c>
    </row>
    <row r="5319" spans="1:22" ht="15.75" customHeight="1">
      <c r="A5319" s="139" t="s">
        <v>793</v>
      </c>
      <c r="B5319" s="139" t="s">
        <v>552</v>
      </c>
      <c r="C5319" s="139" t="s">
        <v>789</v>
      </c>
      <c r="D5319" s="139" t="s">
        <v>633</v>
      </c>
      <c r="E5319" s="139" t="s">
        <v>754</v>
      </c>
      <c r="F5319" s="49">
        <v>305000</v>
      </c>
      <c r="G5319" s="49">
        <v>307000</v>
      </c>
      <c r="H5319" s="49">
        <v>323000</v>
      </c>
      <c r="I5319" s="49">
        <v>330000</v>
      </c>
      <c r="J5319" s="49">
        <v>348000</v>
      </c>
      <c r="K5319" s="49">
        <v>360000</v>
      </c>
      <c r="L5319" s="49">
        <v>354000</v>
      </c>
      <c r="M5319" s="49">
        <v>362000</v>
      </c>
      <c r="N5319" s="49">
        <v>337000</v>
      </c>
      <c r="O5319" s="49">
        <v>297000</v>
      </c>
      <c r="P5319" s="49">
        <v>282000</v>
      </c>
      <c r="Q5319" s="49">
        <v>282000</v>
      </c>
      <c r="R5319" s="49">
        <v>279000</v>
      </c>
      <c r="S5319" s="49">
        <v>250000</v>
      </c>
      <c r="T5319" s="49">
        <v>249000</v>
      </c>
      <c r="U5319" s="49">
        <v>263000</v>
      </c>
      <c r="V5319" s="49">
        <v>258000</v>
      </c>
    </row>
    <row r="5320" spans="1:22" ht="15.75" customHeight="1">
      <c r="A5320" s="139" t="s">
        <v>793</v>
      </c>
      <c r="B5320" s="139" t="s">
        <v>340</v>
      </c>
      <c r="C5320" s="139" t="s">
        <v>789</v>
      </c>
      <c r="D5320" s="139" t="s">
        <v>633</v>
      </c>
      <c r="E5320" s="139" t="s">
        <v>754</v>
      </c>
      <c r="F5320" s="49">
        <v>16100</v>
      </c>
      <c r="G5320" s="49">
        <v>16900</v>
      </c>
      <c r="H5320" s="49">
        <v>15900</v>
      </c>
      <c r="I5320" s="49">
        <v>18100</v>
      </c>
      <c r="J5320" s="49">
        <v>18600</v>
      </c>
      <c r="K5320" s="49">
        <v>18100</v>
      </c>
      <c r="L5320" s="49">
        <v>17100</v>
      </c>
      <c r="M5320" s="49">
        <v>20300</v>
      </c>
      <c r="N5320" s="49">
        <v>19200</v>
      </c>
      <c r="O5320" s="49">
        <v>15700</v>
      </c>
      <c r="P5320" s="49">
        <v>18600</v>
      </c>
      <c r="Q5320" s="49">
        <v>19900</v>
      </c>
      <c r="R5320" s="49">
        <v>18900</v>
      </c>
      <c r="S5320" s="49">
        <v>21600</v>
      </c>
      <c r="T5320" s="49">
        <v>20900</v>
      </c>
      <c r="U5320" s="49">
        <v>19400</v>
      </c>
      <c r="V5320" s="49">
        <v>19100</v>
      </c>
    </row>
    <row r="5321" spans="1:22" ht="15.75" customHeight="1">
      <c r="A5321" s="139" t="s">
        <v>793</v>
      </c>
      <c r="B5321" s="139" t="s">
        <v>342</v>
      </c>
      <c r="C5321" s="139" t="s">
        <v>789</v>
      </c>
      <c r="D5321" s="139" t="s">
        <v>633</v>
      </c>
      <c r="E5321" s="139" t="s">
        <v>754</v>
      </c>
      <c r="F5321" s="49">
        <v>3640</v>
      </c>
      <c r="G5321" s="49">
        <v>4500</v>
      </c>
      <c r="H5321" s="49">
        <v>4620</v>
      </c>
      <c r="I5321" s="49">
        <v>4970</v>
      </c>
      <c r="J5321" s="49">
        <v>5370</v>
      </c>
      <c r="K5321" s="49">
        <v>5200</v>
      </c>
      <c r="L5321" s="49">
        <v>5580</v>
      </c>
      <c r="M5321" s="49">
        <v>6090</v>
      </c>
      <c r="N5321" s="49">
        <v>6640</v>
      </c>
      <c r="O5321" s="49">
        <v>6750</v>
      </c>
      <c r="P5321" s="49">
        <v>6740</v>
      </c>
      <c r="Q5321" s="49">
        <v>7900</v>
      </c>
      <c r="R5321" s="49">
        <v>8640</v>
      </c>
      <c r="S5321" s="49">
        <v>10200</v>
      </c>
      <c r="T5321" s="49">
        <v>11100</v>
      </c>
      <c r="U5321" s="49">
        <v>12300</v>
      </c>
      <c r="V5321" s="49">
        <v>12600</v>
      </c>
    </row>
    <row r="5322" spans="1:22" ht="15.75" customHeight="1">
      <c r="A5322" s="139" t="s">
        <v>793</v>
      </c>
      <c r="B5322" s="139" t="s">
        <v>763</v>
      </c>
      <c r="C5322" s="139" t="s">
        <v>789</v>
      </c>
      <c r="D5322" s="139" t="s">
        <v>633</v>
      </c>
      <c r="E5322" s="139" t="s">
        <v>754</v>
      </c>
      <c r="F5322" s="49">
        <v>4110000</v>
      </c>
      <c r="G5322" s="49">
        <v>4190000</v>
      </c>
      <c r="H5322" s="49">
        <v>4160000</v>
      </c>
      <c r="I5322" s="49">
        <v>4230000</v>
      </c>
      <c r="J5322" s="49">
        <v>4240000</v>
      </c>
      <c r="K5322" s="49">
        <v>4220000</v>
      </c>
      <c r="L5322" s="49">
        <v>4250000</v>
      </c>
      <c r="M5322" s="49">
        <v>4190000</v>
      </c>
      <c r="N5322" s="49">
        <v>4100000</v>
      </c>
      <c r="O5322" s="49">
        <v>3770000</v>
      </c>
      <c r="P5322" s="49">
        <v>3900000</v>
      </c>
      <c r="Q5322" s="49">
        <v>3760000</v>
      </c>
      <c r="R5322" s="49">
        <v>3690000</v>
      </c>
      <c r="S5322" s="49">
        <v>3620000</v>
      </c>
      <c r="T5322" s="49">
        <v>3440000</v>
      </c>
      <c r="U5322" s="49">
        <v>3470000</v>
      </c>
      <c r="V5322" s="49">
        <v>3480000</v>
      </c>
    </row>
    <row r="5323" spans="1:22" ht="15.75" customHeight="1">
      <c r="A5323" s="139" t="s">
        <v>793</v>
      </c>
      <c r="B5323" s="139" t="s">
        <v>346</v>
      </c>
      <c r="C5323" s="139" t="s">
        <v>789</v>
      </c>
      <c r="D5323" s="139" t="s">
        <v>633</v>
      </c>
      <c r="E5323" s="139" t="s">
        <v>754</v>
      </c>
      <c r="F5323" s="49">
        <v>54500</v>
      </c>
      <c r="G5323" s="49">
        <v>59300</v>
      </c>
      <c r="H5323" s="49">
        <v>64000</v>
      </c>
      <c r="I5323" s="49">
        <v>71400</v>
      </c>
      <c r="J5323" s="49">
        <v>69500</v>
      </c>
      <c r="K5323" s="49">
        <v>57000</v>
      </c>
      <c r="L5323" s="49">
        <v>68300</v>
      </c>
      <c r="M5323" s="49">
        <v>66100</v>
      </c>
      <c r="N5323" s="49">
        <v>58700</v>
      </c>
      <c r="O5323" s="49">
        <v>55100</v>
      </c>
      <c r="P5323" s="49">
        <v>64200</v>
      </c>
      <c r="Q5323" s="49">
        <v>58800</v>
      </c>
      <c r="R5323" s="49">
        <v>51000</v>
      </c>
      <c r="S5323" s="49">
        <v>49300</v>
      </c>
      <c r="T5323" s="49">
        <v>49100</v>
      </c>
      <c r="U5323" s="49">
        <v>47700</v>
      </c>
      <c r="V5323" s="49">
        <v>50700</v>
      </c>
    </row>
    <row r="5324" spans="1:22" ht="15.75" customHeight="1">
      <c r="A5324" s="139" t="s">
        <v>793</v>
      </c>
      <c r="B5324" s="139" t="s">
        <v>344</v>
      </c>
      <c r="C5324" s="139" t="s">
        <v>789</v>
      </c>
      <c r="D5324" s="139" t="s">
        <v>633</v>
      </c>
      <c r="E5324" s="139" t="s">
        <v>754</v>
      </c>
      <c r="F5324" s="49">
        <v>839</v>
      </c>
      <c r="G5324" s="49">
        <v>1060</v>
      </c>
      <c r="H5324" s="49">
        <v>891</v>
      </c>
      <c r="I5324" s="49">
        <v>1050</v>
      </c>
      <c r="J5324" s="49">
        <v>1350</v>
      </c>
      <c r="K5324" s="49">
        <v>1090</v>
      </c>
      <c r="L5324" s="49">
        <v>1220</v>
      </c>
      <c r="M5324" s="49">
        <v>1160</v>
      </c>
      <c r="N5324" s="49">
        <v>900</v>
      </c>
      <c r="O5324" s="49">
        <v>794</v>
      </c>
      <c r="P5324" s="49">
        <v>1220</v>
      </c>
      <c r="Q5324" s="49">
        <v>1080</v>
      </c>
      <c r="R5324" s="49">
        <v>1050</v>
      </c>
      <c r="S5324" s="49">
        <v>1140</v>
      </c>
      <c r="T5324" s="49">
        <v>1300</v>
      </c>
      <c r="U5324" s="49">
        <v>1390</v>
      </c>
      <c r="V5324" s="49">
        <v>1630</v>
      </c>
    </row>
    <row r="5325" spans="1:22" ht="15.75" customHeight="1">
      <c r="A5325" s="139" t="s">
        <v>793</v>
      </c>
      <c r="B5325" s="139" t="s">
        <v>348</v>
      </c>
      <c r="C5325" s="139" t="s">
        <v>789</v>
      </c>
      <c r="D5325" s="139" t="s">
        <v>633</v>
      </c>
      <c r="E5325" s="139" t="s">
        <v>754</v>
      </c>
      <c r="F5325" s="49">
        <v>395000</v>
      </c>
      <c r="G5325" s="49">
        <v>412000</v>
      </c>
      <c r="H5325" s="49">
        <v>410000</v>
      </c>
      <c r="I5325" s="49">
        <v>414000</v>
      </c>
      <c r="J5325" s="49">
        <v>417000</v>
      </c>
      <c r="K5325" s="49">
        <v>419000</v>
      </c>
      <c r="L5325" s="49">
        <v>407000</v>
      </c>
      <c r="M5325" s="49">
        <v>403000</v>
      </c>
      <c r="N5325" s="49">
        <v>399000</v>
      </c>
      <c r="O5325" s="49">
        <v>387000</v>
      </c>
      <c r="P5325" s="49">
        <v>391000</v>
      </c>
      <c r="Q5325" s="49">
        <v>370000</v>
      </c>
      <c r="R5325" s="49">
        <v>371000</v>
      </c>
      <c r="S5325" s="49">
        <v>372000</v>
      </c>
      <c r="T5325" s="49">
        <v>343000</v>
      </c>
      <c r="U5325" s="49">
        <v>347000</v>
      </c>
      <c r="V5325" s="49">
        <v>352000</v>
      </c>
    </row>
    <row r="5326" spans="1:22" ht="15.75" customHeight="1">
      <c r="A5326" s="139" t="s">
        <v>793</v>
      </c>
      <c r="B5326" s="139" t="s">
        <v>452</v>
      </c>
      <c r="C5326" s="139" t="s">
        <v>789</v>
      </c>
      <c r="D5326" s="139" t="s">
        <v>633</v>
      </c>
      <c r="E5326" s="139" t="s">
        <v>754</v>
      </c>
      <c r="F5326" s="49">
        <v>125</v>
      </c>
      <c r="G5326" s="49">
        <v>169</v>
      </c>
      <c r="H5326" s="49">
        <v>143</v>
      </c>
      <c r="I5326" s="49">
        <v>143</v>
      </c>
      <c r="J5326" s="49">
        <v>143</v>
      </c>
      <c r="K5326" s="49">
        <v>121</v>
      </c>
      <c r="L5326" s="49">
        <v>121</v>
      </c>
      <c r="M5326" s="49">
        <v>139</v>
      </c>
      <c r="N5326" s="49">
        <v>117</v>
      </c>
      <c r="O5326" s="49">
        <v>161</v>
      </c>
      <c r="P5326" s="49">
        <v>114</v>
      </c>
      <c r="Q5326" s="49">
        <v>121</v>
      </c>
      <c r="R5326" s="49">
        <v>136</v>
      </c>
      <c r="S5326" s="49">
        <v>143</v>
      </c>
      <c r="T5326" s="49">
        <v>150</v>
      </c>
      <c r="U5326" s="49">
        <v>160</v>
      </c>
      <c r="V5326" s="49">
        <v>189</v>
      </c>
    </row>
    <row r="5327" spans="1:22" ht="15.75" customHeight="1">
      <c r="A5327" s="139" t="s">
        <v>793</v>
      </c>
      <c r="B5327" s="139" t="s">
        <v>350</v>
      </c>
      <c r="C5327" s="139" t="s">
        <v>789</v>
      </c>
      <c r="D5327" s="139" t="s">
        <v>633</v>
      </c>
      <c r="E5327" s="139" t="s">
        <v>754</v>
      </c>
      <c r="F5327" s="49">
        <v>4700</v>
      </c>
      <c r="G5327" s="49">
        <v>4800</v>
      </c>
      <c r="H5327" s="49">
        <v>4570</v>
      </c>
      <c r="I5327" s="49">
        <v>4630</v>
      </c>
      <c r="J5327" s="49">
        <v>4680</v>
      </c>
      <c r="K5327" s="49">
        <v>4880</v>
      </c>
      <c r="L5327" s="49">
        <v>4170</v>
      </c>
      <c r="M5327" s="49">
        <v>4110</v>
      </c>
      <c r="N5327" s="49">
        <v>4170</v>
      </c>
      <c r="O5327" s="49">
        <v>4240</v>
      </c>
      <c r="P5327" s="49">
        <v>4810</v>
      </c>
      <c r="Q5327" s="49">
        <v>4960</v>
      </c>
      <c r="R5327" s="49">
        <v>5110</v>
      </c>
      <c r="S5327" s="49">
        <v>5290</v>
      </c>
      <c r="T5327" s="49">
        <v>5120</v>
      </c>
      <c r="U5327" s="49">
        <v>5050</v>
      </c>
      <c r="V5327" s="49">
        <v>5090</v>
      </c>
    </row>
    <row r="5328" spans="1:22" ht="15.75" customHeight="1">
      <c r="A5328" s="139" t="s">
        <v>793</v>
      </c>
      <c r="B5328" s="139" t="s">
        <v>596</v>
      </c>
      <c r="C5328" s="139" t="s">
        <v>789</v>
      </c>
      <c r="D5328" s="139" t="s">
        <v>633</v>
      </c>
      <c r="E5328" s="139" t="s">
        <v>754</v>
      </c>
      <c r="F5328" s="49">
        <v>562000</v>
      </c>
      <c r="G5328" s="49">
        <v>565000</v>
      </c>
      <c r="H5328" s="49">
        <v>547000</v>
      </c>
      <c r="I5328" s="49">
        <v>559000</v>
      </c>
      <c r="J5328" s="49">
        <v>558000</v>
      </c>
      <c r="K5328" s="49">
        <v>562000</v>
      </c>
      <c r="L5328" s="49">
        <v>560000</v>
      </c>
      <c r="M5328" s="49">
        <v>549000</v>
      </c>
      <c r="N5328" s="49">
        <v>541000</v>
      </c>
      <c r="O5328" s="49">
        <v>490000</v>
      </c>
      <c r="P5328" s="49">
        <v>512000</v>
      </c>
      <c r="Q5328" s="49">
        <v>467000</v>
      </c>
      <c r="R5328" s="49">
        <v>487000</v>
      </c>
      <c r="S5328" s="49">
        <v>476000</v>
      </c>
      <c r="T5328" s="49">
        <v>437000</v>
      </c>
      <c r="U5328" s="49">
        <v>419000</v>
      </c>
      <c r="V5328" s="49">
        <v>396000</v>
      </c>
    </row>
    <row r="5329" spans="1:22" ht="15.75" customHeight="1">
      <c r="A5329" s="139" t="s">
        <v>793</v>
      </c>
      <c r="B5329" s="139" t="s">
        <v>353</v>
      </c>
      <c r="C5329" s="139" t="s">
        <v>789</v>
      </c>
      <c r="D5329" s="139" t="s">
        <v>633</v>
      </c>
      <c r="E5329" s="139" t="s">
        <v>754</v>
      </c>
      <c r="F5329" s="49">
        <v>5080</v>
      </c>
      <c r="G5329" s="49">
        <v>4100</v>
      </c>
      <c r="H5329" s="49">
        <v>3800</v>
      </c>
      <c r="I5329" s="49">
        <v>4270</v>
      </c>
      <c r="J5329" s="49">
        <v>4930</v>
      </c>
      <c r="K5329" s="49">
        <v>5700</v>
      </c>
      <c r="L5329" s="49">
        <v>6800</v>
      </c>
      <c r="M5329" s="49">
        <v>7090</v>
      </c>
      <c r="N5329" s="49">
        <v>5840</v>
      </c>
      <c r="O5329" s="49">
        <v>6840</v>
      </c>
      <c r="P5329" s="49">
        <v>7040</v>
      </c>
      <c r="Q5329" s="49">
        <v>8660</v>
      </c>
      <c r="R5329" s="49">
        <v>9150</v>
      </c>
      <c r="S5329" s="49">
        <v>8570</v>
      </c>
      <c r="T5329" s="49">
        <v>9720</v>
      </c>
      <c r="U5329" s="49">
        <v>8100</v>
      </c>
      <c r="V5329" s="49">
        <v>8460</v>
      </c>
    </row>
    <row r="5330" spans="1:22" ht="15.75" customHeight="1">
      <c r="A5330" s="139" t="s">
        <v>793</v>
      </c>
      <c r="B5330" s="139" t="s">
        <v>357</v>
      </c>
      <c r="C5330" s="139" t="s">
        <v>789</v>
      </c>
      <c r="D5330" s="139" t="s">
        <v>633</v>
      </c>
      <c r="E5330" s="139" t="s">
        <v>754</v>
      </c>
      <c r="F5330" s="49">
        <v>6440</v>
      </c>
      <c r="G5330" s="49">
        <v>7090</v>
      </c>
      <c r="H5330" s="49">
        <v>7560</v>
      </c>
      <c r="I5330" s="49">
        <v>7600</v>
      </c>
      <c r="J5330" s="49">
        <v>7340</v>
      </c>
      <c r="K5330" s="49">
        <v>6980</v>
      </c>
      <c r="L5330" s="49">
        <v>9380</v>
      </c>
      <c r="M5330" s="49">
        <v>9820</v>
      </c>
      <c r="N5330" s="49">
        <v>9160</v>
      </c>
      <c r="O5330" s="49">
        <v>7720</v>
      </c>
      <c r="P5330" s="49">
        <v>10100</v>
      </c>
      <c r="Q5330" s="49">
        <v>10500</v>
      </c>
      <c r="R5330" s="49">
        <v>12100</v>
      </c>
      <c r="S5330" s="49">
        <v>14800</v>
      </c>
      <c r="T5330" s="49">
        <v>14700</v>
      </c>
      <c r="U5330" s="49">
        <v>13800</v>
      </c>
      <c r="V5330" s="49">
        <v>13900</v>
      </c>
    </row>
    <row r="5331" spans="1:22" ht="15.75" customHeight="1">
      <c r="A5331" s="139" t="s">
        <v>793</v>
      </c>
      <c r="B5331" s="139" t="s">
        <v>365</v>
      </c>
      <c r="C5331" s="139" t="s">
        <v>789</v>
      </c>
      <c r="D5331" s="139" t="s">
        <v>633</v>
      </c>
      <c r="E5331" s="139" t="s">
        <v>754</v>
      </c>
      <c r="F5331" s="49">
        <v>1660</v>
      </c>
      <c r="G5331" s="49">
        <v>1730</v>
      </c>
      <c r="H5331" s="49">
        <v>1810</v>
      </c>
      <c r="I5331" s="49">
        <v>1890</v>
      </c>
      <c r="J5331" s="49">
        <v>1950</v>
      </c>
      <c r="K5331" s="49">
        <v>2020</v>
      </c>
      <c r="L5331" s="49">
        <v>2090</v>
      </c>
      <c r="M5331" s="49">
        <v>2160</v>
      </c>
      <c r="N5331" s="49">
        <v>2200</v>
      </c>
      <c r="O5331" s="49">
        <v>2280</v>
      </c>
      <c r="P5331" s="49">
        <v>2630</v>
      </c>
      <c r="Q5331" s="49">
        <v>2790</v>
      </c>
      <c r="R5331" s="49">
        <v>2590</v>
      </c>
      <c r="S5331" s="49">
        <v>2310</v>
      </c>
      <c r="T5331" s="49">
        <v>2440</v>
      </c>
      <c r="U5331" s="49">
        <v>3130</v>
      </c>
      <c r="V5331" s="49">
        <v>3150</v>
      </c>
    </row>
    <row r="5332" spans="1:22" ht="15.75" customHeight="1">
      <c r="A5332" s="139" t="s">
        <v>793</v>
      </c>
      <c r="B5332" s="139" t="s">
        <v>352</v>
      </c>
      <c r="C5332" s="139" t="s">
        <v>789</v>
      </c>
      <c r="D5332" s="139" t="s">
        <v>633</v>
      </c>
      <c r="E5332" s="139" t="s">
        <v>754</v>
      </c>
      <c r="F5332" s="49">
        <v>254</v>
      </c>
      <c r="G5332" s="49">
        <v>261</v>
      </c>
      <c r="H5332" s="49">
        <v>298</v>
      </c>
      <c r="I5332" s="49">
        <v>299</v>
      </c>
      <c r="J5332" s="49">
        <v>306</v>
      </c>
      <c r="K5332" s="49">
        <v>307</v>
      </c>
      <c r="L5332" s="49">
        <v>318</v>
      </c>
      <c r="M5332" s="49">
        <v>362</v>
      </c>
      <c r="N5332" s="49">
        <v>377</v>
      </c>
      <c r="O5332" s="49">
        <v>388</v>
      </c>
      <c r="P5332" s="49">
        <v>439</v>
      </c>
      <c r="Q5332" s="49">
        <v>457</v>
      </c>
      <c r="R5332" s="49">
        <v>461</v>
      </c>
      <c r="S5332" s="49">
        <v>440</v>
      </c>
      <c r="T5332" s="49">
        <v>520</v>
      </c>
      <c r="U5332" s="49">
        <v>534</v>
      </c>
      <c r="V5332" s="49">
        <v>538</v>
      </c>
    </row>
    <row r="5333" spans="1:22" ht="15.75" customHeight="1">
      <c r="A5333" s="139" t="s">
        <v>793</v>
      </c>
      <c r="B5333" s="139" t="s">
        <v>367</v>
      </c>
      <c r="C5333" s="139" t="s">
        <v>789</v>
      </c>
      <c r="D5333" s="139" t="s">
        <v>633</v>
      </c>
      <c r="E5333" s="139" t="s">
        <v>754</v>
      </c>
      <c r="F5333" s="49">
        <v>153</v>
      </c>
      <c r="G5333" s="49">
        <v>157</v>
      </c>
      <c r="H5333" s="49">
        <v>161</v>
      </c>
      <c r="I5333" s="49">
        <v>202</v>
      </c>
      <c r="J5333" s="49">
        <v>210</v>
      </c>
      <c r="K5333" s="49">
        <v>221</v>
      </c>
      <c r="L5333" s="49">
        <v>225</v>
      </c>
      <c r="M5333" s="49">
        <v>239</v>
      </c>
      <c r="N5333" s="49">
        <v>236</v>
      </c>
      <c r="O5333" s="49">
        <v>243</v>
      </c>
      <c r="P5333" s="49">
        <v>247</v>
      </c>
      <c r="Q5333" s="49">
        <v>254</v>
      </c>
      <c r="R5333" s="49">
        <v>261</v>
      </c>
      <c r="S5333" s="49">
        <v>266</v>
      </c>
      <c r="T5333" s="49">
        <v>280</v>
      </c>
      <c r="U5333" s="49">
        <v>324</v>
      </c>
      <c r="V5333" s="49">
        <v>326</v>
      </c>
    </row>
    <row r="5334" spans="1:22" ht="15.75" customHeight="1">
      <c r="A5334" s="139" t="s">
        <v>793</v>
      </c>
      <c r="B5334" s="139" t="s">
        <v>336</v>
      </c>
      <c r="C5334" s="139" t="s">
        <v>789</v>
      </c>
      <c r="D5334" s="139" t="s">
        <v>633</v>
      </c>
      <c r="E5334" s="139" t="s">
        <v>754</v>
      </c>
      <c r="F5334" s="49">
        <v>460</v>
      </c>
      <c r="G5334" s="49">
        <v>3560</v>
      </c>
      <c r="H5334" s="49">
        <v>5460</v>
      </c>
      <c r="I5334" s="49">
        <v>6510</v>
      </c>
      <c r="J5334" s="49">
        <v>5730</v>
      </c>
      <c r="K5334" s="49">
        <v>5250</v>
      </c>
      <c r="L5334" s="49">
        <v>5310</v>
      </c>
      <c r="M5334" s="49">
        <v>5350</v>
      </c>
      <c r="N5334" s="49">
        <v>5070</v>
      </c>
      <c r="O5334" s="49">
        <v>5180</v>
      </c>
      <c r="P5334" s="49">
        <v>5240</v>
      </c>
      <c r="Q5334" s="49">
        <v>6970</v>
      </c>
      <c r="R5334" s="49">
        <v>6060</v>
      </c>
      <c r="S5334" s="49">
        <v>6070</v>
      </c>
      <c r="T5334" s="49">
        <v>6310</v>
      </c>
      <c r="U5334" s="49">
        <v>7410</v>
      </c>
      <c r="V5334" s="49">
        <v>7630</v>
      </c>
    </row>
    <row r="5335" spans="1:22" ht="15.75" customHeight="1">
      <c r="A5335" s="139" t="s">
        <v>793</v>
      </c>
      <c r="B5335" s="139" t="s">
        <v>359</v>
      </c>
      <c r="C5335" s="139" t="s">
        <v>789</v>
      </c>
      <c r="D5335" s="139" t="s">
        <v>633</v>
      </c>
      <c r="E5335" s="139" t="s">
        <v>754</v>
      </c>
      <c r="F5335" s="49">
        <v>92400</v>
      </c>
      <c r="G5335" s="49">
        <v>94800</v>
      </c>
      <c r="H5335" s="49">
        <v>94700</v>
      </c>
      <c r="I5335" s="49">
        <v>96800</v>
      </c>
      <c r="J5335" s="49">
        <v>98100</v>
      </c>
      <c r="K5335" s="49">
        <v>100000</v>
      </c>
      <c r="L5335" s="49">
        <v>98200</v>
      </c>
      <c r="M5335" s="49">
        <v>98300</v>
      </c>
      <c r="N5335" s="49">
        <v>97600</v>
      </c>
      <c r="O5335" s="49">
        <v>93300</v>
      </c>
      <c r="P5335" s="49">
        <v>85300</v>
      </c>
      <c r="Q5335" s="49">
        <v>81400</v>
      </c>
      <c r="R5335" s="49">
        <v>82500</v>
      </c>
      <c r="S5335" s="49">
        <v>72000</v>
      </c>
      <c r="T5335" s="49">
        <v>70500</v>
      </c>
      <c r="U5335" s="49">
        <v>68000</v>
      </c>
      <c r="V5335" s="49">
        <v>66000</v>
      </c>
    </row>
    <row r="5336" spans="1:22" ht="15.75" customHeight="1">
      <c r="A5336" s="139" t="s">
        <v>793</v>
      </c>
      <c r="B5336" s="139" t="s">
        <v>361</v>
      </c>
      <c r="C5336" s="139" t="s">
        <v>789</v>
      </c>
      <c r="D5336" s="139" t="s">
        <v>633</v>
      </c>
      <c r="E5336" s="139" t="s">
        <v>754</v>
      </c>
      <c r="F5336" s="49">
        <v>192</v>
      </c>
      <c r="G5336" s="49">
        <v>196</v>
      </c>
      <c r="H5336" s="49">
        <v>207</v>
      </c>
      <c r="I5336" s="49">
        <v>219</v>
      </c>
      <c r="J5336" s="49">
        <v>208</v>
      </c>
      <c r="K5336" s="49">
        <v>219</v>
      </c>
      <c r="L5336" s="49">
        <v>233</v>
      </c>
      <c r="M5336" s="49">
        <v>241</v>
      </c>
      <c r="N5336" s="49">
        <v>256</v>
      </c>
      <c r="O5336" s="49">
        <v>255</v>
      </c>
      <c r="P5336" s="49">
        <v>262</v>
      </c>
      <c r="Q5336" s="49">
        <v>255</v>
      </c>
      <c r="R5336" s="49">
        <v>274</v>
      </c>
      <c r="S5336" s="49">
        <v>307</v>
      </c>
      <c r="T5336" s="49">
        <v>245</v>
      </c>
      <c r="U5336" s="49">
        <v>253</v>
      </c>
      <c r="V5336" s="49">
        <v>257</v>
      </c>
    </row>
    <row r="5337" spans="1:22" ht="15.75" customHeight="1">
      <c r="A5337" s="139" t="s">
        <v>793</v>
      </c>
      <c r="B5337" s="139" t="s">
        <v>363</v>
      </c>
      <c r="C5337" s="139" t="s">
        <v>789</v>
      </c>
      <c r="D5337" s="139" t="s">
        <v>633</v>
      </c>
      <c r="E5337" s="139" t="s">
        <v>754</v>
      </c>
      <c r="F5337" s="49">
        <v>10100</v>
      </c>
      <c r="G5337" s="49">
        <v>10700</v>
      </c>
      <c r="H5337" s="49">
        <v>11200</v>
      </c>
      <c r="I5337" s="49">
        <v>10900</v>
      </c>
      <c r="J5337" s="49">
        <v>11700</v>
      </c>
      <c r="K5337" s="49">
        <v>12600</v>
      </c>
      <c r="L5337" s="49">
        <v>12800</v>
      </c>
      <c r="M5337" s="49">
        <v>12600</v>
      </c>
      <c r="N5337" s="49">
        <v>11500</v>
      </c>
      <c r="O5337" s="49">
        <v>12000</v>
      </c>
      <c r="P5337" s="49">
        <v>11700</v>
      </c>
      <c r="Q5337" s="49">
        <v>11900</v>
      </c>
      <c r="R5337" s="49">
        <v>12100</v>
      </c>
      <c r="S5337" s="49">
        <v>13400</v>
      </c>
      <c r="T5337" s="49">
        <v>18000</v>
      </c>
      <c r="U5337" s="49">
        <v>15800</v>
      </c>
      <c r="V5337" s="49">
        <v>16600</v>
      </c>
    </row>
    <row r="5338" spans="1:22" ht="15.75" customHeight="1">
      <c r="A5338" s="139" t="s">
        <v>793</v>
      </c>
      <c r="B5338" s="139" t="s">
        <v>369</v>
      </c>
      <c r="C5338" s="139" t="s">
        <v>789</v>
      </c>
      <c r="D5338" s="139" t="s">
        <v>633</v>
      </c>
      <c r="E5338" s="139" t="s">
        <v>754</v>
      </c>
      <c r="F5338" s="49">
        <v>1620</v>
      </c>
      <c r="G5338" s="49">
        <v>1600</v>
      </c>
      <c r="H5338" s="49">
        <v>1590</v>
      </c>
      <c r="I5338" s="49">
        <v>1580</v>
      </c>
      <c r="J5338" s="49">
        <v>1640</v>
      </c>
      <c r="K5338" s="49">
        <v>1450</v>
      </c>
      <c r="L5338" s="49">
        <v>1300</v>
      </c>
      <c r="M5338" s="49">
        <v>1570</v>
      </c>
      <c r="N5338" s="49">
        <v>1570</v>
      </c>
      <c r="O5338" s="49">
        <v>1570</v>
      </c>
      <c r="P5338" s="49">
        <v>1730</v>
      </c>
      <c r="Q5338" s="49">
        <v>1790</v>
      </c>
      <c r="R5338" s="49">
        <v>2000</v>
      </c>
      <c r="S5338" s="49">
        <v>1940</v>
      </c>
      <c r="T5338" s="49">
        <v>2010</v>
      </c>
      <c r="U5338" s="49">
        <v>1960</v>
      </c>
      <c r="V5338" s="49">
        <v>2000</v>
      </c>
    </row>
    <row r="5339" spans="1:22" ht="15.75" customHeight="1">
      <c r="A5339" s="139" t="s">
        <v>793</v>
      </c>
      <c r="B5339" s="139" t="s">
        <v>764</v>
      </c>
      <c r="C5339" s="139" t="s">
        <v>789</v>
      </c>
      <c r="D5339" s="139" t="s">
        <v>633</v>
      </c>
      <c r="E5339" s="139" t="s">
        <v>754</v>
      </c>
      <c r="F5339" s="49">
        <v>41800</v>
      </c>
      <c r="G5339" s="49">
        <v>39500</v>
      </c>
      <c r="H5339" s="49">
        <v>41200</v>
      </c>
      <c r="I5339" s="49">
        <v>44900</v>
      </c>
      <c r="J5339" s="49">
        <v>43300</v>
      </c>
      <c r="K5339" s="49">
        <v>45500</v>
      </c>
      <c r="L5339" s="49">
        <v>43600</v>
      </c>
      <c r="M5339" s="49">
        <v>45100</v>
      </c>
      <c r="N5339" s="49">
        <v>45300</v>
      </c>
      <c r="O5339" s="49">
        <v>43500</v>
      </c>
      <c r="P5339" s="49">
        <v>42000</v>
      </c>
      <c r="Q5339" s="49">
        <v>45100</v>
      </c>
      <c r="R5339" s="49">
        <v>44800</v>
      </c>
      <c r="S5339" s="49">
        <v>46400</v>
      </c>
      <c r="T5339" s="49">
        <v>45600</v>
      </c>
      <c r="U5339" s="49">
        <v>45900</v>
      </c>
      <c r="V5339" s="49">
        <v>47000</v>
      </c>
    </row>
    <row r="5340" spans="1:22" ht="15.75" customHeight="1">
      <c r="A5340" s="139" t="s">
        <v>793</v>
      </c>
      <c r="B5340" s="139" t="s">
        <v>375</v>
      </c>
      <c r="C5340" s="139" t="s">
        <v>789</v>
      </c>
      <c r="D5340" s="139" t="s">
        <v>633</v>
      </c>
      <c r="E5340" s="139" t="s">
        <v>754</v>
      </c>
      <c r="F5340" s="49">
        <v>5040</v>
      </c>
      <c r="G5340" s="49">
        <v>5720</v>
      </c>
      <c r="H5340" s="49">
        <v>6070</v>
      </c>
      <c r="I5340" s="49">
        <v>6770</v>
      </c>
      <c r="J5340" s="49">
        <v>7360</v>
      </c>
      <c r="K5340" s="49">
        <v>7560</v>
      </c>
      <c r="L5340" s="49">
        <v>6960</v>
      </c>
      <c r="M5340" s="49">
        <v>8700</v>
      </c>
      <c r="N5340" s="49">
        <v>8560</v>
      </c>
      <c r="O5340" s="49">
        <v>7760</v>
      </c>
      <c r="P5340" s="49">
        <v>7870</v>
      </c>
      <c r="Q5340" s="49">
        <v>8840</v>
      </c>
      <c r="R5340" s="49">
        <v>8850</v>
      </c>
      <c r="S5340" s="49">
        <v>8940</v>
      </c>
      <c r="T5340" s="49">
        <v>9350</v>
      </c>
      <c r="U5340" s="49">
        <v>10200</v>
      </c>
      <c r="V5340" s="49">
        <v>10700</v>
      </c>
    </row>
    <row r="5341" spans="1:22" ht="15.75" customHeight="1">
      <c r="A5341" s="139" t="s">
        <v>793</v>
      </c>
      <c r="B5341" s="139" t="s">
        <v>314</v>
      </c>
      <c r="C5341" s="139" t="s">
        <v>789</v>
      </c>
      <c r="D5341" s="139" t="s">
        <v>633</v>
      </c>
      <c r="E5341" s="139" t="s">
        <v>754</v>
      </c>
      <c r="F5341" s="49">
        <v>20600</v>
      </c>
      <c r="G5341" s="49">
        <v>21500</v>
      </c>
      <c r="H5341" s="49">
        <v>22600</v>
      </c>
      <c r="I5341" s="49">
        <v>24100</v>
      </c>
      <c r="J5341" s="49">
        <v>24000</v>
      </c>
      <c r="K5341" s="49">
        <v>24400</v>
      </c>
      <c r="L5341" s="49">
        <v>24600</v>
      </c>
      <c r="M5341" s="49">
        <v>26100</v>
      </c>
      <c r="N5341" s="49">
        <v>24800</v>
      </c>
      <c r="O5341" s="49">
        <v>22500</v>
      </c>
      <c r="P5341" s="49">
        <v>21900</v>
      </c>
      <c r="Q5341" s="49">
        <v>21600</v>
      </c>
      <c r="R5341" s="49">
        <v>20500</v>
      </c>
      <c r="S5341" s="49">
        <v>20400</v>
      </c>
      <c r="T5341" s="49">
        <v>19900</v>
      </c>
      <c r="U5341" s="49">
        <v>20000</v>
      </c>
      <c r="V5341" s="49">
        <v>20100</v>
      </c>
    </row>
    <row r="5342" spans="1:22" ht="15.75" customHeight="1">
      <c r="A5342" s="139" t="s">
        <v>793</v>
      </c>
      <c r="B5342" s="139" t="s">
        <v>371</v>
      </c>
      <c r="C5342" s="139" t="s">
        <v>789</v>
      </c>
      <c r="D5342" s="139" t="s">
        <v>633</v>
      </c>
      <c r="E5342" s="139" t="s">
        <v>754</v>
      </c>
      <c r="F5342" s="49">
        <v>1470</v>
      </c>
      <c r="G5342" s="49">
        <v>1580</v>
      </c>
      <c r="H5342" s="49">
        <v>1830</v>
      </c>
      <c r="I5342" s="49">
        <v>1740</v>
      </c>
      <c r="J5342" s="49">
        <v>1990</v>
      </c>
      <c r="K5342" s="49">
        <v>2080</v>
      </c>
      <c r="L5342" s="49">
        <v>2110</v>
      </c>
      <c r="M5342" s="49">
        <v>2390</v>
      </c>
      <c r="N5342" s="49">
        <v>2390</v>
      </c>
      <c r="O5342" s="49">
        <v>2270</v>
      </c>
      <c r="P5342" s="49">
        <v>2120</v>
      </c>
      <c r="Q5342" s="49">
        <v>2210</v>
      </c>
      <c r="R5342" s="49">
        <v>2310</v>
      </c>
      <c r="S5342" s="49">
        <v>2400</v>
      </c>
      <c r="T5342" s="49">
        <v>2850</v>
      </c>
      <c r="U5342" s="49">
        <v>2950</v>
      </c>
      <c r="V5342" s="49">
        <v>2990</v>
      </c>
    </row>
    <row r="5343" spans="1:22" ht="15.75" customHeight="1">
      <c r="A5343" s="139" t="s">
        <v>793</v>
      </c>
      <c r="B5343" s="139" t="s">
        <v>377</v>
      </c>
      <c r="C5343" s="139" t="s">
        <v>789</v>
      </c>
      <c r="D5343" s="139" t="s">
        <v>633</v>
      </c>
      <c r="E5343" s="139" t="s">
        <v>754</v>
      </c>
      <c r="F5343" s="49">
        <v>58700</v>
      </c>
      <c r="G5343" s="49">
        <v>59500</v>
      </c>
      <c r="H5343" s="49">
        <v>58300</v>
      </c>
      <c r="I5343" s="49">
        <v>61300</v>
      </c>
      <c r="J5343" s="49">
        <v>59400</v>
      </c>
      <c r="K5343" s="49">
        <v>60500</v>
      </c>
      <c r="L5343" s="49">
        <v>60100</v>
      </c>
      <c r="M5343" s="49">
        <v>59000</v>
      </c>
      <c r="N5343" s="49">
        <v>57600</v>
      </c>
      <c r="O5343" s="49">
        <v>50700</v>
      </c>
      <c r="P5343" s="49">
        <v>52800</v>
      </c>
      <c r="Q5343" s="49">
        <v>50600</v>
      </c>
      <c r="R5343" s="49">
        <v>47400</v>
      </c>
      <c r="S5343" s="49">
        <v>44400</v>
      </c>
      <c r="T5343" s="49">
        <v>44600</v>
      </c>
      <c r="U5343" s="49">
        <v>47700</v>
      </c>
      <c r="V5343" s="49">
        <v>48800</v>
      </c>
    </row>
    <row r="5344" spans="1:22" ht="15.75" customHeight="1">
      <c r="A5344" s="139" t="s">
        <v>793</v>
      </c>
      <c r="B5344" s="139" t="s">
        <v>383</v>
      </c>
      <c r="C5344" s="139" t="s">
        <v>789</v>
      </c>
      <c r="D5344" s="139" t="s">
        <v>633</v>
      </c>
      <c r="E5344" s="139" t="s">
        <v>754</v>
      </c>
      <c r="F5344" s="49">
        <v>282000</v>
      </c>
      <c r="G5344" s="49">
        <v>314000</v>
      </c>
      <c r="H5344" s="49">
        <v>325000</v>
      </c>
      <c r="I5344" s="49">
        <v>335000</v>
      </c>
      <c r="J5344" s="49">
        <v>359000</v>
      </c>
      <c r="K5344" s="49">
        <v>364000</v>
      </c>
      <c r="L5344" s="49">
        <v>367000</v>
      </c>
      <c r="M5344" s="49">
        <v>398000</v>
      </c>
      <c r="N5344" s="49">
        <v>440000</v>
      </c>
      <c r="O5344" s="49">
        <v>469000</v>
      </c>
      <c r="P5344" s="49">
        <v>450000</v>
      </c>
      <c r="Q5344" s="49">
        <v>624000</v>
      </c>
      <c r="R5344" s="49">
        <v>656000</v>
      </c>
      <c r="S5344" s="49">
        <v>505000</v>
      </c>
      <c r="T5344" s="49">
        <v>480000</v>
      </c>
      <c r="U5344" s="49">
        <v>485000</v>
      </c>
      <c r="V5344" s="49">
        <v>489000</v>
      </c>
    </row>
    <row r="5345" spans="1:22" ht="15.75" customHeight="1">
      <c r="A5345" s="139" t="s">
        <v>793</v>
      </c>
      <c r="B5345" s="139" t="s">
        <v>381</v>
      </c>
      <c r="C5345" s="139" t="s">
        <v>789</v>
      </c>
      <c r="D5345" s="139" t="s">
        <v>633</v>
      </c>
      <c r="E5345" s="139" t="s">
        <v>754</v>
      </c>
      <c r="F5345" s="49">
        <v>1090000</v>
      </c>
      <c r="G5345" s="49">
        <v>1090000</v>
      </c>
      <c r="H5345" s="49">
        <v>1110000</v>
      </c>
      <c r="I5345" s="49">
        <v>1150000</v>
      </c>
      <c r="J5345" s="49">
        <v>1220000</v>
      </c>
      <c r="K5345" s="49">
        <v>1290000</v>
      </c>
      <c r="L5345" s="49">
        <v>1370000</v>
      </c>
      <c r="M5345" s="49">
        <v>1460000</v>
      </c>
      <c r="N5345" s="49">
        <v>1620000</v>
      </c>
      <c r="O5345" s="49">
        <v>1800000</v>
      </c>
      <c r="P5345" s="49">
        <v>1780000</v>
      </c>
      <c r="Q5345" s="49">
        <v>1900000</v>
      </c>
      <c r="R5345" s="49">
        <v>2070000</v>
      </c>
      <c r="S5345" s="49">
        <v>2060000</v>
      </c>
      <c r="T5345" s="49">
        <v>2270000</v>
      </c>
      <c r="U5345" s="49">
        <v>2340000</v>
      </c>
      <c r="V5345" s="49">
        <v>2450000</v>
      </c>
    </row>
    <row r="5346" spans="1:22" ht="15.75" customHeight="1">
      <c r="A5346" s="139" t="s">
        <v>793</v>
      </c>
      <c r="B5346" s="139" t="s">
        <v>389</v>
      </c>
      <c r="C5346" s="139" t="s">
        <v>789</v>
      </c>
      <c r="D5346" s="139" t="s">
        <v>633</v>
      </c>
      <c r="E5346" s="139" t="s">
        <v>754</v>
      </c>
      <c r="F5346" s="49">
        <v>43200</v>
      </c>
      <c r="G5346" s="49">
        <v>45800</v>
      </c>
      <c r="H5346" s="49">
        <v>45100</v>
      </c>
      <c r="I5346" s="49">
        <v>43700</v>
      </c>
      <c r="J5346" s="49">
        <v>44700</v>
      </c>
      <c r="K5346" s="49">
        <v>44500</v>
      </c>
      <c r="L5346" s="49">
        <v>44600</v>
      </c>
      <c r="M5346" s="49">
        <v>45800</v>
      </c>
      <c r="N5346" s="49">
        <v>44100</v>
      </c>
      <c r="O5346" s="49">
        <v>41500</v>
      </c>
      <c r="P5346" s="49">
        <v>41600</v>
      </c>
      <c r="Q5346" s="49">
        <v>36600</v>
      </c>
      <c r="R5346" s="49">
        <v>37300</v>
      </c>
      <c r="S5346" s="49">
        <v>36600</v>
      </c>
      <c r="T5346" s="49">
        <v>36100</v>
      </c>
      <c r="U5346" s="49">
        <v>37900</v>
      </c>
      <c r="V5346" s="49">
        <v>39400</v>
      </c>
    </row>
    <row r="5347" spans="1:22" ht="15.75" customHeight="1">
      <c r="A5347" s="139" t="s">
        <v>793</v>
      </c>
      <c r="B5347" s="139" t="s">
        <v>385</v>
      </c>
      <c r="C5347" s="139" t="s">
        <v>789</v>
      </c>
      <c r="D5347" s="139" t="s">
        <v>633</v>
      </c>
      <c r="E5347" s="139" t="s">
        <v>754</v>
      </c>
      <c r="F5347" s="49">
        <v>378000</v>
      </c>
      <c r="G5347" s="49">
        <v>404000</v>
      </c>
      <c r="H5347" s="49">
        <v>407000</v>
      </c>
      <c r="I5347" s="49">
        <v>424000</v>
      </c>
      <c r="J5347" s="49">
        <v>453000</v>
      </c>
      <c r="K5347" s="49">
        <v>476000</v>
      </c>
      <c r="L5347" s="49">
        <v>517000</v>
      </c>
      <c r="M5347" s="49">
        <v>530000</v>
      </c>
      <c r="N5347" s="49">
        <v>552000</v>
      </c>
      <c r="O5347" s="49">
        <v>566000</v>
      </c>
      <c r="P5347" s="49">
        <v>584000</v>
      </c>
      <c r="Q5347" s="49">
        <v>600000</v>
      </c>
      <c r="R5347" s="49">
        <v>622000</v>
      </c>
      <c r="S5347" s="49">
        <v>630000</v>
      </c>
      <c r="T5347" s="49">
        <v>661000</v>
      </c>
      <c r="U5347" s="49">
        <v>655000</v>
      </c>
      <c r="V5347" s="49">
        <v>659000</v>
      </c>
    </row>
    <row r="5348" spans="1:22" ht="15.75" customHeight="1">
      <c r="A5348" s="139" t="s">
        <v>793</v>
      </c>
      <c r="B5348" s="139" t="s">
        <v>387</v>
      </c>
      <c r="C5348" s="139" t="s">
        <v>789</v>
      </c>
      <c r="D5348" s="139" t="s">
        <v>633</v>
      </c>
      <c r="E5348" s="139" t="s">
        <v>754</v>
      </c>
      <c r="F5348" s="49">
        <v>72900</v>
      </c>
      <c r="G5348" s="49">
        <v>85900</v>
      </c>
      <c r="H5348" s="49">
        <v>88500</v>
      </c>
      <c r="I5348" s="49">
        <v>91500</v>
      </c>
      <c r="J5348" s="49">
        <v>114000</v>
      </c>
      <c r="K5348" s="49">
        <v>114000</v>
      </c>
      <c r="L5348" s="49">
        <v>99000</v>
      </c>
      <c r="M5348" s="49">
        <v>62200</v>
      </c>
      <c r="N5348" s="49">
        <v>92900</v>
      </c>
      <c r="O5348" s="49">
        <v>104000</v>
      </c>
      <c r="P5348" s="49">
        <v>112000</v>
      </c>
      <c r="Q5348" s="49">
        <v>134000</v>
      </c>
      <c r="R5348" s="49">
        <v>152000</v>
      </c>
      <c r="S5348" s="49">
        <v>164000</v>
      </c>
      <c r="T5348" s="49">
        <v>167000</v>
      </c>
      <c r="U5348" s="49">
        <v>169000</v>
      </c>
      <c r="V5348" s="49">
        <v>189000</v>
      </c>
    </row>
    <row r="5349" spans="1:22" ht="15.75" customHeight="1">
      <c r="A5349" s="139" t="s">
        <v>793</v>
      </c>
      <c r="B5349" s="139" t="s">
        <v>379</v>
      </c>
      <c r="C5349" s="139" t="s">
        <v>789</v>
      </c>
      <c r="D5349" s="139" t="s">
        <v>633</v>
      </c>
      <c r="E5349" s="139" t="s">
        <v>754</v>
      </c>
      <c r="F5349" s="49">
        <v>2950</v>
      </c>
      <c r="G5349" s="49">
        <v>3050</v>
      </c>
      <c r="H5349" s="49">
        <v>3180</v>
      </c>
      <c r="I5349" s="49">
        <v>3140</v>
      </c>
      <c r="J5349" s="49">
        <v>3230</v>
      </c>
      <c r="K5349" s="49">
        <v>3220</v>
      </c>
      <c r="L5349" s="49">
        <v>3360</v>
      </c>
      <c r="M5349" s="49">
        <v>3520</v>
      </c>
      <c r="N5349" s="49">
        <v>3920</v>
      </c>
      <c r="O5349" s="49">
        <v>3890</v>
      </c>
      <c r="P5349" s="49">
        <v>3800</v>
      </c>
      <c r="Q5349" s="49">
        <v>3710</v>
      </c>
      <c r="R5349" s="49">
        <v>3730</v>
      </c>
      <c r="S5349" s="49">
        <v>4020</v>
      </c>
      <c r="T5349" s="49">
        <v>4030</v>
      </c>
      <c r="U5349" s="49">
        <v>4240</v>
      </c>
      <c r="V5349" s="49">
        <v>4290</v>
      </c>
    </row>
    <row r="5350" spans="1:22" ht="15.75" customHeight="1">
      <c r="A5350" s="139" t="s">
        <v>793</v>
      </c>
      <c r="B5350" s="139" t="s">
        <v>391</v>
      </c>
      <c r="C5350" s="139" t="s">
        <v>789</v>
      </c>
      <c r="D5350" s="139" t="s">
        <v>633</v>
      </c>
      <c r="E5350" s="139" t="s">
        <v>754</v>
      </c>
      <c r="F5350" s="49">
        <v>62000</v>
      </c>
      <c r="G5350" s="49">
        <v>65300</v>
      </c>
      <c r="H5350" s="49">
        <v>61400</v>
      </c>
      <c r="I5350" s="49">
        <v>64600</v>
      </c>
      <c r="J5350" s="49">
        <v>62000</v>
      </c>
      <c r="K5350" s="49">
        <v>60400</v>
      </c>
      <c r="L5350" s="49">
        <v>65500</v>
      </c>
      <c r="M5350" s="49">
        <v>66300</v>
      </c>
      <c r="N5350" s="49">
        <v>71200</v>
      </c>
      <c r="O5350" s="49">
        <v>67000</v>
      </c>
      <c r="P5350" s="49">
        <v>71400</v>
      </c>
      <c r="Q5350" s="49">
        <v>71900</v>
      </c>
      <c r="R5350" s="49">
        <v>78100</v>
      </c>
      <c r="S5350" s="49">
        <v>69600</v>
      </c>
      <c r="T5350" s="49">
        <v>67600</v>
      </c>
      <c r="U5350" s="49">
        <v>70400</v>
      </c>
      <c r="V5350" s="49">
        <v>69300</v>
      </c>
    </row>
    <row r="5351" spans="1:22" ht="15.75" customHeight="1">
      <c r="A5351" s="139" t="s">
        <v>793</v>
      </c>
      <c r="B5351" s="139" t="s">
        <v>393</v>
      </c>
      <c r="C5351" s="139" t="s">
        <v>789</v>
      </c>
      <c r="D5351" s="139" t="s">
        <v>633</v>
      </c>
      <c r="E5351" s="139" t="s">
        <v>754</v>
      </c>
      <c r="F5351" s="49">
        <v>467000</v>
      </c>
      <c r="G5351" s="49">
        <v>465000</v>
      </c>
      <c r="H5351" s="49">
        <v>467000</v>
      </c>
      <c r="I5351" s="49">
        <v>482000</v>
      </c>
      <c r="J5351" s="49">
        <v>486000</v>
      </c>
      <c r="K5351" s="49">
        <v>488000</v>
      </c>
      <c r="L5351" s="49">
        <v>482000</v>
      </c>
      <c r="M5351" s="49">
        <v>476000</v>
      </c>
      <c r="N5351" s="49">
        <v>460000</v>
      </c>
      <c r="O5351" s="49">
        <v>412000</v>
      </c>
      <c r="P5351" s="49">
        <v>418000</v>
      </c>
      <c r="Q5351" s="49">
        <v>409000</v>
      </c>
      <c r="R5351" s="49">
        <v>381000</v>
      </c>
      <c r="S5351" s="49">
        <v>357000</v>
      </c>
      <c r="T5351" s="49">
        <v>332000</v>
      </c>
      <c r="U5351" s="49">
        <v>344000</v>
      </c>
      <c r="V5351" s="49">
        <v>345000</v>
      </c>
    </row>
    <row r="5352" spans="1:22" ht="15.75" customHeight="1">
      <c r="A5352" s="139" t="s">
        <v>793</v>
      </c>
      <c r="B5352" s="139" t="s">
        <v>395</v>
      </c>
      <c r="C5352" s="139" t="s">
        <v>789</v>
      </c>
      <c r="D5352" s="139" t="s">
        <v>633</v>
      </c>
      <c r="E5352" s="139" t="s">
        <v>754</v>
      </c>
      <c r="F5352" s="49">
        <v>10400</v>
      </c>
      <c r="G5352" s="49">
        <v>10600</v>
      </c>
      <c r="H5352" s="49">
        <v>10300</v>
      </c>
      <c r="I5352" s="49">
        <v>10700</v>
      </c>
      <c r="J5352" s="49">
        <v>10600</v>
      </c>
      <c r="K5352" s="49">
        <v>10400</v>
      </c>
      <c r="L5352" s="49">
        <v>11500</v>
      </c>
      <c r="M5352" s="49">
        <v>9670</v>
      </c>
      <c r="N5352" s="49">
        <v>10200</v>
      </c>
      <c r="O5352" s="49">
        <v>7800</v>
      </c>
      <c r="P5352" s="49">
        <v>7300</v>
      </c>
      <c r="Q5352" s="49">
        <v>7840</v>
      </c>
      <c r="R5352" s="49">
        <v>7470</v>
      </c>
      <c r="S5352" s="49">
        <v>8080</v>
      </c>
      <c r="T5352" s="49">
        <v>7460</v>
      </c>
      <c r="U5352" s="49">
        <v>7700</v>
      </c>
      <c r="V5352" s="49">
        <v>7810</v>
      </c>
    </row>
    <row r="5353" spans="1:22" ht="15.75" customHeight="1">
      <c r="A5353" s="139" t="s">
        <v>793</v>
      </c>
      <c r="B5353" s="139" t="s">
        <v>399</v>
      </c>
      <c r="C5353" s="139" t="s">
        <v>789</v>
      </c>
      <c r="D5353" s="139" t="s">
        <v>633</v>
      </c>
      <c r="E5353" s="139" t="s">
        <v>754</v>
      </c>
      <c r="F5353" s="49">
        <v>15300</v>
      </c>
      <c r="G5353" s="49">
        <v>15700</v>
      </c>
      <c r="H5353" s="49">
        <v>16500</v>
      </c>
      <c r="I5353" s="49">
        <v>17100</v>
      </c>
      <c r="J5353" s="49">
        <v>18800</v>
      </c>
      <c r="K5353" s="49">
        <v>20500</v>
      </c>
      <c r="L5353" s="49">
        <v>20600</v>
      </c>
      <c r="M5353" s="49">
        <v>21500</v>
      </c>
      <c r="N5353" s="49">
        <v>20800</v>
      </c>
      <c r="O5353" s="49">
        <v>21400</v>
      </c>
      <c r="P5353" s="49">
        <v>20700</v>
      </c>
      <c r="Q5353" s="49">
        <v>21300</v>
      </c>
      <c r="R5353" s="49">
        <v>23900</v>
      </c>
      <c r="S5353" s="49">
        <v>23800</v>
      </c>
      <c r="T5353" s="49">
        <v>25900</v>
      </c>
      <c r="U5353" s="49">
        <v>19800</v>
      </c>
      <c r="V5353" s="49">
        <v>19100</v>
      </c>
    </row>
    <row r="5354" spans="1:22" ht="15.75" customHeight="1">
      <c r="A5354" s="139" t="s">
        <v>793</v>
      </c>
      <c r="B5354" s="139" t="s">
        <v>397</v>
      </c>
      <c r="C5354" s="139" t="s">
        <v>789</v>
      </c>
      <c r="D5354" s="139" t="s">
        <v>633</v>
      </c>
      <c r="E5354" s="139" t="s">
        <v>754</v>
      </c>
      <c r="F5354" s="49">
        <v>1260000</v>
      </c>
      <c r="G5354" s="49">
        <v>1250000</v>
      </c>
      <c r="H5354" s="49">
        <v>1270000</v>
      </c>
      <c r="I5354" s="49">
        <v>1290000</v>
      </c>
      <c r="J5354" s="49">
        <v>1310000</v>
      </c>
      <c r="K5354" s="49">
        <v>1290000</v>
      </c>
      <c r="L5354" s="49">
        <v>1290000</v>
      </c>
      <c r="M5354" s="49">
        <v>1300000</v>
      </c>
      <c r="N5354" s="49">
        <v>1250000</v>
      </c>
      <c r="O5354" s="49">
        <v>1150000</v>
      </c>
      <c r="P5354" s="49">
        <v>1230000</v>
      </c>
      <c r="Q5354" s="49">
        <v>1230000</v>
      </c>
      <c r="R5354" s="49">
        <v>1270000</v>
      </c>
      <c r="S5354" s="49">
        <v>1290000</v>
      </c>
      <c r="T5354" s="49">
        <v>1250000</v>
      </c>
      <c r="U5354" s="49">
        <v>1220000</v>
      </c>
      <c r="V5354" s="49">
        <v>1200000</v>
      </c>
    </row>
    <row r="5355" spans="1:22" ht="15.75" customHeight="1">
      <c r="A5355" s="139" t="s">
        <v>793</v>
      </c>
      <c r="B5355" s="139" t="s">
        <v>401</v>
      </c>
      <c r="C5355" s="139" t="s">
        <v>789</v>
      </c>
      <c r="D5355" s="139" t="s">
        <v>633</v>
      </c>
      <c r="E5355" s="139" t="s">
        <v>754</v>
      </c>
      <c r="F5355" s="49">
        <v>130000</v>
      </c>
      <c r="G5355" s="49">
        <v>143000</v>
      </c>
      <c r="H5355" s="49">
        <v>145000</v>
      </c>
      <c r="I5355" s="49">
        <v>153000</v>
      </c>
      <c r="J5355" s="49">
        <v>185000</v>
      </c>
      <c r="K5355" s="49">
        <v>188000</v>
      </c>
      <c r="L5355" s="49">
        <v>208000</v>
      </c>
      <c r="M5355" s="49">
        <v>236000</v>
      </c>
      <c r="N5355" s="49">
        <v>240000</v>
      </c>
      <c r="O5355" s="49">
        <v>222000</v>
      </c>
      <c r="P5355" s="49">
        <v>258000</v>
      </c>
      <c r="Q5355" s="49">
        <v>269000</v>
      </c>
      <c r="R5355" s="49">
        <v>266000</v>
      </c>
      <c r="S5355" s="49">
        <v>287000</v>
      </c>
      <c r="T5355" s="49">
        <v>272000</v>
      </c>
      <c r="U5355" s="49">
        <v>264000</v>
      </c>
      <c r="V5355" s="49">
        <v>267000</v>
      </c>
    </row>
    <row r="5356" spans="1:22" ht="15.75" customHeight="1">
      <c r="A5356" s="139" t="s">
        <v>793</v>
      </c>
      <c r="B5356" s="139" t="s">
        <v>403</v>
      </c>
      <c r="C5356" s="139" t="s">
        <v>789</v>
      </c>
      <c r="D5356" s="139" t="s">
        <v>633</v>
      </c>
      <c r="E5356" s="139" t="s">
        <v>754</v>
      </c>
      <c r="F5356" s="49">
        <v>10700</v>
      </c>
      <c r="G5356" s="49">
        <v>9630</v>
      </c>
      <c r="H5356" s="49">
        <v>8210</v>
      </c>
      <c r="I5356" s="49">
        <v>7020</v>
      </c>
      <c r="J5356" s="49">
        <v>7910</v>
      </c>
      <c r="K5356" s="49">
        <v>8800</v>
      </c>
      <c r="L5356" s="49">
        <v>9850</v>
      </c>
      <c r="M5356" s="49">
        <v>10000</v>
      </c>
      <c r="N5356" s="49">
        <v>10400</v>
      </c>
      <c r="O5356" s="49">
        <v>12500</v>
      </c>
      <c r="P5356" s="49">
        <v>12300</v>
      </c>
      <c r="Q5356" s="49">
        <v>13500</v>
      </c>
      <c r="R5356" s="49">
        <v>12500</v>
      </c>
      <c r="S5356" s="49">
        <v>13300</v>
      </c>
      <c r="T5356" s="49">
        <v>14400</v>
      </c>
      <c r="U5356" s="49">
        <v>15000</v>
      </c>
      <c r="V5356" s="49">
        <v>15500</v>
      </c>
    </row>
    <row r="5357" spans="1:22" ht="15.75" customHeight="1">
      <c r="A5357" s="139" t="s">
        <v>793</v>
      </c>
      <c r="B5357" s="139" t="s">
        <v>410</v>
      </c>
      <c r="C5357" s="139" t="s">
        <v>789</v>
      </c>
      <c r="D5357" s="139" t="s">
        <v>633</v>
      </c>
      <c r="E5357" s="139" t="s">
        <v>754</v>
      </c>
      <c r="F5357" s="49">
        <v>4810</v>
      </c>
      <c r="G5357" s="49">
        <v>4030</v>
      </c>
      <c r="H5357" s="49">
        <v>5090</v>
      </c>
      <c r="I5357" s="49">
        <v>5560</v>
      </c>
      <c r="J5357" s="49">
        <v>5980</v>
      </c>
      <c r="K5357" s="49">
        <v>5700</v>
      </c>
      <c r="L5357" s="49">
        <v>5590</v>
      </c>
      <c r="M5357" s="49">
        <v>6700</v>
      </c>
      <c r="N5357" s="49">
        <v>7730</v>
      </c>
      <c r="O5357" s="49">
        <v>6930</v>
      </c>
      <c r="P5357" s="49">
        <v>6530</v>
      </c>
      <c r="Q5357" s="49">
        <v>7750</v>
      </c>
      <c r="R5357" s="49">
        <v>10200</v>
      </c>
      <c r="S5357" s="49">
        <v>9850</v>
      </c>
      <c r="T5357" s="49">
        <v>9610</v>
      </c>
      <c r="U5357" s="49">
        <v>9850</v>
      </c>
      <c r="V5357" s="49">
        <v>10000</v>
      </c>
    </row>
    <row r="5358" spans="1:22" ht="15.75" customHeight="1">
      <c r="A5358" s="139" t="s">
        <v>793</v>
      </c>
      <c r="B5358" s="139" t="s">
        <v>286</v>
      </c>
      <c r="C5358" s="139" t="s">
        <v>789</v>
      </c>
      <c r="D5358" s="139" t="s">
        <v>633</v>
      </c>
      <c r="E5358" s="139" t="s">
        <v>754</v>
      </c>
      <c r="F5358" s="49">
        <v>2070</v>
      </c>
      <c r="G5358" s="49">
        <v>2340</v>
      </c>
      <c r="H5358" s="49">
        <v>2290</v>
      </c>
      <c r="I5358" s="49">
        <v>2460</v>
      </c>
      <c r="J5358" s="49">
        <v>2530</v>
      </c>
      <c r="K5358" s="49">
        <v>2860</v>
      </c>
      <c r="L5358" s="49">
        <v>3080</v>
      </c>
      <c r="M5358" s="49">
        <v>3500</v>
      </c>
      <c r="N5358" s="49">
        <v>3860</v>
      </c>
      <c r="O5358" s="49">
        <v>4590</v>
      </c>
      <c r="P5358" s="49">
        <v>4980</v>
      </c>
      <c r="Q5358" s="49">
        <v>5150</v>
      </c>
      <c r="R5358" s="49">
        <v>5390</v>
      </c>
      <c r="S5358" s="49">
        <v>5530</v>
      </c>
      <c r="T5358" s="49">
        <v>6580</v>
      </c>
      <c r="U5358" s="49">
        <v>7020</v>
      </c>
      <c r="V5358" s="49">
        <v>8170</v>
      </c>
    </row>
    <row r="5359" spans="1:22" ht="15.75" customHeight="1">
      <c r="A5359" s="139" t="s">
        <v>793</v>
      </c>
      <c r="B5359" s="139" t="s">
        <v>405</v>
      </c>
      <c r="C5359" s="139" t="s">
        <v>789</v>
      </c>
      <c r="D5359" s="139" t="s">
        <v>633</v>
      </c>
      <c r="E5359" s="139" t="s">
        <v>754</v>
      </c>
      <c r="F5359" s="49">
        <v>29.9</v>
      </c>
      <c r="G5359" s="49">
        <v>26.2</v>
      </c>
      <c r="H5359" s="49">
        <v>40.9</v>
      </c>
      <c r="I5359" s="49">
        <v>40.9</v>
      </c>
      <c r="J5359" s="49">
        <v>44.6</v>
      </c>
      <c r="K5359" s="49">
        <v>62.9</v>
      </c>
      <c r="L5359" s="49">
        <v>70.3</v>
      </c>
      <c r="M5359" s="49">
        <v>51.9</v>
      </c>
      <c r="N5359" s="49">
        <v>55.6</v>
      </c>
      <c r="O5359" s="49">
        <v>41</v>
      </c>
      <c r="P5359" s="49">
        <v>63</v>
      </c>
      <c r="Q5359" s="49">
        <v>63</v>
      </c>
      <c r="R5359" s="49">
        <v>62.9</v>
      </c>
      <c r="S5359" s="49">
        <v>63</v>
      </c>
      <c r="T5359" s="49">
        <v>71.599999999999994</v>
      </c>
      <c r="U5359" s="49">
        <v>76.3</v>
      </c>
      <c r="V5359" s="49">
        <v>90</v>
      </c>
    </row>
    <row r="5360" spans="1:22" ht="15.75" customHeight="1">
      <c r="A5360" s="139" t="s">
        <v>793</v>
      </c>
      <c r="B5360" s="139" t="s">
        <v>514</v>
      </c>
      <c r="C5360" s="139" t="s">
        <v>789</v>
      </c>
      <c r="D5360" s="139" t="s">
        <v>633</v>
      </c>
      <c r="E5360" s="139" t="s">
        <v>754</v>
      </c>
      <c r="F5360" s="49">
        <v>173</v>
      </c>
      <c r="G5360" s="49">
        <v>177</v>
      </c>
      <c r="H5360" s="49">
        <v>199</v>
      </c>
      <c r="I5360" s="49">
        <v>199</v>
      </c>
      <c r="J5360" s="49">
        <v>213</v>
      </c>
      <c r="K5360" s="49">
        <v>199</v>
      </c>
      <c r="L5360" s="49">
        <v>203</v>
      </c>
      <c r="M5360" s="49">
        <v>218</v>
      </c>
      <c r="N5360" s="49">
        <v>218</v>
      </c>
      <c r="O5360" s="49">
        <v>225</v>
      </c>
      <c r="P5360" s="49">
        <v>221</v>
      </c>
      <c r="Q5360" s="49">
        <v>232</v>
      </c>
      <c r="R5360" s="49">
        <v>221</v>
      </c>
      <c r="S5360" s="49">
        <v>224</v>
      </c>
      <c r="T5360" s="49">
        <v>231</v>
      </c>
      <c r="U5360" s="49">
        <v>239</v>
      </c>
      <c r="V5360" s="49">
        <v>244</v>
      </c>
    </row>
    <row r="5361" spans="1:22" ht="15.75" customHeight="1">
      <c r="A5361" s="139" t="s">
        <v>793</v>
      </c>
      <c r="B5361" s="139" t="s">
        <v>548</v>
      </c>
      <c r="C5361" s="139" t="s">
        <v>789</v>
      </c>
      <c r="D5361" s="139" t="s">
        <v>633</v>
      </c>
      <c r="E5361" s="139" t="s">
        <v>754</v>
      </c>
      <c r="F5361" s="49">
        <v>475000</v>
      </c>
      <c r="G5361" s="49">
        <v>479000</v>
      </c>
      <c r="H5361" s="49">
        <v>495000</v>
      </c>
      <c r="I5361" s="49">
        <v>494000</v>
      </c>
      <c r="J5361" s="49">
        <v>511000</v>
      </c>
      <c r="K5361" s="49">
        <v>495000</v>
      </c>
      <c r="L5361" s="49">
        <v>504000</v>
      </c>
      <c r="M5361" s="49">
        <v>525000</v>
      </c>
      <c r="N5361" s="49">
        <v>538000</v>
      </c>
      <c r="O5361" s="49">
        <v>539000</v>
      </c>
      <c r="P5361" s="49">
        <v>601000</v>
      </c>
      <c r="Q5361" s="49">
        <v>624000</v>
      </c>
      <c r="R5361" s="49">
        <v>621000</v>
      </c>
      <c r="S5361" s="49">
        <v>628000</v>
      </c>
      <c r="T5361" s="49">
        <v>622000</v>
      </c>
      <c r="U5361" s="49">
        <v>635000</v>
      </c>
      <c r="V5361" s="49">
        <v>645000</v>
      </c>
    </row>
    <row r="5362" spans="1:22" ht="15.75" customHeight="1">
      <c r="A5362" s="139" t="s">
        <v>793</v>
      </c>
      <c r="B5362" s="139" t="s">
        <v>408</v>
      </c>
      <c r="C5362" s="139" t="s">
        <v>789</v>
      </c>
      <c r="D5362" s="139" t="s">
        <v>633</v>
      </c>
      <c r="E5362" s="139" t="s">
        <v>754</v>
      </c>
      <c r="F5362" s="49">
        <v>55700</v>
      </c>
      <c r="G5362" s="49">
        <v>59900</v>
      </c>
      <c r="H5362" s="49">
        <v>60600</v>
      </c>
      <c r="I5362" s="49">
        <v>62400</v>
      </c>
      <c r="J5362" s="49">
        <v>66000</v>
      </c>
      <c r="K5362" s="49">
        <v>74400</v>
      </c>
      <c r="L5362" s="49">
        <v>76800</v>
      </c>
      <c r="M5362" s="49">
        <v>78500</v>
      </c>
      <c r="N5362" s="49">
        <v>86100</v>
      </c>
      <c r="O5362" s="49">
        <v>90900</v>
      </c>
      <c r="P5362" s="49">
        <v>93200</v>
      </c>
      <c r="Q5362" s="49">
        <v>95100</v>
      </c>
      <c r="R5362" s="49">
        <v>106000</v>
      </c>
      <c r="S5362" s="49">
        <v>103000</v>
      </c>
      <c r="T5362" s="49">
        <v>92600</v>
      </c>
      <c r="U5362" s="49">
        <v>101000</v>
      </c>
      <c r="V5362" s="49">
        <v>102000</v>
      </c>
    </row>
    <row r="5363" spans="1:22" ht="15.75" customHeight="1">
      <c r="A5363" s="139" t="s">
        <v>793</v>
      </c>
      <c r="B5363" s="139" t="s">
        <v>412</v>
      </c>
      <c r="C5363" s="139" t="s">
        <v>789</v>
      </c>
      <c r="D5363" s="139" t="s">
        <v>633</v>
      </c>
      <c r="E5363" s="139" t="s">
        <v>754</v>
      </c>
      <c r="F5363" s="49">
        <v>948</v>
      </c>
      <c r="G5363" s="49">
        <v>883</v>
      </c>
      <c r="H5363" s="49">
        <v>1140</v>
      </c>
      <c r="I5363" s="49">
        <v>1090</v>
      </c>
      <c r="J5363" s="49">
        <v>1390</v>
      </c>
      <c r="K5363" s="49">
        <v>1400</v>
      </c>
      <c r="L5363" s="49">
        <v>1530</v>
      </c>
      <c r="M5363" s="49">
        <v>885</v>
      </c>
      <c r="N5363" s="49">
        <v>920</v>
      </c>
      <c r="O5363" s="49">
        <v>1160</v>
      </c>
      <c r="P5363" s="49">
        <v>1520</v>
      </c>
      <c r="Q5363" s="49">
        <v>1490</v>
      </c>
      <c r="R5363" s="49">
        <v>1530</v>
      </c>
      <c r="S5363" s="49">
        <v>1420</v>
      </c>
      <c r="T5363" s="49">
        <v>1690</v>
      </c>
      <c r="U5363" s="49">
        <v>1790</v>
      </c>
      <c r="V5363" s="49">
        <v>1930</v>
      </c>
    </row>
    <row r="5364" spans="1:22" ht="15.75" customHeight="1">
      <c r="A5364" s="139" t="s">
        <v>793</v>
      </c>
      <c r="B5364" s="139" t="s">
        <v>416</v>
      </c>
      <c r="C5364" s="139" t="s">
        <v>789</v>
      </c>
      <c r="D5364" s="139" t="s">
        <v>633</v>
      </c>
      <c r="E5364" s="139" t="s">
        <v>754</v>
      </c>
      <c r="F5364" s="49">
        <v>15500</v>
      </c>
      <c r="G5364" s="49">
        <v>16500</v>
      </c>
      <c r="H5364" s="49">
        <v>16300</v>
      </c>
      <c r="I5364" s="49">
        <v>18600</v>
      </c>
      <c r="J5364" s="49">
        <v>17300</v>
      </c>
      <c r="K5364" s="49">
        <v>16700</v>
      </c>
      <c r="L5364" s="49">
        <v>14900</v>
      </c>
      <c r="M5364" s="49">
        <v>13800</v>
      </c>
      <c r="N5364" s="49">
        <v>17500</v>
      </c>
      <c r="O5364" s="49">
        <v>21000</v>
      </c>
      <c r="P5364" s="49">
        <v>20100</v>
      </c>
      <c r="Q5364" s="49">
        <v>20300</v>
      </c>
      <c r="R5364" s="49">
        <v>22500</v>
      </c>
      <c r="S5364" s="49">
        <v>22200</v>
      </c>
      <c r="T5364" s="49">
        <v>23700</v>
      </c>
      <c r="U5364" s="49">
        <v>17100</v>
      </c>
      <c r="V5364" s="49">
        <v>16500</v>
      </c>
    </row>
    <row r="5365" spans="1:22" ht="15.75" customHeight="1">
      <c r="A5365" s="139" t="s">
        <v>793</v>
      </c>
      <c r="B5365" s="139" t="s">
        <v>420</v>
      </c>
      <c r="C5365" s="139" t="s">
        <v>789</v>
      </c>
      <c r="D5365" s="139" t="s">
        <v>633</v>
      </c>
      <c r="E5365" s="139" t="s">
        <v>754</v>
      </c>
      <c r="F5365" s="49">
        <v>432</v>
      </c>
      <c r="G5365" s="49">
        <v>503</v>
      </c>
      <c r="H5365" s="49">
        <v>501</v>
      </c>
      <c r="I5365" s="49">
        <v>537</v>
      </c>
      <c r="J5365" s="49">
        <v>623</v>
      </c>
      <c r="K5365" s="49">
        <v>730</v>
      </c>
      <c r="L5365" s="49">
        <v>751</v>
      </c>
      <c r="M5365" s="49">
        <v>670</v>
      </c>
      <c r="N5365" s="49">
        <v>573</v>
      </c>
      <c r="O5365" s="49">
        <v>528</v>
      </c>
      <c r="P5365" s="49">
        <v>803</v>
      </c>
      <c r="Q5365" s="49">
        <v>901</v>
      </c>
      <c r="R5365" s="49">
        <v>1030</v>
      </c>
      <c r="S5365" s="49">
        <v>957</v>
      </c>
      <c r="T5365" s="49">
        <v>940</v>
      </c>
      <c r="U5365" s="49">
        <v>1100</v>
      </c>
      <c r="V5365" s="49">
        <v>1100</v>
      </c>
    </row>
    <row r="5366" spans="1:22" ht="15.75" customHeight="1">
      <c r="A5366" s="139" t="s">
        <v>793</v>
      </c>
      <c r="B5366" s="139" t="s">
        <v>422</v>
      </c>
      <c r="C5366" s="139" t="s">
        <v>789</v>
      </c>
      <c r="D5366" s="139" t="s">
        <v>633</v>
      </c>
      <c r="E5366" s="139" t="s">
        <v>754</v>
      </c>
      <c r="F5366" s="49">
        <v>49300</v>
      </c>
      <c r="G5366" s="49">
        <v>50200</v>
      </c>
      <c r="H5366" s="49">
        <v>50000</v>
      </c>
      <c r="I5366" s="49">
        <v>51300</v>
      </c>
      <c r="J5366" s="49">
        <v>52600</v>
      </c>
      <c r="K5366" s="49">
        <v>54400</v>
      </c>
      <c r="L5366" s="49">
        <v>55300</v>
      </c>
      <c r="M5366" s="49">
        <v>52000</v>
      </c>
      <c r="N5366" s="49">
        <v>57800</v>
      </c>
      <c r="O5366" s="49">
        <v>60000</v>
      </c>
      <c r="P5366" s="49">
        <v>64000</v>
      </c>
      <c r="Q5366" s="49">
        <v>41400</v>
      </c>
      <c r="R5366" s="49">
        <v>54700</v>
      </c>
      <c r="S5366" s="49">
        <v>58600</v>
      </c>
      <c r="T5366" s="49">
        <v>59300</v>
      </c>
      <c r="U5366" s="49">
        <v>55200</v>
      </c>
      <c r="V5366" s="49">
        <v>55000</v>
      </c>
    </row>
    <row r="5367" spans="1:22" ht="15.75" customHeight="1">
      <c r="A5367" s="139" t="s">
        <v>793</v>
      </c>
      <c r="B5367" s="139" t="s">
        <v>516</v>
      </c>
      <c r="C5367" s="139" t="s">
        <v>789</v>
      </c>
      <c r="D5367" s="139" t="s">
        <v>633</v>
      </c>
      <c r="E5367" s="139" t="s">
        <v>754</v>
      </c>
      <c r="F5367" s="49">
        <v>358</v>
      </c>
      <c r="G5367" s="49">
        <v>392</v>
      </c>
      <c r="H5367" s="49">
        <v>355</v>
      </c>
      <c r="I5367" s="49">
        <v>388</v>
      </c>
      <c r="J5367" s="49">
        <v>385</v>
      </c>
      <c r="K5367" s="49">
        <v>396</v>
      </c>
      <c r="L5367" s="49">
        <v>397</v>
      </c>
      <c r="M5367" s="49">
        <v>416</v>
      </c>
      <c r="N5367" s="49">
        <v>426</v>
      </c>
      <c r="O5367" s="49">
        <v>415</v>
      </c>
      <c r="P5367" s="49">
        <v>433</v>
      </c>
      <c r="Q5367" s="49">
        <v>438</v>
      </c>
      <c r="R5367" s="49">
        <v>438</v>
      </c>
      <c r="S5367" s="49">
        <v>438</v>
      </c>
      <c r="T5367" s="49">
        <v>442</v>
      </c>
      <c r="U5367" s="49">
        <v>457</v>
      </c>
      <c r="V5367" s="49">
        <v>464</v>
      </c>
    </row>
    <row r="5368" spans="1:22" ht="15.75" customHeight="1">
      <c r="A5368" s="139" t="s">
        <v>793</v>
      </c>
      <c r="B5368" s="139" t="s">
        <v>765</v>
      </c>
      <c r="C5368" s="139" t="s">
        <v>789</v>
      </c>
      <c r="D5368" s="139" t="s">
        <v>633</v>
      </c>
      <c r="E5368" s="139" t="s">
        <v>754</v>
      </c>
      <c r="F5368" s="49">
        <v>119000</v>
      </c>
      <c r="G5368" s="49">
        <v>131000</v>
      </c>
      <c r="H5368" s="49">
        <v>140000</v>
      </c>
      <c r="I5368" s="49">
        <v>148000</v>
      </c>
      <c r="J5368" s="49">
        <v>168000</v>
      </c>
      <c r="K5368" s="49">
        <v>174000</v>
      </c>
      <c r="L5368" s="49">
        <v>188000</v>
      </c>
      <c r="M5368" s="49">
        <v>198000</v>
      </c>
      <c r="N5368" s="49">
        <v>206000</v>
      </c>
      <c r="O5368" s="49">
        <v>221000</v>
      </c>
      <c r="P5368" s="49">
        <v>240000</v>
      </c>
      <c r="Q5368" s="49">
        <v>253000</v>
      </c>
      <c r="R5368" s="49">
        <v>258000</v>
      </c>
      <c r="S5368" s="49">
        <v>278000</v>
      </c>
      <c r="T5368" s="49">
        <v>305000</v>
      </c>
      <c r="U5368" s="49">
        <v>324000</v>
      </c>
      <c r="V5368" s="49">
        <v>339000</v>
      </c>
    </row>
    <row r="5369" spans="1:22" ht="15.75" customHeight="1">
      <c r="A5369" s="139" t="s">
        <v>793</v>
      </c>
      <c r="B5369" s="139" t="s">
        <v>424</v>
      </c>
      <c r="C5369" s="139" t="s">
        <v>789</v>
      </c>
      <c r="D5369" s="139" t="s">
        <v>633</v>
      </c>
      <c r="E5369" s="139" t="s">
        <v>754</v>
      </c>
      <c r="F5369" s="49">
        <v>207</v>
      </c>
      <c r="G5369" s="49">
        <v>218</v>
      </c>
      <c r="H5369" s="49">
        <v>219</v>
      </c>
      <c r="I5369" s="49">
        <v>219</v>
      </c>
      <c r="J5369" s="49">
        <v>219</v>
      </c>
      <c r="K5369" s="49">
        <v>222</v>
      </c>
      <c r="L5369" s="49">
        <v>228</v>
      </c>
      <c r="M5369" s="49">
        <v>190</v>
      </c>
      <c r="N5369" s="49">
        <v>212</v>
      </c>
      <c r="O5369" s="49">
        <v>210</v>
      </c>
      <c r="P5369" s="49">
        <v>178</v>
      </c>
      <c r="Q5369" s="49">
        <v>172</v>
      </c>
      <c r="R5369" s="49">
        <v>177</v>
      </c>
      <c r="S5369" s="49">
        <v>192</v>
      </c>
      <c r="T5369" s="49">
        <v>159</v>
      </c>
      <c r="U5369" s="49">
        <v>157</v>
      </c>
      <c r="V5369" s="49">
        <v>147</v>
      </c>
    </row>
    <row r="5370" spans="1:22" ht="15.75" customHeight="1">
      <c r="A5370" s="139" t="s">
        <v>793</v>
      </c>
      <c r="B5370" s="139" t="s">
        <v>554</v>
      </c>
      <c r="C5370" s="139" t="s">
        <v>789</v>
      </c>
      <c r="D5370" s="139" t="s">
        <v>633</v>
      </c>
      <c r="E5370" s="139" t="s">
        <v>754</v>
      </c>
      <c r="F5370" s="49">
        <v>10500</v>
      </c>
      <c r="G5370" s="49">
        <v>10700</v>
      </c>
      <c r="H5370" s="49">
        <v>11300</v>
      </c>
      <c r="I5370" s="49">
        <v>11300</v>
      </c>
      <c r="J5370" s="49">
        <v>12600</v>
      </c>
      <c r="K5370" s="49">
        <v>12400</v>
      </c>
      <c r="L5370" s="49">
        <v>12300</v>
      </c>
      <c r="M5370" s="49">
        <v>12600</v>
      </c>
      <c r="N5370" s="49">
        <v>12600</v>
      </c>
      <c r="O5370" s="49">
        <v>13600</v>
      </c>
      <c r="P5370" s="49">
        <v>13700</v>
      </c>
      <c r="Q5370" s="49">
        <v>15600</v>
      </c>
      <c r="R5370" s="49">
        <v>16600</v>
      </c>
      <c r="S5370" s="49">
        <v>15300</v>
      </c>
      <c r="T5370" s="49">
        <v>18200</v>
      </c>
      <c r="U5370" s="49">
        <v>20800</v>
      </c>
      <c r="V5370" s="49">
        <v>21800</v>
      </c>
    </row>
    <row r="5371" spans="1:22" ht="15.75" customHeight="1">
      <c r="A5371" s="139" t="s">
        <v>793</v>
      </c>
      <c r="B5371" s="139" t="s">
        <v>418</v>
      </c>
      <c r="C5371" s="139" t="s">
        <v>789</v>
      </c>
      <c r="D5371" s="139" t="s">
        <v>633</v>
      </c>
      <c r="E5371" s="139" t="s">
        <v>754</v>
      </c>
      <c r="F5371" s="49">
        <v>1860</v>
      </c>
      <c r="G5371" s="49">
        <v>1890</v>
      </c>
      <c r="H5371" s="49">
        <v>1910</v>
      </c>
      <c r="I5371" s="49">
        <v>1940</v>
      </c>
      <c r="J5371" s="49">
        <v>1990</v>
      </c>
      <c r="K5371" s="49">
        <v>2020</v>
      </c>
      <c r="L5371" s="49">
        <v>2050</v>
      </c>
      <c r="M5371" s="49">
        <v>2080</v>
      </c>
      <c r="N5371" s="49">
        <v>2140</v>
      </c>
      <c r="O5371" s="49">
        <v>2230</v>
      </c>
      <c r="P5371" s="49">
        <v>2290</v>
      </c>
      <c r="Q5371" s="49">
        <v>2340</v>
      </c>
      <c r="R5371" s="49">
        <v>2410</v>
      </c>
      <c r="S5371" s="49">
        <v>2440</v>
      </c>
      <c r="T5371" s="49">
        <v>2480</v>
      </c>
      <c r="U5371" s="49">
        <v>2540</v>
      </c>
      <c r="V5371" s="49">
        <v>2560</v>
      </c>
    </row>
    <row r="5372" spans="1:22" ht="15.75" customHeight="1">
      <c r="A5372" s="139" t="s">
        <v>793</v>
      </c>
      <c r="B5372" s="139" t="s">
        <v>426</v>
      </c>
      <c r="C5372" s="139" t="s">
        <v>789</v>
      </c>
      <c r="D5372" s="139" t="s">
        <v>633</v>
      </c>
      <c r="E5372" s="139" t="s">
        <v>754</v>
      </c>
      <c r="F5372" s="49">
        <v>13500</v>
      </c>
      <c r="G5372" s="49">
        <v>14300</v>
      </c>
      <c r="H5372" s="49">
        <v>14600</v>
      </c>
      <c r="I5372" s="49">
        <v>14300</v>
      </c>
      <c r="J5372" s="49">
        <v>14600</v>
      </c>
      <c r="K5372" s="49">
        <v>15200</v>
      </c>
      <c r="L5372" s="49">
        <v>15600</v>
      </c>
      <c r="M5372" s="49">
        <v>17800</v>
      </c>
      <c r="N5372" s="49">
        <v>17600</v>
      </c>
      <c r="O5372" s="49">
        <v>14000</v>
      </c>
      <c r="P5372" s="49">
        <v>14700</v>
      </c>
      <c r="Q5372" s="49">
        <v>16100</v>
      </c>
      <c r="R5372" s="49">
        <v>16300</v>
      </c>
      <c r="S5372" s="49">
        <v>14700</v>
      </c>
      <c r="T5372" s="49">
        <v>15100</v>
      </c>
      <c r="U5372" s="49">
        <v>15700</v>
      </c>
      <c r="V5372" s="49">
        <v>15800</v>
      </c>
    </row>
    <row r="5373" spans="1:22" ht="15.75" customHeight="1">
      <c r="A5373" s="139" t="s">
        <v>793</v>
      </c>
      <c r="B5373" s="139" t="s">
        <v>428</v>
      </c>
      <c r="C5373" s="139" t="s">
        <v>789</v>
      </c>
      <c r="D5373" s="139" t="s">
        <v>633</v>
      </c>
      <c r="E5373" s="139" t="s">
        <v>754</v>
      </c>
      <c r="F5373" s="49">
        <v>8570</v>
      </c>
      <c r="G5373" s="49">
        <v>9080</v>
      </c>
      <c r="H5373" s="49">
        <v>9710</v>
      </c>
      <c r="I5373" s="49">
        <v>10100</v>
      </c>
      <c r="J5373" s="49">
        <v>11500</v>
      </c>
      <c r="K5373" s="49">
        <v>11800</v>
      </c>
      <c r="L5373" s="49">
        <v>11500</v>
      </c>
      <c r="M5373" s="49">
        <v>11100</v>
      </c>
      <c r="N5373" s="49">
        <v>11000</v>
      </c>
      <c r="O5373" s="49">
        <v>10400</v>
      </c>
      <c r="P5373" s="49">
        <v>11000</v>
      </c>
      <c r="Q5373" s="49">
        <v>10800</v>
      </c>
      <c r="R5373" s="49">
        <v>10600</v>
      </c>
      <c r="S5373" s="49">
        <v>10100</v>
      </c>
      <c r="T5373" s="49">
        <v>9660</v>
      </c>
      <c r="U5373" s="49">
        <v>9330</v>
      </c>
      <c r="V5373" s="49">
        <v>9210</v>
      </c>
    </row>
    <row r="5374" spans="1:22" ht="15.75" customHeight="1">
      <c r="A5374" s="139" t="s">
        <v>793</v>
      </c>
      <c r="B5374" s="139" t="s">
        <v>414</v>
      </c>
      <c r="C5374" s="139" t="s">
        <v>789</v>
      </c>
      <c r="D5374" s="139" t="s">
        <v>633</v>
      </c>
      <c r="E5374" s="139" t="s">
        <v>754</v>
      </c>
      <c r="F5374" s="49">
        <v>6870</v>
      </c>
      <c r="G5374" s="49">
        <v>7530</v>
      </c>
      <c r="H5374" s="49">
        <v>7330</v>
      </c>
      <c r="I5374" s="49">
        <v>7780</v>
      </c>
      <c r="J5374" s="49">
        <v>7840</v>
      </c>
      <c r="K5374" s="49">
        <v>7960</v>
      </c>
      <c r="L5374" s="49">
        <v>8570</v>
      </c>
      <c r="M5374" s="49">
        <v>8910</v>
      </c>
      <c r="N5374" s="49">
        <v>8490</v>
      </c>
      <c r="O5374" s="49">
        <v>7760</v>
      </c>
      <c r="P5374" s="49">
        <v>8750</v>
      </c>
      <c r="Q5374" s="49">
        <v>8000</v>
      </c>
      <c r="R5374" s="49">
        <v>7820</v>
      </c>
      <c r="S5374" s="49">
        <v>7630</v>
      </c>
      <c r="T5374" s="49">
        <v>7420</v>
      </c>
      <c r="U5374" s="49">
        <v>7510</v>
      </c>
      <c r="V5374" s="49">
        <v>7720</v>
      </c>
    </row>
    <row r="5375" spans="1:22" ht="15.75" customHeight="1">
      <c r="A5375" s="139" t="s">
        <v>793</v>
      </c>
      <c r="B5375" s="139" t="s">
        <v>766</v>
      </c>
      <c r="C5375" s="139" t="s">
        <v>789</v>
      </c>
      <c r="D5375" s="139" t="s">
        <v>633</v>
      </c>
      <c r="E5375" s="139" t="s">
        <v>754</v>
      </c>
      <c r="F5375" s="49">
        <v>1640</v>
      </c>
      <c r="G5375" s="49">
        <v>1690</v>
      </c>
      <c r="H5375" s="49">
        <v>1520</v>
      </c>
      <c r="I5375" s="49">
        <v>1540</v>
      </c>
      <c r="J5375" s="49">
        <v>1720</v>
      </c>
      <c r="K5375" s="49">
        <v>1840</v>
      </c>
      <c r="L5375" s="49">
        <v>1630</v>
      </c>
      <c r="M5375" s="49">
        <v>1540</v>
      </c>
      <c r="N5375" s="49">
        <v>1340</v>
      </c>
      <c r="O5375" s="49">
        <v>2080</v>
      </c>
      <c r="P5375" s="49">
        <v>1410</v>
      </c>
      <c r="Q5375" s="49">
        <v>1460</v>
      </c>
      <c r="R5375" s="49">
        <v>1320</v>
      </c>
      <c r="S5375" s="49">
        <v>1190</v>
      </c>
      <c r="T5375" s="49">
        <v>1290</v>
      </c>
      <c r="U5375" s="49">
        <v>1380</v>
      </c>
      <c r="V5375" s="49">
        <v>1630</v>
      </c>
    </row>
    <row r="5376" spans="1:22" ht="15.75" customHeight="1">
      <c r="A5376" s="139" t="s">
        <v>793</v>
      </c>
      <c r="B5376" s="139" t="s">
        <v>462</v>
      </c>
      <c r="C5376" s="139" t="s">
        <v>789</v>
      </c>
      <c r="D5376" s="139" t="s">
        <v>633</v>
      </c>
      <c r="E5376" s="139" t="s">
        <v>754</v>
      </c>
      <c r="F5376" s="49">
        <v>34200</v>
      </c>
      <c r="G5376" s="49">
        <v>38000</v>
      </c>
      <c r="H5376" s="49">
        <v>38700</v>
      </c>
      <c r="I5376" s="49">
        <v>38100</v>
      </c>
      <c r="J5376" s="49">
        <v>44000</v>
      </c>
      <c r="K5376" s="49">
        <v>46100</v>
      </c>
      <c r="L5376" s="49">
        <v>48000</v>
      </c>
      <c r="M5376" s="49">
        <v>50900</v>
      </c>
      <c r="N5376" s="49">
        <v>53500</v>
      </c>
      <c r="O5376" s="49">
        <v>53300</v>
      </c>
      <c r="P5376" s="49">
        <v>56700</v>
      </c>
      <c r="Q5376" s="49">
        <v>58200</v>
      </c>
      <c r="R5376" s="49">
        <v>63000</v>
      </c>
      <c r="S5376" s="49">
        <v>59200</v>
      </c>
      <c r="T5376" s="49">
        <v>60000</v>
      </c>
      <c r="U5376" s="49">
        <v>60900</v>
      </c>
      <c r="V5376" s="49">
        <v>61100</v>
      </c>
    </row>
    <row r="5377" spans="1:22" ht="15.75" customHeight="1">
      <c r="A5377" s="139" t="s">
        <v>793</v>
      </c>
      <c r="B5377" s="139" t="s">
        <v>456</v>
      </c>
      <c r="C5377" s="139" t="s">
        <v>789</v>
      </c>
      <c r="D5377" s="139" t="s">
        <v>633</v>
      </c>
      <c r="E5377" s="139" t="s">
        <v>754</v>
      </c>
      <c r="F5377" s="49">
        <v>112</v>
      </c>
      <c r="G5377" s="49">
        <v>115</v>
      </c>
      <c r="H5377" s="49">
        <v>115</v>
      </c>
      <c r="I5377" s="49">
        <v>111</v>
      </c>
      <c r="J5377" s="49">
        <v>107</v>
      </c>
      <c r="K5377" s="49">
        <v>105</v>
      </c>
      <c r="L5377" s="49">
        <v>98.7</v>
      </c>
      <c r="M5377" s="49">
        <v>101</v>
      </c>
      <c r="N5377" s="49">
        <v>98.6</v>
      </c>
      <c r="O5377" s="49">
        <v>95.8</v>
      </c>
      <c r="P5377" s="49">
        <v>94</v>
      </c>
      <c r="Q5377" s="49">
        <v>91.8</v>
      </c>
      <c r="R5377" s="49">
        <v>93.3</v>
      </c>
      <c r="S5377" s="49">
        <v>92.3</v>
      </c>
      <c r="T5377" s="49">
        <v>86.3</v>
      </c>
      <c r="U5377" s="49">
        <v>86.9</v>
      </c>
      <c r="V5377" s="49">
        <v>84.4</v>
      </c>
    </row>
    <row r="5378" spans="1:22" ht="15.75" customHeight="1">
      <c r="A5378" s="139" t="s">
        <v>793</v>
      </c>
      <c r="B5378" s="139" t="s">
        <v>454</v>
      </c>
      <c r="C5378" s="139" t="s">
        <v>789</v>
      </c>
      <c r="D5378" s="139" t="s">
        <v>633</v>
      </c>
      <c r="E5378" s="139" t="s">
        <v>754</v>
      </c>
      <c r="F5378" s="49">
        <v>3740</v>
      </c>
      <c r="G5378" s="49">
        <v>3960</v>
      </c>
      <c r="H5378" s="49">
        <v>4200</v>
      </c>
      <c r="I5378" s="49">
        <v>4570</v>
      </c>
      <c r="J5378" s="49">
        <v>4780</v>
      </c>
      <c r="K5378" s="49">
        <v>5100</v>
      </c>
      <c r="L5378" s="49">
        <v>5190</v>
      </c>
      <c r="M5378" s="49">
        <v>5150</v>
      </c>
      <c r="N5378" s="49">
        <v>5350</v>
      </c>
      <c r="O5378" s="49">
        <v>4690</v>
      </c>
      <c r="P5378" s="49">
        <v>4970</v>
      </c>
      <c r="Q5378" s="49">
        <v>5100</v>
      </c>
      <c r="R5378" s="49">
        <v>4910</v>
      </c>
      <c r="S5378" s="49">
        <v>5030</v>
      </c>
      <c r="T5378" s="49">
        <v>4880</v>
      </c>
      <c r="U5378" s="49">
        <v>6290</v>
      </c>
      <c r="V5378" s="49">
        <v>6430</v>
      </c>
    </row>
    <row r="5379" spans="1:22" ht="15.75" customHeight="1">
      <c r="A5379" s="139" t="s">
        <v>793</v>
      </c>
      <c r="B5379" s="139" t="s">
        <v>432</v>
      </c>
      <c r="C5379" s="139" t="s">
        <v>789</v>
      </c>
      <c r="D5379" s="139" t="s">
        <v>633</v>
      </c>
      <c r="E5379" s="139" t="s">
        <v>754</v>
      </c>
      <c r="F5379" s="49">
        <v>1920</v>
      </c>
      <c r="G5379" s="49">
        <v>1790</v>
      </c>
      <c r="H5379" s="49">
        <v>1290</v>
      </c>
      <c r="I5379" s="49">
        <v>1740</v>
      </c>
      <c r="J5379" s="49">
        <v>1860</v>
      </c>
      <c r="K5379" s="49">
        <v>1790</v>
      </c>
      <c r="L5379" s="49">
        <v>1740</v>
      </c>
      <c r="M5379" s="49">
        <v>1850</v>
      </c>
      <c r="N5379" s="49">
        <v>1940</v>
      </c>
      <c r="O5379" s="49">
        <v>1830</v>
      </c>
      <c r="P5379" s="49">
        <v>2010</v>
      </c>
      <c r="Q5379" s="49">
        <v>2390</v>
      </c>
      <c r="R5379" s="49">
        <v>2750</v>
      </c>
      <c r="S5379" s="49">
        <v>3170</v>
      </c>
      <c r="T5379" s="49">
        <v>3120</v>
      </c>
      <c r="U5379" s="49">
        <v>3230</v>
      </c>
      <c r="V5379" s="49">
        <v>3340</v>
      </c>
    </row>
    <row r="5380" spans="1:22" ht="15.75" customHeight="1">
      <c r="A5380" s="139" t="s">
        <v>793</v>
      </c>
      <c r="B5380" s="139" t="s">
        <v>438</v>
      </c>
      <c r="C5380" s="139" t="s">
        <v>789</v>
      </c>
      <c r="D5380" s="139" t="s">
        <v>633</v>
      </c>
      <c r="E5380" s="139" t="s">
        <v>754</v>
      </c>
      <c r="F5380" s="49">
        <v>452</v>
      </c>
      <c r="G5380" s="49">
        <v>463</v>
      </c>
      <c r="H5380" s="49">
        <v>595</v>
      </c>
      <c r="I5380" s="49">
        <v>507</v>
      </c>
      <c r="J5380" s="49">
        <v>669</v>
      </c>
      <c r="K5380" s="49">
        <v>603</v>
      </c>
      <c r="L5380" s="49">
        <v>761</v>
      </c>
      <c r="M5380" s="49">
        <v>783</v>
      </c>
      <c r="N5380" s="49">
        <v>845</v>
      </c>
      <c r="O5380" s="49">
        <v>885</v>
      </c>
      <c r="P5380" s="49">
        <v>937</v>
      </c>
      <c r="Q5380" s="49">
        <v>988</v>
      </c>
      <c r="R5380" s="49">
        <v>1110</v>
      </c>
      <c r="S5380" s="49">
        <v>1090</v>
      </c>
      <c r="T5380" s="49">
        <v>1340</v>
      </c>
      <c r="U5380" s="49">
        <v>1260</v>
      </c>
      <c r="V5380" s="49">
        <v>1310</v>
      </c>
    </row>
    <row r="5381" spans="1:22" ht="15.75" customHeight="1">
      <c r="A5381" s="139" t="s">
        <v>793</v>
      </c>
      <c r="B5381" s="139" t="s">
        <v>450</v>
      </c>
      <c r="C5381" s="139" t="s">
        <v>789</v>
      </c>
      <c r="D5381" s="139" t="s">
        <v>633</v>
      </c>
      <c r="E5381" s="139" t="s">
        <v>754</v>
      </c>
      <c r="F5381" s="49">
        <v>410000</v>
      </c>
      <c r="G5381" s="49">
        <v>424000</v>
      </c>
      <c r="H5381" s="49">
        <v>424000</v>
      </c>
      <c r="I5381" s="49">
        <v>451000</v>
      </c>
      <c r="J5381" s="49">
        <v>452000</v>
      </c>
      <c r="K5381" s="49">
        <v>477000</v>
      </c>
      <c r="L5381" s="49">
        <v>490000</v>
      </c>
      <c r="M5381" s="49">
        <v>494000</v>
      </c>
      <c r="N5381" s="49">
        <v>509000</v>
      </c>
      <c r="O5381" s="49">
        <v>493000</v>
      </c>
      <c r="P5381" s="49">
        <v>480000</v>
      </c>
      <c r="Q5381" s="49">
        <v>501000</v>
      </c>
      <c r="R5381" s="49">
        <v>514000</v>
      </c>
      <c r="S5381" s="49">
        <v>503000</v>
      </c>
      <c r="T5381" s="49">
        <v>495000</v>
      </c>
      <c r="U5381" s="49">
        <v>495000</v>
      </c>
      <c r="V5381" s="49">
        <v>527000</v>
      </c>
    </row>
    <row r="5382" spans="1:22" ht="15.75" customHeight="1">
      <c r="A5382" s="139" t="s">
        <v>793</v>
      </c>
      <c r="B5382" s="139" t="s">
        <v>444</v>
      </c>
      <c r="C5382" s="139" t="s">
        <v>789</v>
      </c>
      <c r="D5382" s="139" t="s">
        <v>633</v>
      </c>
      <c r="E5382" s="139" t="s">
        <v>754</v>
      </c>
      <c r="F5382" s="49">
        <v>77</v>
      </c>
      <c r="G5382" s="49">
        <v>80.7</v>
      </c>
      <c r="H5382" s="49">
        <v>84.3</v>
      </c>
      <c r="I5382" s="49">
        <v>84.3</v>
      </c>
      <c r="J5382" s="49">
        <v>88</v>
      </c>
      <c r="K5382" s="49">
        <v>84.3</v>
      </c>
      <c r="L5382" s="49">
        <v>91.7</v>
      </c>
      <c r="M5382" s="49">
        <v>99</v>
      </c>
      <c r="N5382" s="49">
        <v>99</v>
      </c>
      <c r="O5382" s="49">
        <v>103</v>
      </c>
      <c r="P5382" s="49">
        <v>103</v>
      </c>
      <c r="Q5382" s="49">
        <v>103</v>
      </c>
      <c r="R5382" s="49">
        <v>103</v>
      </c>
      <c r="S5382" s="49">
        <v>103</v>
      </c>
      <c r="T5382" s="49">
        <v>117</v>
      </c>
      <c r="U5382" s="49">
        <v>125</v>
      </c>
      <c r="V5382" s="49">
        <v>147</v>
      </c>
    </row>
    <row r="5383" spans="1:22" ht="15.75" customHeight="1">
      <c r="A5383" s="139" t="s">
        <v>793</v>
      </c>
      <c r="B5383" s="139" t="s">
        <v>430</v>
      </c>
      <c r="C5383" s="139" t="s">
        <v>789</v>
      </c>
      <c r="D5383" s="139" t="s">
        <v>633</v>
      </c>
      <c r="E5383" s="139" t="s">
        <v>754</v>
      </c>
      <c r="F5383" s="49">
        <v>12300</v>
      </c>
      <c r="G5383" s="49">
        <v>12300</v>
      </c>
      <c r="H5383" s="49">
        <v>11300</v>
      </c>
      <c r="I5383" s="49">
        <v>11600</v>
      </c>
      <c r="J5383" s="49">
        <v>11500</v>
      </c>
      <c r="K5383" s="49">
        <v>11700</v>
      </c>
      <c r="L5383" s="49">
        <v>11400</v>
      </c>
      <c r="M5383" s="49">
        <v>10200</v>
      </c>
      <c r="N5383" s="49">
        <v>10100</v>
      </c>
      <c r="O5383" s="49">
        <v>8960</v>
      </c>
      <c r="P5383" s="49">
        <v>9120</v>
      </c>
      <c r="Q5383" s="49">
        <v>10100</v>
      </c>
      <c r="R5383" s="49">
        <v>9510</v>
      </c>
      <c r="S5383" s="49">
        <v>8480</v>
      </c>
      <c r="T5383" s="49">
        <v>8140</v>
      </c>
      <c r="U5383" s="49">
        <v>8030</v>
      </c>
      <c r="V5383" s="49">
        <v>7920</v>
      </c>
    </row>
    <row r="5384" spans="1:22" ht="15.75" customHeight="1">
      <c r="A5384" s="139" t="s">
        <v>793</v>
      </c>
      <c r="B5384" s="139" t="s">
        <v>440</v>
      </c>
      <c r="C5384" s="139" t="s">
        <v>789</v>
      </c>
      <c r="D5384" s="139" t="s">
        <v>633</v>
      </c>
      <c r="E5384" s="139" t="s">
        <v>754</v>
      </c>
      <c r="F5384" s="49">
        <v>886</v>
      </c>
      <c r="G5384" s="49">
        <v>896</v>
      </c>
      <c r="H5384" s="49">
        <v>916</v>
      </c>
      <c r="I5384" s="49">
        <v>915</v>
      </c>
      <c r="J5384" s="49">
        <v>950</v>
      </c>
      <c r="K5384" s="49">
        <v>975</v>
      </c>
      <c r="L5384" s="49">
        <v>1020</v>
      </c>
      <c r="M5384" s="49">
        <v>1090</v>
      </c>
      <c r="N5384" s="49">
        <v>1150</v>
      </c>
      <c r="O5384" s="49">
        <v>886</v>
      </c>
      <c r="P5384" s="49">
        <v>1050</v>
      </c>
      <c r="Q5384" s="49">
        <v>1120</v>
      </c>
      <c r="R5384" s="49">
        <v>1070</v>
      </c>
      <c r="S5384" s="49">
        <v>1110</v>
      </c>
      <c r="T5384" s="49">
        <v>1500</v>
      </c>
      <c r="U5384" s="49">
        <v>1430</v>
      </c>
      <c r="V5384" s="49">
        <v>1440</v>
      </c>
    </row>
    <row r="5385" spans="1:22" ht="15.75" customHeight="1">
      <c r="A5385" s="139" t="s">
        <v>793</v>
      </c>
      <c r="B5385" s="139" t="s">
        <v>442</v>
      </c>
      <c r="C5385" s="139" t="s">
        <v>789</v>
      </c>
      <c r="D5385" s="139" t="s">
        <v>633</v>
      </c>
      <c r="E5385" s="139" t="s">
        <v>754</v>
      </c>
      <c r="F5385" s="49">
        <v>2100</v>
      </c>
      <c r="G5385" s="49">
        <v>2520</v>
      </c>
      <c r="H5385" s="49">
        <v>2340</v>
      </c>
      <c r="I5385" s="49">
        <v>2620</v>
      </c>
      <c r="J5385" s="49">
        <v>2620</v>
      </c>
      <c r="K5385" s="49">
        <v>2740</v>
      </c>
      <c r="L5385" s="49">
        <v>2620</v>
      </c>
      <c r="M5385" s="49">
        <v>2770</v>
      </c>
      <c r="N5385" s="49">
        <v>2610</v>
      </c>
      <c r="O5385" s="49">
        <v>2440</v>
      </c>
      <c r="P5385" s="49">
        <v>2610</v>
      </c>
      <c r="Q5385" s="49">
        <v>2580</v>
      </c>
      <c r="R5385" s="49">
        <v>2740</v>
      </c>
      <c r="S5385" s="49">
        <v>2390</v>
      </c>
      <c r="T5385" s="49">
        <v>2400</v>
      </c>
      <c r="U5385" s="49">
        <v>2630</v>
      </c>
      <c r="V5385" s="49">
        <v>2760</v>
      </c>
    </row>
    <row r="5386" spans="1:22" ht="15.75" customHeight="1">
      <c r="A5386" s="139" t="s">
        <v>793</v>
      </c>
      <c r="B5386" s="139" t="s">
        <v>282</v>
      </c>
      <c r="C5386" s="139" t="s">
        <v>789</v>
      </c>
      <c r="D5386" s="139" t="s">
        <v>633</v>
      </c>
      <c r="E5386" s="139" t="s">
        <v>754</v>
      </c>
      <c r="F5386" s="49">
        <v>10700</v>
      </c>
      <c r="G5386" s="49">
        <v>9070</v>
      </c>
      <c r="H5386" s="49">
        <v>9590</v>
      </c>
      <c r="I5386" s="49">
        <v>10300</v>
      </c>
      <c r="J5386" s="49">
        <v>12700</v>
      </c>
      <c r="K5386" s="49">
        <v>11900</v>
      </c>
      <c r="L5386" s="49">
        <v>13100</v>
      </c>
      <c r="M5386" s="49">
        <v>13100</v>
      </c>
      <c r="N5386" s="49">
        <v>10000</v>
      </c>
      <c r="O5386" s="49">
        <v>10500</v>
      </c>
      <c r="P5386" s="49">
        <v>12800</v>
      </c>
      <c r="Q5386" s="49">
        <v>14600</v>
      </c>
      <c r="R5386" s="49">
        <v>11400</v>
      </c>
      <c r="S5386" s="49">
        <v>13000</v>
      </c>
      <c r="T5386" s="49">
        <v>21700</v>
      </c>
      <c r="U5386" s="49">
        <v>22900</v>
      </c>
      <c r="V5386" s="49">
        <v>27000</v>
      </c>
    </row>
    <row r="5387" spans="1:22" ht="15.75" customHeight="1">
      <c r="A5387" s="139" t="s">
        <v>793</v>
      </c>
      <c r="B5387" s="139" t="s">
        <v>460</v>
      </c>
      <c r="C5387" s="139" t="s">
        <v>789</v>
      </c>
      <c r="D5387" s="139" t="s">
        <v>633</v>
      </c>
      <c r="E5387" s="139" t="s">
        <v>754</v>
      </c>
      <c r="F5387" s="49">
        <v>1750</v>
      </c>
      <c r="G5387" s="49">
        <v>2100</v>
      </c>
      <c r="H5387" s="49">
        <v>2260</v>
      </c>
      <c r="I5387" s="49">
        <v>2420</v>
      </c>
      <c r="J5387" s="49">
        <v>2660</v>
      </c>
      <c r="K5387" s="49">
        <v>2680</v>
      </c>
      <c r="L5387" s="49">
        <v>2650</v>
      </c>
      <c r="M5387" s="49">
        <v>2520</v>
      </c>
      <c r="N5387" s="49">
        <v>3020</v>
      </c>
      <c r="O5387" s="49">
        <v>2000</v>
      </c>
      <c r="P5387" s="49">
        <v>2810</v>
      </c>
      <c r="Q5387" s="49">
        <v>2830</v>
      </c>
      <c r="R5387" s="49">
        <v>2550</v>
      </c>
      <c r="S5387" s="49">
        <v>2490</v>
      </c>
      <c r="T5387" s="49">
        <v>2450</v>
      </c>
      <c r="U5387" s="49">
        <v>2630</v>
      </c>
      <c r="V5387" s="49">
        <v>2750</v>
      </c>
    </row>
    <row r="5388" spans="1:22" ht="15.75" customHeight="1">
      <c r="A5388" s="139" t="s">
        <v>793</v>
      </c>
      <c r="B5388" s="139" t="s">
        <v>458</v>
      </c>
      <c r="C5388" s="139" t="s">
        <v>789</v>
      </c>
      <c r="D5388" s="139" t="s">
        <v>633</v>
      </c>
      <c r="E5388" s="139" t="s">
        <v>754</v>
      </c>
      <c r="F5388" s="49">
        <v>7510</v>
      </c>
      <c r="G5388" s="49">
        <v>7900</v>
      </c>
      <c r="H5388" s="49">
        <v>8290</v>
      </c>
      <c r="I5388" s="49">
        <v>8040</v>
      </c>
      <c r="J5388" s="49">
        <v>8610</v>
      </c>
      <c r="K5388" s="49">
        <v>8700</v>
      </c>
      <c r="L5388" s="49">
        <v>9550</v>
      </c>
      <c r="M5388" s="49">
        <v>12200</v>
      </c>
      <c r="N5388" s="49">
        <v>12100</v>
      </c>
      <c r="O5388" s="49">
        <v>13200</v>
      </c>
      <c r="P5388" s="49">
        <v>13900</v>
      </c>
      <c r="Q5388" s="49">
        <v>21500</v>
      </c>
      <c r="R5388" s="49">
        <v>26300</v>
      </c>
      <c r="S5388" s="49">
        <v>38800</v>
      </c>
      <c r="T5388" s="49">
        <v>20900</v>
      </c>
      <c r="U5388" s="49">
        <v>22300</v>
      </c>
      <c r="V5388" s="49">
        <v>26300</v>
      </c>
    </row>
    <row r="5389" spans="1:22" ht="15.75" customHeight="1">
      <c r="A5389" s="139" t="s">
        <v>793</v>
      </c>
      <c r="B5389" s="139" t="s">
        <v>464</v>
      </c>
      <c r="C5389" s="139" t="s">
        <v>789</v>
      </c>
      <c r="D5389" s="139" t="s">
        <v>633</v>
      </c>
      <c r="E5389" s="139" t="s">
        <v>754</v>
      </c>
      <c r="F5389" s="49">
        <v>1490</v>
      </c>
      <c r="G5389" s="49">
        <v>2060</v>
      </c>
      <c r="H5389" s="49">
        <v>2060</v>
      </c>
      <c r="I5389" s="49">
        <v>2600</v>
      </c>
      <c r="J5389" s="49">
        <v>2830</v>
      </c>
      <c r="K5389" s="49">
        <v>2750</v>
      </c>
      <c r="L5389" s="49">
        <v>2910</v>
      </c>
      <c r="M5389" s="49">
        <v>3180</v>
      </c>
      <c r="N5389" s="49">
        <v>3120</v>
      </c>
      <c r="O5389" s="49">
        <v>3400</v>
      </c>
      <c r="P5389" s="49">
        <v>3610</v>
      </c>
      <c r="Q5389" s="49">
        <v>4100</v>
      </c>
      <c r="R5389" s="49">
        <v>3970</v>
      </c>
      <c r="S5389" s="49">
        <v>5140</v>
      </c>
      <c r="T5389" s="49">
        <v>9600</v>
      </c>
      <c r="U5389" s="49">
        <v>9980</v>
      </c>
      <c r="V5389" s="49">
        <v>10300</v>
      </c>
    </row>
    <row r="5390" spans="1:22" ht="15.75" customHeight="1">
      <c r="A5390" s="139" t="s">
        <v>793</v>
      </c>
      <c r="B5390" s="139" t="s">
        <v>446</v>
      </c>
      <c r="C5390" s="139" t="s">
        <v>789</v>
      </c>
      <c r="D5390" s="139" t="s">
        <v>633</v>
      </c>
      <c r="E5390" s="139" t="s">
        <v>754</v>
      </c>
      <c r="F5390" s="49">
        <v>1190</v>
      </c>
      <c r="G5390" s="49">
        <v>1290</v>
      </c>
      <c r="H5390" s="49">
        <v>1370</v>
      </c>
      <c r="I5390" s="49">
        <v>1410</v>
      </c>
      <c r="J5390" s="49">
        <v>1560</v>
      </c>
      <c r="K5390" s="49">
        <v>1610</v>
      </c>
      <c r="L5390" s="49">
        <v>1760</v>
      </c>
      <c r="M5390" s="49">
        <v>1980</v>
      </c>
      <c r="N5390" s="49">
        <v>2010</v>
      </c>
      <c r="O5390" s="49">
        <v>2190</v>
      </c>
      <c r="P5390" s="49">
        <v>2300</v>
      </c>
      <c r="Q5390" s="49">
        <v>2460</v>
      </c>
      <c r="R5390" s="49">
        <v>2720</v>
      </c>
      <c r="S5390" s="49">
        <v>2770</v>
      </c>
      <c r="T5390" s="49">
        <v>2860</v>
      </c>
      <c r="U5390" s="49">
        <v>3080</v>
      </c>
      <c r="V5390" s="49">
        <v>3120</v>
      </c>
    </row>
    <row r="5391" spans="1:22" ht="15.75" customHeight="1">
      <c r="A5391" s="139" t="s">
        <v>793</v>
      </c>
      <c r="B5391" s="139" t="s">
        <v>448</v>
      </c>
      <c r="C5391" s="139" t="s">
        <v>789</v>
      </c>
      <c r="D5391" s="139" t="s">
        <v>633</v>
      </c>
      <c r="E5391" s="139" t="s">
        <v>754</v>
      </c>
      <c r="F5391" s="49">
        <v>2740</v>
      </c>
      <c r="G5391" s="49">
        <v>2910</v>
      </c>
      <c r="H5391" s="49">
        <v>2940</v>
      </c>
      <c r="I5391" s="49">
        <v>3110</v>
      </c>
      <c r="J5391" s="49">
        <v>3130</v>
      </c>
      <c r="K5391" s="49">
        <v>3340</v>
      </c>
      <c r="L5391" s="49">
        <v>3670</v>
      </c>
      <c r="M5391" s="49">
        <v>3730</v>
      </c>
      <c r="N5391" s="49">
        <v>3810</v>
      </c>
      <c r="O5391" s="49">
        <v>3760</v>
      </c>
      <c r="P5391" s="49">
        <v>3960</v>
      </c>
      <c r="Q5391" s="49">
        <v>3960</v>
      </c>
      <c r="R5391" s="49">
        <v>4010</v>
      </c>
      <c r="S5391" s="49">
        <v>4120</v>
      </c>
      <c r="T5391" s="49">
        <v>4280</v>
      </c>
      <c r="U5391" s="49">
        <v>4430</v>
      </c>
      <c r="V5391" s="49">
        <v>4540</v>
      </c>
    </row>
    <row r="5392" spans="1:22" ht="15.75" customHeight="1">
      <c r="A5392" s="139" t="s">
        <v>793</v>
      </c>
      <c r="B5392" s="139" t="s">
        <v>434</v>
      </c>
      <c r="C5392" s="139" t="s">
        <v>789</v>
      </c>
      <c r="D5392" s="139" t="s">
        <v>633</v>
      </c>
      <c r="E5392" s="139" t="s">
        <v>754</v>
      </c>
      <c r="F5392" s="49">
        <v>898</v>
      </c>
      <c r="G5392" s="49">
        <v>882</v>
      </c>
      <c r="H5392" s="49">
        <v>914</v>
      </c>
      <c r="I5392" s="49">
        <v>980</v>
      </c>
      <c r="J5392" s="49">
        <v>1000</v>
      </c>
      <c r="K5392" s="49">
        <v>950</v>
      </c>
      <c r="L5392" s="49">
        <v>987</v>
      </c>
      <c r="M5392" s="49">
        <v>921</v>
      </c>
      <c r="N5392" s="49">
        <v>1090</v>
      </c>
      <c r="O5392" s="49">
        <v>984</v>
      </c>
      <c r="P5392" s="49">
        <v>1200</v>
      </c>
      <c r="Q5392" s="49">
        <v>1210</v>
      </c>
      <c r="R5392" s="49">
        <v>1120</v>
      </c>
      <c r="S5392" s="49">
        <v>1230</v>
      </c>
      <c r="T5392" s="49">
        <v>1270</v>
      </c>
      <c r="U5392" s="49">
        <v>1310</v>
      </c>
      <c r="V5392" s="49">
        <v>1350</v>
      </c>
    </row>
    <row r="5393" spans="1:22" ht="15.75" customHeight="1">
      <c r="A5393" s="139" t="s">
        <v>793</v>
      </c>
      <c r="B5393" s="139" t="s">
        <v>436</v>
      </c>
      <c r="C5393" s="139" t="s">
        <v>789</v>
      </c>
      <c r="D5393" s="139" t="s">
        <v>633</v>
      </c>
      <c r="E5393" s="139" t="s">
        <v>754</v>
      </c>
      <c r="F5393" s="49">
        <v>133000</v>
      </c>
      <c r="G5393" s="49">
        <v>141000</v>
      </c>
      <c r="H5393" s="49">
        <v>144000</v>
      </c>
      <c r="I5393" s="49">
        <v>169000</v>
      </c>
      <c r="J5393" s="49">
        <v>175000</v>
      </c>
      <c r="K5393" s="49">
        <v>186000</v>
      </c>
      <c r="L5393" s="49">
        <v>180000</v>
      </c>
      <c r="M5393" s="49">
        <v>197000</v>
      </c>
      <c r="N5393" s="49">
        <v>217000</v>
      </c>
      <c r="O5393" s="49">
        <v>212000</v>
      </c>
      <c r="P5393" s="49">
        <v>231000</v>
      </c>
      <c r="Q5393" s="49">
        <v>232000</v>
      </c>
      <c r="R5393" s="49">
        <v>231000</v>
      </c>
      <c r="S5393" s="49">
        <v>250000</v>
      </c>
      <c r="T5393" s="49">
        <v>256000</v>
      </c>
      <c r="U5393" s="49">
        <v>267000</v>
      </c>
      <c r="V5393" s="49">
        <v>274000</v>
      </c>
    </row>
    <row r="5394" spans="1:22" ht="15.75" customHeight="1">
      <c r="A5394" s="139" t="s">
        <v>793</v>
      </c>
      <c r="B5394" s="139" t="s">
        <v>466</v>
      </c>
      <c r="C5394" s="139" t="s">
        <v>789</v>
      </c>
      <c r="D5394" s="139" t="s">
        <v>633</v>
      </c>
      <c r="E5394" s="139" t="s">
        <v>754</v>
      </c>
      <c r="F5394" s="49">
        <v>1650</v>
      </c>
      <c r="G5394" s="49">
        <v>2030</v>
      </c>
      <c r="H5394" s="49">
        <v>1770</v>
      </c>
      <c r="I5394" s="49">
        <v>1890</v>
      </c>
      <c r="J5394" s="49">
        <v>1970</v>
      </c>
      <c r="K5394" s="49">
        <v>2320</v>
      </c>
      <c r="L5394" s="49">
        <v>2340</v>
      </c>
      <c r="M5394" s="49">
        <v>2370</v>
      </c>
      <c r="N5394" s="49">
        <v>3340</v>
      </c>
      <c r="O5394" s="49">
        <v>3080</v>
      </c>
      <c r="P5394" s="49">
        <v>3240</v>
      </c>
      <c r="Q5394" s="49">
        <v>2780</v>
      </c>
      <c r="R5394" s="49">
        <v>3380</v>
      </c>
      <c r="S5394" s="49">
        <v>2620</v>
      </c>
      <c r="T5394" s="49">
        <v>3740</v>
      </c>
      <c r="U5394" s="49">
        <v>3860</v>
      </c>
      <c r="V5394" s="49">
        <v>3880</v>
      </c>
    </row>
    <row r="5395" spans="1:22" ht="15.75" customHeight="1">
      <c r="A5395" s="139" t="s">
        <v>793</v>
      </c>
      <c r="B5395" s="139" t="s">
        <v>478</v>
      </c>
      <c r="C5395" s="139" t="s">
        <v>789</v>
      </c>
      <c r="D5395" s="139" t="s">
        <v>633</v>
      </c>
      <c r="E5395" s="139" t="s">
        <v>754</v>
      </c>
      <c r="F5395" s="49">
        <v>723</v>
      </c>
      <c r="G5395" s="49">
        <v>685</v>
      </c>
      <c r="H5395" s="49">
        <v>725</v>
      </c>
      <c r="I5395" s="49">
        <v>792</v>
      </c>
      <c r="J5395" s="49">
        <v>845</v>
      </c>
      <c r="K5395" s="49">
        <v>746</v>
      </c>
      <c r="L5395" s="49">
        <v>725</v>
      </c>
      <c r="M5395" s="49">
        <v>752</v>
      </c>
      <c r="N5395" s="49">
        <v>843</v>
      </c>
      <c r="O5395" s="49">
        <v>1000</v>
      </c>
      <c r="P5395" s="49">
        <v>1210</v>
      </c>
      <c r="Q5395" s="49">
        <v>1360</v>
      </c>
      <c r="R5395" s="49">
        <v>1900</v>
      </c>
      <c r="S5395" s="49">
        <v>1980</v>
      </c>
      <c r="T5395" s="49">
        <v>2170</v>
      </c>
      <c r="U5395" s="49">
        <v>1660</v>
      </c>
      <c r="V5395" s="49">
        <v>1670</v>
      </c>
    </row>
    <row r="5396" spans="1:22" ht="15.75" customHeight="1">
      <c r="A5396" s="139" t="s">
        <v>793</v>
      </c>
      <c r="B5396" s="139" t="s">
        <v>480</v>
      </c>
      <c r="C5396" s="139" t="s">
        <v>789</v>
      </c>
      <c r="D5396" s="139" t="s">
        <v>633</v>
      </c>
      <c r="E5396" s="139" t="s">
        <v>754</v>
      </c>
      <c r="F5396" s="49">
        <v>77200</v>
      </c>
      <c r="G5396" s="49">
        <v>87800</v>
      </c>
      <c r="H5396" s="49">
        <v>95700</v>
      </c>
      <c r="I5396" s="49">
        <v>104000</v>
      </c>
      <c r="J5396" s="49">
        <v>107000</v>
      </c>
      <c r="K5396" s="49">
        <v>107000</v>
      </c>
      <c r="L5396" s="49">
        <v>100000</v>
      </c>
      <c r="M5396" s="49">
        <v>96200</v>
      </c>
      <c r="N5396" s="49">
        <v>96900</v>
      </c>
      <c r="O5396" s="49">
        <v>77400</v>
      </c>
      <c r="P5396" s="49">
        <v>92500</v>
      </c>
      <c r="Q5396" s="49">
        <v>96100</v>
      </c>
      <c r="R5396" s="49">
        <v>98600</v>
      </c>
      <c r="S5396" s="49">
        <v>97600</v>
      </c>
      <c r="T5396" s="49">
        <v>95700</v>
      </c>
      <c r="U5396" s="49">
        <v>109000</v>
      </c>
      <c r="V5396" s="49">
        <v>108000</v>
      </c>
    </row>
    <row r="5397" spans="1:22" ht="15.75" customHeight="1">
      <c r="A5397" s="139" t="s">
        <v>793</v>
      </c>
      <c r="B5397" s="139" t="s">
        <v>476</v>
      </c>
      <c r="C5397" s="139" t="s">
        <v>789</v>
      </c>
      <c r="D5397" s="139" t="s">
        <v>633</v>
      </c>
      <c r="E5397" s="139" t="s">
        <v>754</v>
      </c>
      <c r="F5397" s="49">
        <v>3780</v>
      </c>
      <c r="G5397" s="49">
        <v>3970</v>
      </c>
      <c r="H5397" s="49">
        <v>4040</v>
      </c>
      <c r="I5397" s="49">
        <v>4410</v>
      </c>
      <c r="J5397" s="49">
        <v>4440</v>
      </c>
      <c r="K5397" s="49">
        <v>4320</v>
      </c>
      <c r="L5397" s="49">
        <v>4500</v>
      </c>
      <c r="M5397" s="49">
        <v>4650</v>
      </c>
      <c r="N5397" s="49">
        <v>4460</v>
      </c>
      <c r="O5397" s="49">
        <v>4520</v>
      </c>
      <c r="P5397" s="49">
        <v>4580</v>
      </c>
      <c r="Q5397" s="49">
        <v>4870</v>
      </c>
      <c r="R5397" s="49">
        <v>4650</v>
      </c>
      <c r="S5397" s="49">
        <v>4520</v>
      </c>
      <c r="T5397" s="49">
        <v>4820</v>
      </c>
      <c r="U5397" s="49">
        <v>5630</v>
      </c>
      <c r="V5397" s="49">
        <v>5920</v>
      </c>
    </row>
    <row r="5398" spans="1:22" ht="15.75" customHeight="1">
      <c r="A5398" s="139" t="s">
        <v>793</v>
      </c>
      <c r="B5398" s="139" t="s">
        <v>767</v>
      </c>
      <c r="C5398" s="139" t="s">
        <v>789</v>
      </c>
      <c r="D5398" s="139" t="s">
        <v>633</v>
      </c>
      <c r="E5398" s="139" t="s">
        <v>754</v>
      </c>
      <c r="F5398" s="49">
        <v>7.33</v>
      </c>
      <c r="G5398" s="49">
        <v>7.33</v>
      </c>
      <c r="H5398" s="49">
        <v>7.33</v>
      </c>
      <c r="I5398" s="49">
        <v>3.67</v>
      </c>
      <c r="J5398" s="49">
        <v>3.67</v>
      </c>
      <c r="K5398" s="49">
        <v>3.67</v>
      </c>
      <c r="L5398" s="49">
        <v>3.67</v>
      </c>
      <c r="M5398" s="49">
        <v>3.67</v>
      </c>
      <c r="N5398" s="49">
        <v>7.33</v>
      </c>
      <c r="O5398" s="49">
        <v>3.67</v>
      </c>
      <c r="P5398" s="49">
        <v>3.67</v>
      </c>
      <c r="Q5398" s="49">
        <v>7.33</v>
      </c>
      <c r="R5398" s="49">
        <v>7.33</v>
      </c>
      <c r="S5398" s="49">
        <v>7.33</v>
      </c>
      <c r="T5398" s="49">
        <v>11</v>
      </c>
      <c r="U5398" s="49">
        <v>11.7</v>
      </c>
      <c r="V5398" s="49">
        <v>13.9</v>
      </c>
    </row>
    <row r="5399" spans="1:22" ht="15.75" customHeight="1">
      <c r="A5399" s="139" t="s">
        <v>793</v>
      </c>
      <c r="B5399" s="139" t="s">
        <v>472</v>
      </c>
      <c r="C5399" s="139" t="s">
        <v>789</v>
      </c>
      <c r="D5399" s="139" t="s">
        <v>633</v>
      </c>
      <c r="E5399" s="139" t="s">
        <v>754</v>
      </c>
      <c r="F5399" s="49">
        <v>187000</v>
      </c>
      <c r="G5399" s="49">
        <v>190000</v>
      </c>
      <c r="H5399" s="49">
        <v>195000</v>
      </c>
      <c r="I5399" s="49">
        <v>195000</v>
      </c>
      <c r="J5399" s="49">
        <v>198000</v>
      </c>
      <c r="K5399" s="49">
        <v>194000</v>
      </c>
      <c r="L5399" s="49">
        <v>192000</v>
      </c>
      <c r="M5399" s="49">
        <v>190000</v>
      </c>
      <c r="N5399" s="49">
        <v>190000</v>
      </c>
      <c r="O5399" s="49">
        <v>186000</v>
      </c>
      <c r="P5399" s="49">
        <v>197000</v>
      </c>
      <c r="Q5399" s="49">
        <v>188000</v>
      </c>
      <c r="R5399" s="49">
        <v>184000</v>
      </c>
      <c r="S5399" s="49">
        <v>188000</v>
      </c>
      <c r="T5399" s="49">
        <v>181000</v>
      </c>
      <c r="U5399" s="49">
        <v>188000</v>
      </c>
      <c r="V5399" s="49">
        <v>191000</v>
      </c>
    </row>
    <row r="5400" spans="1:22" ht="15.75" customHeight="1">
      <c r="A5400" s="139" t="s">
        <v>793</v>
      </c>
      <c r="B5400" s="139" t="s">
        <v>768</v>
      </c>
      <c r="C5400" s="139" t="s">
        <v>789</v>
      </c>
      <c r="D5400" s="139" t="s">
        <v>633</v>
      </c>
      <c r="E5400" s="139" t="s">
        <v>754</v>
      </c>
      <c r="F5400" s="49">
        <v>10000000</v>
      </c>
      <c r="G5400" s="49">
        <v>10300000</v>
      </c>
      <c r="H5400" s="49">
        <v>10800000</v>
      </c>
      <c r="I5400" s="49">
        <v>11800000</v>
      </c>
      <c r="J5400" s="49">
        <v>12900000</v>
      </c>
      <c r="K5400" s="49">
        <v>13800000</v>
      </c>
      <c r="L5400" s="49">
        <v>14800000</v>
      </c>
      <c r="M5400" s="49">
        <v>15600000</v>
      </c>
      <c r="N5400" s="49">
        <v>16700000</v>
      </c>
      <c r="O5400" s="49">
        <v>17300000</v>
      </c>
      <c r="P5400" s="49">
        <v>18400000</v>
      </c>
      <c r="Q5400" s="49">
        <v>19800000</v>
      </c>
      <c r="R5400" s="49">
        <v>20500000</v>
      </c>
      <c r="S5400" s="49">
        <v>20500000</v>
      </c>
      <c r="T5400" s="49">
        <v>21000000</v>
      </c>
      <c r="U5400" s="49">
        <v>21200000</v>
      </c>
      <c r="V5400" s="49">
        <v>21400000</v>
      </c>
    </row>
    <row r="5401" spans="1:22" ht="15.75" customHeight="1">
      <c r="A5401" s="139" t="s">
        <v>793</v>
      </c>
      <c r="B5401" s="139" t="s">
        <v>484</v>
      </c>
      <c r="C5401" s="139" t="s">
        <v>789</v>
      </c>
      <c r="D5401" s="139" t="s">
        <v>633</v>
      </c>
      <c r="E5401" s="139" t="s">
        <v>754</v>
      </c>
      <c r="F5401" s="49">
        <v>47800</v>
      </c>
      <c r="G5401" s="49">
        <v>50100</v>
      </c>
      <c r="H5401" s="49">
        <v>46000</v>
      </c>
      <c r="I5401" s="49">
        <v>53300</v>
      </c>
      <c r="J5401" s="49">
        <v>50800</v>
      </c>
      <c r="K5401" s="49">
        <v>50000</v>
      </c>
      <c r="L5401" s="49">
        <v>51500</v>
      </c>
      <c r="M5401" s="49">
        <v>52700</v>
      </c>
      <c r="N5401" s="49">
        <v>63700</v>
      </c>
      <c r="O5401" s="49">
        <v>62700</v>
      </c>
      <c r="P5401" s="49">
        <v>67700</v>
      </c>
      <c r="Q5401" s="49">
        <v>52900</v>
      </c>
      <c r="R5401" s="49">
        <v>57500</v>
      </c>
      <c r="S5401" s="49">
        <v>65700</v>
      </c>
      <c r="T5401" s="49">
        <v>55200</v>
      </c>
      <c r="U5401" s="49">
        <v>55700</v>
      </c>
      <c r="V5401" s="49">
        <v>54600</v>
      </c>
    </row>
    <row r="5402" spans="1:22" ht="15.75" customHeight="1">
      <c r="A5402" s="139" t="s">
        <v>793</v>
      </c>
      <c r="B5402" s="139" t="s">
        <v>470</v>
      </c>
      <c r="C5402" s="139" t="s">
        <v>789</v>
      </c>
      <c r="D5402" s="139" t="s">
        <v>633</v>
      </c>
      <c r="E5402" s="139" t="s">
        <v>754</v>
      </c>
      <c r="F5402" s="49">
        <v>3190</v>
      </c>
      <c r="G5402" s="49">
        <v>3390</v>
      </c>
      <c r="H5402" s="49">
        <v>2750</v>
      </c>
      <c r="I5402" s="49">
        <v>2960</v>
      </c>
      <c r="J5402" s="49">
        <v>2750</v>
      </c>
      <c r="K5402" s="49">
        <v>3140</v>
      </c>
      <c r="L5402" s="49">
        <v>2620</v>
      </c>
      <c r="M5402" s="49">
        <v>2670</v>
      </c>
      <c r="N5402" s="49">
        <v>3480</v>
      </c>
      <c r="O5402" s="49">
        <v>4280</v>
      </c>
      <c r="P5402" s="49">
        <v>4990</v>
      </c>
      <c r="Q5402" s="49">
        <v>5370</v>
      </c>
      <c r="R5402" s="49">
        <v>5610</v>
      </c>
      <c r="S5402" s="49">
        <v>6370</v>
      </c>
      <c r="T5402" s="49">
        <v>7750</v>
      </c>
      <c r="U5402" s="49">
        <v>7760</v>
      </c>
      <c r="V5402" s="49">
        <v>9010</v>
      </c>
    </row>
    <row r="5403" spans="1:22" ht="15.75" customHeight="1">
      <c r="A5403" s="139" t="s">
        <v>793</v>
      </c>
      <c r="B5403" s="139" t="s">
        <v>468</v>
      </c>
      <c r="C5403" s="139" t="s">
        <v>789</v>
      </c>
      <c r="D5403" s="139" t="s">
        <v>633</v>
      </c>
      <c r="E5403" s="139" t="s">
        <v>754</v>
      </c>
      <c r="F5403" s="49">
        <v>85.5</v>
      </c>
      <c r="G5403" s="49">
        <v>81.8</v>
      </c>
      <c r="H5403" s="49">
        <v>78.2</v>
      </c>
      <c r="I5403" s="49">
        <v>67.2</v>
      </c>
      <c r="J5403" s="49">
        <v>67.2</v>
      </c>
      <c r="K5403" s="49">
        <v>63.6</v>
      </c>
      <c r="L5403" s="49">
        <v>45.3</v>
      </c>
      <c r="M5403" s="49">
        <v>45.3</v>
      </c>
      <c r="N5403" s="49">
        <v>45.3</v>
      </c>
      <c r="O5403" s="49">
        <v>41.7</v>
      </c>
      <c r="P5403" s="49">
        <v>45.4</v>
      </c>
      <c r="Q5403" s="49">
        <v>41.7</v>
      </c>
      <c r="R5403" s="49">
        <v>41.7</v>
      </c>
      <c r="S5403" s="49">
        <v>45.4</v>
      </c>
      <c r="T5403" s="49">
        <v>49.1</v>
      </c>
      <c r="U5403" s="49">
        <v>52.3</v>
      </c>
      <c r="V5403" s="49">
        <v>61.5</v>
      </c>
    </row>
    <row r="5404" spans="1:22" ht="15.75" customHeight="1">
      <c r="A5404" s="139" t="s">
        <v>793</v>
      </c>
      <c r="B5404" s="139" t="s">
        <v>474</v>
      </c>
      <c r="C5404" s="139" t="s">
        <v>789</v>
      </c>
      <c r="D5404" s="139" t="s">
        <v>633</v>
      </c>
      <c r="E5404" s="139" t="s">
        <v>754</v>
      </c>
      <c r="F5404" s="49">
        <v>37400</v>
      </c>
      <c r="G5404" s="49">
        <v>38900</v>
      </c>
      <c r="H5404" s="49">
        <v>37800</v>
      </c>
      <c r="I5404" s="49">
        <v>38600</v>
      </c>
      <c r="J5404" s="49">
        <v>38300</v>
      </c>
      <c r="K5404" s="49">
        <v>37200</v>
      </c>
      <c r="L5404" s="49">
        <v>36600</v>
      </c>
      <c r="M5404" s="49">
        <v>37300</v>
      </c>
      <c r="N5404" s="49">
        <v>38000</v>
      </c>
      <c r="O5404" s="49">
        <v>36500</v>
      </c>
      <c r="P5404" s="49">
        <v>36200</v>
      </c>
      <c r="Q5404" s="49">
        <v>35800</v>
      </c>
      <c r="R5404" s="49">
        <v>38600</v>
      </c>
      <c r="S5404" s="49">
        <v>37600</v>
      </c>
      <c r="T5404" s="49">
        <v>38900</v>
      </c>
      <c r="U5404" s="49">
        <v>39700</v>
      </c>
      <c r="V5404" s="49">
        <v>38900</v>
      </c>
    </row>
    <row r="5405" spans="1:22" ht="15.75" customHeight="1">
      <c r="A5405" s="139" t="s">
        <v>793</v>
      </c>
      <c r="B5405" s="139" t="s">
        <v>486</v>
      </c>
      <c r="C5405" s="139" t="s">
        <v>789</v>
      </c>
      <c r="D5405" s="139" t="s">
        <v>633</v>
      </c>
      <c r="E5405" s="139" t="s">
        <v>754</v>
      </c>
      <c r="F5405" s="49">
        <v>23200</v>
      </c>
      <c r="G5405" s="49">
        <v>21600</v>
      </c>
      <c r="H5405" s="49">
        <v>26700</v>
      </c>
      <c r="I5405" s="49">
        <v>33500</v>
      </c>
      <c r="J5405" s="49">
        <v>29100</v>
      </c>
      <c r="K5405" s="49">
        <v>31100</v>
      </c>
      <c r="L5405" s="49">
        <v>41700</v>
      </c>
      <c r="M5405" s="49">
        <v>46100</v>
      </c>
      <c r="N5405" s="49">
        <v>45700</v>
      </c>
      <c r="O5405" s="49">
        <v>44600</v>
      </c>
      <c r="P5405" s="49">
        <v>51700</v>
      </c>
      <c r="Q5405" s="49">
        <v>58400</v>
      </c>
      <c r="R5405" s="49">
        <v>63500</v>
      </c>
      <c r="S5405" s="49">
        <v>65800</v>
      </c>
      <c r="T5405" s="49">
        <v>65800</v>
      </c>
      <c r="U5405" s="49">
        <v>69100</v>
      </c>
      <c r="V5405" s="49">
        <v>70600</v>
      </c>
    </row>
    <row r="5406" spans="1:22" ht="15.75" customHeight="1">
      <c r="A5406" s="139" t="s">
        <v>793</v>
      </c>
      <c r="B5406" s="139" t="s">
        <v>488</v>
      </c>
      <c r="C5406" s="139" t="s">
        <v>789</v>
      </c>
      <c r="D5406" s="139" t="s">
        <v>633</v>
      </c>
      <c r="E5406" s="139" t="s">
        <v>754</v>
      </c>
      <c r="F5406" s="49">
        <v>111000</v>
      </c>
      <c r="G5406" s="49">
        <v>113000</v>
      </c>
      <c r="H5406" s="49">
        <v>119000</v>
      </c>
      <c r="I5406" s="49">
        <v>127000</v>
      </c>
      <c r="J5406" s="49">
        <v>139000</v>
      </c>
      <c r="K5406" s="49">
        <v>144000</v>
      </c>
      <c r="L5406" s="49">
        <v>152000</v>
      </c>
      <c r="M5406" s="49">
        <v>165000</v>
      </c>
      <c r="N5406" s="49">
        <v>166000</v>
      </c>
      <c r="O5406" s="49">
        <v>166000</v>
      </c>
      <c r="P5406" s="49">
        <v>168000</v>
      </c>
      <c r="Q5406" s="49">
        <v>169000</v>
      </c>
      <c r="R5406" s="49">
        <v>170000</v>
      </c>
      <c r="S5406" s="49">
        <v>166000</v>
      </c>
      <c r="T5406" s="49">
        <v>168000</v>
      </c>
      <c r="U5406" s="49">
        <v>177000</v>
      </c>
      <c r="V5406" s="49">
        <v>193000</v>
      </c>
    </row>
    <row r="5407" spans="1:22" ht="15.75" customHeight="1">
      <c r="A5407" s="139" t="s">
        <v>793</v>
      </c>
      <c r="B5407" s="139" t="s">
        <v>492</v>
      </c>
      <c r="C5407" s="139" t="s">
        <v>789</v>
      </c>
      <c r="D5407" s="139" t="s">
        <v>633</v>
      </c>
      <c r="E5407" s="139" t="s">
        <v>754</v>
      </c>
      <c r="F5407" s="49">
        <v>5750</v>
      </c>
      <c r="G5407" s="49">
        <v>6980</v>
      </c>
      <c r="H5407" s="49">
        <v>5840</v>
      </c>
      <c r="I5407" s="49">
        <v>6110</v>
      </c>
      <c r="J5407" s="49">
        <v>5740</v>
      </c>
      <c r="K5407" s="49">
        <v>6780</v>
      </c>
      <c r="L5407" s="49">
        <v>7310</v>
      </c>
      <c r="M5407" s="49">
        <v>7130</v>
      </c>
      <c r="N5407" s="49">
        <v>7220</v>
      </c>
      <c r="O5407" s="49">
        <v>8460</v>
      </c>
      <c r="P5407" s="49">
        <v>9040</v>
      </c>
      <c r="Q5407" s="49">
        <v>9940</v>
      </c>
      <c r="R5407" s="49">
        <v>9890</v>
      </c>
      <c r="S5407" s="49">
        <v>10500</v>
      </c>
      <c r="T5407" s="49">
        <v>8590</v>
      </c>
      <c r="U5407" s="49">
        <v>10600</v>
      </c>
      <c r="V5407" s="49">
        <v>11100</v>
      </c>
    </row>
    <row r="5408" spans="1:22" ht="15.75" customHeight="1">
      <c r="A5408" s="139" t="s">
        <v>793</v>
      </c>
      <c r="B5408" s="139" t="s">
        <v>498</v>
      </c>
      <c r="C5408" s="139" t="s">
        <v>789</v>
      </c>
      <c r="D5408" s="139" t="s">
        <v>633</v>
      </c>
      <c r="E5408" s="139" t="s">
        <v>754</v>
      </c>
      <c r="F5408" s="49">
        <v>30900</v>
      </c>
      <c r="G5408" s="49">
        <v>27800</v>
      </c>
      <c r="H5408" s="49">
        <v>27800</v>
      </c>
      <c r="I5408" s="49">
        <v>27000</v>
      </c>
      <c r="J5408" s="49">
        <v>32600</v>
      </c>
      <c r="K5408" s="49">
        <v>37800</v>
      </c>
      <c r="L5408" s="49">
        <v>35300</v>
      </c>
      <c r="M5408" s="49">
        <v>43100</v>
      </c>
      <c r="N5408" s="49">
        <v>41100</v>
      </c>
      <c r="O5408" s="49">
        <v>51500</v>
      </c>
      <c r="P5408" s="49">
        <v>57400</v>
      </c>
      <c r="Q5408" s="49">
        <v>49500</v>
      </c>
      <c r="R5408" s="49">
        <v>54700</v>
      </c>
      <c r="S5408" s="49">
        <v>56400</v>
      </c>
      <c r="T5408" s="49">
        <v>61000</v>
      </c>
      <c r="U5408" s="49">
        <v>65300</v>
      </c>
      <c r="V5408" s="49">
        <v>69900</v>
      </c>
    </row>
    <row r="5409" spans="1:22" ht="15.75" customHeight="1">
      <c r="A5409" s="139" t="s">
        <v>793</v>
      </c>
      <c r="B5409" s="139" t="s">
        <v>500</v>
      </c>
      <c r="C5409" s="139" t="s">
        <v>789</v>
      </c>
      <c r="D5409" s="139" t="s">
        <v>633</v>
      </c>
      <c r="E5409" s="139" t="s">
        <v>754</v>
      </c>
      <c r="F5409" s="49">
        <v>74500</v>
      </c>
      <c r="G5409" s="49">
        <v>72600</v>
      </c>
      <c r="H5409" s="49">
        <v>73000</v>
      </c>
      <c r="I5409" s="49">
        <v>72800</v>
      </c>
      <c r="J5409" s="49">
        <v>75400</v>
      </c>
      <c r="K5409" s="49">
        <v>75900</v>
      </c>
      <c r="L5409" s="49">
        <v>69100</v>
      </c>
      <c r="M5409" s="49">
        <v>73500</v>
      </c>
      <c r="N5409" s="49">
        <v>80000</v>
      </c>
      <c r="O5409" s="49">
        <v>78600</v>
      </c>
      <c r="P5409" s="49">
        <v>85900</v>
      </c>
      <c r="Q5409" s="49">
        <v>86800</v>
      </c>
      <c r="R5409" s="49">
        <v>92000</v>
      </c>
      <c r="S5409" s="49">
        <v>98200</v>
      </c>
      <c r="T5409" s="49">
        <v>104000</v>
      </c>
      <c r="U5409" s="49">
        <v>114000</v>
      </c>
      <c r="V5409" s="49">
        <v>119000</v>
      </c>
    </row>
    <row r="5410" spans="1:22" ht="15.75" customHeight="1">
      <c r="A5410" s="139" t="s">
        <v>793</v>
      </c>
      <c r="B5410" s="139" t="s">
        <v>490</v>
      </c>
      <c r="C5410" s="139" t="s">
        <v>789</v>
      </c>
      <c r="D5410" s="139" t="s">
        <v>633</v>
      </c>
      <c r="E5410" s="139" t="s">
        <v>754</v>
      </c>
      <c r="F5410" s="49">
        <v>249</v>
      </c>
      <c r="G5410" s="49">
        <v>253</v>
      </c>
      <c r="H5410" s="49">
        <v>249</v>
      </c>
      <c r="I5410" s="49">
        <v>253</v>
      </c>
      <c r="J5410" s="49">
        <v>253</v>
      </c>
      <c r="K5410" s="49">
        <v>260</v>
      </c>
      <c r="L5410" s="49">
        <v>264</v>
      </c>
      <c r="M5410" s="49">
        <v>260</v>
      </c>
      <c r="N5410" s="49">
        <v>253</v>
      </c>
      <c r="O5410" s="49">
        <v>246</v>
      </c>
      <c r="P5410" s="49">
        <v>253</v>
      </c>
      <c r="Q5410" s="49">
        <v>253</v>
      </c>
      <c r="R5410" s="49">
        <v>253</v>
      </c>
      <c r="S5410" s="49">
        <v>257</v>
      </c>
      <c r="T5410" s="49">
        <v>260</v>
      </c>
      <c r="U5410" s="49">
        <v>278</v>
      </c>
      <c r="V5410" s="49">
        <v>328</v>
      </c>
    </row>
    <row r="5411" spans="1:22" ht="15.75" customHeight="1">
      <c r="A5411" s="139" t="s">
        <v>793</v>
      </c>
      <c r="B5411" s="139" t="s">
        <v>494</v>
      </c>
      <c r="C5411" s="139" t="s">
        <v>789</v>
      </c>
      <c r="D5411" s="139" t="s">
        <v>633</v>
      </c>
      <c r="E5411" s="139" t="s">
        <v>754</v>
      </c>
      <c r="F5411" s="49">
        <v>3010</v>
      </c>
      <c r="G5411" s="49">
        <v>3400</v>
      </c>
      <c r="H5411" s="49">
        <v>3730</v>
      </c>
      <c r="I5411" s="49">
        <v>4160</v>
      </c>
      <c r="J5411" s="49">
        <v>4770</v>
      </c>
      <c r="K5411" s="49">
        <v>5070</v>
      </c>
      <c r="L5411" s="49">
        <v>5150</v>
      </c>
      <c r="M5411" s="49">
        <v>6670</v>
      </c>
      <c r="N5411" s="49">
        <v>5640</v>
      </c>
      <c r="O5411" s="49">
        <v>5340</v>
      </c>
      <c r="P5411" s="49">
        <v>4860</v>
      </c>
      <c r="Q5411" s="49">
        <v>5420</v>
      </c>
      <c r="R5411" s="49">
        <v>5170</v>
      </c>
      <c r="S5411" s="49">
        <v>6460</v>
      </c>
      <c r="T5411" s="49">
        <v>6590</v>
      </c>
      <c r="U5411" s="49">
        <v>6990</v>
      </c>
      <c r="V5411" s="49">
        <v>8180</v>
      </c>
    </row>
    <row r="5412" spans="1:22" ht="15.75" customHeight="1">
      <c r="A5412" s="139" t="s">
        <v>793</v>
      </c>
      <c r="B5412" s="139" t="s">
        <v>502</v>
      </c>
      <c r="C5412" s="139" t="s">
        <v>789</v>
      </c>
      <c r="D5412" s="139" t="s">
        <v>633</v>
      </c>
      <c r="E5412" s="139" t="s">
        <v>754</v>
      </c>
      <c r="F5412" s="49">
        <v>315000</v>
      </c>
      <c r="G5412" s="49">
        <v>316000</v>
      </c>
      <c r="H5412" s="49">
        <v>309000</v>
      </c>
      <c r="I5412" s="49">
        <v>318000</v>
      </c>
      <c r="J5412" s="49">
        <v>318000</v>
      </c>
      <c r="K5412" s="49">
        <v>316000</v>
      </c>
      <c r="L5412" s="49">
        <v>333000</v>
      </c>
      <c r="M5412" s="49">
        <v>329000</v>
      </c>
      <c r="N5412" s="49">
        <v>328000</v>
      </c>
      <c r="O5412" s="49">
        <v>308000</v>
      </c>
      <c r="P5412" s="49">
        <v>328000</v>
      </c>
      <c r="Q5412" s="49">
        <v>330000</v>
      </c>
      <c r="R5412" s="49">
        <v>313000</v>
      </c>
      <c r="S5412" s="49">
        <v>316000</v>
      </c>
      <c r="T5412" s="49">
        <v>299000</v>
      </c>
      <c r="U5412" s="49">
        <v>299000</v>
      </c>
      <c r="V5412" s="49">
        <v>309000</v>
      </c>
    </row>
    <row r="5413" spans="1:22" ht="15.75" customHeight="1">
      <c r="A5413" s="139" t="s">
        <v>793</v>
      </c>
      <c r="B5413" s="139" t="s">
        <v>482</v>
      </c>
      <c r="C5413" s="139" t="s">
        <v>789</v>
      </c>
      <c r="D5413" s="139" t="s">
        <v>633</v>
      </c>
      <c r="E5413" s="139" t="s">
        <v>754</v>
      </c>
      <c r="F5413" s="49">
        <v>70900</v>
      </c>
      <c r="G5413" s="49">
        <v>73300</v>
      </c>
      <c r="H5413" s="49">
        <v>70300</v>
      </c>
      <c r="I5413" s="49">
        <v>71800</v>
      </c>
      <c r="J5413" s="49">
        <v>73300</v>
      </c>
      <c r="K5413" s="49">
        <v>76500</v>
      </c>
      <c r="L5413" s="49">
        <v>77800</v>
      </c>
      <c r="M5413" s="49">
        <v>65000</v>
      </c>
      <c r="N5413" s="49">
        <v>71800</v>
      </c>
      <c r="O5413" s="49">
        <v>70800</v>
      </c>
      <c r="P5413" s="49">
        <v>66700</v>
      </c>
      <c r="Q5413" s="49">
        <v>48200</v>
      </c>
      <c r="R5413" s="49">
        <v>49200</v>
      </c>
      <c r="S5413" s="49">
        <v>36000</v>
      </c>
      <c r="T5413" s="49">
        <v>40500</v>
      </c>
      <c r="U5413" s="49">
        <v>42900</v>
      </c>
      <c r="V5413" s="49">
        <v>50000</v>
      </c>
    </row>
    <row r="5414" spans="1:22" ht="15.75" customHeight="1">
      <c r="A5414" s="139" t="s">
        <v>793</v>
      </c>
      <c r="B5414" s="139" t="s">
        <v>504</v>
      </c>
      <c r="C5414" s="139" t="s">
        <v>789</v>
      </c>
      <c r="D5414" s="139" t="s">
        <v>633</v>
      </c>
      <c r="E5414" s="139" t="s">
        <v>754</v>
      </c>
      <c r="F5414" s="49">
        <v>63800</v>
      </c>
      <c r="G5414" s="49">
        <v>63400</v>
      </c>
      <c r="H5414" s="49">
        <v>67900</v>
      </c>
      <c r="I5414" s="49">
        <v>62700</v>
      </c>
      <c r="J5414" s="49">
        <v>64900</v>
      </c>
      <c r="K5414" s="49">
        <v>67300</v>
      </c>
      <c r="L5414" s="49">
        <v>61800</v>
      </c>
      <c r="M5414" s="49">
        <v>60200</v>
      </c>
      <c r="N5414" s="49">
        <v>58500</v>
      </c>
      <c r="O5414" s="49">
        <v>56800</v>
      </c>
      <c r="P5414" s="49">
        <v>51300</v>
      </c>
      <c r="Q5414" s="49">
        <v>50000</v>
      </c>
      <c r="R5414" s="49">
        <v>48600</v>
      </c>
      <c r="S5414" s="49">
        <v>48300</v>
      </c>
      <c r="T5414" s="49">
        <v>48200</v>
      </c>
      <c r="U5414" s="49">
        <v>52200</v>
      </c>
      <c r="V5414" s="49">
        <v>52700</v>
      </c>
    </row>
    <row r="5415" spans="1:22" ht="15.75" customHeight="1">
      <c r="A5415" s="139" t="s">
        <v>793</v>
      </c>
      <c r="B5415" s="139" t="s">
        <v>496</v>
      </c>
      <c r="C5415" s="139" t="s">
        <v>789</v>
      </c>
      <c r="D5415" s="139" t="s">
        <v>633</v>
      </c>
      <c r="E5415" s="139" t="s">
        <v>754</v>
      </c>
      <c r="F5415" s="49">
        <v>3820</v>
      </c>
      <c r="G5415" s="49">
        <v>3950</v>
      </c>
      <c r="H5415" s="49">
        <v>4050</v>
      </c>
      <c r="I5415" s="49">
        <v>4240</v>
      </c>
      <c r="J5415" s="49">
        <v>4240</v>
      </c>
      <c r="K5415" s="49">
        <v>3980</v>
      </c>
      <c r="L5415" s="49">
        <v>4140</v>
      </c>
      <c r="M5415" s="49">
        <v>4280</v>
      </c>
      <c r="N5415" s="49">
        <v>4570</v>
      </c>
      <c r="O5415" s="49">
        <v>4700</v>
      </c>
      <c r="P5415" s="49">
        <v>5220</v>
      </c>
      <c r="Q5415" s="49">
        <v>5440</v>
      </c>
      <c r="R5415" s="49">
        <v>5380</v>
      </c>
      <c r="S5415" s="49">
        <v>5530</v>
      </c>
      <c r="T5415" s="49">
        <v>5730</v>
      </c>
      <c r="U5415" s="49">
        <v>5750</v>
      </c>
      <c r="V5415" s="49">
        <v>5860</v>
      </c>
    </row>
    <row r="5416" spans="1:22" ht="15.75" customHeight="1">
      <c r="A5416" s="139" t="s">
        <v>793</v>
      </c>
      <c r="B5416" s="139" t="s">
        <v>506</v>
      </c>
      <c r="C5416" s="139" t="s">
        <v>789</v>
      </c>
      <c r="D5416" s="139" t="s">
        <v>633</v>
      </c>
      <c r="E5416" s="139" t="s">
        <v>754</v>
      </c>
      <c r="F5416" s="49">
        <v>38400</v>
      </c>
      <c r="G5416" s="49">
        <v>45400</v>
      </c>
      <c r="H5416" s="49">
        <v>44900</v>
      </c>
      <c r="I5416" s="49">
        <v>45600</v>
      </c>
      <c r="J5416" s="49">
        <v>47400</v>
      </c>
      <c r="K5416" s="49">
        <v>56000</v>
      </c>
      <c r="L5416" s="49">
        <v>68600</v>
      </c>
      <c r="M5416" s="49">
        <v>68400</v>
      </c>
      <c r="N5416" s="49">
        <v>69700</v>
      </c>
      <c r="O5416" s="49">
        <v>75100</v>
      </c>
      <c r="P5416" s="49">
        <v>79400</v>
      </c>
      <c r="Q5416" s="49">
        <v>88100</v>
      </c>
      <c r="R5416" s="49">
        <v>105000</v>
      </c>
      <c r="S5416" s="49">
        <v>93100</v>
      </c>
      <c r="T5416" s="49">
        <v>116000</v>
      </c>
      <c r="U5416" s="49">
        <v>133000</v>
      </c>
      <c r="V5416" s="49">
        <v>135000</v>
      </c>
    </row>
    <row r="5417" spans="1:22" ht="15.75" customHeight="1">
      <c r="A5417" s="139" t="s">
        <v>793</v>
      </c>
      <c r="B5417" s="139" t="s">
        <v>508</v>
      </c>
      <c r="C5417" s="139" t="s">
        <v>789</v>
      </c>
      <c r="D5417" s="139" t="s">
        <v>633</v>
      </c>
      <c r="E5417" s="139" t="s">
        <v>754</v>
      </c>
      <c r="F5417" s="49">
        <v>96500</v>
      </c>
      <c r="G5417" s="49">
        <v>103000</v>
      </c>
      <c r="H5417" s="49">
        <v>104000</v>
      </c>
      <c r="I5417" s="49">
        <v>107000</v>
      </c>
      <c r="J5417" s="49">
        <v>104000</v>
      </c>
      <c r="K5417" s="49">
        <v>103000</v>
      </c>
      <c r="L5417" s="49">
        <v>111000</v>
      </c>
      <c r="M5417" s="49">
        <v>109000</v>
      </c>
      <c r="N5417" s="49">
        <v>103000</v>
      </c>
      <c r="O5417" s="49">
        <v>84500</v>
      </c>
      <c r="P5417" s="49">
        <v>82600</v>
      </c>
      <c r="Q5417" s="49">
        <v>88800</v>
      </c>
      <c r="R5417" s="49">
        <v>84900</v>
      </c>
      <c r="S5417" s="49">
        <v>73400</v>
      </c>
      <c r="T5417" s="49">
        <v>72600</v>
      </c>
      <c r="U5417" s="49">
        <v>73200</v>
      </c>
      <c r="V5417" s="49">
        <v>72300</v>
      </c>
    </row>
    <row r="5418" spans="1:22" ht="15.75" customHeight="1">
      <c r="A5418" s="139" t="s">
        <v>793</v>
      </c>
      <c r="B5418" s="139" t="s">
        <v>510</v>
      </c>
      <c r="C5418" s="139" t="s">
        <v>789</v>
      </c>
      <c r="D5418" s="139" t="s">
        <v>633</v>
      </c>
      <c r="E5418" s="139" t="s">
        <v>754</v>
      </c>
      <c r="F5418" s="49">
        <v>1640000</v>
      </c>
      <c r="G5418" s="49">
        <v>1640000</v>
      </c>
      <c r="H5418" s="49">
        <v>1630000</v>
      </c>
      <c r="I5418" s="49">
        <v>1690000</v>
      </c>
      <c r="J5418" s="49">
        <v>1690000</v>
      </c>
      <c r="K5418" s="49">
        <v>1700000</v>
      </c>
      <c r="L5418" s="49">
        <v>1750000</v>
      </c>
      <c r="M5418" s="49">
        <v>1740000</v>
      </c>
      <c r="N5418" s="49">
        <v>1780000</v>
      </c>
      <c r="O5418" s="49">
        <v>1650000</v>
      </c>
      <c r="P5418" s="49">
        <v>1750000</v>
      </c>
      <c r="Q5418" s="49">
        <v>1850000</v>
      </c>
      <c r="R5418" s="49">
        <v>1920000</v>
      </c>
      <c r="S5418" s="49">
        <v>1860000</v>
      </c>
      <c r="T5418" s="49">
        <v>1780000</v>
      </c>
      <c r="U5418" s="49">
        <v>1740000</v>
      </c>
      <c r="V5418" s="49">
        <v>1760000</v>
      </c>
    </row>
    <row r="5419" spans="1:22" ht="15.75" customHeight="1">
      <c r="A5419" s="139" t="s">
        <v>793</v>
      </c>
      <c r="B5419" s="139" t="s">
        <v>512</v>
      </c>
      <c r="C5419" s="139" t="s">
        <v>789</v>
      </c>
      <c r="D5419" s="139" t="s">
        <v>633</v>
      </c>
      <c r="E5419" s="139" t="s">
        <v>754</v>
      </c>
      <c r="F5419" s="49">
        <v>547</v>
      </c>
      <c r="G5419" s="49">
        <v>546</v>
      </c>
      <c r="H5419" s="49">
        <v>549</v>
      </c>
      <c r="I5419" s="49">
        <v>539</v>
      </c>
      <c r="J5419" s="49">
        <v>546</v>
      </c>
      <c r="K5419" s="49">
        <v>547</v>
      </c>
      <c r="L5419" s="49">
        <v>547</v>
      </c>
      <c r="M5419" s="49">
        <v>571</v>
      </c>
      <c r="N5419" s="49">
        <v>560</v>
      </c>
      <c r="O5419" s="49">
        <v>591</v>
      </c>
      <c r="P5419" s="49">
        <v>606</v>
      </c>
      <c r="Q5419" s="49">
        <v>678</v>
      </c>
      <c r="R5419" s="49">
        <v>753</v>
      </c>
      <c r="S5419" s="49">
        <v>818</v>
      </c>
      <c r="T5419" s="49">
        <v>867</v>
      </c>
      <c r="U5419" s="49">
        <v>920</v>
      </c>
      <c r="V5419" s="49">
        <v>948</v>
      </c>
    </row>
    <row r="5420" spans="1:22" ht="15.75" customHeight="1">
      <c r="A5420" s="139" t="s">
        <v>793</v>
      </c>
      <c r="B5420" s="139" t="s">
        <v>526</v>
      </c>
      <c r="C5420" s="139" t="s">
        <v>789</v>
      </c>
      <c r="D5420" s="139" t="s">
        <v>633</v>
      </c>
      <c r="E5420" s="139" t="s">
        <v>754</v>
      </c>
      <c r="F5420" s="49">
        <v>311000</v>
      </c>
      <c r="G5420" s="49">
        <v>317000</v>
      </c>
      <c r="H5420" s="49">
        <v>346000</v>
      </c>
      <c r="I5420" s="49">
        <v>347000</v>
      </c>
      <c r="J5420" s="49">
        <v>416000</v>
      </c>
      <c r="K5420" s="49">
        <v>418000</v>
      </c>
      <c r="L5420" s="49">
        <v>454000</v>
      </c>
      <c r="M5420" s="49">
        <v>411000</v>
      </c>
      <c r="N5420" s="49">
        <v>458000</v>
      </c>
      <c r="O5420" s="49">
        <v>494000</v>
      </c>
      <c r="P5420" s="49">
        <v>550000</v>
      </c>
      <c r="Q5420" s="49">
        <v>534000</v>
      </c>
      <c r="R5420" s="49">
        <v>604000</v>
      </c>
      <c r="S5420" s="49">
        <v>578000</v>
      </c>
      <c r="T5420" s="49">
        <v>641000</v>
      </c>
      <c r="U5420" s="49">
        <v>659000</v>
      </c>
      <c r="V5420" s="49">
        <v>664000</v>
      </c>
    </row>
    <row r="5421" spans="1:22" ht="15.75" customHeight="1">
      <c r="A5421" s="139" t="s">
        <v>793</v>
      </c>
      <c r="B5421" s="139" t="s">
        <v>556</v>
      </c>
      <c r="C5421" s="139" t="s">
        <v>789</v>
      </c>
      <c r="D5421" s="139" t="s">
        <v>633</v>
      </c>
      <c r="E5421" s="139" t="s">
        <v>754</v>
      </c>
      <c r="F5421" s="49">
        <v>5390</v>
      </c>
      <c r="G5421" s="49">
        <v>6130</v>
      </c>
      <c r="H5421" s="49">
        <v>7710</v>
      </c>
      <c r="I5421" s="49">
        <v>8570</v>
      </c>
      <c r="J5421" s="49">
        <v>10900</v>
      </c>
      <c r="K5421" s="49">
        <v>10600</v>
      </c>
      <c r="L5421" s="49">
        <v>11500</v>
      </c>
      <c r="M5421" s="49">
        <v>13500</v>
      </c>
      <c r="N5421" s="49">
        <v>14100</v>
      </c>
      <c r="O5421" s="49">
        <v>14800</v>
      </c>
      <c r="P5421" s="49">
        <v>15100</v>
      </c>
      <c r="Q5421" s="49">
        <v>14700</v>
      </c>
      <c r="R5421" s="49">
        <v>14900</v>
      </c>
      <c r="S5421" s="49">
        <v>15900</v>
      </c>
      <c r="T5421" s="49">
        <v>15800</v>
      </c>
      <c r="U5421" s="49">
        <v>16400</v>
      </c>
      <c r="V5421" s="49">
        <v>17000</v>
      </c>
    </row>
    <row r="5422" spans="1:22" ht="15.75" customHeight="1">
      <c r="A5422" s="139" t="s">
        <v>793</v>
      </c>
      <c r="B5422" s="139" t="s">
        <v>528</v>
      </c>
      <c r="C5422" s="139" t="s">
        <v>789</v>
      </c>
      <c r="D5422" s="139" t="s">
        <v>633</v>
      </c>
      <c r="E5422" s="139" t="s">
        <v>754</v>
      </c>
      <c r="F5422" s="49">
        <v>3920</v>
      </c>
      <c r="G5422" s="49">
        <v>4270</v>
      </c>
      <c r="H5422" s="49">
        <v>4480</v>
      </c>
      <c r="I5422" s="49">
        <v>4900</v>
      </c>
      <c r="J5422" s="49">
        <v>5080</v>
      </c>
      <c r="K5422" s="49">
        <v>5630</v>
      </c>
      <c r="L5422" s="49">
        <v>4510</v>
      </c>
      <c r="M5422" s="49">
        <v>4920</v>
      </c>
      <c r="N5422" s="49">
        <v>4840</v>
      </c>
      <c r="O5422" s="49">
        <v>4300</v>
      </c>
      <c r="P5422" s="49">
        <v>7380</v>
      </c>
      <c r="Q5422" s="49">
        <v>7910</v>
      </c>
      <c r="R5422" s="49">
        <v>7460</v>
      </c>
      <c r="S5422" s="49">
        <v>7950</v>
      </c>
      <c r="T5422" s="49">
        <v>8550</v>
      </c>
      <c r="U5422" s="49">
        <v>8280</v>
      </c>
      <c r="V5422" s="49">
        <v>8320</v>
      </c>
    </row>
    <row r="5423" spans="1:22" ht="15.75" customHeight="1">
      <c r="A5423" s="139" t="s">
        <v>793</v>
      </c>
      <c r="B5423" s="139" t="s">
        <v>536</v>
      </c>
      <c r="C5423" s="139" t="s">
        <v>789</v>
      </c>
      <c r="D5423" s="139" t="s">
        <v>633</v>
      </c>
      <c r="E5423" s="139" t="s">
        <v>754</v>
      </c>
      <c r="F5423" s="49">
        <v>51600</v>
      </c>
      <c r="G5423" s="49">
        <v>52500</v>
      </c>
      <c r="H5423" s="49">
        <v>50800</v>
      </c>
      <c r="I5423" s="49">
        <v>35300</v>
      </c>
      <c r="J5423" s="49">
        <v>33200</v>
      </c>
      <c r="K5423" s="49">
        <v>35600</v>
      </c>
      <c r="L5423" s="49">
        <v>36700</v>
      </c>
      <c r="M5423" s="49">
        <v>26000</v>
      </c>
      <c r="N5423" s="49">
        <v>42600</v>
      </c>
      <c r="O5423" s="49">
        <v>62600</v>
      </c>
      <c r="P5423" s="49">
        <v>62600</v>
      </c>
      <c r="Q5423" s="49">
        <v>52400</v>
      </c>
      <c r="R5423" s="49">
        <v>43800</v>
      </c>
      <c r="S5423" s="49">
        <v>63900</v>
      </c>
      <c r="T5423" s="49">
        <v>65000</v>
      </c>
      <c r="U5423" s="49">
        <v>68900</v>
      </c>
      <c r="V5423" s="49">
        <v>73400</v>
      </c>
    </row>
    <row r="5424" spans="1:22" ht="15.75" customHeight="1">
      <c r="A5424" s="139" t="s">
        <v>793</v>
      </c>
      <c r="B5424" s="139" t="s">
        <v>769</v>
      </c>
      <c r="C5424" s="139" t="s">
        <v>789</v>
      </c>
      <c r="D5424" s="139" t="s">
        <v>633</v>
      </c>
      <c r="E5424" s="139" t="s">
        <v>754</v>
      </c>
      <c r="F5424" s="49">
        <v>11</v>
      </c>
      <c r="G5424" s="49">
        <v>11</v>
      </c>
      <c r="H5424" s="49">
        <v>11</v>
      </c>
      <c r="I5424" s="49">
        <v>11</v>
      </c>
      <c r="J5424" s="49">
        <v>11</v>
      </c>
      <c r="K5424" s="49">
        <v>11</v>
      </c>
      <c r="L5424" s="49">
        <v>11</v>
      </c>
      <c r="M5424" s="49">
        <v>11</v>
      </c>
      <c r="N5424" s="49">
        <v>11</v>
      </c>
      <c r="O5424" s="49">
        <v>11</v>
      </c>
      <c r="P5424" s="49">
        <v>11</v>
      </c>
      <c r="Q5424" s="49">
        <v>11</v>
      </c>
      <c r="R5424" s="49">
        <v>11</v>
      </c>
      <c r="S5424" s="49">
        <v>11</v>
      </c>
      <c r="T5424" s="49">
        <v>11</v>
      </c>
      <c r="U5424" s="49">
        <v>11</v>
      </c>
      <c r="V5424" s="49">
        <v>11</v>
      </c>
    </row>
    <row r="5425" spans="1:22" ht="15.75" customHeight="1">
      <c r="A5425" s="139" t="s">
        <v>793</v>
      </c>
      <c r="B5425" s="139" t="s">
        <v>542</v>
      </c>
      <c r="C5425" s="139" t="s">
        <v>789</v>
      </c>
      <c r="D5425" s="139" t="s">
        <v>633</v>
      </c>
      <c r="E5425" s="139" t="s">
        <v>754</v>
      </c>
      <c r="F5425" s="49">
        <v>158</v>
      </c>
      <c r="G5425" s="49">
        <v>165</v>
      </c>
      <c r="H5425" s="49">
        <v>166</v>
      </c>
      <c r="I5425" s="49">
        <v>169</v>
      </c>
      <c r="J5425" s="49">
        <v>170</v>
      </c>
      <c r="K5425" s="49">
        <v>170</v>
      </c>
      <c r="L5425" s="49">
        <v>174</v>
      </c>
      <c r="M5425" s="49">
        <v>189</v>
      </c>
      <c r="N5425" s="49">
        <v>196</v>
      </c>
      <c r="O5425" s="49">
        <v>204</v>
      </c>
      <c r="P5425" s="49">
        <v>207</v>
      </c>
      <c r="Q5425" s="49">
        <v>207</v>
      </c>
      <c r="R5425" s="49">
        <v>207</v>
      </c>
      <c r="S5425" s="49">
        <v>211</v>
      </c>
      <c r="T5425" s="49">
        <v>212</v>
      </c>
      <c r="U5425" s="49">
        <v>225</v>
      </c>
      <c r="V5425" s="49">
        <v>264</v>
      </c>
    </row>
    <row r="5426" spans="1:22" ht="15.75" customHeight="1">
      <c r="A5426" s="139" t="s">
        <v>793</v>
      </c>
      <c r="B5426" s="139" t="s">
        <v>534</v>
      </c>
      <c r="C5426" s="139" t="s">
        <v>789</v>
      </c>
      <c r="D5426" s="139" t="s">
        <v>633</v>
      </c>
      <c r="E5426" s="139" t="s">
        <v>754</v>
      </c>
      <c r="F5426" s="49">
        <v>447</v>
      </c>
      <c r="G5426" s="49">
        <v>591</v>
      </c>
      <c r="H5426" s="49">
        <v>629</v>
      </c>
      <c r="I5426" s="49">
        <v>678</v>
      </c>
      <c r="J5426" s="49">
        <v>668</v>
      </c>
      <c r="K5426" s="49">
        <v>574</v>
      </c>
      <c r="L5426" s="49">
        <v>762</v>
      </c>
      <c r="M5426" s="49">
        <v>671</v>
      </c>
      <c r="N5426" s="49">
        <v>694</v>
      </c>
      <c r="O5426" s="49">
        <v>683</v>
      </c>
      <c r="P5426" s="49">
        <v>756</v>
      </c>
      <c r="Q5426" s="49">
        <v>929</v>
      </c>
      <c r="R5426" s="49">
        <v>1060</v>
      </c>
      <c r="S5426" s="49">
        <v>1220</v>
      </c>
      <c r="T5426" s="49">
        <v>1370</v>
      </c>
      <c r="U5426" s="49">
        <v>1170</v>
      </c>
      <c r="V5426" s="49">
        <v>1180</v>
      </c>
    </row>
    <row r="5427" spans="1:22" ht="15.75" customHeight="1">
      <c r="A5427" s="139" t="s">
        <v>793</v>
      </c>
      <c r="B5427" s="139" t="s">
        <v>334</v>
      </c>
      <c r="C5427" s="139" t="s">
        <v>789</v>
      </c>
      <c r="D5427" s="139" t="s">
        <v>633</v>
      </c>
      <c r="E5427" s="139" t="s">
        <v>754</v>
      </c>
      <c r="F5427" s="49">
        <v>5900</v>
      </c>
      <c r="G5427" s="49">
        <v>6110</v>
      </c>
      <c r="H5427" s="49">
        <v>6140</v>
      </c>
      <c r="I5427" s="49">
        <v>6590</v>
      </c>
      <c r="J5427" s="49">
        <v>6490</v>
      </c>
      <c r="K5427" s="49">
        <v>6600</v>
      </c>
      <c r="L5427" s="49">
        <v>7020</v>
      </c>
      <c r="M5427" s="49">
        <v>7150</v>
      </c>
      <c r="N5427" s="49">
        <v>6760</v>
      </c>
      <c r="O5427" s="49">
        <v>6680</v>
      </c>
      <c r="P5427" s="49">
        <v>6730</v>
      </c>
      <c r="Q5427" s="49">
        <v>6960</v>
      </c>
      <c r="R5427" s="49">
        <v>7060</v>
      </c>
      <c r="S5427" s="49">
        <v>6180</v>
      </c>
      <c r="T5427" s="49">
        <v>6260</v>
      </c>
      <c r="U5427" s="49">
        <v>7840</v>
      </c>
      <c r="V5427" s="49">
        <v>8250</v>
      </c>
    </row>
    <row r="5428" spans="1:22" ht="15.75" customHeight="1">
      <c r="A5428" s="139" t="s">
        <v>793</v>
      </c>
      <c r="B5428" s="139" t="s">
        <v>522</v>
      </c>
      <c r="C5428" s="139" t="s">
        <v>789</v>
      </c>
      <c r="D5428" s="139" t="s">
        <v>633</v>
      </c>
      <c r="E5428" s="139" t="s">
        <v>754</v>
      </c>
      <c r="F5428" s="49">
        <v>225</v>
      </c>
      <c r="G5428" s="49">
        <v>226</v>
      </c>
      <c r="H5428" s="49">
        <v>229</v>
      </c>
      <c r="I5428" s="49">
        <v>238</v>
      </c>
      <c r="J5428" s="49">
        <v>242</v>
      </c>
      <c r="K5428" s="49">
        <v>244</v>
      </c>
      <c r="L5428" s="49">
        <v>245</v>
      </c>
      <c r="M5428" s="49">
        <v>243</v>
      </c>
      <c r="N5428" s="49">
        <v>237</v>
      </c>
      <c r="O5428" s="49">
        <v>214</v>
      </c>
      <c r="P5428" s="49">
        <v>219</v>
      </c>
      <c r="Q5428" s="49">
        <v>218</v>
      </c>
      <c r="R5428" s="49">
        <v>205</v>
      </c>
      <c r="S5428" s="49">
        <v>183</v>
      </c>
      <c r="T5428" s="49">
        <v>171</v>
      </c>
      <c r="U5428" s="49">
        <v>195</v>
      </c>
      <c r="V5428" s="49">
        <v>191</v>
      </c>
    </row>
    <row r="5429" spans="1:22" ht="15.75" customHeight="1">
      <c r="A5429" s="139" t="s">
        <v>793</v>
      </c>
      <c r="B5429" s="139" t="s">
        <v>544</v>
      </c>
      <c r="C5429" s="139" t="s">
        <v>789</v>
      </c>
      <c r="D5429" s="139" t="s">
        <v>633</v>
      </c>
      <c r="E5429" s="139" t="s">
        <v>754</v>
      </c>
      <c r="F5429" s="49">
        <v>507</v>
      </c>
      <c r="G5429" s="49">
        <v>530</v>
      </c>
      <c r="H5429" s="49">
        <v>615</v>
      </c>
      <c r="I5429" s="49">
        <v>624</v>
      </c>
      <c r="J5429" s="49">
        <v>625</v>
      </c>
      <c r="K5429" s="49">
        <v>626</v>
      </c>
      <c r="L5429" s="49">
        <v>627</v>
      </c>
      <c r="M5429" s="49">
        <v>642</v>
      </c>
      <c r="N5429" s="49">
        <v>636</v>
      </c>
      <c r="O5429" s="49">
        <v>632</v>
      </c>
      <c r="P5429" s="49">
        <v>647</v>
      </c>
      <c r="Q5429" s="49">
        <v>640</v>
      </c>
      <c r="R5429" s="49">
        <v>642</v>
      </c>
      <c r="S5429" s="49">
        <v>646</v>
      </c>
      <c r="T5429" s="49">
        <v>646</v>
      </c>
      <c r="U5429" s="49">
        <v>670</v>
      </c>
      <c r="V5429" s="49">
        <v>692</v>
      </c>
    </row>
    <row r="5430" spans="1:22" ht="15.75" customHeight="1">
      <c r="A5430" s="139" t="s">
        <v>793</v>
      </c>
      <c r="B5430" s="139" t="s">
        <v>530</v>
      </c>
      <c r="C5430" s="139" t="s">
        <v>789</v>
      </c>
      <c r="D5430" s="139" t="s">
        <v>633</v>
      </c>
      <c r="E5430" s="139" t="s">
        <v>754</v>
      </c>
      <c r="F5430" s="49">
        <v>41100</v>
      </c>
      <c r="G5430" s="49">
        <v>44000</v>
      </c>
      <c r="H5430" s="49">
        <v>47000</v>
      </c>
      <c r="I5430" s="49">
        <v>49900</v>
      </c>
      <c r="J5430" s="49">
        <v>54600</v>
      </c>
      <c r="K5430" s="49">
        <v>51600</v>
      </c>
      <c r="L5430" s="49">
        <v>55500</v>
      </c>
      <c r="M5430" s="49">
        <v>53700</v>
      </c>
      <c r="N5430" s="49">
        <v>53300</v>
      </c>
      <c r="O5430" s="49">
        <v>46900</v>
      </c>
      <c r="P5430" s="49">
        <v>47100</v>
      </c>
      <c r="Q5430" s="49">
        <v>50700</v>
      </c>
      <c r="R5430" s="49">
        <v>45200</v>
      </c>
      <c r="S5430" s="49">
        <v>46000</v>
      </c>
      <c r="T5430" s="49">
        <v>38600</v>
      </c>
      <c r="U5430" s="49">
        <v>49100</v>
      </c>
      <c r="V5430" s="49">
        <v>51500</v>
      </c>
    </row>
    <row r="5431" spans="1:22" ht="15.75" customHeight="1">
      <c r="A5431" s="139" t="s">
        <v>793</v>
      </c>
      <c r="B5431" s="139" t="s">
        <v>550</v>
      </c>
      <c r="C5431" s="139" t="s">
        <v>789</v>
      </c>
      <c r="D5431" s="139" t="s">
        <v>633</v>
      </c>
      <c r="E5431" s="139" t="s">
        <v>754</v>
      </c>
      <c r="F5431" s="49">
        <v>633</v>
      </c>
      <c r="G5431" s="49">
        <v>715</v>
      </c>
      <c r="H5431" s="49">
        <v>883</v>
      </c>
      <c r="I5431" s="49">
        <v>979</v>
      </c>
      <c r="J5431" s="49">
        <v>1250</v>
      </c>
      <c r="K5431" s="49">
        <v>1240</v>
      </c>
      <c r="L5431" s="49">
        <v>1340</v>
      </c>
      <c r="M5431" s="49">
        <v>1580</v>
      </c>
      <c r="N5431" s="49">
        <v>1630</v>
      </c>
      <c r="O5431" s="49">
        <v>1730</v>
      </c>
      <c r="P5431" s="49">
        <v>1840</v>
      </c>
      <c r="Q5431" s="49">
        <v>1820</v>
      </c>
      <c r="R5431" s="49">
        <v>1820</v>
      </c>
      <c r="S5431" s="49">
        <v>1860</v>
      </c>
      <c r="T5431" s="49">
        <v>1940</v>
      </c>
      <c r="U5431" s="49">
        <v>2020</v>
      </c>
      <c r="V5431" s="49">
        <v>2100</v>
      </c>
    </row>
    <row r="5432" spans="1:22" ht="15.75" customHeight="1">
      <c r="A5432" s="139" t="s">
        <v>793</v>
      </c>
      <c r="B5432" s="139" t="s">
        <v>524</v>
      </c>
      <c r="C5432" s="139" t="s">
        <v>789</v>
      </c>
      <c r="D5432" s="139" t="s">
        <v>633</v>
      </c>
      <c r="E5432" s="139" t="s">
        <v>754</v>
      </c>
      <c r="F5432" s="49">
        <v>50.9</v>
      </c>
      <c r="G5432" s="49">
        <v>54.7</v>
      </c>
      <c r="H5432" s="49">
        <v>62.1</v>
      </c>
      <c r="I5432" s="49">
        <v>69.5</v>
      </c>
      <c r="J5432" s="49">
        <v>77</v>
      </c>
      <c r="K5432" s="49">
        <v>80.7</v>
      </c>
      <c r="L5432" s="49">
        <v>88.1</v>
      </c>
      <c r="M5432" s="49">
        <v>88.2</v>
      </c>
      <c r="N5432" s="49">
        <v>88.3</v>
      </c>
      <c r="O5432" s="49">
        <v>95.7</v>
      </c>
      <c r="P5432" s="49">
        <v>103</v>
      </c>
      <c r="Q5432" s="49">
        <v>107</v>
      </c>
      <c r="R5432" s="49">
        <v>118</v>
      </c>
      <c r="S5432" s="49">
        <v>118</v>
      </c>
      <c r="T5432" s="49">
        <v>118</v>
      </c>
      <c r="U5432" s="49">
        <v>144</v>
      </c>
      <c r="V5432" s="49">
        <v>150</v>
      </c>
    </row>
    <row r="5433" spans="1:22" ht="15.75" customHeight="1">
      <c r="A5433" s="139" t="s">
        <v>793</v>
      </c>
      <c r="B5433" s="139" t="s">
        <v>558</v>
      </c>
      <c r="C5433" s="139" t="s">
        <v>789</v>
      </c>
      <c r="D5433" s="139" t="s">
        <v>633</v>
      </c>
      <c r="E5433" s="139" t="s">
        <v>754</v>
      </c>
      <c r="F5433" s="49">
        <v>2230</v>
      </c>
      <c r="G5433" s="49">
        <v>2370</v>
      </c>
      <c r="H5433" s="49">
        <v>1570</v>
      </c>
      <c r="I5433" s="49">
        <v>1540</v>
      </c>
      <c r="J5433" s="49">
        <v>1560</v>
      </c>
      <c r="K5433" s="49">
        <v>1600</v>
      </c>
      <c r="L5433" s="49">
        <v>1750</v>
      </c>
      <c r="M5433" s="49">
        <v>1760</v>
      </c>
      <c r="N5433" s="49">
        <v>1940</v>
      </c>
      <c r="O5433" s="49">
        <v>2000</v>
      </c>
      <c r="P5433" s="49">
        <v>2400</v>
      </c>
      <c r="Q5433" s="49">
        <v>1970</v>
      </c>
      <c r="R5433" s="49">
        <v>2250</v>
      </c>
      <c r="S5433" s="49">
        <v>1910</v>
      </c>
      <c r="T5433" s="49">
        <v>1980</v>
      </c>
      <c r="U5433" s="49">
        <v>2300</v>
      </c>
      <c r="V5433" s="49">
        <v>2350</v>
      </c>
    </row>
    <row r="5434" spans="1:22" ht="15.75" customHeight="1">
      <c r="A5434" s="139" t="s">
        <v>793</v>
      </c>
      <c r="B5434" s="139" t="s">
        <v>538</v>
      </c>
      <c r="C5434" s="139" t="s">
        <v>789</v>
      </c>
      <c r="D5434" s="139" t="s">
        <v>633</v>
      </c>
      <c r="E5434" s="139" t="s">
        <v>754</v>
      </c>
      <c r="F5434" s="49">
        <v>38900</v>
      </c>
      <c r="G5434" s="49">
        <v>41500</v>
      </c>
      <c r="H5434" s="49">
        <v>41500</v>
      </c>
      <c r="I5434" s="49">
        <v>41600</v>
      </c>
      <c r="J5434" s="49">
        <v>41400</v>
      </c>
      <c r="K5434" s="49">
        <v>41400</v>
      </c>
      <c r="L5434" s="49">
        <v>41700</v>
      </c>
      <c r="M5434" s="49">
        <v>38900</v>
      </c>
      <c r="N5434" s="49">
        <v>40000</v>
      </c>
      <c r="O5434" s="49">
        <v>36000</v>
      </c>
      <c r="P5434" s="49">
        <v>39400</v>
      </c>
      <c r="Q5434" s="49">
        <v>37100</v>
      </c>
      <c r="R5434" s="49">
        <v>35400</v>
      </c>
      <c r="S5434" s="49">
        <v>35800</v>
      </c>
      <c r="T5434" s="49">
        <v>33200</v>
      </c>
      <c r="U5434" s="49">
        <v>33600</v>
      </c>
      <c r="V5434" s="49">
        <v>33900</v>
      </c>
    </row>
    <row r="5435" spans="1:22" ht="15.75" customHeight="1">
      <c r="A5435" s="139" t="s">
        <v>793</v>
      </c>
      <c r="B5435" s="139" t="s">
        <v>540</v>
      </c>
      <c r="C5435" s="139" t="s">
        <v>789</v>
      </c>
      <c r="D5435" s="139" t="s">
        <v>633</v>
      </c>
      <c r="E5435" s="139" t="s">
        <v>754</v>
      </c>
      <c r="F5435" s="49">
        <v>15300</v>
      </c>
      <c r="G5435" s="49">
        <v>16100</v>
      </c>
      <c r="H5435" s="49">
        <v>16300</v>
      </c>
      <c r="I5435" s="49">
        <v>16400</v>
      </c>
      <c r="J5435" s="49">
        <v>16800</v>
      </c>
      <c r="K5435" s="49">
        <v>17000</v>
      </c>
      <c r="L5435" s="49">
        <v>17300</v>
      </c>
      <c r="M5435" s="49">
        <v>17300</v>
      </c>
      <c r="N5435" s="49">
        <v>18200</v>
      </c>
      <c r="O5435" s="49">
        <v>16100</v>
      </c>
      <c r="P5435" s="49">
        <v>16200</v>
      </c>
      <c r="Q5435" s="49">
        <v>16000</v>
      </c>
      <c r="R5435" s="49">
        <v>15500</v>
      </c>
      <c r="S5435" s="49">
        <v>14800</v>
      </c>
      <c r="T5435" s="49">
        <v>13400</v>
      </c>
      <c r="U5435" s="49">
        <v>13500</v>
      </c>
      <c r="V5435" s="49">
        <v>14500</v>
      </c>
    </row>
    <row r="5436" spans="1:22" ht="15.75" customHeight="1">
      <c r="A5436" s="139" t="s">
        <v>793</v>
      </c>
      <c r="B5436" s="139" t="s">
        <v>562</v>
      </c>
      <c r="C5436" s="139" t="s">
        <v>789</v>
      </c>
      <c r="D5436" s="139" t="s">
        <v>633</v>
      </c>
      <c r="E5436" s="139" t="s">
        <v>754</v>
      </c>
      <c r="F5436" s="49">
        <v>53900</v>
      </c>
      <c r="G5436" s="49">
        <v>56500</v>
      </c>
      <c r="H5436" s="49">
        <v>62600</v>
      </c>
      <c r="I5436" s="49">
        <v>59500</v>
      </c>
      <c r="J5436" s="49">
        <v>59300</v>
      </c>
      <c r="K5436" s="49">
        <v>56400</v>
      </c>
      <c r="L5436" s="49">
        <v>56500</v>
      </c>
      <c r="M5436" s="49">
        <v>53900</v>
      </c>
      <c r="N5436" s="49">
        <v>55100</v>
      </c>
      <c r="O5436" s="49">
        <v>48500</v>
      </c>
      <c r="P5436" s="49">
        <v>57900</v>
      </c>
      <c r="Q5436" s="49">
        <v>56700</v>
      </c>
      <c r="R5436" s="49">
        <v>52200</v>
      </c>
      <c r="S5436" s="49">
        <v>50400</v>
      </c>
      <c r="T5436" s="49">
        <v>49000</v>
      </c>
      <c r="U5436" s="49">
        <v>48000</v>
      </c>
      <c r="V5436" s="49">
        <v>49700</v>
      </c>
    </row>
    <row r="5437" spans="1:22" ht="15.75" customHeight="1">
      <c r="A5437" s="139" t="s">
        <v>793</v>
      </c>
      <c r="B5437" s="139" t="s">
        <v>560</v>
      </c>
      <c r="C5437" s="139" t="s">
        <v>789</v>
      </c>
      <c r="D5437" s="139" t="s">
        <v>633</v>
      </c>
      <c r="E5437" s="139" t="s">
        <v>754</v>
      </c>
      <c r="F5437" s="49">
        <v>1190</v>
      </c>
      <c r="G5437" s="49">
        <v>1150</v>
      </c>
      <c r="H5437" s="49">
        <v>1130</v>
      </c>
      <c r="I5437" s="49">
        <v>1050</v>
      </c>
      <c r="J5437" s="49">
        <v>1040</v>
      </c>
      <c r="K5437" s="49">
        <v>1020</v>
      </c>
      <c r="L5437" s="49">
        <v>1020</v>
      </c>
      <c r="M5437" s="49">
        <v>1070</v>
      </c>
      <c r="N5437" s="49">
        <v>1100</v>
      </c>
      <c r="O5437" s="49">
        <v>1050</v>
      </c>
      <c r="P5437" s="49">
        <v>1050</v>
      </c>
      <c r="Q5437" s="49">
        <v>1050</v>
      </c>
      <c r="R5437" s="49">
        <v>1220</v>
      </c>
      <c r="S5437" s="49">
        <v>1090</v>
      </c>
      <c r="T5437" s="49">
        <v>1210</v>
      </c>
      <c r="U5437" s="49">
        <v>1240</v>
      </c>
      <c r="V5437" s="49">
        <v>1250</v>
      </c>
    </row>
    <row r="5438" spans="1:22" ht="15.75" customHeight="1">
      <c r="A5438" s="139" t="s">
        <v>793</v>
      </c>
      <c r="B5438" s="139" t="s">
        <v>532</v>
      </c>
      <c r="C5438" s="139" t="s">
        <v>789</v>
      </c>
      <c r="D5438" s="139" t="s">
        <v>633</v>
      </c>
      <c r="E5438" s="139" t="s">
        <v>754</v>
      </c>
      <c r="F5438" s="49">
        <v>595</v>
      </c>
      <c r="G5438" s="49">
        <v>658</v>
      </c>
      <c r="H5438" s="49">
        <v>563</v>
      </c>
      <c r="I5438" s="49">
        <v>574</v>
      </c>
      <c r="J5438" s="49">
        <v>762</v>
      </c>
      <c r="K5438" s="49">
        <v>714</v>
      </c>
      <c r="L5438" s="49">
        <v>758</v>
      </c>
      <c r="M5438" s="49">
        <v>667</v>
      </c>
      <c r="N5438" s="49">
        <v>718</v>
      </c>
      <c r="O5438" s="49">
        <v>550</v>
      </c>
      <c r="P5438" s="49">
        <v>469</v>
      </c>
      <c r="Q5438" s="49">
        <v>367</v>
      </c>
      <c r="R5438" s="49">
        <v>466</v>
      </c>
      <c r="S5438" s="49">
        <v>430</v>
      </c>
      <c r="T5438" s="49">
        <v>522</v>
      </c>
      <c r="U5438" s="49">
        <v>461</v>
      </c>
      <c r="V5438" s="49">
        <v>445</v>
      </c>
    </row>
    <row r="5439" spans="1:22" ht="15.75" customHeight="1">
      <c r="A5439" s="139" t="s">
        <v>793</v>
      </c>
      <c r="B5439" s="139" t="s">
        <v>566</v>
      </c>
      <c r="C5439" s="139" t="s">
        <v>789</v>
      </c>
      <c r="D5439" s="139" t="s">
        <v>633</v>
      </c>
      <c r="E5439" s="139" t="s">
        <v>754</v>
      </c>
      <c r="F5439" s="49">
        <v>51200</v>
      </c>
      <c r="G5439" s="49">
        <v>48800</v>
      </c>
      <c r="H5439" s="49">
        <v>39200</v>
      </c>
      <c r="I5439" s="49">
        <v>54400</v>
      </c>
      <c r="J5439" s="49">
        <v>51200</v>
      </c>
      <c r="K5439" s="49">
        <v>50700</v>
      </c>
      <c r="L5439" s="49">
        <v>53600</v>
      </c>
      <c r="M5439" s="49">
        <v>66500</v>
      </c>
      <c r="N5439" s="49">
        <v>67600</v>
      </c>
      <c r="O5439" s="49">
        <v>62600</v>
      </c>
      <c r="P5439" s="49">
        <v>61800</v>
      </c>
      <c r="Q5439" s="49">
        <v>57200</v>
      </c>
      <c r="R5439" s="49">
        <v>44700</v>
      </c>
      <c r="S5439" s="49">
        <v>36300</v>
      </c>
      <c r="T5439" s="49">
        <v>30600</v>
      </c>
      <c r="U5439" s="49">
        <v>46200</v>
      </c>
      <c r="V5439" s="49">
        <v>44400</v>
      </c>
    </row>
    <row r="5440" spans="1:22" ht="15.75" customHeight="1">
      <c r="A5440" s="139" t="s">
        <v>793</v>
      </c>
      <c r="B5440" s="139" t="s">
        <v>770</v>
      </c>
      <c r="C5440" s="139" t="s">
        <v>789</v>
      </c>
      <c r="D5440" s="139" t="s">
        <v>633</v>
      </c>
      <c r="E5440" s="139" t="s">
        <v>754</v>
      </c>
      <c r="F5440" s="49">
        <v>69.7</v>
      </c>
      <c r="G5440" s="49">
        <v>73.3</v>
      </c>
      <c r="H5440" s="49">
        <v>99</v>
      </c>
      <c r="I5440" s="49">
        <v>103</v>
      </c>
      <c r="J5440" s="49">
        <v>103</v>
      </c>
      <c r="K5440" s="49">
        <v>121</v>
      </c>
      <c r="L5440" s="49">
        <v>143</v>
      </c>
      <c r="M5440" s="49">
        <v>165</v>
      </c>
      <c r="N5440" s="49">
        <v>180</v>
      </c>
      <c r="O5440" s="49">
        <v>180</v>
      </c>
      <c r="P5440" s="49">
        <v>191</v>
      </c>
      <c r="Q5440" s="49">
        <v>191</v>
      </c>
      <c r="R5440" s="49">
        <v>198</v>
      </c>
      <c r="S5440" s="49">
        <v>198</v>
      </c>
      <c r="T5440" s="49">
        <v>205</v>
      </c>
      <c r="U5440" s="49">
        <v>212</v>
      </c>
      <c r="V5440" s="49">
        <v>216</v>
      </c>
    </row>
    <row r="5441" spans="1:22" ht="15.75" customHeight="1">
      <c r="A5441" s="139" t="s">
        <v>793</v>
      </c>
      <c r="B5441" s="139" t="s">
        <v>296</v>
      </c>
      <c r="C5441" s="139" t="s">
        <v>789</v>
      </c>
      <c r="D5441" s="139" t="s">
        <v>633</v>
      </c>
      <c r="E5441" s="139" t="s">
        <v>754</v>
      </c>
      <c r="F5441" s="49">
        <v>217</v>
      </c>
      <c r="G5441" s="49">
        <v>218</v>
      </c>
      <c r="H5441" s="49">
        <v>231</v>
      </c>
      <c r="I5441" s="49">
        <v>573</v>
      </c>
      <c r="J5441" s="49">
        <v>600</v>
      </c>
      <c r="K5441" s="49">
        <v>630</v>
      </c>
      <c r="L5441" s="49">
        <v>649</v>
      </c>
      <c r="M5441" s="49">
        <v>749</v>
      </c>
      <c r="N5441" s="49">
        <v>710</v>
      </c>
      <c r="O5441" s="49">
        <v>670</v>
      </c>
      <c r="P5441" s="49">
        <v>684</v>
      </c>
      <c r="Q5441" s="49">
        <v>762</v>
      </c>
      <c r="R5441" s="49">
        <v>764</v>
      </c>
      <c r="S5441" s="49">
        <v>931</v>
      </c>
      <c r="T5441" s="49">
        <v>970</v>
      </c>
      <c r="U5441" s="49">
        <v>1090</v>
      </c>
      <c r="V5441" s="49">
        <v>1140</v>
      </c>
    </row>
    <row r="5442" spans="1:22" ht="15.75" customHeight="1">
      <c r="A5442" s="139" t="s">
        <v>793</v>
      </c>
      <c r="B5442" s="139" t="s">
        <v>576</v>
      </c>
      <c r="C5442" s="139" t="s">
        <v>789</v>
      </c>
      <c r="D5442" s="139" t="s">
        <v>633</v>
      </c>
      <c r="E5442" s="139" t="s">
        <v>754</v>
      </c>
      <c r="F5442" s="49">
        <v>1360</v>
      </c>
      <c r="G5442" s="49">
        <v>1190</v>
      </c>
      <c r="H5442" s="49">
        <v>1360</v>
      </c>
      <c r="I5442" s="49">
        <v>1840</v>
      </c>
      <c r="J5442" s="49">
        <v>1780</v>
      </c>
      <c r="K5442" s="49">
        <v>1760</v>
      </c>
      <c r="L5442" s="49">
        <v>1540</v>
      </c>
      <c r="M5442" s="49">
        <v>1550</v>
      </c>
      <c r="N5442" s="49">
        <v>1560</v>
      </c>
      <c r="O5442" s="49">
        <v>2780</v>
      </c>
      <c r="P5442" s="49">
        <v>2640</v>
      </c>
      <c r="Q5442" s="49">
        <v>2550</v>
      </c>
      <c r="R5442" s="49">
        <v>2340</v>
      </c>
      <c r="S5442" s="49">
        <v>2280</v>
      </c>
      <c r="T5442" s="49">
        <v>2310</v>
      </c>
      <c r="U5442" s="49">
        <v>2890</v>
      </c>
      <c r="V5442" s="49">
        <v>2910</v>
      </c>
    </row>
    <row r="5443" spans="1:22" ht="15.75" customHeight="1">
      <c r="A5443" s="139" t="s">
        <v>793</v>
      </c>
      <c r="B5443" s="139" t="s">
        <v>572</v>
      </c>
      <c r="C5443" s="139" t="s">
        <v>789</v>
      </c>
      <c r="D5443" s="139" t="s">
        <v>633</v>
      </c>
      <c r="E5443" s="139" t="s">
        <v>754</v>
      </c>
      <c r="F5443" s="49">
        <v>185000</v>
      </c>
      <c r="G5443" s="49">
        <v>198000</v>
      </c>
      <c r="H5443" s="49">
        <v>212000</v>
      </c>
      <c r="I5443" s="49">
        <v>229000</v>
      </c>
      <c r="J5443" s="49">
        <v>248000</v>
      </c>
      <c r="K5443" s="49">
        <v>252000</v>
      </c>
      <c r="L5443" s="49">
        <v>257000</v>
      </c>
      <c r="M5443" s="49">
        <v>258000</v>
      </c>
      <c r="N5443" s="49">
        <v>259000</v>
      </c>
      <c r="O5443" s="49">
        <v>274000</v>
      </c>
      <c r="P5443" s="49">
        <v>289000</v>
      </c>
      <c r="Q5443" s="49">
        <v>286000</v>
      </c>
      <c r="R5443" s="49">
        <v>304000</v>
      </c>
      <c r="S5443" s="49">
        <v>306000</v>
      </c>
      <c r="T5443" s="49">
        <v>323000</v>
      </c>
      <c r="U5443" s="49">
        <v>332000</v>
      </c>
      <c r="V5443" s="49">
        <v>336000</v>
      </c>
    </row>
    <row r="5444" spans="1:22" ht="15.75" customHeight="1">
      <c r="A5444" s="139" t="s">
        <v>793</v>
      </c>
      <c r="B5444" s="139" t="s">
        <v>568</v>
      </c>
      <c r="C5444" s="139" t="s">
        <v>789</v>
      </c>
      <c r="D5444" s="139" t="s">
        <v>633</v>
      </c>
      <c r="E5444" s="139" t="s">
        <v>754</v>
      </c>
      <c r="F5444" s="49">
        <v>2840</v>
      </c>
      <c r="G5444" s="49">
        <v>2890</v>
      </c>
      <c r="H5444" s="49">
        <v>2560</v>
      </c>
      <c r="I5444" s="49">
        <v>2780</v>
      </c>
      <c r="J5444" s="49">
        <v>3390</v>
      </c>
      <c r="K5444" s="49">
        <v>3230</v>
      </c>
      <c r="L5444" s="49">
        <v>3530</v>
      </c>
      <c r="M5444" s="49">
        <v>4080</v>
      </c>
      <c r="N5444" s="49">
        <v>3640</v>
      </c>
      <c r="O5444" s="49">
        <v>3140</v>
      </c>
      <c r="P5444" s="49">
        <v>3200</v>
      </c>
      <c r="Q5444" s="49">
        <v>2900</v>
      </c>
      <c r="R5444" s="49">
        <v>3480</v>
      </c>
      <c r="S5444" s="49">
        <v>4190</v>
      </c>
      <c r="T5444" s="49">
        <v>5820</v>
      </c>
      <c r="U5444" s="49">
        <v>5000</v>
      </c>
      <c r="V5444" s="49">
        <v>5080</v>
      </c>
    </row>
    <row r="5445" spans="1:22" ht="15.75" customHeight="1">
      <c r="A5445" s="139" t="s">
        <v>793</v>
      </c>
      <c r="B5445" s="139" t="s">
        <v>780</v>
      </c>
      <c r="C5445" s="139" t="s">
        <v>789</v>
      </c>
      <c r="D5445" s="139" t="s">
        <v>633</v>
      </c>
      <c r="E5445" s="139" t="s">
        <v>754</v>
      </c>
      <c r="F5445" s="49">
        <v>7.7600000000000002E-5</v>
      </c>
      <c r="G5445" s="49">
        <v>7.5199999999999998E-5</v>
      </c>
      <c r="H5445" s="49">
        <v>7.1699999999999995E-5</v>
      </c>
      <c r="I5445" s="49">
        <v>6.7600000000000003E-5</v>
      </c>
      <c r="J5445" s="49">
        <v>6.3600000000000001E-5</v>
      </c>
      <c r="K5445" s="49">
        <v>6.05E-5</v>
      </c>
      <c r="L5445" s="49">
        <v>5.8400000000000003E-5</v>
      </c>
      <c r="M5445" s="49">
        <v>5.7099999999999999E-5</v>
      </c>
      <c r="N5445" s="49">
        <v>5.6499999999999998E-5</v>
      </c>
      <c r="O5445" s="49">
        <v>5.6499999999999998E-5</v>
      </c>
      <c r="P5445" s="49">
        <v>5.6799999999999998E-5</v>
      </c>
      <c r="Q5445" s="49">
        <v>5.7399999999999999E-5</v>
      </c>
      <c r="R5445" s="49">
        <v>5.8499999999999999E-5</v>
      </c>
      <c r="S5445" s="49">
        <v>5.02E-5</v>
      </c>
      <c r="T5445" s="49">
        <v>4.8399999999999997E-5</v>
      </c>
      <c r="U5445" s="49">
        <v>4.6499999999999999E-5</v>
      </c>
      <c r="V5445" s="49">
        <v>4.4700000000000002E-5</v>
      </c>
    </row>
    <row r="5446" spans="1:22" ht="15.75" customHeight="1">
      <c r="A5446" s="139" t="s">
        <v>793</v>
      </c>
      <c r="B5446" s="139" t="s">
        <v>586</v>
      </c>
      <c r="C5446" s="139" t="s">
        <v>789</v>
      </c>
      <c r="D5446" s="139" t="s">
        <v>633</v>
      </c>
      <c r="E5446" s="139" t="s">
        <v>754</v>
      </c>
      <c r="F5446" s="49">
        <v>40000</v>
      </c>
      <c r="G5446" s="49">
        <v>40900</v>
      </c>
      <c r="H5446" s="49">
        <v>43800</v>
      </c>
      <c r="I5446" s="49">
        <v>49000</v>
      </c>
      <c r="J5446" s="49">
        <v>51100</v>
      </c>
      <c r="K5446" s="49">
        <v>53100</v>
      </c>
      <c r="L5446" s="49">
        <v>55000</v>
      </c>
      <c r="M5446" s="49">
        <v>60500</v>
      </c>
      <c r="N5446" s="49">
        <v>61900</v>
      </c>
      <c r="O5446" s="49">
        <v>54600</v>
      </c>
      <c r="P5446" s="49">
        <v>61600</v>
      </c>
      <c r="Q5446" s="49">
        <v>66600</v>
      </c>
      <c r="R5446" s="49">
        <v>69900</v>
      </c>
      <c r="S5446" s="49">
        <v>71600</v>
      </c>
      <c r="T5446" s="49">
        <v>73400</v>
      </c>
      <c r="U5446" s="49">
        <v>81200</v>
      </c>
      <c r="V5446" s="49">
        <v>82400</v>
      </c>
    </row>
    <row r="5447" spans="1:22" ht="15.75" customHeight="1">
      <c r="A5447" s="139" t="s">
        <v>793</v>
      </c>
      <c r="B5447" s="139" t="s">
        <v>574</v>
      </c>
      <c r="C5447" s="139" t="s">
        <v>789</v>
      </c>
      <c r="D5447" s="139" t="s">
        <v>633</v>
      </c>
      <c r="E5447" s="139" t="s">
        <v>754</v>
      </c>
      <c r="F5447" s="49">
        <v>392</v>
      </c>
      <c r="G5447" s="49">
        <v>281</v>
      </c>
      <c r="H5447" s="49">
        <v>269</v>
      </c>
      <c r="I5447" s="49">
        <v>263</v>
      </c>
      <c r="J5447" s="49">
        <v>515</v>
      </c>
      <c r="K5447" s="49">
        <v>334</v>
      </c>
      <c r="L5447" s="49">
        <v>330</v>
      </c>
      <c r="M5447" s="49">
        <v>299</v>
      </c>
      <c r="N5447" s="49">
        <v>297</v>
      </c>
      <c r="O5447" s="49">
        <v>334</v>
      </c>
      <c r="P5447" s="49">
        <v>316</v>
      </c>
      <c r="Q5447" s="49">
        <v>350</v>
      </c>
      <c r="R5447" s="49">
        <v>398</v>
      </c>
      <c r="S5447" s="49">
        <v>545</v>
      </c>
      <c r="T5447" s="49">
        <v>570</v>
      </c>
      <c r="U5447" s="49">
        <v>475</v>
      </c>
      <c r="V5447" s="49">
        <v>490</v>
      </c>
    </row>
    <row r="5448" spans="1:22" ht="15.75" customHeight="1">
      <c r="A5448" s="139" t="s">
        <v>793</v>
      </c>
      <c r="B5448" s="139" t="s">
        <v>578</v>
      </c>
      <c r="C5448" s="139" t="s">
        <v>789</v>
      </c>
      <c r="D5448" s="139" t="s">
        <v>633</v>
      </c>
      <c r="E5448" s="139" t="s">
        <v>754</v>
      </c>
      <c r="F5448" s="49">
        <v>101</v>
      </c>
      <c r="G5448" s="49">
        <v>94.1</v>
      </c>
      <c r="H5448" s="49">
        <v>109</v>
      </c>
      <c r="I5448" s="49">
        <v>123</v>
      </c>
      <c r="J5448" s="49">
        <v>116</v>
      </c>
      <c r="K5448" s="49">
        <v>120</v>
      </c>
      <c r="L5448" s="49">
        <v>135</v>
      </c>
      <c r="M5448" s="49">
        <v>120</v>
      </c>
      <c r="N5448" s="49">
        <v>127</v>
      </c>
      <c r="O5448" s="49">
        <v>138</v>
      </c>
      <c r="P5448" s="49">
        <v>124</v>
      </c>
      <c r="Q5448" s="49">
        <v>109</v>
      </c>
      <c r="R5448" s="49">
        <v>113</v>
      </c>
      <c r="S5448" s="49">
        <v>120</v>
      </c>
      <c r="T5448" s="49">
        <v>127</v>
      </c>
      <c r="U5448" s="49">
        <v>135</v>
      </c>
      <c r="V5448" s="49">
        <v>159</v>
      </c>
    </row>
    <row r="5449" spans="1:22" ht="15.75" customHeight="1">
      <c r="A5449" s="139" t="s">
        <v>793</v>
      </c>
      <c r="B5449" s="139" t="s">
        <v>580</v>
      </c>
      <c r="C5449" s="139" t="s">
        <v>789</v>
      </c>
      <c r="D5449" s="139" t="s">
        <v>633</v>
      </c>
      <c r="E5449" s="139" t="s">
        <v>754</v>
      </c>
      <c r="F5449" s="49">
        <v>32300</v>
      </c>
      <c r="G5449" s="49">
        <v>35700</v>
      </c>
      <c r="H5449" s="49">
        <v>38600</v>
      </c>
      <c r="I5449" s="49">
        <v>42600</v>
      </c>
      <c r="J5449" s="49">
        <v>45700</v>
      </c>
      <c r="K5449" s="49">
        <v>54600</v>
      </c>
      <c r="L5449" s="49">
        <v>59700</v>
      </c>
      <c r="M5449" s="49">
        <v>62700</v>
      </c>
      <c r="N5449" s="49">
        <v>61400</v>
      </c>
      <c r="O5449" s="49">
        <v>61700</v>
      </c>
      <c r="P5449" s="49">
        <v>66200</v>
      </c>
      <c r="Q5449" s="49">
        <v>65000</v>
      </c>
      <c r="R5449" s="49">
        <v>61000</v>
      </c>
      <c r="S5449" s="49">
        <v>66800</v>
      </c>
      <c r="T5449" s="49">
        <v>67300</v>
      </c>
      <c r="U5449" s="49">
        <v>67400</v>
      </c>
      <c r="V5449" s="49">
        <v>64300</v>
      </c>
    </row>
    <row r="5450" spans="1:22" ht="15.75" customHeight="1">
      <c r="A5450" s="139" t="s">
        <v>793</v>
      </c>
      <c r="B5450" s="139" t="s">
        <v>582</v>
      </c>
      <c r="C5450" s="139" t="s">
        <v>789</v>
      </c>
      <c r="D5450" s="139" t="s">
        <v>633</v>
      </c>
      <c r="E5450" s="139" t="s">
        <v>754</v>
      </c>
      <c r="F5450" s="49">
        <v>20000</v>
      </c>
      <c r="G5450" s="49">
        <v>20800</v>
      </c>
      <c r="H5450" s="49">
        <v>20800</v>
      </c>
      <c r="I5450" s="49">
        <v>21100</v>
      </c>
      <c r="J5450" s="49">
        <v>22100</v>
      </c>
      <c r="K5450" s="49">
        <v>22500</v>
      </c>
      <c r="L5450" s="49">
        <v>22800</v>
      </c>
      <c r="M5450" s="49">
        <v>23900</v>
      </c>
      <c r="N5450" s="49">
        <v>24600</v>
      </c>
      <c r="O5450" s="49">
        <v>24600</v>
      </c>
      <c r="P5450" s="49">
        <v>27300</v>
      </c>
      <c r="Q5450" s="49">
        <v>25800</v>
      </c>
      <c r="R5450" s="49">
        <v>26600</v>
      </c>
      <c r="S5450" s="49">
        <v>27000</v>
      </c>
      <c r="T5450" s="49">
        <v>28000</v>
      </c>
      <c r="U5450" s="49">
        <v>25200</v>
      </c>
      <c r="V5450" s="49">
        <v>25000</v>
      </c>
    </row>
    <row r="5451" spans="1:22" ht="15.75" customHeight="1">
      <c r="A5451" s="139" t="s">
        <v>793</v>
      </c>
      <c r="B5451" s="139" t="s">
        <v>584</v>
      </c>
      <c r="C5451" s="139" t="s">
        <v>789</v>
      </c>
      <c r="D5451" s="139" t="s">
        <v>633</v>
      </c>
      <c r="E5451" s="139" t="s">
        <v>754</v>
      </c>
      <c r="F5451" s="49">
        <v>222000</v>
      </c>
      <c r="G5451" s="49">
        <v>201000</v>
      </c>
      <c r="H5451" s="49">
        <v>212000</v>
      </c>
      <c r="I5451" s="49">
        <v>225000</v>
      </c>
      <c r="J5451" s="49">
        <v>233000</v>
      </c>
      <c r="K5451" s="49">
        <v>244000</v>
      </c>
      <c r="L5451" s="49">
        <v>269000</v>
      </c>
      <c r="M5451" s="49">
        <v>292000</v>
      </c>
      <c r="N5451" s="49">
        <v>293000</v>
      </c>
      <c r="O5451" s="49">
        <v>289000</v>
      </c>
      <c r="P5451" s="49">
        <v>307000</v>
      </c>
      <c r="Q5451" s="49">
        <v>333000</v>
      </c>
      <c r="R5451" s="49">
        <v>342000</v>
      </c>
      <c r="S5451" s="49">
        <v>335000</v>
      </c>
      <c r="T5451" s="49">
        <v>356000</v>
      </c>
      <c r="U5451" s="49">
        <v>366000</v>
      </c>
      <c r="V5451" s="49">
        <v>386000</v>
      </c>
    </row>
    <row r="5452" spans="1:22" ht="15.75" customHeight="1">
      <c r="A5452" s="139" t="s">
        <v>793</v>
      </c>
      <c r="B5452" s="139" t="s">
        <v>588</v>
      </c>
      <c r="C5452" s="139" t="s">
        <v>789</v>
      </c>
      <c r="D5452" s="139" t="s">
        <v>633</v>
      </c>
      <c r="E5452" s="139" t="s">
        <v>754</v>
      </c>
      <c r="F5452" s="49">
        <v>7.87</v>
      </c>
      <c r="G5452" s="49">
        <v>7.87</v>
      </c>
      <c r="H5452" s="49">
        <v>11.5</v>
      </c>
      <c r="I5452" s="49">
        <v>11.5</v>
      </c>
      <c r="J5452" s="49">
        <v>11.5</v>
      </c>
      <c r="K5452" s="49">
        <v>11.5</v>
      </c>
      <c r="L5452" s="49">
        <v>7.88</v>
      </c>
      <c r="M5452" s="49">
        <v>11.6</v>
      </c>
      <c r="N5452" s="49">
        <v>11.6</v>
      </c>
      <c r="O5452" s="49">
        <v>11.6</v>
      </c>
      <c r="P5452" s="49">
        <v>7.89</v>
      </c>
      <c r="Q5452" s="49">
        <v>7.9</v>
      </c>
      <c r="R5452" s="49">
        <v>11.6</v>
      </c>
      <c r="S5452" s="49">
        <v>11.6</v>
      </c>
      <c r="T5452" s="49">
        <v>11.6</v>
      </c>
      <c r="U5452" s="49">
        <v>12.3</v>
      </c>
      <c r="V5452" s="49">
        <v>14.4</v>
      </c>
    </row>
    <row r="5453" spans="1:22" ht="15.75" customHeight="1">
      <c r="A5453" s="139" t="s">
        <v>793</v>
      </c>
      <c r="B5453" s="139" t="s">
        <v>771</v>
      </c>
      <c r="C5453" s="139" t="s">
        <v>789</v>
      </c>
      <c r="D5453" s="139" t="s">
        <v>633</v>
      </c>
      <c r="E5453" s="139" t="s">
        <v>754</v>
      </c>
      <c r="F5453" s="49">
        <v>225000</v>
      </c>
      <c r="G5453" s="49">
        <v>234000</v>
      </c>
      <c r="H5453" s="49">
        <v>243000</v>
      </c>
      <c r="I5453" s="49">
        <v>252000</v>
      </c>
      <c r="J5453" s="49">
        <v>267000</v>
      </c>
      <c r="K5453" s="49">
        <v>265000</v>
      </c>
      <c r="L5453" s="49">
        <v>274000</v>
      </c>
      <c r="M5453" s="49">
        <v>284000</v>
      </c>
      <c r="N5453" s="49">
        <v>268000</v>
      </c>
      <c r="O5453" s="49">
        <v>255000</v>
      </c>
      <c r="P5453" s="49">
        <v>279000</v>
      </c>
      <c r="Q5453" s="49">
        <v>278000</v>
      </c>
      <c r="R5453" s="49">
        <v>270000</v>
      </c>
      <c r="S5453" s="49">
        <v>269000</v>
      </c>
      <c r="T5453" s="49">
        <v>273000</v>
      </c>
      <c r="U5453" s="49">
        <v>269000</v>
      </c>
      <c r="V5453" s="49">
        <v>276000</v>
      </c>
    </row>
    <row r="5454" spans="1:22" ht="15.75" customHeight="1">
      <c r="A5454" s="139" t="s">
        <v>793</v>
      </c>
      <c r="B5454" s="139" t="s">
        <v>570</v>
      </c>
      <c r="C5454" s="139" t="s">
        <v>789</v>
      </c>
      <c r="D5454" s="139" t="s">
        <v>633</v>
      </c>
      <c r="E5454" s="139" t="s">
        <v>754</v>
      </c>
      <c r="F5454" s="49">
        <v>2720</v>
      </c>
      <c r="G5454" s="49">
        <v>3180</v>
      </c>
      <c r="H5454" s="49">
        <v>3630</v>
      </c>
      <c r="I5454" s="49">
        <v>3850</v>
      </c>
      <c r="J5454" s="49">
        <v>4410</v>
      </c>
      <c r="K5454" s="49">
        <v>5540</v>
      </c>
      <c r="L5454" s="49">
        <v>6060</v>
      </c>
      <c r="M5454" s="49">
        <v>5900</v>
      </c>
      <c r="N5454" s="49">
        <v>6120</v>
      </c>
      <c r="O5454" s="49">
        <v>5880</v>
      </c>
      <c r="P5454" s="49">
        <v>7040</v>
      </c>
      <c r="Q5454" s="49">
        <v>8040</v>
      </c>
      <c r="R5454" s="49">
        <v>9420</v>
      </c>
      <c r="S5454" s="49">
        <v>11100</v>
      </c>
      <c r="T5454" s="49">
        <v>11400</v>
      </c>
      <c r="U5454" s="49">
        <v>11000</v>
      </c>
      <c r="V5454" s="49">
        <v>11500</v>
      </c>
    </row>
    <row r="5455" spans="1:22" ht="15.75" customHeight="1">
      <c r="A5455" s="139" t="s">
        <v>793</v>
      </c>
      <c r="B5455" s="139" t="s">
        <v>590</v>
      </c>
      <c r="C5455" s="139" t="s">
        <v>789</v>
      </c>
      <c r="D5455" s="139" t="s">
        <v>633</v>
      </c>
      <c r="E5455" s="139" t="s">
        <v>754</v>
      </c>
      <c r="F5455" s="49">
        <v>1480</v>
      </c>
      <c r="G5455" s="49">
        <v>1550</v>
      </c>
      <c r="H5455" s="49">
        <v>1600</v>
      </c>
      <c r="I5455" s="49">
        <v>1640</v>
      </c>
      <c r="J5455" s="49">
        <v>1780</v>
      </c>
      <c r="K5455" s="49">
        <v>2200</v>
      </c>
      <c r="L5455" s="49">
        <v>2570</v>
      </c>
      <c r="M5455" s="49">
        <v>2920</v>
      </c>
      <c r="N5455" s="49">
        <v>3160</v>
      </c>
      <c r="O5455" s="49">
        <v>3350</v>
      </c>
      <c r="P5455" s="49">
        <v>3870</v>
      </c>
      <c r="Q5455" s="49">
        <v>4180</v>
      </c>
      <c r="R5455" s="49">
        <v>3960</v>
      </c>
      <c r="S5455" s="49">
        <v>4760</v>
      </c>
      <c r="T5455" s="49">
        <v>5110</v>
      </c>
      <c r="U5455" s="49">
        <v>5210</v>
      </c>
      <c r="V5455" s="49">
        <v>5430</v>
      </c>
    </row>
    <row r="5456" spans="1:22" ht="15.75" customHeight="1">
      <c r="A5456" s="139" t="s">
        <v>793</v>
      </c>
      <c r="B5456" s="139" t="s">
        <v>592</v>
      </c>
      <c r="C5456" s="139" t="s">
        <v>789</v>
      </c>
      <c r="D5456" s="139" t="s">
        <v>633</v>
      </c>
      <c r="E5456" s="139" t="s">
        <v>754</v>
      </c>
      <c r="F5456" s="49">
        <v>374000</v>
      </c>
      <c r="G5456" s="49">
        <v>370000</v>
      </c>
      <c r="H5456" s="49">
        <v>364000</v>
      </c>
      <c r="I5456" s="49">
        <v>389000</v>
      </c>
      <c r="J5456" s="49">
        <v>385000</v>
      </c>
      <c r="K5456" s="49">
        <v>378000</v>
      </c>
      <c r="L5456" s="49">
        <v>365000</v>
      </c>
      <c r="M5456" s="49">
        <v>363000</v>
      </c>
      <c r="N5456" s="49">
        <v>347000</v>
      </c>
      <c r="O5456" s="49">
        <v>286000</v>
      </c>
      <c r="P5456" s="49">
        <v>336000</v>
      </c>
      <c r="Q5456" s="49">
        <v>320000</v>
      </c>
      <c r="R5456" s="49">
        <v>328000</v>
      </c>
      <c r="S5456" s="49">
        <v>290000</v>
      </c>
      <c r="T5456" s="49">
        <v>241000</v>
      </c>
      <c r="U5456" s="49">
        <v>191000</v>
      </c>
      <c r="V5456" s="49">
        <v>201000</v>
      </c>
    </row>
    <row r="5457" spans="1:22" ht="15.75" customHeight="1">
      <c r="A5457" s="139" t="s">
        <v>793</v>
      </c>
      <c r="B5457" s="139" t="s">
        <v>772</v>
      </c>
      <c r="C5457" s="139" t="s">
        <v>789</v>
      </c>
      <c r="D5457" s="139" t="s">
        <v>633</v>
      </c>
      <c r="E5457" s="139" t="s">
        <v>754</v>
      </c>
      <c r="F5457" s="49">
        <v>10200000</v>
      </c>
      <c r="G5457" s="49">
        <v>10000000</v>
      </c>
      <c r="H5457" s="49">
        <v>10100000</v>
      </c>
      <c r="I5457" s="49">
        <v>10300000</v>
      </c>
      <c r="J5457" s="49">
        <v>10400000</v>
      </c>
      <c r="K5457" s="49">
        <v>10400000</v>
      </c>
      <c r="L5457" s="49">
        <v>10300000</v>
      </c>
      <c r="M5457" s="49">
        <v>10400000</v>
      </c>
      <c r="N5457" s="49">
        <v>10300000</v>
      </c>
      <c r="O5457" s="49">
        <v>9590000</v>
      </c>
      <c r="P5457" s="49">
        <v>9960000</v>
      </c>
      <c r="Q5457" s="49">
        <v>9930000</v>
      </c>
      <c r="R5457" s="49">
        <v>9850000</v>
      </c>
      <c r="S5457" s="49">
        <v>9790000</v>
      </c>
      <c r="T5457" s="49">
        <v>9720000</v>
      </c>
      <c r="U5457" s="49">
        <v>9460000</v>
      </c>
      <c r="V5457" s="49">
        <v>9390000</v>
      </c>
    </row>
    <row r="5458" spans="1:22" ht="15.75" customHeight="1">
      <c r="A5458" s="139" t="s">
        <v>793</v>
      </c>
      <c r="B5458" s="139" t="s">
        <v>599</v>
      </c>
      <c r="C5458" s="139" t="s">
        <v>789</v>
      </c>
      <c r="D5458" s="139" t="s">
        <v>633</v>
      </c>
      <c r="E5458" s="139" t="s">
        <v>754</v>
      </c>
      <c r="F5458" s="49">
        <v>5390</v>
      </c>
      <c r="G5458" s="49">
        <v>5140</v>
      </c>
      <c r="H5458" s="49">
        <v>4680</v>
      </c>
      <c r="I5458" s="49">
        <v>4670</v>
      </c>
      <c r="J5458" s="49">
        <v>5700</v>
      </c>
      <c r="K5458" s="49">
        <v>5850</v>
      </c>
      <c r="L5458" s="49">
        <v>6730</v>
      </c>
      <c r="M5458" s="49">
        <v>6070</v>
      </c>
      <c r="N5458" s="49">
        <v>8320</v>
      </c>
      <c r="O5458" s="49">
        <v>8080</v>
      </c>
      <c r="P5458" s="49">
        <v>6420</v>
      </c>
      <c r="Q5458" s="49">
        <v>7780</v>
      </c>
      <c r="R5458" s="49">
        <v>8850</v>
      </c>
      <c r="S5458" s="49">
        <v>7540</v>
      </c>
      <c r="T5458" s="49">
        <v>6700</v>
      </c>
      <c r="U5458" s="49">
        <v>8230</v>
      </c>
      <c r="V5458" s="49">
        <v>8400</v>
      </c>
    </row>
    <row r="5459" spans="1:22" ht="15.75" customHeight="1">
      <c r="A5459" s="139" t="s">
        <v>793</v>
      </c>
      <c r="B5459" s="139" t="s">
        <v>597</v>
      </c>
      <c r="C5459" s="139" t="s">
        <v>789</v>
      </c>
      <c r="D5459" s="139" t="s">
        <v>633</v>
      </c>
      <c r="E5459" s="139" t="s">
        <v>754</v>
      </c>
      <c r="F5459" s="49">
        <v>5920000</v>
      </c>
      <c r="G5459" s="49">
        <v>5810000</v>
      </c>
      <c r="H5459" s="49">
        <v>5850000</v>
      </c>
      <c r="I5459" s="49">
        <v>5880000</v>
      </c>
      <c r="J5459" s="49">
        <v>5960000</v>
      </c>
      <c r="K5459" s="49">
        <v>5990000</v>
      </c>
      <c r="L5459" s="49">
        <v>5890000</v>
      </c>
      <c r="M5459" s="49">
        <v>5980000</v>
      </c>
      <c r="N5459" s="49">
        <v>5790000</v>
      </c>
      <c r="O5459" s="49">
        <v>5430000</v>
      </c>
      <c r="P5459" s="49">
        <v>5570000</v>
      </c>
      <c r="Q5459" s="49">
        <v>5460000</v>
      </c>
      <c r="R5459" s="49">
        <v>5290000</v>
      </c>
      <c r="S5459" s="49">
        <v>5320000</v>
      </c>
      <c r="T5459" s="49">
        <v>5410000</v>
      </c>
      <c r="U5459" s="49">
        <v>5270000</v>
      </c>
      <c r="V5459" s="49">
        <v>5190000</v>
      </c>
    </row>
    <row r="5460" spans="1:22" ht="15.75" customHeight="1">
      <c r="A5460" s="139" t="s">
        <v>793</v>
      </c>
      <c r="B5460" s="139" t="s">
        <v>601</v>
      </c>
      <c r="C5460" s="139" t="s">
        <v>789</v>
      </c>
      <c r="D5460" s="139" t="s">
        <v>633</v>
      </c>
      <c r="E5460" s="139" t="s">
        <v>754</v>
      </c>
      <c r="F5460" s="49">
        <v>127000</v>
      </c>
      <c r="G5460" s="49">
        <v>129000</v>
      </c>
      <c r="H5460" s="49">
        <v>135000</v>
      </c>
      <c r="I5460" s="49">
        <v>133000</v>
      </c>
      <c r="J5460" s="49">
        <v>133000</v>
      </c>
      <c r="K5460" s="49">
        <v>124000</v>
      </c>
      <c r="L5460" s="49">
        <v>127000</v>
      </c>
      <c r="M5460" s="49">
        <v>127000</v>
      </c>
      <c r="N5460" s="49">
        <v>131000</v>
      </c>
      <c r="O5460" s="49">
        <v>113000</v>
      </c>
      <c r="P5460" s="49">
        <v>111000</v>
      </c>
      <c r="Q5460" s="49">
        <v>120000</v>
      </c>
      <c r="R5460" s="49">
        <v>122000</v>
      </c>
      <c r="S5460" s="49">
        <v>110000</v>
      </c>
      <c r="T5460" s="49">
        <v>112000</v>
      </c>
      <c r="U5460" s="49">
        <v>119000</v>
      </c>
      <c r="V5460" s="49">
        <v>106000</v>
      </c>
    </row>
    <row r="5461" spans="1:22" ht="15.75" customHeight="1">
      <c r="A5461" s="139" t="s">
        <v>793</v>
      </c>
      <c r="B5461" s="139" t="s">
        <v>373</v>
      </c>
      <c r="C5461" s="139" t="s">
        <v>789</v>
      </c>
      <c r="D5461" s="139" t="s">
        <v>633</v>
      </c>
      <c r="E5461" s="139" t="s">
        <v>754</v>
      </c>
      <c r="F5461" s="49">
        <v>6.31</v>
      </c>
      <c r="G5461" s="49">
        <v>6.29</v>
      </c>
      <c r="H5461" s="49">
        <v>6.4</v>
      </c>
      <c r="I5461" s="49">
        <v>6.68</v>
      </c>
      <c r="J5461" s="49">
        <v>6.76</v>
      </c>
      <c r="K5461" s="49">
        <v>6.76</v>
      </c>
      <c r="L5461" s="49">
        <v>6.67</v>
      </c>
      <c r="M5461" s="49">
        <v>6.52</v>
      </c>
      <c r="N5461" s="49">
        <v>6.28</v>
      </c>
      <c r="O5461" s="49">
        <v>5.57</v>
      </c>
      <c r="P5461" s="49">
        <v>5.68</v>
      </c>
      <c r="Q5461" s="49">
        <v>5.54</v>
      </c>
      <c r="R5461" s="49">
        <v>5.37</v>
      </c>
      <c r="S5461" s="49">
        <v>5.74</v>
      </c>
      <c r="T5461" s="49">
        <v>5.68</v>
      </c>
      <c r="U5461" s="49">
        <v>5.62</v>
      </c>
      <c r="V5461" s="49">
        <v>5.57</v>
      </c>
    </row>
    <row r="5462" spans="1:22" ht="15.75" customHeight="1">
      <c r="A5462" s="139" t="s">
        <v>793</v>
      </c>
      <c r="B5462" s="139" t="s">
        <v>518</v>
      </c>
      <c r="C5462" s="139" t="s">
        <v>789</v>
      </c>
      <c r="D5462" s="139" t="s">
        <v>633</v>
      </c>
      <c r="E5462" s="139" t="s">
        <v>754</v>
      </c>
      <c r="F5462" s="49">
        <v>148</v>
      </c>
      <c r="G5462" s="49">
        <v>181</v>
      </c>
      <c r="H5462" s="49">
        <v>188</v>
      </c>
      <c r="I5462" s="49">
        <v>200</v>
      </c>
      <c r="J5462" s="49">
        <v>222</v>
      </c>
      <c r="K5462" s="49">
        <v>222</v>
      </c>
      <c r="L5462" s="49">
        <v>222</v>
      </c>
      <c r="M5462" s="49">
        <v>230</v>
      </c>
      <c r="N5462" s="49">
        <v>230</v>
      </c>
      <c r="O5462" s="49">
        <v>314</v>
      </c>
      <c r="P5462" s="49">
        <v>222</v>
      </c>
      <c r="Q5462" s="49">
        <v>200</v>
      </c>
      <c r="R5462" s="49">
        <v>255</v>
      </c>
      <c r="S5462" s="49">
        <v>210</v>
      </c>
      <c r="T5462" s="49">
        <v>210</v>
      </c>
      <c r="U5462" s="49">
        <v>217</v>
      </c>
      <c r="V5462" s="49">
        <v>221</v>
      </c>
    </row>
    <row r="5463" spans="1:22" ht="15.75" customHeight="1">
      <c r="A5463" s="139" t="s">
        <v>793</v>
      </c>
      <c r="B5463" s="139" t="s">
        <v>605</v>
      </c>
      <c r="C5463" s="139" t="s">
        <v>789</v>
      </c>
      <c r="D5463" s="139" t="s">
        <v>633</v>
      </c>
      <c r="E5463" s="139" t="s">
        <v>754</v>
      </c>
      <c r="F5463" s="49">
        <v>157000</v>
      </c>
      <c r="G5463" s="49">
        <v>179000</v>
      </c>
      <c r="H5463" s="49">
        <v>199000</v>
      </c>
      <c r="I5463" s="49">
        <v>198000</v>
      </c>
      <c r="J5463" s="49">
        <v>159000</v>
      </c>
      <c r="K5463" s="49">
        <v>172000</v>
      </c>
      <c r="L5463" s="49">
        <v>177000</v>
      </c>
      <c r="M5463" s="49">
        <v>168000</v>
      </c>
      <c r="N5463" s="49">
        <v>187000</v>
      </c>
      <c r="O5463" s="49">
        <v>187000</v>
      </c>
      <c r="P5463" s="49">
        <v>196000</v>
      </c>
      <c r="Q5463" s="49">
        <v>184000</v>
      </c>
      <c r="R5463" s="49">
        <v>206000</v>
      </c>
      <c r="S5463" s="49">
        <v>192000</v>
      </c>
      <c r="T5463" s="49">
        <v>193000</v>
      </c>
      <c r="U5463" s="49">
        <v>185000</v>
      </c>
      <c r="V5463" s="49">
        <v>179000</v>
      </c>
    </row>
    <row r="5464" spans="1:22" ht="15.75" customHeight="1">
      <c r="A5464" s="139" t="s">
        <v>793</v>
      </c>
      <c r="B5464" s="139" t="s">
        <v>773</v>
      </c>
      <c r="C5464" s="139" t="s">
        <v>789</v>
      </c>
      <c r="D5464" s="139" t="s">
        <v>633</v>
      </c>
      <c r="E5464" s="139" t="s">
        <v>754</v>
      </c>
      <c r="F5464" s="49">
        <v>103</v>
      </c>
      <c r="G5464" s="49">
        <v>107</v>
      </c>
      <c r="H5464" s="49">
        <v>114</v>
      </c>
      <c r="I5464" s="49">
        <v>121</v>
      </c>
      <c r="J5464" s="49">
        <v>125</v>
      </c>
      <c r="K5464" s="49">
        <v>133</v>
      </c>
      <c r="L5464" s="49">
        <v>143</v>
      </c>
      <c r="M5464" s="49">
        <v>151</v>
      </c>
      <c r="N5464" s="49">
        <v>162</v>
      </c>
      <c r="O5464" s="49">
        <v>165</v>
      </c>
      <c r="P5464" s="49">
        <v>173</v>
      </c>
      <c r="Q5464" s="49">
        <v>177</v>
      </c>
      <c r="R5464" s="49">
        <v>177</v>
      </c>
      <c r="S5464" s="49">
        <v>177</v>
      </c>
      <c r="T5464" s="49">
        <v>182</v>
      </c>
      <c r="U5464" s="49">
        <v>188</v>
      </c>
      <c r="V5464" s="49">
        <v>192</v>
      </c>
    </row>
    <row r="5465" spans="1:22" ht="15.75" customHeight="1">
      <c r="A5465" s="139" t="s">
        <v>793</v>
      </c>
      <c r="B5465" s="139" t="s">
        <v>607</v>
      </c>
      <c r="C5465" s="139" t="s">
        <v>789</v>
      </c>
      <c r="D5465" s="139" t="s">
        <v>633</v>
      </c>
      <c r="E5465" s="139" t="s">
        <v>754</v>
      </c>
      <c r="F5465" s="49">
        <v>54700</v>
      </c>
      <c r="G5465" s="49">
        <v>61700</v>
      </c>
      <c r="H5465" s="49">
        <v>71200</v>
      </c>
      <c r="I5465" s="49">
        <v>78800</v>
      </c>
      <c r="J5465" s="49">
        <v>90900</v>
      </c>
      <c r="K5465" s="49">
        <v>98100</v>
      </c>
      <c r="L5465" s="49">
        <v>102000</v>
      </c>
      <c r="M5465" s="49">
        <v>104000</v>
      </c>
      <c r="N5465" s="49">
        <v>116000</v>
      </c>
      <c r="O5465" s="49">
        <v>126000</v>
      </c>
      <c r="P5465" s="49">
        <v>140000</v>
      </c>
      <c r="Q5465" s="49">
        <v>149000</v>
      </c>
      <c r="R5465" s="49">
        <v>139000</v>
      </c>
      <c r="S5465" s="49">
        <v>142000</v>
      </c>
      <c r="T5465" s="49">
        <v>161000</v>
      </c>
      <c r="U5465" s="49">
        <v>187000</v>
      </c>
      <c r="V5465" s="49">
        <v>200000</v>
      </c>
    </row>
    <row r="5466" spans="1:22" ht="15.75" customHeight="1">
      <c r="A5466" s="139" t="s">
        <v>793</v>
      </c>
      <c r="B5466" s="139" t="s">
        <v>603</v>
      </c>
      <c r="C5466" s="139" t="s">
        <v>789</v>
      </c>
      <c r="D5466" s="139" t="s">
        <v>633</v>
      </c>
      <c r="E5466" s="139" t="s">
        <v>754</v>
      </c>
      <c r="F5466" s="49">
        <v>86.9</v>
      </c>
      <c r="G5466" s="49">
        <v>90.6</v>
      </c>
      <c r="H5466" s="49">
        <v>87</v>
      </c>
      <c r="I5466" s="49">
        <v>87.1</v>
      </c>
      <c r="J5466" s="49">
        <v>61.5</v>
      </c>
      <c r="K5466" s="49">
        <v>61.5</v>
      </c>
      <c r="L5466" s="49">
        <v>50.6</v>
      </c>
      <c r="M5466" s="49">
        <v>102</v>
      </c>
      <c r="N5466" s="49">
        <v>98.4</v>
      </c>
      <c r="O5466" s="49">
        <v>124</v>
      </c>
      <c r="P5466" s="49">
        <v>124</v>
      </c>
      <c r="Q5466" s="49">
        <v>135</v>
      </c>
      <c r="R5466" s="49">
        <v>117</v>
      </c>
      <c r="S5466" s="49">
        <v>109</v>
      </c>
      <c r="T5466" s="49">
        <v>157</v>
      </c>
      <c r="U5466" s="49">
        <v>168</v>
      </c>
      <c r="V5466" s="49">
        <v>197</v>
      </c>
    </row>
    <row r="5467" spans="1:22" ht="15.75" customHeight="1">
      <c r="A5467" s="139" t="s">
        <v>793</v>
      </c>
      <c r="B5467" s="139" t="s">
        <v>520</v>
      </c>
      <c r="C5467" s="139" t="s">
        <v>789</v>
      </c>
      <c r="D5467" s="139" t="s">
        <v>633</v>
      </c>
      <c r="E5467" s="139" t="s">
        <v>754</v>
      </c>
      <c r="F5467" s="49">
        <v>144</v>
      </c>
      <c r="G5467" s="49">
        <v>148</v>
      </c>
      <c r="H5467" s="49">
        <v>148</v>
      </c>
      <c r="I5467" s="49">
        <v>155</v>
      </c>
      <c r="J5467" s="49">
        <v>152</v>
      </c>
      <c r="K5467" s="49">
        <v>163</v>
      </c>
      <c r="L5467" s="49">
        <v>166</v>
      </c>
      <c r="M5467" s="49">
        <v>174</v>
      </c>
      <c r="N5467" s="49">
        <v>181</v>
      </c>
      <c r="O5467" s="49">
        <v>188</v>
      </c>
      <c r="P5467" s="49">
        <v>188</v>
      </c>
      <c r="Q5467" s="49">
        <v>203</v>
      </c>
      <c r="R5467" s="49">
        <v>199</v>
      </c>
      <c r="S5467" s="49">
        <v>199</v>
      </c>
      <c r="T5467" s="49">
        <v>227</v>
      </c>
      <c r="U5467" s="49">
        <v>242</v>
      </c>
      <c r="V5467" s="49">
        <v>285</v>
      </c>
    </row>
    <row r="5468" spans="1:22" ht="15.75" customHeight="1">
      <c r="A5468" s="139" t="s">
        <v>793</v>
      </c>
      <c r="B5468" s="139" t="s">
        <v>609</v>
      </c>
      <c r="C5468" s="139" t="s">
        <v>789</v>
      </c>
      <c r="D5468" s="139" t="s">
        <v>633</v>
      </c>
      <c r="E5468" s="139" t="s">
        <v>754</v>
      </c>
      <c r="F5468" s="49">
        <v>16100</v>
      </c>
      <c r="G5468" s="49">
        <v>17400</v>
      </c>
      <c r="H5468" s="49">
        <v>16900</v>
      </c>
      <c r="I5468" s="49">
        <v>18900</v>
      </c>
      <c r="J5468" s="49">
        <v>20300</v>
      </c>
      <c r="K5468" s="49">
        <v>22100</v>
      </c>
      <c r="L5468" s="49">
        <v>24300</v>
      </c>
      <c r="M5468" s="49">
        <v>25400</v>
      </c>
      <c r="N5468" s="49">
        <v>25800</v>
      </c>
      <c r="O5468" s="49">
        <v>28900</v>
      </c>
      <c r="P5468" s="49">
        <v>27200</v>
      </c>
      <c r="Q5468" s="49">
        <v>22600</v>
      </c>
      <c r="R5468" s="49">
        <v>21200</v>
      </c>
      <c r="S5468" s="49">
        <v>29400</v>
      </c>
      <c r="T5468" s="49">
        <v>26900</v>
      </c>
      <c r="U5468" s="49">
        <v>24200</v>
      </c>
      <c r="V5468" s="49">
        <v>23800</v>
      </c>
    </row>
    <row r="5469" spans="1:22" ht="15.75" customHeight="1">
      <c r="A5469" s="139" t="s">
        <v>793</v>
      </c>
      <c r="B5469" s="139" t="s">
        <v>546</v>
      </c>
      <c r="C5469" s="139" t="s">
        <v>789</v>
      </c>
      <c r="D5469" s="139" t="s">
        <v>633</v>
      </c>
      <c r="E5469" s="139" t="s">
        <v>754</v>
      </c>
      <c r="F5469" s="49">
        <v>429000</v>
      </c>
      <c r="G5469" s="49">
        <v>421000</v>
      </c>
      <c r="H5469" s="49">
        <v>408000</v>
      </c>
      <c r="I5469" s="49">
        <v>457000</v>
      </c>
      <c r="J5469" s="49">
        <v>504000</v>
      </c>
      <c r="K5469" s="49">
        <v>479000</v>
      </c>
      <c r="L5469" s="49">
        <v>515000</v>
      </c>
      <c r="M5469" s="49">
        <v>534000</v>
      </c>
      <c r="N5469" s="49">
        <v>562000</v>
      </c>
      <c r="O5469" s="49">
        <v>563000</v>
      </c>
      <c r="P5469" s="49">
        <v>538000</v>
      </c>
      <c r="Q5469" s="49">
        <v>533000</v>
      </c>
      <c r="R5469" s="49">
        <v>529000</v>
      </c>
      <c r="S5469" s="49">
        <v>535000</v>
      </c>
      <c r="T5469" s="49">
        <v>558000</v>
      </c>
      <c r="U5469" s="49">
        <v>538000</v>
      </c>
      <c r="V5469" s="49">
        <v>544000</v>
      </c>
    </row>
    <row r="5470" spans="1:22" ht="15.75" customHeight="1">
      <c r="A5470" s="139" t="s">
        <v>793</v>
      </c>
      <c r="B5470" s="139" t="s">
        <v>611</v>
      </c>
      <c r="C5470" s="139" t="s">
        <v>789</v>
      </c>
      <c r="D5470" s="139" t="s">
        <v>633</v>
      </c>
      <c r="E5470" s="139" t="s">
        <v>754</v>
      </c>
      <c r="F5470" s="49">
        <v>1830</v>
      </c>
      <c r="G5470" s="49">
        <v>1930</v>
      </c>
      <c r="H5470" s="49">
        <v>2000</v>
      </c>
      <c r="I5470" s="49">
        <v>2120</v>
      </c>
      <c r="J5470" s="49">
        <v>2140</v>
      </c>
      <c r="K5470" s="49">
        <v>2280</v>
      </c>
      <c r="L5470" s="49">
        <v>2280</v>
      </c>
      <c r="M5470" s="49">
        <v>1910</v>
      </c>
      <c r="N5470" s="49">
        <v>2150</v>
      </c>
      <c r="O5470" s="49">
        <v>2450</v>
      </c>
      <c r="P5470" s="49">
        <v>2610</v>
      </c>
      <c r="Q5470" s="49">
        <v>2840</v>
      </c>
      <c r="R5470" s="49">
        <v>3520</v>
      </c>
      <c r="S5470" s="49">
        <v>3800</v>
      </c>
      <c r="T5470" s="49">
        <v>4300</v>
      </c>
      <c r="U5470" s="49">
        <v>4390</v>
      </c>
      <c r="V5470" s="49">
        <v>4510</v>
      </c>
    </row>
    <row r="5471" spans="1:22" ht="15.75" customHeight="1">
      <c r="A5471" s="139" t="s">
        <v>793</v>
      </c>
      <c r="B5471" s="139" t="s">
        <v>613</v>
      </c>
      <c r="C5471" s="139" t="s">
        <v>789</v>
      </c>
      <c r="D5471" s="139" t="s">
        <v>633</v>
      </c>
      <c r="E5471" s="139" t="s">
        <v>754</v>
      </c>
      <c r="F5471" s="49">
        <v>14700</v>
      </c>
      <c r="G5471" s="49">
        <v>13400</v>
      </c>
      <c r="H5471" s="49">
        <v>12700</v>
      </c>
      <c r="I5471" s="49">
        <v>11400</v>
      </c>
      <c r="J5471" s="49">
        <v>10000</v>
      </c>
      <c r="K5471" s="49">
        <v>11600</v>
      </c>
      <c r="L5471" s="49">
        <v>11100</v>
      </c>
      <c r="M5471" s="49">
        <v>10500</v>
      </c>
      <c r="N5471" s="49">
        <v>8170</v>
      </c>
      <c r="O5471" s="49">
        <v>5850</v>
      </c>
      <c r="P5471" s="49">
        <v>8160</v>
      </c>
      <c r="Q5471" s="49">
        <v>9920</v>
      </c>
      <c r="R5471" s="49">
        <v>8090</v>
      </c>
      <c r="S5471" s="49">
        <v>11900</v>
      </c>
      <c r="T5471" s="49">
        <v>12300</v>
      </c>
      <c r="U5471" s="49">
        <v>12600</v>
      </c>
      <c r="V5471" s="49">
        <v>13000</v>
      </c>
    </row>
    <row r="5472" spans="1:22" ht="15.75" customHeight="1">
      <c r="A5472" s="139" t="s">
        <v>793</v>
      </c>
      <c r="B5472" s="139" t="s">
        <v>223</v>
      </c>
      <c r="C5472" s="139" t="s">
        <v>790</v>
      </c>
      <c r="D5472" s="139" t="s">
        <v>633</v>
      </c>
      <c r="E5472" s="139" t="s">
        <v>754</v>
      </c>
      <c r="F5472" s="49">
        <v>7.86</v>
      </c>
      <c r="G5472" s="49">
        <v>33.299999999999997</v>
      </c>
      <c r="H5472" s="49">
        <v>32.700000000000003</v>
      </c>
      <c r="I5472" s="49">
        <v>36.1</v>
      </c>
      <c r="J5472" s="49">
        <v>40.9</v>
      </c>
      <c r="K5472" s="49">
        <v>34.6</v>
      </c>
      <c r="L5472" s="49">
        <v>22.2</v>
      </c>
      <c r="M5472" s="49">
        <v>7.25</v>
      </c>
      <c r="N5472" s="49">
        <v>1.26E-2</v>
      </c>
      <c r="O5472" s="49">
        <v>3.0099999999999998E-2</v>
      </c>
      <c r="P5472" s="49">
        <v>4.7600000000000003E-2</v>
      </c>
      <c r="Q5472" s="49">
        <v>3.5999999999999999E-3</v>
      </c>
      <c r="R5472" s="50">
        <f>AVERAGE($M5472:$Q5472)</f>
        <v>1.46878</v>
      </c>
      <c r="S5472" s="50">
        <f>AVERAGE($M5472:$Q5472)</f>
        <v>1.46878</v>
      </c>
      <c r="T5472" s="50">
        <f>AVERAGE($M5472:$Q5472)</f>
        <v>1.46878</v>
      </c>
      <c r="U5472" s="50">
        <f>AVERAGE($M5472:$Q5472)</f>
        <v>1.46878</v>
      </c>
      <c r="V5472" s="50">
        <f>AVERAGE($M5472:$Q5472)</f>
        <v>1.46878</v>
      </c>
    </row>
    <row r="5473" spans="1:22" ht="15.75" customHeight="1">
      <c r="A5473" s="139" t="s">
        <v>793</v>
      </c>
      <c r="B5473" s="139" t="s">
        <v>226</v>
      </c>
      <c r="C5473" s="139" t="s">
        <v>790</v>
      </c>
      <c r="D5473" s="139" t="s">
        <v>633</v>
      </c>
      <c r="E5473" s="139" t="s">
        <v>754</v>
      </c>
      <c r="F5473" s="49">
        <v>9.24</v>
      </c>
      <c r="G5473" s="49">
        <v>13.2</v>
      </c>
      <c r="H5473" s="49">
        <v>34.299999999999997</v>
      </c>
      <c r="I5473" s="49">
        <v>20.399999999999999</v>
      </c>
      <c r="J5473" s="49">
        <v>43.4</v>
      </c>
      <c r="K5473" s="49">
        <v>21.6</v>
      </c>
      <c r="L5473" s="49">
        <v>27.5</v>
      </c>
      <c r="M5473" s="49">
        <v>26.4</v>
      </c>
      <c r="N5473" s="49">
        <v>19.600000000000001</v>
      </c>
      <c r="O5473" s="49">
        <v>31.1</v>
      </c>
      <c r="P5473" s="49">
        <v>26.8</v>
      </c>
      <c r="Q5473" s="49">
        <v>26.4</v>
      </c>
      <c r="R5473" s="49">
        <v>26</v>
      </c>
      <c r="S5473" s="50">
        <f t="array" ref="S5473">TREND($N5473:$R5473,$N$1:$R$1,S$1)</f>
        <v>28.410000000000082</v>
      </c>
      <c r="T5473" s="50">
        <f t="array" ref="T5473">TREND($N5473:$R5473,$N$1:$R$1,T$1)</f>
        <v>29.220000000000027</v>
      </c>
      <c r="U5473" s="50">
        <f t="array" ref="U5473">TREND($N5473:$R5473,$N$1:$R$1,U$1)</f>
        <v>30.029999999999973</v>
      </c>
      <c r="V5473" s="50">
        <f t="array" ref="V5473">TREND($N5473:$R5473,$N$1:$R$1,V$1)</f>
        <v>30.839999999999918</v>
      </c>
    </row>
    <row r="5474" spans="1:22" ht="15.75" customHeight="1">
      <c r="A5474" s="139" t="s">
        <v>793</v>
      </c>
      <c r="B5474" s="139" t="s">
        <v>231</v>
      </c>
      <c r="C5474" s="139" t="s">
        <v>790</v>
      </c>
      <c r="D5474" s="139" t="s">
        <v>633</v>
      </c>
      <c r="E5474" s="139" t="s">
        <v>754</v>
      </c>
      <c r="F5474" s="49">
        <v>1.45</v>
      </c>
      <c r="G5474" s="49">
        <v>1.55</v>
      </c>
      <c r="H5474" s="49">
        <v>1.58</v>
      </c>
      <c r="I5474" s="49">
        <v>1.66</v>
      </c>
      <c r="J5474" s="49">
        <v>1.72</v>
      </c>
      <c r="K5474" s="49">
        <v>1.85</v>
      </c>
      <c r="L5474" s="49">
        <v>1.84</v>
      </c>
      <c r="M5474" s="49">
        <v>1.94</v>
      </c>
      <c r="N5474" s="49">
        <v>1.96</v>
      </c>
      <c r="O5474" s="49">
        <v>1.91</v>
      </c>
      <c r="P5474" s="49">
        <v>2.13</v>
      </c>
      <c r="Q5474" s="49">
        <v>1.81</v>
      </c>
      <c r="R5474" s="49">
        <v>1.94</v>
      </c>
      <c r="S5474" s="50">
        <f t="array" ref="S5474">TREND($N5474:$R5474,$N$1:$R$1,S$1)</f>
        <v>1.9079999999999977</v>
      </c>
      <c r="T5474" s="50">
        <f t="array" ref="T5474">TREND($N5474:$R5474,$N$1:$R$1,T$1)</f>
        <v>1.8939999999999984</v>
      </c>
      <c r="U5474" s="50">
        <f t="array" ref="U5474">TREND($N5474:$R5474,$N$1:$R$1,U$1)</f>
        <v>1.879999999999999</v>
      </c>
      <c r="V5474" s="50">
        <f t="array" ref="V5474">TREND($N5474:$R5474,$N$1:$R$1,V$1)</f>
        <v>1.8659999999999997</v>
      </c>
    </row>
    <row r="5475" spans="1:22" ht="15.75" customHeight="1">
      <c r="A5475" s="139" t="s">
        <v>793</v>
      </c>
      <c r="B5475" s="139" t="s">
        <v>756</v>
      </c>
      <c r="C5475" s="139" t="s">
        <v>790</v>
      </c>
      <c r="D5475" s="139" t="s">
        <v>633</v>
      </c>
      <c r="E5475" s="139" t="s">
        <v>754</v>
      </c>
      <c r="F5475" s="49">
        <v>35200</v>
      </c>
      <c r="G5475" s="49">
        <v>34500</v>
      </c>
      <c r="H5475" s="49">
        <v>33700</v>
      </c>
      <c r="I5475" s="49">
        <v>32800</v>
      </c>
      <c r="J5475" s="49">
        <v>31200</v>
      </c>
      <c r="K5475" s="49">
        <v>30400</v>
      </c>
      <c r="L5475" s="49">
        <v>29900</v>
      </c>
      <c r="M5475" s="49">
        <v>28900</v>
      </c>
      <c r="N5475" s="49">
        <v>28500</v>
      </c>
      <c r="O5475" s="49">
        <v>29300</v>
      </c>
      <c r="P5475" s="49">
        <v>31200</v>
      </c>
      <c r="Q5475" s="49">
        <v>31200</v>
      </c>
      <c r="R5475" s="49">
        <v>32200</v>
      </c>
      <c r="S5475" s="49">
        <v>31600</v>
      </c>
      <c r="T5475" s="49">
        <v>32400</v>
      </c>
      <c r="U5475" s="49">
        <v>32600</v>
      </c>
      <c r="V5475" s="49">
        <v>35500</v>
      </c>
    </row>
    <row r="5476" spans="1:22" ht="15.75" customHeight="1">
      <c r="A5476" s="139" t="s">
        <v>793</v>
      </c>
      <c r="B5476" s="139" t="s">
        <v>758</v>
      </c>
      <c r="C5476" s="139" t="s">
        <v>790</v>
      </c>
      <c r="D5476" s="139" t="s">
        <v>633</v>
      </c>
      <c r="E5476" s="139" t="s">
        <v>754</v>
      </c>
      <c r="F5476" s="49">
        <v>299</v>
      </c>
      <c r="G5476" s="49">
        <v>296</v>
      </c>
      <c r="H5476" s="49">
        <v>264</v>
      </c>
      <c r="I5476" s="49">
        <v>200</v>
      </c>
      <c r="J5476" s="49">
        <v>217</v>
      </c>
      <c r="K5476" s="49">
        <v>217</v>
      </c>
      <c r="L5476" s="49">
        <v>285</v>
      </c>
      <c r="M5476" s="49">
        <v>233</v>
      </c>
      <c r="N5476" s="49">
        <v>273</v>
      </c>
      <c r="O5476" s="49">
        <v>293</v>
      </c>
      <c r="P5476" s="49">
        <v>293</v>
      </c>
      <c r="Q5476" s="49">
        <v>341</v>
      </c>
      <c r="R5476" s="49">
        <v>298</v>
      </c>
      <c r="S5476" s="50">
        <f t="array" ref="S5476">TREND($N5476:$R5476,$N$1:$R$1,S$1)</f>
        <v>329</v>
      </c>
      <c r="T5476" s="50">
        <f t="array" ref="T5476">TREND($N5476:$R5476,$N$1:$R$1,T$1)</f>
        <v>338.79999999999927</v>
      </c>
      <c r="U5476" s="50">
        <f t="array" ref="U5476">TREND($N5476:$R5476,$N$1:$R$1,U$1)</f>
        <v>348.59999999999854</v>
      </c>
      <c r="V5476" s="50">
        <f t="array" ref="V5476">TREND($N5476:$R5476,$N$1:$R$1,V$1)</f>
        <v>358.40000000000146</v>
      </c>
    </row>
    <row r="5477" spans="1:22" ht="15.75" customHeight="1">
      <c r="A5477" s="139" t="s">
        <v>793</v>
      </c>
      <c r="B5477" s="139" t="s">
        <v>594</v>
      </c>
      <c r="C5477" s="139" t="s">
        <v>790</v>
      </c>
      <c r="D5477" s="139" t="s">
        <v>633</v>
      </c>
      <c r="E5477" s="139" t="s">
        <v>754</v>
      </c>
      <c r="F5477" s="49">
        <v>8.01</v>
      </c>
      <c r="G5477" s="49">
        <v>8.0500000000000007</v>
      </c>
      <c r="H5477" s="49">
        <v>8.11</v>
      </c>
      <c r="I5477" s="49">
        <v>8.1999999999999993</v>
      </c>
      <c r="J5477" s="49">
        <v>8.23</v>
      </c>
      <c r="K5477" s="49">
        <v>7.61</v>
      </c>
      <c r="L5477" s="49">
        <v>9.01</v>
      </c>
      <c r="M5477" s="49">
        <v>7.06</v>
      </c>
      <c r="N5477" s="49">
        <v>9.0500000000000007</v>
      </c>
      <c r="O5477" s="49">
        <v>13.1</v>
      </c>
      <c r="P5477" s="49">
        <v>13.8</v>
      </c>
      <c r="Q5477" s="49">
        <v>10.3</v>
      </c>
      <c r="R5477" s="49">
        <v>10.9</v>
      </c>
      <c r="S5477" s="50">
        <f t="array" ref="S5477">TREND($N5477:$R5477,$N$1:$R$1,S$1)</f>
        <v>11.699999999999989</v>
      </c>
      <c r="T5477" s="50">
        <f t="array" ref="T5477">TREND($N5477:$R5477,$N$1:$R$1,T$1)</f>
        <v>11.789999999999992</v>
      </c>
      <c r="U5477" s="50">
        <f t="array" ref="U5477">TREND($N5477:$R5477,$N$1:$R$1,U$1)</f>
        <v>11.879999999999995</v>
      </c>
      <c r="V5477" s="50">
        <f t="array" ref="V5477">TREND($N5477:$R5477,$N$1:$R$1,V$1)</f>
        <v>11.969999999999999</v>
      </c>
    </row>
    <row r="5478" spans="1:22" ht="15.75" customHeight="1">
      <c r="A5478" s="139" t="s">
        <v>793</v>
      </c>
      <c r="B5478" s="139" t="s">
        <v>238</v>
      </c>
      <c r="C5478" s="139" t="s">
        <v>790</v>
      </c>
      <c r="D5478" s="139" t="s">
        <v>633</v>
      </c>
      <c r="E5478" s="139" t="s">
        <v>754</v>
      </c>
      <c r="F5478" s="49">
        <v>3530</v>
      </c>
      <c r="G5478" s="49">
        <v>3640</v>
      </c>
      <c r="H5478" s="49">
        <v>3280</v>
      </c>
      <c r="I5478" s="49">
        <v>6260</v>
      </c>
      <c r="J5478" s="49">
        <v>6840</v>
      </c>
      <c r="K5478" s="49">
        <v>6520</v>
      </c>
      <c r="L5478" s="49">
        <v>6930</v>
      </c>
      <c r="M5478" s="49">
        <v>7190</v>
      </c>
      <c r="N5478" s="49">
        <v>7110</v>
      </c>
      <c r="O5478" s="49">
        <v>5580</v>
      </c>
      <c r="P5478" s="49">
        <v>6070</v>
      </c>
      <c r="Q5478" s="49">
        <v>6360</v>
      </c>
      <c r="R5478" s="49">
        <v>6350</v>
      </c>
      <c r="S5478" s="49">
        <v>7020</v>
      </c>
      <c r="T5478" s="49">
        <v>7310</v>
      </c>
      <c r="U5478" s="50">
        <f t="array" ref="U5478">TREND($P5478:$T5478,$P$1:$T$1,U$1)</f>
        <v>7564</v>
      </c>
      <c r="V5478" s="50">
        <f t="array" ref="V5478">TREND($P5478:$T5478,$P$1:$T$1,V$1)</f>
        <v>7878</v>
      </c>
    </row>
    <row r="5479" spans="1:22" ht="15.75" customHeight="1">
      <c r="A5479" s="139" t="s">
        <v>793</v>
      </c>
      <c r="B5479" s="139" t="s">
        <v>240</v>
      </c>
      <c r="C5479" s="139" t="s">
        <v>790</v>
      </c>
      <c r="D5479" s="139" t="s">
        <v>633</v>
      </c>
      <c r="E5479" s="139" t="s">
        <v>754</v>
      </c>
      <c r="F5479" s="49">
        <v>11</v>
      </c>
      <c r="G5479" s="49">
        <v>7.92</v>
      </c>
      <c r="H5479" s="49">
        <v>7.04</v>
      </c>
      <c r="I5479" s="49">
        <v>2.2000000000000002</v>
      </c>
      <c r="J5479" s="49">
        <v>24.6</v>
      </c>
      <c r="K5479" s="49">
        <v>24.6</v>
      </c>
      <c r="L5479" s="49">
        <v>35.9</v>
      </c>
      <c r="M5479" s="49">
        <v>64.099999999999994</v>
      </c>
      <c r="N5479" s="49">
        <v>61.2</v>
      </c>
      <c r="O5479" s="49">
        <v>72.3</v>
      </c>
      <c r="P5479" s="49">
        <v>77.7</v>
      </c>
      <c r="Q5479" s="49">
        <v>100</v>
      </c>
      <c r="R5479" s="49">
        <v>123</v>
      </c>
      <c r="S5479" s="50">
        <f t="array" ref="S5479">TREND($N5479:$R5479,$N$1:$R$1,S$1)</f>
        <v>132.22999999999956</v>
      </c>
      <c r="T5479" s="50">
        <f t="array" ref="T5479">TREND($N5479:$R5479,$N$1:$R$1,T$1)</f>
        <v>147.36000000000058</v>
      </c>
      <c r="U5479" s="50">
        <f t="array" ref="U5479">TREND($N5479:$R5479,$N$1:$R$1,U$1)</f>
        <v>162.48999999999796</v>
      </c>
      <c r="V5479" s="50">
        <f t="array" ref="V5479">TREND($N5479:$R5479,$N$1:$R$1,V$1)</f>
        <v>177.61999999999898</v>
      </c>
    </row>
    <row r="5480" spans="1:22" ht="15.75" customHeight="1">
      <c r="A5480" s="139" t="s">
        <v>793</v>
      </c>
      <c r="B5480" s="139" t="s">
        <v>243</v>
      </c>
      <c r="C5480" s="139" t="s">
        <v>790</v>
      </c>
      <c r="D5480" s="139" t="s">
        <v>633</v>
      </c>
      <c r="E5480" s="139" t="s">
        <v>754</v>
      </c>
      <c r="F5480" s="49">
        <v>1850</v>
      </c>
      <c r="G5480" s="49">
        <v>2020</v>
      </c>
      <c r="H5480" s="49">
        <v>2190</v>
      </c>
      <c r="I5480" s="49">
        <v>2190</v>
      </c>
      <c r="J5480" s="49">
        <v>2360</v>
      </c>
      <c r="K5480" s="49">
        <v>2380</v>
      </c>
      <c r="L5480" s="49">
        <v>2330</v>
      </c>
      <c r="M5480" s="49">
        <v>2350</v>
      </c>
      <c r="N5480" s="49">
        <v>2440</v>
      </c>
      <c r="O5480" s="49">
        <v>2540</v>
      </c>
      <c r="P5480" s="49">
        <v>2760</v>
      </c>
      <c r="Q5480" s="49">
        <v>2980</v>
      </c>
      <c r="R5480" s="49">
        <v>3280</v>
      </c>
      <c r="S5480" s="49">
        <v>3270</v>
      </c>
      <c r="T5480" s="49">
        <v>4000</v>
      </c>
      <c r="U5480" s="49">
        <v>4060</v>
      </c>
      <c r="V5480" s="49">
        <v>4270</v>
      </c>
    </row>
    <row r="5481" spans="1:22" ht="15.75" customHeight="1">
      <c r="A5481" s="139" t="s">
        <v>793</v>
      </c>
      <c r="B5481" s="139" t="s">
        <v>245</v>
      </c>
      <c r="C5481" s="139" t="s">
        <v>790</v>
      </c>
      <c r="D5481" s="139" t="s">
        <v>633</v>
      </c>
      <c r="E5481" s="139" t="s">
        <v>754</v>
      </c>
      <c r="F5481" s="49">
        <v>97.8</v>
      </c>
      <c r="G5481" s="49">
        <v>97.9</v>
      </c>
      <c r="H5481" s="49">
        <v>97.9</v>
      </c>
      <c r="I5481" s="49">
        <v>97.9</v>
      </c>
      <c r="J5481" s="49">
        <v>104</v>
      </c>
      <c r="K5481" s="49">
        <v>97.9</v>
      </c>
      <c r="L5481" s="49">
        <v>98.4</v>
      </c>
      <c r="M5481" s="49">
        <v>98.4</v>
      </c>
      <c r="N5481" s="49">
        <v>98.4</v>
      </c>
      <c r="O5481" s="49">
        <v>99.4</v>
      </c>
      <c r="P5481" s="49">
        <v>124</v>
      </c>
      <c r="Q5481" s="49">
        <v>122</v>
      </c>
      <c r="R5481" s="49">
        <v>125</v>
      </c>
      <c r="S5481" s="49">
        <v>125</v>
      </c>
      <c r="T5481" s="49">
        <v>129</v>
      </c>
      <c r="U5481" s="49">
        <v>129</v>
      </c>
      <c r="V5481" s="49">
        <v>134</v>
      </c>
    </row>
    <row r="5482" spans="1:22" ht="15.75" customHeight="1">
      <c r="A5482" s="139" t="s">
        <v>793</v>
      </c>
      <c r="B5482" s="139" t="s">
        <v>247</v>
      </c>
      <c r="C5482" s="139" t="s">
        <v>790</v>
      </c>
      <c r="D5482" s="139" t="s">
        <v>633</v>
      </c>
      <c r="E5482" s="139" t="s">
        <v>754</v>
      </c>
      <c r="F5482" s="49">
        <v>3.56</v>
      </c>
      <c r="G5482" s="49">
        <v>15.6</v>
      </c>
      <c r="H5482" s="49">
        <v>26.1</v>
      </c>
      <c r="I5482" s="49">
        <v>54.1</v>
      </c>
      <c r="J5482" s="49">
        <v>29</v>
      </c>
      <c r="K5482" s="49">
        <v>29</v>
      </c>
      <c r="L5482" s="49">
        <v>16.5</v>
      </c>
      <c r="M5482" s="49">
        <v>10.199999999999999</v>
      </c>
      <c r="N5482" s="49">
        <v>0.82699999999999996</v>
      </c>
      <c r="O5482" s="49">
        <v>1.28</v>
      </c>
      <c r="P5482" s="49">
        <v>1.1000000000000001</v>
      </c>
      <c r="Q5482" s="49">
        <v>1.38</v>
      </c>
      <c r="R5482" s="49">
        <v>1.34</v>
      </c>
      <c r="S5482" s="50">
        <f t="array" ref="S5482">TREND($N5482:$R5482,$N$1:$R$1,S$1)</f>
        <v>1.5231999999999744</v>
      </c>
      <c r="T5482" s="50">
        <f t="array" ref="T5482">TREND($N5482:$R5482,$N$1:$R$1,T$1)</f>
        <v>1.635799999999989</v>
      </c>
      <c r="U5482" s="50">
        <f t="array" ref="U5482">TREND($N5482:$R5482,$N$1:$R$1,U$1)</f>
        <v>1.7483999999999753</v>
      </c>
      <c r="V5482" s="50">
        <f t="array" ref="V5482">TREND($N5482:$R5482,$N$1:$R$1,V$1)</f>
        <v>1.86099999999999</v>
      </c>
    </row>
    <row r="5483" spans="1:22" ht="15.75" customHeight="1">
      <c r="A5483" s="139" t="s">
        <v>793</v>
      </c>
      <c r="B5483" s="139" t="s">
        <v>760</v>
      </c>
      <c r="C5483" s="139" t="s">
        <v>790</v>
      </c>
      <c r="D5483" s="139" t="s">
        <v>633</v>
      </c>
      <c r="E5483" s="139" t="s">
        <v>754</v>
      </c>
      <c r="F5483" s="49">
        <v>63100</v>
      </c>
      <c r="G5483" s="49">
        <v>61300</v>
      </c>
      <c r="H5483" s="49">
        <v>64200</v>
      </c>
      <c r="I5483" s="49">
        <v>69700</v>
      </c>
      <c r="J5483" s="49">
        <v>69800</v>
      </c>
      <c r="K5483" s="49">
        <v>72300</v>
      </c>
      <c r="L5483" s="49">
        <v>76000</v>
      </c>
      <c r="M5483" s="49">
        <v>78900</v>
      </c>
      <c r="N5483" s="49">
        <v>80800</v>
      </c>
      <c r="O5483" s="49">
        <v>80100</v>
      </c>
      <c r="P5483" s="49">
        <v>79400</v>
      </c>
      <c r="Q5483" s="49">
        <v>81600</v>
      </c>
      <c r="R5483" s="49">
        <v>81300</v>
      </c>
      <c r="S5483" s="50">
        <f t="array" ref="S5483">TREND($N5483:$R5483,$N$1:$R$1,S$1)</f>
        <v>81390</v>
      </c>
      <c r="T5483" s="50">
        <f t="array" ref="T5483">TREND($N5483:$R5483,$N$1:$R$1,T$1)</f>
        <v>81640</v>
      </c>
      <c r="U5483" s="50">
        <f t="array" ref="U5483">TREND($N5483:$R5483,$N$1:$R$1,U$1)</f>
        <v>81890</v>
      </c>
      <c r="V5483" s="50">
        <f t="array" ref="V5483">TREND($N5483:$R5483,$N$1:$R$1,V$1)</f>
        <v>82140</v>
      </c>
    </row>
    <row r="5484" spans="1:22" ht="15.75" customHeight="1">
      <c r="A5484" s="139" t="s">
        <v>793</v>
      </c>
      <c r="B5484" s="139" t="s">
        <v>284</v>
      </c>
      <c r="C5484" s="139" t="s">
        <v>790</v>
      </c>
      <c r="D5484" s="139" t="s">
        <v>633</v>
      </c>
      <c r="E5484" s="139" t="s">
        <v>754</v>
      </c>
      <c r="F5484" s="49">
        <v>0.67300000000000004</v>
      </c>
      <c r="G5484" s="49">
        <v>0.68500000000000005</v>
      </c>
      <c r="H5484" s="49">
        <v>0.34499999999999997</v>
      </c>
      <c r="I5484" s="49">
        <v>0.34899999999999998</v>
      </c>
      <c r="J5484" s="49">
        <v>0.35</v>
      </c>
      <c r="K5484" s="49">
        <v>0.42299999999999999</v>
      </c>
      <c r="L5484" s="49">
        <v>0.44500000000000001</v>
      </c>
      <c r="M5484" s="49">
        <v>0.156</v>
      </c>
      <c r="N5484" s="49">
        <v>0.17499999999999999</v>
      </c>
      <c r="O5484" s="49">
        <v>0.20100000000000001</v>
      </c>
      <c r="P5484" s="49">
        <v>0.29299999999999998</v>
      </c>
      <c r="Q5484" s="49">
        <v>0.11</v>
      </c>
      <c r="R5484" s="49">
        <v>2.52E-2</v>
      </c>
      <c r="S5484" s="50">
        <f t="array" ref="S5484">TREND($N5484:$R5484,$N$1:$R$1,S$1)</f>
        <v>4.3659999999988486E-2</v>
      </c>
      <c r="T5484" s="50">
        <f t="array" ref="T5484">TREND($N5484:$R5484,$N$1:$R$1,T$1)</f>
        <v>4.5999999999963848E-3</v>
      </c>
      <c r="U5484" s="50">
        <f t="array" ref="U5484">TREND($N5484:$R5484,$N$1:$R$1,U$1)</f>
        <v>-3.4460000000009927E-2</v>
      </c>
      <c r="V5484" s="50">
        <f t="array" ref="V5484">TREND($N5484:$R5484,$N$1:$R$1,V$1)</f>
        <v>-7.3520000000002028E-2</v>
      </c>
    </row>
    <row r="5485" spans="1:22" ht="15.75" customHeight="1">
      <c r="A5485" s="139" t="s">
        <v>793</v>
      </c>
      <c r="B5485" s="139" t="s">
        <v>260</v>
      </c>
      <c r="C5485" s="139" t="s">
        <v>790</v>
      </c>
      <c r="D5485" s="139" t="s">
        <v>633</v>
      </c>
      <c r="E5485" s="139" t="s">
        <v>754</v>
      </c>
      <c r="F5485" s="49">
        <v>40.700000000000003</v>
      </c>
      <c r="G5485" s="49">
        <v>48.5</v>
      </c>
      <c r="H5485" s="49">
        <v>46</v>
      </c>
      <c r="I5485" s="49">
        <v>61.2</v>
      </c>
      <c r="J5485" s="49">
        <v>58.7</v>
      </c>
      <c r="K5485" s="49">
        <v>46.5</v>
      </c>
      <c r="L5485" s="49">
        <v>48.3</v>
      </c>
      <c r="M5485" s="49">
        <v>48.6</v>
      </c>
      <c r="N5485" s="49">
        <v>48.1</v>
      </c>
      <c r="O5485" s="49">
        <v>40.700000000000003</v>
      </c>
      <c r="P5485" s="49">
        <v>51.2</v>
      </c>
      <c r="Q5485" s="49">
        <v>48.2</v>
      </c>
      <c r="R5485" s="49">
        <v>45.2</v>
      </c>
      <c r="S5485" s="49">
        <v>46.3</v>
      </c>
      <c r="T5485" s="49">
        <v>47.1</v>
      </c>
      <c r="U5485" s="49">
        <v>46.9</v>
      </c>
      <c r="V5485" s="49">
        <v>46.7</v>
      </c>
    </row>
    <row r="5486" spans="1:22" ht="15.75" customHeight="1">
      <c r="A5486" s="139" t="s">
        <v>793</v>
      </c>
      <c r="B5486" s="139" t="s">
        <v>264</v>
      </c>
      <c r="C5486" s="139" t="s">
        <v>790</v>
      </c>
      <c r="D5486" s="139" t="s">
        <v>633</v>
      </c>
      <c r="E5486" s="139" t="s">
        <v>754</v>
      </c>
      <c r="F5486" s="49">
        <v>4.71</v>
      </c>
      <c r="G5486" s="49">
        <v>5.14</v>
      </c>
      <c r="H5486" s="49">
        <v>8.9700000000000006</v>
      </c>
      <c r="I5486" s="49">
        <v>9.07</v>
      </c>
      <c r="J5486" s="49">
        <v>9.1</v>
      </c>
      <c r="K5486" s="49">
        <v>11</v>
      </c>
      <c r="L5486" s="49">
        <v>11.6</v>
      </c>
      <c r="M5486" s="49">
        <v>4.05</v>
      </c>
      <c r="N5486" s="49">
        <v>4.54</v>
      </c>
      <c r="O5486" s="49">
        <v>5.23</v>
      </c>
      <c r="P5486" s="49">
        <v>7.63</v>
      </c>
      <c r="Q5486" s="49">
        <v>2.86</v>
      </c>
      <c r="R5486" s="49">
        <v>0.65500000000000003</v>
      </c>
      <c r="S5486" s="50">
        <f t="array" ref="S5486">TREND($N5486:$R5486,$N$1:$R$1,S$1)</f>
        <v>1.1410000000000764</v>
      </c>
      <c r="T5486" s="50">
        <f t="array" ref="T5486">TREND($N5486:$R5486,$N$1:$R$1,T$1)</f>
        <v>0.12699999999995271</v>
      </c>
      <c r="U5486" s="50">
        <f t="array" ref="U5486">TREND($N5486:$R5486,$N$1:$R$1,U$1)</f>
        <v>-0.88699999999994361</v>
      </c>
      <c r="V5486" s="50">
        <f t="array" ref="V5486">TREND($N5486:$R5486,$N$1:$R$1,V$1)</f>
        <v>-1.9009999999998399</v>
      </c>
    </row>
    <row r="5487" spans="1:22" ht="15.75" customHeight="1">
      <c r="A5487" s="139" t="s">
        <v>793</v>
      </c>
      <c r="B5487" s="139" t="s">
        <v>280</v>
      </c>
      <c r="C5487" s="139" t="s">
        <v>790</v>
      </c>
      <c r="D5487" s="139" t="s">
        <v>633</v>
      </c>
      <c r="E5487" s="139" t="s">
        <v>754</v>
      </c>
      <c r="F5487" s="49">
        <v>3.37</v>
      </c>
      <c r="G5487" s="49">
        <v>0.34300000000000003</v>
      </c>
      <c r="H5487" s="49">
        <v>0.34499999999999997</v>
      </c>
      <c r="I5487" s="49">
        <v>0.34899999999999998</v>
      </c>
      <c r="J5487" s="49">
        <v>0.35</v>
      </c>
      <c r="K5487" s="49">
        <v>0.42299999999999999</v>
      </c>
      <c r="L5487" s="49">
        <v>0.44500000000000001</v>
      </c>
      <c r="M5487" s="49">
        <v>0.156</v>
      </c>
      <c r="N5487" s="49">
        <v>0.17499999999999999</v>
      </c>
      <c r="O5487" s="49">
        <v>0.20100000000000001</v>
      </c>
      <c r="P5487" s="49">
        <v>0.29299999999999998</v>
      </c>
      <c r="Q5487" s="49">
        <v>0.11</v>
      </c>
      <c r="R5487" s="49">
        <v>2.52E-2</v>
      </c>
      <c r="S5487" s="50">
        <f t="array" ref="S5487">TREND($N5487:$R5487,$N$1:$R$1,S$1)</f>
        <v>4.3659999999988486E-2</v>
      </c>
      <c r="T5487" s="50">
        <f t="array" ref="T5487">TREND($N5487:$R5487,$N$1:$R$1,T$1)</f>
        <v>4.5999999999963848E-3</v>
      </c>
      <c r="U5487" s="50">
        <f t="array" ref="U5487">TREND($N5487:$R5487,$N$1:$R$1,U$1)</f>
        <v>-3.4460000000009927E-2</v>
      </c>
      <c r="V5487" s="50">
        <f t="array" ref="V5487">TREND($N5487:$R5487,$N$1:$R$1,V$1)</f>
        <v>-7.3520000000002028E-2</v>
      </c>
    </row>
    <row r="5488" spans="1:22" ht="15.75" customHeight="1">
      <c r="A5488" s="139" t="s">
        <v>793</v>
      </c>
      <c r="B5488" s="139" t="s">
        <v>254</v>
      </c>
      <c r="C5488" s="139" t="s">
        <v>790</v>
      </c>
      <c r="D5488" s="139" t="s">
        <v>633</v>
      </c>
      <c r="E5488" s="139" t="s">
        <v>754</v>
      </c>
      <c r="F5488" s="49">
        <v>1570</v>
      </c>
      <c r="G5488" s="49">
        <v>1680</v>
      </c>
      <c r="H5488" s="49">
        <v>1650</v>
      </c>
      <c r="I5488" s="49">
        <v>1710</v>
      </c>
      <c r="J5488" s="49">
        <v>1850</v>
      </c>
      <c r="K5488" s="49">
        <v>1820</v>
      </c>
      <c r="L5488" s="49">
        <v>1870</v>
      </c>
      <c r="M5488" s="49">
        <v>2070</v>
      </c>
      <c r="N5488" s="49">
        <v>1890</v>
      </c>
      <c r="O5488" s="49">
        <v>1810</v>
      </c>
      <c r="P5488" s="49">
        <v>1940</v>
      </c>
      <c r="Q5488" s="49">
        <v>1710</v>
      </c>
      <c r="R5488" s="49">
        <v>1710</v>
      </c>
      <c r="S5488" s="50">
        <f t="array" ref="S5488">TREND($N5488:$R5488,$N$1:$R$1,S$1)</f>
        <v>1674</v>
      </c>
      <c r="T5488" s="50">
        <f t="array" ref="T5488">TREND($N5488:$R5488,$N$1:$R$1,T$1)</f>
        <v>1628</v>
      </c>
      <c r="U5488" s="50">
        <f t="array" ref="U5488">TREND($N5488:$R5488,$N$1:$R$1,U$1)</f>
        <v>1582</v>
      </c>
      <c r="V5488" s="50">
        <f t="array" ref="V5488">TREND($N5488:$R5488,$N$1:$R$1,V$1)</f>
        <v>1536</v>
      </c>
    </row>
    <row r="5489" spans="1:22" ht="15.75" customHeight="1">
      <c r="A5489" s="139" t="s">
        <v>793</v>
      </c>
      <c r="B5489" s="139" t="s">
        <v>278</v>
      </c>
      <c r="C5489" s="139" t="s">
        <v>790</v>
      </c>
      <c r="D5489" s="139" t="s">
        <v>633</v>
      </c>
      <c r="E5489" s="139" t="s">
        <v>754</v>
      </c>
      <c r="F5489" s="49">
        <v>25.3</v>
      </c>
      <c r="G5489" s="49">
        <v>34.6</v>
      </c>
      <c r="H5489" s="49">
        <v>16.2</v>
      </c>
      <c r="I5489" s="49">
        <v>18.2</v>
      </c>
      <c r="J5489" s="49">
        <v>18</v>
      </c>
      <c r="K5489" s="49">
        <v>24.5</v>
      </c>
      <c r="L5489" s="49">
        <v>16.5</v>
      </c>
      <c r="M5489" s="49">
        <v>24.6</v>
      </c>
      <c r="N5489" s="49">
        <v>32.4</v>
      </c>
      <c r="O5489" s="49">
        <v>38.1</v>
      </c>
      <c r="P5489" s="49">
        <v>19.600000000000001</v>
      </c>
      <c r="Q5489" s="49">
        <v>26.4</v>
      </c>
      <c r="R5489" s="49">
        <v>32.1</v>
      </c>
      <c r="S5489" s="49">
        <v>38.1</v>
      </c>
      <c r="T5489" s="49">
        <v>31.6</v>
      </c>
      <c r="U5489" s="49">
        <v>32</v>
      </c>
      <c r="V5489" s="49">
        <v>36.799999999999997</v>
      </c>
    </row>
    <row r="5490" spans="1:22" ht="15.75" customHeight="1">
      <c r="A5490" s="139" t="s">
        <v>793</v>
      </c>
      <c r="B5490" s="139" t="s">
        <v>252</v>
      </c>
      <c r="C5490" s="139" t="s">
        <v>790</v>
      </c>
      <c r="D5490" s="139" t="s">
        <v>633</v>
      </c>
      <c r="E5490" s="139" t="s">
        <v>754</v>
      </c>
      <c r="F5490" s="49">
        <v>0</v>
      </c>
      <c r="G5490" s="49">
        <v>0</v>
      </c>
      <c r="H5490" s="49">
        <v>0</v>
      </c>
      <c r="I5490" s="49">
        <v>0</v>
      </c>
      <c r="J5490" s="49">
        <v>0</v>
      </c>
      <c r="K5490" s="49">
        <v>0</v>
      </c>
      <c r="L5490" s="49">
        <v>0</v>
      </c>
      <c r="M5490" s="49">
        <v>0</v>
      </c>
      <c r="N5490" s="49">
        <v>0</v>
      </c>
      <c r="O5490" s="139" t="s">
        <v>791</v>
      </c>
      <c r="P5490" s="139" t="s">
        <v>791</v>
      </c>
      <c r="Q5490" s="139" t="s">
        <v>791</v>
      </c>
      <c r="R5490" s="139" t="s">
        <v>791</v>
      </c>
      <c r="S5490" s="139" t="s">
        <v>791</v>
      </c>
      <c r="T5490" s="139" t="s">
        <v>791</v>
      </c>
      <c r="U5490" s="139" t="s">
        <v>791</v>
      </c>
      <c r="V5490" s="139" t="s">
        <v>791</v>
      </c>
    </row>
    <row r="5491" spans="1:22" ht="15.75" customHeight="1">
      <c r="A5491" s="139" t="s">
        <v>793</v>
      </c>
      <c r="B5491" s="139" t="s">
        <v>249</v>
      </c>
      <c r="C5491" s="139" t="s">
        <v>790</v>
      </c>
      <c r="D5491" s="139" t="s">
        <v>633</v>
      </c>
      <c r="E5491" s="139" t="s">
        <v>754</v>
      </c>
      <c r="F5491" s="49">
        <v>0</v>
      </c>
      <c r="G5491" s="49">
        <v>0</v>
      </c>
      <c r="H5491" s="49">
        <v>0</v>
      </c>
      <c r="I5491" s="49">
        <v>0</v>
      </c>
      <c r="J5491" s="49">
        <v>0</v>
      </c>
      <c r="K5491" s="49">
        <v>0</v>
      </c>
      <c r="L5491" s="49">
        <v>0</v>
      </c>
      <c r="M5491" s="49">
        <v>0</v>
      </c>
      <c r="N5491" s="49">
        <v>0</v>
      </c>
      <c r="O5491" s="139" t="s">
        <v>791</v>
      </c>
      <c r="P5491" s="139" t="s">
        <v>791</v>
      </c>
      <c r="Q5491" s="139" t="s">
        <v>791</v>
      </c>
      <c r="R5491" s="139" t="s">
        <v>791</v>
      </c>
      <c r="S5491" s="139" t="s">
        <v>791</v>
      </c>
      <c r="T5491" s="139" t="s">
        <v>791</v>
      </c>
      <c r="U5491" s="139" t="s">
        <v>791</v>
      </c>
      <c r="V5491" s="139" t="s">
        <v>791</v>
      </c>
    </row>
    <row r="5492" spans="1:22" ht="15.75" customHeight="1">
      <c r="A5492" s="139" t="s">
        <v>793</v>
      </c>
      <c r="B5492" s="139" t="s">
        <v>270</v>
      </c>
      <c r="C5492" s="139" t="s">
        <v>790</v>
      </c>
      <c r="D5492" s="139" t="s">
        <v>633</v>
      </c>
      <c r="E5492" s="139" t="s">
        <v>754</v>
      </c>
      <c r="F5492" s="49">
        <v>21.7</v>
      </c>
      <c r="G5492" s="49">
        <v>10.4</v>
      </c>
      <c r="H5492" s="49">
        <v>12.3</v>
      </c>
      <c r="I5492" s="49">
        <v>25.3</v>
      </c>
      <c r="J5492" s="49">
        <v>17.899999999999999</v>
      </c>
      <c r="K5492" s="49">
        <v>23.9</v>
      </c>
      <c r="L5492" s="49">
        <v>13.5</v>
      </c>
      <c r="M5492" s="49">
        <v>17.3</v>
      </c>
      <c r="N5492" s="49">
        <v>8.83</v>
      </c>
      <c r="O5492" s="49">
        <v>10.4</v>
      </c>
      <c r="P5492" s="49">
        <v>8.49</v>
      </c>
      <c r="Q5492" s="49">
        <v>15.7</v>
      </c>
      <c r="R5492" s="49">
        <v>9.43</v>
      </c>
      <c r="S5492" s="50">
        <f t="array" ref="S5492">TREND($N5492:$R5492,$N$1:$R$1,S$1)</f>
        <v>12.519999999999982</v>
      </c>
      <c r="T5492" s="50">
        <f t="array" ref="T5492">TREND($N5492:$R5492,$N$1:$R$1,T$1)</f>
        <v>13.170000000000073</v>
      </c>
      <c r="U5492" s="50">
        <f t="array" ref="U5492">TREND($N5492:$R5492,$N$1:$R$1,U$1)</f>
        <v>13.819999999999936</v>
      </c>
      <c r="V5492" s="50">
        <f t="array" ref="V5492">TREND($N5492:$R5492,$N$1:$R$1,V$1)</f>
        <v>14.470000000000027</v>
      </c>
    </row>
    <row r="5493" spans="1:22" ht="15.75" customHeight="1">
      <c r="A5493" s="139" t="s">
        <v>793</v>
      </c>
      <c r="B5493" s="139" t="s">
        <v>258</v>
      </c>
      <c r="C5493" s="139" t="s">
        <v>790</v>
      </c>
      <c r="D5493" s="139" t="s">
        <v>633</v>
      </c>
      <c r="E5493" s="139" t="s">
        <v>754</v>
      </c>
      <c r="F5493" s="49">
        <v>1510</v>
      </c>
      <c r="G5493" s="49">
        <v>1430</v>
      </c>
      <c r="H5493" s="49">
        <v>1340</v>
      </c>
      <c r="I5493" s="49">
        <v>1270</v>
      </c>
      <c r="J5493" s="49">
        <v>1200</v>
      </c>
      <c r="K5493" s="49">
        <v>1200</v>
      </c>
      <c r="L5493" s="49">
        <v>1210</v>
      </c>
      <c r="M5493" s="49">
        <v>1210</v>
      </c>
      <c r="N5493" s="49">
        <v>1210</v>
      </c>
      <c r="O5493" s="49">
        <v>1120</v>
      </c>
      <c r="P5493" s="49">
        <v>1210</v>
      </c>
      <c r="Q5493" s="49">
        <v>1130</v>
      </c>
      <c r="R5493" s="49">
        <v>1070</v>
      </c>
      <c r="S5493" s="49">
        <v>759</v>
      </c>
      <c r="T5493" s="49">
        <v>913</v>
      </c>
      <c r="U5493" s="49">
        <v>534</v>
      </c>
      <c r="V5493" s="49">
        <v>414</v>
      </c>
    </row>
    <row r="5494" spans="1:22" ht="15.75" customHeight="1">
      <c r="A5494" s="139" t="s">
        <v>793</v>
      </c>
      <c r="B5494" s="139" t="s">
        <v>262</v>
      </c>
      <c r="C5494" s="139" t="s">
        <v>790</v>
      </c>
      <c r="D5494" s="139" t="s">
        <v>633</v>
      </c>
      <c r="E5494" s="139" t="s">
        <v>754</v>
      </c>
      <c r="F5494" s="49">
        <v>1.01</v>
      </c>
      <c r="G5494" s="49">
        <v>0.68500000000000005</v>
      </c>
      <c r="H5494" s="49">
        <v>0.69</v>
      </c>
      <c r="I5494" s="49">
        <v>0.69799999999999995</v>
      </c>
      <c r="J5494" s="49">
        <v>0.7</v>
      </c>
      <c r="K5494" s="49">
        <v>0.84599999999999997</v>
      </c>
      <c r="L5494" s="49">
        <v>0.89</v>
      </c>
      <c r="M5494" s="49">
        <v>0.311</v>
      </c>
      <c r="N5494" s="49">
        <v>0.34899999999999998</v>
      </c>
      <c r="O5494" s="49">
        <v>0.40200000000000002</v>
      </c>
      <c r="P5494" s="49">
        <v>0.58699999999999997</v>
      </c>
      <c r="Q5494" s="49">
        <v>0.22</v>
      </c>
      <c r="R5494" s="49">
        <v>5.04E-2</v>
      </c>
      <c r="S5494" s="50">
        <f t="array" ref="S5494">TREND($N5494:$R5494,$N$1:$R$1,S$1)</f>
        <v>8.791999999999689E-2</v>
      </c>
      <c r="T5494" s="50">
        <f t="array" ref="T5494">TREND($N5494:$R5494,$N$1:$R$1,T$1)</f>
        <v>9.9999999999909051E-3</v>
      </c>
      <c r="U5494" s="50">
        <f t="array" ref="U5494">TREND($N5494:$R5494,$N$1:$R$1,U$1)</f>
        <v>-6.7920000000015079E-2</v>
      </c>
      <c r="V5494" s="50">
        <f t="array" ref="V5494">TREND($N5494:$R5494,$N$1:$R$1,V$1)</f>
        <v>-0.14584000000002106</v>
      </c>
    </row>
    <row r="5495" spans="1:22" ht="15.75" customHeight="1">
      <c r="A5495" s="139" t="s">
        <v>793</v>
      </c>
      <c r="B5495" s="139" t="s">
        <v>268</v>
      </c>
      <c r="C5495" s="139" t="s">
        <v>790</v>
      </c>
      <c r="D5495" s="139" t="s">
        <v>633</v>
      </c>
      <c r="E5495" s="139" t="s">
        <v>754</v>
      </c>
      <c r="F5495" s="49">
        <v>1.01</v>
      </c>
      <c r="G5495" s="49">
        <v>1.71</v>
      </c>
      <c r="H5495" s="49">
        <v>2.0699999999999998</v>
      </c>
      <c r="I5495" s="49">
        <v>2.09</v>
      </c>
      <c r="J5495" s="49">
        <v>2.1</v>
      </c>
      <c r="K5495" s="49">
        <v>2.54</v>
      </c>
      <c r="L5495" s="49">
        <v>2.67</v>
      </c>
      <c r="M5495" s="49">
        <v>0.93400000000000005</v>
      </c>
      <c r="N5495" s="49">
        <v>1.05</v>
      </c>
      <c r="O5495" s="49">
        <v>1.21</v>
      </c>
      <c r="P5495" s="49">
        <v>1.76</v>
      </c>
      <c r="Q5495" s="49">
        <v>0.66100000000000003</v>
      </c>
      <c r="R5495" s="49">
        <v>0.151</v>
      </c>
      <c r="S5495" s="50">
        <f t="array" ref="S5495">TREND($N5495:$R5495,$N$1:$R$1,S$1)</f>
        <v>0.26230000000003884</v>
      </c>
      <c r="T5495" s="50">
        <f t="array" ref="T5495">TREND($N5495:$R5495,$N$1:$R$1,T$1)</f>
        <v>2.7600000000063574E-2</v>
      </c>
      <c r="U5495" s="50">
        <f t="array" ref="U5495">TREND($N5495:$R5495,$N$1:$R$1,U$1)</f>
        <v>-0.20709999999996853</v>
      </c>
      <c r="V5495" s="50">
        <f t="array" ref="V5495">TREND($N5495:$R5495,$N$1:$R$1,V$1)</f>
        <v>-0.44179999999994379</v>
      </c>
    </row>
    <row r="5496" spans="1:22" ht="15.75" customHeight="1">
      <c r="A5496" s="139" t="s">
        <v>793</v>
      </c>
      <c r="B5496" s="139" t="s">
        <v>274</v>
      </c>
      <c r="C5496" s="139" t="s">
        <v>790</v>
      </c>
      <c r="D5496" s="139" t="s">
        <v>633</v>
      </c>
      <c r="E5496" s="139" t="s">
        <v>754</v>
      </c>
      <c r="F5496" s="49">
        <v>24400</v>
      </c>
      <c r="G5496" s="49">
        <v>21500</v>
      </c>
      <c r="H5496" s="49">
        <v>21000</v>
      </c>
      <c r="I5496" s="49">
        <v>27100</v>
      </c>
      <c r="J5496" s="49">
        <v>24300</v>
      </c>
      <c r="K5496" s="49">
        <v>24100</v>
      </c>
      <c r="L5496" s="49">
        <v>22800</v>
      </c>
      <c r="M5496" s="49">
        <v>22700</v>
      </c>
      <c r="N5496" s="49">
        <v>21600</v>
      </c>
      <c r="O5496" s="49">
        <v>20200</v>
      </c>
      <c r="P5496" s="49">
        <v>19600</v>
      </c>
      <c r="Q5496" s="49">
        <v>19200</v>
      </c>
      <c r="R5496" s="49">
        <v>18400</v>
      </c>
      <c r="S5496" s="50">
        <f t="array" ref="S5496">TREND($N5496:$R5496,$N$1:$R$1,S$1)</f>
        <v>17580</v>
      </c>
      <c r="T5496" s="50">
        <f t="array" ref="T5496">TREND($N5496:$R5496,$N$1:$R$1,T$1)</f>
        <v>16840</v>
      </c>
      <c r="U5496" s="50">
        <f t="array" ref="U5496">TREND($N5496:$R5496,$N$1:$R$1,U$1)</f>
        <v>16100</v>
      </c>
      <c r="V5496" s="50">
        <f t="array" ref="V5496">TREND($N5496:$R5496,$N$1:$R$1,V$1)</f>
        <v>15360</v>
      </c>
    </row>
    <row r="5497" spans="1:22" ht="15.75" customHeight="1">
      <c r="A5497" s="139" t="s">
        <v>793</v>
      </c>
      <c r="B5497" s="139" t="s">
        <v>256</v>
      </c>
      <c r="C5497" s="139" t="s">
        <v>790</v>
      </c>
      <c r="D5497" s="139" t="s">
        <v>633</v>
      </c>
      <c r="E5497" s="139" t="s">
        <v>754</v>
      </c>
      <c r="F5497" s="49">
        <v>0.67300000000000004</v>
      </c>
      <c r="G5497" s="49">
        <v>0.68500000000000005</v>
      </c>
      <c r="H5497" s="49">
        <v>0.34499999999999997</v>
      </c>
      <c r="I5497" s="49">
        <v>0.34899999999999998</v>
      </c>
      <c r="J5497" s="49">
        <v>0.35</v>
      </c>
      <c r="K5497" s="49">
        <v>0.42299999999999999</v>
      </c>
      <c r="L5497" s="49">
        <v>0.44500000000000001</v>
      </c>
      <c r="M5497" s="49">
        <v>0.156</v>
      </c>
      <c r="N5497" s="49">
        <v>0.17499999999999999</v>
      </c>
      <c r="O5497" s="49">
        <v>0.20100000000000001</v>
      </c>
      <c r="P5497" s="49">
        <v>0.29299999999999998</v>
      </c>
      <c r="Q5497" s="49">
        <v>0.11</v>
      </c>
      <c r="R5497" s="49">
        <v>2.52E-2</v>
      </c>
      <c r="S5497" s="50">
        <f t="array" ref="S5497">TREND($N5497:$R5497,$N$1:$R$1,S$1)</f>
        <v>4.3659999999988486E-2</v>
      </c>
      <c r="T5497" s="50">
        <f t="array" ref="T5497">TREND($N5497:$R5497,$N$1:$R$1,T$1)</f>
        <v>4.5999999999963848E-3</v>
      </c>
      <c r="U5497" s="50">
        <f t="array" ref="U5497">TREND($N5497:$R5497,$N$1:$R$1,U$1)</f>
        <v>-3.4460000000009927E-2</v>
      </c>
      <c r="V5497" s="50">
        <f t="array" ref="V5497">TREND($N5497:$R5497,$N$1:$R$1,V$1)</f>
        <v>-7.3520000000002028E-2</v>
      </c>
    </row>
    <row r="5498" spans="1:22" ht="15.75" customHeight="1">
      <c r="A5498" s="139" t="s">
        <v>793</v>
      </c>
      <c r="B5498" s="139" t="s">
        <v>272</v>
      </c>
      <c r="C5498" s="139" t="s">
        <v>790</v>
      </c>
      <c r="D5498" s="139" t="s">
        <v>633</v>
      </c>
      <c r="E5498" s="139" t="s">
        <v>754</v>
      </c>
      <c r="F5498" s="49">
        <v>1.35</v>
      </c>
      <c r="G5498" s="49">
        <v>1.37</v>
      </c>
      <c r="H5498" s="49">
        <v>1.38</v>
      </c>
      <c r="I5498" s="49">
        <v>1.4</v>
      </c>
      <c r="J5498" s="49">
        <v>1.4</v>
      </c>
      <c r="K5498" s="49">
        <v>1.69</v>
      </c>
      <c r="L5498" s="49">
        <v>1.78</v>
      </c>
      <c r="M5498" s="49">
        <v>0.623</v>
      </c>
      <c r="N5498" s="49">
        <v>0.69799999999999995</v>
      </c>
      <c r="O5498" s="49">
        <v>0.80400000000000005</v>
      </c>
      <c r="P5498" s="49">
        <v>1.17</v>
      </c>
      <c r="Q5498" s="49">
        <v>0.441</v>
      </c>
      <c r="R5498" s="49">
        <v>0.10100000000000001</v>
      </c>
      <c r="S5498" s="50">
        <f t="array" ref="S5498">TREND($N5498:$R5498,$N$1:$R$1,S$1)</f>
        <v>0.17570000000000618</v>
      </c>
      <c r="T5498" s="50">
        <f t="array" ref="T5498">TREND($N5498:$R5498,$N$1:$R$1,T$1)</f>
        <v>1.999999999998181E-2</v>
      </c>
      <c r="U5498" s="50">
        <f t="array" ref="U5498">TREND($N5498:$R5498,$N$1:$R$1,U$1)</f>
        <v>-0.13569999999998572</v>
      </c>
      <c r="V5498" s="50">
        <f t="array" ref="V5498">TREND($N5498:$R5498,$N$1:$R$1,V$1)</f>
        <v>-0.2914000000000101</v>
      </c>
    </row>
    <row r="5499" spans="1:22" ht="15.75" customHeight="1">
      <c r="A5499" s="139" t="s">
        <v>793</v>
      </c>
      <c r="B5499" s="139" t="s">
        <v>294</v>
      </c>
      <c r="C5499" s="139" t="s">
        <v>790</v>
      </c>
      <c r="D5499" s="139" t="s">
        <v>633</v>
      </c>
      <c r="E5499" s="139" t="s">
        <v>754</v>
      </c>
      <c r="F5499" s="49">
        <v>0</v>
      </c>
      <c r="G5499" s="49">
        <v>0</v>
      </c>
      <c r="H5499" s="49">
        <v>0</v>
      </c>
      <c r="I5499" s="49">
        <v>0</v>
      </c>
      <c r="J5499" s="49">
        <v>0</v>
      </c>
      <c r="K5499" s="49">
        <v>0</v>
      </c>
      <c r="L5499" s="49">
        <v>0</v>
      </c>
      <c r="M5499" s="49">
        <v>0</v>
      </c>
      <c r="N5499" s="49">
        <v>0</v>
      </c>
      <c r="O5499" s="139" t="s">
        <v>791</v>
      </c>
      <c r="P5499" s="139" t="s">
        <v>791</v>
      </c>
      <c r="Q5499" s="139" t="s">
        <v>791</v>
      </c>
      <c r="R5499" s="139" t="s">
        <v>791</v>
      </c>
      <c r="S5499" s="139" t="s">
        <v>791</v>
      </c>
      <c r="T5499" s="139" t="s">
        <v>791</v>
      </c>
      <c r="U5499" s="139" t="s">
        <v>791</v>
      </c>
      <c r="V5499" s="139" t="s">
        <v>791</v>
      </c>
    </row>
    <row r="5500" spans="1:22" ht="15.75" customHeight="1">
      <c r="A5500" s="139" t="s">
        <v>793</v>
      </c>
      <c r="B5500" s="139" t="s">
        <v>290</v>
      </c>
      <c r="C5500" s="139" t="s">
        <v>790</v>
      </c>
      <c r="D5500" s="139" t="s">
        <v>633</v>
      </c>
      <c r="E5500" s="139" t="s">
        <v>754</v>
      </c>
      <c r="F5500" s="49">
        <v>1330</v>
      </c>
      <c r="G5500" s="49">
        <v>1320</v>
      </c>
      <c r="H5500" s="49">
        <v>1400</v>
      </c>
      <c r="I5500" s="49">
        <v>1370</v>
      </c>
      <c r="J5500" s="49">
        <v>1350</v>
      </c>
      <c r="K5500" s="49">
        <v>1360</v>
      </c>
      <c r="L5500" s="49">
        <v>1600</v>
      </c>
      <c r="M5500" s="49">
        <v>1520</v>
      </c>
      <c r="N5500" s="49">
        <v>1520</v>
      </c>
      <c r="O5500" s="49">
        <v>1600</v>
      </c>
      <c r="P5500" s="49">
        <v>1740</v>
      </c>
      <c r="Q5500" s="49">
        <v>2040</v>
      </c>
      <c r="R5500" s="49">
        <v>2240</v>
      </c>
      <c r="S5500" s="49">
        <v>2570</v>
      </c>
      <c r="T5500" s="49">
        <v>2400</v>
      </c>
      <c r="U5500" s="49">
        <v>2460</v>
      </c>
      <c r="V5500" s="49">
        <v>2400</v>
      </c>
    </row>
    <row r="5501" spans="1:22" ht="15.75" customHeight="1">
      <c r="A5501" s="139" t="s">
        <v>793</v>
      </c>
      <c r="B5501" s="139" t="s">
        <v>564</v>
      </c>
      <c r="C5501" s="139" t="s">
        <v>790</v>
      </c>
      <c r="D5501" s="139" t="s">
        <v>633</v>
      </c>
      <c r="E5501" s="139" t="s">
        <v>754</v>
      </c>
      <c r="F5501" s="49">
        <v>46.3</v>
      </c>
      <c r="G5501" s="49">
        <v>43.2</v>
      </c>
      <c r="H5501" s="49">
        <v>36.9</v>
      </c>
      <c r="I5501" s="49">
        <v>38.5</v>
      </c>
      <c r="J5501" s="49">
        <v>38.5</v>
      </c>
      <c r="K5501" s="49">
        <v>36.9</v>
      </c>
      <c r="L5501" s="49">
        <v>32.200000000000003</v>
      </c>
      <c r="M5501" s="49">
        <v>29.2</v>
      </c>
      <c r="N5501" s="49">
        <v>32.299999999999997</v>
      </c>
      <c r="O5501" s="49">
        <v>26</v>
      </c>
      <c r="P5501" s="49">
        <v>24.4</v>
      </c>
      <c r="Q5501" s="49">
        <v>29.1</v>
      </c>
      <c r="R5501" s="49">
        <v>29.1</v>
      </c>
      <c r="S5501" s="49">
        <v>29.5</v>
      </c>
      <c r="T5501" s="49">
        <v>32</v>
      </c>
      <c r="U5501" s="49">
        <v>30.9</v>
      </c>
      <c r="V5501" s="49">
        <v>33.1</v>
      </c>
    </row>
    <row r="5502" spans="1:22" ht="15.75" customHeight="1">
      <c r="A5502" s="139" t="s">
        <v>793</v>
      </c>
      <c r="B5502" s="139" t="s">
        <v>298</v>
      </c>
      <c r="C5502" s="139" t="s">
        <v>790</v>
      </c>
      <c r="D5502" s="139" t="s">
        <v>633</v>
      </c>
      <c r="E5502" s="139" t="s">
        <v>754</v>
      </c>
      <c r="F5502" s="49">
        <v>297</v>
      </c>
      <c r="G5502" s="49">
        <v>296</v>
      </c>
      <c r="H5502" s="49">
        <v>311</v>
      </c>
      <c r="I5502" s="49">
        <v>363</v>
      </c>
      <c r="J5502" s="49">
        <v>365</v>
      </c>
      <c r="K5502" s="49">
        <v>347</v>
      </c>
      <c r="L5502" s="49">
        <v>346</v>
      </c>
      <c r="M5502" s="49">
        <v>361</v>
      </c>
      <c r="N5502" s="49">
        <v>373</v>
      </c>
      <c r="O5502" s="49">
        <v>361</v>
      </c>
      <c r="P5502" s="49">
        <v>369</v>
      </c>
      <c r="Q5502" s="49">
        <v>373</v>
      </c>
      <c r="R5502" s="49">
        <v>393</v>
      </c>
      <c r="S5502" s="50">
        <f t="array" ref="S5502">TREND($N5502:$R5502,$N$1:$R$1,S$1)</f>
        <v>389.39999999999964</v>
      </c>
      <c r="T5502" s="50">
        <f t="array" ref="T5502">TREND($N5502:$R5502,$N$1:$R$1,T$1)</f>
        <v>394.60000000000036</v>
      </c>
      <c r="U5502" s="50">
        <f t="array" ref="U5502">TREND($N5502:$R5502,$N$1:$R$1,U$1)</f>
        <v>399.79999999999927</v>
      </c>
      <c r="V5502" s="50">
        <f t="array" ref="V5502">TREND($N5502:$R5502,$N$1:$R$1,V$1)</f>
        <v>405</v>
      </c>
    </row>
    <row r="5503" spans="1:22" ht="15.75" customHeight="1">
      <c r="A5503" s="139" t="s">
        <v>793</v>
      </c>
      <c r="B5503" s="139" t="s">
        <v>300</v>
      </c>
      <c r="C5503" s="139" t="s">
        <v>790</v>
      </c>
      <c r="D5503" s="139" t="s">
        <v>633</v>
      </c>
      <c r="E5503" s="139" t="s">
        <v>754</v>
      </c>
      <c r="F5503" s="49">
        <v>22600</v>
      </c>
      <c r="G5503" s="49">
        <v>23300</v>
      </c>
      <c r="H5503" s="49">
        <v>27700</v>
      </c>
      <c r="I5503" s="49">
        <v>26100</v>
      </c>
      <c r="J5503" s="49">
        <v>28300</v>
      </c>
      <c r="K5503" s="49">
        <v>29900</v>
      </c>
      <c r="L5503" s="49">
        <v>33100</v>
      </c>
      <c r="M5503" s="49">
        <v>35000</v>
      </c>
      <c r="N5503" s="49">
        <v>37400</v>
      </c>
      <c r="O5503" s="49">
        <v>38100</v>
      </c>
      <c r="P5503" s="49">
        <v>36900</v>
      </c>
      <c r="Q5503" s="49">
        <v>38400</v>
      </c>
      <c r="R5503" s="49">
        <v>38500</v>
      </c>
      <c r="S5503" s="50">
        <f t="array" ref="S5503">TREND($N5503:$R5503,$N$1:$R$1,S$1)</f>
        <v>38610</v>
      </c>
      <c r="T5503" s="50">
        <f t="array" ref="T5503">TREND($N5503:$R5503,$N$1:$R$1,T$1)</f>
        <v>38860</v>
      </c>
      <c r="U5503" s="50">
        <f t="array" ref="U5503">TREND($N5503:$R5503,$N$1:$R$1,U$1)</f>
        <v>39110</v>
      </c>
      <c r="V5503" s="50">
        <f t="array" ref="V5503">TREND($N5503:$R5503,$N$1:$R$1,V$1)</f>
        <v>39360</v>
      </c>
    </row>
    <row r="5504" spans="1:22" ht="15.75" customHeight="1">
      <c r="A5504" s="139" t="s">
        <v>793</v>
      </c>
      <c r="B5504" s="139" t="s">
        <v>312</v>
      </c>
      <c r="C5504" s="139" t="s">
        <v>790</v>
      </c>
      <c r="D5504" s="139" t="s">
        <v>633</v>
      </c>
      <c r="E5504" s="139" t="s">
        <v>754</v>
      </c>
      <c r="F5504" s="49">
        <v>55.2</v>
      </c>
      <c r="G5504" s="49">
        <v>41.7</v>
      </c>
      <c r="H5504" s="49">
        <v>87.6</v>
      </c>
      <c r="I5504" s="49">
        <v>32.700000000000003</v>
      </c>
      <c r="J5504" s="49">
        <v>69</v>
      </c>
      <c r="K5504" s="49">
        <v>76.900000000000006</v>
      </c>
      <c r="L5504" s="49">
        <v>90.3</v>
      </c>
      <c r="M5504" s="49">
        <v>118</v>
      </c>
      <c r="N5504" s="49">
        <v>137</v>
      </c>
      <c r="O5504" s="49">
        <v>164</v>
      </c>
      <c r="P5504" s="49">
        <v>183</v>
      </c>
      <c r="Q5504" s="49">
        <v>244</v>
      </c>
      <c r="R5504" s="49">
        <v>314</v>
      </c>
      <c r="S5504" s="50">
        <f t="array" ref="S5504">TREND($N5504:$R5504,$N$1:$R$1,S$1)</f>
        <v>338.59999999999127</v>
      </c>
      <c r="T5504" s="50">
        <f t="array" ref="T5504">TREND($N5504:$R5504,$N$1:$R$1,T$1)</f>
        <v>381.99999999998545</v>
      </c>
      <c r="U5504" s="50">
        <f t="array" ref="U5504">TREND($N5504:$R5504,$N$1:$R$1,U$1)</f>
        <v>425.39999999999418</v>
      </c>
      <c r="V5504" s="50">
        <f t="array" ref="V5504">TREND($N5504:$R5504,$N$1:$R$1,V$1)</f>
        <v>468.79999999998836</v>
      </c>
    </row>
    <row r="5505" spans="1:22" ht="15.75" customHeight="1">
      <c r="A5505" s="139" t="s">
        <v>793</v>
      </c>
      <c r="B5505" s="139" t="s">
        <v>288</v>
      </c>
      <c r="C5505" s="139" t="s">
        <v>790</v>
      </c>
      <c r="D5505" s="139" t="s">
        <v>633</v>
      </c>
      <c r="E5505" s="139" t="s">
        <v>754</v>
      </c>
      <c r="F5505" s="49">
        <v>28.1</v>
      </c>
      <c r="G5505" s="49">
        <v>51.3</v>
      </c>
      <c r="H5505" s="49">
        <v>29.9</v>
      </c>
      <c r="I5505" s="49">
        <v>17.2</v>
      </c>
      <c r="J5505" s="49">
        <v>50.9</v>
      </c>
      <c r="K5505" s="49">
        <v>47.3</v>
      </c>
      <c r="L5505" s="49">
        <v>44.7</v>
      </c>
      <c r="M5505" s="49">
        <v>54.5</v>
      </c>
      <c r="N5505" s="49">
        <v>61.5</v>
      </c>
      <c r="O5505" s="49">
        <v>67.2</v>
      </c>
      <c r="P5505" s="49">
        <v>76.7</v>
      </c>
      <c r="Q5505" s="49">
        <v>108</v>
      </c>
      <c r="R5505" s="49">
        <v>131</v>
      </c>
      <c r="S5505" s="50">
        <f t="array" ref="S5505">TREND($N5505:$R5505,$N$1:$R$1,S$1)</f>
        <v>142.81999999999243</v>
      </c>
      <c r="T5505" s="50">
        <f t="array" ref="T5505">TREND($N5505:$R5505,$N$1:$R$1,T$1)</f>
        <v>160.79999999999563</v>
      </c>
      <c r="U5505" s="50">
        <f t="array" ref="U5505">TREND($N5505:$R5505,$N$1:$R$1,U$1)</f>
        <v>178.77999999999884</v>
      </c>
      <c r="V5505" s="50">
        <f t="array" ref="V5505">TREND($N5505:$R5505,$N$1:$R$1,V$1)</f>
        <v>196.75999999999476</v>
      </c>
    </row>
    <row r="5506" spans="1:22" ht="15.75" customHeight="1">
      <c r="A5506" s="139" t="s">
        <v>793</v>
      </c>
      <c r="B5506" s="139" t="s">
        <v>308</v>
      </c>
      <c r="C5506" s="139" t="s">
        <v>790</v>
      </c>
      <c r="D5506" s="139" t="s">
        <v>633</v>
      </c>
      <c r="E5506" s="139" t="s">
        <v>754</v>
      </c>
      <c r="F5506" s="49">
        <v>0.42499999999999999</v>
      </c>
      <c r="G5506" s="49">
        <v>0.34300000000000003</v>
      </c>
      <c r="H5506" s="49">
        <v>1.38</v>
      </c>
      <c r="I5506" s="49">
        <v>1.4</v>
      </c>
      <c r="J5506" s="49">
        <v>1.4</v>
      </c>
      <c r="K5506" s="49">
        <v>1.69</v>
      </c>
      <c r="L5506" s="49">
        <v>1.78</v>
      </c>
      <c r="M5506" s="49">
        <v>0.623</v>
      </c>
      <c r="N5506" s="49">
        <v>0.69799999999999995</v>
      </c>
      <c r="O5506" s="49">
        <v>0.80400000000000005</v>
      </c>
      <c r="P5506" s="49">
        <v>1.17</v>
      </c>
      <c r="Q5506" s="49">
        <v>0.441</v>
      </c>
      <c r="R5506" s="49">
        <v>0.10100000000000001</v>
      </c>
      <c r="S5506" s="50">
        <f t="array" ref="S5506">TREND($N5506:$R5506,$N$1:$R$1,S$1)</f>
        <v>0.17570000000000618</v>
      </c>
      <c r="T5506" s="50">
        <f t="array" ref="T5506">TREND($N5506:$R5506,$N$1:$R$1,T$1)</f>
        <v>1.999999999998181E-2</v>
      </c>
      <c r="U5506" s="50">
        <f t="array" ref="U5506">TREND($N5506:$R5506,$N$1:$R$1,U$1)</f>
        <v>-0.13569999999998572</v>
      </c>
      <c r="V5506" s="50">
        <f t="array" ref="V5506">TREND($N5506:$R5506,$N$1:$R$1,V$1)</f>
        <v>-0.2914000000000101</v>
      </c>
    </row>
    <row r="5507" spans="1:22" ht="15.75" customHeight="1">
      <c r="A5507" s="139" t="s">
        <v>793</v>
      </c>
      <c r="B5507" s="139" t="s">
        <v>306</v>
      </c>
      <c r="C5507" s="139" t="s">
        <v>790</v>
      </c>
      <c r="D5507" s="139" t="s">
        <v>633</v>
      </c>
      <c r="E5507" s="139" t="s">
        <v>754</v>
      </c>
      <c r="F5507" s="49">
        <v>0.67300000000000004</v>
      </c>
      <c r="G5507" s="49">
        <v>1.03</v>
      </c>
      <c r="H5507" s="49">
        <v>0.98399999999999999</v>
      </c>
      <c r="I5507" s="49">
        <v>0</v>
      </c>
      <c r="J5507" s="49">
        <v>0</v>
      </c>
      <c r="K5507" s="49">
        <v>0</v>
      </c>
      <c r="L5507" s="49">
        <v>0</v>
      </c>
      <c r="M5507" s="49">
        <v>0</v>
      </c>
      <c r="N5507" s="49">
        <v>0</v>
      </c>
      <c r="O5507" s="49">
        <v>0</v>
      </c>
      <c r="P5507" s="49">
        <v>0</v>
      </c>
      <c r="Q5507" s="50">
        <f t="shared" ref="Q5507:V5507" si="6">AVERAGE($F5507:$H5507)</f>
        <v>0.89566666666666672</v>
      </c>
      <c r="R5507" s="50">
        <f t="shared" si="6"/>
        <v>0.89566666666666672</v>
      </c>
      <c r="S5507" s="50">
        <f t="shared" si="6"/>
        <v>0.89566666666666672</v>
      </c>
      <c r="T5507" s="50">
        <f t="shared" si="6"/>
        <v>0.89566666666666672</v>
      </c>
      <c r="U5507" s="50">
        <f t="shared" si="6"/>
        <v>0.89566666666666672</v>
      </c>
      <c r="V5507" s="50">
        <f t="shared" si="6"/>
        <v>0.89566666666666672</v>
      </c>
    </row>
    <row r="5508" spans="1:22" ht="15.75" customHeight="1">
      <c r="A5508" s="139" t="s">
        <v>793</v>
      </c>
      <c r="B5508" s="139" t="s">
        <v>302</v>
      </c>
      <c r="C5508" s="139" t="s">
        <v>790</v>
      </c>
      <c r="D5508" s="139" t="s">
        <v>633</v>
      </c>
      <c r="E5508" s="139" t="s">
        <v>754</v>
      </c>
      <c r="F5508" s="49">
        <v>420</v>
      </c>
      <c r="G5508" s="49">
        <v>393</v>
      </c>
      <c r="H5508" s="49">
        <v>418</v>
      </c>
      <c r="I5508" s="49">
        <v>389</v>
      </c>
      <c r="J5508" s="49">
        <v>442</v>
      </c>
      <c r="K5508" s="49">
        <v>418</v>
      </c>
      <c r="L5508" s="49">
        <v>419</v>
      </c>
      <c r="M5508" s="49">
        <v>449</v>
      </c>
      <c r="N5508" s="49">
        <v>343</v>
      </c>
      <c r="O5508" s="49">
        <v>323</v>
      </c>
      <c r="P5508" s="49">
        <v>294</v>
      </c>
      <c r="Q5508" s="49">
        <v>314</v>
      </c>
      <c r="R5508" s="49">
        <v>324</v>
      </c>
      <c r="S5508" s="50">
        <f t="array" ref="S5508">TREND($N5508:$R5508,$N$1:$R$1,S$1)</f>
        <v>305.5</v>
      </c>
      <c r="T5508" s="50">
        <f t="array" ref="T5508">TREND($N5508:$R5508,$N$1:$R$1,T$1)</f>
        <v>300.79999999999927</v>
      </c>
      <c r="U5508" s="50">
        <f t="array" ref="U5508">TREND($N5508:$R5508,$N$1:$R$1,U$1)</f>
        <v>296.10000000000036</v>
      </c>
      <c r="V5508" s="50">
        <f t="array" ref="V5508">TREND($N5508:$R5508,$N$1:$R$1,V$1)</f>
        <v>291.39999999999964</v>
      </c>
    </row>
    <row r="5509" spans="1:22" ht="15.75" customHeight="1">
      <c r="A5509" s="139" t="s">
        <v>793</v>
      </c>
      <c r="B5509" s="139" t="s">
        <v>304</v>
      </c>
      <c r="C5509" s="139" t="s">
        <v>790</v>
      </c>
      <c r="D5509" s="139" t="s">
        <v>633</v>
      </c>
      <c r="E5509" s="139" t="s">
        <v>754</v>
      </c>
      <c r="F5509" s="49">
        <v>0</v>
      </c>
      <c r="G5509" s="49">
        <v>0</v>
      </c>
      <c r="H5509" s="49">
        <v>0</v>
      </c>
      <c r="I5509" s="49">
        <v>0</v>
      </c>
      <c r="J5509" s="49">
        <v>0</v>
      </c>
      <c r="K5509" s="49">
        <v>0</v>
      </c>
      <c r="L5509" s="49">
        <v>0</v>
      </c>
      <c r="M5509" s="49">
        <v>0</v>
      </c>
      <c r="N5509" s="49">
        <v>0</v>
      </c>
      <c r="O5509" s="139" t="s">
        <v>791</v>
      </c>
      <c r="P5509" s="139" t="s">
        <v>791</v>
      </c>
      <c r="Q5509" s="139" t="s">
        <v>791</v>
      </c>
      <c r="R5509" s="139" t="s">
        <v>791</v>
      </c>
      <c r="S5509" s="139" t="s">
        <v>791</v>
      </c>
      <c r="T5509" s="139" t="s">
        <v>791</v>
      </c>
      <c r="U5509" s="139" t="s">
        <v>791</v>
      </c>
      <c r="V5509" s="139" t="s">
        <v>791</v>
      </c>
    </row>
    <row r="5510" spans="1:22" ht="15.75" customHeight="1">
      <c r="A5510" s="139" t="s">
        <v>793</v>
      </c>
      <c r="B5510" s="139" t="s">
        <v>292</v>
      </c>
      <c r="C5510" s="139" t="s">
        <v>790</v>
      </c>
      <c r="D5510" s="139" t="s">
        <v>633</v>
      </c>
      <c r="E5510" s="139" t="s">
        <v>754</v>
      </c>
      <c r="F5510" s="49">
        <v>0</v>
      </c>
      <c r="G5510" s="49">
        <v>0</v>
      </c>
      <c r="H5510" s="49">
        <v>0</v>
      </c>
      <c r="I5510" s="49">
        <v>0</v>
      </c>
      <c r="J5510" s="49">
        <v>0</v>
      </c>
      <c r="K5510" s="49">
        <v>0</v>
      </c>
      <c r="L5510" s="49">
        <v>0</v>
      </c>
      <c r="M5510" s="49">
        <v>0</v>
      </c>
      <c r="N5510" s="49">
        <v>0</v>
      </c>
      <c r="O5510" s="139" t="s">
        <v>791</v>
      </c>
      <c r="P5510" s="139" t="s">
        <v>791</v>
      </c>
      <c r="Q5510" s="139" t="s">
        <v>791</v>
      </c>
      <c r="R5510" s="139" t="s">
        <v>791</v>
      </c>
      <c r="S5510" s="139" t="s">
        <v>791</v>
      </c>
      <c r="T5510" s="139" t="s">
        <v>791</v>
      </c>
      <c r="U5510" s="139" t="s">
        <v>791</v>
      </c>
      <c r="V5510" s="139" t="s">
        <v>791</v>
      </c>
    </row>
    <row r="5511" spans="1:22" ht="15.75" customHeight="1">
      <c r="A5511" s="139" t="s">
        <v>793</v>
      </c>
      <c r="B5511" s="139" t="s">
        <v>310</v>
      </c>
      <c r="C5511" s="139" t="s">
        <v>790</v>
      </c>
      <c r="D5511" s="139" t="s">
        <v>633</v>
      </c>
      <c r="E5511" s="139" t="s">
        <v>754</v>
      </c>
      <c r="F5511" s="49">
        <v>104</v>
      </c>
      <c r="G5511" s="49">
        <v>84.8</v>
      </c>
      <c r="H5511" s="49">
        <v>63</v>
      </c>
      <c r="I5511" s="49">
        <v>46.6</v>
      </c>
      <c r="J5511" s="49">
        <v>69.400000000000006</v>
      </c>
      <c r="K5511" s="49">
        <v>55.1</v>
      </c>
      <c r="L5511" s="49">
        <v>80.7</v>
      </c>
      <c r="M5511" s="49">
        <v>50.2</v>
      </c>
      <c r="N5511" s="49">
        <v>59.6</v>
      </c>
      <c r="O5511" s="49">
        <v>92.2</v>
      </c>
      <c r="P5511" s="49">
        <v>81.400000000000006</v>
      </c>
      <c r="Q5511" s="49">
        <v>101</v>
      </c>
      <c r="R5511" s="49">
        <v>77.5</v>
      </c>
      <c r="S5511" s="50">
        <f t="array" ref="S5511">TREND($N5511:$R5511,$N$1:$R$1,S$1)</f>
        <v>95.719999999999345</v>
      </c>
      <c r="T5511" s="50">
        <f t="array" ref="T5511">TREND($N5511:$R5511,$N$1:$R$1,T$1)</f>
        <v>100.18000000000029</v>
      </c>
      <c r="U5511" s="50">
        <f t="array" ref="U5511">TREND($N5511:$R5511,$N$1:$R$1,U$1)</f>
        <v>104.63999999999942</v>
      </c>
      <c r="V5511" s="50">
        <f t="array" ref="V5511">TREND($N5511:$R5511,$N$1:$R$1,V$1)</f>
        <v>109.10000000000036</v>
      </c>
    </row>
    <row r="5512" spans="1:22" ht="15.75" customHeight="1">
      <c r="A5512" s="139" t="s">
        <v>793</v>
      </c>
      <c r="B5512" s="139" t="s">
        <v>316</v>
      </c>
      <c r="C5512" s="139" t="s">
        <v>790</v>
      </c>
      <c r="D5512" s="139" t="s">
        <v>633</v>
      </c>
      <c r="E5512" s="139" t="s">
        <v>754</v>
      </c>
      <c r="F5512" s="49">
        <v>139</v>
      </c>
      <c r="G5512" s="49">
        <v>88.8</v>
      </c>
      <c r="H5512" s="49">
        <v>55.7</v>
      </c>
      <c r="I5512" s="49">
        <v>22.2</v>
      </c>
      <c r="J5512" s="49">
        <v>26.8</v>
      </c>
      <c r="K5512" s="49">
        <v>24.9</v>
      </c>
      <c r="L5512" s="49">
        <v>32.799999999999997</v>
      </c>
      <c r="M5512" s="49">
        <v>22.1</v>
      </c>
      <c r="N5512" s="49">
        <v>54.2</v>
      </c>
      <c r="O5512" s="49">
        <v>51.3</v>
      </c>
      <c r="P5512" s="49">
        <v>59.6</v>
      </c>
      <c r="Q5512" s="49">
        <v>73.599999999999994</v>
      </c>
      <c r="R5512" s="49">
        <v>48.8</v>
      </c>
      <c r="S5512" s="50">
        <f t="array" ref="S5512">TREND($N5512:$R5512,$N$1:$R$1,S$1)</f>
        <v>60.949999999999818</v>
      </c>
      <c r="T5512" s="50">
        <f t="array" ref="T5512">TREND($N5512:$R5512,$N$1:$R$1,T$1)</f>
        <v>62.099999999999909</v>
      </c>
      <c r="U5512" s="50">
        <f t="array" ref="U5512">TREND($N5512:$R5512,$N$1:$R$1,U$1)</f>
        <v>63.25</v>
      </c>
      <c r="V5512" s="50">
        <f t="array" ref="V5512">TREND($N5512:$R5512,$N$1:$R$1,V$1)</f>
        <v>64.400000000000091</v>
      </c>
    </row>
    <row r="5513" spans="1:22" ht="15.75" customHeight="1">
      <c r="A5513" s="139" t="s">
        <v>793</v>
      </c>
      <c r="B5513" s="139" t="s">
        <v>318</v>
      </c>
      <c r="C5513" s="139" t="s">
        <v>790</v>
      </c>
      <c r="D5513" s="139" t="s">
        <v>633</v>
      </c>
      <c r="E5513" s="139" t="s">
        <v>754</v>
      </c>
      <c r="F5513" s="49">
        <v>7.98</v>
      </c>
      <c r="G5513" s="49">
        <v>7.83</v>
      </c>
      <c r="H5513" s="49">
        <v>7.39</v>
      </c>
      <c r="I5513" s="49">
        <v>5.47</v>
      </c>
      <c r="J5513" s="49">
        <v>7.39</v>
      </c>
      <c r="K5513" s="49">
        <v>6.6</v>
      </c>
      <c r="L5513" s="49">
        <v>8.42</v>
      </c>
      <c r="M5513" s="49">
        <v>7.92</v>
      </c>
      <c r="N5513" s="49">
        <v>8.89</v>
      </c>
      <c r="O5513" s="49">
        <v>10.199999999999999</v>
      </c>
      <c r="P5513" s="49">
        <v>10.7</v>
      </c>
      <c r="Q5513" s="49">
        <v>12.3</v>
      </c>
      <c r="R5513" s="49">
        <v>7.43</v>
      </c>
      <c r="S5513" s="49">
        <v>10.7</v>
      </c>
      <c r="T5513" s="49">
        <v>5.51</v>
      </c>
      <c r="U5513" s="49">
        <v>5.39</v>
      </c>
      <c r="V5513" s="49">
        <v>5.33</v>
      </c>
    </row>
    <row r="5514" spans="1:22" ht="15.75" customHeight="1">
      <c r="A5514" s="139" t="s">
        <v>793</v>
      </c>
      <c r="B5514" s="139" t="s">
        <v>320</v>
      </c>
      <c r="C5514" s="139" t="s">
        <v>790</v>
      </c>
      <c r="D5514" s="139" t="s">
        <v>633</v>
      </c>
      <c r="E5514" s="139" t="s">
        <v>754</v>
      </c>
      <c r="F5514" s="49">
        <v>526</v>
      </c>
      <c r="G5514" s="49">
        <v>487</v>
      </c>
      <c r="H5514" s="49">
        <v>406</v>
      </c>
      <c r="I5514" s="49">
        <v>345</v>
      </c>
      <c r="J5514" s="49">
        <v>280</v>
      </c>
      <c r="K5514" s="49">
        <v>212</v>
      </c>
      <c r="L5514" s="49">
        <v>135</v>
      </c>
      <c r="M5514" s="49">
        <v>80.2</v>
      </c>
      <c r="N5514" s="49">
        <v>40.799999999999997</v>
      </c>
      <c r="O5514" s="49">
        <v>40.299999999999997</v>
      </c>
      <c r="P5514" s="49">
        <v>95.7</v>
      </c>
      <c r="Q5514" s="49">
        <v>118</v>
      </c>
      <c r="R5514" s="49">
        <v>69.900000000000006</v>
      </c>
      <c r="S5514" s="49">
        <v>72.599999999999994</v>
      </c>
      <c r="T5514" s="49">
        <v>57.8</v>
      </c>
      <c r="U5514" s="49">
        <v>97.3</v>
      </c>
      <c r="V5514" s="49">
        <v>105</v>
      </c>
    </row>
    <row r="5515" spans="1:22" ht="15.75" customHeight="1">
      <c r="A5515" s="139" t="s">
        <v>793</v>
      </c>
      <c r="B5515" s="139" t="s">
        <v>355</v>
      </c>
      <c r="C5515" s="139" t="s">
        <v>790</v>
      </c>
      <c r="D5515" s="139" t="s">
        <v>633</v>
      </c>
      <c r="E5515" s="139" t="s">
        <v>754</v>
      </c>
      <c r="F5515" s="49">
        <v>2400</v>
      </c>
      <c r="G5515" s="49">
        <v>2340</v>
      </c>
      <c r="H5515" s="49">
        <v>2290</v>
      </c>
      <c r="I5515" s="49">
        <v>2270</v>
      </c>
      <c r="J5515" s="49">
        <v>2160</v>
      </c>
      <c r="K5515" s="49">
        <v>2120</v>
      </c>
      <c r="L5515" s="49">
        <v>2120</v>
      </c>
      <c r="M5515" s="49">
        <v>2080</v>
      </c>
      <c r="N5515" s="49">
        <v>2220</v>
      </c>
      <c r="O5515" s="49">
        <v>2000</v>
      </c>
      <c r="P5515" s="49">
        <v>2350</v>
      </c>
      <c r="Q5515" s="49">
        <v>2200</v>
      </c>
      <c r="R5515" s="49">
        <v>2220</v>
      </c>
      <c r="S5515" s="49">
        <v>2330</v>
      </c>
      <c r="T5515" s="49">
        <v>2540</v>
      </c>
      <c r="U5515" s="49">
        <v>2650</v>
      </c>
      <c r="V5515" s="49">
        <v>2390</v>
      </c>
    </row>
    <row r="5516" spans="1:22" ht="15.75" customHeight="1">
      <c r="A5516" s="139" t="s">
        <v>793</v>
      </c>
      <c r="B5516" s="139" t="s">
        <v>326</v>
      </c>
      <c r="C5516" s="139" t="s">
        <v>790</v>
      </c>
      <c r="D5516" s="139" t="s">
        <v>633</v>
      </c>
      <c r="E5516" s="139" t="s">
        <v>754</v>
      </c>
      <c r="F5516" s="49">
        <v>0.33700000000000002</v>
      </c>
      <c r="G5516" s="49">
        <v>0.34300000000000003</v>
      </c>
      <c r="H5516" s="49">
        <v>0</v>
      </c>
      <c r="I5516" s="49">
        <v>0</v>
      </c>
      <c r="J5516" s="49">
        <v>0</v>
      </c>
      <c r="K5516" s="49">
        <v>0</v>
      </c>
      <c r="L5516" s="49">
        <v>0</v>
      </c>
      <c r="M5516" s="49">
        <v>0</v>
      </c>
      <c r="N5516" s="49">
        <v>0</v>
      </c>
      <c r="O5516" s="49">
        <v>0</v>
      </c>
      <c r="P5516" s="49">
        <v>0</v>
      </c>
      <c r="Q5516" s="50">
        <f t="shared" ref="Q5516:V5516" si="7">AVERAGE($F5516:$G5516)</f>
        <v>0.34</v>
      </c>
      <c r="R5516" s="50">
        <f t="shared" si="7"/>
        <v>0.34</v>
      </c>
      <c r="S5516" s="50">
        <f t="shared" si="7"/>
        <v>0.34</v>
      </c>
      <c r="T5516" s="50">
        <f t="shared" si="7"/>
        <v>0.34</v>
      </c>
      <c r="U5516" s="50">
        <f t="shared" si="7"/>
        <v>0.34</v>
      </c>
      <c r="V5516" s="50">
        <f t="shared" si="7"/>
        <v>0.34</v>
      </c>
    </row>
    <row r="5517" spans="1:22" ht="15.75" customHeight="1">
      <c r="A5517" s="139" t="s">
        <v>793</v>
      </c>
      <c r="B5517" s="139" t="s">
        <v>322</v>
      </c>
      <c r="C5517" s="139" t="s">
        <v>790</v>
      </c>
      <c r="D5517" s="139" t="s">
        <v>633</v>
      </c>
      <c r="E5517" s="139" t="s">
        <v>754</v>
      </c>
      <c r="F5517" s="49">
        <v>326</v>
      </c>
      <c r="G5517" s="49">
        <v>302</v>
      </c>
      <c r="H5517" s="49">
        <v>284</v>
      </c>
      <c r="I5517" s="49">
        <v>260</v>
      </c>
      <c r="J5517" s="49">
        <v>237</v>
      </c>
      <c r="K5517" s="49">
        <v>216</v>
      </c>
      <c r="L5517" s="49">
        <v>206</v>
      </c>
      <c r="M5517" s="49">
        <v>171</v>
      </c>
      <c r="N5517" s="49">
        <v>139</v>
      </c>
      <c r="O5517" s="49">
        <v>138</v>
      </c>
      <c r="P5517" s="49">
        <v>83.9</v>
      </c>
      <c r="Q5517" s="49">
        <v>74.099999999999994</v>
      </c>
      <c r="R5517" s="49">
        <v>65.400000000000006</v>
      </c>
      <c r="S5517" s="49">
        <v>83.9</v>
      </c>
      <c r="T5517" s="49">
        <v>81.8</v>
      </c>
      <c r="U5517" s="49">
        <v>60.4</v>
      </c>
      <c r="V5517" s="49">
        <v>73.8</v>
      </c>
    </row>
    <row r="5518" spans="1:22" ht="15.75" customHeight="1">
      <c r="A5518" s="139" t="s">
        <v>793</v>
      </c>
      <c r="B5518" s="139" t="s">
        <v>328</v>
      </c>
      <c r="C5518" s="139" t="s">
        <v>790</v>
      </c>
      <c r="D5518" s="139" t="s">
        <v>633</v>
      </c>
      <c r="E5518" s="139" t="s">
        <v>754</v>
      </c>
      <c r="F5518" s="49">
        <v>129</v>
      </c>
      <c r="G5518" s="49">
        <v>178</v>
      </c>
      <c r="H5518" s="49">
        <v>169</v>
      </c>
      <c r="I5518" s="49">
        <v>144</v>
      </c>
      <c r="J5518" s="49">
        <v>164</v>
      </c>
      <c r="K5518" s="49">
        <v>161</v>
      </c>
      <c r="L5518" s="49">
        <v>184</v>
      </c>
      <c r="M5518" s="49">
        <v>178</v>
      </c>
      <c r="N5518" s="49">
        <v>184</v>
      </c>
      <c r="O5518" s="49">
        <v>218</v>
      </c>
      <c r="P5518" s="49">
        <v>206</v>
      </c>
      <c r="Q5518" s="49">
        <v>217</v>
      </c>
      <c r="R5518" s="49">
        <v>230</v>
      </c>
      <c r="S5518" s="50">
        <f t="array" ref="S5518">TREND($N5518:$R5518,$N$1:$R$1,S$1)</f>
        <v>238.29999999999927</v>
      </c>
      <c r="T5518" s="50">
        <f t="array" ref="T5518">TREND($N5518:$R5518,$N$1:$R$1,T$1)</f>
        <v>247.39999999999782</v>
      </c>
      <c r="U5518" s="50">
        <f t="array" ref="U5518">TREND($N5518:$R5518,$N$1:$R$1,U$1)</f>
        <v>256.5</v>
      </c>
      <c r="V5518" s="50">
        <f t="array" ref="V5518">TREND($N5518:$R5518,$N$1:$R$1,V$1)</f>
        <v>265.59999999999854</v>
      </c>
    </row>
    <row r="5519" spans="1:22" ht="15.75" customHeight="1">
      <c r="A5519" s="139" t="s">
        <v>793</v>
      </c>
      <c r="B5519" s="139" t="s">
        <v>229</v>
      </c>
      <c r="C5519" s="139" t="s">
        <v>790</v>
      </c>
      <c r="D5519" s="139" t="s">
        <v>633</v>
      </c>
      <c r="E5519" s="139" t="s">
        <v>754</v>
      </c>
      <c r="F5519" s="49">
        <v>43.1</v>
      </c>
      <c r="G5519" s="49">
        <v>43.3</v>
      </c>
      <c r="H5519" s="49">
        <v>68.400000000000006</v>
      </c>
      <c r="I5519" s="49">
        <v>68.3</v>
      </c>
      <c r="J5519" s="49">
        <v>82.6</v>
      </c>
      <c r="K5519" s="49">
        <v>69</v>
      </c>
      <c r="L5519" s="49">
        <v>54.3</v>
      </c>
      <c r="M5519" s="49">
        <v>50.4</v>
      </c>
      <c r="N5519" s="49">
        <v>43.7</v>
      </c>
      <c r="O5519" s="49">
        <v>66.8</v>
      </c>
      <c r="P5519" s="49">
        <v>108</v>
      </c>
      <c r="Q5519" s="49">
        <v>97.5</v>
      </c>
      <c r="R5519" s="49">
        <v>112</v>
      </c>
      <c r="S5519" s="50">
        <f t="array" ref="S5519">TREND($N5519:$R5519,$N$1:$R$1,S$1)</f>
        <v>135.7899999999936</v>
      </c>
      <c r="T5519" s="50">
        <f t="array" ref="T5519">TREND($N5519:$R5519,$N$1:$R$1,T$1)</f>
        <v>152.5199999999968</v>
      </c>
      <c r="U5519" s="50">
        <f t="array" ref="U5519">TREND($N5519:$R5519,$N$1:$R$1,U$1)</f>
        <v>169.25</v>
      </c>
      <c r="V5519" s="50">
        <f t="array" ref="V5519">TREND($N5519:$R5519,$N$1:$R$1,V$1)</f>
        <v>185.97999999999593</v>
      </c>
    </row>
    <row r="5520" spans="1:22" ht="15.75" customHeight="1">
      <c r="A5520" s="139" t="s">
        <v>793</v>
      </c>
      <c r="B5520" s="139" t="s">
        <v>762</v>
      </c>
      <c r="C5520" s="139" t="s">
        <v>790</v>
      </c>
      <c r="D5520" s="139" t="s">
        <v>633</v>
      </c>
      <c r="E5520" s="139" t="s">
        <v>754</v>
      </c>
      <c r="F5520" s="49">
        <v>127000</v>
      </c>
      <c r="G5520" s="49">
        <v>124000</v>
      </c>
      <c r="H5520" s="49">
        <v>126000</v>
      </c>
      <c r="I5520" s="49">
        <v>137000</v>
      </c>
      <c r="J5520" s="49">
        <v>138000</v>
      </c>
      <c r="K5520" s="49">
        <v>139000</v>
      </c>
      <c r="L5520" s="49">
        <v>143000</v>
      </c>
      <c r="M5520" s="49">
        <v>146000</v>
      </c>
      <c r="N5520" s="49">
        <v>148000</v>
      </c>
      <c r="O5520" s="49">
        <v>149000</v>
      </c>
      <c r="P5520" s="49">
        <v>152000</v>
      </c>
      <c r="Q5520" s="49">
        <v>155000</v>
      </c>
      <c r="R5520" s="49">
        <v>156000</v>
      </c>
      <c r="S5520" s="49">
        <v>38700</v>
      </c>
      <c r="T5520" s="49">
        <v>39800</v>
      </c>
      <c r="U5520" s="49">
        <v>32600</v>
      </c>
      <c r="V5520" s="49">
        <v>35500</v>
      </c>
    </row>
    <row r="5521" spans="1:22" ht="15.75" customHeight="1">
      <c r="A5521" s="139" t="s">
        <v>793</v>
      </c>
      <c r="B5521" s="139" t="s">
        <v>330</v>
      </c>
      <c r="C5521" s="139" t="s">
        <v>790</v>
      </c>
      <c r="D5521" s="139" t="s">
        <v>633</v>
      </c>
      <c r="E5521" s="139" t="s">
        <v>754</v>
      </c>
      <c r="F5521" s="49">
        <v>100</v>
      </c>
      <c r="G5521" s="49">
        <v>140</v>
      </c>
      <c r="H5521" s="49">
        <v>191</v>
      </c>
      <c r="I5521" s="49">
        <v>191</v>
      </c>
      <c r="J5521" s="49">
        <v>220</v>
      </c>
      <c r="K5521" s="49">
        <v>105</v>
      </c>
      <c r="L5521" s="49">
        <v>178</v>
      </c>
      <c r="M5521" s="49">
        <v>201</v>
      </c>
      <c r="N5521" s="49">
        <v>225</v>
      </c>
      <c r="O5521" s="49">
        <v>213</v>
      </c>
      <c r="P5521" s="49">
        <v>242</v>
      </c>
      <c r="Q5521" s="49">
        <v>256</v>
      </c>
      <c r="R5521" s="49">
        <v>284</v>
      </c>
      <c r="S5521" s="50">
        <f t="array" ref="S5521">TREND($N5521:$R5521,$N$1:$R$1,S$1)</f>
        <v>292.29999999999927</v>
      </c>
      <c r="T5521" s="50">
        <f t="array" ref="T5521">TREND($N5521:$R5521,$N$1:$R$1,T$1)</f>
        <v>308.39999999999782</v>
      </c>
      <c r="U5521" s="50">
        <f t="array" ref="U5521">TREND($N5521:$R5521,$N$1:$R$1,U$1)</f>
        <v>324.5</v>
      </c>
      <c r="V5521" s="50">
        <f t="array" ref="V5521">TREND($N5521:$R5521,$N$1:$R$1,V$1)</f>
        <v>340.59999999999854</v>
      </c>
    </row>
    <row r="5522" spans="1:22" ht="15.75" customHeight="1">
      <c r="A5522" s="139" t="s">
        <v>793</v>
      </c>
      <c r="B5522" s="139" t="s">
        <v>332</v>
      </c>
      <c r="C5522" s="139" t="s">
        <v>790</v>
      </c>
      <c r="D5522" s="139" t="s">
        <v>633</v>
      </c>
      <c r="E5522" s="139" t="s">
        <v>754</v>
      </c>
      <c r="F5522" s="49">
        <v>1910</v>
      </c>
      <c r="G5522" s="49">
        <v>2050</v>
      </c>
      <c r="H5522" s="49">
        <v>1960</v>
      </c>
      <c r="I5522" s="49">
        <v>1970</v>
      </c>
      <c r="J5522" s="49">
        <v>2280</v>
      </c>
      <c r="K5522" s="49">
        <v>2180</v>
      </c>
      <c r="L5522" s="49">
        <v>2330</v>
      </c>
      <c r="M5522" s="49">
        <v>2240</v>
      </c>
      <c r="N5522" s="49">
        <v>2370</v>
      </c>
      <c r="O5522" s="49">
        <v>2470</v>
      </c>
      <c r="P5522" s="49">
        <v>3240</v>
      </c>
      <c r="Q5522" s="49">
        <v>3500</v>
      </c>
      <c r="R5522" s="49">
        <v>3710</v>
      </c>
      <c r="S5522" s="50">
        <f t="array" ref="S5522">TREND($N5522:$R5522,$N$1:$R$1,S$1)</f>
        <v>4171</v>
      </c>
      <c r="T5522" s="50">
        <f t="array" ref="T5522">TREND($N5522:$R5522,$N$1:$R$1,T$1)</f>
        <v>4542</v>
      </c>
      <c r="U5522" s="50">
        <f t="array" ref="U5522">TREND($N5522:$R5522,$N$1:$R$1,U$1)</f>
        <v>4913</v>
      </c>
      <c r="V5522" s="50">
        <f t="array" ref="V5522">TREND($N5522:$R5522,$N$1:$R$1,V$1)</f>
        <v>5284</v>
      </c>
    </row>
    <row r="5523" spans="1:22" ht="15.75" customHeight="1">
      <c r="A5523" s="139" t="s">
        <v>793</v>
      </c>
      <c r="B5523" s="139" t="s">
        <v>338</v>
      </c>
      <c r="C5523" s="139" t="s">
        <v>790</v>
      </c>
      <c r="D5523" s="139" t="s">
        <v>633</v>
      </c>
      <c r="E5523" s="139" t="s">
        <v>754</v>
      </c>
      <c r="F5523" s="49">
        <v>1.68</v>
      </c>
      <c r="G5523" s="49">
        <v>1.37</v>
      </c>
      <c r="H5523" s="49">
        <v>1.04</v>
      </c>
      <c r="I5523" s="49">
        <v>1.05</v>
      </c>
      <c r="J5523" s="49">
        <v>1.05</v>
      </c>
      <c r="K5523" s="49">
        <v>1.27</v>
      </c>
      <c r="L5523" s="49">
        <v>1.34</v>
      </c>
      <c r="M5523" s="49">
        <v>0.46700000000000003</v>
      </c>
      <c r="N5523" s="49">
        <v>0.52400000000000002</v>
      </c>
      <c r="O5523" s="49">
        <v>0.60299999999999998</v>
      </c>
      <c r="P5523" s="49">
        <v>0.88</v>
      </c>
      <c r="Q5523" s="49">
        <v>0.33100000000000002</v>
      </c>
      <c r="R5523" s="49">
        <v>7.5499999999999998E-2</v>
      </c>
      <c r="S5523" s="50">
        <f t="array" ref="S5523">TREND($N5523:$R5523,$N$1:$R$1,S$1)</f>
        <v>0.132000000000005</v>
      </c>
      <c r="T5523" s="50">
        <f t="array" ref="T5523">TREND($N5523:$R5523,$N$1:$R$1,T$1)</f>
        <v>1.5100000000018099E-2</v>
      </c>
      <c r="U5523" s="50">
        <f t="array" ref="U5523">TREND($N5523:$R5523,$N$1:$R$1,U$1)</f>
        <v>-0.10179999999999723</v>
      </c>
      <c r="V5523" s="50">
        <f t="array" ref="V5523">TREND($N5523:$R5523,$N$1:$R$1,V$1)</f>
        <v>-0.21869999999998413</v>
      </c>
    </row>
    <row r="5524" spans="1:22" ht="15.75" customHeight="1">
      <c r="A5524" s="139" t="s">
        <v>793</v>
      </c>
      <c r="B5524" s="139" t="s">
        <v>552</v>
      </c>
      <c r="C5524" s="139" t="s">
        <v>790</v>
      </c>
      <c r="D5524" s="139" t="s">
        <v>633</v>
      </c>
      <c r="E5524" s="139" t="s">
        <v>754</v>
      </c>
      <c r="F5524" s="49">
        <v>1230</v>
      </c>
      <c r="G5524" s="49">
        <v>1200</v>
      </c>
      <c r="H5524" s="49">
        <v>1210</v>
      </c>
      <c r="I5524" s="49">
        <v>1270</v>
      </c>
      <c r="J5524" s="49">
        <v>1150</v>
      </c>
      <c r="K5524" s="49">
        <v>1110</v>
      </c>
      <c r="L5524" s="49">
        <v>1090</v>
      </c>
      <c r="M5524" s="49">
        <v>1090</v>
      </c>
      <c r="N5524" s="49">
        <v>991</v>
      </c>
      <c r="O5524" s="49">
        <v>1070</v>
      </c>
      <c r="P5524" s="49">
        <v>1110</v>
      </c>
      <c r="Q5524" s="49">
        <v>1000</v>
      </c>
      <c r="R5524" s="49">
        <v>1120</v>
      </c>
      <c r="S5524" s="49">
        <v>1270</v>
      </c>
      <c r="T5524" s="49">
        <v>1510</v>
      </c>
      <c r="U5524" s="49">
        <v>1300</v>
      </c>
      <c r="V5524" s="49">
        <v>1310</v>
      </c>
    </row>
    <row r="5525" spans="1:22" ht="15.75" customHeight="1">
      <c r="A5525" s="139" t="s">
        <v>793</v>
      </c>
      <c r="B5525" s="139" t="s">
        <v>340</v>
      </c>
      <c r="C5525" s="139" t="s">
        <v>790</v>
      </c>
      <c r="D5525" s="139" t="s">
        <v>633</v>
      </c>
      <c r="E5525" s="139" t="s">
        <v>754</v>
      </c>
      <c r="F5525" s="49">
        <v>33.799999999999997</v>
      </c>
      <c r="G5525" s="49">
        <v>41</v>
      </c>
      <c r="H5525" s="49">
        <v>40.9</v>
      </c>
      <c r="I5525" s="49">
        <v>36.1</v>
      </c>
      <c r="J5525" s="49">
        <v>38.799999999999997</v>
      </c>
      <c r="K5525" s="49">
        <v>42.3</v>
      </c>
      <c r="L5525" s="49">
        <v>20.3</v>
      </c>
      <c r="M5525" s="49">
        <v>24.3</v>
      </c>
      <c r="N5525" s="49">
        <v>36</v>
      </c>
      <c r="O5525" s="49">
        <v>42.4</v>
      </c>
      <c r="P5525" s="49">
        <v>18.7</v>
      </c>
      <c r="Q5525" s="49">
        <v>17.8</v>
      </c>
      <c r="R5525" s="49">
        <v>17.2</v>
      </c>
      <c r="S5525" s="49">
        <v>11.4</v>
      </c>
      <c r="T5525" s="49">
        <v>19</v>
      </c>
      <c r="U5525" s="49">
        <v>19.899999999999999</v>
      </c>
      <c r="V5525" s="49">
        <v>28.3</v>
      </c>
    </row>
    <row r="5526" spans="1:22" ht="15.75" customHeight="1">
      <c r="A5526" s="139" t="s">
        <v>793</v>
      </c>
      <c r="B5526" s="139" t="s">
        <v>342</v>
      </c>
      <c r="C5526" s="139" t="s">
        <v>790</v>
      </c>
      <c r="D5526" s="139" t="s">
        <v>633</v>
      </c>
      <c r="E5526" s="139" t="s">
        <v>754</v>
      </c>
      <c r="F5526" s="49">
        <v>104</v>
      </c>
      <c r="G5526" s="49">
        <v>155</v>
      </c>
      <c r="H5526" s="49">
        <v>115</v>
      </c>
      <c r="I5526" s="49">
        <v>21.6</v>
      </c>
      <c r="J5526" s="49">
        <v>123</v>
      </c>
      <c r="K5526" s="49">
        <v>155</v>
      </c>
      <c r="L5526" s="49">
        <v>175</v>
      </c>
      <c r="M5526" s="49">
        <v>162</v>
      </c>
      <c r="N5526" s="49">
        <v>170</v>
      </c>
      <c r="O5526" s="49">
        <v>201</v>
      </c>
      <c r="P5526" s="49">
        <v>225</v>
      </c>
      <c r="Q5526" s="49">
        <v>296</v>
      </c>
      <c r="R5526" s="49">
        <v>378</v>
      </c>
      <c r="S5526" s="50">
        <f t="array" ref="S5526">TREND($N5526:$R5526,$N$1:$R$1,S$1)</f>
        <v>407.30000000000291</v>
      </c>
      <c r="T5526" s="50">
        <f t="array" ref="T5526">TREND($N5526:$R5526,$N$1:$R$1,T$1)</f>
        <v>458.40000000000873</v>
      </c>
      <c r="U5526" s="50">
        <f t="array" ref="U5526">TREND($N5526:$R5526,$N$1:$R$1,U$1)</f>
        <v>509.5</v>
      </c>
      <c r="V5526" s="50">
        <f t="array" ref="V5526">TREND($N5526:$R5526,$N$1:$R$1,V$1)</f>
        <v>560.60000000000582</v>
      </c>
    </row>
    <row r="5527" spans="1:22" ht="15.75" customHeight="1">
      <c r="A5527" s="139" t="s">
        <v>793</v>
      </c>
      <c r="B5527" s="139" t="s">
        <v>763</v>
      </c>
      <c r="C5527" s="139" t="s">
        <v>790</v>
      </c>
      <c r="D5527" s="139" t="s">
        <v>633</v>
      </c>
      <c r="E5527" s="139" t="s">
        <v>754</v>
      </c>
      <c r="F5527" s="49">
        <v>11700</v>
      </c>
      <c r="G5527" s="49">
        <v>11400</v>
      </c>
      <c r="H5527" s="49">
        <v>11000</v>
      </c>
      <c r="I5527" s="49">
        <v>10800</v>
      </c>
      <c r="J5527" s="49">
        <v>10100</v>
      </c>
      <c r="K5527" s="49">
        <v>9720</v>
      </c>
      <c r="L5527" s="49">
        <v>9470</v>
      </c>
      <c r="M5527" s="49">
        <v>9290</v>
      </c>
      <c r="N5527" s="49">
        <v>9050</v>
      </c>
      <c r="O5527" s="49">
        <v>8770</v>
      </c>
      <c r="P5527" s="49">
        <v>9130</v>
      </c>
      <c r="Q5527" s="49">
        <v>8770</v>
      </c>
      <c r="R5527" s="49">
        <v>8950</v>
      </c>
      <c r="S5527" s="49">
        <v>9520</v>
      </c>
      <c r="T5527" s="49">
        <v>9910</v>
      </c>
      <c r="U5527" s="49">
        <v>9630</v>
      </c>
      <c r="V5527" s="49">
        <v>10100</v>
      </c>
    </row>
    <row r="5528" spans="1:22" ht="15.75" customHeight="1">
      <c r="A5528" s="139" t="s">
        <v>793</v>
      </c>
      <c r="B5528" s="139" t="s">
        <v>346</v>
      </c>
      <c r="C5528" s="139" t="s">
        <v>790</v>
      </c>
      <c r="D5528" s="139" t="s">
        <v>633</v>
      </c>
      <c r="E5528" s="139" t="s">
        <v>754</v>
      </c>
      <c r="F5528" s="49">
        <v>420</v>
      </c>
      <c r="G5528" s="49">
        <v>399</v>
      </c>
      <c r="H5528" s="49">
        <v>380</v>
      </c>
      <c r="I5528" s="49">
        <v>359</v>
      </c>
      <c r="J5528" s="49">
        <v>339</v>
      </c>
      <c r="K5528" s="49">
        <v>319</v>
      </c>
      <c r="L5528" s="49">
        <v>301</v>
      </c>
      <c r="M5528" s="49">
        <v>281</v>
      </c>
      <c r="N5528" s="49">
        <v>258</v>
      </c>
      <c r="O5528" s="49">
        <v>260</v>
      </c>
      <c r="P5528" s="49">
        <v>253</v>
      </c>
      <c r="Q5528" s="49">
        <v>234</v>
      </c>
      <c r="R5528" s="49">
        <v>220</v>
      </c>
      <c r="S5528" s="49">
        <v>330</v>
      </c>
      <c r="T5528" s="49">
        <v>242</v>
      </c>
      <c r="U5528" s="49">
        <v>197</v>
      </c>
      <c r="V5528" s="49">
        <v>290</v>
      </c>
    </row>
    <row r="5529" spans="1:22" ht="15.75" customHeight="1">
      <c r="A5529" s="139" t="s">
        <v>793</v>
      </c>
      <c r="B5529" s="139" t="s">
        <v>344</v>
      </c>
      <c r="C5529" s="139" t="s">
        <v>790</v>
      </c>
      <c r="D5529" s="139" t="s">
        <v>633</v>
      </c>
      <c r="E5529" s="139" t="s">
        <v>754</v>
      </c>
      <c r="F5529" s="49">
        <v>1.01</v>
      </c>
      <c r="G5529" s="49">
        <v>1.71</v>
      </c>
      <c r="H5529" s="49">
        <v>3.11</v>
      </c>
      <c r="I5529" s="49">
        <v>3.14</v>
      </c>
      <c r="J5529" s="49">
        <v>3.15</v>
      </c>
      <c r="K5529" s="49">
        <v>3.15</v>
      </c>
      <c r="L5529" s="49">
        <v>4.7300000000000004</v>
      </c>
      <c r="M5529" s="49">
        <v>7.88</v>
      </c>
      <c r="N5529" s="49">
        <v>13.1</v>
      </c>
      <c r="O5529" s="49">
        <v>6.57</v>
      </c>
      <c r="P5529" s="49">
        <v>7.5</v>
      </c>
      <c r="Q5529" s="49">
        <v>4.5</v>
      </c>
      <c r="R5529" s="49">
        <v>4.5</v>
      </c>
      <c r="S5529" s="50">
        <f t="array" ref="S5529">TREND($N5529:$R5529,$N$1:$R$1,S$1)</f>
        <v>1.4529999999999745</v>
      </c>
      <c r="T5529" s="50">
        <f t="array" ref="T5529">TREND($N5529:$R5529,$N$1:$R$1,T$1)</f>
        <v>-0.47400000000016007</v>
      </c>
      <c r="U5529" s="50">
        <f t="array" ref="U5529">TREND($N5529:$R5529,$N$1:$R$1,U$1)</f>
        <v>-2.4010000000002947</v>
      </c>
      <c r="V5529" s="50">
        <f t="array" ref="V5529">TREND($N5529:$R5529,$N$1:$R$1,V$1)</f>
        <v>-4.3279999999999745</v>
      </c>
    </row>
    <row r="5530" spans="1:22" ht="15.75" customHeight="1">
      <c r="A5530" s="139" t="s">
        <v>793</v>
      </c>
      <c r="B5530" s="139" t="s">
        <v>348</v>
      </c>
      <c r="C5530" s="139" t="s">
        <v>790</v>
      </c>
      <c r="D5530" s="139" t="s">
        <v>633</v>
      </c>
      <c r="E5530" s="139" t="s">
        <v>754</v>
      </c>
      <c r="F5530" s="49">
        <v>1320</v>
      </c>
      <c r="G5530" s="49">
        <v>1380</v>
      </c>
      <c r="H5530" s="49">
        <v>1360</v>
      </c>
      <c r="I5530" s="49">
        <v>1380</v>
      </c>
      <c r="J5530" s="49">
        <v>1380</v>
      </c>
      <c r="K5530" s="49">
        <v>1440</v>
      </c>
      <c r="L5530" s="49">
        <v>1400</v>
      </c>
      <c r="M5530" s="49">
        <v>1460</v>
      </c>
      <c r="N5530" s="49">
        <v>1470</v>
      </c>
      <c r="O5530" s="49">
        <v>1420</v>
      </c>
      <c r="P5530" s="49">
        <v>1600</v>
      </c>
      <c r="Q5530" s="49">
        <v>1370</v>
      </c>
      <c r="R5530" s="49">
        <v>1500</v>
      </c>
      <c r="S5530" s="49">
        <v>1430</v>
      </c>
      <c r="T5530" s="49">
        <v>1480</v>
      </c>
      <c r="U5530" s="49">
        <v>1520</v>
      </c>
      <c r="V5530" s="49">
        <v>1530</v>
      </c>
    </row>
    <row r="5531" spans="1:22" ht="15.75" customHeight="1">
      <c r="A5531" s="139" t="s">
        <v>793</v>
      </c>
      <c r="B5531" s="139" t="s">
        <v>350</v>
      </c>
      <c r="C5531" s="139" t="s">
        <v>790</v>
      </c>
      <c r="D5531" s="139" t="s">
        <v>633</v>
      </c>
      <c r="E5531" s="139" t="s">
        <v>754</v>
      </c>
      <c r="F5531" s="49">
        <v>0</v>
      </c>
      <c r="G5531" s="49">
        <v>0</v>
      </c>
      <c r="H5531" s="49">
        <v>0</v>
      </c>
      <c r="I5531" s="49">
        <v>0</v>
      </c>
      <c r="J5531" s="49">
        <v>0</v>
      </c>
      <c r="K5531" s="49">
        <v>0</v>
      </c>
      <c r="L5531" s="49">
        <v>0</v>
      </c>
      <c r="M5531" s="49">
        <v>0</v>
      </c>
      <c r="N5531" s="49">
        <v>0</v>
      </c>
      <c r="O5531" s="139" t="s">
        <v>791</v>
      </c>
      <c r="P5531" s="139" t="s">
        <v>791</v>
      </c>
      <c r="Q5531" s="139" t="s">
        <v>791</v>
      </c>
      <c r="R5531" s="139" t="s">
        <v>791</v>
      </c>
      <c r="S5531" s="139" t="s">
        <v>791</v>
      </c>
      <c r="T5531" s="139" t="s">
        <v>791</v>
      </c>
      <c r="U5531" s="139" t="s">
        <v>791</v>
      </c>
      <c r="V5531" s="139" t="s">
        <v>791</v>
      </c>
    </row>
    <row r="5532" spans="1:22" ht="15.75" customHeight="1">
      <c r="A5532" s="139" t="s">
        <v>793</v>
      </c>
      <c r="B5532" s="139" t="s">
        <v>596</v>
      </c>
      <c r="C5532" s="139" t="s">
        <v>790</v>
      </c>
      <c r="D5532" s="139" t="s">
        <v>633</v>
      </c>
      <c r="E5532" s="139" t="s">
        <v>754</v>
      </c>
      <c r="F5532" s="49">
        <v>1180</v>
      </c>
      <c r="G5532" s="49">
        <v>1190</v>
      </c>
      <c r="H5532" s="49">
        <v>1120</v>
      </c>
      <c r="I5532" s="49">
        <v>1070</v>
      </c>
      <c r="J5532" s="49">
        <v>990</v>
      </c>
      <c r="K5532" s="49">
        <v>924</v>
      </c>
      <c r="L5532" s="49">
        <v>876</v>
      </c>
      <c r="M5532" s="49">
        <v>841</v>
      </c>
      <c r="N5532" s="49">
        <v>792</v>
      </c>
      <c r="O5532" s="49">
        <v>747</v>
      </c>
      <c r="P5532" s="49">
        <v>703</v>
      </c>
      <c r="Q5532" s="49">
        <v>848</v>
      </c>
      <c r="R5532" s="49">
        <v>795</v>
      </c>
      <c r="S5532" s="49">
        <v>670</v>
      </c>
      <c r="T5532" s="49">
        <v>877</v>
      </c>
      <c r="U5532" s="49">
        <v>740</v>
      </c>
      <c r="V5532" s="49">
        <v>754</v>
      </c>
    </row>
    <row r="5533" spans="1:22" ht="15.75" customHeight="1">
      <c r="A5533" s="139" t="s">
        <v>793</v>
      </c>
      <c r="B5533" s="139" t="s">
        <v>353</v>
      </c>
      <c r="C5533" s="139" t="s">
        <v>790</v>
      </c>
      <c r="D5533" s="139" t="s">
        <v>633</v>
      </c>
      <c r="E5533" s="139" t="s">
        <v>754</v>
      </c>
      <c r="F5533" s="49">
        <v>23.2</v>
      </c>
      <c r="G5533" s="49">
        <v>17.899999999999999</v>
      </c>
      <c r="H5533" s="49">
        <v>15.9</v>
      </c>
      <c r="I5533" s="49">
        <v>15.8</v>
      </c>
      <c r="J5533" s="49">
        <v>15.4</v>
      </c>
      <c r="K5533" s="49">
        <v>15.4</v>
      </c>
      <c r="L5533" s="49">
        <v>15</v>
      </c>
      <c r="M5533" s="49">
        <v>14.7</v>
      </c>
      <c r="N5533" s="49">
        <v>14.4</v>
      </c>
      <c r="O5533" s="49">
        <v>14</v>
      </c>
      <c r="P5533" s="49">
        <v>13.8</v>
      </c>
      <c r="Q5533" s="49">
        <v>12.9</v>
      </c>
      <c r="R5533" s="49">
        <v>13.2</v>
      </c>
      <c r="S5533" s="50">
        <f t="array" ref="S5533">TREND($N5533:$R5533,$N$1:$R$1,S$1)</f>
        <v>12.610000000000014</v>
      </c>
      <c r="T5533" s="50">
        <f t="array" ref="T5533">TREND($N5533:$R5533,$N$1:$R$1,T$1)</f>
        <v>12.259999999999991</v>
      </c>
      <c r="U5533" s="50">
        <f t="array" ref="U5533">TREND($N5533:$R5533,$N$1:$R$1,U$1)</f>
        <v>11.909999999999968</v>
      </c>
      <c r="V5533" s="50">
        <f t="array" ref="V5533">TREND($N5533:$R5533,$N$1:$R$1,V$1)</f>
        <v>11.560000000000059</v>
      </c>
    </row>
    <row r="5534" spans="1:22" ht="15.75" customHeight="1">
      <c r="A5534" s="139" t="s">
        <v>793</v>
      </c>
      <c r="B5534" s="139" t="s">
        <v>357</v>
      </c>
      <c r="C5534" s="139" t="s">
        <v>790</v>
      </c>
      <c r="D5534" s="139" t="s">
        <v>633</v>
      </c>
      <c r="E5534" s="139" t="s">
        <v>754</v>
      </c>
      <c r="F5534" s="49">
        <v>2.36</v>
      </c>
      <c r="G5534" s="49">
        <v>4.8</v>
      </c>
      <c r="H5534" s="49">
        <v>4.83</v>
      </c>
      <c r="I5534" s="49">
        <v>4.8899999999999997</v>
      </c>
      <c r="J5534" s="49">
        <v>4.9000000000000004</v>
      </c>
      <c r="K5534" s="49">
        <v>5.92</v>
      </c>
      <c r="L5534" s="49">
        <v>6.23</v>
      </c>
      <c r="M5534" s="49">
        <v>2.1800000000000002</v>
      </c>
      <c r="N5534" s="49">
        <v>2.44</v>
      </c>
      <c r="O5534" s="49">
        <v>2.81</v>
      </c>
      <c r="P5534" s="49">
        <v>4.1100000000000003</v>
      </c>
      <c r="Q5534" s="49">
        <v>1.54</v>
      </c>
      <c r="R5534" s="49">
        <v>0.35299999999999998</v>
      </c>
      <c r="S5534" s="50">
        <f t="array" ref="S5534">TREND($N5534:$R5534,$N$1:$R$1,S$1)</f>
        <v>0.61740000000008877</v>
      </c>
      <c r="T5534" s="50">
        <f t="array" ref="T5534">TREND($N5534:$R5534,$N$1:$R$1,T$1)</f>
        <v>7.3000000000092768E-2</v>
      </c>
      <c r="U5534" s="50">
        <f t="array" ref="U5534">TREND($N5534:$R5534,$N$1:$R$1,U$1)</f>
        <v>-0.47139999999990323</v>
      </c>
      <c r="V5534" s="50">
        <f t="array" ref="V5534">TREND($N5534:$R5534,$N$1:$R$1,V$1)</f>
        <v>-1.0157999999998992</v>
      </c>
    </row>
    <row r="5535" spans="1:22" ht="15.75" customHeight="1">
      <c r="A5535" s="139" t="s">
        <v>793</v>
      </c>
      <c r="B5535" s="139" t="s">
        <v>365</v>
      </c>
      <c r="C5535" s="139" t="s">
        <v>790</v>
      </c>
      <c r="D5535" s="139" t="s">
        <v>633</v>
      </c>
      <c r="E5535" s="139" t="s">
        <v>754</v>
      </c>
      <c r="F5535" s="49">
        <v>0.33700000000000002</v>
      </c>
      <c r="G5535" s="49">
        <v>0.34300000000000003</v>
      </c>
      <c r="H5535" s="49">
        <v>0.34499999999999997</v>
      </c>
      <c r="I5535" s="49">
        <v>0.34899999999999998</v>
      </c>
      <c r="J5535" s="49">
        <v>0.35</v>
      </c>
      <c r="K5535" s="49">
        <v>0.42299999999999999</v>
      </c>
      <c r="L5535" s="49">
        <v>0.44500000000000001</v>
      </c>
      <c r="M5535" s="49">
        <v>0.156</v>
      </c>
      <c r="N5535" s="49">
        <v>0.17499999999999999</v>
      </c>
      <c r="O5535" s="49">
        <v>0.20100000000000001</v>
      </c>
      <c r="P5535" s="49">
        <v>0.29299999999999998</v>
      </c>
      <c r="Q5535" s="49">
        <v>0.11</v>
      </c>
      <c r="R5535" s="49">
        <v>2.52E-2</v>
      </c>
      <c r="S5535" s="50">
        <f t="array" ref="S5535">TREND($N5535:$R5535,$N$1:$R$1,S$1)</f>
        <v>4.3659999999988486E-2</v>
      </c>
      <c r="T5535" s="50">
        <f t="array" ref="T5535">TREND($N5535:$R5535,$N$1:$R$1,T$1)</f>
        <v>4.5999999999963848E-3</v>
      </c>
      <c r="U5535" s="50">
        <f t="array" ref="U5535">TREND($N5535:$R5535,$N$1:$R$1,U$1)</f>
        <v>-3.4460000000009927E-2</v>
      </c>
      <c r="V5535" s="50">
        <f t="array" ref="V5535">TREND($N5535:$R5535,$N$1:$R$1,V$1)</f>
        <v>-7.3520000000002028E-2</v>
      </c>
    </row>
    <row r="5536" spans="1:22" ht="15.75" customHeight="1">
      <c r="A5536" s="139" t="s">
        <v>793</v>
      </c>
      <c r="B5536" s="139" t="s">
        <v>352</v>
      </c>
      <c r="C5536" s="139" t="s">
        <v>790</v>
      </c>
      <c r="D5536" s="139" t="s">
        <v>633</v>
      </c>
      <c r="E5536" s="139" t="s">
        <v>754</v>
      </c>
      <c r="F5536" s="49">
        <v>0.33700000000000002</v>
      </c>
      <c r="G5536" s="49">
        <v>0.34300000000000003</v>
      </c>
      <c r="H5536" s="49">
        <v>0.34499999999999997</v>
      </c>
      <c r="I5536" s="49">
        <v>0.34899999999999998</v>
      </c>
      <c r="J5536" s="49">
        <v>0.35</v>
      </c>
      <c r="K5536" s="49">
        <v>0.42299999999999999</v>
      </c>
      <c r="L5536" s="49">
        <v>0.44500000000000001</v>
      </c>
      <c r="M5536" s="49">
        <v>0.156</v>
      </c>
      <c r="N5536" s="49">
        <v>0.17499999999999999</v>
      </c>
      <c r="O5536" s="49">
        <v>0.20100000000000001</v>
      </c>
      <c r="P5536" s="49">
        <v>0.29299999999999998</v>
      </c>
      <c r="Q5536" s="49">
        <v>0.11</v>
      </c>
      <c r="R5536" s="49">
        <v>2.52E-2</v>
      </c>
      <c r="S5536" s="50">
        <f t="array" ref="S5536">TREND($N5536:$R5536,$N$1:$R$1,S$1)</f>
        <v>4.3659999999988486E-2</v>
      </c>
      <c r="T5536" s="50">
        <f t="array" ref="T5536">TREND($N5536:$R5536,$N$1:$R$1,T$1)</f>
        <v>4.5999999999963848E-3</v>
      </c>
      <c r="U5536" s="50">
        <f t="array" ref="U5536">TREND($N5536:$R5536,$N$1:$R$1,U$1)</f>
        <v>-3.4460000000009927E-2</v>
      </c>
      <c r="V5536" s="50">
        <f t="array" ref="V5536">TREND($N5536:$R5536,$N$1:$R$1,V$1)</f>
        <v>-7.3520000000002028E-2</v>
      </c>
    </row>
    <row r="5537" spans="1:22" ht="15.75" customHeight="1">
      <c r="A5537" s="139" t="s">
        <v>793</v>
      </c>
      <c r="B5537" s="139" t="s">
        <v>367</v>
      </c>
      <c r="C5537" s="139" t="s">
        <v>790</v>
      </c>
      <c r="D5537" s="139" t="s">
        <v>633</v>
      </c>
      <c r="E5537" s="139" t="s">
        <v>754</v>
      </c>
      <c r="F5537" s="49">
        <v>0.33700000000000002</v>
      </c>
      <c r="G5537" s="49">
        <v>0.34300000000000003</v>
      </c>
      <c r="H5537" s="49">
        <v>0.34499999999999997</v>
      </c>
      <c r="I5537" s="49">
        <v>0.34899999999999998</v>
      </c>
      <c r="J5537" s="49">
        <v>0.35</v>
      </c>
      <c r="K5537" s="49">
        <v>0.42299999999999999</v>
      </c>
      <c r="L5537" s="49">
        <v>0.44500000000000001</v>
      </c>
      <c r="M5537" s="49">
        <v>0.156</v>
      </c>
      <c r="N5537" s="49">
        <v>0.17499999999999999</v>
      </c>
      <c r="O5537" s="49">
        <v>0.20100000000000001</v>
      </c>
      <c r="P5537" s="49">
        <v>0.29299999999999998</v>
      </c>
      <c r="Q5537" s="49">
        <v>0.11</v>
      </c>
      <c r="R5537" s="49">
        <v>2.52E-2</v>
      </c>
      <c r="S5537" s="50">
        <f t="array" ref="S5537">TREND($N5537:$R5537,$N$1:$R$1,S$1)</f>
        <v>4.3659999999988486E-2</v>
      </c>
      <c r="T5537" s="50">
        <f t="array" ref="T5537">TREND($N5537:$R5537,$N$1:$R$1,T$1)</f>
        <v>4.5999999999963848E-3</v>
      </c>
      <c r="U5537" s="50">
        <f t="array" ref="U5537">TREND($N5537:$R5537,$N$1:$R$1,U$1)</f>
        <v>-3.4460000000009927E-2</v>
      </c>
      <c r="V5537" s="50">
        <f t="array" ref="V5537">TREND($N5537:$R5537,$N$1:$R$1,V$1)</f>
        <v>-7.3520000000002028E-2</v>
      </c>
    </row>
    <row r="5538" spans="1:22" ht="15.75" customHeight="1">
      <c r="A5538" s="139" t="s">
        <v>793</v>
      </c>
      <c r="B5538" s="139" t="s">
        <v>359</v>
      </c>
      <c r="C5538" s="139" t="s">
        <v>790</v>
      </c>
      <c r="D5538" s="139" t="s">
        <v>633</v>
      </c>
      <c r="E5538" s="139" t="s">
        <v>754</v>
      </c>
      <c r="F5538" s="49">
        <v>273</v>
      </c>
      <c r="G5538" s="49">
        <v>252</v>
      </c>
      <c r="H5538" s="49">
        <v>244</v>
      </c>
      <c r="I5538" s="49">
        <v>246</v>
      </c>
      <c r="J5538" s="49">
        <v>215</v>
      </c>
      <c r="K5538" s="49">
        <v>216</v>
      </c>
      <c r="L5538" s="49">
        <v>199</v>
      </c>
      <c r="M5538" s="49">
        <v>193</v>
      </c>
      <c r="N5538" s="49">
        <v>179</v>
      </c>
      <c r="O5538" s="49">
        <v>180</v>
      </c>
      <c r="P5538" s="49">
        <v>175</v>
      </c>
      <c r="Q5538" s="49">
        <v>177</v>
      </c>
      <c r="R5538" s="49">
        <v>171</v>
      </c>
      <c r="S5538" s="49">
        <v>178</v>
      </c>
      <c r="T5538" s="49">
        <v>162</v>
      </c>
      <c r="U5538" s="49">
        <v>160</v>
      </c>
      <c r="V5538" s="49">
        <v>181</v>
      </c>
    </row>
    <row r="5539" spans="1:22" ht="15.75" customHeight="1">
      <c r="A5539" s="139" t="s">
        <v>793</v>
      </c>
      <c r="B5539" s="139" t="s">
        <v>363</v>
      </c>
      <c r="C5539" s="139" t="s">
        <v>790</v>
      </c>
      <c r="D5539" s="139" t="s">
        <v>633</v>
      </c>
      <c r="E5539" s="139" t="s">
        <v>754</v>
      </c>
      <c r="F5539" s="49">
        <v>252</v>
      </c>
      <c r="G5539" s="49">
        <v>200</v>
      </c>
      <c r="H5539" s="49">
        <v>154</v>
      </c>
      <c r="I5539" s="49">
        <v>92.5</v>
      </c>
      <c r="J5539" s="49">
        <v>192</v>
      </c>
      <c r="K5539" s="49">
        <v>133</v>
      </c>
      <c r="L5539" s="49">
        <v>247</v>
      </c>
      <c r="M5539" s="49">
        <v>180</v>
      </c>
      <c r="N5539" s="49">
        <v>215</v>
      </c>
      <c r="O5539" s="49">
        <v>217</v>
      </c>
      <c r="P5539" s="49">
        <v>264</v>
      </c>
      <c r="Q5539" s="49">
        <v>299</v>
      </c>
      <c r="R5539" s="49">
        <v>381</v>
      </c>
      <c r="S5539" s="50">
        <f t="array" ref="S5539">TREND($N5539:$R5539,$N$1:$R$1,S$1)</f>
        <v>399.39999999999418</v>
      </c>
      <c r="T5539" s="50">
        <f t="array" ref="T5539">TREND($N5539:$R5539,$N$1:$R$1,T$1)</f>
        <v>440.79999999998836</v>
      </c>
      <c r="U5539" s="50">
        <f t="array" ref="U5539">TREND($N5539:$R5539,$N$1:$R$1,U$1)</f>
        <v>482.19999999999709</v>
      </c>
      <c r="V5539" s="50">
        <f t="array" ref="V5539">TREND($N5539:$R5539,$N$1:$R$1,V$1)</f>
        <v>523.59999999999127</v>
      </c>
    </row>
    <row r="5540" spans="1:22" ht="15.75" customHeight="1">
      <c r="A5540" s="139" t="s">
        <v>793</v>
      </c>
      <c r="B5540" s="139" t="s">
        <v>369</v>
      </c>
      <c r="C5540" s="139" t="s">
        <v>790</v>
      </c>
      <c r="D5540" s="139" t="s">
        <v>633</v>
      </c>
      <c r="E5540" s="139" t="s">
        <v>754</v>
      </c>
      <c r="F5540" s="49">
        <v>3.7</v>
      </c>
      <c r="G5540" s="49">
        <v>3.77</v>
      </c>
      <c r="H5540" s="49">
        <v>4.83</v>
      </c>
      <c r="I5540" s="49">
        <v>4.8899999999999997</v>
      </c>
      <c r="J5540" s="49">
        <v>4.9000000000000004</v>
      </c>
      <c r="K5540" s="49">
        <v>5.92</v>
      </c>
      <c r="L5540" s="49">
        <v>6.23</v>
      </c>
      <c r="M5540" s="49">
        <v>2.1800000000000002</v>
      </c>
      <c r="N5540" s="49">
        <v>2.44</v>
      </c>
      <c r="O5540" s="49">
        <v>2.81</v>
      </c>
      <c r="P5540" s="49">
        <v>4.1100000000000003</v>
      </c>
      <c r="Q5540" s="49">
        <v>1.54</v>
      </c>
      <c r="R5540" s="49">
        <v>0.35299999999999998</v>
      </c>
      <c r="S5540" s="50">
        <f t="array" ref="S5540">TREND($N5540:$R5540,$N$1:$R$1,S$1)</f>
        <v>0.61740000000008877</v>
      </c>
      <c r="T5540" s="50">
        <f t="array" ref="T5540">TREND($N5540:$R5540,$N$1:$R$1,T$1)</f>
        <v>7.3000000000092768E-2</v>
      </c>
      <c r="U5540" s="50">
        <f t="array" ref="U5540">TREND($N5540:$R5540,$N$1:$R$1,U$1)</f>
        <v>-0.47139999999990323</v>
      </c>
      <c r="V5540" s="50">
        <f t="array" ref="V5540">TREND($N5540:$R5540,$N$1:$R$1,V$1)</f>
        <v>-1.0157999999998992</v>
      </c>
    </row>
    <row r="5541" spans="1:22" ht="15.75" customHeight="1">
      <c r="A5541" s="139" t="s">
        <v>793</v>
      </c>
      <c r="B5541" s="139" t="s">
        <v>375</v>
      </c>
      <c r="C5541" s="139" t="s">
        <v>790</v>
      </c>
      <c r="D5541" s="139" t="s">
        <v>633</v>
      </c>
      <c r="E5541" s="139" t="s">
        <v>754</v>
      </c>
      <c r="F5541" s="49">
        <v>45.8</v>
      </c>
      <c r="G5541" s="49">
        <v>37.700000000000003</v>
      </c>
      <c r="H5541" s="49">
        <v>12.8</v>
      </c>
      <c r="I5541" s="49">
        <v>12.9</v>
      </c>
      <c r="J5541" s="49">
        <v>13</v>
      </c>
      <c r="K5541" s="49">
        <v>15.7</v>
      </c>
      <c r="L5541" s="49">
        <v>16.5</v>
      </c>
      <c r="M5541" s="49">
        <v>5.76</v>
      </c>
      <c r="N5541" s="49">
        <v>6.46</v>
      </c>
      <c r="O5541" s="49">
        <v>7.44</v>
      </c>
      <c r="P5541" s="49">
        <v>10.9</v>
      </c>
      <c r="Q5541" s="49">
        <v>4.08</v>
      </c>
      <c r="R5541" s="49">
        <v>0.93200000000000005</v>
      </c>
      <c r="S5541" s="50">
        <f t="array" ref="S5541">TREND($N5541:$R5541,$N$1:$R$1,S$1)</f>
        <v>1.6376000000000204</v>
      </c>
      <c r="T5541" s="50">
        <f t="array" ref="T5541">TREND($N5541:$R5541,$N$1:$R$1,T$1)</f>
        <v>0.19599999999991269</v>
      </c>
      <c r="U5541" s="50">
        <f t="array" ref="U5541">TREND($N5541:$R5541,$N$1:$R$1,U$1)</f>
        <v>-1.245600000000195</v>
      </c>
      <c r="V5541" s="50">
        <f t="array" ref="V5541">TREND($N5541:$R5541,$N$1:$R$1,V$1)</f>
        <v>-2.6872000000003027</v>
      </c>
    </row>
    <row r="5542" spans="1:22" ht="15.75" customHeight="1">
      <c r="A5542" s="139" t="s">
        <v>793</v>
      </c>
      <c r="B5542" s="139" t="s">
        <v>314</v>
      </c>
      <c r="C5542" s="139" t="s">
        <v>790</v>
      </c>
      <c r="D5542" s="139" t="s">
        <v>633</v>
      </c>
      <c r="E5542" s="139" t="s">
        <v>754</v>
      </c>
      <c r="F5542" s="49">
        <v>67.2</v>
      </c>
      <c r="G5542" s="49">
        <v>51.9</v>
      </c>
      <c r="H5542" s="49">
        <v>73.7</v>
      </c>
      <c r="I5542" s="49">
        <v>86</v>
      </c>
      <c r="J5542" s="49">
        <v>79.2</v>
      </c>
      <c r="K5542" s="49">
        <v>81.7</v>
      </c>
      <c r="L5542" s="49">
        <v>88.2</v>
      </c>
      <c r="M5542" s="49">
        <v>88.5</v>
      </c>
      <c r="N5542" s="49">
        <v>89.1</v>
      </c>
      <c r="O5542" s="49">
        <v>70.8</v>
      </c>
      <c r="P5542" s="49">
        <v>69.5</v>
      </c>
      <c r="Q5542" s="49">
        <v>88.4</v>
      </c>
      <c r="R5542" s="49">
        <v>102</v>
      </c>
      <c r="S5542" s="49">
        <v>75.2</v>
      </c>
      <c r="T5542" s="49">
        <v>70</v>
      </c>
      <c r="U5542" s="49">
        <v>69.900000000000006</v>
      </c>
      <c r="V5542" s="49">
        <v>76.8</v>
      </c>
    </row>
    <row r="5543" spans="1:22" ht="15.75" customHeight="1">
      <c r="A5543" s="139" t="s">
        <v>793</v>
      </c>
      <c r="B5543" s="139" t="s">
        <v>371</v>
      </c>
      <c r="C5543" s="139" t="s">
        <v>790</v>
      </c>
      <c r="D5543" s="139" t="s">
        <v>633</v>
      </c>
      <c r="E5543" s="139" t="s">
        <v>754</v>
      </c>
      <c r="F5543" s="49">
        <v>3.03</v>
      </c>
      <c r="G5543" s="49">
        <v>2.74</v>
      </c>
      <c r="H5543" s="49">
        <v>2.76</v>
      </c>
      <c r="I5543" s="49">
        <v>2.79</v>
      </c>
      <c r="J5543" s="49">
        <v>2.8</v>
      </c>
      <c r="K5543" s="49">
        <v>3.39</v>
      </c>
      <c r="L5543" s="49">
        <v>3.56</v>
      </c>
      <c r="M5543" s="49">
        <v>1.25</v>
      </c>
      <c r="N5543" s="49">
        <v>1.4</v>
      </c>
      <c r="O5543" s="49">
        <v>1.61</v>
      </c>
      <c r="P5543" s="49">
        <v>2.35</v>
      </c>
      <c r="Q5543" s="49">
        <v>0.88200000000000001</v>
      </c>
      <c r="R5543" s="49">
        <v>0.20100000000000001</v>
      </c>
      <c r="S5543" s="50">
        <f t="array" ref="S5543">TREND($N5543:$R5543,$N$1:$R$1,S$1)</f>
        <v>0.35080000000004929</v>
      </c>
      <c r="T5543" s="50">
        <f t="array" ref="T5543">TREND($N5543:$R5543,$N$1:$R$1,T$1)</f>
        <v>3.8200000000074397E-2</v>
      </c>
      <c r="U5543" s="50">
        <f t="array" ref="U5543">TREND($N5543:$R5543,$N$1:$R$1,U$1)</f>
        <v>-0.27440000000001419</v>
      </c>
      <c r="V5543" s="50">
        <f t="array" ref="V5543">TREND($N5543:$R5543,$N$1:$R$1,V$1)</f>
        <v>-0.58699999999998909</v>
      </c>
    </row>
    <row r="5544" spans="1:22" ht="15.75" customHeight="1">
      <c r="A5544" s="139" t="s">
        <v>793</v>
      </c>
      <c r="B5544" s="139" t="s">
        <v>377</v>
      </c>
      <c r="C5544" s="139" t="s">
        <v>790</v>
      </c>
      <c r="D5544" s="139" t="s">
        <v>633</v>
      </c>
      <c r="E5544" s="139" t="s">
        <v>754</v>
      </c>
      <c r="F5544" s="49">
        <v>125</v>
      </c>
      <c r="G5544" s="49">
        <v>124</v>
      </c>
      <c r="H5544" s="49">
        <v>115</v>
      </c>
      <c r="I5544" s="49">
        <v>107</v>
      </c>
      <c r="J5544" s="49">
        <v>104</v>
      </c>
      <c r="K5544" s="49">
        <v>95.3</v>
      </c>
      <c r="L5544" s="49">
        <v>94.7</v>
      </c>
      <c r="M5544" s="49">
        <v>86</v>
      </c>
      <c r="N5544" s="49">
        <v>69.2</v>
      </c>
      <c r="O5544" s="49">
        <v>62.3</v>
      </c>
      <c r="P5544" s="49">
        <v>61</v>
      </c>
      <c r="Q5544" s="49">
        <v>39.700000000000003</v>
      </c>
      <c r="R5544" s="49">
        <v>46.2</v>
      </c>
      <c r="S5544" s="49">
        <v>56.5</v>
      </c>
      <c r="T5544" s="49">
        <v>52</v>
      </c>
      <c r="U5544" s="49">
        <v>60.9</v>
      </c>
      <c r="V5544" s="49">
        <v>60.9</v>
      </c>
    </row>
    <row r="5545" spans="1:22" ht="15.75" customHeight="1">
      <c r="A5545" s="139" t="s">
        <v>793</v>
      </c>
      <c r="B5545" s="139" t="s">
        <v>383</v>
      </c>
      <c r="C5545" s="139" t="s">
        <v>790</v>
      </c>
      <c r="D5545" s="139" t="s">
        <v>633</v>
      </c>
      <c r="E5545" s="139" t="s">
        <v>754</v>
      </c>
      <c r="F5545" s="49">
        <v>3540</v>
      </c>
      <c r="G5545" s="49">
        <v>3540</v>
      </c>
      <c r="H5545" s="49">
        <v>3980</v>
      </c>
      <c r="I5545" s="49">
        <v>4110</v>
      </c>
      <c r="J5545" s="49">
        <v>4300</v>
      </c>
      <c r="K5545" s="49">
        <v>4510</v>
      </c>
      <c r="L5545" s="49">
        <v>4260</v>
      </c>
      <c r="M5545" s="49">
        <v>4540</v>
      </c>
      <c r="N5545" s="49">
        <v>4690</v>
      </c>
      <c r="O5545" s="49">
        <v>5190</v>
      </c>
      <c r="P5545" s="49">
        <v>4810</v>
      </c>
      <c r="Q5545" s="49">
        <v>4800</v>
      </c>
      <c r="R5545" s="49">
        <v>4880</v>
      </c>
      <c r="S5545" s="50">
        <f t="array" ref="S5545">TREND($N5545:$R5545,$N$1:$R$1,S$1)</f>
        <v>4871</v>
      </c>
      <c r="T5545" s="50">
        <f t="array" ref="T5545">TREND($N5545:$R5545,$N$1:$R$1,T$1)</f>
        <v>4870</v>
      </c>
      <c r="U5545" s="50">
        <f t="array" ref="U5545">TREND($N5545:$R5545,$N$1:$R$1,U$1)</f>
        <v>4869</v>
      </c>
      <c r="V5545" s="50">
        <f t="array" ref="V5545">TREND($N5545:$R5545,$N$1:$R$1,V$1)</f>
        <v>4868</v>
      </c>
    </row>
    <row r="5546" spans="1:22" ht="15.75" customHeight="1">
      <c r="A5546" s="139" t="s">
        <v>793</v>
      </c>
      <c r="B5546" s="139" t="s">
        <v>381</v>
      </c>
      <c r="C5546" s="139" t="s">
        <v>790</v>
      </c>
      <c r="D5546" s="139" t="s">
        <v>633</v>
      </c>
      <c r="E5546" s="139" t="s">
        <v>754</v>
      </c>
      <c r="F5546" s="49">
        <v>15800</v>
      </c>
      <c r="G5546" s="49">
        <v>16200</v>
      </c>
      <c r="H5546" s="49">
        <v>15100</v>
      </c>
      <c r="I5546" s="49">
        <v>16100</v>
      </c>
      <c r="J5546" s="49">
        <v>16800</v>
      </c>
      <c r="K5546" s="49">
        <v>17900</v>
      </c>
      <c r="L5546" s="49">
        <v>19600</v>
      </c>
      <c r="M5546" s="49">
        <v>20700</v>
      </c>
      <c r="N5546" s="49">
        <v>21300</v>
      </c>
      <c r="O5546" s="49">
        <v>21300</v>
      </c>
      <c r="P5546" s="49">
        <v>22400</v>
      </c>
      <c r="Q5546" s="49">
        <v>23500</v>
      </c>
      <c r="R5546" s="49">
        <v>23900</v>
      </c>
      <c r="S5546" s="50">
        <f t="array" ref="S5546">TREND($N5546:$R5546,$N$1:$R$1,S$1)</f>
        <v>24700</v>
      </c>
      <c r="T5546" s="50">
        <f t="array" ref="T5546">TREND($N5546:$R5546,$N$1:$R$1,T$1)</f>
        <v>25440</v>
      </c>
      <c r="U5546" s="50">
        <f t="array" ref="U5546">TREND($N5546:$R5546,$N$1:$R$1,U$1)</f>
        <v>26180</v>
      </c>
      <c r="V5546" s="50">
        <f t="array" ref="V5546">TREND($N5546:$R5546,$N$1:$R$1,V$1)</f>
        <v>26920</v>
      </c>
    </row>
    <row r="5547" spans="1:22" ht="15.75" customHeight="1">
      <c r="A5547" s="139" t="s">
        <v>793</v>
      </c>
      <c r="B5547" s="139" t="s">
        <v>389</v>
      </c>
      <c r="C5547" s="139" t="s">
        <v>790</v>
      </c>
      <c r="D5547" s="139" t="s">
        <v>633</v>
      </c>
      <c r="E5547" s="139" t="s">
        <v>754</v>
      </c>
      <c r="F5547" s="49">
        <v>375</v>
      </c>
      <c r="G5547" s="49">
        <v>359</v>
      </c>
      <c r="H5547" s="49">
        <v>351</v>
      </c>
      <c r="I5547" s="49">
        <v>379</v>
      </c>
      <c r="J5547" s="49">
        <v>330</v>
      </c>
      <c r="K5547" s="49">
        <v>308</v>
      </c>
      <c r="L5547" s="49">
        <v>308</v>
      </c>
      <c r="M5547" s="49">
        <v>289</v>
      </c>
      <c r="N5547" s="49">
        <v>320</v>
      </c>
      <c r="O5547" s="49">
        <v>338</v>
      </c>
      <c r="P5547" s="49">
        <v>308</v>
      </c>
      <c r="Q5547" s="49">
        <v>267</v>
      </c>
      <c r="R5547" s="49">
        <v>266</v>
      </c>
      <c r="S5547" s="49">
        <v>570</v>
      </c>
      <c r="T5547" s="49">
        <v>432</v>
      </c>
      <c r="U5547" s="49">
        <v>446</v>
      </c>
      <c r="V5547" s="49">
        <v>490</v>
      </c>
    </row>
    <row r="5548" spans="1:22" ht="15.75" customHeight="1">
      <c r="A5548" s="139" t="s">
        <v>793</v>
      </c>
      <c r="B5548" s="139" t="s">
        <v>385</v>
      </c>
      <c r="C5548" s="139" t="s">
        <v>790</v>
      </c>
      <c r="D5548" s="139" t="s">
        <v>633</v>
      </c>
      <c r="E5548" s="139" t="s">
        <v>754</v>
      </c>
      <c r="F5548" s="49">
        <v>1370</v>
      </c>
      <c r="G5548" s="49">
        <v>1330</v>
      </c>
      <c r="H5548" s="49">
        <v>1330</v>
      </c>
      <c r="I5548" s="49">
        <v>1440</v>
      </c>
      <c r="J5548" s="49">
        <v>1650</v>
      </c>
      <c r="K5548" s="49">
        <v>1400</v>
      </c>
      <c r="L5548" s="49">
        <v>1730</v>
      </c>
      <c r="M5548" s="49">
        <v>1610</v>
      </c>
      <c r="N5548" s="49">
        <v>1990</v>
      </c>
      <c r="O5548" s="49">
        <v>1810</v>
      </c>
      <c r="P5548" s="49">
        <v>1790</v>
      </c>
      <c r="Q5548" s="49">
        <v>1560</v>
      </c>
      <c r="R5548" s="49">
        <v>1570</v>
      </c>
      <c r="S5548" s="50">
        <f t="array" ref="S5548">TREND($N5548:$R5548,$N$1:$R$1,S$1)</f>
        <v>1417</v>
      </c>
      <c r="T5548" s="50">
        <f t="array" ref="T5548">TREND($N5548:$R5548,$N$1:$R$1,T$1)</f>
        <v>1308</v>
      </c>
      <c r="U5548" s="50">
        <f t="array" ref="U5548">TREND($N5548:$R5548,$N$1:$R$1,U$1)</f>
        <v>1199</v>
      </c>
      <c r="V5548" s="50">
        <f t="array" ref="V5548">TREND($N5548:$R5548,$N$1:$R$1,V$1)</f>
        <v>1090</v>
      </c>
    </row>
    <row r="5549" spans="1:22" ht="15.75" customHeight="1">
      <c r="A5549" s="139" t="s">
        <v>793</v>
      </c>
      <c r="B5549" s="139" t="s">
        <v>387</v>
      </c>
      <c r="C5549" s="139" t="s">
        <v>790</v>
      </c>
      <c r="D5549" s="139" t="s">
        <v>633</v>
      </c>
      <c r="E5549" s="139" t="s">
        <v>754</v>
      </c>
      <c r="F5549" s="49">
        <v>375</v>
      </c>
      <c r="G5549" s="49">
        <v>375</v>
      </c>
      <c r="H5549" s="49">
        <v>690</v>
      </c>
      <c r="I5549" s="49">
        <v>16</v>
      </c>
      <c r="J5549" s="49">
        <v>2.74</v>
      </c>
      <c r="K5549" s="49">
        <v>168</v>
      </c>
      <c r="L5549" s="49">
        <v>222</v>
      </c>
      <c r="M5549" s="49">
        <v>170</v>
      </c>
      <c r="N5549" s="49">
        <v>219</v>
      </c>
      <c r="O5549" s="49">
        <v>238</v>
      </c>
      <c r="P5549" s="49">
        <v>336</v>
      </c>
      <c r="Q5549" s="49">
        <v>349</v>
      </c>
      <c r="R5549" s="49">
        <v>365</v>
      </c>
      <c r="S5549" s="50">
        <f t="array" ref="S5549">TREND($N5549:$R5549,$N$1:$R$1,S$1)</f>
        <v>422.29999999998836</v>
      </c>
      <c r="T5549" s="50">
        <f t="array" ref="T5549">TREND($N5549:$R5549,$N$1:$R$1,T$1)</f>
        <v>462.59999999999127</v>
      </c>
      <c r="U5549" s="50">
        <f t="array" ref="U5549">TREND($N5549:$R5549,$N$1:$R$1,U$1)</f>
        <v>502.89999999999418</v>
      </c>
      <c r="V5549" s="50">
        <f t="array" ref="V5549">TREND($N5549:$R5549,$N$1:$R$1,V$1)</f>
        <v>543.19999999998254</v>
      </c>
    </row>
    <row r="5550" spans="1:22" ht="15.75" customHeight="1">
      <c r="A5550" s="139" t="s">
        <v>793</v>
      </c>
      <c r="B5550" s="139" t="s">
        <v>379</v>
      </c>
      <c r="C5550" s="139" t="s">
        <v>790</v>
      </c>
      <c r="D5550" s="139" t="s">
        <v>633</v>
      </c>
      <c r="E5550" s="139" t="s">
        <v>754</v>
      </c>
      <c r="F5550" s="49">
        <v>2.21</v>
      </c>
      <c r="G5550" s="49">
        <v>2.2000000000000002</v>
      </c>
      <c r="H5550" s="49">
        <v>2.2000000000000002</v>
      </c>
      <c r="I5550" s="49">
        <v>2.2000000000000002</v>
      </c>
      <c r="J5550" s="49">
        <v>2.64</v>
      </c>
      <c r="K5550" s="49">
        <v>3.08</v>
      </c>
      <c r="L5550" s="49">
        <v>3.52</v>
      </c>
      <c r="M5550" s="49">
        <v>3.96</v>
      </c>
      <c r="N5550" s="49">
        <v>4.4000000000000004</v>
      </c>
      <c r="O5550" s="49">
        <v>4.84</v>
      </c>
      <c r="P5550" s="49">
        <v>5.28</v>
      </c>
      <c r="Q5550" s="49">
        <v>6.03</v>
      </c>
      <c r="R5550" s="49">
        <v>6.9</v>
      </c>
      <c r="S5550" s="49">
        <v>175</v>
      </c>
      <c r="T5550" s="49">
        <v>180</v>
      </c>
      <c r="U5550" s="49">
        <v>190</v>
      </c>
      <c r="V5550" s="49">
        <v>195</v>
      </c>
    </row>
    <row r="5551" spans="1:22" ht="15.75" customHeight="1">
      <c r="A5551" s="139" t="s">
        <v>793</v>
      </c>
      <c r="B5551" s="139" t="s">
        <v>391</v>
      </c>
      <c r="C5551" s="139" t="s">
        <v>790</v>
      </c>
      <c r="D5551" s="139" t="s">
        <v>633</v>
      </c>
      <c r="E5551" s="139" t="s">
        <v>754</v>
      </c>
      <c r="F5551" s="49">
        <v>60.6</v>
      </c>
      <c r="G5551" s="49">
        <v>67.2</v>
      </c>
      <c r="H5551" s="49">
        <v>68.3</v>
      </c>
      <c r="I5551" s="49">
        <v>76.900000000000006</v>
      </c>
      <c r="J5551" s="49">
        <v>67.400000000000006</v>
      </c>
      <c r="K5551" s="49">
        <v>53.9</v>
      </c>
      <c r="L5551" s="49">
        <v>49.3</v>
      </c>
      <c r="M5551" s="49">
        <v>44.7</v>
      </c>
      <c r="N5551" s="49">
        <v>39.9</v>
      </c>
      <c r="O5551" s="49">
        <v>39.5</v>
      </c>
      <c r="P5551" s="49">
        <v>36</v>
      </c>
      <c r="Q5551" s="49">
        <v>37.1</v>
      </c>
      <c r="R5551" s="49">
        <v>34.5</v>
      </c>
      <c r="S5551" s="50">
        <f t="array" ref="S5551">TREND($N5551:$R5551,$N$1:$R$1,S$1)</f>
        <v>33.440000000000055</v>
      </c>
      <c r="T5551" s="50">
        <f t="array" ref="T5551">TREND($N5551:$R5551,$N$1:$R$1,T$1)</f>
        <v>32.120000000000346</v>
      </c>
      <c r="U5551" s="50">
        <f t="array" ref="U5551">TREND($N5551:$R5551,$N$1:$R$1,U$1)</f>
        <v>30.800000000000182</v>
      </c>
      <c r="V5551" s="50">
        <f t="array" ref="V5551">TREND($N5551:$R5551,$N$1:$R$1,V$1)</f>
        <v>29.480000000000018</v>
      </c>
    </row>
    <row r="5552" spans="1:22" ht="15.75" customHeight="1">
      <c r="A5552" s="139" t="s">
        <v>793</v>
      </c>
      <c r="B5552" s="139" t="s">
        <v>393</v>
      </c>
      <c r="C5552" s="139" t="s">
        <v>790</v>
      </c>
      <c r="D5552" s="139" t="s">
        <v>633</v>
      </c>
      <c r="E5552" s="139" t="s">
        <v>754</v>
      </c>
      <c r="F5552" s="49">
        <v>1070</v>
      </c>
      <c r="G5552" s="49">
        <v>1070</v>
      </c>
      <c r="H5552" s="49">
        <v>1040</v>
      </c>
      <c r="I5552" s="49">
        <v>974</v>
      </c>
      <c r="J5552" s="49">
        <v>832</v>
      </c>
      <c r="K5552" s="49">
        <v>806</v>
      </c>
      <c r="L5552" s="49">
        <v>858</v>
      </c>
      <c r="M5552" s="49">
        <v>864</v>
      </c>
      <c r="N5552" s="49">
        <v>797</v>
      </c>
      <c r="O5552" s="49">
        <v>744</v>
      </c>
      <c r="P5552" s="49">
        <v>666</v>
      </c>
      <c r="Q5552" s="49">
        <v>604</v>
      </c>
      <c r="R5552" s="49">
        <v>659</v>
      </c>
      <c r="S5552" s="49">
        <v>540</v>
      </c>
      <c r="T5552" s="49">
        <v>492</v>
      </c>
      <c r="U5552" s="49">
        <v>509</v>
      </c>
      <c r="V5552" s="49">
        <v>627</v>
      </c>
    </row>
    <row r="5553" spans="1:22" ht="15.75" customHeight="1">
      <c r="A5553" s="139" t="s">
        <v>793</v>
      </c>
      <c r="B5553" s="139" t="s">
        <v>395</v>
      </c>
      <c r="C5553" s="139" t="s">
        <v>790</v>
      </c>
      <c r="D5553" s="139" t="s">
        <v>633</v>
      </c>
      <c r="E5553" s="139" t="s">
        <v>754</v>
      </c>
      <c r="F5553" s="49">
        <v>3.37</v>
      </c>
      <c r="G5553" s="49">
        <v>2.74</v>
      </c>
      <c r="H5553" s="49">
        <v>3.11</v>
      </c>
      <c r="I5553" s="49">
        <v>3.14</v>
      </c>
      <c r="J5553" s="49">
        <v>3.15</v>
      </c>
      <c r="K5553" s="49">
        <v>5.51</v>
      </c>
      <c r="L5553" s="49">
        <v>9.33</v>
      </c>
      <c r="M5553" s="49">
        <v>8.5500000000000007</v>
      </c>
      <c r="N5553" s="49">
        <v>4.4400000000000004</v>
      </c>
      <c r="O5553" s="49">
        <v>0.88700000000000001</v>
      </c>
      <c r="P5553" s="49">
        <v>1.38</v>
      </c>
      <c r="Q5553" s="49">
        <v>2.52</v>
      </c>
      <c r="R5553" s="49">
        <v>2.98</v>
      </c>
      <c r="S5553" s="50">
        <f t="array" ref="S5553">TREND($N5553:$R5553,$N$1:$R$1,S$1)</f>
        <v>2.0552999999999884</v>
      </c>
      <c r="T5553" s="50">
        <f t="array" ref="T5553">TREND($N5553:$R5553,$N$1:$R$1,T$1)</f>
        <v>1.9266000000000076</v>
      </c>
      <c r="U5553" s="50">
        <f t="array" ref="U5553">TREND($N5553:$R5553,$N$1:$R$1,U$1)</f>
        <v>1.7978999999999701</v>
      </c>
      <c r="V5553" s="50">
        <f t="array" ref="V5553">TREND($N5553:$R5553,$N$1:$R$1,V$1)</f>
        <v>1.6691999999999894</v>
      </c>
    </row>
    <row r="5554" spans="1:22" ht="15.75" customHeight="1">
      <c r="A5554" s="139" t="s">
        <v>793</v>
      </c>
      <c r="B5554" s="139" t="s">
        <v>399</v>
      </c>
      <c r="C5554" s="139" t="s">
        <v>790</v>
      </c>
      <c r="D5554" s="139" t="s">
        <v>633</v>
      </c>
      <c r="E5554" s="139" t="s">
        <v>754</v>
      </c>
      <c r="F5554" s="49">
        <v>19.8</v>
      </c>
      <c r="G5554" s="49">
        <v>18</v>
      </c>
      <c r="H5554" s="49">
        <v>4.4000000000000004</v>
      </c>
      <c r="I5554" s="49">
        <v>5.72</v>
      </c>
      <c r="J5554" s="49">
        <v>6.16</v>
      </c>
      <c r="K5554" s="49">
        <v>6.16</v>
      </c>
      <c r="L5554" s="49">
        <v>6.38</v>
      </c>
      <c r="M5554" s="49">
        <v>6.49</v>
      </c>
      <c r="N5554" s="49">
        <v>6.66</v>
      </c>
      <c r="O5554" s="49">
        <v>8.08</v>
      </c>
      <c r="P5554" s="49">
        <v>11.5</v>
      </c>
      <c r="Q5554" s="49">
        <v>9.5299999999999994</v>
      </c>
      <c r="R5554" s="49">
        <v>8.31</v>
      </c>
      <c r="S5554" s="50">
        <f t="array" ref="S5554">TREND($N5554:$R5554,$N$1:$R$1,S$1)</f>
        <v>10.240999999999985</v>
      </c>
      <c r="T5554" s="50">
        <f t="array" ref="T5554">TREND($N5554:$R5554,$N$1:$R$1,T$1)</f>
        <v>10.716000000000008</v>
      </c>
      <c r="U5554" s="50">
        <f t="array" ref="U5554">TREND($N5554:$R5554,$N$1:$R$1,U$1)</f>
        <v>11.191000000000031</v>
      </c>
      <c r="V5554" s="50">
        <f t="array" ref="V5554">TREND($N5554:$R5554,$N$1:$R$1,V$1)</f>
        <v>11.66599999999994</v>
      </c>
    </row>
    <row r="5555" spans="1:22" ht="15.75" customHeight="1">
      <c r="A5555" s="139" t="s">
        <v>793</v>
      </c>
      <c r="B5555" s="139" t="s">
        <v>397</v>
      </c>
      <c r="C5555" s="139" t="s">
        <v>790</v>
      </c>
      <c r="D5555" s="139" t="s">
        <v>633</v>
      </c>
      <c r="E5555" s="139" t="s">
        <v>754</v>
      </c>
      <c r="F5555" s="49">
        <v>1030</v>
      </c>
      <c r="G5555" s="49">
        <v>1100</v>
      </c>
      <c r="H5555" s="49">
        <v>1190</v>
      </c>
      <c r="I5555" s="49">
        <v>995</v>
      </c>
      <c r="J5555" s="49">
        <v>958</v>
      </c>
      <c r="K5555" s="49">
        <v>959</v>
      </c>
      <c r="L5555" s="49">
        <v>955</v>
      </c>
      <c r="M5555" s="49">
        <v>889</v>
      </c>
      <c r="N5555" s="49">
        <v>856</v>
      </c>
      <c r="O5555" s="49">
        <v>855</v>
      </c>
      <c r="P5555" s="49">
        <v>791</v>
      </c>
      <c r="Q5555" s="49">
        <v>766</v>
      </c>
      <c r="R5555" s="49">
        <v>961</v>
      </c>
      <c r="S5555" s="49">
        <v>1070</v>
      </c>
      <c r="T5555" s="49">
        <v>1020</v>
      </c>
      <c r="U5555" s="49">
        <v>1020</v>
      </c>
      <c r="V5555" s="49">
        <v>1020</v>
      </c>
    </row>
    <row r="5556" spans="1:22" ht="15.75" customHeight="1">
      <c r="A5556" s="139" t="s">
        <v>793</v>
      </c>
      <c r="B5556" s="139" t="s">
        <v>401</v>
      </c>
      <c r="C5556" s="139" t="s">
        <v>790</v>
      </c>
      <c r="D5556" s="139" t="s">
        <v>633</v>
      </c>
      <c r="E5556" s="139" t="s">
        <v>754</v>
      </c>
      <c r="F5556" s="49">
        <v>43.5</v>
      </c>
      <c r="G5556" s="49">
        <v>60.9</v>
      </c>
      <c r="H5556" s="49">
        <v>70.900000000000006</v>
      </c>
      <c r="I5556" s="49">
        <v>71.099999999999994</v>
      </c>
      <c r="J5556" s="49">
        <v>59.4</v>
      </c>
      <c r="K5556" s="49">
        <v>59.8</v>
      </c>
      <c r="L5556" s="49">
        <v>54.1</v>
      </c>
      <c r="M5556" s="49">
        <v>51.8</v>
      </c>
      <c r="N5556" s="49">
        <v>47.4</v>
      </c>
      <c r="O5556" s="49">
        <v>42.8</v>
      </c>
      <c r="P5556" s="49">
        <v>39.200000000000003</v>
      </c>
      <c r="Q5556" s="49">
        <v>36</v>
      </c>
      <c r="R5556" s="49">
        <v>34</v>
      </c>
      <c r="S5556" s="49">
        <v>9.44</v>
      </c>
      <c r="T5556" s="49">
        <v>26</v>
      </c>
      <c r="U5556" s="49">
        <v>12.8</v>
      </c>
      <c r="V5556" s="49">
        <v>27.9</v>
      </c>
    </row>
    <row r="5557" spans="1:22" ht="15.75" customHeight="1">
      <c r="A5557" s="139" t="s">
        <v>793</v>
      </c>
      <c r="B5557" s="139" t="s">
        <v>403</v>
      </c>
      <c r="C5557" s="139" t="s">
        <v>790</v>
      </c>
      <c r="D5557" s="139" t="s">
        <v>633</v>
      </c>
      <c r="E5557" s="139" t="s">
        <v>754</v>
      </c>
      <c r="F5557" s="49">
        <v>63.7</v>
      </c>
      <c r="G5557" s="49">
        <v>61.4</v>
      </c>
      <c r="H5557" s="49">
        <v>50.3</v>
      </c>
      <c r="I5557" s="49">
        <v>58.6</v>
      </c>
      <c r="J5557" s="49">
        <v>84.6</v>
      </c>
      <c r="K5557" s="49">
        <v>57.4</v>
      </c>
      <c r="L5557" s="49">
        <v>74.3</v>
      </c>
      <c r="M5557" s="49">
        <v>44.4</v>
      </c>
      <c r="N5557" s="49">
        <v>62</v>
      </c>
      <c r="O5557" s="49">
        <v>29.2</v>
      </c>
      <c r="P5557" s="49">
        <v>69.2</v>
      </c>
      <c r="Q5557" s="49">
        <v>25.6</v>
      </c>
      <c r="R5557" s="49">
        <v>57.4</v>
      </c>
      <c r="S5557" s="50">
        <f t="array" ref="S5557">TREND($N5557:$R5557,$N$1:$R$1,S$1)</f>
        <v>44.840000000000146</v>
      </c>
      <c r="T5557" s="50">
        <f t="array" ref="T5557">TREND($N5557:$R5557,$N$1:$R$1,T$1)</f>
        <v>43.559999999999945</v>
      </c>
      <c r="U5557" s="50">
        <f t="array" ref="U5557">TREND($N5557:$R5557,$N$1:$R$1,U$1)</f>
        <v>42.2800000000002</v>
      </c>
      <c r="V5557" s="50">
        <f t="array" ref="V5557">TREND($N5557:$R5557,$N$1:$R$1,V$1)</f>
        <v>41</v>
      </c>
    </row>
    <row r="5558" spans="1:22" ht="15.75" customHeight="1">
      <c r="A5558" s="139" t="s">
        <v>793</v>
      </c>
      <c r="B5558" s="139" t="s">
        <v>410</v>
      </c>
      <c r="C5558" s="139" t="s">
        <v>790</v>
      </c>
      <c r="D5558" s="139" t="s">
        <v>633</v>
      </c>
      <c r="E5558" s="139" t="s">
        <v>754</v>
      </c>
      <c r="F5558" s="49">
        <v>43.6</v>
      </c>
      <c r="G5558" s="49">
        <v>11</v>
      </c>
      <c r="H5558" s="49">
        <v>11</v>
      </c>
      <c r="I5558" s="49">
        <v>13.6</v>
      </c>
      <c r="J5558" s="49">
        <v>7.92</v>
      </c>
      <c r="K5558" s="49">
        <v>7.92</v>
      </c>
      <c r="L5558" s="49">
        <v>5.0599999999999996</v>
      </c>
      <c r="M5558" s="49">
        <v>3.63</v>
      </c>
      <c r="N5558" s="49">
        <v>1.48</v>
      </c>
      <c r="O5558" s="49">
        <v>12.2</v>
      </c>
      <c r="P5558" s="49">
        <v>38.9</v>
      </c>
      <c r="Q5558" s="49">
        <v>9.25</v>
      </c>
      <c r="R5558" s="49">
        <v>0.79</v>
      </c>
      <c r="S5558" s="50">
        <f t="array" ref="S5558">TREND($N5558:$R5558,$N$1:$R$1,S$1)</f>
        <v>11.225000000000023</v>
      </c>
      <c r="T5558" s="50">
        <f t="array" ref="T5558">TREND($N5558:$R5558,$N$1:$R$1,T$1)</f>
        <v>10.79200000000003</v>
      </c>
      <c r="U5558" s="50">
        <f t="array" ref="U5558">TREND($N5558:$R5558,$N$1:$R$1,U$1)</f>
        <v>10.359000000000037</v>
      </c>
      <c r="V5558" s="50">
        <f t="array" ref="V5558">TREND($N5558:$R5558,$N$1:$R$1,V$1)</f>
        <v>9.9260000000000446</v>
      </c>
    </row>
    <row r="5559" spans="1:22" ht="15.75" customHeight="1">
      <c r="A5559" s="139" t="s">
        <v>793</v>
      </c>
      <c r="B5559" s="139" t="s">
        <v>514</v>
      </c>
      <c r="C5559" s="139" t="s">
        <v>790</v>
      </c>
      <c r="D5559" s="139" t="s">
        <v>633</v>
      </c>
      <c r="E5559" s="139" t="s">
        <v>754</v>
      </c>
      <c r="F5559" s="49">
        <v>0.33700000000000002</v>
      </c>
      <c r="G5559" s="49">
        <v>0.34300000000000003</v>
      </c>
      <c r="H5559" s="49">
        <v>0.34499999999999997</v>
      </c>
      <c r="I5559" s="49">
        <v>0.34899999999999998</v>
      </c>
      <c r="J5559" s="49">
        <v>0.35</v>
      </c>
      <c r="K5559" s="49">
        <v>0.35</v>
      </c>
      <c r="L5559" s="49">
        <v>0.52500000000000002</v>
      </c>
      <c r="M5559" s="49">
        <v>0.875</v>
      </c>
      <c r="N5559" s="49">
        <v>1.46</v>
      </c>
      <c r="O5559" s="49">
        <v>0.72899999999999998</v>
      </c>
      <c r="P5559" s="49">
        <v>0.83399999999999996</v>
      </c>
      <c r="Q5559" s="49">
        <v>0.5</v>
      </c>
      <c r="R5559" s="49">
        <v>0.5</v>
      </c>
      <c r="S5559" s="50">
        <f t="array" ref="S5559">TREND($N5559:$R5559,$N$1:$R$1,S$1)</f>
        <v>0.15989999999999327</v>
      </c>
      <c r="T5559" s="50">
        <f t="array" ref="T5559">TREND($N5559:$R5559,$N$1:$R$1,T$1)</f>
        <v>-5.5000000000006821E-2</v>
      </c>
      <c r="U5559" s="50">
        <f t="array" ref="U5559">TREND($N5559:$R5559,$N$1:$R$1,U$1)</f>
        <v>-0.26990000000000691</v>
      </c>
      <c r="V5559" s="50">
        <f t="array" ref="V5559">TREND($N5559:$R5559,$N$1:$R$1,V$1)</f>
        <v>-0.484800000000007</v>
      </c>
    </row>
    <row r="5560" spans="1:22" ht="15.75" customHeight="1">
      <c r="A5560" s="139" t="s">
        <v>793</v>
      </c>
      <c r="B5560" s="139" t="s">
        <v>548</v>
      </c>
      <c r="C5560" s="139" t="s">
        <v>790</v>
      </c>
      <c r="D5560" s="139" t="s">
        <v>633</v>
      </c>
      <c r="E5560" s="139" t="s">
        <v>754</v>
      </c>
      <c r="F5560" s="49">
        <v>298</v>
      </c>
      <c r="G5560" s="49">
        <v>324</v>
      </c>
      <c r="H5560" s="49">
        <v>202</v>
      </c>
      <c r="I5560" s="49">
        <v>210</v>
      </c>
      <c r="J5560" s="49">
        <v>262</v>
      </c>
      <c r="K5560" s="49">
        <v>233</v>
      </c>
      <c r="L5560" s="49">
        <v>217</v>
      </c>
      <c r="M5560" s="49">
        <v>220</v>
      </c>
      <c r="N5560" s="49">
        <v>179</v>
      </c>
      <c r="O5560" s="49">
        <v>162</v>
      </c>
      <c r="P5560" s="49">
        <v>134</v>
      </c>
      <c r="Q5560" s="49">
        <v>124</v>
      </c>
      <c r="R5560" s="49">
        <v>126</v>
      </c>
      <c r="S5560" s="50">
        <f t="array" ref="S5560">TREND($N5560:$R5560,$N$1:$R$1,S$1)</f>
        <v>101.79999999999927</v>
      </c>
      <c r="T5560" s="50">
        <f t="array" ref="T5560">TREND($N5560:$R5560,$N$1:$R$1,T$1)</f>
        <v>87.399999999997817</v>
      </c>
      <c r="U5560" s="50">
        <f t="array" ref="U5560">TREND($N5560:$R5560,$N$1:$R$1,U$1)</f>
        <v>73</v>
      </c>
      <c r="V5560" s="50">
        <f t="array" ref="V5560">TREND($N5560:$R5560,$N$1:$R$1,V$1)</f>
        <v>58.599999999998545</v>
      </c>
    </row>
    <row r="5561" spans="1:22" ht="15.75" customHeight="1">
      <c r="A5561" s="139" t="s">
        <v>793</v>
      </c>
      <c r="B5561" s="139" t="s">
        <v>408</v>
      </c>
      <c r="C5561" s="139" t="s">
        <v>790</v>
      </c>
      <c r="D5561" s="139" t="s">
        <v>633</v>
      </c>
      <c r="E5561" s="139" t="s">
        <v>754</v>
      </c>
      <c r="F5561" s="49">
        <v>0.33700000000000002</v>
      </c>
      <c r="G5561" s="49">
        <v>0.34300000000000003</v>
      </c>
      <c r="H5561" s="49">
        <v>0.34499999999999997</v>
      </c>
      <c r="I5561" s="49">
        <v>0.34899999999999998</v>
      </c>
      <c r="J5561" s="49">
        <v>0.35</v>
      </c>
      <c r="K5561" s="49">
        <v>0.78600000000000003</v>
      </c>
      <c r="L5561" s="49">
        <v>1.26</v>
      </c>
      <c r="M5561" s="49">
        <v>1.57</v>
      </c>
      <c r="N5561" s="49">
        <v>1.57</v>
      </c>
      <c r="O5561" s="49">
        <v>1.57</v>
      </c>
      <c r="P5561" s="49">
        <v>1.57</v>
      </c>
      <c r="Q5561" s="49">
        <v>1.57</v>
      </c>
      <c r="R5561" s="49">
        <v>1.57</v>
      </c>
      <c r="S5561" s="50">
        <f t="array" ref="S5561">TREND($N5561:$R5561,$N$1:$R$1,S$1)</f>
        <v>1.57</v>
      </c>
      <c r="T5561" s="50">
        <f t="array" ref="T5561">TREND($N5561:$R5561,$N$1:$R$1,T$1)</f>
        <v>1.57</v>
      </c>
      <c r="U5561" s="50">
        <f t="array" ref="U5561">TREND($N5561:$R5561,$N$1:$R$1,U$1)</f>
        <v>1.57</v>
      </c>
      <c r="V5561" s="50">
        <f t="array" ref="V5561">TREND($N5561:$R5561,$N$1:$R$1,V$1)</f>
        <v>1.57</v>
      </c>
    </row>
    <row r="5562" spans="1:22" ht="15.75" customHeight="1">
      <c r="A5562" s="139" t="s">
        <v>793</v>
      </c>
      <c r="B5562" s="139" t="s">
        <v>412</v>
      </c>
      <c r="C5562" s="139" t="s">
        <v>790</v>
      </c>
      <c r="D5562" s="139" t="s">
        <v>633</v>
      </c>
      <c r="E5562" s="139" t="s">
        <v>754</v>
      </c>
      <c r="F5562" s="49">
        <v>1.01</v>
      </c>
      <c r="G5562" s="49">
        <v>2.06</v>
      </c>
      <c r="H5562" s="49">
        <v>1.04</v>
      </c>
      <c r="I5562" s="49">
        <v>1.05</v>
      </c>
      <c r="J5562" s="49">
        <v>1.05</v>
      </c>
      <c r="K5562" s="49">
        <v>1.84</v>
      </c>
      <c r="L5562" s="49">
        <v>3.11</v>
      </c>
      <c r="M5562" s="49">
        <v>2.85</v>
      </c>
      <c r="N5562" s="49">
        <v>1.48</v>
      </c>
      <c r="O5562" s="49">
        <v>0.29599999999999999</v>
      </c>
      <c r="P5562" s="49">
        <v>0.46100000000000002</v>
      </c>
      <c r="Q5562" s="49">
        <v>0.84</v>
      </c>
      <c r="R5562" s="49">
        <v>0.99399999999999999</v>
      </c>
      <c r="S5562" s="50">
        <f t="array" ref="S5562">TREND($N5562:$R5562,$N$1:$R$1,S$1)</f>
        <v>0.68580000000000041</v>
      </c>
      <c r="T5562" s="50">
        <f t="array" ref="T5562">TREND($N5562:$R5562,$N$1:$R$1,T$1)</f>
        <v>0.64300000000000068</v>
      </c>
      <c r="U5562" s="50">
        <f t="array" ref="U5562">TREND($N5562:$R5562,$N$1:$R$1,U$1)</f>
        <v>0.60020000000000095</v>
      </c>
      <c r="V5562" s="50">
        <f t="array" ref="V5562">TREND($N5562:$R5562,$N$1:$R$1,V$1)</f>
        <v>0.55740000000000123</v>
      </c>
    </row>
    <row r="5563" spans="1:22" ht="15.75" customHeight="1">
      <c r="A5563" s="139" t="s">
        <v>793</v>
      </c>
      <c r="B5563" s="139" t="s">
        <v>416</v>
      </c>
      <c r="C5563" s="139" t="s">
        <v>790</v>
      </c>
      <c r="D5563" s="139" t="s">
        <v>633</v>
      </c>
      <c r="E5563" s="139" t="s">
        <v>754</v>
      </c>
      <c r="F5563" s="49">
        <v>48.9</v>
      </c>
      <c r="G5563" s="49">
        <v>55.3</v>
      </c>
      <c r="H5563" s="49">
        <v>45.9</v>
      </c>
      <c r="I5563" s="49">
        <v>48.4</v>
      </c>
      <c r="J5563" s="49">
        <v>47.6</v>
      </c>
      <c r="K5563" s="49">
        <v>42.4</v>
      </c>
      <c r="L5563" s="49">
        <v>31</v>
      </c>
      <c r="M5563" s="49">
        <v>31.1</v>
      </c>
      <c r="N5563" s="49">
        <v>31.3</v>
      </c>
      <c r="O5563" s="49">
        <v>33.799999999999997</v>
      </c>
      <c r="P5563" s="49">
        <v>32.9</v>
      </c>
      <c r="Q5563" s="49">
        <v>33.5</v>
      </c>
      <c r="R5563" s="49">
        <v>49.3</v>
      </c>
      <c r="S5563" s="50">
        <f t="array" ref="S5563">TREND($N5563:$R5563,$N$1:$R$1,S$1)</f>
        <v>46.869999999999891</v>
      </c>
      <c r="T5563" s="50">
        <f t="array" ref="T5563">TREND($N5563:$R5563,$N$1:$R$1,T$1)</f>
        <v>50.4399999999996</v>
      </c>
      <c r="U5563" s="50">
        <f t="array" ref="U5563">TREND($N5563:$R5563,$N$1:$R$1,U$1)</f>
        <v>54.009999999999309</v>
      </c>
      <c r="V5563" s="50">
        <f t="array" ref="V5563">TREND($N5563:$R5563,$N$1:$R$1,V$1)</f>
        <v>57.579999999999927</v>
      </c>
    </row>
    <row r="5564" spans="1:22" ht="15.75" customHeight="1">
      <c r="A5564" s="139" t="s">
        <v>793</v>
      </c>
      <c r="B5564" s="139" t="s">
        <v>422</v>
      </c>
      <c r="C5564" s="139" t="s">
        <v>790</v>
      </c>
      <c r="D5564" s="139" t="s">
        <v>633</v>
      </c>
      <c r="E5564" s="139" t="s">
        <v>754</v>
      </c>
      <c r="F5564" s="49">
        <v>39.4</v>
      </c>
      <c r="G5564" s="49">
        <v>50</v>
      </c>
      <c r="H5564" s="49">
        <v>37</v>
      </c>
      <c r="I5564" s="49">
        <v>1.75</v>
      </c>
      <c r="J5564" s="49">
        <v>1.98</v>
      </c>
      <c r="K5564" s="49">
        <v>2.17</v>
      </c>
      <c r="L5564" s="49">
        <v>2.35</v>
      </c>
      <c r="M5564" s="49">
        <v>2.5099999999999998</v>
      </c>
      <c r="N5564" s="49">
        <v>2.64</v>
      </c>
      <c r="O5564" s="49">
        <v>2.48</v>
      </c>
      <c r="P5564" s="49">
        <v>2.95</v>
      </c>
      <c r="Q5564" s="50">
        <f t="array" ref="Q5564">TREND($L5564:$P5564,$L$1:$P$1,Q$1)</f>
        <v>2.9370000000000118</v>
      </c>
      <c r="R5564" s="50">
        <f t="array" ref="R5564">TREND($L5564:$P5564,$L$1:$P$1,R$1)</f>
        <v>3.0540000000000305</v>
      </c>
      <c r="S5564" s="50">
        <f t="array" ref="S5564">TREND($L5564:$P5564,$L$1:$P$1,S$1)</f>
        <v>3.1710000000000207</v>
      </c>
      <c r="T5564" s="50">
        <f t="array" ref="T5564">TREND($L5564:$P5564,$L$1:$P$1,T$1)</f>
        <v>3.2880000000000109</v>
      </c>
      <c r="U5564" s="50">
        <f t="array" ref="U5564">TREND($L5564:$P5564,$L$1:$P$1,U$1)</f>
        <v>3.4050000000000296</v>
      </c>
      <c r="V5564" s="50">
        <f t="array" ref="V5564">TREND($L5564:$P5564,$L$1:$P$1,V$1)</f>
        <v>3.5220000000000198</v>
      </c>
    </row>
    <row r="5565" spans="1:22" ht="15.75" customHeight="1">
      <c r="A5565" s="139" t="s">
        <v>793</v>
      </c>
      <c r="B5565" s="139" t="s">
        <v>516</v>
      </c>
      <c r="C5565" s="139" t="s">
        <v>790</v>
      </c>
      <c r="D5565" s="139" t="s">
        <v>633</v>
      </c>
      <c r="E5565" s="139" t="s">
        <v>754</v>
      </c>
      <c r="F5565" s="49">
        <v>0.67300000000000004</v>
      </c>
      <c r="G5565" s="49">
        <v>0.68500000000000005</v>
      </c>
      <c r="H5565" s="49">
        <v>0.34499999999999997</v>
      </c>
      <c r="I5565" s="49">
        <v>0.34899999999999998</v>
      </c>
      <c r="J5565" s="49">
        <v>0.35</v>
      </c>
      <c r="K5565" s="49">
        <v>0.61299999999999999</v>
      </c>
      <c r="L5565" s="49">
        <v>1.04</v>
      </c>
      <c r="M5565" s="49">
        <v>0.95099999999999996</v>
      </c>
      <c r="N5565" s="49">
        <v>0.49299999999999999</v>
      </c>
      <c r="O5565" s="49">
        <v>9.8599999999999993E-2</v>
      </c>
      <c r="P5565" s="49">
        <v>0.154</v>
      </c>
      <c r="Q5565" s="49">
        <v>0.28000000000000003</v>
      </c>
      <c r="R5565" s="49">
        <v>0.33100000000000002</v>
      </c>
      <c r="S5565" s="50">
        <f t="array" ref="S5565">TREND($N5565:$R5565,$N$1:$R$1,S$1)</f>
        <v>0.22854000000000241</v>
      </c>
      <c r="T5565" s="50">
        <f t="array" ref="T5565">TREND($N5565:$R5565,$N$1:$R$1,T$1)</f>
        <v>0.21428000000000225</v>
      </c>
      <c r="U5565" s="50">
        <f t="array" ref="U5565">TREND($N5565:$R5565,$N$1:$R$1,U$1)</f>
        <v>0.20002000000000209</v>
      </c>
      <c r="V5565" s="50">
        <f t="array" ref="V5565">TREND($N5565:$R5565,$N$1:$R$1,V$1)</f>
        <v>0.18576000000000192</v>
      </c>
    </row>
    <row r="5566" spans="1:22" ht="15.75" customHeight="1">
      <c r="A5566" s="139" t="s">
        <v>793</v>
      </c>
      <c r="B5566" s="139" t="s">
        <v>765</v>
      </c>
      <c r="C5566" s="139" t="s">
        <v>790</v>
      </c>
      <c r="D5566" s="139" t="s">
        <v>633</v>
      </c>
      <c r="E5566" s="139" t="s">
        <v>754</v>
      </c>
      <c r="F5566" s="49">
        <v>2210</v>
      </c>
      <c r="G5566" s="49">
        <v>2260</v>
      </c>
      <c r="H5566" s="49">
        <v>2320</v>
      </c>
      <c r="I5566" s="49">
        <v>2230</v>
      </c>
      <c r="J5566" s="49">
        <v>2370</v>
      </c>
      <c r="K5566" s="49">
        <v>2340</v>
      </c>
      <c r="L5566" s="49">
        <v>2400</v>
      </c>
      <c r="M5566" s="49">
        <v>2510</v>
      </c>
      <c r="N5566" s="49">
        <v>2330</v>
      </c>
      <c r="O5566" s="49">
        <v>2280</v>
      </c>
      <c r="P5566" s="49">
        <v>2490</v>
      </c>
      <c r="Q5566" s="49">
        <v>2340</v>
      </c>
      <c r="R5566" s="49">
        <v>2380</v>
      </c>
      <c r="S5566" s="49">
        <v>0.16900000000000001</v>
      </c>
      <c r="T5566" s="49">
        <v>0.21099999999999999</v>
      </c>
      <c r="U5566" s="49">
        <v>0.17499999999999999</v>
      </c>
      <c r="V5566" s="50">
        <f>AVERAGE($Q5566:$U5566)</f>
        <v>944.1110000000001</v>
      </c>
    </row>
    <row r="5567" spans="1:22" ht="15.75" customHeight="1">
      <c r="A5567" s="139" t="s">
        <v>793</v>
      </c>
      <c r="B5567" s="139" t="s">
        <v>424</v>
      </c>
      <c r="C5567" s="139" t="s">
        <v>790</v>
      </c>
      <c r="D5567" s="139" t="s">
        <v>633</v>
      </c>
      <c r="E5567" s="139" t="s">
        <v>754</v>
      </c>
      <c r="F5567" s="49">
        <v>0.215</v>
      </c>
      <c r="G5567" s="49">
        <v>0.20200000000000001</v>
      </c>
      <c r="H5567" s="49">
        <v>0.17299999999999999</v>
      </c>
      <c r="I5567" s="49">
        <v>0.18099999999999999</v>
      </c>
      <c r="J5567" s="49">
        <v>0.18099999999999999</v>
      </c>
      <c r="K5567" s="49">
        <v>0.17399999999999999</v>
      </c>
      <c r="L5567" s="49">
        <v>0.151</v>
      </c>
      <c r="M5567" s="49">
        <v>0.13600000000000001</v>
      </c>
      <c r="N5567" s="49">
        <v>0.15</v>
      </c>
      <c r="O5567" s="49">
        <v>0.12</v>
      </c>
      <c r="P5567" s="49">
        <v>0.112</v>
      </c>
      <c r="Q5567" s="49">
        <v>0.13300000000000001</v>
      </c>
      <c r="R5567" s="49">
        <v>0.13200000000000001</v>
      </c>
      <c r="S5567" s="49">
        <v>0.128</v>
      </c>
      <c r="T5567" s="49">
        <v>0.124</v>
      </c>
      <c r="U5567" s="49">
        <v>0.14099999999999999</v>
      </c>
      <c r="V5567" s="49">
        <v>0.127</v>
      </c>
    </row>
    <row r="5568" spans="1:22" ht="15.75" customHeight="1">
      <c r="A5568" s="139" t="s">
        <v>793</v>
      </c>
      <c r="B5568" s="139" t="s">
        <v>554</v>
      </c>
      <c r="C5568" s="139" t="s">
        <v>790</v>
      </c>
      <c r="D5568" s="139" t="s">
        <v>633</v>
      </c>
      <c r="E5568" s="139" t="s">
        <v>754</v>
      </c>
      <c r="F5568" s="49">
        <v>333</v>
      </c>
      <c r="G5568" s="49">
        <v>317</v>
      </c>
      <c r="H5568" s="49">
        <v>325</v>
      </c>
      <c r="I5568" s="49">
        <v>261</v>
      </c>
      <c r="J5568" s="49">
        <v>344</v>
      </c>
      <c r="K5568" s="49">
        <v>347</v>
      </c>
      <c r="L5568" s="49">
        <v>400</v>
      </c>
      <c r="M5568" s="49">
        <v>414</v>
      </c>
      <c r="N5568" s="49">
        <v>509</v>
      </c>
      <c r="O5568" s="49">
        <v>553</v>
      </c>
      <c r="P5568" s="49">
        <v>593</v>
      </c>
      <c r="Q5568" s="49">
        <v>680</v>
      </c>
      <c r="R5568" s="49">
        <v>782</v>
      </c>
      <c r="S5568" s="50">
        <f t="array" ref="S5568">TREND($N5568:$R5568,$N$1:$R$1,S$1)</f>
        <v>825.29999999998836</v>
      </c>
      <c r="T5568" s="50">
        <f t="array" ref="T5568">TREND($N5568:$R5568,$N$1:$R$1,T$1)</f>
        <v>892.59999999997672</v>
      </c>
      <c r="U5568" s="50">
        <f t="array" ref="U5568">TREND($N5568:$R5568,$N$1:$R$1,U$1)</f>
        <v>959.89999999999418</v>
      </c>
      <c r="V5568" s="50">
        <f t="array" ref="V5568">TREND($N5568:$R5568,$N$1:$R$1,V$1)</f>
        <v>1027.1999999999825</v>
      </c>
    </row>
    <row r="5569" spans="1:22" ht="15.75" customHeight="1">
      <c r="A5569" s="139" t="s">
        <v>793</v>
      </c>
      <c r="B5569" s="139" t="s">
        <v>426</v>
      </c>
      <c r="C5569" s="139" t="s">
        <v>790</v>
      </c>
      <c r="D5569" s="139" t="s">
        <v>633</v>
      </c>
      <c r="E5569" s="139" t="s">
        <v>754</v>
      </c>
      <c r="F5569" s="49">
        <v>21.3</v>
      </c>
      <c r="G5569" s="49">
        <v>22.7</v>
      </c>
      <c r="H5569" s="49">
        <v>20.8</v>
      </c>
      <c r="I5569" s="49">
        <v>14.2</v>
      </c>
      <c r="J5569" s="49">
        <v>14.2</v>
      </c>
      <c r="K5569" s="49">
        <v>14.2</v>
      </c>
      <c r="L5569" s="49">
        <v>13.3</v>
      </c>
      <c r="M5569" s="49">
        <v>9.65</v>
      </c>
      <c r="N5569" s="49">
        <v>28.1</v>
      </c>
      <c r="O5569" s="49">
        <v>49.5</v>
      </c>
      <c r="P5569" s="49">
        <v>29.2</v>
      </c>
      <c r="Q5569" s="49">
        <v>23.5</v>
      </c>
      <c r="R5569" s="49">
        <v>26.8</v>
      </c>
      <c r="S5569" s="49">
        <v>34.4</v>
      </c>
      <c r="T5569" s="49">
        <v>69.5</v>
      </c>
      <c r="U5569" s="49">
        <v>41.1</v>
      </c>
      <c r="V5569" s="49">
        <v>34.9</v>
      </c>
    </row>
    <row r="5570" spans="1:22" ht="15.75" customHeight="1">
      <c r="A5570" s="139" t="s">
        <v>793</v>
      </c>
      <c r="B5570" s="139" t="s">
        <v>428</v>
      </c>
      <c r="C5570" s="139" t="s">
        <v>790</v>
      </c>
      <c r="D5570" s="139" t="s">
        <v>633</v>
      </c>
      <c r="E5570" s="139" t="s">
        <v>754</v>
      </c>
      <c r="F5570" s="49">
        <v>1.89</v>
      </c>
      <c r="G5570" s="49">
        <v>2.29</v>
      </c>
      <c r="H5570" s="49">
        <v>2.9</v>
      </c>
      <c r="I5570" s="49">
        <v>2.82</v>
      </c>
      <c r="J5570" s="49">
        <v>2.42</v>
      </c>
      <c r="K5570" s="49">
        <v>3.91</v>
      </c>
      <c r="L5570" s="49">
        <v>3.05</v>
      </c>
      <c r="M5570" s="49">
        <v>3.08</v>
      </c>
      <c r="N5570" s="49">
        <v>2.86</v>
      </c>
      <c r="O5570" s="49">
        <v>4.07</v>
      </c>
      <c r="P5570" s="49">
        <v>4.18</v>
      </c>
      <c r="Q5570" s="49">
        <v>4.88</v>
      </c>
      <c r="R5570" s="49">
        <v>5.0599999999999996</v>
      </c>
      <c r="S5570" s="49">
        <v>5.81</v>
      </c>
      <c r="T5570" s="49">
        <v>5.81</v>
      </c>
      <c r="U5570" s="49">
        <v>5.81</v>
      </c>
      <c r="V5570" s="49">
        <v>5.81</v>
      </c>
    </row>
    <row r="5571" spans="1:22" ht="15.75" customHeight="1">
      <c r="A5571" s="139" t="s">
        <v>793</v>
      </c>
      <c r="B5571" s="139" t="s">
        <v>414</v>
      </c>
      <c r="C5571" s="139" t="s">
        <v>790</v>
      </c>
      <c r="D5571" s="139" t="s">
        <v>633</v>
      </c>
      <c r="E5571" s="139" t="s">
        <v>754</v>
      </c>
      <c r="F5571" s="49">
        <v>16.5</v>
      </c>
      <c r="G5571" s="49">
        <v>21.2</v>
      </c>
      <c r="H5571" s="49">
        <v>10.9</v>
      </c>
      <c r="I5571" s="49">
        <v>12.9</v>
      </c>
      <c r="J5571" s="49">
        <v>1.35</v>
      </c>
      <c r="K5571" s="49">
        <v>1.35</v>
      </c>
      <c r="L5571" s="49">
        <v>1.45</v>
      </c>
      <c r="M5571" s="49">
        <v>1.34</v>
      </c>
      <c r="N5571" s="49">
        <v>1.96</v>
      </c>
      <c r="O5571" s="49">
        <v>2.89</v>
      </c>
      <c r="P5571" s="49">
        <v>6.18</v>
      </c>
      <c r="Q5571" s="49">
        <v>6.33</v>
      </c>
      <c r="R5571" s="49">
        <v>7.89</v>
      </c>
      <c r="S5571" s="49">
        <v>8.7100000000000009</v>
      </c>
      <c r="T5571" s="49">
        <v>11.9</v>
      </c>
      <c r="U5571" s="49">
        <v>13.1</v>
      </c>
      <c r="V5571" s="49">
        <v>15.3</v>
      </c>
    </row>
    <row r="5572" spans="1:22" ht="15.75" customHeight="1">
      <c r="A5572" s="139" t="s">
        <v>793</v>
      </c>
      <c r="B5572" s="139" t="s">
        <v>462</v>
      </c>
      <c r="C5572" s="139" t="s">
        <v>790</v>
      </c>
      <c r="D5572" s="139" t="s">
        <v>633</v>
      </c>
      <c r="E5572" s="139" t="s">
        <v>754</v>
      </c>
      <c r="F5572" s="49">
        <v>343</v>
      </c>
      <c r="G5572" s="49">
        <v>351</v>
      </c>
      <c r="H5572" s="49">
        <v>330</v>
      </c>
      <c r="I5572" s="49">
        <v>302</v>
      </c>
      <c r="J5572" s="49">
        <v>324</v>
      </c>
      <c r="K5572" s="49">
        <v>289</v>
      </c>
      <c r="L5572" s="49">
        <v>299</v>
      </c>
      <c r="M5572" s="49">
        <v>259</v>
      </c>
      <c r="N5572" s="49">
        <v>254</v>
      </c>
      <c r="O5572" s="49">
        <v>255</v>
      </c>
      <c r="P5572" s="49">
        <v>257</v>
      </c>
      <c r="Q5572" s="49">
        <v>258</v>
      </c>
      <c r="R5572" s="49">
        <v>253</v>
      </c>
      <c r="S5572" s="50">
        <f t="array" ref="S5572">TREND($N5572:$R5572,$N$1:$R$1,S$1)</f>
        <v>255.70000000000002</v>
      </c>
      <c r="T5572" s="50">
        <f t="array" ref="T5572">TREND($N5572:$R5572,$N$1:$R$1,T$1)</f>
        <v>255.8</v>
      </c>
      <c r="U5572" s="50">
        <f t="array" ref="U5572">TREND($N5572:$R5572,$N$1:$R$1,U$1)</f>
        <v>255.9</v>
      </c>
      <c r="V5572" s="50">
        <f t="array" ref="V5572">TREND($N5572:$R5572,$N$1:$R$1,V$1)</f>
        <v>256</v>
      </c>
    </row>
    <row r="5573" spans="1:22" ht="15.75" customHeight="1">
      <c r="A5573" s="139" t="s">
        <v>793</v>
      </c>
      <c r="B5573" s="139" t="s">
        <v>456</v>
      </c>
      <c r="C5573" s="139" t="s">
        <v>790</v>
      </c>
      <c r="D5573" s="139" t="s">
        <v>633</v>
      </c>
      <c r="E5573" s="139" t="s">
        <v>754</v>
      </c>
      <c r="F5573" s="49">
        <v>0.70899999999999996</v>
      </c>
      <c r="G5573" s="49">
        <v>0.74399999999999999</v>
      </c>
      <c r="H5573" s="49">
        <v>0.73599999999999999</v>
      </c>
      <c r="I5573" s="49">
        <v>0.749</v>
      </c>
      <c r="J5573" s="49">
        <v>0.754</v>
      </c>
      <c r="K5573" s="49">
        <v>0.79300000000000004</v>
      </c>
      <c r="L5573" s="49">
        <v>0.78100000000000003</v>
      </c>
      <c r="M5573" s="49">
        <v>0.82599999999999996</v>
      </c>
      <c r="N5573" s="49">
        <v>0.83799999999999997</v>
      </c>
      <c r="O5573" s="49">
        <v>0.82599999999999996</v>
      </c>
      <c r="P5573" s="49">
        <v>0.93400000000000005</v>
      </c>
      <c r="Q5573" s="49">
        <v>0.80900000000000005</v>
      </c>
      <c r="R5573" s="49">
        <v>0.88900000000000001</v>
      </c>
      <c r="S5573" s="50">
        <f t="array" ref="S5573">TREND($N5573:$R5573,$N$1:$R$1,S$1)</f>
        <v>0.88470000000000226</v>
      </c>
      <c r="T5573" s="50">
        <f t="array" ref="T5573">TREND($N5573:$R5573,$N$1:$R$1,T$1)</f>
        <v>0.89320000000000022</v>
      </c>
      <c r="U5573" s="50">
        <f t="array" ref="U5573">TREND($N5573:$R5573,$N$1:$R$1,U$1)</f>
        <v>0.90170000000000172</v>
      </c>
      <c r="V5573" s="50">
        <f t="array" ref="V5573">TREND($N5573:$R5573,$N$1:$R$1,V$1)</f>
        <v>0.91019999999999968</v>
      </c>
    </row>
    <row r="5574" spans="1:22" ht="15.75" customHeight="1">
      <c r="A5574" s="139" t="s">
        <v>793</v>
      </c>
      <c r="B5574" s="139" t="s">
        <v>454</v>
      </c>
      <c r="C5574" s="139" t="s">
        <v>790</v>
      </c>
      <c r="D5574" s="139" t="s">
        <v>633</v>
      </c>
      <c r="E5574" s="139" t="s">
        <v>754</v>
      </c>
      <c r="F5574" s="49">
        <v>3.02</v>
      </c>
      <c r="G5574" s="49">
        <v>3.05</v>
      </c>
      <c r="H5574" s="49">
        <v>4.45</v>
      </c>
      <c r="I5574" s="49">
        <v>4.4000000000000004</v>
      </c>
      <c r="J5574" s="49">
        <v>3.96</v>
      </c>
      <c r="K5574" s="49">
        <v>3.96</v>
      </c>
      <c r="L5574" s="49">
        <v>3.74</v>
      </c>
      <c r="M5574" s="49">
        <v>3.63</v>
      </c>
      <c r="N5574" s="49">
        <v>3.46</v>
      </c>
      <c r="O5574" s="49">
        <v>3.3</v>
      </c>
      <c r="P5574" s="49">
        <v>3.13</v>
      </c>
      <c r="Q5574" s="49">
        <v>3</v>
      </c>
      <c r="R5574" s="49">
        <v>10.1</v>
      </c>
      <c r="S5574" s="50">
        <f t="array" ref="S5574">TREND($N5574:$R5574,$N$1:$R$1,S$1)</f>
        <v>8.4920000000001892</v>
      </c>
      <c r="T5574" s="50">
        <f t="array" ref="T5574">TREND($N5574:$R5574,$N$1:$R$1,T$1)</f>
        <v>9.7899999999999636</v>
      </c>
      <c r="U5574" s="50">
        <f t="array" ref="U5574">TREND($N5574:$R5574,$N$1:$R$1,U$1)</f>
        <v>11.088000000000193</v>
      </c>
      <c r="V5574" s="50">
        <f t="array" ref="V5574">TREND($N5574:$R5574,$N$1:$R$1,V$1)</f>
        <v>12.385999999999967</v>
      </c>
    </row>
    <row r="5575" spans="1:22" ht="15.75" customHeight="1">
      <c r="A5575" s="139" t="s">
        <v>793</v>
      </c>
      <c r="B5575" s="139" t="s">
        <v>432</v>
      </c>
      <c r="C5575" s="139" t="s">
        <v>790</v>
      </c>
      <c r="D5575" s="139" t="s">
        <v>633</v>
      </c>
      <c r="E5575" s="139" t="s">
        <v>754</v>
      </c>
      <c r="F5575" s="49">
        <v>1.35</v>
      </c>
      <c r="G5575" s="49">
        <v>1.03</v>
      </c>
      <c r="H5575" s="49">
        <v>0.69</v>
      </c>
      <c r="I5575" s="49">
        <v>0.69799999999999995</v>
      </c>
      <c r="J5575" s="49">
        <v>0.7</v>
      </c>
      <c r="K5575" s="49">
        <v>0.84599999999999997</v>
      </c>
      <c r="L5575" s="49">
        <v>0.89</v>
      </c>
      <c r="M5575" s="49">
        <v>0.311</v>
      </c>
      <c r="N5575" s="49">
        <v>0.34899999999999998</v>
      </c>
      <c r="O5575" s="49">
        <v>0.40200000000000002</v>
      </c>
      <c r="P5575" s="49">
        <v>0.58699999999999997</v>
      </c>
      <c r="Q5575" s="49">
        <v>0.22</v>
      </c>
      <c r="R5575" s="49">
        <v>5.04E-2</v>
      </c>
      <c r="S5575" s="50">
        <f t="array" ref="S5575">TREND($N5575:$R5575,$N$1:$R$1,S$1)</f>
        <v>8.791999999999689E-2</v>
      </c>
      <c r="T5575" s="50">
        <f t="array" ref="T5575">TREND($N5575:$R5575,$N$1:$R$1,T$1)</f>
        <v>9.9999999999909051E-3</v>
      </c>
      <c r="U5575" s="50">
        <f t="array" ref="U5575">TREND($N5575:$R5575,$N$1:$R$1,U$1)</f>
        <v>-6.7920000000015079E-2</v>
      </c>
      <c r="V5575" s="50">
        <f t="array" ref="V5575">TREND($N5575:$R5575,$N$1:$R$1,V$1)</f>
        <v>-0.14584000000002106</v>
      </c>
    </row>
    <row r="5576" spans="1:22" ht="15.75" customHeight="1">
      <c r="A5576" s="139" t="s">
        <v>793</v>
      </c>
      <c r="B5576" s="139" t="s">
        <v>450</v>
      </c>
      <c r="C5576" s="139" t="s">
        <v>790</v>
      </c>
      <c r="D5576" s="139" t="s">
        <v>633</v>
      </c>
      <c r="E5576" s="139" t="s">
        <v>754</v>
      </c>
      <c r="F5576" s="49">
        <v>3040</v>
      </c>
      <c r="G5576" s="49">
        <v>3210</v>
      </c>
      <c r="H5576" s="49">
        <v>2390</v>
      </c>
      <c r="I5576" s="49">
        <v>2820</v>
      </c>
      <c r="J5576" s="49">
        <v>2980</v>
      </c>
      <c r="K5576" s="49">
        <v>2990</v>
      </c>
      <c r="L5576" s="49">
        <v>2940</v>
      </c>
      <c r="M5576" s="49">
        <v>3250</v>
      </c>
      <c r="N5576" s="49">
        <v>3090</v>
      </c>
      <c r="O5576" s="49">
        <v>4050</v>
      </c>
      <c r="P5576" s="49">
        <v>3950</v>
      </c>
      <c r="Q5576" s="49">
        <v>4020</v>
      </c>
      <c r="R5576" s="49">
        <v>4130</v>
      </c>
      <c r="S5576" s="50">
        <f t="array" ref="S5576">TREND($N5576:$R5576,$N$1:$R$1,S$1)</f>
        <v>4463</v>
      </c>
      <c r="T5576" s="50">
        <f t="array" ref="T5576">TREND($N5576:$R5576,$N$1:$R$1,T$1)</f>
        <v>4668</v>
      </c>
      <c r="U5576" s="50">
        <f t="array" ref="U5576">TREND($N5576:$R5576,$N$1:$R$1,U$1)</f>
        <v>4873</v>
      </c>
      <c r="V5576" s="50">
        <f t="array" ref="V5576">TREND($N5576:$R5576,$N$1:$R$1,V$1)</f>
        <v>5078</v>
      </c>
    </row>
    <row r="5577" spans="1:22" ht="15.75" customHeight="1">
      <c r="A5577" s="139" t="s">
        <v>793</v>
      </c>
      <c r="B5577" s="139" t="s">
        <v>430</v>
      </c>
      <c r="C5577" s="139" t="s">
        <v>790</v>
      </c>
      <c r="D5577" s="139" t="s">
        <v>633</v>
      </c>
      <c r="E5577" s="139" t="s">
        <v>754</v>
      </c>
      <c r="F5577" s="49">
        <v>19.5</v>
      </c>
      <c r="G5577" s="49">
        <v>12.6</v>
      </c>
      <c r="H5577" s="49">
        <v>17.3</v>
      </c>
      <c r="I5577" s="49">
        <v>8.49</v>
      </c>
      <c r="J5577" s="49">
        <v>7.51</v>
      </c>
      <c r="K5577" s="49">
        <v>3.9</v>
      </c>
      <c r="L5577" s="49">
        <v>4.59</v>
      </c>
      <c r="M5577" s="49">
        <v>1.32</v>
      </c>
      <c r="N5577" s="49">
        <v>3.17</v>
      </c>
      <c r="O5577" s="49">
        <v>1.26</v>
      </c>
      <c r="P5577" s="49">
        <v>3.14</v>
      </c>
      <c r="Q5577" s="49">
        <v>0.47099999999999997</v>
      </c>
      <c r="R5577" s="49">
        <v>2.67</v>
      </c>
      <c r="S5577" s="49">
        <v>2.67</v>
      </c>
      <c r="T5577" s="49">
        <v>2.67</v>
      </c>
      <c r="U5577" s="50">
        <f t="array" ref="U5577">TREND($P5577:$T5577,$P$1:$T$1,U$1)</f>
        <v>2.7018999999999949</v>
      </c>
      <c r="V5577" s="50">
        <f t="array" ref="V5577">TREND($P5577:$T5577,$P$1:$T$1,V$1)</f>
        <v>2.8277999999999963</v>
      </c>
    </row>
    <row r="5578" spans="1:22" ht="15.75" customHeight="1">
      <c r="A5578" s="139" t="s">
        <v>793</v>
      </c>
      <c r="B5578" s="139" t="s">
        <v>440</v>
      </c>
      <c r="C5578" s="139" t="s">
        <v>790</v>
      </c>
      <c r="D5578" s="139" t="s">
        <v>633</v>
      </c>
      <c r="E5578" s="139" t="s">
        <v>754</v>
      </c>
      <c r="F5578" s="49">
        <v>4.38</v>
      </c>
      <c r="G5578" s="49">
        <v>4.8</v>
      </c>
      <c r="H5578" s="49">
        <v>4.83</v>
      </c>
      <c r="I5578" s="49">
        <v>4.8899999999999997</v>
      </c>
      <c r="J5578" s="49">
        <v>4.9000000000000004</v>
      </c>
      <c r="K5578" s="49">
        <v>5.92</v>
      </c>
      <c r="L5578" s="49">
        <v>6.23</v>
      </c>
      <c r="M5578" s="49">
        <v>2.1800000000000002</v>
      </c>
      <c r="N5578" s="49">
        <v>2.44</v>
      </c>
      <c r="O5578" s="49">
        <v>2.81</v>
      </c>
      <c r="P5578" s="49">
        <v>4.1100000000000003</v>
      </c>
      <c r="Q5578" s="49">
        <v>1.54</v>
      </c>
      <c r="R5578" s="49">
        <v>0.35299999999999998</v>
      </c>
      <c r="S5578" s="50">
        <f t="array" ref="S5578">TREND($N5578:$R5578,$N$1:$R$1,S$1)</f>
        <v>0.61740000000008877</v>
      </c>
      <c r="T5578" s="50">
        <f t="array" ref="T5578">TREND($N5578:$R5578,$N$1:$R$1,T$1)</f>
        <v>7.3000000000092768E-2</v>
      </c>
      <c r="U5578" s="50">
        <f t="array" ref="U5578">TREND($N5578:$R5578,$N$1:$R$1,U$1)</f>
        <v>-0.47139999999990323</v>
      </c>
      <c r="V5578" s="50">
        <f t="array" ref="V5578">TREND($N5578:$R5578,$N$1:$R$1,V$1)</f>
        <v>-1.0157999999998992</v>
      </c>
    </row>
    <row r="5579" spans="1:22" ht="15.75" customHeight="1">
      <c r="A5579" s="139" t="s">
        <v>793</v>
      </c>
      <c r="B5579" s="139" t="s">
        <v>442</v>
      </c>
      <c r="C5579" s="139" t="s">
        <v>790</v>
      </c>
      <c r="D5579" s="139" t="s">
        <v>633</v>
      </c>
      <c r="E5579" s="139" t="s">
        <v>754</v>
      </c>
      <c r="F5579" s="49">
        <v>0</v>
      </c>
      <c r="G5579" s="49">
        <v>0</v>
      </c>
      <c r="H5579" s="49">
        <v>0</v>
      </c>
      <c r="I5579" s="49">
        <v>0</v>
      </c>
      <c r="J5579" s="49">
        <v>0</v>
      </c>
      <c r="K5579" s="49">
        <v>0</v>
      </c>
      <c r="L5579" s="49">
        <v>0</v>
      </c>
      <c r="M5579" s="49">
        <v>0</v>
      </c>
      <c r="N5579" s="49">
        <v>0</v>
      </c>
      <c r="O5579" s="139" t="s">
        <v>791</v>
      </c>
      <c r="P5579" s="139" t="s">
        <v>791</v>
      </c>
      <c r="Q5579" s="139" t="s">
        <v>791</v>
      </c>
      <c r="R5579" s="139" t="s">
        <v>791</v>
      </c>
      <c r="S5579" s="139" t="s">
        <v>791</v>
      </c>
      <c r="T5579" s="139" t="s">
        <v>791</v>
      </c>
      <c r="U5579" s="139" t="s">
        <v>791</v>
      </c>
      <c r="V5579" s="139" t="s">
        <v>791</v>
      </c>
    </row>
    <row r="5580" spans="1:22" ht="15.75" customHeight="1">
      <c r="A5580" s="139" t="s">
        <v>793</v>
      </c>
      <c r="B5580" s="139" t="s">
        <v>282</v>
      </c>
      <c r="C5580" s="139" t="s">
        <v>790</v>
      </c>
      <c r="D5580" s="139" t="s">
        <v>633</v>
      </c>
      <c r="E5580" s="139" t="s">
        <v>754</v>
      </c>
      <c r="F5580" s="49">
        <v>255</v>
      </c>
      <c r="G5580" s="49">
        <v>116</v>
      </c>
      <c r="H5580" s="49">
        <v>197</v>
      </c>
      <c r="I5580" s="49">
        <v>196</v>
      </c>
      <c r="J5580" s="49">
        <v>89.6</v>
      </c>
      <c r="K5580" s="49">
        <v>74</v>
      </c>
      <c r="L5580" s="49">
        <v>78.900000000000006</v>
      </c>
      <c r="M5580" s="49">
        <v>80.5</v>
      </c>
      <c r="N5580" s="49">
        <v>78.599999999999994</v>
      </c>
      <c r="O5580" s="49">
        <v>70.7</v>
      </c>
      <c r="P5580" s="49">
        <v>73.900000000000006</v>
      </c>
      <c r="Q5580" s="49">
        <v>78.599999999999994</v>
      </c>
      <c r="R5580" s="49">
        <v>110</v>
      </c>
      <c r="S5580" s="50">
        <f t="array" ref="S5580">TREND($N5580:$R5580,$N$1:$R$1,S$1)</f>
        <v>103.56999999999971</v>
      </c>
      <c r="T5580" s="50">
        <f t="array" ref="T5580">TREND($N5580:$R5580,$N$1:$R$1,T$1)</f>
        <v>110.64000000000124</v>
      </c>
      <c r="U5580" s="50">
        <f t="array" ref="U5580">TREND($N5580:$R5580,$N$1:$R$1,U$1)</f>
        <v>117.71000000000095</v>
      </c>
      <c r="V5580" s="50">
        <f t="array" ref="V5580">TREND($N5580:$R5580,$N$1:$R$1,V$1)</f>
        <v>124.78000000000065</v>
      </c>
    </row>
    <row r="5581" spans="1:22" ht="15.75" customHeight="1">
      <c r="A5581" s="139" t="s">
        <v>793</v>
      </c>
      <c r="B5581" s="139" t="s">
        <v>460</v>
      </c>
      <c r="C5581" s="139" t="s">
        <v>790</v>
      </c>
      <c r="D5581" s="139" t="s">
        <v>633</v>
      </c>
      <c r="E5581" s="139" t="s">
        <v>754</v>
      </c>
      <c r="F5581" s="49">
        <v>7.16</v>
      </c>
      <c r="G5581" s="49">
        <v>17.399999999999999</v>
      </c>
      <c r="H5581" s="49">
        <v>12.9</v>
      </c>
      <c r="I5581" s="49">
        <v>9.06</v>
      </c>
      <c r="J5581" s="49">
        <v>14.1</v>
      </c>
      <c r="K5581" s="49">
        <v>12.9</v>
      </c>
      <c r="L5581" s="49">
        <v>2.91</v>
      </c>
      <c r="M5581" s="49">
        <v>2.93</v>
      </c>
      <c r="N5581" s="49">
        <v>2.35</v>
      </c>
      <c r="O5581" s="49">
        <v>2.4700000000000002</v>
      </c>
      <c r="P5581" s="49">
        <v>2.88</v>
      </c>
      <c r="Q5581" s="49">
        <v>3.22</v>
      </c>
      <c r="R5581" s="49">
        <v>3.22</v>
      </c>
      <c r="S5581" s="50">
        <f t="array" ref="S5581">TREND($N5581:$R5581,$N$1:$R$1,S$1)</f>
        <v>3.5749999999999886</v>
      </c>
      <c r="T5581" s="50">
        <f t="array" ref="T5581">TREND($N5581:$R5581,$N$1:$R$1,T$1)</f>
        <v>3.8239999999999554</v>
      </c>
      <c r="U5581" s="50">
        <f t="array" ref="U5581">TREND($N5581:$R5581,$N$1:$R$1,U$1)</f>
        <v>4.0729999999999791</v>
      </c>
      <c r="V5581" s="50">
        <f t="array" ref="V5581">TREND($N5581:$R5581,$N$1:$R$1,V$1)</f>
        <v>4.3219999999999459</v>
      </c>
    </row>
    <row r="5582" spans="1:22" ht="15.75" customHeight="1">
      <c r="A5582" s="139" t="s">
        <v>793</v>
      </c>
      <c r="B5582" s="139" t="s">
        <v>458</v>
      </c>
      <c r="C5582" s="139" t="s">
        <v>790</v>
      </c>
      <c r="D5582" s="139" t="s">
        <v>633</v>
      </c>
      <c r="E5582" s="139" t="s">
        <v>754</v>
      </c>
      <c r="F5582" s="49">
        <v>1.01</v>
      </c>
      <c r="G5582" s="49">
        <v>1.03</v>
      </c>
      <c r="H5582" s="49">
        <v>1.38</v>
      </c>
      <c r="I5582" s="49">
        <v>1.4</v>
      </c>
      <c r="J5582" s="49">
        <v>1.4</v>
      </c>
      <c r="K5582" s="49">
        <v>2.4500000000000002</v>
      </c>
      <c r="L5582" s="49">
        <v>4.1500000000000004</v>
      </c>
      <c r="M5582" s="49">
        <v>3.8</v>
      </c>
      <c r="N5582" s="49">
        <v>1.97</v>
      </c>
      <c r="O5582" s="49">
        <v>0.39400000000000002</v>
      </c>
      <c r="P5582" s="49">
        <v>0.61499999999999999</v>
      </c>
      <c r="Q5582" s="49">
        <v>1.1200000000000001</v>
      </c>
      <c r="R5582" s="49">
        <v>1.33</v>
      </c>
      <c r="S5582" s="50">
        <f t="array" ref="S5582">TREND($N5582:$R5582,$N$1:$R$1,S$1)</f>
        <v>0.91960000000001685</v>
      </c>
      <c r="T5582" s="50">
        <f t="array" ref="T5582">TREND($N5582:$R5582,$N$1:$R$1,T$1)</f>
        <v>0.86420000000001096</v>
      </c>
      <c r="U5582" s="50">
        <f t="array" ref="U5582">TREND($N5582:$R5582,$N$1:$R$1,U$1)</f>
        <v>0.80880000000000507</v>
      </c>
      <c r="V5582" s="50">
        <f t="array" ref="V5582">TREND($N5582:$R5582,$N$1:$R$1,V$1)</f>
        <v>0.75340000000001339</v>
      </c>
    </row>
    <row r="5583" spans="1:22" ht="15.75" customHeight="1">
      <c r="A5583" s="139" t="s">
        <v>793</v>
      </c>
      <c r="B5583" s="139" t="s">
        <v>464</v>
      </c>
      <c r="C5583" s="139" t="s">
        <v>790</v>
      </c>
      <c r="D5583" s="139" t="s">
        <v>633</v>
      </c>
      <c r="E5583" s="139" t="s">
        <v>754</v>
      </c>
      <c r="F5583" s="49">
        <v>3.37</v>
      </c>
      <c r="G5583" s="49">
        <v>5.48</v>
      </c>
      <c r="H5583" s="49">
        <v>5.52</v>
      </c>
      <c r="I5583" s="49">
        <v>5.58</v>
      </c>
      <c r="J5583" s="49">
        <v>5.6</v>
      </c>
      <c r="K5583" s="49">
        <v>6.77</v>
      </c>
      <c r="L5583" s="49">
        <v>7.12</v>
      </c>
      <c r="M5583" s="49">
        <v>2.4900000000000002</v>
      </c>
      <c r="N5583" s="49">
        <v>2.79</v>
      </c>
      <c r="O5583" s="49">
        <v>3.22</v>
      </c>
      <c r="P5583" s="49">
        <v>4.7</v>
      </c>
      <c r="Q5583" s="49">
        <v>1.76</v>
      </c>
      <c r="R5583" s="49">
        <v>0.40300000000000002</v>
      </c>
      <c r="S5583" s="50">
        <f t="array" ref="S5583">TREND($N5583:$R5583,$N$1:$R$1,S$1)</f>
        <v>0.70439999999985048</v>
      </c>
      <c r="T5583" s="50">
        <f t="array" ref="T5583">TREND($N5583:$R5583,$N$1:$R$1,T$1)</f>
        <v>8.0999999999903594E-2</v>
      </c>
      <c r="U5583" s="50">
        <f t="array" ref="U5583">TREND($N5583:$R5583,$N$1:$R$1,U$1)</f>
        <v>-0.54240000000004329</v>
      </c>
      <c r="V5583" s="50">
        <f t="array" ref="V5583">TREND($N5583:$R5583,$N$1:$R$1,V$1)</f>
        <v>-1.1658000000002176</v>
      </c>
    </row>
    <row r="5584" spans="1:22" ht="15.75" customHeight="1">
      <c r="A5584" s="139" t="s">
        <v>793</v>
      </c>
      <c r="B5584" s="139" t="s">
        <v>446</v>
      </c>
      <c r="C5584" s="139" t="s">
        <v>790</v>
      </c>
      <c r="D5584" s="139" t="s">
        <v>633</v>
      </c>
      <c r="E5584" s="139" t="s">
        <v>754</v>
      </c>
      <c r="F5584" s="49">
        <v>0.84699999999999998</v>
      </c>
      <c r="G5584" s="49">
        <v>1.03</v>
      </c>
      <c r="H5584" s="49">
        <v>1.04</v>
      </c>
      <c r="I5584" s="49">
        <v>1.05</v>
      </c>
      <c r="J5584" s="49">
        <v>1.05</v>
      </c>
      <c r="K5584" s="49">
        <v>1.27</v>
      </c>
      <c r="L5584" s="49">
        <v>1.34</v>
      </c>
      <c r="M5584" s="49">
        <v>0.46700000000000003</v>
      </c>
      <c r="N5584" s="49">
        <v>0.52400000000000002</v>
      </c>
      <c r="O5584" s="49">
        <v>0.60299999999999998</v>
      </c>
      <c r="P5584" s="49">
        <v>0.88</v>
      </c>
      <c r="Q5584" s="49">
        <v>0.33100000000000002</v>
      </c>
      <c r="R5584" s="49">
        <v>7.5499999999999998E-2</v>
      </c>
      <c r="S5584" s="50">
        <f t="array" ref="S5584">TREND($N5584:$R5584,$N$1:$R$1,S$1)</f>
        <v>0.132000000000005</v>
      </c>
      <c r="T5584" s="50">
        <f t="array" ref="T5584">TREND($N5584:$R5584,$N$1:$R$1,T$1)</f>
        <v>1.5100000000018099E-2</v>
      </c>
      <c r="U5584" s="50">
        <f t="array" ref="U5584">TREND($N5584:$R5584,$N$1:$R$1,U$1)</f>
        <v>-0.10179999999999723</v>
      </c>
      <c r="V5584" s="50">
        <f t="array" ref="V5584">TREND($N5584:$R5584,$N$1:$R$1,V$1)</f>
        <v>-0.21869999999998413</v>
      </c>
    </row>
    <row r="5585" spans="1:22" ht="15.75" customHeight="1">
      <c r="A5585" s="139" t="s">
        <v>793</v>
      </c>
      <c r="B5585" s="139" t="s">
        <v>448</v>
      </c>
      <c r="C5585" s="139" t="s">
        <v>790</v>
      </c>
      <c r="D5585" s="139" t="s">
        <v>633</v>
      </c>
      <c r="E5585" s="139" t="s">
        <v>754</v>
      </c>
      <c r="F5585" s="49">
        <v>5.01</v>
      </c>
      <c r="G5585" s="49">
        <v>4.84</v>
      </c>
      <c r="H5585" s="49">
        <v>12.8</v>
      </c>
      <c r="I5585" s="49">
        <v>7.4</v>
      </c>
      <c r="J5585" s="49">
        <v>0</v>
      </c>
      <c r="K5585" s="49">
        <v>0</v>
      </c>
      <c r="L5585" s="49">
        <v>0</v>
      </c>
      <c r="M5585" s="49">
        <v>0</v>
      </c>
      <c r="N5585" s="49">
        <v>0</v>
      </c>
      <c r="O5585" s="49">
        <v>0</v>
      </c>
      <c r="P5585" s="49">
        <v>0</v>
      </c>
      <c r="Q5585" s="50">
        <f t="shared" ref="Q5585:V5585" si="8">AVERAGE($F5585:$I5585)</f>
        <v>7.5124999999999993</v>
      </c>
      <c r="R5585" s="50">
        <f t="shared" si="8"/>
        <v>7.5124999999999993</v>
      </c>
      <c r="S5585" s="50">
        <f t="shared" si="8"/>
        <v>7.5124999999999993</v>
      </c>
      <c r="T5585" s="50">
        <f t="shared" si="8"/>
        <v>7.5124999999999993</v>
      </c>
      <c r="U5585" s="50">
        <f t="shared" si="8"/>
        <v>7.5124999999999993</v>
      </c>
      <c r="V5585" s="50">
        <f t="shared" si="8"/>
        <v>7.5124999999999993</v>
      </c>
    </row>
    <row r="5586" spans="1:22" ht="15.75" customHeight="1">
      <c r="A5586" s="139" t="s">
        <v>793</v>
      </c>
      <c r="B5586" s="139" t="s">
        <v>434</v>
      </c>
      <c r="C5586" s="139" t="s">
        <v>790</v>
      </c>
      <c r="D5586" s="139" t="s">
        <v>633</v>
      </c>
      <c r="E5586" s="139" t="s">
        <v>754</v>
      </c>
      <c r="F5586" s="49">
        <v>11.8</v>
      </c>
      <c r="G5586" s="49">
        <v>5.83</v>
      </c>
      <c r="H5586" s="49">
        <v>44.9</v>
      </c>
      <c r="I5586" s="49">
        <v>45.4</v>
      </c>
      <c r="J5586" s="49">
        <v>45.5</v>
      </c>
      <c r="K5586" s="49">
        <v>55</v>
      </c>
      <c r="L5586" s="49">
        <v>57.9</v>
      </c>
      <c r="M5586" s="49">
        <v>20.2</v>
      </c>
      <c r="N5586" s="49">
        <v>22.7</v>
      </c>
      <c r="O5586" s="49">
        <v>26.1</v>
      </c>
      <c r="P5586" s="49">
        <v>38.200000000000003</v>
      </c>
      <c r="Q5586" s="49">
        <v>14.3</v>
      </c>
      <c r="R5586" s="49">
        <v>3.27</v>
      </c>
      <c r="S5586" s="50">
        <f t="array" ref="S5586">TREND($N5586:$R5586,$N$1:$R$1,S$1)</f>
        <v>5.7160000000003492</v>
      </c>
      <c r="T5586" s="50">
        <f t="array" ref="T5586">TREND($N5586:$R5586,$N$1:$R$1,T$1)</f>
        <v>0.65000000000145519</v>
      </c>
      <c r="U5586" s="50">
        <f t="array" ref="U5586">TREND($N5586:$R5586,$N$1:$R$1,U$1)</f>
        <v>-4.4159999999992579</v>
      </c>
      <c r="V5586" s="50">
        <f t="array" ref="V5586">TREND($N5586:$R5586,$N$1:$R$1,V$1)</f>
        <v>-9.4819999999999709</v>
      </c>
    </row>
    <row r="5587" spans="1:22" ht="15.75" customHeight="1">
      <c r="A5587" s="139" t="s">
        <v>793</v>
      </c>
      <c r="B5587" s="139" t="s">
        <v>436</v>
      </c>
      <c r="C5587" s="139" t="s">
        <v>790</v>
      </c>
      <c r="D5587" s="139" t="s">
        <v>633</v>
      </c>
      <c r="E5587" s="139" t="s">
        <v>754</v>
      </c>
      <c r="F5587" s="49">
        <v>949</v>
      </c>
      <c r="G5587" s="49">
        <v>914</v>
      </c>
      <c r="H5587" s="49">
        <v>994</v>
      </c>
      <c r="I5587" s="49">
        <v>1230</v>
      </c>
      <c r="J5587" s="49">
        <v>1390</v>
      </c>
      <c r="K5587" s="49">
        <v>1400</v>
      </c>
      <c r="L5587" s="49">
        <v>1490</v>
      </c>
      <c r="M5587" s="49">
        <v>1510</v>
      </c>
      <c r="N5587" s="49">
        <v>1540</v>
      </c>
      <c r="O5587" s="49">
        <v>1630</v>
      </c>
      <c r="P5587" s="49">
        <v>1610</v>
      </c>
      <c r="Q5587" s="49">
        <v>1690</v>
      </c>
      <c r="R5587" s="49">
        <v>1770</v>
      </c>
      <c r="S5587" s="50">
        <f t="array" ref="S5587">TREND($N5587:$R5587,$N$1:$R$1,S$1)</f>
        <v>1804</v>
      </c>
      <c r="T5587" s="50">
        <f t="array" ref="T5587">TREND($N5587:$R5587,$N$1:$R$1,T$1)</f>
        <v>1856</v>
      </c>
      <c r="U5587" s="50">
        <f t="array" ref="U5587">TREND($N5587:$R5587,$N$1:$R$1,U$1)</f>
        <v>1908</v>
      </c>
      <c r="V5587" s="50">
        <f t="array" ref="V5587">TREND($N5587:$R5587,$N$1:$R$1,V$1)</f>
        <v>1960</v>
      </c>
    </row>
    <row r="5588" spans="1:22" ht="15.75" customHeight="1">
      <c r="A5588" s="139" t="s">
        <v>793</v>
      </c>
      <c r="B5588" s="139" t="s">
        <v>466</v>
      </c>
      <c r="C5588" s="139" t="s">
        <v>790</v>
      </c>
      <c r="D5588" s="139" t="s">
        <v>633</v>
      </c>
      <c r="E5588" s="139" t="s">
        <v>754</v>
      </c>
      <c r="F5588" s="49">
        <v>0</v>
      </c>
      <c r="G5588" s="49">
        <v>0</v>
      </c>
      <c r="H5588" s="49">
        <v>0</v>
      </c>
      <c r="I5588" s="49">
        <v>0</v>
      </c>
      <c r="J5588" s="49">
        <v>0</v>
      </c>
      <c r="K5588" s="49">
        <v>0</v>
      </c>
      <c r="L5588" s="49">
        <v>0</v>
      </c>
      <c r="M5588" s="49">
        <v>0</v>
      </c>
      <c r="N5588" s="49">
        <v>0</v>
      </c>
      <c r="O5588" s="49">
        <v>0.1</v>
      </c>
      <c r="P5588" s="49">
        <v>0</v>
      </c>
      <c r="Q5588" s="49">
        <v>0.3</v>
      </c>
      <c r="R5588" s="49">
        <v>0.4</v>
      </c>
      <c r="S5588" s="50">
        <f t="array" ref="S5588">TREND($N5588:$R5588,$N$1:$R$1,S$1)</f>
        <v>0.46000000000000796</v>
      </c>
      <c r="T5588" s="50">
        <f t="array" ref="T5588">TREND($N5588:$R5588,$N$1:$R$1,T$1)</f>
        <v>0.56000000000000227</v>
      </c>
      <c r="U5588" s="50">
        <f t="array" ref="U5588">TREND($N5588:$R5588,$N$1:$R$1,U$1)</f>
        <v>0.65999999999999659</v>
      </c>
      <c r="V5588" s="50">
        <f t="array" ref="V5588">TREND($N5588:$R5588,$N$1:$R$1,V$1)</f>
        <v>0.76000000000001933</v>
      </c>
    </row>
    <row r="5589" spans="1:22" ht="15.75" customHeight="1">
      <c r="A5589" s="139" t="s">
        <v>793</v>
      </c>
      <c r="B5589" s="139" t="s">
        <v>478</v>
      </c>
      <c r="C5589" s="139" t="s">
        <v>790</v>
      </c>
      <c r="D5589" s="139" t="s">
        <v>633</v>
      </c>
      <c r="E5589" s="139" t="s">
        <v>754</v>
      </c>
      <c r="F5589" s="49">
        <v>1.01</v>
      </c>
      <c r="G5589" s="49">
        <v>1.03</v>
      </c>
      <c r="H5589" s="49">
        <v>1.04</v>
      </c>
      <c r="I5589" s="49">
        <v>1.05</v>
      </c>
      <c r="J5589" s="49">
        <v>1.05</v>
      </c>
      <c r="K5589" s="49">
        <v>1.27</v>
      </c>
      <c r="L5589" s="49">
        <v>1.34</v>
      </c>
      <c r="M5589" s="49">
        <v>0.46700000000000003</v>
      </c>
      <c r="N5589" s="49">
        <v>0.52400000000000002</v>
      </c>
      <c r="O5589" s="49">
        <v>0.60299999999999998</v>
      </c>
      <c r="P5589" s="49">
        <v>0.88</v>
      </c>
      <c r="Q5589" s="49">
        <v>0.33100000000000002</v>
      </c>
      <c r="R5589" s="49">
        <v>7.5499999999999998E-2</v>
      </c>
      <c r="S5589" s="50">
        <f t="array" ref="S5589">TREND($N5589:$R5589,$N$1:$R$1,S$1)</f>
        <v>0.132000000000005</v>
      </c>
      <c r="T5589" s="50">
        <f t="array" ref="T5589">TREND($N5589:$R5589,$N$1:$R$1,T$1)</f>
        <v>1.5100000000018099E-2</v>
      </c>
      <c r="U5589" s="50">
        <f t="array" ref="U5589">TREND($N5589:$R5589,$N$1:$R$1,U$1)</f>
        <v>-0.10179999999999723</v>
      </c>
      <c r="V5589" s="50">
        <f t="array" ref="V5589">TREND($N5589:$R5589,$N$1:$R$1,V$1)</f>
        <v>-0.21869999999998413</v>
      </c>
    </row>
    <row r="5590" spans="1:22" ht="15.75" customHeight="1">
      <c r="A5590" s="139" t="s">
        <v>793</v>
      </c>
      <c r="B5590" s="139" t="s">
        <v>480</v>
      </c>
      <c r="C5590" s="139" t="s">
        <v>790</v>
      </c>
      <c r="D5590" s="139" t="s">
        <v>633</v>
      </c>
      <c r="E5590" s="139" t="s">
        <v>754</v>
      </c>
      <c r="F5590" s="49">
        <v>126</v>
      </c>
      <c r="G5590" s="49">
        <v>213</v>
      </c>
      <c r="H5590" s="49">
        <v>102</v>
      </c>
      <c r="I5590" s="49">
        <v>201</v>
      </c>
      <c r="J5590" s="49">
        <v>149</v>
      </c>
      <c r="K5590" s="49">
        <v>144</v>
      </c>
      <c r="L5590" s="49">
        <v>204</v>
      </c>
      <c r="M5590" s="49">
        <v>145</v>
      </c>
      <c r="N5590" s="49">
        <v>267</v>
      </c>
      <c r="O5590" s="49">
        <v>158</v>
      </c>
      <c r="P5590" s="49">
        <v>440</v>
      </c>
      <c r="Q5590" s="49">
        <v>124</v>
      </c>
      <c r="R5590" s="49">
        <v>286</v>
      </c>
      <c r="S5590" s="50">
        <f t="array" ref="S5590">TREND($N5590:$R5590,$N$1:$R$1,S$1)</f>
        <v>256.20000000000005</v>
      </c>
      <c r="T5590" s="50">
        <f t="array" ref="T5590">TREND($N5590:$R5590,$N$1:$R$1,T$1)</f>
        <v>256.60000000000002</v>
      </c>
      <c r="U5590" s="50">
        <f t="array" ref="U5590">TREND($N5590:$R5590,$N$1:$R$1,U$1)</f>
        <v>257</v>
      </c>
      <c r="V5590" s="50">
        <f t="array" ref="V5590">TREND($N5590:$R5590,$N$1:$R$1,V$1)</f>
        <v>257.39999999999998</v>
      </c>
    </row>
    <row r="5591" spans="1:22" ht="15.75" customHeight="1">
      <c r="A5591" s="139" t="s">
        <v>793</v>
      </c>
      <c r="B5591" s="139" t="s">
        <v>476</v>
      </c>
      <c r="C5591" s="139" t="s">
        <v>790</v>
      </c>
      <c r="D5591" s="139" t="s">
        <v>633</v>
      </c>
      <c r="E5591" s="139" t="s">
        <v>754</v>
      </c>
      <c r="F5591" s="49">
        <v>26.7</v>
      </c>
      <c r="G5591" s="49">
        <v>22.6</v>
      </c>
      <c r="H5591" s="49">
        <v>22.3</v>
      </c>
      <c r="I5591" s="49">
        <v>37.6</v>
      </c>
      <c r="J5591" s="49">
        <v>30</v>
      </c>
      <c r="K5591" s="49">
        <v>15.3</v>
      </c>
      <c r="L5591" s="49">
        <v>47</v>
      </c>
      <c r="M5591" s="49">
        <v>61.5</v>
      </c>
      <c r="N5591" s="49">
        <v>53.5</v>
      </c>
      <c r="O5591" s="49">
        <v>49.2</v>
      </c>
      <c r="P5591" s="49">
        <v>78.3</v>
      </c>
      <c r="Q5591" s="49">
        <v>30</v>
      </c>
      <c r="R5591" s="49">
        <v>59.7</v>
      </c>
      <c r="S5591" s="50">
        <f t="array" ref="S5591">TREND($N5591:$R5591,$N$1:$R$1,S$1)</f>
        <v>52.100000000000136</v>
      </c>
      <c r="T5591" s="50">
        <f t="array" ref="T5591">TREND($N5591:$R5591,$N$1:$R$1,T$1)</f>
        <v>51.420000000000073</v>
      </c>
      <c r="U5591" s="50">
        <f t="array" ref="U5591">TREND($N5591:$R5591,$N$1:$R$1,U$1)</f>
        <v>50.740000000000236</v>
      </c>
      <c r="V5591" s="50">
        <f t="array" ref="V5591">TREND($N5591:$R5591,$N$1:$R$1,V$1)</f>
        <v>50.060000000000173</v>
      </c>
    </row>
    <row r="5592" spans="1:22" ht="15.75" customHeight="1">
      <c r="A5592" s="139" t="s">
        <v>793</v>
      </c>
      <c r="B5592" s="139" t="s">
        <v>472</v>
      </c>
      <c r="C5592" s="139" t="s">
        <v>790</v>
      </c>
      <c r="D5592" s="139" t="s">
        <v>633</v>
      </c>
      <c r="E5592" s="139" t="s">
        <v>754</v>
      </c>
      <c r="F5592" s="49">
        <v>128</v>
      </c>
      <c r="G5592" s="49">
        <v>108</v>
      </c>
      <c r="H5592" s="49">
        <v>105</v>
      </c>
      <c r="I5592" s="49">
        <v>109</v>
      </c>
      <c r="J5592" s="49">
        <v>89.6</v>
      </c>
      <c r="K5592" s="49">
        <v>88.6</v>
      </c>
      <c r="L5592" s="49">
        <v>86.1</v>
      </c>
      <c r="M5592" s="49">
        <v>73</v>
      </c>
      <c r="N5592" s="49">
        <v>70.599999999999994</v>
      </c>
      <c r="O5592" s="49">
        <v>61.7</v>
      </c>
      <c r="P5592" s="49">
        <v>57.1</v>
      </c>
      <c r="Q5592" s="49">
        <v>67.3</v>
      </c>
      <c r="R5592" s="49">
        <v>60.6</v>
      </c>
      <c r="S5592" s="49">
        <v>60.6</v>
      </c>
      <c r="T5592" s="49">
        <v>60.6</v>
      </c>
      <c r="U5592" s="49">
        <v>59.1</v>
      </c>
      <c r="V5592" s="49">
        <v>59.1</v>
      </c>
    </row>
    <row r="5593" spans="1:22" ht="15.75" customHeight="1">
      <c r="A5593" s="139" t="s">
        <v>793</v>
      </c>
      <c r="B5593" s="139" t="s">
        <v>768</v>
      </c>
      <c r="C5593" s="139" t="s">
        <v>790</v>
      </c>
      <c r="D5593" s="139" t="s">
        <v>633</v>
      </c>
      <c r="E5593" s="139" t="s">
        <v>754</v>
      </c>
      <c r="F5593" s="49">
        <v>90400</v>
      </c>
      <c r="G5593" s="49">
        <v>88900</v>
      </c>
      <c r="H5593" s="49">
        <v>91400</v>
      </c>
      <c r="I5593" s="49">
        <v>104000</v>
      </c>
      <c r="J5593" s="49">
        <v>107000</v>
      </c>
      <c r="K5593" s="49">
        <v>108000</v>
      </c>
      <c r="L5593" s="49">
        <v>112000</v>
      </c>
      <c r="M5593" s="49">
        <v>116000</v>
      </c>
      <c r="N5593" s="49">
        <v>119000</v>
      </c>
      <c r="O5593" s="49">
        <v>119000</v>
      </c>
      <c r="P5593" s="49">
        <v>120000</v>
      </c>
      <c r="Q5593" s="49">
        <v>122000</v>
      </c>
      <c r="R5593" s="49">
        <v>123000</v>
      </c>
      <c r="S5593" s="49">
        <v>7030</v>
      </c>
      <c r="T5593" s="49">
        <v>7340</v>
      </c>
      <c r="U5593" s="49">
        <v>12.9</v>
      </c>
      <c r="V5593" s="49">
        <v>27.9</v>
      </c>
    </row>
    <row r="5594" spans="1:22" ht="15.75" customHeight="1">
      <c r="A5594" s="139" t="s">
        <v>793</v>
      </c>
      <c r="B5594" s="139" t="s">
        <v>484</v>
      </c>
      <c r="C5594" s="139" t="s">
        <v>790</v>
      </c>
      <c r="D5594" s="139" t="s">
        <v>633</v>
      </c>
      <c r="E5594" s="139" t="s">
        <v>754</v>
      </c>
      <c r="F5594" s="49">
        <v>149</v>
      </c>
      <c r="G5594" s="49">
        <v>141</v>
      </c>
      <c r="H5594" s="49">
        <v>133</v>
      </c>
      <c r="I5594" s="49">
        <v>125</v>
      </c>
      <c r="J5594" s="49">
        <v>119</v>
      </c>
      <c r="K5594" s="49">
        <v>111</v>
      </c>
      <c r="L5594" s="49">
        <v>103</v>
      </c>
      <c r="M5594" s="49">
        <v>95.4</v>
      </c>
      <c r="N5594" s="49">
        <v>87.3</v>
      </c>
      <c r="O5594" s="49">
        <v>80.599999999999994</v>
      </c>
      <c r="P5594" s="49">
        <v>72.099999999999994</v>
      </c>
      <c r="Q5594" s="49">
        <v>68.099999999999994</v>
      </c>
      <c r="R5594" s="49">
        <v>63</v>
      </c>
      <c r="S5594" s="49">
        <v>64.400000000000006</v>
      </c>
      <c r="T5594" s="49">
        <v>69.8</v>
      </c>
      <c r="U5594" s="49">
        <v>68.2</v>
      </c>
      <c r="V5594" s="49">
        <v>64.599999999999994</v>
      </c>
    </row>
    <row r="5595" spans="1:22" ht="15.75" customHeight="1">
      <c r="A5595" s="139" t="s">
        <v>793</v>
      </c>
      <c r="B5595" s="139" t="s">
        <v>470</v>
      </c>
      <c r="C5595" s="139" t="s">
        <v>790</v>
      </c>
      <c r="D5595" s="139" t="s">
        <v>633</v>
      </c>
      <c r="E5595" s="139" t="s">
        <v>754</v>
      </c>
      <c r="F5595" s="49">
        <v>80.7</v>
      </c>
      <c r="G5595" s="49">
        <v>78</v>
      </c>
      <c r="H5595" s="49">
        <v>82.5</v>
      </c>
      <c r="I5595" s="49">
        <v>75.2</v>
      </c>
      <c r="J5595" s="49">
        <v>36.6</v>
      </c>
      <c r="K5595" s="49">
        <v>9.4</v>
      </c>
      <c r="L5595" s="49">
        <v>9.24</v>
      </c>
      <c r="M5595" s="49">
        <v>9.24</v>
      </c>
      <c r="N5595" s="49">
        <v>9.24</v>
      </c>
      <c r="O5595" s="49">
        <v>9.24</v>
      </c>
      <c r="P5595" s="49">
        <v>9.24</v>
      </c>
      <c r="Q5595" s="49">
        <v>9.24</v>
      </c>
      <c r="R5595" s="49">
        <v>9.24</v>
      </c>
      <c r="S5595" s="50">
        <f t="array" ref="S5595">TREND($N5595:$R5595,$N$1:$R$1,S$1)</f>
        <v>9.24</v>
      </c>
      <c r="T5595" s="50">
        <f t="array" ref="T5595">TREND($N5595:$R5595,$N$1:$R$1,T$1)</f>
        <v>9.24</v>
      </c>
      <c r="U5595" s="50">
        <f t="array" ref="U5595">TREND($N5595:$R5595,$N$1:$R$1,U$1)</f>
        <v>9.24</v>
      </c>
      <c r="V5595" s="50">
        <f t="array" ref="V5595">TREND($N5595:$R5595,$N$1:$R$1,V$1)</f>
        <v>9.24</v>
      </c>
    </row>
    <row r="5596" spans="1:22" ht="15.75" customHeight="1">
      <c r="A5596" s="139" t="s">
        <v>793</v>
      </c>
      <c r="B5596" s="139" t="s">
        <v>474</v>
      </c>
      <c r="C5596" s="139" t="s">
        <v>790</v>
      </c>
      <c r="D5596" s="139" t="s">
        <v>633</v>
      </c>
      <c r="E5596" s="139" t="s">
        <v>754</v>
      </c>
      <c r="F5596" s="49">
        <v>837</v>
      </c>
      <c r="G5596" s="49">
        <v>901</v>
      </c>
      <c r="H5596" s="49">
        <v>1000</v>
      </c>
      <c r="I5596" s="49">
        <v>1060</v>
      </c>
      <c r="J5596" s="49">
        <v>1130</v>
      </c>
      <c r="K5596" s="49">
        <v>1060</v>
      </c>
      <c r="L5596" s="49">
        <v>1060</v>
      </c>
      <c r="M5596" s="49">
        <v>1160</v>
      </c>
      <c r="N5596" s="49">
        <v>1100</v>
      </c>
      <c r="O5596" s="49">
        <v>1170</v>
      </c>
      <c r="P5596" s="49">
        <v>1240</v>
      </c>
      <c r="Q5596" s="49">
        <v>1270</v>
      </c>
      <c r="R5596" s="49">
        <v>1320</v>
      </c>
      <c r="S5596" s="49">
        <v>1190</v>
      </c>
      <c r="T5596" s="49">
        <v>1240</v>
      </c>
      <c r="U5596" s="49">
        <v>1280</v>
      </c>
      <c r="V5596" s="49">
        <v>1220</v>
      </c>
    </row>
    <row r="5597" spans="1:22" ht="15.75" customHeight="1">
      <c r="A5597" s="139" t="s">
        <v>793</v>
      </c>
      <c r="B5597" s="139" t="s">
        <v>486</v>
      </c>
      <c r="C5597" s="139" t="s">
        <v>790</v>
      </c>
      <c r="D5597" s="139" t="s">
        <v>633</v>
      </c>
      <c r="E5597" s="139" t="s">
        <v>754</v>
      </c>
      <c r="F5597" s="49">
        <v>1.35</v>
      </c>
      <c r="G5597" s="49">
        <v>2.06</v>
      </c>
      <c r="H5597" s="49">
        <v>1.73</v>
      </c>
      <c r="I5597" s="49">
        <v>1.75</v>
      </c>
      <c r="J5597" s="49">
        <v>1.75</v>
      </c>
      <c r="K5597" s="49">
        <v>1.62</v>
      </c>
      <c r="L5597" s="49">
        <v>1.92</v>
      </c>
      <c r="M5597" s="49">
        <v>1.5</v>
      </c>
      <c r="N5597" s="49">
        <v>1.93</v>
      </c>
      <c r="O5597" s="49">
        <v>2.8</v>
      </c>
      <c r="P5597" s="49">
        <v>2.93</v>
      </c>
      <c r="Q5597" s="49">
        <v>2.2000000000000002</v>
      </c>
      <c r="R5597" s="49">
        <v>2.33</v>
      </c>
      <c r="S5597" s="50">
        <f t="array" ref="S5597">TREND($N5597:$R5597,$N$1:$R$1,S$1)</f>
        <v>2.4980000000000047</v>
      </c>
      <c r="T5597" s="50">
        <f t="array" ref="T5597">TREND($N5597:$R5597,$N$1:$R$1,T$1)</f>
        <v>2.5180000000000078</v>
      </c>
      <c r="U5597" s="50">
        <f t="array" ref="U5597">TREND($N5597:$R5597,$N$1:$R$1,U$1)</f>
        <v>2.5380000000000038</v>
      </c>
      <c r="V5597" s="50">
        <f t="array" ref="V5597">TREND($N5597:$R5597,$N$1:$R$1,V$1)</f>
        <v>2.5580000000000069</v>
      </c>
    </row>
    <row r="5598" spans="1:22" ht="15.75" customHeight="1">
      <c r="A5598" s="139" t="s">
        <v>793</v>
      </c>
      <c r="B5598" s="139" t="s">
        <v>488</v>
      </c>
      <c r="C5598" s="139" t="s">
        <v>790</v>
      </c>
      <c r="D5598" s="139" t="s">
        <v>633</v>
      </c>
      <c r="E5598" s="139" t="s">
        <v>754</v>
      </c>
      <c r="F5598" s="49">
        <v>332</v>
      </c>
      <c r="G5598" s="49">
        <v>318</v>
      </c>
      <c r="H5598" s="49">
        <v>320</v>
      </c>
      <c r="I5598" s="49">
        <v>3380</v>
      </c>
      <c r="J5598" s="49">
        <v>3840</v>
      </c>
      <c r="K5598" s="49">
        <v>4040</v>
      </c>
      <c r="L5598" s="49">
        <v>3570</v>
      </c>
      <c r="M5598" s="49">
        <v>4250</v>
      </c>
      <c r="N5598" s="49">
        <v>4410</v>
      </c>
      <c r="O5598" s="49">
        <v>4990</v>
      </c>
      <c r="P5598" s="49">
        <v>4490</v>
      </c>
      <c r="Q5598" s="49">
        <v>4670</v>
      </c>
      <c r="R5598" s="49">
        <v>4190</v>
      </c>
      <c r="S5598" s="50">
        <f t="array" ref="S5598">TREND($N5598:$R5598,$N$1:$R$1,S$1)</f>
        <v>4322</v>
      </c>
      <c r="T5598" s="50">
        <f t="array" ref="T5598">TREND($N5598:$R5598,$N$1:$R$1,T$1)</f>
        <v>4246</v>
      </c>
      <c r="U5598" s="50">
        <f t="array" ref="U5598">TREND($N5598:$R5598,$N$1:$R$1,U$1)</f>
        <v>4170</v>
      </c>
      <c r="V5598" s="50">
        <f t="array" ref="V5598">TREND($N5598:$R5598,$N$1:$R$1,V$1)</f>
        <v>4094</v>
      </c>
    </row>
    <row r="5599" spans="1:22" ht="15.75" customHeight="1">
      <c r="A5599" s="139" t="s">
        <v>793</v>
      </c>
      <c r="B5599" s="139" t="s">
        <v>492</v>
      </c>
      <c r="C5599" s="139" t="s">
        <v>790</v>
      </c>
      <c r="D5599" s="139" t="s">
        <v>633</v>
      </c>
      <c r="E5599" s="139" t="s">
        <v>754</v>
      </c>
      <c r="F5599" s="49">
        <v>5.05</v>
      </c>
      <c r="G5599" s="49">
        <v>5.48</v>
      </c>
      <c r="H5599" s="49">
        <v>5.87</v>
      </c>
      <c r="I5599" s="49">
        <v>5.93</v>
      </c>
      <c r="J5599" s="49">
        <v>5.95</v>
      </c>
      <c r="K5599" s="49">
        <v>7.19</v>
      </c>
      <c r="L5599" s="49">
        <v>7.57</v>
      </c>
      <c r="M5599" s="49">
        <v>2.65</v>
      </c>
      <c r="N5599" s="49">
        <v>2.97</v>
      </c>
      <c r="O5599" s="49">
        <v>3.42</v>
      </c>
      <c r="P5599" s="49">
        <v>4.99</v>
      </c>
      <c r="Q5599" s="49">
        <v>1.87</v>
      </c>
      <c r="R5599" s="49">
        <v>0.42799999999999999</v>
      </c>
      <c r="S5599" s="50">
        <f t="array" ref="S5599">TREND($N5599:$R5599,$N$1:$R$1,S$1)</f>
        <v>0.74540000000001783</v>
      </c>
      <c r="T5599" s="50">
        <f t="array" ref="T5599">TREND($N5599:$R5599,$N$1:$R$1,T$1)</f>
        <v>8.1999999999879947E-2</v>
      </c>
      <c r="U5599" s="50">
        <f t="array" ref="U5599">TREND($N5599:$R5599,$N$1:$R$1,U$1)</f>
        <v>-0.58140000000003056</v>
      </c>
      <c r="V5599" s="50">
        <f t="array" ref="V5599">TREND($N5599:$R5599,$N$1:$R$1,V$1)</f>
        <v>-1.2447999999999411</v>
      </c>
    </row>
    <row r="5600" spans="1:22" ht="15.75" customHeight="1">
      <c r="A5600" s="139" t="s">
        <v>793</v>
      </c>
      <c r="B5600" s="139" t="s">
        <v>498</v>
      </c>
      <c r="C5600" s="139" t="s">
        <v>790</v>
      </c>
      <c r="D5600" s="139" t="s">
        <v>633</v>
      </c>
      <c r="E5600" s="139" t="s">
        <v>754</v>
      </c>
      <c r="F5600" s="49">
        <v>331</v>
      </c>
      <c r="G5600" s="49">
        <v>337</v>
      </c>
      <c r="H5600" s="49">
        <v>350</v>
      </c>
      <c r="I5600" s="49">
        <v>393</v>
      </c>
      <c r="J5600" s="49">
        <v>357</v>
      </c>
      <c r="K5600" s="49">
        <v>373</v>
      </c>
      <c r="L5600" s="49">
        <v>351</v>
      </c>
      <c r="M5600" s="49">
        <v>367</v>
      </c>
      <c r="N5600" s="49">
        <v>358</v>
      </c>
      <c r="O5600" s="49">
        <v>348</v>
      </c>
      <c r="P5600" s="49">
        <v>364</v>
      </c>
      <c r="Q5600" s="49">
        <v>375</v>
      </c>
      <c r="R5600" s="49">
        <v>378</v>
      </c>
      <c r="S5600" s="50">
        <f t="array" ref="S5600">TREND($N5600:$R5600,$N$1:$R$1,S$1)</f>
        <v>384.70000000000073</v>
      </c>
      <c r="T5600" s="50">
        <f t="array" ref="T5600">TREND($N5600:$R5600,$N$1:$R$1,T$1)</f>
        <v>391.40000000000146</v>
      </c>
      <c r="U5600" s="50">
        <f t="array" ref="U5600">TREND($N5600:$R5600,$N$1:$R$1,U$1)</f>
        <v>398.10000000000036</v>
      </c>
      <c r="V5600" s="50">
        <f t="array" ref="V5600">TREND($N5600:$R5600,$N$1:$R$1,V$1)</f>
        <v>404.80000000000109</v>
      </c>
    </row>
    <row r="5601" spans="1:22" ht="15.75" customHeight="1">
      <c r="A5601" s="139" t="s">
        <v>793</v>
      </c>
      <c r="B5601" s="139" t="s">
        <v>500</v>
      </c>
      <c r="C5601" s="139" t="s">
        <v>790</v>
      </c>
      <c r="D5601" s="139" t="s">
        <v>633</v>
      </c>
      <c r="E5601" s="139" t="s">
        <v>754</v>
      </c>
      <c r="F5601" s="49">
        <v>976</v>
      </c>
      <c r="G5601" s="49">
        <v>922</v>
      </c>
      <c r="H5601" s="49">
        <v>895</v>
      </c>
      <c r="I5601" s="49">
        <v>782</v>
      </c>
      <c r="J5601" s="49">
        <v>802</v>
      </c>
      <c r="K5601" s="49">
        <v>826</v>
      </c>
      <c r="L5601" s="49">
        <v>746</v>
      </c>
      <c r="M5601" s="49">
        <v>820</v>
      </c>
      <c r="N5601" s="49">
        <v>800</v>
      </c>
      <c r="O5601" s="49">
        <v>831</v>
      </c>
      <c r="P5601" s="49">
        <v>819</v>
      </c>
      <c r="Q5601" s="49">
        <v>846</v>
      </c>
      <c r="R5601" s="49">
        <v>869</v>
      </c>
      <c r="S5601" s="50">
        <f t="array" ref="S5601">TREND($N5601:$R5601,$N$1:$R$1,S$1)</f>
        <v>878.90000000000146</v>
      </c>
      <c r="T5601" s="50">
        <f t="array" ref="T5601">TREND($N5601:$R5601,$N$1:$R$1,T$1)</f>
        <v>894.20000000000073</v>
      </c>
      <c r="U5601" s="50">
        <f t="array" ref="U5601">TREND($N5601:$R5601,$N$1:$R$1,U$1)</f>
        <v>909.5</v>
      </c>
      <c r="V5601" s="50">
        <f t="array" ref="V5601">TREND($N5601:$R5601,$N$1:$R$1,V$1)</f>
        <v>924.80000000000291</v>
      </c>
    </row>
    <row r="5602" spans="1:22" ht="15.75" customHeight="1">
      <c r="A5602" s="139" t="s">
        <v>793</v>
      </c>
      <c r="B5602" s="139" t="s">
        <v>502</v>
      </c>
      <c r="C5602" s="139" t="s">
        <v>790</v>
      </c>
      <c r="D5602" s="139" t="s">
        <v>633</v>
      </c>
      <c r="E5602" s="139" t="s">
        <v>754</v>
      </c>
      <c r="F5602" s="49">
        <v>1510</v>
      </c>
      <c r="G5602" s="49">
        <v>1370</v>
      </c>
      <c r="H5602" s="49">
        <v>1280</v>
      </c>
      <c r="I5602" s="49">
        <v>1250</v>
      </c>
      <c r="J5602" s="49">
        <v>1170</v>
      </c>
      <c r="K5602" s="49">
        <v>1090</v>
      </c>
      <c r="L5602" s="49">
        <v>1030</v>
      </c>
      <c r="M5602" s="49">
        <v>950</v>
      </c>
      <c r="N5602" s="49">
        <v>840</v>
      </c>
      <c r="O5602" s="49">
        <v>846</v>
      </c>
      <c r="P5602" s="49">
        <v>853</v>
      </c>
      <c r="Q5602" s="49">
        <v>806</v>
      </c>
      <c r="R5602" s="49">
        <v>825</v>
      </c>
      <c r="S5602" s="49">
        <v>941</v>
      </c>
      <c r="T5602" s="49">
        <v>935</v>
      </c>
      <c r="U5602" s="49">
        <v>798</v>
      </c>
      <c r="V5602" s="49">
        <v>1130</v>
      </c>
    </row>
    <row r="5603" spans="1:22" ht="15.75" customHeight="1">
      <c r="A5603" s="139" t="s">
        <v>793</v>
      </c>
      <c r="B5603" s="139" t="s">
        <v>482</v>
      </c>
      <c r="C5603" s="139" t="s">
        <v>790</v>
      </c>
      <c r="D5603" s="139" t="s">
        <v>633</v>
      </c>
      <c r="E5603" s="139" t="s">
        <v>754</v>
      </c>
      <c r="F5603" s="49">
        <v>238</v>
      </c>
      <c r="G5603" s="49">
        <v>225</v>
      </c>
      <c r="H5603" s="49">
        <v>221</v>
      </c>
      <c r="I5603" s="49">
        <v>221</v>
      </c>
      <c r="J5603" s="49">
        <v>201</v>
      </c>
      <c r="K5603" s="49">
        <v>169</v>
      </c>
      <c r="L5603" s="49">
        <v>169</v>
      </c>
      <c r="M5603" s="49">
        <v>154</v>
      </c>
      <c r="N5603" s="49">
        <v>147</v>
      </c>
      <c r="O5603" s="49">
        <v>67.8</v>
      </c>
      <c r="P5603" s="49">
        <v>107</v>
      </c>
      <c r="Q5603" s="49">
        <v>107</v>
      </c>
      <c r="R5603" s="49">
        <v>114</v>
      </c>
      <c r="S5603" s="50">
        <f t="array" ref="S5603">TREND($N5603:$R5603,$N$1:$R$1,S$1)</f>
        <v>100.52000000000044</v>
      </c>
      <c r="T5603" s="50">
        <f t="array" ref="T5603">TREND($N5603:$R5603,$N$1:$R$1,T$1)</f>
        <v>97.840000000000146</v>
      </c>
      <c r="U5603" s="50">
        <f t="array" ref="U5603">TREND($N5603:$R5603,$N$1:$R$1,U$1)</f>
        <v>95.160000000000764</v>
      </c>
      <c r="V5603" s="50">
        <f t="array" ref="V5603">TREND($N5603:$R5603,$N$1:$R$1,V$1)</f>
        <v>92.480000000000473</v>
      </c>
    </row>
    <row r="5604" spans="1:22" ht="15.75" customHeight="1">
      <c r="A5604" s="139" t="s">
        <v>793</v>
      </c>
      <c r="B5604" s="139" t="s">
        <v>504</v>
      </c>
      <c r="C5604" s="139" t="s">
        <v>790</v>
      </c>
      <c r="D5604" s="139" t="s">
        <v>633</v>
      </c>
      <c r="E5604" s="139" t="s">
        <v>754</v>
      </c>
      <c r="F5604" s="49">
        <v>49.3</v>
      </c>
      <c r="G5604" s="49">
        <v>48.2</v>
      </c>
      <c r="H5604" s="49">
        <v>47.8</v>
      </c>
      <c r="I5604" s="49">
        <v>48.1</v>
      </c>
      <c r="J5604" s="49">
        <v>47.5</v>
      </c>
      <c r="K5604" s="49">
        <v>47.7</v>
      </c>
      <c r="L5604" s="49">
        <v>46.5</v>
      </c>
      <c r="M5604" s="49">
        <v>46.7</v>
      </c>
      <c r="N5604" s="49">
        <v>45.5</v>
      </c>
      <c r="O5604" s="49">
        <v>45.7</v>
      </c>
      <c r="P5604" s="49">
        <v>48.4</v>
      </c>
      <c r="Q5604" s="49">
        <v>47.1</v>
      </c>
      <c r="R5604" s="49">
        <v>47.3</v>
      </c>
      <c r="S5604" s="49">
        <v>38.799999999999997</v>
      </c>
      <c r="T5604" s="49">
        <v>51.9</v>
      </c>
      <c r="U5604" s="49">
        <v>58.4</v>
      </c>
      <c r="V5604" s="49">
        <v>54.2</v>
      </c>
    </row>
    <row r="5605" spans="1:22" ht="15.75" customHeight="1">
      <c r="A5605" s="139" t="s">
        <v>793</v>
      </c>
      <c r="B5605" s="139" t="s">
        <v>496</v>
      </c>
      <c r="C5605" s="139" t="s">
        <v>790</v>
      </c>
      <c r="D5605" s="139" t="s">
        <v>633</v>
      </c>
      <c r="E5605" s="139" t="s">
        <v>754</v>
      </c>
      <c r="F5605" s="49">
        <v>6.06</v>
      </c>
      <c r="G5605" s="49">
        <v>7.54</v>
      </c>
      <c r="H5605" s="49">
        <v>12.1</v>
      </c>
      <c r="I5605" s="49">
        <v>12.2</v>
      </c>
      <c r="J5605" s="49">
        <v>12.3</v>
      </c>
      <c r="K5605" s="49">
        <v>14.8</v>
      </c>
      <c r="L5605" s="49">
        <v>15.6</v>
      </c>
      <c r="M5605" s="49">
        <v>5.45</v>
      </c>
      <c r="N5605" s="49">
        <v>6.11</v>
      </c>
      <c r="O5605" s="49">
        <v>7.04</v>
      </c>
      <c r="P5605" s="49">
        <v>10.3</v>
      </c>
      <c r="Q5605" s="49">
        <v>3.86</v>
      </c>
      <c r="R5605" s="49">
        <v>0.88100000000000001</v>
      </c>
      <c r="S5605" s="50">
        <f t="array" ref="S5605">TREND($N5605:$R5605,$N$1:$R$1,S$1)</f>
        <v>1.5468000000000757</v>
      </c>
      <c r="T5605" s="50">
        <f t="array" ref="T5605">TREND($N5605:$R5605,$N$1:$R$1,T$1)</f>
        <v>0.18299999999999272</v>
      </c>
      <c r="U5605" s="50">
        <f t="array" ref="U5605">TREND($N5605:$R5605,$N$1:$R$1,U$1)</f>
        <v>-1.1808000000000902</v>
      </c>
      <c r="V5605" s="50">
        <f t="array" ref="V5605">TREND($N5605:$R5605,$N$1:$R$1,V$1)</f>
        <v>-2.5446000000001732</v>
      </c>
    </row>
    <row r="5606" spans="1:22" ht="15.75" customHeight="1">
      <c r="A5606" s="139" t="s">
        <v>793</v>
      </c>
      <c r="B5606" s="139" t="s">
        <v>508</v>
      </c>
      <c r="C5606" s="139" t="s">
        <v>790</v>
      </c>
      <c r="D5606" s="139" t="s">
        <v>633</v>
      </c>
      <c r="E5606" s="139" t="s">
        <v>754</v>
      </c>
      <c r="F5606" s="49">
        <v>300</v>
      </c>
      <c r="G5606" s="49">
        <v>287</v>
      </c>
      <c r="H5606" s="49">
        <v>255</v>
      </c>
      <c r="I5606" s="49">
        <v>209</v>
      </c>
      <c r="J5606" s="49">
        <v>209</v>
      </c>
      <c r="K5606" s="49">
        <v>211</v>
      </c>
      <c r="L5606" s="49">
        <v>248</v>
      </c>
      <c r="M5606" s="49">
        <v>311</v>
      </c>
      <c r="N5606" s="49">
        <v>333</v>
      </c>
      <c r="O5606" s="49">
        <v>306</v>
      </c>
      <c r="P5606" s="49">
        <v>317</v>
      </c>
      <c r="Q5606" s="49">
        <v>437</v>
      </c>
      <c r="R5606" s="49">
        <v>400</v>
      </c>
      <c r="S5606" s="49">
        <v>469</v>
      </c>
      <c r="T5606" s="49">
        <v>429</v>
      </c>
      <c r="U5606" s="49">
        <v>492</v>
      </c>
      <c r="V5606" s="49">
        <v>591</v>
      </c>
    </row>
    <row r="5607" spans="1:22" ht="15.75" customHeight="1">
      <c r="A5607" s="139" t="s">
        <v>793</v>
      </c>
      <c r="B5607" s="139" t="s">
        <v>510</v>
      </c>
      <c r="C5607" s="139" t="s">
        <v>790</v>
      </c>
      <c r="D5607" s="139" t="s">
        <v>633</v>
      </c>
      <c r="E5607" s="139" t="s">
        <v>754</v>
      </c>
      <c r="F5607" s="49">
        <v>4250</v>
      </c>
      <c r="G5607" s="49">
        <v>3690</v>
      </c>
      <c r="H5607" s="49">
        <v>3000</v>
      </c>
      <c r="I5607" s="49">
        <v>2540</v>
      </c>
      <c r="J5607" s="49">
        <v>1990</v>
      </c>
      <c r="K5607" s="49">
        <v>1440</v>
      </c>
      <c r="L5607" s="49">
        <v>857</v>
      </c>
      <c r="M5607" s="49">
        <v>239</v>
      </c>
      <c r="N5607" s="49">
        <v>256</v>
      </c>
      <c r="O5607" s="49">
        <v>311</v>
      </c>
      <c r="P5607" s="49">
        <v>295</v>
      </c>
      <c r="Q5607" s="49">
        <v>217</v>
      </c>
      <c r="R5607" s="49">
        <v>193</v>
      </c>
      <c r="S5607" s="49">
        <v>192</v>
      </c>
      <c r="T5607" s="49">
        <v>197</v>
      </c>
      <c r="U5607" s="49">
        <v>199</v>
      </c>
      <c r="V5607" s="49">
        <v>211</v>
      </c>
    </row>
    <row r="5608" spans="1:22" ht="15.75" customHeight="1">
      <c r="A5608" s="139" t="s">
        <v>793</v>
      </c>
      <c r="B5608" s="139" t="s">
        <v>512</v>
      </c>
      <c r="C5608" s="139" t="s">
        <v>790</v>
      </c>
      <c r="D5608" s="139" t="s">
        <v>633</v>
      </c>
      <c r="E5608" s="139" t="s">
        <v>754</v>
      </c>
      <c r="F5608" s="49">
        <v>1.57</v>
      </c>
      <c r="G5608" s="49">
        <v>1.67</v>
      </c>
      <c r="H5608" s="49">
        <v>1.73</v>
      </c>
      <c r="I5608" s="49">
        <v>1.75</v>
      </c>
      <c r="J5608" s="49">
        <v>1.75</v>
      </c>
      <c r="K5608" s="49">
        <v>2.12</v>
      </c>
      <c r="L5608" s="49">
        <v>2.23</v>
      </c>
      <c r="M5608" s="49">
        <v>0.77800000000000002</v>
      </c>
      <c r="N5608" s="49">
        <v>0.873</v>
      </c>
      <c r="O5608" s="49">
        <v>1.01</v>
      </c>
      <c r="P5608" s="49">
        <v>1.47</v>
      </c>
      <c r="Q5608" s="49">
        <v>0.55100000000000005</v>
      </c>
      <c r="R5608" s="49">
        <v>0.126</v>
      </c>
      <c r="S5608" s="50">
        <f t="array" ref="S5608">TREND($N5608:$R5608,$N$1:$R$1,S$1)</f>
        <v>0.22010000000000218</v>
      </c>
      <c r="T5608" s="50">
        <f t="array" ref="T5608">TREND($N5608:$R5608,$N$1:$R$1,T$1)</f>
        <v>2.4799999999970623E-2</v>
      </c>
      <c r="U5608" s="50">
        <f t="array" ref="U5608">TREND($N5608:$R5608,$N$1:$R$1,U$1)</f>
        <v>-0.17050000000000409</v>
      </c>
      <c r="V5608" s="50">
        <f t="array" ref="V5608">TREND($N5608:$R5608,$N$1:$R$1,V$1)</f>
        <v>-0.36580000000003565</v>
      </c>
    </row>
    <row r="5609" spans="1:22" ht="15.75" customHeight="1">
      <c r="A5609" s="139" t="s">
        <v>793</v>
      </c>
      <c r="B5609" s="139" t="s">
        <v>526</v>
      </c>
      <c r="C5609" s="139" t="s">
        <v>790</v>
      </c>
      <c r="D5609" s="139" t="s">
        <v>633</v>
      </c>
      <c r="E5609" s="139" t="s">
        <v>754</v>
      </c>
      <c r="F5609" s="49">
        <v>286</v>
      </c>
      <c r="G5609" s="49">
        <v>309</v>
      </c>
      <c r="H5609" s="49">
        <v>310</v>
      </c>
      <c r="I5609" s="49">
        <v>331</v>
      </c>
      <c r="J5609" s="49">
        <v>334</v>
      </c>
      <c r="K5609" s="49">
        <v>302</v>
      </c>
      <c r="L5609" s="49">
        <v>296</v>
      </c>
      <c r="M5609" s="49">
        <v>297</v>
      </c>
      <c r="N5609" s="49">
        <v>233</v>
      </c>
      <c r="O5609" s="49">
        <v>235</v>
      </c>
      <c r="P5609" s="49">
        <v>225</v>
      </c>
      <c r="Q5609" s="49">
        <v>146</v>
      </c>
      <c r="R5609" s="49">
        <v>138</v>
      </c>
      <c r="S5609" s="50">
        <f t="array" ref="S5609">TREND($N5609:$R5609,$N$1:$R$1,S$1)</f>
        <v>111.70000000000437</v>
      </c>
      <c r="T5609" s="50">
        <f t="array" ref="T5609">TREND($N5609:$R5609,$N$1:$R$1,T$1)</f>
        <v>83.80000000000291</v>
      </c>
      <c r="U5609" s="50">
        <f t="array" ref="U5609">TREND($N5609:$R5609,$N$1:$R$1,U$1)</f>
        <v>55.900000000001455</v>
      </c>
      <c r="V5609" s="50">
        <f t="array" ref="V5609">TREND($N5609:$R5609,$N$1:$R$1,V$1)</f>
        <v>28.000000000007276</v>
      </c>
    </row>
    <row r="5610" spans="1:22" ht="15.75" customHeight="1">
      <c r="A5610" s="139" t="s">
        <v>793</v>
      </c>
      <c r="B5610" s="139" t="s">
        <v>556</v>
      </c>
      <c r="C5610" s="139" t="s">
        <v>790</v>
      </c>
      <c r="D5610" s="139" t="s">
        <v>633</v>
      </c>
      <c r="E5610" s="139" t="s">
        <v>754</v>
      </c>
      <c r="F5610" s="49">
        <v>67.400000000000006</v>
      </c>
      <c r="G5610" s="49">
        <v>88</v>
      </c>
      <c r="H5610" s="49">
        <v>69.900000000000006</v>
      </c>
      <c r="I5610" s="49">
        <v>52.5</v>
      </c>
      <c r="J5610" s="49">
        <v>72.400000000000006</v>
      </c>
      <c r="K5610" s="49">
        <v>67.599999999999994</v>
      </c>
      <c r="L5610" s="49">
        <v>62.3</v>
      </c>
      <c r="M5610" s="49">
        <v>68.2</v>
      </c>
      <c r="N5610" s="49">
        <v>64.2</v>
      </c>
      <c r="O5610" s="49">
        <v>66.3</v>
      </c>
      <c r="P5610" s="49">
        <v>82</v>
      </c>
      <c r="Q5610" s="49">
        <v>93.3</v>
      </c>
      <c r="R5610" s="49">
        <v>81.5</v>
      </c>
      <c r="S5610" s="50">
        <f t="array" ref="S5610">TREND($N5610:$R5610,$N$1:$R$1,S$1)</f>
        <v>95.93999999999869</v>
      </c>
      <c r="T5610" s="50">
        <f t="array" ref="T5610">TREND($N5610:$R5610,$N$1:$R$1,T$1)</f>
        <v>102.09999999999854</v>
      </c>
      <c r="U5610" s="50">
        <f t="array" ref="U5610">TREND($N5610:$R5610,$N$1:$R$1,U$1)</f>
        <v>108.2599999999984</v>
      </c>
      <c r="V5610" s="50">
        <f t="array" ref="V5610">TREND($N5610:$R5610,$N$1:$R$1,V$1)</f>
        <v>114.41999999999825</v>
      </c>
    </row>
    <row r="5611" spans="1:22" ht="15.75" customHeight="1">
      <c r="A5611" s="139" t="s">
        <v>793</v>
      </c>
      <c r="B5611" s="139" t="s">
        <v>528</v>
      </c>
      <c r="C5611" s="139" t="s">
        <v>790</v>
      </c>
      <c r="D5611" s="139" t="s">
        <v>633</v>
      </c>
      <c r="E5611" s="139" t="s">
        <v>754</v>
      </c>
      <c r="F5611" s="49">
        <v>29.2</v>
      </c>
      <c r="G5611" s="49">
        <v>11.6</v>
      </c>
      <c r="H5611" s="49">
        <v>48.3</v>
      </c>
      <c r="I5611" s="49">
        <v>2.99</v>
      </c>
      <c r="J5611" s="49">
        <v>3.14</v>
      </c>
      <c r="K5611" s="49">
        <v>3.14</v>
      </c>
      <c r="L5611" s="49">
        <v>3.14</v>
      </c>
      <c r="M5611" s="49">
        <v>3.14</v>
      </c>
      <c r="N5611" s="49">
        <v>3.14</v>
      </c>
      <c r="O5611" s="49">
        <v>3.14</v>
      </c>
      <c r="P5611" s="49">
        <v>3.14</v>
      </c>
      <c r="Q5611" s="50">
        <f t="array" ref="Q5611">TREND($L5611:$P5611,$L$1:$P$1,Q$1)</f>
        <v>3.14</v>
      </c>
      <c r="R5611" s="50">
        <f t="array" ref="R5611">TREND($L5611:$P5611,$L$1:$P$1,R$1)</f>
        <v>3.14</v>
      </c>
      <c r="S5611" s="50">
        <f t="array" ref="S5611">TREND($L5611:$P5611,$L$1:$P$1,S$1)</f>
        <v>3.14</v>
      </c>
      <c r="T5611" s="50">
        <f t="array" ref="T5611">TREND($L5611:$P5611,$L$1:$P$1,T$1)</f>
        <v>3.14</v>
      </c>
      <c r="U5611" s="50">
        <f t="array" ref="U5611">TREND($L5611:$P5611,$L$1:$P$1,U$1)</f>
        <v>3.14</v>
      </c>
      <c r="V5611" s="50">
        <f t="array" ref="V5611">TREND($L5611:$P5611,$L$1:$P$1,V$1)</f>
        <v>3.14</v>
      </c>
    </row>
    <row r="5612" spans="1:22" ht="15.75" customHeight="1">
      <c r="A5612" s="139" t="s">
        <v>793</v>
      </c>
      <c r="B5612" s="139" t="s">
        <v>536</v>
      </c>
      <c r="C5612" s="139" t="s">
        <v>790</v>
      </c>
      <c r="D5612" s="139" t="s">
        <v>633</v>
      </c>
      <c r="E5612" s="139" t="s">
        <v>754</v>
      </c>
      <c r="F5612" s="49">
        <v>0.67300000000000004</v>
      </c>
      <c r="G5612" s="49">
        <v>0.34300000000000003</v>
      </c>
      <c r="H5612" s="49">
        <v>0.34499999999999997</v>
      </c>
      <c r="I5612" s="49">
        <v>0.34899999999999998</v>
      </c>
      <c r="J5612" s="49">
        <v>0.35</v>
      </c>
      <c r="K5612" s="49">
        <v>0.61299999999999999</v>
      </c>
      <c r="L5612" s="49">
        <v>1.04</v>
      </c>
      <c r="M5612" s="49">
        <v>0.95099999999999996</v>
      </c>
      <c r="N5612" s="49">
        <v>0.49299999999999999</v>
      </c>
      <c r="O5612" s="49">
        <v>9.8599999999999993E-2</v>
      </c>
      <c r="P5612" s="49">
        <v>0.154</v>
      </c>
      <c r="Q5612" s="49">
        <v>0.28000000000000003</v>
      </c>
      <c r="R5612" s="49">
        <v>0.33100000000000002</v>
      </c>
      <c r="S5612" s="50">
        <f t="array" ref="S5612">TREND($N5612:$R5612,$N$1:$R$1,S$1)</f>
        <v>0.22854000000000241</v>
      </c>
      <c r="T5612" s="50">
        <f t="array" ref="T5612">TREND($N5612:$R5612,$N$1:$R$1,T$1)</f>
        <v>0.21428000000000225</v>
      </c>
      <c r="U5612" s="50">
        <f t="array" ref="U5612">TREND($N5612:$R5612,$N$1:$R$1,U$1)</f>
        <v>0.20002000000000209</v>
      </c>
      <c r="V5612" s="50">
        <f t="array" ref="V5612">TREND($N5612:$R5612,$N$1:$R$1,V$1)</f>
        <v>0.18576000000000192</v>
      </c>
    </row>
    <row r="5613" spans="1:22" ht="15.75" customHeight="1">
      <c r="A5613" s="139" t="s">
        <v>793</v>
      </c>
      <c r="B5613" s="139" t="s">
        <v>534</v>
      </c>
      <c r="C5613" s="139" t="s">
        <v>790</v>
      </c>
      <c r="D5613" s="139" t="s">
        <v>633</v>
      </c>
      <c r="E5613" s="139" t="s">
        <v>754</v>
      </c>
      <c r="F5613" s="49">
        <v>0</v>
      </c>
      <c r="G5613" s="49">
        <v>0</v>
      </c>
      <c r="H5613" s="49">
        <v>0</v>
      </c>
      <c r="I5613" s="49">
        <v>0</v>
      </c>
      <c r="J5613" s="49">
        <v>0</v>
      </c>
      <c r="K5613" s="49">
        <v>0</v>
      </c>
      <c r="L5613" s="49">
        <v>0</v>
      </c>
      <c r="M5613" s="49">
        <v>0</v>
      </c>
      <c r="N5613" s="49">
        <v>0</v>
      </c>
      <c r="O5613" s="139" t="s">
        <v>791</v>
      </c>
      <c r="P5613" s="139" t="s">
        <v>791</v>
      </c>
      <c r="Q5613" s="139" t="s">
        <v>791</v>
      </c>
      <c r="R5613" s="139" t="s">
        <v>791</v>
      </c>
      <c r="S5613" s="139" t="s">
        <v>791</v>
      </c>
      <c r="T5613" s="139" t="s">
        <v>791</v>
      </c>
      <c r="U5613" s="139" t="s">
        <v>791</v>
      </c>
      <c r="V5613" s="139" t="s">
        <v>791</v>
      </c>
    </row>
    <row r="5614" spans="1:22" ht="15.75" customHeight="1">
      <c r="A5614" s="139" t="s">
        <v>793</v>
      </c>
      <c r="B5614" s="139" t="s">
        <v>334</v>
      </c>
      <c r="C5614" s="139" t="s">
        <v>790</v>
      </c>
      <c r="D5614" s="139" t="s">
        <v>633</v>
      </c>
      <c r="E5614" s="139" t="s">
        <v>754</v>
      </c>
      <c r="F5614" s="49">
        <v>169</v>
      </c>
      <c r="G5614" s="49">
        <v>188</v>
      </c>
      <c r="H5614" s="49">
        <v>141</v>
      </c>
      <c r="I5614" s="49">
        <v>87.1</v>
      </c>
      <c r="J5614" s="49">
        <v>166</v>
      </c>
      <c r="K5614" s="49">
        <v>167</v>
      </c>
      <c r="L5614" s="49">
        <v>211</v>
      </c>
      <c r="M5614" s="49">
        <v>225</v>
      </c>
      <c r="N5614" s="49">
        <v>266</v>
      </c>
      <c r="O5614" s="49">
        <v>292</v>
      </c>
      <c r="P5614" s="49">
        <v>339</v>
      </c>
      <c r="Q5614" s="49">
        <v>379</v>
      </c>
      <c r="R5614" s="49">
        <v>480</v>
      </c>
      <c r="S5614" s="50">
        <f t="array" ref="S5614">TREND($N5614:$R5614,$N$1:$R$1,S$1)</f>
        <v>505.69999999999709</v>
      </c>
      <c r="T5614" s="50">
        <f t="array" ref="T5614">TREND($N5614:$R5614,$N$1:$R$1,T$1)</f>
        <v>557.19999999999709</v>
      </c>
      <c r="U5614" s="50">
        <f t="array" ref="U5614">TREND($N5614:$R5614,$N$1:$R$1,U$1)</f>
        <v>608.69999999999709</v>
      </c>
      <c r="V5614" s="50">
        <f t="array" ref="V5614">TREND($N5614:$R5614,$N$1:$R$1,V$1)</f>
        <v>660.19999999999709</v>
      </c>
    </row>
    <row r="5615" spans="1:22" ht="15.75" customHeight="1">
      <c r="A5615" s="139" t="s">
        <v>793</v>
      </c>
      <c r="B5615" s="139" t="s">
        <v>522</v>
      </c>
      <c r="C5615" s="139" t="s">
        <v>790</v>
      </c>
      <c r="D5615" s="139" t="s">
        <v>633</v>
      </c>
      <c r="E5615" s="139" t="s">
        <v>754</v>
      </c>
      <c r="F5615" s="49">
        <v>0.51200000000000001</v>
      </c>
      <c r="G5615" s="49">
        <v>0.51600000000000001</v>
      </c>
      <c r="H5615" s="49">
        <v>0.50600000000000001</v>
      </c>
      <c r="I5615" s="49">
        <v>0.47699999999999998</v>
      </c>
      <c r="J5615" s="49">
        <v>0.41</v>
      </c>
      <c r="K5615" s="49">
        <v>0.40100000000000002</v>
      </c>
      <c r="L5615" s="49">
        <v>0.43</v>
      </c>
      <c r="M5615" s="49">
        <v>0.436</v>
      </c>
      <c r="N5615" s="49">
        <v>0.40600000000000003</v>
      </c>
      <c r="O5615" s="49">
        <v>0.38300000000000001</v>
      </c>
      <c r="P5615" s="49">
        <v>0.34699999999999998</v>
      </c>
      <c r="Q5615" s="49">
        <v>0.318</v>
      </c>
      <c r="R5615" s="49">
        <v>0.35199999999999998</v>
      </c>
      <c r="S5615" s="50">
        <f t="array" ref="S5615">TREND($N5615:$R5615,$N$1:$R$1,S$1)</f>
        <v>0.30929999999999325</v>
      </c>
      <c r="T5615" s="50">
        <f t="array" ref="T5615">TREND($N5615:$R5615,$N$1:$R$1,T$1)</f>
        <v>0.29199999999999449</v>
      </c>
      <c r="U5615" s="50">
        <f t="array" ref="U5615">TREND($N5615:$R5615,$N$1:$R$1,U$1)</f>
        <v>0.27469999999999573</v>
      </c>
      <c r="V5615" s="50">
        <f t="array" ref="V5615">TREND($N5615:$R5615,$N$1:$R$1,V$1)</f>
        <v>0.25739999999999696</v>
      </c>
    </row>
    <row r="5616" spans="1:22" ht="15.75" customHeight="1">
      <c r="A5616" s="139" t="s">
        <v>793</v>
      </c>
      <c r="B5616" s="139" t="s">
        <v>544</v>
      </c>
      <c r="C5616" s="139" t="s">
        <v>790</v>
      </c>
      <c r="D5616" s="139" t="s">
        <v>633</v>
      </c>
      <c r="E5616" s="139" t="s">
        <v>754</v>
      </c>
      <c r="F5616" s="49">
        <v>0.33700000000000002</v>
      </c>
      <c r="G5616" s="49">
        <v>0.34300000000000003</v>
      </c>
      <c r="H5616" s="49">
        <v>0.34499999999999997</v>
      </c>
      <c r="I5616" s="49">
        <v>0.34899999999999998</v>
      </c>
      <c r="J5616" s="49">
        <v>0.35</v>
      </c>
      <c r="K5616" s="49">
        <v>0.42299999999999999</v>
      </c>
      <c r="L5616" s="49">
        <v>0.44500000000000001</v>
      </c>
      <c r="M5616" s="49">
        <v>0.156</v>
      </c>
      <c r="N5616" s="49">
        <v>0.17499999999999999</v>
      </c>
      <c r="O5616" s="49">
        <v>0.20100000000000001</v>
      </c>
      <c r="P5616" s="49">
        <v>0.29299999999999998</v>
      </c>
      <c r="Q5616" s="49">
        <v>0.11</v>
      </c>
      <c r="R5616" s="49">
        <v>2.52E-2</v>
      </c>
      <c r="S5616" s="50">
        <f t="array" ref="S5616">TREND($N5616:$R5616,$N$1:$R$1,S$1)</f>
        <v>4.3659999999988486E-2</v>
      </c>
      <c r="T5616" s="50">
        <f t="array" ref="T5616">TREND($N5616:$R5616,$N$1:$R$1,T$1)</f>
        <v>4.5999999999963848E-3</v>
      </c>
      <c r="U5616" s="50">
        <f t="array" ref="U5616">TREND($N5616:$R5616,$N$1:$R$1,U$1)</f>
        <v>-3.4460000000009927E-2</v>
      </c>
      <c r="V5616" s="50">
        <f t="array" ref="V5616">TREND($N5616:$R5616,$N$1:$R$1,V$1)</f>
        <v>-7.3520000000002028E-2</v>
      </c>
    </row>
    <row r="5617" spans="1:22" ht="15.75" customHeight="1">
      <c r="A5617" s="139" t="s">
        <v>793</v>
      </c>
      <c r="B5617" s="139" t="s">
        <v>530</v>
      </c>
      <c r="C5617" s="139" t="s">
        <v>790</v>
      </c>
      <c r="D5617" s="139" t="s">
        <v>633</v>
      </c>
      <c r="E5617" s="139" t="s">
        <v>754</v>
      </c>
      <c r="F5617" s="49">
        <v>89.5</v>
      </c>
      <c r="G5617" s="49">
        <v>183</v>
      </c>
      <c r="H5617" s="49">
        <v>148</v>
      </c>
      <c r="I5617" s="49">
        <v>109</v>
      </c>
      <c r="J5617" s="49">
        <v>167</v>
      </c>
      <c r="K5617" s="49">
        <v>157</v>
      </c>
      <c r="L5617" s="49">
        <v>33.1</v>
      </c>
      <c r="M5617" s="49">
        <v>30.6</v>
      </c>
      <c r="N5617" s="49">
        <v>24.9</v>
      </c>
      <c r="O5617" s="49">
        <v>26.6</v>
      </c>
      <c r="P5617" s="49">
        <v>29.9</v>
      </c>
      <c r="Q5617" s="49">
        <v>33.4</v>
      </c>
      <c r="R5617" s="49">
        <v>35.4</v>
      </c>
      <c r="S5617" s="50">
        <f t="array" ref="S5617">TREND($N5617:$R5617,$N$1:$R$1,S$1)</f>
        <v>38.380000000000109</v>
      </c>
      <c r="T5617" s="50">
        <f t="array" ref="T5617">TREND($N5617:$R5617,$N$1:$R$1,T$1)</f>
        <v>41.160000000000764</v>
      </c>
      <c r="U5617" s="50">
        <f t="array" ref="U5617">TREND($N5617:$R5617,$N$1:$R$1,U$1)</f>
        <v>43.940000000000509</v>
      </c>
      <c r="V5617" s="50">
        <f t="array" ref="V5617">TREND($N5617:$R5617,$N$1:$R$1,V$1)</f>
        <v>46.720000000000255</v>
      </c>
    </row>
    <row r="5618" spans="1:22" ht="15.75" customHeight="1">
      <c r="A5618" s="139" t="s">
        <v>793</v>
      </c>
      <c r="B5618" s="139" t="s">
        <v>550</v>
      </c>
      <c r="C5618" s="139" t="s">
        <v>790</v>
      </c>
      <c r="D5618" s="139" t="s">
        <v>633</v>
      </c>
      <c r="E5618" s="139" t="s">
        <v>754</v>
      </c>
      <c r="F5618" s="49">
        <v>16.600000000000001</v>
      </c>
      <c r="G5618" s="49">
        <v>22</v>
      </c>
      <c r="H5618" s="49">
        <v>17.7</v>
      </c>
      <c r="I5618" s="49">
        <v>13.4</v>
      </c>
      <c r="J5618" s="49">
        <v>18.7</v>
      </c>
      <c r="K5618" s="49">
        <v>17.7</v>
      </c>
      <c r="L5618" s="49">
        <v>16.7</v>
      </c>
      <c r="M5618" s="49">
        <v>18.7</v>
      </c>
      <c r="N5618" s="49">
        <v>18</v>
      </c>
      <c r="O5618" s="49">
        <v>19</v>
      </c>
      <c r="P5618" s="49">
        <v>24</v>
      </c>
      <c r="Q5618" s="49">
        <v>27.7</v>
      </c>
      <c r="R5618" s="49">
        <v>24.5</v>
      </c>
      <c r="S5618" s="50">
        <f t="array" ref="S5618">TREND($N5618:$R5618,$N$1:$R$1,S$1)</f>
        <v>29.150000000000546</v>
      </c>
      <c r="T5618" s="50">
        <f t="array" ref="T5618">TREND($N5618:$R5618,$N$1:$R$1,T$1)</f>
        <v>31.320000000000618</v>
      </c>
      <c r="U5618" s="50">
        <f t="array" ref="U5618">TREND($N5618:$R5618,$N$1:$R$1,U$1)</f>
        <v>33.490000000000691</v>
      </c>
      <c r="V5618" s="50">
        <f t="array" ref="V5618">TREND($N5618:$R5618,$N$1:$R$1,V$1)</f>
        <v>35.660000000000764</v>
      </c>
    </row>
    <row r="5619" spans="1:22" ht="15.75" customHeight="1">
      <c r="A5619" s="139" t="s">
        <v>793</v>
      </c>
      <c r="B5619" s="139" t="s">
        <v>558</v>
      </c>
      <c r="C5619" s="139" t="s">
        <v>790</v>
      </c>
      <c r="D5619" s="139" t="s">
        <v>633</v>
      </c>
      <c r="E5619" s="139" t="s">
        <v>754</v>
      </c>
      <c r="F5619" s="49">
        <v>1.68</v>
      </c>
      <c r="G5619" s="49">
        <v>1.71</v>
      </c>
      <c r="H5619" s="49">
        <v>1.73</v>
      </c>
      <c r="I5619" s="49">
        <v>1.75</v>
      </c>
      <c r="J5619" s="49">
        <v>1.75</v>
      </c>
      <c r="K5619" s="49">
        <v>2.12</v>
      </c>
      <c r="L5619" s="49">
        <v>2.23</v>
      </c>
      <c r="M5619" s="49">
        <v>0.77800000000000002</v>
      </c>
      <c r="N5619" s="49">
        <v>0.873</v>
      </c>
      <c r="O5619" s="49">
        <v>1.01</v>
      </c>
      <c r="P5619" s="49">
        <v>1.47</v>
      </c>
      <c r="Q5619" s="49">
        <v>0.55100000000000005</v>
      </c>
      <c r="R5619" s="49">
        <v>0.126</v>
      </c>
      <c r="S5619" s="50">
        <f t="array" ref="S5619">TREND($N5619:$R5619,$N$1:$R$1,S$1)</f>
        <v>0.22010000000000218</v>
      </c>
      <c r="T5619" s="50">
        <f t="array" ref="T5619">TREND($N5619:$R5619,$N$1:$R$1,T$1)</f>
        <v>2.4799999999970623E-2</v>
      </c>
      <c r="U5619" s="50">
        <f t="array" ref="U5619">TREND($N5619:$R5619,$N$1:$R$1,U$1)</f>
        <v>-0.17050000000000409</v>
      </c>
      <c r="V5619" s="50">
        <f t="array" ref="V5619">TREND($N5619:$R5619,$N$1:$R$1,V$1)</f>
        <v>-0.36580000000003565</v>
      </c>
    </row>
    <row r="5620" spans="1:22" ht="15.75" customHeight="1">
      <c r="A5620" s="139" t="s">
        <v>793</v>
      </c>
      <c r="B5620" s="139" t="s">
        <v>538</v>
      </c>
      <c r="C5620" s="139" t="s">
        <v>790</v>
      </c>
      <c r="D5620" s="139" t="s">
        <v>633</v>
      </c>
      <c r="E5620" s="139" t="s">
        <v>754</v>
      </c>
      <c r="F5620" s="49">
        <v>21</v>
      </c>
      <c r="G5620" s="49">
        <v>22.8</v>
      </c>
      <c r="H5620" s="49">
        <v>19</v>
      </c>
      <c r="I5620" s="49">
        <v>32.5</v>
      </c>
      <c r="J5620" s="49">
        <v>29.4</v>
      </c>
      <c r="K5620" s="49">
        <v>27.8</v>
      </c>
      <c r="L5620" s="49">
        <v>32.299999999999997</v>
      </c>
      <c r="M5620" s="49">
        <v>41</v>
      </c>
      <c r="N5620" s="49">
        <v>33</v>
      </c>
      <c r="O5620" s="49">
        <v>34.5</v>
      </c>
      <c r="P5620" s="49">
        <v>33.4</v>
      </c>
      <c r="Q5620" s="49">
        <v>53.7</v>
      </c>
      <c r="R5620" s="49">
        <v>47.1</v>
      </c>
      <c r="S5620" s="49">
        <v>52.8</v>
      </c>
      <c r="T5620" s="49">
        <v>56.9</v>
      </c>
      <c r="U5620" s="49">
        <v>58.8</v>
      </c>
      <c r="V5620" s="49">
        <v>61.5</v>
      </c>
    </row>
    <row r="5621" spans="1:22" ht="15.75" customHeight="1">
      <c r="A5621" s="139" t="s">
        <v>793</v>
      </c>
      <c r="B5621" s="139" t="s">
        <v>540</v>
      </c>
      <c r="C5621" s="139" t="s">
        <v>790</v>
      </c>
      <c r="D5621" s="139" t="s">
        <v>633</v>
      </c>
      <c r="E5621" s="139" t="s">
        <v>754</v>
      </c>
      <c r="F5621" s="49">
        <v>57.8</v>
      </c>
      <c r="G5621" s="49">
        <v>51.3</v>
      </c>
      <c r="H5621" s="49">
        <v>61.9</v>
      </c>
      <c r="I5621" s="49">
        <v>60</v>
      </c>
      <c r="J5621" s="49">
        <v>66.099999999999994</v>
      </c>
      <c r="K5621" s="49">
        <v>69.099999999999994</v>
      </c>
      <c r="L5621" s="49">
        <v>50.4</v>
      </c>
      <c r="M5621" s="49">
        <v>34.5</v>
      </c>
      <c r="N5621" s="49">
        <v>26.6</v>
      </c>
      <c r="O5621" s="49">
        <v>34.299999999999997</v>
      </c>
      <c r="P5621" s="49">
        <v>20</v>
      </c>
      <c r="Q5621" s="49">
        <v>2.57</v>
      </c>
      <c r="R5621" s="49">
        <v>2.4500000000000002</v>
      </c>
      <c r="S5621" s="49">
        <v>2.34</v>
      </c>
      <c r="T5621" s="49">
        <v>2.16</v>
      </c>
      <c r="U5621" s="49">
        <v>2.0499999999999998</v>
      </c>
      <c r="V5621" s="49">
        <v>2.16</v>
      </c>
    </row>
    <row r="5622" spans="1:22" ht="15.75" customHeight="1">
      <c r="A5622" s="139" t="s">
        <v>793</v>
      </c>
      <c r="B5622" s="139" t="s">
        <v>562</v>
      </c>
      <c r="C5622" s="139" t="s">
        <v>790</v>
      </c>
      <c r="D5622" s="139" t="s">
        <v>633</v>
      </c>
      <c r="E5622" s="139" t="s">
        <v>754</v>
      </c>
      <c r="F5622" s="49">
        <v>123</v>
      </c>
      <c r="G5622" s="49">
        <v>118</v>
      </c>
      <c r="H5622" s="49">
        <v>113</v>
      </c>
      <c r="I5622" s="49">
        <v>111</v>
      </c>
      <c r="J5622" s="49">
        <v>103</v>
      </c>
      <c r="K5622" s="49">
        <v>95.6</v>
      </c>
      <c r="L5622" s="49">
        <v>87.9</v>
      </c>
      <c r="M5622" s="49">
        <v>90.2</v>
      </c>
      <c r="N5622" s="49">
        <v>82.5</v>
      </c>
      <c r="O5622" s="49">
        <v>75.900000000000006</v>
      </c>
      <c r="P5622" s="49">
        <v>69.2</v>
      </c>
      <c r="Q5622" s="49">
        <v>73.7</v>
      </c>
      <c r="R5622" s="49">
        <v>68.400000000000006</v>
      </c>
      <c r="S5622" s="49">
        <v>68.599999999999994</v>
      </c>
      <c r="T5622" s="49">
        <v>59.4</v>
      </c>
      <c r="U5622" s="49">
        <v>59.9</v>
      </c>
      <c r="V5622" s="49">
        <v>59.9</v>
      </c>
    </row>
    <row r="5623" spans="1:22" ht="15.75" customHeight="1">
      <c r="A5623" s="139" t="s">
        <v>793</v>
      </c>
      <c r="B5623" s="139" t="s">
        <v>560</v>
      </c>
      <c r="C5623" s="139" t="s">
        <v>790</v>
      </c>
      <c r="D5623" s="139" t="s">
        <v>633</v>
      </c>
      <c r="E5623" s="139" t="s">
        <v>754</v>
      </c>
      <c r="F5623" s="49">
        <v>0.67300000000000004</v>
      </c>
      <c r="G5623" s="49">
        <v>0.68500000000000005</v>
      </c>
      <c r="H5623" s="49">
        <v>0.69</v>
      </c>
      <c r="I5623" s="49">
        <v>0.69799999999999995</v>
      </c>
      <c r="J5623" s="49">
        <v>0.7</v>
      </c>
      <c r="K5623" s="49">
        <v>0.84599999999999997</v>
      </c>
      <c r="L5623" s="49">
        <v>0.89</v>
      </c>
      <c r="M5623" s="49">
        <v>0.311</v>
      </c>
      <c r="N5623" s="49">
        <v>0.34899999999999998</v>
      </c>
      <c r="O5623" s="49">
        <v>0.40200000000000002</v>
      </c>
      <c r="P5623" s="49">
        <v>0.58699999999999997</v>
      </c>
      <c r="Q5623" s="49">
        <v>0.22</v>
      </c>
      <c r="R5623" s="49">
        <v>5.04E-2</v>
      </c>
      <c r="S5623" s="50">
        <f t="array" ref="S5623">TREND($N5623:$R5623,$N$1:$R$1,S$1)</f>
        <v>8.791999999999689E-2</v>
      </c>
      <c r="T5623" s="50">
        <f t="array" ref="T5623">TREND($N5623:$R5623,$N$1:$R$1,T$1)</f>
        <v>9.9999999999909051E-3</v>
      </c>
      <c r="U5623" s="50">
        <f t="array" ref="U5623">TREND($N5623:$R5623,$N$1:$R$1,U$1)</f>
        <v>-6.7920000000015079E-2</v>
      </c>
      <c r="V5623" s="50">
        <f t="array" ref="V5623">TREND($N5623:$R5623,$N$1:$R$1,V$1)</f>
        <v>-0.14584000000002106</v>
      </c>
    </row>
    <row r="5624" spans="1:22" ht="15.75" customHeight="1">
      <c r="A5624" s="139" t="s">
        <v>793</v>
      </c>
      <c r="B5624" s="139" t="s">
        <v>532</v>
      </c>
      <c r="C5624" s="139" t="s">
        <v>790</v>
      </c>
      <c r="D5624" s="139" t="s">
        <v>633</v>
      </c>
      <c r="E5624" s="139" t="s">
        <v>754</v>
      </c>
      <c r="F5624" s="49">
        <v>0</v>
      </c>
      <c r="G5624" s="49">
        <v>0</v>
      </c>
      <c r="H5624" s="49">
        <v>0</v>
      </c>
      <c r="I5624" s="49">
        <v>0</v>
      </c>
      <c r="J5624" s="49">
        <v>0</v>
      </c>
      <c r="K5624" s="49">
        <v>0</v>
      </c>
      <c r="L5624" s="49">
        <v>0</v>
      </c>
      <c r="M5624" s="49">
        <v>0</v>
      </c>
      <c r="N5624" s="49">
        <v>0</v>
      </c>
      <c r="O5624" s="139" t="s">
        <v>791</v>
      </c>
      <c r="P5624" s="139" t="s">
        <v>791</v>
      </c>
      <c r="Q5624" s="139" t="s">
        <v>791</v>
      </c>
      <c r="R5624" s="139" t="s">
        <v>791</v>
      </c>
      <c r="S5624" s="139" t="s">
        <v>791</v>
      </c>
      <c r="T5624" s="139" t="s">
        <v>791</v>
      </c>
      <c r="U5624" s="139" t="s">
        <v>791</v>
      </c>
      <c r="V5624" s="139" t="s">
        <v>791</v>
      </c>
    </row>
    <row r="5625" spans="1:22" ht="15.75" customHeight="1">
      <c r="A5625" s="139" t="s">
        <v>793</v>
      </c>
      <c r="B5625" s="139" t="s">
        <v>566</v>
      </c>
      <c r="C5625" s="139" t="s">
        <v>790</v>
      </c>
      <c r="D5625" s="139" t="s">
        <v>633</v>
      </c>
      <c r="E5625" s="139" t="s">
        <v>754</v>
      </c>
      <c r="F5625" s="49">
        <v>348</v>
      </c>
      <c r="G5625" s="49">
        <v>237</v>
      </c>
      <c r="H5625" s="49">
        <v>278</v>
      </c>
      <c r="I5625" s="49">
        <v>277</v>
      </c>
      <c r="J5625" s="49">
        <v>359</v>
      </c>
      <c r="K5625" s="49">
        <v>377</v>
      </c>
      <c r="L5625" s="49">
        <v>301</v>
      </c>
      <c r="M5625" s="49">
        <v>303</v>
      </c>
      <c r="N5625" s="49">
        <v>305</v>
      </c>
      <c r="O5625" s="49">
        <v>389</v>
      </c>
      <c r="P5625" s="49">
        <v>531</v>
      </c>
      <c r="Q5625" s="49">
        <v>590</v>
      </c>
      <c r="R5625" s="49">
        <v>612</v>
      </c>
      <c r="S5625" s="50">
        <f t="array" ref="S5625">TREND($N5625:$R5625,$N$1:$R$1,S$1)</f>
        <v>729.89999999999418</v>
      </c>
      <c r="T5625" s="50">
        <f t="array" ref="T5625">TREND($N5625:$R5625,$N$1:$R$1,T$1)</f>
        <v>811.39999999999418</v>
      </c>
      <c r="U5625" s="50">
        <f t="array" ref="U5625">TREND($N5625:$R5625,$N$1:$R$1,U$1)</f>
        <v>892.89999999999418</v>
      </c>
      <c r="V5625" s="50">
        <f t="array" ref="V5625">TREND($N5625:$R5625,$N$1:$R$1,V$1)</f>
        <v>974.39999999999418</v>
      </c>
    </row>
    <row r="5626" spans="1:22" ht="15.75" customHeight="1">
      <c r="A5626" s="139" t="s">
        <v>793</v>
      </c>
      <c r="B5626" s="139" t="s">
        <v>296</v>
      </c>
      <c r="C5626" s="139" t="s">
        <v>790</v>
      </c>
      <c r="D5626" s="139" t="s">
        <v>633</v>
      </c>
      <c r="E5626" s="139" t="s">
        <v>754</v>
      </c>
      <c r="F5626" s="49">
        <v>3.7</v>
      </c>
      <c r="G5626" s="49">
        <v>3.77</v>
      </c>
      <c r="H5626" s="49">
        <v>3.8</v>
      </c>
      <c r="I5626" s="49">
        <v>3.84</v>
      </c>
      <c r="J5626" s="49">
        <v>3.85</v>
      </c>
      <c r="K5626" s="49">
        <v>4.6500000000000004</v>
      </c>
      <c r="L5626" s="49">
        <v>4.9000000000000004</v>
      </c>
      <c r="M5626" s="49">
        <v>1.71</v>
      </c>
      <c r="N5626" s="49">
        <v>1.92</v>
      </c>
      <c r="O5626" s="49">
        <v>2.21</v>
      </c>
      <c r="P5626" s="49">
        <v>3.23</v>
      </c>
      <c r="Q5626" s="49">
        <v>1.21</v>
      </c>
      <c r="R5626" s="49">
        <v>0.27700000000000002</v>
      </c>
      <c r="S5626" s="50">
        <f t="array" ref="S5626">TREND($N5626:$R5626,$N$1:$R$1,S$1)</f>
        <v>0.48360000000002401</v>
      </c>
      <c r="T5626" s="50">
        <f t="array" ref="T5626">TREND($N5626:$R5626,$N$1:$R$1,T$1)</f>
        <v>5.5000000000063665E-2</v>
      </c>
      <c r="U5626" s="50">
        <f t="array" ref="U5626">TREND($N5626:$R5626,$N$1:$R$1,U$1)</f>
        <v>-0.37360000000001037</v>
      </c>
      <c r="V5626" s="50">
        <f t="array" ref="V5626">TREND($N5626:$R5626,$N$1:$R$1,V$1)</f>
        <v>-0.80219999999997071</v>
      </c>
    </row>
    <row r="5627" spans="1:22" ht="15.75" customHeight="1">
      <c r="A5627" s="139" t="s">
        <v>793</v>
      </c>
      <c r="B5627" s="139" t="s">
        <v>576</v>
      </c>
      <c r="C5627" s="139" t="s">
        <v>790</v>
      </c>
      <c r="D5627" s="139" t="s">
        <v>633</v>
      </c>
      <c r="E5627" s="139" t="s">
        <v>754</v>
      </c>
      <c r="F5627" s="49">
        <v>3.03</v>
      </c>
      <c r="G5627" s="49">
        <v>3.08</v>
      </c>
      <c r="H5627" s="49">
        <v>2.42</v>
      </c>
      <c r="I5627" s="49">
        <v>2.44</v>
      </c>
      <c r="J5627" s="49">
        <v>2.4500000000000002</v>
      </c>
      <c r="K5627" s="49">
        <v>2.96</v>
      </c>
      <c r="L5627" s="49">
        <v>3.12</v>
      </c>
      <c r="M5627" s="49">
        <v>1.0900000000000001</v>
      </c>
      <c r="N5627" s="49">
        <v>1.22</v>
      </c>
      <c r="O5627" s="49">
        <v>1.41</v>
      </c>
      <c r="P5627" s="49">
        <v>2.0499999999999998</v>
      </c>
      <c r="Q5627" s="49">
        <v>0.77100000000000002</v>
      </c>
      <c r="R5627" s="49">
        <v>0.17599999999999999</v>
      </c>
      <c r="S5627" s="49">
        <v>0.16900000000000001</v>
      </c>
      <c r="T5627" s="49">
        <v>0.21099999999999999</v>
      </c>
      <c r="U5627" s="49">
        <v>0.17499999999999999</v>
      </c>
      <c r="V5627" s="50">
        <f>AVERAGE($Q5627:$U5627)</f>
        <v>0.30040000000000006</v>
      </c>
    </row>
    <row r="5628" spans="1:22" ht="15.75" customHeight="1">
      <c r="A5628" s="139" t="s">
        <v>793</v>
      </c>
      <c r="B5628" s="139" t="s">
        <v>572</v>
      </c>
      <c r="C5628" s="139" t="s">
        <v>790</v>
      </c>
      <c r="D5628" s="139" t="s">
        <v>633</v>
      </c>
      <c r="E5628" s="139" t="s">
        <v>754</v>
      </c>
      <c r="F5628" s="49">
        <v>1690</v>
      </c>
      <c r="G5628" s="49">
        <v>1980</v>
      </c>
      <c r="H5628" s="49">
        <v>2050</v>
      </c>
      <c r="I5628" s="49">
        <v>2070</v>
      </c>
      <c r="J5628" s="49">
        <v>1970</v>
      </c>
      <c r="K5628" s="49">
        <v>1830</v>
      </c>
      <c r="L5628" s="49">
        <v>1680</v>
      </c>
      <c r="M5628" s="49">
        <v>1700</v>
      </c>
      <c r="N5628" s="49">
        <v>1710</v>
      </c>
      <c r="O5628" s="49">
        <v>2060</v>
      </c>
      <c r="P5628" s="49">
        <v>2060</v>
      </c>
      <c r="Q5628" s="49">
        <v>2020</v>
      </c>
      <c r="R5628" s="49">
        <v>1980</v>
      </c>
      <c r="S5628" s="50">
        <f t="array" ref="S5628">TREND($N5628:$R5628,$N$1:$R$1,S$1)</f>
        <v>2116</v>
      </c>
      <c r="T5628" s="50">
        <f t="array" ref="T5628">TREND($N5628:$R5628,$N$1:$R$1,T$1)</f>
        <v>2166</v>
      </c>
      <c r="U5628" s="50">
        <f t="array" ref="U5628">TREND($N5628:$R5628,$N$1:$R$1,U$1)</f>
        <v>2216</v>
      </c>
      <c r="V5628" s="50">
        <f t="array" ref="V5628">TREND($N5628:$R5628,$N$1:$R$1,V$1)</f>
        <v>2266</v>
      </c>
    </row>
    <row r="5629" spans="1:22" ht="15.75" customHeight="1">
      <c r="A5629" s="139" t="s">
        <v>793</v>
      </c>
      <c r="B5629" s="139" t="s">
        <v>568</v>
      </c>
      <c r="C5629" s="139" t="s">
        <v>790</v>
      </c>
      <c r="D5629" s="139" t="s">
        <v>633</v>
      </c>
      <c r="E5629" s="139" t="s">
        <v>754</v>
      </c>
      <c r="F5629" s="49">
        <v>25.1</v>
      </c>
      <c r="G5629" s="49">
        <v>18.3</v>
      </c>
      <c r="H5629" s="49">
        <v>40.9</v>
      </c>
      <c r="I5629" s="49">
        <v>36.799999999999997</v>
      </c>
      <c r="J5629" s="49">
        <v>32.799999999999997</v>
      </c>
      <c r="K5629" s="49">
        <v>31.4</v>
      </c>
      <c r="L5629" s="49">
        <v>25.1</v>
      </c>
      <c r="M5629" s="49">
        <v>18.899999999999999</v>
      </c>
      <c r="N5629" s="49">
        <v>18.899999999999999</v>
      </c>
      <c r="O5629" s="49">
        <v>1.57</v>
      </c>
      <c r="P5629" s="49">
        <v>1.57</v>
      </c>
      <c r="Q5629" s="49">
        <v>3.93</v>
      </c>
      <c r="R5629" s="49">
        <v>2.2000000000000002</v>
      </c>
      <c r="S5629" s="50">
        <f t="array" ref="S5629">TREND($N5629:$R5629,$N$1:$R$1,S$1)</f>
        <v>-3.6779999999998836</v>
      </c>
      <c r="T5629" s="50">
        <f t="array" ref="T5629">TREND($N5629:$R5629,$N$1:$R$1,T$1)</f>
        <v>-6.7820000000001528</v>
      </c>
      <c r="U5629" s="50">
        <f t="array" ref="U5629">TREND($N5629:$R5629,$N$1:$R$1,U$1)</f>
        <v>-9.886000000000422</v>
      </c>
      <c r="V5629" s="50">
        <f t="array" ref="V5629">TREND($N5629:$R5629,$N$1:$R$1,V$1)</f>
        <v>-12.989999999999782</v>
      </c>
    </row>
    <row r="5630" spans="1:22" ht="15.75" customHeight="1">
      <c r="A5630" s="139" t="s">
        <v>793</v>
      </c>
      <c r="B5630" s="139" t="s">
        <v>586</v>
      </c>
      <c r="C5630" s="139" t="s">
        <v>790</v>
      </c>
      <c r="D5630" s="139" t="s">
        <v>633</v>
      </c>
      <c r="E5630" s="139" t="s">
        <v>754</v>
      </c>
      <c r="F5630" s="49">
        <v>136</v>
      </c>
      <c r="G5630" s="49">
        <v>154</v>
      </c>
      <c r="H5630" s="49">
        <v>153</v>
      </c>
      <c r="I5630" s="49">
        <v>172</v>
      </c>
      <c r="J5630" s="49">
        <v>196</v>
      </c>
      <c r="K5630" s="49">
        <v>312</v>
      </c>
      <c r="L5630" s="49">
        <v>367</v>
      </c>
      <c r="M5630" s="49">
        <v>373</v>
      </c>
      <c r="N5630" s="49">
        <v>373</v>
      </c>
      <c r="O5630" s="49">
        <v>373</v>
      </c>
      <c r="P5630" s="49">
        <v>373</v>
      </c>
      <c r="Q5630" s="49">
        <v>373</v>
      </c>
      <c r="R5630" s="49">
        <v>373</v>
      </c>
      <c r="S5630" s="50">
        <f t="array" ref="S5630">TREND($N5630:$R5630,$N$1:$R$1,S$1)</f>
        <v>373</v>
      </c>
      <c r="T5630" s="50">
        <f t="array" ref="T5630">TREND($N5630:$R5630,$N$1:$R$1,T$1)</f>
        <v>373</v>
      </c>
      <c r="U5630" s="50">
        <f t="array" ref="U5630">TREND($N5630:$R5630,$N$1:$R$1,U$1)</f>
        <v>373</v>
      </c>
      <c r="V5630" s="50">
        <f t="array" ref="V5630">TREND($N5630:$R5630,$N$1:$R$1,V$1)</f>
        <v>373</v>
      </c>
    </row>
    <row r="5631" spans="1:22" ht="15.75" customHeight="1">
      <c r="A5631" s="139" t="s">
        <v>793</v>
      </c>
      <c r="B5631" s="139" t="s">
        <v>580</v>
      </c>
      <c r="C5631" s="139" t="s">
        <v>790</v>
      </c>
      <c r="D5631" s="139" t="s">
        <v>633</v>
      </c>
      <c r="E5631" s="139" t="s">
        <v>754</v>
      </c>
      <c r="F5631" s="49">
        <v>8.81</v>
      </c>
      <c r="G5631" s="49">
        <v>7.86</v>
      </c>
      <c r="H5631" s="49">
        <v>8.67</v>
      </c>
      <c r="I5631" s="49">
        <v>8.17</v>
      </c>
      <c r="J5631" s="49">
        <v>7.86</v>
      </c>
      <c r="K5631" s="49">
        <v>7.86</v>
      </c>
      <c r="L5631" s="49">
        <v>37.1</v>
      </c>
      <c r="M5631" s="49">
        <v>7.86</v>
      </c>
      <c r="N5631" s="49">
        <v>7.54</v>
      </c>
      <c r="O5631" s="49">
        <v>7.86</v>
      </c>
      <c r="P5631" s="49">
        <v>7.86</v>
      </c>
      <c r="Q5631" s="49">
        <v>38.6</v>
      </c>
      <c r="R5631" s="49">
        <v>9.43</v>
      </c>
      <c r="S5631" s="50">
        <f t="array" ref="S5631">TREND($N5631:$R5631,$N$1:$R$1,S$1)</f>
        <v>24.614000000000487</v>
      </c>
      <c r="T5631" s="50">
        <f t="array" ref="T5631">TREND($N5631:$R5631,$N$1:$R$1,T$1)</f>
        <v>28.065999999999804</v>
      </c>
      <c r="U5631" s="50">
        <f t="array" ref="U5631">TREND($N5631:$R5631,$N$1:$R$1,U$1)</f>
        <v>31.518000000000029</v>
      </c>
      <c r="V5631" s="50">
        <f t="array" ref="V5631">TREND($N5631:$R5631,$N$1:$R$1,V$1)</f>
        <v>34.970000000000255</v>
      </c>
    </row>
    <row r="5632" spans="1:22" ht="15.75" customHeight="1">
      <c r="A5632" s="139" t="s">
        <v>793</v>
      </c>
      <c r="B5632" s="139" t="s">
        <v>582</v>
      </c>
      <c r="C5632" s="139" t="s">
        <v>790</v>
      </c>
      <c r="D5632" s="139" t="s">
        <v>633</v>
      </c>
      <c r="E5632" s="139" t="s">
        <v>754</v>
      </c>
      <c r="F5632" s="49">
        <v>91.5</v>
      </c>
      <c r="G5632" s="49">
        <v>81.400000000000006</v>
      </c>
      <c r="H5632" s="49">
        <v>79.599999999999994</v>
      </c>
      <c r="I5632" s="49">
        <v>84</v>
      </c>
      <c r="J5632" s="49">
        <v>96.4</v>
      </c>
      <c r="K5632" s="49">
        <v>96.4</v>
      </c>
      <c r="L5632" s="49">
        <v>103</v>
      </c>
      <c r="M5632" s="49">
        <v>106</v>
      </c>
      <c r="N5632" s="49">
        <v>110</v>
      </c>
      <c r="O5632" s="49">
        <v>115</v>
      </c>
      <c r="P5632" s="49">
        <v>119</v>
      </c>
      <c r="Q5632" s="49">
        <v>125</v>
      </c>
      <c r="R5632" s="49">
        <v>131</v>
      </c>
      <c r="S5632" s="50">
        <f t="array" ref="S5632">TREND($N5632:$R5632,$N$1:$R$1,S$1)</f>
        <v>135.60000000000036</v>
      </c>
      <c r="T5632" s="50">
        <f t="array" ref="T5632">TREND($N5632:$R5632,$N$1:$R$1,T$1)</f>
        <v>140.80000000000109</v>
      </c>
      <c r="U5632" s="50">
        <f t="array" ref="U5632">TREND($N5632:$R5632,$N$1:$R$1,U$1)</f>
        <v>146</v>
      </c>
      <c r="V5632" s="50">
        <f t="array" ref="V5632">TREND($N5632:$R5632,$N$1:$R$1,V$1)</f>
        <v>151.20000000000073</v>
      </c>
    </row>
    <row r="5633" spans="1:22" ht="15.75" customHeight="1">
      <c r="A5633" s="139" t="s">
        <v>793</v>
      </c>
      <c r="B5633" s="139" t="s">
        <v>584</v>
      </c>
      <c r="C5633" s="139" t="s">
        <v>790</v>
      </c>
      <c r="D5633" s="139" t="s">
        <v>633</v>
      </c>
      <c r="E5633" s="139" t="s">
        <v>754</v>
      </c>
      <c r="F5633" s="49">
        <v>1360</v>
      </c>
      <c r="G5633" s="49">
        <v>1230</v>
      </c>
      <c r="H5633" s="49">
        <v>1330</v>
      </c>
      <c r="I5633" s="49">
        <v>1510</v>
      </c>
      <c r="J5633" s="49">
        <v>1540</v>
      </c>
      <c r="K5633" s="49">
        <v>1550</v>
      </c>
      <c r="L5633" s="49">
        <v>1490</v>
      </c>
      <c r="M5633" s="49">
        <v>1450</v>
      </c>
      <c r="N5633" s="49">
        <v>1380</v>
      </c>
      <c r="O5633" s="49">
        <v>2340</v>
      </c>
      <c r="P5633" s="49">
        <v>2390</v>
      </c>
      <c r="Q5633" s="49">
        <v>2270</v>
      </c>
      <c r="R5633" s="49">
        <v>2600</v>
      </c>
      <c r="S5633" s="49">
        <v>3290</v>
      </c>
      <c r="T5633" s="49">
        <v>3210</v>
      </c>
      <c r="U5633" s="49">
        <v>3300</v>
      </c>
      <c r="V5633" s="49">
        <v>5270</v>
      </c>
    </row>
    <row r="5634" spans="1:22" ht="15.75" customHeight="1">
      <c r="A5634" s="139" t="s">
        <v>793</v>
      </c>
      <c r="B5634" s="139" t="s">
        <v>771</v>
      </c>
      <c r="C5634" s="139" t="s">
        <v>790</v>
      </c>
      <c r="D5634" s="139" t="s">
        <v>633</v>
      </c>
      <c r="E5634" s="139" t="s">
        <v>754</v>
      </c>
      <c r="F5634" s="49">
        <v>637</v>
      </c>
      <c r="G5634" s="49">
        <v>542</v>
      </c>
      <c r="H5634" s="49">
        <v>514</v>
      </c>
      <c r="I5634" s="49">
        <v>522</v>
      </c>
      <c r="J5634" s="49">
        <v>557</v>
      </c>
      <c r="K5634" s="49">
        <v>557</v>
      </c>
      <c r="L5634" s="49">
        <v>566</v>
      </c>
      <c r="M5634" s="49">
        <v>599</v>
      </c>
      <c r="N5634" s="49">
        <v>598</v>
      </c>
      <c r="O5634" s="49">
        <v>670</v>
      </c>
      <c r="P5634" s="49">
        <v>704</v>
      </c>
      <c r="Q5634" s="49">
        <v>682</v>
      </c>
      <c r="R5634" s="49">
        <v>685</v>
      </c>
      <c r="S5634" s="50">
        <f t="array" ref="S5634">TREND($N5634:$R5634,$N$1:$R$1,S$1)</f>
        <v>723.60000000000582</v>
      </c>
      <c r="T5634" s="50">
        <f t="array" ref="T5634">TREND($N5634:$R5634,$N$1:$R$1,T$1)</f>
        <v>742.20000000000437</v>
      </c>
      <c r="U5634" s="50">
        <f t="array" ref="U5634">TREND($N5634:$R5634,$N$1:$R$1,U$1)</f>
        <v>760.80000000000291</v>
      </c>
      <c r="V5634" s="50">
        <f t="array" ref="V5634">TREND($N5634:$R5634,$N$1:$R$1,V$1)</f>
        <v>779.40000000000873</v>
      </c>
    </row>
    <row r="5635" spans="1:22" ht="15.75" customHeight="1">
      <c r="A5635" s="139" t="s">
        <v>793</v>
      </c>
      <c r="B5635" s="139" t="s">
        <v>570</v>
      </c>
      <c r="C5635" s="139" t="s">
        <v>790</v>
      </c>
      <c r="D5635" s="139" t="s">
        <v>633</v>
      </c>
      <c r="E5635" s="139" t="s">
        <v>754</v>
      </c>
      <c r="F5635" s="49">
        <v>28.8</v>
      </c>
      <c r="G5635" s="49">
        <v>23.5</v>
      </c>
      <c r="H5635" s="49">
        <v>19.600000000000001</v>
      </c>
      <c r="I5635" s="49">
        <v>33.700000000000003</v>
      </c>
      <c r="J5635" s="49">
        <v>48.1</v>
      </c>
      <c r="K5635" s="49">
        <v>46.9</v>
      </c>
      <c r="L5635" s="49">
        <v>47.1</v>
      </c>
      <c r="M5635" s="49">
        <v>50.4</v>
      </c>
      <c r="N5635" s="49">
        <v>45.8</v>
      </c>
      <c r="O5635" s="49">
        <v>49.1</v>
      </c>
      <c r="P5635" s="49">
        <v>57.1</v>
      </c>
      <c r="Q5635" s="49">
        <v>88.8</v>
      </c>
      <c r="R5635" s="49">
        <v>53</v>
      </c>
      <c r="S5635" s="50">
        <f t="array" ref="S5635">TREND($N5635:$R5635,$N$1:$R$1,S$1)</f>
        <v>74.989999999999782</v>
      </c>
      <c r="T5635" s="50">
        <f t="array" ref="T5635">TREND($N5635:$R5635,$N$1:$R$1,T$1)</f>
        <v>80.399999999999636</v>
      </c>
      <c r="U5635" s="50">
        <f t="array" ref="U5635">TREND($N5635:$R5635,$N$1:$R$1,U$1)</f>
        <v>85.809999999999491</v>
      </c>
      <c r="V5635" s="50">
        <f t="array" ref="V5635">TREND($N5635:$R5635,$N$1:$R$1,V$1)</f>
        <v>91.219999999999345</v>
      </c>
    </row>
    <row r="5636" spans="1:22" ht="15.75" customHeight="1">
      <c r="A5636" s="139" t="s">
        <v>793</v>
      </c>
      <c r="B5636" s="139" t="s">
        <v>590</v>
      </c>
      <c r="C5636" s="139" t="s">
        <v>790</v>
      </c>
      <c r="D5636" s="139" t="s">
        <v>633</v>
      </c>
      <c r="E5636" s="139" t="s">
        <v>754</v>
      </c>
      <c r="F5636" s="49">
        <v>1.01</v>
      </c>
      <c r="G5636" s="49">
        <v>1.37</v>
      </c>
      <c r="H5636" s="49">
        <v>1.38</v>
      </c>
      <c r="I5636" s="49">
        <v>1.75</v>
      </c>
      <c r="J5636" s="49">
        <v>2.1</v>
      </c>
      <c r="K5636" s="49">
        <v>2.54</v>
      </c>
      <c r="L5636" s="49">
        <v>2.67</v>
      </c>
      <c r="M5636" s="49">
        <v>0.93400000000000005</v>
      </c>
      <c r="N5636" s="49">
        <v>1.05</v>
      </c>
      <c r="O5636" s="49">
        <v>1.21</v>
      </c>
      <c r="P5636" s="49">
        <v>1.76</v>
      </c>
      <c r="Q5636" s="49">
        <v>0.66100000000000003</v>
      </c>
      <c r="R5636" s="49">
        <v>0.151</v>
      </c>
      <c r="S5636" s="50">
        <f t="array" ref="S5636">TREND($N5636:$R5636,$N$1:$R$1,S$1)</f>
        <v>0.26230000000003884</v>
      </c>
      <c r="T5636" s="50">
        <f t="array" ref="T5636">TREND($N5636:$R5636,$N$1:$R$1,T$1)</f>
        <v>2.7600000000063574E-2</v>
      </c>
      <c r="U5636" s="50">
        <f t="array" ref="U5636">TREND($N5636:$R5636,$N$1:$R$1,U$1)</f>
        <v>-0.20709999999996853</v>
      </c>
      <c r="V5636" s="50">
        <f t="array" ref="V5636">TREND($N5636:$R5636,$N$1:$R$1,V$1)</f>
        <v>-0.44179999999994379</v>
      </c>
    </row>
    <row r="5637" spans="1:22" ht="15.75" customHeight="1">
      <c r="A5637" s="139" t="s">
        <v>793</v>
      </c>
      <c r="B5637" s="139" t="s">
        <v>592</v>
      </c>
      <c r="C5637" s="139" t="s">
        <v>790</v>
      </c>
      <c r="D5637" s="139" t="s">
        <v>633</v>
      </c>
      <c r="E5637" s="139" t="s">
        <v>754</v>
      </c>
      <c r="F5637" s="49">
        <v>1250</v>
      </c>
      <c r="G5637" s="49">
        <v>1070</v>
      </c>
      <c r="H5637" s="49">
        <v>881</v>
      </c>
      <c r="I5637" s="49">
        <v>707</v>
      </c>
      <c r="J5637" s="49">
        <v>543</v>
      </c>
      <c r="K5637" s="49">
        <v>580</v>
      </c>
      <c r="L5637" s="49">
        <v>619</v>
      </c>
      <c r="M5637" s="49">
        <v>658</v>
      </c>
      <c r="N5637" s="49">
        <v>701</v>
      </c>
      <c r="O5637" s="49">
        <v>556</v>
      </c>
      <c r="P5637" s="49">
        <v>702</v>
      </c>
      <c r="Q5637" s="49">
        <v>743</v>
      </c>
      <c r="R5637" s="49">
        <v>663</v>
      </c>
      <c r="S5637" s="49">
        <v>729</v>
      </c>
      <c r="T5637" s="49">
        <v>701</v>
      </c>
      <c r="U5637" s="49">
        <v>701</v>
      </c>
      <c r="V5637" s="49">
        <v>772</v>
      </c>
    </row>
    <row r="5638" spans="1:22" ht="15.75" customHeight="1">
      <c r="A5638" s="139" t="s">
        <v>793</v>
      </c>
      <c r="B5638" s="139" t="s">
        <v>772</v>
      </c>
      <c r="C5638" s="139" t="s">
        <v>790</v>
      </c>
      <c r="D5638" s="139" t="s">
        <v>633</v>
      </c>
      <c r="E5638" s="139" t="s">
        <v>754</v>
      </c>
      <c r="F5638" s="49">
        <v>20600</v>
      </c>
      <c r="G5638" s="49">
        <v>20300</v>
      </c>
      <c r="H5638" s="49">
        <v>20000</v>
      </c>
      <c r="I5638" s="49">
        <v>19200</v>
      </c>
      <c r="J5638" s="49">
        <v>18400</v>
      </c>
      <c r="K5638" s="49">
        <v>17900</v>
      </c>
      <c r="L5638" s="49">
        <v>17700</v>
      </c>
      <c r="M5638" s="49">
        <v>16900</v>
      </c>
      <c r="N5638" s="49">
        <v>16800</v>
      </c>
      <c r="O5638" s="49">
        <v>17000</v>
      </c>
      <c r="P5638" s="49">
        <v>18400</v>
      </c>
      <c r="Q5638" s="49">
        <v>19000</v>
      </c>
      <c r="R5638" s="49">
        <v>19500</v>
      </c>
      <c r="S5638" s="49">
        <v>17900</v>
      </c>
      <c r="T5638" s="49">
        <v>18200</v>
      </c>
      <c r="U5638" s="49">
        <v>18900</v>
      </c>
      <c r="V5638" s="49">
        <v>19400</v>
      </c>
    </row>
    <row r="5639" spans="1:22" ht="15.75" customHeight="1">
      <c r="A5639" s="139" t="s">
        <v>793</v>
      </c>
      <c r="B5639" s="139" t="s">
        <v>599</v>
      </c>
      <c r="C5639" s="139" t="s">
        <v>790</v>
      </c>
      <c r="D5639" s="139" t="s">
        <v>633</v>
      </c>
      <c r="E5639" s="139" t="s">
        <v>754</v>
      </c>
      <c r="F5639" s="49">
        <v>51</v>
      </c>
      <c r="G5639" s="49">
        <v>56.4</v>
      </c>
      <c r="H5639" s="49">
        <v>56.3</v>
      </c>
      <c r="I5639" s="49">
        <v>97.8</v>
      </c>
      <c r="J5639" s="49">
        <v>84</v>
      </c>
      <c r="K5639" s="49">
        <v>77.8</v>
      </c>
      <c r="L5639" s="49">
        <v>81.2</v>
      </c>
      <c r="M5639" s="49">
        <v>77.400000000000006</v>
      </c>
      <c r="N5639" s="49">
        <v>71.3</v>
      </c>
      <c r="O5639" s="49">
        <v>81.7</v>
      </c>
      <c r="P5639" s="49">
        <v>81.2</v>
      </c>
      <c r="Q5639" s="49">
        <v>78.900000000000006</v>
      </c>
      <c r="R5639" s="49">
        <v>216</v>
      </c>
      <c r="S5639" s="50">
        <f t="array" ref="S5639">TREND($N5639:$R5639,$N$1:$R$1,S$1)</f>
        <v>191.80000000000291</v>
      </c>
      <c r="T5639" s="50">
        <f t="array" ref="T5639">TREND($N5639:$R5639,$N$1:$R$1,T$1)</f>
        <v>220.45999999999913</v>
      </c>
      <c r="U5639" s="50">
        <f t="array" ref="U5639">TREND($N5639:$R5639,$N$1:$R$1,U$1)</f>
        <v>249.12000000000262</v>
      </c>
      <c r="V5639" s="50">
        <f t="array" ref="V5639">TREND($N5639:$R5639,$N$1:$R$1,V$1)</f>
        <v>277.77999999999884</v>
      </c>
    </row>
    <row r="5640" spans="1:22" ht="15.75" customHeight="1">
      <c r="A5640" s="139" t="s">
        <v>793</v>
      </c>
      <c r="B5640" s="139" t="s">
        <v>597</v>
      </c>
      <c r="C5640" s="139" t="s">
        <v>790</v>
      </c>
      <c r="D5640" s="139" t="s">
        <v>633</v>
      </c>
      <c r="E5640" s="139" t="s">
        <v>754</v>
      </c>
      <c r="F5640" s="49">
        <v>9860</v>
      </c>
      <c r="G5640" s="49">
        <v>10100</v>
      </c>
      <c r="H5640" s="49">
        <v>10200</v>
      </c>
      <c r="I5640" s="49">
        <v>10200</v>
      </c>
      <c r="J5640" s="49">
        <v>9910</v>
      </c>
      <c r="K5640" s="49">
        <v>10000</v>
      </c>
      <c r="L5640" s="49">
        <v>10200</v>
      </c>
      <c r="M5640" s="49">
        <v>9970</v>
      </c>
      <c r="N5640" s="49">
        <v>9890</v>
      </c>
      <c r="O5640" s="49">
        <v>9890</v>
      </c>
      <c r="P5640" s="49">
        <v>10800</v>
      </c>
      <c r="Q5640" s="49">
        <v>10900</v>
      </c>
      <c r="R5640" s="49">
        <v>10800</v>
      </c>
      <c r="S5640" s="49">
        <v>8790</v>
      </c>
      <c r="T5640" s="49">
        <v>8580</v>
      </c>
      <c r="U5640" s="49">
        <v>9120</v>
      </c>
      <c r="V5640" s="49">
        <v>9430</v>
      </c>
    </row>
    <row r="5641" spans="1:22" ht="15.75" customHeight="1">
      <c r="A5641" s="139" t="s">
        <v>793</v>
      </c>
      <c r="B5641" s="139" t="s">
        <v>601</v>
      </c>
      <c r="C5641" s="139" t="s">
        <v>790</v>
      </c>
      <c r="D5641" s="139" t="s">
        <v>633</v>
      </c>
      <c r="E5641" s="139" t="s">
        <v>754</v>
      </c>
      <c r="F5641" s="49">
        <v>363</v>
      </c>
      <c r="G5641" s="49">
        <v>326</v>
      </c>
      <c r="H5641" s="49">
        <v>304</v>
      </c>
      <c r="I5641" s="49">
        <v>351</v>
      </c>
      <c r="J5641" s="49">
        <v>349</v>
      </c>
      <c r="K5641" s="49">
        <v>349</v>
      </c>
      <c r="L5641" s="49">
        <v>358</v>
      </c>
      <c r="M5641" s="49">
        <v>354</v>
      </c>
      <c r="N5641" s="49">
        <v>354</v>
      </c>
      <c r="O5641" s="49">
        <v>354</v>
      </c>
      <c r="P5641" s="49">
        <v>357</v>
      </c>
      <c r="Q5641" s="49">
        <v>350</v>
      </c>
      <c r="R5641" s="49">
        <v>374</v>
      </c>
      <c r="S5641" s="50">
        <f t="array" ref="S5641">TREND($N5641:$R5641,$N$1:$R$1,S$1)</f>
        <v>368.60000000000036</v>
      </c>
      <c r="T5641" s="50">
        <f t="array" ref="T5641">TREND($N5641:$R5641,$N$1:$R$1,T$1)</f>
        <v>372.20000000000073</v>
      </c>
      <c r="U5641" s="50">
        <f t="array" ref="U5641">TREND($N5641:$R5641,$N$1:$R$1,U$1)</f>
        <v>375.80000000000018</v>
      </c>
      <c r="V5641" s="50">
        <f t="array" ref="V5641">TREND($N5641:$R5641,$N$1:$R$1,V$1)</f>
        <v>379.40000000000055</v>
      </c>
    </row>
    <row r="5642" spans="1:22" ht="15.75" customHeight="1">
      <c r="A5642" s="139" t="s">
        <v>793</v>
      </c>
      <c r="B5642" s="139" t="s">
        <v>373</v>
      </c>
      <c r="C5642" s="139" t="s">
        <v>790</v>
      </c>
      <c r="D5642" s="139" t="s">
        <v>633</v>
      </c>
      <c r="E5642" s="139" t="s">
        <v>754</v>
      </c>
      <c r="F5642" s="49">
        <v>1.47E-2</v>
      </c>
      <c r="G5642" s="49">
        <v>1.47E-2</v>
      </c>
      <c r="H5642" s="49">
        <v>1.4200000000000001E-2</v>
      </c>
      <c r="I5642" s="49">
        <v>1.34E-2</v>
      </c>
      <c r="J5642" s="49">
        <v>1.1299999999999999E-2</v>
      </c>
      <c r="K5642" s="49">
        <v>1.09E-2</v>
      </c>
      <c r="L5642" s="49">
        <v>1.1599999999999999E-2</v>
      </c>
      <c r="M5642" s="49">
        <v>1.1599999999999999E-2</v>
      </c>
      <c r="N5642" s="49">
        <v>1.06E-2</v>
      </c>
      <c r="O5642" s="49">
        <v>9.9100000000000004E-3</v>
      </c>
      <c r="P5642" s="49">
        <v>8.8500000000000002E-3</v>
      </c>
      <c r="Q5642" s="49">
        <v>8.0400000000000003E-3</v>
      </c>
      <c r="R5642" s="49">
        <v>8.8699999999999994E-3</v>
      </c>
      <c r="S5642" s="50">
        <f t="array" ref="S5642">TREND($N5642:$R5642,$N$1:$R$1,S$1)</f>
        <v>7.6550000000001894E-3</v>
      </c>
      <c r="T5642" s="50">
        <f t="array" ref="T5642">TREND($N5642:$R5642,$N$1:$R$1,T$1)</f>
        <v>7.1220000000000727E-3</v>
      </c>
      <c r="U5642" s="50">
        <f t="array" ref="U5642">TREND($N5642:$R5642,$N$1:$R$1,U$1)</f>
        <v>6.589000000000178E-3</v>
      </c>
      <c r="V5642" s="50">
        <f t="array" ref="V5642">TREND($N5642:$R5642,$N$1:$R$1,V$1)</f>
        <v>6.0560000000000613E-3</v>
      </c>
    </row>
    <row r="5643" spans="1:22" ht="15.75" customHeight="1">
      <c r="A5643" s="139" t="s">
        <v>793</v>
      </c>
      <c r="B5643" s="139" t="s">
        <v>518</v>
      </c>
      <c r="C5643" s="139" t="s">
        <v>790</v>
      </c>
      <c r="D5643" s="139" t="s">
        <v>633</v>
      </c>
      <c r="E5643" s="139" t="s">
        <v>754</v>
      </c>
      <c r="F5643" s="49">
        <v>0.33700000000000002</v>
      </c>
      <c r="G5643" s="49">
        <v>0.34300000000000003</v>
      </c>
      <c r="H5643" s="49">
        <v>0.34499999999999997</v>
      </c>
      <c r="I5643" s="49">
        <v>0.34899999999999998</v>
      </c>
      <c r="J5643" s="49">
        <v>0.35</v>
      </c>
      <c r="K5643" s="49">
        <v>0.35</v>
      </c>
      <c r="L5643" s="49">
        <v>0.52500000000000002</v>
      </c>
      <c r="M5643" s="49">
        <v>0.875</v>
      </c>
      <c r="N5643" s="49">
        <v>1.46</v>
      </c>
      <c r="O5643" s="49">
        <v>0.72899999999999998</v>
      </c>
      <c r="P5643" s="49">
        <v>0.83399999999999996</v>
      </c>
      <c r="Q5643" s="49">
        <v>0.5</v>
      </c>
      <c r="R5643" s="49">
        <v>0.5</v>
      </c>
      <c r="S5643" s="50">
        <f t="array" ref="S5643">TREND($N5643:$R5643,$N$1:$R$1,S$1)</f>
        <v>0.15989999999999327</v>
      </c>
      <c r="T5643" s="50">
        <f t="array" ref="T5643">TREND($N5643:$R5643,$N$1:$R$1,T$1)</f>
        <v>-5.5000000000006821E-2</v>
      </c>
      <c r="U5643" s="50">
        <f t="array" ref="U5643">TREND($N5643:$R5643,$N$1:$R$1,U$1)</f>
        <v>-0.26990000000000691</v>
      </c>
      <c r="V5643" s="50">
        <f t="array" ref="V5643">TREND($N5643:$R5643,$N$1:$R$1,V$1)</f>
        <v>-0.484800000000007</v>
      </c>
    </row>
    <row r="5644" spans="1:22" ht="15.75" customHeight="1">
      <c r="A5644" s="139" t="s">
        <v>793</v>
      </c>
      <c r="B5644" s="139" t="s">
        <v>605</v>
      </c>
      <c r="C5644" s="139" t="s">
        <v>790</v>
      </c>
      <c r="D5644" s="139" t="s">
        <v>633</v>
      </c>
      <c r="E5644" s="139" t="s">
        <v>754</v>
      </c>
      <c r="F5644" s="49">
        <v>225</v>
      </c>
      <c r="G5644" s="49">
        <v>232</v>
      </c>
      <c r="H5644" s="49">
        <v>311</v>
      </c>
      <c r="I5644" s="49">
        <v>305</v>
      </c>
      <c r="J5644" s="49">
        <v>326</v>
      </c>
      <c r="K5644" s="49">
        <v>359</v>
      </c>
      <c r="L5644" s="49">
        <v>317</v>
      </c>
      <c r="M5644" s="49">
        <v>366</v>
      </c>
      <c r="N5644" s="49">
        <v>345</v>
      </c>
      <c r="O5644" s="49">
        <v>351</v>
      </c>
      <c r="P5644" s="49">
        <v>358</v>
      </c>
      <c r="Q5644" s="49">
        <v>426</v>
      </c>
      <c r="R5644" s="49">
        <v>423</v>
      </c>
      <c r="S5644" s="50">
        <f t="array" ref="S5644">TREND($N5644:$R5644,$N$1:$R$1,S$1)</f>
        <v>449.90000000000146</v>
      </c>
      <c r="T5644" s="50">
        <f t="array" ref="T5644">TREND($N5644:$R5644,$N$1:$R$1,T$1)</f>
        <v>473</v>
      </c>
      <c r="U5644" s="50">
        <f t="array" ref="U5644">TREND($N5644:$R5644,$N$1:$R$1,U$1)</f>
        <v>496.09999999999854</v>
      </c>
      <c r="V5644" s="50">
        <f t="array" ref="V5644">TREND($N5644:$R5644,$N$1:$R$1,V$1)</f>
        <v>519.20000000000437</v>
      </c>
    </row>
    <row r="5645" spans="1:22" ht="15.75" customHeight="1">
      <c r="A5645" s="139" t="s">
        <v>793</v>
      </c>
      <c r="B5645" s="139" t="s">
        <v>607</v>
      </c>
      <c r="C5645" s="139" t="s">
        <v>790</v>
      </c>
      <c r="D5645" s="139" t="s">
        <v>633</v>
      </c>
      <c r="E5645" s="139" t="s">
        <v>754</v>
      </c>
      <c r="F5645" s="49">
        <v>2150</v>
      </c>
      <c r="G5645" s="49">
        <v>1870</v>
      </c>
      <c r="H5645" s="49">
        <v>2280</v>
      </c>
      <c r="I5645" s="49">
        <v>2180</v>
      </c>
      <c r="J5645" s="49">
        <v>2420</v>
      </c>
      <c r="K5645" s="49">
        <v>1940</v>
      </c>
      <c r="L5645" s="49">
        <v>1900</v>
      </c>
      <c r="M5645" s="49">
        <v>1830</v>
      </c>
      <c r="N5645" s="49">
        <v>1890</v>
      </c>
      <c r="O5645" s="49">
        <v>2100</v>
      </c>
      <c r="P5645" s="49">
        <v>2240</v>
      </c>
      <c r="Q5645" s="49">
        <v>2360</v>
      </c>
      <c r="R5645" s="49">
        <v>2490</v>
      </c>
      <c r="S5645" s="50">
        <f t="array" ref="S5645">TREND($N5645:$R5645,$N$1:$R$1,S$1)</f>
        <v>2654</v>
      </c>
      <c r="T5645" s="50">
        <f t="array" ref="T5645">TREND($N5645:$R5645,$N$1:$R$1,T$1)</f>
        <v>2800</v>
      </c>
      <c r="U5645" s="50">
        <f t="array" ref="U5645">TREND($N5645:$R5645,$N$1:$R$1,U$1)</f>
        <v>2946</v>
      </c>
      <c r="V5645" s="50">
        <f t="array" ref="V5645">TREND($N5645:$R5645,$N$1:$R$1,V$1)</f>
        <v>3092</v>
      </c>
    </row>
    <row r="5646" spans="1:22" ht="15.75" customHeight="1">
      <c r="A5646" s="139" t="s">
        <v>793</v>
      </c>
      <c r="B5646" s="139" t="s">
        <v>609</v>
      </c>
      <c r="C5646" s="139" t="s">
        <v>790</v>
      </c>
      <c r="D5646" s="139" t="s">
        <v>633</v>
      </c>
      <c r="E5646" s="139" t="s">
        <v>754</v>
      </c>
      <c r="F5646" s="49">
        <v>5.05</v>
      </c>
      <c r="G5646" s="49">
        <v>5.48</v>
      </c>
      <c r="H5646" s="49">
        <v>3.8</v>
      </c>
      <c r="I5646" s="49">
        <v>3.84</v>
      </c>
      <c r="J5646" s="49">
        <v>3.85</v>
      </c>
      <c r="K5646" s="49">
        <v>3.56</v>
      </c>
      <c r="L5646" s="49">
        <v>4.22</v>
      </c>
      <c r="M5646" s="49">
        <v>3.31</v>
      </c>
      <c r="N5646" s="49">
        <v>4.24</v>
      </c>
      <c r="O5646" s="49">
        <v>6.15</v>
      </c>
      <c r="P5646" s="49">
        <v>6.45</v>
      </c>
      <c r="Q5646" s="49">
        <v>4.84</v>
      </c>
      <c r="R5646" s="49">
        <v>5.12</v>
      </c>
      <c r="S5646" s="50">
        <f t="array" ref="S5646">TREND($N5646:$R5646,$N$1:$R$1,S$1)</f>
        <v>5.4950000000000045</v>
      </c>
      <c r="T5646" s="50">
        <f t="array" ref="T5646">TREND($N5646:$R5646,$N$1:$R$1,T$1)</f>
        <v>5.5400000000000063</v>
      </c>
      <c r="U5646" s="50">
        <f t="array" ref="U5646">TREND($N5646:$R5646,$N$1:$R$1,U$1)</f>
        <v>5.585000000000008</v>
      </c>
      <c r="V5646" s="50">
        <f t="array" ref="V5646">TREND($N5646:$R5646,$N$1:$R$1,V$1)</f>
        <v>5.6300000000000097</v>
      </c>
    </row>
    <row r="5647" spans="1:22" ht="15.75" customHeight="1">
      <c r="A5647" s="139" t="s">
        <v>793</v>
      </c>
      <c r="B5647" s="139" t="s">
        <v>546</v>
      </c>
      <c r="C5647" s="139" t="s">
        <v>790</v>
      </c>
      <c r="D5647" s="139" t="s">
        <v>633</v>
      </c>
      <c r="E5647" s="139" t="s">
        <v>754</v>
      </c>
      <c r="F5647" s="49">
        <v>302</v>
      </c>
      <c r="G5647" s="49">
        <v>301</v>
      </c>
      <c r="H5647" s="49">
        <v>411</v>
      </c>
      <c r="I5647" s="49">
        <v>420</v>
      </c>
      <c r="J5647" s="49">
        <v>449</v>
      </c>
      <c r="K5647" s="49">
        <v>380</v>
      </c>
      <c r="L5647" s="49">
        <v>455</v>
      </c>
      <c r="M5647" s="49">
        <v>463</v>
      </c>
      <c r="N5647" s="49">
        <v>461</v>
      </c>
      <c r="O5647" s="49">
        <v>462</v>
      </c>
      <c r="P5647" s="49">
        <v>457</v>
      </c>
      <c r="Q5647" s="49">
        <v>467</v>
      </c>
      <c r="R5647" s="49">
        <v>472</v>
      </c>
      <c r="S5647" s="50">
        <f t="array" ref="S5647">TREND($N5647:$R5647,$N$1:$R$1,S$1)</f>
        <v>471.90000000000055</v>
      </c>
      <c r="T5647" s="50">
        <f t="array" ref="T5647">TREND($N5647:$R5647,$N$1:$R$1,T$1)</f>
        <v>474.60000000000036</v>
      </c>
      <c r="U5647" s="50">
        <f t="array" ref="U5647">TREND($N5647:$R5647,$N$1:$R$1,U$1)</f>
        <v>477.30000000000018</v>
      </c>
      <c r="V5647" s="50">
        <f t="array" ref="V5647">TREND($N5647:$R5647,$N$1:$R$1,V$1)</f>
        <v>480.00000000000091</v>
      </c>
    </row>
    <row r="5648" spans="1:22" ht="15.75" customHeight="1">
      <c r="A5648" s="139" t="s">
        <v>793</v>
      </c>
      <c r="B5648" s="139" t="s">
        <v>223</v>
      </c>
      <c r="C5648" s="139" t="s">
        <v>792</v>
      </c>
      <c r="D5648" s="139" t="s">
        <v>633</v>
      </c>
      <c r="E5648" s="139" t="s">
        <v>754</v>
      </c>
      <c r="F5648" s="49">
        <v>7.86</v>
      </c>
      <c r="G5648" s="49">
        <v>33.299999999999997</v>
      </c>
      <c r="H5648" s="49">
        <v>32.700000000000003</v>
      </c>
      <c r="I5648" s="49">
        <v>36.1</v>
      </c>
      <c r="J5648" s="49">
        <v>40.9</v>
      </c>
      <c r="K5648" s="49">
        <v>34.6</v>
      </c>
      <c r="L5648" s="49">
        <v>22.2</v>
      </c>
      <c r="M5648" s="49">
        <v>7.25</v>
      </c>
      <c r="N5648" s="49">
        <v>1.26E-2</v>
      </c>
      <c r="O5648" s="49">
        <v>3.0099999999999998E-2</v>
      </c>
      <c r="P5648" s="49">
        <v>4.7600000000000003E-2</v>
      </c>
      <c r="Q5648" s="49">
        <v>3.5999999999999999E-3</v>
      </c>
      <c r="R5648" s="50">
        <f>AVERAGE($M5648:$Q5648)</f>
        <v>1.46878</v>
      </c>
      <c r="S5648" s="50">
        <f>AVERAGE($M5648:$Q5648)</f>
        <v>1.46878</v>
      </c>
      <c r="T5648" s="50">
        <f>AVERAGE($M5648:$Q5648)</f>
        <v>1.46878</v>
      </c>
      <c r="U5648" s="50">
        <f>AVERAGE($M5648:$Q5648)</f>
        <v>1.46878</v>
      </c>
      <c r="V5648" s="50">
        <f>AVERAGE($M5648:$Q5648)</f>
        <v>1.46878</v>
      </c>
    </row>
    <row r="5649" spans="1:22" ht="15.75" customHeight="1">
      <c r="A5649" s="139" t="s">
        <v>793</v>
      </c>
      <c r="B5649" s="139" t="s">
        <v>226</v>
      </c>
      <c r="C5649" s="139" t="s">
        <v>792</v>
      </c>
      <c r="D5649" s="139" t="s">
        <v>633</v>
      </c>
      <c r="E5649" s="139" t="s">
        <v>754</v>
      </c>
      <c r="F5649" s="49">
        <v>9.24</v>
      </c>
      <c r="G5649" s="49">
        <v>13.2</v>
      </c>
      <c r="H5649" s="49">
        <v>34.299999999999997</v>
      </c>
      <c r="I5649" s="49">
        <v>20.399999999999999</v>
      </c>
      <c r="J5649" s="49">
        <v>43.4</v>
      </c>
      <c r="K5649" s="49">
        <v>21.6</v>
      </c>
      <c r="L5649" s="49">
        <v>27.5</v>
      </c>
      <c r="M5649" s="49">
        <v>26.4</v>
      </c>
      <c r="N5649" s="49">
        <v>19.600000000000001</v>
      </c>
      <c r="O5649" s="49">
        <v>31.1</v>
      </c>
      <c r="P5649" s="49">
        <v>26.8</v>
      </c>
      <c r="Q5649" s="49">
        <v>26.4</v>
      </c>
      <c r="R5649" s="49">
        <v>26</v>
      </c>
      <c r="S5649" s="50">
        <f t="array" ref="S5649">TREND($N5649:$R5649,$N$1:$R$1,S$1)</f>
        <v>28.410000000000082</v>
      </c>
      <c r="T5649" s="50">
        <f t="array" ref="T5649">TREND($N5649:$R5649,$N$1:$R$1,T$1)</f>
        <v>29.220000000000027</v>
      </c>
      <c r="U5649" s="50">
        <f t="array" ref="U5649">TREND($N5649:$R5649,$N$1:$R$1,U$1)</f>
        <v>30.029999999999973</v>
      </c>
      <c r="V5649" s="50">
        <f t="array" ref="V5649">TREND($N5649:$R5649,$N$1:$R$1,V$1)</f>
        <v>30.839999999999918</v>
      </c>
    </row>
    <row r="5650" spans="1:22" ht="15.75" customHeight="1">
      <c r="A5650" s="139" t="s">
        <v>793</v>
      </c>
      <c r="B5650" s="139" t="s">
        <v>231</v>
      </c>
      <c r="C5650" s="139" t="s">
        <v>792</v>
      </c>
      <c r="D5650" s="139" t="s">
        <v>633</v>
      </c>
      <c r="E5650" s="139" t="s">
        <v>754</v>
      </c>
      <c r="F5650" s="49">
        <v>1.45</v>
      </c>
      <c r="G5650" s="49">
        <v>1.55</v>
      </c>
      <c r="H5650" s="49">
        <v>1.58</v>
      </c>
      <c r="I5650" s="49">
        <v>1.66</v>
      </c>
      <c r="J5650" s="49">
        <v>1.72</v>
      </c>
      <c r="K5650" s="49">
        <v>1.85</v>
      </c>
      <c r="L5650" s="49">
        <v>1.84</v>
      </c>
      <c r="M5650" s="49">
        <v>1.94</v>
      </c>
      <c r="N5650" s="49">
        <v>1.96</v>
      </c>
      <c r="O5650" s="49">
        <v>1.91</v>
      </c>
      <c r="P5650" s="49">
        <v>2.13</v>
      </c>
      <c r="Q5650" s="49">
        <v>1.81</v>
      </c>
      <c r="R5650" s="49">
        <v>1.94</v>
      </c>
      <c r="S5650" s="50">
        <f t="array" ref="S5650">TREND($N5650:$R5650,$N$1:$R$1,S$1)</f>
        <v>1.9079999999999977</v>
      </c>
      <c r="T5650" s="50">
        <f t="array" ref="T5650">TREND($N5650:$R5650,$N$1:$R$1,T$1)</f>
        <v>1.8939999999999984</v>
      </c>
      <c r="U5650" s="50">
        <f t="array" ref="U5650">TREND($N5650:$R5650,$N$1:$R$1,U$1)</f>
        <v>1.879999999999999</v>
      </c>
      <c r="V5650" s="50">
        <f t="array" ref="V5650">TREND($N5650:$R5650,$N$1:$R$1,V$1)</f>
        <v>1.8659999999999997</v>
      </c>
    </row>
    <row r="5651" spans="1:22" ht="15.75" customHeight="1">
      <c r="A5651" s="139" t="s">
        <v>793</v>
      </c>
      <c r="B5651" s="139" t="s">
        <v>756</v>
      </c>
      <c r="C5651" s="139" t="s">
        <v>792</v>
      </c>
      <c r="D5651" s="139" t="s">
        <v>633</v>
      </c>
      <c r="E5651" s="139" t="s">
        <v>754</v>
      </c>
      <c r="F5651" s="49">
        <v>35200</v>
      </c>
      <c r="G5651" s="49">
        <v>34500</v>
      </c>
      <c r="H5651" s="49">
        <v>33700</v>
      </c>
      <c r="I5651" s="49">
        <v>32800</v>
      </c>
      <c r="J5651" s="49">
        <v>31200</v>
      </c>
      <c r="K5651" s="49">
        <v>30400</v>
      </c>
      <c r="L5651" s="49">
        <v>29900</v>
      </c>
      <c r="M5651" s="49">
        <v>28900</v>
      </c>
      <c r="N5651" s="49">
        <v>28500</v>
      </c>
      <c r="O5651" s="49">
        <v>29300</v>
      </c>
      <c r="P5651" s="49">
        <v>31200</v>
      </c>
      <c r="Q5651" s="49">
        <v>31200</v>
      </c>
      <c r="R5651" s="49">
        <v>32200</v>
      </c>
      <c r="S5651" s="49">
        <v>31600</v>
      </c>
      <c r="T5651" s="49">
        <v>32400</v>
      </c>
      <c r="U5651" s="49">
        <v>32600</v>
      </c>
      <c r="V5651" s="49">
        <v>35500</v>
      </c>
    </row>
    <row r="5652" spans="1:22" ht="15.75" customHeight="1">
      <c r="A5652" s="139" t="s">
        <v>793</v>
      </c>
      <c r="B5652" s="139" t="s">
        <v>758</v>
      </c>
      <c r="C5652" s="139" t="s">
        <v>792</v>
      </c>
      <c r="D5652" s="139" t="s">
        <v>633</v>
      </c>
      <c r="E5652" s="139" t="s">
        <v>754</v>
      </c>
      <c r="F5652" s="49">
        <v>299</v>
      </c>
      <c r="G5652" s="49">
        <v>296</v>
      </c>
      <c r="H5652" s="49">
        <v>264</v>
      </c>
      <c r="I5652" s="49">
        <v>200</v>
      </c>
      <c r="J5652" s="49">
        <v>217</v>
      </c>
      <c r="K5652" s="49">
        <v>217</v>
      </c>
      <c r="L5652" s="49">
        <v>285</v>
      </c>
      <c r="M5652" s="49">
        <v>233</v>
      </c>
      <c r="N5652" s="49">
        <v>273</v>
      </c>
      <c r="O5652" s="49">
        <v>293</v>
      </c>
      <c r="P5652" s="49">
        <v>293</v>
      </c>
      <c r="Q5652" s="49">
        <v>341</v>
      </c>
      <c r="R5652" s="49">
        <v>298</v>
      </c>
      <c r="S5652" s="50">
        <f t="array" ref="S5652">TREND($N5652:$R5652,$N$1:$R$1,S$1)</f>
        <v>329</v>
      </c>
      <c r="T5652" s="50">
        <f t="array" ref="T5652">TREND($N5652:$R5652,$N$1:$R$1,T$1)</f>
        <v>338.79999999999927</v>
      </c>
      <c r="U5652" s="50">
        <f t="array" ref="U5652">TREND($N5652:$R5652,$N$1:$R$1,U$1)</f>
        <v>348.59999999999854</v>
      </c>
      <c r="V5652" s="50">
        <f t="array" ref="V5652">TREND($N5652:$R5652,$N$1:$R$1,V$1)</f>
        <v>358.40000000000146</v>
      </c>
    </row>
    <row r="5653" spans="1:22" ht="15.75" customHeight="1">
      <c r="A5653" s="139" t="s">
        <v>793</v>
      </c>
      <c r="B5653" s="139" t="s">
        <v>594</v>
      </c>
      <c r="C5653" s="139" t="s">
        <v>792</v>
      </c>
      <c r="D5653" s="139" t="s">
        <v>633</v>
      </c>
      <c r="E5653" s="139" t="s">
        <v>754</v>
      </c>
      <c r="F5653" s="49">
        <v>8.01</v>
      </c>
      <c r="G5653" s="49">
        <v>8.0500000000000007</v>
      </c>
      <c r="H5653" s="49">
        <v>8.11</v>
      </c>
      <c r="I5653" s="49">
        <v>8.1999999999999993</v>
      </c>
      <c r="J5653" s="49">
        <v>8.23</v>
      </c>
      <c r="K5653" s="49">
        <v>7.61</v>
      </c>
      <c r="L5653" s="49">
        <v>9.01</v>
      </c>
      <c r="M5653" s="49">
        <v>7.06</v>
      </c>
      <c r="N5653" s="49">
        <v>9.0500000000000007</v>
      </c>
      <c r="O5653" s="49">
        <v>13.1</v>
      </c>
      <c r="P5653" s="49">
        <v>13.8</v>
      </c>
      <c r="Q5653" s="49">
        <v>10.3</v>
      </c>
      <c r="R5653" s="49">
        <v>10.9</v>
      </c>
      <c r="S5653" s="50">
        <f t="array" ref="S5653">TREND($N5653:$R5653,$N$1:$R$1,S$1)</f>
        <v>11.699999999999989</v>
      </c>
      <c r="T5653" s="50">
        <f t="array" ref="T5653">TREND($N5653:$R5653,$N$1:$R$1,T$1)</f>
        <v>11.789999999999992</v>
      </c>
      <c r="U5653" s="50">
        <f t="array" ref="U5653">TREND($N5653:$R5653,$N$1:$R$1,U$1)</f>
        <v>11.879999999999995</v>
      </c>
      <c r="V5653" s="50">
        <f t="array" ref="V5653">TREND($N5653:$R5653,$N$1:$R$1,V$1)</f>
        <v>11.969999999999999</v>
      </c>
    </row>
    <row r="5654" spans="1:22" ht="15.75" customHeight="1">
      <c r="A5654" s="139" t="s">
        <v>793</v>
      </c>
      <c r="B5654" s="139" t="s">
        <v>238</v>
      </c>
      <c r="C5654" s="139" t="s">
        <v>792</v>
      </c>
      <c r="D5654" s="139" t="s">
        <v>633</v>
      </c>
      <c r="E5654" s="139" t="s">
        <v>754</v>
      </c>
      <c r="F5654" s="49">
        <v>3530</v>
      </c>
      <c r="G5654" s="49">
        <v>3640</v>
      </c>
      <c r="H5654" s="49">
        <v>3280</v>
      </c>
      <c r="I5654" s="49">
        <v>6260</v>
      </c>
      <c r="J5654" s="49">
        <v>6840</v>
      </c>
      <c r="K5654" s="49">
        <v>6520</v>
      </c>
      <c r="L5654" s="49">
        <v>6930</v>
      </c>
      <c r="M5654" s="49">
        <v>7190</v>
      </c>
      <c r="N5654" s="49">
        <v>7110</v>
      </c>
      <c r="O5654" s="49">
        <v>5580</v>
      </c>
      <c r="P5654" s="49">
        <v>6070</v>
      </c>
      <c r="Q5654" s="49">
        <v>6360</v>
      </c>
      <c r="R5654" s="49">
        <v>6350</v>
      </c>
      <c r="S5654" s="49">
        <v>7020</v>
      </c>
      <c r="T5654" s="49">
        <v>7310</v>
      </c>
      <c r="U5654" s="50">
        <f t="array" ref="U5654">TREND($P5654:$T5654,$P$1:$T$1,U$1)</f>
        <v>7564</v>
      </c>
      <c r="V5654" s="50">
        <f t="array" ref="V5654">TREND($P5654:$T5654,$P$1:$T$1,V$1)</f>
        <v>7878</v>
      </c>
    </row>
    <row r="5655" spans="1:22" ht="15.75" customHeight="1">
      <c r="A5655" s="139" t="s">
        <v>793</v>
      </c>
      <c r="B5655" s="139" t="s">
        <v>240</v>
      </c>
      <c r="C5655" s="139" t="s">
        <v>792</v>
      </c>
      <c r="D5655" s="139" t="s">
        <v>633</v>
      </c>
      <c r="E5655" s="139" t="s">
        <v>754</v>
      </c>
      <c r="F5655" s="49">
        <v>11</v>
      </c>
      <c r="G5655" s="49">
        <v>7.92</v>
      </c>
      <c r="H5655" s="49">
        <v>7.04</v>
      </c>
      <c r="I5655" s="49">
        <v>2.2000000000000002</v>
      </c>
      <c r="J5655" s="49">
        <v>24.6</v>
      </c>
      <c r="K5655" s="49">
        <v>24.6</v>
      </c>
      <c r="L5655" s="49">
        <v>35.9</v>
      </c>
      <c r="M5655" s="49">
        <v>64.099999999999994</v>
      </c>
      <c r="N5655" s="49">
        <v>61.2</v>
      </c>
      <c r="O5655" s="49">
        <v>72.3</v>
      </c>
      <c r="P5655" s="49">
        <v>77.7</v>
      </c>
      <c r="Q5655" s="49">
        <v>100</v>
      </c>
      <c r="R5655" s="49">
        <v>123</v>
      </c>
      <c r="S5655" s="50">
        <f t="array" ref="S5655">TREND($N5655:$R5655,$N$1:$R$1,S$1)</f>
        <v>132.22999999999956</v>
      </c>
      <c r="T5655" s="50">
        <f t="array" ref="T5655">TREND($N5655:$R5655,$N$1:$R$1,T$1)</f>
        <v>147.36000000000058</v>
      </c>
      <c r="U5655" s="50">
        <f t="array" ref="U5655">TREND($N5655:$R5655,$N$1:$R$1,U$1)</f>
        <v>162.48999999999796</v>
      </c>
      <c r="V5655" s="50">
        <f t="array" ref="V5655">TREND($N5655:$R5655,$N$1:$R$1,V$1)</f>
        <v>177.61999999999898</v>
      </c>
    </row>
    <row r="5656" spans="1:22" ht="15.75" customHeight="1">
      <c r="A5656" s="139" t="s">
        <v>793</v>
      </c>
      <c r="B5656" s="139" t="s">
        <v>243</v>
      </c>
      <c r="C5656" s="139" t="s">
        <v>792</v>
      </c>
      <c r="D5656" s="139" t="s">
        <v>633</v>
      </c>
      <c r="E5656" s="139" t="s">
        <v>754</v>
      </c>
      <c r="F5656" s="49">
        <v>1850</v>
      </c>
      <c r="G5656" s="49">
        <v>2020</v>
      </c>
      <c r="H5656" s="49">
        <v>2190</v>
      </c>
      <c r="I5656" s="49">
        <v>2190</v>
      </c>
      <c r="J5656" s="49">
        <v>2360</v>
      </c>
      <c r="K5656" s="49">
        <v>2380</v>
      </c>
      <c r="L5656" s="49">
        <v>2330</v>
      </c>
      <c r="M5656" s="49">
        <v>2350</v>
      </c>
      <c r="N5656" s="49">
        <v>2440</v>
      </c>
      <c r="O5656" s="49">
        <v>2540</v>
      </c>
      <c r="P5656" s="49">
        <v>2760</v>
      </c>
      <c r="Q5656" s="49">
        <v>2980</v>
      </c>
      <c r="R5656" s="49">
        <v>3280</v>
      </c>
      <c r="S5656" s="49">
        <v>3270</v>
      </c>
      <c r="T5656" s="49">
        <v>4000</v>
      </c>
      <c r="U5656" s="49">
        <v>4060</v>
      </c>
      <c r="V5656" s="49">
        <v>4270</v>
      </c>
    </row>
    <row r="5657" spans="1:22" ht="15.75" customHeight="1">
      <c r="A5657" s="139" t="s">
        <v>793</v>
      </c>
      <c r="B5657" s="139" t="s">
        <v>245</v>
      </c>
      <c r="C5657" s="139" t="s">
        <v>792</v>
      </c>
      <c r="D5657" s="139" t="s">
        <v>633</v>
      </c>
      <c r="E5657" s="139" t="s">
        <v>754</v>
      </c>
      <c r="F5657" s="49">
        <v>97.8</v>
      </c>
      <c r="G5657" s="49">
        <v>97.9</v>
      </c>
      <c r="H5657" s="49">
        <v>97.9</v>
      </c>
      <c r="I5657" s="49">
        <v>97.9</v>
      </c>
      <c r="J5657" s="49">
        <v>104</v>
      </c>
      <c r="K5657" s="49">
        <v>97.9</v>
      </c>
      <c r="L5657" s="49">
        <v>98.4</v>
      </c>
      <c r="M5657" s="49">
        <v>98.4</v>
      </c>
      <c r="N5657" s="49">
        <v>98.4</v>
      </c>
      <c r="O5657" s="49">
        <v>99.4</v>
      </c>
      <c r="P5657" s="49">
        <v>124</v>
      </c>
      <c r="Q5657" s="49">
        <v>122</v>
      </c>
      <c r="R5657" s="49">
        <v>125</v>
      </c>
      <c r="S5657" s="49">
        <v>125</v>
      </c>
      <c r="T5657" s="49">
        <v>129</v>
      </c>
      <c r="U5657" s="49">
        <v>129</v>
      </c>
      <c r="V5657" s="49">
        <v>134</v>
      </c>
    </row>
    <row r="5658" spans="1:22" ht="15.75" customHeight="1">
      <c r="A5658" s="139" t="s">
        <v>793</v>
      </c>
      <c r="B5658" s="139" t="s">
        <v>247</v>
      </c>
      <c r="C5658" s="139" t="s">
        <v>792</v>
      </c>
      <c r="D5658" s="139" t="s">
        <v>633</v>
      </c>
      <c r="E5658" s="139" t="s">
        <v>754</v>
      </c>
      <c r="F5658" s="49">
        <v>3.56</v>
      </c>
      <c r="G5658" s="49">
        <v>15.6</v>
      </c>
      <c r="H5658" s="49">
        <v>26.1</v>
      </c>
      <c r="I5658" s="49">
        <v>54.1</v>
      </c>
      <c r="J5658" s="49">
        <v>29</v>
      </c>
      <c r="K5658" s="49">
        <v>29</v>
      </c>
      <c r="L5658" s="49">
        <v>16.5</v>
      </c>
      <c r="M5658" s="49">
        <v>10.199999999999999</v>
      </c>
      <c r="N5658" s="49">
        <v>0.82699999999999996</v>
      </c>
      <c r="O5658" s="49">
        <v>1.28</v>
      </c>
      <c r="P5658" s="49">
        <v>1.1000000000000001</v>
      </c>
      <c r="Q5658" s="49">
        <v>1.38</v>
      </c>
      <c r="R5658" s="49">
        <v>1.34</v>
      </c>
      <c r="S5658" s="50">
        <f t="array" ref="S5658">TREND($N5658:$R5658,$N$1:$R$1,S$1)</f>
        <v>1.5231999999999744</v>
      </c>
      <c r="T5658" s="50">
        <f t="array" ref="T5658">TREND($N5658:$R5658,$N$1:$R$1,T$1)</f>
        <v>1.635799999999989</v>
      </c>
      <c r="U5658" s="50">
        <f t="array" ref="U5658">TREND($N5658:$R5658,$N$1:$R$1,U$1)</f>
        <v>1.7483999999999753</v>
      </c>
      <c r="V5658" s="50">
        <f t="array" ref="V5658">TREND($N5658:$R5658,$N$1:$R$1,V$1)</f>
        <v>1.86099999999999</v>
      </c>
    </row>
    <row r="5659" spans="1:22" ht="15.75" customHeight="1">
      <c r="A5659" s="139" t="s">
        <v>793</v>
      </c>
      <c r="B5659" s="139" t="s">
        <v>760</v>
      </c>
      <c r="C5659" s="139" t="s">
        <v>792</v>
      </c>
      <c r="D5659" s="139" t="s">
        <v>633</v>
      </c>
      <c r="E5659" s="139" t="s">
        <v>754</v>
      </c>
      <c r="F5659" s="49">
        <v>63100</v>
      </c>
      <c r="G5659" s="49">
        <v>61300</v>
      </c>
      <c r="H5659" s="49">
        <v>64200</v>
      </c>
      <c r="I5659" s="49">
        <v>69700</v>
      </c>
      <c r="J5659" s="49">
        <v>69800</v>
      </c>
      <c r="K5659" s="49">
        <v>72300</v>
      </c>
      <c r="L5659" s="49">
        <v>76000</v>
      </c>
      <c r="M5659" s="49">
        <v>78900</v>
      </c>
      <c r="N5659" s="49">
        <v>80800</v>
      </c>
      <c r="O5659" s="49">
        <v>80100</v>
      </c>
      <c r="P5659" s="49">
        <v>79400</v>
      </c>
      <c r="Q5659" s="49">
        <v>81600</v>
      </c>
      <c r="R5659" s="49">
        <v>81300</v>
      </c>
      <c r="S5659" s="50">
        <f t="array" ref="S5659">TREND($N5659:$R5659,$N$1:$R$1,S$1)</f>
        <v>81390</v>
      </c>
      <c r="T5659" s="50">
        <f t="array" ref="T5659">TREND($N5659:$R5659,$N$1:$R$1,T$1)</f>
        <v>81640</v>
      </c>
      <c r="U5659" s="50">
        <f t="array" ref="U5659">TREND($N5659:$R5659,$N$1:$R$1,U$1)</f>
        <v>81890</v>
      </c>
      <c r="V5659" s="50">
        <f t="array" ref="V5659">TREND($N5659:$R5659,$N$1:$R$1,V$1)</f>
        <v>82140</v>
      </c>
    </row>
    <row r="5660" spans="1:22" ht="15.75" customHeight="1">
      <c r="A5660" s="139" t="s">
        <v>793</v>
      </c>
      <c r="B5660" s="139" t="s">
        <v>284</v>
      </c>
      <c r="C5660" s="139" t="s">
        <v>792</v>
      </c>
      <c r="D5660" s="139" t="s">
        <v>633</v>
      </c>
      <c r="E5660" s="139" t="s">
        <v>754</v>
      </c>
      <c r="F5660" s="49">
        <v>0.67300000000000004</v>
      </c>
      <c r="G5660" s="49">
        <v>0.68500000000000005</v>
      </c>
      <c r="H5660" s="49">
        <v>0.34499999999999997</v>
      </c>
      <c r="I5660" s="49">
        <v>0.34899999999999998</v>
      </c>
      <c r="J5660" s="49">
        <v>0.35</v>
      </c>
      <c r="K5660" s="49">
        <v>0.42299999999999999</v>
      </c>
      <c r="L5660" s="49">
        <v>0.44500000000000001</v>
      </c>
      <c r="M5660" s="49">
        <v>0.156</v>
      </c>
      <c r="N5660" s="49">
        <v>0.17499999999999999</v>
      </c>
      <c r="O5660" s="49">
        <v>0.20100000000000001</v>
      </c>
      <c r="P5660" s="49">
        <v>0.29299999999999998</v>
      </c>
      <c r="Q5660" s="49">
        <v>0.11</v>
      </c>
      <c r="R5660" s="49">
        <v>2.52E-2</v>
      </c>
      <c r="S5660" s="50">
        <f t="array" ref="S5660">TREND($N5660:$R5660,$N$1:$R$1,S$1)</f>
        <v>4.3659999999988486E-2</v>
      </c>
      <c r="T5660" s="50">
        <f t="array" ref="T5660">TREND($N5660:$R5660,$N$1:$R$1,T$1)</f>
        <v>4.5999999999963848E-3</v>
      </c>
      <c r="U5660" s="50">
        <f t="array" ref="U5660">TREND($N5660:$R5660,$N$1:$R$1,U$1)</f>
        <v>-3.4460000000009927E-2</v>
      </c>
      <c r="V5660" s="50">
        <f t="array" ref="V5660">TREND($N5660:$R5660,$N$1:$R$1,V$1)</f>
        <v>-7.3520000000002028E-2</v>
      </c>
    </row>
    <row r="5661" spans="1:22" ht="15.75" customHeight="1">
      <c r="A5661" s="139" t="s">
        <v>793</v>
      </c>
      <c r="B5661" s="139" t="s">
        <v>260</v>
      </c>
      <c r="C5661" s="139" t="s">
        <v>792</v>
      </c>
      <c r="D5661" s="139" t="s">
        <v>633</v>
      </c>
      <c r="E5661" s="139" t="s">
        <v>754</v>
      </c>
      <c r="F5661" s="49">
        <v>40.700000000000003</v>
      </c>
      <c r="G5661" s="49">
        <v>48.5</v>
      </c>
      <c r="H5661" s="49">
        <v>46</v>
      </c>
      <c r="I5661" s="49">
        <v>61.2</v>
      </c>
      <c r="J5661" s="49">
        <v>58.7</v>
      </c>
      <c r="K5661" s="49">
        <v>46.5</v>
      </c>
      <c r="L5661" s="49">
        <v>48.3</v>
      </c>
      <c r="M5661" s="49">
        <v>48.6</v>
      </c>
      <c r="N5661" s="49">
        <v>48.1</v>
      </c>
      <c r="O5661" s="49">
        <v>40.700000000000003</v>
      </c>
      <c r="P5661" s="49">
        <v>51.2</v>
      </c>
      <c r="Q5661" s="49">
        <v>48.2</v>
      </c>
      <c r="R5661" s="49">
        <v>45.2</v>
      </c>
      <c r="S5661" s="49">
        <v>46.3</v>
      </c>
      <c r="T5661" s="49">
        <v>47.1</v>
      </c>
      <c r="U5661" s="49">
        <v>46.9</v>
      </c>
      <c r="V5661" s="49">
        <v>46.7</v>
      </c>
    </row>
    <row r="5662" spans="1:22" ht="15.75" customHeight="1">
      <c r="A5662" s="139" t="s">
        <v>793</v>
      </c>
      <c r="B5662" s="139" t="s">
        <v>264</v>
      </c>
      <c r="C5662" s="139" t="s">
        <v>792</v>
      </c>
      <c r="D5662" s="139" t="s">
        <v>633</v>
      </c>
      <c r="E5662" s="139" t="s">
        <v>754</v>
      </c>
      <c r="F5662" s="49">
        <v>4.71</v>
      </c>
      <c r="G5662" s="49">
        <v>5.14</v>
      </c>
      <c r="H5662" s="49">
        <v>8.9700000000000006</v>
      </c>
      <c r="I5662" s="49">
        <v>9.07</v>
      </c>
      <c r="J5662" s="49">
        <v>9.1</v>
      </c>
      <c r="K5662" s="49">
        <v>11</v>
      </c>
      <c r="L5662" s="49">
        <v>11.6</v>
      </c>
      <c r="M5662" s="49">
        <v>4.05</v>
      </c>
      <c r="N5662" s="49">
        <v>4.54</v>
      </c>
      <c r="O5662" s="49">
        <v>5.23</v>
      </c>
      <c r="P5662" s="49">
        <v>7.63</v>
      </c>
      <c r="Q5662" s="49">
        <v>2.86</v>
      </c>
      <c r="R5662" s="49">
        <v>0.65500000000000003</v>
      </c>
      <c r="S5662" s="50">
        <f t="array" ref="S5662">TREND($N5662:$R5662,$N$1:$R$1,S$1)</f>
        <v>1.1410000000000764</v>
      </c>
      <c r="T5662" s="50">
        <f t="array" ref="T5662">TREND($N5662:$R5662,$N$1:$R$1,T$1)</f>
        <v>0.12699999999995271</v>
      </c>
      <c r="U5662" s="50">
        <f t="array" ref="U5662">TREND($N5662:$R5662,$N$1:$R$1,U$1)</f>
        <v>-0.88699999999994361</v>
      </c>
      <c r="V5662" s="50">
        <f t="array" ref="V5662">TREND($N5662:$R5662,$N$1:$R$1,V$1)</f>
        <v>-1.9009999999998399</v>
      </c>
    </row>
    <row r="5663" spans="1:22" ht="15.75" customHeight="1">
      <c r="A5663" s="139" t="s">
        <v>793</v>
      </c>
      <c r="B5663" s="139" t="s">
        <v>280</v>
      </c>
      <c r="C5663" s="139" t="s">
        <v>792</v>
      </c>
      <c r="D5663" s="139" t="s">
        <v>633</v>
      </c>
      <c r="E5663" s="139" t="s">
        <v>754</v>
      </c>
      <c r="F5663" s="49">
        <v>3.37</v>
      </c>
      <c r="G5663" s="49">
        <v>0.34300000000000003</v>
      </c>
      <c r="H5663" s="49">
        <v>0.34499999999999997</v>
      </c>
      <c r="I5663" s="49">
        <v>0.34899999999999998</v>
      </c>
      <c r="J5663" s="49">
        <v>0.35</v>
      </c>
      <c r="K5663" s="49">
        <v>0.42299999999999999</v>
      </c>
      <c r="L5663" s="49">
        <v>0.44500000000000001</v>
      </c>
      <c r="M5663" s="49">
        <v>0.156</v>
      </c>
      <c r="N5663" s="49">
        <v>0.17499999999999999</v>
      </c>
      <c r="O5663" s="49">
        <v>0.20100000000000001</v>
      </c>
      <c r="P5663" s="49">
        <v>0.29299999999999998</v>
      </c>
      <c r="Q5663" s="49">
        <v>0.11</v>
      </c>
      <c r="R5663" s="49">
        <v>2.52E-2</v>
      </c>
      <c r="S5663" s="50">
        <f t="array" ref="S5663">TREND($N5663:$R5663,$N$1:$R$1,S$1)</f>
        <v>4.3659999999988486E-2</v>
      </c>
      <c r="T5663" s="50">
        <f t="array" ref="T5663">TREND($N5663:$R5663,$N$1:$R$1,T$1)</f>
        <v>4.5999999999963848E-3</v>
      </c>
      <c r="U5663" s="50">
        <f t="array" ref="U5663">TREND($N5663:$R5663,$N$1:$R$1,U$1)</f>
        <v>-3.4460000000009927E-2</v>
      </c>
      <c r="V5663" s="50">
        <f t="array" ref="V5663">TREND($N5663:$R5663,$N$1:$R$1,V$1)</f>
        <v>-7.3520000000002028E-2</v>
      </c>
    </row>
    <row r="5664" spans="1:22" ht="15.75" customHeight="1">
      <c r="A5664" s="139" t="s">
        <v>793</v>
      </c>
      <c r="B5664" s="139" t="s">
        <v>254</v>
      </c>
      <c r="C5664" s="139" t="s">
        <v>792</v>
      </c>
      <c r="D5664" s="139" t="s">
        <v>633</v>
      </c>
      <c r="E5664" s="139" t="s">
        <v>754</v>
      </c>
      <c r="F5664" s="49">
        <v>1570</v>
      </c>
      <c r="G5664" s="49">
        <v>1680</v>
      </c>
      <c r="H5664" s="49">
        <v>1650</v>
      </c>
      <c r="I5664" s="49">
        <v>1710</v>
      </c>
      <c r="J5664" s="49">
        <v>1850</v>
      </c>
      <c r="K5664" s="49">
        <v>1820</v>
      </c>
      <c r="L5664" s="49">
        <v>1870</v>
      </c>
      <c r="M5664" s="49">
        <v>2070</v>
      </c>
      <c r="N5664" s="49">
        <v>1890</v>
      </c>
      <c r="O5664" s="49">
        <v>1810</v>
      </c>
      <c r="P5664" s="49">
        <v>1940</v>
      </c>
      <c r="Q5664" s="49">
        <v>1710</v>
      </c>
      <c r="R5664" s="49">
        <v>1710</v>
      </c>
      <c r="S5664" s="50">
        <f t="array" ref="S5664">TREND($N5664:$R5664,$N$1:$R$1,S$1)</f>
        <v>1674</v>
      </c>
      <c r="T5664" s="50">
        <f t="array" ref="T5664">TREND($N5664:$R5664,$N$1:$R$1,T$1)</f>
        <v>1628</v>
      </c>
      <c r="U5664" s="50">
        <f t="array" ref="U5664">TREND($N5664:$R5664,$N$1:$R$1,U$1)</f>
        <v>1582</v>
      </c>
      <c r="V5664" s="50">
        <f t="array" ref="V5664">TREND($N5664:$R5664,$N$1:$R$1,V$1)</f>
        <v>1536</v>
      </c>
    </row>
    <row r="5665" spans="1:22" ht="15.75" customHeight="1">
      <c r="A5665" s="139" t="s">
        <v>793</v>
      </c>
      <c r="B5665" s="139" t="s">
        <v>278</v>
      </c>
      <c r="C5665" s="139" t="s">
        <v>792</v>
      </c>
      <c r="D5665" s="139" t="s">
        <v>633</v>
      </c>
      <c r="E5665" s="139" t="s">
        <v>754</v>
      </c>
      <c r="F5665" s="49">
        <v>25.3</v>
      </c>
      <c r="G5665" s="49">
        <v>34.6</v>
      </c>
      <c r="H5665" s="49">
        <v>16.2</v>
      </c>
      <c r="I5665" s="49">
        <v>18.2</v>
      </c>
      <c r="J5665" s="49">
        <v>18</v>
      </c>
      <c r="K5665" s="49">
        <v>24.5</v>
      </c>
      <c r="L5665" s="49">
        <v>16.5</v>
      </c>
      <c r="M5665" s="49">
        <v>24.6</v>
      </c>
      <c r="N5665" s="49">
        <v>32.4</v>
      </c>
      <c r="O5665" s="49">
        <v>38.1</v>
      </c>
      <c r="P5665" s="49">
        <v>19.600000000000001</v>
      </c>
      <c r="Q5665" s="49">
        <v>26.4</v>
      </c>
      <c r="R5665" s="49">
        <v>32.1</v>
      </c>
      <c r="S5665" s="49">
        <v>38.1</v>
      </c>
      <c r="T5665" s="49">
        <v>31.6</v>
      </c>
      <c r="U5665" s="49">
        <v>32</v>
      </c>
      <c r="V5665" s="49">
        <v>36.799999999999997</v>
      </c>
    </row>
    <row r="5666" spans="1:22" ht="15.75" customHeight="1">
      <c r="A5666" s="139" t="s">
        <v>793</v>
      </c>
      <c r="B5666" s="139" t="s">
        <v>252</v>
      </c>
      <c r="C5666" s="139" t="s">
        <v>792</v>
      </c>
      <c r="D5666" s="139" t="s">
        <v>633</v>
      </c>
      <c r="E5666" s="139" t="s">
        <v>754</v>
      </c>
      <c r="F5666" s="49">
        <v>0</v>
      </c>
      <c r="G5666" s="49">
        <v>0</v>
      </c>
      <c r="H5666" s="49">
        <v>0</v>
      </c>
      <c r="I5666" s="49">
        <v>0</v>
      </c>
      <c r="J5666" s="49">
        <v>0</v>
      </c>
      <c r="K5666" s="49">
        <v>0</v>
      </c>
      <c r="L5666" s="49">
        <v>0</v>
      </c>
      <c r="M5666" s="49">
        <v>0</v>
      </c>
      <c r="N5666" s="49">
        <v>0</v>
      </c>
      <c r="O5666" s="139" t="s">
        <v>791</v>
      </c>
      <c r="P5666" s="139" t="s">
        <v>791</v>
      </c>
      <c r="Q5666" s="139" t="s">
        <v>791</v>
      </c>
      <c r="R5666" s="139" t="s">
        <v>791</v>
      </c>
      <c r="S5666" s="139" t="s">
        <v>791</v>
      </c>
      <c r="T5666" s="139" t="s">
        <v>791</v>
      </c>
      <c r="U5666" s="139" t="s">
        <v>791</v>
      </c>
      <c r="V5666" s="139" t="s">
        <v>791</v>
      </c>
    </row>
    <row r="5667" spans="1:22" ht="15.75" customHeight="1">
      <c r="A5667" s="139" t="s">
        <v>793</v>
      </c>
      <c r="B5667" s="139" t="s">
        <v>249</v>
      </c>
      <c r="C5667" s="139" t="s">
        <v>792</v>
      </c>
      <c r="D5667" s="139" t="s">
        <v>633</v>
      </c>
      <c r="E5667" s="139" t="s">
        <v>754</v>
      </c>
      <c r="F5667" s="49">
        <v>0</v>
      </c>
      <c r="G5667" s="49">
        <v>0</v>
      </c>
      <c r="H5667" s="49">
        <v>0</v>
      </c>
      <c r="I5667" s="49">
        <v>0</v>
      </c>
      <c r="J5667" s="49">
        <v>0</v>
      </c>
      <c r="K5667" s="49">
        <v>0</v>
      </c>
      <c r="L5667" s="49">
        <v>0</v>
      </c>
      <c r="M5667" s="49">
        <v>0</v>
      </c>
      <c r="N5667" s="49">
        <v>0</v>
      </c>
      <c r="O5667" s="139" t="s">
        <v>791</v>
      </c>
      <c r="P5667" s="139" t="s">
        <v>791</v>
      </c>
      <c r="Q5667" s="139" t="s">
        <v>791</v>
      </c>
      <c r="R5667" s="139" t="s">
        <v>791</v>
      </c>
      <c r="S5667" s="139" t="s">
        <v>791</v>
      </c>
      <c r="T5667" s="139" t="s">
        <v>791</v>
      </c>
      <c r="U5667" s="139" t="s">
        <v>791</v>
      </c>
      <c r="V5667" s="139" t="s">
        <v>791</v>
      </c>
    </row>
    <row r="5668" spans="1:22" ht="15.75" customHeight="1">
      <c r="A5668" s="139" t="s">
        <v>793</v>
      </c>
      <c r="B5668" s="139" t="s">
        <v>270</v>
      </c>
      <c r="C5668" s="139" t="s">
        <v>792</v>
      </c>
      <c r="D5668" s="139" t="s">
        <v>633</v>
      </c>
      <c r="E5668" s="139" t="s">
        <v>754</v>
      </c>
      <c r="F5668" s="49">
        <v>21.7</v>
      </c>
      <c r="G5668" s="49">
        <v>10.4</v>
      </c>
      <c r="H5668" s="49">
        <v>12.3</v>
      </c>
      <c r="I5668" s="49">
        <v>25.3</v>
      </c>
      <c r="J5668" s="49">
        <v>17.899999999999999</v>
      </c>
      <c r="K5668" s="49">
        <v>23.9</v>
      </c>
      <c r="L5668" s="49">
        <v>13.5</v>
      </c>
      <c r="M5668" s="49">
        <v>17.3</v>
      </c>
      <c r="N5668" s="49">
        <v>8.83</v>
      </c>
      <c r="O5668" s="49">
        <v>10.4</v>
      </c>
      <c r="P5668" s="49">
        <v>8.49</v>
      </c>
      <c r="Q5668" s="49">
        <v>15.7</v>
      </c>
      <c r="R5668" s="49">
        <v>9.43</v>
      </c>
      <c r="S5668" s="50">
        <f t="array" ref="S5668">TREND($N5668:$R5668,$N$1:$R$1,S$1)</f>
        <v>12.519999999999982</v>
      </c>
      <c r="T5668" s="50">
        <f t="array" ref="T5668">TREND($N5668:$R5668,$N$1:$R$1,T$1)</f>
        <v>13.170000000000073</v>
      </c>
      <c r="U5668" s="50">
        <f t="array" ref="U5668">TREND($N5668:$R5668,$N$1:$R$1,U$1)</f>
        <v>13.819999999999936</v>
      </c>
      <c r="V5668" s="50">
        <f t="array" ref="V5668">TREND($N5668:$R5668,$N$1:$R$1,V$1)</f>
        <v>14.470000000000027</v>
      </c>
    </row>
    <row r="5669" spans="1:22" ht="15.75" customHeight="1">
      <c r="A5669" s="139" t="s">
        <v>793</v>
      </c>
      <c r="B5669" s="139" t="s">
        <v>258</v>
      </c>
      <c r="C5669" s="139" t="s">
        <v>792</v>
      </c>
      <c r="D5669" s="139" t="s">
        <v>633</v>
      </c>
      <c r="E5669" s="139" t="s">
        <v>754</v>
      </c>
      <c r="F5669" s="49">
        <v>1510</v>
      </c>
      <c r="G5669" s="49">
        <v>1430</v>
      </c>
      <c r="H5669" s="49">
        <v>1340</v>
      </c>
      <c r="I5669" s="49">
        <v>1270</v>
      </c>
      <c r="J5669" s="49">
        <v>1200</v>
      </c>
      <c r="K5669" s="49">
        <v>1200</v>
      </c>
      <c r="L5669" s="49">
        <v>1210</v>
      </c>
      <c r="M5669" s="49">
        <v>1210</v>
      </c>
      <c r="N5669" s="49">
        <v>1210</v>
      </c>
      <c r="O5669" s="49">
        <v>1120</v>
      </c>
      <c r="P5669" s="49">
        <v>1210</v>
      </c>
      <c r="Q5669" s="49">
        <v>1130</v>
      </c>
      <c r="R5669" s="49">
        <v>1070</v>
      </c>
      <c r="S5669" s="49">
        <v>759</v>
      </c>
      <c r="T5669" s="49">
        <v>913</v>
      </c>
      <c r="U5669" s="49">
        <v>534</v>
      </c>
      <c r="V5669" s="49">
        <v>414</v>
      </c>
    </row>
    <row r="5670" spans="1:22" ht="15.75" customHeight="1">
      <c r="A5670" s="139" t="s">
        <v>793</v>
      </c>
      <c r="B5670" s="139" t="s">
        <v>262</v>
      </c>
      <c r="C5670" s="139" t="s">
        <v>792</v>
      </c>
      <c r="D5670" s="139" t="s">
        <v>633</v>
      </c>
      <c r="E5670" s="139" t="s">
        <v>754</v>
      </c>
      <c r="F5670" s="49">
        <v>1.01</v>
      </c>
      <c r="G5670" s="49">
        <v>0.68500000000000005</v>
      </c>
      <c r="H5670" s="49">
        <v>0.69</v>
      </c>
      <c r="I5670" s="49">
        <v>0.69799999999999995</v>
      </c>
      <c r="J5670" s="49">
        <v>0.7</v>
      </c>
      <c r="K5670" s="49">
        <v>0.84599999999999997</v>
      </c>
      <c r="L5670" s="49">
        <v>0.89</v>
      </c>
      <c r="M5670" s="49">
        <v>0.311</v>
      </c>
      <c r="N5670" s="49">
        <v>0.34899999999999998</v>
      </c>
      <c r="O5670" s="49">
        <v>0.40200000000000002</v>
      </c>
      <c r="P5670" s="49">
        <v>0.58699999999999997</v>
      </c>
      <c r="Q5670" s="49">
        <v>0.22</v>
      </c>
      <c r="R5670" s="49">
        <v>5.04E-2</v>
      </c>
      <c r="S5670" s="50">
        <f t="array" ref="S5670">TREND($N5670:$R5670,$N$1:$R$1,S$1)</f>
        <v>8.791999999999689E-2</v>
      </c>
      <c r="T5670" s="50">
        <f t="array" ref="T5670">TREND($N5670:$R5670,$N$1:$R$1,T$1)</f>
        <v>9.9999999999909051E-3</v>
      </c>
      <c r="U5670" s="50">
        <f t="array" ref="U5670">TREND($N5670:$R5670,$N$1:$R$1,U$1)</f>
        <v>-6.7920000000015079E-2</v>
      </c>
      <c r="V5670" s="50">
        <f t="array" ref="V5670">TREND($N5670:$R5670,$N$1:$R$1,V$1)</f>
        <v>-0.14584000000002106</v>
      </c>
    </row>
    <row r="5671" spans="1:22" ht="15.75" customHeight="1">
      <c r="A5671" s="139" t="s">
        <v>793</v>
      </c>
      <c r="B5671" s="139" t="s">
        <v>268</v>
      </c>
      <c r="C5671" s="139" t="s">
        <v>792</v>
      </c>
      <c r="D5671" s="139" t="s">
        <v>633</v>
      </c>
      <c r="E5671" s="139" t="s">
        <v>754</v>
      </c>
      <c r="F5671" s="49">
        <v>1.01</v>
      </c>
      <c r="G5671" s="49">
        <v>1.71</v>
      </c>
      <c r="H5671" s="49">
        <v>2.0699999999999998</v>
      </c>
      <c r="I5671" s="49">
        <v>2.09</v>
      </c>
      <c r="J5671" s="49">
        <v>2.1</v>
      </c>
      <c r="K5671" s="49">
        <v>2.54</v>
      </c>
      <c r="L5671" s="49">
        <v>2.67</v>
      </c>
      <c r="M5671" s="49">
        <v>0.93400000000000005</v>
      </c>
      <c r="N5671" s="49">
        <v>1.05</v>
      </c>
      <c r="O5671" s="49">
        <v>1.21</v>
      </c>
      <c r="P5671" s="49">
        <v>1.76</v>
      </c>
      <c r="Q5671" s="49">
        <v>0.66100000000000003</v>
      </c>
      <c r="R5671" s="49">
        <v>0.151</v>
      </c>
      <c r="S5671" s="50">
        <f t="array" ref="S5671">TREND($N5671:$R5671,$N$1:$R$1,S$1)</f>
        <v>0.26230000000003884</v>
      </c>
      <c r="T5671" s="50">
        <f t="array" ref="T5671">TREND($N5671:$R5671,$N$1:$R$1,T$1)</f>
        <v>2.7600000000063574E-2</v>
      </c>
      <c r="U5671" s="50">
        <f t="array" ref="U5671">TREND($N5671:$R5671,$N$1:$R$1,U$1)</f>
        <v>-0.20709999999996853</v>
      </c>
      <c r="V5671" s="50">
        <f t="array" ref="V5671">TREND($N5671:$R5671,$N$1:$R$1,V$1)</f>
        <v>-0.44179999999994379</v>
      </c>
    </row>
    <row r="5672" spans="1:22" ht="15.75" customHeight="1">
      <c r="A5672" s="139" t="s">
        <v>793</v>
      </c>
      <c r="B5672" s="139" t="s">
        <v>274</v>
      </c>
      <c r="C5672" s="139" t="s">
        <v>792</v>
      </c>
      <c r="D5672" s="139" t="s">
        <v>633</v>
      </c>
      <c r="E5672" s="139" t="s">
        <v>754</v>
      </c>
      <c r="F5672" s="49">
        <v>24400</v>
      </c>
      <c r="G5672" s="49">
        <v>21500</v>
      </c>
      <c r="H5672" s="49">
        <v>21000</v>
      </c>
      <c r="I5672" s="49">
        <v>27100</v>
      </c>
      <c r="J5672" s="49">
        <v>24300</v>
      </c>
      <c r="K5672" s="49">
        <v>24100</v>
      </c>
      <c r="L5672" s="49">
        <v>22800</v>
      </c>
      <c r="M5672" s="49">
        <v>22700</v>
      </c>
      <c r="N5672" s="49">
        <v>21600</v>
      </c>
      <c r="O5672" s="49">
        <v>20200</v>
      </c>
      <c r="P5672" s="49">
        <v>19600</v>
      </c>
      <c r="Q5672" s="49">
        <v>19200</v>
      </c>
      <c r="R5672" s="49">
        <v>18400</v>
      </c>
      <c r="S5672" s="50">
        <f t="array" ref="S5672">TREND($N5672:$R5672,$N$1:$R$1,S$1)</f>
        <v>17580</v>
      </c>
      <c r="T5672" s="50">
        <f t="array" ref="T5672">TREND($N5672:$R5672,$N$1:$R$1,T$1)</f>
        <v>16840</v>
      </c>
      <c r="U5672" s="50">
        <f t="array" ref="U5672">TREND($N5672:$R5672,$N$1:$R$1,U$1)</f>
        <v>16100</v>
      </c>
      <c r="V5672" s="50">
        <f t="array" ref="V5672">TREND($N5672:$R5672,$N$1:$R$1,V$1)</f>
        <v>15360</v>
      </c>
    </row>
    <row r="5673" spans="1:22" ht="15.75" customHeight="1">
      <c r="A5673" s="139" t="s">
        <v>793</v>
      </c>
      <c r="B5673" s="139" t="s">
        <v>256</v>
      </c>
      <c r="C5673" s="139" t="s">
        <v>792</v>
      </c>
      <c r="D5673" s="139" t="s">
        <v>633</v>
      </c>
      <c r="E5673" s="139" t="s">
        <v>754</v>
      </c>
      <c r="F5673" s="49">
        <v>0.67300000000000004</v>
      </c>
      <c r="G5673" s="49">
        <v>0.68500000000000005</v>
      </c>
      <c r="H5673" s="49">
        <v>0.34499999999999997</v>
      </c>
      <c r="I5673" s="49">
        <v>0.34899999999999998</v>
      </c>
      <c r="J5673" s="49">
        <v>0.35</v>
      </c>
      <c r="K5673" s="49">
        <v>0.42299999999999999</v>
      </c>
      <c r="L5673" s="49">
        <v>0.44500000000000001</v>
      </c>
      <c r="M5673" s="49">
        <v>0.156</v>
      </c>
      <c r="N5673" s="49">
        <v>0.17499999999999999</v>
      </c>
      <c r="O5673" s="49">
        <v>0.20100000000000001</v>
      </c>
      <c r="P5673" s="49">
        <v>0.29299999999999998</v>
      </c>
      <c r="Q5673" s="49">
        <v>0.11</v>
      </c>
      <c r="R5673" s="49">
        <v>2.52E-2</v>
      </c>
      <c r="S5673" s="50">
        <f t="array" ref="S5673">TREND($N5673:$R5673,$N$1:$R$1,S$1)</f>
        <v>4.3659999999988486E-2</v>
      </c>
      <c r="T5673" s="50">
        <f t="array" ref="T5673">TREND($N5673:$R5673,$N$1:$R$1,T$1)</f>
        <v>4.5999999999963848E-3</v>
      </c>
      <c r="U5673" s="50">
        <f t="array" ref="U5673">TREND($N5673:$R5673,$N$1:$R$1,U$1)</f>
        <v>-3.4460000000009927E-2</v>
      </c>
      <c r="V5673" s="50">
        <f t="array" ref="V5673">TREND($N5673:$R5673,$N$1:$R$1,V$1)</f>
        <v>-7.3520000000002028E-2</v>
      </c>
    </row>
    <row r="5674" spans="1:22" ht="15.75" customHeight="1">
      <c r="A5674" s="139" t="s">
        <v>793</v>
      </c>
      <c r="B5674" s="139" t="s">
        <v>272</v>
      </c>
      <c r="C5674" s="139" t="s">
        <v>792</v>
      </c>
      <c r="D5674" s="139" t="s">
        <v>633</v>
      </c>
      <c r="E5674" s="139" t="s">
        <v>754</v>
      </c>
      <c r="F5674" s="49">
        <v>1.35</v>
      </c>
      <c r="G5674" s="49">
        <v>1.37</v>
      </c>
      <c r="H5674" s="49">
        <v>1.38</v>
      </c>
      <c r="I5674" s="49">
        <v>1.4</v>
      </c>
      <c r="J5674" s="49">
        <v>1.4</v>
      </c>
      <c r="K5674" s="49">
        <v>1.69</v>
      </c>
      <c r="L5674" s="49">
        <v>1.78</v>
      </c>
      <c r="M5674" s="49">
        <v>0.623</v>
      </c>
      <c r="N5674" s="49">
        <v>0.69799999999999995</v>
      </c>
      <c r="O5674" s="49">
        <v>0.80400000000000005</v>
      </c>
      <c r="P5674" s="49">
        <v>1.17</v>
      </c>
      <c r="Q5674" s="49">
        <v>0.441</v>
      </c>
      <c r="R5674" s="49">
        <v>0.10100000000000001</v>
      </c>
      <c r="S5674" s="50">
        <f t="array" ref="S5674">TREND($N5674:$R5674,$N$1:$R$1,S$1)</f>
        <v>0.17570000000000618</v>
      </c>
      <c r="T5674" s="50">
        <f t="array" ref="T5674">TREND($N5674:$R5674,$N$1:$R$1,T$1)</f>
        <v>1.999999999998181E-2</v>
      </c>
      <c r="U5674" s="50">
        <f t="array" ref="U5674">TREND($N5674:$R5674,$N$1:$R$1,U$1)</f>
        <v>-0.13569999999998572</v>
      </c>
      <c r="V5674" s="50">
        <f t="array" ref="V5674">TREND($N5674:$R5674,$N$1:$R$1,V$1)</f>
        <v>-0.2914000000000101</v>
      </c>
    </row>
    <row r="5675" spans="1:22" ht="15.75" customHeight="1">
      <c r="A5675" s="139" t="s">
        <v>793</v>
      </c>
      <c r="B5675" s="139" t="s">
        <v>294</v>
      </c>
      <c r="C5675" s="139" t="s">
        <v>792</v>
      </c>
      <c r="D5675" s="139" t="s">
        <v>633</v>
      </c>
      <c r="E5675" s="139" t="s">
        <v>754</v>
      </c>
      <c r="F5675" s="49">
        <v>0</v>
      </c>
      <c r="G5675" s="49">
        <v>0</v>
      </c>
      <c r="H5675" s="49">
        <v>0</v>
      </c>
      <c r="I5675" s="49">
        <v>0</v>
      </c>
      <c r="J5675" s="49">
        <v>0</v>
      </c>
      <c r="K5675" s="49">
        <v>0</v>
      </c>
      <c r="L5675" s="49">
        <v>0</v>
      </c>
      <c r="M5675" s="49">
        <v>0</v>
      </c>
      <c r="N5675" s="49">
        <v>0</v>
      </c>
      <c r="O5675" s="139" t="s">
        <v>791</v>
      </c>
      <c r="P5675" s="139" t="s">
        <v>791</v>
      </c>
      <c r="Q5675" s="139" t="s">
        <v>791</v>
      </c>
      <c r="R5675" s="139" t="s">
        <v>791</v>
      </c>
      <c r="S5675" s="139" t="s">
        <v>791</v>
      </c>
      <c r="T5675" s="139" t="s">
        <v>791</v>
      </c>
      <c r="U5675" s="139" t="s">
        <v>791</v>
      </c>
      <c r="V5675" s="139" t="s">
        <v>791</v>
      </c>
    </row>
    <row r="5676" spans="1:22" ht="15.75" customHeight="1">
      <c r="A5676" s="139" t="s">
        <v>793</v>
      </c>
      <c r="B5676" s="139" t="s">
        <v>290</v>
      </c>
      <c r="C5676" s="139" t="s">
        <v>792</v>
      </c>
      <c r="D5676" s="139" t="s">
        <v>633</v>
      </c>
      <c r="E5676" s="139" t="s">
        <v>754</v>
      </c>
      <c r="F5676" s="49">
        <v>1330</v>
      </c>
      <c r="G5676" s="49">
        <v>1320</v>
      </c>
      <c r="H5676" s="49">
        <v>1400</v>
      </c>
      <c r="I5676" s="49">
        <v>1370</v>
      </c>
      <c r="J5676" s="49">
        <v>1350</v>
      </c>
      <c r="K5676" s="49">
        <v>1360</v>
      </c>
      <c r="L5676" s="49">
        <v>1600</v>
      </c>
      <c r="M5676" s="49">
        <v>1520</v>
      </c>
      <c r="N5676" s="49">
        <v>1520</v>
      </c>
      <c r="O5676" s="49">
        <v>1600</v>
      </c>
      <c r="P5676" s="49">
        <v>1740</v>
      </c>
      <c r="Q5676" s="49">
        <v>2040</v>
      </c>
      <c r="R5676" s="49">
        <v>2240</v>
      </c>
      <c r="S5676" s="49">
        <v>2570</v>
      </c>
      <c r="T5676" s="49">
        <v>2400</v>
      </c>
      <c r="U5676" s="49">
        <v>2460</v>
      </c>
      <c r="V5676" s="49">
        <v>2400</v>
      </c>
    </row>
    <row r="5677" spans="1:22" ht="15.75" customHeight="1">
      <c r="A5677" s="139" t="s">
        <v>793</v>
      </c>
      <c r="B5677" s="139" t="s">
        <v>564</v>
      </c>
      <c r="C5677" s="139" t="s">
        <v>792</v>
      </c>
      <c r="D5677" s="139" t="s">
        <v>633</v>
      </c>
      <c r="E5677" s="139" t="s">
        <v>754</v>
      </c>
      <c r="F5677" s="49">
        <v>46.3</v>
      </c>
      <c r="G5677" s="49">
        <v>43.2</v>
      </c>
      <c r="H5677" s="49">
        <v>36.9</v>
      </c>
      <c r="I5677" s="49">
        <v>38.5</v>
      </c>
      <c r="J5677" s="49">
        <v>38.5</v>
      </c>
      <c r="K5677" s="49">
        <v>36.9</v>
      </c>
      <c r="L5677" s="49">
        <v>32.200000000000003</v>
      </c>
      <c r="M5677" s="49">
        <v>29.2</v>
      </c>
      <c r="N5677" s="49">
        <v>32.299999999999997</v>
      </c>
      <c r="O5677" s="49">
        <v>26</v>
      </c>
      <c r="P5677" s="49">
        <v>24.4</v>
      </c>
      <c r="Q5677" s="49">
        <v>29.1</v>
      </c>
      <c r="R5677" s="49">
        <v>29.1</v>
      </c>
      <c r="S5677" s="49">
        <v>29.5</v>
      </c>
      <c r="T5677" s="49">
        <v>32</v>
      </c>
      <c r="U5677" s="49">
        <v>30.9</v>
      </c>
      <c r="V5677" s="49">
        <v>33.1</v>
      </c>
    </row>
    <row r="5678" spans="1:22" ht="15.75" customHeight="1">
      <c r="A5678" s="139" t="s">
        <v>793</v>
      </c>
      <c r="B5678" s="139" t="s">
        <v>298</v>
      </c>
      <c r="C5678" s="139" t="s">
        <v>792</v>
      </c>
      <c r="D5678" s="139" t="s">
        <v>633</v>
      </c>
      <c r="E5678" s="139" t="s">
        <v>754</v>
      </c>
      <c r="F5678" s="49">
        <v>297</v>
      </c>
      <c r="G5678" s="49">
        <v>296</v>
      </c>
      <c r="H5678" s="49">
        <v>311</v>
      </c>
      <c r="I5678" s="49">
        <v>363</v>
      </c>
      <c r="J5678" s="49">
        <v>365</v>
      </c>
      <c r="K5678" s="49">
        <v>347</v>
      </c>
      <c r="L5678" s="49">
        <v>346</v>
      </c>
      <c r="M5678" s="49">
        <v>361</v>
      </c>
      <c r="N5678" s="49">
        <v>373</v>
      </c>
      <c r="O5678" s="49">
        <v>361</v>
      </c>
      <c r="P5678" s="49">
        <v>369</v>
      </c>
      <c r="Q5678" s="49">
        <v>373</v>
      </c>
      <c r="R5678" s="49">
        <v>393</v>
      </c>
      <c r="S5678" s="50">
        <f t="array" ref="S5678">TREND($N5678:$R5678,$N$1:$R$1,S$1)</f>
        <v>389.39999999999964</v>
      </c>
      <c r="T5678" s="50">
        <f t="array" ref="T5678">TREND($N5678:$R5678,$N$1:$R$1,T$1)</f>
        <v>394.60000000000036</v>
      </c>
      <c r="U5678" s="50">
        <f t="array" ref="U5678">TREND($N5678:$R5678,$N$1:$R$1,U$1)</f>
        <v>399.79999999999927</v>
      </c>
      <c r="V5678" s="50">
        <f t="array" ref="V5678">TREND($N5678:$R5678,$N$1:$R$1,V$1)</f>
        <v>405</v>
      </c>
    </row>
    <row r="5679" spans="1:22" ht="15.75" customHeight="1">
      <c r="A5679" s="139" t="s">
        <v>793</v>
      </c>
      <c r="B5679" s="139" t="s">
        <v>300</v>
      </c>
      <c r="C5679" s="139" t="s">
        <v>792</v>
      </c>
      <c r="D5679" s="139" t="s">
        <v>633</v>
      </c>
      <c r="E5679" s="139" t="s">
        <v>754</v>
      </c>
      <c r="F5679" s="49">
        <v>22600</v>
      </c>
      <c r="G5679" s="49">
        <v>23300</v>
      </c>
      <c r="H5679" s="49">
        <v>27700</v>
      </c>
      <c r="I5679" s="49">
        <v>26100</v>
      </c>
      <c r="J5679" s="49">
        <v>28300</v>
      </c>
      <c r="K5679" s="49">
        <v>29900</v>
      </c>
      <c r="L5679" s="49">
        <v>33100</v>
      </c>
      <c r="M5679" s="49">
        <v>35000</v>
      </c>
      <c r="N5679" s="49">
        <v>37400</v>
      </c>
      <c r="O5679" s="49">
        <v>38100</v>
      </c>
      <c r="P5679" s="49">
        <v>36900</v>
      </c>
      <c r="Q5679" s="49">
        <v>38400</v>
      </c>
      <c r="R5679" s="49">
        <v>38500</v>
      </c>
      <c r="S5679" s="50">
        <f t="array" ref="S5679">TREND($N5679:$R5679,$N$1:$R$1,S$1)</f>
        <v>38610</v>
      </c>
      <c r="T5679" s="50">
        <f t="array" ref="T5679">TREND($N5679:$R5679,$N$1:$R$1,T$1)</f>
        <v>38860</v>
      </c>
      <c r="U5679" s="50">
        <f t="array" ref="U5679">TREND($N5679:$R5679,$N$1:$R$1,U$1)</f>
        <v>39110</v>
      </c>
      <c r="V5679" s="50">
        <f t="array" ref="V5679">TREND($N5679:$R5679,$N$1:$R$1,V$1)</f>
        <v>39360</v>
      </c>
    </row>
    <row r="5680" spans="1:22" ht="15.75" customHeight="1">
      <c r="A5680" s="139" t="s">
        <v>793</v>
      </c>
      <c r="B5680" s="139" t="s">
        <v>312</v>
      </c>
      <c r="C5680" s="139" t="s">
        <v>792</v>
      </c>
      <c r="D5680" s="139" t="s">
        <v>633</v>
      </c>
      <c r="E5680" s="139" t="s">
        <v>754</v>
      </c>
      <c r="F5680" s="49">
        <v>55.2</v>
      </c>
      <c r="G5680" s="49">
        <v>41.7</v>
      </c>
      <c r="H5680" s="49">
        <v>87.6</v>
      </c>
      <c r="I5680" s="49">
        <v>32.700000000000003</v>
      </c>
      <c r="J5680" s="49">
        <v>69</v>
      </c>
      <c r="K5680" s="49">
        <v>76.900000000000006</v>
      </c>
      <c r="L5680" s="49">
        <v>90.3</v>
      </c>
      <c r="M5680" s="49">
        <v>118</v>
      </c>
      <c r="N5680" s="49">
        <v>137</v>
      </c>
      <c r="O5680" s="49">
        <v>164</v>
      </c>
      <c r="P5680" s="49">
        <v>183</v>
      </c>
      <c r="Q5680" s="49">
        <v>244</v>
      </c>
      <c r="R5680" s="49">
        <v>314</v>
      </c>
      <c r="S5680" s="50">
        <f t="array" ref="S5680">TREND($N5680:$R5680,$N$1:$R$1,S$1)</f>
        <v>338.59999999999127</v>
      </c>
      <c r="T5680" s="50">
        <f t="array" ref="T5680">TREND($N5680:$R5680,$N$1:$R$1,T$1)</f>
        <v>381.99999999998545</v>
      </c>
      <c r="U5680" s="50">
        <f t="array" ref="U5680">TREND($N5680:$R5680,$N$1:$R$1,U$1)</f>
        <v>425.39999999999418</v>
      </c>
      <c r="V5680" s="50">
        <f t="array" ref="V5680">TREND($N5680:$R5680,$N$1:$R$1,V$1)</f>
        <v>468.79999999998836</v>
      </c>
    </row>
    <row r="5681" spans="1:22" ht="15.75" customHeight="1">
      <c r="A5681" s="139" t="s">
        <v>793</v>
      </c>
      <c r="B5681" s="139" t="s">
        <v>288</v>
      </c>
      <c r="C5681" s="139" t="s">
        <v>792</v>
      </c>
      <c r="D5681" s="139" t="s">
        <v>633</v>
      </c>
      <c r="E5681" s="139" t="s">
        <v>754</v>
      </c>
      <c r="F5681" s="49">
        <v>28.1</v>
      </c>
      <c r="G5681" s="49">
        <v>51.3</v>
      </c>
      <c r="H5681" s="49">
        <v>29.9</v>
      </c>
      <c r="I5681" s="49">
        <v>17.2</v>
      </c>
      <c r="J5681" s="49">
        <v>50.9</v>
      </c>
      <c r="K5681" s="49">
        <v>47.3</v>
      </c>
      <c r="L5681" s="49">
        <v>44.7</v>
      </c>
      <c r="M5681" s="49">
        <v>54.5</v>
      </c>
      <c r="N5681" s="49">
        <v>61.5</v>
      </c>
      <c r="O5681" s="49">
        <v>67.2</v>
      </c>
      <c r="P5681" s="49">
        <v>76.7</v>
      </c>
      <c r="Q5681" s="49">
        <v>108</v>
      </c>
      <c r="R5681" s="49">
        <v>131</v>
      </c>
      <c r="S5681" s="50">
        <f t="array" ref="S5681">TREND($N5681:$R5681,$N$1:$R$1,S$1)</f>
        <v>142.81999999999243</v>
      </c>
      <c r="T5681" s="50">
        <f t="array" ref="T5681">TREND($N5681:$R5681,$N$1:$R$1,T$1)</f>
        <v>160.79999999999563</v>
      </c>
      <c r="U5681" s="50">
        <f t="array" ref="U5681">TREND($N5681:$R5681,$N$1:$R$1,U$1)</f>
        <v>178.77999999999884</v>
      </c>
      <c r="V5681" s="50">
        <f t="array" ref="V5681">TREND($N5681:$R5681,$N$1:$R$1,V$1)</f>
        <v>196.75999999999476</v>
      </c>
    </row>
    <row r="5682" spans="1:22" ht="15.75" customHeight="1">
      <c r="A5682" s="139" t="s">
        <v>793</v>
      </c>
      <c r="B5682" s="139" t="s">
        <v>308</v>
      </c>
      <c r="C5682" s="139" t="s">
        <v>792</v>
      </c>
      <c r="D5682" s="139" t="s">
        <v>633</v>
      </c>
      <c r="E5682" s="139" t="s">
        <v>754</v>
      </c>
      <c r="F5682" s="49">
        <v>0.42499999999999999</v>
      </c>
      <c r="G5682" s="49">
        <v>0.34300000000000003</v>
      </c>
      <c r="H5682" s="49">
        <v>1.38</v>
      </c>
      <c r="I5682" s="49">
        <v>1.4</v>
      </c>
      <c r="J5682" s="49">
        <v>1.4</v>
      </c>
      <c r="K5682" s="49">
        <v>1.69</v>
      </c>
      <c r="L5682" s="49">
        <v>1.78</v>
      </c>
      <c r="M5682" s="49">
        <v>0.623</v>
      </c>
      <c r="N5682" s="49">
        <v>0.69799999999999995</v>
      </c>
      <c r="O5682" s="49">
        <v>0.80400000000000005</v>
      </c>
      <c r="P5682" s="49">
        <v>1.17</v>
      </c>
      <c r="Q5682" s="49">
        <v>0.441</v>
      </c>
      <c r="R5682" s="49">
        <v>0.10100000000000001</v>
      </c>
      <c r="S5682" s="50">
        <f t="array" ref="S5682">TREND($N5682:$R5682,$N$1:$R$1,S$1)</f>
        <v>0.17570000000000618</v>
      </c>
      <c r="T5682" s="50">
        <f t="array" ref="T5682">TREND($N5682:$R5682,$N$1:$R$1,T$1)</f>
        <v>1.999999999998181E-2</v>
      </c>
      <c r="U5682" s="50">
        <f t="array" ref="U5682">TREND($N5682:$R5682,$N$1:$R$1,U$1)</f>
        <v>-0.13569999999998572</v>
      </c>
      <c r="V5682" s="50">
        <f t="array" ref="V5682">TREND($N5682:$R5682,$N$1:$R$1,V$1)</f>
        <v>-0.2914000000000101</v>
      </c>
    </row>
    <row r="5683" spans="1:22" ht="15.75" customHeight="1">
      <c r="A5683" s="139" t="s">
        <v>793</v>
      </c>
      <c r="B5683" s="139" t="s">
        <v>306</v>
      </c>
      <c r="C5683" s="139" t="s">
        <v>792</v>
      </c>
      <c r="D5683" s="139" t="s">
        <v>633</v>
      </c>
      <c r="E5683" s="139" t="s">
        <v>754</v>
      </c>
      <c r="F5683" s="49">
        <v>0.67300000000000004</v>
      </c>
      <c r="G5683" s="49">
        <v>1.03</v>
      </c>
      <c r="H5683" s="49">
        <v>0.98399999999999999</v>
      </c>
      <c r="I5683" s="49">
        <v>0</v>
      </c>
      <c r="J5683" s="49">
        <v>0</v>
      </c>
      <c r="K5683" s="49">
        <v>0</v>
      </c>
      <c r="L5683" s="49">
        <v>0</v>
      </c>
      <c r="M5683" s="49">
        <v>0</v>
      </c>
      <c r="N5683" s="49">
        <v>0</v>
      </c>
      <c r="O5683" s="49">
        <v>0</v>
      </c>
      <c r="P5683" s="49">
        <v>0</v>
      </c>
      <c r="Q5683" s="50">
        <f t="shared" ref="Q5683:V5683" si="9">AVERAGE($F5683:$H5683)</f>
        <v>0.89566666666666672</v>
      </c>
      <c r="R5683" s="50">
        <f t="shared" si="9"/>
        <v>0.89566666666666672</v>
      </c>
      <c r="S5683" s="50">
        <f t="shared" si="9"/>
        <v>0.89566666666666672</v>
      </c>
      <c r="T5683" s="50">
        <f t="shared" si="9"/>
        <v>0.89566666666666672</v>
      </c>
      <c r="U5683" s="50">
        <f t="shared" si="9"/>
        <v>0.89566666666666672</v>
      </c>
      <c r="V5683" s="50">
        <f t="shared" si="9"/>
        <v>0.89566666666666672</v>
      </c>
    </row>
    <row r="5684" spans="1:22" ht="15.75" customHeight="1">
      <c r="A5684" s="139" t="s">
        <v>793</v>
      </c>
      <c r="B5684" s="139" t="s">
        <v>302</v>
      </c>
      <c r="C5684" s="139" t="s">
        <v>792</v>
      </c>
      <c r="D5684" s="139" t="s">
        <v>633</v>
      </c>
      <c r="E5684" s="139" t="s">
        <v>754</v>
      </c>
      <c r="F5684" s="49">
        <v>420</v>
      </c>
      <c r="G5684" s="49">
        <v>393</v>
      </c>
      <c r="H5684" s="49">
        <v>418</v>
      </c>
      <c r="I5684" s="49">
        <v>389</v>
      </c>
      <c r="J5684" s="49">
        <v>442</v>
      </c>
      <c r="K5684" s="49">
        <v>418</v>
      </c>
      <c r="L5684" s="49">
        <v>419</v>
      </c>
      <c r="M5684" s="49">
        <v>449</v>
      </c>
      <c r="N5684" s="49">
        <v>343</v>
      </c>
      <c r="O5684" s="49">
        <v>323</v>
      </c>
      <c r="P5684" s="49">
        <v>294</v>
      </c>
      <c r="Q5684" s="49">
        <v>314</v>
      </c>
      <c r="R5684" s="49">
        <v>324</v>
      </c>
      <c r="S5684" s="50">
        <f t="array" ref="S5684">TREND($N5684:$R5684,$N$1:$R$1,S$1)</f>
        <v>305.5</v>
      </c>
      <c r="T5684" s="50">
        <f t="array" ref="T5684">TREND($N5684:$R5684,$N$1:$R$1,T$1)</f>
        <v>300.79999999999927</v>
      </c>
      <c r="U5684" s="50">
        <f t="array" ref="U5684">TREND($N5684:$R5684,$N$1:$R$1,U$1)</f>
        <v>296.10000000000036</v>
      </c>
      <c r="V5684" s="50">
        <f t="array" ref="V5684">TREND($N5684:$R5684,$N$1:$R$1,V$1)</f>
        <v>291.39999999999964</v>
      </c>
    </row>
    <row r="5685" spans="1:22" ht="15.75" customHeight="1">
      <c r="A5685" s="139" t="s">
        <v>793</v>
      </c>
      <c r="B5685" s="139" t="s">
        <v>304</v>
      </c>
      <c r="C5685" s="139" t="s">
        <v>792</v>
      </c>
      <c r="D5685" s="139" t="s">
        <v>633</v>
      </c>
      <c r="E5685" s="139" t="s">
        <v>754</v>
      </c>
      <c r="F5685" s="49">
        <v>0</v>
      </c>
      <c r="G5685" s="49">
        <v>0</v>
      </c>
      <c r="H5685" s="49">
        <v>0</v>
      </c>
      <c r="I5685" s="49">
        <v>0</v>
      </c>
      <c r="J5685" s="49">
        <v>0</v>
      </c>
      <c r="K5685" s="49">
        <v>0</v>
      </c>
      <c r="L5685" s="49">
        <v>0</v>
      </c>
      <c r="M5685" s="49">
        <v>0</v>
      </c>
      <c r="N5685" s="49">
        <v>0</v>
      </c>
      <c r="O5685" s="139" t="s">
        <v>791</v>
      </c>
      <c r="P5685" s="139" t="s">
        <v>791</v>
      </c>
      <c r="Q5685" s="139" t="s">
        <v>791</v>
      </c>
      <c r="R5685" s="139" t="s">
        <v>791</v>
      </c>
      <c r="S5685" s="139" t="s">
        <v>791</v>
      </c>
      <c r="T5685" s="139" t="s">
        <v>791</v>
      </c>
      <c r="U5685" s="139" t="s">
        <v>791</v>
      </c>
      <c r="V5685" s="139" t="s">
        <v>791</v>
      </c>
    </row>
    <row r="5686" spans="1:22" ht="15.75" customHeight="1">
      <c r="A5686" s="139" t="s">
        <v>793</v>
      </c>
      <c r="B5686" s="139" t="s">
        <v>292</v>
      </c>
      <c r="C5686" s="139" t="s">
        <v>792</v>
      </c>
      <c r="D5686" s="139" t="s">
        <v>633</v>
      </c>
      <c r="E5686" s="139" t="s">
        <v>754</v>
      </c>
      <c r="F5686" s="49">
        <v>0</v>
      </c>
      <c r="G5686" s="49">
        <v>0</v>
      </c>
      <c r="H5686" s="49">
        <v>0</v>
      </c>
      <c r="I5686" s="49">
        <v>0</v>
      </c>
      <c r="J5686" s="49">
        <v>0</v>
      </c>
      <c r="K5686" s="49">
        <v>0</v>
      </c>
      <c r="L5686" s="49">
        <v>0</v>
      </c>
      <c r="M5686" s="49">
        <v>0</v>
      </c>
      <c r="N5686" s="49">
        <v>0</v>
      </c>
      <c r="O5686" s="139" t="s">
        <v>791</v>
      </c>
      <c r="P5686" s="139" t="s">
        <v>791</v>
      </c>
      <c r="Q5686" s="139" t="s">
        <v>791</v>
      </c>
      <c r="R5686" s="139" t="s">
        <v>791</v>
      </c>
      <c r="S5686" s="139" t="s">
        <v>791</v>
      </c>
      <c r="T5686" s="139" t="s">
        <v>791</v>
      </c>
      <c r="U5686" s="139" t="s">
        <v>791</v>
      </c>
      <c r="V5686" s="139" t="s">
        <v>791</v>
      </c>
    </row>
    <row r="5687" spans="1:22" ht="15.75" customHeight="1">
      <c r="A5687" s="139" t="s">
        <v>793</v>
      </c>
      <c r="B5687" s="139" t="s">
        <v>310</v>
      </c>
      <c r="C5687" s="139" t="s">
        <v>792</v>
      </c>
      <c r="D5687" s="139" t="s">
        <v>633</v>
      </c>
      <c r="E5687" s="139" t="s">
        <v>754</v>
      </c>
      <c r="F5687" s="49">
        <v>104</v>
      </c>
      <c r="G5687" s="49">
        <v>84.8</v>
      </c>
      <c r="H5687" s="49">
        <v>63</v>
      </c>
      <c r="I5687" s="49">
        <v>46.6</v>
      </c>
      <c r="J5687" s="49">
        <v>69.400000000000006</v>
      </c>
      <c r="K5687" s="49">
        <v>55.1</v>
      </c>
      <c r="L5687" s="49">
        <v>80.7</v>
      </c>
      <c r="M5687" s="49">
        <v>50.2</v>
      </c>
      <c r="N5687" s="49">
        <v>59.6</v>
      </c>
      <c r="O5687" s="49">
        <v>92.2</v>
      </c>
      <c r="P5687" s="49">
        <v>81.400000000000006</v>
      </c>
      <c r="Q5687" s="49">
        <v>101</v>
      </c>
      <c r="R5687" s="49">
        <v>77.5</v>
      </c>
      <c r="S5687" s="50">
        <f t="array" ref="S5687">TREND($N5687:$R5687,$N$1:$R$1,S$1)</f>
        <v>95.719999999999345</v>
      </c>
      <c r="T5687" s="50">
        <f t="array" ref="T5687">TREND($N5687:$R5687,$N$1:$R$1,T$1)</f>
        <v>100.18000000000029</v>
      </c>
      <c r="U5687" s="50">
        <f t="array" ref="U5687">TREND($N5687:$R5687,$N$1:$R$1,U$1)</f>
        <v>104.63999999999942</v>
      </c>
      <c r="V5687" s="50">
        <f t="array" ref="V5687">TREND($N5687:$R5687,$N$1:$R$1,V$1)</f>
        <v>109.10000000000036</v>
      </c>
    </row>
    <row r="5688" spans="1:22" ht="15.75" customHeight="1">
      <c r="A5688" s="139" t="s">
        <v>793</v>
      </c>
      <c r="B5688" s="139" t="s">
        <v>316</v>
      </c>
      <c r="C5688" s="139" t="s">
        <v>792</v>
      </c>
      <c r="D5688" s="139" t="s">
        <v>633</v>
      </c>
      <c r="E5688" s="139" t="s">
        <v>754</v>
      </c>
      <c r="F5688" s="49">
        <v>139</v>
      </c>
      <c r="G5688" s="49">
        <v>88.8</v>
      </c>
      <c r="H5688" s="49">
        <v>55.7</v>
      </c>
      <c r="I5688" s="49">
        <v>22.2</v>
      </c>
      <c r="J5688" s="49">
        <v>26.8</v>
      </c>
      <c r="K5688" s="49">
        <v>24.9</v>
      </c>
      <c r="L5688" s="49">
        <v>32.799999999999997</v>
      </c>
      <c r="M5688" s="49">
        <v>22.1</v>
      </c>
      <c r="N5688" s="49">
        <v>54.2</v>
      </c>
      <c r="O5688" s="49">
        <v>51.3</v>
      </c>
      <c r="P5688" s="49">
        <v>59.6</v>
      </c>
      <c r="Q5688" s="49">
        <v>73.599999999999994</v>
      </c>
      <c r="R5688" s="49">
        <v>48.8</v>
      </c>
      <c r="S5688" s="50">
        <f t="array" ref="S5688">TREND($N5688:$R5688,$N$1:$R$1,S$1)</f>
        <v>60.949999999999818</v>
      </c>
      <c r="T5688" s="50">
        <f t="array" ref="T5688">TREND($N5688:$R5688,$N$1:$R$1,T$1)</f>
        <v>62.099999999999909</v>
      </c>
      <c r="U5688" s="50">
        <f t="array" ref="U5688">TREND($N5688:$R5688,$N$1:$R$1,U$1)</f>
        <v>63.25</v>
      </c>
      <c r="V5688" s="50">
        <f t="array" ref="V5688">TREND($N5688:$R5688,$N$1:$R$1,V$1)</f>
        <v>64.400000000000091</v>
      </c>
    </row>
    <row r="5689" spans="1:22" ht="15.75" customHeight="1">
      <c r="A5689" s="139" t="s">
        <v>793</v>
      </c>
      <c r="B5689" s="139" t="s">
        <v>318</v>
      </c>
      <c r="C5689" s="139" t="s">
        <v>792</v>
      </c>
      <c r="D5689" s="139" t="s">
        <v>633</v>
      </c>
      <c r="E5689" s="139" t="s">
        <v>754</v>
      </c>
      <c r="F5689" s="49">
        <v>7.98</v>
      </c>
      <c r="G5689" s="49">
        <v>7.83</v>
      </c>
      <c r="H5689" s="49">
        <v>7.39</v>
      </c>
      <c r="I5689" s="49">
        <v>5.47</v>
      </c>
      <c r="J5689" s="49">
        <v>7.39</v>
      </c>
      <c r="K5689" s="49">
        <v>6.6</v>
      </c>
      <c r="L5689" s="49">
        <v>8.42</v>
      </c>
      <c r="M5689" s="49">
        <v>7.92</v>
      </c>
      <c r="N5689" s="49">
        <v>8.89</v>
      </c>
      <c r="O5689" s="49">
        <v>10.199999999999999</v>
      </c>
      <c r="P5689" s="49">
        <v>10.7</v>
      </c>
      <c r="Q5689" s="49">
        <v>12.3</v>
      </c>
      <c r="R5689" s="49">
        <v>7.43</v>
      </c>
      <c r="S5689" s="49">
        <v>10.7</v>
      </c>
      <c r="T5689" s="49">
        <v>5.51</v>
      </c>
      <c r="U5689" s="49">
        <v>5.39</v>
      </c>
      <c r="V5689" s="49">
        <v>5.33</v>
      </c>
    </row>
    <row r="5690" spans="1:22" ht="15.75" customHeight="1">
      <c r="A5690" s="139" t="s">
        <v>793</v>
      </c>
      <c r="B5690" s="139" t="s">
        <v>320</v>
      </c>
      <c r="C5690" s="139" t="s">
        <v>792</v>
      </c>
      <c r="D5690" s="139" t="s">
        <v>633</v>
      </c>
      <c r="E5690" s="139" t="s">
        <v>754</v>
      </c>
      <c r="F5690" s="49">
        <v>526</v>
      </c>
      <c r="G5690" s="49">
        <v>487</v>
      </c>
      <c r="H5690" s="49">
        <v>406</v>
      </c>
      <c r="I5690" s="49">
        <v>345</v>
      </c>
      <c r="J5690" s="49">
        <v>280</v>
      </c>
      <c r="K5690" s="49">
        <v>212</v>
      </c>
      <c r="L5690" s="49">
        <v>135</v>
      </c>
      <c r="M5690" s="49">
        <v>80.2</v>
      </c>
      <c r="N5690" s="49">
        <v>40.799999999999997</v>
      </c>
      <c r="O5690" s="49">
        <v>40.299999999999997</v>
      </c>
      <c r="P5690" s="49">
        <v>95.7</v>
      </c>
      <c r="Q5690" s="49">
        <v>118</v>
      </c>
      <c r="R5690" s="49">
        <v>69.900000000000006</v>
      </c>
      <c r="S5690" s="49">
        <v>72.599999999999994</v>
      </c>
      <c r="T5690" s="49">
        <v>57.8</v>
      </c>
      <c r="U5690" s="49">
        <v>97.3</v>
      </c>
      <c r="V5690" s="49">
        <v>105</v>
      </c>
    </row>
    <row r="5691" spans="1:22" ht="15.75" customHeight="1">
      <c r="A5691" s="139" t="s">
        <v>793</v>
      </c>
      <c r="B5691" s="139" t="s">
        <v>355</v>
      </c>
      <c r="C5691" s="139" t="s">
        <v>792</v>
      </c>
      <c r="D5691" s="139" t="s">
        <v>633</v>
      </c>
      <c r="E5691" s="139" t="s">
        <v>754</v>
      </c>
      <c r="F5691" s="49">
        <v>2400</v>
      </c>
      <c r="G5691" s="49">
        <v>2340</v>
      </c>
      <c r="H5691" s="49">
        <v>2290</v>
      </c>
      <c r="I5691" s="49">
        <v>2270</v>
      </c>
      <c r="J5691" s="49">
        <v>2160</v>
      </c>
      <c r="K5691" s="49">
        <v>2120</v>
      </c>
      <c r="L5691" s="49">
        <v>2120</v>
      </c>
      <c r="M5691" s="49">
        <v>2080</v>
      </c>
      <c r="N5691" s="49">
        <v>2220</v>
      </c>
      <c r="O5691" s="49">
        <v>2000</v>
      </c>
      <c r="P5691" s="49">
        <v>2350</v>
      </c>
      <c r="Q5691" s="49">
        <v>2200</v>
      </c>
      <c r="R5691" s="49">
        <v>2220</v>
      </c>
      <c r="S5691" s="49">
        <v>2330</v>
      </c>
      <c r="T5691" s="49">
        <v>2540</v>
      </c>
      <c r="U5691" s="49">
        <v>2650</v>
      </c>
      <c r="V5691" s="49">
        <v>2390</v>
      </c>
    </row>
    <row r="5692" spans="1:22" ht="15.75" customHeight="1">
      <c r="A5692" s="139" t="s">
        <v>793</v>
      </c>
      <c r="B5692" s="139" t="s">
        <v>326</v>
      </c>
      <c r="C5692" s="139" t="s">
        <v>792</v>
      </c>
      <c r="D5692" s="139" t="s">
        <v>633</v>
      </c>
      <c r="E5692" s="139" t="s">
        <v>754</v>
      </c>
      <c r="F5692" s="49">
        <v>0.33700000000000002</v>
      </c>
      <c r="G5692" s="49">
        <v>0.34300000000000003</v>
      </c>
      <c r="H5692" s="49">
        <v>0</v>
      </c>
      <c r="I5692" s="49">
        <v>0</v>
      </c>
      <c r="J5692" s="49">
        <v>0</v>
      </c>
      <c r="K5692" s="49">
        <v>0</v>
      </c>
      <c r="L5692" s="49">
        <v>0</v>
      </c>
      <c r="M5692" s="49">
        <v>0</v>
      </c>
      <c r="N5692" s="49">
        <v>0</v>
      </c>
      <c r="O5692" s="49">
        <v>0</v>
      </c>
      <c r="P5692" s="49">
        <v>0</v>
      </c>
      <c r="Q5692" s="50">
        <f t="shared" ref="Q5692:V5692" si="10">AVERAGE($F5692:$G5692)</f>
        <v>0.34</v>
      </c>
      <c r="R5692" s="50">
        <f t="shared" si="10"/>
        <v>0.34</v>
      </c>
      <c r="S5692" s="50">
        <f t="shared" si="10"/>
        <v>0.34</v>
      </c>
      <c r="T5692" s="50">
        <f t="shared" si="10"/>
        <v>0.34</v>
      </c>
      <c r="U5692" s="50">
        <f t="shared" si="10"/>
        <v>0.34</v>
      </c>
      <c r="V5692" s="50">
        <f t="shared" si="10"/>
        <v>0.34</v>
      </c>
    </row>
    <row r="5693" spans="1:22" ht="15.75" customHeight="1">
      <c r="A5693" s="139" t="s">
        <v>793</v>
      </c>
      <c r="B5693" s="139" t="s">
        <v>322</v>
      </c>
      <c r="C5693" s="139" t="s">
        <v>792</v>
      </c>
      <c r="D5693" s="139" t="s">
        <v>633</v>
      </c>
      <c r="E5693" s="139" t="s">
        <v>754</v>
      </c>
      <c r="F5693" s="49">
        <v>326</v>
      </c>
      <c r="G5693" s="49">
        <v>302</v>
      </c>
      <c r="H5693" s="49">
        <v>284</v>
      </c>
      <c r="I5693" s="49">
        <v>260</v>
      </c>
      <c r="J5693" s="49">
        <v>237</v>
      </c>
      <c r="K5693" s="49">
        <v>216</v>
      </c>
      <c r="L5693" s="49">
        <v>206</v>
      </c>
      <c r="M5693" s="49">
        <v>171</v>
      </c>
      <c r="N5693" s="49">
        <v>139</v>
      </c>
      <c r="O5693" s="49">
        <v>138</v>
      </c>
      <c r="P5693" s="49">
        <v>83.9</v>
      </c>
      <c r="Q5693" s="49">
        <v>74.099999999999994</v>
      </c>
      <c r="R5693" s="49">
        <v>65.400000000000006</v>
      </c>
      <c r="S5693" s="49">
        <v>83.9</v>
      </c>
      <c r="T5693" s="49">
        <v>81.8</v>
      </c>
      <c r="U5693" s="49">
        <v>60.4</v>
      </c>
      <c r="V5693" s="49">
        <v>73.8</v>
      </c>
    </row>
    <row r="5694" spans="1:22" ht="15.75" customHeight="1">
      <c r="A5694" s="139" t="s">
        <v>793</v>
      </c>
      <c r="B5694" s="139" t="s">
        <v>328</v>
      </c>
      <c r="C5694" s="139" t="s">
        <v>792</v>
      </c>
      <c r="D5694" s="139" t="s">
        <v>633</v>
      </c>
      <c r="E5694" s="139" t="s">
        <v>754</v>
      </c>
      <c r="F5694" s="49">
        <v>129</v>
      </c>
      <c r="G5694" s="49">
        <v>178</v>
      </c>
      <c r="H5694" s="49">
        <v>169</v>
      </c>
      <c r="I5694" s="49">
        <v>144</v>
      </c>
      <c r="J5694" s="49">
        <v>164</v>
      </c>
      <c r="K5694" s="49">
        <v>161</v>
      </c>
      <c r="L5694" s="49">
        <v>184</v>
      </c>
      <c r="M5694" s="49">
        <v>178</v>
      </c>
      <c r="N5694" s="49">
        <v>184</v>
      </c>
      <c r="O5694" s="49">
        <v>218</v>
      </c>
      <c r="P5694" s="49">
        <v>206</v>
      </c>
      <c r="Q5694" s="49">
        <v>217</v>
      </c>
      <c r="R5694" s="49">
        <v>230</v>
      </c>
      <c r="S5694" s="50">
        <f t="array" ref="S5694">TREND($N5694:$R5694,$N$1:$R$1,S$1)</f>
        <v>238.29999999999927</v>
      </c>
      <c r="T5694" s="50">
        <f t="array" ref="T5694">TREND($N5694:$R5694,$N$1:$R$1,T$1)</f>
        <v>247.39999999999782</v>
      </c>
      <c r="U5694" s="50">
        <f t="array" ref="U5694">TREND($N5694:$R5694,$N$1:$R$1,U$1)</f>
        <v>256.5</v>
      </c>
      <c r="V5694" s="50">
        <f t="array" ref="V5694">TREND($N5694:$R5694,$N$1:$R$1,V$1)</f>
        <v>265.59999999999854</v>
      </c>
    </row>
    <row r="5695" spans="1:22" ht="15.75" customHeight="1">
      <c r="A5695" s="139" t="s">
        <v>793</v>
      </c>
      <c r="B5695" s="139" t="s">
        <v>229</v>
      </c>
      <c r="C5695" s="139" t="s">
        <v>792</v>
      </c>
      <c r="D5695" s="139" t="s">
        <v>633</v>
      </c>
      <c r="E5695" s="139" t="s">
        <v>754</v>
      </c>
      <c r="F5695" s="49">
        <v>43.1</v>
      </c>
      <c r="G5695" s="49">
        <v>43.3</v>
      </c>
      <c r="H5695" s="49">
        <v>68.400000000000006</v>
      </c>
      <c r="I5695" s="49">
        <v>68.3</v>
      </c>
      <c r="J5695" s="49">
        <v>82.6</v>
      </c>
      <c r="K5695" s="49">
        <v>69</v>
      </c>
      <c r="L5695" s="49">
        <v>54.3</v>
      </c>
      <c r="M5695" s="49">
        <v>50.4</v>
      </c>
      <c r="N5695" s="49">
        <v>43.7</v>
      </c>
      <c r="O5695" s="49">
        <v>66.8</v>
      </c>
      <c r="P5695" s="49">
        <v>108</v>
      </c>
      <c r="Q5695" s="49">
        <v>97.5</v>
      </c>
      <c r="R5695" s="49">
        <v>112</v>
      </c>
      <c r="S5695" s="50">
        <f t="array" ref="S5695">TREND($N5695:$R5695,$N$1:$R$1,S$1)</f>
        <v>135.7899999999936</v>
      </c>
      <c r="T5695" s="50">
        <f t="array" ref="T5695">TREND($N5695:$R5695,$N$1:$R$1,T$1)</f>
        <v>152.5199999999968</v>
      </c>
      <c r="U5695" s="50">
        <f t="array" ref="U5695">TREND($N5695:$R5695,$N$1:$R$1,U$1)</f>
        <v>169.25</v>
      </c>
      <c r="V5695" s="50">
        <f t="array" ref="V5695">TREND($N5695:$R5695,$N$1:$R$1,V$1)</f>
        <v>185.97999999999593</v>
      </c>
    </row>
    <row r="5696" spans="1:22" ht="15.75" customHeight="1">
      <c r="A5696" s="139" t="s">
        <v>793</v>
      </c>
      <c r="B5696" s="139" t="s">
        <v>762</v>
      </c>
      <c r="C5696" s="139" t="s">
        <v>792</v>
      </c>
      <c r="D5696" s="139" t="s">
        <v>633</v>
      </c>
      <c r="E5696" s="139" t="s">
        <v>754</v>
      </c>
      <c r="F5696" s="49">
        <v>127000</v>
      </c>
      <c r="G5696" s="49">
        <v>124000</v>
      </c>
      <c r="H5696" s="49">
        <v>126000</v>
      </c>
      <c r="I5696" s="49">
        <v>137000</v>
      </c>
      <c r="J5696" s="49">
        <v>138000</v>
      </c>
      <c r="K5696" s="49">
        <v>139000</v>
      </c>
      <c r="L5696" s="49">
        <v>143000</v>
      </c>
      <c r="M5696" s="49">
        <v>146000</v>
      </c>
      <c r="N5696" s="49">
        <v>148000</v>
      </c>
      <c r="O5696" s="49">
        <v>149000</v>
      </c>
      <c r="P5696" s="49">
        <v>152000</v>
      </c>
      <c r="Q5696" s="49">
        <v>155000</v>
      </c>
      <c r="R5696" s="49">
        <v>156000</v>
      </c>
      <c r="S5696" s="49">
        <v>38700</v>
      </c>
      <c r="T5696" s="49">
        <v>39800</v>
      </c>
      <c r="U5696" s="49">
        <v>32600</v>
      </c>
      <c r="V5696" s="49">
        <v>35500</v>
      </c>
    </row>
    <row r="5697" spans="1:22" ht="15.75" customHeight="1">
      <c r="A5697" s="139" t="s">
        <v>793</v>
      </c>
      <c r="B5697" s="139" t="s">
        <v>330</v>
      </c>
      <c r="C5697" s="139" t="s">
        <v>792</v>
      </c>
      <c r="D5697" s="139" t="s">
        <v>633</v>
      </c>
      <c r="E5697" s="139" t="s">
        <v>754</v>
      </c>
      <c r="F5697" s="49">
        <v>100</v>
      </c>
      <c r="G5697" s="49">
        <v>140</v>
      </c>
      <c r="H5697" s="49">
        <v>191</v>
      </c>
      <c r="I5697" s="49">
        <v>191</v>
      </c>
      <c r="J5697" s="49">
        <v>220</v>
      </c>
      <c r="K5697" s="49">
        <v>105</v>
      </c>
      <c r="L5697" s="49">
        <v>178</v>
      </c>
      <c r="M5697" s="49">
        <v>201</v>
      </c>
      <c r="N5697" s="49">
        <v>225</v>
      </c>
      <c r="O5697" s="49">
        <v>213</v>
      </c>
      <c r="P5697" s="49">
        <v>242</v>
      </c>
      <c r="Q5697" s="49">
        <v>256</v>
      </c>
      <c r="R5697" s="49">
        <v>284</v>
      </c>
      <c r="S5697" s="50">
        <f t="array" ref="S5697">TREND($N5697:$R5697,$N$1:$R$1,S$1)</f>
        <v>292.29999999999927</v>
      </c>
      <c r="T5697" s="50">
        <f t="array" ref="T5697">TREND($N5697:$R5697,$N$1:$R$1,T$1)</f>
        <v>308.39999999999782</v>
      </c>
      <c r="U5697" s="50">
        <f t="array" ref="U5697">TREND($N5697:$R5697,$N$1:$R$1,U$1)</f>
        <v>324.5</v>
      </c>
      <c r="V5697" s="50">
        <f t="array" ref="V5697">TREND($N5697:$R5697,$N$1:$R$1,V$1)</f>
        <v>340.59999999999854</v>
      </c>
    </row>
    <row r="5698" spans="1:22" ht="15.75" customHeight="1">
      <c r="A5698" s="139" t="s">
        <v>793</v>
      </c>
      <c r="B5698" s="139" t="s">
        <v>332</v>
      </c>
      <c r="C5698" s="139" t="s">
        <v>792</v>
      </c>
      <c r="D5698" s="139" t="s">
        <v>633</v>
      </c>
      <c r="E5698" s="139" t="s">
        <v>754</v>
      </c>
      <c r="F5698" s="49">
        <v>1910</v>
      </c>
      <c r="G5698" s="49">
        <v>2050</v>
      </c>
      <c r="H5698" s="49">
        <v>1960</v>
      </c>
      <c r="I5698" s="49">
        <v>1970</v>
      </c>
      <c r="J5698" s="49">
        <v>2280</v>
      </c>
      <c r="K5698" s="49">
        <v>2180</v>
      </c>
      <c r="L5698" s="49">
        <v>2330</v>
      </c>
      <c r="M5698" s="49">
        <v>2240</v>
      </c>
      <c r="N5698" s="49">
        <v>2370</v>
      </c>
      <c r="O5698" s="49">
        <v>2470</v>
      </c>
      <c r="P5698" s="49">
        <v>3240</v>
      </c>
      <c r="Q5698" s="49">
        <v>3500</v>
      </c>
      <c r="R5698" s="49">
        <v>3710</v>
      </c>
      <c r="S5698" s="50">
        <f t="array" ref="S5698">TREND($N5698:$R5698,$N$1:$R$1,S$1)</f>
        <v>4171</v>
      </c>
      <c r="T5698" s="50">
        <f t="array" ref="T5698">TREND($N5698:$R5698,$N$1:$R$1,T$1)</f>
        <v>4542</v>
      </c>
      <c r="U5698" s="50">
        <f t="array" ref="U5698">TREND($N5698:$R5698,$N$1:$R$1,U$1)</f>
        <v>4913</v>
      </c>
      <c r="V5698" s="50">
        <f t="array" ref="V5698">TREND($N5698:$R5698,$N$1:$R$1,V$1)</f>
        <v>5284</v>
      </c>
    </row>
    <row r="5699" spans="1:22" ht="15.75" customHeight="1">
      <c r="A5699" s="139" t="s">
        <v>793</v>
      </c>
      <c r="B5699" s="139" t="s">
        <v>338</v>
      </c>
      <c r="C5699" s="139" t="s">
        <v>792</v>
      </c>
      <c r="D5699" s="139" t="s">
        <v>633</v>
      </c>
      <c r="E5699" s="139" t="s">
        <v>754</v>
      </c>
      <c r="F5699" s="49">
        <v>1.68</v>
      </c>
      <c r="G5699" s="49">
        <v>1.37</v>
      </c>
      <c r="H5699" s="49">
        <v>1.04</v>
      </c>
      <c r="I5699" s="49">
        <v>1.05</v>
      </c>
      <c r="J5699" s="49">
        <v>1.05</v>
      </c>
      <c r="K5699" s="49">
        <v>1.27</v>
      </c>
      <c r="L5699" s="49">
        <v>1.34</v>
      </c>
      <c r="M5699" s="49">
        <v>0.46700000000000003</v>
      </c>
      <c r="N5699" s="49">
        <v>0.52400000000000002</v>
      </c>
      <c r="O5699" s="49">
        <v>0.60299999999999998</v>
      </c>
      <c r="P5699" s="49">
        <v>0.88</v>
      </c>
      <c r="Q5699" s="49">
        <v>0.33100000000000002</v>
      </c>
      <c r="R5699" s="49">
        <v>7.5499999999999998E-2</v>
      </c>
      <c r="S5699" s="50">
        <f t="array" ref="S5699">TREND($N5699:$R5699,$N$1:$R$1,S$1)</f>
        <v>0.132000000000005</v>
      </c>
      <c r="T5699" s="50">
        <f t="array" ref="T5699">TREND($N5699:$R5699,$N$1:$R$1,T$1)</f>
        <v>1.5100000000018099E-2</v>
      </c>
      <c r="U5699" s="50">
        <f t="array" ref="U5699">TREND($N5699:$R5699,$N$1:$R$1,U$1)</f>
        <v>-0.10179999999999723</v>
      </c>
      <c r="V5699" s="50">
        <f t="array" ref="V5699">TREND($N5699:$R5699,$N$1:$R$1,V$1)</f>
        <v>-0.21869999999998413</v>
      </c>
    </row>
    <row r="5700" spans="1:22" ht="15.75" customHeight="1">
      <c r="A5700" s="139" t="s">
        <v>793</v>
      </c>
      <c r="B5700" s="139" t="s">
        <v>552</v>
      </c>
      <c r="C5700" s="139" t="s">
        <v>792</v>
      </c>
      <c r="D5700" s="139" t="s">
        <v>633</v>
      </c>
      <c r="E5700" s="139" t="s">
        <v>754</v>
      </c>
      <c r="F5700" s="49">
        <v>1230</v>
      </c>
      <c r="G5700" s="49">
        <v>1200</v>
      </c>
      <c r="H5700" s="49">
        <v>1210</v>
      </c>
      <c r="I5700" s="49">
        <v>1270</v>
      </c>
      <c r="J5700" s="49">
        <v>1150</v>
      </c>
      <c r="K5700" s="49">
        <v>1110</v>
      </c>
      <c r="L5700" s="49">
        <v>1090</v>
      </c>
      <c r="M5700" s="49">
        <v>1090</v>
      </c>
      <c r="N5700" s="49">
        <v>991</v>
      </c>
      <c r="O5700" s="49">
        <v>1070</v>
      </c>
      <c r="P5700" s="49">
        <v>1110</v>
      </c>
      <c r="Q5700" s="49">
        <v>1000</v>
      </c>
      <c r="R5700" s="49">
        <v>1120</v>
      </c>
      <c r="S5700" s="49">
        <v>1270</v>
      </c>
      <c r="T5700" s="49">
        <v>1510</v>
      </c>
      <c r="U5700" s="49">
        <v>1300</v>
      </c>
      <c r="V5700" s="49">
        <v>1310</v>
      </c>
    </row>
    <row r="5701" spans="1:22" ht="15.75" customHeight="1">
      <c r="A5701" s="139" t="s">
        <v>793</v>
      </c>
      <c r="B5701" s="139" t="s">
        <v>340</v>
      </c>
      <c r="C5701" s="139" t="s">
        <v>792</v>
      </c>
      <c r="D5701" s="139" t="s">
        <v>633</v>
      </c>
      <c r="E5701" s="139" t="s">
        <v>754</v>
      </c>
      <c r="F5701" s="49">
        <v>33.799999999999997</v>
      </c>
      <c r="G5701" s="49">
        <v>41</v>
      </c>
      <c r="H5701" s="49">
        <v>40.9</v>
      </c>
      <c r="I5701" s="49">
        <v>36.1</v>
      </c>
      <c r="J5701" s="49">
        <v>38.799999999999997</v>
      </c>
      <c r="K5701" s="49">
        <v>42.3</v>
      </c>
      <c r="L5701" s="49">
        <v>20.3</v>
      </c>
      <c r="M5701" s="49">
        <v>24.3</v>
      </c>
      <c r="N5701" s="49">
        <v>36</v>
      </c>
      <c r="O5701" s="49">
        <v>42.4</v>
      </c>
      <c r="P5701" s="49">
        <v>18.7</v>
      </c>
      <c r="Q5701" s="49">
        <v>17.8</v>
      </c>
      <c r="R5701" s="49">
        <v>17.2</v>
      </c>
      <c r="S5701" s="49">
        <v>11.4</v>
      </c>
      <c r="T5701" s="49">
        <v>19</v>
      </c>
      <c r="U5701" s="49">
        <v>19.899999999999999</v>
      </c>
      <c r="V5701" s="49">
        <v>28.3</v>
      </c>
    </row>
    <row r="5702" spans="1:22" ht="15.75" customHeight="1">
      <c r="A5702" s="139" t="s">
        <v>793</v>
      </c>
      <c r="B5702" s="139" t="s">
        <v>342</v>
      </c>
      <c r="C5702" s="139" t="s">
        <v>792</v>
      </c>
      <c r="D5702" s="139" t="s">
        <v>633</v>
      </c>
      <c r="E5702" s="139" t="s">
        <v>754</v>
      </c>
      <c r="F5702" s="49">
        <v>104</v>
      </c>
      <c r="G5702" s="49">
        <v>155</v>
      </c>
      <c r="H5702" s="49">
        <v>115</v>
      </c>
      <c r="I5702" s="49">
        <v>21.6</v>
      </c>
      <c r="J5702" s="49">
        <v>123</v>
      </c>
      <c r="K5702" s="49">
        <v>155</v>
      </c>
      <c r="L5702" s="49">
        <v>175</v>
      </c>
      <c r="M5702" s="49">
        <v>162</v>
      </c>
      <c r="N5702" s="49">
        <v>170</v>
      </c>
      <c r="O5702" s="49">
        <v>201</v>
      </c>
      <c r="P5702" s="49">
        <v>225</v>
      </c>
      <c r="Q5702" s="49">
        <v>296</v>
      </c>
      <c r="R5702" s="49">
        <v>378</v>
      </c>
      <c r="S5702" s="50">
        <f t="array" ref="S5702">TREND($N5702:$R5702,$N$1:$R$1,S$1)</f>
        <v>407.30000000000291</v>
      </c>
      <c r="T5702" s="50">
        <f t="array" ref="T5702">TREND($N5702:$R5702,$N$1:$R$1,T$1)</f>
        <v>458.40000000000873</v>
      </c>
      <c r="U5702" s="50">
        <f t="array" ref="U5702">TREND($N5702:$R5702,$N$1:$R$1,U$1)</f>
        <v>509.5</v>
      </c>
      <c r="V5702" s="50">
        <f t="array" ref="V5702">TREND($N5702:$R5702,$N$1:$R$1,V$1)</f>
        <v>560.60000000000582</v>
      </c>
    </row>
    <row r="5703" spans="1:22" ht="15.75" customHeight="1">
      <c r="A5703" s="139" t="s">
        <v>793</v>
      </c>
      <c r="B5703" s="139" t="s">
        <v>763</v>
      </c>
      <c r="C5703" s="139" t="s">
        <v>792</v>
      </c>
      <c r="D5703" s="139" t="s">
        <v>633</v>
      </c>
      <c r="E5703" s="139" t="s">
        <v>754</v>
      </c>
      <c r="F5703" s="49">
        <v>11700</v>
      </c>
      <c r="G5703" s="49">
        <v>11400</v>
      </c>
      <c r="H5703" s="49">
        <v>11000</v>
      </c>
      <c r="I5703" s="49">
        <v>10800</v>
      </c>
      <c r="J5703" s="49">
        <v>10100</v>
      </c>
      <c r="K5703" s="49">
        <v>9720</v>
      </c>
      <c r="L5703" s="49">
        <v>9470</v>
      </c>
      <c r="M5703" s="49">
        <v>9290</v>
      </c>
      <c r="N5703" s="49">
        <v>9050</v>
      </c>
      <c r="O5703" s="49">
        <v>8770</v>
      </c>
      <c r="P5703" s="49">
        <v>9130</v>
      </c>
      <c r="Q5703" s="49">
        <v>8770</v>
      </c>
      <c r="R5703" s="49">
        <v>8950</v>
      </c>
      <c r="S5703" s="49">
        <v>9520</v>
      </c>
      <c r="T5703" s="49">
        <v>9910</v>
      </c>
      <c r="U5703" s="49">
        <v>9630</v>
      </c>
      <c r="V5703" s="49">
        <v>10100</v>
      </c>
    </row>
    <row r="5704" spans="1:22" ht="15.75" customHeight="1">
      <c r="A5704" s="139" t="s">
        <v>793</v>
      </c>
      <c r="B5704" s="139" t="s">
        <v>346</v>
      </c>
      <c r="C5704" s="139" t="s">
        <v>792</v>
      </c>
      <c r="D5704" s="139" t="s">
        <v>633</v>
      </c>
      <c r="E5704" s="139" t="s">
        <v>754</v>
      </c>
      <c r="F5704" s="49">
        <v>420</v>
      </c>
      <c r="G5704" s="49">
        <v>399</v>
      </c>
      <c r="H5704" s="49">
        <v>380</v>
      </c>
      <c r="I5704" s="49">
        <v>359</v>
      </c>
      <c r="J5704" s="49">
        <v>339</v>
      </c>
      <c r="K5704" s="49">
        <v>319</v>
      </c>
      <c r="L5704" s="49">
        <v>301</v>
      </c>
      <c r="M5704" s="49">
        <v>281</v>
      </c>
      <c r="N5704" s="49">
        <v>258</v>
      </c>
      <c r="O5704" s="49">
        <v>260</v>
      </c>
      <c r="P5704" s="49">
        <v>253</v>
      </c>
      <c r="Q5704" s="49">
        <v>234</v>
      </c>
      <c r="R5704" s="49">
        <v>220</v>
      </c>
      <c r="S5704" s="49">
        <v>330</v>
      </c>
      <c r="T5704" s="49">
        <v>242</v>
      </c>
      <c r="U5704" s="49">
        <v>197</v>
      </c>
      <c r="V5704" s="49">
        <v>290</v>
      </c>
    </row>
    <row r="5705" spans="1:22" ht="15.75" customHeight="1">
      <c r="A5705" s="139" t="s">
        <v>793</v>
      </c>
      <c r="B5705" s="139" t="s">
        <v>344</v>
      </c>
      <c r="C5705" s="139" t="s">
        <v>792</v>
      </c>
      <c r="D5705" s="139" t="s">
        <v>633</v>
      </c>
      <c r="E5705" s="139" t="s">
        <v>754</v>
      </c>
      <c r="F5705" s="49">
        <v>1.01</v>
      </c>
      <c r="G5705" s="49">
        <v>1.71</v>
      </c>
      <c r="H5705" s="49">
        <v>3.11</v>
      </c>
      <c r="I5705" s="49">
        <v>3.14</v>
      </c>
      <c r="J5705" s="49">
        <v>3.15</v>
      </c>
      <c r="K5705" s="49">
        <v>3.15</v>
      </c>
      <c r="L5705" s="49">
        <v>4.7300000000000004</v>
      </c>
      <c r="M5705" s="49">
        <v>7.88</v>
      </c>
      <c r="N5705" s="49">
        <v>13.1</v>
      </c>
      <c r="O5705" s="49">
        <v>6.57</v>
      </c>
      <c r="P5705" s="49">
        <v>7.5</v>
      </c>
      <c r="Q5705" s="49">
        <v>4.5</v>
      </c>
      <c r="R5705" s="49">
        <v>4.5</v>
      </c>
      <c r="S5705" s="50">
        <f t="array" ref="S5705">TREND($N5705:$R5705,$N$1:$R$1,S$1)</f>
        <v>1.4529999999999745</v>
      </c>
      <c r="T5705" s="50">
        <f t="array" ref="T5705">TREND($N5705:$R5705,$N$1:$R$1,T$1)</f>
        <v>-0.47400000000016007</v>
      </c>
      <c r="U5705" s="50">
        <f t="array" ref="U5705">TREND($N5705:$R5705,$N$1:$R$1,U$1)</f>
        <v>-2.4010000000002947</v>
      </c>
      <c r="V5705" s="50">
        <f t="array" ref="V5705">TREND($N5705:$R5705,$N$1:$R$1,V$1)</f>
        <v>-4.3279999999999745</v>
      </c>
    </row>
    <row r="5706" spans="1:22" ht="15.75" customHeight="1">
      <c r="A5706" s="139" t="s">
        <v>793</v>
      </c>
      <c r="B5706" s="139" t="s">
        <v>348</v>
      </c>
      <c r="C5706" s="139" t="s">
        <v>792</v>
      </c>
      <c r="D5706" s="139" t="s">
        <v>633</v>
      </c>
      <c r="E5706" s="139" t="s">
        <v>754</v>
      </c>
      <c r="F5706" s="49">
        <v>1320</v>
      </c>
      <c r="G5706" s="49">
        <v>1380</v>
      </c>
      <c r="H5706" s="49">
        <v>1360</v>
      </c>
      <c r="I5706" s="49">
        <v>1380</v>
      </c>
      <c r="J5706" s="49">
        <v>1380</v>
      </c>
      <c r="K5706" s="49">
        <v>1440</v>
      </c>
      <c r="L5706" s="49">
        <v>1400</v>
      </c>
      <c r="M5706" s="49">
        <v>1460</v>
      </c>
      <c r="N5706" s="49">
        <v>1470</v>
      </c>
      <c r="O5706" s="49">
        <v>1420</v>
      </c>
      <c r="P5706" s="49">
        <v>1600</v>
      </c>
      <c r="Q5706" s="49">
        <v>1370</v>
      </c>
      <c r="R5706" s="49">
        <v>1500</v>
      </c>
      <c r="S5706" s="49">
        <v>1430</v>
      </c>
      <c r="T5706" s="49">
        <v>1480</v>
      </c>
      <c r="U5706" s="49">
        <v>1520</v>
      </c>
      <c r="V5706" s="49">
        <v>1530</v>
      </c>
    </row>
    <row r="5707" spans="1:22" ht="15.75" customHeight="1">
      <c r="A5707" s="139" t="s">
        <v>793</v>
      </c>
      <c r="B5707" s="139" t="s">
        <v>350</v>
      </c>
      <c r="C5707" s="139" t="s">
        <v>792</v>
      </c>
      <c r="D5707" s="139" t="s">
        <v>633</v>
      </c>
      <c r="E5707" s="139" t="s">
        <v>754</v>
      </c>
      <c r="F5707" s="49">
        <v>0</v>
      </c>
      <c r="G5707" s="49">
        <v>0</v>
      </c>
      <c r="H5707" s="49">
        <v>0</v>
      </c>
      <c r="I5707" s="49">
        <v>0</v>
      </c>
      <c r="J5707" s="49">
        <v>0</v>
      </c>
      <c r="K5707" s="49">
        <v>0</v>
      </c>
      <c r="L5707" s="49">
        <v>0</v>
      </c>
      <c r="M5707" s="49">
        <v>0</v>
      </c>
      <c r="N5707" s="49">
        <v>0</v>
      </c>
      <c r="O5707" s="139" t="s">
        <v>791</v>
      </c>
      <c r="P5707" s="139" t="s">
        <v>791</v>
      </c>
      <c r="Q5707" s="139" t="s">
        <v>791</v>
      </c>
      <c r="R5707" s="139" t="s">
        <v>791</v>
      </c>
      <c r="S5707" s="139" t="s">
        <v>791</v>
      </c>
      <c r="T5707" s="139" t="s">
        <v>791</v>
      </c>
      <c r="U5707" s="139" t="s">
        <v>791</v>
      </c>
      <c r="V5707" s="139" t="s">
        <v>791</v>
      </c>
    </row>
    <row r="5708" spans="1:22" ht="15.75" customHeight="1">
      <c r="A5708" s="139" t="s">
        <v>793</v>
      </c>
      <c r="B5708" s="139" t="s">
        <v>596</v>
      </c>
      <c r="C5708" s="139" t="s">
        <v>792</v>
      </c>
      <c r="D5708" s="139" t="s">
        <v>633</v>
      </c>
      <c r="E5708" s="139" t="s">
        <v>754</v>
      </c>
      <c r="F5708" s="49">
        <v>1180</v>
      </c>
      <c r="G5708" s="49">
        <v>1190</v>
      </c>
      <c r="H5708" s="49">
        <v>1120</v>
      </c>
      <c r="I5708" s="49">
        <v>1070</v>
      </c>
      <c r="J5708" s="49">
        <v>990</v>
      </c>
      <c r="K5708" s="49">
        <v>924</v>
      </c>
      <c r="L5708" s="49">
        <v>876</v>
      </c>
      <c r="M5708" s="49">
        <v>841</v>
      </c>
      <c r="N5708" s="49">
        <v>792</v>
      </c>
      <c r="O5708" s="49">
        <v>747</v>
      </c>
      <c r="P5708" s="49">
        <v>703</v>
      </c>
      <c r="Q5708" s="49">
        <v>848</v>
      </c>
      <c r="R5708" s="49">
        <v>795</v>
      </c>
      <c r="S5708" s="49">
        <v>670</v>
      </c>
      <c r="T5708" s="49">
        <v>877</v>
      </c>
      <c r="U5708" s="49">
        <v>740</v>
      </c>
      <c r="V5708" s="49">
        <v>754</v>
      </c>
    </row>
    <row r="5709" spans="1:22" ht="15.75" customHeight="1">
      <c r="A5709" s="139" t="s">
        <v>793</v>
      </c>
      <c r="B5709" s="139" t="s">
        <v>353</v>
      </c>
      <c r="C5709" s="139" t="s">
        <v>792</v>
      </c>
      <c r="D5709" s="139" t="s">
        <v>633</v>
      </c>
      <c r="E5709" s="139" t="s">
        <v>754</v>
      </c>
      <c r="F5709" s="49">
        <v>23.2</v>
      </c>
      <c r="G5709" s="49">
        <v>17.899999999999999</v>
      </c>
      <c r="H5709" s="49">
        <v>15.9</v>
      </c>
      <c r="I5709" s="49">
        <v>15.8</v>
      </c>
      <c r="J5709" s="49">
        <v>15.4</v>
      </c>
      <c r="K5709" s="49">
        <v>15.4</v>
      </c>
      <c r="L5709" s="49">
        <v>15</v>
      </c>
      <c r="M5709" s="49">
        <v>14.7</v>
      </c>
      <c r="N5709" s="49">
        <v>14.4</v>
      </c>
      <c r="O5709" s="49">
        <v>14</v>
      </c>
      <c r="P5709" s="49">
        <v>13.8</v>
      </c>
      <c r="Q5709" s="49">
        <v>12.9</v>
      </c>
      <c r="R5709" s="49">
        <v>13.2</v>
      </c>
      <c r="S5709" s="50">
        <f t="array" ref="S5709">TREND($N5709:$R5709,$N$1:$R$1,S$1)</f>
        <v>12.610000000000014</v>
      </c>
      <c r="T5709" s="50">
        <f t="array" ref="T5709">TREND($N5709:$R5709,$N$1:$R$1,T$1)</f>
        <v>12.259999999999991</v>
      </c>
      <c r="U5709" s="50">
        <f t="array" ref="U5709">TREND($N5709:$R5709,$N$1:$R$1,U$1)</f>
        <v>11.909999999999968</v>
      </c>
      <c r="V5709" s="50">
        <f t="array" ref="V5709">TREND($N5709:$R5709,$N$1:$R$1,V$1)</f>
        <v>11.560000000000059</v>
      </c>
    </row>
    <row r="5710" spans="1:22" ht="15.75" customHeight="1">
      <c r="A5710" s="139" t="s">
        <v>793</v>
      </c>
      <c r="B5710" s="139" t="s">
        <v>357</v>
      </c>
      <c r="C5710" s="139" t="s">
        <v>792</v>
      </c>
      <c r="D5710" s="139" t="s">
        <v>633</v>
      </c>
      <c r="E5710" s="139" t="s">
        <v>754</v>
      </c>
      <c r="F5710" s="49">
        <v>2.36</v>
      </c>
      <c r="G5710" s="49">
        <v>4.8</v>
      </c>
      <c r="H5710" s="49">
        <v>4.83</v>
      </c>
      <c r="I5710" s="49">
        <v>4.8899999999999997</v>
      </c>
      <c r="J5710" s="49">
        <v>4.9000000000000004</v>
      </c>
      <c r="K5710" s="49">
        <v>5.92</v>
      </c>
      <c r="L5710" s="49">
        <v>6.23</v>
      </c>
      <c r="M5710" s="49">
        <v>2.1800000000000002</v>
      </c>
      <c r="N5710" s="49">
        <v>2.44</v>
      </c>
      <c r="O5710" s="49">
        <v>2.81</v>
      </c>
      <c r="P5710" s="49">
        <v>4.1100000000000003</v>
      </c>
      <c r="Q5710" s="49">
        <v>1.54</v>
      </c>
      <c r="R5710" s="49">
        <v>0.35299999999999998</v>
      </c>
      <c r="S5710" s="50">
        <f t="array" ref="S5710">TREND($N5710:$R5710,$N$1:$R$1,S$1)</f>
        <v>0.61740000000008877</v>
      </c>
      <c r="T5710" s="50">
        <f t="array" ref="T5710">TREND($N5710:$R5710,$N$1:$R$1,T$1)</f>
        <v>7.3000000000092768E-2</v>
      </c>
      <c r="U5710" s="50">
        <f t="array" ref="U5710">TREND($N5710:$R5710,$N$1:$R$1,U$1)</f>
        <v>-0.47139999999990323</v>
      </c>
      <c r="V5710" s="50">
        <f t="array" ref="V5710">TREND($N5710:$R5710,$N$1:$R$1,V$1)</f>
        <v>-1.0157999999998992</v>
      </c>
    </row>
    <row r="5711" spans="1:22" ht="15.75" customHeight="1">
      <c r="A5711" s="139" t="s">
        <v>793</v>
      </c>
      <c r="B5711" s="139" t="s">
        <v>365</v>
      </c>
      <c r="C5711" s="139" t="s">
        <v>792</v>
      </c>
      <c r="D5711" s="139" t="s">
        <v>633</v>
      </c>
      <c r="E5711" s="139" t="s">
        <v>754</v>
      </c>
      <c r="F5711" s="49">
        <v>0.33700000000000002</v>
      </c>
      <c r="G5711" s="49">
        <v>0.34300000000000003</v>
      </c>
      <c r="H5711" s="49">
        <v>0.34499999999999997</v>
      </c>
      <c r="I5711" s="49">
        <v>0.34899999999999998</v>
      </c>
      <c r="J5711" s="49">
        <v>0.35</v>
      </c>
      <c r="K5711" s="49">
        <v>0.42299999999999999</v>
      </c>
      <c r="L5711" s="49">
        <v>0.44500000000000001</v>
      </c>
      <c r="M5711" s="49">
        <v>0.156</v>
      </c>
      <c r="N5711" s="49">
        <v>0.17499999999999999</v>
      </c>
      <c r="O5711" s="49">
        <v>0.20100000000000001</v>
      </c>
      <c r="P5711" s="49">
        <v>0.29299999999999998</v>
      </c>
      <c r="Q5711" s="49">
        <v>0.11</v>
      </c>
      <c r="R5711" s="49">
        <v>2.52E-2</v>
      </c>
      <c r="S5711" s="50">
        <f t="array" ref="S5711">TREND($N5711:$R5711,$N$1:$R$1,S$1)</f>
        <v>4.3659999999988486E-2</v>
      </c>
      <c r="T5711" s="50">
        <f t="array" ref="T5711">TREND($N5711:$R5711,$N$1:$R$1,T$1)</f>
        <v>4.5999999999963848E-3</v>
      </c>
      <c r="U5711" s="50">
        <f t="array" ref="U5711">TREND($N5711:$R5711,$N$1:$R$1,U$1)</f>
        <v>-3.4460000000009927E-2</v>
      </c>
      <c r="V5711" s="50">
        <f t="array" ref="V5711">TREND($N5711:$R5711,$N$1:$R$1,V$1)</f>
        <v>-7.3520000000002028E-2</v>
      </c>
    </row>
    <row r="5712" spans="1:22" ht="15.75" customHeight="1">
      <c r="A5712" s="139" t="s">
        <v>793</v>
      </c>
      <c r="B5712" s="139" t="s">
        <v>352</v>
      </c>
      <c r="C5712" s="139" t="s">
        <v>792</v>
      </c>
      <c r="D5712" s="139" t="s">
        <v>633</v>
      </c>
      <c r="E5712" s="139" t="s">
        <v>754</v>
      </c>
      <c r="F5712" s="49">
        <v>0.33700000000000002</v>
      </c>
      <c r="G5712" s="49">
        <v>0.34300000000000003</v>
      </c>
      <c r="H5712" s="49">
        <v>0.34499999999999997</v>
      </c>
      <c r="I5712" s="49">
        <v>0.34899999999999998</v>
      </c>
      <c r="J5712" s="49">
        <v>0.35</v>
      </c>
      <c r="K5712" s="49">
        <v>0.42299999999999999</v>
      </c>
      <c r="L5712" s="49">
        <v>0.44500000000000001</v>
      </c>
      <c r="M5712" s="49">
        <v>0.156</v>
      </c>
      <c r="N5712" s="49">
        <v>0.17499999999999999</v>
      </c>
      <c r="O5712" s="49">
        <v>0.20100000000000001</v>
      </c>
      <c r="P5712" s="49">
        <v>0.29299999999999998</v>
      </c>
      <c r="Q5712" s="49">
        <v>0.11</v>
      </c>
      <c r="R5712" s="49">
        <v>2.52E-2</v>
      </c>
      <c r="S5712" s="50">
        <f t="array" ref="S5712">TREND($N5712:$R5712,$N$1:$R$1,S$1)</f>
        <v>4.3659999999988486E-2</v>
      </c>
      <c r="T5712" s="50">
        <f t="array" ref="T5712">TREND($N5712:$R5712,$N$1:$R$1,T$1)</f>
        <v>4.5999999999963848E-3</v>
      </c>
      <c r="U5712" s="50">
        <f t="array" ref="U5712">TREND($N5712:$R5712,$N$1:$R$1,U$1)</f>
        <v>-3.4460000000009927E-2</v>
      </c>
      <c r="V5712" s="50">
        <f t="array" ref="V5712">TREND($N5712:$R5712,$N$1:$R$1,V$1)</f>
        <v>-7.3520000000002028E-2</v>
      </c>
    </row>
    <row r="5713" spans="1:22" ht="15.75" customHeight="1">
      <c r="A5713" s="139" t="s">
        <v>793</v>
      </c>
      <c r="B5713" s="139" t="s">
        <v>367</v>
      </c>
      <c r="C5713" s="139" t="s">
        <v>792</v>
      </c>
      <c r="D5713" s="139" t="s">
        <v>633</v>
      </c>
      <c r="E5713" s="139" t="s">
        <v>754</v>
      </c>
      <c r="F5713" s="49">
        <v>0.33700000000000002</v>
      </c>
      <c r="G5713" s="49">
        <v>0.34300000000000003</v>
      </c>
      <c r="H5713" s="49">
        <v>0.34499999999999997</v>
      </c>
      <c r="I5713" s="49">
        <v>0.34899999999999998</v>
      </c>
      <c r="J5713" s="49">
        <v>0.35</v>
      </c>
      <c r="K5713" s="49">
        <v>0.42299999999999999</v>
      </c>
      <c r="L5713" s="49">
        <v>0.44500000000000001</v>
      </c>
      <c r="M5713" s="49">
        <v>0.156</v>
      </c>
      <c r="N5713" s="49">
        <v>0.17499999999999999</v>
      </c>
      <c r="O5713" s="49">
        <v>0.20100000000000001</v>
      </c>
      <c r="P5713" s="49">
        <v>0.29299999999999998</v>
      </c>
      <c r="Q5713" s="49">
        <v>0.11</v>
      </c>
      <c r="R5713" s="49">
        <v>2.52E-2</v>
      </c>
      <c r="S5713" s="50">
        <f t="array" ref="S5713">TREND($N5713:$R5713,$N$1:$R$1,S$1)</f>
        <v>4.3659999999988486E-2</v>
      </c>
      <c r="T5713" s="50">
        <f t="array" ref="T5713">TREND($N5713:$R5713,$N$1:$R$1,T$1)</f>
        <v>4.5999999999963848E-3</v>
      </c>
      <c r="U5713" s="50">
        <f t="array" ref="U5713">TREND($N5713:$R5713,$N$1:$R$1,U$1)</f>
        <v>-3.4460000000009927E-2</v>
      </c>
      <c r="V5713" s="50">
        <f t="array" ref="V5713">TREND($N5713:$R5713,$N$1:$R$1,V$1)</f>
        <v>-7.3520000000002028E-2</v>
      </c>
    </row>
    <row r="5714" spans="1:22" ht="15.75" customHeight="1">
      <c r="A5714" s="139" t="s">
        <v>793</v>
      </c>
      <c r="B5714" s="139" t="s">
        <v>359</v>
      </c>
      <c r="C5714" s="139" t="s">
        <v>792</v>
      </c>
      <c r="D5714" s="139" t="s">
        <v>633</v>
      </c>
      <c r="E5714" s="139" t="s">
        <v>754</v>
      </c>
      <c r="F5714" s="49">
        <v>273</v>
      </c>
      <c r="G5714" s="49">
        <v>252</v>
      </c>
      <c r="H5714" s="49">
        <v>244</v>
      </c>
      <c r="I5714" s="49">
        <v>246</v>
      </c>
      <c r="J5714" s="49">
        <v>215</v>
      </c>
      <c r="K5714" s="49">
        <v>216</v>
      </c>
      <c r="L5714" s="49">
        <v>199</v>
      </c>
      <c r="M5714" s="49">
        <v>193</v>
      </c>
      <c r="N5714" s="49">
        <v>179</v>
      </c>
      <c r="O5714" s="49">
        <v>180</v>
      </c>
      <c r="P5714" s="49">
        <v>175</v>
      </c>
      <c r="Q5714" s="49">
        <v>177</v>
      </c>
      <c r="R5714" s="49">
        <v>171</v>
      </c>
      <c r="S5714" s="49">
        <v>178</v>
      </c>
      <c r="T5714" s="49">
        <v>162</v>
      </c>
      <c r="U5714" s="49">
        <v>160</v>
      </c>
      <c r="V5714" s="49">
        <v>181</v>
      </c>
    </row>
    <row r="5715" spans="1:22" ht="15.75" customHeight="1">
      <c r="A5715" s="139" t="s">
        <v>793</v>
      </c>
      <c r="B5715" s="139" t="s">
        <v>363</v>
      </c>
      <c r="C5715" s="139" t="s">
        <v>792</v>
      </c>
      <c r="D5715" s="139" t="s">
        <v>633</v>
      </c>
      <c r="E5715" s="139" t="s">
        <v>754</v>
      </c>
      <c r="F5715" s="49">
        <v>252</v>
      </c>
      <c r="G5715" s="49">
        <v>200</v>
      </c>
      <c r="H5715" s="49">
        <v>154</v>
      </c>
      <c r="I5715" s="49">
        <v>92.5</v>
      </c>
      <c r="J5715" s="49">
        <v>192</v>
      </c>
      <c r="K5715" s="49">
        <v>133</v>
      </c>
      <c r="L5715" s="49">
        <v>247</v>
      </c>
      <c r="M5715" s="49">
        <v>180</v>
      </c>
      <c r="N5715" s="49">
        <v>215</v>
      </c>
      <c r="O5715" s="49">
        <v>217</v>
      </c>
      <c r="P5715" s="49">
        <v>264</v>
      </c>
      <c r="Q5715" s="49">
        <v>299</v>
      </c>
      <c r="R5715" s="49">
        <v>381</v>
      </c>
      <c r="S5715" s="50">
        <f t="array" ref="S5715">TREND($N5715:$R5715,$N$1:$R$1,S$1)</f>
        <v>399.39999999999418</v>
      </c>
      <c r="T5715" s="50">
        <f t="array" ref="T5715">TREND($N5715:$R5715,$N$1:$R$1,T$1)</f>
        <v>440.79999999998836</v>
      </c>
      <c r="U5715" s="50">
        <f t="array" ref="U5715">TREND($N5715:$R5715,$N$1:$R$1,U$1)</f>
        <v>482.19999999999709</v>
      </c>
      <c r="V5715" s="50">
        <f t="array" ref="V5715">TREND($N5715:$R5715,$N$1:$R$1,V$1)</f>
        <v>523.59999999999127</v>
      </c>
    </row>
    <row r="5716" spans="1:22" ht="15.75" customHeight="1">
      <c r="A5716" s="139" t="s">
        <v>793</v>
      </c>
      <c r="B5716" s="139" t="s">
        <v>369</v>
      </c>
      <c r="C5716" s="139" t="s">
        <v>792</v>
      </c>
      <c r="D5716" s="139" t="s">
        <v>633</v>
      </c>
      <c r="E5716" s="139" t="s">
        <v>754</v>
      </c>
      <c r="F5716" s="49">
        <v>3.7</v>
      </c>
      <c r="G5716" s="49">
        <v>3.77</v>
      </c>
      <c r="H5716" s="49">
        <v>4.83</v>
      </c>
      <c r="I5716" s="49">
        <v>4.8899999999999997</v>
      </c>
      <c r="J5716" s="49">
        <v>4.9000000000000004</v>
      </c>
      <c r="K5716" s="49">
        <v>5.92</v>
      </c>
      <c r="L5716" s="49">
        <v>6.23</v>
      </c>
      <c r="M5716" s="49">
        <v>2.1800000000000002</v>
      </c>
      <c r="N5716" s="49">
        <v>2.44</v>
      </c>
      <c r="O5716" s="49">
        <v>2.81</v>
      </c>
      <c r="P5716" s="49">
        <v>4.1100000000000003</v>
      </c>
      <c r="Q5716" s="49">
        <v>1.54</v>
      </c>
      <c r="R5716" s="49">
        <v>0.35299999999999998</v>
      </c>
      <c r="S5716" s="50">
        <f t="array" ref="S5716">TREND($N5716:$R5716,$N$1:$R$1,S$1)</f>
        <v>0.61740000000008877</v>
      </c>
      <c r="T5716" s="50">
        <f t="array" ref="T5716">TREND($N5716:$R5716,$N$1:$R$1,T$1)</f>
        <v>7.3000000000092768E-2</v>
      </c>
      <c r="U5716" s="50">
        <f t="array" ref="U5716">TREND($N5716:$R5716,$N$1:$R$1,U$1)</f>
        <v>-0.47139999999990323</v>
      </c>
      <c r="V5716" s="50">
        <f t="array" ref="V5716">TREND($N5716:$R5716,$N$1:$R$1,V$1)</f>
        <v>-1.0157999999998992</v>
      </c>
    </row>
    <row r="5717" spans="1:22" ht="15.75" customHeight="1">
      <c r="A5717" s="139" t="s">
        <v>793</v>
      </c>
      <c r="B5717" s="139" t="s">
        <v>375</v>
      </c>
      <c r="C5717" s="139" t="s">
        <v>792</v>
      </c>
      <c r="D5717" s="139" t="s">
        <v>633</v>
      </c>
      <c r="E5717" s="139" t="s">
        <v>754</v>
      </c>
      <c r="F5717" s="49">
        <v>45.8</v>
      </c>
      <c r="G5717" s="49">
        <v>37.700000000000003</v>
      </c>
      <c r="H5717" s="49">
        <v>12.8</v>
      </c>
      <c r="I5717" s="49">
        <v>12.9</v>
      </c>
      <c r="J5717" s="49">
        <v>13</v>
      </c>
      <c r="K5717" s="49">
        <v>15.7</v>
      </c>
      <c r="L5717" s="49">
        <v>16.5</v>
      </c>
      <c r="M5717" s="49">
        <v>5.76</v>
      </c>
      <c r="N5717" s="49">
        <v>6.46</v>
      </c>
      <c r="O5717" s="49">
        <v>7.44</v>
      </c>
      <c r="P5717" s="49">
        <v>10.9</v>
      </c>
      <c r="Q5717" s="49">
        <v>4.08</v>
      </c>
      <c r="R5717" s="49">
        <v>0.93200000000000005</v>
      </c>
      <c r="S5717" s="50">
        <f t="array" ref="S5717">TREND($N5717:$R5717,$N$1:$R$1,S$1)</f>
        <v>1.6376000000000204</v>
      </c>
      <c r="T5717" s="50">
        <f t="array" ref="T5717">TREND($N5717:$R5717,$N$1:$R$1,T$1)</f>
        <v>0.19599999999991269</v>
      </c>
      <c r="U5717" s="50">
        <f t="array" ref="U5717">TREND($N5717:$R5717,$N$1:$R$1,U$1)</f>
        <v>-1.245600000000195</v>
      </c>
      <c r="V5717" s="50">
        <f t="array" ref="V5717">TREND($N5717:$R5717,$N$1:$R$1,V$1)</f>
        <v>-2.6872000000003027</v>
      </c>
    </row>
    <row r="5718" spans="1:22" ht="15.75" customHeight="1">
      <c r="A5718" s="139" t="s">
        <v>793</v>
      </c>
      <c r="B5718" s="139" t="s">
        <v>314</v>
      </c>
      <c r="C5718" s="139" t="s">
        <v>792</v>
      </c>
      <c r="D5718" s="139" t="s">
        <v>633</v>
      </c>
      <c r="E5718" s="139" t="s">
        <v>754</v>
      </c>
      <c r="F5718" s="49">
        <v>67.2</v>
      </c>
      <c r="G5718" s="49">
        <v>51.9</v>
      </c>
      <c r="H5718" s="49">
        <v>73.7</v>
      </c>
      <c r="I5718" s="49">
        <v>86</v>
      </c>
      <c r="J5718" s="49">
        <v>79.2</v>
      </c>
      <c r="K5718" s="49">
        <v>81.7</v>
      </c>
      <c r="L5718" s="49">
        <v>88.2</v>
      </c>
      <c r="M5718" s="49">
        <v>88.5</v>
      </c>
      <c r="N5718" s="49">
        <v>89.1</v>
      </c>
      <c r="O5718" s="49">
        <v>70.8</v>
      </c>
      <c r="P5718" s="49">
        <v>69.5</v>
      </c>
      <c r="Q5718" s="49">
        <v>88.4</v>
      </c>
      <c r="R5718" s="49">
        <v>102</v>
      </c>
      <c r="S5718" s="49">
        <v>75.2</v>
      </c>
      <c r="T5718" s="49">
        <v>70</v>
      </c>
      <c r="U5718" s="49">
        <v>69.900000000000006</v>
      </c>
      <c r="V5718" s="49">
        <v>76.8</v>
      </c>
    </row>
    <row r="5719" spans="1:22" ht="15.75" customHeight="1">
      <c r="A5719" s="139" t="s">
        <v>793</v>
      </c>
      <c r="B5719" s="139" t="s">
        <v>371</v>
      </c>
      <c r="C5719" s="139" t="s">
        <v>792</v>
      </c>
      <c r="D5719" s="139" t="s">
        <v>633</v>
      </c>
      <c r="E5719" s="139" t="s">
        <v>754</v>
      </c>
      <c r="F5719" s="49">
        <v>3.03</v>
      </c>
      <c r="G5719" s="49">
        <v>2.74</v>
      </c>
      <c r="H5719" s="49">
        <v>2.76</v>
      </c>
      <c r="I5719" s="49">
        <v>2.79</v>
      </c>
      <c r="J5719" s="49">
        <v>2.8</v>
      </c>
      <c r="K5719" s="49">
        <v>3.39</v>
      </c>
      <c r="L5719" s="49">
        <v>3.56</v>
      </c>
      <c r="M5719" s="49">
        <v>1.25</v>
      </c>
      <c r="N5719" s="49">
        <v>1.4</v>
      </c>
      <c r="O5719" s="49">
        <v>1.61</v>
      </c>
      <c r="P5719" s="49">
        <v>2.35</v>
      </c>
      <c r="Q5719" s="49">
        <v>0.88200000000000001</v>
      </c>
      <c r="R5719" s="49">
        <v>0.20100000000000001</v>
      </c>
      <c r="S5719" s="50">
        <f t="array" ref="S5719">TREND($N5719:$R5719,$N$1:$R$1,S$1)</f>
        <v>0.35080000000004929</v>
      </c>
      <c r="T5719" s="50">
        <f t="array" ref="T5719">TREND($N5719:$R5719,$N$1:$R$1,T$1)</f>
        <v>3.8200000000074397E-2</v>
      </c>
      <c r="U5719" s="50">
        <f t="array" ref="U5719">TREND($N5719:$R5719,$N$1:$R$1,U$1)</f>
        <v>-0.27440000000001419</v>
      </c>
      <c r="V5719" s="50">
        <f t="array" ref="V5719">TREND($N5719:$R5719,$N$1:$R$1,V$1)</f>
        <v>-0.58699999999998909</v>
      </c>
    </row>
    <row r="5720" spans="1:22" ht="15.75" customHeight="1">
      <c r="A5720" s="139" t="s">
        <v>793</v>
      </c>
      <c r="B5720" s="139" t="s">
        <v>377</v>
      </c>
      <c r="C5720" s="139" t="s">
        <v>792</v>
      </c>
      <c r="D5720" s="139" t="s">
        <v>633</v>
      </c>
      <c r="E5720" s="139" t="s">
        <v>754</v>
      </c>
      <c r="F5720" s="49">
        <v>125</v>
      </c>
      <c r="G5720" s="49">
        <v>124</v>
      </c>
      <c r="H5720" s="49">
        <v>115</v>
      </c>
      <c r="I5720" s="49">
        <v>107</v>
      </c>
      <c r="J5720" s="49">
        <v>104</v>
      </c>
      <c r="K5720" s="49">
        <v>95.3</v>
      </c>
      <c r="L5720" s="49">
        <v>94.7</v>
      </c>
      <c r="M5720" s="49">
        <v>86</v>
      </c>
      <c r="N5720" s="49">
        <v>69.2</v>
      </c>
      <c r="O5720" s="49">
        <v>62.3</v>
      </c>
      <c r="P5720" s="49">
        <v>61</v>
      </c>
      <c r="Q5720" s="49">
        <v>39.700000000000003</v>
      </c>
      <c r="R5720" s="49">
        <v>46.2</v>
      </c>
      <c r="S5720" s="49">
        <v>56.5</v>
      </c>
      <c r="T5720" s="49">
        <v>52</v>
      </c>
      <c r="U5720" s="49">
        <v>60.9</v>
      </c>
      <c r="V5720" s="49">
        <v>60.9</v>
      </c>
    </row>
    <row r="5721" spans="1:22" ht="15.75" customHeight="1">
      <c r="A5721" s="139" t="s">
        <v>793</v>
      </c>
      <c r="B5721" s="139" t="s">
        <v>383</v>
      </c>
      <c r="C5721" s="139" t="s">
        <v>792</v>
      </c>
      <c r="D5721" s="139" t="s">
        <v>633</v>
      </c>
      <c r="E5721" s="139" t="s">
        <v>754</v>
      </c>
      <c r="F5721" s="49">
        <v>3540</v>
      </c>
      <c r="G5721" s="49">
        <v>3540</v>
      </c>
      <c r="H5721" s="49">
        <v>3980</v>
      </c>
      <c r="I5721" s="49">
        <v>4110</v>
      </c>
      <c r="J5721" s="49">
        <v>4300</v>
      </c>
      <c r="K5721" s="49">
        <v>4510</v>
      </c>
      <c r="L5721" s="49">
        <v>4260</v>
      </c>
      <c r="M5721" s="49">
        <v>4540</v>
      </c>
      <c r="N5721" s="49">
        <v>4690</v>
      </c>
      <c r="O5721" s="49">
        <v>5190</v>
      </c>
      <c r="P5721" s="49">
        <v>4810</v>
      </c>
      <c r="Q5721" s="49">
        <v>4800</v>
      </c>
      <c r="R5721" s="49">
        <v>4880</v>
      </c>
      <c r="S5721" s="50">
        <f t="array" ref="S5721">TREND($N5721:$R5721,$N$1:$R$1,S$1)</f>
        <v>4871</v>
      </c>
      <c r="T5721" s="50">
        <f t="array" ref="T5721">TREND($N5721:$R5721,$N$1:$R$1,T$1)</f>
        <v>4870</v>
      </c>
      <c r="U5721" s="50">
        <f t="array" ref="U5721">TREND($N5721:$R5721,$N$1:$R$1,U$1)</f>
        <v>4869</v>
      </c>
      <c r="V5721" s="50">
        <f t="array" ref="V5721">TREND($N5721:$R5721,$N$1:$R$1,V$1)</f>
        <v>4868</v>
      </c>
    </row>
    <row r="5722" spans="1:22" ht="15.75" customHeight="1">
      <c r="A5722" s="139" t="s">
        <v>793</v>
      </c>
      <c r="B5722" s="139" t="s">
        <v>381</v>
      </c>
      <c r="C5722" s="139" t="s">
        <v>792</v>
      </c>
      <c r="D5722" s="139" t="s">
        <v>633</v>
      </c>
      <c r="E5722" s="139" t="s">
        <v>754</v>
      </c>
      <c r="F5722" s="49">
        <v>15800</v>
      </c>
      <c r="G5722" s="49">
        <v>16200</v>
      </c>
      <c r="H5722" s="49">
        <v>15100</v>
      </c>
      <c r="I5722" s="49">
        <v>16100</v>
      </c>
      <c r="J5722" s="49">
        <v>16800</v>
      </c>
      <c r="K5722" s="49">
        <v>17900</v>
      </c>
      <c r="L5722" s="49">
        <v>19600</v>
      </c>
      <c r="M5722" s="49">
        <v>20700</v>
      </c>
      <c r="N5722" s="49">
        <v>21300</v>
      </c>
      <c r="O5722" s="49">
        <v>21300</v>
      </c>
      <c r="P5722" s="49">
        <v>22400</v>
      </c>
      <c r="Q5722" s="49">
        <v>23500</v>
      </c>
      <c r="R5722" s="49">
        <v>23900</v>
      </c>
      <c r="S5722" s="50">
        <f t="array" ref="S5722">TREND($N5722:$R5722,$N$1:$R$1,S$1)</f>
        <v>24700</v>
      </c>
      <c r="T5722" s="50">
        <f t="array" ref="T5722">TREND($N5722:$R5722,$N$1:$R$1,T$1)</f>
        <v>25440</v>
      </c>
      <c r="U5722" s="50">
        <f t="array" ref="U5722">TREND($N5722:$R5722,$N$1:$R$1,U$1)</f>
        <v>26180</v>
      </c>
      <c r="V5722" s="50">
        <f t="array" ref="V5722">TREND($N5722:$R5722,$N$1:$R$1,V$1)</f>
        <v>26920</v>
      </c>
    </row>
    <row r="5723" spans="1:22" ht="15.75" customHeight="1">
      <c r="A5723" s="139" t="s">
        <v>793</v>
      </c>
      <c r="B5723" s="139" t="s">
        <v>389</v>
      </c>
      <c r="C5723" s="139" t="s">
        <v>792</v>
      </c>
      <c r="D5723" s="139" t="s">
        <v>633</v>
      </c>
      <c r="E5723" s="139" t="s">
        <v>754</v>
      </c>
      <c r="F5723" s="49">
        <v>375</v>
      </c>
      <c r="G5723" s="49">
        <v>359</v>
      </c>
      <c r="H5723" s="49">
        <v>351</v>
      </c>
      <c r="I5723" s="49">
        <v>379</v>
      </c>
      <c r="J5723" s="49">
        <v>330</v>
      </c>
      <c r="K5723" s="49">
        <v>308</v>
      </c>
      <c r="L5723" s="49">
        <v>308</v>
      </c>
      <c r="M5723" s="49">
        <v>289</v>
      </c>
      <c r="N5723" s="49">
        <v>320</v>
      </c>
      <c r="O5723" s="49">
        <v>338</v>
      </c>
      <c r="P5723" s="49">
        <v>308</v>
      </c>
      <c r="Q5723" s="49">
        <v>267</v>
      </c>
      <c r="R5723" s="49">
        <v>266</v>
      </c>
      <c r="S5723" s="49">
        <v>570</v>
      </c>
      <c r="T5723" s="49">
        <v>432</v>
      </c>
      <c r="U5723" s="49">
        <v>446</v>
      </c>
      <c r="V5723" s="49">
        <v>490</v>
      </c>
    </row>
    <row r="5724" spans="1:22" ht="15.75" customHeight="1">
      <c r="A5724" s="139" t="s">
        <v>793</v>
      </c>
      <c r="B5724" s="139" t="s">
        <v>385</v>
      </c>
      <c r="C5724" s="139" t="s">
        <v>792</v>
      </c>
      <c r="D5724" s="139" t="s">
        <v>633</v>
      </c>
      <c r="E5724" s="139" t="s">
        <v>754</v>
      </c>
      <c r="F5724" s="49">
        <v>1370</v>
      </c>
      <c r="G5724" s="49">
        <v>1330</v>
      </c>
      <c r="H5724" s="49">
        <v>1330</v>
      </c>
      <c r="I5724" s="49">
        <v>1440</v>
      </c>
      <c r="J5724" s="49">
        <v>1650</v>
      </c>
      <c r="K5724" s="49">
        <v>1400</v>
      </c>
      <c r="L5724" s="49">
        <v>1730</v>
      </c>
      <c r="M5724" s="49">
        <v>1610</v>
      </c>
      <c r="N5724" s="49">
        <v>1990</v>
      </c>
      <c r="O5724" s="49">
        <v>1810</v>
      </c>
      <c r="P5724" s="49">
        <v>1790</v>
      </c>
      <c r="Q5724" s="49">
        <v>1560</v>
      </c>
      <c r="R5724" s="49">
        <v>1570</v>
      </c>
      <c r="S5724" s="50">
        <f t="array" ref="S5724">TREND($N5724:$R5724,$N$1:$R$1,S$1)</f>
        <v>1417</v>
      </c>
      <c r="T5724" s="50">
        <f t="array" ref="T5724">TREND($N5724:$R5724,$N$1:$R$1,T$1)</f>
        <v>1308</v>
      </c>
      <c r="U5724" s="50">
        <f t="array" ref="U5724">TREND($N5724:$R5724,$N$1:$R$1,U$1)</f>
        <v>1199</v>
      </c>
      <c r="V5724" s="50">
        <f t="array" ref="V5724">TREND($N5724:$R5724,$N$1:$R$1,V$1)</f>
        <v>1090</v>
      </c>
    </row>
    <row r="5725" spans="1:22" ht="15.75" customHeight="1">
      <c r="A5725" s="139" t="s">
        <v>793</v>
      </c>
      <c r="B5725" s="139" t="s">
        <v>387</v>
      </c>
      <c r="C5725" s="139" t="s">
        <v>792</v>
      </c>
      <c r="D5725" s="139" t="s">
        <v>633</v>
      </c>
      <c r="E5725" s="139" t="s">
        <v>754</v>
      </c>
      <c r="F5725" s="49">
        <v>375</v>
      </c>
      <c r="G5725" s="49">
        <v>375</v>
      </c>
      <c r="H5725" s="49">
        <v>690</v>
      </c>
      <c r="I5725" s="49">
        <v>16</v>
      </c>
      <c r="J5725" s="49">
        <v>2.74</v>
      </c>
      <c r="K5725" s="49">
        <v>168</v>
      </c>
      <c r="L5725" s="49">
        <v>222</v>
      </c>
      <c r="M5725" s="49">
        <v>170</v>
      </c>
      <c r="N5725" s="49">
        <v>219</v>
      </c>
      <c r="O5725" s="49">
        <v>238</v>
      </c>
      <c r="P5725" s="49">
        <v>336</v>
      </c>
      <c r="Q5725" s="49">
        <v>349</v>
      </c>
      <c r="R5725" s="49">
        <v>365</v>
      </c>
      <c r="S5725" s="50">
        <f t="array" ref="S5725">TREND($N5725:$R5725,$N$1:$R$1,S$1)</f>
        <v>422.29999999998836</v>
      </c>
      <c r="T5725" s="50">
        <f t="array" ref="T5725">TREND($N5725:$R5725,$N$1:$R$1,T$1)</f>
        <v>462.59999999999127</v>
      </c>
      <c r="U5725" s="50">
        <f t="array" ref="U5725">TREND($N5725:$R5725,$N$1:$R$1,U$1)</f>
        <v>502.89999999999418</v>
      </c>
      <c r="V5725" s="50">
        <f t="array" ref="V5725">TREND($N5725:$R5725,$N$1:$R$1,V$1)</f>
        <v>543.19999999998254</v>
      </c>
    </row>
    <row r="5726" spans="1:22" ht="15.75" customHeight="1">
      <c r="A5726" s="139" t="s">
        <v>793</v>
      </c>
      <c r="B5726" s="139" t="s">
        <v>379</v>
      </c>
      <c r="C5726" s="139" t="s">
        <v>792</v>
      </c>
      <c r="D5726" s="139" t="s">
        <v>633</v>
      </c>
      <c r="E5726" s="139" t="s">
        <v>754</v>
      </c>
      <c r="F5726" s="49">
        <v>2.21</v>
      </c>
      <c r="G5726" s="49">
        <v>2.2000000000000002</v>
      </c>
      <c r="H5726" s="49">
        <v>2.2000000000000002</v>
      </c>
      <c r="I5726" s="49">
        <v>2.2000000000000002</v>
      </c>
      <c r="J5726" s="49">
        <v>2.64</v>
      </c>
      <c r="K5726" s="49">
        <v>3.08</v>
      </c>
      <c r="L5726" s="49">
        <v>3.52</v>
      </c>
      <c r="M5726" s="49">
        <v>3.96</v>
      </c>
      <c r="N5726" s="49">
        <v>4.4000000000000004</v>
      </c>
      <c r="O5726" s="49">
        <v>4.84</v>
      </c>
      <c r="P5726" s="49">
        <v>5.28</v>
      </c>
      <c r="Q5726" s="49">
        <v>6.03</v>
      </c>
      <c r="R5726" s="49">
        <v>6.9</v>
      </c>
      <c r="S5726" s="49">
        <v>175</v>
      </c>
      <c r="T5726" s="49">
        <v>180</v>
      </c>
      <c r="U5726" s="49">
        <v>190</v>
      </c>
      <c r="V5726" s="49">
        <v>195</v>
      </c>
    </row>
    <row r="5727" spans="1:22" ht="15.75" customHeight="1">
      <c r="A5727" s="139" t="s">
        <v>793</v>
      </c>
      <c r="B5727" s="139" t="s">
        <v>391</v>
      </c>
      <c r="C5727" s="139" t="s">
        <v>792</v>
      </c>
      <c r="D5727" s="139" t="s">
        <v>633</v>
      </c>
      <c r="E5727" s="139" t="s">
        <v>754</v>
      </c>
      <c r="F5727" s="49">
        <v>60.6</v>
      </c>
      <c r="G5727" s="49">
        <v>67.2</v>
      </c>
      <c r="H5727" s="49">
        <v>68.3</v>
      </c>
      <c r="I5727" s="49">
        <v>76.900000000000006</v>
      </c>
      <c r="J5727" s="49">
        <v>67.400000000000006</v>
      </c>
      <c r="K5727" s="49">
        <v>53.9</v>
      </c>
      <c r="L5727" s="49">
        <v>49.3</v>
      </c>
      <c r="M5727" s="49">
        <v>44.7</v>
      </c>
      <c r="N5727" s="49">
        <v>39.9</v>
      </c>
      <c r="O5727" s="49">
        <v>39.5</v>
      </c>
      <c r="P5727" s="49">
        <v>36</v>
      </c>
      <c r="Q5727" s="49">
        <v>37.1</v>
      </c>
      <c r="R5727" s="49">
        <v>34.5</v>
      </c>
      <c r="S5727" s="50">
        <f t="array" ref="S5727">TREND($N5727:$R5727,$N$1:$R$1,S$1)</f>
        <v>33.440000000000055</v>
      </c>
      <c r="T5727" s="50">
        <f t="array" ref="T5727">TREND($N5727:$R5727,$N$1:$R$1,T$1)</f>
        <v>32.120000000000346</v>
      </c>
      <c r="U5727" s="50">
        <f t="array" ref="U5727">TREND($N5727:$R5727,$N$1:$R$1,U$1)</f>
        <v>30.800000000000182</v>
      </c>
      <c r="V5727" s="50">
        <f t="array" ref="V5727">TREND($N5727:$R5727,$N$1:$R$1,V$1)</f>
        <v>29.480000000000018</v>
      </c>
    </row>
    <row r="5728" spans="1:22" ht="15.75" customHeight="1">
      <c r="A5728" s="139" t="s">
        <v>793</v>
      </c>
      <c r="B5728" s="139" t="s">
        <v>393</v>
      </c>
      <c r="C5728" s="139" t="s">
        <v>792</v>
      </c>
      <c r="D5728" s="139" t="s">
        <v>633</v>
      </c>
      <c r="E5728" s="139" t="s">
        <v>754</v>
      </c>
      <c r="F5728" s="49">
        <v>1070</v>
      </c>
      <c r="G5728" s="49">
        <v>1070</v>
      </c>
      <c r="H5728" s="49">
        <v>1040</v>
      </c>
      <c r="I5728" s="49">
        <v>974</v>
      </c>
      <c r="J5728" s="49">
        <v>832</v>
      </c>
      <c r="K5728" s="49">
        <v>806</v>
      </c>
      <c r="L5728" s="49">
        <v>858</v>
      </c>
      <c r="M5728" s="49">
        <v>864</v>
      </c>
      <c r="N5728" s="49">
        <v>797</v>
      </c>
      <c r="O5728" s="49">
        <v>744</v>
      </c>
      <c r="P5728" s="49">
        <v>666</v>
      </c>
      <c r="Q5728" s="49">
        <v>604</v>
      </c>
      <c r="R5728" s="49">
        <v>659</v>
      </c>
      <c r="S5728" s="49">
        <v>540</v>
      </c>
      <c r="T5728" s="49">
        <v>492</v>
      </c>
      <c r="U5728" s="49">
        <v>509</v>
      </c>
      <c r="V5728" s="49">
        <v>627</v>
      </c>
    </row>
    <row r="5729" spans="1:22" ht="15.75" customHeight="1">
      <c r="A5729" s="139" t="s">
        <v>793</v>
      </c>
      <c r="B5729" s="139" t="s">
        <v>395</v>
      </c>
      <c r="C5729" s="139" t="s">
        <v>792</v>
      </c>
      <c r="D5729" s="139" t="s">
        <v>633</v>
      </c>
      <c r="E5729" s="139" t="s">
        <v>754</v>
      </c>
      <c r="F5729" s="49">
        <v>3.37</v>
      </c>
      <c r="G5729" s="49">
        <v>2.74</v>
      </c>
      <c r="H5729" s="49">
        <v>3.11</v>
      </c>
      <c r="I5729" s="49">
        <v>3.14</v>
      </c>
      <c r="J5729" s="49">
        <v>3.15</v>
      </c>
      <c r="K5729" s="49">
        <v>5.51</v>
      </c>
      <c r="L5729" s="49">
        <v>9.33</v>
      </c>
      <c r="M5729" s="49">
        <v>8.5500000000000007</v>
      </c>
      <c r="N5729" s="49">
        <v>4.4400000000000004</v>
      </c>
      <c r="O5729" s="49">
        <v>0.88700000000000001</v>
      </c>
      <c r="P5729" s="49">
        <v>1.38</v>
      </c>
      <c r="Q5729" s="49">
        <v>2.52</v>
      </c>
      <c r="R5729" s="49">
        <v>2.98</v>
      </c>
      <c r="S5729" s="50">
        <f t="array" ref="S5729">TREND($N5729:$R5729,$N$1:$R$1,S$1)</f>
        <v>2.0552999999999884</v>
      </c>
      <c r="T5729" s="50">
        <f t="array" ref="T5729">TREND($N5729:$R5729,$N$1:$R$1,T$1)</f>
        <v>1.9266000000000076</v>
      </c>
      <c r="U5729" s="50">
        <f t="array" ref="U5729">TREND($N5729:$R5729,$N$1:$R$1,U$1)</f>
        <v>1.7978999999999701</v>
      </c>
      <c r="V5729" s="50">
        <f t="array" ref="V5729">TREND($N5729:$R5729,$N$1:$R$1,V$1)</f>
        <v>1.6691999999999894</v>
      </c>
    </row>
    <row r="5730" spans="1:22" ht="15.75" customHeight="1">
      <c r="A5730" s="139" t="s">
        <v>793</v>
      </c>
      <c r="B5730" s="139" t="s">
        <v>399</v>
      </c>
      <c r="C5730" s="139" t="s">
        <v>792</v>
      </c>
      <c r="D5730" s="139" t="s">
        <v>633</v>
      </c>
      <c r="E5730" s="139" t="s">
        <v>754</v>
      </c>
      <c r="F5730" s="49">
        <v>19.8</v>
      </c>
      <c r="G5730" s="49">
        <v>18</v>
      </c>
      <c r="H5730" s="49">
        <v>4.4000000000000004</v>
      </c>
      <c r="I5730" s="49">
        <v>5.72</v>
      </c>
      <c r="J5730" s="49">
        <v>6.16</v>
      </c>
      <c r="K5730" s="49">
        <v>6.16</v>
      </c>
      <c r="L5730" s="49">
        <v>6.38</v>
      </c>
      <c r="M5730" s="49">
        <v>6.49</v>
      </c>
      <c r="N5730" s="49">
        <v>6.66</v>
      </c>
      <c r="O5730" s="49">
        <v>8.08</v>
      </c>
      <c r="P5730" s="49">
        <v>11.5</v>
      </c>
      <c r="Q5730" s="49">
        <v>9.5299999999999994</v>
      </c>
      <c r="R5730" s="49">
        <v>8.31</v>
      </c>
      <c r="S5730" s="50">
        <f t="array" ref="S5730">TREND($N5730:$R5730,$N$1:$R$1,S$1)</f>
        <v>10.240999999999985</v>
      </c>
      <c r="T5730" s="50">
        <f t="array" ref="T5730">TREND($N5730:$R5730,$N$1:$R$1,T$1)</f>
        <v>10.716000000000008</v>
      </c>
      <c r="U5730" s="50">
        <f t="array" ref="U5730">TREND($N5730:$R5730,$N$1:$R$1,U$1)</f>
        <v>11.191000000000031</v>
      </c>
      <c r="V5730" s="50">
        <f t="array" ref="V5730">TREND($N5730:$R5730,$N$1:$R$1,V$1)</f>
        <v>11.66599999999994</v>
      </c>
    </row>
    <row r="5731" spans="1:22" ht="15.75" customHeight="1">
      <c r="A5731" s="139" t="s">
        <v>793</v>
      </c>
      <c r="B5731" s="139" t="s">
        <v>397</v>
      </c>
      <c r="C5731" s="139" t="s">
        <v>792</v>
      </c>
      <c r="D5731" s="139" t="s">
        <v>633</v>
      </c>
      <c r="E5731" s="139" t="s">
        <v>754</v>
      </c>
      <c r="F5731" s="49">
        <v>1030</v>
      </c>
      <c r="G5731" s="49">
        <v>1100</v>
      </c>
      <c r="H5731" s="49">
        <v>1190</v>
      </c>
      <c r="I5731" s="49">
        <v>995</v>
      </c>
      <c r="J5731" s="49">
        <v>958</v>
      </c>
      <c r="K5731" s="49">
        <v>959</v>
      </c>
      <c r="L5731" s="49">
        <v>955</v>
      </c>
      <c r="M5731" s="49">
        <v>889</v>
      </c>
      <c r="N5731" s="49">
        <v>856</v>
      </c>
      <c r="O5731" s="49">
        <v>855</v>
      </c>
      <c r="P5731" s="49">
        <v>791</v>
      </c>
      <c r="Q5731" s="49">
        <v>766</v>
      </c>
      <c r="R5731" s="49">
        <v>961</v>
      </c>
      <c r="S5731" s="49">
        <v>1070</v>
      </c>
      <c r="T5731" s="49">
        <v>1020</v>
      </c>
      <c r="U5731" s="49">
        <v>1020</v>
      </c>
      <c r="V5731" s="49">
        <v>1020</v>
      </c>
    </row>
    <row r="5732" spans="1:22" ht="15.75" customHeight="1">
      <c r="A5732" s="139" t="s">
        <v>793</v>
      </c>
      <c r="B5732" s="139" t="s">
        <v>401</v>
      </c>
      <c r="C5732" s="139" t="s">
        <v>792</v>
      </c>
      <c r="D5732" s="139" t="s">
        <v>633</v>
      </c>
      <c r="E5732" s="139" t="s">
        <v>754</v>
      </c>
      <c r="F5732" s="49">
        <v>43.5</v>
      </c>
      <c r="G5732" s="49">
        <v>60.9</v>
      </c>
      <c r="H5732" s="49">
        <v>70.900000000000006</v>
      </c>
      <c r="I5732" s="49">
        <v>71.099999999999994</v>
      </c>
      <c r="J5732" s="49">
        <v>59.4</v>
      </c>
      <c r="K5732" s="49">
        <v>59.8</v>
      </c>
      <c r="L5732" s="49">
        <v>54.1</v>
      </c>
      <c r="M5732" s="49">
        <v>51.8</v>
      </c>
      <c r="N5732" s="49">
        <v>47.4</v>
      </c>
      <c r="O5732" s="49">
        <v>42.8</v>
      </c>
      <c r="P5732" s="49">
        <v>39.200000000000003</v>
      </c>
      <c r="Q5732" s="49">
        <v>36</v>
      </c>
      <c r="R5732" s="49">
        <v>34</v>
      </c>
      <c r="S5732" s="49">
        <v>9.44</v>
      </c>
      <c r="T5732" s="49">
        <v>26</v>
      </c>
      <c r="U5732" s="49">
        <v>12.8</v>
      </c>
      <c r="V5732" s="49">
        <v>27.9</v>
      </c>
    </row>
    <row r="5733" spans="1:22" ht="15.75" customHeight="1">
      <c r="A5733" s="139" t="s">
        <v>793</v>
      </c>
      <c r="B5733" s="139" t="s">
        <v>403</v>
      </c>
      <c r="C5733" s="139" t="s">
        <v>792</v>
      </c>
      <c r="D5733" s="139" t="s">
        <v>633</v>
      </c>
      <c r="E5733" s="139" t="s">
        <v>754</v>
      </c>
      <c r="F5733" s="49">
        <v>63.7</v>
      </c>
      <c r="G5733" s="49">
        <v>61.4</v>
      </c>
      <c r="H5733" s="49">
        <v>50.3</v>
      </c>
      <c r="I5733" s="49">
        <v>58.6</v>
      </c>
      <c r="J5733" s="49">
        <v>84.6</v>
      </c>
      <c r="K5733" s="49">
        <v>57.4</v>
      </c>
      <c r="L5733" s="49">
        <v>74.3</v>
      </c>
      <c r="M5733" s="49">
        <v>44.4</v>
      </c>
      <c r="N5733" s="49">
        <v>62</v>
      </c>
      <c r="O5733" s="49">
        <v>29.2</v>
      </c>
      <c r="P5733" s="49">
        <v>69.2</v>
      </c>
      <c r="Q5733" s="49">
        <v>25.6</v>
      </c>
      <c r="R5733" s="49">
        <v>57.4</v>
      </c>
      <c r="S5733" s="50">
        <f t="array" ref="S5733">TREND($N5733:$R5733,$N$1:$R$1,S$1)</f>
        <v>44.840000000000146</v>
      </c>
      <c r="T5733" s="50">
        <f t="array" ref="T5733">TREND($N5733:$R5733,$N$1:$R$1,T$1)</f>
        <v>43.559999999999945</v>
      </c>
      <c r="U5733" s="50">
        <f t="array" ref="U5733">TREND($N5733:$R5733,$N$1:$R$1,U$1)</f>
        <v>42.2800000000002</v>
      </c>
      <c r="V5733" s="50">
        <f t="array" ref="V5733">TREND($N5733:$R5733,$N$1:$R$1,V$1)</f>
        <v>41</v>
      </c>
    </row>
    <row r="5734" spans="1:22" ht="15.75" customHeight="1">
      <c r="A5734" s="139" t="s">
        <v>793</v>
      </c>
      <c r="B5734" s="139" t="s">
        <v>410</v>
      </c>
      <c r="C5734" s="139" t="s">
        <v>792</v>
      </c>
      <c r="D5734" s="139" t="s">
        <v>633</v>
      </c>
      <c r="E5734" s="139" t="s">
        <v>754</v>
      </c>
      <c r="F5734" s="49">
        <v>43.6</v>
      </c>
      <c r="G5734" s="49">
        <v>11</v>
      </c>
      <c r="H5734" s="49">
        <v>11</v>
      </c>
      <c r="I5734" s="49">
        <v>13.6</v>
      </c>
      <c r="J5734" s="49">
        <v>7.92</v>
      </c>
      <c r="K5734" s="49">
        <v>7.92</v>
      </c>
      <c r="L5734" s="49">
        <v>5.0599999999999996</v>
      </c>
      <c r="M5734" s="49">
        <v>3.63</v>
      </c>
      <c r="N5734" s="49">
        <v>1.48</v>
      </c>
      <c r="O5734" s="49">
        <v>12.2</v>
      </c>
      <c r="P5734" s="49">
        <v>38.9</v>
      </c>
      <c r="Q5734" s="49">
        <v>9.25</v>
      </c>
      <c r="R5734" s="49">
        <v>0.79</v>
      </c>
      <c r="S5734" s="50">
        <f t="array" ref="S5734">TREND($N5734:$R5734,$N$1:$R$1,S$1)</f>
        <v>11.225000000000023</v>
      </c>
      <c r="T5734" s="50">
        <f t="array" ref="T5734">TREND($N5734:$R5734,$N$1:$R$1,T$1)</f>
        <v>10.79200000000003</v>
      </c>
      <c r="U5734" s="50">
        <f t="array" ref="U5734">TREND($N5734:$R5734,$N$1:$R$1,U$1)</f>
        <v>10.359000000000037</v>
      </c>
      <c r="V5734" s="50">
        <f t="array" ref="V5734">TREND($N5734:$R5734,$N$1:$R$1,V$1)</f>
        <v>9.9260000000000446</v>
      </c>
    </row>
    <row r="5735" spans="1:22" ht="15.75" customHeight="1">
      <c r="A5735" s="139" t="s">
        <v>793</v>
      </c>
      <c r="B5735" s="139" t="s">
        <v>514</v>
      </c>
      <c r="C5735" s="139" t="s">
        <v>792</v>
      </c>
      <c r="D5735" s="139" t="s">
        <v>633</v>
      </c>
      <c r="E5735" s="139" t="s">
        <v>754</v>
      </c>
      <c r="F5735" s="49">
        <v>0.33700000000000002</v>
      </c>
      <c r="G5735" s="49">
        <v>0.34300000000000003</v>
      </c>
      <c r="H5735" s="49">
        <v>0.34499999999999997</v>
      </c>
      <c r="I5735" s="49">
        <v>0.34899999999999998</v>
      </c>
      <c r="J5735" s="49">
        <v>0.35</v>
      </c>
      <c r="K5735" s="49">
        <v>0.35</v>
      </c>
      <c r="L5735" s="49">
        <v>0.52500000000000002</v>
      </c>
      <c r="M5735" s="49">
        <v>0.875</v>
      </c>
      <c r="N5735" s="49">
        <v>1.46</v>
      </c>
      <c r="O5735" s="49">
        <v>0.72899999999999998</v>
      </c>
      <c r="P5735" s="49">
        <v>0.83399999999999996</v>
      </c>
      <c r="Q5735" s="49">
        <v>0.5</v>
      </c>
      <c r="R5735" s="49">
        <v>0.5</v>
      </c>
      <c r="S5735" s="50">
        <f t="array" ref="S5735">TREND($N5735:$R5735,$N$1:$R$1,S$1)</f>
        <v>0.15989999999999327</v>
      </c>
      <c r="T5735" s="50">
        <f t="array" ref="T5735">TREND($N5735:$R5735,$N$1:$R$1,T$1)</f>
        <v>-5.5000000000006821E-2</v>
      </c>
      <c r="U5735" s="50">
        <f t="array" ref="U5735">TREND($N5735:$R5735,$N$1:$R$1,U$1)</f>
        <v>-0.26990000000000691</v>
      </c>
      <c r="V5735" s="50">
        <f t="array" ref="V5735">TREND($N5735:$R5735,$N$1:$R$1,V$1)</f>
        <v>-0.484800000000007</v>
      </c>
    </row>
    <row r="5736" spans="1:22" ht="15.75" customHeight="1">
      <c r="A5736" s="139" t="s">
        <v>793</v>
      </c>
      <c r="B5736" s="139" t="s">
        <v>548</v>
      </c>
      <c r="C5736" s="139" t="s">
        <v>792</v>
      </c>
      <c r="D5736" s="139" t="s">
        <v>633</v>
      </c>
      <c r="E5736" s="139" t="s">
        <v>754</v>
      </c>
      <c r="F5736" s="49">
        <v>298</v>
      </c>
      <c r="G5736" s="49">
        <v>324</v>
      </c>
      <c r="H5736" s="49">
        <v>202</v>
      </c>
      <c r="I5736" s="49">
        <v>210</v>
      </c>
      <c r="J5736" s="49">
        <v>262</v>
      </c>
      <c r="K5736" s="49">
        <v>233</v>
      </c>
      <c r="L5736" s="49">
        <v>217</v>
      </c>
      <c r="M5736" s="49">
        <v>220</v>
      </c>
      <c r="N5736" s="49">
        <v>179</v>
      </c>
      <c r="O5736" s="49">
        <v>162</v>
      </c>
      <c r="P5736" s="49">
        <v>134</v>
      </c>
      <c r="Q5736" s="49">
        <v>124</v>
      </c>
      <c r="R5736" s="49">
        <v>126</v>
      </c>
      <c r="S5736" s="50">
        <f t="array" ref="S5736">TREND($N5736:$R5736,$N$1:$R$1,S$1)</f>
        <v>101.79999999999927</v>
      </c>
      <c r="T5736" s="50">
        <f t="array" ref="T5736">TREND($N5736:$R5736,$N$1:$R$1,T$1)</f>
        <v>87.399999999997817</v>
      </c>
      <c r="U5736" s="50">
        <f t="array" ref="U5736">TREND($N5736:$R5736,$N$1:$R$1,U$1)</f>
        <v>73</v>
      </c>
      <c r="V5736" s="50">
        <f t="array" ref="V5736">TREND($N5736:$R5736,$N$1:$R$1,V$1)</f>
        <v>58.599999999998545</v>
      </c>
    </row>
    <row r="5737" spans="1:22" ht="15.75" customHeight="1">
      <c r="A5737" s="139" t="s">
        <v>793</v>
      </c>
      <c r="B5737" s="139" t="s">
        <v>408</v>
      </c>
      <c r="C5737" s="139" t="s">
        <v>792</v>
      </c>
      <c r="D5737" s="139" t="s">
        <v>633</v>
      </c>
      <c r="E5737" s="139" t="s">
        <v>754</v>
      </c>
      <c r="F5737" s="49">
        <v>0.33700000000000002</v>
      </c>
      <c r="G5737" s="49">
        <v>0.34300000000000003</v>
      </c>
      <c r="H5737" s="49">
        <v>0.34499999999999997</v>
      </c>
      <c r="I5737" s="49">
        <v>0.34899999999999998</v>
      </c>
      <c r="J5737" s="49">
        <v>0.35</v>
      </c>
      <c r="K5737" s="49">
        <v>0.78600000000000003</v>
      </c>
      <c r="L5737" s="49">
        <v>1.26</v>
      </c>
      <c r="M5737" s="49">
        <v>1.57</v>
      </c>
      <c r="N5737" s="49">
        <v>1.57</v>
      </c>
      <c r="O5737" s="49">
        <v>1.57</v>
      </c>
      <c r="P5737" s="49">
        <v>1.57</v>
      </c>
      <c r="Q5737" s="49">
        <v>1.57</v>
      </c>
      <c r="R5737" s="49">
        <v>1.57</v>
      </c>
      <c r="S5737" s="50">
        <f t="array" ref="S5737">TREND($N5737:$R5737,$N$1:$R$1,S$1)</f>
        <v>1.57</v>
      </c>
      <c r="T5737" s="50">
        <f t="array" ref="T5737">TREND($N5737:$R5737,$N$1:$R$1,T$1)</f>
        <v>1.57</v>
      </c>
      <c r="U5737" s="50">
        <f t="array" ref="U5737">TREND($N5737:$R5737,$N$1:$R$1,U$1)</f>
        <v>1.57</v>
      </c>
      <c r="V5737" s="50">
        <f t="array" ref="V5737">TREND($N5737:$R5737,$N$1:$R$1,V$1)</f>
        <v>1.57</v>
      </c>
    </row>
    <row r="5738" spans="1:22" ht="15.75" customHeight="1">
      <c r="A5738" s="139" t="s">
        <v>793</v>
      </c>
      <c r="B5738" s="139" t="s">
        <v>412</v>
      </c>
      <c r="C5738" s="139" t="s">
        <v>792</v>
      </c>
      <c r="D5738" s="139" t="s">
        <v>633</v>
      </c>
      <c r="E5738" s="139" t="s">
        <v>754</v>
      </c>
      <c r="F5738" s="49">
        <v>1.01</v>
      </c>
      <c r="G5738" s="49">
        <v>2.06</v>
      </c>
      <c r="H5738" s="49">
        <v>1.04</v>
      </c>
      <c r="I5738" s="49">
        <v>1.05</v>
      </c>
      <c r="J5738" s="49">
        <v>1.05</v>
      </c>
      <c r="K5738" s="49">
        <v>1.84</v>
      </c>
      <c r="L5738" s="49">
        <v>3.11</v>
      </c>
      <c r="M5738" s="49">
        <v>2.85</v>
      </c>
      <c r="N5738" s="49">
        <v>1.48</v>
      </c>
      <c r="O5738" s="49">
        <v>0.29599999999999999</v>
      </c>
      <c r="P5738" s="49">
        <v>0.46100000000000002</v>
      </c>
      <c r="Q5738" s="49">
        <v>0.84</v>
      </c>
      <c r="R5738" s="49">
        <v>0.99399999999999999</v>
      </c>
      <c r="S5738" s="50">
        <f t="array" ref="S5738">TREND($N5738:$R5738,$N$1:$R$1,S$1)</f>
        <v>0.68580000000000041</v>
      </c>
      <c r="T5738" s="50">
        <f t="array" ref="T5738">TREND($N5738:$R5738,$N$1:$R$1,T$1)</f>
        <v>0.64300000000000068</v>
      </c>
      <c r="U5738" s="50">
        <f t="array" ref="U5738">TREND($N5738:$R5738,$N$1:$R$1,U$1)</f>
        <v>0.60020000000000095</v>
      </c>
      <c r="V5738" s="50">
        <f t="array" ref="V5738">TREND($N5738:$R5738,$N$1:$R$1,V$1)</f>
        <v>0.55740000000000123</v>
      </c>
    </row>
    <row r="5739" spans="1:22" ht="15.75" customHeight="1">
      <c r="A5739" s="139" t="s">
        <v>793</v>
      </c>
      <c r="B5739" s="139" t="s">
        <v>416</v>
      </c>
      <c r="C5739" s="139" t="s">
        <v>792</v>
      </c>
      <c r="D5739" s="139" t="s">
        <v>633</v>
      </c>
      <c r="E5739" s="139" t="s">
        <v>754</v>
      </c>
      <c r="F5739" s="49">
        <v>48.9</v>
      </c>
      <c r="G5739" s="49">
        <v>55.3</v>
      </c>
      <c r="H5739" s="49">
        <v>45.9</v>
      </c>
      <c r="I5739" s="49">
        <v>48.4</v>
      </c>
      <c r="J5739" s="49">
        <v>47.6</v>
      </c>
      <c r="K5739" s="49">
        <v>42.4</v>
      </c>
      <c r="L5739" s="49">
        <v>31</v>
      </c>
      <c r="M5739" s="49">
        <v>31.1</v>
      </c>
      <c r="N5739" s="49">
        <v>31.3</v>
      </c>
      <c r="O5739" s="49">
        <v>33.799999999999997</v>
      </c>
      <c r="P5739" s="49">
        <v>32.9</v>
      </c>
      <c r="Q5739" s="49">
        <v>33.5</v>
      </c>
      <c r="R5739" s="49">
        <v>49.3</v>
      </c>
      <c r="S5739" s="50">
        <f t="array" ref="S5739">TREND($N5739:$R5739,$N$1:$R$1,S$1)</f>
        <v>46.869999999999891</v>
      </c>
      <c r="T5739" s="50">
        <f t="array" ref="T5739">TREND($N5739:$R5739,$N$1:$R$1,T$1)</f>
        <v>50.4399999999996</v>
      </c>
      <c r="U5739" s="50">
        <f t="array" ref="U5739">TREND($N5739:$R5739,$N$1:$R$1,U$1)</f>
        <v>54.009999999999309</v>
      </c>
      <c r="V5739" s="50">
        <f t="array" ref="V5739">TREND($N5739:$R5739,$N$1:$R$1,V$1)</f>
        <v>57.579999999999927</v>
      </c>
    </row>
    <row r="5740" spans="1:22" ht="15.75" customHeight="1">
      <c r="A5740" s="139" t="s">
        <v>793</v>
      </c>
      <c r="B5740" s="139" t="s">
        <v>422</v>
      </c>
      <c r="C5740" s="139" t="s">
        <v>792</v>
      </c>
      <c r="D5740" s="139" t="s">
        <v>633</v>
      </c>
      <c r="E5740" s="139" t="s">
        <v>754</v>
      </c>
      <c r="F5740" s="49">
        <v>39.4</v>
      </c>
      <c r="G5740" s="49">
        <v>50</v>
      </c>
      <c r="H5740" s="49">
        <v>37</v>
      </c>
      <c r="I5740" s="49">
        <v>1.75</v>
      </c>
      <c r="J5740" s="49">
        <v>1.98</v>
      </c>
      <c r="K5740" s="49">
        <v>2.17</v>
      </c>
      <c r="L5740" s="49">
        <v>2.35</v>
      </c>
      <c r="M5740" s="49">
        <v>2.5099999999999998</v>
      </c>
      <c r="N5740" s="49">
        <v>2.64</v>
      </c>
      <c r="O5740" s="49">
        <v>2.48</v>
      </c>
      <c r="P5740" s="49">
        <v>2.95</v>
      </c>
      <c r="Q5740" s="50">
        <f t="array" ref="Q5740">TREND($L5740:$P5740,$L$1:$P$1,Q$1)</f>
        <v>2.9370000000000118</v>
      </c>
      <c r="R5740" s="50">
        <f t="array" ref="R5740">TREND($L5740:$P5740,$L$1:$P$1,R$1)</f>
        <v>3.0540000000000305</v>
      </c>
      <c r="S5740" s="50">
        <f t="array" ref="S5740">TREND($L5740:$P5740,$L$1:$P$1,S$1)</f>
        <v>3.1710000000000207</v>
      </c>
      <c r="T5740" s="50">
        <f t="array" ref="T5740">TREND($L5740:$P5740,$L$1:$P$1,T$1)</f>
        <v>3.2880000000000109</v>
      </c>
      <c r="U5740" s="50">
        <f t="array" ref="U5740">TREND($L5740:$P5740,$L$1:$P$1,U$1)</f>
        <v>3.4050000000000296</v>
      </c>
      <c r="V5740" s="50">
        <f t="array" ref="V5740">TREND($L5740:$P5740,$L$1:$P$1,V$1)</f>
        <v>3.5220000000000198</v>
      </c>
    </row>
    <row r="5741" spans="1:22" ht="15.75" customHeight="1">
      <c r="A5741" s="139" t="s">
        <v>793</v>
      </c>
      <c r="B5741" s="139" t="s">
        <v>516</v>
      </c>
      <c r="C5741" s="139" t="s">
        <v>792</v>
      </c>
      <c r="D5741" s="139" t="s">
        <v>633</v>
      </c>
      <c r="E5741" s="139" t="s">
        <v>754</v>
      </c>
      <c r="F5741" s="49">
        <v>0.67300000000000004</v>
      </c>
      <c r="G5741" s="49">
        <v>0.68500000000000005</v>
      </c>
      <c r="H5741" s="49">
        <v>0.34499999999999997</v>
      </c>
      <c r="I5741" s="49">
        <v>0.34899999999999998</v>
      </c>
      <c r="J5741" s="49">
        <v>0.35</v>
      </c>
      <c r="K5741" s="49">
        <v>0.61299999999999999</v>
      </c>
      <c r="L5741" s="49">
        <v>1.04</v>
      </c>
      <c r="M5741" s="49">
        <v>0.95099999999999996</v>
      </c>
      <c r="N5741" s="49">
        <v>0.49299999999999999</v>
      </c>
      <c r="O5741" s="49">
        <v>9.8599999999999993E-2</v>
      </c>
      <c r="P5741" s="49">
        <v>0.154</v>
      </c>
      <c r="Q5741" s="49">
        <v>0.28000000000000003</v>
      </c>
      <c r="R5741" s="49">
        <v>0.33100000000000002</v>
      </c>
      <c r="S5741" s="50">
        <f t="array" ref="S5741">TREND($N5741:$R5741,$N$1:$R$1,S$1)</f>
        <v>0.22854000000000241</v>
      </c>
      <c r="T5741" s="50">
        <f t="array" ref="T5741">TREND($N5741:$R5741,$N$1:$R$1,T$1)</f>
        <v>0.21428000000000225</v>
      </c>
      <c r="U5741" s="50">
        <f t="array" ref="U5741">TREND($N5741:$R5741,$N$1:$R$1,U$1)</f>
        <v>0.20002000000000209</v>
      </c>
      <c r="V5741" s="50">
        <f t="array" ref="V5741">TREND($N5741:$R5741,$N$1:$R$1,V$1)</f>
        <v>0.18576000000000192</v>
      </c>
    </row>
    <row r="5742" spans="1:22" ht="15.75" customHeight="1">
      <c r="A5742" s="139" t="s">
        <v>793</v>
      </c>
      <c r="B5742" s="139" t="s">
        <v>765</v>
      </c>
      <c r="C5742" s="139" t="s">
        <v>792</v>
      </c>
      <c r="D5742" s="139" t="s">
        <v>633</v>
      </c>
      <c r="E5742" s="139" t="s">
        <v>754</v>
      </c>
      <c r="F5742" s="49">
        <v>2210</v>
      </c>
      <c r="G5742" s="49">
        <v>2260</v>
      </c>
      <c r="H5742" s="49">
        <v>2320</v>
      </c>
      <c r="I5742" s="49">
        <v>2230</v>
      </c>
      <c r="J5742" s="49">
        <v>2370</v>
      </c>
      <c r="K5742" s="49">
        <v>2340</v>
      </c>
      <c r="L5742" s="49">
        <v>2400</v>
      </c>
      <c r="M5742" s="49">
        <v>2510</v>
      </c>
      <c r="N5742" s="49">
        <v>2330</v>
      </c>
      <c r="O5742" s="49">
        <v>2280</v>
      </c>
      <c r="P5742" s="49">
        <v>2490</v>
      </c>
      <c r="Q5742" s="49">
        <v>2340</v>
      </c>
      <c r="R5742" s="49">
        <v>2380</v>
      </c>
      <c r="S5742" s="49">
        <v>0.16900000000000001</v>
      </c>
      <c r="T5742" s="49">
        <v>0.21099999999999999</v>
      </c>
      <c r="U5742" s="49">
        <v>0.17499999999999999</v>
      </c>
      <c r="V5742" s="50">
        <f>AVERAGE($Q5742:$U5742)</f>
        <v>944.1110000000001</v>
      </c>
    </row>
    <row r="5743" spans="1:22" ht="15.75" customHeight="1">
      <c r="A5743" s="139" t="s">
        <v>793</v>
      </c>
      <c r="B5743" s="139" t="s">
        <v>424</v>
      </c>
      <c r="C5743" s="139" t="s">
        <v>792</v>
      </c>
      <c r="D5743" s="139" t="s">
        <v>633</v>
      </c>
      <c r="E5743" s="139" t="s">
        <v>754</v>
      </c>
      <c r="F5743" s="49">
        <v>0.215</v>
      </c>
      <c r="G5743" s="49">
        <v>0.20200000000000001</v>
      </c>
      <c r="H5743" s="49">
        <v>0.17299999999999999</v>
      </c>
      <c r="I5743" s="49">
        <v>0.18099999999999999</v>
      </c>
      <c r="J5743" s="49">
        <v>0.18099999999999999</v>
      </c>
      <c r="K5743" s="49">
        <v>0.17399999999999999</v>
      </c>
      <c r="L5743" s="49">
        <v>0.151</v>
      </c>
      <c r="M5743" s="49">
        <v>0.13600000000000001</v>
      </c>
      <c r="N5743" s="49">
        <v>0.15</v>
      </c>
      <c r="O5743" s="49">
        <v>0.12</v>
      </c>
      <c r="P5743" s="49">
        <v>0.112</v>
      </c>
      <c r="Q5743" s="49">
        <v>0.13300000000000001</v>
      </c>
      <c r="R5743" s="49">
        <v>0.13200000000000001</v>
      </c>
      <c r="S5743" s="49">
        <v>0.128</v>
      </c>
      <c r="T5743" s="49">
        <v>0.124</v>
      </c>
      <c r="U5743" s="49">
        <v>0.14099999999999999</v>
      </c>
      <c r="V5743" s="49">
        <v>0.127</v>
      </c>
    </row>
    <row r="5744" spans="1:22" ht="15.75" customHeight="1">
      <c r="A5744" s="139" t="s">
        <v>793</v>
      </c>
      <c r="B5744" s="139" t="s">
        <v>554</v>
      </c>
      <c r="C5744" s="139" t="s">
        <v>792</v>
      </c>
      <c r="D5744" s="139" t="s">
        <v>633</v>
      </c>
      <c r="E5744" s="139" t="s">
        <v>754</v>
      </c>
      <c r="F5744" s="49">
        <v>333</v>
      </c>
      <c r="G5744" s="49">
        <v>317</v>
      </c>
      <c r="H5744" s="49">
        <v>325</v>
      </c>
      <c r="I5744" s="49">
        <v>261</v>
      </c>
      <c r="J5744" s="49">
        <v>344</v>
      </c>
      <c r="K5744" s="49">
        <v>347</v>
      </c>
      <c r="L5744" s="49">
        <v>400</v>
      </c>
      <c r="M5744" s="49">
        <v>414</v>
      </c>
      <c r="N5744" s="49">
        <v>509</v>
      </c>
      <c r="O5744" s="49">
        <v>553</v>
      </c>
      <c r="P5744" s="49">
        <v>593</v>
      </c>
      <c r="Q5744" s="49">
        <v>680</v>
      </c>
      <c r="R5744" s="49">
        <v>782</v>
      </c>
      <c r="S5744" s="50">
        <f t="array" ref="S5744">TREND($N5744:$R5744,$N$1:$R$1,S$1)</f>
        <v>825.29999999998836</v>
      </c>
      <c r="T5744" s="50">
        <f t="array" ref="T5744">TREND($N5744:$R5744,$N$1:$R$1,T$1)</f>
        <v>892.59999999997672</v>
      </c>
      <c r="U5744" s="50">
        <f t="array" ref="U5744">TREND($N5744:$R5744,$N$1:$R$1,U$1)</f>
        <v>959.89999999999418</v>
      </c>
      <c r="V5744" s="50">
        <f t="array" ref="V5744">TREND($N5744:$R5744,$N$1:$R$1,V$1)</f>
        <v>1027.1999999999825</v>
      </c>
    </row>
    <row r="5745" spans="1:22" ht="15.75" customHeight="1">
      <c r="A5745" s="139" t="s">
        <v>793</v>
      </c>
      <c r="B5745" s="139" t="s">
        <v>426</v>
      </c>
      <c r="C5745" s="139" t="s">
        <v>792</v>
      </c>
      <c r="D5745" s="139" t="s">
        <v>633</v>
      </c>
      <c r="E5745" s="139" t="s">
        <v>754</v>
      </c>
      <c r="F5745" s="49">
        <v>21.3</v>
      </c>
      <c r="G5745" s="49">
        <v>22.7</v>
      </c>
      <c r="H5745" s="49">
        <v>20.8</v>
      </c>
      <c r="I5745" s="49">
        <v>14.2</v>
      </c>
      <c r="J5745" s="49">
        <v>14.2</v>
      </c>
      <c r="K5745" s="49">
        <v>14.2</v>
      </c>
      <c r="L5745" s="49">
        <v>13.3</v>
      </c>
      <c r="M5745" s="49">
        <v>9.65</v>
      </c>
      <c r="N5745" s="49">
        <v>28.1</v>
      </c>
      <c r="O5745" s="49">
        <v>49.5</v>
      </c>
      <c r="P5745" s="49">
        <v>29.2</v>
      </c>
      <c r="Q5745" s="49">
        <v>23.5</v>
      </c>
      <c r="R5745" s="49">
        <v>26.8</v>
      </c>
      <c r="S5745" s="49">
        <v>34.4</v>
      </c>
      <c r="T5745" s="49">
        <v>69.5</v>
      </c>
      <c r="U5745" s="49">
        <v>41.1</v>
      </c>
      <c r="V5745" s="49">
        <v>34.9</v>
      </c>
    </row>
    <row r="5746" spans="1:22" ht="15.75" customHeight="1">
      <c r="A5746" s="139" t="s">
        <v>793</v>
      </c>
      <c r="B5746" s="139" t="s">
        <v>428</v>
      </c>
      <c r="C5746" s="139" t="s">
        <v>792</v>
      </c>
      <c r="D5746" s="139" t="s">
        <v>633</v>
      </c>
      <c r="E5746" s="139" t="s">
        <v>754</v>
      </c>
      <c r="F5746" s="49">
        <v>1.89</v>
      </c>
      <c r="G5746" s="49">
        <v>2.29</v>
      </c>
      <c r="H5746" s="49">
        <v>2.9</v>
      </c>
      <c r="I5746" s="49">
        <v>2.82</v>
      </c>
      <c r="J5746" s="49">
        <v>2.42</v>
      </c>
      <c r="K5746" s="49">
        <v>3.91</v>
      </c>
      <c r="L5746" s="49">
        <v>3.05</v>
      </c>
      <c r="M5746" s="49">
        <v>3.08</v>
      </c>
      <c r="N5746" s="49">
        <v>2.86</v>
      </c>
      <c r="O5746" s="49">
        <v>4.07</v>
      </c>
      <c r="P5746" s="49">
        <v>4.18</v>
      </c>
      <c r="Q5746" s="49">
        <v>4.88</v>
      </c>
      <c r="R5746" s="49">
        <v>5.0599999999999996</v>
      </c>
      <c r="S5746" s="49">
        <v>5.81</v>
      </c>
      <c r="T5746" s="49">
        <v>5.81</v>
      </c>
      <c r="U5746" s="49">
        <v>5.81</v>
      </c>
      <c r="V5746" s="49">
        <v>5.81</v>
      </c>
    </row>
    <row r="5747" spans="1:22" ht="15.75" customHeight="1">
      <c r="A5747" s="139" t="s">
        <v>793</v>
      </c>
      <c r="B5747" s="139" t="s">
        <v>414</v>
      </c>
      <c r="C5747" s="139" t="s">
        <v>792</v>
      </c>
      <c r="D5747" s="139" t="s">
        <v>633</v>
      </c>
      <c r="E5747" s="139" t="s">
        <v>754</v>
      </c>
      <c r="F5747" s="49">
        <v>16.5</v>
      </c>
      <c r="G5747" s="49">
        <v>21.2</v>
      </c>
      <c r="H5747" s="49">
        <v>10.9</v>
      </c>
      <c r="I5747" s="49">
        <v>12.9</v>
      </c>
      <c r="J5747" s="49">
        <v>1.35</v>
      </c>
      <c r="K5747" s="49">
        <v>1.35</v>
      </c>
      <c r="L5747" s="49">
        <v>1.45</v>
      </c>
      <c r="M5747" s="49">
        <v>1.34</v>
      </c>
      <c r="N5747" s="49">
        <v>1.96</v>
      </c>
      <c r="O5747" s="49">
        <v>2.89</v>
      </c>
      <c r="P5747" s="49">
        <v>6.18</v>
      </c>
      <c r="Q5747" s="49">
        <v>6.33</v>
      </c>
      <c r="R5747" s="49">
        <v>7.89</v>
      </c>
      <c r="S5747" s="49">
        <v>8.7100000000000009</v>
      </c>
      <c r="T5747" s="49">
        <v>11.9</v>
      </c>
      <c r="U5747" s="49">
        <v>13.1</v>
      </c>
      <c r="V5747" s="49">
        <v>15.3</v>
      </c>
    </row>
    <row r="5748" spans="1:22" ht="15.75" customHeight="1">
      <c r="A5748" s="139" t="s">
        <v>793</v>
      </c>
      <c r="B5748" s="139" t="s">
        <v>462</v>
      </c>
      <c r="C5748" s="139" t="s">
        <v>792</v>
      </c>
      <c r="D5748" s="139" t="s">
        <v>633</v>
      </c>
      <c r="E5748" s="139" t="s">
        <v>754</v>
      </c>
      <c r="F5748" s="49">
        <v>343</v>
      </c>
      <c r="G5748" s="49">
        <v>351</v>
      </c>
      <c r="H5748" s="49">
        <v>330</v>
      </c>
      <c r="I5748" s="49">
        <v>302</v>
      </c>
      <c r="J5748" s="49">
        <v>324</v>
      </c>
      <c r="K5748" s="49">
        <v>289</v>
      </c>
      <c r="L5748" s="49">
        <v>299</v>
      </c>
      <c r="M5748" s="49">
        <v>259</v>
      </c>
      <c r="N5748" s="49">
        <v>254</v>
      </c>
      <c r="O5748" s="49">
        <v>255</v>
      </c>
      <c r="P5748" s="49">
        <v>257</v>
      </c>
      <c r="Q5748" s="49">
        <v>258</v>
      </c>
      <c r="R5748" s="49">
        <v>253</v>
      </c>
      <c r="S5748" s="50">
        <f t="array" ref="S5748">TREND($N5748:$R5748,$N$1:$R$1,S$1)</f>
        <v>255.70000000000002</v>
      </c>
      <c r="T5748" s="50">
        <f t="array" ref="T5748">TREND($N5748:$R5748,$N$1:$R$1,T$1)</f>
        <v>255.8</v>
      </c>
      <c r="U5748" s="50">
        <f t="array" ref="U5748">TREND($N5748:$R5748,$N$1:$R$1,U$1)</f>
        <v>255.9</v>
      </c>
      <c r="V5748" s="50">
        <f t="array" ref="V5748">TREND($N5748:$R5748,$N$1:$R$1,V$1)</f>
        <v>256</v>
      </c>
    </row>
    <row r="5749" spans="1:22" ht="15.75" customHeight="1">
      <c r="A5749" s="139" t="s">
        <v>793</v>
      </c>
      <c r="B5749" s="139" t="s">
        <v>456</v>
      </c>
      <c r="C5749" s="139" t="s">
        <v>792</v>
      </c>
      <c r="D5749" s="139" t="s">
        <v>633</v>
      </c>
      <c r="E5749" s="139" t="s">
        <v>754</v>
      </c>
      <c r="F5749" s="49">
        <v>0.70899999999999996</v>
      </c>
      <c r="G5749" s="49">
        <v>0.74399999999999999</v>
      </c>
      <c r="H5749" s="49">
        <v>0.73599999999999999</v>
      </c>
      <c r="I5749" s="49">
        <v>0.749</v>
      </c>
      <c r="J5749" s="49">
        <v>0.754</v>
      </c>
      <c r="K5749" s="49">
        <v>0.79300000000000004</v>
      </c>
      <c r="L5749" s="49">
        <v>0.78100000000000003</v>
      </c>
      <c r="M5749" s="49">
        <v>0.82599999999999996</v>
      </c>
      <c r="N5749" s="49">
        <v>0.83799999999999997</v>
      </c>
      <c r="O5749" s="49">
        <v>0.82599999999999996</v>
      </c>
      <c r="P5749" s="49">
        <v>0.93400000000000005</v>
      </c>
      <c r="Q5749" s="49">
        <v>0.80900000000000005</v>
      </c>
      <c r="R5749" s="49">
        <v>0.88900000000000001</v>
      </c>
      <c r="S5749" s="50">
        <f t="array" ref="S5749">TREND($N5749:$R5749,$N$1:$R$1,S$1)</f>
        <v>0.88470000000000226</v>
      </c>
      <c r="T5749" s="50">
        <f t="array" ref="T5749">TREND($N5749:$R5749,$N$1:$R$1,T$1)</f>
        <v>0.89320000000000022</v>
      </c>
      <c r="U5749" s="50">
        <f t="array" ref="U5749">TREND($N5749:$R5749,$N$1:$R$1,U$1)</f>
        <v>0.90170000000000172</v>
      </c>
      <c r="V5749" s="50">
        <f t="array" ref="V5749">TREND($N5749:$R5749,$N$1:$R$1,V$1)</f>
        <v>0.91019999999999968</v>
      </c>
    </row>
    <row r="5750" spans="1:22" ht="15.75" customHeight="1">
      <c r="A5750" s="139" t="s">
        <v>793</v>
      </c>
      <c r="B5750" s="139" t="s">
        <v>454</v>
      </c>
      <c r="C5750" s="139" t="s">
        <v>792</v>
      </c>
      <c r="D5750" s="139" t="s">
        <v>633</v>
      </c>
      <c r="E5750" s="139" t="s">
        <v>754</v>
      </c>
      <c r="F5750" s="49">
        <v>3.02</v>
      </c>
      <c r="G5750" s="49">
        <v>3.05</v>
      </c>
      <c r="H5750" s="49">
        <v>4.45</v>
      </c>
      <c r="I5750" s="49">
        <v>4.4000000000000004</v>
      </c>
      <c r="J5750" s="49">
        <v>3.96</v>
      </c>
      <c r="K5750" s="49">
        <v>3.96</v>
      </c>
      <c r="L5750" s="49">
        <v>3.74</v>
      </c>
      <c r="M5750" s="49">
        <v>3.63</v>
      </c>
      <c r="N5750" s="49">
        <v>3.46</v>
      </c>
      <c r="O5750" s="49">
        <v>3.3</v>
      </c>
      <c r="P5750" s="49">
        <v>3.13</v>
      </c>
      <c r="Q5750" s="49">
        <v>3</v>
      </c>
      <c r="R5750" s="49">
        <v>10.1</v>
      </c>
      <c r="S5750" s="50">
        <f t="array" ref="S5750">TREND($N5750:$R5750,$N$1:$R$1,S$1)</f>
        <v>8.4920000000001892</v>
      </c>
      <c r="T5750" s="50">
        <f t="array" ref="T5750">TREND($N5750:$R5750,$N$1:$R$1,T$1)</f>
        <v>9.7899999999999636</v>
      </c>
      <c r="U5750" s="50">
        <f t="array" ref="U5750">TREND($N5750:$R5750,$N$1:$R$1,U$1)</f>
        <v>11.088000000000193</v>
      </c>
      <c r="V5750" s="50">
        <f t="array" ref="V5750">TREND($N5750:$R5750,$N$1:$R$1,V$1)</f>
        <v>12.385999999999967</v>
      </c>
    </row>
    <row r="5751" spans="1:22" ht="15.75" customHeight="1">
      <c r="A5751" s="139" t="s">
        <v>793</v>
      </c>
      <c r="B5751" s="139" t="s">
        <v>432</v>
      </c>
      <c r="C5751" s="139" t="s">
        <v>792</v>
      </c>
      <c r="D5751" s="139" t="s">
        <v>633</v>
      </c>
      <c r="E5751" s="139" t="s">
        <v>754</v>
      </c>
      <c r="F5751" s="49">
        <v>1.35</v>
      </c>
      <c r="G5751" s="49">
        <v>1.03</v>
      </c>
      <c r="H5751" s="49">
        <v>0.69</v>
      </c>
      <c r="I5751" s="49">
        <v>0.69799999999999995</v>
      </c>
      <c r="J5751" s="49">
        <v>0.7</v>
      </c>
      <c r="K5751" s="49">
        <v>0.84599999999999997</v>
      </c>
      <c r="L5751" s="49">
        <v>0.89</v>
      </c>
      <c r="M5751" s="49">
        <v>0.311</v>
      </c>
      <c r="N5751" s="49">
        <v>0.34899999999999998</v>
      </c>
      <c r="O5751" s="49">
        <v>0.40200000000000002</v>
      </c>
      <c r="P5751" s="49">
        <v>0.58699999999999997</v>
      </c>
      <c r="Q5751" s="49">
        <v>0.22</v>
      </c>
      <c r="R5751" s="49">
        <v>5.04E-2</v>
      </c>
      <c r="S5751" s="50">
        <f t="array" ref="S5751">TREND($N5751:$R5751,$N$1:$R$1,S$1)</f>
        <v>8.791999999999689E-2</v>
      </c>
      <c r="T5751" s="50">
        <f t="array" ref="T5751">TREND($N5751:$R5751,$N$1:$R$1,T$1)</f>
        <v>9.9999999999909051E-3</v>
      </c>
      <c r="U5751" s="50">
        <f t="array" ref="U5751">TREND($N5751:$R5751,$N$1:$R$1,U$1)</f>
        <v>-6.7920000000015079E-2</v>
      </c>
      <c r="V5751" s="50">
        <f t="array" ref="V5751">TREND($N5751:$R5751,$N$1:$R$1,V$1)</f>
        <v>-0.14584000000002106</v>
      </c>
    </row>
    <row r="5752" spans="1:22" ht="15.75" customHeight="1">
      <c r="A5752" s="139" t="s">
        <v>793</v>
      </c>
      <c r="B5752" s="139" t="s">
        <v>450</v>
      </c>
      <c r="C5752" s="139" t="s">
        <v>792</v>
      </c>
      <c r="D5752" s="139" t="s">
        <v>633</v>
      </c>
      <c r="E5752" s="139" t="s">
        <v>754</v>
      </c>
      <c r="F5752" s="49">
        <v>3040</v>
      </c>
      <c r="G5752" s="49">
        <v>3210</v>
      </c>
      <c r="H5752" s="49">
        <v>2390</v>
      </c>
      <c r="I5752" s="49">
        <v>2820</v>
      </c>
      <c r="J5752" s="49">
        <v>2980</v>
      </c>
      <c r="K5752" s="49">
        <v>2990</v>
      </c>
      <c r="L5752" s="49">
        <v>2940</v>
      </c>
      <c r="M5752" s="49">
        <v>3250</v>
      </c>
      <c r="N5752" s="49">
        <v>3090</v>
      </c>
      <c r="O5752" s="49">
        <v>4050</v>
      </c>
      <c r="P5752" s="49">
        <v>3950</v>
      </c>
      <c r="Q5752" s="49">
        <v>4020</v>
      </c>
      <c r="R5752" s="49">
        <v>4130</v>
      </c>
      <c r="S5752" s="50">
        <f t="array" ref="S5752">TREND($N5752:$R5752,$N$1:$R$1,S$1)</f>
        <v>4463</v>
      </c>
      <c r="T5752" s="50">
        <f t="array" ref="T5752">TREND($N5752:$R5752,$N$1:$R$1,T$1)</f>
        <v>4668</v>
      </c>
      <c r="U5752" s="50">
        <f t="array" ref="U5752">TREND($N5752:$R5752,$N$1:$R$1,U$1)</f>
        <v>4873</v>
      </c>
      <c r="V5752" s="50">
        <f t="array" ref="V5752">TREND($N5752:$R5752,$N$1:$R$1,V$1)</f>
        <v>5078</v>
      </c>
    </row>
    <row r="5753" spans="1:22" ht="15.75" customHeight="1">
      <c r="A5753" s="139" t="s">
        <v>793</v>
      </c>
      <c r="B5753" s="139" t="s">
        <v>430</v>
      </c>
      <c r="C5753" s="139" t="s">
        <v>792</v>
      </c>
      <c r="D5753" s="139" t="s">
        <v>633</v>
      </c>
      <c r="E5753" s="139" t="s">
        <v>754</v>
      </c>
      <c r="F5753" s="49">
        <v>19.5</v>
      </c>
      <c r="G5753" s="49">
        <v>12.6</v>
      </c>
      <c r="H5753" s="49">
        <v>17.3</v>
      </c>
      <c r="I5753" s="49">
        <v>8.49</v>
      </c>
      <c r="J5753" s="49">
        <v>7.51</v>
      </c>
      <c r="K5753" s="49">
        <v>3.9</v>
      </c>
      <c r="L5753" s="49">
        <v>4.59</v>
      </c>
      <c r="M5753" s="49">
        <v>1.32</v>
      </c>
      <c r="N5753" s="49">
        <v>3.17</v>
      </c>
      <c r="O5753" s="49">
        <v>1.26</v>
      </c>
      <c r="P5753" s="49">
        <v>3.14</v>
      </c>
      <c r="Q5753" s="49">
        <v>0.47099999999999997</v>
      </c>
      <c r="R5753" s="49">
        <v>2.67</v>
      </c>
      <c r="S5753" s="49">
        <v>2.67</v>
      </c>
      <c r="T5753" s="49">
        <v>2.67</v>
      </c>
      <c r="U5753" s="50">
        <f t="array" ref="U5753">TREND($P5753:$T5753,$P$1:$T$1,U$1)</f>
        <v>2.7018999999999949</v>
      </c>
      <c r="V5753" s="50">
        <f t="array" ref="V5753">TREND($P5753:$T5753,$P$1:$T$1,V$1)</f>
        <v>2.8277999999999963</v>
      </c>
    </row>
    <row r="5754" spans="1:22" ht="15.75" customHeight="1">
      <c r="A5754" s="139" t="s">
        <v>793</v>
      </c>
      <c r="B5754" s="139" t="s">
        <v>440</v>
      </c>
      <c r="C5754" s="139" t="s">
        <v>792</v>
      </c>
      <c r="D5754" s="139" t="s">
        <v>633</v>
      </c>
      <c r="E5754" s="139" t="s">
        <v>754</v>
      </c>
      <c r="F5754" s="49">
        <v>4.38</v>
      </c>
      <c r="G5754" s="49">
        <v>4.8</v>
      </c>
      <c r="H5754" s="49">
        <v>4.83</v>
      </c>
      <c r="I5754" s="49">
        <v>4.8899999999999997</v>
      </c>
      <c r="J5754" s="49">
        <v>4.9000000000000004</v>
      </c>
      <c r="K5754" s="49">
        <v>5.92</v>
      </c>
      <c r="L5754" s="49">
        <v>6.23</v>
      </c>
      <c r="M5754" s="49">
        <v>2.1800000000000002</v>
      </c>
      <c r="N5754" s="49">
        <v>2.44</v>
      </c>
      <c r="O5754" s="49">
        <v>2.81</v>
      </c>
      <c r="P5754" s="49">
        <v>4.1100000000000003</v>
      </c>
      <c r="Q5754" s="49">
        <v>1.54</v>
      </c>
      <c r="R5754" s="49">
        <v>0.35299999999999998</v>
      </c>
      <c r="S5754" s="50">
        <f t="array" ref="S5754">TREND($N5754:$R5754,$N$1:$R$1,S$1)</f>
        <v>0.61740000000008877</v>
      </c>
      <c r="T5754" s="50">
        <f t="array" ref="T5754">TREND($N5754:$R5754,$N$1:$R$1,T$1)</f>
        <v>7.3000000000092768E-2</v>
      </c>
      <c r="U5754" s="50">
        <f t="array" ref="U5754">TREND($N5754:$R5754,$N$1:$R$1,U$1)</f>
        <v>-0.47139999999990323</v>
      </c>
      <c r="V5754" s="50">
        <f t="array" ref="V5754">TREND($N5754:$R5754,$N$1:$R$1,V$1)</f>
        <v>-1.0157999999998992</v>
      </c>
    </row>
    <row r="5755" spans="1:22" ht="15.75" customHeight="1">
      <c r="A5755" s="139" t="s">
        <v>793</v>
      </c>
      <c r="B5755" s="139" t="s">
        <v>442</v>
      </c>
      <c r="C5755" s="139" t="s">
        <v>792</v>
      </c>
      <c r="D5755" s="139" t="s">
        <v>633</v>
      </c>
      <c r="E5755" s="139" t="s">
        <v>754</v>
      </c>
      <c r="F5755" s="49">
        <v>0</v>
      </c>
      <c r="G5755" s="49">
        <v>0</v>
      </c>
      <c r="H5755" s="49">
        <v>0</v>
      </c>
      <c r="I5755" s="49">
        <v>0</v>
      </c>
      <c r="J5755" s="49">
        <v>0</v>
      </c>
      <c r="K5755" s="49">
        <v>0</v>
      </c>
      <c r="L5755" s="49">
        <v>0</v>
      </c>
      <c r="M5755" s="49">
        <v>0</v>
      </c>
      <c r="N5755" s="49">
        <v>0</v>
      </c>
      <c r="O5755" s="139" t="s">
        <v>791</v>
      </c>
      <c r="P5755" s="139" t="s">
        <v>791</v>
      </c>
      <c r="Q5755" s="139" t="s">
        <v>791</v>
      </c>
      <c r="R5755" s="139" t="s">
        <v>791</v>
      </c>
      <c r="S5755" s="139" t="s">
        <v>791</v>
      </c>
      <c r="T5755" s="139" t="s">
        <v>791</v>
      </c>
      <c r="U5755" s="139" t="s">
        <v>791</v>
      </c>
      <c r="V5755" s="139" t="s">
        <v>791</v>
      </c>
    </row>
    <row r="5756" spans="1:22" ht="15.75" customHeight="1">
      <c r="A5756" s="139" t="s">
        <v>793</v>
      </c>
      <c r="B5756" s="139" t="s">
        <v>282</v>
      </c>
      <c r="C5756" s="139" t="s">
        <v>792</v>
      </c>
      <c r="D5756" s="139" t="s">
        <v>633</v>
      </c>
      <c r="E5756" s="139" t="s">
        <v>754</v>
      </c>
      <c r="F5756" s="49">
        <v>255</v>
      </c>
      <c r="G5756" s="49">
        <v>116</v>
      </c>
      <c r="H5756" s="49">
        <v>197</v>
      </c>
      <c r="I5756" s="49">
        <v>196</v>
      </c>
      <c r="J5756" s="49">
        <v>89.6</v>
      </c>
      <c r="K5756" s="49">
        <v>74</v>
      </c>
      <c r="L5756" s="49">
        <v>78.900000000000006</v>
      </c>
      <c r="M5756" s="49">
        <v>80.5</v>
      </c>
      <c r="N5756" s="49">
        <v>78.599999999999994</v>
      </c>
      <c r="O5756" s="49">
        <v>70.7</v>
      </c>
      <c r="P5756" s="49">
        <v>73.900000000000006</v>
      </c>
      <c r="Q5756" s="49">
        <v>78.599999999999994</v>
      </c>
      <c r="R5756" s="49">
        <v>110</v>
      </c>
      <c r="S5756" s="50">
        <f t="array" ref="S5756">TREND($N5756:$R5756,$N$1:$R$1,S$1)</f>
        <v>103.56999999999971</v>
      </c>
      <c r="T5756" s="50">
        <f t="array" ref="T5756">TREND($N5756:$R5756,$N$1:$R$1,T$1)</f>
        <v>110.64000000000124</v>
      </c>
      <c r="U5756" s="50">
        <f t="array" ref="U5756">TREND($N5756:$R5756,$N$1:$R$1,U$1)</f>
        <v>117.71000000000095</v>
      </c>
      <c r="V5756" s="50">
        <f t="array" ref="V5756">TREND($N5756:$R5756,$N$1:$R$1,V$1)</f>
        <v>124.78000000000065</v>
      </c>
    </row>
    <row r="5757" spans="1:22" ht="15.75" customHeight="1">
      <c r="A5757" s="139" t="s">
        <v>793</v>
      </c>
      <c r="B5757" s="139" t="s">
        <v>460</v>
      </c>
      <c r="C5757" s="139" t="s">
        <v>792</v>
      </c>
      <c r="D5757" s="139" t="s">
        <v>633</v>
      </c>
      <c r="E5757" s="139" t="s">
        <v>754</v>
      </c>
      <c r="F5757" s="49">
        <v>7.16</v>
      </c>
      <c r="G5757" s="49">
        <v>17.399999999999999</v>
      </c>
      <c r="H5757" s="49">
        <v>12.9</v>
      </c>
      <c r="I5757" s="49">
        <v>9.06</v>
      </c>
      <c r="J5757" s="49">
        <v>14.1</v>
      </c>
      <c r="K5757" s="49">
        <v>12.9</v>
      </c>
      <c r="L5757" s="49">
        <v>2.91</v>
      </c>
      <c r="M5757" s="49">
        <v>2.93</v>
      </c>
      <c r="N5757" s="49">
        <v>2.35</v>
      </c>
      <c r="O5757" s="49">
        <v>2.4700000000000002</v>
      </c>
      <c r="P5757" s="49">
        <v>2.88</v>
      </c>
      <c r="Q5757" s="49">
        <v>3.22</v>
      </c>
      <c r="R5757" s="49">
        <v>3.22</v>
      </c>
      <c r="S5757" s="50">
        <f t="array" ref="S5757">TREND($N5757:$R5757,$N$1:$R$1,S$1)</f>
        <v>3.5749999999999886</v>
      </c>
      <c r="T5757" s="50">
        <f t="array" ref="T5757">TREND($N5757:$R5757,$N$1:$R$1,T$1)</f>
        <v>3.8239999999999554</v>
      </c>
      <c r="U5757" s="50">
        <f t="array" ref="U5757">TREND($N5757:$R5757,$N$1:$R$1,U$1)</f>
        <v>4.0729999999999791</v>
      </c>
      <c r="V5757" s="50">
        <f t="array" ref="V5757">TREND($N5757:$R5757,$N$1:$R$1,V$1)</f>
        <v>4.3219999999999459</v>
      </c>
    </row>
    <row r="5758" spans="1:22" ht="15.75" customHeight="1">
      <c r="A5758" s="139" t="s">
        <v>793</v>
      </c>
      <c r="B5758" s="139" t="s">
        <v>458</v>
      </c>
      <c r="C5758" s="139" t="s">
        <v>792</v>
      </c>
      <c r="D5758" s="139" t="s">
        <v>633</v>
      </c>
      <c r="E5758" s="139" t="s">
        <v>754</v>
      </c>
      <c r="F5758" s="49">
        <v>1.01</v>
      </c>
      <c r="G5758" s="49">
        <v>1.03</v>
      </c>
      <c r="H5758" s="49">
        <v>1.38</v>
      </c>
      <c r="I5758" s="49">
        <v>1.4</v>
      </c>
      <c r="J5758" s="49">
        <v>1.4</v>
      </c>
      <c r="K5758" s="49">
        <v>2.4500000000000002</v>
      </c>
      <c r="L5758" s="49">
        <v>4.1500000000000004</v>
      </c>
      <c r="M5758" s="49">
        <v>3.8</v>
      </c>
      <c r="N5758" s="49">
        <v>1.97</v>
      </c>
      <c r="O5758" s="49">
        <v>0.39400000000000002</v>
      </c>
      <c r="P5758" s="49">
        <v>0.61499999999999999</v>
      </c>
      <c r="Q5758" s="49">
        <v>1.1200000000000001</v>
      </c>
      <c r="R5758" s="49">
        <v>1.33</v>
      </c>
      <c r="S5758" s="50">
        <f t="array" ref="S5758">TREND($N5758:$R5758,$N$1:$R$1,S$1)</f>
        <v>0.91960000000001685</v>
      </c>
      <c r="T5758" s="50">
        <f t="array" ref="T5758">TREND($N5758:$R5758,$N$1:$R$1,T$1)</f>
        <v>0.86420000000001096</v>
      </c>
      <c r="U5758" s="50">
        <f t="array" ref="U5758">TREND($N5758:$R5758,$N$1:$R$1,U$1)</f>
        <v>0.80880000000000507</v>
      </c>
      <c r="V5758" s="50">
        <f t="array" ref="V5758">TREND($N5758:$R5758,$N$1:$R$1,V$1)</f>
        <v>0.75340000000001339</v>
      </c>
    </row>
    <row r="5759" spans="1:22" ht="15.75" customHeight="1">
      <c r="A5759" s="139" t="s">
        <v>793</v>
      </c>
      <c r="B5759" s="139" t="s">
        <v>464</v>
      </c>
      <c r="C5759" s="139" t="s">
        <v>792</v>
      </c>
      <c r="D5759" s="139" t="s">
        <v>633</v>
      </c>
      <c r="E5759" s="139" t="s">
        <v>754</v>
      </c>
      <c r="F5759" s="49">
        <v>3.37</v>
      </c>
      <c r="G5759" s="49">
        <v>5.48</v>
      </c>
      <c r="H5759" s="49">
        <v>5.52</v>
      </c>
      <c r="I5759" s="49">
        <v>5.58</v>
      </c>
      <c r="J5759" s="49">
        <v>5.6</v>
      </c>
      <c r="K5759" s="49">
        <v>6.77</v>
      </c>
      <c r="L5759" s="49">
        <v>7.12</v>
      </c>
      <c r="M5759" s="49">
        <v>2.4900000000000002</v>
      </c>
      <c r="N5759" s="49">
        <v>2.79</v>
      </c>
      <c r="O5759" s="49">
        <v>3.22</v>
      </c>
      <c r="P5759" s="49">
        <v>4.7</v>
      </c>
      <c r="Q5759" s="49">
        <v>1.76</v>
      </c>
      <c r="R5759" s="49">
        <v>0.40300000000000002</v>
      </c>
      <c r="S5759" s="50">
        <f t="array" ref="S5759">TREND($N5759:$R5759,$N$1:$R$1,S$1)</f>
        <v>0.70439999999985048</v>
      </c>
      <c r="T5759" s="50">
        <f t="array" ref="T5759">TREND($N5759:$R5759,$N$1:$R$1,T$1)</f>
        <v>8.0999999999903594E-2</v>
      </c>
      <c r="U5759" s="50">
        <f t="array" ref="U5759">TREND($N5759:$R5759,$N$1:$R$1,U$1)</f>
        <v>-0.54240000000004329</v>
      </c>
      <c r="V5759" s="50">
        <f t="array" ref="V5759">TREND($N5759:$R5759,$N$1:$R$1,V$1)</f>
        <v>-1.1658000000002176</v>
      </c>
    </row>
    <row r="5760" spans="1:22" ht="15.75" customHeight="1">
      <c r="A5760" s="139" t="s">
        <v>793</v>
      </c>
      <c r="B5760" s="139" t="s">
        <v>446</v>
      </c>
      <c r="C5760" s="139" t="s">
        <v>792</v>
      </c>
      <c r="D5760" s="139" t="s">
        <v>633</v>
      </c>
      <c r="E5760" s="139" t="s">
        <v>754</v>
      </c>
      <c r="F5760" s="49">
        <v>0.84699999999999998</v>
      </c>
      <c r="G5760" s="49">
        <v>1.03</v>
      </c>
      <c r="H5760" s="49">
        <v>1.04</v>
      </c>
      <c r="I5760" s="49">
        <v>1.05</v>
      </c>
      <c r="J5760" s="49">
        <v>1.05</v>
      </c>
      <c r="K5760" s="49">
        <v>1.27</v>
      </c>
      <c r="L5760" s="49">
        <v>1.34</v>
      </c>
      <c r="M5760" s="49">
        <v>0.46700000000000003</v>
      </c>
      <c r="N5760" s="49">
        <v>0.52400000000000002</v>
      </c>
      <c r="O5760" s="49">
        <v>0.60299999999999998</v>
      </c>
      <c r="P5760" s="49">
        <v>0.88</v>
      </c>
      <c r="Q5760" s="49">
        <v>0.33100000000000002</v>
      </c>
      <c r="R5760" s="49">
        <v>7.5499999999999998E-2</v>
      </c>
      <c r="S5760" s="50">
        <f t="array" ref="S5760">TREND($N5760:$R5760,$N$1:$R$1,S$1)</f>
        <v>0.132000000000005</v>
      </c>
      <c r="T5760" s="50">
        <f t="array" ref="T5760">TREND($N5760:$R5760,$N$1:$R$1,T$1)</f>
        <v>1.5100000000018099E-2</v>
      </c>
      <c r="U5760" s="50">
        <f t="array" ref="U5760">TREND($N5760:$R5760,$N$1:$R$1,U$1)</f>
        <v>-0.10179999999999723</v>
      </c>
      <c r="V5760" s="50">
        <f t="array" ref="V5760">TREND($N5760:$R5760,$N$1:$R$1,V$1)</f>
        <v>-0.21869999999998413</v>
      </c>
    </row>
    <row r="5761" spans="1:22" ht="15.75" customHeight="1">
      <c r="A5761" s="139" t="s">
        <v>793</v>
      </c>
      <c r="B5761" s="139" t="s">
        <v>448</v>
      </c>
      <c r="C5761" s="139" t="s">
        <v>792</v>
      </c>
      <c r="D5761" s="139" t="s">
        <v>633</v>
      </c>
      <c r="E5761" s="139" t="s">
        <v>754</v>
      </c>
      <c r="F5761" s="49">
        <v>5.01</v>
      </c>
      <c r="G5761" s="49">
        <v>4.84</v>
      </c>
      <c r="H5761" s="49">
        <v>12.8</v>
      </c>
      <c r="I5761" s="49">
        <v>7.4</v>
      </c>
      <c r="J5761" s="49">
        <v>0</v>
      </c>
      <c r="K5761" s="49">
        <v>0</v>
      </c>
      <c r="L5761" s="49">
        <v>0</v>
      </c>
      <c r="M5761" s="49">
        <v>0</v>
      </c>
      <c r="N5761" s="49">
        <v>0</v>
      </c>
      <c r="O5761" s="49">
        <v>0</v>
      </c>
      <c r="P5761" s="49">
        <v>0</v>
      </c>
      <c r="Q5761" s="50">
        <f t="shared" ref="Q5761:V5761" si="11">AVERAGE($F5761:$I5761)</f>
        <v>7.5124999999999993</v>
      </c>
      <c r="R5761" s="50">
        <f t="shared" si="11"/>
        <v>7.5124999999999993</v>
      </c>
      <c r="S5761" s="50">
        <f t="shared" si="11"/>
        <v>7.5124999999999993</v>
      </c>
      <c r="T5761" s="50">
        <f t="shared" si="11"/>
        <v>7.5124999999999993</v>
      </c>
      <c r="U5761" s="50">
        <f t="shared" si="11"/>
        <v>7.5124999999999993</v>
      </c>
      <c r="V5761" s="50">
        <f t="shared" si="11"/>
        <v>7.5124999999999993</v>
      </c>
    </row>
    <row r="5762" spans="1:22" ht="15.75" customHeight="1">
      <c r="A5762" s="139" t="s">
        <v>793</v>
      </c>
      <c r="B5762" s="139" t="s">
        <v>434</v>
      </c>
      <c r="C5762" s="139" t="s">
        <v>792</v>
      </c>
      <c r="D5762" s="139" t="s">
        <v>633</v>
      </c>
      <c r="E5762" s="139" t="s">
        <v>754</v>
      </c>
      <c r="F5762" s="49">
        <v>11.8</v>
      </c>
      <c r="G5762" s="49">
        <v>5.83</v>
      </c>
      <c r="H5762" s="49">
        <v>44.9</v>
      </c>
      <c r="I5762" s="49">
        <v>45.4</v>
      </c>
      <c r="J5762" s="49">
        <v>45.5</v>
      </c>
      <c r="K5762" s="49">
        <v>55</v>
      </c>
      <c r="L5762" s="49">
        <v>57.9</v>
      </c>
      <c r="M5762" s="49">
        <v>20.2</v>
      </c>
      <c r="N5762" s="49">
        <v>22.7</v>
      </c>
      <c r="O5762" s="49">
        <v>26.1</v>
      </c>
      <c r="P5762" s="49">
        <v>38.200000000000003</v>
      </c>
      <c r="Q5762" s="49">
        <v>14.3</v>
      </c>
      <c r="R5762" s="49">
        <v>3.27</v>
      </c>
      <c r="S5762" s="50">
        <f t="array" ref="S5762">TREND($N5762:$R5762,$N$1:$R$1,S$1)</f>
        <v>5.7160000000003492</v>
      </c>
      <c r="T5762" s="50">
        <f t="array" ref="T5762">TREND($N5762:$R5762,$N$1:$R$1,T$1)</f>
        <v>0.65000000000145519</v>
      </c>
      <c r="U5762" s="50">
        <f t="array" ref="U5762">TREND($N5762:$R5762,$N$1:$R$1,U$1)</f>
        <v>-4.4159999999992579</v>
      </c>
      <c r="V5762" s="50">
        <f t="array" ref="V5762">TREND($N5762:$R5762,$N$1:$R$1,V$1)</f>
        <v>-9.4819999999999709</v>
      </c>
    </row>
    <row r="5763" spans="1:22" ht="15.75" customHeight="1">
      <c r="A5763" s="139" t="s">
        <v>793</v>
      </c>
      <c r="B5763" s="139" t="s">
        <v>436</v>
      </c>
      <c r="C5763" s="139" t="s">
        <v>792</v>
      </c>
      <c r="D5763" s="139" t="s">
        <v>633</v>
      </c>
      <c r="E5763" s="139" t="s">
        <v>754</v>
      </c>
      <c r="F5763" s="49">
        <v>949</v>
      </c>
      <c r="G5763" s="49">
        <v>914</v>
      </c>
      <c r="H5763" s="49">
        <v>994</v>
      </c>
      <c r="I5763" s="49">
        <v>1230</v>
      </c>
      <c r="J5763" s="49">
        <v>1390</v>
      </c>
      <c r="K5763" s="49">
        <v>1400</v>
      </c>
      <c r="L5763" s="49">
        <v>1490</v>
      </c>
      <c r="M5763" s="49">
        <v>1510</v>
      </c>
      <c r="N5763" s="49">
        <v>1540</v>
      </c>
      <c r="O5763" s="49">
        <v>1630</v>
      </c>
      <c r="P5763" s="49">
        <v>1610</v>
      </c>
      <c r="Q5763" s="49">
        <v>1690</v>
      </c>
      <c r="R5763" s="49">
        <v>1770</v>
      </c>
      <c r="S5763" s="50">
        <f t="array" ref="S5763">TREND($N5763:$R5763,$N$1:$R$1,S$1)</f>
        <v>1804</v>
      </c>
      <c r="T5763" s="50">
        <f t="array" ref="T5763">TREND($N5763:$R5763,$N$1:$R$1,T$1)</f>
        <v>1856</v>
      </c>
      <c r="U5763" s="50">
        <f t="array" ref="U5763">TREND($N5763:$R5763,$N$1:$R$1,U$1)</f>
        <v>1908</v>
      </c>
      <c r="V5763" s="50">
        <f t="array" ref="V5763">TREND($N5763:$R5763,$N$1:$R$1,V$1)</f>
        <v>1960</v>
      </c>
    </row>
    <row r="5764" spans="1:22" ht="15.75" customHeight="1">
      <c r="A5764" s="139" t="s">
        <v>793</v>
      </c>
      <c r="B5764" s="139" t="s">
        <v>466</v>
      </c>
      <c r="C5764" s="139" t="s">
        <v>792</v>
      </c>
      <c r="D5764" s="139" t="s">
        <v>633</v>
      </c>
      <c r="E5764" s="139" t="s">
        <v>754</v>
      </c>
      <c r="F5764" s="49">
        <v>0</v>
      </c>
      <c r="G5764" s="49">
        <v>0</v>
      </c>
      <c r="H5764" s="49">
        <v>0</v>
      </c>
      <c r="I5764" s="49">
        <v>0</v>
      </c>
      <c r="J5764" s="49">
        <v>0</v>
      </c>
      <c r="K5764" s="49">
        <v>0</v>
      </c>
      <c r="L5764" s="49">
        <v>0</v>
      </c>
      <c r="M5764" s="49">
        <v>0</v>
      </c>
      <c r="N5764" s="49">
        <v>0</v>
      </c>
      <c r="O5764" s="49">
        <v>0.1</v>
      </c>
      <c r="P5764" s="49">
        <v>0</v>
      </c>
      <c r="Q5764" s="49">
        <v>0.3</v>
      </c>
      <c r="R5764" s="49">
        <v>0.4</v>
      </c>
      <c r="S5764" s="50">
        <f t="array" ref="S5764">TREND($N5764:$R5764,$N$1:$R$1,S$1)</f>
        <v>0.46000000000000796</v>
      </c>
      <c r="T5764" s="50">
        <f t="array" ref="T5764">TREND($N5764:$R5764,$N$1:$R$1,T$1)</f>
        <v>0.56000000000000227</v>
      </c>
      <c r="U5764" s="50">
        <f t="array" ref="U5764">TREND($N5764:$R5764,$N$1:$R$1,U$1)</f>
        <v>0.65999999999999659</v>
      </c>
      <c r="V5764" s="50">
        <f t="array" ref="V5764">TREND($N5764:$R5764,$N$1:$R$1,V$1)</f>
        <v>0.76000000000001933</v>
      </c>
    </row>
    <row r="5765" spans="1:22" ht="15.75" customHeight="1">
      <c r="A5765" s="139" t="s">
        <v>793</v>
      </c>
      <c r="B5765" s="139" t="s">
        <v>478</v>
      </c>
      <c r="C5765" s="139" t="s">
        <v>792</v>
      </c>
      <c r="D5765" s="139" t="s">
        <v>633</v>
      </c>
      <c r="E5765" s="139" t="s">
        <v>754</v>
      </c>
      <c r="F5765" s="49">
        <v>1.01</v>
      </c>
      <c r="G5765" s="49">
        <v>1.03</v>
      </c>
      <c r="H5765" s="49">
        <v>1.04</v>
      </c>
      <c r="I5765" s="49">
        <v>1.05</v>
      </c>
      <c r="J5765" s="49">
        <v>1.05</v>
      </c>
      <c r="K5765" s="49">
        <v>1.27</v>
      </c>
      <c r="L5765" s="49">
        <v>1.34</v>
      </c>
      <c r="M5765" s="49">
        <v>0.46700000000000003</v>
      </c>
      <c r="N5765" s="49">
        <v>0.52400000000000002</v>
      </c>
      <c r="O5765" s="49">
        <v>0.60299999999999998</v>
      </c>
      <c r="P5765" s="49">
        <v>0.88</v>
      </c>
      <c r="Q5765" s="49">
        <v>0.33100000000000002</v>
      </c>
      <c r="R5765" s="49">
        <v>7.5499999999999998E-2</v>
      </c>
      <c r="S5765" s="50">
        <f t="array" ref="S5765">TREND($N5765:$R5765,$N$1:$R$1,S$1)</f>
        <v>0.132000000000005</v>
      </c>
      <c r="T5765" s="50">
        <f t="array" ref="T5765">TREND($N5765:$R5765,$N$1:$R$1,T$1)</f>
        <v>1.5100000000018099E-2</v>
      </c>
      <c r="U5765" s="50">
        <f t="array" ref="U5765">TREND($N5765:$R5765,$N$1:$R$1,U$1)</f>
        <v>-0.10179999999999723</v>
      </c>
      <c r="V5765" s="50">
        <f t="array" ref="V5765">TREND($N5765:$R5765,$N$1:$R$1,V$1)</f>
        <v>-0.21869999999998413</v>
      </c>
    </row>
    <row r="5766" spans="1:22" ht="15.75" customHeight="1">
      <c r="A5766" s="139" t="s">
        <v>793</v>
      </c>
      <c r="B5766" s="139" t="s">
        <v>480</v>
      </c>
      <c r="C5766" s="139" t="s">
        <v>792</v>
      </c>
      <c r="D5766" s="139" t="s">
        <v>633</v>
      </c>
      <c r="E5766" s="139" t="s">
        <v>754</v>
      </c>
      <c r="F5766" s="49">
        <v>126</v>
      </c>
      <c r="G5766" s="49">
        <v>213</v>
      </c>
      <c r="H5766" s="49">
        <v>102</v>
      </c>
      <c r="I5766" s="49">
        <v>201</v>
      </c>
      <c r="J5766" s="49">
        <v>149</v>
      </c>
      <c r="K5766" s="49">
        <v>144</v>
      </c>
      <c r="L5766" s="49">
        <v>204</v>
      </c>
      <c r="M5766" s="49">
        <v>145</v>
      </c>
      <c r="N5766" s="49">
        <v>267</v>
      </c>
      <c r="O5766" s="49">
        <v>158</v>
      </c>
      <c r="P5766" s="49">
        <v>440</v>
      </c>
      <c r="Q5766" s="49">
        <v>124</v>
      </c>
      <c r="R5766" s="49">
        <v>286</v>
      </c>
      <c r="S5766" s="50">
        <f t="array" ref="S5766">TREND($N5766:$R5766,$N$1:$R$1,S$1)</f>
        <v>256.20000000000005</v>
      </c>
      <c r="T5766" s="50">
        <f t="array" ref="T5766">TREND($N5766:$R5766,$N$1:$R$1,T$1)</f>
        <v>256.60000000000002</v>
      </c>
      <c r="U5766" s="50">
        <f t="array" ref="U5766">TREND($N5766:$R5766,$N$1:$R$1,U$1)</f>
        <v>257</v>
      </c>
      <c r="V5766" s="50">
        <f t="array" ref="V5766">TREND($N5766:$R5766,$N$1:$R$1,V$1)</f>
        <v>257.39999999999998</v>
      </c>
    </row>
    <row r="5767" spans="1:22" ht="15.75" customHeight="1">
      <c r="A5767" s="139" t="s">
        <v>793</v>
      </c>
      <c r="B5767" s="139" t="s">
        <v>476</v>
      </c>
      <c r="C5767" s="139" t="s">
        <v>792</v>
      </c>
      <c r="D5767" s="139" t="s">
        <v>633</v>
      </c>
      <c r="E5767" s="139" t="s">
        <v>754</v>
      </c>
      <c r="F5767" s="49">
        <v>26.7</v>
      </c>
      <c r="G5767" s="49">
        <v>22.6</v>
      </c>
      <c r="H5767" s="49">
        <v>22.3</v>
      </c>
      <c r="I5767" s="49">
        <v>37.6</v>
      </c>
      <c r="J5767" s="49">
        <v>30</v>
      </c>
      <c r="K5767" s="49">
        <v>15.3</v>
      </c>
      <c r="L5767" s="49">
        <v>47</v>
      </c>
      <c r="M5767" s="49">
        <v>61.5</v>
      </c>
      <c r="N5767" s="49">
        <v>53.5</v>
      </c>
      <c r="O5767" s="49">
        <v>49.2</v>
      </c>
      <c r="P5767" s="49">
        <v>78.3</v>
      </c>
      <c r="Q5767" s="49">
        <v>30</v>
      </c>
      <c r="R5767" s="49">
        <v>59.7</v>
      </c>
      <c r="S5767" s="50">
        <f t="array" ref="S5767">TREND($N5767:$R5767,$N$1:$R$1,S$1)</f>
        <v>52.100000000000136</v>
      </c>
      <c r="T5767" s="50">
        <f t="array" ref="T5767">TREND($N5767:$R5767,$N$1:$R$1,T$1)</f>
        <v>51.420000000000073</v>
      </c>
      <c r="U5767" s="50">
        <f t="array" ref="U5767">TREND($N5767:$R5767,$N$1:$R$1,U$1)</f>
        <v>50.740000000000236</v>
      </c>
      <c r="V5767" s="50">
        <f t="array" ref="V5767">TREND($N5767:$R5767,$N$1:$R$1,V$1)</f>
        <v>50.060000000000173</v>
      </c>
    </row>
    <row r="5768" spans="1:22" ht="15.75" customHeight="1">
      <c r="A5768" s="139" t="s">
        <v>793</v>
      </c>
      <c r="B5768" s="139" t="s">
        <v>472</v>
      </c>
      <c r="C5768" s="139" t="s">
        <v>792</v>
      </c>
      <c r="D5768" s="139" t="s">
        <v>633</v>
      </c>
      <c r="E5768" s="139" t="s">
        <v>754</v>
      </c>
      <c r="F5768" s="49">
        <v>128</v>
      </c>
      <c r="G5768" s="49">
        <v>108</v>
      </c>
      <c r="H5768" s="49">
        <v>105</v>
      </c>
      <c r="I5768" s="49">
        <v>109</v>
      </c>
      <c r="J5768" s="49">
        <v>89.6</v>
      </c>
      <c r="K5768" s="49">
        <v>88.6</v>
      </c>
      <c r="L5768" s="49">
        <v>86.1</v>
      </c>
      <c r="M5768" s="49">
        <v>73</v>
      </c>
      <c r="N5768" s="49">
        <v>70.599999999999994</v>
      </c>
      <c r="O5768" s="49">
        <v>61.7</v>
      </c>
      <c r="P5768" s="49">
        <v>57.1</v>
      </c>
      <c r="Q5768" s="49">
        <v>67.3</v>
      </c>
      <c r="R5768" s="49">
        <v>60.6</v>
      </c>
      <c r="S5768" s="49">
        <v>60.6</v>
      </c>
      <c r="T5768" s="49">
        <v>60.6</v>
      </c>
      <c r="U5768" s="49">
        <v>59.1</v>
      </c>
      <c r="V5768" s="49">
        <v>59.1</v>
      </c>
    </row>
    <row r="5769" spans="1:22" ht="15.75" customHeight="1">
      <c r="A5769" s="139" t="s">
        <v>793</v>
      </c>
      <c r="B5769" s="139" t="s">
        <v>768</v>
      </c>
      <c r="C5769" s="139" t="s">
        <v>792</v>
      </c>
      <c r="D5769" s="139" t="s">
        <v>633</v>
      </c>
      <c r="E5769" s="139" t="s">
        <v>754</v>
      </c>
      <c r="F5769" s="49">
        <v>90400</v>
      </c>
      <c r="G5769" s="49">
        <v>88900</v>
      </c>
      <c r="H5769" s="49">
        <v>91400</v>
      </c>
      <c r="I5769" s="49">
        <v>104000</v>
      </c>
      <c r="J5769" s="49">
        <v>107000</v>
      </c>
      <c r="K5769" s="49">
        <v>108000</v>
      </c>
      <c r="L5769" s="49">
        <v>112000</v>
      </c>
      <c r="M5769" s="49">
        <v>116000</v>
      </c>
      <c r="N5769" s="49">
        <v>119000</v>
      </c>
      <c r="O5769" s="49">
        <v>119000</v>
      </c>
      <c r="P5769" s="49">
        <v>120000</v>
      </c>
      <c r="Q5769" s="49">
        <v>122000</v>
      </c>
      <c r="R5769" s="49">
        <v>123000</v>
      </c>
      <c r="S5769" s="49">
        <v>7030</v>
      </c>
      <c r="T5769" s="49">
        <v>7340</v>
      </c>
      <c r="U5769" s="49">
        <v>12.9</v>
      </c>
      <c r="V5769" s="49">
        <v>27.9</v>
      </c>
    </row>
    <row r="5770" spans="1:22" ht="15.75" customHeight="1">
      <c r="A5770" s="139" t="s">
        <v>793</v>
      </c>
      <c r="B5770" s="139" t="s">
        <v>484</v>
      </c>
      <c r="C5770" s="139" t="s">
        <v>792</v>
      </c>
      <c r="D5770" s="139" t="s">
        <v>633</v>
      </c>
      <c r="E5770" s="139" t="s">
        <v>754</v>
      </c>
      <c r="F5770" s="49">
        <v>149</v>
      </c>
      <c r="G5770" s="49">
        <v>141</v>
      </c>
      <c r="H5770" s="49">
        <v>133</v>
      </c>
      <c r="I5770" s="49">
        <v>125</v>
      </c>
      <c r="J5770" s="49">
        <v>119</v>
      </c>
      <c r="K5770" s="49">
        <v>111</v>
      </c>
      <c r="L5770" s="49">
        <v>103</v>
      </c>
      <c r="M5770" s="49">
        <v>95.4</v>
      </c>
      <c r="N5770" s="49">
        <v>87.3</v>
      </c>
      <c r="O5770" s="49">
        <v>80.599999999999994</v>
      </c>
      <c r="P5770" s="49">
        <v>72.099999999999994</v>
      </c>
      <c r="Q5770" s="49">
        <v>68.099999999999994</v>
      </c>
      <c r="R5770" s="49">
        <v>63</v>
      </c>
      <c r="S5770" s="49">
        <v>64.400000000000006</v>
      </c>
      <c r="T5770" s="49">
        <v>69.8</v>
      </c>
      <c r="U5770" s="49">
        <v>68.2</v>
      </c>
      <c r="V5770" s="49">
        <v>64.599999999999994</v>
      </c>
    </row>
    <row r="5771" spans="1:22" ht="15.75" customHeight="1">
      <c r="A5771" s="139" t="s">
        <v>793</v>
      </c>
      <c r="B5771" s="139" t="s">
        <v>470</v>
      </c>
      <c r="C5771" s="139" t="s">
        <v>792</v>
      </c>
      <c r="D5771" s="139" t="s">
        <v>633</v>
      </c>
      <c r="E5771" s="139" t="s">
        <v>754</v>
      </c>
      <c r="F5771" s="49">
        <v>80.7</v>
      </c>
      <c r="G5771" s="49">
        <v>78</v>
      </c>
      <c r="H5771" s="49">
        <v>82.5</v>
      </c>
      <c r="I5771" s="49">
        <v>75.2</v>
      </c>
      <c r="J5771" s="49">
        <v>36.6</v>
      </c>
      <c r="K5771" s="49">
        <v>9.4</v>
      </c>
      <c r="L5771" s="49">
        <v>9.24</v>
      </c>
      <c r="M5771" s="49">
        <v>9.24</v>
      </c>
      <c r="N5771" s="49">
        <v>9.24</v>
      </c>
      <c r="O5771" s="49">
        <v>9.24</v>
      </c>
      <c r="P5771" s="49">
        <v>9.24</v>
      </c>
      <c r="Q5771" s="49">
        <v>9.24</v>
      </c>
      <c r="R5771" s="49">
        <v>9.24</v>
      </c>
      <c r="S5771" s="50">
        <f t="array" ref="S5771">TREND($N5771:$R5771,$N$1:$R$1,S$1)</f>
        <v>9.24</v>
      </c>
      <c r="T5771" s="50">
        <f t="array" ref="T5771">TREND($N5771:$R5771,$N$1:$R$1,T$1)</f>
        <v>9.24</v>
      </c>
      <c r="U5771" s="50">
        <f t="array" ref="U5771">TREND($N5771:$R5771,$N$1:$R$1,U$1)</f>
        <v>9.24</v>
      </c>
      <c r="V5771" s="50">
        <f t="array" ref="V5771">TREND($N5771:$R5771,$N$1:$R$1,V$1)</f>
        <v>9.24</v>
      </c>
    </row>
    <row r="5772" spans="1:22" ht="15.75" customHeight="1">
      <c r="A5772" s="139" t="s">
        <v>793</v>
      </c>
      <c r="B5772" s="139" t="s">
        <v>474</v>
      </c>
      <c r="C5772" s="139" t="s">
        <v>792</v>
      </c>
      <c r="D5772" s="139" t="s">
        <v>633</v>
      </c>
      <c r="E5772" s="139" t="s">
        <v>754</v>
      </c>
      <c r="F5772" s="49">
        <v>837</v>
      </c>
      <c r="G5772" s="49">
        <v>901</v>
      </c>
      <c r="H5772" s="49">
        <v>1000</v>
      </c>
      <c r="I5772" s="49">
        <v>1060</v>
      </c>
      <c r="J5772" s="49">
        <v>1130</v>
      </c>
      <c r="K5772" s="49">
        <v>1060</v>
      </c>
      <c r="L5772" s="49">
        <v>1060</v>
      </c>
      <c r="M5772" s="49">
        <v>1160</v>
      </c>
      <c r="N5772" s="49">
        <v>1100</v>
      </c>
      <c r="O5772" s="49">
        <v>1170</v>
      </c>
      <c r="P5772" s="49">
        <v>1240</v>
      </c>
      <c r="Q5772" s="49">
        <v>1270</v>
      </c>
      <c r="R5772" s="49">
        <v>1320</v>
      </c>
      <c r="S5772" s="49">
        <v>1190</v>
      </c>
      <c r="T5772" s="49">
        <v>1240</v>
      </c>
      <c r="U5772" s="49">
        <v>1280</v>
      </c>
      <c r="V5772" s="49">
        <v>1220</v>
      </c>
    </row>
    <row r="5773" spans="1:22" ht="15.75" customHeight="1">
      <c r="A5773" s="139" t="s">
        <v>793</v>
      </c>
      <c r="B5773" s="139" t="s">
        <v>486</v>
      </c>
      <c r="C5773" s="139" t="s">
        <v>792</v>
      </c>
      <c r="D5773" s="139" t="s">
        <v>633</v>
      </c>
      <c r="E5773" s="139" t="s">
        <v>754</v>
      </c>
      <c r="F5773" s="49">
        <v>1.35</v>
      </c>
      <c r="G5773" s="49">
        <v>2.06</v>
      </c>
      <c r="H5773" s="49">
        <v>1.73</v>
      </c>
      <c r="I5773" s="49">
        <v>1.75</v>
      </c>
      <c r="J5773" s="49">
        <v>1.75</v>
      </c>
      <c r="K5773" s="49">
        <v>1.62</v>
      </c>
      <c r="L5773" s="49">
        <v>1.92</v>
      </c>
      <c r="M5773" s="49">
        <v>1.5</v>
      </c>
      <c r="N5773" s="49">
        <v>1.93</v>
      </c>
      <c r="O5773" s="49">
        <v>2.8</v>
      </c>
      <c r="P5773" s="49">
        <v>2.93</v>
      </c>
      <c r="Q5773" s="49">
        <v>2.2000000000000002</v>
      </c>
      <c r="R5773" s="49">
        <v>2.33</v>
      </c>
      <c r="S5773" s="50">
        <f t="array" ref="S5773">TREND($N5773:$R5773,$N$1:$R$1,S$1)</f>
        <v>2.4980000000000047</v>
      </c>
      <c r="T5773" s="50">
        <f t="array" ref="T5773">TREND($N5773:$R5773,$N$1:$R$1,T$1)</f>
        <v>2.5180000000000078</v>
      </c>
      <c r="U5773" s="50">
        <f t="array" ref="U5773">TREND($N5773:$R5773,$N$1:$R$1,U$1)</f>
        <v>2.5380000000000038</v>
      </c>
      <c r="V5773" s="50">
        <f t="array" ref="V5773">TREND($N5773:$R5773,$N$1:$R$1,V$1)</f>
        <v>2.5580000000000069</v>
      </c>
    </row>
    <row r="5774" spans="1:22" ht="15.75" customHeight="1">
      <c r="A5774" s="139" t="s">
        <v>793</v>
      </c>
      <c r="B5774" s="139" t="s">
        <v>488</v>
      </c>
      <c r="C5774" s="139" t="s">
        <v>792</v>
      </c>
      <c r="D5774" s="139" t="s">
        <v>633</v>
      </c>
      <c r="E5774" s="139" t="s">
        <v>754</v>
      </c>
      <c r="F5774" s="49">
        <v>332</v>
      </c>
      <c r="G5774" s="49">
        <v>318</v>
      </c>
      <c r="H5774" s="49">
        <v>320</v>
      </c>
      <c r="I5774" s="49">
        <v>3380</v>
      </c>
      <c r="J5774" s="49">
        <v>3840</v>
      </c>
      <c r="K5774" s="49">
        <v>4040</v>
      </c>
      <c r="L5774" s="49">
        <v>3570</v>
      </c>
      <c r="M5774" s="49">
        <v>4250</v>
      </c>
      <c r="N5774" s="49">
        <v>4410</v>
      </c>
      <c r="O5774" s="49">
        <v>4990</v>
      </c>
      <c r="P5774" s="49">
        <v>4490</v>
      </c>
      <c r="Q5774" s="49">
        <v>4670</v>
      </c>
      <c r="R5774" s="49">
        <v>4190</v>
      </c>
      <c r="S5774" s="50">
        <f t="array" ref="S5774">TREND($N5774:$R5774,$N$1:$R$1,S$1)</f>
        <v>4322</v>
      </c>
      <c r="T5774" s="50">
        <f t="array" ref="T5774">TREND($N5774:$R5774,$N$1:$R$1,T$1)</f>
        <v>4246</v>
      </c>
      <c r="U5774" s="50">
        <f t="array" ref="U5774">TREND($N5774:$R5774,$N$1:$R$1,U$1)</f>
        <v>4170</v>
      </c>
      <c r="V5774" s="50">
        <f t="array" ref="V5774">TREND($N5774:$R5774,$N$1:$R$1,V$1)</f>
        <v>4094</v>
      </c>
    </row>
    <row r="5775" spans="1:22" ht="15.75" customHeight="1">
      <c r="A5775" s="139" t="s">
        <v>793</v>
      </c>
      <c r="B5775" s="139" t="s">
        <v>492</v>
      </c>
      <c r="C5775" s="139" t="s">
        <v>792</v>
      </c>
      <c r="D5775" s="139" t="s">
        <v>633</v>
      </c>
      <c r="E5775" s="139" t="s">
        <v>754</v>
      </c>
      <c r="F5775" s="49">
        <v>5.05</v>
      </c>
      <c r="G5775" s="49">
        <v>5.48</v>
      </c>
      <c r="H5775" s="49">
        <v>5.87</v>
      </c>
      <c r="I5775" s="49">
        <v>5.93</v>
      </c>
      <c r="J5775" s="49">
        <v>5.95</v>
      </c>
      <c r="K5775" s="49">
        <v>7.19</v>
      </c>
      <c r="L5775" s="49">
        <v>7.57</v>
      </c>
      <c r="M5775" s="49">
        <v>2.65</v>
      </c>
      <c r="N5775" s="49">
        <v>2.97</v>
      </c>
      <c r="O5775" s="49">
        <v>3.42</v>
      </c>
      <c r="P5775" s="49">
        <v>4.99</v>
      </c>
      <c r="Q5775" s="49">
        <v>1.87</v>
      </c>
      <c r="R5775" s="49">
        <v>0.42799999999999999</v>
      </c>
      <c r="S5775" s="50">
        <f t="array" ref="S5775">TREND($N5775:$R5775,$N$1:$R$1,S$1)</f>
        <v>0.74540000000001783</v>
      </c>
      <c r="T5775" s="50">
        <f t="array" ref="T5775">TREND($N5775:$R5775,$N$1:$R$1,T$1)</f>
        <v>8.1999999999879947E-2</v>
      </c>
      <c r="U5775" s="50">
        <f t="array" ref="U5775">TREND($N5775:$R5775,$N$1:$R$1,U$1)</f>
        <v>-0.58140000000003056</v>
      </c>
      <c r="V5775" s="50">
        <f t="array" ref="V5775">TREND($N5775:$R5775,$N$1:$R$1,V$1)</f>
        <v>-1.2447999999999411</v>
      </c>
    </row>
    <row r="5776" spans="1:22" ht="15.75" customHeight="1">
      <c r="A5776" s="139" t="s">
        <v>793</v>
      </c>
      <c r="B5776" s="139" t="s">
        <v>498</v>
      </c>
      <c r="C5776" s="139" t="s">
        <v>792</v>
      </c>
      <c r="D5776" s="139" t="s">
        <v>633</v>
      </c>
      <c r="E5776" s="139" t="s">
        <v>754</v>
      </c>
      <c r="F5776" s="49">
        <v>331</v>
      </c>
      <c r="G5776" s="49">
        <v>337</v>
      </c>
      <c r="H5776" s="49">
        <v>350</v>
      </c>
      <c r="I5776" s="49">
        <v>393</v>
      </c>
      <c r="J5776" s="49">
        <v>357</v>
      </c>
      <c r="K5776" s="49">
        <v>373</v>
      </c>
      <c r="L5776" s="49">
        <v>351</v>
      </c>
      <c r="M5776" s="49">
        <v>367</v>
      </c>
      <c r="N5776" s="49">
        <v>358</v>
      </c>
      <c r="O5776" s="49">
        <v>348</v>
      </c>
      <c r="P5776" s="49">
        <v>364</v>
      </c>
      <c r="Q5776" s="49">
        <v>375</v>
      </c>
      <c r="R5776" s="49">
        <v>378</v>
      </c>
      <c r="S5776" s="50">
        <f t="array" ref="S5776">TREND($N5776:$R5776,$N$1:$R$1,S$1)</f>
        <v>384.70000000000073</v>
      </c>
      <c r="T5776" s="50">
        <f t="array" ref="T5776">TREND($N5776:$R5776,$N$1:$R$1,T$1)</f>
        <v>391.40000000000146</v>
      </c>
      <c r="U5776" s="50">
        <f t="array" ref="U5776">TREND($N5776:$R5776,$N$1:$R$1,U$1)</f>
        <v>398.10000000000036</v>
      </c>
      <c r="V5776" s="50">
        <f t="array" ref="V5776">TREND($N5776:$R5776,$N$1:$R$1,V$1)</f>
        <v>404.80000000000109</v>
      </c>
    </row>
    <row r="5777" spans="1:22" ht="15.75" customHeight="1">
      <c r="A5777" s="139" t="s">
        <v>793</v>
      </c>
      <c r="B5777" s="139" t="s">
        <v>500</v>
      </c>
      <c r="C5777" s="139" t="s">
        <v>792</v>
      </c>
      <c r="D5777" s="139" t="s">
        <v>633</v>
      </c>
      <c r="E5777" s="139" t="s">
        <v>754</v>
      </c>
      <c r="F5777" s="49">
        <v>976</v>
      </c>
      <c r="G5777" s="49">
        <v>922</v>
      </c>
      <c r="H5777" s="49">
        <v>895</v>
      </c>
      <c r="I5777" s="49">
        <v>782</v>
      </c>
      <c r="J5777" s="49">
        <v>802</v>
      </c>
      <c r="K5777" s="49">
        <v>826</v>
      </c>
      <c r="L5777" s="49">
        <v>746</v>
      </c>
      <c r="M5777" s="49">
        <v>820</v>
      </c>
      <c r="N5777" s="49">
        <v>800</v>
      </c>
      <c r="O5777" s="49">
        <v>831</v>
      </c>
      <c r="P5777" s="49">
        <v>819</v>
      </c>
      <c r="Q5777" s="49">
        <v>846</v>
      </c>
      <c r="R5777" s="49">
        <v>869</v>
      </c>
      <c r="S5777" s="50">
        <f t="array" ref="S5777">TREND($N5777:$R5777,$N$1:$R$1,S$1)</f>
        <v>878.90000000000146</v>
      </c>
      <c r="T5777" s="50">
        <f t="array" ref="T5777">TREND($N5777:$R5777,$N$1:$R$1,T$1)</f>
        <v>894.20000000000073</v>
      </c>
      <c r="U5777" s="50">
        <f t="array" ref="U5777">TREND($N5777:$R5777,$N$1:$R$1,U$1)</f>
        <v>909.5</v>
      </c>
      <c r="V5777" s="50">
        <f t="array" ref="V5777">TREND($N5777:$R5777,$N$1:$R$1,V$1)</f>
        <v>924.80000000000291</v>
      </c>
    </row>
    <row r="5778" spans="1:22" ht="15.75" customHeight="1">
      <c r="A5778" s="139" t="s">
        <v>793</v>
      </c>
      <c r="B5778" s="139" t="s">
        <v>502</v>
      </c>
      <c r="C5778" s="139" t="s">
        <v>792</v>
      </c>
      <c r="D5778" s="139" t="s">
        <v>633</v>
      </c>
      <c r="E5778" s="139" t="s">
        <v>754</v>
      </c>
      <c r="F5778" s="49">
        <v>1510</v>
      </c>
      <c r="G5778" s="49">
        <v>1370</v>
      </c>
      <c r="H5778" s="49">
        <v>1280</v>
      </c>
      <c r="I5778" s="49">
        <v>1250</v>
      </c>
      <c r="J5778" s="49">
        <v>1170</v>
      </c>
      <c r="K5778" s="49">
        <v>1090</v>
      </c>
      <c r="L5778" s="49">
        <v>1030</v>
      </c>
      <c r="M5778" s="49">
        <v>950</v>
      </c>
      <c r="N5778" s="49">
        <v>840</v>
      </c>
      <c r="O5778" s="49">
        <v>846</v>
      </c>
      <c r="P5778" s="49">
        <v>853</v>
      </c>
      <c r="Q5778" s="49">
        <v>806</v>
      </c>
      <c r="R5778" s="49">
        <v>825</v>
      </c>
      <c r="S5778" s="49">
        <v>941</v>
      </c>
      <c r="T5778" s="49">
        <v>935</v>
      </c>
      <c r="U5778" s="49">
        <v>798</v>
      </c>
      <c r="V5778" s="49">
        <v>1130</v>
      </c>
    </row>
    <row r="5779" spans="1:22" ht="15.75" customHeight="1">
      <c r="A5779" s="139" t="s">
        <v>793</v>
      </c>
      <c r="B5779" s="139" t="s">
        <v>482</v>
      </c>
      <c r="C5779" s="139" t="s">
        <v>792</v>
      </c>
      <c r="D5779" s="139" t="s">
        <v>633</v>
      </c>
      <c r="E5779" s="139" t="s">
        <v>754</v>
      </c>
      <c r="F5779" s="49">
        <v>238</v>
      </c>
      <c r="G5779" s="49">
        <v>225</v>
      </c>
      <c r="H5779" s="49">
        <v>221</v>
      </c>
      <c r="I5779" s="49">
        <v>221</v>
      </c>
      <c r="J5779" s="49">
        <v>201</v>
      </c>
      <c r="K5779" s="49">
        <v>169</v>
      </c>
      <c r="L5779" s="49">
        <v>169</v>
      </c>
      <c r="M5779" s="49">
        <v>154</v>
      </c>
      <c r="N5779" s="49">
        <v>147</v>
      </c>
      <c r="O5779" s="49">
        <v>67.8</v>
      </c>
      <c r="P5779" s="49">
        <v>107</v>
      </c>
      <c r="Q5779" s="49">
        <v>107</v>
      </c>
      <c r="R5779" s="49">
        <v>114</v>
      </c>
      <c r="S5779" s="50">
        <f t="array" ref="S5779">TREND($N5779:$R5779,$N$1:$R$1,S$1)</f>
        <v>100.52000000000044</v>
      </c>
      <c r="T5779" s="50">
        <f t="array" ref="T5779">TREND($N5779:$R5779,$N$1:$R$1,T$1)</f>
        <v>97.840000000000146</v>
      </c>
      <c r="U5779" s="50">
        <f t="array" ref="U5779">TREND($N5779:$R5779,$N$1:$R$1,U$1)</f>
        <v>95.160000000000764</v>
      </c>
      <c r="V5779" s="50">
        <f t="array" ref="V5779">TREND($N5779:$R5779,$N$1:$R$1,V$1)</f>
        <v>92.480000000000473</v>
      </c>
    </row>
    <row r="5780" spans="1:22" ht="15.75" customHeight="1">
      <c r="A5780" s="139" t="s">
        <v>793</v>
      </c>
      <c r="B5780" s="139" t="s">
        <v>504</v>
      </c>
      <c r="C5780" s="139" t="s">
        <v>792</v>
      </c>
      <c r="D5780" s="139" t="s">
        <v>633</v>
      </c>
      <c r="E5780" s="139" t="s">
        <v>754</v>
      </c>
      <c r="F5780" s="49">
        <v>49.3</v>
      </c>
      <c r="G5780" s="49">
        <v>48.2</v>
      </c>
      <c r="H5780" s="49">
        <v>47.8</v>
      </c>
      <c r="I5780" s="49">
        <v>48.1</v>
      </c>
      <c r="J5780" s="49">
        <v>47.5</v>
      </c>
      <c r="K5780" s="49">
        <v>47.7</v>
      </c>
      <c r="L5780" s="49">
        <v>46.5</v>
      </c>
      <c r="M5780" s="49">
        <v>46.7</v>
      </c>
      <c r="N5780" s="49">
        <v>45.5</v>
      </c>
      <c r="O5780" s="49">
        <v>45.7</v>
      </c>
      <c r="P5780" s="49">
        <v>48.4</v>
      </c>
      <c r="Q5780" s="49">
        <v>47.1</v>
      </c>
      <c r="R5780" s="49">
        <v>47.3</v>
      </c>
      <c r="S5780" s="49">
        <v>38.799999999999997</v>
      </c>
      <c r="T5780" s="49">
        <v>51.9</v>
      </c>
      <c r="U5780" s="49">
        <v>58.4</v>
      </c>
      <c r="V5780" s="49">
        <v>54.2</v>
      </c>
    </row>
    <row r="5781" spans="1:22" ht="15.75" customHeight="1">
      <c r="A5781" s="139" t="s">
        <v>793</v>
      </c>
      <c r="B5781" s="139" t="s">
        <v>496</v>
      </c>
      <c r="C5781" s="139" t="s">
        <v>792</v>
      </c>
      <c r="D5781" s="139" t="s">
        <v>633</v>
      </c>
      <c r="E5781" s="139" t="s">
        <v>754</v>
      </c>
      <c r="F5781" s="49">
        <v>6.06</v>
      </c>
      <c r="G5781" s="49">
        <v>7.54</v>
      </c>
      <c r="H5781" s="49">
        <v>12.1</v>
      </c>
      <c r="I5781" s="49">
        <v>12.2</v>
      </c>
      <c r="J5781" s="49">
        <v>12.3</v>
      </c>
      <c r="K5781" s="49">
        <v>14.8</v>
      </c>
      <c r="L5781" s="49">
        <v>15.6</v>
      </c>
      <c r="M5781" s="49">
        <v>5.45</v>
      </c>
      <c r="N5781" s="49">
        <v>6.11</v>
      </c>
      <c r="O5781" s="49">
        <v>7.04</v>
      </c>
      <c r="P5781" s="49">
        <v>10.3</v>
      </c>
      <c r="Q5781" s="49">
        <v>3.86</v>
      </c>
      <c r="R5781" s="49">
        <v>0.88100000000000001</v>
      </c>
      <c r="S5781" s="50">
        <f t="array" ref="S5781">TREND($N5781:$R5781,$N$1:$R$1,S$1)</f>
        <v>1.5468000000000757</v>
      </c>
      <c r="T5781" s="50">
        <f t="array" ref="T5781">TREND($N5781:$R5781,$N$1:$R$1,T$1)</f>
        <v>0.18299999999999272</v>
      </c>
      <c r="U5781" s="50">
        <f t="array" ref="U5781">TREND($N5781:$R5781,$N$1:$R$1,U$1)</f>
        <v>-1.1808000000000902</v>
      </c>
      <c r="V5781" s="50">
        <f t="array" ref="V5781">TREND($N5781:$R5781,$N$1:$R$1,V$1)</f>
        <v>-2.5446000000001732</v>
      </c>
    </row>
    <row r="5782" spans="1:22" ht="15.75" customHeight="1">
      <c r="A5782" s="139" t="s">
        <v>793</v>
      </c>
      <c r="B5782" s="139" t="s">
        <v>508</v>
      </c>
      <c r="C5782" s="139" t="s">
        <v>792</v>
      </c>
      <c r="D5782" s="139" t="s">
        <v>633</v>
      </c>
      <c r="E5782" s="139" t="s">
        <v>754</v>
      </c>
      <c r="F5782" s="49">
        <v>300</v>
      </c>
      <c r="G5782" s="49">
        <v>287</v>
      </c>
      <c r="H5782" s="49">
        <v>255</v>
      </c>
      <c r="I5782" s="49">
        <v>209</v>
      </c>
      <c r="J5782" s="49">
        <v>209</v>
      </c>
      <c r="K5782" s="49">
        <v>211</v>
      </c>
      <c r="L5782" s="49">
        <v>248</v>
      </c>
      <c r="M5782" s="49">
        <v>311</v>
      </c>
      <c r="N5782" s="49">
        <v>333</v>
      </c>
      <c r="O5782" s="49">
        <v>306</v>
      </c>
      <c r="P5782" s="49">
        <v>317</v>
      </c>
      <c r="Q5782" s="49">
        <v>437</v>
      </c>
      <c r="R5782" s="49">
        <v>400</v>
      </c>
      <c r="S5782" s="49">
        <v>469</v>
      </c>
      <c r="T5782" s="49">
        <v>429</v>
      </c>
      <c r="U5782" s="49">
        <v>492</v>
      </c>
      <c r="V5782" s="49">
        <v>591</v>
      </c>
    </row>
    <row r="5783" spans="1:22" ht="15.75" customHeight="1">
      <c r="A5783" s="139" t="s">
        <v>793</v>
      </c>
      <c r="B5783" s="139" t="s">
        <v>510</v>
      </c>
      <c r="C5783" s="139" t="s">
        <v>792</v>
      </c>
      <c r="D5783" s="139" t="s">
        <v>633</v>
      </c>
      <c r="E5783" s="139" t="s">
        <v>754</v>
      </c>
      <c r="F5783" s="49">
        <v>4250</v>
      </c>
      <c r="G5783" s="49">
        <v>3690</v>
      </c>
      <c r="H5783" s="49">
        <v>3000</v>
      </c>
      <c r="I5783" s="49">
        <v>2540</v>
      </c>
      <c r="J5783" s="49">
        <v>1990</v>
      </c>
      <c r="K5783" s="49">
        <v>1440</v>
      </c>
      <c r="L5783" s="49">
        <v>857</v>
      </c>
      <c r="M5783" s="49">
        <v>239</v>
      </c>
      <c r="N5783" s="49">
        <v>256</v>
      </c>
      <c r="O5783" s="49">
        <v>311</v>
      </c>
      <c r="P5783" s="49">
        <v>295</v>
      </c>
      <c r="Q5783" s="49">
        <v>217</v>
      </c>
      <c r="R5783" s="49">
        <v>193</v>
      </c>
      <c r="S5783" s="49">
        <v>192</v>
      </c>
      <c r="T5783" s="49">
        <v>197</v>
      </c>
      <c r="U5783" s="49">
        <v>199</v>
      </c>
      <c r="V5783" s="49">
        <v>211</v>
      </c>
    </row>
    <row r="5784" spans="1:22" ht="15.75" customHeight="1">
      <c r="A5784" s="139" t="s">
        <v>793</v>
      </c>
      <c r="B5784" s="139" t="s">
        <v>512</v>
      </c>
      <c r="C5784" s="139" t="s">
        <v>792</v>
      </c>
      <c r="D5784" s="139" t="s">
        <v>633</v>
      </c>
      <c r="E5784" s="139" t="s">
        <v>754</v>
      </c>
      <c r="F5784" s="49">
        <v>1.57</v>
      </c>
      <c r="G5784" s="49">
        <v>1.67</v>
      </c>
      <c r="H5784" s="49">
        <v>1.73</v>
      </c>
      <c r="I5784" s="49">
        <v>1.75</v>
      </c>
      <c r="J5784" s="49">
        <v>1.75</v>
      </c>
      <c r="K5784" s="49">
        <v>2.12</v>
      </c>
      <c r="L5784" s="49">
        <v>2.23</v>
      </c>
      <c r="M5784" s="49">
        <v>0.77800000000000002</v>
      </c>
      <c r="N5784" s="49">
        <v>0.873</v>
      </c>
      <c r="O5784" s="49">
        <v>1.01</v>
      </c>
      <c r="P5784" s="49">
        <v>1.47</v>
      </c>
      <c r="Q5784" s="49">
        <v>0.55100000000000005</v>
      </c>
      <c r="R5784" s="49">
        <v>0.126</v>
      </c>
      <c r="S5784" s="50">
        <f t="array" ref="S5784">TREND($N5784:$R5784,$N$1:$R$1,S$1)</f>
        <v>0.22010000000000218</v>
      </c>
      <c r="T5784" s="50">
        <f t="array" ref="T5784">TREND($N5784:$R5784,$N$1:$R$1,T$1)</f>
        <v>2.4799999999970623E-2</v>
      </c>
      <c r="U5784" s="50">
        <f t="array" ref="U5784">TREND($N5784:$R5784,$N$1:$R$1,U$1)</f>
        <v>-0.17050000000000409</v>
      </c>
      <c r="V5784" s="50">
        <f t="array" ref="V5784">TREND($N5784:$R5784,$N$1:$R$1,V$1)</f>
        <v>-0.36580000000003565</v>
      </c>
    </row>
    <row r="5785" spans="1:22" ht="15.75" customHeight="1">
      <c r="A5785" s="139" t="s">
        <v>793</v>
      </c>
      <c r="B5785" s="139" t="s">
        <v>526</v>
      </c>
      <c r="C5785" s="139" t="s">
        <v>792</v>
      </c>
      <c r="D5785" s="139" t="s">
        <v>633</v>
      </c>
      <c r="E5785" s="139" t="s">
        <v>754</v>
      </c>
      <c r="F5785" s="49">
        <v>286</v>
      </c>
      <c r="G5785" s="49">
        <v>309</v>
      </c>
      <c r="H5785" s="49">
        <v>310</v>
      </c>
      <c r="I5785" s="49">
        <v>331</v>
      </c>
      <c r="J5785" s="49">
        <v>334</v>
      </c>
      <c r="K5785" s="49">
        <v>302</v>
      </c>
      <c r="L5785" s="49">
        <v>296</v>
      </c>
      <c r="M5785" s="49">
        <v>297</v>
      </c>
      <c r="N5785" s="49">
        <v>233</v>
      </c>
      <c r="O5785" s="49">
        <v>235</v>
      </c>
      <c r="P5785" s="49">
        <v>225</v>
      </c>
      <c r="Q5785" s="49">
        <v>146</v>
      </c>
      <c r="R5785" s="49">
        <v>138</v>
      </c>
      <c r="S5785" s="50">
        <f t="array" ref="S5785">TREND($N5785:$R5785,$N$1:$R$1,S$1)</f>
        <v>111.70000000000437</v>
      </c>
      <c r="T5785" s="50">
        <f t="array" ref="T5785">TREND($N5785:$R5785,$N$1:$R$1,T$1)</f>
        <v>83.80000000000291</v>
      </c>
      <c r="U5785" s="50">
        <f t="array" ref="U5785">TREND($N5785:$R5785,$N$1:$R$1,U$1)</f>
        <v>55.900000000001455</v>
      </c>
      <c r="V5785" s="50">
        <f t="array" ref="V5785">TREND($N5785:$R5785,$N$1:$R$1,V$1)</f>
        <v>28.000000000007276</v>
      </c>
    </row>
    <row r="5786" spans="1:22" ht="15.75" customHeight="1">
      <c r="A5786" s="139" t="s">
        <v>793</v>
      </c>
      <c r="B5786" s="139" t="s">
        <v>556</v>
      </c>
      <c r="C5786" s="139" t="s">
        <v>792</v>
      </c>
      <c r="D5786" s="139" t="s">
        <v>633</v>
      </c>
      <c r="E5786" s="139" t="s">
        <v>754</v>
      </c>
      <c r="F5786" s="49">
        <v>67.400000000000006</v>
      </c>
      <c r="G5786" s="49">
        <v>88</v>
      </c>
      <c r="H5786" s="49">
        <v>69.900000000000006</v>
      </c>
      <c r="I5786" s="49">
        <v>52.5</v>
      </c>
      <c r="J5786" s="49">
        <v>72.400000000000006</v>
      </c>
      <c r="K5786" s="49">
        <v>67.599999999999994</v>
      </c>
      <c r="L5786" s="49">
        <v>62.3</v>
      </c>
      <c r="M5786" s="49">
        <v>68.2</v>
      </c>
      <c r="N5786" s="49">
        <v>64.2</v>
      </c>
      <c r="O5786" s="49">
        <v>66.3</v>
      </c>
      <c r="P5786" s="49">
        <v>82</v>
      </c>
      <c r="Q5786" s="49">
        <v>93.3</v>
      </c>
      <c r="R5786" s="49">
        <v>81.5</v>
      </c>
      <c r="S5786" s="50">
        <f t="array" ref="S5786">TREND($N5786:$R5786,$N$1:$R$1,S$1)</f>
        <v>95.93999999999869</v>
      </c>
      <c r="T5786" s="50">
        <f t="array" ref="T5786">TREND($N5786:$R5786,$N$1:$R$1,T$1)</f>
        <v>102.09999999999854</v>
      </c>
      <c r="U5786" s="50">
        <f t="array" ref="U5786">TREND($N5786:$R5786,$N$1:$R$1,U$1)</f>
        <v>108.2599999999984</v>
      </c>
      <c r="V5786" s="50">
        <f t="array" ref="V5786">TREND($N5786:$R5786,$N$1:$R$1,V$1)</f>
        <v>114.41999999999825</v>
      </c>
    </row>
    <row r="5787" spans="1:22" ht="15.75" customHeight="1">
      <c r="A5787" s="139" t="s">
        <v>793</v>
      </c>
      <c r="B5787" s="139" t="s">
        <v>528</v>
      </c>
      <c r="C5787" s="139" t="s">
        <v>792</v>
      </c>
      <c r="D5787" s="139" t="s">
        <v>633</v>
      </c>
      <c r="E5787" s="139" t="s">
        <v>754</v>
      </c>
      <c r="F5787" s="49">
        <v>29.2</v>
      </c>
      <c r="G5787" s="49">
        <v>11.6</v>
      </c>
      <c r="H5787" s="49">
        <v>48.3</v>
      </c>
      <c r="I5787" s="49">
        <v>2.99</v>
      </c>
      <c r="J5787" s="49">
        <v>3.14</v>
      </c>
      <c r="K5787" s="49">
        <v>3.14</v>
      </c>
      <c r="L5787" s="49">
        <v>3.14</v>
      </c>
      <c r="M5787" s="49">
        <v>3.14</v>
      </c>
      <c r="N5787" s="49">
        <v>3.14</v>
      </c>
      <c r="O5787" s="49">
        <v>3.14</v>
      </c>
      <c r="P5787" s="49">
        <v>3.14</v>
      </c>
      <c r="Q5787" s="50">
        <f t="array" ref="Q5787">TREND($L5787:$P5787,$L$1:$P$1,Q$1)</f>
        <v>3.14</v>
      </c>
      <c r="R5787" s="50">
        <f t="array" ref="R5787">TREND($L5787:$P5787,$L$1:$P$1,R$1)</f>
        <v>3.14</v>
      </c>
      <c r="S5787" s="50">
        <f t="array" ref="S5787">TREND($L5787:$P5787,$L$1:$P$1,S$1)</f>
        <v>3.14</v>
      </c>
      <c r="T5787" s="50">
        <f t="array" ref="T5787">TREND($L5787:$P5787,$L$1:$P$1,T$1)</f>
        <v>3.14</v>
      </c>
      <c r="U5787" s="50">
        <f t="array" ref="U5787">TREND($L5787:$P5787,$L$1:$P$1,U$1)</f>
        <v>3.14</v>
      </c>
      <c r="V5787" s="50">
        <f t="array" ref="V5787">TREND($L5787:$P5787,$L$1:$P$1,V$1)</f>
        <v>3.14</v>
      </c>
    </row>
    <row r="5788" spans="1:22" ht="15.75" customHeight="1">
      <c r="A5788" s="139" t="s">
        <v>793</v>
      </c>
      <c r="B5788" s="139" t="s">
        <v>536</v>
      </c>
      <c r="C5788" s="139" t="s">
        <v>792</v>
      </c>
      <c r="D5788" s="139" t="s">
        <v>633</v>
      </c>
      <c r="E5788" s="139" t="s">
        <v>754</v>
      </c>
      <c r="F5788" s="49">
        <v>0.67300000000000004</v>
      </c>
      <c r="G5788" s="49">
        <v>0.34300000000000003</v>
      </c>
      <c r="H5788" s="49">
        <v>0.34499999999999997</v>
      </c>
      <c r="I5788" s="49">
        <v>0.34899999999999998</v>
      </c>
      <c r="J5788" s="49">
        <v>0.35</v>
      </c>
      <c r="K5788" s="49">
        <v>0.61299999999999999</v>
      </c>
      <c r="L5788" s="49">
        <v>1.04</v>
      </c>
      <c r="M5788" s="49">
        <v>0.95099999999999996</v>
      </c>
      <c r="N5788" s="49">
        <v>0.49299999999999999</v>
      </c>
      <c r="O5788" s="49">
        <v>9.8599999999999993E-2</v>
      </c>
      <c r="P5788" s="49">
        <v>0.154</v>
      </c>
      <c r="Q5788" s="49">
        <v>0.28000000000000003</v>
      </c>
      <c r="R5788" s="49">
        <v>0.33100000000000002</v>
      </c>
      <c r="S5788" s="50">
        <f t="array" ref="S5788">TREND($N5788:$R5788,$N$1:$R$1,S$1)</f>
        <v>0.22854000000000241</v>
      </c>
      <c r="T5788" s="50">
        <f t="array" ref="T5788">TREND($N5788:$R5788,$N$1:$R$1,T$1)</f>
        <v>0.21428000000000225</v>
      </c>
      <c r="U5788" s="50">
        <f t="array" ref="U5788">TREND($N5788:$R5788,$N$1:$R$1,U$1)</f>
        <v>0.20002000000000209</v>
      </c>
      <c r="V5788" s="50">
        <f t="array" ref="V5788">TREND($N5788:$R5788,$N$1:$R$1,V$1)</f>
        <v>0.18576000000000192</v>
      </c>
    </row>
    <row r="5789" spans="1:22" ht="15.75" customHeight="1">
      <c r="A5789" s="139" t="s">
        <v>793</v>
      </c>
      <c r="B5789" s="139" t="s">
        <v>534</v>
      </c>
      <c r="C5789" s="139" t="s">
        <v>792</v>
      </c>
      <c r="D5789" s="139" t="s">
        <v>633</v>
      </c>
      <c r="E5789" s="139" t="s">
        <v>754</v>
      </c>
      <c r="F5789" s="49">
        <v>0</v>
      </c>
      <c r="G5789" s="49">
        <v>0</v>
      </c>
      <c r="H5789" s="49">
        <v>0</v>
      </c>
      <c r="I5789" s="49">
        <v>0</v>
      </c>
      <c r="J5789" s="49">
        <v>0</v>
      </c>
      <c r="K5789" s="49">
        <v>0</v>
      </c>
      <c r="L5789" s="49">
        <v>0</v>
      </c>
      <c r="M5789" s="49">
        <v>0</v>
      </c>
      <c r="N5789" s="49">
        <v>0</v>
      </c>
      <c r="O5789" s="139" t="s">
        <v>791</v>
      </c>
      <c r="P5789" s="139" t="s">
        <v>791</v>
      </c>
      <c r="Q5789" s="139" t="s">
        <v>791</v>
      </c>
      <c r="R5789" s="139" t="s">
        <v>791</v>
      </c>
      <c r="S5789" s="139" t="s">
        <v>791</v>
      </c>
      <c r="T5789" s="139" t="s">
        <v>791</v>
      </c>
      <c r="U5789" s="139" t="s">
        <v>791</v>
      </c>
      <c r="V5789" s="139" t="s">
        <v>791</v>
      </c>
    </row>
    <row r="5790" spans="1:22" ht="15.75" customHeight="1">
      <c r="A5790" s="139" t="s">
        <v>793</v>
      </c>
      <c r="B5790" s="139" t="s">
        <v>334</v>
      </c>
      <c r="C5790" s="139" t="s">
        <v>792</v>
      </c>
      <c r="D5790" s="139" t="s">
        <v>633</v>
      </c>
      <c r="E5790" s="139" t="s">
        <v>754</v>
      </c>
      <c r="F5790" s="49">
        <v>169</v>
      </c>
      <c r="G5790" s="49">
        <v>188</v>
      </c>
      <c r="H5790" s="49">
        <v>141</v>
      </c>
      <c r="I5790" s="49">
        <v>87.1</v>
      </c>
      <c r="J5790" s="49">
        <v>166</v>
      </c>
      <c r="K5790" s="49">
        <v>167</v>
      </c>
      <c r="L5790" s="49">
        <v>211</v>
      </c>
      <c r="M5790" s="49">
        <v>225</v>
      </c>
      <c r="N5790" s="49">
        <v>266</v>
      </c>
      <c r="O5790" s="49">
        <v>292</v>
      </c>
      <c r="P5790" s="49">
        <v>339</v>
      </c>
      <c r="Q5790" s="49">
        <v>379</v>
      </c>
      <c r="R5790" s="49">
        <v>480</v>
      </c>
      <c r="S5790" s="50">
        <f t="array" ref="S5790">TREND($N5790:$R5790,$N$1:$R$1,S$1)</f>
        <v>505.69999999999709</v>
      </c>
      <c r="T5790" s="50">
        <f t="array" ref="T5790">TREND($N5790:$R5790,$N$1:$R$1,T$1)</f>
        <v>557.19999999999709</v>
      </c>
      <c r="U5790" s="50">
        <f t="array" ref="U5790">TREND($N5790:$R5790,$N$1:$R$1,U$1)</f>
        <v>608.69999999999709</v>
      </c>
      <c r="V5790" s="50">
        <f t="array" ref="V5790">TREND($N5790:$R5790,$N$1:$R$1,V$1)</f>
        <v>660.19999999999709</v>
      </c>
    </row>
    <row r="5791" spans="1:22" ht="15.75" customHeight="1">
      <c r="A5791" s="139" t="s">
        <v>793</v>
      </c>
      <c r="B5791" s="139" t="s">
        <v>522</v>
      </c>
      <c r="C5791" s="139" t="s">
        <v>792</v>
      </c>
      <c r="D5791" s="139" t="s">
        <v>633</v>
      </c>
      <c r="E5791" s="139" t="s">
        <v>754</v>
      </c>
      <c r="F5791" s="49">
        <v>0.51200000000000001</v>
      </c>
      <c r="G5791" s="49">
        <v>0.51600000000000001</v>
      </c>
      <c r="H5791" s="49">
        <v>0.50600000000000001</v>
      </c>
      <c r="I5791" s="49">
        <v>0.47699999999999998</v>
      </c>
      <c r="J5791" s="49">
        <v>0.41</v>
      </c>
      <c r="K5791" s="49">
        <v>0.40100000000000002</v>
      </c>
      <c r="L5791" s="49">
        <v>0.43</v>
      </c>
      <c r="M5791" s="49">
        <v>0.436</v>
      </c>
      <c r="N5791" s="49">
        <v>0.40600000000000003</v>
      </c>
      <c r="O5791" s="49">
        <v>0.38300000000000001</v>
      </c>
      <c r="P5791" s="49">
        <v>0.34699999999999998</v>
      </c>
      <c r="Q5791" s="49">
        <v>0.318</v>
      </c>
      <c r="R5791" s="49">
        <v>0.35199999999999998</v>
      </c>
      <c r="S5791" s="50">
        <f t="array" ref="S5791">TREND($N5791:$R5791,$N$1:$R$1,S$1)</f>
        <v>0.30929999999999325</v>
      </c>
      <c r="T5791" s="50">
        <f t="array" ref="T5791">TREND($N5791:$R5791,$N$1:$R$1,T$1)</f>
        <v>0.29199999999999449</v>
      </c>
      <c r="U5791" s="50">
        <f t="array" ref="U5791">TREND($N5791:$R5791,$N$1:$R$1,U$1)</f>
        <v>0.27469999999999573</v>
      </c>
      <c r="V5791" s="50">
        <f t="array" ref="V5791">TREND($N5791:$R5791,$N$1:$R$1,V$1)</f>
        <v>0.25739999999999696</v>
      </c>
    </row>
    <row r="5792" spans="1:22" ht="15.75" customHeight="1">
      <c r="A5792" s="139" t="s">
        <v>793</v>
      </c>
      <c r="B5792" s="139" t="s">
        <v>544</v>
      </c>
      <c r="C5792" s="139" t="s">
        <v>792</v>
      </c>
      <c r="D5792" s="139" t="s">
        <v>633</v>
      </c>
      <c r="E5792" s="139" t="s">
        <v>754</v>
      </c>
      <c r="F5792" s="49">
        <v>0.33700000000000002</v>
      </c>
      <c r="G5792" s="49">
        <v>0.34300000000000003</v>
      </c>
      <c r="H5792" s="49">
        <v>0.34499999999999997</v>
      </c>
      <c r="I5792" s="49">
        <v>0.34899999999999998</v>
      </c>
      <c r="J5792" s="49">
        <v>0.35</v>
      </c>
      <c r="K5792" s="49">
        <v>0.42299999999999999</v>
      </c>
      <c r="L5792" s="49">
        <v>0.44500000000000001</v>
      </c>
      <c r="M5792" s="49">
        <v>0.156</v>
      </c>
      <c r="N5792" s="49">
        <v>0.17499999999999999</v>
      </c>
      <c r="O5792" s="49">
        <v>0.20100000000000001</v>
      </c>
      <c r="P5792" s="49">
        <v>0.29299999999999998</v>
      </c>
      <c r="Q5792" s="49">
        <v>0.11</v>
      </c>
      <c r="R5792" s="49">
        <v>2.52E-2</v>
      </c>
      <c r="S5792" s="50">
        <f t="array" ref="S5792">TREND($N5792:$R5792,$N$1:$R$1,S$1)</f>
        <v>4.3659999999988486E-2</v>
      </c>
      <c r="T5792" s="50">
        <f t="array" ref="T5792">TREND($N5792:$R5792,$N$1:$R$1,T$1)</f>
        <v>4.5999999999963848E-3</v>
      </c>
      <c r="U5792" s="50">
        <f t="array" ref="U5792">TREND($N5792:$R5792,$N$1:$R$1,U$1)</f>
        <v>-3.4460000000009927E-2</v>
      </c>
      <c r="V5792" s="50">
        <f t="array" ref="V5792">TREND($N5792:$R5792,$N$1:$R$1,V$1)</f>
        <v>-7.3520000000002028E-2</v>
      </c>
    </row>
    <row r="5793" spans="1:22" ht="15.75" customHeight="1">
      <c r="A5793" s="139" t="s">
        <v>793</v>
      </c>
      <c r="B5793" s="139" t="s">
        <v>530</v>
      </c>
      <c r="C5793" s="139" t="s">
        <v>792</v>
      </c>
      <c r="D5793" s="139" t="s">
        <v>633</v>
      </c>
      <c r="E5793" s="139" t="s">
        <v>754</v>
      </c>
      <c r="F5793" s="49">
        <v>89.5</v>
      </c>
      <c r="G5793" s="49">
        <v>183</v>
      </c>
      <c r="H5793" s="49">
        <v>148</v>
      </c>
      <c r="I5793" s="49">
        <v>109</v>
      </c>
      <c r="J5793" s="49">
        <v>167</v>
      </c>
      <c r="K5793" s="49">
        <v>157</v>
      </c>
      <c r="L5793" s="49">
        <v>33.1</v>
      </c>
      <c r="M5793" s="49">
        <v>30.6</v>
      </c>
      <c r="N5793" s="49">
        <v>24.9</v>
      </c>
      <c r="O5793" s="49">
        <v>26.6</v>
      </c>
      <c r="P5793" s="49">
        <v>29.9</v>
      </c>
      <c r="Q5793" s="49">
        <v>33.4</v>
      </c>
      <c r="R5793" s="49">
        <v>35.4</v>
      </c>
      <c r="S5793" s="50">
        <f t="array" ref="S5793">TREND($N5793:$R5793,$N$1:$R$1,S$1)</f>
        <v>38.380000000000109</v>
      </c>
      <c r="T5793" s="50">
        <f t="array" ref="T5793">TREND($N5793:$R5793,$N$1:$R$1,T$1)</f>
        <v>41.160000000000764</v>
      </c>
      <c r="U5793" s="50">
        <f t="array" ref="U5793">TREND($N5793:$R5793,$N$1:$R$1,U$1)</f>
        <v>43.940000000000509</v>
      </c>
      <c r="V5793" s="50">
        <f t="array" ref="V5793">TREND($N5793:$R5793,$N$1:$R$1,V$1)</f>
        <v>46.720000000000255</v>
      </c>
    </row>
    <row r="5794" spans="1:22" ht="15.75" customHeight="1">
      <c r="A5794" s="139" t="s">
        <v>793</v>
      </c>
      <c r="B5794" s="139" t="s">
        <v>550</v>
      </c>
      <c r="C5794" s="139" t="s">
        <v>792</v>
      </c>
      <c r="D5794" s="139" t="s">
        <v>633</v>
      </c>
      <c r="E5794" s="139" t="s">
        <v>754</v>
      </c>
      <c r="F5794" s="49">
        <v>16.600000000000001</v>
      </c>
      <c r="G5794" s="49">
        <v>22</v>
      </c>
      <c r="H5794" s="49">
        <v>17.7</v>
      </c>
      <c r="I5794" s="49">
        <v>13.4</v>
      </c>
      <c r="J5794" s="49">
        <v>18.7</v>
      </c>
      <c r="K5794" s="49">
        <v>17.7</v>
      </c>
      <c r="L5794" s="49">
        <v>16.7</v>
      </c>
      <c r="M5794" s="49">
        <v>18.7</v>
      </c>
      <c r="N5794" s="49">
        <v>18</v>
      </c>
      <c r="O5794" s="49">
        <v>19</v>
      </c>
      <c r="P5794" s="49">
        <v>24</v>
      </c>
      <c r="Q5794" s="49">
        <v>27.7</v>
      </c>
      <c r="R5794" s="49">
        <v>24.5</v>
      </c>
      <c r="S5794" s="50">
        <f t="array" ref="S5794">TREND($N5794:$R5794,$N$1:$R$1,S$1)</f>
        <v>29.150000000000546</v>
      </c>
      <c r="T5794" s="50">
        <f t="array" ref="T5794">TREND($N5794:$R5794,$N$1:$R$1,T$1)</f>
        <v>31.320000000000618</v>
      </c>
      <c r="U5794" s="50">
        <f t="array" ref="U5794">TREND($N5794:$R5794,$N$1:$R$1,U$1)</f>
        <v>33.490000000000691</v>
      </c>
      <c r="V5794" s="50">
        <f t="array" ref="V5794">TREND($N5794:$R5794,$N$1:$R$1,V$1)</f>
        <v>35.660000000000764</v>
      </c>
    </row>
    <row r="5795" spans="1:22" ht="15.75" customHeight="1">
      <c r="A5795" s="139" t="s">
        <v>793</v>
      </c>
      <c r="B5795" s="139" t="s">
        <v>558</v>
      </c>
      <c r="C5795" s="139" t="s">
        <v>792</v>
      </c>
      <c r="D5795" s="139" t="s">
        <v>633</v>
      </c>
      <c r="E5795" s="139" t="s">
        <v>754</v>
      </c>
      <c r="F5795" s="49">
        <v>1.68</v>
      </c>
      <c r="G5795" s="49">
        <v>1.71</v>
      </c>
      <c r="H5795" s="49">
        <v>1.73</v>
      </c>
      <c r="I5795" s="49">
        <v>1.75</v>
      </c>
      <c r="J5795" s="49">
        <v>1.75</v>
      </c>
      <c r="K5795" s="49">
        <v>2.12</v>
      </c>
      <c r="L5795" s="49">
        <v>2.23</v>
      </c>
      <c r="M5795" s="49">
        <v>0.77800000000000002</v>
      </c>
      <c r="N5795" s="49">
        <v>0.873</v>
      </c>
      <c r="O5795" s="49">
        <v>1.01</v>
      </c>
      <c r="P5795" s="49">
        <v>1.47</v>
      </c>
      <c r="Q5795" s="49">
        <v>0.55100000000000005</v>
      </c>
      <c r="R5795" s="49">
        <v>0.126</v>
      </c>
      <c r="S5795" s="50">
        <f t="array" ref="S5795">TREND($N5795:$R5795,$N$1:$R$1,S$1)</f>
        <v>0.22010000000000218</v>
      </c>
      <c r="T5795" s="50">
        <f t="array" ref="T5795">TREND($N5795:$R5795,$N$1:$R$1,T$1)</f>
        <v>2.4799999999970623E-2</v>
      </c>
      <c r="U5795" s="50">
        <f t="array" ref="U5795">TREND($N5795:$R5795,$N$1:$R$1,U$1)</f>
        <v>-0.17050000000000409</v>
      </c>
      <c r="V5795" s="50">
        <f t="array" ref="V5795">TREND($N5795:$R5795,$N$1:$R$1,V$1)</f>
        <v>-0.36580000000003565</v>
      </c>
    </row>
    <row r="5796" spans="1:22" ht="15.75" customHeight="1">
      <c r="A5796" s="139" t="s">
        <v>793</v>
      </c>
      <c r="B5796" s="139" t="s">
        <v>538</v>
      </c>
      <c r="C5796" s="139" t="s">
        <v>792</v>
      </c>
      <c r="D5796" s="139" t="s">
        <v>633</v>
      </c>
      <c r="E5796" s="139" t="s">
        <v>754</v>
      </c>
      <c r="F5796" s="49">
        <v>21</v>
      </c>
      <c r="G5796" s="49">
        <v>22.8</v>
      </c>
      <c r="H5796" s="49">
        <v>19</v>
      </c>
      <c r="I5796" s="49">
        <v>32.5</v>
      </c>
      <c r="J5796" s="49">
        <v>29.4</v>
      </c>
      <c r="K5796" s="49">
        <v>27.8</v>
      </c>
      <c r="L5796" s="49">
        <v>32.299999999999997</v>
      </c>
      <c r="M5796" s="49">
        <v>41</v>
      </c>
      <c r="N5796" s="49">
        <v>33</v>
      </c>
      <c r="O5796" s="49">
        <v>34.5</v>
      </c>
      <c r="P5796" s="49">
        <v>33.4</v>
      </c>
      <c r="Q5796" s="49">
        <v>53.7</v>
      </c>
      <c r="R5796" s="49">
        <v>47.1</v>
      </c>
      <c r="S5796" s="49">
        <v>52.8</v>
      </c>
      <c r="T5796" s="49">
        <v>56.9</v>
      </c>
      <c r="U5796" s="49">
        <v>58.8</v>
      </c>
      <c r="V5796" s="49">
        <v>61.5</v>
      </c>
    </row>
    <row r="5797" spans="1:22" ht="15.75" customHeight="1">
      <c r="A5797" s="139" t="s">
        <v>793</v>
      </c>
      <c r="B5797" s="139" t="s">
        <v>540</v>
      </c>
      <c r="C5797" s="139" t="s">
        <v>792</v>
      </c>
      <c r="D5797" s="139" t="s">
        <v>633</v>
      </c>
      <c r="E5797" s="139" t="s">
        <v>754</v>
      </c>
      <c r="F5797" s="49">
        <v>57.8</v>
      </c>
      <c r="G5797" s="49">
        <v>51.3</v>
      </c>
      <c r="H5797" s="49">
        <v>61.9</v>
      </c>
      <c r="I5797" s="49">
        <v>60</v>
      </c>
      <c r="J5797" s="49">
        <v>66.099999999999994</v>
      </c>
      <c r="K5797" s="49">
        <v>69.099999999999994</v>
      </c>
      <c r="L5797" s="49">
        <v>50.4</v>
      </c>
      <c r="M5797" s="49">
        <v>34.5</v>
      </c>
      <c r="N5797" s="49">
        <v>26.6</v>
      </c>
      <c r="O5797" s="49">
        <v>34.299999999999997</v>
      </c>
      <c r="P5797" s="49">
        <v>20</v>
      </c>
      <c r="Q5797" s="49">
        <v>2.57</v>
      </c>
      <c r="R5797" s="49">
        <v>2.4500000000000002</v>
      </c>
      <c r="S5797" s="49">
        <v>2.34</v>
      </c>
      <c r="T5797" s="49">
        <v>2.16</v>
      </c>
      <c r="U5797" s="49">
        <v>2.0499999999999998</v>
      </c>
      <c r="V5797" s="49">
        <v>2.16</v>
      </c>
    </row>
    <row r="5798" spans="1:22" ht="15.75" customHeight="1">
      <c r="A5798" s="139" t="s">
        <v>793</v>
      </c>
      <c r="B5798" s="139" t="s">
        <v>562</v>
      </c>
      <c r="C5798" s="139" t="s">
        <v>792</v>
      </c>
      <c r="D5798" s="139" t="s">
        <v>633</v>
      </c>
      <c r="E5798" s="139" t="s">
        <v>754</v>
      </c>
      <c r="F5798" s="49">
        <v>123</v>
      </c>
      <c r="G5798" s="49">
        <v>118</v>
      </c>
      <c r="H5798" s="49">
        <v>113</v>
      </c>
      <c r="I5798" s="49">
        <v>111</v>
      </c>
      <c r="J5798" s="49">
        <v>103</v>
      </c>
      <c r="K5798" s="49">
        <v>95.6</v>
      </c>
      <c r="L5798" s="49">
        <v>87.9</v>
      </c>
      <c r="M5798" s="49">
        <v>90.2</v>
      </c>
      <c r="N5798" s="49">
        <v>82.5</v>
      </c>
      <c r="O5798" s="49">
        <v>75.900000000000006</v>
      </c>
      <c r="P5798" s="49">
        <v>69.2</v>
      </c>
      <c r="Q5798" s="49">
        <v>73.7</v>
      </c>
      <c r="R5798" s="49">
        <v>68.400000000000006</v>
      </c>
      <c r="S5798" s="49">
        <v>68.599999999999994</v>
      </c>
      <c r="T5798" s="49">
        <v>59.4</v>
      </c>
      <c r="U5798" s="49">
        <v>59.9</v>
      </c>
      <c r="V5798" s="49">
        <v>59.9</v>
      </c>
    </row>
    <row r="5799" spans="1:22" ht="15.75" customHeight="1">
      <c r="A5799" s="139" t="s">
        <v>793</v>
      </c>
      <c r="B5799" s="139" t="s">
        <v>560</v>
      </c>
      <c r="C5799" s="139" t="s">
        <v>792</v>
      </c>
      <c r="D5799" s="139" t="s">
        <v>633</v>
      </c>
      <c r="E5799" s="139" t="s">
        <v>754</v>
      </c>
      <c r="F5799" s="49">
        <v>0.67300000000000004</v>
      </c>
      <c r="G5799" s="49">
        <v>0.68500000000000005</v>
      </c>
      <c r="H5799" s="49">
        <v>0.69</v>
      </c>
      <c r="I5799" s="49">
        <v>0.69799999999999995</v>
      </c>
      <c r="J5799" s="49">
        <v>0.7</v>
      </c>
      <c r="K5799" s="49">
        <v>0.84599999999999997</v>
      </c>
      <c r="L5799" s="49">
        <v>0.89</v>
      </c>
      <c r="M5799" s="49">
        <v>0.311</v>
      </c>
      <c r="N5799" s="49">
        <v>0.34899999999999998</v>
      </c>
      <c r="O5799" s="49">
        <v>0.40200000000000002</v>
      </c>
      <c r="P5799" s="49">
        <v>0.58699999999999997</v>
      </c>
      <c r="Q5799" s="49">
        <v>0.22</v>
      </c>
      <c r="R5799" s="49">
        <v>5.04E-2</v>
      </c>
      <c r="S5799" s="50">
        <f t="array" ref="S5799">TREND($N5799:$R5799,$N$1:$R$1,S$1)</f>
        <v>8.791999999999689E-2</v>
      </c>
      <c r="T5799" s="50">
        <f t="array" ref="T5799">TREND($N5799:$R5799,$N$1:$R$1,T$1)</f>
        <v>9.9999999999909051E-3</v>
      </c>
      <c r="U5799" s="50">
        <f t="array" ref="U5799">TREND($N5799:$R5799,$N$1:$R$1,U$1)</f>
        <v>-6.7920000000015079E-2</v>
      </c>
      <c r="V5799" s="50">
        <f t="array" ref="V5799">TREND($N5799:$R5799,$N$1:$R$1,V$1)</f>
        <v>-0.14584000000002106</v>
      </c>
    </row>
    <row r="5800" spans="1:22" ht="15.75" customHeight="1">
      <c r="A5800" s="139" t="s">
        <v>793</v>
      </c>
      <c r="B5800" s="139" t="s">
        <v>532</v>
      </c>
      <c r="C5800" s="139" t="s">
        <v>792</v>
      </c>
      <c r="D5800" s="139" t="s">
        <v>633</v>
      </c>
      <c r="E5800" s="139" t="s">
        <v>754</v>
      </c>
      <c r="F5800" s="49">
        <v>0</v>
      </c>
      <c r="G5800" s="49">
        <v>0</v>
      </c>
      <c r="H5800" s="49">
        <v>0</v>
      </c>
      <c r="I5800" s="49">
        <v>0</v>
      </c>
      <c r="J5800" s="49">
        <v>0</v>
      </c>
      <c r="K5800" s="49">
        <v>0</v>
      </c>
      <c r="L5800" s="49">
        <v>0</v>
      </c>
      <c r="M5800" s="49">
        <v>0</v>
      </c>
      <c r="N5800" s="49">
        <v>0</v>
      </c>
      <c r="O5800" s="139" t="s">
        <v>791</v>
      </c>
      <c r="P5800" s="139" t="s">
        <v>791</v>
      </c>
      <c r="Q5800" s="139" t="s">
        <v>791</v>
      </c>
      <c r="R5800" s="139" t="s">
        <v>791</v>
      </c>
      <c r="S5800" s="139" t="s">
        <v>791</v>
      </c>
      <c r="T5800" s="139" t="s">
        <v>791</v>
      </c>
      <c r="U5800" s="139" t="s">
        <v>791</v>
      </c>
      <c r="V5800" s="139" t="s">
        <v>791</v>
      </c>
    </row>
    <row r="5801" spans="1:22" ht="15.75" customHeight="1">
      <c r="A5801" s="139" t="s">
        <v>793</v>
      </c>
      <c r="B5801" s="139" t="s">
        <v>566</v>
      </c>
      <c r="C5801" s="139" t="s">
        <v>792</v>
      </c>
      <c r="D5801" s="139" t="s">
        <v>633</v>
      </c>
      <c r="E5801" s="139" t="s">
        <v>754</v>
      </c>
      <c r="F5801" s="49">
        <v>348</v>
      </c>
      <c r="G5801" s="49">
        <v>237</v>
      </c>
      <c r="H5801" s="49">
        <v>278</v>
      </c>
      <c r="I5801" s="49">
        <v>277</v>
      </c>
      <c r="J5801" s="49">
        <v>359</v>
      </c>
      <c r="K5801" s="49">
        <v>377</v>
      </c>
      <c r="L5801" s="49">
        <v>301</v>
      </c>
      <c r="M5801" s="49">
        <v>303</v>
      </c>
      <c r="N5801" s="49">
        <v>305</v>
      </c>
      <c r="O5801" s="49">
        <v>389</v>
      </c>
      <c r="P5801" s="49">
        <v>531</v>
      </c>
      <c r="Q5801" s="49">
        <v>590</v>
      </c>
      <c r="R5801" s="49">
        <v>612</v>
      </c>
      <c r="S5801" s="50">
        <f t="array" ref="S5801">TREND($N5801:$R5801,$N$1:$R$1,S$1)</f>
        <v>729.89999999999418</v>
      </c>
      <c r="T5801" s="50">
        <f t="array" ref="T5801">TREND($N5801:$R5801,$N$1:$R$1,T$1)</f>
        <v>811.39999999999418</v>
      </c>
      <c r="U5801" s="50">
        <f t="array" ref="U5801">TREND($N5801:$R5801,$N$1:$R$1,U$1)</f>
        <v>892.89999999999418</v>
      </c>
      <c r="V5801" s="50">
        <f t="array" ref="V5801">TREND($N5801:$R5801,$N$1:$R$1,V$1)</f>
        <v>974.39999999999418</v>
      </c>
    </row>
    <row r="5802" spans="1:22" ht="15.75" customHeight="1">
      <c r="A5802" s="139" t="s">
        <v>793</v>
      </c>
      <c r="B5802" s="139" t="s">
        <v>296</v>
      </c>
      <c r="C5802" s="139" t="s">
        <v>792</v>
      </c>
      <c r="D5802" s="139" t="s">
        <v>633</v>
      </c>
      <c r="E5802" s="139" t="s">
        <v>754</v>
      </c>
      <c r="F5802" s="49">
        <v>3.7</v>
      </c>
      <c r="G5802" s="49">
        <v>3.77</v>
      </c>
      <c r="H5802" s="49">
        <v>3.8</v>
      </c>
      <c r="I5802" s="49">
        <v>3.84</v>
      </c>
      <c r="J5802" s="49">
        <v>3.85</v>
      </c>
      <c r="K5802" s="49">
        <v>4.6500000000000004</v>
      </c>
      <c r="L5802" s="49">
        <v>4.9000000000000004</v>
      </c>
      <c r="M5802" s="49">
        <v>1.71</v>
      </c>
      <c r="N5802" s="49">
        <v>1.92</v>
      </c>
      <c r="O5802" s="49">
        <v>2.21</v>
      </c>
      <c r="P5802" s="49">
        <v>3.23</v>
      </c>
      <c r="Q5802" s="49">
        <v>1.21</v>
      </c>
      <c r="R5802" s="49">
        <v>0.27700000000000002</v>
      </c>
      <c r="S5802" s="50">
        <f t="array" ref="S5802">TREND($N5802:$R5802,$N$1:$R$1,S$1)</f>
        <v>0.48360000000002401</v>
      </c>
      <c r="T5802" s="50">
        <f t="array" ref="T5802">TREND($N5802:$R5802,$N$1:$R$1,T$1)</f>
        <v>5.5000000000063665E-2</v>
      </c>
      <c r="U5802" s="50">
        <f t="array" ref="U5802">TREND($N5802:$R5802,$N$1:$R$1,U$1)</f>
        <v>-0.37360000000001037</v>
      </c>
      <c r="V5802" s="50">
        <f t="array" ref="V5802">TREND($N5802:$R5802,$N$1:$R$1,V$1)</f>
        <v>-0.80219999999997071</v>
      </c>
    </row>
    <row r="5803" spans="1:22" ht="15.75" customHeight="1">
      <c r="A5803" s="139" t="s">
        <v>793</v>
      </c>
      <c r="B5803" s="139" t="s">
        <v>576</v>
      </c>
      <c r="C5803" s="139" t="s">
        <v>792</v>
      </c>
      <c r="D5803" s="139" t="s">
        <v>633</v>
      </c>
      <c r="E5803" s="139" t="s">
        <v>754</v>
      </c>
      <c r="F5803" s="49">
        <v>3.03</v>
      </c>
      <c r="G5803" s="49">
        <v>3.08</v>
      </c>
      <c r="H5803" s="49">
        <v>2.42</v>
      </c>
      <c r="I5803" s="49">
        <v>2.44</v>
      </c>
      <c r="J5803" s="49">
        <v>2.4500000000000002</v>
      </c>
      <c r="K5803" s="49">
        <v>2.96</v>
      </c>
      <c r="L5803" s="49">
        <v>3.12</v>
      </c>
      <c r="M5803" s="49">
        <v>1.0900000000000001</v>
      </c>
      <c r="N5803" s="49">
        <v>1.22</v>
      </c>
      <c r="O5803" s="49">
        <v>1.41</v>
      </c>
      <c r="P5803" s="49">
        <v>2.0499999999999998</v>
      </c>
      <c r="Q5803" s="49">
        <v>0.77100000000000002</v>
      </c>
      <c r="R5803" s="49">
        <v>0.17599999999999999</v>
      </c>
      <c r="S5803" s="49">
        <v>0.16900000000000001</v>
      </c>
      <c r="T5803" s="49">
        <v>0.21099999999999999</v>
      </c>
      <c r="U5803" s="49">
        <v>0.17499999999999999</v>
      </c>
      <c r="V5803" s="50">
        <f>AVERAGE($Q5803:$U5803)</f>
        <v>0.30040000000000006</v>
      </c>
    </row>
    <row r="5804" spans="1:22" ht="15.75" customHeight="1">
      <c r="A5804" s="139" t="s">
        <v>793</v>
      </c>
      <c r="B5804" s="139" t="s">
        <v>572</v>
      </c>
      <c r="C5804" s="139" t="s">
        <v>792</v>
      </c>
      <c r="D5804" s="139" t="s">
        <v>633</v>
      </c>
      <c r="E5804" s="139" t="s">
        <v>754</v>
      </c>
      <c r="F5804" s="49">
        <v>1690</v>
      </c>
      <c r="G5804" s="49">
        <v>1980</v>
      </c>
      <c r="H5804" s="49">
        <v>2050</v>
      </c>
      <c r="I5804" s="49">
        <v>2070</v>
      </c>
      <c r="J5804" s="49">
        <v>1970</v>
      </c>
      <c r="K5804" s="49">
        <v>1830</v>
      </c>
      <c r="L5804" s="49">
        <v>1680</v>
      </c>
      <c r="M5804" s="49">
        <v>1700</v>
      </c>
      <c r="N5804" s="49">
        <v>1710</v>
      </c>
      <c r="O5804" s="49">
        <v>2060</v>
      </c>
      <c r="P5804" s="49">
        <v>2060</v>
      </c>
      <c r="Q5804" s="49">
        <v>2020</v>
      </c>
      <c r="R5804" s="49">
        <v>1980</v>
      </c>
      <c r="S5804" s="50">
        <f t="array" ref="S5804">TREND($N5804:$R5804,$N$1:$R$1,S$1)</f>
        <v>2116</v>
      </c>
      <c r="T5804" s="50">
        <f t="array" ref="T5804">TREND($N5804:$R5804,$N$1:$R$1,T$1)</f>
        <v>2166</v>
      </c>
      <c r="U5804" s="50">
        <f t="array" ref="U5804">TREND($N5804:$R5804,$N$1:$R$1,U$1)</f>
        <v>2216</v>
      </c>
      <c r="V5804" s="50">
        <f t="array" ref="V5804">TREND($N5804:$R5804,$N$1:$R$1,V$1)</f>
        <v>2266</v>
      </c>
    </row>
    <row r="5805" spans="1:22" ht="15.75" customHeight="1">
      <c r="A5805" s="139" t="s">
        <v>793</v>
      </c>
      <c r="B5805" s="139" t="s">
        <v>568</v>
      </c>
      <c r="C5805" s="139" t="s">
        <v>792</v>
      </c>
      <c r="D5805" s="139" t="s">
        <v>633</v>
      </c>
      <c r="E5805" s="139" t="s">
        <v>754</v>
      </c>
      <c r="F5805" s="49">
        <v>25.1</v>
      </c>
      <c r="G5805" s="49">
        <v>18.3</v>
      </c>
      <c r="H5805" s="49">
        <v>40.9</v>
      </c>
      <c r="I5805" s="49">
        <v>36.799999999999997</v>
      </c>
      <c r="J5805" s="49">
        <v>32.799999999999997</v>
      </c>
      <c r="K5805" s="49">
        <v>31.4</v>
      </c>
      <c r="L5805" s="49">
        <v>25.1</v>
      </c>
      <c r="M5805" s="49">
        <v>18.899999999999999</v>
      </c>
      <c r="N5805" s="49">
        <v>18.899999999999999</v>
      </c>
      <c r="O5805" s="49">
        <v>1.57</v>
      </c>
      <c r="P5805" s="49">
        <v>1.57</v>
      </c>
      <c r="Q5805" s="49">
        <v>3.93</v>
      </c>
      <c r="R5805" s="49">
        <v>2.2000000000000002</v>
      </c>
      <c r="S5805" s="50">
        <f t="array" ref="S5805">TREND($N5805:$R5805,$N$1:$R$1,S$1)</f>
        <v>-3.6779999999998836</v>
      </c>
      <c r="T5805" s="50">
        <f t="array" ref="T5805">TREND($N5805:$R5805,$N$1:$R$1,T$1)</f>
        <v>-6.7820000000001528</v>
      </c>
      <c r="U5805" s="50">
        <f t="array" ref="U5805">TREND($N5805:$R5805,$N$1:$R$1,U$1)</f>
        <v>-9.886000000000422</v>
      </c>
      <c r="V5805" s="50">
        <f t="array" ref="V5805">TREND($N5805:$R5805,$N$1:$R$1,V$1)</f>
        <v>-12.989999999999782</v>
      </c>
    </row>
    <row r="5806" spans="1:22" ht="15.75" customHeight="1">
      <c r="A5806" s="139" t="s">
        <v>793</v>
      </c>
      <c r="B5806" s="139" t="s">
        <v>586</v>
      </c>
      <c r="C5806" s="139" t="s">
        <v>792</v>
      </c>
      <c r="D5806" s="139" t="s">
        <v>633</v>
      </c>
      <c r="E5806" s="139" t="s">
        <v>754</v>
      </c>
      <c r="F5806" s="49">
        <v>136</v>
      </c>
      <c r="G5806" s="49">
        <v>154</v>
      </c>
      <c r="H5806" s="49">
        <v>153</v>
      </c>
      <c r="I5806" s="49">
        <v>172</v>
      </c>
      <c r="J5806" s="49">
        <v>196</v>
      </c>
      <c r="K5806" s="49">
        <v>312</v>
      </c>
      <c r="L5806" s="49">
        <v>367</v>
      </c>
      <c r="M5806" s="49">
        <v>373</v>
      </c>
      <c r="N5806" s="49">
        <v>373</v>
      </c>
      <c r="O5806" s="49">
        <v>373</v>
      </c>
      <c r="P5806" s="49">
        <v>373</v>
      </c>
      <c r="Q5806" s="49">
        <v>373</v>
      </c>
      <c r="R5806" s="49">
        <v>373</v>
      </c>
      <c r="S5806" s="50">
        <f t="array" ref="S5806">TREND($N5806:$R5806,$N$1:$R$1,S$1)</f>
        <v>373</v>
      </c>
      <c r="T5806" s="50">
        <f t="array" ref="T5806">TREND($N5806:$R5806,$N$1:$R$1,T$1)</f>
        <v>373</v>
      </c>
      <c r="U5806" s="50">
        <f t="array" ref="U5806">TREND($N5806:$R5806,$N$1:$R$1,U$1)</f>
        <v>373</v>
      </c>
      <c r="V5806" s="50">
        <f t="array" ref="V5806">TREND($N5806:$R5806,$N$1:$R$1,V$1)</f>
        <v>373</v>
      </c>
    </row>
    <row r="5807" spans="1:22" ht="15.75" customHeight="1">
      <c r="A5807" s="139" t="s">
        <v>793</v>
      </c>
      <c r="B5807" s="139" t="s">
        <v>580</v>
      </c>
      <c r="C5807" s="139" t="s">
        <v>792</v>
      </c>
      <c r="D5807" s="139" t="s">
        <v>633</v>
      </c>
      <c r="E5807" s="139" t="s">
        <v>754</v>
      </c>
      <c r="F5807" s="49">
        <v>8.81</v>
      </c>
      <c r="G5807" s="49">
        <v>7.86</v>
      </c>
      <c r="H5807" s="49">
        <v>8.67</v>
      </c>
      <c r="I5807" s="49">
        <v>8.17</v>
      </c>
      <c r="J5807" s="49">
        <v>7.86</v>
      </c>
      <c r="K5807" s="49">
        <v>7.86</v>
      </c>
      <c r="L5807" s="49">
        <v>37.1</v>
      </c>
      <c r="M5807" s="49">
        <v>7.86</v>
      </c>
      <c r="N5807" s="49">
        <v>7.54</v>
      </c>
      <c r="O5807" s="49">
        <v>7.86</v>
      </c>
      <c r="P5807" s="49">
        <v>7.86</v>
      </c>
      <c r="Q5807" s="49">
        <v>38.6</v>
      </c>
      <c r="R5807" s="49">
        <v>9.43</v>
      </c>
      <c r="S5807" s="50">
        <f t="array" ref="S5807">TREND($N5807:$R5807,$N$1:$R$1,S$1)</f>
        <v>24.614000000000487</v>
      </c>
      <c r="T5807" s="50">
        <f t="array" ref="T5807">TREND($N5807:$R5807,$N$1:$R$1,T$1)</f>
        <v>28.065999999999804</v>
      </c>
      <c r="U5807" s="50">
        <f t="array" ref="U5807">TREND($N5807:$R5807,$N$1:$R$1,U$1)</f>
        <v>31.518000000000029</v>
      </c>
      <c r="V5807" s="50">
        <f t="array" ref="V5807">TREND($N5807:$R5807,$N$1:$R$1,V$1)</f>
        <v>34.970000000000255</v>
      </c>
    </row>
    <row r="5808" spans="1:22" ht="15.75" customHeight="1">
      <c r="A5808" s="139" t="s">
        <v>793</v>
      </c>
      <c r="B5808" s="139" t="s">
        <v>582</v>
      </c>
      <c r="C5808" s="139" t="s">
        <v>792</v>
      </c>
      <c r="D5808" s="139" t="s">
        <v>633</v>
      </c>
      <c r="E5808" s="139" t="s">
        <v>754</v>
      </c>
      <c r="F5808" s="49">
        <v>91.5</v>
      </c>
      <c r="G5808" s="49">
        <v>81.400000000000006</v>
      </c>
      <c r="H5808" s="49">
        <v>79.599999999999994</v>
      </c>
      <c r="I5808" s="49">
        <v>84</v>
      </c>
      <c r="J5808" s="49">
        <v>96.4</v>
      </c>
      <c r="K5808" s="49">
        <v>96.4</v>
      </c>
      <c r="L5808" s="49">
        <v>103</v>
      </c>
      <c r="M5808" s="49">
        <v>106</v>
      </c>
      <c r="N5808" s="49">
        <v>110</v>
      </c>
      <c r="O5808" s="49">
        <v>115</v>
      </c>
      <c r="P5808" s="49">
        <v>119</v>
      </c>
      <c r="Q5808" s="49">
        <v>125</v>
      </c>
      <c r="R5808" s="49">
        <v>131</v>
      </c>
      <c r="S5808" s="50">
        <f t="array" ref="S5808">TREND($N5808:$R5808,$N$1:$R$1,S$1)</f>
        <v>135.60000000000036</v>
      </c>
      <c r="T5808" s="50">
        <f t="array" ref="T5808">TREND($N5808:$R5808,$N$1:$R$1,T$1)</f>
        <v>140.80000000000109</v>
      </c>
      <c r="U5808" s="50">
        <f t="array" ref="U5808">TREND($N5808:$R5808,$N$1:$R$1,U$1)</f>
        <v>146</v>
      </c>
      <c r="V5808" s="50">
        <f t="array" ref="V5808">TREND($N5808:$R5808,$N$1:$R$1,V$1)</f>
        <v>151.20000000000073</v>
      </c>
    </row>
    <row r="5809" spans="1:22" ht="15.75" customHeight="1">
      <c r="A5809" s="139" t="s">
        <v>793</v>
      </c>
      <c r="B5809" s="139" t="s">
        <v>584</v>
      </c>
      <c r="C5809" s="139" t="s">
        <v>792</v>
      </c>
      <c r="D5809" s="139" t="s">
        <v>633</v>
      </c>
      <c r="E5809" s="139" t="s">
        <v>754</v>
      </c>
      <c r="F5809" s="49">
        <v>1360</v>
      </c>
      <c r="G5809" s="49">
        <v>1230</v>
      </c>
      <c r="H5809" s="49">
        <v>1330</v>
      </c>
      <c r="I5809" s="49">
        <v>1510</v>
      </c>
      <c r="J5809" s="49">
        <v>1540</v>
      </c>
      <c r="K5809" s="49">
        <v>1550</v>
      </c>
      <c r="L5809" s="49">
        <v>1490</v>
      </c>
      <c r="M5809" s="49">
        <v>1450</v>
      </c>
      <c r="N5809" s="49">
        <v>1380</v>
      </c>
      <c r="O5809" s="49">
        <v>2340</v>
      </c>
      <c r="P5809" s="49">
        <v>2390</v>
      </c>
      <c r="Q5809" s="49">
        <v>2270</v>
      </c>
      <c r="R5809" s="49">
        <v>2600</v>
      </c>
      <c r="S5809" s="49">
        <v>3290</v>
      </c>
      <c r="T5809" s="49">
        <v>3210</v>
      </c>
      <c r="U5809" s="49">
        <v>3300</v>
      </c>
      <c r="V5809" s="49">
        <v>5270</v>
      </c>
    </row>
    <row r="5810" spans="1:22" ht="15.75" customHeight="1">
      <c r="A5810" s="139" t="s">
        <v>793</v>
      </c>
      <c r="B5810" s="139" t="s">
        <v>771</v>
      </c>
      <c r="C5810" s="139" t="s">
        <v>792</v>
      </c>
      <c r="D5810" s="139" t="s">
        <v>633</v>
      </c>
      <c r="E5810" s="139" t="s">
        <v>754</v>
      </c>
      <c r="F5810" s="49">
        <v>637</v>
      </c>
      <c r="G5810" s="49">
        <v>542</v>
      </c>
      <c r="H5810" s="49">
        <v>514</v>
      </c>
      <c r="I5810" s="49">
        <v>522</v>
      </c>
      <c r="J5810" s="49">
        <v>557</v>
      </c>
      <c r="K5810" s="49">
        <v>557</v>
      </c>
      <c r="L5810" s="49">
        <v>566</v>
      </c>
      <c r="M5810" s="49">
        <v>599</v>
      </c>
      <c r="N5810" s="49">
        <v>598</v>
      </c>
      <c r="O5810" s="49">
        <v>670</v>
      </c>
      <c r="P5810" s="49">
        <v>704</v>
      </c>
      <c r="Q5810" s="49">
        <v>682</v>
      </c>
      <c r="R5810" s="49">
        <v>685</v>
      </c>
      <c r="S5810" s="50">
        <f t="array" ref="S5810">TREND($N5810:$R5810,$N$1:$R$1,S$1)</f>
        <v>723.60000000000582</v>
      </c>
      <c r="T5810" s="50">
        <f t="array" ref="T5810">TREND($N5810:$R5810,$N$1:$R$1,T$1)</f>
        <v>742.20000000000437</v>
      </c>
      <c r="U5810" s="50">
        <f t="array" ref="U5810">TREND($N5810:$R5810,$N$1:$R$1,U$1)</f>
        <v>760.80000000000291</v>
      </c>
      <c r="V5810" s="50">
        <f t="array" ref="V5810">TREND($N5810:$R5810,$N$1:$R$1,V$1)</f>
        <v>779.40000000000873</v>
      </c>
    </row>
    <row r="5811" spans="1:22" ht="15.75" customHeight="1">
      <c r="A5811" s="139" t="s">
        <v>793</v>
      </c>
      <c r="B5811" s="139" t="s">
        <v>570</v>
      </c>
      <c r="C5811" s="139" t="s">
        <v>792</v>
      </c>
      <c r="D5811" s="139" t="s">
        <v>633</v>
      </c>
      <c r="E5811" s="139" t="s">
        <v>754</v>
      </c>
      <c r="F5811" s="49">
        <v>28.8</v>
      </c>
      <c r="G5811" s="49">
        <v>23.5</v>
      </c>
      <c r="H5811" s="49">
        <v>19.600000000000001</v>
      </c>
      <c r="I5811" s="49">
        <v>33.700000000000003</v>
      </c>
      <c r="J5811" s="49">
        <v>48.1</v>
      </c>
      <c r="K5811" s="49">
        <v>46.9</v>
      </c>
      <c r="L5811" s="49">
        <v>47.1</v>
      </c>
      <c r="M5811" s="49">
        <v>50.4</v>
      </c>
      <c r="N5811" s="49">
        <v>45.8</v>
      </c>
      <c r="O5811" s="49">
        <v>49.1</v>
      </c>
      <c r="P5811" s="49">
        <v>57.1</v>
      </c>
      <c r="Q5811" s="49">
        <v>88.8</v>
      </c>
      <c r="R5811" s="49">
        <v>53</v>
      </c>
      <c r="S5811" s="50">
        <f t="array" ref="S5811">TREND($N5811:$R5811,$N$1:$R$1,S$1)</f>
        <v>74.989999999999782</v>
      </c>
      <c r="T5811" s="50">
        <f t="array" ref="T5811">TREND($N5811:$R5811,$N$1:$R$1,T$1)</f>
        <v>80.399999999999636</v>
      </c>
      <c r="U5811" s="50">
        <f t="array" ref="U5811">TREND($N5811:$R5811,$N$1:$R$1,U$1)</f>
        <v>85.809999999999491</v>
      </c>
      <c r="V5811" s="50">
        <f t="array" ref="V5811">TREND($N5811:$R5811,$N$1:$R$1,V$1)</f>
        <v>91.219999999999345</v>
      </c>
    </row>
    <row r="5812" spans="1:22" ht="15.75" customHeight="1">
      <c r="A5812" s="139" t="s">
        <v>793</v>
      </c>
      <c r="B5812" s="139" t="s">
        <v>590</v>
      </c>
      <c r="C5812" s="139" t="s">
        <v>792</v>
      </c>
      <c r="D5812" s="139" t="s">
        <v>633</v>
      </c>
      <c r="E5812" s="139" t="s">
        <v>754</v>
      </c>
      <c r="F5812" s="49">
        <v>1.01</v>
      </c>
      <c r="G5812" s="49">
        <v>1.37</v>
      </c>
      <c r="H5812" s="49">
        <v>1.38</v>
      </c>
      <c r="I5812" s="49">
        <v>1.75</v>
      </c>
      <c r="J5812" s="49">
        <v>2.1</v>
      </c>
      <c r="K5812" s="49">
        <v>2.54</v>
      </c>
      <c r="L5812" s="49">
        <v>2.67</v>
      </c>
      <c r="M5812" s="49">
        <v>0.93400000000000005</v>
      </c>
      <c r="N5812" s="49">
        <v>1.05</v>
      </c>
      <c r="O5812" s="49">
        <v>1.21</v>
      </c>
      <c r="P5812" s="49">
        <v>1.76</v>
      </c>
      <c r="Q5812" s="49">
        <v>0.66100000000000003</v>
      </c>
      <c r="R5812" s="49">
        <v>0.151</v>
      </c>
      <c r="S5812" s="50">
        <f t="array" ref="S5812">TREND($N5812:$R5812,$N$1:$R$1,S$1)</f>
        <v>0.26230000000003884</v>
      </c>
      <c r="T5812" s="50">
        <f t="array" ref="T5812">TREND($N5812:$R5812,$N$1:$R$1,T$1)</f>
        <v>2.7600000000063574E-2</v>
      </c>
      <c r="U5812" s="50">
        <f t="array" ref="U5812">TREND($N5812:$R5812,$N$1:$R$1,U$1)</f>
        <v>-0.20709999999996853</v>
      </c>
      <c r="V5812" s="50">
        <f t="array" ref="V5812">TREND($N5812:$R5812,$N$1:$R$1,V$1)</f>
        <v>-0.44179999999994379</v>
      </c>
    </row>
    <row r="5813" spans="1:22" ht="15.75" customHeight="1">
      <c r="A5813" s="139" t="s">
        <v>793</v>
      </c>
      <c r="B5813" s="139" t="s">
        <v>592</v>
      </c>
      <c r="C5813" s="139" t="s">
        <v>792</v>
      </c>
      <c r="D5813" s="139" t="s">
        <v>633</v>
      </c>
      <c r="E5813" s="139" t="s">
        <v>754</v>
      </c>
      <c r="F5813" s="49">
        <v>1250</v>
      </c>
      <c r="G5813" s="49">
        <v>1070</v>
      </c>
      <c r="H5813" s="49">
        <v>881</v>
      </c>
      <c r="I5813" s="49">
        <v>707</v>
      </c>
      <c r="J5813" s="49">
        <v>543</v>
      </c>
      <c r="K5813" s="49">
        <v>580</v>
      </c>
      <c r="L5813" s="49">
        <v>619</v>
      </c>
      <c r="M5813" s="49">
        <v>658</v>
      </c>
      <c r="N5813" s="49">
        <v>701</v>
      </c>
      <c r="O5813" s="49">
        <v>556</v>
      </c>
      <c r="P5813" s="49">
        <v>702</v>
      </c>
      <c r="Q5813" s="49">
        <v>743</v>
      </c>
      <c r="R5813" s="49">
        <v>663</v>
      </c>
      <c r="S5813" s="49">
        <v>729</v>
      </c>
      <c r="T5813" s="49">
        <v>701</v>
      </c>
      <c r="U5813" s="49">
        <v>701</v>
      </c>
      <c r="V5813" s="49">
        <v>772</v>
      </c>
    </row>
    <row r="5814" spans="1:22" ht="15.75" customHeight="1">
      <c r="A5814" s="139" t="s">
        <v>793</v>
      </c>
      <c r="B5814" s="139" t="s">
        <v>772</v>
      </c>
      <c r="C5814" s="139" t="s">
        <v>792</v>
      </c>
      <c r="D5814" s="139" t="s">
        <v>633</v>
      </c>
      <c r="E5814" s="139" t="s">
        <v>754</v>
      </c>
      <c r="F5814" s="49">
        <v>20600</v>
      </c>
      <c r="G5814" s="49">
        <v>20300</v>
      </c>
      <c r="H5814" s="49">
        <v>20000</v>
      </c>
      <c r="I5814" s="49">
        <v>19200</v>
      </c>
      <c r="J5814" s="49">
        <v>18400</v>
      </c>
      <c r="K5814" s="49">
        <v>17900</v>
      </c>
      <c r="L5814" s="49">
        <v>17700</v>
      </c>
      <c r="M5814" s="49">
        <v>16900</v>
      </c>
      <c r="N5814" s="49">
        <v>16800</v>
      </c>
      <c r="O5814" s="49">
        <v>17000</v>
      </c>
      <c r="P5814" s="49">
        <v>18400</v>
      </c>
      <c r="Q5814" s="49">
        <v>19000</v>
      </c>
      <c r="R5814" s="49">
        <v>19500</v>
      </c>
      <c r="S5814" s="49">
        <v>17900</v>
      </c>
      <c r="T5814" s="49">
        <v>18200</v>
      </c>
      <c r="U5814" s="49">
        <v>18900</v>
      </c>
      <c r="V5814" s="49">
        <v>19400</v>
      </c>
    </row>
    <row r="5815" spans="1:22" ht="15.75" customHeight="1">
      <c r="A5815" s="139" t="s">
        <v>793</v>
      </c>
      <c r="B5815" s="139" t="s">
        <v>599</v>
      </c>
      <c r="C5815" s="139" t="s">
        <v>792</v>
      </c>
      <c r="D5815" s="139" t="s">
        <v>633</v>
      </c>
      <c r="E5815" s="139" t="s">
        <v>754</v>
      </c>
      <c r="F5815" s="49">
        <v>51</v>
      </c>
      <c r="G5815" s="49">
        <v>56.4</v>
      </c>
      <c r="H5815" s="49">
        <v>56.3</v>
      </c>
      <c r="I5815" s="49">
        <v>97.8</v>
      </c>
      <c r="J5815" s="49">
        <v>84</v>
      </c>
      <c r="K5815" s="49">
        <v>77.8</v>
      </c>
      <c r="L5815" s="49">
        <v>81.2</v>
      </c>
      <c r="M5815" s="49">
        <v>77.400000000000006</v>
      </c>
      <c r="N5815" s="49">
        <v>71.3</v>
      </c>
      <c r="O5815" s="49">
        <v>81.7</v>
      </c>
      <c r="P5815" s="49">
        <v>81.2</v>
      </c>
      <c r="Q5815" s="49">
        <v>78.900000000000006</v>
      </c>
      <c r="R5815" s="49">
        <v>216</v>
      </c>
      <c r="S5815" s="50">
        <f t="array" ref="S5815">TREND($N5815:$R5815,$N$1:$R$1,S$1)</f>
        <v>191.80000000000291</v>
      </c>
      <c r="T5815" s="50">
        <f t="array" ref="T5815">TREND($N5815:$R5815,$N$1:$R$1,T$1)</f>
        <v>220.45999999999913</v>
      </c>
      <c r="U5815" s="50">
        <f t="array" ref="U5815">TREND($N5815:$R5815,$N$1:$R$1,U$1)</f>
        <v>249.12000000000262</v>
      </c>
      <c r="V5815" s="50">
        <f t="array" ref="V5815">TREND($N5815:$R5815,$N$1:$R$1,V$1)</f>
        <v>277.77999999999884</v>
      </c>
    </row>
    <row r="5816" spans="1:22" ht="15.75" customHeight="1">
      <c r="A5816" s="139" t="s">
        <v>793</v>
      </c>
      <c r="B5816" s="139" t="s">
        <v>597</v>
      </c>
      <c r="C5816" s="139" t="s">
        <v>792</v>
      </c>
      <c r="D5816" s="139" t="s">
        <v>633</v>
      </c>
      <c r="E5816" s="139" t="s">
        <v>754</v>
      </c>
      <c r="F5816" s="49">
        <v>9860</v>
      </c>
      <c r="G5816" s="49">
        <v>10100</v>
      </c>
      <c r="H5816" s="49">
        <v>10200</v>
      </c>
      <c r="I5816" s="49">
        <v>10200</v>
      </c>
      <c r="J5816" s="49">
        <v>9910</v>
      </c>
      <c r="K5816" s="49">
        <v>10000</v>
      </c>
      <c r="L5816" s="49">
        <v>10200</v>
      </c>
      <c r="M5816" s="49">
        <v>9970</v>
      </c>
      <c r="N5816" s="49">
        <v>9890</v>
      </c>
      <c r="O5816" s="49">
        <v>9890</v>
      </c>
      <c r="P5816" s="49">
        <v>10800</v>
      </c>
      <c r="Q5816" s="49">
        <v>10900</v>
      </c>
      <c r="R5816" s="49">
        <v>10800</v>
      </c>
      <c r="S5816" s="49">
        <v>8790</v>
      </c>
      <c r="T5816" s="49">
        <v>8580</v>
      </c>
      <c r="U5816" s="49">
        <v>9120</v>
      </c>
      <c r="V5816" s="49">
        <v>9430</v>
      </c>
    </row>
    <row r="5817" spans="1:22" ht="15.75" customHeight="1">
      <c r="A5817" s="139" t="s">
        <v>793</v>
      </c>
      <c r="B5817" s="139" t="s">
        <v>601</v>
      </c>
      <c r="C5817" s="139" t="s">
        <v>792</v>
      </c>
      <c r="D5817" s="139" t="s">
        <v>633</v>
      </c>
      <c r="E5817" s="139" t="s">
        <v>754</v>
      </c>
      <c r="F5817" s="49">
        <v>363</v>
      </c>
      <c r="G5817" s="49">
        <v>326</v>
      </c>
      <c r="H5817" s="49">
        <v>304</v>
      </c>
      <c r="I5817" s="49">
        <v>351</v>
      </c>
      <c r="J5817" s="49">
        <v>349</v>
      </c>
      <c r="K5817" s="49">
        <v>349</v>
      </c>
      <c r="L5817" s="49">
        <v>358</v>
      </c>
      <c r="M5817" s="49">
        <v>354</v>
      </c>
      <c r="N5817" s="49">
        <v>354</v>
      </c>
      <c r="O5817" s="49">
        <v>354</v>
      </c>
      <c r="P5817" s="49">
        <v>357</v>
      </c>
      <c r="Q5817" s="49">
        <v>350</v>
      </c>
      <c r="R5817" s="49">
        <v>374</v>
      </c>
      <c r="S5817" s="50">
        <f t="array" ref="S5817">TREND($N5817:$R5817,$N$1:$R$1,S$1)</f>
        <v>368.60000000000036</v>
      </c>
      <c r="T5817" s="50">
        <f t="array" ref="T5817">TREND($N5817:$R5817,$N$1:$R$1,T$1)</f>
        <v>372.20000000000073</v>
      </c>
      <c r="U5817" s="50">
        <f t="array" ref="U5817">TREND($N5817:$R5817,$N$1:$R$1,U$1)</f>
        <v>375.80000000000018</v>
      </c>
      <c r="V5817" s="50">
        <f t="array" ref="V5817">TREND($N5817:$R5817,$N$1:$R$1,V$1)</f>
        <v>379.40000000000055</v>
      </c>
    </row>
    <row r="5818" spans="1:22" ht="15.75" customHeight="1">
      <c r="A5818" s="139" t="s">
        <v>793</v>
      </c>
      <c r="B5818" s="139" t="s">
        <v>373</v>
      </c>
      <c r="C5818" s="139" t="s">
        <v>792</v>
      </c>
      <c r="D5818" s="139" t="s">
        <v>633</v>
      </c>
      <c r="E5818" s="139" t="s">
        <v>754</v>
      </c>
      <c r="F5818" s="49">
        <v>1.47E-2</v>
      </c>
      <c r="G5818" s="49">
        <v>1.47E-2</v>
      </c>
      <c r="H5818" s="49">
        <v>1.4200000000000001E-2</v>
      </c>
      <c r="I5818" s="49">
        <v>1.34E-2</v>
      </c>
      <c r="J5818" s="49">
        <v>1.1299999999999999E-2</v>
      </c>
      <c r="K5818" s="49">
        <v>1.09E-2</v>
      </c>
      <c r="L5818" s="49">
        <v>1.1599999999999999E-2</v>
      </c>
      <c r="M5818" s="49">
        <v>1.1599999999999999E-2</v>
      </c>
      <c r="N5818" s="49">
        <v>1.06E-2</v>
      </c>
      <c r="O5818" s="49">
        <v>9.9100000000000004E-3</v>
      </c>
      <c r="P5818" s="49">
        <v>8.8500000000000002E-3</v>
      </c>
      <c r="Q5818" s="49">
        <v>8.0400000000000003E-3</v>
      </c>
      <c r="R5818" s="49">
        <v>8.8699999999999994E-3</v>
      </c>
      <c r="S5818" s="50">
        <f t="array" ref="S5818">TREND($N5818:$R5818,$N$1:$R$1,S$1)</f>
        <v>7.6550000000001894E-3</v>
      </c>
      <c r="T5818" s="50">
        <f t="array" ref="T5818">TREND($N5818:$R5818,$N$1:$R$1,T$1)</f>
        <v>7.1220000000000727E-3</v>
      </c>
      <c r="U5818" s="50">
        <f t="array" ref="U5818">TREND($N5818:$R5818,$N$1:$R$1,U$1)</f>
        <v>6.589000000000178E-3</v>
      </c>
      <c r="V5818" s="50">
        <f t="array" ref="V5818">TREND($N5818:$R5818,$N$1:$R$1,V$1)</f>
        <v>6.0560000000000613E-3</v>
      </c>
    </row>
    <row r="5819" spans="1:22" ht="15.75" customHeight="1">
      <c r="A5819" s="139" t="s">
        <v>793</v>
      </c>
      <c r="B5819" s="139" t="s">
        <v>518</v>
      </c>
      <c r="C5819" s="139" t="s">
        <v>792</v>
      </c>
      <c r="D5819" s="139" t="s">
        <v>633</v>
      </c>
      <c r="E5819" s="139" t="s">
        <v>754</v>
      </c>
      <c r="F5819" s="49">
        <v>0.33700000000000002</v>
      </c>
      <c r="G5819" s="49">
        <v>0.34300000000000003</v>
      </c>
      <c r="H5819" s="49">
        <v>0.34499999999999997</v>
      </c>
      <c r="I5819" s="49">
        <v>0.34899999999999998</v>
      </c>
      <c r="J5819" s="49">
        <v>0.35</v>
      </c>
      <c r="K5819" s="49">
        <v>0.35</v>
      </c>
      <c r="L5819" s="49">
        <v>0.52500000000000002</v>
      </c>
      <c r="M5819" s="49">
        <v>0.875</v>
      </c>
      <c r="N5819" s="49">
        <v>1.46</v>
      </c>
      <c r="O5819" s="49">
        <v>0.72899999999999998</v>
      </c>
      <c r="P5819" s="49">
        <v>0.83399999999999996</v>
      </c>
      <c r="Q5819" s="49">
        <v>0.5</v>
      </c>
      <c r="R5819" s="49">
        <v>0.5</v>
      </c>
      <c r="S5819" s="50">
        <f t="array" ref="S5819">TREND($N5819:$R5819,$N$1:$R$1,S$1)</f>
        <v>0.15989999999999327</v>
      </c>
      <c r="T5819" s="50">
        <f t="array" ref="T5819">TREND($N5819:$R5819,$N$1:$R$1,T$1)</f>
        <v>-5.5000000000006821E-2</v>
      </c>
      <c r="U5819" s="50">
        <f t="array" ref="U5819">TREND($N5819:$R5819,$N$1:$R$1,U$1)</f>
        <v>-0.26990000000000691</v>
      </c>
      <c r="V5819" s="50">
        <f t="array" ref="V5819">TREND($N5819:$R5819,$N$1:$R$1,V$1)</f>
        <v>-0.484800000000007</v>
      </c>
    </row>
    <row r="5820" spans="1:22" ht="15.75" customHeight="1">
      <c r="A5820" s="139" t="s">
        <v>793</v>
      </c>
      <c r="B5820" s="139" t="s">
        <v>605</v>
      </c>
      <c r="C5820" s="139" t="s">
        <v>792</v>
      </c>
      <c r="D5820" s="139" t="s">
        <v>633</v>
      </c>
      <c r="E5820" s="139" t="s">
        <v>754</v>
      </c>
      <c r="F5820" s="49">
        <v>225</v>
      </c>
      <c r="G5820" s="49">
        <v>232</v>
      </c>
      <c r="H5820" s="49">
        <v>311</v>
      </c>
      <c r="I5820" s="49">
        <v>305</v>
      </c>
      <c r="J5820" s="49">
        <v>326</v>
      </c>
      <c r="K5820" s="49">
        <v>359</v>
      </c>
      <c r="L5820" s="49">
        <v>317</v>
      </c>
      <c r="M5820" s="49">
        <v>366</v>
      </c>
      <c r="N5820" s="49">
        <v>345</v>
      </c>
      <c r="O5820" s="49">
        <v>351</v>
      </c>
      <c r="P5820" s="49">
        <v>358</v>
      </c>
      <c r="Q5820" s="49">
        <v>426</v>
      </c>
      <c r="R5820" s="49">
        <v>423</v>
      </c>
      <c r="S5820" s="50">
        <f t="array" ref="S5820">TREND($N5820:$R5820,$N$1:$R$1,S$1)</f>
        <v>449.90000000000146</v>
      </c>
      <c r="T5820" s="50">
        <f t="array" ref="T5820">TREND($N5820:$R5820,$N$1:$R$1,T$1)</f>
        <v>473</v>
      </c>
      <c r="U5820" s="50">
        <f t="array" ref="U5820">TREND($N5820:$R5820,$N$1:$R$1,U$1)</f>
        <v>496.09999999999854</v>
      </c>
      <c r="V5820" s="50">
        <f t="array" ref="V5820">TREND($N5820:$R5820,$N$1:$R$1,V$1)</f>
        <v>519.20000000000437</v>
      </c>
    </row>
    <row r="5821" spans="1:22" ht="15.75" customHeight="1">
      <c r="A5821" s="139" t="s">
        <v>793</v>
      </c>
      <c r="B5821" s="139" t="s">
        <v>607</v>
      </c>
      <c r="C5821" s="139" t="s">
        <v>792</v>
      </c>
      <c r="D5821" s="139" t="s">
        <v>633</v>
      </c>
      <c r="E5821" s="139" t="s">
        <v>754</v>
      </c>
      <c r="F5821" s="49">
        <v>2150</v>
      </c>
      <c r="G5821" s="49">
        <v>1870</v>
      </c>
      <c r="H5821" s="49">
        <v>2280</v>
      </c>
      <c r="I5821" s="49">
        <v>2180</v>
      </c>
      <c r="J5821" s="49">
        <v>2420</v>
      </c>
      <c r="K5821" s="49">
        <v>1940</v>
      </c>
      <c r="L5821" s="49">
        <v>1900</v>
      </c>
      <c r="M5821" s="49">
        <v>1830</v>
      </c>
      <c r="N5821" s="49">
        <v>1890</v>
      </c>
      <c r="O5821" s="49">
        <v>2100</v>
      </c>
      <c r="P5821" s="49">
        <v>2240</v>
      </c>
      <c r="Q5821" s="49">
        <v>2360</v>
      </c>
      <c r="R5821" s="49">
        <v>2490</v>
      </c>
      <c r="S5821" s="50">
        <f t="array" ref="S5821">TREND($N5821:$R5821,$N$1:$R$1,S$1)</f>
        <v>2654</v>
      </c>
      <c r="T5821" s="50">
        <f t="array" ref="T5821">TREND($N5821:$R5821,$N$1:$R$1,T$1)</f>
        <v>2800</v>
      </c>
      <c r="U5821" s="50">
        <f t="array" ref="U5821">TREND($N5821:$R5821,$N$1:$R$1,U$1)</f>
        <v>2946</v>
      </c>
      <c r="V5821" s="50">
        <f t="array" ref="V5821">TREND($N5821:$R5821,$N$1:$R$1,V$1)</f>
        <v>3092</v>
      </c>
    </row>
    <row r="5822" spans="1:22" ht="15.75" customHeight="1">
      <c r="A5822" s="139" t="s">
        <v>793</v>
      </c>
      <c r="B5822" s="139" t="s">
        <v>609</v>
      </c>
      <c r="C5822" s="139" t="s">
        <v>792</v>
      </c>
      <c r="D5822" s="139" t="s">
        <v>633</v>
      </c>
      <c r="E5822" s="139" t="s">
        <v>754</v>
      </c>
      <c r="F5822" s="49">
        <v>5.05</v>
      </c>
      <c r="G5822" s="49">
        <v>5.48</v>
      </c>
      <c r="H5822" s="49">
        <v>3.8</v>
      </c>
      <c r="I5822" s="49">
        <v>3.84</v>
      </c>
      <c r="J5822" s="49">
        <v>3.85</v>
      </c>
      <c r="K5822" s="49">
        <v>3.56</v>
      </c>
      <c r="L5822" s="49">
        <v>4.22</v>
      </c>
      <c r="M5822" s="49">
        <v>3.31</v>
      </c>
      <c r="N5822" s="49">
        <v>4.24</v>
      </c>
      <c r="O5822" s="49">
        <v>6.15</v>
      </c>
      <c r="P5822" s="49">
        <v>6.45</v>
      </c>
      <c r="Q5822" s="49">
        <v>4.84</v>
      </c>
      <c r="R5822" s="49">
        <v>5.12</v>
      </c>
      <c r="S5822" s="50">
        <f t="array" ref="S5822">TREND($N5822:$R5822,$N$1:$R$1,S$1)</f>
        <v>5.4950000000000045</v>
      </c>
      <c r="T5822" s="50">
        <f t="array" ref="T5822">TREND($N5822:$R5822,$N$1:$R$1,T$1)</f>
        <v>5.5400000000000063</v>
      </c>
      <c r="U5822" s="50">
        <f t="array" ref="U5822">TREND($N5822:$R5822,$N$1:$R$1,U$1)</f>
        <v>5.585000000000008</v>
      </c>
      <c r="V5822" s="50">
        <f t="array" ref="V5822">TREND($N5822:$R5822,$N$1:$R$1,V$1)</f>
        <v>5.6300000000000097</v>
      </c>
    </row>
    <row r="5823" spans="1:22" ht="15.75" customHeight="1">
      <c r="A5823" s="139" t="s">
        <v>793</v>
      </c>
      <c r="B5823" s="139" t="s">
        <v>546</v>
      </c>
      <c r="C5823" s="139" t="s">
        <v>792</v>
      </c>
      <c r="D5823" s="139" t="s">
        <v>633</v>
      </c>
      <c r="E5823" s="139" t="s">
        <v>754</v>
      </c>
      <c r="F5823" s="49">
        <v>302</v>
      </c>
      <c r="G5823" s="49">
        <v>301</v>
      </c>
      <c r="H5823" s="49">
        <v>411</v>
      </c>
      <c r="I5823" s="49">
        <v>420</v>
      </c>
      <c r="J5823" s="49">
        <v>449</v>
      </c>
      <c r="K5823" s="49">
        <v>380</v>
      </c>
      <c r="L5823" s="49">
        <v>455</v>
      </c>
      <c r="M5823" s="49">
        <v>463</v>
      </c>
      <c r="N5823" s="49">
        <v>461</v>
      </c>
      <c r="O5823" s="49">
        <v>462</v>
      </c>
      <c r="P5823" s="49">
        <v>457</v>
      </c>
      <c r="Q5823" s="49">
        <v>467</v>
      </c>
      <c r="R5823" s="49">
        <v>472</v>
      </c>
      <c r="S5823" s="50">
        <f t="array" ref="S5823">TREND($N5823:$R5823,$N$1:$R$1,S$1)</f>
        <v>471.90000000000055</v>
      </c>
      <c r="T5823" s="50">
        <f t="array" ref="T5823">TREND($N5823:$R5823,$N$1:$R$1,T$1)</f>
        <v>474.60000000000036</v>
      </c>
      <c r="U5823" s="50">
        <f t="array" ref="U5823">TREND($N5823:$R5823,$N$1:$R$1,U$1)</f>
        <v>477.30000000000018</v>
      </c>
      <c r="V5823" s="50">
        <f t="array" ref="V5823">TREND($N5823:$R5823,$N$1:$R$1,V$1)</f>
        <v>480.00000000000091</v>
      </c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defaultColWidth="12.625" defaultRowHeight="15" customHeight="1"/>
  <cols>
    <col min="1" max="1" width="29.5" style="149" customWidth="1"/>
    <col min="2" max="2" width="39" style="149" customWidth="1"/>
    <col min="3" max="3" width="40.5" style="149" customWidth="1"/>
    <col min="4" max="4" width="32.25" style="149" customWidth="1"/>
    <col min="5" max="26" width="7.625" style="149" customWidth="1"/>
  </cols>
  <sheetData>
    <row r="1" spans="1:4">
      <c r="A1" s="4" t="s">
        <v>794</v>
      </c>
      <c r="B1" s="4" t="s">
        <v>795</v>
      </c>
      <c r="C1" s="4" t="s">
        <v>796</v>
      </c>
      <c r="D1" s="4" t="s">
        <v>179</v>
      </c>
    </row>
    <row r="2" spans="1:4">
      <c r="B2" s="139" t="s">
        <v>789</v>
      </c>
      <c r="C2" s="139" t="s">
        <v>797</v>
      </c>
    </row>
    <row r="3" spans="1:4">
      <c r="B3" s="139" t="s">
        <v>778</v>
      </c>
      <c r="C3" s="139" t="s">
        <v>694</v>
      </c>
    </row>
    <row r="4" spans="1:4">
      <c r="B4" s="139" t="s">
        <v>753</v>
      </c>
      <c r="C4" s="139" t="s">
        <v>798</v>
      </c>
    </row>
    <row r="5" spans="1:4">
      <c r="B5" s="139" t="s">
        <v>777</v>
      </c>
      <c r="C5" s="139" t="s">
        <v>799</v>
      </c>
    </row>
    <row r="6" spans="1:4">
      <c r="B6" s="139" t="s">
        <v>774</v>
      </c>
      <c r="C6" s="139" t="s">
        <v>800</v>
      </c>
    </row>
    <row r="7" spans="1:4">
      <c r="A7" s="36" t="s">
        <v>635</v>
      </c>
      <c r="B7" s="139" t="s">
        <v>775</v>
      </c>
      <c r="C7" s="139" t="s">
        <v>801</v>
      </c>
      <c r="D7" s="139" t="s">
        <v>802</v>
      </c>
    </row>
    <row r="8" spans="1:4">
      <c r="B8" s="139" t="s">
        <v>776</v>
      </c>
      <c r="C8" s="139" t="s">
        <v>803</v>
      </c>
    </row>
    <row r="9" spans="1:4">
      <c r="B9" s="139" t="s">
        <v>804</v>
      </c>
      <c r="C9" s="139" t="s">
        <v>805</v>
      </c>
    </row>
    <row r="10" spans="1:4">
      <c r="B10" s="139" t="s">
        <v>786</v>
      </c>
      <c r="C10" s="139" t="s">
        <v>806</v>
      </c>
    </row>
    <row r="11" spans="1:4">
      <c r="A11" s="36" t="s">
        <v>632</v>
      </c>
      <c r="B11" s="139" t="s">
        <v>779</v>
      </c>
      <c r="C11" s="139" t="s">
        <v>807</v>
      </c>
      <c r="D11" s="139" t="s">
        <v>808</v>
      </c>
    </row>
    <row r="12" spans="1:4">
      <c r="A12" s="36" t="s">
        <v>637</v>
      </c>
      <c r="B12" s="139" t="s">
        <v>781</v>
      </c>
      <c r="C12" s="139" t="s">
        <v>809</v>
      </c>
      <c r="D12" s="139" t="s">
        <v>808</v>
      </c>
    </row>
    <row r="13" spans="1:4">
      <c r="A13" s="36" t="s">
        <v>636</v>
      </c>
      <c r="B13" s="139" t="s">
        <v>782</v>
      </c>
      <c r="C13" s="139" t="s">
        <v>810</v>
      </c>
      <c r="D13" s="139" t="s">
        <v>808</v>
      </c>
    </row>
    <row r="14" spans="1:4">
      <c r="B14" s="139" t="s">
        <v>783</v>
      </c>
      <c r="C14" s="139" t="s">
        <v>811</v>
      </c>
    </row>
    <row r="15" spans="1:4">
      <c r="B15" s="139" t="s">
        <v>812</v>
      </c>
      <c r="C15" s="139" t="s">
        <v>813</v>
      </c>
    </row>
    <row r="16" spans="1:4">
      <c r="B16" s="139" t="s">
        <v>814</v>
      </c>
      <c r="C16" s="139" t="s">
        <v>815</v>
      </c>
    </row>
    <row r="17" spans="1:3">
      <c r="B17" s="139" t="s">
        <v>784</v>
      </c>
      <c r="C17" s="139" t="s">
        <v>816</v>
      </c>
    </row>
    <row r="18" spans="1:3">
      <c r="B18" s="139" t="s">
        <v>785</v>
      </c>
      <c r="C18" s="139" t="s">
        <v>817</v>
      </c>
    </row>
    <row r="19" spans="1:3">
      <c r="A19" s="36" t="s">
        <v>642</v>
      </c>
      <c r="B19" s="139" t="s">
        <v>792</v>
      </c>
      <c r="C19" s="139" t="s">
        <v>818</v>
      </c>
    </row>
    <row r="20" spans="1:3">
      <c r="B20" s="139" t="s">
        <v>819</v>
      </c>
      <c r="C20" s="139" t="s">
        <v>689</v>
      </c>
    </row>
    <row r="21" spans="1:3" ht="15.75" customHeight="1">
      <c r="B21" s="139" t="s">
        <v>790</v>
      </c>
      <c r="C21" s="139" t="s">
        <v>820</v>
      </c>
    </row>
    <row r="22" spans="1:3" ht="15.75" customHeight="1">
      <c r="A22" s="36" t="s">
        <v>641</v>
      </c>
      <c r="B22" s="139" t="s">
        <v>787</v>
      </c>
      <c r="C22" s="139" t="s">
        <v>732</v>
      </c>
    </row>
    <row r="23" spans="1:3" ht="15.75" customHeight="1">
      <c r="B23" s="139" t="s">
        <v>788</v>
      </c>
      <c r="C23" s="139" t="s">
        <v>817</v>
      </c>
    </row>
    <row r="24" spans="1:3" ht="15.75" customHeight="1"/>
    <row r="25" spans="1:3" ht="15.75" customHeight="1">
      <c r="A25" s="4" t="s">
        <v>821</v>
      </c>
      <c r="B25" s="33"/>
    </row>
    <row r="26" spans="1:3" ht="15.75" customHeight="1">
      <c r="A26" s="139" t="s">
        <v>751</v>
      </c>
      <c r="B26" s="42" t="s">
        <v>822</v>
      </c>
    </row>
    <row r="27" spans="1:3" ht="15.75" customHeight="1">
      <c r="A27" s="139" t="s">
        <v>793</v>
      </c>
      <c r="B27" s="42" t="s">
        <v>823</v>
      </c>
    </row>
    <row r="28" spans="1:3" ht="15.75" customHeight="1">
      <c r="A28" s="139" t="s">
        <v>824</v>
      </c>
      <c r="B28" s="24" t="s">
        <v>751</v>
      </c>
    </row>
    <row r="29" spans="1:3" ht="15.75" customHeight="1"/>
    <row r="30" spans="1:3" ht="15.75" customHeight="1">
      <c r="A30" s="4" t="s">
        <v>825</v>
      </c>
    </row>
    <row r="31" spans="1:3" ht="15.75" customHeight="1">
      <c r="A31" s="139" t="str">
        <f>VLOOKUP('Country Selector'!$A$2,'Country Selector'!$C$2:$E$196,3,FALSE)</f>
        <v>USA</v>
      </c>
    </row>
    <row r="32" spans="1:3" ht="15.75" customHeight="1"/>
    <row r="33" spans="1:4" ht="15.75" customHeight="1"/>
    <row r="34" spans="1:4" ht="15.75" customHeight="1"/>
    <row r="35" spans="1:4" ht="15.75" customHeight="1">
      <c r="A35" s="4" t="s">
        <v>826</v>
      </c>
      <c r="B35" s="33"/>
      <c r="C35" s="33"/>
    </row>
    <row r="36" spans="1:4" ht="15.75" customHeight="1">
      <c r="A36" s="41" t="s">
        <v>827</v>
      </c>
      <c r="B36" s="1" t="s">
        <v>795</v>
      </c>
      <c r="C36" s="1">
        <v>2016</v>
      </c>
    </row>
    <row r="37" spans="1:4" ht="15.75" customHeight="1">
      <c r="A37" s="6" t="s">
        <v>632</v>
      </c>
      <c r="B37" s="139" t="str">
        <f t="shared" ref="B37:B43" si="0">VLOOKUP($A37,$A$2:$B$23,2,FALSE)</f>
        <v>IPC2A</v>
      </c>
      <c r="C37" s="139">
        <f>SUMIFS('PRIMAP Historical CO2 Data'!V:V,'PRIMAP Historical CO2 Data'!A:A,$B$28,'PRIMAP Historical CO2 Data'!B:B,$A$31,'PRIMAP Historical CO2 Data'!C:C,$B37,'PRIMAP Historical CO2 Data'!D:D,"CO2")</f>
        <v>64600</v>
      </c>
    </row>
    <row r="38" spans="1:4" ht="15.75" customHeight="1">
      <c r="A38" s="6" t="s">
        <v>635</v>
      </c>
      <c r="B38" s="139" t="str">
        <f t="shared" si="0"/>
        <v>IPC1B2</v>
      </c>
      <c r="C38" s="139">
        <f>SUMIFS('PRIMAP Historical CO2 Data'!V:V,'PRIMAP Historical CO2 Data'!A:A,$B$28,'PRIMAP Historical CO2 Data'!B:B,$A$31,'PRIMAP Historical CO2 Data'!C:C,$B38,'PRIMAP Historical CO2 Data'!D:D,"CO2")</f>
        <v>48300</v>
      </c>
    </row>
    <row r="39" spans="1:4" ht="15.75" customHeight="1">
      <c r="A39" s="6" t="s">
        <v>636</v>
      </c>
      <c r="B39" s="139" t="str">
        <f t="shared" si="0"/>
        <v>IPC2C</v>
      </c>
      <c r="C39" s="139">
        <f>SUMIFS('PRIMAP Historical CO2 Data'!V:V,'PRIMAP Historical CO2 Data'!A:A,$B$28,'PRIMAP Historical CO2 Data'!B:B,$A$31,'PRIMAP Historical CO2 Data'!C:C,$B39,'PRIMAP Historical CO2 Data'!D:D,"CO2")</f>
        <v>46800</v>
      </c>
    </row>
    <row r="40" spans="1:4" ht="15.75" customHeight="1">
      <c r="A40" s="6" t="s">
        <v>637</v>
      </c>
      <c r="B40" s="139" t="str">
        <f t="shared" si="0"/>
        <v>IPC2B</v>
      </c>
      <c r="C40" s="139">
        <f>SUMIFS('PRIMAP Historical CO2 Data'!V:V,'PRIMAP Historical CO2 Data'!A:A,$B$28,'PRIMAP Historical CO2 Data'!B:B,$A$31,'PRIMAP Historical CO2 Data'!C:C,$B40,'PRIMAP Historical CO2 Data'!D:D,"CO2")</f>
        <v>53200</v>
      </c>
    </row>
    <row r="41" spans="1:4" ht="15.75" customHeight="1">
      <c r="A41" s="6" t="s">
        <v>640</v>
      </c>
      <c r="B41" s="139" t="e">
        <f t="shared" si="0"/>
        <v>#N/A</v>
      </c>
      <c r="D41" s="139" t="s">
        <v>828</v>
      </c>
    </row>
    <row r="42" spans="1:4" ht="15.75" customHeight="1">
      <c r="A42" s="6" t="s">
        <v>641</v>
      </c>
      <c r="B42" s="139" t="str">
        <f t="shared" si="0"/>
        <v>IPC4</v>
      </c>
      <c r="C42" s="139">
        <f>SUMIFS('PRIMAP Historical CO2 Data'!V:V,'PRIMAP Historical CO2 Data'!A:A,$B$28,'PRIMAP Historical CO2 Data'!B:B,$A$31,'PRIMAP Historical CO2 Data'!C:C,$B42,'PRIMAP Historical CO2 Data'!D:D,"CO2")</f>
        <v>0</v>
      </c>
    </row>
    <row r="43" spans="1:4" ht="15.75" customHeight="1">
      <c r="A43" s="6" t="s">
        <v>642</v>
      </c>
      <c r="B43" s="139" t="str">
        <f t="shared" si="0"/>
        <v>IPCMAG</v>
      </c>
      <c r="C43" s="139">
        <f>SUMIFS('PRIMAP Historical CO2 Data'!V:V,'PRIMAP Historical CO2 Data'!A:A,$B$28,'PRIMAP Historical CO2 Data'!B:B,$A$31,'PRIMAP Historical CO2 Data'!C:C,$B43,'PRIMAP Historical CO2 Data'!D:D,"CO2")</f>
        <v>8960</v>
      </c>
    </row>
    <row r="44" spans="1:4" ht="15.75" customHeight="1">
      <c r="A44" s="6" t="s">
        <v>643</v>
      </c>
      <c r="B44" s="51" t="s">
        <v>786</v>
      </c>
      <c r="C44" s="51">
        <f>SUMIFS('PRIMAP Historical CO2 Data'!V:V,'PRIMAP Historical CO2 Data'!A:A,$B$28,'PRIMAP Historical CO2 Data'!B:B,$A$31,'PRIMAP Historical CO2 Data'!C:C,$B44,'PRIMAP Historical CO2 Data'!D:D,"CO2")-SUM(C38:C40)</f>
        <v>56700</v>
      </c>
    </row>
    <row r="45" spans="1:4" ht="15.75" customHeight="1"/>
    <row r="46" spans="1:4" ht="15.75" customHeight="1"/>
    <row r="47" spans="1:4" ht="15.75" customHeight="1"/>
    <row r="48" spans="1:4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showInputMessage="1" showErrorMessage="1" sqref="B28" xr:uid="{00000000-0002-0000-0600-000000000000}">
      <formula1>$A$26:$A$27</formula1>
    </dataValidation>
  </dataValidation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O306"/>
  <sheetViews>
    <sheetView workbookViewId="0">
      <pane ySplit="17" topLeftCell="A18" activePane="bottomLeft" state="frozen"/>
      <selection pane="bottomLeft" activeCell="B19" sqref="B19"/>
    </sheetView>
  </sheetViews>
  <sheetFormatPr defaultColWidth="12.625" defaultRowHeight="15" customHeight="1"/>
  <cols>
    <col min="1" max="1" width="5.875" style="149" customWidth="1"/>
    <col min="2" max="2" width="22.375" style="149" customWidth="1"/>
    <col min="3" max="3" width="46.375" style="149" customWidth="1"/>
    <col min="4" max="4" width="6.625" style="149" customWidth="1"/>
    <col min="5" max="5" width="7.375" style="149" customWidth="1"/>
    <col min="6" max="6" width="14.875" style="149" customWidth="1"/>
    <col min="7" max="7" width="7.375" style="149" customWidth="1"/>
    <col min="8" max="93" width="10.375" style="149" customWidth="1"/>
  </cols>
  <sheetData>
    <row r="1" spans="1:93" ht="11.25" customHeight="1">
      <c r="A1" s="231"/>
      <c r="B1" s="227"/>
      <c r="C1" s="227"/>
      <c r="D1" s="227"/>
      <c r="E1" s="227"/>
      <c r="F1" s="227"/>
      <c r="G1" s="227"/>
      <c r="H1" s="227"/>
      <c r="I1" s="227"/>
      <c r="J1" s="227"/>
      <c r="K1" s="227"/>
      <c r="L1" s="227"/>
      <c r="M1" s="227"/>
      <c r="N1" s="52"/>
      <c r="O1" s="52"/>
      <c r="P1" s="52"/>
      <c r="Q1" s="52"/>
      <c r="R1" s="52"/>
      <c r="S1" s="52"/>
      <c r="T1" s="52"/>
      <c r="U1" s="52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</row>
    <row r="2" spans="1:93" ht="11.25" customHeight="1">
      <c r="A2" s="231"/>
      <c r="B2" s="227"/>
      <c r="C2" s="227"/>
      <c r="D2" s="227"/>
      <c r="E2" s="227"/>
      <c r="F2" s="227"/>
      <c r="G2" s="227"/>
      <c r="H2" s="227"/>
      <c r="I2" s="227"/>
      <c r="J2" s="227"/>
      <c r="K2" s="227"/>
      <c r="L2" s="227"/>
      <c r="M2" s="227"/>
      <c r="N2" s="52"/>
      <c r="O2" s="52"/>
      <c r="P2" s="52"/>
      <c r="Q2" s="52"/>
      <c r="R2" s="52"/>
      <c r="S2" s="52"/>
      <c r="T2" s="52"/>
      <c r="U2" s="52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</row>
    <row r="3" spans="1:93" ht="11.25" customHeight="1">
      <c r="A3" s="231"/>
      <c r="B3" s="227"/>
      <c r="C3" s="227"/>
      <c r="D3" s="227"/>
      <c r="E3" s="227"/>
      <c r="F3" s="227"/>
      <c r="G3" s="227"/>
      <c r="H3" s="227"/>
      <c r="I3" s="227"/>
      <c r="J3" s="227"/>
      <c r="K3" s="227"/>
      <c r="L3" s="227"/>
      <c r="M3" s="227"/>
      <c r="N3" s="52"/>
      <c r="O3" s="52"/>
      <c r="P3" s="52"/>
      <c r="Q3" s="52"/>
      <c r="R3" s="52"/>
      <c r="S3" s="52"/>
      <c r="T3" s="52"/>
      <c r="U3" s="52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</row>
    <row r="4" spans="1:93" ht="11.25" customHeight="1">
      <c r="A4" s="231"/>
      <c r="B4" s="227"/>
      <c r="C4" s="227"/>
      <c r="D4" s="227"/>
      <c r="E4" s="227"/>
      <c r="F4" s="227"/>
      <c r="G4" s="227"/>
      <c r="H4" s="227"/>
      <c r="I4" s="227"/>
      <c r="J4" s="227"/>
      <c r="K4" s="227"/>
      <c r="L4" s="227"/>
      <c r="M4" s="227"/>
      <c r="N4" s="52"/>
      <c r="O4" s="52"/>
      <c r="P4" s="52"/>
      <c r="Q4" s="52"/>
      <c r="R4" s="52"/>
      <c r="S4" s="52"/>
      <c r="T4" s="52"/>
      <c r="U4" s="52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3"/>
      <c r="CH4" s="53"/>
      <c r="CI4" s="53"/>
      <c r="CJ4" s="53"/>
      <c r="CK4" s="53"/>
      <c r="CL4" s="53"/>
      <c r="CM4" s="53"/>
      <c r="CN4" s="53"/>
      <c r="CO4" s="53"/>
    </row>
    <row r="5" spans="1:93" ht="11.25" customHeight="1">
      <c r="A5" s="232" t="s">
        <v>829</v>
      </c>
      <c r="B5" s="227"/>
      <c r="C5" s="227"/>
      <c r="D5" s="227"/>
      <c r="E5" s="227"/>
      <c r="F5" s="227"/>
      <c r="G5" s="227"/>
      <c r="H5" s="227"/>
      <c r="I5" s="227"/>
      <c r="J5" s="227"/>
      <c r="K5" s="227"/>
      <c r="L5" s="227"/>
      <c r="M5" s="227"/>
      <c r="N5" s="52"/>
      <c r="O5" s="52"/>
      <c r="P5" s="52"/>
      <c r="Q5" s="52"/>
      <c r="R5" s="52"/>
      <c r="S5" s="52"/>
      <c r="T5" s="52"/>
      <c r="U5" s="52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  <c r="BX5" s="53"/>
      <c r="BY5" s="53"/>
      <c r="BZ5" s="53"/>
      <c r="CA5" s="53"/>
      <c r="CB5" s="53"/>
      <c r="CC5" s="53"/>
      <c r="CD5" s="53"/>
      <c r="CE5" s="53"/>
      <c r="CF5" s="53"/>
      <c r="CG5" s="53"/>
      <c r="CH5" s="53"/>
      <c r="CI5" s="53"/>
      <c r="CJ5" s="53"/>
      <c r="CK5" s="53"/>
      <c r="CL5" s="53"/>
      <c r="CM5" s="53"/>
      <c r="CN5" s="53"/>
      <c r="CO5" s="53"/>
    </row>
    <row r="6" spans="1:93" ht="11.25" customHeight="1">
      <c r="A6" s="233" t="s">
        <v>830</v>
      </c>
      <c r="B6" s="227"/>
      <c r="C6" s="227"/>
      <c r="D6" s="227"/>
      <c r="E6" s="227"/>
      <c r="F6" s="227"/>
      <c r="G6" s="227"/>
      <c r="H6" s="227"/>
      <c r="I6" s="227"/>
      <c r="J6" s="227"/>
      <c r="K6" s="227"/>
      <c r="L6" s="227"/>
      <c r="M6" s="227"/>
      <c r="N6" s="52"/>
      <c r="O6" s="52"/>
      <c r="P6" s="52"/>
      <c r="Q6" s="52"/>
      <c r="R6" s="52"/>
      <c r="S6" s="52"/>
      <c r="T6" s="52"/>
      <c r="U6" s="52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53"/>
      <c r="CN6" s="53"/>
      <c r="CO6" s="53"/>
    </row>
    <row r="7" spans="1:93" ht="11.25" customHeight="1">
      <c r="A7" s="233" t="s">
        <v>831</v>
      </c>
      <c r="B7" s="227"/>
      <c r="C7" s="227"/>
      <c r="D7" s="227"/>
      <c r="E7" s="227"/>
      <c r="F7" s="227"/>
      <c r="G7" s="227"/>
      <c r="H7" s="227"/>
      <c r="I7" s="227"/>
      <c r="J7" s="227"/>
      <c r="K7" s="227"/>
      <c r="L7" s="227"/>
      <c r="M7" s="227"/>
      <c r="N7" s="52"/>
      <c r="O7" s="52"/>
      <c r="P7" s="52"/>
      <c r="Q7" s="52"/>
      <c r="R7" s="52"/>
      <c r="S7" s="52"/>
      <c r="T7" s="52"/>
      <c r="U7" s="52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3"/>
      <c r="CE7" s="53"/>
      <c r="CF7" s="53"/>
      <c r="CG7" s="53"/>
      <c r="CH7" s="53"/>
      <c r="CI7" s="53"/>
      <c r="CJ7" s="53"/>
      <c r="CK7" s="53"/>
      <c r="CL7" s="53"/>
      <c r="CM7" s="53"/>
      <c r="CN7" s="53"/>
      <c r="CO7" s="53"/>
    </row>
    <row r="8" spans="1:93" ht="11.25" customHeight="1">
      <c r="A8" s="231"/>
      <c r="B8" s="227"/>
      <c r="C8" s="227"/>
      <c r="D8" s="227"/>
      <c r="E8" s="227"/>
      <c r="F8" s="227"/>
      <c r="G8" s="227"/>
      <c r="H8" s="227"/>
      <c r="I8" s="227"/>
      <c r="J8" s="227"/>
      <c r="K8" s="227"/>
      <c r="L8" s="227"/>
      <c r="M8" s="227"/>
      <c r="N8" s="52"/>
      <c r="O8" s="52"/>
      <c r="P8" s="52"/>
      <c r="Q8" s="52"/>
      <c r="R8" s="52"/>
      <c r="S8" s="52"/>
      <c r="T8" s="52"/>
      <c r="U8" s="52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</row>
    <row r="9" spans="1:93" ht="11.25" customHeight="1">
      <c r="A9" s="234" t="s">
        <v>71</v>
      </c>
      <c r="B9" s="227"/>
      <c r="C9" s="227"/>
      <c r="D9" s="227"/>
      <c r="E9" s="227"/>
      <c r="F9" s="227"/>
      <c r="G9" s="227"/>
      <c r="H9" s="227"/>
      <c r="I9" s="227"/>
      <c r="J9" s="227"/>
      <c r="K9" s="227"/>
      <c r="L9" s="227"/>
      <c r="M9" s="227"/>
      <c r="N9" s="52"/>
      <c r="O9" s="52"/>
      <c r="P9" s="52"/>
      <c r="Q9" s="52"/>
      <c r="R9" s="52"/>
      <c r="S9" s="52"/>
      <c r="T9" s="52"/>
      <c r="U9" s="52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/>
    </row>
    <row r="10" spans="1:93" ht="11.25" customHeight="1">
      <c r="A10" s="233" t="s">
        <v>832</v>
      </c>
      <c r="B10" s="227"/>
      <c r="C10" s="227"/>
      <c r="D10" s="227"/>
      <c r="E10" s="227"/>
      <c r="F10" s="227"/>
      <c r="G10" s="227"/>
      <c r="H10" s="227"/>
      <c r="I10" s="227"/>
      <c r="J10" s="227"/>
      <c r="K10" s="227"/>
      <c r="L10" s="227"/>
      <c r="M10" s="227"/>
      <c r="N10" s="52"/>
      <c r="O10" s="52"/>
      <c r="P10" s="52"/>
      <c r="Q10" s="52"/>
      <c r="R10" s="52"/>
      <c r="S10" s="52"/>
      <c r="T10" s="52"/>
      <c r="U10" s="52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  <c r="CO10" s="53"/>
    </row>
    <row r="11" spans="1:93" ht="11.25" customHeight="1">
      <c r="A11" s="235" t="s">
        <v>833</v>
      </c>
      <c r="B11" s="227"/>
      <c r="C11" s="227"/>
      <c r="D11" s="227"/>
      <c r="E11" s="227"/>
      <c r="F11" s="227"/>
      <c r="G11" s="227"/>
      <c r="H11" s="227"/>
      <c r="I11" s="227"/>
      <c r="J11" s="227"/>
      <c r="K11" s="227"/>
      <c r="L11" s="227"/>
      <c r="M11" s="227"/>
      <c r="N11" s="52"/>
      <c r="O11" s="52"/>
      <c r="P11" s="52"/>
      <c r="Q11" s="52"/>
      <c r="R11" s="52"/>
      <c r="S11" s="52"/>
      <c r="T11" s="52"/>
      <c r="U11" s="52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  <c r="CO11" s="53"/>
    </row>
    <row r="12" spans="1:93" ht="11.25" customHeight="1">
      <c r="A12" s="236" t="s">
        <v>834</v>
      </c>
      <c r="B12" s="227"/>
      <c r="C12" s="227"/>
      <c r="D12" s="227"/>
      <c r="E12" s="227"/>
      <c r="F12" s="227"/>
      <c r="G12" s="227"/>
      <c r="H12" s="227"/>
      <c r="I12" s="227"/>
      <c r="J12" s="227"/>
      <c r="K12" s="227"/>
      <c r="L12" s="227"/>
      <c r="M12" s="227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</row>
    <row r="13" spans="1:93" ht="11.25" customHeight="1">
      <c r="A13" s="226" t="s">
        <v>835</v>
      </c>
      <c r="B13" s="227"/>
      <c r="C13" s="227"/>
      <c r="D13" s="227"/>
      <c r="E13" s="227"/>
      <c r="F13" s="227"/>
      <c r="G13" s="227"/>
      <c r="H13" s="227"/>
      <c r="I13" s="227"/>
      <c r="J13" s="227"/>
      <c r="K13" s="227"/>
      <c r="L13" s="227"/>
      <c r="M13" s="227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</row>
    <row r="14" spans="1:93" ht="11.25" customHeight="1">
      <c r="A14" s="228" t="s">
        <v>836</v>
      </c>
      <c r="B14" s="227"/>
      <c r="C14" s="227"/>
      <c r="D14" s="227"/>
      <c r="E14" s="227"/>
      <c r="F14" s="227"/>
      <c r="G14" s="227"/>
      <c r="H14" s="227"/>
      <c r="I14" s="227"/>
      <c r="J14" s="227"/>
      <c r="K14" s="227"/>
      <c r="L14" s="227"/>
      <c r="M14" s="227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</row>
    <row r="15" spans="1:93" ht="11.25" customHeight="1">
      <c r="A15" s="229"/>
      <c r="B15" s="230"/>
      <c r="C15" s="230"/>
      <c r="D15" s="230"/>
      <c r="E15" s="230"/>
      <c r="F15" s="230"/>
      <c r="G15" s="230"/>
      <c r="H15" s="230"/>
      <c r="I15" s="230"/>
      <c r="J15" s="230"/>
      <c r="K15" s="230"/>
      <c r="L15" s="230"/>
      <c r="M15" s="230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</row>
    <row r="16" spans="1:93" ht="11.25" customHeight="1">
      <c r="A16" s="54"/>
      <c r="B16" s="54"/>
      <c r="C16" s="54"/>
      <c r="D16" s="54"/>
      <c r="E16" s="54"/>
      <c r="F16" s="54"/>
      <c r="G16" s="54"/>
      <c r="H16" s="55" t="s">
        <v>837</v>
      </c>
      <c r="I16" s="56"/>
      <c r="J16" s="56"/>
      <c r="K16" s="56"/>
      <c r="L16" s="56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  <c r="CK16" s="57"/>
      <c r="CL16" s="57"/>
      <c r="CM16" s="57"/>
      <c r="CN16" s="57"/>
      <c r="CO16" s="58"/>
    </row>
    <row r="17" spans="1:93" ht="11.25" customHeight="1">
      <c r="A17" s="59" t="s">
        <v>838</v>
      </c>
      <c r="B17" s="59" t="s">
        <v>839</v>
      </c>
      <c r="C17" s="60" t="s">
        <v>840</v>
      </c>
      <c r="D17" s="60" t="s">
        <v>179</v>
      </c>
      <c r="E17" s="61" t="s">
        <v>841</v>
      </c>
      <c r="F17" s="60" t="s">
        <v>842</v>
      </c>
      <c r="G17" s="61" t="s">
        <v>843</v>
      </c>
      <c r="H17" s="62">
        <v>2015</v>
      </c>
      <c r="I17" s="62">
        <v>2016</v>
      </c>
      <c r="J17" s="62">
        <v>2017</v>
      </c>
      <c r="K17" s="62">
        <v>2018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  <c r="AR17" s="62">
        <v>2051</v>
      </c>
      <c r="AS17" s="62">
        <v>2052</v>
      </c>
      <c r="AT17" s="62">
        <v>2053</v>
      </c>
      <c r="AU17" s="62">
        <v>2054</v>
      </c>
      <c r="AV17" s="62">
        <v>2055</v>
      </c>
      <c r="AW17" s="62">
        <v>2056</v>
      </c>
      <c r="AX17" s="62">
        <v>2057</v>
      </c>
      <c r="AY17" s="62">
        <v>2058</v>
      </c>
      <c r="AZ17" s="62">
        <v>2059</v>
      </c>
      <c r="BA17" s="62">
        <v>2060</v>
      </c>
      <c r="BB17" s="62">
        <v>2061</v>
      </c>
      <c r="BC17" s="62">
        <v>2062</v>
      </c>
      <c r="BD17" s="62">
        <v>2063</v>
      </c>
      <c r="BE17" s="62">
        <v>2064</v>
      </c>
      <c r="BF17" s="62">
        <v>2065</v>
      </c>
      <c r="BG17" s="62">
        <v>2066</v>
      </c>
      <c r="BH17" s="62">
        <v>2067</v>
      </c>
      <c r="BI17" s="62">
        <v>2068</v>
      </c>
      <c r="BJ17" s="62">
        <v>2069</v>
      </c>
      <c r="BK17" s="62">
        <v>2070</v>
      </c>
      <c r="BL17" s="62">
        <v>2071</v>
      </c>
      <c r="BM17" s="62">
        <v>2072</v>
      </c>
      <c r="BN17" s="62">
        <v>2073</v>
      </c>
      <c r="BO17" s="62">
        <v>2074</v>
      </c>
      <c r="BP17" s="62">
        <v>2075</v>
      </c>
      <c r="BQ17" s="62">
        <v>2076</v>
      </c>
      <c r="BR17" s="62">
        <v>2077</v>
      </c>
      <c r="BS17" s="62">
        <v>2078</v>
      </c>
      <c r="BT17" s="62">
        <v>2079</v>
      </c>
      <c r="BU17" s="62">
        <v>2080</v>
      </c>
      <c r="BV17" s="62">
        <v>2081</v>
      </c>
      <c r="BW17" s="62">
        <v>2082</v>
      </c>
      <c r="BX17" s="62">
        <v>2083</v>
      </c>
      <c r="BY17" s="62">
        <v>2084</v>
      </c>
      <c r="BZ17" s="62">
        <v>2085</v>
      </c>
      <c r="CA17" s="62">
        <v>2086</v>
      </c>
      <c r="CB17" s="62">
        <v>2087</v>
      </c>
      <c r="CC17" s="62">
        <v>2088</v>
      </c>
      <c r="CD17" s="62">
        <v>2089</v>
      </c>
      <c r="CE17" s="62">
        <v>2090</v>
      </c>
      <c r="CF17" s="62">
        <v>2091</v>
      </c>
      <c r="CG17" s="62">
        <v>2092</v>
      </c>
      <c r="CH17" s="62">
        <v>2093</v>
      </c>
      <c r="CI17" s="62">
        <v>2094</v>
      </c>
      <c r="CJ17" s="62">
        <v>2095</v>
      </c>
      <c r="CK17" s="62">
        <v>2096</v>
      </c>
      <c r="CL17" s="62">
        <v>2097</v>
      </c>
      <c r="CM17" s="62">
        <v>2098</v>
      </c>
      <c r="CN17" s="62">
        <v>2099</v>
      </c>
      <c r="CO17" s="62">
        <v>2100</v>
      </c>
    </row>
    <row r="18" spans="1:93" ht="11.25" customHeight="1">
      <c r="A18" s="63">
        <v>1</v>
      </c>
      <c r="B18" s="64" t="s">
        <v>844</v>
      </c>
      <c r="C18" s="65" t="s">
        <v>845</v>
      </c>
      <c r="D18" s="66"/>
      <c r="E18" s="66">
        <v>900</v>
      </c>
      <c r="F18" s="64" t="s">
        <v>846</v>
      </c>
      <c r="G18" s="66">
        <v>0</v>
      </c>
      <c r="H18" s="67">
        <v>7379796.9670000002</v>
      </c>
      <c r="I18" s="67">
        <v>7464021.9340000004</v>
      </c>
      <c r="J18" s="67">
        <v>7547858.9000000004</v>
      </c>
      <c r="K18" s="67">
        <v>7631091.1129999999</v>
      </c>
      <c r="L18" s="67">
        <v>7713468.2050000103</v>
      </c>
      <c r="M18" s="67">
        <v>7794798.7290000003</v>
      </c>
      <c r="N18" s="67">
        <v>7874965.7319999896</v>
      </c>
      <c r="O18" s="67">
        <v>7953952.5769999996</v>
      </c>
      <c r="P18" s="67">
        <v>8031800.3380000005</v>
      </c>
      <c r="Q18" s="67">
        <v>8108605.2549999999</v>
      </c>
      <c r="R18" s="67">
        <v>8184437.4529999997</v>
      </c>
      <c r="S18" s="67">
        <v>8259276.6509999903</v>
      </c>
      <c r="T18" s="67">
        <v>8333078.318</v>
      </c>
      <c r="U18" s="67">
        <v>8405863.3010000009</v>
      </c>
      <c r="V18" s="67">
        <v>8477660.7230000105</v>
      </c>
      <c r="W18" s="67">
        <v>8548487.3709999993</v>
      </c>
      <c r="X18" s="67">
        <v>8618349.4539999906</v>
      </c>
      <c r="Y18" s="67">
        <v>8687227.8729999997</v>
      </c>
      <c r="Z18" s="67">
        <v>8755083.5120000001</v>
      </c>
      <c r="AA18" s="67">
        <v>8821862.7050000001</v>
      </c>
      <c r="AB18" s="67">
        <v>8887524.2290000003</v>
      </c>
      <c r="AC18" s="67">
        <v>8952048.8850000091</v>
      </c>
      <c r="AD18" s="67">
        <v>9015437.6160000004</v>
      </c>
      <c r="AE18" s="67">
        <v>9077693.6450000107</v>
      </c>
      <c r="AF18" s="67">
        <v>9138828.5620000102</v>
      </c>
      <c r="AG18" s="67">
        <v>9198847.3819999993</v>
      </c>
      <c r="AH18" s="67">
        <v>9257745.4829999991</v>
      </c>
      <c r="AI18" s="67">
        <v>9315508.1530000009</v>
      </c>
      <c r="AJ18" s="67">
        <v>9372118.2470000107</v>
      </c>
      <c r="AK18" s="67">
        <v>9427555.3819999993</v>
      </c>
      <c r="AL18" s="67">
        <v>9481803.2719999999</v>
      </c>
      <c r="AM18" s="67">
        <v>9534854.6730000004</v>
      </c>
      <c r="AN18" s="67">
        <v>9586707.7489999998</v>
      </c>
      <c r="AO18" s="67">
        <v>9637357.3200000003</v>
      </c>
      <c r="AP18" s="67">
        <v>9686800.1459999997</v>
      </c>
      <c r="AQ18" s="67">
        <v>9735033.9000000004</v>
      </c>
      <c r="AR18" s="67">
        <v>9782061.7579999994</v>
      </c>
      <c r="AS18" s="67">
        <v>9827885.4409999996</v>
      </c>
      <c r="AT18" s="67">
        <v>9872501.5620000008</v>
      </c>
      <c r="AU18" s="67">
        <v>9915905.2510000095</v>
      </c>
      <c r="AV18" s="67">
        <v>9958098.7459999993</v>
      </c>
      <c r="AW18" s="67">
        <v>9999085.1669999994</v>
      </c>
      <c r="AX18" s="67">
        <v>10038881.262</v>
      </c>
      <c r="AY18" s="67">
        <v>10077518.08</v>
      </c>
      <c r="AZ18" s="67">
        <v>10115036.359999999</v>
      </c>
      <c r="BA18" s="67">
        <v>10151469.683</v>
      </c>
      <c r="BB18" s="67">
        <v>10186837.209000001</v>
      </c>
      <c r="BC18" s="67">
        <v>10221149.039999999</v>
      </c>
      <c r="BD18" s="67">
        <v>10254419.004000001</v>
      </c>
      <c r="BE18" s="67">
        <v>10286658.354</v>
      </c>
      <c r="BF18" s="67">
        <v>10317879.314999999</v>
      </c>
      <c r="BG18" s="67">
        <v>10348098.079</v>
      </c>
      <c r="BH18" s="67">
        <v>10377330.83</v>
      </c>
      <c r="BI18" s="67">
        <v>10405590.532</v>
      </c>
      <c r="BJ18" s="67">
        <v>10432889.136</v>
      </c>
      <c r="BK18" s="67">
        <v>10459239.501</v>
      </c>
      <c r="BL18" s="67">
        <v>10484654.857999999</v>
      </c>
      <c r="BM18" s="67">
        <v>10509150.402000001</v>
      </c>
      <c r="BN18" s="67">
        <v>10532742.861</v>
      </c>
      <c r="BO18" s="67">
        <v>10555450.003</v>
      </c>
      <c r="BP18" s="67">
        <v>10577288.195</v>
      </c>
      <c r="BQ18" s="67">
        <v>10598274.172</v>
      </c>
      <c r="BR18" s="67">
        <v>10618420.909</v>
      </c>
      <c r="BS18" s="67">
        <v>10637736.819</v>
      </c>
      <c r="BT18" s="67">
        <v>10656228.232999999</v>
      </c>
      <c r="BU18" s="67">
        <v>10673904.454</v>
      </c>
      <c r="BV18" s="67">
        <v>10690773.335000001</v>
      </c>
      <c r="BW18" s="67">
        <v>10706852.426000001</v>
      </c>
      <c r="BX18" s="67">
        <v>10722171.375</v>
      </c>
      <c r="BY18" s="67">
        <v>10736765.444</v>
      </c>
      <c r="BZ18" s="67">
        <v>10750662.353</v>
      </c>
      <c r="CA18" s="67">
        <v>10763874.023</v>
      </c>
      <c r="CB18" s="67">
        <v>10776402.018999999</v>
      </c>
      <c r="CC18" s="67">
        <v>10788248.948000001</v>
      </c>
      <c r="CD18" s="67">
        <v>10799413.366</v>
      </c>
      <c r="CE18" s="67">
        <v>10809892.302999999</v>
      </c>
      <c r="CF18" s="67">
        <v>10819682.642999999</v>
      </c>
      <c r="CG18" s="67">
        <v>10828780.959000001</v>
      </c>
      <c r="CH18" s="67">
        <v>10837182.077</v>
      </c>
      <c r="CI18" s="67">
        <v>10844878.798</v>
      </c>
      <c r="CJ18" s="67">
        <v>10851860.145</v>
      </c>
      <c r="CK18" s="67">
        <v>10858111.586999999</v>
      </c>
      <c r="CL18" s="67">
        <v>10863614.776000001</v>
      </c>
      <c r="CM18" s="67">
        <v>10868347.636</v>
      </c>
      <c r="CN18" s="67">
        <v>10872284.134</v>
      </c>
      <c r="CO18" s="67">
        <v>10875393.719000001</v>
      </c>
    </row>
    <row r="19" spans="1:93" ht="11.25" customHeight="1">
      <c r="A19" s="68">
        <v>2</v>
      </c>
      <c r="B19" s="69" t="s">
        <v>844</v>
      </c>
      <c r="C19" s="70" t="s">
        <v>847</v>
      </c>
      <c r="D19" s="71" t="s">
        <v>848</v>
      </c>
      <c r="E19" s="71">
        <v>1803</v>
      </c>
      <c r="F19" s="69" t="s">
        <v>849</v>
      </c>
      <c r="G19" s="71">
        <v>900</v>
      </c>
      <c r="H19" s="72" t="s">
        <v>850</v>
      </c>
      <c r="I19" s="72" t="s">
        <v>850</v>
      </c>
      <c r="J19" s="72" t="s">
        <v>850</v>
      </c>
      <c r="K19" s="72" t="s">
        <v>850</v>
      </c>
      <c r="L19" s="72" t="s">
        <v>850</v>
      </c>
      <c r="M19" s="72" t="s">
        <v>850</v>
      </c>
      <c r="N19" s="72" t="s">
        <v>850</v>
      </c>
      <c r="O19" s="72" t="s">
        <v>850</v>
      </c>
      <c r="P19" s="72" t="s">
        <v>850</v>
      </c>
      <c r="Q19" s="72" t="s">
        <v>850</v>
      </c>
      <c r="R19" s="72" t="s">
        <v>850</v>
      </c>
      <c r="S19" s="72" t="s">
        <v>850</v>
      </c>
      <c r="T19" s="72" t="s">
        <v>850</v>
      </c>
      <c r="U19" s="72" t="s">
        <v>850</v>
      </c>
      <c r="V19" s="72" t="s">
        <v>850</v>
      </c>
      <c r="W19" s="72" t="s">
        <v>850</v>
      </c>
      <c r="X19" s="72" t="s">
        <v>850</v>
      </c>
      <c r="Y19" s="72" t="s">
        <v>850</v>
      </c>
      <c r="Z19" s="72" t="s">
        <v>850</v>
      </c>
      <c r="AA19" s="72" t="s">
        <v>850</v>
      </c>
      <c r="AB19" s="72" t="s">
        <v>850</v>
      </c>
      <c r="AC19" s="72" t="s">
        <v>850</v>
      </c>
      <c r="AD19" s="72" t="s">
        <v>850</v>
      </c>
      <c r="AE19" s="72" t="s">
        <v>850</v>
      </c>
      <c r="AF19" s="72" t="s">
        <v>850</v>
      </c>
      <c r="AG19" s="72" t="s">
        <v>850</v>
      </c>
      <c r="AH19" s="72" t="s">
        <v>850</v>
      </c>
      <c r="AI19" s="72" t="s">
        <v>850</v>
      </c>
      <c r="AJ19" s="72" t="s">
        <v>850</v>
      </c>
      <c r="AK19" s="72" t="s">
        <v>850</v>
      </c>
      <c r="AL19" s="72" t="s">
        <v>850</v>
      </c>
      <c r="AM19" s="72" t="s">
        <v>850</v>
      </c>
      <c r="AN19" s="72" t="s">
        <v>850</v>
      </c>
      <c r="AO19" s="72" t="s">
        <v>850</v>
      </c>
      <c r="AP19" s="72" t="s">
        <v>850</v>
      </c>
      <c r="AQ19" s="72" t="s">
        <v>850</v>
      </c>
      <c r="AR19" s="72" t="s">
        <v>850</v>
      </c>
      <c r="AS19" s="72" t="s">
        <v>850</v>
      </c>
      <c r="AT19" s="72" t="s">
        <v>850</v>
      </c>
      <c r="AU19" s="72" t="s">
        <v>850</v>
      </c>
      <c r="AV19" s="72" t="s">
        <v>850</v>
      </c>
      <c r="AW19" s="72" t="s">
        <v>850</v>
      </c>
      <c r="AX19" s="72" t="s">
        <v>850</v>
      </c>
      <c r="AY19" s="72" t="s">
        <v>850</v>
      </c>
      <c r="AZ19" s="72" t="s">
        <v>850</v>
      </c>
      <c r="BA19" s="72" t="s">
        <v>850</v>
      </c>
      <c r="BB19" s="72" t="s">
        <v>850</v>
      </c>
      <c r="BC19" s="72" t="s">
        <v>850</v>
      </c>
      <c r="BD19" s="72" t="s">
        <v>850</v>
      </c>
      <c r="BE19" s="72" t="s">
        <v>850</v>
      </c>
      <c r="BF19" s="72" t="s">
        <v>850</v>
      </c>
      <c r="BG19" s="72" t="s">
        <v>850</v>
      </c>
      <c r="BH19" s="72" t="s">
        <v>850</v>
      </c>
      <c r="BI19" s="72" t="s">
        <v>850</v>
      </c>
      <c r="BJ19" s="72" t="s">
        <v>850</v>
      </c>
      <c r="BK19" s="72" t="s">
        <v>850</v>
      </c>
      <c r="BL19" s="72" t="s">
        <v>850</v>
      </c>
      <c r="BM19" s="72" t="s">
        <v>850</v>
      </c>
      <c r="BN19" s="72" t="s">
        <v>850</v>
      </c>
      <c r="BO19" s="72" t="s">
        <v>850</v>
      </c>
      <c r="BP19" s="72" t="s">
        <v>850</v>
      </c>
      <c r="BQ19" s="72" t="s">
        <v>850</v>
      </c>
      <c r="BR19" s="72" t="s">
        <v>850</v>
      </c>
      <c r="BS19" s="72" t="s">
        <v>850</v>
      </c>
      <c r="BT19" s="72" t="s">
        <v>850</v>
      </c>
      <c r="BU19" s="72" t="s">
        <v>850</v>
      </c>
      <c r="BV19" s="72" t="s">
        <v>850</v>
      </c>
      <c r="BW19" s="72" t="s">
        <v>850</v>
      </c>
      <c r="BX19" s="72" t="s">
        <v>850</v>
      </c>
      <c r="BY19" s="72" t="s">
        <v>850</v>
      </c>
      <c r="BZ19" s="72" t="s">
        <v>850</v>
      </c>
      <c r="CA19" s="72" t="s">
        <v>850</v>
      </c>
      <c r="CB19" s="72" t="s">
        <v>850</v>
      </c>
      <c r="CC19" s="72" t="s">
        <v>850</v>
      </c>
      <c r="CD19" s="72" t="s">
        <v>850</v>
      </c>
      <c r="CE19" s="72" t="s">
        <v>850</v>
      </c>
      <c r="CF19" s="72" t="s">
        <v>850</v>
      </c>
      <c r="CG19" s="72" t="s">
        <v>850</v>
      </c>
      <c r="CH19" s="72" t="s">
        <v>850</v>
      </c>
      <c r="CI19" s="72" t="s">
        <v>850</v>
      </c>
      <c r="CJ19" s="72" t="s">
        <v>850</v>
      </c>
      <c r="CK19" s="72" t="s">
        <v>850</v>
      </c>
      <c r="CL19" s="72" t="s">
        <v>850</v>
      </c>
      <c r="CM19" s="72" t="s">
        <v>850</v>
      </c>
      <c r="CN19" s="72" t="s">
        <v>850</v>
      </c>
      <c r="CO19" s="72" t="s">
        <v>850</v>
      </c>
    </row>
    <row r="20" spans="1:93" ht="11.25" customHeight="1">
      <c r="A20" s="63">
        <v>3</v>
      </c>
      <c r="B20" s="64" t="s">
        <v>844</v>
      </c>
      <c r="C20" s="73" t="s">
        <v>851</v>
      </c>
      <c r="D20" s="66" t="s">
        <v>852</v>
      </c>
      <c r="E20" s="66">
        <v>901</v>
      </c>
      <c r="F20" s="64" t="s">
        <v>853</v>
      </c>
      <c r="G20" s="66">
        <v>1803</v>
      </c>
      <c r="H20" s="67">
        <v>1256622.1880000001</v>
      </c>
      <c r="I20" s="67">
        <v>1260478.6669999999</v>
      </c>
      <c r="J20" s="67">
        <v>1264146.3799999999</v>
      </c>
      <c r="K20" s="67">
        <v>1267558.9040000001</v>
      </c>
      <c r="L20" s="67">
        <v>1270630.32</v>
      </c>
      <c r="M20" s="67">
        <v>1273304.2609999999</v>
      </c>
      <c r="N20" s="67">
        <v>1275554.7690000001</v>
      </c>
      <c r="O20" s="67">
        <v>1277414.0179999999</v>
      </c>
      <c r="P20" s="67">
        <v>1278957.4939999999</v>
      </c>
      <c r="Q20" s="67">
        <v>1280293.42</v>
      </c>
      <c r="R20" s="67">
        <v>1281504.463</v>
      </c>
      <c r="S20" s="67">
        <v>1282616.3389999999</v>
      </c>
      <c r="T20" s="67">
        <v>1283619.801</v>
      </c>
      <c r="U20" s="67">
        <v>1284521.4790000001</v>
      </c>
      <c r="V20" s="67">
        <v>1285318.7409999999</v>
      </c>
      <c r="W20" s="67">
        <v>1286009.879</v>
      </c>
      <c r="X20" s="67">
        <v>1286607.5589999999</v>
      </c>
      <c r="Y20" s="67">
        <v>1287121.4550000001</v>
      </c>
      <c r="Z20" s="67">
        <v>1287541.9509999999</v>
      </c>
      <c r="AA20" s="67">
        <v>1287853.0970000001</v>
      </c>
      <c r="AB20" s="67">
        <v>1288044.1040000001</v>
      </c>
      <c r="AC20" s="67">
        <v>1288114.5020000001</v>
      </c>
      <c r="AD20" s="67">
        <v>1288071.6669999999</v>
      </c>
      <c r="AE20" s="67">
        <v>1287923.331</v>
      </c>
      <c r="AF20" s="67">
        <v>1287679.7709999999</v>
      </c>
      <c r="AG20" s="67">
        <v>1287349.716</v>
      </c>
      <c r="AH20" s="67">
        <v>1286936.8970000001</v>
      </c>
      <c r="AI20" s="67">
        <v>1286442.6939999999</v>
      </c>
      <c r="AJ20" s="67">
        <v>1285870.044</v>
      </c>
      <c r="AK20" s="67">
        <v>1285221.6240000001</v>
      </c>
      <c r="AL20" s="67">
        <v>1284500.1440000001</v>
      </c>
      <c r="AM20" s="67">
        <v>1283709.199</v>
      </c>
      <c r="AN20" s="67">
        <v>1282852.483</v>
      </c>
      <c r="AO20" s="67">
        <v>1281932.4620000001</v>
      </c>
      <c r="AP20" s="67">
        <v>1280951.6839999999</v>
      </c>
      <c r="AQ20" s="67">
        <v>1279912.6310000001</v>
      </c>
      <c r="AR20" s="67">
        <v>1278819.4129999999</v>
      </c>
      <c r="AS20" s="67">
        <v>1277676.156</v>
      </c>
      <c r="AT20" s="67">
        <v>1276485.6359999999</v>
      </c>
      <c r="AU20" s="67">
        <v>1275250.5290000001</v>
      </c>
      <c r="AV20" s="67">
        <v>1273974.2180000001</v>
      </c>
      <c r="AW20" s="67">
        <v>1272661.0190000001</v>
      </c>
      <c r="AX20" s="67">
        <v>1271316.8319999999</v>
      </c>
      <c r="AY20" s="67">
        <v>1269948.7069999999</v>
      </c>
      <c r="AZ20" s="67">
        <v>1268564.8319999999</v>
      </c>
      <c r="BA20" s="67">
        <v>1267172.9639999999</v>
      </c>
      <c r="BB20" s="67">
        <v>1265778.1740000001</v>
      </c>
      <c r="BC20" s="67">
        <v>1264386.105</v>
      </c>
      <c r="BD20" s="67">
        <v>1263005.25</v>
      </c>
      <c r="BE20" s="67">
        <v>1261644.868</v>
      </c>
      <c r="BF20" s="67">
        <v>1260312.77</v>
      </c>
      <c r="BG20" s="67">
        <v>1259014.9040000001</v>
      </c>
      <c r="BH20" s="67">
        <v>1257754.825</v>
      </c>
      <c r="BI20" s="67">
        <v>1256535.9040000001</v>
      </c>
      <c r="BJ20" s="67">
        <v>1255360.196</v>
      </c>
      <c r="BK20" s="67">
        <v>1254230.2169999999</v>
      </c>
      <c r="BL20" s="67">
        <v>1253148.4010000001</v>
      </c>
      <c r="BM20" s="67">
        <v>1252118.058</v>
      </c>
      <c r="BN20" s="67">
        <v>1251142.189</v>
      </c>
      <c r="BO20" s="67">
        <v>1250223.7949999999</v>
      </c>
      <c r="BP20" s="67">
        <v>1249364.892</v>
      </c>
      <c r="BQ20" s="67">
        <v>1248567.3489999999</v>
      </c>
      <c r="BR20" s="67">
        <v>1247831.3060000001</v>
      </c>
      <c r="BS20" s="67">
        <v>1247155.8899999999</v>
      </c>
      <c r="BT20" s="67">
        <v>1246539.281</v>
      </c>
      <c r="BU20" s="67">
        <v>1245979.858</v>
      </c>
      <c r="BV20" s="67">
        <v>1245476.7150000001</v>
      </c>
      <c r="BW20" s="67">
        <v>1245029.577</v>
      </c>
      <c r="BX20" s="67">
        <v>1244637.8870000001</v>
      </c>
      <c r="BY20" s="67">
        <v>1244301.247</v>
      </c>
      <c r="BZ20" s="67">
        <v>1244018.6200000001</v>
      </c>
      <c r="CA20" s="67">
        <v>1243788.3959999999</v>
      </c>
      <c r="CB20" s="67">
        <v>1243608.1370000001</v>
      </c>
      <c r="CC20" s="67">
        <v>1243475.075</v>
      </c>
      <c r="CD20" s="67">
        <v>1243386.355</v>
      </c>
      <c r="CE20" s="67">
        <v>1243338.4820000001</v>
      </c>
      <c r="CF20" s="67">
        <v>1243328.2890000001</v>
      </c>
      <c r="CG20" s="67">
        <v>1243352.5349999999</v>
      </c>
      <c r="CH20" s="67">
        <v>1243407.6359999999</v>
      </c>
      <c r="CI20" s="67">
        <v>1243489.6740000001</v>
      </c>
      <c r="CJ20" s="67">
        <v>1243594.7760000001</v>
      </c>
      <c r="CK20" s="67">
        <v>1243718.3060000001</v>
      </c>
      <c r="CL20" s="67">
        <v>1243855.5460000001</v>
      </c>
      <c r="CM20" s="67">
        <v>1244001.2590000001</v>
      </c>
      <c r="CN20" s="67">
        <v>1244149.969</v>
      </c>
      <c r="CO20" s="67">
        <v>1244295.6200000001</v>
      </c>
    </row>
    <row r="21" spans="1:93" ht="11.25" customHeight="1">
      <c r="A21" s="63">
        <v>4</v>
      </c>
      <c r="B21" s="64" t="s">
        <v>844</v>
      </c>
      <c r="C21" s="73" t="s">
        <v>854</v>
      </c>
      <c r="D21" s="66" t="s">
        <v>855</v>
      </c>
      <c r="E21" s="66">
        <v>902</v>
      </c>
      <c r="F21" s="64" t="s">
        <v>853</v>
      </c>
      <c r="G21" s="66">
        <v>1803</v>
      </c>
      <c r="H21" s="67">
        <v>6123174.7790000001</v>
      </c>
      <c r="I21" s="67">
        <v>6203543.267</v>
      </c>
      <c r="J21" s="67">
        <v>6283712.5199999996</v>
      </c>
      <c r="K21" s="67">
        <v>6363532.2089999896</v>
      </c>
      <c r="L21" s="67">
        <v>6442837.88500001</v>
      </c>
      <c r="M21" s="67">
        <v>6521494.4680000003</v>
      </c>
      <c r="N21" s="67">
        <v>6599410.9629999902</v>
      </c>
      <c r="O21" s="67">
        <v>6676538.5590000004</v>
      </c>
      <c r="P21" s="67">
        <v>6752842.8439999996</v>
      </c>
      <c r="Q21" s="67">
        <v>6828311.835</v>
      </c>
      <c r="R21" s="67">
        <v>6902932.9900000002</v>
      </c>
      <c r="S21" s="67">
        <v>6976660.3119999999</v>
      </c>
      <c r="T21" s="67">
        <v>7049458.517</v>
      </c>
      <c r="U21" s="67">
        <v>7121341.8219999997</v>
      </c>
      <c r="V21" s="67">
        <v>7192341.9820000101</v>
      </c>
      <c r="W21" s="67">
        <v>7262477.4919999996</v>
      </c>
      <c r="X21" s="67">
        <v>7331741.8949999902</v>
      </c>
      <c r="Y21" s="67">
        <v>7400106.4179999996</v>
      </c>
      <c r="Z21" s="67">
        <v>7467541.5609999998</v>
      </c>
      <c r="AA21" s="67">
        <v>7534009.608</v>
      </c>
      <c r="AB21" s="67">
        <v>7599480.125</v>
      </c>
      <c r="AC21" s="67">
        <v>7663934.3830000097</v>
      </c>
      <c r="AD21" s="67">
        <v>7727365.9490000103</v>
      </c>
      <c r="AE21" s="67">
        <v>7789770.3140000002</v>
      </c>
      <c r="AF21" s="67">
        <v>7851148.7910000104</v>
      </c>
      <c r="AG21" s="67">
        <v>7911497.6660000002</v>
      </c>
      <c r="AH21" s="67">
        <v>7970808.5860000001</v>
      </c>
      <c r="AI21" s="67">
        <v>8029065.4589999998</v>
      </c>
      <c r="AJ21" s="67">
        <v>8086248.2029999997</v>
      </c>
      <c r="AK21" s="67">
        <v>8142333.7580000004</v>
      </c>
      <c r="AL21" s="67">
        <v>8197303.1279999996</v>
      </c>
      <c r="AM21" s="67">
        <v>8251145.4740000004</v>
      </c>
      <c r="AN21" s="67">
        <v>8303855.2659999998</v>
      </c>
      <c r="AO21" s="67">
        <v>8355424.858</v>
      </c>
      <c r="AP21" s="67">
        <v>8405848.4619999994</v>
      </c>
      <c r="AQ21" s="67">
        <v>8455121.2689999994</v>
      </c>
      <c r="AR21" s="67">
        <v>8503242.3450000007</v>
      </c>
      <c r="AS21" s="67">
        <v>8550209.2850000001</v>
      </c>
      <c r="AT21" s="67">
        <v>8596015.9260000102</v>
      </c>
      <c r="AU21" s="67">
        <v>8640654.7219999991</v>
      </c>
      <c r="AV21" s="67">
        <v>8684124.5280000009</v>
      </c>
      <c r="AW21" s="67">
        <v>8726424.148</v>
      </c>
      <c r="AX21" s="67">
        <v>8767564.4299999997</v>
      </c>
      <c r="AY21" s="67">
        <v>8807569.3729999997</v>
      </c>
      <c r="AZ21" s="67">
        <v>8846471.5280000009</v>
      </c>
      <c r="BA21" s="67">
        <v>8884296.7190000005</v>
      </c>
      <c r="BB21" s="67">
        <v>8921059.0350000001</v>
      </c>
      <c r="BC21" s="67">
        <v>8956762.9350000005</v>
      </c>
      <c r="BD21" s="67">
        <v>8991413.7540000007</v>
      </c>
      <c r="BE21" s="67">
        <v>9025013.4859999996</v>
      </c>
      <c r="BF21" s="67">
        <v>9057566.5449999999</v>
      </c>
      <c r="BG21" s="67">
        <v>9089083.1750000007</v>
      </c>
      <c r="BH21" s="67">
        <v>9119576.0050000008</v>
      </c>
      <c r="BI21" s="67">
        <v>9149054.6280000098</v>
      </c>
      <c r="BJ21" s="67">
        <v>9177528.9399999995</v>
      </c>
      <c r="BK21" s="67">
        <v>9205009.284</v>
      </c>
      <c r="BL21" s="67">
        <v>9231506.4570000004</v>
      </c>
      <c r="BM21" s="67">
        <v>9257032.3440000098</v>
      </c>
      <c r="BN21" s="67">
        <v>9281600.6720000003</v>
      </c>
      <c r="BO21" s="67">
        <v>9305226.2080000006</v>
      </c>
      <c r="BP21" s="67">
        <v>9327923.3029999994</v>
      </c>
      <c r="BQ21" s="67">
        <v>9349706.8230000008</v>
      </c>
      <c r="BR21" s="67">
        <v>9370589.6030000001</v>
      </c>
      <c r="BS21" s="67">
        <v>9390580.9289999995</v>
      </c>
      <c r="BT21" s="67">
        <v>9409688.9519999996</v>
      </c>
      <c r="BU21" s="67">
        <v>9427924.5960000008</v>
      </c>
      <c r="BV21" s="67">
        <v>9445296.6199999992</v>
      </c>
      <c r="BW21" s="67">
        <v>9461822.8489999995</v>
      </c>
      <c r="BX21" s="67">
        <v>9477533.4879999999</v>
      </c>
      <c r="BY21" s="67">
        <v>9492464.1970000006</v>
      </c>
      <c r="BZ21" s="67">
        <v>9506643.7329999991</v>
      </c>
      <c r="CA21" s="67">
        <v>9520085.6270000003</v>
      </c>
      <c r="CB21" s="67">
        <v>9532793.8819999993</v>
      </c>
      <c r="CC21" s="67">
        <v>9544773.8729999997</v>
      </c>
      <c r="CD21" s="67">
        <v>9556027.0109999999</v>
      </c>
      <c r="CE21" s="67">
        <v>9566553.8210000005</v>
      </c>
      <c r="CF21" s="67">
        <v>9576354.3540000096</v>
      </c>
      <c r="CG21" s="67">
        <v>9585428.4240000006</v>
      </c>
      <c r="CH21" s="67">
        <v>9593774.4409999996</v>
      </c>
      <c r="CI21" s="67">
        <v>9601389.1239999905</v>
      </c>
      <c r="CJ21" s="67">
        <v>9608265.3690000009</v>
      </c>
      <c r="CK21" s="67">
        <v>9614393.2809999995</v>
      </c>
      <c r="CL21" s="67">
        <v>9619759.2300000004</v>
      </c>
      <c r="CM21" s="67">
        <v>9624346.3770000003</v>
      </c>
      <c r="CN21" s="67">
        <v>9628134.1650000103</v>
      </c>
      <c r="CO21" s="67">
        <v>9631098.0989999995</v>
      </c>
    </row>
    <row r="22" spans="1:93" ht="11.25" customHeight="1">
      <c r="A22" s="63">
        <v>5</v>
      </c>
      <c r="B22" s="64" t="s">
        <v>844</v>
      </c>
      <c r="C22" s="73" t="s">
        <v>856</v>
      </c>
      <c r="D22" s="66" t="s">
        <v>857</v>
      </c>
      <c r="E22" s="66">
        <v>941</v>
      </c>
      <c r="F22" s="64" t="s">
        <v>853</v>
      </c>
      <c r="G22" s="66">
        <v>902</v>
      </c>
      <c r="H22" s="67">
        <v>941131.31700000097</v>
      </c>
      <c r="I22" s="67">
        <v>963519.71799999999</v>
      </c>
      <c r="J22" s="67">
        <v>986385.402</v>
      </c>
      <c r="K22" s="67">
        <v>1009691.252</v>
      </c>
      <c r="L22" s="67">
        <v>1033388.868</v>
      </c>
      <c r="M22" s="67">
        <v>1057438.1629999999</v>
      </c>
      <c r="N22" s="67">
        <v>1081819.2679999999</v>
      </c>
      <c r="O22" s="67">
        <v>1106521.9339999999</v>
      </c>
      <c r="P22" s="67">
        <v>1131526.9779999999</v>
      </c>
      <c r="Q22" s="67">
        <v>1156817.24</v>
      </c>
      <c r="R22" s="67">
        <v>1182376.585</v>
      </c>
      <c r="S22" s="67">
        <v>1208187.504</v>
      </c>
      <c r="T22" s="67">
        <v>1234236.1540000001</v>
      </c>
      <c r="U22" s="67">
        <v>1260516.5430000001</v>
      </c>
      <c r="V22" s="67">
        <v>1287025.79</v>
      </c>
      <c r="W22" s="67">
        <v>1313758.882</v>
      </c>
      <c r="X22" s="67">
        <v>1340705.1939999999</v>
      </c>
      <c r="Y22" s="67">
        <v>1367850.7509999999</v>
      </c>
      <c r="Z22" s="67">
        <v>1395183.35</v>
      </c>
      <c r="AA22" s="67">
        <v>1422689.983</v>
      </c>
      <c r="AB22" s="67">
        <v>1450358.0589999999</v>
      </c>
      <c r="AC22" s="67">
        <v>1478175.568</v>
      </c>
      <c r="AD22" s="67">
        <v>1506131.547</v>
      </c>
      <c r="AE22" s="67">
        <v>1534215.183</v>
      </c>
      <c r="AF22" s="67">
        <v>1562416.1769999999</v>
      </c>
      <c r="AG22" s="67">
        <v>1590723.514</v>
      </c>
      <c r="AH22" s="67">
        <v>1619125.574</v>
      </c>
      <c r="AI22" s="67">
        <v>1647609.6529999999</v>
      </c>
      <c r="AJ22" s="67">
        <v>1676161.865</v>
      </c>
      <c r="AK22" s="67">
        <v>1704767.5009999999</v>
      </c>
      <c r="AL22" s="67">
        <v>1733412.649</v>
      </c>
      <c r="AM22" s="67">
        <v>1762084.6569999999</v>
      </c>
      <c r="AN22" s="67">
        <v>1790771.848</v>
      </c>
      <c r="AO22" s="67">
        <v>1819461.4210000001</v>
      </c>
      <c r="AP22" s="67">
        <v>1848140.888</v>
      </c>
      <c r="AQ22" s="67">
        <v>1876797.781</v>
      </c>
      <c r="AR22" s="67">
        <v>1905419.8489999999</v>
      </c>
      <c r="AS22" s="67">
        <v>1933995.5390000001</v>
      </c>
      <c r="AT22" s="67">
        <v>1962514.0819999999</v>
      </c>
      <c r="AU22" s="67">
        <v>1990964.9709999999</v>
      </c>
      <c r="AV22" s="67">
        <v>2019337.702</v>
      </c>
      <c r="AW22" s="67">
        <v>2047620.5889999999</v>
      </c>
      <c r="AX22" s="67">
        <v>2075801.9509999999</v>
      </c>
      <c r="AY22" s="67">
        <v>2103870.8429999999</v>
      </c>
      <c r="AZ22" s="67">
        <v>2131816.5869999998</v>
      </c>
      <c r="BA22" s="67">
        <v>2159628.1880000001</v>
      </c>
      <c r="BB22" s="67">
        <v>2187294.557</v>
      </c>
      <c r="BC22" s="67">
        <v>2214803.7409999999</v>
      </c>
      <c r="BD22" s="67">
        <v>2242142.463</v>
      </c>
      <c r="BE22" s="67">
        <v>2269296.8450000002</v>
      </c>
      <c r="BF22" s="67">
        <v>2296253.54</v>
      </c>
      <c r="BG22" s="67">
        <v>2323001.2459999998</v>
      </c>
      <c r="BH22" s="67">
        <v>2349529.2059999998</v>
      </c>
      <c r="BI22" s="67">
        <v>2375826.091</v>
      </c>
      <c r="BJ22" s="67">
        <v>2401880.733</v>
      </c>
      <c r="BK22" s="67">
        <v>2427682.2370000002</v>
      </c>
      <c r="BL22" s="67">
        <v>2453220.318</v>
      </c>
      <c r="BM22" s="67">
        <v>2478485.023</v>
      </c>
      <c r="BN22" s="67">
        <v>2503466.872</v>
      </c>
      <c r="BO22" s="67">
        <v>2528156.7349999999</v>
      </c>
      <c r="BP22" s="67">
        <v>2552545.8050000002</v>
      </c>
      <c r="BQ22" s="67">
        <v>2576626.13</v>
      </c>
      <c r="BR22" s="67">
        <v>2600389.17</v>
      </c>
      <c r="BS22" s="67">
        <v>2623824.943</v>
      </c>
      <c r="BT22" s="67">
        <v>2646923.19</v>
      </c>
      <c r="BU22" s="67">
        <v>2669675.0329999998</v>
      </c>
      <c r="BV22" s="67">
        <v>2692073.4350000001</v>
      </c>
      <c r="BW22" s="67">
        <v>2714113.4909999999</v>
      </c>
      <c r="BX22" s="67">
        <v>2735791.7429999998</v>
      </c>
      <c r="BY22" s="67">
        <v>2757106.06</v>
      </c>
      <c r="BZ22" s="67">
        <v>2778054.09</v>
      </c>
      <c r="CA22" s="67">
        <v>2798632.446</v>
      </c>
      <c r="CB22" s="67">
        <v>2818837.2110000001</v>
      </c>
      <c r="CC22" s="67">
        <v>2838665.8760000002</v>
      </c>
      <c r="CD22" s="67">
        <v>2858116.3739999998</v>
      </c>
      <c r="CE22" s="67">
        <v>2877186.7590000001</v>
      </c>
      <c r="CF22" s="67">
        <v>2895875.4279999998</v>
      </c>
      <c r="CG22" s="67">
        <v>2914181.02</v>
      </c>
      <c r="CH22" s="67">
        <v>2932102.4130000002</v>
      </c>
      <c r="CI22" s="67">
        <v>2949639.0819999999</v>
      </c>
      <c r="CJ22" s="67">
        <v>2966790.3560000001</v>
      </c>
      <c r="CK22" s="67">
        <v>2983556.335</v>
      </c>
      <c r="CL22" s="67">
        <v>2999937.37</v>
      </c>
      <c r="CM22" s="67">
        <v>3015933.9870000002</v>
      </c>
      <c r="CN22" s="67">
        <v>3031547.3760000002</v>
      </c>
      <c r="CO22" s="67">
        <v>3046778.7829999998</v>
      </c>
    </row>
    <row r="23" spans="1:93" ht="11.25" customHeight="1">
      <c r="A23" s="63">
        <v>6</v>
      </c>
      <c r="B23" s="64" t="s">
        <v>844</v>
      </c>
      <c r="C23" s="73" t="s">
        <v>858</v>
      </c>
      <c r="D23" s="66" t="s">
        <v>859</v>
      </c>
      <c r="E23" s="66">
        <v>934</v>
      </c>
      <c r="F23" s="64" t="s">
        <v>853</v>
      </c>
      <c r="G23" s="66">
        <v>902</v>
      </c>
      <c r="H23" s="67">
        <v>5182043.4620000003</v>
      </c>
      <c r="I23" s="67">
        <v>5240023.5489999996</v>
      </c>
      <c r="J23" s="67">
        <v>5297327.11800001</v>
      </c>
      <c r="K23" s="67">
        <v>5353840.9570000004</v>
      </c>
      <c r="L23" s="67">
        <v>5409449.017</v>
      </c>
      <c r="M23" s="67">
        <v>5464056.3049999997</v>
      </c>
      <c r="N23" s="67">
        <v>5517591.6950000003</v>
      </c>
      <c r="O23" s="67">
        <v>5570016.625</v>
      </c>
      <c r="P23" s="67">
        <v>5621315.8660000004</v>
      </c>
      <c r="Q23" s="67">
        <v>5671494.5949999997</v>
      </c>
      <c r="R23" s="67">
        <v>5720556.4050000003</v>
      </c>
      <c r="S23" s="67">
        <v>5768472.8080000002</v>
      </c>
      <c r="T23" s="67">
        <v>5815222.3629999999</v>
      </c>
      <c r="U23" s="67">
        <v>5860825.2790000001</v>
      </c>
      <c r="V23" s="67">
        <v>5905316.1919999998</v>
      </c>
      <c r="W23" s="67">
        <v>5948718.6100000003</v>
      </c>
      <c r="X23" s="67">
        <v>5991036.7010000004</v>
      </c>
      <c r="Y23" s="67">
        <v>6032255.6670000004</v>
      </c>
      <c r="Z23" s="67">
        <v>6072358.2110000001</v>
      </c>
      <c r="AA23" s="67">
        <v>6111319.625</v>
      </c>
      <c r="AB23" s="67">
        <v>6149122.0659999996</v>
      </c>
      <c r="AC23" s="67">
        <v>6185758.8150000097</v>
      </c>
      <c r="AD23" s="67">
        <v>6221234.4019999998</v>
      </c>
      <c r="AE23" s="67">
        <v>6255555.1310000001</v>
      </c>
      <c r="AF23" s="67">
        <v>6288732.6140000001</v>
      </c>
      <c r="AG23" s="67">
        <v>6320774.1519999998</v>
      </c>
      <c r="AH23" s="67">
        <v>6351683.0120000001</v>
      </c>
      <c r="AI23" s="67">
        <v>6381455.8059999999</v>
      </c>
      <c r="AJ23" s="67">
        <v>6410086.3380000005</v>
      </c>
      <c r="AK23" s="67">
        <v>6437566.2570000002</v>
      </c>
      <c r="AL23" s="67">
        <v>6463890.4790000003</v>
      </c>
      <c r="AM23" s="67">
        <v>6489060.8169999998</v>
      </c>
      <c r="AN23" s="67">
        <v>6513083.4179999996</v>
      </c>
      <c r="AO23" s="67">
        <v>6535963.4369999999</v>
      </c>
      <c r="AP23" s="67">
        <v>6557707.574</v>
      </c>
      <c r="AQ23" s="67">
        <v>6578323.4879999999</v>
      </c>
      <c r="AR23" s="67">
        <v>6597822.4960000003</v>
      </c>
      <c r="AS23" s="67">
        <v>6616213.7460000003</v>
      </c>
      <c r="AT23" s="67">
        <v>6633501.8439999996</v>
      </c>
      <c r="AU23" s="67">
        <v>6649689.7510000002</v>
      </c>
      <c r="AV23" s="67">
        <v>6664786.8260000004</v>
      </c>
      <c r="AW23" s="67">
        <v>6678803.5590000004</v>
      </c>
      <c r="AX23" s="67">
        <v>6691762.4790000003</v>
      </c>
      <c r="AY23" s="67">
        <v>6703698.5300000003</v>
      </c>
      <c r="AZ23" s="67">
        <v>6714654.9409999996</v>
      </c>
      <c r="BA23" s="67">
        <v>6724668.5310000004</v>
      </c>
      <c r="BB23" s="67">
        <v>6733764.4780000001</v>
      </c>
      <c r="BC23" s="67">
        <v>6741959.1940000001</v>
      </c>
      <c r="BD23" s="67">
        <v>6749271.2910000002</v>
      </c>
      <c r="BE23" s="67">
        <v>6755716.6409999998</v>
      </c>
      <c r="BF23" s="67">
        <v>6761313.0049999999</v>
      </c>
      <c r="BG23" s="67">
        <v>6766081.9289999995</v>
      </c>
      <c r="BH23" s="67">
        <v>6770046.7989999996</v>
      </c>
      <c r="BI23" s="67">
        <v>6773228.5369999995</v>
      </c>
      <c r="BJ23" s="67">
        <v>6775648.2070000004</v>
      </c>
      <c r="BK23" s="67">
        <v>6777327.0470000003</v>
      </c>
      <c r="BL23" s="67">
        <v>6778286.1390000004</v>
      </c>
      <c r="BM23" s="67">
        <v>6778547.3210000005</v>
      </c>
      <c r="BN23" s="67">
        <v>6778133.7999999998</v>
      </c>
      <c r="BO23" s="67">
        <v>6777069.4730000002</v>
      </c>
      <c r="BP23" s="67">
        <v>6775377.4979999997</v>
      </c>
      <c r="BQ23" s="67">
        <v>6773080.693</v>
      </c>
      <c r="BR23" s="67">
        <v>6770200.4330000002</v>
      </c>
      <c r="BS23" s="67">
        <v>6766755.9859999996</v>
      </c>
      <c r="BT23" s="67">
        <v>6762765.7620000001</v>
      </c>
      <c r="BU23" s="67">
        <v>6758249.5630000001</v>
      </c>
      <c r="BV23" s="67">
        <v>6753223.1849999996</v>
      </c>
      <c r="BW23" s="67">
        <v>6747709.358</v>
      </c>
      <c r="BX23" s="67">
        <v>6741741.7450000001</v>
      </c>
      <c r="BY23" s="67">
        <v>6735358.1370000001</v>
      </c>
      <c r="BZ23" s="67">
        <v>6728589.6430000002</v>
      </c>
      <c r="CA23" s="67">
        <v>6721453.1809999999</v>
      </c>
      <c r="CB23" s="67">
        <v>6713956.6710000001</v>
      </c>
      <c r="CC23" s="67">
        <v>6706107.9970000004</v>
      </c>
      <c r="CD23" s="67">
        <v>6697910.6370000001</v>
      </c>
      <c r="CE23" s="67">
        <v>6689367.0619999999</v>
      </c>
      <c r="CF23" s="67">
        <v>6680478.9260000102</v>
      </c>
      <c r="CG23" s="67">
        <v>6671247.4040000001</v>
      </c>
      <c r="CH23" s="67">
        <v>6661672.0279999999</v>
      </c>
      <c r="CI23" s="67">
        <v>6651750.0420000004</v>
      </c>
      <c r="CJ23" s="67">
        <v>6641475.0130000003</v>
      </c>
      <c r="CK23" s="67">
        <v>6630836.9460000005</v>
      </c>
      <c r="CL23" s="67">
        <v>6619821.8600000003</v>
      </c>
      <c r="CM23" s="67">
        <v>6608412.3899999997</v>
      </c>
      <c r="CN23" s="67">
        <v>6596586.7889999999</v>
      </c>
      <c r="CO23" s="67">
        <v>6584319.3159999996</v>
      </c>
    </row>
    <row r="24" spans="1:93" ht="11.25" customHeight="1">
      <c r="A24" s="63">
        <v>7</v>
      </c>
      <c r="B24" s="64" t="s">
        <v>844</v>
      </c>
      <c r="C24" s="73" t="s">
        <v>860</v>
      </c>
      <c r="D24" s="66"/>
      <c r="E24" s="66">
        <v>948</v>
      </c>
      <c r="F24" s="64" t="s">
        <v>853</v>
      </c>
      <c r="G24" s="66">
        <v>1803</v>
      </c>
      <c r="H24" s="67">
        <v>4684981.3530000001</v>
      </c>
      <c r="I24" s="67">
        <v>4758019.3480000002</v>
      </c>
      <c r="J24" s="67">
        <v>4831087.2869999995</v>
      </c>
      <c r="K24" s="67">
        <v>4904154.5989999902</v>
      </c>
      <c r="L24" s="67">
        <v>4977203.7089999998</v>
      </c>
      <c r="M24" s="67">
        <v>5050207.5889999997</v>
      </c>
      <c r="N24" s="67">
        <v>5123128.6619999995</v>
      </c>
      <c r="O24" s="67">
        <v>5195906.7570000002</v>
      </c>
      <c r="P24" s="67">
        <v>5268467.3289999999</v>
      </c>
      <c r="Q24" s="67">
        <v>5340725.0820000004</v>
      </c>
      <c r="R24" s="67">
        <v>5412610.1569999997</v>
      </c>
      <c r="S24" s="67">
        <v>5484071.4299999997</v>
      </c>
      <c r="T24" s="67">
        <v>5555084.6260000002</v>
      </c>
      <c r="U24" s="67">
        <v>5625639.0060000001</v>
      </c>
      <c r="V24" s="67">
        <v>5695737.6330000004</v>
      </c>
      <c r="W24" s="67">
        <v>5765375.5350000001</v>
      </c>
      <c r="X24" s="67">
        <v>5834529.2939999998</v>
      </c>
      <c r="Y24" s="67">
        <v>5903162.4500000002</v>
      </c>
      <c r="Z24" s="67">
        <v>5971242.7390000001</v>
      </c>
      <c r="AA24" s="67">
        <v>6038734.5279999999</v>
      </c>
      <c r="AB24" s="67">
        <v>6105606.4340000004</v>
      </c>
      <c r="AC24" s="67">
        <v>6171832.8200000096</v>
      </c>
      <c r="AD24" s="67">
        <v>6237395.0420000004</v>
      </c>
      <c r="AE24" s="67">
        <v>6302276.2929999996</v>
      </c>
      <c r="AF24" s="67">
        <v>6366463.7699999996</v>
      </c>
      <c r="AG24" s="67">
        <v>6429941.9670000002</v>
      </c>
      <c r="AH24" s="67">
        <v>6492691.9009999996</v>
      </c>
      <c r="AI24" s="67">
        <v>6554692.3689999999</v>
      </c>
      <c r="AJ24" s="67">
        <v>6615923.6050000004</v>
      </c>
      <c r="AK24" s="67">
        <v>6676366.0180000002</v>
      </c>
      <c r="AL24" s="67">
        <v>6736000.6330000004</v>
      </c>
      <c r="AM24" s="67">
        <v>6794808.4800000004</v>
      </c>
      <c r="AN24" s="67">
        <v>6852771.7620000001</v>
      </c>
      <c r="AO24" s="67">
        <v>6909873.2379999999</v>
      </c>
      <c r="AP24" s="67">
        <v>6966096.2410000004</v>
      </c>
      <c r="AQ24" s="67">
        <v>7021423.7039999999</v>
      </c>
      <c r="AR24" s="67">
        <v>7075842.193</v>
      </c>
      <c r="AS24" s="67">
        <v>7129334.5029999996</v>
      </c>
      <c r="AT24" s="67">
        <v>7181876.1330000004</v>
      </c>
      <c r="AU24" s="67">
        <v>7233439.1849999996</v>
      </c>
      <c r="AV24" s="67">
        <v>7284002.2800000003</v>
      </c>
      <c r="AW24" s="67">
        <v>7333549.04</v>
      </c>
      <c r="AX24" s="67">
        <v>7382072.9000000004</v>
      </c>
      <c r="AY24" s="67">
        <v>7429572.2699999996</v>
      </c>
      <c r="AZ24" s="67">
        <v>7476051.3890000004</v>
      </c>
      <c r="BA24" s="67">
        <v>7521511.3909999998</v>
      </c>
      <c r="BB24" s="67">
        <v>7565950.8459999999</v>
      </c>
      <c r="BC24" s="67">
        <v>7609361.5970000001</v>
      </c>
      <c r="BD24" s="67">
        <v>7651731.773</v>
      </c>
      <c r="BE24" s="67">
        <v>7693046.5810000002</v>
      </c>
      <c r="BF24" s="67">
        <v>7733297.023</v>
      </c>
      <c r="BG24" s="67">
        <v>7772481.3420000002</v>
      </c>
      <c r="BH24" s="67">
        <v>7810606.3130000001</v>
      </c>
      <c r="BI24" s="67">
        <v>7847682.8629999999</v>
      </c>
      <c r="BJ24" s="67">
        <v>7883726.665</v>
      </c>
      <c r="BK24" s="67">
        <v>7918751.949</v>
      </c>
      <c r="BL24" s="67">
        <v>7952764.6720000003</v>
      </c>
      <c r="BM24" s="67">
        <v>7985771.6210000003</v>
      </c>
      <c r="BN24" s="67">
        <v>8017789.8470000001</v>
      </c>
      <c r="BO24" s="67">
        <v>8048839.5020000003</v>
      </c>
      <c r="BP24" s="67">
        <v>8078937.25</v>
      </c>
      <c r="BQ24" s="67">
        <v>8108095.5310000004</v>
      </c>
      <c r="BR24" s="67">
        <v>8136320.2549999999</v>
      </c>
      <c r="BS24" s="67">
        <v>8163612.7779999999</v>
      </c>
      <c r="BT24" s="67">
        <v>8189971.0480000004</v>
      </c>
      <c r="BU24" s="67">
        <v>8215396.1679999996</v>
      </c>
      <c r="BV24" s="67">
        <v>8239892.557</v>
      </c>
      <c r="BW24" s="67">
        <v>8263471.5329999998</v>
      </c>
      <c r="BX24" s="67">
        <v>8286148.5109999999</v>
      </c>
      <c r="BY24" s="67">
        <v>8307941.6150000002</v>
      </c>
      <c r="BZ24" s="67">
        <v>8328865.8799999999</v>
      </c>
      <c r="CA24" s="67">
        <v>8348931.7860000003</v>
      </c>
      <c r="CB24" s="67">
        <v>8368142.5439999998</v>
      </c>
      <c r="CC24" s="67">
        <v>8386495.9939999999</v>
      </c>
      <c r="CD24" s="67">
        <v>8403985.943</v>
      </c>
      <c r="CE24" s="67">
        <v>8420610.1129999999</v>
      </c>
      <c r="CF24" s="67">
        <v>8436372.28800001</v>
      </c>
      <c r="CG24" s="67">
        <v>8451281.9039999992</v>
      </c>
      <c r="CH24" s="67">
        <v>8465351.5380000006</v>
      </c>
      <c r="CI24" s="67">
        <v>8478595</v>
      </c>
      <c r="CJ24" s="67">
        <v>8491023.841</v>
      </c>
      <c r="CK24" s="67">
        <v>8502647.7709999997</v>
      </c>
      <c r="CL24" s="67">
        <v>8513473.4800000004</v>
      </c>
      <c r="CM24" s="67">
        <v>8523505.0600000005</v>
      </c>
      <c r="CN24" s="67">
        <v>8532743.6079999991</v>
      </c>
      <c r="CO24" s="67">
        <v>8541186.9370000008</v>
      </c>
    </row>
    <row r="25" spans="1:93" ht="11.25" customHeight="1">
      <c r="A25" s="63">
        <v>8</v>
      </c>
      <c r="B25" s="64" t="s">
        <v>844</v>
      </c>
      <c r="C25" s="73" t="s">
        <v>861</v>
      </c>
      <c r="D25" s="66" t="s">
        <v>862</v>
      </c>
      <c r="E25" s="66">
        <v>1636</v>
      </c>
      <c r="F25" s="64" t="s">
        <v>863</v>
      </c>
      <c r="G25" s="66">
        <v>1803</v>
      </c>
      <c r="H25" s="67">
        <v>473816.85800000001</v>
      </c>
      <c r="I25" s="67">
        <v>485276.85800000001</v>
      </c>
      <c r="J25" s="67">
        <v>496988.24599999998</v>
      </c>
      <c r="K25" s="67">
        <v>508906.03499999997</v>
      </c>
      <c r="L25" s="67">
        <v>520972.69099999999</v>
      </c>
      <c r="M25" s="67">
        <v>533143.39800000004</v>
      </c>
      <c r="N25" s="67">
        <v>545397.12199999997</v>
      </c>
      <c r="O25" s="67">
        <v>557731.04799999995</v>
      </c>
      <c r="P25" s="67">
        <v>570142.4</v>
      </c>
      <c r="Q25" s="67">
        <v>582635.64199999999</v>
      </c>
      <c r="R25" s="67">
        <v>595213.30599999998</v>
      </c>
      <c r="S25" s="67">
        <v>607867.16799999995</v>
      </c>
      <c r="T25" s="67">
        <v>620588.19499999995</v>
      </c>
      <c r="U25" s="67">
        <v>633378.43700000003</v>
      </c>
      <c r="V25" s="67">
        <v>646242.36699999997</v>
      </c>
      <c r="W25" s="67">
        <v>659182.78399999999</v>
      </c>
      <c r="X25" s="67">
        <v>672196.24300000002</v>
      </c>
      <c r="Y25" s="67">
        <v>685277.74899999995</v>
      </c>
      <c r="Z25" s="67">
        <v>698426.59499999997</v>
      </c>
      <c r="AA25" s="67">
        <v>711642.1</v>
      </c>
      <c r="AB25" s="67">
        <v>724922.11499999999</v>
      </c>
      <c r="AC25" s="67">
        <v>738262.30500000005</v>
      </c>
      <c r="AD25" s="67">
        <v>751656.27399999998</v>
      </c>
      <c r="AE25" s="67">
        <v>765095.69799999997</v>
      </c>
      <c r="AF25" s="67">
        <v>778571.00300000003</v>
      </c>
      <c r="AG25" s="67">
        <v>792072.505</v>
      </c>
      <c r="AH25" s="67">
        <v>805593.74100000004</v>
      </c>
      <c r="AI25" s="67">
        <v>819126.96699999995</v>
      </c>
      <c r="AJ25" s="67">
        <v>832659.47600000002</v>
      </c>
      <c r="AK25" s="67">
        <v>846177.01899999997</v>
      </c>
      <c r="AL25" s="67">
        <v>859667.40599999996</v>
      </c>
      <c r="AM25" s="67">
        <v>873121.29700000002</v>
      </c>
      <c r="AN25" s="67">
        <v>886532.69900000002</v>
      </c>
      <c r="AO25" s="67">
        <v>899895.53099999996</v>
      </c>
      <c r="AP25" s="67">
        <v>913205.36699999997</v>
      </c>
      <c r="AQ25" s="67">
        <v>926456.97199999995</v>
      </c>
      <c r="AR25" s="67">
        <v>939644.14099999995</v>
      </c>
      <c r="AS25" s="67">
        <v>952759.97199999995</v>
      </c>
      <c r="AT25" s="67">
        <v>965798.25399999996</v>
      </c>
      <c r="AU25" s="67">
        <v>978752.98300000001</v>
      </c>
      <c r="AV25" s="67">
        <v>991618.54399999999</v>
      </c>
      <c r="AW25" s="67">
        <v>1004388.589</v>
      </c>
      <c r="AX25" s="67">
        <v>1017058.122</v>
      </c>
      <c r="AY25" s="67">
        <v>1029623.616</v>
      </c>
      <c r="AZ25" s="67">
        <v>1042082.841</v>
      </c>
      <c r="BA25" s="67">
        <v>1054432.362</v>
      </c>
      <c r="BB25" s="67">
        <v>1066667.5020000001</v>
      </c>
      <c r="BC25" s="67">
        <v>1078781.8799999999</v>
      </c>
      <c r="BD25" s="67">
        <v>1090768.2709999999</v>
      </c>
      <c r="BE25" s="67">
        <v>1102618.4550000001</v>
      </c>
      <c r="BF25" s="67">
        <v>1114324.977</v>
      </c>
      <c r="BG25" s="67">
        <v>1125882.6310000001</v>
      </c>
      <c r="BH25" s="67">
        <v>1137286.5660000001</v>
      </c>
      <c r="BI25" s="67">
        <v>1148530.2779999999</v>
      </c>
      <c r="BJ25" s="67">
        <v>1159607.0360000001</v>
      </c>
      <c r="BK25" s="67">
        <v>1170510.9010000001</v>
      </c>
      <c r="BL25" s="67">
        <v>1181237.0209999999</v>
      </c>
      <c r="BM25" s="67">
        <v>1191781.9010000001</v>
      </c>
      <c r="BN25" s="67">
        <v>1202142.7919999999</v>
      </c>
      <c r="BO25" s="67">
        <v>1212317.737</v>
      </c>
      <c r="BP25" s="67">
        <v>1222304.784</v>
      </c>
      <c r="BQ25" s="67">
        <v>1232101.075</v>
      </c>
      <c r="BR25" s="67">
        <v>1241703.6540000001</v>
      </c>
      <c r="BS25" s="67">
        <v>1251110.429</v>
      </c>
      <c r="BT25" s="67">
        <v>1260319.8049999999</v>
      </c>
      <c r="BU25" s="67">
        <v>1269330.054</v>
      </c>
      <c r="BV25" s="67">
        <v>1278139.4450000001</v>
      </c>
      <c r="BW25" s="67">
        <v>1286746.1640000001</v>
      </c>
      <c r="BX25" s="67">
        <v>1295148.6869999999</v>
      </c>
      <c r="BY25" s="67">
        <v>1303345.18</v>
      </c>
      <c r="BZ25" s="67">
        <v>1311334.4620000001</v>
      </c>
      <c r="CA25" s="67">
        <v>1319115.371</v>
      </c>
      <c r="CB25" s="67">
        <v>1326687.2</v>
      </c>
      <c r="CC25" s="67">
        <v>1334049.077</v>
      </c>
      <c r="CD25" s="67">
        <v>1341200.3899999999</v>
      </c>
      <c r="CE25" s="67">
        <v>1348140.7080000001</v>
      </c>
      <c r="CF25" s="67">
        <v>1354869.8060000001</v>
      </c>
      <c r="CG25" s="67">
        <v>1361387.841</v>
      </c>
      <c r="CH25" s="67">
        <v>1367694.966</v>
      </c>
      <c r="CI25" s="67">
        <v>1373791.6740000001</v>
      </c>
      <c r="CJ25" s="67">
        <v>1379678.5249999999</v>
      </c>
      <c r="CK25" s="67">
        <v>1385356.33</v>
      </c>
      <c r="CL25" s="67">
        <v>1390826.0989999999</v>
      </c>
      <c r="CM25" s="67">
        <v>1396088.8389999999</v>
      </c>
      <c r="CN25" s="67">
        <v>1401145.8559999999</v>
      </c>
      <c r="CO25" s="67">
        <v>1405998.426</v>
      </c>
    </row>
    <row r="26" spans="1:93" ht="11.25" customHeight="1">
      <c r="A26" s="63">
        <v>9</v>
      </c>
      <c r="B26" s="64" t="s">
        <v>844</v>
      </c>
      <c r="C26" s="73" t="s">
        <v>864</v>
      </c>
      <c r="D26" s="66" t="s">
        <v>865</v>
      </c>
      <c r="E26" s="66">
        <v>1637</v>
      </c>
      <c r="F26" s="64" t="s">
        <v>863</v>
      </c>
      <c r="G26" s="66">
        <v>1803</v>
      </c>
      <c r="H26" s="67">
        <v>68855.520000000004</v>
      </c>
      <c r="I26" s="67">
        <v>69514.960999999996</v>
      </c>
      <c r="J26" s="67">
        <v>70157.517999999996</v>
      </c>
      <c r="K26" s="67">
        <v>70791.835999999996</v>
      </c>
      <c r="L26" s="67">
        <v>71428.827000000005</v>
      </c>
      <c r="M26" s="67">
        <v>72076.097999999998</v>
      </c>
      <c r="N26" s="67">
        <v>72737.307000000001</v>
      </c>
      <c r="O26" s="67">
        <v>73409.740999999995</v>
      </c>
      <c r="P26" s="67">
        <v>74086.701000000001</v>
      </c>
      <c r="Q26" s="67">
        <v>74758.141000000003</v>
      </c>
      <c r="R26" s="67">
        <v>75416.445999999996</v>
      </c>
      <c r="S26" s="67">
        <v>76059.657999999996</v>
      </c>
      <c r="T26" s="67">
        <v>76689.335000000006</v>
      </c>
      <c r="U26" s="67">
        <v>77304.231</v>
      </c>
      <c r="V26" s="67">
        <v>77903.956000000006</v>
      </c>
      <c r="W26" s="67">
        <v>78488.176999999996</v>
      </c>
      <c r="X26" s="67">
        <v>79055.892999999996</v>
      </c>
      <c r="Y26" s="67">
        <v>79606.498000000007</v>
      </c>
      <c r="Z26" s="67">
        <v>80141.373000000007</v>
      </c>
      <c r="AA26" s="67">
        <v>80662.320999999996</v>
      </c>
      <c r="AB26" s="67">
        <v>81171.017000000007</v>
      </c>
      <c r="AC26" s="67">
        <v>81667.73</v>
      </c>
      <c r="AD26" s="67">
        <v>82151.811000000002</v>
      </c>
      <c r="AE26" s="67">
        <v>82622.872000000003</v>
      </c>
      <c r="AF26" s="67">
        <v>83080.345000000001</v>
      </c>
      <c r="AG26" s="67">
        <v>83523.376999999993</v>
      </c>
      <c r="AH26" s="67">
        <v>83952.198000000004</v>
      </c>
      <c r="AI26" s="67">
        <v>84366.739000000001</v>
      </c>
      <c r="AJ26" s="67">
        <v>84766.963000000003</v>
      </c>
      <c r="AK26" s="67">
        <v>85152.692999999999</v>
      </c>
      <c r="AL26" s="67">
        <v>85523.81</v>
      </c>
      <c r="AM26" s="67">
        <v>85880.354999999996</v>
      </c>
      <c r="AN26" s="67">
        <v>86222.232999999993</v>
      </c>
      <c r="AO26" s="67">
        <v>86549.468999999997</v>
      </c>
      <c r="AP26" s="67">
        <v>86861.648000000001</v>
      </c>
      <c r="AQ26" s="67">
        <v>87158.698999999993</v>
      </c>
      <c r="AR26" s="67">
        <v>87440.714999999997</v>
      </c>
      <c r="AS26" s="67">
        <v>87707.936000000002</v>
      </c>
      <c r="AT26" s="67">
        <v>87960.828999999998</v>
      </c>
      <c r="AU26" s="67">
        <v>88199.812999999995</v>
      </c>
      <c r="AV26" s="67">
        <v>88425.72</v>
      </c>
      <c r="AW26" s="67">
        <v>88638.714999999997</v>
      </c>
      <c r="AX26" s="67">
        <v>88838.941000000006</v>
      </c>
      <c r="AY26" s="67">
        <v>89026.558999999994</v>
      </c>
      <c r="AZ26" s="67">
        <v>89201.899000000005</v>
      </c>
      <c r="BA26" s="67">
        <v>89364.983999999997</v>
      </c>
      <c r="BB26" s="67">
        <v>89516.072</v>
      </c>
      <c r="BC26" s="67">
        <v>89655.445999999996</v>
      </c>
      <c r="BD26" s="67">
        <v>89783.534</v>
      </c>
      <c r="BE26" s="67">
        <v>89900.642000000007</v>
      </c>
      <c r="BF26" s="67">
        <v>90007.263000000006</v>
      </c>
      <c r="BG26" s="67">
        <v>90103.55</v>
      </c>
      <c r="BH26" s="67">
        <v>90189.547000000006</v>
      </c>
      <c r="BI26" s="67">
        <v>90265.125</v>
      </c>
      <c r="BJ26" s="67">
        <v>90329.907999999996</v>
      </c>
      <c r="BK26" s="67">
        <v>90383.792000000001</v>
      </c>
      <c r="BL26" s="67">
        <v>90426.641000000003</v>
      </c>
      <c r="BM26" s="67">
        <v>90458.736000000004</v>
      </c>
      <c r="BN26" s="67">
        <v>90480.292000000001</v>
      </c>
      <c r="BO26" s="67">
        <v>90491.683000000005</v>
      </c>
      <c r="BP26" s="67">
        <v>90493.135999999999</v>
      </c>
      <c r="BQ26" s="67">
        <v>90484.847999999998</v>
      </c>
      <c r="BR26" s="67">
        <v>90466.842000000004</v>
      </c>
      <c r="BS26" s="67">
        <v>90438.847999999998</v>
      </c>
      <c r="BT26" s="67">
        <v>90400.513000000006</v>
      </c>
      <c r="BU26" s="67">
        <v>90351.706999999995</v>
      </c>
      <c r="BV26" s="67">
        <v>90292.464000000007</v>
      </c>
      <c r="BW26" s="67">
        <v>90223.115000000005</v>
      </c>
      <c r="BX26" s="67">
        <v>90143.928</v>
      </c>
      <c r="BY26" s="67">
        <v>90055.065999999904</v>
      </c>
      <c r="BZ26" s="67">
        <v>89957.130999999994</v>
      </c>
      <c r="CA26" s="67">
        <v>89850.1</v>
      </c>
      <c r="CB26" s="67">
        <v>89734.326000000001</v>
      </c>
      <c r="CC26" s="67">
        <v>89610.290999999997</v>
      </c>
      <c r="CD26" s="67">
        <v>89478.573999999993</v>
      </c>
      <c r="CE26" s="67">
        <v>89339.627999999997</v>
      </c>
      <c r="CF26" s="67">
        <v>89193.899000000005</v>
      </c>
      <c r="CG26" s="67">
        <v>89041.502999999997</v>
      </c>
      <c r="CH26" s="67">
        <v>88882.441000000006</v>
      </c>
      <c r="CI26" s="67">
        <v>88717.115000000005</v>
      </c>
      <c r="CJ26" s="67">
        <v>88545.288</v>
      </c>
      <c r="CK26" s="67">
        <v>88367.370999999999</v>
      </c>
      <c r="CL26" s="67">
        <v>88183.392000000007</v>
      </c>
      <c r="CM26" s="67">
        <v>87993.745000000097</v>
      </c>
      <c r="CN26" s="67">
        <v>87798.808999999994</v>
      </c>
      <c r="CO26" s="67">
        <v>87598.837</v>
      </c>
    </row>
    <row r="27" spans="1:93" ht="11.25" customHeight="1">
      <c r="A27" s="68">
        <v>10</v>
      </c>
      <c r="B27" s="69" t="s">
        <v>844</v>
      </c>
      <c r="C27" s="70" t="s">
        <v>866</v>
      </c>
      <c r="D27" s="71"/>
      <c r="E27" s="71">
        <v>1802</v>
      </c>
      <c r="F27" s="69" t="s">
        <v>849</v>
      </c>
      <c r="G27" s="71">
        <v>900</v>
      </c>
      <c r="H27" s="72" t="s">
        <v>850</v>
      </c>
      <c r="I27" s="72" t="s">
        <v>850</v>
      </c>
      <c r="J27" s="72" t="s">
        <v>850</v>
      </c>
      <c r="K27" s="72" t="s">
        <v>850</v>
      </c>
      <c r="L27" s="72" t="s">
        <v>850</v>
      </c>
      <c r="M27" s="72" t="s">
        <v>850</v>
      </c>
      <c r="N27" s="72" t="s">
        <v>850</v>
      </c>
      <c r="O27" s="72" t="s">
        <v>850</v>
      </c>
      <c r="P27" s="72" t="s">
        <v>850</v>
      </c>
      <c r="Q27" s="72" t="s">
        <v>850</v>
      </c>
      <c r="R27" s="72" t="s">
        <v>850</v>
      </c>
      <c r="S27" s="72" t="s">
        <v>850</v>
      </c>
      <c r="T27" s="72" t="s">
        <v>850</v>
      </c>
      <c r="U27" s="72" t="s">
        <v>850</v>
      </c>
      <c r="V27" s="72" t="s">
        <v>850</v>
      </c>
      <c r="W27" s="72" t="s">
        <v>850</v>
      </c>
      <c r="X27" s="72" t="s">
        <v>850</v>
      </c>
      <c r="Y27" s="72" t="s">
        <v>850</v>
      </c>
      <c r="Z27" s="72" t="s">
        <v>850</v>
      </c>
      <c r="AA27" s="72" t="s">
        <v>850</v>
      </c>
      <c r="AB27" s="72" t="s">
        <v>850</v>
      </c>
      <c r="AC27" s="72" t="s">
        <v>850</v>
      </c>
      <c r="AD27" s="72" t="s">
        <v>850</v>
      </c>
      <c r="AE27" s="72" t="s">
        <v>850</v>
      </c>
      <c r="AF27" s="72" t="s">
        <v>850</v>
      </c>
      <c r="AG27" s="72" t="s">
        <v>850</v>
      </c>
      <c r="AH27" s="72" t="s">
        <v>850</v>
      </c>
      <c r="AI27" s="72" t="s">
        <v>850</v>
      </c>
      <c r="AJ27" s="72" t="s">
        <v>850</v>
      </c>
      <c r="AK27" s="72" t="s">
        <v>850</v>
      </c>
      <c r="AL27" s="72" t="s">
        <v>850</v>
      </c>
      <c r="AM27" s="72" t="s">
        <v>850</v>
      </c>
      <c r="AN27" s="72" t="s">
        <v>850</v>
      </c>
      <c r="AO27" s="72" t="s">
        <v>850</v>
      </c>
      <c r="AP27" s="72" t="s">
        <v>850</v>
      </c>
      <c r="AQ27" s="72" t="s">
        <v>850</v>
      </c>
      <c r="AR27" s="72" t="s">
        <v>850</v>
      </c>
      <c r="AS27" s="72" t="s">
        <v>850</v>
      </c>
      <c r="AT27" s="72" t="s">
        <v>850</v>
      </c>
      <c r="AU27" s="72" t="s">
        <v>850</v>
      </c>
      <c r="AV27" s="72" t="s">
        <v>850</v>
      </c>
      <c r="AW27" s="72" t="s">
        <v>850</v>
      </c>
      <c r="AX27" s="72" t="s">
        <v>850</v>
      </c>
      <c r="AY27" s="72" t="s">
        <v>850</v>
      </c>
      <c r="AZ27" s="72" t="s">
        <v>850</v>
      </c>
      <c r="BA27" s="72" t="s">
        <v>850</v>
      </c>
      <c r="BB27" s="72" t="s">
        <v>850</v>
      </c>
      <c r="BC27" s="72" t="s">
        <v>850</v>
      </c>
      <c r="BD27" s="72" t="s">
        <v>850</v>
      </c>
      <c r="BE27" s="72" t="s">
        <v>850</v>
      </c>
      <c r="BF27" s="72" t="s">
        <v>850</v>
      </c>
      <c r="BG27" s="72" t="s">
        <v>850</v>
      </c>
      <c r="BH27" s="72" t="s">
        <v>850</v>
      </c>
      <c r="BI27" s="72" t="s">
        <v>850</v>
      </c>
      <c r="BJ27" s="72" t="s">
        <v>850</v>
      </c>
      <c r="BK27" s="72" t="s">
        <v>850</v>
      </c>
      <c r="BL27" s="72" t="s">
        <v>850</v>
      </c>
      <c r="BM27" s="72" t="s">
        <v>850</v>
      </c>
      <c r="BN27" s="72" t="s">
        <v>850</v>
      </c>
      <c r="BO27" s="72" t="s">
        <v>850</v>
      </c>
      <c r="BP27" s="72" t="s">
        <v>850</v>
      </c>
      <c r="BQ27" s="72" t="s">
        <v>850</v>
      </c>
      <c r="BR27" s="72" t="s">
        <v>850</v>
      </c>
      <c r="BS27" s="72" t="s">
        <v>850</v>
      </c>
      <c r="BT27" s="72" t="s">
        <v>850</v>
      </c>
      <c r="BU27" s="72" t="s">
        <v>850</v>
      </c>
      <c r="BV27" s="72" t="s">
        <v>850</v>
      </c>
      <c r="BW27" s="72" t="s">
        <v>850</v>
      </c>
      <c r="BX27" s="72" t="s">
        <v>850</v>
      </c>
      <c r="BY27" s="72" t="s">
        <v>850</v>
      </c>
      <c r="BZ27" s="72" t="s">
        <v>850</v>
      </c>
      <c r="CA27" s="72" t="s">
        <v>850</v>
      </c>
      <c r="CB27" s="72" t="s">
        <v>850</v>
      </c>
      <c r="CC27" s="72" t="s">
        <v>850</v>
      </c>
      <c r="CD27" s="72" t="s">
        <v>850</v>
      </c>
      <c r="CE27" s="72" t="s">
        <v>850</v>
      </c>
      <c r="CF27" s="72" t="s">
        <v>850</v>
      </c>
      <c r="CG27" s="72" t="s">
        <v>850</v>
      </c>
      <c r="CH27" s="72" t="s">
        <v>850</v>
      </c>
      <c r="CI27" s="72" t="s">
        <v>850</v>
      </c>
      <c r="CJ27" s="72" t="s">
        <v>850</v>
      </c>
      <c r="CK27" s="72" t="s">
        <v>850</v>
      </c>
      <c r="CL27" s="72" t="s">
        <v>850</v>
      </c>
      <c r="CM27" s="72" t="s">
        <v>850</v>
      </c>
      <c r="CN27" s="72" t="s">
        <v>850</v>
      </c>
      <c r="CO27" s="72" t="s">
        <v>850</v>
      </c>
    </row>
    <row r="28" spans="1:93" ht="11.25" customHeight="1">
      <c r="A28" s="63">
        <v>11</v>
      </c>
      <c r="B28" s="64" t="s">
        <v>844</v>
      </c>
      <c r="C28" s="73" t="s">
        <v>867</v>
      </c>
      <c r="D28" s="66" t="s">
        <v>868</v>
      </c>
      <c r="E28" s="66">
        <v>1503</v>
      </c>
      <c r="F28" s="64" t="s">
        <v>869</v>
      </c>
      <c r="G28" s="66">
        <v>1802</v>
      </c>
      <c r="H28" s="67">
        <v>1233934.6499999999</v>
      </c>
      <c r="I28" s="67">
        <v>1240426.308</v>
      </c>
      <c r="J28" s="67">
        <v>1246648.46</v>
      </c>
      <c r="K28" s="67">
        <v>1252546.331</v>
      </c>
      <c r="L28" s="67">
        <v>1258043.4839999999</v>
      </c>
      <c r="M28" s="67">
        <v>1263092.9339999999</v>
      </c>
      <c r="N28" s="67">
        <v>1267675.2250000001</v>
      </c>
      <c r="O28" s="67">
        <v>1271832.699</v>
      </c>
      <c r="P28" s="67">
        <v>1275656.1399999999</v>
      </c>
      <c r="Q28" s="67">
        <v>1279271.088</v>
      </c>
      <c r="R28" s="67">
        <v>1282771.7520000001</v>
      </c>
      <c r="S28" s="67">
        <v>1286190.608</v>
      </c>
      <c r="T28" s="67">
        <v>1289514.173</v>
      </c>
      <c r="U28" s="67">
        <v>1292734.058</v>
      </c>
      <c r="V28" s="67">
        <v>1295825.743</v>
      </c>
      <c r="W28" s="67">
        <v>1298769.7139999999</v>
      </c>
      <c r="X28" s="67">
        <v>1301574.0279999999</v>
      </c>
      <c r="Y28" s="67">
        <v>1304247.936</v>
      </c>
      <c r="Z28" s="67">
        <v>1306773.69</v>
      </c>
      <c r="AA28" s="67">
        <v>1309126.8459999999</v>
      </c>
      <c r="AB28" s="67">
        <v>1311290.159</v>
      </c>
      <c r="AC28" s="67">
        <v>1313258.5859999999</v>
      </c>
      <c r="AD28" s="67">
        <v>1315037.68</v>
      </c>
      <c r="AE28" s="67">
        <v>1316635.2949999999</v>
      </c>
      <c r="AF28" s="67">
        <v>1318063.6810000001</v>
      </c>
      <c r="AG28" s="67">
        <v>1319333.0209999999</v>
      </c>
      <c r="AH28" s="67">
        <v>1320447.4550000001</v>
      </c>
      <c r="AI28" s="67">
        <v>1321408.277</v>
      </c>
      <c r="AJ28" s="67">
        <v>1322219.8940000001</v>
      </c>
      <c r="AK28" s="67">
        <v>1322887.111</v>
      </c>
      <c r="AL28" s="67">
        <v>1323414.838</v>
      </c>
      <c r="AM28" s="67">
        <v>1323808.4669999999</v>
      </c>
      <c r="AN28" s="67">
        <v>1324074.5279999999</v>
      </c>
      <c r="AO28" s="67">
        <v>1324221.7290000001</v>
      </c>
      <c r="AP28" s="67">
        <v>1324259.899</v>
      </c>
      <c r="AQ28" s="67">
        <v>1324197.8559999999</v>
      </c>
      <c r="AR28" s="67">
        <v>1324043.152</v>
      </c>
      <c r="AS28" s="67">
        <v>1323801.706</v>
      </c>
      <c r="AT28" s="67">
        <v>1323479.098</v>
      </c>
      <c r="AU28" s="67">
        <v>1323079.929</v>
      </c>
      <c r="AV28" s="67">
        <v>1322609.8829999999</v>
      </c>
      <c r="AW28" s="67">
        <v>1322074.932</v>
      </c>
      <c r="AX28" s="67">
        <v>1321482.8289999999</v>
      </c>
      <c r="AY28" s="67">
        <v>1320842.4369999999</v>
      </c>
      <c r="AZ28" s="67">
        <v>1320163.689</v>
      </c>
      <c r="BA28" s="67">
        <v>1319455.442</v>
      </c>
      <c r="BB28" s="67">
        <v>1318723.652</v>
      </c>
      <c r="BC28" s="67">
        <v>1317973.8</v>
      </c>
      <c r="BD28" s="67">
        <v>1317213.1059999999</v>
      </c>
      <c r="BE28" s="67">
        <v>1316449.081</v>
      </c>
      <c r="BF28" s="67">
        <v>1315687.69</v>
      </c>
      <c r="BG28" s="67">
        <v>1314934.5249999999</v>
      </c>
      <c r="BH28" s="67">
        <v>1314192.5549999999</v>
      </c>
      <c r="BI28" s="67">
        <v>1313462.9950000001</v>
      </c>
      <c r="BJ28" s="67">
        <v>1312745.564</v>
      </c>
      <c r="BK28" s="67">
        <v>1312040.5549999999</v>
      </c>
      <c r="BL28" s="67">
        <v>1311349.8999999999</v>
      </c>
      <c r="BM28" s="67">
        <v>1310676.6839999999</v>
      </c>
      <c r="BN28" s="67">
        <v>1310023.0179999999</v>
      </c>
      <c r="BO28" s="67">
        <v>1309391.0930000001</v>
      </c>
      <c r="BP28" s="67">
        <v>1308782.551</v>
      </c>
      <c r="BQ28" s="67">
        <v>1308199.3130000001</v>
      </c>
      <c r="BR28" s="67">
        <v>1307642.4839999999</v>
      </c>
      <c r="BS28" s="67">
        <v>1307112.6259999999</v>
      </c>
      <c r="BT28" s="67">
        <v>1306609.7350000001</v>
      </c>
      <c r="BU28" s="67">
        <v>1306134.3670000001</v>
      </c>
      <c r="BV28" s="67">
        <v>1305687.1429999999</v>
      </c>
      <c r="BW28" s="67">
        <v>1305269.4069999999</v>
      </c>
      <c r="BX28" s="67">
        <v>1304882.78</v>
      </c>
      <c r="BY28" s="67">
        <v>1304529.2009999999</v>
      </c>
      <c r="BZ28" s="67">
        <v>1304210.2890000001</v>
      </c>
      <c r="CA28" s="67">
        <v>1303926.5209999999</v>
      </c>
      <c r="CB28" s="67">
        <v>1303678.101</v>
      </c>
      <c r="CC28" s="67">
        <v>1303465.4739999999</v>
      </c>
      <c r="CD28" s="67">
        <v>1303289.3030000001</v>
      </c>
      <c r="CE28" s="67">
        <v>1303149.598</v>
      </c>
      <c r="CF28" s="67">
        <v>1303046.1810000001</v>
      </c>
      <c r="CG28" s="67">
        <v>1302978.2309999999</v>
      </c>
      <c r="CH28" s="67">
        <v>1302944.7749999999</v>
      </c>
      <c r="CI28" s="67">
        <v>1302944.3330000001</v>
      </c>
      <c r="CJ28" s="67">
        <v>1302975.514</v>
      </c>
      <c r="CK28" s="67">
        <v>1303036.51</v>
      </c>
      <c r="CL28" s="67">
        <v>1303125.5430000001</v>
      </c>
      <c r="CM28" s="67">
        <v>1303240.817</v>
      </c>
      <c r="CN28" s="67">
        <v>1303380.183</v>
      </c>
      <c r="CO28" s="67">
        <v>1303541.3189999999</v>
      </c>
    </row>
    <row r="29" spans="1:93" ht="11.25" customHeight="1">
      <c r="A29" s="63">
        <v>12</v>
      </c>
      <c r="B29" s="64" t="s">
        <v>844</v>
      </c>
      <c r="C29" s="73" t="s">
        <v>870</v>
      </c>
      <c r="D29" s="66" t="s">
        <v>868</v>
      </c>
      <c r="E29" s="66">
        <v>1517</v>
      </c>
      <c r="F29" s="64" t="s">
        <v>869</v>
      </c>
      <c r="G29" s="66">
        <v>1802</v>
      </c>
      <c r="H29" s="67">
        <v>5460515.5870000003</v>
      </c>
      <c r="I29" s="67">
        <v>5520843.4380000001</v>
      </c>
      <c r="J29" s="67">
        <v>5580422.6540000001</v>
      </c>
      <c r="K29" s="67">
        <v>5639084.2000000002</v>
      </c>
      <c r="L29" s="67">
        <v>5696667.3140000002</v>
      </c>
      <c r="M29" s="67">
        <v>5753051.6150000002</v>
      </c>
      <c r="N29" s="67">
        <v>5808122.3150000004</v>
      </c>
      <c r="O29" s="67">
        <v>5861849.892</v>
      </c>
      <c r="P29" s="67">
        <v>5914318.2949999999</v>
      </c>
      <c r="Q29" s="67">
        <v>5965675.5319999997</v>
      </c>
      <c r="R29" s="67">
        <v>6016031.6840000004</v>
      </c>
      <c r="S29" s="67">
        <v>6065390.0590000004</v>
      </c>
      <c r="T29" s="67">
        <v>6113709.9249999998</v>
      </c>
      <c r="U29" s="67">
        <v>6161006.5020000003</v>
      </c>
      <c r="V29" s="67">
        <v>6207293.4450000003</v>
      </c>
      <c r="W29" s="67">
        <v>6252578.2510000002</v>
      </c>
      <c r="X29" s="67">
        <v>6296872.2249999996</v>
      </c>
      <c r="Y29" s="67">
        <v>6340169.6569999997</v>
      </c>
      <c r="Z29" s="67">
        <v>6382438.7510000002</v>
      </c>
      <c r="AA29" s="67">
        <v>6423634.3880000003</v>
      </c>
      <c r="AB29" s="67">
        <v>6463722.8169999998</v>
      </c>
      <c r="AC29" s="67">
        <v>6502691.4850000003</v>
      </c>
      <c r="AD29" s="67">
        <v>6540545.9510000097</v>
      </c>
      <c r="AE29" s="67">
        <v>6577292.3219999997</v>
      </c>
      <c r="AF29" s="67">
        <v>6612944.0020000003</v>
      </c>
      <c r="AG29" s="67">
        <v>6647509.6220000004</v>
      </c>
      <c r="AH29" s="67">
        <v>6680988.8619999997</v>
      </c>
      <c r="AI29" s="67">
        <v>6713374.6279999996</v>
      </c>
      <c r="AJ29" s="67">
        <v>6744660.9199999999</v>
      </c>
      <c r="AK29" s="67">
        <v>6774839.9119999995</v>
      </c>
      <c r="AL29" s="67">
        <v>6803906.3119999999</v>
      </c>
      <c r="AM29" s="67">
        <v>6831860.2939999998</v>
      </c>
      <c r="AN29" s="67">
        <v>6858704.6150000002</v>
      </c>
      <c r="AO29" s="67">
        <v>6884438.1050000004</v>
      </c>
      <c r="AP29" s="67">
        <v>6909060.1509999996</v>
      </c>
      <c r="AQ29" s="67">
        <v>6932572.1119999997</v>
      </c>
      <c r="AR29" s="67">
        <v>6954981.75</v>
      </c>
      <c r="AS29" s="67">
        <v>6976296.8490000004</v>
      </c>
      <c r="AT29" s="67">
        <v>6996520.2000000002</v>
      </c>
      <c r="AU29" s="67">
        <v>7015654.1469999999</v>
      </c>
      <c r="AV29" s="67">
        <v>7033706.5010000002</v>
      </c>
      <c r="AW29" s="67">
        <v>7050686.3300000001</v>
      </c>
      <c r="AX29" s="67">
        <v>7066613.8049999997</v>
      </c>
      <c r="AY29" s="67">
        <v>7081521.5029999996</v>
      </c>
      <c r="AZ29" s="67">
        <v>7095449.8650000002</v>
      </c>
      <c r="BA29" s="67">
        <v>7108433.7989999996</v>
      </c>
      <c r="BB29" s="67">
        <v>7120497.2829999998</v>
      </c>
      <c r="BC29" s="67">
        <v>7131656.2340000002</v>
      </c>
      <c r="BD29" s="67">
        <v>7141929.4689999996</v>
      </c>
      <c r="BE29" s="67">
        <v>7151333.4110000003</v>
      </c>
      <c r="BF29" s="67">
        <v>7159886.3830000004</v>
      </c>
      <c r="BG29" s="67">
        <v>7167609.4589999998</v>
      </c>
      <c r="BH29" s="67">
        <v>7174525.9500000002</v>
      </c>
      <c r="BI29" s="67">
        <v>7180658.5990000004</v>
      </c>
      <c r="BJ29" s="67">
        <v>7186030.523</v>
      </c>
      <c r="BK29" s="67">
        <v>7190664.7719999999</v>
      </c>
      <c r="BL29" s="67">
        <v>7194582.3789999997</v>
      </c>
      <c r="BM29" s="67">
        <v>7197804.5719999997</v>
      </c>
      <c r="BN29" s="67">
        <v>7200353.8880000003</v>
      </c>
      <c r="BO29" s="67">
        <v>7202253.1780000003</v>
      </c>
      <c r="BP29" s="67">
        <v>7203524.5889999997</v>
      </c>
      <c r="BQ29" s="67">
        <v>7204190.5650000004</v>
      </c>
      <c r="BR29" s="67">
        <v>7204271.4280000003</v>
      </c>
      <c r="BS29" s="67">
        <v>7203784.2180000003</v>
      </c>
      <c r="BT29" s="67">
        <v>7202744.9079999998</v>
      </c>
      <c r="BU29" s="67">
        <v>7201170.8530000001</v>
      </c>
      <c r="BV29" s="67">
        <v>7199076.3569999998</v>
      </c>
      <c r="BW29" s="67">
        <v>7196483.2189999996</v>
      </c>
      <c r="BX29" s="67">
        <v>7193424.6749999998</v>
      </c>
      <c r="BY29" s="67">
        <v>7189938.4919999996</v>
      </c>
      <c r="BZ29" s="67">
        <v>7186055.2420000099</v>
      </c>
      <c r="CA29" s="67">
        <v>7181790.5060000001</v>
      </c>
      <c r="CB29" s="67">
        <v>7177150.4100000001</v>
      </c>
      <c r="CC29" s="67">
        <v>7172141.3710000003</v>
      </c>
      <c r="CD29" s="67">
        <v>7166765.4029999999</v>
      </c>
      <c r="CE29" s="67">
        <v>7161023.1809999999</v>
      </c>
      <c r="CF29" s="67">
        <v>7154914.3370000003</v>
      </c>
      <c r="CG29" s="67">
        <v>7148438.2439999999</v>
      </c>
      <c r="CH29" s="67">
        <v>7141592.1069999998</v>
      </c>
      <c r="CI29" s="67">
        <v>7134370.801</v>
      </c>
      <c r="CJ29" s="67">
        <v>7126765.4850000003</v>
      </c>
      <c r="CK29" s="67">
        <v>7118763.4979999997</v>
      </c>
      <c r="CL29" s="67">
        <v>7110348.3619999997</v>
      </c>
      <c r="CM29" s="67">
        <v>7101499.5520000001</v>
      </c>
      <c r="CN29" s="67">
        <v>7092192.6349999998</v>
      </c>
      <c r="CO29" s="67">
        <v>7082398.8059999999</v>
      </c>
    </row>
    <row r="30" spans="1:93" ht="11.25" customHeight="1">
      <c r="A30" s="63">
        <v>13</v>
      </c>
      <c r="B30" s="64" t="s">
        <v>844</v>
      </c>
      <c r="C30" s="73" t="s">
        <v>871</v>
      </c>
      <c r="D30" s="66" t="s">
        <v>868</v>
      </c>
      <c r="E30" s="66">
        <v>1502</v>
      </c>
      <c r="F30" s="64" t="s">
        <v>869</v>
      </c>
      <c r="G30" s="66">
        <v>1517</v>
      </c>
      <c r="H30" s="67">
        <v>2566519.3059999999</v>
      </c>
      <c r="I30" s="67">
        <v>2585693.5929999999</v>
      </c>
      <c r="J30" s="67">
        <v>2604262.4679999999</v>
      </c>
      <c r="K30" s="67">
        <v>2622069.7549999999</v>
      </c>
      <c r="L30" s="67">
        <v>2638958.4300000002</v>
      </c>
      <c r="M30" s="67">
        <v>2654816.3309999998</v>
      </c>
      <c r="N30" s="67">
        <v>2669550.7999999998</v>
      </c>
      <c r="O30" s="67">
        <v>2683160.003</v>
      </c>
      <c r="P30" s="67">
        <v>2695747.3820000002</v>
      </c>
      <c r="Q30" s="67">
        <v>2707479.9959999998</v>
      </c>
      <c r="R30" s="67">
        <v>2718487.352</v>
      </c>
      <c r="S30" s="67">
        <v>2728794.8629999999</v>
      </c>
      <c r="T30" s="67">
        <v>2738382.6039999998</v>
      </c>
      <c r="U30" s="67">
        <v>2747283.085</v>
      </c>
      <c r="V30" s="67">
        <v>2755526.2790000001</v>
      </c>
      <c r="W30" s="67">
        <v>2763137.977</v>
      </c>
      <c r="X30" s="67">
        <v>2770145.7069999999</v>
      </c>
      <c r="Y30" s="67">
        <v>2776568.0210000002</v>
      </c>
      <c r="Z30" s="67">
        <v>2782409.767</v>
      </c>
      <c r="AA30" s="67">
        <v>2787668.2579999999</v>
      </c>
      <c r="AB30" s="67">
        <v>2792344.787</v>
      </c>
      <c r="AC30" s="67">
        <v>2796448.3309999998</v>
      </c>
      <c r="AD30" s="67">
        <v>2799995.1690000002</v>
      </c>
      <c r="AE30" s="67">
        <v>2803000.844</v>
      </c>
      <c r="AF30" s="67">
        <v>2805483.14</v>
      </c>
      <c r="AG30" s="67">
        <v>2807455.87</v>
      </c>
      <c r="AH30" s="67">
        <v>2808929.378</v>
      </c>
      <c r="AI30" s="67">
        <v>2809907.0109999999</v>
      </c>
      <c r="AJ30" s="67">
        <v>2810386.2140000002</v>
      </c>
      <c r="AK30" s="67">
        <v>2810360.605</v>
      </c>
      <c r="AL30" s="67">
        <v>2809826.6150000002</v>
      </c>
      <c r="AM30" s="67">
        <v>2808790.4279999998</v>
      </c>
      <c r="AN30" s="67">
        <v>2807259.5860000001</v>
      </c>
      <c r="AO30" s="67">
        <v>2805233.338</v>
      </c>
      <c r="AP30" s="67">
        <v>2802709.48</v>
      </c>
      <c r="AQ30" s="67">
        <v>2799689.6269999999</v>
      </c>
      <c r="AR30" s="67">
        <v>2796182.5589999999</v>
      </c>
      <c r="AS30" s="67">
        <v>2792201.2489999998</v>
      </c>
      <c r="AT30" s="67">
        <v>2787758.2510000002</v>
      </c>
      <c r="AU30" s="67">
        <v>2782868.4190000002</v>
      </c>
      <c r="AV30" s="67">
        <v>2777548.61</v>
      </c>
      <c r="AW30" s="67">
        <v>2771813.1830000002</v>
      </c>
      <c r="AX30" s="67">
        <v>2765681.4270000001</v>
      </c>
      <c r="AY30" s="67">
        <v>2759181.8539999998</v>
      </c>
      <c r="AZ30" s="67">
        <v>2752347.605</v>
      </c>
      <c r="BA30" s="67">
        <v>2745208.7030000002</v>
      </c>
      <c r="BB30" s="67">
        <v>2737785.3489999999</v>
      </c>
      <c r="BC30" s="67">
        <v>2730096.4750000001</v>
      </c>
      <c r="BD30" s="67">
        <v>2722169.0830000001</v>
      </c>
      <c r="BE30" s="67">
        <v>2714031.3309999998</v>
      </c>
      <c r="BF30" s="67">
        <v>2705708.2749999999</v>
      </c>
      <c r="BG30" s="67">
        <v>2697219.8990000002</v>
      </c>
      <c r="BH30" s="67">
        <v>2688581.0180000002</v>
      </c>
      <c r="BI30" s="67">
        <v>2679803.8459999999</v>
      </c>
      <c r="BJ30" s="67">
        <v>2670897.3650000002</v>
      </c>
      <c r="BK30" s="67">
        <v>2661871.2859999998</v>
      </c>
      <c r="BL30" s="67">
        <v>2652739.6880000001</v>
      </c>
      <c r="BM30" s="67">
        <v>2643515.7990000001</v>
      </c>
      <c r="BN30" s="67">
        <v>2634206.1150000002</v>
      </c>
      <c r="BO30" s="67">
        <v>2624815.1039999998</v>
      </c>
      <c r="BP30" s="67">
        <v>2615349.0630000001</v>
      </c>
      <c r="BQ30" s="67">
        <v>2605817.483</v>
      </c>
      <c r="BR30" s="67">
        <v>2596233.1069999998</v>
      </c>
      <c r="BS30" s="67">
        <v>2586608.932</v>
      </c>
      <c r="BT30" s="67">
        <v>2576959.4810000001</v>
      </c>
      <c r="BU30" s="67">
        <v>2567298.1340000001</v>
      </c>
      <c r="BV30" s="67">
        <v>2557632.767</v>
      </c>
      <c r="BW30" s="67">
        <v>2547972.531</v>
      </c>
      <c r="BX30" s="67">
        <v>2538333.3280000002</v>
      </c>
      <c r="BY30" s="67">
        <v>2528732.5869999998</v>
      </c>
      <c r="BZ30" s="67">
        <v>2519184.09</v>
      </c>
      <c r="CA30" s="67">
        <v>2509691.8659999999</v>
      </c>
      <c r="CB30" s="67">
        <v>2500256.8420000002</v>
      </c>
      <c r="CC30" s="67">
        <v>2490883.5070000002</v>
      </c>
      <c r="CD30" s="67">
        <v>2481575.321</v>
      </c>
      <c r="CE30" s="67">
        <v>2472331.648</v>
      </c>
      <c r="CF30" s="67">
        <v>2463147.1710000001</v>
      </c>
      <c r="CG30" s="67">
        <v>2454012.1970000002</v>
      </c>
      <c r="CH30" s="67">
        <v>2444913.051</v>
      </c>
      <c r="CI30" s="67">
        <v>2435833.3650000002</v>
      </c>
      <c r="CJ30" s="67">
        <v>2426754.7420000001</v>
      </c>
      <c r="CK30" s="67">
        <v>2417656.8879999998</v>
      </c>
      <c r="CL30" s="67">
        <v>2408517.9709999999</v>
      </c>
      <c r="CM30" s="67">
        <v>2399314.665</v>
      </c>
      <c r="CN30" s="67">
        <v>2390021.9890000001</v>
      </c>
      <c r="CO30" s="67">
        <v>2380613.2570000002</v>
      </c>
    </row>
    <row r="31" spans="1:93" ht="11.25" customHeight="1">
      <c r="A31" s="63">
        <v>14</v>
      </c>
      <c r="B31" s="64" t="s">
        <v>844</v>
      </c>
      <c r="C31" s="73" t="s">
        <v>872</v>
      </c>
      <c r="D31" s="66" t="s">
        <v>868</v>
      </c>
      <c r="E31" s="66">
        <v>1501</v>
      </c>
      <c r="F31" s="64" t="s">
        <v>869</v>
      </c>
      <c r="G31" s="66">
        <v>1517</v>
      </c>
      <c r="H31" s="67">
        <v>2893996.281</v>
      </c>
      <c r="I31" s="67">
        <v>2935149.8450000002</v>
      </c>
      <c r="J31" s="67">
        <v>2976160.1860000002</v>
      </c>
      <c r="K31" s="67">
        <v>3017014.4449999998</v>
      </c>
      <c r="L31" s="67">
        <v>3057708.8840000001</v>
      </c>
      <c r="M31" s="67">
        <v>3098235.284</v>
      </c>
      <c r="N31" s="67">
        <v>3138571.5150000001</v>
      </c>
      <c r="O31" s="67">
        <v>3178689.889</v>
      </c>
      <c r="P31" s="67">
        <v>3218570.9130000002</v>
      </c>
      <c r="Q31" s="67">
        <v>3258195.5359999998</v>
      </c>
      <c r="R31" s="67">
        <v>3297544.3319999999</v>
      </c>
      <c r="S31" s="67">
        <v>3336595.196</v>
      </c>
      <c r="T31" s="67">
        <v>3375327.321</v>
      </c>
      <c r="U31" s="67">
        <v>3413723.4169999999</v>
      </c>
      <c r="V31" s="67">
        <v>3451767.1660000002</v>
      </c>
      <c r="W31" s="67">
        <v>3489440.2740000002</v>
      </c>
      <c r="X31" s="67">
        <v>3526726.5180000002</v>
      </c>
      <c r="Y31" s="67">
        <v>3563601.6359999999</v>
      </c>
      <c r="Z31" s="67">
        <v>3600028.9840000002</v>
      </c>
      <c r="AA31" s="67">
        <v>3635966.13</v>
      </c>
      <c r="AB31" s="67">
        <v>3671378.03</v>
      </c>
      <c r="AC31" s="67">
        <v>3706243.1540000001</v>
      </c>
      <c r="AD31" s="67">
        <v>3740550.7820000001</v>
      </c>
      <c r="AE31" s="67">
        <v>3774291.4780000001</v>
      </c>
      <c r="AF31" s="67">
        <v>3807460.8620000002</v>
      </c>
      <c r="AG31" s="67">
        <v>3840053.7519999999</v>
      </c>
      <c r="AH31" s="67">
        <v>3872059.4840000002</v>
      </c>
      <c r="AI31" s="67">
        <v>3903467.6170000001</v>
      </c>
      <c r="AJ31" s="67">
        <v>3934274.7059999998</v>
      </c>
      <c r="AK31" s="67">
        <v>3964479.307</v>
      </c>
      <c r="AL31" s="67">
        <v>3994079.6970000002</v>
      </c>
      <c r="AM31" s="67">
        <v>4023069.8659999999</v>
      </c>
      <c r="AN31" s="67">
        <v>4051445.0290000001</v>
      </c>
      <c r="AO31" s="67">
        <v>4079204.767</v>
      </c>
      <c r="AP31" s="67">
        <v>4106350.6710000001</v>
      </c>
      <c r="AQ31" s="67">
        <v>4132882.4849999999</v>
      </c>
      <c r="AR31" s="67">
        <v>4158799.1910000001</v>
      </c>
      <c r="AS31" s="67">
        <v>4184095.6</v>
      </c>
      <c r="AT31" s="67">
        <v>4208761.949</v>
      </c>
      <c r="AU31" s="67">
        <v>4232785.7280000001</v>
      </c>
      <c r="AV31" s="67">
        <v>4256157.8909999998</v>
      </c>
      <c r="AW31" s="67">
        <v>4278873.1469999999</v>
      </c>
      <c r="AX31" s="67">
        <v>4300932.3779999996</v>
      </c>
      <c r="AY31" s="67">
        <v>4322339.6490000002</v>
      </c>
      <c r="AZ31" s="67">
        <v>4343102.26</v>
      </c>
      <c r="BA31" s="67">
        <v>4363225.0959999999</v>
      </c>
      <c r="BB31" s="67">
        <v>4382711.9340000004</v>
      </c>
      <c r="BC31" s="67">
        <v>4401559.7589999996</v>
      </c>
      <c r="BD31" s="67">
        <v>4419760.3859999999</v>
      </c>
      <c r="BE31" s="67">
        <v>4437302.08</v>
      </c>
      <c r="BF31" s="67">
        <v>4454178.108</v>
      </c>
      <c r="BG31" s="67">
        <v>4470389.5599999996</v>
      </c>
      <c r="BH31" s="67">
        <v>4485944.932</v>
      </c>
      <c r="BI31" s="67">
        <v>4500854.7529999996</v>
      </c>
      <c r="BJ31" s="67">
        <v>4515133.1579999998</v>
      </c>
      <c r="BK31" s="67">
        <v>4528793.4859999996</v>
      </c>
      <c r="BL31" s="67">
        <v>4541842.6909999996</v>
      </c>
      <c r="BM31" s="67">
        <v>4554288.773</v>
      </c>
      <c r="BN31" s="67">
        <v>4566147.773</v>
      </c>
      <c r="BO31" s="67">
        <v>4577438.074</v>
      </c>
      <c r="BP31" s="67">
        <v>4588175.5259999996</v>
      </c>
      <c r="BQ31" s="67">
        <v>4598373.0820000004</v>
      </c>
      <c r="BR31" s="67">
        <v>4608038.3210000005</v>
      </c>
      <c r="BS31" s="67">
        <v>4617175.2860000003</v>
      </c>
      <c r="BT31" s="67">
        <v>4625785.4270000001</v>
      </c>
      <c r="BU31" s="67">
        <v>4633872.7189999996</v>
      </c>
      <c r="BV31" s="67">
        <v>4641443.59</v>
      </c>
      <c r="BW31" s="67">
        <v>4648510.6880000001</v>
      </c>
      <c r="BX31" s="67">
        <v>4655091.3470000001</v>
      </c>
      <c r="BY31" s="67">
        <v>4661205.9050000003</v>
      </c>
      <c r="BZ31" s="67">
        <v>4666871.1519999998</v>
      </c>
      <c r="CA31" s="67">
        <v>4672098.6399999997</v>
      </c>
      <c r="CB31" s="67">
        <v>4676893.568</v>
      </c>
      <c r="CC31" s="67">
        <v>4681257.8640000001</v>
      </c>
      <c r="CD31" s="67">
        <v>4685190.0820000004</v>
      </c>
      <c r="CE31" s="67">
        <v>4688691.5329999998</v>
      </c>
      <c r="CF31" s="67">
        <v>4691767.1660000002</v>
      </c>
      <c r="CG31" s="67">
        <v>4694426.0470000003</v>
      </c>
      <c r="CH31" s="67">
        <v>4696679.0559999999</v>
      </c>
      <c r="CI31" s="67">
        <v>4698537.4359999998</v>
      </c>
      <c r="CJ31" s="67">
        <v>4700010.7429999998</v>
      </c>
      <c r="CK31" s="67">
        <v>4701106.6100000003</v>
      </c>
      <c r="CL31" s="67">
        <v>4701830.3909999998</v>
      </c>
      <c r="CM31" s="67">
        <v>4702184.8870000001</v>
      </c>
      <c r="CN31" s="67">
        <v>4702170.6459999997</v>
      </c>
      <c r="CO31" s="67">
        <v>4701785.5489999996</v>
      </c>
    </row>
    <row r="32" spans="1:93" ht="11.25" customHeight="1">
      <c r="A32" s="63">
        <v>15</v>
      </c>
      <c r="B32" s="64" t="s">
        <v>844</v>
      </c>
      <c r="C32" s="73" t="s">
        <v>873</v>
      </c>
      <c r="D32" s="66" t="s">
        <v>868</v>
      </c>
      <c r="E32" s="66">
        <v>1500</v>
      </c>
      <c r="F32" s="64" t="s">
        <v>869</v>
      </c>
      <c r="G32" s="66">
        <v>1802</v>
      </c>
      <c r="H32" s="67">
        <v>682575.69900000002</v>
      </c>
      <c r="I32" s="67">
        <v>699950.58</v>
      </c>
      <c r="J32" s="67">
        <v>717952.42500000005</v>
      </c>
      <c r="K32" s="67">
        <v>736589.37899999996</v>
      </c>
      <c r="L32" s="67">
        <v>755849.74100000004</v>
      </c>
      <c r="M32" s="67">
        <v>775710.61199999996</v>
      </c>
      <c r="N32" s="67">
        <v>796189.59699999995</v>
      </c>
      <c r="O32" s="67">
        <v>817256.92099999997</v>
      </c>
      <c r="P32" s="67">
        <v>838778.67700000003</v>
      </c>
      <c r="Q32" s="67">
        <v>860577.41399999999</v>
      </c>
      <c r="R32" s="67">
        <v>882518.54</v>
      </c>
      <c r="S32" s="67">
        <v>904546.13699999999</v>
      </c>
      <c r="T32" s="67">
        <v>926670.04299999995</v>
      </c>
      <c r="U32" s="67">
        <v>948904.277</v>
      </c>
      <c r="V32" s="67">
        <v>971288.93</v>
      </c>
      <c r="W32" s="67">
        <v>993852.81700000004</v>
      </c>
      <c r="X32" s="67">
        <v>1016582.858</v>
      </c>
      <c r="Y32" s="67">
        <v>1039456.412</v>
      </c>
      <c r="Z32" s="67">
        <v>1062484.0209999999</v>
      </c>
      <c r="AA32" s="67">
        <v>1085681.716</v>
      </c>
      <c r="AB32" s="67">
        <v>1109059.32</v>
      </c>
      <c r="AC32" s="67">
        <v>1132615.277</v>
      </c>
      <c r="AD32" s="67">
        <v>1156339.422</v>
      </c>
      <c r="AE32" s="67">
        <v>1180221.1189999999</v>
      </c>
      <c r="AF32" s="67">
        <v>1204246.2520000001</v>
      </c>
      <c r="AG32" s="67">
        <v>1228401.1359999999</v>
      </c>
      <c r="AH32" s="67">
        <v>1252677.2660000001</v>
      </c>
      <c r="AI32" s="67">
        <v>1277065.7420000001</v>
      </c>
      <c r="AJ32" s="67">
        <v>1301551.0090000001</v>
      </c>
      <c r="AK32" s="67">
        <v>1326115.6610000001</v>
      </c>
      <c r="AL32" s="67">
        <v>1350743.7409999999</v>
      </c>
      <c r="AM32" s="67">
        <v>1375422.4439999999</v>
      </c>
      <c r="AN32" s="67">
        <v>1400140.6229999999</v>
      </c>
      <c r="AO32" s="67">
        <v>1424885.5460000001</v>
      </c>
      <c r="AP32" s="67">
        <v>1449644.737</v>
      </c>
      <c r="AQ32" s="67">
        <v>1474405.673</v>
      </c>
      <c r="AR32" s="67">
        <v>1499156.2109999999</v>
      </c>
      <c r="AS32" s="67">
        <v>1523884.3119999999</v>
      </c>
      <c r="AT32" s="67">
        <v>1548578.1510000001</v>
      </c>
      <c r="AU32" s="67">
        <v>1573225.952</v>
      </c>
      <c r="AV32" s="67">
        <v>1597816.3640000001</v>
      </c>
      <c r="AW32" s="67">
        <v>1622337.4380000001</v>
      </c>
      <c r="AX32" s="67">
        <v>1646777.956</v>
      </c>
      <c r="AY32" s="67">
        <v>1671127.5419999999</v>
      </c>
      <c r="AZ32" s="67">
        <v>1695376.4909999999</v>
      </c>
      <c r="BA32" s="67">
        <v>1719514.66</v>
      </c>
      <c r="BB32" s="67">
        <v>1743531.25</v>
      </c>
      <c r="BC32" s="67">
        <v>1767414.933</v>
      </c>
      <c r="BD32" s="67">
        <v>1791153.45</v>
      </c>
      <c r="BE32" s="67">
        <v>1814734.1680000001</v>
      </c>
      <c r="BF32" s="67">
        <v>1838144.952</v>
      </c>
      <c r="BG32" s="67">
        <v>1861375.3959999999</v>
      </c>
      <c r="BH32" s="67">
        <v>1884415.3770000001</v>
      </c>
      <c r="BI32" s="67">
        <v>1907253.871</v>
      </c>
      <c r="BJ32" s="67">
        <v>1929880.047</v>
      </c>
      <c r="BK32" s="67">
        <v>1952283.442</v>
      </c>
      <c r="BL32" s="67">
        <v>1974454.274</v>
      </c>
      <c r="BM32" s="67">
        <v>1996383.531</v>
      </c>
      <c r="BN32" s="67">
        <v>2018063.2109999999</v>
      </c>
      <c r="BO32" s="67">
        <v>2039486.095</v>
      </c>
      <c r="BP32" s="67">
        <v>2060644.7220000001</v>
      </c>
      <c r="BQ32" s="67">
        <v>2081531.585</v>
      </c>
      <c r="BR32" s="67">
        <v>2102138.1910000001</v>
      </c>
      <c r="BS32" s="67">
        <v>2122455.3420000002</v>
      </c>
      <c r="BT32" s="67">
        <v>2142473.5109999999</v>
      </c>
      <c r="BU32" s="67">
        <v>2162183.9890000001</v>
      </c>
      <c r="BV32" s="67">
        <v>2181579.8450000002</v>
      </c>
      <c r="BW32" s="67">
        <v>2200655.423</v>
      </c>
      <c r="BX32" s="67">
        <v>2219405.5419999999</v>
      </c>
      <c r="BY32" s="67">
        <v>2237825.7719999999</v>
      </c>
      <c r="BZ32" s="67">
        <v>2255911.6910000001</v>
      </c>
      <c r="CA32" s="67">
        <v>2273659.1519999998</v>
      </c>
      <c r="CB32" s="67">
        <v>2291063.4160000002</v>
      </c>
      <c r="CC32" s="67">
        <v>2308120.2080000001</v>
      </c>
      <c r="CD32" s="67">
        <v>2324825.4720000001</v>
      </c>
      <c r="CE32" s="67">
        <v>2341175.5240000002</v>
      </c>
      <c r="CF32" s="67">
        <v>2357167.798</v>
      </c>
      <c r="CG32" s="67">
        <v>2372800.3509999998</v>
      </c>
      <c r="CH32" s="67">
        <v>2388071.83</v>
      </c>
      <c r="CI32" s="67">
        <v>2402981.4939999999</v>
      </c>
      <c r="CJ32" s="67">
        <v>2417528.6970000002</v>
      </c>
      <c r="CK32" s="67">
        <v>2431713.341</v>
      </c>
      <c r="CL32" s="67">
        <v>2445535.3760000002</v>
      </c>
      <c r="CM32" s="67">
        <v>2458995.0109999999</v>
      </c>
      <c r="CN32" s="67">
        <v>2472092.7560000001</v>
      </c>
      <c r="CO32" s="67">
        <v>2484829.25</v>
      </c>
    </row>
    <row r="33" spans="1:93" ht="11.25" customHeight="1">
      <c r="A33" s="63">
        <v>16</v>
      </c>
      <c r="B33" s="64" t="s">
        <v>844</v>
      </c>
      <c r="C33" s="73" t="s">
        <v>874</v>
      </c>
      <c r="D33" s="66"/>
      <c r="E33" s="66">
        <v>1518</v>
      </c>
      <c r="F33" s="64" t="s">
        <v>869</v>
      </c>
      <c r="G33" s="66">
        <v>1802</v>
      </c>
      <c r="H33" s="67">
        <v>2771.0309999999999</v>
      </c>
      <c r="I33" s="67">
        <v>2801.6080000000002</v>
      </c>
      <c r="J33" s="67">
        <v>2835.3609999999999</v>
      </c>
      <c r="K33" s="67">
        <v>2871.203</v>
      </c>
      <c r="L33" s="67">
        <v>2907.6660000000002</v>
      </c>
      <c r="M33" s="67">
        <v>2943.5680000000002</v>
      </c>
      <c r="N33" s="67">
        <v>2978.5949999999998</v>
      </c>
      <c r="O33" s="67">
        <v>3013.0650000000001</v>
      </c>
      <c r="P33" s="67">
        <v>3047.2260000000001</v>
      </c>
      <c r="Q33" s="67">
        <v>3081.221</v>
      </c>
      <c r="R33" s="67">
        <v>3115.4769999999999</v>
      </c>
      <c r="S33" s="67">
        <v>3149.8470000000002</v>
      </c>
      <c r="T33" s="67">
        <v>3184.1770000000001</v>
      </c>
      <c r="U33" s="67">
        <v>3218.4639999999999</v>
      </c>
      <c r="V33" s="67">
        <v>3252.605</v>
      </c>
      <c r="W33" s="67">
        <v>3286.5889999999999</v>
      </c>
      <c r="X33" s="67">
        <v>3320.3429999999998</v>
      </c>
      <c r="Y33" s="67">
        <v>3353.8679999999999</v>
      </c>
      <c r="Z33" s="67">
        <v>3387.05</v>
      </c>
      <c r="AA33" s="67">
        <v>3419.7550000000001</v>
      </c>
      <c r="AB33" s="67">
        <v>3451.933</v>
      </c>
      <c r="AC33" s="67">
        <v>3483.5369999999998</v>
      </c>
      <c r="AD33" s="67">
        <v>3514.5630000000001</v>
      </c>
      <c r="AE33" s="67">
        <v>3544.9090000000001</v>
      </c>
      <c r="AF33" s="67">
        <v>3574.627</v>
      </c>
      <c r="AG33" s="67">
        <v>3603.6030000000001</v>
      </c>
      <c r="AH33" s="67">
        <v>3631.9</v>
      </c>
      <c r="AI33" s="67">
        <v>3659.5059999999999</v>
      </c>
      <c r="AJ33" s="67">
        <v>3686.424</v>
      </c>
      <c r="AK33" s="67">
        <v>3712.6979999999999</v>
      </c>
      <c r="AL33" s="67">
        <v>3738.3809999999999</v>
      </c>
      <c r="AM33" s="67">
        <v>3763.4679999999998</v>
      </c>
      <c r="AN33" s="67">
        <v>3787.9830000000002</v>
      </c>
      <c r="AO33" s="67">
        <v>3811.94</v>
      </c>
      <c r="AP33" s="67">
        <v>3835.3589999999999</v>
      </c>
      <c r="AQ33" s="67">
        <v>3858.259</v>
      </c>
      <c r="AR33" s="67">
        <v>3880.645</v>
      </c>
      <c r="AS33" s="67">
        <v>3902.5740000000001</v>
      </c>
      <c r="AT33" s="67">
        <v>3924.1129999999998</v>
      </c>
      <c r="AU33" s="67">
        <v>3945.223</v>
      </c>
      <c r="AV33" s="67">
        <v>3965.998</v>
      </c>
      <c r="AW33" s="67">
        <v>3986.4670000000001</v>
      </c>
      <c r="AX33" s="67">
        <v>4006.672</v>
      </c>
      <c r="AY33" s="67">
        <v>4026.598</v>
      </c>
      <c r="AZ33" s="67">
        <v>4046.3150000000001</v>
      </c>
      <c r="BA33" s="67">
        <v>4065.7820000000002</v>
      </c>
      <c r="BB33" s="67">
        <v>4085.0239999999999</v>
      </c>
      <c r="BC33" s="67">
        <v>4104.0730000000003</v>
      </c>
      <c r="BD33" s="67">
        <v>4122.9790000000003</v>
      </c>
      <c r="BE33" s="67">
        <v>4141.6940000000004</v>
      </c>
      <c r="BF33" s="67">
        <v>4160.29</v>
      </c>
      <c r="BG33" s="67">
        <v>4178.6989999999996</v>
      </c>
      <c r="BH33" s="67">
        <v>4196.9480000000003</v>
      </c>
      <c r="BI33" s="67">
        <v>4215.067</v>
      </c>
      <c r="BJ33" s="67">
        <v>4233.0020000000004</v>
      </c>
      <c r="BK33" s="67">
        <v>4250.732</v>
      </c>
      <c r="BL33" s="67">
        <v>4268.3050000000003</v>
      </c>
      <c r="BM33" s="67">
        <v>4285.6149999999998</v>
      </c>
      <c r="BN33" s="67">
        <v>4302.7439999999997</v>
      </c>
      <c r="BO33" s="67">
        <v>4319.6369999999997</v>
      </c>
      <c r="BP33" s="67">
        <v>4336.3329999999996</v>
      </c>
      <c r="BQ33" s="67">
        <v>4352.7089999999998</v>
      </c>
      <c r="BR33" s="67">
        <v>4368.8059999999996</v>
      </c>
      <c r="BS33" s="67">
        <v>4384.6329999999998</v>
      </c>
      <c r="BT33" s="67">
        <v>4400.0789999999997</v>
      </c>
      <c r="BU33" s="67">
        <v>4415.2449999999999</v>
      </c>
      <c r="BV33" s="67">
        <v>4429.99</v>
      </c>
      <c r="BW33" s="67">
        <v>4444.3770000000004</v>
      </c>
      <c r="BX33" s="67">
        <v>4458.3779999999997</v>
      </c>
      <c r="BY33" s="67">
        <v>4471.9790000000003</v>
      </c>
      <c r="BZ33" s="67">
        <v>4485.1310000000003</v>
      </c>
      <c r="CA33" s="67">
        <v>4497.8440000000001</v>
      </c>
      <c r="CB33" s="67">
        <v>4510.0919999999996</v>
      </c>
      <c r="CC33" s="67">
        <v>4521.8950000000004</v>
      </c>
      <c r="CD33" s="67">
        <v>4533.1880000000001</v>
      </c>
      <c r="CE33" s="67">
        <v>4544</v>
      </c>
      <c r="CF33" s="67">
        <v>4554.3270000000002</v>
      </c>
      <c r="CG33" s="67">
        <v>4564.1329999999998</v>
      </c>
      <c r="CH33" s="67">
        <v>4573.3649999999998</v>
      </c>
      <c r="CI33" s="67">
        <v>4582.17</v>
      </c>
      <c r="CJ33" s="67">
        <v>4590.4489999999996</v>
      </c>
      <c r="CK33" s="67">
        <v>4598.2380000000003</v>
      </c>
      <c r="CL33" s="67">
        <v>4605.4949999999999</v>
      </c>
      <c r="CM33" s="67">
        <v>4612.2560000000003</v>
      </c>
      <c r="CN33" s="67">
        <v>4618.5600000000004</v>
      </c>
      <c r="CO33" s="67">
        <v>4624.3440000000001</v>
      </c>
    </row>
    <row r="34" spans="1:93" ht="11.25" customHeight="1">
      <c r="A34" s="68">
        <v>17</v>
      </c>
      <c r="B34" s="69" t="s">
        <v>844</v>
      </c>
      <c r="C34" s="70" t="s">
        <v>875</v>
      </c>
      <c r="D34" s="71" t="s">
        <v>876</v>
      </c>
      <c r="E34" s="71">
        <v>1840</v>
      </c>
      <c r="F34" s="69" t="s">
        <v>849</v>
      </c>
      <c r="G34" s="71">
        <v>900</v>
      </c>
      <c r="H34" s="72" t="s">
        <v>850</v>
      </c>
      <c r="I34" s="72" t="s">
        <v>850</v>
      </c>
      <c r="J34" s="72" t="s">
        <v>850</v>
      </c>
      <c r="K34" s="72" t="s">
        <v>850</v>
      </c>
      <c r="L34" s="72" t="s">
        <v>850</v>
      </c>
      <c r="M34" s="72" t="s">
        <v>850</v>
      </c>
      <c r="N34" s="72" t="s">
        <v>850</v>
      </c>
      <c r="O34" s="72" t="s">
        <v>850</v>
      </c>
      <c r="P34" s="72" t="s">
        <v>850</v>
      </c>
      <c r="Q34" s="72" t="s">
        <v>850</v>
      </c>
      <c r="R34" s="72" t="s">
        <v>850</v>
      </c>
      <c r="S34" s="72" t="s">
        <v>850</v>
      </c>
      <c r="T34" s="72" t="s">
        <v>850</v>
      </c>
      <c r="U34" s="72" t="s">
        <v>850</v>
      </c>
      <c r="V34" s="72" t="s">
        <v>850</v>
      </c>
      <c r="W34" s="72" t="s">
        <v>850</v>
      </c>
      <c r="X34" s="72" t="s">
        <v>850</v>
      </c>
      <c r="Y34" s="72" t="s">
        <v>850</v>
      </c>
      <c r="Z34" s="72" t="s">
        <v>850</v>
      </c>
      <c r="AA34" s="72" t="s">
        <v>850</v>
      </c>
      <c r="AB34" s="72" t="s">
        <v>850</v>
      </c>
      <c r="AC34" s="72" t="s">
        <v>850</v>
      </c>
      <c r="AD34" s="72" t="s">
        <v>850</v>
      </c>
      <c r="AE34" s="72" t="s">
        <v>850</v>
      </c>
      <c r="AF34" s="72" t="s">
        <v>850</v>
      </c>
      <c r="AG34" s="72" t="s">
        <v>850</v>
      </c>
      <c r="AH34" s="72" t="s">
        <v>850</v>
      </c>
      <c r="AI34" s="72" t="s">
        <v>850</v>
      </c>
      <c r="AJ34" s="72" t="s">
        <v>850</v>
      </c>
      <c r="AK34" s="72" t="s">
        <v>850</v>
      </c>
      <c r="AL34" s="72" t="s">
        <v>850</v>
      </c>
      <c r="AM34" s="72" t="s">
        <v>850</v>
      </c>
      <c r="AN34" s="72" t="s">
        <v>850</v>
      </c>
      <c r="AO34" s="72" t="s">
        <v>850</v>
      </c>
      <c r="AP34" s="72" t="s">
        <v>850</v>
      </c>
      <c r="AQ34" s="72" t="s">
        <v>850</v>
      </c>
      <c r="AR34" s="72" t="s">
        <v>850</v>
      </c>
      <c r="AS34" s="72" t="s">
        <v>850</v>
      </c>
      <c r="AT34" s="72" t="s">
        <v>850</v>
      </c>
      <c r="AU34" s="72" t="s">
        <v>850</v>
      </c>
      <c r="AV34" s="72" t="s">
        <v>850</v>
      </c>
      <c r="AW34" s="72" t="s">
        <v>850</v>
      </c>
      <c r="AX34" s="72" t="s">
        <v>850</v>
      </c>
      <c r="AY34" s="72" t="s">
        <v>850</v>
      </c>
      <c r="AZ34" s="72" t="s">
        <v>850</v>
      </c>
      <c r="BA34" s="72" t="s">
        <v>850</v>
      </c>
      <c r="BB34" s="72" t="s">
        <v>850</v>
      </c>
      <c r="BC34" s="72" t="s">
        <v>850</v>
      </c>
      <c r="BD34" s="72" t="s">
        <v>850</v>
      </c>
      <c r="BE34" s="72" t="s">
        <v>850</v>
      </c>
      <c r="BF34" s="72" t="s">
        <v>850</v>
      </c>
      <c r="BG34" s="72" t="s">
        <v>850</v>
      </c>
      <c r="BH34" s="72" t="s">
        <v>850</v>
      </c>
      <c r="BI34" s="72" t="s">
        <v>850</v>
      </c>
      <c r="BJ34" s="72" t="s">
        <v>850</v>
      </c>
      <c r="BK34" s="72" t="s">
        <v>850</v>
      </c>
      <c r="BL34" s="72" t="s">
        <v>850</v>
      </c>
      <c r="BM34" s="72" t="s">
        <v>850</v>
      </c>
      <c r="BN34" s="72" t="s">
        <v>850</v>
      </c>
      <c r="BO34" s="72" t="s">
        <v>850</v>
      </c>
      <c r="BP34" s="72" t="s">
        <v>850</v>
      </c>
      <c r="BQ34" s="72" t="s">
        <v>850</v>
      </c>
      <c r="BR34" s="72" t="s">
        <v>850</v>
      </c>
      <c r="BS34" s="72" t="s">
        <v>850</v>
      </c>
      <c r="BT34" s="72" t="s">
        <v>850</v>
      </c>
      <c r="BU34" s="72" t="s">
        <v>850</v>
      </c>
      <c r="BV34" s="72" t="s">
        <v>850</v>
      </c>
      <c r="BW34" s="72" t="s">
        <v>850</v>
      </c>
      <c r="BX34" s="72" t="s">
        <v>850</v>
      </c>
      <c r="BY34" s="72" t="s">
        <v>850</v>
      </c>
      <c r="BZ34" s="72" t="s">
        <v>850</v>
      </c>
      <c r="CA34" s="72" t="s">
        <v>850</v>
      </c>
      <c r="CB34" s="72" t="s">
        <v>850</v>
      </c>
      <c r="CC34" s="72" t="s">
        <v>850</v>
      </c>
      <c r="CD34" s="72" t="s">
        <v>850</v>
      </c>
      <c r="CE34" s="72" t="s">
        <v>850</v>
      </c>
      <c r="CF34" s="72" t="s">
        <v>850</v>
      </c>
      <c r="CG34" s="72" t="s">
        <v>850</v>
      </c>
      <c r="CH34" s="72" t="s">
        <v>850</v>
      </c>
      <c r="CI34" s="72" t="s">
        <v>850</v>
      </c>
      <c r="CJ34" s="72" t="s">
        <v>850</v>
      </c>
      <c r="CK34" s="72" t="s">
        <v>850</v>
      </c>
      <c r="CL34" s="72" t="s">
        <v>850</v>
      </c>
      <c r="CM34" s="72" t="s">
        <v>850</v>
      </c>
      <c r="CN34" s="72" t="s">
        <v>850</v>
      </c>
      <c r="CO34" s="72" t="s">
        <v>850</v>
      </c>
    </row>
    <row r="35" spans="1:93" ht="11.25" customHeight="1">
      <c r="A35" s="63">
        <v>18</v>
      </c>
      <c r="B35" s="64" t="s">
        <v>844</v>
      </c>
      <c r="C35" s="73" t="s">
        <v>228</v>
      </c>
      <c r="D35" s="66" t="s">
        <v>877</v>
      </c>
      <c r="E35" s="66">
        <v>903</v>
      </c>
      <c r="F35" s="64" t="s">
        <v>878</v>
      </c>
      <c r="G35" s="66">
        <v>1840</v>
      </c>
      <c r="H35" s="67">
        <v>1182438.8030000001</v>
      </c>
      <c r="I35" s="67">
        <v>1213040.5419999999</v>
      </c>
      <c r="J35" s="67">
        <v>1244222.2690000001</v>
      </c>
      <c r="K35" s="67">
        <v>1275921.014</v>
      </c>
      <c r="L35" s="67">
        <v>1308064.176</v>
      </c>
      <c r="M35" s="67">
        <v>1340598.1129999999</v>
      </c>
      <c r="N35" s="67">
        <v>1373486.4720000001</v>
      </c>
      <c r="O35" s="67">
        <v>1406728.76</v>
      </c>
      <c r="P35" s="67">
        <v>1440353.36</v>
      </c>
      <c r="Q35" s="67">
        <v>1474410.4180000001</v>
      </c>
      <c r="R35" s="67">
        <v>1508935.203</v>
      </c>
      <c r="S35" s="67">
        <v>1543926.3729999999</v>
      </c>
      <c r="T35" s="67">
        <v>1579364.7009999999</v>
      </c>
      <c r="U35" s="67">
        <v>1615247.39</v>
      </c>
      <c r="V35" s="67">
        <v>1651568.5730000001</v>
      </c>
      <c r="W35" s="67">
        <v>1688321.1170000001</v>
      </c>
      <c r="X35" s="67">
        <v>1725497.905</v>
      </c>
      <c r="Y35" s="67">
        <v>1763089.294</v>
      </c>
      <c r="Z35" s="67">
        <v>1801080.7890000001</v>
      </c>
      <c r="AA35" s="67">
        <v>1839454.882</v>
      </c>
      <c r="AB35" s="67">
        <v>1878193.7039999999</v>
      </c>
      <c r="AC35" s="67">
        <v>1917281.4269999999</v>
      </c>
      <c r="AD35" s="67">
        <v>1956701.773</v>
      </c>
      <c r="AE35" s="67">
        <v>1996434.436</v>
      </c>
      <c r="AF35" s="67">
        <v>2036457.706</v>
      </c>
      <c r="AG35" s="67">
        <v>2076749.5789999999</v>
      </c>
      <c r="AH35" s="67">
        <v>2117291.2319999998</v>
      </c>
      <c r="AI35" s="67">
        <v>2158061.5529999998</v>
      </c>
      <c r="AJ35" s="67">
        <v>2199032.0359999998</v>
      </c>
      <c r="AK35" s="67">
        <v>2240171.6680000001</v>
      </c>
      <c r="AL35" s="67">
        <v>2281452.503</v>
      </c>
      <c r="AM35" s="67">
        <v>2322851.69</v>
      </c>
      <c r="AN35" s="67">
        <v>2364351.1639999999</v>
      </c>
      <c r="AO35" s="67">
        <v>2405932.5440000002</v>
      </c>
      <c r="AP35" s="67">
        <v>2447579.6529999999</v>
      </c>
      <c r="AQ35" s="67">
        <v>2489275.4389999998</v>
      </c>
      <c r="AR35" s="67">
        <v>2531002.0460000001</v>
      </c>
      <c r="AS35" s="67">
        <v>2572740.284</v>
      </c>
      <c r="AT35" s="67">
        <v>2614471.7689999999</v>
      </c>
      <c r="AU35" s="67">
        <v>2656177.5819999999</v>
      </c>
      <c r="AV35" s="67">
        <v>2697840.372</v>
      </c>
      <c r="AW35" s="67">
        <v>2739441.9019999998</v>
      </c>
      <c r="AX35" s="67">
        <v>2780966.946</v>
      </c>
      <c r="AY35" s="67">
        <v>2822404.2570000002</v>
      </c>
      <c r="AZ35" s="67">
        <v>2863744.77</v>
      </c>
      <c r="BA35" s="67">
        <v>2904977.4339999999</v>
      </c>
      <c r="BB35" s="67">
        <v>2946087.844</v>
      </c>
      <c r="BC35" s="67">
        <v>2987058.1460000002</v>
      </c>
      <c r="BD35" s="67">
        <v>3027869.1359999999</v>
      </c>
      <c r="BE35" s="67">
        <v>3068499.8319999999</v>
      </c>
      <c r="BF35" s="67">
        <v>3108930.7220000001</v>
      </c>
      <c r="BG35" s="67">
        <v>3149144.7749999999</v>
      </c>
      <c r="BH35" s="67">
        <v>3189126.7719999999</v>
      </c>
      <c r="BI35" s="67">
        <v>3228861.2650000001</v>
      </c>
      <c r="BJ35" s="67">
        <v>3268333.35</v>
      </c>
      <c r="BK35" s="67">
        <v>3307527.5929999999</v>
      </c>
      <c r="BL35" s="67">
        <v>3346427.6749999998</v>
      </c>
      <c r="BM35" s="67">
        <v>3385016.6290000002</v>
      </c>
      <c r="BN35" s="67">
        <v>3423278.54</v>
      </c>
      <c r="BO35" s="67">
        <v>3461197.2059999998</v>
      </c>
      <c r="BP35" s="67">
        <v>3498756.6320000002</v>
      </c>
      <c r="BQ35" s="67">
        <v>3535942.1809999999</v>
      </c>
      <c r="BR35" s="67">
        <v>3572737.4440000001</v>
      </c>
      <c r="BS35" s="67">
        <v>3609121.61</v>
      </c>
      <c r="BT35" s="67">
        <v>3645072.6310000001</v>
      </c>
      <c r="BU35" s="67">
        <v>3680570.7250000001</v>
      </c>
      <c r="BV35" s="67">
        <v>3715600.5860000001</v>
      </c>
      <c r="BW35" s="67">
        <v>3750150.6630000002</v>
      </c>
      <c r="BX35" s="67">
        <v>3784210.6349999998</v>
      </c>
      <c r="BY35" s="67">
        <v>3817771.9849999999</v>
      </c>
      <c r="BZ35" s="67">
        <v>3850825.875</v>
      </c>
      <c r="CA35" s="67">
        <v>3883362.4440000001</v>
      </c>
      <c r="CB35" s="67">
        <v>3915370.8960000002</v>
      </c>
      <c r="CC35" s="67">
        <v>3946842.0619999999</v>
      </c>
      <c r="CD35" s="67">
        <v>3977767.0580000002</v>
      </c>
      <c r="CE35" s="67">
        <v>4008137.7390000001</v>
      </c>
      <c r="CF35" s="67">
        <v>4037946.86</v>
      </c>
      <c r="CG35" s="67">
        <v>4067188.2149999999</v>
      </c>
      <c r="CH35" s="67">
        <v>4095856.037</v>
      </c>
      <c r="CI35" s="67">
        <v>4123945.7859999998</v>
      </c>
      <c r="CJ35" s="67">
        <v>4151452.8050000002</v>
      </c>
      <c r="CK35" s="67">
        <v>4178373.2069999999</v>
      </c>
      <c r="CL35" s="67">
        <v>4204703.6210000003</v>
      </c>
      <c r="CM35" s="67">
        <v>4230440.977</v>
      </c>
      <c r="CN35" s="67">
        <v>4255582.9119999995</v>
      </c>
      <c r="CO35" s="67">
        <v>4280127.1310000001</v>
      </c>
    </row>
    <row r="36" spans="1:93" ht="11.25" customHeight="1">
      <c r="A36" s="63">
        <v>19</v>
      </c>
      <c r="B36" s="64" t="s">
        <v>844</v>
      </c>
      <c r="C36" s="73" t="s">
        <v>879</v>
      </c>
      <c r="D36" s="66" t="s">
        <v>880</v>
      </c>
      <c r="E36" s="66">
        <v>935</v>
      </c>
      <c r="F36" s="64" t="s">
        <v>878</v>
      </c>
      <c r="G36" s="66">
        <v>1840</v>
      </c>
      <c r="H36" s="67">
        <v>4433475.3219999997</v>
      </c>
      <c r="I36" s="67">
        <v>4476607.7920000004</v>
      </c>
      <c r="J36" s="67">
        <v>4519040.0159999998</v>
      </c>
      <c r="K36" s="67">
        <v>4560667.1370000001</v>
      </c>
      <c r="L36" s="67">
        <v>4601371.2659999998</v>
      </c>
      <c r="M36" s="67">
        <v>4641054.7860000003</v>
      </c>
      <c r="N36" s="67">
        <v>4679660.58</v>
      </c>
      <c r="O36" s="67">
        <v>4717155.6370000001</v>
      </c>
      <c r="P36" s="67">
        <v>4753500.6310000001</v>
      </c>
      <c r="Q36" s="67">
        <v>4788665.9469999997</v>
      </c>
      <c r="R36" s="67">
        <v>4822629.449</v>
      </c>
      <c r="S36" s="67">
        <v>4855356.5039999997</v>
      </c>
      <c r="T36" s="67">
        <v>4886833.0080000004</v>
      </c>
      <c r="U36" s="67">
        <v>4917085.8969999999</v>
      </c>
      <c r="V36" s="67">
        <v>4946161.2889999999</v>
      </c>
      <c r="W36" s="67">
        <v>4974091.892</v>
      </c>
      <c r="X36" s="67">
        <v>5000885.4989999998</v>
      </c>
      <c r="Y36" s="67">
        <v>5026527.2280000001</v>
      </c>
      <c r="Z36" s="67">
        <v>5051001.3760000002</v>
      </c>
      <c r="AA36" s="67">
        <v>5074284.6550000003</v>
      </c>
      <c r="AB36" s="67">
        <v>5096362.0539999995</v>
      </c>
      <c r="AC36" s="67">
        <v>5117232.0539999995</v>
      </c>
      <c r="AD36" s="67">
        <v>5136907.0449999999</v>
      </c>
      <c r="AE36" s="67">
        <v>5155403.449</v>
      </c>
      <c r="AF36" s="67">
        <v>5172744.3789999997</v>
      </c>
      <c r="AG36" s="67">
        <v>5188948.6540000001</v>
      </c>
      <c r="AH36" s="67">
        <v>5204026.6840000004</v>
      </c>
      <c r="AI36" s="67">
        <v>5217983.4589999998</v>
      </c>
      <c r="AJ36" s="67">
        <v>5230826.0559999999</v>
      </c>
      <c r="AK36" s="67">
        <v>5242560.7220000001</v>
      </c>
      <c r="AL36" s="67">
        <v>5253195.0640000002</v>
      </c>
      <c r="AM36" s="67">
        <v>5262739.5970000001</v>
      </c>
      <c r="AN36" s="67">
        <v>5271206.9160000002</v>
      </c>
      <c r="AO36" s="67">
        <v>5278608.3380000005</v>
      </c>
      <c r="AP36" s="67">
        <v>5284956.1900000004</v>
      </c>
      <c r="AQ36" s="67">
        <v>5290263.1189999999</v>
      </c>
      <c r="AR36" s="67">
        <v>5294545.7419999996</v>
      </c>
      <c r="AS36" s="67">
        <v>5297818.6210000003</v>
      </c>
      <c r="AT36" s="67">
        <v>5300089.926</v>
      </c>
      <c r="AU36" s="67">
        <v>5301366.2580000004</v>
      </c>
      <c r="AV36" s="67">
        <v>5301659.2740000002</v>
      </c>
      <c r="AW36" s="67">
        <v>5300984.3679999998</v>
      </c>
      <c r="AX36" s="67">
        <v>5299366.676</v>
      </c>
      <c r="AY36" s="67">
        <v>5296840.1339999996</v>
      </c>
      <c r="AZ36" s="67">
        <v>5293444.6210000003</v>
      </c>
      <c r="BA36" s="67">
        <v>5289216.1909999996</v>
      </c>
      <c r="BB36" s="67">
        <v>5284181.7060000002</v>
      </c>
      <c r="BC36" s="67">
        <v>5278362.6529999999</v>
      </c>
      <c r="BD36" s="67">
        <v>5271783.6720000003</v>
      </c>
      <c r="BE36" s="67">
        <v>5264468.4620000003</v>
      </c>
      <c r="BF36" s="67">
        <v>5256441.2139999997</v>
      </c>
      <c r="BG36" s="67">
        <v>5247728.3969999999</v>
      </c>
      <c r="BH36" s="67">
        <v>5238356.8099999996</v>
      </c>
      <c r="BI36" s="67">
        <v>5228351.6050000004</v>
      </c>
      <c r="BJ36" s="67">
        <v>5217738.1100000003</v>
      </c>
      <c r="BK36" s="67">
        <v>5206541.8389999997</v>
      </c>
      <c r="BL36" s="67">
        <v>5194788.1330000004</v>
      </c>
      <c r="BM36" s="67">
        <v>5182503.7970000003</v>
      </c>
      <c r="BN36" s="67">
        <v>5169717.8959999997</v>
      </c>
      <c r="BO36" s="67">
        <v>5156460.659</v>
      </c>
      <c r="BP36" s="67">
        <v>5142760.8689999999</v>
      </c>
      <c r="BQ36" s="67">
        <v>5128645.7060000002</v>
      </c>
      <c r="BR36" s="67">
        <v>5114140.0259999996</v>
      </c>
      <c r="BS36" s="67">
        <v>5099267.46</v>
      </c>
      <c r="BT36" s="67">
        <v>5084050.4730000002</v>
      </c>
      <c r="BU36" s="67">
        <v>5068512.53</v>
      </c>
      <c r="BV36" s="67">
        <v>5052673.0180000002</v>
      </c>
      <c r="BW36" s="67">
        <v>5036556.9850000003</v>
      </c>
      <c r="BX36" s="67">
        <v>5020199.4879999999</v>
      </c>
      <c r="BY36" s="67">
        <v>5003639.2719999999</v>
      </c>
      <c r="BZ36" s="67">
        <v>4986908.2390000001</v>
      </c>
      <c r="CA36" s="67">
        <v>4970025.2510000002</v>
      </c>
      <c r="CB36" s="67">
        <v>4953000.2230000002</v>
      </c>
      <c r="CC36" s="67">
        <v>4935842.6279999996</v>
      </c>
      <c r="CD36" s="67">
        <v>4918557.7340000002</v>
      </c>
      <c r="CE36" s="67">
        <v>4901149.46</v>
      </c>
      <c r="CF36" s="67">
        <v>4883620.7</v>
      </c>
      <c r="CG36" s="67">
        <v>4865973.5860000001</v>
      </c>
      <c r="CH36" s="67">
        <v>4848208.6840000004</v>
      </c>
      <c r="CI36" s="67">
        <v>4830323.6909999996</v>
      </c>
      <c r="CJ36" s="67">
        <v>4812312.9000000004</v>
      </c>
      <c r="CK36" s="67">
        <v>4794167.0219999999</v>
      </c>
      <c r="CL36" s="67">
        <v>4775872.6069999998</v>
      </c>
      <c r="CM36" s="67">
        <v>4757412.6229999997</v>
      </c>
      <c r="CN36" s="67">
        <v>4738765.7609999999</v>
      </c>
      <c r="CO36" s="67">
        <v>4719906.92</v>
      </c>
    </row>
    <row r="37" spans="1:93" ht="11.25" customHeight="1">
      <c r="A37" s="63">
        <v>20</v>
      </c>
      <c r="B37" s="64" t="s">
        <v>844</v>
      </c>
      <c r="C37" s="73" t="s">
        <v>225</v>
      </c>
      <c r="D37" s="66" t="s">
        <v>881</v>
      </c>
      <c r="E37" s="66">
        <v>908</v>
      </c>
      <c r="F37" s="64" t="s">
        <v>878</v>
      </c>
      <c r="G37" s="66">
        <v>1840</v>
      </c>
      <c r="H37" s="67">
        <v>743058.978</v>
      </c>
      <c r="I37" s="67">
        <v>744268.79</v>
      </c>
      <c r="J37" s="67">
        <v>745414.75699999998</v>
      </c>
      <c r="K37" s="67">
        <v>746419.43599999999</v>
      </c>
      <c r="L37" s="67">
        <v>747182.81499999994</v>
      </c>
      <c r="M37" s="67">
        <v>747636.04500000004</v>
      </c>
      <c r="N37" s="67">
        <v>747747.39599999995</v>
      </c>
      <c r="O37" s="67">
        <v>747543.82700000005</v>
      </c>
      <c r="P37" s="67">
        <v>747089.79799999995</v>
      </c>
      <c r="Q37" s="67">
        <v>746481.34</v>
      </c>
      <c r="R37" s="67">
        <v>745791.28</v>
      </c>
      <c r="S37" s="67">
        <v>745041.19400000002</v>
      </c>
      <c r="T37" s="67">
        <v>744219.24800000002</v>
      </c>
      <c r="U37" s="67">
        <v>743326.68700000003</v>
      </c>
      <c r="V37" s="67">
        <v>742355.81700000004</v>
      </c>
      <c r="W37" s="67">
        <v>741302.51899999997</v>
      </c>
      <c r="X37" s="67">
        <v>740174.68799999997</v>
      </c>
      <c r="Y37" s="67">
        <v>738985.03599999996</v>
      </c>
      <c r="Z37" s="67">
        <v>737739.446</v>
      </c>
      <c r="AA37" s="67">
        <v>736443.34600000002</v>
      </c>
      <c r="AB37" s="67">
        <v>735101.25699999998</v>
      </c>
      <c r="AC37" s="67">
        <v>733717.04399999999</v>
      </c>
      <c r="AD37" s="67">
        <v>732293.38</v>
      </c>
      <c r="AE37" s="67">
        <v>730833.18299999996</v>
      </c>
      <c r="AF37" s="67">
        <v>729338.40500000003</v>
      </c>
      <c r="AG37" s="67">
        <v>727810.62899999996</v>
      </c>
      <c r="AH37" s="67">
        <v>726251.52300000004</v>
      </c>
      <c r="AI37" s="67">
        <v>724661.21499999997</v>
      </c>
      <c r="AJ37" s="67">
        <v>723036.74899999995</v>
      </c>
      <c r="AK37" s="67">
        <v>721373.80700000003</v>
      </c>
      <c r="AL37" s="67">
        <v>719668.90500000003</v>
      </c>
      <c r="AM37" s="67">
        <v>717921.75399999996</v>
      </c>
      <c r="AN37" s="67">
        <v>716132.54299999995</v>
      </c>
      <c r="AO37" s="67">
        <v>714298.64199999999</v>
      </c>
      <c r="AP37" s="67">
        <v>712417.27099999995</v>
      </c>
      <c r="AQ37" s="67">
        <v>710486.326</v>
      </c>
      <c r="AR37" s="67">
        <v>708506.62</v>
      </c>
      <c r="AS37" s="67">
        <v>706479.79299999995</v>
      </c>
      <c r="AT37" s="67">
        <v>704406.03599999996</v>
      </c>
      <c r="AU37" s="67">
        <v>702285.80099999998</v>
      </c>
      <c r="AV37" s="67">
        <v>700120.74</v>
      </c>
      <c r="AW37" s="67">
        <v>697913.45900000003</v>
      </c>
      <c r="AX37" s="67">
        <v>695668.95400000003</v>
      </c>
      <c r="AY37" s="67">
        <v>693394.34100000001</v>
      </c>
      <c r="AZ37" s="67">
        <v>691098.72199999995</v>
      </c>
      <c r="BA37" s="67">
        <v>688790.495</v>
      </c>
      <c r="BB37" s="67">
        <v>686474.88</v>
      </c>
      <c r="BC37" s="67">
        <v>684157.66299999994</v>
      </c>
      <c r="BD37" s="67">
        <v>681848.39599999995</v>
      </c>
      <c r="BE37" s="67">
        <v>679557.77</v>
      </c>
      <c r="BF37" s="67">
        <v>677295.00300000003</v>
      </c>
      <c r="BG37" s="67">
        <v>675066.34100000001</v>
      </c>
      <c r="BH37" s="67">
        <v>672876.20799999998</v>
      </c>
      <c r="BI37" s="67">
        <v>670730.32900000003</v>
      </c>
      <c r="BJ37" s="67">
        <v>668633.63500000001</v>
      </c>
      <c r="BK37" s="67">
        <v>666590.75699999998</v>
      </c>
      <c r="BL37" s="67">
        <v>664605.16099999996</v>
      </c>
      <c r="BM37" s="67">
        <v>662679.91599999997</v>
      </c>
      <c r="BN37" s="67">
        <v>660817.05799999996</v>
      </c>
      <c r="BO37" s="67">
        <v>659017.98400000005</v>
      </c>
      <c r="BP37" s="67">
        <v>657283.42000000004</v>
      </c>
      <c r="BQ37" s="67">
        <v>655614.53399999999</v>
      </c>
      <c r="BR37" s="67">
        <v>654011.57999999996</v>
      </c>
      <c r="BS37" s="67">
        <v>652473.93200000003</v>
      </c>
      <c r="BT37" s="67">
        <v>651000.19299999997</v>
      </c>
      <c r="BU37" s="67">
        <v>649588.76100000006</v>
      </c>
      <c r="BV37" s="67">
        <v>648238.03500000003</v>
      </c>
      <c r="BW37" s="67">
        <v>646946.26899999997</v>
      </c>
      <c r="BX37" s="67">
        <v>645711.07799999998</v>
      </c>
      <c r="BY37" s="67">
        <v>644529.66700000002</v>
      </c>
      <c r="BZ37" s="67">
        <v>643398.83400000003</v>
      </c>
      <c r="CA37" s="67">
        <v>642315.99300000002</v>
      </c>
      <c r="CB37" s="67">
        <v>641277.478</v>
      </c>
      <c r="CC37" s="67">
        <v>640277.56499999994</v>
      </c>
      <c r="CD37" s="67">
        <v>639309.95499999996</v>
      </c>
      <c r="CE37" s="67">
        <v>638368.56599999999</v>
      </c>
      <c r="CF37" s="67">
        <v>637448.87</v>
      </c>
      <c r="CG37" s="67">
        <v>636547.35699999996</v>
      </c>
      <c r="CH37" s="67">
        <v>635660.924</v>
      </c>
      <c r="CI37" s="67">
        <v>634786.49100000004</v>
      </c>
      <c r="CJ37" s="67">
        <v>633920.85600000003</v>
      </c>
      <c r="CK37" s="67">
        <v>633059.951</v>
      </c>
      <c r="CL37" s="67">
        <v>632199.28099999996</v>
      </c>
      <c r="CM37" s="67">
        <v>631333.52099999995</v>
      </c>
      <c r="CN37" s="67">
        <v>630456.83299999998</v>
      </c>
      <c r="CO37" s="67">
        <v>629562.56200000003</v>
      </c>
    </row>
    <row r="38" spans="1:93" ht="11.25" customHeight="1">
      <c r="A38" s="63">
        <v>21</v>
      </c>
      <c r="B38" s="64" t="s">
        <v>844</v>
      </c>
      <c r="C38" s="73" t="s">
        <v>882</v>
      </c>
      <c r="D38" s="66" t="s">
        <v>883</v>
      </c>
      <c r="E38" s="66">
        <v>904</v>
      </c>
      <c r="F38" s="64" t="s">
        <v>878</v>
      </c>
      <c r="G38" s="66">
        <v>1840</v>
      </c>
      <c r="H38" s="67">
        <v>623934.12600000005</v>
      </c>
      <c r="I38" s="67">
        <v>630144.54399999999</v>
      </c>
      <c r="J38" s="67">
        <v>636233.13199999998</v>
      </c>
      <c r="K38" s="67">
        <v>642216.70900000003</v>
      </c>
      <c r="L38" s="67">
        <v>648120.95600000001</v>
      </c>
      <c r="M38" s="67">
        <v>653962.33200000005</v>
      </c>
      <c r="N38" s="67">
        <v>659743.61199999996</v>
      </c>
      <c r="O38" s="67">
        <v>665450.799</v>
      </c>
      <c r="P38" s="67">
        <v>671063.30599999998</v>
      </c>
      <c r="Q38" s="67">
        <v>676552.48100000003</v>
      </c>
      <c r="R38" s="67">
        <v>681896.01599999995</v>
      </c>
      <c r="S38" s="67">
        <v>687085.745</v>
      </c>
      <c r="T38" s="67">
        <v>692121.53300000005</v>
      </c>
      <c r="U38" s="67">
        <v>696997.39</v>
      </c>
      <c r="V38" s="67">
        <v>701709.35800000001</v>
      </c>
      <c r="W38" s="67">
        <v>706254.02899999998</v>
      </c>
      <c r="X38" s="67">
        <v>710626.97199999995</v>
      </c>
      <c r="Y38" s="67">
        <v>714825.478</v>
      </c>
      <c r="Z38" s="67">
        <v>718850.929</v>
      </c>
      <c r="AA38" s="67">
        <v>722706.60199999996</v>
      </c>
      <c r="AB38" s="67">
        <v>726395.32</v>
      </c>
      <c r="AC38" s="67">
        <v>729917.12699999998</v>
      </c>
      <c r="AD38" s="67">
        <v>733271.56499999994</v>
      </c>
      <c r="AE38" s="67">
        <v>736460.09199999995</v>
      </c>
      <c r="AF38" s="67">
        <v>739484.97100000002</v>
      </c>
      <c r="AG38" s="67">
        <v>742347.826</v>
      </c>
      <c r="AH38" s="67">
        <v>745049.64899999998</v>
      </c>
      <c r="AI38" s="67">
        <v>747591.58900000004</v>
      </c>
      <c r="AJ38" s="67">
        <v>749976.41299999994</v>
      </c>
      <c r="AK38" s="67">
        <v>752207.35999999999</v>
      </c>
      <c r="AL38" s="67">
        <v>754286.99800000002</v>
      </c>
      <c r="AM38" s="67">
        <v>756217.228</v>
      </c>
      <c r="AN38" s="67">
        <v>757998.05299999996</v>
      </c>
      <c r="AO38" s="67">
        <v>759628.74800000002</v>
      </c>
      <c r="AP38" s="67">
        <v>761107.16</v>
      </c>
      <c r="AQ38" s="67">
        <v>762432.299</v>
      </c>
      <c r="AR38" s="67">
        <v>763604.59400000004</v>
      </c>
      <c r="AS38" s="67">
        <v>764625.48199999996</v>
      </c>
      <c r="AT38" s="67">
        <v>765496.18900000001</v>
      </c>
      <c r="AU38" s="67">
        <v>766217.902</v>
      </c>
      <c r="AV38" s="67">
        <v>766792.34900000005</v>
      </c>
      <c r="AW38" s="67">
        <v>767220.56299999997</v>
      </c>
      <c r="AX38" s="67">
        <v>767503.81</v>
      </c>
      <c r="AY38" s="67">
        <v>767642.95</v>
      </c>
      <c r="AZ38" s="67">
        <v>767639.59199999995</v>
      </c>
      <c r="BA38" s="67">
        <v>767494.83100000001</v>
      </c>
      <c r="BB38" s="67">
        <v>767210.48</v>
      </c>
      <c r="BC38" s="67">
        <v>766788.54099999997</v>
      </c>
      <c r="BD38" s="67">
        <v>766230.97400000005</v>
      </c>
      <c r="BE38" s="67">
        <v>765539.70799999998</v>
      </c>
      <c r="BF38" s="67">
        <v>764717.07799999998</v>
      </c>
      <c r="BG38" s="67">
        <v>763765.43400000001</v>
      </c>
      <c r="BH38" s="67">
        <v>762687.33900000004</v>
      </c>
      <c r="BI38" s="67">
        <v>761485.652</v>
      </c>
      <c r="BJ38" s="67">
        <v>760163.299</v>
      </c>
      <c r="BK38" s="67">
        <v>758723.46499999997</v>
      </c>
      <c r="BL38" s="67">
        <v>757169.32700000005</v>
      </c>
      <c r="BM38" s="67">
        <v>755504.06200000003</v>
      </c>
      <c r="BN38" s="67">
        <v>753731.054</v>
      </c>
      <c r="BO38" s="67">
        <v>751853.86499999999</v>
      </c>
      <c r="BP38" s="67">
        <v>749876.00800000003</v>
      </c>
      <c r="BQ38" s="67">
        <v>747801.16200000001</v>
      </c>
      <c r="BR38" s="67">
        <v>745633.27899999998</v>
      </c>
      <c r="BS38" s="67">
        <v>743377.12</v>
      </c>
      <c r="BT38" s="67">
        <v>741037.73899999994</v>
      </c>
      <c r="BU38" s="67">
        <v>738619.99899999995</v>
      </c>
      <c r="BV38" s="67">
        <v>736127.929</v>
      </c>
      <c r="BW38" s="67">
        <v>733565.66799999995</v>
      </c>
      <c r="BX38" s="67">
        <v>730937.69200000004</v>
      </c>
      <c r="BY38" s="67">
        <v>728248.36199999996</v>
      </c>
      <c r="BZ38" s="67">
        <v>725502.28500000003</v>
      </c>
      <c r="CA38" s="67">
        <v>722703.27399999998</v>
      </c>
      <c r="CB38" s="67">
        <v>719855.24</v>
      </c>
      <c r="CC38" s="67">
        <v>716962.16799999995</v>
      </c>
      <c r="CD38" s="67">
        <v>714027.78500000003</v>
      </c>
      <c r="CE38" s="67">
        <v>711055.91200000001</v>
      </c>
      <c r="CF38" s="67">
        <v>708050.09900000005</v>
      </c>
      <c r="CG38" s="67">
        <v>705013.70900000003</v>
      </c>
      <c r="CH38" s="67">
        <v>701950.05</v>
      </c>
      <c r="CI38" s="67">
        <v>698862.22</v>
      </c>
      <c r="CJ38" s="67">
        <v>695753.31099999999</v>
      </c>
      <c r="CK38" s="67">
        <v>692626.22699999996</v>
      </c>
      <c r="CL38" s="67">
        <v>689483.84199999995</v>
      </c>
      <c r="CM38" s="67">
        <v>686329.11800000002</v>
      </c>
      <c r="CN38" s="67">
        <v>683164.66700000002</v>
      </c>
      <c r="CO38" s="67">
        <v>679992.94</v>
      </c>
    </row>
    <row r="39" spans="1:93" ht="11.25" customHeight="1">
      <c r="A39" s="63">
        <v>22</v>
      </c>
      <c r="B39" s="64" t="s">
        <v>844</v>
      </c>
      <c r="C39" s="73" t="s">
        <v>884</v>
      </c>
      <c r="D39" s="66" t="s">
        <v>885</v>
      </c>
      <c r="E39" s="66">
        <v>905</v>
      </c>
      <c r="F39" s="64" t="s">
        <v>878</v>
      </c>
      <c r="G39" s="66">
        <v>1840</v>
      </c>
      <c r="H39" s="67">
        <v>357031.04499999998</v>
      </c>
      <c r="I39" s="67">
        <v>359524.63500000001</v>
      </c>
      <c r="J39" s="67">
        <v>361942.24699999997</v>
      </c>
      <c r="K39" s="67">
        <v>364295.99400000001</v>
      </c>
      <c r="L39" s="67">
        <v>366600.94400000002</v>
      </c>
      <c r="M39" s="67">
        <v>368869.64399999997</v>
      </c>
      <c r="N39" s="67">
        <v>371107.71799999999</v>
      </c>
      <c r="O39" s="67">
        <v>373318.35800000001</v>
      </c>
      <c r="P39" s="67">
        <v>375508.33100000001</v>
      </c>
      <c r="Q39" s="67">
        <v>377684.19799999997</v>
      </c>
      <c r="R39" s="67">
        <v>379851</v>
      </c>
      <c r="S39" s="67">
        <v>382010.57699999999</v>
      </c>
      <c r="T39" s="67">
        <v>384163.81400000001</v>
      </c>
      <c r="U39" s="67">
        <v>386312.48599999998</v>
      </c>
      <c r="V39" s="67">
        <v>388457.79399999999</v>
      </c>
      <c r="W39" s="67">
        <v>390598.86300000001</v>
      </c>
      <c r="X39" s="67">
        <v>392737.625</v>
      </c>
      <c r="Y39" s="67">
        <v>394869.43300000002</v>
      </c>
      <c r="Z39" s="67">
        <v>396978.56400000001</v>
      </c>
      <c r="AA39" s="67">
        <v>399044.23800000001</v>
      </c>
      <c r="AB39" s="67">
        <v>401051.04300000001</v>
      </c>
      <c r="AC39" s="67">
        <v>402993.53399999999</v>
      </c>
      <c r="AD39" s="67">
        <v>404874.06300000002</v>
      </c>
      <c r="AE39" s="67">
        <v>406694.80599999998</v>
      </c>
      <c r="AF39" s="67">
        <v>408460.97700000001</v>
      </c>
      <c r="AG39" s="67">
        <v>410177.11599999998</v>
      </c>
      <c r="AH39" s="67">
        <v>411844.03100000002</v>
      </c>
      <c r="AI39" s="67">
        <v>413462.092</v>
      </c>
      <c r="AJ39" s="67">
        <v>415035.58899999998</v>
      </c>
      <c r="AK39" s="67">
        <v>416569.93099999998</v>
      </c>
      <c r="AL39" s="67">
        <v>418070.174</v>
      </c>
      <c r="AM39" s="67">
        <v>419539.65100000001</v>
      </c>
      <c r="AN39" s="67">
        <v>420981.815</v>
      </c>
      <c r="AO39" s="67">
        <v>422402.11800000002</v>
      </c>
      <c r="AP39" s="67">
        <v>423806.50599999999</v>
      </c>
      <c r="AQ39" s="67">
        <v>425200.38299999997</v>
      </c>
      <c r="AR39" s="67">
        <v>426586.96100000001</v>
      </c>
      <c r="AS39" s="67">
        <v>427969.54200000002</v>
      </c>
      <c r="AT39" s="67">
        <v>429353.52100000001</v>
      </c>
      <c r="AU39" s="67">
        <v>430744.72399999999</v>
      </c>
      <c r="AV39" s="67">
        <v>432147.65399999998</v>
      </c>
      <c r="AW39" s="67">
        <v>433564.636</v>
      </c>
      <c r="AX39" s="67">
        <v>434996.33100000001</v>
      </c>
      <c r="AY39" s="67">
        <v>436443.11599999998</v>
      </c>
      <c r="AZ39" s="67">
        <v>437904.37699999998</v>
      </c>
      <c r="BA39" s="67">
        <v>439379.23100000003</v>
      </c>
      <c r="BB39" s="67">
        <v>440867.30499999999</v>
      </c>
      <c r="BC39" s="67">
        <v>442367.37599999999</v>
      </c>
      <c r="BD39" s="67">
        <v>443876.14600000001</v>
      </c>
      <c r="BE39" s="67">
        <v>445389.30599999998</v>
      </c>
      <c r="BF39" s="67">
        <v>446902.74800000002</v>
      </c>
      <c r="BG39" s="67">
        <v>448414.66899999999</v>
      </c>
      <c r="BH39" s="67">
        <v>449922.70199999999</v>
      </c>
      <c r="BI39" s="67">
        <v>451421.66899999999</v>
      </c>
      <c r="BJ39" s="67">
        <v>452905.51</v>
      </c>
      <c r="BK39" s="67">
        <v>454369.36200000002</v>
      </c>
      <c r="BL39" s="67">
        <v>455810.87699999998</v>
      </c>
      <c r="BM39" s="67">
        <v>457229.01199999999</v>
      </c>
      <c r="BN39" s="67">
        <v>458622.14199999999</v>
      </c>
      <c r="BO39" s="67">
        <v>459989.08299999998</v>
      </c>
      <c r="BP39" s="67">
        <v>461329.18400000001</v>
      </c>
      <c r="BQ39" s="67">
        <v>462641.799</v>
      </c>
      <c r="BR39" s="67">
        <v>463927.14899999998</v>
      </c>
      <c r="BS39" s="67">
        <v>465186.85399999999</v>
      </c>
      <c r="BT39" s="67">
        <v>466423.315</v>
      </c>
      <c r="BU39" s="67">
        <v>467638.87199999997</v>
      </c>
      <c r="BV39" s="67">
        <v>468834.90399999998</v>
      </c>
      <c r="BW39" s="67">
        <v>470012.83199999999</v>
      </c>
      <c r="BX39" s="67">
        <v>471175.09100000001</v>
      </c>
      <c r="BY39" s="67">
        <v>472324.53600000002</v>
      </c>
      <c r="BZ39" s="67">
        <v>473463.924</v>
      </c>
      <c r="CA39" s="67">
        <v>474594.90700000001</v>
      </c>
      <c r="CB39" s="67">
        <v>475719.61</v>
      </c>
      <c r="CC39" s="67">
        <v>476841.95799999998</v>
      </c>
      <c r="CD39" s="67">
        <v>477966.45699999999</v>
      </c>
      <c r="CE39" s="67">
        <v>479096.64399999997</v>
      </c>
      <c r="CF39" s="67">
        <v>480234.67499999999</v>
      </c>
      <c r="CG39" s="67">
        <v>481381.54499999998</v>
      </c>
      <c r="CH39" s="67">
        <v>482537.39399999997</v>
      </c>
      <c r="CI39" s="67">
        <v>483701.97200000001</v>
      </c>
      <c r="CJ39" s="67">
        <v>484875.21</v>
      </c>
      <c r="CK39" s="67">
        <v>486057.23700000002</v>
      </c>
      <c r="CL39" s="67">
        <v>487248.55599999998</v>
      </c>
      <c r="CM39" s="67">
        <v>488450.03200000001</v>
      </c>
      <c r="CN39" s="67">
        <v>489662.84899999999</v>
      </c>
      <c r="CO39" s="67">
        <v>490888.55599999998</v>
      </c>
    </row>
    <row r="40" spans="1:93" ht="11.25" customHeight="1">
      <c r="A40" s="63">
        <v>23</v>
      </c>
      <c r="B40" s="64" t="s">
        <v>844</v>
      </c>
      <c r="C40" s="73" t="s">
        <v>886</v>
      </c>
      <c r="D40" s="66" t="s">
        <v>887</v>
      </c>
      <c r="E40" s="66">
        <v>909</v>
      </c>
      <c r="F40" s="64" t="s">
        <v>878</v>
      </c>
      <c r="G40" s="66">
        <v>1840</v>
      </c>
      <c r="H40" s="67">
        <v>39858.692999999999</v>
      </c>
      <c r="I40" s="67">
        <v>40435.631000000001</v>
      </c>
      <c r="J40" s="67">
        <v>41006.478999999999</v>
      </c>
      <c r="K40" s="67">
        <v>41570.822999999997</v>
      </c>
      <c r="L40" s="67">
        <v>42128.048000000003</v>
      </c>
      <c r="M40" s="67">
        <v>42677.809000000001</v>
      </c>
      <c r="N40" s="67">
        <v>43219.953999999998</v>
      </c>
      <c r="O40" s="67">
        <v>43755.196000000004</v>
      </c>
      <c r="P40" s="67">
        <v>44284.911999999997</v>
      </c>
      <c r="Q40" s="67">
        <v>44810.870999999999</v>
      </c>
      <c r="R40" s="67">
        <v>45334.504999999997</v>
      </c>
      <c r="S40" s="67">
        <v>45856.258000000002</v>
      </c>
      <c r="T40" s="67">
        <v>46376.014000000003</v>
      </c>
      <c r="U40" s="67">
        <v>46893.451000000001</v>
      </c>
      <c r="V40" s="67">
        <v>47407.892</v>
      </c>
      <c r="W40" s="67">
        <v>47918.951000000001</v>
      </c>
      <c r="X40" s="67">
        <v>48426.764999999999</v>
      </c>
      <c r="Y40" s="67">
        <v>48931.404000000002</v>
      </c>
      <c r="Z40" s="67">
        <v>49432.408000000003</v>
      </c>
      <c r="AA40" s="67">
        <v>49928.982000000004</v>
      </c>
      <c r="AB40" s="67">
        <v>50420.851000000002</v>
      </c>
      <c r="AC40" s="67">
        <v>50907.699000000001</v>
      </c>
      <c r="AD40" s="67">
        <v>51389.79</v>
      </c>
      <c r="AE40" s="67">
        <v>51867.678999999996</v>
      </c>
      <c r="AF40" s="67">
        <v>52342.124000000003</v>
      </c>
      <c r="AG40" s="67">
        <v>52813.578000000001</v>
      </c>
      <c r="AH40" s="67">
        <v>53282.364000000001</v>
      </c>
      <c r="AI40" s="67">
        <v>53748.245000000003</v>
      </c>
      <c r="AJ40" s="67">
        <v>54211.404000000002</v>
      </c>
      <c r="AK40" s="67">
        <v>54671.894</v>
      </c>
      <c r="AL40" s="67">
        <v>55129.627999999997</v>
      </c>
      <c r="AM40" s="67">
        <v>55584.752999999997</v>
      </c>
      <c r="AN40" s="67">
        <v>56037.258000000002</v>
      </c>
      <c r="AO40" s="67">
        <v>56486.93</v>
      </c>
      <c r="AP40" s="67">
        <v>56933.366000000002</v>
      </c>
      <c r="AQ40" s="67">
        <v>57376.334000000003</v>
      </c>
      <c r="AR40" s="67">
        <v>57815.794999999998</v>
      </c>
      <c r="AS40" s="67">
        <v>58251.718999999997</v>
      </c>
      <c r="AT40" s="67">
        <v>58684.120999999999</v>
      </c>
      <c r="AU40" s="67">
        <v>59112.983999999997</v>
      </c>
      <c r="AV40" s="67">
        <v>59538.357000000004</v>
      </c>
      <c r="AW40" s="67">
        <v>59960.239000000001</v>
      </c>
      <c r="AX40" s="67">
        <v>60378.544999999998</v>
      </c>
      <c r="AY40" s="67">
        <v>60793.281999999999</v>
      </c>
      <c r="AZ40" s="67">
        <v>61204.277999999998</v>
      </c>
      <c r="BA40" s="67">
        <v>61611.500999999997</v>
      </c>
      <c r="BB40" s="67">
        <v>62014.993999999999</v>
      </c>
      <c r="BC40" s="67">
        <v>62414.661</v>
      </c>
      <c r="BD40" s="67">
        <v>62810.68</v>
      </c>
      <c r="BE40" s="67">
        <v>63203.275999999998</v>
      </c>
      <c r="BF40" s="67">
        <v>63592.55</v>
      </c>
      <c r="BG40" s="67">
        <v>63978.463000000003</v>
      </c>
      <c r="BH40" s="67">
        <v>64360.999000000003</v>
      </c>
      <c r="BI40" s="67">
        <v>64740.012000000002</v>
      </c>
      <c r="BJ40" s="67">
        <v>65115.232000000004</v>
      </c>
      <c r="BK40" s="67">
        <v>65486.485000000001</v>
      </c>
      <c r="BL40" s="67">
        <v>65853.684999999998</v>
      </c>
      <c r="BM40" s="67">
        <v>66216.986000000004</v>
      </c>
      <c r="BN40" s="67">
        <v>66576.171000000002</v>
      </c>
      <c r="BO40" s="67">
        <v>66931.206000000006</v>
      </c>
      <c r="BP40" s="67">
        <v>67282.081999999995</v>
      </c>
      <c r="BQ40" s="67">
        <v>67628.789999999994</v>
      </c>
      <c r="BR40" s="67">
        <v>67971.430999999997</v>
      </c>
      <c r="BS40" s="67">
        <v>68309.842999999993</v>
      </c>
      <c r="BT40" s="67">
        <v>68643.881999999998</v>
      </c>
      <c r="BU40" s="67">
        <v>68973.566999999995</v>
      </c>
      <c r="BV40" s="67">
        <v>69298.862999999998</v>
      </c>
      <c r="BW40" s="67">
        <v>69620.009000000005</v>
      </c>
      <c r="BX40" s="67">
        <v>69937.391000000003</v>
      </c>
      <c r="BY40" s="67">
        <v>70251.622000000003</v>
      </c>
      <c r="BZ40" s="67">
        <v>70563.195999999996</v>
      </c>
      <c r="CA40" s="67">
        <v>70872.153999999995</v>
      </c>
      <c r="CB40" s="67">
        <v>71178.572</v>
      </c>
      <c r="CC40" s="67">
        <v>71482.566999999995</v>
      </c>
      <c r="CD40" s="67">
        <v>71784.376999999993</v>
      </c>
      <c r="CE40" s="67">
        <v>72083.982000000004</v>
      </c>
      <c r="CF40" s="67">
        <v>72381.438999999998</v>
      </c>
      <c r="CG40" s="67">
        <v>72676.547000000006</v>
      </c>
      <c r="CH40" s="67">
        <v>72968.987999999998</v>
      </c>
      <c r="CI40" s="67">
        <v>73258.638000000006</v>
      </c>
      <c r="CJ40" s="67">
        <v>73545.062999999995</v>
      </c>
      <c r="CK40" s="67">
        <v>73827.942999999999</v>
      </c>
      <c r="CL40" s="67">
        <v>74106.869000000006</v>
      </c>
      <c r="CM40" s="67">
        <v>74381.365000000005</v>
      </c>
      <c r="CN40" s="67">
        <v>74651.111999999994</v>
      </c>
      <c r="CO40" s="67">
        <v>74915.61</v>
      </c>
    </row>
    <row r="41" spans="1:93" ht="11.25" customHeight="1">
      <c r="A41" s="68">
        <v>24</v>
      </c>
      <c r="B41" s="69" t="s">
        <v>844</v>
      </c>
      <c r="C41" s="70" t="s">
        <v>888</v>
      </c>
      <c r="D41" s="71" t="s">
        <v>889</v>
      </c>
      <c r="E41" s="71">
        <v>1828</v>
      </c>
      <c r="F41" s="69" t="s">
        <v>849</v>
      </c>
      <c r="G41" s="71">
        <v>900</v>
      </c>
      <c r="H41" s="72" t="s">
        <v>850</v>
      </c>
      <c r="I41" s="72" t="s">
        <v>850</v>
      </c>
      <c r="J41" s="72" t="s">
        <v>850</v>
      </c>
      <c r="K41" s="72" t="s">
        <v>850</v>
      </c>
      <c r="L41" s="72" t="s">
        <v>850</v>
      </c>
      <c r="M41" s="72" t="s">
        <v>850</v>
      </c>
      <c r="N41" s="72" t="s">
        <v>850</v>
      </c>
      <c r="O41" s="72" t="s">
        <v>850</v>
      </c>
      <c r="P41" s="72" t="s">
        <v>850</v>
      </c>
      <c r="Q41" s="72" t="s">
        <v>850</v>
      </c>
      <c r="R41" s="72" t="s">
        <v>850</v>
      </c>
      <c r="S41" s="72" t="s">
        <v>850</v>
      </c>
      <c r="T41" s="72" t="s">
        <v>850</v>
      </c>
      <c r="U41" s="72" t="s">
        <v>850</v>
      </c>
      <c r="V41" s="72" t="s">
        <v>850</v>
      </c>
      <c r="W41" s="72" t="s">
        <v>850</v>
      </c>
      <c r="X41" s="72" t="s">
        <v>850</v>
      </c>
      <c r="Y41" s="72" t="s">
        <v>850</v>
      </c>
      <c r="Z41" s="72" t="s">
        <v>850</v>
      </c>
      <c r="AA41" s="72" t="s">
        <v>850</v>
      </c>
      <c r="AB41" s="72" t="s">
        <v>850</v>
      </c>
      <c r="AC41" s="72" t="s">
        <v>850</v>
      </c>
      <c r="AD41" s="72" t="s">
        <v>850</v>
      </c>
      <c r="AE41" s="72" t="s">
        <v>850</v>
      </c>
      <c r="AF41" s="72" t="s">
        <v>850</v>
      </c>
      <c r="AG41" s="72" t="s">
        <v>850</v>
      </c>
      <c r="AH41" s="72" t="s">
        <v>850</v>
      </c>
      <c r="AI41" s="72" t="s">
        <v>850</v>
      </c>
      <c r="AJ41" s="72" t="s">
        <v>850</v>
      </c>
      <c r="AK41" s="72" t="s">
        <v>850</v>
      </c>
      <c r="AL41" s="72" t="s">
        <v>850</v>
      </c>
      <c r="AM41" s="72" t="s">
        <v>850</v>
      </c>
      <c r="AN41" s="72" t="s">
        <v>850</v>
      </c>
      <c r="AO41" s="72" t="s">
        <v>850</v>
      </c>
      <c r="AP41" s="72" t="s">
        <v>850</v>
      </c>
      <c r="AQ41" s="72" t="s">
        <v>850</v>
      </c>
      <c r="AR41" s="72" t="s">
        <v>850</v>
      </c>
      <c r="AS41" s="72" t="s">
        <v>850</v>
      </c>
      <c r="AT41" s="72" t="s">
        <v>850</v>
      </c>
      <c r="AU41" s="72" t="s">
        <v>850</v>
      </c>
      <c r="AV41" s="72" t="s">
        <v>850</v>
      </c>
      <c r="AW41" s="72" t="s">
        <v>850</v>
      </c>
      <c r="AX41" s="72" t="s">
        <v>850</v>
      </c>
      <c r="AY41" s="72" t="s">
        <v>850</v>
      </c>
      <c r="AZ41" s="72" t="s">
        <v>850</v>
      </c>
      <c r="BA41" s="72" t="s">
        <v>850</v>
      </c>
      <c r="BB41" s="72" t="s">
        <v>850</v>
      </c>
      <c r="BC41" s="72" t="s">
        <v>850</v>
      </c>
      <c r="BD41" s="72" t="s">
        <v>850</v>
      </c>
      <c r="BE41" s="72" t="s">
        <v>850</v>
      </c>
      <c r="BF41" s="72" t="s">
        <v>850</v>
      </c>
      <c r="BG41" s="72" t="s">
        <v>850</v>
      </c>
      <c r="BH41" s="72" t="s">
        <v>850</v>
      </c>
      <c r="BI41" s="72" t="s">
        <v>850</v>
      </c>
      <c r="BJ41" s="72" t="s">
        <v>850</v>
      </c>
      <c r="BK41" s="72" t="s">
        <v>850</v>
      </c>
      <c r="BL41" s="72" t="s">
        <v>850</v>
      </c>
      <c r="BM41" s="72" t="s">
        <v>850</v>
      </c>
      <c r="BN41" s="72" t="s">
        <v>850</v>
      </c>
      <c r="BO41" s="72" t="s">
        <v>850</v>
      </c>
      <c r="BP41" s="72" t="s">
        <v>850</v>
      </c>
      <c r="BQ41" s="72" t="s">
        <v>850</v>
      </c>
      <c r="BR41" s="72" t="s">
        <v>850</v>
      </c>
      <c r="BS41" s="72" t="s">
        <v>850</v>
      </c>
      <c r="BT41" s="72" t="s">
        <v>850</v>
      </c>
      <c r="BU41" s="72" t="s">
        <v>850</v>
      </c>
      <c r="BV41" s="72" t="s">
        <v>850</v>
      </c>
      <c r="BW41" s="72" t="s">
        <v>850</v>
      </c>
      <c r="BX41" s="72" t="s">
        <v>850</v>
      </c>
      <c r="BY41" s="72" t="s">
        <v>850</v>
      </c>
      <c r="BZ41" s="72" t="s">
        <v>850</v>
      </c>
      <c r="CA41" s="72" t="s">
        <v>850</v>
      </c>
      <c r="CB41" s="72" t="s">
        <v>850</v>
      </c>
      <c r="CC41" s="72" t="s">
        <v>850</v>
      </c>
      <c r="CD41" s="72" t="s">
        <v>850</v>
      </c>
      <c r="CE41" s="72" t="s">
        <v>850</v>
      </c>
      <c r="CF41" s="72" t="s">
        <v>850</v>
      </c>
      <c r="CG41" s="72" t="s">
        <v>850</v>
      </c>
      <c r="CH41" s="72" t="s">
        <v>850</v>
      </c>
      <c r="CI41" s="72" t="s">
        <v>850</v>
      </c>
      <c r="CJ41" s="72" t="s">
        <v>850</v>
      </c>
      <c r="CK41" s="72" t="s">
        <v>850</v>
      </c>
      <c r="CL41" s="72" t="s">
        <v>850</v>
      </c>
      <c r="CM41" s="72" t="s">
        <v>850</v>
      </c>
      <c r="CN41" s="72" t="s">
        <v>850</v>
      </c>
      <c r="CO41" s="72" t="s">
        <v>850</v>
      </c>
    </row>
    <row r="42" spans="1:93" ht="11.25" customHeight="1">
      <c r="A42" s="74">
        <v>25</v>
      </c>
      <c r="B42" s="75" t="s">
        <v>844</v>
      </c>
      <c r="C42" s="76" t="s">
        <v>890</v>
      </c>
      <c r="D42" s="77"/>
      <c r="E42" s="77">
        <v>947</v>
      </c>
      <c r="F42" s="75" t="s">
        <v>891</v>
      </c>
      <c r="G42" s="77">
        <v>1828</v>
      </c>
      <c r="H42" s="78">
        <v>958577.201</v>
      </c>
      <c r="I42" s="78">
        <v>984733.52</v>
      </c>
      <c r="J42" s="78">
        <v>1011429.072</v>
      </c>
      <c r="K42" s="78">
        <v>1038627.2120000001</v>
      </c>
      <c r="L42" s="78">
        <v>1066283.4110000001</v>
      </c>
      <c r="M42" s="78">
        <v>1094365.605</v>
      </c>
      <c r="N42" s="78">
        <v>1122851.2069999999</v>
      </c>
      <c r="O42" s="78">
        <v>1151743.5789999999</v>
      </c>
      <c r="P42" s="78">
        <v>1181069.0330000001</v>
      </c>
      <c r="Q42" s="78">
        <v>1210869.7379999999</v>
      </c>
      <c r="R42" s="78">
        <v>1241173.7390000001</v>
      </c>
      <c r="S42" s="78">
        <v>1271981.682</v>
      </c>
      <c r="T42" s="78">
        <v>1303274.6170000001</v>
      </c>
      <c r="U42" s="78">
        <v>1335037.635</v>
      </c>
      <c r="V42" s="78">
        <v>1367248.879</v>
      </c>
      <c r="W42" s="78">
        <v>1399888.4709999999</v>
      </c>
      <c r="X42" s="78">
        <v>1432945.5020000001</v>
      </c>
      <c r="Y42" s="78">
        <v>1466409.9739999999</v>
      </c>
      <c r="Z42" s="78">
        <v>1500262.5330000001</v>
      </c>
      <c r="AA42" s="78">
        <v>1534481.2120000001</v>
      </c>
      <c r="AB42" s="78">
        <v>1569045.5630000001</v>
      </c>
      <c r="AC42" s="78">
        <v>1603937.9790000001</v>
      </c>
      <c r="AD42" s="78">
        <v>1639143.665</v>
      </c>
      <c r="AE42" s="78">
        <v>1674647.9269999999</v>
      </c>
      <c r="AF42" s="78">
        <v>1710437.027</v>
      </c>
      <c r="AG42" s="78">
        <v>1746496.1029999999</v>
      </c>
      <c r="AH42" s="78">
        <v>1782809.4779999999</v>
      </c>
      <c r="AI42" s="78">
        <v>1819358.601</v>
      </c>
      <c r="AJ42" s="78">
        <v>1856120.9709999999</v>
      </c>
      <c r="AK42" s="78">
        <v>1893072.29</v>
      </c>
      <c r="AL42" s="78">
        <v>1930190.6159999999</v>
      </c>
      <c r="AM42" s="78">
        <v>1967456.7339999999</v>
      </c>
      <c r="AN42" s="78">
        <v>2004856.0060000001</v>
      </c>
      <c r="AO42" s="78">
        <v>2042375.4820000001</v>
      </c>
      <c r="AP42" s="78">
        <v>2080004.629</v>
      </c>
      <c r="AQ42" s="78">
        <v>2117730.8859999999</v>
      </c>
      <c r="AR42" s="78">
        <v>2155539.713</v>
      </c>
      <c r="AS42" s="78">
        <v>2193413.2030000002</v>
      </c>
      <c r="AT42" s="78">
        <v>2231332.73</v>
      </c>
      <c r="AU42" s="78">
        <v>2269277.824</v>
      </c>
      <c r="AV42" s="78">
        <v>2307230.0669999998</v>
      </c>
      <c r="AW42" s="78">
        <v>2345171.966</v>
      </c>
      <c r="AX42" s="78">
        <v>2383089.3640000001</v>
      </c>
      <c r="AY42" s="78">
        <v>2420970.5210000002</v>
      </c>
      <c r="AZ42" s="78">
        <v>2458805.5819999999</v>
      </c>
      <c r="BA42" s="78">
        <v>2496582.852</v>
      </c>
      <c r="BB42" s="78">
        <v>2534287.7940000002</v>
      </c>
      <c r="BC42" s="78">
        <v>2571902.7489999998</v>
      </c>
      <c r="BD42" s="78">
        <v>2609408.6940000001</v>
      </c>
      <c r="BE42" s="78">
        <v>2646784.9840000002</v>
      </c>
      <c r="BF42" s="78">
        <v>2684012.2450000001</v>
      </c>
      <c r="BG42" s="78">
        <v>2721073.321</v>
      </c>
      <c r="BH42" s="78">
        <v>2757952.8149999999</v>
      </c>
      <c r="BI42" s="78">
        <v>2794635.094</v>
      </c>
      <c r="BJ42" s="78">
        <v>2831105.1519999998</v>
      </c>
      <c r="BK42" s="78">
        <v>2867347.3990000002</v>
      </c>
      <c r="BL42" s="78">
        <v>2903345.4130000002</v>
      </c>
      <c r="BM42" s="78">
        <v>2939082.0210000002</v>
      </c>
      <c r="BN42" s="78">
        <v>2974540.406</v>
      </c>
      <c r="BO42" s="78">
        <v>3009703.3790000002</v>
      </c>
      <c r="BP42" s="78">
        <v>3044554.0380000002</v>
      </c>
      <c r="BQ42" s="78">
        <v>3079077.841</v>
      </c>
      <c r="BR42" s="78">
        <v>3113258.4679999999</v>
      </c>
      <c r="BS42" s="78">
        <v>3147075.0440000002</v>
      </c>
      <c r="BT42" s="78">
        <v>3180505.4550000001</v>
      </c>
      <c r="BU42" s="78">
        <v>3213530.1179999998</v>
      </c>
      <c r="BV42" s="78">
        <v>3246134.2080000001</v>
      </c>
      <c r="BW42" s="78">
        <v>3278306.85</v>
      </c>
      <c r="BX42" s="78">
        <v>3310038.4380000001</v>
      </c>
      <c r="BY42" s="78">
        <v>3341321.284</v>
      </c>
      <c r="BZ42" s="78">
        <v>3372147.5729999999</v>
      </c>
      <c r="CA42" s="78">
        <v>3402508.29</v>
      </c>
      <c r="CB42" s="78">
        <v>3432394.0720000002</v>
      </c>
      <c r="CC42" s="78">
        <v>3461797.9739999999</v>
      </c>
      <c r="CD42" s="78">
        <v>3490713.82</v>
      </c>
      <c r="CE42" s="78">
        <v>3519135.875</v>
      </c>
      <c r="CF42" s="78">
        <v>3547058.702</v>
      </c>
      <c r="CG42" s="78">
        <v>3574477.3280000002</v>
      </c>
      <c r="CH42" s="78">
        <v>3601387.0129999998</v>
      </c>
      <c r="CI42" s="78">
        <v>3627784.1039999998</v>
      </c>
      <c r="CJ42" s="78">
        <v>3653665.1340000001</v>
      </c>
      <c r="CK42" s="78">
        <v>3679027.5950000002</v>
      </c>
      <c r="CL42" s="78">
        <v>3703869.818</v>
      </c>
      <c r="CM42" s="78">
        <v>3728190.844</v>
      </c>
      <c r="CN42" s="78">
        <v>3751990.5959999999</v>
      </c>
      <c r="CO42" s="78">
        <v>3775269.514</v>
      </c>
    </row>
    <row r="43" spans="1:93" ht="11.25" customHeight="1">
      <c r="A43" s="79">
        <v>26</v>
      </c>
      <c r="B43" s="80" t="s">
        <v>844</v>
      </c>
      <c r="C43" s="81" t="s">
        <v>892</v>
      </c>
      <c r="D43" s="82"/>
      <c r="E43" s="82">
        <v>910</v>
      </c>
      <c r="F43" s="80" t="s">
        <v>893</v>
      </c>
      <c r="G43" s="82">
        <v>947</v>
      </c>
      <c r="H43" s="83">
        <v>389671.29499999998</v>
      </c>
      <c r="I43" s="83">
        <v>400426.777</v>
      </c>
      <c r="J43" s="83">
        <v>411396.72399999999</v>
      </c>
      <c r="K43" s="83">
        <v>422563.39299999998</v>
      </c>
      <c r="L43" s="83">
        <v>433904.94300000003</v>
      </c>
      <c r="M43" s="83">
        <v>445405.57799999998</v>
      </c>
      <c r="N43" s="83">
        <v>457053.26500000001</v>
      </c>
      <c r="O43" s="83">
        <v>468849.23700000002</v>
      </c>
      <c r="P43" s="83">
        <v>480807.57</v>
      </c>
      <c r="Q43" s="83">
        <v>492950.54599999997</v>
      </c>
      <c r="R43" s="83">
        <v>505292.17700000003</v>
      </c>
      <c r="S43" s="83">
        <v>517833.05800000002</v>
      </c>
      <c r="T43" s="83">
        <v>530561.00199999998</v>
      </c>
      <c r="U43" s="83">
        <v>543461.69499999995</v>
      </c>
      <c r="V43" s="83">
        <v>556515.28500000003</v>
      </c>
      <c r="W43" s="83">
        <v>569704.99100000004</v>
      </c>
      <c r="X43" s="83">
        <v>583023.44200000004</v>
      </c>
      <c r="Y43" s="83">
        <v>596466.277</v>
      </c>
      <c r="Z43" s="83">
        <v>610023.18200000003</v>
      </c>
      <c r="AA43" s="83">
        <v>623683.34400000004</v>
      </c>
      <c r="AB43" s="83">
        <v>637437.31599999999</v>
      </c>
      <c r="AC43" s="83">
        <v>651276.32200000004</v>
      </c>
      <c r="AD43" s="83">
        <v>665194.30200000003</v>
      </c>
      <c r="AE43" s="83">
        <v>679187.77399999998</v>
      </c>
      <c r="AF43" s="83">
        <v>693254.89899999998</v>
      </c>
      <c r="AG43" s="83">
        <v>707392.71799999999</v>
      </c>
      <c r="AH43" s="83">
        <v>721595.47499999998</v>
      </c>
      <c r="AI43" s="83">
        <v>735855.848</v>
      </c>
      <c r="AJ43" s="83">
        <v>750167.19499999995</v>
      </c>
      <c r="AK43" s="83">
        <v>764522.66099999996</v>
      </c>
      <c r="AL43" s="83">
        <v>778915.54</v>
      </c>
      <c r="AM43" s="83">
        <v>793339.326</v>
      </c>
      <c r="AN43" s="83">
        <v>807788.13300000003</v>
      </c>
      <c r="AO43" s="83">
        <v>822255.17299999995</v>
      </c>
      <c r="AP43" s="83">
        <v>836733.97699999996</v>
      </c>
      <c r="AQ43" s="83">
        <v>851217.71400000004</v>
      </c>
      <c r="AR43" s="83">
        <v>865700.06799999997</v>
      </c>
      <c r="AS43" s="83">
        <v>880174.49800000002</v>
      </c>
      <c r="AT43" s="83">
        <v>894634.38</v>
      </c>
      <c r="AU43" s="83">
        <v>909072.74800000002</v>
      </c>
      <c r="AV43" s="83">
        <v>923482.92500000005</v>
      </c>
      <c r="AW43" s="83">
        <v>937858.24</v>
      </c>
      <c r="AX43" s="83">
        <v>952192.28700000001</v>
      </c>
      <c r="AY43" s="83">
        <v>966479.11499999999</v>
      </c>
      <c r="AZ43" s="83">
        <v>980712.897</v>
      </c>
      <c r="BA43" s="83">
        <v>994887.71</v>
      </c>
      <c r="BB43" s="83">
        <v>1008997.495</v>
      </c>
      <c r="BC43" s="83">
        <v>1023035.545</v>
      </c>
      <c r="BD43" s="83">
        <v>1036994.263</v>
      </c>
      <c r="BE43" s="83">
        <v>1050865.47</v>
      </c>
      <c r="BF43" s="83">
        <v>1064641.83</v>
      </c>
      <c r="BG43" s="83">
        <v>1078316.8770000001</v>
      </c>
      <c r="BH43" s="83">
        <v>1091885.227</v>
      </c>
      <c r="BI43" s="83">
        <v>1105341.22</v>
      </c>
      <c r="BJ43" s="83">
        <v>1118679.6810000001</v>
      </c>
      <c r="BK43" s="83">
        <v>1131895.3419999999</v>
      </c>
      <c r="BL43" s="83">
        <v>1144983.1040000001</v>
      </c>
      <c r="BM43" s="83">
        <v>1157937.6969999999</v>
      </c>
      <c r="BN43" s="83">
        <v>1170754.1040000001</v>
      </c>
      <c r="BO43" s="83">
        <v>1183427.385</v>
      </c>
      <c r="BP43" s="83">
        <v>1195952.827</v>
      </c>
      <c r="BQ43" s="83">
        <v>1208325.8540000001</v>
      </c>
      <c r="BR43" s="83">
        <v>1220542.48</v>
      </c>
      <c r="BS43" s="83">
        <v>1232598.9879999999</v>
      </c>
      <c r="BT43" s="83">
        <v>1244492.2250000001</v>
      </c>
      <c r="BU43" s="83">
        <v>1256218.82</v>
      </c>
      <c r="BV43" s="83">
        <v>1267775.844</v>
      </c>
      <c r="BW43" s="83">
        <v>1279159.692</v>
      </c>
      <c r="BX43" s="83">
        <v>1290366.1299999999</v>
      </c>
      <c r="BY43" s="83">
        <v>1301390.719</v>
      </c>
      <c r="BZ43" s="83">
        <v>1312229.575</v>
      </c>
      <c r="CA43" s="83">
        <v>1322880.159</v>
      </c>
      <c r="CB43" s="83">
        <v>1333340.9350000001</v>
      </c>
      <c r="CC43" s="83">
        <v>1343610.8829999999</v>
      </c>
      <c r="CD43" s="83">
        <v>1353689.625</v>
      </c>
      <c r="CE43" s="83">
        <v>1363576.8640000001</v>
      </c>
      <c r="CF43" s="83">
        <v>1373272.0090000001</v>
      </c>
      <c r="CG43" s="83">
        <v>1382774.2139999999</v>
      </c>
      <c r="CH43" s="83">
        <v>1392082.781</v>
      </c>
      <c r="CI43" s="83">
        <v>1401197.345</v>
      </c>
      <c r="CJ43" s="83">
        <v>1410117.7150000001</v>
      </c>
      <c r="CK43" s="83">
        <v>1418844.4240000001</v>
      </c>
      <c r="CL43" s="83">
        <v>1427378.371</v>
      </c>
      <c r="CM43" s="83">
        <v>1435721.2450000001</v>
      </c>
      <c r="CN43" s="83">
        <v>1443875.1070000001</v>
      </c>
      <c r="CO43" s="83">
        <v>1451842.4920000001</v>
      </c>
    </row>
    <row r="44" spans="1:93" ht="11.25" customHeight="1">
      <c r="A44" s="63">
        <v>27</v>
      </c>
      <c r="B44" s="64" t="s">
        <v>844</v>
      </c>
      <c r="C44" s="73" t="s">
        <v>283</v>
      </c>
      <c r="D44" s="66"/>
      <c r="E44" s="66">
        <v>108</v>
      </c>
      <c r="F44" s="64" t="s">
        <v>894</v>
      </c>
      <c r="G44" s="66">
        <v>910</v>
      </c>
      <c r="H44" s="67">
        <v>10160.034</v>
      </c>
      <c r="I44" s="67">
        <v>10488.002</v>
      </c>
      <c r="J44" s="67">
        <v>10827.01</v>
      </c>
      <c r="K44" s="67">
        <v>11175.379000000001</v>
      </c>
      <c r="L44" s="67">
        <v>11530.576999999999</v>
      </c>
      <c r="M44" s="67">
        <v>11890.781000000001</v>
      </c>
      <c r="N44" s="67">
        <v>12255.429</v>
      </c>
      <c r="O44" s="67">
        <v>12624.844999999999</v>
      </c>
      <c r="P44" s="67">
        <v>12999.141</v>
      </c>
      <c r="Q44" s="67">
        <v>13378.732</v>
      </c>
      <c r="R44" s="67">
        <v>13763.924999999999</v>
      </c>
      <c r="S44" s="67">
        <v>14154.616</v>
      </c>
      <c r="T44" s="67">
        <v>14550.637000000001</v>
      </c>
      <c r="U44" s="67">
        <v>14952.17</v>
      </c>
      <c r="V44" s="67">
        <v>15359.505999999999</v>
      </c>
      <c r="W44" s="67">
        <v>15772.826999999999</v>
      </c>
      <c r="X44" s="67">
        <v>16192.189</v>
      </c>
      <c r="Y44" s="67">
        <v>16617.636999999999</v>
      </c>
      <c r="Z44" s="67">
        <v>17049.319</v>
      </c>
      <c r="AA44" s="67">
        <v>17487.432000000001</v>
      </c>
      <c r="AB44" s="67">
        <v>17932.071</v>
      </c>
      <c r="AC44" s="67">
        <v>18383.280999999999</v>
      </c>
      <c r="AD44" s="67">
        <v>18840.990000000002</v>
      </c>
      <c r="AE44" s="67">
        <v>19305.205000000002</v>
      </c>
      <c r="AF44" s="67">
        <v>19775.883000000002</v>
      </c>
      <c r="AG44" s="67">
        <v>20252.945</v>
      </c>
      <c r="AH44" s="67">
        <v>20736.252</v>
      </c>
      <c r="AI44" s="67">
        <v>21225.657999999999</v>
      </c>
      <c r="AJ44" s="67">
        <v>21720.888999999999</v>
      </c>
      <c r="AK44" s="67">
        <v>22221.668000000001</v>
      </c>
      <c r="AL44" s="67">
        <v>22727.69</v>
      </c>
      <c r="AM44" s="67">
        <v>23238.705000000002</v>
      </c>
      <c r="AN44" s="67">
        <v>23754.432000000001</v>
      </c>
      <c r="AO44" s="67">
        <v>24274.376</v>
      </c>
      <c r="AP44" s="67">
        <v>24797.995999999999</v>
      </c>
      <c r="AQ44" s="67">
        <v>25324.77</v>
      </c>
      <c r="AR44" s="67">
        <v>25854.348000000002</v>
      </c>
      <c r="AS44" s="67">
        <v>26386.467000000001</v>
      </c>
      <c r="AT44" s="67">
        <v>26920.822</v>
      </c>
      <c r="AU44" s="67">
        <v>27457.14</v>
      </c>
      <c r="AV44" s="67">
        <v>27995.149000000001</v>
      </c>
      <c r="AW44" s="67">
        <v>28534.591</v>
      </c>
      <c r="AX44" s="67">
        <v>29075.194</v>
      </c>
      <c r="AY44" s="67">
        <v>29616.617999999999</v>
      </c>
      <c r="AZ44" s="67">
        <v>30158.487000000001</v>
      </c>
      <c r="BA44" s="67">
        <v>30700.524000000001</v>
      </c>
      <c r="BB44" s="67">
        <v>31242.508000000002</v>
      </c>
      <c r="BC44" s="67">
        <v>31784.282999999999</v>
      </c>
      <c r="BD44" s="67">
        <v>32325.832999999999</v>
      </c>
      <c r="BE44" s="67">
        <v>32867.118999999999</v>
      </c>
      <c r="BF44" s="67">
        <v>33408.139000000003</v>
      </c>
      <c r="BG44" s="67">
        <v>33948.728000000003</v>
      </c>
      <c r="BH44" s="67">
        <v>34488.741999999998</v>
      </c>
      <c r="BI44" s="67">
        <v>35028.303</v>
      </c>
      <c r="BJ44" s="67">
        <v>35567.555</v>
      </c>
      <c r="BK44" s="67">
        <v>36106.546999999999</v>
      </c>
      <c r="BL44" s="67">
        <v>36645.250999999997</v>
      </c>
      <c r="BM44" s="67">
        <v>37183.4</v>
      </c>
      <c r="BN44" s="67">
        <v>37720.639999999999</v>
      </c>
      <c r="BO44" s="67">
        <v>38256.485999999997</v>
      </c>
      <c r="BP44" s="67">
        <v>38790.495999999999</v>
      </c>
      <c r="BQ44" s="67">
        <v>39322.428</v>
      </c>
      <c r="BR44" s="67">
        <v>39852.142999999996</v>
      </c>
      <c r="BS44" s="67">
        <v>40379.531999999999</v>
      </c>
      <c r="BT44" s="67">
        <v>40904.565999999999</v>
      </c>
      <c r="BU44" s="67">
        <v>41427.148000000001</v>
      </c>
      <c r="BV44" s="67">
        <v>41947.052000000003</v>
      </c>
      <c r="BW44" s="67">
        <v>42463.972000000002</v>
      </c>
      <c r="BX44" s="67">
        <v>42977.559000000001</v>
      </c>
      <c r="BY44" s="67">
        <v>43487.464</v>
      </c>
      <c r="BZ44" s="67">
        <v>43993.311999999998</v>
      </c>
      <c r="CA44" s="67">
        <v>44494.858999999997</v>
      </c>
      <c r="CB44" s="67">
        <v>44991.864000000001</v>
      </c>
      <c r="CC44" s="67">
        <v>45483.881999999998</v>
      </c>
      <c r="CD44" s="67">
        <v>45970.462</v>
      </c>
      <c r="CE44" s="67">
        <v>46451.209000000003</v>
      </c>
      <c r="CF44" s="67">
        <v>46925.860999999997</v>
      </c>
      <c r="CG44" s="67">
        <v>47394.252999999997</v>
      </c>
      <c r="CH44" s="67">
        <v>47856.266000000003</v>
      </c>
      <c r="CI44" s="67">
        <v>48311.838000000003</v>
      </c>
      <c r="CJ44" s="67">
        <v>48760.887000000002</v>
      </c>
      <c r="CK44" s="67">
        <v>49203.328000000001</v>
      </c>
      <c r="CL44" s="67">
        <v>49639.021999999997</v>
      </c>
      <c r="CM44" s="67">
        <v>50067.824000000001</v>
      </c>
      <c r="CN44" s="67">
        <v>50489.58</v>
      </c>
      <c r="CO44" s="67">
        <v>50904.072</v>
      </c>
    </row>
    <row r="45" spans="1:93" ht="11.25" customHeight="1">
      <c r="A45" s="63">
        <v>28</v>
      </c>
      <c r="B45" s="64" t="s">
        <v>844</v>
      </c>
      <c r="C45" s="73" t="s">
        <v>303</v>
      </c>
      <c r="D45" s="66"/>
      <c r="E45" s="66">
        <v>174</v>
      </c>
      <c r="F45" s="64" t="s">
        <v>894</v>
      </c>
      <c r="G45" s="66">
        <v>910</v>
      </c>
      <c r="H45" s="67">
        <v>777.43499999999995</v>
      </c>
      <c r="I45" s="67">
        <v>795.59699999999998</v>
      </c>
      <c r="J45" s="67">
        <v>813.89</v>
      </c>
      <c r="K45" s="67">
        <v>832.322</v>
      </c>
      <c r="L45" s="67">
        <v>850.89099999999996</v>
      </c>
      <c r="M45" s="67">
        <v>869.59500000000003</v>
      </c>
      <c r="N45" s="67">
        <v>888.45600000000002</v>
      </c>
      <c r="O45" s="67">
        <v>907.41099999999994</v>
      </c>
      <c r="P45" s="67">
        <v>926.49199999999996</v>
      </c>
      <c r="Q45" s="67">
        <v>945.69299999999998</v>
      </c>
      <c r="R45" s="67">
        <v>965.00199999999995</v>
      </c>
      <c r="S45" s="67">
        <v>984.41499999999996</v>
      </c>
      <c r="T45" s="67">
        <v>1003.919</v>
      </c>
      <c r="U45" s="67">
        <v>1023.549</v>
      </c>
      <c r="V45" s="67">
        <v>1043.2829999999999</v>
      </c>
      <c r="W45" s="67">
        <v>1063.1110000000001</v>
      </c>
      <c r="X45" s="67">
        <v>1083.057</v>
      </c>
      <c r="Y45" s="67">
        <v>1103.1099999999999</v>
      </c>
      <c r="Z45" s="67">
        <v>1123.2529999999999</v>
      </c>
      <c r="AA45" s="67">
        <v>1143.4929999999999</v>
      </c>
      <c r="AB45" s="67">
        <v>1163.8050000000001</v>
      </c>
      <c r="AC45" s="67">
        <v>1184.19</v>
      </c>
      <c r="AD45" s="67">
        <v>1204.643</v>
      </c>
      <c r="AE45" s="67">
        <v>1225.1679999999999</v>
      </c>
      <c r="AF45" s="67">
        <v>1245.731</v>
      </c>
      <c r="AG45" s="67">
        <v>1266.3330000000001</v>
      </c>
      <c r="AH45" s="67">
        <v>1286.9760000000001</v>
      </c>
      <c r="AI45" s="67">
        <v>1307.6400000000001</v>
      </c>
      <c r="AJ45" s="67">
        <v>1328.308</v>
      </c>
      <c r="AK45" s="67">
        <v>1348.9580000000001</v>
      </c>
      <c r="AL45" s="67">
        <v>1369.59</v>
      </c>
      <c r="AM45" s="67">
        <v>1390.174</v>
      </c>
      <c r="AN45" s="67">
        <v>1410.7090000000001</v>
      </c>
      <c r="AO45" s="67">
        <v>1431.154</v>
      </c>
      <c r="AP45" s="67">
        <v>1451.5160000000001</v>
      </c>
      <c r="AQ45" s="67">
        <v>1471.7380000000001</v>
      </c>
      <c r="AR45" s="67">
        <v>1491.8219999999999</v>
      </c>
      <c r="AS45" s="67">
        <v>1511.7660000000001</v>
      </c>
      <c r="AT45" s="67">
        <v>1531.5630000000001</v>
      </c>
      <c r="AU45" s="67">
        <v>1551.2159999999999</v>
      </c>
      <c r="AV45" s="67">
        <v>1570.7439999999999</v>
      </c>
      <c r="AW45" s="67">
        <v>1590.1189999999999</v>
      </c>
      <c r="AX45" s="67">
        <v>1609.3389999999999</v>
      </c>
      <c r="AY45" s="67">
        <v>1628.4110000000001</v>
      </c>
      <c r="AZ45" s="67">
        <v>1647.258</v>
      </c>
      <c r="BA45" s="67">
        <v>1665.915</v>
      </c>
      <c r="BB45" s="67">
        <v>1684.3610000000001</v>
      </c>
      <c r="BC45" s="67">
        <v>1702.5719999999999</v>
      </c>
      <c r="BD45" s="67">
        <v>1720.587</v>
      </c>
      <c r="BE45" s="67">
        <v>1738.384</v>
      </c>
      <c r="BF45" s="67">
        <v>1755.9870000000001</v>
      </c>
      <c r="BG45" s="67">
        <v>1773.3889999999999</v>
      </c>
      <c r="BH45" s="67">
        <v>1790.577</v>
      </c>
      <c r="BI45" s="67">
        <v>1807.5450000000001</v>
      </c>
      <c r="BJ45" s="67">
        <v>1824.271</v>
      </c>
      <c r="BK45" s="67">
        <v>1840.7439999999999</v>
      </c>
      <c r="BL45" s="67">
        <v>1856.952</v>
      </c>
      <c r="BM45" s="67">
        <v>1872.886</v>
      </c>
      <c r="BN45" s="67">
        <v>1888.547</v>
      </c>
      <c r="BO45" s="67">
        <v>1903.92</v>
      </c>
      <c r="BP45" s="67">
        <v>1918.9880000000001</v>
      </c>
      <c r="BQ45" s="67">
        <v>1933.75</v>
      </c>
      <c r="BR45" s="67">
        <v>1948.191</v>
      </c>
      <c r="BS45" s="67">
        <v>1962.3209999999999</v>
      </c>
      <c r="BT45" s="67">
        <v>1976.1369999999999</v>
      </c>
      <c r="BU45" s="67">
        <v>1989.6369999999999</v>
      </c>
      <c r="BV45" s="67">
        <v>2002.8440000000001</v>
      </c>
      <c r="BW45" s="67">
        <v>2015.7249999999999</v>
      </c>
      <c r="BX45" s="67">
        <v>2028.277</v>
      </c>
      <c r="BY45" s="67">
        <v>2040.4739999999999</v>
      </c>
      <c r="BZ45" s="67">
        <v>2052.3119999999999</v>
      </c>
      <c r="CA45" s="67">
        <v>2063.7919999999999</v>
      </c>
      <c r="CB45" s="67">
        <v>2074.9009999999998</v>
      </c>
      <c r="CC45" s="67">
        <v>2085.6329999999998</v>
      </c>
      <c r="CD45" s="67">
        <v>2096.0259999999998</v>
      </c>
      <c r="CE45" s="67">
        <v>2106.038</v>
      </c>
      <c r="CF45" s="67">
        <v>2115.7069999999999</v>
      </c>
      <c r="CG45" s="67">
        <v>2125.0100000000002</v>
      </c>
      <c r="CH45" s="67">
        <v>2133.9549999999999</v>
      </c>
      <c r="CI45" s="67">
        <v>2142.5360000000001</v>
      </c>
      <c r="CJ45" s="67">
        <v>2150.7559999999999</v>
      </c>
      <c r="CK45" s="67">
        <v>2158.6089999999999</v>
      </c>
      <c r="CL45" s="67">
        <v>2166.0990000000002</v>
      </c>
      <c r="CM45" s="67">
        <v>2173.239</v>
      </c>
      <c r="CN45" s="67">
        <v>2180.0369999999998</v>
      </c>
      <c r="CO45" s="67">
        <v>2186.509</v>
      </c>
    </row>
    <row r="46" spans="1:93" ht="11.25" customHeight="1">
      <c r="A46" s="63">
        <v>29</v>
      </c>
      <c r="B46" s="64" t="s">
        <v>844</v>
      </c>
      <c r="C46" s="73" t="s">
        <v>323</v>
      </c>
      <c r="D46" s="66"/>
      <c r="E46" s="66">
        <v>262</v>
      </c>
      <c r="F46" s="64" t="s">
        <v>894</v>
      </c>
      <c r="G46" s="66">
        <v>910</v>
      </c>
      <c r="H46" s="67">
        <v>913.99800000000005</v>
      </c>
      <c r="I46" s="67">
        <v>929.11699999999996</v>
      </c>
      <c r="J46" s="67">
        <v>944.1</v>
      </c>
      <c r="K46" s="67">
        <v>958.923</v>
      </c>
      <c r="L46" s="67">
        <v>973.55700000000002</v>
      </c>
      <c r="M46" s="67">
        <v>988.00199999999995</v>
      </c>
      <c r="N46" s="67">
        <v>1002.197</v>
      </c>
      <c r="O46" s="67">
        <v>1016.098</v>
      </c>
      <c r="P46" s="67">
        <v>1029.701</v>
      </c>
      <c r="Q46" s="67">
        <v>1043.0160000000001</v>
      </c>
      <c r="R46" s="67">
        <v>1056.058</v>
      </c>
      <c r="S46" s="67">
        <v>1068.8019999999999</v>
      </c>
      <c r="T46" s="67">
        <v>1081.2370000000001</v>
      </c>
      <c r="U46" s="67">
        <v>1093.376</v>
      </c>
      <c r="V46" s="67">
        <v>1105.1969999999999</v>
      </c>
      <c r="W46" s="67">
        <v>1116.713</v>
      </c>
      <c r="X46" s="67">
        <v>1127.9390000000001</v>
      </c>
      <c r="Y46" s="67">
        <v>1138.874</v>
      </c>
      <c r="Z46" s="67">
        <v>1149.5060000000001</v>
      </c>
      <c r="AA46" s="67">
        <v>1159.874</v>
      </c>
      <c r="AB46" s="67">
        <v>1169.9829999999999</v>
      </c>
      <c r="AC46" s="67">
        <v>1179.8399999999999</v>
      </c>
      <c r="AD46" s="67">
        <v>1189.442</v>
      </c>
      <c r="AE46" s="67">
        <v>1198.8230000000001</v>
      </c>
      <c r="AF46" s="67">
        <v>1207.9849999999999</v>
      </c>
      <c r="AG46" s="67">
        <v>1216.933</v>
      </c>
      <c r="AH46" s="67">
        <v>1225.675</v>
      </c>
      <c r="AI46" s="67">
        <v>1234.2139999999999</v>
      </c>
      <c r="AJ46" s="67">
        <v>1242.5519999999999</v>
      </c>
      <c r="AK46" s="67">
        <v>1250.7080000000001</v>
      </c>
      <c r="AL46" s="67">
        <v>1258.684</v>
      </c>
      <c r="AM46" s="67">
        <v>1266.4659999999999</v>
      </c>
      <c r="AN46" s="67">
        <v>1274.0530000000001</v>
      </c>
      <c r="AO46" s="67">
        <v>1281.4169999999999</v>
      </c>
      <c r="AP46" s="67">
        <v>1288.5429999999999</v>
      </c>
      <c r="AQ46" s="67">
        <v>1295.3679999999999</v>
      </c>
      <c r="AR46" s="67">
        <v>1301.914</v>
      </c>
      <c r="AS46" s="67">
        <v>1308.1659999999999</v>
      </c>
      <c r="AT46" s="67">
        <v>1314.104</v>
      </c>
      <c r="AU46" s="67">
        <v>1319.701</v>
      </c>
      <c r="AV46" s="67">
        <v>1324.9380000000001</v>
      </c>
      <c r="AW46" s="67">
        <v>1329.826</v>
      </c>
      <c r="AX46" s="67">
        <v>1334.3510000000001</v>
      </c>
      <c r="AY46" s="67">
        <v>1338.52</v>
      </c>
      <c r="AZ46" s="67">
        <v>1342.346</v>
      </c>
      <c r="BA46" s="67">
        <v>1345.828</v>
      </c>
      <c r="BB46" s="67">
        <v>1348.9749999999999</v>
      </c>
      <c r="BC46" s="67">
        <v>1351.8030000000001</v>
      </c>
      <c r="BD46" s="67">
        <v>1354.298</v>
      </c>
      <c r="BE46" s="67">
        <v>1356.502</v>
      </c>
      <c r="BF46" s="67">
        <v>1358.4079999999999</v>
      </c>
      <c r="BG46" s="67">
        <v>1360.0360000000001</v>
      </c>
      <c r="BH46" s="67">
        <v>1361.41</v>
      </c>
      <c r="BI46" s="67">
        <v>1362.5329999999999</v>
      </c>
      <c r="BJ46" s="67">
        <v>1363.4380000000001</v>
      </c>
      <c r="BK46" s="67">
        <v>1364.1579999999999</v>
      </c>
      <c r="BL46" s="67">
        <v>1364.674</v>
      </c>
      <c r="BM46" s="67">
        <v>1365.0150000000001</v>
      </c>
      <c r="BN46" s="67">
        <v>1365.2159999999999</v>
      </c>
      <c r="BO46" s="67">
        <v>1365.2719999999999</v>
      </c>
      <c r="BP46" s="67">
        <v>1365.2239999999999</v>
      </c>
      <c r="BQ46" s="67">
        <v>1365.049</v>
      </c>
      <c r="BR46" s="67">
        <v>1364.79</v>
      </c>
      <c r="BS46" s="67">
        <v>1364.431</v>
      </c>
      <c r="BT46" s="67">
        <v>1363.973</v>
      </c>
      <c r="BU46" s="67">
        <v>1363.4290000000001</v>
      </c>
      <c r="BV46" s="67">
        <v>1362.7739999999999</v>
      </c>
      <c r="BW46" s="67">
        <v>1362.0419999999999</v>
      </c>
      <c r="BX46" s="67">
        <v>1361.2180000000001</v>
      </c>
      <c r="BY46" s="67">
        <v>1360.2950000000001</v>
      </c>
      <c r="BZ46" s="67">
        <v>1359.2639999999999</v>
      </c>
      <c r="CA46" s="67">
        <v>1358.134</v>
      </c>
      <c r="CB46" s="67">
        <v>1356.9079999999999</v>
      </c>
      <c r="CC46" s="67">
        <v>1355.5740000000001</v>
      </c>
      <c r="CD46" s="67">
        <v>1354.1220000000001</v>
      </c>
      <c r="CE46" s="67">
        <v>1352.5889999999999</v>
      </c>
      <c r="CF46" s="67">
        <v>1350.931</v>
      </c>
      <c r="CG46" s="67">
        <v>1349.181</v>
      </c>
      <c r="CH46" s="67">
        <v>1347.316</v>
      </c>
      <c r="CI46" s="67">
        <v>1345.354</v>
      </c>
      <c r="CJ46" s="67">
        <v>1343.3009999999999</v>
      </c>
      <c r="CK46" s="67">
        <v>1341.1579999999999</v>
      </c>
      <c r="CL46" s="67">
        <v>1338.905</v>
      </c>
      <c r="CM46" s="67">
        <v>1336.57</v>
      </c>
      <c r="CN46" s="67">
        <v>1334.154</v>
      </c>
      <c r="CO46" s="67">
        <v>1331.6559999999999</v>
      </c>
    </row>
    <row r="47" spans="1:93" ht="11.25" customHeight="1">
      <c r="A47" s="63">
        <v>30</v>
      </c>
      <c r="B47" s="64" t="s">
        <v>844</v>
      </c>
      <c r="C47" s="73" t="s">
        <v>337</v>
      </c>
      <c r="D47" s="66"/>
      <c r="E47" s="66">
        <v>232</v>
      </c>
      <c r="F47" s="64" t="s">
        <v>894</v>
      </c>
      <c r="G47" s="66">
        <v>910</v>
      </c>
      <c r="H47" s="67">
        <v>3342.8180000000002</v>
      </c>
      <c r="I47" s="67">
        <v>3376.558</v>
      </c>
      <c r="J47" s="67">
        <v>3412.8939999999998</v>
      </c>
      <c r="K47" s="67">
        <v>3452.797</v>
      </c>
      <c r="L47" s="67">
        <v>3497.1170000000002</v>
      </c>
      <c r="M47" s="67">
        <v>3546.4270000000001</v>
      </c>
      <c r="N47" s="67">
        <v>3601.462</v>
      </c>
      <c r="O47" s="67">
        <v>3662.248</v>
      </c>
      <c r="P47" s="67">
        <v>3727.6559999999999</v>
      </c>
      <c r="Q47" s="67">
        <v>3795.9839999999999</v>
      </c>
      <c r="R47" s="67">
        <v>3865.9639999999999</v>
      </c>
      <c r="S47" s="67">
        <v>3937.1959999999999</v>
      </c>
      <c r="T47" s="67">
        <v>4009.9639999999999</v>
      </c>
      <c r="U47" s="67">
        <v>4084.4690000000001</v>
      </c>
      <c r="V47" s="67">
        <v>4161.1289999999999</v>
      </c>
      <c r="W47" s="67">
        <v>4240.2160000000003</v>
      </c>
      <c r="X47" s="67">
        <v>4321.62</v>
      </c>
      <c r="Y47" s="67">
        <v>4405.0370000000003</v>
      </c>
      <c r="Z47" s="67">
        <v>4490.1890000000003</v>
      </c>
      <c r="AA47" s="67">
        <v>4576.7240000000002</v>
      </c>
      <c r="AB47" s="67">
        <v>4664.3680000000004</v>
      </c>
      <c r="AC47" s="67">
        <v>4752.9160000000002</v>
      </c>
      <c r="AD47" s="67">
        <v>4842.2830000000004</v>
      </c>
      <c r="AE47" s="67">
        <v>4932.2830000000004</v>
      </c>
      <c r="AF47" s="67">
        <v>5022.7560000000003</v>
      </c>
      <c r="AG47" s="67">
        <v>5113.5540000000001</v>
      </c>
      <c r="AH47" s="67">
        <v>5204.5429999999997</v>
      </c>
      <c r="AI47" s="67">
        <v>5295.59</v>
      </c>
      <c r="AJ47" s="67">
        <v>5386.4549999999999</v>
      </c>
      <c r="AK47" s="67">
        <v>5476.9170000000004</v>
      </c>
      <c r="AL47" s="67">
        <v>5566.8140000000003</v>
      </c>
      <c r="AM47" s="67">
        <v>5656.0060000000003</v>
      </c>
      <c r="AN47" s="67">
        <v>5744.4669999999996</v>
      </c>
      <c r="AO47" s="67">
        <v>5832.1909999999998</v>
      </c>
      <c r="AP47" s="67">
        <v>5919.1769999999997</v>
      </c>
      <c r="AQ47" s="67">
        <v>6005.4920000000002</v>
      </c>
      <c r="AR47" s="67">
        <v>6091.067</v>
      </c>
      <c r="AS47" s="67">
        <v>6175.89</v>
      </c>
      <c r="AT47" s="67">
        <v>6260.0649999999996</v>
      </c>
      <c r="AU47" s="67">
        <v>6343.7060000000001</v>
      </c>
      <c r="AV47" s="67">
        <v>6426.9120000000003</v>
      </c>
      <c r="AW47" s="67">
        <v>6509.69</v>
      </c>
      <c r="AX47" s="67">
        <v>6592.0119999999997</v>
      </c>
      <c r="AY47" s="67">
        <v>6673.875</v>
      </c>
      <c r="AZ47" s="67">
        <v>6755.2579999999998</v>
      </c>
      <c r="BA47" s="67">
        <v>6836.1270000000004</v>
      </c>
      <c r="BB47" s="67">
        <v>6916.4750000000004</v>
      </c>
      <c r="BC47" s="67">
        <v>6996.2520000000004</v>
      </c>
      <c r="BD47" s="67">
        <v>7075.3980000000001</v>
      </c>
      <c r="BE47" s="67">
        <v>7153.8329999999996</v>
      </c>
      <c r="BF47" s="67">
        <v>7231.4750000000004</v>
      </c>
      <c r="BG47" s="67">
        <v>7308.2839999999997</v>
      </c>
      <c r="BH47" s="67">
        <v>7384.1980000000003</v>
      </c>
      <c r="BI47" s="67">
        <v>7459.0640000000003</v>
      </c>
      <c r="BJ47" s="67">
        <v>7532.7809999999999</v>
      </c>
      <c r="BK47" s="67">
        <v>7605.1559999999999</v>
      </c>
      <c r="BL47" s="67">
        <v>7676.1639999999998</v>
      </c>
      <c r="BM47" s="67">
        <v>7745.7749999999996</v>
      </c>
      <c r="BN47" s="67">
        <v>7813.9040000000005</v>
      </c>
      <c r="BO47" s="67">
        <v>7880.5630000000001</v>
      </c>
      <c r="BP47" s="67">
        <v>7945.7079999999996</v>
      </c>
      <c r="BQ47" s="67">
        <v>8009.3010000000004</v>
      </c>
      <c r="BR47" s="67">
        <v>8071.3190000000004</v>
      </c>
      <c r="BS47" s="67">
        <v>8131.732</v>
      </c>
      <c r="BT47" s="67">
        <v>8190.5510000000004</v>
      </c>
      <c r="BU47" s="67">
        <v>8247.7690000000002</v>
      </c>
      <c r="BV47" s="67">
        <v>8303.3870000000006</v>
      </c>
      <c r="BW47" s="67">
        <v>8357.3780000000006</v>
      </c>
      <c r="BX47" s="67">
        <v>8409.7389999999996</v>
      </c>
      <c r="BY47" s="67">
        <v>8460.4940000000006</v>
      </c>
      <c r="BZ47" s="67">
        <v>8509.6219999999994</v>
      </c>
      <c r="CA47" s="67">
        <v>8557.1450000000004</v>
      </c>
      <c r="CB47" s="67">
        <v>8603.0660000000007</v>
      </c>
      <c r="CC47" s="67">
        <v>8647.3919999999998</v>
      </c>
      <c r="CD47" s="67">
        <v>8690.1830000000009</v>
      </c>
      <c r="CE47" s="67">
        <v>8731.4570000000003</v>
      </c>
      <c r="CF47" s="67">
        <v>8771.23</v>
      </c>
      <c r="CG47" s="67">
        <v>8809.5059999999994</v>
      </c>
      <c r="CH47" s="67">
        <v>8846.27</v>
      </c>
      <c r="CI47" s="67">
        <v>8881.5349999999999</v>
      </c>
      <c r="CJ47" s="67">
        <v>8915.2939999999999</v>
      </c>
      <c r="CK47" s="67">
        <v>8947.5470000000005</v>
      </c>
      <c r="CL47" s="67">
        <v>8978.2950000000001</v>
      </c>
      <c r="CM47" s="67">
        <v>9007.5740000000005</v>
      </c>
      <c r="CN47" s="67">
        <v>9035.3950000000004</v>
      </c>
      <c r="CO47" s="67">
        <v>9061.777</v>
      </c>
    </row>
    <row r="48" spans="1:93" ht="11.25" customHeight="1">
      <c r="A48" s="63">
        <v>31</v>
      </c>
      <c r="B48" s="64" t="s">
        <v>844</v>
      </c>
      <c r="C48" s="73" t="s">
        <v>341</v>
      </c>
      <c r="D48" s="66"/>
      <c r="E48" s="66">
        <v>231</v>
      </c>
      <c r="F48" s="64" t="s">
        <v>894</v>
      </c>
      <c r="G48" s="66">
        <v>910</v>
      </c>
      <c r="H48" s="67">
        <v>100835.45299999999</v>
      </c>
      <c r="I48" s="67">
        <v>103603.461</v>
      </c>
      <c r="J48" s="67">
        <v>106399.92600000001</v>
      </c>
      <c r="K48" s="67">
        <v>109224.41</v>
      </c>
      <c r="L48" s="67">
        <v>112078.727</v>
      </c>
      <c r="M48" s="67">
        <v>114963.583</v>
      </c>
      <c r="N48" s="67">
        <v>117876.226</v>
      </c>
      <c r="O48" s="67">
        <v>120812.698</v>
      </c>
      <c r="P48" s="67">
        <v>123771.387</v>
      </c>
      <c r="Q48" s="67">
        <v>126750.868</v>
      </c>
      <c r="R48" s="67">
        <v>129749.447</v>
      </c>
      <c r="S48" s="67">
        <v>132765.52100000001</v>
      </c>
      <c r="T48" s="67">
        <v>135796.65</v>
      </c>
      <c r="U48" s="67">
        <v>138839.37400000001</v>
      </c>
      <c r="V48" s="67">
        <v>141889.68799999999</v>
      </c>
      <c r="W48" s="67">
        <v>144944.302</v>
      </c>
      <c r="X48" s="67">
        <v>148001.185</v>
      </c>
      <c r="Y48" s="67">
        <v>151059.25200000001</v>
      </c>
      <c r="Z48" s="67">
        <v>154117.367</v>
      </c>
      <c r="AA48" s="67">
        <v>157174.82800000001</v>
      </c>
      <c r="AB48" s="67">
        <v>160230.927</v>
      </c>
      <c r="AC48" s="67">
        <v>163283.946</v>
      </c>
      <c r="AD48" s="67">
        <v>166332.87299999999</v>
      </c>
      <c r="AE48" s="67">
        <v>169378.60200000001</v>
      </c>
      <c r="AF48" s="67">
        <v>172422.72899999999</v>
      </c>
      <c r="AG48" s="67">
        <v>175465.98</v>
      </c>
      <c r="AH48" s="67">
        <v>178507.818</v>
      </c>
      <c r="AI48" s="67">
        <v>181546.16899999999</v>
      </c>
      <c r="AJ48" s="67">
        <v>184578.31599999999</v>
      </c>
      <c r="AK48" s="67">
        <v>187600.77299999999</v>
      </c>
      <c r="AL48" s="67">
        <v>190610.52799999999</v>
      </c>
      <c r="AM48" s="67">
        <v>193605.49600000001</v>
      </c>
      <c r="AN48" s="67">
        <v>196584.361</v>
      </c>
      <c r="AO48" s="67">
        <v>199545.70800000001</v>
      </c>
      <c r="AP48" s="67">
        <v>202488.31099999999</v>
      </c>
      <c r="AQ48" s="67">
        <v>205410.671</v>
      </c>
      <c r="AR48" s="67">
        <v>208311.247</v>
      </c>
      <c r="AS48" s="67">
        <v>211187.73699999999</v>
      </c>
      <c r="AT48" s="67">
        <v>214036.9</v>
      </c>
      <c r="AU48" s="67">
        <v>216855.054</v>
      </c>
      <c r="AV48" s="67">
        <v>219639.09599999999</v>
      </c>
      <c r="AW48" s="67">
        <v>222386.79800000001</v>
      </c>
      <c r="AX48" s="67">
        <v>225096.92</v>
      </c>
      <c r="AY48" s="67">
        <v>227768.549</v>
      </c>
      <c r="AZ48" s="67">
        <v>230401.27799999999</v>
      </c>
      <c r="BA48" s="67">
        <v>232994.39600000001</v>
      </c>
      <c r="BB48" s="67">
        <v>235546.489</v>
      </c>
      <c r="BC48" s="67">
        <v>238055.878</v>
      </c>
      <c r="BD48" s="67">
        <v>240521.35200000001</v>
      </c>
      <c r="BE48" s="67">
        <v>242941.69200000001</v>
      </c>
      <c r="BF48" s="67">
        <v>245315.67199999999</v>
      </c>
      <c r="BG48" s="67">
        <v>247642.43100000001</v>
      </c>
      <c r="BH48" s="67">
        <v>249920.67199999999</v>
      </c>
      <c r="BI48" s="67">
        <v>252148.15400000001</v>
      </c>
      <c r="BJ48" s="67">
        <v>254322.269</v>
      </c>
      <c r="BK48" s="67">
        <v>256441.027</v>
      </c>
      <c r="BL48" s="67">
        <v>258503.139</v>
      </c>
      <c r="BM48" s="67">
        <v>260508.37700000001</v>
      </c>
      <c r="BN48" s="67">
        <v>262457.30200000003</v>
      </c>
      <c r="BO48" s="67">
        <v>264351.07500000001</v>
      </c>
      <c r="BP48" s="67">
        <v>266190.46000000002</v>
      </c>
      <c r="BQ48" s="67">
        <v>267975.37900000002</v>
      </c>
      <c r="BR48" s="67">
        <v>269705.16700000002</v>
      </c>
      <c r="BS48" s="67">
        <v>271379.32400000002</v>
      </c>
      <c r="BT48" s="67">
        <v>272997.21100000001</v>
      </c>
      <c r="BU48" s="67">
        <v>274558.38199999998</v>
      </c>
      <c r="BV48" s="67">
        <v>276062.94500000001</v>
      </c>
      <c r="BW48" s="67">
        <v>277511.03600000002</v>
      </c>
      <c r="BX48" s="67">
        <v>278902.25699999998</v>
      </c>
      <c r="BY48" s="67">
        <v>280236.07500000001</v>
      </c>
      <c r="BZ48" s="67">
        <v>281512.33500000002</v>
      </c>
      <c r="CA48" s="67">
        <v>282731.08199999999</v>
      </c>
      <c r="CB48" s="67">
        <v>283893.09999999998</v>
      </c>
      <c r="CC48" s="67">
        <v>284999.90100000001</v>
      </c>
      <c r="CD48" s="67">
        <v>286053.50599999999</v>
      </c>
      <c r="CE48" s="67">
        <v>287055.56199999998</v>
      </c>
      <c r="CF48" s="67">
        <v>288007.15500000003</v>
      </c>
      <c r="CG48" s="67">
        <v>288908.859</v>
      </c>
      <c r="CH48" s="67">
        <v>289760.92099999997</v>
      </c>
      <c r="CI48" s="67">
        <v>290563.641</v>
      </c>
      <c r="CJ48" s="67">
        <v>291317.47200000001</v>
      </c>
      <c r="CK48" s="67">
        <v>292023.2</v>
      </c>
      <c r="CL48" s="67">
        <v>292681.94900000002</v>
      </c>
      <c r="CM48" s="67">
        <v>293295.20400000003</v>
      </c>
      <c r="CN48" s="67">
        <v>293864.788</v>
      </c>
      <c r="CO48" s="67">
        <v>294392.90299999999</v>
      </c>
    </row>
    <row r="49" spans="1:93" ht="11.25" customHeight="1">
      <c r="A49" s="63">
        <v>32</v>
      </c>
      <c r="B49" s="64" t="s">
        <v>844</v>
      </c>
      <c r="C49" s="73" t="s">
        <v>402</v>
      </c>
      <c r="D49" s="66"/>
      <c r="E49" s="66">
        <v>404</v>
      </c>
      <c r="F49" s="64" t="s">
        <v>894</v>
      </c>
      <c r="G49" s="66">
        <v>910</v>
      </c>
      <c r="H49" s="67">
        <v>47878.339</v>
      </c>
      <c r="I49" s="67">
        <v>49051.531000000003</v>
      </c>
      <c r="J49" s="67">
        <v>50221.146000000001</v>
      </c>
      <c r="K49" s="67">
        <v>51392.57</v>
      </c>
      <c r="L49" s="67">
        <v>52573.966999999997</v>
      </c>
      <c r="M49" s="67">
        <v>53771.3</v>
      </c>
      <c r="N49" s="67">
        <v>54985.701999999997</v>
      </c>
      <c r="O49" s="67">
        <v>56215.224000000002</v>
      </c>
      <c r="P49" s="67">
        <v>57458.89</v>
      </c>
      <c r="Q49" s="67">
        <v>58714.809000000001</v>
      </c>
      <c r="R49" s="67">
        <v>59981.315000000002</v>
      </c>
      <c r="S49" s="67">
        <v>61257.805</v>
      </c>
      <c r="T49" s="67">
        <v>62544.006999999998</v>
      </c>
      <c r="U49" s="67">
        <v>63838.873</v>
      </c>
      <c r="V49" s="67">
        <v>65141.207999999999</v>
      </c>
      <c r="W49" s="67">
        <v>66449.654999999999</v>
      </c>
      <c r="X49" s="67">
        <v>67763.327000000005</v>
      </c>
      <c r="Y49" s="67">
        <v>69080.710000000006</v>
      </c>
      <c r="Z49" s="67">
        <v>70399.093999999997</v>
      </c>
      <c r="AA49" s="67">
        <v>71715.179999999993</v>
      </c>
      <c r="AB49" s="67">
        <v>73026.285999999993</v>
      </c>
      <c r="AC49" s="67">
        <v>74330.86</v>
      </c>
      <c r="AD49" s="67">
        <v>75628.137000000002</v>
      </c>
      <c r="AE49" s="67">
        <v>76917.347999999998</v>
      </c>
      <c r="AF49" s="67">
        <v>78198.020999999993</v>
      </c>
      <c r="AG49" s="67">
        <v>79469.672000000006</v>
      </c>
      <c r="AH49" s="67">
        <v>80731.501000000004</v>
      </c>
      <c r="AI49" s="67">
        <v>81982.714000000007</v>
      </c>
      <c r="AJ49" s="67">
        <v>83222.922999999995</v>
      </c>
      <c r="AK49" s="67">
        <v>84451.839000000007</v>
      </c>
      <c r="AL49" s="67">
        <v>85669.262000000002</v>
      </c>
      <c r="AM49" s="67">
        <v>86874.596000000005</v>
      </c>
      <c r="AN49" s="67">
        <v>88067.55</v>
      </c>
      <c r="AO49" s="67">
        <v>89248.341</v>
      </c>
      <c r="AP49" s="67">
        <v>90417.451000000001</v>
      </c>
      <c r="AQ49" s="67">
        <v>91575.092000000004</v>
      </c>
      <c r="AR49" s="67">
        <v>92721.076000000001</v>
      </c>
      <c r="AS49" s="67">
        <v>93854.785000000003</v>
      </c>
      <c r="AT49" s="67">
        <v>94975.542000000001</v>
      </c>
      <c r="AU49" s="67">
        <v>96082.460999999996</v>
      </c>
      <c r="AV49" s="67">
        <v>97174.763000000006</v>
      </c>
      <c r="AW49" s="67">
        <v>98251.903999999995</v>
      </c>
      <c r="AX49" s="67">
        <v>99313.432000000001</v>
      </c>
      <c r="AY49" s="67">
        <v>100358.739</v>
      </c>
      <c r="AZ49" s="67">
        <v>101387.22100000001</v>
      </c>
      <c r="BA49" s="67">
        <v>102398.265</v>
      </c>
      <c r="BB49" s="67">
        <v>103391.39599999999</v>
      </c>
      <c r="BC49" s="67">
        <v>104366.031</v>
      </c>
      <c r="BD49" s="67">
        <v>105321.31</v>
      </c>
      <c r="BE49" s="67">
        <v>106256.27800000001</v>
      </c>
      <c r="BF49" s="67">
        <v>107170.15700000001</v>
      </c>
      <c r="BG49" s="67">
        <v>108062.43</v>
      </c>
      <c r="BH49" s="67">
        <v>108932.874</v>
      </c>
      <c r="BI49" s="67">
        <v>109781.22900000001</v>
      </c>
      <c r="BJ49" s="67">
        <v>110607.416</v>
      </c>
      <c r="BK49" s="67">
        <v>111411.341</v>
      </c>
      <c r="BL49" s="67">
        <v>112192.781</v>
      </c>
      <c r="BM49" s="67">
        <v>112951.558</v>
      </c>
      <c r="BN49" s="67">
        <v>113687.746</v>
      </c>
      <c r="BO49" s="67">
        <v>114401.474</v>
      </c>
      <c r="BP49" s="67">
        <v>115092.855</v>
      </c>
      <c r="BQ49" s="67">
        <v>115761.932</v>
      </c>
      <c r="BR49" s="67">
        <v>116408.65</v>
      </c>
      <c r="BS49" s="67">
        <v>117032.946</v>
      </c>
      <c r="BT49" s="67">
        <v>117634.731</v>
      </c>
      <c r="BU49" s="67">
        <v>118213.96400000001</v>
      </c>
      <c r="BV49" s="67">
        <v>118770.73299999999</v>
      </c>
      <c r="BW49" s="67">
        <v>119305.196</v>
      </c>
      <c r="BX49" s="67">
        <v>119817.567</v>
      </c>
      <c r="BY49" s="67">
        <v>120308.118</v>
      </c>
      <c r="BZ49" s="67">
        <v>120777.09299999999</v>
      </c>
      <c r="CA49" s="67">
        <v>121224.69899999999</v>
      </c>
      <c r="CB49" s="67">
        <v>121651.197</v>
      </c>
      <c r="CC49" s="67">
        <v>122056.86500000001</v>
      </c>
      <c r="CD49" s="67">
        <v>122442.008</v>
      </c>
      <c r="CE49" s="67">
        <v>122806.997</v>
      </c>
      <c r="CF49" s="67">
        <v>123152.11500000001</v>
      </c>
      <c r="CG49" s="67">
        <v>123477.705</v>
      </c>
      <c r="CH49" s="67">
        <v>123784.13099999999</v>
      </c>
      <c r="CI49" s="67">
        <v>124071.711</v>
      </c>
      <c r="CJ49" s="67">
        <v>124340.818</v>
      </c>
      <c r="CK49" s="67">
        <v>124591.84699999999</v>
      </c>
      <c r="CL49" s="67">
        <v>124825.20699999999</v>
      </c>
      <c r="CM49" s="67">
        <v>125041.348</v>
      </c>
      <c r="CN49" s="67">
        <v>125240.73299999999</v>
      </c>
      <c r="CO49" s="67">
        <v>125423.855</v>
      </c>
    </row>
    <row r="50" spans="1:93" ht="11.25" customHeight="1">
      <c r="A50" s="63">
        <v>33</v>
      </c>
      <c r="B50" s="64" t="s">
        <v>844</v>
      </c>
      <c r="C50" s="73" t="s">
        <v>431</v>
      </c>
      <c r="D50" s="66"/>
      <c r="E50" s="66">
        <v>450</v>
      </c>
      <c r="F50" s="64" t="s">
        <v>894</v>
      </c>
      <c r="G50" s="66">
        <v>910</v>
      </c>
      <c r="H50" s="67">
        <v>24234.080000000002</v>
      </c>
      <c r="I50" s="67">
        <v>24894.37</v>
      </c>
      <c r="J50" s="67">
        <v>25570.510999999999</v>
      </c>
      <c r="K50" s="67">
        <v>26262.312999999998</v>
      </c>
      <c r="L50" s="67">
        <v>26969.306</v>
      </c>
      <c r="M50" s="67">
        <v>27691.019</v>
      </c>
      <c r="N50" s="67">
        <v>28427.332999999999</v>
      </c>
      <c r="O50" s="67">
        <v>29178.075000000001</v>
      </c>
      <c r="P50" s="67">
        <v>29942.591</v>
      </c>
      <c r="Q50" s="67">
        <v>30720.116999999998</v>
      </c>
      <c r="R50" s="67">
        <v>31509.837</v>
      </c>
      <c r="S50" s="67">
        <v>32311.423999999999</v>
      </c>
      <c r="T50" s="67">
        <v>33124.447999999997</v>
      </c>
      <c r="U50" s="67">
        <v>33947.957000000002</v>
      </c>
      <c r="V50" s="67">
        <v>34780.866000000002</v>
      </c>
      <c r="W50" s="67">
        <v>35622.311999999998</v>
      </c>
      <c r="X50" s="67">
        <v>36471.756000000001</v>
      </c>
      <c r="Y50" s="67">
        <v>37329.01</v>
      </c>
      <c r="Z50" s="67">
        <v>38194.091999999997</v>
      </c>
      <c r="AA50" s="67">
        <v>39067.245999999999</v>
      </c>
      <c r="AB50" s="67">
        <v>39948.584999999999</v>
      </c>
      <c r="AC50" s="67">
        <v>40837.955000000002</v>
      </c>
      <c r="AD50" s="67">
        <v>41735.057999999997</v>
      </c>
      <c r="AE50" s="67">
        <v>42639.747000000003</v>
      </c>
      <c r="AF50" s="67">
        <v>43551.894</v>
      </c>
      <c r="AG50" s="67">
        <v>44471.368999999999</v>
      </c>
      <c r="AH50" s="67">
        <v>45397.908000000003</v>
      </c>
      <c r="AI50" s="67">
        <v>46331.396999999997</v>
      </c>
      <c r="AJ50" s="67">
        <v>47271.942000000003</v>
      </c>
      <c r="AK50" s="67">
        <v>48219.790999999997</v>
      </c>
      <c r="AL50" s="67">
        <v>49174.964</v>
      </c>
      <c r="AM50" s="67">
        <v>50137.290999999997</v>
      </c>
      <c r="AN50" s="67">
        <v>51106.345999999998</v>
      </c>
      <c r="AO50" s="67">
        <v>52081.599000000002</v>
      </c>
      <c r="AP50" s="67">
        <v>53062.409</v>
      </c>
      <c r="AQ50" s="67">
        <v>54048.131000000001</v>
      </c>
      <c r="AR50" s="67">
        <v>55038.413999999997</v>
      </c>
      <c r="AS50" s="67">
        <v>56032.796000000002</v>
      </c>
      <c r="AT50" s="67">
        <v>57030.608</v>
      </c>
      <c r="AU50" s="67">
        <v>58031.038999999997</v>
      </c>
      <c r="AV50" s="67">
        <v>59033.38</v>
      </c>
      <c r="AW50" s="67">
        <v>60037.133999999998</v>
      </c>
      <c r="AX50" s="67">
        <v>61041.881000000001</v>
      </c>
      <c r="AY50" s="67">
        <v>62047.283000000003</v>
      </c>
      <c r="AZ50" s="67">
        <v>63053.042000000001</v>
      </c>
      <c r="BA50" s="67">
        <v>64058.826000000001</v>
      </c>
      <c r="BB50" s="67">
        <v>65064.23</v>
      </c>
      <c r="BC50" s="67">
        <v>66068.823000000004</v>
      </c>
      <c r="BD50" s="67">
        <v>67072.274000000005</v>
      </c>
      <c r="BE50" s="67">
        <v>68074.241999999998</v>
      </c>
      <c r="BF50" s="67">
        <v>69074.428</v>
      </c>
      <c r="BG50" s="67">
        <v>70072.381999999998</v>
      </c>
      <c r="BH50" s="67">
        <v>71067.751999999993</v>
      </c>
      <c r="BI50" s="67">
        <v>72060.25</v>
      </c>
      <c r="BJ50" s="67">
        <v>73049.591</v>
      </c>
      <c r="BK50" s="67">
        <v>74035.474000000002</v>
      </c>
      <c r="BL50" s="67">
        <v>75017.577000000005</v>
      </c>
      <c r="BM50" s="67">
        <v>75995.410999999993</v>
      </c>
      <c r="BN50" s="67">
        <v>76968.395000000004</v>
      </c>
      <c r="BO50" s="67">
        <v>77935.865999999995</v>
      </c>
      <c r="BP50" s="67">
        <v>78897.226999999999</v>
      </c>
      <c r="BQ50" s="67">
        <v>79852.054999999993</v>
      </c>
      <c r="BR50" s="67">
        <v>80800.017000000007</v>
      </c>
      <c r="BS50" s="67">
        <v>81740.665999999997</v>
      </c>
      <c r="BT50" s="67">
        <v>82673.596000000005</v>
      </c>
      <c r="BU50" s="67">
        <v>83598.399999999994</v>
      </c>
      <c r="BV50" s="67">
        <v>84514.680999999997</v>
      </c>
      <c r="BW50" s="67">
        <v>85422.116999999998</v>
      </c>
      <c r="BX50" s="67">
        <v>86320.592999999993</v>
      </c>
      <c r="BY50" s="67">
        <v>87210.099000000002</v>
      </c>
      <c r="BZ50" s="67">
        <v>88090.483999999997</v>
      </c>
      <c r="CA50" s="67">
        <v>88961.543999999994</v>
      </c>
      <c r="CB50" s="67">
        <v>89822.875</v>
      </c>
      <c r="CC50" s="67">
        <v>90673.985000000001</v>
      </c>
      <c r="CD50" s="67">
        <v>91514.308000000005</v>
      </c>
      <c r="CE50" s="67">
        <v>92343.356</v>
      </c>
      <c r="CF50" s="67">
        <v>93160.773000000001</v>
      </c>
      <c r="CG50" s="67">
        <v>93966.289000000004</v>
      </c>
      <c r="CH50" s="67">
        <v>94759.758000000002</v>
      </c>
      <c r="CI50" s="67">
        <v>95540.994000000006</v>
      </c>
      <c r="CJ50" s="67">
        <v>96309.812999999995</v>
      </c>
      <c r="CK50" s="67">
        <v>97065.982999999993</v>
      </c>
      <c r="CL50" s="67">
        <v>97809.197</v>
      </c>
      <c r="CM50" s="67">
        <v>98539.114000000001</v>
      </c>
      <c r="CN50" s="67">
        <v>99255.315000000002</v>
      </c>
      <c r="CO50" s="67">
        <v>99957.34</v>
      </c>
    </row>
    <row r="51" spans="1:93" ht="11.25" customHeight="1">
      <c r="A51" s="63">
        <v>34</v>
      </c>
      <c r="B51" s="64" t="s">
        <v>844</v>
      </c>
      <c r="C51" s="73" t="s">
        <v>433</v>
      </c>
      <c r="D51" s="66"/>
      <c r="E51" s="66">
        <v>454</v>
      </c>
      <c r="F51" s="64" t="s">
        <v>894</v>
      </c>
      <c r="G51" s="66">
        <v>910</v>
      </c>
      <c r="H51" s="67">
        <v>16745.305</v>
      </c>
      <c r="I51" s="67">
        <v>17205.253000000001</v>
      </c>
      <c r="J51" s="67">
        <v>17670.192999999999</v>
      </c>
      <c r="K51" s="67">
        <v>18143.215</v>
      </c>
      <c r="L51" s="67">
        <v>18628.749</v>
      </c>
      <c r="M51" s="67">
        <v>19129.955000000002</v>
      </c>
      <c r="N51" s="67">
        <v>19647.681</v>
      </c>
      <c r="O51" s="67">
        <v>20180.838</v>
      </c>
      <c r="P51" s="67">
        <v>20728.156999999999</v>
      </c>
      <c r="Q51" s="67">
        <v>21287.588</v>
      </c>
      <c r="R51" s="67">
        <v>21857.472000000002</v>
      </c>
      <c r="S51" s="67">
        <v>22437.393</v>
      </c>
      <c r="T51" s="67">
        <v>23027.357</v>
      </c>
      <c r="U51" s="67">
        <v>23626.576000000001</v>
      </c>
      <c r="V51" s="67">
        <v>24234.186000000002</v>
      </c>
      <c r="W51" s="67">
        <v>24849.442999999999</v>
      </c>
      <c r="X51" s="67">
        <v>25471.782999999999</v>
      </c>
      <c r="Y51" s="67">
        <v>26100.74</v>
      </c>
      <c r="Z51" s="67">
        <v>26735.781999999999</v>
      </c>
      <c r="AA51" s="67">
        <v>27376.447</v>
      </c>
      <c r="AB51" s="67">
        <v>28022.27</v>
      </c>
      <c r="AC51" s="67">
        <v>28672.797999999999</v>
      </c>
      <c r="AD51" s="67">
        <v>29327.664000000001</v>
      </c>
      <c r="AE51" s="67">
        <v>29986.742999999999</v>
      </c>
      <c r="AF51" s="67">
        <v>30649.995999999999</v>
      </c>
      <c r="AG51" s="67">
        <v>31317.315999999999</v>
      </c>
      <c r="AH51" s="67">
        <v>31988.499</v>
      </c>
      <c r="AI51" s="67">
        <v>32663.162</v>
      </c>
      <c r="AJ51" s="67">
        <v>33340.892999999996</v>
      </c>
      <c r="AK51" s="67">
        <v>34021.235999999997</v>
      </c>
      <c r="AL51" s="67">
        <v>34703.794000000002</v>
      </c>
      <c r="AM51" s="67">
        <v>35388.178</v>
      </c>
      <c r="AN51" s="67">
        <v>36074.192000000003</v>
      </c>
      <c r="AO51" s="67">
        <v>36761.913999999997</v>
      </c>
      <c r="AP51" s="67">
        <v>37451.5</v>
      </c>
      <c r="AQ51" s="67">
        <v>38142.970999999998</v>
      </c>
      <c r="AR51" s="67">
        <v>38836.154999999999</v>
      </c>
      <c r="AS51" s="67">
        <v>39530.582000000002</v>
      </c>
      <c r="AT51" s="67">
        <v>40225.603999999999</v>
      </c>
      <c r="AU51" s="67">
        <v>40920.455999999998</v>
      </c>
      <c r="AV51" s="67">
        <v>41614.438999999998</v>
      </c>
      <c r="AW51" s="67">
        <v>42307.080999999998</v>
      </c>
      <c r="AX51" s="67">
        <v>42998.114000000001</v>
      </c>
      <c r="AY51" s="67">
        <v>43687.332999999999</v>
      </c>
      <c r="AZ51" s="67">
        <v>44374.603000000003</v>
      </c>
      <c r="BA51" s="67">
        <v>45059.724000000002</v>
      </c>
      <c r="BB51" s="67">
        <v>45742.332999999999</v>
      </c>
      <c r="BC51" s="67">
        <v>46421.955000000002</v>
      </c>
      <c r="BD51" s="67">
        <v>47097.974999999999</v>
      </c>
      <c r="BE51" s="67">
        <v>47769.749000000003</v>
      </c>
      <c r="BF51" s="67">
        <v>48436.663999999997</v>
      </c>
      <c r="BG51" s="67">
        <v>49098.321000000004</v>
      </c>
      <c r="BH51" s="67">
        <v>49754.356</v>
      </c>
      <c r="BI51" s="67">
        <v>50404.328000000001</v>
      </c>
      <c r="BJ51" s="67">
        <v>51047.819000000003</v>
      </c>
      <c r="BK51" s="67">
        <v>51684.413999999997</v>
      </c>
      <c r="BL51" s="67">
        <v>52313.760999999999</v>
      </c>
      <c r="BM51" s="67">
        <v>52935.584000000003</v>
      </c>
      <c r="BN51" s="67">
        <v>53549.603000000003</v>
      </c>
      <c r="BO51" s="67">
        <v>54155.612000000001</v>
      </c>
      <c r="BP51" s="67">
        <v>54753.375</v>
      </c>
      <c r="BQ51" s="67">
        <v>55342.654999999999</v>
      </c>
      <c r="BR51" s="67">
        <v>55923.220999999998</v>
      </c>
      <c r="BS51" s="67">
        <v>56494.946000000004</v>
      </c>
      <c r="BT51" s="67">
        <v>57057.773999999998</v>
      </c>
      <c r="BU51" s="67">
        <v>57611.567999999999</v>
      </c>
      <c r="BV51" s="67">
        <v>58156.197999999997</v>
      </c>
      <c r="BW51" s="67">
        <v>58691.451000000001</v>
      </c>
      <c r="BX51" s="67">
        <v>59217.125999999997</v>
      </c>
      <c r="BY51" s="67">
        <v>59733.021000000001</v>
      </c>
      <c r="BZ51" s="67">
        <v>60238.913999999997</v>
      </c>
      <c r="CA51" s="67">
        <v>60734.707999999999</v>
      </c>
      <c r="CB51" s="67">
        <v>61220.271000000001</v>
      </c>
      <c r="CC51" s="67">
        <v>61695.421000000002</v>
      </c>
      <c r="CD51" s="67">
        <v>62159.940999999999</v>
      </c>
      <c r="CE51" s="67">
        <v>62613.677000000003</v>
      </c>
      <c r="CF51" s="67">
        <v>63056.56</v>
      </c>
      <c r="CG51" s="67">
        <v>63488.559000000001</v>
      </c>
      <c r="CH51" s="67">
        <v>63909.71</v>
      </c>
      <c r="CI51" s="67">
        <v>64320.074000000001</v>
      </c>
      <c r="CJ51" s="67">
        <v>64719.712</v>
      </c>
      <c r="CK51" s="67">
        <v>65108.71</v>
      </c>
      <c r="CL51" s="67">
        <v>65487.105000000003</v>
      </c>
      <c r="CM51" s="67">
        <v>65854.994999999995</v>
      </c>
      <c r="CN51" s="67">
        <v>66212.402000000002</v>
      </c>
      <c r="CO51" s="67">
        <v>66559.385999999999</v>
      </c>
    </row>
    <row r="52" spans="1:93" ht="11.25" customHeight="1">
      <c r="A52" s="63">
        <v>35</v>
      </c>
      <c r="B52" s="64" t="s">
        <v>844</v>
      </c>
      <c r="C52" s="73" t="s">
        <v>447</v>
      </c>
      <c r="D52" s="66">
        <v>1</v>
      </c>
      <c r="E52" s="66">
        <v>480</v>
      </c>
      <c r="F52" s="64" t="s">
        <v>894</v>
      </c>
      <c r="G52" s="66">
        <v>910</v>
      </c>
      <c r="H52" s="67">
        <v>1259.4570000000001</v>
      </c>
      <c r="I52" s="67">
        <v>1261.8699999999999</v>
      </c>
      <c r="J52" s="67">
        <v>1264.4970000000001</v>
      </c>
      <c r="K52" s="67">
        <v>1267.184</v>
      </c>
      <c r="L52" s="67">
        <v>1269.67</v>
      </c>
      <c r="M52" s="67">
        <v>1271.7670000000001</v>
      </c>
      <c r="N52" s="67">
        <v>1273.4280000000001</v>
      </c>
      <c r="O52" s="67">
        <v>1274.72</v>
      </c>
      <c r="P52" s="67">
        <v>1275.6569999999999</v>
      </c>
      <c r="Q52" s="67">
        <v>1276.2819999999999</v>
      </c>
      <c r="R52" s="67">
        <v>1276.6389999999999</v>
      </c>
      <c r="S52" s="67">
        <v>1276.7159999999999</v>
      </c>
      <c r="T52" s="67">
        <v>1276.4939999999999</v>
      </c>
      <c r="U52" s="67">
        <v>1275.973</v>
      </c>
      <c r="V52" s="67">
        <v>1275.144</v>
      </c>
      <c r="W52" s="67">
        <v>1274.0360000000001</v>
      </c>
      <c r="X52" s="67">
        <v>1272.636</v>
      </c>
      <c r="Y52" s="67">
        <v>1270.925</v>
      </c>
      <c r="Z52" s="67">
        <v>1268.9000000000001</v>
      </c>
      <c r="AA52" s="67">
        <v>1266.539</v>
      </c>
      <c r="AB52" s="67">
        <v>1263.8140000000001</v>
      </c>
      <c r="AC52" s="67">
        <v>1260.7329999999999</v>
      </c>
      <c r="AD52" s="67">
        <v>1257.3009999999999</v>
      </c>
      <c r="AE52" s="67">
        <v>1253.4970000000001</v>
      </c>
      <c r="AF52" s="67">
        <v>1249.3530000000001</v>
      </c>
      <c r="AG52" s="67">
        <v>1244.874</v>
      </c>
      <c r="AH52" s="67">
        <v>1240.047</v>
      </c>
      <c r="AI52" s="67">
        <v>1234.913</v>
      </c>
      <c r="AJ52" s="67">
        <v>1229.4760000000001</v>
      </c>
      <c r="AK52" s="67">
        <v>1223.7750000000001</v>
      </c>
      <c r="AL52" s="67">
        <v>1217.8530000000001</v>
      </c>
      <c r="AM52" s="67">
        <v>1211.7049999999999</v>
      </c>
      <c r="AN52" s="67">
        <v>1205.386</v>
      </c>
      <c r="AO52" s="67">
        <v>1198.883</v>
      </c>
      <c r="AP52" s="67">
        <v>1192.26</v>
      </c>
      <c r="AQ52" s="67">
        <v>1185.5250000000001</v>
      </c>
      <c r="AR52" s="67">
        <v>1178.7180000000001</v>
      </c>
      <c r="AS52" s="67">
        <v>1171.8399999999999</v>
      </c>
      <c r="AT52" s="67">
        <v>1164.925</v>
      </c>
      <c r="AU52" s="67">
        <v>1157.9760000000001</v>
      </c>
      <c r="AV52" s="67">
        <v>1151.009</v>
      </c>
      <c r="AW52" s="67">
        <v>1144.047</v>
      </c>
      <c r="AX52" s="67">
        <v>1137.0930000000001</v>
      </c>
      <c r="AY52" s="67">
        <v>1130.1369999999999</v>
      </c>
      <c r="AZ52" s="67">
        <v>1123.184</v>
      </c>
      <c r="BA52" s="67">
        <v>1116.2339999999999</v>
      </c>
      <c r="BB52" s="67">
        <v>1109.2560000000001</v>
      </c>
      <c r="BC52" s="67">
        <v>1102.296</v>
      </c>
      <c r="BD52" s="67">
        <v>1095.3130000000001</v>
      </c>
      <c r="BE52" s="67">
        <v>1088.3130000000001</v>
      </c>
      <c r="BF52" s="67">
        <v>1081.2840000000001</v>
      </c>
      <c r="BG52" s="67">
        <v>1074.222</v>
      </c>
      <c r="BH52" s="67">
        <v>1067.124</v>
      </c>
      <c r="BI52" s="67">
        <v>1059.989</v>
      </c>
      <c r="BJ52" s="67">
        <v>1052.808</v>
      </c>
      <c r="BK52" s="67">
        <v>1045.5730000000001</v>
      </c>
      <c r="BL52" s="67">
        <v>1038.279</v>
      </c>
      <c r="BM52" s="67">
        <v>1030.941</v>
      </c>
      <c r="BN52" s="67">
        <v>1023.55</v>
      </c>
      <c r="BO52" s="67">
        <v>1016.085</v>
      </c>
      <c r="BP52" s="67">
        <v>1008.563</v>
      </c>
      <c r="BQ52" s="67">
        <v>1000.99</v>
      </c>
      <c r="BR52" s="67">
        <v>993.35500000000002</v>
      </c>
      <c r="BS52" s="67">
        <v>985.66300000000001</v>
      </c>
      <c r="BT52" s="67">
        <v>977.94299999999998</v>
      </c>
      <c r="BU52" s="67">
        <v>970.20799999999997</v>
      </c>
      <c r="BV52" s="67">
        <v>962.44899999999996</v>
      </c>
      <c r="BW52" s="67">
        <v>954.69600000000003</v>
      </c>
      <c r="BX52" s="67">
        <v>946.93899999999996</v>
      </c>
      <c r="BY52" s="67">
        <v>939.202</v>
      </c>
      <c r="BZ52" s="67">
        <v>931.49599999999998</v>
      </c>
      <c r="CA52" s="67">
        <v>923.82799999999997</v>
      </c>
      <c r="CB52" s="67">
        <v>916.20799999999997</v>
      </c>
      <c r="CC52" s="67">
        <v>908.654</v>
      </c>
      <c r="CD52" s="67">
        <v>901.16800000000001</v>
      </c>
      <c r="CE52" s="67">
        <v>893.78499999999997</v>
      </c>
      <c r="CF52" s="67">
        <v>886.50300000000004</v>
      </c>
      <c r="CG52" s="67">
        <v>879.327</v>
      </c>
      <c r="CH52" s="67">
        <v>872.29300000000001</v>
      </c>
      <c r="CI52" s="67">
        <v>865.39</v>
      </c>
      <c r="CJ52" s="67">
        <v>858.61800000000005</v>
      </c>
      <c r="CK52" s="67">
        <v>852.01099999999997</v>
      </c>
      <c r="CL52" s="67">
        <v>845.55799999999999</v>
      </c>
      <c r="CM52" s="67">
        <v>839.28499999999997</v>
      </c>
      <c r="CN52" s="67">
        <v>833.19600000000003</v>
      </c>
      <c r="CO52" s="67">
        <v>827.303</v>
      </c>
    </row>
    <row r="53" spans="1:93" ht="11.25" customHeight="1">
      <c r="A53" s="63">
        <v>36</v>
      </c>
      <c r="B53" s="64" t="s">
        <v>844</v>
      </c>
      <c r="C53" s="73" t="s">
        <v>895</v>
      </c>
      <c r="D53" s="66">
        <v>2</v>
      </c>
      <c r="E53" s="66">
        <v>175</v>
      </c>
      <c r="F53" s="64" t="s">
        <v>894</v>
      </c>
      <c r="G53" s="66">
        <v>910</v>
      </c>
      <c r="H53" s="67">
        <v>240.011</v>
      </c>
      <c r="I53" s="67">
        <v>246.46</v>
      </c>
      <c r="J53" s="67">
        <v>252.96199999999999</v>
      </c>
      <c r="K53" s="67">
        <v>259.52600000000001</v>
      </c>
      <c r="L53" s="67">
        <v>266.15300000000002</v>
      </c>
      <c r="M53" s="67">
        <v>272.81299999999999</v>
      </c>
      <c r="N53" s="67">
        <v>279.50700000000001</v>
      </c>
      <c r="O53" s="67">
        <v>286.25400000000002</v>
      </c>
      <c r="P53" s="67">
        <v>293.06400000000002</v>
      </c>
      <c r="Q53" s="67">
        <v>299.93400000000003</v>
      </c>
      <c r="R53" s="67">
        <v>306.88400000000001</v>
      </c>
      <c r="S53" s="67">
        <v>313.92599999999999</v>
      </c>
      <c r="T53" s="67">
        <v>321.03800000000001</v>
      </c>
      <c r="U53" s="67">
        <v>328.22699999999998</v>
      </c>
      <c r="V53" s="67">
        <v>335.52199999999999</v>
      </c>
      <c r="W53" s="67">
        <v>342.899</v>
      </c>
      <c r="X53" s="67">
        <v>350.34399999999999</v>
      </c>
      <c r="Y53" s="67">
        <v>357.87400000000002</v>
      </c>
      <c r="Z53" s="67">
        <v>365.47699999999998</v>
      </c>
      <c r="AA53" s="67">
        <v>373.11200000000002</v>
      </c>
      <c r="AB53" s="67">
        <v>380.80099999999999</v>
      </c>
      <c r="AC53" s="67">
        <v>388.50599999999997</v>
      </c>
      <c r="AD53" s="67">
        <v>396.22699999999998</v>
      </c>
      <c r="AE53" s="67">
        <v>403.95499999999998</v>
      </c>
      <c r="AF53" s="67">
        <v>411.69600000000003</v>
      </c>
      <c r="AG53" s="67">
        <v>419.42599999999999</v>
      </c>
      <c r="AH53" s="67">
        <v>427.13799999999998</v>
      </c>
      <c r="AI53" s="67">
        <v>434.83800000000002</v>
      </c>
      <c r="AJ53" s="67">
        <v>442.50299999999999</v>
      </c>
      <c r="AK53" s="67">
        <v>450.13200000000001</v>
      </c>
      <c r="AL53" s="67">
        <v>457.721</v>
      </c>
      <c r="AM53" s="67">
        <v>465.25099999999998</v>
      </c>
      <c r="AN53" s="67">
        <v>472.73200000000003</v>
      </c>
      <c r="AO53" s="67">
        <v>480.166</v>
      </c>
      <c r="AP53" s="67">
        <v>487.536</v>
      </c>
      <c r="AQ53" s="67">
        <v>494.851</v>
      </c>
      <c r="AR53" s="67">
        <v>502.09399999999999</v>
      </c>
      <c r="AS53" s="67">
        <v>509.267</v>
      </c>
      <c r="AT53" s="67">
        <v>516.39300000000003</v>
      </c>
      <c r="AU53" s="67">
        <v>523.45000000000005</v>
      </c>
      <c r="AV53" s="67">
        <v>530.42499999999995</v>
      </c>
      <c r="AW53" s="67">
        <v>537.34400000000005</v>
      </c>
      <c r="AX53" s="67">
        <v>544.19100000000003</v>
      </c>
      <c r="AY53" s="67">
        <v>550.97799999999995</v>
      </c>
      <c r="AZ53" s="67">
        <v>557.68399999999997</v>
      </c>
      <c r="BA53" s="67">
        <v>564.32600000000002</v>
      </c>
      <c r="BB53" s="67">
        <v>570.88599999999997</v>
      </c>
      <c r="BC53" s="67">
        <v>577.38400000000001</v>
      </c>
      <c r="BD53" s="67">
        <v>583.81100000000004</v>
      </c>
      <c r="BE53" s="67">
        <v>590.14800000000002</v>
      </c>
      <c r="BF53" s="67">
        <v>596.41200000000003</v>
      </c>
      <c r="BG53" s="67">
        <v>602.59299999999996</v>
      </c>
      <c r="BH53" s="67">
        <v>608.67899999999997</v>
      </c>
      <c r="BI53" s="67">
        <v>614.66899999999998</v>
      </c>
      <c r="BJ53" s="67">
        <v>620.58100000000002</v>
      </c>
      <c r="BK53" s="67">
        <v>626.38900000000001</v>
      </c>
      <c r="BL53" s="67">
        <v>632.10699999999997</v>
      </c>
      <c r="BM53" s="67">
        <v>637.71600000000001</v>
      </c>
      <c r="BN53" s="67">
        <v>643.221</v>
      </c>
      <c r="BO53" s="67">
        <v>648.63</v>
      </c>
      <c r="BP53" s="67">
        <v>653.92499999999995</v>
      </c>
      <c r="BQ53" s="67">
        <v>659.11800000000005</v>
      </c>
      <c r="BR53" s="67">
        <v>664.21100000000001</v>
      </c>
      <c r="BS53" s="67">
        <v>669.178</v>
      </c>
      <c r="BT53" s="67">
        <v>674.024</v>
      </c>
      <c r="BU53" s="67">
        <v>678.78</v>
      </c>
      <c r="BV53" s="67">
        <v>683.38499999999999</v>
      </c>
      <c r="BW53" s="67">
        <v>687.88499999999999</v>
      </c>
      <c r="BX53" s="67">
        <v>692.24800000000005</v>
      </c>
      <c r="BY53" s="67">
        <v>696.495</v>
      </c>
      <c r="BZ53" s="67">
        <v>700.61500000000001</v>
      </c>
      <c r="CA53" s="67">
        <v>704.60299999999995</v>
      </c>
      <c r="CB53" s="67">
        <v>708.447</v>
      </c>
      <c r="CC53" s="67">
        <v>712.17100000000005</v>
      </c>
      <c r="CD53" s="67">
        <v>715.73800000000006</v>
      </c>
      <c r="CE53" s="67">
        <v>719.18</v>
      </c>
      <c r="CF53" s="67">
        <v>722.49099999999999</v>
      </c>
      <c r="CG53" s="67">
        <v>725.64</v>
      </c>
      <c r="CH53" s="67">
        <v>728.64099999999996</v>
      </c>
      <c r="CI53" s="67">
        <v>731.51</v>
      </c>
      <c r="CJ53" s="67">
        <v>734.23800000000006</v>
      </c>
      <c r="CK53" s="67">
        <v>736.81500000000005</v>
      </c>
      <c r="CL53" s="67">
        <v>739.245</v>
      </c>
      <c r="CM53" s="67">
        <v>741.54200000000003</v>
      </c>
      <c r="CN53" s="67">
        <v>743.69100000000003</v>
      </c>
      <c r="CO53" s="67">
        <v>745.69100000000003</v>
      </c>
    </row>
    <row r="54" spans="1:93" ht="11.25" customHeight="1">
      <c r="A54" s="63">
        <v>37</v>
      </c>
      <c r="B54" s="64" t="s">
        <v>844</v>
      </c>
      <c r="C54" s="73" t="s">
        <v>463</v>
      </c>
      <c r="D54" s="66"/>
      <c r="E54" s="66">
        <v>508</v>
      </c>
      <c r="F54" s="64" t="s">
        <v>894</v>
      </c>
      <c r="G54" s="66">
        <v>910</v>
      </c>
      <c r="H54" s="67">
        <v>27042.001</v>
      </c>
      <c r="I54" s="67">
        <v>27829.93</v>
      </c>
      <c r="J54" s="67">
        <v>28649.007000000001</v>
      </c>
      <c r="K54" s="67">
        <v>29496.008999999998</v>
      </c>
      <c r="L54" s="67">
        <v>30366.043000000001</v>
      </c>
      <c r="M54" s="67">
        <v>31255.435000000001</v>
      </c>
      <c r="N54" s="67">
        <v>32163.044999999998</v>
      </c>
      <c r="O54" s="67">
        <v>33089.463000000003</v>
      </c>
      <c r="P54" s="67">
        <v>34034.811999999998</v>
      </c>
      <c r="Q54" s="67">
        <v>34999.756000000001</v>
      </c>
      <c r="R54" s="67">
        <v>35984.616000000002</v>
      </c>
      <c r="S54" s="67">
        <v>36988.942999999999</v>
      </c>
      <c r="T54" s="67">
        <v>38011.830999999998</v>
      </c>
      <c r="U54" s="67">
        <v>39052.601000000002</v>
      </c>
      <c r="V54" s="67">
        <v>40110.504000000001</v>
      </c>
      <c r="W54" s="67">
        <v>41184.834000000003</v>
      </c>
      <c r="X54" s="67">
        <v>42274.983</v>
      </c>
      <c r="Y54" s="67">
        <v>43380.527000000002</v>
      </c>
      <c r="Z54" s="67">
        <v>44501.118999999999</v>
      </c>
      <c r="AA54" s="67">
        <v>45636.5</v>
      </c>
      <c r="AB54" s="67">
        <v>46786.29</v>
      </c>
      <c r="AC54" s="67">
        <v>47950.019</v>
      </c>
      <c r="AD54" s="67">
        <v>49127.034</v>
      </c>
      <c r="AE54" s="67">
        <v>50316.491000000002</v>
      </c>
      <c r="AF54" s="67">
        <v>51517.502</v>
      </c>
      <c r="AG54" s="67">
        <v>52729.199000000001</v>
      </c>
      <c r="AH54" s="67">
        <v>53950.938999999998</v>
      </c>
      <c r="AI54" s="67">
        <v>55182.196000000004</v>
      </c>
      <c r="AJ54" s="67">
        <v>56422.463000000003</v>
      </c>
      <c r="AK54" s="67">
        <v>57671.322999999997</v>
      </c>
      <c r="AL54" s="67">
        <v>58928.302000000003</v>
      </c>
      <c r="AM54" s="67">
        <v>60192.877</v>
      </c>
      <c r="AN54" s="67">
        <v>61464.423999999999</v>
      </c>
      <c r="AO54" s="67">
        <v>62742.156000000003</v>
      </c>
      <c r="AP54" s="67">
        <v>64025.239000000001</v>
      </c>
      <c r="AQ54" s="67">
        <v>65312.930999999997</v>
      </c>
      <c r="AR54" s="67">
        <v>66604.539000000004</v>
      </c>
      <c r="AS54" s="67">
        <v>67899.660999999993</v>
      </c>
      <c r="AT54" s="67">
        <v>69198.150999999998</v>
      </c>
      <c r="AU54" s="67">
        <v>70500.057000000001</v>
      </c>
      <c r="AV54" s="67">
        <v>71805.217000000004</v>
      </c>
      <c r="AW54" s="67">
        <v>73113.188999999998</v>
      </c>
      <c r="AX54" s="67">
        <v>74423.251999999993</v>
      </c>
      <c r="AY54" s="67">
        <v>75734.668999999994</v>
      </c>
      <c r="AZ54" s="67">
        <v>77046.554000000004</v>
      </c>
      <c r="BA54" s="67">
        <v>78358.129000000001</v>
      </c>
      <c r="BB54" s="67">
        <v>79668.764999999999</v>
      </c>
      <c r="BC54" s="67">
        <v>80977.895999999993</v>
      </c>
      <c r="BD54" s="67">
        <v>82284.684999999998</v>
      </c>
      <c r="BE54" s="67">
        <v>83588.235000000001</v>
      </c>
      <c r="BF54" s="67">
        <v>84887.758000000002</v>
      </c>
      <c r="BG54" s="67">
        <v>86182.487999999998</v>
      </c>
      <c r="BH54" s="67">
        <v>87471.87</v>
      </c>
      <c r="BI54" s="67">
        <v>88755.551999999996</v>
      </c>
      <c r="BJ54" s="67">
        <v>90033.334000000003</v>
      </c>
      <c r="BK54" s="67">
        <v>91304.873000000007</v>
      </c>
      <c r="BL54" s="67">
        <v>92569.684999999998</v>
      </c>
      <c r="BM54" s="67">
        <v>93827.01</v>
      </c>
      <c r="BN54" s="67">
        <v>95075.842999999993</v>
      </c>
      <c r="BO54" s="67">
        <v>96314.987999999998</v>
      </c>
      <c r="BP54" s="67">
        <v>97543.456000000006</v>
      </c>
      <c r="BQ54" s="67">
        <v>98760.553</v>
      </c>
      <c r="BR54" s="67">
        <v>99965.857999999993</v>
      </c>
      <c r="BS54" s="67">
        <v>101159.02800000001</v>
      </c>
      <c r="BT54" s="67">
        <v>102339.80899999999</v>
      </c>
      <c r="BU54" s="67">
        <v>103507.93399999999</v>
      </c>
      <c r="BV54" s="67">
        <v>104663.031</v>
      </c>
      <c r="BW54" s="67">
        <v>105804.599</v>
      </c>
      <c r="BX54" s="67">
        <v>106931.993</v>
      </c>
      <c r="BY54" s="67">
        <v>108044.558</v>
      </c>
      <c r="BZ54" s="67">
        <v>109141.736</v>
      </c>
      <c r="CA54" s="67">
        <v>110223.046</v>
      </c>
      <c r="CB54" s="67">
        <v>111288.33</v>
      </c>
      <c r="CC54" s="67">
        <v>112337.74800000001</v>
      </c>
      <c r="CD54" s="67">
        <v>113371.671</v>
      </c>
      <c r="CE54" s="67">
        <v>114390.274</v>
      </c>
      <c r="CF54" s="67">
        <v>115393.44500000001</v>
      </c>
      <c r="CG54" s="67">
        <v>116380.734</v>
      </c>
      <c r="CH54" s="67">
        <v>117351.58100000001</v>
      </c>
      <c r="CI54" s="67">
        <v>118305.327</v>
      </c>
      <c r="CJ54" s="67">
        <v>119241.44</v>
      </c>
      <c r="CK54" s="67">
        <v>120159.482</v>
      </c>
      <c r="CL54" s="67">
        <v>121059.11900000001</v>
      </c>
      <c r="CM54" s="67">
        <v>121940.245</v>
      </c>
      <c r="CN54" s="67">
        <v>122802.80899999999</v>
      </c>
      <c r="CO54" s="67">
        <v>123646.947</v>
      </c>
    </row>
    <row r="55" spans="1:93" ht="11.25" customHeight="1">
      <c r="A55" s="63">
        <v>38</v>
      </c>
      <c r="B55" s="64" t="s">
        <v>844</v>
      </c>
      <c r="C55" s="73" t="s">
        <v>896</v>
      </c>
      <c r="D55" s="66">
        <v>2</v>
      </c>
      <c r="E55" s="66">
        <v>638</v>
      </c>
      <c r="F55" s="64" t="s">
        <v>894</v>
      </c>
      <c r="G55" s="66">
        <v>910</v>
      </c>
      <c r="H55" s="67">
        <v>863.35900000000004</v>
      </c>
      <c r="I55" s="67">
        <v>869.74199999999996</v>
      </c>
      <c r="J55" s="67">
        <v>876.13099999999997</v>
      </c>
      <c r="K55" s="67">
        <v>882.53099999999995</v>
      </c>
      <c r="L55" s="67">
        <v>888.93200000000002</v>
      </c>
      <c r="M55" s="67">
        <v>895.30799999999999</v>
      </c>
      <c r="N55" s="67">
        <v>901.69600000000003</v>
      </c>
      <c r="O55" s="67">
        <v>908.06299999999999</v>
      </c>
      <c r="P55" s="67">
        <v>914.38199999999995</v>
      </c>
      <c r="Q55" s="67">
        <v>920.61400000000003</v>
      </c>
      <c r="R55" s="67">
        <v>926.70699999999999</v>
      </c>
      <c r="S55" s="67">
        <v>932.63599999999997</v>
      </c>
      <c r="T55" s="67">
        <v>938.41600000000005</v>
      </c>
      <c r="U55" s="67">
        <v>944.03800000000001</v>
      </c>
      <c r="V55" s="67">
        <v>949.49699999999996</v>
      </c>
      <c r="W55" s="67">
        <v>954.81399999999996</v>
      </c>
      <c r="X55" s="67">
        <v>959.95399999999995</v>
      </c>
      <c r="Y55" s="67">
        <v>964.923</v>
      </c>
      <c r="Z55" s="67">
        <v>969.68799999999999</v>
      </c>
      <c r="AA55" s="67">
        <v>974.226</v>
      </c>
      <c r="AB55" s="67">
        <v>978.51400000000001</v>
      </c>
      <c r="AC55" s="67">
        <v>982.54300000000001</v>
      </c>
      <c r="AD55" s="67">
        <v>986.29499999999996</v>
      </c>
      <c r="AE55" s="67">
        <v>989.77599999999995</v>
      </c>
      <c r="AF55" s="67">
        <v>992.976</v>
      </c>
      <c r="AG55" s="67">
        <v>995.89</v>
      </c>
      <c r="AH55" s="67">
        <v>998.53</v>
      </c>
      <c r="AI55" s="67">
        <v>1000.88</v>
      </c>
      <c r="AJ55" s="67">
        <v>1002.937</v>
      </c>
      <c r="AK55" s="67">
        <v>1004.722</v>
      </c>
      <c r="AL55" s="67">
        <v>1006.225</v>
      </c>
      <c r="AM55" s="67">
        <v>1007.455</v>
      </c>
      <c r="AN55" s="67">
        <v>1008.431</v>
      </c>
      <c r="AO55" s="67">
        <v>1009.1369999999999</v>
      </c>
      <c r="AP55" s="67">
        <v>1009.6180000000001</v>
      </c>
      <c r="AQ55" s="67">
        <v>1009.875</v>
      </c>
      <c r="AR55" s="67">
        <v>1009.903</v>
      </c>
      <c r="AS55" s="67">
        <v>1009.723</v>
      </c>
      <c r="AT55" s="67">
        <v>1009.365</v>
      </c>
      <c r="AU55" s="67">
        <v>1008.842</v>
      </c>
      <c r="AV55" s="67">
        <v>1008.17</v>
      </c>
      <c r="AW55" s="67">
        <v>1007.37</v>
      </c>
      <c r="AX55" s="67">
        <v>1006.443</v>
      </c>
      <c r="AY55" s="67">
        <v>1005.41</v>
      </c>
      <c r="AZ55" s="67">
        <v>1004.304</v>
      </c>
      <c r="BA55" s="67">
        <v>1003.083</v>
      </c>
      <c r="BB55" s="67">
        <v>1001.8049999999999</v>
      </c>
      <c r="BC55" s="67">
        <v>1000.454</v>
      </c>
      <c r="BD55" s="67">
        <v>999.06100000000004</v>
      </c>
      <c r="BE55" s="67">
        <v>997.61500000000001</v>
      </c>
      <c r="BF55" s="67">
        <v>996.14599999999996</v>
      </c>
      <c r="BG55" s="67">
        <v>994.63</v>
      </c>
      <c r="BH55" s="67">
        <v>993.09</v>
      </c>
      <c r="BI55" s="67">
        <v>991.52200000000005</v>
      </c>
      <c r="BJ55" s="67">
        <v>989.94299999999998</v>
      </c>
      <c r="BK55" s="67">
        <v>988.33100000000002</v>
      </c>
      <c r="BL55" s="67">
        <v>986.68899999999996</v>
      </c>
      <c r="BM55" s="67">
        <v>985.01499999999999</v>
      </c>
      <c r="BN55" s="67">
        <v>983.303</v>
      </c>
      <c r="BO55" s="67">
        <v>981.56200000000001</v>
      </c>
      <c r="BP55" s="67">
        <v>979.76900000000001</v>
      </c>
      <c r="BQ55" s="67">
        <v>977.904</v>
      </c>
      <c r="BR55" s="67">
        <v>975.98400000000004</v>
      </c>
      <c r="BS55" s="67">
        <v>973.99699999999996</v>
      </c>
      <c r="BT55" s="67">
        <v>971.93</v>
      </c>
      <c r="BU55" s="67">
        <v>969.76900000000001</v>
      </c>
      <c r="BV55" s="67">
        <v>967.52099999999996</v>
      </c>
      <c r="BW55" s="67">
        <v>965.16700000000003</v>
      </c>
      <c r="BX55" s="67">
        <v>962.71500000000003</v>
      </c>
      <c r="BY55" s="67">
        <v>960.14</v>
      </c>
      <c r="BZ55" s="67">
        <v>957.43299999999999</v>
      </c>
      <c r="CA55" s="67">
        <v>954.59500000000003</v>
      </c>
      <c r="CB55" s="67">
        <v>951.62699999999995</v>
      </c>
      <c r="CC55" s="67">
        <v>948.52800000000002</v>
      </c>
      <c r="CD55" s="67">
        <v>945.27499999999998</v>
      </c>
      <c r="CE55" s="67">
        <v>941.89700000000005</v>
      </c>
      <c r="CF55" s="67">
        <v>938.38800000000003</v>
      </c>
      <c r="CG55" s="67">
        <v>934.73</v>
      </c>
      <c r="CH55" s="67">
        <v>930.947</v>
      </c>
      <c r="CI55" s="67">
        <v>927.03899999999999</v>
      </c>
      <c r="CJ55" s="67">
        <v>923.01099999999997</v>
      </c>
      <c r="CK55" s="67">
        <v>918.85599999999999</v>
      </c>
      <c r="CL55" s="67">
        <v>914.59799999999996</v>
      </c>
      <c r="CM55" s="67">
        <v>910.22400000000005</v>
      </c>
      <c r="CN55" s="67">
        <v>905.78300000000002</v>
      </c>
      <c r="CO55" s="67">
        <v>901.24900000000002</v>
      </c>
    </row>
    <row r="56" spans="1:93" ht="11.25" customHeight="1">
      <c r="A56" s="63">
        <v>39</v>
      </c>
      <c r="B56" s="64" t="s">
        <v>844</v>
      </c>
      <c r="C56" s="73" t="s">
        <v>511</v>
      </c>
      <c r="D56" s="66"/>
      <c r="E56" s="66">
        <v>646</v>
      </c>
      <c r="F56" s="64" t="s">
        <v>894</v>
      </c>
      <c r="G56" s="66">
        <v>910</v>
      </c>
      <c r="H56" s="67">
        <v>11369.066000000001</v>
      </c>
      <c r="I56" s="67">
        <v>11668.829</v>
      </c>
      <c r="J56" s="67">
        <v>11980.96</v>
      </c>
      <c r="K56" s="67">
        <v>12301.968999999999</v>
      </c>
      <c r="L56" s="67">
        <v>12626.938</v>
      </c>
      <c r="M56" s="67">
        <v>12952.209000000001</v>
      </c>
      <c r="N56" s="67">
        <v>13276.517</v>
      </c>
      <c r="O56" s="67">
        <v>13600.466</v>
      </c>
      <c r="P56" s="67">
        <v>13924.498</v>
      </c>
      <c r="Q56" s="67">
        <v>14249.748</v>
      </c>
      <c r="R56" s="67">
        <v>14576.991</v>
      </c>
      <c r="S56" s="67">
        <v>14906.021000000001</v>
      </c>
      <c r="T56" s="67">
        <v>15236.259</v>
      </c>
      <c r="U56" s="67">
        <v>15567.727999999999</v>
      </c>
      <c r="V56" s="67">
        <v>15900.437</v>
      </c>
      <c r="W56" s="67">
        <v>16234.39</v>
      </c>
      <c r="X56" s="67">
        <v>16569.545999999998</v>
      </c>
      <c r="Y56" s="67">
        <v>16905.822</v>
      </c>
      <c r="Z56" s="67">
        <v>17243.241000000002</v>
      </c>
      <c r="AA56" s="67">
        <v>17581.813999999998</v>
      </c>
      <c r="AB56" s="67">
        <v>17921.528999999999</v>
      </c>
      <c r="AC56" s="67">
        <v>18262.223999999998</v>
      </c>
      <c r="AD56" s="67">
        <v>18603.833999999999</v>
      </c>
      <c r="AE56" s="67">
        <v>18946.321</v>
      </c>
      <c r="AF56" s="67">
        <v>19289.696</v>
      </c>
      <c r="AG56" s="67">
        <v>19633.864000000001</v>
      </c>
      <c r="AH56" s="67">
        <v>19978.727999999999</v>
      </c>
      <c r="AI56" s="67">
        <v>20323.996999999999</v>
      </c>
      <c r="AJ56" s="67">
        <v>20669.216</v>
      </c>
      <c r="AK56" s="67">
        <v>21013.767</v>
      </c>
      <c r="AL56" s="67">
        <v>21357.201000000001</v>
      </c>
      <c r="AM56" s="67">
        <v>21699.156999999999</v>
      </c>
      <c r="AN56" s="67">
        <v>22039.447</v>
      </c>
      <c r="AO56" s="67">
        <v>22377.824000000001</v>
      </c>
      <c r="AP56" s="67">
        <v>22714.087</v>
      </c>
      <c r="AQ56" s="67">
        <v>23048.001</v>
      </c>
      <c r="AR56" s="67">
        <v>23379.350999999999</v>
      </c>
      <c r="AS56" s="67">
        <v>23707.816999999999</v>
      </c>
      <c r="AT56" s="67">
        <v>24033.018</v>
      </c>
      <c r="AU56" s="67">
        <v>24354.527999999998</v>
      </c>
      <c r="AV56" s="67">
        <v>24671.982</v>
      </c>
      <c r="AW56" s="67">
        <v>24985.116000000002</v>
      </c>
      <c r="AX56" s="67">
        <v>25293.794000000002</v>
      </c>
      <c r="AY56" s="67">
        <v>25597.874</v>
      </c>
      <c r="AZ56" s="67">
        <v>25897.274000000001</v>
      </c>
      <c r="BA56" s="67">
        <v>26191.923999999999</v>
      </c>
      <c r="BB56" s="67">
        <v>26481.671999999999</v>
      </c>
      <c r="BC56" s="67">
        <v>26766.392</v>
      </c>
      <c r="BD56" s="67">
        <v>27045.940999999999</v>
      </c>
      <c r="BE56" s="67">
        <v>27320.233</v>
      </c>
      <c r="BF56" s="67">
        <v>27589.161</v>
      </c>
      <c r="BG56" s="67">
        <v>27852.634999999998</v>
      </c>
      <c r="BH56" s="67">
        <v>28110.62</v>
      </c>
      <c r="BI56" s="67">
        <v>28363.077000000001</v>
      </c>
      <c r="BJ56" s="67">
        <v>28610.002</v>
      </c>
      <c r="BK56" s="67">
        <v>28851.412</v>
      </c>
      <c r="BL56" s="67">
        <v>29087.258000000002</v>
      </c>
      <c r="BM56" s="67">
        <v>29317.522000000001</v>
      </c>
      <c r="BN56" s="67">
        <v>29542.178</v>
      </c>
      <c r="BO56" s="67">
        <v>29761.291000000001</v>
      </c>
      <c r="BP56" s="67">
        <v>29974.877</v>
      </c>
      <c r="BQ56" s="67">
        <v>30182.886999999999</v>
      </c>
      <c r="BR56" s="67">
        <v>30385.31</v>
      </c>
      <c r="BS56" s="67">
        <v>30582.145</v>
      </c>
      <c r="BT56" s="67">
        <v>30773.402999999998</v>
      </c>
      <c r="BU56" s="67">
        <v>30959.061000000002</v>
      </c>
      <c r="BV56" s="67">
        <v>31139.121999999999</v>
      </c>
      <c r="BW56" s="67">
        <v>31313.499</v>
      </c>
      <c r="BX56" s="67">
        <v>31482.138999999999</v>
      </c>
      <c r="BY56" s="67">
        <v>31644.958999999999</v>
      </c>
      <c r="BZ56" s="67">
        <v>31801.856</v>
      </c>
      <c r="CA56" s="67">
        <v>31952.83</v>
      </c>
      <c r="CB56" s="67">
        <v>32097.82</v>
      </c>
      <c r="CC56" s="67">
        <v>32236.696</v>
      </c>
      <c r="CD56" s="67">
        <v>32369.295999999998</v>
      </c>
      <c r="CE56" s="67">
        <v>32495.531999999999</v>
      </c>
      <c r="CF56" s="67">
        <v>32615.346000000001</v>
      </c>
      <c r="CG56" s="67">
        <v>32728.757000000001</v>
      </c>
      <c r="CH56" s="67">
        <v>32835.811999999998</v>
      </c>
      <c r="CI56" s="67">
        <v>32936.610999999997</v>
      </c>
      <c r="CJ56" s="67">
        <v>33031.197</v>
      </c>
      <c r="CK56" s="67">
        <v>33119.637999999999</v>
      </c>
      <c r="CL56" s="67">
        <v>33201.976000000002</v>
      </c>
      <c r="CM56" s="67">
        <v>33278.256999999998</v>
      </c>
      <c r="CN56" s="67">
        <v>33348.478000000003</v>
      </c>
      <c r="CO56" s="67">
        <v>33412.642999999996</v>
      </c>
    </row>
    <row r="57" spans="1:93" ht="11.25" customHeight="1">
      <c r="A57" s="63">
        <v>40</v>
      </c>
      <c r="B57" s="64" t="s">
        <v>844</v>
      </c>
      <c r="C57" s="73" t="s">
        <v>531</v>
      </c>
      <c r="D57" s="66"/>
      <c r="E57" s="66">
        <v>690</v>
      </c>
      <c r="F57" s="64" t="s">
        <v>894</v>
      </c>
      <c r="G57" s="66">
        <v>910</v>
      </c>
      <c r="H57" s="67">
        <v>94.980999999999995</v>
      </c>
      <c r="I57" s="67">
        <v>95.710999999999999</v>
      </c>
      <c r="J57" s="67">
        <v>96.418000000000006</v>
      </c>
      <c r="K57" s="67">
        <v>97.093999999999994</v>
      </c>
      <c r="L57" s="67">
        <v>97.741</v>
      </c>
      <c r="M57" s="67">
        <v>98.34</v>
      </c>
      <c r="N57" s="67">
        <v>98.91</v>
      </c>
      <c r="O57" s="67">
        <v>99.433000000000007</v>
      </c>
      <c r="P57" s="67">
        <v>99.912000000000006</v>
      </c>
      <c r="Q57" s="67">
        <v>100.357</v>
      </c>
      <c r="R57" s="67">
        <v>100.783</v>
      </c>
      <c r="S57" s="67">
        <v>101.175</v>
      </c>
      <c r="T57" s="67">
        <v>101.548</v>
      </c>
      <c r="U57" s="67">
        <v>101.889</v>
      </c>
      <c r="V57" s="67">
        <v>102.229</v>
      </c>
      <c r="W57" s="67">
        <v>102.538</v>
      </c>
      <c r="X57" s="67">
        <v>102.836</v>
      </c>
      <c r="Y57" s="67">
        <v>103.107</v>
      </c>
      <c r="Z57" s="67">
        <v>103.384</v>
      </c>
      <c r="AA57" s="67">
        <v>103.622</v>
      </c>
      <c r="AB57" s="67">
        <v>103.866</v>
      </c>
      <c r="AC57" s="67">
        <v>104.08199999999999</v>
      </c>
      <c r="AD57" s="67">
        <v>104.27</v>
      </c>
      <c r="AE57" s="67">
        <v>104.45099999999999</v>
      </c>
      <c r="AF57" s="67">
        <v>104.601</v>
      </c>
      <c r="AG57" s="67">
        <v>104.72799999999999</v>
      </c>
      <c r="AH57" s="67">
        <v>104.833</v>
      </c>
      <c r="AI57" s="67">
        <v>104.91200000000001</v>
      </c>
      <c r="AJ57" s="67">
        <v>104.967</v>
      </c>
      <c r="AK57" s="67">
        <v>104.99</v>
      </c>
      <c r="AL57" s="67">
        <v>104.986</v>
      </c>
      <c r="AM57" s="67">
        <v>104.949</v>
      </c>
      <c r="AN57" s="67">
        <v>104.9</v>
      </c>
      <c r="AO57" s="67">
        <v>104.81399999999999</v>
      </c>
      <c r="AP57" s="67">
        <v>104.699</v>
      </c>
      <c r="AQ57" s="67">
        <v>104.56100000000001</v>
      </c>
      <c r="AR57" s="67">
        <v>104.39700000000001</v>
      </c>
      <c r="AS57" s="67">
        <v>104.211</v>
      </c>
      <c r="AT57" s="67">
        <v>103.99299999999999</v>
      </c>
      <c r="AU57" s="67">
        <v>103.77200000000001</v>
      </c>
      <c r="AV57" s="67">
        <v>103.527</v>
      </c>
      <c r="AW57" s="67">
        <v>103.27200000000001</v>
      </c>
      <c r="AX57" s="67">
        <v>103.002</v>
      </c>
      <c r="AY57" s="67">
        <v>102.726</v>
      </c>
      <c r="AZ57" s="67">
        <v>102.429</v>
      </c>
      <c r="BA57" s="67">
        <v>102.13200000000001</v>
      </c>
      <c r="BB57" s="67">
        <v>101.83</v>
      </c>
      <c r="BC57" s="67">
        <v>101.536</v>
      </c>
      <c r="BD57" s="67">
        <v>101.233</v>
      </c>
      <c r="BE57" s="67">
        <v>100.91800000000001</v>
      </c>
      <c r="BF57" s="67">
        <v>100.60899999999999</v>
      </c>
      <c r="BG57" s="67">
        <v>100.304</v>
      </c>
      <c r="BH57" s="67">
        <v>100.002</v>
      </c>
      <c r="BI57" s="67">
        <v>99.697999999999993</v>
      </c>
      <c r="BJ57" s="67">
        <v>99.39</v>
      </c>
      <c r="BK57" s="67">
        <v>99.093000000000004</v>
      </c>
      <c r="BL57" s="67">
        <v>98.795000000000002</v>
      </c>
      <c r="BM57" s="67">
        <v>98.491</v>
      </c>
      <c r="BN57" s="67">
        <v>98.186999999999998</v>
      </c>
      <c r="BO57" s="67">
        <v>97.888999999999996</v>
      </c>
      <c r="BP57" s="67">
        <v>97.585999999999999</v>
      </c>
      <c r="BQ57" s="67">
        <v>97.287999999999997</v>
      </c>
      <c r="BR57" s="67">
        <v>96.983000000000004</v>
      </c>
      <c r="BS57" s="67">
        <v>96.676000000000002</v>
      </c>
      <c r="BT57" s="67">
        <v>96.38</v>
      </c>
      <c r="BU57" s="67">
        <v>96.055000000000007</v>
      </c>
      <c r="BV57" s="67">
        <v>95.744</v>
      </c>
      <c r="BW57" s="67">
        <v>95.423000000000002</v>
      </c>
      <c r="BX57" s="67">
        <v>95.105000000000004</v>
      </c>
      <c r="BY57" s="67">
        <v>94.771000000000001</v>
      </c>
      <c r="BZ57" s="67">
        <v>94.441000000000003</v>
      </c>
      <c r="CA57" s="67">
        <v>94.093999999999994</v>
      </c>
      <c r="CB57" s="67">
        <v>93.74</v>
      </c>
      <c r="CC57" s="67">
        <v>93.393000000000001</v>
      </c>
      <c r="CD57" s="67">
        <v>93.021000000000001</v>
      </c>
      <c r="CE57" s="67">
        <v>92.650999999999996</v>
      </c>
      <c r="CF57" s="67">
        <v>92.266999999999996</v>
      </c>
      <c r="CG57" s="67">
        <v>91.885000000000005</v>
      </c>
      <c r="CH57" s="67">
        <v>91.468000000000004</v>
      </c>
      <c r="CI57" s="67">
        <v>91.057000000000002</v>
      </c>
      <c r="CJ57" s="67">
        <v>90.632999999999996</v>
      </c>
      <c r="CK57" s="67">
        <v>90.195999999999998</v>
      </c>
      <c r="CL57" s="67">
        <v>89.748999999999995</v>
      </c>
      <c r="CM57" s="67">
        <v>89.292000000000002</v>
      </c>
      <c r="CN57" s="67">
        <v>88.823999999999998</v>
      </c>
      <c r="CO57" s="67">
        <v>88.326999999999998</v>
      </c>
    </row>
    <row r="58" spans="1:93" ht="11.25" customHeight="1">
      <c r="A58" s="63">
        <v>41</v>
      </c>
      <c r="B58" s="64" t="s">
        <v>844</v>
      </c>
      <c r="C58" s="73" t="s">
        <v>543</v>
      </c>
      <c r="D58" s="66"/>
      <c r="E58" s="66">
        <v>706</v>
      </c>
      <c r="F58" s="64" t="s">
        <v>894</v>
      </c>
      <c r="G58" s="66">
        <v>910</v>
      </c>
      <c r="H58" s="67">
        <v>13797.204</v>
      </c>
      <c r="I58" s="67">
        <v>14185.635</v>
      </c>
      <c r="J58" s="67">
        <v>14589.165000000001</v>
      </c>
      <c r="K58" s="67">
        <v>15008.225</v>
      </c>
      <c r="L58" s="67">
        <v>15442.906000000001</v>
      </c>
      <c r="M58" s="67">
        <v>15893.218999999999</v>
      </c>
      <c r="N58" s="67">
        <v>16359.5</v>
      </c>
      <c r="O58" s="67">
        <v>16841.805</v>
      </c>
      <c r="P58" s="67">
        <v>17339.386999999999</v>
      </c>
      <c r="Q58" s="67">
        <v>17851.255000000001</v>
      </c>
      <c r="R58" s="67">
        <v>18376.519</v>
      </c>
      <c r="S58" s="67">
        <v>18914.825000000001</v>
      </c>
      <c r="T58" s="67">
        <v>19465.985000000001</v>
      </c>
      <c r="U58" s="67">
        <v>20029.453000000001</v>
      </c>
      <c r="V58" s="67">
        <v>20604.652999999998</v>
      </c>
      <c r="W58" s="67">
        <v>21191.041000000001</v>
      </c>
      <c r="X58" s="67">
        <v>21788.274000000001</v>
      </c>
      <c r="Y58" s="67">
        <v>22396.036</v>
      </c>
      <c r="Z58" s="67">
        <v>23013.814999999999</v>
      </c>
      <c r="AA58" s="67">
        <v>23641.067999999999</v>
      </c>
      <c r="AB58" s="67">
        <v>24277.387999999999</v>
      </c>
      <c r="AC58" s="67">
        <v>24922.534</v>
      </c>
      <c r="AD58" s="67">
        <v>25576.421999999999</v>
      </c>
      <c r="AE58" s="67">
        <v>26239.058000000001</v>
      </c>
      <c r="AF58" s="67">
        <v>26910.530999999999</v>
      </c>
      <c r="AG58" s="67">
        <v>27590.986000000001</v>
      </c>
      <c r="AH58" s="67">
        <v>28280.256000000001</v>
      </c>
      <c r="AI58" s="67">
        <v>28978.405999999999</v>
      </c>
      <c r="AJ58" s="67">
        <v>29685.864000000001</v>
      </c>
      <c r="AK58" s="67">
        <v>30403.281999999999</v>
      </c>
      <c r="AL58" s="67">
        <v>31131.08</v>
      </c>
      <c r="AM58" s="67">
        <v>31869.268</v>
      </c>
      <c r="AN58" s="67">
        <v>32617.629000000001</v>
      </c>
      <c r="AO58" s="67">
        <v>33376.074000000001</v>
      </c>
      <c r="AP58" s="67">
        <v>34144.42</v>
      </c>
      <c r="AQ58" s="67">
        <v>34922.449000000001</v>
      </c>
      <c r="AR58" s="67">
        <v>35709.923999999999</v>
      </c>
      <c r="AS58" s="67">
        <v>36506.461000000003</v>
      </c>
      <c r="AT58" s="67">
        <v>37311.478000000003</v>
      </c>
      <c r="AU58" s="67">
        <v>38124.207999999999</v>
      </c>
      <c r="AV58" s="67">
        <v>38943.961000000003</v>
      </c>
      <c r="AW58" s="67">
        <v>39770.258999999998</v>
      </c>
      <c r="AX58" s="67">
        <v>40602.627</v>
      </c>
      <c r="AY58" s="67">
        <v>41440.315000000002</v>
      </c>
      <c r="AZ58" s="67">
        <v>42282.476999999999</v>
      </c>
      <c r="BA58" s="67">
        <v>43128.355000000003</v>
      </c>
      <c r="BB58" s="67">
        <v>43977.409</v>
      </c>
      <c r="BC58" s="67">
        <v>44829.173000000003</v>
      </c>
      <c r="BD58" s="67">
        <v>45683.184999999998</v>
      </c>
      <c r="BE58" s="67">
        <v>46539.025000000001</v>
      </c>
      <c r="BF58" s="67">
        <v>47396.258000000002</v>
      </c>
      <c r="BG58" s="67">
        <v>48254.521000000001</v>
      </c>
      <c r="BH58" s="67">
        <v>49113.409</v>
      </c>
      <c r="BI58" s="67">
        <v>49972.480000000003</v>
      </c>
      <c r="BJ58" s="67">
        <v>50831.296999999999</v>
      </c>
      <c r="BK58" s="67">
        <v>51689.495000000003</v>
      </c>
      <c r="BL58" s="67">
        <v>52546.642</v>
      </c>
      <c r="BM58" s="67">
        <v>53402.510999999999</v>
      </c>
      <c r="BN58" s="67">
        <v>54257.26</v>
      </c>
      <c r="BO58" s="67">
        <v>55111.233999999997</v>
      </c>
      <c r="BP58" s="67">
        <v>55964.54</v>
      </c>
      <c r="BQ58" s="67">
        <v>56817.059000000001</v>
      </c>
      <c r="BR58" s="67">
        <v>57668.252999999997</v>
      </c>
      <c r="BS58" s="67">
        <v>58517.535000000003</v>
      </c>
      <c r="BT58" s="67">
        <v>59364.125999999997</v>
      </c>
      <c r="BU58" s="67">
        <v>60207.347000000002</v>
      </c>
      <c r="BV58" s="67">
        <v>61046.752</v>
      </c>
      <c r="BW58" s="67">
        <v>61882.031999999999</v>
      </c>
      <c r="BX58" s="67">
        <v>62712.813000000002</v>
      </c>
      <c r="BY58" s="67">
        <v>63538.76</v>
      </c>
      <c r="BZ58" s="67">
        <v>64359.491999999998</v>
      </c>
      <c r="CA58" s="67">
        <v>65174.591999999997</v>
      </c>
      <c r="CB58" s="67">
        <v>65983.540999999997</v>
      </c>
      <c r="CC58" s="67">
        <v>66785.87</v>
      </c>
      <c r="CD58" s="67">
        <v>67581.103000000003</v>
      </c>
      <c r="CE58" s="67">
        <v>68368.72</v>
      </c>
      <c r="CF58" s="67">
        <v>69148.218999999997</v>
      </c>
      <c r="CG58" s="67">
        <v>69919.135999999999</v>
      </c>
      <c r="CH58" s="67">
        <v>70680.964999999997</v>
      </c>
      <c r="CI58" s="67">
        <v>71433.237999999998</v>
      </c>
      <c r="CJ58" s="67">
        <v>72175.417000000001</v>
      </c>
      <c r="CK58" s="67">
        <v>72907.008000000002</v>
      </c>
      <c r="CL58" s="67">
        <v>73627.459000000003</v>
      </c>
      <c r="CM58" s="67">
        <v>74336.226999999999</v>
      </c>
      <c r="CN58" s="67">
        <v>75032.744000000006</v>
      </c>
      <c r="CO58" s="67">
        <v>75716.429000000004</v>
      </c>
    </row>
    <row r="59" spans="1:93" ht="11.25" customHeight="1">
      <c r="A59" s="63">
        <v>42</v>
      </c>
      <c r="B59" s="64" t="s">
        <v>844</v>
      </c>
      <c r="C59" s="73" t="s">
        <v>549</v>
      </c>
      <c r="D59" s="66"/>
      <c r="E59" s="66">
        <v>728</v>
      </c>
      <c r="F59" s="64" t="s">
        <v>894</v>
      </c>
      <c r="G59" s="66">
        <v>910</v>
      </c>
      <c r="H59" s="67">
        <v>10715.656999999999</v>
      </c>
      <c r="I59" s="67">
        <v>10832.52</v>
      </c>
      <c r="J59" s="67">
        <v>10910.773999999999</v>
      </c>
      <c r="K59" s="67">
        <v>10975.924000000001</v>
      </c>
      <c r="L59" s="67">
        <v>11062.114</v>
      </c>
      <c r="M59" s="67">
        <v>11193.728999999999</v>
      </c>
      <c r="N59" s="67">
        <v>11381.377</v>
      </c>
      <c r="O59" s="67">
        <v>11618.517</v>
      </c>
      <c r="P59" s="67">
        <v>11891.022999999999</v>
      </c>
      <c r="Q59" s="67">
        <v>12176.471</v>
      </c>
      <c r="R59" s="67">
        <v>12458.298000000001</v>
      </c>
      <c r="S59" s="67">
        <v>12733.035</v>
      </c>
      <c r="T59" s="67">
        <v>13005.726000000001</v>
      </c>
      <c r="U59" s="67">
        <v>13278.370999999999</v>
      </c>
      <c r="V59" s="67">
        <v>13555.245000000001</v>
      </c>
      <c r="W59" s="67">
        <v>13839.272000000001</v>
      </c>
      <c r="X59" s="67">
        <v>14130.09</v>
      </c>
      <c r="Y59" s="67">
        <v>14425.424000000001</v>
      </c>
      <c r="Z59" s="67">
        <v>14724.361999999999</v>
      </c>
      <c r="AA59" s="67">
        <v>15025.657999999999</v>
      </c>
      <c r="AB59" s="67">
        <v>15328.326999999999</v>
      </c>
      <c r="AC59" s="67">
        <v>15631.924000000001</v>
      </c>
      <c r="AD59" s="67">
        <v>15936.415999999999</v>
      </c>
      <c r="AE59" s="67">
        <v>16241.858</v>
      </c>
      <c r="AF59" s="67">
        <v>16548.472000000002</v>
      </c>
      <c r="AG59" s="67">
        <v>16856.407999999999</v>
      </c>
      <c r="AH59" s="67">
        <v>17165.511999999999</v>
      </c>
      <c r="AI59" s="67">
        <v>17475.469000000001</v>
      </c>
      <c r="AJ59" s="67">
        <v>17786.075000000001</v>
      </c>
      <c r="AK59" s="67">
        <v>18097.095000000001</v>
      </c>
      <c r="AL59" s="67">
        <v>18408.334999999999</v>
      </c>
      <c r="AM59" s="67">
        <v>18719.596000000001</v>
      </c>
      <c r="AN59" s="67">
        <v>19030.793000000001</v>
      </c>
      <c r="AO59" s="67">
        <v>19341.778999999999</v>
      </c>
      <c r="AP59" s="67">
        <v>19652.471000000001</v>
      </c>
      <c r="AQ59" s="67">
        <v>19962.715</v>
      </c>
      <c r="AR59" s="67">
        <v>20272.394</v>
      </c>
      <c r="AS59" s="67">
        <v>20581.348999999998</v>
      </c>
      <c r="AT59" s="67">
        <v>20889.48</v>
      </c>
      <c r="AU59" s="67">
        <v>21196.653999999999</v>
      </c>
      <c r="AV59" s="67">
        <v>21502.756000000001</v>
      </c>
      <c r="AW59" s="67">
        <v>21807.646000000001</v>
      </c>
      <c r="AX59" s="67">
        <v>22111.155999999999</v>
      </c>
      <c r="AY59" s="67">
        <v>22413.118999999999</v>
      </c>
      <c r="AZ59" s="67">
        <v>22713.409</v>
      </c>
      <c r="BA59" s="67">
        <v>23011.842000000001</v>
      </c>
      <c r="BB59" s="67">
        <v>23308.284</v>
      </c>
      <c r="BC59" s="67">
        <v>23602.546999999999</v>
      </c>
      <c r="BD59" s="67">
        <v>23894.357</v>
      </c>
      <c r="BE59" s="67">
        <v>24183.427</v>
      </c>
      <c r="BF59" s="67">
        <v>24469.516</v>
      </c>
      <c r="BG59" s="67">
        <v>24752.383000000002</v>
      </c>
      <c r="BH59" s="67">
        <v>25031.940999999999</v>
      </c>
      <c r="BI59" s="67">
        <v>25308.062999999998</v>
      </c>
      <c r="BJ59" s="67">
        <v>25580.694</v>
      </c>
      <c r="BK59" s="67">
        <v>25849.734</v>
      </c>
      <c r="BL59" s="67">
        <v>26115.059000000001</v>
      </c>
      <c r="BM59" s="67">
        <v>26376.505000000001</v>
      </c>
      <c r="BN59" s="67">
        <v>26633.951000000001</v>
      </c>
      <c r="BO59" s="67">
        <v>26887.210999999999</v>
      </c>
      <c r="BP59" s="67">
        <v>27136.187999999998</v>
      </c>
      <c r="BQ59" s="67">
        <v>27380.716</v>
      </c>
      <c r="BR59" s="67">
        <v>27620.727999999999</v>
      </c>
      <c r="BS59" s="67">
        <v>27856.092000000001</v>
      </c>
      <c r="BT59" s="67">
        <v>28086.714</v>
      </c>
      <c r="BU59" s="67">
        <v>28312.481</v>
      </c>
      <c r="BV59" s="67">
        <v>28533.363000000001</v>
      </c>
      <c r="BW59" s="67">
        <v>28749.245999999999</v>
      </c>
      <c r="BX59" s="67">
        <v>28960.007000000001</v>
      </c>
      <c r="BY59" s="67">
        <v>29165.473000000002</v>
      </c>
      <c r="BZ59" s="67">
        <v>29365.530999999999</v>
      </c>
      <c r="CA59" s="67">
        <v>29560.111000000001</v>
      </c>
      <c r="CB59" s="67">
        <v>29749.187999999998</v>
      </c>
      <c r="CC59" s="67">
        <v>29932.937999999998</v>
      </c>
      <c r="CD59" s="67">
        <v>30111.550999999999</v>
      </c>
      <c r="CE59" s="67">
        <v>30285.174999999999</v>
      </c>
      <c r="CF59" s="67">
        <v>30453.850999999999</v>
      </c>
      <c r="CG59" s="67">
        <v>30617.522000000001</v>
      </c>
      <c r="CH59" s="67">
        <v>30776.097000000002</v>
      </c>
      <c r="CI59" s="67">
        <v>30929.434000000001</v>
      </c>
      <c r="CJ59" s="67">
        <v>31077.462</v>
      </c>
      <c r="CK59" s="67">
        <v>31220.132000000001</v>
      </c>
      <c r="CL59" s="67">
        <v>31357.449000000001</v>
      </c>
      <c r="CM59" s="67">
        <v>31489.464</v>
      </c>
      <c r="CN59" s="67">
        <v>31616.29</v>
      </c>
      <c r="CO59" s="67">
        <v>31738.063999999998</v>
      </c>
    </row>
    <row r="60" spans="1:93" ht="11.25" customHeight="1">
      <c r="A60" s="63">
        <v>43</v>
      </c>
      <c r="B60" s="64" t="s">
        <v>844</v>
      </c>
      <c r="C60" s="73" t="s">
        <v>589</v>
      </c>
      <c r="D60" s="66"/>
      <c r="E60" s="66">
        <v>800</v>
      </c>
      <c r="F60" s="64" t="s">
        <v>894</v>
      </c>
      <c r="G60" s="66">
        <v>910</v>
      </c>
      <c r="H60" s="67">
        <v>38225.447</v>
      </c>
      <c r="I60" s="67">
        <v>39649.173000000003</v>
      </c>
      <c r="J60" s="67">
        <v>41166.588000000003</v>
      </c>
      <c r="K60" s="67">
        <v>42729.031999999999</v>
      </c>
      <c r="L60" s="67">
        <v>44269.587</v>
      </c>
      <c r="M60" s="67">
        <v>45741</v>
      </c>
      <c r="N60" s="67">
        <v>47123.533000000003</v>
      </c>
      <c r="O60" s="67">
        <v>48432.873</v>
      </c>
      <c r="P60" s="67">
        <v>49700.758000000002</v>
      </c>
      <c r="Q60" s="67">
        <v>50976.034</v>
      </c>
      <c r="R60" s="67">
        <v>52294.284</v>
      </c>
      <c r="S60" s="67">
        <v>53663.607000000004</v>
      </c>
      <c r="T60" s="67">
        <v>55072.387999999999</v>
      </c>
      <c r="U60" s="67">
        <v>56513.004000000001</v>
      </c>
      <c r="V60" s="67">
        <v>57971.644</v>
      </c>
      <c r="W60" s="67">
        <v>59437.921999999999</v>
      </c>
      <c r="X60" s="67">
        <v>60910.942000000003</v>
      </c>
      <c r="Y60" s="67">
        <v>62394.063000000002</v>
      </c>
      <c r="Z60" s="67">
        <v>63885.707000000002</v>
      </c>
      <c r="AA60" s="67">
        <v>65384.421999999999</v>
      </c>
      <c r="AB60" s="67">
        <v>66888.902000000002</v>
      </c>
      <c r="AC60" s="67">
        <v>68397.615000000005</v>
      </c>
      <c r="AD60" s="67">
        <v>69909.277000000002</v>
      </c>
      <c r="AE60" s="67">
        <v>71423.081999999995</v>
      </c>
      <c r="AF60" s="67">
        <v>72938.418999999994</v>
      </c>
      <c r="AG60" s="67">
        <v>74454.612999999998</v>
      </c>
      <c r="AH60" s="67">
        <v>75970.663</v>
      </c>
      <c r="AI60" s="67">
        <v>77485.440000000002</v>
      </c>
      <c r="AJ60" s="67">
        <v>78998.004000000001</v>
      </c>
      <c r="AK60" s="67">
        <v>80507.410999999993</v>
      </c>
      <c r="AL60" s="67">
        <v>82012.732999999993</v>
      </c>
      <c r="AM60" s="67">
        <v>83513.084000000003</v>
      </c>
      <c r="AN60" s="67">
        <v>85007.558000000005</v>
      </c>
      <c r="AO60" s="67">
        <v>86495.274000000005</v>
      </c>
      <c r="AP60" s="67">
        <v>87975.343999999997</v>
      </c>
      <c r="AQ60" s="67">
        <v>89446.900999999998</v>
      </c>
      <c r="AR60" s="67">
        <v>90908.995999999999</v>
      </c>
      <c r="AS60" s="67">
        <v>92360.793000000005</v>
      </c>
      <c r="AT60" s="67">
        <v>93801.695000000007</v>
      </c>
      <c r="AU60" s="67">
        <v>95231.138999999996</v>
      </c>
      <c r="AV60" s="67">
        <v>96648.517000000007</v>
      </c>
      <c r="AW60" s="67">
        <v>98053.088000000003</v>
      </c>
      <c r="AX60" s="67">
        <v>99443.880999999994</v>
      </c>
      <c r="AY60" s="67">
        <v>100819.57799999999</v>
      </c>
      <c r="AZ60" s="67">
        <v>102178.7</v>
      </c>
      <c r="BA60" s="67">
        <v>103519.99400000001</v>
      </c>
      <c r="BB60" s="67">
        <v>104842.546</v>
      </c>
      <c r="BC60" s="67">
        <v>106145.728</v>
      </c>
      <c r="BD60" s="67">
        <v>107428.837</v>
      </c>
      <c r="BE60" s="67">
        <v>108691.29300000001</v>
      </c>
      <c r="BF60" s="67">
        <v>109932.49099999999</v>
      </c>
      <c r="BG60" s="67">
        <v>111151.72100000001</v>
      </c>
      <c r="BH60" s="67">
        <v>112348.325</v>
      </c>
      <c r="BI60" s="67">
        <v>113522.004</v>
      </c>
      <c r="BJ60" s="67">
        <v>114672.527</v>
      </c>
      <c r="BK60" s="67">
        <v>115799.575</v>
      </c>
      <c r="BL60" s="67">
        <v>116902.694</v>
      </c>
      <c r="BM60" s="67">
        <v>117981.255</v>
      </c>
      <c r="BN60" s="67">
        <v>119034.527</v>
      </c>
      <c r="BO60" s="67">
        <v>120061.67200000001</v>
      </c>
      <c r="BP60" s="67">
        <v>121061.98699999999</v>
      </c>
      <c r="BQ60" s="67">
        <v>122035.04300000001</v>
      </c>
      <c r="BR60" s="67">
        <v>122980.47</v>
      </c>
      <c r="BS60" s="67">
        <v>123897.68</v>
      </c>
      <c r="BT60" s="67">
        <v>124786.04399999999</v>
      </c>
      <c r="BU60" s="67">
        <v>125645.106</v>
      </c>
      <c r="BV60" s="67">
        <v>126474.53200000001</v>
      </c>
      <c r="BW60" s="67">
        <v>127274.22500000001</v>
      </c>
      <c r="BX60" s="67">
        <v>128044.284</v>
      </c>
      <c r="BY60" s="67">
        <v>128784.88099999999</v>
      </c>
      <c r="BZ60" s="67">
        <v>129496.232</v>
      </c>
      <c r="CA60" s="67">
        <v>130178.41800000001</v>
      </c>
      <c r="CB60" s="67">
        <v>130831.46</v>
      </c>
      <c r="CC60" s="67">
        <v>131455.454</v>
      </c>
      <c r="CD60" s="67">
        <v>132050.54300000001</v>
      </c>
      <c r="CE60" s="67">
        <v>132616.87100000001</v>
      </c>
      <c r="CF60" s="67">
        <v>133154.728</v>
      </c>
      <c r="CG60" s="67">
        <v>133664.448</v>
      </c>
      <c r="CH60" s="67">
        <v>134146.435</v>
      </c>
      <c r="CI60" s="67">
        <v>134601.141</v>
      </c>
      <c r="CJ60" s="67">
        <v>135029.02100000001</v>
      </c>
      <c r="CK60" s="67">
        <v>135430.60800000001</v>
      </c>
      <c r="CL60" s="67">
        <v>135806.42499999999</v>
      </c>
      <c r="CM60" s="67">
        <v>136157.016</v>
      </c>
      <c r="CN60" s="67">
        <v>136482.97</v>
      </c>
      <c r="CO60" s="67">
        <v>136784.87599999999</v>
      </c>
    </row>
    <row r="61" spans="1:93" ht="11.25" customHeight="1">
      <c r="A61" s="63">
        <v>44</v>
      </c>
      <c r="B61" s="64" t="s">
        <v>844</v>
      </c>
      <c r="C61" s="73" t="s">
        <v>897</v>
      </c>
      <c r="D61" s="66">
        <v>3</v>
      </c>
      <c r="E61" s="66">
        <v>834</v>
      </c>
      <c r="F61" s="64" t="s">
        <v>894</v>
      </c>
      <c r="G61" s="66">
        <v>910</v>
      </c>
      <c r="H61" s="67">
        <v>51482.637999999999</v>
      </c>
      <c r="I61" s="67">
        <v>53049.231</v>
      </c>
      <c r="J61" s="67">
        <v>54660.345000000001</v>
      </c>
      <c r="K61" s="67">
        <v>56313.444000000003</v>
      </c>
      <c r="L61" s="67">
        <v>58005.461000000003</v>
      </c>
      <c r="M61" s="67">
        <v>59734.213000000003</v>
      </c>
      <c r="N61" s="67">
        <v>61498.438000000002</v>
      </c>
      <c r="O61" s="67">
        <v>63298.542000000001</v>
      </c>
      <c r="P61" s="67">
        <v>65136.237999999998</v>
      </c>
      <c r="Q61" s="67">
        <v>67014.13</v>
      </c>
      <c r="R61" s="67">
        <v>68934.157999999996</v>
      </c>
      <c r="S61" s="67">
        <v>70896.455000000002</v>
      </c>
      <c r="T61" s="67">
        <v>72900.343999999997</v>
      </c>
      <c r="U61" s="67">
        <v>74946.005000000005</v>
      </c>
      <c r="V61" s="67">
        <v>77033.506999999998</v>
      </c>
      <c r="W61" s="67">
        <v>79162.722999999998</v>
      </c>
      <c r="X61" s="67">
        <v>81333.630999999994</v>
      </c>
      <c r="Y61" s="67">
        <v>83545.744000000006</v>
      </c>
      <c r="Z61" s="67">
        <v>85797.817999999999</v>
      </c>
      <c r="AA61" s="67">
        <v>88088.21</v>
      </c>
      <c r="AB61" s="67">
        <v>90415.593999999997</v>
      </c>
      <c r="AC61" s="67">
        <v>92779.264999999999</v>
      </c>
      <c r="AD61" s="67">
        <v>95178.82</v>
      </c>
      <c r="AE61" s="67">
        <v>97613.615999999995</v>
      </c>
      <c r="AF61" s="67">
        <v>100083.042</v>
      </c>
      <c r="AG61" s="67">
        <v>102586.531</v>
      </c>
      <c r="AH61" s="67">
        <v>105123.209</v>
      </c>
      <c r="AI61" s="67">
        <v>107692.469</v>
      </c>
      <c r="AJ61" s="67">
        <v>110294.284</v>
      </c>
      <c r="AK61" s="67">
        <v>112928.855</v>
      </c>
      <c r="AL61" s="67">
        <v>115596.019</v>
      </c>
      <c r="AM61" s="67">
        <v>118295.58199999999</v>
      </c>
      <c r="AN61" s="67">
        <v>121026.504</v>
      </c>
      <c r="AO61" s="67">
        <v>123786.86199999999</v>
      </c>
      <c r="AP61" s="67">
        <v>126574.269</v>
      </c>
      <c r="AQ61" s="67">
        <v>129386.845</v>
      </c>
      <c r="AR61" s="67">
        <v>132223.42600000001</v>
      </c>
      <c r="AS61" s="67">
        <v>135083.93</v>
      </c>
      <c r="AT61" s="67">
        <v>137968.93299999999</v>
      </c>
      <c r="AU61" s="67">
        <v>140879.57999999999</v>
      </c>
      <c r="AV61" s="67">
        <v>143816.53200000001</v>
      </c>
      <c r="AW61" s="67">
        <v>146779.37</v>
      </c>
      <c r="AX61" s="67">
        <v>149766.98000000001</v>
      </c>
      <c r="AY61" s="67">
        <v>152778.527</v>
      </c>
      <c r="AZ61" s="67">
        <v>155812.93599999999</v>
      </c>
      <c r="BA61" s="67">
        <v>158869.15599999999</v>
      </c>
      <c r="BB61" s="67">
        <v>161946.42499999999</v>
      </c>
      <c r="BC61" s="67">
        <v>165043.85800000001</v>
      </c>
      <c r="BD61" s="67">
        <v>168160.05300000001</v>
      </c>
      <c r="BE61" s="67">
        <v>171293.40100000001</v>
      </c>
      <c r="BF61" s="67">
        <v>174442.47399999999</v>
      </c>
      <c r="BG61" s="67">
        <v>177605.95300000001</v>
      </c>
      <c r="BH61" s="67">
        <v>180782.90299999999</v>
      </c>
      <c r="BI61" s="67">
        <v>183972.685</v>
      </c>
      <c r="BJ61" s="67">
        <v>187174.83600000001</v>
      </c>
      <c r="BK61" s="67">
        <v>190388.64199999999</v>
      </c>
      <c r="BL61" s="67">
        <v>193613.24400000001</v>
      </c>
      <c r="BM61" s="67">
        <v>196847.16399999999</v>
      </c>
      <c r="BN61" s="67">
        <v>200088.32000000001</v>
      </c>
      <c r="BO61" s="67">
        <v>203334.302</v>
      </c>
      <c r="BP61" s="67">
        <v>206583.071</v>
      </c>
      <c r="BQ61" s="67">
        <v>209833.02</v>
      </c>
      <c r="BR61" s="67">
        <v>213083.31299999999</v>
      </c>
      <c r="BS61" s="67">
        <v>216333.533</v>
      </c>
      <c r="BT61" s="67">
        <v>219583.68599999999</v>
      </c>
      <c r="BU61" s="67">
        <v>222833.364</v>
      </c>
      <c r="BV61" s="67">
        <v>226081.611</v>
      </c>
      <c r="BW61" s="67">
        <v>229326.84299999999</v>
      </c>
      <c r="BX61" s="67">
        <v>232567.36600000001</v>
      </c>
      <c r="BY61" s="67">
        <v>235801.255</v>
      </c>
      <c r="BZ61" s="67">
        <v>239026.71</v>
      </c>
      <c r="CA61" s="67">
        <v>242242.67</v>
      </c>
      <c r="CB61" s="67">
        <v>245448.06400000001</v>
      </c>
      <c r="CC61" s="67">
        <v>248641.16099999999</v>
      </c>
      <c r="CD61" s="67">
        <v>251820.1</v>
      </c>
      <c r="CE61" s="67">
        <v>254983.36600000001</v>
      </c>
      <c r="CF61" s="67">
        <v>258129.94699999999</v>
      </c>
      <c r="CG61" s="67">
        <v>261259.247</v>
      </c>
      <c r="CH61" s="67">
        <v>264371.005</v>
      </c>
      <c r="CI61" s="67">
        <v>267465.13699999999</v>
      </c>
      <c r="CJ61" s="67">
        <v>270541.55800000002</v>
      </c>
      <c r="CK61" s="67">
        <v>273600.13099999999</v>
      </c>
      <c r="CL61" s="67">
        <v>276640.717</v>
      </c>
      <c r="CM61" s="67">
        <v>279663.06900000002</v>
      </c>
      <c r="CN61" s="67">
        <v>282666.891</v>
      </c>
      <c r="CO61" s="67">
        <v>285651.84600000002</v>
      </c>
    </row>
    <row r="62" spans="1:93" ht="11.25" customHeight="1">
      <c r="A62" s="63">
        <v>45</v>
      </c>
      <c r="B62" s="64" t="s">
        <v>844</v>
      </c>
      <c r="C62" s="73" t="s">
        <v>610</v>
      </c>
      <c r="D62" s="66"/>
      <c r="E62" s="66">
        <v>894</v>
      </c>
      <c r="F62" s="64" t="s">
        <v>894</v>
      </c>
      <c r="G62" s="66">
        <v>910</v>
      </c>
      <c r="H62" s="67">
        <v>15879.37</v>
      </c>
      <c r="I62" s="67">
        <v>16363.449000000001</v>
      </c>
      <c r="J62" s="67">
        <v>16853.608</v>
      </c>
      <c r="K62" s="67">
        <v>17351.714</v>
      </c>
      <c r="L62" s="67">
        <v>17861.034</v>
      </c>
      <c r="M62" s="67">
        <v>18383.955999999998</v>
      </c>
      <c r="N62" s="67">
        <v>18920.656999999999</v>
      </c>
      <c r="O62" s="67">
        <v>19470.238000000001</v>
      </c>
      <c r="P62" s="67">
        <v>20032.800999999999</v>
      </c>
      <c r="Q62" s="67">
        <v>20608.356</v>
      </c>
      <c r="R62" s="67">
        <v>21196.793000000001</v>
      </c>
      <c r="S62" s="67">
        <v>21798.157999999999</v>
      </c>
      <c r="T62" s="67">
        <v>22412.31</v>
      </c>
      <c r="U62" s="67">
        <v>23038.732</v>
      </c>
      <c r="V62" s="67">
        <v>23676.666000000001</v>
      </c>
      <c r="W62" s="67">
        <v>24325.502</v>
      </c>
      <c r="X62" s="67">
        <v>24984.963</v>
      </c>
      <c r="Y62" s="67">
        <v>25654.797999999999</v>
      </c>
      <c r="Z62" s="67">
        <v>26334.558000000001</v>
      </c>
      <c r="AA62" s="67">
        <v>27023.737000000001</v>
      </c>
      <c r="AB62" s="67">
        <v>27721.901999999998</v>
      </c>
      <c r="AC62" s="67">
        <v>28428.67</v>
      </c>
      <c r="AD62" s="67">
        <v>29143.815999999999</v>
      </c>
      <c r="AE62" s="67">
        <v>29867.205999999998</v>
      </c>
      <c r="AF62" s="67">
        <v>30598.791000000001</v>
      </c>
      <c r="AG62" s="67">
        <v>31338.487000000001</v>
      </c>
      <c r="AH62" s="67">
        <v>32086.106</v>
      </c>
      <c r="AI62" s="67">
        <v>32841.339</v>
      </c>
      <c r="AJ62" s="67">
        <v>33603.849000000002</v>
      </c>
      <c r="AK62" s="67">
        <v>34373.195</v>
      </c>
      <c r="AL62" s="67">
        <v>35149.046000000002</v>
      </c>
      <c r="AM62" s="67">
        <v>35931.106</v>
      </c>
      <c r="AN62" s="67">
        <v>36719.296000000002</v>
      </c>
      <c r="AO62" s="67">
        <v>37513.597000000002</v>
      </c>
      <c r="AP62" s="67">
        <v>38314.135999999999</v>
      </c>
      <c r="AQ62" s="67">
        <v>39120.906000000003</v>
      </c>
      <c r="AR62" s="67">
        <v>39933.813000000002</v>
      </c>
      <c r="AS62" s="67">
        <v>40752.618000000002</v>
      </c>
      <c r="AT62" s="67">
        <v>41577.046000000002</v>
      </c>
      <c r="AU62" s="67">
        <v>42406.788999999997</v>
      </c>
      <c r="AV62" s="67">
        <v>43241.55</v>
      </c>
      <c r="AW62" s="67">
        <v>44081.048999999999</v>
      </c>
      <c r="AX62" s="67">
        <v>44925.137999999999</v>
      </c>
      <c r="AY62" s="67">
        <v>45773.858999999997</v>
      </c>
      <c r="AZ62" s="67">
        <v>46627.337</v>
      </c>
      <c r="BA62" s="67">
        <v>47485.58</v>
      </c>
      <c r="BB62" s="67">
        <v>48348.453999999998</v>
      </c>
      <c r="BC62" s="67">
        <v>49215.485999999997</v>
      </c>
      <c r="BD62" s="67">
        <v>50086.06</v>
      </c>
      <c r="BE62" s="67">
        <v>50959.311000000002</v>
      </c>
      <c r="BF62" s="67">
        <v>51834.553999999996</v>
      </c>
      <c r="BG62" s="67">
        <v>52711.351999999999</v>
      </c>
      <c r="BH62" s="67">
        <v>53589.510999999999</v>
      </c>
      <c r="BI62" s="67">
        <v>54468.792999999998</v>
      </c>
      <c r="BJ62" s="67">
        <v>55349.042999999998</v>
      </c>
      <c r="BK62" s="67">
        <v>56230.040999999997</v>
      </c>
      <c r="BL62" s="67">
        <v>57111.517999999996</v>
      </c>
      <c r="BM62" s="67">
        <v>57993.107000000004</v>
      </c>
      <c r="BN62" s="67">
        <v>58874.525000000001</v>
      </c>
      <c r="BO62" s="67">
        <v>59755.421000000002</v>
      </c>
      <c r="BP62" s="67">
        <v>60635.516000000003</v>
      </c>
      <c r="BQ62" s="67">
        <v>61514.42</v>
      </c>
      <c r="BR62" s="67">
        <v>62391.92</v>
      </c>
      <c r="BS62" s="67">
        <v>63267.874000000003</v>
      </c>
      <c r="BT62" s="67">
        <v>64142.237000000001</v>
      </c>
      <c r="BU62" s="67">
        <v>65014.872000000003</v>
      </c>
      <c r="BV62" s="67">
        <v>65885.59</v>
      </c>
      <c r="BW62" s="67">
        <v>66753.97</v>
      </c>
      <c r="BX62" s="67">
        <v>67619.418000000005</v>
      </c>
      <c r="BY62" s="67">
        <v>68481.232999999993</v>
      </c>
      <c r="BZ62" s="67">
        <v>69338.816000000006</v>
      </c>
      <c r="CA62" s="67">
        <v>70191.778999999995</v>
      </c>
      <c r="CB62" s="67">
        <v>71039.945000000007</v>
      </c>
      <c r="CC62" s="67">
        <v>71883.137000000002</v>
      </c>
      <c r="CD62" s="67">
        <v>72721.240000000005</v>
      </c>
      <c r="CE62" s="67">
        <v>73554.125</v>
      </c>
      <c r="CF62" s="67">
        <v>74381.592999999993</v>
      </c>
      <c r="CG62" s="67">
        <v>75203.380999999994</v>
      </c>
      <c r="CH62" s="67">
        <v>76019.199999999997</v>
      </c>
      <c r="CI62" s="67">
        <v>76828.803</v>
      </c>
      <c r="CJ62" s="67">
        <v>77631.922000000006</v>
      </c>
      <c r="CK62" s="67">
        <v>78428.385999999999</v>
      </c>
      <c r="CL62" s="67">
        <v>79218.089000000007</v>
      </c>
      <c r="CM62" s="67">
        <v>80000.945000000007</v>
      </c>
      <c r="CN62" s="67">
        <v>80776.975000000006</v>
      </c>
      <c r="CO62" s="67">
        <v>81546.198000000004</v>
      </c>
    </row>
    <row r="63" spans="1:93" ht="11.25" customHeight="1">
      <c r="A63" s="63">
        <v>46</v>
      </c>
      <c r="B63" s="64" t="s">
        <v>844</v>
      </c>
      <c r="C63" s="73" t="s">
        <v>612</v>
      </c>
      <c r="D63" s="66"/>
      <c r="E63" s="66">
        <v>716</v>
      </c>
      <c r="F63" s="64" t="s">
        <v>894</v>
      </c>
      <c r="G63" s="66">
        <v>910</v>
      </c>
      <c r="H63" s="67">
        <v>13814.642</v>
      </c>
      <c r="I63" s="67">
        <v>14030.338</v>
      </c>
      <c r="J63" s="67">
        <v>14236.599</v>
      </c>
      <c r="K63" s="67">
        <v>14438.812</v>
      </c>
      <c r="L63" s="67">
        <v>14645.473</v>
      </c>
      <c r="M63" s="67">
        <v>14862.927</v>
      </c>
      <c r="N63" s="67">
        <v>15092.171</v>
      </c>
      <c r="O63" s="67">
        <v>15331.425999999999</v>
      </c>
      <c r="P63" s="67">
        <v>15581.022999999999</v>
      </c>
      <c r="Q63" s="67">
        <v>15840.802</v>
      </c>
      <c r="R63" s="67">
        <v>16110.485000000001</v>
      </c>
      <c r="S63" s="67">
        <v>16390.388999999999</v>
      </c>
      <c r="T63" s="67">
        <v>16680.444</v>
      </c>
      <c r="U63" s="67">
        <v>16979.330000000002</v>
      </c>
      <c r="V63" s="67">
        <v>17285.173999999999</v>
      </c>
      <c r="W63" s="67">
        <v>17596.440999999999</v>
      </c>
      <c r="X63" s="67">
        <v>17912.386999999999</v>
      </c>
      <c r="Y63" s="67">
        <v>18232.664000000001</v>
      </c>
      <c r="Z63" s="67">
        <v>18556.510999999999</v>
      </c>
      <c r="AA63" s="67">
        <v>18883.212</v>
      </c>
      <c r="AB63" s="67">
        <v>19212.094000000001</v>
      </c>
      <c r="AC63" s="67">
        <v>19542.420999999998</v>
      </c>
      <c r="AD63" s="67">
        <v>19873.5</v>
      </c>
      <c r="AE63" s="67">
        <v>20204.544000000002</v>
      </c>
      <c r="AF63" s="67">
        <v>20534.825000000001</v>
      </c>
      <c r="AG63" s="67">
        <v>20863.61</v>
      </c>
      <c r="AH63" s="67">
        <v>21190.342000000001</v>
      </c>
      <c r="AI63" s="67">
        <v>21514.445</v>
      </c>
      <c r="AJ63" s="67">
        <v>21835.278999999999</v>
      </c>
      <c r="AK63" s="67">
        <v>22152.223999999998</v>
      </c>
      <c r="AL63" s="67">
        <v>22464.713</v>
      </c>
      <c r="AM63" s="67">
        <v>22772.383999999998</v>
      </c>
      <c r="AN63" s="67">
        <v>23074.922999999999</v>
      </c>
      <c r="AO63" s="67">
        <v>23371.906999999999</v>
      </c>
      <c r="AP63" s="67">
        <v>23662.994999999999</v>
      </c>
      <c r="AQ63" s="67">
        <v>23947.920999999998</v>
      </c>
      <c r="AR63" s="67">
        <v>24226.47</v>
      </c>
      <c r="AS63" s="67">
        <v>24498.638999999999</v>
      </c>
      <c r="AT63" s="67">
        <v>24764.695</v>
      </c>
      <c r="AU63" s="67">
        <v>25024.98</v>
      </c>
      <c r="AV63" s="67">
        <v>25279.858</v>
      </c>
      <c r="AW63" s="67">
        <v>25529.347000000002</v>
      </c>
      <c r="AX63" s="67">
        <v>25773.487000000001</v>
      </c>
      <c r="AY63" s="67">
        <v>26012.595000000001</v>
      </c>
      <c r="AZ63" s="67">
        <v>26247.116000000002</v>
      </c>
      <c r="BA63" s="67">
        <v>26477.35</v>
      </c>
      <c r="BB63" s="67">
        <v>26703.396000000001</v>
      </c>
      <c r="BC63" s="67">
        <v>26925.198</v>
      </c>
      <c r="BD63" s="67">
        <v>27142.7</v>
      </c>
      <c r="BE63" s="67">
        <v>27355.752</v>
      </c>
      <c r="BF63" s="67">
        <v>27564.237000000001</v>
      </c>
      <c r="BG63" s="67">
        <v>27768.074000000001</v>
      </c>
      <c r="BH63" s="67">
        <v>27967.171999999999</v>
      </c>
      <c r="BI63" s="67">
        <v>28161.281999999999</v>
      </c>
      <c r="BJ63" s="67">
        <v>28350.085999999999</v>
      </c>
      <c r="BK63" s="67">
        <v>28533.323</v>
      </c>
      <c r="BL63" s="67">
        <v>28710.834999999999</v>
      </c>
      <c r="BM63" s="67">
        <v>28882.454000000002</v>
      </c>
      <c r="BN63" s="67">
        <v>29047.885999999999</v>
      </c>
      <c r="BO63" s="67">
        <v>29206.831999999999</v>
      </c>
      <c r="BP63" s="67">
        <v>29359.016</v>
      </c>
      <c r="BQ63" s="67">
        <v>29504.307000000001</v>
      </c>
      <c r="BR63" s="67">
        <v>29642.597000000002</v>
      </c>
      <c r="BS63" s="67">
        <v>29773.688999999998</v>
      </c>
      <c r="BT63" s="67">
        <v>29897.39</v>
      </c>
      <c r="BU63" s="67">
        <v>30013.545999999998</v>
      </c>
      <c r="BV63" s="67">
        <v>30122.13</v>
      </c>
      <c r="BW63" s="67">
        <v>30223.19</v>
      </c>
      <c r="BX63" s="67">
        <v>30316.767</v>
      </c>
      <c r="BY63" s="67">
        <v>30402.952000000001</v>
      </c>
      <c r="BZ63" s="67">
        <v>30481.881000000001</v>
      </c>
      <c r="CA63" s="67">
        <v>30553.63</v>
      </c>
      <c r="CB63" s="67">
        <v>30618.383000000002</v>
      </c>
      <c r="CC63" s="67">
        <v>30676.48</v>
      </c>
      <c r="CD63" s="67">
        <v>30728.363000000001</v>
      </c>
      <c r="CE63" s="67">
        <v>30774.402999999998</v>
      </c>
      <c r="CF63" s="67">
        <v>30814.899000000001</v>
      </c>
      <c r="CG63" s="67">
        <v>30850.044999999998</v>
      </c>
      <c r="CH63" s="67">
        <v>30880.01</v>
      </c>
      <c r="CI63" s="67">
        <v>30904.974999999999</v>
      </c>
      <c r="CJ63" s="67">
        <v>30925.145</v>
      </c>
      <c r="CK63" s="67">
        <v>30940.778999999999</v>
      </c>
      <c r="CL63" s="67">
        <v>30952.207999999999</v>
      </c>
      <c r="CM63" s="67">
        <v>30959.811000000002</v>
      </c>
      <c r="CN63" s="67">
        <v>30964.052</v>
      </c>
      <c r="CO63" s="67">
        <v>30965.420999999998</v>
      </c>
    </row>
    <row r="64" spans="1:93" ht="11.25" customHeight="1">
      <c r="A64" s="79">
        <v>47</v>
      </c>
      <c r="B64" s="80" t="s">
        <v>844</v>
      </c>
      <c r="C64" s="81" t="s">
        <v>898</v>
      </c>
      <c r="D64" s="82"/>
      <c r="E64" s="82">
        <v>911</v>
      </c>
      <c r="F64" s="80" t="s">
        <v>893</v>
      </c>
      <c r="G64" s="82">
        <v>947</v>
      </c>
      <c r="H64" s="83">
        <v>154203.22700000001</v>
      </c>
      <c r="I64" s="83">
        <v>159064.78200000001</v>
      </c>
      <c r="J64" s="83">
        <v>164038.995</v>
      </c>
      <c r="K64" s="83">
        <v>169121.878</v>
      </c>
      <c r="L64" s="83">
        <v>174308.427</v>
      </c>
      <c r="M64" s="83">
        <v>179595.125</v>
      </c>
      <c r="N64" s="83">
        <v>184979.932</v>
      </c>
      <c r="O64" s="83">
        <v>190463.603</v>
      </c>
      <c r="P64" s="83">
        <v>196049.20699999999</v>
      </c>
      <c r="Q64" s="83">
        <v>201741.367</v>
      </c>
      <c r="R64" s="83">
        <v>207543.42800000001</v>
      </c>
      <c r="S64" s="83">
        <v>213455.09899999999</v>
      </c>
      <c r="T64" s="83">
        <v>219474.734</v>
      </c>
      <c r="U64" s="83">
        <v>225602.95699999999</v>
      </c>
      <c r="V64" s="83">
        <v>231840.236</v>
      </c>
      <c r="W64" s="83">
        <v>238186.20699999999</v>
      </c>
      <c r="X64" s="83">
        <v>244640.09</v>
      </c>
      <c r="Y64" s="83">
        <v>251199.34</v>
      </c>
      <c r="Z64" s="83">
        <v>257859.677</v>
      </c>
      <c r="AA64" s="83">
        <v>264615.663</v>
      </c>
      <c r="AB64" s="83">
        <v>271462.27500000002</v>
      </c>
      <c r="AC64" s="83">
        <v>278396.11900000001</v>
      </c>
      <c r="AD64" s="83">
        <v>285414.47499999998</v>
      </c>
      <c r="AE64" s="83">
        <v>292514.22700000001</v>
      </c>
      <c r="AF64" s="83">
        <v>299692.21999999997</v>
      </c>
      <c r="AG64" s="83">
        <v>306945.11700000003</v>
      </c>
      <c r="AH64" s="83">
        <v>314269.72600000002</v>
      </c>
      <c r="AI64" s="83">
        <v>321661.91800000001</v>
      </c>
      <c r="AJ64" s="83">
        <v>329116.23800000001</v>
      </c>
      <c r="AK64" s="83">
        <v>336626.56699999998</v>
      </c>
      <c r="AL64" s="83">
        <v>344187.50199999998</v>
      </c>
      <c r="AM64" s="83">
        <v>351795.11499999999</v>
      </c>
      <c r="AN64" s="83">
        <v>359446.51699999999</v>
      </c>
      <c r="AO64" s="83">
        <v>367139.23700000002</v>
      </c>
      <c r="AP64" s="83">
        <v>374871.25699999998</v>
      </c>
      <c r="AQ64" s="83">
        <v>382640.44400000002</v>
      </c>
      <c r="AR64" s="83">
        <v>390443.62099999998</v>
      </c>
      <c r="AS64" s="83">
        <v>398277.65100000001</v>
      </c>
      <c r="AT64" s="83">
        <v>406140.386</v>
      </c>
      <c r="AU64" s="83">
        <v>414029.739</v>
      </c>
      <c r="AV64" s="83">
        <v>421943.57199999999</v>
      </c>
      <c r="AW64" s="83">
        <v>429878.94799999997</v>
      </c>
      <c r="AX64" s="83">
        <v>437832.71500000003</v>
      </c>
      <c r="AY64" s="83">
        <v>445801.87400000001</v>
      </c>
      <c r="AZ64" s="83">
        <v>453783.33199999999</v>
      </c>
      <c r="BA64" s="83">
        <v>461773.86499999999</v>
      </c>
      <c r="BB64" s="83">
        <v>469770.28499999997</v>
      </c>
      <c r="BC64" s="83">
        <v>477769.179</v>
      </c>
      <c r="BD64" s="83">
        <v>485766.64399999997</v>
      </c>
      <c r="BE64" s="83">
        <v>493758.64399999997</v>
      </c>
      <c r="BF64" s="83">
        <v>501741.136</v>
      </c>
      <c r="BG64" s="83">
        <v>509710.315</v>
      </c>
      <c r="BH64" s="83">
        <v>517662.52100000001</v>
      </c>
      <c r="BI64" s="83">
        <v>525594.31599999999</v>
      </c>
      <c r="BJ64" s="83">
        <v>533502.21299999999</v>
      </c>
      <c r="BK64" s="83">
        <v>541382.61100000003</v>
      </c>
      <c r="BL64" s="83">
        <v>549231.46100000001</v>
      </c>
      <c r="BM64" s="83">
        <v>557044.50399999996</v>
      </c>
      <c r="BN64" s="83">
        <v>564817.47199999995</v>
      </c>
      <c r="BO64" s="83">
        <v>572545.89899999998</v>
      </c>
      <c r="BP64" s="83">
        <v>580225.43200000003</v>
      </c>
      <c r="BQ64" s="83">
        <v>587852.81400000001</v>
      </c>
      <c r="BR64" s="83">
        <v>595423.56099999999</v>
      </c>
      <c r="BS64" s="83">
        <v>602930.81799999997</v>
      </c>
      <c r="BT64" s="83">
        <v>610366.69999999995</v>
      </c>
      <c r="BU64" s="83">
        <v>617724.86800000002</v>
      </c>
      <c r="BV64" s="83">
        <v>625000.674</v>
      </c>
      <c r="BW64" s="83">
        <v>632192.28799999994</v>
      </c>
      <c r="BX64" s="83">
        <v>639299.77899999998</v>
      </c>
      <c r="BY64" s="83">
        <v>646324.61199999996</v>
      </c>
      <c r="BZ64" s="83">
        <v>653267.36300000001</v>
      </c>
      <c r="CA64" s="83">
        <v>660126.45200000005</v>
      </c>
      <c r="CB64" s="83">
        <v>666898.74100000004</v>
      </c>
      <c r="CC64" s="83">
        <v>673581.50699999998</v>
      </c>
      <c r="CD64" s="83">
        <v>680171.62</v>
      </c>
      <c r="CE64" s="83">
        <v>686666.42200000002</v>
      </c>
      <c r="CF64" s="83">
        <v>693063.84</v>
      </c>
      <c r="CG64" s="83">
        <v>699362.58100000001</v>
      </c>
      <c r="CH64" s="83">
        <v>705561.52300000004</v>
      </c>
      <c r="CI64" s="83">
        <v>711659.88500000001</v>
      </c>
      <c r="CJ64" s="83">
        <v>717656.58</v>
      </c>
      <c r="CK64" s="83">
        <v>723550.31200000003</v>
      </c>
      <c r="CL64" s="83">
        <v>729339.56799999997</v>
      </c>
      <c r="CM64" s="83">
        <v>735022.47100000002</v>
      </c>
      <c r="CN64" s="83">
        <v>740596.93200000003</v>
      </c>
      <c r="CO64" s="83">
        <v>746060.56200000003</v>
      </c>
    </row>
    <row r="65" spans="1:93" ht="11.25" customHeight="1">
      <c r="A65" s="63">
        <v>48</v>
      </c>
      <c r="B65" s="64" t="s">
        <v>844</v>
      </c>
      <c r="C65" s="73" t="s">
        <v>232</v>
      </c>
      <c r="D65" s="66"/>
      <c r="E65" s="66">
        <v>24</v>
      </c>
      <c r="F65" s="64" t="s">
        <v>894</v>
      </c>
      <c r="G65" s="66">
        <v>911</v>
      </c>
      <c r="H65" s="67">
        <v>27884.38</v>
      </c>
      <c r="I65" s="67">
        <v>28842.482</v>
      </c>
      <c r="J65" s="67">
        <v>29816.769</v>
      </c>
      <c r="K65" s="67">
        <v>30809.787</v>
      </c>
      <c r="L65" s="67">
        <v>31825.298999999999</v>
      </c>
      <c r="M65" s="67">
        <v>32866.267999999996</v>
      </c>
      <c r="N65" s="67">
        <v>33933.610999999997</v>
      </c>
      <c r="O65" s="67">
        <v>35027.339999999997</v>
      </c>
      <c r="P65" s="67">
        <v>36148.635999999999</v>
      </c>
      <c r="Q65" s="67">
        <v>37298.625</v>
      </c>
      <c r="R65" s="67">
        <v>38478.222000000002</v>
      </c>
      <c r="S65" s="67">
        <v>39688.093999999997</v>
      </c>
      <c r="T65" s="67">
        <v>40928.612999999998</v>
      </c>
      <c r="U65" s="67">
        <v>42199.936999999998</v>
      </c>
      <c r="V65" s="67">
        <v>43501.999000000003</v>
      </c>
      <c r="W65" s="67">
        <v>44834.707000000002</v>
      </c>
      <c r="X65" s="67">
        <v>46198.245999999999</v>
      </c>
      <c r="Y65" s="67">
        <v>47592.553999999996</v>
      </c>
      <c r="Z65" s="67">
        <v>49016.964999999997</v>
      </c>
      <c r="AA65" s="67">
        <v>50470.553</v>
      </c>
      <c r="AB65" s="67">
        <v>51952.546000000002</v>
      </c>
      <c r="AC65" s="67">
        <v>53462.491000000002</v>
      </c>
      <c r="AD65" s="67">
        <v>55000.286</v>
      </c>
      <c r="AE65" s="67">
        <v>56566.038</v>
      </c>
      <c r="AF65" s="67">
        <v>58159.983999999997</v>
      </c>
      <c r="AG65" s="67">
        <v>59782.165999999997</v>
      </c>
      <c r="AH65" s="67">
        <v>61432.444000000003</v>
      </c>
      <c r="AI65" s="67">
        <v>63110.182000000001</v>
      </c>
      <c r="AJ65" s="67">
        <v>64814.409</v>
      </c>
      <c r="AK65" s="67">
        <v>66543.95</v>
      </c>
      <c r="AL65" s="67">
        <v>68297.811000000002</v>
      </c>
      <c r="AM65" s="67">
        <v>70075.423999999999</v>
      </c>
      <c r="AN65" s="67">
        <v>71876.612999999998</v>
      </c>
      <c r="AO65" s="67">
        <v>73701.206999999995</v>
      </c>
      <c r="AP65" s="67">
        <v>75549.153000000006</v>
      </c>
      <c r="AQ65" s="67">
        <v>77420.354999999996</v>
      </c>
      <c r="AR65" s="67">
        <v>79314.426999999996</v>
      </c>
      <c r="AS65" s="67">
        <v>81231.006999999998</v>
      </c>
      <c r="AT65" s="67">
        <v>83169.865000000005</v>
      </c>
      <c r="AU65" s="67">
        <v>85130.854000000007</v>
      </c>
      <c r="AV65" s="67">
        <v>87113.725999999995</v>
      </c>
      <c r="AW65" s="67">
        <v>89118.044999999998</v>
      </c>
      <c r="AX65" s="67">
        <v>91143.365999999995</v>
      </c>
      <c r="AY65" s="67">
        <v>93189.505999999994</v>
      </c>
      <c r="AZ65" s="67">
        <v>95256.303</v>
      </c>
      <c r="BA65" s="67">
        <v>97343.442999999999</v>
      </c>
      <c r="BB65" s="67">
        <v>99450.57</v>
      </c>
      <c r="BC65" s="67">
        <v>101576.923</v>
      </c>
      <c r="BD65" s="67">
        <v>103721.31299999999</v>
      </c>
      <c r="BE65" s="67">
        <v>105882.258</v>
      </c>
      <c r="BF65" s="67">
        <v>108058.512</v>
      </c>
      <c r="BG65" s="67">
        <v>110249.14599999999</v>
      </c>
      <c r="BH65" s="67">
        <v>112453.65300000001</v>
      </c>
      <c r="BI65" s="67">
        <v>114671.818</v>
      </c>
      <c r="BJ65" s="67">
        <v>116903.59699999999</v>
      </c>
      <c r="BK65" s="67">
        <v>119148.755</v>
      </c>
      <c r="BL65" s="67">
        <v>121406.588</v>
      </c>
      <c r="BM65" s="67">
        <v>123676.077</v>
      </c>
      <c r="BN65" s="67">
        <v>125956.109</v>
      </c>
      <c r="BO65" s="67">
        <v>128245.394</v>
      </c>
      <c r="BP65" s="67">
        <v>130542.728</v>
      </c>
      <c r="BQ65" s="67">
        <v>132847.44500000001</v>
      </c>
      <c r="BR65" s="67">
        <v>135158.71100000001</v>
      </c>
      <c r="BS65" s="67">
        <v>137475.005</v>
      </c>
      <c r="BT65" s="67">
        <v>139794.54800000001</v>
      </c>
      <c r="BU65" s="67">
        <v>142116.01300000001</v>
      </c>
      <c r="BV65" s="67">
        <v>144438.152</v>
      </c>
      <c r="BW65" s="67">
        <v>146760.68400000001</v>
      </c>
      <c r="BX65" s="67">
        <v>149084.21299999999</v>
      </c>
      <c r="BY65" s="67">
        <v>151409.88099999999</v>
      </c>
      <c r="BZ65" s="67">
        <v>153738.33100000001</v>
      </c>
      <c r="CA65" s="67">
        <v>156069.171</v>
      </c>
      <c r="CB65" s="67">
        <v>158401.24799999999</v>
      </c>
      <c r="CC65" s="67">
        <v>160733.33199999999</v>
      </c>
      <c r="CD65" s="67">
        <v>163063.93700000001</v>
      </c>
      <c r="CE65" s="67">
        <v>165391.67000000001</v>
      </c>
      <c r="CF65" s="67">
        <v>167715.391</v>
      </c>
      <c r="CG65" s="67">
        <v>170034.234</v>
      </c>
      <c r="CH65" s="67">
        <v>172347.38500000001</v>
      </c>
      <c r="CI65" s="67">
        <v>174653.99799999999</v>
      </c>
      <c r="CJ65" s="67">
        <v>176953.073</v>
      </c>
      <c r="CK65" s="67">
        <v>179243.367</v>
      </c>
      <c r="CL65" s="67">
        <v>181523.38699999999</v>
      </c>
      <c r="CM65" s="67">
        <v>183791.386</v>
      </c>
      <c r="CN65" s="67">
        <v>186045.38699999999</v>
      </c>
      <c r="CO65" s="67">
        <v>188283.13200000001</v>
      </c>
    </row>
    <row r="66" spans="1:93" ht="11.25" customHeight="1">
      <c r="A66" s="63">
        <v>49</v>
      </c>
      <c r="B66" s="64" t="s">
        <v>844</v>
      </c>
      <c r="C66" s="73" t="s">
        <v>287</v>
      </c>
      <c r="D66" s="66"/>
      <c r="E66" s="66">
        <v>120</v>
      </c>
      <c r="F66" s="64" t="s">
        <v>894</v>
      </c>
      <c r="G66" s="66">
        <v>911</v>
      </c>
      <c r="H66" s="67">
        <v>23298.376</v>
      </c>
      <c r="I66" s="67">
        <v>23926.548999999999</v>
      </c>
      <c r="J66" s="67">
        <v>24566.07</v>
      </c>
      <c r="K66" s="67">
        <v>25216.260999999999</v>
      </c>
      <c r="L66" s="67">
        <v>25876.386999999999</v>
      </c>
      <c r="M66" s="67">
        <v>26545.864000000001</v>
      </c>
      <c r="N66" s="67">
        <v>27224.261999999999</v>
      </c>
      <c r="O66" s="67">
        <v>27911.544000000002</v>
      </c>
      <c r="P66" s="67">
        <v>28608.129000000001</v>
      </c>
      <c r="Q66" s="67">
        <v>29314.688999999998</v>
      </c>
      <c r="R66" s="67">
        <v>30031.677</v>
      </c>
      <c r="S66" s="67">
        <v>30759.098000000002</v>
      </c>
      <c r="T66" s="67">
        <v>31496.597000000002</v>
      </c>
      <c r="U66" s="67">
        <v>32243.883999999998</v>
      </c>
      <c r="V66" s="67">
        <v>33000.510999999999</v>
      </c>
      <c r="W66" s="67">
        <v>33766.112999999998</v>
      </c>
      <c r="X66" s="67">
        <v>34540.455999999998</v>
      </c>
      <c r="Y66" s="67">
        <v>35323.394</v>
      </c>
      <c r="Z66" s="67">
        <v>36114.786</v>
      </c>
      <c r="AA66" s="67">
        <v>36914.553999999996</v>
      </c>
      <c r="AB66" s="67">
        <v>37722.495999999999</v>
      </c>
      <c r="AC66" s="67">
        <v>38538.398000000001</v>
      </c>
      <c r="AD66" s="67">
        <v>39361.906999999999</v>
      </c>
      <c r="AE66" s="67">
        <v>40192.574999999997</v>
      </c>
      <c r="AF66" s="67">
        <v>41029.921000000002</v>
      </c>
      <c r="AG66" s="67">
        <v>41873.472999999998</v>
      </c>
      <c r="AH66" s="67">
        <v>42722.777999999998</v>
      </c>
      <c r="AI66" s="67">
        <v>43577.517</v>
      </c>
      <c r="AJ66" s="67">
        <v>44437.462</v>
      </c>
      <c r="AK66" s="67">
        <v>45302.436000000002</v>
      </c>
      <c r="AL66" s="67">
        <v>46172.131000000001</v>
      </c>
      <c r="AM66" s="67">
        <v>47046.311000000002</v>
      </c>
      <c r="AN66" s="67">
        <v>47924.42</v>
      </c>
      <c r="AO66" s="67">
        <v>48805.574999999997</v>
      </c>
      <c r="AP66" s="67">
        <v>49688.733999999997</v>
      </c>
      <c r="AQ66" s="67">
        <v>50573.036</v>
      </c>
      <c r="AR66" s="67">
        <v>51457.947</v>
      </c>
      <c r="AS66" s="67">
        <v>52343.235000000001</v>
      </c>
      <c r="AT66" s="67">
        <v>53228.85</v>
      </c>
      <c r="AU66" s="67">
        <v>54114.805</v>
      </c>
      <c r="AV66" s="67">
        <v>55001.112000000001</v>
      </c>
      <c r="AW66" s="67">
        <v>55887.485000000001</v>
      </c>
      <c r="AX66" s="67">
        <v>56773.531999999999</v>
      </c>
      <c r="AY66" s="67">
        <v>57658.951000000001</v>
      </c>
      <c r="AZ66" s="67">
        <v>58543.379000000001</v>
      </c>
      <c r="BA66" s="67">
        <v>59426.512999999999</v>
      </c>
      <c r="BB66" s="67">
        <v>60308.071000000004</v>
      </c>
      <c r="BC66" s="67">
        <v>61187.794999999998</v>
      </c>
      <c r="BD66" s="67">
        <v>62065.415999999997</v>
      </c>
      <c r="BE66" s="67">
        <v>62940.671000000002</v>
      </c>
      <c r="BF66" s="67">
        <v>63813.296999999999</v>
      </c>
      <c r="BG66" s="67">
        <v>64682.974000000002</v>
      </c>
      <c r="BH66" s="67">
        <v>65549.407999999996</v>
      </c>
      <c r="BI66" s="67">
        <v>66412.385999999999</v>
      </c>
      <c r="BJ66" s="67">
        <v>67271.712</v>
      </c>
      <c r="BK66" s="67">
        <v>68127.171000000002</v>
      </c>
      <c r="BL66" s="67">
        <v>68978.447</v>
      </c>
      <c r="BM66" s="67">
        <v>69825.149000000005</v>
      </c>
      <c r="BN66" s="67">
        <v>70666.793999999994</v>
      </c>
      <c r="BO66" s="67">
        <v>71502.808999999994</v>
      </c>
      <c r="BP66" s="67">
        <v>72332.687999999995</v>
      </c>
      <c r="BQ66" s="67">
        <v>73156.123000000007</v>
      </c>
      <c r="BR66" s="67">
        <v>73972.769</v>
      </c>
      <c r="BS66" s="67">
        <v>74782.107000000004</v>
      </c>
      <c r="BT66" s="67">
        <v>75583.592999999993</v>
      </c>
      <c r="BU66" s="67">
        <v>76376.767000000007</v>
      </c>
      <c r="BV66" s="67">
        <v>77161.149999999994</v>
      </c>
      <c r="BW66" s="67">
        <v>77936.543000000005</v>
      </c>
      <c r="BX66" s="67">
        <v>78703.126999999993</v>
      </c>
      <c r="BY66" s="67">
        <v>79461.233999999997</v>
      </c>
      <c r="BZ66" s="67">
        <v>80210.990000000005</v>
      </c>
      <c r="CA66" s="67">
        <v>80952.447</v>
      </c>
      <c r="CB66" s="67">
        <v>81685.145999999993</v>
      </c>
      <c r="CC66" s="67">
        <v>82408.217999999993</v>
      </c>
      <c r="CD66" s="67">
        <v>83120.508000000002</v>
      </c>
      <c r="CE66" s="67">
        <v>83821.210999999996</v>
      </c>
      <c r="CF66" s="67">
        <v>84510.009000000005</v>
      </c>
      <c r="CG66" s="67">
        <v>85187.066000000006</v>
      </c>
      <c r="CH66" s="67">
        <v>85852.785000000003</v>
      </c>
      <c r="CI66" s="67">
        <v>86507.725000000006</v>
      </c>
      <c r="CJ66" s="67">
        <v>87152.33</v>
      </c>
      <c r="CK66" s="67">
        <v>87786.892000000007</v>
      </c>
      <c r="CL66" s="67">
        <v>88411.589000000007</v>
      </c>
      <c r="CM66" s="67">
        <v>89026.361999999994</v>
      </c>
      <c r="CN66" s="67">
        <v>89631.027000000002</v>
      </c>
      <c r="CO66" s="67">
        <v>90225.178</v>
      </c>
    </row>
    <row r="67" spans="1:93" ht="11.25" customHeight="1">
      <c r="A67" s="63">
        <v>50</v>
      </c>
      <c r="B67" s="64" t="s">
        <v>844</v>
      </c>
      <c r="C67" s="73" t="s">
        <v>293</v>
      </c>
      <c r="D67" s="66"/>
      <c r="E67" s="66">
        <v>140</v>
      </c>
      <c r="F67" s="64" t="s">
        <v>894</v>
      </c>
      <c r="G67" s="66">
        <v>911</v>
      </c>
      <c r="H67" s="67">
        <v>4493.1710000000003</v>
      </c>
      <c r="I67" s="67">
        <v>4537.683</v>
      </c>
      <c r="J67" s="67">
        <v>4596.0230000000001</v>
      </c>
      <c r="K67" s="67">
        <v>4666.375</v>
      </c>
      <c r="L67" s="67">
        <v>4745.1790000000001</v>
      </c>
      <c r="M67" s="67">
        <v>4829.7640000000001</v>
      </c>
      <c r="N67" s="67">
        <v>4919.9870000000001</v>
      </c>
      <c r="O67" s="67">
        <v>5016.6779999999999</v>
      </c>
      <c r="P67" s="67">
        <v>5119.1360000000004</v>
      </c>
      <c r="Q67" s="67">
        <v>5226.5739999999996</v>
      </c>
      <c r="R67" s="67">
        <v>5338.2650000000003</v>
      </c>
      <c r="S67" s="67">
        <v>5453.6949999999997</v>
      </c>
      <c r="T67" s="67">
        <v>5572.3829999999998</v>
      </c>
      <c r="U67" s="67">
        <v>5693.7420000000002</v>
      </c>
      <c r="V67" s="67">
        <v>5817.201</v>
      </c>
      <c r="W67" s="67">
        <v>5942.2070000000003</v>
      </c>
      <c r="X67" s="67">
        <v>6068.36</v>
      </c>
      <c r="Y67" s="67">
        <v>6195.29</v>
      </c>
      <c r="Z67" s="67">
        <v>6322.6409999999996</v>
      </c>
      <c r="AA67" s="67">
        <v>6450.1109999999999</v>
      </c>
      <c r="AB67" s="67">
        <v>6577.4170000000004</v>
      </c>
      <c r="AC67" s="67">
        <v>6704.2839999999997</v>
      </c>
      <c r="AD67" s="67">
        <v>6830.549</v>
      </c>
      <c r="AE67" s="67">
        <v>6956.1289999999999</v>
      </c>
      <c r="AF67" s="67">
        <v>7081.0029999999997</v>
      </c>
      <c r="AG67" s="67">
        <v>7205.1660000000002</v>
      </c>
      <c r="AH67" s="67">
        <v>7328.5159999999996</v>
      </c>
      <c r="AI67" s="67">
        <v>7450.95</v>
      </c>
      <c r="AJ67" s="67">
        <v>7572.5119999999997</v>
      </c>
      <c r="AK67" s="67">
        <v>7693.2759999999998</v>
      </c>
      <c r="AL67" s="67">
        <v>7813.3059999999996</v>
      </c>
      <c r="AM67" s="67">
        <v>7932.567</v>
      </c>
      <c r="AN67" s="67">
        <v>8050.9889999999996</v>
      </c>
      <c r="AO67" s="67">
        <v>8168.5559999999996</v>
      </c>
      <c r="AP67" s="67">
        <v>8285.2309999999998</v>
      </c>
      <c r="AQ67" s="67">
        <v>8400.9539999999997</v>
      </c>
      <c r="AR67" s="67">
        <v>8515.6949999999997</v>
      </c>
      <c r="AS67" s="67">
        <v>8629.4220000000005</v>
      </c>
      <c r="AT67" s="67">
        <v>8742.0609999999997</v>
      </c>
      <c r="AU67" s="67">
        <v>8853.5949999999993</v>
      </c>
      <c r="AV67" s="67">
        <v>8963.9549999999999</v>
      </c>
      <c r="AW67" s="67">
        <v>9073.0609999999997</v>
      </c>
      <c r="AX67" s="67">
        <v>9180.8610000000008</v>
      </c>
      <c r="AY67" s="67">
        <v>9287.2729999999992</v>
      </c>
      <c r="AZ67" s="67">
        <v>9392.2479999999996</v>
      </c>
      <c r="BA67" s="67">
        <v>9495.69</v>
      </c>
      <c r="BB67" s="67">
        <v>9597.5249999999996</v>
      </c>
      <c r="BC67" s="67">
        <v>9697.6640000000007</v>
      </c>
      <c r="BD67" s="67">
        <v>9795.9539999999997</v>
      </c>
      <c r="BE67" s="67">
        <v>9892.2610000000004</v>
      </c>
      <c r="BF67" s="67">
        <v>9986.4150000000009</v>
      </c>
      <c r="BG67" s="67">
        <v>10078.337</v>
      </c>
      <c r="BH67" s="67">
        <v>10167.955</v>
      </c>
      <c r="BI67" s="67">
        <v>10255.146000000001</v>
      </c>
      <c r="BJ67" s="67">
        <v>10339.794</v>
      </c>
      <c r="BK67" s="67">
        <v>10421.779</v>
      </c>
      <c r="BL67" s="67">
        <v>10501.049000000001</v>
      </c>
      <c r="BM67" s="67">
        <v>10577.557000000001</v>
      </c>
      <c r="BN67" s="67">
        <v>10651.236000000001</v>
      </c>
      <c r="BO67" s="67">
        <v>10722.041999999999</v>
      </c>
      <c r="BP67" s="67">
        <v>10789.986999999999</v>
      </c>
      <c r="BQ67" s="67">
        <v>10855.023999999999</v>
      </c>
      <c r="BR67" s="67">
        <v>10917.133</v>
      </c>
      <c r="BS67" s="67">
        <v>10976.323</v>
      </c>
      <c r="BT67" s="67">
        <v>11032.621999999999</v>
      </c>
      <c r="BU67" s="67">
        <v>11086.012000000001</v>
      </c>
      <c r="BV67" s="67">
        <v>11136.528</v>
      </c>
      <c r="BW67" s="67">
        <v>11184.2</v>
      </c>
      <c r="BX67" s="67">
        <v>11229.132</v>
      </c>
      <c r="BY67" s="67">
        <v>11271.429</v>
      </c>
      <c r="BZ67" s="67">
        <v>11311.206</v>
      </c>
      <c r="CA67" s="67">
        <v>11348.512000000001</v>
      </c>
      <c r="CB67" s="67">
        <v>11383.384</v>
      </c>
      <c r="CC67" s="67">
        <v>11415.851000000001</v>
      </c>
      <c r="CD67" s="67">
        <v>11445.96</v>
      </c>
      <c r="CE67" s="67">
        <v>11473.755999999999</v>
      </c>
      <c r="CF67" s="67">
        <v>11499.245000000001</v>
      </c>
      <c r="CG67" s="67">
        <v>11522.507</v>
      </c>
      <c r="CH67" s="67">
        <v>11543.537</v>
      </c>
      <c r="CI67" s="67">
        <v>11562.411</v>
      </c>
      <c r="CJ67" s="67">
        <v>11579.14</v>
      </c>
      <c r="CK67" s="67">
        <v>11593.748</v>
      </c>
      <c r="CL67" s="67">
        <v>11606.278</v>
      </c>
      <c r="CM67" s="67">
        <v>11616.722</v>
      </c>
      <c r="CN67" s="67">
        <v>11625.094999999999</v>
      </c>
      <c r="CO67" s="67">
        <v>11631.41</v>
      </c>
    </row>
    <row r="68" spans="1:93" ht="11.25" customHeight="1">
      <c r="A68" s="63">
        <v>51</v>
      </c>
      <c r="B68" s="64" t="s">
        <v>844</v>
      </c>
      <c r="C68" s="73" t="s">
        <v>295</v>
      </c>
      <c r="D68" s="66"/>
      <c r="E68" s="66">
        <v>148</v>
      </c>
      <c r="F68" s="64" t="s">
        <v>894</v>
      </c>
      <c r="G68" s="66">
        <v>911</v>
      </c>
      <c r="H68" s="67">
        <v>14110.971</v>
      </c>
      <c r="I68" s="67">
        <v>14561.657999999999</v>
      </c>
      <c r="J68" s="67">
        <v>15016.761</v>
      </c>
      <c r="K68" s="67">
        <v>15477.727000000001</v>
      </c>
      <c r="L68" s="67">
        <v>15946.882</v>
      </c>
      <c r="M68" s="67">
        <v>16425.859</v>
      </c>
      <c r="N68" s="67">
        <v>16914.985000000001</v>
      </c>
      <c r="O68" s="67">
        <v>17413.574000000001</v>
      </c>
      <c r="P68" s="67">
        <v>17921.183000000001</v>
      </c>
      <c r="Q68" s="67">
        <v>18437.025000000001</v>
      </c>
      <c r="R68" s="67">
        <v>18960.526999999998</v>
      </c>
      <c r="S68" s="67">
        <v>19491.499</v>
      </c>
      <c r="T68" s="67">
        <v>20029.998</v>
      </c>
      <c r="U68" s="67">
        <v>20575.999</v>
      </c>
      <c r="V68" s="67">
        <v>21129.477999999999</v>
      </c>
      <c r="W68" s="67">
        <v>21690.376</v>
      </c>
      <c r="X68" s="67">
        <v>22258.558000000001</v>
      </c>
      <c r="Y68" s="67">
        <v>22833.72</v>
      </c>
      <c r="Z68" s="67">
        <v>23415.488000000001</v>
      </c>
      <c r="AA68" s="67">
        <v>24003.353999999999</v>
      </c>
      <c r="AB68" s="67">
        <v>24596.920999999998</v>
      </c>
      <c r="AC68" s="67">
        <v>25195.863000000001</v>
      </c>
      <c r="AD68" s="67">
        <v>25800.001</v>
      </c>
      <c r="AE68" s="67">
        <v>26409.245999999999</v>
      </c>
      <c r="AF68" s="67">
        <v>27023.562999999998</v>
      </c>
      <c r="AG68" s="67">
        <v>27642.866000000002</v>
      </c>
      <c r="AH68" s="67">
        <v>28266.93</v>
      </c>
      <c r="AI68" s="67">
        <v>28895.414000000001</v>
      </c>
      <c r="AJ68" s="67">
        <v>29527.862000000001</v>
      </c>
      <c r="AK68" s="67">
        <v>30163.704000000002</v>
      </c>
      <c r="AL68" s="67">
        <v>30802.492999999999</v>
      </c>
      <c r="AM68" s="67">
        <v>31443.916000000001</v>
      </c>
      <c r="AN68" s="67">
        <v>32087.706999999999</v>
      </c>
      <c r="AO68" s="67">
        <v>32733.662</v>
      </c>
      <c r="AP68" s="67">
        <v>33381.589999999997</v>
      </c>
      <c r="AQ68" s="67">
        <v>34031.31</v>
      </c>
      <c r="AR68" s="67">
        <v>34682.506999999998</v>
      </c>
      <c r="AS68" s="67">
        <v>35334.870999999999</v>
      </c>
      <c r="AT68" s="67">
        <v>35988.161</v>
      </c>
      <c r="AU68" s="67">
        <v>36642.106</v>
      </c>
      <c r="AV68" s="67">
        <v>37296.466</v>
      </c>
      <c r="AW68" s="67">
        <v>37950.949000000001</v>
      </c>
      <c r="AX68" s="67">
        <v>38605.207000000002</v>
      </c>
      <c r="AY68" s="67">
        <v>39258.862999999998</v>
      </c>
      <c r="AZ68" s="67">
        <v>39911.497000000003</v>
      </c>
      <c r="BA68" s="67">
        <v>40562.703999999998</v>
      </c>
      <c r="BB68" s="67">
        <v>41212.148999999998</v>
      </c>
      <c r="BC68" s="67">
        <v>41859.519999999997</v>
      </c>
      <c r="BD68" s="67">
        <v>42504.463000000003</v>
      </c>
      <c r="BE68" s="67">
        <v>43146.633999999998</v>
      </c>
      <c r="BF68" s="67">
        <v>43785.71</v>
      </c>
      <c r="BG68" s="67">
        <v>44421.347000000002</v>
      </c>
      <c r="BH68" s="67">
        <v>45053.216999999997</v>
      </c>
      <c r="BI68" s="67">
        <v>45681.008000000002</v>
      </c>
      <c r="BJ68" s="67">
        <v>46304.423000000003</v>
      </c>
      <c r="BK68" s="67">
        <v>46923.154000000002</v>
      </c>
      <c r="BL68" s="67">
        <v>47536.858</v>
      </c>
      <c r="BM68" s="67">
        <v>48145.226000000002</v>
      </c>
      <c r="BN68" s="67">
        <v>48747.955000000002</v>
      </c>
      <c r="BO68" s="67">
        <v>49344.73</v>
      </c>
      <c r="BP68" s="67">
        <v>49935.252</v>
      </c>
      <c r="BQ68" s="67">
        <v>50519.262999999999</v>
      </c>
      <c r="BR68" s="67">
        <v>51096.396000000001</v>
      </c>
      <c r="BS68" s="67">
        <v>51666.252999999997</v>
      </c>
      <c r="BT68" s="67">
        <v>52228.345999999998</v>
      </c>
      <c r="BU68" s="67">
        <v>52782.271999999997</v>
      </c>
      <c r="BV68" s="67">
        <v>53327.726999999999</v>
      </c>
      <c r="BW68" s="67">
        <v>53864.483</v>
      </c>
      <c r="BX68" s="67">
        <v>54392.37</v>
      </c>
      <c r="BY68" s="67">
        <v>54911.222000000002</v>
      </c>
      <c r="BZ68" s="67">
        <v>55420.9</v>
      </c>
      <c r="CA68" s="67">
        <v>55921.203999999998</v>
      </c>
      <c r="CB68" s="67">
        <v>56411.913999999997</v>
      </c>
      <c r="CC68" s="67">
        <v>56892.837</v>
      </c>
      <c r="CD68" s="67">
        <v>57363.752999999997</v>
      </c>
      <c r="CE68" s="67">
        <v>57824.493999999999</v>
      </c>
      <c r="CF68" s="67">
        <v>58274.906000000003</v>
      </c>
      <c r="CG68" s="67">
        <v>58714.875999999997</v>
      </c>
      <c r="CH68" s="67">
        <v>59144.311000000002</v>
      </c>
      <c r="CI68" s="67">
        <v>59563.146999999997</v>
      </c>
      <c r="CJ68" s="67">
        <v>59971.3</v>
      </c>
      <c r="CK68" s="67">
        <v>60368.714999999997</v>
      </c>
      <c r="CL68" s="67">
        <v>60755.332000000002</v>
      </c>
      <c r="CM68" s="67">
        <v>61131.089</v>
      </c>
      <c r="CN68" s="67">
        <v>61495.928</v>
      </c>
      <c r="CO68" s="67">
        <v>61849.82</v>
      </c>
    </row>
    <row r="69" spans="1:93" ht="11.25" customHeight="1">
      <c r="A69" s="63">
        <v>52</v>
      </c>
      <c r="B69" s="64" t="s">
        <v>844</v>
      </c>
      <c r="C69" s="73" t="s">
        <v>899</v>
      </c>
      <c r="D69" s="66"/>
      <c r="E69" s="66">
        <v>178</v>
      </c>
      <c r="F69" s="64" t="s">
        <v>894</v>
      </c>
      <c r="G69" s="66">
        <v>911</v>
      </c>
      <c r="H69" s="67">
        <v>4856.0929999999998</v>
      </c>
      <c r="I69" s="67">
        <v>4980.9960000000001</v>
      </c>
      <c r="J69" s="67">
        <v>5110.701</v>
      </c>
      <c r="K69" s="67">
        <v>5244.3630000000003</v>
      </c>
      <c r="L69" s="67">
        <v>5380.5039999999999</v>
      </c>
      <c r="M69" s="67">
        <v>5518.0919999999996</v>
      </c>
      <c r="N69" s="67">
        <v>5657.0169999999998</v>
      </c>
      <c r="O69" s="67">
        <v>5797.8010000000004</v>
      </c>
      <c r="P69" s="67">
        <v>5940.7460000000001</v>
      </c>
      <c r="Q69" s="67">
        <v>6086.28</v>
      </c>
      <c r="R69" s="67">
        <v>6234.7209999999995</v>
      </c>
      <c r="S69" s="67">
        <v>6386.1279999999997</v>
      </c>
      <c r="T69" s="67">
        <v>6540.366</v>
      </c>
      <c r="U69" s="67">
        <v>6697.4440000000004</v>
      </c>
      <c r="V69" s="67">
        <v>6857.2839999999997</v>
      </c>
      <c r="W69" s="67">
        <v>7019.835</v>
      </c>
      <c r="X69" s="67">
        <v>7185.0839999999998</v>
      </c>
      <c r="Y69" s="67">
        <v>7352.9740000000002</v>
      </c>
      <c r="Z69" s="67">
        <v>7523.3980000000001</v>
      </c>
      <c r="AA69" s="67">
        <v>7696.2</v>
      </c>
      <c r="AB69" s="67">
        <v>7871.2089999999998</v>
      </c>
      <c r="AC69" s="67">
        <v>8048.3630000000003</v>
      </c>
      <c r="AD69" s="67">
        <v>8227.5849999999991</v>
      </c>
      <c r="AE69" s="67">
        <v>8408.7710000000006</v>
      </c>
      <c r="AF69" s="67">
        <v>8591.8209999999999</v>
      </c>
      <c r="AG69" s="67">
        <v>8776.6569999999992</v>
      </c>
      <c r="AH69" s="67">
        <v>8963.1779999999999</v>
      </c>
      <c r="AI69" s="67">
        <v>9151.3070000000007</v>
      </c>
      <c r="AJ69" s="67">
        <v>9340.9249999999993</v>
      </c>
      <c r="AK69" s="67">
        <v>9531.8809999999994</v>
      </c>
      <c r="AL69" s="67">
        <v>9724.0859999999993</v>
      </c>
      <c r="AM69" s="67">
        <v>9917.4459999999999</v>
      </c>
      <c r="AN69" s="67">
        <v>10111.922</v>
      </c>
      <c r="AO69" s="67">
        <v>10307.505999999999</v>
      </c>
      <c r="AP69" s="67">
        <v>10504.201999999999</v>
      </c>
      <c r="AQ69" s="67">
        <v>10701.991</v>
      </c>
      <c r="AR69" s="67">
        <v>10900.861999999999</v>
      </c>
      <c r="AS69" s="67">
        <v>11100.778</v>
      </c>
      <c r="AT69" s="67">
        <v>11301.736999999999</v>
      </c>
      <c r="AU69" s="67">
        <v>11503.728999999999</v>
      </c>
      <c r="AV69" s="67">
        <v>11706.766</v>
      </c>
      <c r="AW69" s="67">
        <v>11910.788</v>
      </c>
      <c r="AX69" s="67">
        <v>12115.798000000001</v>
      </c>
      <c r="AY69" s="67">
        <v>12321.86</v>
      </c>
      <c r="AZ69" s="67">
        <v>12529.066000000001</v>
      </c>
      <c r="BA69" s="67">
        <v>12737.460999999999</v>
      </c>
      <c r="BB69" s="67">
        <v>12947.063</v>
      </c>
      <c r="BC69" s="67">
        <v>13157.788</v>
      </c>
      <c r="BD69" s="67">
        <v>13369.460999999999</v>
      </c>
      <c r="BE69" s="67">
        <v>13581.865</v>
      </c>
      <c r="BF69" s="67">
        <v>13794.825999999999</v>
      </c>
      <c r="BG69" s="67">
        <v>14008.218000000001</v>
      </c>
      <c r="BH69" s="67">
        <v>14222.018</v>
      </c>
      <c r="BI69" s="67">
        <v>14436.281999999999</v>
      </c>
      <c r="BJ69" s="67">
        <v>14651.102000000001</v>
      </c>
      <c r="BK69" s="67">
        <v>14866.509</v>
      </c>
      <c r="BL69" s="67">
        <v>15082.456</v>
      </c>
      <c r="BM69" s="67">
        <v>15298.817999999999</v>
      </c>
      <c r="BN69" s="67">
        <v>15515.308999999999</v>
      </c>
      <c r="BO69" s="67">
        <v>15731.647999999999</v>
      </c>
      <c r="BP69" s="67">
        <v>15947.579</v>
      </c>
      <c r="BQ69" s="67">
        <v>16162.965</v>
      </c>
      <c r="BR69" s="67">
        <v>16377.74</v>
      </c>
      <c r="BS69" s="67">
        <v>16591.774000000001</v>
      </c>
      <c r="BT69" s="67">
        <v>16804.974999999999</v>
      </c>
      <c r="BU69" s="67">
        <v>17017.241999999998</v>
      </c>
      <c r="BV69" s="67">
        <v>17228.467000000001</v>
      </c>
      <c r="BW69" s="67">
        <v>17438.563999999998</v>
      </c>
      <c r="BX69" s="67">
        <v>17647.433000000001</v>
      </c>
      <c r="BY69" s="67">
        <v>17855.030999999999</v>
      </c>
      <c r="BZ69" s="67">
        <v>18061.292000000001</v>
      </c>
      <c r="CA69" s="67">
        <v>18266.135999999999</v>
      </c>
      <c r="CB69" s="67">
        <v>18469.524000000001</v>
      </c>
      <c r="CC69" s="67">
        <v>18671.361000000001</v>
      </c>
      <c r="CD69" s="67">
        <v>18871.59</v>
      </c>
      <c r="CE69" s="67">
        <v>19070.133999999998</v>
      </c>
      <c r="CF69" s="67">
        <v>19266.97</v>
      </c>
      <c r="CG69" s="67">
        <v>19462.072</v>
      </c>
      <c r="CH69" s="67">
        <v>19655.45</v>
      </c>
      <c r="CI69" s="67">
        <v>19847.113000000001</v>
      </c>
      <c r="CJ69" s="67">
        <v>20037.080000000002</v>
      </c>
      <c r="CK69" s="67">
        <v>20225.350999999999</v>
      </c>
      <c r="CL69" s="67">
        <v>20411.963</v>
      </c>
      <c r="CM69" s="67">
        <v>20596.924999999999</v>
      </c>
      <c r="CN69" s="67">
        <v>20780.262999999999</v>
      </c>
      <c r="CO69" s="67">
        <v>20961.987000000001</v>
      </c>
    </row>
    <row r="70" spans="1:93" ht="11.25" customHeight="1">
      <c r="A70" s="63">
        <v>53</v>
      </c>
      <c r="B70" s="64" t="s">
        <v>844</v>
      </c>
      <c r="C70" s="73" t="s">
        <v>900</v>
      </c>
      <c r="D70" s="66"/>
      <c r="E70" s="66">
        <v>180</v>
      </c>
      <c r="F70" s="64" t="s">
        <v>894</v>
      </c>
      <c r="G70" s="66">
        <v>911</v>
      </c>
      <c r="H70" s="67">
        <v>76244.532000000007</v>
      </c>
      <c r="I70" s="67">
        <v>78789.13</v>
      </c>
      <c r="J70" s="67">
        <v>81398.764999999999</v>
      </c>
      <c r="K70" s="67">
        <v>84068.092000000004</v>
      </c>
      <c r="L70" s="67">
        <v>86790.567999999999</v>
      </c>
      <c r="M70" s="67">
        <v>89561.403999999995</v>
      </c>
      <c r="N70" s="67">
        <v>92377.986000000004</v>
      </c>
      <c r="O70" s="67">
        <v>95240.782000000007</v>
      </c>
      <c r="P70" s="67">
        <v>98151.951000000001</v>
      </c>
      <c r="Q70" s="67">
        <v>101115.265</v>
      </c>
      <c r="R70" s="67">
        <v>104133.554</v>
      </c>
      <c r="S70" s="67">
        <v>107206.33900000001</v>
      </c>
      <c r="T70" s="67">
        <v>110332.493</v>
      </c>
      <c r="U70" s="67">
        <v>113513.533</v>
      </c>
      <c r="V70" s="67">
        <v>116751.302</v>
      </c>
      <c r="W70" s="67">
        <v>120046.72</v>
      </c>
      <c r="X70" s="67">
        <v>123399.663</v>
      </c>
      <c r="Y70" s="67">
        <v>126808.359</v>
      </c>
      <c r="Z70" s="67">
        <v>130269.909</v>
      </c>
      <c r="AA70" s="67">
        <v>133780.45800000001</v>
      </c>
      <c r="AB70" s="67">
        <v>137336.55100000001</v>
      </c>
      <c r="AC70" s="67">
        <v>140936.01999999999</v>
      </c>
      <c r="AD70" s="67">
        <v>144577.15299999999</v>
      </c>
      <c r="AE70" s="67">
        <v>148257.489</v>
      </c>
      <c r="AF70" s="67">
        <v>151974.45800000001</v>
      </c>
      <c r="AG70" s="67">
        <v>155725.44</v>
      </c>
      <c r="AH70" s="67">
        <v>159508.31599999999</v>
      </c>
      <c r="AI70" s="67">
        <v>163320.45699999999</v>
      </c>
      <c r="AJ70" s="67">
        <v>167158.23800000001</v>
      </c>
      <c r="AK70" s="67">
        <v>171017.61600000001</v>
      </c>
      <c r="AL70" s="67">
        <v>174895.13399999999</v>
      </c>
      <c r="AM70" s="67">
        <v>178788.128</v>
      </c>
      <c r="AN70" s="67">
        <v>182694.946</v>
      </c>
      <c r="AO70" s="67">
        <v>186614.424</v>
      </c>
      <c r="AP70" s="67">
        <v>190545.96100000001</v>
      </c>
      <c r="AQ70" s="67">
        <v>194488.663</v>
      </c>
      <c r="AR70" s="67">
        <v>198440.72700000001</v>
      </c>
      <c r="AS70" s="67">
        <v>202400.06299999999</v>
      </c>
      <c r="AT70" s="67">
        <v>206365.21299999999</v>
      </c>
      <c r="AU70" s="67">
        <v>210334.728</v>
      </c>
      <c r="AV70" s="67">
        <v>214307.046</v>
      </c>
      <c r="AW70" s="67">
        <v>218280.476</v>
      </c>
      <c r="AX70" s="67">
        <v>222253.13800000001</v>
      </c>
      <c r="AY70" s="67">
        <v>226222.97099999999</v>
      </c>
      <c r="AZ70" s="67">
        <v>230187.834</v>
      </c>
      <c r="BA70" s="67">
        <v>234145.62899999999</v>
      </c>
      <c r="BB70" s="67">
        <v>238094.231</v>
      </c>
      <c r="BC70" s="67">
        <v>242031.72700000001</v>
      </c>
      <c r="BD70" s="67">
        <v>245956.361</v>
      </c>
      <c r="BE70" s="67">
        <v>249866.49100000001</v>
      </c>
      <c r="BF70" s="67">
        <v>253760.228</v>
      </c>
      <c r="BG70" s="67">
        <v>257635.565</v>
      </c>
      <c r="BH70" s="67">
        <v>261490.076</v>
      </c>
      <c r="BI70" s="67">
        <v>265321.07199999999</v>
      </c>
      <c r="BJ70" s="67">
        <v>269125.59899999999</v>
      </c>
      <c r="BK70" s="67">
        <v>272900.86900000001</v>
      </c>
      <c r="BL70" s="67">
        <v>276644.25</v>
      </c>
      <c r="BM70" s="67">
        <v>280353.42599999998</v>
      </c>
      <c r="BN70" s="67">
        <v>284026.36</v>
      </c>
      <c r="BO70" s="67">
        <v>287661.11499999999</v>
      </c>
      <c r="BP70" s="67">
        <v>291255.57900000003</v>
      </c>
      <c r="BQ70" s="67">
        <v>294807.90399999998</v>
      </c>
      <c r="BR70" s="67">
        <v>298315.30099999998</v>
      </c>
      <c r="BS70" s="67">
        <v>301773.48800000001</v>
      </c>
      <c r="BT70" s="67">
        <v>305177.51699999999</v>
      </c>
      <c r="BU70" s="67">
        <v>308523.391</v>
      </c>
      <c r="BV70" s="67">
        <v>311808.60700000002</v>
      </c>
      <c r="BW70" s="67">
        <v>315032.141</v>
      </c>
      <c r="BX70" s="67">
        <v>318193.45699999999</v>
      </c>
      <c r="BY70" s="67">
        <v>321292.69699999999</v>
      </c>
      <c r="BZ70" s="67">
        <v>324329.79700000002</v>
      </c>
      <c r="CA70" s="67">
        <v>327303.74200000003</v>
      </c>
      <c r="CB70" s="67">
        <v>330213.31400000001</v>
      </c>
      <c r="CC70" s="67">
        <v>333058.22700000001</v>
      </c>
      <c r="CD70" s="67">
        <v>335838.37199999997</v>
      </c>
      <c r="CE70" s="67">
        <v>338553.576</v>
      </c>
      <c r="CF70" s="67">
        <v>341203.45299999998</v>
      </c>
      <c r="CG70" s="67">
        <v>343787.44699999999</v>
      </c>
      <c r="CH70" s="67">
        <v>346304.935</v>
      </c>
      <c r="CI70" s="67">
        <v>348755.31699999998</v>
      </c>
      <c r="CJ70" s="67">
        <v>351138.1</v>
      </c>
      <c r="CK70" s="67">
        <v>353452.92599999998</v>
      </c>
      <c r="CL70" s="67">
        <v>355699.59100000001</v>
      </c>
      <c r="CM70" s="67">
        <v>357878.06199999998</v>
      </c>
      <c r="CN70" s="67">
        <v>359988.467</v>
      </c>
      <c r="CO70" s="67">
        <v>362031.08199999999</v>
      </c>
    </row>
    <row r="71" spans="1:93" ht="11.25" customHeight="1">
      <c r="A71" s="63">
        <v>54</v>
      </c>
      <c r="B71" s="64" t="s">
        <v>844</v>
      </c>
      <c r="C71" s="73" t="s">
        <v>335</v>
      </c>
      <c r="D71" s="66"/>
      <c r="E71" s="66">
        <v>226</v>
      </c>
      <c r="F71" s="64" t="s">
        <v>894</v>
      </c>
      <c r="G71" s="66">
        <v>911</v>
      </c>
      <c r="H71" s="67">
        <v>1168.575</v>
      </c>
      <c r="I71" s="67">
        <v>1215.181</v>
      </c>
      <c r="J71" s="67">
        <v>1262.008</v>
      </c>
      <c r="K71" s="67">
        <v>1308.9659999999999</v>
      </c>
      <c r="L71" s="67">
        <v>1355.982</v>
      </c>
      <c r="M71" s="67">
        <v>1402.9849999999999</v>
      </c>
      <c r="N71" s="67">
        <v>1449.8910000000001</v>
      </c>
      <c r="O71" s="67">
        <v>1496.673</v>
      </c>
      <c r="P71" s="67">
        <v>1543.3889999999999</v>
      </c>
      <c r="Q71" s="67">
        <v>1590.204</v>
      </c>
      <c r="R71" s="67">
        <v>1637.2139999999999</v>
      </c>
      <c r="S71" s="67">
        <v>1684.46</v>
      </c>
      <c r="T71" s="67">
        <v>1731.874</v>
      </c>
      <c r="U71" s="67">
        <v>1779.309</v>
      </c>
      <c r="V71" s="67">
        <v>1826.5809999999999</v>
      </c>
      <c r="W71" s="67">
        <v>1873.5509999999999</v>
      </c>
      <c r="X71" s="67">
        <v>1920.13</v>
      </c>
      <c r="Y71" s="67">
        <v>1966.4290000000001</v>
      </c>
      <c r="Z71" s="67">
        <v>2012.645</v>
      </c>
      <c r="AA71" s="67">
        <v>2059.08</v>
      </c>
      <c r="AB71" s="67">
        <v>2105.9589999999998</v>
      </c>
      <c r="AC71" s="67">
        <v>2153.346</v>
      </c>
      <c r="AD71" s="67">
        <v>2201.143</v>
      </c>
      <c r="AE71" s="67">
        <v>2249.2489999999998</v>
      </c>
      <c r="AF71" s="67">
        <v>2297.4659999999999</v>
      </c>
      <c r="AG71" s="67">
        <v>2345.6529999999998</v>
      </c>
      <c r="AH71" s="67">
        <v>2393.7800000000002</v>
      </c>
      <c r="AI71" s="67">
        <v>2441.8580000000002</v>
      </c>
      <c r="AJ71" s="67">
        <v>2489.8420000000001</v>
      </c>
      <c r="AK71" s="67">
        <v>2537.7020000000002</v>
      </c>
      <c r="AL71" s="67">
        <v>2585.384</v>
      </c>
      <c r="AM71" s="67">
        <v>2632.8679999999999</v>
      </c>
      <c r="AN71" s="67">
        <v>2680.123</v>
      </c>
      <c r="AO71" s="67">
        <v>2727.1779999999999</v>
      </c>
      <c r="AP71" s="67">
        <v>2774.0990000000002</v>
      </c>
      <c r="AQ71" s="67">
        <v>2820.9229999999998</v>
      </c>
      <c r="AR71" s="67">
        <v>2867.643</v>
      </c>
      <c r="AS71" s="67">
        <v>2914.203</v>
      </c>
      <c r="AT71" s="67">
        <v>2960.5929999999998</v>
      </c>
      <c r="AU71" s="67">
        <v>3006.7339999999999</v>
      </c>
      <c r="AV71" s="67">
        <v>3052.5880000000002</v>
      </c>
      <c r="AW71" s="67">
        <v>3098.1460000000002</v>
      </c>
      <c r="AX71" s="67">
        <v>3143.3679999999999</v>
      </c>
      <c r="AY71" s="67">
        <v>3188.2060000000001</v>
      </c>
      <c r="AZ71" s="67">
        <v>3232.6129999999998</v>
      </c>
      <c r="BA71" s="67">
        <v>3276.547</v>
      </c>
      <c r="BB71" s="67">
        <v>3319.971</v>
      </c>
      <c r="BC71" s="67">
        <v>3362.8620000000001</v>
      </c>
      <c r="BD71" s="67">
        <v>3405.181</v>
      </c>
      <c r="BE71" s="67">
        <v>3446.8989999999999</v>
      </c>
      <c r="BF71" s="67">
        <v>3487.9740000000002</v>
      </c>
      <c r="BG71" s="67">
        <v>3528.3760000000002</v>
      </c>
      <c r="BH71" s="67">
        <v>3568.098</v>
      </c>
      <c r="BI71" s="67">
        <v>3607.1489999999999</v>
      </c>
      <c r="BJ71" s="67">
        <v>3645.5030000000002</v>
      </c>
      <c r="BK71" s="67">
        <v>3683.17</v>
      </c>
      <c r="BL71" s="67">
        <v>3720.1590000000001</v>
      </c>
      <c r="BM71" s="67">
        <v>3756.4340000000002</v>
      </c>
      <c r="BN71" s="67">
        <v>3792.0329999999999</v>
      </c>
      <c r="BO71" s="67">
        <v>3826.931</v>
      </c>
      <c r="BP71" s="67">
        <v>3861.1460000000002</v>
      </c>
      <c r="BQ71" s="67">
        <v>3894.6950000000002</v>
      </c>
      <c r="BR71" s="67">
        <v>3927.5659999999998</v>
      </c>
      <c r="BS71" s="67">
        <v>3959.77</v>
      </c>
      <c r="BT71" s="67">
        <v>3991.328</v>
      </c>
      <c r="BU71" s="67">
        <v>4022.2530000000002</v>
      </c>
      <c r="BV71" s="67">
        <v>4052.5360000000001</v>
      </c>
      <c r="BW71" s="67">
        <v>4082.1979999999999</v>
      </c>
      <c r="BX71" s="67">
        <v>4111.2349999999997</v>
      </c>
      <c r="BY71" s="67">
        <v>4139.6559999999999</v>
      </c>
      <c r="BZ71" s="67">
        <v>4167.4610000000002</v>
      </c>
      <c r="CA71" s="67">
        <v>4194.6639999999998</v>
      </c>
      <c r="CB71" s="67">
        <v>4221.2560000000003</v>
      </c>
      <c r="CC71" s="67">
        <v>4247.24</v>
      </c>
      <c r="CD71" s="67">
        <v>4272.5929999999998</v>
      </c>
      <c r="CE71" s="67">
        <v>4297.3109999999997</v>
      </c>
      <c r="CF71" s="67">
        <v>4321.4040000000005</v>
      </c>
      <c r="CG71" s="67">
        <v>4344.857</v>
      </c>
      <c r="CH71" s="67">
        <v>4367.692</v>
      </c>
      <c r="CI71" s="67">
        <v>4389.9049999999997</v>
      </c>
      <c r="CJ71" s="67">
        <v>4411.5290000000005</v>
      </c>
      <c r="CK71" s="67">
        <v>4432.5410000000002</v>
      </c>
      <c r="CL71" s="67">
        <v>4452.9719999999998</v>
      </c>
      <c r="CM71" s="67">
        <v>4472.7960000000003</v>
      </c>
      <c r="CN71" s="67">
        <v>4492.0119999999997</v>
      </c>
      <c r="CO71" s="67">
        <v>4510.6310000000003</v>
      </c>
    </row>
    <row r="72" spans="1:93" ht="11.25" customHeight="1">
      <c r="A72" s="63">
        <v>55</v>
      </c>
      <c r="B72" s="64" t="s">
        <v>844</v>
      </c>
      <c r="C72" s="73" t="s">
        <v>349</v>
      </c>
      <c r="D72" s="66"/>
      <c r="E72" s="66">
        <v>266</v>
      </c>
      <c r="F72" s="64" t="s">
        <v>894</v>
      </c>
      <c r="G72" s="66">
        <v>911</v>
      </c>
      <c r="H72" s="67">
        <v>1947.69</v>
      </c>
      <c r="I72" s="67">
        <v>2007.8820000000001</v>
      </c>
      <c r="J72" s="67">
        <v>2064.8119999999999</v>
      </c>
      <c r="K72" s="67">
        <v>2119.2750000000001</v>
      </c>
      <c r="L72" s="67">
        <v>2172.578</v>
      </c>
      <c r="M72" s="67">
        <v>2225.7280000000001</v>
      </c>
      <c r="N72" s="67">
        <v>2278.8290000000002</v>
      </c>
      <c r="O72" s="67">
        <v>2331.5320000000002</v>
      </c>
      <c r="P72" s="67">
        <v>2383.9050000000002</v>
      </c>
      <c r="Q72" s="67">
        <v>2435.9450000000002</v>
      </c>
      <c r="R72" s="67">
        <v>2487.672</v>
      </c>
      <c r="S72" s="67">
        <v>2539.1999999999998</v>
      </c>
      <c r="T72" s="67">
        <v>2590.6179999999999</v>
      </c>
      <c r="U72" s="67">
        <v>2641.9520000000002</v>
      </c>
      <c r="V72" s="67">
        <v>2693.2269999999999</v>
      </c>
      <c r="W72" s="67">
        <v>2744.4560000000001</v>
      </c>
      <c r="X72" s="67">
        <v>2795.6819999999998</v>
      </c>
      <c r="Y72" s="67">
        <v>2846.96</v>
      </c>
      <c r="Z72" s="67">
        <v>2898.3530000000001</v>
      </c>
      <c r="AA72" s="67">
        <v>2949.95</v>
      </c>
      <c r="AB72" s="67">
        <v>3001.7919999999999</v>
      </c>
      <c r="AC72" s="67">
        <v>3053.9050000000002</v>
      </c>
      <c r="AD72" s="67">
        <v>3106.29</v>
      </c>
      <c r="AE72" s="67">
        <v>3158.9969999999998</v>
      </c>
      <c r="AF72" s="67">
        <v>3212.029</v>
      </c>
      <c r="AG72" s="67">
        <v>3265.4209999999998</v>
      </c>
      <c r="AH72" s="67">
        <v>3319.14</v>
      </c>
      <c r="AI72" s="67">
        <v>3373.1819999999998</v>
      </c>
      <c r="AJ72" s="67">
        <v>3427.4780000000001</v>
      </c>
      <c r="AK72" s="67">
        <v>3481.9589999999998</v>
      </c>
      <c r="AL72" s="67">
        <v>3536.5439999999999</v>
      </c>
      <c r="AM72" s="67">
        <v>3591.2109999999998</v>
      </c>
      <c r="AN72" s="67">
        <v>3645.8780000000002</v>
      </c>
      <c r="AO72" s="67">
        <v>3700.4859999999999</v>
      </c>
      <c r="AP72" s="67">
        <v>3754.9</v>
      </c>
      <c r="AQ72" s="67">
        <v>3809.049</v>
      </c>
      <c r="AR72" s="67">
        <v>3862.8739999999998</v>
      </c>
      <c r="AS72" s="67">
        <v>3916.3209999999999</v>
      </c>
      <c r="AT72" s="67">
        <v>3969.3310000000001</v>
      </c>
      <c r="AU72" s="67">
        <v>4021.8040000000001</v>
      </c>
      <c r="AV72" s="67">
        <v>4073.683</v>
      </c>
      <c r="AW72" s="67">
        <v>4124.9380000000001</v>
      </c>
      <c r="AX72" s="67">
        <v>4175.55</v>
      </c>
      <c r="AY72" s="67">
        <v>4225.5110000000004</v>
      </c>
      <c r="AZ72" s="67">
        <v>4274.8090000000002</v>
      </c>
      <c r="BA72" s="67">
        <v>4323.4539999999997</v>
      </c>
      <c r="BB72" s="67">
        <v>4371.4319999999998</v>
      </c>
      <c r="BC72" s="67">
        <v>4418.7809999999999</v>
      </c>
      <c r="BD72" s="67">
        <v>4465.5309999999999</v>
      </c>
      <c r="BE72" s="67">
        <v>4511.7529999999997</v>
      </c>
      <c r="BF72" s="67">
        <v>4557.53</v>
      </c>
      <c r="BG72" s="67">
        <v>4602.8599999999997</v>
      </c>
      <c r="BH72" s="67">
        <v>4647.7749999999996</v>
      </c>
      <c r="BI72" s="67">
        <v>4692.3130000000001</v>
      </c>
      <c r="BJ72" s="67">
        <v>4736.527</v>
      </c>
      <c r="BK72" s="67">
        <v>4780.4539999999997</v>
      </c>
      <c r="BL72" s="67">
        <v>4824.1260000000002</v>
      </c>
      <c r="BM72" s="67">
        <v>4867.5309999999999</v>
      </c>
      <c r="BN72" s="67">
        <v>4910.6589999999997</v>
      </c>
      <c r="BO72" s="67">
        <v>4953.5209999999997</v>
      </c>
      <c r="BP72" s="67">
        <v>4996.1049999999996</v>
      </c>
      <c r="BQ72" s="67">
        <v>5038.4059999999999</v>
      </c>
      <c r="BR72" s="67">
        <v>5080.3890000000001</v>
      </c>
      <c r="BS72" s="67">
        <v>5122.0240000000003</v>
      </c>
      <c r="BT72" s="67">
        <v>5163.2349999999997</v>
      </c>
      <c r="BU72" s="67">
        <v>5203.9650000000001</v>
      </c>
      <c r="BV72" s="67">
        <v>5244.1970000000001</v>
      </c>
      <c r="BW72" s="67">
        <v>5283.8760000000002</v>
      </c>
      <c r="BX72" s="67">
        <v>5322.991</v>
      </c>
      <c r="BY72" s="67">
        <v>5361.48</v>
      </c>
      <c r="BZ72" s="67">
        <v>5399.3389999999999</v>
      </c>
      <c r="CA72" s="67">
        <v>5436.5410000000002</v>
      </c>
      <c r="CB72" s="67">
        <v>5473.0240000000003</v>
      </c>
      <c r="CC72" s="67">
        <v>5508.692</v>
      </c>
      <c r="CD72" s="67">
        <v>5543.4350000000004</v>
      </c>
      <c r="CE72" s="67">
        <v>5577.16</v>
      </c>
      <c r="CF72" s="67">
        <v>5609.8140000000003</v>
      </c>
      <c r="CG72" s="67">
        <v>5641.4189999999999</v>
      </c>
      <c r="CH72" s="67">
        <v>5671.9840000000004</v>
      </c>
      <c r="CI72" s="67">
        <v>5701.5569999999998</v>
      </c>
      <c r="CJ72" s="67">
        <v>5730.1660000000002</v>
      </c>
      <c r="CK72" s="67">
        <v>5757.8559999999998</v>
      </c>
      <c r="CL72" s="67">
        <v>5784.5950000000003</v>
      </c>
      <c r="CM72" s="67">
        <v>5810.4229999999998</v>
      </c>
      <c r="CN72" s="67">
        <v>5835.3019999999997</v>
      </c>
      <c r="CO72" s="67">
        <v>5859.2250000000004</v>
      </c>
    </row>
    <row r="73" spans="1:93" ht="11.25" customHeight="1">
      <c r="A73" s="63">
        <v>56</v>
      </c>
      <c r="B73" s="64" t="s">
        <v>844</v>
      </c>
      <c r="C73" s="73" t="s">
        <v>523</v>
      </c>
      <c r="D73" s="66"/>
      <c r="E73" s="66">
        <v>678</v>
      </c>
      <c r="F73" s="64" t="s">
        <v>894</v>
      </c>
      <c r="G73" s="66">
        <v>911</v>
      </c>
      <c r="H73" s="67">
        <v>199.43899999999999</v>
      </c>
      <c r="I73" s="67">
        <v>203.221</v>
      </c>
      <c r="J73" s="67">
        <v>207.08600000000001</v>
      </c>
      <c r="K73" s="67">
        <v>211.03200000000001</v>
      </c>
      <c r="L73" s="67">
        <v>215.048</v>
      </c>
      <c r="M73" s="67">
        <v>219.161</v>
      </c>
      <c r="N73" s="67">
        <v>223.364</v>
      </c>
      <c r="O73" s="67">
        <v>227.679</v>
      </c>
      <c r="P73" s="67">
        <v>232.13200000000001</v>
      </c>
      <c r="Q73" s="67">
        <v>236.76</v>
      </c>
      <c r="R73" s="67">
        <v>241.57599999999999</v>
      </c>
      <c r="S73" s="67">
        <v>246.58600000000001</v>
      </c>
      <c r="T73" s="67">
        <v>251.792</v>
      </c>
      <c r="U73" s="67">
        <v>257.15699999999998</v>
      </c>
      <c r="V73" s="67">
        <v>262.65300000000002</v>
      </c>
      <c r="W73" s="67">
        <v>268.24200000000002</v>
      </c>
      <c r="X73" s="67">
        <v>273.911</v>
      </c>
      <c r="Y73" s="67">
        <v>279.66000000000003</v>
      </c>
      <c r="Z73" s="67">
        <v>285.49200000000002</v>
      </c>
      <c r="AA73" s="67">
        <v>291.40300000000002</v>
      </c>
      <c r="AB73" s="67">
        <v>297.38400000000001</v>
      </c>
      <c r="AC73" s="67">
        <v>303.44900000000001</v>
      </c>
      <c r="AD73" s="67">
        <v>309.56099999999998</v>
      </c>
      <c r="AE73" s="67">
        <v>315.733</v>
      </c>
      <c r="AF73" s="67">
        <v>321.97500000000002</v>
      </c>
      <c r="AG73" s="67">
        <v>328.27499999999998</v>
      </c>
      <c r="AH73" s="67">
        <v>334.64400000000001</v>
      </c>
      <c r="AI73" s="67">
        <v>341.05099999999999</v>
      </c>
      <c r="AJ73" s="67">
        <v>347.51</v>
      </c>
      <c r="AK73" s="67">
        <v>354.04300000000001</v>
      </c>
      <c r="AL73" s="67">
        <v>360.613</v>
      </c>
      <c r="AM73" s="67">
        <v>367.24400000000003</v>
      </c>
      <c r="AN73" s="67">
        <v>373.91899999999998</v>
      </c>
      <c r="AO73" s="67">
        <v>380.64299999999997</v>
      </c>
      <c r="AP73" s="67">
        <v>387.387</v>
      </c>
      <c r="AQ73" s="67">
        <v>394.16300000000001</v>
      </c>
      <c r="AR73" s="67">
        <v>400.93900000000002</v>
      </c>
      <c r="AS73" s="67">
        <v>407.75099999999998</v>
      </c>
      <c r="AT73" s="67">
        <v>414.57499999999999</v>
      </c>
      <c r="AU73" s="67">
        <v>421.38400000000001</v>
      </c>
      <c r="AV73" s="67">
        <v>428.23</v>
      </c>
      <c r="AW73" s="67">
        <v>435.06</v>
      </c>
      <c r="AX73" s="67">
        <v>441.89499999999998</v>
      </c>
      <c r="AY73" s="67">
        <v>448.733</v>
      </c>
      <c r="AZ73" s="67">
        <v>455.58300000000003</v>
      </c>
      <c r="BA73" s="67">
        <v>462.42399999999998</v>
      </c>
      <c r="BB73" s="67">
        <v>469.27300000000002</v>
      </c>
      <c r="BC73" s="67">
        <v>476.11900000000003</v>
      </c>
      <c r="BD73" s="67">
        <v>482.964</v>
      </c>
      <c r="BE73" s="67">
        <v>489.81200000000001</v>
      </c>
      <c r="BF73" s="67">
        <v>496.64400000000001</v>
      </c>
      <c r="BG73" s="67">
        <v>503.49200000000002</v>
      </c>
      <c r="BH73" s="67">
        <v>510.32100000000003</v>
      </c>
      <c r="BI73" s="67">
        <v>517.14200000000005</v>
      </c>
      <c r="BJ73" s="67">
        <v>523.95600000000002</v>
      </c>
      <c r="BK73" s="67">
        <v>530.75</v>
      </c>
      <c r="BL73" s="67">
        <v>537.52800000000002</v>
      </c>
      <c r="BM73" s="67">
        <v>544.28599999999994</v>
      </c>
      <c r="BN73" s="67">
        <v>551.01700000000005</v>
      </c>
      <c r="BO73" s="67">
        <v>557.70899999999995</v>
      </c>
      <c r="BP73" s="67">
        <v>564.36800000000005</v>
      </c>
      <c r="BQ73" s="67">
        <v>570.98900000000003</v>
      </c>
      <c r="BR73" s="67">
        <v>577.55600000000004</v>
      </c>
      <c r="BS73" s="67">
        <v>584.07399999999996</v>
      </c>
      <c r="BT73" s="67">
        <v>590.53599999999994</v>
      </c>
      <c r="BU73" s="67">
        <v>596.95299999999997</v>
      </c>
      <c r="BV73" s="67">
        <v>603.30999999999995</v>
      </c>
      <c r="BW73" s="67">
        <v>609.59900000000005</v>
      </c>
      <c r="BX73" s="67">
        <v>615.82100000000003</v>
      </c>
      <c r="BY73" s="67">
        <v>621.98199999999997</v>
      </c>
      <c r="BZ73" s="67">
        <v>628.04700000000003</v>
      </c>
      <c r="CA73" s="67">
        <v>634.03499999999997</v>
      </c>
      <c r="CB73" s="67">
        <v>639.93100000000004</v>
      </c>
      <c r="CC73" s="67">
        <v>645.74900000000002</v>
      </c>
      <c r="CD73" s="67">
        <v>651.47199999999998</v>
      </c>
      <c r="CE73" s="67">
        <v>657.11</v>
      </c>
      <c r="CF73" s="67">
        <v>662.64800000000002</v>
      </c>
      <c r="CG73" s="67">
        <v>668.10299999999995</v>
      </c>
      <c r="CH73" s="67">
        <v>673.44399999999996</v>
      </c>
      <c r="CI73" s="67">
        <v>678.71199999999999</v>
      </c>
      <c r="CJ73" s="67">
        <v>683.86199999999997</v>
      </c>
      <c r="CK73" s="67">
        <v>688.91600000000005</v>
      </c>
      <c r="CL73" s="67">
        <v>693.86099999999999</v>
      </c>
      <c r="CM73" s="67">
        <v>698.70600000000002</v>
      </c>
      <c r="CN73" s="67">
        <v>703.45100000000002</v>
      </c>
      <c r="CO73" s="67">
        <v>708.09699999999998</v>
      </c>
    </row>
    <row r="74" spans="1:93" ht="11.25" customHeight="1">
      <c r="A74" s="79">
        <v>57</v>
      </c>
      <c r="B74" s="80" t="s">
        <v>844</v>
      </c>
      <c r="C74" s="81" t="s">
        <v>901</v>
      </c>
      <c r="D74" s="82"/>
      <c r="E74" s="82">
        <v>913</v>
      </c>
      <c r="F74" s="80" t="s">
        <v>893</v>
      </c>
      <c r="G74" s="82">
        <v>947</v>
      </c>
      <c r="H74" s="83">
        <v>62985.035000000003</v>
      </c>
      <c r="I74" s="83">
        <v>63914.652999999998</v>
      </c>
      <c r="J74" s="83">
        <v>64833.79</v>
      </c>
      <c r="K74" s="83">
        <v>65739.487999999998</v>
      </c>
      <c r="L74" s="83">
        <v>66629.894</v>
      </c>
      <c r="M74" s="83">
        <v>67503.646999999997</v>
      </c>
      <c r="N74" s="83">
        <v>68358.016000000003</v>
      </c>
      <c r="O74" s="83">
        <v>69191.678</v>
      </c>
      <c r="P74" s="83">
        <v>70006.858999999997</v>
      </c>
      <c r="Q74" s="83">
        <v>70807.290999999997</v>
      </c>
      <c r="R74" s="83">
        <v>71595.92</v>
      </c>
      <c r="S74" s="83">
        <v>72372.868000000002</v>
      </c>
      <c r="T74" s="83">
        <v>73137.452000000005</v>
      </c>
      <c r="U74" s="83">
        <v>73890.392000000007</v>
      </c>
      <c r="V74" s="83">
        <v>74632.495999999999</v>
      </c>
      <c r="W74" s="83">
        <v>75364.315000000002</v>
      </c>
      <c r="X74" s="83">
        <v>76086.237999999998</v>
      </c>
      <c r="Y74" s="83">
        <v>76798.157000000007</v>
      </c>
      <c r="Z74" s="83">
        <v>77499.387000000002</v>
      </c>
      <c r="AA74" s="83">
        <v>78188.788</v>
      </c>
      <c r="AB74" s="83">
        <v>78865.524000000005</v>
      </c>
      <c r="AC74" s="83">
        <v>79529.235000000001</v>
      </c>
      <c r="AD74" s="83">
        <v>80179.978000000003</v>
      </c>
      <c r="AE74" s="83">
        <v>80817.745999999999</v>
      </c>
      <c r="AF74" s="83">
        <v>81442.702999999994</v>
      </c>
      <c r="AG74" s="83">
        <v>82054.895000000004</v>
      </c>
      <c r="AH74" s="83">
        <v>82654.05</v>
      </c>
      <c r="AI74" s="83">
        <v>83239.75</v>
      </c>
      <c r="AJ74" s="83">
        <v>83811.437999999995</v>
      </c>
      <c r="AK74" s="83">
        <v>84368.501000000004</v>
      </c>
      <c r="AL74" s="83">
        <v>84910.403999999995</v>
      </c>
      <c r="AM74" s="83">
        <v>85436.796000000002</v>
      </c>
      <c r="AN74" s="83">
        <v>85947.438999999998</v>
      </c>
      <c r="AO74" s="83">
        <v>86441.688999999998</v>
      </c>
      <c r="AP74" s="83">
        <v>86918.92</v>
      </c>
      <c r="AQ74" s="83">
        <v>87378.54</v>
      </c>
      <c r="AR74" s="83">
        <v>87820.421000000002</v>
      </c>
      <c r="AS74" s="83">
        <v>88244.43</v>
      </c>
      <c r="AT74" s="83">
        <v>88650.451000000001</v>
      </c>
      <c r="AU74" s="83">
        <v>89038.398000000001</v>
      </c>
      <c r="AV74" s="83">
        <v>89408.323000000004</v>
      </c>
      <c r="AW74" s="83">
        <v>89760.240999999995</v>
      </c>
      <c r="AX74" s="83">
        <v>90094.369000000006</v>
      </c>
      <c r="AY74" s="83">
        <v>90411.125</v>
      </c>
      <c r="AZ74" s="83">
        <v>90711.093999999997</v>
      </c>
      <c r="BA74" s="83">
        <v>90994.831999999995</v>
      </c>
      <c r="BB74" s="83">
        <v>91262.74</v>
      </c>
      <c r="BC74" s="83">
        <v>91515.122000000003</v>
      </c>
      <c r="BD74" s="83">
        <v>91752.524999999994</v>
      </c>
      <c r="BE74" s="83">
        <v>91975.394</v>
      </c>
      <c r="BF74" s="83">
        <v>92184.285999999993</v>
      </c>
      <c r="BG74" s="83">
        <v>92379.614000000001</v>
      </c>
      <c r="BH74" s="83">
        <v>92561.951000000001</v>
      </c>
      <c r="BI74" s="83">
        <v>92731.948000000004</v>
      </c>
      <c r="BJ74" s="83">
        <v>92890.376000000004</v>
      </c>
      <c r="BK74" s="83">
        <v>93037.884999999995</v>
      </c>
      <c r="BL74" s="83">
        <v>93174.917000000001</v>
      </c>
      <c r="BM74" s="83">
        <v>93301.891000000003</v>
      </c>
      <c r="BN74" s="83">
        <v>93419.471000000005</v>
      </c>
      <c r="BO74" s="83">
        <v>93528.331999999995</v>
      </c>
      <c r="BP74" s="83">
        <v>93629.091</v>
      </c>
      <c r="BQ74" s="83">
        <v>93722.072</v>
      </c>
      <c r="BR74" s="83">
        <v>93807.441000000006</v>
      </c>
      <c r="BS74" s="83">
        <v>93885.159</v>
      </c>
      <c r="BT74" s="83">
        <v>93955.148000000001</v>
      </c>
      <c r="BU74" s="83">
        <v>94017.245999999999</v>
      </c>
      <c r="BV74" s="83">
        <v>94071.558000000005</v>
      </c>
      <c r="BW74" s="83">
        <v>94118.157999999996</v>
      </c>
      <c r="BX74" s="83">
        <v>94156.879000000001</v>
      </c>
      <c r="BY74" s="83">
        <v>94187.462</v>
      </c>
      <c r="BZ74" s="83">
        <v>94209.707999999999</v>
      </c>
      <c r="CA74" s="83">
        <v>94223.633000000002</v>
      </c>
      <c r="CB74" s="83">
        <v>94229.293000000005</v>
      </c>
      <c r="CC74" s="83">
        <v>94226.546000000002</v>
      </c>
      <c r="CD74" s="83">
        <v>94215.252999999997</v>
      </c>
      <c r="CE74" s="83">
        <v>94195.312000000005</v>
      </c>
      <c r="CF74" s="83">
        <v>94166.790999999997</v>
      </c>
      <c r="CG74" s="83">
        <v>94129.895000000004</v>
      </c>
      <c r="CH74" s="83">
        <v>94084.914000000004</v>
      </c>
      <c r="CI74" s="83">
        <v>94032.145000000004</v>
      </c>
      <c r="CJ74" s="83">
        <v>93971.960999999996</v>
      </c>
      <c r="CK74" s="83">
        <v>93904.654999999999</v>
      </c>
      <c r="CL74" s="83">
        <v>93830.58</v>
      </c>
      <c r="CM74" s="83">
        <v>93750.055999999997</v>
      </c>
      <c r="CN74" s="83">
        <v>93663.407999999996</v>
      </c>
      <c r="CO74" s="83">
        <v>93570.918000000005</v>
      </c>
    </row>
    <row r="75" spans="1:93" ht="11.25" customHeight="1">
      <c r="A75" s="63">
        <v>58</v>
      </c>
      <c r="B75" s="64" t="s">
        <v>844</v>
      </c>
      <c r="C75" s="73" t="s">
        <v>271</v>
      </c>
      <c r="D75" s="66"/>
      <c r="E75" s="66">
        <v>72</v>
      </c>
      <c r="F75" s="64" t="s">
        <v>894</v>
      </c>
      <c r="G75" s="66">
        <v>913</v>
      </c>
      <c r="H75" s="67">
        <v>2120.7159999999999</v>
      </c>
      <c r="I75" s="67">
        <v>2159.9250000000002</v>
      </c>
      <c r="J75" s="67">
        <v>2205.076</v>
      </c>
      <c r="K75" s="67">
        <v>2254.067</v>
      </c>
      <c r="L75" s="67">
        <v>2303.703</v>
      </c>
      <c r="M75" s="67">
        <v>2351.625</v>
      </c>
      <c r="N75" s="67">
        <v>2397.2399999999998</v>
      </c>
      <c r="O75" s="67">
        <v>2441.154</v>
      </c>
      <c r="P75" s="67">
        <v>2483.7539999999999</v>
      </c>
      <c r="Q75" s="67">
        <v>2525.7649999999999</v>
      </c>
      <c r="R75" s="67">
        <v>2567.7800000000002</v>
      </c>
      <c r="S75" s="67">
        <v>2609.7069999999999</v>
      </c>
      <c r="T75" s="67">
        <v>2651.3069999999998</v>
      </c>
      <c r="U75" s="67">
        <v>2692.5729999999999</v>
      </c>
      <c r="V75" s="67">
        <v>2733.578</v>
      </c>
      <c r="W75" s="67">
        <v>2774.3440000000001</v>
      </c>
      <c r="X75" s="67">
        <v>2814.8850000000002</v>
      </c>
      <c r="Y75" s="67">
        <v>2855.1889999999999</v>
      </c>
      <c r="Z75" s="67">
        <v>2895.2840000000001</v>
      </c>
      <c r="AA75" s="67">
        <v>2935.1289999999999</v>
      </c>
      <c r="AB75" s="67">
        <v>2974.72</v>
      </c>
      <c r="AC75" s="67">
        <v>3014.0450000000001</v>
      </c>
      <c r="AD75" s="67">
        <v>3053.08</v>
      </c>
      <c r="AE75" s="67">
        <v>3091.7579999999998</v>
      </c>
      <c r="AF75" s="67">
        <v>3130.0169999999998</v>
      </c>
      <c r="AG75" s="67">
        <v>3167.7890000000002</v>
      </c>
      <c r="AH75" s="67">
        <v>3205.0320000000002</v>
      </c>
      <c r="AI75" s="67">
        <v>3241.732</v>
      </c>
      <c r="AJ75" s="67">
        <v>3277.8029999999999</v>
      </c>
      <c r="AK75" s="67">
        <v>3313.2260000000001</v>
      </c>
      <c r="AL75" s="67">
        <v>3347.922</v>
      </c>
      <c r="AM75" s="67">
        <v>3381.8530000000001</v>
      </c>
      <c r="AN75" s="67">
        <v>3415.0259999999998</v>
      </c>
      <c r="AO75" s="67">
        <v>3447.3919999999998</v>
      </c>
      <c r="AP75" s="67">
        <v>3478.9969999999998</v>
      </c>
      <c r="AQ75" s="67">
        <v>3509.8130000000001</v>
      </c>
      <c r="AR75" s="67">
        <v>3539.8409999999999</v>
      </c>
      <c r="AS75" s="67">
        <v>3569.0619999999999</v>
      </c>
      <c r="AT75" s="67">
        <v>3597.4650000000001</v>
      </c>
      <c r="AU75" s="67">
        <v>3625.0169999999998</v>
      </c>
      <c r="AV75" s="67">
        <v>3651.6979999999999</v>
      </c>
      <c r="AW75" s="67">
        <v>3677.5259999999998</v>
      </c>
      <c r="AX75" s="67">
        <v>3702.4960000000001</v>
      </c>
      <c r="AY75" s="67">
        <v>3726.6280000000002</v>
      </c>
      <c r="AZ75" s="67">
        <v>3749.9639999999999</v>
      </c>
      <c r="BA75" s="67">
        <v>3772.518</v>
      </c>
      <c r="BB75" s="67">
        <v>3794.3009999999999</v>
      </c>
      <c r="BC75" s="67">
        <v>3815.33</v>
      </c>
      <c r="BD75" s="67">
        <v>3835.6309999999999</v>
      </c>
      <c r="BE75" s="67">
        <v>3855.1979999999999</v>
      </c>
      <c r="BF75" s="67">
        <v>3874.08</v>
      </c>
      <c r="BG75" s="67">
        <v>3892.2640000000001</v>
      </c>
      <c r="BH75" s="67">
        <v>3909.7750000000001</v>
      </c>
      <c r="BI75" s="67">
        <v>3926.616</v>
      </c>
      <c r="BJ75" s="67">
        <v>3942.7910000000002</v>
      </c>
      <c r="BK75" s="67">
        <v>3958.3220000000001</v>
      </c>
      <c r="BL75" s="67">
        <v>3973.1979999999999</v>
      </c>
      <c r="BM75" s="67">
        <v>3987.4380000000001</v>
      </c>
      <c r="BN75" s="67">
        <v>4001.0709999999999</v>
      </c>
      <c r="BO75" s="67">
        <v>4014.1179999999999</v>
      </c>
      <c r="BP75" s="67">
        <v>4026.6179999999999</v>
      </c>
      <c r="BQ75" s="67">
        <v>4038.5619999999999</v>
      </c>
      <c r="BR75" s="67">
        <v>4049.9670000000001</v>
      </c>
      <c r="BS75" s="67">
        <v>4060.8220000000001</v>
      </c>
      <c r="BT75" s="67">
        <v>4071.1080000000002</v>
      </c>
      <c r="BU75" s="67">
        <v>4080.84</v>
      </c>
      <c r="BV75" s="67">
        <v>4090.0059999999999</v>
      </c>
      <c r="BW75" s="67">
        <v>4098.62</v>
      </c>
      <c r="BX75" s="67">
        <v>4106.6660000000002</v>
      </c>
      <c r="BY75" s="67">
        <v>4114.1629999999996</v>
      </c>
      <c r="BZ75" s="67">
        <v>4121.116</v>
      </c>
      <c r="CA75" s="67">
        <v>4127.5150000000003</v>
      </c>
      <c r="CB75" s="67">
        <v>4133.3869999999997</v>
      </c>
      <c r="CC75" s="67">
        <v>4138.72</v>
      </c>
      <c r="CD75" s="67">
        <v>4143.5349999999999</v>
      </c>
      <c r="CE75" s="67">
        <v>4147.8389999999999</v>
      </c>
      <c r="CF75" s="67">
        <v>4151.6540000000005</v>
      </c>
      <c r="CG75" s="67">
        <v>4154.9769999999999</v>
      </c>
      <c r="CH75" s="67">
        <v>4157.83</v>
      </c>
      <c r="CI75" s="67">
        <v>4160.223</v>
      </c>
      <c r="CJ75" s="67">
        <v>4162.1750000000002</v>
      </c>
      <c r="CK75" s="67">
        <v>4163.6970000000001</v>
      </c>
      <c r="CL75" s="67">
        <v>4164.8</v>
      </c>
      <c r="CM75" s="67">
        <v>4165.5190000000002</v>
      </c>
      <c r="CN75" s="67">
        <v>4165.866</v>
      </c>
      <c r="CO75" s="67">
        <v>4165.8609999999999</v>
      </c>
    </row>
    <row r="76" spans="1:93" ht="11.25" customHeight="1">
      <c r="A76" s="63">
        <v>59</v>
      </c>
      <c r="B76" s="64" t="s">
        <v>844</v>
      </c>
      <c r="C76" s="73" t="s">
        <v>902</v>
      </c>
      <c r="D76" s="66"/>
      <c r="E76" s="66">
        <v>748</v>
      </c>
      <c r="F76" s="64" t="s">
        <v>894</v>
      </c>
      <c r="G76" s="66">
        <v>913</v>
      </c>
      <c r="H76" s="67">
        <v>1104.038</v>
      </c>
      <c r="I76" s="67">
        <v>1113.9939999999999</v>
      </c>
      <c r="J76" s="67">
        <v>1124.808</v>
      </c>
      <c r="K76" s="67">
        <v>1136.2739999999999</v>
      </c>
      <c r="L76" s="67">
        <v>1148.133</v>
      </c>
      <c r="M76" s="67">
        <v>1160.164</v>
      </c>
      <c r="N76" s="67">
        <v>1172.3689999999999</v>
      </c>
      <c r="O76" s="67">
        <v>1184.8209999999999</v>
      </c>
      <c r="P76" s="67">
        <v>1197.5119999999999</v>
      </c>
      <c r="Q76" s="67">
        <v>1210.452</v>
      </c>
      <c r="R76" s="67">
        <v>1223.69</v>
      </c>
      <c r="S76" s="67">
        <v>1237.1279999999999</v>
      </c>
      <c r="T76" s="67">
        <v>1250.835</v>
      </c>
      <c r="U76" s="67">
        <v>1265.2059999999999</v>
      </c>
      <c r="V76" s="67">
        <v>1280.7560000000001</v>
      </c>
      <c r="W76" s="67">
        <v>1297.837</v>
      </c>
      <c r="X76" s="67">
        <v>1316.587</v>
      </c>
      <c r="Y76" s="67">
        <v>1336.8119999999999</v>
      </c>
      <c r="Z76" s="67">
        <v>1358.0820000000001</v>
      </c>
      <c r="AA76" s="67">
        <v>1379.7739999999999</v>
      </c>
      <c r="AB76" s="67">
        <v>1401.4169999999999</v>
      </c>
      <c r="AC76" s="67">
        <v>1422.86</v>
      </c>
      <c r="AD76" s="67">
        <v>1444.1389999999999</v>
      </c>
      <c r="AE76" s="67">
        <v>1465.2639999999999</v>
      </c>
      <c r="AF76" s="67">
        <v>1486.33</v>
      </c>
      <c r="AG76" s="67">
        <v>1507.374</v>
      </c>
      <c r="AH76" s="67">
        <v>1528.337</v>
      </c>
      <c r="AI76" s="67">
        <v>1549.144</v>
      </c>
      <c r="AJ76" s="67">
        <v>1569.731</v>
      </c>
      <c r="AK76" s="67">
        <v>1590.0360000000001</v>
      </c>
      <c r="AL76" s="67">
        <v>1610.0239999999999</v>
      </c>
      <c r="AM76" s="67">
        <v>1629.652</v>
      </c>
      <c r="AN76" s="67">
        <v>1648.9169999999999</v>
      </c>
      <c r="AO76" s="67">
        <v>1667.7950000000001</v>
      </c>
      <c r="AP76" s="67">
        <v>1686.3030000000001</v>
      </c>
      <c r="AQ76" s="67">
        <v>1704.4280000000001</v>
      </c>
      <c r="AR76" s="67">
        <v>1722.17</v>
      </c>
      <c r="AS76" s="67">
        <v>1739.508</v>
      </c>
      <c r="AT76" s="67">
        <v>1756.4649999999999</v>
      </c>
      <c r="AU76" s="67">
        <v>1773.03</v>
      </c>
      <c r="AV76" s="67">
        <v>1789.2260000000001</v>
      </c>
      <c r="AW76" s="67">
        <v>1805.0519999999999</v>
      </c>
      <c r="AX76" s="67">
        <v>1820.502</v>
      </c>
      <c r="AY76" s="67">
        <v>1835.575</v>
      </c>
      <c r="AZ76" s="67">
        <v>1850.279</v>
      </c>
      <c r="BA76" s="67">
        <v>1864.598</v>
      </c>
      <c r="BB76" s="67">
        <v>1878.548</v>
      </c>
      <c r="BC76" s="67">
        <v>1892.1189999999999</v>
      </c>
      <c r="BD76" s="67">
        <v>1905.327</v>
      </c>
      <c r="BE76" s="67">
        <v>1918.1590000000001</v>
      </c>
      <c r="BF76" s="67">
        <v>1930.6210000000001</v>
      </c>
      <c r="BG76" s="67">
        <v>1942.7159999999999</v>
      </c>
      <c r="BH76" s="67">
        <v>1954.4459999999999</v>
      </c>
      <c r="BI76" s="67">
        <v>1965.8030000000001</v>
      </c>
      <c r="BJ76" s="67">
        <v>1976.778</v>
      </c>
      <c r="BK76" s="67">
        <v>1987.3620000000001</v>
      </c>
      <c r="BL76" s="67">
        <v>1997.568</v>
      </c>
      <c r="BM76" s="67">
        <v>2007.383</v>
      </c>
      <c r="BN76" s="67">
        <v>2016.826</v>
      </c>
      <c r="BO76" s="67">
        <v>2025.9010000000001</v>
      </c>
      <c r="BP76" s="67">
        <v>2034.624</v>
      </c>
      <c r="BQ76" s="67">
        <v>2043.0039999999999</v>
      </c>
      <c r="BR76" s="67">
        <v>2051.0320000000002</v>
      </c>
      <c r="BS76" s="67">
        <v>2058.7020000000002</v>
      </c>
      <c r="BT76" s="67">
        <v>2066.0210000000002</v>
      </c>
      <c r="BU76" s="67">
        <v>2072.9960000000001</v>
      </c>
      <c r="BV76" s="67">
        <v>2079.6039999999998</v>
      </c>
      <c r="BW76" s="67">
        <v>2085.8580000000002</v>
      </c>
      <c r="BX76" s="67">
        <v>2091.7800000000002</v>
      </c>
      <c r="BY76" s="67">
        <v>2097.3620000000001</v>
      </c>
      <c r="BZ76" s="67">
        <v>2102.6030000000001</v>
      </c>
      <c r="CA76" s="67">
        <v>2107.5219999999999</v>
      </c>
      <c r="CB76" s="67">
        <v>2112.1149999999998</v>
      </c>
      <c r="CC76" s="67">
        <v>2116.393</v>
      </c>
      <c r="CD76" s="67">
        <v>2120.3510000000001</v>
      </c>
      <c r="CE76" s="67">
        <v>2123.9760000000001</v>
      </c>
      <c r="CF76" s="67">
        <v>2127.288</v>
      </c>
      <c r="CG76" s="67">
        <v>2130.297</v>
      </c>
      <c r="CH76" s="67">
        <v>2133.0160000000001</v>
      </c>
      <c r="CI76" s="67">
        <v>2135.4630000000002</v>
      </c>
      <c r="CJ76" s="67">
        <v>2137.6489999999999</v>
      </c>
      <c r="CK76" s="67">
        <v>2139.5940000000001</v>
      </c>
      <c r="CL76" s="67">
        <v>2141.3139999999999</v>
      </c>
      <c r="CM76" s="67">
        <v>2142.8020000000001</v>
      </c>
      <c r="CN76" s="67">
        <v>2144.0990000000002</v>
      </c>
      <c r="CO76" s="67">
        <v>2145.1979999999999</v>
      </c>
    </row>
    <row r="77" spans="1:93" ht="11.25" customHeight="1">
      <c r="A77" s="63">
        <v>60</v>
      </c>
      <c r="B77" s="64" t="s">
        <v>844</v>
      </c>
      <c r="C77" s="73" t="s">
        <v>417</v>
      </c>
      <c r="D77" s="66"/>
      <c r="E77" s="66">
        <v>426</v>
      </c>
      <c r="F77" s="64" t="s">
        <v>894</v>
      </c>
      <c r="G77" s="66">
        <v>913</v>
      </c>
      <c r="H77" s="67">
        <v>2059.011</v>
      </c>
      <c r="I77" s="67">
        <v>2075.0410000000002</v>
      </c>
      <c r="J77" s="67">
        <v>2091.5320000000002</v>
      </c>
      <c r="K77" s="67">
        <v>2108.3270000000002</v>
      </c>
      <c r="L77" s="67">
        <v>2125.2669999999998</v>
      </c>
      <c r="M77" s="67">
        <v>2142.252</v>
      </c>
      <c r="N77" s="67">
        <v>2159.067</v>
      </c>
      <c r="O77" s="67">
        <v>2175.6950000000002</v>
      </c>
      <c r="P77" s="67">
        <v>2192.4</v>
      </c>
      <c r="Q77" s="67">
        <v>2209.5990000000002</v>
      </c>
      <c r="R77" s="67">
        <v>2227.5680000000002</v>
      </c>
      <c r="S77" s="67">
        <v>2246.3690000000001</v>
      </c>
      <c r="T77" s="67">
        <v>2265.8519999999999</v>
      </c>
      <c r="U77" s="67">
        <v>2285.7429999999999</v>
      </c>
      <c r="V77" s="67">
        <v>2305.6039999999998</v>
      </c>
      <c r="W77" s="67">
        <v>2325.1709999999998</v>
      </c>
      <c r="X77" s="67">
        <v>2344.3150000000001</v>
      </c>
      <c r="Y77" s="67">
        <v>2363.0920000000001</v>
      </c>
      <c r="Z77" s="67">
        <v>2381.5839999999998</v>
      </c>
      <c r="AA77" s="67">
        <v>2399.9140000000002</v>
      </c>
      <c r="AB77" s="67">
        <v>2418.1799999999998</v>
      </c>
      <c r="AC77" s="67">
        <v>2436.3530000000001</v>
      </c>
      <c r="AD77" s="67">
        <v>2454.3890000000001</v>
      </c>
      <c r="AE77" s="67">
        <v>2472.2660000000001</v>
      </c>
      <c r="AF77" s="67">
        <v>2489.9609999999998</v>
      </c>
      <c r="AG77" s="67">
        <v>2507.4569999999999</v>
      </c>
      <c r="AH77" s="67">
        <v>2524.7379999999998</v>
      </c>
      <c r="AI77" s="67">
        <v>2541.779</v>
      </c>
      <c r="AJ77" s="67">
        <v>2558.547</v>
      </c>
      <c r="AK77" s="67">
        <v>2574.9859999999999</v>
      </c>
      <c r="AL77" s="67">
        <v>2591.078</v>
      </c>
      <c r="AM77" s="67">
        <v>2606.7710000000002</v>
      </c>
      <c r="AN77" s="67">
        <v>2622.0610000000001</v>
      </c>
      <c r="AO77" s="67">
        <v>2636.9279999999999</v>
      </c>
      <c r="AP77" s="67">
        <v>2651.34</v>
      </c>
      <c r="AQ77" s="67">
        <v>2665.2649999999999</v>
      </c>
      <c r="AR77" s="67">
        <v>2678.7109999999998</v>
      </c>
      <c r="AS77" s="67">
        <v>2691.6469999999999</v>
      </c>
      <c r="AT77" s="67">
        <v>2704.056</v>
      </c>
      <c r="AU77" s="67">
        <v>2715.9290000000001</v>
      </c>
      <c r="AV77" s="67">
        <v>2727.261</v>
      </c>
      <c r="AW77" s="67">
        <v>2738.0230000000001</v>
      </c>
      <c r="AX77" s="67">
        <v>2748.24</v>
      </c>
      <c r="AY77" s="67">
        <v>2757.8789999999999</v>
      </c>
      <c r="AZ77" s="67">
        <v>2766.942</v>
      </c>
      <c r="BA77" s="67">
        <v>2775.4450000000002</v>
      </c>
      <c r="BB77" s="67">
        <v>2783.3890000000001</v>
      </c>
      <c r="BC77" s="67">
        <v>2790.7510000000002</v>
      </c>
      <c r="BD77" s="67">
        <v>2797.5320000000002</v>
      </c>
      <c r="BE77" s="67">
        <v>2803.739</v>
      </c>
      <c r="BF77" s="67">
        <v>2809.328</v>
      </c>
      <c r="BG77" s="67">
        <v>2814.3229999999999</v>
      </c>
      <c r="BH77" s="67">
        <v>2818.7310000000002</v>
      </c>
      <c r="BI77" s="67">
        <v>2822.5720000000001</v>
      </c>
      <c r="BJ77" s="67">
        <v>2825.8850000000002</v>
      </c>
      <c r="BK77" s="67">
        <v>2828.683</v>
      </c>
      <c r="BL77" s="67">
        <v>2830.9760000000001</v>
      </c>
      <c r="BM77" s="67">
        <v>2832.7739999999999</v>
      </c>
      <c r="BN77" s="67">
        <v>2834.0990000000002</v>
      </c>
      <c r="BO77" s="67">
        <v>2834.9450000000002</v>
      </c>
      <c r="BP77" s="67">
        <v>2835.357</v>
      </c>
      <c r="BQ77" s="67">
        <v>2835.326</v>
      </c>
      <c r="BR77" s="67">
        <v>2834.8539999999998</v>
      </c>
      <c r="BS77" s="67">
        <v>2833.9270000000001</v>
      </c>
      <c r="BT77" s="67">
        <v>2832.5039999999999</v>
      </c>
      <c r="BU77" s="67">
        <v>2830.569</v>
      </c>
      <c r="BV77" s="67">
        <v>2828.1219999999998</v>
      </c>
      <c r="BW77" s="67">
        <v>2825.16</v>
      </c>
      <c r="BX77" s="67">
        <v>2821.7190000000001</v>
      </c>
      <c r="BY77" s="67">
        <v>2817.81</v>
      </c>
      <c r="BZ77" s="67">
        <v>2813.4760000000001</v>
      </c>
      <c r="CA77" s="67">
        <v>2808.7049999999999</v>
      </c>
      <c r="CB77" s="67">
        <v>2803.5160000000001</v>
      </c>
      <c r="CC77" s="67">
        <v>2797.8739999999998</v>
      </c>
      <c r="CD77" s="67">
        <v>2791.7829999999999</v>
      </c>
      <c r="CE77" s="67">
        <v>2785.2330000000002</v>
      </c>
      <c r="CF77" s="67">
        <v>2778.2130000000002</v>
      </c>
      <c r="CG77" s="67">
        <v>2770.7489999999998</v>
      </c>
      <c r="CH77" s="67">
        <v>2762.8319999999999</v>
      </c>
      <c r="CI77" s="67">
        <v>2754.4810000000002</v>
      </c>
      <c r="CJ77" s="67">
        <v>2745.7089999999998</v>
      </c>
      <c r="CK77" s="67">
        <v>2736.5030000000002</v>
      </c>
      <c r="CL77" s="67">
        <v>2726.884</v>
      </c>
      <c r="CM77" s="67">
        <v>2716.8409999999999</v>
      </c>
      <c r="CN77" s="67">
        <v>2706.364</v>
      </c>
      <c r="CO77" s="67">
        <v>2695.4380000000001</v>
      </c>
    </row>
    <row r="78" spans="1:93" ht="11.25" customHeight="1">
      <c r="A78" s="63">
        <v>61</v>
      </c>
      <c r="B78" s="64" t="s">
        <v>844</v>
      </c>
      <c r="C78" s="73" t="s">
        <v>465</v>
      </c>
      <c r="D78" s="66"/>
      <c r="E78" s="66">
        <v>516</v>
      </c>
      <c r="F78" s="64" t="s">
        <v>894</v>
      </c>
      <c r="G78" s="66">
        <v>913</v>
      </c>
      <c r="H78" s="67">
        <v>2314.9009999999998</v>
      </c>
      <c r="I78" s="67">
        <v>2358.0439999999999</v>
      </c>
      <c r="J78" s="67">
        <v>2402.623</v>
      </c>
      <c r="K78" s="67">
        <v>2448.3000000000002</v>
      </c>
      <c r="L78" s="67">
        <v>2494.5239999999999</v>
      </c>
      <c r="M78" s="67">
        <v>2540.9160000000002</v>
      </c>
      <c r="N78" s="67">
        <v>2587.3440000000001</v>
      </c>
      <c r="O78" s="67">
        <v>2633.8739999999998</v>
      </c>
      <c r="P78" s="67">
        <v>2680.4969999999998</v>
      </c>
      <c r="Q78" s="67">
        <v>2727.2570000000001</v>
      </c>
      <c r="R78" s="67">
        <v>2774.2</v>
      </c>
      <c r="S78" s="67">
        <v>2821.2739999999999</v>
      </c>
      <c r="T78" s="67">
        <v>2868.431</v>
      </c>
      <c r="U78" s="67">
        <v>2915.7179999999998</v>
      </c>
      <c r="V78" s="67">
        <v>2963.1889999999999</v>
      </c>
      <c r="W78" s="67">
        <v>3010.873</v>
      </c>
      <c r="X78" s="67">
        <v>3058.7759999999998</v>
      </c>
      <c r="Y78" s="67">
        <v>3106.873</v>
      </c>
      <c r="Z78" s="67">
        <v>3155.1590000000001</v>
      </c>
      <c r="AA78" s="67">
        <v>3203.62</v>
      </c>
      <c r="AB78" s="67">
        <v>3252.2310000000002</v>
      </c>
      <c r="AC78" s="67">
        <v>3300.9810000000002</v>
      </c>
      <c r="AD78" s="67">
        <v>3349.8580000000002</v>
      </c>
      <c r="AE78" s="67">
        <v>3398.837</v>
      </c>
      <c r="AF78" s="67">
        <v>3447.866</v>
      </c>
      <c r="AG78" s="67">
        <v>3496.9690000000001</v>
      </c>
      <c r="AH78" s="67">
        <v>3546.08</v>
      </c>
      <c r="AI78" s="67">
        <v>3595.152</v>
      </c>
      <c r="AJ78" s="67">
        <v>3644.165</v>
      </c>
      <c r="AK78" s="67">
        <v>3693.067</v>
      </c>
      <c r="AL78" s="67">
        <v>3741.8339999999998</v>
      </c>
      <c r="AM78" s="67">
        <v>3790.4059999999999</v>
      </c>
      <c r="AN78" s="67">
        <v>3838.7370000000001</v>
      </c>
      <c r="AO78" s="67">
        <v>3886.7150000000001</v>
      </c>
      <c r="AP78" s="67">
        <v>3934.2170000000001</v>
      </c>
      <c r="AQ78" s="67">
        <v>3981.125</v>
      </c>
      <c r="AR78" s="67">
        <v>4027.4050000000002</v>
      </c>
      <c r="AS78" s="67">
        <v>4073.011</v>
      </c>
      <c r="AT78" s="67">
        <v>4117.8999999999996</v>
      </c>
      <c r="AU78" s="67">
        <v>4162.04</v>
      </c>
      <c r="AV78" s="67">
        <v>4205.3990000000003</v>
      </c>
      <c r="AW78" s="67">
        <v>4247.9369999999999</v>
      </c>
      <c r="AX78" s="67">
        <v>4289.6350000000002</v>
      </c>
      <c r="AY78" s="67">
        <v>4330.5590000000002</v>
      </c>
      <c r="AZ78" s="67">
        <v>4370.74</v>
      </c>
      <c r="BA78" s="67">
        <v>4410.223</v>
      </c>
      <c r="BB78" s="67">
        <v>4449.0249999999996</v>
      </c>
      <c r="BC78" s="67">
        <v>4487.1260000000002</v>
      </c>
      <c r="BD78" s="67">
        <v>4524.51</v>
      </c>
      <c r="BE78" s="67">
        <v>4561.125</v>
      </c>
      <c r="BF78" s="67">
        <v>4596.9709999999995</v>
      </c>
      <c r="BG78" s="67">
        <v>4632.0159999999996</v>
      </c>
      <c r="BH78" s="67">
        <v>4666.2870000000003</v>
      </c>
      <c r="BI78" s="67">
        <v>4699.8029999999999</v>
      </c>
      <c r="BJ78" s="67">
        <v>4732.5950000000003</v>
      </c>
      <c r="BK78" s="67">
        <v>4764.6790000000001</v>
      </c>
      <c r="BL78" s="67">
        <v>4796.0559999999996</v>
      </c>
      <c r="BM78" s="67">
        <v>4826.7179999999998</v>
      </c>
      <c r="BN78" s="67">
        <v>4856.6769999999997</v>
      </c>
      <c r="BO78" s="67">
        <v>4885.95</v>
      </c>
      <c r="BP78" s="67">
        <v>4914.5410000000002</v>
      </c>
      <c r="BQ78" s="67">
        <v>4942.4409999999998</v>
      </c>
      <c r="BR78" s="67">
        <v>4969.6629999999996</v>
      </c>
      <c r="BS78" s="67">
        <v>4996.1459999999997</v>
      </c>
      <c r="BT78" s="67">
        <v>5021.857</v>
      </c>
      <c r="BU78" s="67">
        <v>5046.7489999999998</v>
      </c>
      <c r="BV78" s="67">
        <v>5070.8050000000003</v>
      </c>
      <c r="BW78" s="67">
        <v>5094.0259999999998</v>
      </c>
      <c r="BX78" s="67">
        <v>5116.4350000000004</v>
      </c>
      <c r="BY78" s="67">
        <v>5138.027</v>
      </c>
      <c r="BZ78" s="67">
        <v>5158.7979999999998</v>
      </c>
      <c r="CA78" s="67">
        <v>5178.7669999999998</v>
      </c>
      <c r="CB78" s="67">
        <v>5197.9080000000004</v>
      </c>
      <c r="CC78" s="67">
        <v>5216.2470000000003</v>
      </c>
      <c r="CD78" s="67">
        <v>5233.7650000000003</v>
      </c>
      <c r="CE78" s="67">
        <v>5250.4690000000001</v>
      </c>
      <c r="CF78" s="67">
        <v>5266.3469999999998</v>
      </c>
      <c r="CG78" s="67">
        <v>5281.4170000000004</v>
      </c>
      <c r="CH78" s="67">
        <v>5295.6859999999997</v>
      </c>
      <c r="CI78" s="67">
        <v>5309.1480000000001</v>
      </c>
      <c r="CJ78" s="67">
        <v>5321.8289999999997</v>
      </c>
      <c r="CK78" s="67">
        <v>5333.7160000000003</v>
      </c>
      <c r="CL78" s="67">
        <v>5344.8270000000002</v>
      </c>
      <c r="CM78" s="67">
        <v>5355.17</v>
      </c>
      <c r="CN78" s="67">
        <v>5364.7550000000001</v>
      </c>
      <c r="CO78" s="67">
        <v>5373.5889999999999</v>
      </c>
    </row>
    <row r="79" spans="1:93" ht="11.25" customHeight="1">
      <c r="A79" s="63">
        <v>62</v>
      </c>
      <c r="B79" s="64" t="s">
        <v>844</v>
      </c>
      <c r="C79" s="73" t="s">
        <v>545</v>
      </c>
      <c r="D79" s="66"/>
      <c r="E79" s="66">
        <v>710</v>
      </c>
      <c r="F79" s="64" t="s">
        <v>894</v>
      </c>
      <c r="G79" s="66">
        <v>913</v>
      </c>
      <c r="H79" s="67">
        <v>55386.368999999999</v>
      </c>
      <c r="I79" s="67">
        <v>56207.648999999998</v>
      </c>
      <c r="J79" s="67">
        <v>57009.750999999997</v>
      </c>
      <c r="K79" s="67">
        <v>57792.52</v>
      </c>
      <c r="L79" s="67">
        <v>58558.267</v>
      </c>
      <c r="M79" s="67">
        <v>59308.69</v>
      </c>
      <c r="N79" s="67">
        <v>60041.995999999999</v>
      </c>
      <c r="O79" s="67">
        <v>60756.133999999998</v>
      </c>
      <c r="P79" s="67">
        <v>61452.696000000004</v>
      </c>
      <c r="Q79" s="67">
        <v>62134.218000000001</v>
      </c>
      <c r="R79" s="67">
        <v>62802.682000000001</v>
      </c>
      <c r="S79" s="67">
        <v>63458.39</v>
      </c>
      <c r="T79" s="67">
        <v>64101.027000000002</v>
      </c>
      <c r="U79" s="67">
        <v>64731.152000000002</v>
      </c>
      <c r="V79" s="67">
        <v>65349.368999999999</v>
      </c>
      <c r="W79" s="67">
        <v>65956.09</v>
      </c>
      <c r="X79" s="67">
        <v>66551.675000000003</v>
      </c>
      <c r="Y79" s="67">
        <v>67136.191000000006</v>
      </c>
      <c r="Z79" s="67">
        <v>67709.278000000006</v>
      </c>
      <c r="AA79" s="67">
        <v>68270.350999999995</v>
      </c>
      <c r="AB79" s="67">
        <v>68818.975999999995</v>
      </c>
      <c r="AC79" s="67">
        <v>69354.995999999999</v>
      </c>
      <c r="AD79" s="67">
        <v>69878.512000000002</v>
      </c>
      <c r="AE79" s="67">
        <v>70389.620999999999</v>
      </c>
      <c r="AF79" s="67">
        <v>70888.528999999995</v>
      </c>
      <c r="AG79" s="67">
        <v>71375.305999999997</v>
      </c>
      <c r="AH79" s="67">
        <v>71849.862999999998</v>
      </c>
      <c r="AI79" s="67">
        <v>72311.942999999999</v>
      </c>
      <c r="AJ79" s="67">
        <v>72761.191999999995</v>
      </c>
      <c r="AK79" s="67">
        <v>73197.186000000002</v>
      </c>
      <c r="AL79" s="67">
        <v>73619.546000000002</v>
      </c>
      <c r="AM79" s="67">
        <v>74028.114000000001</v>
      </c>
      <c r="AN79" s="67">
        <v>74422.698000000004</v>
      </c>
      <c r="AO79" s="67">
        <v>74802.858999999997</v>
      </c>
      <c r="AP79" s="67">
        <v>75168.062999999995</v>
      </c>
      <c r="AQ79" s="67">
        <v>75517.909</v>
      </c>
      <c r="AR79" s="67">
        <v>75852.293999999994</v>
      </c>
      <c r="AS79" s="67">
        <v>76171.202000000005</v>
      </c>
      <c r="AT79" s="67">
        <v>76474.565000000002</v>
      </c>
      <c r="AU79" s="67">
        <v>76762.381999999998</v>
      </c>
      <c r="AV79" s="67">
        <v>77034.739000000001</v>
      </c>
      <c r="AW79" s="67">
        <v>77291.702999999994</v>
      </c>
      <c r="AX79" s="67">
        <v>77533.495999999999</v>
      </c>
      <c r="AY79" s="67">
        <v>77760.483999999997</v>
      </c>
      <c r="AZ79" s="67">
        <v>77973.168999999994</v>
      </c>
      <c r="BA79" s="67">
        <v>78172.047999999995</v>
      </c>
      <c r="BB79" s="67">
        <v>78357.476999999999</v>
      </c>
      <c r="BC79" s="67">
        <v>78529.796000000002</v>
      </c>
      <c r="BD79" s="67">
        <v>78689.524999999994</v>
      </c>
      <c r="BE79" s="67">
        <v>78837.172999999995</v>
      </c>
      <c r="BF79" s="67">
        <v>78973.285999999993</v>
      </c>
      <c r="BG79" s="67">
        <v>79098.294999999998</v>
      </c>
      <c r="BH79" s="67">
        <v>79212.712</v>
      </c>
      <c r="BI79" s="67">
        <v>79317.153999999995</v>
      </c>
      <c r="BJ79" s="67">
        <v>79412.327000000005</v>
      </c>
      <c r="BK79" s="67">
        <v>79498.839000000007</v>
      </c>
      <c r="BL79" s="67">
        <v>79577.119000000006</v>
      </c>
      <c r="BM79" s="67">
        <v>79647.577999999994</v>
      </c>
      <c r="BN79" s="67">
        <v>79710.797999999995</v>
      </c>
      <c r="BO79" s="67">
        <v>79767.418000000005</v>
      </c>
      <c r="BP79" s="67">
        <v>79817.951000000001</v>
      </c>
      <c r="BQ79" s="67">
        <v>79862.739000000001</v>
      </c>
      <c r="BR79" s="67">
        <v>79901.925000000003</v>
      </c>
      <c r="BS79" s="67">
        <v>79935.562000000005</v>
      </c>
      <c r="BT79" s="67">
        <v>79963.657999999996</v>
      </c>
      <c r="BU79" s="67">
        <v>79986.092000000004</v>
      </c>
      <c r="BV79" s="67">
        <v>80003.020999999993</v>
      </c>
      <c r="BW79" s="67">
        <v>80014.494000000006</v>
      </c>
      <c r="BX79" s="67">
        <v>80020.278999999995</v>
      </c>
      <c r="BY79" s="67">
        <v>80020.100000000006</v>
      </c>
      <c r="BZ79" s="67">
        <v>80013.714999999997</v>
      </c>
      <c r="CA79" s="67">
        <v>80001.123999999996</v>
      </c>
      <c r="CB79" s="67">
        <v>79982.366999999998</v>
      </c>
      <c r="CC79" s="67">
        <v>79957.312000000005</v>
      </c>
      <c r="CD79" s="67">
        <v>79925.819000000003</v>
      </c>
      <c r="CE79" s="67">
        <v>79887.794999999998</v>
      </c>
      <c r="CF79" s="67">
        <v>79843.289000000004</v>
      </c>
      <c r="CG79" s="67">
        <v>79792.455000000002</v>
      </c>
      <c r="CH79" s="67">
        <v>79735.55</v>
      </c>
      <c r="CI79" s="67">
        <v>79672.83</v>
      </c>
      <c r="CJ79" s="67">
        <v>79604.599000000002</v>
      </c>
      <c r="CK79" s="67">
        <v>79531.145000000004</v>
      </c>
      <c r="CL79" s="67">
        <v>79452.755000000005</v>
      </c>
      <c r="CM79" s="67">
        <v>79369.724000000002</v>
      </c>
      <c r="CN79" s="67">
        <v>79282.323999999993</v>
      </c>
      <c r="CO79" s="67">
        <v>79190.831999999995</v>
      </c>
    </row>
    <row r="80" spans="1:93" ht="11.25" customHeight="1">
      <c r="A80" s="79">
        <v>63</v>
      </c>
      <c r="B80" s="80" t="s">
        <v>844</v>
      </c>
      <c r="C80" s="81" t="s">
        <v>903</v>
      </c>
      <c r="D80" s="82"/>
      <c r="E80" s="82">
        <v>914</v>
      </c>
      <c r="F80" s="80" t="s">
        <v>893</v>
      </c>
      <c r="G80" s="82">
        <v>947</v>
      </c>
      <c r="H80" s="83">
        <v>351717.64399999997</v>
      </c>
      <c r="I80" s="83">
        <v>361327.30800000002</v>
      </c>
      <c r="J80" s="83">
        <v>371159.56300000002</v>
      </c>
      <c r="K80" s="83">
        <v>381202.45299999998</v>
      </c>
      <c r="L80" s="83">
        <v>391440.147</v>
      </c>
      <c r="M80" s="83">
        <v>401861.255</v>
      </c>
      <c r="N80" s="83">
        <v>412459.99400000001</v>
      </c>
      <c r="O80" s="83">
        <v>423239.06099999999</v>
      </c>
      <c r="P80" s="83">
        <v>434205.397</v>
      </c>
      <c r="Q80" s="83">
        <v>445370.53399999999</v>
      </c>
      <c r="R80" s="83">
        <v>456742.21399999998</v>
      </c>
      <c r="S80" s="83">
        <v>468320.65700000001</v>
      </c>
      <c r="T80" s="83">
        <v>480101.429</v>
      </c>
      <c r="U80" s="83">
        <v>492082.59100000001</v>
      </c>
      <c r="V80" s="83">
        <v>504260.86200000002</v>
      </c>
      <c r="W80" s="83">
        <v>516632.95799999998</v>
      </c>
      <c r="X80" s="83">
        <v>529195.73199999996</v>
      </c>
      <c r="Y80" s="83">
        <v>541946.19999999995</v>
      </c>
      <c r="Z80" s="83">
        <v>554880.28700000001</v>
      </c>
      <c r="AA80" s="83">
        <v>567993.41700000002</v>
      </c>
      <c r="AB80" s="83">
        <v>581280.44799999997</v>
      </c>
      <c r="AC80" s="83">
        <v>594736.30299999996</v>
      </c>
      <c r="AD80" s="83">
        <v>608354.91</v>
      </c>
      <c r="AE80" s="83">
        <v>622128.18000000005</v>
      </c>
      <c r="AF80" s="83">
        <v>636047.20499999996</v>
      </c>
      <c r="AG80" s="83">
        <v>650103.37300000002</v>
      </c>
      <c r="AH80" s="83">
        <v>664290.22699999996</v>
      </c>
      <c r="AI80" s="83">
        <v>678601.08499999996</v>
      </c>
      <c r="AJ80" s="83">
        <v>693026.1</v>
      </c>
      <c r="AK80" s="83">
        <v>707554.56099999999</v>
      </c>
      <c r="AL80" s="83">
        <v>722177.17</v>
      </c>
      <c r="AM80" s="83">
        <v>736885.49699999997</v>
      </c>
      <c r="AN80" s="83">
        <v>751673.91700000002</v>
      </c>
      <c r="AO80" s="83">
        <v>766539.38300000003</v>
      </c>
      <c r="AP80" s="83">
        <v>781480.47499999998</v>
      </c>
      <c r="AQ80" s="83">
        <v>796494.18799999997</v>
      </c>
      <c r="AR80" s="83">
        <v>811575.603</v>
      </c>
      <c r="AS80" s="83">
        <v>826716.62399999995</v>
      </c>
      <c r="AT80" s="83">
        <v>841907.51300000004</v>
      </c>
      <c r="AU80" s="83">
        <v>857136.93900000001</v>
      </c>
      <c r="AV80" s="83">
        <v>872395.24699999997</v>
      </c>
      <c r="AW80" s="83">
        <v>887674.53700000001</v>
      </c>
      <c r="AX80" s="83">
        <v>902969.99300000002</v>
      </c>
      <c r="AY80" s="83">
        <v>918278.40700000001</v>
      </c>
      <c r="AZ80" s="83">
        <v>933598.25899999996</v>
      </c>
      <c r="BA80" s="83">
        <v>948926.44499999995</v>
      </c>
      <c r="BB80" s="83">
        <v>964257.27399999998</v>
      </c>
      <c r="BC80" s="83">
        <v>979582.90300000005</v>
      </c>
      <c r="BD80" s="83">
        <v>994895.26199999999</v>
      </c>
      <c r="BE80" s="83">
        <v>1010185.476</v>
      </c>
      <c r="BF80" s="83">
        <v>1025444.993</v>
      </c>
      <c r="BG80" s="83">
        <v>1040666.515</v>
      </c>
      <c r="BH80" s="83">
        <v>1055843.1159999999</v>
      </c>
      <c r="BI80" s="83">
        <v>1070967.6100000001</v>
      </c>
      <c r="BJ80" s="83">
        <v>1086032.882</v>
      </c>
      <c r="BK80" s="83">
        <v>1101031.561</v>
      </c>
      <c r="BL80" s="83">
        <v>1115955.9310000001</v>
      </c>
      <c r="BM80" s="83">
        <v>1130797.929</v>
      </c>
      <c r="BN80" s="83">
        <v>1145549.3589999999</v>
      </c>
      <c r="BO80" s="83">
        <v>1160201.763</v>
      </c>
      <c r="BP80" s="83">
        <v>1174746.6880000001</v>
      </c>
      <c r="BQ80" s="83">
        <v>1189177.101</v>
      </c>
      <c r="BR80" s="83">
        <v>1203484.986</v>
      </c>
      <c r="BS80" s="83">
        <v>1217660.0789999999</v>
      </c>
      <c r="BT80" s="83">
        <v>1231691.382</v>
      </c>
      <c r="BU80" s="83">
        <v>1245569.1839999999</v>
      </c>
      <c r="BV80" s="83">
        <v>1259286.132</v>
      </c>
      <c r="BW80" s="83">
        <v>1272836.7120000001</v>
      </c>
      <c r="BX80" s="83">
        <v>1286215.6499999999</v>
      </c>
      <c r="BY80" s="83">
        <v>1299418.4909999999</v>
      </c>
      <c r="BZ80" s="83">
        <v>1312440.9269999999</v>
      </c>
      <c r="CA80" s="83">
        <v>1325278.0460000001</v>
      </c>
      <c r="CB80" s="83">
        <v>1337925.1029999999</v>
      </c>
      <c r="CC80" s="83">
        <v>1350379.0379999999</v>
      </c>
      <c r="CD80" s="83">
        <v>1362637.3219999999</v>
      </c>
      <c r="CE80" s="83">
        <v>1374697.277</v>
      </c>
      <c r="CF80" s="83">
        <v>1386556.0619999999</v>
      </c>
      <c r="CG80" s="83">
        <v>1398210.638</v>
      </c>
      <c r="CH80" s="83">
        <v>1409657.7949999999</v>
      </c>
      <c r="CI80" s="83">
        <v>1420894.7290000001</v>
      </c>
      <c r="CJ80" s="83">
        <v>1431918.878</v>
      </c>
      <c r="CK80" s="83">
        <v>1442728.2039999999</v>
      </c>
      <c r="CL80" s="83">
        <v>1453321.2990000001</v>
      </c>
      <c r="CM80" s="83">
        <v>1463697.0719999999</v>
      </c>
      <c r="CN80" s="83">
        <v>1473855.149</v>
      </c>
      <c r="CO80" s="83">
        <v>1483795.5419999999</v>
      </c>
    </row>
    <row r="81" spans="1:93" ht="11.25" customHeight="1">
      <c r="A81" s="63">
        <v>64</v>
      </c>
      <c r="B81" s="64" t="s">
        <v>844</v>
      </c>
      <c r="C81" s="73" t="s">
        <v>263</v>
      </c>
      <c r="D81" s="66"/>
      <c r="E81" s="66">
        <v>204</v>
      </c>
      <c r="F81" s="64" t="s">
        <v>894</v>
      </c>
      <c r="G81" s="66">
        <v>914</v>
      </c>
      <c r="H81" s="67">
        <v>10575.962</v>
      </c>
      <c r="I81" s="67">
        <v>10872.072</v>
      </c>
      <c r="J81" s="67">
        <v>11175.191999999999</v>
      </c>
      <c r="K81" s="67">
        <v>11485.035</v>
      </c>
      <c r="L81" s="67">
        <v>11801.151</v>
      </c>
      <c r="M81" s="67">
        <v>12123.198</v>
      </c>
      <c r="N81" s="67">
        <v>12451.031000000001</v>
      </c>
      <c r="O81" s="67">
        <v>12784.727999999999</v>
      </c>
      <c r="P81" s="67">
        <v>13124.347</v>
      </c>
      <c r="Q81" s="67">
        <v>13470.1</v>
      </c>
      <c r="R81" s="67">
        <v>13822.065000000001</v>
      </c>
      <c r="S81" s="67">
        <v>14180.221</v>
      </c>
      <c r="T81" s="67">
        <v>14544.416999999999</v>
      </c>
      <c r="U81" s="67">
        <v>14914.569</v>
      </c>
      <c r="V81" s="67">
        <v>15290.58</v>
      </c>
      <c r="W81" s="67">
        <v>15672.31</v>
      </c>
      <c r="X81" s="67">
        <v>16059.662</v>
      </c>
      <c r="Y81" s="67">
        <v>16452.534</v>
      </c>
      <c r="Z81" s="67">
        <v>16850.769</v>
      </c>
      <c r="AA81" s="67">
        <v>17254.208999999999</v>
      </c>
      <c r="AB81" s="67">
        <v>17662.705000000002</v>
      </c>
      <c r="AC81" s="67">
        <v>18076.120999999999</v>
      </c>
      <c r="AD81" s="67">
        <v>18494.29</v>
      </c>
      <c r="AE81" s="67">
        <v>18916.986000000001</v>
      </c>
      <c r="AF81" s="67">
        <v>19343.983</v>
      </c>
      <c r="AG81" s="67">
        <v>19775.008999999998</v>
      </c>
      <c r="AH81" s="67">
        <v>20209.935000000001</v>
      </c>
      <c r="AI81" s="67">
        <v>20648.613000000001</v>
      </c>
      <c r="AJ81" s="67">
        <v>21090.937000000002</v>
      </c>
      <c r="AK81" s="67">
        <v>21536.843000000001</v>
      </c>
      <c r="AL81" s="67">
        <v>21986.214</v>
      </c>
      <c r="AM81" s="67">
        <v>22438.951000000001</v>
      </c>
      <c r="AN81" s="67">
        <v>22894.883000000002</v>
      </c>
      <c r="AO81" s="67">
        <v>23353.882000000001</v>
      </c>
      <c r="AP81" s="67">
        <v>23815.794999999998</v>
      </c>
      <c r="AQ81" s="67">
        <v>24280.484</v>
      </c>
      <c r="AR81" s="67">
        <v>24747.777999999998</v>
      </c>
      <c r="AS81" s="67">
        <v>25217.579000000002</v>
      </c>
      <c r="AT81" s="67">
        <v>25689.807000000001</v>
      </c>
      <c r="AU81" s="67">
        <v>26164.491000000002</v>
      </c>
      <c r="AV81" s="67">
        <v>26641.578000000001</v>
      </c>
      <c r="AW81" s="67">
        <v>27120.948</v>
      </c>
      <c r="AX81" s="67">
        <v>27602.404999999999</v>
      </c>
      <c r="AY81" s="67">
        <v>28085.579000000002</v>
      </c>
      <c r="AZ81" s="67">
        <v>28570.083999999999</v>
      </c>
      <c r="BA81" s="67">
        <v>29055.580999999998</v>
      </c>
      <c r="BB81" s="67">
        <v>29541.802</v>
      </c>
      <c r="BC81" s="67">
        <v>30028.623</v>
      </c>
      <c r="BD81" s="67">
        <v>30515.983</v>
      </c>
      <c r="BE81" s="67">
        <v>31003.886999999999</v>
      </c>
      <c r="BF81" s="67">
        <v>31492.263999999999</v>
      </c>
      <c r="BG81" s="67">
        <v>31980.966</v>
      </c>
      <c r="BH81" s="67">
        <v>32469.710999999999</v>
      </c>
      <c r="BI81" s="67">
        <v>32958.165999999997</v>
      </c>
      <c r="BJ81" s="67">
        <v>33445.966999999997</v>
      </c>
      <c r="BK81" s="67">
        <v>33932.764000000003</v>
      </c>
      <c r="BL81" s="67">
        <v>34418.381000000001</v>
      </c>
      <c r="BM81" s="67">
        <v>34902.597999999998</v>
      </c>
      <c r="BN81" s="67">
        <v>35385.148000000001</v>
      </c>
      <c r="BO81" s="67">
        <v>35865.724000000002</v>
      </c>
      <c r="BP81" s="67">
        <v>36344.046000000002</v>
      </c>
      <c r="BQ81" s="67">
        <v>36819.894999999997</v>
      </c>
      <c r="BR81" s="67">
        <v>37293.124000000003</v>
      </c>
      <c r="BS81" s="67">
        <v>37763.807000000001</v>
      </c>
      <c r="BT81" s="67">
        <v>38232.021999999997</v>
      </c>
      <c r="BU81" s="67">
        <v>38697.824999999997</v>
      </c>
      <c r="BV81" s="67">
        <v>39161.123</v>
      </c>
      <c r="BW81" s="67">
        <v>39621.675000000003</v>
      </c>
      <c r="BX81" s="67">
        <v>40079.283000000003</v>
      </c>
      <c r="BY81" s="67">
        <v>40533.72</v>
      </c>
      <c r="BZ81" s="67">
        <v>40984.745000000003</v>
      </c>
      <c r="CA81" s="67">
        <v>41432.194000000003</v>
      </c>
      <c r="CB81" s="67">
        <v>41875.902000000002</v>
      </c>
      <c r="CC81" s="67">
        <v>42315.648000000001</v>
      </c>
      <c r="CD81" s="67">
        <v>42751.203000000001</v>
      </c>
      <c r="CE81" s="67">
        <v>43182.341</v>
      </c>
      <c r="CF81" s="67">
        <v>43608.862000000001</v>
      </c>
      <c r="CG81" s="67">
        <v>44030.578000000001</v>
      </c>
      <c r="CH81" s="67">
        <v>44447.298999999999</v>
      </c>
      <c r="CI81" s="67">
        <v>44858.870999999999</v>
      </c>
      <c r="CJ81" s="67">
        <v>45265.076999999997</v>
      </c>
      <c r="CK81" s="67">
        <v>45665.758999999998</v>
      </c>
      <c r="CL81" s="67">
        <v>46060.7</v>
      </c>
      <c r="CM81" s="67">
        <v>46449.7</v>
      </c>
      <c r="CN81" s="67">
        <v>46832.538999999997</v>
      </c>
      <c r="CO81" s="67">
        <v>47208.998</v>
      </c>
    </row>
    <row r="82" spans="1:93" ht="11.25" customHeight="1">
      <c r="A82" s="63">
        <v>65</v>
      </c>
      <c r="B82" s="64" t="s">
        <v>844</v>
      </c>
      <c r="C82" s="73" t="s">
        <v>279</v>
      </c>
      <c r="D82" s="66"/>
      <c r="E82" s="66">
        <v>854</v>
      </c>
      <c r="F82" s="64" t="s">
        <v>894</v>
      </c>
      <c r="G82" s="66">
        <v>914</v>
      </c>
      <c r="H82" s="67">
        <v>18110.616000000002</v>
      </c>
      <c r="I82" s="67">
        <v>18646.349999999999</v>
      </c>
      <c r="J82" s="67">
        <v>19193.236000000001</v>
      </c>
      <c r="K82" s="67">
        <v>19751.466</v>
      </c>
      <c r="L82" s="67">
        <v>20321.383000000002</v>
      </c>
      <c r="M82" s="67">
        <v>20903.277999999998</v>
      </c>
      <c r="N82" s="67">
        <v>21497.097000000002</v>
      </c>
      <c r="O82" s="67">
        <v>22102.838</v>
      </c>
      <c r="P82" s="67">
        <v>22720.842000000001</v>
      </c>
      <c r="Q82" s="67">
        <v>23351.512999999999</v>
      </c>
      <c r="R82" s="67">
        <v>23995.149000000001</v>
      </c>
      <c r="S82" s="67">
        <v>24651.776000000002</v>
      </c>
      <c r="T82" s="67">
        <v>25321.196</v>
      </c>
      <c r="U82" s="67">
        <v>26003.241999999998</v>
      </c>
      <c r="V82" s="67">
        <v>26697.615000000002</v>
      </c>
      <c r="W82" s="67">
        <v>27404.036</v>
      </c>
      <c r="X82" s="67">
        <v>28122.271000000001</v>
      </c>
      <c r="Y82" s="67">
        <v>28852.042000000001</v>
      </c>
      <c r="Z82" s="67">
        <v>29592.937000000002</v>
      </c>
      <c r="AA82" s="67">
        <v>30344.460999999999</v>
      </c>
      <c r="AB82" s="67">
        <v>31106.148000000001</v>
      </c>
      <c r="AC82" s="67">
        <v>31877.595000000001</v>
      </c>
      <c r="AD82" s="67">
        <v>32658.445</v>
      </c>
      <c r="AE82" s="67">
        <v>33448.06</v>
      </c>
      <c r="AF82" s="67">
        <v>34245.78</v>
      </c>
      <c r="AG82" s="67">
        <v>35051.002999999997</v>
      </c>
      <c r="AH82" s="67">
        <v>35863.224999999999</v>
      </c>
      <c r="AI82" s="67">
        <v>36682.082000000002</v>
      </c>
      <c r="AJ82" s="67">
        <v>37507.258999999998</v>
      </c>
      <c r="AK82" s="67">
        <v>38338.527999999998</v>
      </c>
      <c r="AL82" s="67">
        <v>39175.618999999999</v>
      </c>
      <c r="AM82" s="67">
        <v>40018.239000000001</v>
      </c>
      <c r="AN82" s="67">
        <v>40865.915999999997</v>
      </c>
      <c r="AO82" s="67">
        <v>41717.962</v>
      </c>
      <c r="AP82" s="67">
        <v>42573.599999999999</v>
      </c>
      <c r="AQ82" s="67">
        <v>43432.173999999999</v>
      </c>
      <c r="AR82" s="67">
        <v>44293.243999999999</v>
      </c>
      <c r="AS82" s="67">
        <v>45156.63</v>
      </c>
      <c r="AT82" s="67">
        <v>46022.442999999999</v>
      </c>
      <c r="AU82" s="67">
        <v>46890.972999999998</v>
      </c>
      <c r="AV82" s="67">
        <v>47762.355000000003</v>
      </c>
      <c r="AW82" s="67">
        <v>48636.303999999996</v>
      </c>
      <c r="AX82" s="67">
        <v>49512.434999999998</v>
      </c>
      <c r="AY82" s="67">
        <v>50390.519</v>
      </c>
      <c r="AZ82" s="67">
        <v>51270.334999999999</v>
      </c>
      <c r="BA82" s="67">
        <v>52151.571000000004</v>
      </c>
      <c r="BB82" s="67">
        <v>53033.989000000001</v>
      </c>
      <c r="BC82" s="67">
        <v>53917.105000000003</v>
      </c>
      <c r="BD82" s="67">
        <v>54800.123</v>
      </c>
      <c r="BE82" s="67">
        <v>55682.095000000001</v>
      </c>
      <c r="BF82" s="67">
        <v>56562.182999999997</v>
      </c>
      <c r="BG82" s="67">
        <v>57439.79</v>
      </c>
      <c r="BH82" s="67">
        <v>58314.591999999997</v>
      </c>
      <c r="BI82" s="67">
        <v>59186.434999999998</v>
      </c>
      <c r="BJ82" s="67">
        <v>60055.347999999998</v>
      </c>
      <c r="BK82" s="67">
        <v>60921.150999999998</v>
      </c>
      <c r="BL82" s="67">
        <v>61783.56</v>
      </c>
      <c r="BM82" s="67">
        <v>62641.955999999998</v>
      </c>
      <c r="BN82" s="67">
        <v>63495.476000000002</v>
      </c>
      <c r="BO82" s="67">
        <v>64343.112000000001</v>
      </c>
      <c r="BP82" s="67">
        <v>65184.031999999999</v>
      </c>
      <c r="BQ82" s="67">
        <v>66017.686000000002</v>
      </c>
      <c r="BR82" s="67">
        <v>66843.817999999999</v>
      </c>
      <c r="BS82" s="67">
        <v>67662.218999999997</v>
      </c>
      <c r="BT82" s="67">
        <v>68472.876999999993</v>
      </c>
      <c r="BU82" s="67">
        <v>69275.675000000003</v>
      </c>
      <c r="BV82" s="67">
        <v>70070.285999999993</v>
      </c>
      <c r="BW82" s="67">
        <v>70856.320999999996</v>
      </c>
      <c r="BX82" s="67">
        <v>71633.36</v>
      </c>
      <c r="BY82" s="67">
        <v>72400.934999999998</v>
      </c>
      <c r="BZ82" s="67">
        <v>73158.652000000002</v>
      </c>
      <c r="CA82" s="67">
        <v>73906.214000000007</v>
      </c>
      <c r="CB82" s="67">
        <v>74643.349000000002</v>
      </c>
      <c r="CC82" s="67">
        <v>75369.941000000006</v>
      </c>
      <c r="CD82" s="67">
        <v>76085.914999999994</v>
      </c>
      <c r="CE82" s="67">
        <v>76791.120999999999</v>
      </c>
      <c r="CF82" s="67">
        <v>77485.354000000007</v>
      </c>
      <c r="CG82" s="67">
        <v>78168.365000000005</v>
      </c>
      <c r="CH82" s="67">
        <v>78839.812999999995</v>
      </c>
      <c r="CI82" s="67">
        <v>79499.383000000002</v>
      </c>
      <c r="CJ82" s="67">
        <v>80146.8</v>
      </c>
      <c r="CK82" s="67">
        <v>80781.805999999997</v>
      </c>
      <c r="CL82" s="67">
        <v>81404.188999999998</v>
      </c>
      <c r="CM82" s="67">
        <v>82013.790999999997</v>
      </c>
      <c r="CN82" s="67">
        <v>82610.495999999999</v>
      </c>
      <c r="CO82" s="67">
        <v>83194.232999999993</v>
      </c>
    </row>
    <row r="83" spans="1:93" ht="11.25" customHeight="1">
      <c r="A83" s="63">
        <v>66</v>
      </c>
      <c r="B83" s="64" t="s">
        <v>844</v>
      </c>
      <c r="C83" s="73" t="s">
        <v>904</v>
      </c>
      <c r="D83" s="66"/>
      <c r="E83" s="66">
        <v>132</v>
      </c>
      <c r="F83" s="64" t="s">
        <v>894</v>
      </c>
      <c r="G83" s="66">
        <v>914</v>
      </c>
      <c r="H83" s="67">
        <v>524.74</v>
      </c>
      <c r="I83" s="67">
        <v>531.14</v>
      </c>
      <c r="J83" s="67">
        <v>537.49900000000002</v>
      </c>
      <c r="K83" s="67">
        <v>543.76400000000001</v>
      </c>
      <c r="L83" s="67">
        <v>549.93600000000004</v>
      </c>
      <c r="M83" s="67">
        <v>555.98800000000006</v>
      </c>
      <c r="N83" s="67">
        <v>561.90099999999995</v>
      </c>
      <c r="O83" s="67">
        <v>567.67600000000004</v>
      </c>
      <c r="P83" s="67">
        <v>573.322</v>
      </c>
      <c r="Q83" s="67">
        <v>578.86800000000005</v>
      </c>
      <c r="R83" s="67">
        <v>584.31500000000005</v>
      </c>
      <c r="S83" s="67">
        <v>589.66800000000001</v>
      </c>
      <c r="T83" s="67">
        <v>594.93100000000004</v>
      </c>
      <c r="U83" s="67">
        <v>600.08600000000001</v>
      </c>
      <c r="V83" s="67">
        <v>605.125</v>
      </c>
      <c r="W83" s="67">
        <v>610.06200000000001</v>
      </c>
      <c r="X83" s="67">
        <v>614.87099999999998</v>
      </c>
      <c r="Y83" s="67">
        <v>619.55600000000004</v>
      </c>
      <c r="Z83" s="67">
        <v>624.13300000000004</v>
      </c>
      <c r="AA83" s="67">
        <v>628.58500000000004</v>
      </c>
      <c r="AB83" s="67">
        <v>632.88900000000001</v>
      </c>
      <c r="AC83" s="67">
        <v>637.07500000000005</v>
      </c>
      <c r="AD83" s="67">
        <v>641.11599999999999</v>
      </c>
      <c r="AE83" s="67">
        <v>645.01800000000003</v>
      </c>
      <c r="AF83" s="67">
        <v>648.77300000000002</v>
      </c>
      <c r="AG83" s="67">
        <v>652.38300000000004</v>
      </c>
      <c r="AH83" s="67">
        <v>655.82399999999996</v>
      </c>
      <c r="AI83" s="67">
        <v>659.11699999999996</v>
      </c>
      <c r="AJ83" s="67">
        <v>662.24900000000002</v>
      </c>
      <c r="AK83" s="67">
        <v>665.20799999999997</v>
      </c>
      <c r="AL83" s="67">
        <v>668.01599999999996</v>
      </c>
      <c r="AM83" s="67">
        <v>670.64499999999998</v>
      </c>
      <c r="AN83" s="67">
        <v>673.10400000000004</v>
      </c>
      <c r="AO83" s="67">
        <v>675.39200000000005</v>
      </c>
      <c r="AP83" s="67">
        <v>677.48800000000006</v>
      </c>
      <c r="AQ83" s="67">
        <v>679.399</v>
      </c>
      <c r="AR83" s="67">
        <v>681.11500000000001</v>
      </c>
      <c r="AS83" s="67">
        <v>682.64</v>
      </c>
      <c r="AT83" s="67">
        <v>683.96699999999998</v>
      </c>
      <c r="AU83" s="67">
        <v>685.11</v>
      </c>
      <c r="AV83" s="67">
        <v>686.07500000000005</v>
      </c>
      <c r="AW83" s="67">
        <v>686.84100000000001</v>
      </c>
      <c r="AX83" s="67">
        <v>687.43899999999996</v>
      </c>
      <c r="AY83" s="67">
        <v>687.85799999999995</v>
      </c>
      <c r="AZ83" s="67">
        <v>688.08600000000001</v>
      </c>
      <c r="BA83" s="67">
        <v>688.12</v>
      </c>
      <c r="BB83" s="67">
        <v>687.97299999999996</v>
      </c>
      <c r="BC83" s="67">
        <v>687.64700000000005</v>
      </c>
      <c r="BD83" s="67">
        <v>687.15300000000002</v>
      </c>
      <c r="BE83" s="67">
        <v>686.476</v>
      </c>
      <c r="BF83" s="67">
        <v>685.64300000000003</v>
      </c>
      <c r="BG83" s="67">
        <v>684.67200000000003</v>
      </c>
      <c r="BH83" s="67">
        <v>683.54100000000005</v>
      </c>
      <c r="BI83" s="67">
        <v>682.25300000000004</v>
      </c>
      <c r="BJ83" s="67">
        <v>680.81700000000001</v>
      </c>
      <c r="BK83" s="67">
        <v>679.25099999999998</v>
      </c>
      <c r="BL83" s="67">
        <v>677.53800000000001</v>
      </c>
      <c r="BM83" s="67">
        <v>675.70399999999995</v>
      </c>
      <c r="BN83" s="67">
        <v>673.75199999999995</v>
      </c>
      <c r="BO83" s="67">
        <v>671.69600000000003</v>
      </c>
      <c r="BP83" s="67">
        <v>669.553</v>
      </c>
      <c r="BQ83" s="67">
        <v>667.322</v>
      </c>
      <c r="BR83" s="67">
        <v>665.03399999999999</v>
      </c>
      <c r="BS83" s="67">
        <v>662.66800000000001</v>
      </c>
      <c r="BT83" s="67">
        <v>660.25</v>
      </c>
      <c r="BU83" s="67">
        <v>657.798</v>
      </c>
      <c r="BV83" s="67">
        <v>655.29499999999996</v>
      </c>
      <c r="BW83" s="67">
        <v>652.75300000000004</v>
      </c>
      <c r="BX83" s="67">
        <v>650.19500000000005</v>
      </c>
      <c r="BY83" s="67">
        <v>647.61699999999996</v>
      </c>
      <c r="BZ83" s="67">
        <v>645.03200000000004</v>
      </c>
      <c r="CA83" s="67">
        <v>642.41700000000003</v>
      </c>
      <c r="CB83" s="67">
        <v>639.79899999999998</v>
      </c>
      <c r="CC83" s="67">
        <v>637.16200000000003</v>
      </c>
      <c r="CD83" s="67">
        <v>634.52700000000004</v>
      </c>
      <c r="CE83" s="67">
        <v>631.87</v>
      </c>
      <c r="CF83" s="67">
        <v>629.19899999999996</v>
      </c>
      <c r="CG83" s="67">
        <v>626.51199999999994</v>
      </c>
      <c r="CH83" s="67">
        <v>623.79100000000005</v>
      </c>
      <c r="CI83" s="67">
        <v>621.07100000000003</v>
      </c>
      <c r="CJ83" s="67">
        <v>618.30899999999997</v>
      </c>
      <c r="CK83" s="67">
        <v>615.524</v>
      </c>
      <c r="CL83" s="67">
        <v>612.70600000000002</v>
      </c>
      <c r="CM83" s="67">
        <v>609.83299999999997</v>
      </c>
      <c r="CN83" s="67">
        <v>606.928</v>
      </c>
      <c r="CO83" s="67">
        <v>603.94899999999996</v>
      </c>
    </row>
    <row r="84" spans="1:93" ht="11.25" customHeight="1">
      <c r="A84" s="63">
        <v>67</v>
      </c>
      <c r="B84" s="64" t="s">
        <v>844</v>
      </c>
      <c r="C84" s="73" t="s">
        <v>905</v>
      </c>
      <c r="D84" s="66"/>
      <c r="E84" s="66">
        <v>384</v>
      </c>
      <c r="F84" s="64" t="s">
        <v>894</v>
      </c>
      <c r="G84" s="66">
        <v>914</v>
      </c>
      <c r="H84" s="67">
        <v>23226.148000000001</v>
      </c>
      <c r="I84" s="67">
        <v>23822.725999999999</v>
      </c>
      <c r="J84" s="67">
        <v>24437.474999999999</v>
      </c>
      <c r="K84" s="67">
        <v>25069.225999999999</v>
      </c>
      <c r="L84" s="67">
        <v>25716.554</v>
      </c>
      <c r="M84" s="67">
        <v>26378.275000000001</v>
      </c>
      <c r="N84" s="67">
        <v>27053.629000000001</v>
      </c>
      <c r="O84" s="67">
        <v>27742.300999999999</v>
      </c>
      <c r="P84" s="67">
        <v>28444.205999999998</v>
      </c>
      <c r="Q84" s="67">
        <v>29159.503000000001</v>
      </c>
      <c r="R84" s="67">
        <v>29888.17</v>
      </c>
      <c r="S84" s="67">
        <v>30629.934000000001</v>
      </c>
      <c r="T84" s="67">
        <v>31384.161</v>
      </c>
      <c r="U84" s="67">
        <v>32149.984</v>
      </c>
      <c r="V84" s="67">
        <v>32926.400000000001</v>
      </c>
      <c r="W84" s="67">
        <v>33712.603999999999</v>
      </c>
      <c r="X84" s="67">
        <v>34508.084000000003</v>
      </c>
      <c r="Y84" s="67">
        <v>35312.724999999999</v>
      </c>
      <c r="Z84" s="67">
        <v>36126.588000000003</v>
      </c>
      <c r="AA84" s="67">
        <v>36949.902000000002</v>
      </c>
      <c r="AB84" s="67">
        <v>37782.809000000001</v>
      </c>
      <c r="AC84" s="67">
        <v>38625.101000000002</v>
      </c>
      <c r="AD84" s="67">
        <v>39476.447</v>
      </c>
      <c r="AE84" s="67">
        <v>40336.678999999996</v>
      </c>
      <c r="AF84" s="67">
        <v>41205.578000000001</v>
      </c>
      <c r="AG84" s="67">
        <v>42083.000999999997</v>
      </c>
      <c r="AH84" s="67">
        <v>42968.656000000003</v>
      </c>
      <c r="AI84" s="67">
        <v>43862.311000000002</v>
      </c>
      <c r="AJ84" s="67">
        <v>44763.714999999997</v>
      </c>
      <c r="AK84" s="67">
        <v>45672.542000000001</v>
      </c>
      <c r="AL84" s="67">
        <v>46588.538</v>
      </c>
      <c r="AM84" s="67">
        <v>47511.317999999999</v>
      </c>
      <c r="AN84" s="67">
        <v>48440.607000000004</v>
      </c>
      <c r="AO84" s="67">
        <v>49375.998</v>
      </c>
      <c r="AP84" s="67">
        <v>50317.159</v>
      </c>
      <c r="AQ84" s="67">
        <v>51263.67</v>
      </c>
      <c r="AR84" s="67">
        <v>52215.196000000004</v>
      </c>
      <c r="AS84" s="67">
        <v>53171.298999999999</v>
      </c>
      <c r="AT84" s="67">
        <v>54131.453999999998</v>
      </c>
      <c r="AU84" s="67">
        <v>55095.07</v>
      </c>
      <c r="AV84" s="67">
        <v>56061.605000000003</v>
      </c>
      <c r="AW84" s="67">
        <v>57030.618999999999</v>
      </c>
      <c r="AX84" s="67">
        <v>58001.74</v>
      </c>
      <c r="AY84" s="67">
        <v>58974.546000000002</v>
      </c>
      <c r="AZ84" s="67">
        <v>59948.637999999999</v>
      </c>
      <c r="BA84" s="67">
        <v>60923.612000000001</v>
      </c>
      <c r="BB84" s="67">
        <v>61899.082000000002</v>
      </c>
      <c r="BC84" s="67">
        <v>62874.67</v>
      </c>
      <c r="BD84" s="67">
        <v>63850.004999999997</v>
      </c>
      <c r="BE84" s="67">
        <v>64824.726000000002</v>
      </c>
      <c r="BF84" s="67">
        <v>65798.478000000003</v>
      </c>
      <c r="BG84" s="67">
        <v>66770.899999999994</v>
      </c>
      <c r="BH84" s="67">
        <v>67741.642999999996</v>
      </c>
      <c r="BI84" s="67">
        <v>68710.442999999999</v>
      </c>
      <c r="BJ84" s="67">
        <v>69677.005000000005</v>
      </c>
      <c r="BK84" s="67">
        <v>70641.047999999995</v>
      </c>
      <c r="BL84" s="67">
        <v>71602.217999999993</v>
      </c>
      <c r="BM84" s="67">
        <v>72560.156000000003</v>
      </c>
      <c r="BN84" s="67">
        <v>73514.600000000006</v>
      </c>
      <c r="BO84" s="67">
        <v>74465.258000000002</v>
      </c>
      <c r="BP84" s="67">
        <v>75411.849000000002</v>
      </c>
      <c r="BQ84" s="67">
        <v>76354.036999999997</v>
      </c>
      <c r="BR84" s="67">
        <v>77291.406000000003</v>
      </c>
      <c r="BS84" s="67">
        <v>78223.460999999996</v>
      </c>
      <c r="BT84" s="67">
        <v>79149.633000000002</v>
      </c>
      <c r="BU84" s="67">
        <v>80069.391000000003</v>
      </c>
      <c r="BV84" s="67">
        <v>80982.409</v>
      </c>
      <c r="BW84" s="67">
        <v>81888.323000000004</v>
      </c>
      <c r="BX84" s="67">
        <v>82786.720000000001</v>
      </c>
      <c r="BY84" s="67">
        <v>83677.149000000005</v>
      </c>
      <c r="BZ84" s="67">
        <v>84559.194000000003</v>
      </c>
      <c r="CA84" s="67">
        <v>85432.493000000002</v>
      </c>
      <c r="CB84" s="67">
        <v>86296.767999999996</v>
      </c>
      <c r="CC84" s="67">
        <v>87152.005000000005</v>
      </c>
      <c r="CD84" s="67">
        <v>87998.305999999997</v>
      </c>
      <c r="CE84" s="67">
        <v>88835.64</v>
      </c>
      <c r="CF84" s="67">
        <v>89663.808000000005</v>
      </c>
      <c r="CG84" s="67">
        <v>90482.407000000007</v>
      </c>
      <c r="CH84" s="67">
        <v>91290.948000000004</v>
      </c>
      <c r="CI84" s="67">
        <v>92088.914999999994</v>
      </c>
      <c r="CJ84" s="67">
        <v>92875.827000000005</v>
      </c>
      <c r="CK84" s="67">
        <v>93651.256999999998</v>
      </c>
      <c r="CL84" s="67">
        <v>94414.870999999999</v>
      </c>
      <c r="CM84" s="67">
        <v>95166.433000000005</v>
      </c>
      <c r="CN84" s="67">
        <v>95905.739000000001</v>
      </c>
      <c r="CO84" s="67">
        <v>96632.721000000005</v>
      </c>
    </row>
    <row r="85" spans="1:93" ht="11.25" customHeight="1">
      <c r="A85" s="63">
        <v>68</v>
      </c>
      <c r="B85" s="64" t="s">
        <v>844</v>
      </c>
      <c r="C85" s="73" t="s">
        <v>351</v>
      </c>
      <c r="D85" s="66"/>
      <c r="E85" s="66">
        <v>270</v>
      </c>
      <c r="F85" s="64" t="s">
        <v>894</v>
      </c>
      <c r="G85" s="66">
        <v>914</v>
      </c>
      <c r="H85" s="67">
        <v>2085.86</v>
      </c>
      <c r="I85" s="67">
        <v>2149.134</v>
      </c>
      <c r="J85" s="67">
        <v>2213.9</v>
      </c>
      <c r="K85" s="67">
        <v>2280.0920000000001</v>
      </c>
      <c r="L85" s="67">
        <v>2347.6959999999999</v>
      </c>
      <c r="M85" s="67">
        <v>2416.6640000000002</v>
      </c>
      <c r="N85" s="67">
        <v>2486.9369999999999</v>
      </c>
      <c r="O85" s="67">
        <v>2558.4929999999999</v>
      </c>
      <c r="P85" s="67">
        <v>2631.2510000000002</v>
      </c>
      <c r="Q85" s="67">
        <v>2705.194</v>
      </c>
      <c r="R85" s="67">
        <v>2780.2550000000001</v>
      </c>
      <c r="S85" s="67">
        <v>2856.404</v>
      </c>
      <c r="T85" s="67">
        <v>2933.5729999999999</v>
      </c>
      <c r="U85" s="67">
        <v>3011.723</v>
      </c>
      <c r="V85" s="67">
        <v>3090.7750000000001</v>
      </c>
      <c r="W85" s="67">
        <v>3170.6869999999999</v>
      </c>
      <c r="X85" s="67">
        <v>3251.3960000000002</v>
      </c>
      <c r="Y85" s="67">
        <v>3332.86</v>
      </c>
      <c r="Z85" s="67">
        <v>3415.0540000000001</v>
      </c>
      <c r="AA85" s="67">
        <v>3497.9609999999998</v>
      </c>
      <c r="AB85" s="67">
        <v>3581.5659999999998</v>
      </c>
      <c r="AC85" s="67">
        <v>3665.8</v>
      </c>
      <c r="AD85" s="67">
        <v>3750.643</v>
      </c>
      <c r="AE85" s="67">
        <v>3836.0169999999998</v>
      </c>
      <c r="AF85" s="67">
        <v>3921.8530000000001</v>
      </c>
      <c r="AG85" s="67">
        <v>4008.098</v>
      </c>
      <c r="AH85" s="67">
        <v>4094.6959999999999</v>
      </c>
      <c r="AI85" s="67">
        <v>4181.6040000000003</v>
      </c>
      <c r="AJ85" s="67">
        <v>4268.7640000000001</v>
      </c>
      <c r="AK85" s="67">
        <v>4356.1559999999999</v>
      </c>
      <c r="AL85" s="67">
        <v>4443.732</v>
      </c>
      <c r="AM85" s="67">
        <v>4531.4250000000002</v>
      </c>
      <c r="AN85" s="67">
        <v>4619.21</v>
      </c>
      <c r="AO85" s="67">
        <v>4706.9690000000001</v>
      </c>
      <c r="AP85" s="67">
        <v>4794.625</v>
      </c>
      <c r="AQ85" s="67">
        <v>4882.0990000000002</v>
      </c>
      <c r="AR85" s="67">
        <v>4969.3329999999996</v>
      </c>
      <c r="AS85" s="67">
        <v>5056.2730000000001</v>
      </c>
      <c r="AT85" s="67">
        <v>5142.8810000000003</v>
      </c>
      <c r="AU85" s="67">
        <v>5229.1090000000004</v>
      </c>
      <c r="AV85" s="67">
        <v>5314.9480000000003</v>
      </c>
      <c r="AW85" s="67">
        <v>5400.3249999999998</v>
      </c>
      <c r="AX85" s="67">
        <v>5485.1970000000001</v>
      </c>
      <c r="AY85" s="67">
        <v>5569.5309999999999</v>
      </c>
      <c r="AZ85" s="67">
        <v>5653.3289999999997</v>
      </c>
      <c r="BA85" s="67">
        <v>5736.5379999999996</v>
      </c>
      <c r="BB85" s="67">
        <v>5819.13</v>
      </c>
      <c r="BC85" s="67">
        <v>5901.0870000000004</v>
      </c>
      <c r="BD85" s="67">
        <v>5982.29</v>
      </c>
      <c r="BE85" s="67">
        <v>6062.6689999999999</v>
      </c>
      <c r="BF85" s="67">
        <v>6142.1310000000003</v>
      </c>
      <c r="BG85" s="67">
        <v>6220.6319999999996</v>
      </c>
      <c r="BH85" s="67">
        <v>6298.1629999999996</v>
      </c>
      <c r="BI85" s="67">
        <v>6374.7129999999997</v>
      </c>
      <c r="BJ85" s="67">
        <v>6450.3059999999996</v>
      </c>
      <c r="BK85" s="67">
        <v>6524.9570000000003</v>
      </c>
      <c r="BL85" s="67">
        <v>6598.6459999999997</v>
      </c>
      <c r="BM85" s="67">
        <v>6671.3230000000003</v>
      </c>
      <c r="BN85" s="67">
        <v>6742.96</v>
      </c>
      <c r="BO85" s="67">
        <v>6813.5069999999996</v>
      </c>
      <c r="BP85" s="67">
        <v>6882.933</v>
      </c>
      <c r="BQ85" s="67">
        <v>6951.201</v>
      </c>
      <c r="BR85" s="67">
        <v>7018.2939999999999</v>
      </c>
      <c r="BS85" s="67">
        <v>7084.1809999999996</v>
      </c>
      <c r="BT85" s="67">
        <v>7148.8379999999997</v>
      </c>
      <c r="BU85" s="67">
        <v>7212.223</v>
      </c>
      <c r="BV85" s="67">
        <v>7274.3180000000002</v>
      </c>
      <c r="BW85" s="67">
        <v>7335.1059999999998</v>
      </c>
      <c r="BX85" s="67">
        <v>7394.527</v>
      </c>
      <c r="BY85" s="67">
        <v>7452.5479999999998</v>
      </c>
      <c r="BZ85" s="67">
        <v>7509.13</v>
      </c>
      <c r="CA85" s="67">
        <v>7564.259</v>
      </c>
      <c r="CB85" s="67">
        <v>7617.8969999999999</v>
      </c>
      <c r="CC85" s="67">
        <v>7670.04</v>
      </c>
      <c r="CD85" s="67">
        <v>7720.6350000000002</v>
      </c>
      <c r="CE85" s="67">
        <v>7769.65</v>
      </c>
      <c r="CF85" s="67">
        <v>7817.0770000000002</v>
      </c>
      <c r="CG85" s="67">
        <v>7862.9409999999998</v>
      </c>
      <c r="CH85" s="67">
        <v>7907.2380000000003</v>
      </c>
      <c r="CI85" s="67">
        <v>7949.9889999999996</v>
      </c>
      <c r="CJ85" s="67">
        <v>7991.2240000000002</v>
      </c>
      <c r="CK85" s="67">
        <v>8030.9750000000004</v>
      </c>
      <c r="CL85" s="67">
        <v>8069.2550000000001</v>
      </c>
      <c r="CM85" s="67">
        <v>8106.0919999999996</v>
      </c>
      <c r="CN85" s="67">
        <v>8141.5240000000003</v>
      </c>
      <c r="CO85" s="67">
        <v>8175.5529999999999</v>
      </c>
    </row>
    <row r="86" spans="1:93" ht="11.25" customHeight="1">
      <c r="A86" s="63">
        <v>69</v>
      </c>
      <c r="B86" s="64" t="s">
        <v>844</v>
      </c>
      <c r="C86" s="73" t="s">
        <v>356</v>
      </c>
      <c r="D86" s="66"/>
      <c r="E86" s="66">
        <v>288</v>
      </c>
      <c r="F86" s="64" t="s">
        <v>894</v>
      </c>
      <c r="G86" s="66">
        <v>914</v>
      </c>
      <c r="H86" s="67">
        <v>27849.203000000001</v>
      </c>
      <c r="I86" s="67">
        <v>28481.947</v>
      </c>
      <c r="J86" s="67">
        <v>29121.464</v>
      </c>
      <c r="K86" s="67">
        <v>29767.108</v>
      </c>
      <c r="L86" s="67">
        <v>30417.858</v>
      </c>
      <c r="M86" s="67">
        <v>31072.945</v>
      </c>
      <c r="N86" s="67">
        <v>31732.128000000001</v>
      </c>
      <c r="O86" s="67">
        <v>32395.454000000002</v>
      </c>
      <c r="P86" s="67">
        <v>33062.741000000002</v>
      </c>
      <c r="Q86" s="67">
        <v>33733.902000000002</v>
      </c>
      <c r="R86" s="67">
        <v>34408.762000000002</v>
      </c>
      <c r="S86" s="67">
        <v>35087.160000000003</v>
      </c>
      <c r="T86" s="67">
        <v>35768.892999999996</v>
      </c>
      <c r="U86" s="67">
        <v>36453.875</v>
      </c>
      <c r="V86" s="67">
        <v>37142.078000000001</v>
      </c>
      <c r="W86" s="67">
        <v>37833.419000000002</v>
      </c>
      <c r="X86" s="67">
        <v>38527.747000000003</v>
      </c>
      <c r="Y86" s="67">
        <v>39224.881000000001</v>
      </c>
      <c r="Z86" s="67">
        <v>39924.652999999998</v>
      </c>
      <c r="AA86" s="67">
        <v>40626.942000000003</v>
      </c>
      <c r="AB86" s="67">
        <v>41331.548000000003</v>
      </c>
      <c r="AC86" s="67">
        <v>42038.250999999997</v>
      </c>
      <c r="AD86" s="67">
        <v>42746.836000000003</v>
      </c>
      <c r="AE86" s="67">
        <v>43457.212</v>
      </c>
      <c r="AF86" s="67">
        <v>44169.216999999997</v>
      </c>
      <c r="AG86" s="67">
        <v>44882.713000000003</v>
      </c>
      <c r="AH86" s="67">
        <v>45597.444000000003</v>
      </c>
      <c r="AI86" s="67">
        <v>46313.076999999997</v>
      </c>
      <c r="AJ86" s="67">
        <v>47029.148000000001</v>
      </c>
      <c r="AK86" s="67">
        <v>47745.146000000001</v>
      </c>
      <c r="AL86" s="67">
        <v>48460.553999999996</v>
      </c>
      <c r="AM86" s="67">
        <v>49175.071000000004</v>
      </c>
      <c r="AN86" s="67">
        <v>49888.351000000002</v>
      </c>
      <c r="AO86" s="67">
        <v>50599.955000000002</v>
      </c>
      <c r="AP86" s="67">
        <v>51309.353999999999</v>
      </c>
      <c r="AQ86" s="67">
        <v>52016.123</v>
      </c>
      <c r="AR86" s="67">
        <v>52719.927000000003</v>
      </c>
      <c r="AS86" s="67">
        <v>53420.468000000001</v>
      </c>
      <c r="AT86" s="67">
        <v>54117.514999999999</v>
      </c>
      <c r="AU86" s="67">
        <v>54810.821000000004</v>
      </c>
      <c r="AV86" s="67">
        <v>55500.190999999999</v>
      </c>
      <c r="AW86" s="67">
        <v>56185.334000000003</v>
      </c>
      <c r="AX86" s="67">
        <v>56865.99</v>
      </c>
      <c r="AY86" s="67">
        <v>57542.036</v>
      </c>
      <c r="AZ86" s="67">
        <v>58213.419000000002</v>
      </c>
      <c r="BA86" s="67">
        <v>58879.983999999997</v>
      </c>
      <c r="BB86" s="67">
        <v>59541.644</v>
      </c>
      <c r="BC86" s="67">
        <v>60198.118000000002</v>
      </c>
      <c r="BD86" s="67">
        <v>60848.951999999997</v>
      </c>
      <c r="BE86" s="67">
        <v>61493.586000000003</v>
      </c>
      <c r="BF86" s="67">
        <v>62131.6</v>
      </c>
      <c r="BG86" s="67">
        <v>62762.642</v>
      </c>
      <c r="BH86" s="67">
        <v>63386.612999999998</v>
      </c>
      <c r="BI86" s="67">
        <v>64003.858999999997</v>
      </c>
      <c r="BJ86" s="67">
        <v>64614.891000000003</v>
      </c>
      <c r="BK86" s="67">
        <v>65220.014000000003</v>
      </c>
      <c r="BL86" s="67">
        <v>65819.217000000004</v>
      </c>
      <c r="BM86" s="67">
        <v>66412.024999999994</v>
      </c>
      <c r="BN86" s="67">
        <v>66997.691000000006</v>
      </c>
      <c r="BO86" s="67">
        <v>67575.232000000004</v>
      </c>
      <c r="BP86" s="67">
        <v>68143.854000000007</v>
      </c>
      <c r="BQ86" s="67">
        <v>68703.157999999996</v>
      </c>
      <c r="BR86" s="67">
        <v>69253.042000000001</v>
      </c>
      <c r="BS86" s="67">
        <v>69793.460999999996</v>
      </c>
      <c r="BT86" s="67">
        <v>70324.532000000007</v>
      </c>
      <c r="BU86" s="67">
        <v>70846.245999999999</v>
      </c>
      <c r="BV86" s="67">
        <v>71358.513000000006</v>
      </c>
      <c r="BW86" s="67">
        <v>71860.985000000001</v>
      </c>
      <c r="BX86" s="67">
        <v>72353.131999999998</v>
      </c>
      <c r="BY86" s="67">
        <v>72834.297999999995</v>
      </c>
      <c r="BZ86" s="67">
        <v>73303.985000000001</v>
      </c>
      <c r="CA86" s="67">
        <v>73761.903000000006</v>
      </c>
      <c r="CB86" s="67">
        <v>74208.116999999998</v>
      </c>
      <c r="CC86" s="67">
        <v>74642.956000000006</v>
      </c>
      <c r="CD86" s="67">
        <v>75066.944000000003</v>
      </c>
      <c r="CE86" s="67">
        <v>75480.467999999993</v>
      </c>
      <c r="CF86" s="67">
        <v>75883.591</v>
      </c>
      <c r="CG86" s="67">
        <v>76276.145999999993</v>
      </c>
      <c r="CH86" s="67">
        <v>76657.84</v>
      </c>
      <c r="CI86" s="67">
        <v>77028.327999999994</v>
      </c>
      <c r="CJ86" s="67">
        <v>77387.375</v>
      </c>
      <c r="CK86" s="67">
        <v>77734.823000000004</v>
      </c>
      <c r="CL86" s="67">
        <v>78070.717000000004</v>
      </c>
      <c r="CM86" s="67">
        <v>78395.225999999995</v>
      </c>
      <c r="CN86" s="67">
        <v>78708.634999999995</v>
      </c>
      <c r="CO86" s="67">
        <v>79011.409</v>
      </c>
    </row>
    <row r="87" spans="1:93" ht="11.25" customHeight="1">
      <c r="A87" s="63">
        <v>70</v>
      </c>
      <c r="B87" s="64" t="s">
        <v>844</v>
      </c>
      <c r="C87" s="73" t="s">
        <v>364</v>
      </c>
      <c r="D87" s="66"/>
      <c r="E87" s="66">
        <v>324</v>
      </c>
      <c r="F87" s="64" t="s">
        <v>894</v>
      </c>
      <c r="G87" s="66">
        <v>914</v>
      </c>
      <c r="H87" s="67">
        <v>11432.096</v>
      </c>
      <c r="I87" s="67">
        <v>11738.433999999999</v>
      </c>
      <c r="J87" s="67">
        <v>12067.516</v>
      </c>
      <c r="K87" s="67">
        <v>12414.291999999999</v>
      </c>
      <c r="L87" s="67">
        <v>12771.245999999999</v>
      </c>
      <c r="M87" s="67">
        <v>13132.791999999999</v>
      </c>
      <c r="N87" s="67">
        <v>13497.236999999999</v>
      </c>
      <c r="O87" s="67">
        <v>13865.691999999999</v>
      </c>
      <c r="P87" s="67">
        <v>14238.716</v>
      </c>
      <c r="Q87" s="67">
        <v>14617.784</v>
      </c>
      <c r="R87" s="67">
        <v>15003.848</v>
      </c>
      <c r="S87" s="67">
        <v>15396.57</v>
      </c>
      <c r="T87" s="67">
        <v>15794.994000000001</v>
      </c>
      <c r="U87" s="67">
        <v>16198.773999999999</v>
      </c>
      <c r="V87" s="67">
        <v>16607.517</v>
      </c>
      <c r="W87" s="67">
        <v>17020.912</v>
      </c>
      <c r="X87" s="67">
        <v>17438.697</v>
      </c>
      <c r="Y87" s="67">
        <v>17860.690999999999</v>
      </c>
      <c r="Z87" s="67">
        <v>18286.677</v>
      </c>
      <c r="AA87" s="67">
        <v>18716.466</v>
      </c>
      <c r="AB87" s="67">
        <v>19149.859</v>
      </c>
      <c r="AC87" s="67">
        <v>19586.670999999998</v>
      </c>
      <c r="AD87" s="67">
        <v>20026.716</v>
      </c>
      <c r="AE87" s="67">
        <v>20469.798999999999</v>
      </c>
      <c r="AF87" s="67">
        <v>20915.792000000001</v>
      </c>
      <c r="AG87" s="67">
        <v>21364.535</v>
      </c>
      <c r="AH87" s="67">
        <v>21815.812999999998</v>
      </c>
      <c r="AI87" s="67">
        <v>22269.478999999999</v>
      </c>
      <c r="AJ87" s="67">
        <v>22725.447</v>
      </c>
      <c r="AK87" s="67">
        <v>23183.708999999999</v>
      </c>
      <c r="AL87" s="67">
        <v>23644.151999999998</v>
      </c>
      <c r="AM87" s="67">
        <v>24106.63</v>
      </c>
      <c r="AN87" s="67">
        <v>24570.873</v>
      </c>
      <c r="AO87" s="67">
        <v>25036.654999999999</v>
      </c>
      <c r="AP87" s="67">
        <v>25503.727999999999</v>
      </c>
      <c r="AQ87" s="67">
        <v>25971.807000000001</v>
      </c>
      <c r="AR87" s="67">
        <v>26440.679</v>
      </c>
      <c r="AS87" s="67">
        <v>26910.076000000001</v>
      </c>
      <c r="AT87" s="67">
        <v>27379.606</v>
      </c>
      <c r="AU87" s="67">
        <v>27848.795999999998</v>
      </c>
      <c r="AV87" s="67">
        <v>28317.266</v>
      </c>
      <c r="AW87" s="67">
        <v>28784.678</v>
      </c>
      <c r="AX87" s="67">
        <v>29250.806</v>
      </c>
      <c r="AY87" s="67">
        <v>29715.476999999999</v>
      </c>
      <c r="AZ87" s="67">
        <v>30178.569</v>
      </c>
      <c r="BA87" s="67">
        <v>30639.917000000001</v>
      </c>
      <c r="BB87" s="67">
        <v>31099.276999999998</v>
      </c>
      <c r="BC87" s="67">
        <v>31556.370999999999</v>
      </c>
      <c r="BD87" s="67">
        <v>32010.814999999999</v>
      </c>
      <c r="BE87" s="67">
        <v>32462.210999999999</v>
      </c>
      <c r="BF87" s="67">
        <v>32910.205999999998</v>
      </c>
      <c r="BG87" s="67">
        <v>33354.527000000002</v>
      </c>
      <c r="BH87" s="67">
        <v>33794.998</v>
      </c>
      <c r="BI87" s="67">
        <v>34231.387000000002</v>
      </c>
      <c r="BJ87" s="67">
        <v>34663.548999999999</v>
      </c>
      <c r="BK87" s="67">
        <v>35091.315000000002</v>
      </c>
      <c r="BL87" s="67">
        <v>35514.474000000002</v>
      </c>
      <c r="BM87" s="67">
        <v>35932.841</v>
      </c>
      <c r="BN87" s="67">
        <v>36346.226000000002</v>
      </c>
      <c r="BO87" s="67">
        <v>36754.453000000001</v>
      </c>
      <c r="BP87" s="67">
        <v>37157.362000000001</v>
      </c>
      <c r="BQ87" s="67">
        <v>37554.834000000003</v>
      </c>
      <c r="BR87" s="67">
        <v>37946.771999999997</v>
      </c>
      <c r="BS87" s="67">
        <v>38332.932000000001</v>
      </c>
      <c r="BT87" s="67">
        <v>38713.074999999997</v>
      </c>
      <c r="BU87" s="67">
        <v>39087.021999999997</v>
      </c>
      <c r="BV87" s="67">
        <v>39454.555999999997</v>
      </c>
      <c r="BW87" s="67">
        <v>39815.699999999997</v>
      </c>
      <c r="BX87" s="67">
        <v>40170.766000000003</v>
      </c>
      <c r="BY87" s="67">
        <v>40520.256999999998</v>
      </c>
      <c r="BZ87" s="67">
        <v>40864.442000000003</v>
      </c>
      <c r="CA87" s="67">
        <v>41203.446000000004</v>
      </c>
      <c r="CB87" s="67">
        <v>41537.025999999998</v>
      </c>
      <c r="CC87" s="67">
        <v>41864.667999999998</v>
      </c>
      <c r="CD87" s="67">
        <v>42185.678</v>
      </c>
      <c r="CE87" s="67">
        <v>42499.527999999998</v>
      </c>
      <c r="CF87" s="67">
        <v>42806.02</v>
      </c>
      <c r="CG87" s="67">
        <v>43105.233999999997</v>
      </c>
      <c r="CH87" s="67">
        <v>43397.406999999999</v>
      </c>
      <c r="CI87" s="67">
        <v>43682.841</v>
      </c>
      <c r="CJ87" s="67">
        <v>43961.733999999997</v>
      </c>
      <c r="CK87" s="67">
        <v>44234.17</v>
      </c>
      <c r="CL87" s="67">
        <v>44500.161</v>
      </c>
      <c r="CM87" s="67">
        <v>44759.497000000003</v>
      </c>
      <c r="CN87" s="67">
        <v>45011.877999999997</v>
      </c>
      <c r="CO87" s="67">
        <v>45256.875999999997</v>
      </c>
    </row>
    <row r="88" spans="1:93" ht="11.25" customHeight="1">
      <c r="A88" s="63">
        <v>71</v>
      </c>
      <c r="B88" s="64" t="s">
        <v>844</v>
      </c>
      <c r="C88" s="73" t="s">
        <v>366</v>
      </c>
      <c r="D88" s="66"/>
      <c r="E88" s="66">
        <v>624</v>
      </c>
      <c r="F88" s="64" t="s">
        <v>894</v>
      </c>
      <c r="G88" s="66">
        <v>914</v>
      </c>
      <c r="H88" s="67">
        <v>1737.2070000000001</v>
      </c>
      <c r="I88" s="67">
        <v>1782.434</v>
      </c>
      <c r="J88" s="67">
        <v>1828.146</v>
      </c>
      <c r="K88" s="67">
        <v>1874.3040000000001</v>
      </c>
      <c r="L88" s="67">
        <v>1920.9169999999999</v>
      </c>
      <c r="M88" s="67">
        <v>1967.998</v>
      </c>
      <c r="N88" s="67">
        <v>2015.49</v>
      </c>
      <c r="O88" s="67">
        <v>2063.3609999999999</v>
      </c>
      <c r="P88" s="67">
        <v>2111.6120000000001</v>
      </c>
      <c r="Q88" s="67">
        <v>2160.2800000000002</v>
      </c>
      <c r="R88" s="67">
        <v>2209.3780000000002</v>
      </c>
      <c r="S88" s="67">
        <v>2258.895</v>
      </c>
      <c r="T88" s="67">
        <v>2308.8130000000001</v>
      </c>
      <c r="U88" s="67">
        <v>2359.1590000000001</v>
      </c>
      <c r="V88" s="67">
        <v>2409.9560000000001</v>
      </c>
      <c r="W88" s="67">
        <v>2461.2080000000001</v>
      </c>
      <c r="X88" s="67">
        <v>2512.924</v>
      </c>
      <c r="Y88" s="67">
        <v>2565.0819999999999</v>
      </c>
      <c r="Z88" s="67">
        <v>2617.6709999999998</v>
      </c>
      <c r="AA88" s="67">
        <v>2670.6480000000001</v>
      </c>
      <c r="AB88" s="67">
        <v>2724</v>
      </c>
      <c r="AC88" s="67">
        <v>2777.7109999999998</v>
      </c>
      <c r="AD88" s="67">
        <v>2831.7539999999999</v>
      </c>
      <c r="AE88" s="67">
        <v>2886.1390000000001</v>
      </c>
      <c r="AF88" s="67">
        <v>2940.904</v>
      </c>
      <c r="AG88" s="67">
        <v>2996.0569999999998</v>
      </c>
      <c r="AH88" s="67">
        <v>3051.567</v>
      </c>
      <c r="AI88" s="67">
        <v>3107.4</v>
      </c>
      <c r="AJ88" s="67">
        <v>3163.49</v>
      </c>
      <c r="AK88" s="67">
        <v>3219.7139999999999</v>
      </c>
      <c r="AL88" s="67">
        <v>3276.0059999999999</v>
      </c>
      <c r="AM88" s="67">
        <v>3332.3229999999999</v>
      </c>
      <c r="AN88" s="67">
        <v>3388.6239999999998</v>
      </c>
      <c r="AO88" s="67">
        <v>3444.902</v>
      </c>
      <c r="AP88" s="67">
        <v>3501.098</v>
      </c>
      <c r="AQ88" s="67">
        <v>3557.2020000000002</v>
      </c>
      <c r="AR88" s="67">
        <v>3613.1669999999999</v>
      </c>
      <c r="AS88" s="67">
        <v>3668.9789999999998</v>
      </c>
      <c r="AT88" s="67">
        <v>3724.567</v>
      </c>
      <c r="AU88" s="67">
        <v>3779.893</v>
      </c>
      <c r="AV88" s="67">
        <v>3834.904</v>
      </c>
      <c r="AW88" s="67">
        <v>3889.587</v>
      </c>
      <c r="AX88" s="67">
        <v>3943.893</v>
      </c>
      <c r="AY88" s="67">
        <v>3997.8470000000002</v>
      </c>
      <c r="AZ88" s="67">
        <v>4051.4749999999999</v>
      </c>
      <c r="BA88" s="67">
        <v>4104.7560000000003</v>
      </c>
      <c r="BB88" s="67">
        <v>4157.71</v>
      </c>
      <c r="BC88" s="67">
        <v>4210.2979999999998</v>
      </c>
      <c r="BD88" s="67">
        <v>4262.4690000000001</v>
      </c>
      <c r="BE88" s="67">
        <v>4314.1689999999999</v>
      </c>
      <c r="BF88" s="67">
        <v>4365.3670000000002</v>
      </c>
      <c r="BG88" s="67">
        <v>4416.0169999999998</v>
      </c>
      <c r="BH88" s="67">
        <v>4466.1239999999998</v>
      </c>
      <c r="BI88" s="67">
        <v>4515.6869999999999</v>
      </c>
      <c r="BJ88" s="67">
        <v>4564.6930000000002</v>
      </c>
      <c r="BK88" s="67">
        <v>4613.1790000000001</v>
      </c>
      <c r="BL88" s="67">
        <v>4661.1099999999997</v>
      </c>
      <c r="BM88" s="67">
        <v>4708.4489999999996</v>
      </c>
      <c r="BN88" s="67">
        <v>4755.1790000000001</v>
      </c>
      <c r="BO88" s="67">
        <v>4801.2489999999998</v>
      </c>
      <c r="BP88" s="67">
        <v>4846.5929999999998</v>
      </c>
      <c r="BQ88" s="67">
        <v>4891.21</v>
      </c>
      <c r="BR88" s="67">
        <v>4935.0810000000001</v>
      </c>
      <c r="BS88" s="67">
        <v>4978.1980000000003</v>
      </c>
      <c r="BT88" s="67">
        <v>5020.567</v>
      </c>
      <c r="BU88" s="67">
        <v>5062.1760000000004</v>
      </c>
      <c r="BV88" s="67">
        <v>5103.0169999999998</v>
      </c>
      <c r="BW88" s="67">
        <v>5143.0680000000002</v>
      </c>
      <c r="BX88" s="67">
        <v>5182.2849999999999</v>
      </c>
      <c r="BY88" s="67">
        <v>5220.6059999999998</v>
      </c>
      <c r="BZ88" s="67">
        <v>5258.0029999999997</v>
      </c>
      <c r="CA88" s="67">
        <v>5294.4369999999999</v>
      </c>
      <c r="CB88" s="67">
        <v>5329.933</v>
      </c>
      <c r="CC88" s="67">
        <v>5364.473</v>
      </c>
      <c r="CD88" s="67">
        <v>5398.0630000000001</v>
      </c>
      <c r="CE88" s="67">
        <v>5430.7280000000001</v>
      </c>
      <c r="CF88" s="67">
        <v>5462.45</v>
      </c>
      <c r="CG88" s="67">
        <v>5493.2449999999999</v>
      </c>
      <c r="CH88" s="67">
        <v>5523.0829999999996</v>
      </c>
      <c r="CI88" s="67">
        <v>5551.9960000000001</v>
      </c>
      <c r="CJ88" s="67">
        <v>5579.9750000000004</v>
      </c>
      <c r="CK88" s="67">
        <v>5607.01</v>
      </c>
      <c r="CL88" s="67">
        <v>5633.1390000000001</v>
      </c>
      <c r="CM88" s="67">
        <v>5658.3789999999999</v>
      </c>
      <c r="CN88" s="67">
        <v>5682.7380000000003</v>
      </c>
      <c r="CO88" s="67">
        <v>5706.2889999999998</v>
      </c>
    </row>
    <row r="89" spans="1:93" ht="11.25" customHeight="1">
      <c r="A89" s="63">
        <v>72</v>
      </c>
      <c r="B89" s="64" t="s">
        <v>844</v>
      </c>
      <c r="C89" s="73" t="s">
        <v>419</v>
      </c>
      <c r="D89" s="66"/>
      <c r="E89" s="66">
        <v>430</v>
      </c>
      <c r="F89" s="64" t="s">
        <v>894</v>
      </c>
      <c r="G89" s="66">
        <v>914</v>
      </c>
      <c r="H89" s="67">
        <v>4472.2290000000003</v>
      </c>
      <c r="I89" s="67">
        <v>4586.7879999999996</v>
      </c>
      <c r="J89" s="67">
        <v>4702.2240000000002</v>
      </c>
      <c r="K89" s="67">
        <v>4818.9759999999997</v>
      </c>
      <c r="L89" s="67">
        <v>4937.3739999999998</v>
      </c>
      <c r="M89" s="67">
        <v>5057.6769999999997</v>
      </c>
      <c r="N89" s="67">
        <v>5180.2079999999996</v>
      </c>
      <c r="O89" s="67">
        <v>5305.1189999999997</v>
      </c>
      <c r="P89" s="67">
        <v>5432.2719999999999</v>
      </c>
      <c r="Q89" s="67">
        <v>5561.3770000000004</v>
      </c>
      <c r="R89" s="67">
        <v>5692.1940000000004</v>
      </c>
      <c r="S89" s="67">
        <v>5824.7269999999999</v>
      </c>
      <c r="T89" s="67">
        <v>5959.0219999999999</v>
      </c>
      <c r="U89" s="67">
        <v>6095</v>
      </c>
      <c r="V89" s="67">
        <v>6232.5420000000004</v>
      </c>
      <c r="W89" s="67">
        <v>6371.558</v>
      </c>
      <c r="X89" s="67">
        <v>6511.9660000000003</v>
      </c>
      <c r="Y89" s="67">
        <v>6653.7070000000003</v>
      </c>
      <c r="Z89" s="67">
        <v>6796.6909999999998</v>
      </c>
      <c r="AA89" s="67">
        <v>6940.8140000000003</v>
      </c>
      <c r="AB89" s="67">
        <v>7085.9960000000001</v>
      </c>
      <c r="AC89" s="67">
        <v>7232.1469999999999</v>
      </c>
      <c r="AD89" s="67">
        <v>7379.1930000000002</v>
      </c>
      <c r="AE89" s="67">
        <v>7527.0879999999997</v>
      </c>
      <c r="AF89" s="67">
        <v>7675.7489999999998</v>
      </c>
      <c r="AG89" s="67">
        <v>7825.1210000000001</v>
      </c>
      <c r="AH89" s="67">
        <v>7975.17</v>
      </c>
      <c r="AI89" s="67">
        <v>8125.777</v>
      </c>
      <c r="AJ89" s="67">
        <v>8276.8520000000008</v>
      </c>
      <c r="AK89" s="67">
        <v>8428.2630000000008</v>
      </c>
      <c r="AL89" s="67">
        <v>8579.9050000000007</v>
      </c>
      <c r="AM89" s="67">
        <v>8731.7019999999993</v>
      </c>
      <c r="AN89" s="67">
        <v>8883.5939999999991</v>
      </c>
      <c r="AO89" s="67">
        <v>9035.5830000000005</v>
      </c>
      <c r="AP89" s="67">
        <v>9187.64</v>
      </c>
      <c r="AQ89" s="67">
        <v>9339.7549999999992</v>
      </c>
      <c r="AR89" s="67">
        <v>9491.8590000000004</v>
      </c>
      <c r="AS89" s="67">
        <v>9643.902</v>
      </c>
      <c r="AT89" s="67">
        <v>9795.8179999999993</v>
      </c>
      <c r="AU89" s="67">
        <v>9947.5409999999993</v>
      </c>
      <c r="AV89" s="67">
        <v>10099.013000000001</v>
      </c>
      <c r="AW89" s="67">
        <v>10250.157999999999</v>
      </c>
      <c r="AX89" s="67">
        <v>10400.92</v>
      </c>
      <c r="AY89" s="67">
        <v>10551.245000000001</v>
      </c>
      <c r="AZ89" s="67">
        <v>10701.093999999999</v>
      </c>
      <c r="BA89" s="67">
        <v>10850.396000000001</v>
      </c>
      <c r="BB89" s="67">
        <v>10999.101000000001</v>
      </c>
      <c r="BC89" s="67">
        <v>11147.132</v>
      </c>
      <c r="BD89" s="67">
        <v>11294.36</v>
      </c>
      <c r="BE89" s="67">
        <v>11440.643</v>
      </c>
      <c r="BF89" s="67">
        <v>11585.865</v>
      </c>
      <c r="BG89" s="67">
        <v>11729.953</v>
      </c>
      <c r="BH89" s="67">
        <v>11872.816000000001</v>
      </c>
      <c r="BI89" s="67">
        <v>12014.444</v>
      </c>
      <c r="BJ89" s="67">
        <v>12154.791999999999</v>
      </c>
      <c r="BK89" s="67">
        <v>12293.825000000001</v>
      </c>
      <c r="BL89" s="67">
        <v>12431.504000000001</v>
      </c>
      <c r="BM89" s="67">
        <v>12567.73</v>
      </c>
      <c r="BN89" s="67">
        <v>12702.348</v>
      </c>
      <c r="BO89" s="67">
        <v>12835.207</v>
      </c>
      <c r="BP89" s="67">
        <v>12966.169</v>
      </c>
      <c r="BQ89" s="67">
        <v>13095.164000000001</v>
      </c>
      <c r="BR89" s="67">
        <v>13222.135</v>
      </c>
      <c r="BS89" s="67">
        <v>13347.066000000001</v>
      </c>
      <c r="BT89" s="67">
        <v>13469.991</v>
      </c>
      <c r="BU89" s="67">
        <v>13590.906999999999</v>
      </c>
      <c r="BV89" s="67">
        <v>13709.790999999999</v>
      </c>
      <c r="BW89" s="67">
        <v>13826.567999999999</v>
      </c>
      <c r="BX89" s="67">
        <v>13941.157999999999</v>
      </c>
      <c r="BY89" s="67">
        <v>14053.439</v>
      </c>
      <c r="BZ89" s="67">
        <v>14163.344999999999</v>
      </c>
      <c r="CA89" s="67">
        <v>14270.806</v>
      </c>
      <c r="CB89" s="67">
        <v>14375.831</v>
      </c>
      <c r="CC89" s="67">
        <v>14478.455</v>
      </c>
      <c r="CD89" s="67">
        <v>14578.769</v>
      </c>
      <c r="CE89" s="67">
        <v>14676.812</v>
      </c>
      <c r="CF89" s="67">
        <v>14772.603999999999</v>
      </c>
      <c r="CG89" s="67">
        <v>14866.073</v>
      </c>
      <c r="CH89" s="67">
        <v>14957.195</v>
      </c>
      <c r="CI89" s="67">
        <v>15045.870999999999</v>
      </c>
      <c r="CJ89" s="67">
        <v>15132.040999999999</v>
      </c>
      <c r="CK89" s="67">
        <v>15215.694</v>
      </c>
      <c r="CL89" s="67">
        <v>15296.796</v>
      </c>
      <c r="CM89" s="67">
        <v>15375.359</v>
      </c>
      <c r="CN89" s="67">
        <v>15451.424999999999</v>
      </c>
      <c r="CO89" s="67">
        <v>15525.036</v>
      </c>
    </row>
    <row r="90" spans="1:93" ht="11.25" customHeight="1">
      <c r="A90" s="63">
        <v>73</v>
      </c>
      <c r="B90" s="64" t="s">
        <v>844</v>
      </c>
      <c r="C90" s="73" t="s">
        <v>439</v>
      </c>
      <c r="D90" s="66"/>
      <c r="E90" s="66">
        <v>466</v>
      </c>
      <c r="F90" s="64" t="s">
        <v>894</v>
      </c>
      <c r="G90" s="66">
        <v>914</v>
      </c>
      <c r="H90" s="67">
        <v>17438.772000000001</v>
      </c>
      <c r="I90" s="67">
        <v>17965.448</v>
      </c>
      <c r="J90" s="67">
        <v>18512.429</v>
      </c>
      <c r="K90" s="67">
        <v>19077.755000000001</v>
      </c>
      <c r="L90" s="67">
        <v>19658.023000000001</v>
      </c>
      <c r="M90" s="67">
        <v>20250.833999999999</v>
      </c>
      <c r="N90" s="67">
        <v>20855.723999999998</v>
      </c>
      <c r="O90" s="67">
        <v>21473.776000000002</v>
      </c>
      <c r="P90" s="67">
        <v>22105.726999999999</v>
      </c>
      <c r="Q90" s="67">
        <v>22752.84</v>
      </c>
      <c r="R90" s="67">
        <v>23415.892</v>
      </c>
      <c r="S90" s="67">
        <v>24094.918000000001</v>
      </c>
      <c r="T90" s="67">
        <v>24789.305</v>
      </c>
      <c r="U90" s="67">
        <v>25498.423999999999</v>
      </c>
      <c r="V90" s="67">
        <v>26221.381000000001</v>
      </c>
      <c r="W90" s="67">
        <v>26957.39</v>
      </c>
      <c r="X90" s="67">
        <v>27705.952000000001</v>
      </c>
      <c r="Y90" s="67">
        <v>28466.758000000002</v>
      </c>
      <c r="Z90" s="67">
        <v>29239.462</v>
      </c>
      <c r="AA90" s="67">
        <v>30023.763999999999</v>
      </c>
      <c r="AB90" s="67">
        <v>30819.222000000002</v>
      </c>
      <c r="AC90" s="67">
        <v>31625.440999999999</v>
      </c>
      <c r="AD90" s="67">
        <v>32441.670999999998</v>
      </c>
      <c r="AE90" s="67">
        <v>33266.798999999999</v>
      </c>
      <c r="AF90" s="67">
        <v>34099.472000000002</v>
      </c>
      <c r="AG90" s="67">
        <v>34938.565000000002</v>
      </c>
      <c r="AH90" s="67">
        <v>35783.362999999998</v>
      </c>
      <c r="AI90" s="67">
        <v>36633.497000000003</v>
      </c>
      <c r="AJ90" s="67">
        <v>37488.582999999999</v>
      </c>
      <c r="AK90" s="67">
        <v>38348.389000000003</v>
      </c>
      <c r="AL90" s="67">
        <v>39212.644999999997</v>
      </c>
      <c r="AM90" s="67">
        <v>40080.837</v>
      </c>
      <c r="AN90" s="67">
        <v>40952.46</v>
      </c>
      <c r="AO90" s="67">
        <v>41827.248</v>
      </c>
      <c r="AP90" s="67">
        <v>42705.035000000003</v>
      </c>
      <c r="AQ90" s="67">
        <v>43585.533000000003</v>
      </c>
      <c r="AR90" s="67">
        <v>44468.408000000003</v>
      </c>
      <c r="AS90" s="67">
        <v>45353.17</v>
      </c>
      <c r="AT90" s="67">
        <v>46239.178999999996</v>
      </c>
      <c r="AU90" s="67">
        <v>47125.737000000001</v>
      </c>
      <c r="AV90" s="67">
        <v>48012.212</v>
      </c>
      <c r="AW90" s="67">
        <v>48898.082999999999</v>
      </c>
      <c r="AX90" s="67">
        <v>49783.021999999997</v>
      </c>
      <c r="AY90" s="67">
        <v>50666.788999999997</v>
      </c>
      <c r="AZ90" s="67">
        <v>51549.25</v>
      </c>
      <c r="BA90" s="67">
        <v>52430.199000000001</v>
      </c>
      <c r="BB90" s="67">
        <v>53309.133999999998</v>
      </c>
      <c r="BC90" s="67">
        <v>54185.523000000001</v>
      </c>
      <c r="BD90" s="67">
        <v>55058.963000000003</v>
      </c>
      <c r="BE90" s="67">
        <v>55929.05</v>
      </c>
      <c r="BF90" s="67">
        <v>56795.277999999998</v>
      </c>
      <c r="BG90" s="67">
        <v>57657.307999999997</v>
      </c>
      <c r="BH90" s="67">
        <v>58514.46</v>
      </c>
      <c r="BI90" s="67">
        <v>59365.633999999998</v>
      </c>
      <c r="BJ90" s="67">
        <v>60209.527000000002</v>
      </c>
      <c r="BK90" s="67">
        <v>61045.044000000002</v>
      </c>
      <c r="BL90" s="67">
        <v>61871.413</v>
      </c>
      <c r="BM90" s="67">
        <v>62688.315000000002</v>
      </c>
      <c r="BN90" s="67">
        <v>63495.72</v>
      </c>
      <c r="BO90" s="67">
        <v>64293.864999999998</v>
      </c>
      <c r="BP90" s="67">
        <v>65082.743000000002</v>
      </c>
      <c r="BQ90" s="67">
        <v>65862.047999999995</v>
      </c>
      <c r="BR90" s="67">
        <v>66631.05</v>
      </c>
      <c r="BS90" s="67">
        <v>67388.930999999997</v>
      </c>
      <c r="BT90" s="67">
        <v>68134.714999999997</v>
      </c>
      <c r="BU90" s="67">
        <v>68867.544999999998</v>
      </c>
      <c r="BV90" s="67">
        <v>69586.951000000001</v>
      </c>
      <c r="BW90" s="67">
        <v>70292.649000000005</v>
      </c>
      <c r="BX90" s="67">
        <v>70984.138000000006</v>
      </c>
      <c r="BY90" s="67">
        <v>71660.976999999999</v>
      </c>
      <c r="BZ90" s="67">
        <v>72322.764999999999</v>
      </c>
      <c r="CA90" s="67">
        <v>72969.183999999994</v>
      </c>
      <c r="CB90" s="67">
        <v>73600.025999999998</v>
      </c>
      <c r="CC90" s="67">
        <v>74215.262000000002</v>
      </c>
      <c r="CD90" s="67">
        <v>74814.914999999994</v>
      </c>
      <c r="CE90" s="67">
        <v>75399.035000000003</v>
      </c>
      <c r="CF90" s="67">
        <v>75967.601999999999</v>
      </c>
      <c r="CG90" s="67">
        <v>76520.520999999993</v>
      </c>
      <c r="CH90" s="67">
        <v>77057.732999999993</v>
      </c>
      <c r="CI90" s="67">
        <v>77579.176999999996</v>
      </c>
      <c r="CJ90" s="67">
        <v>78084.861000000004</v>
      </c>
      <c r="CK90" s="67">
        <v>78574.865000000005</v>
      </c>
      <c r="CL90" s="67">
        <v>79049.369000000006</v>
      </c>
      <c r="CM90" s="67">
        <v>79508.596000000005</v>
      </c>
      <c r="CN90" s="67">
        <v>79952.913</v>
      </c>
      <c r="CO90" s="67">
        <v>80382.697</v>
      </c>
    </row>
    <row r="91" spans="1:93" ht="11.25" customHeight="1">
      <c r="A91" s="63">
        <v>74</v>
      </c>
      <c r="B91" s="64" t="s">
        <v>844</v>
      </c>
      <c r="C91" s="73" t="s">
        <v>445</v>
      </c>
      <c r="D91" s="66"/>
      <c r="E91" s="66">
        <v>478</v>
      </c>
      <c r="F91" s="64" t="s">
        <v>894</v>
      </c>
      <c r="G91" s="66">
        <v>914</v>
      </c>
      <c r="H91" s="67">
        <v>4046.3040000000001</v>
      </c>
      <c r="I91" s="67">
        <v>4163.5320000000002</v>
      </c>
      <c r="J91" s="67">
        <v>4282.5820000000003</v>
      </c>
      <c r="K91" s="67">
        <v>4403.3119999999999</v>
      </c>
      <c r="L91" s="67">
        <v>4525.6980000000003</v>
      </c>
      <c r="M91" s="67">
        <v>4649.66</v>
      </c>
      <c r="N91" s="67">
        <v>4775.1099999999997</v>
      </c>
      <c r="O91" s="67">
        <v>4901.9790000000003</v>
      </c>
      <c r="P91" s="67">
        <v>5030.2330000000002</v>
      </c>
      <c r="Q91" s="67">
        <v>5159.893</v>
      </c>
      <c r="R91" s="67">
        <v>5290.9560000000001</v>
      </c>
      <c r="S91" s="67">
        <v>5423.3760000000002</v>
      </c>
      <c r="T91" s="67">
        <v>5557.1639999999998</v>
      </c>
      <c r="U91" s="67">
        <v>5692.3490000000002</v>
      </c>
      <c r="V91" s="67">
        <v>5829.0050000000001</v>
      </c>
      <c r="W91" s="67">
        <v>5967.1760000000004</v>
      </c>
      <c r="X91" s="67">
        <v>6106.8609999999999</v>
      </c>
      <c r="Y91" s="67">
        <v>6248.0439999999999</v>
      </c>
      <c r="Z91" s="67">
        <v>6390.7669999999998</v>
      </c>
      <c r="AA91" s="67">
        <v>6535.0119999999997</v>
      </c>
      <c r="AB91" s="67">
        <v>6680.8159999999998</v>
      </c>
      <c r="AC91" s="67">
        <v>6828.1620000000003</v>
      </c>
      <c r="AD91" s="67">
        <v>6977.0280000000002</v>
      </c>
      <c r="AE91" s="67">
        <v>7127.3509999999997</v>
      </c>
      <c r="AF91" s="67">
        <v>7279.0529999999999</v>
      </c>
      <c r="AG91" s="67">
        <v>7432.085</v>
      </c>
      <c r="AH91" s="67">
        <v>7586.3609999999999</v>
      </c>
      <c r="AI91" s="67">
        <v>7741.8850000000002</v>
      </c>
      <c r="AJ91" s="67">
        <v>7898.5929999999998</v>
      </c>
      <c r="AK91" s="67">
        <v>8056.473</v>
      </c>
      <c r="AL91" s="67">
        <v>8215.473</v>
      </c>
      <c r="AM91" s="67">
        <v>8375.5470000000005</v>
      </c>
      <c r="AN91" s="67">
        <v>8536.6360000000004</v>
      </c>
      <c r="AO91" s="67">
        <v>8698.6239999999998</v>
      </c>
      <c r="AP91" s="67">
        <v>8861.4130000000005</v>
      </c>
      <c r="AQ91" s="67">
        <v>9024.8909999999996</v>
      </c>
      <c r="AR91" s="67">
        <v>9189.0030000000006</v>
      </c>
      <c r="AS91" s="67">
        <v>9353.6959999999999</v>
      </c>
      <c r="AT91" s="67">
        <v>9518.884</v>
      </c>
      <c r="AU91" s="67">
        <v>9684.5030000000006</v>
      </c>
      <c r="AV91" s="67">
        <v>9850.4760000000006</v>
      </c>
      <c r="AW91" s="67">
        <v>10016.741</v>
      </c>
      <c r="AX91" s="67">
        <v>10183.278</v>
      </c>
      <c r="AY91" s="67">
        <v>10350.019</v>
      </c>
      <c r="AZ91" s="67">
        <v>10516.954</v>
      </c>
      <c r="BA91" s="67">
        <v>10684.058999999999</v>
      </c>
      <c r="BB91" s="67">
        <v>10851.267</v>
      </c>
      <c r="BC91" s="67">
        <v>11018.561</v>
      </c>
      <c r="BD91" s="67">
        <v>11185.95</v>
      </c>
      <c r="BE91" s="67">
        <v>11353.512000000001</v>
      </c>
      <c r="BF91" s="67">
        <v>11521.243</v>
      </c>
      <c r="BG91" s="67">
        <v>11689.141</v>
      </c>
      <c r="BH91" s="67">
        <v>11857.155000000001</v>
      </c>
      <c r="BI91" s="67">
        <v>12025.168</v>
      </c>
      <c r="BJ91" s="67">
        <v>12193.047</v>
      </c>
      <c r="BK91" s="67">
        <v>12360.684999999999</v>
      </c>
      <c r="BL91" s="67">
        <v>12528.013999999999</v>
      </c>
      <c r="BM91" s="67">
        <v>12695.007</v>
      </c>
      <c r="BN91" s="67">
        <v>12861.691000000001</v>
      </c>
      <c r="BO91" s="67">
        <v>13028.161</v>
      </c>
      <c r="BP91" s="67">
        <v>13194.403</v>
      </c>
      <c r="BQ91" s="67">
        <v>13360.421</v>
      </c>
      <c r="BR91" s="67">
        <v>13526.116</v>
      </c>
      <c r="BS91" s="67">
        <v>13691.379000000001</v>
      </c>
      <c r="BT91" s="67">
        <v>13856.082</v>
      </c>
      <c r="BU91" s="67">
        <v>14020.097</v>
      </c>
      <c r="BV91" s="67">
        <v>14183.38</v>
      </c>
      <c r="BW91" s="67">
        <v>14345.864</v>
      </c>
      <c r="BX91" s="67">
        <v>14507.453</v>
      </c>
      <c r="BY91" s="67">
        <v>14668.064</v>
      </c>
      <c r="BZ91" s="67">
        <v>14827.605</v>
      </c>
      <c r="CA91" s="67">
        <v>14985.994000000001</v>
      </c>
      <c r="CB91" s="67">
        <v>15143.182000000001</v>
      </c>
      <c r="CC91" s="67">
        <v>15299.179</v>
      </c>
      <c r="CD91" s="67">
        <v>15454.022999999999</v>
      </c>
      <c r="CE91" s="67">
        <v>15607.691999999999</v>
      </c>
      <c r="CF91" s="67">
        <v>15760.17</v>
      </c>
      <c r="CG91" s="67">
        <v>15911.373</v>
      </c>
      <c r="CH91" s="67">
        <v>16061.192999999999</v>
      </c>
      <c r="CI91" s="67">
        <v>16209.544</v>
      </c>
      <c r="CJ91" s="67">
        <v>16356.334999999999</v>
      </c>
      <c r="CK91" s="67">
        <v>16501.473999999998</v>
      </c>
      <c r="CL91" s="67">
        <v>16644.898000000001</v>
      </c>
      <c r="CM91" s="67">
        <v>16786.584999999999</v>
      </c>
      <c r="CN91" s="67">
        <v>16926.477999999999</v>
      </c>
      <c r="CO91" s="67">
        <v>17064.607</v>
      </c>
    </row>
    <row r="92" spans="1:93" ht="11.25" customHeight="1">
      <c r="A92" s="63">
        <v>75</v>
      </c>
      <c r="B92" s="64" t="s">
        <v>844</v>
      </c>
      <c r="C92" s="73" t="s">
        <v>477</v>
      </c>
      <c r="D92" s="66"/>
      <c r="E92" s="66">
        <v>562</v>
      </c>
      <c r="F92" s="64" t="s">
        <v>894</v>
      </c>
      <c r="G92" s="66">
        <v>914</v>
      </c>
      <c r="H92" s="67">
        <v>20001.663</v>
      </c>
      <c r="I92" s="67">
        <v>20788.789000000001</v>
      </c>
      <c r="J92" s="67">
        <v>21602.387999999999</v>
      </c>
      <c r="K92" s="67">
        <v>22442.830999999998</v>
      </c>
      <c r="L92" s="67">
        <v>23310.719000000001</v>
      </c>
      <c r="M92" s="67">
        <v>24206.635999999999</v>
      </c>
      <c r="N92" s="67">
        <v>25130.81</v>
      </c>
      <c r="O92" s="67">
        <v>26083.66</v>
      </c>
      <c r="P92" s="67">
        <v>27066.23</v>
      </c>
      <c r="Q92" s="67">
        <v>28079.833999999999</v>
      </c>
      <c r="R92" s="67">
        <v>29125.510999999999</v>
      </c>
      <c r="S92" s="67">
        <v>30203.732</v>
      </c>
      <c r="T92" s="67">
        <v>31314.612000000001</v>
      </c>
      <c r="U92" s="67">
        <v>32458.493999999999</v>
      </c>
      <c r="V92" s="67">
        <v>33635.578999999998</v>
      </c>
      <c r="W92" s="67">
        <v>34846.019</v>
      </c>
      <c r="X92" s="67">
        <v>36089.919000000002</v>
      </c>
      <c r="Y92" s="67">
        <v>37367.264000000003</v>
      </c>
      <c r="Z92" s="67">
        <v>38677.735999999997</v>
      </c>
      <c r="AA92" s="67">
        <v>40020.92</v>
      </c>
      <c r="AB92" s="67">
        <v>41396.373</v>
      </c>
      <c r="AC92" s="67">
        <v>42803.81</v>
      </c>
      <c r="AD92" s="67">
        <v>44242.942999999999</v>
      </c>
      <c r="AE92" s="67">
        <v>45713.334000000003</v>
      </c>
      <c r="AF92" s="67">
        <v>47214.483</v>
      </c>
      <c r="AG92" s="67">
        <v>48745.862000000001</v>
      </c>
      <c r="AH92" s="67">
        <v>50306.983</v>
      </c>
      <c r="AI92" s="67">
        <v>51897.322999999997</v>
      </c>
      <c r="AJ92" s="67">
        <v>53516.237000000001</v>
      </c>
      <c r="AK92" s="67">
        <v>55163.067999999999</v>
      </c>
      <c r="AL92" s="67">
        <v>56837.118999999999</v>
      </c>
      <c r="AM92" s="67">
        <v>58537.703000000001</v>
      </c>
      <c r="AN92" s="67">
        <v>60264.146999999997</v>
      </c>
      <c r="AO92" s="67">
        <v>62015.911</v>
      </c>
      <c r="AP92" s="67">
        <v>63792.417999999998</v>
      </c>
      <c r="AQ92" s="67">
        <v>65593.043000000005</v>
      </c>
      <c r="AR92" s="67">
        <v>67417.107999999993</v>
      </c>
      <c r="AS92" s="67">
        <v>69263.763999999996</v>
      </c>
      <c r="AT92" s="67">
        <v>71131.902000000002</v>
      </c>
      <c r="AU92" s="67">
        <v>73020.323000000004</v>
      </c>
      <c r="AV92" s="67">
        <v>74927.896999999997</v>
      </c>
      <c r="AW92" s="67">
        <v>76853.648000000001</v>
      </c>
      <c r="AX92" s="67">
        <v>78796.839000000007</v>
      </c>
      <c r="AY92" s="67">
        <v>80756.888999999996</v>
      </c>
      <c r="AZ92" s="67">
        <v>82733.356</v>
      </c>
      <c r="BA92" s="67">
        <v>84725.660999999993</v>
      </c>
      <c r="BB92" s="67">
        <v>86732.928</v>
      </c>
      <c r="BC92" s="67">
        <v>88754.07</v>
      </c>
      <c r="BD92" s="67">
        <v>90787.964999999997</v>
      </c>
      <c r="BE92" s="67">
        <v>92833.38</v>
      </c>
      <c r="BF92" s="67">
        <v>94889.126000000004</v>
      </c>
      <c r="BG92" s="67">
        <v>96954.149000000005</v>
      </c>
      <c r="BH92" s="67">
        <v>99027.361000000004</v>
      </c>
      <c r="BI92" s="67">
        <v>101107.58500000001</v>
      </c>
      <c r="BJ92" s="67">
        <v>103193.534</v>
      </c>
      <c r="BK92" s="67">
        <v>105283.99</v>
      </c>
      <c r="BL92" s="67">
        <v>107377.88</v>
      </c>
      <c r="BM92" s="67">
        <v>109474.094</v>
      </c>
      <c r="BN92" s="67">
        <v>111571.327</v>
      </c>
      <c r="BO92" s="67">
        <v>113668.213</v>
      </c>
      <c r="BP92" s="67">
        <v>115763.538</v>
      </c>
      <c r="BQ92" s="67">
        <v>117856.178</v>
      </c>
      <c r="BR92" s="67">
        <v>119945.212</v>
      </c>
      <c r="BS92" s="67">
        <v>122029.84299999999</v>
      </c>
      <c r="BT92" s="67">
        <v>124109.336</v>
      </c>
      <c r="BU92" s="67">
        <v>126182.966</v>
      </c>
      <c r="BV92" s="67">
        <v>128249.643</v>
      </c>
      <c r="BW92" s="67">
        <v>130308.409</v>
      </c>
      <c r="BX92" s="67">
        <v>132358.79</v>
      </c>
      <c r="BY92" s="67">
        <v>134400.41500000001</v>
      </c>
      <c r="BZ92" s="67">
        <v>136432.73000000001</v>
      </c>
      <c r="CA92" s="67">
        <v>138455.03899999999</v>
      </c>
      <c r="CB92" s="67">
        <v>140466.079</v>
      </c>
      <c r="CC92" s="67">
        <v>142463.921</v>
      </c>
      <c r="CD92" s="67">
        <v>144446.329</v>
      </c>
      <c r="CE92" s="67">
        <v>146411.36900000001</v>
      </c>
      <c r="CF92" s="67">
        <v>148357.807</v>
      </c>
      <c r="CG92" s="67">
        <v>150284.92600000001</v>
      </c>
      <c r="CH92" s="67">
        <v>152192.375</v>
      </c>
      <c r="CI92" s="67">
        <v>154079.85</v>
      </c>
      <c r="CJ92" s="67">
        <v>155946.973</v>
      </c>
      <c r="CK92" s="67">
        <v>157793.14000000001</v>
      </c>
      <c r="CL92" s="67">
        <v>159617.505</v>
      </c>
      <c r="CM92" s="67">
        <v>161418.93</v>
      </c>
      <c r="CN92" s="67">
        <v>163196.07500000001</v>
      </c>
      <c r="CO92" s="67">
        <v>164947.337</v>
      </c>
    </row>
    <row r="93" spans="1:93" ht="11.25" customHeight="1">
      <c r="A93" s="63">
        <v>76</v>
      </c>
      <c r="B93" s="64" t="s">
        <v>844</v>
      </c>
      <c r="C93" s="73" t="s">
        <v>479</v>
      </c>
      <c r="D93" s="66"/>
      <c r="E93" s="66">
        <v>566</v>
      </c>
      <c r="F93" s="64" t="s">
        <v>894</v>
      </c>
      <c r="G93" s="66">
        <v>914</v>
      </c>
      <c r="H93" s="67">
        <v>181137.454</v>
      </c>
      <c r="I93" s="67">
        <v>185960.24400000001</v>
      </c>
      <c r="J93" s="67">
        <v>190873.247</v>
      </c>
      <c r="K93" s="67">
        <v>195874.685</v>
      </c>
      <c r="L93" s="67">
        <v>200963.603</v>
      </c>
      <c r="M93" s="67">
        <v>206139.587</v>
      </c>
      <c r="N93" s="67">
        <v>211400.704</v>
      </c>
      <c r="O93" s="67">
        <v>216746.93299999999</v>
      </c>
      <c r="P93" s="67">
        <v>222182.39999999999</v>
      </c>
      <c r="Q93" s="67">
        <v>227713.027</v>
      </c>
      <c r="R93" s="67">
        <v>233343.117</v>
      </c>
      <c r="S93" s="67">
        <v>239073.29800000001</v>
      </c>
      <c r="T93" s="67">
        <v>244902.21</v>
      </c>
      <c r="U93" s="67">
        <v>250829.69500000001</v>
      </c>
      <c r="V93" s="67">
        <v>256855.08</v>
      </c>
      <c r="W93" s="67">
        <v>262977.34399999998</v>
      </c>
      <c r="X93" s="67">
        <v>269195.36900000001</v>
      </c>
      <c r="Y93" s="67">
        <v>275507.67700000003</v>
      </c>
      <c r="Z93" s="67">
        <v>281912.05099999998</v>
      </c>
      <c r="AA93" s="67">
        <v>288405.81800000003</v>
      </c>
      <c r="AB93" s="67">
        <v>294986.05200000003</v>
      </c>
      <c r="AC93" s="67">
        <v>301649.967</v>
      </c>
      <c r="AD93" s="67">
        <v>308394.39799999999</v>
      </c>
      <c r="AE93" s="67">
        <v>315215.07900000003</v>
      </c>
      <c r="AF93" s="67">
        <v>322107.38199999998</v>
      </c>
      <c r="AG93" s="67">
        <v>329066.61200000002</v>
      </c>
      <c r="AH93" s="67">
        <v>336089.71899999998</v>
      </c>
      <c r="AI93" s="67">
        <v>343172.74900000001</v>
      </c>
      <c r="AJ93" s="67">
        <v>350309.00199999998</v>
      </c>
      <c r="AK93" s="67">
        <v>357490.77500000002</v>
      </c>
      <c r="AL93" s="67">
        <v>364711.80699999997</v>
      </c>
      <c r="AM93" s="67">
        <v>371966.86800000002</v>
      </c>
      <c r="AN93" s="67">
        <v>379253.70699999999</v>
      </c>
      <c r="AO93" s="67">
        <v>386572.81300000002</v>
      </c>
      <c r="AP93" s="67">
        <v>393926.39299999998</v>
      </c>
      <c r="AQ93" s="67">
        <v>401314.99699999997</v>
      </c>
      <c r="AR93" s="67">
        <v>408736.95600000001</v>
      </c>
      <c r="AS93" s="67">
        <v>416187.34899999999</v>
      </c>
      <c r="AT93" s="67">
        <v>423659.65299999999</v>
      </c>
      <c r="AU93" s="67">
        <v>431145.76400000002</v>
      </c>
      <c r="AV93" s="67">
        <v>438639.109</v>
      </c>
      <c r="AW93" s="67">
        <v>446135.255</v>
      </c>
      <c r="AX93" s="67">
        <v>453632.50400000002</v>
      </c>
      <c r="AY93" s="67">
        <v>461130.40299999999</v>
      </c>
      <c r="AZ93" s="67">
        <v>468629.81099999999</v>
      </c>
      <c r="BA93" s="67">
        <v>476130.39600000001</v>
      </c>
      <c r="BB93" s="67">
        <v>483629.66800000001</v>
      </c>
      <c r="BC93" s="67">
        <v>491123.36</v>
      </c>
      <c r="BD93" s="67">
        <v>498607.38299999997</v>
      </c>
      <c r="BE93" s="67">
        <v>506076.99599999998</v>
      </c>
      <c r="BF93" s="67">
        <v>513527.74200000003</v>
      </c>
      <c r="BG93" s="67">
        <v>520955.83</v>
      </c>
      <c r="BH93" s="67">
        <v>528358.01300000004</v>
      </c>
      <c r="BI93" s="67">
        <v>535730.85100000002</v>
      </c>
      <c r="BJ93" s="67">
        <v>543071.02899999998</v>
      </c>
      <c r="BK93" s="67">
        <v>550374.96299999999</v>
      </c>
      <c r="BL93" s="67">
        <v>557638.52</v>
      </c>
      <c r="BM93" s="67">
        <v>564857.36199999996</v>
      </c>
      <c r="BN93" s="67">
        <v>572027.25399999996</v>
      </c>
      <c r="BO93" s="67">
        <v>579143.83900000004</v>
      </c>
      <c r="BP93" s="67">
        <v>586202.59600000002</v>
      </c>
      <c r="BQ93" s="67">
        <v>593199.96600000001</v>
      </c>
      <c r="BR93" s="67">
        <v>600131.28399999999</v>
      </c>
      <c r="BS93" s="67">
        <v>606989.54200000002</v>
      </c>
      <c r="BT93" s="67">
        <v>613766.87100000004</v>
      </c>
      <c r="BU93" s="67">
        <v>620456.66700000002</v>
      </c>
      <c r="BV93" s="67">
        <v>627054.69299999997</v>
      </c>
      <c r="BW93" s="67">
        <v>633558.47699999996</v>
      </c>
      <c r="BX93" s="67">
        <v>639965.674</v>
      </c>
      <c r="BY93" s="67">
        <v>646274.696</v>
      </c>
      <c r="BZ93" s="67">
        <v>652484.05299999996</v>
      </c>
      <c r="CA93" s="67">
        <v>658591.33299999998</v>
      </c>
      <c r="CB93" s="67">
        <v>664594.51699999999</v>
      </c>
      <c r="CC93" s="67">
        <v>670493.21</v>
      </c>
      <c r="CD93" s="67">
        <v>676287.598</v>
      </c>
      <c r="CE93" s="67">
        <v>681977.62100000004</v>
      </c>
      <c r="CF93" s="67">
        <v>687562.62100000004</v>
      </c>
      <c r="CG93" s="67">
        <v>693041.45400000003</v>
      </c>
      <c r="CH93" s="67">
        <v>698412.75199999998</v>
      </c>
      <c r="CI93" s="67">
        <v>703675.20799999998</v>
      </c>
      <c r="CJ93" s="67">
        <v>708827.84100000001</v>
      </c>
      <c r="CK93" s="67">
        <v>713870.11399999994</v>
      </c>
      <c r="CL93" s="67">
        <v>718801.96600000001</v>
      </c>
      <c r="CM93" s="67">
        <v>723623.80500000005</v>
      </c>
      <c r="CN93" s="67">
        <v>728336.56299999997</v>
      </c>
      <c r="CO93" s="67">
        <v>732941.59600000002</v>
      </c>
    </row>
    <row r="94" spans="1:93" ht="11.25" customHeight="1">
      <c r="A94" s="63">
        <v>77</v>
      </c>
      <c r="B94" s="64" t="s">
        <v>844</v>
      </c>
      <c r="C94" s="73" t="s">
        <v>906</v>
      </c>
      <c r="D94" s="66">
        <v>4</v>
      </c>
      <c r="E94" s="66">
        <v>654</v>
      </c>
      <c r="F94" s="64" t="s">
        <v>894</v>
      </c>
      <c r="G94" s="66">
        <v>914</v>
      </c>
      <c r="H94" s="67">
        <v>5.8689999999999998</v>
      </c>
      <c r="I94" s="67">
        <v>5.9580000000000002</v>
      </c>
      <c r="J94" s="67">
        <v>6.008</v>
      </c>
      <c r="K94" s="67">
        <v>6.0389999999999997</v>
      </c>
      <c r="L94" s="67">
        <v>6.0609999999999999</v>
      </c>
      <c r="M94" s="67">
        <v>6.0709999999999997</v>
      </c>
      <c r="N94" s="67">
        <v>6.0949999999999998</v>
      </c>
      <c r="O94" s="67">
        <v>6.1079999999999997</v>
      </c>
      <c r="P94" s="67">
        <v>6.125</v>
      </c>
      <c r="Q94" s="67">
        <v>6.1349999999999998</v>
      </c>
      <c r="R94" s="67">
        <v>6.1470000000000002</v>
      </c>
      <c r="S94" s="67">
        <v>6.1580000000000004</v>
      </c>
      <c r="T94" s="67">
        <v>6.1580000000000004</v>
      </c>
      <c r="U94" s="67">
        <v>6.1689999999999996</v>
      </c>
      <c r="V94" s="67">
        <v>6.1689999999999996</v>
      </c>
      <c r="W94" s="67">
        <v>6.1740000000000004</v>
      </c>
      <c r="X94" s="67">
        <v>6.1749999999999998</v>
      </c>
      <c r="Y94" s="67">
        <v>6.173</v>
      </c>
      <c r="Z94" s="67">
        <v>6.1660000000000004</v>
      </c>
      <c r="AA94" s="67">
        <v>6.1619999999999999</v>
      </c>
      <c r="AB94" s="67">
        <v>6.15</v>
      </c>
      <c r="AC94" s="67">
        <v>6.1349999999999998</v>
      </c>
      <c r="AD94" s="67">
        <v>6.1219999999999999</v>
      </c>
      <c r="AE94" s="67">
        <v>6.1029999999999998</v>
      </c>
      <c r="AF94" s="67">
        <v>6.08</v>
      </c>
      <c r="AG94" s="67">
        <v>6.0579999999999998</v>
      </c>
      <c r="AH94" s="67">
        <v>6.0359999999999996</v>
      </c>
      <c r="AI94" s="67">
        <v>6.01</v>
      </c>
      <c r="AJ94" s="67">
        <v>5.9820000000000002</v>
      </c>
      <c r="AK94" s="67">
        <v>5.9589999999999996</v>
      </c>
      <c r="AL94" s="67">
        <v>5.9349999999999996</v>
      </c>
      <c r="AM94" s="67">
        <v>5.9020000000000001</v>
      </c>
      <c r="AN94" s="67">
        <v>5.8730000000000002</v>
      </c>
      <c r="AO94" s="67">
        <v>5.8449999999999998</v>
      </c>
      <c r="AP94" s="67">
        <v>5.81</v>
      </c>
      <c r="AQ94" s="67">
        <v>5.7809999999999997</v>
      </c>
      <c r="AR94" s="67">
        <v>5.7480000000000002</v>
      </c>
      <c r="AS94" s="67">
        <v>5.72</v>
      </c>
      <c r="AT94" s="67">
        <v>5.694</v>
      </c>
      <c r="AU94" s="67">
        <v>5.665</v>
      </c>
      <c r="AV94" s="67">
        <v>5.6319999999999997</v>
      </c>
      <c r="AW94" s="67">
        <v>5.61</v>
      </c>
      <c r="AX94" s="67">
        <v>5.5810000000000004</v>
      </c>
      <c r="AY94" s="67">
        <v>5.5529999999999999</v>
      </c>
      <c r="AZ94" s="67">
        <v>5.5229999999999997</v>
      </c>
      <c r="BA94" s="67">
        <v>5.492</v>
      </c>
      <c r="BB94" s="67">
        <v>5.468</v>
      </c>
      <c r="BC94" s="67">
        <v>5.4420000000000002</v>
      </c>
      <c r="BD94" s="67">
        <v>5.4109999999999996</v>
      </c>
      <c r="BE94" s="67">
        <v>5.3780000000000001</v>
      </c>
      <c r="BF94" s="67">
        <v>5.3570000000000002</v>
      </c>
      <c r="BG94" s="67">
        <v>5.33</v>
      </c>
      <c r="BH94" s="67">
        <v>5.2990000000000004</v>
      </c>
      <c r="BI94" s="67">
        <v>5.2729999999999997</v>
      </c>
      <c r="BJ94" s="67">
        <v>5.242</v>
      </c>
      <c r="BK94" s="67">
        <v>5.2110000000000003</v>
      </c>
      <c r="BL94" s="67">
        <v>5.1909999999999998</v>
      </c>
      <c r="BM94" s="67">
        <v>5.157</v>
      </c>
      <c r="BN94" s="67">
        <v>5.1379999999999999</v>
      </c>
      <c r="BO94" s="67">
        <v>5.109</v>
      </c>
      <c r="BP94" s="67">
        <v>5.085</v>
      </c>
      <c r="BQ94" s="67">
        <v>5.0620000000000003</v>
      </c>
      <c r="BR94" s="67">
        <v>5.0309999999999997</v>
      </c>
      <c r="BS94" s="67">
        <v>5.0119999999999996</v>
      </c>
      <c r="BT94" s="67">
        <v>4.9870000000000001</v>
      </c>
      <c r="BU94" s="67">
        <v>4.9589999999999996</v>
      </c>
      <c r="BV94" s="67">
        <v>4.9340000000000002</v>
      </c>
      <c r="BW94" s="67">
        <v>4.91</v>
      </c>
      <c r="BX94" s="67">
        <v>4.8899999999999997</v>
      </c>
      <c r="BY94" s="67">
        <v>4.8639999999999999</v>
      </c>
      <c r="BZ94" s="67">
        <v>4.8339999999999996</v>
      </c>
      <c r="CA94" s="67">
        <v>4.8140000000000001</v>
      </c>
      <c r="CB94" s="67">
        <v>4.7930000000000001</v>
      </c>
      <c r="CC94" s="67">
        <v>4.7649999999999997</v>
      </c>
      <c r="CD94" s="67">
        <v>4.7370000000000001</v>
      </c>
      <c r="CE94" s="67">
        <v>4.7229999999999999</v>
      </c>
      <c r="CF94" s="67">
        <v>4.6890000000000001</v>
      </c>
      <c r="CG94" s="67">
        <v>4.673</v>
      </c>
      <c r="CH94" s="67">
        <v>4.6420000000000003</v>
      </c>
      <c r="CI94" s="67">
        <v>4.6239999999999997</v>
      </c>
      <c r="CJ94" s="67">
        <v>4.5970000000000004</v>
      </c>
      <c r="CK94" s="67">
        <v>4.5810000000000004</v>
      </c>
      <c r="CL94" s="67">
        <v>4.5529999999999999</v>
      </c>
      <c r="CM94" s="67">
        <v>4.5309999999999997</v>
      </c>
      <c r="CN94" s="67">
        <v>4.5170000000000003</v>
      </c>
      <c r="CO94" s="67">
        <v>4.4960000000000004</v>
      </c>
    </row>
    <row r="95" spans="1:93" ht="11.25" customHeight="1">
      <c r="A95" s="63">
        <v>78</v>
      </c>
      <c r="B95" s="64" t="s">
        <v>844</v>
      </c>
      <c r="C95" s="73" t="s">
        <v>527</v>
      </c>
      <c r="D95" s="66"/>
      <c r="E95" s="66">
        <v>686</v>
      </c>
      <c r="F95" s="64" t="s">
        <v>894</v>
      </c>
      <c r="G95" s="66">
        <v>914</v>
      </c>
      <c r="H95" s="67">
        <v>14578.45</v>
      </c>
      <c r="I95" s="67">
        <v>14993.513999999999</v>
      </c>
      <c r="J95" s="67">
        <v>15419.353999999999</v>
      </c>
      <c r="K95" s="67">
        <v>15854.324000000001</v>
      </c>
      <c r="L95" s="67">
        <v>16296.361999999999</v>
      </c>
      <c r="M95" s="67">
        <v>16743.93</v>
      </c>
      <c r="N95" s="67">
        <v>17196.308000000001</v>
      </c>
      <c r="O95" s="67">
        <v>17653.669000000002</v>
      </c>
      <c r="P95" s="67">
        <v>18116.526000000002</v>
      </c>
      <c r="Q95" s="67">
        <v>18585.814999999999</v>
      </c>
      <c r="R95" s="67">
        <v>19062.243999999999</v>
      </c>
      <c r="S95" s="67">
        <v>19545.826000000001</v>
      </c>
      <c r="T95" s="67">
        <v>20036.323</v>
      </c>
      <c r="U95" s="67">
        <v>20533.936000000002</v>
      </c>
      <c r="V95" s="67">
        <v>21038.920999999998</v>
      </c>
      <c r="W95" s="67">
        <v>21551.460999999999</v>
      </c>
      <c r="X95" s="67">
        <v>22071.532999999999</v>
      </c>
      <c r="Y95" s="67">
        <v>22599.124</v>
      </c>
      <c r="Z95" s="67">
        <v>23134.328000000001</v>
      </c>
      <c r="AA95" s="67">
        <v>23677.238000000001</v>
      </c>
      <c r="AB95" s="67">
        <v>24227.853999999999</v>
      </c>
      <c r="AC95" s="67">
        <v>24786.137999999999</v>
      </c>
      <c r="AD95" s="67">
        <v>25351.821</v>
      </c>
      <c r="AE95" s="67">
        <v>25924.427</v>
      </c>
      <c r="AF95" s="67">
        <v>26503.327000000001</v>
      </c>
      <c r="AG95" s="67">
        <v>27087.986000000001</v>
      </c>
      <c r="AH95" s="67">
        <v>27678.062999999998</v>
      </c>
      <c r="AI95" s="67">
        <v>28273.347000000002</v>
      </c>
      <c r="AJ95" s="67">
        <v>28873.556</v>
      </c>
      <c r="AK95" s="67">
        <v>29478.374</v>
      </c>
      <c r="AL95" s="67">
        <v>30087.548999999999</v>
      </c>
      <c r="AM95" s="67">
        <v>30700.804</v>
      </c>
      <c r="AN95" s="67">
        <v>31317.828000000001</v>
      </c>
      <c r="AO95" s="67">
        <v>31938.161</v>
      </c>
      <c r="AP95" s="67">
        <v>32561.309000000001</v>
      </c>
      <c r="AQ95" s="67">
        <v>33186.85</v>
      </c>
      <c r="AR95" s="67">
        <v>33814.476999999999</v>
      </c>
      <c r="AS95" s="67">
        <v>34443.987999999998</v>
      </c>
      <c r="AT95" s="67">
        <v>35075.461000000003</v>
      </c>
      <c r="AU95" s="67">
        <v>35709.021000000001</v>
      </c>
      <c r="AV95" s="67">
        <v>36344.726999999999</v>
      </c>
      <c r="AW95" s="67">
        <v>36982.516000000003</v>
      </c>
      <c r="AX95" s="67">
        <v>37622.063999999998</v>
      </c>
      <c r="AY95" s="67">
        <v>38263.019999999997</v>
      </c>
      <c r="AZ95" s="67">
        <v>38904.908000000003</v>
      </c>
      <c r="BA95" s="67">
        <v>39547.370000000003</v>
      </c>
      <c r="BB95" s="67">
        <v>40190.11</v>
      </c>
      <c r="BC95" s="67">
        <v>40833.06</v>
      </c>
      <c r="BD95" s="67">
        <v>41476.326999999997</v>
      </c>
      <c r="BE95" s="67">
        <v>42120.142</v>
      </c>
      <c r="BF95" s="67">
        <v>42764.597000000002</v>
      </c>
      <c r="BG95" s="67">
        <v>43409.624000000003</v>
      </c>
      <c r="BH95" s="67">
        <v>44054.909</v>
      </c>
      <c r="BI95" s="67">
        <v>44699.97</v>
      </c>
      <c r="BJ95" s="67">
        <v>45344.243999999999</v>
      </c>
      <c r="BK95" s="67">
        <v>45987.237000000001</v>
      </c>
      <c r="BL95" s="67">
        <v>46628.595999999998</v>
      </c>
      <c r="BM95" s="67">
        <v>47268.205999999998</v>
      </c>
      <c r="BN95" s="67">
        <v>47906.108999999997</v>
      </c>
      <c r="BO95" s="67">
        <v>48542.449000000001</v>
      </c>
      <c r="BP95" s="67">
        <v>49177.205999999998</v>
      </c>
      <c r="BQ95" s="67">
        <v>49810.252</v>
      </c>
      <c r="BR95" s="67">
        <v>50441.144999999997</v>
      </c>
      <c r="BS95" s="67">
        <v>51069.368999999999</v>
      </c>
      <c r="BT95" s="67">
        <v>51694.252</v>
      </c>
      <c r="BU95" s="67">
        <v>52315.237000000001</v>
      </c>
      <c r="BV95" s="67">
        <v>52931.976000000002</v>
      </c>
      <c r="BW95" s="67">
        <v>53544.224999999999</v>
      </c>
      <c r="BX95" s="67">
        <v>54151.686999999998</v>
      </c>
      <c r="BY95" s="67">
        <v>54754.050999999999</v>
      </c>
      <c r="BZ95" s="67">
        <v>55351.057000000001</v>
      </c>
      <c r="CA95" s="67">
        <v>55942.447999999997</v>
      </c>
      <c r="CB95" s="67">
        <v>56527.938000000002</v>
      </c>
      <c r="CC95" s="67">
        <v>57107.256000000001</v>
      </c>
      <c r="CD95" s="67">
        <v>57680.091999999997</v>
      </c>
      <c r="CE95" s="67">
        <v>58246.197</v>
      </c>
      <c r="CF95" s="67">
        <v>58805.383000000002</v>
      </c>
      <c r="CG95" s="67">
        <v>59357.533000000003</v>
      </c>
      <c r="CH95" s="67">
        <v>59902.565999999999</v>
      </c>
      <c r="CI95" s="67">
        <v>60440.430999999997</v>
      </c>
      <c r="CJ95" s="67">
        <v>60971.078999999998</v>
      </c>
      <c r="CK95" s="67">
        <v>61494.485999999997</v>
      </c>
      <c r="CL95" s="67">
        <v>62010.648000000001</v>
      </c>
      <c r="CM95" s="67">
        <v>62519.519999999997</v>
      </c>
      <c r="CN95" s="67">
        <v>63021.097000000002</v>
      </c>
      <c r="CO95" s="67">
        <v>63515.357000000004</v>
      </c>
    </row>
    <row r="96" spans="1:93" ht="11.25" customHeight="1">
      <c r="A96" s="63">
        <v>79</v>
      </c>
      <c r="B96" s="64" t="s">
        <v>844</v>
      </c>
      <c r="C96" s="73" t="s">
        <v>533</v>
      </c>
      <c r="D96" s="66"/>
      <c r="E96" s="66">
        <v>694</v>
      </c>
      <c r="F96" s="64" t="s">
        <v>894</v>
      </c>
      <c r="G96" s="66">
        <v>914</v>
      </c>
      <c r="H96" s="67">
        <v>7171.9089999999997</v>
      </c>
      <c r="I96" s="67">
        <v>7328.8459999999995</v>
      </c>
      <c r="J96" s="67">
        <v>7488.4269999999997</v>
      </c>
      <c r="K96" s="67">
        <v>7650.1490000000003</v>
      </c>
      <c r="L96" s="67">
        <v>7813.2070000000003</v>
      </c>
      <c r="M96" s="67">
        <v>7976.9849999999997</v>
      </c>
      <c r="N96" s="67">
        <v>8141.3429999999998</v>
      </c>
      <c r="O96" s="67">
        <v>8306.4419999999991</v>
      </c>
      <c r="P96" s="67">
        <v>8472.2119999999995</v>
      </c>
      <c r="Q96" s="67">
        <v>8638.6839999999993</v>
      </c>
      <c r="R96" s="67">
        <v>8805.8240000000005</v>
      </c>
      <c r="S96" s="67">
        <v>8973.5390000000007</v>
      </c>
      <c r="T96" s="67">
        <v>9141.7000000000007</v>
      </c>
      <c r="U96" s="67">
        <v>9310.3089999999993</v>
      </c>
      <c r="V96" s="67">
        <v>9479.3070000000007</v>
      </c>
      <c r="W96" s="67">
        <v>9648.6790000000001</v>
      </c>
      <c r="X96" s="67">
        <v>9818.3529999999992</v>
      </c>
      <c r="Y96" s="67">
        <v>9988.223</v>
      </c>
      <c r="Z96" s="67">
        <v>10158.154</v>
      </c>
      <c r="AA96" s="67">
        <v>10327.978999999999</v>
      </c>
      <c r="AB96" s="67">
        <v>10497.558000000001</v>
      </c>
      <c r="AC96" s="67">
        <v>10666.767</v>
      </c>
      <c r="AD96" s="67">
        <v>10835.531999999999</v>
      </c>
      <c r="AE96" s="67">
        <v>11003.793</v>
      </c>
      <c r="AF96" s="67">
        <v>11171.521000000001</v>
      </c>
      <c r="AG96" s="67">
        <v>11338.668</v>
      </c>
      <c r="AH96" s="67">
        <v>11505.127</v>
      </c>
      <c r="AI96" s="67">
        <v>11670.776</v>
      </c>
      <c r="AJ96" s="67">
        <v>11835.409</v>
      </c>
      <c r="AK96" s="67">
        <v>11998.800999999999</v>
      </c>
      <c r="AL96" s="67">
        <v>12160.743</v>
      </c>
      <c r="AM96" s="67">
        <v>12321.120999999999</v>
      </c>
      <c r="AN96" s="67">
        <v>12479.82</v>
      </c>
      <c r="AO96" s="67">
        <v>12636.745000000001</v>
      </c>
      <c r="AP96" s="67">
        <v>12791.79</v>
      </c>
      <c r="AQ96" s="67">
        <v>12944.875</v>
      </c>
      <c r="AR96" s="67">
        <v>13095.875</v>
      </c>
      <c r="AS96" s="67">
        <v>13244.689</v>
      </c>
      <c r="AT96" s="67">
        <v>13391.235000000001</v>
      </c>
      <c r="AU96" s="67">
        <v>13535.402</v>
      </c>
      <c r="AV96" s="67">
        <v>13677.098</v>
      </c>
      <c r="AW96" s="67">
        <v>13816.245000000001</v>
      </c>
      <c r="AX96" s="67">
        <v>13952.758</v>
      </c>
      <c r="AY96" s="67">
        <v>14086.556</v>
      </c>
      <c r="AZ96" s="67">
        <v>14217.583000000001</v>
      </c>
      <c r="BA96" s="67">
        <v>14345.790999999999</v>
      </c>
      <c r="BB96" s="67">
        <v>14471.1</v>
      </c>
      <c r="BC96" s="67">
        <v>14593.416999999999</v>
      </c>
      <c r="BD96" s="67">
        <v>14712.663</v>
      </c>
      <c r="BE96" s="67">
        <v>14828.703</v>
      </c>
      <c r="BF96" s="67">
        <v>14941.44</v>
      </c>
      <c r="BG96" s="67">
        <v>15050.826999999999</v>
      </c>
      <c r="BH96" s="67">
        <v>15156.800999999999</v>
      </c>
      <c r="BI96" s="67">
        <v>15259.286</v>
      </c>
      <c r="BJ96" s="67">
        <v>15358.217000000001</v>
      </c>
      <c r="BK96" s="67">
        <v>15453.538</v>
      </c>
      <c r="BL96" s="67">
        <v>15545.191000000001</v>
      </c>
      <c r="BM96" s="67">
        <v>15633.173000000001</v>
      </c>
      <c r="BN96" s="67">
        <v>15717.471</v>
      </c>
      <c r="BO96" s="67">
        <v>15798.098</v>
      </c>
      <c r="BP96" s="67">
        <v>15875.047</v>
      </c>
      <c r="BQ96" s="67">
        <v>15948.322</v>
      </c>
      <c r="BR96" s="67">
        <v>16017.933000000001</v>
      </c>
      <c r="BS96" s="67">
        <v>16083.88</v>
      </c>
      <c r="BT96" s="67">
        <v>16146.174000000001</v>
      </c>
      <c r="BU96" s="67">
        <v>16204.831</v>
      </c>
      <c r="BV96" s="67">
        <v>16259.866</v>
      </c>
      <c r="BW96" s="67">
        <v>16311.319</v>
      </c>
      <c r="BX96" s="67">
        <v>16359.214</v>
      </c>
      <c r="BY96" s="67">
        <v>16403.626</v>
      </c>
      <c r="BZ96" s="67">
        <v>16444.595000000001</v>
      </c>
      <c r="CA96" s="67">
        <v>16482.192999999999</v>
      </c>
      <c r="CB96" s="67">
        <v>16516.41</v>
      </c>
      <c r="CC96" s="67">
        <v>16547.304</v>
      </c>
      <c r="CD96" s="67">
        <v>16574.822</v>
      </c>
      <c r="CE96" s="67">
        <v>16598.989000000001</v>
      </c>
      <c r="CF96" s="67">
        <v>16619.848000000002</v>
      </c>
      <c r="CG96" s="67">
        <v>16637.504000000001</v>
      </c>
      <c r="CH96" s="67">
        <v>16652.024000000001</v>
      </c>
      <c r="CI96" s="67">
        <v>16663.531999999999</v>
      </c>
      <c r="CJ96" s="67">
        <v>16672.162</v>
      </c>
      <c r="CK96" s="67">
        <v>16677.977999999999</v>
      </c>
      <c r="CL96" s="67">
        <v>16681.121999999999</v>
      </c>
      <c r="CM96" s="67">
        <v>16681.637999999999</v>
      </c>
      <c r="CN96" s="67">
        <v>16679.643</v>
      </c>
      <c r="CO96" s="67">
        <v>16675.197</v>
      </c>
    </row>
    <row r="97" spans="1:93" ht="11.25" customHeight="1">
      <c r="A97" s="63">
        <v>80</v>
      </c>
      <c r="B97" s="64" t="s">
        <v>844</v>
      </c>
      <c r="C97" s="73" t="s">
        <v>575</v>
      </c>
      <c r="D97" s="66"/>
      <c r="E97" s="66">
        <v>768</v>
      </c>
      <c r="F97" s="64" t="s">
        <v>894</v>
      </c>
      <c r="G97" s="66">
        <v>914</v>
      </c>
      <c r="H97" s="67">
        <v>7323.1620000000003</v>
      </c>
      <c r="I97" s="67">
        <v>7509.9520000000002</v>
      </c>
      <c r="J97" s="67">
        <v>7698.4759999999997</v>
      </c>
      <c r="K97" s="67">
        <v>7889.0950000000003</v>
      </c>
      <c r="L97" s="67">
        <v>8082.3590000000004</v>
      </c>
      <c r="M97" s="67">
        <v>8278.7369999999992</v>
      </c>
      <c r="N97" s="67">
        <v>8478.2420000000002</v>
      </c>
      <c r="O97" s="67">
        <v>8680.8320000000003</v>
      </c>
      <c r="P97" s="67">
        <v>8886.6350000000002</v>
      </c>
      <c r="Q97" s="67">
        <v>9095.7849999999999</v>
      </c>
      <c r="R97" s="67">
        <v>9308.3870000000006</v>
      </c>
      <c r="S97" s="67">
        <v>9524.4549999999999</v>
      </c>
      <c r="T97" s="67">
        <v>9743.9570000000003</v>
      </c>
      <c r="U97" s="67">
        <v>9966.8029999999999</v>
      </c>
      <c r="V97" s="67">
        <v>10192.832</v>
      </c>
      <c r="W97" s="67">
        <v>10421.919</v>
      </c>
      <c r="X97" s="67">
        <v>10653.951999999999</v>
      </c>
      <c r="Y97" s="67">
        <v>10888.859</v>
      </c>
      <c r="Z97" s="67">
        <v>11126.45</v>
      </c>
      <c r="AA97" s="67">
        <v>11366.536</v>
      </c>
      <c r="AB97" s="67">
        <v>11608.903</v>
      </c>
      <c r="AC97" s="67">
        <v>11853.411</v>
      </c>
      <c r="AD97" s="67">
        <v>12099.955</v>
      </c>
      <c r="AE97" s="67">
        <v>12348.296</v>
      </c>
      <c r="AF97" s="67">
        <v>12598.258</v>
      </c>
      <c r="AG97" s="67">
        <v>12849.617</v>
      </c>
      <c r="AH97" s="67">
        <v>13102.245000000001</v>
      </c>
      <c r="AI97" s="67">
        <v>13356.038</v>
      </c>
      <c r="AJ97" s="67">
        <v>13610.877</v>
      </c>
      <c r="AK97" s="67">
        <v>13866.612999999999</v>
      </c>
      <c r="AL97" s="67">
        <v>14123.163</v>
      </c>
      <c r="AM97" s="67">
        <v>14380.411</v>
      </c>
      <c r="AN97" s="67">
        <v>14638.284</v>
      </c>
      <c r="AO97" s="67">
        <v>14896.737999999999</v>
      </c>
      <c r="AP97" s="67">
        <v>15155.82</v>
      </c>
      <c r="AQ97" s="67">
        <v>15415.504999999999</v>
      </c>
      <c r="AR97" s="67">
        <v>15675.73</v>
      </c>
      <c r="AS97" s="67">
        <v>15936.402</v>
      </c>
      <c r="AT97" s="67">
        <v>16197.447</v>
      </c>
      <c r="AU97" s="67">
        <v>16458.72</v>
      </c>
      <c r="AV97" s="67">
        <v>16720.161</v>
      </c>
      <c r="AW97" s="67">
        <v>16981.645</v>
      </c>
      <c r="AX97" s="67">
        <v>17243.121999999999</v>
      </c>
      <c r="AY97" s="67">
        <v>17504.54</v>
      </c>
      <c r="AZ97" s="67">
        <v>17765.845000000001</v>
      </c>
      <c r="BA97" s="67">
        <v>18027.002</v>
      </c>
      <c r="BB97" s="67">
        <v>18287.891</v>
      </c>
      <c r="BC97" s="67">
        <v>18548.419000000002</v>
      </c>
      <c r="BD97" s="67">
        <v>18808.45</v>
      </c>
      <c r="BE97" s="67">
        <v>19067.852999999999</v>
      </c>
      <c r="BF97" s="67">
        <v>19326.473000000002</v>
      </c>
      <c r="BG97" s="67">
        <v>19584.206999999999</v>
      </c>
      <c r="BH97" s="67">
        <v>19840.917000000001</v>
      </c>
      <c r="BI97" s="67">
        <v>20096.455999999998</v>
      </c>
      <c r="BJ97" s="67">
        <v>20350.673999999999</v>
      </c>
      <c r="BK97" s="67">
        <v>20603.388999999999</v>
      </c>
      <c r="BL97" s="67">
        <v>20854.477999999999</v>
      </c>
      <c r="BM97" s="67">
        <v>21103.832999999999</v>
      </c>
      <c r="BN97" s="67">
        <v>21351.269</v>
      </c>
      <c r="BO97" s="67">
        <v>21596.591</v>
      </c>
      <c r="BP97" s="67">
        <v>21839.679</v>
      </c>
      <c r="BQ97" s="67">
        <v>22080.345000000001</v>
      </c>
      <c r="BR97" s="67">
        <v>22318.508999999998</v>
      </c>
      <c r="BS97" s="67">
        <v>22554.13</v>
      </c>
      <c r="BT97" s="67">
        <v>22787.18</v>
      </c>
      <c r="BU97" s="67">
        <v>23017.618999999999</v>
      </c>
      <c r="BV97" s="67">
        <v>23245.381000000001</v>
      </c>
      <c r="BW97" s="67">
        <v>23470.36</v>
      </c>
      <c r="BX97" s="67">
        <v>23692.378000000001</v>
      </c>
      <c r="BY97" s="67">
        <v>23911.228999999999</v>
      </c>
      <c r="BZ97" s="67">
        <v>24126.76</v>
      </c>
      <c r="CA97" s="67">
        <v>24338.871999999999</v>
      </c>
      <c r="CB97" s="67">
        <v>24547.536</v>
      </c>
      <c r="CC97" s="67">
        <v>24752.793000000001</v>
      </c>
      <c r="CD97" s="67">
        <v>24954.766</v>
      </c>
      <c r="CE97" s="67">
        <v>25153.492999999999</v>
      </c>
      <c r="CF97" s="67">
        <v>25348.976999999999</v>
      </c>
      <c r="CG97" s="67">
        <v>25541.152999999998</v>
      </c>
      <c r="CH97" s="67">
        <v>25729.896000000001</v>
      </c>
      <c r="CI97" s="67">
        <v>25915.098000000002</v>
      </c>
      <c r="CJ97" s="67">
        <v>26096.668000000001</v>
      </c>
      <c r="CK97" s="67">
        <v>26274.547999999999</v>
      </c>
      <c r="CL97" s="67">
        <v>26448.704000000002</v>
      </c>
      <c r="CM97" s="67">
        <v>26619.156999999999</v>
      </c>
      <c r="CN97" s="67">
        <v>26785.960999999999</v>
      </c>
      <c r="CO97" s="67">
        <v>26949.190999999999</v>
      </c>
    </row>
    <row r="98" spans="1:93" ht="11.25" customHeight="1">
      <c r="A98" s="74">
        <v>81</v>
      </c>
      <c r="B98" s="75" t="s">
        <v>844</v>
      </c>
      <c r="C98" s="76" t="s">
        <v>907</v>
      </c>
      <c r="D98" s="77"/>
      <c r="E98" s="77">
        <v>1833</v>
      </c>
      <c r="F98" s="75" t="s">
        <v>891</v>
      </c>
      <c r="G98" s="77">
        <v>1828</v>
      </c>
      <c r="H98" s="78">
        <v>481520.01500000001</v>
      </c>
      <c r="I98" s="78">
        <v>490570.99699999997</v>
      </c>
      <c r="J98" s="78">
        <v>499496.946</v>
      </c>
      <c r="K98" s="78">
        <v>508325.57699999999</v>
      </c>
      <c r="L98" s="78">
        <v>517105.55800000002</v>
      </c>
      <c r="M98" s="78">
        <v>525869.28200000001</v>
      </c>
      <c r="N98" s="78">
        <v>534623.74399999995</v>
      </c>
      <c r="O98" s="78">
        <v>543345.14800000004</v>
      </c>
      <c r="P98" s="78">
        <v>551999.10400000005</v>
      </c>
      <c r="Q98" s="78">
        <v>560537.68299999996</v>
      </c>
      <c r="R98" s="78">
        <v>568928.05099999998</v>
      </c>
      <c r="S98" s="78">
        <v>577159.07299999997</v>
      </c>
      <c r="T98" s="78">
        <v>585244.37100000004</v>
      </c>
      <c r="U98" s="78">
        <v>593205.61199999996</v>
      </c>
      <c r="V98" s="78">
        <v>601075.82299999997</v>
      </c>
      <c r="W98" s="78">
        <v>608881.00699999998</v>
      </c>
      <c r="X98" s="78">
        <v>616625.77399999998</v>
      </c>
      <c r="Y98" s="78">
        <v>624308.21600000001</v>
      </c>
      <c r="Z98" s="78">
        <v>631940.652</v>
      </c>
      <c r="AA98" s="78">
        <v>639536.66899999999</v>
      </c>
      <c r="AB98" s="78">
        <v>647105.272</v>
      </c>
      <c r="AC98" s="78">
        <v>654651.43999999994</v>
      </c>
      <c r="AD98" s="78">
        <v>662173.11899999995</v>
      </c>
      <c r="AE98" s="78">
        <v>669662.81900000002</v>
      </c>
      <c r="AF98" s="78">
        <v>677108.73199999996</v>
      </c>
      <c r="AG98" s="78">
        <v>684500.31599999999</v>
      </c>
      <c r="AH98" s="78">
        <v>691834.10400000005</v>
      </c>
      <c r="AI98" s="78">
        <v>699107.25800000003</v>
      </c>
      <c r="AJ98" s="78">
        <v>706310.00699999998</v>
      </c>
      <c r="AK98" s="78">
        <v>713431.12600000005</v>
      </c>
      <c r="AL98" s="78">
        <v>720460.89800000004</v>
      </c>
      <c r="AM98" s="78">
        <v>727393.24100000004</v>
      </c>
      <c r="AN98" s="78">
        <v>734223.71100000001</v>
      </c>
      <c r="AO98" s="78">
        <v>740946.33700000006</v>
      </c>
      <c r="AP98" s="78">
        <v>747555.65800000005</v>
      </c>
      <c r="AQ98" s="78">
        <v>754046.77</v>
      </c>
      <c r="AR98" s="78">
        <v>760415.45900000003</v>
      </c>
      <c r="AS98" s="78">
        <v>766658.36800000002</v>
      </c>
      <c r="AT98" s="78">
        <v>772772.25699999998</v>
      </c>
      <c r="AU98" s="78">
        <v>778754.65</v>
      </c>
      <c r="AV98" s="78">
        <v>784603.57299999997</v>
      </c>
      <c r="AW98" s="78">
        <v>790317.18299999996</v>
      </c>
      <c r="AX98" s="78">
        <v>795894.40599999996</v>
      </c>
      <c r="AY98" s="78">
        <v>801335.21600000001</v>
      </c>
      <c r="AZ98" s="78">
        <v>806640.20200000005</v>
      </c>
      <c r="BA98" s="78">
        <v>811810.24800000002</v>
      </c>
      <c r="BB98" s="78">
        <v>816845.853</v>
      </c>
      <c r="BC98" s="78">
        <v>821747.88699999999</v>
      </c>
      <c r="BD98" s="78">
        <v>826518.13300000003</v>
      </c>
      <c r="BE98" s="78">
        <v>831158.88199999998</v>
      </c>
      <c r="BF98" s="78">
        <v>835672.56799999997</v>
      </c>
      <c r="BG98" s="78">
        <v>840061.04</v>
      </c>
      <c r="BH98" s="78">
        <v>844326.47699999996</v>
      </c>
      <c r="BI98" s="78">
        <v>848472.78399999999</v>
      </c>
      <c r="BJ98" s="78">
        <v>852504.62300000002</v>
      </c>
      <c r="BK98" s="78">
        <v>856425.92599999998</v>
      </c>
      <c r="BL98" s="78">
        <v>860239.11300000001</v>
      </c>
      <c r="BM98" s="78">
        <v>863946.179</v>
      </c>
      <c r="BN98" s="78">
        <v>867550.62100000004</v>
      </c>
      <c r="BO98" s="78">
        <v>871055.97</v>
      </c>
      <c r="BP98" s="78">
        <v>874465.18400000001</v>
      </c>
      <c r="BQ98" s="78">
        <v>877779.85600000003</v>
      </c>
      <c r="BR98" s="78">
        <v>881001.103</v>
      </c>
      <c r="BS98" s="78">
        <v>884130.01199999999</v>
      </c>
      <c r="BT98" s="78">
        <v>887167.25100000005</v>
      </c>
      <c r="BU98" s="78">
        <v>890113.23499999999</v>
      </c>
      <c r="BV98" s="78">
        <v>892968.21400000004</v>
      </c>
      <c r="BW98" s="78">
        <v>895731.78200000001</v>
      </c>
      <c r="BX98" s="78">
        <v>898402.58700000006</v>
      </c>
      <c r="BY98" s="78">
        <v>900978.54500000004</v>
      </c>
      <c r="BZ98" s="78">
        <v>903457.80799999996</v>
      </c>
      <c r="CA98" s="78">
        <v>905839.375</v>
      </c>
      <c r="CB98" s="78">
        <v>908121.98800000001</v>
      </c>
      <c r="CC98" s="78">
        <v>910302.93900000001</v>
      </c>
      <c r="CD98" s="78">
        <v>912379.00199999998</v>
      </c>
      <c r="CE98" s="78">
        <v>914347.473</v>
      </c>
      <c r="CF98" s="78">
        <v>916206.26699999999</v>
      </c>
      <c r="CG98" s="78">
        <v>917954.26899999997</v>
      </c>
      <c r="CH98" s="78">
        <v>919590.62199999997</v>
      </c>
      <c r="CI98" s="78">
        <v>921114.63399999996</v>
      </c>
      <c r="CJ98" s="78">
        <v>922525.39300000004</v>
      </c>
      <c r="CK98" s="78">
        <v>923821.72199999995</v>
      </c>
      <c r="CL98" s="78">
        <v>925002.103</v>
      </c>
      <c r="CM98" s="78">
        <v>926064.60600000003</v>
      </c>
      <c r="CN98" s="78">
        <v>927007.02599999995</v>
      </c>
      <c r="CO98" s="78">
        <v>927826.76100000006</v>
      </c>
    </row>
    <row r="99" spans="1:93" ht="11.25" customHeight="1">
      <c r="A99" s="79">
        <v>82</v>
      </c>
      <c r="B99" s="80" t="s">
        <v>844</v>
      </c>
      <c r="C99" s="81" t="s">
        <v>908</v>
      </c>
      <c r="D99" s="82"/>
      <c r="E99" s="82">
        <v>912</v>
      </c>
      <c r="F99" s="80" t="s">
        <v>893</v>
      </c>
      <c r="G99" s="82">
        <v>1833</v>
      </c>
      <c r="H99" s="83">
        <v>223861.60200000001</v>
      </c>
      <c r="I99" s="83">
        <v>228307.022</v>
      </c>
      <c r="J99" s="83">
        <v>232793.19699999999</v>
      </c>
      <c r="K99" s="83">
        <v>237293.802</v>
      </c>
      <c r="L99" s="83">
        <v>241780.76500000001</v>
      </c>
      <c r="M99" s="83">
        <v>246232.508</v>
      </c>
      <c r="N99" s="83">
        <v>250635.26500000001</v>
      </c>
      <c r="O99" s="83">
        <v>254985.18100000001</v>
      </c>
      <c r="P99" s="83">
        <v>259284.32699999999</v>
      </c>
      <c r="Q99" s="83">
        <v>263540.68</v>
      </c>
      <c r="R99" s="83">
        <v>267761.46399999998</v>
      </c>
      <c r="S99" s="83">
        <v>271944.69099999999</v>
      </c>
      <c r="T99" s="83">
        <v>276090.08399999997</v>
      </c>
      <c r="U99" s="83">
        <v>280209.755</v>
      </c>
      <c r="V99" s="83">
        <v>284319.69400000002</v>
      </c>
      <c r="W99" s="83">
        <v>288432.64600000001</v>
      </c>
      <c r="X99" s="83">
        <v>292552.40299999999</v>
      </c>
      <c r="Y99" s="83">
        <v>296679.32</v>
      </c>
      <c r="Z99" s="83">
        <v>300818.25599999999</v>
      </c>
      <c r="AA99" s="83">
        <v>304973.67</v>
      </c>
      <c r="AB99" s="83">
        <v>309148.141</v>
      </c>
      <c r="AC99" s="83">
        <v>313343.44799999997</v>
      </c>
      <c r="AD99" s="83">
        <v>317558.10800000001</v>
      </c>
      <c r="AE99" s="83">
        <v>321786.50900000002</v>
      </c>
      <c r="AF99" s="83">
        <v>326020.679</v>
      </c>
      <c r="AG99" s="83">
        <v>330253.47600000002</v>
      </c>
      <c r="AH99" s="83">
        <v>334481.75400000002</v>
      </c>
      <c r="AI99" s="83">
        <v>338702.95199999999</v>
      </c>
      <c r="AJ99" s="83">
        <v>342911.065</v>
      </c>
      <c r="AK99" s="83">
        <v>347099.37800000003</v>
      </c>
      <c r="AL99" s="83">
        <v>351261.88699999999</v>
      </c>
      <c r="AM99" s="83">
        <v>355394.95600000001</v>
      </c>
      <c r="AN99" s="83">
        <v>359495.158</v>
      </c>
      <c r="AO99" s="83">
        <v>363557.06199999998</v>
      </c>
      <c r="AP99" s="83">
        <v>367575.02399999998</v>
      </c>
      <c r="AQ99" s="83">
        <v>371544.55300000001</v>
      </c>
      <c r="AR99" s="83">
        <v>375462.33299999998</v>
      </c>
      <c r="AS99" s="83">
        <v>379327.08100000001</v>
      </c>
      <c r="AT99" s="83">
        <v>383139.03899999999</v>
      </c>
      <c r="AU99" s="83">
        <v>386899.75799999997</v>
      </c>
      <c r="AV99" s="83">
        <v>390610.30499999999</v>
      </c>
      <c r="AW99" s="83">
        <v>394269.93599999999</v>
      </c>
      <c r="AX99" s="83">
        <v>397877.58199999999</v>
      </c>
      <c r="AY99" s="83">
        <v>401433.73599999998</v>
      </c>
      <c r="AZ99" s="83">
        <v>404939.18800000002</v>
      </c>
      <c r="BA99" s="83">
        <v>408394.58199999999</v>
      </c>
      <c r="BB99" s="83">
        <v>411800.05</v>
      </c>
      <c r="BC99" s="83">
        <v>415155.397</v>
      </c>
      <c r="BD99" s="83">
        <v>418460.44199999998</v>
      </c>
      <c r="BE99" s="83">
        <v>421714.848</v>
      </c>
      <c r="BF99" s="83">
        <v>424918.47700000001</v>
      </c>
      <c r="BG99" s="83">
        <v>428071.45400000003</v>
      </c>
      <c r="BH99" s="83">
        <v>431173.95699999999</v>
      </c>
      <c r="BI99" s="83">
        <v>434226.17099999997</v>
      </c>
      <c r="BJ99" s="83">
        <v>437228.19799999997</v>
      </c>
      <c r="BK99" s="83">
        <v>440180.19400000002</v>
      </c>
      <c r="BL99" s="83">
        <v>443082.26199999999</v>
      </c>
      <c r="BM99" s="83">
        <v>445934.60800000001</v>
      </c>
      <c r="BN99" s="83">
        <v>448738.13400000002</v>
      </c>
      <c r="BO99" s="83">
        <v>451493.82699999999</v>
      </c>
      <c r="BP99" s="83">
        <v>454202.59399999998</v>
      </c>
      <c r="BQ99" s="83">
        <v>456864.34</v>
      </c>
      <c r="BR99" s="83">
        <v>459478.97600000002</v>
      </c>
      <c r="BS99" s="83">
        <v>462046.56599999999</v>
      </c>
      <c r="BT99" s="83">
        <v>464567.17599999998</v>
      </c>
      <c r="BU99" s="83">
        <v>467040.60700000002</v>
      </c>
      <c r="BV99" s="83">
        <v>469466.37800000003</v>
      </c>
      <c r="BW99" s="83">
        <v>471843.81300000002</v>
      </c>
      <c r="BX99" s="83">
        <v>474172.19699999999</v>
      </c>
      <c r="BY99" s="83">
        <v>476450.701</v>
      </c>
      <c r="BZ99" s="83">
        <v>478678.30200000003</v>
      </c>
      <c r="CA99" s="83">
        <v>480854.15399999998</v>
      </c>
      <c r="CB99" s="83">
        <v>482976.82400000002</v>
      </c>
      <c r="CC99" s="83">
        <v>485044.08799999999</v>
      </c>
      <c r="CD99" s="83">
        <v>487053.23800000001</v>
      </c>
      <c r="CE99" s="83">
        <v>489001.864</v>
      </c>
      <c r="CF99" s="83">
        <v>490888.158</v>
      </c>
      <c r="CG99" s="83">
        <v>492710.88699999999</v>
      </c>
      <c r="CH99" s="83">
        <v>494469.02399999998</v>
      </c>
      <c r="CI99" s="83">
        <v>496161.68199999997</v>
      </c>
      <c r="CJ99" s="83">
        <v>497787.67099999997</v>
      </c>
      <c r="CK99" s="83">
        <v>499345.61200000002</v>
      </c>
      <c r="CL99" s="83">
        <v>500833.80300000001</v>
      </c>
      <c r="CM99" s="83">
        <v>502250.13299999997</v>
      </c>
      <c r="CN99" s="83">
        <v>503592.31599999999</v>
      </c>
      <c r="CO99" s="83">
        <v>504857.61700000003</v>
      </c>
    </row>
    <row r="100" spans="1:93" ht="11.25" customHeight="1">
      <c r="A100" s="63">
        <v>83</v>
      </c>
      <c r="B100" s="64" t="s">
        <v>844</v>
      </c>
      <c r="C100" s="73" t="s">
        <v>227</v>
      </c>
      <c r="D100" s="66"/>
      <c r="E100" s="66">
        <v>12</v>
      </c>
      <c r="F100" s="64" t="s">
        <v>894</v>
      </c>
      <c r="G100" s="66">
        <v>912</v>
      </c>
      <c r="H100" s="67">
        <v>39728.019999999997</v>
      </c>
      <c r="I100" s="67">
        <v>40551.398000000001</v>
      </c>
      <c r="J100" s="67">
        <v>41389.173999999999</v>
      </c>
      <c r="K100" s="67">
        <v>42228.415000000001</v>
      </c>
      <c r="L100" s="67">
        <v>43053.053999999996</v>
      </c>
      <c r="M100" s="67">
        <v>43851.042999999998</v>
      </c>
      <c r="N100" s="67">
        <v>44616.625999999997</v>
      </c>
      <c r="O100" s="67">
        <v>45350.141000000003</v>
      </c>
      <c r="P100" s="67">
        <v>46053.476999999999</v>
      </c>
      <c r="Q100" s="67">
        <v>46731.364999999998</v>
      </c>
      <c r="R100" s="67">
        <v>47387.620999999999</v>
      </c>
      <c r="S100" s="67">
        <v>48022.190999999999</v>
      </c>
      <c r="T100" s="67">
        <v>48634.169000000002</v>
      </c>
      <c r="U100" s="67">
        <v>49225.934999999998</v>
      </c>
      <c r="V100" s="67">
        <v>49800.521999999997</v>
      </c>
      <c r="W100" s="67">
        <v>50360.741000000002</v>
      </c>
      <c r="X100" s="67">
        <v>50907.942000000003</v>
      </c>
      <c r="Y100" s="67">
        <v>51443.644999999997</v>
      </c>
      <c r="Z100" s="67">
        <v>51971.122000000003</v>
      </c>
      <c r="AA100" s="67">
        <v>52494.086000000003</v>
      </c>
      <c r="AB100" s="67">
        <v>53015.571000000004</v>
      </c>
      <c r="AC100" s="67">
        <v>53536.964</v>
      </c>
      <c r="AD100" s="67">
        <v>54058.978000000003</v>
      </c>
      <c r="AE100" s="67">
        <v>54582.839</v>
      </c>
      <c r="AF100" s="67">
        <v>55109.593000000001</v>
      </c>
      <c r="AG100" s="67">
        <v>55639.762999999999</v>
      </c>
      <c r="AH100" s="67">
        <v>56173.697</v>
      </c>
      <c r="AI100" s="67">
        <v>56710.938999999998</v>
      </c>
      <c r="AJ100" s="67">
        <v>57250.034</v>
      </c>
      <c r="AK100" s="67">
        <v>57788.898000000001</v>
      </c>
      <c r="AL100" s="67">
        <v>58325.559000000001</v>
      </c>
      <c r="AM100" s="67">
        <v>58859.118000000002</v>
      </c>
      <c r="AN100" s="67">
        <v>59388.436000000002</v>
      </c>
      <c r="AO100" s="67">
        <v>59910.917000000001</v>
      </c>
      <c r="AP100" s="67">
        <v>60423.434999999998</v>
      </c>
      <c r="AQ100" s="67">
        <v>60923.39</v>
      </c>
      <c r="AR100" s="67">
        <v>61409.485999999997</v>
      </c>
      <c r="AS100" s="67">
        <v>61880.817000000003</v>
      </c>
      <c r="AT100" s="67">
        <v>62335.701000000001</v>
      </c>
      <c r="AU100" s="67">
        <v>62772.478999999999</v>
      </c>
      <c r="AV100" s="67">
        <v>63189.911</v>
      </c>
      <c r="AW100" s="67">
        <v>63587.228000000003</v>
      </c>
      <c r="AX100" s="67">
        <v>63964.302000000003</v>
      </c>
      <c r="AY100" s="67">
        <v>64321.49</v>
      </c>
      <c r="AZ100" s="67">
        <v>64659.572999999997</v>
      </c>
      <c r="BA100" s="67">
        <v>64979.374000000003</v>
      </c>
      <c r="BB100" s="67">
        <v>65281.188999999998</v>
      </c>
      <c r="BC100" s="67">
        <v>65565.489000000001</v>
      </c>
      <c r="BD100" s="67">
        <v>65833.448000000004</v>
      </c>
      <c r="BE100" s="67">
        <v>66086.471000000005</v>
      </c>
      <c r="BF100" s="67">
        <v>66325.952999999994</v>
      </c>
      <c r="BG100" s="67">
        <v>66552.686000000002</v>
      </c>
      <c r="BH100" s="67">
        <v>66767.565000000002</v>
      </c>
      <c r="BI100" s="67">
        <v>66972.180999999997</v>
      </c>
      <c r="BJ100" s="67">
        <v>67168.311000000002</v>
      </c>
      <c r="BK100" s="67">
        <v>67357.445999999996</v>
      </c>
      <c r="BL100" s="67">
        <v>67540.495999999999</v>
      </c>
      <c r="BM100" s="67">
        <v>67718.092000000004</v>
      </c>
      <c r="BN100" s="67">
        <v>67891.130999999994</v>
      </c>
      <c r="BO100" s="67">
        <v>68060.403000000006</v>
      </c>
      <c r="BP100" s="67">
        <v>68226.588000000003</v>
      </c>
      <c r="BQ100" s="67">
        <v>68390.152000000002</v>
      </c>
      <c r="BR100" s="67">
        <v>68551.324999999997</v>
      </c>
      <c r="BS100" s="67">
        <v>68710.020999999993</v>
      </c>
      <c r="BT100" s="67">
        <v>68865.975999999995</v>
      </c>
      <c r="BU100" s="67">
        <v>69018.896999999997</v>
      </c>
      <c r="BV100" s="67">
        <v>69168.642999999996</v>
      </c>
      <c r="BW100" s="67">
        <v>69315.062000000005</v>
      </c>
      <c r="BX100" s="67">
        <v>69457.751000000004</v>
      </c>
      <c r="BY100" s="67">
        <v>69596.195999999996</v>
      </c>
      <c r="BZ100" s="67">
        <v>69729.849000000002</v>
      </c>
      <c r="CA100" s="67">
        <v>69858.324999999997</v>
      </c>
      <c r="CB100" s="67">
        <v>69981.057000000001</v>
      </c>
      <c r="CC100" s="67">
        <v>70097.172000000006</v>
      </c>
      <c r="CD100" s="67">
        <v>70205.645000000004</v>
      </c>
      <c r="CE100" s="67">
        <v>70305.539999999994</v>
      </c>
      <c r="CF100" s="67">
        <v>70396.142000000007</v>
      </c>
      <c r="CG100" s="67">
        <v>70476.914000000004</v>
      </c>
      <c r="CH100" s="67">
        <v>70547.365999999995</v>
      </c>
      <c r="CI100" s="67">
        <v>70607.078999999998</v>
      </c>
      <c r="CJ100" s="67">
        <v>70655.551000000007</v>
      </c>
      <c r="CK100" s="67">
        <v>70692.182000000001</v>
      </c>
      <c r="CL100" s="67">
        <v>70716.263000000006</v>
      </c>
      <c r="CM100" s="67">
        <v>70726.983999999997</v>
      </c>
      <c r="CN100" s="67">
        <v>70723.453999999998</v>
      </c>
      <c r="CO100" s="67">
        <v>70704.619000000006</v>
      </c>
    </row>
    <row r="101" spans="1:93" ht="11.25" customHeight="1">
      <c r="A101" s="63">
        <v>84</v>
      </c>
      <c r="B101" s="64" t="s">
        <v>844</v>
      </c>
      <c r="C101" s="73" t="s">
        <v>331</v>
      </c>
      <c r="D101" s="66"/>
      <c r="E101" s="66">
        <v>818</v>
      </c>
      <c r="F101" s="64" t="s">
        <v>894</v>
      </c>
      <c r="G101" s="66">
        <v>912</v>
      </c>
      <c r="H101" s="67">
        <v>92442.548999999999</v>
      </c>
      <c r="I101" s="67">
        <v>94447.070999999996</v>
      </c>
      <c r="J101" s="67">
        <v>96442.59</v>
      </c>
      <c r="K101" s="67">
        <v>98423.601999999999</v>
      </c>
      <c r="L101" s="67">
        <v>100388.076</v>
      </c>
      <c r="M101" s="67">
        <v>102334.40300000001</v>
      </c>
      <c r="N101" s="67">
        <v>104258.327</v>
      </c>
      <c r="O101" s="67">
        <v>106156.692</v>
      </c>
      <c r="P101" s="67">
        <v>108031.556</v>
      </c>
      <c r="Q101" s="67">
        <v>109887.164</v>
      </c>
      <c r="R101" s="67">
        <v>111727.822</v>
      </c>
      <c r="S101" s="67">
        <v>113553.583</v>
      </c>
      <c r="T101" s="67">
        <v>115366.61900000001</v>
      </c>
      <c r="U101" s="67">
        <v>117176.387</v>
      </c>
      <c r="V101" s="67">
        <v>118994.94100000001</v>
      </c>
      <c r="W101" s="67">
        <v>120831.556</v>
      </c>
      <c r="X101" s="67">
        <v>122689.211</v>
      </c>
      <c r="Y101" s="67">
        <v>124567.639</v>
      </c>
      <c r="Z101" s="67">
        <v>126468.61500000001</v>
      </c>
      <c r="AA101" s="67">
        <v>128392.923</v>
      </c>
      <c r="AB101" s="67">
        <v>130340.37699999999</v>
      </c>
      <c r="AC101" s="67">
        <v>132311.728</v>
      </c>
      <c r="AD101" s="67">
        <v>134305.28700000001</v>
      </c>
      <c r="AE101" s="67">
        <v>136314.90400000001</v>
      </c>
      <c r="AF101" s="67">
        <v>138332.24100000001</v>
      </c>
      <c r="AG101" s="67">
        <v>140350.383</v>
      </c>
      <c r="AH101" s="67">
        <v>142366.345</v>
      </c>
      <c r="AI101" s="67">
        <v>144378.614</v>
      </c>
      <c r="AJ101" s="67">
        <v>146383.31200000001</v>
      </c>
      <c r="AK101" s="67">
        <v>148376.571</v>
      </c>
      <c r="AL101" s="67">
        <v>150355.054</v>
      </c>
      <c r="AM101" s="67">
        <v>152316.495</v>
      </c>
      <c r="AN101" s="67">
        <v>154259.17499999999</v>
      </c>
      <c r="AO101" s="67">
        <v>156181.125</v>
      </c>
      <c r="AP101" s="67">
        <v>158080.70800000001</v>
      </c>
      <c r="AQ101" s="67">
        <v>159956.80900000001</v>
      </c>
      <c r="AR101" s="67">
        <v>161808.05600000001</v>
      </c>
      <c r="AS101" s="67">
        <v>163634.318</v>
      </c>
      <c r="AT101" s="67">
        <v>165437.364</v>
      </c>
      <c r="AU101" s="67">
        <v>167219.981</v>
      </c>
      <c r="AV101" s="67">
        <v>168984.28200000001</v>
      </c>
      <c r="AW101" s="67">
        <v>170730.43900000001</v>
      </c>
      <c r="AX101" s="67">
        <v>172458.071</v>
      </c>
      <c r="AY101" s="67">
        <v>174168.052</v>
      </c>
      <c r="AZ101" s="67">
        <v>175861.272</v>
      </c>
      <c r="BA101" s="67">
        <v>177538.3</v>
      </c>
      <c r="BB101" s="67">
        <v>179199.38500000001</v>
      </c>
      <c r="BC101" s="67">
        <v>180844.00899999999</v>
      </c>
      <c r="BD101" s="67">
        <v>182470.94</v>
      </c>
      <c r="BE101" s="67">
        <v>184078.47</v>
      </c>
      <c r="BF101" s="67">
        <v>185665.117</v>
      </c>
      <c r="BG101" s="67">
        <v>187230.41399999999</v>
      </c>
      <c r="BH101" s="67">
        <v>188774.019</v>
      </c>
      <c r="BI101" s="67">
        <v>190294.76699999999</v>
      </c>
      <c r="BJ101" s="67">
        <v>191791.353</v>
      </c>
      <c r="BK101" s="67">
        <v>193262.75099999999</v>
      </c>
      <c r="BL101" s="67">
        <v>194708.31700000001</v>
      </c>
      <c r="BM101" s="67">
        <v>196127.82199999999</v>
      </c>
      <c r="BN101" s="67">
        <v>197521.45</v>
      </c>
      <c r="BO101" s="67">
        <v>198889.58499999999</v>
      </c>
      <c r="BP101" s="67">
        <v>200232.54</v>
      </c>
      <c r="BQ101" s="67">
        <v>201550.02600000001</v>
      </c>
      <c r="BR101" s="67">
        <v>202841.736</v>
      </c>
      <c r="BS101" s="67">
        <v>204107.93100000001</v>
      </c>
      <c r="BT101" s="67">
        <v>205348.94399999999</v>
      </c>
      <c r="BU101" s="67">
        <v>206564.93700000001</v>
      </c>
      <c r="BV101" s="67">
        <v>207755.70600000001</v>
      </c>
      <c r="BW101" s="67">
        <v>208920.78400000001</v>
      </c>
      <c r="BX101" s="67">
        <v>210059.742</v>
      </c>
      <c r="BY101" s="67">
        <v>211172.057</v>
      </c>
      <c r="BZ101" s="67">
        <v>212257.147</v>
      </c>
      <c r="CA101" s="67">
        <v>213314.58499999999</v>
      </c>
      <c r="CB101" s="67">
        <v>214343.71799999999</v>
      </c>
      <c r="CC101" s="67">
        <v>215343.489</v>
      </c>
      <c r="CD101" s="67">
        <v>216312.606</v>
      </c>
      <c r="CE101" s="67">
        <v>217249.93100000001</v>
      </c>
      <c r="CF101" s="67">
        <v>218154.64199999999</v>
      </c>
      <c r="CG101" s="67">
        <v>219026.14</v>
      </c>
      <c r="CH101" s="67">
        <v>219863.95699999999</v>
      </c>
      <c r="CI101" s="67">
        <v>220667.658</v>
      </c>
      <c r="CJ101" s="67">
        <v>221436.717</v>
      </c>
      <c r="CK101" s="67">
        <v>222170.51</v>
      </c>
      <c r="CL101" s="67">
        <v>222868.25099999999</v>
      </c>
      <c r="CM101" s="67">
        <v>223529.00399999999</v>
      </c>
      <c r="CN101" s="67">
        <v>224151.72099999999</v>
      </c>
      <c r="CO101" s="67">
        <v>224735.18</v>
      </c>
    </row>
    <row r="102" spans="1:93" ht="11.25" customHeight="1">
      <c r="A102" s="63">
        <v>85</v>
      </c>
      <c r="B102" s="64" t="s">
        <v>844</v>
      </c>
      <c r="C102" s="73" t="s">
        <v>421</v>
      </c>
      <c r="D102" s="66"/>
      <c r="E102" s="66">
        <v>434</v>
      </c>
      <c r="F102" s="64" t="s">
        <v>894</v>
      </c>
      <c r="G102" s="66">
        <v>912</v>
      </c>
      <c r="H102" s="67">
        <v>6418.3149999999996</v>
      </c>
      <c r="I102" s="67">
        <v>6492.16</v>
      </c>
      <c r="J102" s="67">
        <v>6580.723</v>
      </c>
      <c r="K102" s="67">
        <v>6678.5649999999996</v>
      </c>
      <c r="L102" s="67">
        <v>6777.4530000000004</v>
      </c>
      <c r="M102" s="67">
        <v>6871.2870000000003</v>
      </c>
      <c r="N102" s="67">
        <v>6958.5379999999996</v>
      </c>
      <c r="O102" s="67">
        <v>7040.7489999999998</v>
      </c>
      <c r="P102" s="67">
        <v>7118.6559999999999</v>
      </c>
      <c r="Q102" s="67">
        <v>7193.9170000000004</v>
      </c>
      <c r="R102" s="67">
        <v>7267.7150000000001</v>
      </c>
      <c r="S102" s="67">
        <v>7339.9139999999998</v>
      </c>
      <c r="T102" s="67">
        <v>7409.7879999999996</v>
      </c>
      <c r="U102" s="67">
        <v>7477.4110000000001</v>
      </c>
      <c r="V102" s="67">
        <v>7542.9340000000002</v>
      </c>
      <c r="W102" s="67">
        <v>7606.4139999999998</v>
      </c>
      <c r="X102" s="67">
        <v>7667.9170000000004</v>
      </c>
      <c r="Y102" s="67">
        <v>7727.5110000000004</v>
      </c>
      <c r="Z102" s="67">
        <v>7785.3379999999997</v>
      </c>
      <c r="AA102" s="67">
        <v>7841.65</v>
      </c>
      <c r="AB102" s="67">
        <v>7896.5929999999998</v>
      </c>
      <c r="AC102" s="67">
        <v>7950.2250000000004</v>
      </c>
      <c r="AD102" s="67">
        <v>8002.53</v>
      </c>
      <c r="AE102" s="67">
        <v>8053.4620000000004</v>
      </c>
      <c r="AF102" s="67">
        <v>8102.9709999999995</v>
      </c>
      <c r="AG102" s="67">
        <v>8150.9870000000001</v>
      </c>
      <c r="AH102" s="67">
        <v>8197.4940000000006</v>
      </c>
      <c r="AI102" s="67">
        <v>8242.4110000000001</v>
      </c>
      <c r="AJ102" s="67">
        <v>8285.5730000000003</v>
      </c>
      <c r="AK102" s="67">
        <v>8326.7849999999999</v>
      </c>
      <c r="AL102" s="67">
        <v>8365.8580000000002</v>
      </c>
      <c r="AM102" s="67">
        <v>8402.7199999999993</v>
      </c>
      <c r="AN102" s="67">
        <v>8437.3019999999997</v>
      </c>
      <c r="AO102" s="67">
        <v>8469.4189999999999</v>
      </c>
      <c r="AP102" s="67">
        <v>8498.8439999999991</v>
      </c>
      <c r="AQ102" s="67">
        <v>8525.4120000000003</v>
      </c>
      <c r="AR102" s="67">
        <v>8549.0830000000005</v>
      </c>
      <c r="AS102" s="67">
        <v>8569.8549999999996</v>
      </c>
      <c r="AT102" s="67">
        <v>8587.7209999999995</v>
      </c>
      <c r="AU102" s="67">
        <v>8602.7330000000002</v>
      </c>
      <c r="AV102" s="67">
        <v>8614.9320000000007</v>
      </c>
      <c r="AW102" s="67">
        <v>8624.3330000000005</v>
      </c>
      <c r="AX102" s="67">
        <v>8631.0650000000005</v>
      </c>
      <c r="AY102" s="67">
        <v>8635.2649999999994</v>
      </c>
      <c r="AZ102" s="67">
        <v>8637.1640000000007</v>
      </c>
      <c r="BA102" s="67">
        <v>8636.9439999999995</v>
      </c>
      <c r="BB102" s="67">
        <v>8634.75</v>
      </c>
      <c r="BC102" s="67">
        <v>8630.7019999999993</v>
      </c>
      <c r="BD102" s="67">
        <v>8625.0400000000009</v>
      </c>
      <c r="BE102" s="67">
        <v>8618.0059999999994</v>
      </c>
      <c r="BF102" s="67">
        <v>8609.8379999999997</v>
      </c>
      <c r="BG102" s="67">
        <v>8600.6839999999993</v>
      </c>
      <c r="BH102" s="67">
        <v>8590.6479999999992</v>
      </c>
      <c r="BI102" s="67">
        <v>8579.9189999999999</v>
      </c>
      <c r="BJ102" s="67">
        <v>8568.6720000000005</v>
      </c>
      <c r="BK102" s="67">
        <v>8557.0300000000007</v>
      </c>
      <c r="BL102" s="67">
        <v>8545.1219999999994</v>
      </c>
      <c r="BM102" s="67">
        <v>8532.973</v>
      </c>
      <c r="BN102" s="67">
        <v>8520.68</v>
      </c>
      <c r="BO102" s="67">
        <v>8508.2350000000006</v>
      </c>
      <c r="BP102" s="67">
        <v>8495.6980000000003</v>
      </c>
      <c r="BQ102" s="67">
        <v>8483.0570000000007</v>
      </c>
      <c r="BR102" s="67">
        <v>8470.3349999999991</v>
      </c>
      <c r="BS102" s="67">
        <v>8457.4410000000007</v>
      </c>
      <c r="BT102" s="67">
        <v>8444.2870000000003</v>
      </c>
      <c r="BU102" s="67">
        <v>8430.7540000000008</v>
      </c>
      <c r="BV102" s="67">
        <v>8416.8240000000005</v>
      </c>
      <c r="BW102" s="67">
        <v>8402.4590000000007</v>
      </c>
      <c r="BX102" s="67">
        <v>8387.5810000000001</v>
      </c>
      <c r="BY102" s="67">
        <v>8372.0869999999995</v>
      </c>
      <c r="BZ102" s="67">
        <v>8355.91</v>
      </c>
      <c r="CA102" s="67">
        <v>8339.0049999999992</v>
      </c>
      <c r="CB102" s="67">
        <v>8321.3430000000008</v>
      </c>
      <c r="CC102" s="67">
        <v>8302.8469999999998</v>
      </c>
      <c r="CD102" s="67">
        <v>8283.4699999999993</v>
      </c>
      <c r="CE102" s="67">
        <v>8263.1569999999992</v>
      </c>
      <c r="CF102" s="67">
        <v>8241.8909999999996</v>
      </c>
      <c r="CG102" s="67">
        <v>8219.6720000000005</v>
      </c>
      <c r="CH102" s="67">
        <v>8196.5290000000005</v>
      </c>
      <c r="CI102" s="67">
        <v>8172.4880000000003</v>
      </c>
      <c r="CJ102" s="67">
        <v>8147.5789999999997</v>
      </c>
      <c r="CK102" s="67">
        <v>8121.8540000000003</v>
      </c>
      <c r="CL102" s="67">
        <v>8095.3410000000003</v>
      </c>
      <c r="CM102" s="67">
        <v>8068.0929999999998</v>
      </c>
      <c r="CN102" s="67">
        <v>8040.1459999999997</v>
      </c>
      <c r="CO102" s="67">
        <v>8011.54</v>
      </c>
    </row>
    <row r="103" spans="1:93" ht="11.25" customHeight="1">
      <c r="A103" s="63">
        <v>86</v>
      </c>
      <c r="B103" s="64" t="s">
        <v>844</v>
      </c>
      <c r="C103" s="73" t="s">
        <v>461</v>
      </c>
      <c r="D103" s="66"/>
      <c r="E103" s="66">
        <v>504</v>
      </c>
      <c r="F103" s="64" t="s">
        <v>894</v>
      </c>
      <c r="G103" s="66">
        <v>912</v>
      </c>
      <c r="H103" s="67">
        <v>34663.608</v>
      </c>
      <c r="I103" s="67">
        <v>35126.273999999998</v>
      </c>
      <c r="J103" s="67">
        <v>35581.256999999998</v>
      </c>
      <c r="K103" s="67">
        <v>36029.089</v>
      </c>
      <c r="L103" s="67">
        <v>36471.766000000003</v>
      </c>
      <c r="M103" s="67">
        <v>36910.557999999997</v>
      </c>
      <c r="N103" s="67">
        <v>37344.786999999997</v>
      </c>
      <c r="O103" s="67">
        <v>37772.756999999998</v>
      </c>
      <c r="P103" s="67">
        <v>38193.550999999999</v>
      </c>
      <c r="Q103" s="67">
        <v>38606.160000000003</v>
      </c>
      <c r="R103" s="67">
        <v>39009.790999999997</v>
      </c>
      <c r="S103" s="67">
        <v>39403.938999999998</v>
      </c>
      <c r="T103" s="67">
        <v>39788.519</v>
      </c>
      <c r="U103" s="67">
        <v>40163.701000000001</v>
      </c>
      <c r="V103" s="67">
        <v>40529.85</v>
      </c>
      <c r="W103" s="67">
        <v>40887.290999999997</v>
      </c>
      <c r="X103" s="67">
        <v>41235.942000000003</v>
      </c>
      <c r="Y103" s="67">
        <v>41575.620999999999</v>
      </c>
      <c r="Z103" s="67">
        <v>41906.349000000002</v>
      </c>
      <c r="AA103" s="67">
        <v>42228.2</v>
      </c>
      <c r="AB103" s="67">
        <v>42541.201999999997</v>
      </c>
      <c r="AC103" s="67">
        <v>42845.37</v>
      </c>
      <c r="AD103" s="67">
        <v>43140.682000000001</v>
      </c>
      <c r="AE103" s="67">
        <v>43427.108</v>
      </c>
      <c r="AF103" s="67">
        <v>43704.624000000003</v>
      </c>
      <c r="AG103" s="67">
        <v>43973.175000000003</v>
      </c>
      <c r="AH103" s="67">
        <v>44232.771000000001</v>
      </c>
      <c r="AI103" s="67">
        <v>44483.383000000002</v>
      </c>
      <c r="AJ103" s="67">
        <v>44725.046999999999</v>
      </c>
      <c r="AK103" s="67">
        <v>44957.760999999999</v>
      </c>
      <c r="AL103" s="67">
        <v>45181.536</v>
      </c>
      <c r="AM103" s="67">
        <v>45396.355000000003</v>
      </c>
      <c r="AN103" s="67">
        <v>45602.184999999998</v>
      </c>
      <c r="AO103" s="67">
        <v>45798.985999999997</v>
      </c>
      <c r="AP103" s="67">
        <v>45986.769</v>
      </c>
      <c r="AQ103" s="67">
        <v>46165.497000000003</v>
      </c>
      <c r="AR103" s="67">
        <v>46335.150999999998</v>
      </c>
      <c r="AS103" s="67">
        <v>46495.68</v>
      </c>
      <c r="AT103" s="67">
        <v>46646.959000000003</v>
      </c>
      <c r="AU103" s="67">
        <v>46788.881999999998</v>
      </c>
      <c r="AV103" s="67">
        <v>46921.334000000003</v>
      </c>
      <c r="AW103" s="67">
        <v>47044.275000000001</v>
      </c>
      <c r="AX103" s="67">
        <v>47157.694000000003</v>
      </c>
      <c r="AY103" s="67">
        <v>47261.535000000003</v>
      </c>
      <c r="AZ103" s="67">
        <v>47355.745999999999</v>
      </c>
      <c r="BA103" s="67">
        <v>47440.302000000003</v>
      </c>
      <c r="BB103" s="67">
        <v>47515.22</v>
      </c>
      <c r="BC103" s="67">
        <v>47580.542999999998</v>
      </c>
      <c r="BD103" s="67">
        <v>47636.237000000001</v>
      </c>
      <c r="BE103" s="67">
        <v>47682.267</v>
      </c>
      <c r="BF103" s="67">
        <v>47718.665000000001</v>
      </c>
      <c r="BG103" s="67">
        <v>47745.519</v>
      </c>
      <c r="BH103" s="67">
        <v>47762.99</v>
      </c>
      <c r="BI103" s="67">
        <v>47771.254999999997</v>
      </c>
      <c r="BJ103" s="67">
        <v>47770.516000000003</v>
      </c>
      <c r="BK103" s="67">
        <v>47761.000999999997</v>
      </c>
      <c r="BL103" s="67">
        <v>47742.915999999997</v>
      </c>
      <c r="BM103" s="67">
        <v>47716.506999999998</v>
      </c>
      <c r="BN103" s="67">
        <v>47682.135999999999</v>
      </c>
      <c r="BO103" s="67">
        <v>47640.226000000002</v>
      </c>
      <c r="BP103" s="67">
        <v>47591.186999999998</v>
      </c>
      <c r="BQ103" s="67">
        <v>47535.267999999996</v>
      </c>
      <c r="BR103" s="67">
        <v>47472.752</v>
      </c>
      <c r="BS103" s="67">
        <v>47404.061000000002</v>
      </c>
      <c r="BT103" s="67">
        <v>47329.601000000002</v>
      </c>
      <c r="BU103" s="67">
        <v>47249.767</v>
      </c>
      <c r="BV103" s="67">
        <v>47164.766000000003</v>
      </c>
      <c r="BW103" s="67">
        <v>47074.802000000003</v>
      </c>
      <c r="BX103" s="67">
        <v>46980.226999999999</v>
      </c>
      <c r="BY103" s="67">
        <v>46881.434000000001</v>
      </c>
      <c r="BZ103" s="67">
        <v>46778.678</v>
      </c>
      <c r="CA103" s="67">
        <v>46672.137000000002</v>
      </c>
      <c r="CB103" s="67">
        <v>46561.798000000003</v>
      </c>
      <c r="CC103" s="67">
        <v>46447.498</v>
      </c>
      <c r="CD103" s="67">
        <v>46328.911</v>
      </c>
      <c r="CE103" s="67">
        <v>46205.798000000003</v>
      </c>
      <c r="CF103" s="67">
        <v>46078.01</v>
      </c>
      <c r="CG103" s="67">
        <v>45945.527000000002</v>
      </c>
      <c r="CH103" s="67">
        <v>45808.362999999998</v>
      </c>
      <c r="CI103" s="67">
        <v>45666.548999999999</v>
      </c>
      <c r="CJ103" s="67">
        <v>45519.993999999999</v>
      </c>
      <c r="CK103" s="67">
        <v>45368.567000000003</v>
      </c>
      <c r="CL103" s="67">
        <v>45212.023999999998</v>
      </c>
      <c r="CM103" s="67">
        <v>45050.027999999998</v>
      </c>
      <c r="CN103" s="67">
        <v>44882.146999999997</v>
      </c>
      <c r="CO103" s="67">
        <v>44707.864000000001</v>
      </c>
    </row>
    <row r="104" spans="1:93" ht="11.25" customHeight="1">
      <c r="A104" s="63">
        <v>87</v>
      </c>
      <c r="B104" s="64" t="s">
        <v>844</v>
      </c>
      <c r="C104" s="73" t="s">
        <v>555</v>
      </c>
      <c r="D104" s="66"/>
      <c r="E104" s="66">
        <v>729</v>
      </c>
      <c r="F104" s="64" t="s">
        <v>894</v>
      </c>
      <c r="G104" s="66">
        <v>912</v>
      </c>
      <c r="H104" s="67">
        <v>38902.947999999997</v>
      </c>
      <c r="I104" s="67">
        <v>39847.432999999997</v>
      </c>
      <c r="J104" s="67">
        <v>40813.398000000001</v>
      </c>
      <c r="K104" s="67">
        <v>41801.531999999999</v>
      </c>
      <c r="L104" s="67">
        <v>42813.237000000001</v>
      </c>
      <c r="M104" s="67">
        <v>43849.269</v>
      </c>
      <c r="N104" s="67">
        <v>44909.351000000002</v>
      </c>
      <c r="O104" s="67">
        <v>45992.017999999996</v>
      </c>
      <c r="P104" s="67">
        <v>47095.254999999997</v>
      </c>
      <c r="Q104" s="67">
        <v>48216.428999999996</v>
      </c>
      <c r="R104" s="67">
        <v>49353.476999999999</v>
      </c>
      <c r="S104" s="67">
        <v>50505.220999999998</v>
      </c>
      <c r="T104" s="67">
        <v>51671.307000000001</v>
      </c>
      <c r="U104" s="67">
        <v>52851.430999999997</v>
      </c>
      <c r="V104" s="67">
        <v>54045.559000000001</v>
      </c>
      <c r="W104" s="67">
        <v>55253.531000000003</v>
      </c>
      <c r="X104" s="67">
        <v>56474.67</v>
      </c>
      <c r="Y104" s="67">
        <v>57708.033000000003</v>
      </c>
      <c r="Z104" s="67">
        <v>58952.794000000002</v>
      </c>
      <c r="AA104" s="67">
        <v>60208.072</v>
      </c>
      <c r="AB104" s="67">
        <v>61473.01</v>
      </c>
      <c r="AC104" s="67">
        <v>62746.985000000001</v>
      </c>
      <c r="AD104" s="67">
        <v>64029.385999999999</v>
      </c>
      <c r="AE104" s="67">
        <v>65319.421000000002</v>
      </c>
      <c r="AF104" s="67">
        <v>66616.292000000001</v>
      </c>
      <c r="AG104" s="67">
        <v>67919.277000000002</v>
      </c>
      <c r="AH104" s="67">
        <v>69227.767999999996</v>
      </c>
      <c r="AI104" s="67">
        <v>70541.335999999996</v>
      </c>
      <c r="AJ104" s="67">
        <v>71859.597999999998</v>
      </c>
      <c r="AK104" s="67">
        <v>73182.240999999995</v>
      </c>
      <c r="AL104" s="67">
        <v>74508.989000000001</v>
      </c>
      <c r="AM104" s="67">
        <v>75839.512000000002</v>
      </c>
      <c r="AN104" s="67">
        <v>77173.48</v>
      </c>
      <c r="AO104" s="67">
        <v>78510.55</v>
      </c>
      <c r="AP104" s="67">
        <v>79850.417000000001</v>
      </c>
      <c r="AQ104" s="67">
        <v>81192.820999999996</v>
      </c>
      <c r="AR104" s="67">
        <v>82537.311000000002</v>
      </c>
      <c r="AS104" s="67">
        <v>83883.75</v>
      </c>
      <c r="AT104" s="67">
        <v>85232.581999999995</v>
      </c>
      <c r="AU104" s="67">
        <v>86584.467999999993</v>
      </c>
      <c r="AV104" s="67">
        <v>87939.764999999999</v>
      </c>
      <c r="AW104" s="67">
        <v>89298.375</v>
      </c>
      <c r="AX104" s="67">
        <v>90659.627999999997</v>
      </c>
      <c r="AY104" s="67">
        <v>92022.607000000004</v>
      </c>
      <c r="AZ104" s="67">
        <v>93386.115999999995</v>
      </c>
      <c r="BA104" s="67">
        <v>94749.119000000006</v>
      </c>
      <c r="BB104" s="67">
        <v>96110.942999999999</v>
      </c>
      <c r="BC104" s="67">
        <v>97471.146999999997</v>
      </c>
      <c r="BD104" s="67">
        <v>98829.195000000007</v>
      </c>
      <c r="BE104" s="67">
        <v>100184.54399999999</v>
      </c>
      <c r="BF104" s="67">
        <v>101536.63099999999</v>
      </c>
      <c r="BG104" s="67">
        <v>102884.814</v>
      </c>
      <c r="BH104" s="67">
        <v>104228.36199999999</v>
      </c>
      <c r="BI104" s="67">
        <v>105566.359</v>
      </c>
      <c r="BJ104" s="67">
        <v>106897.842</v>
      </c>
      <c r="BK104" s="67">
        <v>108221.908</v>
      </c>
      <c r="BL104" s="67">
        <v>109537.89</v>
      </c>
      <c r="BM104" s="67">
        <v>110845.20600000001</v>
      </c>
      <c r="BN104" s="67">
        <v>112143.086</v>
      </c>
      <c r="BO104" s="67">
        <v>113430.77800000001</v>
      </c>
      <c r="BP104" s="67">
        <v>114707.59600000001</v>
      </c>
      <c r="BQ104" s="67">
        <v>115973.00599999999</v>
      </c>
      <c r="BR104" s="67">
        <v>117226.58100000001</v>
      </c>
      <c r="BS104" s="67">
        <v>118467.861</v>
      </c>
      <c r="BT104" s="67">
        <v>119696.49</v>
      </c>
      <c r="BU104" s="67">
        <v>120912.12699999999</v>
      </c>
      <c r="BV104" s="67">
        <v>122114.46</v>
      </c>
      <c r="BW104" s="67">
        <v>123303.231</v>
      </c>
      <c r="BX104" s="67">
        <v>124478.34</v>
      </c>
      <c r="BY104" s="67">
        <v>125639.776</v>
      </c>
      <c r="BZ104" s="67">
        <v>126787.511</v>
      </c>
      <c r="CA104" s="67">
        <v>127921.414</v>
      </c>
      <c r="CB104" s="67">
        <v>129041.368</v>
      </c>
      <c r="CC104" s="67">
        <v>130147.433</v>
      </c>
      <c r="CD104" s="67">
        <v>131239.69899999999</v>
      </c>
      <c r="CE104" s="67">
        <v>132318.242</v>
      </c>
      <c r="CF104" s="67">
        <v>133383.05300000001</v>
      </c>
      <c r="CG104" s="67">
        <v>134434.10699999999</v>
      </c>
      <c r="CH104" s="67">
        <v>135471.32</v>
      </c>
      <c r="CI104" s="67">
        <v>136494.62599999999</v>
      </c>
      <c r="CJ104" s="67">
        <v>137503.962</v>
      </c>
      <c r="CK104" s="67">
        <v>138499.33499999999</v>
      </c>
      <c r="CL104" s="67">
        <v>139480.79300000001</v>
      </c>
      <c r="CM104" s="67">
        <v>140448.351</v>
      </c>
      <c r="CN104" s="67">
        <v>141402.16399999999</v>
      </c>
      <c r="CO104" s="67">
        <v>142342.356</v>
      </c>
    </row>
    <row r="105" spans="1:93" ht="11.25" customHeight="1">
      <c r="A105" s="63">
        <v>88</v>
      </c>
      <c r="B105" s="64" t="s">
        <v>844</v>
      </c>
      <c r="C105" s="73" t="s">
        <v>581</v>
      </c>
      <c r="D105" s="66"/>
      <c r="E105" s="66">
        <v>788</v>
      </c>
      <c r="F105" s="64" t="s">
        <v>894</v>
      </c>
      <c r="G105" s="66">
        <v>912</v>
      </c>
      <c r="H105" s="67">
        <v>11179.950999999999</v>
      </c>
      <c r="I105" s="67">
        <v>11303.941999999999</v>
      </c>
      <c r="J105" s="67">
        <v>11433.438</v>
      </c>
      <c r="K105" s="67">
        <v>11565.203</v>
      </c>
      <c r="L105" s="67">
        <v>11694.721</v>
      </c>
      <c r="M105" s="67">
        <v>11818.618</v>
      </c>
      <c r="N105" s="67">
        <v>11935.763999999999</v>
      </c>
      <c r="O105" s="67">
        <v>12046.656000000001</v>
      </c>
      <c r="P105" s="67">
        <v>12151.571</v>
      </c>
      <c r="Q105" s="67">
        <v>12251.378000000001</v>
      </c>
      <c r="R105" s="67">
        <v>12346.748</v>
      </c>
      <c r="S105" s="67">
        <v>12437.545</v>
      </c>
      <c r="T105" s="67">
        <v>12523.465</v>
      </c>
      <c r="U105" s="67">
        <v>12604.85</v>
      </c>
      <c r="V105" s="67">
        <v>12682.14</v>
      </c>
      <c r="W105" s="67">
        <v>12755.763999999999</v>
      </c>
      <c r="X105" s="67">
        <v>12825.887000000001</v>
      </c>
      <c r="Y105" s="67">
        <v>12892.689</v>
      </c>
      <c r="Z105" s="67">
        <v>12956.626</v>
      </c>
      <c r="AA105" s="67">
        <v>13018.213</v>
      </c>
      <c r="AB105" s="67">
        <v>13077.877</v>
      </c>
      <c r="AC105" s="67">
        <v>13135.781999999999</v>
      </c>
      <c r="AD105" s="67">
        <v>13192.094999999999</v>
      </c>
      <c r="AE105" s="67">
        <v>13246.986999999999</v>
      </c>
      <c r="AF105" s="67">
        <v>13300.648999999999</v>
      </c>
      <c r="AG105" s="67">
        <v>13353.18</v>
      </c>
      <c r="AH105" s="67">
        <v>13404.684999999999</v>
      </c>
      <c r="AI105" s="67">
        <v>13455.107</v>
      </c>
      <c r="AJ105" s="67">
        <v>13504.298000000001</v>
      </c>
      <c r="AK105" s="67">
        <v>13551.992</v>
      </c>
      <c r="AL105" s="67">
        <v>13597.958000000001</v>
      </c>
      <c r="AM105" s="67">
        <v>13642.137000000001</v>
      </c>
      <c r="AN105" s="67">
        <v>13684.397000000001</v>
      </c>
      <c r="AO105" s="67">
        <v>13724.458000000001</v>
      </c>
      <c r="AP105" s="67">
        <v>13761.964</v>
      </c>
      <c r="AQ105" s="67">
        <v>13796.6</v>
      </c>
      <c r="AR105" s="67">
        <v>13828.254999999999</v>
      </c>
      <c r="AS105" s="67">
        <v>13856.859</v>
      </c>
      <c r="AT105" s="67">
        <v>13882.252</v>
      </c>
      <c r="AU105" s="67">
        <v>13904.278</v>
      </c>
      <c r="AV105" s="67">
        <v>13922.832</v>
      </c>
      <c r="AW105" s="67">
        <v>13937.901</v>
      </c>
      <c r="AX105" s="67">
        <v>13949.462</v>
      </c>
      <c r="AY105" s="67">
        <v>13957.623</v>
      </c>
      <c r="AZ105" s="67">
        <v>13962.52</v>
      </c>
      <c r="BA105" s="67">
        <v>13964.272000000001</v>
      </c>
      <c r="BB105" s="67">
        <v>13962.973</v>
      </c>
      <c r="BC105" s="67">
        <v>13958.745999999999</v>
      </c>
      <c r="BD105" s="67">
        <v>13951.808000000001</v>
      </c>
      <c r="BE105" s="67">
        <v>13942.446</v>
      </c>
      <c r="BF105" s="67">
        <v>13930.901</v>
      </c>
      <c r="BG105" s="67">
        <v>13917.361999999999</v>
      </c>
      <c r="BH105" s="67">
        <v>13901.941000000001</v>
      </c>
      <c r="BI105" s="67">
        <v>13884.909</v>
      </c>
      <c r="BJ105" s="67">
        <v>13866.491</v>
      </c>
      <c r="BK105" s="67">
        <v>13846.911</v>
      </c>
      <c r="BL105" s="67">
        <v>13826.338</v>
      </c>
      <c r="BM105" s="67">
        <v>13804.871999999999</v>
      </c>
      <c r="BN105" s="67">
        <v>13782.657999999999</v>
      </c>
      <c r="BO105" s="67">
        <v>13759.823</v>
      </c>
      <c r="BP105" s="67">
        <v>13736.477999999999</v>
      </c>
      <c r="BQ105" s="67">
        <v>13712.689</v>
      </c>
      <c r="BR105" s="67">
        <v>13688.534</v>
      </c>
      <c r="BS105" s="67">
        <v>13664.034</v>
      </c>
      <c r="BT105" s="67">
        <v>13639.216</v>
      </c>
      <c r="BU105" s="67">
        <v>13614.079</v>
      </c>
      <c r="BV105" s="67">
        <v>13588.628000000001</v>
      </c>
      <c r="BW105" s="67">
        <v>13562.865</v>
      </c>
      <c r="BX105" s="67">
        <v>13536.755999999999</v>
      </c>
      <c r="BY105" s="67">
        <v>13510.218000000001</v>
      </c>
      <c r="BZ105" s="67">
        <v>13483.213</v>
      </c>
      <c r="CA105" s="67">
        <v>13455.682000000001</v>
      </c>
      <c r="CB105" s="67">
        <v>13427.589</v>
      </c>
      <c r="CC105" s="67">
        <v>13398.813</v>
      </c>
      <c r="CD105" s="67">
        <v>13369.252</v>
      </c>
      <c r="CE105" s="67">
        <v>13338.784</v>
      </c>
      <c r="CF105" s="67">
        <v>13307.329</v>
      </c>
      <c r="CG105" s="67">
        <v>13274.829</v>
      </c>
      <c r="CH105" s="67">
        <v>13241.26</v>
      </c>
      <c r="CI105" s="67">
        <v>13206.593000000001</v>
      </c>
      <c r="CJ105" s="67">
        <v>13170.795</v>
      </c>
      <c r="CK105" s="67">
        <v>13133.784</v>
      </c>
      <c r="CL105" s="67">
        <v>13095.522000000001</v>
      </c>
      <c r="CM105" s="67">
        <v>13055.921</v>
      </c>
      <c r="CN105" s="67">
        <v>13014.883</v>
      </c>
      <c r="CO105" s="67">
        <v>12972.285</v>
      </c>
    </row>
    <row r="106" spans="1:93" ht="11.25" customHeight="1">
      <c r="A106" s="63">
        <v>89</v>
      </c>
      <c r="B106" s="64" t="s">
        <v>844</v>
      </c>
      <c r="C106" s="73" t="s">
        <v>909</v>
      </c>
      <c r="D106" s="66"/>
      <c r="E106" s="66">
        <v>732</v>
      </c>
      <c r="F106" s="64" t="s">
        <v>894</v>
      </c>
      <c r="G106" s="66">
        <v>912</v>
      </c>
      <c r="H106" s="67">
        <v>526.21100000000001</v>
      </c>
      <c r="I106" s="67">
        <v>538.74400000000003</v>
      </c>
      <c r="J106" s="67">
        <v>552.61699999999996</v>
      </c>
      <c r="K106" s="67">
        <v>567.39599999999996</v>
      </c>
      <c r="L106" s="67">
        <v>582.45799999999997</v>
      </c>
      <c r="M106" s="67">
        <v>597.33000000000004</v>
      </c>
      <c r="N106" s="67">
        <v>611.87199999999996</v>
      </c>
      <c r="O106" s="67">
        <v>626.16800000000001</v>
      </c>
      <c r="P106" s="67">
        <v>640.26099999999997</v>
      </c>
      <c r="Q106" s="67">
        <v>654.26700000000005</v>
      </c>
      <c r="R106" s="67">
        <v>668.29</v>
      </c>
      <c r="S106" s="67">
        <v>682.298</v>
      </c>
      <c r="T106" s="67">
        <v>696.21699999999998</v>
      </c>
      <c r="U106" s="67">
        <v>710.04</v>
      </c>
      <c r="V106" s="67">
        <v>723.74800000000005</v>
      </c>
      <c r="W106" s="67">
        <v>737.34900000000005</v>
      </c>
      <c r="X106" s="67">
        <v>750.83399999999995</v>
      </c>
      <c r="Y106" s="67">
        <v>764.18200000000002</v>
      </c>
      <c r="Z106" s="67">
        <v>777.41200000000003</v>
      </c>
      <c r="AA106" s="67">
        <v>790.52599999999995</v>
      </c>
      <c r="AB106" s="67">
        <v>803.51099999999997</v>
      </c>
      <c r="AC106" s="67">
        <v>816.39400000000001</v>
      </c>
      <c r="AD106" s="67">
        <v>829.15</v>
      </c>
      <c r="AE106" s="67">
        <v>841.78800000000001</v>
      </c>
      <c r="AF106" s="67">
        <v>854.30899999999997</v>
      </c>
      <c r="AG106" s="67">
        <v>866.71100000000001</v>
      </c>
      <c r="AH106" s="67">
        <v>878.99400000000003</v>
      </c>
      <c r="AI106" s="67">
        <v>891.16200000000003</v>
      </c>
      <c r="AJ106" s="67">
        <v>903.20299999999997</v>
      </c>
      <c r="AK106" s="67">
        <v>915.13</v>
      </c>
      <c r="AL106" s="67">
        <v>926.93299999999999</v>
      </c>
      <c r="AM106" s="67">
        <v>938.61900000000003</v>
      </c>
      <c r="AN106" s="67">
        <v>950.18299999999999</v>
      </c>
      <c r="AO106" s="67">
        <v>961.60699999999997</v>
      </c>
      <c r="AP106" s="67">
        <v>972.88699999999994</v>
      </c>
      <c r="AQ106" s="67">
        <v>984.024</v>
      </c>
      <c r="AR106" s="67">
        <v>994.99099999999999</v>
      </c>
      <c r="AS106" s="67">
        <v>1005.802</v>
      </c>
      <c r="AT106" s="67">
        <v>1016.46</v>
      </c>
      <c r="AU106" s="67">
        <v>1026.9369999999999</v>
      </c>
      <c r="AV106" s="67">
        <v>1037.249</v>
      </c>
      <c r="AW106" s="67">
        <v>1047.385</v>
      </c>
      <c r="AX106" s="67">
        <v>1057.3599999999999</v>
      </c>
      <c r="AY106" s="67">
        <v>1067.164</v>
      </c>
      <c r="AZ106" s="67">
        <v>1076.797</v>
      </c>
      <c r="BA106" s="67">
        <v>1086.271</v>
      </c>
      <c r="BB106" s="67">
        <v>1095.5899999999999</v>
      </c>
      <c r="BC106" s="67">
        <v>1104.761</v>
      </c>
      <c r="BD106" s="67">
        <v>1113.7739999999999</v>
      </c>
      <c r="BE106" s="67">
        <v>1122.644</v>
      </c>
      <c r="BF106" s="67">
        <v>1131.3720000000001</v>
      </c>
      <c r="BG106" s="67">
        <v>1139.9749999999999</v>
      </c>
      <c r="BH106" s="67">
        <v>1148.432</v>
      </c>
      <c r="BI106" s="67">
        <v>1156.7809999999999</v>
      </c>
      <c r="BJ106" s="67">
        <v>1165.0129999999999</v>
      </c>
      <c r="BK106" s="67">
        <v>1173.1469999999999</v>
      </c>
      <c r="BL106" s="67">
        <v>1181.183</v>
      </c>
      <c r="BM106" s="67">
        <v>1189.136</v>
      </c>
      <c r="BN106" s="67">
        <v>1196.9929999999999</v>
      </c>
      <c r="BO106" s="67">
        <v>1204.777</v>
      </c>
      <c r="BP106" s="67">
        <v>1212.5070000000001</v>
      </c>
      <c r="BQ106" s="67">
        <v>1220.1420000000001</v>
      </c>
      <c r="BR106" s="67">
        <v>1227.713</v>
      </c>
      <c r="BS106" s="67">
        <v>1235.2170000000001</v>
      </c>
      <c r="BT106" s="67">
        <v>1242.662</v>
      </c>
      <c r="BU106" s="67">
        <v>1250.046</v>
      </c>
      <c r="BV106" s="67">
        <v>1257.3510000000001</v>
      </c>
      <c r="BW106" s="67">
        <v>1264.6099999999999</v>
      </c>
      <c r="BX106" s="67">
        <v>1271.8</v>
      </c>
      <c r="BY106" s="67">
        <v>1278.933</v>
      </c>
      <c r="BZ106" s="67">
        <v>1285.9939999999999</v>
      </c>
      <c r="CA106" s="67">
        <v>1293.0060000000001</v>
      </c>
      <c r="CB106" s="67">
        <v>1299.951</v>
      </c>
      <c r="CC106" s="67">
        <v>1306.836</v>
      </c>
      <c r="CD106" s="67">
        <v>1313.655</v>
      </c>
      <c r="CE106" s="67">
        <v>1320.412</v>
      </c>
      <c r="CF106" s="67">
        <v>1327.0909999999999</v>
      </c>
      <c r="CG106" s="67">
        <v>1333.6980000000001</v>
      </c>
      <c r="CH106" s="67">
        <v>1340.229</v>
      </c>
      <c r="CI106" s="67">
        <v>1346.6890000000001</v>
      </c>
      <c r="CJ106" s="67">
        <v>1353.0730000000001</v>
      </c>
      <c r="CK106" s="67">
        <v>1359.38</v>
      </c>
      <c r="CL106" s="67">
        <v>1365.6089999999999</v>
      </c>
      <c r="CM106" s="67">
        <v>1371.752</v>
      </c>
      <c r="CN106" s="67">
        <v>1377.8009999999999</v>
      </c>
      <c r="CO106" s="67">
        <v>1383.7729999999999</v>
      </c>
    </row>
    <row r="107" spans="1:93" ht="11.25" customHeight="1">
      <c r="A107" s="79">
        <v>90</v>
      </c>
      <c r="B107" s="80" t="s">
        <v>844</v>
      </c>
      <c r="C107" s="81" t="s">
        <v>910</v>
      </c>
      <c r="D107" s="82"/>
      <c r="E107" s="82">
        <v>922</v>
      </c>
      <c r="F107" s="80" t="s">
        <v>893</v>
      </c>
      <c r="G107" s="82">
        <v>1833</v>
      </c>
      <c r="H107" s="83">
        <v>257658.413</v>
      </c>
      <c r="I107" s="83">
        <v>262263.97499999998</v>
      </c>
      <c r="J107" s="83">
        <v>266703.74900000001</v>
      </c>
      <c r="K107" s="83">
        <v>271031.77500000002</v>
      </c>
      <c r="L107" s="83">
        <v>275324.79300000001</v>
      </c>
      <c r="M107" s="83">
        <v>279636.77399999998</v>
      </c>
      <c r="N107" s="83">
        <v>283988.47899999999</v>
      </c>
      <c r="O107" s="83">
        <v>288359.967</v>
      </c>
      <c r="P107" s="83">
        <v>292714.777</v>
      </c>
      <c r="Q107" s="83">
        <v>296997.00300000003</v>
      </c>
      <c r="R107" s="83">
        <v>301166.587</v>
      </c>
      <c r="S107" s="83">
        <v>305214.38199999998</v>
      </c>
      <c r="T107" s="83">
        <v>309154.28700000001</v>
      </c>
      <c r="U107" s="83">
        <v>312995.85700000002</v>
      </c>
      <c r="V107" s="83">
        <v>316756.12900000002</v>
      </c>
      <c r="W107" s="83">
        <v>320448.36099999998</v>
      </c>
      <c r="X107" s="83">
        <v>324073.37099999998</v>
      </c>
      <c r="Y107" s="83">
        <v>327628.89600000001</v>
      </c>
      <c r="Z107" s="83">
        <v>331122.39600000001</v>
      </c>
      <c r="AA107" s="83">
        <v>334562.99900000001</v>
      </c>
      <c r="AB107" s="83">
        <v>337957.13099999999</v>
      </c>
      <c r="AC107" s="83">
        <v>341307.99200000003</v>
      </c>
      <c r="AD107" s="83">
        <v>344615.011</v>
      </c>
      <c r="AE107" s="83">
        <v>347876.31</v>
      </c>
      <c r="AF107" s="83">
        <v>351088.05300000001</v>
      </c>
      <c r="AG107" s="83">
        <v>354246.84</v>
      </c>
      <c r="AH107" s="83">
        <v>357352.35</v>
      </c>
      <c r="AI107" s="83">
        <v>360404.30599999998</v>
      </c>
      <c r="AJ107" s="83">
        <v>363398.94199999998</v>
      </c>
      <c r="AK107" s="83">
        <v>366331.74800000002</v>
      </c>
      <c r="AL107" s="83">
        <v>369199.011</v>
      </c>
      <c r="AM107" s="83">
        <v>371998.28499999997</v>
      </c>
      <c r="AN107" s="83">
        <v>374728.55300000001</v>
      </c>
      <c r="AO107" s="83">
        <v>377389.27500000002</v>
      </c>
      <c r="AP107" s="83">
        <v>379980.63400000002</v>
      </c>
      <c r="AQ107" s="83">
        <v>382502.217</v>
      </c>
      <c r="AR107" s="83">
        <v>384953.12599999999</v>
      </c>
      <c r="AS107" s="83">
        <v>387331.28700000001</v>
      </c>
      <c r="AT107" s="83">
        <v>389633.21799999999</v>
      </c>
      <c r="AU107" s="83">
        <v>391854.89199999999</v>
      </c>
      <c r="AV107" s="83">
        <v>393993.26799999998</v>
      </c>
      <c r="AW107" s="83">
        <v>396047.24699999997</v>
      </c>
      <c r="AX107" s="83">
        <v>398016.82400000002</v>
      </c>
      <c r="AY107" s="83">
        <v>399901.48</v>
      </c>
      <c r="AZ107" s="83">
        <v>401701.01400000002</v>
      </c>
      <c r="BA107" s="83">
        <v>403415.66600000003</v>
      </c>
      <c r="BB107" s="83">
        <v>405045.80300000001</v>
      </c>
      <c r="BC107" s="83">
        <v>406592.49</v>
      </c>
      <c r="BD107" s="83">
        <v>408057.69099999999</v>
      </c>
      <c r="BE107" s="83">
        <v>409444.03399999999</v>
      </c>
      <c r="BF107" s="83">
        <v>410754.09100000001</v>
      </c>
      <c r="BG107" s="83">
        <v>411989.58600000001</v>
      </c>
      <c r="BH107" s="83">
        <v>413152.52</v>
      </c>
      <c r="BI107" s="83">
        <v>414246.61300000001</v>
      </c>
      <c r="BJ107" s="83">
        <v>415276.42499999999</v>
      </c>
      <c r="BK107" s="83">
        <v>416245.73200000002</v>
      </c>
      <c r="BL107" s="83">
        <v>417156.85100000002</v>
      </c>
      <c r="BM107" s="83">
        <v>418011.571</v>
      </c>
      <c r="BN107" s="83">
        <v>418812.48700000002</v>
      </c>
      <c r="BO107" s="83">
        <v>419562.14299999998</v>
      </c>
      <c r="BP107" s="83">
        <v>420262.59</v>
      </c>
      <c r="BQ107" s="83">
        <v>420915.516</v>
      </c>
      <c r="BR107" s="83">
        <v>421522.12699999998</v>
      </c>
      <c r="BS107" s="83">
        <v>422083.446</v>
      </c>
      <c r="BT107" s="83">
        <v>422600.07500000001</v>
      </c>
      <c r="BU107" s="83">
        <v>423072.62800000003</v>
      </c>
      <c r="BV107" s="83">
        <v>423501.83600000001</v>
      </c>
      <c r="BW107" s="83">
        <v>423887.96899999998</v>
      </c>
      <c r="BX107" s="83">
        <v>424230.39</v>
      </c>
      <c r="BY107" s="83">
        <v>424527.84399999998</v>
      </c>
      <c r="BZ107" s="83">
        <v>424779.50599999999</v>
      </c>
      <c r="CA107" s="83">
        <v>424985.22100000002</v>
      </c>
      <c r="CB107" s="83">
        <v>425145.16399999999</v>
      </c>
      <c r="CC107" s="83">
        <v>425258.85100000002</v>
      </c>
      <c r="CD107" s="83">
        <v>425325.76400000002</v>
      </c>
      <c r="CE107" s="83">
        <v>425345.609</v>
      </c>
      <c r="CF107" s="83">
        <v>425318.109</v>
      </c>
      <c r="CG107" s="83">
        <v>425243.38199999998</v>
      </c>
      <c r="CH107" s="83">
        <v>425121.598</v>
      </c>
      <c r="CI107" s="83">
        <v>424952.95199999999</v>
      </c>
      <c r="CJ107" s="83">
        <v>424737.72200000001</v>
      </c>
      <c r="CK107" s="83">
        <v>424476.11</v>
      </c>
      <c r="CL107" s="83">
        <v>424168.3</v>
      </c>
      <c r="CM107" s="83">
        <v>423814.473</v>
      </c>
      <c r="CN107" s="83">
        <v>423414.71</v>
      </c>
      <c r="CO107" s="83">
        <v>422969.14399999997</v>
      </c>
    </row>
    <row r="108" spans="1:93" ht="11.25" customHeight="1">
      <c r="A108" s="63">
        <v>91</v>
      </c>
      <c r="B108" s="64" t="s">
        <v>844</v>
      </c>
      <c r="C108" s="73" t="s">
        <v>239</v>
      </c>
      <c r="D108" s="66"/>
      <c r="E108" s="66">
        <v>51</v>
      </c>
      <c r="F108" s="64" t="s">
        <v>894</v>
      </c>
      <c r="G108" s="66">
        <v>922</v>
      </c>
      <c r="H108" s="67">
        <v>2925.5590000000002</v>
      </c>
      <c r="I108" s="67">
        <v>2936.1469999999999</v>
      </c>
      <c r="J108" s="67">
        <v>2944.7890000000002</v>
      </c>
      <c r="K108" s="67">
        <v>2951.741</v>
      </c>
      <c r="L108" s="67">
        <v>2957.7280000000001</v>
      </c>
      <c r="M108" s="67">
        <v>2963.2339999999999</v>
      </c>
      <c r="N108" s="67">
        <v>2968.1280000000002</v>
      </c>
      <c r="O108" s="67">
        <v>2971.9690000000001</v>
      </c>
      <c r="P108" s="67">
        <v>2974.77</v>
      </c>
      <c r="Q108" s="67">
        <v>2976.5140000000001</v>
      </c>
      <c r="R108" s="67">
        <v>2977.2759999999998</v>
      </c>
      <c r="S108" s="67">
        <v>2977.011</v>
      </c>
      <c r="T108" s="67">
        <v>2975.75</v>
      </c>
      <c r="U108" s="67">
        <v>2973.59</v>
      </c>
      <c r="V108" s="67">
        <v>2970.6439999999998</v>
      </c>
      <c r="W108" s="67">
        <v>2967.01</v>
      </c>
      <c r="X108" s="67">
        <v>2962.7379999999998</v>
      </c>
      <c r="Y108" s="67">
        <v>2957.855</v>
      </c>
      <c r="Z108" s="67">
        <v>2952.4540000000002</v>
      </c>
      <c r="AA108" s="67">
        <v>2946.625</v>
      </c>
      <c r="AB108" s="67">
        <v>2940.413</v>
      </c>
      <c r="AC108" s="67">
        <v>2933.8890000000001</v>
      </c>
      <c r="AD108" s="67">
        <v>2927.058</v>
      </c>
      <c r="AE108" s="67">
        <v>2919.96</v>
      </c>
      <c r="AF108" s="67">
        <v>2912.6529999999998</v>
      </c>
      <c r="AG108" s="67">
        <v>2905.1469999999999</v>
      </c>
      <c r="AH108" s="67">
        <v>2897.4679999999998</v>
      </c>
      <c r="AI108" s="67">
        <v>2889.6179999999999</v>
      </c>
      <c r="AJ108" s="67">
        <v>2881.5479999999998</v>
      </c>
      <c r="AK108" s="67">
        <v>2873.2020000000002</v>
      </c>
      <c r="AL108" s="67">
        <v>2864.5479999999998</v>
      </c>
      <c r="AM108" s="67">
        <v>2855.5639999999999</v>
      </c>
      <c r="AN108" s="67">
        <v>2846.2550000000001</v>
      </c>
      <c r="AO108" s="67">
        <v>2836.5839999999998</v>
      </c>
      <c r="AP108" s="67">
        <v>2826.5479999999998</v>
      </c>
      <c r="AQ108" s="67">
        <v>2816.114</v>
      </c>
      <c r="AR108" s="67">
        <v>2805.2570000000001</v>
      </c>
      <c r="AS108" s="67">
        <v>2794.009</v>
      </c>
      <c r="AT108" s="67">
        <v>2782.3330000000001</v>
      </c>
      <c r="AU108" s="67">
        <v>2770.2249999999999</v>
      </c>
      <c r="AV108" s="67">
        <v>2757.7020000000002</v>
      </c>
      <c r="AW108" s="67">
        <v>2744.7510000000002</v>
      </c>
      <c r="AX108" s="67">
        <v>2731.3629999999998</v>
      </c>
      <c r="AY108" s="67">
        <v>2717.5590000000002</v>
      </c>
      <c r="AZ108" s="67">
        <v>2703.3580000000002</v>
      </c>
      <c r="BA108" s="67">
        <v>2688.7649999999999</v>
      </c>
      <c r="BB108" s="67">
        <v>2673.7739999999999</v>
      </c>
      <c r="BC108" s="67">
        <v>2658.4319999999998</v>
      </c>
      <c r="BD108" s="67">
        <v>2642.75</v>
      </c>
      <c r="BE108" s="67">
        <v>2626.7350000000001</v>
      </c>
      <c r="BF108" s="67">
        <v>2610.4250000000002</v>
      </c>
      <c r="BG108" s="67">
        <v>2593.8429999999998</v>
      </c>
      <c r="BH108" s="67">
        <v>2576.9969999999998</v>
      </c>
      <c r="BI108" s="67">
        <v>2559.931</v>
      </c>
      <c r="BJ108" s="67">
        <v>2542.6799999999998</v>
      </c>
      <c r="BK108" s="67">
        <v>2525.2910000000002</v>
      </c>
      <c r="BL108" s="67">
        <v>2507.7800000000002</v>
      </c>
      <c r="BM108" s="67">
        <v>2490.1799999999998</v>
      </c>
      <c r="BN108" s="67">
        <v>2472.5340000000001</v>
      </c>
      <c r="BO108" s="67">
        <v>2454.89</v>
      </c>
      <c r="BP108" s="67">
        <v>2437.2849999999999</v>
      </c>
      <c r="BQ108" s="67">
        <v>2419.7460000000001</v>
      </c>
      <c r="BR108" s="67">
        <v>2402.2800000000002</v>
      </c>
      <c r="BS108" s="67">
        <v>2384.9479999999999</v>
      </c>
      <c r="BT108" s="67">
        <v>2367.7460000000001</v>
      </c>
      <c r="BU108" s="67">
        <v>2350.7289999999998</v>
      </c>
      <c r="BV108" s="67">
        <v>2333.895</v>
      </c>
      <c r="BW108" s="67">
        <v>2317.2379999999998</v>
      </c>
      <c r="BX108" s="67">
        <v>2300.7979999999998</v>
      </c>
      <c r="BY108" s="67">
        <v>2284.5509999999999</v>
      </c>
      <c r="BZ108" s="67">
        <v>2268.5219999999999</v>
      </c>
      <c r="CA108" s="67">
        <v>2252.7089999999998</v>
      </c>
      <c r="CB108" s="67">
        <v>2237.0940000000001</v>
      </c>
      <c r="CC108" s="67">
        <v>2221.6390000000001</v>
      </c>
      <c r="CD108" s="67">
        <v>2206.3139999999999</v>
      </c>
      <c r="CE108" s="67">
        <v>2191.0770000000002</v>
      </c>
      <c r="CF108" s="67">
        <v>2175.8969999999999</v>
      </c>
      <c r="CG108" s="67">
        <v>2160.7600000000002</v>
      </c>
      <c r="CH108" s="67">
        <v>2145.6619999999998</v>
      </c>
      <c r="CI108" s="67">
        <v>2130.5630000000001</v>
      </c>
      <c r="CJ108" s="67">
        <v>2115.4699999999998</v>
      </c>
      <c r="CK108" s="67">
        <v>2100.3290000000002</v>
      </c>
      <c r="CL108" s="67">
        <v>2085.1320000000001</v>
      </c>
      <c r="CM108" s="67">
        <v>2069.8110000000001</v>
      </c>
      <c r="CN108" s="67">
        <v>2054.3220000000001</v>
      </c>
      <c r="CO108" s="67">
        <v>2038.6130000000001</v>
      </c>
    </row>
    <row r="109" spans="1:93" ht="11.25" customHeight="1">
      <c r="A109" s="63">
        <v>92</v>
      </c>
      <c r="B109" s="64" t="s">
        <v>844</v>
      </c>
      <c r="C109" s="73" t="s">
        <v>246</v>
      </c>
      <c r="D109" s="66">
        <v>5</v>
      </c>
      <c r="E109" s="66">
        <v>31</v>
      </c>
      <c r="F109" s="64" t="s">
        <v>894</v>
      </c>
      <c r="G109" s="66">
        <v>922</v>
      </c>
      <c r="H109" s="67">
        <v>9622.741</v>
      </c>
      <c r="I109" s="67">
        <v>9736.0409999999993</v>
      </c>
      <c r="J109" s="67">
        <v>9845.3160000000007</v>
      </c>
      <c r="K109" s="67">
        <v>9949.5370000000003</v>
      </c>
      <c r="L109" s="67">
        <v>10047.718999999999</v>
      </c>
      <c r="M109" s="67">
        <v>10139.174999999999</v>
      </c>
      <c r="N109" s="67">
        <v>10223.343999999999</v>
      </c>
      <c r="O109" s="67">
        <v>10300.196</v>
      </c>
      <c r="P109" s="67">
        <v>10370.49</v>
      </c>
      <c r="Q109" s="67">
        <v>10435.341</v>
      </c>
      <c r="R109" s="67">
        <v>10495.689</v>
      </c>
      <c r="S109" s="67">
        <v>10551.674000000001</v>
      </c>
      <c r="T109" s="67">
        <v>10603.359</v>
      </c>
      <c r="U109" s="67">
        <v>10651.431</v>
      </c>
      <c r="V109" s="67">
        <v>10696.684999999999</v>
      </c>
      <c r="W109" s="67">
        <v>10739.736000000001</v>
      </c>
      <c r="X109" s="67">
        <v>10780.880999999999</v>
      </c>
      <c r="Y109" s="67">
        <v>10820.172</v>
      </c>
      <c r="Z109" s="67">
        <v>10857.547</v>
      </c>
      <c r="AA109" s="67">
        <v>10892.870999999999</v>
      </c>
      <c r="AB109" s="67">
        <v>10925.978999999999</v>
      </c>
      <c r="AC109" s="67">
        <v>10956.948</v>
      </c>
      <c r="AD109" s="67">
        <v>10985.771000000001</v>
      </c>
      <c r="AE109" s="67">
        <v>11012.055</v>
      </c>
      <c r="AF109" s="67">
        <v>11035.273999999999</v>
      </c>
      <c r="AG109" s="67">
        <v>11055.063</v>
      </c>
      <c r="AH109" s="67">
        <v>11071.291999999999</v>
      </c>
      <c r="AI109" s="67">
        <v>11084.046</v>
      </c>
      <c r="AJ109" s="67">
        <v>11093.273999999999</v>
      </c>
      <c r="AK109" s="67">
        <v>11099.02</v>
      </c>
      <c r="AL109" s="67">
        <v>11101.322</v>
      </c>
      <c r="AM109" s="67">
        <v>11100.188</v>
      </c>
      <c r="AN109" s="67">
        <v>11095.71</v>
      </c>
      <c r="AO109" s="67">
        <v>11088.129000000001</v>
      </c>
      <c r="AP109" s="67">
        <v>11077.798000000001</v>
      </c>
      <c r="AQ109" s="67">
        <v>11064.995000000001</v>
      </c>
      <c r="AR109" s="67">
        <v>11049.865</v>
      </c>
      <c r="AS109" s="67">
        <v>11032.504000000001</v>
      </c>
      <c r="AT109" s="67">
        <v>11013.079</v>
      </c>
      <c r="AU109" s="67">
        <v>10991.808999999999</v>
      </c>
      <c r="AV109" s="67">
        <v>10968.875</v>
      </c>
      <c r="AW109" s="67">
        <v>10944.387000000001</v>
      </c>
      <c r="AX109" s="67">
        <v>10918.431</v>
      </c>
      <c r="AY109" s="67">
        <v>10891.053</v>
      </c>
      <c r="AZ109" s="67">
        <v>10862.291999999999</v>
      </c>
      <c r="BA109" s="67">
        <v>10832.145</v>
      </c>
      <c r="BB109" s="67">
        <v>10800.695</v>
      </c>
      <c r="BC109" s="67">
        <v>10768.018</v>
      </c>
      <c r="BD109" s="67">
        <v>10734.091</v>
      </c>
      <c r="BE109" s="67">
        <v>10698.875</v>
      </c>
      <c r="BF109" s="67">
        <v>10662.36</v>
      </c>
      <c r="BG109" s="67">
        <v>10624.593999999999</v>
      </c>
      <c r="BH109" s="67">
        <v>10585.665000000001</v>
      </c>
      <c r="BI109" s="67">
        <v>10545.619000000001</v>
      </c>
      <c r="BJ109" s="67">
        <v>10504.517</v>
      </c>
      <c r="BK109" s="67">
        <v>10462.433000000001</v>
      </c>
      <c r="BL109" s="67">
        <v>10419.43</v>
      </c>
      <c r="BM109" s="67">
        <v>10375.632</v>
      </c>
      <c r="BN109" s="67">
        <v>10331.183000000001</v>
      </c>
      <c r="BO109" s="67">
        <v>10286.224</v>
      </c>
      <c r="BP109" s="67">
        <v>10240.904</v>
      </c>
      <c r="BQ109" s="67">
        <v>10195.332</v>
      </c>
      <c r="BR109" s="67">
        <v>10149.611000000001</v>
      </c>
      <c r="BS109" s="67">
        <v>10103.941000000001</v>
      </c>
      <c r="BT109" s="67">
        <v>10058.574000000001</v>
      </c>
      <c r="BU109" s="67">
        <v>10013.683000000001</v>
      </c>
      <c r="BV109" s="67">
        <v>9969.3680000000004</v>
      </c>
      <c r="BW109" s="67">
        <v>9925.6360000000004</v>
      </c>
      <c r="BX109" s="67">
        <v>9882.5570000000007</v>
      </c>
      <c r="BY109" s="67">
        <v>9840.1280000000006</v>
      </c>
      <c r="BZ109" s="67">
        <v>9798.3709999999992</v>
      </c>
      <c r="CA109" s="67">
        <v>9757.2890000000007</v>
      </c>
      <c r="CB109" s="67">
        <v>9716.8310000000001</v>
      </c>
      <c r="CC109" s="67">
        <v>9676.8709999999992</v>
      </c>
      <c r="CD109" s="67">
        <v>9637.2189999999991</v>
      </c>
      <c r="CE109" s="67">
        <v>9597.7009999999991</v>
      </c>
      <c r="CF109" s="67">
        <v>9558.1959999999999</v>
      </c>
      <c r="CG109" s="67">
        <v>9518.6740000000009</v>
      </c>
      <c r="CH109" s="67">
        <v>9479.0640000000003</v>
      </c>
      <c r="CI109" s="67">
        <v>9439.3389999999999</v>
      </c>
      <c r="CJ109" s="67">
        <v>9399.4120000000003</v>
      </c>
      <c r="CK109" s="67">
        <v>9359.2160000000003</v>
      </c>
      <c r="CL109" s="67">
        <v>9318.5759999999991</v>
      </c>
      <c r="CM109" s="67">
        <v>9277.34</v>
      </c>
      <c r="CN109" s="67">
        <v>9235.2790000000005</v>
      </c>
      <c r="CO109" s="67">
        <v>9192.1409999999996</v>
      </c>
    </row>
    <row r="110" spans="1:93" ht="11.25" customHeight="1">
      <c r="A110" s="63">
        <v>93</v>
      </c>
      <c r="B110" s="64" t="s">
        <v>844</v>
      </c>
      <c r="C110" s="73" t="s">
        <v>250</v>
      </c>
      <c r="D110" s="66"/>
      <c r="E110" s="66">
        <v>48</v>
      </c>
      <c r="F110" s="64" t="s">
        <v>894</v>
      </c>
      <c r="G110" s="66">
        <v>922</v>
      </c>
      <c r="H110" s="67">
        <v>1371.8530000000001</v>
      </c>
      <c r="I110" s="67">
        <v>1425.7929999999999</v>
      </c>
      <c r="J110" s="67">
        <v>1494.077</v>
      </c>
      <c r="K110" s="67">
        <v>1569.44</v>
      </c>
      <c r="L110" s="67">
        <v>1641.164</v>
      </c>
      <c r="M110" s="67">
        <v>1701.5830000000001</v>
      </c>
      <c r="N110" s="67">
        <v>1748.2950000000001</v>
      </c>
      <c r="O110" s="67">
        <v>1783.9849999999999</v>
      </c>
      <c r="P110" s="67">
        <v>1811.9960000000001</v>
      </c>
      <c r="Q110" s="67">
        <v>1837.7280000000001</v>
      </c>
      <c r="R110" s="67">
        <v>1865.087</v>
      </c>
      <c r="S110" s="67">
        <v>1894.8789999999999</v>
      </c>
      <c r="T110" s="67">
        <v>1925.732</v>
      </c>
      <c r="U110" s="67">
        <v>1956.7380000000001</v>
      </c>
      <c r="V110" s="67">
        <v>1986.3409999999999</v>
      </c>
      <c r="W110" s="67">
        <v>2013.4190000000001</v>
      </c>
      <c r="X110" s="67">
        <v>2037.893</v>
      </c>
      <c r="Y110" s="67">
        <v>2060.3290000000002</v>
      </c>
      <c r="Z110" s="67">
        <v>2081.0239999999999</v>
      </c>
      <c r="AA110" s="67">
        <v>2100.4609999999998</v>
      </c>
      <c r="AB110" s="67">
        <v>2118.9940000000001</v>
      </c>
      <c r="AC110" s="67">
        <v>2136.7060000000001</v>
      </c>
      <c r="AD110" s="67">
        <v>2153.576</v>
      </c>
      <c r="AE110" s="67">
        <v>2169.6480000000001</v>
      </c>
      <c r="AF110" s="67">
        <v>2185.0189999999998</v>
      </c>
      <c r="AG110" s="67">
        <v>2199.7060000000001</v>
      </c>
      <c r="AH110" s="67">
        <v>2213.8139999999999</v>
      </c>
      <c r="AI110" s="67">
        <v>2227.366</v>
      </c>
      <c r="AJ110" s="67">
        <v>2240.3789999999999</v>
      </c>
      <c r="AK110" s="67">
        <v>2252.8159999999998</v>
      </c>
      <c r="AL110" s="67">
        <v>2264.6579999999999</v>
      </c>
      <c r="AM110" s="67">
        <v>2275.9490000000001</v>
      </c>
      <c r="AN110" s="67">
        <v>2286.7089999999998</v>
      </c>
      <c r="AO110" s="67">
        <v>2296.9639999999999</v>
      </c>
      <c r="AP110" s="67">
        <v>2306.7359999999999</v>
      </c>
      <c r="AQ110" s="67">
        <v>2316.047</v>
      </c>
      <c r="AR110" s="67">
        <v>2324.9119999999998</v>
      </c>
      <c r="AS110" s="67">
        <v>2333.3319999999999</v>
      </c>
      <c r="AT110" s="67">
        <v>2341.3420000000001</v>
      </c>
      <c r="AU110" s="67">
        <v>2348.924</v>
      </c>
      <c r="AV110" s="67">
        <v>2356.1080000000002</v>
      </c>
      <c r="AW110" s="67">
        <v>2362.913</v>
      </c>
      <c r="AX110" s="67">
        <v>2369.3150000000001</v>
      </c>
      <c r="AY110" s="67">
        <v>2375.3180000000002</v>
      </c>
      <c r="AZ110" s="67">
        <v>2380.9160000000002</v>
      </c>
      <c r="BA110" s="67">
        <v>2386.098</v>
      </c>
      <c r="BB110" s="67">
        <v>2390.8710000000001</v>
      </c>
      <c r="BC110" s="67">
        <v>2395.2150000000001</v>
      </c>
      <c r="BD110" s="67">
        <v>2399.1390000000001</v>
      </c>
      <c r="BE110" s="67">
        <v>2402.6350000000002</v>
      </c>
      <c r="BF110" s="67">
        <v>2405.6990000000001</v>
      </c>
      <c r="BG110" s="67">
        <v>2408.3249999999998</v>
      </c>
      <c r="BH110" s="67">
        <v>2410.4989999999998</v>
      </c>
      <c r="BI110" s="67">
        <v>2412.2310000000002</v>
      </c>
      <c r="BJ110" s="67">
        <v>2413.511</v>
      </c>
      <c r="BK110" s="67">
        <v>2414.3380000000002</v>
      </c>
      <c r="BL110" s="67">
        <v>2414.7080000000001</v>
      </c>
      <c r="BM110" s="67">
        <v>2414.6129999999998</v>
      </c>
      <c r="BN110" s="67">
        <v>2414.0509999999999</v>
      </c>
      <c r="BO110" s="67">
        <v>2413.0309999999999</v>
      </c>
      <c r="BP110" s="67">
        <v>2411.5500000000002</v>
      </c>
      <c r="BQ110" s="67">
        <v>2409.5940000000001</v>
      </c>
      <c r="BR110" s="67">
        <v>2407.1779999999999</v>
      </c>
      <c r="BS110" s="67">
        <v>2404.3090000000002</v>
      </c>
      <c r="BT110" s="67">
        <v>2400.9740000000002</v>
      </c>
      <c r="BU110" s="67">
        <v>2397.212</v>
      </c>
      <c r="BV110" s="67">
        <v>2392.9989999999998</v>
      </c>
      <c r="BW110" s="67">
        <v>2388.3670000000002</v>
      </c>
      <c r="BX110" s="67">
        <v>2383.3029999999999</v>
      </c>
      <c r="BY110" s="67">
        <v>2377.8200000000002</v>
      </c>
      <c r="BZ110" s="67">
        <v>2371.92</v>
      </c>
      <c r="CA110" s="67">
        <v>2365.5949999999998</v>
      </c>
      <c r="CB110" s="67">
        <v>2358.9079999999999</v>
      </c>
      <c r="CC110" s="67">
        <v>2351.8530000000001</v>
      </c>
      <c r="CD110" s="67">
        <v>2344.4650000000001</v>
      </c>
      <c r="CE110" s="67">
        <v>2336.7809999999999</v>
      </c>
      <c r="CF110" s="67">
        <v>2328.8150000000001</v>
      </c>
      <c r="CG110" s="67">
        <v>2320.607</v>
      </c>
      <c r="CH110" s="67">
        <v>2312.2089999999998</v>
      </c>
      <c r="CI110" s="67">
        <v>2303.6469999999999</v>
      </c>
      <c r="CJ110" s="67">
        <v>2294.9839999999999</v>
      </c>
      <c r="CK110" s="67">
        <v>2286.2539999999999</v>
      </c>
      <c r="CL110" s="67">
        <v>2277.5279999999998</v>
      </c>
      <c r="CM110" s="67">
        <v>2268.8560000000002</v>
      </c>
      <c r="CN110" s="67">
        <v>2260.2840000000001</v>
      </c>
      <c r="CO110" s="67">
        <v>2251.8910000000001</v>
      </c>
    </row>
    <row r="111" spans="1:93" ht="11.25" customHeight="1">
      <c r="A111" s="63">
        <v>94</v>
      </c>
      <c r="B111" s="64" t="s">
        <v>844</v>
      </c>
      <c r="C111" s="73" t="s">
        <v>317</v>
      </c>
      <c r="D111" s="66">
        <v>6</v>
      </c>
      <c r="E111" s="66">
        <v>196</v>
      </c>
      <c r="F111" s="64" t="s">
        <v>894</v>
      </c>
      <c r="G111" s="66">
        <v>922</v>
      </c>
      <c r="H111" s="67">
        <v>1160.9870000000001</v>
      </c>
      <c r="I111" s="67">
        <v>1170.1890000000001</v>
      </c>
      <c r="J111" s="67">
        <v>1179.6849999999999</v>
      </c>
      <c r="K111" s="67">
        <v>1189.2619999999999</v>
      </c>
      <c r="L111" s="67">
        <v>1198.5740000000001</v>
      </c>
      <c r="M111" s="67">
        <v>1207.3610000000001</v>
      </c>
      <c r="N111" s="67">
        <v>1215.588</v>
      </c>
      <c r="O111" s="67">
        <v>1223.3900000000001</v>
      </c>
      <c r="P111" s="67">
        <v>1230.7919999999999</v>
      </c>
      <c r="Q111" s="67">
        <v>1237.8689999999999</v>
      </c>
      <c r="R111" s="67">
        <v>1244.674</v>
      </c>
      <c r="S111" s="67">
        <v>1251.2149999999999</v>
      </c>
      <c r="T111" s="67">
        <v>1257.4739999999999</v>
      </c>
      <c r="U111" s="67">
        <v>1263.4960000000001</v>
      </c>
      <c r="V111" s="67">
        <v>1269.319</v>
      </c>
      <c r="W111" s="67">
        <v>1274.973</v>
      </c>
      <c r="X111" s="67">
        <v>1280.47</v>
      </c>
      <c r="Y111" s="67">
        <v>1285.8240000000001</v>
      </c>
      <c r="Z111" s="67">
        <v>1291.0319999999999</v>
      </c>
      <c r="AA111" s="67">
        <v>1296.1120000000001</v>
      </c>
      <c r="AB111" s="67">
        <v>1301.059</v>
      </c>
      <c r="AC111" s="67">
        <v>1305.8789999999999</v>
      </c>
      <c r="AD111" s="67">
        <v>1310.579</v>
      </c>
      <c r="AE111" s="67">
        <v>1315.134</v>
      </c>
      <c r="AF111" s="67">
        <v>1319.546</v>
      </c>
      <c r="AG111" s="67">
        <v>1323.7739999999999</v>
      </c>
      <c r="AH111" s="67">
        <v>1327.8119999999999</v>
      </c>
      <c r="AI111" s="67">
        <v>1331.674</v>
      </c>
      <c r="AJ111" s="67">
        <v>1335.346</v>
      </c>
      <c r="AK111" s="67">
        <v>1338.789</v>
      </c>
      <c r="AL111" s="67">
        <v>1342.0129999999999</v>
      </c>
      <c r="AM111" s="67">
        <v>1345.0119999999999</v>
      </c>
      <c r="AN111" s="67">
        <v>1347.7719999999999</v>
      </c>
      <c r="AO111" s="67">
        <v>1350.2940000000001</v>
      </c>
      <c r="AP111" s="67">
        <v>1352.5630000000001</v>
      </c>
      <c r="AQ111" s="67">
        <v>1354.5889999999999</v>
      </c>
      <c r="AR111" s="67">
        <v>1356.364</v>
      </c>
      <c r="AS111" s="67">
        <v>1357.8869999999999</v>
      </c>
      <c r="AT111" s="67">
        <v>1359.1790000000001</v>
      </c>
      <c r="AU111" s="67">
        <v>1360.239</v>
      </c>
      <c r="AV111" s="67">
        <v>1361.059</v>
      </c>
      <c r="AW111" s="67">
        <v>1361.663</v>
      </c>
      <c r="AX111" s="67">
        <v>1362.0630000000001</v>
      </c>
      <c r="AY111" s="67">
        <v>1362.2650000000001</v>
      </c>
      <c r="AZ111" s="67">
        <v>1362.2840000000001</v>
      </c>
      <c r="BA111" s="67">
        <v>1362.135</v>
      </c>
      <c r="BB111" s="67">
        <v>1361.8320000000001</v>
      </c>
      <c r="BC111" s="67">
        <v>1361.3889999999999</v>
      </c>
      <c r="BD111" s="67">
        <v>1360.8009999999999</v>
      </c>
      <c r="BE111" s="67">
        <v>1360.097</v>
      </c>
      <c r="BF111" s="67">
        <v>1359.2829999999999</v>
      </c>
      <c r="BG111" s="67">
        <v>1358.383</v>
      </c>
      <c r="BH111" s="67">
        <v>1357.3869999999999</v>
      </c>
      <c r="BI111" s="67">
        <v>1356.2840000000001</v>
      </c>
      <c r="BJ111" s="67">
        <v>1355.1210000000001</v>
      </c>
      <c r="BK111" s="67">
        <v>1353.8440000000001</v>
      </c>
      <c r="BL111" s="67">
        <v>1352.481</v>
      </c>
      <c r="BM111" s="67">
        <v>1351.039</v>
      </c>
      <c r="BN111" s="67">
        <v>1349.5340000000001</v>
      </c>
      <c r="BO111" s="67">
        <v>1347.9449999999999</v>
      </c>
      <c r="BP111" s="67">
        <v>1346.2929999999999</v>
      </c>
      <c r="BQ111" s="67">
        <v>1344.5909999999999</v>
      </c>
      <c r="BR111" s="67">
        <v>1342.8230000000001</v>
      </c>
      <c r="BS111" s="67">
        <v>1341.0050000000001</v>
      </c>
      <c r="BT111" s="67">
        <v>1339.163</v>
      </c>
      <c r="BU111" s="67">
        <v>1337.299</v>
      </c>
      <c r="BV111" s="67">
        <v>1335.4269999999999</v>
      </c>
      <c r="BW111" s="67">
        <v>1333.54</v>
      </c>
      <c r="BX111" s="67">
        <v>1331.6610000000001</v>
      </c>
      <c r="BY111" s="67">
        <v>1329.789</v>
      </c>
      <c r="BZ111" s="67">
        <v>1327.9280000000001</v>
      </c>
      <c r="CA111" s="67">
        <v>1326.097</v>
      </c>
      <c r="CB111" s="67">
        <v>1324.2929999999999</v>
      </c>
      <c r="CC111" s="67">
        <v>1322.5429999999999</v>
      </c>
      <c r="CD111" s="67">
        <v>1320.8589999999999</v>
      </c>
      <c r="CE111" s="67">
        <v>1319.251</v>
      </c>
      <c r="CF111" s="67">
        <v>1317.7460000000001</v>
      </c>
      <c r="CG111" s="67">
        <v>1316.3340000000001</v>
      </c>
      <c r="CH111" s="67">
        <v>1315.011</v>
      </c>
      <c r="CI111" s="67">
        <v>1313.7950000000001</v>
      </c>
      <c r="CJ111" s="67">
        <v>1312.692</v>
      </c>
      <c r="CK111" s="67">
        <v>1311.692</v>
      </c>
      <c r="CL111" s="67">
        <v>1310.81</v>
      </c>
      <c r="CM111" s="67">
        <v>1310.0429999999999</v>
      </c>
      <c r="CN111" s="67">
        <v>1309.4059999999999</v>
      </c>
      <c r="CO111" s="67">
        <v>1308.9110000000001</v>
      </c>
    </row>
    <row r="112" spans="1:93" ht="11.25" customHeight="1">
      <c r="A112" s="63">
        <v>95</v>
      </c>
      <c r="B112" s="64" t="s">
        <v>844</v>
      </c>
      <c r="C112" s="73" t="s">
        <v>27</v>
      </c>
      <c r="D112" s="66">
        <v>7</v>
      </c>
      <c r="E112" s="66">
        <v>268</v>
      </c>
      <c r="F112" s="64" t="s">
        <v>894</v>
      </c>
      <c r="G112" s="66">
        <v>922</v>
      </c>
      <c r="H112" s="67">
        <v>4024.18</v>
      </c>
      <c r="I112" s="67">
        <v>4015.4569999999999</v>
      </c>
      <c r="J112" s="67">
        <v>4008.723</v>
      </c>
      <c r="K112" s="67">
        <v>4002.9459999999999</v>
      </c>
      <c r="L112" s="67">
        <v>3996.7620000000002</v>
      </c>
      <c r="M112" s="67">
        <v>3989.1750000000002</v>
      </c>
      <c r="N112" s="67">
        <v>3979.7730000000001</v>
      </c>
      <c r="O112" s="67">
        <v>3968.7280000000001</v>
      </c>
      <c r="P112" s="67">
        <v>3956.337</v>
      </c>
      <c r="Q112" s="67">
        <v>3943.05</v>
      </c>
      <c r="R112" s="67">
        <v>3929.288</v>
      </c>
      <c r="S112" s="67">
        <v>3915.0509999999999</v>
      </c>
      <c r="T112" s="67">
        <v>3900.212</v>
      </c>
      <c r="U112" s="67">
        <v>3884.8870000000002</v>
      </c>
      <c r="V112" s="67">
        <v>3869.2179999999998</v>
      </c>
      <c r="W112" s="67">
        <v>3853.3009999999999</v>
      </c>
      <c r="X112" s="67">
        <v>3837.2150000000001</v>
      </c>
      <c r="Y112" s="67">
        <v>3820.9839999999999</v>
      </c>
      <c r="Z112" s="67">
        <v>3804.634</v>
      </c>
      <c r="AA112" s="67">
        <v>3788.2339999999999</v>
      </c>
      <c r="AB112" s="67">
        <v>3771.7750000000001</v>
      </c>
      <c r="AC112" s="67">
        <v>3755.3009999999999</v>
      </c>
      <c r="AD112" s="67">
        <v>3738.8270000000002</v>
      </c>
      <c r="AE112" s="67">
        <v>3722.3629999999998</v>
      </c>
      <c r="AF112" s="67">
        <v>3705.8609999999999</v>
      </c>
      <c r="AG112" s="67">
        <v>3689.3110000000001</v>
      </c>
      <c r="AH112" s="67">
        <v>3672.7249999999999</v>
      </c>
      <c r="AI112" s="67">
        <v>3656.0810000000001</v>
      </c>
      <c r="AJ112" s="67">
        <v>3639.35</v>
      </c>
      <c r="AK112" s="67">
        <v>3622.4749999999999</v>
      </c>
      <c r="AL112" s="67">
        <v>3605.424</v>
      </c>
      <c r="AM112" s="67">
        <v>3588.163</v>
      </c>
      <c r="AN112" s="67">
        <v>3570.7179999999998</v>
      </c>
      <c r="AO112" s="67">
        <v>3553.0279999999998</v>
      </c>
      <c r="AP112" s="67">
        <v>3535.076</v>
      </c>
      <c r="AQ112" s="67">
        <v>3516.87</v>
      </c>
      <c r="AR112" s="67">
        <v>3498.373</v>
      </c>
      <c r="AS112" s="67">
        <v>3479.5859999999998</v>
      </c>
      <c r="AT112" s="67">
        <v>3460.5349999999999</v>
      </c>
      <c r="AU112" s="67">
        <v>3441.241</v>
      </c>
      <c r="AV112" s="67">
        <v>3421.69</v>
      </c>
      <c r="AW112" s="67">
        <v>3401.9319999999998</v>
      </c>
      <c r="AX112" s="67">
        <v>3381.9520000000002</v>
      </c>
      <c r="AY112" s="67">
        <v>3361.788</v>
      </c>
      <c r="AZ112" s="67">
        <v>3341.4780000000001</v>
      </c>
      <c r="BA112" s="67">
        <v>3321.0329999999999</v>
      </c>
      <c r="BB112" s="67">
        <v>3300.4789999999998</v>
      </c>
      <c r="BC112" s="67">
        <v>3279.8539999999998</v>
      </c>
      <c r="BD112" s="67">
        <v>3259.16</v>
      </c>
      <c r="BE112" s="67">
        <v>3238.4450000000002</v>
      </c>
      <c r="BF112" s="67">
        <v>3217.732</v>
      </c>
      <c r="BG112" s="67">
        <v>3197.0479999999998</v>
      </c>
      <c r="BH112" s="67">
        <v>3176.402</v>
      </c>
      <c r="BI112" s="67">
        <v>3155.8049999999998</v>
      </c>
      <c r="BJ112" s="67">
        <v>3135.2649999999999</v>
      </c>
      <c r="BK112" s="67">
        <v>3114.7959999999998</v>
      </c>
      <c r="BL112" s="67">
        <v>3094.4009999999998</v>
      </c>
      <c r="BM112" s="67">
        <v>3074.085</v>
      </c>
      <c r="BN112" s="67">
        <v>3053.855</v>
      </c>
      <c r="BO112" s="67">
        <v>3033.7370000000001</v>
      </c>
      <c r="BP112" s="67">
        <v>3013.7040000000002</v>
      </c>
      <c r="BQ112" s="67">
        <v>2993.7869999999998</v>
      </c>
      <c r="BR112" s="67">
        <v>2973.9430000000002</v>
      </c>
      <c r="BS112" s="67">
        <v>2954.2109999999998</v>
      </c>
      <c r="BT112" s="67">
        <v>2934.5619999999999</v>
      </c>
      <c r="BU112" s="67">
        <v>2915.0010000000002</v>
      </c>
      <c r="BV112" s="67">
        <v>2895.491</v>
      </c>
      <c r="BW112" s="67">
        <v>2876.0450000000001</v>
      </c>
      <c r="BX112" s="67">
        <v>2856.6559999999999</v>
      </c>
      <c r="BY112" s="67">
        <v>2837.3029999999999</v>
      </c>
      <c r="BZ112" s="67">
        <v>2817.9659999999999</v>
      </c>
      <c r="CA112" s="67">
        <v>2798.6529999999998</v>
      </c>
      <c r="CB112" s="67">
        <v>2779.3209999999999</v>
      </c>
      <c r="CC112" s="67">
        <v>2759.9560000000001</v>
      </c>
      <c r="CD112" s="67">
        <v>2740.4969999999998</v>
      </c>
      <c r="CE112" s="67">
        <v>2720.9380000000001</v>
      </c>
      <c r="CF112" s="67">
        <v>2701.2280000000001</v>
      </c>
      <c r="CG112" s="67">
        <v>2681.3440000000001</v>
      </c>
      <c r="CH112" s="67">
        <v>2661.3139999999999</v>
      </c>
      <c r="CI112" s="67">
        <v>2641.0659999999998</v>
      </c>
      <c r="CJ112" s="67">
        <v>2620.6129999999998</v>
      </c>
      <c r="CK112" s="67">
        <v>2599.9259999999999</v>
      </c>
      <c r="CL112" s="67">
        <v>2578.9580000000001</v>
      </c>
      <c r="CM112" s="67">
        <v>2557.6979999999999</v>
      </c>
      <c r="CN112" s="67">
        <v>2536.1089999999999</v>
      </c>
      <c r="CO112" s="67">
        <v>2514.13</v>
      </c>
    </row>
    <row r="113" spans="1:93" ht="11.25" customHeight="1">
      <c r="A113" s="63">
        <v>96</v>
      </c>
      <c r="B113" s="64" t="s">
        <v>844</v>
      </c>
      <c r="C113" s="73" t="s">
        <v>386</v>
      </c>
      <c r="D113" s="66"/>
      <c r="E113" s="66">
        <v>368</v>
      </c>
      <c r="F113" s="64" t="s">
        <v>894</v>
      </c>
      <c r="G113" s="66">
        <v>922</v>
      </c>
      <c r="H113" s="67">
        <v>35572.269</v>
      </c>
      <c r="I113" s="67">
        <v>36610.631999999998</v>
      </c>
      <c r="J113" s="67">
        <v>37552.788999999997</v>
      </c>
      <c r="K113" s="67">
        <v>38433.603999999999</v>
      </c>
      <c r="L113" s="67">
        <v>39309.788999999997</v>
      </c>
      <c r="M113" s="67">
        <v>40222.502999999997</v>
      </c>
      <c r="N113" s="67">
        <v>41179.351000000002</v>
      </c>
      <c r="O113" s="67">
        <v>42164.963000000003</v>
      </c>
      <c r="P113" s="67">
        <v>43170.807999999997</v>
      </c>
      <c r="Q113" s="67">
        <v>44181.837</v>
      </c>
      <c r="R113" s="67">
        <v>45187.252999999997</v>
      </c>
      <c r="S113" s="67">
        <v>46185.951000000001</v>
      </c>
      <c r="T113" s="67">
        <v>47183.019</v>
      </c>
      <c r="U113" s="67">
        <v>48180.89</v>
      </c>
      <c r="V113" s="67">
        <v>49183.536999999997</v>
      </c>
      <c r="W113" s="67">
        <v>50193.762000000002</v>
      </c>
      <c r="X113" s="67">
        <v>51211.828000000001</v>
      </c>
      <c r="Y113" s="67">
        <v>52236.453000000001</v>
      </c>
      <c r="Z113" s="67">
        <v>53267.084999999999</v>
      </c>
      <c r="AA113" s="67">
        <v>54302.760999999999</v>
      </c>
      <c r="AB113" s="67">
        <v>55342.595000000001</v>
      </c>
      <c r="AC113" s="67">
        <v>56386.298999999999</v>
      </c>
      <c r="AD113" s="67">
        <v>57433.49</v>
      </c>
      <c r="AE113" s="67">
        <v>58483.017999999996</v>
      </c>
      <c r="AF113" s="67">
        <v>59533.491000000002</v>
      </c>
      <c r="AG113" s="67">
        <v>60583.716999999997</v>
      </c>
      <c r="AH113" s="67">
        <v>61632.962</v>
      </c>
      <c r="AI113" s="67">
        <v>62680.724999999999</v>
      </c>
      <c r="AJ113" s="67">
        <v>63726.36</v>
      </c>
      <c r="AK113" s="67">
        <v>64769.315000000002</v>
      </c>
      <c r="AL113" s="67">
        <v>65809.036999999997</v>
      </c>
      <c r="AM113" s="67">
        <v>66844.923999999999</v>
      </c>
      <c r="AN113" s="67">
        <v>67876.45</v>
      </c>
      <c r="AO113" s="67">
        <v>68903.122000000003</v>
      </c>
      <c r="AP113" s="67">
        <v>69924.498999999996</v>
      </c>
      <c r="AQ113" s="67">
        <v>70940.130999999994</v>
      </c>
      <c r="AR113" s="67">
        <v>71949.551999999996</v>
      </c>
      <c r="AS113" s="67">
        <v>72952.392999999996</v>
      </c>
      <c r="AT113" s="67">
        <v>73948.451000000001</v>
      </c>
      <c r="AU113" s="67">
        <v>74937.663</v>
      </c>
      <c r="AV113" s="67">
        <v>75919.842000000004</v>
      </c>
      <c r="AW113" s="67">
        <v>76894.710999999996</v>
      </c>
      <c r="AX113" s="67">
        <v>77861.837</v>
      </c>
      <c r="AY113" s="67">
        <v>78820.717999999993</v>
      </c>
      <c r="AZ113" s="67">
        <v>79770.815000000002</v>
      </c>
      <c r="BA113" s="67">
        <v>80711.618000000002</v>
      </c>
      <c r="BB113" s="67">
        <v>81642.774000000005</v>
      </c>
      <c r="BC113" s="67">
        <v>82564.013999999996</v>
      </c>
      <c r="BD113" s="67">
        <v>83475.024000000005</v>
      </c>
      <c r="BE113" s="67">
        <v>84375.483999999997</v>
      </c>
      <c r="BF113" s="67">
        <v>85265.137000000002</v>
      </c>
      <c r="BG113" s="67">
        <v>86143.629000000001</v>
      </c>
      <c r="BH113" s="67">
        <v>87010.660999999993</v>
      </c>
      <c r="BI113" s="67">
        <v>87866.096999999994</v>
      </c>
      <c r="BJ113" s="67">
        <v>88709.865000000005</v>
      </c>
      <c r="BK113" s="67">
        <v>89541.805999999997</v>
      </c>
      <c r="BL113" s="67">
        <v>90361.707999999999</v>
      </c>
      <c r="BM113" s="67">
        <v>91169.217000000004</v>
      </c>
      <c r="BN113" s="67">
        <v>91963.812000000005</v>
      </c>
      <c r="BO113" s="67">
        <v>92744.903000000006</v>
      </c>
      <c r="BP113" s="67">
        <v>93511.989000000001</v>
      </c>
      <c r="BQ113" s="67">
        <v>94264.721000000005</v>
      </c>
      <c r="BR113" s="67">
        <v>95002.942999999999</v>
      </c>
      <c r="BS113" s="67">
        <v>95726.482999999993</v>
      </c>
      <c r="BT113" s="67">
        <v>96435.248000000007</v>
      </c>
      <c r="BU113" s="67">
        <v>97129.15</v>
      </c>
      <c r="BV113" s="67">
        <v>97808.057000000001</v>
      </c>
      <c r="BW113" s="67">
        <v>98471.732999999993</v>
      </c>
      <c r="BX113" s="67">
        <v>99119.841</v>
      </c>
      <c r="BY113" s="67">
        <v>99751.91</v>
      </c>
      <c r="BZ113" s="67">
        <v>100367.64200000001</v>
      </c>
      <c r="CA113" s="67">
        <v>100966.867</v>
      </c>
      <c r="CB113" s="67">
        <v>101549.64200000001</v>
      </c>
      <c r="CC113" s="67">
        <v>102116.23299999999</v>
      </c>
      <c r="CD113" s="67">
        <v>102667.083</v>
      </c>
      <c r="CE113" s="67">
        <v>103202.5</v>
      </c>
      <c r="CF113" s="67">
        <v>103722.618</v>
      </c>
      <c r="CG113" s="67">
        <v>104227.43</v>
      </c>
      <c r="CH113" s="67">
        <v>104716.789</v>
      </c>
      <c r="CI113" s="67">
        <v>105190.61</v>
      </c>
      <c r="CJ113" s="67">
        <v>105648.82799999999</v>
      </c>
      <c r="CK113" s="67">
        <v>106091.476</v>
      </c>
      <c r="CL113" s="67">
        <v>106518.728</v>
      </c>
      <c r="CM113" s="67">
        <v>106930.84</v>
      </c>
      <c r="CN113" s="67">
        <v>107328.19899999999</v>
      </c>
      <c r="CO113" s="67">
        <v>107711.273</v>
      </c>
    </row>
    <row r="114" spans="1:93" ht="11.25" customHeight="1">
      <c r="A114" s="63">
        <v>97</v>
      </c>
      <c r="B114" s="64" t="s">
        <v>844</v>
      </c>
      <c r="C114" s="73" t="s">
        <v>390</v>
      </c>
      <c r="D114" s="66"/>
      <c r="E114" s="66">
        <v>376</v>
      </c>
      <c r="F114" s="64" t="s">
        <v>894</v>
      </c>
      <c r="G114" s="66">
        <v>922</v>
      </c>
      <c r="H114" s="67">
        <v>7978.4960000000001</v>
      </c>
      <c r="I114" s="67">
        <v>8108.9840000000004</v>
      </c>
      <c r="J114" s="67">
        <v>8243.8490000000002</v>
      </c>
      <c r="K114" s="67">
        <v>8381.5069999999996</v>
      </c>
      <c r="L114" s="67">
        <v>8519.3729999999996</v>
      </c>
      <c r="M114" s="67">
        <v>8655.5409999999993</v>
      </c>
      <c r="N114" s="67">
        <v>8789.7759999999998</v>
      </c>
      <c r="O114" s="67">
        <v>8922.893</v>
      </c>
      <c r="P114" s="67">
        <v>9055.1509999999998</v>
      </c>
      <c r="Q114" s="67">
        <v>9187.0439999999999</v>
      </c>
      <c r="R114" s="67">
        <v>9318.9590000000007</v>
      </c>
      <c r="S114" s="67">
        <v>9450.9310000000005</v>
      </c>
      <c r="T114" s="67">
        <v>9582.8490000000002</v>
      </c>
      <c r="U114" s="67">
        <v>9714.8490000000002</v>
      </c>
      <c r="V114" s="67">
        <v>9847.0969999999998</v>
      </c>
      <c r="W114" s="67">
        <v>9979.6949999999997</v>
      </c>
      <c r="X114" s="67">
        <v>10112.739</v>
      </c>
      <c r="Y114" s="67">
        <v>10246.257</v>
      </c>
      <c r="Z114" s="67">
        <v>10380.262000000001</v>
      </c>
      <c r="AA114" s="67">
        <v>10514.784</v>
      </c>
      <c r="AB114" s="67">
        <v>10649.797</v>
      </c>
      <c r="AC114" s="67">
        <v>10785.322</v>
      </c>
      <c r="AD114" s="67">
        <v>10921.346</v>
      </c>
      <c r="AE114" s="67">
        <v>11057.937</v>
      </c>
      <c r="AF114" s="67">
        <v>11195.123</v>
      </c>
      <c r="AG114" s="67">
        <v>11332.909</v>
      </c>
      <c r="AH114" s="67">
        <v>11471.252</v>
      </c>
      <c r="AI114" s="67">
        <v>11610.081</v>
      </c>
      <c r="AJ114" s="67">
        <v>11749.267</v>
      </c>
      <c r="AK114" s="67">
        <v>11888.608</v>
      </c>
      <c r="AL114" s="67">
        <v>12027.944</v>
      </c>
      <c r="AM114" s="67">
        <v>12167.173000000001</v>
      </c>
      <c r="AN114" s="67">
        <v>12306.205</v>
      </c>
      <c r="AO114" s="67">
        <v>12444.875</v>
      </c>
      <c r="AP114" s="67">
        <v>12583.005999999999</v>
      </c>
      <c r="AQ114" s="67">
        <v>12720.415000000001</v>
      </c>
      <c r="AR114" s="67">
        <v>12857.026</v>
      </c>
      <c r="AS114" s="67">
        <v>12992.748</v>
      </c>
      <c r="AT114" s="67">
        <v>13127.434999999999</v>
      </c>
      <c r="AU114" s="67">
        <v>13260.964</v>
      </c>
      <c r="AV114" s="67">
        <v>13393.2</v>
      </c>
      <c r="AW114" s="67">
        <v>13524.115</v>
      </c>
      <c r="AX114" s="67">
        <v>13653.677</v>
      </c>
      <c r="AY114" s="67">
        <v>13781.856</v>
      </c>
      <c r="AZ114" s="67">
        <v>13908.718999999999</v>
      </c>
      <c r="BA114" s="67">
        <v>14034.287</v>
      </c>
      <c r="BB114" s="67">
        <v>14158.593000000001</v>
      </c>
      <c r="BC114" s="67">
        <v>14281.603999999999</v>
      </c>
      <c r="BD114" s="67">
        <v>14403.393</v>
      </c>
      <c r="BE114" s="67">
        <v>14524.03</v>
      </c>
      <c r="BF114" s="67">
        <v>14643.556</v>
      </c>
      <c r="BG114" s="67">
        <v>14762.002</v>
      </c>
      <c r="BH114" s="67">
        <v>14879.416999999999</v>
      </c>
      <c r="BI114" s="67">
        <v>14995.919</v>
      </c>
      <c r="BJ114" s="67">
        <v>15111.714</v>
      </c>
      <c r="BK114" s="67">
        <v>15226.912</v>
      </c>
      <c r="BL114" s="67">
        <v>15341.566999999999</v>
      </c>
      <c r="BM114" s="67">
        <v>15455.643</v>
      </c>
      <c r="BN114" s="67">
        <v>15569.105</v>
      </c>
      <c r="BO114" s="67">
        <v>15681.895</v>
      </c>
      <c r="BP114" s="67">
        <v>15793.945</v>
      </c>
      <c r="BQ114" s="67">
        <v>15905.203</v>
      </c>
      <c r="BR114" s="67">
        <v>16015.647000000001</v>
      </c>
      <c r="BS114" s="67">
        <v>16125.201999999999</v>
      </c>
      <c r="BT114" s="67">
        <v>16233.754000000001</v>
      </c>
      <c r="BU114" s="67">
        <v>16341.218000000001</v>
      </c>
      <c r="BV114" s="67">
        <v>16447.535</v>
      </c>
      <c r="BW114" s="67">
        <v>16552.624</v>
      </c>
      <c r="BX114" s="67">
        <v>16656.324000000001</v>
      </c>
      <c r="BY114" s="67">
        <v>16758.485000000001</v>
      </c>
      <c r="BZ114" s="67">
        <v>16858.948</v>
      </c>
      <c r="CA114" s="67">
        <v>16957.651999999998</v>
      </c>
      <c r="CB114" s="67">
        <v>17054.531999999999</v>
      </c>
      <c r="CC114" s="67">
        <v>17149.516</v>
      </c>
      <c r="CD114" s="67">
        <v>17242.542000000001</v>
      </c>
      <c r="CE114" s="67">
        <v>17333.598999999998</v>
      </c>
      <c r="CF114" s="67">
        <v>17422.608</v>
      </c>
      <c r="CG114" s="67">
        <v>17509.544000000002</v>
      </c>
      <c r="CH114" s="67">
        <v>17594.359</v>
      </c>
      <c r="CI114" s="67">
        <v>17677.03</v>
      </c>
      <c r="CJ114" s="67">
        <v>17757.53</v>
      </c>
      <c r="CK114" s="67">
        <v>17835.850999999999</v>
      </c>
      <c r="CL114" s="67">
        <v>17911.992999999999</v>
      </c>
      <c r="CM114" s="67">
        <v>17985.977999999999</v>
      </c>
      <c r="CN114" s="67">
        <v>18057.810000000001</v>
      </c>
      <c r="CO114" s="67">
        <v>18127.523000000001</v>
      </c>
    </row>
    <row r="115" spans="1:93" ht="11.25" customHeight="1">
      <c r="A115" s="63">
        <v>98</v>
      </c>
      <c r="B115" s="64" t="s">
        <v>844</v>
      </c>
      <c r="C115" s="73" t="s">
        <v>398</v>
      </c>
      <c r="D115" s="66"/>
      <c r="E115" s="66">
        <v>400</v>
      </c>
      <c r="F115" s="64" t="s">
        <v>894</v>
      </c>
      <c r="G115" s="66">
        <v>922</v>
      </c>
      <c r="H115" s="67">
        <v>9266.5730000000003</v>
      </c>
      <c r="I115" s="67">
        <v>9554.2860000000001</v>
      </c>
      <c r="J115" s="67">
        <v>9785.84</v>
      </c>
      <c r="K115" s="67">
        <v>9965.3220000000001</v>
      </c>
      <c r="L115" s="67">
        <v>10101.697</v>
      </c>
      <c r="M115" s="67">
        <v>10203.14</v>
      </c>
      <c r="N115" s="67">
        <v>10269.022000000001</v>
      </c>
      <c r="O115" s="67">
        <v>10300.861999999999</v>
      </c>
      <c r="P115" s="67">
        <v>10312.321</v>
      </c>
      <c r="Q115" s="67">
        <v>10320.862999999999</v>
      </c>
      <c r="R115" s="67">
        <v>10339.846</v>
      </c>
      <c r="S115" s="67">
        <v>10375.032999999999</v>
      </c>
      <c r="T115" s="67">
        <v>10425.955</v>
      </c>
      <c r="U115" s="67">
        <v>10491.794</v>
      </c>
      <c r="V115" s="67">
        <v>10569.078</v>
      </c>
      <c r="W115" s="67">
        <v>10655.184999999999</v>
      </c>
      <c r="X115" s="67">
        <v>10750.912</v>
      </c>
      <c r="Y115" s="67">
        <v>10857.675999999999</v>
      </c>
      <c r="Z115" s="67">
        <v>10973.68</v>
      </c>
      <c r="AA115" s="67">
        <v>11096.406999999999</v>
      </c>
      <c r="AB115" s="67">
        <v>11223.654</v>
      </c>
      <c r="AC115" s="67">
        <v>11354.717000000001</v>
      </c>
      <c r="AD115" s="67">
        <v>11488.875</v>
      </c>
      <c r="AE115" s="67">
        <v>11623.905000000001</v>
      </c>
      <c r="AF115" s="67">
        <v>11757.187</v>
      </c>
      <c r="AG115" s="67">
        <v>11886.727999999999</v>
      </c>
      <c r="AH115" s="67">
        <v>12011.317999999999</v>
      </c>
      <c r="AI115" s="67">
        <v>12130.73</v>
      </c>
      <c r="AJ115" s="67">
        <v>12245.165999999999</v>
      </c>
      <c r="AK115" s="67">
        <v>12355.339</v>
      </c>
      <c r="AL115" s="67">
        <v>12461.736999999999</v>
      </c>
      <c r="AM115" s="67">
        <v>12564.204</v>
      </c>
      <c r="AN115" s="67">
        <v>12662.353999999999</v>
      </c>
      <c r="AO115" s="67">
        <v>12756.298000000001</v>
      </c>
      <c r="AP115" s="67">
        <v>12846.263999999999</v>
      </c>
      <c r="AQ115" s="67">
        <v>12932.404</v>
      </c>
      <c r="AR115" s="67">
        <v>13014.81</v>
      </c>
      <c r="AS115" s="67">
        <v>13093.514999999999</v>
      </c>
      <c r="AT115" s="67">
        <v>13168.77</v>
      </c>
      <c r="AU115" s="67">
        <v>13240.874</v>
      </c>
      <c r="AV115" s="67">
        <v>13310.073</v>
      </c>
      <c r="AW115" s="67">
        <v>13376.45</v>
      </c>
      <c r="AX115" s="67">
        <v>13440.065000000001</v>
      </c>
      <c r="AY115" s="67">
        <v>13500.983</v>
      </c>
      <c r="AZ115" s="67">
        <v>13559.24</v>
      </c>
      <c r="BA115" s="67">
        <v>13614.888000000001</v>
      </c>
      <c r="BB115" s="67">
        <v>13667.968000000001</v>
      </c>
      <c r="BC115" s="67">
        <v>13718.494000000001</v>
      </c>
      <c r="BD115" s="67">
        <v>13766.4</v>
      </c>
      <c r="BE115" s="67">
        <v>13811.603999999999</v>
      </c>
      <c r="BF115" s="67">
        <v>13853.995000000001</v>
      </c>
      <c r="BG115" s="67">
        <v>13893.57</v>
      </c>
      <c r="BH115" s="67">
        <v>13930.329</v>
      </c>
      <c r="BI115" s="67">
        <v>13964.259</v>
      </c>
      <c r="BJ115" s="67">
        <v>13995.35</v>
      </c>
      <c r="BK115" s="67">
        <v>14023.578</v>
      </c>
      <c r="BL115" s="67">
        <v>14048.942999999999</v>
      </c>
      <c r="BM115" s="67">
        <v>14071.438</v>
      </c>
      <c r="BN115" s="67">
        <v>14091.014999999999</v>
      </c>
      <c r="BO115" s="67">
        <v>14107.669</v>
      </c>
      <c r="BP115" s="67">
        <v>14121.364</v>
      </c>
      <c r="BQ115" s="67">
        <v>14132.099</v>
      </c>
      <c r="BR115" s="67">
        <v>14139.924000000001</v>
      </c>
      <c r="BS115" s="67">
        <v>14144.829</v>
      </c>
      <c r="BT115" s="67">
        <v>14146.86</v>
      </c>
      <c r="BU115" s="67">
        <v>14146.04</v>
      </c>
      <c r="BV115" s="67">
        <v>14142.411</v>
      </c>
      <c r="BW115" s="67">
        <v>14136.026</v>
      </c>
      <c r="BX115" s="67">
        <v>14126.964</v>
      </c>
      <c r="BY115" s="67">
        <v>14115.325999999999</v>
      </c>
      <c r="BZ115" s="67">
        <v>14101.212</v>
      </c>
      <c r="CA115" s="67">
        <v>14084.669</v>
      </c>
      <c r="CB115" s="67">
        <v>14065.778</v>
      </c>
      <c r="CC115" s="67">
        <v>14044.645</v>
      </c>
      <c r="CD115" s="67">
        <v>14021.356</v>
      </c>
      <c r="CE115" s="67">
        <v>13996.067999999999</v>
      </c>
      <c r="CF115" s="67">
        <v>13968.808000000001</v>
      </c>
      <c r="CG115" s="67">
        <v>13939.675999999999</v>
      </c>
      <c r="CH115" s="67">
        <v>13908.671</v>
      </c>
      <c r="CI115" s="67">
        <v>13875.876</v>
      </c>
      <c r="CJ115" s="67">
        <v>13841.323</v>
      </c>
      <c r="CK115" s="67">
        <v>13805.054</v>
      </c>
      <c r="CL115" s="67">
        <v>13767.134</v>
      </c>
      <c r="CM115" s="67">
        <v>13727.621999999999</v>
      </c>
      <c r="CN115" s="67">
        <v>13686.581</v>
      </c>
      <c r="CO115" s="67">
        <v>13644.11</v>
      </c>
    </row>
    <row r="116" spans="1:93" ht="11.25" customHeight="1">
      <c r="A116" s="63">
        <v>99</v>
      </c>
      <c r="B116" s="64" t="s">
        <v>844</v>
      </c>
      <c r="C116" s="73" t="s">
        <v>407</v>
      </c>
      <c r="D116" s="66"/>
      <c r="E116" s="66">
        <v>414</v>
      </c>
      <c r="F116" s="64" t="s">
        <v>894</v>
      </c>
      <c r="G116" s="66">
        <v>922</v>
      </c>
      <c r="H116" s="67">
        <v>3835.5880000000002</v>
      </c>
      <c r="I116" s="67">
        <v>3956.8620000000001</v>
      </c>
      <c r="J116" s="67">
        <v>4056.1019999999999</v>
      </c>
      <c r="K116" s="67">
        <v>4137.3140000000003</v>
      </c>
      <c r="L116" s="67">
        <v>4207.0770000000002</v>
      </c>
      <c r="M116" s="67">
        <v>4270.5630000000001</v>
      </c>
      <c r="N116" s="67">
        <v>4328.5529999999999</v>
      </c>
      <c r="O116" s="67">
        <v>4380.33</v>
      </c>
      <c r="P116" s="67">
        <v>4427.8490000000002</v>
      </c>
      <c r="Q116" s="67">
        <v>4473.1629999999996</v>
      </c>
      <c r="R116" s="67">
        <v>4517.8630000000003</v>
      </c>
      <c r="S116" s="67">
        <v>4563.1390000000001</v>
      </c>
      <c r="T116" s="67">
        <v>4609.3500000000004</v>
      </c>
      <c r="U116" s="67">
        <v>4656.0259999999998</v>
      </c>
      <c r="V116" s="67">
        <v>4702.183</v>
      </c>
      <c r="W116" s="67">
        <v>4747.0829999999996</v>
      </c>
      <c r="X116" s="67">
        <v>4790.79</v>
      </c>
      <c r="Y116" s="67">
        <v>4833.7160000000003</v>
      </c>
      <c r="Z116" s="67">
        <v>4875.973</v>
      </c>
      <c r="AA116" s="67">
        <v>4917.68</v>
      </c>
      <c r="AB116" s="67">
        <v>4958.9059999999999</v>
      </c>
      <c r="AC116" s="67">
        <v>4999.5969999999998</v>
      </c>
      <c r="AD116" s="67">
        <v>5039.6220000000003</v>
      </c>
      <c r="AE116" s="67">
        <v>5078.6880000000001</v>
      </c>
      <c r="AF116" s="67">
        <v>5116.4279999999999</v>
      </c>
      <c r="AG116" s="67">
        <v>5152.5259999999998</v>
      </c>
      <c r="AH116" s="67">
        <v>5186.8919999999998</v>
      </c>
      <c r="AI116" s="67">
        <v>5219.4780000000001</v>
      </c>
      <c r="AJ116" s="67">
        <v>5249.982</v>
      </c>
      <c r="AK116" s="67">
        <v>5278.0940000000001</v>
      </c>
      <c r="AL116" s="67">
        <v>5303.567</v>
      </c>
      <c r="AM116" s="67">
        <v>5326.3609999999999</v>
      </c>
      <c r="AN116" s="67">
        <v>5346.5420000000004</v>
      </c>
      <c r="AO116" s="67">
        <v>5364.2830000000004</v>
      </c>
      <c r="AP116" s="67">
        <v>5379.8490000000002</v>
      </c>
      <c r="AQ116" s="67">
        <v>5393.4709999999995</v>
      </c>
      <c r="AR116" s="67">
        <v>5405.2820000000002</v>
      </c>
      <c r="AS116" s="67">
        <v>5415.4369999999999</v>
      </c>
      <c r="AT116" s="67">
        <v>5424.1890000000003</v>
      </c>
      <c r="AU116" s="67">
        <v>5431.8590000000004</v>
      </c>
      <c r="AV116" s="67">
        <v>5438.7550000000001</v>
      </c>
      <c r="AW116" s="67">
        <v>5445.0709999999999</v>
      </c>
      <c r="AX116" s="67">
        <v>5451.027</v>
      </c>
      <c r="AY116" s="67">
        <v>5456.9440000000004</v>
      </c>
      <c r="AZ116" s="67">
        <v>5463.1450000000004</v>
      </c>
      <c r="BA116" s="67">
        <v>5469.9549999999999</v>
      </c>
      <c r="BB116" s="67">
        <v>5477.5370000000003</v>
      </c>
      <c r="BC116" s="67">
        <v>5486.0469999999996</v>
      </c>
      <c r="BD116" s="67">
        <v>5495.7160000000003</v>
      </c>
      <c r="BE116" s="67">
        <v>5506.7610000000004</v>
      </c>
      <c r="BF116" s="67">
        <v>5519.35</v>
      </c>
      <c r="BG116" s="67">
        <v>5533.5919999999996</v>
      </c>
      <c r="BH116" s="67">
        <v>5549.4840000000004</v>
      </c>
      <c r="BI116" s="67">
        <v>5566.991</v>
      </c>
      <c r="BJ116" s="67">
        <v>5586.0349999999999</v>
      </c>
      <c r="BK116" s="67">
        <v>5606.5169999999998</v>
      </c>
      <c r="BL116" s="67">
        <v>5628.3869999999997</v>
      </c>
      <c r="BM116" s="67">
        <v>5651.5309999999999</v>
      </c>
      <c r="BN116" s="67">
        <v>5675.759</v>
      </c>
      <c r="BO116" s="67">
        <v>5700.7790000000005</v>
      </c>
      <c r="BP116" s="67">
        <v>5726.3559999999998</v>
      </c>
      <c r="BQ116" s="67">
        <v>5752.3419999999996</v>
      </c>
      <c r="BR116" s="67">
        <v>5778.616</v>
      </c>
      <c r="BS116" s="67">
        <v>5804.8729999999996</v>
      </c>
      <c r="BT116" s="67">
        <v>5830.7910000000002</v>
      </c>
      <c r="BU116" s="67">
        <v>5856.1279999999997</v>
      </c>
      <c r="BV116" s="67">
        <v>5880.7370000000001</v>
      </c>
      <c r="BW116" s="67">
        <v>5904.5339999999997</v>
      </c>
      <c r="BX116" s="67">
        <v>5927.3810000000003</v>
      </c>
      <c r="BY116" s="67">
        <v>5949.1779999999999</v>
      </c>
      <c r="BZ116" s="67">
        <v>5969.8509999999997</v>
      </c>
      <c r="CA116" s="67">
        <v>5989.3530000000001</v>
      </c>
      <c r="CB116" s="67">
        <v>6007.6689999999999</v>
      </c>
      <c r="CC116" s="67">
        <v>6024.9080000000004</v>
      </c>
      <c r="CD116" s="67">
        <v>6041.2030000000004</v>
      </c>
      <c r="CE116" s="67">
        <v>6056.6869999999999</v>
      </c>
      <c r="CF116" s="67">
        <v>6071.4560000000001</v>
      </c>
      <c r="CG116" s="67">
        <v>6085.5810000000001</v>
      </c>
      <c r="CH116" s="67">
        <v>6099.1360000000004</v>
      </c>
      <c r="CI116" s="67">
        <v>6112.1970000000001</v>
      </c>
      <c r="CJ116" s="67">
        <v>6124.8509999999997</v>
      </c>
      <c r="CK116" s="67">
        <v>6137.2820000000002</v>
      </c>
      <c r="CL116" s="67">
        <v>6149.6610000000001</v>
      </c>
      <c r="CM116" s="67">
        <v>6162.2070000000003</v>
      </c>
      <c r="CN116" s="67">
        <v>6175.2060000000001</v>
      </c>
      <c r="CO116" s="67">
        <v>6188.9830000000002</v>
      </c>
    </row>
    <row r="117" spans="1:93" ht="11.25" customHeight="1">
      <c r="A117" s="63">
        <v>100</v>
      </c>
      <c r="B117" s="64" t="s">
        <v>844</v>
      </c>
      <c r="C117" s="73" t="s">
        <v>415</v>
      </c>
      <c r="D117" s="66"/>
      <c r="E117" s="66">
        <v>422</v>
      </c>
      <c r="F117" s="64" t="s">
        <v>894</v>
      </c>
      <c r="G117" s="66">
        <v>922</v>
      </c>
      <c r="H117" s="67">
        <v>6532.6809999999996</v>
      </c>
      <c r="I117" s="67">
        <v>6714.2809999999999</v>
      </c>
      <c r="J117" s="67">
        <v>6819.3729999999996</v>
      </c>
      <c r="K117" s="67">
        <v>6859.4080000000004</v>
      </c>
      <c r="L117" s="67">
        <v>6855.7089999999998</v>
      </c>
      <c r="M117" s="67">
        <v>6825.442</v>
      </c>
      <c r="N117" s="67">
        <v>6769.1509999999998</v>
      </c>
      <c r="O117" s="67">
        <v>6684.8469999999998</v>
      </c>
      <c r="P117" s="67">
        <v>6585.116</v>
      </c>
      <c r="Q117" s="67">
        <v>6485.3360000000002</v>
      </c>
      <c r="R117" s="67">
        <v>6397.2449999999999</v>
      </c>
      <c r="S117" s="67">
        <v>6326.6559999999999</v>
      </c>
      <c r="T117" s="67">
        <v>6273.6350000000002</v>
      </c>
      <c r="U117" s="67">
        <v>6236.6660000000002</v>
      </c>
      <c r="V117" s="67">
        <v>6211.4939999999997</v>
      </c>
      <c r="W117" s="67">
        <v>6194.8419999999996</v>
      </c>
      <c r="X117" s="67">
        <v>6187.3310000000001</v>
      </c>
      <c r="Y117" s="67">
        <v>6190.3540000000003</v>
      </c>
      <c r="Z117" s="67">
        <v>6202.0389999999998</v>
      </c>
      <c r="AA117" s="67">
        <v>6219.8130000000001</v>
      </c>
      <c r="AB117" s="67">
        <v>6241.509</v>
      </c>
      <c r="AC117" s="67">
        <v>6266.3680000000004</v>
      </c>
      <c r="AD117" s="67">
        <v>6293.8990000000003</v>
      </c>
      <c r="AE117" s="67">
        <v>6322.5079999999998</v>
      </c>
      <c r="AF117" s="67">
        <v>6350.4530000000004</v>
      </c>
      <c r="AG117" s="67">
        <v>6376.3969999999999</v>
      </c>
      <c r="AH117" s="67">
        <v>6399.4380000000001</v>
      </c>
      <c r="AI117" s="67">
        <v>6419.415</v>
      </c>
      <c r="AJ117" s="67">
        <v>6436.8530000000001</v>
      </c>
      <c r="AK117" s="67">
        <v>6452.7619999999997</v>
      </c>
      <c r="AL117" s="67">
        <v>6467.87</v>
      </c>
      <c r="AM117" s="67">
        <v>6482.1790000000001</v>
      </c>
      <c r="AN117" s="67">
        <v>6495.3230000000003</v>
      </c>
      <c r="AO117" s="67">
        <v>6507.3440000000001</v>
      </c>
      <c r="AP117" s="67">
        <v>6518.2849999999999</v>
      </c>
      <c r="AQ117" s="67">
        <v>6528.1620000000003</v>
      </c>
      <c r="AR117" s="67">
        <v>6536.9970000000003</v>
      </c>
      <c r="AS117" s="67">
        <v>6544.7730000000001</v>
      </c>
      <c r="AT117" s="67">
        <v>6551.4589999999998</v>
      </c>
      <c r="AU117" s="67">
        <v>6556.982</v>
      </c>
      <c r="AV117" s="67">
        <v>6561.2730000000001</v>
      </c>
      <c r="AW117" s="67">
        <v>6564.326</v>
      </c>
      <c r="AX117" s="67">
        <v>6566.1270000000004</v>
      </c>
      <c r="AY117" s="67">
        <v>6566.5829999999996</v>
      </c>
      <c r="AZ117" s="67">
        <v>6565.6149999999998</v>
      </c>
      <c r="BA117" s="67">
        <v>6563.1360000000004</v>
      </c>
      <c r="BB117" s="67">
        <v>6559.1379999999999</v>
      </c>
      <c r="BC117" s="67">
        <v>6553.6329999999998</v>
      </c>
      <c r="BD117" s="67">
        <v>6546.6170000000002</v>
      </c>
      <c r="BE117" s="67">
        <v>6538.0879999999997</v>
      </c>
      <c r="BF117" s="67">
        <v>6528.0959999999995</v>
      </c>
      <c r="BG117" s="67">
        <v>6516.6350000000002</v>
      </c>
      <c r="BH117" s="67">
        <v>6503.7640000000001</v>
      </c>
      <c r="BI117" s="67">
        <v>6489.5249999999996</v>
      </c>
      <c r="BJ117" s="67">
        <v>6474.0190000000002</v>
      </c>
      <c r="BK117" s="67">
        <v>6457.3249999999998</v>
      </c>
      <c r="BL117" s="67">
        <v>6439.4949999999999</v>
      </c>
      <c r="BM117" s="67">
        <v>6420.5789999999997</v>
      </c>
      <c r="BN117" s="67">
        <v>6400.6880000000001</v>
      </c>
      <c r="BO117" s="67">
        <v>6379.92</v>
      </c>
      <c r="BP117" s="67">
        <v>6358.36</v>
      </c>
      <c r="BQ117" s="67">
        <v>6336.0690000000004</v>
      </c>
      <c r="BR117" s="67">
        <v>6313.1409999999996</v>
      </c>
      <c r="BS117" s="67">
        <v>6289.6170000000002</v>
      </c>
      <c r="BT117" s="67">
        <v>6265.5879999999997</v>
      </c>
      <c r="BU117" s="67">
        <v>6241.1390000000001</v>
      </c>
      <c r="BV117" s="67">
        <v>6216.3159999999998</v>
      </c>
      <c r="BW117" s="67">
        <v>6191.1679999999997</v>
      </c>
      <c r="BX117" s="67">
        <v>6165.7039999999997</v>
      </c>
      <c r="BY117" s="67">
        <v>6139.9669999999996</v>
      </c>
      <c r="BZ117" s="67">
        <v>6113.9780000000001</v>
      </c>
      <c r="CA117" s="67">
        <v>6087.7439999999997</v>
      </c>
      <c r="CB117" s="67">
        <v>6061.3270000000002</v>
      </c>
      <c r="CC117" s="67">
        <v>6034.723</v>
      </c>
      <c r="CD117" s="67">
        <v>6007.9679999999998</v>
      </c>
      <c r="CE117" s="67">
        <v>5981.07</v>
      </c>
      <c r="CF117" s="67">
        <v>5954.0360000000001</v>
      </c>
      <c r="CG117" s="67">
        <v>5926.8980000000001</v>
      </c>
      <c r="CH117" s="67">
        <v>5899.66</v>
      </c>
      <c r="CI117" s="67">
        <v>5872.3509999999997</v>
      </c>
      <c r="CJ117" s="67">
        <v>5844.9769999999999</v>
      </c>
      <c r="CK117" s="67">
        <v>5817.5249999999996</v>
      </c>
      <c r="CL117" s="67">
        <v>5790.04</v>
      </c>
      <c r="CM117" s="67">
        <v>5762.4859999999999</v>
      </c>
      <c r="CN117" s="67">
        <v>5734.8829999999998</v>
      </c>
      <c r="CO117" s="67">
        <v>5707.2089999999998</v>
      </c>
    </row>
    <row r="118" spans="1:93" ht="11.25" customHeight="1">
      <c r="A118" s="63">
        <v>101</v>
      </c>
      <c r="B118" s="64" t="s">
        <v>844</v>
      </c>
      <c r="C118" s="73" t="s">
        <v>485</v>
      </c>
      <c r="D118" s="66"/>
      <c r="E118" s="66">
        <v>512</v>
      </c>
      <c r="F118" s="64" t="s">
        <v>894</v>
      </c>
      <c r="G118" s="66">
        <v>922</v>
      </c>
      <c r="H118" s="67">
        <v>4267.3410000000003</v>
      </c>
      <c r="I118" s="67">
        <v>4479.2169999999996</v>
      </c>
      <c r="J118" s="67">
        <v>4665.9260000000004</v>
      </c>
      <c r="K118" s="67">
        <v>4829.4759999999997</v>
      </c>
      <c r="L118" s="67">
        <v>4974.9920000000002</v>
      </c>
      <c r="M118" s="67">
        <v>5106.6220000000003</v>
      </c>
      <c r="N118" s="67">
        <v>5223.3760000000002</v>
      </c>
      <c r="O118" s="67">
        <v>5324</v>
      </c>
      <c r="P118" s="67">
        <v>5412.4880000000003</v>
      </c>
      <c r="Q118" s="67">
        <v>5494.1629999999996</v>
      </c>
      <c r="R118" s="67">
        <v>5573.0039999999999</v>
      </c>
      <c r="S118" s="67">
        <v>5650.9350000000004</v>
      </c>
      <c r="T118" s="67">
        <v>5727.6139999999996</v>
      </c>
      <c r="U118" s="67">
        <v>5801.9809999999998</v>
      </c>
      <c r="V118" s="67">
        <v>5871.9309999999996</v>
      </c>
      <c r="W118" s="67">
        <v>5936.0829999999996</v>
      </c>
      <c r="X118" s="67">
        <v>5994.5339999999997</v>
      </c>
      <c r="Y118" s="67">
        <v>6048.5069999999996</v>
      </c>
      <c r="Z118" s="67">
        <v>6099.2169999999996</v>
      </c>
      <c r="AA118" s="67">
        <v>6148.2049999999999</v>
      </c>
      <c r="AB118" s="67">
        <v>6196.6840000000002</v>
      </c>
      <c r="AC118" s="67">
        <v>6245.1760000000004</v>
      </c>
      <c r="AD118" s="67">
        <v>6293.6670000000004</v>
      </c>
      <c r="AE118" s="67">
        <v>6342.0659999999998</v>
      </c>
      <c r="AF118" s="67">
        <v>6390.0429999999997</v>
      </c>
      <c r="AG118" s="67">
        <v>6437.4129999999996</v>
      </c>
      <c r="AH118" s="67">
        <v>6484.2129999999997</v>
      </c>
      <c r="AI118" s="67">
        <v>6530.6790000000001</v>
      </c>
      <c r="AJ118" s="67">
        <v>6577.1890000000003</v>
      </c>
      <c r="AK118" s="67">
        <v>6624.1760000000004</v>
      </c>
      <c r="AL118" s="67">
        <v>6671.9040000000005</v>
      </c>
      <c r="AM118" s="67">
        <v>6720.5039999999999</v>
      </c>
      <c r="AN118" s="67">
        <v>6769.7169999999996</v>
      </c>
      <c r="AO118" s="67">
        <v>6819.0630000000001</v>
      </c>
      <c r="AP118" s="67">
        <v>6867.8239999999996</v>
      </c>
      <c r="AQ118" s="67">
        <v>6915.451</v>
      </c>
      <c r="AR118" s="67">
        <v>6961.7089999999998</v>
      </c>
      <c r="AS118" s="67">
        <v>7006.5969999999998</v>
      </c>
      <c r="AT118" s="67">
        <v>7049.915</v>
      </c>
      <c r="AU118" s="67">
        <v>7091.49</v>
      </c>
      <c r="AV118" s="67">
        <v>7131.223</v>
      </c>
      <c r="AW118" s="67">
        <v>7168.9620000000004</v>
      </c>
      <c r="AX118" s="67">
        <v>7204.6009999999997</v>
      </c>
      <c r="AY118" s="67">
        <v>7238.0339999999997</v>
      </c>
      <c r="AZ118" s="67">
        <v>7269.1930000000002</v>
      </c>
      <c r="BA118" s="67">
        <v>7298.0360000000001</v>
      </c>
      <c r="BB118" s="67">
        <v>7324.5129999999999</v>
      </c>
      <c r="BC118" s="67">
        <v>7348.5919999999996</v>
      </c>
      <c r="BD118" s="67">
        <v>7370.366</v>
      </c>
      <c r="BE118" s="67">
        <v>7389.8770000000004</v>
      </c>
      <c r="BF118" s="67">
        <v>7407.2049999999999</v>
      </c>
      <c r="BG118" s="67">
        <v>7422.3850000000002</v>
      </c>
      <c r="BH118" s="67">
        <v>7435.4790000000003</v>
      </c>
      <c r="BI118" s="67">
        <v>7446.5940000000001</v>
      </c>
      <c r="BJ118" s="67">
        <v>7455.89</v>
      </c>
      <c r="BK118" s="67">
        <v>7463.49</v>
      </c>
      <c r="BL118" s="67">
        <v>7469.4849999999997</v>
      </c>
      <c r="BM118" s="67">
        <v>7473.9470000000001</v>
      </c>
      <c r="BN118" s="67">
        <v>7476.9830000000002</v>
      </c>
      <c r="BO118" s="67">
        <v>7478.7529999999997</v>
      </c>
      <c r="BP118" s="67">
        <v>7479.335</v>
      </c>
      <c r="BQ118" s="67">
        <v>7478.8450000000003</v>
      </c>
      <c r="BR118" s="67">
        <v>7477.3339999999998</v>
      </c>
      <c r="BS118" s="67">
        <v>7474.8590000000004</v>
      </c>
      <c r="BT118" s="67">
        <v>7471.5</v>
      </c>
      <c r="BU118" s="67">
        <v>7467.2879999999996</v>
      </c>
      <c r="BV118" s="67">
        <v>7462.3</v>
      </c>
      <c r="BW118" s="67">
        <v>7456.5770000000002</v>
      </c>
      <c r="BX118" s="67">
        <v>7450.1750000000002</v>
      </c>
      <c r="BY118" s="67">
        <v>7443.0889999999999</v>
      </c>
      <c r="BZ118" s="67">
        <v>7435.3860000000004</v>
      </c>
      <c r="CA118" s="67">
        <v>7427.06</v>
      </c>
      <c r="CB118" s="67">
        <v>7418.1819999999998</v>
      </c>
      <c r="CC118" s="67">
        <v>7408.8090000000002</v>
      </c>
      <c r="CD118" s="67">
        <v>7399.0339999999997</v>
      </c>
      <c r="CE118" s="67">
        <v>7388.9210000000003</v>
      </c>
      <c r="CF118" s="67">
        <v>7378.5020000000004</v>
      </c>
      <c r="CG118" s="67">
        <v>7367.7579999999998</v>
      </c>
      <c r="CH118" s="67">
        <v>7356.69</v>
      </c>
      <c r="CI118" s="67">
        <v>7345.2619999999997</v>
      </c>
      <c r="CJ118" s="67">
        <v>7333.4489999999996</v>
      </c>
      <c r="CK118" s="67">
        <v>7321.2190000000001</v>
      </c>
      <c r="CL118" s="67">
        <v>7308.55</v>
      </c>
      <c r="CM118" s="67">
        <v>7295.442</v>
      </c>
      <c r="CN118" s="67">
        <v>7281.8919999999998</v>
      </c>
      <c r="CO118" s="67">
        <v>7267.893</v>
      </c>
    </row>
    <row r="119" spans="1:93" ht="11.25" customHeight="1">
      <c r="A119" s="63">
        <v>102</v>
      </c>
      <c r="B119" s="64" t="s">
        <v>844</v>
      </c>
      <c r="C119" s="73" t="s">
        <v>505</v>
      </c>
      <c r="D119" s="66"/>
      <c r="E119" s="66">
        <v>634</v>
      </c>
      <c r="F119" s="64" t="s">
        <v>894</v>
      </c>
      <c r="G119" s="66">
        <v>922</v>
      </c>
      <c r="H119" s="67">
        <v>2565.7080000000001</v>
      </c>
      <c r="I119" s="67">
        <v>2654.3789999999999</v>
      </c>
      <c r="J119" s="67">
        <v>2724.7269999999999</v>
      </c>
      <c r="K119" s="67">
        <v>2781.6819999999998</v>
      </c>
      <c r="L119" s="67">
        <v>2832.0709999999999</v>
      </c>
      <c r="M119" s="67">
        <v>2881.06</v>
      </c>
      <c r="N119" s="67">
        <v>2930.5239999999999</v>
      </c>
      <c r="O119" s="67">
        <v>2979.915</v>
      </c>
      <c r="P119" s="67">
        <v>3028.94</v>
      </c>
      <c r="Q119" s="67">
        <v>3076.4609999999998</v>
      </c>
      <c r="R119" s="67">
        <v>3121.7089999999998</v>
      </c>
      <c r="S119" s="67">
        <v>3165.098</v>
      </c>
      <c r="T119" s="67">
        <v>3207.422</v>
      </c>
      <c r="U119" s="67">
        <v>3248.6129999999998</v>
      </c>
      <c r="V119" s="67">
        <v>3288.4850000000001</v>
      </c>
      <c r="W119" s="67">
        <v>3326.8879999999999</v>
      </c>
      <c r="X119" s="67">
        <v>3363.9279999999999</v>
      </c>
      <c r="Y119" s="67">
        <v>3399.701</v>
      </c>
      <c r="Z119" s="67">
        <v>3434.0259999999998</v>
      </c>
      <c r="AA119" s="67">
        <v>3466.63</v>
      </c>
      <c r="AB119" s="67">
        <v>3497.3960000000002</v>
      </c>
      <c r="AC119" s="67">
        <v>3526.2469999999998</v>
      </c>
      <c r="AD119" s="67">
        <v>3553.3560000000002</v>
      </c>
      <c r="AE119" s="67">
        <v>3579.1179999999999</v>
      </c>
      <c r="AF119" s="67">
        <v>3604.0929999999998</v>
      </c>
      <c r="AG119" s="67">
        <v>3628.6889999999999</v>
      </c>
      <c r="AH119" s="67">
        <v>3653.05</v>
      </c>
      <c r="AI119" s="67">
        <v>3677.134</v>
      </c>
      <c r="AJ119" s="67">
        <v>3700.864</v>
      </c>
      <c r="AK119" s="67">
        <v>3724.1</v>
      </c>
      <c r="AL119" s="67">
        <v>3746.7269999999999</v>
      </c>
      <c r="AM119" s="67">
        <v>3768.7809999999999</v>
      </c>
      <c r="AN119" s="67">
        <v>3790.2640000000001</v>
      </c>
      <c r="AO119" s="67">
        <v>3811.1889999999999</v>
      </c>
      <c r="AP119" s="67">
        <v>3831.48</v>
      </c>
      <c r="AQ119" s="67">
        <v>3851.1210000000001</v>
      </c>
      <c r="AR119" s="67">
        <v>3870.0859999999998</v>
      </c>
      <c r="AS119" s="67">
        <v>3888.3870000000002</v>
      </c>
      <c r="AT119" s="67">
        <v>3905.9659999999999</v>
      </c>
      <c r="AU119" s="67">
        <v>3922.7869999999998</v>
      </c>
      <c r="AV119" s="67">
        <v>3938.8490000000002</v>
      </c>
      <c r="AW119" s="67">
        <v>3954.1010000000001</v>
      </c>
      <c r="AX119" s="67">
        <v>3968.5630000000001</v>
      </c>
      <c r="AY119" s="67">
        <v>3982.252</v>
      </c>
      <c r="AZ119" s="67">
        <v>3995.152</v>
      </c>
      <c r="BA119" s="67">
        <v>4007.28</v>
      </c>
      <c r="BB119" s="67">
        <v>4018.6469999999999</v>
      </c>
      <c r="BC119" s="67">
        <v>4029.2750000000001</v>
      </c>
      <c r="BD119" s="67">
        <v>4039.183</v>
      </c>
      <c r="BE119" s="67">
        <v>4048.4079999999999</v>
      </c>
      <c r="BF119" s="67">
        <v>4057.0030000000002</v>
      </c>
      <c r="BG119" s="67">
        <v>4065.0050000000001</v>
      </c>
      <c r="BH119" s="67">
        <v>4072.4050000000002</v>
      </c>
      <c r="BI119" s="67">
        <v>4079.26</v>
      </c>
      <c r="BJ119" s="67">
        <v>4085.6129999999998</v>
      </c>
      <c r="BK119" s="67">
        <v>4091.4989999999998</v>
      </c>
      <c r="BL119" s="67">
        <v>4096.9560000000001</v>
      </c>
      <c r="BM119" s="67">
        <v>4101.9830000000002</v>
      </c>
      <c r="BN119" s="67">
        <v>4106.6310000000003</v>
      </c>
      <c r="BO119" s="67">
        <v>4110.8969999999999</v>
      </c>
      <c r="BP119" s="67">
        <v>4114.8109999999997</v>
      </c>
      <c r="BQ119" s="67">
        <v>4118.38</v>
      </c>
      <c r="BR119" s="67">
        <v>4121.6440000000002</v>
      </c>
      <c r="BS119" s="67">
        <v>4124.5959999999995</v>
      </c>
      <c r="BT119" s="67">
        <v>4127.2290000000003</v>
      </c>
      <c r="BU119" s="67">
        <v>4129.4979999999996</v>
      </c>
      <c r="BV119" s="67">
        <v>4131.4719999999998</v>
      </c>
      <c r="BW119" s="67">
        <v>4133.1570000000002</v>
      </c>
      <c r="BX119" s="67">
        <v>4134.6030000000001</v>
      </c>
      <c r="BY119" s="67">
        <v>4135.8490000000002</v>
      </c>
      <c r="BZ119" s="67">
        <v>4136.9390000000003</v>
      </c>
      <c r="CA119" s="67">
        <v>4137.8940000000002</v>
      </c>
      <c r="CB119" s="67">
        <v>4138.7629999999999</v>
      </c>
      <c r="CC119" s="67">
        <v>4139.5959999999995</v>
      </c>
      <c r="CD119" s="67">
        <v>4140.4359999999997</v>
      </c>
      <c r="CE119" s="67">
        <v>4141.3339999999998</v>
      </c>
      <c r="CF119" s="67">
        <v>4142.3429999999998</v>
      </c>
      <c r="CG119" s="67">
        <v>4143.5060000000003</v>
      </c>
      <c r="CH119" s="67">
        <v>4144.8440000000001</v>
      </c>
      <c r="CI119" s="67">
        <v>4146.3990000000003</v>
      </c>
      <c r="CJ119" s="67">
        <v>4148.2020000000002</v>
      </c>
      <c r="CK119" s="67">
        <v>4150.2879999999996</v>
      </c>
      <c r="CL119" s="67">
        <v>4152.7020000000002</v>
      </c>
      <c r="CM119" s="67">
        <v>4155.49</v>
      </c>
      <c r="CN119" s="67">
        <v>4158.7049999999999</v>
      </c>
      <c r="CO119" s="67">
        <v>4162.4080000000004</v>
      </c>
    </row>
    <row r="120" spans="1:93" ht="11.25" customHeight="1">
      <c r="A120" s="63">
        <v>103</v>
      </c>
      <c r="B120" s="64" t="s">
        <v>844</v>
      </c>
      <c r="C120" s="73" t="s">
        <v>525</v>
      </c>
      <c r="D120" s="66"/>
      <c r="E120" s="66">
        <v>682</v>
      </c>
      <c r="F120" s="64" t="s">
        <v>894</v>
      </c>
      <c r="G120" s="66">
        <v>922</v>
      </c>
      <c r="H120" s="67">
        <v>31717.675999999999</v>
      </c>
      <c r="I120" s="67">
        <v>32443.442999999999</v>
      </c>
      <c r="J120" s="67">
        <v>33101.182999999997</v>
      </c>
      <c r="K120" s="67">
        <v>33702.756999999998</v>
      </c>
      <c r="L120" s="67">
        <v>34268.529000000002</v>
      </c>
      <c r="M120" s="67">
        <v>34813.866999999998</v>
      </c>
      <c r="N120" s="67">
        <v>35340.68</v>
      </c>
      <c r="O120" s="67">
        <v>35844.913</v>
      </c>
      <c r="P120" s="67">
        <v>36329.421999999999</v>
      </c>
      <c r="Q120" s="67">
        <v>36796.733</v>
      </c>
      <c r="R120" s="67">
        <v>37248.921999999999</v>
      </c>
      <c r="S120" s="67">
        <v>37688.055999999997</v>
      </c>
      <c r="T120" s="67">
        <v>38115.319000000003</v>
      </c>
      <c r="U120" s="67">
        <v>38530.652999999998</v>
      </c>
      <c r="V120" s="67">
        <v>38933.197999999997</v>
      </c>
      <c r="W120" s="67">
        <v>39322.336000000003</v>
      </c>
      <c r="X120" s="67">
        <v>39698.887999999999</v>
      </c>
      <c r="Y120" s="67">
        <v>40063.489000000001</v>
      </c>
      <c r="Z120" s="67">
        <v>40415.057000000001</v>
      </c>
      <c r="AA120" s="67">
        <v>40752</v>
      </c>
      <c r="AB120" s="67">
        <v>41073.375999999997</v>
      </c>
      <c r="AC120" s="67">
        <v>41378.724000000002</v>
      </c>
      <c r="AD120" s="67">
        <v>41668.966</v>
      </c>
      <c r="AE120" s="67">
        <v>41946.260999999999</v>
      </c>
      <c r="AF120" s="67">
        <v>42213.572</v>
      </c>
      <c r="AG120" s="67">
        <v>42473.029000000002</v>
      </c>
      <c r="AH120" s="67">
        <v>42725.264000000003</v>
      </c>
      <c r="AI120" s="67">
        <v>42969.737999999998</v>
      </c>
      <c r="AJ120" s="67">
        <v>43205.819000000003</v>
      </c>
      <c r="AK120" s="67">
        <v>43432.493999999999</v>
      </c>
      <c r="AL120" s="67">
        <v>43648.832000000002</v>
      </c>
      <c r="AM120" s="67">
        <v>43854.775999999998</v>
      </c>
      <c r="AN120" s="67">
        <v>44050.203999999998</v>
      </c>
      <c r="AO120" s="67">
        <v>44234.091999999997</v>
      </c>
      <c r="AP120" s="67">
        <v>44405.178999999996</v>
      </c>
      <c r="AQ120" s="67">
        <v>44562.483999999997</v>
      </c>
      <c r="AR120" s="67">
        <v>44705.608</v>
      </c>
      <c r="AS120" s="67">
        <v>44834.544000000002</v>
      </c>
      <c r="AT120" s="67">
        <v>44949.035000000003</v>
      </c>
      <c r="AU120" s="67">
        <v>45048.974000000002</v>
      </c>
      <c r="AV120" s="67">
        <v>45134.338000000003</v>
      </c>
      <c r="AW120" s="67">
        <v>45205.190999999999</v>
      </c>
      <c r="AX120" s="67">
        <v>45261.749000000003</v>
      </c>
      <c r="AY120" s="67">
        <v>45304.267</v>
      </c>
      <c r="AZ120" s="67">
        <v>45333.105000000003</v>
      </c>
      <c r="BA120" s="67">
        <v>45348.771999999997</v>
      </c>
      <c r="BB120" s="67">
        <v>45351.656000000003</v>
      </c>
      <c r="BC120" s="67">
        <v>45342.457999999999</v>
      </c>
      <c r="BD120" s="67">
        <v>45322.262999999999</v>
      </c>
      <c r="BE120" s="67">
        <v>45292.436999999998</v>
      </c>
      <c r="BF120" s="67">
        <v>45254.186999999998</v>
      </c>
      <c r="BG120" s="67">
        <v>45208.252</v>
      </c>
      <c r="BH120" s="67">
        <v>45155.319000000003</v>
      </c>
      <c r="BI120" s="67">
        <v>45096.571000000004</v>
      </c>
      <c r="BJ120" s="67">
        <v>45033.264000000003</v>
      </c>
      <c r="BK120" s="67">
        <v>44966.464999999997</v>
      </c>
      <c r="BL120" s="67">
        <v>44896.883000000002</v>
      </c>
      <c r="BM120" s="67">
        <v>44825.010999999999</v>
      </c>
      <c r="BN120" s="67">
        <v>44751.402999999998</v>
      </c>
      <c r="BO120" s="67">
        <v>44676.478999999999</v>
      </c>
      <c r="BP120" s="67">
        <v>44600.603000000003</v>
      </c>
      <c r="BQ120" s="67">
        <v>44524.110999999997</v>
      </c>
      <c r="BR120" s="67">
        <v>44447.226000000002</v>
      </c>
      <c r="BS120" s="67">
        <v>44370.017</v>
      </c>
      <c r="BT120" s="67">
        <v>44292.358</v>
      </c>
      <c r="BU120" s="67">
        <v>44214.175999999999</v>
      </c>
      <c r="BV120" s="67">
        <v>44135.485999999997</v>
      </c>
      <c r="BW120" s="67">
        <v>44056.232000000004</v>
      </c>
      <c r="BX120" s="67">
        <v>43976.076000000001</v>
      </c>
      <c r="BY120" s="67">
        <v>43894.546999999999</v>
      </c>
      <c r="BZ120" s="67">
        <v>43811.264000000003</v>
      </c>
      <c r="CA120" s="67">
        <v>43726.061999999998</v>
      </c>
      <c r="CB120" s="67">
        <v>43638.807999999997</v>
      </c>
      <c r="CC120" s="67">
        <v>43549.19</v>
      </c>
      <c r="CD120" s="67">
        <v>43456.864999999998</v>
      </c>
      <c r="CE120" s="67">
        <v>43361.552000000003</v>
      </c>
      <c r="CF120" s="67">
        <v>43263.063000000002</v>
      </c>
      <c r="CG120" s="67">
        <v>43161.353000000003</v>
      </c>
      <c r="CH120" s="67">
        <v>43056.375999999997</v>
      </c>
      <c r="CI120" s="67">
        <v>42948.148999999998</v>
      </c>
      <c r="CJ120" s="67">
        <v>42836.724000000002</v>
      </c>
      <c r="CK120" s="67">
        <v>42722.078000000001</v>
      </c>
      <c r="CL120" s="67">
        <v>42604.21</v>
      </c>
      <c r="CM120" s="67">
        <v>42483.110999999997</v>
      </c>
      <c r="CN120" s="67">
        <v>42358.728999999999</v>
      </c>
      <c r="CO120" s="67">
        <v>42231.012000000002</v>
      </c>
    </row>
    <row r="121" spans="1:93" ht="11.25" customHeight="1">
      <c r="A121" s="63">
        <v>104</v>
      </c>
      <c r="B121" s="64" t="s">
        <v>844</v>
      </c>
      <c r="C121" s="73" t="s">
        <v>911</v>
      </c>
      <c r="D121" s="66">
        <v>8</v>
      </c>
      <c r="E121" s="66">
        <v>275</v>
      </c>
      <c r="F121" s="64" t="s">
        <v>894</v>
      </c>
      <c r="G121" s="66">
        <v>922</v>
      </c>
      <c r="H121" s="67">
        <v>4529.16</v>
      </c>
      <c r="I121" s="67">
        <v>4635.6440000000002</v>
      </c>
      <c r="J121" s="67">
        <v>4747.2330000000002</v>
      </c>
      <c r="K121" s="67">
        <v>4862.9780000000001</v>
      </c>
      <c r="L121" s="67">
        <v>4981.4219999999996</v>
      </c>
      <c r="M121" s="67">
        <v>5101.4160000000002</v>
      </c>
      <c r="N121" s="67">
        <v>5222.7560000000003</v>
      </c>
      <c r="O121" s="67">
        <v>5345.5450000000001</v>
      </c>
      <c r="P121" s="67">
        <v>5469.3630000000003</v>
      </c>
      <c r="Q121" s="67">
        <v>5593.7619999999997</v>
      </c>
      <c r="R121" s="67">
        <v>5718.415</v>
      </c>
      <c r="S121" s="67">
        <v>5843.0029999999997</v>
      </c>
      <c r="T121" s="67">
        <v>5967.4589999999998</v>
      </c>
      <c r="U121" s="67">
        <v>6091.8969999999999</v>
      </c>
      <c r="V121" s="67">
        <v>6216.5929999999998</v>
      </c>
      <c r="W121" s="67">
        <v>6341.7240000000002</v>
      </c>
      <c r="X121" s="67">
        <v>6467.2569999999996</v>
      </c>
      <c r="Y121" s="67">
        <v>6593.0420000000004</v>
      </c>
      <c r="Z121" s="67">
        <v>6718.9889999999996</v>
      </c>
      <c r="AA121" s="67">
        <v>6845.0330000000004</v>
      </c>
      <c r="AB121" s="67">
        <v>6971.0789999999997</v>
      </c>
      <c r="AC121" s="67">
        <v>7097.0709999999999</v>
      </c>
      <c r="AD121" s="67">
        <v>7222.9530000000004</v>
      </c>
      <c r="AE121" s="67">
        <v>7348.6629999999996</v>
      </c>
      <c r="AF121" s="67">
        <v>7474.1149999999998</v>
      </c>
      <c r="AG121" s="67">
        <v>7599.2309999999998</v>
      </c>
      <c r="AH121" s="67">
        <v>7723.9290000000001</v>
      </c>
      <c r="AI121" s="67">
        <v>7848.165</v>
      </c>
      <c r="AJ121" s="67">
        <v>7971.8310000000001</v>
      </c>
      <c r="AK121" s="67">
        <v>8094.89</v>
      </c>
      <c r="AL121" s="67">
        <v>8217.2729999999992</v>
      </c>
      <c r="AM121" s="67">
        <v>8338.8989999999994</v>
      </c>
      <c r="AN121" s="67">
        <v>8459.6959999999999</v>
      </c>
      <c r="AO121" s="67">
        <v>8579.5249999999996</v>
      </c>
      <c r="AP121" s="67">
        <v>8698.259</v>
      </c>
      <c r="AQ121" s="67">
        <v>8815.777</v>
      </c>
      <c r="AR121" s="67">
        <v>8931.9889999999996</v>
      </c>
      <c r="AS121" s="67">
        <v>9046.8389999999999</v>
      </c>
      <c r="AT121" s="67">
        <v>9160.3109999999997</v>
      </c>
      <c r="AU121" s="67">
        <v>9272.4150000000009</v>
      </c>
      <c r="AV121" s="67">
        <v>9383.116</v>
      </c>
      <c r="AW121" s="67">
        <v>9492.3799999999992</v>
      </c>
      <c r="AX121" s="67">
        <v>9600.1209999999992</v>
      </c>
      <c r="AY121" s="67">
        <v>9706.2890000000007</v>
      </c>
      <c r="AZ121" s="67">
        <v>9810.76</v>
      </c>
      <c r="BA121" s="67">
        <v>9913.4789999999994</v>
      </c>
      <c r="BB121" s="67">
        <v>10014.388000000001</v>
      </c>
      <c r="BC121" s="67">
        <v>10113.442999999999</v>
      </c>
      <c r="BD121" s="67">
        <v>10210.593999999999</v>
      </c>
      <c r="BE121" s="67">
        <v>10305.834999999999</v>
      </c>
      <c r="BF121" s="67">
        <v>10399.133</v>
      </c>
      <c r="BG121" s="67">
        <v>10490.448</v>
      </c>
      <c r="BH121" s="67">
        <v>10579.746999999999</v>
      </c>
      <c r="BI121" s="67">
        <v>10666.931</v>
      </c>
      <c r="BJ121" s="67">
        <v>10751.933999999999</v>
      </c>
      <c r="BK121" s="67">
        <v>10834.683000000001</v>
      </c>
      <c r="BL121" s="67">
        <v>10915.127</v>
      </c>
      <c r="BM121" s="67">
        <v>10993.254999999999</v>
      </c>
      <c r="BN121" s="67">
        <v>11069.075999999999</v>
      </c>
      <c r="BO121" s="67">
        <v>11142.620999999999</v>
      </c>
      <c r="BP121" s="67">
        <v>11213.897000000001</v>
      </c>
      <c r="BQ121" s="67">
        <v>11282.894</v>
      </c>
      <c r="BR121" s="67">
        <v>11349.596</v>
      </c>
      <c r="BS121" s="67">
        <v>11414.018</v>
      </c>
      <c r="BT121" s="67">
        <v>11476.109</v>
      </c>
      <c r="BU121" s="67">
        <v>11535.9</v>
      </c>
      <c r="BV121" s="67">
        <v>11593.356</v>
      </c>
      <c r="BW121" s="67">
        <v>11648.52</v>
      </c>
      <c r="BX121" s="67">
        <v>11701.411</v>
      </c>
      <c r="BY121" s="67">
        <v>11752.09</v>
      </c>
      <c r="BZ121" s="67">
        <v>11800.584999999999</v>
      </c>
      <c r="CA121" s="67">
        <v>11846.931</v>
      </c>
      <c r="CB121" s="67">
        <v>11891.114</v>
      </c>
      <c r="CC121" s="67">
        <v>11933.143</v>
      </c>
      <c r="CD121" s="67">
        <v>11973.007</v>
      </c>
      <c r="CE121" s="67">
        <v>12010.7</v>
      </c>
      <c r="CF121" s="67">
        <v>12046.21</v>
      </c>
      <c r="CG121" s="67">
        <v>12079.555</v>
      </c>
      <c r="CH121" s="67">
        <v>12110.736999999999</v>
      </c>
      <c r="CI121" s="67">
        <v>12139.77</v>
      </c>
      <c r="CJ121" s="67">
        <v>12166.638000000001</v>
      </c>
      <c r="CK121" s="67">
        <v>12191.332</v>
      </c>
      <c r="CL121" s="67">
        <v>12213.849</v>
      </c>
      <c r="CM121" s="67">
        <v>12234.2</v>
      </c>
      <c r="CN121" s="67">
        <v>12252.319</v>
      </c>
      <c r="CO121" s="67">
        <v>12268.218000000001</v>
      </c>
    </row>
    <row r="122" spans="1:93" ht="11.25" customHeight="1">
      <c r="A122" s="63">
        <v>105</v>
      </c>
      <c r="B122" s="64" t="s">
        <v>844</v>
      </c>
      <c r="C122" s="73" t="s">
        <v>912</v>
      </c>
      <c r="D122" s="66"/>
      <c r="E122" s="66">
        <v>760</v>
      </c>
      <c r="F122" s="64" t="s">
        <v>894</v>
      </c>
      <c r="G122" s="66">
        <v>922</v>
      </c>
      <c r="H122" s="67">
        <v>17997.411</v>
      </c>
      <c r="I122" s="67">
        <v>17465.566999999999</v>
      </c>
      <c r="J122" s="67">
        <v>17095.669000000002</v>
      </c>
      <c r="K122" s="67">
        <v>16945.062000000002</v>
      </c>
      <c r="L122" s="67">
        <v>17070.132000000001</v>
      </c>
      <c r="M122" s="67">
        <v>17500.656999999999</v>
      </c>
      <c r="N122" s="67">
        <v>18275.704000000002</v>
      </c>
      <c r="O122" s="67">
        <v>19364.807000000001</v>
      </c>
      <c r="P122" s="67">
        <v>20638.284</v>
      </c>
      <c r="Q122" s="67">
        <v>21915.483</v>
      </c>
      <c r="R122" s="67">
        <v>23061.977999999999</v>
      </c>
      <c r="S122" s="67">
        <v>24032.609</v>
      </c>
      <c r="T122" s="67">
        <v>24851.109</v>
      </c>
      <c r="U122" s="67">
        <v>25536.687000000002</v>
      </c>
      <c r="V122" s="67">
        <v>26133.77</v>
      </c>
      <c r="W122" s="67">
        <v>26676.567999999999</v>
      </c>
      <c r="X122" s="67">
        <v>27160.353999999999</v>
      </c>
      <c r="Y122" s="67">
        <v>27572.026999999998</v>
      </c>
      <c r="Z122" s="67">
        <v>27930.399000000001</v>
      </c>
      <c r="AA122" s="67">
        <v>28259.955999999998</v>
      </c>
      <c r="AB122" s="67">
        <v>28579.598000000002</v>
      </c>
      <c r="AC122" s="67">
        <v>28897.510999999999</v>
      </c>
      <c r="AD122" s="67">
        <v>29213.937999999998</v>
      </c>
      <c r="AE122" s="67">
        <v>29529.919999999998</v>
      </c>
      <c r="AF122" s="67">
        <v>29843.473000000002</v>
      </c>
      <c r="AG122" s="67">
        <v>30153.277999999998</v>
      </c>
      <c r="AH122" s="67">
        <v>30461.823</v>
      </c>
      <c r="AI122" s="67">
        <v>30771.863000000001</v>
      </c>
      <c r="AJ122" s="67">
        <v>31082.038</v>
      </c>
      <c r="AK122" s="67">
        <v>31389.905999999999</v>
      </c>
      <c r="AL122" s="67">
        <v>31693.48</v>
      </c>
      <c r="AM122" s="67">
        <v>31992.463</v>
      </c>
      <c r="AN122" s="67">
        <v>32286.946</v>
      </c>
      <c r="AO122" s="67">
        <v>32575.591</v>
      </c>
      <c r="AP122" s="67">
        <v>32856.824000000001</v>
      </c>
      <c r="AQ122" s="67">
        <v>33129.324999999997</v>
      </c>
      <c r="AR122" s="67">
        <v>33392.347999999998</v>
      </c>
      <c r="AS122" s="67">
        <v>33645.423999999999</v>
      </c>
      <c r="AT122" s="67">
        <v>33887.671999999999</v>
      </c>
      <c r="AU122" s="67">
        <v>34118.286999999997</v>
      </c>
      <c r="AV122" s="67">
        <v>34336.625</v>
      </c>
      <c r="AW122" s="67">
        <v>34542.283000000003</v>
      </c>
      <c r="AX122" s="67">
        <v>34735.044999999998</v>
      </c>
      <c r="AY122" s="67">
        <v>34914.718999999997</v>
      </c>
      <c r="AZ122" s="67">
        <v>35081.222999999998</v>
      </c>
      <c r="BA122" s="67">
        <v>35234.589999999997</v>
      </c>
      <c r="BB122" s="67">
        <v>35374.868000000002</v>
      </c>
      <c r="BC122" s="67">
        <v>35502.328000000001</v>
      </c>
      <c r="BD122" s="67">
        <v>35617.633000000002</v>
      </c>
      <c r="BE122" s="67">
        <v>35721.625</v>
      </c>
      <c r="BF122" s="67">
        <v>35815.093000000001</v>
      </c>
      <c r="BG122" s="67">
        <v>35898.557999999997</v>
      </c>
      <c r="BH122" s="67">
        <v>35972.504000000001</v>
      </c>
      <c r="BI122" s="67">
        <v>36037.841</v>
      </c>
      <c r="BJ122" s="67">
        <v>36095.588000000003</v>
      </c>
      <c r="BK122" s="67">
        <v>36146.646999999997</v>
      </c>
      <c r="BL122" s="67">
        <v>36191.652000000002</v>
      </c>
      <c r="BM122" s="67">
        <v>36231.137999999999</v>
      </c>
      <c r="BN122" s="67">
        <v>36265.851999999999</v>
      </c>
      <c r="BO122" s="67">
        <v>36296.559999999998</v>
      </c>
      <c r="BP122" s="67">
        <v>36323.919999999998</v>
      </c>
      <c r="BQ122" s="67">
        <v>36348.387999999999</v>
      </c>
      <c r="BR122" s="67">
        <v>36370.315000000002</v>
      </c>
      <c r="BS122" s="67">
        <v>36390.099000000002</v>
      </c>
      <c r="BT122" s="67">
        <v>36408.123</v>
      </c>
      <c r="BU122" s="67">
        <v>36424.616999999998</v>
      </c>
      <c r="BV122" s="67">
        <v>36439.737999999998</v>
      </c>
      <c r="BW122" s="67">
        <v>36453.5</v>
      </c>
      <c r="BX122" s="67">
        <v>36465.834999999999</v>
      </c>
      <c r="BY122" s="67">
        <v>36476.582000000002</v>
      </c>
      <c r="BZ122" s="67">
        <v>36485.508999999998</v>
      </c>
      <c r="CA122" s="67">
        <v>36492.502</v>
      </c>
      <c r="CB122" s="67">
        <v>36497.266000000003</v>
      </c>
      <c r="CC122" s="67">
        <v>36499.167999999998</v>
      </c>
      <c r="CD122" s="67">
        <v>36497.417999999998</v>
      </c>
      <c r="CE122" s="67">
        <v>36491.330999999998</v>
      </c>
      <c r="CF122" s="67">
        <v>36480.385999999999</v>
      </c>
      <c r="CG122" s="67">
        <v>36464.245999999999</v>
      </c>
      <c r="CH122" s="67">
        <v>36442.624000000003</v>
      </c>
      <c r="CI122" s="67">
        <v>36415.252999999997</v>
      </c>
      <c r="CJ122" s="67">
        <v>36381.781999999999</v>
      </c>
      <c r="CK122" s="67">
        <v>36341.788999999997</v>
      </c>
      <c r="CL122" s="67">
        <v>36294.671000000002</v>
      </c>
      <c r="CM122" s="67">
        <v>36239.758999999998</v>
      </c>
      <c r="CN122" s="67">
        <v>36176.245999999999</v>
      </c>
      <c r="CO122" s="67">
        <v>36103.178</v>
      </c>
    </row>
    <row r="123" spans="1:93" ht="11.25" customHeight="1">
      <c r="A123" s="63">
        <v>106</v>
      </c>
      <c r="B123" s="64" t="s">
        <v>844</v>
      </c>
      <c r="C123" s="73" t="s">
        <v>583</v>
      </c>
      <c r="D123" s="66"/>
      <c r="E123" s="66">
        <v>792</v>
      </c>
      <c r="F123" s="64" t="s">
        <v>894</v>
      </c>
      <c r="G123" s="66">
        <v>922</v>
      </c>
      <c r="H123" s="67">
        <v>78529.413</v>
      </c>
      <c r="I123" s="67">
        <v>79827.868000000002</v>
      </c>
      <c r="J123" s="67">
        <v>81116.451000000001</v>
      </c>
      <c r="K123" s="67">
        <v>82340.09</v>
      </c>
      <c r="L123" s="67">
        <v>83429.607000000004</v>
      </c>
      <c r="M123" s="67">
        <v>84339.066999999995</v>
      </c>
      <c r="N123" s="67">
        <v>85042.736000000004</v>
      </c>
      <c r="O123" s="67">
        <v>85561.975999999995</v>
      </c>
      <c r="P123" s="67">
        <v>85957.26</v>
      </c>
      <c r="Q123" s="67">
        <v>86316.457999999999</v>
      </c>
      <c r="R123" s="67">
        <v>86705.221999999994</v>
      </c>
      <c r="S123" s="67">
        <v>87141.801999999996</v>
      </c>
      <c r="T123" s="67">
        <v>87612.952999999994</v>
      </c>
      <c r="U123" s="67">
        <v>88114.631999999998</v>
      </c>
      <c r="V123" s="67">
        <v>88633.179000000004</v>
      </c>
      <c r="W123" s="67">
        <v>89157.785000000003</v>
      </c>
      <c r="X123" s="67">
        <v>89692.562000000005</v>
      </c>
      <c r="Y123" s="67">
        <v>90242.369000000006</v>
      </c>
      <c r="Z123" s="67">
        <v>90796.631999999998</v>
      </c>
      <c r="AA123" s="67">
        <v>91340.896999999997</v>
      </c>
      <c r="AB123" s="67">
        <v>91864.243000000002</v>
      </c>
      <c r="AC123" s="67">
        <v>92362.48</v>
      </c>
      <c r="AD123" s="67">
        <v>92836.743000000002</v>
      </c>
      <c r="AE123" s="67">
        <v>93287.932000000001</v>
      </c>
      <c r="AF123" s="67">
        <v>93718.884000000005</v>
      </c>
      <c r="AG123" s="67">
        <v>94131.585000000006</v>
      </c>
      <c r="AH123" s="67">
        <v>94525.084000000003</v>
      </c>
      <c r="AI123" s="67">
        <v>94897.553</v>
      </c>
      <c r="AJ123" s="67">
        <v>95249.267999999996</v>
      </c>
      <c r="AK123" s="67">
        <v>95580.744999999995</v>
      </c>
      <c r="AL123" s="67">
        <v>95892.324999999997</v>
      </c>
      <c r="AM123" s="67">
        <v>96183.907000000007</v>
      </c>
      <c r="AN123" s="67">
        <v>96455.07</v>
      </c>
      <c r="AO123" s="67">
        <v>96705.212</v>
      </c>
      <c r="AP123" s="67">
        <v>96933.563999999998</v>
      </c>
      <c r="AQ123" s="67">
        <v>97139.565000000002</v>
      </c>
      <c r="AR123" s="67">
        <v>97323.02</v>
      </c>
      <c r="AS123" s="67">
        <v>97483.892999999996</v>
      </c>
      <c r="AT123" s="67">
        <v>97621.906000000003</v>
      </c>
      <c r="AU123" s="67">
        <v>97736.764999999999</v>
      </c>
      <c r="AV123" s="67">
        <v>97828.334000000003</v>
      </c>
      <c r="AW123" s="67">
        <v>97896.660999999993</v>
      </c>
      <c r="AX123" s="67">
        <v>97941.887000000002</v>
      </c>
      <c r="AY123" s="67">
        <v>97964.183000000005</v>
      </c>
      <c r="AZ123" s="67">
        <v>97963.683999999994</v>
      </c>
      <c r="BA123" s="67">
        <v>97940.72</v>
      </c>
      <c r="BB123" s="67">
        <v>97895.59</v>
      </c>
      <c r="BC123" s="67">
        <v>97828.841</v>
      </c>
      <c r="BD123" s="67">
        <v>97741.353000000003</v>
      </c>
      <c r="BE123" s="67">
        <v>97634.198999999993</v>
      </c>
      <c r="BF123" s="67">
        <v>97508.361999999994</v>
      </c>
      <c r="BG123" s="67">
        <v>97364.542000000001</v>
      </c>
      <c r="BH123" s="67">
        <v>97203.380999999994</v>
      </c>
      <c r="BI123" s="67">
        <v>97025.701000000001</v>
      </c>
      <c r="BJ123" s="67">
        <v>96832.375</v>
      </c>
      <c r="BK123" s="67">
        <v>96624.269</v>
      </c>
      <c r="BL123" s="67">
        <v>96402.04</v>
      </c>
      <c r="BM123" s="67">
        <v>96166.447</v>
      </c>
      <c r="BN123" s="67">
        <v>95918.368000000002</v>
      </c>
      <c r="BO123" s="67">
        <v>95658.812999999995</v>
      </c>
      <c r="BP123" s="67">
        <v>95388.597999999998</v>
      </c>
      <c r="BQ123" s="67">
        <v>95108.407000000007</v>
      </c>
      <c r="BR123" s="67">
        <v>94818.683000000005</v>
      </c>
      <c r="BS123" s="67">
        <v>94519.902000000002</v>
      </c>
      <c r="BT123" s="67">
        <v>94212.42</v>
      </c>
      <c r="BU123" s="67">
        <v>93896.592999999993</v>
      </c>
      <c r="BV123" s="67">
        <v>93572.823999999993</v>
      </c>
      <c r="BW123" s="67">
        <v>93241.483999999997</v>
      </c>
      <c r="BX123" s="67">
        <v>92902.724000000002</v>
      </c>
      <c r="BY123" s="67">
        <v>92556.625</v>
      </c>
      <c r="BZ123" s="67">
        <v>92203.327000000005</v>
      </c>
      <c r="CA123" s="67">
        <v>91843.048999999999</v>
      </c>
      <c r="CB123" s="67">
        <v>91476.042000000001</v>
      </c>
      <c r="CC123" s="67">
        <v>91102.448000000004</v>
      </c>
      <c r="CD123" s="67">
        <v>90722.369000000006</v>
      </c>
      <c r="CE123" s="67">
        <v>90335.913</v>
      </c>
      <c r="CF123" s="67">
        <v>89943.27</v>
      </c>
      <c r="CG123" s="67">
        <v>89544.660999999993</v>
      </c>
      <c r="CH123" s="67">
        <v>89140.351999999999</v>
      </c>
      <c r="CI123" s="67">
        <v>88730.585999999996</v>
      </c>
      <c r="CJ123" s="67">
        <v>88315.630999999994</v>
      </c>
      <c r="CK123" s="67">
        <v>87895.724000000002</v>
      </c>
      <c r="CL123" s="67">
        <v>87471.065000000002</v>
      </c>
      <c r="CM123" s="67">
        <v>87041.86</v>
      </c>
      <c r="CN123" s="67">
        <v>86608.267999999996</v>
      </c>
      <c r="CO123" s="67">
        <v>86170.462</v>
      </c>
    </row>
    <row r="124" spans="1:93" ht="11.25" customHeight="1">
      <c r="A124" s="63">
        <v>107</v>
      </c>
      <c r="B124" s="64" t="s">
        <v>844</v>
      </c>
      <c r="C124" s="73" t="s">
        <v>593</v>
      </c>
      <c r="D124" s="66"/>
      <c r="E124" s="66">
        <v>784</v>
      </c>
      <c r="F124" s="64" t="s">
        <v>894</v>
      </c>
      <c r="G124" s="66">
        <v>922</v>
      </c>
      <c r="H124" s="67">
        <v>9262.8960000000006</v>
      </c>
      <c r="I124" s="67">
        <v>9360.9750000000004</v>
      </c>
      <c r="J124" s="67">
        <v>9487.2060000000001</v>
      </c>
      <c r="K124" s="67">
        <v>9630.9660000000003</v>
      </c>
      <c r="L124" s="67">
        <v>9770.5259999999998</v>
      </c>
      <c r="M124" s="67">
        <v>9890.4</v>
      </c>
      <c r="N124" s="67">
        <v>9991.0830000000005</v>
      </c>
      <c r="O124" s="67">
        <v>10081.781999999999</v>
      </c>
      <c r="P124" s="67">
        <v>10165.15</v>
      </c>
      <c r="Q124" s="67">
        <v>10245.002</v>
      </c>
      <c r="R124" s="67">
        <v>10323.858</v>
      </c>
      <c r="S124" s="67">
        <v>10403.136</v>
      </c>
      <c r="T124" s="67">
        <v>10481.269</v>
      </c>
      <c r="U124" s="67">
        <v>10553.950999999999</v>
      </c>
      <c r="V124" s="67">
        <v>10615.252</v>
      </c>
      <c r="W124" s="67">
        <v>10661.075999999999</v>
      </c>
      <c r="X124" s="67">
        <v>10689.973</v>
      </c>
      <c r="Y124" s="67">
        <v>10703.924999999999</v>
      </c>
      <c r="Z124" s="67">
        <v>10706.489</v>
      </c>
      <c r="AA124" s="67">
        <v>10702.999</v>
      </c>
      <c r="AB124" s="67">
        <v>10697.397000000001</v>
      </c>
      <c r="AC124" s="67">
        <v>10690.888999999999</v>
      </c>
      <c r="AD124" s="67">
        <v>10682.83</v>
      </c>
      <c r="AE124" s="67">
        <v>10673.299000000001</v>
      </c>
      <c r="AF124" s="67">
        <v>10661.891</v>
      </c>
      <c r="AG124" s="67">
        <v>10648.314</v>
      </c>
      <c r="AH124" s="67">
        <v>10633.575000000001</v>
      </c>
      <c r="AI124" s="67">
        <v>10618.316000000001</v>
      </c>
      <c r="AJ124" s="67">
        <v>10601.494000000001</v>
      </c>
      <c r="AK124" s="67">
        <v>10581.51</v>
      </c>
      <c r="AL124" s="67">
        <v>10557.61</v>
      </c>
      <c r="AM124" s="67">
        <v>10529.28</v>
      </c>
      <c r="AN124" s="67">
        <v>10497.975</v>
      </c>
      <c r="AO124" s="67">
        <v>10467.26</v>
      </c>
      <c r="AP124" s="67">
        <v>10441.878000000001</v>
      </c>
      <c r="AQ124" s="67">
        <v>10425.284</v>
      </c>
      <c r="AR124" s="67">
        <v>10418.790999999999</v>
      </c>
      <c r="AS124" s="67">
        <v>10421.599</v>
      </c>
      <c r="AT124" s="67">
        <v>10432.405000000001</v>
      </c>
      <c r="AU124" s="67">
        <v>10448.983</v>
      </c>
      <c r="AV124" s="67">
        <v>10469.602000000001</v>
      </c>
      <c r="AW124" s="67">
        <v>10493.977000000001</v>
      </c>
      <c r="AX124" s="67">
        <v>10522.397000000001</v>
      </c>
      <c r="AY124" s="67">
        <v>10554.227000000001</v>
      </c>
      <c r="AZ124" s="67">
        <v>10588.795</v>
      </c>
      <c r="BA124" s="67">
        <v>10625.505999999999</v>
      </c>
      <c r="BB124" s="67">
        <v>10664.038</v>
      </c>
      <c r="BC124" s="67">
        <v>10704.115</v>
      </c>
      <c r="BD124" s="67">
        <v>10745.352999999999</v>
      </c>
      <c r="BE124" s="67">
        <v>10787.41</v>
      </c>
      <c r="BF124" s="67">
        <v>10830.005999999999</v>
      </c>
      <c r="BG124" s="67">
        <v>10872.902</v>
      </c>
      <c r="BH124" s="67">
        <v>10916.093999999999</v>
      </c>
      <c r="BI124" s="67">
        <v>10959.870999999999</v>
      </c>
      <c r="BJ124" s="67">
        <v>11004.732</v>
      </c>
      <c r="BK124" s="67">
        <v>11051.045</v>
      </c>
      <c r="BL124" s="67">
        <v>11098.844999999999</v>
      </c>
      <c r="BM124" s="67">
        <v>11148.063</v>
      </c>
      <c r="BN124" s="67">
        <v>11198.82</v>
      </c>
      <c r="BO124" s="67">
        <v>11251.205</v>
      </c>
      <c r="BP124" s="67">
        <v>11305.287</v>
      </c>
      <c r="BQ124" s="67">
        <v>11361.088</v>
      </c>
      <c r="BR124" s="67">
        <v>11418.566000000001</v>
      </c>
      <c r="BS124" s="67">
        <v>11477.662</v>
      </c>
      <c r="BT124" s="67">
        <v>11538.267</v>
      </c>
      <c r="BU124" s="67">
        <v>11600.276</v>
      </c>
      <c r="BV124" s="67">
        <v>11663.624</v>
      </c>
      <c r="BW124" s="67">
        <v>11728.186</v>
      </c>
      <c r="BX124" s="67">
        <v>11793.803</v>
      </c>
      <c r="BY124" s="67">
        <v>11860.248</v>
      </c>
      <c r="BZ124" s="67">
        <v>11927.323</v>
      </c>
      <c r="CA124" s="67">
        <v>11994.874</v>
      </c>
      <c r="CB124" s="67">
        <v>12062.806</v>
      </c>
      <c r="CC124" s="67">
        <v>12130.904</v>
      </c>
      <c r="CD124" s="67">
        <v>12198.948</v>
      </c>
      <c r="CE124" s="67">
        <v>12266.752</v>
      </c>
      <c r="CF124" s="67">
        <v>12334.2</v>
      </c>
      <c r="CG124" s="67">
        <v>12401.127</v>
      </c>
      <c r="CH124" s="67">
        <v>12467.513999999999</v>
      </c>
      <c r="CI124" s="67">
        <v>12533.254999999999</v>
      </c>
      <c r="CJ124" s="67">
        <v>12598.285</v>
      </c>
      <c r="CK124" s="67">
        <v>12662.546</v>
      </c>
      <c r="CL124" s="67">
        <v>12725.927</v>
      </c>
      <c r="CM124" s="67">
        <v>12788.342000000001</v>
      </c>
      <c r="CN124" s="67">
        <v>12849.694</v>
      </c>
      <c r="CO124" s="67">
        <v>12909.869000000001</v>
      </c>
    </row>
    <row r="125" spans="1:93" ht="11.25" customHeight="1">
      <c r="A125" s="63">
        <v>108</v>
      </c>
      <c r="B125" s="64" t="s">
        <v>844</v>
      </c>
      <c r="C125" s="73" t="s">
        <v>608</v>
      </c>
      <c r="D125" s="66"/>
      <c r="E125" s="66">
        <v>887</v>
      </c>
      <c r="F125" s="64" t="s">
        <v>894</v>
      </c>
      <c r="G125" s="66">
        <v>922</v>
      </c>
      <c r="H125" s="67">
        <v>26497.881000000001</v>
      </c>
      <c r="I125" s="67">
        <v>27168.21</v>
      </c>
      <c r="J125" s="67">
        <v>27834.811000000002</v>
      </c>
      <c r="K125" s="67">
        <v>28498.683000000001</v>
      </c>
      <c r="L125" s="67">
        <v>29161.921999999999</v>
      </c>
      <c r="M125" s="67">
        <v>29825.968000000001</v>
      </c>
      <c r="N125" s="67">
        <v>30490.638999999999</v>
      </c>
      <c r="O125" s="67">
        <v>31154.866000000002</v>
      </c>
      <c r="P125" s="67">
        <v>31818.240000000002</v>
      </c>
      <c r="Q125" s="67">
        <v>32480.196</v>
      </c>
      <c r="R125" s="67">
        <v>33140.298999999999</v>
      </c>
      <c r="S125" s="67">
        <v>33798.203000000001</v>
      </c>
      <c r="T125" s="67">
        <v>34453.807000000001</v>
      </c>
      <c r="U125" s="67">
        <v>35107.076000000001</v>
      </c>
      <c r="V125" s="67">
        <v>35758.125</v>
      </c>
      <c r="W125" s="67">
        <v>36406.894999999997</v>
      </c>
      <c r="X125" s="67">
        <v>37053.078000000001</v>
      </c>
      <c r="Y125" s="67">
        <v>37696.216</v>
      </c>
      <c r="Z125" s="67">
        <v>38335.857000000004</v>
      </c>
      <c r="AA125" s="67">
        <v>38971.531000000003</v>
      </c>
      <c r="AB125" s="67">
        <v>39602.677000000003</v>
      </c>
      <c r="AC125" s="67">
        <v>40228.868000000002</v>
      </c>
      <c r="AD125" s="67">
        <v>40849.514999999999</v>
      </c>
      <c r="AE125" s="67">
        <v>41463.834999999999</v>
      </c>
      <c r="AF125" s="67">
        <v>42070.947</v>
      </c>
      <c r="AG125" s="67">
        <v>42670.023000000001</v>
      </c>
      <c r="AH125" s="67">
        <v>43260.438999999998</v>
      </c>
      <c r="AI125" s="67">
        <v>43841.644</v>
      </c>
      <c r="AJ125" s="67">
        <v>44412.913999999997</v>
      </c>
      <c r="AK125" s="67">
        <v>44973.506999999998</v>
      </c>
      <c r="AL125" s="67">
        <v>45522.74</v>
      </c>
      <c r="AM125" s="67">
        <v>46059.957999999999</v>
      </c>
      <c r="AN125" s="67">
        <v>46584.642999999996</v>
      </c>
      <c r="AO125" s="67">
        <v>47096.421999999999</v>
      </c>
      <c r="AP125" s="67">
        <v>47595.002</v>
      </c>
      <c r="AQ125" s="67">
        <v>48080.012000000002</v>
      </c>
      <c r="AR125" s="67">
        <v>48551.137000000002</v>
      </c>
      <c r="AS125" s="67">
        <v>49007.82</v>
      </c>
      <c r="AT125" s="67">
        <v>49449.235999999997</v>
      </c>
      <c r="AU125" s="67">
        <v>49874.411</v>
      </c>
      <c r="AV125" s="67">
        <v>50282.603999999999</v>
      </c>
      <c r="AW125" s="67">
        <v>50673.373</v>
      </c>
      <c r="AX125" s="67">
        <v>51046.603999999999</v>
      </c>
      <c r="AY125" s="67">
        <v>51402.442000000003</v>
      </c>
      <c r="AZ125" s="67">
        <v>51741.24</v>
      </c>
      <c r="BA125" s="67">
        <v>52063.222999999998</v>
      </c>
      <c r="BB125" s="67">
        <v>52368.442000000003</v>
      </c>
      <c r="BC125" s="67">
        <v>52656.737999999998</v>
      </c>
      <c r="BD125" s="67">
        <v>52927.855000000003</v>
      </c>
      <c r="BE125" s="67">
        <v>53181.489000000001</v>
      </c>
      <c r="BF125" s="67">
        <v>53417.468999999997</v>
      </c>
      <c r="BG125" s="67">
        <v>53635.873</v>
      </c>
      <c r="BH125" s="67">
        <v>53836.985999999997</v>
      </c>
      <c r="BI125" s="67">
        <v>54021.182999999997</v>
      </c>
      <c r="BJ125" s="67">
        <v>54188.951999999997</v>
      </c>
      <c r="BK125" s="67">
        <v>54340.794000000002</v>
      </c>
      <c r="BL125" s="67">
        <v>54476.963000000003</v>
      </c>
      <c r="BM125" s="67">
        <v>54597.77</v>
      </c>
      <c r="BN125" s="67">
        <v>54703.817999999999</v>
      </c>
      <c r="BO125" s="67">
        <v>54795.822</v>
      </c>
      <c r="BP125" s="67">
        <v>54874.389000000003</v>
      </c>
      <c r="BQ125" s="67">
        <v>54939.919000000002</v>
      </c>
      <c r="BR125" s="67">
        <v>54992.656999999999</v>
      </c>
      <c r="BS125" s="67">
        <v>55032.875</v>
      </c>
      <c r="BT125" s="67">
        <v>55060.809000000001</v>
      </c>
      <c r="BU125" s="67">
        <v>55076.680999999997</v>
      </c>
      <c r="BV125" s="67">
        <v>55080.800000000003</v>
      </c>
      <c r="BW125" s="67">
        <v>55073.402000000002</v>
      </c>
      <c r="BX125" s="67">
        <v>55054.574000000001</v>
      </c>
      <c r="BY125" s="67">
        <v>55024.357000000004</v>
      </c>
      <c r="BZ125" s="67">
        <v>54982.834999999999</v>
      </c>
      <c r="CA125" s="67">
        <v>54930.220999999998</v>
      </c>
      <c r="CB125" s="67">
        <v>54866.788</v>
      </c>
      <c r="CC125" s="67">
        <v>54792.705999999998</v>
      </c>
      <c r="CD125" s="67">
        <v>54708.180999999997</v>
      </c>
      <c r="CE125" s="67">
        <v>54613.434000000001</v>
      </c>
      <c r="CF125" s="67">
        <v>54508.726999999999</v>
      </c>
      <c r="CG125" s="67">
        <v>54394.328000000001</v>
      </c>
      <c r="CH125" s="67">
        <v>54270.586000000003</v>
      </c>
      <c r="CI125" s="67">
        <v>54137.803999999996</v>
      </c>
      <c r="CJ125" s="67">
        <v>53996.330999999998</v>
      </c>
      <c r="CK125" s="67">
        <v>53846.529000000002</v>
      </c>
      <c r="CL125" s="67">
        <v>53688.766000000003</v>
      </c>
      <c r="CM125" s="67">
        <v>53523.387999999999</v>
      </c>
      <c r="CN125" s="67">
        <v>53350.777999999998</v>
      </c>
      <c r="CO125" s="67">
        <v>53171.32</v>
      </c>
    </row>
    <row r="126" spans="1:93" ht="11.25" customHeight="1">
      <c r="A126" s="74">
        <v>109</v>
      </c>
      <c r="B126" s="75" t="s">
        <v>844</v>
      </c>
      <c r="C126" s="76" t="s">
        <v>913</v>
      </c>
      <c r="D126" s="77"/>
      <c r="E126" s="77">
        <v>921</v>
      </c>
      <c r="F126" s="75" t="s">
        <v>891</v>
      </c>
      <c r="G126" s="77">
        <v>1828</v>
      </c>
      <c r="H126" s="78">
        <v>1896327.2930000001</v>
      </c>
      <c r="I126" s="78">
        <v>1920242.5220000001</v>
      </c>
      <c r="J126" s="78">
        <v>1944108.541</v>
      </c>
      <c r="K126" s="78">
        <v>1967865.6040000001</v>
      </c>
      <c r="L126" s="78">
        <v>1991423.507</v>
      </c>
      <c r="M126" s="78">
        <v>2014708.531</v>
      </c>
      <c r="N126" s="78">
        <v>2037699.0179999999</v>
      </c>
      <c r="O126" s="78">
        <v>2060388.8389999999</v>
      </c>
      <c r="P126" s="78">
        <v>2082736.733</v>
      </c>
      <c r="Q126" s="78">
        <v>2104698.3199999998</v>
      </c>
      <c r="R126" s="78">
        <v>2126236.87</v>
      </c>
      <c r="S126" s="78">
        <v>2147322.4840000002</v>
      </c>
      <c r="T126" s="78">
        <v>2167939.4920000001</v>
      </c>
      <c r="U126" s="78">
        <v>2188084.0699999998</v>
      </c>
      <c r="V126" s="78">
        <v>2207761.0759999999</v>
      </c>
      <c r="W126" s="78">
        <v>2226970.1430000002</v>
      </c>
      <c r="X126" s="78">
        <v>2245701.9509999999</v>
      </c>
      <c r="Y126" s="78">
        <v>2263936.798</v>
      </c>
      <c r="Z126" s="78">
        <v>2281652.3190000001</v>
      </c>
      <c r="AA126" s="78">
        <v>2298822.1949999998</v>
      </c>
      <c r="AB126" s="78">
        <v>2315426.2719999999</v>
      </c>
      <c r="AC126" s="78">
        <v>2331454.0440000002</v>
      </c>
      <c r="AD126" s="78">
        <v>2346903.764</v>
      </c>
      <c r="AE126" s="78">
        <v>2361775.3640000001</v>
      </c>
      <c r="AF126" s="78">
        <v>2376073.0189999999</v>
      </c>
      <c r="AG126" s="78">
        <v>2389800.3560000001</v>
      </c>
      <c r="AH126" s="78">
        <v>2402954.7280000001</v>
      </c>
      <c r="AI126" s="78">
        <v>2415535.3909999998</v>
      </c>
      <c r="AJ126" s="78">
        <v>2427551.0589999999</v>
      </c>
      <c r="AK126" s="78">
        <v>2439013.7919999999</v>
      </c>
      <c r="AL126" s="78">
        <v>2449932.9569999999</v>
      </c>
      <c r="AM126" s="78">
        <v>2460310.5460000001</v>
      </c>
      <c r="AN126" s="78">
        <v>2470145.8119999999</v>
      </c>
      <c r="AO126" s="78">
        <v>2479440.9470000002</v>
      </c>
      <c r="AP126" s="78">
        <v>2488197.7579999999</v>
      </c>
      <c r="AQ126" s="78">
        <v>2496416.818</v>
      </c>
      <c r="AR126" s="78">
        <v>2504100.679</v>
      </c>
      <c r="AS126" s="78">
        <v>2511247.895</v>
      </c>
      <c r="AT126" s="78">
        <v>2517849.912</v>
      </c>
      <c r="AU126" s="78">
        <v>2523895.06</v>
      </c>
      <c r="AV126" s="78">
        <v>2529375.0410000002</v>
      </c>
      <c r="AW126" s="78">
        <v>2534287.8840000001</v>
      </c>
      <c r="AX126" s="78">
        <v>2538636.56</v>
      </c>
      <c r="AY126" s="78">
        <v>2542423.6519999998</v>
      </c>
      <c r="AZ126" s="78">
        <v>2545653.8650000002</v>
      </c>
      <c r="BA126" s="78">
        <v>2548331.4720000001</v>
      </c>
      <c r="BB126" s="78">
        <v>2550461.7829999998</v>
      </c>
      <c r="BC126" s="78">
        <v>2552047.4589999998</v>
      </c>
      <c r="BD126" s="78">
        <v>2553087.548</v>
      </c>
      <c r="BE126" s="78">
        <v>2553579.7949999999</v>
      </c>
      <c r="BF126" s="78">
        <v>2553525.875</v>
      </c>
      <c r="BG126" s="78">
        <v>2552932.969</v>
      </c>
      <c r="BH126" s="78">
        <v>2551813.9369999999</v>
      </c>
      <c r="BI126" s="78">
        <v>2550183.855</v>
      </c>
      <c r="BJ126" s="78">
        <v>2548061.0789999999</v>
      </c>
      <c r="BK126" s="78">
        <v>2545463.9049999998</v>
      </c>
      <c r="BL126" s="78">
        <v>2542405.6860000002</v>
      </c>
      <c r="BM126" s="78">
        <v>2538901.9789999998</v>
      </c>
      <c r="BN126" s="78">
        <v>2534976.6370000001</v>
      </c>
      <c r="BO126" s="78">
        <v>2530656.665</v>
      </c>
      <c r="BP126" s="78">
        <v>2525966.3730000001</v>
      </c>
      <c r="BQ126" s="78">
        <v>2520924.6579999998</v>
      </c>
      <c r="BR126" s="78">
        <v>2515546.4989999998</v>
      </c>
      <c r="BS126" s="78">
        <v>2509847.7319999998</v>
      </c>
      <c r="BT126" s="78">
        <v>2503842.861</v>
      </c>
      <c r="BU126" s="78">
        <v>2497546.8480000002</v>
      </c>
      <c r="BV126" s="78">
        <v>2490973.0660000001</v>
      </c>
      <c r="BW126" s="78">
        <v>2484137.7000000002</v>
      </c>
      <c r="BX126" s="78">
        <v>2477060.9010000001</v>
      </c>
      <c r="BY126" s="78">
        <v>2469764.3489999999</v>
      </c>
      <c r="BZ126" s="78">
        <v>2462266.1639999999</v>
      </c>
      <c r="CA126" s="78">
        <v>2454581.1370000001</v>
      </c>
      <c r="CB126" s="78">
        <v>2446717.2119999998</v>
      </c>
      <c r="CC126" s="78">
        <v>2438676.3590000002</v>
      </c>
      <c r="CD126" s="78">
        <v>2430456.3709999998</v>
      </c>
      <c r="CE126" s="78">
        <v>2422057.8309999998</v>
      </c>
      <c r="CF126" s="78">
        <v>2413486.2480000001</v>
      </c>
      <c r="CG126" s="78">
        <v>2404751.415</v>
      </c>
      <c r="CH126" s="78">
        <v>2395865.3539999998</v>
      </c>
      <c r="CI126" s="78">
        <v>2386840.2209999999</v>
      </c>
      <c r="CJ126" s="78">
        <v>2377686.11</v>
      </c>
      <c r="CK126" s="78">
        <v>2368410.4649999999</v>
      </c>
      <c r="CL126" s="78">
        <v>2359017.54</v>
      </c>
      <c r="CM126" s="78">
        <v>2349508.4610000001</v>
      </c>
      <c r="CN126" s="78">
        <v>2339881.071</v>
      </c>
      <c r="CO126" s="78">
        <v>2330130.12</v>
      </c>
    </row>
    <row r="127" spans="1:93" ht="11.25" customHeight="1">
      <c r="A127" s="79">
        <v>110</v>
      </c>
      <c r="B127" s="80" t="s">
        <v>844</v>
      </c>
      <c r="C127" s="81" t="s">
        <v>914</v>
      </c>
      <c r="D127" s="82"/>
      <c r="E127" s="82">
        <v>5500</v>
      </c>
      <c r="F127" s="80" t="s">
        <v>893</v>
      </c>
      <c r="G127" s="82">
        <v>921</v>
      </c>
      <c r="H127" s="83">
        <v>68479.994000000006</v>
      </c>
      <c r="I127" s="83">
        <v>69672.928</v>
      </c>
      <c r="J127" s="83">
        <v>70867.460999999996</v>
      </c>
      <c r="K127" s="83">
        <v>72051.622000000003</v>
      </c>
      <c r="L127" s="83">
        <v>73212.111000000004</v>
      </c>
      <c r="M127" s="83">
        <v>74338.926000000007</v>
      </c>
      <c r="N127" s="83">
        <v>75426.627999999997</v>
      </c>
      <c r="O127" s="83">
        <v>76474.8</v>
      </c>
      <c r="P127" s="83">
        <v>77485.73</v>
      </c>
      <c r="Q127" s="83">
        <v>78464.562000000005</v>
      </c>
      <c r="R127" s="83">
        <v>79416.021999999997</v>
      </c>
      <c r="S127" s="83">
        <v>80339.936000000002</v>
      </c>
      <c r="T127" s="83">
        <v>81236.964999999997</v>
      </c>
      <c r="U127" s="83">
        <v>82114.17</v>
      </c>
      <c r="V127" s="83">
        <v>82980.570000000007</v>
      </c>
      <c r="W127" s="83">
        <v>83843.3</v>
      </c>
      <c r="X127" s="83">
        <v>84704.729000000007</v>
      </c>
      <c r="Y127" s="83">
        <v>85565.229000000007</v>
      </c>
      <c r="Z127" s="83">
        <v>86427.165999999997</v>
      </c>
      <c r="AA127" s="83">
        <v>87292.418999999994</v>
      </c>
      <c r="AB127" s="83">
        <v>88162.04</v>
      </c>
      <c r="AC127" s="83">
        <v>89036.907000000007</v>
      </c>
      <c r="AD127" s="83">
        <v>89916.202999999994</v>
      </c>
      <c r="AE127" s="83">
        <v>90796.421000000002</v>
      </c>
      <c r="AF127" s="83">
        <v>91672.577000000005</v>
      </c>
      <c r="AG127" s="83">
        <v>92540.323000000004</v>
      </c>
      <c r="AH127" s="83">
        <v>93398.43</v>
      </c>
      <c r="AI127" s="83">
        <v>94245.78</v>
      </c>
      <c r="AJ127" s="83">
        <v>95078.182000000001</v>
      </c>
      <c r="AK127" s="83">
        <v>95890.845000000001</v>
      </c>
      <c r="AL127" s="83">
        <v>96680.157000000007</v>
      </c>
      <c r="AM127" s="83">
        <v>97444.255000000005</v>
      </c>
      <c r="AN127" s="83">
        <v>98182.925000000003</v>
      </c>
      <c r="AO127" s="83">
        <v>98896.244000000006</v>
      </c>
      <c r="AP127" s="83">
        <v>99585.04</v>
      </c>
      <c r="AQ127" s="83">
        <v>100250.145</v>
      </c>
      <c r="AR127" s="83">
        <v>100891.376</v>
      </c>
      <c r="AS127" s="83">
        <v>101508.897</v>
      </c>
      <c r="AT127" s="83">
        <v>102104.716</v>
      </c>
      <c r="AU127" s="83">
        <v>102681.52</v>
      </c>
      <c r="AV127" s="83">
        <v>103241.50900000001</v>
      </c>
      <c r="AW127" s="83">
        <v>103785.451</v>
      </c>
      <c r="AX127" s="83">
        <v>104313.704</v>
      </c>
      <c r="AY127" s="83">
        <v>104827.429</v>
      </c>
      <c r="AZ127" s="83">
        <v>105327.874</v>
      </c>
      <c r="BA127" s="83">
        <v>105815.98</v>
      </c>
      <c r="BB127" s="83">
        <v>106292.439</v>
      </c>
      <c r="BC127" s="83">
        <v>106757.37300000001</v>
      </c>
      <c r="BD127" s="83">
        <v>107210.11599999999</v>
      </c>
      <c r="BE127" s="83">
        <v>107649.571</v>
      </c>
      <c r="BF127" s="83">
        <v>108074.95699999999</v>
      </c>
      <c r="BG127" s="83">
        <v>108486.268</v>
      </c>
      <c r="BH127" s="83">
        <v>108883.766</v>
      </c>
      <c r="BI127" s="83">
        <v>109267.087</v>
      </c>
      <c r="BJ127" s="83">
        <v>109635.80100000001</v>
      </c>
      <c r="BK127" s="83">
        <v>109989.66</v>
      </c>
      <c r="BL127" s="83">
        <v>110328.63400000001</v>
      </c>
      <c r="BM127" s="83">
        <v>110653.039</v>
      </c>
      <c r="BN127" s="83">
        <v>110963.29700000001</v>
      </c>
      <c r="BO127" s="83">
        <v>111260.076</v>
      </c>
      <c r="BP127" s="83">
        <v>111543.929</v>
      </c>
      <c r="BQ127" s="83">
        <v>111815.11199999999</v>
      </c>
      <c r="BR127" s="83">
        <v>112073.84600000001</v>
      </c>
      <c r="BS127" s="83">
        <v>112321.02099999999</v>
      </c>
      <c r="BT127" s="83">
        <v>112557.697</v>
      </c>
      <c r="BU127" s="83">
        <v>112784.679</v>
      </c>
      <c r="BV127" s="83">
        <v>113002.16499999999</v>
      </c>
      <c r="BW127" s="83">
        <v>113210.13</v>
      </c>
      <c r="BX127" s="83">
        <v>113408.69</v>
      </c>
      <c r="BY127" s="83">
        <v>113597.806</v>
      </c>
      <c r="BZ127" s="83">
        <v>113777.4</v>
      </c>
      <c r="CA127" s="83">
        <v>113947.341</v>
      </c>
      <c r="CB127" s="83">
        <v>114107.33100000001</v>
      </c>
      <c r="CC127" s="83">
        <v>114256.458</v>
      </c>
      <c r="CD127" s="83">
        <v>114393.497</v>
      </c>
      <c r="CE127" s="83">
        <v>114517.512</v>
      </c>
      <c r="CF127" s="83">
        <v>114627.785</v>
      </c>
      <c r="CG127" s="83">
        <v>114723.849</v>
      </c>
      <c r="CH127" s="83">
        <v>114805.41800000001</v>
      </c>
      <c r="CI127" s="83">
        <v>114872.151</v>
      </c>
      <c r="CJ127" s="83">
        <v>114923.62300000001</v>
      </c>
      <c r="CK127" s="83">
        <v>114959.182</v>
      </c>
      <c r="CL127" s="83">
        <v>114978.024</v>
      </c>
      <c r="CM127" s="83">
        <v>114979.155</v>
      </c>
      <c r="CN127" s="83">
        <v>114961.283</v>
      </c>
      <c r="CO127" s="83">
        <v>114922.97</v>
      </c>
    </row>
    <row r="128" spans="1:93" ht="11.25" customHeight="1">
      <c r="A128" s="63">
        <v>111</v>
      </c>
      <c r="B128" s="64" t="s">
        <v>844</v>
      </c>
      <c r="C128" s="73" t="s">
        <v>400</v>
      </c>
      <c r="D128" s="66"/>
      <c r="E128" s="66">
        <v>398</v>
      </c>
      <c r="F128" s="64" t="s">
        <v>894</v>
      </c>
      <c r="G128" s="66">
        <v>5500</v>
      </c>
      <c r="H128" s="67">
        <v>17572.009999999998</v>
      </c>
      <c r="I128" s="67">
        <v>17830.901999999998</v>
      </c>
      <c r="J128" s="67">
        <v>18080.023000000001</v>
      </c>
      <c r="K128" s="67">
        <v>18319.616000000002</v>
      </c>
      <c r="L128" s="67">
        <v>18551.428</v>
      </c>
      <c r="M128" s="67">
        <v>18776.706999999999</v>
      </c>
      <c r="N128" s="67">
        <v>18994.957999999999</v>
      </c>
      <c r="O128" s="67">
        <v>19205.038</v>
      </c>
      <c r="P128" s="67">
        <v>19407.011999999999</v>
      </c>
      <c r="Q128" s="67">
        <v>19601.102999999999</v>
      </c>
      <c r="R128" s="67">
        <v>19787.744999999999</v>
      </c>
      <c r="S128" s="67">
        <v>19967.004000000001</v>
      </c>
      <c r="T128" s="67">
        <v>20139.592000000001</v>
      </c>
      <c r="U128" s="67">
        <v>20307.506000000001</v>
      </c>
      <c r="V128" s="67">
        <v>20473.296999999999</v>
      </c>
      <c r="W128" s="67">
        <v>20639.019</v>
      </c>
      <c r="X128" s="67">
        <v>20805.38</v>
      </c>
      <c r="Y128" s="67">
        <v>20972.507000000001</v>
      </c>
      <c r="Z128" s="67">
        <v>21140.98</v>
      </c>
      <c r="AA128" s="67">
        <v>21311.223999999998</v>
      </c>
      <c r="AB128" s="67">
        <v>21483.455000000002</v>
      </c>
      <c r="AC128" s="67">
        <v>21657.965</v>
      </c>
      <c r="AD128" s="67">
        <v>21834.688999999998</v>
      </c>
      <c r="AE128" s="67">
        <v>22012.968000000001</v>
      </c>
      <c r="AF128" s="67">
        <v>22191.829000000002</v>
      </c>
      <c r="AG128" s="67">
        <v>22370.402999999998</v>
      </c>
      <c r="AH128" s="67">
        <v>22548.42</v>
      </c>
      <c r="AI128" s="67">
        <v>22725.584999999999</v>
      </c>
      <c r="AJ128" s="67">
        <v>22901.043000000001</v>
      </c>
      <c r="AK128" s="67">
        <v>23073.763999999999</v>
      </c>
      <c r="AL128" s="67">
        <v>23242.95</v>
      </c>
      <c r="AM128" s="67">
        <v>23408.18</v>
      </c>
      <c r="AN128" s="67">
        <v>23569.277999999998</v>
      </c>
      <c r="AO128" s="67">
        <v>23725.806</v>
      </c>
      <c r="AP128" s="67">
        <v>23877.473000000002</v>
      </c>
      <c r="AQ128" s="67">
        <v>24024.036</v>
      </c>
      <c r="AR128" s="67">
        <v>24165.344000000001</v>
      </c>
      <c r="AS128" s="67">
        <v>24301.413</v>
      </c>
      <c r="AT128" s="67">
        <v>24432.556</v>
      </c>
      <c r="AU128" s="67">
        <v>24559.245999999999</v>
      </c>
      <c r="AV128" s="67">
        <v>24681.909</v>
      </c>
      <c r="AW128" s="67">
        <v>24800.679</v>
      </c>
      <c r="AX128" s="67">
        <v>24915.71</v>
      </c>
      <c r="AY128" s="67">
        <v>25027.481</v>
      </c>
      <c r="AZ128" s="67">
        <v>25136.555</v>
      </c>
      <c r="BA128" s="67">
        <v>25243.435000000001</v>
      </c>
      <c r="BB128" s="67">
        <v>25348.351999999999</v>
      </c>
      <c r="BC128" s="67">
        <v>25451.440999999999</v>
      </c>
      <c r="BD128" s="67">
        <v>25552.848999999998</v>
      </c>
      <c r="BE128" s="67">
        <v>25652.704000000002</v>
      </c>
      <c r="BF128" s="67">
        <v>25751.107</v>
      </c>
      <c r="BG128" s="67">
        <v>25848.174999999999</v>
      </c>
      <c r="BH128" s="67">
        <v>25943.964</v>
      </c>
      <c r="BI128" s="67">
        <v>26038.451000000001</v>
      </c>
      <c r="BJ128" s="67">
        <v>26131.492999999999</v>
      </c>
      <c r="BK128" s="67">
        <v>26223.002</v>
      </c>
      <c r="BL128" s="67">
        <v>26313.002</v>
      </c>
      <c r="BM128" s="67">
        <v>26401.473000000002</v>
      </c>
      <c r="BN128" s="67">
        <v>26488.28</v>
      </c>
      <c r="BO128" s="67">
        <v>26573.284</v>
      </c>
      <c r="BP128" s="67">
        <v>26656.353999999999</v>
      </c>
      <c r="BQ128" s="67">
        <v>26737.428</v>
      </c>
      <c r="BR128" s="67">
        <v>26816.460999999999</v>
      </c>
      <c r="BS128" s="67">
        <v>26893.499</v>
      </c>
      <c r="BT128" s="67">
        <v>26968.606</v>
      </c>
      <c r="BU128" s="67">
        <v>27041.822</v>
      </c>
      <c r="BV128" s="67">
        <v>27113.062999999998</v>
      </c>
      <c r="BW128" s="67">
        <v>27182.245999999999</v>
      </c>
      <c r="BX128" s="67">
        <v>27249.296999999999</v>
      </c>
      <c r="BY128" s="67">
        <v>27314.151999999998</v>
      </c>
      <c r="BZ128" s="67">
        <v>27376.705000000002</v>
      </c>
      <c r="CA128" s="67">
        <v>27436.838</v>
      </c>
      <c r="CB128" s="67">
        <v>27494.423999999999</v>
      </c>
      <c r="CC128" s="67">
        <v>27549.276999999998</v>
      </c>
      <c r="CD128" s="67">
        <v>27601.174999999999</v>
      </c>
      <c r="CE128" s="67">
        <v>27649.906999999999</v>
      </c>
      <c r="CF128" s="67">
        <v>27695.300999999999</v>
      </c>
      <c r="CG128" s="67">
        <v>27737.117999999999</v>
      </c>
      <c r="CH128" s="67">
        <v>27775.201000000001</v>
      </c>
      <c r="CI128" s="67">
        <v>27809.351999999999</v>
      </c>
      <c r="CJ128" s="67">
        <v>27839.348999999998</v>
      </c>
      <c r="CK128" s="67">
        <v>27864.949000000001</v>
      </c>
      <c r="CL128" s="67">
        <v>27885.885999999999</v>
      </c>
      <c r="CM128" s="67">
        <v>27901.896000000001</v>
      </c>
      <c r="CN128" s="67">
        <v>27912.65</v>
      </c>
      <c r="CO128" s="67">
        <v>27917.814999999999</v>
      </c>
    </row>
    <row r="129" spans="1:93" ht="11.25" customHeight="1">
      <c r="A129" s="63">
        <v>112</v>
      </c>
      <c r="B129" s="64" t="s">
        <v>844</v>
      </c>
      <c r="C129" s="73" t="s">
        <v>409</v>
      </c>
      <c r="D129" s="66"/>
      <c r="E129" s="66">
        <v>417</v>
      </c>
      <c r="F129" s="64" t="s">
        <v>894</v>
      </c>
      <c r="G129" s="66">
        <v>5500</v>
      </c>
      <c r="H129" s="67">
        <v>5959.1260000000002</v>
      </c>
      <c r="I129" s="67">
        <v>6074.3270000000002</v>
      </c>
      <c r="J129" s="67">
        <v>6189.7269999999999</v>
      </c>
      <c r="K129" s="67">
        <v>6304.0249999999996</v>
      </c>
      <c r="L129" s="67">
        <v>6415.8509999999997</v>
      </c>
      <c r="M129" s="67">
        <v>6524.1909999999998</v>
      </c>
      <c r="N129" s="67">
        <v>6628.3469999999998</v>
      </c>
      <c r="O129" s="67">
        <v>6728.27</v>
      </c>
      <c r="P129" s="67">
        <v>6824.5169999999998</v>
      </c>
      <c r="Q129" s="67">
        <v>6918.098</v>
      </c>
      <c r="R129" s="67">
        <v>7009.8289999999997</v>
      </c>
      <c r="S129" s="67">
        <v>7099.81</v>
      </c>
      <c r="T129" s="67">
        <v>7187.9669999999996</v>
      </c>
      <c r="U129" s="67">
        <v>7274.7380000000003</v>
      </c>
      <c r="V129" s="67">
        <v>7360.6469999999999</v>
      </c>
      <c r="W129" s="67">
        <v>7446.1059999999998</v>
      </c>
      <c r="X129" s="67">
        <v>7531.3140000000003</v>
      </c>
      <c r="Y129" s="67">
        <v>7616.3850000000002</v>
      </c>
      <c r="Z129" s="67">
        <v>7701.549</v>
      </c>
      <c r="AA129" s="67">
        <v>7786.9880000000003</v>
      </c>
      <c r="AB129" s="67">
        <v>7872.8530000000001</v>
      </c>
      <c r="AC129" s="67">
        <v>7959.2089999999998</v>
      </c>
      <c r="AD129" s="67">
        <v>8046.0439999999999</v>
      </c>
      <c r="AE129" s="67">
        <v>8133.16</v>
      </c>
      <c r="AF129" s="67">
        <v>8220.2800000000007</v>
      </c>
      <c r="AG129" s="67">
        <v>8307.1380000000008</v>
      </c>
      <c r="AH129" s="67">
        <v>8393.6409999999996</v>
      </c>
      <c r="AI129" s="67">
        <v>8479.7330000000002</v>
      </c>
      <c r="AJ129" s="67">
        <v>8565.1290000000008</v>
      </c>
      <c r="AK129" s="67">
        <v>8649.5480000000007</v>
      </c>
      <c r="AL129" s="67">
        <v>8732.7479999999996</v>
      </c>
      <c r="AM129" s="67">
        <v>8814.5709999999999</v>
      </c>
      <c r="AN129" s="67">
        <v>8894.9470000000001</v>
      </c>
      <c r="AO129" s="67">
        <v>8973.732</v>
      </c>
      <c r="AP129" s="67">
        <v>9050.8169999999991</v>
      </c>
      <c r="AQ129" s="67">
        <v>9126.098</v>
      </c>
      <c r="AR129" s="67">
        <v>9199.5149999999994</v>
      </c>
      <c r="AS129" s="67">
        <v>9271.0159999999996</v>
      </c>
      <c r="AT129" s="67">
        <v>9340.5930000000008</v>
      </c>
      <c r="AU129" s="67">
        <v>9408.2430000000004</v>
      </c>
      <c r="AV129" s="67">
        <v>9473.9879999999994</v>
      </c>
      <c r="AW129" s="67">
        <v>9537.8320000000003</v>
      </c>
      <c r="AX129" s="67">
        <v>9599.7890000000007</v>
      </c>
      <c r="AY129" s="67">
        <v>9659.9580000000005</v>
      </c>
      <c r="AZ129" s="67">
        <v>9718.4480000000003</v>
      </c>
      <c r="BA129" s="67">
        <v>9775.3670000000002</v>
      </c>
      <c r="BB129" s="67">
        <v>9830.7729999999992</v>
      </c>
      <c r="BC129" s="67">
        <v>9884.6890000000003</v>
      </c>
      <c r="BD129" s="67">
        <v>9937.2219999999998</v>
      </c>
      <c r="BE129" s="67">
        <v>9988.4470000000001</v>
      </c>
      <c r="BF129" s="67">
        <v>10038.474</v>
      </c>
      <c r="BG129" s="67">
        <v>10087.324000000001</v>
      </c>
      <c r="BH129" s="67">
        <v>10135.036</v>
      </c>
      <c r="BI129" s="67">
        <v>10181.638999999999</v>
      </c>
      <c r="BJ129" s="67">
        <v>10227.194</v>
      </c>
      <c r="BK129" s="67">
        <v>10271.694</v>
      </c>
      <c r="BL129" s="67">
        <v>10315.138999999999</v>
      </c>
      <c r="BM129" s="67">
        <v>10357.562</v>
      </c>
      <c r="BN129" s="67">
        <v>10398.939</v>
      </c>
      <c r="BO129" s="67">
        <v>10439.27</v>
      </c>
      <c r="BP129" s="67">
        <v>10478.516</v>
      </c>
      <c r="BQ129" s="67">
        <v>10516.682000000001</v>
      </c>
      <c r="BR129" s="67">
        <v>10553.713</v>
      </c>
      <c r="BS129" s="67">
        <v>10589.545</v>
      </c>
      <c r="BT129" s="67">
        <v>10624.088</v>
      </c>
      <c r="BU129" s="67">
        <v>10657.27</v>
      </c>
      <c r="BV129" s="67">
        <v>10689.055</v>
      </c>
      <c r="BW129" s="67">
        <v>10719.393</v>
      </c>
      <c r="BX129" s="67">
        <v>10748.237999999999</v>
      </c>
      <c r="BY129" s="67">
        <v>10775.477999999999</v>
      </c>
      <c r="BZ129" s="67">
        <v>10801.089</v>
      </c>
      <c r="CA129" s="67">
        <v>10824.989</v>
      </c>
      <c r="CB129" s="67">
        <v>10847.210999999999</v>
      </c>
      <c r="CC129" s="67">
        <v>10867.73</v>
      </c>
      <c r="CD129" s="67">
        <v>10886.54</v>
      </c>
      <c r="CE129" s="67">
        <v>10903.688</v>
      </c>
      <c r="CF129" s="67">
        <v>10919.138000000001</v>
      </c>
      <c r="CG129" s="67">
        <v>10932.928</v>
      </c>
      <c r="CH129" s="67">
        <v>10945.037</v>
      </c>
      <c r="CI129" s="67">
        <v>10955.486000000001</v>
      </c>
      <c r="CJ129" s="67">
        <v>10964.277</v>
      </c>
      <c r="CK129" s="67">
        <v>10971.460999999999</v>
      </c>
      <c r="CL129" s="67">
        <v>10977.058000000001</v>
      </c>
      <c r="CM129" s="67">
        <v>10981.132</v>
      </c>
      <c r="CN129" s="67">
        <v>10983.735000000001</v>
      </c>
      <c r="CO129" s="67">
        <v>10984.938</v>
      </c>
    </row>
    <row r="130" spans="1:93" ht="11.25" customHeight="1">
      <c r="A130" s="63">
        <v>113</v>
      </c>
      <c r="B130" s="64" t="s">
        <v>844</v>
      </c>
      <c r="C130" s="73" t="s">
        <v>567</v>
      </c>
      <c r="D130" s="66"/>
      <c r="E130" s="66">
        <v>762</v>
      </c>
      <c r="F130" s="64" t="s">
        <v>894</v>
      </c>
      <c r="G130" s="66">
        <v>5500</v>
      </c>
      <c r="H130" s="67">
        <v>8454.0190000000002</v>
      </c>
      <c r="I130" s="67">
        <v>8663.5750000000007</v>
      </c>
      <c r="J130" s="67">
        <v>8880.27</v>
      </c>
      <c r="K130" s="67">
        <v>9100.8469999999998</v>
      </c>
      <c r="L130" s="67">
        <v>9321.0229999999992</v>
      </c>
      <c r="M130" s="67">
        <v>9537.6419999999998</v>
      </c>
      <c r="N130" s="67">
        <v>9749.625</v>
      </c>
      <c r="O130" s="67">
        <v>9957.4680000000008</v>
      </c>
      <c r="P130" s="67">
        <v>10161.632</v>
      </c>
      <c r="Q130" s="67">
        <v>10363.182000000001</v>
      </c>
      <c r="R130" s="67">
        <v>10563.163</v>
      </c>
      <c r="S130" s="67">
        <v>10761.454</v>
      </c>
      <c r="T130" s="67">
        <v>10958.235000000001</v>
      </c>
      <c r="U130" s="67">
        <v>11155.129000000001</v>
      </c>
      <c r="V130" s="67">
        <v>11354.290999999999</v>
      </c>
      <c r="W130" s="67">
        <v>11557.365</v>
      </c>
      <c r="X130" s="67">
        <v>11764.815000000001</v>
      </c>
      <c r="Y130" s="67">
        <v>11976.623</v>
      </c>
      <c r="Z130" s="67">
        <v>12193.307000000001</v>
      </c>
      <c r="AA130" s="67">
        <v>12415.26</v>
      </c>
      <c r="AB130" s="67">
        <v>12642.674999999999</v>
      </c>
      <c r="AC130" s="67">
        <v>12875.668</v>
      </c>
      <c r="AD130" s="67">
        <v>13113.848</v>
      </c>
      <c r="AE130" s="67">
        <v>13356.02</v>
      </c>
      <c r="AF130" s="67">
        <v>13600.502</v>
      </c>
      <c r="AG130" s="67">
        <v>13845.878000000001</v>
      </c>
      <c r="AH130" s="67">
        <v>14091.79</v>
      </c>
      <c r="AI130" s="67">
        <v>14337.95</v>
      </c>
      <c r="AJ130" s="67">
        <v>14583.050999999999</v>
      </c>
      <c r="AK130" s="67">
        <v>14825.683999999999</v>
      </c>
      <c r="AL130" s="67">
        <v>15064.795</v>
      </c>
      <c r="AM130" s="67">
        <v>15299.844999999999</v>
      </c>
      <c r="AN130" s="67">
        <v>15530.960999999999</v>
      </c>
      <c r="AO130" s="67">
        <v>15758.777</v>
      </c>
      <c r="AP130" s="67">
        <v>15984.253000000001</v>
      </c>
      <c r="AQ130" s="67">
        <v>16208.245999999999</v>
      </c>
      <c r="AR130" s="67">
        <v>16430.846000000001</v>
      </c>
      <c r="AS130" s="67">
        <v>16652.058000000001</v>
      </c>
      <c r="AT130" s="67">
        <v>16872.603999999999</v>
      </c>
      <c r="AU130" s="67">
        <v>17093.327000000001</v>
      </c>
      <c r="AV130" s="67">
        <v>17314.895</v>
      </c>
      <c r="AW130" s="67">
        <v>17537.441999999999</v>
      </c>
      <c r="AX130" s="67">
        <v>17760.927</v>
      </c>
      <c r="AY130" s="67">
        <v>17985.378000000001</v>
      </c>
      <c r="AZ130" s="67">
        <v>18210.833999999999</v>
      </c>
      <c r="BA130" s="67">
        <v>18437.141</v>
      </c>
      <c r="BB130" s="67">
        <v>18664.294000000002</v>
      </c>
      <c r="BC130" s="67">
        <v>18892.005000000001</v>
      </c>
      <c r="BD130" s="67">
        <v>19119.280999999999</v>
      </c>
      <c r="BE130" s="67">
        <v>19344.877</v>
      </c>
      <c r="BF130" s="67">
        <v>19567.788</v>
      </c>
      <c r="BG130" s="67">
        <v>19787.633999999998</v>
      </c>
      <c r="BH130" s="67">
        <v>20004.358</v>
      </c>
      <c r="BI130" s="67">
        <v>20217.598999999998</v>
      </c>
      <c r="BJ130" s="67">
        <v>20427.072</v>
      </c>
      <c r="BK130" s="67">
        <v>20632.574000000001</v>
      </c>
      <c r="BL130" s="67">
        <v>20833.91</v>
      </c>
      <c r="BM130" s="67">
        <v>21031.064999999999</v>
      </c>
      <c r="BN130" s="67">
        <v>21224.341</v>
      </c>
      <c r="BO130" s="67">
        <v>21414.177</v>
      </c>
      <c r="BP130" s="67">
        <v>21600.973000000002</v>
      </c>
      <c r="BQ130" s="67">
        <v>21784.764999999999</v>
      </c>
      <c r="BR130" s="67">
        <v>21965.576000000001</v>
      </c>
      <c r="BS130" s="67">
        <v>22143.741000000002</v>
      </c>
      <c r="BT130" s="67">
        <v>22319.666000000001</v>
      </c>
      <c r="BU130" s="67">
        <v>22493.617999999999</v>
      </c>
      <c r="BV130" s="67">
        <v>22665.68</v>
      </c>
      <c r="BW130" s="67">
        <v>22835.776000000002</v>
      </c>
      <c r="BX130" s="67">
        <v>23003.851999999999</v>
      </c>
      <c r="BY130" s="67">
        <v>23169.798999999999</v>
      </c>
      <c r="BZ130" s="67">
        <v>23333.477999999999</v>
      </c>
      <c r="CA130" s="67">
        <v>23494.817999999999</v>
      </c>
      <c r="CB130" s="67">
        <v>23653.632000000001</v>
      </c>
      <c r="CC130" s="67">
        <v>23809.467000000001</v>
      </c>
      <c r="CD130" s="67">
        <v>23961.755000000001</v>
      </c>
      <c r="CE130" s="67">
        <v>24109.994999999999</v>
      </c>
      <c r="CF130" s="67">
        <v>24253.881000000001</v>
      </c>
      <c r="CG130" s="67">
        <v>24393.256000000001</v>
      </c>
      <c r="CH130" s="67">
        <v>24528.038</v>
      </c>
      <c r="CI130" s="67">
        <v>24658.13</v>
      </c>
      <c r="CJ130" s="67">
        <v>24783.433000000001</v>
      </c>
      <c r="CK130" s="67">
        <v>24903.73</v>
      </c>
      <c r="CL130" s="67">
        <v>25018.753000000001</v>
      </c>
      <c r="CM130" s="67">
        <v>25128.131000000001</v>
      </c>
      <c r="CN130" s="67">
        <v>25231.399000000001</v>
      </c>
      <c r="CO130" s="67">
        <v>25328.026000000002</v>
      </c>
    </row>
    <row r="131" spans="1:93" ht="11.25" customHeight="1">
      <c r="A131" s="63">
        <v>114</v>
      </c>
      <c r="B131" s="64" t="s">
        <v>844</v>
      </c>
      <c r="C131" s="73" t="s">
        <v>585</v>
      </c>
      <c r="D131" s="66"/>
      <c r="E131" s="66">
        <v>795</v>
      </c>
      <c r="F131" s="64" t="s">
        <v>894</v>
      </c>
      <c r="G131" s="66">
        <v>5500</v>
      </c>
      <c r="H131" s="67">
        <v>5565.2830000000004</v>
      </c>
      <c r="I131" s="67">
        <v>5662.3710000000001</v>
      </c>
      <c r="J131" s="67">
        <v>5757.6670000000004</v>
      </c>
      <c r="K131" s="67">
        <v>5850.902</v>
      </c>
      <c r="L131" s="67">
        <v>5942.0940000000001</v>
      </c>
      <c r="M131" s="67">
        <v>6031.1869999999999</v>
      </c>
      <c r="N131" s="67">
        <v>6117.933</v>
      </c>
      <c r="O131" s="67">
        <v>6201.9470000000001</v>
      </c>
      <c r="P131" s="67">
        <v>6283.1940000000004</v>
      </c>
      <c r="Q131" s="67">
        <v>6361.7190000000001</v>
      </c>
      <c r="R131" s="67">
        <v>6437.5940000000001</v>
      </c>
      <c r="S131" s="67">
        <v>6510.7929999999997</v>
      </c>
      <c r="T131" s="67">
        <v>6581.3940000000002</v>
      </c>
      <c r="U131" s="67">
        <v>6649.8379999999997</v>
      </c>
      <c r="V131" s="67">
        <v>6716.674</v>
      </c>
      <c r="W131" s="67">
        <v>6782.36</v>
      </c>
      <c r="X131" s="67">
        <v>6847.0349999999999</v>
      </c>
      <c r="Y131" s="67">
        <v>6910.7730000000001</v>
      </c>
      <c r="Z131" s="67">
        <v>6973.84</v>
      </c>
      <c r="AA131" s="67">
        <v>7036.5169999999998</v>
      </c>
      <c r="AB131" s="67">
        <v>7099.0060000000003</v>
      </c>
      <c r="AC131" s="67">
        <v>7161.3829999999998</v>
      </c>
      <c r="AD131" s="67">
        <v>7223.643</v>
      </c>
      <c r="AE131" s="67">
        <v>7285.6840000000002</v>
      </c>
      <c r="AF131" s="67">
        <v>7347.3670000000002</v>
      </c>
      <c r="AG131" s="67">
        <v>7408.5230000000001</v>
      </c>
      <c r="AH131" s="67">
        <v>7469.1</v>
      </c>
      <c r="AI131" s="67">
        <v>7529.0039999999999</v>
      </c>
      <c r="AJ131" s="67">
        <v>7587.8990000000003</v>
      </c>
      <c r="AK131" s="67">
        <v>7645.3649999999998</v>
      </c>
      <c r="AL131" s="67">
        <v>7701.1080000000002</v>
      </c>
      <c r="AM131" s="67">
        <v>7754.96</v>
      </c>
      <c r="AN131" s="67">
        <v>7806.8389999999999</v>
      </c>
      <c r="AO131" s="67">
        <v>7856.6210000000001</v>
      </c>
      <c r="AP131" s="67">
        <v>7904.1419999999998</v>
      </c>
      <c r="AQ131" s="67">
        <v>7949.2759999999998</v>
      </c>
      <c r="AR131" s="67">
        <v>7991.98</v>
      </c>
      <c r="AS131" s="67">
        <v>8032.2489999999998</v>
      </c>
      <c r="AT131" s="67">
        <v>8070.1229999999996</v>
      </c>
      <c r="AU131" s="67">
        <v>8105.7169999999996</v>
      </c>
      <c r="AV131" s="67">
        <v>8139.143</v>
      </c>
      <c r="AW131" s="67">
        <v>8170.424</v>
      </c>
      <c r="AX131" s="67">
        <v>8199.6350000000002</v>
      </c>
      <c r="AY131" s="67">
        <v>8226.9650000000001</v>
      </c>
      <c r="AZ131" s="67">
        <v>8252.64</v>
      </c>
      <c r="BA131" s="67">
        <v>8276.875</v>
      </c>
      <c r="BB131" s="67">
        <v>8299.7639999999992</v>
      </c>
      <c r="BC131" s="67">
        <v>8321.3580000000002</v>
      </c>
      <c r="BD131" s="67">
        <v>8341.8019999999997</v>
      </c>
      <c r="BE131" s="67">
        <v>8361.2119999999995</v>
      </c>
      <c r="BF131" s="67">
        <v>8379.6890000000003</v>
      </c>
      <c r="BG131" s="67">
        <v>8397.3070000000007</v>
      </c>
      <c r="BH131" s="67">
        <v>8414.1</v>
      </c>
      <c r="BI131" s="67">
        <v>8430.09</v>
      </c>
      <c r="BJ131" s="67">
        <v>8445.2819999999992</v>
      </c>
      <c r="BK131" s="67">
        <v>8459.6779999999999</v>
      </c>
      <c r="BL131" s="67">
        <v>8473.2919999999995</v>
      </c>
      <c r="BM131" s="67">
        <v>8486.1260000000002</v>
      </c>
      <c r="BN131" s="67">
        <v>8498.1</v>
      </c>
      <c r="BO131" s="67">
        <v>8509.1309999999994</v>
      </c>
      <c r="BP131" s="67">
        <v>8519.107</v>
      </c>
      <c r="BQ131" s="67">
        <v>8528.0490000000009</v>
      </c>
      <c r="BR131" s="67">
        <v>8535.9410000000007</v>
      </c>
      <c r="BS131" s="67">
        <v>8542.7549999999992</v>
      </c>
      <c r="BT131" s="67">
        <v>8548.4930000000004</v>
      </c>
      <c r="BU131" s="67">
        <v>8553.1659999999993</v>
      </c>
      <c r="BV131" s="67">
        <v>8556.7360000000008</v>
      </c>
      <c r="BW131" s="67">
        <v>8559.2129999999997</v>
      </c>
      <c r="BX131" s="67">
        <v>8560.5840000000007</v>
      </c>
      <c r="BY131" s="67">
        <v>8560.8539999999994</v>
      </c>
      <c r="BZ131" s="67">
        <v>8560.0249999999996</v>
      </c>
      <c r="CA131" s="67">
        <v>8558.1010000000006</v>
      </c>
      <c r="CB131" s="67">
        <v>8555.0889999999999</v>
      </c>
      <c r="CC131" s="67">
        <v>8550.9869999999992</v>
      </c>
      <c r="CD131" s="67">
        <v>8545.7630000000008</v>
      </c>
      <c r="CE131" s="67">
        <v>8539.4529999999995</v>
      </c>
      <c r="CF131" s="67">
        <v>8532.0450000000001</v>
      </c>
      <c r="CG131" s="67">
        <v>8523.5679999999993</v>
      </c>
      <c r="CH131" s="67">
        <v>8514.0619999999999</v>
      </c>
      <c r="CI131" s="67">
        <v>8503.5499999999993</v>
      </c>
      <c r="CJ131" s="67">
        <v>8492.06</v>
      </c>
      <c r="CK131" s="67">
        <v>8479.6419999999998</v>
      </c>
      <c r="CL131" s="67">
        <v>8466.3279999999995</v>
      </c>
      <c r="CM131" s="67">
        <v>8452.1620000000003</v>
      </c>
      <c r="CN131" s="67">
        <v>8437.1550000000007</v>
      </c>
      <c r="CO131" s="67">
        <v>8421.3490000000002</v>
      </c>
    </row>
    <row r="132" spans="1:93" ht="11.25" customHeight="1">
      <c r="A132" s="63">
        <v>115</v>
      </c>
      <c r="B132" s="64" t="s">
        <v>844</v>
      </c>
      <c r="C132" s="73" t="s">
        <v>600</v>
      </c>
      <c r="D132" s="66"/>
      <c r="E132" s="66">
        <v>860</v>
      </c>
      <c r="F132" s="64" t="s">
        <v>894</v>
      </c>
      <c r="G132" s="66">
        <v>5500</v>
      </c>
      <c r="H132" s="67">
        <v>30929.556</v>
      </c>
      <c r="I132" s="67">
        <v>31441.753000000001</v>
      </c>
      <c r="J132" s="67">
        <v>31959.774000000001</v>
      </c>
      <c r="K132" s="67">
        <v>32476.232</v>
      </c>
      <c r="L132" s="67">
        <v>32981.714999999997</v>
      </c>
      <c r="M132" s="67">
        <v>33469.199000000001</v>
      </c>
      <c r="N132" s="67">
        <v>33935.764999999999</v>
      </c>
      <c r="O132" s="67">
        <v>34382.076999999997</v>
      </c>
      <c r="P132" s="67">
        <v>34809.375</v>
      </c>
      <c r="Q132" s="67">
        <v>35220.46</v>
      </c>
      <c r="R132" s="67">
        <v>35617.690999999999</v>
      </c>
      <c r="S132" s="67">
        <v>36000.875</v>
      </c>
      <c r="T132" s="67">
        <v>36369.777000000002</v>
      </c>
      <c r="U132" s="67">
        <v>36726.959000000003</v>
      </c>
      <c r="V132" s="67">
        <v>37075.661</v>
      </c>
      <c r="W132" s="67">
        <v>37418.449999999997</v>
      </c>
      <c r="X132" s="67">
        <v>37756.184999999998</v>
      </c>
      <c r="Y132" s="67">
        <v>38088.940999999999</v>
      </c>
      <c r="Z132" s="67">
        <v>38417.49</v>
      </c>
      <c r="AA132" s="67">
        <v>38742.43</v>
      </c>
      <c r="AB132" s="67">
        <v>39064.050999999999</v>
      </c>
      <c r="AC132" s="67">
        <v>39382.682000000001</v>
      </c>
      <c r="AD132" s="67">
        <v>39697.978999999999</v>
      </c>
      <c r="AE132" s="67">
        <v>40008.589</v>
      </c>
      <c r="AF132" s="67">
        <v>40312.599000000002</v>
      </c>
      <c r="AG132" s="67">
        <v>40608.381000000001</v>
      </c>
      <c r="AH132" s="67">
        <v>40895.478999999999</v>
      </c>
      <c r="AI132" s="67">
        <v>41173.508000000002</v>
      </c>
      <c r="AJ132" s="67">
        <v>41441.06</v>
      </c>
      <c r="AK132" s="67">
        <v>41696.483999999997</v>
      </c>
      <c r="AL132" s="67">
        <v>41938.555999999997</v>
      </c>
      <c r="AM132" s="67">
        <v>42166.699000000001</v>
      </c>
      <c r="AN132" s="67">
        <v>42380.9</v>
      </c>
      <c r="AO132" s="67">
        <v>42581.307999999997</v>
      </c>
      <c r="AP132" s="67">
        <v>42768.355000000003</v>
      </c>
      <c r="AQ132" s="67">
        <v>42942.489000000001</v>
      </c>
      <c r="AR132" s="67">
        <v>43103.690999999999</v>
      </c>
      <c r="AS132" s="67">
        <v>43252.161</v>
      </c>
      <c r="AT132" s="67">
        <v>43388.84</v>
      </c>
      <c r="AU132" s="67">
        <v>43514.987000000001</v>
      </c>
      <c r="AV132" s="67">
        <v>43631.574000000001</v>
      </c>
      <c r="AW132" s="67">
        <v>43739.074000000001</v>
      </c>
      <c r="AX132" s="67">
        <v>43837.642999999996</v>
      </c>
      <c r="AY132" s="67">
        <v>43927.646999999997</v>
      </c>
      <c r="AZ132" s="67">
        <v>44009.396999999997</v>
      </c>
      <c r="BA132" s="67">
        <v>44083.161999999997</v>
      </c>
      <c r="BB132" s="67">
        <v>44149.256000000001</v>
      </c>
      <c r="BC132" s="67">
        <v>44207.88</v>
      </c>
      <c r="BD132" s="67">
        <v>44258.962</v>
      </c>
      <c r="BE132" s="67">
        <v>44302.330999999998</v>
      </c>
      <c r="BF132" s="67">
        <v>44337.898999999998</v>
      </c>
      <c r="BG132" s="67">
        <v>44365.828000000001</v>
      </c>
      <c r="BH132" s="67">
        <v>44386.307999999997</v>
      </c>
      <c r="BI132" s="67">
        <v>44399.307999999997</v>
      </c>
      <c r="BJ132" s="67">
        <v>44404.76</v>
      </c>
      <c r="BK132" s="67">
        <v>44402.712</v>
      </c>
      <c r="BL132" s="67">
        <v>44393.290999999997</v>
      </c>
      <c r="BM132" s="67">
        <v>44376.813000000002</v>
      </c>
      <c r="BN132" s="67">
        <v>44353.637000000002</v>
      </c>
      <c r="BO132" s="67">
        <v>44324.214</v>
      </c>
      <c r="BP132" s="67">
        <v>44288.978999999999</v>
      </c>
      <c r="BQ132" s="67">
        <v>44248.188000000002</v>
      </c>
      <c r="BR132" s="67">
        <v>44202.154999999999</v>
      </c>
      <c r="BS132" s="67">
        <v>44151.481</v>
      </c>
      <c r="BT132" s="67">
        <v>44096.843999999997</v>
      </c>
      <c r="BU132" s="67">
        <v>44038.803</v>
      </c>
      <c r="BV132" s="67">
        <v>43977.631000000001</v>
      </c>
      <c r="BW132" s="67">
        <v>43913.502</v>
      </c>
      <c r="BX132" s="67">
        <v>43846.718999999997</v>
      </c>
      <c r="BY132" s="67">
        <v>43777.523000000001</v>
      </c>
      <c r="BZ132" s="67">
        <v>43706.103000000003</v>
      </c>
      <c r="CA132" s="67">
        <v>43632.595000000001</v>
      </c>
      <c r="CB132" s="67">
        <v>43556.974999999999</v>
      </c>
      <c r="CC132" s="67">
        <v>43478.997000000003</v>
      </c>
      <c r="CD132" s="67">
        <v>43398.264000000003</v>
      </c>
      <c r="CE132" s="67">
        <v>43314.468999999997</v>
      </c>
      <c r="CF132" s="67">
        <v>43227.42</v>
      </c>
      <c r="CG132" s="67">
        <v>43136.978999999999</v>
      </c>
      <c r="CH132" s="67">
        <v>43043.08</v>
      </c>
      <c r="CI132" s="67">
        <v>42945.633000000002</v>
      </c>
      <c r="CJ132" s="67">
        <v>42844.504000000001</v>
      </c>
      <c r="CK132" s="67">
        <v>42739.4</v>
      </c>
      <c r="CL132" s="67">
        <v>42629.999000000003</v>
      </c>
      <c r="CM132" s="67">
        <v>42515.834000000003</v>
      </c>
      <c r="CN132" s="67">
        <v>42396.343999999997</v>
      </c>
      <c r="CO132" s="67">
        <v>42270.841999999997</v>
      </c>
    </row>
    <row r="133" spans="1:93" ht="11.25" customHeight="1">
      <c r="A133" s="79">
        <v>116</v>
      </c>
      <c r="B133" s="80" t="s">
        <v>844</v>
      </c>
      <c r="C133" s="81" t="s">
        <v>915</v>
      </c>
      <c r="D133" s="82"/>
      <c r="E133" s="82">
        <v>5501</v>
      </c>
      <c r="F133" s="80" t="s">
        <v>893</v>
      </c>
      <c r="G133" s="82">
        <v>921</v>
      </c>
      <c r="H133" s="83">
        <v>1827847.2990000001</v>
      </c>
      <c r="I133" s="83">
        <v>1850569.594</v>
      </c>
      <c r="J133" s="83">
        <v>1873241.08</v>
      </c>
      <c r="K133" s="83">
        <v>1895813.9820000001</v>
      </c>
      <c r="L133" s="83">
        <v>1918211.3959999999</v>
      </c>
      <c r="M133" s="83">
        <v>1940369.605</v>
      </c>
      <c r="N133" s="83">
        <v>1962272.39</v>
      </c>
      <c r="O133" s="83">
        <v>1983914.0390000001</v>
      </c>
      <c r="P133" s="83">
        <v>2005251.003</v>
      </c>
      <c r="Q133" s="83">
        <v>2026233.7579999999</v>
      </c>
      <c r="R133" s="83">
        <v>2046820.848</v>
      </c>
      <c r="S133" s="83">
        <v>2066982.548</v>
      </c>
      <c r="T133" s="83">
        <v>2086702.527</v>
      </c>
      <c r="U133" s="83">
        <v>2105969.9</v>
      </c>
      <c r="V133" s="83">
        <v>2124780.5060000001</v>
      </c>
      <c r="W133" s="83">
        <v>2143126.8429999999</v>
      </c>
      <c r="X133" s="83">
        <v>2160997.2220000001</v>
      </c>
      <c r="Y133" s="83">
        <v>2178371.5690000001</v>
      </c>
      <c r="Z133" s="83">
        <v>2195225.1529999999</v>
      </c>
      <c r="AA133" s="83">
        <v>2211529.7760000001</v>
      </c>
      <c r="AB133" s="83">
        <v>2227264.2319999998</v>
      </c>
      <c r="AC133" s="83">
        <v>2242417.1370000001</v>
      </c>
      <c r="AD133" s="83">
        <v>2256987.5610000002</v>
      </c>
      <c r="AE133" s="83">
        <v>2270978.943</v>
      </c>
      <c r="AF133" s="83">
        <v>2284400.4419999998</v>
      </c>
      <c r="AG133" s="83">
        <v>2297260.0329999998</v>
      </c>
      <c r="AH133" s="83">
        <v>2309556.298</v>
      </c>
      <c r="AI133" s="83">
        <v>2321289.611</v>
      </c>
      <c r="AJ133" s="83">
        <v>2332472.8769999999</v>
      </c>
      <c r="AK133" s="83">
        <v>2343122.9470000002</v>
      </c>
      <c r="AL133" s="83">
        <v>2353252.7999999998</v>
      </c>
      <c r="AM133" s="83">
        <v>2362866.2910000002</v>
      </c>
      <c r="AN133" s="83">
        <v>2371962.8870000001</v>
      </c>
      <c r="AO133" s="83">
        <v>2380544.7030000002</v>
      </c>
      <c r="AP133" s="83">
        <v>2388612.7179999999</v>
      </c>
      <c r="AQ133" s="83">
        <v>2396166.673</v>
      </c>
      <c r="AR133" s="83">
        <v>2403209.3029999998</v>
      </c>
      <c r="AS133" s="83">
        <v>2409738.9980000001</v>
      </c>
      <c r="AT133" s="83">
        <v>2415745.196</v>
      </c>
      <c r="AU133" s="83">
        <v>2421213.54</v>
      </c>
      <c r="AV133" s="83">
        <v>2426133.5320000001</v>
      </c>
      <c r="AW133" s="83">
        <v>2430502.4330000002</v>
      </c>
      <c r="AX133" s="83">
        <v>2434322.8560000001</v>
      </c>
      <c r="AY133" s="83">
        <v>2437596.2230000002</v>
      </c>
      <c r="AZ133" s="83">
        <v>2440325.9909999999</v>
      </c>
      <c r="BA133" s="83">
        <v>2442515.4920000001</v>
      </c>
      <c r="BB133" s="83">
        <v>2444169.344</v>
      </c>
      <c r="BC133" s="83">
        <v>2445290.0860000001</v>
      </c>
      <c r="BD133" s="83">
        <v>2445877.432</v>
      </c>
      <c r="BE133" s="83">
        <v>2445930.2239999999</v>
      </c>
      <c r="BF133" s="83">
        <v>2445450.9180000001</v>
      </c>
      <c r="BG133" s="83">
        <v>2444446.7009999999</v>
      </c>
      <c r="BH133" s="83">
        <v>2442930.1710000001</v>
      </c>
      <c r="BI133" s="83">
        <v>2440916.7680000002</v>
      </c>
      <c r="BJ133" s="83">
        <v>2438425.2779999999</v>
      </c>
      <c r="BK133" s="83">
        <v>2435474.2450000001</v>
      </c>
      <c r="BL133" s="83">
        <v>2432077.0520000001</v>
      </c>
      <c r="BM133" s="83">
        <v>2428248.94</v>
      </c>
      <c r="BN133" s="83">
        <v>2424013.34</v>
      </c>
      <c r="BO133" s="83">
        <v>2419396.5890000002</v>
      </c>
      <c r="BP133" s="83">
        <v>2414422.4440000001</v>
      </c>
      <c r="BQ133" s="83">
        <v>2409109.5460000001</v>
      </c>
      <c r="BR133" s="83">
        <v>2403472.6529999999</v>
      </c>
      <c r="BS133" s="83">
        <v>2397526.7110000001</v>
      </c>
      <c r="BT133" s="83">
        <v>2391285.1639999999</v>
      </c>
      <c r="BU133" s="83">
        <v>2384762.1690000002</v>
      </c>
      <c r="BV133" s="83">
        <v>2377970.9010000001</v>
      </c>
      <c r="BW133" s="83">
        <v>2370927.5699999998</v>
      </c>
      <c r="BX133" s="83">
        <v>2363652.2110000001</v>
      </c>
      <c r="BY133" s="83">
        <v>2356166.5430000001</v>
      </c>
      <c r="BZ133" s="83">
        <v>2348488.764</v>
      </c>
      <c r="CA133" s="83">
        <v>2340633.7960000001</v>
      </c>
      <c r="CB133" s="83">
        <v>2332609.8810000001</v>
      </c>
      <c r="CC133" s="83">
        <v>2324419.9010000001</v>
      </c>
      <c r="CD133" s="83">
        <v>2316062.8739999998</v>
      </c>
      <c r="CE133" s="83">
        <v>2307540.3190000001</v>
      </c>
      <c r="CF133" s="83">
        <v>2298858.463</v>
      </c>
      <c r="CG133" s="83">
        <v>2290027.5660000001</v>
      </c>
      <c r="CH133" s="83">
        <v>2281059.9360000002</v>
      </c>
      <c r="CI133" s="83">
        <v>2271968.0699999998</v>
      </c>
      <c r="CJ133" s="83">
        <v>2262762.4870000002</v>
      </c>
      <c r="CK133" s="83">
        <v>2253451.2829999998</v>
      </c>
      <c r="CL133" s="83">
        <v>2244039.5159999998</v>
      </c>
      <c r="CM133" s="83">
        <v>2234529.3059999999</v>
      </c>
      <c r="CN133" s="83">
        <v>2224919.7880000002</v>
      </c>
      <c r="CO133" s="83">
        <v>2215207.15</v>
      </c>
    </row>
    <row r="134" spans="1:93" ht="11.25" customHeight="1">
      <c r="A134" s="63">
        <v>117</v>
      </c>
      <c r="B134" s="64" t="s">
        <v>844</v>
      </c>
      <c r="C134" s="73" t="s">
        <v>221</v>
      </c>
      <c r="D134" s="66"/>
      <c r="E134" s="66">
        <v>4</v>
      </c>
      <c r="F134" s="64" t="s">
        <v>894</v>
      </c>
      <c r="G134" s="66">
        <v>5501</v>
      </c>
      <c r="H134" s="67">
        <v>34413.603000000003</v>
      </c>
      <c r="I134" s="67">
        <v>35383.027999999998</v>
      </c>
      <c r="J134" s="67">
        <v>36296.110999999997</v>
      </c>
      <c r="K134" s="67">
        <v>37171.921999999999</v>
      </c>
      <c r="L134" s="67">
        <v>38041.756999999998</v>
      </c>
      <c r="M134" s="67">
        <v>38928.341</v>
      </c>
      <c r="N134" s="67">
        <v>39835.428</v>
      </c>
      <c r="O134" s="67">
        <v>40754.385000000002</v>
      </c>
      <c r="P134" s="67">
        <v>41681.232000000004</v>
      </c>
      <c r="Q134" s="67">
        <v>42608.714</v>
      </c>
      <c r="R134" s="67">
        <v>43531.523000000001</v>
      </c>
      <c r="S134" s="67">
        <v>44449.106</v>
      </c>
      <c r="T134" s="67">
        <v>45363.56</v>
      </c>
      <c r="U134" s="67">
        <v>46275.305</v>
      </c>
      <c r="V134" s="67">
        <v>47185.165000000001</v>
      </c>
      <c r="W134" s="67">
        <v>48093.576000000001</v>
      </c>
      <c r="X134" s="67">
        <v>49000.19</v>
      </c>
      <c r="Y134" s="67">
        <v>49904.008000000002</v>
      </c>
      <c r="Z134" s="67">
        <v>50803.985000000001</v>
      </c>
      <c r="AA134" s="67">
        <v>51698.839</v>
      </c>
      <c r="AB134" s="67">
        <v>52587.415000000001</v>
      </c>
      <c r="AC134" s="67">
        <v>53468.94</v>
      </c>
      <c r="AD134" s="67">
        <v>54342.917000000001</v>
      </c>
      <c r="AE134" s="67">
        <v>55208.542999999998</v>
      </c>
      <c r="AF134" s="67">
        <v>56065.156999999999</v>
      </c>
      <c r="AG134" s="67">
        <v>56912.008000000002</v>
      </c>
      <c r="AH134" s="67">
        <v>57748.480000000003</v>
      </c>
      <c r="AI134" s="67">
        <v>58573.847000000002</v>
      </c>
      <c r="AJ134" s="67">
        <v>59387.21</v>
      </c>
      <c r="AK134" s="67">
        <v>60187.565999999999</v>
      </c>
      <c r="AL134" s="67">
        <v>60974.108</v>
      </c>
      <c r="AM134" s="67">
        <v>61746.118999999999</v>
      </c>
      <c r="AN134" s="67">
        <v>62503.158000000003</v>
      </c>
      <c r="AO134" s="67">
        <v>63245.02</v>
      </c>
      <c r="AP134" s="67">
        <v>63971.682000000001</v>
      </c>
      <c r="AQ134" s="67">
        <v>64682.976000000002</v>
      </c>
      <c r="AR134" s="67">
        <v>65378.498</v>
      </c>
      <c r="AS134" s="67">
        <v>66057.692999999999</v>
      </c>
      <c r="AT134" s="67">
        <v>66720.061000000002</v>
      </c>
      <c r="AU134" s="67">
        <v>67365.070000000007</v>
      </c>
      <c r="AV134" s="67">
        <v>67992.198000000004</v>
      </c>
      <c r="AW134" s="67">
        <v>68601.077000000005</v>
      </c>
      <c r="AX134" s="67">
        <v>69191.273000000001</v>
      </c>
      <c r="AY134" s="67">
        <v>69762.278000000006</v>
      </c>
      <c r="AZ134" s="67">
        <v>70313.576000000001</v>
      </c>
      <c r="BA134" s="67">
        <v>70844.694000000003</v>
      </c>
      <c r="BB134" s="67">
        <v>71355.259999999995</v>
      </c>
      <c r="BC134" s="67">
        <v>71844.941000000006</v>
      </c>
      <c r="BD134" s="67">
        <v>72313.404999999999</v>
      </c>
      <c r="BE134" s="67">
        <v>72760.293999999994</v>
      </c>
      <c r="BF134" s="67">
        <v>73185.286999999997</v>
      </c>
      <c r="BG134" s="67">
        <v>73588.195999999996</v>
      </c>
      <c r="BH134" s="67">
        <v>73968.838000000003</v>
      </c>
      <c r="BI134" s="67">
        <v>74327.012000000002</v>
      </c>
      <c r="BJ134" s="67">
        <v>74662.577000000005</v>
      </c>
      <c r="BK134" s="67">
        <v>74975.403999999995</v>
      </c>
      <c r="BL134" s="67">
        <v>75265.445999999996</v>
      </c>
      <c r="BM134" s="67">
        <v>75532.726999999999</v>
      </c>
      <c r="BN134" s="67">
        <v>75777.323000000004</v>
      </c>
      <c r="BO134" s="67">
        <v>75999.471000000005</v>
      </c>
      <c r="BP134" s="67">
        <v>76199.342999999993</v>
      </c>
      <c r="BQ134" s="67">
        <v>76377.114000000001</v>
      </c>
      <c r="BR134" s="67">
        <v>76532.929999999993</v>
      </c>
      <c r="BS134" s="67">
        <v>76666.941000000006</v>
      </c>
      <c r="BT134" s="67">
        <v>76779.298999999999</v>
      </c>
      <c r="BU134" s="67">
        <v>76870.229000000007</v>
      </c>
      <c r="BV134" s="67">
        <v>76940.010999999999</v>
      </c>
      <c r="BW134" s="67">
        <v>76989.05</v>
      </c>
      <c r="BX134" s="67">
        <v>77017.762000000002</v>
      </c>
      <c r="BY134" s="67">
        <v>77026.665999999997</v>
      </c>
      <c r="BZ134" s="67">
        <v>77016.262000000002</v>
      </c>
      <c r="CA134" s="67">
        <v>76987.009999999995</v>
      </c>
      <c r="CB134" s="67">
        <v>76939.414000000004</v>
      </c>
      <c r="CC134" s="67">
        <v>76874.093999999997</v>
      </c>
      <c r="CD134" s="67">
        <v>76791.721000000005</v>
      </c>
      <c r="CE134" s="67">
        <v>76692.975999999995</v>
      </c>
      <c r="CF134" s="67">
        <v>76578.448999999993</v>
      </c>
      <c r="CG134" s="67">
        <v>76448.744999999995</v>
      </c>
      <c r="CH134" s="67">
        <v>76304.426000000007</v>
      </c>
      <c r="CI134" s="67">
        <v>76146.06</v>
      </c>
      <c r="CJ134" s="67">
        <v>75974.263000000006</v>
      </c>
      <c r="CK134" s="67">
        <v>75789.679000000004</v>
      </c>
      <c r="CL134" s="67">
        <v>75593.012000000002</v>
      </c>
      <c r="CM134" s="67">
        <v>75384.971999999994</v>
      </c>
      <c r="CN134" s="67">
        <v>75166.36</v>
      </c>
      <c r="CO134" s="67">
        <v>74937.960999999996</v>
      </c>
    </row>
    <row r="135" spans="1:93" ht="11.25" customHeight="1">
      <c r="A135" s="63">
        <v>118</v>
      </c>
      <c r="B135" s="64" t="s">
        <v>844</v>
      </c>
      <c r="C135" s="73" t="s">
        <v>253</v>
      </c>
      <c r="D135" s="66"/>
      <c r="E135" s="66">
        <v>50</v>
      </c>
      <c r="F135" s="64" t="s">
        <v>894</v>
      </c>
      <c r="G135" s="66">
        <v>5501</v>
      </c>
      <c r="H135" s="67">
        <v>156256.28700000001</v>
      </c>
      <c r="I135" s="67">
        <v>157977.15100000001</v>
      </c>
      <c r="J135" s="67">
        <v>159685.421</v>
      </c>
      <c r="K135" s="67">
        <v>161376.71299999999</v>
      </c>
      <c r="L135" s="67">
        <v>163046.17300000001</v>
      </c>
      <c r="M135" s="67">
        <v>164689.383</v>
      </c>
      <c r="N135" s="67">
        <v>166303.49400000001</v>
      </c>
      <c r="O135" s="67">
        <v>167885.68</v>
      </c>
      <c r="P135" s="67">
        <v>169431.79699999999</v>
      </c>
      <c r="Q135" s="67">
        <v>170937.44399999999</v>
      </c>
      <c r="R135" s="67">
        <v>172399.07399999999</v>
      </c>
      <c r="S135" s="67">
        <v>173813.766</v>
      </c>
      <c r="T135" s="67">
        <v>175180.16399999999</v>
      </c>
      <c r="U135" s="67">
        <v>176498.329</v>
      </c>
      <c r="V135" s="67">
        <v>177769.4</v>
      </c>
      <c r="W135" s="67">
        <v>178993.87</v>
      </c>
      <c r="X135" s="67">
        <v>180171.13200000001</v>
      </c>
      <c r="Y135" s="67">
        <v>181299.54300000001</v>
      </c>
      <c r="Z135" s="67">
        <v>182377.41899999999</v>
      </c>
      <c r="AA135" s="67">
        <v>183402.76300000001</v>
      </c>
      <c r="AB135" s="67">
        <v>184374.13200000001</v>
      </c>
      <c r="AC135" s="67">
        <v>185290.677</v>
      </c>
      <c r="AD135" s="67">
        <v>186152.46900000001</v>
      </c>
      <c r="AE135" s="67">
        <v>186960.08600000001</v>
      </c>
      <c r="AF135" s="67">
        <v>187714.58100000001</v>
      </c>
      <c r="AG135" s="67">
        <v>188416.728</v>
      </c>
      <c r="AH135" s="67">
        <v>189066.44899999999</v>
      </c>
      <c r="AI135" s="67">
        <v>189663.45699999999</v>
      </c>
      <c r="AJ135" s="67">
        <v>190208.136</v>
      </c>
      <c r="AK135" s="67">
        <v>190700.981</v>
      </c>
      <c r="AL135" s="67">
        <v>191142.277</v>
      </c>
      <c r="AM135" s="67">
        <v>191532.35200000001</v>
      </c>
      <c r="AN135" s="67">
        <v>191871.02499999999</v>
      </c>
      <c r="AO135" s="67">
        <v>192157.30600000001</v>
      </c>
      <c r="AP135" s="67">
        <v>192389.84899999999</v>
      </c>
      <c r="AQ135" s="67">
        <v>192567.77900000001</v>
      </c>
      <c r="AR135" s="67">
        <v>192690.99100000001</v>
      </c>
      <c r="AS135" s="67">
        <v>192760.02499999999</v>
      </c>
      <c r="AT135" s="67">
        <v>192775.45</v>
      </c>
      <c r="AU135" s="67">
        <v>192738.073</v>
      </c>
      <c r="AV135" s="67">
        <v>192648.70199999999</v>
      </c>
      <c r="AW135" s="67">
        <v>192507.883</v>
      </c>
      <c r="AX135" s="67">
        <v>192316.133</v>
      </c>
      <c r="AY135" s="67">
        <v>192074.15599999999</v>
      </c>
      <c r="AZ135" s="67">
        <v>191782.75899999999</v>
      </c>
      <c r="BA135" s="67">
        <v>191442.78</v>
      </c>
      <c r="BB135" s="67">
        <v>191055.07500000001</v>
      </c>
      <c r="BC135" s="67">
        <v>190620.63699999999</v>
      </c>
      <c r="BD135" s="67">
        <v>190140.66</v>
      </c>
      <c r="BE135" s="67">
        <v>189616.46799999999</v>
      </c>
      <c r="BF135" s="67">
        <v>189049.33900000001</v>
      </c>
      <c r="BG135" s="67">
        <v>188440.359</v>
      </c>
      <c r="BH135" s="67">
        <v>187790.62100000001</v>
      </c>
      <c r="BI135" s="67">
        <v>187101.49299999999</v>
      </c>
      <c r="BJ135" s="67">
        <v>186374.39</v>
      </c>
      <c r="BK135" s="67">
        <v>185610.64799999999</v>
      </c>
      <c r="BL135" s="67">
        <v>184811.53400000001</v>
      </c>
      <c r="BM135" s="67">
        <v>183978.09899999999</v>
      </c>
      <c r="BN135" s="67">
        <v>183111.361</v>
      </c>
      <c r="BO135" s="67">
        <v>182212.228</v>
      </c>
      <c r="BP135" s="67">
        <v>181281.71100000001</v>
      </c>
      <c r="BQ135" s="67">
        <v>180320.90900000001</v>
      </c>
      <c r="BR135" s="67">
        <v>179331.03</v>
      </c>
      <c r="BS135" s="67">
        <v>178313.24799999999</v>
      </c>
      <c r="BT135" s="67">
        <v>177268.761</v>
      </c>
      <c r="BU135" s="67">
        <v>176198.774</v>
      </c>
      <c r="BV135" s="67">
        <v>175104.554</v>
      </c>
      <c r="BW135" s="67">
        <v>173987.283</v>
      </c>
      <c r="BX135" s="67">
        <v>172847.91099999999</v>
      </c>
      <c r="BY135" s="67">
        <v>171687.35</v>
      </c>
      <c r="BZ135" s="67">
        <v>170506.62899999999</v>
      </c>
      <c r="CA135" s="67">
        <v>169306.90299999999</v>
      </c>
      <c r="CB135" s="67">
        <v>168089.62700000001</v>
      </c>
      <c r="CC135" s="67">
        <v>166856.595</v>
      </c>
      <c r="CD135" s="67">
        <v>165609.78200000001</v>
      </c>
      <c r="CE135" s="67">
        <v>164351.024</v>
      </c>
      <c r="CF135" s="67">
        <v>163081.80799999999</v>
      </c>
      <c r="CG135" s="67">
        <v>161803.42300000001</v>
      </c>
      <c r="CH135" s="67">
        <v>160517.00200000001</v>
      </c>
      <c r="CI135" s="67">
        <v>159223.639</v>
      </c>
      <c r="CJ135" s="67">
        <v>157924.51699999999</v>
      </c>
      <c r="CK135" s="67">
        <v>156620.93100000001</v>
      </c>
      <c r="CL135" s="67">
        <v>155314.32699999999</v>
      </c>
      <c r="CM135" s="67">
        <v>154006.29800000001</v>
      </c>
      <c r="CN135" s="67">
        <v>152698.57399999999</v>
      </c>
      <c r="CO135" s="67">
        <v>151393.01800000001</v>
      </c>
    </row>
    <row r="136" spans="1:93" ht="11.25" customHeight="1">
      <c r="A136" s="63">
        <v>119</v>
      </c>
      <c r="B136" s="64" t="s">
        <v>844</v>
      </c>
      <c r="C136" s="73" t="s">
        <v>265</v>
      </c>
      <c r="D136" s="66"/>
      <c r="E136" s="66">
        <v>64</v>
      </c>
      <c r="F136" s="64" t="s">
        <v>894</v>
      </c>
      <c r="G136" s="66">
        <v>5501</v>
      </c>
      <c r="H136" s="67">
        <v>727.88499999999999</v>
      </c>
      <c r="I136" s="67">
        <v>736.70600000000002</v>
      </c>
      <c r="J136" s="67">
        <v>745.56299999999999</v>
      </c>
      <c r="K136" s="67">
        <v>754.39599999999996</v>
      </c>
      <c r="L136" s="67">
        <v>763.09400000000005</v>
      </c>
      <c r="M136" s="67">
        <v>771.61199999999997</v>
      </c>
      <c r="N136" s="67">
        <v>779.9</v>
      </c>
      <c r="O136" s="67">
        <v>787.94399999999996</v>
      </c>
      <c r="P136" s="67">
        <v>795.73099999999999</v>
      </c>
      <c r="Q136" s="67">
        <v>803.26800000000003</v>
      </c>
      <c r="R136" s="67">
        <v>810.54399999999998</v>
      </c>
      <c r="S136" s="67">
        <v>817.55100000000004</v>
      </c>
      <c r="T136" s="67">
        <v>824.27599999999995</v>
      </c>
      <c r="U136" s="67">
        <v>830.69600000000003</v>
      </c>
      <c r="V136" s="67">
        <v>836.83799999999997</v>
      </c>
      <c r="W136" s="67">
        <v>842.66800000000001</v>
      </c>
      <c r="X136" s="67">
        <v>848.20399999999995</v>
      </c>
      <c r="Y136" s="67">
        <v>853.43200000000002</v>
      </c>
      <c r="Z136" s="67">
        <v>858.375</v>
      </c>
      <c r="AA136" s="67">
        <v>863.00800000000004</v>
      </c>
      <c r="AB136" s="67">
        <v>867.37699999999995</v>
      </c>
      <c r="AC136" s="67">
        <v>871.45299999999997</v>
      </c>
      <c r="AD136" s="67">
        <v>875.24900000000002</v>
      </c>
      <c r="AE136" s="67">
        <v>878.78099999999995</v>
      </c>
      <c r="AF136" s="67">
        <v>882.07399999999996</v>
      </c>
      <c r="AG136" s="67">
        <v>885.15800000000002</v>
      </c>
      <c r="AH136" s="67">
        <v>888.01700000000005</v>
      </c>
      <c r="AI136" s="67">
        <v>890.66300000000001</v>
      </c>
      <c r="AJ136" s="67">
        <v>893.101</v>
      </c>
      <c r="AK136" s="67">
        <v>895.33900000000006</v>
      </c>
      <c r="AL136" s="67">
        <v>897.38800000000003</v>
      </c>
      <c r="AM136" s="67">
        <v>899.23400000000004</v>
      </c>
      <c r="AN136" s="67">
        <v>900.90499999999997</v>
      </c>
      <c r="AO136" s="67">
        <v>902.35500000000002</v>
      </c>
      <c r="AP136" s="67">
        <v>903.59299999999996</v>
      </c>
      <c r="AQ136" s="67">
        <v>904.61400000000003</v>
      </c>
      <c r="AR136" s="67">
        <v>905.41600000000005</v>
      </c>
      <c r="AS136" s="67">
        <v>905.98299999999995</v>
      </c>
      <c r="AT136" s="67">
        <v>906.30600000000004</v>
      </c>
      <c r="AU136" s="67">
        <v>906.36800000000005</v>
      </c>
      <c r="AV136" s="67">
        <v>906.15300000000002</v>
      </c>
      <c r="AW136" s="67">
        <v>905.67399999999998</v>
      </c>
      <c r="AX136" s="67">
        <v>904.91700000000003</v>
      </c>
      <c r="AY136" s="67">
        <v>903.87300000000005</v>
      </c>
      <c r="AZ136" s="67">
        <v>902.55799999999999</v>
      </c>
      <c r="BA136" s="67">
        <v>900.93600000000004</v>
      </c>
      <c r="BB136" s="67">
        <v>899.04200000000003</v>
      </c>
      <c r="BC136" s="67">
        <v>896.86699999999996</v>
      </c>
      <c r="BD136" s="67">
        <v>894.40599999999995</v>
      </c>
      <c r="BE136" s="67">
        <v>891.66300000000001</v>
      </c>
      <c r="BF136" s="67">
        <v>888.63900000000001</v>
      </c>
      <c r="BG136" s="67">
        <v>885.34299999999996</v>
      </c>
      <c r="BH136" s="67">
        <v>881.78499999999997</v>
      </c>
      <c r="BI136" s="67">
        <v>877.96299999999997</v>
      </c>
      <c r="BJ136" s="67">
        <v>873.90599999999995</v>
      </c>
      <c r="BK136" s="67">
        <v>869.60799999999995</v>
      </c>
      <c r="BL136" s="67">
        <v>865.07799999999997</v>
      </c>
      <c r="BM136" s="67">
        <v>860.35</v>
      </c>
      <c r="BN136" s="67">
        <v>855.41700000000003</v>
      </c>
      <c r="BO136" s="67">
        <v>850.28</v>
      </c>
      <c r="BP136" s="67">
        <v>844.98</v>
      </c>
      <c r="BQ136" s="67">
        <v>839.51</v>
      </c>
      <c r="BR136" s="67">
        <v>833.88499999999999</v>
      </c>
      <c r="BS136" s="67">
        <v>828.11099999999999</v>
      </c>
      <c r="BT136" s="67">
        <v>822.22299999999996</v>
      </c>
      <c r="BU136" s="67">
        <v>816.21299999999997</v>
      </c>
      <c r="BV136" s="67">
        <v>810.11199999999997</v>
      </c>
      <c r="BW136" s="67">
        <v>803.92399999999998</v>
      </c>
      <c r="BX136" s="67">
        <v>797.64700000000005</v>
      </c>
      <c r="BY136" s="67">
        <v>791.29300000000001</v>
      </c>
      <c r="BZ136" s="67">
        <v>784.87099999999998</v>
      </c>
      <c r="CA136" s="67">
        <v>778.39099999999996</v>
      </c>
      <c r="CB136" s="67">
        <v>771.87099999999998</v>
      </c>
      <c r="CC136" s="67">
        <v>765.298</v>
      </c>
      <c r="CD136" s="67">
        <v>758.697</v>
      </c>
      <c r="CE136" s="67">
        <v>752.08900000000006</v>
      </c>
      <c r="CF136" s="67">
        <v>745.47</v>
      </c>
      <c r="CG136" s="67">
        <v>738.84500000000003</v>
      </c>
      <c r="CH136" s="67">
        <v>732.22</v>
      </c>
      <c r="CI136" s="67">
        <v>725.61099999999999</v>
      </c>
      <c r="CJ136" s="67">
        <v>718.99800000000005</v>
      </c>
      <c r="CK136" s="67">
        <v>712.40599999999995</v>
      </c>
      <c r="CL136" s="67">
        <v>705.83799999999997</v>
      </c>
      <c r="CM136" s="67">
        <v>699.28399999999999</v>
      </c>
      <c r="CN136" s="67">
        <v>692.76700000000005</v>
      </c>
      <c r="CO136" s="67">
        <v>686.28700000000003</v>
      </c>
    </row>
    <row r="137" spans="1:93" ht="11.25" customHeight="1">
      <c r="A137" s="63">
        <v>120</v>
      </c>
      <c r="B137" s="64" t="s">
        <v>844</v>
      </c>
      <c r="C137" s="73" t="s">
        <v>380</v>
      </c>
      <c r="D137" s="66"/>
      <c r="E137" s="66">
        <v>356</v>
      </c>
      <c r="F137" s="64" t="s">
        <v>894</v>
      </c>
      <c r="G137" s="66">
        <v>5501</v>
      </c>
      <c r="H137" s="67">
        <v>1310152.392</v>
      </c>
      <c r="I137" s="67">
        <v>1324517.25</v>
      </c>
      <c r="J137" s="67">
        <v>1338676.7790000001</v>
      </c>
      <c r="K137" s="67">
        <v>1352642.2830000001</v>
      </c>
      <c r="L137" s="67">
        <v>1366417.7560000001</v>
      </c>
      <c r="M137" s="67">
        <v>1380004.385</v>
      </c>
      <c r="N137" s="67">
        <v>1393409.0330000001</v>
      </c>
      <c r="O137" s="67">
        <v>1406631.781</v>
      </c>
      <c r="P137" s="67">
        <v>1419655.8</v>
      </c>
      <c r="Q137" s="67">
        <v>1432456.4739999999</v>
      </c>
      <c r="R137" s="67">
        <v>1445011.62</v>
      </c>
      <c r="S137" s="67">
        <v>1457308.8489999999</v>
      </c>
      <c r="T137" s="67">
        <v>1469338.564</v>
      </c>
      <c r="U137" s="67">
        <v>1481083.3359999999</v>
      </c>
      <c r="V137" s="67">
        <v>1492524.2760000001</v>
      </c>
      <c r="W137" s="67">
        <v>1503642.327</v>
      </c>
      <c r="X137" s="67">
        <v>1514427.16</v>
      </c>
      <c r="Y137" s="67">
        <v>1524862.024</v>
      </c>
      <c r="Z137" s="67">
        <v>1534913.9939999999</v>
      </c>
      <c r="AA137" s="67">
        <v>1544544.368</v>
      </c>
      <c r="AB137" s="67">
        <v>1553723.81</v>
      </c>
      <c r="AC137" s="67">
        <v>1562439.2760000001</v>
      </c>
      <c r="AD137" s="67">
        <v>1570690.44</v>
      </c>
      <c r="AE137" s="67">
        <v>1578478.176</v>
      </c>
      <c r="AF137" s="67">
        <v>1585809.325</v>
      </c>
      <c r="AG137" s="67">
        <v>1592691.52</v>
      </c>
      <c r="AH137" s="67">
        <v>1599123.5279999999</v>
      </c>
      <c r="AI137" s="67">
        <v>1605109.395</v>
      </c>
      <c r="AJ137" s="67">
        <v>1610669.933</v>
      </c>
      <c r="AK137" s="67">
        <v>1615832.4669999999</v>
      </c>
      <c r="AL137" s="67">
        <v>1620619.203</v>
      </c>
      <c r="AM137" s="67">
        <v>1625039.273</v>
      </c>
      <c r="AN137" s="67">
        <v>1629096.1259999999</v>
      </c>
      <c r="AO137" s="67">
        <v>1632799.155</v>
      </c>
      <c r="AP137" s="67">
        <v>1636156.868</v>
      </c>
      <c r="AQ137" s="67">
        <v>1639176.0360000001</v>
      </c>
      <c r="AR137" s="67">
        <v>1641863.4240000001</v>
      </c>
      <c r="AS137" s="67">
        <v>1644222.216</v>
      </c>
      <c r="AT137" s="67">
        <v>1646250.5360000001</v>
      </c>
      <c r="AU137" s="67">
        <v>1647943.5959999999</v>
      </c>
      <c r="AV137" s="67">
        <v>1649297.977</v>
      </c>
      <c r="AW137" s="67">
        <v>1650314.9010000001</v>
      </c>
      <c r="AX137" s="67">
        <v>1650996.767</v>
      </c>
      <c r="AY137" s="67">
        <v>1651342.3470000001</v>
      </c>
      <c r="AZ137" s="67">
        <v>1651349.9310000001</v>
      </c>
      <c r="BA137" s="67">
        <v>1651018.523</v>
      </c>
      <c r="BB137" s="67">
        <v>1650350.9240000001</v>
      </c>
      <c r="BC137" s="67">
        <v>1649348.9909999999</v>
      </c>
      <c r="BD137" s="67">
        <v>1648010.013</v>
      </c>
      <c r="BE137" s="67">
        <v>1646330.105</v>
      </c>
      <c r="BF137" s="67">
        <v>1644308.5379999999</v>
      </c>
      <c r="BG137" s="67">
        <v>1641949.5009999999</v>
      </c>
      <c r="BH137" s="67">
        <v>1639261.372</v>
      </c>
      <c r="BI137" s="67">
        <v>1636253.507</v>
      </c>
      <c r="BJ137" s="67">
        <v>1632937.5109999999</v>
      </c>
      <c r="BK137" s="67">
        <v>1629325.5560000001</v>
      </c>
      <c r="BL137" s="67">
        <v>1625426.4680000001</v>
      </c>
      <c r="BM137" s="67">
        <v>1621251.7309999999</v>
      </c>
      <c r="BN137" s="67">
        <v>1616819.9110000001</v>
      </c>
      <c r="BO137" s="67">
        <v>1612152.497</v>
      </c>
      <c r="BP137" s="67">
        <v>1607268.682</v>
      </c>
      <c r="BQ137" s="67">
        <v>1602182.7990000001</v>
      </c>
      <c r="BR137" s="67">
        <v>1596905.8430000001</v>
      </c>
      <c r="BS137" s="67">
        <v>1591449.7169999999</v>
      </c>
      <c r="BT137" s="67">
        <v>1585825.2649999999</v>
      </c>
      <c r="BU137" s="67">
        <v>1580043.7919999999</v>
      </c>
      <c r="BV137" s="67">
        <v>1574115.574</v>
      </c>
      <c r="BW137" s="67">
        <v>1568053.2649999999</v>
      </c>
      <c r="BX137" s="67">
        <v>1561872.8019999999</v>
      </c>
      <c r="BY137" s="67">
        <v>1555591.4850000001</v>
      </c>
      <c r="BZ137" s="67">
        <v>1549223.7390000001</v>
      </c>
      <c r="CA137" s="67">
        <v>1542781.2120000001</v>
      </c>
      <c r="CB137" s="67">
        <v>1536270.1610000001</v>
      </c>
      <c r="CC137" s="67">
        <v>1529692.5959999999</v>
      </c>
      <c r="CD137" s="67">
        <v>1523047.4010000001</v>
      </c>
      <c r="CE137" s="67">
        <v>1516335.379</v>
      </c>
      <c r="CF137" s="67">
        <v>1509561.139</v>
      </c>
      <c r="CG137" s="67">
        <v>1502732.38</v>
      </c>
      <c r="CH137" s="67">
        <v>1495858.466</v>
      </c>
      <c r="CI137" s="67">
        <v>1488948.8130000001</v>
      </c>
      <c r="CJ137" s="67">
        <v>1482011.297</v>
      </c>
      <c r="CK137" s="67">
        <v>1475051.74</v>
      </c>
      <c r="CL137" s="67">
        <v>1468073.5830000001</v>
      </c>
      <c r="CM137" s="67">
        <v>1461077.821</v>
      </c>
      <c r="CN137" s="67">
        <v>1454063.085</v>
      </c>
      <c r="CO137" s="67">
        <v>1447025.612</v>
      </c>
    </row>
    <row r="138" spans="1:93" ht="11.25" customHeight="1">
      <c r="A138" s="63">
        <v>121</v>
      </c>
      <c r="B138" s="64" t="s">
        <v>844</v>
      </c>
      <c r="C138" s="73" t="s">
        <v>916</v>
      </c>
      <c r="D138" s="66"/>
      <c r="E138" s="66">
        <v>364</v>
      </c>
      <c r="F138" s="64" t="s">
        <v>894</v>
      </c>
      <c r="G138" s="66">
        <v>5501</v>
      </c>
      <c r="H138" s="67">
        <v>78492.207999999999</v>
      </c>
      <c r="I138" s="67">
        <v>79563.990999999995</v>
      </c>
      <c r="J138" s="67">
        <v>80673.888000000006</v>
      </c>
      <c r="K138" s="67">
        <v>81800.203999999998</v>
      </c>
      <c r="L138" s="67">
        <v>82913.892999999996</v>
      </c>
      <c r="M138" s="67">
        <v>83992.952999999994</v>
      </c>
      <c r="N138" s="67">
        <v>85028.76</v>
      </c>
      <c r="O138" s="67">
        <v>86022.842999999993</v>
      </c>
      <c r="P138" s="67">
        <v>86975.820999999996</v>
      </c>
      <c r="Q138" s="67">
        <v>87892.020999999993</v>
      </c>
      <c r="R138" s="67">
        <v>88774.777000000002</v>
      </c>
      <c r="S138" s="67">
        <v>89622.542000000001</v>
      </c>
      <c r="T138" s="67">
        <v>90432.896999999997</v>
      </c>
      <c r="U138" s="67">
        <v>91207.895000000004</v>
      </c>
      <c r="V138" s="67">
        <v>91950.58</v>
      </c>
      <c r="W138" s="67">
        <v>92663.698000000004</v>
      </c>
      <c r="X138" s="67">
        <v>93348.225999999995</v>
      </c>
      <c r="Y138" s="67">
        <v>94005.18</v>
      </c>
      <c r="Z138" s="67">
        <v>94637.756999999998</v>
      </c>
      <c r="AA138" s="67">
        <v>95249.66</v>
      </c>
      <c r="AB138" s="67">
        <v>95843.97</v>
      </c>
      <c r="AC138" s="67">
        <v>96422.183000000005</v>
      </c>
      <c r="AD138" s="67">
        <v>96985.058999999994</v>
      </c>
      <c r="AE138" s="67">
        <v>97533.913</v>
      </c>
      <c r="AF138" s="67">
        <v>98069.847999999998</v>
      </c>
      <c r="AG138" s="67">
        <v>98593.61</v>
      </c>
      <c r="AH138" s="67">
        <v>99105.642999999996</v>
      </c>
      <c r="AI138" s="67">
        <v>99605.978000000003</v>
      </c>
      <c r="AJ138" s="67">
        <v>100094.304</v>
      </c>
      <c r="AK138" s="67">
        <v>100569.989</v>
      </c>
      <c r="AL138" s="67">
        <v>101032.19100000001</v>
      </c>
      <c r="AM138" s="67">
        <v>101480.285</v>
      </c>
      <c r="AN138" s="67">
        <v>101913.164</v>
      </c>
      <c r="AO138" s="67">
        <v>102328.765</v>
      </c>
      <c r="AP138" s="67">
        <v>102724.52099999999</v>
      </c>
      <c r="AQ138" s="67">
        <v>103098.083</v>
      </c>
      <c r="AR138" s="67">
        <v>103448.327</v>
      </c>
      <c r="AS138" s="67">
        <v>103773.921</v>
      </c>
      <c r="AT138" s="67">
        <v>104071.928</v>
      </c>
      <c r="AU138" s="67">
        <v>104338.976</v>
      </c>
      <c r="AV138" s="67">
        <v>104572.436</v>
      </c>
      <c r="AW138" s="67">
        <v>104771.31</v>
      </c>
      <c r="AX138" s="67">
        <v>104935.344</v>
      </c>
      <c r="AY138" s="67">
        <v>105063.837</v>
      </c>
      <c r="AZ138" s="67">
        <v>105156.363</v>
      </c>
      <c r="BA138" s="67">
        <v>105212.954</v>
      </c>
      <c r="BB138" s="67">
        <v>105233.88099999999</v>
      </c>
      <c r="BC138" s="67">
        <v>105220.14200000001</v>
      </c>
      <c r="BD138" s="67">
        <v>105173.674</v>
      </c>
      <c r="BE138" s="67">
        <v>105096.97</v>
      </c>
      <c r="BF138" s="67">
        <v>104992.558</v>
      </c>
      <c r="BG138" s="67">
        <v>104862.18799999999</v>
      </c>
      <c r="BH138" s="67">
        <v>104707.815</v>
      </c>
      <c r="BI138" s="67">
        <v>104532.63499999999</v>
      </c>
      <c r="BJ138" s="67">
        <v>104340.26300000001</v>
      </c>
      <c r="BK138" s="67">
        <v>104134.087</v>
      </c>
      <c r="BL138" s="67">
        <v>103916.401</v>
      </c>
      <c r="BM138" s="67">
        <v>103689.47100000001</v>
      </c>
      <c r="BN138" s="67">
        <v>103456.607</v>
      </c>
      <c r="BO138" s="67">
        <v>103221.317</v>
      </c>
      <c r="BP138" s="67">
        <v>102986.65399999999</v>
      </c>
      <c r="BQ138" s="67">
        <v>102754.526</v>
      </c>
      <c r="BR138" s="67">
        <v>102526.495</v>
      </c>
      <c r="BS138" s="67">
        <v>102304.58100000001</v>
      </c>
      <c r="BT138" s="67">
        <v>102090.696</v>
      </c>
      <c r="BU138" s="67">
        <v>101886.276</v>
      </c>
      <c r="BV138" s="67">
        <v>101692.09</v>
      </c>
      <c r="BW138" s="67">
        <v>101508.35</v>
      </c>
      <c r="BX138" s="67">
        <v>101334.988</v>
      </c>
      <c r="BY138" s="67">
        <v>101171.561</v>
      </c>
      <c r="BZ138" s="67">
        <v>101017.34299999999</v>
      </c>
      <c r="CA138" s="67">
        <v>100871.944</v>
      </c>
      <c r="CB138" s="67">
        <v>100734.245</v>
      </c>
      <c r="CC138" s="67">
        <v>100601.666</v>
      </c>
      <c r="CD138" s="67">
        <v>100470.93799999999</v>
      </c>
      <c r="CE138" s="67">
        <v>100339.171</v>
      </c>
      <c r="CF138" s="67">
        <v>100204.266</v>
      </c>
      <c r="CG138" s="67">
        <v>100064.724</v>
      </c>
      <c r="CH138" s="67">
        <v>99919.407000000007</v>
      </c>
      <c r="CI138" s="67">
        <v>99767.150999999998</v>
      </c>
      <c r="CJ138" s="67">
        <v>99606.428</v>
      </c>
      <c r="CK138" s="67">
        <v>99435.255000000005</v>
      </c>
      <c r="CL138" s="67">
        <v>99251.141000000003</v>
      </c>
      <c r="CM138" s="67">
        <v>99051.024999999994</v>
      </c>
      <c r="CN138" s="67">
        <v>98831.337</v>
      </c>
      <c r="CO138" s="67">
        <v>98587.985000000001</v>
      </c>
    </row>
    <row r="139" spans="1:93" ht="11.25" customHeight="1">
      <c r="A139" s="63">
        <v>122</v>
      </c>
      <c r="B139" s="64" t="s">
        <v>844</v>
      </c>
      <c r="C139" s="73" t="s">
        <v>437</v>
      </c>
      <c r="D139" s="66"/>
      <c r="E139" s="66">
        <v>462</v>
      </c>
      <c r="F139" s="64" t="s">
        <v>894</v>
      </c>
      <c r="G139" s="66">
        <v>5501</v>
      </c>
      <c r="H139" s="67">
        <v>454.91399999999999</v>
      </c>
      <c r="I139" s="67">
        <v>475.505</v>
      </c>
      <c r="J139" s="67">
        <v>496.39800000000002</v>
      </c>
      <c r="K139" s="67">
        <v>515.70399999999995</v>
      </c>
      <c r="L139" s="67">
        <v>530.95699999999999</v>
      </c>
      <c r="M139" s="67">
        <v>540.54200000000003</v>
      </c>
      <c r="N139" s="67">
        <v>543.62</v>
      </c>
      <c r="O139" s="67">
        <v>540.98500000000001</v>
      </c>
      <c r="P139" s="67">
        <v>534.66899999999998</v>
      </c>
      <c r="Q139" s="67">
        <v>527.65200000000004</v>
      </c>
      <c r="R139" s="67">
        <v>522.12300000000005</v>
      </c>
      <c r="S139" s="67">
        <v>518.721</v>
      </c>
      <c r="T139" s="67">
        <v>517.00300000000004</v>
      </c>
      <c r="U139" s="67">
        <v>516.82899999999995</v>
      </c>
      <c r="V139" s="67">
        <v>517.72199999999998</v>
      </c>
      <c r="W139" s="67">
        <v>519.34799999999996</v>
      </c>
      <c r="X139" s="67">
        <v>521.822</v>
      </c>
      <c r="Y139" s="67">
        <v>525.33100000000002</v>
      </c>
      <c r="Z139" s="67">
        <v>529.52499999999998</v>
      </c>
      <c r="AA139" s="67">
        <v>533.92499999999995</v>
      </c>
      <c r="AB139" s="67">
        <v>538.16099999999994</v>
      </c>
      <c r="AC139" s="67">
        <v>542.11599999999999</v>
      </c>
      <c r="AD139" s="67">
        <v>545.80200000000002</v>
      </c>
      <c r="AE139" s="67">
        <v>549.30799999999999</v>
      </c>
      <c r="AF139" s="67">
        <v>552.78200000000004</v>
      </c>
      <c r="AG139" s="67">
        <v>556.28200000000004</v>
      </c>
      <c r="AH139" s="67">
        <v>559.80499999999995</v>
      </c>
      <c r="AI139" s="67">
        <v>563.29100000000005</v>
      </c>
      <c r="AJ139" s="67">
        <v>566.69200000000001</v>
      </c>
      <c r="AK139" s="67">
        <v>569.98699999999997</v>
      </c>
      <c r="AL139" s="67">
        <v>573.13</v>
      </c>
      <c r="AM139" s="67">
        <v>576.11300000000006</v>
      </c>
      <c r="AN139" s="67">
        <v>578.92600000000004</v>
      </c>
      <c r="AO139" s="67">
        <v>581.53700000000003</v>
      </c>
      <c r="AP139" s="67">
        <v>583.93899999999996</v>
      </c>
      <c r="AQ139" s="67">
        <v>586.10199999999998</v>
      </c>
      <c r="AR139" s="67">
        <v>588.00099999999998</v>
      </c>
      <c r="AS139" s="67">
        <v>589.65200000000004</v>
      </c>
      <c r="AT139" s="67">
        <v>591.03800000000001</v>
      </c>
      <c r="AU139" s="67">
        <v>592.14800000000002</v>
      </c>
      <c r="AV139" s="67">
        <v>593.00099999999998</v>
      </c>
      <c r="AW139" s="67">
        <v>593.58600000000001</v>
      </c>
      <c r="AX139" s="67">
        <v>593.89200000000005</v>
      </c>
      <c r="AY139" s="67">
        <v>593.94600000000003</v>
      </c>
      <c r="AZ139" s="67">
        <v>593.745</v>
      </c>
      <c r="BA139" s="67">
        <v>593.30999999999995</v>
      </c>
      <c r="BB139" s="67">
        <v>592.66</v>
      </c>
      <c r="BC139" s="67">
        <v>591.79899999999998</v>
      </c>
      <c r="BD139" s="67">
        <v>590.70399999999995</v>
      </c>
      <c r="BE139" s="67">
        <v>589.41499999999996</v>
      </c>
      <c r="BF139" s="67">
        <v>587.94799999999998</v>
      </c>
      <c r="BG139" s="67">
        <v>586.29300000000001</v>
      </c>
      <c r="BH139" s="67">
        <v>584.47199999999998</v>
      </c>
      <c r="BI139" s="67">
        <v>582.47799999999995</v>
      </c>
      <c r="BJ139" s="67">
        <v>580.32299999999998</v>
      </c>
      <c r="BK139" s="67">
        <v>578.01400000000001</v>
      </c>
      <c r="BL139" s="67">
        <v>575.548</v>
      </c>
      <c r="BM139" s="67">
        <v>572.94399999999996</v>
      </c>
      <c r="BN139" s="67">
        <v>570.21</v>
      </c>
      <c r="BO139" s="67">
        <v>567.35400000000004</v>
      </c>
      <c r="BP139" s="67">
        <v>564.38300000000004</v>
      </c>
      <c r="BQ139" s="67">
        <v>561.29999999999995</v>
      </c>
      <c r="BR139" s="67">
        <v>558.11500000000001</v>
      </c>
      <c r="BS139" s="67">
        <v>554.851</v>
      </c>
      <c r="BT139" s="67">
        <v>551.51099999999997</v>
      </c>
      <c r="BU139" s="67">
        <v>548.10199999999998</v>
      </c>
      <c r="BV139" s="67">
        <v>544.66700000000003</v>
      </c>
      <c r="BW139" s="67">
        <v>541.173</v>
      </c>
      <c r="BX139" s="67">
        <v>537.68799999999999</v>
      </c>
      <c r="BY139" s="67">
        <v>534.20399999999995</v>
      </c>
      <c r="BZ139" s="67">
        <v>530.75699999999995</v>
      </c>
      <c r="CA139" s="67">
        <v>527.36300000000006</v>
      </c>
      <c r="CB139" s="67">
        <v>524.03499999999997</v>
      </c>
      <c r="CC139" s="67">
        <v>520.78300000000002</v>
      </c>
      <c r="CD139" s="67">
        <v>517.64099999999996</v>
      </c>
      <c r="CE139" s="67">
        <v>514.60599999999999</v>
      </c>
      <c r="CF139" s="67">
        <v>511.69299999999998</v>
      </c>
      <c r="CG139" s="67">
        <v>508.904</v>
      </c>
      <c r="CH139" s="67">
        <v>506.238</v>
      </c>
      <c r="CI139" s="67">
        <v>503.67399999999998</v>
      </c>
      <c r="CJ139" s="67">
        <v>501.21300000000002</v>
      </c>
      <c r="CK139" s="67">
        <v>498.85</v>
      </c>
      <c r="CL139" s="67">
        <v>496.553</v>
      </c>
      <c r="CM139" s="67">
        <v>494.32799999999997</v>
      </c>
      <c r="CN139" s="67">
        <v>492.17599999999999</v>
      </c>
      <c r="CO139" s="67">
        <v>490.05799999999999</v>
      </c>
    </row>
    <row r="140" spans="1:93" ht="11.25" customHeight="1">
      <c r="A140" s="63">
        <v>123</v>
      </c>
      <c r="B140" s="64" t="s">
        <v>844</v>
      </c>
      <c r="C140" s="73" t="s">
        <v>469</v>
      </c>
      <c r="D140" s="66"/>
      <c r="E140" s="66">
        <v>524</v>
      </c>
      <c r="F140" s="64" t="s">
        <v>894</v>
      </c>
      <c r="G140" s="66">
        <v>5501</v>
      </c>
      <c r="H140" s="67">
        <v>27015.032999999999</v>
      </c>
      <c r="I140" s="67">
        <v>27263.43</v>
      </c>
      <c r="J140" s="67">
        <v>27632.682000000001</v>
      </c>
      <c r="K140" s="67">
        <v>28095.712</v>
      </c>
      <c r="L140" s="67">
        <v>28608.715</v>
      </c>
      <c r="M140" s="67">
        <v>29136.808000000001</v>
      </c>
      <c r="N140" s="67">
        <v>29674.92</v>
      </c>
      <c r="O140" s="67">
        <v>30225.580999999998</v>
      </c>
      <c r="P140" s="67">
        <v>30769.708999999999</v>
      </c>
      <c r="Q140" s="67">
        <v>31285.685000000001</v>
      </c>
      <c r="R140" s="67">
        <v>31757.445</v>
      </c>
      <c r="S140" s="67">
        <v>32175.313999999998</v>
      </c>
      <c r="T140" s="67">
        <v>32539.19</v>
      </c>
      <c r="U140" s="67">
        <v>32855.383000000002</v>
      </c>
      <c r="V140" s="67">
        <v>33135.728999999999</v>
      </c>
      <c r="W140" s="67">
        <v>33389.540999999997</v>
      </c>
      <c r="X140" s="67">
        <v>33617.129000000001</v>
      </c>
      <c r="Y140" s="67">
        <v>33816.616000000002</v>
      </c>
      <c r="Z140" s="67">
        <v>33993.055</v>
      </c>
      <c r="AA140" s="67">
        <v>34152.47</v>
      </c>
      <c r="AB140" s="67">
        <v>34299.612999999998</v>
      </c>
      <c r="AC140" s="67">
        <v>34437.142</v>
      </c>
      <c r="AD140" s="67">
        <v>34565.536</v>
      </c>
      <c r="AE140" s="67">
        <v>34684.504000000001</v>
      </c>
      <c r="AF140" s="67">
        <v>34792.716999999997</v>
      </c>
      <c r="AG140" s="67">
        <v>34889.298000000003</v>
      </c>
      <c r="AH140" s="67">
        <v>34974.737999999998</v>
      </c>
      <c r="AI140" s="67">
        <v>35050.216999999997</v>
      </c>
      <c r="AJ140" s="67">
        <v>35116.133000000002</v>
      </c>
      <c r="AK140" s="67">
        <v>35172.853000000003</v>
      </c>
      <c r="AL140" s="67">
        <v>35220.648000000001</v>
      </c>
      <c r="AM140" s="67">
        <v>35259.667999999998</v>
      </c>
      <c r="AN140" s="67">
        <v>35289.883999999998</v>
      </c>
      <c r="AO140" s="67">
        <v>35310.968000000001</v>
      </c>
      <c r="AP140" s="67">
        <v>35322.453999999998</v>
      </c>
      <c r="AQ140" s="67">
        <v>35323.925000000003</v>
      </c>
      <c r="AR140" s="67">
        <v>35315.334000000003</v>
      </c>
      <c r="AS140" s="67">
        <v>35296.578000000001</v>
      </c>
      <c r="AT140" s="67">
        <v>35267.184000000001</v>
      </c>
      <c r="AU140" s="67">
        <v>35226.561000000002</v>
      </c>
      <c r="AV140" s="67">
        <v>35174.288999999997</v>
      </c>
      <c r="AW140" s="67">
        <v>35110.127</v>
      </c>
      <c r="AX140" s="67">
        <v>35034.161</v>
      </c>
      <c r="AY140" s="67">
        <v>34946.555999999997</v>
      </c>
      <c r="AZ140" s="67">
        <v>34847.639000000003</v>
      </c>
      <c r="BA140" s="67">
        <v>34737.665999999997</v>
      </c>
      <c r="BB140" s="67">
        <v>34616.697999999997</v>
      </c>
      <c r="BC140" s="67">
        <v>34484.731</v>
      </c>
      <c r="BD140" s="67">
        <v>34341.832000000002</v>
      </c>
      <c r="BE140" s="67">
        <v>34188.125999999997</v>
      </c>
      <c r="BF140" s="67">
        <v>34023.701000000001</v>
      </c>
      <c r="BG140" s="67">
        <v>33848.701000000001</v>
      </c>
      <c r="BH140" s="67">
        <v>33663.264999999999</v>
      </c>
      <c r="BI140" s="67">
        <v>33467.455999999998</v>
      </c>
      <c r="BJ140" s="67">
        <v>33261.355000000003</v>
      </c>
      <c r="BK140" s="67">
        <v>33045.061000000002</v>
      </c>
      <c r="BL140" s="67">
        <v>32818.792999999998</v>
      </c>
      <c r="BM140" s="67">
        <v>32582.763999999999</v>
      </c>
      <c r="BN140" s="67">
        <v>32337.197</v>
      </c>
      <c r="BO140" s="67">
        <v>32082.268</v>
      </c>
      <c r="BP140" s="67">
        <v>31818.213</v>
      </c>
      <c r="BQ140" s="67">
        <v>31545.383000000002</v>
      </c>
      <c r="BR140" s="67">
        <v>31264.156999999999</v>
      </c>
      <c r="BS140" s="67">
        <v>30974.914000000001</v>
      </c>
      <c r="BT140" s="67">
        <v>30678.054</v>
      </c>
      <c r="BU140" s="67">
        <v>30374.079000000002</v>
      </c>
      <c r="BV140" s="67">
        <v>30063.385999999999</v>
      </c>
      <c r="BW140" s="67">
        <v>29746.523000000001</v>
      </c>
      <c r="BX140" s="67">
        <v>29424.218000000001</v>
      </c>
      <c r="BY140" s="67">
        <v>29097.291000000001</v>
      </c>
      <c r="BZ140" s="67">
        <v>28766.498</v>
      </c>
      <c r="CA140" s="67">
        <v>28432.385999999999</v>
      </c>
      <c r="CB140" s="67">
        <v>28095.462</v>
      </c>
      <c r="CC140" s="67">
        <v>27756.43</v>
      </c>
      <c r="CD140" s="67">
        <v>27416.019</v>
      </c>
      <c r="CE140" s="67">
        <v>27074.874</v>
      </c>
      <c r="CF140" s="67">
        <v>26733.521000000001</v>
      </c>
      <c r="CG140" s="67">
        <v>26392.384999999998</v>
      </c>
      <c r="CH140" s="67">
        <v>26051.785</v>
      </c>
      <c r="CI140" s="67">
        <v>25712.04</v>
      </c>
      <c r="CJ140" s="67">
        <v>25373.419000000002</v>
      </c>
      <c r="CK140" s="67">
        <v>25036.241000000002</v>
      </c>
      <c r="CL140" s="67">
        <v>24700.79</v>
      </c>
      <c r="CM140" s="67">
        <v>24367.419000000002</v>
      </c>
      <c r="CN140" s="67">
        <v>24036.427</v>
      </c>
      <c r="CO140" s="67">
        <v>23708.192999999999</v>
      </c>
    </row>
    <row r="141" spans="1:93" ht="11.25" customHeight="1">
      <c r="A141" s="63">
        <v>124</v>
      </c>
      <c r="B141" s="64" t="s">
        <v>844</v>
      </c>
      <c r="C141" s="73" t="s">
        <v>487</v>
      </c>
      <c r="D141" s="66"/>
      <c r="E141" s="66">
        <v>586</v>
      </c>
      <c r="F141" s="64" t="s">
        <v>894</v>
      </c>
      <c r="G141" s="66">
        <v>5501</v>
      </c>
      <c r="H141" s="67">
        <v>199426.95300000001</v>
      </c>
      <c r="I141" s="67">
        <v>203631.356</v>
      </c>
      <c r="J141" s="67">
        <v>207906.21</v>
      </c>
      <c r="K141" s="67">
        <v>212228.288</v>
      </c>
      <c r="L141" s="67">
        <v>216565.31700000001</v>
      </c>
      <c r="M141" s="67">
        <v>220892.33100000001</v>
      </c>
      <c r="N141" s="67">
        <v>225199.929</v>
      </c>
      <c r="O141" s="67">
        <v>229488.99600000001</v>
      </c>
      <c r="P141" s="67">
        <v>233757.25700000001</v>
      </c>
      <c r="Q141" s="67">
        <v>238005.63200000001</v>
      </c>
      <c r="R141" s="67">
        <v>242234.05900000001</v>
      </c>
      <c r="S141" s="67">
        <v>246439.28700000001</v>
      </c>
      <c r="T141" s="67">
        <v>250616.68100000001</v>
      </c>
      <c r="U141" s="67">
        <v>254763.723</v>
      </c>
      <c r="V141" s="67">
        <v>258878.228</v>
      </c>
      <c r="W141" s="67">
        <v>262958.79700000002</v>
      </c>
      <c r="X141" s="67">
        <v>267003.45199999999</v>
      </c>
      <c r="Y141" s="67">
        <v>271012.33</v>
      </c>
      <c r="Z141" s="67">
        <v>274988.81300000002</v>
      </c>
      <c r="AA141" s="67">
        <v>278937.96600000001</v>
      </c>
      <c r="AB141" s="67">
        <v>282863.44</v>
      </c>
      <c r="AC141" s="67">
        <v>286764.62699999998</v>
      </c>
      <c r="AD141" s="67">
        <v>290640.06900000002</v>
      </c>
      <c r="AE141" s="67">
        <v>294491.53899999999</v>
      </c>
      <c r="AF141" s="67">
        <v>298321.10200000001</v>
      </c>
      <c r="AG141" s="67">
        <v>302129.18599999999</v>
      </c>
      <c r="AH141" s="67">
        <v>305915.42200000002</v>
      </c>
      <c r="AI141" s="67">
        <v>309676.05099999998</v>
      </c>
      <c r="AJ141" s="67">
        <v>313403.75199999998</v>
      </c>
      <c r="AK141" s="67">
        <v>317088.95699999999</v>
      </c>
      <c r="AL141" s="67">
        <v>320723.64899999998</v>
      </c>
      <c r="AM141" s="67">
        <v>324303.42200000002</v>
      </c>
      <c r="AN141" s="67">
        <v>327825.90100000001</v>
      </c>
      <c r="AO141" s="67">
        <v>331287.29300000001</v>
      </c>
      <c r="AP141" s="67">
        <v>334684.20400000003</v>
      </c>
      <c r="AQ141" s="67">
        <v>338013.19400000002</v>
      </c>
      <c r="AR141" s="67">
        <v>341271.80499999999</v>
      </c>
      <c r="AS141" s="67">
        <v>344456.522</v>
      </c>
      <c r="AT141" s="67">
        <v>347561.77100000001</v>
      </c>
      <c r="AU141" s="67">
        <v>350581.31699999998</v>
      </c>
      <c r="AV141" s="67">
        <v>353510.57199999999</v>
      </c>
      <c r="AW141" s="67">
        <v>356346.45699999999</v>
      </c>
      <c r="AX141" s="67">
        <v>359089.09299999999</v>
      </c>
      <c r="AY141" s="67">
        <v>361741.326</v>
      </c>
      <c r="AZ141" s="67">
        <v>364307.9</v>
      </c>
      <c r="BA141" s="67">
        <v>366792.37400000001</v>
      </c>
      <c r="BB141" s="67">
        <v>369195.54399999999</v>
      </c>
      <c r="BC141" s="67">
        <v>371516.31099999999</v>
      </c>
      <c r="BD141" s="67">
        <v>373754.20699999999</v>
      </c>
      <c r="BE141" s="67">
        <v>375908.30599999998</v>
      </c>
      <c r="BF141" s="67">
        <v>377978.14199999999</v>
      </c>
      <c r="BG141" s="67">
        <v>379963.84899999999</v>
      </c>
      <c r="BH141" s="67">
        <v>381866.51199999999</v>
      </c>
      <c r="BI141" s="67">
        <v>383687.783</v>
      </c>
      <c r="BJ141" s="67">
        <v>385429.77799999999</v>
      </c>
      <c r="BK141" s="67">
        <v>387094.15500000003</v>
      </c>
      <c r="BL141" s="67">
        <v>388681.67</v>
      </c>
      <c r="BM141" s="67">
        <v>390192.41499999998</v>
      </c>
      <c r="BN141" s="67">
        <v>391626.54200000002</v>
      </c>
      <c r="BO141" s="67">
        <v>392983.95799999998</v>
      </c>
      <c r="BP141" s="67">
        <v>394264.62800000003</v>
      </c>
      <c r="BQ141" s="67">
        <v>395469.30300000001</v>
      </c>
      <c r="BR141" s="67">
        <v>396598.39</v>
      </c>
      <c r="BS141" s="67">
        <v>397651.11099999998</v>
      </c>
      <c r="BT141" s="67">
        <v>398626.288</v>
      </c>
      <c r="BU141" s="67">
        <v>399523.34700000001</v>
      </c>
      <c r="BV141" s="67">
        <v>400342.40700000001</v>
      </c>
      <c r="BW141" s="67">
        <v>401084.70799999998</v>
      </c>
      <c r="BX141" s="67">
        <v>401752.32500000001</v>
      </c>
      <c r="BY141" s="67">
        <v>402348.00400000002</v>
      </c>
      <c r="BZ141" s="67">
        <v>402874</v>
      </c>
      <c r="CA141" s="67">
        <v>403331.80900000001</v>
      </c>
      <c r="CB141" s="67">
        <v>403722.05099999998</v>
      </c>
      <c r="CC141" s="67">
        <v>404045.15600000002</v>
      </c>
      <c r="CD141" s="67">
        <v>404301.21299999999</v>
      </c>
      <c r="CE141" s="67">
        <v>404490.72200000001</v>
      </c>
      <c r="CF141" s="67">
        <v>404614.83299999998</v>
      </c>
      <c r="CG141" s="67">
        <v>404675.24099999998</v>
      </c>
      <c r="CH141" s="67">
        <v>404673.99200000003</v>
      </c>
      <c r="CI141" s="67">
        <v>404613.26699999999</v>
      </c>
      <c r="CJ141" s="67">
        <v>404495.15700000001</v>
      </c>
      <c r="CK141" s="67">
        <v>404321.571</v>
      </c>
      <c r="CL141" s="67">
        <v>404094.18400000001</v>
      </c>
      <c r="CM141" s="67">
        <v>403814.48200000002</v>
      </c>
      <c r="CN141" s="67">
        <v>403483.685</v>
      </c>
      <c r="CO141" s="67">
        <v>403102.82699999999</v>
      </c>
    </row>
    <row r="142" spans="1:93" ht="11.25" customHeight="1">
      <c r="A142" s="63">
        <v>125</v>
      </c>
      <c r="B142" s="64" t="s">
        <v>844</v>
      </c>
      <c r="C142" s="73" t="s">
        <v>553</v>
      </c>
      <c r="D142" s="66"/>
      <c r="E142" s="66">
        <v>144</v>
      </c>
      <c r="F142" s="64" t="s">
        <v>894</v>
      </c>
      <c r="G142" s="66">
        <v>5501</v>
      </c>
      <c r="H142" s="67">
        <v>20908.024000000001</v>
      </c>
      <c r="I142" s="67">
        <v>21021.177</v>
      </c>
      <c r="J142" s="67">
        <v>21128.027999999998</v>
      </c>
      <c r="K142" s="67">
        <v>21228.76</v>
      </c>
      <c r="L142" s="67">
        <v>21323.734</v>
      </c>
      <c r="M142" s="67">
        <v>21413.25</v>
      </c>
      <c r="N142" s="67">
        <v>21497.306</v>
      </c>
      <c r="O142" s="67">
        <v>21575.844000000001</v>
      </c>
      <c r="P142" s="67">
        <v>21648.987000000001</v>
      </c>
      <c r="Q142" s="67">
        <v>21716.867999999999</v>
      </c>
      <c r="R142" s="67">
        <v>21779.683000000001</v>
      </c>
      <c r="S142" s="67">
        <v>21837.412</v>
      </c>
      <c r="T142" s="67">
        <v>21890.191999999999</v>
      </c>
      <c r="U142" s="67">
        <v>21938.403999999999</v>
      </c>
      <c r="V142" s="67">
        <v>21982.567999999999</v>
      </c>
      <c r="W142" s="67">
        <v>22023.018</v>
      </c>
      <c r="X142" s="67">
        <v>22059.906999999999</v>
      </c>
      <c r="Y142" s="67">
        <v>22093.105</v>
      </c>
      <c r="Z142" s="67">
        <v>22122.23</v>
      </c>
      <c r="AA142" s="67">
        <v>22146.776999999998</v>
      </c>
      <c r="AB142" s="67">
        <v>22166.313999999998</v>
      </c>
      <c r="AC142" s="67">
        <v>22180.723000000002</v>
      </c>
      <c r="AD142" s="67">
        <v>22190.02</v>
      </c>
      <c r="AE142" s="67">
        <v>22194.093000000001</v>
      </c>
      <c r="AF142" s="67">
        <v>22192.856</v>
      </c>
      <c r="AG142" s="67">
        <v>22186.242999999999</v>
      </c>
      <c r="AH142" s="67">
        <v>22174.216</v>
      </c>
      <c r="AI142" s="67">
        <v>22156.712</v>
      </c>
      <c r="AJ142" s="67">
        <v>22133.616000000002</v>
      </c>
      <c r="AK142" s="67">
        <v>22104.808000000001</v>
      </c>
      <c r="AL142" s="67">
        <v>22070.205999999998</v>
      </c>
      <c r="AM142" s="67">
        <v>22029.825000000001</v>
      </c>
      <c r="AN142" s="67">
        <v>21983.797999999999</v>
      </c>
      <c r="AO142" s="67">
        <v>21932.304</v>
      </c>
      <c r="AP142" s="67">
        <v>21875.608</v>
      </c>
      <c r="AQ142" s="67">
        <v>21813.964</v>
      </c>
      <c r="AR142" s="67">
        <v>21747.507000000001</v>
      </c>
      <c r="AS142" s="67">
        <v>21676.407999999999</v>
      </c>
      <c r="AT142" s="67">
        <v>21600.921999999999</v>
      </c>
      <c r="AU142" s="67">
        <v>21521.431</v>
      </c>
      <c r="AV142" s="67">
        <v>21438.204000000002</v>
      </c>
      <c r="AW142" s="67">
        <v>21351.418000000001</v>
      </c>
      <c r="AX142" s="67">
        <v>21261.276000000002</v>
      </c>
      <c r="AY142" s="67">
        <v>21167.903999999999</v>
      </c>
      <c r="AZ142" s="67">
        <v>21071.52</v>
      </c>
      <c r="BA142" s="67">
        <v>20972.255000000001</v>
      </c>
      <c r="BB142" s="67">
        <v>20870.259999999998</v>
      </c>
      <c r="BC142" s="67">
        <v>20765.667000000001</v>
      </c>
      <c r="BD142" s="67">
        <v>20658.530999999999</v>
      </c>
      <c r="BE142" s="67">
        <v>20548.877</v>
      </c>
      <c r="BF142" s="67">
        <v>20436.766</v>
      </c>
      <c r="BG142" s="67">
        <v>20322.271000000001</v>
      </c>
      <c r="BH142" s="67">
        <v>20205.491000000002</v>
      </c>
      <c r="BI142" s="67">
        <v>20086.440999999999</v>
      </c>
      <c r="BJ142" s="67">
        <v>19965.174999999999</v>
      </c>
      <c r="BK142" s="67">
        <v>19841.712</v>
      </c>
      <c r="BL142" s="67">
        <v>19716.114000000001</v>
      </c>
      <c r="BM142" s="67">
        <v>19588.438999999998</v>
      </c>
      <c r="BN142" s="67">
        <v>19458.772000000001</v>
      </c>
      <c r="BO142" s="67">
        <v>19327.216</v>
      </c>
      <c r="BP142" s="67">
        <v>19193.849999999999</v>
      </c>
      <c r="BQ142" s="67">
        <v>19058.702000000001</v>
      </c>
      <c r="BR142" s="67">
        <v>18921.808000000001</v>
      </c>
      <c r="BS142" s="67">
        <v>18783.237000000001</v>
      </c>
      <c r="BT142" s="67">
        <v>18643.066999999999</v>
      </c>
      <c r="BU142" s="67">
        <v>18501.357</v>
      </c>
      <c r="BV142" s="67">
        <v>18358.099999999999</v>
      </c>
      <c r="BW142" s="67">
        <v>18213.294000000002</v>
      </c>
      <c r="BX142" s="67">
        <v>18066.87</v>
      </c>
      <c r="BY142" s="67">
        <v>17918.688999999998</v>
      </c>
      <c r="BZ142" s="67">
        <v>17768.665000000001</v>
      </c>
      <c r="CA142" s="67">
        <v>17616.777999999998</v>
      </c>
      <c r="CB142" s="67">
        <v>17463.014999999999</v>
      </c>
      <c r="CC142" s="67">
        <v>17307.282999999999</v>
      </c>
      <c r="CD142" s="67">
        <v>17149.462</v>
      </c>
      <c r="CE142" s="67">
        <v>16989.477999999999</v>
      </c>
      <c r="CF142" s="67">
        <v>16827.284</v>
      </c>
      <c r="CG142" s="67">
        <v>16662.919000000002</v>
      </c>
      <c r="CH142" s="67">
        <v>16496.400000000001</v>
      </c>
      <c r="CI142" s="67">
        <v>16327.815000000001</v>
      </c>
      <c r="CJ142" s="67">
        <v>16157.195</v>
      </c>
      <c r="CK142" s="67">
        <v>15984.61</v>
      </c>
      <c r="CL142" s="67">
        <v>15810.088</v>
      </c>
      <c r="CM142" s="67">
        <v>15633.677</v>
      </c>
      <c r="CN142" s="67">
        <v>15455.377</v>
      </c>
      <c r="CO142" s="67">
        <v>15275.209000000001</v>
      </c>
    </row>
    <row r="143" spans="1:93" ht="11.25" customHeight="1">
      <c r="A143" s="74">
        <v>126</v>
      </c>
      <c r="B143" s="75" t="s">
        <v>844</v>
      </c>
      <c r="C143" s="76" t="s">
        <v>917</v>
      </c>
      <c r="D143" s="77"/>
      <c r="E143" s="77">
        <v>1832</v>
      </c>
      <c r="F143" s="75" t="s">
        <v>891</v>
      </c>
      <c r="G143" s="77">
        <v>1828</v>
      </c>
      <c r="H143" s="78">
        <v>2279489.6159999999</v>
      </c>
      <c r="I143" s="78">
        <v>2294101.2949999999</v>
      </c>
      <c r="J143" s="78">
        <v>2308227.7259999998</v>
      </c>
      <c r="K143" s="78">
        <v>2321769.7579999999</v>
      </c>
      <c r="L143" s="78">
        <v>2334622.966</v>
      </c>
      <c r="M143" s="78">
        <v>2346709.4810000001</v>
      </c>
      <c r="N143" s="78">
        <v>2357973.0830000001</v>
      </c>
      <c r="O143" s="78">
        <v>2368406.8309999998</v>
      </c>
      <c r="P143" s="78">
        <v>2378049.1209999998</v>
      </c>
      <c r="Q143" s="78">
        <v>2386970.6239999998</v>
      </c>
      <c r="R143" s="78">
        <v>2395225.9920000001</v>
      </c>
      <c r="S143" s="78">
        <v>2402819.6379999998</v>
      </c>
      <c r="T143" s="78">
        <v>2409739.2289999998</v>
      </c>
      <c r="U143" s="78">
        <v>2416005.9700000002</v>
      </c>
      <c r="V143" s="78">
        <v>2421644.0839999998</v>
      </c>
      <c r="W143" s="78">
        <v>2426673.3879999998</v>
      </c>
      <c r="X143" s="78">
        <v>2431110.1770000001</v>
      </c>
      <c r="Y143" s="78">
        <v>2434961.534</v>
      </c>
      <c r="Z143" s="78">
        <v>2438226.6609999998</v>
      </c>
      <c r="AA143" s="78">
        <v>2440899.4610000001</v>
      </c>
      <c r="AB143" s="78">
        <v>2442978.6510000001</v>
      </c>
      <c r="AC143" s="78">
        <v>2444470.0180000002</v>
      </c>
      <c r="AD143" s="78">
        <v>2445388.27</v>
      </c>
      <c r="AE143" s="78">
        <v>2445751.7749999999</v>
      </c>
      <c r="AF143" s="78">
        <v>2445583.307</v>
      </c>
      <c r="AG143" s="78">
        <v>2444901.4580000001</v>
      </c>
      <c r="AH143" s="78">
        <v>2443719.6060000001</v>
      </c>
      <c r="AI143" s="78">
        <v>2442043.7620000001</v>
      </c>
      <c r="AJ143" s="78">
        <v>2439876.0550000002</v>
      </c>
      <c r="AK143" s="78">
        <v>2437215.182</v>
      </c>
      <c r="AL143" s="78">
        <v>2434063.0959999999</v>
      </c>
      <c r="AM143" s="78">
        <v>2430430.7659999998</v>
      </c>
      <c r="AN143" s="78">
        <v>2426332.551</v>
      </c>
      <c r="AO143" s="78">
        <v>2421778.1159999999</v>
      </c>
      <c r="AP143" s="78">
        <v>2416777.798</v>
      </c>
      <c r="AQ143" s="78">
        <v>2411344.0839999998</v>
      </c>
      <c r="AR143" s="78">
        <v>2405491.9369999999</v>
      </c>
      <c r="AS143" s="78">
        <v>2399239.4389999998</v>
      </c>
      <c r="AT143" s="78">
        <v>2392606.7960000001</v>
      </c>
      <c r="AU143" s="78">
        <v>2385616.3059999999</v>
      </c>
      <c r="AV143" s="78">
        <v>2378290.9649999999</v>
      </c>
      <c r="AW143" s="78">
        <v>2370649.2370000002</v>
      </c>
      <c r="AX143" s="78">
        <v>2362713.2919999999</v>
      </c>
      <c r="AY143" s="78">
        <v>2354515.0019999999</v>
      </c>
      <c r="AZ143" s="78">
        <v>2346089.7420000001</v>
      </c>
      <c r="BA143" s="78">
        <v>2337469.0529999998</v>
      </c>
      <c r="BB143" s="78">
        <v>2328674.12</v>
      </c>
      <c r="BC143" s="78">
        <v>2319722.7039999999</v>
      </c>
      <c r="BD143" s="78">
        <v>2310638.4330000002</v>
      </c>
      <c r="BE143" s="78">
        <v>2301444.6329999999</v>
      </c>
      <c r="BF143" s="78">
        <v>2292161.2480000001</v>
      </c>
      <c r="BG143" s="78">
        <v>2282805.8420000002</v>
      </c>
      <c r="BH143" s="78">
        <v>2273390.3530000001</v>
      </c>
      <c r="BI143" s="78">
        <v>2263921.1370000001</v>
      </c>
      <c r="BJ143" s="78">
        <v>2254400.6060000001</v>
      </c>
      <c r="BK143" s="78">
        <v>2244832.202</v>
      </c>
      <c r="BL143" s="78">
        <v>2235225.5959999999</v>
      </c>
      <c r="BM143" s="78">
        <v>2225590.247</v>
      </c>
      <c r="BN143" s="78">
        <v>2215928.7719999999</v>
      </c>
      <c r="BO143" s="78">
        <v>2206241.8509999998</v>
      </c>
      <c r="BP143" s="78">
        <v>2196531.906</v>
      </c>
      <c r="BQ143" s="78">
        <v>2186805.5320000001</v>
      </c>
      <c r="BR143" s="78">
        <v>2177071.4</v>
      </c>
      <c r="BS143" s="78">
        <v>2167336.2820000001</v>
      </c>
      <c r="BT143" s="78">
        <v>2157607.537</v>
      </c>
      <c r="BU143" s="78">
        <v>2147893.054</v>
      </c>
      <c r="BV143" s="78">
        <v>2138198.1159999999</v>
      </c>
      <c r="BW143" s="78">
        <v>2128531.3160000001</v>
      </c>
      <c r="BX143" s="78">
        <v>2118908.1970000002</v>
      </c>
      <c r="BY143" s="78">
        <v>2109347.0789999999</v>
      </c>
      <c r="BZ143" s="78">
        <v>2099862.5690000001</v>
      </c>
      <c r="CA143" s="78">
        <v>2090458.8929999999</v>
      </c>
      <c r="CB143" s="78">
        <v>2081137.8470000001</v>
      </c>
      <c r="CC143" s="78">
        <v>2071907.4180000001</v>
      </c>
      <c r="CD143" s="78">
        <v>2062775.5989999999</v>
      </c>
      <c r="CE143" s="78">
        <v>2053746.02</v>
      </c>
      <c r="CF143" s="78">
        <v>2044816.3430000001</v>
      </c>
      <c r="CG143" s="78">
        <v>2035978.7890000001</v>
      </c>
      <c r="CH143" s="78">
        <v>2027221.7320000001</v>
      </c>
      <c r="CI143" s="78">
        <v>2018530.5179999999</v>
      </c>
      <c r="CJ143" s="78">
        <v>2009889.068</v>
      </c>
      <c r="CK143" s="78">
        <v>2001280.4469999999</v>
      </c>
      <c r="CL143" s="78">
        <v>1992686.767</v>
      </c>
      <c r="CM143" s="78">
        <v>1984089.689</v>
      </c>
      <c r="CN143" s="78">
        <v>1975469.98</v>
      </c>
      <c r="CO143" s="78">
        <v>1966807.656</v>
      </c>
    </row>
    <row r="144" spans="1:93" ht="11.25" customHeight="1">
      <c r="A144" s="79">
        <v>127</v>
      </c>
      <c r="B144" s="80" t="s">
        <v>844</v>
      </c>
      <c r="C144" s="81" t="s">
        <v>918</v>
      </c>
      <c r="D144" s="82"/>
      <c r="E144" s="82">
        <v>906</v>
      </c>
      <c r="F144" s="80" t="s">
        <v>893</v>
      </c>
      <c r="G144" s="82">
        <v>1832</v>
      </c>
      <c r="H144" s="83">
        <v>1645183.9169999999</v>
      </c>
      <c r="I144" s="83">
        <v>1652634.655</v>
      </c>
      <c r="J144" s="83">
        <v>1659767.973</v>
      </c>
      <c r="K144" s="83">
        <v>1666471.32</v>
      </c>
      <c r="L144" s="83">
        <v>1672611.12</v>
      </c>
      <c r="M144" s="83">
        <v>1678089.6270000001</v>
      </c>
      <c r="N144" s="83">
        <v>1682854.608</v>
      </c>
      <c r="O144" s="83">
        <v>1686915.2990000001</v>
      </c>
      <c r="P144" s="83">
        <v>1690315.4939999999</v>
      </c>
      <c r="Q144" s="83">
        <v>1693132.598</v>
      </c>
      <c r="R144" s="83">
        <v>1695427.585</v>
      </c>
      <c r="S144" s="83">
        <v>1697207.7560000001</v>
      </c>
      <c r="T144" s="83">
        <v>1698464.115</v>
      </c>
      <c r="U144" s="83">
        <v>1699224.62</v>
      </c>
      <c r="V144" s="83">
        <v>1699521.1329999999</v>
      </c>
      <c r="W144" s="83">
        <v>1699379.5959999999</v>
      </c>
      <c r="X144" s="83">
        <v>1698819.6640000001</v>
      </c>
      <c r="Y144" s="83">
        <v>1697849.9339999999</v>
      </c>
      <c r="Z144" s="83">
        <v>1696471.463</v>
      </c>
      <c r="AA144" s="83">
        <v>1694679.193</v>
      </c>
      <c r="AB144" s="83">
        <v>1692472.395</v>
      </c>
      <c r="AC144" s="83">
        <v>1689858.4210000001</v>
      </c>
      <c r="AD144" s="83">
        <v>1686852.1459999999</v>
      </c>
      <c r="AE144" s="83">
        <v>1683469.074</v>
      </c>
      <c r="AF144" s="83">
        <v>1679727.639</v>
      </c>
      <c r="AG144" s="83">
        <v>1675643.1510000001</v>
      </c>
      <c r="AH144" s="83">
        <v>1671227.676</v>
      </c>
      <c r="AI144" s="83">
        <v>1666487.2720000001</v>
      </c>
      <c r="AJ144" s="83">
        <v>1661424.331</v>
      </c>
      <c r="AK144" s="83">
        <v>1656038.216</v>
      </c>
      <c r="AL144" s="83">
        <v>1650331.129</v>
      </c>
      <c r="AM144" s="83">
        <v>1644312.6059999999</v>
      </c>
      <c r="AN144" s="83">
        <v>1637995.2279999999</v>
      </c>
      <c r="AO144" s="83">
        <v>1631387.781</v>
      </c>
      <c r="AP144" s="83">
        <v>1624499.7139999999</v>
      </c>
      <c r="AQ144" s="83">
        <v>1617342.057</v>
      </c>
      <c r="AR144" s="83">
        <v>1609927.977</v>
      </c>
      <c r="AS144" s="83">
        <v>1602272.6810000001</v>
      </c>
      <c r="AT144" s="83">
        <v>1594392.956</v>
      </c>
      <c r="AU144" s="83">
        <v>1586307.074</v>
      </c>
      <c r="AV144" s="83">
        <v>1578034.058</v>
      </c>
      <c r="AW144" s="83">
        <v>1569589.351</v>
      </c>
      <c r="AX144" s="83">
        <v>1560991.8189999999</v>
      </c>
      <c r="AY144" s="83">
        <v>1552268.8430000001</v>
      </c>
      <c r="AZ144" s="83">
        <v>1543451.064</v>
      </c>
      <c r="BA144" s="83">
        <v>1534565.5390000001</v>
      </c>
      <c r="BB144" s="83">
        <v>1525629.4</v>
      </c>
      <c r="BC144" s="83">
        <v>1516657.0789999999</v>
      </c>
      <c r="BD144" s="83">
        <v>1507668.8189999999</v>
      </c>
      <c r="BE144" s="83">
        <v>1498684.919</v>
      </c>
      <c r="BF144" s="83">
        <v>1489722.0079999999</v>
      </c>
      <c r="BG144" s="83">
        <v>1480794.3929999999</v>
      </c>
      <c r="BH144" s="83">
        <v>1471910.1740000001</v>
      </c>
      <c r="BI144" s="83">
        <v>1463071.0120000001</v>
      </c>
      <c r="BJ144" s="83">
        <v>1454274.3189999999</v>
      </c>
      <c r="BK144" s="83">
        <v>1445519.0819999999</v>
      </c>
      <c r="BL144" s="83">
        <v>1436811.621</v>
      </c>
      <c r="BM144" s="83">
        <v>1428158.7990000001</v>
      </c>
      <c r="BN144" s="83">
        <v>1419560.3759999999</v>
      </c>
      <c r="BO144" s="83">
        <v>1411014.395</v>
      </c>
      <c r="BP144" s="83">
        <v>1402520.89</v>
      </c>
      <c r="BQ144" s="83">
        <v>1394083.773</v>
      </c>
      <c r="BR144" s="83">
        <v>1385709.547</v>
      </c>
      <c r="BS144" s="83">
        <v>1377404.0160000001</v>
      </c>
      <c r="BT144" s="83">
        <v>1369174.118</v>
      </c>
      <c r="BU144" s="83">
        <v>1361026.909</v>
      </c>
      <c r="BV144" s="83">
        <v>1352965.92</v>
      </c>
      <c r="BW144" s="83">
        <v>1344997.551</v>
      </c>
      <c r="BX144" s="83">
        <v>1337135.4569999999</v>
      </c>
      <c r="BY144" s="83">
        <v>1329396.075</v>
      </c>
      <c r="BZ144" s="83">
        <v>1321791.973</v>
      </c>
      <c r="CA144" s="83">
        <v>1314325.5819999999</v>
      </c>
      <c r="CB144" s="83">
        <v>1306996.7109999999</v>
      </c>
      <c r="CC144" s="83">
        <v>1299811.227</v>
      </c>
      <c r="CD144" s="83">
        <v>1292774.8770000001</v>
      </c>
      <c r="CE144" s="83">
        <v>1285889.067</v>
      </c>
      <c r="CF144" s="83">
        <v>1279149.3589999999</v>
      </c>
      <c r="CG144" s="83">
        <v>1272546.06</v>
      </c>
      <c r="CH144" s="83">
        <v>1266065.3810000001</v>
      </c>
      <c r="CI144" s="83">
        <v>1259690.75</v>
      </c>
      <c r="CJ144" s="83">
        <v>1253404.0560000001</v>
      </c>
      <c r="CK144" s="83">
        <v>1247186.2080000001</v>
      </c>
      <c r="CL144" s="83">
        <v>1241017.2169999999</v>
      </c>
      <c r="CM144" s="83">
        <v>1234876.4339999999</v>
      </c>
      <c r="CN144" s="83">
        <v>1228742.3189999999</v>
      </c>
      <c r="CO144" s="83">
        <v>1222592.534</v>
      </c>
    </row>
    <row r="145" spans="1:93" ht="11.25" customHeight="1">
      <c r="A145" s="63">
        <v>128</v>
      </c>
      <c r="B145" s="64" t="s">
        <v>844</v>
      </c>
      <c r="C145" s="73" t="s">
        <v>299</v>
      </c>
      <c r="D145" s="66">
        <v>9</v>
      </c>
      <c r="E145" s="66">
        <v>156</v>
      </c>
      <c r="F145" s="64" t="s">
        <v>894</v>
      </c>
      <c r="G145" s="66">
        <v>906</v>
      </c>
      <c r="H145" s="67">
        <v>1406847.868</v>
      </c>
      <c r="I145" s="67">
        <v>1414049.3529999999</v>
      </c>
      <c r="J145" s="67">
        <v>1421021.794</v>
      </c>
      <c r="K145" s="67">
        <v>1427647.7890000001</v>
      </c>
      <c r="L145" s="67">
        <v>1433783.692</v>
      </c>
      <c r="M145" s="67">
        <v>1439323.774</v>
      </c>
      <c r="N145" s="67">
        <v>1444216.102</v>
      </c>
      <c r="O145" s="67">
        <v>1448471.4040000001</v>
      </c>
      <c r="P145" s="67">
        <v>1452127.6740000001</v>
      </c>
      <c r="Q145" s="67">
        <v>1455254.862</v>
      </c>
      <c r="R145" s="67">
        <v>1457908.2479999999</v>
      </c>
      <c r="S145" s="67">
        <v>1460092.2509999999</v>
      </c>
      <c r="T145" s="67">
        <v>1461797.638</v>
      </c>
      <c r="U145" s="67">
        <v>1463052.8459999999</v>
      </c>
      <c r="V145" s="67">
        <v>1463891.3359999999</v>
      </c>
      <c r="W145" s="67">
        <v>1464340.15</v>
      </c>
      <c r="X145" s="67">
        <v>1464417.5020000001</v>
      </c>
      <c r="Y145" s="67">
        <v>1464130.422</v>
      </c>
      <c r="Z145" s="67">
        <v>1463480.8459999999</v>
      </c>
      <c r="AA145" s="67">
        <v>1462465.1240000001</v>
      </c>
      <c r="AB145" s="67">
        <v>1461083.03</v>
      </c>
      <c r="AC145" s="67">
        <v>1459341.172</v>
      </c>
      <c r="AD145" s="67">
        <v>1457252.173</v>
      </c>
      <c r="AE145" s="67">
        <v>1454828.4439999999</v>
      </c>
      <c r="AF145" s="67">
        <v>1452084.2660000001</v>
      </c>
      <c r="AG145" s="67">
        <v>1449031.42</v>
      </c>
      <c r="AH145" s="67">
        <v>1445680.2479999999</v>
      </c>
      <c r="AI145" s="67">
        <v>1442035.132</v>
      </c>
      <c r="AJ145" s="67">
        <v>1438094.7120000001</v>
      </c>
      <c r="AK145" s="67">
        <v>1433854.12</v>
      </c>
      <c r="AL145" s="67">
        <v>1429312.2450000001</v>
      </c>
      <c r="AM145" s="67">
        <v>1424476.5209999999</v>
      </c>
      <c r="AN145" s="67">
        <v>1419358.625</v>
      </c>
      <c r="AO145" s="67">
        <v>1413967.2509999999</v>
      </c>
      <c r="AP145" s="67">
        <v>1408312.31</v>
      </c>
      <c r="AQ145" s="67">
        <v>1402405.1669999999</v>
      </c>
      <c r="AR145" s="67">
        <v>1396257.7109999999</v>
      </c>
      <c r="AS145" s="67">
        <v>1389884.267</v>
      </c>
      <c r="AT145" s="67">
        <v>1383302.6170000001</v>
      </c>
      <c r="AU145" s="67">
        <v>1376532.628</v>
      </c>
      <c r="AV145" s="67">
        <v>1369594.1429999999</v>
      </c>
      <c r="AW145" s="67">
        <v>1362501.952</v>
      </c>
      <c r="AX145" s="67">
        <v>1355273.264</v>
      </c>
      <c r="AY145" s="67">
        <v>1347933.557</v>
      </c>
      <c r="AZ145" s="67">
        <v>1340511.0989999999</v>
      </c>
      <c r="BA145" s="67">
        <v>1333030.632</v>
      </c>
      <c r="BB145" s="67">
        <v>1325507.5319999999</v>
      </c>
      <c r="BC145" s="67">
        <v>1317954.3870000001</v>
      </c>
      <c r="BD145" s="67">
        <v>1310388.652</v>
      </c>
      <c r="BE145" s="67">
        <v>1302827.463</v>
      </c>
      <c r="BF145" s="67">
        <v>1295284.575</v>
      </c>
      <c r="BG145" s="67">
        <v>1287771.9169999999</v>
      </c>
      <c r="BH145" s="67">
        <v>1280295.274</v>
      </c>
      <c r="BI145" s="67">
        <v>1272853.5090000001</v>
      </c>
      <c r="BJ145" s="67">
        <v>1265441.0870000001</v>
      </c>
      <c r="BK145" s="67">
        <v>1258054.223</v>
      </c>
      <c r="BL145" s="67">
        <v>1250697.6240000001</v>
      </c>
      <c r="BM145" s="67">
        <v>1243376.129</v>
      </c>
      <c r="BN145" s="67">
        <v>1236086.0560000001</v>
      </c>
      <c r="BO145" s="67">
        <v>1228821.6580000001</v>
      </c>
      <c r="BP145" s="67">
        <v>1221580.1529999999</v>
      </c>
      <c r="BQ145" s="67">
        <v>1214363.6950000001</v>
      </c>
      <c r="BR145" s="67">
        <v>1207178.72</v>
      </c>
      <c r="BS145" s="67">
        <v>1200032.2990000001</v>
      </c>
      <c r="BT145" s="67">
        <v>1192933.527</v>
      </c>
      <c r="BU145" s="67">
        <v>1185891.297</v>
      </c>
      <c r="BV145" s="67">
        <v>1178909.4920000001</v>
      </c>
      <c r="BW145" s="67">
        <v>1171994.3389999999</v>
      </c>
      <c r="BX145" s="67">
        <v>1165160.1459999999</v>
      </c>
      <c r="BY145" s="67">
        <v>1158423.9879999999</v>
      </c>
      <c r="BZ145" s="67">
        <v>1151799.2039999999</v>
      </c>
      <c r="CA145" s="67">
        <v>1145288.558</v>
      </c>
      <c r="CB145" s="67">
        <v>1138892.6980000001</v>
      </c>
      <c r="CC145" s="67">
        <v>1132619.3259999999</v>
      </c>
      <c r="CD145" s="67">
        <v>1126476.3940000001</v>
      </c>
      <c r="CE145" s="67">
        <v>1120466.9280000001</v>
      </c>
      <c r="CF145" s="67">
        <v>1114587.314</v>
      </c>
      <c r="CG145" s="67">
        <v>1108827.8929999999</v>
      </c>
      <c r="CH145" s="67">
        <v>1103174.4369999999</v>
      </c>
      <c r="CI145" s="67">
        <v>1097609.7420000001</v>
      </c>
      <c r="CJ145" s="67">
        <v>1092115.2009999999</v>
      </c>
      <c r="CK145" s="67">
        <v>1086671.3359999999</v>
      </c>
      <c r="CL145" s="67">
        <v>1081258.0719999999</v>
      </c>
      <c r="CM145" s="67">
        <v>1075854.855</v>
      </c>
      <c r="CN145" s="67">
        <v>1070440.551</v>
      </c>
      <c r="CO145" s="67">
        <v>1064993.4569999999</v>
      </c>
    </row>
    <row r="146" spans="1:93" ht="11.25" customHeight="1">
      <c r="A146" s="63">
        <v>129</v>
      </c>
      <c r="B146" s="64" t="s">
        <v>844</v>
      </c>
      <c r="C146" s="73" t="s">
        <v>919</v>
      </c>
      <c r="D146" s="66">
        <v>10</v>
      </c>
      <c r="E146" s="66">
        <v>344</v>
      </c>
      <c r="F146" s="64" t="s">
        <v>894</v>
      </c>
      <c r="G146" s="66">
        <v>906</v>
      </c>
      <c r="H146" s="67">
        <v>7185.9920000000002</v>
      </c>
      <c r="I146" s="67">
        <v>7243.5410000000002</v>
      </c>
      <c r="J146" s="67">
        <v>7306.3149999999996</v>
      </c>
      <c r="K146" s="67">
        <v>7371.7280000000001</v>
      </c>
      <c r="L146" s="67">
        <v>7436.1570000000002</v>
      </c>
      <c r="M146" s="67">
        <v>7496.9880000000003</v>
      </c>
      <c r="N146" s="67">
        <v>7552.8</v>
      </c>
      <c r="O146" s="67">
        <v>7604.3059999999996</v>
      </c>
      <c r="P146" s="67">
        <v>7653.424</v>
      </c>
      <c r="Q146" s="67">
        <v>7703.1930000000002</v>
      </c>
      <c r="R146" s="67">
        <v>7755.5360000000001</v>
      </c>
      <c r="S146" s="67">
        <v>7811.2049999999999</v>
      </c>
      <c r="T146" s="67">
        <v>7868.72</v>
      </c>
      <c r="U146" s="67">
        <v>7925.0749999999998</v>
      </c>
      <c r="V146" s="67">
        <v>7976.0559999999996</v>
      </c>
      <c r="W146" s="67">
        <v>8018.674</v>
      </c>
      <c r="X146" s="67">
        <v>8051.8630000000003</v>
      </c>
      <c r="Y146" s="67">
        <v>8076.5519999999997</v>
      </c>
      <c r="Z146" s="67">
        <v>8094.3779999999997</v>
      </c>
      <c r="AA146" s="67">
        <v>8107.8869999999997</v>
      </c>
      <c r="AB146" s="67">
        <v>8118.9679999999998</v>
      </c>
      <c r="AC146" s="67">
        <v>8128.1059999999998</v>
      </c>
      <c r="AD146" s="67">
        <v>8134.8770000000004</v>
      </c>
      <c r="AE146" s="67">
        <v>8139.2740000000003</v>
      </c>
      <c r="AF146" s="67">
        <v>8141.1040000000003</v>
      </c>
      <c r="AG146" s="67">
        <v>8140.2979999999998</v>
      </c>
      <c r="AH146" s="67">
        <v>8137.076</v>
      </c>
      <c r="AI146" s="67">
        <v>8131.8130000000001</v>
      </c>
      <c r="AJ146" s="67">
        <v>8124.692</v>
      </c>
      <c r="AK146" s="67">
        <v>8115.9610000000002</v>
      </c>
      <c r="AL146" s="67">
        <v>8105.7929999999997</v>
      </c>
      <c r="AM146" s="67">
        <v>8094.3540000000003</v>
      </c>
      <c r="AN146" s="67">
        <v>8081.8509999999997</v>
      </c>
      <c r="AO146" s="67">
        <v>8068.5870000000004</v>
      </c>
      <c r="AP146" s="67">
        <v>8054.884</v>
      </c>
      <c r="AQ146" s="67">
        <v>8041.0420000000004</v>
      </c>
      <c r="AR146" s="67">
        <v>8027.2269999999999</v>
      </c>
      <c r="AS146" s="67">
        <v>8013.4949999999999</v>
      </c>
      <c r="AT146" s="67">
        <v>7999.9489999999996</v>
      </c>
      <c r="AU146" s="67">
        <v>7986.6189999999997</v>
      </c>
      <c r="AV146" s="67">
        <v>7973.5429999999997</v>
      </c>
      <c r="AW146" s="67">
        <v>7960.7920000000004</v>
      </c>
      <c r="AX146" s="67">
        <v>7948.3710000000001</v>
      </c>
      <c r="AY146" s="67">
        <v>7936.2259999999997</v>
      </c>
      <c r="AZ146" s="67">
        <v>7924.3050000000003</v>
      </c>
      <c r="BA146" s="67">
        <v>7912.4790000000003</v>
      </c>
      <c r="BB146" s="67">
        <v>7900.777</v>
      </c>
      <c r="BC146" s="67">
        <v>7889.1239999999998</v>
      </c>
      <c r="BD146" s="67">
        <v>7877.4219999999996</v>
      </c>
      <c r="BE146" s="67">
        <v>7865.5140000000001</v>
      </c>
      <c r="BF146" s="67">
        <v>7853.2820000000002</v>
      </c>
      <c r="BG146" s="67">
        <v>7840.7049999999999</v>
      </c>
      <c r="BH146" s="67">
        <v>7827.77</v>
      </c>
      <c r="BI146" s="67">
        <v>7814.35</v>
      </c>
      <c r="BJ146" s="67">
        <v>7800.3159999999998</v>
      </c>
      <c r="BK146" s="67">
        <v>7785.5860000000002</v>
      </c>
      <c r="BL146" s="67">
        <v>7770.15</v>
      </c>
      <c r="BM146" s="67">
        <v>7754.0950000000003</v>
      </c>
      <c r="BN146" s="67">
        <v>7737.5720000000001</v>
      </c>
      <c r="BO146" s="67">
        <v>7720.7709999999997</v>
      </c>
      <c r="BP146" s="67">
        <v>7703.88</v>
      </c>
      <c r="BQ146" s="67">
        <v>7687.009</v>
      </c>
      <c r="BR146" s="67">
        <v>7670.2809999999999</v>
      </c>
      <c r="BS146" s="67">
        <v>7653.8909999999996</v>
      </c>
      <c r="BT146" s="67">
        <v>7638.07</v>
      </c>
      <c r="BU146" s="67">
        <v>7623.0540000000001</v>
      </c>
      <c r="BV146" s="67">
        <v>7608.9530000000004</v>
      </c>
      <c r="BW146" s="67">
        <v>7595.9129999999996</v>
      </c>
      <c r="BX146" s="67">
        <v>7584.1450000000004</v>
      </c>
      <c r="BY146" s="67">
        <v>7573.9589999999998</v>
      </c>
      <c r="BZ146" s="67">
        <v>7565.5680000000002</v>
      </c>
      <c r="CA146" s="67">
        <v>7559.0630000000001</v>
      </c>
      <c r="CB146" s="67">
        <v>7554.5029999999997</v>
      </c>
      <c r="CC146" s="67">
        <v>7551.8469999999998</v>
      </c>
      <c r="CD146" s="67">
        <v>7550.9889999999996</v>
      </c>
      <c r="CE146" s="67">
        <v>7551.8630000000003</v>
      </c>
      <c r="CF146" s="67">
        <v>7554.4350000000004</v>
      </c>
      <c r="CG146" s="67">
        <v>7558.6940000000004</v>
      </c>
      <c r="CH146" s="67">
        <v>7564.6189999999997</v>
      </c>
      <c r="CI146" s="67">
        <v>7572.2290000000003</v>
      </c>
      <c r="CJ146" s="67">
        <v>7581.4639999999999</v>
      </c>
      <c r="CK146" s="67">
        <v>7592.232</v>
      </c>
      <c r="CL146" s="67">
        <v>7604.4049999999997</v>
      </c>
      <c r="CM146" s="67">
        <v>7617.78</v>
      </c>
      <c r="CN146" s="67">
        <v>7632.1480000000001</v>
      </c>
      <c r="CO146" s="67">
        <v>7647.2309999999998</v>
      </c>
    </row>
    <row r="147" spans="1:93" ht="11.25" customHeight="1">
      <c r="A147" s="63">
        <v>130</v>
      </c>
      <c r="B147" s="64" t="s">
        <v>844</v>
      </c>
      <c r="C147" s="73" t="s">
        <v>920</v>
      </c>
      <c r="D147" s="66">
        <v>11</v>
      </c>
      <c r="E147" s="66">
        <v>446</v>
      </c>
      <c r="F147" s="64" t="s">
        <v>894</v>
      </c>
      <c r="G147" s="66">
        <v>906</v>
      </c>
      <c r="H147" s="67">
        <v>602.09299999999996</v>
      </c>
      <c r="I147" s="67">
        <v>612.82399999999996</v>
      </c>
      <c r="J147" s="67">
        <v>622.57799999999997</v>
      </c>
      <c r="K147" s="67">
        <v>631.63300000000004</v>
      </c>
      <c r="L147" s="67">
        <v>640.44600000000003</v>
      </c>
      <c r="M147" s="67">
        <v>649.34199999999998</v>
      </c>
      <c r="N147" s="67">
        <v>658.39099999999996</v>
      </c>
      <c r="O147" s="67">
        <v>667.49199999999996</v>
      </c>
      <c r="P147" s="67">
        <v>676.53700000000003</v>
      </c>
      <c r="Q147" s="67">
        <v>685.37900000000002</v>
      </c>
      <c r="R147" s="67">
        <v>693.89499999999998</v>
      </c>
      <c r="S147" s="67">
        <v>702.06700000000001</v>
      </c>
      <c r="T147" s="67">
        <v>709.94500000000005</v>
      </c>
      <c r="U147" s="67">
        <v>717.53</v>
      </c>
      <c r="V147" s="67">
        <v>724.84299999999996</v>
      </c>
      <c r="W147" s="67">
        <v>731.87599999999998</v>
      </c>
      <c r="X147" s="67">
        <v>738.63800000000003</v>
      </c>
      <c r="Y147" s="67">
        <v>745.13699999999994</v>
      </c>
      <c r="Z147" s="67">
        <v>751.399</v>
      </c>
      <c r="AA147" s="67">
        <v>757.45299999999997</v>
      </c>
      <c r="AB147" s="67">
        <v>763.34299999999996</v>
      </c>
      <c r="AC147" s="67">
        <v>769.08900000000006</v>
      </c>
      <c r="AD147" s="67">
        <v>774.67499999999995</v>
      </c>
      <c r="AE147" s="67">
        <v>780.12800000000004</v>
      </c>
      <c r="AF147" s="67">
        <v>785.47400000000005</v>
      </c>
      <c r="AG147" s="67">
        <v>790.72500000000002</v>
      </c>
      <c r="AH147" s="67">
        <v>795.87800000000004</v>
      </c>
      <c r="AI147" s="67">
        <v>800.94899999999996</v>
      </c>
      <c r="AJ147" s="67">
        <v>805.93499999999995</v>
      </c>
      <c r="AK147" s="67">
        <v>810.84900000000005</v>
      </c>
      <c r="AL147" s="67">
        <v>815.66200000000003</v>
      </c>
      <c r="AM147" s="67">
        <v>820.39300000000003</v>
      </c>
      <c r="AN147" s="67">
        <v>825.04899999999998</v>
      </c>
      <c r="AO147" s="67">
        <v>829.61099999999999</v>
      </c>
      <c r="AP147" s="67">
        <v>834.04700000000003</v>
      </c>
      <c r="AQ147" s="67">
        <v>838.37699999999995</v>
      </c>
      <c r="AR147" s="67">
        <v>842.56700000000001</v>
      </c>
      <c r="AS147" s="67">
        <v>846.64200000000005</v>
      </c>
      <c r="AT147" s="67">
        <v>850.596</v>
      </c>
      <c r="AU147" s="67">
        <v>854.42399999999998</v>
      </c>
      <c r="AV147" s="67">
        <v>858.13</v>
      </c>
      <c r="AW147" s="67">
        <v>861.72400000000005</v>
      </c>
      <c r="AX147" s="67">
        <v>865.19899999999996</v>
      </c>
      <c r="AY147" s="67">
        <v>868.57399999999996</v>
      </c>
      <c r="AZ147" s="67">
        <v>871.85299999999995</v>
      </c>
      <c r="BA147" s="67">
        <v>875.04399999999998</v>
      </c>
      <c r="BB147" s="67">
        <v>878.14300000000003</v>
      </c>
      <c r="BC147" s="67">
        <v>881.15</v>
      </c>
      <c r="BD147" s="67">
        <v>884.1</v>
      </c>
      <c r="BE147" s="67">
        <v>887.03300000000002</v>
      </c>
      <c r="BF147" s="67">
        <v>889.90700000000004</v>
      </c>
      <c r="BG147" s="67">
        <v>892.779</v>
      </c>
      <c r="BH147" s="67">
        <v>895.63400000000001</v>
      </c>
      <c r="BI147" s="67">
        <v>898.47900000000004</v>
      </c>
      <c r="BJ147" s="67">
        <v>901.30799999999999</v>
      </c>
      <c r="BK147" s="67">
        <v>904.10799999999995</v>
      </c>
      <c r="BL147" s="67">
        <v>906.904</v>
      </c>
      <c r="BM147" s="67">
        <v>909.66399999999999</v>
      </c>
      <c r="BN147" s="67">
        <v>912.44399999999996</v>
      </c>
      <c r="BO147" s="67">
        <v>915.197</v>
      </c>
      <c r="BP147" s="67">
        <v>917.96799999999996</v>
      </c>
      <c r="BQ147" s="67">
        <v>920.74800000000005</v>
      </c>
      <c r="BR147" s="67">
        <v>923.56299999999999</v>
      </c>
      <c r="BS147" s="67">
        <v>926.375</v>
      </c>
      <c r="BT147" s="67">
        <v>929.178</v>
      </c>
      <c r="BU147" s="67">
        <v>931.97</v>
      </c>
      <c r="BV147" s="67">
        <v>934.74099999999999</v>
      </c>
      <c r="BW147" s="67">
        <v>937.51499999999999</v>
      </c>
      <c r="BX147" s="67">
        <v>940.34199999999998</v>
      </c>
      <c r="BY147" s="67">
        <v>943.23299999999995</v>
      </c>
      <c r="BZ147" s="67">
        <v>946.23800000000006</v>
      </c>
      <c r="CA147" s="67">
        <v>949.35699999999997</v>
      </c>
      <c r="CB147" s="67">
        <v>952.6</v>
      </c>
      <c r="CC147" s="67">
        <v>956.00400000000002</v>
      </c>
      <c r="CD147" s="67">
        <v>959.59699999999998</v>
      </c>
      <c r="CE147" s="67">
        <v>963.39400000000001</v>
      </c>
      <c r="CF147" s="67">
        <v>967.41200000000003</v>
      </c>
      <c r="CG147" s="67">
        <v>971.63400000000001</v>
      </c>
      <c r="CH147" s="67">
        <v>976.06700000000001</v>
      </c>
      <c r="CI147" s="67">
        <v>980.68499999999995</v>
      </c>
      <c r="CJ147" s="67">
        <v>985.48099999999999</v>
      </c>
      <c r="CK147" s="67">
        <v>990.43600000000004</v>
      </c>
      <c r="CL147" s="67">
        <v>995.53099999999995</v>
      </c>
      <c r="CM147" s="67">
        <v>1000.773</v>
      </c>
      <c r="CN147" s="67">
        <v>1006.139</v>
      </c>
      <c r="CO147" s="67">
        <v>1011.617</v>
      </c>
    </row>
    <row r="148" spans="1:93" ht="11.25" customHeight="1">
      <c r="A148" s="63">
        <v>131</v>
      </c>
      <c r="B148" s="64" t="s">
        <v>844</v>
      </c>
      <c r="C148" s="73" t="s">
        <v>921</v>
      </c>
      <c r="D148" s="66">
        <v>12</v>
      </c>
      <c r="E148" s="66">
        <v>158</v>
      </c>
      <c r="F148" s="64" t="s">
        <v>894</v>
      </c>
      <c r="G148" s="66">
        <v>906</v>
      </c>
      <c r="H148" s="67">
        <v>23557.473000000002</v>
      </c>
      <c r="I148" s="67">
        <v>23618.201000000001</v>
      </c>
      <c r="J148" s="67">
        <v>23674.545999999998</v>
      </c>
      <c r="K148" s="67">
        <v>23726.46</v>
      </c>
      <c r="L148" s="67">
        <v>23773.881000000001</v>
      </c>
      <c r="M148" s="67">
        <v>23816.775000000001</v>
      </c>
      <c r="N148" s="67">
        <v>23855.008000000002</v>
      </c>
      <c r="O148" s="67">
        <v>23888.6</v>
      </c>
      <c r="P148" s="67">
        <v>23917.88</v>
      </c>
      <c r="Q148" s="67">
        <v>23943.319</v>
      </c>
      <c r="R148" s="67">
        <v>23965.153999999999</v>
      </c>
      <c r="S148" s="67">
        <v>23983.359</v>
      </c>
      <c r="T148" s="67">
        <v>23997.588</v>
      </c>
      <c r="U148" s="67">
        <v>24007.365000000002</v>
      </c>
      <c r="V148" s="67">
        <v>24012.114000000001</v>
      </c>
      <c r="W148" s="67">
        <v>24011.257000000001</v>
      </c>
      <c r="X148" s="67">
        <v>24004.598000000002</v>
      </c>
      <c r="Y148" s="67">
        <v>23991.857</v>
      </c>
      <c r="Z148" s="67">
        <v>23972.199000000001</v>
      </c>
      <c r="AA148" s="67">
        <v>23944.616000000002</v>
      </c>
      <c r="AB148" s="67">
        <v>23908.35</v>
      </c>
      <c r="AC148" s="67">
        <v>23863.196</v>
      </c>
      <c r="AD148" s="67">
        <v>23809.182000000001</v>
      </c>
      <c r="AE148" s="67">
        <v>23746.174999999999</v>
      </c>
      <c r="AF148" s="67">
        <v>23674.177</v>
      </c>
      <c r="AG148" s="67">
        <v>23593.256000000001</v>
      </c>
      <c r="AH148" s="67">
        <v>23503.483</v>
      </c>
      <c r="AI148" s="67">
        <v>23405.196</v>
      </c>
      <c r="AJ148" s="67">
        <v>23299.258999999998</v>
      </c>
      <c r="AK148" s="67">
        <v>23186.81</v>
      </c>
      <c r="AL148" s="67">
        <v>23068.794999999998</v>
      </c>
      <c r="AM148" s="67">
        <v>22945.725999999999</v>
      </c>
      <c r="AN148" s="67">
        <v>22817.978999999999</v>
      </c>
      <c r="AO148" s="67">
        <v>22686.170999999998</v>
      </c>
      <c r="AP148" s="67">
        <v>22550.98</v>
      </c>
      <c r="AQ148" s="67">
        <v>22412.978999999999</v>
      </c>
      <c r="AR148" s="67">
        <v>22272.647000000001</v>
      </c>
      <c r="AS148" s="67">
        <v>22130.378000000001</v>
      </c>
      <c r="AT148" s="67">
        <v>21986.631000000001</v>
      </c>
      <c r="AU148" s="67">
        <v>21841.866000000002</v>
      </c>
      <c r="AV148" s="67">
        <v>21696.432000000001</v>
      </c>
      <c r="AW148" s="67">
        <v>21550.639999999999</v>
      </c>
      <c r="AX148" s="67">
        <v>21404.696</v>
      </c>
      <c r="AY148" s="67">
        <v>21258.745999999999</v>
      </c>
      <c r="AZ148" s="67">
        <v>21112.882000000001</v>
      </c>
      <c r="BA148" s="67">
        <v>20967.172999999999</v>
      </c>
      <c r="BB148" s="67">
        <v>20821.737000000001</v>
      </c>
      <c r="BC148" s="67">
        <v>20676.677</v>
      </c>
      <c r="BD148" s="67">
        <v>20531.807000000001</v>
      </c>
      <c r="BE148" s="67">
        <v>20386.895</v>
      </c>
      <c r="BF148" s="67">
        <v>20241.758000000002</v>
      </c>
      <c r="BG148" s="67">
        <v>20096.432000000001</v>
      </c>
      <c r="BH148" s="67">
        <v>19951.013999999999</v>
      </c>
      <c r="BI148" s="67">
        <v>19805.427</v>
      </c>
      <c r="BJ148" s="67">
        <v>19659.563999999998</v>
      </c>
      <c r="BK148" s="67">
        <v>19513.418000000001</v>
      </c>
      <c r="BL148" s="67">
        <v>19367.107</v>
      </c>
      <c r="BM148" s="67">
        <v>19220.834999999999</v>
      </c>
      <c r="BN148" s="67">
        <v>19074.753000000001</v>
      </c>
      <c r="BO148" s="67">
        <v>18929.080000000002</v>
      </c>
      <c r="BP148" s="67">
        <v>18784.052</v>
      </c>
      <c r="BQ148" s="67">
        <v>18639.84</v>
      </c>
      <c r="BR148" s="67">
        <v>18496.784</v>
      </c>
      <c r="BS148" s="67">
        <v>18355.585999999999</v>
      </c>
      <c r="BT148" s="67">
        <v>18217.129000000001</v>
      </c>
      <c r="BU148" s="67">
        <v>18082.107</v>
      </c>
      <c r="BV148" s="67">
        <v>17950.877</v>
      </c>
      <c r="BW148" s="67">
        <v>17823.548999999999</v>
      </c>
      <c r="BX148" s="67">
        <v>17700.344000000001</v>
      </c>
      <c r="BY148" s="67">
        <v>17581.401999999998</v>
      </c>
      <c r="BZ148" s="67">
        <v>17466.843000000001</v>
      </c>
      <c r="CA148" s="67">
        <v>17356.863000000001</v>
      </c>
      <c r="CB148" s="67">
        <v>17251.537</v>
      </c>
      <c r="CC148" s="67">
        <v>17150.702000000001</v>
      </c>
      <c r="CD148" s="67">
        <v>17054.088</v>
      </c>
      <c r="CE148" s="67">
        <v>16961.523000000001</v>
      </c>
      <c r="CF148" s="67">
        <v>16872.904999999999</v>
      </c>
      <c r="CG148" s="67">
        <v>16788.298999999999</v>
      </c>
      <c r="CH148" s="67">
        <v>16707.78</v>
      </c>
      <c r="CI148" s="67">
        <v>16631.468000000001</v>
      </c>
      <c r="CJ148" s="67">
        <v>16559.382000000001</v>
      </c>
      <c r="CK148" s="67">
        <v>16491.506000000001</v>
      </c>
      <c r="CL148" s="67">
        <v>16427.741999999998</v>
      </c>
      <c r="CM148" s="67">
        <v>16367.909</v>
      </c>
      <c r="CN148" s="67">
        <v>16311.718999999999</v>
      </c>
      <c r="CO148" s="67">
        <v>16258.857</v>
      </c>
    </row>
    <row r="149" spans="1:93" ht="11.25" customHeight="1">
      <c r="A149" s="63">
        <v>132</v>
      </c>
      <c r="B149" s="64" t="s">
        <v>844</v>
      </c>
      <c r="C149" s="73" t="s">
        <v>922</v>
      </c>
      <c r="D149" s="66"/>
      <c r="E149" s="66">
        <v>408</v>
      </c>
      <c r="F149" s="64" t="s">
        <v>894</v>
      </c>
      <c r="G149" s="66">
        <v>906</v>
      </c>
      <c r="H149" s="67">
        <v>25183.831999999999</v>
      </c>
      <c r="I149" s="67">
        <v>25307.665000000001</v>
      </c>
      <c r="J149" s="67">
        <v>25429.815999999999</v>
      </c>
      <c r="K149" s="67">
        <v>25549.606</v>
      </c>
      <c r="L149" s="67">
        <v>25666.157999999999</v>
      </c>
      <c r="M149" s="67">
        <v>25778.814999999999</v>
      </c>
      <c r="N149" s="67">
        <v>25887.044999999998</v>
      </c>
      <c r="O149" s="67">
        <v>25990.674999999999</v>
      </c>
      <c r="P149" s="67">
        <v>26089.813999999998</v>
      </c>
      <c r="Q149" s="67">
        <v>26184.714</v>
      </c>
      <c r="R149" s="67">
        <v>26275.486000000001</v>
      </c>
      <c r="S149" s="67">
        <v>26362.05</v>
      </c>
      <c r="T149" s="67">
        <v>26443.896000000001</v>
      </c>
      <c r="U149" s="67">
        <v>26520.112000000001</v>
      </c>
      <c r="V149" s="67">
        <v>26589.553</v>
      </c>
      <c r="W149" s="67">
        <v>26651.329000000002</v>
      </c>
      <c r="X149" s="67">
        <v>26705.181</v>
      </c>
      <c r="Y149" s="67">
        <v>26751.212</v>
      </c>
      <c r="Z149" s="67">
        <v>26789.465</v>
      </c>
      <c r="AA149" s="67">
        <v>26820.13</v>
      </c>
      <c r="AB149" s="67">
        <v>26843.429</v>
      </c>
      <c r="AC149" s="67">
        <v>26859.422999999999</v>
      </c>
      <c r="AD149" s="67">
        <v>26868.292000000001</v>
      </c>
      <c r="AE149" s="67">
        <v>26870.563999999998</v>
      </c>
      <c r="AF149" s="67">
        <v>26866.946</v>
      </c>
      <c r="AG149" s="67">
        <v>26858.030999999999</v>
      </c>
      <c r="AH149" s="67">
        <v>26844.107</v>
      </c>
      <c r="AI149" s="67">
        <v>26825.439999999999</v>
      </c>
      <c r="AJ149" s="67">
        <v>26802.605</v>
      </c>
      <c r="AK149" s="67">
        <v>26776.255000000001</v>
      </c>
      <c r="AL149" s="67">
        <v>26746.915000000001</v>
      </c>
      <c r="AM149" s="67">
        <v>26714.945</v>
      </c>
      <c r="AN149" s="67">
        <v>26680.483</v>
      </c>
      <c r="AO149" s="67">
        <v>26643.521000000001</v>
      </c>
      <c r="AP149" s="67">
        <v>26603.933000000001</v>
      </c>
      <c r="AQ149" s="67">
        <v>26561.614000000001</v>
      </c>
      <c r="AR149" s="67">
        <v>26516.712</v>
      </c>
      <c r="AS149" s="67">
        <v>26469.405999999999</v>
      </c>
      <c r="AT149" s="67">
        <v>26419.787</v>
      </c>
      <c r="AU149" s="67">
        <v>26367.97</v>
      </c>
      <c r="AV149" s="67">
        <v>26314.04</v>
      </c>
      <c r="AW149" s="67">
        <v>26258.076000000001</v>
      </c>
      <c r="AX149" s="67">
        <v>26200.151999999998</v>
      </c>
      <c r="AY149" s="67">
        <v>26140.337</v>
      </c>
      <c r="AZ149" s="67">
        <v>26078.656999999999</v>
      </c>
      <c r="BA149" s="67">
        <v>26015.175999999999</v>
      </c>
      <c r="BB149" s="67">
        <v>25949.98</v>
      </c>
      <c r="BC149" s="67">
        <v>25883.153999999999</v>
      </c>
      <c r="BD149" s="67">
        <v>25814.743999999999</v>
      </c>
      <c r="BE149" s="67">
        <v>25744.76</v>
      </c>
      <c r="BF149" s="67">
        <v>25673.260999999999</v>
      </c>
      <c r="BG149" s="67">
        <v>25600.322</v>
      </c>
      <c r="BH149" s="67">
        <v>25526.067999999999</v>
      </c>
      <c r="BI149" s="67">
        <v>25450.651999999998</v>
      </c>
      <c r="BJ149" s="67">
        <v>25374.291000000001</v>
      </c>
      <c r="BK149" s="67">
        <v>25297.152999999998</v>
      </c>
      <c r="BL149" s="67">
        <v>25219.3</v>
      </c>
      <c r="BM149" s="67">
        <v>25140.837</v>
      </c>
      <c r="BN149" s="67">
        <v>25061.936000000002</v>
      </c>
      <c r="BO149" s="67">
        <v>24982.805</v>
      </c>
      <c r="BP149" s="67">
        <v>24903.576000000001</v>
      </c>
      <c r="BQ149" s="67">
        <v>24824.364000000001</v>
      </c>
      <c r="BR149" s="67">
        <v>24745.14</v>
      </c>
      <c r="BS149" s="67">
        <v>24665.84</v>
      </c>
      <c r="BT149" s="67">
        <v>24586.29</v>
      </c>
      <c r="BU149" s="67">
        <v>24506.348999999998</v>
      </c>
      <c r="BV149" s="67">
        <v>24425.988000000001</v>
      </c>
      <c r="BW149" s="67">
        <v>24345.234</v>
      </c>
      <c r="BX149" s="67">
        <v>24264.093000000001</v>
      </c>
      <c r="BY149" s="67">
        <v>24182.603999999999</v>
      </c>
      <c r="BZ149" s="67">
        <v>24100.763999999999</v>
      </c>
      <c r="CA149" s="67">
        <v>24018.598999999998</v>
      </c>
      <c r="CB149" s="67">
        <v>23936.04</v>
      </c>
      <c r="CC149" s="67">
        <v>23852.914000000001</v>
      </c>
      <c r="CD149" s="67">
        <v>23768.994999999999</v>
      </c>
      <c r="CE149" s="67">
        <v>23684.13</v>
      </c>
      <c r="CF149" s="67">
        <v>23598.274000000001</v>
      </c>
      <c r="CG149" s="67">
        <v>23511.456999999999</v>
      </c>
      <c r="CH149" s="67">
        <v>23423.778999999999</v>
      </c>
      <c r="CI149" s="67">
        <v>23335.363000000001</v>
      </c>
      <c r="CJ149" s="67">
        <v>23246.286</v>
      </c>
      <c r="CK149" s="67">
        <v>23156.663</v>
      </c>
      <c r="CL149" s="67">
        <v>23066.503000000001</v>
      </c>
      <c r="CM149" s="67">
        <v>22975.843000000001</v>
      </c>
      <c r="CN149" s="67">
        <v>22884.634999999998</v>
      </c>
      <c r="CO149" s="67">
        <v>22792.832999999999</v>
      </c>
    </row>
    <row r="150" spans="1:93" ht="11.25" customHeight="1">
      <c r="A150" s="63">
        <v>133</v>
      </c>
      <c r="B150" s="64" t="s">
        <v>844</v>
      </c>
      <c r="C150" s="73" t="s">
        <v>396</v>
      </c>
      <c r="D150" s="66"/>
      <c r="E150" s="66">
        <v>392</v>
      </c>
      <c r="F150" s="64" t="s">
        <v>894</v>
      </c>
      <c r="G150" s="66">
        <v>906</v>
      </c>
      <c r="H150" s="67">
        <v>127985.139</v>
      </c>
      <c r="I150" s="67">
        <v>127763.26700000001</v>
      </c>
      <c r="J150" s="67">
        <v>127502.728</v>
      </c>
      <c r="K150" s="67">
        <v>127202.19</v>
      </c>
      <c r="L150" s="67">
        <v>126860.299</v>
      </c>
      <c r="M150" s="67">
        <v>126476.458</v>
      </c>
      <c r="N150" s="67">
        <v>126050.796</v>
      </c>
      <c r="O150" s="67">
        <v>125584.83900000001</v>
      </c>
      <c r="P150" s="67">
        <v>125081.31600000001</v>
      </c>
      <c r="Q150" s="67">
        <v>124543.923</v>
      </c>
      <c r="R150" s="67">
        <v>123975.981</v>
      </c>
      <c r="S150" s="67">
        <v>123379.107</v>
      </c>
      <c r="T150" s="67">
        <v>122754.999</v>
      </c>
      <c r="U150" s="67">
        <v>122107.379</v>
      </c>
      <c r="V150" s="67">
        <v>121440.546</v>
      </c>
      <c r="W150" s="67">
        <v>120758.056</v>
      </c>
      <c r="X150" s="67">
        <v>120062.518</v>
      </c>
      <c r="Y150" s="67">
        <v>119355.235</v>
      </c>
      <c r="Z150" s="67">
        <v>118636.758</v>
      </c>
      <c r="AA150" s="67">
        <v>117906.95299999999</v>
      </c>
      <c r="AB150" s="67">
        <v>117166.13800000001</v>
      </c>
      <c r="AC150" s="67">
        <v>116415.51</v>
      </c>
      <c r="AD150" s="67">
        <v>115657.08900000001</v>
      </c>
      <c r="AE150" s="67">
        <v>114892.928</v>
      </c>
      <c r="AF150" s="67">
        <v>114125.389</v>
      </c>
      <c r="AG150" s="67">
        <v>113356.481</v>
      </c>
      <c r="AH150" s="67">
        <v>112587.239</v>
      </c>
      <c r="AI150" s="67">
        <v>111818.49800000001</v>
      </c>
      <c r="AJ150" s="67">
        <v>111051.701</v>
      </c>
      <c r="AK150" s="67">
        <v>110288.3</v>
      </c>
      <c r="AL150" s="67">
        <v>109529.352</v>
      </c>
      <c r="AM150" s="67">
        <v>108775.261</v>
      </c>
      <c r="AN150" s="67">
        <v>108025.99</v>
      </c>
      <c r="AO150" s="67">
        <v>107281.34699999999</v>
      </c>
      <c r="AP150" s="67">
        <v>106540.925</v>
      </c>
      <c r="AQ150" s="67">
        <v>105804.023</v>
      </c>
      <c r="AR150" s="67">
        <v>105070.735</v>
      </c>
      <c r="AS150" s="67">
        <v>104340.20600000001</v>
      </c>
      <c r="AT150" s="67">
        <v>103609.652</v>
      </c>
      <c r="AU150" s="67">
        <v>102875.493</v>
      </c>
      <c r="AV150" s="67">
        <v>102134.984</v>
      </c>
      <c r="AW150" s="67">
        <v>101387.484</v>
      </c>
      <c r="AX150" s="67">
        <v>100633.223</v>
      </c>
      <c r="AY150" s="67">
        <v>99871.668000000005</v>
      </c>
      <c r="AZ150" s="67">
        <v>99102.486000000004</v>
      </c>
      <c r="BA150" s="67">
        <v>98325.804000000004</v>
      </c>
      <c r="BB150" s="67">
        <v>97541.835999999996</v>
      </c>
      <c r="BC150" s="67">
        <v>96751.616999999998</v>
      </c>
      <c r="BD150" s="67">
        <v>95957.186000000002</v>
      </c>
      <c r="BE150" s="67">
        <v>95161.222999999998</v>
      </c>
      <c r="BF150" s="67">
        <v>94366.259000000005</v>
      </c>
      <c r="BG150" s="67">
        <v>93573.72</v>
      </c>
      <c r="BH150" s="67">
        <v>92785.137000000002</v>
      </c>
      <c r="BI150" s="67">
        <v>92003.31</v>
      </c>
      <c r="BJ150" s="67">
        <v>91231.455000000002</v>
      </c>
      <c r="BK150" s="67">
        <v>90472.358999999997</v>
      </c>
      <c r="BL150" s="67">
        <v>89727.264999999999</v>
      </c>
      <c r="BM150" s="67">
        <v>88997.468999999997</v>
      </c>
      <c r="BN150" s="67">
        <v>88285.664000000004</v>
      </c>
      <c r="BO150" s="67">
        <v>87594.804000000004</v>
      </c>
      <c r="BP150" s="67">
        <v>86926.933999999994</v>
      </c>
      <c r="BQ150" s="67">
        <v>86283.334000000003</v>
      </c>
      <c r="BR150" s="67">
        <v>85663.573000000004</v>
      </c>
      <c r="BS150" s="67">
        <v>85065.739000000001</v>
      </c>
      <c r="BT150" s="67">
        <v>84486.888000000006</v>
      </c>
      <c r="BU150" s="67">
        <v>83924.567999999999</v>
      </c>
      <c r="BV150" s="67">
        <v>83378.013000000006</v>
      </c>
      <c r="BW150" s="67">
        <v>82847.122000000003</v>
      </c>
      <c r="BX150" s="67">
        <v>82330.880000000005</v>
      </c>
      <c r="BY150" s="67">
        <v>81828.305999999997</v>
      </c>
      <c r="BZ150" s="67">
        <v>81338.410999999993</v>
      </c>
      <c r="CA150" s="67">
        <v>80860.403999999995</v>
      </c>
      <c r="CB150" s="67">
        <v>80393.392000000007</v>
      </c>
      <c r="CC150" s="67">
        <v>79936.259999999995</v>
      </c>
      <c r="CD150" s="67">
        <v>79487.832999999999</v>
      </c>
      <c r="CE150" s="67">
        <v>79047.115999999995</v>
      </c>
      <c r="CF150" s="67">
        <v>78613.362999999998</v>
      </c>
      <c r="CG150" s="67">
        <v>78186.028999999995</v>
      </c>
      <c r="CH150" s="67">
        <v>77764.739000000001</v>
      </c>
      <c r="CI150" s="67">
        <v>77349.198000000004</v>
      </c>
      <c r="CJ150" s="67">
        <v>76939.123999999996</v>
      </c>
      <c r="CK150" s="67">
        <v>76534.217999999993</v>
      </c>
      <c r="CL150" s="67">
        <v>76134.153999999995</v>
      </c>
      <c r="CM150" s="67">
        <v>75738.588000000003</v>
      </c>
      <c r="CN150" s="67">
        <v>75347.138999999996</v>
      </c>
      <c r="CO150" s="67">
        <v>74959.377999999997</v>
      </c>
    </row>
    <row r="151" spans="1:93" ht="11.25" customHeight="1">
      <c r="A151" s="63">
        <v>134</v>
      </c>
      <c r="B151" s="64" t="s">
        <v>844</v>
      </c>
      <c r="C151" s="73" t="s">
        <v>457</v>
      </c>
      <c r="D151" s="66"/>
      <c r="E151" s="66">
        <v>496</v>
      </c>
      <c r="F151" s="64" t="s">
        <v>894</v>
      </c>
      <c r="G151" s="66">
        <v>906</v>
      </c>
      <c r="H151" s="67">
        <v>2998.433</v>
      </c>
      <c r="I151" s="67">
        <v>3056.3580000000002</v>
      </c>
      <c r="J151" s="67">
        <v>3113.788</v>
      </c>
      <c r="K151" s="67">
        <v>3170.2139999999999</v>
      </c>
      <c r="L151" s="67">
        <v>3225.1660000000002</v>
      </c>
      <c r="M151" s="67">
        <v>3278.2919999999999</v>
      </c>
      <c r="N151" s="67">
        <v>3329.2820000000002</v>
      </c>
      <c r="O151" s="67">
        <v>3378.078</v>
      </c>
      <c r="P151" s="67">
        <v>3424.8760000000002</v>
      </c>
      <c r="Q151" s="67">
        <v>3470.0390000000002</v>
      </c>
      <c r="R151" s="67">
        <v>3513.9070000000002</v>
      </c>
      <c r="S151" s="67">
        <v>3556.5</v>
      </c>
      <c r="T151" s="67">
        <v>3597.81</v>
      </c>
      <c r="U151" s="67">
        <v>3638.0419999999999</v>
      </c>
      <c r="V151" s="67">
        <v>3677.433</v>
      </c>
      <c r="W151" s="67">
        <v>3716.2040000000002</v>
      </c>
      <c r="X151" s="67">
        <v>3754.453</v>
      </c>
      <c r="Y151" s="67">
        <v>3792.2649999999999</v>
      </c>
      <c r="Z151" s="67">
        <v>3829.7469999999998</v>
      </c>
      <c r="AA151" s="67">
        <v>3867.0039999999999</v>
      </c>
      <c r="AB151" s="67">
        <v>3904.1320000000001</v>
      </c>
      <c r="AC151" s="67">
        <v>3941.1979999999999</v>
      </c>
      <c r="AD151" s="67">
        <v>3978.2449999999999</v>
      </c>
      <c r="AE151" s="67">
        <v>4015.261</v>
      </c>
      <c r="AF151" s="67">
        <v>4052.2660000000001</v>
      </c>
      <c r="AG151" s="67">
        <v>4089.1990000000001</v>
      </c>
      <c r="AH151" s="67">
        <v>4126.1090000000004</v>
      </c>
      <c r="AI151" s="67">
        <v>4162.9250000000002</v>
      </c>
      <c r="AJ151" s="67">
        <v>4199.66</v>
      </c>
      <c r="AK151" s="67">
        <v>4236.2439999999997</v>
      </c>
      <c r="AL151" s="67">
        <v>4272.6390000000001</v>
      </c>
      <c r="AM151" s="67">
        <v>4308.7830000000004</v>
      </c>
      <c r="AN151" s="67">
        <v>4344.643</v>
      </c>
      <c r="AO151" s="67">
        <v>4380.0569999999998</v>
      </c>
      <c r="AP151" s="67">
        <v>4414.8710000000001</v>
      </c>
      <c r="AQ151" s="67">
        <v>4448.9309999999996</v>
      </c>
      <c r="AR151" s="67">
        <v>4482.1809999999996</v>
      </c>
      <c r="AS151" s="67">
        <v>4514.5940000000001</v>
      </c>
      <c r="AT151" s="67">
        <v>4546.0889999999999</v>
      </c>
      <c r="AU151" s="67">
        <v>4576.5820000000003</v>
      </c>
      <c r="AV151" s="67">
        <v>4606.0309999999999</v>
      </c>
      <c r="AW151" s="67">
        <v>4634.3990000000003</v>
      </c>
      <c r="AX151" s="67">
        <v>4661.7039999999997</v>
      </c>
      <c r="AY151" s="67">
        <v>4687.9740000000002</v>
      </c>
      <c r="AZ151" s="67">
        <v>4713.2700000000004</v>
      </c>
      <c r="BA151" s="67">
        <v>4737.6369999999997</v>
      </c>
      <c r="BB151" s="67">
        <v>4761.1180000000004</v>
      </c>
      <c r="BC151" s="67">
        <v>4783.7449999999999</v>
      </c>
      <c r="BD151" s="67">
        <v>4805.6270000000004</v>
      </c>
      <c r="BE151" s="67">
        <v>4826.9279999999999</v>
      </c>
      <c r="BF151" s="67">
        <v>4847.7539999999999</v>
      </c>
      <c r="BG151" s="67">
        <v>4868.1580000000004</v>
      </c>
      <c r="BH151" s="67">
        <v>4888.1980000000003</v>
      </c>
      <c r="BI151" s="67">
        <v>4907.933</v>
      </c>
      <c r="BJ151" s="67">
        <v>4927.4040000000005</v>
      </c>
      <c r="BK151" s="67">
        <v>4946.6809999999996</v>
      </c>
      <c r="BL151" s="67">
        <v>4965.7759999999998</v>
      </c>
      <c r="BM151" s="67">
        <v>4984.7389999999996</v>
      </c>
      <c r="BN151" s="67">
        <v>5003.5780000000004</v>
      </c>
      <c r="BO151" s="67">
        <v>5022.3379999999997</v>
      </c>
      <c r="BP151" s="67">
        <v>5041.0209999999997</v>
      </c>
      <c r="BQ151" s="67">
        <v>5059.6319999999996</v>
      </c>
      <c r="BR151" s="67">
        <v>5078.18</v>
      </c>
      <c r="BS151" s="67">
        <v>5096.6210000000001</v>
      </c>
      <c r="BT151" s="67">
        <v>5114.9570000000003</v>
      </c>
      <c r="BU151" s="67">
        <v>5133.1369999999997</v>
      </c>
      <c r="BV151" s="67">
        <v>5151.1540000000005</v>
      </c>
      <c r="BW151" s="67">
        <v>5168.9589999999998</v>
      </c>
      <c r="BX151" s="67">
        <v>5186.4979999999996</v>
      </c>
      <c r="BY151" s="67">
        <v>5203.68</v>
      </c>
      <c r="BZ151" s="67">
        <v>5220.424</v>
      </c>
      <c r="CA151" s="67">
        <v>5236.7039999999997</v>
      </c>
      <c r="CB151" s="67">
        <v>5252.4629999999997</v>
      </c>
      <c r="CC151" s="67">
        <v>5267.6369999999997</v>
      </c>
      <c r="CD151" s="67">
        <v>5282.1589999999997</v>
      </c>
      <c r="CE151" s="67">
        <v>5295.9639999999999</v>
      </c>
      <c r="CF151" s="67">
        <v>5308.9849999999997</v>
      </c>
      <c r="CG151" s="67">
        <v>5321.2079999999996</v>
      </c>
      <c r="CH151" s="67">
        <v>5332.6189999999997</v>
      </c>
      <c r="CI151" s="67">
        <v>5343.1670000000004</v>
      </c>
      <c r="CJ151" s="67">
        <v>5352.8419999999996</v>
      </c>
      <c r="CK151" s="67">
        <v>5361.6210000000001</v>
      </c>
      <c r="CL151" s="67">
        <v>5369.4709999999995</v>
      </c>
      <c r="CM151" s="67">
        <v>5376.3789999999999</v>
      </c>
      <c r="CN151" s="67">
        <v>5382.3040000000001</v>
      </c>
      <c r="CO151" s="67">
        <v>5387.2079999999996</v>
      </c>
    </row>
    <row r="152" spans="1:93" ht="11.25" customHeight="1">
      <c r="A152" s="63">
        <v>135</v>
      </c>
      <c r="B152" s="64" t="s">
        <v>844</v>
      </c>
      <c r="C152" s="73" t="s">
        <v>923</v>
      </c>
      <c r="D152" s="66"/>
      <c r="E152" s="66">
        <v>410</v>
      </c>
      <c r="F152" s="64" t="s">
        <v>894</v>
      </c>
      <c r="G152" s="66">
        <v>906</v>
      </c>
      <c r="H152" s="67">
        <v>50823.087</v>
      </c>
      <c r="I152" s="67">
        <v>50983.446000000004</v>
      </c>
      <c r="J152" s="67">
        <v>51096.408000000003</v>
      </c>
      <c r="K152" s="67">
        <v>51171.7</v>
      </c>
      <c r="L152" s="67">
        <v>51225.321000000004</v>
      </c>
      <c r="M152" s="67">
        <v>51269.182999999997</v>
      </c>
      <c r="N152" s="67">
        <v>51305.184000000001</v>
      </c>
      <c r="O152" s="67">
        <v>51329.904999999999</v>
      </c>
      <c r="P152" s="67">
        <v>51343.972999999998</v>
      </c>
      <c r="Q152" s="67">
        <v>51347.169000000002</v>
      </c>
      <c r="R152" s="67">
        <v>51339.377999999997</v>
      </c>
      <c r="S152" s="67">
        <v>51321.216999999997</v>
      </c>
      <c r="T152" s="67">
        <v>51293.519</v>
      </c>
      <c r="U152" s="67">
        <v>51256.271000000001</v>
      </c>
      <c r="V152" s="67">
        <v>51209.252</v>
      </c>
      <c r="W152" s="67">
        <v>51152.05</v>
      </c>
      <c r="X152" s="67">
        <v>51084.911</v>
      </c>
      <c r="Y152" s="67">
        <v>51007.254000000001</v>
      </c>
      <c r="Z152" s="67">
        <v>50916.671000000002</v>
      </c>
      <c r="AA152" s="67">
        <v>50810.025999999998</v>
      </c>
      <c r="AB152" s="67">
        <v>50685.004999999997</v>
      </c>
      <c r="AC152" s="67">
        <v>50540.726999999999</v>
      </c>
      <c r="AD152" s="67">
        <v>50377.612999999998</v>
      </c>
      <c r="AE152" s="67">
        <v>50196.3</v>
      </c>
      <c r="AF152" s="67">
        <v>49998.017</v>
      </c>
      <c r="AG152" s="67">
        <v>49783.741000000002</v>
      </c>
      <c r="AH152" s="67">
        <v>49553.536</v>
      </c>
      <c r="AI152" s="67">
        <v>49307.319000000003</v>
      </c>
      <c r="AJ152" s="67">
        <v>49045.767</v>
      </c>
      <c r="AK152" s="67">
        <v>48769.677000000003</v>
      </c>
      <c r="AL152" s="67">
        <v>48479.728000000003</v>
      </c>
      <c r="AM152" s="67">
        <v>48176.623</v>
      </c>
      <c r="AN152" s="67">
        <v>47860.608</v>
      </c>
      <c r="AO152" s="67">
        <v>47531.235999999997</v>
      </c>
      <c r="AP152" s="67">
        <v>47187.764000000003</v>
      </c>
      <c r="AQ152" s="67">
        <v>46829.923999999999</v>
      </c>
      <c r="AR152" s="67">
        <v>46458.197</v>
      </c>
      <c r="AS152" s="67">
        <v>46073.692999999999</v>
      </c>
      <c r="AT152" s="67">
        <v>45677.635000000002</v>
      </c>
      <c r="AU152" s="67">
        <v>45271.491999999998</v>
      </c>
      <c r="AV152" s="67">
        <v>44856.754999999997</v>
      </c>
      <c r="AW152" s="67">
        <v>44434.284</v>
      </c>
      <c r="AX152" s="67">
        <v>44005.21</v>
      </c>
      <c r="AY152" s="67">
        <v>43571.760999999999</v>
      </c>
      <c r="AZ152" s="67">
        <v>43136.512000000002</v>
      </c>
      <c r="BA152" s="67">
        <v>42701.593999999997</v>
      </c>
      <c r="BB152" s="67">
        <v>42268.277000000002</v>
      </c>
      <c r="BC152" s="67">
        <v>41837.224999999999</v>
      </c>
      <c r="BD152" s="67">
        <v>41409.281000000003</v>
      </c>
      <c r="BE152" s="67">
        <v>40985.103000000003</v>
      </c>
      <c r="BF152" s="67">
        <v>40565.212</v>
      </c>
      <c r="BG152" s="67">
        <v>40150.36</v>
      </c>
      <c r="BH152" s="67">
        <v>39741.078999999998</v>
      </c>
      <c r="BI152" s="67">
        <v>39337.351999999999</v>
      </c>
      <c r="BJ152" s="67">
        <v>38938.894</v>
      </c>
      <c r="BK152" s="67">
        <v>38545.553999999996</v>
      </c>
      <c r="BL152" s="67">
        <v>38157.495000000003</v>
      </c>
      <c r="BM152" s="67">
        <v>37775.031000000003</v>
      </c>
      <c r="BN152" s="67">
        <v>37398.373</v>
      </c>
      <c r="BO152" s="67">
        <v>37027.741999999998</v>
      </c>
      <c r="BP152" s="67">
        <v>36663.305999999997</v>
      </c>
      <c r="BQ152" s="67">
        <v>36305.150999999998</v>
      </c>
      <c r="BR152" s="67">
        <v>35953.305999999997</v>
      </c>
      <c r="BS152" s="67">
        <v>35607.665000000001</v>
      </c>
      <c r="BT152" s="67">
        <v>35268.078999999998</v>
      </c>
      <c r="BU152" s="67">
        <v>34934.427000000003</v>
      </c>
      <c r="BV152" s="67">
        <v>34606.701999999997</v>
      </c>
      <c r="BW152" s="67">
        <v>34284.92</v>
      </c>
      <c r="BX152" s="67">
        <v>33969.008999999998</v>
      </c>
      <c r="BY152" s="67">
        <v>33658.902999999998</v>
      </c>
      <c r="BZ152" s="67">
        <v>33354.521000000001</v>
      </c>
      <c r="CA152" s="67">
        <v>33056.034</v>
      </c>
      <c r="CB152" s="67">
        <v>32763.477999999999</v>
      </c>
      <c r="CC152" s="67">
        <v>32476.537</v>
      </c>
      <c r="CD152" s="67">
        <v>32194.822</v>
      </c>
      <c r="CE152" s="67">
        <v>31918.149000000001</v>
      </c>
      <c r="CF152" s="67">
        <v>31646.670999999998</v>
      </c>
      <c r="CG152" s="67">
        <v>31380.846000000001</v>
      </c>
      <c r="CH152" s="67">
        <v>31121.341</v>
      </c>
      <c r="CI152" s="67">
        <v>30868.898000000001</v>
      </c>
      <c r="CJ152" s="67">
        <v>30624.276000000002</v>
      </c>
      <c r="CK152" s="67">
        <v>30388.196</v>
      </c>
      <c r="CL152" s="67">
        <v>30161.339</v>
      </c>
      <c r="CM152" s="67">
        <v>29944.307000000001</v>
      </c>
      <c r="CN152" s="67">
        <v>29737.684000000001</v>
      </c>
      <c r="CO152" s="67">
        <v>29541.953000000001</v>
      </c>
    </row>
    <row r="153" spans="1:93" ht="11.25" customHeight="1">
      <c r="A153" s="79">
        <v>136</v>
      </c>
      <c r="B153" s="80" t="s">
        <v>844</v>
      </c>
      <c r="C153" s="81" t="s">
        <v>924</v>
      </c>
      <c r="D153" s="82"/>
      <c r="E153" s="82">
        <v>920</v>
      </c>
      <c r="F153" s="80" t="s">
        <v>893</v>
      </c>
      <c r="G153" s="82">
        <v>1832</v>
      </c>
      <c r="H153" s="83">
        <v>634305.69900000002</v>
      </c>
      <c r="I153" s="83">
        <v>641466.64</v>
      </c>
      <c r="J153" s="83">
        <v>648459.75300000003</v>
      </c>
      <c r="K153" s="83">
        <v>655298.43799999997</v>
      </c>
      <c r="L153" s="83">
        <v>662011.84600000002</v>
      </c>
      <c r="M153" s="83">
        <v>668619.85400000005</v>
      </c>
      <c r="N153" s="83">
        <v>675118.47499999998</v>
      </c>
      <c r="O153" s="83">
        <v>681491.53200000001</v>
      </c>
      <c r="P153" s="83">
        <v>687733.62699999998</v>
      </c>
      <c r="Q153" s="83">
        <v>693838.02599999995</v>
      </c>
      <c r="R153" s="83">
        <v>699798.40700000001</v>
      </c>
      <c r="S153" s="83">
        <v>705611.88199999998</v>
      </c>
      <c r="T153" s="83">
        <v>711275.11399999994</v>
      </c>
      <c r="U153" s="83">
        <v>716781.35</v>
      </c>
      <c r="V153" s="83">
        <v>722122.951</v>
      </c>
      <c r="W153" s="83">
        <v>727293.79200000002</v>
      </c>
      <c r="X153" s="83">
        <v>732290.51300000004</v>
      </c>
      <c r="Y153" s="83">
        <v>737111.6</v>
      </c>
      <c r="Z153" s="83">
        <v>741755.19799999997</v>
      </c>
      <c r="AA153" s="83">
        <v>746220.26800000004</v>
      </c>
      <c r="AB153" s="83">
        <v>750506.25600000005</v>
      </c>
      <c r="AC153" s="83">
        <v>754611.59699999995</v>
      </c>
      <c r="AD153" s="83">
        <v>758536.12399999995</v>
      </c>
      <c r="AE153" s="83">
        <v>762282.701</v>
      </c>
      <c r="AF153" s="83">
        <v>765855.66799999995</v>
      </c>
      <c r="AG153" s="83">
        <v>769258.30700000003</v>
      </c>
      <c r="AH153" s="83">
        <v>772491.93</v>
      </c>
      <c r="AI153" s="83">
        <v>775556.49</v>
      </c>
      <c r="AJ153" s="83">
        <v>778451.72400000005</v>
      </c>
      <c r="AK153" s="83">
        <v>781176.96600000001</v>
      </c>
      <c r="AL153" s="83">
        <v>783731.96699999995</v>
      </c>
      <c r="AM153" s="83">
        <v>786118.16</v>
      </c>
      <c r="AN153" s="83">
        <v>788337.32299999997</v>
      </c>
      <c r="AO153" s="83">
        <v>790390.33499999996</v>
      </c>
      <c r="AP153" s="83">
        <v>792278.08400000003</v>
      </c>
      <c r="AQ153" s="83">
        <v>794002.027</v>
      </c>
      <c r="AR153" s="83">
        <v>795563.96</v>
      </c>
      <c r="AS153" s="83">
        <v>796966.75800000003</v>
      </c>
      <c r="AT153" s="83">
        <v>798213.84</v>
      </c>
      <c r="AU153" s="83">
        <v>799309.23199999996</v>
      </c>
      <c r="AV153" s="83">
        <v>800256.90700000001</v>
      </c>
      <c r="AW153" s="83">
        <v>801059.88600000006</v>
      </c>
      <c r="AX153" s="83">
        <v>801721.473</v>
      </c>
      <c r="AY153" s="83">
        <v>802246.15899999999</v>
      </c>
      <c r="AZ153" s="83">
        <v>802638.67799999996</v>
      </c>
      <c r="BA153" s="83">
        <v>802903.51399999997</v>
      </c>
      <c r="BB153" s="83">
        <v>803044.72</v>
      </c>
      <c r="BC153" s="83">
        <v>803065.625</v>
      </c>
      <c r="BD153" s="83">
        <v>802969.61399999994</v>
      </c>
      <c r="BE153" s="83">
        <v>802759.71400000004</v>
      </c>
      <c r="BF153" s="83">
        <v>802439.24</v>
      </c>
      <c r="BG153" s="83">
        <v>802011.44900000002</v>
      </c>
      <c r="BH153" s="83">
        <v>801480.179</v>
      </c>
      <c r="BI153" s="83">
        <v>800850.125</v>
      </c>
      <c r="BJ153" s="83">
        <v>800126.28700000001</v>
      </c>
      <c r="BK153" s="83">
        <v>799313.12</v>
      </c>
      <c r="BL153" s="83">
        <v>798413.97499999998</v>
      </c>
      <c r="BM153" s="83">
        <v>797431.44799999997</v>
      </c>
      <c r="BN153" s="83">
        <v>796368.39599999995</v>
      </c>
      <c r="BO153" s="83">
        <v>795227.45600000001</v>
      </c>
      <c r="BP153" s="83">
        <v>794011.01599999995</v>
      </c>
      <c r="BQ153" s="83">
        <v>792721.75899999996</v>
      </c>
      <c r="BR153" s="83">
        <v>791361.853</v>
      </c>
      <c r="BS153" s="83">
        <v>789932.26599999995</v>
      </c>
      <c r="BT153" s="83">
        <v>788433.41899999999</v>
      </c>
      <c r="BU153" s="83">
        <v>786866.14500000002</v>
      </c>
      <c r="BV153" s="83">
        <v>785232.196</v>
      </c>
      <c r="BW153" s="83">
        <v>783533.76500000001</v>
      </c>
      <c r="BX153" s="83">
        <v>781772.74</v>
      </c>
      <c r="BY153" s="83">
        <v>779951.00399999996</v>
      </c>
      <c r="BZ153" s="83">
        <v>778070.59600000002</v>
      </c>
      <c r="CA153" s="83">
        <v>776133.31099999999</v>
      </c>
      <c r="CB153" s="83">
        <v>774141.13600000006</v>
      </c>
      <c r="CC153" s="83">
        <v>772096.19099999999</v>
      </c>
      <c r="CD153" s="83">
        <v>770000.72199999995</v>
      </c>
      <c r="CE153" s="83">
        <v>767856.95299999998</v>
      </c>
      <c r="CF153" s="83">
        <v>765666.98400000005</v>
      </c>
      <c r="CG153" s="83">
        <v>763432.72900000005</v>
      </c>
      <c r="CH153" s="83">
        <v>761156.35100000002</v>
      </c>
      <c r="CI153" s="83">
        <v>758839.76800000004</v>
      </c>
      <c r="CJ153" s="83">
        <v>756485.01199999999</v>
      </c>
      <c r="CK153" s="83">
        <v>754094.23899999994</v>
      </c>
      <c r="CL153" s="83">
        <v>751669.55</v>
      </c>
      <c r="CM153" s="83">
        <v>749213.255</v>
      </c>
      <c r="CN153" s="83">
        <v>746727.66099999996</v>
      </c>
      <c r="CO153" s="83">
        <v>744215.12199999997</v>
      </c>
    </row>
    <row r="154" spans="1:93" ht="11.25" customHeight="1">
      <c r="A154" s="63">
        <v>137</v>
      </c>
      <c r="B154" s="64" t="s">
        <v>844</v>
      </c>
      <c r="C154" s="73" t="s">
        <v>925</v>
      </c>
      <c r="D154" s="66"/>
      <c r="E154" s="66">
        <v>96</v>
      </c>
      <c r="F154" s="64" t="s">
        <v>894</v>
      </c>
      <c r="G154" s="66">
        <v>920</v>
      </c>
      <c r="H154" s="67">
        <v>414.91399999999999</v>
      </c>
      <c r="I154" s="67">
        <v>419.791</v>
      </c>
      <c r="J154" s="67">
        <v>424.48099999999999</v>
      </c>
      <c r="K154" s="67">
        <v>428.96</v>
      </c>
      <c r="L154" s="67">
        <v>433.29599999999999</v>
      </c>
      <c r="M154" s="67">
        <v>437.483</v>
      </c>
      <c r="N154" s="67">
        <v>441.53199999999998</v>
      </c>
      <c r="O154" s="67">
        <v>445.42899999999997</v>
      </c>
      <c r="P154" s="67">
        <v>449.16899999999998</v>
      </c>
      <c r="Q154" s="67">
        <v>452.767</v>
      </c>
      <c r="R154" s="67">
        <v>456.18200000000002</v>
      </c>
      <c r="S154" s="67">
        <v>459.46499999999997</v>
      </c>
      <c r="T154" s="67">
        <v>462.584</v>
      </c>
      <c r="U154" s="67">
        <v>465.548</v>
      </c>
      <c r="V154" s="67">
        <v>468.35199999999998</v>
      </c>
      <c r="W154" s="67">
        <v>470.98700000000002</v>
      </c>
      <c r="X154" s="67">
        <v>473.46199999999999</v>
      </c>
      <c r="Y154" s="67">
        <v>475.78399999999999</v>
      </c>
      <c r="Z154" s="67">
        <v>477.93599999999998</v>
      </c>
      <c r="AA154" s="67">
        <v>479.92700000000002</v>
      </c>
      <c r="AB154" s="67">
        <v>481.78199999999998</v>
      </c>
      <c r="AC154" s="67">
        <v>483.48200000000003</v>
      </c>
      <c r="AD154" s="67">
        <v>485.029</v>
      </c>
      <c r="AE154" s="67">
        <v>486.435</v>
      </c>
      <c r="AF154" s="67">
        <v>487.69</v>
      </c>
      <c r="AG154" s="67">
        <v>488.81700000000001</v>
      </c>
      <c r="AH154" s="67">
        <v>489.79899999999998</v>
      </c>
      <c r="AI154" s="67">
        <v>490.65800000000002</v>
      </c>
      <c r="AJ154" s="67">
        <v>491.37299999999999</v>
      </c>
      <c r="AK154" s="67">
        <v>491.95400000000001</v>
      </c>
      <c r="AL154" s="67">
        <v>492.38400000000001</v>
      </c>
      <c r="AM154" s="67">
        <v>492.67599999999999</v>
      </c>
      <c r="AN154" s="67">
        <v>492.827</v>
      </c>
      <c r="AO154" s="67">
        <v>492.83</v>
      </c>
      <c r="AP154" s="67">
        <v>492.69200000000001</v>
      </c>
      <c r="AQ154" s="67">
        <v>492.39100000000002</v>
      </c>
      <c r="AR154" s="67">
        <v>491.93599999999998</v>
      </c>
      <c r="AS154" s="67">
        <v>491.33</v>
      </c>
      <c r="AT154" s="67">
        <v>490.57900000000001</v>
      </c>
      <c r="AU154" s="67">
        <v>489.67399999999998</v>
      </c>
      <c r="AV154" s="67">
        <v>488.649</v>
      </c>
      <c r="AW154" s="67">
        <v>487.47800000000001</v>
      </c>
      <c r="AX154" s="67">
        <v>486.19600000000003</v>
      </c>
      <c r="AY154" s="67">
        <v>484.77300000000002</v>
      </c>
      <c r="AZ154" s="67">
        <v>483.24799999999999</v>
      </c>
      <c r="BA154" s="67">
        <v>481.60700000000003</v>
      </c>
      <c r="BB154" s="67">
        <v>479.86799999999999</v>
      </c>
      <c r="BC154" s="67">
        <v>478.02499999999998</v>
      </c>
      <c r="BD154" s="67">
        <v>476.08800000000002</v>
      </c>
      <c r="BE154" s="67">
        <v>474.08600000000001</v>
      </c>
      <c r="BF154" s="67">
        <v>472.00700000000001</v>
      </c>
      <c r="BG154" s="67">
        <v>469.86799999999999</v>
      </c>
      <c r="BH154" s="67">
        <v>467.67899999999997</v>
      </c>
      <c r="BI154" s="67">
        <v>465.43700000000001</v>
      </c>
      <c r="BJ154" s="67">
        <v>463.14699999999999</v>
      </c>
      <c r="BK154" s="67">
        <v>460.83</v>
      </c>
      <c r="BL154" s="67">
        <v>458.49700000000001</v>
      </c>
      <c r="BM154" s="67">
        <v>456.13400000000001</v>
      </c>
      <c r="BN154" s="67">
        <v>453.76</v>
      </c>
      <c r="BO154" s="67">
        <v>451.36599999999999</v>
      </c>
      <c r="BP154" s="67">
        <v>448.97800000000001</v>
      </c>
      <c r="BQ154" s="67">
        <v>446.589</v>
      </c>
      <c r="BR154" s="67">
        <v>444.19299999999998</v>
      </c>
      <c r="BS154" s="67">
        <v>441.80599999999998</v>
      </c>
      <c r="BT154" s="67">
        <v>439.42899999999997</v>
      </c>
      <c r="BU154" s="67">
        <v>437.036</v>
      </c>
      <c r="BV154" s="67">
        <v>434.654</v>
      </c>
      <c r="BW154" s="67">
        <v>432.286</v>
      </c>
      <c r="BX154" s="67">
        <v>429.911</v>
      </c>
      <c r="BY154" s="67">
        <v>427.54199999999997</v>
      </c>
      <c r="BZ154" s="67">
        <v>425.18200000000002</v>
      </c>
      <c r="CA154" s="67">
        <v>422.81900000000002</v>
      </c>
      <c r="CB154" s="67">
        <v>420.471</v>
      </c>
      <c r="CC154" s="67">
        <v>418.11599999999999</v>
      </c>
      <c r="CD154" s="67">
        <v>415.762</v>
      </c>
      <c r="CE154" s="67">
        <v>413.40499999999997</v>
      </c>
      <c r="CF154" s="67">
        <v>411.06</v>
      </c>
      <c r="CG154" s="67">
        <v>408.69200000000001</v>
      </c>
      <c r="CH154" s="67">
        <v>406.33300000000003</v>
      </c>
      <c r="CI154" s="67">
        <v>403.97699999999998</v>
      </c>
      <c r="CJ154" s="67">
        <v>401.625</v>
      </c>
      <c r="CK154" s="67">
        <v>399.267</v>
      </c>
      <c r="CL154" s="67">
        <v>396.91300000000001</v>
      </c>
      <c r="CM154" s="67">
        <v>394.56299999999999</v>
      </c>
      <c r="CN154" s="67">
        <v>392.21800000000002</v>
      </c>
      <c r="CO154" s="67">
        <v>389.88400000000001</v>
      </c>
    </row>
    <row r="155" spans="1:93" ht="11.25" customHeight="1">
      <c r="A155" s="63">
        <v>138</v>
      </c>
      <c r="B155" s="64" t="s">
        <v>844</v>
      </c>
      <c r="C155" s="73" t="s">
        <v>285</v>
      </c>
      <c r="D155" s="66"/>
      <c r="E155" s="66">
        <v>116</v>
      </c>
      <c r="F155" s="64" t="s">
        <v>894</v>
      </c>
      <c r="G155" s="66">
        <v>920</v>
      </c>
      <c r="H155" s="67">
        <v>15521.434999999999</v>
      </c>
      <c r="I155" s="67">
        <v>15766.29</v>
      </c>
      <c r="J155" s="67">
        <v>16009.413</v>
      </c>
      <c r="K155" s="67">
        <v>16249.795</v>
      </c>
      <c r="L155" s="67">
        <v>16486.542000000001</v>
      </c>
      <c r="M155" s="67">
        <v>16718.971000000001</v>
      </c>
      <c r="N155" s="67">
        <v>16946.446</v>
      </c>
      <c r="O155" s="67">
        <v>17168.634999999998</v>
      </c>
      <c r="P155" s="67">
        <v>17385.668000000001</v>
      </c>
      <c r="Q155" s="67">
        <v>17597.87</v>
      </c>
      <c r="R155" s="67">
        <v>17805.562000000002</v>
      </c>
      <c r="S155" s="67">
        <v>18008.651000000002</v>
      </c>
      <c r="T155" s="67">
        <v>18207.109</v>
      </c>
      <c r="U155" s="67">
        <v>18401.509999999998</v>
      </c>
      <c r="V155" s="67">
        <v>18592.633999999998</v>
      </c>
      <c r="W155" s="67">
        <v>18781.04</v>
      </c>
      <c r="X155" s="67">
        <v>18966.845000000001</v>
      </c>
      <c r="Y155" s="67">
        <v>19150.044999999998</v>
      </c>
      <c r="Z155" s="67">
        <v>19330.791000000001</v>
      </c>
      <c r="AA155" s="67">
        <v>19509.273000000001</v>
      </c>
      <c r="AB155" s="67">
        <v>19685.530999999999</v>
      </c>
      <c r="AC155" s="67">
        <v>19859.633000000002</v>
      </c>
      <c r="AD155" s="67">
        <v>20031.393</v>
      </c>
      <c r="AE155" s="67">
        <v>20200.263999999999</v>
      </c>
      <c r="AF155" s="67">
        <v>20365.514999999999</v>
      </c>
      <c r="AG155" s="67">
        <v>20526.539000000001</v>
      </c>
      <c r="AH155" s="67">
        <v>20683.073</v>
      </c>
      <c r="AI155" s="67">
        <v>20835.043000000001</v>
      </c>
      <c r="AJ155" s="67">
        <v>20982.181</v>
      </c>
      <c r="AK155" s="67">
        <v>21124.249</v>
      </c>
      <c r="AL155" s="67">
        <v>21261.024000000001</v>
      </c>
      <c r="AM155" s="67">
        <v>21392.375</v>
      </c>
      <c r="AN155" s="67">
        <v>21518.17</v>
      </c>
      <c r="AO155" s="67">
        <v>21638.248</v>
      </c>
      <c r="AP155" s="67">
        <v>21752.527999999998</v>
      </c>
      <c r="AQ155" s="67">
        <v>21860.917000000001</v>
      </c>
      <c r="AR155" s="67">
        <v>21963.325000000001</v>
      </c>
      <c r="AS155" s="67">
        <v>22059.771000000001</v>
      </c>
      <c r="AT155" s="67">
        <v>22150.493999999999</v>
      </c>
      <c r="AU155" s="67">
        <v>22235.802</v>
      </c>
      <c r="AV155" s="67">
        <v>22315.937999999998</v>
      </c>
      <c r="AW155" s="67">
        <v>22390.955999999998</v>
      </c>
      <c r="AX155" s="67">
        <v>22460.817999999999</v>
      </c>
      <c r="AY155" s="67">
        <v>22525.55</v>
      </c>
      <c r="AZ155" s="67">
        <v>22585.162</v>
      </c>
      <c r="BA155" s="67">
        <v>22639.649000000001</v>
      </c>
      <c r="BB155" s="67">
        <v>22689.061000000002</v>
      </c>
      <c r="BC155" s="67">
        <v>22733.396000000001</v>
      </c>
      <c r="BD155" s="67">
        <v>22772.47</v>
      </c>
      <c r="BE155" s="67">
        <v>22805.974999999999</v>
      </c>
      <c r="BF155" s="67">
        <v>22833.776999999998</v>
      </c>
      <c r="BG155" s="67">
        <v>22855.85</v>
      </c>
      <c r="BH155" s="67">
        <v>22872.304</v>
      </c>
      <c r="BI155" s="67">
        <v>22883.242999999999</v>
      </c>
      <c r="BJ155" s="67">
        <v>22888.769</v>
      </c>
      <c r="BK155" s="67">
        <v>22889.021000000001</v>
      </c>
      <c r="BL155" s="67">
        <v>22884.098000000002</v>
      </c>
      <c r="BM155" s="67">
        <v>22874.148000000001</v>
      </c>
      <c r="BN155" s="67">
        <v>22859.492999999999</v>
      </c>
      <c r="BO155" s="67">
        <v>22840.486000000001</v>
      </c>
      <c r="BP155" s="67">
        <v>22817.457999999999</v>
      </c>
      <c r="BQ155" s="67">
        <v>22790.629000000001</v>
      </c>
      <c r="BR155" s="67">
        <v>22760.124</v>
      </c>
      <c r="BS155" s="67">
        <v>22726.197</v>
      </c>
      <c r="BT155" s="67">
        <v>22689.079000000002</v>
      </c>
      <c r="BU155" s="67">
        <v>22648.986000000001</v>
      </c>
      <c r="BV155" s="67">
        <v>22606.07</v>
      </c>
      <c r="BW155" s="67">
        <v>22560.45</v>
      </c>
      <c r="BX155" s="67">
        <v>22512.358</v>
      </c>
      <c r="BY155" s="67">
        <v>22461.986000000001</v>
      </c>
      <c r="BZ155" s="67">
        <v>22409.473000000002</v>
      </c>
      <c r="CA155" s="67">
        <v>22354.959999999999</v>
      </c>
      <c r="CB155" s="67">
        <v>22298.465</v>
      </c>
      <c r="CC155" s="67">
        <v>22239.896000000001</v>
      </c>
      <c r="CD155" s="67">
        <v>22179.115000000002</v>
      </c>
      <c r="CE155" s="67">
        <v>22116.011999999999</v>
      </c>
      <c r="CF155" s="67">
        <v>22050.55</v>
      </c>
      <c r="CG155" s="67">
        <v>21982.706999999999</v>
      </c>
      <c r="CH155" s="67">
        <v>21912.580999999998</v>
      </c>
      <c r="CI155" s="67">
        <v>21840.179</v>
      </c>
      <c r="CJ155" s="67">
        <v>21765.504000000001</v>
      </c>
      <c r="CK155" s="67">
        <v>21688.53</v>
      </c>
      <c r="CL155" s="67">
        <v>21609.154999999999</v>
      </c>
      <c r="CM155" s="67">
        <v>21527.254000000001</v>
      </c>
      <c r="CN155" s="67">
        <v>21442.620999999999</v>
      </c>
      <c r="CO155" s="67">
        <v>21355.010999999999</v>
      </c>
    </row>
    <row r="156" spans="1:93" ht="11.25" customHeight="1">
      <c r="A156" s="63">
        <v>139</v>
      </c>
      <c r="B156" s="64" t="s">
        <v>844</v>
      </c>
      <c r="C156" s="73" t="s">
        <v>382</v>
      </c>
      <c r="D156" s="66"/>
      <c r="E156" s="66">
        <v>360</v>
      </c>
      <c r="F156" s="64" t="s">
        <v>894</v>
      </c>
      <c r="G156" s="66">
        <v>920</v>
      </c>
      <c r="H156" s="67">
        <v>258383.25700000001</v>
      </c>
      <c r="I156" s="67">
        <v>261556.386</v>
      </c>
      <c r="J156" s="67">
        <v>264650.96899999998</v>
      </c>
      <c r="K156" s="67">
        <v>267670.549</v>
      </c>
      <c r="L156" s="67">
        <v>270625.56699999998</v>
      </c>
      <c r="M156" s="67">
        <v>273523.62099999998</v>
      </c>
      <c r="N156" s="67">
        <v>276361.788</v>
      </c>
      <c r="O156" s="67">
        <v>279134.505</v>
      </c>
      <c r="P156" s="67">
        <v>281844.348</v>
      </c>
      <c r="Q156" s="67">
        <v>284495.15700000001</v>
      </c>
      <c r="R156" s="67">
        <v>287089.641</v>
      </c>
      <c r="S156" s="67">
        <v>289628.15999999997</v>
      </c>
      <c r="T156" s="67">
        <v>292109.44199999998</v>
      </c>
      <c r="U156" s="67">
        <v>294532.571</v>
      </c>
      <c r="V156" s="67">
        <v>296896.01400000002</v>
      </c>
      <c r="W156" s="67">
        <v>299198.43</v>
      </c>
      <c r="X156" s="67">
        <v>301439.28899999999</v>
      </c>
      <c r="Y156" s="67">
        <v>303618.02600000001</v>
      </c>
      <c r="Z156" s="67">
        <v>305733.06800000003</v>
      </c>
      <c r="AA156" s="67">
        <v>307782.57699999999</v>
      </c>
      <c r="AB156" s="67">
        <v>309764.94500000001</v>
      </c>
      <c r="AC156" s="67">
        <v>311679.18900000001</v>
      </c>
      <c r="AD156" s="67">
        <v>313524.57199999999</v>
      </c>
      <c r="AE156" s="67">
        <v>315300.098</v>
      </c>
      <c r="AF156" s="67">
        <v>317004.821</v>
      </c>
      <c r="AG156" s="67">
        <v>318637.86</v>
      </c>
      <c r="AH156" s="67">
        <v>320198.98499999999</v>
      </c>
      <c r="AI156" s="67">
        <v>321687.65999999997</v>
      </c>
      <c r="AJ156" s="67">
        <v>323102.54599999997</v>
      </c>
      <c r="AK156" s="67">
        <v>324442.07</v>
      </c>
      <c r="AL156" s="67">
        <v>325705.34499999997</v>
      </c>
      <c r="AM156" s="67">
        <v>326892.32199999999</v>
      </c>
      <c r="AN156" s="67">
        <v>328003.99599999998</v>
      </c>
      <c r="AO156" s="67">
        <v>329041.87900000002</v>
      </c>
      <c r="AP156" s="67">
        <v>330008.087</v>
      </c>
      <c r="AQ156" s="67">
        <v>330904.67200000002</v>
      </c>
      <c r="AR156" s="67">
        <v>331732.93599999999</v>
      </c>
      <c r="AS156" s="67">
        <v>332494.23800000001</v>
      </c>
      <c r="AT156" s="67">
        <v>333190.76299999998</v>
      </c>
      <c r="AU156" s="67">
        <v>333824.984</v>
      </c>
      <c r="AV156" s="67">
        <v>334399.272</v>
      </c>
      <c r="AW156" s="67">
        <v>334915.47399999999</v>
      </c>
      <c r="AX156" s="67">
        <v>335375.495</v>
      </c>
      <c r="AY156" s="67">
        <v>335781.83500000002</v>
      </c>
      <c r="AZ156" s="67">
        <v>336137.20400000003</v>
      </c>
      <c r="BA156" s="67">
        <v>336444.03700000001</v>
      </c>
      <c r="BB156" s="67">
        <v>336704.37800000003</v>
      </c>
      <c r="BC156" s="67">
        <v>336919.90399999998</v>
      </c>
      <c r="BD156" s="67">
        <v>337092.35200000001</v>
      </c>
      <c r="BE156" s="67">
        <v>337223.31800000003</v>
      </c>
      <c r="BF156" s="67">
        <v>337314.36099999998</v>
      </c>
      <c r="BG156" s="67">
        <v>337366.86300000001</v>
      </c>
      <c r="BH156" s="67">
        <v>337382.35200000001</v>
      </c>
      <c r="BI156" s="67">
        <v>337362.62300000002</v>
      </c>
      <c r="BJ156" s="67">
        <v>337309.6</v>
      </c>
      <c r="BK156" s="67">
        <v>337224.79499999998</v>
      </c>
      <c r="BL156" s="67">
        <v>337109.25599999999</v>
      </c>
      <c r="BM156" s="67">
        <v>336963.56900000002</v>
      </c>
      <c r="BN156" s="67">
        <v>336788.23599999998</v>
      </c>
      <c r="BO156" s="67">
        <v>336583.49599999998</v>
      </c>
      <c r="BP156" s="67">
        <v>336349.489</v>
      </c>
      <c r="BQ156" s="67">
        <v>336086.66399999999</v>
      </c>
      <c r="BR156" s="67">
        <v>335795.12900000002</v>
      </c>
      <c r="BS156" s="67">
        <v>335474.18199999997</v>
      </c>
      <c r="BT156" s="67">
        <v>335122.75599999999</v>
      </c>
      <c r="BU156" s="67">
        <v>334740.06</v>
      </c>
      <c r="BV156" s="67">
        <v>334326.07</v>
      </c>
      <c r="BW156" s="67">
        <v>333880.96000000002</v>
      </c>
      <c r="BX156" s="67">
        <v>333404.18400000001</v>
      </c>
      <c r="BY156" s="67">
        <v>332895.18199999997</v>
      </c>
      <c r="BZ156" s="67">
        <v>332353.61700000003</v>
      </c>
      <c r="CA156" s="67">
        <v>331779.55800000002</v>
      </c>
      <c r="CB156" s="67">
        <v>331173.50699999998</v>
      </c>
      <c r="CC156" s="67">
        <v>330536.15500000003</v>
      </c>
      <c r="CD156" s="67">
        <v>329868.45799999998</v>
      </c>
      <c r="CE156" s="67">
        <v>329171.32699999999</v>
      </c>
      <c r="CF156" s="67">
        <v>328445.61700000003</v>
      </c>
      <c r="CG156" s="67">
        <v>327692.06699999998</v>
      </c>
      <c r="CH156" s="67">
        <v>326911.43599999999</v>
      </c>
      <c r="CI156" s="67">
        <v>326104.56699999998</v>
      </c>
      <c r="CJ156" s="67">
        <v>325272.46999999997</v>
      </c>
      <c r="CK156" s="67">
        <v>324416.34000000003</v>
      </c>
      <c r="CL156" s="67">
        <v>323537.56300000002</v>
      </c>
      <c r="CM156" s="67">
        <v>322637.74</v>
      </c>
      <c r="CN156" s="67">
        <v>321718.69400000002</v>
      </c>
      <c r="CO156" s="67">
        <v>320782.42599999998</v>
      </c>
    </row>
    <row r="157" spans="1:93" ht="11.25" customHeight="1">
      <c r="A157" s="63">
        <v>140</v>
      </c>
      <c r="B157" s="64" t="s">
        <v>844</v>
      </c>
      <c r="C157" s="73" t="s">
        <v>926</v>
      </c>
      <c r="D157" s="66"/>
      <c r="E157" s="66">
        <v>418</v>
      </c>
      <c r="F157" s="64" t="s">
        <v>894</v>
      </c>
      <c r="G157" s="66">
        <v>920</v>
      </c>
      <c r="H157" s="67">
        <v>6741.16</v>
      </c>
      <c r="I157" s="67">
        <v>6845.848</v>
      </c>
      <c r="J157" s="67">
        <v>6953.0309999999999</v>
      </c>
      <c r="K157" s="67">
        <v>7061.4979999999996</v>
      </c>
      <c r="L157" s="67">
        <v>7169.4560000000001</v>
      </c>
      <c r="M157" s="67">
        <v>7275.5559999999996</v>
      </c>
      <c r="N157" s="67">
        <v>7379.3580000000002</v>
      </c>
      <c r="O157" s="67">
        <v>7481.0259999999998</v>
      </c>
      <c r="P157" s="67">
        <v>7580.6080000000002</v>
      </c>
      <c r="Q157" s="67">
        <v>7678.3969999999999</v>
      </c>
      <c r="R157" s="67">
        <v>7774.527</v>
      </c>
      <c r="S157" s="67">
        <v>7868.9120000000003</v>
      </c>
      <c r="T157" s="67">
        <v>7961.3109999999997</v>
      </c>
      <c r="U157" s="67">
        <v>8051.6840000000002</v>
      </c>
      <c r="V157" s="67">
        <v>8140.0079999999998</v>
      </c>
      <c r="W157" s="67">
        <v>8226.277</v>
      </c>
      <c r="X157" s="67">
        <v>8310.4159999999993</v>
      </c>
      <c r="Y157" s="67">
        <v>8392.3950000000004</v>
      </c>
      <c r="Z157" s="67">
        <v>8472.2420000000002</v>
      </c>
      <c r="AA157" s="67">
        <v>8550.0059999999994</v>
      </c>
      <c r="AB157" s="67">
        <v>8625.7129999999997</v>
      </c>
      <c r="AC157" s="67">
        <v>8699.3420000000006</v>
      </c>
      <c r="AD157" s="67">
        <v>8770.8320000000003</v>
      </c>
      <c r="AE157" s="67">
        <v>8840.1389999999992</v>
      </c>
      <c r="AF157" s="67">
        <v>8907.1929999999993</v>
      </c>
      <c r="AG157" s="67">
        <v>8971.9410000000007</v>
      </c>
      <c r="AH157" s="67">
        <v>9034.3369999999995</v>
      </c>
      <c r="AI157" s="67">
        <v>9094.3310000000001</v>
      </c>
      <c r="AJ157" s="67">
        <v>9151.8490000000002</v>
      </c>
      <c r="AK157" s="67">
        <v>9206.8259999999991</v>
      </c>
      <c r="AL157" s="67">
        <v>9259.1589999999997</v>
      </c>
      <c r="AM157" s="67">
        <v>9308.8189999999995</v>
      </c>
      <c r="AN157" s="67">
        <v>9355.7839999999997</v>
      </c>
      <c r="AO157" s="67">
        <v>9399.9709999999995</v>
      </c>
      <c r="AP157" s="67">
        <v>9441.3070000000007</v>
      </c>
      <c r="AQ157" s="67">
        <v>9479.7530000000006</v>
      </c>
      <c r="AR157" s="67">
        <v>9515.2389999999996</v>
      </c>
      <c r="AS157" s="67">
        <v>9547.8169999999991</v>
      </c>
      <c r="AT157" s="67">
        <v>9577.4699999999993</v>
      </c>
      <c r="AU157" s="67">
        <v>9604.2860000000001</v>
      </c>
      <c r="AV157" s="67">
        <v>9628.27</v>
      </c>
      <c r="AW157" s="67">
        <v>9649.4490000000005</v>
      </c>
      <c r="AX157" s="67">
        <v>9667.8279999999995</v>
      </c>
      <c r="AY157" s="67">
        <v>9683.4210000000003</v>
      </c>
      <c r="AZ157" s="67">
        <v>9696.2260000000006</v>
      </c>
      <c r="BA157" s="67">
        <v>9706.2710000000006</v>
      </c>
      <c r="BB157" s="67">
        <v>9713.5679999999993</v>
      </c>
      <c r="BC157" s="67">
        <v>9718.16</v>
      </c>
      <c r="BD157" s="67">
        <v>9720.0679999999993</v>
      </c>
      <c r="BE157" s="67">
        <v>9719.3019999999997</v>
      </c>
      <c r="BF157" s="67">
        <v>9715.8850000000002</v>
      </c>
      <c r="BG157" s="67">
        <v>9709.89</v>
      </c>
      <c r="BH157" s="67">
        <v>9701.32</v>
      </c>
      <c r="BI157" s="67">
        <v>9690.2510000000002</v>
      </c>
      <c r="BJ157" s="67">
        <v>9676.7260000000006</v>
      </c>
      <c r="BK157" s="67">
        <v>9660.8119999999999</v>
      </c>
      <c r="BL157" s="67">
        <v>9642.5630000000001</v>
      </c>
      <c r="BM157" s="67">
        <v>9622.0380000000005</v>
      </c>
      <c r="BN157" s="67">
        <v>9599.3209999999999</v>
      </c>
      <c r="BO157" s="67">
        <v>9574.5239999999994</v>
      </c>
      <c r="BP157" s="67">
        <v>9547.7270000000008</v>
      </c>
      <c r="BQ157" s="67">
        <v>9519.0079999999998</v>
      </c>
      <c r="BR157" s="67">
        <v>9488.44</v>
      </c>
      <c r="BS157" s="67">
        <v>9456.1020000000008</v>
      </c>
      <c r="BT157" s="67">
        <v>9422.0990000000002</v>
      </c>
      <c r="BU157" s="67">
        <v>9386.5159999999996</v>
      </c>
      <c r="BV157" s="67">
        <v>9349.4169999999995</v>
      </c>
      <c r="BW157" s="67">
        <v>9310.8709999999992</v>
      </c>
      <c r="BX157" s="67">
        <v>9270.9230000000007</v>
      </c>
      <c r="BY157" s="67">
        <v>9229.6440000000002</v>
      </c>
      <c r="BZ157" s="67">
        <v>9187.1029999999992</v>
      </c>
      <c r="CA157" s="67">
        <v>9143.3320000000003</v>
      </c>
      <c r="CB157" s="67">
        <v>9098.4009999999998</v>
      </c>
      <c r="CC157" s="67">
        <v>9052.3169999999991</v>
      </c>
      <c r="CD157" s="67">
        <v>9005.1270000000004</v>
      </c>
      <c r="CE157" s="67">
        <v>8956.8359999999993</v>
      </c>
      <c r="CF157" s="67">
        <v>8907.4989999999998</v>
      </c>
      <c r="CG157" s="67">
        <v>8857.1470000000008</v>
      </c>
      <c r="CH157" s="67">
        <v>8805.85</v>
      </c>
      <c r="CI157" s="67">
        <v>8753.6560000000009</v>
      </c>
      <c r="CJ157" s="67">
        <v>8700.6139999999996</v>
      </c>
      <c r="CK157" s="67">
        <v>8646.7620000000006</v>
      </c>
      <c r="CL157" s="67">
        <v>8592.1540000000005</v>
      </c>
      <c r="CM157" s="67">
        <v>8536.7950000000001</v>
      </c>
      <c r="CN157" s="67">
        <v>8480.7440000000006</v>
      </c>
      <c r="CO157" s="67">
        <v>8423.9779999999992</v>
      </c>
    </row>
    <row r="158" spans="1:93" ht="11.25" customHeight="1">
      <c r="A158" s="63">
        <v>141</v>
      </c>
      <c r="B158" s="64" t="s">
        <v>844</v>
      </c>
      <c r="C158" s="73" t="s">
        <v>435</v>
      </c>
      <c r="D158" s="66">
        <v>13</v>
      </c>
      <c r="E158" s="66">
        <v>458</v>
      </c>
      <c r="F158" s="64" t="s">
        <v>894</v>
      </c>
      <c r="G158" s="66">
        <v>920</v>
      </c>
      <c r="H158" s="67">
        <v>30270.965</v>
      </c>
      <c r="I158" s="67">
        <v>30684.651999999998</v>
      </c>
      <c r="J158" s="67">
        <v>31104.654999999999</v>
      </c>
      <c r="K158" s="67">
        <v>31528.032999999999</v>
      </c>
      <c r="L158" s="67">
        <v>31949.789000000001</v>
      </c>
      <c r="M158" s="67">
        <v>32365.998</v>
      </c>
      <c r="N158" s="67">
        <v>32776.195</v>
      </c>
      <c r="O158" s="67">
        <v>33181.078999999998</v>
      </c>
      <c r="P158" s="67">
        <v>33579.264000000003</v>
      </c>
      <c r="Q158" s="67">
        <v>33969.292000000001</v>
      </c>
      <c r="R158" s="67">
        <v>34349.932999999997</v>
      </c>
      <c r="S158" s="67">
        <v>34720.334000000003</v>
      </c>
      <c r="T158" s="67">
        <v>35080.108999999997</v>
      </c>
      <c r="U158" s="67">
        <v>35429.091999999997</v>
      </c>
      <c r="V158" s="67">
        <v>35767.394999999997</v>
      </c>
      <c r="W158" s="67">
        <v>36095.052000000003</v>
      </c>
      <c r="X158" s="67">
        <v>36411.999000000003</v>
      </c>
      <c r="Y158" s="67">
        <v>36717.906000000003</v>
      </c>
      <c r="Z158" s="67">
        <v>37012.453000000001</v>
      </c>
      <c r="AA158" s="67">
        <v>37295.26</v>
      </c>
      <c r="AB158" s="67">
        <v>37566.150999999998</v>
      </c>
      <c r="AC158" s="67">
        <v>37825.114999999998</v>
      </c>
      <c r="AD158" s="67">
        <v>38072.538999999997</v>
      </c>
      <c r="AE158" s="67">
        <v>38309.224000000002</v>
      </c>
      <c r="AF158" s="67">
        <v>38536.267999999996</v>
      </c>
      <c r="AG158" s="67">
        <v>38754.576000000001</v>
      </c>
      <c r="AH158" s="67">
        <v>38964.533000000003</v>
      </c>
      <c r="AI158" s="67">
        <v>39166.389000000003</v>
      </c>
      <c r="AJ158" s="67">
        <v>39360.771999999997</v>
      </c>
      <c r="AK158" s="67">
        <v>39548.357000000004</v>
      </c>
      <c r="AL158" s="67">
        <v>39729.694000000003</v>
      </c>
      <c r="AM158" s="67">
        <v>39905.065000000002</v>
      </c>
      <c r="AN158" s="67">
        <v>40074.627</v>
      </c>
      <c r="AO158" s="67">
        <v>40238.61</v>
      </c>
      <c r="AP158" s="67">
        <v>40397.165000000001</v>
      </c>
      <c r="AQ158" s="67">
        <v>40550.370999999999</v>
      </c>
      <c r="AR158" s="67">
        <v>40698.296999999999</v>
      </c>
      <c r="AS158" s="67">
        <v>40840.803999999996</v>
      </c>
      <c r="AT158" s="67">
        <v>40977.449999999997</v>
      </c>
      <c r="AU158" s="67">
        <v>41107.612000000001</v>
      </c>
      <c r="AV158" s="67">
        <v>41230.758999999998</v>
      </c>
      <c r="AW158" s="67">
        <v>41346.669000000002</v>
      </c>
      <c r="AX158" s="67">
        <v>41455.184000000001</v>
      </c>
      <c r="AY158" s="67">
        <v>41555.883000000002</v>
      </c>
      <c r="AZ158" s="67">
        <v>41648.256000000001</v>
      </c>
      <c r="BA158" s="67">
        <v>41731.875999999997</v>
      </c>
      <c r="BB158" s="67">
        <v>41806.622000000003</v>
      </c>
      <c r="BC158" s="67">
        <v>41872.364000000001</v>
      </c>
      <c r="BD158" s="67">
        <v>41928.866000000002</v>
      </c>
      <c r="BE158" s="67">
        <v>41975.915999999997</v>
      </c>
      <c r="BF158" s="67">
        <v>42013.360999999997</v>
      </c>
      <c r="BG158" s="67">
        <v>42041.218000000001</v>
      </c>
      <c r="BH158" s="67">
        <v>42059.667000000001</v>
      </c>
      <c r="BI158" s="67">
        <v>42068.995999999999</v>
      </c>
      <c r="BJ158" s="67">
        <v>42069.61</v>
      </c>
      <c r="BK158" s="67">
        <v>42061.946000000004</v>
      </c>
      <c r="BL158" s="67">
        <v>42046.284</v>
      </c>
      <c r="BM158" s="67">
        <v>42022.98</v>
      </c>
      <c r="BN158" s="67">
        <v>41992.523000000001</v>
      </c>
      <c r="BO158" s="67">
        <v>41955.497000000003</v>
      </c>
      <c r="BP158" s="67">
        <v>41912.487999999998</v>
      </c>
      <c r="BQ158" s="67">
        <v>41863.89</v>
      </c>
      <c r="BR158" s="67">
        <v>41810.167000000001</v>
      </c>
      <c r="BS158" s="67">
        <v>41752.002</v>
      </c>
      <c r="BT158" s="67">
        <v>41690.093999999997</v>
      </c>
      <c r="BU158" s="67">
        <v>41625.097000000002</v>
      </c>
      <c r="BV158" s="67">
        <v>41557.434999999998</v>
      </c>
      <c r="BW158" s="67">
        <v>41487.447</v>
      </c>
      <c r="BX158" s="67">
        <v>41415.595000000001</v>
      </c>
      <c r="BY158" s="67">
        <v>41342.326000000001</v>
      </c>
      <c r="BZ158" s="67">
        <v>41267.993000000002</v>
      </c>
      <c r="CA158" s="67">
        <v>41192.898000000001</v>
      </c>
      <c r="CB158" s="67">
        <v>41117.197999999997</v>
      </c>
      <c r="CC158" s="67">
        <v>41040.987000000001</v>
      </c>
      <c r="CD158" s="67">
        <v>40964.247000000003</v>
      </c>
      <c r="CE158" s="67">
        <v>40886.942000000003</v>
      </c>
      <c r="CF158" s="67">
        <v>40809.106</v>
      </c>
      <c r="CG158" s="67">
        <v>40730.764000000003</v>
      </c>
      <c r="CH158" s="67">
        <v>40651.94</v>
      </c>
      <c r="CI158" s="67">
        <v>40572.642</v>
      </c>
      <c r="CJ158" s="67">
        <v>40492.785000000003</v>
      </c>
      <c r="CK158" s="67">
        <v>40412.252</v>
      </c>
      <c r="CL158" s="67">
        <v>40330.826000000001</v>
      </c>
      <c r="CM158" s="67">
        <v>40248.245999999999</v>
      </c>
      <c r="CN158" s="67">
        <v>40164.165000000001</v>
      </c>
      <c r="CO158" s="67">
        <v>40078.167000000001</v>
      </c>
    </row>
    <row r="159" spans="1:93" ht="11.25" customHeight="1">
      <c r="A159" s="63">
        <v>142</v>
      </c>
      <c r="B159" s="64" t="s">
        <v>844</v>
      </c>
      <c r="C159" s="73" t="s">
        <v>927</v>
      </c>
      <c r="D159" s="66"/>
      <c r="E159" s="66">
        <v>104</v>
      </c>
      <c r="F159" s="64" t="s">
        <v>894</v>
      </c>
      <c r="G159" s="66">
        <v>920</v>
      </c>
      <c r="H159" s="67">
        <v>52680.724000000002</v>
      </c>
      <c r="I159" s="67">
        <v>53045.199000000001</v>
      </c>
      <c r="J159" s="67">
        <v>53382.521000000001</v>
      </c>
      <c r="K159" s="67">
        <v>53708.317999999999</v>
      </c>
      <c r="L159" s="67">
        <v>54045.421999999999</v>
      </c>
      <c r="M159" s="67">
        <v>54409.794000000002</v>
      </c>
      <c r="N159" s="67">
        <v>54806.014000000003</v>
      </c>
      <c r="O159" s="67">
        <v>55227.152000000002</v>
      </c>
      <c r="P159" s="67">
        <v>55663.658000000003</v>
      </c>
      <c r="Q159" s="67">
        <v>56101.106</v>
      </c>
      <c r="R159" s="67">
        <v>56528.472999999998</v>
      </c>
      <c r="S159" s="67">
        <v>56942.754000000001</v>
      </c>
      <c r="T159" s="67">
        <v>57345.565000000002</v>
      </c>
      <c r="U159" s="67">
        <v>57735.853999999999</v>
      </c>
      <c r="V159" s="67">
        <v>58113.595000000001</v>
      </c>
      <c r="W159" s="67">
        <v>58478.49</v>
      </c>
      <c r="X159" s="67">
        <v>58829.18</v>
      </c>
      <c r="Y159" s="67">
        <v>59163.938999999998</v>
      </c>
      <c r="Z159" s="67">
        <v>59481.896999999997</v>
      </c>
      <c r="AA159" s="67">
        <v>59782.381999999998</v>
      </c>
      <c r="AB159" s="67">
        <v>60064.902000000002</v>
      </c>
      <c r="AC159" s="67">
        <v>60328.913</v>
      </c>
      <c r="AD159" s="67">
        <v>60574.207999999999</v>
      </c>
      <c r="AE159" s="67">
        <v>60801.048999999999</v>
      </c>
      <c r="AF159" s="67">
        <v>61010.012000000002</v>
      </c>
      <c r="AG159" s="67">
        <v>61201.61</v>
      </c>
      <c r="AH159" s="67">
        <v>61376.012000000002</v>
      </c>
      <c r="AI159" s="67">
        <v>61533.447999999997</v>
      </c>
      <c r="AJ159" s="67">
        <v>61674.44</v>
      </c>
      <c r="AK159" s="67">
        <v>61799.665999999997</v>
      </c>
      <c r="AL159" s="67">
        <v>61909.754999999997</v>
      </c>
      <c r="AM159" s="67">
        <v>62005.178999999996</v>
      </c>
      <c r="AN159" s="67">
        <v>62086.44</v>
      </c>
      <c r="AO159" s="67">
        <v>62154.321000000004</v>
      </c>
      <c r="AP159" s="67">
        <v>62209.728999999999</v>
      </c>
      <c r="AQ159" s="67">
        <v>62253.423000000003</v>
      </c>
      <c r="AR159" s="67">
        <v>62285.942000000003</v>
      </c>
      <c r="AS159" s="67">
        <v>62307.684000000001</v>
      </c>
      <c r="AT159" s="67">
        <v>62319.334999999999</v>
      </c>
      <c r="AU159" s="67">
        <v>62321.57</v>
      </c>
      <c r="AV159" s="67">
        <v>62314.913999999997</v>
      </c>
      <c r="AW159" s="67">
        <v>62299.805999999997</v>
      </c>
      <c r="AX159" s="67">
        <v>62276.461000000003</v>
      </c>
      <c r="AY159" s="67">
        <v>62244.972000000002</v>
      </c>
      <c r="AZ159" s="67">
        <v>62205.249000000003</v>
      </c>
      <c r="BA159" s="67">
        <v>62157.256999999998</v>
      </c>
      <c r="BB159" s="67">
        <v>62101.16</v>
      </c>
      <c r="BC159" s="67">
        <v>62037.135000000002</v>
      </c>
      <c r="BD159" s="67">
        <v>61965.131999999998</v>
      </c>
      <c r="BE159" s="67">
        <v>61885.108</v>
      </c>
      <c r="BF159" s="67">
        <v>61797.027000000002</v>
      </c>
      <c r="BG159" s="67">
        <v>61700.955999999998</v>
      </c>
      <c r="BH159" s="67">
        <v>61596.987999999998</v>
      </c>
      <c r="BI159" s="67">
        <v>61485.148999999998</v>
      </c>
      <c r="BJ159" s="67">
        <v>61365.379000000001</v>
      </c>
      <c r="BK159" s="67">
        <v>61237.716999999997</v>
      </c>
      <c r="BL159" s="67">
        <v>61102.315999999999</v>
      </c>
      <c r="BM159" s="67">
        <v>60959.345000000001</v>
      </c>
      <c r="BN159" s="67">
        <v>60808.942999999999</v>
      </c>
      <c r="BO159" s="67">
        <v>60651.275000000001</v>
      </c>
      <c r="BP159" s="67">
        <v>60486.51</v>
      </c>
      <c r="BQ159" s="67">
        <v>60314.930999999997</v>
      </c>
      <c r="BR159" s="67">
        <v>60136.860999999997</v>
      </c>
      <c r="BS159" s="67">
        <v>59952.752999999997</v>
      </c>
      <c r="BT159" s="67">
        <v>59763.086000000003</v>
      </c>
      <c r="BU159" s="67">
        <v>59568.374000000003</v>
      </c>
      <c r="BV159" s="67">
        <v>59369</v>
      </c>
      <c r="BW159" s="67">
        <v>59165.372000000003</v>
      </c>
      <c r="BX159" s="67">
        <v>58958.095999999998</v>
      </c>
      <c r="BY159" s="67">
        <v>58747.817999999999</v>
      </c>
      <c r="BZ159" s="67">
        <v>58535.141000000003</v>
      </c>
      <c r="CA159" s="67">
        <v>58320.468000000001</v>
      </c>
      <c r="CB159" s="67">
        <v>58104.167999999998</v>
      </c>
      <c r="CC159" s="67">
        <v>57886.752999999997</v>
      </c>
      <c r="CD159" s="67">
        <v>57668.720999999998</v>
      </c>
      <c r="CE159" s="67">
        <v>57450.523999999998</v>
      </c>
      <c r="CF159" s="67">
        <v>57232.476999999999</v>
      </c>
      <c r="CG159" s="67">
        <v>57014.786999999997</v>
      </c>
      <c r="CH159" s="67">
        <v>56797.625</v>
      </c>
      <c r="CI159" s="67">
        <v>56581.072999999997</v>
      </c>
      <c r="CJ159" s="67">
        <v>56365.233</v>
      </c>
      <c r="CK159" s="67">
        <v>56150.165000000001</v>
      </c>
      <c r="CL159" s="67">
        <v>55935.932999999997</v>
      </c>
      <c r="CM159" s="67">
        <v>55722.614000000001</v>
      </c>
      <c r="CN159" s="67">
        <v>55510.260999999999</v>
      </c>
      <c r="CO159" s="67">
        <v>55298.928999999996</v>
      </c>
    </row>
    <row r="160" spans="1:93" ht="11.25" customHeight="1">
      <c r="A160" s="63">
        <v>143</v>
      </c>
      <c r="B160" s="64" t="s">
        <v>844</v>
      </c>
      <c r="C160" s="73" t="s">
        <v>499</v>
      </c>
      <c r="D160" s="66"/>
      <c r="E160" s="66">
        <v>608</v>
      </c>
      <c r="F160" s="64" t="s">
        <v>894</v>
      </c>
      <c r="G160" s="66">
        <v>920</v>
      </c>
      <c r="H160" s="67">
        <v>102113.20600000001</v>
      </c>
      <c r="I160" s="67">
        <v>103663.81200000001</v>
      </c>
      <c r="J160" s="67">
        <v>105172.921</v>
      </c>
      <c r="K160" s="67">
        <v>106651.394</v>
      </c>
      <c r="L160" s="67">
        <v>108116.622</v>
      </c>
      <c r="M160" s="67">
        <v>109581.08500000001</v>
      </c>
      <c r="N160" s="67">
        <v>111046.91</v>
      </c>
      <c r="O160" s="67">
        <v>112508.99099999999</v>
      </c>
      <c r="P160" s="67">
        <v>113964.103</v>
      </c>
      <c r="Q160" s="67">
        <v>115406.85</v>
      </c>
      <c r="R160" s="67">
        <v>116833.05499999999</v>
      </c>
      <c r="S160" s="67">
        <v>118241.48299999999</v>
      </c>
      <c r="T160" s="67">
        <v>119632.644</v>
      </c>
      <c r="U160" s="67">
        <v>121006.00900000001</v>
      </c>
      <c r="V160" s="67">
        <v>122361.31600000001</v>
      </c>
      <c r="W160" s="67">
        <v>123697.92600000001</v>
      </c>
      <c r="X160" s="67">
        <v>125015.254</v>
      </c>
      <c r="Y160" s="67">
        <v>126311.55</v>
      </c>
      <c r="Z160" s="67">
        <v>127583.58100000001</v>
      </c>
      <c r="AA160" s="67">
        <v>128827.33100000001</v>
      </c>
      <c r="AB160" s="67">
        <v>130039.796</v>
      </c>
      <c r="AC160" s="67">
        <v>131219.34299999999</v>
      </c>
      <c r="AD160" s="67">
        <v>132365.99299999999</v>
      </c>
      <c r="AE160" s="67">
        <v>133480.50399999999</v>
      </c>
      <c r="AF160" s="67">
        <v>134564.43100000001</v>
      </c>
      <c r="AG160" s="67">
        <v>135618.864</v>
      </c>
      <c r="AH160" s="67">
        <v>136643.59099999999</v>
      </c>
      <c r="AI160" s="67">
        <v>137637.9</v>
      </c>
      <c r="AJ160" s="67">
        <v>138601.77600000001</v>
      </c>
      <c r="AK160" s="67">
        <v>139535.23800000001</v>
      </c>
      <c r="AL160" s="67">
        <v>140438.21299999999</v>
      </c>
      <c r="AM160" s="67">
        <v>141310.851</v>
      </c>
      <c r="AN160" s="67">
        <v>142152.96900000001</v>
      </c>
      <c r="AO160" s="67">
        <v>142963.81700000001</v>
      </c>
      <c r="AP160" s="67">
        <v>143742.427</v>
      </c>
      <c r="AQ160" s="67">
        <v>144488.171</v>
      </c>
      <c r="AR160" s="67">
        <v>145200.78400000001</v>
      </c>
      <c r="AS160" s="67">
        <v>145880.68400000001</v>
      </c>
      <c r="AT160" s="67">
        <v>146528.565</v>
      </c>
      <c r="AU160" s="67">
        <v>147145.39000000001</v>
      </c>
      <c r="AV160" s="67">
        <v>147732.02499999999</v>
      </c>
      <c r="AW160" s="67">
        <v>148288.67199999999</v>
      </c>
      <c r="AX160" s="67">
        <v>148815.39499999999</v>
      </c>
      <c r="AY160" s="67">
        <v>149312.60999999999</v>
      </c>
      <c r="AZ160" s="67">
        <v>149780.717</v>
      </c>
      <c r="BA160" s="67">
        <v>150220.076</v>
      </c>
      <c r="BB160" s="67">
        <v>150630.95199999999</v>
      </c>
      <c r="BC160" s="67">
        <v>151013.41500000001</v>
      </c>
      <c r="BD160" s="67">
        <v>151367.378</v>
      </c>
      <c r="BE160" s="67">
        <v>151692.58600000001</v>
      </c>
      <c r="BF160" s="67">
        <v>151988.91899999999</v>
      </c>
      <c r="BG160" s="67">
        <v>152256.42499999999</v>
      </c>
      <c r="BH160" s="67">
        <v>152495.223</v>
      </c>
      <c r="BI160" s="67">
        <v>152705.31599999999</v>
      </c>
      <c r="BJ160" s="67">
        <v>152886.658</v>
      </c>
      <c r="BK160" s="67">
        <v>153039.23800000001</v>
      </c>
      <c r="BL160" s="67">
        <v>153163.25200000001</v>
      </c>
      <c r="BM160" s="67">
        <v>153258.826</v>
      </c>
      <c r="BN160" s="67">
        <v>153325.9</v>
      </c>
      <c r="BO160" s="67">
        <v>153364.38200000001</v>
      </c>
      <c r="BP160" s="67">
        <v>153374.31599999999</v>
      </c>
      <c r="BQ160" s="67">
        <v>153355.99100000001</v>
      </c>
      <c r="BR160" s="67">
        <v>153309.90400000001</v>
      </c>
      <c r="BS160" s="67">
        <v>153236.49400000001</v>
      </c>
      <c r="BT160" s="67">
        <v>153136.359</v>
      </c>
      <c r="BU160" s="67">
        <v>153010.12</v>
      </c>
      <c r="BV160" s="67">
        <v>152858.31700000001</v>
      </c>
      <c r="BW160" s="67">
        <v>152681.66699999999</v>
      </c>
      <c r="BX160" s="67">
        <v>152481.21299999999</v>
      </c>
      <c r="BY160" s="67">
        <v>152258.128</v>
      </c>
      <c r="BZ160" s="67">
        <v>152013.53200000001</v>
      </c>
      <c r="CA160" s="67">
        <v>151748.231</v>
      </c>
      <c r="CB160" s="67">
        <v>151462.989</v>
      </c>
      <c r="CC160" s="67">
        <v>151158.755</v>
      </c>
      <c r="CD160" s="67">
        <v>150836.465</v>
      </c>
      <c r="CE160" s="67">
        <v>150497.024</v>
      </c>
      <c r="CF160" s="67">
        <v>150141.28400000001</v>
      </c>
      <c r="CG160" s="67">
        <v>149769.995</v>
      </c>
      <c r="CH160" s="67">
        <v>149383.93</v>
      </c>
      <c r="CI160" s="67">
        <v>148983.78099999999</v>
      </c>
      <c r="CJ160" s="67">
        <v>148570.266</v>
      </c>
      <c r="CK160" s="67">
        <v>148144.09899999999</v>
      </c>
      <c r="CL160" s="67">
        <v>147705.99900000001</v>
      </c>
      <c r="CM160" s="67">
        <v>147256.70000000001</v>
      </c>
      <c r="CN160" s="67">
        <v>146796.93299999999</v>
      </c>
      <c r="CO160" s="67">
        <v>146327.44099999999</v>
      </c>
    </row>
    <row r="161" spans="1:93" ht="11.25" customHeight="1">
      <c r="A161" s="63">
        <v>144</v>
      </c>
      <c r="B161" s="64" t="s">
        <v>844</v>
      </c>
      <c r="C161" s="73" t="s">
        <v>535</v>
      </c>
      <c r="D161" s="66"/>
      <c r="E161" s="66">
        <v>702</v>
      </c>
      <c r="F161" s="64" t="s">
        <v>894</v>
      </c>
      <c r="G161" s="66">
        <v>920</v>
      </c>
      <c r="H161" s="67">
        <v>5592.143</v>
      </c>
      <c r="I161" s="67">
        <v>5653.625</v>
      </c>
      <c r="J161" s="67">
        <v>5708.0420000000004</v>
      </c>
      <c r="K161" s="67">
        <v>5757.5029999999997</v>
      </c>
      <c r="L161" s="67">
        <v>5804.3429999999998</v>
      </c>
      <c r="M161" s="67">
        <v>5850.3429999999998</v>
      </c>
      <c r="N161" s="67">
        <v>5896.6840000000002</v>
      </c>
      <c r="O161" s="67">
        <v>5943.5510000000004</v>
      </c>
      <c r="P161" s="67">
        <v>5990.2920000000004</v>
      </c>
      <c r="Q161" s="67">
        <v>6035.6750000000002</v>
      </c>
      <c r="R161" s="67">
        <v>6078.76</v>
      </c>
      <c r="S161" s="67">
        <v>6119.5860000000002</v>
      </c>
      <c r="T161" s="67">
        <v>6158.5330000000004</v>
      </c>
      <c r="U161" s="67">
        <v>6195.4430000000002</v>
      </c>
      <c r="V161" s="67">
        <v>6230.1319999999996</v>
      </c>
      <c r="W161" s="67">
        <v>6262.4650000000001</v>
      </c>
      <c r="X161" s="67">
        <v>6292.3630000000003</v>
      </c>
      <c r="Y161" s="67">
        <v>6319.7690000000002</v>
      </c>
      <c r="Z161" s="67">
        <v>6344.6260000000002</v>
      </c>
      <c r="AA161" s="67">
        <v>6366.8680000000004</v>
      </c>
      <c r="AB161" s="67">
        <v>6386.4539999999997</v>
      </c>
      <c r="AC161" s="67">
        <v>6403.3940000000002</v>
      </c>
      <c r="AD161" s="67">
        <v>6417.6949999999997</v>
      </c>
      <c r="AE161" s="67">
        <v>6429.4110000000001</v>
      </c>
      <c r="AF161" s="67">
        <v>6438.6469999999999</v>
      </c>
      <c r="AG161" s="67">
        <v>6445.4889999999996</v>
      </c>
      <c r="AH161" s="67">
        <v>6450.0029999999997</v>
      </c>
      <c r="AI161" s="67">
        <v>6452.27</v>
      </c>
      <c r="AJ161" s="67">
        <v>6452.433</v>
      </c>
      <c r="AK161" s="67">
        <v>6450.6790000000001</v>
      </c>
      <c r="AL161" s="67">
        <v>6447.1750000000002</v>
      </c>
      <c r="AM161" s="67">
        <v>6442.0249999999996</v>
      </c>
      <c r="AN161" s="67">
        <v>6435.317</v>
      </c>
      <c r="AO161" s="67">
        <v>6427.2510000000002</v>
      </c>
      <c r="AP161" s="67">
        <v>6417.9309999999996</v>
      </c>
      <c r="AQ161" s="67">
        <v>6407.5280000000002</v>
      </c>
      <c r="AR161" s="67">
        <v>6396.1440000000002</v>
      </c>
      <c r="AS161" s="67">
        <v>6383.866</v>
      </c>
      <c r="AT161" s="67">
        <v>6370.8130000000001</v>
      </c>
      <c r="AU161" s="67">
        <v>6357.0990000000002</v>
      </c>
      <c r="AV161" s="67">
        <v>6342.8339999999998</v>
      </c>
      <c r="AW161" s="67">
        <v>6328.0829999999996</v>
      </c>
      <c r="AX161" s="67">
        <v>6312.9030000000002</v>
      </c>
      <c r="AY161" s="67">
        <v>6297.3429999999998</v>
      </c>
      <c r="AZ161" s="67">
        <v>6281.3919999999998</v>
      </c>
      <c r="BA161" s="67">
        <v>6265.076</v>
      </c>
      <c r="BB161" s="67">
        <v>6248.4080000000004</v>
      </c>
      <c r="BC161" s="67">
        <v>6231.47</v>
      </c>
      <c r="BD161" s="67">
        <v>6214.2709999999997</v>
      </c>
      <c r="BE161" s="67">
        <v>6196.8230000000003</v>
      </c>
      <c r="BF161" s="67">
        <v>6179.1570000000002</v>
      </c>
      <c r="BG161" s="67">
        <v>6161.2870000000003</v>
      </c>
      <c r="BH161" s="67">
        <v>6143.2839999999997</v>
      </c>
      <c r="BI161" s="67">
        <v>6125.152</v>
      </c>
      <c r="BJ161" s="67">
        <v>6106.9170000000004</v>
      </c>
      <c r="BK161" s="67">
        <v>6088.6049999999996</v>
      </c>
      <c r="BL161" s="67">
        <v>6070.25</v>
      </c>
      <c r="BM161" s="67">
        <v>6051.9189999999999</v>
      </c>
      <c r="BN161" s="67">
        <v>6033.6769999999997</v>
      </c>
      <c r="BO161" s="67">
        <v>6015.6450000000004</v>
      </c>
      <c r="BP161" s="67">
        <v>5997.9179999999997</v>
      </c>
      <c r="BQ161" s="67">
        <v>5980.5309999999999</v>
      </c>
      <c r="BR161" s="67">
        <v>5963.5330000000004</v>
      </c>
      <c r="BS161" s="67">
        <v>5946.9489999999996</v>
      </c>
      <c r="BT161" s="67">
        <v>5930.8059999999996</v>
      </c>
      <c r="BU161" s="67">
        <v>5915.1379999999999</v>
      </c>
      <c r="BV161" s="67">
        <v>5899.9660000000003</v>
      </c>
      <c r="BW161" s="67">
        <v>5885.3280000000004</v>
      </c>
      <c r="BX161" s="67">
        <v>5871.2489999999998</v>
      </c>
      <c r="BY161" s="67">
        <v>5857.7030000000004</v>
      </c>
      <c r="BZ161" s="67">
        <v>5844.7070000000003</v>
      </c>
      <c r="CA161" s="67">
        <v>5832.2929999999997</v>
      </c>
      <c r="CB161" s="67">
        <v>5820.4650000000001</v>
      </c>
      <c r="CC161" s="67">
        <v>5809.2560000000003</v>
      </c>
      <c r="CD161" s="67">
        <v>5798.6809999999996</v>
      </c>
      <c r="CE161" s="67">
        <v>5788.7759999999998</v>
      </c>
      <c r="CF161" s="67">
        <v>5779.5510000000004</v>
      </c>
      <c r="CG161" s="67">
        <v>5771.0460000000003</v>
      </c>
      <c r="CH161" s="67">
        <v>5763.2929999999997</v>
      </c>
      <c r="CI161" s="67">
        <v>5756.3320000000003</v>
      </c>
      <c r="CJ161" s="67">
        <v>5750.1930000000002</v>
      </c>
      <c r="CK161" s="67">
        <v>5744.9309999999996</v>
      </c>
      <c r="CL161" s="67">
        <v>5740.6059999999998</v>
      </c>
      <c r="CM161" s="67">
        <v>5737.2120000000004</v>
      </c>
      <c r="CN161" s="67">
        <v>5734.8249999999998</v>
      </c>
      <c r="CO161" s="67">
        <v>5733.4769999999999</v>
      </c>
    </row>
    <row r="162" spans="1:93" ht="11.25" customHeight="1">
      <c r="A162" s="63">
        <v>145</v>
      </c>
      <c r="B162" s="64" t="s">
        <v>844</v>
      </c>
      <c r="C162" s="73" t="s">
        <v>571</v>
      </c>
      <c r="D162" s="66"/>
      <c r="E162" s="66">
        <v>764</v>
      </c>
      <c r="F162" s="64" t="s">
        <v>894</v>
      </c>
      <c r="G162" s="66">
        <v>920</v>
      </c>
      <c r="H162" s="67">
        <v>68714.519</v>
      </c>
      <c r="I162" s="67">
        <v>68971.312999999995</v>
      </c>
      <c r="J162" s="67">
        <v>69209.816999999995</v>
      </c>
      <c r="K162" s="67">
        <v>69428.453999999998</v>
      </c>
      <c r="L162" s="67">
        <v>69625.581000000006</v>
      </c>
      <c r="M162" s="67">
        <v>69799.978000000003</v>
      </c>
      <c r="N162" s="67">
        <v>69950.843999999997</v>
      </c>
      <c r="O162" s="67">
        <v>70078.198000000004</v>
      </c>
      <c r="P162" s="67">
        <v>70182.828999999998</v>
      </c>
      <c r="Q162" s="67">
        <v>70266.063999999998</v>
      </c>
      <c r="R162" s="67">
        <v>70328.932000000001</v>
      </c>
      <c r="S162" s="67">
        <v>70371.638999999996</v>
      </c>
      <c r="T162" s="67">
        <v>70394.101999999999</v>
      </c>
      <c r="U162" s="67">
        <v>70396.854000000007</v>
      </c>
      <c r="V162" s="67">
        <v>70380.495999999999</v>
      </c>
      <c r="W162" s="67">
        <v>70345.543000000005</v>
      </c>
      <c r="X162" s="67">
        <v>70292.293000000005</v>
      </c>
      <c r="Y162" s="67">
        <v>70220.899999999994</v>
      </c>
      <c r="Z162" s="67">
        <v>70131.525999999998</v>
      </c>
      <c r="AA162" s="67">
        <v>70024.232999999993</v>
      </c>
      <c r="AB162" s="67">
        <v>69899.111999999994</v>
      </c>
      <c r="AC162" s="67">
        <v>69756.445000000007</v>
      </c>
      <c r="AD162" s="67">
        <v>69596.351999999999</v>
      </c>
      <c r="AE162" s="67">
        <v>69418.528000000006</v>
      </c>
      <c r="AF162" s="67">
        <v>69222.585999999996</v>
      </c>
      <c r="AG162" s="67">
        <v>69008.294999999998</v>
      </c>
      <c r="AH162" s="67">
        <v>68775.781000000003</v>
      </c>
      <c r="AI162" s="67">
        <v>68525.506999999998</v>
      </c>
      <c r="AJ162" s="67">
        <v>68257.808000000005</v>
      </c>
      <c r="AK162" s="67">
        <v>67973.161999999997</v>
      </c>
      <c r="AL162" s="67">
        <v>67672.072</v>
      </c>
      <c r="AM162" s="67">
        <v>67355.05</v>
      </c>
      <c r="AN162" s="67">
        <v>67022.652000000002</v>
      </c>
      <c r="AO162" s="67">
        <v>66675.563999999998</v>
      </c>
      <c r="AP162" s="67">
        <v>66314.572</v>
      </c>
      <c r="AQ162" s="67">
        <v>65940.494000000006</v>
      </c>
      <c r="AR162" s="67">
        <v>65554.095000000001</v>
      </c>
      <c r="AS162" s="67">
        <v>65156.258999999998</v>
      </c>
      <c r="AT162" s="67">
        <v>64748.019</v>
      </c>
      <c r="AU162" s="67">
        <v>64330.504999999997</v>
      </c>
      <c r="AV162" s="67">
        <v>63904.838000000003</v>
      </c>
      <c r="AW162" s="67">
        <v>63471.900999999998</v>
      </c>
      <c r="AX162" s="67">
        <v>63032.671999999999</v>
      </c>
      <c r="AY162" s="67">
        <v>62588.576000000001</v>
      </c>
      <c r="AZ162" s="67">
        <v>62141.086000000003</v>
      </c>
      <c r="BA162" s="67">
        <v>61691.56</v>
      </c>
      <c r="BB162" s="67">
        <v>61240.972999999998</v>
      </c>
      <c r="BC162" s="67">
        <v>60790.055999999997</v>
      </c>
      <c r="BD162" s="67">
        <v>60339.673999999999</v>
      </c>
      <c r="BE162" s="67">
        <v>59890.567999999999</v>
      </c>
      <c r="BF162" s="67">
        <v>59443.425000000003</v>
      </c>
      <c r="BG162" s="67">
        <v>58998.836000000003</v>
      </c>
      <c r="BH162" s="67">
        <v>58557.36</v>
      </c>
      <c r="BI162" s="67">
        <v>58119.627</v>
      </c>
      <c r="BJ162" s="67">
        <v>57686.260999999999</v>
      </c>
      <c r="BK162" s="67">
        <v>57257.756999999998</v>
      </c>
      <c r="BL162" s="67">
        <v>56834.396000000001</v>
      </c>
      <c r="BM162" s="67">
        <v>56416.233999999997</v>
      </c>
      <c r="BN162" s="67">
        <v>56003.067999999999</v>
      </c>
      <c r="BO162" s="67">
        <v>55594.468000000001</v>
      </c>
      <c r="BP162" s="67">
        <v>55190.061000000002</v>
      </c>
      <c r="BQ162" s="67">
        <v>54789.805999999997</v>
      </c>
      <c r="BR162" s="67">
        <v>54393.614999999998</v>
      </c>
      <c r="BS162" s="67">
        <v>54000.972000000002</v>
      </c>
      <c r="BT162" s="67">
        <v>53611.214</v>
      </c>
      <c r="BU162" s="67">
        <v>53223.839</v>
      </c>
      <c r="BV162" s="67">
        <v>52838.65</v>
      </c>
      <c r="BW162" s="67">
        <v>52455.624000000003</v>
      </c>
      <c r="BX162" s="67">
        <v>52074.567000000003</v>
      </c>
      <c r="BY162" s="67">
        <v>51695.303</v>
      </c>
      <c r="BZ162" s="67">
        <v>51317.775000000001</v>
      </c>
      <c r="CA162" s="67">
        <v>50941.976999999999</v>
      </c>
      <c r="CB162" s="67">
        <v>50568.038999999997</v>
      </c>
      <c r="CC162" s="67">
        <v>50196.067000000003</v>
      </c>
      <c r="CD162" s="67">
        <v>49826.271000000001</v>
      </c>
      <c r="CE162" s="67">
        <v>49458.928999999996</v>
      </c>
      <c r="CF162" s="67">
        <v>49094.32</v>
      </c>
      <c r="CG162" s="67">
        <v>48732.817999999999</v>
      </c>
      <c r="CH162" s="67">
        <v>48374.855000000003</v>
      </c>
      <c r="CI162" s="67">
        <v>48020.9</v>
      </c>
      <c r="CJ162" s="67">
        <v>47671.470999999998</v>
      </c>
      <c r="CK162" s="67">
        <v>47327.207000000002</v>
      </c>
      <c r="CL162" s="67">
        <v>46988.716</v>
      </c>
      <c r="CM162" s="67">
        <v>46656.76</v>
      </c>
      <c r="CN162" s="67">
        <v>46332.084999999999</v>
      </c>
      <c r="CO162" s="67">
        <v>46015.553</v>
      </c>
    </row>
    <row r="163" spans="1:93" ht="11.25" customHeight="1">
      <c r="A163" s="63">
        <v>146</v>
      </c>
      <c r="B163" s="64" t="s">
        <v>844</v>
      </c>
      <c r="C163" s="73" t="s">
        <v>573</v>
      </c>
      <c r="D163" s="66"/>
      <c r="E163" s="66">
        <v>626</v>
      </c>
      <c r="F163" s="64" t="s">
        <v>894</v>
      </c>
      <c r="G163" s="66">
        <v>920</v>
      </c>
      <c r="H163" s="67">
        <v>1196.2940000000001</v>
      </c>
      <c r="I163" s="67">
        <v>1219.289</v>
      </c>
      <c r="J163" s="67">
        <v>1243.26</v>
      </c>
      <c r="K163" s="67">
        <v>1267.9749999999999</v>
      </c>
      <c r="L163" s="67">
        <v>1293.1199999999999</v>
      </c>
      <c r="M163" s="67">
        <v>1318.442</v>
      </c>
      <c r="N163" s="67">
        <v>1343.875</v>
      </c>
      <c r="O163" s="67">
        <v>1369.431</v>
      </c>
      <c r="P163" s="67">
        <v>1395.057</v>
      </c>
      <c r="Q163" s="67">
        <v>1420.761</v>
      </c>
      <c r="R163" s="67">
        <v>1446.509</v>
      </c>
      <c r="S163" s="67">
        <v>1472.252</v>
      </c>
      <c r="T163" s="67">
        <v>1497.93</v>
      </c>
      <c r="U163" s="67">
        <v>1523.49</v>
      </c>
      <c r="V163" s="67">
        <v>1548.8820000000001</v>
      </c>
      <c r="W163" s="67">
        <v>1574.059</v>
      </c>
      <c r="X163" s="67">
        <v>1598.992</v>
      </c>
      <c r="Y163" s="67">
        <v>1623.6420000000001</v>
      </c>
      <c r="Z163" s="67">
        <v>1648.01</v>
      </c>
      <c r="AA163" s="67">
        <v>1672.059</v>
      </c>
      <c r="AB163" s="67">
        <v>1695.758</v>
      </c>
      <c r="AC163" s="67">
        <v>1719.1189999999999</v>
      </c>
      <c r="AD163" s="67">
        <v>1742.1289999999999</v>
      </c>
      <c r="AE163" s="67">
        <v>1764.8140000000001</v>
      </c>
      <c r="AF163" s="67">
        <v>1787.184</v>
      </c>
      <c r="AG163" s="67">
        <v>1809.2809999999999</v>
      </c>
      <c r="AH163" s="67">
        <v>1831.0830000000001</v>
      </c>
      <c r="AI163" s="67">
        <v>1852.606</v>
      </c>
      <c r="AJ163" s="67">
        <v>1873.922</v>
      </c>
      <c r="AK163" s="67">
        <v>1895.0730000000001</v>
      </c>
      <c r="AL163" s="67">
        <v>1916.105</v>
      </c>
      <c r="AM163" s="67">
        <v>1937.047</v>
      </c>
      <c r="AN163" s="67">
        <v>1957.867</v>
      </c>
      <c r="AO163" s="67">
        <v>1978.548</v>
      </c>
      <c r="AP163" s="67">
        <v>1999.029</v>
      </c>
      <c r="AQ163" s="67">
        <v>2019.297</v>
      </c>
      <c r="AR163" s="67">
        <v>2039.297</v>
      </c>
      <c r="AS163" s="67">
        <v>2059.047</v>
      </c>
      <c r="AT163" s="67">
        <v>2078.4949999999999</v>
      </c>
      <c r="AU163" s="67">
        <v>2097.5810000000001</v>
      </c>
      <c r="AV163" s="67">
        <v>2116.2869999999998</v>
      </c>
      <c r="AW163" s="67">
        <v>2134.5569999999998</v>
      </c>
      <c r="AX163" s="67">
        <v>2152.3879999999999</v>
      </c>
      <c r="AY163" s="67">
        <v>2169.7269999999999</v>
      </c>
      <c r="AZ163" s="67">
        <v>2186.5390000000002</v>
      </c>
      <c r="BA163" s="67">
        <v>2202.7739999999999</v>
      </c>
      <c r="BB163" s="67">
        <v>2218.4189999999999</v>
      </c>
      <c r="BC163" s="67">
        <v>2233.453</v>
      </c>
      <c r="BD163" s="67">
        <v>2247.857</v>
      </c>
      <c r="BE163" s="67">
        <v>2261.614</v>
      </c>
      <c r="BF163" s="67">
        <v>2274.7040000000002</v>
      </c>
      <c r="BG163" s="67">
        <v>2287.123</v>
      </c>
      <c r="BH163" s="67">
        <v>2298.8609999999999</v>
      </c>
      <c r="BI163" s="67">
        <v>2309.9299999999998</v>
      </c>
      <c r="BJ163" s="67">
        <v>2320.3609999999999</v>
      </c>
      <c r="BK163" s="67">
        <v>2330.1480000000001</v>
      </c>
      <c r="BL163" s="67">
        <v>2339.326</v>
      </c>
      <c r="BM163" s="67">
        <v>2347.8760000000002</v>
      </c>
      <c r="BN163" s="67">
        <v>2355.8159999999998</v>
      </c>
      <c r="BO163" s="67">
        <v>2363.1590000000001</v>
      </c>
      <c r="BP163" s="67">
        <v>2369.9209999999998</v>
      </c>
      <c r="BQ163" s="67">
        <v>2376.1129999999998</v>
      </c>
      <c r="BR163" s="67">
        <v>2381.748</v>
      </c>
      <c r="BS163" s="67">
        <v>2386.8270000000002</v>
      </c>
      <c r="BT163" s="67">
        <v>2391.3910000000001</v>
      </c>
      <c r="BU163" s="67">
        <v>2395.424</v>
      </c>
      <c r="BV163" s="67">
        <v>2398.9749999999999</v>
      </c>
      <c r="BW163" s="67">
        <v>2402.0050000000001</v>
      </c>
      <c r="BX163" s="67">
        <v>2404.5439999999999</v>
      </c>
      <c r="BY163" s="67">
        <v>2406.556</v>
      </c>
      <c r="BZ163" s="67">
        <v>2408.0700000000002</v>
      </c>
      <c r="CA163" s="67">
        <v>2409.067</v>
      </c>
      <c r="CB163" s="67">
        <v>2409.56</v>
      </c>
      <c r="CC163" s="67">
        <v>2409.5639999999999</v>
      </c>
      <c r="CD163" s="67">
        <v>2409.0639999999999</v>
      </c>
      <c r="CE163" s="67">
        <v>2408.0839999999998</v>
      </c>
      <c r="CF163" s="67">
        <v>2406.627</v>
      </c>
      <c r="CG163" s="67">
        <v>2404.6889999999999</v>
      </c>
      <c r="CH163" s="67">
        <v>2402.29</v>
      </c>
      <c r="CI163" s="67">
        <v>2399.4349999999999</v>
      </c>
      <c r="CJ163" s="67">
        <v>2396.114</v>
      </c>
      <c r="CK163" s="67">
        <v>2392.35</v>
      </c>
      <c r="CL163" s="67">
        <v>2388.1289999999999</v>
      </c>
      <c r="CM163" s="67">
        <v>2383.498</v>
      </c>
      <c r="CN163" s="67">
        <v>2378.4389999999999</v>
      </c>
      <c r="CO163" s="67">
        <v>2372.9699999999998</v>
      </c>
    </row>
    <row r="164" spans="1:93" ht="11.25" customHeight="1">
      <c r="A164" s="63">
        <v>147</v>
      </c>
      <c r="B164" s="64" t="s">
        <v>844</v>
      </c>
      <c r="C164" s="73" t="s">
        <v>928</v>
      </c>
      <c r="D164" s="66"/>
      <c r="E164" s="66">
        <v>704</v>
      </c>
      <c r="F164" s="64" t="s">
        <v>894</v>
      </c>
      <c r="G164" s="66">
        <v>920</v>
      </c>
      <c r="H164" s="67">
        <v>92677.081999999995</v>
      </c>
      <c r="I164" s="67">
        <v>93640.434999999998</v>
      </c>
      <c r="J164" s="67">
        <v>94600.642999999996</v>
      </c>
      <c r="K164" s="67">
        <v>95545.959000000003</v>
      </c>
      <c r="L164" s="67">
        <v>96462.107999999993</v>
      </c>
      <c r="M164" s="67">
        <v>97338.582999999999</v>
      </c>
      <c r="N164" s="67">
        <v>98168.828999999998</v>
      </c>
      <c r="O164" s="67">
        <v>98953.535000000003</v>
      </c>
      <c r="P164" s="67">
        <v>99698.630999999994</v>
      </c>
      <c r="Q164" s="67">
        <v>100414.087</v>
      </c>
      <c r="R164" s="67">
        <v>101106.833</v>
      </c>
      <c r="S164" s="67">
        <v>101778.64599999999</v>
      </c>
      <c r="T164" s="67">
        <v>102425.785</v>
      </c>
      <c r="U164" s="67">
        <v>103043.295</v>
      </c>
      <c r="V164" s="67">
        <v>103624.12699999999</v>
      </c>
      <c r="W164" s="67">
        <v>104163.523</v>
      </c>
      <c r="X164" s="67">
        <v>104660.42</v>
      </c>
      <c r="Y164" s="67">
        <v>105117.644</v>
      </c>
      <c r="Z164" s="67">
        <v>105539.068</v>
      </c>
      <c r="AA164" s="67">
        <v>105930.352</v>
      </c>
      <c r="AB164" s="67">
        <v>106296.11199999999</v>
      </c>
      <c r="AC164" s="67">
        <v>106637.622</v>
      </c>
      <c r="AD164" s="67">
        <v>106955.382</v>
      </c>
      <c r="AE164" s="67">
        <v>107252.235</v>
      </c>
      <c r="AF164" s="67">
        <v>107531.321</v>
      </c>
      <c r="AG164" s="67">
        <v>107795.035</v>
      </c>
      <c r="AH164" s="67">
        <v>108044.73299999999</v>
      </c>
      <c r="AI164" s="67">
        <v>108280.678</v>
      </c>
      <c r="AJ164" s="67">
        <v>108502.624</v>
      </c>
      <c r="AK164" s="67">
        <v>108709.692</v>
      </c>
      <c r="AL164" s="67">
        <v>108901.041</v>
      </c>
      <c r="AM164" s="67">
        <v>109076.751</v>
      </c>
      <c r="AN164" s="67">
        <v>109236.674</v>
      </c>
      <c r="AO164" s="67">
        <v>109379.296</v>
      </c>
      <c r="AP164" s="67">
        <v>109502.617</v>
      </c>
      <c r="AQ164" s="67">
        <v>109605.01</v>
      </c>
      <c r="AR164" s="67">
        <v>109685.965</v>
      </c>
      <c r="AS164" s="67">
        <v>109745.258</v>
      </c>
      <c r="AT164" s="67">
        <v>109781.857</v>
      </c>
      <c r="AU164" s="67">
        <v>109794.72900000001</v>
      </c>
      <c r="AV164" s="67">
        <v>109783.121</v>
      </c>
      <c r="AW164" s="67">
        <v>109746.841</v>
      </c>
      <c r="AX164" s="67">
        <v>109686.133</v>
      </c>
      <c r="AY164" s="67">
        <v>109601.469</v>
      </c>
      <c r="AZ164" s="67">
        <v>109493.599</v>
      </c>
      <c r="BA164" s="67">
        <v>109363.33100000001</v>
      </c>
      <c r="BB164" s="67">
        <v>109211.311</v>
      </c>
      <c r="BC164" s="67">
        <v>109038.247</v>
      </c>
      <c r="BD164" s="67">
        <v>108845.458</v>
      </c>
      <c r="BE164" s="67">
        <v>108634.41800000001</v>
      </c>
      <c r="BF164" s="67">
        <v>108406.617</v>
      </c>
      <c r="BG164" s="67">
        <v>108163.133</v>
      </c>
      <c r="BH164" s="67">
        <v>107905.141</v>
      </c>
      <c r="BI164" s="67">
        <v>107634.401</v>
      </c>
      <c r="BJ164" s="67">
        <v>107352.859</v>
      </c>
      <c r="BK164" s="67">
        <v>107062.251</v>
      </c>
      <c r="BL164" s="67">
        <v>106763.73699999999</v>
      </c>
      <c r="BM164" s="67">
        <v>106458.379</v>
      </c>
      <c r="BN164" s="67">
        <v>106147.659</v>
      </c>
      <c r="BO164" s="67">
        <v>105833.158</v>
      </c>
      <c r="BP164" s="67">
        <v>105516.15</v>
      </c>
      <c r="BQ164" s="67">
        <v>105197.607</v>
      </c>
      <c r="BR164" s="67">
        <v>104878.139</v>
      </c>
      <c r="BS164" s="67">
        <v>104557.982</v>
      </c>
      <c r="BT164" s="67">
        <v>104237.106</v>
      </c>
      <c r="BU164" s="67">
        <v>103915.55499999999</v>
      </c>
      <c r="BV164" s="67">
        <v>103593.64200000001</v>
      </c>
      <c r="BW164" s="67">
        <v>103271.755</v>
      </c>
      <c r="BX164" s="67">
        <v>102950.1</v>
      </c>
      <c r="BY164" s="67">
        <v>102628.81600000001</v>
      </c>
      <c r="BZ164" s="67">
        <v>102308.003</v>
      </c>
      <c r="CA164" s="67">
        <v>101987.708</v>
      </c>
      <c r="CB164" s="67">
        <v>101667.87300000001</v>
      </c>
      <c r="CC164" s="67">
        <v>101348.325</v>
      </c>
      <c r="CD164" s="67">
        <v>101028.811</v>
      </c>
      <c r="CE164" s="67">
        <v>100709.094</v>
      </c>
      <c r="CF164" s="67">
        <v>100388.893</v>
      </c>
      <c r="CG164" s="67">
        <v>100068.01700000001</v>
      </c>
      <c r="CH164" s="67">
        <v>99746.217999999993</v>
      </c>
      <c r="CI164" s="67">
        <v>99423.225999999995</v>
      </c>
      <c r="CJ164" s="67">
        <v>99098.736999999994</v>
      </c>
      <c r="CK164" s="67">
        <v>98772.335999999996</v>
      </c>
      <c r="CL164" s="67">
        <v>98443.555999999997</v>
      </c>
      <c r="CM164" s="67">
        <v>98111.873000000007</v>
      </c>
      <c r="CN164" s="67">
        <v>97776.676000000007</v>
      </c>
      <c r="CO164" s="67">
        <v>97437.285999999993</v>
      </c>
    </row>
    <row r="165" spans="1:93" ht="11.25" customHeight="1">
      <c r="A165" s="74">
        <v>148</v>
      </c>
      <c r="B165" s="75" t="s">
        <v>844</v>
      </c>
      <c r="C165" s="76" t="s">
        <v>929</v>
      </c>
      <c r="D165" s="77"/>
      <c r="E165" s="77">
        <v>1830</v>
      </c>
      <c r="F165" s="75" t="s">
        <v>891</v>
      </c>
      <c r="G165" s="77">
        <v>1828</v>
      </c>
      <c r="H165" s="78">
        <v>623934.12600000005</v>
      </c>
      <c r="I165" s="78">
        <v>630144.54399999999</v>
      </c>
      <c r="J165" s="78">
        <v>636233.13199999998</v>
      </c>
      <c r="K165" s="78">
        <v>642216.70900000003</v>
      </c>
      <c r="L165" s="78">
        <v>648120.95600000001</v>
      </c>
      <c r="M165" s="78">
        <v>653962.33200000005</v>
      </c>
      <c r="N165" s="78">
        <v>659743.61199999996</v>
      </c>
      <c r="O165" s="78">
        <v>665450.799</v>
      </c>
      <c r="P165" s="78">
        <v>671063.30599999998</v>
      </c>
      <c r="Q165" s="78">
        <v>676552.48100000003</v>
      </c>
      <c r="R165" s="78">
        <v>681896.01599999995</v>
      </c>
      <c r="S165" s="78">
        <v>687085.745</v>
      </c>
      <c r="T165" s="78">
        <v>692121.53300000005</v>
      </c>
      <c r="U165" s="78">
        <v>696997.39</v>
      </c>
      <c r="V165" s="78">
        <v>701709.35800000001</v>
      </c>
      <c r="W165" s="78">
        <v>706254.02899999998</v>
      </c>
      <c r="X165" s="78">
        <v>710626.97199999995</v>
      </c>
      <c r="Y165" s="78">
        <v>714825.478</v>
      </c>
      <c r="Z165" s="78">
        <v>718850.929</v>
      </c>
      <c r="AA165" s="78">
        <v>722706.60199999996</v>
      </c>
      <c r="AB165" s="78">
        <v>726395.32</v>
      </c>
      <c r="AC165" s="78">
        <v>729917.12699999998</v>
      </c>
      <c r="AD165" s="78">
        <v>733271.56499999994</v>
      </c>
      <c r="AE165" s="78">
        <v>736460.09199999995</v>
      </c>
      <c r="AF165" s="78">
        <v>739484.97100000002</v>
      </c>
      <c r="AG165" s="78">
        <v>742347.826</v>
      </c>
      <c r="AH165" s="78">
        <v>745049.64899999998</v>
      </c>
      <c r="AI165" s="78">
        <v>747591.58900000004</v>
      </c>
      <c r="AJ165" s="78">
        <v>749976.41299999994</v>
      </c>
      <c r="AK165" s="78">
        <v>752207.35999999999</v>
      </c>
      <c r="AL165" s="78">
        <v>754286.99800000002</v>
      </c>
      <c r="AM165" s="78">
        <v>756217.228</v>
      </c>
      <c r="AN165" s="78">
        <v>757998.05299999996</v>
      </c>
      <c r="AO165" s="78">
        <v>759628.74800000002</v>
      </c>
      <c r="AP165" s="78">
        <v>761107.16</v>
      </c>
      <c r="AQ165" s="78">
        <v>762432.299</v>
      </c>
      <c r="AR165" s="78">
        <v>763604.59400000004</v>
      </c>
      <c r="AS165" s="78">
        <v>764625.48199999996</v>
      </c>
      <c r="AT165" s="78">
        <v>765496.18900000001</v>
      </c>
      <c r="AU165" s="78">
        <v>766217.902</v>
      </c>
      <c r="AV165" s="78">
        <v>766792.34900000005</v>
      </c>
      <c r="AW165" s="78">
        <v>767220.56299999997</v>
      </c>
      <c r="AX165" s="78">
        <v>767503.81</v>
      </c>
      <c r="AY165" s="78">
        <v>767642.95</v>
      </c>
      <c r="AZ165" s="78">
        <v>767639.59199999995</v>
      </c>
      <c r="BA165" s="78">
        <v>767494.83100000001</v>
      </c>
      <c r="BB165" s="78">
        <v>767210.48</v>
      </c>
      <c r="BC165" s="78">
        <v>766788.54099999997</v>
      </c>
      <c r="BD165" s="78">
        <v>766230.97400000005</v>
      </c>
      <c r="BE165" s="78">
        <v>765539.70799999998</v>
      </c>
      <c r="BF165" s="78">
        <v>764717.07799999998</v>
      </c>
      <c r="BG165" s="78">
        <v>763765.43400000001</v>
      </c>
      <c r="BH165" s="78">
        <v>762687.33900000004</v>
      </c>
      <c r="BI165" s="78">
        <v>761485.652</v>
      </c>
      <c r="BJ165" s="78">
        <v>760163.299</v>
      </c>
      <c r="BK165" s="78">
        <v>758723.46499999997</v>
      </c>
      <c r="BL165" s="78">
        <v>757169.32700000005</v>
      </c>
      <c r="BM165" s="78">
        <v>755504.06200000003</v>
      </c>
      <c r="BN165" s="78">
        <v>753731.054</v>
      </c>
      <c r="BO165" s="78">
        <v>751853.86499999999</v>
      </c>
      <c r="BP165" s="78">
        <v>749876.00800000003</v>
      </c>
      <c r="BQ165" s="78">
        <v>747801.16200000001</v>
      </c>
      <c r="BR165" s="78">
        <v>745633.27899999998</v>
      </c>
      <c r="BS165" s="78">
        <v>743377.12</v>
      </c>
      <c r="BT165" s="78">
        <v>741037.73899999994</v>
      </c>
      <c r="BU165" s="78">
        <v>738619.99899999995</v>
      </c>
      <c r="BV165" s="78">
        <v>736127.929</v>
      </c>
      <c r="BW165" s="78">
        <v>733565.66799999995</v>
      </c>
      <c r="BX165" s="78">
        <v>730937.69200000004</v>
      </c>
      <c r="BY165" s="78">
        <v>728248.36199999996</v>
      </c>
      <c r="BZ165" s="78">
        <v>725502.28500000003</v>
      </c>
      <c r="CA165" s="78">
        <v>722703.27399999998</v>
      </c>
      <c r="CB165" s="78">
        <v>719855.24</v>
      </c>
      <c r="CC165" s="78">
        <v>716962.16799999995</v>
      </c>
      <c r="CD165" s="78">
        <v>714027.78500000003</v>
      </c>
      <c r="CE165" s="78">
        <v>711055.91200000001</v>
      </c>
      <c r="CF165" s="78">
        <v>708050.09900000005</v>
      </c>
      <c r="CG165" s="78">
        <v>705013.70900000003</v>
      </c>
      <c r="CH165" s="78">
        <v>701950.05</v>
      </c>
      <c r="CI165" s="78">
        <v>698862.22</v>
      </c>
      <c r="CJ165" s="78">
        <v>695753.31099999999</v>
      </c>
      <c r="CK165" s="78">
        <v>692626.22699999996</v>
      </c>
      <c r="CL165" s="78">
        <v>689483.84199999995</v>
      </c>
      <c r="CM165" s="78">
        <v>686329.11800000002</v>
      </c>
      <c r="CN165" s="78">
        <v>683164.66700000002</v>
      </c>
      <c r="CO165" s="78">
        <v>679992.94</v>
      </c>
    </row>
    <row r="166" spans="1:93" ht="11.25" customHeight="1">
      <c r="A166" s="79">
        <v>149</v>
      </c>
      <c r="B166" s="80" t="s">
        <v>844</v>
      </c>
      <c r="C166" s="81" t="s">
        <v>930</v>
      </c>
      <c r="D166" s="82"/>
      <c r="E166" s="82">
        <v>915</v>
      </c>
      <c r="F166" s="80" t="s">
        <v>893</v>
      </c>
      <c r="G166" s="82">
        <v>1830</v>
      </c>
      <c r="H166" s="83">
        <v>42622.28</v>
      </c>
      <c r="I166" s="83">
        <v>42827.506000000001</v>
      </c>
      <c r="J166" s="83">
        <v>43002.43</v>
      </c>
      <c r="K166" s="83">
        <v>43163.826999999997</v>
      </c>
      <c r="L166" s="83">
        <v>43335.006000000001</v>
      </c>
      <c r="M166" s="83">
        <v>43532.374000000003</v>
      </c>
      <c r="N166" s="83">
        <v>43761.962</v>
      </c>
      <c r="O166" s="83">
        <v>44017.286999999997</v>
      </c>
      <c r="P166" s="83">
        <v>44287.123</v>
      </c>
      <c r="Q166" s="83">
        <v>44554.235999999997</v>
      </c>
      <c r="R166" s="83">
        <v>44805.911999999997</v>
      </c>
      <c r="S166" s="83">
        <v>45039.103000000003</v>
      </c>
      <c r="T166" s="83">
        <v>45256.957999999999</v>
      </c>
      <c r="U166" s="83">
        <v>45459.875</v>
      </c>
      <c r="V166" s="83">
        <v>45650</v>
      </c>
      <c r="W166" s="83">
        <v>45828.847000000002</v>
      </c>
      <c r="X166" s="83">
        <v>45995.656999999999</v>
      </c>
      <c r="Y166" s="83">
        <v>46149.463000000003</v>
      </c>
      <c r="Z166" s="83">
        <v>46291.839999999997</v>
      </c>
      <c r="AA166" s="83">
        <v>46425.154000000002</v>
      </c>
      <c r="AB166" s="83">
        <v>46551.27</v>
      </c>
      <c r="AC166" s="83">
        <v>46670.713000000003</v>
      </c>
      <c r="AD166" s="83">
        <v>46783.012000000002</v>
      </c>
      <c r="AE166" s="83">
        <v>46887.555</v>
      </c>
      <c r="AF166" s="83">
        <v>46983.368999999999</v>
      </c>
      <c r="AG166" s="83">
        <v>47069.478999999999</v>
      </c>
      <c r="AH166" s="83">
        <v>47145.989000000001</v>
      </c>
      <c r="AI166" s="83">
        <v>47213.016000000003</v>
      </c>
      <c r="AJ166" s="83">
        <v>47270.428999999996</v>
      </c>
      <c r="AK166" s="83">
        <v>47318.017999999996</v>
      </c>
      <c r="AL166" s="83">
        <v>47355.754999999997</v>
      </c>
      <c r="AM166" s="83">
        <v>47383.597999999998</v>
      </c>
      <c r="AN166" s="83">
        <v>47401.400999999998</v>
      </c>
      <c r="AO166" s="83">
        <v>47409.171999999999</v>
      </c>
      <c r="AP166" s="83">
        <v>47406.559999999998</v>
      </c>
      <c r="AQ166" s="83">
        <v>47393.59</v>
      </c>
      <c r="AR166" s="83">
        <v>47370.273999999998</v>
      </c>
      <c r="AS166" s="83">
        <v>47336.79</v>
      </c>
      <c r="AT166" s="83">
        <v>47293.612000000001</v>
      </c>
      <c r="AU166" s="83">
        <v>47241.112999999998</v>
      </c>
      <c r="AV166" s="83">
        <v>47179.915999999997</v>
      </c>
      <c r="AW166" s="83">
        <v>47110.222000000002</v>
      </c>
      <c r="AX166" s="83">
        <v>47032.298000000003</v>
      </c>
      <c r="AY166" s="83">
        <v>46946.311000000002</v>
      </c>
      <c r="AZ166" s="83">
        <v>46852.925000000003</v>
      </c>
      <c r="BA166" s="83">
        <v>46752.220999999998</v>
      </c>
      <c r="BB166" s="83">
        <v>46644.493000000002</v>
      </c>
      <c r="BC166" s="83">
        <v>46530.05</v>
      </c>
      <c r="BD166" s="83">
        <v>46409.472000000002</v>
      </c>
      <c r="BE166" s="83">
        <v>46283.063999999998</v>
      </c>
      <c r="BF166" s="83">
        <v>46151.417999999998</v>
      </c>
      <c r="BG166" s="83">
        <v>46014.762999999999</v>
      </c>
      <c r="BH166" s="83">
        <v>45873.165999999997</v>
      </c>
      <c r="BI166" s="83">
        <v>45726.63</v>
      </c>
      <c r="BJ166" s="83">
        <v>45574.998</v>
      </c>
      <c r="BK166" s="83">
        <v>45418.216</v>
      </c>
      <c r="BL166" s="83">
        <v>45256.336000000003</v>
      </c>
      <c r="BM166" s="83">
        <v>45089.438000000002</v>
      </c>
      <c r="BN166" s="83">
        <v>44917.767999999996</v>
      </c>
      <c r="BO166" s="83">
        <v>44741.495999999999</v>
      </c>
      <c r="BP166" s="83">
        <v>44560.728000000003</v>
      </c>
      <c r="BQ166" s="83">
        <v>44375.633999999998</v>
      </c>
      <c r="BR166" s="83">
        <v>44186.224000000002</v>
      </c>
      <c r="BS166" s="83">
        <v>43992.392999999996</v>
      </c>
      <c r="BT166" s="83">
        <v>43793.857000000004</v>
      </c>
      <c r="BU166" s="83">
        <v>43590.576999999997</v>
      </c>
      <c r="BV166" s="83">
        <v>43382.569000000003</v>
      </c>
      <c r="BW166" s="83">
        <v>43170.063999999998</v>
      </c>
      <c r="BX166" s="83">
        <v>42953.311000000002</v>
      </c>
      <c r="BY166" s="83">
        <v>42732.497000000003</v>
      </c>
      <c r="BZ166" s="83">
        <v>42508.025999999998</v>
      </c>
      <c r="CA166" s="83">
        <v>42279.983999999997</v>
      </c>
      <c r="CB166" s="83">
        <v>42048.506000000001</v>
      </c>
      <c r="CC166" s="83">
        <v>41814.006000000001</v>
      </c>
      <c r="CD166" s="83">
        <v>41576.879000000001</v>
      </c>
      <c r="CE166" s="83">
        <v>41337.453000000001</v>
      </c>
      <c r="CF166" s="83">
        <v>41096.042999999998</v>
      </c>
      <c r="CG166" s="83">
        <v>40852.648999999998</v>
      </c>
      <c r="CH166" s="83">
        <v>40607.303999999996</v>
      </c>
      <c r="CI166" s="83">
        <v>40360.067999999999</v>
      </c>
      <c r="CJ166" s="83">
        <v>40110.82</v>
      </c>
      <c r="CK166" s="83">
        <v>39859.707000000002</v>
      </c>
      <c r="CL166" s="83">
        <v>39606.654999999999</v>
      </c>
      <c r="CM166" s="83">
        <v>39351.964</v>
      </c>
      <c r="CN166" s="83">
        <v>39095.724000000002</v>
      </c>
      <c r="CO166" s="83">
        <v>38838.008999999998</v>
      </c>
    </row>
    <row r="167" spans="1:93" ht="11.25" customHeight="1">
      <c r="A167" s="63">
        <v>150</v>
      </c>
      <c r="B167" s="64" t="s">
        <v>844</v>
      </c>
      <c r="C167" s="73" t="s">
        <v>931</v>
      </c>
      <c r="D167" s="66">
        <v>14</v>
      </c>
      <c r="E167" s="66">
        <v>660</v>
      </c>
      <c r="F167" s="64" t="s">
        <v>894</v>
      </c>
      <c r="G167" s="66">
        <v>915</v>
      </c>
      <c r="H167" s="67">
        <v>14.279</v>
      </c>
      <c r="I167" s="67">
        <v>14.435</v>
      </c>
      <c r="J167" s="67">
        <v>14.587999999999999</v>
      </c>
      <c r="K167" s="67">
        <v>14.738</v>
      </c>
      <c r="L167" s="67">
        <v>14.872</v>
      </c>
      <c r="M167" s="67">
        <v>15.002000000000001</v>
      </c>
      <c r="N167" s="67">
        <v>15.125</v>
      </c>
      <c r="O167" s="67">
        <v>15.225</v>
      </c>
      <c r="P167" s="67">
        <v>15.324999999999999</v>
      </c>
      <c r="Q167" s="67">
        <v>15.414</v>
      </c>
      <c r="R167" s="67">
        <v>15.510999999999999</v>
      </c>
      <c r="S167" s="67">
        <v>15.596</v>
      </c>
      <c r="T167" s="67">
        <v>15.683</v>
      </c>
      <c r="U167" s="67">
        <v>15.763</v>
      </c>
      <c r="V167" s="67">
        <v>15.839</v>
      </c>
      <c r="W167" s="67">
        <v>15.917</v>
      </c>
      <c r="X167" s="67">
        <v>15.984</v>
      </c>
      <c r="Y167" s="67">
        <v>16.055</v>
      </c>
      <c r="Z167" s="67">
        <v>16.12</v>
      </c>
      <c r="AA167" s="67">
        <v>16.177</v>
      </c>
      <c r="AB167" s="67">
        <v>16.227</v>
      </c>
      <c r="AC167" s="67">
        <v>16.268999999999998</v>
      </c>
      <c r="AD167" s="67">
        <v>16.327999999999999</v>
      </c>
      <c r="AE167" s="67">
        <v>16.364000000000001</v>
      </c>
      <c r="AF167" s="67">
        <v>16.405999999999999</v>
      </c>
      <c r="AG167" s="67">
        <v>16.446000000000002</v>
      </c>
      <c r="AH167" s="67">
        <v>16.48</v>
      </c>
      <c r="AI167" s="67">
        <v>16.497</v>
      </c>
      <c r="AJ167" s="67">
        <v>16.518000000000001</v>
      </c>
      <c r="AK167" s="67">
        <v>16.532</v>
      </c>
      <c r="AL167" s="67">
        <v>16.545999999999999</v>
      </c>
      <c r="AM167" s="67">
        <v>16.545999999999999</v>
      </c>
      <c r="AN167" s="67">
        <v>16.550999999999998</v>
      </c>
      <c r="AO167" s="67">
        <v>16.541</v>
      </c>
      <c r="AP167" s="67">
        <v>16.539000000000001</v>
      </c>
      <c r="AQ167" s="67">
        <v>16.521999999999998</v>
      </c>
      <c r="AR167" s="67">
        <v>16.5</v>
      </c>
      <c r="AS167" s="67">
        <v>16.478000000000002</v>
      </c>
      <c r="AT167" s="67">
        <v>16.454000000000001</v>
      </c>
      <c r="AU167" s="67">
        <v>16.422999999999998</v>
      </c>
      <c r="AV167" s="67">
        <v>16.384</v>
      </c>
      <c r="AW167" s="67">
        <v>16.349</v>
      </c>
      <c r="AX167" s="67">
        <v>16.306000000000001</v>
      </c>
      <c r="AY167" s="67">
        <v>16.263999999999999</v>
      </c>
      <c r="AZ167" s="67">
        <v>16.221</v>
      </c>
      <c r="BA167" s="67">
        <v>16.175000000000001</v>
      </c>
      <c r="BB167" s="67">
        <v>16.123999999999999</v>
      </c>
      <c r="BC167" s="67">
        <v>16.071000000000002</v>
      </c>
      <c r="BD167" s="67">
        <v>16.02</v>
      </c>
      <c r="BE167" s="67">
        <v>15.959</v>
      </c>
      <c r="BF167" s="67">
        <v>15.907999999999999</v>
      </c>
      <c r="BG167" s="67">
        <v>15.852</v>
      </c>
      <c r="BH167" s="67">
        <v>15.788</v>
      </c>
      <c r="BI167" s="67">
        <v>15.733000000000001</v>
      </c>
      <c r="BJ167" s="67">
        <v>15.669</v>
      </c>
      <c r="BK167" s="67">
        <v>15.599</v>
      </c>
      <c r="BL167" s="67">
        <v>15.537000000000001</v>
      </c>
      <c r="BM167" s="67">
        <v>15.477</v>
      </c>
      <c r="BN167" s="67">
        <v>15.413</v>
      </c>
      <c r="BO167" s="67">
        <v>15.340999999999999</v>
      </c>
      <c r="BP167" s="67">
        <v>15.271000000000001</v>
      </c>
      <c r="BQ167" s="67">
        <v>15.204000000000001</v>
      </c>
      <c r="BR167" s="67">
        <v>15.135999999999999</v>
      </c>
      <c r="BS167" s="67">
        <v>15.064</v>
      </c>
      <c r="BT167" s="67">
        <v>14.993</v>
      </c>
      <c r="BU167" s="67">
        <v>14.920999999999999</v>
      </c>
      <c r="BV167" s="67">
        <v>14.848000000000001</v>
      </c>
      <c r="BW167" s="67">
        <v>14.78</v>
      </c>
      <c r="BX167" s="67">
        <v>14.715999999999999</v>
      </c>
      <c r="BY167" s="67">
        <v>14.64</v>
      </c>
      <c r="BZ167" s="67">
        <v>14.57</v>
      </c>
      <c r="CA167" s="67">
        <v>14.507</v>
      </c>
      <c r="CB167" s="67">
        <v>14.441000000000001</v>
      </c>
      <c r="CC167" s="67">
        <v>14.374000000000001</v>
      </c>
      <c r="CD167" s="67">
        <v>14.313000000000001</v>
      </c>
      <c r="CE167" s="67">
        <v>14.253</v>
      </c>
      <c r="CF167" s="67">
        <v>14.189</v>
      </c>
      <c r="CG167" s="67">
        <v>14.119</v>
      </c>
      <c r="CH167" s="67">
        <v>14.058</v>
      </c>
      <c r="CI167" s="67">
        <v>14.006</v>
      </c>
      <c r="CJ167" s="67">
        <v>13.943</v>
      </c>
      <c r="CK167" s="67">
        <v>13.882999999999999</v>
      </c>
      <c r="CL167" s="67">
        <v>13.821</v>
      </c>
      <c r="CM167" s="67">
        <v>13.763</v>
      </c>
      <c r="CN167" s="67">
        <v>13.707000000000001</v>
      </c>
      <c r="CO167" s="67">
        <v>13.635</v>
      </c>
    </row>
    <row r="168" spans="1:93" ht="11.25" customHeight="1">
      <c r="A168" s="63">
        <v>151</v>
      </c>
      <c r="B168" s="64" t="s">
        <v>844</v>
      </c>
      <c r="C168" s="73" t="s">
        <v>234</v>
      </c>
      <c r="D168" s="66"/>
      <c r="E168" s="66">
        <v>28</v>
      </c>
      <c r="F168" s="64" t="s">
        <v>894</v>
      </c>
      <c r="G168" s="66">
        <v>915</v>
      </c>
      <c r="H168" s="67">
        <v>93.570999999999998</v>
      </c>
      <c r="I168" s="67">
        <v>94.52</v>
      </c>
      <c r="J168" s="67">
        <v>95.424999999999997</v>
      </c>
      <c r="K168" s="67">
        <v>96.281999999999996</v>
      </c>
      <c r="L168" s="67">
        <v>97.114999999999995</v>
      </c>
      <c r="M168" s="67">
        <v>97.927999999999997</v>
      </c>
      <c r="N168" s="67">
        <v>98.727999999999994</v>
      </c>
      <c r="O168" s="67">
        <v>99.504999999999995</v>
      </c>
      <c r="P168" s="67">
        <v>100.27200000000001</v>
      </c>
      <c r="Q168" s="67">
        <v>101.01600000000001</v>
      </c>
      <c r="R168" s="67">
        <v>101.71899999999999</v>
      </c>
      <c r="S168" s="67">
        <v>102.402</v>
      </c>
      <c r="T168" s="67">
        <v>103.06699999999999</v>
      </c>
      <c r="U168" s="67">
        <v>103.691</v>
      </c>
      <c r="V168" s="67">
        <v>104.30200000000001</v>
      </c>
      <c r="W168" s="67">
        <v>104.85899999999999</v>
      </c>
      <c r="X168" s="67">
        <v>105.411</v>
      </c>
      <c r="Y168" s="67">
        <v>105.925</v>
      </c>
      <c r="Z168" s="67">
        <v>106.408</v>
      </c>
      <c r="AA168" s="67">
        <v>106.86499999999999</v>
      </c>
      <c r="AB168" s="67">
        <v>107.298</v>
      </c>
      <c r="AC168" s="67">
        <v>107.69499999999999</v>
      </c>
      <c r="AD168" s="67">
        <v>108.093</v>
      </c>
      <c r="AE168" s="67">
        <v>108.446</v>
      </c>
      <c r="AF168" s="67">
        <v>108.78100000000001</v>
      </c>
      <c r="AG168" s="67">
        <v>109.083</v>
      </c>
      <c r="AH168" s="67">
        <v>109.367</v>
      </c>
      <c r="AI168" s="67">
        <v>109.634</v>
      </c>
      <c r="AJ168" s="67">
        <v>109.86199999999999</v>
      </c>
      <c r="AK168" s="67">
        <v>110.07299999999999</v>
      </c>
      <c r="AL168" s="67">
        <v>110.276</v>
      </c>
      <c r="AM168" s="67">
        <v>110.43899999999999</v>
      </c>
      <c r="AN168" s="67">
        <v>110.58199999999999</v>
      </c>
      <c r="AO168" s="67">
        <v>110.71299999999999</v>
      </c>
      <c r="AP168" s="67">
        <v>110.819</v>
      </c>
      <c r="AQ168" s="67">
        <v>110.901</v>
      </c>
      <c r="AR168" s="67">
        <v>110.959</v>
      </c>
      <c r="AS168" s="67">
        <v>110.99299999999999</v>
      </c>
      <c r="AT168" s="67">
        <v>111.018</v>
      </c>
      <c r="AU168" s="67">
        <v>111.01</v>
      </c>
      <c r="AV168" s="67">
        <v>110.992</v>
      </c>
      <c r="AW168" s="67">
        <v>110.956</v>
      </c>
      <c r="AX168" s="67">
        <v>110.907</v>
      </c>
      <c r="AY168" s="67">
        <v>110.83</v>
      </c>
      <c r="AZ168" s="67">
        <v>110.755</v>
      </c>
      <c r="BA168" s="67">
        <v>110.666</v>
      </c>
      <c r="BB168" s="67">
        <v>110.56399999999999</v>
      </c>
      <c r="BC168" s="67">
        <v>110.449</v>
      </c>
      <c r="BD168" s="67">
        <v>110.328</v>
      </c>
      <c r="BE168" s="67">
        <v>110.197</v>
      </c>
      <c r="BF168" s="67">
        <v>110.063</v>
      </c>
      <c r="BG168" s="67">
        <v>109.932</v>
      </c>
      <c r="BH168" s="67">
        <v>109.779</v>
      </c>
      <c r="BI168" s="67">
        <v>109.631</v>
      </c>
      <c r="BJ168" s="67">
        <v>109.46599999999999</v>
      </c>
      <c r="BK168" s="67">
        <v>109.31100000000001</v>
      </c>
      <c r="BL168" s="67">
        <v>109.14400000000001</v>
      </c>
      <c r="BM168" s="67">
        <v>108.967</v>
      </c>
      <c r="BN168" s="67">
        <v>108.789</v>
      </c>
      <c r="BO168" s="67">
        <v>108.613</v>
      </c>
      <c r="BP168" s="67">
        <v>108.42</v>
      </c>
      <c r="BQ168" s="67">
        <v>108.236</v>
      </c>
      <c r="BR168" s="67">
        <v>108.02800000000001</v>
      </c>
      <c r="BS168" s="67">
        <v>107.836</v>
      </c>
      <c r="BT168" s="67">
        <v>107.63</v>
      </c>
      <c r="BU168" s="67">
        <v>107.414</v>
      </c>
      <c r="BV168" s="67">
        <v>107.19799999999999</v>
      </c>
      <c r="BW168" s="67">
        <v>106.967</v>
      </c>
      <c r="BX168" s="67">
        <v>106.739</v>
      </c>
      <c r="BY168" s="67">
        <v>106.488</v>
      </c>
      <c r="BZ168" s="67">
        <v>106.238</v>
      </c>
      <c r="CA168" s="67">
        <v>105.995</v>
      </c>
      <c r="CB168" s="67">
        <v>105.738</v>
      </c>
      <c r="CC168" s="67">
        <v>105.47199999999999</v>
      </c>
      <c r="CD168" s="67">
        <v>105.206</v>
      </c>
      <c r="CE168" s="67">
        <v>104.931</v>
      </c>
      <c r="CF168" s="67">
        <v>104.65600000000001</v>
      </c>
      <c r="CG168" s="67">
        <v>104.379</v>
      </c>
      <c r="CH168" s="67">
        <v>104.095</v>
      </c>
      <c r="CI168" s="67">
        <v>103.80500000000001</v>
      </c>
      <c r="CJ168" s="67">
        <v>103.52800000000001</v>
      </c>
      <c r="CK168" s="67">
        <v>103.232</v>
      </c>
      <c r="CL168" s="67">
        <v>102.93600000000001</v>
      </c>
      <c r="CM168" s="67">
        <v>102.643</v>
      </c>
      <c r="CN168" s="67">
        <v>102.34699999999999</v>
      </c>
      <c r="CO168" s="67">
        <v>102.048</v>
      </c>
    </row>
    <row r="169" spans="1:93" ht="11.25" customHeight="1">
      <c r="A169" s="63">
        <v>152</v>
      </c>
      <c r="B169" s="64" t="s">
        <v>844</v>
      </c>
      <c r="C169" s="73" t="s">
        <v>932</v>
      </c>
      <c r="D169" s="66">
        <v>15</v>
      </c>
      <c r="E169" s="66">
        <v>533</v>
      </c>
      <c r="F169" s="64" t="s">
        <v>894</v>
      </c>
      <c r="G169" s="66">
        <v>915</v>
      </c>
      <c r="H169" s="67">
        <v>104.339</v>
      </c>
      <c r="I169" s="67">
        <v>104.86499999999999</v>
      </c>
      <c r="J169" s="67">
        <v>105.361</v>
      </c>
      <c r="K169" s="67">
        <v>105.846</v>
      </c>
      <c r="L169" s="67">
        <v>106.31</v>
      </c>
      <c r="M169" s="67">
        <v>106.76600000000001</v>
      </c>
      <c r="N169" s="67">
        <v>107.19499999999999</v>
      </c>
      <c r="O169" s="67">
        <v>107.61199999999999</v>
      </c>
      <c r="P169" s="67">
        <v>108.012</v>
      </c>
      <c r="Q169" s="67">
        <v>108.384</v>
      </c>
      <c r="R169" s="67">
        <v>108.75</v>
      </c>
      <c r="S169" s="67">
        <v>109.087</v>
      </c>
      <c r="T169" s="67">
        <v>109.419</v>
      </c>
      <c r="U169" s="67">
        <v>109.717</v>
      </c>
      <c r="V169" s="67">
        <v>109.997</v>
      </c>
      <c r="W169" s="67">
        <v>110.244</v>
      </c>
      <c r="X169" s="67">
        <v>110.471</v>
      </c>
      <c r="Y169" s="67">
        <v>110.678</v>
      </c>
      <c r="Z169" s="67">
        <v>110.84</v>
      </c>
      <c r="AA169" s="67">
        <v>110.96899999999999</v>
      </c>
      <c r="AB169" s="67">
        <v>111.05800000000001</v>
      </c>
      <c r="AC169" s="67">
        <v>111.11799999999999</v>
      </c>
      <c r="AD169" s="67">
        <v>111.11799999999999</v>
      </c>
      <c r="AE169" s="67">
        <v>111.092</v>
      </c>
      <c r="AF169" s="67">
        <v>111.036</v>
      </c>
      <c r="AG169" s="67">
        <v>110.937</v>
      </c>
      <c r="AH169" s="67">
        <v>110.795</v>
      </c>
      <c r="AI169" s="67">
        <v>110.624</v>
      </c>
      <c r="AJ169" s="67">
        <v>110.446</v>
      </c>
      <c r="AK169" s="67">
        <v>110.227</v>
      </c>
      <c r="AL169" s="67">
        <v>109.98699999999999</v>
      </c>
      <c r="AM169" s="67">
        <v>109.746</v>
      </c>
      <c r="AN169" s="67">
        <v>109.49</v>
      </c>
      <c r="AO169" s="67">
        <v>109.22499999999999</v>
      </c>
      <c r="AP169" s="67">
        <v>108.959</v>
      </c>
      <c r="AQ169" s="67">
        <v>108.709</v>
      </c>
      <c r="AR169" s="67">
        <v>108.477</v>
      </c>
      <c r="AS169" s="67">
        <v>108.24299999999999</v>
      </c>
      <c r="AT169" s="67">
        <v>108.042</v>
      </c>
      <c r="AU169" s="67">
        <v>107.84699999999999</v>
      </c>
      <c r="AV169" s="67">
        <v>107.66200000000001</v>
      </c>
      <c r="AW169" s="67">
        <v>107.499</v>
      </c>
      <c r="AX169" s="67">
        <v>107.363</v>
      </c>
      <c r="AY169" s="67">
        <v>107.22199999999999</v>
      </c>
      <c r="AZ169" s="67">
        <v>107.133</v>
      </c>
      <c r="BA169" s="67">
        <v>107.032</v>
      </c>
      <c r="BB169" s="67">
        <v>106.956</v>
      </c>
      <c r="BC169" s="67">
        <v>106.88800000000001</v>
      </c>
      <c r="BD169" s="67">
        <v>106.82899999999999</v>
      </c>
      <c r="BE169" s="67">
        <v>106.788</v>
      </c>
      <c r="BF169" s="67">
        <v>106.73699999999999</v>
      </c>
      <c r="BG169" s="67">
        <v>106.705</v>
      </c>
      <c r="BH169" s="67">
        <v>106.66800000000001</v>
      </c>
      <c r="BI169" s="67">
        <v>106.63500000000001</v>
      </c>
      <c r="BJ169" s="67">
        <v>106.592</v>
      </c>
      <c r="BK169" s="67">
        <v>106.54900000000001</v>
      </c>
      <c r="BL169" s="67">
        <v>106.501</v>
      </c>
      <c r="BM169" s="67">
        <v>106.438</v>
      </c>
      <c r="BN169" s="67">
        <v>106.376</v>
      </c>
      <c r="BO169" s="67">
        <v>106.304</v>
      </c>
      <c r="BP169" s="67">
        <v>106.22499999999999</v>
      </c>
      <c r="BQ169" s="67">
        <v>106.11799999999999</v>
      </c>
      <c r="BR169" s="67">
        <v>106.014</v>
      </c>
      <c r="BS169" s="67">
        <v>105.905</v>
      </c>
      <c r="BT169" s="67">
        <v>105.776</v>
      </c>
      <c r="BU169" s="67">
        <v>105.636</v>
      </c>
      <c r="BV169" s="67">
        <v>105.49299999999999</v>
      </c>
      <c r="BW169" s="67">
        <v>105.339</v>
      </c>
      <c r="BX169" s="67">
        <v>105.179</v>
      </c>
      <c r="BY169" s="67">
        <v>105.00700000000001</v>
      </c>
      <c r="BZ169" s="67">
        <v>104.837</v>
      </c>
      <c r="CA169" s="67">
        <v>104.65600000000001</v>
      </c>
      <c r="CB169" s="67">
        <v>104.48099999999999</v>
      </c>
      <c r="CC169" s="67">
        <v>104.297</v>
      </c>
      <c r="CD169" s="67">
        <v>104.107</v>
      </c>
      <c r="CE169" s="67">
        <v>103.925</v>
      </c>
      <c r="CF169" s="67">
        <v>103.751</v>
      </c>
      <c r="CG169" s="67">
        <v>103.557</v>
      </c>
      <c r="CH169" s="67">
        <v>103.38500000000001</v>
      </c>
      <c r="CI169" s="67">
        <v>103.22</v>
      </c>
      <c r="CJ169" s="67">
        <v>103.03700000000001</v>
      </c>
      <c r="CK169" s="67">
        <v>102.877</v>
      </c>
      <c r="CL169" s="67">
        <v>102.70699999999999</v>
      </c>
      <c r="CM169" s="67">
        <v>102.55</v>
      </c>
      <c r="CN169" s="67">
        <v>102.398</v>
      </c>
      <c r="CO169" s="67">
        <v>102.235</v>
      </c>
    </row>
    <row r="170" spans="1:93" ht="11.25" customHeight="1">
      <c r="A170" s="63">
        <v>153</v>
      </c>
      <c r="B170" s="64" t="s">
        <v>844</v>
      </c>
      <c r="C170" s="73" t="s">
        <v>248</v>
      </c>
      <c r="D170" s="66"/>
      <c r="E170" s="66">
        <v>44</v>
      </c>
      <c r="F170" s="64" t="s">
        <v>894</v>
      </c>
      <c r="G170" s="66">
        <v>915</v>
      </c>
      <c r="H170" s="67">
        <v>374.2</v>
      </c>
      <c r="I170" s="67">
        <v>377.923</v>
      </c>
      <c r="J170" s="67">
        <v>381.74900000000002</v>
      </c>
      <c r="K170" s="67">
        <v>385.63499999999999</v>
      </c>
      <c r="L170" s="67">
        <v>389.48599999999999</v>
      </c>
      <c r="M170" s="67">
        <v>393.24799999999999</v>
      </c>
      <c r="N170" s="67">
        <v>396.91399999999999</v>
      </c>
      <c r="O170" s="67">
        <v>400.51499999999999</v>
      </c>
      <c r="P170" s="67">
        <v>404.048</v>
      </c>
      <c r="Q170" s="67">
        <v>407.52199999999999</v>
      </c>
      <c r="R170" s="67">
        <v>410.93299999999999</v>
      </c>
      <c r="S170" s="67">
        <v>414.274</v>
      </c>
      <c r="T170" s="67">
        <v>417.54700000000003</v>
      </c>
      <c r="U170" s="67">
        <v>420.73399999999998</v>
      </c>
      <c r="V170" s="67">
        <v>423.82799999999997</v>
      </c>
      <c r="W170" s="67">
        <v>426.81</v>
      </c>
      <c r="X170" s="67">
        <v>429.69900000000001</v>
      </c>
      <c r="Y170" s="67">
        <v>432.471</v>
      </c>
      <c r="Z170" s="67">
        <v>435.13099999999997</v>
      </c>
      <c r="AA170" s="67">
        <v>437.66899999999998</v>
      </c>
      <c r="AB170" s="67">
        <v>440.09800000000001</v>
      </c>
      <c r="AC170" s="67">
        <v>442.39</v>
      </c>
      <c r="AD170" s="67">
        <v>444.57499999999999</v>
      </c>
      <c r="AE170" s="67">
        <v>446.64299999999997</v>
      </c>
      <c r="AF170" s="67">
        <v>448.60300000000001</v>
      </c>
      <c r="AG170" s="67">
        <v>450.46</v>
      </c>
      <c r="AH170" s="67">
        <v>452.19799999999998</v>
      </c>
      <c r="AI170" s="67">
        <v>453.84100000000001</v>
      </c>
      <c r="AJ170" s="67">
        <v>455.37400000000002</v>
      </c>
      <c r="AK170" s="67">
        <v>456.798</v>
      </c>
      <c r="AL170" s="67">
        <v>458.13400000000001</v>
      </c>
      <c r="AM170" s="67">
        <v>459.363</v>
      </c>
      <c r="AN170" s="67">
        <v>460.49799999999999</v>
      </c>
      <c r="AO170" s="67">
        <v>461.53899999999999</v>
      </c>
      <c r="AP170" s="67">
        <v>462.47199999999998</v>
      </c>
      <c r="AQ170" s="67">
        <v>463.32900000000001</v>
      </c>
      <c r="AR170" s="67">
        <v>464.096</v>
      </c>
      <c r="AS170" s="67">
        <v>464.77199999999999</v>
      </c>
      <c r="AT170" s="67">
        <v>465.38099999999997</v>
      </c>
      <c r="AU170" s="67">
        <v>465.93099999999998</v>
      </c>
      <c r="AV170" s="67">
        <v>466.43099999999998</v>
      </c>
      <c r="AW170" s="67">
        <v>466.87700000000001</v>
      </c>
      <c r="AX170" s="67">
        <v>467.28899999999999</v>
      </c>
      <c r="AY170" s="67">
        <v>467.65</v>
      </c>
      <c r="AZ170" s="67">
        <v>467.98899999999998</v>
      </c>
      <c r="BA170" s="67">
        <v>468.29</v>
      </c>
      <c r="BB170" s="67">
        <v>468.56599999999997</v>
      </c>
      <c r="BC170" s="67">
        <v>468.81099999999998</v>
      </c>
      <c r="BD170" s="67">
        <v>469.04899999999998</v>
      </c>
      <c r="BE170" s="67">
        <v>469.25599999999997</v>
      </c>
      <c r="BF170" s="67">
        <v>469.43700000000001</v>
      </c>
      <c r="BG170" s="67">
        <v>469.60399999999998</v>
      </c>
      <c r="BH170" s="67">
        <v>469.74799999999999</v>
      </c>
      <c r="BI170" s="67">
        <v>469.86099999999999</v>
      </c>
      <c r="BJ170" s="67">
        <v>469.95299999999997</v>
      </c>
      <c r="BK170" s="67">
        <v>470.02199999999999</v>
      </c>
      <c r="BL170" s="67">
        <v>470.06</v>
      </c>
      <c r="BM170" s="67">
        <v>470.06299999999999</v>
      </c>
      <c r="BN170" s="67">
        <v>470.04</v>
      </c>
      <c r="BO170" s="67">
        <v>469.97500000000002</v>
      </c>
      <c r="BP170" s="67">
        <v>469.86700000000002</v>
      </c>
      <c r="BQ170" s="67">
        <v>469.71600000000001</v>
      </c>
      <c r="BR170" s="67">
        <v>469.52499999999998</v>
      </c>
      <c r="BS170" s="67">
        <v>469.3</v>
      </c>
      <c r="BT170" s="67">
        <v>469.029</v>
      </c>
      <c r="BU170" s="67">
        <v>468.73399999999998</v>
      </c>
      <c r="BV170" s="67">
        <v>468.4</v>
      </c>
      <c r="BW170" s="67">
        <v>468.04</v>
      </c>
      <c r="BX170" s="67">
        <v>467.63600000000002</v>
      </c>
      <c r="BY170" s="67">
        <v>467.21800000000002</v>
      </c>
      <c r="BZ170" s="67">
        <v>466.76499999999999</v>
      </c>
      <c r="CA170" s="67">
        <v>466.298</v>
      </c>
      <c r="CB170" s="67">
        <v>465.80399999999997</v>
      </c>
      <c r="CC170" s="67">
        <v>465.30799999999999</v>
      </c>
      <c r="CD170" s="67">
        <v>464.80399999999997</v>
      </c>
      <c r="CE170" s="67">
        <v>464.3</v>
      </c>
      <c r="CF170" s="67">
        <v>463.81200000000001</v>
      </c>
      <c r="CG170" s="67">
        <v>463.32600000000002</v>
      </c>
      <c r="CH170" s="67">
        <v>462.85599999999999</v>
      </c>
      <c r="CI170" s="67">
        <v>462.40300000000002</v>
      </c>
      <c r="CJ170" s="67">
        <v>461.95100000000002</v>
      </c>
      <c r="CK170" s="67">
        <v>461.53100000000001</v>
      </c>
      <c r="CL170" s="67">
        <v>461.12900000000002</v>
      </c>
      <c r="CM170" s="67">
        <v>460.75900000000001</v>
      </c>
      <c r="CN170" s="67">
        <v>460.41800000000001</v>
      </c>
      <c r="CO170" s="67">
        <v>460.11599999999999</v>
      </c>
    </row>
    <row r="171" spans="1:93" ht="11.25" customHeight="1">
      <c r="A171" s="63">
        <v>154</v>
      </c>
      <c r="B171" s="64" t="s">
        <v>844</v>
      </c>
      <c r="C171" s="73" t="s">
        <v>255</v>
      </c>
      <c r="D171" s="66"/>
      <c r="E171" s="66">
        <v>52</v>
      </c>
      <c r="F171" s="64" t="s">
        <v>894</v>
      </c>
      <c r="G171" s="66">
        <v>915</v>
      </c>
      <c r="H171" s="67">
        <v>285.327</v>
      </c>
      <c r="I171" s="67">
        <v>285.798</v>
      </c>
      <c r="J171" s="67">
        <v>286.22899999999998</v>
      </c>
      <c r="K171" s="67">
        <v>286.64</v>
      </c>
      <c r="L171" s="67">
        <v>287.02100000000002</v>
      </c>
      <c r="M171" s="67">
        <v>287.37099999999998</v>
      </c>
      <c r="N171" s="67">
        <v>287.70800000000003</v>
      </c>
      <c r="O171" s="67">
        <v>288.02300000000002</v>
      </c>
      <c r="P171" s="67">
        <v>288.31400000000002</v>
      </c>
      <c r="Q171" s="67">
        <v>288.56700000000001</v>
      </c>
      <c r="R171" s="67">
        <v>288.80099999999999</v>
      </c>
      <c r="S171" s="67">
        <v>288.99900000000002</v>
      </c>
      <c r="T171" s="67">
        <v>289.16699999999997</v>
      </c>
      <c r="U171" s="67">
        <v>289.30599999999998</v>
      </c>
      <c r="V171" s="67">
        <v>289.39499999999998</v>
      </c>
      <c r="W171" s="67">
        <v>289.447</v>
      </c>
      <c r="X171" s="67">
        <v>289.45100000000002</v>
      </c>
      <c r="Y171" s="67">
        <v>289.40100000000001</v>
      </c>
      <c r="Z171" s="67">
        <v>289.31099999999998</v>
      </c>
      <c r="AA171" s="67">
        <v>289.15699999999998</v>
      </c>
      <c r="AB171" s="67">
        <v>288.92</v>
      </c>
      <c r="AC171" s="67">
        <v>288.61799999999999</v>
      </c>
      <c r="AD171" s="67">
        <v>288.24299999999999</v>
      </c>
      <c r="AE171" s="67">
        <v>287.779</v>
      </c>
      <c r="AF171" s="67">
        <v>287.25900000000001</v>
      </c>
      <c r="AG171" s="67">
        <v>286.64</v>
      </c>
      <c r="AH171" s="67">
        <v>285.96699999999998</v>
      </c>
      <c r="AI171" s="67">
        <v>285.20699999999999</v>
      </c>
      <c r="AJ171" s="67">
        <v>284.37700000000001</v>
      </c>
      <c r="AK171" s="67">
        <v>283.48099999999999</v>
      </c>
      <c r="AL171" s="67">
        <v>282.52199999999999</v>
      </c>
      <c r="AM171" s="67">
        <v>281.517</v>
      </c>
      <c r="AN171" s="67">
        <v>280.45400000000001</v>
      </c>
      <c r="AO171" s="67">
        <v>279.34399999999999</v>
      </c>
      <c r="AP171" s="67">
        <v>278.19200000000001</v>
      </c>
      <c r="AQ171" s="67">
        <v>277.01900000000001</v>
      </c>
      <c r="AR171" s="67">
        <v>275.81099999999998</v>
      </c>
      <c r="AS171" s="67">
        <v>274.58699999999999</v>
      </c>
      <c r="AT171" s="67">
        <v>273.35000000000002</v>
      </c>
      <c r="AU171" s="67">
        <v>272.10000000000002</v>
      </c>
      <c r="AV171" s="67">
        <v>270.84500000000003</v>
      </c>
      <c r="AW171" s="67">
        <v>269.58699999999999</v>
      </c>
      <c r="AX171" s="67">
        <v>268.33999999999997</v>
      </c>
      <c r="AY171" s="67">
        <v>267.08300000000003</v>
      </c>
      <c r="AZ171" s="67">
        <v>265.84100000000001</v>
      </c>
      <c r="BA171" s="67">
        <v>264.59899999999999</v>
      </c>
      <c r="BB171" s="67">
        <v>263.363</v>
      </c>
      <c r="BC171" s="67">
        <v>262.11700000000002</v>
      </c>
      <c r="BD171" s="67">
        <v>260.88799999999998</v>
      </c>
      <c r="BE171" s="67">
        <v>259.66199999999998</v>
      </c>
      <c r="BF171" s="67">
        <v>258.44200000000001</v>
      </c>
      <c r="BG171" s="67">
        <v>257.21300000000002</v>
      </c>
      <c r="BH171" s="67">
        <v>255.98699999999999</v>
      </c>
      <c r="BI171" s="67">
        <v>254.76</v>
      </c>
      <c r="BJ171" s="67">
        <v>253.53700000000001</v>
      </c>
      <c r="BK171" s="67">
        <v>252.303</v>
      </c>
      <c r="BL171" s="67">
        <v>251.06299999999999</v>
      </c>
      <c r="BM171" s="67">
        <v>249.81800000000001</v>
      </c>
      <c r="BN171" s="67">
        <v>248.56899999999999</v>
      </c>
      <c r="BO171" s="67">
        <v>247.321</v>
      </c>
      <c r="BP171" s="67">
        <v>246.05799999999999</v>
      </c>
      <c r="BQ171" s="67">
        <v>244.797</v>
      </c>
      <c r="BR171" s="67">
        <v>243.54</v>
      </c>
      <c r="BS171" s="67">
        <v>242.26300000000001</v>
      </c>
      <c r="BT171" s="67">
        <v>240.99199999999999</v>
      </c>
      <c r="BU171" s="67">
        <v>239.71799999999999</v>
      </c>
      <c r="BV171" s="67">
        <v>238.44200000000001</v>
      </c>
      <c r="BW171" s="67">
        <v>237.149</v>
      </c>
      <c r="BX171" s="67">
        <v>235.857</v>
      </c>
      <c r="BY171" s="67">
        <v>234.56200000000001</v>
      </c>
      <c r="BZ171" s="67">
        <v>233.28</v>
      </c>
      <c r="CA171" s="67">
        <v>231.989</v>
      </c>
      <c r="CB171" s="67">
        <v>230.71600000000001</v>
      </c>
      <c r="CC171" s="67">
        <v>229.44399999999999</v>
      </c>
      <c r="CD171" s="67">
        <v>228.166</v>
      </c>
      <c r="CE171" s="67">
        <v>226.90199999999999</v>
      </c>
      <c r="CF171" s="67">
        <v>225.655</v>
      </c>
      <c r="CG171" s="67">
        <v>224.405</v>
      </c>
      <c r="CH171" s="67">
        <v>223.166</v>
      </c>
      <c r="CI171" s="67">
        <v>221.923</v>
      </c>
      <c r="CJ171" s="67">
        <v>220.71299999999999</v>
      </c>
      <c r="CK171" s="67">
        <v>219.5</v>
      </c>
      <c r="CL171" s="67">
        <v>218.304</v>
      </c>
      <c r="CM171" s="67">
        <v>217.12100000000001</v>
      </c>
      <c r="CN171" s="67">
        <v>215.95500000000001</v>
      </c>
      <c r="CO171" s="67">
        <v>214.78800000000001</v>
      </c>
    </row>
    <row r="172" spans="1:93" ht="11.25" customHeight="1">
      <c r="A172" s="63">
        <v>155</v>
      </c>
      <c r="B172" s="64" t="s">
        <v>844</v>
      </c>
      <c r="C172" s="73" t="s">
        <v>933</v>
      </c>
      <c r="D172" s="66">
        <v>15</v>
      </c>
      <c r="E172" s="66">
        <v>535</v>
      </c>
      <c r="F172" s="64" t="s">
        <v>894</v>
      </c>
      <c r="G172" s="66">
        <v>915</v>
      </c>
      <c r="H172" s="67">
        <v>24.571000000000002</v>
      </c>
      <c r="I172" s="67">
        <v>25.016999999999999</v>
      </c>
      <c r="J172" s="67">
        <v>25.399000000000001</v>
      </c>
      <c r="K172" s="67">
        <v>25.709</v>
      </c>
      <c r="L172" s="67">
        <v>25.983000000000001</v>
      </c>
      <c r="M172" s="67">
        <v>26.221</v>
      </c>
      <c r="N172" s="67">
        <v>26.445</v>
      </c>
      <c r="O172" s="67">
        <v>26.643000000000001</v>
      </c>
      <c r="P172" s="67">
        <v>26.841999999999999</v>
      </c>
      <c r="Q172" s="67">
        <v>27.013000000000002</v>
      </c>
      <c r="R172" s="67">
        <v>27.175000000000001</v>
      </c>
      <c r="S172" s="67">
        <v>27.335000000000001</v>
      </c>
      <c r="T172" s="67">
        <v>27.498999999999999</v>
      </c>
      <c r="U172" s="67">
        <v>27.664000000000001</v>
      </c>
      <c r="V172" s="67">
        <v>27.805</v>
      </c>
      <c r="W172" s="67">
        <v>27.945</v>
      </c>
      <c r="X172" s="67">
        <v>28.082999999999998</v>
      </c>
      <c r="Y172" s="67">
        <v>28.210999999999999</v>
      </c>
      <c r="Z172" s="67">
        <v>28.335000000000001</v>
      </c>
      <c r="AA172" s="67">
        <v>28.451000000000001</v>
      </c>
      <c r="AB172" s="67">
        <v>28.57</v>
      </c>
      <c r="AC172" s="67">
        <v>28.673999999999999</v>
      </c>
      <c r="AD172" s="67">
        <v>28.774000000000001</v>
      </c>
      <c r="AE172" s="67">
        <v>28.876000000000001</v>
      </c>
      <c r="AF172" s="67">
        <v>28.974</v>
      </c>
      <c r="AG172" s="67">
        <v>29.047000000000001</v>
      </c>
      <c r="AH172" s="67">
        <v>29.128</v>
      </c>
      <c r="AI172" s="67">
        <v>29.212</v>
      </c>
      <c r="AJ172" s="67">
        <v>29.279</v>
      </c>
      <c r="AK172" s="67">
        <v>29.35</v>
      </c>
      <c r="AL172" s="67">
        <v>29.425000000000001</v>
      </c>
      <c r="AM172" s="67">
        <v>29.49</v>
      </c>
      <c r="AN172" s="67">
        <v>29.536999999999999</v>
      </c>
      <c r="AO172" s="67">
        <v>29.6</v>
      </c>
      <c r="AP172" s="67">
        <v>29.641999999999999</v>
      </c>
      <c r="AQ172" s="67">
        <v>29.699000000000002</v>
      </c>
      <c r="AR172" s="67">
        <v>29.753</v>
      </c>
      <c r="AS172" s="67">
        <v>29.797000000000001</v>
      </c>
      <c r="AT172" s="67">
        <v>29.835000000000001</v>
      </c>
      <c r="AU172" s="67">
        <v>29.878</v>
      </c>
      <c r="AV172" s="67">
        <v>29.928999999999998</v>
      </c>
      <c r="AW172" s="67">
        <v>29.954999999999998</v>
      </c>
      <c r="AX172" s="67">
        <v>30.001000000000001</v>
      </c>
      <c r="AY172" s="67">
        <v>30.041</v>
      </c>
      <c r="AZ172" s="67">
        <v>30.087</v>
      </c>
      <c r="BA172" s="67">
        <v>30.120999999999999</v>
      </c>
      <c r="BB172" s="67">
        <v>30.16</v>
      </c>
      <c r="BC172" s="67">
        <v>30.202000000000002</v>
      </c>
      <c r="BD172" s="67">
        <v>30.25</v>
      </c>
      <c r="BE172" s="67">
        <v>30.291</v>
      </c>
      <c r="BF172" s="67">
        <v>30.341000000000001</v>
      </c>
      <c r="BG172" s="67">
        <v>30.388999999999999</v>
      </c>
      <c r="BH172" s="67">
        <v>30.433</v>
      </c>
      <c r="BI172" s="67">
        <v>30.489000000000001</v>
      </c>
      <c r="BJ172" s="67">
        <v>30.548999999999999</v>
      </c>
      <c r="BK172" s="67">
        <v>30.593</v>
      </c>
      <c r="BL172" s="67">
        <v>30.652999999999999</v>
      </c>
      <c r="BM172" s="67">
        <v>30.702000000000002</v>
      </c>
      <c r="BN172" s="67">
        <v>30.77</v>
      </c>
      <c r="BO172" s="67">
        <v>30.82</v>
      </c>
      <c r="BP172" s="67">
        <v>30.882999999999999</v>
      </c>
      <c r="BQ172" s="67">
        <v>30.943000000000001</v>
      </c>
      <c r="BR172" s="67">
        <v>30.998999999999999</v>
      </c>
      <c r="BS172" s="67">
        <v>31.052</v>
      </c>
      <c r="BT172" s="67">
        <v>31.113</v>
      </c>
      <c r="BU172" s="67">
        <v>31.183</v>
      </c>
      <c r="BV172" s="67">
        <v>31.242999999999999</v>
      </c>
      <c r="BW172" s="67">
        <v>31.295999999999999</v>
      </c>
      <c r="BX172" s="67">
        <v>31.364999999999998</v>
      </c>
      <c r="BY172" s="67">
        <v>31.431000000000001</v>
      </c>
      <c r="BZ172" s="67">
        <v>31.501999999999999</v>
      </c>
      <c r="CA172" s="67">
        <v>31.574000000000002</v>
      </c>
      <c r="CB172" s="67">
        <v>31.635000000000002</v>
      </c>
      <c r="CC172" s="67">
        <v>31.712</v>
      </c>
      <c r="CD172" s="67">
        <v>31.780999999999999</v>
      </c>
      <c r="CE172" s="67">
        <v>31.853999999999999</v>
      </c>
      <c r="CF172" s="67">
        <v>31.93</v>
      </c>
      <c r="CG172" s="67">
        <v>32.01</v>
      </c>
      <c r="CH172" s="67">
        <v>32.085999999999999</v>
      </c>
      <c r="CI172" s="67">
        <v>32.154000000000003</v>
      </c>
      <c r="CJ172" s="67">
        <v>32.235999999999997</v>
      </c>
      <c r="CK172" s="67">
        <v>32.311999999999998</v>
      </c>
      <c r="CL172" s="67">
        <v>32.383000000000003</v>
      </c>
      <c r="CM172" s="67">
        <v>32.460999999999999</v>
      </c>
      <c r="CN172" s="67">
        <v>32.542000000000002</v>
      </c>
      <c r="CO172" s="67">
        <v>32.606000000000002</v>
      </c>
    </row>
    <row r="173" spans="1:93" ht="11.25" customHeight="1">
      <c r="A173" s="63">
        <v>156</v>
      </c>
      <c r="B173" s="64" t="s">
        <v>844</v>
      </c>
      <c r="C173" s="73" t="s">
        <v>934</v>
      </c>
      <c r="D173" s="66">
        <v>14</v>
      </c>
      <c r="E173" s="66">
        <v>92</v>
      </c>
      <c r="F173" s="64" t="s">
        <v>894</v>
      </c>
      <c r="G173" s="66">
        <v>915</v>
      </c>
      <c r="H173" s="67">
        <v>29.148</v>
      </c>
      <c r="I173" s="67">
        <v>29.355</v>
      </c>
      <c r="J173" s="67">
        <v>29.567</v>
      </c>
      <c r="K173" s="67">
        <v>29.795000000000002</v>
      </c>
      <c r="L173" s="67">
        <v>30.033000000000001</v>
      </c>
      <c r="M173" s="67">
        <v>30.236999999999998</v>
      </c>
      <c r="N173" s="67">
        <v>30.422999999999998</v>
      </c>
      <c r="O173" s="67">
        <v>30.606000000000002</v>
      </c>
      <c r="P173" s="67">
        <v>30.780999999999999</v>
      </c>
      <c r="Q173" s="67">
        <v>30.937000000000001</v>
      </c>
      <c r="R173" s="67">
        <v>31.091000000000001</v>
      </c>
      <c r="S173" s="67">
        <v>31.244</v>
      </c>
      <c r="T173" s="67">
        <v>31.393000000000001</v>
      </c>
      <c r="U173" s="67">
        <v>31.523</v>
      </c>
      <c r="V173" s="67">
        <v>31.65</v>
      </c>
      <c r="W173" s="67">
        <v>31.766999999999999</v>
      </c>
      <c r="X173" s="67">
        <v>31.864000000000001</v>
      </c>
      <c r="Y173" s="67">
        <v>31.96</v>
      </c>
      <c r="Z173" s="67">
        <v>32.039000000000001</v>
      </c>
      <c r="AA173" s="67">
        <v>32.095999999999997</v>
      </c>
      <c r="AB173" s="67">
        <v>32.151000000000003</v>
      </c>
      <c r="AC173" s="67">
        <v>32.207000000000001</v>
      </c>
      <c r="AD173" s="67">
        <v>32.228000000000002</v>
      </c>
      <c r="AE173" s="67">
        <v>32.241</v>
      </c>
      <c r="AF173" s="67">
        <v>32.247999999999998</v>
      </c>
      <c r="AG173" s="67">
        <v>32.231999999999999</v>
      </c>
      <c r="AH173" s="67">
        <v>32.212000000000003</v>
      </c>
      <c r="AI173" s="67">
        <v>32.182000000000002</v>
      </c>
      <c r="AJ173" s="67">
        <v>32.133000000000003</v>
      </c>
      <c r="AK173" s="67">
        <v>32.082999999999998</v>
      </c>
      <c r="AL173" s="67">
        <v>32.003999999999998</v>
      </c>
      <c r="AM173" s="67">
        <v>31.931000000000001</v>
      </c>
      <c r="AN173" s="67">
        <v>31.832000000000001</v>
      </c>
      <c r="AO173" s="67">
        <v>31.753</v>
      </c>
      <c r="AP173" s="67">
        <v>31.643999999999998</v>
      </c>
      <c r="AQ173" s="67">
        <v>31.54</v>
      </c>
      <c r="AR173" s="67">
        <v>31.427</v>
      </c>
      <c r="AS173" s="67">
        <v>31.312000000000001</v>
      </c>
      <c r="AT173" s="67">
        <v>31.186</v>
      </c>
      <c r="AU173" s="67">
        <v>31.058</v>
      </c>
      <c r="AV173" s="67">
        <v>30.925999999999998</v>
      </c>
      <c r="AW173" s="67">
        <v>30.783000000000001</v>
      </c>
      <c r="AX173" s="67">
        <v>30.652000000000001</v>
      </c>
      <c r="AY173" s="67">
        <v>30.513000000000002</v>
      </c>
      <c r="AZ173" s="67">
        <v>30.358000000000001</v>
      </c>
      <c r="BA173" s="67">
        <v>30.216999999999999</v>
      </c>
      <c r="BB173" s="67">
        <v>30.068999999999999</v>
      </c>
      <c r="BC173" s="67">
        <v>29.922000000000001</v>
      </c>
      <c r="BD173" s="67">
        <v>29.774999999999999</v>
      </c>
      <c r="BE173" s="67">
        <v>29.616</v>
      </c>
      <c r="BF173" s="67">
        <v>29.47</v>
      </c>
      <c r="BG173" s="67">
        <v>29.315000000000001</v>
      </c>
      <c r="BH173" s="67">
        <v>29.152999999999999</v>
      </c>
      <c r="BI173" s="67">
        <v>29.007999999999999</v>
      </c>
      <c r="BJ173" s="67">
        <v>28.852</v>
      </c>
      <c r="BK173" s="67">
        <v>28.693000000000001</v>
      </c>
      <c r="BL173" s="67">
        <v>28.536999999999999</v>
      </c>
      <c r="BM173" s="67">
        <v>28.379000000000001</v>
      </c>
      <c r="BN173" s="67">
        <v>28.228000000000002</v>
      </c>
      <c r="BO173" s="67">
        <v>28.073</v>
      </c>
      <c r="BP173" s="67">
        <v>27.928999999999998</v>
      </c>
      <c r="BQ173" s="67">
        <v>27.783000000000001</v>
      </c>
      <c r="BR173" s="67">
        <v>27.626000000000001</v>
      </c>
      <c r="BS173" s="67">
        <v>27.491</v>
      </c>
      <c r="BT173" s="67">
        <v>27.347999999999999</v>
      </c>
      <c r="BU173" s="67">
        <v>27.216000000000001</v>
      </c>
      <c r="BV173" s="67">
        <v>27.071000000000002</v>
      </c>
      <c r="BW173" s="67">
        <v>26.939</v>
      </c>
      <c r="BX173" s="67">
        <v>26.808</v>
      </c>
      <c r="BY173" s="67">
        <v>26.681999999999999</v>
      </c>
      <c r="BZ173" s="67">
        <v>26.547999999999998</v>
      </c>
      <c r="CA173" s="67">
        <v>26.43</v>
      </c>
      <c r="CB173" s="67">
        <v>26.306999999999999</v>
      </c>
      <c r="CC173" s="67">
        <v>26.184000000000001</v>
      </c>
      <c r="CD173" s="67">
        <v>26.074999999999999</v>
      </c>
      <c r="CE173" s="67">
        <v>25.957000000000001</v>
      </c>
      <c r="CF173" s="67">
        <v>25.827999999999999</v>
      </c>
      <c r="CG173" s="67">
        <v>25.715</v>
      </c>
      <c r="CH173" s="67">
        <v>25.599</v>
      </c>
      <c r="CI173" s="67">
        <v>25.481999999999999</v>
      </c>
      <c r="CJ173" s="67">
        <v>25.385000000000002</v>
      </c>
      <c r="CK173" s="67">
        <v>25.27</v>
      </c>
      <c r="CL173" s="67">
        <v>25.167000000000002</v>
      </c>
      <c r="CM173" s="67">
        <v>25.059000000000001</v>
      </c>
      <c r="CN173" s="67">
        <v>24.957999999999998</v>
      </c>
      <c r="CO173" s="67">
        <v>24.856999999999999</v>
      </c>
    </row>
    <row r="174" spans="1:93" ht="11.25" customHeight="1">
      <c r="A174" s="63">
        <v>157</v>
      </c>
      <c r="B174" s="64" t="s">
        <v>844</v>
      </c>
      <c r="C174" s="73" t="s">
        <v>935</v>
      </c>
      <c r="D174" s="66">
        <v>14</v>
      </c>
      <c r="E174" s="66">
        <v>136</v>
      </c>
      <c r="F174" s="64" t="s">
        <v>894</v>
      </c>
      <c r="G174" s="66">
        <v>915</v>
      </c>
      <c r="H174" s="67">
        <v>61.720999999999997</v>
      </c>
      <c r="I174" s="67">
        <v>62.564</v>
      </c>
      <c r="J174" s="67">
        <v>63.381999999999998</v>
      </c>
      <c r="K174" s="67">
        <v>64.171999999999997</v>
      </c>
      <c r="L174" s="67">
        <v>64.947999999999993</v>
      </c>
      <c r="M174" s="67">
        <v>65.72</v>
      </c>
      <c r="N174" s="67">
        <v>66.498000000000005</v>
      </c>
      <c r="O174" s="67">
        <v>67.28</v>
      </c>
      <c r="P174" s="67">
        <v>68.054000000000002</v>
      </c>
      <c r="Q174" s="67">
        <v>68.837999999999994</v>
      </c>
      <c r="R174" s="67">
        <v>69.606999999999999</v>
      </c>
      <c r="S174" s="67">
        <v>70.36</v>
      </c>
      <c r="T174" s="67">
        <v>71.111999999999995</v>
      </c>
      <c r="U174" s="67">
        <v>71.858999999999995</v>
      </c>
      <c r="V174" s="67">
        <v>72.605999999999995</v>
      </c>
      <c r="W174" s="67">
        <v>73.334999999999994</v>
      </c>
      <c r="X174" s="67">
        <v>74.046000000000006</v>
      </c>
      <c r="Y174" s="67">
        <v>74.757000000000005</v>
      </c>
      <c r="Z174" s="67">
        <v>75.456000000000003</v>
      </c>
      <c r="AA174" s="67">
        <v>76.147000000000006</v>
      </c>
      <c r="AB174" s="67">
        <v>76.808000000000007</v>
      </c>
      <c r="AC174" s="67">
        <v>77.477000000000004</v>
      </c>
      <c r="AD174" s="67">
        <v>78.125</v>
      </c>
      <c r="AE174" s="67">
        <v>78.766999999999996</v>
      </c>
      <c r="AF174" s="67">
        <v>79.370999999999995</v>
      </c>
      <c r="AG174" s="67">
        <v>79.974000000000004</v>
      </c>
      <c r="AH174" s="67">
        <v>80.537000000000006</v>
      </c>
      <c r="AI174" s="67">
        <v>81.097999999999999</v>
      </c>
      <c r="AJ174" s="67">
        <v>81.63</v>
      </c>
      <c r="AK174" s="67">
        <v>82.135000000000005</v>
      </c>
      <c r="AL174" s="67">
        <v>82.622</v>
      </c>
      <c r="AM174" s="67">
        <v>83.070999999999998</v>
      </c>
      <c r="AN174" s="67">
        <v>83.506</v>
      </c>
      <c r="AO174" s="67">
        <v>83.909000000000006</v>
      </c>
      <c r="AP174" s="67">
        <v>84.289000000000001</v>
      </c>
      <c r="AQ174" s="67">
        <v>84.656999999999996</v>
      </c>
      <c r="AR174" s="67">
        <v>85.001999999999995</v>
      </c>
      <c r="AS174" s="67">
        <v>85.326999999999998</v>
      </c>
      <c r="AT174" s="67">
        <v>85.638999999999996</v>
      </c>
      <c r="AU174" s="67">
        <v>85.933999999999997</v>
      </c>
      <c r="AV174" s="67">
        <v>86.212000000000003</v>
      </c>
      <c r="AW174" s="67">
        <v>86.503</v>
      </c>
      <c r="AX174" s="67">
        <v>86.775999999999996</v>
      </c>
      <c r="AY174" s="67">
        <v>87.046000000000006</v>
      </c>
      <c r="AZ174" s="67">
        <v>87.323999999999998</v>
      </c>
      <c r="BA174" s="67">
        <v>87.593999999999994</v>
      </c>
      <c r="BB174" s="67">
        <v>87.856999999999999</v>
      </c>
      <c r="BC174" s="67">
        <v>88.134</v>
      </c>
      <c r="BD174" s="67">
        <v>88.414000000000001</v>
      </c>
      <c r="BE174" s="67">
        <v>88.712999999999994</v>
      </c>
      <c r="BF174" s="67">
        <v>89.001999999999995</v>
      </c>
      <c r="BG174" s="67">
        <v>89.311000000000007</v>
      </c>
      <c r="BH174" s="67">
        <v>89.635999999999996</v>
      </c>
      <c r="BI174" s="67">
        <v>89.954999999999998</v>
      </c>
      <c r="BJ174" s="67">
        <v>90.302000000000007</v>
      </c>
      <c r="BK174" s="67">
        <v>90.649000000000001</v>
      </c>
      <c r="BL174" s="67">
        <v>91.013000000000005</v>
      </c>
      <c r="BM174" s="67">
        <v>91.373999999999995</v>
      </c>
      <c r="BN174" s="67">
        <v>91.754000000000005</v>
      </c>
      <c r="BO174" s="67">
        <v>92.138999999999996</v>
      </c>
      <c r="BP174" s="67">
        <v>92.537000000000006</v>
      </c>
      <c r="BQ174" s="67">
        <v>92.944000000000003</v>
      </c>
      <c r="BR174" s="67">
        <v>93.355000000000004</v>
      </c>
      <c r="BS174" s="67">
        <v>93.778000000000006</v>
      </c>
      <c r="BT174" s="67">
        <v>94.185000000000002</v>
      </c>
      <c r="BU174" s="67">
        <v>94.600999999999999</v>
      </c>
      <c r="BV174" s="67">
        <v>95.009</v>
      </c>
      <c r="BW174" s="67">
        <v>95.427000000000007</v>
      </c>
      <c r="BX174" s="67">
        <v>95.831999999999994</v>
      </c>
      <c r="BY174" s="67">
        <v>96.242999999999995</v>
      </c>
      <c r="BZ174" s="67">
        <v>96.641999999999996</v>
      </c>
      <c r="CA174" s="67">
        <v>97.043000000000006</v>
      </c>
      <c r="CB174" s="67">
        <v>97.453000000000003</v>
      </c>
      <c r="CC174" s="67">
        <v>97.852999999999994</v>
      </c>
      <c r="CD174" s="67">
        <v>98.251000000000005</v>
      </c>
      <c r="CE174" s="67">
        <v>98.650999999999996</v>
      </c>
      <c r="CF174" s="67">
        <v>99.055999999999997</v>
      </c>
      <c r="CG174" s="67">
        <v>99.460999999999999</v>
      </c>
      <c r="CH174" s="67">
        <v>99.856999999999999</v>
      </c>
      <c r="CI174" s="67">
        <v>100.25</v>
      </c>
      <c r="CJ174" s="67">
        <v>100.658</v>
      </c>
      <c r="CK174" s="67">
        <v>101.056</v>
      </c>
      <c r="CL174" s="67">
        <v>101.446</v>
      </c>
      <c r="CM174" s="67">
        <v>101.848</v>
      </c>
      <c r="CN174" s="67">
        <v>102.26</v>
      </c>
      <c r="CO174" s="67">
        <v>102.667</v>
      </c>
    </row>
    <row r="175" spans="1:93" ht="11.25" customHeight="1">
      <c r="A175" s="63">
        <v>158</v>
      </c>
      <c r="B175" s="64" t="s">
        <v>844</v>
      </c>
      <c r="C175" s="73" t="s">
        <v>315</v>
      </c>
      <c r="D175" s="66"/>
      <c r="E175" s="66">
        <v>192</v>
      </c>
      <c r="F175" s="64" t="s">
        <v>894</v>
      </c>
      <c r="G175" s="66">
        <v>915</v>
      </c>
      <c r="H175" s="67">
        <v>11324.777</v>
      </c>
      <c r="I175" s="67">
        <v>11335.108</v>
      </c>
      <c r="J175" s="67">
        <v>11339.254999999999</v>
      </c>
      <c r="K175" s="67">
        <v>11338.146000000001</v>
      </c>
      <c r="L175" s="67">
        <v>11333.484</v>
      </c>
      <c r="M175" s="67">
        <v>11326.616</v>
      </c>
      <c r="N175" s="67">
        <v>11317.498</v>
      </c>
      <c r="O175" s="67">
        <v>11305.647999999999</v>
      </c>
      <c r="P175" s="67">
        <v>11291.378000000001</v>
      </c>
      <c r="Q175" s="67">
        <v>11275.084000000001</v>
      </c>
      <c r="R175" s="67">
        <v>11257.038</v>
      </c>
      <c r="S175" s="67">
        <v>11237.404</v>
      </c>
      <c r="T175" s="67">
        <v>11216.216</v>
      </c>
      <c r="U175" s="67">
        <v>11193.386</v>
      </c>
      <c r="V175" s="67">
        <v>11168.802</v>
      </c>
      <c r="W175" s="67">
        <v>11142.328</v>
      </c>
      <c r="X175" s="67">
        <v>11113.994000000001</v>
      </c>
      <c r="Y175" s="67">
        <v>11083.814</v>
      </c>
      <c r="Z175" s="67">
        <v>11051.682000000001</v>
      </c>
      <c r="AA175" s="67">
        <v>11017.444</v>
      </c>
      <c r="AB175" s="67">
        <v>10980.995000000001</v>
      </c>
      <c r="AC175" s="67">
        <v>10942.286</v>
      </c>
      <c r="AD175" s="67">
        <v>10901.297</v>
      </c>
      <c r="AE175" s="67">
        <v>10858.029</v>
      </c>
      <c r="AF175" s="67">
        <v>10812.511</v>
      </c>
      <c r="AG175" s="67">
        <v>10764.75</v>
      </c>
      <c r="AH175" s="67">
        <v>10714.749</v>
      </c>
      <c r="AI175" s="67">
        <v>10662.484</v>
      </c>
      <c r="AJ175" s="67">
        <v>10607.937</v>
      </c>
      <c r="AK175" s="67">
        <v>10551.054</v>
      </c>
      <c r="AL175" s="67">
        <v>10491.849</v>
      </c>
      <c r="AM175" s="67">
        <v>10430.370999999999</v>
      </c>
      <c r="AN175" s="67">
        <v>10366.653</v>
      </c>
      <c r="AO175" s="67">
        <v>10300.743</v>
      </c>
      <c r="AP175" s="67">
        <v>10232.635</v>
      </c>
      <c r="AQ175" s="67">
        <v>10162.395</v>
      </c>
      <c r="AR175" s="67">
        <v>10090.11</v>
      </c>
      <c r="AS175" s="67">
        <v>10015.937</v>
      </c>
      <c r="AT175" s="67">
        <v>9940.1</v>
      </c>
      <c r="AU175" s="67">
        <v>9862.8629999999994</v>
      </c>
      <c r="AV175" s="67">
        <v>9784.5120000000006</v>
      </c>
      <c r="AW175" s="67">
        <v>9705.2090000000007</v>
      </c>
      <c r="AX175" s="67">
        <v>9625.1200000000008</v>
      </c>
      <c r="AY175" s="67">
        <v>9544.4770000000008</v>
      </c>
      <c r="AZ175" s="67">
        <v>9463.5169999999998</v>
      </c>
      <c r="BA175" s="67">
        <v>9382.4660000000003</v>
      </c>
      <c r="BB175" s="67">
        <v>9301.4660000000003</v>
      </c>
      <c r="BC175" s="67">
        <v>9220.6749999999993</v>
      </c>
      <c r="BD175" s="67">
        <v>9140.43</v>
      </c>
      <c r="BE175" s="67">
        <v>9061.0789999999997</v>
      </c>
      <c r="BF175" s="67">
        <v>8982.8819999999996</v>
      </c>
      <c r="BG175" s="67">
        <v>8906.0069999999996</v>
      </c>
      <c r="BH175" s="67">
        <v>8830.4529999999995</v>
      </c>
      <c r="BI175" s="67">
        <v>8756.1450000000004</v>
      </c>
      <c r="BJ175" s="67">
        <v>8682.9330000000009</v>
      </c>
      <c r="BK175" s="67">
        <v>8610.6919999999991</v>
      </c>
      <c r="BL175" s="67">
        <v>8539.3760000000002</v>
      </c>
      <c r="BM175" s="67">
        <v>8469.01</v>
      </c>
      <c r="BN175" s="67">
        <v>8399.5149999999994</v>
      </c>
      <c r="BO175" s="67">
        <v>8330.8029999999999</v>
      </c>
      <c r="BP175" s="67">
        <v>8262.8009999999995</v>
      </c>
      <c r="BQ175" s="67">
        <v>8195.4940000000006</v>
      </c>
      <c r="BR175" s="67">
        <v>8128.7979999999998</v>
      </c>
      <c r="BS175" s="67">
        <v>8062.4269999999997</v>
      </c>
      <c r="BT175" s="67">
        <v>7996.07</v>
      </c>
      <c r="BU175" s="67">
        <v>7929.4660000000003</v>
      </c>
      <c r="BV175" s="67">
        <v>7862.5619999999999</v>
      </c>
      <c r="BW175" s="67">
        <v>7795.4059999999999</v>
      </c>
      <c r="BX175" s="67">
        <v>7728.1329999999998</v>
      </c>
      <c r="BY175" s="67">
        <v>7660.9189999999999</v>
      </c>
      <c r="BZ175" s="67">
        <v>7593.9459999999999</v>
      </c>
      <c r="CA175" s="67">
        <v>7527.2250000000004</v>
      </c>
      <c r="CB175" s="67">
        <v>7460.7709999999997</v>
      </c>
      <c r="CC175" s="67">
        <v>7394.83</v>
      </c>
      <c r="CD175" s="67">
        <v>7329.6629999999996</v>
      </c>
      <c r="CE175" s="67">
        <v>7265.4740000000002</v>
      </c>
      <c r="CF175" s="67">
        <v>7202.3440000000001</v>
      </c>
      <c r="CG175" s="67">
        <v>7140.2550000000001</v>
      </c>
      <c r="CH175" s="67">
        <v>7079.125</v>
      </c>
      <c r="CI175" s="67">
        <v>7018.835</v>
      </c>
      <c r="CJ175" s="67">
        <v>6959.2920000000004</v>
      </c>
      <c r="CK175" s="67">
        <v>6900.4380000000001</v>
      </c>
      <c r="CL175" s="67">
        <v>6842.2030000000004</v>
      </c>
      <c r="CM175" s="67">
        <v>6784.62</v>
      </c>
      <c r="CN175" s="67">
        <v>6727.6779999999999</v>
      </c>
      <c r="CO175" s="67">
        <v>6671.4610000000002</v>
      </c>
    </row>
    <row r="176" spans="1:93" ht="11.25" customHeight="1">
      <c r="A176" s="63">
        <v>159</v>
      </c>
      <c r="B176" s="64" t="s">
        <v>844</v>
      </c>
      <c r="C176" s="73" t="s">
        <v>936</v>
      </c>
      <c r="D176" s="66">
        <v>15</v>
      </c>
      <c r="E176" s="66">
        <v>531</v>
      </c>
      <c r="F176" s="64" t="s">
        <v>894</v>
      </c>
      <c r="G176" s="66">
        <v>915</v>
      </c>
      <c r="H176" s="67">
        <v>159.85</v>
      </c>
      <c r="I176" s="67">
        <v>161.05500000000001</v>
      </c>
      <c r="J176" s="67">
        <v>161.98599999999999</v>
      </c>
      <c r="K176" s="67">
        <v>162.75299999999999</v>
      </c>
      <c r="L176" s="67">
        <v>163.423</v>
      </c>
      <c r="M176" s="67">
        <v>164.1</v>
      </c>
      <c r="N176" s="67">
        <v>164.79599999999999</v>
      </c>
      <c r="O176" s="67">
        <v>165.53100000000001</v>
      </c>
      <c r="P176" s="67">
        <v>166.27699999999999</v>
      </c>
      <c r="Q176" s="67">
        <v>166.999</v>
      </c>
      <c r="R176" s="67">
        <v>167.691</v>
      </c>
      <c r="S176" s="67">
        <v>168.33600000000001</v>
      </c>
      <c r="T176" s="67">
        <v>168.964</v>
      </c>
      <c r="U176" s="67">
        <v>169.58</v>
      </c>
      <c r="V176" s="67">
        <v>170.14500000000001</v>
      </c>
      <c r="W176" s="67">
        <v>170.703</v>
      </c>
      <c r="X176" s="67">
        <v>171.22900000000001</v>
      </c>
      <c r="Y176" s="67">
        <v>171.72800000000001</v>
      </c>
      <c r="Z176" s="67">
        <v>172.208</v>
      </c>
      <c r="AA176" s="67">
        <v>172.64099999999999</v>
      </c>
      <c r="AB176" s="67">
        <v>173.05600000000001</v>
      </c>
      <c r="AC176" s="67">
        <v>173.43</v>
      </c>
      <c r="AD176" s="67">
        <v>173.78200000000001</v>
      </c>
      <c r="AE176" s="67">
        <v>174.11</v>
      </c>
      <c r="AF176" s="67">
        <v>174.392</v>
      </c>
      <c r="AG176" s="67">
        <v>174.64</v>
      </c>
      <c r="AH176" s="67">
        <v>174.86799999999999</v>
      </c>
      <c r="AI176" s="67">
        <v>175.06800000000001</v>
      </c>
      <c r="AJ176" s="67">
        <v>175.22800000000001</v>
      </c>
      <c r="AK176" s="67">
        <v>175.37100000000001</v>
      </c>
      <c r="AL176" s="67">
        <v>175.482</v>
      </c>
      <c r="AM176" s="67">
        <v>175.57499999999999</v>
      </c>
      <c r="AN176" s="67">
        <v>175.637</v>
      </c>
      <c r="AO176" s="67">
        <v>175.68199999999999</v>
      </c>
      <c r="AP176" s="67">
        <v>175.71799999999999</v>
      </c>
      <c r="AQ176" s="67">
        <v>175.72300000000001</v>
      </c>
      <c r="AR176" s="67">
        <v>175.73099999999999</v>
      </c>
      <c r="AS176" s="67">
        <v>175.72900000000001</v>
      </c>
      <c r="AT176" s="67">
        <v>175.72399999999999</v>
      </c>
      <c r="AU176" s="67">
        <v>175.708</v>
      </c>
      <c r="AV176" s="67">
        <v>175.69900000000001</v>
      </c>
      <c r="AW176" s="67">
        <v>175.7</v>
      </c>
      <c r="AX176" s="67">
        <v>175.71199999999999</v>
      </c>
      <c r="AY176" s="67">
        <v>175.72300000000001</v>
      </c>
      <c r="AZ176" s="67">
        <v>175.73699999999999</v>
      </c>
      <c r="BA176" s="67">
        <v>175.767</v>
      </c>
      <c r="BB176" s="67">
        <v>175.81299999999999</v>
      </c>
      <c r="BC176" s="67">
        <v>175.876</v>
      </c>
      <c r="BD176" s="67">
        <v>175.935</v>
      </c>
      <c r="BE176" s="67">
        <v>176.005</v>
      </c>
      <c r="BF176" s="67">
        <v>176.09200000000001</v>
      </c>
      <c r="BG176" s="67">
        <v>176.18700000000001</v>
      </c>
      <c r="BH176" s="67">
        <v>176.29300000000001</v>
      </c>
      <c r="BI176" s="67">
        <v>176.393</v>
      </c>
      <c r="BJ176" s="67">
        <v>176.49199999999999</v>
      </c>
      <c r="BK176" s="67">
        <v>176.608</v>
      </c>
      <c r="BL176" s="67">
        <v>176.70699999999999</v>
      </c>
      <c r="BM176" s="67">
        <v>176.798</v>
      </c>
      <c r="BN176" s="67">
        <v>176.89599999999999</v>
      </c>
      <c r="BO176" s="67">
        <v>176.982</v>
      </c>
      <c r="BP176" s="67">
        <v>177.05199999999999</v>
      </c>
      <c r="BQ176" s="67">
        <v>177.11500000000001</v>
      </c>
      <c r="BR176" s="67">
        <v>177.17099999999999</v>
      </c>
      <c r="BS176" s="67">
        <v>177.20400000000001</v>
      </c>
      <c r="BT176" s="67">
        <v>177.226</v>
      </c>
      <c r="BU176" s="67">
        <v>177.24100000000001</v>
      </c>
      <c r="BV176" s="67">
        <v>177.227</v>
      </c>
      <c r="BW176" s="67">
        <v>177.18799999999999</v>
      </c>
      <c r="BX176" s="67">
        <v>177.14099999999999</v>
      </c>
      <c r="BY176" s="67">
        <v>177.07499999999999</v>
      </c>
      <c r="BZ176" s="67">
        <v>177.00899999999999</v>
      </c>
      <c r="CA176" s="67">
        <v>176.91800000000001</v>
      </c>
      <c r="CB176" s="67">
        <v>176.83</v>
      </c>
      <c r="CC176" s="67">
        <v>176.71899999999999</v>
      </c>
      <c r="CD176" s="67">
        <v>176.59800000000001</v>
      </c>
      <c r="CE176" s="67">
        <v>176.48099999999999</v>
      </c>
      <c r="CF176" s="67">
        <v>176.34299999999999</v>
      </c>
      <c r="CG176" s="67">
        <v>176.20699999999999</v>
      </c>
      <c r="CH176" s="67">
        <v>176.06200000000001</v>
      </c>
      <c r="CI176" s="67">
        <v>175.91399999999999</v>
      </c>
      <c r="CJ176" s="67">
        <v>175.767</v>
      </c>
      <c r="CK176" s="67">
        <v>175.619</v>
      </c>
      <c r="CL176" s="67">
        <v>175.47200000000001</v>
      </c>
      <c r="CM176" s="67">
        <v>175.322</v>
      </c>
      <c r="CN176" s="67">
        <v>175.18700000000001</v>
      </c>
      <c r="CO176" s="67">
        <v>175.041</v>
      </c>
    </row>
    <row r="177" spans="1:93" ht="11.25" customHeight="1">
      <c r="A177" s="63">
        <v>160</v>
      </c>
      <c r="B177" s="64" t="s">
        <v>844</v>
      </c>
      <c r="C177" s="73" t="s">
        <v>325</v>
      </c>
      <c r="D177" s="66"/>
      <c r="E177" s="66">
        <v>212</v>
      </c>
      <c r="F177" s="64" t="s">
        <v>894</v>
      </c>
      <c r="G177" s="66">
        <v>915</v>
      </c>
      <c r="H177" s="67">
        <v>71.174999999999997</v>
      </c>
      <c r="I177" s="67">
        <v>71.307000000000002</v>
      </c>
      <c r="J177" s="67">
        <v>71.459999999999994</v>
      </c>
      <c r="K177" s="67">
        <v>71.626000000000005</v>
      </c>
      <c r="L177" s="67">
        <v>71.808000000000007</v>
      </c>
      <c r="M177" s="67">
        <v>71.991</v>
      </c>
      <c r="N177" s="67">
        <v>72.171999999999997</v>
      </c>
      <c r="O177" s="67">
        <v>72.337000000000003</v>
      </c>
      <c r="P177" s="67">
        <v>72.513999999999996</v>
      </c>
      <c r="Q177" s="67">
        <v>72.683000000000007</v>
      </c>
      <c r="R177" s="67">
        <v>72.819000000000003</v>
      </c>
      <c r="S177" s="67">
        <v>72.953999999999994</v>
      </c>
      <c r="T177" s="67">
        <v>73.052000000000007</v>
      </c>
      <c r="U177" s="67">
        <v>73.137</v>
      </c>
      <c r="V177" s="67">
        <v>73.200999999999993</v>
      </c>
      <c r="W177" s="67">
        <v>73.244</v>
      </c>
      <c r="X177" s="67">
        <v>73.263999999999996</v>
      </c>
      <c r="Y177" s="67">
        <v>73.254999999999995</v>
      </c>
      <c r="Z177" s="67">
        <v>73.225999999999999</v>
      </c>
      <c r="AA177" s="67">
        <v>73.174000000000007</v>
      </c>
      <c r="AB177" s="67">
        <v>73.105999999999995</v>
      </c>
      <c r="AC177" s="67">
        <v>73.019000000000005</v>
      </c>
      <c r="AD177" s="67">
        <v>72.921999999999997</v>
      </c>
      <c r="AE177" s="67">
        <v>72.808000000000007</v>
      </c>
      <c r="AF177" s="67">
        <v>72.682000000000002</v>
      </c>
      <c r="AG177" s="67">
        <v>72.548000000000002</v>
      </c>
      <c r="AH177" s="67">
        <v>72.403000000000006</v>
      </c>
      <c r="AI177" s="67">
        <v>72.259</v>
      </c>
      <c r="AJ177" s="67">
        <v>72.099999999999994</v>
      </c>
      <c r="AK177" s="67">
        <v>71.935000000000002</v>
      </c>
      <c r="AL177" s="67">
        <v>71.771000000000001</v>
      </c>
      <c r="AM177" s="67">
        <v>71.606999999999999</v>
      </c>
      <c r="AN177" s="67">
        <v>71.432000000000002</v>
      </c>
      <c r="AO177" s="67">
        <v>71.260000000000005</v>
      </c>
      <c r="AP177" s="67">
        <v>71.072999999999993</v>
      </c>
      <c r="AQ177" s="67">
        <v>70.872</v>
      </c>
      <c r="AR177" s="67">
        <v>70.680000000000007</v>
      </c>
      <c r="AS177" s="67">
        <v>70.462000000000003</v>
      </c>
      <c r="AT177" s="67">
        <v>70.242000000000004</v>
      </c>
      <c r="AU177" s="67">
        <v>70.010000000000005</v>
      </c>
      <c r="AV177" s="67">
        <v>69.772000000000006</v>
      </c>
      <c r="AW177" s="67">
        <v>69.510999999999996</v>
      </c>
      <c r="AX177" s="67">
        <v>69.251999999999995</v>
      </c>
      <c r="AY177" s="67">
        <v>68.959000000000003</v>
      </c>
      <c r="AZ177" s="67">
        <v>68.671000000000006</v>
      </c>
      <c r="BA177" s="67">
        <v>68.382999999999996</v>
      </c>
      <c r="BB177" s="67">
        <v>68.063000000000002</v>
      </c>
      <c r="BC177" s="67">
        <v>67.739000000000004</v>
      </c>
      <c r="BD177" s="67">
        <v>67.406999999999996</v>
      </c>
      <c r="BE177" s="67">
        <v>67.040000000000006</v>
      </c>
      <c r="BF177" s="67">
        <v>66.69</v>
      </c>
      <c r="BG177" s="67">
        <v>66.314999999999998</v>
      </c>
      <c r="BH177" s="67">
        <v>65.936000000000007</v>
      </c>
      <c r="BI177" s="67">
        <v>65.536000000000001</v>
      </c>
      <c r="BJ177" s="67">
        <v>65.131</v>
      </c>
      <c r="BK177" s="67">
        <v>64.715000000000003</v>
      </c>
      <c r="BL177" s="67">
        <v>64.296000000000006</v>
      </c>
      <c r="BM177" s="67">
        <v>63.868000000000002</v>
      </c>
      <c r="BN177" s="67">
        <v>63.432000000000002</v>
      </c>
      <c r="BO177" s="67">
        <v>62.984999999999999</v>
      </c>
      <c r="BP177" s="67">
        <v>62.523000000000003</v>
      </c>
      <c r="BQ177" s="67">
        <v>62.064999999999998</v>
      </c>
      <c r="BR177" s="67">
        <v>61.607999999999997</v>
      </c>
      <c r="BS177" s="67">
        <v>61.125999999999998</v>
      </c>
      <c r="BT177" s="67">
        <v>60.654000000000003</v>
      </c>
      <c r="BU177" s="67">
        <v>60.162999999999997</v>
      </c>
      <c r="BV177" s="67">
        <v>59.686999999999998</v>
      </c>
      <c r="BW177" s="67">
        <v>59.198999999999998</v>
      </c>
      <c r="BX177" s="67">
        <v>58.707000000000001</v>
      </c>
      <c r="BY177" s="67">
        <v>58.223999999999997</v>
      </c>
      <c r="BZ177" s="67">
        <v>57.753</v>
      </c>
      <c r="CA177" s="67">
        <v>57.280999999999999</v>
      </c>
      <c r="CB177" s="67">
        <v>56.805</v>
      </c>
      <c r="CC177" s="67">
        <v>56.341999999999999</v>
      </c>
      <c r="CD177" s="67">
        <v>55.89</v>
      </c>
      <c r="CE177" s="67">
        <v>55.436</v>
      </c>
      <c r="CF177" s="67">
        <v>54.994</v>
      </c>
      <c r="CG177" s="67">
        <v>54.557000000000002</v>
      </c>
      <c r="CH177" s="67">
        <v>54.128</v>
      </c>
      <c r="CI177" s="67">
        <v>53.706000000000003</v>
      </c>
      <c r="CJ177" s="67">
        <v>53.293999999999997</v>
      </c>
      <c r="CK177" s="67">
        <v>52.895000000000003</v>
      </c>
      <c r="CL177" s="67">
        <v>52.493000000000002</v>
      </c>
      <c r="CM177" s="67">
        <v>52.107999999999997</v>
      </c>
      <c r="CN177" s="67">
        <v>51.726999999999997</v>
      </c>
      <c r="CO177" s="67">
        <v>51.344999999999999</v>
      </c>
    </row>
    <row r="178" spans="1:93" ht="11.25" customHeight="1">
      <c r="A178" s="63">
        <v>161</v>
      </c>
      <c r="B178" s="64" t="s">
        <v>844</v>
      </c>
      <c r="C178" s="73" t="s">
        <v>327</v>
      </c>
      <c r="D178" s="66"/>
      <c r="E178" s="66">
        <v>214</v>
      </c>
      <c r="F178" s="64" t="s">
        <v>894</v>
      </c>
      <c r="G178" s="66">
        <v>915</v>
      </c>
      <c r="H178" s="67">
        <v>10281.674999999999</v>
      </c>
      <c r="I178" s="67">
        <v>10397.737999999999</v>
      </c>
      <c r="J178" s="67">
        <v>10513.111000000001</v>
      </c>
      <c r="K178" s="67">
        <v>10627.147000000001</v>
      </c>
      <c r="L178" s="67">
        <v>10738.957</v>
      </c>
      <c r="M178" s="67">
        <v>10847.904</v>
      </c>
      <c r="N178" s="67">
        <v>10953.714</v>
      </c>
      <c r="O178" s="67">
        <v>11056.374</v>
      </c>
      <c r="P178" s="67">
        <v>11155.916999999999</v>
      </c>
      <c r="Q178" s="67">
        <v>11252.476000000001</v>
      </c>
      <c r="R178" s="67">
        <v>11346.156999999999</v>
      </c>
      <c r="S178" s="67">
        <v>11436.847</v>
      </c>
      <c r="T178" s="67">
        <v>11524.522000000001</v>
      </c>
      <c r="U178" s="67">
        <v>11609.235000000001</v>
      </c>
      <c r="V178" s="67">
        <v>11691.142</v>
      </c>
      <c r="W178" s="67">
        <v>11770.316000000001</v>
      </c>
      <c r="X178" s="67">
        <v>11846.806</v>
      </c>
      <c r="Y178" s="67">
        <v>11920.599</v>
      </c>
      <c r="Z178" s="67">
        <v>11991.718000000001</v>
      </c>
      <c r="AA178" s="67">
        <v>12060.203</v>
      </c>
      <c r="AB178" s="67">
        <v>12126.063</v>
      </c>
      <c r="AC178" s="67">
        <v>12189.316000000001</v>
      </c>
      <c r="AD178" s="67">
        <v>12249.97</v>
      </c>
      <c r="AE178" s="67">
        <v>12308.031000000001</v>
      </c>
      <c r="AF178" s="67">
        <v>12363.543</v>
      </c>
      <c r="AG178" s="67">
        <v>12416.486999999999</v>
      </c>
      <c r="AH178" s="67">
        <v>12466.878000000001</v>
      </c>
      <c r="AI178" s="67">
        <v>12514.682000000001</v>
      </c>
      <c r="AJ178" s="67">
        <v>12559.83</v>
      </c>
      <c r="AK178" s="67">
        <v>12602.199000000001</v>
      </c>
      <c r="AL178" s="67">
        <v>12641.739</v>
      </c>
      <c r="AM178" s="67">
        <v>12678.418</v>
      </c>
      <c r="AN178" s="67">
        <v>12712.21</v>
      </c>
      <c r="AO178" s="67">
        <v>12743.092000000001</v>
      </c>
      <c r="AP178" s="67">
        <v>12770.97</v>
      </c>
      <c r="AQ178" s="67">
        <v>12795.808999999999</v>
      </c>
      <c r="AR178" s="67">
        <v>12817.588</v>
      </c>
      <c r="AS178" s="67">
        <v>12836.343000000001</v>
      </c>
      <c r="AT178" s="67">
        <v>12852.141</v>
      </c>
      <c r="AU178" s="67">
        <v>12865.075000000001</v>
      </c>
      <c r="AV178" s="67">
        <v>12875.248</v>
      </c>
      <c r="AW178" s="67">
        <v>12882.699000000001</v>
      </c>
      <c r="AX178" s="67">
        <v>12887.442999999999</v>
      </c>
      <c r="AY178" s="67">
        <v>12889.463</v>
      </c>
      <c r="AZ178" s="67">
        <v>12888.812</v>
      </c>
      <c r="BA178" s="67">
        <v>12885.464</v>
      </c>
      <c r="BB178" s="67">
        <v>12879.468000000001</v>
      </c>
      <c r="BC178" s="67">
        <v>12870.85</v>
      </c>
      <c r="BD178" s="67">
        <v>12859.706</v>
      </c>
      <c r="BE178" s="67">
        <v>12846.116</v>
      </c>
      <c r="BF178" s="67">
        <v>12830.154</v>
      </c>
      <c r="BG178" s="67">
        <v>12811.884</v>
      </c>
      <c r="BH178" s="67">
        <v>12791.317999999999</v>
      </c>
      <c r="BI178" s="67">
        <v>12768.438</v>
      </c>
      <c r="BJ178" s="67">
        <v>12743.206</v>
      </c>
      <c r="BK178" s="67">
        <v>12715.611000000001</v>
      </c>
      <c r="BL178" s="67">
        <v>12685.665999999999</v>
      </c>
      <c r="BM178" s="67">
        <v>12653.414000000001</v>
      </c>
      <c r="BN178" s="67">
        <v>12618.938</v>
      </c>
      <c r="BO178" s="67">
        <v>12582.295</v>
      </c>
      <c r="BP178" s="67">
        <v>12543.539000000001</v>
      </c>
      <c r="BQ178" s="67">
        <v>12502.737999999999</v>
      </c>
      <c r="BR178" s="67">
        <v>12459.897000000001</v>
      </c>
      <c r="BS178" s="67">
        <v>12415.044</v>
      </c>
      <c r="BT178" s="67">
        <v>12368.195</v>
      </c>
      <c r="BU178" s="67">
        <v>12319.361999999999</v>
      </c>
      <c r="BV178" s="67">
        <v>12268.603999999999</v>
      </c>
      <c r="BW178" s="67">
        <v>12215.958000000001</v>
      </c>
      <c r="BX178" s="67">
        <v>12161.468999999999</v>
      </c>
      <c r="BY178" s="67">
        <v>12105.200999999999</v>
      </c>
      <c r="BZ178" s="67">
        <v>12047.2</v>
      </c>
      <c r="CA178" s="67">
        <v>11987.529</v>
      </c>
      <c r="CB178" s="67">
        <v>11926.225</v>
      </c>
      <c r="CC178" s="67">
        <v>11863.384</v>
      </c>
      <c r="CD178" s="67">
        <v>11799.084000000001</v>
      </c>
      <c r="CE178" s="67">
        <v>11733.427</v>
      </c>
      <c r="CF178" s="67">
        <v>11666.438</v>
      </c>
      <c r="CG178" s="67">
        <v>11598.212</v>
      </c>
      <c r="CH178" s="67">
        <v>11528.759</v>
      </c>
      <c r="CI178" s="67">
        <v>11458.145</v>
      </c>
      <c r="CJ178" s="67">
        <v>11386.388999999999</v>
      </c>
      <c r="CK178" s="67">
        <v>11313.544</v>
      </c>
      <c r="CL178" s="67">
        <v>11239.665999999999</v>
      </c>
      <c r="CM178" s="67">
        <v>11164.833000000001</v>
      </c>
      <c r="CN178" s="67">
        <v>11089.102000000001</v>
      </c>
      <c r="CO178" s="67">
        <v>11012.548000000001</v>
      </c>
    </row>
    <row r="179" spans="1:93" ht="11.25" customHeight="1">
      <c r="A179" s="63">
        <v>162</v>
      </c>
      <c r="B179" s="64" t="s">
        <v>844</v>
      </c>
      <c r="C179" s="73" t="s">
        <v>360</v>
      </c>
      <c r="D179" s="66"/>
      <c r="E179" s="66">
        <v>308</v>
      </c>
      <c r="F179" s="64" t="s">
        <v>894</v>
      </c>
      <c r="G179" s="66">
        <v>915</v>
      </c>
      <c r="H179" s="67">
        <v>109.60299999999999</v>
      </c>
      <c r="I179" s="67">
        <v>110.26300000000001</v>
      </c>
      <c r="J179" s="67">
        <v>110.874</v>
      </c>
      <c r="K179" s="67">
        <v>111.449</v>
      </c>
      <c r="L179" s="67">
        <v>112.002</v>
      </c>
      <c r="M179" s="67">
        <v>112.51900000000001</v>
      </c>
      <c r="N179" s="67">
        <v>113.015</v>
      </c>
      <c r="O179" s="67">
        <v>113.477</v>
      </c>
      <c r="P179" s="67">
        <v>113.90300000000001</v>
      </c>
      <c r="Q179" s="67">
        <v>114.289</v>
      </c>
      <c r="R179" s="67">
        <v>114.624</v>
      </c>
      <c r="S179" s="67">
        <v>114.929</v>
      </c>
      <c r="T179" s="67">
        <v>115.193</v>
      </c>
      <c r="U179" s="67">
        <v>115.422</v>
      </c>
      <c r="V179" s="67">
        <v>115.621</v>
      </c>
      <c r="W179" s="67">
        <v>115.78100000000001</v>
      </c>
      <c r="X179" s="67">
        <v>115.932</v>
      </c>
      <c r="Y179" s="67">
        <v>116.06399999999999</v>
      </c>
      <c r="Z179" s="67">
        <v>116.17100000000001</v>
      </c>
      <c r="AA179" s="67">
        <v>116.251</v>
      </c>
      <c r="AB179" s="67">
        <v>116.342</v>
      </c>
      <c r="AC179" s="67">
        <v>116.384</v>
      </c>
      <c r="AD179" s="67">
        <v>116.429</v>
      </c>
      <c r="AE179" s="67">
        <v>116.456</v>
      </c>
      <c r="AF179" s="67">
        <v>116.47499999999999</v>
      </c>
      <c r="AG179" s="67">
        <v>116.474</v>
      </c>
      <c r="AH179" s="67">
        <v>116.456</v>
      </c>
      <c r="AI179" s="67">
        <v>116.437</v>
      </c>
      <c r="AJ179" s="67">
        <v>116.392</v>
      </c>
      <c r="AK179" s="67">
        <v>116.33799999999999</v>
      </c>
      <c r="AL179" s="67">
        <v>116.264</v>
      </c>
      <c r="AM179" s="67">
        <v>116.161</v>
      </c>
      <c r="AN179" s="67">
        <v>116.047</v>
      </c>
      <c r="AO179" s="67">
        <v>115.913</v>
      </c>
      <c r="AP179" s="67">
        <v>115.747</v>
      </c>
      <c r="AQ179" s="67">
        <v>115.56100000000001</v>
      </c>
      <c r="AR179" s="67">
        <v>115.34699999999999</v>
      </c>
      <c r="AS179" s="67">
        <v>115.114</v>
      </c>
      <c r="AT179" s="67">
        <v>114.846</v>
      </c>
      <c r="AU179" s="67">
        <v>114.553</v>
      </c>
      <c r="AV179" s="67">
        <v>114.233</v>
      </c>
      <c r="AW179" s="67">
        <v>113.889</v>
      </c>
      <c r="AX179" s="67">
        <v>113.527</v>
      </c>
      <c r="AY179" s="67">
        <v>113.131</v>
      </c>
      <c r="AZ179" s="67">
        <v>112.72199999999999</v>
      </c>
      <c r="BA179" s="67">
        <v>112.28</v>
      </c>
      <c r="BB179" s="67">
        <v>111.816</v>
      </c>
      <c r="BC179" s="67">
        <v>111.333</v>
      </c>
      <c r="BD179" s="67">
        <v>110.84099999999999</v>
      </c>
      <c r="BE179" s="67">
        <v>110.31699999999999</v>
      </c>
      <c r="BF179" s="67">
        <v>109.774</v>
      </c>
      <c r="BG179" s="67">
        <v>109.22799999999999</v>
      </c>
      <c r="BH179" s="67">
        <v>108.655</v>
      </c>
      <c r="BI179" s="67">
        <v>108.07299999999999</v>
      </c>
      <c r="BJ179" s="67">
        <v>107.471</v>
      </c>
      <c r="BK179" s="67">
        <v>106.86499999999999</v>
      </c>
      <c r="BL179" s="67">
        <v>106.246</v>
      </c>
      <c r="BM179" s="67">
        <v>105.605</v>
      </c>
      <c r="BN179" s="67">
        <v>104.962</v>
      </c>
      <c r="BO179" s="67">
        <v>104.3</v>
      </c>
      <c r="BP179" s="67">
        <v>103.63800000000001</v>
      </c>
      <c r="BQ179" s="67">
        <v>102.96299999999999</v>
      </c>
      <c r="BR179" s="67">
        <v>102.289</v>
      </c>
      <c r="BS179" s="67">
        <v>101.60599999999999</v>
      </c>
      <c r="BT179" s="67">
        <v>100.919</v>
      </c>
      <c r="BU179" s="67">
        <v>100.23099999999999</v>
      </c>
      <c r="BV179" s="67">
        <v>99.540999999999997</v>
      </c>
      <c r="BW179" s="67">
        <v>98.85</v>
      </c>
      <c r="BX179" s="67">
        <v>98.153999999999996</v>
      </c>
      <c r="BY179" s="67">
        <v>97.463999999999999</v>
      </c>
      <c r="BZ179" s="67">
        <v>96.765000000000001</v>
      </c>
      <c r="CA179" s="67">
        <v>96.072999999999993</v>
      </c>
      <c r="CB179" s="67">
        <v>95.38</v>
      </c>
      <c r="CC179" s="67">
        <v>94.68</v>
      </c>
      <c r="CD179" s="67">
        <v>93.984999999999999</v>
      </c>
      <c r="CE179" s="67">
        <v>93.283000000000001</v>
      </c>
      <c r="CF179" s="67">
        <v>92.591999999999999</v>
      </c>
      <c r="CG179" s="67">
        <v>91.894000000000005</v>
      </c>
      <c r="CH179" s="67">
        <v>91.183999999999997</v>
      </c>
      <c r="CI179" s="67">
        <v>90.488</v>
      </c>
      <c r="CJ179" s="67">
        <v>89.777000000000001</v>
      </c>
      <c r="CK179" s="67">
        <v>89.066000000000003</v>
      </c>
      <c r="CL179" s="67">
        <v>88.350999999999999</v>
      </c>
      <c r="CM179" s="67">
        <v>87.634</v>
      </c>
      <c r="CN179" s="67">
        <v>86.903000000000006</v>
      </c>
      <c r="CO179" s="67">
        <v>86.183000000000007</v>
      </c>
    </row>
    <row r="180" spans="1:93" ht="11.25" customHeight="1">
      <c r="A180" s="63">
        <v>163</v>
      </c>
      <c r="B180" s="64" t="s">
        <v>844</v>
      </c>
      <c r="C180" s="73" t="s">
        <v>937</v>
      </c>
      <c r="D180" s="66">
        <v>2</v>
      </c>
      <c r="E180" s="66">
        <v>312</v>
      </c>
      <c r="F180" s="64" t="s">
        <v>894</v>
      </c>
      <c r="G180" s="66">
        <v>915</v>
      </c>
      <c r="H180" s="67">
        <v>400.26</v>
      </c>
      <c r="I180" s="67">
        <v>399.76</v>
      </c>
      <c r="J180" s="67">
        <v>399.67899999999997</v>
      </c>
      <c r="K180" s="67">
        <v>399.84800000000001</v>
      </c>
      <c r="L180" s="67">
        <v>400.048</v>
      </c>
      <c r="M180" s="67">
        <v>400.12700000000001</v>
      </c>
      <c r="N180" s="67">
        <v>400.01299999999998</v>
      </c>
      <c r="O180" s="67">
        <v>399.80200000000002</v>
      </c>
      <c r="P180" s="67">
        <v>399.536</v>
      </c>
      <c r="Q180" s="67">
        <v>399.32100000000003</v>
      </c>
      <c r="R180" s="67">
        <v>399.24700000000001</v>
      </c>
      <c r="S180" s="67">
        <v>399.31599999999997</v>
      </c>
      <c r="T180" s="67">
        <v>399.488</v>
      </c>
      <c r="U180" s="67">
        <v>399.73099999999999</v>
      </c>
      <c r="V180" s="67">
        <v>400.00599999999997</v>
      </c>
      <c r="W180" s="67">
        <v>400.24400000000003</v>
      </c>
      <c r="X180" s="67">
        <v>400.45699999999999</v>
      </c>
      <c r="Y180" s="67">
        <v>400.62799999999999</v>
      </c>
      <c r="Z180" s="67">
        <v>400.74900000000002</v>
      </c>
      <c r="AA180" s="67">
        <v>400.76900000000001</v>
      </c>
      <c r="AB180" s="67">
        <v>400.666</v>
      </c>
      <c r="AC180" s="67">
        <v>400.45100000000002</v>
      </c>
      <c r="AD180" s="67">
        <v>400.11099999999999</v>
      </c>
      <c r="AE180" s="67">
        <v>399.63499999999999</v>
      </c>
      <c r="AF180" s="67">
        <v>399.04599999999999</v>
      </c>
      <c r="AG180" s="67">
        <v>398.339</v>
      </c>
      <c r="AH180" s="67">
        <v>397.52100000000002</v>
      </c>
      <c r="AI180" s="67">
        <v>396.61099999999999</v>
      </c>
      <c r="AJ180" s="67">
        <v>395.59699999999998</v>
      </c>
      <c r="AK180" s="67">
        <v>394.50799999999998</v>
      </c>
      <c r="AL180" s="67">
        <v>393.35700000000003</v>
      </c>
      <c r="AM180" s="67">
        <v>392.15499999999997</v>
      </c>
      <c r="AN180" s="67">
        <v>390.91</v>
      </c>
      <c r="AO180" s="67">
        <v>389.62299999999999</v>
      </c>
      <c r="AP180" s="67">
        <v>388.29599999999999</v>
      </c>
      <c r="AQ180" s="67">
        <v>386.91899999999998</v>
      </c>
      <c r="AR180" s="67">
        <v>385.51499999999999</v>
      </c>
      <c r="AS180" s="67">
        <v>384.084</v>
      </c>
      <c r="AT180" s="67">
        <v>382.65699999999998</v>
      </c>
      <c r="AU180" s="67">
        <v>381.23899999999998</v>
      </c>
      <c r="AV180" s="67">
        <v>379.83499999999998</v>
      </c>
      <c r="AW180" s="67">
        <v>378.48500000000001</v>
      </c>
      <c r="AX180" s="67">
        <v>377.17700000000002</v>
      </c>
      <c r="AY180" s="67">
        <v>375.91</v>
      </c>
      <c r="AZ180" s="67">
        <v>374.69</v>
      </c>
      <c r="BA180" s="67">
        <v>373.529</v>
      </c>
      <c r="BB180" s="67">
        <v>372.42700000000002</v>
      </c>
      <c r="BC180" s="67">
        <v>371.36700000000002</v>
      </c>
      <c r="BD180" s="67">
        <v>370.375</v>
      </c>
      <c r="BE180" s="67">
        <v>369.43299999999999</v>
      </c>
      <c r="BF180" s="67">
        <v>368.53699999999998</v>
      </c>
      <c r="BG180" s="67">
        <v>367.69499999999999</v>
      </c>
      <c r="BH180" s="67">
        <v>366.89699999999999</v>
      </c>
      <c r="BI180" s="67">
        <v>366.13099999999997</v>
      </c>
      <c r="BJ180" s="67">
        <v>365.40499999999997</v>
      </c>
      <c r="BK180" s="67">
        <v>364.71</v>
      </c>
      <c r="BL180" s="67">
        <v>364.04</v>
      </c>
      <c r="BM180" s="67">
        <v>363.38200000000001</v>
      </c>
      <c r="BN180" s="67">
        <v>362.74200000000002</v>
      </c>
      <c r="BO180" s="67">
        <v>362.11200000000002</v>
      </c>
      <c r="BP180" s="67">
        <v>361.505</v>
      </c>
      <c r="BQ180" s="67">
        <v>360.88499999999999</v>
      </c>
      <c r="BR180" s="67">
        <v>360.26799999999997</v>
      </c>
      <c r="BS180" s="67">
        <v>359.65199999999999</v>
      </c>
      <c r="BT180" s="67">
        <v>359.024</v>
      </c>
      <c r="BU180" s="67">
        <v>358.4</v>
      </c>
      <c r="BV180" s="67">
        <v>357.74400000000003</v>
      </c>
      <c r="BW180" s="67">
        <v>357.084</v>
      </c>
      <c r="BX180" s="67">
        <v>356.399</v>
      </c>
      <c r="BY180" s="67">
        <v>355.68700000000001</v>
      </c>
      <c r="BZ180" s="67">
        <v>354.95699999999999</v>
      </c>
      <c r="CA180" s="67">
        <v>354.17700000000002</v>
      </c>
      <c r="CB180" s="67">
        <v>353.36500000000001</v>
      </c>
      <c r="CC180" s="67">
        <v>352.52300000000002</v>
      </c>
      <c r="CD180" s="67">
        <v>351.63200000000001</v>
      </c>
      <c r="CE180" s="67">
        <v>350.69499999999999</v>
      </c>
      <c r="CF180" s="67">
        <v>349.72800000000001</v>
      </c>
      <c r="CG180" s="67">
        <v>348.70699999999999</v>
      </c>
      <c r="CH180" s="67">
        <v>347.625</v>
      </c>
      <c r="CI180" s="67">
        <v>346.52100000000002</v>
      </c>
      <c r="CJ180" s="67">
        <v>345.34</v>
      </c>
      <c r="CK180" s="67">
        <v>344.11900000000003</v>
      </c>
      <c r="CL180" s="67">
        <v>342.84100000000001</v>
      </c>
      <c r="CM180" s="67">
        <v>341.50400000000002</v>
      </c>
      <c r="CN180" s="67">
        <v>340.11399999999998</v>
      </c>
      <c r="CO180" s="67">
        <v>338.66899999999998</v>
      </c>
    </row>
    <row r="181" spans="1:93" ht="11.25" customHeight="1">
      <c r="A181" s="63">
        <v>164</v>
      </c>
      <c r="B181" s="64" t="s">
        <v>844</v>
      </c>
      <c r="C181" s="73" t="s">
        <v>370</v>
      </c>
      <c r="D181" s="66"/>
      <c r="E181" s="66">
        <v>332</v>
      </c>
      <c r="F181" s="64" t="s">
        <v>894</v>
      </c>
      <c r="G181" s="66">
        <v>915</v>
      </c>
      <c r="H181" s="67">
        <v>10695.54</v>
      </c>
      <c r="I181" s="67">
        <v>10839.976000000001</v>
      </c>
      <c r="J181" s="67">
        <v>10982.367</v>
      </c>
      <c r="K181" s="67">
        <v>11123.183000000001</v>
      </c>
      <c r="L181" s="67">
        <v>11263.079</v>
      </c>
      <c r="M181" s="67">
        <v>11402.532999999999</v>
      </c>
      <c r="N181" s="67">
        <v>11541.683000000001</v>
      </c>
      <c r="O181" s="67">
        <v>11680.288</v>
      </c>
      <c r="P181" s="67">
        <v>11817.963</v>
      </c>
      <c r="Q181" s="67">
        <v>11954.191999999999</v>
      </c>
      <c r="R181" s="67">
        <v>12088.555</v>
      </c>
      <c r="S181" s="67">
        <v>12220.965</v>
      </c>
      <c r="T181" s="67">
        <v>12351.508</v>
      </c>
      <c r="U181" s="67">
        <v>12480.290999999999</v>
      </c>
      <c r="V181" s="67">
        <v>12607.489</v>
      </c>
      <c r="W181" s="67">
        <v>12733.227000000001</v>
      </c>
      <c r="X181" s="67">
        <v>12857.462</v>
      </c>
      <c r="Y181" s="67">
        <v>12980.130999999999</v>
      </c>
      <c r="Z181" s="67">
        <v>13101.411</v>
      </c>
      <c r="AA181" s="67">
        <v>13221.557000000001</v>
      </c>
      <c r="AB181" s="67">
        <v>13340.69</v>
      </c>
      <c r="AC181" s="67">
        <v>13458.858</v>
      </c>
      <c r="AD181" s="67">
        <v>13575.896000000001</v>
      </c>
      <c r="AE181" s="67">
        <v>13691.413</v>
      </c>
      <c r="AF181" s="67">
        <v>13804.888000000001</v>
      </c>
      <c r="AG181" s="67">
        <v>13915.919</v>
      </c>
      <c r="AH181" s="67">
        <v>14024.295</v>
      </c>
      <c r="AI181" s="67">
        <v>14129.986000000001</v>
      </c>
      <c r="AJ181" s="67">
        <v>14233.047</v>
      </c>
      <c r="AK181" s="67">
        <v>14333.536</v>
      </c>
      <c r="AL181" s="67">
        <v>14431.512000000001</v>
      </c>
      <c r="AM181" s="67">
        <v>14526.891</v>
      </c>
      <c r="AN181" s="67">
        <v>14619.482</v>
      </c>
      <c r="AO181" s="67">
        <v>14709.031000000001</v>
      </c>
      <c r="AP181" s="67">
        <v>14795.215</v>
      </c>
      <c r="AQ181" s="67">
        <v>14877.785</v>
      </c>
      <c r="AR181" s="67">
        <v>14956.596</v>
      </c>
      <c r="AS181" s="67">
        <v>15031.637000000001</v>
      </c>
      <c r="AT181" s="67">
        <v>15102.814</v>
      </c>
      <c r="AU181" s="67">
        <v>15170.134</v>
      </c>
      <c r="AV181" s="67">
        <v>15233.544</v>
      </c>
      <c r="AW181" s="67">
        <v>15293.009</v>
      </c>
      <c r="AX181" s="67">
        <v>15348.49</v>
      </c>
      <c r="AY181" s="67">
        <v>15399.986999999999</v>
      </c>
      <c r="AZ181" s="67">
        <v>15447.522999999999</v>
      </c>
      <c r="BA181" s="67">
        <v>15491.102999999999</v>
      </c>
      <c r="BB181" s="67">
        <v>15530.737999999999</v>
      </c>
      <c r="BC181" s="67">
        <v>15566.465</v>
      </c>
      <c r="BD181" s="67">
        <v>15598.337</v>
      </c>
      <c r="BE181" s="67">
        <v>15626.424000000001</v>
      </c>
      <c r="BF181" s="67">
        <v>15650.81</v>
      </c>
      <c r="BG181" s="67">
        <v>15671.553</v>
      </c>
      <c r="BH181" s="67">
        <v>15688.721</v>
      </c>
      <c r="BI181" s="67">
        <v>15702.352000000001</v>
      </c>
      <c r="BJ181" s="67">
        <v>15712.483</v>
      </c>
      <c r="BK181" s="67">
        <v>15719.201999999999</v>
      </c>
      <c r="BL181" s="67">
        <v>15722.558999999999</v>
      </c>
      <c r="BM181" s="67">
        <v>15722.648999999999</v>
      </c>
      <c r="BN181" s="67">
        <v>15719.603999999999</v>
      </c>
      <c r="BO181" s="67">
        <v>15713.584999999999</v>
      </c>
      <c r="BP181" s="67">
        <v>15704.753000000001</v>
      </c>
      <c r="BQ181" s="67">
        <v>15693.173000000001</v>
      </c>
      <c r="BR181" s="67">
        <v>15678.925999999999</v>
      </c>
      <c r="BS181" s="67">
        <v>15662.089</v>
      </c>
      <c r="BT181" s="67">
        <v>15642.751</v>
      </c>
      <c r="BU181" s="67">
        <v>15620.972</v>
      </c>
      <c r="BV181" s="67">
        <v>15596.824000000001</v>
      </c>
      <c r="BW181" s="67">
        <v>15570.401</v>
      </c>
      <c r="BX181" s="67">
        <v>15541.743</v>
      </c>
      <c r="BY181" s="67">
        <v>15510.857</v>
      </c>
      <c r="BZ181" s="67">
        <v>15477.800999999999</v>
      </c>
      <c r="CA181" s="67">
        <v>15442.638999999999</v>
      </c>
      <c r="CB181" s="67">
        <v>15405.412</v>
      </c>
      <c r="CC181" s="67">
        <v>15366.191999999999</v>
      </c>
      <c r="CD181" s="67">
        <v>15325.058000000001</v>
      </c>
      <c r="CE181" s="67">
        <v>15282.055</v>
      </c>
      <c r="CF181" s="67">
        <v>15237.251</v>
      </c>
      <c r="CG181" s="67">
        <v>15190.665999999999</v>
      </c>
      <c r="CH181" s="67">
        <v>15142.395</v>
      </c>
      <c r="CI181" s="67">
        <v>15092.449000000001</v>
      </c>
      <c r="CJ181" s="67">
        <v>15040.875</v>
      </c>
      <c r="CK181" s="67">
        <v>14987.735000000001</v>
      </c>
      <c r="CL181" s="67">
        <v>14933.072</v>
      </c>
      <c r="CM181" s="67">
        <v>14876.928</v>
      </c>
      <c r="CN181" s="67">
        <v>14819.380999999999</v>
      </c>
      <c r="CO181" s="67">
        <v>14760.45</v>
      </c>
    </row>
    <row r="182" spans="1:93" ht="11.25" customHeight="1">
      <c r="A182" s="63">
        <v>165</v>
      </c>
      <c r="B182" s="64" t="s">
        <v>844</v>
      </c>
      <c r="C182" s="73" t="s">
        <v>394</v>
      </c>
      <c r="D182" s="66"/>
      <c r="E182" s="66">
        <v>388</v>
      </c>
      <c r="F182" s="64" t="s">
        <v>894</v>
      </c>
      <c r="G182" s="66">
        <v>915</v>
      </c>
      <c r="H182" s="67">
        <v>2891.0239999999999</v>
      </c>
      <c r="I182" s="67">
        <v>2906.2420000000002</v>
      </c>
      <c r="J182" s="67">
        <v>2920.848</v>
      </c>
      <c r="K182" s="67">
        <v>2934.8530000000001</v>
      </c>
      <c r="L182" s="67">
        <v>2948.277</v>
      </c>
      <c r="M182" s="67">
        <v>2961.1610000000001</v>
      </c>
      <c r="N182" s="67">
        <v>2973.462</v>
      </c>
      <c r="O182" s="67">
        <v>2985.087</v>
      </c>
      <c r="P182" s="67">
        <v>2995.9989999999998</v>
      </c>
      <c r="Q182" s="67">
        <v>3006.09</v>
      </c>
      <c r="R182" s="67">
        <v>3015.3229999999999</v>
      </c>
      <c r="S182" s="67">
        <v>3023.6689999999999</v>
      </c>
      <c r="T182" s="67">
        <v>3031.1030000000001</v>
      </c>
      <c r="U182" s="67">
        <v>3037.6219999999998</v>
      </c>
      <c r="V182" s="67">
        <v>3043.2539999999999</v>
      </c>
      <c r="W182" s="67">
        <v>3047.9690000000001</v>
      </c>
      <c r="X182" s="67">
        <v>3051.79</v>
      </c>
      <c r="Y182" s="67">
        <v>3054.7089999999998</v>
      </c>
      <c r="Z182" s="67">
        <v>3056.6889999999999</v>
      </c>
      <c r="AA182" s="67">
        <v>3057.75</v>
      </c>
      <c r="AB182" s="67">
        <v>3057.8919999999998</v>
      </c>
      <c r="AC182" s="67">
        <v>3057.125</v>
      </c>
      <c r="AD182" s="67">
        <v>3055.44</v>
      </c>
      <c r="AE182" s="67">
        <v>3052.8670000000002</v>
      </c>
      <c r="AF182" s="67">
        <v>3049.4389999999999</v>
      </c>
      <c r="AG182" s="67">
        <v>3045.1619999999998</v>
      </c>
      <c r="AH182" s="67">
        <v>3040.0630000000001</v>
      </c>
      <c r="AI182" s="67">
        <v>3034.1619999999998</v>
      </c>
      <c r="AJ182" s="67">
        <v>3027.4650000000001</v>
      </c>
      <c r="AK182" s="67">
        <v>3020.0050000000001</v>
      </c>
      <c r="AL182" s="67">
        <v>3011.8130000000001</v>
      </c>
      <c r="AM182" s="67">
        <v>3002.9090000000001</v>
      </c>
      <c r="AN182" s="67">
        <v>2993.297</v>
      </c>
      <c r="AO182" s="67">
        <v>2982.9960000000001</v>
      </c>
      <c r="AP182" s="67">
        <v>2971.9989999999998</v>
      </c>
      <c r="AQ182" s="67">
        <v>2960.3209999999999</v>
      </c>
      <c r="AR182" s="67">
        <v>2947.9639999999999</v>
      </c>
      <c r="AS182" s="67">
        <v>2934.9580000000001</v>
      </c>
      <c r="AT182" s="67">
        <v>2921.3090000000002</v>
      </c>
      <c r="AU182" s="67">
        <v>2906.9879999999998</v>
      </c>
      <c r="AV182" s="67">
        <v>2892.0259999999998</v>
      </c>
      <c r="AW182" s="67">
        <v>2876.4250000000002</v>
      </c>
      <c r="AX182" s="67">
        <v>2860.192</v>
      </c>
      <c r="AY182" s="67">
        <v>2843.3440000000001</v>
      </c>
      <c r="AZ182" s="67">
        <v>2825.9029999999998</v>
      </c>
      <c r="BA182" s="67">
        <v>2807.8710000000001</v>
      </c>
      <c r="BB182" s="67">
        <v>2789.2559999999999</v>
      </c>
      <c r="BC182" s="67">
        <v>2770.087</v>
      </c>
      <c r="BD182" s="67">
        <v>2750.3710000000001</v>
      </c>
      <c r="BE182" s="67">
        <v>2730.085</v>
      </c>
      <c r="BF182" s="67">
        <v>2709.2640000000001</v>
      </c>
      <c r="BG182" s="67">
        <v>2687.8989999999999</v>
      </c>
      <c r="BH182" s="67">
        <v>2666.0189999999998</v>
      </c>
      <c r="BI182" s="67">
        <v>2643.6309999999999</v>
      </c>
      <c r="BJ182" s="67">
        <v>2620.721</v>
      </c>
      <c r="BK182" s="67">
        <v>2597.3200000000002</v>
      </c>
      <c r="BL182" s="67">
        <v>2573.4369999999999</v>
      </c>
      <c r="BM182" s="67">
        <v>2549.085</v>
      </c>
      <c r="BN182" s="67">
        <v>2524.2959999999998</v>
      </c>
      <c r="BO182" s="67">
        <v>2499.105</v>
      </c>
      <c r="BP182" s="67">
        <v>2473.5430000000001</v>
      </c>
      <c r="BQ182" s="67">
        <v>2447.627</v>
      </c>
      <c r="BR182" s="67">
        <v>2421.386</v>
      </c>
      <c r="BS182" s="67">
        <v>2394.8620000000001</v>
      </c>
      <c r="BT182" s="67">
        <v>2368.1</v>
      </c>
      <c r="BU182" s="67">
        <v>2341.11</v>
      </c>
      <c r="BV182" s="67">
        <v>2313.9470000000001</v>
      </c>
      <c r="BW182" s="67">
        <v>2286.6350000000002</v>
      </c>
      <c r="BX182" s="67">
        <v>2259.1979999999999</v>
      </c>
      <c r="BY182" s="67">
        <v>2231.663</v>
      </c>
      <c r="BZ182" s="67">
        <v>2204.0819999999999</v>
      </c>
      <c r="CA182" s="67">
        <v>2176.4650000000001</v>
      </c>
      <c r="CB182" s="67">
        <v>2148.8229999999999</v>
      </c>
      <c r="CC182" s="67">
        <v>2121.1970000000001</v>
      </c>
      <c r="CD182" s="67">
        <v>2093.578</v>
      </c>
      <c r="CE182" s="67">
        <v>2066.0129999999999</v>
      </c>
      <c r="CF182" s="67">
        <v>2038.501</v>
      </c>
      <c r="CG182" s="67">
        <v>2011.0540000000001</v>
      </c>
      <c r="CH182" s="67">
        <v>1983.665</v>
      </c>
      <c r="CI182" s="67">
        <v>1956.3309999999999</v>
      </c>
      <c r="CJ182" s="67">
        <v>1929.0440000000001</v>
      </c>
      <c r="CK182" s="67">
        <v>1901.806</v>
      </c>
      <c r="CL182" s="67">
        <v>1874.6030000000001</v>
      </c>
      <c r="CM182" s="67">
        <v>1847.424</v>
      </c>
      <c r="CN182" s="67">
        <v>1820.27</v>
      </c>
      <c r="CO182" s="67">
        <v>1793.106</v>
      </c>
    </row>
    <row r="183" spans="1:93" ht="11.25" customHeight="1">
      <c r="A183" s="63">
        <v>166</v>
      </c>
      <c r="B183" s="64" t="s">
        <v>844</v>
      </c>
      <c r="C183" s="73" t="s">
        <v>938</v>
      </c>
      <c r="D183" s="66">
        <v>2</v>
      </c>
      <c r="E183" s="66">
        <v>474</v>
      </c>
      <c r="F183" s="64" t="s">
        <v>894</v>
      </c>
      <c r="G183" s="66">
        <v>915</v>
      </c>
      <c r="H183" s="67">
        <v>378.483</v>
      </c>
      <c r="I183" s="67">
        <v>376.78899999999999</v>
      </c>
      <c r="J183" s="67">
        <v>375.94600000000003</v>
      </c>
      <c r="K183" s="67">
        <v>375.67200000000003</v>
      </c>
      <c r="L183" s="67">
        <v>375.55700000000002</v>
      </c>
      <c r="M183" s="67">
        <v>375.26499999999999</v>
      </c>
      <c r="N183" s="67">
        <v>374.74299999999999</v>
      </c>
      <c r="O183" s="67">
        <v>374.08300000000003</v>
      </c>
      <c r="P183" s="67">
        <v>373.31799999999998</v>
      </c>
      <c r="Q183" s="67">
        <v>372.53199999999998</v>
      </c>
      <c r="R183" s="67">
        <v>371.76</v>
      </c>
      <c r="S183" s="67">
        <v>370.99900000000002</v>
      </c>
      <c r="T183" s="67">
        <v>370.20400000000001</v>
      </c>
      <c r="U183" s="67">
        <v>369.39600000000002</v>
      </c>
      <c r="V183" s="67">
        <v>368.56400000000002</v>
      </c>
      <c r="W183" s="67">
        <v>367.71300000000002</v>
      </c>
      <c r="X183" s="67">
        <v>366.851</v>
      </c>
      <c r="Y183" s="67">
        <v>365.96300000000002</v>
      </c>
      <c r="Z183" s="67">
        <v>365.02100000000002</v>
      </c>
      <c r="AA183" s="67">
        <v>363.99099999999999</v>
      </c>
      <c r="AB183" s="67">
        <v>362.88299999999998</v>
      </c>
      <c r="AC183" s="67">
        <v>361.66699999999997</v>
      </c>
      <c r="AD183" s="67">
        <v>360.34399999999999</v>
      </c>
      <c r="AE183" s="67">
        <v>358.90199999999999</v>
      </c>
      <c r="AF183" s="67">
        <v>357.32499999999999</v>
      </c>
      <c r="AG183" s="67">
        <v>355.59199999999998</v>
      </c>
      <c r="AH183" s="67">
        <v>353.738</v>
      </c>
      <c r="AI183" s="67">
        <v>351.709</v>
      </c>
      <c r="AJ183" s="67">
        <v>349.57400000000001</v>
      </c>
      <c r="AK183" s="67">
        <v>347.30700000000002</v>
      </c>
      <c r="AL183" s="67">
        <v>344.94499999999999</v>
      </c>
      <c r="AM183" s="67">
        <v>342.488</v>
      </c>
      <c r="AN183" s="67">
        <v>339.94</v>
      </c>
      <c r="AO183" s="67">
        <v>337.32400000000001</v>
      </c>
      <c r="AP183" s="67">
        <v>334.65699999999998</v>
      </c>
      <c r="AQ183" s="67">
        <v>331.959</v>
      </c>
      <c r="AR183" s="67">
        <v>329.23899999999998</v>
      </c>
      <c r="AS183" s="67">
        <v>326.51799999999997</v>
      </c>
      <c r="AT183" s="67">
        <v>323.78699999999998</v>
      </c>
      <c r="AU183" s="67">
        <v>321.07799999999997</v>
      </c>
      <c r="AV183" s="67">
        <v>318.40600000000001</v>
      </c>
      <c r="AW183" s="67">
        <v>315.76299999999998</v>
      </c>
      <c r="AX183" s="67">
        <v>313.16399999999999</v>
      </c>
      <c r="AY183" s="67">
        <v>310.62700000000001</v>
      </c>
      <c r="AZ183" s="67">
        <v>308.14999999999998</v>
      </c>
      <c r="BA183" s="67">
        <v>305.73500000000001</v>
      </c>
      <c r="BB183" s="67">
        <v>303.38900000000001</v>
      </c>
      <c r="BC183" s="67">
        <v>301.13099999999997</v>
      </c>
      <c r="BD183" s="67">
        <v>298.93599999999998</v>
      </c>
      <c r="BE183" s="67">
        <v>296.81799999999998</v>
      </c>
      <c r="BF183" s="67">
        <v>294.78100000000001</v>
      </c>
      <c r="BG183" s="67">
        <v>292.79500000000002</v>
      </c>
      <c r="BH183" s="67">
        <v>290.90300000000002</v>
      </c>
      <c r="BI183" s="67">
        <v>289.06200000000001</v>
      </c>
      <c r="BJ183" s="67">
        <v>287.28100000000001</v>
      </c>
      <c r="BK183" s="67">
        <v>285.53100000000001</v>
      </c>
      <c r="BL183" s="67">
        <v>283.84100000000001</v>
      </c>
      <c r="BM183" s="67">
        <v>282.16800000000001</v>
      </c>
      <c r="BN183" s="67">
        <v>280.52300000000002</v>
      </c>
      <c r="BO183" s="67">
        <v>278.911</v>
      </c>
      <c r="BP183" s="67">
        <v>277.30900000000003</v>
      </c>
      <c r="BQ183" s="67">
        <v>275.72300000000001</v>
      </c>
      <c r="BR183" s="67">
        <v>274.12900000000002</v>
      </c>
      <c r="BS183" s="67">
        <v>272.55799999999999</v>
      </c>
      <c r="BT183" s="67">
        <v>270.97300000000001</v>
      </c>
      <c r="BU183" s="67">
        <v>269.37400000000002</v>
      </c>
      <c r="BV183" s="67">
        <v>267.76499999999999</v>
      </c>
      <c r="BW183" s="67">
        <v>266.13900000000001</v>
      </c>
      <c r="BX183" s="67">
        <v>264.49900000000002</v>
      </c>
      <c r="BY183" s="67">
        <v>262.84699999999998</v>
      </c>
      <c r="BZ183" s="67">
        <v>261.166</v>
      </c>
      <c r="CA183" s="67">
        <v>259.47199999999998</v>
      </c>
      <c r="CB183" s="67">
        <v>257.76</v>
      </c>
      <c r="CC183" s="67">
        <v>256.02999999999997</v>
      </c>
      <c r="CD183" s="67">
        <v>254.28899999999999</v>
      </c>
      <c r="CE183" s="67">
        <v>252.524</v>
      </c>
      <c r="CF183" s="67">
        <v>250.75700000000001</v>
      </c>
      <c r="CG183" s="67">
        <v>248.97800000000001</v>
      </c>
      <c r="CH183" s="67">
        <v>247.17699999999999</v>
      </c>
      <c r="CI183" s="67">
        <v>245.37100000000001</v>
      </c>
      <c r="CJ183" s="67">
        <v>243.53</v>
      </c>
      <c r="CK183" s="67">
        <v>241.678</v>
      </c>
      <c r="CL183" s="67">
        <v>239.81</v>
      </c>
      <c r="CM183" s="67">
        <v>237.90600000000001</v>
      </c>
      <c r="CN183" s="67">
        <v>235.97800000000001</v>
      </c>
      <c r="CO183" s="67">
        <v>234.041</v>
      </c>
    </row>
    <row r="184" spans="1:93" ht="11.25" customHeight="1">
      <c r="A184" s="63">
        <v>167</v>
      </c>
      <c r="B184" s="64" t="s">
        <v>844</v>
      </c>
      <c r="C184" s="73" t="s">
        <v>939</v>
      </c>
      <c r="D184" s="66">
        <v>14</v>
      </c>
      <c r="E184" s="66">
        <v>500</v>
      </c>
      <c r="F184" s="64" t="s">
        <v>894</v>
      </c>
      <c r="G184" s="66">
        <v>915</v>
      </c>
      <c r="H184" s="67">
        <v>4.9660000000000002</v>
      </c>
      <c r="I184" s="67">
        <v>4.9779999999999998</v>
      </c>
      <c r="J184" s="67">
        <v>4.9889999999999999</v>
      </c>
      <c r="K184" s="67">
        <v>4.9930000000000003</v>
      </c>
      <c r="L184" s="67">
        <v>4.9909999999999997</v>
      </c>
      <c r="M184" s="67">
        <v>4.9989999999999997</v>
      </c>
      <c r="N184" s="67">
        <v>4.9809999999999999</v>
      </c>
      <c r="O184" s="67">
        <v>4.968</v>
      </c>
      <c r="P184" s="67">
        <v>4.9459999999999997</v>
      </c>
      <c r="Q184" s="67">
        <v>4.923</v>
      </c>
      <c r="R184" s="67">
        <v>4.8970000000000002</v>
      </c>
      <c r="S184" s="67">
        <v>4.8650000000000002</v>
      </c>
      <c r="T184" s="67">
        <v>4.843</v>
      </c>
      <c r="U184" s="67">
        <v>4.8159999999999998</v>
      </c>
      <c r="V184" s="67">
        <v>4.7919999999999998</v>
      </c>
      <c r="W184" s="67">
        <v>4.7629999999999999</v>
      </c>
      <c r="X184" s="67">
        <v>4.7279999999999998</v>
      </c>
      <c r="Y184" s="67">
        <v>4.7039999999999997</v>
      </c>
      <c r="Z184" s="67">
        <v>4.6769999999999996</v>
      </c>
      <c r="AA184" s="67">
        <v>4.649</v>
      </c>
      <c r="AB184" s="67">
        <v>4.6150000000000002</v>
      </c>
      <c r="AC184" s="67">
        <v>4.5860000000000003</v>
      </c>
      <c r="AD184" s="67">
        <v>4.5570000000000004</v>
      </c>
      <c r="AE184" s="67">
        <v>4.5369999999999999</v>
      </c>
      <c r="AF184" s="67">
        <v>4.5069999999999997</v>
      </c>
      <c r="AG184" s="67">
        <v>4.4809999999999999</v>
      </c>
      <c r="AH184" s="67">
        <v>4.4470000000000001</v>
      </c>
      <c r="AI184" s="67">
        <v>4.42</v>
      </c>
      <c r="AJ184" s="67">
        <v>4.391</v>
      </c>
      <c r="AK184" s="67">
        <v>4.3609999999999998</v>
      </c>
      <c r="AL184" s="67">
        <v>4.3239999999999998</v>
      </c>
      <c r="AM184" s="67">
        <v>4.29</v>
      </c>
      <c r="AN184" s="67">
        <v>4.2560000000000002</v>
      </c>
      <c r="AO184" s="67">
        <v>4.2220000000000004</v>
      </c>
      <c r="AP184" s="67">
        <v>4.1870000000000003</v>
      </c>
      <c r="AQ184" s="67">
        <v>4.1440000000000001</v>
      </c>
      <c r="AR184" s="67">
        <v>4.1150000000000002</v>
      </c>
      <c r="AS184" s="67">
        <v>4.0730000000000004</v>
      </c>
      <c r="AT184" s="67">
        <v>4.0490000000000004</v>
      </c>
      <c r="AU184" s="67">
        <v>4.0060000000000002</v>
      </c>
      <c r="AV184" s="67">
        <v>3.9710000000000001</v>
      </c>
      <c r="AW184" s="67">
        <v>3.94</v>
      </c>
      <c r="AX184" s="67">
        <v>3.903</v>
      </c>
      <c r="AY184" s="67">
        <v>3.87</v>
      </c>
      <c r="AZ184" s="67">
        <v>3.8380000000000001</v>
      </c>
      <c r="BA184" s="67">
        <v>3.8119999999999998</v>
      </c>
      <c r="BB184" s="67">
        <v>3.7719999999999998</v>
      </c>
      <c r="BC184" s="67">
        <v>3.7349999999999999</v>
      </c>
      <c r="BD184" s="67">
        <v>3.7050000000000001</v>
      </c>
      <c r="BE184" s="67">
        <v>3.6739999999999999</v>
      </c>
      <c r="BF184" s="67">
        <v>3.6419999999999999</v>
      </c>
      <c r="BG184" s="67">
        <v>3.6150000000000002</v>
      </c>
      <c r="BH184" s="67">
        <v>3.581</v>
      </c>
      <c r="BI184" s="67">
        <v>3.5529999999999999</v>
      </c>
      <c r="BJ184" s="67">
        <v>3.5179999999999998</v>
      </c>
      <c r="BK184" s="67">
        <v>3.4950000000000001</v>
      </c>
      <c r="BL184" s="67">
        <v>3.4670000000000001</v>
      </c>
      <c r="BM184" s="67">
        <v>3.444</v>
      </c>
      <c r="BN184" s="67">
        <v>3.419</v>
      </c>
      <c r="BO184" s="67">
        <v>3.403</v>
      </c>
      <c r="BP184" s="67">
        <v>3.3780000000000001</v>
      </c>
      <c r="BQ184" s="67">
        <v>3.355</v>
      </c>
      <c r="BR184" s="67">
        <v>3.3330000000000002</v>
      </c>
      <c r="BS184" s="67">
        <v>3.3180000000000001</v>
      </c>
      <c r="BT184" s="67">
        <v>3.286</v>
      </c>
      <c r="BU184" s="67">
        <v>3.2730000000000001</v>
      </c>
      <c r="BV184" s="67">
        <v>3.2530000000000001</v>
      </c>
      <c r="BW184" s="67">
        <v>3.2309999999999999</v>
      </c>
      <c r="BX184" s="67">
        <v>3.21</v>
      </c>
      <c r="BY184" s="67">
        <v>3.1880000000000002</v>
      </c>
      <c r="BZ184" s="67">
        <v>3.169</v>
      </c>
      <c r="CA184" s="67">
        <v>3.149</v>
      </c>
      <c r="CB184" s="67">
        <v>3.1269999999999998</v>
      </c>
      <c r="CC184" s="67">
        <v>3.1059999999999999</v>
      </c>
      <c r="CD184" s="67">
        <v>3.0870000000000002</v>
      </c>
      <c r="CE184" s="67">
        <v>3.0619999999999998</v>
      </c>
      <c r="CF184" s="67">
        <v>3.0470000000000002</v>
      </c>
      <c r="CG184" s="67">
        <v>3.0259999999999998</v>
      </c>
      <c r="CH184" s="67">
        <v>3</v>
      </c>
      <c r="CI184" s="67">
        <v>2.9830000000000001</v>
      </c>
      <c r="CJ184" s="67">
        <v>2.9620000000000002</v>
      </c>
      <c r="CK184" s="67">
        <v>2.952</v>
      </c>
      <c r="CL184" s="67">
        <v>2.93</v>
      </c>
      <c r="CM184" s="67">
        <v>2.911</v>
      </c>
      <c r="CN184" s="67">
        <v>2.891</v>
      </c>
      <c r="CO184" s="67">
        <v>2.8780000000000001</v>
      </c>
    </row>
    <row r="185" spans="1:93" ht="11.25" customHeight="1">
      <c r="A185" s="63">
        <v>168</v>
      </c>
      <c r="B185" s="64" t="s">
        <v>844</v>
      </c>
      <c r="C185" s="73" t="s">
        <v>940</v>
      </c>
      <c r="D185" s="66">
        <v>16</v>
      </c>
      <c r="E185" s="66">
        <v>630</v>
      </c>
      <c r="F185" s="64" t="s">
        <v>894</v>
      </c>
      <c r="G185" s="66">
        <v>915</v>
      </c>
      <c r="H185" s="67">
        <v>3381.5120000000002</v>
      </c>
      <c r="I185" s="67">
        <v>3283.1210000000001</v>
      </c>
      <c r="J185" s="67">
        <v>3163.6759999999999</v>
      </c>
      <c r="K185" s="67">
        <v>3039.598</v>
      </c>
      <c r="L185" s="67">
        <v>2933.404</v>
      </c>
      <c r="M185" s="67">
        <v>2860.84</v>
      </c>
      <c r="N185" s="67">
        <v>2828.2460000000001</v>
      </c>
      <c r="O185" s="67">
        <v>2829.8069999999998</v>
      </c>
      <c r="P185" s="67">
        <v>2854.1660000000002</v>
      </c>
      <c r="Q185" s="67">
        <v>2884.0740000000001</v>
      </c>
      <c r="R185" s="67">
        <v>2906.6460000000002</v>
      </c>
      <c r="S185" s="67">
        <v>2918.9169999999999</v>
      </c>
      <c r="T185" s="67">
        <v>2923.9789999999998</v>
      </c>
      <c r="U185" s="67">
        <v>2922.1759999999999</v>
      </c>
      <c r="V185" s="67">
        <v>2915.4609999999998</v>
      </c>
      <c r="W185" s="67">
        <v>2905.3580000000002</v>
      </c>
      <c r="X185" s="67">
        <v>2890.942</v>
      </c>
      <c r="Y185" s="67">
        <v>2871.32</v>
      </c>
      <c r="Z185" s="67">
        <v>2848.0929999999998</v>
      </c>
      <c r="AA185" s="67">
        <v>2823.636</v>
      </c>
      <c r="AB185" s="67">
        <v>2799.6759999999999</v>
      </c>
      <c r="AC185" s="67">
        <v>2776.7910000000002</v>
      </c>
      <c r="AD185" s="67">
        <v>2754.6570000000002</v>
      </c>
      <c r="AE185" s="67">
        <v>2733.0369999999998</v>
      </c>
      <c r="AF185" s="67">
        <v>2711.3580000000002</v>
      </c>
      <c r="AG185" s="67">
        <v>2689.2069999999999</v>
      </c>
      <c r="AH185" s="67">
        <v>2666.663</v>
      </c>
      <c r="AI185" s="67">
        <v>2643.9589999999998</v>
      </c>
      <c r="AJ185" s="67">
        <v>2620.9639999999999</v>
      </c>
      <c r="AK185" s="67">
        <v>2597.5050000000001</v>
      </c>
      <c r="AL185" s="67">
        <v>2573.4690000000001</v>
      </c>
      <c r="AM185" s="67">
        <v>2548.8069999999998</v>
      </c>
      <c r="AN185" s="67">
        <v>2523.5819999999999</v>
      </c>
      <c r="AO185" s="67">
        <v>2497.8539999999998</v>
      </c>
      <c r="AP185" s="67">
        <v>2471.7579999999998</v>
      </c>
      <c r="AQ185" s="67">
        <v>2445.3870000000002</v>
      </c>
      <c r="AR185" s="67">
        <v>2418.7759999999998</v>
      </c>
      <c r="AS185" s="67">
        <v>2391.9270000000001</v>
      </c>
      <c r="AT185" s="67">
        <v>2364.9140000000002</v>
      </c>
      <c r="AU185" s="67">
        <v>2337.8440000000001</v>
      </c>
      <c r="AV185" s="67">
        <v>2310.7649999999999</v>
      </c>
      <c r="AW185" s="67">
        <v>2283.7020000000002</v>
      </c>
      <c r="AX185" s="67">
        <v>2256.6990000000001</v>
      </c>
      <c r="AY185" s="67">
        <v>2229.7979999999998</v>
      </c>
      <c r="AZ185" s="67">
        <v>2203.0419999999999</v>
      </c>
      <c r="BA185" s="67">
        <v>2176.4650000000001</v>
      </c>
      <c r="BB185" s="67">
        <v>2150.078</v>
      </c>
      <c r="BC185" s="67">
        <v>2123.9070000000002</v>
      </c>
      <c r="BD185" s="67">
        <v>2097.9479999999999</v>
      </c>
      <c r="BE185" s="67">
        <v>2072.181</v>
      </c>
      <c r="BF185" s="67">
        <v>2046.587</v>
      </c>
      <c r="BG185" s="67">
        <v>2021.182</v>
      </c>
      <c r="BH185" s="67">
        <v>1995.961</v>
      </c>
      <c r="BI185" s="67">
        <v>1970.9190000000001</v>
      </c>
      <c r="BJ185" s="67">
        <v>1946.048</v>
      </c>
      <c r="BK185" s="67">
        <v>1921.3420000000001</v>
      </c>
      <c r="BL185" s="67">
        <v>1896.789</v>
      </c>
      <c r="BM185" s="67">
        <v>1872.3869999999999</v>
      </c>
      <c r="BN185" s="67">
        <v>1848.12</v>
      </c>
      <c r="BO185" s="67">
        <v>1824.011</v>
      </c>
      <c r="BP185" s="67">
        <v>1800.0219999999999</v>
      </c>
      <c r="BQ185" s="67">
        <v>1776.163</v>
      </c>
      <c r="BR185" s="67">
        <v>1752.421</v>
      </c>
      <c r="BS185" s="67">
        <v>1728.787</v>
      </c>
      <c r="BT185" s="67">
        <v>1705.2539999999999</v>
      </c>
      <c r="BU185" s="67">
        <v>1681.81</v>
      </c>
      <c r="BV185" s="67">
        <v>1658.4490000000001</v>
      </c>
      <c r="BW185" s="67">
        <v>1635.164</v>
      </c>
      <c r="BX185" s="67">
        <v>1611.94</v>
      </c>
      <c r="BY185" s="67">
        <v>1588.741</v>
      </c>
      <c r="BZ185" s="67">
        <v>1565.5630000000001</v>
      </c>
      <c r="CA185" s="67">
        <v>1542.3820000000001</v>
      </c>
      <c r="CB185" s="67">
        <v>1519.223</v>
      </c>
      <c r="CC185" s="67">
        <v>1496.04</v>
      </c>
      <c r="CD185" s="67">
        <v>1472.829</v>
      </c>
      <c r="CE185" s="67">
        <v>1449.578</v>
      </c>
      <c r="CF185" s="67">
        <v>1426.2860000000001</v>
      </c>
      <c r="CG185" s="67">
        <v>1402.9649999999999</v>
      </c>
      <c r="CH185" s="67">
        <v>1379.616</v>
      </c>
      <c r="CI185" s="67">
        <v>1356.2619999999999</v>
      </c>
      <c r="CJ185" s="67">
        <v>1332.903</v>
      </c>
      <c r="CK185" s="67">
        <v>1309.568</v>
      </c>
      <c r="CL185" s="67">
        <v>1286.269</v>
      </c>
      <c r="CM185" s="67">
        <v>1263.0319999999999</v>
      </c>
      <c r="CN185" s="67">
        <v>1239.8589999999999</v>
      </c>
      <c r="CO185" s="67">
        <v>1216.779</v>
      </c>
    </row>
    <row r="186" spans="1:93" ht="11.25" customHeight="1">
      <c r="A186" s="63">
        <v>169</v>
      </c>
      <c r="B186" s="64" t="s">
        <v>844</v>
      </c>
      <c r="C186" s="73" t="s">
        <v>941</v>
      </c>
      <c r="D186" s="66">
        <v>2</v>
      </c>
      <c r="E186" s="66">
        <v>652</v>
      </c>
      <c r="F186" s="64" t="s">
        <v>894</v>
      </c>
      <c r="G186" s="66">
        <v>915</v>
      </c>
      <c r="H186" s="67">
        <v>9.6959999999999997</v>
      </c>
      <c r="I186" s="67">
        <v>9.7449999999999992</v>
      </c>
      <c r="J186" s="67">
        <v>9.7880000000000003</v>
      </c>
      <c r="K186" s="67">
        <v>9.8239999999999998</v>
      </c>
      <c r="L186" s="67">
        <v>9.8529999999999998</v>
      </c>
      <c r="M186" s="67">
        <v>9.8849999999999998</v>
      </c>
      <c r="N186" s="67">
        <v>9.9090000000000007</v>
      </c>
      <c r="O186" s="67">
        <v>9.9459999999999997</v>
      </c>
      <c r="P186" s="67">
        <v>9.9879999999999995</v>
      </c>
      <c r="Q186" s="67">
        <v>10.023</v>
      </c>
      <c r="R186" s="67">
        <v>10.058</v>
      </c>
      <c r="S186" s="67">
        <v>10.090999999999999</v>
      </c>
      <c r="T186" s="67">
        <v>10.125999999999999</v>
      </c>
      <c r="U186" s="67">
        <v>10.161</v>
      </c>
      <c r="V186" s="67">
        <v>10.19</v>
      </c>
      <c r="W186" s="67">
        <v>10.224</v>
      </c>
      <c r="X186" s="67">
        <v>10.25</v>
      </c>
      <c r="Y186" s="67">
        <v>10.295</v>
      </c>
      <c r="Z186" s="67">
        <v>10.327999999999999</v>
      </c>
      <c r="AA186" s="67">
        <v>10.356999999999999</v>
      </c>
      <c r="AB186" s="67">
        <v>10.387</v>
      </c>
      <c r="AC186" s="67">
        <v>10.416</v>
      </c>
      <c r="AD186" s="67">
        <v>10.455</v>
      </c>
      <c r="AE186" s="67">
        <v>10.488</v>
      </c>
      <c r="AF186" s="67">
        <v>10.53</v>
      </c>
      <c r="AG186" s="67">
        <v>10.554</v>
      </c>
      <c r="AH186" s="67">
        <v>10.589</v>
      </c>
      <c r="AI186" s="67">
        <v>10.61</v>
      </c>
      <c r="AJ186" s="67">
        <v>10.647</v>
      </c>
      <c r="AK186" s="67">
        <v>10.675000000000001</v>
      </c>
      <c r="AL186" s="67">
        <v>10.696999999999999</v>
      </c>
      <c r="AM186" s="67">
        <v>10.727</v>
      </c>
      <c r="AN186" s="67">
        <v>10.753</v>
      </c>
      <c r="AO186" s="67">
        <v>10.781000000000001</v>
      </c>
      <c r="AP186" s="67">
        <v>10.805</v>
      </c>
      <c r="AQ186" s="67">
        <v>10.827999999999999</v>
      </c>
      <c r="AR186" s="67">
        <v>10.843999999999999</v>
      </c>
      <c r="AS186" s="67">
        <v>10.864000000000001</v>
      </c>
      <c r="AT186" s="67">
        <v>10.875</v>
      </c>
      <c r="AU186" s="67">
        <v>10.887</v>
      </c>
      <c r="AV186" s="67">
        <v>10.893000000000001</v>
      </c>
      <c r="AW186" s="67">
        <v>10.904</v>
      </c>
      <c r="AX186" s="67">
        <v>10.913</v>
      </c>
      <c r="AY186" s="67">
        <v>10.907999999999999</v>
      </c>
      <c r="AZ186" s="67">
        <v>10.917</v>
      </c>
      <c r="BA186" s="67">
        <v>10.923999999999999</v>
      </c>
      <c r="BB186" s="67">
        <v>10.919</v>
      </c>
      <c r="BC186" s="67">
        <v>10.920999999999999</v>
      </c>
      <c r="BD186" s="67">
        <v>10.917</v>
      </c>
      <c r="BE186" s="67">
        <v>10.913</v>
      </c>
      <c r="BF186" s="67">
        <v>10.91</v>
      </c>
      <c r="BG186" s="67">
        <v>10.898999999999999</v>
      </c>
      <c r="BH186" s="67">
        <v>10.895</v>
      </c>
      <c r="BI186" s="67">
        <v>10.885999999999999</v>
      </c>
      <c r="BJ186" s="67">
        <v>10.879</v>
      </c>
      <c r="BK186" s="67">
        <v>10.867000000000001</v>
      </c>
      <c r="BL186" s="67">
        <v>10.861000000000001</v>
      </c>
      <c r="BM186" s="67">
        <v>10.843999999999999</v>
      </c>
      <c r="BN186" s="67">
        <v>10.824</v>
      </c>
      <c r="BO186" s="67">
        <v>10.808999999999999</v>
      </c>
      <c r="BP186" s="67">
        <v>10.782999999999999</v>
      </c>
      <c r="BQ186" s="67">
        <v>10.773</v>
      </c>
      <c r="BR186" s="67">
        <v>10.759</v>
      </c>
      <c r="BS186" s="67">
        <v>10.739000000000001</v>
      </c>
      <c r="BT186" s="67">
        <v>10.714</v>
      </c>
      <c r="BU186" s="67">
        <v>10.696</v>
      </c>
      <c r="BV186" s="67">
        <v>10.676</v>
      </c>
      <c r="BW186" s="67">
        <v>10.65</v>
      </c>
      <c r="BX186" s="67">
        <v>10.625999999999999</v>
      </c>
      <c r="BY186" s="67">
        <v>10.608000000000001</v>
      </c>
      <c r="BZ186" s="67">
        <v>10.582000000000001</v>
      </c>
      <c r="CA186" s="67">
        <v>10.552</v>
      </c>
      <c r="CB186" s="67">
        <v>10.531000000000001</v>
      </c>
      <c r="CC186" s="67">
        <v>10.5</v>
      </c>
      <c r="CD186" s="67">
        <v>10.473000000000001</v>
      </c>
      <c r="CE186" s="67">
        <v>10.439</v>
      </c>
      <c r="CF186" s="67">
        <v>10.411</v>
      </c>
      <c r="CG186" s="67">
        <v>10.382</v>
      </c>
      <c r="CH186" s="67">
        <v>10.355</v>
      </c>
      <c r="CI186" s="67">
        <v>10.321999999999999</v>
      </c>
      <c r="CJ186" s="67">
        <v>10.301</v>
      </c>
      <c r="CK186" s="67">
        <v>10.265000000000001</v>
      </c>
      <c r="CL186" s="67">
        <v>10.244</v>
      </c>
      <c r="CM186" s="67">
        <v>10.211</v>
      </c>
      <c r="CN186" s="67">
        <v>10.179</v>
      </c>
      <c r="CO186" s="67">
        <v>10.138999999999999</v>
      </c>
    </row>
    <row r="187" spans="1:93" ht="11.25" customHeight="1">
      <c r="A187" s="63">
        <v>170</v>
      </c>
      <c r="B187" s="64" t="s">
        <v>844</v>
      </c>
      <c r="C187" s="73" t="s">
        <v>513</v>
      </c>
      <c r="D187" s="66"/>
      <c r="E187" s="66">
        <v>659</v>
      </c>
      <c r="F187" s="64" t="s">
        <v>894</v>
      </c>
      <c r="G187" s="66">
        <v>915</v>
      </c>
      <c r="H187" s="67">
        <v>51.204000000000001</v>
      </c>
      <c r="I187" s="67">
        <v>51.628999999999998</v>
      </c>
      <c r="J187" s="67">
        <v>52.036000000000001</v>
      </c>
      <c r="K187" s="67">
        <v>52.438000000000002</v>
      </c>
      <c r="L187" s="67">
        <v>52.834000000000003</v>
      </c>
      <c r="M187" s="67">
        <v>53.192</v>
      </c>
      <c r="N187" s="67">
        <v>53.545999999999999</v>
      </c>
      <c r="O187" s="67">
        <v>53.863999999999997</v>
      </c>
      <c r="P187" s="67">
        <v>54.174999999999997</v>
      </c>
      <c r="Q187" s="67">
        <v>54.465000000000003</v>
      </c>
      <c r="R187" s="67">
        <v>54.738999999999997</v>
      </c>
      <c r="S187" s="67">
        <v>54.984999999999999</v>
      </c>
      <c r="T187" s="67">
        <v>55.226999999999997</v>
      </c>
      <c r="U187" s="67">
        <v>55.444000000000003</v>
      </c>
      <c r="V187" s="67">
        <v>55.655999999999999</v>
      </c>
      <c r="W187" s="67">
        <v>55.831000000000003</v>
      </c>
      <c r="X187" s="67">
        <v>55.999000000000002</v>
      </c>
      <c r="Y187" s="67">
        <v>56.15</v>
      </c>
      <c r="Z187" s="67">
        <v>56.287999999999997</v>
      </c>
      <c r="AA187" s="67">
        <v>56.396999999999998</v>
      </c>
      <c r="AB187" s="67">
        <v>56.49</v>
      </c>
      <c r="AC187" s="67">
        <v>56.570999999999998</v>
      </c>
      <c r="AD187" s="67">
        <v>56.637999999999998</v>
      </c>
      <c r="AE187" s="67">
        <v>56.688000000000002</v>
      </c>
      <c r="AF187" s="67">
        <v>56.72</v>
      </c>
      <c r="AG187" s="67">
        <v>56.728000000000002</v>
      </c>
      <c r="AH187" s="67">
        <v>56.732999999999997</v>
      </c>
      <c r="AI187" s="67">
        <v>56.722999999999999</v>
      </c>
      <c r="AJ187" s="67">
        <v>56.701000000000001</v>
      </c>
      <c r="AK187" s="67">
        <v>56.667000000000002</v>
      </c>
      <c r="AL187" s="67">
        <v>56.621000000000002</v>
      </c>
      <c r="AM187" s="67">
        <v>56.552999999999997</v>
      </c>
      <c r="AN187" s="67">
        <v>56.475000000000001</v>
      </c>
      <c r="AO187" s="67">
        <v>56.381</v>
      </c>
      <c r="AP187" s="67">
        <v>56.274000000000001</v>
      </c>
      <c r="AQ187" s="67">
        <v>56.155999999999999</v>
      </c>
      <c r="AR187" s="67">
        <v>56.026000000000003</v>
      </c>
      <c r="AS187" s="67">
        <v>55.88</v>
      </c>
      <c r="AT187" s="67">
        <v>55.737000000000002</v>
      </c>
      <c r="AU187" s="67">
        <v>55.573</v>
      </c>
      <c r="AV187" s="67">
        <v>55.39</v>
      </c>
      <c r="AW187" s="67">
        <v>55.207000000000001</v>
      </c>
      <c r="AX187" s="67">
        <v>55.005000000000003</v>
      </c>
      <c r="AY187" s="67">
        <v>54.792999999999999</v>
      </c>
      <c r="AZ187" s="67">
        <v>54.581000000000003</v>
      </c>
      <c r="BA187" s="67">
        <v>54.359000000000002</v>
      </c>
      <c r="BB187" s="67">
        <v>54.119</v>
      </c>
      <c r="BC187" s="67">
        <v>53.884</v>
      </c>
      <c r="BD187" s="67">
        <v>53.631</v>
      </c>
      <c r="BE187" s="67">
        <v>53.375999999999998</v>
      </c>
      <c r="BF187" s="67">
        <v>53.115000000000002</v>
      </c>
      <c r="BG187" s="67">
        <v>52.853000000000002</v>
      </c>
      <c r="BH187" s="67">
        <v>52.584000000000003</v>
      </c>
      <c r="BI187" s="67">
        <v>52.305999999999997</v>
      </c>
      <c r="BJ187" s="67">
        <v>52.027000000000001</v>
      </c>
      <c r="BK187" s="67">
        <v>51.74</v>
      </c>
      <c r="BL187" s="67">
        <v>51.454999999999998</v>
      </c>
      <c r="BM187" s="67">
        <v>51.167000000000002</v>
      </c>
      <c r="BN187" s="67">
        <v>50.872999999999998</v>
      </c>
      <c r="BO187" s="67">
        <v>50.58</v>
      </c>
      <c r="BP187" s="67">
        <v>50.301000000000002</v>
      </c>
      <c r="BQ187" s="67">
        <v>50.006999999999998</v>
      </c>
      <c r="BR187" s="67">
        <v>49.716999999999999</v>
      </c>
      <c r="BS187" s="67">
        <v>49.423999999999999</v>
      </c>
      <c r="BT187" s="67">
        <v>49.122</v>
      </c>
      <c r="BU187" s="67">
        <v>48.835999999999999</v>
      </c>
      <c r="BV187" s="67">
        <v>48.552999999999997</v>
      </c>
      <c r="BW187" s="67">
        <v>48.262</v>
      </c>
      <c r="BX187" s="67">
        <v>47.973999999999997</v>
      </c>
      <c r="BY187" s="67">
        <v>47.688000000000002</v>
      </c>
      <c r="BZ187" s="67">
        <v>47.41</v>
      </c>
      <c r="CA187" s="67">
        <v>47.137999999999998</v>
      </c>
      <c r="CB187" s="67">
        <v>46.847000000000001</v>
      </c>
      <c r="CC187" s="67">
        <v>46.576000000000001</v>
      </c>
      <c r="CD187" s="67">
        <v>46.298999999999999</v>
      </c>
      <c r="CE187" s="67">
        <v>46.024000000000001</v>
      </c>
      <c r="CF187" s="67">
        <v>45.752000000000002</v>
      </c>
      <c r="CG187" s="67">
        <v>45.475000000000001</v>
      </c>
      <c r="CH187" s="67">
        <v>45.204999999999998</v>
      </c>
      <c r="CI187" s="67">
        <v>44.945</v>
      </c>
      <c r="CJ187" s="67">
        <v>44.671999999999997</v>
      </c>
      <c r="CK187" s="67">
        <v>44.417999999999999</v>
      </c>
      <c r="CL187" s="67">
        <v>44.154000000000003</v>
      </c>
      <c r="CM187" s="67">
        <v>43.902000000000001</v>
      </c>
      <c r="CN187" s="67">
        <v>43.652000000000001</v>
      </c>
      <c r="CO187" s="67">
        <v>43.395000000000003</v>
      </c>
    </row>
    <row r="188" spans="1:93" ht="11.25" customHeight="1">
      <c r="A188" s="63">
        <v>171</v>
      </c>
      <c r="B188" s="64" t="s">
        <v>844</v>
      </c>
      <c r="C188" s="73" t="s">
        <v>515</v>
      </c>
      <c r="D188" s="66"/>
      <c r="E188" s="66">
        <v>662</v>
      </c>
      <c r="F188" s="64" t="s">
        <v>894</v>
      </c>
      <c r="G188" s="66">
        <v>915</v>
      </c>
      <c r="H188" s="67">
        <v>179.131</v>
      </c>
      <c r="I188" s="67">
        <v>180.02799999999999</v>
      </c>
      <c r="J188" s="67">
        <v>180.95500000000001</v>
      </c>
      <c r="K188" s="67">
        <v>181.89</v>
      </c>
      <c r="L188" s="67">
        <v>182.79499999999999</v>
      </c>
      <c r="M188" s="67">
        <v>183.62899999999999</v>
      </c>
      <c r="N188" s="67">
        <v>184.40100000000001</v>
      </c>
      <c r="O188" s="67">
        <v>185.11199999999999</v>
      </c>
      <c r="P188" s="67">
        <v>185.77099999999999</v>
      </c>
      <c r="Q188" s="67">
        <v>186.37899999999999</v>
      </c>
      <c r="R188" s="67">
        <v>186.917</v>
      </c>
      <c r="S188" s="67">
        <v>187.40899999999999</v>
      </c>
      <c r="T188" s="67">
        <v>187.82300000000001</v>
      </c>
      <c r="U188" s="67">
        <v>188.19200000000001</v>
      </c>
      <c r="V188" s="67">
        <v>188.49</v>
      </c>
      <c r="W188" s="67">
        <v>188.74199999999999</v>
      </c>
      <c r="X188" s="67">
        <v>188.92</v>
      </c>
      <c r="Y188" s="67">
        <v>189.03800000000001</v>
      </c>
      <c r="Z188" s="67">
        <v>189.10599999999999</v>
      </c>
      <c r="AA188" s="67">
        <v>189.11199999999999</v>
      </c>
      <c r="AB188" s="67">
        <v>189.04900000000001</v>
      </c>
      <c r="AC188" s="67">
        <v>188.94</v>
      </c>
      <c r="AD188" s="67">
        <v>188.76400000000001</v>
      </c>
      <c r="AE188" s="67">
        <v>188.542</v>
      </c>
      <c r="AF188" s="67">
        <v>188.27099999999999</v>
      </c>
      <c r="AG188" s="67">
        <v>187.93700000000001</v>
      </c>
      <c r="AH188" s="67">
        <v>187.57300000000001</v>
      </c>
      <c r="AI188" s="67">
        <v>187.13800000000001</v>
      </c>
      <c r="AJ188" s="67">
        <v>186.67699999999999</v>
      </c>
      <c r="AK188" s="67">
        <v>186.155</v>
      </c>
      <c r="AL188" s="67">
        <v>185.584</v>
      </c>
      <c r="AM188" s="67">
        <v>184.98500000000001</v>
      </c>
      <c r="AN188" s="67">
        <v>184.33099999999999</v>
      </c>
      <c r="AO188" s="67">
        <v>183.637</v>
      </c>
      <c r="AP188" s="67">
        <v>182.905</v>
      </c>
      <c r="AQ188" s="67">
        <v>182.12700000000001</v>
      </c>
      <c r="AR188" s="67">
        <v>181.328</v>
      </c>
      <c r="AS188" s="67">
        <v>180.47499999999999</v>
      </c>
      <c r="AT188" s="67">
        <v>179.58799999999999</v>
      </c>
      <c r="AU188" s="67">
        <v>178.66200000000001</v>
      </c>
      <c r="AV188" s="67">
        <v>177.71199999999999</v>
      </c>
      <c r="AW188" s="67">
        <v>176.73500000000001</v>
      </c>
      <c r="AX188" s="67">
        <v>175.71600000000001</v>
      </c>
      <c r="AY188" s="67">
        <v>174.667</v>
      </c>
      <c r="AZ188" s="67">
        <v>173.61199999999999</v>
      </c>
      <c r="BA188" s="67">
        <v>172.517</v>
      </c>
      <c r="BB188" s="67">
        <v>171.40700000000001</v>
      </c>
      <c r="BC188" s="67">
        <v>170.27099999999999</v>
      </c>
      <c r="BD188" s="67">
        <v>169.124</v>
      </c>
      <c r="BE188" s="67">
        <v>167.94</v>
      </c>
      <c r="BF188" s="67">
        <v>166.75700000000001</v>
      </c>
      <c r="BG188" s="67">
        <v>165.547</v>
      </c>
      <c r="BH188" s="67">
        <v>164.31</v>
      </c>
      <c r="BI188" s="67">
        <v>163.06100000000001</v>
      </c>
      <c r="BJ188" s="67">
        <v>161.797</v>
      </c>
      <c r="BK188" s="67">
        <v>160.52699999999999</v>
      </c>
      <c r="BL188" s="67">
        <v>159.23099999999999</v>
      </c>
      <c r="BM188" s="67">
        <v>157.93100000000001</v>
      </c>
      <c r="BN188" s="67">
        <v>156.6</v>
      </c>
      <c r="BO188" s="67">
        <v>155.28200000000001</v>
      </c>
      <c r="BP188" s="67">
        <v>153.92500000000001</v>
      </c>
      <c r="BQ188" s="67">
        <v>152.565</v>
      </c>
      <c r="BR188" s="67">
        <v>151.202</v>
      </c>
      <c r="BS188" s="67">
        <v>149.81899999999999</v>
      </c>
      <c r="BT188" s="67">
        <v>148.43299999999999</v>
      </c>
      <c r="BU188" s="67">
        <v>147.054</v>
      </c>
      <c r="BV188" s="67">
        <v>145.66</v>
      </c>
      <c r="BW188" s="67">
        <v>144.26599999999999</v>
      </c>
      <c r="BX188" s="67">
        <v>142.87700000000001</v>
      </c>
      <c r="BY188" s="67">
        <v>141.49700000000001</v>
      </c>
      <c r="BZ188" s="67">
        <v>140.12299999999999</v>
      </c>
      <c r="CA188" s="67">
        <v>138.755</v>
      </c>
      <c r="CB188" s="67">
        <v>137.40899999999999</v>
      </c>
      <c r="CC188" s="67">
        <v>136.077</v>
      </c>
      <c r="CD188" s="67">
        <v>134.77199999999999</v>
      </c>
      <c r="CE188" s="67">
        <v>133.48699999999999</v>
      </c>
      <c r="CF188" s="67">
        <v>132.22300000000001</v>
      </c>
      <c r="CG188" s="67">
        <v>130.982</v>
      </c>
      <c r="CH188" s="67">
        <v>129.77600000000001</v>
      </c>
      <c r="CI188" s="67">
        <v>128.59399999999999</v>
      </c>
      <c r="CJ188" s="67">
        <v>127.444</v>
      </c>
      <c r="CK188" s="67">
        <v>126.316</v>
      </c>
      <c r="CL188" s="67">
        <v>125.212</v>
      </c>
      <c r="CM188" s="67">
        <v>124.142</v>
      </c>
      <c r="CN188" s="67">
        <v>123.10599999999999</v>
      </c>
      <c r="CO188" s="67">
        <v>122.09099999999999</v>
      </c>
    </row>
    <row r="189" spans="1:93" ht="11.25" customHeight="1">
      <c r="A189" s="63">
        <v>172</v>
      </c>
      <c r="B189" s="64" t="s">
        <v>844</v>
      </c>
      <c r="C189" s="73" t="s">
        <v>942</v>
      </c>
      <c r="D189" s="66">
        <v>2</v>
      </c>
      <c r="E189" s="66">
        <v>663</v>
      </c>
      <c r="F189" s="64" t="s">
        <v>894</v>
      </c>
      <c r="G189" s="66">
        <v>915</v>
      </c>
      <c r="H189" s="67">
        <v>35.865000000000002</v>
      </c>
      <c r="I189" s="67">
        <v>36.061</v>
      </c>
      <c r="J189" s="67">
        <v>36.569000000000003</v>
      </c>
      <c r="K189" s="67">
        <v>37.264000000000003</v>
      </c>
      <c r="L189" s="67">
        <v>38.002000000000002</v>
      </c>
      <c r="M189" s="67">
        <v>38.658999999999999</v>
      </c>
      <c r="N189" s="67">
        <v>39.238999999999997</v>
      </c>
      <c r="O189" s="67">
        <v>39.731999999999999</v>
      </c>
      <c r="P189" s="67">
        <v>40.182000000000002</v>
      </c>
      <c r="Q189" s="67">
        <v>40.624000000000002</v>
      </c>
      <c r="R189" s="67">
        <v>41.067999999999998</v>
      </c>
      <c r="S189" s="67">
        <v>41.517000000000003</v>
      </c>
      <c r="T189" s="67">
        <v>41.959000000000003</v>
      </c>
      <c r="U189" s="67">
        <v>42.396000000000001</v>
      </c>
      <c r="V189" s="67">
        <v>42.835000000000001</v>
      </c>
      <c r="W189" s="67">
        <v>43.261000000000003</v>
      </c>
      <c r="X189" s="67">
        <v>43.703000000000003</v>
      </c>
      <c r="Y189" s="67">
        <v>44.133000000000003</v>
      </c>
      <c r="Z189" s="67">
        <v>44.567</v>
      </c>
      <c r="AA189" s="67">
        <v>45.000999999999998</v>
      </c>
      <c r="AB189" s="67">
        <v>45.426000000000002</v>
      </c>
      <c r="AC189" s="67">
        <v>45.847999999999999</v>
      </c>
      <c r="AD189" s="67">
        <v>46.259</v>
      </c>
      <c r="AE189" s="67">
        <v>46.655000000000001</v>
      </c>
      <c r="AF189" s="67">
        <v>47.055999999999997</v>
      </c>
      <c r="AG189" s="67">
        <v>47.445</v>
      </c>
      <c r="AH189" s="67">
        <v>47.828000000000003</v>
      </c>
      <c r="AI189" s="67">
        <v>48.195999999999998</v>
      </c>
      <c r="AJ189" s="67">
        <v>48.557000000000002</v>
      </c>
      <c r="AK189" s="67">
        <v>48.917000000000002</v>
      </c>
      <c r="AL189" s="67">
        <v>49.259</v>
      </c>
      <c r="AM189" s="67">
        <v>49.591999999999999</v>
      </c>
      <c r="AN189" s="67">
        <v>49.911999999999999</v>
      </c>
      <c r="AO189" s="67">
        <v>50.228999999999999</v>
      </c>
      <c r="AP189" s="67">
        <v>50.531999999999996</v>
      </c>
      <c r="AQ189" s="67">
        <v>50.820999999999998</v>
      </c>
      <c r="AR189" s="67">
        <v>51.103999999999999</v>
      </c>
      <c r="AS189" s="67">
        <v>51.374000000000002</v>
      </c>
      <c r="AT189" s="67">
        <v>51.633000000000003</v>
      </c>
      <c r="AU189" s="67">
        <v>51.878</v>
      </c>
      <c r="AV189" s="67">
        <v>52.12</v>
      </c>
      <c r="AW189" s="67">
        <v>52.345999999999997</v>
      </c>
      <c r="AX189" s="67">
        <v>52.572000000000003</v>
      </c>
      <c r="AY189" s="67">
        <v>52.780999999999999</v>
      </c>
      <c r="AZ189" s="67">
        <v>52.988999999999997</v>
      </c>
      <c r="BA189" s="67">
        <v>53.198999999999998</v>
      </c>
      <c r="BB189" s="67">
        <v>53.408999999999999</v>
      </c>
      <c r="BC189" s="67">
        <v>53.612000000000002</v>
      </c>
      <c r="BD189" s="67">
        <v>53.819000000000003</v>
      </c>
      <c r="BE189" s="67">
        <v>54.026000000000003</v>
      </c>
      <c r="BF189" s="67">
        <v>54.232999999999997</v>
      </c>
      <c r="BG189" s="67">
        <v>54.44</v>
      </c>
      <c r="BH189" s="67">
        <v>54.652000000000001</v>
      </c>
      <c r="BI189" s="67">
        <v>54.863</v>
      </c>
      <c r="BJ189" s="67">
        <v>55.076999999999998</v>
      </c>
      <c r="BK189" s="67">
        <v>55.280999999999999</v>
      </c>
      <c r="BL189" s="67">
        <v>55.502000000000002</v>
      </c>
      <c r="BM189" s="67">
        <v>55.722999999999999</v>
      </c>
      <c r="BN189" s="67">
        <v>55.94</v>
      </c>
      <c r="BO189" s="67">
        <v>56.152000000000001</v>
      </c>
      <c r="BP189" s="67">
        <v>56.381999999999998</v>
      </c>
      <c r="BQ189" s="67">
        <v>56.6</v>
      </c>
      <c r="BR189" s="67">
        <v>56.813000000000002</v>
      </c>
      <c r="BS189" s="67">
        <v>57.036000000000001</v>
      </c>
      <c r="BT189" s="67">
        <v>57.249000000000002</v>
      </c>
      <c r="BU189" s="67">
        <v>57.462000000000003</v>
      </c>
      <c r="BV189" s="67">
        <v>57.665999999999997</v>
      </c>
      <c r="BW189" s="67">
        <v>57.863999999999997</v>
      </c>
      <c r="BX189" s="67">
        <v>58.051000000000002</v>
      </c>
      <c r="BY189" s="67">
        <v>58.238999999999997</v>
      </c>
      <c r="BZ189" s="67">
        <v>58.412999999999997</v>
      </c>
      <c r="CA189" s="67">
        <v>58.594000000000001</v>
      </c>
      <c r="CB189" s="67">
        <v>58.756</v>
      </c>
      <c r="CC189" s="67">
        <v>58.92</v>
      </c>
      <c r="CD189" s="67">
        <v>59.06</v>
      </c>
      <c r="CE189" s="67">
        <v>59.212000000000003</v>
      </c>
      <c r="CF189" s="67">
        <v>59.341999999999999</v>
      </c>
      <c r="CG189" s="67">
        <v>59.472000000000001</v>
      </c>
      <c r="CH189" s="67">
        <v>59.593000000000004</v>
      </c>
      <c r="CI189" s="67">
        <v>59.707999999999998</v>
      </c>
      <c r="CJ189" s="67">
        <v>59.805</v>
      </c>
      <c r="CK189" s="67">
        <v>59.908999999999999</v>
      </c>
      <c r="CL189" s="67">
        <v>59.988999999999997</v>
      </c>
      <c r="CM189" s="67">
        <v>60.058</v>
      </c>
      <c r="CN189" s="67">
        <v>60.136000000000003</v>
      </c>
      <c r="CO189" s="67">
        <v>60.194000000000003</v>
      </c>
    </row>
    <row r="190" spans="1:93" ht="11.25" customHeight="1">
      <c r="A190" s="63">
        <v>173</v>
      </c>
      <c r="B190" s="64" t="s">
        <v>844</v>
      </c>
      <c r="C190" s="73" t="s">
        <v>517</v>
      </c>
      <c r="D190" s="66"/>
      <c r="E190" s="66">
        <v>670</v>
      </c>
      <c r="F190" s="64" t="s">
        <v>894</v>
      </c>
      <c r="G190" s="66">
        <v>915</v>
      </c>
      <c r="H190" s="67">
        <v>109.13500000000001</v>
      </c>
      <c r="I190" s="67">
        <v>109.467</v>
      </c>
      <c r="J190" s="67">
        <v>109.82599999999999</v>
      </c>
      <c r="K190" s="67">
        <v>110.21</v>
      </c>
      <c r="L190" s="67">
        <v>110.593</v>
      </c>
      <c r="M190" s="67">
        <v>110.947</v>
      </c>
      <c r="N190" s="67">
        <v>111.26900000000001</v>
      </c>
      <c r="O190" s="67">
        <v>111.55200000000001</v>
      </c>
      <c r="P190" s="67">
        <v>111.806</v>
      </c>
      <c r="Q190" s="67">
        <v>112.044</v>
      </c>
      <c r="R190" s="67">
        <v>112.265</v>
      </c>
      <c r="S190" s="67">
        <v>112.47199999999999</v>
      </c>
      <c r="T190" s="67">
        <v>112.637</v>
      </c>
      <c r="U190" s="67">
        <v>112.803</v>
      </c>
      <c r="V190" s="67">
        <v>112.935</v>
      </c>
      <c r="W190" s="67">
        <v>113.041</v>
      </c>
      <c r="X190" s="67">
        <v>113.107</v>
      </c>
      <c r="Y190" s="67">
        <v>113.166</v>
      </c>
      <c r="Z190" s="67">
        <v>113.18600000000001</v>
      </c>
      <c r="AA190" s="67">
        <v>113.17400000000001</v>
      </c>
      <c r="AB190" s="67">
        <v>113.14</v>
      </c>
      <c r="AC190" s="67">
        <v>113.068</v>
      </c>
      <c r="AD190" s="67">
        <v>112.96299999999999</v>
      </c>
      <c r="AE190" s="67">
        <v>112.82899999999999</v>
      </c>
      <c r="AF190" s="67">
        <v>112.675</v>
      </c>
      <c r="AG190" s="67">
        <v>112.48699999999999</v>
      </c>
      <c r="AH190" s="67">
        <v>112.252</v>
      </c>
      <c r="AI190" s="67">
        <v>112.009</v>
      </c>
      <c r="AJ190" s="67">
        <v>111.72499999999999</v>
      </c>
      <c r="AK190" s="67">
        <v>111.43</v>
      </c>
      <c r="AL190" s="67">
        <v>111.104</v>
      </c>
      <c r="AM190" s="67">
        <v>110.747</v>
      </c>
      <c r="AN190" s="67">
        <v>110.369</v>
      </c>
      <c r="AO190" s="67">
        <v>109.96899999999999</v>
      </c>
      <c r="AP190" s="67">
        <v>109.54900000000001</v>
      </c>
      <c r="AQ190" s="67">
        <v>109.11799999999999</v>
      </c>
      <c r="AR190" s="67">
        <v>108.655</v>
      </c>
      <c r="AS190" s="67">
        <v>108.178</v>
      </c>
      <c r="AT190" s="67">
        <v>107.68899999999999</v>
      </c>
      <c r="AU190" s="67">
        <v>107.176</v>
      </c>
      <c r="AV190" s="67">
        <v>106.66</v>
      </c>
      <c r="AW190" s="67">
        <v>106.13800000000001</v>
      </c>
      <c r="AX190" s="67">
        <v>105.59399999999999</v>
      </c>
      <c r="AY190" s="67">
        <v>105.03100000000001</v>
      </c>
      <c r="AZ190" s="67">
        <v>104.465</v>
      </c>
      <c r="BA190" s="67">
        <v>103.88200000000001</v>
      </c>
      <c r="BB190" s="67">
        <v>103.294</v>
      </c>
      <c r="BC190" s="67">
        <v>102.693</v>
      </c>
      <c r="BD190" s="67">
        <v>102.08499999999999</v>
      </c>
      <c r="BE190" s="67">
        <v>101.465</v>
      </c>
      <c r="BF190" s="67">
        <v>100.82899999999999</v>
      </c>
      <c r="BG190" s="67">
        <v>100.193</v>
      </c>
      <c r="BH190" s="67">
        <v>99.533000000000001</v>
      </c>
      <c r="BI190" s="67">
        <v>98.864999999999995</v>
      </c>
      <c r="BJ190" s="67">
        <v>98.197999999999993</v>
      </c>
      <c r="BK190" s="67">
        <v>97.513999999999996</v>
      </c>
      <c r="BL190" s="67">
        <v>96.82</v>
      </c>
      <c r="BM190" s="67">
        <v>96.120999999999995</v>
      </c>
      <c r="BN190" s="67">
        <v>95.411000000000001</v>
      </c>
      <c r="BO190" s="67">
        <v>94.691000000000003</v>
      </c>
      <c r="BP190" s="67">
        <v>93.962999999999994</v>
      </c>
      <c r="BQ190" s="67">
        <v>93.224999999999994</v>
      </c>
      <c r="BR190" s="67">
        <v>92.481999999999999</v>
      </c>
      <c r="BS190" s="67">
        <v>91.733999999999995</v>
      </c>
      <c r="BT190" s="67">
        <v>90.972999999999999</v>
      </c>
      <c r="BU190" s="67">
        <v>90.212000000000003</v>
      </c>
      <c r="BV190" s="67">
        <v>89.441999999999993</v>
      </c>
      <c r="BW190" s="67">
        <v>88.665999999999997</v>
      </c>
      <c r="BX190" s="67">
        <v>87.903000000000006</v>
      </c>
      <c r="BY190" s="67">
        <v>87.108000000000004</v>
      </c>
      <c r="BZ190" s="67">
        <v>86.331000000000003</v>
      </c>
      <c r="CA190" s="67">
        <v>85.534000000000006</v>
      </c>
      <c r="CB190" s="67">
        <v>84.748999999999995</v>
      </c>
      <c r="CC190" s="67">
        <v>83.948999999999998</v>
      </c>
      <c r="CD190" s="67">
        <v>83.164000000000001</v>
      </c>
      <c r="CE190" s="67">
        <v>82.356999999999999</v>
      </c>
      <c r="CF190" s="67">
        <v>81.575999999999993</v>
      </c>
      <c r="CG190" s="67">
        <v>80.784000000000006</v>
      </c>
      <c r="CH190" s="67">
        <v>80.006</v>
      </c>
      <c r="CI190" s="67">
        <v>79.227000000000004</v>
      </c>
      <c r="CJ190" s="67">
        <v>78.445999999999998</v>
      </c>
      <c r="CK190" s="67">
        <v>77.668000000000006</v>
      </c>
      <c r="CL190" s="67">
        <v>76.894000000000005</v>
      </c>
      <c r="CM190" s="67">
        <v>76.122</v>
      </c>
      <c r="CN190" s="67">
        <v>75.373999999999995</v>
      </c>
      <c r="CO190" s="67">
        <v>74.617999999999995</v>
      </c>
    </row>
    <row r="191" spans="1:93" ht="11.25" customHeight="1">
      <c r="A191" s="63">
        <v>174</v>
      </c>
      <c r="B191" s="64" t="s">
        <v>844</v>
      </c>
      <c r="C191" s="73" t="s">
        <v>943</v>
      </c>
      <c r="D191" s="66">
        <v>15</v>
      </c>
      <c r="E191" s="66">
        <v>534</v>
      </c>
      <c r="F191" s="64" t="s">
        <v>894</v>
      </c>
      <c r="G191" s="66">
        <v>915</v>
      </c>
      <c r="H191" s="67">
        <v>39.966999999999999</v>
      </c>
      <c r="I191" s="67">
        <v>40.811999999999998</v>
      </c>
      <c r="J191" s="67">
        <v>41.444000000000003</v>
      </c>
      <c r="K191" s="67">
        <v>41.936</v>
      </c>
      <c r="L191" s="67">
        <v>42.389000000000003</v>
      </c>
      <c r="M191" s="67">
        <v>42.881999999999998</v>
      </c>
      <c r="N191" s="67">
        <v>43.420999999999999</v>
      </c>
      <c r="O191" s="67">
        <v>43.97</v>
      </c>
      <c r="P191" s="67">
        <v>44.54</v>
      </c>
      <c r="Q191" s="67">
        <v>45.091000000000001</v>
      </c>
      <c r="R191" s="67">
        <v>45.631999999999998</v>
      </c>
      <c r="S191" s="67">
        <v>46.145000000000003</v>
      </c>
      <c r="T191" s="67">
        <v>46.655999999999999</v>
      </c>
      <c r="U191" s="67">
        <v>47.149000000000001</v>
      </c>
      <c r="V191" s="67">
        <v>47.613999999999997</v>
      </c>
      <c r="W191" s="67">
        <v>48.073999999999998</v>
      </c>
      <c r="X191" s="67">
        <v>48.515000000000001</v>
      </c>
      <c r="Y191" s="67">
        <v>48.948999999999998</v>
      </c>
      <c r="Z191" s="67">
        <v>49.366</v>
      </c>
      <c r="AA191" s="67">
        <v>49.768999999999998</v>
      </c>
      <c r="AB191" s="67">
        <v>50.155999999999999</v>
      </c>
      <c r="AC191" s="67">
        <v>50.529000000000003</v>
      </c>
      <c r="AD191" s="67">
        <v>50.89</v>
      </c>
      <c r="AE191" s="67">
        <v>51.246000000000002</v>
      </c>
      <c r="AF191" s="67">
        <v>51.594000000000001</v>
      </c>
      <c r="AG191" s="67">
        <v>51.933</v>
      </c>
      <c r="AH191" s="67">
        <v>52.267000000000003</v>
      </c>
      <c r="AI191" s="67">
        <v>52.594000000000001</v>
      </c>
      <c r="AJ191" s="67">
        <v>52.912999999999997</v>
      </c>
      <c r="AK191" s="67">
        <v>53.235999999999997</v>
      </c>
      <c r="AL191" s="67">
        <v>53.545000000000002</v>
      </c>
      <c r="AM191" s="67">
        <v>53.853000000000002</v>
      </c>
      <c r="AN191" s="67">
        <v>54.146999999999998</v>
      </c>
      <c r="AO191" s="67">
        <v>54.44</v>
      </c>
      <c r="AP191" s="67">
        <v>54.734000000000002</v>
      </c>
      <c r="AQ191" s="67">
        <v>55.024000000000001</v>
      </c>
      <c r="AR191" s="67">
        <v>55.307000000000002</v>
      </c>
      <c r="AS191" s="67">
        <v>55.582000000000001</v>
      </c>
      <c r="AT191" s="67">
        <v>55.859000000000002</v>
      </c>
      <c r="AU191" s="67">
        <v>56.125999999999998</v>
      </c>
      <c r="AV191" s="67">
        <v>56.41</v>
      </c>
      <c r="AW191" s="67">
        <v>56.667000000000002</v>
      </c>
      <c r="AX191" s="67">
        <v>56.926000000000002</v>
      </c>
      <c r="AY191" s="67">
        <v>57.2</v>
      </c>
      <c r="AZ191" s="67">
        <v>57.459000000000003</v>
      </c>
      <c r="BA191" s="67">
        <v>57.710999999999999</v>
      </c>
      <c r="BB191" s="67">
        <v>57.981000000000002</v>
      </c>
      <c r="BC191" s="67">
        <v>58.228999999999999</v>
      </c>
      <c r="BD191" s="67">
        <v>58.5</v>
      </c>
      <c r="BE191" s="67">
        <v>58.755000000000003</v>
      </c>
      <c r="BF191" s="67">
        <v>59.026000000000003</v>
      </c>
      <c r="BG191" s="67">
        <v>59.289000000000001</v>
      </c>
      <c r="BH191" s="67">
        <v>59.546999999999997</v>
      </c>
      <c r="BI191" s="67">
        <v>59.816000000000003</v>
      </c>
      <c r="BJ191" s="67">
        <v>60.093000000000004</v>
      </c>
      <c r="BK191" s="67">
        <v>60.369</v>
      </c>
      <c r="BL191" s="67">
        <v>60.646000000000001</v>
      </c>
      <c r="BM191" s="67">
        <v>60.938000000000002</v>
      </c>
      <c r="BN191" s="67">
        <v>61.220999999999997</v>
      </c>
      <c r="BO191" s="67">
        <v>61.508000000000003</v>
      </c>
      <c r="BP191" s="67">
        <v>61.796999999999997</v>
      </c>
      <c r="BQ191" s="67">
        <v>62.085000000000001</v>
      </c>
      <c r="BR191" s="67">
        <v>62.383000000000003</v>
      </c>
      <c r="BS191" s="67">
        <v>62.677999999999997</v>
      </c>
      <c r="BT191" s="67">
        <v>62.976999999999997</v>
      </c>
      <c r="BU191" s="67">
        <v>63.271000000000001</v>
      </c>
      <c r="BV191" s="67">
        <v>63.57</v>
      </c>
      <c r="BW191" s="67">
        <v>63.87</v>
      </c>
      <c r="BX191" s="67">
        <v>64.167000000000002</v>
      </c>
      <c r="BY191" s="67">
        <v>64.462999999999994</v>
      </c>
      <c r="BZ191" s="67">
        <v>64.763999999999996</v>
      </c>
      <c r="CA191" s="67">
        <v>65.052999999999997</v>
      </c>
      <c r="CB191" s="67">
        <v>65.338999999999999</v>
      </c>
      <c r="CC191" s="67">
        <v>65.632999999999996</v>
      </c>
      <c r="CD191" s="67">
        <v>65.930999999999997</v>
      </c>
      <c r="CE191" s="67">
        <v>66.218000000000004</v>
      </c>
      <c r="CF191" s="67">
        <v>66.512</v>
      </c>
      <c r="CG191" s="67">
        <v>66.811999999999998</v>
      </c>
      <c r="CH191" s="67">
        <v>67.102999999999994</v>
      </c>
      <c r="CI191" s="67">
        <v>67.394999999999996</v>
      </c>
      <c r="CJ191" s="67">
        <v>67.694000000000003</v>
      </c>
      <c r="CK191" s="67">
        <v>67.995999999999995</v>
      </c>
      <c r="CL191" s="67">
        <v>68.298000000000002</v>
      </c>
      <c r="CM191" s="67">
        <v>68.603999999999999</v>
      </c>
      <c r="CN191" s="67">
        <v>68.903999999999996</v>
      </c>
      <c r="CO191" s="67">
        <v>69.221999999999994</v>
      </c>
    </row>
    <row r="192" spans="1:93" ht="11.25" customHeight="1">
      <c r="A192" s="63">
        <v>175</v>
      </c>
      <c r="B192" s="64" t="s">
        <v>844</v>
      </c>
      <c r="C192" s="73" t="s">
        <v>579</v>
      </c>
      <c r="D192" s="66"/>
      <c r="E192" s="66">
        <v>780</v>
      </c>
      <c r="F192" s="64" t="s">
        <v>894</v>
      </c>
      <c r="G192" s="66">
        <v>915</v>
      </c>
      <c r="H192" s="67">
        <v>1370.3320000000001</v>
      </c>
      <c r="I192" s="67">
        <v>1377.5630000000001</v>
      </c>
      <c r="J192" s="67">
        <v>1384.06</v>
      </c>
      <c r="K192" s="67">
        <v>1389.8409999999999</v>
      </c>
      <c r="L192" s="67">
        <v>1394.9690000000001</v>
      </c>
      <c r="M192" s="67">
        <v>1399.491</v>
      </c>
      <c r="N192" s="67">
        <v>1403.374</v>
      </c>
      <c r="O192" s="67">
        <v>1406.587</v>
      </c>
      <c r="P192" s="67">
        <v>1409.175</v>
      </c>
      <c r="Q192" s="67">
        <v>1411.184</v>
      </c>
      <c r="R192" s="67">
        <v>1412.6969999999999</v>
      </c>
      <c r="S192" s="67">
        <v>1413.71</v>
      </c>
      <c r="T192" s="67">
        <v>1414.229</v>
      </c>
      <c r="U192" s="67">
        <v>1414.328</v>
      </c>
      <c r="V192" s="67">
        <v>1414.0450000000001</v>
      </c>
      <c r="W192" s="67">
        <v>1413.413</v>
      </c>
      <c r="X192" s="67">
        <v>1412.482</v>
      </c>
      <c r="Y192" s="67">
        <v>1411.2370000000001</v>
      </c>
      <c r="Z192" s="67">
        <v>1409.723</v>
      </c>
      <c r="AA192" s="67">
        <v>1407.932</v>
      </c>
      <c r="AB192" s="67">
        <v>1405.8910000000001</v>
      </c>
      <c r="AC192" s="67">
        <v>1403.604</v>
      </c>
      <c r="AD192" s="67">
        <v>1401.066</v>
      </c>
      <c r="AE192" s="67">
        <v>1398.2929999999999</v>
      </c>
      <c r="AF192" s="67">
        <v>1395.249</v>
      </c>
      <c r="AG192" s="67">
        <v>1391.944</v>
      </c>
      <c r="AH192" s="67">
        <v>1388.364</v>
      </c>
      <c r="AI192" s="67">
        <v>1384.5239999999999</v>
      </c>
      <c r="AJ192" s="67">
        <v>1380.404</v>
      </c>
      <c r="AK192" s="67">
        <v>1376</v>
      </c>
      <c r="AL192" s="67">
        <v>1371.3140000000001</v>
      </c>
      <c r="AM192" s="67">
        <v>1366.35</v>
      </c>
      <c r="AN192" s="67">
        <v>1361.0930000000001</v>
      </c>
      <c r="AO192" s="67">
        <v>1355.5730000000001</v>
      </c>
      <c r="AP192" s="67">
        <v>1349.8009999999999</v>
      </c>
      <c r="AQ192" s="67">
        <v>1343.7809999999999</v>
      </c>
      <c r="AR192" s="67">
        <v>1337.5250000000001</v>
      </c>
      <c r="AS192" s="67">
        <v>1331.059</v>
      </c>
      <c r="AT192" s="67">
        <v>1324.373</v>
      </c>
      <c r="AU192" s="67">
        <v>1317.5029999999999</v>
      </c>
      <c r="AV192" s="67">
        <v>1310.4570000000001</v>
      </c>
      <c r="AW192" s="67">
        <v>1303.2639999999999</v>
      </c>
      <c r="AX192" s="67">
        <v>1295.9090000000001</v>
      </c>
      <c r="AY192" s="67">
        <v>1288.415</v>
      </c>
      <c r="AZ192" s="67">
        <v>1280.8040000000001</v>
      </c>
      <c r="BA192" s="67">
        <v>1273.057</v>
      </c>
      <c r="BB192" s="67">
        <v>1265.2080000000001</v>
      </c>
      <c r="BC192" s="67">
        <v>1257.2629999999999</v>
      </c>
      <c r="BD192" s="67">
        <v>1249.2180000000001</v>
      </c>
      <c r="BE192" s="67">
        <v>1241.086</v>
      </c>
      <c r="BF192" s="67">
        <v>1232.8679999999999</v>
      </c>
      <c r="BG192" s="67">
        <v>1224.578</v>
      </c>
      <c r="BH192" s="67">
        <v>1216.2180000000001</v>
      </c>
      <c r="BI192" s="67">
        <v>1207.808</v>
      </c>
      <c r="BJ192" s="67">
        <v>1199.3779999999999</v>
      </c>
      <c r="BK192" s="67">
        <v>1190.94</v>
      </c>
      <c r="BL192" s="67">
        <v>1182.499</v>
      </c>
      <c r="BM192" s="67">
        <v>1174.076</v>
      </c>
      <c r="BN192" s="67">
        <v>1165.6759999999999</v>
      </c>
      <c r="BO192" s="67">
        <v>1157.3440000000001</v>
      </c>
      <c r="BP192" s="67">
        <v>1149.0650000000001</v>
      </c>
      <c r="BQ192" s="67">
        <v>1140.8689999999999</v>
      </c>
      <c r="BR192" s="67">
        <v>1132.7539999999999</v>
      </c>
      <c r="BS192" s="67">
        <v>1124.7429999999999</v>
      </c>
      <c r="BT192" s="67">
        <v>1116.8340000000001</v>
      </c>
      <c r="BU192" s="67">
        <v>1109.037</v>
      </c>
      <c r="BV192" s="67">
        <v>1101.3599999999999</v>
      </c>
      <c r="BW192" s="67">
        <v>1093.8019999999999</v>
      </c>
      <c r="BX192" s="67">
        <v>1086.366</v>
      </c>
      <c r="BY192" s="67">
        <v>1079.027</v>
      </c>
      <c r="BZ192" s="67">
        <v>1071.7850000000001</v>
      </c>
      <c r="CA192" s="67">
        <v>1064.6369999999999</v>
      </c>
      <c r="CB192" s="67">
        <v>1057.585</v>
      </c>
      <c r="CC192" s="67">
        <v>1050.6020000000001</v>
      </c>
      <c r="CD192" s="67">
        <v>1043.6780000000001</v>
      </c>
      <c r="CE192" s="67">
        <v>1036.7729999999999</v>
      </c>
      <c r="CF192" s="67">
        <v>1029.9079999999999</v>
      </c>
      <c r="CG192" s="67">
        <v>1023.068</v>
      </c>
      <c r="CH192" s="67">
        <v>1016.252</v>
      </c>
      <c r="CI192" s="67">
        <v>1009.454</v>
      </c>
      <c r="CJ192" s="67">
        <v>1002.67</v>
      </c>
      <c r="CK192" s="67">
        <v>995.90700000000004</v>
      </c>
      <c r="CL192" s="67">
        <v>989.14700000000005</v>
      </c>
      <c r="CM192" s="67">
        <v>982.39300000000003</v>
      </c>
      <c r="CN192" s="67">
        <v>975.61900000000003</v>
      </c>
      <c r="CO192" s="67">
        <v>968.82600000000002</v>
      </c>
    </row>
    <row r="193" spans="1:93" ht="11.25" customHeight="1">
      <c r="A193" s="63">
        <v>176</v>
      </c>
      <c r="B193" s="64" t="s">
        <v>844</v>
      </c>
      <c r="C193" s="73" t="s">
        <v>944</v>
      </c>
      <c r="D193" s="66">
        <v>14</v>
      </c>
      <c r="E193" s="66">
        <v>796</v>
      </c>
      <c r="F193" s="64" t="s">
        <v>894</v>
      </c>
      <c r="G193" s="66">
        <v>915</v>
      </c>
      <c r="H193" s="67">
        <v>35.978999999999999</v>
      </c>
      <c r="I193" s="67">
        <v>36.558</v>
      </c>
      <c r="J193" s="67">
        <v>37.116</v>
      </c>
      <c r="K193" s="67">
        <v>37.667000000000002</v>
      </c>
      <c r="L193" s="67">
        <v>38.194000000000003</v>
      </c>
      <c r="M193" s="67">
        <v>38.718000000000004</v>
      </c>
      <c r="N193" s="67">
        <v>39.225999999999999</v>
      </c>
      <c r="O193" s="67">
        <v>39.744</v>
      </c>
      <c r="P193" s="67">
        <v>40.25</v>
      </c>
      <c r="Q193" s="67">
        <v>40.746000000000002</v>
      </c>
      <c r="R193" s="67">
        <v>41.234999999999999</v>
      </c>
      <c r="S193" s="67">
        <v>41.720999999999997</v>
      </c>
      <c r="T193" s="67">
        <v>42.204000000000001</v>
      </c>
      <c r="U193" s="67">
        <v>42.673999999999999</v>
      </c>
      <c r="V193" s="67">
        <v>43.143999999999998</v>
      </c>
      <c r="W193" s="67">
        <v>43.603999999999999</v>
      </c>
      <c r="X193" s="67">
        <v>44.06</v>
      </c>
      <c r="Y193" s="67">
        <v>44.509</v>
      </c>
      <c r="Z193" s="67">
        <v>44.945999999999998</v>
      </c>
      <c r="AA193" s="67">
        <v>45.368000000000002</v>
      </c>
      <c r="AB193" s="67">
        <v>45.780999999999999</v>
      </c>
      <c r="AC193" s="67">
        <v>46.18</v>
      </c>
      <c r="AD193" s="67">
        <v>46.567</v>
      </c>
      <c r="AE193" s="67">
        <v>46.947000000000003</v>
      </c>
      <c r="AF193" s="67">
        <v>47.302</v>
      </c>
      <c r="AG193" s="67">
        <v>47.643000000000001</v>
      </c>
      <c r="AH193" s="67">
        <v>47.978000000000002</v>
      </c>
      <c r="AI193" s="67">
        <v>48.29</v>
      </c>
      <c r="AJ193" s="67">
        <v>48.584000000000003</v>
      </c>
      <c r="AK193" s="67">
        <v>48.872999999999998</v>
      </c>
      <c r="AL193" s="67">
        <v>49.140999999999998</v>
      </c>
      <c r="AM193" s="67">
        <v>49.393999999999998</v>
      </c>
      <c r="AN193" s="67">
        <v>49.639000000000003</v>
      </c>
      <c r="AO193" s="67">
        <v>49.860999999999997</v>
      </c>
      <c r="AP193" s="67">
        <v>50.067999999999998</v>
      </c>
      <c r="AQ193" s="67">
        <v>50.27</v>
      </c>
      <c r="AR193" s="67">
        <v>50.453000000000003</v>
      </c>
      <c r="AS193" s="67">
        <v>50.62</v>
      </c>
      <c r="AT193" s="67">
        <v>50.789000000000001</v>
      </c>
      <c r="AU193" s="67">
        <v>50.933</v>
      </c>
      <c r="AV193" s="67">
        <v>51.067999999999998</v>
      </c>
      <c r="AW193" s="67">
        <v>51.198999999999998</v>
      </c>
      <c r="AX193" s="67">
        <v>51.314999999999998</v>
      </c>
      <c r="AY193" s="67">
        <v>51.430999999999997</v>
      </c>
      <c r="AZ193" s="67">
        <v>51.526000000000003</v>
      </c>
      <c r="BA193" s="67">
        <v>51.622999999999998</v>
      </c>
      <c r="BB193" s="67">
        <v>51.706000000000003</v>
      </c>
      <c r="BC193" s="67">
        <v>51.78</v>
      </c>
      <c r="BD193" s="67">
        <v>51.862000000000002</v>
      </c>
      <c r="BE193" s="67">
        <v>51.926000000000002</v>
      </c>
      <c r="BF193" s="67">
        <v>51.99</v>
      </c>
      <c r="BG193" s="67">
        <v>52.052999999999997</v>
      </c>
      <c r="BH193" s="67">
        <v>52.113</v>
      </c>
      <c r="BI193" s="67">
        <v>52.16</v>
      </c>
      <c r="BJ193" s="67">
        <v>52.216999999999999</v>
      </c>
      <c r="BK193" s="67">
        <v>52.265999999999998</v>
      </c>
      <c r="BL193" s="67">
        <v>52.308</v>
      </c>
      <c r="BM193" s="67">
        <v>52.356000000000002</v>
      </c>
      <c r="BN193" s="67">
        <v>52.408999999999999</v>
      </c>
      <c r="BO193" s="67">
        <v>52.457000000000001</v>
      </c>
      <c r="BP193" s="67">
        <v>52.499000000000002</v>
      </c>
      <c r="BQ193" s="67">
        <v>52.551000000000002</v>
      </c>
      <c r="BR193" s="67">
        <v>52.587000000000003</v>
      </c>
      <c r="BS193" s="67">
        <v>52.633000000000003</v>
      </c>
      <c r="BT193" s="67">
        <v>52.686999999999998</v>
      </c>
      <c r="BU193" s="67">
        <v>52.73</v>
      </c>
      <c r="BV193" s="67">
        <v>52.774999999999999</v>
      </c>
      <c r="BW193" s="67">
        <v>52.825000000000003</v>
      </c>
      <c r="BX193" s="67">
        <v>52.878</v>
      </c>
      <c r="BY193" s="67">
        <v>52.923000000000002</v>
      </c>
      <c r="BZ193" s="67">
        <v>52.962000000000003</v>
      </c>
      <c r="CA193" s="67">
        <v>53.012</v>
      </c>
      <c r="CB193" s="67">
        <v>53.064</v>
      </c>
      <c r="CC193" s="67">
        <v>53.110999999999997</v>
      </c>
      <c r="CD193" s="67">
        <v>53.155000000000001</v>
      </c>
      <c r="CE193" s="67">
        <v>53.204000000000001</v>
      </c>
      <c r="CF193" s="67">
        <v>53.244</v>
      </c>
      <c r="CG193" s="67">
        <v>53.283999999999999</v>
      </c>
      <c r="CH193" s="67">
        <v>53.328000000000003</v>
      </c>
      <c r="CI193" s="67">
        <v>53.369</v>
      </c>
      <c r="CJ193" s="67">
        <v>53.411000000000001</v>
      </c>
      <c r="CK193" s="67">
        <v>53.447000000000003</v>
      </c>
      <c r="CL193" s="67">
        <v>53.481000000000002</v>
      </c>
      <c r="CM193" s="67">
        <v>53.527000000000001</v>
      </c>
      <c r="CN193" s="67">
        <v>53.561999999999998</v>
      </c>
      <c r="CO193" s="67">
        <v>53.609000000000002</v>
      </c>
    </row>
    <row r="194" spans="1:93" ht="11.25" customHeight="1">
      <c r="A194" s="63">
        <v>177</v>
      </c>
      <c r="B194" s="64" t="s">
        <v>844</v>
      </c>
      <c r="C194" s="73" t="s">
        <v>945</v>
      </c>
      <c r="D194" s="66">
        <v>16</v>
      </c>
      <c r="E194" s="66">
        <v>850</v>
      </c>
      <c r="F194" s="64" t="s">
        <v>894</v>
      </c>
      <c r="G194" s="66">
        <v>915</v>
      </c>
      <c r="H194" s="67">
        <v>104.95</v>
      </c>
      <c r="I194" s="67">
        <v>104.82899999999999</v>
      </c>
      <c r="J194" s="67">
        <v>104.745</v>
      </c>
      <c r="K194" s="67">
        <v>104.672</v>
      </c>
      <c r="L194" s="67">
        <v>104.57899999999999</v>
      </c>
      <c r="M194" s="67">
        <v>104.423</v>
      </c>
      <c r="N194" s="67">
        <v>104.218</v>
      </c>
      <c r="O194" s="67">
        <v>103.96899999999999</v>
      </c>
      <c r="P194" s="67">
        <v>103.67100000000001</v>
      </c>
      <c r="Q194" s="67">
        <v>103.32599999999999</v>
      </c>
      <c r="R194" s="67">
        <v>102.95699999999999</v>
      </c>
      <c r="S194" s="67">
        <v>102.55500000000001</v>
      </c>
      <c r="T194" s="67">
        <v>102.13800000000001</v>
      </c>
      <c r="U194" s="67">
        <v>101.679</v>
      </c>
      <c r="V194" s="67">
        <v>101.19199999999999</v>
      </c>
      <c r="W194" s="67">
        <v>100.687</v>
      </c>
      <c r="X194" s="67">
        <v>100.157</v>
      </c>
      <c r="Y194" s="67">
        <v>99.613</v>
      </c>
      <c r="Z194" s="67">
        <v>99.045000000000002</v>
      </c>
      <c r="AA194" s="67">
        <v>98.447999999999993</v>
      </c>
      <c r="AB194" s="67">
        <v>97.835999999999999</v>
      </c>
      <c r="AC194" s="67">
        <v>97.195999999999998</v>
      </c>
      <c r="AD194" s="67">
        <v>96.521000000000001</v>
      </c>
      <c r="AE194" s="67">
        <v>95.834000000000003</v>
      </c>
      <c r="AF194" s="67">
        <v>95.128</v>
      </c>
      <c r="AG194" s="67">
        <v>94.39</v>
      </c>
      <c r="AH194" s="67">
        <v>93.64</v>
      </c>
      <c r="AI194" s="67">
        <v>92.86</v>
      </c>
      <c r="AJ194" s="67">
        <v>92.076999999999998</v>
      </c>
      <c r="AK194" s="67">
        <v>91.266999999999996</v>
      </c>
      <c r="AL194" s="67">
        <v>90.448999999999998</v>
      </c>
      <c r="AM194" s="67">
        <v>89.622</v>
      </c>
      <c r="AN194" s="67">
        <v>88.786000000000001</v>
      </c>
      <c r="AO194" s="67">
        <v>87.936999999999998</v>
      </c>
      <c r="AP194" s="67">
        <v>87.081000000000003</v>
      </c>
      <c r="AQ194" s="67">
        <v>86.213999999999999</v>
      </c>
      <c r="AR194" s="67">
        <v>85.346000000000004</v>
      </c>
      <c r="AS194" s="67">
        <v>84.466999999999999</v>
      </c>
      <c r="AT194" s="67">
        <v>83.581000000000003</v>
      </c>
      <c r="AU194" s="67">
        <v>82.695999999999998</v>
      </c>
      <c r="AV194" s="67">
        <v>81.813999999999993</v>
      </c>
      <c r="AW194" s="67">
        <v>80.921000000000006</v>
      </c>
      <c r="AX194" s="67">
        <v>80.034999999999997</v>
      </c>
      <c r="AY194" s="67">
        <v>79.147000000000006</v>
      </c>
      <c r="AZ194" s="67">
        <v>78.259</v>
      </c>
      <c r="BA194" s="67">
        <v>77.38</v>
      </c>
      <c r="BB194" s="67">
        <v>76.504999999999995</v>
      </c>
      <c r="BC194" s="67">
        <v>75.638000000000005</v>
      </c>
      <c r="BD194" s="67">
        <v>74.772000000000006</v>
      </c>
      <c r="BE194" s="67">
        <v>73.923000000000002</v>
      </c>
      <c r="BF194" s="67">
        <v>73.076999999999998</v>
      </c>
      <c r="BG194" s="67">
        <v>72.23</v>
      </c>
      <c r="BH194" s="67">
        <v>71.385000000000005</v>
      </c>
      <c r="BI194" s="67">
        <v>70.56</v>
      </c>
      <c r="BJ194" s="67">
        <v>69.722999999999999</v>
      </c>
      <c r="BK194" s="67">
        <v>68.902000000000001</v>
      </c>
      <c r="BL194" s="67">
        <v>68.081999999999994</v>
      </c>
      <c r="BM194" s="67">
        <v>67.254000000000005</v>
      </c>
      <c r="BN194" s="67">
        <v>66.427999999999997</v>
      </c>
      <c r="BO194" s="67">
        <v>65.594999999999999</v>
      </c>
      <c r="BP194" s="67">
        <v>64.760000000000005</v>
      </c>
      <c r="BQ194" s="67">
        <v>63.917000000000002</v>
      </c>
      <c r="BR194" s="67">
        <v>63.078000000000003</v>
      </c>
      <c r="BS194" s="67">
        <v>62.225000000000001</v>
      </c>
      <c r="BT194" s="67">
        <v>61.35</v>
      </c>
      <c r="BU194" s="67">
        <v>60.454000000000001</v>
      </c>
      <c r="BV194" s="67">
        <v>59.56</v>
      </c>
      <c r="BW194" s="67">
        <v>58.667000000000002</v>
      </c>
      <c r="BX194" s="67">
        <v>57.744</v>
      </c>
      <c r="BY194" s="67">
        <v>56.807000000000002</v>
      </c>
      <c r="BZ194" s="67">
        <v>55.863</v>
      </c>
      <c r="CA194" s="67">
        <v>54.906999999999996</v>
      </c>
      <c r="CB194" s="67">
        <v>53.93</v>
      </c>
      <c r="CC194" s="67">
        <v>52.951000000000001</v>
      </c>
      <c r="CD194" s="67">
        <v>51.951000000000001</v>
      </c>
      <c r="CE194" s="67">
        <v>50.938000000000002</v>
      </c>
      <c r="CF194" s="67">
        <v>49.917000000000002</v>
      </c>
      <c r="CG194" s="67">
        <v>48.896999999999998</v>
      </c>
      <c r="CH194" s="67">
        <v>47.847999999999999</v>
      </c>
      <c r="CI194" s="67">
        <v>46.805999999999997</v>
      </c>
      <c r="CJ194" s="67">
        <v>45.753</v>
      </c>
      <c r="CK194" s="67">
        <v>44.7</v>
      </c>
      <c r="CL194" s="67">
        <v>43.633000000000003</v>
      </c>
      <c r="CM194" s="67">
        <v>42.579000000000001</v>
      </c>
      <c r="CN194" s="67">
        <v>41.517000000000003</v>
      </c>
      <c r="CO194" s="67">
        <v>40.462000000000003</v>
      </c>
    </row>
    <row r="195" spans="1:93" ht="11.25" customHeight="1">
      <c r="A195" s="79">
        <v>178</v>
      </c>
      <c r="B195" s="80" t="s">
        <v>844</v>
      </c>
      <c r="C195" s="81" t="s">
        <v>946</v>
      </c>
      <c r="D195" s="82"/>
      <c r="E195" s="82">
        <v>916</v>
      </c>
      <c r="F195" s="80" t="s">
        <v>893</v>
      </c>
      <c r="G195" s="82">
        <v>1830</v>
      </c>
      <c r="H195" s="83">
        <v>168949.15599999999</v>
      </c>
      <c r="I195" s="83">
        <v>171152.16699999999</v>
      </c>
      <c r="J195" s="83">
        <v>173326.78200000001</v>
      </c>
      <c r="K195" s="83">
        <v>175471.78400000001</v>
      </c>
      <c r="L195" s="83">
        <v>177586.52499999999</v>
      </c>
      <c r="M195" s="83">
        <v>179670.18599999999</v>
      </c>
      <c r="N195" s="83">
        <v>181721.51199999999</v>
      </c>
      <c r="O195" s="83">
        <v>183739.076</v>
      </c>
      <c r="P195" s="83">
        <v>185721.92499999999</v>
      </c>
      <c r="Q195" s="83">
        <v>187669.33</v>
      </c>
      <c r="R195" s="83">
        <v>189580.54199999999</v>
      </c>
      <c r="S195" s="83">
        <v>191454.24900000001</v>
      </c>
      <c r="T195" s="83">
        <v>193289.83600000001</v>
      </c>
      <c r="U195" s="83">
        <v>195087.46900000001</v>
      </c>
      <c r="V195" s="83">
        <v>196847.908</v>
      </c>
      <c r="W195" s="83">
        <v>198571.33600000001</v>
      </c>
      <c r="X195" s="83">
        <v>200257.519</v>
      </c>
      <c r="Y195" s="83">
        <v>201905.00599999999</v>
      </c>
      <c r="Z195" s="83">
        <v>203511.31700000001</v>
      </c>
      <c r="AA195" s="83">
        <v>205073.152</v>
      </c>
      <c r="AB195" s="83">
        <v>206587.97399999999</v>
      </c>
      <c r="AC195" s="83">
        <v>208054.60200000001</v>
      </c>
      <c r="AD195" s="83">
        <v>209473.05100000001</v>
      </c>
      <c r="AE195" s="83">
        <v>210843.30300000001</v>
      </c>
      <c r="AF195" s="83">
        <v>212166.014</v>
      </c>
      <c r="AG195" s="83">
        <v>213441.459</v>
      </c>
      <c r="AH195" s="83">
        <v>214669.34</v>
      </c>
      <c r="AI195" s="83">
        <v>215849.144</v>
      </c>
      <c r="AJ195" s="83">
        <v>216980.98</v>
      </c>
      <c r="AK195" s="83">
        <v>218065.19200000001</v>
      </c>
      <c r="AL195" s="83">
        <v>219101.85399999999</v>
      </c>
      <c r="AM195" s="83">
        <v>220091.20800000001</v>
      </c>
      <c r="AN195" s="83">
        <v>221032.96799999999</v>
      </c>
      <c r="AO195" s="83">
        <v>221926.63399999999</v>
      </c>
      <c r="AP195" s="83">
        <v>222771.399</v>
      </c>
      <c r="AQ195" s="83">
        <v>223566.84</v>
      </c>
      <c r="AR195" s="83">
        <v>224312.85800000001</v>
      </c>
      <c r="AS195" s="83">
        <v>225009.89300000001</v>
      </c>
      <c r="AT195" s="83">
        <v>225658.47500000001</v>
      </c>
      <c r="AU195" s="83">
        <v>226259.432</v>
      </c>
      <c r="AV195" s="83">
        <v>226813.511</v>
      </c>
      <c r="AW195" s="83">
        <v>227321.00099999999</v>
      </c>
      <c r="AX195" s="83">
        <v>227782.296</v>
      </c>
      <c r="AY195" s="83">
        <v>228197.946</v>
      </c>
      <c r="AZ195" s="83">
        <v>228568.77600000001</v>
      </c>
      <c r="BA195" s="83">
        <v>228895.361</v>
      </c>
      <c r="BB195" s="83">
        <v>229178.26699999999</v>
      </c>
      <c r="BC195" s="83">
        <v>229417.86499999999</v>
      </c>
      <c r="BD195" s="83">
        <v>229614.41</v>
      </c>
      <c r="BE195" s="83">
        <v>229768.15599999999</v>
      </c>
      <c r="BF195" s="83">
        <v>229879.37700000001</v>
      </c>
      <c r="BG195" s="83">
        <v>229948.51699999999</v>
      </c>
      <c r="BH195" s="83">
        <v>229976.092</v>
      </c>
      <c r="BI195" s="83">
        <v>229962.38699999999</v>
      </c>
      <c r="BJ195" s="83">
        <v>229907.68</v>
      </c>
      <c r="BK195" s="83">
        <v>229812.36</v>
      </c>
      <c r="BL195" s="83">
        <v>229676.81400000001</v>
      </c>
      <c r="BM195" s="83">
        <v>229501.65100000001</v>
      </c>
      <c r="BN195" s="83">
        <v>229287.65700000001</v>
      </c>
      <c r="BO195" s="83">
        <v>229035.89600000001</v>
      </c>
      <c r="BP195" s="83">
        <v>228747.092</v>
      </c>
      <c r="BQ195" s="83">
        <v>228422.18400000001</v>
      </c>
      <c r="BR195" s="83">
        <v>228061.61600000001</v>
      </c>
      <c r="BS195" s="83">
        <v>227665.48199999999</v>
      </c>
      <c r="BT195" s="83">
        <v>227233.64799999999</v>
      </c>
      <c r="BU195" s="83">
        <v>226766.299</v>
      </c>
      <c r="BV195" s="83">
        <v>226264.02499999999</v>
      </c>
      <c r="BW195" s="83">
        <v>225728.05600000001</v>
      </c>
      <c r="BX195" s="83">
        <v>225159.69200000001</v>
      </c>
      <c r="BY195" s="83">
        <v>224560.50099999999</v>
      </c>
      <c r="BZ195" s="83">
        <v>223932.049</v>
      </c>
      <c r="CA195" s="83">
        <v>223275.44500000001</v>
      </c>
      <c r="CB195" s="83">
        <v>222591.84400000001</v>
      </c>
      <c r="CC195" s="83">
        <v>221882.45199999999</v>
      </c>
      <c r="CD195" s="83">
        <v>221148.448</v>
      </c>
      <c r="CE195" s="83">
        <v>220391.30100000001</v>
      </c>
      <c r="CF195" s="83">
        <v>219612.19099999999</v>
      </c>
      <c r="CG195" s="83">
        <v>218812.61</v>
      </c>
      <c r="CH195" s="83">
        <v>217993.97399999999</v>
      </c>
      <c r="CI195" s="83">
        <v>217157.66200000001</v>
      </c>
      <c r="CJ195" s="83">
        <v>216305.25599999999</v>
      </c>
      <c r="CK195" s="83">
        <v>215438.18799999999</v>
      </c>
      <c r="CL195" s="83">
        <v>214557.992</v>
      </c>
      <c r="CM195" s="83">
        <v>213666.236</v>
      </c>
      <c r="CN195" s="83">
        <v>212764.44500000001</v>
      </c>
      <c r="CO195" s="83">
        <v>211854.215</v>
      </c>
    </row>
    <row r="196" spans="1:93" ht="11.25" customHeight="1">
      <c r="A196" s="63">
        <v>179</v>
      </c>
      <c r="B196" s="64" t="s">
        <v>844</v>
      </c>
      <c r="C196" s="73" t="s">
        <v>261</v>
      </c>
      <c r="D196" s="66"/>
      <c r="E196" s="66">
        <v>84</v>
      </c>
      <c r="F196" s="64" t="s">
        <v>894</v>
      </c>
      <c r="G196" s="66">
        <v>916</v>
      </c>
      <c r="H196" s="67">
        <v>360.92599999999999</v>
      </c>
      <c r="I196" s="67">
        <v>368.399</v>
      </c>
      <c r="J196" s="67">
        <v>375.77499999999998</v>
      </c>
      <c r="K196" s="67">
        <v>383.07100000000003</v>
      </c>
      <c r="L196" s="67">
        <v>390.351</v>
      </c>
      <c r="M196" s="67">
        <v>397.62099999999998</v>
      </c>
      <c r="N196" s="67">
        <v>404.91500000000002</v>
      </c>
      <c r="O196" s="67">
        <v>412.20100000000002</v>
      </c>
      <c r="P196" s="67">
        <v>419.42899999999997</v>
      </c>
      <c r="Q196" s="67">
        <v>426.62200000000001</v>
      </c>
      <c r="R196" s="67">
        <v>433.72500000000002</v>
      </c>
      <c r="S196" s="67">
        <v>440.71100000000001</v>
      </c>
      <c r="T196" s="67">
        <v>447.61500000000001</v>
      </c>
      <c r="U196" s="67">
        <v>454.39400000000001</v>
      </c>
      <c r="V196" s="67">
        <v>461.06599999999997</v>
      </c>
      <c r="W196" s="67">
        <v>467.64</v>
      </c>
      <c r="X196" s="67">
        <v>474.07400000000001</v>
      </c>
      <c r="Y196" s="67">
        <v>480.38499999999999</v>
      </c>
      <c r="Z196" s="67">
        <v>486.56700000000001</v>
      </c>
      <c r="AA196" s="67">
        <v>492.63200000000001</v>
      </c>
      <c r="AB196" s="67">
        <v>498.55799999999999</v>
      </c>
      <c r="AC196" s="67">
        <v>504.346</v>
      </c>
      <c r="AD196" s="67">
        <v>509.99599999999998</v>
      </c>
      <c r="AE196" s="67">
        <v>515.51800000000003</v>
      </c>
      <c r="AF196" s="67">
        <v>520.90499999999997</v>
      </c>
      <c r="AG196" s="67">
        <v>526.15599999999995</v>
      </c>
      <c r="AH196" s="67">
        <v>531.27200000000005</v>
      </c>
      <c r="AI196" s="67">
        <v>536.25699999999995</v>
      </c>
      <c r="AJ196" s="67">
        <v>541.08699999999999</v>
      </c>
      <c r="AK196" s="67">
        <v>545.79600000000005</v>
      </c>
      <c r="AL196" s="67">
        <v>550.34799999999996</v>
      </c>
      <c r="AM196" s="67">
        <v>554.75300000000004</v>
      </c>
      <c r="AN196" s="67">
        <v>559.02200000000005</v>
      </c>
      <c r="AO196" s="67">
        <v>563.15</v>
      </c>
      <c r="AP196" s="67">
        <v>567.16</v>
      </c>
      <c r="AQ196" s="67">
        <v>571.048</v>
      </c>
      <c r="AR196" s="67">
        <v>574.82299999999998</v>
      </c>
      <c r="AS196" s="67">
        <v>578.50199999999995</v>
      </c>
      <c r="AT196" s="67">
        <v>582.04100000000005</v>
      </c>
      <c r="AU196" s="67">
        <v>585.47199999999998</v>
      </c>
      <c r="AV196" s="67">
        <v>588.76900000000001</v>
      </c>
      <c r="AW196" s="67">
        <v>591.94299999999998</v>
      </c>
      <c r="AX196" s="67">
        <v>594.99800000000005</v>
      </c>
      <c r="AY196" s="67">
        <v>597.91899999999998</v>
      </c>
      <c r="AZ196" s="67">
        <v>600.72299999999996</v>
      </c>
      <c r="BA196" s="67">
        <v>603.41</v>
      </c>
      <c r="BB196" s="67">
        <v>605.96900000000005</v>
      </c>
      <c r="BC196" s="67">
        <v>608.42200000000003</v>
      </c>
      <c r="BD196" s="67">
        <v>610.73800000000006</v>
      </c>
      <c r="BE196" s="67">
        <v>612.94100000000003</v>
      </c>
      <c r="BF196" s="67">
        <v>615.01700000000005</v>
      </c>
      <c r="BG196" s="67">
        <v>616.97299999999996</v>
      </c>
      <c r="BH196" s="67">
        <v>618.79399999999998</v>
      </c>
      <c r="BI196" s="67">
        <v>620.49099999999999</v>
      </c>
      <c r="BJ196" s="67">
        <v>622.06299999999999</v>
      </c>
      <c r="BK196" s="67">
        <v>623.51599999999996</v>
      </c>
      <c r="BL196" s="67">
        <v>624.84199999999998</v>
      </c>
      <c r="BM196" s="67">
        <v>626.048</v>
      </c>
      <c r="BN196" s="67">
        <v>627.14200000000005</v>
      </c>
      <c r="BO196" s="67">
        <v>628.11</v>
      </c>
      <c r="BP196" s="67">
        <v>628.95000000000005</v>
      </c>
      <c r="BQ196" s="67">
        <v>629.68200000000002</v>
      </c>
      <c r="BR196" s="67">
        <v>630.28499999999997</v>
      </c>
      <c r="BS196" s="67">
        <v>630.76800000000003</v>
      </c>
      <c r="BT196" s="67">
        <v>631.14700000000005</v>
      </c>
      <c r="BU196" s="67">
        <v>631.428</v>
      </c>
      <c r="BV196" s="67">
        <v>631.58299999999997</v>
      </c>
      <c r="BW196" s="67">
        <v>631.65599999999995</v>
      </c>
      <c r="BX196" s="67">
        <v>631.63199999999995</v>
      </c>
      <c r="BY196" s="67">
        <v>631.49199999999996</v>
      </c>
      <c r="BZ196" s="67">
        <v>631.28899999999999</v>
      </c>
      <c r="CA196" s="67">
        <v>630.98099999999999</v>
      </c>
      <c r="CB196" s="67">
        <v>630.61699999999996</v>
      </c>
      <c r="CC196" s="67">
        <v>630.17399999999998</v>
      </c>
      <c r="CD196" s="67">
        <v>629.63699999999994</v>
      </c>
      <c r="CE196" s="67">
        <v>629.05799999999999</v>
      </c>
      <c r="CF196" s="67">
        <v>628.40300000000002</v>
      </c>
      <c r="CG196" s="67">
        <v>627.70799999999997</v>
      </c>
      <c r="CH196" s="67">
        <v>626.94799999999998</v>
      </c>
      <c r="CI196" s="67">
        <v>626.13</v>
      </c>
      <c r="CJ196" s="67">
        <v>625.279</v>
      </c>
      <c r="CK196" s="67">
        <v>624.37699999999995</v>
      </c>
      <c r="CL196" s="67">
        <v>623.43399999999997</v>
      </c>
      <c r="CM196" s="67">
        <v>622.46799999999996</v>
      </c>
      <c r="CN196" s="67">
        <v>621.46699999999998</v>
      </c>
      <c r="CO196" s="67">
        <v>620.43899999999996</v>
      </c>
    </row>
    <row r="197" spans="1:93" ht="11.25" customHeight="1">
      <c r="A197" s="63">
        <v>180</v>
      </c>
      <c r="B197" s="64" t="s">
        <v>844</v>
      </c>
      <c r="C197" s="73" t="s">
        <v>309</v>
      </c>
      <c r="D197" s="66"/>
      <c r="E197" s="66">
        <v>188</v>
      </c>
      <c r="F197" s="64" t="s">
        <v>894</v>
      </c>
      <c r="G197" s="66">
        <v>916</v>
      </c>
      <c r="H197" s="67">
        <v>4847.8050000000003</v>
      </c>
      <c r="I197" s="67">
        <v>4899.3360000000002</v>
      </c>
      <c r="J197" s="67">
        <v>4949.9549999999999</v>
      </c>
      <c r="K197" s="67">
        <v>4999.4430000000002</v>
      </c>
      <c r="L197" s="67">
        <v>5047.5609999999997</v>
      </c>
      <c r="M197" s="67">
        <v>5094.1139999999996</v>
      </c>
      <c r="N197" s="67">
        <v>5139.0529999999999</v>
      </c>
      <c r="O197" s="67">
        <v>5182.3519999999999</v>
      </c>
      <c r="P197" s="67">
        <v>5223.9719999999998</v>
      </c>
      <c r="Q197" s="67">
        <v>5263.9040000000005</v>
      </c>
      <c r="R197" s="67">
        <v>5302.1109999999999</v>
      </c>
      <c r="S197" s="67">
        <v>5338.5559999999996</v>
      </c>
      <c r="T197" s="67">
        <v>5373.2629999999999</v>
      </c>
      <c r="U197" s="67">
        <v>5406.3209999999999</v>
      </c>
      <c r="V197" s="67">
        <v>5437.8720000000003</v>
      </c>
      <c r="W197" s="67">
        <v>5468.0420000000004</v>
      </c>
      <c r="X197" s="67">
        <v>5496.8469999999998</v>
      </c>
      <c r="Y197" s="67">
        <v>5524.2610000000004</v>
      </c>
      <c r="Z197" s="67">
        <v>5550.299</v>
      </c>
      <c r="AA197" s="67">
        <v>5574.8879999999999</v>
      </c>
      <c r="AB197" s="67">
        <v>5598.0339999999997</v>
      </c>
      <c r="AC197" s="67">
        <v>5619.7240000000002</v>
      </c>
      <c r="AD197" s="67">
        <v>5639.9759999999997</v>
      </c>
      <c r="AE197" s="67">
        <v>5658.7849999999999</v>
      </c>
      <c r="AF197" s="67">
        <v>5676.1329999999998</v>
      </c>
      <c r="AG197" s="67">
        <v>5691.9859999999999</v>
      </c>
      <c r="AH197" s="67">
        <v>5706.3630000000003</v>
      </c>
      <c r="AI197" s="67">
        <v>5719.2659999999996</v>
      </c>
      <c r="AJ197" s="67">
        <v>5730.7250000000004</v>
      </c>
      <c r="AK197" s="67">
        <v>5740.7849999999999</v>
      </c>
      <c r="AL197" s="67">
        <v>5749.4690000000001</v>
      </c>
      <c r="AM197" s="67">
        <v>5756.7910000000002</v>
      </c>
      <c r="AN197" s="67">
        <v>5762.7740000000003</v>
      </c>
      <c r="AO197" s="67">
        <v>5767.4030000000002</v>
      </c>
      <c r="AP197" s="67">
        <v>5770.7049999999999</v>
      </c>
      <c r="AQ197" s="67">
        <v>5772.6859999999997</v>
      </c>
      <c r="AR197" s="67">
        <v>5773.3609999999999</v>
      </c>
      <c r="AS197" s="67">
        <v>5772.7550000000001</v>
      </c>
      <c r="AT197" s="67">
        <v>5770.8760000000002</v>
      </c>
      <c r="AU197" s="67">
        <v>5767.74</v>
      </c>
      <c r="AV197" s="67">
        <v>5763.3720000000003</v>
      </c>
      <c r="AW197" s="67">
        <v>5757.759</v>
      </c>
      <c r="AX197" s="67">
        <v>5750.9769999999999</v>
      </c>
      <c r="AY197" s="67">
        <v>5743.0519999999997</v>
      </c>
      <c r="AZ197" s="67">
        <v>5734.0680000000002</v>
      </c>
      <c r="BA197" s="67">
        <v>5724.0469999999996</v>
      </c>
      <c r="BB197" s="67">
        <v>5713.0550000000003</v>
      </c>
      <c r="BC197" s="67">
        <v>5701.098</v>
      </c>
      <c r="BD197" s="67">
        <v>5688.2</v>
      </c>
      <c r="BE197" s="67">
        <v>5674.4</v>
      </c>
      <c r="BF197" s="67">
        <v>5659.7550000000001</v>
      </c>
      <c r="BG197" s="67">
        <v>5644.2520000000004</v>
      </c>
      <c r="BH197" s="67">
        <v>5627.9350000000004</v>
      </c>
      <c r="BI197" s="67">
        <v>5610.7719999999999</v>
      </c>
      <c r="BJ197" s="67">
        <v>5592.7389999999996</v>
      </c>
      <c r="BK197" s="67">
        <v>5573.8220000000001</v>
      </c>
      <c r="BL197" s="67">
        <v>5554.0290000000005</v>
      </c>
      <c r="BM197" s="67">
        <v>5533.4030000000002</v>
      </c>
      <c r="BN197" s="67">
        <v>5511.9369999999999</v>
      </c>
      <c r="BO197" s="67">
        <v>5489.6509999999998</v>
      </c>
      <c r="BP197" s="67">
        <v>5466.54</v>
      </c>
      <c r="BQ197" s="67">
        <v>5442.6390000000001</v>
      </c>
      <c r="BR197" s="67">
        <v>5418.0039999999999</v>
      </c>
      <c r="BS197" s="67">
        <v>5392.6819999999998</v>
      </c>
      <c r="BT197" s="67">
        <v>5366.7439999999997</v>
      </c>
      <c r="BU197" s="67">
        <v>5340.2539999999999</v>
      </c>
      <c r="BV197" s="67">
        <v>5313.2690000000002</v>
      </c>
      <c r="BW197" s="67">
        <v>5285.8519999999999</v>
      </c>
      <c r="BX197" s="67">
        <v>5258.0839999999998</v>
      </c>
      <c r="BY197" s="67">
        <v>5230.085</v>
      </c>
      <c r="BZ197" s="67">
        <v>5201.9629999999997</v>
      </c>
      <c r="CA197" s="67">
        <v>5173.7809999999999</v>
      </c>
      <c r="CB197" s="67">
        <v>5145.5810000000001</v>
      </c>
      <c r="CC197" s="67">
        <v>5117.4359999999997</v>
      </c>
      <c r="CD197" s="67">
        <v>5089.3999999999996</v>
      </c>
      <c r="CE197" s="67">
        <v>5061.5159999999996</v>
      </c>
      <c r="CF197" s="67">
        <v>5033.8469999999998</v>
      </c>
      <c r="CG197" s="67">
        <v>5006.4129999999996</v>
      </c>
      <c r="CH197" s="67">
        <v>4979.26</v>
      </c>
      <c r="CI197" s="67">
        <v>4952.3819999999996</v>
      </c>
      <c r="CJ197" s="67">
        <v>4925.8249999999998</v>
      </c>
      <c r="CK197" s="67">
        <v>4899.5839999999998</v>
      </c>
      <c r="CL197" s="67">
        <v>4873.6840000000002</v>
      </c>
      <c r="CM197" s="67">
        <v>4848.1080000000002</v>
      </c>
      <c r="CN197" s="67">
        <v>4822.8720000000003</v>
      </c>
      <c r="CO197" s="67">
        <v>4797.9690000000001</v>
      </c>
    </row>
    <row r="198" spans="1:93" ht="11.25" customHeight="1">
      <c r="A198" s="63">
        <v>181</v>
      </c>
      <c r="B198" s="64" t="s">
        <v>844</v>
      </c>
      <c r="C198" s="73" t="s">
        <v>333</v>
      </c>
      <c r="D198" s="66"/>
      <c r="E198" s="66">
        <v>222</v>
      </c>
      <c r="F198" s="64" t="s">
        <v>894</v>
      </c>
      <c r="G198" s="66">
        <v>916</v>
      </c>
      <c r="H198" s="67">
        <v>6325.1210000000001</v>
      </c>
      <c r="I198" s="67">
        <v>6356.1369999999997</v>
      </c>
      <c r="J198" s="67">
        <v>6388.1239999999998</v>
      </c>
      <c r="K198" s="67">
        <v>6420.74</v>
      </c>
      <c r="L198" s="67">
        <v>6453.55</v>
      </c>
      <c r="M198" s="67">
        <v>6486.201</v>
      </c>
      <c r="N198" s="67">
        <v>6518.5</v>
      </c>
      <c r="O198" s="67">
        <v>6550.3959999999997</v>
      </c>
      <c r="P198" s="67">
        <v>6581.79</v>
      </c>
      <c r="Q198" s="67">
        <v>6612.6620000000003</v>
      </c>
      <c r="R198" s="67">
        <v>6642.9340000000002</v>
      </c>
      <c r="S198" s="67">
        <v>6672.55</v>
      </c>
      <c r="T198" s="67">
        <v>6701.3459999999995</v>
      </c>
      <c r="U198" s="67">
        <v>6728.924</v>
      </c>
      <c r="V198" s="67">
        <v>6754.7839999999997</v>
      </c>
      <c r="W198" s="67">
        <v>6778.5919999999996</v>
      </c>
      <c r="X198" s="67">
        <v>6800.1130000000003</v>
      </c>
      <c r="Y198" s="67">
        <v>6819.4319999999998</v>
      </c>
      <c r="Z198" s="67">
        <v>6836.973</v>
      </c>
      <c r="AA198" s="67">
        <v>6853.2910000000002</v>
      </c>
      <c r="AB198" s="67">
        <v>6868.8040000000001</v>
      </c>
      <c r="AC198" s="67">
        <v>6883.6450000000004</v>
      </c>
      <c r="AD198" s="67">
        <v>6897.6379999999999</v>
      </c>
      <c r="AE198" s="67">
        <v>6910.5069999999996</v>
      </c>
      <c r="AF198" s="67">
        <v>6921.8909999999996</v>
      </c>
      <c r="AG198" s="67">
        <v>6931.4960000000001</v>
      </c>
      <c r="AH198" s="67">
        <v>6939.25</v>
      </c>
      <c r="AI198" s="67">
        <v>6945.232</v>
      </c>
      <c r="AJ198" s="67">
        <v>6949.5209999999997</v>
      </c>
      <c r="AK198" s="67">
        <v>6952.232</v>
      </c>
      <c r="AL198" s="67">
        <v>6953.4430000000002</v>
      </c>
      <c r="AM198" s="67">
        <v>6953.1909999999998</v>
      </c>
      <c r="AN198" s="67">
        <v>6951.3950000000004</v>
      </c>
      <c r="AO198" s="67">
        <v>6948.0780000000004</v>
      </c>
      <c r="AP198" s="67">
        <v>6943.2039999999997</v>
      </c>
      <c r="AQ198" s="67">
        <v>6936.7920000000004</v>
      </c>
      <c r="AR198" s="67">
        <v>6928.8140000000003</v>
      </c>
      <c r="AS198" s="67">
        <v>6919.2849999999999</v>
      </c>
      <c r="AT198" s="67">
        <v>6908.1930000000002</v>
      </c>
      <c r="AU198" s="67">
        <v>6895.5060000000003</v>
      </c>
      <c r="AV198" s="67">
        <v>6881.2179999999998</v>
      </c>
      <c r="AW198" s="67">
        <v>6865.3310000000001</v>
      </c>
      <c r="AX198" s="67">
        <v>6847.848</v>
      </c>
      <c r="AY198" s="67">
        <v>6828.7479999999996</v>
      </c>
      <c r="AZ198" s="67">
        <v>6808.0129999999999</v>
      </c>
      <c r="BA198" s="67">
        <v>6785.6719999999996</v>
      </c>
      <c r="BB198" s="67">
        <v>6761.7070000000003</v>
      </c>
      <c r="BC198" s="67">
        <v>6736.1059999999998</v>
      </c>
      <c r="BD198" s="67">
        <v>6708.893</v>
      </c>
      <c r="BE198" s="67">
        <v>6680.076</v>
      </c>
      <c r="BF198" s="67">
        <v>6649.6509999999998</v>
      </c>
      <c r="BG198" s="67">
        <v>6617.634</v>
      </c>
      <c r="BH198" s="67">
        <v>6584.0290000000005</v>
      </c>
      <c r="BI198" s="67">
        <v>6548.8249999999998</v>
      </c>
      <c r="BJ198" s="67">
        <v>6512.049</v>
      </c>
      <c r="BK198" s="67">
        <v>6473.6980000000003</v>
      </c>
      <c r="BL198" s="67">
        <v>6433.8040000000001</v>
      </c>
      <c r="BM198" s="67">
        <v>6392.3549999999996</v>
      </c>
      <c r="BN198" s="67">
        <v>6349.357</v>
      </c>
      <c r="BO198" s="67">
        <v>6304.799</v>
      </c>
      <c r="BP198" s="67">
        <v>6258.6530000000002</v>
      </c>
      <c r="BQ198" s="67">
        <v>6210.9930000000004</v>
      </c>
      <c r="BR198" s="67">
        <v>6161.8140000000003</v>
      </c>
      <c r="BS198" s="67">
        <v>6111.1580000000004</v>
      </c>
      <c r="BT198" s="67">
        <v>6059.0410000000002</v>
      </c>
      <c r="BU198" s="67">
        <v>6005.5349999999999</v>
      </c>
      <c r="BV198" s="67">
        <v>5950.6329999999998</v>
      </c>
      <c r="BW198" s="67">
        <v>5894.4430000000002</v>
      </c>
      <c r="BX198" s="67">
        <v>5837.0540000000001</v>
      </c>
      <c r="BY198" s="67">
        <v>5778.5469999999996</v>
      </c>
      <c r="BZ198" s="67">
        <v>5719.03</v>
      </c>
      <c r="CA198" s="67">
        <v>5658.5590000000002</v>
      </c>
      <c r="CB198" s="67">
        <v>5597.2309999999998</v>
      </c>
      <c r="CC198" s="67">
        <v>5535.1689999999999</v>
      </c>
      <c r="CD198" s="67">
        <v>5472.4830000000002</v>
      </c>
      <c r="CE198" s="67">
        <v>5409.3530000000001</v>
      </c>
      <c r="CF198" s="67">
        <v>5345.82</v>
      </c>
      <c r="CG198" s="67">
        <v>5281.97</v>
      </c>
      <c r="CH198" s="67">
        <v>5217.8580000000002</v>
      </c>
      <c r="CI198" s="67">
        <v>5153.5159999999996</v>
      </c>
      <c r="CJ198" s="67">
        <v>5088.9949999999999</v>
      </c>
      <c r="CK198" s="67">
        <v>5024.3540000000003</v>
      </c>
      <c r="CL198" s="67">
        <v>4959.665</v>
      </c>
      <c r="CM198" s="67">
        <v>4894.99</v>
      </c>
      <c r="CN198" s="67">
        <v>4830.4350000000004</v>
      </c>
      <c r="CO198" s="67">
        <v>4766.0789999999997</v>
      </c>
    </row>
    <row r="199" spans="1:93" ht="11.25" customHeight="1">
      <c r="A199" s="63">
        <v>182</v>
      </c>
      <c r="B199" s="64" t="s">
        <v>844</v>
      </c>
      <c r="C199" s="73" t="s">
        <v>362</v>
      </c>
      <c r="D199" s="66"/>
      <c r="E199" s="66">
        <v>320</v>
      </c>
      <c r="F199" s="64" t="s">
        <v>894</v>
      </c>
      <c r="G199" s="66">
        <v>916</v>
      </c>
      <c r="H199" s="67">
        <v>16252.424999999999</v>
      </c>
      <c r="I199" s="67">
        <v>16583.079000000002</v>
      </c>
      <c r="J199" s="67">
        <v>16914.978999999999</v>
      </c>
      <c r="K199" s="67">
        <v>17247.855</v>
      </c>
      <c r="L199" s="67">
        <v>17581.475999999999</v>
      </c>
      <c r="M199" s="67">
        <v>17915.566999999999</v>
      </c>
      <c r="N199" s="67">
        <v>18249.867999999999</v>
      </c>
      <c r="O199" s="67">
        <v>18584.043000000001</v>
      </c>
      <c r="P199" s="67">
        <v>18917.714</v>
      </c>
      <c r="Q199" s="67">
        <v>19250.478999999999</v>
      </c>
      <c r="R199" s="67">
        <v>19581.999</v>
      </c>
      <c r="S199" s="67">
        <v>19911.939999999999</v>
      </c>
      <c r="T199" s="67">
        <v>20240.100999999999</v>
      </c>
      <c r="U199" s="67">
        <v>20566.327000000001</v>
      </c>
      <c r="V199" s="67">
        <v>20890.527999999998</v>
      </c>
      <c r="W199" s="67">
        <v>21212.560000000001</v>
      </c>
      <c r="X199" s="67">
        <v>21532.281999999999</v>
      </c>
      <c r="Y199" s="67">
        <v>21849.433000000001</v>
      </c>
      <c r="Z199" s="67">
        <v>22163.681</v>
      </c>
      <c r="AA199" s="67">
        <v>22474.638999999999</v>
      </c>
      <c r="AB199" s="67">
        <v>22781.993999999999</v>
      </c>
      <c r="AC199" s="67">
        <v>23085.5</v>
      </c>
      <c r="AD199" s="67">
        <v>23385.119999999999</v>
      </c>
      <c r="AE199" s="67">
        <v>23680.894</v>
      </c>
      <c r="AF199" s="67">
        <v>23972.984</v>
      </c>
      <c r="AG199" s="67">
        <v>24261.438999999998</v>
      </c>
      <c r="AH199" s="67">
        <v>24546.223000000002</v>
      </c>
      <c r="AI199" s="67">
        <v>24827.17</v>
      </c>
      <c r="AJ199" s="67">
        <v>25104.135999999999</v>
      </c>
      <c r="AK199" s="67">
        <v>25376.955000000002</v>
      </c>
      <c r="AL199" s="67">
        <v>25645.462</v>
      </c>
      <c r="AM199" s="67">
        <v>25909.547999999999</v>
      </c>
      <c r="AN199" s="67">
        <v>26169.133999999998</v>
      </c>
      <c r="AO199" s="67">
        <v>26424.192999999999</v>
      </c>
      <c r="AP199" s="67">
        <v>26674.722000000002</v>
      </c>
      <c r="AQ199" s="67">
        <v>26920.714</v>
      </c>
      <c r="AR199" s="67">
        <v>27162.055</v>
      </c>
      <c r="AS199" s="67">
        <v>27398.580999999998</v>
      </c>
      <c r="AT199" s="67">
        <v>27630.080000000002</v>
      </c>
      <c r="AU199" s="67">
        <v>27856.304</v>
      </c>
      <c r="AV199" s="67">
        <v>28077.040000000001</v>
      </c>
      <c r="AW199" s="67">
        <v>28292.106</v>
      </c>
      <c r="AX199" s="67">
        <v>28501.4</v>
      </c>
      <c r="AY199" s="67">
        <v>28704.766</v>
      </c>
      <c r="AZ199" s="67">
        <v>28902.037</v>
      </c>
      <c r="BA199" s="67">
        <v>29093.027999999998</v>
      </c>
      <c r="BB199" s="67">
        <v>29277.651000000002</v>
      </c>
      <c r="BC199" s="67">
        <v>29455.784</v>
      </c>
      <c r="BD199" s="67">
        <v>29627.245999999999</v>
      </c>
      <c r="BE199" s="67">
        <v>29791.920999999998</v>
      </c>
      <c r="BF199" s="67">
        <v>29949.645</v>
      </c>
      <c r="BG199" s="67">
        <v>30100.365000000002</v>
      </c>
      <c r="BH199" s="67">
        <v>30244</v>
      </c>
      <c r="BI199" s="67">
        <v>30380.493999999999</v>
      </c>
      <c r="BJ199" s="67">
        <v>30509.83</v>
      </c>
      <c r="BK199" s="67">
        <v>30631.95</v>
      </c>
      <c r="BL199" s="67">
        <v>30746.844000000001</v>
      </c>
      <c r="BM199" s="67">
        <v>30854.491999999998</v>
      </c>
      <c r="BN199" s="67">
        <v>30954.951000000001</v>
      </c>
      <c r="BO199" s="67">
        <v>31048.313999999998</v>
      </c>
      <c r="BP199" s="67">
        <v>31134.644</v>
      </c>
      <c r="BQ199" s="67">
        <v>31214.012999999999</v>
      </c>
      <c r="BR199" s="67">
        <v>31286.460999999999</v>
      </c>
      <c r="BS199" s="67">
        <v>31351.93</v>
      </c>
      <c r="BT199" s="67">
        <v>31410.339</v>
      </c>
      <c r="BU199" s="67">
        <v>31461.686000000002</v>
      </c>
      <c r="BV199" s="67">
        <v>31506.007000000001</v>
      </c>
      <c r="BW199" s="67">
        <v>31543.451000000001</v>
      </c>
      <c r="BX199" s="67">
        <v>31574.291000000001</v>
      </c>
      <c r="BY199" s="67">
        <v>31598.884999999998</v>
      </c>
      <c r="BZ199" s="67">
        <v>31617.503000000001</v>
      </c>
      <c r="CA199" s="67">
        <v>31630.368999999999</v>
      </c>
      <c r="CB199" s="67">
        <v>31637.563999999998</v>
      </c>
      <c r="CC199" s="67">
        <v>31639.111000000001</v>
      </c>
      <c r="CD199" s="67">
        <v>31634.991999999998</v>
      </c>
      <c r="CE199" s="67">
        <v>31625.260999999999</v>
      </c>
      <c r="CF199" s="67">
        <v>31610.05</v>
      </c>
      <c r="CG199" s="67">
        <v>31589.588</v>
      </c>
      <c r="CH199" s="67">
        <v>31564.179</v>
      </c>
      <c r="CI199" s="67">
        <v>31534.094000000001</v>
      </c>
      <c r="CJ199" s="67">
        <v>31499.673999999999</v>
      </c>
      <c r="CK199" s="67">
        <v>31461.147000000001</v>
      </c>
      <c r="CL199" s="67">
        <v>31418.739000000001</v>
      </c>
      <c r="CM199" s="67">
        <v>31372.66</v>
      </c>
      <c r="CN199" s="67">
        <v>31323.065999999999</v>
      </c>
      <c r="CO199" s="67">
        <v>31270.073</v>
      </c>
    </row>
    <row r="200" spans="1:93" ht="11.25" customHeight="1">
      <c r="A200" s="63">
        <v>183</v>
      </c>
      <c r="B200" s="64" t="s">
        <v>844</v>
      </c>
      <c r="C200" s="73" t="s">
        <v>374</v>
      </c>
      <c r="D200" s="66"/>
      <c r="E200" s="66">
        <v>340</v>
      </c>
      <c r="F200" s="64" t="s">
        <v>894</v>
      </c>
      <c r="G200" s="66">
        <v>916</v>
      </c>
      <c r="H200" s="67">
        <v>9112.9040000000005</v>
      </c>
      <c r="I200" s="67">
        <v>9270.7939999999999</v>
      </c>
      <c r="J200" s="67">
        <v>9429.0159999999996</v>
      </c>
      <c r="K200" s="67">
        <v>9587.5229999999992</v>
      </c>
      <c r="L200" s="67">
        <v>9746.1149999999998</v>
      </c>
      <c r="M200" s="67">
        <v>9904.6080000000002</v>
      </c>
      <c r="N200" s="67">
        <v>10062.994000000001</v>
      </c>
      <c r="O200" s="67">
        <v>10221.255999999999</v>
      </c>
      <c r="P200" s="67">
        <v>10379.103999999999</v>
      </c>
      <c r="Q200" s="67">
        <v>10536.194</v>
      </c>
      <c r="R200" s="67">
        <v>10692.205</v>
      </c>
      <c r="S200" s="67">
        <v>10846.964</v>
      </c>
      <c r="T200" s="67">
        <v>11000.358</v>
      </c>
      <c r="U200" s="67">
        <v>11152.067999999999</v>
      </c>
      <c r="V200" s="67">
        <v>11301.787</v>
      </c>
      <c r="W200" s="67">
        <v>11449.245999999999</v>
      </c>
      <c r="X200" s="67">
        <v>11594.243</v>
      </c>
      <c r="Y200" s="67">
        <v>11736.709000000001</v>
      </c>
      <c r="Z200" s="67">
        <v>11876.566000000001</v>
      </c>
      <c r="AA200" s="67">
        <v>12013.84</v>
      </c>
      <c r="AB200" s="67">
        <v>12148.486999999999</v>
      </c>
      <c r="AC200" s="67">
        <v>12280.460999999999</v>
      </c>
      <c r="AD200" s="67">
        <v>12409.677</v>
      </c>
      <c r="AE200" s="67">
        <v>12536.084999999999</v>
      </c>
      <c r="AF200" s="67">
        <v>12659.656999999999</v>
      </c>
      <c r="AG200" s="67">
        <v>12780.362999999999</v>
      </c>
      <c r="AH200" s="67">
        <v>12898.151</v>
      </c>
      <c r="AI200" s="67">
        <v>13012.996999999999</v>
      </c>
      <c r="AJ200" s="67">
        <v>13124.968000000001</v>
      </c>
      <c r="AK200" s="67">
        <v>13234.179</v>
      </c>
      <c r="AL200" s="67">
        <v>13340.68</v>
      </c>
      <c r="AM200" s="67">
        <v>13444.503000000001</v>
      </c>
      <c r="AN200" s="67">
        <v>13545.540999999999</v>
      </c>
      <c r="AO200" s="67">
        <v>13643.716</v>
      </c>
      <c r="AP200" s="67">
        <v>13738.838</v>
      </c>
      <c r="AQ200" s="67">
        <v>13830.802</v>
      </c>
      <c r="AR200" s="67">
        <v>13919.509</v>
      </c>
      <c r="AS200" s="67">
        <v>14004.987999999999</v>
      </c>
      <c r="AT200" s="67">
        <v>14087.263999999999</v>
      </c>
      <c r="AU200" s="67">
        <v>14166.404</v>
      </c>
      <c r="AV200" s="67">
        <v>14242.459000000001</v>
      </c>
      <c r="AW200" s="67">
        <v>14315.419</v>
      </c>
      <c r="AX200" s="67">
        <v>14385.215</v>
      </c>
      <c r="AY200" s="67">
        <v>14451.749</v>
      </c>
      <c r="AZ200" s="67">
        <v>14514.879000000001</v>
      </c>
      <c r="BA200" s="67">
        <v>14574.528</v>
      </c>
      <c r="BB200" s="67">
        <v>14630.62</v>
      </c>
      <c r="BC200" s="67">
        <v>14683.162</v>
      </c>
      <c r="BD200" s="67">
        <v>14732.174999999999</v>
      </c>
      <c r="BE200" s="67">
        <v>14777.704</v>
      </c>
      <c r="BF200" s="67">
        <v>14819.745000000001</v>
      </c>
      <c r="BG200" s="67">
        <v>14858.33</v>
      </c>
      <c r="BH200" s="67">
        <v>14893.421</v>
      </c>
      <c r="BI200" s="67">
        <v>14924.957</v>
      </c>
      <c r="BJ200" s="67">
        <v>14952.826999999999</v>
      </c>
      <c r="BK200" s="67">
        <v>14976.986000000001</v>
      </c>
      <c r="BL200" s="67">
        <v>14997.433000000001</v>
      </c>
      <c r="BM200" s="67">
        <v>15014.192999999999</v>
      </c>
      <c r="BN200" s="67">
        <v>15027.374</v>
      </c>
      <c r="BO200" s="67">
        <v>15037.107</v>
      </c>
      <c r="BP200" s="67">
        <v>15043.486999999999</v>
      </c>
      <c r="BQ200" s="67">
        <v>15046.588</v>
      </c>
      <c r="BR200" s="67">
        <v>15046.437</v>
      </c>
      <c r="BS200" s="67">
        <v>15043.056</v>
      </c>
      <c r="BT200" s="67">
        <v>15036.486999999999</v>
      </c>
      <c r="BU200" s="67">
        <v>15026.74</v>
      </c>
      <c r="BV200" s="67">
        <v>15013.880999999999</v>
      </c>
      <c r="BW200" s="67">
        <v>14998.022999999999</v>
      </c>
      <c r="BX200" s="67">
        <v>14979.254999999999</v>
      </c>
      <c r="BY200" s="67">
        <v>14957.695</v>
      </c>
      <c r="BZ200" s="67">
        <v>14933.445</v>
      </c>
      <c r="CA200" s="67">
        <v>14906.623</v>
      </c>
      <c r="CB200" s="67">
        <v>14877.3</v>
      </c>
      <c r="CC200" s="67">
        <v>14845.614</v>
      </c>
      <c r="CD200" s="67">
        <v>14811.65</v>
      </c>
      <c r="CE200" s="67">
        <v>14775.54</v>
      </c>
      <c r="CF200" s="67">
        <v>14737.368</v>
      </c>
      <c r="CG200" s="67">
        <v>14697.307000000001</v>
      </c>
      <c r="CH200" s="67">
        <v>14655.477000000001</v>
      </c>
      <c r="CI200" s="67">
        <v>14612.01</v>
      </c>
      <c r="CJ200" s="67">
        <v>14567.049000000001</v>
      </c>
      <c r="CK200" s="67">
        <v>14520.778</v>
      </c>
      <c r="CL200" s="67">
        <v>14473.297</v>
      </c>
      <c r="CM200" s="67">
        <v>14424.795</v>
      </c>
      <c r="CN200" s="67">
        <v>14375.411</v>
      </c>
      <c r="CO200" s="67">
        <v>14325.308999999999</v>
      </c>
    </row>
    <row r="201" spans="1:93" ht="11.25" customHeight="1">
      <c r="A201" s="63">
        <v>184</v>
      </c>
      <c r="B201" s="64" t="s">
        <v>844</v>
      </c>
      <c r="C201" s="73" t="s">
        <v>449</v>
      </c>
      <c r="D201" s="66"/>
      <c r="E201" s="66">
        <v>484</v>
      </c>
      <c r="F201" s="64" t="s">
        <v>894</v>
      </c>
      <c r="G201" s="66">
        <v>916</v>
      </c>
      <c r="H201" s="67">
        <v>121858.251</v>
      </c>
      <c r="I201" s="67">
        <v>123333.379</v>
      </c>
      <c r="J201" s="67">
        <v>124777.326</v>
      </c>
      <c r="K201" s="67">
        <v>126190.78200000001</v>
      </c>
      <c r="L201" s="67">
        <v>127575.52899999999</v>
      </c>
      <c r="M201" s="67">
        <v>128932.753</v>
      </c>
      <c r="N201" s="67">
        <v>130262.22</v>
      </c>
      <c r="O201" s="67">
        <v>131562.77499999999</v>
      </c>
      <c r="P201" s="67">
        <v>132833.76800000001</v>
      </c>
      <c r="Q201" s="67">
        <v>134074.37899999999</v>
      </c>
      <c r="R201" s="67">
        <v>135284.06400000001</v>
      </c>
      <c r="S201" s="67">
        <v>136462.07699999999</v>
      </c>
      <c r="T201" s="67">
        <v>137608.57399999999</v>
      </c>
      <c r="U201" s="67">
        <v>138725.06599999999</v>
      </c>
      <c r="V201" s="67">
        <v>139813.70000000001</v>
      </c>
      <c r="W201" s="67">
        <v>140875.76300000001</v>
      </c>
      <c r="X201" s="67">
        <v>141911.81299999999</v>
      </c>
      <c r="Y201" s="67">
        <v>142920.64499999999</v>
      </c>
      <c r="Z201" s="67">
        <v>143899.67499999999</v>
      </c>
      <c r="AA201" s="67">
        <v>144845.37400000001</v>
      </c>
      <c r="AB201" s="67">
        <v>145755.08799999999</v>
      </c>
      <c r="AC201" s="67">
        <v>146627.85699999999</v>
      </c>
      <c r="AD201" s="67">
        <v>147464.087</v>
      </c>
      <c r="AE201" s="67">
        <v>148264.12400000001</v>
      </c>
      <c r="AF201" s="67">
        <v>149028.87899999999</v>
      </c>
      <c r="AG201" s="67">
        <v>149759.03</v>
      </c>
      <c r="AH201" s="67">
        <v>150454.446</v>
      </c>
      <c r="AI201" s="67">
        <v>151114.75399999999</v>
      </c>
      <c r="AJ201" s="67">
        <v>151740.13200000001</v>
      </c>
      <c r="AK201" s="67">
        <v>152330.83100000001</v>
      </c>
      <c r="AL201" s="67">
        <v>152887.033</v>
      </c>
      <c r="AM201" s="67">
        <v>153408.99799999999</v>
      </c>
      <c r="AN201" s="67">
        <v>153896.747</v>
      </c>
      <c r="AO201" s="67">
        <v>154349.943</v>
      </c>
      <c r="AP201" s="67">
        <v>154768.04300000001</v>
      </c>
      <c r="AQ201" s="67">
        <v>155150.81400000001</v>
      </c>
      <c r="AR201" s="67">
        <v>155498.389</v>
      </c>
      <c r="AS201" s="67">
        <v>155811.27600000001</v>
      </c>
      <c r="AT201" s="67">
        <v>156090.20800000001</v>
      </c>
      <c r="AU201" s="67">
        <v>156336.1</v>
      </c>
      <c r="AV201" s="67">
        <v>156549.788</v>
      </c>
      <c r="AW201" s="67">
        <v>156731.747</v>
      </c>
      <c r="AX201" s="67">
        <v>156882.44699999999</v>
      </c>
      <c r="AY201" s="67">
        <v>157002.774</v>
      </c>
      <c r="AZ201" s="67">
        <v>157093.76800000001</v>
      </c>
      <c r="BA201" s="67">
        <v>157156.26500000001</v>
      </c>
      <c r="BB201" s="67">
        <v>157190.94</v>
      </c>
      <c r="BC201" s="67">
        <v>157198.226</v>
      </c>
      <c r="BD201" s="67">
        <v>157178.505</v>
      </c>
      <c r="BE201" s="67">
        <v>157132.03099999999</v>
      </c>
      <c r="BF201" s="67">
        <v>157059.12</v>
      </c>
      <c r="BG201" s="67">
        <v>156960.245</v>
      </c>
      <c r="BH201" s="67">
        <v>156835.94699999999</v>
      </c>
      <c r="BI201" s="67">
        <v>156686.636</v>
      </c>
      <c r="BJ201" s="67">
        <v>156512.671</v>
      </c>
      <c r="BK201" s="67">
        <v>156314.489</v>
      </c>
      <c r="BL201" s="67">
        <v>156092.43</v>
      </c>
      <c r="BM201" s="67">
        <v>155846.973</v>
      </c>
      <c r="BN201" s="67">
        <v>155578.712</v>
      </c>
      <c r="BO201" s="67">
        <v>155288.34</v>
      </c>
      <c r="BP201" s="67">
        <v>154976.41899999999</v>
      </c>
      <c r="BQ201" s="67">
        <v>154643.52600000001</v>
      </c>
      <c r="BR201" s="67">
        <v>154289.973</v>
      </c>
      <c r="BS201" s="67">
        <v>153915.69</v>
      </c>
      <c r="BT201" s="67">
        <v>153520.44099999999</v>
      </c>
      <c r="BU201" s="67">
        <v>153104.19899999999</v>
      </c>
      <c r="BV201" s="67">
        <v>152667.367</v>
      </c>
      <c r="BW201" s="67">
        <v>152210.62299999999</v>
      </c>
      <c r="BX201" s="67">
        <v>151734.64199999999</v>
      </c>
      <c r="BY201" s="67">
        <v>151240.22899999999</v>
      </c>
      <c r="BZ201" s="67">
        <v>150728.18799999999</v>
      </c>
      <c r="CA201" s="67">
        <v>150199.16899999999</v>
      </c>
      <c r="CB201" s="67">
        <v>149653.92300000001</v>
      </c>
      <c r="CC201" s="67">
        <v>149093.31200000001</v>
      </c>
      <c r="CD201" s="67">
        <v>148518.32</v>
      </c>
      <c r="CE201" s="67">
        <v>147929.92000000001</v>
      </c>
      <c r="CF201" s="67">
        <v>147328.99400000001</v>
      </c>
      <c r="CG201" s="67">
        <v>146716.46100000001</v>
      </c>
      <c r="CH201" s="67">
        <v>146093.16899999999</v>
      </c>
      <c r="CI201" s="67">
        <v>145460.00599999999</v>
      </c>
      <c r="CJ201" s="67">
        <v>144817.90599999999</v>
      </c>
      <c r="CK201" s="67">
        <v>144167.84599999999</v>
      </c>
      <c r="CL201" s="67">
        <v>143510.89300000001</v>
      </c>
      <c r="CM201" s="67">
        <v>142848.136</v>
      </c>
      <c r="CN201" s="67">
        <v>142180.73699999999</v>
      </c>
      <c r="CO201" s="67">
        <v>141509.94200000001</v>
      </c>
    </row>
    <row r="202" spans="1:93" ht="11.25" customHeight="1">
      <c r="A202" s="63">
        <v>185</v>
      </c>
      <c r="B202" s="64" t="s">
        <v>844</v>
      </c>
      <c r="C202" s="73" t="s">
        <v>475</v>
      </c>
      <c r="D202" s="66"/>
      <c r="E202" s="66">
        <v>558</v>
      </c>
      <c r="F202" s="64" t="s">
        <v>894</v>
      </c>
      <c r="G202" s="66">
        <v>916</v>
      </c>
      <c r="H202" s="67">
        <v>6223.2340000000004</v>
      </c>
      <c r="I202" s="67">
        <v>6303.97</v>
      </c>
      <c r="J202" s="67">
        <v>6384.8429999999998</v>
      </c>
      <c r="K202" s="67">
        <v>6465.5020000000004</v>
      </c>
      <c r="L202" s="67">
        <v>6545.5029999999997</v>
      </c>
      <c r="M202" s="67">
        <v>6624.5540000000001</v>
      </c>
      <c r="N202" s="67">
        <v>6702.3789999999999</v>
      </c>
      <c r="O202" s="67">
        <v>6779.0959999999995</v>
      </c>
      <c r="P202" s="67">
        <v>6855.1779999999999</v>
      </c>
      <c r="Q202" s="67">
        <v>6931.3249999999998</v>
      </c>
      <c r="R202" s="67">
        <v>7008.0060000000003</v>
      </c>
      <c r="S202" s="67">
        <v>7085.3580000000002</v>
      </c>
      <c r="T202" s="67">
        <v>7163.0950000000003</v>
      </c>
      <c r="U202" s="67">
        <v>7240.598</v>
      </c>
      <c r="V202" s="67">
        <v>7317.0659999999998</v>
      </c>
      <c r="W202" s="67">
        <v>7391.8810000000003</v>
      </c>
      <c r="X202" s="67">
        <v>7464.8149999999996</v>
      </c>
      <c r="Y202" s="67">
        <v>7535.9480000000003</v>
      </c>
      <c r="Z202" s="67">
        <v>7605.3609999999999</v>
      </c>
      <c r="AA202" s="67">
        <v>7673.2539999999999</v>
      </c>
      <c r="AB202" s="67">
        <v>7739.7309999999998</v>
      </c>
      <c r="AC202" s="67">
        <v>7804.7629999999999</v>
      </c>
      <c r="AD202" s="67">
        <v>7868.2169999999996</v>
      </c>
      <c r="AE202" s="67">
        <v>7930.0529999999999</v>
      </c>
      <c r="AF202" s="67">
        <v>7990.2470000000003</v>
      </c>
      <c r="AG202" s="67">
        <v>8048.7479999999996</v>
      </c>
      <c r="AH202" s="67">
        <v>8105.5249999999996</v>
      </c>
      <c r="AI202" s="67">
        <v>8160.5510000000004</v>
      </c>
      <c r="AJ202" s="67">
        <v>8213.7630000000008</v>
      </c>
      <c r="AK202" s="67">
        <v>8265.08</v>
      </c>
      <c r="AL202" s="67">
        <v>8314.4490000000005</v>
      </c>
      <c r="AM202" s="67">
        <v>8361.848</v>
      </c>
      <c r="AN202" s="67">
        <v>8407.2450000000008</v>
      </c>
      <c r="AO202" s="67">
        <v>8450.6059999999998</v>
      </c>
      <c r="AP202" s="67">
        <v>8491.8829999999998</v>
      </c>
      <c r="AQ202" s="67">
        <v>8531.0450000000001</v>
      </c>
      <c r="AR202" s="67">
        <v>8568.0609999999997</v>
      </c>
      <c r="AS202" s="67">
        <v>8602.9390000000003</v>
      </c>
      <c r="AT202" s="67">
        <v>8635.6849999999995</v>
      </c>
      <c r="AU202" s="67">
        <v>8666.35</v>
      </c>
      <c r="AV202" s="67">
        <v>8694.9719999999998</v>
      </c>
      <c r="AW202" s="67">
        <v>8721.5509999999995</v>
      </c>
      <c r="AX202" s="67">
        <v>8746.09</v>
      </c>
      <c r="AY202" s="67">
        <v>8768.5419999999995</v>
      </c>
      <c r="AZ202" s="67">
        <v>8788.9089999999997</v>
      </c>
      <c r="BA202" s="67">
        <v>8807.152</v>
      </c>
      <c r="BB202" s="67">
        <v>8823.2810000000009</v>
      </c>
      <c r="BC202" s="67">
        <v>8837.3130000000001</v>
      </c>
      <c r="BD202" s="67">
        <v>8849.2379999999994</v>
      </c>
      <c r="BE202" s="67">
        <v>8859.0570000000007</v>
      </c>
      <c r="BF202" s="67">
        <v>8866.7890000000007</v>
      </c>
      <c r="BG202" s="67">
        <v>8872.4339999999993</v>
      </c>
      <c r="BH202" s="67">
        <v>8876.0239999999994</v>
      </c>
      <c r="BI202" s="67">
        <v>8877.5589999999993</v>
      </c>
      <c r="BJ202" s="67">
        <v>8877.0669999999991</v>
      </c>
      <c r="BK202" s="67">
        <v>8874.5730000000003</v>
      </c>
      <c r="BL202" s="67">
        <v>8870.0939999999991</v>
      </c>
      <c r="BM202" s="67">
        <v>8863.6910000000007</v>
      </c>
      <c r="BN202" s="67">
        <v>8855.3909999999996</v>
      </c>
      <c r="BO202" s="67">
        <v>8845.2970000000005</v>
      </c>
      <c r="BP202" s="67">
        <v>8833.4380000000001</v>
      </c>
      <c r="BQ202" s="67">
        <v>8819.8700000000008</v>
      </c>
      <c r="BR202" s="67">
        <v>8804.643</v>
      </c>
      <c r="BS202" s="67">
        <v>8787.8320000000003</v>
      </c>
      <c r="BT202" s="67">
        <v>8769.5110000000004</v>
      </c>
      <c r="BU202" s="67">
        <v>8749.7209999999995</v>
      </c>
      <c r="BV202" s="67">
        <v>8728.5339999999997</v>
      </c>
      <c r="BW202" s="67">
        <v>8706.0059999999994</v>
      </c>
      <c r="BX202" s="67">
        <v>8682.2060000000001</v>
      </c>
      <c r="BY202" s="67">
        <v>8657.2279999999992</v>
      </c>
      <c r="BZ202" s="67">
        <v>8631.1389999999992</v>
      </c>
      <c r="CA202" s="67">
        <v>8603.9969999999994</v>
      </c>
      <c r="CB202" s="67">
        <v>8575.8490000000002</v>
      </c>
      <c r="CC202" s="67">
        <v>8546.6849999999995</v>
      </c>
      <c r="CD202" s="67">
        <v>8516.5049999999992</v>
      </c>
      <c r="CE202" s="67">
        <v>8485.3330000000005</v>
      </c>
      <c r="CF202" s="67">
        <v>8453.1710000000003</v>
      </c>
      <c r="CG202" s="67">
        <v>8420.0499999999993</v>
      </c>
      <c r="CH202" s="67">
        <v>8386.009</v>
      </c>
      <c r="CI202" s="67">
        <v>8351.1039999999994</v>
      </c>
      <c r="CJ202" s="67">
        <v>8315.3639999999996</v>
      </c>
      <c r="CK202" s="67">
        <v>8278.7929999999997</v>
      </c>
      <c r="CL202" s="67">
        <v>8241.4240000000009</v>
      </c>
      <c r="CM202" s="67">
        <v>8203.2389999999996</v>
      </c>
      <c r="CN202" s="67">
        <v>8164.241</v>
      </c>
      <c r="CO202" s="67">
        <v>8124.4049999999997</v>
      </c>
    </row>
    <row r="203" spans="1:93" ht="11.25" customHeight="1">
      <c r="A203" s="63">
        <v>186</v>
      </c>
      <c r="B203" s="64" t="s">
        <v>844</v>
      </c>
      <c r="C203" s="73" t="s">
        <v>491</v>
      </c>
      <c r="D203" s="66"/>
      <c r="E203" s="66">
        <v>591</v>
      </c>
      <c r="F203" s="64" t="s">
        <v>894</v>
      </c>
      <c r="G203" s="66">
        <v>916</v>
      </c>
      <c r="H203" s="67">
        <v>3968.49</v>
      </c>
      <c r="I203" s="67">
        <v>4037.0729999999999</v>
      </c>
      <c r="J203" s="67">
        <v>4106.7640000000001</v>
      </c>
      <c r="K203" s="67">
        <v>4176.8680000000004</v>
      </c>
      <c r="L203" s="67">
        <v>4246.4399999999996</v>
      </c>
      <c r="M203" s="67">
        <v>4314.768</v>
      </c>
      <c r="N203" s="67">
        <v>4381.5829999999996</v>
      </c>
      <c r="O203" s="67">
        <v>4446.9570000000003</v>
      </c>
      <c r="P203" s="67">
        <v>4510.97</v>
      </c>
      <c r="Q203" s="67">
        <v>4573.7650000000003</v>
      </c>
      <c r="R203" s="67">
        <v>4635.4979999999996</v>
      </c>
      <c r="S203" s="67">
        <v>4696.0929999999998</v>
      </c>
      <c r="T203" s="67">
        <v>4755.4840000000004</v>
      </c>
      <c r="U203" s="67">
        <v>4813.7709999999997</v>
      </c>
      <c r="V203" s="67">
        <v>4871.1049999999996</v>
      </c>
      <c r="W203" s="67">
        <v>4927.6120000000001</v>
      </c>
      <c r="X203" s="67">
        <v>4983.3320000000003</v>
      </c>
      <c r="Y203" s="67">
        <v>5038.1930000000002</v>
      </c>
      <c r="Z203" s="67">
        <v>5092.1949999999997</v>
      </c>
      <c r="AA203" s="67">
        <v>5145.2340000000004</v>
      </c>
      <c r="AB203" s="67">
        <v>5197.2780000000002</v>
      </c>
      <c r="AC203" s="67">
        <v>5248.3059999999996</v>
      </c>
      <c r="AD203" s="67">
        <v>5298.34</v>
      </c>
      <c r="AE203" s="67">
        <v>5347.3370000000004</v>
      </c>
      <c r="AF203" s="67">
        <v>5395.3180000000002</v>
      </c>
      <c r="AG203" s="67">
        <v>5442.241</v>
      </c>
      <c r="AH203" s="67">
        <v>5488.11</v>
      </c>
      <c r="AI203" s="67">
        <v>5532.9170000000004</v>
      </c>
      <c r="AJ203" s="67">
        <v>5576.6480000000001</v>
      </c>
      <c r="AK203" s="67">
        <v>5619.3339999999998</v>
      </c>
      <c r="AL203" s="67">
        <v>5660.97</v>
      </c>
      <c r="AM203" s="67">
        <v>5701.576</v>
      </c>
      <c r="AN203" s="67">
        <v>5741.11</v>
      </c>
      <c r="AO203" s="67">
        <v>5779.5450000000001</v>
      </c>
      <c r="AP203" s="67">
        <v>5816.8440000000001</v>
      </c>
      <c r="AQ203" s="67">
        <v>5852.9390000000003</v>
      </c>
      <c r="AR203" s="67">
        <v>5887.8459999999995</v>
      </c>
      <c r="AS203" s="67">
        <v>5921.567</v>
      </c>
      <c r="AT203" s="67">
        <v>5954.1279999999997</v>
      </c>
      <c r="AU203" s="67">
        <v>5985.5559999999996</v>
      </c>
      <c r="AV203" s="67">
        <v>6015.893</v>
      </c>
      <c r="AW203" s="67">
        <v>6045.1450000000004</v>
      </c>
      <c r="AX203" s="67">
        <v>6073.3209999999999</v>
      </c>
      <c r="AY203" s="67">
        <v>6100.3959999999997</v>
      </c>
      <c r="AZ203" s="67">
        <v>6126.3789999999999</v>
      </c>
      <c r="BA203" s="67">
        <v>6151.259</v>
      </c>
      <c r="BB203" s="67">
        <v>6175.0439999999999</v>
      </c>
      <c r="BC203" s="67">
        <v>6197.7539999999999</v>
      </c>
      <c r="BD203" s="67">
        <v>6219.415</v>
      </c>
      <c r="BE203" s="67">
        <v>6240.0259999999998</v>
      </c>
      <c r="BF203" s="67">
        <v>6259.6549999999997</v>
      </c>
      <c r="BG203" s="67">
        <v>6278.2839999999997</v>
      </c>
      <c r="BH203" s="67">
        <v>6295.942</v>
      </c>
      <c r="BI203" s="67">
        <v>6312.6530000000002</v>
      </c>
      <c r="BJ203" s="67">
        <v>6328.4340000000002</v>
      </c>
      <c r="BK203" s="67">
        <v>6343.326</v>
      </c>
      <c r="BL203" s="67">
        <v>6357.3379999999997</v>
      </c>
      <c r="BM203" s="67">
        <v>6370.4960000000001</v>
      </c>
      <c r="BN203" s="67">
        <v>6382.7929999999997</v>
      </c>
      <c r="BO203" s="67">
        <v>6394.2780000000002</v>
      </c>
      <c r="BP203" s="67">
        <v>6404.9610000000002</v>
      </c>
      <c r="BQ203" s="67">
        <v>6414.8729999999996</v>
      </c>
      <c r="BR203" s="67">
        <v>6423.9989999999998</v>
      </c>
      <c r="BS203" s="67">
        <v>6432.366</v>
      </c>
      <c r="BT203" s="67">
        <v>6439.9380000000001</v>
      </c>
      <c r="BU203" s="67">
        <v>6446.7359999999999</v>
      </c>
      <c r="BV203" s="67">
        <v>6452.7510000000002</v>
      </c>
      <c r="BW203" s="67">
        <v>6458.0020000000004</v>
      </c>
      <c r="BX203" s="67">
        <v>6462.5280000000002</v>
      </c>
      <c r="BY203" s="67">
        <v>6466.34</v>
      </c>
      <c r="BZ203" s="67">
        <v>6469.4920000000002</v>
      </c>
      <c r="CA203" s="67">
        <v>6471.9660000000003</v>
      </c>
      <c r="CB203" s="67">
        <v>6473.7790000000005</v>
      </c>
      <c r="CC203" s="67">
        <v>6474.951</v>
      </c>
      <c r="CD203" s="67">
        <v>6475.4610000000002</v>
      </c>
      <c r="CE203" s="67">
        <v>6475.32</v>
      </c>
      <c r="CF203" s="67">
        <v>6474.5379999999996</v>
      </c>
      <c r="CG203" s="67">
        <v>6473.1130000000003</v>
      </c>
      <c r="CH203" s="67">
        <v>6471.0739999999996</v>
      </c>
      <c r="CI203" s="67">
        <v>6468.42</v>
      </c>
      <c r="CJ203" s="67">
        <v>6465.1639999999998</v>
      </c>
      <c r="CK203" s="67">
        <v>6461.3090000000002</v>
      </c>
      <c r="CL203" s="67">
        <v>6456.8559999999998</v>
      </c>
      <c r="CM203" s="67">
        <v>6451.84</v>
      </c>
      <c r="CN203" s="67">
        <v>6446.2160000000003</v>
      </c>
      <c r="CO203" s="67">
        <v>6439.9989999999998</v>
      </c>
    </row>
    <row r="204" spans="1:93" ht="11.25" customHeight="1">
      <c r="A204" s="79">
        <v>187</v>
      </c>
      <c r="B204" s="80" t="s">
        <v>844</v>
      </c>
      <c r="C204" s="81" t="s">
        <v>947</v>
      </c>
      <c r="D204" s="82"/>
      <c r="E204" s="82">
        <v>931</v>
      </c>
      <c r="F204" s="80" t="s">
        <v>893</v>
      </c>
      <c r="G204" s="82">
        <v>1830</v>
      </c>
      <c r="H204" s="83">
        <v>412362.69</v>
      </c>
      <c r="I204" s="83">
        <v>416164.87099999998</v>
      </c>
      <c r="J204" s="83">
        <v>419903.92</v>
      </c>
      <c r="K204" s="83">
        <v>423581.098</v>
      </c>
      <c r="L204" s="83">
        <v>427199.42499999999</v>
      </c>
      <c r="M204" s="83">
        <v>430759.772</v>
      </c>
      <c r="N204" s="83">
        <v>434260.13799999998</v>
      </c>
      <c r="O204" s="83">
        <v>437694.43599999999</v>
      </c>
      <c r="P204" s="83">
        <v>441054.25799999997</v>
      </c>
      <c r="Q204" s="83">
        <v>444328.91499999998</v>
      </c>
      <c r="R204" s="83">
        <v>447509.56199999998</v>
      </c>
      <c r="S204" s="83">
        <v>450592.39299999998</v>
      </c>
      <c r="T204" s="83">
        <v>453574.739</v>
      </c>
      <c r="U204" s="83">
        <v>456450.04599999997</v>
      </c>
      <c r="V204" s="83">
        <v>459211.45</v>
      </c>
      <c r="W204" s="83">
        <v>461853.84600000002</v>
      </c>
      <c r="X204" s="83">
        <v>464373.79599999997</v>
      </c>
      <c r="Y204" s="83">
        <v>466771.00900000002</v>
      </c>
      <c r="Z204" s="83">
        <v>469047.772</v>
      </c>
      <c r="AA204" s="83">
        <v>471208.29599999997</v>
      </c>
      <c r="AB204" s="83">
        <v>473256.076</v>
      </c>
      <c r="AC204" s="83">
        <v>475191.81199999998</v>
      </c>
      <c r="AD204" s="83">
        <v>477015.50199999998</v>
      </c>
      <c r="AE204" s="83">
        <v>478729.234</v>
      </c>
      <c r="AF204" s="83">
        <v>480335.58799999999</v>
      </c>
      <c r="AG204" s="83">
        <v>481836.88799999998</v>
      </c>
      <c r="AH204" s="83">
        <v>483234.32</v>
      </c>
      <c r="AI204" s="83">
        <v>484529.429</v>
      </c>
      <c r="AJ204" s="83">
        <v>485725.00400000002</v>
      </c>
      <c r="AK204" s="83">
        <v>486824.15</v>
      </c>
      <c r="AL204" s="83">
        <v>487829.38900000002</v>
      </c>
      <c r="AM204" s="83">
        <v>488742.42200000002</v>
      </c>
      <c r="AN204" s="83">
        <v>489563.68400000001</v>
      </c>
      <c r="AO204" s="83">
        <v>490292.94199999998</v>
      </c>
      <c r="AP204" s="83">
        <v>490929.201</v>
      </c>
      <c r="AQ204" s="83">
        <v>491471.86900000001</v>
      </c>
      <c r="AR204" s="83">
        <v>491921.462</v>
      </c>
      <c r="AS204" s="83">
        <v>492278.799</v>
      </c>
      <c r="AT204" s="83">
        <v>492544.10200000001</v>
      </c>
      <c r="AU204" s="83">
        <v>492717.35700000002</v>
      </c>
      <c r="AV204" s="83">
        <v>492798.92200000002</v>
      </c>
      <c r="AW204" s="83">
        <v>492789.34</v>
      </c>
      <c r="AX204" s="83">
        <v>492689.21600000001</v>
      </c>
      <c r="AY204" s="83">
        <v>492498.69300000003</v>
      </c>
      <c r="AZ204" s="83">
        <v>492217.891</v>
      </c>
      <c r="BA204" s="83">
        <v>491847.24900000001</v>
      </c>
      <c r="BB204" s="83">
        <v>491387.72</v>
      </c>
      <c r="BC204" s="83">
        <v>490840.62599999999</v>
      </c>
      <c r="BD204" s="83">
        <v>490207.092</v>
      </c>
      <c r="BE204" s="83">
        <v>489488.48800000001</v>
      </c>
      <c r="BF204" s="83">
        <v>488686.283</v>
      </c>
      <c r="BG204" s="83">
        <v>487802.15399999998</v>
      </c>
      <c r="BH204" s="83">
        <v>486838.08100000001</v>
      </c>
      <c r="BI204" s="83">
        <v>485796.63500000001</v>
      </c>
      <c r="BJ204" s="83">
        <v>484680.62099999998</v>
      </c>
      <c r="BK204" s="83">
        <v>483492.88900000002</v>
      </c>
      <c r="BL204" s="83">
        <v>482236.17700000003</v>
      </c>
      <c r="BM204" s="83">
        <v>480912.973</v>
      </c>
      <c r="BN204" s="83">
        <v>479525.62900000002</v>
      </c>
      <c r="BO204" s="83">
        <v>478076.473</v>
      </c>
      <c r="BP204" s="83">
        <v>476568.18800000002</v>
      </c>
      <c r="BQ204" s="83">
        <v>475003.34399999998</v>
      </c>
      <c r="BR204" s="83">
        <v>473385.43900000001</v>
      </c>
      <c r="BS204" s="83">
        <v>471719.245</v>
      </c>
      <c r="BT204" s="83">
        <v>470010.234</v>
      </c>
      <c r="BU204" s="83">
        <v>468263.12300000002</v>
      </c>
      <c r="BV204" s="83">
        <v>466481.33500000002</v>
      </c>
      <c r="BW204" s="83">
        <v>464667.54800000001</v>
      </c>
      <c r="BX204" s="83">
        <v>462824.68900000001</v>
      </c>
      <c r="BY204" s="83">
        <v>460955.364</v>
      </c>
      <c r="BZ204" s="83">
        <v>459062.21</v>
      </c>
      <c r="CA204" s="83">
        <v>457147.84499999997</v>
      </c>
      <c r="CB204" s="83">
        <v>455214.89</v>
      </c>
      <c r="CC204" s="83">
        <v>453265.71</v>
      </c>
      <c r="CD204" s="83">
        <v>451302.45799999998</v>
      </c>
      <c r="CE204" s="83">
        <v>449327.158</v>
      </c>
      <c r="CF204" s="83">
        <v>447341.86499999999</v>
      </c>
      <c r="CG204" s="83">
        <v>445348.45</v>
      </c>
      <c r="CH204" s="83">
        <v>443348.772</v>
      </c>
      <c r="CI204" s="83">
        <v>441344.49</v>
      </c>
      <c r="CJ204" s="83">
        <v>439337.23499999999</v>
      </c>
      <c r="CK204" s="83">
        <v>437328.33199999999</v>
      </c>
      <c r="CL204" s="83">
        <v>435319.19500000001</v>
      </c>
      <c r="CM204" s="83">
        <v>433310.91800000001</v>
      </c>
      <c r="CN204" s="83">
        <v>431304.49800000002</v>
      </c>
      <c r="CO204" s="83">
        <v>429300.71600000001</v>
      </c>
    </row>
    <row r="205" spans="1:93" ht="11.25" customHeight="1">
      <c r="A205" s="63">
        <v>188</v>
      </c>
      <c r="B205" s="64" t="s">
        <v>844</v>
      </c>
      <c r="C205" s="73" t="s">
        <v>237</v>
      </c>
      <c r="D205" s="66"/>
      <c r="E205" s="66">
        <v>32</v>
      </c>
      <c r="F205" s="64" t="s">
        <v>894</v>
      </c>
      <c r="G205" s="66">
        <v>931</v>
      </c>
      <c r="H205" s="67">
        <v>43075.415999999997</v>
      </c>
      <c r="I205" s="67">
        <v>43508.459000000003</v>
      </c>
      <c r="J205" s="67">
        <v>43937.142999999996</v>
      </c>
      <c r="K205" s="67">
        <v>44361.15</v>
      </c>
      <c r="L205" s="67">
        <v>44780.675000000003</v>
      </c>
      <c r="M205" s="67">
        <v>45195.777000000002</v>
      </c>
      <c r="N205" s="67">
        <v>45605.822999999997</v>
      </c>
      <c r="O205" s="67">
        <v>46010.233999999997</v>
      </c>
      <c r="P205" s="67">
        <v>46409.173000000003</v>
      </c>
      <c r="Q205" s="67">
        <v>46803.050999999999</v>
      </c>
      <c r="R205" s="67">
        <v>47192.095000000001</v>
      </c>
      <c r="S205" s="67">
        <v>47576.267999999996</v>
      </c>
      <c r="T205" s="67">
        <v>47955.216</v>
      </c>
      <c r="U205" s="67">
        <v>48328.512999999999</v>
      </c>
      <c r="V205" s="67">
        <v>48695.627999999997</v>
      </c>
      <c r="W205" s="67">
        <v>49056.161999999997</v>
      </c>
      <c r="X205" s="67">
        <v>49409.894999999997</v>
      </c>
      <c r="Y205" s="67">
        <v>49756.841</v>
      </c>
      <c r="Z205" s="67">
        <v>50097.099000000002</v>
      </c>
      <c r="AA205" s="67">
        <v>50430.836000000003</v>
      </c>
      <c r="AB205" s="67">
        <v>50758.205000000002</v>
      </c>
      <c r="AC205" s="67">
        <v>51079.178</v>
      </c>
      <c r="AD205" s="67">
        <v>51393.648999999998</v>
      </c>
      <c r="AE205" s="67">
        <v>51701.498</v>
      </c>
      <c r="AF205" s="67">
        <v>52002.578000000001</v>
      </c>
      <c r="AG205" s="67">
        <v>52296.794000000002</v>
      </c>
      <c r="AH205" s="67">
        <v>52584.050999999999</v>
      </c>
      <c r="AI205" s="67">
        <v>52864.364000000001</v>
      </c>
      <c r="AJ205" s="67">
        <v>53137.881000000001</v>
      </c>
      <c r="AK205" s="67">
        <v>53404.785000000003</v>
      </c>
      <c r="AL205" s="67">
        <v>53665.205999999998</v>
      </c>
      <c r="AM205" s="67">
        <v>53919.125999999997</v>
      </c>
      <c r="AN205" s="67">
        <v>54166.413</v>
      </c>
      <c r="AO205" s="67">
        <v>54406.964999999997</v>
      </c>
      <c r="AP205" s="67">
        <v>54640.63</v>
      </c>
      <c r="AQ205" s="67">
        <v>54867.248</v>
      </c>
      <c r="AR205" s="67">
        <v>55086.767999999996</v>
      </c>
      <c r="AS205" s="67">
        <v>55299.023000000001</v>
      </c>
      <c r="AT205" s="67">
        <v>55503.792999999998</v>
      </c>
      <c r="AU205" s="67">
        <v>55700.728000000003</v>
      </c>
      <c r="AV205" s="67">
        <v>55889.565000000002</v>
      </c>
      <c r="AW205" s="67">
        <v>56070.175999999999</v>
      </c>
      <c r="AX205" s="67">
        <v>56242.481</v>
      </c>
      <c r="AY205" s="67">
        <v>56406.394</v>
      </c>
      <c r="AZ205" s="67">
        <v>56561.853000000003</v>
      </c>
      <c r="BA205" s="67">
        <v>56708.813999999998</v>
      </c>
      <c r="BB205" s="67">
        <v>56847.252999999997</v>
      </c>
      <c r="BC205" s="67">
        <v>56977.144999999997</v>
      </c>
      <c r="BD205" s="67">
        <v>57098.357000000004</v>
      </c>
      <c r="BE205" s="67">
        <v>57210.749000000003</v>
      </c>
      <c r="BF205" s="67">
        <v>57314.271000000001</v>
      </c>
      <c r="BG205" s="67">
        <v>57408.896999999997</v>
      </c>
      <c r="BH205" s="67">
        <v>57494.788</v>
      </c>
      <c r="BI205" s="67">
        <v>57572.256999999998</v>
      </c>
      <c r="BJ205" s="67">
        <v>57641.78</v>
      </c>
      <c r="BK205" s="67">
        <v>57703.703999999998</v>
      </c>
      <c r="BL205" s="67">
        <v>57758.258999999998</v>
      </c>
      <c r="BM205" s="67">
        <v>57805.534</v>
      </c>
      <c r="BN205" s="67">
        <v>57845.58</v>
      </c>
      <c r="BO205" s="67">
        <v>57878.438999999998</v>
      </c>
      <c r="BP205" s="67">
        <v>57904.133999999998</v>
      </c>
      <c r="BQ205" s="67">
        <v>57922.807000000001</v>
      </c>
      <c r="BR205" s="67">
        <v>57934.716999999997</v>
      </c>
      <c r="BS205" s="67">
        <v>57940.262999999999</v>
      </c>
      <c r="BT205" s="67">
        <v>57939.936999999998</v>
      </c>
      <c r="BU205" s="67">
        <v>57934.112999999998</v>
      </c>
      <c r="BV205" s="67">
        <v>57923.031000000003</v>
      </c>
      <c r="BW205" s="67">
        <v>57906.754000000001</v>
      </c>
      <c r="BX205" s="67">
        <v>57885.372000000003</v>
      </c>
      <c r="BY205" s="67">
        <v>57858.885999999999</v>
      </c>
      <c r="BZ205" s="67">
        <v>57827.311000000002</v>
      </c>
      <c r="CA205" s="67">
        <v>57790.790999999997</v>
      </c>
      <c r="CB205" s="67">
        <v>57749.440999999999</v>
      </c>
      <c r="CC205" s="67">
        <v>57703.288999999997</v>
      </c>
      <c r="CD205" s="67">
        <v>57652.294000000002</v>
      </c>
      <c r="CE205" s="67">
        <v>57596.459000000003</v>
      </c>
      <c r="CF205" s="67">
        <v>57535.898999999998</v>
      </c>
      <c r="CG205" s="67">
        <v>57470.722999999998</v>
      </c>
      <c r="CH205" s="67">
        <v>57401.097999999998</v>
      </c>
      <c r="CI205" s="67">
        <v>57327.216999999997</v>
      </c>
      <c r="CJ205" s="67">
        <v>57249.23</v>
      </c>
      <c r="CK205" s="67">
        <v>57167.303999999996</v>
      </c>
      <c r="CL205" s="67">
        <v>57081.572</v>
      </c>
      <c r="CM205" s="67">
        <v>56992.142</v>
      </c>
      <c r="CN205" s="67">
        <v>56899.084000000003</v>
      </c>
      <c r="CO205" s="67">
        <v>56802.493000000002</v>
      </c>
    </row>
    <row r="206" spans="1:93" ht="11.25" customHeight="1">
      <c r="A206" s="63">
        <v>189</v>
      </c>
      <c r="B206" s="64" t="s">
        <v>844</v>
      </c>
      <c r="C206" s="73" t="s">
        <v>948</v>
      </c>
      <c r="D206" s="66"/>
      <c r="E206" s="66">
        <v>68</v>
      </c>
      <c r="F206" s="64" t="s">
        <v>894</v>
      </c>
      <c r="G206" s="66">
        <v>931</v>
      </c>
      <c r="H206" s="67">
        <v>10869.732</v>
      </c>
      <c r="I206" s="67">
        <v>11031.822</v>
      </c>
      <c r="J206" s="67">
        <v>11192.852999999999</v>
      </c>
      <c r="K206" s="67">
        <v>11353.14</v>
      </c>
      <c r="L206" s="67">
        <v>11513.102000000001</v>
      </c>
      <c r="M206" s="67">
        <v>11673.029</v>
      </c>
      <c r="N206" s="67">
        <v>11832.936</v>
      </c>
      <c r="O206" s="67">
        <v>11992.647000000001</v>
      </c>
      <c r="P206" s="67">
        <v>12151.99</v>
      </c>
      <c r="Q206" s="67">
        <v>12310.678</v>
      </c>
      <c r="R206" s="67">
        <v>12468.481</v>
      </c>
      <c r="S206" s="67">
        <v>12625.334000000001</v>
      </c>
      <c r="T206" s="67">
        <v>12781.163</v>
      </c>
      <c r="U206" s="67">
        <v>12935.767</v>
      </c>
      <c r="V206" s="67">
        <v>13088.894</v>
      </c>
      <c r="W206" s="67">
        <v>13240.382</v>
      </c>
      <c r="X206" s="67">
        <v>13390.064</v>
      </c>
      <c r="Y206" s="67">
        <v>13537.888000000001</v>
      </c>
      <c r="Z206" s="67">
        <v>13683.876</v>
      </c>
      <c r="AA206" s="67">
        <v>13828.079</v>
      </c>
      <c r="AB206" s="67">
        <v>13970.508</v>
      </c>
      <c r="AC206" s="67">
        <v>14111.14</v>
      </c>
      <c r="AD206" s="67">
        <v>14249.869000000001</v>
      </c>
      <c r="AE206" s="67">
        <v>14386.538</v>
      </c>
      <c r="AF206" s="67">
        <v>14520.996999999999</v>
      </c>
      <c r="AG206" s="67">
        <v>14653.103999999999</v>
      </c>
      <c r="AH206" s="67">
        <v>14782.784</v>
      </c>
      <c r="AI206" s="67">
        <v>14910.005999999999</v>
      </c>
      <c r="AJ206" s="67">
        <v>15034.776</v>
      </c>
      <c r="AK206" s="67">
        <v>15157.173000000001</v>
      </c>
      <c r="AL206" s="67">
        <v>15277.191000000001</v>
      </c>
      <c r="AM206" s="67">
        <v>15394.833000000001</v>
      </c>
      <c r="AN206" s="67">
        <v>15510.023999999999</v>
      </c>
      <c r="AO206" s="67">
        <v>15622.647000000001</v>
      </c>
      <c r="AP206" s="67">
        <v>15732.522000000001</v>
      </c>
      <c r="AQ206" s="67">
        <v>15839.561</v>
      </c>
      <c r="AR206" s="67">
        <v>15943.668</v>
      </c>
      <c r="AS206" s="67">
        <v>16044.861999999999</v>
      </c>
      <c r="AT206" s="67">
        <v>16143.206</v>
      </c>
      <c r="AU206" s="67">
        <v>16238.85</v>
      </c>
      <c r="AV206" s="67">
        <v>16331.895</v>
      </c>
      <c r="AW206" s="67">
        <v>16422.322</v>
      </c>
      <c r="AX206" s="67">
        <v>16510.05</v>
      </c>
      <c r="AY206" s="67">
        <v>16594.954000000002</v>
      </c>
      <c r="AZ206" s="67">
        <v>16676.86</v>
      </c>
      <c r="BA206" s="67">
        <v>16755.634999999998</v>
      </c>
      <c r="BB206" s="67">
        <v>16831.219000000001</v>
      </c>
      <c r="BC206" s="67">
        <v>16903.600999999999</v>
      </c>
      <c r="BD206" s="67">
        <v>16972.746999999999</v>
      </c>
      <c r="BE206" s="67">
        <v>17038.611000000001</v>
      </c>
      <c r="BF206" s="67">
        <v>17101.166000000001</v>
      </c>
      <c r="BG206" s="67">
        <v>17160.386999999999</v>
      </c>
      <c r="BH206" s="67">
        <v>17216.254000000001</v>
      </c>
      <c r="BI206" s="67">
        <v>17268.767</v>
      </c>
      <c r="BJ206" s="67">
        <v>17317.946</v>
      </c>
      <c r="BK206" s="67">
        <v>17363.807000000001</v>
      </c>
      <c r="BL206" s="67">
        <v>17406.359</v>
      </c>
      <c r="BM206" s="67">
        <v>17445.616000000002</v>
      </c>
      <c r="BN206" s="67">
        <v>17481.598999999998</v>
      </c>
      <c r="BO206" s="67">
        <v>17514.289000000001</v>
      </c>
      <c r="BP206" s="67">
        <v>17543.727999999999</v>
      </c>
      <c r="BQ206" s="67">
        <v>17569.932000000001</v>
      </c>
      <c r="BR206" s="67">
        <v>17592.932000000001</v>
      </c>
      <c r="BS206" s="67">
        <v>17612.852999999999</v>
      </c>
      <c r="BT206" s="67">
        <v>17629.832999999999</v>
      </c>
      <c r="BU206" s="67">
        <v>17643.956999999999</v>
      </c>
      <c r="BV206" s="67">
        <v>17655.303</v>
      </c>
      <c r="BW206" s="67">
        <v>17663.911</v>
      </c>
      <c r="BX206" s="67">
        <v>17669.771000000001</v>
      </c>
      <c r="BY206" s="67">
        <v>17672.875</v>
      </c>
      <c r="BZ206" s="67">
        <v>17673.231</v>
      </c>
      <c r="CA206" s="67">
        <v>17670.86</v>
      </c>
      <c r="CB206" s="67">
        <v>17665.845000000001</v>
      </c>
      <c r="CC206" s="67">
        <v>17658.257000000001</v>
      </c>
      <c r="CD206" s="67">
        <v>17648.202000000001</v>
      </c>
      <c r="CE206" s="67">
        <v>17635.738000000001</v>
      </c>
      <c r="CF206" s="67">
        <v>17620.944</v>
      </c>
      <c r="CG206" s="67">
        <v>17603.879000000001</v>
      </c>
      <c r="CH206" s="67">
        <v>17584.558000000001</v>
      </c>
      <c r="CI206" s="67">
        <v>17563.044999999998</v>
      </c>
      <c r="CJ206" s="67">
        <v>17539.367999999999</v>
      </c>
      <c r="CK206" s="67">
        <v>17513.591</v>
      </c>
      <c r="CL206" s="67">
        <v>17485.789000000001</v>
      </c>
      <c r="CM206" s="67">
        <v>17456.021000000001</v>
      </c>
      <c r="CN206" s="67">
        <v>17424.383999999998</v>
      </c>
      <c r="CO206" s="67">
        <v>17390.955999999998</v>
      </c>
    </row>
    <row r="207" spans="1:93" ht="11.25" customHeight="1">
      <c r="A207" s="63">
        <v>190</v>
      </c>
      <c r="B207" s="64" t="s">
        <v>844</v>
      </c>
      <c r="C207" s="73" t="s">
        <v>273</v>
      </c>
      <c r="D207" s="66"/>
      <c r="E207" s="66">
        <v>76</v>
      </c>
      <c r="F207" s="64" t="s">
        <v>894</v>
      </c>
      <c r="G207" s="66">
        <v>931</v>
      </c>
      <c r="H207" s="67">
        <v>204471.75899999999</v>
      </c>
      <c r="I207" s="67">
        <v>206163.05600000001</v>
      </c>
      <c r="J207" s="67">
        <v>207833.82500000001</v>
      </c>
      <c r="K207" s="67">
        <v>209469.32</v>
      </c>
      <c r="L207" s="67">
        <v>211049.519</v>
      </c>
      <c r="M207" s="67">
        <v>212559.40900000001</v>
      </c>
      <c r="N207" s="67">
        <v>213993.44099999999</v>
      </c>
      <c r="O207" s="67">
        <v>215353.58799999999</v>
      </c>
      <c r="P207" s="67">
        <v>216641.83900000001</v>
      </c>
      <c r="Q207" s="67">
        <v>217863.03599999999</v>
      </c>
      <c r="R207" s="67">
        <v>219020.908</v>
      </c>
      <c r="S207" s="67">
        <v>220114.734</v>
      </c>
      <c r="T207" s="67">
        <v>221142.80600000001</v>
      </c>
      <c r="U207" s="67">
        <v>222106.891</v>
      </c>
      <c r="V207" s="67">
        <v>223009.378</v>
      </c>
      <c r="W207" s="67">
        <v>223852.11600000001</v>
      </c>
      <c r="X207" s="67">
        <v>224636.20699999999</v>
      </c>
      <c r="Y207" s="67">
        <v>225361.772</v>
      </c>
      <c r="Z207" s="67">
        <v>226028.56099999999</v>
      </c>
      <c r="AA207" s="67">
        <v>226635.91800000001</v>
      </c>
      <c r="AB207" s="67">
        <v>227183.587</v>
      </c>
      <c r="AC207" s="67">
        <v>227672.152</v>
      </c>
      <c r="AD207" s="67">
        <v>228102.79199999999</v>
      </c>
      <c r="AE207" s="67">
        <v>228476.58199999999</v>
      </c>
      <c r="AF207" s="67">
        <v>228794.86300000001</v>
      </c>
      <c r="AG207" s="67">
        <v>229058.886</v>
      </c>
      <c r="AH207" s="67">
        <v>229269.36300000001</v>
      </c>
      <c r="AI207" s="67">
        <v>229427.25399999999</v>
      </c>
      <c r="AJ207" s="67">
        <v>229534.38800000001</v>
      </c>
      <c r="AK207" s="67">
        <v>229592.90299999999</v>
      </c>
      <c r="AL207" s="67">
        <v>229604.52900000001</v>
      </c>
      <c r="AM207" s="67">
        <v>229570.367</v>
      </c>
      <c r="AN207" s="67">
        <v>229490.82199999999</v>
      </c>
      <c r="AO207" s="67">
        <v>229366.08499999999</v>
      </c>
      <c r="AP207" s="67">
        <v>229195.948</v>
      </c>
      <c r="AQ207" s="67">
        <v>228980.4</v>
      </c>
      <c r="AR207" s="67">
        <v>228719.986</v>
      </c>
      <c r="AS207" s="67">
        <v>228415.33300000001</v>
      </c>
      <c r="AT207" s="67">
        <v>228066.56099999999</v>
      </c>
      <c r="AU207" s="67">
        <v>227673.68</v>
      </c>
      <c r="AV207" s="67">
        <v>227236.82</v>
      </c>
      <c r="AW207" s="67">
        <v>226756.44699999999</v>
      </c>
      <c r="AX207" s="67">
        <v>226233.19500000001</v>
      </c>
      <c r="AY207" s="67">
        <v>225667.56400000001</v>
      </c>
      <c r="AZ207" s="67">
        <v>225060.16099999999</v>
      </c>
      <c r="BA207" s="67">
        <v>224411.614</v>
      </c>
      <c r="BB207" s="67">
        <v>223722.73800000001</v>
      </c>
      <c r="BC207" s="67">
        <v>222994.375</v>
      </c>
      <c r="BD207" s="67">
        <v>222227.23499999999</v>
      </c>
      <c r="BE207" s="67">
        <v>221422.133</v>
      </c>
      <c r="BF207" s="67">
        <v>220579.94699999999</v>
      </c>
      <c r="BG207" s="67">
        <v>219701.81200000001</v>
      </c>
      <c r="BH207" s="67">
        <v>218789.02900000001</v>
      </c>
      <c r="BI207" s="67">
        <v>217843.09099999999</v>
      </c>
      <c r="BJ207" s="67">
        <v>216865.679</v>
      </c>
      <c r="BK207" s="67">
        <v>215858.43900000001</v>
      </c>
      <c r="BL207" s="67">
        <v>214823.04500000001</v>
      </c>
      <c r="BM207" s="67">
        <v>213761.109</v>
      </c>
      <c r="BN207" s="67">
        <v>212674.29</v>
      </c>
      <c r="BO207" s="67">
        <v>211564.31200000001</v>
      </c>
      <c r="BP207" s="67">
        <v>210433.01199999999</v>
      </c>
      <c r="BQ207" s="67">
        <v>209282.011</v>
      </c>
      <c r="BR207" s="67">
        <v>208113.34899999999</v>
      </c>
      <c r="BS207" s="67">
        <v>206929.848</v>
      </c>
      <c r="BT207" s="67">
        <v>205734.652</v>
      </c>
      <c r="BU207" s="67">
        <v>204530.51699999999</v>
      </c>
      <c r="BV207" s="67">
        <v>203319.42199999999</v>
      </c>
      <c r="BW207" s="67">
        <v>202102.878</v>
      </c>
      <c r="BX207" s="67">
        <v>200882.481</v>
      </c>
      <c r="BY207" s="67">
        <v>199659.67499999999</v>
      </c>
      <c r="BZ207" s="67">
        <v>198435.85200000001</v>
      </c>
      <c r="CA207" s="67">
        <v>197212.40400000001</v>
      </c>
      <c r="CB207" s="67">
        <v>195990.72</v>
      </c>
      <c r="CC207" s="67">
        <v>194771.95</v>
      </c>
      <c r="CD207" s="67">
        <v>193557.17</v>
      </c>
      <c r="CE207" s="67">
        <v>192347.34</v>
      </c>
      <c r="CF207" s="67">
        <v>191143.397</v>
      </c>
      <c r="CG207" s="67">
        <v>189946.18</v>
      </c>
      <c r="CH207" s="67">
        <v>188756.443</v>
      </c>
      <c r="CI207" s="67">
        <v>187574.889</v>
      </c>
      <c r="CJ207" s="67">
        <v>186402.101</v>
      </c>
      <c r="CK207" s="67">
        <v>185238.55100000001</v>
      </c>
      <c r="CL207" s="67">
        <v>184084.62299999999</v>
      </c>
      <c r="CM207" s="67">
        <v>182940.584</v>
      </c>
      <c r="CN207" s="67">
        <v>181806.61300000001</v>
      </c>
      <c r="CO207" s="67">
        <v>180682.76199999999</v>
      </c>
    </row>
    <row r="208" spans="1:93" ht="11.25" customHeight="1">
      <c r="A208" s="63">
        <v>191</v>
      </c>
      <c r="B208" s="64" t="s">
        <v>844</v>
      </c>
      <c r="C208" s="73" t="s">
        <v>297</v>
      </c>
      <c r="D208" s="66"/>
      <c r="E208" s="66">
        <v>152</v>
      </c>
      <c r="F208" s="64" t="s">
        <v>894</v>
      </c>
      <c r="G208" s="66">
        <v>931</v>
      </c>
      <c r="H208" s="67">
        <v>17969.356</v>
      </c>
      <c r="I208" s="67">
        <v>18209.072</v>
      </c>
      <c r="J208" s="67">
        <v>18470.435000000001</v>
      </c>
      <c r="K208" s="67">
        <v>18729.166000000001</v>
      </c>
      <c r="L208" s="67">
        <v>18952.035</v>
      </c>
      <c r="M208" s="67">
        <v>19116.208999999999</v>
      </c>
      <c r="N208" s="67">
        <v>19212.362000000001</v>
      </c>
      <c r="O208" s="67">
        <v>19250.191999999999</v>
      </c>
      <c r="P208" s="67">
        <v>19249.347000000002</v>
      </c>
      <c r="Q208" s="67">
        <v>19238.996999999999</v>
      </c>
      <c r="R208" s="67">
        <v>19240.994999999999</v>
      </c>
      <c r="S208" s="67">
        <v>19260.476999999999</v>
      </c>
      <c r="T208" s="67">
        <v>19292.754000000001</v>
      </c>
      <c r="U208" s="67">
        <v>19337.990000000002</v>
      </c>
      <c r="V208" s="67">
        <v>19393.833999999999</v>
      </c>
      <c r="W208" s="67">
        <v>19458.098000000002</v>
      </c>
      <c r="X208" s="67">
        <v>19532.744999999999</v>
      </c>
      <c r="Y208" s="67">
        <v>19618.419999999998</v>
      </c>
      <c r="Z208" s="67">
        <v>19709.544000000002</v>
      </c>
      <c r="AA208" s="67">
        <v>19798.464</v>
      </c>
      <c r="AB208" s="67">
        <v>19879.425999999999</v>
      </c>
      <c r="AC208" s="67">
        <v>19950.364000000001</v>
      </c>
      <c r="AD208" s="67">
        <v>20012.198</v>
      </c>
      <c r="AE208" s="67">
        <v>20065.862000000001</v>
      </c>
      <c r="AF208" s="67">
        <v>20113.506000000001</v>
      </c>
      <c r="AG208" s="67">
        <v>20156.641</v>
      </c>
      <c r="AH208" s="67">
        <v>20195.132000000001</v>
      </c>
      <c r="AI208" s="67">
        <v>20228.161</v>
      </c>
      <c r="AJ208" s="67">
        <v>20255.949000000001</v>
      </c>
      <c r="AK208" s="67">
        <v>20278.707999999999</v>
      </c>
      <c r="AL208" s="67">
        <v>20296.684000000001</v>
      </c>
      <c r="AM208" s="67">
        <v>20309.992999999999</v>
      </c>
      <c r="AN208" s="67">
        <v>20318.734</v>
      </c>
      <c r="AO208" s="67">
        <v>20323.081999999999</v>
      </c>
      <c r="AP208" s="67">
        <v>20323.217000000001</v>
      </c>
      <c r="AQ208" s="67">
        <v>20319.303</v>
      </c>
      <c r="AR208" s="67">
        <v>20311.481</v>
      </c>
      <c r="AS208" s="67">
        <v>20299.861000000001</v>
      </c>
      <c r="AT208" s="67">
        <v>20284.458999999999</v>
      </c>
      <c r="AU208" s="67">
        <v>20265.238000000001</v>
      </c>
      <c r="AV208" s="67">
        <v>20242.216</v>
      </c>
      <c r="AW208" s="67">
        <v>20215.517</v>
      </c>
      <c r="AX208" s="67">
        <v>20185.261999999999</v>
      </c>
      <c r="AY208" s="67">
        <v>20151.681</v>
      </c>
      <c r="AZ208" s="67">
        <v>20114.941999999999</v>
      </c>
      <c r="BA208" s="67">
        <v>20075.269</v>
      </c>
      <c r="BB208" s="67">
        <v>20032.776999999998</v>
      </c>
      <c r="BC208" s="67">
        <v>19987.595000000001</v>
      </c>
      <c r="BD208" s="67">
        <v>19939.914000000001</v>
      </c>
      <c r="BE208" s="67">
        <v>19889.988000000001</v>
      </c>
      <c r="BF208" s="67">
        <v>19837.987000000001</v>
      </c>
      <c r="BG208" s="67">
        <v>19784.052</v>
      </c>
      <c r="BH208" s="67">
        <v>19728.258999999998</v>
      </c>
      <c r="BI208" s="67">
        <v>19670.662</v>
      </c>
      <c r="BJ208" s="67">
        <v>19611.278999999999</v>
      </c>
      <c r="BK208" s="67">
        <v>19550.14</v>
      </c>
      <c r="BL208" s="67">
        <v>19487.321</v>
      </c>
      <c r="BM208" s="67">
        <v>19422.937000000002</v>
      </c>
      <c r="BN208" s="67">
        <v>19356.967000000001</v>
      </c>
      <c r="BO208" s="67">
        <v>19289.382000000001</v>
      </c>
      <c r="BP208" s="67">
        <v>19220.206999999999</v>
      </c>
      <c r="BQ208" s="67">
        <v>19149.484</v>
      </c>
      <c r="BR208" s="67">
        <v>19077.326000000001</v>
      </c>
      <c r="BS208" s="67">
        <v>19003.925999999999</v>
      </c>
      <c r="BT208" s="67">
        <v>18929.477999999999</v>
      </c>
      <c r="BU208" s="67">
        <v>18854.185000000001</v>
      </c>
      <c r="BV208" s="67">
        <v>18778.156999999999</v>
      </c>
      <c r="BW208" s="67">
        <v>18701.476999999999</v>
      </c>
      <c r="BX208" s="67">
        <v>18624.243999999999</v>
      </c>
      <c r="BY208" s="67">
        <v>18546.506000000001</v>
      </c>
      <c r="BZ208" s="67">
        <v>18468.358</v>
      </c>
      <c r="CA208" s="67">
        <v>18389.882000000001</v>
      </c>
      <c r="CB208" s="67">
        <v>18311.231</v>
      </c>
      <c r="CC208" s="67">
        <v>18232.554</v>
      </c>
      <c r="CD208" s="67">
        <v>18154.034</v>
      </c>
      <c r="CE208" s="67">
        <v>18075.823</v>
      </c>
      <c r="CF208" s="67">
        <v>17998.042000000001</v>
      </c>
      <c r="CG208" s="67">
        <v>17920.795999999998</v>
      </c>
      <c r="CH208" s="67">
        <v>17844.161</v>
      </c>
      <c r="CI208" s="67">
        <v>17768.205000000002</v>
      </c>
      <c r="CJ208" s="67">
        <v>17693.044000000002</v>
      </c>
      <c r="CK208" s="67">
        <v>17618.722000000002</v>
      </c>
      <c r="CL208" s="67">
        <v>17545.368999999999</v>
      </c>
      <c r="CM208" s="67">
        <v>17473.108</v>
      </c>
      <c r="CN208" s="67">
        <v>17402.057000000001</v>
      </c>
      <c r="CO208" s="67">
        <v>17332.334999999999</v>
      </c>
    </row>
    <row r="209" spans="1:93" ht="11.25" customHeight="1">
      <c r="A209" s="63">
        <v>192</v>
      </c>
      <c r="B209" s="64" t="s">
        <v>844</v>
      </c>
      <c r="C209" s="73" t="s">
        <v>301</v>
      </c>
      <c r="D209" s="66"/>
      <c r="E209" s="66">
        <v>170</v>
      </c>
      <c r="F209" s="64" t="s">
        <v>894</v>
      </c>
      <c r="G209" s="66">
        <v>931</v>
      </c>
      <c r="H209" s="67">
        <v>47520.667000000001</v>
      </c>
      <c r="I209" s="67">
        <v>48175.048000000003</v>
      </c>
      <c r="J209" s="67">
        <v>48909.843999999997</v>
      </c>
      <c r="K209" s="67">
        <v>49661.055999999997</v>
      </c>
      <c r="L209" s="67">
        <v>50339.442999999999</v>
      </c>
      <c r="M209" s="67">
        <v>50882.883999999998</v>
      </c>
      <c r="N209" s="67">
        <v>51265.841</v>
      </c>
      <c r="O209" s="67">
        <v>51512.766000000003</v>
      </c>
      <c r="P209" s="67">
        <v>51672.845999999998</v>
      </c>
      <c r="Q209" s="67">
        <v>51819.750999999997</v>
      </c>
      <c r="R209" s="67">
        <v>52007.05</v>
      </c>
      <c r="S209" s="67">
        <v>52249.392999999996</v>
      </c>
      <c r="T209" s="67">
        <v>52530.216</v>
      </c>
      <c r="U209" s="67">
        <v>52834.563999999998</v>
      </c>
      <c r="V209" s="67">
        <v>53136.449000000001</v>
      </c>
      <c r="W209" s="67">
        <v>53416.767</v>
      </c>
      <c r="X209" s="67">
        <v>53673.635000000002</v>
      </c>
      <c r="Y209" s="67">
        <v>53914.358999999997</v>
      </c>
      <c r="Z209" s="67">
        <v>54139.351999999999</v>
      </c>
      <c r="AA209" s="67">
        <v>54350.497000000003</v>
      </c>
      <c r="AB209" s="67">
        <v>54549.152999999998</v>
      </c>
      <c r="AC209" s="67">
        <v>54734.574999999997</v>
      </c>
      <c r="AD209" s="67">
        <v>54905.504999999997</v>
      </c>
      <c r="AE209" s="67">
        <v>55062.298000000003</v>
      </c>
      <c r="AF209" s="67">
        <v>55205.637999999999</v>
      </c>
      <c r="AG209" s="67">
        <v>55336.023999999998</v>
      </c>
      <c r="AH209" s="67">
        <v>55453.519</v>
      </c>
      <c r="AI209" s="67">
        <v>55558.042000000001</v>
      </c>
      <c r="AJ209" s="67">
        <v>55649.953000000001</v>
      </c>
      <c r="AK209" s="67">
        <v>55729.574000000001</v>
      </c>
      <c r="AL209" s="67">
        <v>55797.218000000001</v>
      </c>
      <c r="AM209" s="67">
        <v>55853.123</v>
      </c>
      <c r="AN209" s="67">
        <v>55897.322999999997</v>
      </c>
      <c r="AO209" s="67">
        <v>55929.665000000001</v>
      </c>
      <c r="AP209" s="67">
        <v>55949.885999999999</v>
      </c>
      <c r="AQ209" s="67">
        <v>55957.822999999997</v>
      </c>
      <c r="AR209" s="67">
        <v>55953.485999999997</v>
      </c>
      <c r="AS209" s="67">
        <v>55937.108</v>
      </c>
      <c r="AT209" s="67">
        <v>55909.040999999997</v>
      </c>
      <c r="AU209" s="67">
        <v>55869.728000000003</v>
      </c>
      <c r="AV209" s="67">
        <v>55819.536999999997</v>
      </c>
      <c r="AW209" s="67">
        <v>55758.682000000001</v>
      </c>
      <c r="AX209" s="67">
        <v>55687.201000000001</v>
      </c>
      <c r="AY209" s="67">
        <v>55605.004000000001</v>
      </c>
      <c r="AZ209" s="67">
        <v>55511.925999999999</v>
      </c>
      <c r="BA209" s="67">
        <v>55407.875999999997</v>
      </c>
      <c r="BB209" s="67">
        <v>55292.94</v>
      </c>
      <c r="BC209" s="67">
        <v>55167.338000000003</v>
      </c>
      <c r="BD209" s="67">
        <v>55031.392</v>
      </c>
      <c r="BE209" s="67">
        <v>54885.497000000003</v>
      </c>
      <c r="BF209" s="67">
        <v>54729.955000000002</v>
      </c>
      <c r="BG209" s="67">
        <v>54565.014000000003</v>
      </c>
      <c r="BH209" s="67">
        <v>54390.752</v>
      </c>
      <c r="BI209" s="67">
        <v>54207.288999999997</v>
      </c>
      <c r="BJ209" s="67">
        <v>54014.661999999997</v>
      </c>
      <c r="BK209" s="67">
        <v>53812.957000000002</v>
      </c>
      <c r="BL209" s="67">
        <v>53602.381999999998</v>
      </c>
      <c r="BM209" s="67">
        <v>53383.207000000002</v>
      </c>
      <c r="BN209" s="67">
        <v>53155.55</v>
      </c>
      <c r="BO209" s="67">
        <v>52919.572999999997</v>
      </c>
      <c r="BP209" s="67">
        <v>52675.457999999999</v>
      </c>
      <c r="BQ209" s="67">
        <v>52423.482000000004</v>
      </c>
      <c r="BR209" s="67">
        <v>52164.008000000002</v>
      </c>
      <c r="BS209" s="67">
        <v>51897.387000000002</v>
      </c>
      <c r="BT209" s="67">
        <v>51624.021000000001</v>
      </c>
      <c r="BU209" s="67">
        <v>51344.351999999999</v>
      </c>
      <c r="BV209" s="67">
        <v>51058.720999999998</v>
      </c>
      <c r="BW209" s="67">
        <v>50767.652999999998</v>
      </c>
      <c r="BX209" s="67">
        <v>50471.67</v>
      </c>
      <c r="BY209" s="67">
        <v>50171.402000000002</v>
      </c>
      <c r="BZ209" s="67">
        <v>49867.476999999999</v>
      </c>
      <c r="CA209" s="67">
        <v>49560.358999999997</v>
      </c>
      <c r="CB209" s="67">
        <v>49250.55</v>
      </c>
      <c r="CC209" s="67">
        <v>48938.63</v>
      </c>
      <c r="CD209" s="67">
        <v>48625.232000000004</v>
      </c>
      <c r="CE209" s="67">
        <v>48310.944000000003</v>
      </c>
      <c r="CF209" s="67">
        <v>47996.271000000001</v>
      </c>
      <c r="CG209" s="67">
        <v>47681.692000000003</v>
      </c>
      <c r="CH209" s="67">
        <v>47367.659</v>
      </c>
      <c r="CI209" s="67">
        <v>47054.584000000003</v>
      </c>
      <c r="CJ209" s="67">
        <v>46742.900999999998</v>
      </c>
      <c r="CK209" s="67">
        <v>46433.038</v>
      </c>
      <c r="CL209" s="67">
        <v>46125.476000000002</v>
      </c>
      <c r="CM209" s="67">
        <v>45820.665000000001</v>
      </c>
      <c r="CN209" s="67">
        <v>45519.091999999997</v>
      </c>
      <c r="CO209" s="67">
        <v>45221.275999999998</v>
      </c>
    </row>
    <row r="210" spans="1:93" ht="11.25" customHeight="1">
      <c r="A210" s="63">
        <v>193</v>
      </c>
      <c r="B210" s="64" t="s">
        <v>844</v>
      </c>
      <c r="C210" s="73" t="s">
        <v>329</v>
      </c>
      <c r="D210" s="66"/>
      <c r="E210" s="66">
        <v>218</v>
      </c>
      <c r="F210" s="64" t="s">
        <v>894</v>
      </c>
      <c r="G210" s="66">
        <v>931</v>
      </c>
      <c r="H210" s="67">
        <v>16212.022000000001</v>
      </c>
      <c r="I210" s="67">
        <v>16491.116000000002</v>
      </c>
      <c r="J210" s="67">
        <v>16785.356</v>
      </c>
      <c r="K210" s="67">
        <v>17084.359</v>
      </c>
      <c r="L210" s="67">
        <v>17373.656999999999</v>
      </c>
      <c r="M210" s="67">
        <v>17643.060000000001</v>
      </c>
      <c r="N210" s="67">
        <v>17888.473999999998</v>
      </c>
      <c r="O210" s="67">
        <v>18113.365000000002</v>
      </c>
      <c r="P210" s="67">
        <v>18324.151000000002</v>
      </c>
      <c r="Q210" s="67">
        <v>18530.785</v>
      </c>
      <c r="R210" s="67">
        <v>18740.538</v>
      </c>
      <c r="S210" s="67">
        <v>18955.057000000001</v>
      </c>
      <c r="T210" s="67">
        <v>19172.032999999999</v>
      </c>
      <c r="U210" s="67">
        <v>19389.986000000001</v>
      </c>
      <c r="V210" s="67">
        <v>19606.248</v>
      </c>
      <c r="W210" s="67">
        <v>19818.798999999999</v>
      </c>
      <c r="X210" s="67">
        <v>20027.522000000001</v>
      </c>
      <c r="Y210" s="67">
        <v>20233.234</v>
      </c>
      <c r="Z210" s="67">
        <v>20435.856</v>
      </c>
      <c r="AA210" s="67">
        <v>20635.421999999999</v>
      </c>
      <c r="AB210" s="67">
        <v>20831.895</v>
      </c>
      <c r="AC210" s="67">
        <v>21025.156999999999</v>
      </c>
      <c r="AD210" s="67">
        <v>21214.988000000001</v>
      </c>
      <c r="AE210" s="67">
        <v>21401.248</v>
      </c>
      <c r="AF210" s="67">
        <v>21583.75</v>
      </c>
      <c r="AG210" s="67">
        <v>21762.363000000001</v>
      </c>
      <c r="AH210" s="67">
        <v>21936.969000000001</v>
      </c>
      <c r="AI210" s="67">
        <v>22107.469000000001</v>
      </c>
      <c r="AJ210" s="67">
        <v>22273.822</v>
      </c>
      <c r="AK210" s="67">
        <v>22435.940999999999</v>
      </c>
      <c r="AL210" s="67">
        <v>22593.788</v>
      </c>
      <c r="AM210" s="67">
        <v>22747.313999999998</v>
      </c>
      <c r="AN210" s="67">
        <v>22896.421999999999</v>
      </c>
      <c r="AO210" s="67">
        <v>23041.045999999998</v>
      </c>
      <c r="AP210" s="67">
        <v>23181.074000000001</v>
      </c>
      <c r="AQ210" s="67">
        <v>23316.455000000002</v>
      </c>
      <c r="AR210" s="67">
        <v>23447.098999999998</v>
      </c>
      <c r="AS210" s="67">
        <v>23572.978999999999</v>
      </c>
      <c r="AT210" s="67">
        <v>23694.216</v>
      </c>
      <c r="AU210" s="67">
        <v>23810.906999999999</v>
      </c>
      <c r="AV210" s="67">
        <v>23923.153999999999</v>
      </c>
      <c r="AW210" s="67">
        <v>24030.987000000001</v>
      </c>
      <c r="AX210" s="67">
        <v>24134.326000000001</v>
      </c>
      <c r="AY210" s="67">
        <v>24233.007000000001</v>
      </c>
      <c r="AZ210" s="67">
        <v>24326.831999999999</v>
      </c>
      <c r="BA210" s="67">
        <v>24415.659</v>
      </c>
      <c r="BB210" s="67">
        <v>24499.416000000001</v>
      </c>
      <c r="BC210" s="67">
        <v>24578.164000000001</v>
      </c>
      <c r="BD210" s="67">
        <v>24651.99</v>
      </c>
      <c r="BE210" s="67">
        <v>24721.01</v>
      </c>
      <c r="BF210" s="67">
        <v>24785.315999999999</v>
      </c>
      <c r="BG210" s="67">
        <v>24844.962</v>
      </c>
      <c r="BH210" s="67">
        <v>24899.946</v>
      </c>
      <c r="BI210" s="67">
        <v>24950.256000000001</v>
      </c>
      <c r="BJ210" s="67">
        <v>24995.885999999999</v>
      </c>
      <c r="BK210" s="67">
        <v>25036.852999999999</v>
      </c>
      <c r="BL210" s="67">
        <v>25073.202000000001</v>
      </c>
      <c r="BM210" s="67">
        <v>25104.974999999999</v>
      </c>
      <c r="BN210" s="67">
        <v>25132.232</v>
      </c>
      <c r="BO210" s="67">
        <v>25155.075000000001</v>
      </c>
      <c r="BP210" s="67">
        <v>25173.59</v>
      </c>
      <c r="BQ210" s="67">
        <v>25187.83</v>
      </c>
      <c r="BR210" s="67">
        <v>25197.875</v>
      </c>
      <c r="BS210" s="67">
        <v>25203.732</v>
      </c>
      <c r="BT210" s="67">
        <v>25205.421999999999</v>
      </c>
      <c r="BU210" s="67">
        <v>25203.001</v>
      </c>
      <c r="BV210" s="67">
        <v>25196.506000000001</v>
      </c>
      <c r="BW210" s="67">
        <v>25186.057000000001</v>
      </c>
      <c r="BX210" s="67">
        <v>25171.863000000001</v>
      </c>
      <c r="BY210" s="67">
        <v>25154.17</v>
      </c>
      <c r="BZ210" s="67">
        <v>25133.141</v>
      </c>
      <c r="CA210" s="67">
        <v>25108.949000000001</v>
      </c>
      <c r="CB210" s="67">
        <v>25081.642</v>
      </c>
      <c r="CC210" s="67">
        <v>25051.294999999998</v>
      </c>
      <c r="CD210" s="67">
        <v>25017.897000000001</v>
      </c>
      <c r="CE210" s="67">
        <v>24981.49</v>
      </c>
      <c r="CF210" s="67">
        <v>24942.192999999999</v>
      </c>
      <c r="CG210" s="67">
        <v>24900.117999999999</v>
      </c>
      <c r="CH210" s="67">
        <v>24855.453000000001</v>
      </c>
      <c r="CI210" s="67">
        <v>24808.365000000002</v>
      </c>
      <c r="CJ210" s="67">
        <v>24759.024000000001</v>
      </c>
      <c r="CK210" s="67">
        <v>24707.57</v>
      </c>
      <c r="CL210" s="67">
        <v>24654.133000000002</v>
      </c>
      <c r="CM210" s="67">
        <v>24598.814999999999</v>
      </c>
      <c r="CN210" s="67">
        <v>24541.698</v>
      </c>
      <c r="CO210" s="67">
        <v>24482.822</v>
      </c>
    </row>
    <row r="211" spans="1:93" ht="11.25" customHeight="1">
      <c r="A211" s="63">
        <v>194</v>
      </c>
      <c r="B211" s="64" t="s">
        <v>844</v>
      </c>
      <c r="C211" s="73" t="s">
        <v>949</v>
      </c>
      <c r="D211" s="66">
        <v>17</v>
      </c>
      <c r="E211" s="66">
        <v>238</v>
      </c>
      <c r="F211" s="64" t="s">
        <v>894</v>
      </c>
      <c r="G211" s="66">
        <v>931</v>
      </c>
      <c r="H211" s="67">
        <v>2.8359999999999999</v>
      </c>
      <c r="I211" s="67">
        <v>2.9260000000000002</v>
      </c>
      <c r="J211" s="67">
        <v>3.0739999999999998</v>
      </c>
      <c r="K211" s="67">
        <v>3.2360000000000002</v>
      </c>
      <c r="L211" s="67">
        <v>3.3719999999999999</v>
      </c>
      <c r="M211" s="67">
        <v>3.4830000000000001</v>
      </c>
      <c r="N211" s="67">
        <v>3.528</v>
      </c>
      <c r="O211" s="67">
        <v>3.5339999999999998</v>
      </c>
      <c r="P211" s="67">
        <v>3.5190000000000001</v>
      </c>
      <c r="Q211" s="67">
        <v>3.4889999999999999</v>
      </c>
      <c r="R211" s="67">
        <v>3.468</v>
      </c>
      <c r="S211" s="67">
        <v>3.452</v>
      </c>
      <c r="T211" s="67">
        <v>3.444</v>
      </c>
      <c r="U211" s="67">
        <v>3.4430000000000001</v>
      </c>
      <c r="V211" s="67">
        <v>3.4460000000000002</v>
      </c>
      <c r="W211" s="67">
        <v>3.4390000000000001</v>
      </c>
      <c r="X211" s="67">
        <v>3.4249999999999998</v>
      </c>
      <c r="Y211" s="67">
        <v>3.4220000000000002</v>
      </c>
      <c r="Z211" s="67">
        <v>3.4089999999999998</v>
      </c>
      <c r="AA211" s="67">
        <v>3.4020000000000001</v>
      </c>
      <c r="AB211" s="67">
        <v>3.3929999999999998</v>
      </c>
      <c r="AC211" s="67">
        <v>3.387</v>
      </c>
      <c r="AD211" s="67">
        <v>3.375</v>
      </c>
      <c r="AE211" s="67">
        <v>3.3660000000000001</v>
      </c>
      <c r="AF211" s="67">
        <v>3.355</v>
      </c>
      <c r="AG211" s="67">
        <v>3.3479999999999999</v>
      </c>
      <c r="AH211" s="67">
        <v>3.3380000000000001</v>
      </c>
      <c r="AI211" s="67">
        <v>3.3260000000000001</v>
      </c>
      <c r="AJ211" s="67">
        <v>3.3159999999999998</v>
      </c>
      <c r="AK211" s="67">
        <v>3.3039999999999998</v>
      </c>
      <c r="AL211" s="67">
        <v>3.2879999999999998</v>
      </c>
      <c r="AM211" s="67">
        <v>3.2829999999999999</v>
      </c>
      <c r="AN211" s="67">
        <v>3.27</v>
      </c>
      <c r="AO211" s="67">
        <v>3.26</v>
      </c>
      <c r="AP211" s="67">
        <v>3.2469999999999999</v>
      </c>
      <c r="AQ211" s="67">
        <v>3.2330000000000001</v>
      </c>
      <c r="AR211" s="67">
        <v>3.2250000000000001</v>
      </c>
      <c r="AS211" s="67">
        <v>3.2170000000000001</v>
      </c>
      <c r="AT211" s="67">
        <v>3.2029999999999998</v>
      </c>
      <c r="AU211" s="67">
        <v>3.1920000000000002</v>
      </c>
      <c r="AV211" s="67">
        <v>3.181</v>
      </c>
      <c r="AW211" s="67">
        <v>3.1720000000000002</v>
      </c>
      <c r="AX211" s="67">
        <v>3.1560000000000001</v>
      </c>
      <c r="AY211" s="67">
        <v>3.1440000000000001</v>
      </c>
      <c r="AZ211" s="67">
        <v>3.1309999999999998</v>
      </c>
      <c r="BA211" s="67">
        <v>3.117</v>
      </c>
      <c r="BB211" s="67">
        <v>3.1059999999999999</v>
      </c>
      <c r="BC211" s="67">
        <v>3.093</v>
      </c>
      <c r="BD211" s="67">
        <v>3.0830000000000002</v>
      </c>
      <c r="BE211" s="67">
        <v>3.0710000000000002</v>
      </c>
      <c r="BF211" s="67">
        <v>3.0529999999999999</v>
      </c>
      <c r="BG211" s="67">
        <v>3.0339999999999998</v>
      </c>
      <c r="BH211" s="67">
        <v>3.024</v>
      </c>
      <c r="BI211" s="67">
        <v>3.02</v>
      </c>
      <c r="BJ211" s="67">
        <v>3.008</v>
      </c>
      <c r="BK211" s="67">
        <v>2.9969999999999999</v>
      </c>
      <c r="BL211" s="67">
        <v>2.9870000000000001</v>
      </c>
      <c r="BM211" s="67">
        <v>2.97</v>
      </c>
      <c r="BN211" s="67">
        <v>2.9649999999999999</v>
      </c>
      <c r="BO211" s="67">
        <v>2.9569999999999999</v>
      </c>
      <c r="BP211" s="67">
        <v>2.948</v>
      </c>
      <c r="BQ211" s="67">
        <v>2.9390000000000001</v>
      </c>
      <c r="BR211" s="67">
        <v>2.9319999999999999</v>
      </c>
      <c r="BS211" s="67">
        <v>2.9209999999999998</v>
      </c>
      <c r="BT211" s="67">
        <v>2.9119999999999999</v>
      </c>
      <c r="BU211" s="67">
        <v>2.9020000000000001</v>
      </c>
      <c r="BV211" s="67">
        <v>2.891</v>
      </c>
      <c r="BW211" s="67">
        <v>2.879</v>
      </c>
      <c r="BX211" s="67">
        <v>2.875</v>
      </c>
      <c r="BY211" s="67">
        <v>2.8650000000000002</v>
      </c>
      <c r="BZ211" s="67">
        <v>2.8580000000000001</v>
      </c>
      <c r="CA211" s="67">
        <v>2.85</v>
      </c>
      <c r="CB211" s="67">
        <v>2.84</v>
      </c>
      <c r="CC211" s="67">
        <v>2.8330000000000002</v>
      </c>
      <c r="CD211" s="67">
        <v>2.819</v>
      </c>
      <c r="CE211" s="67">
        <v>2.8119999999999998</v>
      </c>
      <c r="CF211" s="67">
        <v>2.806</v>
      </c>
      <c r="CG211" s="67">
        <v>2.794</v>
      </c>
      <c r="CH211" s="67">
        <v>2.7829999999999999</v>
      </c>
      <c r="CI211" s="67">
        <v>2.774</v>
      </c>
      <c r="CJ211" s="67">
        <v>2.766</v>
      </c>
      <c r="CK211" s="67">
        <v>2.7570000000000001</v>
      </c>
      <c r="CL211" s="67">
        <v>2.7469999999999999</v>
      </c>
      <c r="CM211" s="67">
        <v>2.7370000000000001</v>
      </c>
      <c r="CN211" s="67">
        <v>2.7290000000000001</v>
      </c>
      <c r="CO211" s="67">
        <v>2.7170000000000001</v>
      </c>
    </row>
    <row r="212" spans="1:93" ht="11.25" customHeight="1">
      <c r="A212" s="63">
        <v>195</v>
      </c>
      <c r="B212" s="64" t="s">
        <v>844</v>
      </c>
      <c r="C212" s="73" t="s">
        <v>950</v>
      </c>
      <c r="D212" s="66">
        <v>2</v>
      </c>
      <c r="E212" s="66">
        <v>254</v>
      </c>
      <c r="F212" s="64" t="s">
        <v>894</v>
      </c>
      <c r="G212" s="66">
        <v>931</v>
      </c>
      <c r="H212" s="67">
        <v>261.00799999999998</v>
      </c>
      <c r="I212" s="67">
        <v>267.82400000000001</v>
      </c>
      <c r="J212" s="67">
        <v>275.18900000000002</v>
      </c>
      <c r="K212" s="67">
        <v>282.93599999999998</v>
      </c>
      <c r="L212" s="67">
        <v>290.82299999999998</v>
      </c>
      <c r="M212" s="67">
        <v>298.68200000000002</v>
      </c>
      <c r="N212" s="67">
        <v>306.45</v>
      </c>
      <c r="O212" s="67">
        <v>314.16899999999998</v>
      </c>
      <c r="P212" s="67">
        <v>321.89600000000002</v>
      </c>
      <c r="Q212" s="67">
        <v>329.64499999999998</v>
      </c>
      <c r="R212" s="67">
        <v>337.49</v>
      </c>
      <c r="S212" s="67">
        <v>345.40100000000001</v>
      </c>
      <c r="T212" s="67">
        <v>353.36500000000001</v>
      </c>
      <c r="U212" s="67">
        <v>361.38400000000001</v>
      </c>
      <c r="V212" s="67">
        <v>369.46899999999999</v>
      </c>
      <c r="W212" s="67">
        <v>377.608</v>
      </c>
      <c r="X212" s="67">
        <v>385.81</v>
      </c>
      <c r="Y212" s="67">
        <v>394.053</v>
      </c>
      <c r="Z212" s="67">
        <v>402.34800000000001</v>
      </c>
      <c r="AA212" s="67">
        <v>410.67700000000002</v>
      </c>
      <c r="AB212" s="67">
        <v>419.02100000000002</v>
      </c>
      <c r="AC212" s="67">
        <v>427.37400000000002</v>
      </c>
      <c r="AD212" s="67">
        <v>435.75299999999999</v>
      </c>
      <c r="AE212" s="67">
        <v>444.13900000000001</v>
      </c>
      <c r="AF212" s="67">
        <v>452.51799999999997</v>
      </c>
      <c r="AG212" s="67">
        <v>460.90499999999997</v>
      </c>
      <c r="AH212" s="67">
        <v>469.26799999999997</v>
      </c>
      <c r="AI212" s="67">
        <v>477.63299999999998</v>
      </c>
      <c r="AJ212" s="67">
        <v>485.98599999999999</v>
      </c>
      <c r="AK212" s="67">
        <v>494.35599999999999</v>
      </c>
      <c r="AL212" s="67">
        <v>502.73399999999998</v>
      </c>
      <c r="AM212" s="67">
        <v>511.12700000000001</v>
      </c>
      <c r="AN212" s="67">
        <v>519.52800000000002</v>
      </c>
      <c r="AO212" s="67">
        <v>527.94399999999996</v>
      </c>
      <c r="AP212" s="67">
        <v>536.37800000000004</v>
      </c>
      <c r="AQ212" s="67">
        <v>544.80899999999997</v>
      </c>
      <c r="AR212" s="67">
        <v>553.25800000000004</v>
      </c>
      <c r="AS212" s="67">
        <v>561.71199999999999</v>
      </c>
      <c r="AT212" s="67">
        <v>570.17899999999997</v>
      </c>
      <c r="AU212" s="67">
        <v>578.63099999999997</v>
      </c>
      <c r="AV212" s="67">
        <v>587.09</v>
      </c>
      <c r="AW212" s="67">
        <v>595.52599999999995</v>
      </c>
      <c r="AX212" s="67">
        <v>603.96400000000006</v>
      </c>
      <c r="AY212" s="67">
        <v>612.37699999999995</v>
      </c>
      <c r="AZ212" s="67">
        <v>620.77099999999996</v>
      </c>
      <c r="BA212" s="67">
        <v>629.14700000000005</v>
      </c>
      <c r="BB212" s="67">
        <v>637.49400000000003</v>
      </c>
      <c r="BC212" s="67">
        <v>645.80799999999999</v>
      </c>
      <c r="BD212" s="67">
        <v>654.10299999999995</v>
      </c>
      <c r="BE212" s="67">
        <v>662.37699999999995</v>
      </c>
      <c r="BF212" s="67">
        <v>670.62199999999996</v>
      </c>
      <c r="BG212" s="67">
        <v>678.84799999999996</v>
      </c>
      <c r="BH212" s="67">
        <v>687.048</v>
      </c>
      <c r="BI212" s="67">
        <v>695.23599999999999</v>
      </c>
      <c r="BJ212" s="67">
        <v>703.37099999999998</v>
      </c>
      <c r="BK212" s="67">
        <v>711.47900000000004</v>
      </c>
      <c r="BL212" s="67">
        <v>719.54200000000003</v>
      </c>
      <c r="BM212" s="67">
        <v>727.55799999999999</v>
      </c>
      <c r="BN212" s="67">
        <v>735.54600000000005</v>
      </c>
      <c r="BO212" s="67">
        <v>743.48400000000004</v>
      </c>
      <c r="BP212" s="67">
        <v>751.39200000000005</v>
      </c>
      <c r="BQ212" s="67">
        <v>759.24300000000005</v>
      </c>
      <c r="BR212" s="67">
        <v>767.05799999999999</v>
      </c>
      <c r="BS212" s="67">
        <v>774.82</v>
      </c>
      <c r="BT212" s="67">
        <v>782.53899999999999</v>
      </c>
      <c r="BU212" s="67">
        <v>790.18</v>
      </c>
      <c r="BV212" s="67">
        <v>797.77499999999998</v>
      </c>
      <c r="BW212" s="67">
        <v>805.30200000000002</v>
      </c>
      <c r="BX212" s="67">
        <v>812.75900000000001</v>
      </c>
      <c r="BY212" s="67">
        <v>820.16499999999996</v>
      </c>
      <c r="BZ212" s="67">
        <v>827.49300000000005</v>
      </c>
      <c r="CA212" s="67">
        <v>834.75900000000001</v>
      </c>
      <c r="CB212" s="67">
        <v>841.95299999999997</v>
      </c>
      <c r="CC212" s="67">
        <v>849.06600000000003</v>
      </c>
      <c r="CD212" s="67">
        <v>856.09500000000003</v>
      </c>
      <c r="CE212" s="67">
        <v>863.024</v>
      </c>
      <c r="CF212" s="67">
        <v>869.85299999999995</v>
      </c>
      <c r="CG212" s="67">
        <v>876.59799999999996</v>
      </c>
      <c r="CH212" s="67">
        <v>883.23199999999997</v>
      </c>
      <c r="CI212" s="67">
        <v>889.77300000000002</v>
      </c>
      <c r="CJ212" s="67">
        <v>896.23</v>
      </c>
      <c r="CK212" s="67">
        <v>902.59699999999998</v>
      </c>
      <c r="CL212" s="67">
        <v>908.87099999999998</v>
      </c>
      <c r="CM212" s="67">
        <v>915.05499999999995</v>
      </c>
      <c r="CN212" s="67">
        <v>921.15200000000004</v>
      </c>
      <c r="CO212" s="67">
        <v>927.14300000000003</v>
      </c>
    </row>
    <row r="213" spans="1:93" ht="11.25" customHeight="1">
      <c r="A213" s="63">
        <v>196</v>
      </c>
      <c r="B213" s="64" t="s">
        <v>844</v>
      </c>
      <c r="C213" s="73" t="s">
        <v>368</v>
      </c>
      <c r="D213" s="66"/>
      <c r="E213" s="66">
        <v>328</v>
      </c>
      <c r="F213" s="64" t="s">
        <v>894</v>
      </c>
      <c r="G213" s="66">
        <v>931</v>
      </c>
      <c r="H213" s="67">
        <v>767.43299999999999</v>
      </c>
      <c r="I213" s="67">
        <v>771.36300000000006</v>
      </c>
      <c r="J213" s="67">
        <v>775.21799999999996</v>
      </c>
      <c r="K213" s="67">
        <v>779.00699999999995</v>
      </c>
      <c r="L213" s="67">
        <v>782.77499999999998</v>
      </c>
      <c r="M213" s="67">
        <v>786.55899999999997</v>
      </c>
      <c r="N213" s="67">
        <v>790.32899999999995</v>
      </c>
      <c r="O213" s="67">
        <v>794.03899999999999</v>
      </c>
      <c r="P213" s="67">
        <v>797.71100000000001</v>
      </c>
      <c r="Q213" s="67">
        <v>801.34299999999996</v>
      </c>
      <c r="R213" s="67">
        <v>804.95</v>
      </c>
      <c r="S213" s="67">
        <v>808.53800000000001</v>
      </c>
      <c r="T213" s="67">
        <v>812.05799999999999</v>
      </c>
      <c r="U213" s="67">
        <v>815.46299999999997</v>
      </c>
      <c r="V213" s="67">
        <v>818.64800000000002</v>
      </c>
      <c r="W213" s="67">
        <v>821.58500000000004</v>
      </c>
      <c r="X213" s="67">
        <v>824.22400000000005</v>
      </c>
      <c r="Y213" s="67">
        <v>826.55600000000004</v>
      </c>
      <c r="Z213" s="67">
        <v>828.60599999999999</v>
      </c>
      <c r="AA213" s="67">
        <v>830.375</v>
      </c>
      <c r="AB213" s="67">
        <v>831.875</v>
      </c>
      <c r="AC213" s="67">
        <v>833.09799999999996</v>
      </c>
      <c r="AD213" s="67">
        <v>834.048</v>
      </c>
      <c r="AE213" s="67">
        <v>834.72299999999996</v>
      </c>
      <c r="AF213" s="67">
        <v>835.14</v>
      </c>
      <c r="AG213" s="67">
        <v>835.33399999999995</v>
      </c>
      <c r="AH213" s="67">
        <v>835.27300000000002</v>
      </c>
      <c r="AI213" s="67">
        <v>834.99800000000005</v>
      </c>
      <c r="AJ213" s="67">
        <v>834.49300000000005</v>
      </c>
      <c r="AK213" s="67">
        <v>833.76199999999994</v>
      </c>
      <c r="AL213" s="67">
        <v>832.81299999999999</v>
      </c>
      <c r="AM213" s="67">
        <v>831.64599999999996</v>
      </c>
      <c r="AN213" s="67">
        <v>830.27499999999998</v>
      </c>
      <c r="AO213" s="67">
        <v>828.69299999999998</v>
      </c>
      <c r="AP213" s="67">
        <v>826.93399999999997</v>
      </c>
      <c r="AQ213" s="67">
        <v>824.95799999999997</v>
      </c>
      <c r="AR213" s="67">
        <v>822.80200000000002</v>
      </c>
      <c r="AS213" s="67">
        <v>820.46699999999998</v>
      </c>
      <c r="AT213" s="67">
        <v>817.94500000000005</v>
      </c>
      <c r="AU213" s="67">
        <v>815.22900000000004</v>
      </c>
      <c r="AV213" s="67">
        <v>812.31700000000001</v>
      </c>
      <c r="AW213" s="67">
        <v>809.23</v>
      </c>
      <c r="AX213" s="67">
        <v>805.96199999999999</v>
      </c>
      <c r="AY213" s="67">
        <v>802.51199999999994</v>
      </c>
      <c r="AZ213" s="67">
        <v>798.88</v>
      </c>
      <c r="BA213" s="67">
        <v>795.101</v>
      </c>
      <c r="BB213" s="67">
        <v>791.15599999999995</v>
      </c>
      <c r="BC213" s="67">
        <v>787.05799999999999</v>
      </c>
      <c r="BD213" s="67">
        <v>782.81</v>
      </c>
      <c r="BE213" s="67">
        <v>778.41499999999996</v>
      </c>
      <c r="BF213" s="67">
        <v>773.86300000000006</v>
      </c>
      <c r="BG213" s="67">
        <v>769.16499999999996</v>
      </c>
      <c r="BH213" s="67">
        <v>764.30799999999999</v>
      </c>
      <c r="BI213" s="67">
        <v>759.31500000000005</v>
      </c>
      <c r="BJ213" s="67">
        <v>754.16</v>
      </c>
      <c r="BK213" s="67">
        <v>748.86599999999999</v>
      </c>
      <c r="BL213" s="67">
        <v>743.42100000000005</v>
      </c>
      <c r="BM213" s="67">
        <v>737.82899999999995</v>
      </c>
      <c r="BN213" s="67">
        <v>732.08699999999999</v>
      </c>
      <c r="BO213" s="67">
        <v>726.19399999999996</v>
      </c>
      <c r="BP213" s="67">
        <v>720.16600000000005</v>
      </c>
      <c r="BQ213" s="67">
        <v>713.99199999999996</v>
      </c>
      <c r="BR213" s="67">
        <v>707.67</v>
      </c>
      <c r="BS213" s="67">
        <v>701.21299999999997</v>
      </c>
      <c r="BT213" s="67">
        <v>694.60400000000004</v>
      </c>
      <c r="BU213" s="67">
        <v>687.851</v>
      </c>
      <c r="BV213" s="67">
        <v>680.95</v>
      </c>
      <c r="BW213" s="67">
        <v>673.90899999999999</v>
      </c>
      <c r="BX213" s="67">
        <v>666.74099999999999</v>
      </c>
      <c r="BY213" s="67">
        <v>659.447</v>
      </c>
      <c r="BZ213" s="67">
        <v>652.02800000000002</v>
      </c>
      <c r="CA213" s="67">
        <v>644.50599999999997</v>
      </c>
      <c r="CB213" s="67">
        <v>636.84500000000003</v>
      </c>
      <c r="CC213" s="67">
        <v>629.101</v>
      </c>
      <c r="CD213" s="67">
        <v>621.25</v>
      </c>
      <c r="CE213" s="67">
        <v>613.31100000000004</v>
      </c>
      <c r="CF213" s="67">
        <v>605.30399999999997</v>
      </c>
      <c r="CG213" s="67">
        <v>597.21199999999999</v>
      </c>
      <c r="CH213" s="67">
        <v>589.05499999999995</v>
      </c>
      <c r="CI213" s="67">
        <v>580.83100000000002</v>
      </c>
      <c r="CJ213" s="67">
        <v>572.55499999999995</v>
      </c>
      <c r="CK213" s="67">
        <v>564.226</v>
      </c>
      <c r="CL213" s="67">
        <v>555.86199999999997</v>
      </c>
      <c r="CM213" s="67">
        <v>547.46400000000006</v>
      </c>
      <c r="CN213" s="67">
        <v>539.04100000000005</v>
      </c>
      <c r="CO213" s="67">
        <v>530.59799999999996</v>
      </c>
    </row>
    <row r="214" spans="1:93" ht="11.25" customHeight="1">
      <c r="A214" s="63">
        <v>197</v>
      </c>
      <c r="B214" s="64" t="s">
        <v>844</v>
      </c>
      <c r="C214" s="73" t="s">
        <v>495</v>
      </c>
      <c r="D214" s="66"/>
      <c r="E214" s="66">
        <v>600</v>
      </c>
      <c r="F214" s="64" t="s">
        <v>894</v>
      </c>
      <c r="G214" s="66">
        <v>931</v>
      </c>
      <c r="H214" s="67">
        <v>6688.7460000000001</v>
      </c>
      <c r="I214" s="67">
        <v>6777.8779999999997</v>
      </c>
      <c r="J214" s="67">
        <v>6867.058</v>
      </c>
      <c r="K214" s="67">
        <v>6956.0690000000004</v>
      </c>
      <c r="L214" s="67">
        <v>7044.6390000000001</v>
      </c>
      <c r="M214" s="67">
        <v>7132.53</v>
      </c>
      <c r="N214" s="67">
        <v>7219.6409999999996</v>
      </c>
      <c r="O214" s="67">
        <v>7305.8419999999996</v>
      </c>
      <c r="P214" s="67">
        <v>7391.01</v>
      </c>
      <c r="Q214" s="67">
        <v>7475.0169999999998</v>
      </c>
      <c r="R214" s="67">
        <v>7557.7489999999998</v>
      </c>
      <c r="S214" s="67">
        <v>7639.0940000000001</v>
      </c>
      <c r="T214" s="67">
        <v>7718.99</v>
      </c>
      <c r="U214" s="67">
        <v>7797.4160000000002</v>
      </c>
      <c r="V214" s="67">
        <v>7874.4059999999999</v>
      </c>
      <c r="W214" s="67">
        <v>7949.9690000000001</v>
      </c>
      <c r="X214" s="67">
        <v>8024.0820000000003</v>
      </c>
      <c r="Y214" s="67">
        <v>8096.652</v>
      </c>
      <c r="Z214" s="67">
        <v>8167.6130000000003</v>
      </c>
      <c r="AA214" s="67">
        <v>8236.8340000000007</v>
      </c>
      <c r="AB214" s="67">
        <v>8304.2459999999992</v>
      </c>
      <c r="AC214" s="67">
        <v>8369.7819999999992</v>
      </c>
      <c r="AD214" s="67">
        <v>8433.4650000000001</v>
      </c>
      <c r="AE214" s="67">
        <v>8495.3179999999993</v>
      </c>
      <c r="AF214" s="67">
        <v>8555.4169999999995</v>
      </c>
      <c r="AG214" s="67">
        <v>8613.8040000000001</v>
      </c>
      <c r="AH214" s="67">
        <v>8670.4879999999994</v>
      </c>
      <c r="AI214" s="67">
        <v>8725.4269999999997</v>
      </c>
      <c r="AJ214" s="67">
        <v>8778.6270000000004</v>
      </c>
      <c r="AK214" s="67">
        <v>8830.0869999999995</v>
      </c>
      <c r="AL214" s="67">
        <v>8879.8050000000003</v>
      </c>
      <c r="AM214" s="67">
        <v>8927.7469999999994</v>
      </c>
      <c r="AN214" s="67">
        <v>8973.9269999999997</v>
      </c>
      <c r="AO214" s="67">
        <v>9018.3089999999993</v>
      </c>
      <c r="AP214" s="67">
        <v>9060.8809999999994</v>
      </c>
      <c r="AQ214" s="67">
        <v>9101.6309999999994</v>
      </c>
      <c r="AR214" s="67">
        <v>9140.5409999999993</v>
      </c>
      <c r="AS214" s="67">
        <v>9177.5869999999995</v>
      </c>
      <c r="AT214" s="67">
        <v>9212.6939999999995</v>
      </c>
      <c r="AU214" s="67">
        <v>9245.7849999999999</v>
      </c>
      <c r="AV214" s="67">
        <v>9276.8150000000005</v>
      </c>
      <c r="AW214" s="67">
        <v>9305.7289999999994</v>
      </c>
      <c r="AX214" s="67">
        <v>9332.5120000000006</v>
      </c>
      <c r="AY214" s="67">
        <v>9357.1489999999994</v>
      </c>
      <c r="AZ214" s="67">
        <v>9379.6319999999996</v>
      </c>
      <c r="BA214" s="67">
        <v>9399.9240000000009</v>
      </c>
      <c r="BB214" s="67">
        <v>9418.0460000000003</v>
      </c>
      <c r="BC214" s="67">
        <v>9433.9660000000003</v>
      </c>
      <c r="BD214" s="67">
        <v>9447.625</v>
      </c>
      <c r="BE214" s="67">
        <v>9458.9760000000006</v>
      </c>
      <c r="BF214" s="67">
        <v>9467.9889999999996</v>
      </c>
      <c r="BG214" s="67">
        <v>9474.6540000000005</v>
      </c>
      <c r="BH214" s="67">
        <v>9479.0139999999992</v>
      </c>
      <c r="BI214" s="67">
        <v>9481.0859999999993</v>
      </c>
      <c r="BJ214" s="67">
        <v>9480.8950000000004</v>
      </c>
      <c r="BK214" s="67">
        <v>9478.482</v>
      </c>
      <c r="BL214" s="67">
        <v>9473.8960000000006</v>
      </c>
      <c r="BM214" s="67">
        <v>9467.1810000000005</v>
      </c>
      <c r="BN214" s="67">
        <v>9458.4349999999995</v>
      </c>
      <c r="BO214" s="67">
        <v>9447.7790000000005</v>
      </c>
      <c r="BP214" s="67">
        <v>9435.32</v>
      </c>
      <c r="BQ214" s="67">
        <v>9421.1329999999998</v>
      </c>
      <c r="BR214" s="67">
        <v>9405.2890000000007</v>
      </c>
      <c r="BS214" s="67">
        <v>9387.8430000000008</v>
      </c>
      <c r="BT214" s="67">
        <v>9368.8449999999993</v>
      </c>
      <c r="BU214" s="67">
        <v>9348.3960000000006</v>
      </c>
      <c r="BV214" s="67">
        <v>9326.5380000000005</v>
      </c>
      <c r="BW214" s="67">
        <v>9303.3610000000008</v>
      </c>
      <c r="BX214" s="67">
        <v>9278.9619999999995</v>
      </c>
      <c r="BY214" s="67">
        <v>9253.4439999999995</v>
      </c>
      <c r="BZ214" s="67">
        <v>9226.9069999999992</v>
      </c>
      <c r="CA214" s="67">
        <v>9199.3940000000002</v>
      </c>
      <c r="CB214" s="67">
        <v>9170.9879999999994</v>
      </c>
      <c r="CC214" s="67">
        <v>9141.7170000000006</v>
      </c>
      <c r="CD214" s="67">
        <v>9111.634</v>
      </c>
      <c r="CE214" s="67">
        <v>9080.7829999999994</v>
      </c>
      <c r="CF214" s="67">
        <v>9049.1730000000007</v>
      </c>
      <c r="CG214" s="67">
        <v>9016.85</v>
      </c>
      <c r="CH214" s="67">
        <v>8983.8379999999997</v>
      </c>
      <c r="CI214" s="67">
        <v>8950.1350000000002</v>
      </c>
      <c r="CJ214" s="67">
        <v>8915.7720000000008</v>
      </c>
      <c r="CK214" s="67">
        <v>8880.7260000000006</v>
      </c>
      <c r="CL214" s="67">
        <v>8845.0120000000006</v>
      </c>
      <c r="CM214" s="67">
        <v>8808.6049999999996</v>
      </c>
      <c r="CN214" s="67">
        <v>8771.4879999999994</v>
      </c>
      <c r="CO214" s="67">
        <v>8733.6329999999998</v>
      </c>
    </row>
    <row r="215" spans="1:93" ht="11.25" customHeight="1">
      <c r="A215" s="63">
        <v>198</v>
      </c>
      <c r="B215" s="64" t="s">
        <v>844</v>
      </c>
      <c r="C215" s="73" t="s">
        <v>497</v>
      </c>
      <c r="D215" s="66"/>
      <c r="E215" s="66">
        <v>604</v>
      </c>
      <c r="F215" s="64" t="s">
        <v>894</v>
      </c>
      <c r="G215" s="66">
        <v>931</v>
      </c>
      <c r="H215" s="67">
        <v>30470.739000000001</v>
      </c>
      <c r="I215" s="67">
        <v>30926.036</v>
      </c>
      <c r="J215" s="67">
        <v>31444.298999999999</v>
      </c>
      <c r="K215" s="67">
        <v>31989.264999999999</v>
      </c>
      <c r="L215" s="67">
        <v>32510.462</v>
      </c>
      <c r="M215" s="67">
        <v>32971.845999999998</v>
      </c>
      <c r="N215" s="67">
        <v>33359.415999999997</v>
      </c>
      <c r="O215" s="67">
        <v>33684.218000000001</v>
      </c>
      <c r="P215" s="67">
        <v>33966.046000000002</v>
      </c>
      <c r="Q215" s="67">
        <v>34236.195</v>
      </c>
      <c r="R215" s="67">
        <v>34517.500999999997</v>
      </c>
      <c r="S215" s="67">
        <v>34814.660000000003</v>
      </c>
      <c r="T215" s="67">
        <v>35119.951000000001</v>
      </c>
      <c r="U215" s="67">
        <v>35429.212</v>
      </c>
      <c r="V215" s="67">
        <v>35734.663999999997</v>
      </c>
      <c r="W215" s="67">
        <v>36030.591999999997</v>
      </c>
      <c r="X215" s="67">
        <v>36316.896000000001</v>
      </c>
      <c r="Y215" s="67">
        <v>36596.065999999999</v>
      </c>
      <c r="Z215" s="67">
        <v>36867.743000000002</v>
      </c>
      <c r="AA215" s="67">
        <v>37131.741000000002</v>
      </c>
      <c r="AB215" s="67">
        <v>37387.959000000003</v>
      </c>
      <c r="AC215" s="67">
        <v>37636.010999999999</v>
      </c>
      <c r="AD215" s="67">
        <v>37875.781999999999</v>
      </c>
      <c r="AE215" s="67">
        <v>38107.858999999997</v>
      </c>
      <c r="AF215" s="67">
        <v>38333.101000000002</v>
      </c>
      <c r="AG215" s="67">
        <v>38552.118000000002</v>
      </c>
      <c r="AH215" s="67">
        <v>38765.025000000001</v>
      </c>
      <c r="AI215" s="67">
        <v>38971.595000000001</v>
      </c>
      <c r="AJ215" s="67">
        <v>39171.665999999997</v>
      </c>
      <c r="AK215" s="67">
        <v>39364.97</v>
      </c>
      <c r="AL215" s="67">
        <v>39551.256999999998</v>
      </c>
      <c r="AM215" s="67">
        <v>39730.464</v>
      </c>
      <c r="AN215" s="67">
        <v>39902.535000000003</v>
      </c>
      <c r="AO215" s="67">
        <v>40067.277000000002</v>
      </c>
      <c r="AP215" s="67">
        <v>40224.491000000002</v>
      </c>
      <c r="AQ215" s="67">
        <v>40373.987000000001</v>
      </c>
      <c r="AR215" s="67">
        <v>40515.629999999997</v>
      </c>
      <c r="AS215" s="67">
        <v>40649.326000000001</v>
      </c>
      <c r="AT215" s="67">
        <v>40774.819000000003</v>
      </c>
      <c r="AU215" s="67">
        <v>40891.847999999998</v>
      </c>
      <c r="AV215" s="67">
        <v>41000.214999999997</v>
      </c>
      <c r="AW215" s="67">
        <v>41099.805999999997</v>
      </c>
      <c r="AX215" s="67">
        <v>41190.601999999999</v>
      </c>
      <c r="AY215" s="67">
        <v>41272.595999999998</v>
      </c>
      <c r="AZ215" s="67">
        <v>41345.870999999999</v>
      </c>
      <c r="BA215" s="67">
        <v>41410.480000000003</v>
      </c>
      <c r="BB215" s="67">
        <v>41466.5</v>
      </c>
      <c r="BC215" s="67">
        <v>41513.972000000002</v>
      </c>
      <c r="BD215" s="67">
        <v>41552.826999999997</v>
      </c>
      <c r="BE215" s="67">
        <v>41582.987999999998</v>
      </c>
      <c r="BF215" s="67">
        <v>41604.49</v>
      </c>
      <c r="BG215" s="67">
        <v>41617.411</v>
      </c>
      <c r="BH215" s="67">
        <v>41622.021999999997</v>
      </c>
      <c r="BI215" s="67">
        <v>41618.741999999998</v>
      </c>
      <c r="BJ215" s="67">
        <v>41608.097000000002</v>
      </c>
      <c r="BK215" s="67">
        <v>41590.544000000002</v>
      </c>
      <c r="BL215" s="67">
        <v>41566.404000000002</v>
      </c>
      <c r="BM215" s="67">
        <v>41535.898999999998</v>
      </c>
      <c r="BN215" s="67">
        <v>41499.286</v>
      </c>
      <c r="BO215" s="67">
        <v>41456.82</v>
      </c>
      <c r="BP215" s="67">
        <v>41408.775999999998</v>
      </c>
      <c r="BQ215" s="67">
        <v>41355.432000000001</v>
      </c>
      <c r="BR215" s="67">
        <v>41297.093000000001</v>
      </c>
      <c r="BS215" s="67">
        <v>41234.207000000002</v>
      </c>
      <c r="BT215" s="67">
        <v>41167.267999999996</v>
      </c>
      <c r="BU215" s="67">
        <v>41096.678</v>
      </c>
      <c r="BV215" s="67">
        <v>41022.720000000001</v>
      </c>
      <c r="BW215" s="67">
        <v>40945.593999999997</v>
      </c>
      <c r="BX215" s="67">
        <v>40865.54</v>
      </c>
      <c r="BY215" s="67">
        <v>40782.756000000001</v>
      </c>
      <c r="BZ215" s="67">
        <v>40697.445</v>
      </c>
      <c r="CA215" s="67">
        <v>40609.745000000003</v>
      </c>
      <c r="CB215" s="67">
        <v>40519.79</v>
      </c>
      <c r="CC215" s="67">
        <v>40427.709000000003</v>
      </c>
      <c r="CD215" s="67">
        <v>40333.563000000002</v>
      </c>
      <c r="CE215" s="67">
        <v>40237.413999999997</v>
      </c>
      <c r="CF215" s="67">
        <v>40139.298999999999</v>
      </c>
      <c r="CG215" s="67">
        <v>40039.197</v>
      </c>
      <c r="CH215" s="67">
        <v>39937.099000000002</v>
      </c>
      <c r="CI215" s="67">
        <v>39832.934999999998</v>
      </c>
      <c r="CJ215" s="67">
        <v>39726.623</v>
      </c>
      <c r="CK215" s="67">
        <v>39618.053999999996</v>
      </c>
      <c r="CL215" s="67">
        <v>39507.097000000002</v>
      </c>
      <c r="CM215" s="67">
        <v>39393.605000000003</v>
      </c>
      <c r="CN215" s="67">
        <v>39277.362000000001</v>
      </c>
      <c r="CO215" s="67">
        <v>39158.18</v>
      </c>
    </row>
    <row r="216" spans="1:93" ht="11.25" customHeight="1">
      <c r="A216" s="63">
        <v>199</v>
      </c>
      <c r="B216" s="64" t="s">
        <v>844</v>
      </c>
      <c r="C216" s="73" t="s">
        <v>557</v>
      </c>
      <c r="D216" s="66"/>
      <c r="E216" s="66">
        <v>740</v>
      </c>
      <c r="F216" s="64" t="s">
        <v>894</v>
      </c>
      <c r="G216" s="66">
        <v>931</v>
      </c>
      <c r="H216" s="67">
        <v>559.13599999999997</v>
      </c>
      <c r="I216" s="67">
        <v>564.88300000000004</v>
      </c>
      <c r="J216" s="67">
        <v>570.50099999999998</v>
      </c>
      <c r="K216" s="67">
        <v>575.98699999999997</v>
      </c>
      <c r="L216" s="67">
        <v>581.36300000000006</v>
      </c>
      <c r="M216" s="67">
        <v>586.63400000000001</v>
      </c>
      <c r="N216" s="67">
        <v>591.798</v>
      </c>
      <c r="O216" s="67">
        <v>596.83799999999997</v>
      </c>
      <c r="P216" s="67">
        <v>601.75</v>
      </c>
      <c r="Q216" s="67">
        <v>606.53300000000002</v>
      </c>
      <c r="R216" s="67">
        <v>611.19000000000005</v>
      </c>
      <c r="S216" s="67">
        <v>615.70299999999997</v>
      </c>
      <c r="T216" s="67">
        <v>620.09199999999998</v>
      </c>
      <c r="U216" s="67">
        <v>624.34</v>
      </c>
      <c r="V216" s="67">
        <v>628.44000000000005</v>
      </c>
      <c r="W216" s="67">
        <v>632.399</v>
      </c>
      <c r="X216" s="67">
        <v>636.21799999999996</v>
      </c>
      <c r="Y216" s="67">
        <v>639.88499999999999</v>
      </c>
      <c r="Z216" s="67">
        <v>643.41</v>
      </c>
      <c r="AA216" s="67">
        <v>646.77099999999996</v>
      </c>
      <c r="AB216" s="67">
        <v>649.99199999999996</v>
      </c>
      <c r="AC216" s="67">
        <v>653.05999999999995</v>
      </c>
      <c r="AD216" s="67">
        <v>655.96500000000003</v>
      </c>
      <c r="AE216" s="67">
        <v>658.71600000000001</v>
      </c>
      <c r="AF216" s="67">
        <v>661.32</v>
      </c>
      <c r="AG216" s="67">
        <v>663.76599999999996</v>
      </c>
      <c r="AH216" s="67">
        <v>666.06100000000004</v>
      </c>
      <c r="AI216" s="67">
        <v>668.21100000000001</v>
      </c>
      <c r="AJ216" s="67">
        <v>670.21199999999999</v>
      </c>
      <c r="AK216" s="67">
        <v>672.06600000000003</v>
      </c>
      <c r="AL216" s="67">
        <v>673.77700000000004</v>
      </c>
      <c r="AM216" s="67">
        <v>675.33299999999997</v>
      </c>
      <c r="AN216" s="67">
        <v>676.75199999999995</v>
      </c>
      <c r="AO216" s="67">
        <v>678.04399999999998</v>
      </c>
      <c r="AP216" s="67">
        <v>679.20299999999997</v>
      </c>
      <c r="AQ216" s="67">
        <v>680.23400000000004</v>
      </c>
      <c r="AR216" s="67">
        <v>681.16399999999999</v>
      </c>
      <c r="AS216" s="67">
        <v>681.97199999999998</v>
      </c>
      <c r="AT216" s="67">
        <v>682.67200000000003</v>
      </c>
      <c r="AU216" s="67">
        <v>683.23599999999999</v>
      </c>
      <c r="AV216" s="67">
        <v>683.71199999999999</v>
      </c>
      <c r="AW216" s="67">
        <v>684.06200000000001</v>
      </c>
      <c r="AX216" s="67">
        <v>684.30100000000004</v>
      </c>
      <c r="AY216" s="67">
        <v>684.44200000000001</v>
      </c>
      <c r="AZ216" s="67">
        <v>684.48500000000001</v>
      </c>
      <c r="BA216" s="67">
        <v>684.43</v>
      </c>
      <c r="BB216" s="67">
        <v>684.28700000000003</v>
      </c>
      <c r="BC216" s="67">
        <v>684.06100000000004</v>
      </c>
      <c r="BD216" s="67">
        <v>683.75300000000004</v>
      </c>
      <c r="BE216" s="67">
        <v>683.33399999999995</v>
      </c>
      <c r="BF216" s="67">
        <v>682.82799999999997</v>
      </c>
      <c r="BG216" s="67">
        <v>682.21699999999998</v>
      </c>
      <c r="BH216" s="67">
        <v>681.51</v>
      </c>
      <c r="BI216" s="67">
        <v>680.70500000000004</v>
      </c>
      <c r="BJ216" s="67">
        <v>679.81299999999999</v>
      </c>
      <c r="BK216" s="67">
        <v>678.83100000000002</v>
      </c>
      <c r="BL216" s="67">
        <v>677.76499999999999</v>
      </c>
      <c r="BM216" s="67">
        <v>676.59400000000005</v>
      </c>
      <c r="BN216" s="67">
        <v>675.351</v>
      </c>
      <c r="BO216" s="67">
        <v>674.00900000000001</v>
      </c>
      <c r="BP216" s="67">
        <v>672.56399999999996</v>
      </c>
      <c r="BQ216" s="67">
        <v>671.03800000000001</v>
      </c>
      <c r="BR216" s="67">
        <v>669.42200000000003</v>
      </c>
      <c r="BS216" s="67">
        <v>667.70799999999997</v>
      </c>
      <c r="BT216" s="67">
        <v>665.92100000000005</v>
      </c>
      <c r="BU216" s="67">
        <v>664.03700000000003</v>
      </c>
      <c r="BV216" s="67">
        <v>662.08600000000001</v>
      </c>
      <c r="BW216" s="67">
        <v>660.06</v>
      </c>
      <c r="BX216" s="67">
        <v>657.95299999999997</v>
      </c>
      <c r="BY216" s="67">
        <v>655.78700000000003</v>
      </c>
      <c r="BZ216" s="67">
        <v>653.53599999999994</v>
      </c>
      <c r="CA216" s="67">
        <v>651.23</v>
      </c>
      <c r="CB216" s="67">
        <v>648.85599999999999</v>
      </c>
      <c r="CC216" s="67">
        <v>646.41700000000003</v>
      </c>
      <c r="CD216" s="67">
        <v>643.91999999999996</v>
      </c>
      <c r="CE216" s="67">
        <v>641.36599999999999</v>
      </c>
      <c r="CF216" s="67">
        <v>638.755</v>
      </c>
      <c r="CG216" s="67">
        <v>636.09799999999996</v>
      </c>
      <c r="CH216" s="67">
        <v>633.38599999999997</v>
      </c>
      <c r="CI216" s="67">
        <v>630.625</v>
      </c>
      <c r="CJ216" s="67">
        <v>627.81700000000001</v>
      </c>
      <c r="CK216" s="67">
        <v>624.96500000000003</v>
      </c>
      <c r="CL216" s="67">
        <v>622.07000000000005</v>
      </c>
      <c r="CM216" s="67">
        <v>619.12199999999996</v>
      </c>
      <c r="CN216" s="67">
        <v>616.14700000000005</v>
      </c>
      <c r="CO216" s="67">
        <v>613.12199999999996</v>
      </c>
    </row>
    <row r="217" spans="1:93" ht="11.25" customHeight="1">
      <c r="A217" s="63">
        <v>200</v>
      </c>
      <c r="B217" s="64" t="s">
        <v>844</v>
      </c>
      <c r="C217" s="73" t="s">
        <v>598</v>
      </c>
      <c r="D217" s="66"/>
      <c r="E217" s="66">
        <v>858</v>
      </c>
      <c r="F217" s="64" t="s">
        <v>894</v>
      </c>
      <c r="G217" s="66">
        <v>931</v>
      </c>
      <c r="H217" s="67">
        <v>3412.0129999999999</v>
      </c>
      <c r="I217" s="67">
        <v>3424.1390000000001</v>
      </c>
      <c r="J217" s="67">
        <v>3436.645</v>
      </c>
      <c r="K217" s="67">
        <v>3449.29</v>
      </c>
      <c r="L217" s="67">
        <v>3461.7310000000002</v>
      </c>
      <c r="M217" s="67">
        <v>3473.7269999999999</v>
      </c>
      <c r="N217" s="67">
        <v>3485.152</v>
      </c>
      <c r="O217" s="67">
        <v>3496.0149999999999</v>
      </c>
      <c r="P217" s="67">
        <v>3506.3739999999998</v>
      </c>
      <c r="Q217" s="67">
        <v>3516.3649999999998</v>
      </c>
      <c r="R217" s="67">
        <v>3526.0839999999998</v>
      </c>
      <c r="S217" s="67">
        <v>3535.5059999999999</v>
      </c>
      <c r="T217" s="67">
        <v>3544.57</v>
      </c>
      <c r="U217" s="67">
        <v>3553.2649999999999</v>
      </c>
      <c r="V217" s="67">
        <v>3561.5770000000002</v>
      </c>
      <c r="W217" s="67">
        <v>3569.471</v>
      </c>
      <c r="X217" s="67">
        <v>3576.944</v>
      </c>
      <c r="Y217" s="67">
        <v>3584.0039999999999</v>
      </c>
      <c r="Z217" s="67">
        <v>3590.6320000000001</v>
      </c>
      <c r="AA217" s="67">
        <v>3596.8090000000002</v>
      </c>
      <c r="AB217" s="67">
        <v>3602.5309999999999</v>
      </c>
      <c r="AC217" s="67">
        <v>3607.797</v>
      </c>
      <c r="AD217" s="67">
        <v>3612.5920000000001</v>
      </c>
      <c r="AE217" s="67">
        <v>3616.9670000000001</v>
      </c>
      <c r="AF217" s="67">
        <v>3620.9110000000001</v>
      </c>
      <c r="AG217" s="67">
        <v>3624.4690000000001</v>
      </c>
      <c r="AH217" s="67">
        <v>3627.6170000000002</v>
      </c>
      <c r="AI217" s="67">
        <v>3630.3890000000001</v>
      </c>
      <c r="AJ217" s="67">
        <v>3632.7640000000001</v>
      </c>
      <c r="AK217" s="67">
        <v>3634.777</v>
      </c>
      <c r="AL217" s="67">
        <v>3636.4180000000001</v>
      </c>
      <c r="AM217" s="67">
        <v>3637.7109999999998</v>
      </c>
      <c r="AN217" s="67">
        <v>3638.66</v>
      </c>
      <c r="AO217" s="67">
        <v>3639.2159999999999</v>
      </c>
      <c r="AP217" s="67">
        <v>3639.38</v>
      </c>
      <c r="AQ217" s="67">
        <v>3639.1060000000002</v>
      </c>
      <c r="AR217" s="67">
        <v>3638.4110000000001</v>
      </c>
      <c r="AS217" s="67">
        <v>3637.2779999999998</v>
      </c>
      <c r="AT217" s="67">
        <v>3635.7190000000001</v>
      </c>
      <c r="AU217" s="67">
        <v>3633.7280000000001</v>
      </c>
      <c r="AV217" s="67">
        <v>3631.306</v>
      </c>
      <c r="AW217" s="67">
        <v>3628.4430000000002</v>
      </c>
      <c r="AX217" s="67">
        <v>3625.1610000000001</v>
      </c>
      <c r="AY217" s="67">
        <v>3621.4349999999999</v>
      </c>
      <c r="AZ217" s="67">
        <v>3617.2660000000001</v>
      </c>
      <c r="BA217" s="67">
        <v>3612.64</v>
      </c>
      <c r="BB217" s="67">
        <v>3607.59</v>
      </c>
      <c r="BC217" s="67">
        <v>3602.0810000000001</v>
      </c>
      <c r="BD217" s="67">
        <v>3596.1419999999998</v>
      </c>
      <c r="BE217" s="67">
        <v>3589.8139999999999</v>
      </c>
      <c r="BF217" s="67">
        <v>3583.0920000000001</v>
      </c>
      <c r="BG217" s="67">
        <v>3575.9929999999999</v>
      </c>
      <c r="BH217" s="67">
        <v>3568.5219999999999</v>
      </c>
      <c r="BI217" s="67">
        <v>3560.6840000000002</v>
      </c>
      <c r="BJ217" s="67">
        <v>3552.4839999999999</v>
      </c>
      <c r="BK217" s="67">
        <v>3543.9250000000002</v>
      </c>
      <c r="BL217" s="67">
        <v>3535.0320000000002</v>
      </c>
      <c r="BM217" s="67">
        <v>3525.799</v>
      </c>
      <c r="BN217" s="67">
        <v>3516.2460000000001</v>
      </c>
      <c r="BO217" s="67">
        <v>3506.3870000000002</v>
      </c>
      <c r="BP217" s="67">
        <v>3496.2350000000001</v>
      </c>
      <c r="BQ217" s="67">
        <v>3485.799</v>
      </c>
      <c r="BR217" s="67">
        <v>3475.0880000000002</v>
      </c>
      <c r="BS217" s="67">
        <v>3464.116</v>
      </c>
      <c r="BT217" s="67">
        <v>3452.8969999999999</v>
      </c>
      <c r="BU217" s="67">
        <v>3441.4520000000002</v>
      </c>
      <c r="BV217" s="67">
        <v>3429.79</v>
      </c>
      <c r="BW217" s="67">
        <v>3417.915</v>
      </c>
      <c r="BX217" s="67">
        <v>3405.848</v>
      </c>
      <c r="BY217" s="67">
        <v>3393.5529999999999</v>
      </c>
      <c r="BZ217" s="67">
        <v>3381.0819999999999</v>
      </c>
      <c r="CA217" s="67">
        <v>3368.4180000000001</v>
      </c>
      <c r="CB217" s="67">
        <v>3355.5740000000001</v>
      </c>
      <c r="CC217" s="67">
        <v>3342.5880000000002</v>
      </c>
      <c r="CD217" s="67">
        <v>3329.4870000000001</v>
      </c>
      <c r="CE217" s="67">
        <v>3316.2820000000002</v>
      </c>
      <c r="CF217" s="67">
        <v>3302.9949999999999</v>
      </c>
      <c r="CG217" s="67">
        <v>3289.6439999999998</v>
      </c>
      <c r="CH217" s="67">
        <v>3276.2489999999998</v>
      </c>
      <c r="CI217" s="67">
        <v>3262.7930000000001</v>
      </c>
      <c r="CJ217" s="67">
        <v>3249.3069999999998</v>
      </c>
      <c r="CK217" s="67">
        <v>3235.7950000000001</v>
      </c>
      <c r="CL217" s="67">
        <v>3222.29</v>
      </c>
      <c r="CM217" s="67">
        <v>3208.7959999999998</v>
      </c>
      <c r="CN217" s="67">
        <v>3195.357</v>
      </c>
      <c r="CO217" s="67">
        <v>3181.9549999999999</v>
      </c>
    </row>
    <row r="218" spans="1:93" ht="11.25" customHeight="1">
      <c r="A218" s="63">
        <v>201</v>
      </c>
      <c r="B218" s="64" t="s">
        <v>844</v>
      </c>
      <c r="C218" s="73" t="s">
        <v>951</v>
      </c>
      <c r="D218" s="66"/>
      <c r="E218" s="66">
        <v>862</v>
      </c>
      <c r="F218" s="64" t="s">
        <v>894</v>
      </c>
      <c r="G218" s="66">
        <v>931</v>
      </c>
      <c r="H218" s="67">
        <v>30081.827000000001</v>
      </c>
      <c r="I218" s="67">
        <v>29851.249</v>
      </c>
      <c r="J218" s="67">
        <v>29402.48</v>
      </c>
      <c r="K218" s="67">
        <v>28887.116999999998</v>
      </c>
      <c r="L218" s="67">
        <v>28515.829000000002</v>
      </c>
      <c r="M218" s="67">
        <v>28435.942999999999</v>
      </c>
      <c r="N218" s="67">
        <v>28704.947</v>
      </c>
      <c r="O218" s="67">
        <v>29266.989000000001</v>
      </c>
      <c r="P218" s="67">
        <v>30016.606</v>
      </c>
      <c r="Q218" s="67">
        <v>30794.03</v>
      </c>
      <c r="R218" s="67">
        <v>31481.062999999998</v>
      </c>
      <c r="S218" s="67">
        <v>32048.776000000002</v>
      </c>
      <c r="T218" s="67">
        <v>32528.080999999998</v>
      </c>
      <c r="U218" s="67">
        <v>32931.811999999998</v>
      </c>
      <c r="V218" s="67">
        <v>33290.368999999999</v>
      </c>
      <c r="W218" s="67">
        <v>33626.459000000003</v>
      </c>
      <c r="X218" s="67">
        <v>33936.129000000001</v>
      </c>
      <c r="Y218" s="67">
        <v>34207.857000000004</v>
      </c>
      <c r="Z218" s="67">
        <v>34449.722999999998</v>
      </c>
      <c r="AA218" s="67">
        <v>34672.470999999998</v>
      </c>
      <c r="AB218" s="67">
        <v>34884.285000000003</v>
      </c>
      <c r="AC218" s="67">
        <v>35088.737000000001</v>
      </c>
      <c r="AD218" s="67">
        <v>35285.521000000001</v>
      </c>
      <c r="AE218" s="67">
        <v>35474.120000000003</v>
      </c>
      <c r="AF218" s="67">
        <v>35652.493999999999</v>
      </c>
      <c r="AG218" s="67">
        <v>35819.332000000002</v>
      </c>
      <c r="AH218" s="67">
        <v>35975.432000000001</v>
      </c>
      <c r="AI218" s="67">
        <v>36122.553999999996</v>
      </c>
      <c r="AJ218" s="67">
        <v>36261.171000000002</v>
      </c>
      <c r="AK218" s="67">
        <v>36391.743999999999</v>
      </c>
      <c r="AL218" s="67">
        <v>36514.680999999997</v>
      </c>
      <c r="AM218" s="67">
        <v>36630.355000000003</v>
      </c>
      <c r="AN218" s="67">
        <v>36738.999000000003</v>
      </c>
      <c r="AO218" s="67">
        <v>36840.709000000003</v>
      </c>
      <c r="AP218" s="67">
        <v>36935.410000000003</v>
      </c>
      <c r="AQ218" s="67">
        <v>37023.120999999999</v>
      </c>
      <c r="AR218" s="67">
        <v>37103.942999999999</v>
      </c>
      <c r="AS218" s="67">
        <v>37178.074000000001</v>
      </c>
      <c r="AT218" s="67">
        <v>37245.595000000001</v>
      </c>
      <c r="AU218" s="67">
        <v>37306.576999999997</v>
      </c>
      <c r="AV218" s="67">
        <v>37361.099000000002</v>
      </c>
      <c r="AW218" s="67">
        <v>37409.241000000002</v>
      </c>
      <c r="AX218" s="67">
        <v>37451.042999999998</v>
      </c>
      <c r="AY218" s="67">
        <v>37486.434000000001</v>
      </c>
      <c r="AZ218" s="67">
        <v>37515.281000000003</v>
      </c>
      <c r="BA218" s="67">
        <v>37537.542999999998</v>
      </c>
      <c r="BB218" s="67">
        <v>37553.197999999997</v>
      </c>
      <c r="BC218" s="67">
        <v>37562.368999999999</v>
      </c>
      <c r="BD218" s="67">
        <v>37565.114000000001</v>
      </c>
      <c r="BE218" s="67">
        <v>37561.525000000001</v>
      </c>
      <c r="BF218" s="67">
        <v>37551.703999999998</v>
      </c>
      <c r="BG218" s="67">
        <v>37535.707999999999</v>
      </c>
      <c r="BH218" s="67">
        <v>37513.605000000003</v>
      </c>
      <c r="BI218" s="67">
        <v>37485.525000000001</v>
      </c>
      <c r="BJ218" s="67">
        <v>37451.561000000002</v>
      </c>
      <c r="BK218" s="67">
        <v>37411.864999999998</v>
      </c>
      <c r="BL218" s="67">
        <v>37366.561999999998</v>
      </c>
      <c r="BM218" s="67">
        <v>37315.764999999999</v>
      </c>
      <c r="BN218" s="67">
        <v>37259.495000000003</v>
      </c>
      <c r="BO218" s="67">
        <v>37197.773000000001</v>
      </c>
      <c r="BP218" s="67">
        <v>37130.658000000003</v>
      </c>
      <c r="BQ218" s="67">
        <v>37058.222000000002</v>
      </c>
      <c r="BR218" s="67">
        <v>36980.68</v>
      </c>
      <c r="BS218" s="67">
        <v>36898.408000000003</v>
      </c>
      <c r="BT218" s="67">
        <v>36811.904999999999</v>
      </c>
      <c r="BU218" s="67">
        <v>36721.502</v>
      </c>
      <c r="BV218" s="67">
        <v>36627.445</v>
      </c>
      <c r="BW218" s="67">
        <v>36529.798000000003</v>
      </c>
      <c r="BX218" s="67">
        <v>36428.61</v>
      </c>
      <c r="BY218" s="67">
        <v>36323.832999999999</v>
      </c>
      <c r="BZ218" s="67">
        <v>36215.491000000002</v>
      </c>
      <c r="CA218" s="67">
        <v>36103.697999999997</v>
      </c>
      <c r="CB218" s="67">
        <v>35988.614999999998</v>
      </c>
      <c r="CC218" s="67">
        <v>35870.303999999996</v>
      </c>
      <c r="CD218" s="67">
        <v>35748.860999999997</v>
      </c>
      <c r="CE218" s="67">
        <v>35624.372000000003</v>
      </c>
      <c r="CF218" s="67">
        <v>35496.934000000001</v>
      </c>
      <c r="CG218" s="67">
        <v>35366.669000000002</v>
      </c>
      <c r="CH218" s="67">
        <v>35233.758000000002</v>
      </c>
      <c r="CI218" s="67">
        <v>35098.319000000003</v>
      </c>
      <c r="CJ218" s="67">
        <v>34960.497000000003</v>
      </c>
      <c r="CK218" s="67">
        <v>34820.436000000002</v>
      </c>
      <c r="CL218" s="67">
        <v>34678.284</v>
      </c>
      <c r="CM218" s="67">
        <v>34534.199000000001</v>
      </c>
      <c r="CN218" s="67">
        <v>34388.294000000002</v>
      </c>
      <c r="CO218" s="67">
        <v>34240.724000000002</v>
      </c>
    </row>
    <row r="219" spans="1:93" ht="11.25" customHeight="1">
      <c r="A219" s="74">
        <v>202</v>
      </c>
      <c r="B219" s="75" t="s">
        <v>844</v>
      </c>
      <c r="C219" s="76" t="s">
        <v>952</v>
      </c>
      <c r="D219" s="77"/>
      <c r="E219" s="77">
        <v>927</v>
      </c>
      <c r="F219" s="75" t="s">
        <v>891</v>
      </c>
      <c r="G219" s="77">
        <v>1828</v>
      </c>
      <c r="H219" s="78">
        <v>28547.026000000002</v>
      </c>
      <c r="I219" s="78">
        <v>28921.974999999999</v>
      </c>
      <c r="J219" s="78">
        <v>29286.648000000001</v>
      </c>
      <c r="K219" s="78">
        <v>29641.284</v>
      </c>
      <c r="L219" s="78">
        <v>29986.261999999999</v>
      </c>
      <c r="M219" s="78">
        <v>30322.114000000001</v>
      </c>
      <c r="N219" s="78">
        <v>30648.859</v>
      </c>
      <c r="O219" s="78">
        <v>30966.993999999999</v>
      </c>
      <c r="P219" s="78">
        <v>31278.048999999999</v>
      </c>
      <c r="Q219" s="78">
        <v>31583.958999999999</v>
      </c>
      <c r="R219" s="78">
        <v>31886.202000000001</v>
      </c>
      <c r="S219" s="78">
        <v>32185.460999999999</v>
      </c>
      <c r="T219" s="78">
        <v>32481.74</v>
      </c>
      <c r="U219" s="78">
        <v>32774.927000000003</v>
      </c>
      <c r="V219" s="78">
        <v>33064.584000000003</v>
      </c>
      <c r="W219" s="78">
        <v>33350.440999999999</v>
      </c>
      <c r="X219" s="78">
        <v>33632.728000000003</v>
      </c>
      <c r="Y219" s="78">
        <v>33911.750999999997</v>
      </c>
      <c r="Z219" s="78">
        <v>34187.182999999997</v>
      </c>
      <c r="AA219" s="78">
        <v>34458.559999999998</v>
      </c>
      <c r="AB219" s="78">
        <v>34725.665999999997</v>
      </c>
      <c r="AC219" s="78">
        <v>34988.413999999997</v>
      </c>
      <c r="AD219" s="78">
        <v>35247.135000000002</v>
      </c>
      <c r="AE219" s="78">
        <v>35502.413999999997</v>
      </c>
      <c r="AF219" s="78">
        <v>35755</v>
      </c>
      <c r="AG219" s="78">
        <v>36005.49</v>
      </c>
      <c r="AH219" s="78">
        <v>36254.103999999999</v>
      </c>
      <c r="AI219" s="78">
        <v>36500.889000000003</v>
      </c>
      <c r="AJ219" s="78">
        <v>36746.004999999997</v>
      </c>
      <c r="AK219" s="78">
        <v>36989.586000000003</v>
      </c>
      <c r="AL219" s="78">
        <v>37231.713000000003</v>
      </c>
      <c r="AM219" s="78">
        <v>37472.533000000003</v>
      </c>
      <c r="AN219" s="78">
        <v>37712.135000000002</v>
      </c>
      <c r="AO219" s="78">
        <v>37950.355000000003</v>
      </c>
      <c r="AP219" s="78">
        <v>38186.982000000004</v>
      </c>
      <c r="AQ219" s="78">
        <v>38421.898999999998</v>
      </c>
      <c r="AR219" s="78">
        <v>38655.097000000002</v>
      </c>
      <c r="AS219" s="78">
        <v>38886.614999999998</v>
      </c>
      <c r="AT219" s="78">
        <v>39116.427000000003</v>
      </c>
      <c r="AU219" s="78">
        <v>39344.510999999999</v>
      </c>
      <c r="AV219" s="78">
        <v>39570.839999999997</v>
      </c>
      <c r="AW219" s="78">
        <v>39795.440000000002</v>
      </c>
      <c r="AX219" s="78">
        <v>40018.324000000001</v>
      </c>
      <c r="AY219" s="78">
        <v>40239.582000000002</v>
      </c>
      <c r="AZ219" s="78">
        <v>40459.247000000003</v>
      </c>
      <c r="BA219" s="78">
        <v>40677.434000000001</v>
      </c>
      <c r="BB219" s="78">
        <v>40894.152999999998</v>
      </c>
      <c r="BC219" s="78">
        <v>41109.449000000001</v>
      </c>
      <c r="BD219" s="78">
        <v>41323.521999999997</v>
      </c>
      <c r="BE219" s="78">
        <v>41536.569000000003</v>
      </c>
      <c r="BF219" s="78">
        <v>41748.76</v>
      </c>
      <c r="BG219" s="78">
        <v>41960.173999999999</v>
      </c>
      <c r="BH219" s="78">
        <v>42170.777999999998</v>
      </c>
      <c r="BI219" s="78">
        <v>42380.595999999998</v>
      </c>
      <c r="BJ219" s="78">
        <v>42589.595999999998</v>
      </c>
      <c r="BK219" s="78">
        <v>42797.739000000001</v>
      </c>
      <c r="BL219" s="78">
        <v>43005.097999999998</v>
      </c>
      <c r="BM219" s="78">
        <v>43211.661</v>
      </c>
      <c r="BN219" s="78">
        <v>43417.324999999997</v>
      </c>
      <c r="BO219" s="78">
        <v>43621.923999999999</v>
      </c>
      <c r="BP219" s="78">
        <v>43825.353999999999</v>
      </c>
      <c r="BQ219" s="78">
        <v>44027.682000000001</v>
      </c>
      <c r="BR219" s="78">
        <v>44229.004000000001</v>
      </c>
      <c r="BS219" s="78">
        <v>44429.364999999998</v>
      </c>
      <c r="BT219" s="78">
        <v>44628.885000000002</v>
      </c>
      <c r="BU219" s="78">
        <v>44827.656999999999</v>
      </c>
      <c r="BV219" s="78">
        <v>45025.762999999999</v>
      </c>
      <c r="BW219" s="78">
        <v>45223.353999999999</v>
      </c>
      <c r="BX219" s="78">
        <v>45420.838000000003</v>
      </c>
      <c r="BY219" s="78">
        <v>45618.737999999998</v>
      </c>
      <c r="BZ219" s="78">
        <v>45817.451000000001</v>
      </c>
      <c r="CA219" s="78">
        <v>46017.091999999997</v>
      </c>
      <c r="CB219" s="78">
        <v>46217.656999999999</v>
      </c>
      <c r="CC219" s="78">
        <v>46419.292000000001</v>
      </c>
      <c r="CD219" s="78">
        <v>46622.11</v>
      </c>
      <c r="CE219" s="78">
        <v>46826.156000000003</v>
      </c>
      <c r="CF219" s="78">
        <v>47031.381000000001</v>
      </c>
      <c r="CG219" s="78">
        <v>47237.603999999999</v>
      </c>
      <c r="CH219" s="78">
        <v>47444.578999999998</v>
      </c>
      <c r="CI219" s="78">
        <v>47652.012999999999</v>
      </c>
      <c r="CJ219" s="78">
        <v>47859.586000000003</v>
      </c>
      <c r="CK219" s="78">
        <v>48066.9</v>
      </c>
      <c r="CL219" s="78">
        <v>48273.555</v>
      </c>
      <c r="CM219" s="78">
        <v>48479.118000000002</v>
      </c>
      <c r="CN219" s="78">
        <v>48683.148000000001</v>
      </c>
      <c r="CO219" s="78">
        <v>48885.124000000003</v>
      </c>
    </row>
    <row r="220" spans="1:93" ht="11.25" customHeight="1">
      <c r="A220" s="63">
        <v>203</v>
      </c>
      <c r="B220" s="64" t="s">
        <v>844</v>
      </c>
      <c r="C220" s="73" t="s">
        <v>241</v>
      </c>
      <c r="D220" s="66">
        <v>18</v>
      </c>
      <c r="E220" s="66">
        <v>36</v>
      </c>
      <c r="F220" s="64" t="s">
        <v>894</v>
      </c>
      <c r="G220" s="66">
        <v>927</v>
      </c>
      <c r="H220" s="67">
        <v>23932.499</v>
      </c>
      <c r="I220" s="67">
        <v>24262.71</v>
      </c>
      <c r="J220" s="67">
        <v>24584.618999999999</v>
      </c>
      <c r="K220" s="67">
        <v>24898.152999999998</v>
      </c>
      <c r="L220" s="67">
        <v>25203.200000000001</v>
      </c>
      <c r="M220" s="67">
        <v>25499.881000000001</v>
      </c>
      <c r="N220" s="67">
        <v>25788.217000000001</v>
      </c>
      <c r="O220" s="67">
        <v>26068.793000000001</v>
      </c>
      <c r="P220" s="67">
        <v>26343.073</v>
      </c>
      <c r="Q220" s="67">
        <v>26612.912</v>
      </c>
      <c r="R220" s="67">
        <v>26879.753000000001</v>
      </c>
      <c r="S220" s="67">
        <v>27144.223999999998</v>
      </c>
      <c r="T220" s="67">
        <v>27406.327000000001</v>
      </c>
      <c r="U220" s="67">
        <v>27666.063999999998</v>
      </c>
      <c r="V220" s="67">
        <v>27923.171999999999</v>
      </c>
      <c r="W220" s="67">
        <v>28177.48</v>
      </c>
      <c r="X220" s="67">
        <v>28429.244999999999</v>
      </c>
      <c r="Y220" s="67">
        <v>28678.758999999998</v>
      </c>
      <c r="Z220" s="67">
        <v>28925.691999999999</v>
      </c>
      <c r="AA220" s="67">
        <v>29169.599999999999</v>
      </c>
      <c r="AB220" s="67">
        <v>29410.246999999999</v>
      </c>
      <c r="AC220" s="67">
        <v>29647.563999999998</v>
      </c>
      <c r="AD220" s="67">
        <v>29881.87</v>
      </c>
      <c r="AE220" s="67">
        <v>30113.684000000001</v>
      </c>
      <c r="AF220" s="67">
        <v>30343.71</v>
      </c>
      <c r="AG220" s="67">
        <v>30572.49</v>
      </c>
      <c r="AH220" s="67">
        <v>30800.207999999999</v>
      </c>
      <c r="AI220" s="67">
        <v>31026.901999999998</v>
      </c>
      <c r="AJ220" s="67">
        <v>31252.712</v>
      </c>
      <c r="AK220" s="67">
        <v>31477.766</v>
      </c>
      <c r="AL220" s="67">
        <v>31702.144</v>
      </c>
      <c r="AM220" s="67">
        <v>31925.960999999999</v>
      </c>
      <c r="AN220" s="67">
        <v>32149.253000000001</v>
      </c>
      <c r="AO220" s="67">
        <v>32371.843000000001</v>
      </c>
      <c r="AP220" s="67">
        <v>32593.518</v>
      </c>
      <c r="AQ220" s="67">
        <v>32814.106</v>
      </c>
      <c r="AR220" s="67">
        <v>33033.574000000001</v>
      </c>
      <c r="AS220" s="67">
        <v>33251.915000000001</v>
      </c>
      <c r="AT220" s="67">
        <v>33469.046000000002</v>
      </c>
      <c r="AU220" s="67">
        <v>33684.883000000002</v>
      </c>
      <c r="AV220" s="67">
        <v>33899.311999999998</v>
      </c>
      <c r="AW220" s="67">
        <v>34112.358</v>
      </c>
      <c r="AX220" s="67">
        <v>34323.980000000003</v>
      </c>
      <c r="AY220" s="67">
        <v>34534.175000000003</v>
      </c>
      <c r="AZ220" s="67">
        <v>34742.896000000001</v>
      </c>
      <c r="BA220" s="67">
        <v>34950.161</v>
      </c>
      <c r="BB220" s="67">
        <v>35155.970999999998</v>
      </c>
      <c r="BC220" s="67">
        <v>35360.353999999999</v>
      </c>
      <c r="BD220" s="67">
        <v>35563.478999999999</v>
      </c>
      <c r="BE220" s="67">
        <v>35765.567999999999</v>
      </c>
      <c r="BF220" s="67">
        <v>35966.779000000002</v>
      </c>
      <c r="BG220" s="67">
        <v>36167.175999999999</v>
      </c>
      <c r="BH220" s="67">
        <v>36366.773000000001</v>
      </c>
      <c r="BI220" s="67">
        <v>36565.595999999998</v>
      </c>
      <c r="BJ220" s="67">
        <v>36763.656999999999</v>
      </c>
      <c r="BK220" s="67">
        <v>36960.955000000002</v>
      </c>
      <c r="BL220" s="67">
        <v>37157.588000000003</v>
      </c>
      <c r="BM220" s="67">
        <v>37353.586000000003</v>
      </c>
      <c r="BN220" s="67">
        <v>37548.923999999999</v>
      </c>
      <c r="BO220" s="67">
        <v>37743.553</v>
      </c>
      <c r="BP220" s="67">
        <v>37937.449999999997</v>
      </c>
      <c r="BQ220" s="67">
        <v>38130.707999999999</v>
      </c>
      <c r="BR220" s="67">
        <v>38323.430999999997</v>
      </c>
      <c r="BS220" s="67">
        <v>38515.747000000003</v>
      </c>
      <c r="BT220" s="67">
        <v>38707.796999999999</v>
      </c>
      <c r="BU220" s="67">
        <v>38899.743999999999</v>
      </c>
      <c r="BV220" s="67">
        <v>39091.642999999996</v>
      </c>
      <c r="BW220" s="67">
        <v>39283.641000000003</v>
      </c>
      <c r="BX220" s="67">
        <v>39476.074999999997</v>
      </c>
      <c r="BY220" s="67">
        <v>39669.373</v>
      </c>
      <c r="BZ220" s="67">
        <v>39863.841</v>
      </c>
      <c r="CA220" s="67">
        <v>40059.567000000003</v>
      </c>
      <c r="CB220" s="67">
        <v>40256.516000000003</v>
      </c>
      <c r="CC220" s="67">
        <v>40454.724999999999</v>
      </c>
      <c r="CD220" s="67">
        <v>40654.19</v>
      </c>
      <c r="CE220" s="67">
        <v>40854.879000000001</v>
      </c>
      <c r="CF220" s="67">
        <v>41056.665000000001</v>
      </c>
      <c r="CG220" s="67">
        <v>41259.366000000002</v>
      </c>
      <c r="CH220" s="67">
        <v>41462.743999999999</v>
      </c>
      <c r="CI220" s="67">
        <v>41666.533000000003</v>
      </c>
      <c r="CJ220" s="67">
        <v>41870.415000000001</v>
      </c>
      <c r="CK220" s="67">
        <v>42074.008000000002</v>
      </c>
      <c r="CL220" s="67">
        <v>42276.911999999997</v>
      </c>
      <c r="CM220" s="67">
        <v>42478.661999999997</v>
      </c>
      <c r="CN220" s="67">
        <v>42678.800999999999</v>
      </c>
      <c r="CO220" s="67">
        <v>42876.773999999998</v>
      </c>
    </row>
    <row r="221" spans="1:93" ht="11.25" customHeight="1">
      <c r="A221" s="63">
        <v>204</v>
      </c>
      <c r="B221" s="64" t="s">
        <v>844</v>
      </c>
      <c r="C221" s="73" t="s">
        <v>473</v>
      </c>
      <c r="D221" s="66">
        <v>19</v>
      </c>
      <c r="E221" s="66">
        <v>554</v>
      </c>
      <c r="F221" s="64" t="s">
        <v>894</v>
      </c>
      <c r="G221" s="66">
        <v>927</v>
      </c>
      <c r="H221" s="67">
        <v>4614.527</v>
      </c>
      <c r="I221" s="67">
        <v>4659.2650000000003</v>
      </c>
      <c r="J221" s="67">
        <v>4702.0290000000005</v>
      </c>
      <c r="K221" s="67">
        <v>4743.1310000000003</v>
      </c>
      <c r="L221" s="67">
        <v>4783.0619999999999</v>
      </c>
      <c r="M221" s="67">
        <v>4822.2330000000002</v>
      </c>
      <c r="N221" s="67">
        <v>4860.6419999999998</v>
      </c>
      <c r="O221" s="67">
        <v>4898.201</v>
      </c>
      <c r="P221" s="67">
        <v>4934.9759999999997</v>
      </c>
      <c r="Q221" s="67">
        <v>4971.0469999999996</v>
      </c>
      <c r="R221" s="67">
        <v>5006.4489999999996</v>
      </c>
      <c r="S221" s="67">
        <v>5041.2370000000001</v>
      </c>
      <c r="T221" s="67">
        <v>5075.4129999999996</v>
      </c>
      <c r="U221" s="67">
        <v>5108.8630000000003</v>
      </c>
      <c r="V221" s="67">
        <v>5141.4120000000003</v>
      </c>
      <c r="W221" s="67">
        <v>5172.9610000000002</v>
      </c>
      <c r="X221" s="67">
        <v>5203.4830000000002</v>
      </c>
      <c r="Y221" s="67">
        <v>5232.9920000000002</v>
      </c>
      <c r="Z221" s="67">
        <v>5261.491</v>
      </c>
      <c r="AA221" s="67">
        <v>5288.96</v>
      </c>
      <c r="AB221" s="67">
        <v>5315.4189999999999</v>
      </c>
      <c r="AC221" s="67">
        <v>5340.85</v>
      </c>
      <c r="AD221" s="67">
        <v>5365.2650000000003</v>
      </c>
      <c r="AE221" s="67">
        <v>5388.73</v>
      </c>
      <c r="AF221" s="67">
        <v>5411.29</v>
      </c>
      <c r="AG221" s="67">
        <v>5433</v>
      </c>
      <c r="AH221" s="67">
        <v>5453.8959999999997</v>
      </c>
      <c r="AI221" s="67">
        <v>5473.9870000000001</v>
      </c>
      <c r="AJ221" s="67">
        <v>5493.2929999999997</v>
      </c>
      <c r="AK221" s="67">
        <v>5511.82</v>
      </c>
      <c r="AL221" s="67">
        <v>5529.5690000000004</v>
      </c>
      <c r="AM221" s="67">
        <v>5546.5720000000001</v>
      </c>
      <c r="AN221" s="67">
        <v>5562.8819999999996</v>
      </c>
      <c r="AO221" s="67">
        <v>5578.5119999999997</v>
      </c>
      <c r="AP221" s="67">
        <v>5593.4639999999999</v>
      </c>
      <c r="AQ221" s="67">
        <v>5607.7929999999997</v>
      </c>
      <c r="AR221" s="67">
        <v>5621.5230000000001</v>
      </c>
      <c r="AS221" s="67">
        <v>5634.7</v>
      </c>
      <c r="AT221" s="67">
        <v>5647.3810000000003</v>
      </c>
      <c r="AU221" s="67">
        <v>5659.6279999999997</v>
      </c>
      <c r="AV221" s="67">
        <v>5671.5280000000002</v>
      </c>
      <c r="AW221" s="67">
        <v>5683.0820000000003</v>
      </c>
      <c r="AX221" s="67">
        <v>5694.3440000000001</v>
      </c>
      <c r="AY221" s="67">
        <v>5705.4070000000002</v>
      </c>
      <c r="AZ221" s="67">
        <v>5716.3509999999997</v>
      </c>
      <c r="BA221" s="67">
        <v>5727.2730000000001</v>
      </c>
      <c r="BB221" s="67">
        <v>5738.1819999999998</v>
      </c>
      <c r="BC221" s="67">
        <v>5749.0950000000003</v>
      </c>
      <c r="BD221" s="67">
        <v>5760.0429999999997</v>
      </c>
      <c r="BE221" s="67">
        <v>5771.0010000000002</v>
      </c>
      <c r="BF221" s="67">
        <v>5781.9809999999998</v>
      </c>
      <c r="BG221" s="67">
        <v>5792.9979999999996</v>
      </c>
      <c r="BH221" s="67">
        <v>5804.0050000000001</v>
      </c>
      <c r="BI221" s="67">
        <v>5815</v>
      </c>
      <c r="BJ221" s="67">
        <v>5825.9390000000003</v>
      </c>
      <c r="BK221" s="67">
        <v>5836.7839999999997</v>
      </c>
      <c r="BL221" s="67">
        <v>5847.51</v>
      </c>
      <c r="BM221" s="67">
        <v>5858.0749999999998</v>
      </c>
      <c r="BN221" s="67">
        <v>5868.4009999999998</v>
      </c>
      <c r="BO221" s="67">
        <v>5878.3710000000001</v>
      </c>
      <c r="BP221" s="67">
        <v>5887.9040000000005</v>
      </c>
      <c r="BQ221" s="67">
        <v>5896.9740000000002</v>
      </c>
      <c r="BR221" s="67">
        <v>5905.5730000000003</v>
      </c>
      <c r="BS221" s="67">
        <v>5913.6180000000004</v>
      </c>
      <c r="BT221" s="67">
        <v>5921.0879999999997</v>
      </c>
      <c r="BU221" s="67">
        <v>5927.9129999999996</v>
      </c>
      <c r="BV221" s="67">
        <v>5934.12</v>
      </c>
      <c r="BW221" s="67">
        <v>5939.7129999999997</v>
      </c>
      <c r="BX221" s="67">
        <v>5944.7629999999999</v>
      </c>
      <c r="BY221" s="67">
        <v>5949.3649999999998</v>
      </c>
      <c r="BZ221" s="67">
        <v>5953.61</v>
      </c>
      <c r="CA221" s="67">
        <v>5957.5249999999996</v>
      </c>
      <c r="CB221" s="67">
        <v>5961.1409999999996</v>
      </c>
      <c r="CC221" s="67">
        <v>5964.567</v>
      </c>
      <c r="CD221" s="67">
        <v>5967.92</v>
      </c>
      <c r="CE221" s="67">
        <v>5971.277</v>
      </c>
      <c r="CF221" s="67">
        <v>5974.7160000000003</v>
      </c>
      <c r="CG221" s="67">
        <v>5978.2380000000003</v>
      </c>
      <c r="CH221" s="67">
        <v>5981.835</v>
      </c>
      <c r="CI221" s="67">
        <v>5985.48</v>
      </c>
      <c r="CJ221" s="67">
        <v>5989.1710000000003</v>
      </c>
      <c r="CK221" s="67">
        <v>5992.8919999999998</v>
      </c>
      <c r="CL221" s="67">
        <v>5996.643</v>
      </c>
      <c r="CM221" s="67">
        <v>6000.4560000000001</v>
      </c>
      <c r="CN221" s="67">
        <v>6004.3469999999998</v>
      </c>
      <c r="CO221" s="67">
        <v>6008.35</v>
      </c>
    </row>
    <row r="222" spans="1:93" ht="11.25" customHeight="1">
      <c r="A222" s="74">
        <v>205</v>
      </c>
      <c r="B222" s="75" t="s">
        <v>844</v>
      </c>
      <c r="C222" s="76" t="s">
        <v>953</v>
      </c>
      <c r="D222" s="77"/>
      <c r="E222" s="77">
        <v>1835</v>
      </c>
      <c r="F222" s="75" t="s">
        <v>891</v>
      </c>
      <c r="G222" s="77">
        <v>1828</v>
      </c>
      <c r="H222" s="78">
        <v>11311.666999999999</v>
      </c>
      <c r="I222" s="78">
        <v>11513.656000000001</v>
      </c>
      <c r="J222" s="78">
        <v>11719.831</v>
      </c>
      <c r="K222" s="78">
        <v>11929.539000000001</v>
      </c>
      <c r="L222" s="78">
        <v>12141.786</v>
      </c>
      <c r="M222" s="78">
        <v>12355.695</v>
      </c>
      <c r="N222" s="78">
        <v>12571.094999999999</v>
      </c>
      <c r="O222" s="78">
        <v>12788.201999999999</v>
      </c>
      <c r="P222" s="78">
        <v>13006.862999999999</v>
      </c>
      <c r="Q222" s="78">
        <v>13226.912</v>
      </c>
      <c r="R222" s="78">
        <v>13448.303</v>
      </c>
      <c r="S222" s="78">
        <v>13670.797</v>
      </c>
      <c r="T222" s="78">
        <v>13894.273999999999</v>
      </c>
      <c r="U222" s="78">
        <v>14118.523999999999</v>
      </c>
      <c r="V222" s="78">
        <v>14343.308000000001</v>
      </c>
      <c r="W222" s="78">
        <v>14568.51</v>
      </c>
      <c r="X222" s="78">
        <v>14794.037</v>
      </c>
      <c r="Y222" s="78">
        <v>15019.653</v>
      </c>
      <c r="Z222" s="78">
        <v>15245.225</v>
      </c>
      <c r="AA222" s="78">
        <v>15470.422</v>
      </c>
      <c r="AB222" s="78">
        <v>15695.184999999999</v>
      </c>
      <c r="AC222" s="78">
        <v>15919.285</v>
      </c>
      <c r="AD222" s="78">
        <v>16142.655000000001</v>
      </c>
      <c r="AE222" s="78">
        <v>16365.264999999999</v>
      </c>
      <c r="AF222" s="78">
        <v>16587.124</v>
      </c>
      <c r="AG222" s="78">
        <v>16808.088</v>
      </c>
      <c r="AH222" s="78">
        <v>17028.259999999998</v>
      </c>
      <c r="AI222" s="78">
        <v>17247.356</v>
      </c>
      <c r="AJ222" s="78">
        <v>17465.399000000001</v>
      </c>
      <c r="AK222" s="78">
        <v>17682.308000000001</v>
      </c>
      <c r="AL222" s="78">
        <v>17897.915000000001</v>
      </c>
      <c r="AM222" s="78">
        <v>18112.22</v>
      </c>
      <c r="AN222" s="78">
        <v>18325.123</v>
      </c>
      <c r="AO222" s="78">
        <v>18536.575000000001</v>
      </c>
      <c r="AP222" s="78">
        <v>18746.383999999998</v>
      </c>
      <c r="AQ222" s="78">
        <v>18954.435000000001</v>
      </c>
      <c r="AR222" s="78">
        <v>19160.698</v>
      </c>
      <c r="AS222" s="78">
        <v>19365.103999999999</v>
      </c>
      <c r="AT222" s="78">
        <v>19567.694</v>
      </c>
      <c r="AU222" s="78">
        <v>19768.473000000002</v>
      </c>
      <c r="AV222" s="78">
        <v>19967.517</v>
      </c>
      <c r="AW222" s="78">
        <v>20164.798999999999</v>
      </c>
      <c r="AX222" s="78">
        <v>20360.221000000001</v>
      </c>
      <c r="AY222" s="78">
        <v>20553.7</v>
      </c>
      <c r="AZ222" s="78">
        <v>20745.030999999999</v>
      </c>
      <c r="BA222" s="78">
        <v>20934.066999999999</v>
      </c>
      <c r="BB222" s="78">
        <v>21120.841</v>
      </c>
      <c r="BC222" s="78">
        <v>21305.212</v>
      </c>
      <c r="BD222" s="78">
        <v>21487.157999999999</v>
      </c>
      <c r="BE222" s="78">
        <v>21666.706999999999</v>
      </c>
      <c r="BF222" s="78">
        <v>21843.79</v>
      </c>
      <c r="BG222" s="78">
        <v>22018.289000000001</v>
      </c>
      <c r="BH222" s="78">
        <v>22190.221000000001</v>
      </c>
      <c r="BI222" s="78">
        <v>22359.416000000001</v>
      </c>
      <c r="BJ222" s="78">
        <v>22525.635999999999</v>
      </c>
      <c r="BK222" s="78">
        <v>22688.745999999999</v>
      </c>
      <c r="BL222" s="78">
        <v>22848.587</v>
      </c>
      <c r="BM222" s="78">
        <v>23005.325000000001</v>
      </c>
      <c r="BN222" s="78">
        <v>23158.846000000001</v>
      </c>
      <c r="BO222" s="78">
        <v>23309.281999999999</v>
      </c>
      <c r="BP222" s="78">
        <v>23456.727999999999</v>
      </c>
      <c r="BQ222" s="78">
        <v>23601.108</v>
      </c>
      <c r="BR222" s="78">
        <v>23742.427</v>
      </c>
      <c r="BS222" s="78">
        <v>23880.477999999999</v>
      </c>
      <c r="BT222" s="78">
        <v>24014.996999999999</v>
      </c>
      <c r="BU222" s="78">
        <v>24145.91</v>
      </c>
      <c r="BV222" s="78">
        <v>24273.1</v>
      </c>
      <c r="BW222" s="78">
        <v>24396.654999999999</v>
      </c>
      <c r="BX222" s="78">
        <v>24516.553</v>
      </c>
      <c r="BY222" s="78">
        <v>24632.883999999998</v>
      </c>
      <c r="BZ222" s="78">
        <v>24745.744999999999</v>
      </c>
      <c r="CA222" s="78">
        <v>24855.062000000002</v>
      </c>
      <c r="CB222" s="78">
        <v>24960.915000000001</v>
      </c>
      <c r="CC222" s="78">
        <v>25063.275000000001</v>
      </c>
      <c r="CD222" s="78">
        <v>25162.267</v>
      </c>
      <c r="CE222" s="78">
        <v>25257.826000000001</v>
      </c>
      <c r="CF222" s="78">
        <v>25350.058000000001</v>
      </c>
      <c r="CG222" s="78">
        <v>25438.942999999999</v>
      </c>
      <c r="CH222" s="78">
        <v>25524.409</v>
      </c>
      <c r="CI222" s="78">
        <v>25606.625</v>
      </c>
      <c r="CJ222" s="78">
        <v>25685.476999999999</v>
      </c>
      <c r="CK222" s="78">
        <v>25761.043000000001</v>
      </c>
      <c r="CL222" s="78">
        <v>25833.313999999998</v>
      </c>
      <c r="CM222" s="78">
        <v>25902.246999999999</v>
      </c>
      <c r="CN222" s="78">
        <v>25967.964</v>
      </c>
      <c r="CO222" s="78">
        <v>26030.486000000001</v>
      </c>
    </row>
    <row r="223" spans="1:93" ht="11.25" customHeight="1">
      <c r="A223" s="79">
        <v>206</v>
      </c>
      <c r="B223" s="80" t="s">
        <v>844</v>
      </c>
      <c r="C223" s="81" t="s">
        <v>954</v>
      </c>
      <c r="D223" s="82"/>
      <c r="E223" s="82">
        <v>928</v>
      </c>
      <c r="F223" s="80" t="s">
        <v>893</v>
      </c>
      <c r="G223" s="82">
        <v>1835</v>
      </c>
      <c r="H223" s="83">
        <v>10121.727000000001</v>
      </c>
      <c r="I223" s="83">
        <v>10316.126</v>
      </c>
      <c r="J223" s="83">
        <v>10514.186</v>
      </c>
      <c r="K223" s="83">
        <v>10715.331</v>
      </c>
      <c r="L223" s="83">
        <v>10918.534</v>
      </c>
      <c r="M223" s="83">
        <v>11122.99</v>
      </c>
      <c r="N223" s="83">
        <v>11328.58</v>
      </c>
      <c r="O223" s="83">
        <v>11535.550999999999</v>
      </c>
      <c r="P223" s="83">
        <v>11743.808000000001</v>
      </c>
      <c r="Q223" s="83">
        <v>11953.433000000001</v>
      </c>
      <c r="R223" s="83">
        <v>12164.402</v>
      </c>
      <c r="S223" s="83">
        <v>12376.602000000001</v>
      </c>
      <c r="T223" s="83">
        <v>12589.88</v>
      </c>
      <c r="U223" s="83">
        <v>12804.073</v>
      </c>
      <c r="V223" s="83">
        <v>13018.946</v>
      </c>
      <c r="W223" s="83">
        <v>13234.377</v>
      </c>
      <c r="X223" s="83">
        <v>13450.249</v>
      </c>
      <c r="Y223" s="83">
        <v>13666.407999999999</v>
      </c>
      <c r="Z223" s="83">
        <v>13882.691000000001</v>
      </c>
      <c r="AA223" s="83">
        <v>14098.864</v>
      </c>
      <c r="AB223" s="83">
        <v>14314.769</v>
      </c>
      <c r="AC223" s="83">
        <v>14530.228999999999</v>
      </c>
      <c r="AD223" s="83">
        <v>14745.174000000001</v>
      </c>
      <c r="AE223" s="83">
        <v>14959.591</v>
      </c>
      <c r="AF223" s="83">
        <v>15173.451999999999</v>
      </c>
      <c r="AG223" s="83">
        <v>15386.699000000001</v>
      </c>
      <c r="AH223" s="83">
        <v>15599.317999999999</v>
      </c>
      <c r="AI223" s="83">
        <v>15811.126</v>
      </c>
      <c r="AJ223" s="83">
        <v>16022.118</v>
      </c>
      <c r="AK223" s="83">
        <v>16232.194</v>
      </c>
      <c r="AL223" s="83">
        <v>16441.246999999999</v>
      </c>
      <c r="AM223" s="83">
        <v>16649.235000000001</v>
      </c>
      <c r="AN223" s="83">
        <v>16856.095000000001</v>
      </c>
      <c r="AO223" s="83">
        <v>17061.702000000001</v>
      </c>
      <c r="AP223" s="83">
        <v>17265.97</v>
      </c>
      <c r="AQ223" s="83">
        <v>17468.771000000001</v>
      </c>
      <c r="AR223" s="83">
        <v>17670.057000000001</v>
      </c>
      <c r="AS223" s="83">
        <v>17869.740000000002</v>
      </c>
      <c r="AT223" s="83">
        <v>18067.884999999998</v>
      </c>
      <c r="AU223" s="83">
        <v>18264.464</v>
      </c>
      <c r="AV223" s="83">
        <v>18459.571</v>
      </c>
      <c r="AW223" s="83">
        <v>18653.126</v>
      </c>
      <c r="AX223" s="83">
        <v>18845.039000000001</v>
      </c>
      <c r="AY223" s="83">
        <v>19035.217000000001</v>
      </c>
      <c r="AZ223" s="83">
        <v>19223.481</v>
      </c>
      <c r="BA223" s="83">
        <v>19409.722000000002</v>
      </c>
      <c r="BB223" s="83">
        <v>19593.901999999998</v>
      </c>
      <c r="BC223" s="83">
        <v>19775.888999999999</v>
      </c>
      <c r="BD223" s="83">
        <v>19955.673999999999</v>
      </c>
      <c r="BE223" s="83">
        <v>20133.258000000002</v>
      </c>
      <c r="BF223" s="83">
        <v>20308.554</v>
      </c>
      <c r="BG223" s="83">
        <v>20481.478999999999</v>
      </c>
      <c r="BH223" s="83">
        <v>20652.022000000001</v>
      </c>
      <c r="BI223" s="83">
        <v>20820.016</v>
      </c>
      <c r="BJ223" s="83">
        <v>20985.25</v>
      </c>
      <c r="BK223" s="83">
        <v>21147.591</v>
      </c>
      <c r="BL223" s="83">
        <v>21306.974999999999</v>
      </c>
      <c r="BM223" s="83">
        <v>21463.356</v>
      </c>
      <c r="BN223" s="83">
        <v>21616.796999999999</v>
      </c>
      <c r="BO223" s="83">
        <v>21767.416000000001</v>
      </c>
      <c r="BP223" s="83">
        <v>21915.256000000001</v>
      </c>
      <c r="BQ223" s="83">
        <v>22060.34</v>
      </c>
      <c r="BR223" s="83">
        <v>22202.571</v>
      </c>
      <c r="BS223" s="83">
        <v>22341.791000000001</v>
      </c>
      <c r="BT223" s="83">
        <v>22477.816999999999</v>
      </c>
      <c r="BU223" s="83">
        <v>22610.469000000001</v>
      </c>
      <c r="BV223" s="83">
        <v>22739.663</v>
      </c>
      <c r="BW223" s="83">
        <v>22865.5</v>
      </c>
      <c r="BX223" s="83">
        <v>22987.95</v>
      </c>
      <c r="BY223" s="83">
        <v>23107.129000000001</v>
      </c>
      <c r="BZ223" s="83">
        <v>23223.088</v>
      </c>
      <c r="CA223" s="83">
        <v>23335.823</v>
      </c>
      <c r="CB223" s="83">
        <v>23445.288</v>
      </c>
      <c r="CC223" s="83">
        <v>23551.55</v>
      </c>
      <c r="CD223" s="83">
        <v>23654.66</v>
      </c>
      <c r="CE223" s="83">
        <v>23754.626</v>
      </c>
      <c r="CF223" s="83">
        <v>23851.471000000001</v>
      </c>
      <c r="CG223" s="83">
        <v>23945.178</v>
      </c>
      <c r="CH223" s="83">
        <v>24035.791000000001</v>
      </c>
      <c r="CI223" s="83">
        <v>24123.282999999999</v>
      </c>
      <c r="CJ223" s="83">
        <v>24207.655999999999</v>
      </c>
      <c r="CK223" s="83">
        <v>24288.918000000001</v>
      </c>
      <c r="CL223" s="83">
        <v>24367.09</v>
      </c>
      <c r="CM223" s="83">
        <v>24442.159</v>
      </c>
      <c r="CN223" s="83">
        <v>24514.154999999999</v>
      </c>
      <c r="CO223" s="83">
        <v>24583.111000000001</v>
      </c>
    </row>
    <row r="224" spans="1:93" ht="11.25" customHeight="1">
      <c r="A224" s="63">
        <v>207</v>
      </c>
      <c r="B224" s="64" t="s">
        <v>844</v>
      </c>
      <c r="C224" s="73" t="s">
        <v>343</v>
      </c>
      <c r="D224" s="66"/>
      <c r="E224" s="66">
        <v>242</v>
      </c>
      <c r="F224" s="64" t="s">
        <v>894</v>
      </c>
      <c r="G224" s="66">
        <v>928</v>
      </c>
      <c r="H224" s="67">
        <v>868.63199999999995</v>
      </c>
      <c r="I224" s="67">
        <v>872.40599999999995</v>
      </c>
      <c r="J224" s="67">
        <v>877.46</v>
      </c>
      <c r="K224" s="67">
        <v>883.49</v>
      </c>
      <c r="L224" s="67">
        <v>889.95500000000004</v>
      </c>
      <c r="M224" s="67">
        <v>896.44399999999996</v>
      </c>
      <c r="N224" s="67">
        <v>902.899</v>
      </c>
      <c r="O224" s="67">
        <v>909.45699999999999</v>
      </c>
      <c r="P224" s="67">
        <v>916.13099999999997</v>
      </c>
      <c r="Q224" s="67">
        <v>922.95500000000004</v>
      </c>
      <c r="R224" s="67">
        <v>929.97699999999998</v>
      </c>
      <c r="S224" s="67">
        <v>937.16200000000003</v>
      </c>
      <c r="T224" s="67">
        <v>944.45600000000002</v>
      </c>
      <c r="U224" s="67">
        <v>951.76300000000003</v>
      </c>
      <c r="V224" s="67">
        <v>958.971</v>
      </c>
      <c r="W224" s="67">
        <v>966.01900000000001</v>
      </c>
      <c r="X224" s="67">
        <v>972.86599999999999</v>
      </c>
      <c r="Y224" s="67">
        <v>979.49599999999998</v>
      </c>
      <c r="Z224" s="67">
        <v>985.93700000000001</v>
      </c>
      <c r="AA224" s="67">
        <v>992.226</v>
      </c>
      <c r="AB224" s="67">
        <v>998.38699999999994</v>
      </c>
      <c r="AC224" s="67">
        <v>1004.41</v>
      </c>
      <c r="AD224" s="67">
        <v>1010.275</v>
      </c>
      <c r="AE224" s="67">
        <v>1015.984</v>
      </c>
      <c r="AF224" s="67">
        <v>1021.522</v>
      </c>
      <c r="AG224" s="67">
        <v>1026.8869999999999</v>
      </c>
      <c r="AH224" s="67">
        <v>1032.078</v>
      </c>
      <c r="AI224" s="67">
        <v>1037.0930000000001</v>
      </c>
      <c r="AJ224" s="67">
        <v>1041.9380000000001</v>
      </c>
      <c r="AK224" s="67">
        <v>1046.623</v>
      </c>
      <c r="AL224" s="67">
        <v>1051.1289999999999</v>
      </c>
      <c r="AM224" s="67">
        <v>1055.4780000000001</v>
      </c>
      <c r="AN224" s="67">
        <v>1059.6610000000001</v>
      </c>
      <c r="AO224" s="67">
        <v>1063.6769999999999</v>
      </c>
      <c r="AP224" s="67">
        <v>1067.5440000000001</v>
      </c>
      <c r="AQ224" s="67">
        <v>1071.252</v>
      </c>
      <c r="AR224" s="67">
        <v>1074.797</v>
      </c>
      <c r="AS224" s="67">
        <v>1078.201</v>
      </c>
      <c r="AT224" s="67">
        <v>1081.444</v>
      </c>
      <c r="AU224" s="67">
        <v>1084.5</v>
      </c>
      <c r="AV224" s="67">
        <v>1087.395</v>
      </c>
      <c r="AW224" s="67">
        <v>1090.1189999999999</v>
      </c>
      <c r="AX224" s="67">
        <v>1092.671</v>
      </c>
      <c r="AY224" s="67">
        <v>1095.0530000000001</v>
      </c>
      <c r="AZ224" s="67">
        <v>1097.2539999999999</v>
      </c>
      <c r="BA224" s="67">
        <v>1099.29</v>
      </c>
      <c r="BB224" s="67">
        <v>1101.1569999999999</v>
      </c>
      <c r="BC224" s="67">
        <v>1102.854</v>
      </c>
      <c r="BD224" s="67">
        <v>1104.384</v>
      </c>
      <c r="BE224" s="67">
        <v>1105.7570000000001</v>
      </c>
      <c r="BF224" s="67">
        <v>1106.9849999999999</v>
      </c>
      <c r="BG224" s="67">
        <v>1108.05</v>
      </c>
      <c r="BH224" s="67">
        <v>1108.9839999999999</v>
      </c>
      <c r="BI224" s="67">
        <v>1109.771</v>
      </c>
      <c r="BJ224" s="67">
        <v>1110.4359999999999</v>
      </c>
      <c r="BK224" s="67">
        <v>1110.9739999999999</v>
      </c>
      <c r="BL224" s="67">
        <v>1111.404</v>
      </c>
      <c r="BM224" s="67">
        <v>1111.7159999999999</v>
      </c>
      <c r="BN224" s="67">
        <v>1111.9010000000001</v>
      </c>
      <c r="BO224" s="67">
        <v>1111.9829999999999</v>
      </c>
      <c r="BP224" s="67">
        <v>1111.9369999999999</v>
      </c>
      <c r="BQ224" s="67">
        <v>1111.7650000000001</v>
      </c>
      <c r="BR224" s="67">
        <v>1111.4760000000001</v>
      </c>
      <c r="BS224" s="67">
        <v>1111.0609999999999</v>
      </c>
      <c r="BT224" s="67">
        <v>1110.5170000000001</v>
      </c>
      <c r="BU224" s="67">
        <v>1109.845</v>
      </c>
      <c r="BV224" s="67">
        <v>1109.0329999999999</v>
      </c>
      <c r="BW224" s="67">
        <v>1108.088</v>
      </c>
      <c r="BX224" s="67">
        <v>1107.0070000000001</v>
      </c>
      <c r="BY224" s="67">
        <v>1105.7909999999999</v>
      </c>
      <c r="BZ224" s="67">
        <v>1104.4269999999999</v>
      </c>
      <c r="CA224" s="67">
        <v>1102.925</v>
      </c>
      <c r="CB224" s="67">
        <v>1101.268</v>
      </c>
      <c r="CC224" s="67">
        <v>1099.4680000000001</v>
      </c>
      <c r="CD224" s="67">
        <v>1097.5260000000001</v>
      </c>
      <c r="CE224" s="67">
        <v>1095.412</v>
      </c>
      <c r="CF224" s="67">
        <v>1093.164</v>
      </c>
      <c r="CG224" s="67">
        <v>1090.758</v>
      </c>
      <c r="CH224" s="67">
        <v>1088.2139999999999</v>
      </c>
      <c r="CI224" s="67">
        <v>1085.519</v>
      </c>
      <c r="CJ224" s="67">
        <v>1082.683</v>
      </c>
      <c r="CK224" s="67">
        <v>1079.7260000000001</v>
      </c>
      <c r="CL224" s="67">
        <v>1076.626</v>
      </c>
      <c r="CM224" s="67">
        <v>1073.4010000000001</v>
      </c>
      <c r="CN224" s="67">
        <v>1070.056</v>
      </c>
      <c r="CO224" s="67">
        <v>1066.5809999999999</v>
      </c>
    </row>
    <row r="225" spans="1:93" ht="11.25" customHeight="1">
      <c r="A225" s="63">
        <v>208</v>
      </c>
      <c r="B225" s="64" t="s">
        <v>844</v>
      </c>
      <c r="C225" s="73" t="s">
        <v>955</v>
      </c>
      <c r="D225" s="66">
        <v>2</v>
      </c>
      <c r="E225" s="66">
        <v>540</v>
      </c>
      <c r="F225" s="64" t="s">
        <v>894</v>
      </c>
      <c r="G225" s="66">
        <v>928</v>
      </c>
      <c r="H225" s="67">
        <v>271.06200000000001</v>
      </c>
      <c r="I225" s="67">
        <v>274.19</v>
      </c>
      <c r="J225" s="67">
        <v>277.15899999999999</v>
      </c>
      <c r="K225" s="67">
        <v>279.98599999999999</v>
      </c>
      <c r="L225" s="67">
        <v>282.75700000000001</v>
      </c>
      <c r="M225" s="67">
        <v>285.49099999999999</v>
      </c>
      <c r="N225" s="67">
        <v>288.21699999999998</v>
      </c>
      <c r="O225" s="67">
        <v>290.92399999999998</v>
      </c>
      <c r="P225" s="67">
        <v>293.58100000000002</v>
      </c>
      <c r="Q225" s="67">
        <v>296.20999999999998</v>
      </c>
      <c r="R225" s="67">
        <v>298.786</v>
      </c>
      <c r="S225" s="67">
        <v>301.31599999999997</v>
      </c>
      <c r="T225" s="67">
        <v>303.79700000000003</v>
      </c>
      <c r="U225" s="67">
        <v>306.25</v>
      </c>
      <c r="V225" s="67">
        <v>308.65800000000002</v>
      </c>
      <c r="W225" s="67">
        <v>311.02699999999999</v>
      </c>
      <c r="X225" s="67">
        <v>313.351</v>
      </c>
      <c r="Y225" s="67">
        <v>315.642</v>
      </c>
      <c r="Z225" s="67">
        <v>317.88600000000002</v>
      </c>
      <c r="AA225" s="67">
        <v>320.07100000000003</v>
      </c>
      <c r="AB225" s="67">
        <v>322.21800000000002</v>
      </c>
      <c r="AC225" s="67">
        <v>324.29700000000003</v>
      </c>
      <c r="AD225" s="67">
        <v>326.32</v>
      </c>
      <c r="AE225" s="67">
        <v>328.29399999999998</v>
      </c>
      <c r="AF225" s="67">
        <v>330.20400000000001</v>
      </c>
      <c r="AG225" s="67">
        <v>332.036</v>
      </c>
      <c r="AH225" s="67">
        <v>333.82100000000003</v>
      </c>
      <c r="AI225" s="67">
        <v>335.51799999999997</v>
      </c>
      <c r="AJ225" s="67">
        <v>337.14</v>
      </c>
      <c r="AK225" s="67">
        <v>338.702</v>
      </c>
      <c r="AL225" s="67">
        <v>340.19</v>
      </c>
      <c r="AM225" s="67">
        <v>341.601</v>
      </c>
      <c r="AN225" s="67">
        <v>342.93099999999998</v>
      </c>
      <c r="AO225" s="67">
        <v>344.18700000000001</v>
      </c>
      <c r="AP225" s="67">
        <v>345.38400000000001</v>
      </c>
      <c r="AQ225" s="67">
        <v>346.495</v>
      </c>
      <c r="AR225" s="67">
        <v>347.56</v>
      </c>
      <c r="AS225" s="67">
        <v>348.55599999999998</v>
      </c>
      <c r="AT225" s="67">
        <v>349.47199999999998</v>
      </c>
      <c r="AU225" s="67">
        <v>350.33600000000001</v>
      </c>
      <c r="AV225" s="67">
        <v>351.15</v>
      </c>
      <c r="AW225" s="67">
        <v>351.91</v>
      </c>
      <c r="AX225" s="67">
        <v>352.60899999999998</v>
      </c>
      <c r="AY225" s="67">
        <v>353.26799999999997</v>
      </c>
      <c r="AZ225" s="67">
        <v>353.89400000000001</v>
      </c>
      <c r="BA225" s="67">
        <v>354.47899999999998</v>
      </c>
      <c r="BB225" s="67">
        <v>355.03699999999998</v>
      </c>
      <c r="BC225" s="67">
        <v>355.55399999999997</v>
      </c>
      <c r="BD225" s="67">
        <v>356.05799999999999</v>
      </c>
      <c r="BE225" s="67">
        <v>356.53300000000002</v>
      </c>
      <c r="BF225" s="67">
        <v>356.98</v>
      </c>
      <c r="BG225" s="67">
        <v>357.39400000000001</v>
      </c>
      <c r="BH225" s="67">
        <v>357.78100000000001</v>
      </c>
      <c r="BI225" s="67">
        <v>358.15699999999998</v>
      </c>
      <c r="BJ225" s="67">
        <v>358.50099999999998</v>
      </c>
      <c r="BK225" s="67">
        <v>358.81400000000002</v>
      </c>
      <c r="BL225" s="67">
        <v>359.108</v>
      </c>
      <c r="BM225" s="67">
        <v>359.36799999999999</v>
      </c>
      <c r="BN225" s="67">
        <v>359.60899999999998</v>
      </c>
      <c r="BO225" s="67">
        <v>359.82100000000003</v>
      </c>
      <c r="BP225" s="67">
        <v>360.00400000000002</v>
      </c>
      <c r="BQ225" s="67">
        <v>360.16</v>
      </c>
      <c r="BR225" s="67">
        <v>360.27699999999999</v>
      </c>
      <c r="BS225" s="67">
        <v>360.37099999999998</v>
      </c>
      <c r="BT225" s="67">
        <v>360.43099999999998</v>
      </c>
      <c r="BU225" s="67">
        <v>360.45699999999999</v>
      </c>
      <c r="BV225" s="67">
        <v>360.45100000000002</v>
      </c>
      <c r="BW225" s="67">
        <v>360.411</v>
      </c>
      <c r="BX225" s="67">
        <v>360.34</v>
      </c>
      <c r="BY225" s="67">
        <v>360.24</v>
      </c>
      <c r="BZ225" s="67">
        <v>360.10300000000001</v>
      </c>
      <c r="CA225" s="67">
        <v>359.95</v>
      </c>
      <c r="CB225" s="67">
        <v>359.77300000000002</v>
      </c>
      <c r="CC225" s="67">
        <v>359.55099999999999</v>
      </c>
      <c r="CD225" s="67">
        <v>359.32400000000001</v>
      </c>
      <c r="CE225" s="67">
        <v>359.08499999999998</v>
      </c>
      <c r="CF225" s="67">
        <v>358.82100000000003</v>
      </c>
      <c r="CG225" s="67">
        <v>358.53500000000003</v>
      </c>
      <c r="CH225" s="67">
        <v>358.25200000000001</v>
      </c>
      <c r="CI225" s="67">
        <v>357.95400000000001</v>
      </c>
      <c r="CJ225" s="67">
        <v>357.64400000000001</v>
      </c>
      <c r="CK225" s="67">
        <v>357.322</v>
      </c>
      <c r="CL225" s="67">
        <v>356.99700000000001</v>
      </c>
      <c r="CM225" s="67">
        <v>356.66</v>
      </c>
      <c r="CN225" s="67">
        <v>356.31700000000001</v>
      </c>
      <c r="CO225" s="67">
        <v>355.99099999999999</v>
      </c>
    </row>
    <row r="226" spans="1:93" ht="11.25" customHeight="1">
      <c r="A226" s="63">
        <v>209</v>
      </c>
      <c r="B226" s="64" t="s">
        <v>844</v>
      </c>
      <c r="C226" s="73" t="s">
        <v>493</v>
      </c>
      <c r="D226" s="66"/>
      <c r="E226" s="66">
        <v>598</v>
      </c>
      <c r="F226" s="64" t="s">
        <v>894</v>
      </c>
      <c r="G226" s="66">
        <v>928</v>
      </c>
      <c r="H226" s="67">
        <v>8107.7719999999999</v>
      </c>
      <c r="I226" s="67">
        <v>8271.7659999999996</v>
      </c>
      <c r="J226" s="67">
        <v>8438.0380000000005</v>
      </c>
      <c r="K226" s="67">
        <v>8606.3240000000005</v>
      </c>
      <c r="L226" s="67">
        <v>8776.1190000000006</v>
      </c>
      <c r="M226" s="67">
        <v>8947.027</v>
      </c>
      <c r="N226" s="67">
        <v>9119.0049999999992</v>
      </c>
      <c r="O226" s="67">
        <v>9292.1720000000005</v>
      </c>
      <c r="P226" s="67">
        <v>9466.4310000000005</v>
      </c>
      <c r="Q226" s="67">
        <v>9641.7060000000001</v>
      </c>
      <c r="R226" s="67">
        <v>9817.9169999999995</v>
      </c>
      <c r="S226" s="67">
        <v>9994.9689999999991</v>
      </c>
      <c r="T226" s="67">
        <v>10172.751</v>
      </c>
      <c r="U226" s="67">
        <v>10351.151</v>
      </c>
      <c r="V226" s="67">
        <v>10530.056</v>
      </c>
      <c r="W226" s="67">
        <v>10709.351000000001</v>
      </c>
      <c r="X226" s="67">
        <v>10888.950999999999</v>
      </c>
      <c r="Y226" s="67">
        <v>11068.737999999999</v>
      </c>
      <c r="Z226" s="67">
        <v>11248.502</v>
      </c>
      <c r="AA226" s="67">
        <v>11427.99</v>
      </c>
      <c r="AB226" s="67">
        <v>11606.998</v>
      </c>
      <c r="AC226" s="67">
        <v>11785.394</v>
      </c>
      <c r="AD226" s="67">
        <v>11963.133</v>
      </c>
      <c r="AE226" s="67">
        <v>12140.216</v>
      </c>
      <c r="AF226" s="67">
        <v>12316.705</v>
      </c>
      <c r="AG226" s="67">
        <v>12492.601000000001</v>
      </c>
      <c r="AH226" s="67">
        <v>12667.861000000001</v>
      </c>
      <c r="AI226" s="67">
        <v>12842.388999999999</v>
      </c>
      <c r="AJ226" s="67">
        <v>13016.12</v>
      </c>
      <c r="AK226" s="67">
        <v>13188.99</v>
      </c>
      <c r="AL226" s="67">
        <v>13360.906000000001</v>
      </c>
      <c r="AM226" s="67">
        <v>13531.839</v>
      </c>
      <c r="AN226" s="67">
        <v>13701.743</v>
      </c>
      <c r="AO226" s="67">
        <v>13870.481</v>
      </c>
      <c r="AP226" s="67">
        <v>14037.960999999999</v>
      </c>
      <c r="AQ226" s="67">
        <v>14204.06</v>
      </c>
      <c r="AR226" s="67">
        <v>14368.717000000001</v>
      </c>
      <c r="AS226" s="67">
        <v>14531.879000000001</v>
      </c>
      <c r="AT226" s="67">
        <v>14693.603999999999</v>
      </c>
      <c r="AU226" s="67">
        <v>14853.949000000001</v>
      </c>
      <c r="AV226" s="67">
        <v>15012.958000000001</v>
      </c>
      <c r="AW226" s="67">
        <v>15170.606</v>
      </c>
      <c r="AX226" s="67">
        <v>15326.799000000001</v>
      </c>
      <c r="AY226" s="67">
        <v>15481.41</v>
      </c>
      <c r="AZ226" s="67">
        <v>15634.271000000001</v>
      </c>
      <c r="BA226" s="67">
        <v>15785.263000000001</v>
      </c>
      <c r="BB226" s="67">
        <v>15934.288</v>
      </c>
      <c r="BC226" s="67">
        <v>16081.313</v>
      </c>
      <c r="BD226" s="67">
        <v>16226.282999999999</v>
      </c>
      <c r="BE226" s="67">
        <v>16369.204</v>
      </c>
      <c r="BF226" s="67">
        <v>16510.019</v>
      </c>
      <c r="BG226" s="67">
        <v>16648.684000000001</v>
      </c>
      <c r="BH226" s="67">
        <v>16785.151000000002</v>
      </c>
      <c r="BI226" s="67">
        <v>16919.241999999998</v>
      </c>
      <c r="BJ226" s="67">
        <v>17050.769</v>
      </c>
      <c r="BK226" s="67">
        <v>17179.596000000001</v>
      </c>
      <c r="BL226" s="67">
        <v>17305.653999999999</v>
      </c>
      <c r="BM226" s="67">
        <v>17428.911</v>
      </c>
      <c r="BN226" s="67">
        <v>17549.460999999999</v>
      </c>
      <c r="BO226" s="67">
        <v>17667.428</v>
      </c>
      <c r="BP226" s="67">
        <v>17782.873</v>
      </c>
      <c r="BQ226" s="67">
        <v>17895.848999999998</v>
      </c>
      <c r="BR226" s="67">
        <v>18006.269</v>
      </c>
      <c r="BS226" s="67">
        <v>18114.003000000001</v>
      </c>
      <c r="BT226" s="67">
        <v>18218.904999999999</v>
      </c>
      <c r="BU226" s="67">
        <v>18320.839</v>
      </c>
      <c r="BV226" s="67">
        <v>18419.760999999999</v>
      </c>
      <c r="BW226" s="67">
        <v>18515.739000000001</v>
      </c>
      <c r="BX226" s="67">
        <v>18608.784</v>
      </c>
      <c r="BY226" s="67">
        <v>18699.007000000001</v>
      </c>
      <c r="BZ226" s="67">
        <v>18786.460999999999</v>
      </c>
      <c r="CA226" s="67">
        <v>18871.144</v>
      </c>
      <c r="CB226" s="67">
        <v>18953.071</v>
      </c>
      <c r="CC226" s="67">
        <v>19032.303</v>
      </c>
      <c r="CD226" s="67">
        <v>19108.905999999999</v>
      </c>
      <c r="CE226" s="67">
        <v>19182.921999999999</v>
      </c>
      <c r="CF226" s="67">
        <v>19254.382000000001</v>
      </c>
      <c r="CG226" s="67">
        <v>19323.302</v>
      </c>
      <c r="CH226" s="67">
        <v>19389.670999999998</v>
      </c>
      <c r="CI226" s="67">
        <v>19453.488000000001</v>
      </c>
      <c r="CJ226" s="67">
        <v>19514.737000000001</v>
      </c>
      <c r="CK226" s="67">
        <v>19573.419000000002</v>
      </c>
      <c r="CL226" s="67">
        <v>19629.544000000002</v>
      </c>
      <c r="CM226" s="67">
        <v>19683.118999999999</v>
      </c>
      <c r="CN226" s="67">
        <v>19734.162</v>
      </c>
      <c r="CO226" s="67">
        <v>19782.704000000002</v>
      </c>
    </row>
    <row r="227" spans="1:93" ht="11.25" customHeight="1">
      <c r="A227" s="63">
        <v>210</v>
      </c>
      <c r="B227" s="64" t="s">
        <v>844</v>
      </c>
      <c r="C227" s="73" t="s">
        <v>541</v>
      </c>
      <c r="D227" s="66"/>
      <c r="E227" s="66">
        <v>90</v>
      </c>
      <c r="F227" s="64" t="s">
        <v>894</v>
      </c>
      <c r="G227" s="66">
        <v>928</v>
      </c>
      <c r="H227" s="67">
        <v>603.13300000000004</v>
      </c>
      <c r="I227" s="67">
        <v>619.43799999999999</v>
      </c>
      <c r="J227" s="67">
        <v>636.03</v>
      </c>
      <c r="K227" s="67">
        <v>652.85599999999999</v>
      </c>
      <c r="L227" s="67">
        <v>669.82100000000003</v>
      </c>
      <c r="M227" s="67">
        <v>686.87800000000004</v>
      </c>
      <c r="N227" s="67">
        <v>703.995</v>
      </c>
      <c r="O227" s="67">
        <v>721.16399999999999</v>
      </c>
      <c r="P227" s="67">
        <v>738.41600000000005</v>
      </c>
      <c r="Q227" s="67">
        <v>755.82299999999998</v>
      </c>
      <c r="R227" s="67">
        <v>773.42200000000003</v>
      </c>
      <c r="S227" s="67">
        <v>791.21</v>
      </c>
      <c r="T227" s="67">
        <v>809.19799999999998</v>
      </c>
      <c r="U227" s="67">
        <v>827.40899999999999</v>
      </c>
      <c r="V227" s="67">
        <v>845.87199999999996</v>
      </c>
      <c r="W227" s="67">
        <v>864.60299999999995</v>
      </c>
      <c r="X227" s="67">
        <v>883.63199999999995</v>
      </c>
      <c r="Y227" s="67">
        <v>902.93</v>
      </c>
      <c r="Z227" s="67">
        <v>922.53499999999997</v>
      </c>
      <c r="AA227" s="67">
        <v>942.42899999999997</v>
      </c>
      <c r="AB227" s="67">
        <v>962.62800000000004</v>
      </c>
      <c r="AC227" s="67">
        <v>983.12199999999996</v>
      </c>
      <c r="AD227" s="67">
        <v>1003.907</v>
      </c>
      <c r="AE227" s="67">
        <v>1024.952</v>
      </c>
      <c r="AF227" s="67">
        <v>1046.2180000000001</v>
      </c>
      <c r="AG227" s="67">
        <v>1067.654</v>
      </c>
      <c r="AH227" s="67">
        <v>1089.2719999999999</v>
      </c>
      <c r="AI227" s="67">
        <v>1111.0509999999999</v>
      </c>
      <c r="AJ227" s="67">
        <v>1132.9849999999999</v>
      </c>
      <c r="AK227" s="67">
        <v>1155.068</v>
      </c>
      <c r="AL227" s="67">
        <v>1177.2809999999999</v>
      </c>
      <c r="AM227" s="67">
        <v>1199.6220000000001</v>
      </c>
      <c r="AN227" s="67">
        <v>1222.085</v>
      </c>
      <c r="AO227" s="67">
        <v>1244.6610000000001</v>
      </c>
      <c r="AP227" s="67">
        <v>1267.3699999999999</v>
      </c>
      <c r="AQ227" s="67">
        <v>1290.2139999999999</v>
      </c>
      <c r="AR227" s="67">
        <v>1313.19</v>
      </c>
      <c r="AS227" s="67">
        <v>1336.277</v>
      </c>
      <c r="AT227" s="67">
        <v>1359.482</v>
      </c>
      <c r="AU227" s="67">
        <v>1382.7460000000001</v>
      </c>
      <c r="AV227" s="67">
        <v>1406.0820000000001</v>
      </c>
      <c r="AW227" s="67">
        <v>1429.4469999999999</v>
      </c>
      <c r="AX227" s="67">
        <v>1452.873</v>
      </c>
      <c r="AY227" s="67">
        <v>1476.34</v>
      </c>
      <c r="AZ227" s="67">
        <v>1499.8620000000001</v>
      </c>
      <c r="BA227" s="67">
        <v>1523.443</v>
      </c>
      <c r="BB227" s="67">
        <v>1547.11</v>
      </c>
      <c r="BC227" s="67">
        <v>1570.8219999999999</v>
      </c>
      <c r="BD227" s="67">
        <v>1594.5640000000001</v>
      </c>
      <c r="BE227" s="67">
        <v>1618.3530000000001</v>
      </c>
      <c r="BF227" s="67">
        <v>1642.145</v>
      </c>
      <c r="BG227" s="67">
        <v>1665.941</v>
      </c>
      <c r="BH227" s="67">
        <v>1689.74</v>
      </c>
      <c r="BI227" s="67">
        <v>1713.5429999999999</v>
      </c>
      <c r="BJ227" s="67">
        <v>1737.3489999999999</v>
      </c>
      <c r="BK227" s="67">
        <v>1761.173</v>
      </c>
      <c r="BL227" s="67">
        <v>1784.989</v>
      </c>
      <c r="BM227" s="67">
        <v>1808.8019999999999</v>
      </c>
      <c r="BN227" s="67">
        <v>1832.586</v>
      </c>
      <c r="BO227" s="67">
        <v>1856.3209999999999</v>
      </c>
      <c r="BP227" s="67">
        <v>1880.0029999999999</v>
      </c>
      <c r="BQ227" s="67">
        <v>1903.6</v>
      </c>
      <c r="BR227" s="67">
        <v>1927.1220000000001</v>
      </c>
      <c r="BS227" s="67">
        <v>1950.528</v>
      </c>
      <c r="BT227" s="67">
        <v>1973.809</v>
      </c>
      <c r="BU227" s="67">
        <v>1996.922</v>
      </c>
      <c r="BV227" s="67">
        <v>2019.856</v>
      </c>
      <c r="BW227" s="67">
        <v>2042.606</v>
      </c>
      <c r="BX227" s="67">
        <v>2065.16</v>
      </c>
      <c r="BY227" s="67">
        <v>2087.5079999999998</v>
      </c>
      <c r="BZ227" s="67">
        <v>2109.6610000000001</v>
      </c>
      <c r="CA227" s="67">
        <v>2131.5990000000002</v>
      </c>
      <c r="CB227" s="67">
        <v>2153.2910000000002</v>
      </c>
      <c r="CC227" s="67">
        <v>2174.7449999999999</v>
      </c>
      <c r="CD227" s="67">
        <v>2195.9389999999999</v>
      </c>
      <c r="CE227" s="67">
        <v>2216.864</v>
      </c>
      <c r="CF227" s="67">
        <v>2237.5140000000001</v>
      </c>
      <c r="CG227" s="67">
        <v>2257.866</v>
      </c>
      <c r="CH227" s="67">
        <v>2277.922</v>
      </c>
      <c r="CI227" s="67">
        <v>2297.69</v>
      </c>
      <c r="CJ227" s="67">
        <v>2317.15</v>
      </c>
      <c r="CK227" s="67">
        <v>2336.299</v>
      </c>
      <c r="CL227" s="67">
        <v>2355.145</v>
      </c>
      <c r="CM227" s="67">
        <v>2373.6799999999998</v>
      </c>
      <c r="CN227" s="67">
        <v>2391.8879999999999</v>
      </c>
      <c r="CO227" s="67">
        <v>2409.7669999999998</v>
      </c>
    </row>
    <row r="228" spans="1:93" ht="11.25" customHeight="1">
      <c r="A228" s="63">
        <v>211</v>
      </c>
      <c r="B228" s="64" t="s">
        <v>844</v>
      </c>
      <c r="C228" s="73" t="s">
        <v>602</v>
      </c>
      <c r="D228" s="66"/>
      <c r="E228" s="66">
        <v>548</v>
      </c>
      <c r="F228" s="64" t="s">
        <v>894</v>
      </c>
      <c r="G228" s="66">
        <v>928</v>
      </c>
      <c r="H228" s="67">
        <v>271.12799999999999</v>
      </c>
      <c r="I228" s="67">
        <v>278.32600000000002</v>
      </c>
      <c r="J228" s="67">
        <v>285.49900000000002</v>
      </c>
      <c r="K228" s="67">
        <v>292.67500000000001</v>
      </c>
      <c r="L228" s="67">
        <v>299.88200000000001</v>
      </c>
      <c r="M228" s="67">
        <v>307.14999999999998</v>
      </c>
      <c r="N228" s="67">
        <v>314.464</v>
      </c>
      <c r="O228" s="67">
        <v>321.834</v>
      </c>
      <c r="P228" s="67">
        <v>329.24900000000002</v>
      </c>
      <c r="Q228" s="67">
        <v>336.73899999999998</v>
      </c>
      <c r="R228" s="67">
        <v>344.3</v>
      </c>
      <c r="S228" s="67">
        <v>351.94499999999999</v>
      </c>
      <c r="T228" s="67">
        <v>359.678</v>
      </c>
      <c r="U228" s="67">
        <v>367.5</v>
      </c>
      <c r="V228" s="67">
        <v>375.38900000000001</v>
      </c>
      <c r="W228" s="67">
        <v>383.37700000000001</v>
      </c>
      <c r="X228" s="67">
        <v>391.44900000000001</v>
      </c>
      <c r="Y228" s="67">
        <v>399.60199999999998</v>
      </c>
      <c r="Z228" s="67">
        <v>407.83100000000002</v>
      </c>
      <c r="AA228" s="67">
        <v>416.14800000000002</v>
      </c>
      <c r="AB228" s="67">
        <v>424.53800000000001</v>
      </c>
      <c r="AC228" s="67">
        <v>433.00599999999997</v>
      </c>
      <c r="AD228" s="67">
        <v>441.53899999999999</v>
      </c>
      <c r="AE228" s="67">
        <v>450.14499999999998</v>
      </c>
      <c r="AF228" s="67">
        <v>458.803</v>
      </c>
      <c r="AG228" s="67">
        <v>467.52100000000002</v>
      </c>
      <c r="AH228" s="67">
        <v>476.286</v>
      </c>
      <c r="AI228" s="67">
        <v>485.07499999999999</v>
      </c>
      <c r="AJ228" s="67">
        <v>493.935</v>
      </c>
      <c r="AK228" s="67">
        <v>502.81099999999998</v>
      </c>
      <c r="AL228" s="67">
        <v>511.74099999999999</v>
      </c>
      <c r="AM228" s="67">
        <v>520.69500000000005</v>
      </c>
      <c r="AN228" s="67">
        <v>529.67499999999995</v>
      </c>
      <c r="AO228" s="67">
        <v>538.69600000000003</v>
      </c>
      <c r="AP228" s="67">
        <v>547.71100000000001</v>
      </c>
      <c r="AQ228" s="67">
        <v>556.75</v>
      </c>
      <c r="AR228" s="67">
        <v>565.79300000000001</v>
      </c>
      <c r="AS228" s="67">
        <v>574.827</v>
      </c>
      <c r="AT228" s="67">
        <v>583.88300000000004</v>
      </c>
      <c r="AU228" s="67">
        <v>592.93299999999999</v>
      </c>
      <c r="AV228" s="67">
        <v>601.98599999999999</v>
      </c>
      <c r="AW228" s="67">
        <v>611.04399999999998</v>
      </c>
      <c r="AX228" s="67">
        <v>620.08699999999999</v>
      </c>
      <c r="AY228" s="67">
        <v>629.14599999999996</v>
      </c>
      <c r="AZ228" s="67">
        <v>638.20000000000005</v>
      </c>
      <c r="BA228" s="67">
        <v>647.24699999999996</v>
      </c>
      <c r="BB228" s="67">
        <v>656.31</v>
      </c>
      <c r="BC228" s="67">
        <v>665.346</v>
      </c>
      <c r="BD228" s="67">
        <v>674.38499999999999</v>
      </c>
      <c r="BE228" s="67">
        <v>683.41099999999994</v>
      </c>
      <c r="BF228" s="67">
        <v>692.42499999999995</v>
      </c>
      <c r="BG228" s="67">
        <v>701.41</v>
      </c>
      <c r="BH228" s="67">
        <v>710.36599999999999</v>
      </c>
      <c r="BI228" s="67">
        <v>719.303</v>
      </c>
      <c r="BJ228" s="67">
        <v>728.19500000000005</v>
      </c>
      <c r="BK228" s="67">
        <v>737.03399999999999</v>
      </c>
      <c r="BL228" s="67">
        <v>745.82</v>
      </c>
      <c r="BM228" s="67">
        <v>754.55899999999997</v>
      </c>
      <c r="BN228" s="67">
        <v>763.24</v>
      </c>
      <c r="BO228" s="67">
        <v>771.86300000000006</v>
      </c>
      <c r="BP228" s="67">
        <v>780.43899999999996</v>
      </c>
      <c r="BQ228" s="67">
        <v>788.96600000000001</v>
      </c>
      <c r="BR228" s="67">
        <v>797.42700000000002</v>
      </c>
      <c r="BS228" s="67">
        <v>805.82799999999997</v>
      </c>
      <c r="BT228" s="67">
        <v>814.15499999999997</v>
      </c>
      <c r="BU228" s="67">
        <v>822.40599999999995</v>
      </c>
      <c r="BV228" s="67">
        <v>830.56200000000001</v>
      </c>
      <c r="BW228" s="67">
        <v>838.65599999999995</v>
      </c>
      <c r="BX228" s="67">
        <v>846.65899999999999</v>
      </c>
      <c r="BY228" s="67">
        <v>854.58299999999997</v>
      </c>
      <c r="BZ228" s="67">
        <v>862.43600000000004</v>
      </c>
      <c r="CA228" s="67">
        <v>870.20500000000004</v>
      </c>
      <c r="CB228" s="67">
        <v>877.88499999999999</v>
      </c>
      <c r="CC228" s="67">
        <v>885.48299999999995</v>
      </c>
      <c r="CD228" s="67">
        <v>892.96500000000003</v>
      </c>
      <c r="CE228" s="67">
        <v>900.34299999999996</v>
      </c>
      <c r="CF228" s="67">
        <v>907.59</v>
      </c>
      <c r="CG228" s="67">
        <v>914.71699999999998</v>
      </c>
      <c r="CH228" s="67">
        <v>921.73199999999997</v>
      </c>
      <c r="CI228" s="67">
        <v>928.63199999999995</v>
      </c>
      <c r="CJ228" s="67">
        <v>935.44200000000001</v>
      </c>
      <c r="CK228" s="67">
        <v>942.15200000000004</v>
      </c>
      <c r="CL228" s="67">
        <v>948.77800000000002</v>
      </c>
      <c r="CM228" s="67">
        <v>955.29899999999998</v>
      </c>
      <c r="CN228" s="67">
        <v>961.73199999999997</v>
      </c>
      <c r="CO228" s="67">
        <v>968.06799999999998</v>
      </c>
    </row>
    <row r="229" spans="1:93" ht="11.25" customHeight="1">
      <c r="A229" s="79">
        <v>212</v>
      </c>
      <c r="B229" s="80" t="s">
        <v>844</v>
      </c>
      <c r="C229" s="81" t="s">
        <v>956</v>
      </c>
      <c r="D229" s="82"/>
      <c r="E229" s="82">
        <v>954</v>
      </c>
      <c r="F229" s="80" t="s">
        <v>893</v>
      </c>
      <c r="G229" s="82">
        <v>1835</v>
      </c>
      <c r="H229" s="83">
        <v>522.92600000000004</v>
      </c>
      <c r="I229" s="83">
        <v>527.79399999999998</v>
      </c>
      <c r="J229" s="83">
        <v>532.88699999999994</v>
      </c>
      <c r="K229" s="83">
        <v>538.14200000000005</v>
      </c>
      <c r="L229" s="83">
        <v>543.48299999999995</v>
      </c>
      <c r="M229" s="83">
        <v>548.92700000000002</v>
      </c>
      <c r="N229" s="83">
        <v>554.40200000000004</v>
      </c>
      <c r="O229" s="83">
        <v>559.87300000000005</v>
      </c>
      <c r="P229" s="83">
        <v>565.37400000000002</v>
      </c>
      <c r="Q229" s="83">
        <v>570.84900000000005</v>
      </c>
      <c r="R229" s="83">
        <v>576.29999999999995</v>
      </c>
      <c r="S229" s="83">
        <v>581.71</v>
      </c>
      <c r="T229" s="83">
        <v>587.06700000000001</v>
      </c>
      <c r="U229" s="83">
        <v>592.34400000000005</v>
      </c>
      <c r="V229" s="83">
        <v>597.50099999999998</v>
      </c>
      <c r="W229" s="83">
        <v>602.53</v>
      </c>
      <c r="X229" s="83">
        <v>607.43799999999999</v>
      </c>
      <c r="Y229" s="83">
        <v>612.19299999999998</v>
      </c>
      <c r="Z229" s="83">
        <v>616.82799999999997</v>
      </c>
      <c r="AA229" s="83">
        <v>621.27499999999998</v>
      </c>
      <c r="AB229" s="83">
        <v>625.59100000000001</v>
      </c>
      <c r="AC229" s="83">
        <v>629.74699999999996</v>
      </c>
      <c r="AD229" s="83">
        <v>633.75400000000002</v>
      </c>
      <c r="AE229" s="83">
        <v>637.62</v>
      </c>
      <c r="AF229" s="83">
        <v>641.36900000000003</v>
      </c>
      <c r="AG229" s="83">
        <v>644.91600000000005</v>
      </c>
      <c r="AH229" s="83">
        <v>648.39700000000005</v>
      </c>
      <c r="AI229" s="83">
        <v>651.72900000000004</v>
      </c>
      <c r="AJ229" s="83">
        <v>654.928</v>
      </c>
      <c r="AK229" s="83">
        <v>658.02099999999996</v>
      </c>
      <c r="AL229" s="83">
        <v>660.995</v>
      </c>
      <c r="AM229" s="83">
        <v>663.84699999999998</v>
      </c>
      <c r="AN229" s="83">
        <v>666.60400000000004</v>
      </c>
      <c r="AO229" s="83">
        <v>669.28099999999995</v>
      </c>
      <c r="AP229" s="83">
        <v>671.84699999999998</v>
      </c>
      <c r="AQ229" s="83">
        <v>674.33299999999997</v>
      </c>
      <c r="AR229" s="83">
        <v>676.69100000000003</v>
      </c>
      <c r="AS229" s="83">
        <v>678.96299999999997</v>
      </c>
      <c r="AT229" s="83">
        <v>681.15</v>
      </c>
      <c r="AU229" s="83">
        <v>683.25199999999995</v>
      </c>
      <c r="AV229" s="83">
        <v>685.221</v>
      </c>
      <c r="AW229" s="83">
        <v>687.10599999999999</v>
      </c>
      <c r="AX229" s="83">
        <v>688.90800000000002</v>
      </c>
      <c r="AY229" s="83">
        <v>690.61500000000001</v>
      </c>
      <c r="AZ229" s="83">
        <v>692.17700000000002</v>
      </c>
      <c r="BA229" s="83">
        <v>693.62</v>
      </c>
      <c r="BB229" s="83">
        <v>694.94600000000003</v>
      </c>
      <c r="BC229" s="83">
        <v>696.16499999999996</v>
      </c>
      <c r="BD229" s="83">
        <v>697.23800000000006</v>
      </c>
      <c r="BE229" s="83">
        <v>698.19799999999998</v>
      </c>
      <c r="BF229" s="83">
        <v>699.05700000000002</v>
      </c>
      <c r="BG229" s="83">
        <v>699.78899999999999</v>
      </c>
      <c r="BH229" s="83">
        <v>700.38900000000001</v>
      </c>
      <c r="BI229" s="83">
        <v>700.904</v>
      </c>
      <c r="BJ229" s="83">
        <v>701.31</v>
      </c>
      <c r="BK229" s="83">
        <v>701.58399999999995</v>
      </c>
      <c r="BL229" s="83">
        <v>701.70299999999997</v>
      </c>
      <c r="BM229" s="83">
        <v>701.79100000000005</v>
      </c>
      <c r="BN229" s="83">
        <v>701.70899999999995</v>
      </c>
      <c r="BO229" s="83">
        <v>701.53300000000002</v>
      </c>
      <c r="BP229" s="83">
        <v>701.27599999999995</v>
      </c>
      <c r="BQ229" s="83">
        <v>700.87400000000002</v>
      </c>
      <c r="BR229" s="83">
        <v>700.39599999999996</v>
      </c>
      <c r="BS229" s="83">
        <v>699.80700000000002</v>
      </c>
      <c r="BT229" s="83">
        <v>699.07100000000003</v>
      </c>
      <c r="BU229" s="83">
        <v>698.26300000000003</v>
      </c>
      <c r="BV229" s="83">
        <v>697.34400000000005</v>
      </c>
      <c r="BW229" s="83">
        <v>696.30899999999997</v>
      </c>
      <c r="BX229" s="83">
        <v>695.17600000000004</v>
      </c>
      <c r="BY229" s="83">
        <v>693.904</v>
      </c>
      <c r="BZ229" s="83">
        <v>692.53200000000004</v>
      </c>
      <c r="CA229" s="83">
        <v>691.00900000000001</v>
      </c>
      <c r="CB229" s="83">
        <v>689.42399999999998</v>
      </c>
      <c r="CC229" s="83">
        <v>687.68399999999997</v>
      </c>
      <c r="CD229" s="83">
        <v>685.86400000000003</v>
      </c>
      <c r="CE229" s="83">
        <v>683.90099999999995</v>
      </c>
      <c r="CF229" s="83">
        <v>681.83299999999997</v>
      </c>
      <c r="CG229" s="83">
        <v>679.66</v>
      </c>
      <c r="CH229" s="83">
        <v>677.34</v>
      </c>
      <c r="CI229" s="83">
        <v>674.97</v>
      </c>
      <c r="CJ229" s="83">
        <v>672.47799999999995</v>
      </c>
      <c r="CK229" s="83">
        <v>669.91600000000005</v>
      </c>
      <c r="CL229" s="83">
        <v>667.27</v>
      </c>
      <c r="CM229" s="83">
        <v>664.5</v>
      </c>
      <c r="CN229" s="83">
        <v>661.66899999999998</v>
      </c>
      <c r="CO229" s="83">
        <v>658.77300000000002</v>
      </c>
    </row>
    <row r="230" spans="1:93" ht="11.25" customHeight="1">
      <c r="A230" s="63">
        <v>213</v>
      </c>
      <c r="B230" s="64" t="s">
        <v>844</v>
      </c>
      <c r="C230" s="73" t="s">
        <v>957</v>
      </c>
      <c r="D230" s="66">
        <v>16</v>
      </c>
      <c r="E230" s="66">
        <v>316</v>
      </c>
      <c r="F230" s="64" t="s">
        <v>894</v>
      </c>
      <c r="G230" s="66">
        <v>954</v>
      </c>
      <c r="H230" s="67">
        <v>161.851</v>
      </c>
      <c r="I230" s="67">
        <v>162.94800000000001</v>
      </c>
      <c r="J230" s="67">
        <v>164.28100000000001</v>
      </c>
      <c r="K230" s="67">
        <v>165.77</v>
      </c>
      <c r="L230" s="67">
        <v>167.29499999999999</v>
      </c>
      <c r="M230" s="67">
        <v>168.78299999999999</v>
      </c>
      <c r="N230" s="67">
        <v>170.184</v>
      </c>
      <c r="O230" s="67">
        <v>171.52799999999999</v>
      </c>
      <c r="P230" s="67">
        <v>172.81899999999999</v>
      </c>
      <c r="Q230" s="67">
        <v>174.07</v>
      </c>
      <c r="R230" s="67">
        <v>175.32900000000001</v>
      </c>
      <c r="S230" s="67">
        <v>176.559</v>
      </c>
      <c r="T230" s="67">
        <v>177.75399999999999</v>
      </c>
      <c r="U230" s="67">
        <v>178.92400000000001</v>
      </c>
      <c r="V230" s="67">
        <v>180.047</v>
      </c>
      <c r="W230" s="67">
        <v>181.143</v>
      </c>
      <c r="X230" s="67">
        <v>182.18799999999999</v>
      </c>
      <c r="Y230" s="67">
        <v>183.20099999999999</v>
      </c>
      <c r="Z230" s="67">
        <v>184.15299999999999</v>
      </c>
      <c r="AA230" s="67">
        <v>185.06100000000001</v>
      </c>
      <c r="AB230" s="67">
        <v>185.91300000000001</v>
      </c>
      <c r="AC230" s="67">
        <v>186.714</v>
      </c>
      <c r="AD230" s="67">
        <v>187.452</v>
      </c>
      <c r="AE230" s="67">
        <v>188.14400000000001</v>
      </c>
      <c r="AF230" s="67">
        <v>188.78800000000001</v>
      </c>
      <c r="AG230" s="67">
        <v>189.375</v>
      </c>
      <c r="AH230" s="67">
        <v>189.91200000000001</v>
      </c>
      <c r="AI230" s="67">
        <v>190.39099999999999</v>
      </c>
      <c r="AJ230" s="67">
        <v>190.82900000000001</v>
      </c>
      <c r="AK230" s="67">
        <v>191.227</v>
      </c>
      <c r="AL230" s="67">
        <v>191.58199999999999</v>
      </c>
      <c r="AM230" s="67">
        <v>191.89099999999999</v>
      </c>
      <c r="AN230" s="67">
        <v>192.167</v>
      </c>
      <c r="AO230" s="67">
        <v>192.40899999999999</v>
      </c>
      <c r="AP230" s="67">
        <v>192.608</v>
      </c>
      <c r="AQ230" s="67">
        <v>192.785</v>
      </c>
      <c r="AR230" s="67">
        <v>192.92699999999999</v>
      </c>
      <c r="AS230" s="67">
        <v>193.03700000000001</v>
      </c>
      <c r="AT230" s="67">
        <v>193.125</v>
      </c>
      <c r="AU230" s="67">
        <v>193.18899999999999</v>
      </c>
      <c r="AV230" s="67">
        <v>193.22900000000001</v>
      </c>
      <c r="AW230" s="67">
        <v>193.23500000000001</v>
      </c>
      <c r="AX230" s="67">
        <v>193.23599999999999</v>
      </c>
      <c r="AY230" s="67">
        <v>193.2</v>
      </c>
      <c r="AZ230" s="67">
        <v>193.15100000000001</v>
      </c>
      <c r="BA230" s="67">
        <v>193.066</v>
      </c>
      <c r="BB230" s="67">
        <v>192.965</v>
      </c>
      <c r="BC230" s="67">
        <v>192.84200000000001</v>
      </c>
      <c r="BD230" s="67">
        <v>192.68899999999999</v>
      </c>
      <c r="BE230" s="67">
        <v>192.52500000000001</v>
      </c>
      <c r="BF230" s="67">
        <v>192.32400000000001</v>
      </c>
      <c r="BG230" s="67">
        <v>192.11099999999999</v>
      </c>
      <c r="BH230" s="67">
        <v>191.86799999999999</v>
      </c>
      <c r="BI230" s="67">
        <v>191.59100000000001</v>
      </c>
      <c r="BJ230" s="67">
        <v>191.298</v>
      </c>
      <c r="BK230" s="67">
        <v>190.96899999999999</v>
      </c>
      <c r="BL230" s="67">
        <v>190.608</v>
      </c>
      <c r="BM230" s="67">
        <v>190.23699999999999</v>
      </c>
      <c r="BN230" s="67">
        <v>189.81100000000001</v>
      </c>
      <c r="BO230" s="67">
        <v>189.37100000000001</v>
      </c>
      <c r="BP230" s="67">
        <v>188.88900000000001</v>
      </c>
      <c r="BQ230" s="67">
        <v>188.369</v>
      </c>
      <c r="BR230" s="67">
        <v>187.822</v>
      </c>
      <c r="BS230" s="67">
        <v>187.23599999999999</v>
      </c>
      <c r="BT230" s="67">
        <v>186.613</v>
      </c>
      <c r="BU230" s="67">
        <v>185.96899999999999</v>
      </c>
      <c r="BV230" s="67">
        <v>185.28899999999999</v>
      </c>
      <c r="BW230" s="67">
        <v>184.58500000000001</v>
      </c>
      <c r="BX230" s="67">
        <v>183.839</v>
      </c>
      <c r="BY230" s="67">
        <v>183.07300000000001</v>
      </c>
      <c r="BZ230" s="67">
        <v>182.262</v>
      </c>
      <c r="CA230" s="67">
        <v>181.44</v>
      </c>
      <c r="CB230" s="67">
        <v>180.58699999999999</v>
      </c>
      <c r="CC230" s="67">
        <v>179.70699999999999</v>
      </c>
      <c r="CD230" s="67">
        <v>178.81200000000001</v>
      </c>
      <c r="CE230" s="67">
        <v>177.89599999999999</v>
      </c>
      <c r="CF230" s="67">
        <v>176.95599999999999</v>
      </c>
      <c r="CG230" s="67">
        <v>176.006</v>
      </c>
      <c r="CH230" s="67">
        <v>175.024</v>
      </c>
      <c r="CI230" s="67">
        <v>174.04499999999999</v>
      </c>
      <c r="CJ230" s="67">
        <v>173.05099999999999</v>
      </c>
      <c r="CK230" s="67">
        <v>172.04599999999999</v>
      </c>
      <c r="CL230" s="67">
        <v>171.02799999999999</v>
      </c>
      <c r="CM230" s="67">
        <v>169.99199999999999</v>
      </c>
      <c r="CN230" s="67">
        <v>168.96199999999999</v>
      </c>
      <c r="CO230" s="67">
        <v>167.922</v>
      </c>
    </row>
    <row r="231" spans="1:93" ht="11.25" customHeight="1">
      <c r="A231" s="63">
        <v>214</v>
      </c>
      <c r="B231" s="64" t="s">
        <v>844</v>
      </c>
      <c r="C231" s="73" t="s">
        <v>404</v>
      </c>
      <c r="D231" s="66"/>
      <c r="E231" s="66">
        <v>296</v>
      </c>
      <c r="F231" s="64" t="s">
        <v>894</v>
      </c>
      <c r="G231" s="66">
        <v>954</v>
      </c>
      <c r="H231" s="67">
        <v>110.92700000000001</v>
      </c>
      <c r="I231" s="67">
        <v>112.529</v>
      </c>
      <c r="J231" s="67">
        <v>114.15300000000001</v>
      </c>
      <c r="K231" s="67">
        <v>115.842</v>
      </c>
      <c r="L231" s="67">
        <v>117.608</v>
      </c>
      <c r="M231" s="67">
        <v>119.446</v>
      </c>
      <c r="N231" s="67">
        <v>121.38800000000001</v>
      </c>
      <c r="O231" s="67">
        <v>123.416</v>
      </c>
      <c r="P231" s="67">
        <v>125.501</v>
      </c>
      <c r="Q231" s="67">
        <v>127.58</v>
      </c>
      <c r="R231" s="67">
        <v>129.619</v>
      </c>
      <c r="S231" s="67">
        <v>131.607</v>
      </c>
      <c r="T231" s="67">
        <v>133.53899999999999</v>
      </c>
      <c r="U231" s="67">
        <v>135.44499999999999</v>
      </c>
      <c r="V231" s="67">
        <v>137.32400000000001</v>
      </c>
      <c r="W231" s="67">
        <v>139.178</v>
      </c>
      <c r="X231" s="67">
        <v>141.01900000000001</v>
      </c>
      <c r="Y231" s="67">
        <v>142.84399999999999</v>
      </c>
      <c r="Z231" s="67">
        <v>144.661</v>
      </c>
      <c r="AA231" s="67">
        <v>146.47200000000001</v>
      </c>
      <c r="AB231" s="67">
        <v>148.27699999999999</v>
      </c>
      <c r="AC231" s="67">
        <v>150.09800000000001</v>
      </c>
      <c r="AD231" s="67">
        <v>151.92699999999999</v>
      </c>
      <c r="AE231" s="67">
        <v>153.75899999999999</v>
      </c>
      <c r="AF231" s="67">
        <v>155.62899999999999</v>
      </c>
      <c r="AG231" s="67">
        <v>157.49299999999999</v>
      </c>
      <c r="AH231" s="67">
        <v>159.38900000000001</v>
      </c>
      <c r="AI231" s="67">
        <v>161.29499999999999</v>
      </c>
      <c r="AJ231" s="67">
        <v>163.227</v>
      </c>
      <c r="AK231" s="67">
        <v>165.16399999999999</v>
      </c>
      <c r="AL231" s="67">
        <v>167.10400000000001</v>
      </c>
      <c r="AM231" s="67">
        <v>169.036</v>
      </c>
      <c r="AN231" s="67">
        <v>170.96700000000001</v>
      </c>
      <c r="AO231" s="67">
        <v>172.89699999999999</v>
      </c>
      <c r="AP231" s="67">
        <v>174.81</v>
      </c>
      <c r="AQ231" s="67">
        <v>176.71799999999999</v>
      </c>
      <c r="AR231" s="67">
        <v>178.58799999999999</v>
      </c>
      <c r="AS231" s="67">
        <v>180.43799999999999</v>
      </c>
      <c r="AT231" s="67">
        <v>182.27600000000001</v>
      </c>
      <c r="AU231" s="67">
        <v>184.08199999999999</v>
      </c>
      <c r="AV231" s="67">
        <v>185.84299999999999</v>
      </c>
      <c r="AW231" s="67">
        <v>187.59100000000001</v>
      </c>
      <c r="AX231" s="67">
        <v>189.31</v>
      </c>
      <c r="AY231" s="67">
        <v>191.00200000000001</v>
      </c>
      <c r="AZ231" s="67">
        <v>192.64500000000001</v>
      </c>
      <c r="BA231" s="67">
        <v>194.26400000000001</v>
      </c>
      <c r="BB231" s="67">
        <v>195.846</v>
      </c>
      <c r="BC231" s="67">
        <v>197.386</v>
      </c>
      <c r="BD231" s="67">
        <v>198.90100000000001</v>
      </c>
      <c r="BE231" s="67">
        <v>200.38800000000001</v>
      </c>
      <c r="BF231" s="67">
        <v>201.863</v>
      </c>
      <c r="BG231" s="67">
        <v>203.31899999999999</v>
      </c>
      <c r="BH231" s="67">
        <v>204.75200000000001</v>
      </c>
      <c r="BI231" s="67">
        <v>206.18600000000001</v>
      </c>
      <c r="BJ231" s="67">
        <v>207.59200000000001</v>
      </c>
      <c r="BK231" s="67">
        <v>209.00299999999999</v>
      </c>
      <c r="BL231" s="67">
        <v>210.386</v>
      </c>
      <c r="BM231" s="67">
        <v>211.76599999999999</v>
      </c>
      <c r="BN231" s="67">
        <v>213.13300000000001</v>
      </c>
      <c r="BO231" s="67">
        <v>214.48699999999999</v>
      </c>
      <c r="BP231" s="67">
        <v>215.83</v>
      </c>
      <c r="BQ231" s="67">
        <v>217.167</v>
      </c>
      <c r="BR231" s="67">
        <v>218.48400000000001</v>
      </c>
      <c r="BS231" s="67">
        <v>219.78100000000001</v>
      </c>
      <c r="BT231" s="67">
        <v>221.06200000000001</v>
      </c>
      <c r="BU231" s="67">
        <v>222.31</v>
      </c>
      <c r="BV231" s="67">
        <v>223.53100000000001</v>
      </c>
      <c r="BW231" s="67">
        <v>224.727</v>
      </c>
      <c r="BX231" s="67">
        <v>225.88200000000001</v>
      </c>
      <c r="BY231" s="67">
        <v>227.00200000000001</v>
      </c>
      <c r="BZ231" s="67">
        <v>228.095</v>
      </c>
      <c r="CA231" s="67">
        <v>229.13</v>
      </c>
      <c r="CB231" s="67">
        <v>230.14699999999999</v>
      </c>
      <c r="CC231" s="67">
        <v>231.113</v>
      </c>
      <c r="CD231" s="67">
        <v>232.04400000000001</v>
      </c>
      <c r="CE231" s="67">
        <v>232.92</v>
      </c>
      <c r="CF231" s="67">
        <v>233.75200000000001</v>
      </c>
      <c r="CG231" s="67">
        <v>234.54</v>
      </c>
      <c r="CH231" s="67">
        <v>235.27600000000001</v>
      </c>
      <c r="CI231" s="67">
        <v>235.99100000000001</v>
      </c>
      <c r="CJ231" s="67">
        <v>236.655</v>
      </c>
      <c r="CK231" s="67">
        <v>237.28299999999999</v>
      </c>
      <c r="CL231" s="67">
        <v>237.88800000000001</v>
      </c>
      <c r="CM231" s="67">
        <v>238.435</v>
      </c>
      <c r="CN231" s="67">
        <v>238.96299999999999</v>
      </c>
      <c r="CO231" s="67">
        <v>239.471</v>
      </c>
    </row>
    <row r="232" spans="1:93" ht="11.25" customHeight="1">
      <c r="A232" s="63">
        <v>215</v>
      </c>
      <c r="B232" s="64" t="s">
        <v>844</v>
      </c>
      <c r="C232" s="73" t="s">
        <v>443</v>
      </c>
      <c r="D232" s="66"/>
      <c r="E232" s="66">
        <v>584</v>
      </c>
      <c r="F232" s="64" t="s">
        <v>894</v>
      </c>
      <c r="G232" s="66">
        <v>954</v>
      </c>
      <c r="H232" s="67">
        <v>57.444000000000003</v>
      </c>
      <c r="I232" s="67">
        <v>57.722999999999999</v>
      </c>
      <c r="J232" s="67">
        <v>58.052999999999997</v>
      </c>
      <c r="K232" s="67">
        <v>58.411999999999999</v>
      </c>
      <c r="L232" s="67">
        <v>58.790999999999997</v>
      </c>
      <c r="M232" s="67">
        <v>59.194000000000003</v>
      </c>
      <c r="N232" s="67">
        <v>59.618000000000002</v>
      </c>
      <c r="O232" s="67">
        <v>60.051000000000002</v>
      </c>
      <c r="P232" s="67">
        <v>60.52</v>
      </c>
      <c r="Q232" s="67">
        <v>61.040999999999997</v>
      </c>
      <c r="R232" s="67">
        <v>61.597000000000001</v>
      </c>
      <c r="S232" s="67">
        <v>62.225999999999999</v>
      </c>
      <c r="T232" s="67">
        <v>62.895000000000003</v>
      </c>
      <c r="U232" s="67">
        <v>63.582999999999998</v>
      </c>
      <c r="V232" s="67">
        <v>64.299000000000007</v>
      </c>
      <c r="W232" s="67">
        <v>64.998000000000005</v>
      </c>
      <c r="X232" s="67">
        <v>65.686999999999998</v>
      </c>
      <c r="Y232" s="67">
        <v>66.361999999999995</v>
      </c>
      <c r="Z232" s="67">
        <v>67.028000000000006</v>
      </c>
      <c r="AA232" s="67">
        <v>67.686000000000007</v>
      </c>
      <c r="AB232" s="67">
        <v>68.328000000000003</v>
      </c>
      <c r="AC232" s="67">
        <v>68.947999999999993</v>
      </c>
      <c r="AD232" s="67">
        <v>69.567999999999998</v>
      </c>
      <c r="AE232" s="67">
        <v>70.156000000000006</v>
      </c>
      <c r="AF232" s="67">
        <v>70.727000000000004</v>
      </c>
      <c r="AG232" s="67">
        <v>71.263999999999996</v>
      </c>
      <c r="AH232" s="67">
        <v>71.783000000000001</v>
      </c>
      <c r="AI232" s="67">
        <v>72.284000000000006</v>
      </c>
      <c r="AJ232" s="67">
        <v>72.747</v>
      </c>
      <c r="AK232" s="67">
        <v>73.185000000000002</v>
      </c>
      <c r="AL232" s="67">
        <v>73.611000000000004</v>
      </c>
      <c r="AM232" s="67">
        <v>73.998000000000005</v>
      </c>
      <c r="AN232" s="67">
        <v>74.361999999999995</v>
      </c>
      <c r="AO232" s="67">
        <v>74.718000000000004</v>
      </c>
      <c r="AP232" s="67">
        <v>75.052999999999997</v>
      </c>
      <c r="AQ232" s="67">
        <v>75.363</v>
      </c>
      <c r="AR232" s="67">
        <v>75.661000000000001</v>
      </c>
      <c r="AS232" s="67">
        <v>75.938999999999993</v>
      </c>
      <c r="AT232" s="67">
        <v>76.197000000000003</v>
      </c>
      <c r="AU232" s="67">
        <v>76.44</v>
      </c>
      <c r="AV232" s="67">
        <v>76.668999999999997</v>
      </c>
      <c r="AW232" s="67">
        <v>76.885999999999996</v>
      </c>
      <c r="AX232" s="67">
        <v>77.085999999999999</v>
      </c>
      <c r="AY232" s="67">
        <v>77.272000000000006</v>
      </c>
      <c r="AZ232" s="67">
        <v>77.435000000000002</v>
      </c>
      <c r="BA232" s="67">
        <v>77.581999999999994</v>
      </c>
      <c r="BB232" s="67">
        <v>77.715000000000003</v>
      </c>
      <c r="BC232" s="67">
        <v>77.828999999999994</v>
      </c>
      <c r="BD232" s="67">
        <v>77.911000000000001</v>
      </c>
      <c r="BE232" s="67">
        <v>77.974000000000004</v>
      </c>
      <c r="BF232" s="67">
        <v>78.021000000000001</v>
      </c>
      <c r="BG232" s="67">
        <v>78.03</v>
      </c>
      <c r="BH232" s="67">
        <v>78.013000000000005</v>
      </c>
      <c r="BI232" s="67">
        <v>77.98</v>
      </c>
      <c r="BJ232" s="67">
        <v>77.915000000000006</v>
      </c>
      <c r="BK232" s="67">
        <v>77.807000000000002</v>
      </c>
      <c r="BL232" s="67">
        <v>77.680000000000007</v>
      </c>
      <c r="BM232" s="67">
        <v>77.527000000000001</v>
      </c>
      <c r="BN232" s="67">
        <v>77.33</v>
      </c>
      <c r="BO232" s="67">
        <v>77.11</v>
      </c>
      <c r="BP232" s="67">
        <v>76.867999999999995</v>
      </c>
      <c r="BQ232" s="67">
        <v>76.599000000000004</v>
      </c>
      <c r="BR232" s="67">
        <v>76.301000000000002</v>
      </c>
      <c r="BS232" s="67">
        <v>75.974999999999994</v>
      </c>
      <c r="BT232" s="67">
        <v>75.617999999999995</v>
      </c>
      <c r="BU232" s="67">
        <v>75.244</v>
      </c>
      <c r="BV232" s="67">
        <v>74.843000000000004</v>
      </c>
      <c r="BW232" s="67">
        <v>74.418000000000006</v>
      </c>
      <c r="BX232" s="67">
        <v>73.977000000000004</v>
      </c>
      <c r="BY232" s="67">
        <v>73.492999999999995</v>
      </c>
      <c r="BZ232" s="67">
        <v>73.018000000000001</v>
      </c>
      <c r="CA232" s="67">
        <v>72.494</v>
      </c>
      <c r="CB232" s="67">
        <v>71.959999999999994</v>
      </c>
      <c r="CC232" s="67">
        <v>71.391000000000005</v>
      </c>
      <c r="CD232" s="67">
        <v>70.814999999999998</v>
      </c>
      <c r="CE232" s="67">
        <v>70.212999999999994</v>
      </c>
      <c r="CF232" s="67">
        <v>69.581999999999994</v>
      </c>
      <c r="CG232" s="67">
        <v>68.942999999999998</v>
      </c>
      <c r="CH232" s="67">
        <v>68.278000000000006</v>
      </c>
      <c r="CI232" s="67">
        <v>67.596999999999994</v>
      </c>
      <c r="CJ232" s="67">
        <v>66.899000000000001</v>
      </c>
      <c r="CK232" s="67">
        <v>66.191000000000003</v>
      </c>
      <c r="CL232" s="67">
        <v>65.472999999999999</v>
      </c>
      <c r="CM232" s="67">
        <v>64.727000000000004</v>
      </c>
      <c r="CN232" s="67">
        <v>63.978999999999999</v>
      </c>
      <c r="CO232" s="67">
        <v>63.210999999999999</v>
      </c>
    </row>
    <row r="233" spans="1:93" ht="11.25" customHeight="1">
      <c r="A233" s="63">
        <v>216</v>
      </c>
      <c r="B233" s="64" t="s">
        <v>844</v>
      </c>
      <c r="C233" s="73" t="s">
        <v>958</v>
      </c>
      <c r="D233" s="66"/>
      <c r="E233" s="66">
        <v>583</v>
      </c>
      <c r="F233" s="64" t="s">
        <v>894</v>
      </c>
      <c r="G233" s="66">
        <v>954</v>
      </c>
      <c r="H233" s="67">
        <v>108.886</v>
      </c>
      <c r="I233" s="67">
        <v>110.215</v>
      </c>
      <c r="J233" s="67">
        <v>111.461</v>
      </c>
      <c r="K233" s="67">
        <v>112.64</v>
      </c>
      <c r="L233" s="67">
        <v>113.81100000000001</v>
      </c>
      <c r="M233" s="67">
        <v>115.021</v>
      </c>
      <c r="N233" s="67">
        <v>116.255</v>
      </c>
      <c r="O233" s="67">
        <v>117.486</v>
      </c>
      <c r="P233" s="67">
        <v>118.708</v>
      </c>
      <c r="Q233" s="67">
        <v>119.92100000000001</v>
      </c>
      <c r="R233" s="67">
        <v>121.113</v>
      </c>
      <c r="S233" s="67">
        <v>122.295</v>
      </c>
      <c r="T233" s="67">
        <v>123.44</v>
      </c>
      <c r="U233" s="67">
        <v>124.565</v>
      </c>
      <c r="V233" s="67">
        <v>125.64400000000001</v>
      </c>
      <c r="W233" s="67">
        <v>126.699</v>
      </c>
      <c r="X233" s="67">
        <v>127.69799999999999</v>
      </c>
      <c r="Y233" s="67">
        <v>128.65199999999999</v>
      </c>
      <c r="Z233" s="67">
        <v>129.56700000000001</v>
      </c>
      <c r="AA233" s="67">
        <v>130.41999999999999</v>
      </c>
      <c r="AB233" s="67">
        <v>131.22200000000001</v>
      </c>
      <c r="AC233" s="67">
        <v>131.983</v>
      </c>
      <c r="AD233" s="67">
        <v>132.69499999999999</v>
      </c>
      <c r="AE233" s="67">
        <v>133.34700000000001</v>
      </c>
      <c r="AF233" s="67">
        <v>133.97900000000001</v>
      </c>
      <c r="AG233" s="67">
        <v>134.565</v>
      </c>
      <c r="AH233" s="67">
        <v>135.11600000000001</v>
      </c>
      <c r="AI233" s="67">
        <v>135.636</v>
      </c>
      <c r="AJ233" s="67">
        <v>136.13300000000001</v>
      </c>
      <c r="AK233" s="67">
        <v>136.58699999999999</v>
      </c>
      <c r="AL233" s="67">
        <v>137.03299999999999</v>
      </c>
      <c r="AM233" s="67">
        <v>137.43899999999999</v>
      </c>
      <c r="AN233" s="67">
        <v>137.846</v>
      </c>
      <c r="AO233" s="67">
        <v>138.22</v>
      </c>
      <c r="AP233" s="67">
        <v>138.578</v>
      </c>
      <c r="AQ233" s="67">
        <v>138.91499999999999</v>
      </c>
      <c r="AR233" s="67">
        <v>139.24100000000001</v>
      </c>
      <c r="AS233" s="67">
        <v>139.541</v>
      </c>
      <c r="AT233" s="67">
        <v>139.82499999999999</v>
      </c>
      <c r="AU233" s="67">
        <v>140.08199999999999</v>
      </c>
      <c r="AV233" s="67">
        <v>140.31700000000001</v>
      </c>
      <c r="AW233" s="67">
        <v>140.506</v>
      </c>
      <c r="AX233" s="67">
        <v>140.67699999999999</v>
      </c>
      <c r="AY233" s="67">
        <v>140.81700000000001</v>
      </c>
      <c r="AZ233" s="67">
        <v>140.90700000000001</v>
      </c>
      <c r="BA233" s="67">
        <v>140.94300000000001</v>
      </c>
      <c r="BB233" s="67">
        <v>140.94999999999999</v>
      </c>
      <c r="BC233" s="67">
        <v>140.899</v>
      </c>
      <c r="BD233" s="67">
        <v>140.80799999999999</v>
      </c>
      <c r="BE233" s="67">
        <v>140.66</v>
      </c>
      <c r="BF233" s="67">
        <v>140.464</v>
      </c>
      <c r="BG233" s="67">
        <v>140.21199999999999</v>
      </c>
      <c r="BH233" s="67">
        <v>139.92099999999999</v>
      </c>
      <c r="BI233" s="67">
        <v>139.571</v>
      </c>
      <c r="BJ233" s="67">
        <v>139.184</v>
      </c>
      <c r="BK233" s="67">
        <v>138.74199999999999</v>
      </c>
      <c r="BL233" s="67">
        <v>138.256</v>
      </c>
      <c r="BM233" s="67">
        <v>137.72999999999999</v>
      </c>
      <c r="BN233" s="67">
        <v>137.16900000000001</v>
      </c>
      <c r="BO233" s="67">
        <v>136.56899999999999</v>
      </c>
      <c r="BP233" s="67">
        <v>135.94300000000001</v>
      </c>
      <c r="BQ233" s="67">
        <v>135.28899999999999</v>
      </c>
      <c r="BR233" s="67">
        <v>134.61000000000001</v>
      </c>
      <c r="BS233" s="67">
        <v>133.91200000000001</v>
      </c>
      <c r="BT233" s="67">
        <v>133.191</v>
      </c>
      <c r="BU233" s="67">
        <v>132.452</v>
      </c>
      <c r="BV233" s="67">
        <v>131.71799999999999</v>
      </c>
      <c r="BW233" s="67">
        <v>130.95400000000001</v>
      </c>
      <c r="BX233" s="67">
        <v>130.184</v>
      </c>
      <c r="BY233" s="67">
        <v>129.40600000000001</v>
      </c>
      <c r="BZ233" s="67">
        <v>128.608</v>
      </c>
      <c r="CA233" s="67">
        <v>127.804</v>
      </c>
      <c r="CB233" s="67">
        <v>126.98399999999999</v>
      </c>
      <c r="CC233" s="67">
        <v>126.157</v>
      </c>
      <c r="CD233" s="67">
        <v>125.309</v>
      </c>
      <c r="CE233" s="67">
        <v>124.453</v>
      </c>
      <c r="CF233" s="67">
        <v>123.57599999999999</v>
      </c>
      <c r="CG233" s="67">
        <v>122.672</v>
      </c>
      <c r="CH233" s="67">
        <v>121.758</v>
      </c>
      <c r="CI233" s="67">
        <v>120.818</v>
      </c>
      <c r="CJ233" s="67">
        <v>119.85899999999999</v>
      </c>
      <c r="CK233" s="67">
        <v>118.884</v>
      </c>
      <c r="CL233" s="67">
        <v>117.889</v>
      </c>
      <c r="CM233" s="67">
        <v>116.867</v>
      </c>
      <c r="CN233" s="67">
        <v>115.813</v>
      </c>
      <c r="CO233" s="67">
        <v>114.73399999999999</v>
      </c>
    </row>
    <row r="234" spans="1:93" ht="11.25" customHeight="1">
      <c r="A234" s="63">
        <v>217</v>
      </c>
      <c r="B234" s="64" t="s">
        <v>844</v>
      </c>
      <c r="C234" s="73" t="s">
        <v>467</v>
      </c>
      <c r="D234" s="66"/>
      <c r="E234" s="66">
        <v>520</v>
      </c>
      <c r="F234" s="64" t="s">
        <v>894</v>
      </c>
      <c r="G234" s="66">
        <v>954</v>
      </c>
      <c r="H234" s="67">
        <v>10.374000000000001</v>
      </c>
      <c r="I234" s="67">
        <v>10.474</v>
      </c>
      <c r="J234" s="67">
        <v>10.577</v>
      </c>
      <c r="K234" s="67">
        <v>10.678000000000001</v>
      </c>
      <c r="L234" s="67">
        <v>10.763999999999999</v>
      </c>
      <c r="M234" s="67">
        <v>10.834</v>
      </c>
      <c r="N234" s="67">
        <v>10.872999999999999</v>
      </c>
      <c r="O234" s="67">
        <v>10.894</v>
      </c>
      <c r="P234" s="67">
        <v>10.917999999999999</v>
      </c>
      <c r="Q234" s="67">
        <v>10.932</v>
      </c>
      <c r="R234" s="67">
        <v>10.942</v>
      </c>
      <c r="S234" s="67">
        <v>10.943</v>
      </c>
      <c r="T234" s="67">
        <v>10.968</v>
      </c>
      <c r="U234" s="67">
        <v>10.975</v>
      </c>
      <c r="V234" s="67">
        <v>10.987</v>
      </c>
      <c r="W234" s="67">
        <v>10.992000000000001</v>
      </c>
      <c r="X234" s="67">
        <v>11.006</v>
      </c>
      <c r="Y234" s="67">
        <v>11</v>
      </c>
      <c r="Z234" s="67">
        <v>11.013</v>
      </c>
      <c r="AA234" s="67">
        <v>11.016</v>
      </c>
      <c r="AB234" s="67">
        <v>11.012</v>
      </c>
      <c r="AC234" s="67">
        <v>11.026</v>
      </c>
      <c r="AD234" s="67">
        <v>11.019</v>
      </c>
      <c r="AE234" s="67">
        <v>11.023999999999999</v>
      </c>
      <c r="AF234" s="67">
        <v>11.018000000000001</v>
      </c>
      <c r="AG234" s="67">
        <v>11.003</v>
      </c>
      <c r="AH234" s="67">
        <v>11.010999999999999</v>
      </c>
      <c r="AI234" s="67">
        <v>11.000999999999999</v>
      </c>
      <c r="AJ234" s="67">
        <v>10.987</v>
      </c>
      <c r="AK234" s="67">
        <v>10.965999999999999</v>
      </c>
      <c r="AL234" s="67">
        <v>10.941000000000001</v>
      </c>
      <c r="AM234" s="67">
        <v>10.927</v>
      </c>
      <c r="AN234" s="67">
        <v>10.894</v>
      </c>
      <c r="AO234" s="67">
        <v>10.871</v>
      </c>
      <c r="AP234" s="67">
        <v>10.832000000000001</v>
      </c>
      <c r="AQ234" s="67">
        <v>10.804</v>
      </c>
      <c r="AR234" s="67">
        <v>10.753</v>
      </c>
      <c r="AS234" s="67">
        <v>10.717000000000001</v>
      </c>
      <c r="AT234" s="67">
        <v>10.66</v>
      </c>
      <c r="AU234" s="67">
        <v>10.627000000000001</v>
      </c>
      <c r="AV234" s="67">
        <v>10.561</v>
      </c>
      <c r="AW234" s="67">
        <v>10.512</v>
      </c>
      <c r="AX234" s="67">
        <v>10.454000000000001</v>
      </c>
      <c r="AY234" s="67">
        <v>10.391</v>
      </c>
      <c r="AZ234" s="67">
        <v>10.329000000000001</v>
      </c>
      <c r="BA234" s="67">
        <v>10.268000000000001</v>
      </c>
      <c r="BB234" s="67">
        <v>10.202</v>
      </c>
      <c r="BC234" s="67">
        <v>10.132999999999999</v>
      </c>
      <c r="BD234" s="67">
        <v>10.06</v>
      </c>
      <c r="BE234" s="67">
        <v>9.9830000000000005</v>
      </c>
      <c r="BF234" s="67">
        <v>9.91</v>
      </c>
      <c r="BG234" s="67">
        <v>9.8330000000000002</v>
      </c>
      <c r="BH234" s="67">
        <v>9.7409999999999997</v>
      </c>
      <c r="BI234" s="67">
        <v>9.6649999999999991</v>
      </c>
      <c r="BJ234" s="67">
        <v>9.58</v>
      </c>
      <c r="BK234" s="67">
        <v>9.4949999999999992</v>
      </c>
      <c r="BL234" s="67">
        <v>9.3970000000000002</v>
      </c>
      <c r="BM234" s="67">
        <v>9.3089999999999993</v>
      </c>
      <c r="BN234" s="67">
        <v>9.2110000000000003</v>
      </c>
      <c r="BO234" s="67">
        <v>9.11</v>
      </c>
      <c r="BP234" s="67">
        <v>9.02</v>
      </c>
      <c r="BQ234" s="67">
        <v>8.8989999999999991</v>
      </c>
      <c r="BR234" s="67">
        <v>8.7970000000000006</v>
      </c>
      <c r="BS234" s="67">
        <v>8.7029999999999994</v>
      </c>
      <c r="BT234" s="67">
        <v>8.5830000000000002</v>
      </c>
      <c r="BU234" s="67">
        <v>8.4670000000000005</v>
      </c>
      <c r="BV234" s="67">
        <v>8.3510000000000009</v>
      </c>
      <c r="BW234" s="67">
        <v>8.2289999999999992</v>
      </c>
      <c r="BX234" s="67">
        <v>8.1210000000000004</v>
      </c>
      <c r="BY234" s="67">
        <v>7.9969999999999999</v>
      </c>
      <c r="BZ234" s="67">
        <v>7.86</v>
      </c>
      <c r="CA234" s="67">
        <v>7.7359999999999998</v>
      </c>
      <c r="CB234" s="67">
        <v>7.6050000000000004</v>
      </c>
      <c r="CC234" s="67">
        <v>7.4749999999999996</v>
      </c>
      <c r="CD234" s="67">
        <v>7.343</v>
      </c>
      <c r="CE234" s="67">
        <v>7.21</v>
      </c>
      <c r="CF234" s="67">
        <v>7.0709999999999997</v>
      </c>
      <c r="CG234" s="67">
        <v>6.9359999999999999</v>
      </c>
      <c r="CH234" s="67">
        <v>6.7919999999999998</v>
      </c>
      <c r="CI234" s="67">
        <v>6.657</v>
      </c>
      <c r="CJ234" s="67">
        <v>6.5140000000000002</v>
      </c>
      <c r="CK234" s="67">
        <v>6.3710000000000004</v>
      </c>
      <c r="CL234" s="67">
        <v>6.234</v>
      </c>
      <c r="CM234" s="67">
        <v>6.0860000000000003</v>
      </c>
      <c r="CN234" s="67">
        <v>5.94</v>
      </c>
      <c r="CO234" s="67">
        <v>5.7939999999999996</v>
      </c>
    </row>
    <row r="235" spans="1:93" ht="11.25" customHeight="1">
      <c r="A235" s="63">
        <v>218</v>
      </c>
      <c r="B235" s="64" t="s">
        <v>844</v>
      </c>
      <c r="C235" s="73" t="s">
        <v>959</v>
      </c>
      <c r="D235" s="66">
        <v>16</v>
      </c>
      <c r="E235" s="66">
        <v>580</v>
      </c>
      <c r="F235" s="64" t="s">
        <v>894</v>
      </c>
      <c r="G235" s="66">
        <v>954</v>
      </c>
      <c r="H235" s="67">
        <v>55.779000000000003</v>
      </c>
      <c r="I235" s="67">
        <v>56.186999999999998</v>
      </c>
      <c r="J235" s="67">
        <v>56.552999999999997</v>
      </c>
      <c r="K235" s="67">
        <v>56.889000000000003</v>
      </c>
      <c r="L235" s="67">
        <v>57.213000000000001</v>
      </c>
      <c r="M235" s="67">
        <v>57.557000000000002</v>
      </c>
      <c r="N235" s="67">
        <v>57.91</v>
      </c>
      <c r="O235" s="67">
        <v>58.271000000000001</v>
      </c>
      <c r="P235" s="67">
        <v>58.627000000000002</v>
      </c>
      <c r="Q235" s="67">
        <v>58.982999999999997</v>
      </c>
      <c r="R235" s="67">
        <v>59.343000000000004</v>
      </c>
      <c r="S235" s="67">
        <v>59.683999999999997</v>
      </c>
      <c r="T235" s="67">
        <v>60.052999999999997</v>
      </c>
      <c r="U235" s="67">
        <v>60.404000000000003</v>
      </c>
      <c r="V235" s="67">
        <v>60.738</v>
      </c>
      <c r="W235" s="67">
        <v>61.052</v>
      </c>
      <c r="X235" s="67">
        <v>61.360999999999997</v>
      </c>
      <c r="Y235" s="67">
        <v>61.646999999999998</v>
      </c>
      <c r="Z235" s="67">
        <v>61.915999999999997</v>
      </c>
      <c r="AA235" s="67">
        <v>62.146999999999998</v>
      </c>
      <c r="AB235" s="67">
        <v>62.368000000000002</v>
      </c>
      <c r="AC235" s="67">
        <v>62.533000000000001</v>
      </c>
      <c r="AD235" s="67">
        <v>62.67</v>
      </c>
      <c r="AE235" s="67">
        <v>62.784999999999997</v>
      </c>
      <c r="AF235" s="67">
        <v>62.857999999999997</v>
      </c>
      <c r="AG235" s="67">
        <v>62.889000000000003</v>
      </c>
      <c r="AH235" s="67">
        <v>62.9</v>
      </c>
      <c r="AI235" s="67">
        <v>62.887999999999998</v>
      </c>
      <c r="AJ235" s="67">
        <v>62.829000000000001</v>
      </c>
      <c r="AK235" s="67">
        <v>62.762999999999998</v>
      </c>
      <c r="AL235" s="67">
        <v>62.661000000000001</v>
      </c>
      <c r="AM235" s="67">
        <v>62.558</v>
      </c>
      <c r="AN235" s="67">
        <v>62.438000000000002</v>
      </c>
      <c r="AO235" s="67">
        <v>62.308999999999997</v>
      </c>
      <c r="AP235" s="67">
        <v>62.17</v>
      </c>
      <c r="AQ235" s="67">
        <v>62.034999999999997</v>
      </c>
      <c r="AR235" s="67">
        <v>61.884999999999998</v>
      </c>
      <c r="AS235" s="67">
        <v>61.735999999999997</v>
      </c>
      <c r="AT235" s="67">
        <v>61.587000000000003</v>
      </c>
      <c r="AU235" s="67">
        <v>61.439</v>
      </c>
      <c r="AV235" s="67">
        <v>61.296999999999997</v>
      </c>
      <c r="AW235" s="67">
        <v>61.142000000000003</v>
      </c>
      <c r="AX235" s="67">
        <v>61.000999999999998</v>
      </c>
      <c r="AY235" s="67">
        <v>60.866999999999997</v>
      </c>
      <c r="AZ235" s="67">
        <v>60.731999999999999</v>
      </c>
      <c r="BA235" s="67">
        <v>60.601999999999997</v>
      </c>
      <c r="BB235" s="67">
        <v>60.454000000000001</v>
      </c>
      <c r="BC235" s="67">
        <v>60.338999999999999</v>
      </c>
      <c r="BD235" s="67">
        <v>60.218000000000004</v>
      </c>
      <c r="BE235" s="67">
        <v>60.088999999999999</v>
      </c>
      <c r="BF235" s="67">
        <v>59.972000000000001</v>
      </c>
      <c r="BG235" s="67">
        <v>59.857999999999997</v>
      </c>
      <c r="BH235" s="67">
        <v>59.738</v>
      </c>
      <c r="BI235" s="67">
        <v>59.631</v>
      </c>
      <c r="BJ235" s="67">
        <v>59.524000000000001</v>
      </c>
      <c r="BK235" s="67">
        <v>59.417999999999999</v>
      </c>
      <c r="BL235" s="67">
        <v>59.298999999999999</v>
      </c>
      <c r="BM235" s="67">
        <v>59.197000000000003</v>
      </c>
      <c r="BN235" s="67">
        <v>59.088999999999999</v>
      </c>
      <c r="BO235" s="67">
        <v>58.978999999999999</v>
      </c>
      <c r="BP235" s="67">
        <v>58.881999999999998</v>
      </c>
      <c r="BQ235" s="67">
        <v>58.762999999999998</v>
      </c>
      <c r="BR235" s="67">
        <v>58.652000000000001</v>
      </c>
      <c r="BS235" s="67">
        <v>58.530999999999999</v>
      </c>
      <c r="BT235" s="67">
        <v>58.39</v>
      </c>
      <c r="BU235" s="67">
        <v>58.26</v>
      </c>
      <c r="BV235" s="67">
        <v>58.112000000000002</v>
      </c>
      <c r="BW235" s="67">
        <v>57.962000000000003</v>
      </c>
      <c r="BX235" s="67">
        <v>57.792000000000002</v>
      </c>
      <c r="BY235" s="67">
        <v>57.607999999999997</v>
      </c>
      <c r="BZ235" s="67">
        <v>57.424999999999997</v>
      </c>
      <c r="CA235" s="67">
        <v>57.209000000000003</v>
      </c>
      <c r="CB235" s="67">
        <v>57</v>
      </c>
      <c r="CC235" s="67">
        <v>56.765000000000001</v>
      </c>
      <c r="CD235" s="67">
        <v>56.530999999999999</v>
      </c>
      <c r="CE235" s="67">
        <v>56.268000000000001</v>
      </c>
      <c r="CF235" s="67">
        <v>56.017000000000003</v>
      </c>
      <c r="CG235" s="67">
        <v>55.747999999999998</v>
      </c>
      <c r="CH235" s="67">
        <v>55.469000000000001</v>
      </c>
      <c r="CI235" s="67">
        <v>55.182000000000002</v>
      </c>
      <c r="CJ235" s="67">
        <v>54.895000000000003</v>
      </c>
      <c r="CK235" s="67">
        <v>54.6</v>
      </c>
      <c r="CL235" s="67">
        <v>54.295000000000002</v>
      </c>
      <c r="CM235" s="67">
        <v>53.994</v>
      </c>
      <c r="CN235" s="67">
        <v>53.686</v>
      </c>
      <c r="CO235" s="67">
        <v>53.39</v>
      </c>
    </row>
    <row r="236" spans="1:93" ht="11.25" customHeight="1">
      <c r="A236" s="63">
        <v>219</v>
      </c>
      <c r="B236" s="64" t="s">
        <v>844</v>
      </c>
      <c r="C236" s="73" t="s">
        <v>489</v>
      </c>
      <c r="D236" s="66"/>
      <c r="E236" s="66">
        <v>585</v>
      </c>
      <c r="F236" s="64" t="s">
        <v>894</v>
      </c>
      <c r="G236" s="66">
        <v>954</v>
      </c>
      <c r="H236" s="67">
        <v>17.664999999999999</v>
      </c>
      <c r="I236" s="67">
        <v>17.718</v>
      </c>
      <c r="J236" s="67">
        <v>17.809000000000001</v>
      </c>
      <c r="K236" s="67">
        <v>17.911000000000001</v>
      </c>
      <c r="L236" s="67">
        <v>18.001000000000001</v>
      </c>
      <c r="M236" s="67">
        <v>18.091999999999999</v>
      </c>
      <c r="N236" s="67">
        <v>18.173999999999999</v>
      </c>
      <c r="O236" s="67">
        <v>18.227</v>
      </c>
      <c r="P236" s="67">
        <v>18.280999999999999</v>
      </c>
      <c r="Q236" s="67">
        <v>18.321999999999999</v>
      </c>
      <c r="R236" s="67">
        <v>18.356999999999999</v>
      </c>
      <c r="S236" s="67">
        <v>18.396000000000001</v>
      </c>
      <c r="T236" s="67">
        <v>18.417999999999999</v>
      </c>
      <c r="U236" s="67">
        <v>18.448</v>
      </c>
      <c r="V236" s="67">
        <v>18.462</v>
      </c>
      <c r="W236" s="67">
        <v>18.468</v>
      </c>
      <c r="X236" s="67">
        <v>18.478999999999999</v>
      </c>
      <c r="Y236" s="67">
        <v>18.486999999999998</v>
      </c>
      <c r="Z236" s="67">
        <v>18.489999999999998</v>
      </c>
      <c r="AA236" s="67">
        <v>18.472999999999999</v>
      </c>
      <c r="AB236" s="67">
        <v>18.471</v>
      </c>
      <c r="AC236" s="67">
        <v>18.445</v>
      </c>
      <c r="AD236" s="67">
        <v>18.422999999999998</v>
      </c>
      <c r="AE236" s="67">
        <v>18.405000000000001</v>
      </c>
      <c r="AF236" s="67">
        <v>18.37</v>
      </c>
      <c r="AG236" s="67">
        <v>18.327000000000002</v>
      </c>
      <c r="AH236" s="67">
        <v>18.286000000000001</v>
      </c>
      <c r="AI236" s="67">
        <v>18.234000000000002</v>
      </c>
      <c r="AJ236" s="67">
        <v>18.175999999999998</v>
      </c>
      <c r="AK236" s="67">
        <v>18.129000000000001</v>
      </c>
      <c r="AL236" s="67">
        <v>18.062999999999999</v>
      </c>
      <c r="AM236" s="67">
        <v>17.998000000000001</v>
      </c>
      <c r="AN236" s="67">
        <v>17.93</v>
      </c>
      <c r="AO236" s="67">
        <v>17.856999999999999</v>
      </c>
      <c r="AP236" s="67">
        <v>17.795999999999999</v>
      </c>
      <c r="AQ236" s="67">
        <v>17.713000000000001</v>
      </c>
      <c r="AR236" s="67">
        <v>17.635999999999999</v>
      </c>
      <c r="AS236" s="67">
        <v>17.555</v>
      </c>
      <c r="AT236" s="67">
        <v>17.48</v>
      </c>
      <c r="AU236" s="67">
        <v>17.393000000000001</v>
      </c>
      <c r="AV236" s="67">
        <v>17.305</v>
      </c>
      <c r="AW236" s="67">
        <v>17.234000000000002</v>
      </c>
      <c r="AX236" s="67">
        <v>17.143999999999998</v>
      </c>
      <c r="AY236" s="67">
        <v>17.065999999999999</v>
      </c>
      <c r="AZ236" s="67">
        <v>16.978000000000002</v>
      </c>
      <c r="BA236" s="67">
        <v>16.895</v>
      </c>
      <c r="BB236" s="67">
        <v>16.814</v>
      </c>
      <c r="BC236" s="67">
        <v>16.736999999999998</v>
      </c>
      <c r="BD236" s="67">
        <v>16.651</v>
      </c>
      <c r="BE236" s="67">
        <v>16.579000000000001</v>
      </c>
      <c r="BF236" s="67">
        <v>16.503</v>
      </c>
      <c r="BG236" s="67">
        <v>16.425999999999998</v>
      </c>
      <c r="BH236" s="67">
        <v>16.356000000000002</v>
      </c>
      <c r="BI236" s="67">
        <v>16.28</v>
      </c>
      <c r="BJ236" s="67">
        <v>16.216999999999999</v>
      </c>
      <c r="BK236" s="67">
        <v>16.149999999999999</v>
      </c>
      <c r="BL236" s="67">
        <v>16.077000000000002</v>
      </c>
      <c r="BM236" s="67">
        <v>16.024999999999999</v>
      </c>
      <c r="BN236" s="67">
        <v>15.965999999999999</v>
      </c>
      <c r="BO236" s="67">
        <v>15.907</v>
      </c>
      <c r="BP236" s="67">
        <v>15.843999999999999</v>
      </c>
      <c r="BQ236" s="67">
        <v>15.788</v>
      </c>
      <c r="BR236" s="67">
        <v>15.73</v>
      </c>
      <c r="BS236" s="67">
        <v>15.669</v>
      </c>
      <c r="BT236" s="67">
        <v>15.614000000000001</v>
      </c>
      <c r="BU236" s="67">
        <v>15.561</v>
      </c>
      <c r="BV236" s="67">
        <v>15.5</v>
      </c>
      <c r="BW236" s="67">
        <v>15.433999999999999</v>
      </c>
      <c r="BX236" s="67">
        <v>15.381</v>
      </c>
      <c r="BY236" s="67">
        <v>15.324999999999999</v>
      </c>
      <c r="BZ236" s="67">
        <v>15.263999999999999</v>
      </c>
      <c r="CA236" s="67">
        <v>15.196</v>
      </c>
      <c r="CB236" s="67">
        <v>15.141</v>
      </c>
      <c r="CC236" s="67">
        <v>15.076000000000001</v>
      </c>
      <c r="CD236" s="67">
        <v>15.01</v>
      </c>
      <c r="CE236" s="67">
        <v>14.941000000000001</v>
      </c>
      <c r="CF236" s="67">
        <v>14.879</v>
      </c>
      <c r="CG236" s="67">
        <v>14.815</v>
      </c>
      <c r="CH236" s="67">
        <v>14.743</v>
      </c>
      <c r="CI236" s="67">
        <v>14.68</v>
      </c>
      <c r="CJ236" s="67">
        <v>14.605</v>
      </c>
      <c r="CK236" s="67">
        <v>14.541</v>
      </c>
      <c r="CL236" s="67">
        <v>14.462999999999999</v>
      </c>
      <c r="CM236" s="67">
        <v>14.398999999999999</v>
      </c>
      <c r="CN236" s="67">
        <v>14.326000000000001</v>
      </c>
      <c r="CO236" s="67">
        <v>14.250999999999999</v>
      </c>
    </row>
    <row r="237" spans="1:93" ht="11.25" customHeight="1">
      <c r="A237" s="79">
        <v>220</v>
      </c>
      <c r="B237" s="80" t="s">
        <v>844</v>
      </c>
      <c r="C237" s="81" t="s">
        <v>960</v>
      </c>
      <c r="D237" s="82">
        <v>20</v>
      </c>
      <c r="E237" s="82">
        <v>957</v>
      </c>
      <c r="F237" s="80" t="s">
        <v>893</v>
      </c>
      <c r="G237" s="82">
        <v>1835</v>
      </c>
      <c r="H237" s="83">
        <v>667.01400000000001</v>
      </c>
      <c r="I237" s="83">
        <v>669.73599999999999</v>
      </c>
      <c r="J237" s="83">
        <v>672.75800000000004</v>
      </c>
      <c r="K237" s="83">
        <v>676.06600000000003</v>
      </c>
      <c r="L237" s="83">
        <v>679.76900000000001</v>
      </c>
      <c r="M237" s="83">
        <v>683.77800000000002</v>
      </c>
      <c r="N237" s="83">
        <v>688.11300000000006</v>
      </c>
      <c r="O237" s="83">
        <v>692.77800000000002</v>
      </c>
      <c r="P237" s="83">
        <v>697.68100000000004</v>
      </c>
      <c r="Q237" s="83">
        <v>702.63</v>
      </c>
      <c r="R237" s="83">
        <v>707.601</v>
      </c>
      <c r="S237" s="83">
        <v>712.48500000000001</v>
      </c>
      <c r="T237" s="83">
        <v>717.327</v>
      </c>
      <c r="U237" s="83">
        <v>722.10699999999997</v>
      </c>
      <c r="V237" s="83">
        <v>726.86099999999999</v>
      </c>
      <c r="W237" s="83">
        <v>731.60299999999995</v>
      </c>
      <c r="X237" s="83">
        <v>736.35</v>
      </c>
      <c r="Y237" s="83">
        <v>741.05200000000002</v>
      </c>
      <c r="Z237" s="83">
        <v>745.70600000000002</v>
      </c>
      <c r="AA237" s="83">
        <v>750.28300000000002</v>
      </c>
      <c r="AB237" s="83">
        <v>754.82500000000005</v>
      </c>
      <c r="AC237" s="83">
        <v>759.30899999999997</v>
      </c>
      <c r="AD237" s="83">
        <v>763.72699999999998</v>
      </c>
      <c r="AE237" s="83">
        <v>768.05399999999997</v>
      </c>
      <c r="AF237" s="83">
        <v>772.303</v>
      </c>
      <c r="AG237" s="83">
        <v>776.47299999999996</v>
      </c>
      <c r="AH237" s="83">
        <v>780.54499999999996</v>
      </c>
      <c r="AI237" s="83">
        <v>784.50099999999998</v>
      </c>
      <c r="AJ237" s="83">
        <v>788.35299999999995</v>
      </c>
      <c r="AK237" s="83">
        <v>792.09299999999996</v>
      </c>
      <c r="AL237" s="83">
        <v>795.673</v>
      </c>
      <c r="AM237" s="83">
        <v>799.13800000000003</v>
      </c>
      <c r="AN237" s="83">
        <v>802.42399999999998</v>
      </c>
      <c r="AO237" s="83">
        <v>805.59199999999998</v>
      </c>
      <c r="AP237" s="83">
        <v>808.56700000000001</v>
      </c>
      <c r="AQ237" s="83">
        <v>811.33100000000002</v>
      </c>
      <c r="AR237" s="83">
        <v>813.95</v>
      </c>
      <c r="AS237" s="83">
        <v>816.40099999999995</v>
      </c>
      <c r="AT237" s="83">
        <v>818.65899999999999</v>
      </c>
      <c r="AU237" s="83">
        <v>820.75699999999995</v>
      </c>
      <c r="AV237" s="83">
        <v>822.72500000000002</v>
      </c>
      <c r="AW237" s="83">
        <v>824.56700000000001</v>
      </c>
      <c r="AX237" s="83">
        <v>826.274</v>
      </c>
      <c r="AY237" s="83">
        <v>827.86800000000005</v>
      </c>
      <c r="AZ237" s="83">
        <v>829.37300000000005</v>
      </c>
      <c r="BA237" s="83">
        <v>830.72500000000002</v>
      </c>
      <c r="BB237" s="83">
        <v>831.99300000000005</v>
      </c>
      <c r="BC237" s="83">
        <v>833.15800000000002</v>
      </c>
      <c r="BD237" s="83">
        <v>834.24599999999998</v>
      </c>
      <c r="BE237" s="83">
        <v>835.25099999999998</v>
      </c>
      <c r="BF237" s="83">
        <v>836.17899999999997</v>
      </c>
      <c r="BG237" s="83">
        <v>837.02099999999996</v>
      </c>
      <c r="BH237" s="83">
        <v>837.81</v>
      </c>
      <c r="BI237" s="83">
        <v>838.49599999999998</v>
      </c>
      <c r="BJ237" s="83">
        <v>839.07600000000002</v>
      </c>
      <c r="BK237" s="83">
        <v>839.57100000000003</v>
      </c>
      <c r="BL237" s="83">
        <v>839.90899999999999</v>
      </c>
      <c r="BM237" s="83">
        <v>840.178</v>
      </c>
      <c r="BN237" s="83">
        <v>840.34</v>
      </c>
      <c r="BO237" s="83">
        <v>840.33299999999997</v>
      </c>
      <c r="BP237" s="83">
        <v>840.19600000000003</v>
      </c>
      <c r="BQ237" s="83">
        <v>839.89400000000001</v>
      </c>
      <c r="BR237" s="83">
        <v>839.46</v>
      </c>
      <c r="BS237" s="83">
        <v>838.88</v>
      </c>
      <c r="BT237" s="83">
        <v>838.10900000000004</v>
      </c>
      <c r="BU237" s="83">
        <v>837.178</v>
      </c>
      <c r="BV237" s="83">
        <v>836.09299999999996</v>
      </c>
      <c r="BW237" s="83">
        <v>834.846</v>
      </c>
      <c r="BX237" s="83">
        <v>833.42700000000002</v>
      </c>
      <c r="BY237" s="83">
        <v>831.851</v>
      </c>
      <c r="BZ237" s="83">
        <v>830.125</v>
      </c>
      <c r="CA237" s="83">
        <v>828.23</v>
      </c>
      <c r="CB237" s="83">
        <v>826.20299999999997</v>
      </c>
      <c r="CC237" s="83">
        <v>824.04100000000005</v>
      </c>
      <c r="CD237" s="83">
        <v>821.74300000000005</v>
      </c>
      <c r="CE237" s="83">
        <v>819.29899999999998</v>
      </c>
      <c r="CF237" s="83">
        <v>816.75400000000002</v>
      </c>
      <c r="CG237" s="83">
        <v>814.10500000000002</v>
      </c>
      <c r="CH237" s="83">
        <v>811.27800000000002</v>
      </c>
      <c r="CI237" s="83">
        <v>808.37199999999996</v>
      </c>
      <c r="CJ237" s="83">
        <v>805.34299999999996</v>
      </c>
      <c r="CK237" s="83">
        <v>802.20899999999995</v>
      </c>
      <c r="CL237" s="83">
        <v>798.95399999999995</v>
      </c>
      <c r="CM237" s="83">
        <v>795.58799999999997</v>
      </c>
      <c r="CN237" s="83">
        <v>792.14</v>
      </c>
      <c r="CO237" s="83">
        <v>788.60199999999998</v>
      </c>
    </row>
    <row r="238" spans="1:93" ht="11.25" customHeight="1">
      <c r="A238" s="63">
        <v>221</v>
      </c>
      <c r="B238" s="64" t="s">
        <v>844</v>
      </c>
      <c r="C238" s="73" t="s">
        <v>961</v>
      </c>
      <c r="D238" s="66">
        <v>16</v>
      </c>
      <c r="E238" s="66">
        <v>16</v>
      </c>
      <c r="F238" s="64" t="s">
        <v>894</v>
      </c>
      <c r="G238" s="66">
        <v>957</v>
      </c>
      <c r="H238" s="67">
        <v>55.805999999999997</v>
      </c>
      <c r="I238" s="67">
        <v>55.738999999999997</v>
      </c>
      <c r="J238" s="67">
        <v>55.616999999999997</v>
      </c>
      <c r="K238" s="67">
        <v>55.460999999999999</v>
      </c>
      <c r="L238" s="67">
        <v>55.311999999999998</v>
      </c>
      <c r="M238" s="67">
        <v>55.197000000000003</v>
      </c>
      <c r="N238" s="67">
        <v>55.103000000000002</v>
      </c>
      <c r="O238" s="67">
        <v>55.031999999999996</v>
      </c>
      <c r="P238" s="67">
        <v>54.981999999999999</v>
      </c>
      <c r="Q238" s="67">
        <v>54.93</v>
      </c>
      <c r="R238" s="67">
        <v>54.896000000000001</v>
      </c>
      <c r="S238" s="67">
        <v>54.85</v>
      </c>
      <c r="T238" s="67">
        <v>54.82</v>
      </c>
      <c r="U238" s="67">
        <v>54.792999999999999</v>
      </c>
      <c r="V238" s="67">
        <v>54.759</v>
      </c>
      <c r="W238" s="67">
        <v>54.734000000000002</v>
      </c>
      <c r="X238" s="67">
        <v>54.689</v>
      </c>
      <c r="Y238" s="67">
        <v>54.651000000000003</v>
      </c>
      <c r="Z238" s="67">
        <v>54.609000000000002</v>
      </c>
      <c r="AA238" s="67">
        <v>54.564999999999998</v>
      </c>
      <c r="AB238" s="67">
        <v>54.517000000000003</v>
      </c>
      <c r="AC238" s="67">
        <v>54.463000000000001</v>
      </c>
      <c r="AD238" s="67">
        <v>54.426000000000002</v>
      </c>
      <c r="AE238" s="67">
        <v>54.371000000000002</v>
      </c>
      <c r="AF238" s="67">
        <v>54.314</v>
      </c>
      <c r="AG238" s="67">
        <v>54.262</v>
      </c>
      <c r="AH238" s="67">
        <v>54.189</v>
      </c>
      <c r="AI238" s="67">
        <v>54.122</v>
      </c>
      <c r="AJ238" s="67">
        <v>54.045999999999999</v>
      </c>
      <c r="AK238" s="67">
        <v>53.988</v>
      </c>
      <c r="AL238" s="67">
        <v>53.915999999999997</v>
      </c>
      <c r="AM238" s="67">
        <v>53.856999999999999</v>
      </c>
      <c r="AN238" s="67">
        <v>53.792999999999999</v>
      </c>
      <c r="AO238" s="67">
        <v>53.731999999999999</v>
      </c>
      <c r="AP238" s="67">
        <v>53.671999999999997</v>
      </c>
      <c r="AQ238" s="67">
        <v>53.585000000000001</v>
      </c>
      <c r="AR238" s="67">
        <v>53.496000000000002</v>
      </c>
      <c r="AS238" s="67">
        <v>53.39</v>
      </c>
      <c r="AT238" s="67">
        <v>53.27</v>
      </c>
      <c r="AU238" s="67">
        <v>53.143000000000001</v>
      </c>
      <c r="AV238" s="67">
        <v>53.015000000000001</v>
      </c>
      <c r="AW238" s="67">
        <v>52.881</v>
      </c>
      <c r="AX238" s="67">
        <v>52.731000000000002</v>
      </c>
      <c r="AY238" s="67">
        <v>52.582000000000001</v>
      </c>
      <c r="AZ238" s="67">
        <v>52.429000000000002</v>
      </c>
      <c r="BA238" s="67">
        <v>52.249000000000002</v>
      </c>
      <c r="BB238" s="67">
        <v>52.082000000000001</v>
      </c>
      <c r="BC238" s="67">
        <v>51.896999999999998</v>
      </c>
      <c r="BD238" s="67">
        <v>51.701999999999998</v>
      </c>
      <c r="BE238" s="67">
        <v>51.491999999999997</v>
      </c>
      <c r="BF238" s="67">
        <v>51.28</v>
      </c>
      <c r="BG238" s="67">
        <v>51.058999999999997</v>
      </c>
      <c r="BH238" s="67">
        <v>50.820999999999998</v>
      </c>
      <c r="BI238" s="67">
        <v>50.576999999999998</v>
      </c>
      <c r="BJ238" s="67">
        <v>50.298999999999999</v>
      </c>
      <c r="BK238" s="67">
        <v>50.027999999999999</v>
      </c>
      <c r="BL238" s="67">
        <v>49.731000000000002</v>
      </c>
      <c r="BM238" s="67">
        <v>49.423000000000002</v>
      </c>
      <c r="BN238" s="67">
        <v>49.104999999999997</v>
      </c>
      <c r="BO238" s="67">
        <v>48.765000000000001</v>
      </c>
      <c r="BP238" s="67">
        <v>48.408999999999999</v>
      </c>
      <c r="BQ238" s="67">
        <v>48.03</v>
      </c>
      <c r="BR238" s="67">
        <v>47.646999999999998</v>
      </c>
      <c r="BS238" s="67">
        <v>47.244</v>
      </c>
      <c r="BT238" s="67">
        <v>46.832000000000001</v>
      </c>
      <c r="BU238" s="67">
        <v>46.393999999999998</v>
      </c>
      <c r="BV238" s="67">
        <v>45.948</v>
      </c>
      <c r="BW238" s="67">
        <v>45.491999999999997</v>
      </c>
      <c r="BX238" s="67">
        <v>45.027999999999999</v>
      </c>
      <c r="BY238" s="67">
        <v>44.540999999999997</v>
      </c>
      <c r="BZ238" s="67">
        <v>44.057000000000002</v>
      </c>
      <c r="CA238" s="67">
        <v>43.561999999999998</v>
      </c>
      <c r="CB238" s="67">
        <v>43.052999999999997</v>
      </c>
      <c r="CC238" s="67">
        <v>42.55</v>
      </c>
      <c r="CD238" s="67">
        <v>42.042000000000002</v>
      </c>
      <c r="CE238" s="67">
        <v>41.506999999999998</v>
      </c>
      <c r="CF238" s="67">
        <v>40.984999999999999</v>
      </c>
      <c r="CG238" s="67">
        <v>40.463999999999999</v>
      </c>
      <c r="CH238" s="67">
        <v>39.933999999999997</v>
      </c>
      <c r="CI238" s="67">
        <v>39.399000000000001</v>
      </c>
      <c r="CJ238" s="67">
        <v>38.856999999999999</v>
      </c>
      <c r="CK238" s="67">
        <v>38.322000000000003</v>
      </c>
      <c r="CL238" s="67">
        <v>37.781999999999996</v>
      </c>
      <c r="CM238" s="67">
        <v>37.241</v>
      </c>
      <c r="CN238" s="67">
        <v>36.698999999999998</v>
      </c>
      <c r="CO238" s="67">
        <v>36.155999999999999</v>
      </c>
    </row>
    <row r="239" spans="1:93" ht="11.25" customHeight="1">
      <c r="A239" s="63">
        <v>222</v>
      </c>
      <c r="B239" s="64" t="s">
        <v>844</v>
      </c>
      <c r="C239" s="73" t="s">
        <v>962</v>
      </c>
      <c r="D239" s="66">
        <v>21</v>
      </c>
      <c r="E239" s="66">
        <v>184</v>
      </c>
      <c r="F239" s="64" t="s">
        <v>894</v>
      </c>
      <c r="G239" s="66">
        <v>957</v>
      </c>
      <c r="H239" s="67">
        <v>17.581</v>
      </c>
      <c r="I239" s="67">
        <v>17.521000000000001</v>
      </c>
      <c r="J239" s="67">
        <v>17.504999999999999</v>
      </c>
      <c r="K239" s="67">
        <v>17.518999999999998</v>
      </c>
      <c r="L239" s="67">
        <v>17.547000000000001</v>
      </c>
      <c r="M239" s="67">
        <v>17.564</v>
      </c>
      <c r="N239" s="67">
        <v>17.571999999999999</v>
      </c>
      <c r="O239" s="67">
        <v>17.564</v>
      </c>
      <c r="P239" s="67">
        <v>17.565999999999999</v>
      </c>
      <c r="Q239" s="67">
        <v>17.542000000000002</v>
      </c>
      <c r="R239" s="67">
        <v>17.547999999999998</v>
      </c>
      <c r="S239" s="67">
        <v>17.544</v>
      </c>
      <c r="T239" s="67">
        <v>17.547000000000001</v>
      </c>
      <c r="U239" s="67">
        <v>17.536000000000001</v>
      </c>
      <c r="V239" s="67">
        <v>17.533999999999999</v>
      </c>
      <c r="W239" s="67">
        <v>17.53</v>
      </c>
      <c r="X239" s="67">
        <v>17.521999999999998</v>
      </c>
      <c r="Y239" s="67">
        <v>17.513999999999999</v>
      </c>
      <c r="Z239" s="67">
        <v>17.504999999999999</v>
      </c>
      <c r="AA239" s="67">
        <v>17.494</v>
      </c>
      <c r="AB239" s="67">
        <v>17.475999999999999</v>
      </c>
      <c r="AC239" s="67">
        <v>17.469000000000001</v>
      </c>
      <c r="AD239" s="67">
        <v>17.460999999999999</v>
      </c>
      <c r="AE239" s="67">
        <v>17.43</v>
      </c>
      <c r="AF239" s="67">
        <v>17.417000000000002</v>
      </c>
      <c r="AG239" s="67">
        <v>17.402000000000001</v>
      </c>
      <c r="AH239" s="67">
        <v>17.367999999999999</v>
      </c>
      <c r="AI239" s="67">
        <v>17.344999999999999</v>
      </c>
      <c r="AJ239" s="67">
        <v>17.318000000000001</v>
      </c>
      <c r="AK239" s="67">
        <v>17.285</v>
      </c>
      <c r="AL239" s="67">
        <v>17.254000000000001</v>
      </c>
      <c r="AM239" s="67">
        <v>17.228000000000002</v>
      </c>
      <c r="AN239" s="67">
        <v>17.195</v>
      </c>
      <c r="AO239" s="67">
        <v>17.151</v>
      </c>
      <c r="AP239" s="67">
        <v>17.117999999999999</v>
      </c>
      <c r="AQ239" s="67">
        <v>17.074000000000002</v>
      </c>
      <c r="AR239" s="67">
        <v>17.032</v>
      </c>
      <c r="AS239" s="67">
        <v>16.995999999999999</v>
      </c>
      <c r="AT239" s="67">
        <v>16.943999999999999</v>
      </c>
      <c r="AU239" s="67">
        <v>16.890999999999998</v>
      </c>
      <c r="AV239" s="67">
        <v>16.847000000000001</v>
      </c>
      <c r="AW239" s="67">
        <v>16.79</v>
      </c>
      <c r="AX239" s="67">
        <v>16.741</v>
      </c>
      <c r="AY239" s="67">
        <v>16.690999999999999</v>
      </c>
      <c r="AZ239" s="67">
        <v>16.634</v>
      </c>
      <c r="BA239" s="67">
        <v>16.582999999999998</v>
      </c>
      <c r="BB239" s="67">
        <v>16.530999999999999</v>
      </c>
      <c r="BC239" s="67">
        <v>16.469000000000001</v>
      </c>
      <c r="BD239" s="67">
        <v>16.41</v>
      </c>
      <c r="BE239" s="67">
        <v>16.361000000000001</v>
      </c>
      <c r="BF239" s="67">
        <v>16.302</v>
      </c>
      <c r="BG239" s="67">
        <v>16.245999999999999</v>
      </c>
      <c r="BH239" s="67">
        <v>16.190000000000001</v>
      </c>
      <c r="BI239" s="67">
        <v>16.132000000000001</v>
      </c>
      <c r="BJ239" s="67">
        <v>16.077999999999999</v>
      </c>
      <c r="BK239" s="67">
        <v>16.023</v>
      </c>
      <c r="BL239" s="67">
        <v>15.96</v>
      </c>
      <c r="BM239" s="67">
        <v>15.904</v>
      </c>
      <c r="BN239" s="67">
        <v>15.845000000000001</v>
      </c>
      <c r="BO239" s="67">
        <v>15.782</v>
      </c>
      <c r="BP239" s="67">
        <v>15.734999999999999</v>
      </c>
      <c r="BQ239" s="67">
        <v>15.672000000000001</v>
      </c>
      <c r="BR239" s="67">
        <v>15.61</v>
      </c>
      <c r="BS239" s="67">
        <v>15.544</v>
      </c>
      <c r="BT239" s="67">
        <v>15.481</v>
      </c>
      <c r="BU239" s="67">
        <v>15.417999999999999</v>
      </c>
      <c r="BV239" s="67">
        <v>15.346</v>
      </c>
      <c r="BW239" s="67">
        <v>15.281000000000001</v>
      </c>
      <c r="BX239" s="67">
        <v>15.209</v>
      </c>
      <c r="BY239" s="67">
        <v>15.135</v>
      </c>
      <c r="BZ239" s="67">
        <v>15.066000000000001</v>
      </c>
      <c r="CA239" s="67">
        <v>14.988</v>
      </c>
      <c r="CB239" s="67">
        <v>14.912000000000001</v>
      </c>
      <c r="CC239" s="67">
        <v>14.837999999999999</v>
      </c>
      <c r="CD239" s="67">
        <v>14.756</v>
      </c>
      <c r="CE239" s="67">
        <v>14.676</v>
      </c>
      <c r="CF239" s="67">
        <v>14.589</v>
      </c>
      <c r="CG239" s="67">
        <v>14.513</v>
      </c>
      <c r="CH239" s="67">
        <v>14.417999999999999</v>
      </c>
      <c r="CI239" s="67">
        <v>14.327999999999999</v>
      </c>
      <c r="CJ239" s="67">
        <v>14.237</v>
      </c>
      <c r="CK239" s="67">
        <v>14.156000000000001</v>
      </c>
      <c r="CL239" s="67">
        <v>14.06</v>
      </c>
      <c r="CM239" s="67">
        <v>13.971</v>
      </c>
      <c r="CN239" s="67">
        <v>13.872999999999999</v>
      </c>
      <c r="CO239" s="67">
        <v>13.786</v>
      </c>
    </row>
    <row r="240" spans="1:93" ht="11.25" customHeight="1">
      <c r="A240" s="63">
        <v>223</v>
      </c>
      <c r="B240" s="64" t="s">
        <v>844</v>
      </c>
      <c r="C240" s="73" t="s">
        <v>963</v>
      </c>
      <c r="D240" s="66">
        <v>2</v>
      </c>
      <c r="E240" s="66">
        <v>258</v>
      </c>
      <c r="F240" s="64" t="s">
        <v>894</v>
      </c>
      <c r="G240" s="66">
        <v>957</v>
      </c>
      <c r="H240" s="67">
        <v>273.11900000000003</v>
      </c>
      <c r="I240" s="67">
        <v>274.57600000000002</v>
      </c>
      <c r="J240" s="67">
        <v>276.108</v>
      </c>
      <c r="K240" s="67">
        <v>277.673</v>
      </c>
      <c r="L240" s="67">
        <v>279.28500000000003</v>
      </c>
      <c r="M240" s="67">
        <v>280.904</v>
      </c>
      <c r="N240" s="67">
        <v>282.53399999999999</v>
      </c>
      <c r="O240" s="67">
        <v>284.16000000000003</v>
      </c>
      <c r="P240" s="67">
        <v>285.79199999999997</v>
      </c>
      <c r="Q240" s="67">
        <v>287.41699999999997</v>
      </c>
      <c r="R240" s="67">
        <v>289.03399999999999</v>
      </c>
      <c r="S240" s="67">
        <v>290.63099999999997</v>
      </c>
      <c r="T240" s="67">
        <v>292.21199999999999</v>
      </c>
      <c r="U240" s="67">
        <v>293.75900000000001</v>
      </c>
      <c r="V240" s="67">
        <v>295.262</v>
      </c>
      <c r="W240" s="67">
        <v>296.69499999999999</v>
      </c>
      <c r="X240" s="67">
        <v>298.09500000000003</v>
      </c>
      <c r="Y240" s="67">
        <v>299.43099999999998</v>
      </c>
      <c r="Z240" s="67">
        <v>300.69600000000003</v>
      </c>
      <c r="AA240" s="67">
        <v>301.89800000000002</v>
      </c>
      <c r="AB240" s="67">
        <v>303.01900000000001</v>
      </c>
      <c r="AC240" s="67">
        <v>304.08499999999998</v>
      </c>
      <c r="AD240" s="67">
        <v>305.04899999999998</v>
      </c>
      <c r="AE240" s="67">
        <v>305.96100000000001</v>
      </c>
      <c r="AF240" s="67">
        <v>306.77499999999998</v>
      </c>
      <c r="AG240" s="67">
        <v>307.52100000000002</v>
      </c>
      <c r="AH240" s="67">
        <v>308.18599999999998</v>
      </c>
      <c r="AI240" s="67">
        <v>308.76499999999999</v>
      </c>
      <c r="AJ240" s="67">
        <v>309.26299999999998</v>
      </c>
      <c r="AK240" s="67">
        <v>309.69200000000001</v>
      </c>
      <c r="AL240" s="67">
        <v>310.03500000000003</v>
      </c>
      <c r="AM240" s="67">
        <v>310.31799999999998</v>
      </c>
      <c r="AN240" s="67">
        <v>310.50599999999997</v>
      </c>
      <c r="AO240" s="67">
        <v>310.63600000000002</v>
      </c>
      <c r="AP240" s="67">
        <v>310.68099999999998</v>
      </c>
      <c r="AQ240" s="67">
        <v>310.65100000000001</v>
      </c>
      <c r="AR240" s="67">
        <v>310.56400000000002</v>
      </c>
      <c r="AS240" s="67">
        <v>310.40699999999998</v>
      </c>
      <c r="AT240" s="67">
        <v>310.18200000000002</v>
      </c>
      <c r="AU240" s="67">
        <v>309.89699999999999</v>
      </c>
      <c r="AV240" s="67">
        <v>309.55399999999997</v>
      </c>
      <c r="AW240" s="67">
        <v>309.16399999999999</v>
      </c>
      <c r="AX240" s="67">
        <v>308.71100000000001</v>
      </c>
      <c r="AY240" s="67">
        <v>308.21499999999997</v>
      </c>
      <c r="AZ240" s="67">
        <v>307.678</v>
      </c>
      <c r="BA240" s="67">
        <v>307.077</v>
      </c>
      <c r="BB240" s="67">
        <v>306.44</v>
      </c>
      <c r="BC240" s="67">
        <v>305.76400000000001</v>
      </c>
      <c r="BD240" s="67">
        <v>305.04300000000001</v>
      </c>
      <c r="BE240" s="67">
        <v>304.29899999999998</v>
      </c>
      <c r="BF240" s="67">
        <v>303.512</v>
      </c>
      <c r="BG240" s="67">
        <v>302.69799999999998</v>
      </c>
      <c r="BH240" s="67">
        <v>301.858</v>
      </c>
      <c r="BI240" s="67">
        <v>300.97699999999998</v>
      </c>
      <c r="BJ240" s="67">
        <v>300.07799999999997</v>
      </c>
      <c r="BK240" s="67">
        <v>299.13499999999999</v>
      </c>
      <c r="BL240" s="67">
        <v>298.15899999999999</v>
      </c>
      <c r="BM240" s="67">
        <v>297.16699999999997</v>
      </c>
      <c r="BN240" s="67">
        <v>296.149</v>
      </c>
      <c r="BO240" s="67">
        <v>295.10000000000002</v>
      </c>
      <c r="BP240" s="67">
        <v>294.01499999999999</v>
      </c>
      <c r="BQ240" s="67">
        <v>292.92</v>
      </c>
      <c r="BR240" s="67">
        <v>291.80700000000002</v>
      </c>
      <c r="BS240" s="67">
        <v>290.66300000000001</v>
      </c>
      <c r="BT240" s="67">
        <v>289.49099999999999</v>
      </c>
      <c r="BU240" s="67">
        <v>288.303</v>
      </c>
      <c r="BV240" s="67">
        <v>287.09899999999999</v>
      </c>
      <c r="BW240" s="67">
        <v>285.87200000000001</v>
      </c>
      <c r="BX240" s="67">
        <v>284.62400000000002</v>
      </c>
      <c r="BY240" s="67">
        <v>283.36599999999999</v>
      </c>
      <c r="BZ240" s="67">
        <v>282.08800000000002</v>
      </c>
      <c r="CA240" s="67">
        <v>280.79000000000002</v>
      </c>
      <c r="CB240" s="67">
        <v>279.49400000000003</v>
      </c>
      <c r="CC240" s="67">
        <v>278.17599999999999</v>
      </c>
      <c r="CD240" s="67">
        <v>276.84500000000003</v>
      </c>
      <c r="CE240" s="67">
        <v>275.51499999999999</v>
      </c>
      <c r="CF240" s="67">
        <v>274.18</v>
      </c>
      <c r="CG240" s="67">
        <v>272.82100000000003</v>
      </c>
      <c r="CH240" s="67">
        <v>271.459</v>
      </c>
      <c r="CI240" s="67">
        <v>270.08699999999999</v>
      </c>
      <c r="CJ240" s="67">
        <v>268.702</v>
      </c>
      <c r="CK240" s="67">
        <v>267.3</v>
      </c>
      <c r="CL240" s="67">
        <v>265.89100000000002</v>
      </c>
      <c r="CM240" s="67">
        <v>264.459</v>
      </c>
      <c r="CN240" s="67">
        <v>263.01299999999998</v>
      </c>
      <c r="CO240" s="67">
        <v>261.54500000000002</v>
      </c>
    </row>
    <row r="241" spans="1:93" ht="11.25" customHeight="1">
      <c r="A241" s="63">
        <v>224</v>
      </c>
      <c r="B241" s="64" t="s">
        <v>844</v>
      </c>
      <c r="C241" s="73" t="s">
        <v>964</v>
      </c>
      <c r="D241" s="66">
        <v>21</v>
      </c>
      <c r="E241" s="66">
        <v>570</v>
      </c>
      <c r="F241" s="64" t="s">
        <v>894</v>
      </c>
      <c r="G241" s="66">
        <v>957</v>
      </c>
      <c r="H241" s="67">
        <v>1.61</v>
      </c>
      <c r="I241" s="67">
        <v>1.611</v>
      </c>
      <c r="J241" s="67">
        <v>1.6120000000000001</v>
      </c>
      <c r="K241" s="67">
        <v>1.61</v>
      </c>
      <c r="L241" s="67">
        <v>1.6140000000000001</v>
      </c>
      <c r="M241" s="67">
        <v>1.6180000000000001</v>
      </c>
      <c r="N241" s="67">
        <v>1.6140000000000001</v>
      </c>
      <c r="O241" s="67">
        <v>1.6160000000000001</v>
      </c>
      <c r="P241" s="67">
        <v>1.619</v>
      </c>
      <c r="Q241" s="67">
        <v>1.6120000000000001</v>
      </c>
      <c r="R241" s="67">
        <v>1.619</v>
      </c>
      <c r="S241" s="67">
        <v>1.631</v>
      </c>
      <c r="T241" s="67">
        <v>1.639</v>
      </c>
      <c r="U241" s="67">
        <v>1.6459999999999999</v>
      </c>
      <c r="V241" s="67">
        <v>1.653</v>
      </c>
      <c r="W241" s="67">
        <v>1.6619999999999999</v>
      </c>
      <c r="X241" s="67">
        <v>1.6739999999999999</v>
      </c>
      <c r="Y241" s="67">
        <v>1.675</v>
      </c>
      <c r="Z241" s="67">
        <v>1.6839999999999999</v>
      </c>
      <c r="AA241" s="67">
        <v>1.696</v>
      </c>
      <c r="AB241" s="67">
        <v>1.7030000000000001</v>
      </c>
      <c r="AC241" s="67">
        <v>1.7070000000000001</v>
      </c>
      <c r="AD241" s="67">
        <v>1.7130000000000001</v>
      </c>
      <c r="AE241" s="67">
        <v>1.7170000000000001</v>
      </c>
      <c r="AF241" s="67">
        <v>1.7250000000000001</v>
      </c>
      <c r="AG241" s="67">
        <v>1.732</v>
      </c>
      <c r="AH241" s="67">
        <v>1.738</v>
      </c>
      <c r="AI241" s="67">
        <v>1.7390000000000001</v>
      </c>
      <c r="AJ241" s="67">
        <v>1.7410000000000001</v>
      </c>
      <c r="AK241" s="67">
        <v>1.748</v>
      </c>
      <c r="AL241" s="67">
        <v>1.752</v>
      </c>
      <c r="AM241" s="67">
        <v>1.756</v>
      </c>
      <c r="AN241" s="67">
        <v>1.7609999999999999</v>
      </c>
      <c r="AO241" s="67">
        <v>1.768</v>
      </c>
      <c r="AP241" s="67">
        <v>1.772</v>
      </c>
      <c r="AQ241" s="67">
        <v>1.7709999999999999</v>
      </c>
      <c r="AR241" s="67">
        <v>1.7789999999999999</v>
      </c>
      <c r="AS241" s="67">
        <v>1.7789999999999999</v>
      </c>
      <c r="AT241" s="67">
        <v>1.7809999999999999</v>
      </c>
      <c r="AU241" s="67">
        <v>1.788</v>
      </c>
      <c r="AV241" s="67">
        <v>1.79</v>
      </c>
      <c r="AW241" s="67">
        <v>1.794</v>
      </c>
      <c r="AX241" s="67">
        <v>1.8009999999999999</v>
      </c>
      <c r="AY241" s="67">
        <v>1.8029999999999999</v>
      </c>
      <c r="AZ241" s="67">
        <v>1.806</v>
      </c>
      <c r="BA241" s="67">
        <v>1.8089999999999999</v>
      </c>
      <c r="BB241" s="67">
        <v>1.8140000000000001</v>
      </c>
      <c r="BC241" s="67">
        <v>1.8089999999999999</v>
      </c>
      <c r="BD241" s="67">
        <v>1.8109999999999999</v>
      </c>
      <c r="BE241" s="67">
        <v>1.8169999999999999</v>
      </c>
      <c r="BF241" s="67">
        <v>1.821</v>
      </c>
      <c r="BG241" s="67">
        <v>1.821</v>
      </c>
      <c r="BH241" s="67">
        <v>1.8220000000000001</v>
      </c>
      <c r="BI241" s="67">
        <v>1.819</v>
      </c>
      <c r="BJ241" s="67">
        <v>1.82</v>
      </c>
      <c r="BK241" s="67">
        <v>1.819</v>
      </c>
      <c r="BL241" s="67">
        <v>1.819</v>
      </c>
      <c r="BM241" s="67">
        <v>1.8180000000000001</v>
      </c>
      <c r="BN241" s="67">
        <v>1.8169999999999999</v>
      </c>
      <c r="BO241" s="67">
        <v>1.8140000000000001</v>
      </c>
      <c r="BP241" s="67">
        <v>1.8140000000000001</v>
      </c>
      <c r="BQ241" s="67">
        <v>1.81</v>
      </c>
      <c r="BR241" s="67">
        <v>1.81</v>
      </c>
      <c r="BS241" s="67">
        <v>1.8049999999999999</v>
      </c>
      <c r="BT241" s="67">
        <v>1.8</v>
      </c>
      <c r="BU241" s="67">
        <v>1.798</v>
      </c>
      <c r="BV241" s="67">
        <v>1.798</v>
      </c>
      <c r="BW241" s="67">
        <v>1.7949999999999999</v>
      </c>
      <c r="BX241" s="67">
        <v>1.7849999999999999</v>
      </c>
      <c r="BY241" s="67">
        <v>1.786</v>
      </c>
      <c r="BZ241" s="67">
        <v>1.7849999999999999</v>
      </c>
      <c r="CA241" s="67">
        <v>1.784</v>
      </c>
      <c r="CB241" s="67">
        <v>1.78</v>
      </c>
      <c r="CC241" s="67">
        <v>1.7749999999999999</v>
      </c>
      <c r="CD241" s="67">
        <v>1.776</v>
      </c>
      <c r="CE241" s="67">
        <v>1.774</v>
      </c>
      <c r="CF241" s="67">
        <v>1.766</v>
      </c>
      <c r="CG241" s="67">
        <v>1.762</v>
      </c>
      <c r="CH241" s="67">
        <v>1.7589999999999999</v>
      </c>
      <c r="CI241" s="67">
        <v>1.7569999999999999</v>
      </c>
      <c r="CJ241" s="67">
        <v>1.75</v>
      </c>
      <c r="CK241" s="67">
        <v>1.7430000000000001</v>
      </c>
      <c r="CL241" s="67">
        <v>1.734</v>
      </c>
      <c r="CM241" s="67">
        <v>1.732</v>
      </c>
      <c r="CN241" s="67">
        <v>1.73</v>
      </c>
      <c r="CO241" s="67">
        <v>1.726</v>
      </c>
    </row>
    <row r="242" spans="1:93" ht="11.25" customHeight="1">
      <c r="A242" s="63">
        <v>225</v>
      </c>
      <c r="B242" s="64" t="s">
        <v>844</v>
      </c>
      <c r="C242" s="73" t="s">
        <v>519</v>
      </c>
      <c r="D242" s="66"/>
      <c r="E242" s="66">
        <v>882</v>
      </c>
      <c r="F242" s="64" t="s">
        <v>894</v>
      </c>
      <c r="G242" s="66">
        <v>957</v>
      </c>
      <c r="H242" s="67">
        <v>193.51</v>
      </c>
      <c r="I242" s="67">
        <v>194.54</v>
      </c>
      <c r="J242" s="67">
        <v>195.358</v>
      </c>
      <c r="K242" s="67">
        <v>196.12799999999999</v>
      </c>
      <c r="L242" s="67">
        <v>197.09299999999999</v>
      </c>
      <c r="M242" s="67">
        <v>198.41</v>
      </c>
      <c r="N242" s="67">
        <v>200.14400000000001</v>
      </c>
      <c r="O242" s="67">
        <v>202.24100000000001</v>
      </c>
      <c r="P242" s="67">
        <v>204.56800000000001</v>
      </c>
      <c r="Q242" s="67">
        <v>206.97200000000001</v>
      </c>
      <c r="R242" s="67">
        <v>209.32300000000001</v>
      </c>
      <c r="S242" s="67">
        <v>211.57300000000001</v>
      </c>
      <c r="T242" s="67">
        <v>213.79</v>
      </c>
      <c r="U242" s="67">
        <v>215.96799999999999</v>
      </c>
      <c r="V242" s="67">
        <v>218.15199999999999</v>
      </c>
      <c r="W242" s="67">
        <v>220.36799999999999</v>
      </c>
      <c r="X242" s="67">
        <v>222.625</v>
      </c>
      <c r="Y242" s="67">
        <v>224.90700000000001</v>
      </c>
      <c r="Z242" s="67">
        <v>227.19900000000001</v>
      </c>
      <c r="AA242" s="67">
        <v>229.50899999999999</v>
      </c>
      <c r="AB242" s="67">
        <v>231.86500000000001</v>
      </c>
      <c r="AC242" s="67">
        <v>234.22399999999999</v>
      </c>
      <c r="AD242" s="67">
        <v>236.61600000000001</v>
      </c>
      <c r="AE242" s="67">
        <v>239.02199999999999</v>
      </c>
      <c r="AF242" s="67">
        <v>241.447</v>
      </c>
      <c r="AG242" s="67">
        <v>243.88900000000001</v>
      </c>
      <c r="AH242" s="67">
        <v>246.357</v>
      </c>
      <c r="AI242" s="67">
        <v>248.81200000000001</v>
      </c>
      <c r="AJ242" s="67">
        <v>251.274</v>
      </c>
      <c r="AK242" s="67">
        <v>253.70599999999999</v>
      </c>
      <c r="AL242" s="67">
        <v>256.10199999999998</v>
      </c>
      <c r="AM242" s="67">
        <v>258.46600000000001</v>
      </c>
      <c r="AN242" s="67">
        <v>260.78300000000002</v>
      </c>
      <c r="AO242" s="67">
        <v>263.05099999999999</v>
      </c>
      <c r="AP242" s="67">
        <v>265.245</v>
      </c>
      <c r="AQ242" s="67">
        <v>267.39</v>
      </c>
      <c r="AR242" s="67">
        <v>269.45400000000001</v>
      </c>
      <c r="AS242" s="67">
        <v>271.464</v>
      </c>
      <c r="AT242" s="67">
        <v>273.39999999999998</v>
      </c>
      <c r="AU242" s="67">
        <v>275.27800000000002</v>
      </c>
      <c r="AV242" s="67">
        <v>277.09800000000001</v>
      </c>
      <c r="AW242" s="67">
        <v>278.858</v>
      </c>
      <c r="AX242" s="67">
        <v>280.57900000000001</v>
      </c>
      <c r="AY242" s="67">
        <v>282.24</v>
      </c>
      <c r="AZ242" s="67">
        <v>283.875</v>
      </c>
      <c r="BA242" s="67">
        <v>285.46899999999999</v>
      </c>
      <c r="BB242" s="67">
        <v>287.02100000000002</v>
      </c>
      <c r="BC242" s="67">
        <v>288.56299999999999</v>
      </c>
      <c r="BD242" s="67">
        <v>290.08800000000002</v>
      </c>
      <c r="BE242" s="67">
        <v>291.58499999999998</v>
      </c>
      <c r="BF242" s="67">
        <v>293.07900000000001</v>
      </c>
      <c r="BG242" s="67">
        <v>294.56099999999998</v>
      </c>
      <c r="BH242" s="67">
        <v>296.03300000000002</v>
      </c>
      <c r="BI242" s="67">
        <v>297.49099999999999</v>
      </c>
      <c r="BJ242" s="67">
        <v>298.93299999999999</v>
      </c>
      <c r="BK242" s="67">
        <v>300.33999999999997</v>
      </c>
      <c r="BL242" s="67">
        <v>301.71499999999997</v>
      </c>
      <c r="BM242" s="67">
        <v>303.06799999999998</v>
      </c>
      <c r="BN242" s="67">
        <v>304.38</v>
      </c>
      <c r="BO242" s="67">
        <v>305.62900000000002</v>
      </c>
      <c r="BP242" s="67">
        <v>306.82499999999999</v>
      </c>
      <c r="BQ242" s="67">
        <v>307.94799999999998</v>
      </c>
      <c r="BR242" s="67">
        <v>309.00599999999997</v>
      </c>
      <c r="BS242" s="67">
        <v>309.98399999999998</v>
      </c>
      <c r="BT242" s="67">
        <v>310.88900000000001</v>
      </c>
      <c r="BU242" s="67">
        <v>311.702</v>
      </c>
      <c r="BV242" s="67">
        <v>312.42399999999998</v>
      </c>
      <c r="BW242" s="67">
        <v>313.05799999999999</v>
      </c>
      <c r="BX242" s="67">
        <v>313.61</v>
      </c>
      <c r="BY242" s="67">
        <v>314.06700000000001</v>
      </c>
      <c r="BZ242" s="67">
        <v>314.42</v>
      </c>
      <c r="CA242" s="67">
        <v>314.69</v>
      </c>
      <c r="CB242" s="67">
        <v>314.863</v>
      </c>
      <c r="CC242" s="67">
        <v>314.95400000000001</v>
      </c>
      <c r="CD242" s="67">
        <v>314.95100000000002</v>
      </c>
      <c r="CE242" s="67">
        <v>314.87200000000001</v>
      </c>
      <c r="CF242" s="67">
        <v>314.72300000000001</v>
      </c>
      <c r="CG242" s="67">
        <v>314.49799999999999</v>
      </c>
      <c r="CH242" s="67">
        <v>314.18700000000001</v>
      </c>
      <c r="CI242" s="67">
        <v>313.81</v>
      </c>
      <c r="CJ242" s="67">
        <v>313.351</v>
      </c>
      <c r="CK242" s="67">
        <v>312.83499999999998</v>
      </c>
      <c r="CL242" s="67">
        <v>312.24200000000002</v>
      </c>
      <c r="CM242" s="67">
        <v>311.59100000000001</v>
      </c>
      <c r="CN242" s="67">
        <v>310.87</v>
      </c>
      <c r="CO242" s="67">
        <v>310.10599999999999</v>
      </c>
    </row>
    <row r="243" spans="1:93" ht="11.25" customHeight="1">
      <c r="A243" s="63">
        <v>226</v>
      </c>
      <c r="B243" s="64" t="s">
        <v>844</v>
      </c>
      <c r="C243" s="73" t="s">
        <v>965</v>
      </c>
      <c r="D243" s="66">
        <v>21</v>
      </c>
      <c r="E243" s="66">
        <v>772</v>
      </c>
      <c r="F243" s="64" t="s">
        <v>894</v>
      </c>
      <c r="G243" s="66">
        <v>957</v>
      </c>
      <c r="H243" s="67">
        <v>1.2470000000000001</v>
      </c>
      <c r="I243" s="67">
        <v>1.276</v>
      </c>
      <c r="J243" s="67">
        <v>1.2969999999999999</v>
      </c>
      <c r="K243" s="67">
        <v>1.3180000000000001</v>
      </c>
      <c r="L243" s="67">
        <v>1.33</v>
      </c>
      <c r="M243" s="67">
        <v>1.35</v>
      </c>
      <c r="N243" s="67">
        <v>1.3680000000000001</v>
      </c>
      <c r="O243" s="67">
        <v>1.3779999999999999</v>
      </c>
      <c r="P243" s="67">
        <v>1.3839999999999999</v>
      </c>
      <c r="Q243" s="67">
        <v>1.397</v>
      </c>
      <c r="R243" s="67">
        <v>1.41</v>
      </c>
      <c r="S243" s="67">
        <v>1.4239999999999999</v>
      </c>
      <c r="T243" s="67">
        <v>1.423</v>
      </c>
      <c r="U243" s="67">
        <v>1.427</v>
      </c>
      <c r="V243" s="67">
        <v>1.44</v>
      </c>
      <c r="W243" s="67">
        <v>1.448</v>
      </c>
      <c r="X243" s="67">
        <v>1.46</v>
      </c>
      <c r="Y243" s="67">
        <v>1.4670000000000001</v>
      </c>
      <c r="Z243" s="67">
        <v>1.4730000000000001</v>
      </c>
      <c r="AA243" s="67">
        <v>1.476</v>
      </c>
      <c r="AB243" s="67">
        <v>1.4810000000000001</v>
      </c>
      <c r="AC243" s="67">
        <v>1.486</v>
      </c>
      <c r="AD243" s="67">
        <v>1.492</v>
      </c>
      <c r="AE243" s="67">
        <v>1.496</v>
      </c>
      <c r="AF243" s="67">
        <v>1.5009999999999999</v>
      </c>
      <c r="AG243" s="67">
        <v>1.5029999999999999</v>
      </c>
      <c r="AH243" s="67">
        <v>1.514</v>
      </c>
      <c r="AI243" s="67">
        <v>1.5169999999999999</v>
      </c>
      <c r="AJ243" s="67">
        <v>1.526</v>
      </c>
      <c r="AK243" s="67">
        <v>1.528</v>
      </c>
      <c r="AL243" s="67">
        <v>1.5349999999999999</v>
      </c>
      <c r="AM243" s="67">
        <v>1.5389999999999999</v>
      </c>
      <c r="AN243" s="67">
        <v>1.548</v>
      </c>
      <c r="AO243" s="67">
        <v>1.5569999999999999</v>
      </c>
      <c r="AP243" s="67">
        <v>1.5629999999999999</v>
      </c>
      <c r="AQ243" s="67">
        <v>1.569</v>
      </c>
      <c r="AR243" s="67">
        <v>1.5760000000000001</v>
      </c>
      <c r="AS243" s="67">
        <v>1.58</v>
      </c>
      <c r="AT243" s="67">
        <v>1.589</v>
      </c>
      <c r="AU243" s="67">
        <v>1.589</v>
      </c>
      <c r="AV243" s="67">
        <v>1.591</v>
      </c>
      <c r="AW243" s="67">
        <v>1.5980000000000001</v>
      </c>
      <c r="AX243" s="67">
        <v>1.6020000000000001</v>
      </c>
      <c r="AY243" s="67">
        <v>1.6040000000000001</v>
      </c>
      <c r="AZ243" s="67">
        <v>1.611</v>
      </c>
      <c r="BA243" s="67">
        <v>1.6140000000000001</v>
      </c>
      <c r="BB243" s="67">
        <v>1.6220000000000001</v>
      </c>
      <c r="BC243" s="67">
        <v>1.6180000000000001</v>
      </c>
      <c r="BD243" s="67">
        <v>1.6259999999999999</v>
      </c>
      <c r="BE243" s="67">
        <v>1.623</v>
      </c>
      <c r="BF243" s="67">
        <v>1.6279999999999999</v>
      </c>
      <c r="BG243" s="67">
        <v>1.6279999999999999</v>
      </c>
      <c r="BH243" s="67">
        <v>1.6319999999999999</v>
      </c>
      <c r="BI243" s="67">
        <v>1.63</v>
      </c>
      <c r="BJ243" s="67">
        <v>1.6259999999999999</v>
      </c>
      <c r="BK243" s="67">
        <v>1.631</v>
      </c>
      <c r="BL243" s="67">
        <v>1.6279999999999999</v>
      </c>
      <c r="BM243" s="67">
        <v>1.6279999999999999</v>
      </c>
      <c r="BN243" s="67">
        <v>1.6220000000000001</v>
      </c>
      <c r="BO243" s="67">
        <v>1.623</v>
      </c>
      <c r="BP243" s="67">
        <v>1.6220000000000001</v>
      </c>
      <c r="BQ243" s="67">
        <v>1.623</v>
      </c>
      <c r="BR243" s="67">
        <v>1.617</v>
      </c>
      <c r="BS243" s="67">
        <v>1.6160000000000001</v>
      </c>
      <c r="BT243" s="67">
        <v>1.61</v>
      </c>
      <c r="BU243" s="67">
        <v>1.5980000000000001</v>
      </c>
      <c r="BV243" s="67">
        <v>1.597</v>
      </c>
      <c r="BW243" s="67">
        <v>1.59</v>
      </c>
      <c r="BX243" s="67">
        <v>1.585</v>
      </c>
      <c r="BY243" s="67">
        <v>1.5840000000000001</v>
      </c>
      <c r="BZ243" s="67">
        <v>1.577</v>
      </c>
      <c r="CA243" s="67">
        <v>1.57</v>
      </c>
      <c r="CB243" s="67">
        <v>1.5640000000000001</v>
      </c>
      <c r="CC243" s="67">
        <v>1.5620000000000001</v>
      </c>
      <c r="CD243" s="67">
        <v>1.5580000000000001</v>
      </c>
      <c r="CE243" s="67">
        <v>1.5509999999999999</v>
      </c>
      <c r="CF243" s="67">
        <v>1.546</v>
      </c>
      <c r="CG243" s="67">
        <v>1.54</v>
      </c>
      <c r="CH243" s="67">
        <v>1.5269999999999999</v>
      </c>
      <c r="CI243" s="67">
        <v>1.514</v>
      </c>
      <c r="CJ243" s="67">
        <v>1.508</v>
      </c>
      <c r="CK243" s="67">
        <v>1.5</v>
      </c>
      <c r="CL243" s="67">
        <v>1.4810000000000001</v>
      </c>
      <c r="CM243" s="67">
        <v>1.472</v>
      </c>
      <c r="CN243" s="67">
        <v>1.4670000000000001</v>
      </c>
      <c r="CO243" s="67">
        <v>1.456</v>
      </c>
    </row>
    <row r="244" spans="1:93" ht="11.25" customHeight="1">
      <c r="A244" s="63">
        <v>227</v>
      </c>
      <c r="B244" s="64" t="s">
        <v>844</v>
      </c>
      <c r="C244" s="73" t="s">
        <v>577</v>
      </c>
      <c r="D244" s="66"/>
      <c r="E244" s="66">
        <v>776</v>
      </c>
      <c r="F244" s="64" t="s">
        <v>894</v>
      </c>
      <c r="G244" s="66">
        <v>957</v>
      </c>
      <c r="H244" s="67">
        <v>100.78</v>
      </c>
      <c r="I244" s="67">
        <v>101.143</v>
      </c>
      <c r="J244" s="67">
        <v>102.002</v>
      </c>
      <c r="K244" s="67">
        <v>103.199</v>
      </c>
      <c r="L244" s="67">
        <v>104.497</v>
      </c>
      <c r="M244" s="67">
        <v>105.697</v>
      </c>
      <c r="N244" s="67">
        <v>106.759</v>
      </c>
      <c r="O244" s="67">
        <v>107.748</v>
      </c>
      <c r="P244" s="67">
        <v>108.663</v>
      </c>
      <c r="Q244" s="67">
        <v>109.59399999999999</v>
      </c>
      <c r="R244" s="67">
        <v>110.55500000000001</v>
      </c>
      <c r="S244" s="67">
        <v>111.551</v>
      </c>
      <c r="T244" s="67">
        <v>112.55500000000001</v>
      </c>
      <c r="U244" s="67">
        <v>113.571</v>
      </c>
      <c r="V244" s="67">
        <v>114.59099999999999</v>
      </c>
      <c r="W244" s="67">
        <v>115.616</v>
      </c>
      <c r="X244" s="67">
        <v>116.654</v>
      </c>
      <c r="Y244" s="67">
        <v>117.691</v>
      </c>
      <c r="Z244" s="67">
        <v>118.739</v>
      </c>
      <c r="AA244" s="67">
        <v>119.771</v>
      </c>
      <c r="AB244" s="67">
        <v>120.80200000000001</v>
      </c>
      <c r="AC244" s="67">
        <v>121.825</v>
      </c>
      <c r="AD244" s="67">
        <v>122.837</v>
      </c>
      <c r="AE244" s="67">
        <v>123.837</v>
      </c>
      <c r="AF244" s="67">
        <v>124.82299999999999</v>
      </c>
      <c r="AG244" s="67">
        <v>125.78400000000001</v>
      </c>
      <c r="AH244" s="67">
        <v>126.73099999999999</v>
      </c>
      <c r="AI244" s="67">
        <v>127.661</v>
      </c>
      <c r="AJ244" s="67">
        <v>128.566</v>
      </c>
      <c r="AK244" s="67">
        <v>129.45599999999999</v>
      </c>
      <c r="AL244" s="67">
        <v>130.30799999999999</v>
      </c>
      <c r="AM244" s="67">
        <v>131.13499999999999</v>
      </c>
      <c r="AN244" s="67">
        <v>131.93</v>
      </c>
      <c r="AO244" s="67">
        <v>132.714</v>
      </c>
      <c r="AP244" s="67">
        <v>133.46600000000001</v>
      </c>
      <c r="AQ244" s="67">
        <v>134.173</v>
      </c>
      <c r="AR244" s="67">
        <v>134.87799999999999</v>
      </c>
      <c r="AS244" s="67">
        <v>135.55500000000001</v>
      </c>
      <c r="AT244" s="67">
        <v>136.19800000000001</v>
      </c>
      <c r="AU244" s="67">
        <v>136.83099999999999</v>
      </c>
      <c r="AV244" s="67">
        <v>137.447</v>
      </c>
      <c r="AW244" s="67">
        <v>138.04499999999999</v>
      </c>
      <c r="AX244" s="67">
        <v>138.63</v>
      </c>
      <c r="AY244" s="67">
        <v>139.203</v>
      </c>
      <c r="AZ244" s="67">
        <v>139.76599999999999</v>
      </c>
      <c r="BA244" s="67">
        <v>140.30699999999999</v>
      </c>
      <c r="BB244" s="67">
        <v>140.83600000000001</v>
      </c>
      <c r="BC244" s="67">
        <v>141.34899999999999</v>
      </c>
      <c r="BD244" s="67">
        <v>141.84700000000001</v>
      </c>
      <c r="BE244" s="67">
        <v>142.321</v>
      </c>
      <c r="BF244" s="67">
        <v>142.77600000000001</v>
      </c>
      <c r="BG244" s="67">
        <v>143.20699999999999</v>
      </c>
      <c r="BH244" s="67">
        <v>143.62899999999999</v>
      </c>
      <c r="BI244" s="67">
        <v>144.02099999999999</v>
      </c>
      <c r="BJ244" s="67">
        <v>144.37700000000001</v>
      </c>
      <c r="BK244" s="67">
        <v>144.70699999999999</v>
      </c>
      <c r="BL244" s="67">
        <v>144.99700000000001</v>
      </c>
      <c r="BM244" s="67">
        <v>145.261</v>
      </c>
      <c r="BN244" s="67">
        <v>145.49100000000001</v>
      </c>
      <c r="BO244" s="67">
        <v>145.67699999999999</v>
      </c>
      <c r="BP244" s="67">
        <v>145.828</v>
      </c>
      <c r="BQ244" s="67">
        <v>145.93700000000001</v>
      </c>
      <c r="BR244" s="67">
        <v>146</v>
      </c>
      <c r="BS244" s="67">
        <v>146.03700000000001</v>
      </c>
      <c r="BT244" s="67">
        <v>146.03299999999999</v>
      </c>
      <c r="BU244" s="67">
        <v>145.98099999999999</v>
      </c>
      <c r="BV244" s="67">
        <v>145.88900000000001</v>
      </c>
      <c r="BW244" s="67">
        <v>145.76900000000001</v>
      </c>
      <c r="BX244" s="67">
        <v>145.601</v>
      </c>
      <c r="BY244" s="67">
        <v>145.39599999999999</v>
      </c>
      <c r="BZ244" s="67">
        <v>145.15799999999999</v>
      </c>
      <c r="CA244" s="67">
        <v>144.887</v>
      </c>
      <c r="CB244" s="67">
        <v>144.58699999999999</v>
      </c>
      <c r="CC244" s="67">
        <v>144.255</v>
      </c>
      <c r="CD244" s="67">
        <v>143.89599999999999</v>
      </c>
      <c r="CE244" s="67">
        <v>143.50800000000001</v>
      </c>
      <c r="CF244" s="67">
        <v>143.084</v>
      </c>
      <c r="CG244" s="67">
        <v>142.648</v>
      </c>
      <c r="CH244" s="67">
        <v>142.17599999999999</v>
      </c>
      <c r="CI244" s="67">
        <v>141.678</v>
      </c>
      <c r="CJ244" s="67">
        <v>141.16999999999999</v>
      </c>
      <c r="CK244" s="67">
        <v>140.62700000000001</v>
      </c>
      <c r="CL244" s="67">
        <v>140.06800000000001</v>
      </c>
      <c r="CM244" s="67">
        <v>139.471</v>
      </c>
      <c r="CN244" s="67">
        <v>138.887</v>
      </c>
      <c r="CO244" s="67">
        <v>138.261</v>
      </c>
    </row>
    <row r="245" spans="1:93" ht="11.25" customHeight="1">
      <c r="A245" s="63">
        <v>228</v>
      </c>
      <c r="B245" s="64" t="s">
        <v>844</v>
      </c>
      <c r="C245" s="73" t="s">
        <v>587</v>
      </c>
      <c r="D245" s="66"/>
      <c r="E245" s="66">
        <v>798</v>
      </c>
      <c r="F245" s="64" t="s">
        <v>894</v>
      </c>
      <c r="G245" s="66">
        <v>957</v>
      </c>
      <c r="H245" s="67">
        <v>11.099</v>
      </c>
      <c r="I245" s="67">
        <v>11.231999999999999</v>
      </c>
      <c r="J245" s="67">
        <v>11.365</v>
      </c>
      <c r="K245" s="67">
        <v>11.505000000000001</v>
      </c>
      <c r="L245" s="67">
        <v>11.654999999999999</v>
      </c>
      <c r="M245" s="67">
        <v>11.792</v>
      </c>
      <c r="N245" s="67">
        <v>11.925000000000001</v>
      </c>
      <c r="O245" s="67">
        <v>12.06</v>
      </c>
      <c r="P245" s="67">
        <v>12.211</v>
      </c>
      <c r="Q245" s="67">
        <v>12.340999999999999</v>
      </c>
      <c r="R245" s="67">
        <v>12.477</v>
      </c>
      <c r="S245" s="67">
        <v>12.615</v>
      </c>
      <c r="T245" s="67">
        <v>12.75</v>
      </c>
      <c r="U245" s="67">
        <v>12.882</v>
      </c>
      <c r="V245" s="67">
        <v>13.023</v>
      </c>
      <c r="W245" s="67">
        <v>13.164</v>
      </c>
      <c r="X245" s="67">
        <v>13.298999999999999</v>
      </c>
      <c r="Y245" s="67">
        <v>13.438000000000001</v>
      </c>
      <c r="Z245" s="67">
        <v>13.584</v>
      </c>
      <c r="AA245" s="67">
        <v>13.72</v>
      </c>
      <c r="AB245" s="67">
        <v>13.858000000000001</v>
      </c>
      <c r="AC245" s="67">
        <v>14.000999999999999</v>
      </c>
      <c r="AD245" s="67">
        <v>14.141999999999999</v>
      </c>
      <c r="AE245" s="67">
        <v>14.285</v>
      </c>
      <c r="AF245" s="67">
        <v>14.420999999999999</v>
      </c>
      <c r="AG245" s="67">
        <v>14.57</v>
      </c>
      <c r="AH245" s="67">
        <v>14.715999999999999</v>
      </c>
      <c r="AI245" s="67">
        <v>14.853999999999999</v>
      </c>
      <c r="AJ245" s="67">
        <v>14.994999999999999</v>
      </c>
      <c r="AK245" s="67">
        <v>15.135999999999999</v>
      </c>
      <c r="AL245" s="67">
        <v>15.282999999999999</v>
      </c>
      <c r="AM245" s="67">
        <v>15.420999999999999</v>
      </c>
      <c r="AN245" s="67">
        <v>15.561999999999999</v>
      </c>
      <c r="AO245" s="67">
        <v>15.702</v>
      </c>
      <c r="AP245" s="67">
        <v>15.840999999999999</v>
      </c>
      <c r="AQ245" s="67">
        <v>15.98</v>
      </c>
      <c r="AR245" s="67">
        <v>16.114999999999998</v>
      </c>
      <c r="AS245" s="67">
        <v>16.25</v>
      </c>
      <c r="AT245" s="67">
        <v>16.385999999999999</v>
      </c>
      <c r="AU245" s="67">
        <v>16.513999999999999</v>
      </c>
      <c r="AV245" s="67">
        <v>16.635000000000002</v>
      </c>
      <c r="AW245" s="67">
        <v>16.773</v>
      </c>
      <c r="AX245" s="67">
        <v>16.895</v>
      </c>
      <c r="AY245" s="67">
        <v>17.02</v>
      </c>
      <c r="AZ245" s="67">
        <v>17.145</v>
      </c>
      <c r="BA245" s="67">
        <v>17.265999999999998</v>
      </c>
      <c r="BB245" s="67">
        <v>17.382999999999999</v>
      </c>
      <c r="BC245" s="67">
        <v>17.501000000000001</v>
      </c>
      <c r="BD245" s="67">
        <v>17.616</v>
      </c>
      <c r="BE245" s="67">
        <v>17.731000000000002</v>
      </c>
      <c r="BF245" s="67">
        <v>17.843</v>
      </c>
      <c r="BG245" s="67">
        <v>17.943000000000001</v>
      </c>
      <c r="BH245" s="67">
        <v>18.050999999999998</v>
      </c>
      <c r="BI245" s="67">
        <v>18.148</v>
      </c>
      <c r="BJ245" s="67">
        <v>18.248000000000001</v>
      </c>
      <c r="BK245" s="67">
        <v>18.347999999999999</v>
      </c>
      <c r="BL245" s="67">
        <v>18.443000000000001</v>
      </c>
      <c r="BM245" s="67">
        <v>18.530999999999999</v>
      </c>
      <c r="BN245" s="67">
        <v>18.623000000000001</v>
      </c>
      <c r="BO245" s="67">
        <v>18.710999999999999</v>
      </c>
      <c r="BP245" s="67">
        <v>18.797000000000001</v>
      </c>
      <c r="BQ245" s="67">
        <v>18.88</v>
      </c>
      <c r="BR245" s="67">
        <v>18.957999999999998</v>
      </c>
      <c r="BS245" s="67">
        <v>19.044</v>
      </c>
      <c r="BT245" s="67">
        <v>19.113</v>
      </c>
      <c r="BU245" s="67">
        <v>19.189</v>
      </c>
      <c r="BV245" s="67">
        <v>19.260999999999999</v>
      </c>
      <c r="BW245" s="67">
        <v>19.324000000000002</v>
      </c>
      <c r="BX245" s="67">
        <v>19.385999999999999</v>
      </c>
      <c r="BY245" s="67">
        <v>19.443999999999999</v>
      </c>
      <c r="BZ245" s="67">
        <v>19.501999999999999</v>
      </c>
      <c r="CA245" s="67">
        <v>19.556000000000001</v>
      </c>
      <c r="CB245" s="67">
        <v>19.603000000000002</v>
      </c>
      <c r="CC245" s="67">
        <v>19.655000000000001</v>
      </c>
      <c r="CD245" s="67">
        <v>19.702999999999999</v>
      </c>
      <c r="CE245" s="67">
        <v>19.736999999999998</v>
      </c>
      <c r="CF245" s="67">
        <v>19.783999999999999</v>
      </c>
      <c r="CG245" s="67">
        <v>19.824000000000002</v>
      </c>
      <c r="CH245" s="67">
        <v>19.846</v>
      </c>
      <c r="CI245" s="67">
        <v>19.885000000000002</v>
      </c>
      <c r="CJ245" s="67">
        <v>19.914000000000001</v>
      </c>
      <c r="CK245" s="67">
        <v>19.937999999999999</v>
      </c>
      <c r="CL245" s="67">
        <v>19.965</v>
      </c>
      <c r="CM245" s="67">
        <v>19.978999999999999</v>
      </c>
      <c r="CN245" s="67">
        <v>19.989999999999998</v>
      </c>
      <c r="CO245" s="67">
        <v>20.007999999999999</v>
      </c>
    </row>
    <row r="246" spans="1:93" ht="11.25" customHeight="1">
      <c r="A246" s="63">
        <v>229</v>
      </c>
      <c r="B246" s="64" t="s">
        <v>844</v>
      </c>
      <c r="C246" s="73" t="s">
        <v>966</v>
      </c>
      <c r="D246" s="66">
        <v>2</v>
      </c>
      <c r="E246" s="66">
        <v>876</v>
      </c>
      <c r="F246" s="64" t="s">
        <v>894</v>
      </c>
      <c r="G246" s="66">
        <v>957</v>
      </c>
      <c r="H246" s="67">
        <v>12.262</v>
      </c>
      <c r="I246" s="67">
        <v>12.098000000000001</v>
      </c>
      <c r="J246" s="67">
        <v>11.894</v>
      </c>
      <c r="K246" s="67">
        <v>11.653</v>
      </c>
      <c r="L246" s="67">
        <v>11.436</v>
      </c>
      <c r="M246" s="67">
        <v>11.246</v>
      </c>
      <c r="N246" s="67">
        <v>11.093999999999999</v>
      </c>
      <c r="O246" s="67">
        <v>10.978999999999999</v>
      </c>
      <c r="P246" s="67">
        <v>10.896000000000001</v>
      </c>
      <c r="Q246" s="67">
        <v>10.824999999999999</v>
      </c>
      <c r="R246" s="67">
        <v>10.739000000000001</v>
      </c>
      <c r="S246" s="67">
        <v>10.666</v>
      </c>
      <c r="T246" s="67">
        <v>10.590999999999999</v>
      </c>
      <c r="U246" s="67">
        <v>10.525</v>
      </c>
      <c r="V246" s="67">
        <v>10.446999999999999</v>
      </c>
      <c r="W246" s="67">
        <v>10.385999999999999</v>
      </c>
      <c r="X246" s="67">
        <v>10.332000000000001</v>
      </c>
      <c r="Y246" s="67">
        <v>10.278</v>
      </c>
      <c r="Z246" s="67">
        <v>10.217000000000001</v>
      </c>
      <c r="AA246" s="67">
        <v>10.154</v>
      </c>
      <c r="AB246" s="67">
        <v>10.103999999999999</v>
      </c>
      <c r="AC246" s="67">
        <v>10.048999999999999</v>
      </c>
      <c r="AD246" s="67">
        <v>9.9909999999999997</v>
      </c>
      <c r="AE246" s="67">
        <v>9.9350000000000005</v>
      </c>
      <c r="AF246" s="67">
        <v>9.8800000000000008</v>
      </c>
      <c r="AG246" s="67">
        <v>9.81</v>
      </c>
      <c r="AH246" s="67">
        <v>9.7460000000000004</v>
      </c>
      <c r="AI246" s="67">
        <v>9.6859999999999999</v>
      </c>
      <c r="AJ246" s="67">
        <v>9.6240000000000006</v>
      </c>
      <c r="AK246" s="67">
        <v>9.5540000000000003</v>
      </c>
      <c r="AL246" s="67">
        <v>9.4879999999999995</v>
      </c>
      <c r="AM246" s="67">
        <v>9.4179999999999993</v>
      </c>
      <c r="AN246" s="67">
        <v>9.3460000000000001</v>
      </c>
      <c r="AO246" s="67">
        <v>9.2810000000000006</v>
      </c>
      <c r="AP246" s="67">
        <v>9.2089999999999996</v>
      </c>
      <c r="AQ246" s="67">
        <v>9.1379999999999999</v>
      </c>
      <c r="AR246" s="67">
        <v>9.0559999999999992</v>
      </c>
      <c r="AS246" s="67">
        <v>8.98</v>
      </c>
      <c r="AT246" s="67">
        <v>8.9090000000000007</v>
      </c>
      <c r="AU246" s="67">
        <v>8.8260000000000005</v>
      </c>
      <c r="AV246" s="67">
        <v>8.7479999999999993</v>
      </c>
      <c r="AW246" s="67">
        <v>8.6639999999999997</v>
      </c>
      <c r="AX246" s="67">
        <v>8.5839999999999996</v>
      </c>
      <c r="AY246" s="67">
        <v>8.51</v>
      </c>
      <c r="AZ246" s="67">
        <v>8.4290000000000003</v>
      </c>
      <c r="BA246" s="67">
        <v>8.3510000000000009</v>
      </c>
      <c r="BB246" s="67">
        <v>8.2639999999999993</v>
      </c>
      <c r="BC246" s="67">
        <v>8.1880000000000006</v>
      </c>
      <c r="BD246" s="67">
        <v>8.1029999999999998</v>
      </c>
      <c r="BE246" s="67">
        <v>8.0220000000000002</v>
      </c>
      <c r="BF246" s="67">
        <v>7.9379999999999997</v>
      </c>
      <c r="BG246" s="67">
        <v>7.8579999999999997</v>
      </c>
      <c r="BH246" s="67">
        <v>7.774</v>
      </c>
      <c r="BI246" s="67">
        <v>7.7009999999999996</v>
      </c>
      <c r="BJ246" s="67">
        <v>7.617</v>
      </c>
      <c r="BK246" s="67">
        <v>7.54</v>
      </c>
      <c r="BL246" s="67">
        <v>7.4569999999999999</v>
      </c>
      <c r="BM246" s="67">
        <v>7.3780000000000001</v>
      </c>
      <c r="BN246" s="67">
        <v>7.3079999999999998</v>
      </c>
      <c r="BO246" s="67">
        <v>7.2320000000000002</v>
      </c>
      <c r="BP246" s="67">
        <v>7.1509999999999998</v>
      </c>
      <c r="BQ246" s="67">
        <v>7.0739999999999998</v>
      </c>
      <c r="BR246" s="67">
        <v>7.0049999999999999</v>
      </c>
      <c r="BS246" s="67">
        <v>6.9429999999999996</v>
      </c>
      <c r="BT246" s="67">
        <v>6.86</v>
      </c>
      <c r="BU246" s="67">
        <v>6.7949999999999999</v>
      </c>
      <c r="BV246" s="67">
        <v>6.7309999999999999</v>
      </c>
      <c r="BW246" s="67">
        <v>6.665</v>
      </c>
      <c r="BX246" s="67">
        <v>6.5990000000000002</v>
      </c>
      <c r="BY246" s="67">
        <v>6.532</v>
      </c>
      <c r="BZ246" s="67">
        <v>6.4720000000000004</v>
      </c>
      <c r="CA246" s="67">
        <v>6.4029999999999996</v>
      </c>
      <c r="CB246" s="67">
        <v>6.3470000000000004</v>
      </c>
      <c r="CC246" s="67">
        <v>6.2759999999999998</v>
      </c>
      <c r="CD246" s="67">
        <v>6.2160000000000002</v>
      </c>
      <c r="CE246" s="67">
        <v>6.1589999999999998</v>
      </c>
      <c r="CF246" s="67">
        <v>6.0970000000000004</v>
      </c>
      <c r="CG246" s="67">
        <v>6.0350000000000001</v>
      </c>
      <c r="CH246" s="67">
        <v>5.9720000000000004</v>
      </c>
      <c r="CI246" s="67">
        <v>5.9139999999999997</v>
      </c>
      <c r="CJ246" s="67">
        <v>5.8540000000000001</v>
      </c>
      <c r="CK246" s="67">
        <v>5.7880000000000003</v>
      </c>
      <c r="CL246" s="67">
        <v>5.7309999999999999</v>
      </c>
      <c r="CM246" s="67">
        <v>5.6719999999999997</v>
      </c>
      <c r="CN246" s="67">
        <v>5.6109999999999998</v>
      </c>
      <c r="CO246" s="67">
        <v>5.5579999999999998</v>
      </c>
    </row>
    <row r="247" spans="1:93" ht="11.25" customHeight="1">
      <c r="A247" s="74">
        <v>230</v>
      </c>
      <c r="B247" s="75" t="s">
        <v>844</v>
      </c>
      <c r="C247" s="76" t="s">
        <v>967</v>
      </c>
      <c r="D247" s="77"/>
      <c r="E247" s="77">
        <v>1829</v>
      </c>
      <c r="F247" s="75" t="s">
        <v>891</v>
      </c>
      <c r="G247" s="77">
        <v>1828</v>
      </c>
      <c r="H247" s="78">
        <v>1100090.023</v>
      </c>
      <c r="I247" s="78">
        <v>1103793.425</v>
      </c>
      <c r="J247" s="78">
        <v>1107357.004</v>
      </c>
      <c r="K247" s="78">
        <v>1110715.43</v>
      </c>
      <c r="L247" s="78">
        <v>1113783.7590000001</v>
      </c>
      <c r="M247" s="78">
        <v>1116505.689</v>
      </c>
      <c r="N247" s="78">
        <v>1118855.1140000001</v>
      </c>
      <c r="O247" s="78">
        <v>1120862.1850000001</v>
      </c>
      <c r="P247" s="78">
        <v>1122598.129</v>
      </c>
      <c r="Q247" s="78">
        <v>1124165.5379999999</v>
      </c>
      <c r="R247" s="78">
        <v>1125642.28</v>
      </c>
      <c r="S247" s="78">
        <v>1127051.7709999999</v>
      </c>
      <c r="T247" s="78">
        <v>1128383.0619999999</v>
      </c>
      <c r="U247" s="78">
        <v>1129639.173</v>
      </c>
      <c r="V247" s="78">
        <v>1130813.611</v>
      </c>
      <c r="W247" s="78">
        <v>1131901.382</v>
      </c>
      <c r="X247" s="78">
        <v>1132912.3130000001</v>
      </c>
      <c r="Y247" s="78">
        <v>1133854.469</v>
      </c>
      <c r="Z247" s="78">
        <v>1134718.01</v>
      </c>
      <c r="AA247" s="78">
        <v>1135487.584</v>
      </c>
      <c r="AB247" s="78">
        <v>1136152.3</v>
      </c>
      <c r="AC247" s="78">
        <v>1136710.578</v>
      </c>
      <c r="AD247" s="78">
        <v>1137167.443</v>
      </c>
      <c r="AE247" s="78">
        <v>1137527.9890000001</v>
      </c>
      <c r="AF247" s="78">
        <v>1137799.382</v>
      </c>
      <c r="AG247" s="78">
        <v>1137987.7450000001</v>
      </c>
      <c r="AH247" s="78">
        <v>1138095.554</v>
      </c>
      <c r="AI247" s="78">
        <v>1138123.307</v>
      </c>
      <c r="AJ247" s="78">
        <v>1138072.338</v>
      </c>
      <c r="AK247" s="78">
        <v>1137943.7379999999</v>
      </c>
      <c r="AL247" s="78">
        <v>1137739.0789999999</v>
      </c>
      <c r="AM247" s="78">
        <v>1137461.405</v>
      </c>
      <c r="AN247" s="78">
        <v>1137114.358</v>
      </c>
      <c r="AO247" s="78">
        <v>1136700.76</v>
      </c>
      <c r="AP247" s="78">
        <v>1136223.777</v>
      </c>
      <c r="AQ247" s="78">
        <v>1135686.709</v>
      </c>
      <c r="AR247" s="78">
        <v>1135093.581</v>
      </c>
      <c r="AS247" s="78">
        <v>1134449.335</v>
      </c>
      <c r="AT247" s="78">
        <v>1133759.557</v>
      </c>
      <c r="AU247" s="78">
        <v>1133030.5249999999</v>
      </c>
      <c r="AV247" s="78">
        <v>1132268.3940000001</v>
      </c>
      <c r="AW247" s="78">
        <v>1131478.095</v>
      </c>
      <c r="AX247" s="78">
        <v>1130665.2849999999</v>
      </c>
      <c r="AY247" s="78">
        <v>1129837.4569999999</v>
      </c>
      <c r="AZ247" s="78">
        <v>1129003.0989999999</v>
      </c>
      <c r="BA247" s="78">
        <v>1128169.726</v>
      </c>
      <c r="BB247" s="78">
        <v>1127342.1850000001</v>
      </c>
      <c r="BC247" s="78">
        <v>1126525.0390000001</v>
      </c>
      <c r="BD247" s="78">
        <v>1125724.5419999999</v>
      </c>
      <c r="BE247" s="78">
        <v>1124947.0759999999</v>
      </c>
      <c r="BF247" s="78">
        <v>1124197.7509999999</v>
      </c>
      <c r="BG247" s="78">
        <v>1123481.01</v>
      </c>
      <c r="BH247" s="78">
        <v>1122798.9099999999</v>
      </c>
      <c r="BI247" s="78">
        <v>1122151.9979999999</v>
      </c>
      <c r="BJ247" s="78">
        <v>1121539.145</v>
      </c>
      <c r="BK247" s="78">
        <v>1120960.1189999999</v>
      </c>
      <c r="BL247" s="78">
        <v>1120416.0379999999</v>
      </c>
      <c r="BM247" s="78">
        <v>1119908.9280000001</v>
      </c>
      <c r="BN247" s="78">
        <v>1119439.2</v>
      </c>
      <c r="BO247" s="78">
        <v>1119007.067</v>
      </c>
      <c r="BP247" s="78">
        <v>1118612.6040000001</v>
      </c>
      <c r="BQ247" s="78">
        <v>1118256.3330000001</v>
      </c>
      <c r="BR247" s="78">
        <v>1117938.7290000001</v>
      </c>
      <c r="BS247" s="78">
        <v>1117660.7860000001</v>
      </c>
      <c r="BT247" s="78">
        <v>1117423.5079999999</v>
      </c>
      <c r="BU247" s="78">
        <v>1117227.6329999999</v>
      </c>
      <c r="BV247" s="78">
        <v>1117072.939</v>
      </c>
      <c r="BW247" s="78">
        <v>1116959.101</v>
      </c>
      <c r="BX247" s="78">
        <v>1116886.169</v>
      </c>
      <c r="BY247" s="78">
        <v>1116854.203</v>
      </c>
      <c r="BZ247" s="78">
        <v>1116862.7579999999</v>
      </c>
      <c r="CA247" s="78">
        <v>1116910.8999999999</v>
      </c>
      <c r="CB247" s="78">
        <v>1116997.088</v>
      </c>
      <c r="CC247" s="78">
        <v>1117119.523</v>
      </c>
      <c r="CD247" s="78">
        <v>1117276.412</v>
      </c>
      <c r="CE247" s="78">
        <v>1117465.21</v>
      </c>
      <c r="CF247" s="78">
        <v>1117683.5449999999</v>
      </c>
      <c r="CG247" s="78">
        <v>1117928.902</v>
      </c>
      <c r="CH247" s="78">
        <v>1118198.318</v>
      </c>
      <c r="CI247" s="78">
        <v>1118488.463</v>
      </c>
      <c r="CJ247" s="78">
        <v>1118796.0660000001</v>
      </c>
      <c r="CK247" s="78">
        <v>1119117.1880000001</v>
      </c>
      <c r="CL247" s="78">
        <v>1119447.8370000001</v>
      </c>
      <c r="CM247" s="78">
        <v>1119783.5530000001</v>
      </c>
      <c r="CN247" s="78">
        <v>1120119.682</v>
      </c>
      <c r="CO247" s="78">
        <v>1120451.118</v>
      </c>
    </row>
    <row r="248" spans="1:93" ht="11.25" customHeight="1">
      <c r="A248" s="84">
        <v>231</v>
      </c>
      <c r="B248" s="85" t="s">
        <v>844</v>
      </c>
      <c r="C248" s="86" t="s">
        <v>968</v>
      </c>
      <c r="D248" s="87"/>
      <c r="E248" s="87">
        <v>917</v>
      </c>
      <c r="F248" s="85" t="s">
        <v>969</v>
      </c>
      <c r="G248" s="87">
        <v>1829</v>
      </c>
      <c r="H248" s="88">
        <v>743058.978</v>
      </c>
      <c r="I248" s="88">
        <v>744268.79</v>
      </c>
      <c r="J248" s="88">
        <v>745414.75699999998</v>
      </c>
      <c r="K248" s="88">
        <v>746419.43599999999</v>
      </c>
      <c r="L248" s="88">
        <v>747182.81499999994</v>
      </c>
      <c r="M248" s="88">
        <v>747636.04500000004</v>
      </c>
      <c r="N248" s="88">
        <v>747747.39599999995</v>
      </c>
      <c r="O248" s="88">
        <v>747543.82700000005</v>
      </c>
      <c r="P248" s="88">
        <v>747089.79799999995</v>
      </c>
      <c r="Q248" s="88">
        <v>746481.34</v>
      </c>
      <c r="R248" s="88">
        <v>745791.28</v>
      </c>
      <c r="S248" s="88">
        <v>745041.19400000002</v>
      </c>
      <c r="T248" s="88">
        <v>744219.24800000002</v>
      </c>
      <c r="U248" s="88">
        <v>743326.68700000003</v>
      </c>
      <c r="V248" s="88">
        <v>742355.81700000004</v>
      </c>
      <c r="W248" s="88">
        <v>741302.51899999997</v>
      </c>
      <c r="X248" s="88">
        <v>740174.68799999997</v>
      </c>
      <c r="Y248" s="88">
        <v>738985.03599999996</v>
      </c>
      <c r="Z248" s="88">
        <v>737739.446</v>
      </c>
      <c r="AA248" s="88">
        <v>736443.34600000002</v>
      </c>
      <c r="AB248" s="88">
        <v>735101.25699999998</v>
      </c>
      <c r="AC248" s="88">
        <v>733717.04399999999</v>
      </c>
      <c r="AD248" s="88">
        <v>732293.38</v>
      </c>
      <c r="AE248" s="88">
        <v>730833.18299999996</v>
      </c>
      <c r="AF248" s="88">
        <v>729338.40500000003</v>
      </c>
      <c r="AG248" s="88">
        <v>727810.62899999996</v>
      </c>
      <c r="AH248" s="88">
        <v>726251.52300000004</v>
      </c>
      <c r="AI248" s="88">
        <v>724661.21499999997</v>
      </c>
      <c r="AJ248" s="88">
        <v>723036.74899999995</v>
      </c>
      <c r="AK248" s="88">
        <v>721373.80700000003</v>
      </c>
      <c r="AL248" s="88">
        <v>719668.90500000003</v>
      </c>
      <c r="AM248" s="88">
        <v>717921.75399999996</v>
      </c>
      <c r="AN248" s="88">
        <v>716132.54299999995</v>
      </c>
      <c r="AO248" s="88">
        <v>714298.64199999999</v>
      </c>
      <c r="AP248" s="88">
        <v>712417.27099999995</v>
      </c>
      <c r="AQ248" s="88">
        <v>710486.326</v>
      </c>
      <c r="AR248" s="88">
        <v>708506.62</v>
      </c>
      <c r="AS248" s="88">
        <v>706479.79299999995</v>
      </c>
      <c r="AT248" s="88">
        <v>704406.03599999996</v>
      </c>
      <c r="AU248" s="88">
        <v>702285.80099999998</v>
      </c>
      <c r="AV248" s="88">
        <v>700120.74</v>
      </c>
      <c r="AW248" s="88">
        <v>697913.45900000003</v>
      </c>
      <c r="AX248" s="88">
        <v>695668.95400000003</v>
      </c>
      <c r="AY248" s="88">
        <v>693394.34100000001</v>
      </c>
      <c r="AZ248" s="88">
        <v>691098.72199999995</v>
      </c>
      <c r="BA248" s="88">
        <v>688790.495</v>
      </c>
      <c r="BB248" s="88">
        <v>686474.88</v>
      </c>
      <c r="BC248" s="88">
        <v>684157.66299999994</v>
      </c>
      <c r="BD248" s="88">
        <v>681848.39599999995</v>
      </c>
      <c r="BE248" s="88">
        <v>679557.77</v>
      </c>
      <c r="BF248" s="88">
        <v>677295.00300000003</v>
      </c>
      <c r="BG248" s="88">
        <v>675066.34100000001</v>
      </c>
      <c r="BH248" s="88">
        <v>672876.20799999998</v>
      </c>
      <c r="BI248" s="88">
        <v>670730.32900000003</v>
      </c>
      <c r="BJ248" s="88">
        <v>668633.63500000001</v>
      </c>
      <c r="BK248" s="88">
        <v>666590.75699999998</v>
      </c>
      <c r="BL248" s="88">
        <v>664605.16099999996</v>
      </c>
      <c r="BM248" s="88">
        <v>662679.91599999997</v>
      </c>
      <c r="BN248" s="88">
        <v>660817.05799999996</v>
      </c>
      <c r="BO248" s="88">
        <v>659017.98400000005</v>
      </c>
      <c r="BP248" s="88">
        <v>657283.42000000004</v>
      </c>
      <c r="BQ248" s="88">
        <v>655614.53399999999</v>
      </c>
      <c r="BR248" s="88">
        <v>654011.57999999996</v>
      </c>
      <c r="BS248" s="88">
        <v>652473.93200000003</v>
      </c>
      <c r="BT248" s="88">
        <v>651000.19299999997</v>
      </c>
      <c r="BU248" s="88">
        <v>649588.76100000006</v>
      </c>
      <c r="BV248" s="88">
        <v>648238.03500000003</v>
      </c>
      <c r="BW248" s="88">
        <v>646946.26899999997</v>
      </c>
      <c r="BX248" s="88">
        <v>645711.07799999998</v>
      </c>
      <c r="BY248" s="88">
        <v>644529.66700000002</v>
      </c>
      <c r="BZ248" s="88">
        <v>643398.83400000003</v>
      </c>
      <c r="CA248" s="88">
        <v>642315.99300000002</v>
      </c>
      <c r="CB248" s="88">
        <v>641277.478</v>
      </c>
      <c r="CC248" s="88">
        <v>640277.56499999994</v>
      </c>
      <c r="CD248" s="88">
        <v>639309.95499999996</v>
      </c>
      <c r="CE248" s="88">
        <v>638368.56599999999</v>
      </c>
      <c r="CF248" s="88">
        <v>637448.87</v>
      </c>
      <c r="CG248" s="88">
        <v>636547.35699999996</v>
      </c>
      <c r="CH248" s="88">
        <v>635660.924</v>
      </c>
      <c r="CI248" s="88">
        <v>634786.49100000004</v>
      </c>
      <c r="CJ248" s="88">
        <v>633920.85600000003</v>
      </c>
      <c r="CK248" s="88">
        <v>633059.951</v>
      </c>
      <c r="CL248" s="88">
        <v>632199.28099999996</v>
      </c>
      <c r="CM248" s="88">
        <v>631333.52099999995</v>
      </c>
      <c r="CN248" s="88">
        <v>630456.83299999998</v>
      </c>
      <c r="CO248" s="88">
        <v>629562.56200000003</v>
      </c>
    </row>
    <row r="249" spans="1:93" ht="11.25" customHeight="1">
      <c r="A249" s="79">
        <v>232</v>
      </c>
      <c r="B249" s="80" t="s">
        <v>844</v>
      </c>
      <c r="C249" s="81" t="s">
        <v>970</v>
      </c>
      <c r="D249" s="82"/>
      <c r="E249" s="82">
        <v>923</v>
      </c>
      <c r="F249" s="80" t="s">
        <v>893</v>
      </c>
      <c r="G249" s="82">
        <v>917</v>
      </c>
      <c r="H249" s="83">
        <v>294390.75</v>
      </c>
      <c r="I249" s="83">
        <v>294252.01799999998</v>
      </c>
      <c r="J249" s="83">
        <v>294056.07</v>
      </c>
      <c r="K249" s="83">
        <v>293790.26</v>
      </c>
      <c r="L249" s="83">
        <v>293444.92099999997</v>
      </c>
      <c r="M249" s="83">
        <v>293013.21000000002</v>
      </c>
      <c r="N249" s="83">
        <v>292486.60399999999</v>
      </c>
      <c r="O249" s="83">
        <v>291862.973</v>
      </c>
      <c r="P249" s="83">
        <v>291151.86300000001</v>
      </c>
      <c r="Q249" s="83">
        <v>290368.592</v>
      </c>
      <c r="R249" s="83">
        <v>289525.73300000001</v>
      </c>
      <c r="S249" s="83">
        <v>288627.30099999998</v>
      </c>
      <c r="T249" s="83">
        <v>287673.75300000003</v>
      </c>
      <c r="U249" s="83">
        <v>286670.30900000001</v>
      </c>
      <c r="V249" s="83">
        <v>285622.11599999998</v>
      </c>
      <c r="W249" s="83">
        <v>284534.62599999999</v>
      </c>
      <c r="X249" s="83">
        <v>283412.27600000001</v>
      </c>
      <c r="Y249" s="83">
        <v>282260.69799999997</v>
      </c>
      <c r="Z249" s="83">
        <v>281087.82</v>
      </c>
      <c r="AA249" s="83">
        <v>279902.495</v>
      </c>
      <c r="AB249" s="83">
        <v>278712.26799999998</v>
      </c>
      <c r="AC249" s="83">
        <v>277521.516</v>
      </c>
      <c r="AD249" s="83">
        <v>276333.283</v>
      </c>
      <c r="AE249" s="83">
        <v>275151.90899999999</v>
      </c>
      <c r="AF249" s="83">
        <v>273981.14399999997</v>
      </c>
      <c r="AG249" s="83">
        <v>272823.978</v>
      </c>
      <c r="AH249" s="83">
        <v>271682.685</v>
      </c>
      <c r="AI249" s="83">
        <v>270558.02299999999</v>
      </c>
      <c r="AJ249" s="83">
        <v>269449.13199999998</v>
      </c>
      <c r="AK249" s="83">
        <v>268353.93800000002</v>
      </c>
      <c r="AL249" s="83">
        <v>267270.41600000003</v>
      </c>
      <c r="AM249" s="83">
        <v>266198.13799999998</v>
      </c>
      <c r="AN249" s="83">
        <v>265136.245</v>
      </c>
      <c r="AO249" s="83">
        <v>264081.45600000001</v>
      </c>
      <c r="AP249" s="83">
        <v>263029.62300000002</v>
      </c>
      <c r="AQ249" s="83">
        <v>261977.19399999999</v>
      </c>
      <c r="AR249" s="83">
        <v>260922.70800000001</v>
      </c>
      <c r="AS249" s="83">
        <v>259864.98800000001</v>
      </c>
      <c r="AT249" s="83">
        <v>258800.79199999999</v>
      </c>
      <c r="AU249" s="83">
        <v>257726.647</v>
      </c>
      <c r="AV249" s="83">
        <v>256639.92</v>
      </c>
      <c r="AW249" s="83">
        <v>255539.77</v>
      </c>
      <c r="AX249" s="83">
        <v>254426.39</v>
      </c>
      <c r="AY249" s="83">
        <v>253299.75899999999</v>
      </c>
      <c r="AZ249" s="83">
        <v>252160.43400000001</v>
      </c>
      <c r="BA249" s="83">
        <v>251009.42199999999</v>
      </c>
      <c r="BB249" s="83">
        <v>249847.67499999999</v>
      </c>
      <c r="BC249" s="83">
        <v>248677.12400000001</v>
      </c>
      <c r="BD249" s="83">
        <v>247500.848</v>
      </c>
      <c r="BE249" s="83">
        <v>246322.829</v>
      </c>
      <c r="BF249" s="83">
        <v>245146.88399999999</v>
      </c>
      <c r="BG249" s="83">
        <v>243975.43100000001</v>
      </c>
      <c r="BH249" s="83">
        <v>242811.41</v>
      </c>
      <c r="BI249" s="83">
        <v>241660.06700000001</v>
      </c>
      <c r="BJ249" s="83">
        <v>240527.44399999999</v>
      </c>
      <c r="BK249" s="83">
        <v>239418.76300000001</v>
      </c>
      <c r="BL249" s="83">
        <v>238336.84700000001</v>
      </c>
      <c r="BM249" s="83">
        <v>237283.807</v>
      </c>
      <c r="BN249" s="83">
        <v>236263.02100000001</v>
      </c>
      <c r="BO249" s="83">
        <v>235277.636</v>
      </c>
      <c r="BP249" s="83">
        <v>234330.16699999999</v>
      </c>
      <c r="BQ249" s="83">
        <v>233422.166</v>
      </c>
      <c r="BR249" s="83">
        <v>232554.04699999999</v>
      </c>
      <c r="BS249" s="83">
        <v>231726.087</v>
      </c>
      <c r="BT249" s="83">
        <v>230937.764</v>
      </c>
      <c r="BU249" s="83">
        <v>230188.26699999999</v>
      </c>
      <c r="BV249" s="83">
        <v>229476.91399999999</v>
      </c>
      <c r="BW249" s="83">
        <v>228802.42800000001</v>
      </c>
      <c r="BX249" s="83">
        <v>228162.348</v>
      </c>
      <c r="BY249" s="83">
        <v>227553.533</v>
      </c>
      <c r="BZ249" s="83">
        <v>226972.81599999999</v>
      </c>
      <c r="CA249" s="83">
        <v>226418.204</v>
      </c>
      <c r="CB249" s="83">
        <v>225887.12</v>
      </c>
      <c r="CC249" s="83">
        <v>225375.019</v>
      </c>
      <c r="CD249" s="83">
        <v>224876.579</v>
      </c>
      <c r="CE249" s="83">
        <v>224387.28599999999</v>
      </c>
      <c r="CF249" s="83">
        <v>223903.65299999999</v>
      </c>
      <c r="CG249" s="83">
        <v>223423.41399999999</v>
      </c>
      <c r="CH249" s="83">
        <v>222944.74400000001</v>
      </c>
      <c r="CI249" s="83">
        <v>222466.038</v>
      </c>
      <c r="CJ249" s="83">
        <v>221985.45</v>
      </c>
      <c r="CK249" s="83">
        <v>221500.66500000001</v>
      </c>
      <c r="CL249" s="83">
        <v>221008.905</v>
      </c>
      <c r="CM249" s="83">
        <v>220506.88800000001</v>
      </c>
      <c r="CN249" s="83">
        <v>219990.821</v>
      </c>
      <c r="CO249" s="83">
        <v>219456.41200000001</v>
      </c>
    </row>
    <row r="250" spans="1:93" ht="11.25" customHeight="1">
      <c r="A250" s="63">
        <v>233</v>
      </c>
      <c r="B250" s="64" t="s">
        <v>844</v>
      </c>
      <c r="C250" s="73" t="s">
        <v>257</v>
      </c>
      <c r="D250" s="66"/>
      <c r="E250" s="66">
        <v>112</v>
      </c>
      <c r="F250" s="64" t="s">
        <v>894</v>
      </c>
      <c r="G250" s="66">
        <v>923</v>
      </c>
      <c r="H250" s="67">
        <v>9439.4240000000009</v>
      </c>
      <c r="I250" s="67">
        <v>9445.6380000000008</v>
      </c>
      <c r="J250" s="67">
        <v>9450.2330000000002</v>
      </c>
      <c r="K250" s="67">
        <v>9452.6149999999998</v>
      </c>
      <c r="L250" s="67">
        <v>9452.4089999999997</v>
      </c>
      <c r="M250" s="67">
        <v>9449.3209999999999</v>
      </c>
      <c r="N250" s="67">
        <v>9442.8670000000002</v>
      </c>
      <c r="O250" s="67">
        <v>9432.8040000000001</v>
      </c>
      <c r="P250" s="67">
        <v>9419.4940000000006</v>
      </c>
      <c r="Q250" s="67">
        <v>9403.5290000000005</v>
      </c>
      <c r="R250" s="67">
        <v>9385.4410000000007</v>
      </c>
      <c r="S250" s="67">
        <v>9365.3019999999997</v>
      </c>
      <c r="T250" s="67">
        <v>9343.0859999999993</v>
      </c>
      <c r="U250" s="67">
        <v>9318.8520000000008</v>
      </c>
      <c r="V250" s="67">
        <v>9292.7170000000006</v>
      </c>
      <c r="W250" s="67">
        <v>9264.777</v>
      </c>
      <c r="X250" s="67">
        <v>9235.1779999999999</v>
      </c>
      <c r="Y250" s="67">
        <v>9204.1280000000006</v>
      </c>
      <c r="Z250" s="67">
        <v>9171.9410000000007</v>
      </c>
      <c r="AA250" s="67">
        <v>9138.991</v>
      </c>
      <c r="AB250" s="67">
        <v>9105.5990000000002</v>
      </c>
      <c r="AC250" s="67">
        <v>9071.9240000000009</v>
      </c>
      <c r="AD250" s="67">
        <v>9038.1</v>
      </c>
      <c r="AE250" s="67">
        <v>9004.3369999999995</v>
      </c>
      <c r="AF250" s="67">
        <v>8970.8490000000002</v>
      </c>
      <c r="AG250" s="67">
        <v>8937.82</v>
      </c>
      <c r="AH250" s="67">
        <v>8905.3529999999992</v>
      </c>
      <c r="AI250" s="67">
        <v>8873.4840000000004</v>
      </c>
      <c r="AJ250" s="67">
        <v>8842.1980000000003</v>
      </c>
      <c r="AK250" s="67">
        <v>8811.4060000000009</v>
      </c>
      <c r="AL250" s="67">
        <v>8781.0339999999997</v>
      </c>
      <c r="AM250" s="67">
        <v>8751.0820000000003</v>
      </c>
      <c r="AN250" s="67">
        <v>8721.5329999999994</v>
      </c>
      <c r="AO250" s="67">
        <v>8692.2939999999999</v>
      </c>
      <c r="AP250" s="67">
        <v>8663.2350000000006</v>
      </c>
      <c r="AQ250" s="67">
        <v>8634.2160000000003</v>
      </c>
      <c r="AR250" s="67">
        <v>8605.2270000000008</v>
      </c>
      <c r="AS250" s="67">
        <v>8576.1929999999993</v>
      </c>
      <c r="AT250" s="67">
        <v>8547.0220000000008</v>
      </c>
      <c r="AU250" s="67">
        <v>8517.5840000000007</v>
      </c>
      <c r="AV250" s="67">
        <v>8487.7849999999999</v>
      </c>
      <c r="AW250" s="67">
        <v>8457.5949999999993</v>
      </c>
      <c r="AX250" s="67">
        <v>8427.018</v>
      </c>
      <c r="AY250" s="67">
        <v>8395.9860000000008</v>
      </c>
      <c r="AZ250" s="67">
        <v>8364.5249999999996</v>
      </c>
      <c r="BA250" s="67">
        <v>8332.6080000000002</v>
      </c>
      <c r="BB250" s="67">
        <v>8300.26</v>
      </c>
      <c r="BC250" s="67">
        <v>8267.5290000000005</v>
      </c>
      <c r="BD250" s="67">
        <v>8234.4689999999991</v>
      </c>
      <c r="BE250" s="67">
        <v>8201.1880000000001</v>
      </c>
      <c r="BF250" s="67">
        <v>8167.7629999999999</v>
      </c>
      <c r="BG250" s="67">
        <v>8134.2560000000003</v>
      </c>
      <c r="BH250" s="67">
        <v>8100.7719999999999</v>
      </c>
      <c r="BI250" s="67">
        <v>8067.4459999999999</v>
      </c>
      <c r="BJ250" s="67">
        <v>8034.482</v>
      </c>
      <c r="BK250" s="67">
        <v>8002.0370000000003</v>
      </c>
      <c r="BL250" s="67">
        <v>7970.201</v>
      </c>
      <c r="BM250" s="67">
        <v>7939.0720000000001</v>
      </c>
      <c r="BN250" s="67">
        <v>7908.7659999999996</v>
      </c>
      <c r="BO250" s="67">
        <v>7879.433</v>
      </c>
      <c r="BP250" s="67">
        <v>7851.174</v>
      </c>
      <c r="BQ250" s="67">
        <v>7824.0709999999999</v>
      </c>
      <c r="BR250" s="67">
        <v>7798.1540000000005</v>
      </c>
      <c r="BS250" s="67">
        <v>7773.4740000000002</v>
      </c>
      <c r="BT250" s="67">
        <v>7750.1149999999998</v>
      </c>
      <c r="BU250" s="67">
        <v>7728.0879999999997</v>
      </c>
      <c r="BV250" s="67">
        <v>7707.3770000000004</v>
      </c>
      <c r="BW250" s="67">
        <v>7687.9579999999996</v>
      </c>
      <c r="BX250" s="67">
        <v>7669.7889999999998</v>
      </c>
      <c r="BY250" s="67">
        <v>7652.7740000000003</v>
      </c>
      <c r="BZ250" s="67">
        <v>7636.82</v>
      </c>
      <c r="CA250" s="67">
        <v>7621.8580000000002</v>
      </c>
      <c r="CB250" s="67">
        <v>7607.8019999999997</v>
      </c>
      <c r="CC250" s="67">
        <v>7594.4520000000002</v>
      </c>
      <c r="CD250" s="67">
        <v>7581.6049999999996</v>
      </c>
      <c r="CE250" s="67">
        <v>7569.058</v>
      </c>
      <c r="CF250" s="67">
        <v>7556.643</v>
      </c>
      <c r="CG250" s="67">
        <v>7544.26</v>
      </c>
      <c r="CH250" s="67">
        <v>7531.7809999999999</v>
      </c>
      <c r="CI250" s="67">
        <v>7519.0919999999996</v>
      </c>
      <c r="CJ250" s="67">
        <v>7506.0720000000001</v>
      </c>
      <c r="CK250" s="67">
        <v>7492.56</v>
      </c>
      <c r="CL250" s="67">
        <v>7478.3950000000004</v>
      </c>
      <c r="CM250" s="67">
        <v>7463.3429999999998</v>
      </c>
      <c r="CN250" s="67">
        <v>7447.1930000000002</v>
      </c>
      <c r="CO250" s="67">
        <v>7429.6729999999998</v>
      </c>
    </row>
    <row r="251" spans="1:93" ht="11.25" customHeight="1">
      <c r="A251" s="63">
        <v>234</v>
      </c>
      <c r="B251" s="64" t="s">
        <v>844</v>
      </c>
      <c r="C251" s="73" t="s">
        <v>277</v>
      </c>
      <c r="D251" s="66"/>
      <c r="E251" s="66">
        <v>100</v>
      </c>
      <c r="F251" s="64" t="s">
        <v>894</v>
      </c>
      <c r="G251" s="66">
        <v>923</v>
      </c>
      <c r="H251" s="67">
        <v>7199.7389999999996</v>
      </c>
      <c r="I251" s="67">
        <v>7151.9480000000003</v>
      </c>
      <c r="J251" s="67">
        <v>7102.4520000000002</v>
      </c>
      <c r="K251" s="67">
        <v>7051.61</v>
      </c>
      <c r="L251" s="67">
        <v>7000.1170000000002</v>
      </c>
      <c r="M251" s="67">
        <v>6948.4449999999997</v>
      </c>
      <c r="N251" s="67">
        <v>6896.6549999999997</v>
      </c>
      <c r="O251" s="67">
        <v>6844.5910000000003</v>
      </c>
      <c r="P251" s="67">
        <v>6792.2269999999999</v>
      </c>
      <c r="Q251" s="67">
        <v>6739.5370000000003</v>
      </c>
      <c r="R251" s="67">
        <v>6686.4709999999995</v>
      </c>
      <c r="S251" s="67">
        <v>6633.107</v>
      </c>
      <c r="T251" s="67">
        <v>6579.4970000000003</v>
      </c>
      <c r="U251" s="67">
        <v>6525.6109999999999</v>
      </c>
      <c r="V251" s="67">
        <v>6471.366</v>
      </c>
      <c r="W251" s="67">
        <v>6416.7479999999996</v>
      </c>
      <c r="X251" s="67">
        <v>6361.7910000000002</v>
      </c>
      <c r="Y251" s="67">
        <v>6306.5709999999999</v>
      </c>
      <c r="Z251" s="67">
        <v>6251.26</v>
      </c>
      <c r="AA251" s="67">
        <v>6196.0519999999997</v>
      </c>
      <c r="AB251" s="67">
        <v>6141.1350000000002</v>
      </c>
      <c r="AC251" s="67">
        <v>6086.55</v>
      </c>
      <c r="AD251" s="67">
        <v>6032.3649999999998</v>
      </c>
      <c r="AE251" s="67">
        <v>5978.6859999999997</v>
      </c>
      <c r="AF251" s="67">
        <v>5925.63</v>
      </c>
      <c r="AG251" s="67">
        <v>5873.2929999999997</v>
      </c>
      <c r="AH251" s="67">
        <v>5821.7430000000004</v>
      </c>
      <c r="AI251" s="67">
        <v>5770.9639999999999</v>
      </c>
      <c r="AJ251" s="67">
        <v>5720.9070000000002</v>
      </c>
      <c r="AK251" s="67">
        <v>5671.491</v>
      </c>
      <c r="AL251" s="67">
        <v>5622.6390000000001</v>
      </c>
      <c r="AM251" s="67">
        <v>5574.3220000000001</v>
      </c>
      <c r="AN251" s="67">
        <v>5526.5410000000002</v>
      </c>
      <c r="AO251" s="67">
        <v>5479.1989999999996</v>
      </c>
      <c r="AP251" s="67">
        <v>5432.1869999999999</v>
      </c>
      <c r="AQ251" s="67">
        <v>5385.4440000000004</v>
      </c>
      <c r="AR251" s="67">
        <v>5338.924</v>
      </c>
      <c r="AS251" s="67">
        <v>5292.5969999999998</v>
      </c>
      <c r="AT251" s="67">
        <v>5246.3819999999996</v>
      </c>
      <c r="AU251" s="67">
        <v>5200.2299999999996</v>
      </c>
      <c r="AV251" s="67">
        <v>5154.0730000000003</v>
      </c>
      <c r="AW251" s="67">
        <v>5107.9139999999998</v>
      </c>
      <c r="AX251" s="67">
        <v>5061.732</v>
      </c>
      <c r="AY251" s="67">
        <v>5015.5739999999996</v>
      </c>
      <c r="AZ251" s="67">
        <v>4969.4769999999999</v>
      </c>
      <c r="BA251" s="67">
        <v>4923.4880000000003</v>
      </c>
      <c r="BB251" s="67">
        <v>4877.6360000000004</v>
      </c>
      <c r="BC251" s="67">
        <v>4831.9520000000002</v>
      </c>
      <c r="BD251" s="67">
        <v>4786.549</v>
      </c>
      <c r="BE251" s="67">
        <v>4741.5450000000001</v>
      </c>
      <c r="BF251" s="67">
        <v>4697.0330000000004</v>
      </c>
      <c r="BG251" s="67">
        <v>4653.1109999999999</v>
      </c>
      <c r="BH251" s="67">
        <v>4609.7910000000002</v>
      </c>
      <c r="BI251" s="67">
        <v>4567.1310000000003</v>
      </c>
      <c r="BJ251" s="67">
        <v>4525.1819999999998</v>
      </c>
      <c r="BK251" s="67">
        <v>4484.0150000000003</v>
      </c>
      <c r="BL251" s="67">
        <v>4443.6629999999996</v>
      </c>
      <c r="BM251" s="67">
        <v>4404.1540000000005</v>
      </c>
      <c r="BN251" s="67">
        <v>4365.5320000000002</v>
      </c>
      <c r="BO251" s="67">
        <v>4327.8419999999996</v>
      </c>
      <c r="BP251" s="67">
        <v>4291.0959999999995</v>
      </c>
      <c r="BQ251" s="67">
        <v>4255.3249999999998</v>
      </c>
      <c r="BR251" s="67">
        <v>4220.4979999999996</v>
      </c>
      <c r="BS251" s="67">
        <v>4186.674</v>
      </c>
      <c r="BT251" s="67">
        <v>4153.8580000000002</v>
      </c>
      <c r="BU251" s="67">
        <v>4122.076</v>
      </c>
      <c r="BV251" s="67">
        <v>4091.328</v>
      </c>
      <c r="BW251" s="67">
        <v>4061.5189999999998</v>
      </c>
      <c r="BX251" s="67">
        <v>4032.596</v>
      </c>
      <c r="BY251" s="67">
        <v>4004.4389999999999</v>
      </c>
      <c r="BZ251" s="67">
        <v>3976.9479999999999</v>
      </c>
      <c r="CA251" s="67">
        <v>3950.0509999999999</v>
      </c>
      <c r="CB251" s="67">
        <v>3923.7139999999999</v>
      </c>
      <c r="CC251" s="67">
        <v>3897.78</v>
      </c>
      <c r="CD251" s="67">
        <v>3872.1129999999998</v>
      </c>
      <c r="CE251" s="67">
        <v>3846.58</v>
      </c>
      <c r="CF251" s="67">
        <v>3821.0859999999998</v>
      </c>
      <c r="CG251" s="67">
        <v>3795.6039999999998</v>
      </c>
      <c r="CH251" s="67">
        <v>3770.085</v>
      </c>
      <c r="CI251" s="67">
        <v>3744.5439999999999</v>
      </c>
      <c r="CJ251" s="67">
        <v>3718.9340000000002</v>
      </c>
      <c r="CK251" s="67">
        <v>3693.2289999999998</v>
      </c>
      <c r="CL251" s="67">
        <v>3667.3710000000001</v>
      </c>
      <c r="CM251" s="67">
        <v>3641.3229999999999</v>
      </c>
      <c r="CN251" s="67">
        <v>3615.0189999999998</v>
      </c>
      <c r="CO251" s="67">
        <v>3588.337</v>
      </c>
    </row>
    <row r="252" spans="1:93" ht="11.25" customHeight="1">
      <c r="A252" s="63">
        <v>235</v>
      </c>
      <c r="B252" s="64" t="s">
        <v>844</v>
      </c>
      <c r="C252" s="73" t="s">
        <v>971</v>
      </c>
      <c r="D252" s="66"/>
      <c r="E252" s="66">
        <v>203</v>
      </c>
      <c r="F252" s="64" t="s">
        <v>894</v>
      </c>
      <c r="G252" s="66">
        <v>923</v>
      </c>
      <c r="H252" s="67">
        <v>10601.39</v>
      </c>
      <c r="I252" s="67">
        <v>10618.868</v>
      </c>
      <c r="J252" s="67">
        <v>10641.031999999999</v>
      </c>
      <c r="K252" s="67">
        <v>10665.679</v>
      </c>
      <c r="L252" s="67">
        <v>10689.213</v>
      </c>
      <c r="M252" s="67">
        <v>10708.982</v>
      </c>
      <c r="N252" s="67">
        <v>10724.553</v>
      </c>
      <c r="O252" s="67">
        <v>10736.781999999999</v>
      </c>
      <c r="P252" s="67">
        <v>10745.888000000001</v>
      </c>
      <c r="Q252" s="67">
        <v>10752.388000000001</v>
      </c>
      <c r="R252" s="67">
        <v>10756.704</v>
      </c>
      <c r="S252" s="67">
        <v>10758.837</v>
      </c>
      <c r="T252" s="67">
        <v>10758.623</v>
      </c>
      <c r="U252" s="67">
        <v>10756.156000000001</v>
      </c>
      <c r="V252" s="67">
        <v>10751.513000000001</v>
      </c>
      <c r="W252" s="67">
        <v>10744.83</v>
      </c>
      <c r="X252" s="67">
        <v>10736.214</v>
      </c>
      <c r="Y252" s="67">
        <v>10725.895</v>
      </c>
      <c r="Z252" s="67">
        <v>10714.251</v>
      </c>
      <c r="AA252" s="67">
        <v>10701.784</v>
      </c>
      <c r="AB252" s="67">
        <v>10688.918</v>
      </c>
      <c r="AC252" s="67">
        <v>10675.828</v>
      </c>
      <c r="AD252" s="67">
        <v>10662.663</v>
      </c>
      <c r="AE252" s="67">
        <v>10649.698</v>
      </c>
      <c r="AF252" s="67">
        <v>10637.245000000001</v>
      </c>
      <c r="AG252" s="67">
        <v>10625.54</v>
      </c>
      <c r="AH252" s="67">
        <v>10614.7</v>
      </c>
      <c r="AI252" s="67">
        <v>10604.734</v>
      </c>
      <c r="AJ252" s="67">
        <v>10595.609</v>
      </c>
      <c r="AK252" s="67">
        <v>10587.201999999999</v>
      </c>
      <c r="AL252" s="67">
        <v>10579.388000000001</v>
      </c>
      <c r="AM252" s="67">
        <v>10572.127</v>
      </c>
      <c r="AN252" s="67">
        <v>10565.353999999999</v>
      </c>
      <c r="AO252" s="67">
        <v>10558.851000000001</v>
      </c>
      <c r="AP252" s="67">
        <v>10552.338</v>
      </c>
      <c r="AQ252" s="67">
        <v>10545.59</v>
      </c>
      <c r="AR252" s="67">
        <v>10538.474</v>
      </c>
      <c r="AS252" s="67">
        <v>10530.902</v>
      </c>
      <c r="AT252" s="67">
        <v>10522.616</v>
      </c>
      <c r="AU252" s="67">
        <v>10513.325999999999</v>
      </c>
      <c r="AV252" s="67">
        <v>10502.808999999999</v>
      </c>
      <c r="AW252" s="67">
        <v>10491.003000000001</v>
      </c>
      <c r="AX252" s="67">
        <v>10477.896000000001</v>
      </c>
      <c r="AY252" s="67">
        <v>10463.398999999999</v>
      </c>
      <c r="AZ252" s="67">
        <v>10447.441000000001</v>
      </c>
      <c r="BA252" s="67">
        <v>10430.023999999999</v>
      </c>
      <c r="BB252" s="67">
        <v>10411.164000000001</v>
      </c>
      <c r="BC252" s="67">
        <v>10391.02</v>
      </c>
      <c r="BD252" s="67">
        <v>10369.83</v>
      </c>
      <c r="BE252" s="67">
        <v>10347.941999999999</v>
      </c>
      <c r="BF252" s="67">
        <v>10325.672</v>
      </c>
      <c r="BG252" s="67">
        <v>10303.178</v>
      </c>
      <c r="BH252" s="67">
        <v>10280.637000000001</v>
      </c>
      <c r="BI252" s="67">
        <v>10258.453</v>
      </c>
      <c r="BJ252" s="67">
        <v>10237.022000000001</v>
      </c>
      <c r="BK252" s="67">
        <v>10216.706</v>
      </c>
      <c r="BL252" s="67">
        <v>10197.697</v>
      </c>
      <c r="BM252" s="67">
        <v>10180.143</v>
      </c>
      <c r="BN252" s="67">
        <v>10164.237999999999</v>
      </c>
      <c r="BO252" s="67">
        <v>10150.183999999999</v>
      </c>
      <c r="BP252" s="67">
        <v>10138.125</v>
      </c>
      <c r="BQ252" s="67">
        <v>10128.174000000001</v>
      </c>
      <c r="BR252" s="67">
        <v>10120.325000000001</v>
      </c>
      <c r="BS252" s="67">
        <v>10114.563</v>
      </c>
      <c r="BT252" s="67">
        <v>10110.781999999999</v>
      </c>
      <c r="BU252" s="67">
        <v>10108.897999999999</v>
      </c>
      <c r="BV252" s="67">
        <v>10108.838</v>
      </c>
      <c r="BW252" s="67">
        <v>10110.583000000001</v>
      </c>
      <c r="BX252" s="67">
        <v>10113.938</v>
      </c>
      <c r="BY252" s="67">
        <v>10118.700999999999</v>
      </c>
      <c r="BZ252" s="67">
        <v>10124.674999999999</v>
      </c>
      <c r="CA252" s="67">
        <v>10131.727999999999</v>
      </c>
      <c r="CB252" s="67">
        <v>10139.768</v>
      </c>
      <c r="CC252" s="67">
        <v>10148.665000000001</v>
      </c>
      <c r="CD252" s="67">
        <v>10158.272999999999</v>
      </c>
      <c r="CE252" s="67">
        <v>10168.455</v>
      </c>
      <c r="CF252" s="67">
        <v>10179.092000000001</v>
      </c>
      <c r="CG252" s="67">
        <v>10190.052</v>
      </c>
      <c r="CH252" s="67">
        <v>10201.200000000001</v>
      </c>
      <c r="CI252" s="67">
        <v>10212.416999999999</v>
      </c>
      <c r="CJ252" s="67">
        <v>10223.574000000001</v>
      </c>
      <c r="CK252" s="67">
        <v>10234.543</v>
      </c>
      <c r="CL252" s="67">
        <v>10245.204</v>
      </c>
      <c r="CM252" s="67">
        <v>10255.43</v>
      </c>
      <c r="CN252" s="67">
        <v>10265.08</v>
      </c>
      <c r="CO252" s="67">
        <v>10274.07</v>
      </c>
    </row>
    <row r="253" spans="1:93" ht="11.25" customHeight="1">
      <c r="A253" s="63">
        <v>236</v>
      </c>
      <c r="B253" s="64" t="s">
        <v>844</v>
      </c>
      <c r="C253" s="73" t="s">
        <v>376</v>
      </c>
      <c r="D253" s="66"/>
      <c r="E253" s="66">
        <v>348</v>
      </c>
      <c r="F253" s="64" t="s">
        <v>894</v>
      </c>
      <c r="G253" s="66">
        <v>923</v>
      </c>
      <c r="H253" s="67">
        <v>9777.9249999999993</v>
      </c>
      <c r="I253" s="67">
        <v>9752.9699999999993</v>
      </c>
      <c r="J253" s="67">
        <v>9729.8220000000001</v>
      </c>
      <c r="K253" s="67">
        <v>9707.5020000000004</v>
      </c>
      <c r="L253" s="67">
        <v>9684.68</v>
      </c>
      <c r="M253" s="67">
        <v>9660.35</v>
      </c>
      <c r="N253" s="67">
        <v>9634.1620000000003</v>
      </c>
      <c r="O253" s="67">
        <v>9606.2520000000004</v>
      </c>
      <c r="P253" s="67">
        <v>9576.7669999999998</v>
      </c>
      <c r="Q253" s="67">
        <v>9546.0429999999997</v>
      </c>
      <c r="R253" s="67">
        <v>9514.33</v>
      </c>
      <c r="S253" s="67">
        <v>9481.6200000000008</v>
      </c>
      <c r="T253" s="67">
        <v>9447.7250000000004</v>
      </c>
      <c r="U253" s="67">
        <v>9412.625</v>
      </c>
      <c r="V253" s="67">
        <v>9376.2009999999991</v>
      </c>
      <c r="W253" s="67">
        <v>9338.4539999999997</v>
      </c>
      <c r="X253" s="67">
        <v>9299.3670000000002</v>
      </c>
      <c r="Y253" s="67">
        <v>9259.0519999999997</v>
      </c>
      <c r="Z253" s="67">
        <v>9217.61</v>
      </c>
      <c r="AA253" s="67">
        <v>9175.1630000000005</v>
      </c>
      <c r="AB253" s="67">
        <v>9131.8410000000003</v>
      </c>
      <c r="AC253" s="67">
        <v>9087.7379999999994</v>
      </c>
      <c r="AD253" s="67">
        <v>9042.9529999999995</v>
      </c>
      <c r="AE253" s="67">
        <v>8997.6919999999991</v>
      </c>
      <c r="AF253" s="67">
        <v>8952.17</v>
      </c>
      <c r="AG253" s="67">
        <v>8906.6059999999998</v>
      </c>
      <c r="AH253" s="67">
        <v>8861.08</v>
      </c>
      <c r="AI253" s="67">
        <v>8815.6970000000001</v>
      </c>
      <c r="AJ253" s="67">
        <v>8770.5969999999998</v>
      </c>
      <c r="AK253" s="67">
        <v>8725.93</v>
      </c>
      <c r="AL253" s="67">
        <v>8681.7999999999993</v>
      </c>
      <c r="AM253" s="67">
        <v>8638.2890000000007</v>
      </c>
      <c r="AN253" s="67">
        <v>8595.3909999999996</v>
      </c>
      <c r="AO253" s="67">
        <v>8553.1209999999992</v>
      </c>
      <c r="AP253" s="67">
        <v>8511.4089999999997</v>
      </c>
      <c r="AQ253" s="67">
        <v>8470.232</v>
      </c>
      <c r="AR253" s="67">
        <v>8429.5650000000005</v>
      </c>
      <c r="AS253" s="67">
        <v>8389.3880000000008</v>
      </c>
      <c r="AT253" s="67">
        <v>8349.5630000000001</v>
      </c>
      <c r="AU253" s="67">
        <v>8309.9269999999997</v>
      </c>
      <c r="AV253" s="67">
        <v>8270.3369999999995</v>
      </c>
      <c r="AW253" s="67">
        <v>8230.7620000000006</v>
      </c>
      <c r="AX253" s="67">
        <v>8191.1710000000003</v>
      </c>
      <c r="AY253" s="67">
        <v>8151.4430000000002</v>
      </c>
      <c r="AZ253" s="67">
        <v>8111.4250000000002</v>
      </c>
      <c r="BA253" s="67">
        <v>8071.0429999999997</v>
      </c>
      <c r="BB253" s="67">
        <v>8030.2460000000001</v>
      </c>
      <c r="BC253" s="67">
        <v>7989.107</v>
      </c>
      <c r="BD253" s="67">
        <v>7947.6869999999999</v>
      </c>
      <c r="BE253" s="67">
        <v>7906.1310000000003</v>
      </c>
      <c r="BF253" s="67">
        <v>7864.5529999999999</v>
      </c>
      <c r="BG253" s="67">
        <v>7823.0039999999999</v>
      </c>
      <c r="BH253" s="67">
        <v>7781.5569999999998</v>
      </c>
      <c r="BI253" s="67">
        <v>7740.366</v>
      </c>
      <c r="BJ253" s="67">
        <v>7699.6480000000001</v>
      </c>
      <c r="BK253" s="67">
        <v>7659.5860000000002</v>
      </c>
      <c r="BL253" s="67">
        <v>7620.2659999999996</v>
      </c>
      <c r="BM253" s="67">
        <v>7581.7179999999998</v>
      </c>
      <c r="BN253" s="67">
        <v>7544.0559999999996</v>
      </c>
      <c r="BO253" s="67">
        <v>7507.335</v>
      </c>
      <c r="BP253" s="67">
        <v>7471.6229999999996</v>
      </c>
      <c r="BQ253" s="67">
        <v>7436.9870000000001</v>
      </c>
      <c r="BR253" s="67">
        <v>7403.4189999999999</v>
      </c>
      <c r="BS253" s="67">
        <v>7370.9179999999997</v>
      </c>
      <c r="BT253" s="67">
        <v>7339.4520000000002</v>
      </c>
      <c r="BU253" s="67">
        <v>7308.9769999999999</v>
      </c>
      <c r="BV253" s="67">
        <v>7279.4889999999996</v>
      </c>
      <c r="BW253" s="67">
        <v>7250.9790000000003</v>
      </c>
      <c r="BX253" s="67">
        <v>7223.3770000000004</v>
      </c>
      <c r="BY253" s="67">
        <v>7196.61</v>
      </c>
      <c r="BZ253" s="67">
        <v>7170.6030000000001</v>
      </c>
      <c r="CA253" s="67">
        <v>7145.3220000000001</v>
      </c>
      <c r="CB253" s="67">
        <v>7120.7550000000001</v>
      </c>
      <c r="CC253" s="67">
        <v>7096.8729999999996</v>
      </c>
      <c r="CD253" s="67">
        <v>7073.6809999999996</v>
      </c>
      <c r="CE253" s="67">
        <v>7051.1769999999997</v>
      </c>
      <c r="CF253" s="67">
        <v>7029.3329999999996</v>
      </c>
      <c r="CG253" s="67">
        <v>7008.1030000000001</v>
      </c>
      <c r="CH253" s="67">
        <v>6987.4790000000003</v>
      </c>
      <c r="CI253" s="67">
        <v>6967.39</v>
      </c>
      <c r="CJ253" s="67">
        <v>6947.8220000000001</v>
      </c>
      <c r="CK253" s="67">
        <v>6928.74</v>
      </c>
      <c r="CL253" s="67">
        <v>6910.1149999999998</v>
      </c>
      <c r="CM253" s="67">
        <v>6891.9369999999999</v>
      </c>
      <c r="CN253" s="67">
        <v>6874.21</v>
      </c>
      <c r="CO253" s="67">
        <v>6856.92</v>
      </c>
    </row>
    <row r="254" spans="1:93" ht="11.25" customHeight="1">
      <c r="A254" s="63">
        <v>237</v>
      </c>
      <c r="B254" s="64" t="s">
        <v>844</v>
      </c>
      <c r="C254" s="73" t="s">
        <v>501</v>
      </c>
      <c r="D254" s="66"/>
      <c r="E254" s="66">
        <v>616</v>
      </c>
      <c r="F254" s="64" t="s">
        <v>894</v>
      </c>
      <c r="G254" s="66">
        <v>923</v>
      </c>
      <c r="H254" s="67">
        <v>38034.076000000001</v>
      </c>
      <c r="I254" s="67">
        <v>37989.218000000001</v>
      </c>
      <c r="J254" s="67">
        <v>37953.175999999999</v>
      </c>
      <c r="K254" s="67">
        <v>37921.584999999999</v>
      </c>
      <c r="L254" s="67">
        <v>37887.771000000001</v>
      </c>
      <c r="M254" s="67">
        <v>37846.605000000003</v>
      </c>
      <c r="N254" s="67">
        <v>37797</v>
      </c>
      <c r="O254" s="67">
        <v>37739.779000000002</v>
      </c>
      <c r="P254" s="67">
        <v>37674.031000000003</v>
      </c>
      <c r="Q254" s="67">
        <v>37599.148000000001</v>
      </c>
      <c r="R254" s="67">
        <v>37514.695</v>
      </c>
      <c r="S254" s="67">
        <v>37420.052000000003</v>
      </c>
      <c r="T254" s="67">
        <v>37314.983</v>
      </c>
      <c r="U254" s="67">
        <v>37200.093999999997</v>
      </c>
      <c r="V254" s="67">
        <v>37076.339999999997</v>
      </c>
      <c r="W254" s="67">
        <v>36944.572</v>
      </c>
      <c r="X254" s="67">
        <v>36805.014999999999</v>
      </c>
      <c r="Y254" s="67">
        <v>36657.824999999997</v>
      </c>
      <c r="Z254" s="67">
        <v>36503.69</v>
      </c>
      <c r="AA254" s="67">
        <v>36343.417999999998</v>
      </c>
      <c r="AB254" s="67">
        <v>36177.726000000002</v>
      </c>
      <c r="AC254" s="67">
        <v>36007.078999999998</v>
      </c>
      <c r="AD254" s="67">
        <v>35831.81</v>
      </c>
      <c r="AE254" s="67">
        <v>35652.373</v>
      </c>
      <c r="AF254" s="67">
        <v>35469.159</v>
      </c>
      <c r="AG254" s="67">
        <v>35282.531999999999</v>
      </c>
      <c r="AH254" s="67">
        <v>35092.870999999999</v>
      </c>
      <c r="AI254" s="67">
        <v>34900.483</v>
      </c>
      <c r="AJ254" s="67">
        <v>34705.692000000003</v>
      </c>
      <c r="AK254" s="67">
        <v>34508.775000000001</v>
      </c>
      <c r="AL254" s="67">
        <v>34309.978999999999</v>
      </c>
      <c r="AM254" s="67">
        <v>34109.468000000001</v>
      </c>
      <c r="AN254" s="67">
        <v>33907.42</v>
      </c>
      <c r="AO254" s="67">
        <v>33704.091</v>
      </c>
      <c r="AP254" s="67">
        <v>33499.756999999998</v>
      </c>
      <c r="AQ254" s="67">
        <v>33294.572999999997</v>
      </c>
      <c r="AR254" s="67">
        <v>33088.637000000002</v>
      </c>
      <c r="AS254" s="67">
        <v>32881.896000000001</v>
      </c>
      <c r="AT254" s="67">
        <v>32674.067999999999</v>
      </c>
      <c r="AU254" s="67">
        <v>32464.809000000001</v>
      </c>
      <c r="AV254" s="67">
        <v>32253.789000000001</v>
      </c>
      <c r="AW254" s="67">
        <v>32040.915000000001</v>
      </c>
      <c r="AX254" s="67">
        <v>31826.161</v>
      </c>
      <c r="AY254" s="67">
        <v>31609.266</v>
      </c>
      <c r="AZ254" s="67">
        <v>31389.94</v>
      </c>
      <c r="BA254" s="67">
        <v>31167.966</v>
      </c>
      <c r="BB254" s="67">
        <v>30943.375</v>
      </c>
      <c r="BC254" s="67">
        <v>30716.153999999999</v>
      </c>
      <c r="BD254" s="67">
        <v>30486.1</v>
      </c>
      <c r="BE254" s="67">
        <v>30252.964</v>
      </c>
      <c r="BF254" s="67">
        <v>30016.635999999999</v>
      </c>
      <c r="BG254" s="67">
        <v>29777.25</v>
      </c>
      <c r="BH254" s="67">
        <v>29535.145</v>
      </c>
      <c r="BI254" s="67">
        <v>29290.865000000002</v>
      </c>
      <c r="BJ254" s="67">
        <v>29045.081999999999</v>
      </c>
      <c r="BK254" s="67">
        <v>28798.468000000001</v>
      </c>
      <c r="BL254" s="67">
        <v>28551.404999999999</v>
      </c>
      <c r="BM254" s="67">
        <v>28304.34</v>
      </c>
      <c r="BN254" s="67">
        <v>28058.096000000001</v>
      </c>
      <c r="BO254" s="67">
        <v>27813.579000000002</v>
      </c>
      <c r="BP254" s="67">
        <v>27571.594000000001</v>
      </c>
      <c r="BQ254" s="67">
        <v>27332.66</v>
      </c>
      <c r="BR254" s="67">
        <v>27097.127</v>
      </c>
      <c r="BS254" s="67">
        <v>26865.633000000002</v>
      </c>
      <c r="BT254" s="67">
        <v>26638.714</v>
      </c>
      <c r="BU254" s="67">
        <v>26416.855</v>
      </c>
      <c r="BV254" s="67">
        <v>26200.356</v>
      </c>
      <c r="BW254" s="67">
        <v>25989.418000000001</v>
      </c>
      <c r="BX254" s="67">
        <v>25784.215</v>
      </c>
      <c r="BY254" s="67">
        <v>25584.928</v>
      </c>
      <c r="BZ254" s="67">
        <v>25391.589</v>
      </c>
      <c r="CA254" s="67">
        <v>25204.276000000002</v>
      </c>
      <c r="CB254" s="67">
        <v>25022.883000000002</v>
      </c>
      <c r="CC254" s="67">
        <v>24847.013999999999</v>
      </c>
      <c r="CD254" s="67">
        <v>24676.127</v>
      </c>
      <c r="CE254" s="67">
        <v>24509.764999999999</v>
      </c>
      <c r="CF254" s="67">
        <v>24347.555</v>
      </c>
      <c r="CG254" s="67">
        <v>24189.326000000001</v>
      </c>
      <c r="CH254" s="67">
        <v>24034.871999999999</v>
      </c>
      <c r="CI254" s="67">
        <v>23884.050999999999</v>
      </c>
      <c r="CJ254" s="67">
        <v>23736.569</v>
      </c>
      <c r="CK254" s="67">
        <v>23592.093000000001</v>
      </c>
      <c r="CL254" s="67">
        <v>23450.106</v>
      </c>
      <c r="CM254" s="67">
        <v>23310.030999999999</v>
      </c>
      <c r="CN254" s="67">
        <v>23171.131000000001</v>
      </c>
      <c r="CO254" s="67">
        <v>23032.569</v>
      </c>
    </row>
    <row r="255" spans="1:93" ht="11.25" customHeight="1">
      <c r="A255" s="63">
        <v>238</v>
      </c>
      <c r="B255" s="64" t="s">
        <v>844</v>
      </c>
      <c r="C255" s="73" t="s">
        <v>972</v>
      </c>
      <c r="D255" s="66">
        <v>22</v>
      </c>
      <c r="E255" s="66">
        <v>498</v>
      </c>
      <c r="F255" s="64" t="s">
        <v>894</v>
      </c>
      <c r="G255" s="66">
        <v>923</v>
      </c>
      <c r="H255" s="67">
        <v>4070.7049999999999</v>
      </c>
      <c r="I255" s="67">
        <v>4066.0129999999999</v>
      </c>
      <c r="J255" s="67">
        <v>4059.6869999999999</v>
      </c>
      <c r="K255" s="67">
        <v>4051.95</v>
      </c>
      <c r="L255" s="67">
        <v>4043.2579999999998</v>
      </c>
      <c r="M255" s="67">
        <v>4033.9630000000002</v>
      </c>
      <c r="N255" s="67">
        <v>4024.0250000000001</v>
      </c>
      <c r="O255" s="67">
        <v>4013.1779999999999</v>
      </c>
      <c r="P255" s="67">
        <v>4001.3449999999998</v>
      </c>
      <c r="Q255" s="67">
        <v>3988.4059999999999</v>
      </c>
      <c r="R255" s="67">
        <v>3974.2579999999998</v>
      </c>
      <c r="S255" s="67">
        <v>3958.8939999999998</v>
      </c>
      <c r="T255" s="67">
        <v>3942.3440000000001</v>
      </c>
      <c r="U255" s="67">
        <v>3924.6309999999999</v>
      </c>
      <c r="V255" s="67">
        <v>3905.7979999999998</v>
      </c>
      <c r="W255" s="67">
        <v>3885.9</v>
      </c>
      <c r="X255" s="67">
        <v>3864.9520000000002</v>
      </c>
      <c r="Y255" s="67">
        <v>3842.9879999999998</v>
      </c>
      <c r="Z255" s="67">
        <v>3820.107</v>
      </c>
      <c r="AA255" s="67">
        <v>3796.402</v>
      </c>
      <c r="AB255" s="67">
        <v>3771.9690000000001</v>
      </c>
      <c r="AC255" s="67">
        <v>3746.8609999999999</v>
      </c>
      <c r="AD255" s="67">
        <v>3721.1149999999998</v>
      </c>
      <c r="AE255" s="67">
        <v>3694.8519999999999</v>
      </c>
      <c r="AF255" s="67">
        <v>3668.1860000000001</v>
      </c>
      <c r="AG255" s="67">
        <v>3641.1889999999999</v>
      </c>
      <c r="AH255" s="67">
        <v>3613.9360000000001</v>
      </c>
      <c r="AI255" s="67">
        <v>3586.4560000000001</v>
      </c>
      <c r="AJ255" s="67">
        <v>3558.7669999999998</v>
      </c>
      <c r="AK255" s="67">
        <v>3530.884</v>
      </c>
      <c r="AL255" s="67">
        <v>3502.8209999999999</v>
      </c>
      <c r="AM255" s="67">
        <v>3474.5909999999999</v>
      </c>
      <c r="AN255" s="67">
        <v>3446.22</v>
      </c>
      <c r="AO255" s="67">
        <v>3417.701</v>
      </c>
      <c r="AP255" s="67">
        <v>3389.0239999999999</v>
      </c>
      <c r="AQ255" s="67">
        <v>3360.1759999999999</v>
      </c>
      <c r="AR255" s="67">
        <v>3331.1610000000001</v>
      </c>
      <c r="AS255" s="67">
        <v>3301.9639999999999</v>
      </c>
      <c r="AT255" s="67">
        <v>3272.578</v>
      </c>
      <c r="AU255" s="67">
        <v>3242.94</v>
      </c>
      <c r="AV255" s="67">
        <v>3213.0250000000001</v>
      </c>
      <c r="AW255" s="67">
        <v>3182.835</v>
      </c>
      <c r="AX255" s="67">
        <v>3152.3820000000001</v>
      </c>
      <c r="AY255" s="67">
        <v>3121.6030000000001</v>
      </c>
      <c r="AZ255" s="67">
        <v>3090.5010000000002</v>
      </c>
      <c r="BA255" s="67">
        <v>3059.0320000000002</v>
      </c>
      <c r="BB255" s="67">
        <v>3027.2190000000001</v>
      </c>
      <c r="BC255" s="67">
        <v>2995.0720000000001</v>
      </c>
      <c r="BD255" s="67">
        <v>2962.6469999999999</v>
      </c>
      <c r="BE255" s="67">
        <v>2929.9679999999998</v>
      </c>
      <c r="BF255" s="67">
        <v>2897.0819999999999</v>
      </c>
      <c r="BG255" s="67">
        <v>2864.0309999999999</v>
      </c>
      <c r="BH255" s="67">
        <v>2830.8679999999999</v>
      </c>
      <c r="BI255" s="67">
        <v>2797.683</v>
      </c>
      <c r="BJ255" s="67">
        <v>2764.5410000000002</v>
      </c>
      <c r="BK255" s="67">
        <v>2731.5680000000002</v>
      </c>
      <c r="BL255" s="67">
        <v>2698.7910000000002</v>
      </c>
      <c r="BM255" s="67">
        <v>2666.2829999999999</v>
      </c>
      <c r="BN255" s="67">
        <v>2634.154</v>
      </c>
      <c r="BO255" s="67">
        <v>2602.5120000000002</v>
      </c>
      <c r="BP255" s="67">
        <v>2571.442</v>
      </c>
      <c r="BQ255" s="67">
        <v>2541.0010000000002</v>
      </c>
      <c r="BR255" s="67">
        <v>2511.2350000000001</v>
      </c>
      <c r="BS255" s="67">
        <v>2482.1779999999999</v>
      </c>
      <c r="BT255" s="67">
        <v>2453.9279999999999</v>
      </c>
      <c r="BU255" s="67">
        <v>2426.4699999999998</v>
      </c>
      <c r="BV255" s="67">
        <v>2399.866</v>
      </c>
      <c r="BW255" s="67">
        <v>2374.0889999999999</v>
      </c>
      <c r="BX255" s="67">
        <v>2349.165</v>
      </c>
      <c r="BY255" s="67">
        <v>2325.002</v>
      </c>
      <c r="BZ255" s="67">
        <v>2301.6080000000002</v>
      </c>
      <c r="CA255" s="67">
        <v>2278.9609999999998</v>
      </c>
      <c r="CB255" s="67">
        <v>2257.0230000000001</v>
      </c>
      <c r="CC255" s="67">
        <v>2235.7559999999999</v>
      </c>
      <c r="CD255" s="67">
        <v>2215.0529999999999</v>
      </c>
      <c r="CE255" s="67">
        <v>2194.8910000000001</v>
      </c>
      <c r="CF255" s="67">
        <v>2175.1799999999998</v>
      </c>
      <c r="CG255" s="67">
        <v>2155.9009999999998</v>
      </c>
      <c r="CH255" s="67">
        <v>2137.0230000000001</v>
      </c>
      <c r="CI255" s="67">
        <v>2118.4839999999999</v>
      </c>
      <c r="CJ255" s="67">
        <v>2100.2649999999999</v>
      </c>
      <c r="CK255" s="67">
        <v>2082.3000000000002</v>
      </c>
      <c r="CL255" s="67">
        <v>2064.5189999999998</v>
      </c>
      <c r="CM255" s="67">
        <v>2046.8720000000001</v>
      </c>
      <c r="CN255" s="67">
        <v>2029.2449999999999</v>
      </c>
      <c r="CO255" s="67">
        <v>2011.568</v>
      </c>
    </row>
    <row r="256" spans="1:93" ht="11.25" customHeight="1">
      <c r="A256" s="63">
        <v>239</v>
      </c>
      <c r="B256" s="64" t="s">
        <v>844</v>
      </c>
      <c r="C256" s="73" t="s">
        <v>507</v>
      </c>
      <c r="D256" s="66"/>
      <c r="E256" s="66">
        <v>642</v>
      </c>
      <c r="F256" s="64" t="s">
        <v>894</v>
      </c>
      <c r="G256" s="66">
        <v>923</v>
      </c>
      <c r="H256" s="67">
        <v>19925.182000000001</v>
      </c>
      <c r="I256" s="67">
        <v>19796.28</v>
      </c>
      <c r="J256" s="67">
        <v>19653.966</v>
      </c>
      <c r="K256" s="67">
        <v>19506.11</v>
      </c>
      <c r="L256" s="67">
        <v>19364.558000000001</v>
      </c>
      <c r="M256" s="67">
        <v>19237.682000000001</v>
      </c>
      <c r="N256" s="67">
        <v>19127.772000000001</v>
      </c>
      <c r="O256" s="67">
        <v>19031.330000000002</v>
      </c>
      <c r="P256" s="67">
        <v>18944.132000000001</v>
      </c>
      <c r="Q256" s="67">
        <v>18859.614000000001</v>
      </c>
      <c r="R256" s="67">
        <v>18772.907999999999</v>
      </c>
      <c r="S256" s="67">
        <v>18682.884999999998</v>
      </c>
      <c r="T256" s="67">
        <v>18590.731</v>
      </c>
      <c r="U256" s="67">
        <v>18496.690999999999</v>
      </c>
      <c r="V256" s="67">
        <v>18401.616999999998</v>
      </c>
      <c r="W256" s="67">
        <v>18306.092000000001</v>
      </c>
      <c r="X256" s="67">
        <v>18209.876</v>
      </c>
      <c r="Y256" s="67">
        <v>18112.422999999999</v>
      </c>
      <c r="Z256" s="67">
        <v>18013.906999999999</v>
      </c>
      <c r="AA256" s="67">
        <v>17914.574000000001</v>
      </c>
      <c r="AB256" s="67">
        <v>17814.661</v>
      </c>
      <c r="AC256" s="67">
        <v>17714.194</v>
      </c>
      <c r="AD256" s="67">
        <v>17613.138999999999</v>
      </c>
      <c r="AE256" s="67">
        <v>17511.517</v>
      </c>
      <c r="AF256" s="67">
        <v>17409.326000000001</v>
      </c>
      <c r="AG256" s="67">
        <v>17306.603999999999</v>
      </c>
      <c r="AH256" s="67">
        <v>17203.348000000002</v>
      </c>
      <c r="AI256" s="67">
        <v>17099.617999999999</v>
      </c>
      <c r="AJ256" s="67">
        <v>16995.493999999999</v>
      </c>
      <c r="AK256" s="67">
        <v>16891.072</v>
      </c>
      <c r="AL256" s="67">
        <v>16786.457999999999</v>
      </c>
      <c r="AM256" s="67">
        <v>16681.670999999998</v>
      </c>
      <c r="AN256" s="67">
        <v>16576.690999999999</v>
      </c>
      <c r="AO256" s="67">
        <v>16471.449000000001</v>
      </c>
      <c r="AP256" s="67">
        <v>16365.835999999999</v>
      </c>
      <c r="AQ256" s="67">
        <v>16259.784</v>
      </c>
      <c r="AR256" s="67">
        <v>16153.316000000001</v>
      </c>
      <c r="AS256" s="67">
        <v>16046.465</v>
      </c>
      <c r="AT256" s="67">
        <v>15939.125</v>
      </c>
      <c r="AU256" s="67">
        <v>15831.249</v>
      </c>
      <c r="AV256" s="67">
        <v>15722.751</v>
      </c>
      <c r="AW256" s="67">
        <v>15613.688</v>
      </c>
      <c r="AX256" s="67">
        <v>15504.166999999999</v>
      </c>
      <c r="AY256" s="67">
        <v>15394.37</v>
      </c>
      <c r="AZ256" s="67">
        <v>15284.496999999999</v>
      </c>
      <c r="BA256" s="67">
        <v>15174.77</v>
      </c>
      <c r="BB256" s="67">
        <v>15065.296</v>
      </c>
      <c r="BC256" s="67">
        <v>14956.237999999999</v>
      </c>
      <c r="BD256" s="67">
        <v>14847.822</v>
      </c>
      <c r="BE256" s="67">
        <v>14740.36</v>
      </c>
      <c r="BF256" s="67">
        <v>14634.09</v>
      </c>
      <c r="BG256" s="67">
        <v>14529.159</v>
      </c>
      <c r="BH256" s="67">
        <v>14425.674999999999</v>
      </c>
      <c r="BI256" s="67">
        <v>14323.853999999999</v>
      </c>
      <c r="BJ256" s="67">
        <v>14223.923000000001</v>
      </c>
      <c r="BK256" s="67">
        <v>14126.067999999999</v>
      </c>
      <c r="BL256" s="67">
        <v>14030.395</v>
      </c>
      <c r="BM256" s="67">
        <v>13936.903</v>
      </c>
      <c r="BN256" s="67">
        <v>13845.522999999999</v>
      </c>
      <c r="BO256" s="67">
        <v>13756.062</v>
      </c>
      <c r="BP256" s="67">
        <v>13668.419</v>
      </c>
      <c r="BQ256" s="67">
        <v>13582.554</v>
      </c>
      <c r="BR256" s="67">
        <v>13498.445</v>
      </c>
      <c r="BS256" s="67">
        <v>13416.08</v>
      </c>
      <c r="BT256" s="67">
        <v>13335.384</v>
      </c>
      <c r="BU256" s="67">
        <v>13256.308000000001</v>
      </c>
      <c r="BV256" s="67">
        <v>13178.795</v>
      </c>
      <c r="BW256" s="67">
        <v>13102.761</v>
      </c>
      <c r="BX256" s="67">
        <v>13028.099</v>
      </c>
      <c r="BY256" s="67">
        <v>12954.666999999999</v>
      </c>
      <c r="BZ256" s="67">
        <v>12882.338</v>
      </c>
      <c r="CA256" s="67">
        <v>12811.014999999999</v>
      </c>
      <c r="CB256" s="67">
        <v>12740.628000000001</v>
      </c>
      <c r="CC256" s="67">
        <v>12671.154</v>
      </c>
      <c r="CD256" s="67">
        <v>12602.558000000001</v>
      </c>
      <c r="CE256" s="67">
        <v>12534.806</v>
      </c>
      <c r="CF256" s="67">
        <v>12467.825000000001</v>
      </c>
      <c r="CG256" s="67">
        <v>12401.486000000001</v>
      </c>
      <c r="CH256" s="67">
        <v>12335.673000000001</v>
      </c>
      <c r="CI256" s="67">
        <v>12270.208000000001</v>
      </c>
      <c r="CJ256" s="67">
        <v>12204.976000000001</v>
      </c>
      <c r="CK256" s="67">
        <v>12139.823</v>
      </c>
      <c r="CL256" s="67">
        <v>12074.652</v>
      </c>
      <c r="CM256" s="67">
        <v>12009.34</v>
      </c>
      <c r="CN256" s="67">
        <v>11943.804</v>
      </c>
      <c r="CO256" s="67">
        <v>11877.960999999999</v>
      </c>
    </row>
    <row r="257" spans="1:93" ht="11.25" customHeight="1">
      <c r="A257" s="63">
        <v>240</v>
      </c>
      <c r="B257" s="64" t="s">
        <v>844</v>
      </c>
      <c r="C257" s="73" t="s">
        <v>973</v>
      </c>
      <c r="D257" s="66"/>
      <c r="E257" s="66">
        <v>643</v>
      </c>
      <c r="F257" s="64" t="s">
        <v>894</v>
      </c>
      <c r="G257" s="66">
        <v>923</v>
      </c>
      <c r="H257" s="67">
        <v>144985.05900000001</v>
      </c>
      <c r="I257" s="67">
        <v>145275.37400000001</v>
      </c>
      <c r="J257" s="67">
        <v>145530.09099999999</v>
      </c>
      <c r="K257" s="67">
        <v>145734.03400000001</v>
      </c>
      <c r="L257" s="67">
        <v>145872.26</v>
      </c>
      <c r="M257" s="67">
        <v>145934.46</v>
      </c>
      <c r="N257" s="67">
        <v>145912.022</v>
      </c>
      <c r="O257" s="67">
        <v>145805.94399999999</v>
      </c>
      <c r="P257" s="67">
        <v>145628.57399999999</v>
      </c>
      <c r="Q257" s="67">
        <v>145399.122</v>
      </c>
      <c r="R257" s="67">
        <v>145132.73199999999</v>
      </c>
      <c r="S257" s="67">
        <v>144834.09599999999</v>
      </c>
      <c r="T257" s="67">
        <v>144502.58199999999</v>
      </c>
      <c r="U257" s="67">
        <v>144142.09400000001</v>
      </c>
      <c r="V257" s="67">
        <v>143755.891</v>
      </c>
      <c r="W257" s="67">
        <v>143347.514</v>
      </c>
      <c r="X257" s="67">
        <v>142920.74299999999</v>
      </c>
      <c r="Y257" s="67">
        <v>142480.33900000001</v>
      </c>
      <c r="Z257" s="67">
        <v>142031.804</v>
      </c>
      <c r="AA257" s="67">
        <v>141581.092</v>
      </c>
      <c r="AB257" s="67">
        <v>141133.253</v>
      </c>
      <c r="AC257" s="67">
        <v>140691.31599999999</v>
      </c>
      <c r="AD257" s="67">
        <v>140257.45300000001</v>
      </c>
      <c r="AE257" s="67">
        <v>139834.56599999999</v>
      </c>
      <c r="AF257" s="67">
        <v>139425.18700000001</v>
      </c>
      <c r="AG257" s="67">
        <v>139031.166</v>
      </c>
      <c r="AH257" s="67">
        <v>138653.905</v>
      </c>
      <c r="AI257" s="67">
        <v>138293.61199999999</v>
      </c>
      <c r="AJ257" s="67">
        <v>137949.04</v>
      </c>
      <c r="AK257" s="67">
        <v>137618.02600000001</v>
      </c>
      <c r="AL257" s="67">
        <v>137298.524</v>
      </c>
      <c r="AM257" s="67">
        <v>136989.91899999999</v>
      </c>
      <c r="AN257" s="67">
        <v>136691.34700000001</v>
      </c>
      <c r="AO257" s="67">
        <v>136399.88200000001</v>
      </c>
      <c r="AP257" s="67">
        <v>136111.929</v>
      </c>
      <c r="AQ257" s="67">
        <v>135824.486</v>
      </c>
      <c r="AR257" s="67">
        <v>135536.20800000001</v>
      </c>
      <c r="AS257" s="67">
        <v>135246.179</v>
      </c>
      <c r="AT257" s="67">
        <v>134952.37400000001</v>
      </c>
      <c r="AU257" s="67">
        <v>134652.68</v>
      </c>
      <c r="AV257" s="67">
        <v>134345.557</v>
      </c>
      <c r="AW257" s="67">
        <v>134030.334</v>
      </c>
      <c r="AX257" s="67">
        <v>133706.98800000001</v>
      </c>
      <c r="AY257" s="67">
        <v>133375.709</v>
      </c>
      <c r="AZ257" s="67">
        <v>133037.03400000001</v>
      </c>
      <c r="BA257" s="67">
        <v>132691.791</v>
      </c>
      <c r="BB257" s="67">
        <v>132340.52299999999</v>
      </c>
      <c r="BC257" s="67">
        <v>131984.36600000001</v>
      </c>
      <c r="BD257" s="67">
        <v>131625.41</v>
      </c>
      <c r="BE257" s="67">
        <v>131266.31200000001</v>
      </c>
      <c r="BF257" s="67">
        <v>130909.57799999999</v>
      </c>
      <c r="BG257" s="67">
        <v>130556.577</v>
      </c>
      <c r="BH257" s="67">
        <v>130208.933</v>
      </c>
      <c r="BI257" s="67">
        <v>129869.666</v>
      </c>
      <c r="BJ257" s="67">
        <v>129542.228</v>
      </c>
      <c r="BK257" s="67">
        <v>129229.482</v>
      </c>
      <c r="BL257" s="67">
        <v>128932.94</v>
      </c>
      <c r="BM257" s="67">
        <v>128653.535</v>
      </c>
      <c r="BN257" s="67">
        <v>128392.82399999999</v>
      </c>
      <c r="BO257" s="67">
        <v>128152.186</v>
      </c>
      <c r="BP257" s="67">
        <v>127932.61900000001</v>
      </c>
      <c r="BQ257" s="67">
        <v>127734.645</v>
      </c>
      <c r="BR257" s="67">
        <v>127558.21799999999</v>
      </c>
      <c r="BS257" s="67">
        <v>127402.732</v>
      </c>
      <c r="BT257" s="67">
        <v>127267.111</v>
      </c>
      <c r="BU257" s="67">
        <v>127150.223</v>
      </c>
      <c r="BV257" s="67">
        <v>127051.24</v>
      </c>
      <c r="BW257" s="67">
        <v>126969.144</v>
      </c>
      <c r="BX257" s="67">
        <v>126902.18700000001</v>
      </c>
      <c r="BY257" s="67">
        <v>126848.306</v>
      </c>
      <c r="BZ257" s="67">
        <v>126805.394</v>
      </c>
      <c r="CA257" s="67">
        <v>126772.129</v>
      </c>
      <c r="CB257" s="67">
        <v>126746.77899999999</v>
      </c>
      <c r="CC257" s="67">
        <v>126726.423</v>
      </c>
      <c r="CD257" s="67">
        <v>126707.716</v>
      </c>
      <c r="CE257" s="67">
        <v>126687.821</v>
      </c>
      <c r="CF257" s="67">
        <v>126664.708</v>
      </c>
      <c r="CG257" s="67">
        <v>126637.13099999999</v>
      </c>
      <c r="CH257" s="67">
        <v>126604.211</v>
      </c>
      <c r="CI257" s="67">
        <v>126565.28599999999</v>
      </c>
      <c r="CJ257" s="67">
        <v>126519.545</v>
      </c>
      <c r="CK257" s="67">
        <v>126465.95299999999</v>
      </c>
      <c r="CL257" s="67">
        <v>126403.213</v>
      </c>
      <c r="CM257" s="67">
        <v>126329.70600000001</v>
      </c>
      <c r="CN257" s="67">
        <v>126243.569</v>
      </c>
      <c r="CO257" s="67">
        <v>126142.651</v>
      </c>
    </row>
    <row r="258" spans="1:93" ht="11.25" customHeight="1">
      <c r="A258" s="63">
        <v>241</v>
      </c>
      <c r="B258" s="64" t="s">
        <v>844</v>
      </c>
      <c r="C258" s="73" t="s">
        <v>537</v>
      </c>
      <c r="D258" s="66"/>
      <c r="E258" s="66">
        <v>703</v>
      </c>
      <c r="F258" s="64" t="s">
        <v>894</v>
      </c>
      <c r="G258" s="66">
        <v>923</v>
      </c>
      <c r="H258" s="67">
        <v>5435.6139999999996</v>
      </c>
      <c r="I258" s="67">
        <v>5442.0010000000002</v>
      </c>
      <c r="J258" s="67">
        <v>5447.9030000000002</v>
      </c>
      <c r="K258" s="67">
        <v>5453.0169999999998</v>
      </c>
      <c r="L258" s="67">
        <v>5457.0119999999997</v>
      </c>
      <c r="M258" s="67">
        <v>5459.643</v>
      </c>
      <c r="N258" s="67">
        <v>5460.7259999999997</v>
      </c>
      <c r="O258" s="67">
        <v>5460.1930000000002</v>
      </c>
      <c r="P258" s="67">
        <v>5458.0990000000002</v>
      </c>
      <c r="Q258" s="67">
        <v>5454.5360000000001</v>
      </c>
      <c r="R258" s="67">
        <v>5449.6049999999996</v>
      </c>
      <c r="S258" s="67">
        <v>5443.2920000000004</v>
      </c>
      <c r="T258" s="67">
        <v>5435.5389999999998</v>
      </c>
      <c r="U258" s="67">
        <v>5426.33</v>
      </c>
      <c r="V258" s="67">
        <v>5415.6149999999998</v>
      </c>
      <c r="W258" s="67">
        <v>5403.4059999999999</v>
      </c>
      <c r="X258" s="67">
        <v>5389.7030000000004</v>
      </c>
      <c r="Y258" s="67">
        <v>5374.5969999999998</v>
      </c>
      <c r="Z258" s="67">
        <v>5358.183</v>
      </c>
      <c r="AA258" s="67">
        <v>5340.6210000000001</v>
      </c>
      <c r="AB258" s="67">
        <v>5322.0010000000002</v>
      </c>
      <c r="AC258" s="67">
        <v>5302.4279999999999</v>
      </c>
      <c r="AD258" s="67">
        <v>5281.9610000000002</v>
      </c>
      <c r="AE258" s="67">
        <v>5260.7610000000004</v>
      </c>
      <c r="AF258" s="67">
        <v>5238.9759999999997</v>
      </c>
      <c r="AG258" s="67">
        <v>5216.7380000000003</v>
      </c>
      <c r="AH258" s="67">
        <v>5194.1379999999999</v>
      </c>
      <c r="AI258" s="67">
        <v>5171.2280000000001</v>
      </c>
      <c r="AJ258" s="67">
        <v>5148.0929999999998</v>
      </c>
      <c r="AK258" s="67">
        <v>5124.8029999999999</v>
      </c>
      <c r="AL258" s="67">
        <v>5101.3900000000003</v>
      </c>
      <c r="AM258" s="67">
        <v>5077.9290000000001</v>
      </c>
      <c r="AN258" s="67">
        <v>5054.4120000000003</v>
      </c>
      <c r="AO258" s="67">
        <v>5030.857</v>
      </c>
      <c r="AP258" s="67">
        <v>5007.2759999999998</v>
      </c>
      <c r="AQ258" s="67">
        <v>4983.6469999999999</v>
      </c>
      <c r="AR258" s="67">
        <v>4959.9560000000001</v>
      </c>
      <c r="AS258" s="67">
        <v>4936.2070000000003</v>
      </c>
      <c r="AT258" s="67">
        <v>4912.3130000000001</v>
      </c>
      <c r="AU258" s="67">
        <v>4888.17</v>
      </c>
      <c r="AV258" s="67">
        <v>4863.7330000000002</v>
      </c>
      <c r="AW258" s="67">
        <v>4838.9459999999999</v>
      </c>
      <c r="AX258" s="67">
        <v>4813.8010000000004</v>
      </c>
      <c r="AY258" s="67">
        <v>4788.2179999999998</v>
      </c>
      <c r="AZ258" s="67">
        <v>4762.116</v>
      </c>
      <c r="BA258" s="67">
        <v>4735.4449999999997</v>
      </c>
      <c r="BB258" s="67">
        <v>4708.174</v>
      </c>
      <c r="BC258" s="67">
        <v>4680.357</v>
      </c>
      <c r="BD258" s="67">
        <v>4651.99</v>
      </c>
      <c r="BE258" s="67">
        <v>4623.1149999999998</v>
      </c>
      <c r="BF258" s="67">
        <v>4593.7910000000002</v>
      </c>
      <c r="BG258" s="67">
        <v>4564.0370000000003</v>
      </c>
      <c r="BH258" s="67">
        <v>4533.9359999999997</v>
      </c>
      <c r="BI258" s="67">
        <v>4503.6239999999998</v>
      </c>
      <c r="BJ258" s="67">
        <v>4473.2839999999997</v>
      </c>
      <c r="BK258" s="67">
        <v>4443.0559999999996</v>
      </c>
      <c r="BL258" s="67">
        <v>4413.0339999999997</v>
      </c>
      <c r="BM258" s="67">
        <v>4383.2889999999998</v>
      </c>
      <c r="BN258" s="67">
        <v>4353.9380000000001</v>
      </c>
      <c r="BO258" s="67">
        <v>4325.1109999999999</v>
      </c>
      <c r="BP258" s="67">
        <v>4296.9189999999999</v>
      </c>
      <c r="BQ258" s="67">
        <v>4269.4170000000004</v>
      </c>
      <c r="BR258" s="67">
        <v>4242.6729999999998</v>
      </c>
      <c r="BS258" s="67">
        <v>4216.7529999999997</v>
      </c>
      <c r="BT258" s="67">
        <v>4191.692</v>
      </c>
      <c r="BU258" s="67">
        <v>4167.5479999999998</v>
      </c>
      <c r="BV258" s="67">
        <v>4144.357</v>
      </c>
      <c r="BW258" s="67">
        <v>4122.116</v>
      </c>
      <c r="BX258" s="67">
        <v>4100.7849999999999</v>
      </c>
      <c r="BY258" s="67">
        <v>4080.3339999999998</v>
      </c>
      <c r="BZ258" s="67">
        <v>4060.7429999999999</v>
      </c>
      <c r="CA258" s="67">
        <v>4041.9810000000002</v>
      </c>
      <c r="CB258" s="67">
        <v>4023.9839999999999</v>
      </c>
      <c r="CC258" s="67">
        <v>4006.7240000000002</v>
      </c>
      <c r="CD258" s="67">
        <v>3990.087</v>
      </c>
      <c r="CE258" s="67">
        <v>3974</v>
      </c>
      <c r="CF258" s="67">
        <v>3958.4050000000002</v>
      </c>
      <c r="CG258" s="67">
        <v>3943.2220000000002</v>
      </c>
      <c r="CH258" s="67">
        <v>3928.4279999999999</v>
      </c>
      <c r="CI258" s="67">
        <v>3913.944</v>
      </c>
      <c r="CJ258" s="67">
        <v>3899.7089999999998</v>
      </c>
      <c r="CK258" s="67">
        <v>3885.6489999999999</v>
      </c>
      <c r="CL258" s="67">
        <v>3871.6680000000001</v>
      </c>
      <c r="CM258" s="67">
        <v>3857.6860000000001</v>
      </c>
      <c r="CN258" s="67">
        <v>3843.576</v>
      </c>
      <c r="CO258" s="67">
        <v>3829.2109999999998</v>
      </c>
    </row>
    <row r="259" spans="1:93" ht="11.25" customHeight="1">
      <c r="A259" s="63">
        <v>242</v>
      </c>
      <c r="B259" s="64" t="s">
        <v>844</v>
      </c>
      <c r="C259" s="73" t="s">
        <v>591</v>
      </c>
      <c r="D259" s="66">
        <v>23</v>
      </c>
      <c r="E259" s="66">
        <v>804</v>
      </c>
      <c r="F259" s="64" t="s">
        <v>894</v>
      </c>
      <c r="G259" s="66">
        <v>923</v>
      </c>
      <c r="H259" s="67">
        <v>44921.635999999999</v>
      </c>
      <c r="I259" s="67">
        <v>44713.707999999999</v>
      </c>
      <c r="J259" s="67">
        <v>44487.707999999999</v>
      </c>
      <c r="K259" s="67">
        <v>44246.158000000003</v>
      </c>
      <c r="L259" s="67">
        <v>43993.642999999996</v>
      </c>
      <c r="M259" s="67">
        <v>43733.758999999998</v>
      </c>
      <c r="N259" s="67">
        <v>43466.822</v>
      </c>
      <c r="O259" s="67">
        <v>43192.12</v>
      </c>
      <c r="P259" s="67">
        <v>42911.305999999997</v>
      </c>
      <c r="Q259" s="67">
        <v>42626.269</v>
      </c>
      <c r="R259" s="67">
        <v>42338.589</v>
      </c>
      <c r="S259" s="67">
        <v>42049.216</v>
      </c>
      <c r="T259" s="67">
        <v>41758.642999999996</v>
      </c>
      <c r="U259" s="67">
        <v>41467.224999999999</v>
      </c>
      <c r="V259" s="67">
        <v>41175.057999999997</v>
      </c>
      <c r="W259" s="67">
        <v>40882.332999999999</v>
      </c>
      <c r="X259" s="67">
        <v>40589.436999999998</v>
      </c>
      <c r="Y259" s="67">
        <v>40296.879999999997</v>
      </c>
      <c r="Z259" s="67">
        <v>40005.067000000003</v>
      </c>
      <c r="AA259" s="67">
        <v>39714.398000000001</v>
      </c>
      <c r="AB259" s="67">
        <v>39425.165000000001</v>
      </c>
      <c r="AC259" s="67">
        <v>39137.597999999998</v>
      </c>
      <c r="AD259" s="67">
        <v>38851.724000000002</v>
      </c>
      <c r="AE259" s="67">
        <v>38567.427000000003</v>
      </c>
      <c r="AF259" s="67">
        <v>38284.415999999997</v>
      </c>
      <c r="AG259" s="67">
        <v>38002.49</v>
      </c>
      <c r="AH259" s="67">
        <v>37721.610999999997</v>
      </c>
      <c r="AI259" s="67">
        <v>37441.747000000003</v>
      </c>
      <c r="AJ259" s="67">
        <v>37162.735000000001</v>
      </c>
      <c r="AK259" s="67">
        <v>36884.349000000002</v>
      </c>
      <c r="AL259" s="67">
        <v>36606.383000000002</v>
      </c>
      <c r="AM259" s="67">
        <v>36328.74</v>
      </c>
      <c r="AN259" s="67">
        <v>36051.336000000003</v>
      </c>
      <c r="AO259" s="67">
        <v>35774.010999999999</v>
      </c>
      <c r="AP259" s="67">
        <v>35496.631999999998</v>
      </c>
      <c r="AQ259" s="67">
        <v>35219.046000000002</v>
      </c>
      <c r="AR259" s="67">
        <v>34941.24</v>
      </c>
      <c r="AS259" s="67">
        <v>34663.197</v>
      </c>
      <c r="AT259" s="67">
        <v>34384.750999999997</v>
      </c>
      <c r="AU259" s="67">
        <v>34105.732000000004</v>
      </c>
      <c r="AV259" s="67">
        <v>33826.061000000002</v>
      </c>
      <c r="AW259" s="67">
        <v>33545.777999999998</v>
      </c>
      <c r="AX259" s="67">
        <v>33265.074000000001</v>
      </c>
      <c r="AY259" s="67">
        <v>32984.190999999999</v>
      </c>
      <c r="AZ259" s="67">
        <v>32703.477999999999</v>
      </c>
      <c r="BA259" s="67">
        <v>32423.255000000001</v>
      </c>
      <c r="BB259" s="67">
        <v>32143.781999999999</v>
      </c>
      <c r="BC259" s="67">
        <v>31865.329000000002</v>
      </c>
      <c r="BD259" s="67">
        <v>31588.344000000001</v>
      </c>
      <c r="BE259" s="67">
        <v>31313.304</v>
      </c>
      <c r="BF259" s="67">
        <v>31040.686000000002</v>
      </c>
      <c r="BG259" s="67">
        <v>30770.828000000001</v>
      </c>
      <c r="BH259" s="67">
        <v>30504.096000000001</v>
      </c>
      <c r="BI259" s="67">
        <v>30240.978999999999</v>
      </c>
      <c r="BJ259" s="67">
        <v>29982.052</v>
      </c>
      <c r="BK259" s="67">
        <v>29727.776999999998</v>
      </c>
      <c r="BL259" s="67">
        <v>29478.455000000002</v>
      </c>
      <c r="BM259" s="67">
        <v>29234.37</v>
      </c>
      <c r="BN259" s="67">
        <v>28995.894</v>
      </c>
      <c r="BO259" s="67">
        <v>28763.392</v>
      </c>
      <c r="BP259" s="67">
        <v>28537.155999999999</v>
      </c>
      <c r="BQ259" s="67">
        <v>28317.331999999999</v>
      </c>
      <c r="BR259" s="67">
        <v>28103.953000000001</v>
      </c>
      <c r="BS259" s="67">
        <v>27897.081999999999</v>
      </c>
      <c r="BT259" s="67">
        <v>27696.727999999999</v>
      </c>
      <c r="BU259" s="67">
        <v>27502.824000000001</v>
      </c>
      <c r="BV259" s="67">
        <v>27315.268</v>
      </c>
      <c r="BW259" s="67">
        <v>27133.861000000001</v>
      </c>
      <c r="BX259" s="67">
        <v>26958.197</v>
      </c>
      <c r="BY259" s="67">
        <v>26787.772000000001</v>
      </c>
      <c r="BZ259" s="67">
        <v>26622.098000000002</v>
      </c>
      <c r="CA259" s="67">
        <v>26460.883000000002</v>
      </c>
      <c r="CB259" s="67">
        <v>26303.784</v>
      </c>
      <c r="CC259" s="67">
        <v>26150.178</v>
      </c>
      <c r="CD259" s="67">
        <v>25999.366000000002</v>
      </c>
      <c r="CE259" s="67">
        <v>25850.733</v>
      </c>
      <c r="CF259" s="67">
        <v>25703.826000000001</v>
      </c>
      <c r="CG259" s="67">
        <v>25558.329000000002</v>
      </c>
      <c r="CH259" s="67">
        <v>25413.991999999998</v>
      </c>
      <c r="CI259" s="67">
        <v>25270.621999999999</v>
      </c>
      <c r="CJ259" s="67">
        <v>25127.984</v>
      </c>
      <c r="CK259" s="67">
        <v>24985.775000000001</v>
      </c>
      <c r="CL259" s="67">
        <v>24843.662</v>
      </c>
      <c r="CM259" s="67">
        <v>24701.22</v>
      </c>
      <c r="CN259" s="67">
        <v>24557.993999999999</v>
      </c>
      <c r="CO259" s="67">
        <v>24413.452000000001</v>
      </c>
    </row>
    <row r="260" spans="1:93" ht="11.25" customHeight="1">
      <c r="A260" s="79">
        <v>243</v>
      </c>
      <c r="B260" s="80" t="s">
        <v>844</v>
      </c>
      <c r="C260" s="81" t="s">
        <v>974</v>
      </c>
      <c r="D260" s="82"/>
      <c r="E260" s="82">
        <v>924</v>
      </c>
      <c r="F260" s="80" t="s">
        <v>893</v>
      </c>
      <c r="G260" s="82">
        <v>917</v>
      </c>
      <c r="H260" s="83">
        <v>103518.95600000001</v>
      </c>
      <c r="I260" s="83">
        <v>104100.674</v>
      </c>
      <c r="J260" s="83">
        <v>104676.514</v>
      </c>
      <c r="K260" s="83">
        <v>105237.1</v>
      </c>
      <c r="L260" s="83">
        <v>105768.53200000001</v>
      </c>
      <c r="M260" s="83">
        <v>106261.27099999999</v>
      </c>
      <c r="N260" s="83">
        <v>106712.52</v>
      </c>
      <c r="O260" s="83">
        <v>107127.639</v>
      </c>
      <c r="P260" s="83">
        <v>107515.09699999999</v>
      </c>
      <c r="Q260" s="83">
        <v>107887.106</v>
      </c>
      <c r="R260" s="83">
        <v>108252.735</v>
      </c>
      <c r="S260" s="83">
        <v>108615.103</v>
      </c>
      <c r="T260" s="83">
        <v>108972.4</v>
      </c>
      <c r="U260" s="83">
        <v>109322.83199999999</v>
      </c>
      <c r="V260" s="83">
        <v>109663.001</v>
      </c>
      <c r="W260" s="83">
        <v>109990.345</v>
      </c>
      <c r="X260" s="83">
        <v>110305.311</v>
      </c>
      <c r="Y260" s="83">
        <v>110609.717</v>
      </c>
      <c r="Z260" s="83">
        <v>110904.236</v>
      </c>
      <c r="AA260" s="83">
        <v>111189.67600000001</v>
      </c>
      <c r="AB260" s="83">
        <v>111466.787</v>
      </c>
      <c r="AC260" s="83">
        <v>111735.80899999999</v>
      </c>
      <c r="AD260" s="83">
        <v>111997.094</v>
      </c>
      <c r="AE260" s="83">
        <v>112252.03200000001</v>
      </c>
      <c r="AF260" s="83">
        <v>112502.287</v>
      </c>
      <c r="AG260" s="83">
        <v>112749.06299999999</v>
      </c>
      <c r="AH260" s="83">
        <v>112992.739</v>
      </c>
      <c r="AI260" s="83">
        <v>113233.128</v>
      </c>
      <c r="AJ260" s="83">
        <v>113469.652</v>
      </c>
      <c r="AK260" s="83">
        <v>113701.395</v>
      </c>
      <c r="AL260" s="83">
        <v>113927.584</v>
      </c>
      <c r="AM260" s="83">
        <v>114148.194</v>
      </c>
      <c r="AN260" s="83">
        <v>114363.03</v>
      </c>
      <c r="AO260" s="83">
        <v>114570.867</v>
      </c>
      <c r="AP260" s="83">
        <v>114770.228</v>
      </c>
      <c r="AQ260" s="83">
        <v>114959.963</v>
      </c>
      <c r="AR260" s="83">
        <v>115139.807</v>
      </c>
      <c r="AS260" s="83">
        <v>115310.092</v>
      </c>
      <c r="AT260" s="83">
        <v>115470.95600000001</v>
      </c>
      <c r="AU260" s="83">
        <v>115622.751</v>
      </c>
      <c r="AV260" s="83">
        <v>115766.024</v>
      </c>
      <c r="AW260" s="83">
        <v>115900.93399999999</v>
      </c>
      <c r="AX260" s="83">
        <v>116028.111</v>
      </c>
      <c r="AY260" s="83">
        <v>116148.825</v>
      </c>
      <c r="AZ260" s="83">
        <v>116264.67200000001</v>
      </c>
      <c r="BA260" s="83">
        <v>116377.17200000001</v>
      </c>
      <c r="BB260" s="83">
        <v>116486.768</v>
      </c>
      <c r="BC260" s="83">
        <v>116594.099</v>
      </c>
      <c r="BD260" s="83">
        <v>116700.446</v>
      </c>
      <c r="BE260" s="83">
        <v>116807.29700000001</v>
      </c>
      <c r="BF260" s="83">
        <v>116915.78</v>
      </c>
      <c r="BG260" s="83">
        <v>117026.49</v>
      </c>
      <c r="BH260" s="83">
        <v>117139.431</v>
      </c>
      <c r="BI260" s="83">
        <v>117254.352</v>
      </c>
      <c r="BJ260" s="83">
        <v>117370.501</v>
      </c>
      <c r="BK260" s="83">
        <v>117487.42</v>
      </c>
      <c r="BL260" s="83">
        <v>117605.077</v>
      </c>
      <c r="BM260" s="83">
        <v>117723.49800000001</v>
      </c>
      <c r="BN260" s="83">
        <v>117842.007</v>
      </c>
      <c r="BO260" s="83">
        <v>117959.673</v>
      </c>
      <c r="BP260" s="83">
        <v>118075.784</v>
      </c>
      <c r="BQ260" s="83">
        <v>118190.226</v>
      </c>
      <c r="BR260" s="83">
        <v>118303.126</v>
      </c>
      <c r="BS260" s="83">
        <v>118414.504</v>
      </c>
      <c r="BT260" s="83">
        <v>118524.443</v>
      </c>
      <c r="BU260" s="83">
        <v>118633.226</v>
      </c>
      <c r="BV260" s="83">
        <v>118740.784</v>
      </c>
      <c r="BW260" s="83">
        <v>118847.333</v>
      </c>
      <c r="BX260" s="83">
        <v>118953.788</v>
      </c>
      <c r="BY260" s="83">
        <v>119061.038</v>
      </c>
      <c r="BZ260" s="83">
        <v>119169.925</v>
      </c>
      <c r="CA260" s="83">
        <v>119280.694</v>
      </c>
      <c r="CB260" s="83">
        <v>119393.382</v>
      </c>
      <c r="CC260" s="83">
        <v>119508.35400000001</v>
      </c>
      <c r="CD260" s="83">
        <v>119626.092</v>
      </c>
      <c r="CE260" s="83">
        <v>119746.709</v>
      </c>
      <c r="CF260" s="83">
        <v>119870.258</v>
      </c>
      <c r="CG260" s="83">
        <v>119996.54700000001</v>
      </c>
      <c r="CH260" s="83">
        <v>120125.178</v>
      </c>
      <c r="CI260" s="83">
        <v>120255.609</v>
      </c>
      <c r="CJ260" s="83">
        <v>120387.393</v>
      </c>
      <c r="CK260" s="83">
        <v>120519.833</v>
      </c>
      <c r="CL260" s="83">
        <v>120652.414</v>
      </c>
      <c r="CM260" s="83">
        <v>120784.446</v>
      </c>
      <c r="CN260" s="83">
        <v>120915.311</v>
      </c>
      <c r="CO260" s="83">
        <v>121044.272</v>
      </c>
    </row>
    <row r="261" spans="1:93" ht="11.25" customHeight="1">
      <c r="A261" s="63">
        <v>244</v>
      </c>
      <c r="B261" s="64" t="s">
        <v>844</v>
      </c>
      <c r="C261" s="73" t="s">
        <v>975</v>
      </c>
      <c r="D261" s="66">
        <v>24</v>
      </c>
      <c r="E261" s="66">
        <v>830</v>
      </c>
      <c r="F261" s="64" t="s">
        <v>894</v>
      </c>
      <c r="G261" s="66">
        <v>924</v>
      </c>
      <c r="H261" s="67">
        <v>165.387</v>
      </c>
      <c r="I261" s="67">
        <v>166.922</v>
      </c>
      <c r="J261" s="67">
        <v>168.666</v>
      </c>
      <c r="K261" s="67">
        <v>170.49600000000001</v>
      </c>
      <c r="L261" s="67">
        <v>172.26400000000001</v>
      </c>
      <c r="M261" s="67">
        <v>173.85900000000001</v>
      </c>
      <c r="N261" s="67">
        <v>175.244</v>
      </c>
      <c r="O261" s="67">
        <v>176.46100000000001</v>
      </c>
      <c r="P261" s="67">
        <v>177.559</v>
      </c>
      <c r="Q261" s="67">
        <v>178.60599999999999</v>
      </c>
      <c r="R261" s="67">
        <v>179.667</v>
      </c>
      <c r="S261" s="67">
        <v>180.738</v>
      </c>
      <c r="T261" s="67">
        <v>181.83</v>
      </c>
      <c r="U261" s="67">
        <v>182.90899999999999</v>
      </c>
      <c r="V261" s="67">
        <v>183.97300000000001</v>
      </c>
      <c r="W261" s="67">
        <v>184.99199999999999</v>
      </c>
      <c r="X261" s="67">
        <v>185.977</v>
      </c>
      <c r="Y261" s="67">
        <v>186.935</v>
      </c>
      <c r="Z261" s="67">
        <v>187.85599999999999</v>
      </c>
      <c r="AA261" s="67">
        <v>188.76499999999999</v>
      </c>
      <c r="AB261" s="67">
        <v>189.63300000000001</v>
      </c>
      <c r="AC261" s="67">
        <v>190.47800000000001</v>
      </c>
      <c r="AD261" s="67">
        <v>191.28899999999999</v>
      </c>
      <c r="AE261" s="67">
        <v>192.065</v>
      </c>
      <c r="AF261" s="67">
        <v>192.822</v>
      </c>
      <c r="AG261" s="67">
        <v>193.542</v>
      </c>
      <c r="AH261" s="67">
        <v>194.25200000000001</v>
      </c>
      <c r="AI261" s="67">
        <v>194.91399999999999</v>
      </c>
      <c r="AJ261" s="67">
        <v>195.571</v>
      </c>
      <c r="AK261" s="67">
        <v>196.191</v>
      </c>
      <c r="AL261" s="67">
        <v>196.8</v>
      </c>
      <c r="AM261" s="67">
        <v>197.369</v>
      </c>
      <c r="AN261" s="67">
        <v>197.92500000000001</v>
      </c>
      <c r="AO261" s="67">
        <v>198.44</v>
      </c>
      <c r="AP261" s="67">
        <v>198.94300000000001</v>
      </c>
      <c r="AQ261" s="67">
        <v>199.42699999999999</v>
      </c>
      <c r="AR261" s="67">
        <v>199.87899999999999</v>
      </c>
      <c r="AS261" s="67">
        <v>200.32499999999999</v>
      </c>
      <c r="AT261" s="67">
        <v>200.75800000000001</v>
      </c>
      <c r="AU261" s="67">
        <v>201.16200000000001</v>
      </c>
      <c r="AV261" s="67">
        <v>201.56</v>
      </c>
      <c r="AW261" s="67">
        <v>201.929</v>
      </c>
      <c r="AX261" s="67">
        <v>202.309</v>
      </c>
      <c r="AY261" s="67">
        <v>202.66</v>
      </c>
      <c r="AZ261" s="67">
        <v>203.01900000000001</v>
      </c>
      <c r="BA261" s="67">
        <v>203.37</v>
      </c>
      <c r="BB261" s="67">
        <v>203.71899999999999</v>
      </c>
      <c r="BC261" s="67">
        <v>204.06800000000001</v>
      </c>
      <c r="BD261" s="67">
        <v>204.417</v>
      </c>
      <c r="BE261" s="67">
        <v>204.77199999999999</v>
      </c>
      <c r="BF261" s="67">
        <v>205.12799999999999</v>
      </c>
      <c r="BG261" s="67">
        <v>205.49700000000001</v>
      </c>
      <c r="BH261" s="67">
        <v>205.85300000000001</v>
      </c>
      <c r="BI261" s="67">
        <v>206.244</v>
      </c>
      <c r="BJ261" s="67">
        <v>206.624</v>
      </c>
      <c r="BK261" s="67">
        <v>207.023</v>
      </c>
      <c r="BL261" s="67">
        <v>207.43700000000001</v>
      </c>
      <c r="BM261" s="67">
        <v>207.85499999999999</v>
      </c>
      <c r="BN261" s="67">
        <v>208.28100000000001</v>
      </c>
      <c r="BO261" s="67">
        <v>208.72499999999999</v>
      </c>
      <c r="BP261" s="67">
        <v>209.166</v>
      </c>
      <c r="BQ261" s="67">
        <v>209.631</v>
      </c>
      <c r="BR261" s="67">
        <v>210.102</v>
      </c>
      <c r="BS261" s="67">
        <v>210.57300000000001</v>
      </c>
      <c r="BT261" s="67">
        <v>211.05699999999999</v>
      </c>
      <c r="BU261" s="67">
        <v>211.53800000000001</v>
      </c>
      <c r="BV261" s="67">
        <v>212.02600000000001</v>
      </c>
      <c r="BW261" s="67">
        <v>212.51</v>
      </c>
      <c r="BX261" s="67">
        <v>212.995</v>
      </c>
      <c r="BY261" s="67">
        <v>213.506</v>
      </c>
      <c r="BZ261" s="67">
        <v>214.00700000000001</v>
      </c>
      <c r="CA261" s="67">
        <v>214.51900000000001</v>
      </c>
      <c r="CB261" s="67">
        <v>215.04400000000001</v>
      </c>
      <c r="CC261" s="67">
        <v>215.57300000000001</v>
      </c>
      <c r="CD261" s="67">
        <v>216.11099999999999</v>
      </c>
      <c r="CE261" s="67">
        <v>216.649</v>
      </c>
      <c r="CF261" s="67">
        <v>217.202</v>
      </c>
      <c r="CG261" s="67">
        <v>217.75899999999999</v>
      </c>
      <c r="CH261" s="67">
        <v>218.32499999999999</v>
      </c>
      <c r="CI261" s="67">
        <v>218.898</v>
      </c>
      <c r="CJ261" s="67">
        <v>219.48</v>
      </c>
      <c r="CK261" s="67">
        <v>220.07</v>
      </c>
      <c r="CL261" s="67">
        <v>220.67699999999999</v>
      </c>
      <c r="CM261" s="67">
        <v>221.27799999999999</v>
      </c>
      <c r="CN261" s="67">
        <v>221.89500000000001</v>
      </c>
      <c r="CO261" s="67">
        <v>222.51400000000001</v>
      </c>
    </row>
    <row r="262" spans="1:93" ht="11.25" customHeight="1">
      <c r="A262" s="63">
        <v>245</v>
      </c>
      <c r="B262" s="64" t="s">
        <v>844</v>
      </c>
      <c r="C262" s="73" t="s">
        <v>321</v>
      </c>
      <c r="D262" s="66">
        <v>25</v>
      </c>
      <c r="E262" s="66">
        <v>208</v>
      </c>
      <c r="F262" s="64" t="s">
        <v>894</v>
      </c>
      <c r="G262" s="66">
        <v>924</v>
      </c>
      <c r="H262" s="67">
        <v>5688.6949999999997</v>
      </c>
      <c r="I262" s="67">
        <v>5711.3459999999995</v>
      </c>
      <c r="J262" s="67">
        <v>5732.277</v>
      </c>
      <c r="K262" s="67">
        <v>5752.1310000000003</v>
      </c>
      <c r="L262" s="67">
        <v>5771.8770000000004</v>
      </c>
      <c r="M262" s="67">
        <v>5792.2030000000004</v>
      </c>
      <c r="N262" s="67">
        <v>5813.3019999999997</v>
      </c>
      <c r="O262" s="67">
        <v>5834.9520000000002</v>
      </c>
      <c r="P262" s="67">
        <v>5856.9369999999999</v>
      </c>
      <c r="Q262" s="67">
        <v>5878.875</v>
      </c>
      <c r="R262" s="67">
        <v>5900.4960000000001</v>
      </c>
      <c r="S262" s="67">
        <v>5921.7489999999998</v>
      </c>
      <c r="T262" s="67">
        <v>5942.6719999999996</v>
      </c>
      <c r="U262" s="67">
        <v>5963.1080000000002</v>
      </c>
      <c r="V262" s="67">
        <v>5982.8969999999999</v>
      </c>
      <c r="W262" s="67">
        <v>6001.8680000000004</v>
      </c>
      <c r="X262" s="67">
        <v>6019.9709999999995</v>
      </c>
      <c r="Y262" s="67">
        <v>6037.2120000000004</v>
      </c>
      <c r="Z262" s="67">
        <v>6053.5829999999996</v>
      </c>
      <c r="AA262" s="67">
        <v>6069.1139999999996</v>
      </c>
      <c r="AB262" s="67">
        <v>6083.848</v>
      </c>
      <c r="AC262" s="67">
        <v>6097.7910000000002</v>
      </c>
      <c r="AD262" s="67">
        <v>6110.9660000000003</v>
      </c>
      <c r="AE262" s="67">
        <v>6123.4250000000002</v>
      </c>
      <c r="AF262" s="67">
        <v>6135.2759999999998</v>
      </c>
      <c r="AG262" s="67">
        <v>6146.59</v>
      </c>
      <c r="AH262" s="67">
        <v>6157.4049999999997</v>
      </c>
      <c r="AI262" s="67">
        <v>6167.79</v>
      </c>
      <c r="AJ262" s="67">
        <v>6177.8280000000004</v>
      </c>
      <c r="AK262" s="67">
        <v>6187.6279999999997</v>
      </c>
      <c r="AL262" s="67">
        <v>6197.2879999999996</v>
      </c>
      <c r="AM262" s="67">
        <v>6206.8630000000003</v>
      </c>
      <c r="AN262" s="67">
        <v>6216.3940000000002</v>
      </c>
      <c r="AO262" s="67">
        <v>6225.951</v>
      </c>
      <c r="AP262" s="67">
        <v>6235.598</v>
      </c>
      <c r="AQ262" s="67">
        <v>6245.3739999999998</v>
      </c>
      <c r="AR262" s="67">
        <v>6255.3389999999999</v>
      </c>
      <c r="AS262" s="67">
        <v>6265.51</v>
      </c>
      <c r="AT262" s="67">
        <v>6275.9009999999998</v>
      </c>
      <c r="AU262" s="67">
        <v>6286.4979999999996</v>
      </c>
      <c r="AV262" s="67">
        <v>6297.2910000000002</v>
      </c>
      <c r="AW262" s="67">
        <v>6308.2870000000003</v>
      </c>
      <c r="AX262" s="67">
        <v>6319.5079999999998</v>
      </c>
      <c r="AY262" s="67">
        <v>6330.982</v>
      </c>
      <c r="AZ262" s="67">
        <v>6342.7340000000004</v>
      </c>
      <c r="BA262" s="67">
        <v>6354.8149999999996</v>
      </c>
      <c r="BB262" s="67">
        <v>6367.1959999999999</v>
      </c>
      <c r="BC262" s="67">
        <v>6379.866</v>
      </c>
      <c r="BD262" s="67">
        <v>6392.835</v>
      </c>
      <c r="BE262" s="67">
        <v>6406.067</v>
      </c>
      <c r="BF262" s="67">
        <v>6419.5290000000005</v>
      </c>
      <c r="BG262" s="67">
        <v>6433.2169999999996</v>
      </c>
      <c r="BH262" s="67">
        <v>6447.0919999999996</v>
      </c>
      <c r="BI262" s="67">
        <v>6461.15</v>
      </c>
      <c r="BJ262" s="67">
        <v>6475.357</v>
      </c>
      <c r="BK262" s="67">
        <v>6489.6869999999999</v>
      </c>
      <c r="BL262" s="67">
        <v>6504.1540000000005</v>
      </c>
      <c r="BM262" s="67">
        <v>6518.6629999999996</v>
      </c>
      <c r="BN262" s="67">
        <v>6533.1769999999997</v>
      </c>
      <c r="BO262" s="67">
        <v>6547.5820000000003</v>
      </c>
      <c r="BP262" s="67">
        <v>6561.808</v>
      </c>
      <c r="BQ262" s="67">
        <v>6575.83</v>
      </c>
      <c r="BR262" s="67">
        <v>6589.64</v>
      </c>
      <c r="BS262" s="67">
        <v>6603.1890000000003</v>
      </c>
      <c r="BT262" s="67">
        <v>6616.4870000000001</v>
      </c>
      <c r="BU262" s="67">
        <v>6629.5249999999996</v>
      </c>
      <c r="BV262" s="67">
        <v>6642.299</v>
      </c>
      <c r="BW262" s="67">
        <v>6654.8159999999998</v>
      </c>
      <c r="BX262" s="67">
        <v>6667.0630000000001</v>
      </c>
      <c r="BY262" s="67">
        <v>6679.0389999999998</v>
      </c>
      <c r="BZ262" s="67">
        <v>6690.7560000000003</v>
      </c>
      <c r="CA262" s="67">
        <v>6702.2139999999999</v>
      </c>
      <c r="CB262" s="67">
        <v>6713.4639999999999</v>
      </c>
      <c r="CC262" s="67">
        <v>6724.5950000000003</v>
      </c>
      <c r="CD262" s="67">
        <v>6735.79</v>
      </c>
      <c r="CE262" s="67">
        <v>6747.116</v>
      </c>
      <c r="CF262" s="67">
        <v>6758.6670000000004</v>
      </c>
      <c r="CG262" s="67">
        <v>6770.4380000000001</v>
      </c>
      <c r="CH262" s="67">
        <v>6782.4260000000004</v>
      </c>
      <c r="CI262" s="67">
        <v>6794.6040000000003</v>
      </c>
      <c r="CJ262" s="67">
        <v>6806.98</v>
      </c>
      <c r="CK262" s="67">
        <v>6819.558</v>
      </c>
      <c r="CL262" s="67">
        <v>6832.3729999999996</v>
      </c>
      <c r="CM262" s="67">
        <v>6845.47</v>
      </c>
      <c r="CN262" s="67">
        <v>6858.9489999999996</v>
      </c>
      <c r="CO262" s="67">
        <v>6872.9070000000002</v>
      </c>
    </row>
    <row r="263" spans="1:93" ht="11.25" customHeight="1">
      <c r="A263" s="63">
        <v>246</v>
      </c>
      <c r="B263" s="64" t="s">
        <v>844</v>
      </c>
      <c r="C263" s="73" t="s">
        <v>339</v>
      </c>
      <c r="D263" s="66"/>
      <c r="E263" s="66">
        <v>233</v>
      </c>
      <c r="F263" s="64" t="s">
        <v>894</v>
      </c>
      <c r="G263" s="66">
        <v>924</v>
      </c>
      <c r="H263" s="67">
        <v>1315.33</v>
      </c>
      <c r="I263" s="67">
        <v>1316.5070000000001</v>
      </c>
      <c r="J263" s="67">
        <v>1319.3889999999999</v>
      </c>
      <c r="K263" s="67">
        <v>1322.913</v>
      </c>
      <c r="L263" s="67">
        <v>1325.6489999999999</v>
      </c>
      <c r="M263" s="67">
        <v>1326.539</v>
      </c>
      <c r="N263" s="67">
        <v>1325.1880000000001</v>
      </c>
      <c r="O263" s="67">
        <v>1321.905</v>
      </c>
      <c r="P263" s="67">
        <v>1317.2159999999999</v>
      </c>
      <c r="Q263" s="67">
        <v>1311.9259999999999</v>
      </c>
      <c r="R263" s="67">
        <v>1306.645</v>
      </c>
      <c r="S263" s="67">
        <v>1301.5129999999999</v>
      </c>
      <c r="T263" s="67">
        <v>1296.346</v>
      </c>
      <c r="U263" s="67">
        <v>1291.0889999999999</v>
      </c>
      <c r="V263" s="67">
        <v>1285.6610000000001</v>
      </c>
      <c r="W263" s="67">
        <v>1279.961</v>
      </c>
      <c r="X263" s="67">
        <v>1274.0329999999999</v>
      </c>
      <c r="Y263" s="67">
        <v>1267.952</v>
      </c>
      <c r="Z263" s="67">
        <v>1261.7850000000001</v>
      </c>
      <c r="AA263" s="67">
        <v>1255.5640000000001</v>
      </c>
      <c r="AB263" s="67">
        <v>1249.3430000000001</v>
      </c>
      <c r="AC263" s="67">
        <v>1243.1510000000001</v>
      </c>
      <c r="AD263" s="67">
        <v>1236.9749999999999</v>
      </c>
      <c r="AE263" s="67">
        <v>1230.838</v>
      </c>
      <c r="AF263" s="67">
        <v>1224.7460000000001</v>
      </c>
      <c r="AG263" s="67">
        <v>1218.6969999999999</v>
      </c>
      <c r="AH263" s="67">
        <v>1212.692</v>
      </c>
      <c r="AI263" s="67">
        <v>1206.7339999999999</v>
      </c>
      <c r="AJ263" s="67">
        <v>1200.809</v>
      </c>
      <c r="AK263" s="67">
        <v>1194.8699999999999</v>
      </c>
      <c r="AL263" s="67">
        <v>1188.92</v>
      </c>
      <c r="AM263" s="67">
        <v>1182.924</v>
      </c>
      <c r="AN263" s="67">
        <v>1176.886</v>
      </c>
      <c r="AO263" s="67">
        <v>1170.7919999999999</v>
      </c>
      <c r="AP263" s="67">
        <v>1164.6379999999999</v>
      </c>
      <c r="AQ263" s="67">
        <v>1158.412</v>
      </c>
      <c r="AR263" s="67">
        <v>1152.096</v>
      </c>
      <c r="AS263" s="67">
        <v>1145.7059999999999</v>
      </c>
      <c r="AT263" s="67">
        <v>1139.2249999999999</v>
      </c>
      <c r="AU263" s="67">
        <v>1132.652</v>
      </c>
      <c r="AV263" s="67">
        <v>1126.0150000000001</v>
      </c>
      <c r="AW263" s="67">
        <v>1119.287</v>
      </c>
      <c r="AX263" s="67">
        <v>1112.479</v>
      </c>
      <c r="AY263" s="67">
        <v>1105.585</v>
      </c>
      <c r="AZ263" s="67">
        <v>1098.595</v>
      </c>
      <c r="BA263" s="67">
        <v>1091.521</v>
      </c>
      <c r="BB263" s="67">
        <v>1084.356</v>
      </c>
      <c r="BC263" s="67">
        <v>1077.116</v>
      </c>
      <c r="BD263" s="67">
        <v>1069.807</v>
      </c>
      <c r="BE263" s="67">
        <v>1062.4259999999999</v>
      </c>
      <c r="BF263" s="67">
        <v>1054.973</v>
      </c>
      <c r="BG263" s="67">
        <v>1047.4739999999999</v>
      </c>
      <c r="BH263" s="67">
        <v>1039.932</v>
      </c>
      <c r="BI263" s="67">
        <v>1032.3630000000001</v>
      </c>
      <c r="BJ263" s="67">
        <v>1024.7940000000001</v>
      </c>
      <c r="BK263" s="67">
        <v>1017.241</v>
      </c>
      <c r="BL263" s="67">
        <v>1009.72</v>
      </c>
      <c r="BM263" s="67">
        <v>1002.229</v>
      </c>
      <c r="BN263" s="67">
        <v>994.80100000000004</v>
      </c>
      <c r="BO263" s="67">
        <v>987.45</v>
      </c>
      <c r="BP263" s="67">
        <v>980.19600000000003</v>
      </c>
      <c r="BQ263" s="67">
        <v>973.06399999999996</v>
      </c>
      <c r="BR263" s="67">
        <v>966.048</v>
      </c>
      <c r="BS263" s="67">
        <v>959.15499999999997</v>
      </c>
      <c r="BT263" s="67">
        <v>952.38199999999995</v>
      </c>
      <c r="BU263" s="67">
        <v>945.73500000000001</v>
      </c>
      <c r="BV263" s="67">
        <v>939.202</v>
      </c>
      <c r="BW263" s="67">
        <v>932.798</v>
      </c>
      <c r="BX263" s="67">
        <v>926.53599999999994</v>
      </c>
      <c r="BY263" s="67">
        <v>920.41600000000005</v>
      </c>
      <c r="BZ263" s="67">
        <v>914.44799999999998</v>
      </c>
      <c r="CA263" s="67">
        <v>908.63900000000001</v>
      </c>
      <c r="CB263" s="67">
        <v>902.97500000000002</v>
      </c>
      <c r="CC263" s="67">
        <v>897.471</v>
      </c>
      <c r="CD263" s="67">
        <v>892.09299999999996</v>
      </c>
      <c r="CE263" s="67">
        <v>886.85699999999997</v>
      </c>
      <c r="CF263" s="67">
        <v>881.75199999999995</v>
      </c>
      <c r="CG263" s="67">
        <v>876.76400000000001</v>
      </c>
      <c r="CH263" s="67">
        <v>871.85299999999995</v>
      </c>
      <c r="CI263" s="67">
        <v>867.00800000000004</v>
      </c>
      <c r="CJ263" s="67">
        <v>862.20899999999995</v>
      </c>
      <c r="CK263" s="67">
        <v>857.40599999999995</v>
      </c>
      <c r="CL263" s="67">
        <v>852.58799999999997</v>
      </c>
      <c r="CM263" s="67">
        <v>847.72799999999995</v>
      </c>
      <c r="CN263" s="67">
        <v>842.78</v>
      </c>
      <c r="CO263" s="67">
        <v>837.72</v>
      </c>
    </row>
    <row r="264" spans="1:93" ht="11.25" customHeight="1">
      <c r="A264" s="63">
        <v>247</v>
      </c>
      <c r="B264" s="64" t="s">
        <v>844</v>
      </c>
      <c r="C264" s="73" t="s">
        <v>976</v>
      </c>
      <c r="D264" s="66">
        <v>26</v>
      </c>
      <c r="E264" s="66">
        <v>234</v>
      </c>
      <c r="F264" s="64" t="s">
        <v>894</v>
      </c>
      <c r="G264" s="66">
        <v>924</v>
      </c>
      <c r="H264" s="67">
        <v>48.055</v>
      </c>
      <c r="I264" s="67">
        <v>48.173000000000002</v>
      </c>
      <c r="J264" s="67">
        <v>48.326000000000001</v>
      </c>
      <c r="K264" s="67">
        <v>48.497</v>
      </c>
      <c r="L264" s="67">
        <v>48.677</v>
      </c>
      <c r="M264" s="67">
        <v>48.865000000000002</v>
      </c>
      <c r="N264" s="67">
        <v>49.052999999999997</v>
      </c>
      <c r="O264" s="67">
        <v>49.23</v>
      </c>
      <c r="P264" s="67">
        <v>49.418999999999997</v>
      </c>
      <c r="Q264" s="67">
        <v>49.613</v>
      </c>
      <c r="R264" s="67">
        <v>49.814999999999998</v>
      </c>
      <c r="S264" s="67">
        <v>50.036000000000001</v>
      </c>
      <c r="T264" s="67">
        <v>50.246000000000002</v>
      </c>
      <c r="U264" s="67">
        <v>50.47</v>
      </c>
      <c r="V264" s="67">
        <v>50.697000000000003</v>
      </c>
      <c r="W264" s="67">
        <v>50.912999999999997</v>
      </c>
      <c r="X264" s="67">
        <v>51.128999999999998</v>
      </c>
      <c r="Y264" s="67">
        <v>51.341000000000001</v>
      </c>
      <c r="Z264" s="67">
        <v>51.545999999999999</v>
      </c>
      <c r="AA264" s="67">
        <v>51.744</v>
      </c>
      <c r="AB264" s="67">
        <v>51.933999999999997</v>
      </c>
      <c r="AC264" s="67">
        <v>52.103000000000002</v>
      </c>
      <c r="AD264" s="67">
        <v>52.265000000000001</v>
      </c>
      <c r="AE264" s="67">
        <v>52.411000000000001</v>
      </c>
      <c r="AF264" s="67">
        <v>52.552999999999997</v>
      </c>
      <c r="AG264" s="67">
        <v>52.671999999999997</v>
      </c>
      <c r="AH264" s="67">
        <v>52.783999999999999</v>
      </c>
      <c r="AI264" s="67">
        <v>52.881999999999998</v>
      </c>
      <c r="AJ264" s="67">
        <v>52.981000000000002</v>
      </c>
      <c r="AK264" s="67">
        <v>53.064999999999998</v>
      </c>
      <c r="AL264" s="67">
        <v>53.142000000000003</v>
      </c>
      <c r="AM264" s="67">
        <v>53.206000000000003</v>
      </c>
      <c r="AN264" s="67">
        <v>53.273000000000003</v>
      </c>
      <c r="AO264" s="67">
        <v>53.338999999999999</v>
      </c>
      <c r="AP264" s="67">
        <v>53.396000000000001</v>
      </c>
      <c r="AQ264" s="67">
        <v>53.465000000000003</v>
      </c>
      <c r="AR264" s="67">
        <v>53.523000000000003</v>
      </c>
      <c r="AS264" s="67">
        <v>53.587000000000003</v>
      </c>
      <c r="AT264" s="67">
        <v>53.648000000000003</v>
      </c>
      <c r="AU264" s="67">
        <v>53.713000000000001</v>
      </c>
      <c r="AV264" s="67">
        <v>53.783000000000001</v>
      </c>
      <c r="AW264" s="67">
        <v>53.848999999999997</v>
      </c>
      <c r="AX264" s="67">
        <v>53.917000000000002</v>
      </c>
      <c r="AY264" s="67">
        <v>53.997</v>
      </c>
      <c r="AZ264" s="67">
        <v>54.073999999999998</v>
      </c>
      <c r="BA264" s="67">
        <v>54.142000000000003</v>
      </c>
      <c r="BB264" s="67">
        <v>54.225000000000001</v>
      </c>
      <c r="BC264" s="67">
        <v>54.314999999999998</v>
      </c>
      <c r="BD264" s="67">
        <v>54.393000000000001</v>
      </c>
      <c r="BE264" s="67">
        <v>54.472999999999999</v>
      </c>
      <c r="BF264" s="67">
        <v>54.555</v>
      </c>
      <c r="BG264" s="67">
        <v>54.642000000000003</v>
      </c>
      <c r="BH264" s="67">
        <v>54.722999999999999</v>
      </c>
      <c r="BI264" s="67">
        <v>54.793999999999997</v>
      </c>
      <c r="BJ264" s="67">
        <v>54.871000000000002</v>
      </c>
      <c r="BK264" s="67">
        <v>54.948999999999998</v>
      </c>
      <c r="BL264" s="67">
        <v>55.014000000000003</v>
      </c>
      <c r="BM264" s="67">
        <v>55.079000000000001</v>
      </c>
      <c r="BN264" s="67">
        <v>55.15</v>
      </c>
      <c r="BO264" s="67">
        <v>55.21</v>
      </c>
      <c r="BP264" s="67">
        <v>55.277999999999999</v>
      </c>
      <c r="BQ264" s="67">
        <v>55.328000000000003</v>
      </c>
      <c r="BR264" s="67">
        <v>55.375999999999998</v>
      </c>
      <c r="BS264" s="67">
        <v>55.427</v>
      </c>
      <c r="BT264" s="67">
        <v>55.466000000000001</v>
      </c>
      <c r="BU264" s="67">
        <v>55.506999999999998</v>
      </c>
      <c r="BV264" s="67">
        <v>55.545999999999999</v>
      </c>
      <c r="BW264" s="67">
        <v>55.570999999999998</v>
      </c>
      <c r="BX264" s="67">
        <v>55.588999999999999</v>
      </c>
      <c r="BY264" s="67">
        <v>55.603999999999999</v>
      </c>
      <c r="BZ264" s="67">
        <v>55.610999999999997</v>
      </c>
      <c r="CA264" s="67">
        <v>55.616</v>
      </c>
      <c r="CB264" s="67">
        <v>55.616999999999997</v>
      </c>
      <c r="CC264" s="67">
        <v>55.613</v>
      </c>
      <c r="CD264" s="67">
        <v>55.595999999999997</v>
      </c>
      <c r="CE264" s="67">
        <v>55.585999999999999</v>
      </c>
      <c r="CF264" s="67">
        <v>55.555999999999997</v>
      </c>
      <c r="CG264" s="67">
        <v>55.52</v>
      </c>
      <c r="CH264" s="67">
        <v>55.484999999999999</v>
      </c>
      <c r="CI264" s="67">
        <v>55.442999999999998</v>
      </c>
      <c r="CJ264" s="67">
        <v>55.408999999999999</v>
      </c>
      <c r="CK264" s="67">
        <v>55.350999999999999</v>
      </c>
      <c r="CL264" s="67">
        <v>55.287999999999997</v>
      </c>
      <c r="CM264" s="67">
        <v>55.226999999999997</v>
      </c>
      <c r="CN264" s="67">
        <v>55.162999999999997</v>
      </c>
      <c r="CO264" s="67">
        <v>55.097000000000001</v>
      </c>
    </row>
    <row r="265" spans="1:93" ht="11.25" customHeight="1">
      <c r="A265" s="63">
        <v>248</v>
      </c>
      <c r="B265" s="64" t="s">
        <v>844</v>
      </c>
      <c r="C265" s="73" t="s">
        <v>345</v>
      </c>
      <c r="D265" s="66">
        <v>27</v>
      </c>
      <c r="E265" s="66">
        <v>246</v>
      </c>
      <c r="F265" s="64" t="s">
        <v>894</v>
      </c>
      <c r="G265" s="66">
        <v>924</v>
      </c>
      <c r="H265" s="67">
        <v>5481.1279999999997</v>
      </c>
      <c r="I265" s="67">
        <v>5497.7139999999999</v>
      </c>
      <c r="J265" s="67">
        <v>5511.3720000000003</v>
      </c>
      <c r="K265" s="67">
        <v>5522.585</v>
      </c>
      <c r="L265" s="67">
        <v>5532.1589999999997</v>
      </c>
      <c r="M265" s="67">
        <v>5540.7179999999998</v>
      </c>
      <c r="N265" s="67">
        <v>5548.3609999999999</v>
      </c>
      <c r="O265" s="67">
        <v>5554.9560000000001</v>
      </c>
      <c r="P265" s="67">
        <v>5560.6270000000004</v>
      </c>
      <c r="Q265" s="67">
        <v>5565.4709999999995</v>
      </c>
      <c r="R265" s="67">
        <v>5569.5690000000004</v>
      </c>
      <c r="S265" s="67">
        <v>5573.0240000000003</v>
      </c>
      <c r="T265" s="67">
        <v>5575.8959999999997</v>
      </c>
      <c r="U265" s="67">
        <v>5578.1360000000004</v>
      </c>
      <c r="V265" s="67">
        <v>5579.7070000000003</v>
      </c>
      <c r="W265" s="67">
        <v>5580.5309999999999</v>
      </c>
      <c r="X265" s="67">
        <v>5580.67</v>
      </c>
      <c r="Y265" s="67">
        <v>5580.1570000000002</v>
      </c>
      <c r="Z265" s="67">
        <v>5578.9520000000002</v>
      </c>
      <c r="AA265" s="67">
        <v>5577.0460000000003</v>
      </c>
      <c r="AB265" s="67">
        <v>5574.3860000000004</v>
      </c>
      <c r="AC265" s="67">
        <v>5571.0029999999997</v>
      </c>
      <c r="AD265" s="67">
        <v>5566.9520000000002</v>
      </c>
      <c r="AE265" s="67">
        <v>5562.3230000000003</v>
      </c>
      <c r="AF265" s="67">
        <v>5557.2219999999998</v>
      </c>
      <c r="AG265" s="67">
        <v>5551.7659999999996</v>
      </c>
      <c r="AH265" s="67">
        <v>5546.0039999999999</v>
      </c>
      <c r="AI265" s="67">
        <v>5539.9610000000002</v>
      </c>
      <c r="AJ265" s="67">
        <v>5533.6779999999999</v>
      </c>
      <c r="AK265" s="67">
        <v>5527.192</v>
      </c>
      <c r="AL265" s="67">
        <v>5520.5559999999996</v>
      </c>
      <c r="AM265" s="67">
        <v>5513.8149999999996</v>
      </c>
      <c r="AN265" s="67">
        <v>5506.9830000000002</v>
      </c>
      <c r="AO265" s="67">
        <v>5500.1</v>
      </c>
      <c r="AP265" s="67">
        <v>5493.1469999999999</v>
      </c>
      <c r="AQ265" s="67">
        <v>5486.152</v>
      </c>
      <c r="AR265" s="67">
        <v>5479.1310000000003</v>
      </c>
      <c r="AS265" s="67">
        <v>5472.1369999999997</v>
      </c>
      <c r="AT265" s="67">
        <v>5465.192</v>
      </c>
      <c r="AU265" s="67">
        <v>5458.3609999999999</v>
      </c>
      <c r="AV265" s="67">
        <v>5451.67</v>
      </c>
      <c r="AW265" s="67">
        <v>5445.143</v>
      </c>
      <c r="AX265" s="67">
        <v>5438.8</v>
      </c>
      <c r="AY265" s="67">
        <v>5432.7290000000003</v>
      </c>
      <c r="AZ265" s="67">
        <v>5427.0110000000004</v>
      </c>
      <c r="BA265" s="67">
        <v>5421.7240000000002</v>
      </c>
      <c r="BB265" s="67">
        <v>5416.8789999999999</v>
      </c>
      <c r="BC265" s="67">
        <v>5412.46</v>
      </c>
      <c r="BD265" s="67">
        <v>5408.4139999999998</v>
      </c>
      <c r="BE265" s="67">
        <v>5404.7</v>
      </c>
      <c r="BF265" s="67">
        <v>5401.2489999999998</v>
      </c>
      <c r="BG265" s="67">
        <v>5398.0420000000004</v>
      </c>
      <c r="BH265" s="67">
        <v>5395.0569999999998</v>
      </c>
      <c r="BI265" s="67">
        <v>5392.1769999999997</v>
      </c>
      <c r="BJ265" s="67">
        <v>5389.2740000000003</v>
      </c>
      <c r="BK265" s="67">
        <v>5386.2719999999999</v>
      </c>
      <c r="BL265" s="67">
        <v>5383.0929999999998</v>
      </c>
      <c r="BM265" s="67">
        <v>5379.7470000000003</v>
      </c>
      <c r="BN265" s="67">
        <v>5376.183</v>
      </c>
      <c r="BO265" s="67">
        <v>5372.3770000000004</v>
      </c>
      <c r="BP265" s="67">
        <v>5368.3069999999998</v>
      </c>
      <c r="BQ265" s="67">
        <v>5363.9650000000001</v>
      </c>
      <c r="BR265" s="67">
        <v>5359.3429999999998</v>
      </c>
      <c r="BS265" s="67">
        <v>5354.4809999999998</v>
      </c>
      <c r="BT265" s="67">
        <v>5349.4129999999996</v>
      </c>
      <c r="BU265" s="67">
        <v>5344.1970000000001</v>
      </c>
      <c r="BV265" s="67">
        <v>5338.8230000000003</v>
      </c>
      <c r="BW265" s="67">
        <v>5333.335</v>
      </c>
      <c r="BX265" s="67">
        <v>5327.7830000000004</v>
      </c>
      <c r="BY265" s="67">
        <v>5322.1859999999997</v>
      </c>
      <c r="BZ265" s="67">
        <v>5316.6210000000001</v>
      </c>
      <c r="CA265" s="67">
        <v>5311.1090000000004</v>
      </c>
      <c r="CB265" s="67">
        <v>5305.6689999999999</v>
      </c>
      <c r="CC265" s="67">
        <v>5300.3289999999997</v>
      </c>
      <c r="CD265" s="67">
        <v>5295.1869999999999</v>
      </c>
      <c r="CE265" s="67">
        <v>5290.2370000000001</v>
      </c>
      <c r="CF265" s="67">
        <v>5285.5230000000001</v>
      </c>
      <c r="CG265" s="67">
        <v>5281.07</v>
      </c>
      <c r="CH265" s="67">
        <v>5276.8519999999999</v>
      </c>
      <c r="CI265" s="67">
        <v>5272.8950000000004</v>
      </c>
      <c r="CJ265" s="67">
        <v>5269.1790000000001</v>
      </c>
      <c r="CK265" s="67">
        <v>5265.7089999999998</v>
      </c>
      <c r="CL265" s="67">
        <v>5262.5</v>
      </c>
      <c r="CM265" s="67">
        <v>5259.5290000000005</v>
      </c>
      <c r="CN265" s="67">
        <v>5256.8159999999998</v>
      </c>
      <c r="CO265" s="67">
        <v>5254.37</v>
      </c>
    </row>
    <row r="266" spans="1:93" ht="11.25" customHeight="1">
      <c r="A266" s="63">
        <v>249</v>
      </c>
      <c r="B266" s="64" t="s">
        <v>844</v>
      </c>
      <c r="C266" s="73" t="s">
        <v>378</v>
      </c>
      <c r="D266" s="66"/>
      <c r="E266" s="66">
        <v>352</v>
      </c>
      <c r="F266" s="64" t="s">
        <v>894</v>
      </c>
      <c r="G266" s="66">
        <v>924</v>
      </c>
      <c r="H266" s="67">
        <v>330.23700000000002</v>
      </c>
      <c r="I266" s="67">
        <v>332.209</v>
      </c>
      <c r="J266" s="67">
        <v>334.39499999999998</v>
      </c>
      <c r="K266" s="67">
        <v>336.71199999999999</v>
      </c>
      <c r="L266" s="67">
        <v>339.03699999999998</v>
      </c>
      <c r="M266" s="67">
        <v>341.25</v>
      </c>
      <c r="N266" s="67">
        <v>343.36</v>
      </c>
      <c r="O266" s="67">
        <v>345.4</v>
      </c>
      <c r="P266" s="67">
        <v>347.38</v>
      </c>
      <c r="Q266" s="67">
        <v>349.31400000000002</v>
      </c>
      <c r="R266" s="67">
        <v>351.18</v>
      </c>
      <c r="S266" s="67">
        <v>353.00799999999998</v>
      </c>
      <c r="T266" s="67">
        <v>354.77800000000002</v>
      </c>
      <c r="U266" s="67">
        <v>356.48200000000003</v>
      </c>
      <c r="V266" s="67">
        <v>358.12900000000002</v>
      </c>
      <c r="W266" s="67">
        <v>359.709</v>
      </c>
      <c r="X266" s="67">
        <v>361.21899999999999</v>
      </c>
      <c r="Y266" s="67">
        <v>362.673</v>
      </c>
      <c r="Z266" s="67">
        <v>364.05099999999999</v>
      </c>
      <c r="AA266" s="67">
        <v>365.35300000000001</v>
      </c>
      <c r="AB266" s="67">
        <v>366.59500000000003</v>
      </c>
      <c r="AC266" s="67">
        <v>367.76600000000002</v>
      </c>
      <c r="AD266" s="67">
        <v>368.87099999999998</v>
      </c>
      <c r="AE266" s="67">
        <v>369.90499999999997</v>
      </c>
      <c r="AF266" s="67">
        <v>370.85700000000003</v>
      </c>
      <c r="AG266" s="67">
        <v>371.75200000000001</v>
      </c>
      <c r="AH266" s="67">
        <v>372.56299999999999</v>
      </c>
      <c r="AI266" s="67">
        <v>373.29700000000003</v>
      </c>
      <c r="AJ266" s="67">
        <v>373.96899999999999</v>
      </c>
      <c r="AK266" s="67">
        <v>374.55799999999999</v>
      </c>
      <c r="AL266" s="67">
        <v>375.08</v>
      </c>
      <c r="AM266" s="67">
        <v>375.53300000000002</v>
      </c>
      <c r="AN266" s="67">
        <v>375.92099999999999</v>
      </c>
      <c r="AO266" s="67">
        <v>376.22899999999998</v>
      </c>
      <c r="AP266" s="67">
        <v>376.48899999999998</v>
      </c>
      <c r="AQ266" s="67">
        <v>376.68299999999999</v>
      </c>
      <c r="AR266" s="67">
        <v>376.83300000000003</v>
      </c>
      <c r="AS266" s="67">
        <v>376.92599999999999</v>
      </c>
      <c r="AT266" s="67">
        <v>376.96800000000002</v>
      </c>
      <c r="AU266" s="67">
        <v>376.983</v>
      </c>
      <c r="AV266" s="67">
        <v>376.95800000000003</v>
      </c>
      <c r="AW266" s="67">
        <v>376.90600000000001</v>
      </c>
      <c r="AX266" s="67">
        <v>376.82400000000001</v>
      </c>
      <c r="AY266" s="67">
        <v>376.71300000000002</v>
      </c>
      <c r="AZ266" s="67">
        <v>376.58800000000002</v>
      </c>
      <c r="BA266" s="67">
        <v>376.44600000000003</v>
      </c>
      <c r="BB266" s="67">
        <v>376.28899999999999</v>
      </c>
      <c r="BC266" s="67">
        <v>376.10700000000003</v>
      </c>
      <c r="BD266" s="67">
        <v>375.92899999999997</v>
      </c>
      <c r="BE266" s="67">
        <v>375.71</v>
      </c>
      <c r="BF266" s="67">
        <v>375.47</v>
      </c>
      <c r="BG266" s="67">
        <v>375.22500000000002</v>
      </c>
      <c r="BH266" s="67">
        <v>374.93099999999998</v>
      </c>
      <c r="BI266" s="67">
        <v>374.62099999999998</v>
      </c>
      <c r="BJ266" s="67">
        <v>374.28399999999999</v>
      </c>
      <c r="BK266" s="67">
        <v>373.93400000000003</v>
      </c>
      <c r="BL266" s="67">
        <v>373.53300000000002</v>
      </c>
      <c r="BM266" s="67">
        <v>373.11</v>
      </c>
      <c r="BN266" s="67">
        <v>372.661</v>
      </c>
      <c r="BO266" s="67">
        <v>372.17</v>
      </c>
      <c r="BP266" s="67">
        <v>371.66399999999999</v>
      </c>
      <c r="BQ266" s="67">
        <v>371.11200000000002</v>
      </c>
      <c r="BR266" s="67">
        <v>370.53800000000001</v>
      </c>
      <c r="BS266" s="67">
        <v>369.93299999999999</v>
      </c>
      <c r="BT266" s="67">
        <v>369.29300000000001</v>
      </c>
      <c r="BU266" s="67">
        <v>368.63</v>
      </c>
      <c r="BV266" s="67">
        <v>367.93799999999999</v>
      </c>
      <c r="BW266" s="67">
        <v>367.21600000000001</v>
      </c>
      <c r="BX266" s="67">
        <v>366.48099999999999</v>
      </c>
      <c r="BY266" s="67">
        <v>365.72300000000001</v>
      </c>
      <c r="BZ266" s="67">
        <v>364.95699999999999</v>
      </c>
      <c r="CA266" s="67">
        <v>364.17899999999997</v>
      </c>
      <c r="CB266" s="67">
        <v>363.38299999999998</v>
      </c>
      <c r="CC266" s="67">
        <v>362.584</v>
      </c>
      <c r="CD266" s="67">
        <v>361.78800000000001</v>
      </c>
      <c r="CE266" s="67">
        <v>360.99700000000001</v>
      </c>
      <c r="CF266" s="67">
        <v>360.20299999999997</v>
      </c>
      <c r="CG266" s="67">
        <v>359.42599999999999</v>
      </c>
      <c r="CH266" s="67">
        <v>358.63900000000001</v>
      </c>
      <c r="CI266" s="67">
        <v>357.86500000000001</v>
      </c>
      <c r="CJ266" s="67">
        <v>357.096</v>
      </c>
      <c r="CK266" s="67">
        <v>356.327</v>
      </c>
      <c r="CL266" s="67">
        <v>355.55700000000002</v>
      </c>
      <c r="CM266" s="67">
        <v>354.80099999999999</v>
      </c>
      <c r="CN266" s="67">
        <v>354.05500000000001</v>
      </c>
      <c r="CO266" s="67">
        <v>353.291</v>
      </c>
    </row>
    <row r="267" spans="1:93" ht="11.25" customHeight="1">
      <c r="A267" s="63">
        <v>250</v>
      </c>
      <c r="B267" s="64" t="s">
        <v>844</v>
      </c>
      <c r="C267" s="73" t="s">
        <v>388</v>
      </c>
      <c r="D267" s="66"/>
      <c r="E267" s="66">
        <v>372</v>
      </c>
      <c r="F267" s="64" t="s">
        <v>894</v>
      </c>
      <c r="G267" s="66">
        <v>924</v>
      </c>
      <c r="H267" s="67">
        <v>4652.42</v>
      </c>
      <c r="I267" s="67">
        <v>4695.79</v>
      </c>
      <c r="J267" s="67">
        <v>4753.2809999999999</v>
      </c>
      <c r="K267" s="67">
        <v>4818.6940000000004</v>
      </c>
      <c r="L267" s="67">
        <v>4882.4979999999996</v>
      </c>
      <c r="M267" s="67">
        <v>4937.7960000000003</v>
      </c>
      <c r="N267" s="67">
        <v>4982.9040000000005</v>
      </c>
      <c r="O267" s="67">
        <v>5020.2030000000004</v>
      </c>
      <c r="P267" s="67">
        <v>5051.6139999999996</v>
      </c>
      <c r="Q267" s="67">
        <v>5080.4960000000001</v>
      </c>
      <c r="R267" s="67">
        <v>5109.29</v>
      </c>
      <c r="S267" s="67">
        <v>5138.3130000000001</v>
      </c>
      <c r="T267" s="67">
        <v>5166.7470000000003</v>
      </c>
      <c r="U267" s="67">
        <v>5194.6090000000004</v>
      </c>
      <c r="V267" s="67">
        <v>5221.7460000000001</v>
      </c>
      <c r="W267" s="67">
        <v>5248.0389999999998</v>
      </c>
      <c r="X267" s="67">
        <v>5273.6379999999999</v>
      </c>
      <c r="Y267" s="67">
        <v>5298.7719999999999</v>
      </c>
      <c r="Z267" s="67">
        <v>5323.5290000000005</v>
      </c>
      <c r="AA267" s="67">
        <v>5347.9620000000004</v>
      </c>
      <c r="AB267" s="67">
        <v>5372.1409999999996</v>
      </c>
      <c r="AC267" s="67">
        <v>5396.0640000000003</v>
      </c>
      <c r="AD267" s="67">
        <v>5419.759</v>
      </c>
      <c r="AE267" s="67">
        <v>5443.1890000000003</v>
      </c>
      <c r="AF267" s="67">
        <v>5466.3149999999996</v>
      </c>
      <c r="AG267" s="67">
        <v>5489.09</v>
      </c>
      <c r="AH267" s="67">
        <v>5511.4679999999998</v>
      </c>
      <c r="AI267" s="67">
        <v>5533.4160000000002</v>
      </c>
      <c r="AJ267" s="67">
        <v>5554.7809999999999</v>
      </c>
      <c r="AK267" s="67">
        <v>5575.393</v>
      </c>
      <c r="AL267" s="67">
        <v>5595.1369999999997</v>
      </c>
      <c r="AM267" s="67">
        <v>5613.9210000000003</v>
      </c>
      <c r="AN267" s="67">
        <v>5631.6989999999996</v>
      </c>
      <c r="AO267" s="67">
        <v>5648.33</v>
      </c>
      <c r="AP267" s="67">
        <v>5663.674</v>
      </c>
      <c r="AQ267" s="67">
        <v>5677.62</v>
      </c>
      <c r="AR267" s="67">
        <v>5690.0959999999995</v>
      </c>
      <c r="AS267" s="67">
        <v>5701.1170000000002</v>
      </c>
      <c r="AT267" s="67">
        <v>5710.6530000000002</v>
      </c>
      <c r="AU267" s="67">
        <v>5718.741</v>
      </c>
      <c r="AV267" s="67">
        <v>5725.38</v>
      </c>
      <c r="AW267" s="67">
        <v>5730.5929999999998</v>
      </c>
      <c r="AX267" s="67">
        <v>5734.4350000000004</v>
      </c>
      <c r="AY267" s="67">
        <v>5736.9870000000001</v>
      </c>
      <c r="AZ267" s="67">
        <v>5738.3909999999996</v>
      </c>
      <c r="BA267" s="67">
        <v>5738.7370000000001</v>
      </c>
      <c r="BB267" s="67">
        <v>5738.1090000000004</v>
      </c>
      <c r="BC267" s="67">
        <v>5736.6090000000004</v>
      </c>
      <c r="BD267" s="67">
        <v>5734.3770000000004</v>
      </c>
      <c r="BE267" s="67">
        <v>5731.576</v>
      </c>
      <c r="BF267" s="67">
        <v>5728.3670000000002</v>
      </c>
      <c r="BG267" s="67">
        <v>5724.8270000000002</v>
      </c>
      <c r="BH267" s="67">
        <v>5721.0730000000003</v>
      </c>
      <c r="BI267" s="67">
        <v>5717.2349999999997</v>
      </c>
      <c r="BJ267" s="67">
        <v>5713.4430000000002</v>
      </c>
      <c r="BK267" s="67">
        <v>5709.8469999999998</v>
      </c>
      <c r="BL267" s="67">
        <v>5706.5</v>
      </c>
      <c r="BM267" s="67">
        <v>5703.48</v>
      </c>
      <c r="BN267" s="67">
        <v>5700.8689999999997</v>
      </c>
      <c r="BO267" s="67">
        <v>5698.7470000000003</v>
      </c>
      <c r="BP267" s="67">
        <v>5697.1790000000001</v>
      </c>
      <c r="BQ267" s="67">
        <v>5696.1790000000001</v>
      </c>
      <c r="BR267" s="67">
        <v>5695.7610000000004</v>
      </c>
      <c r="BS267" s="67">
        <v>5695.9129999999996</v>
      </c>
      <c r="BT267" s="67">
        <v>5696.5910000000003</v>
      </c>
      <c r="BU267" s="67">
        <v>5697.7879999999996</v>
      </c>
      <c r="BV267" s="67">
        <v>5699.4459999999999</v>
      </c>
      <c r="BW267" s="67">
        <v>5701.5110000000004</v>
      </c>
      <c r="BX267" s="67">
        <v>5703.8630000000003</v>
      </c>
      <c r="BY267" s="67">
        <v>5706.3459999999995</v>
      </c>
      <c r="BZ267" s="67">
        <v>5708.808</v>
      </c>
      <c r="CA267" s="67">
        <v>5711.1859999999997</v>
      </c>
      <c r="CB267" s="67">
        <v>5713.4219999999996</v>
      </c>
      <c r="CC267" s="67">
        <v>5715.3190000000004</v>
      </c>
      <c r="CD267" s="67">
        <v>5716.7110000000002</v>
      </c>
      <c r="CE267" s="67">
        <v>5717.433</v>
      </c>
      <c r="CF267" s="67">
        <v>5717.4089999999997</v>
      </c>
      <c r="CG267" s="67">
        <v>5716.6139999999996</v>
      </c>
      <c r="CH267" s="67">
        <v>5715.0829999999996</v>
      </c>
      <c r="CI267" s="67">
        <v>5712.8069999999998</v>
      </c>
      <c r="CJ267" s="67">
        <v>5709.8559999999998</v>
      </c>
      <c r="CK267" s="67">
        <v>5706.2290000000003</v>
      </c>
      <c r="CL267" s="67">
        <v>5701.9449999999997</v>
      </c>
      <c r="CM267" s="67">
        <v>5696.9880000000003</v>
      </c>
      <c r="CN267" s="67">
        <v>5691.3549999999996</v>
      </c>
      <c r="CO267" s="67">
        <v>5684.9620000000004</v>
      </c>
    </row>
    <row r="268" spans="1:93" ht="11.25" customHeight="1">
      <c r="A268" s="63">
        <v>251</v>
      </c>
      <c r="B268" s="64" t="s">
        <v>844</v>
      </c>
      <c r="C268" s="73" t="s">
        <v>977</v>
      </c>
      <c r="D268" s="66">
        <v>14</v>
      </c>
      <c r="E268" s="66">
        <v>833</v>
      </c>
      <c r="F268" s="64" t="s">
        <v>894</v>
      </c>
      <c r="G268" s="66">
        <v>924</v>
      </c>
      <c r="H268" s="67">
        <v>83.231999999999999</v>
      </c>
      <c r="I268" s="67">
        <v>83.296000000000006</v>
      </c>
      <c r="J268" s="67">
        <v>83.61</v>
      </c>
      <c r="K268" s="67">
        <v>84.072999999999993</v>
      </c>
      <c r="L268" s="67">
        <v>84.588999999999999</v>
      </c>
      <c r="M268" s="67">
        <v>85.031999999999996</v>
      </c>
      <c r="N268" s="67">
        <v>85.41</v>
      </c>
      <c r="O268" s="67">
        <v>85.736999999999995</v>
      </c>
      <c r="P268" s="67">
        <v>86.028000000000006</v>
      </c>
      <c r="Q268" s="67">
        <v>86.313000000000002</v>
      </c>
      <c r="R268" s="67">
        <v>86.597999999999999</v>
      </c>
      <c r="S268" s="67">
        <v>86.891999999999996</v>
      </c>
      <c r="T268" s="67">
        <v>87.18</v>
      </c>
      <c r="U268" s="67">
        <v>87.448999999999998</v>
      </c>
      <c r="V268" s="67">
        <v>87.727999999999994</v>
      </c>
      <c r="W268" s="67">
        <v>87.995000000000005</v>
      </c>
      <c r="X268" s="67">
        <v>88.251999999999995</v>
      </c>
      <c r="Y268" s="67">
        <v>88.5</v>
      </c>
      <c r="Z268" s="67">
        <v>88.753</v>
      </c>
      <c r="AA268" s="67">
        <v>88.977999999999994</v>
      </c>
      <c r="AB268" s="67">
        <v>89.194000000000003</v>
      </c>
      <c r="AC268" s="67">
        <v>89.400999999999996</v>
      </c>
      <c r="AD268" s="67">
        <v>89.599000000000004</v>
      </c>
      <c r="AE268" s="67">
        <v>89.777000000000001</v>
      </c>
      <c r="AF268" s="67">
        <v>89.941000000000003</v>
      </c>
      <c r="AG268" s="67">
        <v>90.102000000000004</v>
      </c>
      <c r="AH268" s="67">
        <v>90.242999999999995</v>
      </c>
      <c r="AI268" s="67">
        <v>90.372</v>
      </c>
      <c r="AJ268" s="67">
        <v>90.492000000000004</v>
      </c>
      <c r="AK268" s="67">
        <v>90.578999999999994</v>
      </c>
      <c r="AL268" s="67">
        <v>90.66</v>
      </c>
      <c r="AM268" s="67">
        <v>90.707999999999998</v>
      </c>
      <c r="AN268" s="67">
        <v>90.736000000000004</v>
      </c>
      <c r="AO268" s="67">
        <v>90.741</v>
      </c>
      <c r="AP268" s="67">
        <v>90.748000000000005</v>
      </c>
      <c r="AQ268" s="67">
        <v>90.747</v>
      </c>
      <c r="AR268" s="67">
        <v>90.754000000000005</v>
      </c>
      <c r="AS268" s="67">
        <v>90.751999999999995</v>
      </c>
      <c r="AT268" s="67">
        <v>90.76</v>
      </c>
      <c r="AU268" s="67">
        <v>90.763999999999996</v>
      </c>
      <c r="AV268" s="67">
        <v>90.778999999999996</v>
      </c>
      <c r="AW268" s="67">
        <v>90.796999999999997</v>
      </c>
      <c r="AX268" s="67">
        <v>90.807000000000002</v>
      </c>
      <c r="AY268" s="67">
        <v>90.835999999999999</v>
      </c>
      <c r="AZ268" s="67">
        <v>90.875</v>
      </c>
      <c r="BA268" s="67">
        <v>90.927000000000007</v>
      </c>
      <c r="BB268" s="67">
        <v>90.981999999999999</v>
      </c>
      <c r="BC268" s="67">
        <v>91.048000000000002</v>
      </c>
      <c r="BD268" s="67">
        <v>91.134</v>
      </c>
      <c r="BE268" s="67">
        <v>91.22</v>
      </c>
      <c r="BF268" s="67">
        <v>91.331999999999994</v>
      </c>
      <c r="BG268" s="67">
        <v>91.436000000000007</v>
      </c>
      <c r="BH268" s="67">
        <v>91.572000000000003</v>
      </c>
      <c r="BI268" s="67">
        <v>91.707999999999998</v>
      </c>
      <c r="BJ268" s="67">
        <v>91.855999999999995</v>
      </c>
      <c r="BK268" s="67">
        <v>92.009</v>
      </c>
      <c r="BL268" s="67">
        <v>92.171000000000006</v>
      </c>
      <c r="BM268" s="67">
        <v>92.335999999999999</v>
      </c>
      <c r="BN268" s="67">
        <v>92.504000000000005</v>
      </c>
      <c r="BO268" s="67">
        <v>92.683000000000007</v>
      </c>
      <c r="BP268" s="67">
        <v>92.858000000000004</v>
      </c>
      <c r="BQ268" s="67">
        <v>93.03</v>
      </c>
      <c r="BR268" s="67">
        <v>93.192999999999998</v>
      </c>
      <c r="BS268" s="67">
        <v>93.376000000000005</v>
      </c>
      <c r="BT268" s="67">
        <v>93.545000000000002</v>
      </c>
      <c r="BU268" s="67">
        <v>93.710999999999999</v>
      </c>
      <c r="BV268" s="67">
        <v>93.87</v>
      </c>
      <c r="BW268" s="67">
        <v>94.013999999999996</v>
      </c>
      <c r="BX268" s="67">
        <v>94.174999999999997</v>
      </c>
      <c r="BY268" s="67">
        <v>94.317999999999998</v>
      </c>
      <c r="BZ268" s="67">
        <v>94.450999999999993</v>
      </c>
      <c r="CA268" s="67">
        <v>94.581999999999994</v>
      </c>
      <c r="CB268" s="67">
        <v>94.706999999999994</v>
      </c>
      <c r="CC268" s="67">
        <v>94.832999999999998</v>
      </c>
      <c r="CD268" s="67">
        <v>94.950999999999993</v>
      </c>
      <c r="CE268" s="67">
        <v>95.066999999999993</v>
      </c>
      <c r="CF268" s="67">
        <v>95.171999999999997</v>
      </c>
      <c r="CG268" s="67">
        <v>95.277000000000001</v>
      </c>
      <c r="CH268" s="67">
        <v>95.382000000000005</v>
      </c>
      <c r="CI268" s="67">
        <v>95.498000000000005</v>
      </c>
      <c r="CJ268" s="67">
        <v>95.593999999999994</v>
      </c>
      <c r="CK268" s="67">
        <v>95.712999999999994</v>
      </c>
      <c r="CL268" s="67">
        <v>95.825000000000003</v>
      </c>
      <c r="CM268" s="67">
        <v>95.936000000000007</v>
      </c>
      <c r="CN268" s="67">
        <v>96.061999999999998</v>
      </c>
      <c r="CO268" s="67">
        <v>96.201999999999998</v>
      </c>
    </row>
    <row r="269" spans="1:93" ht="11.25" customHeight="1">
      <c r="A269" s="63">
        <v>252</v>
      </c>
      <c r="B269" s="64" t="s">
        <v>844</v>
      </c>
      <c r="C269" s="73" t="s">
        <v>413</v>
      </c>
      <c r="D269" s="66"/>
      <c r="E269" s="66">
        <v>428</v>
      </c>
      <c r="F269" s="64" t="s">
        <v>894</v>
      </c>
      <c r="G269" s="66">
        <v>924</v>
      </c>
      <c r="H269" s="67">
        <v>1997.675</v>
      </c>
      <c r="I269" s="67">
        <v>1974.2650000000001</v>
      </c>
      <c r="J269" s="67">
        <v>1951.097</v>
      </c>
      <c r="K269" s="67">
        <v>1928.461</v>
      </c>
      <c r="L269" s="67">
        <v>1906.74</v>
      </c>
      <c r="M269" s="67">
        <v>1886.202</v>
      </c>
      <c r="N269" s="67">
        <v>1866.934</v>
      </c>
      <c r="O269" s="67">
        <v>1848.8340000000001</v>
      </c>
      <c r="P269" s="67">
        <v>1831.65</v>
      </c>
      <c r="Q269" s="67">
        <v>1815.001</v>
      </c>
      <c r="R269" s="67">
        <v>1798.634</v>
      </c>
      <c r="S269" s="67">
        <v>1782.4739999999999</v>
      </c>
      <c r="T269" s="67">
        <v>1766.5609999999999</v>
      </c>
      <c r="U269" s="67">
        <v>1750.867</v>
      </c>
      <c r="V269" s="67">
        <v>1735.3969999999999</v>
      </c>
      <c r="W269" s="67">
        <v>1720.1559999999999</v>
      </c>
      <c r="X269" s="67">
        <v>1705.0940000000001</v>
      </c>
      <c r="Y269" s="67">
        <v>1690.194</v>
      </c>
      <c r="Z269" s="67">
        <v>1675.548</v>
      </c>
      <c r="AA269" s="67">
        <v>1661.24</v>
      </c>
      <c r="AB269" s="67">
        <v>1647.3320000000001</v>
      </c>
      <c r="AC269" s="67">
        <v>1633.857</v>
      </c>
      <c r="AD269" s="67">
        <v>1620.789</v>
      </c>
      <c r="AE269" s="67">
        <v>1608.1</v>
      </c>
      <c r="AF269" s="67">
        <v>1595.7560000000001</v>
      </c>
      <c r="AG269" s="67">
        <v>1583.723</v>
      </c>
      <c r="AH269" s="67">
        <v>1571.992</v>
      </c>
      <c r="AI269" s="67">
        <v>1560.5509999999999</v>
      </c>
      <c r="AJ269" s="67">
        <v>1549.4190000000001</v>
      </c>
      <c r="AK269" s="67">
        <v>1538.6130000000001</v>
      </c>
      <c r="AL269" s="67">
        <v>1528.0930000000001</v>
      </c>
      <c r="AM269" s="67">
        <v>1517.884</v>
      </c>
      <c r="AN269" s="67">
        <v>1507.9449999999999</v>
      </c>
      <c r="AO269" s="67">
        <v>1498.2239999999999</v>
      </c>
      <c r="AP269" s="67">
        <v>1488.652</v>
      </c>
      <c r="AQ269" s="67">
        <v>1479.1759999999999</v>
      </c>
      <c r="AR269" s="67">
        <v>1469.77</v>
      </c>
      <c r="AS269" s="67">
        <v>1460.4269999999999</v>
      </c>
      <c r="AT269" s="67">
        <v>1451.105</v>
      </c>
      <c r="AU269" s="67">
        <v>1441.758</v>
      </c>
      <c r="AV269" s="67">
        <v>1432.3579999999999</v>
      </c>
      <c r="AW269" s="67">
        <v>1422.8910000000001</v>
      </c>
      <c r="AX269" s="67">
        <v>1413.3489999999999</v>
      </c>
      <c r="AY269" s="67">
        <v>1403.7460000000001</v>
      </c>
      <c r="AZ269" s="67">
        <v>1394.078</v>
      </c>
      <c r="BA269" s="67">
        <v>1384.395</v>
      </c>
      <c r="BB269" s="67">
        <v>1374.664</v>
      </c>
      <c r="BC269" s="67">
        <v>1364.931</v>
      </c>
      <c r="BD269" s="67">
        <v>1355.1990000000001</v>
      </c>
      <c r="BE269" s="67">
        <v>1345.5340000000001</v>
      </c>
      <c r="BF269" s="67">
        <v>1335.981</v>
      </c>
      <c r="BG269" s="67">
        <v>1326.5509999999999</v>
      </c>
      <c r="BH269" s="67">
        <v>1317.25</v>
      </c>
      <c r="BI269" s="67">
        <v>1308.106</v>
      </c>
      <c r="BJ269" s="67">
        <v>1299.1590000000001</v>
      </c>
      <c r="BK269" s="67">
        <v>1290.4259999999999</v>
      </c>
      <c r="BL269" s="67">
        <v>1281.922</v>
      </c>
      <c r="BM269" s="67">
        <v>1273.6479999999999</v>
      </c>
      <c r="BN269" s="67">
        <v>1265.6400000000001</v>
      </c>
      <c r="BO269" s="67">
        <v>1257.914</v>
      </c>
      <c r="BP269" s="67">
        <v>1250.4760000000001</v>
      </c>
      <c r="BQ269" s="67">
        <v>1243.3420000000001</v>
      </c>
      <c r="BR269" s="67">
        <v>1236.5039999999999</v>
      </c>
      <c r="BS269" s="67">
        <v>1229.934</v>
      </c>
      <c r="BT269" s="67">
        <v>1223.6210000000001</v>
      </c>
      <c r="BU269" s="67">
        <v>1217.518</v>
      </c>
      <c r="BV269" s="67">
        <v>1211.626</v>
      </c>
      <c r="BW269" s="67">
        <v>1205.9390000000001</v>
      </c>
      <c r="BX269" s="67">
        <v>1200.42</v>
      </c>
      <c r="BY269" s="67">
        <v>1195.037</v>
      </c>
      <c r="BZ269" s="67">
        <v>1189.739</v>
      </c>
      <c r="CA269" s="67">
        <v>1184.527</v>
      </c>
      <c r="CB269" s="67">
        <v>1179.3869999999999</v>
      </c>
      <c r="CC269" s="67">
        <v>1174.3140000000001</v>
      </c>
      <c r="CD269" s="67">
        <v>1169.3030000000001</v>
      </c>
      <c r="CE269" s="67">
        <v>1164.3510000000001</v>
      </c>
      <c r="CF269" s="67">
        <v>1159.454</v>
      </c>
      <c r="CG269" s="67">
        <v>1154.588</v>
      </c>
      <c r="CH269" s="67">
        <v>1149.7339999999999</v>
      </c>
      <c r="CI269" s="67">
        <v>1144.8610000000001</v>
      </c>
      <c r="CJ269" s="67">
        <v>1139.961</v>
      </c>
      <c r="CK269" s="67">
        <v>1134.991</v>
      </c>
      <c r="CL269" s="67">
        <v>1129.963</v>
      </c>
      <c r="CM269" s="67">
        <v>1124.8620000000001</v>
      </c>
      <c r="CN269" s="67">
        <v>1119.673</v>
      </c>
      <c r="CO269" s="67">
        <v>1114.4010000000001</v>
      </c>
    </row>
    <row r="270" spans="1:93" ht="11.25" customHeight="1">
      <c r="A270" s="63">
        <v>253</v>
      </c>
      <c r="B270" s="64" t="s">
        <v>844</v>
      </c>
      <c r="C270" s="73" t="s">
        <v>425</v>
      </c>
      <c r="D270" s="66"/>
      <c r="E270" s="66">
        <v>440</v>
      </c>
      <c r="F270" s="64" t="s">
        <v>894</v>
      </c>
      <c r="G270" s="66">
        <v>924</v>
      </c>
      <c r="H270" s="67">
        <v>2931.8719999999998</v>
      </c>
      <c r="I270" s="67">
        <v>2889.5549999999998</v>
      </c>
      <c r="J270" s="67">
        <v>2845.4189999999999</v>
      </c>
      <c r="K270" s="67">
        <v>2801.27</v>
      </c>
      <c r="L270" s="67">
        <v>2759.6309999999999</v>
      </c>
      <c r="M270" s="67">
        <v>2722.2910000000002</v>
      </c>
      <c r="N270" s="67">
        <v>2689.8620000000001</v>
      </c>
      <c r="O270" s="67">
        <v>2661.7040000000002</v>
      </c>
      <c r="P270" s="67">
        <v>2636.8519999999999</v>
      </c>
      <c r="Q270" s="67">
        <v>2613.7660000000001</v>
      </c>
      <c r="R270" s="67">
        <v>2591.2710000000002</v>
      </c>
      <c r="S270" s="67">
        <v>2569.136</v>
      </c>
      <c r="T270" s="67">
        <v>2547.5639999999999</v>
      </c>
      <c r="U270" s="67">
        <v>2526.386</v>
      </c>
      <c r="V270" s="67">
        <v>2505.4949999999999</v>
      </c>
      <c r="W270" s="67">
        <v>2484.8029999999999</v>
      </c>
      <c r="X270" s="67">
        <v>2464.1570000000002</v>
      </c>
      <c r="Y270" s="67">
        <v>2443.4360000000001</v>
      </c>
      <c r="Z270" s="67">
        <v>2422.75</v>
      </c>
      <c r="AA270" s="67">
        <v>2402.1930000000002</v>
      </c>
      <c r="AB270" s="67">
        <v>2381.87</v>
      </c>
      <c r="AC270" s="67">
        <v>2361.779</v>
      </c>
      <c r="AD270" s="67">
        <v>2341.8760000000002</v>
      </c>
      <c r="AE270" s="67">
        <v>2322.268</v>
      </c>
      <c r="AF270" s="67">
        <v>2303.047</v>
      </c>
      <c r="AG270" s="67">
        <v>2284.3020000000001</v>
      </c>
      <c r="AH270" s="67">
        <v>2266.0349999999999</v>
      </c>
      <c r="AI270" s="67">
        <v>2248.2440000000001</v>
      </c>
      <c r="AJ270" s="67">
        <v>2230.9229999999998</v>
      </c>
      <c r="AK270" s="67">
        <v>2214.1030000000001</v>
      </c>
      <c r="AL270" s="67">
        <v>2197.7370000000001</v>
      </c>
      <c r="AM270" s="67">
        <v>2181.8710000000001</v>
      </c>
      <c r="AN270" s="67">
        <v>2166.4250000000002</v>
      </c>
      <c r="AO270" s="67">
        <v>2151.2939999999999</v>
      </c>
      <c r="AP270" s="67">
        <v>2136.3220000000001</v>
      </c>
      <c r="AQ270" s="67">
        <v>2121.3879999999999</v>
      </c>
      <c r="AR270" s="67">
        <v>2106.442</v>
      </c>
      <c r="AS270" s="67">
        <v>2091.4760000000001</v>
      </c>
      <c r="AT270" s="67">
        <v>2076.473</v>
      </c>
      <c r="AU270" s="67">
        <v>2061.384</v>
      </c>
      <c r="AV270" s="67">
        <v>2046.222</v>
      </c>
      <c r="AW270" s="67">
        <v>2030.963</v>
      </c>
      <c r="AX270" s="67">
        <v>2015.6010000000001</v>
      </c>
      <c r="AY270" s="67">
        <v>2000.163</v>
      </c>
      <c r="AZ270" s="67">
        <v>1984.6590000000001</v>
      </c>
      <c r="BA270" s="67">
        <v>1969.127</v>
      </c>
      <c r="BB270" s="67">
        <v>1953.579</v>
      </c>
      <c r="BC270" s="67">
        <v>1938.0340000000001</v>
      </c>
      <c r="BD270" s="67">
        <v>1922.538</v>
      </c>
      <c r="BE270" s="67">
        <v>1907.1759999999999</v>
      </c>
      <c r="BF270" s="67">
        <v>1892.0129999999999</v>
      </c>
      <c r="BG270" s="67">
        <v>1877.067</v>
      </c>
      <c r="BH270" s="67">
        <v>1862.364</v>
      </c>
      <c r="BI270" s="67">
        <v>1847.93</v>
      </c>
      <c r="BJ270" s="67">
        <v>1833.7809999999999</v>
      </c>
      <c r="BK270" s="67">
        <v>1819.9259999999999</v>
      </c>
      <c r="BL270" s="67">
        <v>1806.3889999999999</v>
      </c>
      <c r="BM270" s="67">
        <v>1793.172</v>
      </c>
      <c r="BN270" s="67">
        <v>1780.3330000000001</v>
      </c>
      <c r="BO270" s="67">
        <v>1767.9290000000001</v>
      </c>
      <c r="BP270" s="67">
        <v>1755.97</v>
      </c>
      <c r="BQ270" s="67">
        <v>1744.48</v>
      </c>
      <c r="BR270" s="67">
        <v>1733.42</v>
      </c>
      <c r="BS270" s="67">
        <v>1722.7840000000001</v>
      </c>
      <c r="BT270" s="67">
        <v>1712.5</v>
      </c>
      <c r="BU270" s="67">
        <v>1702.528</v>
      </c>
      <c r="BV270" s="67">
        <v>1692.8420000000001</v>
      </c>
      <c r="BW270" s="67">
        <v>1683.43</v>
      </c>
      <c r="BX270" s="67">
        <v>1674.2349999999999</v>
      </c>
      <c r="BY270" s="67">
        <v>1665.163</v>
      </c>
      <c r="BZ270" s="67">
        <v>1656.183</v>
      </c>
      <c r="CA270" s="67">
        <v>1647.269</v>
      </c>
      <c r="CB270" s="67">
        <v>1638.3689999999999</v>
      </c>
      <c r="CC270" s="67">
        <v>1629.501</v>
      </c>
      <c r="CD270" s="67">
        <v>1620.6669999999999</v>
      </c>
      <c r="CE270" s="67">
        <v>1611.874</v>
      </c>
      <c r="CF270" s="67">
        <v>1603.0940000000001</v>
      </c>
      <c r="CG270" s="67">
        <v>1594.337</v>
      </c>
      <c r="CH270" s="67">
        <v>1585.5840000000001</v>
      </c>
      <c r="CI270" s="67">
        <v>1576.808</v>
      </c>
      <c r="CJ270" s="67">
        <v>1568.0129999999999</v>
      </c>
      <c r="CK270" s="67">
        <v>1559.211</v>
      </c>
      <c r="CL270" s="67">
        <v>1550.383</v>
      </c>
      <c r="CM270" s="67">
        <v>1541.577</v>
      </c>
      <c r="CN270" s="67">
        <v>1532.8</v>
      </c>
      <c r="CO270" s="67">
        <v>1524.086</v>
      </c>
    </row>
    <row r="271" spans="1:93" ht="11.25" customHeight="1">
      <c r="A271" s="63">
        <v>254</v>
      </c>
      <c r="B271" s="64" t="s">
        <v>844</v>
      </c>
      <c r="C271" s="73" t="s">
        <v>483</v>
      </c>
      <c r="D271" s="66">
        <v>28</v>
      </c>
      <c r="E271" s="66">
        <v>578</v>
      </c>
      <c r="F271" s="64" t="s">
        <v>894</v>
      </c>
      <c r="G271" s="66">
        <v>924</v>
      </c>
      <c r="H271" s="67">
        <v>5199.8270000000002</v>
      </c>
      <c r="I271" s="67">
        <v>5250.95</v>
      </c>
      <c r="J271" s="67">
        <v>5296.3239999999996</v>
      </c>
      <c r="K271" s="67">
        <v>5337.96</v>
      </c>
      <c r="L271" s="67">
        <v>5378.8590000000004</v>
      </c>
      <c r="M271" s="67">
        <v>5421.2420000000002</v>
      </c>
      <c r="N271" s="67">
        <v>5465.6289999999999</v>
      </c>
      <c r="O271" s="67">
        <v>5511.3720000000003</v>
      </c>
      <c r="P271" s="67">
        <v>5558.0259999999998</v>
      </c>
      <c r="Q271" s="67">
        <v>5604.8040000000001</v>
      </c>
      <c r="R271" s="67">
        <v>5651.0990000000002</v>
      </c>
      <c r="S271" s="67">
        <v>5696.884</v>
      </c>
      <c r="T271" s="67">
        <v>5742.3959999999997</v>
      </c>
      <c r="U271" s="67">
        <v>5787.4920000000002</v>
      </c>
      <c r="V271" s="67">
        <v>5832.03</v>
      </c>
      <c r="W271" s="67">
        <v>5875.9219999999996</v>
      </c>
      <c r="X271" s="67">
        <v>5919.067</v>
      </c>
      <c r="Y271" s="67">
        <v>5961.45</v>
      </c>
      <c r="Z271" s="67">
        <v>6003.03</v>
      </c>
      <c r="AA271" s="67">
        <v>6043.8209999999999</v>
      </c>
      <c r="AB271" s="67">
        <v>6083.7780000000002</v>
      </c>
      <c r="AC271" s="67">
        <v>6122.9210000000003</v>
      </c>
      <c r="AD271" s="67">
        <v>6161.2089999999998</v>
      </c>
      <c r="AE271" s="67">
        <v>6198.7030000000004</v>
      </c>
      <c r="AF271" s="67">
        <v>6235.4520000000002</v>
      </c>
      <c r="AG271" s="67">
        <v>6271.491</v>
      </c>
      <c r="AH271" s="67">
        <v>6306.826</v>
      </c>
      <c r="AI271" s="67">
        <v>6341.5169999999998</v>
      </c>
      <c r="AJ271" s="67">
        <v>6375.5690000000004</v>
      </c>
      <c r="AK271" s="67">
        <v>6409.0659999999998</v>
      </c>
      <c r="AL271" s="67">
        <v>6442.0540000000001</v>
      </c>
      <c r="AM271" s="67">
        <v>6474.5820000000003</v>
      </c>
      <c r="AN271" s="67">
        <v>6506.6509999999998</v>
      </c>
      <c r="AO271" s="67">
        <v>6538.3010000000004</v>
      </c>
      <c r="AP271" s="67">
        <v>6569.518</v>
      </c>
      <c r="AQ271" s="67">
        <v>6600.3379999999997</v>
      </c>
      <c r="AR271" s="67">
        <v>6630.7870000000003</v>
      </c>
      <c r="AS271" s="67">
        <v>6660.8909999999996</v>
      </c>
      <c r="AT271" s="67">
        <v>6690.6750000000002</v>
      </c>
      <c r="AU271" s="67">
        <v>6720.1490000000003</v>
      </c>
      <c r="AV271" s="67">
        <v>6749.3410000000003</v>
      </c>
      <c r="AW271" s="67">
        <v>6778.2820000000002</v>
      </c>
      <c r="AX271" s="67">
        <v>6807</v>
      </c>
      <c r="AY271" s="67">
        <v>6835.5219999999999</v>
      </c>
      <c r="AZ271" s="67">
        <v>6863.91</v>
      </c>
      <c r="BA271" s="67">
        <v>6892.2089999999998</v>
      </c>
      <c r="BB271" s="67">
        <v>6920.4189999999999</v>
      </c>
      <c r="BC271" s="67">
        <v>6948.5680000000002</v>
      </c>
      <c r="BD271" s="67">
        <v>6976.6959999999999</v>
      </c>
      <c r="BE271" s="67">
        <v>7004.8429999999998</v>
      </c>
      <c r="BF271" s="67">
        <v>7033.0290000000005</v>
      </c>
      <c r="BG271" s="67">
        <v>7061.2569999999996</v>
      </c>
      <c r="BH271" s="67">
        <v>7089.5330000000004</v>
      </c>
      <c r="BI271" s="67">
        <v>7117.8590000000004</v>
      </c>
      <c r="BJ271" s="67">
        <v>7146.2330000000002</v>
      </c>
      <c r="BK271" s="67">
        <v>7174.6670000000004</v>
      </c>
      <c r="BL271" s="67">
        <v>7203.1350000000002</v>
      </c>
      <c r="BM271" s="67">
        <v>7231.63</v>
      </c>
      <c r="BN271" s="67">
        <v>7260.0510000000004</v>
      </c>
      <c r="BO271" s="67">
        <v>7288.3</v>
      </c>
      <c r="BP271" s="67">
        <v>7316.28</v>
      </c>
      <c r="BQ271" s="67">
        <v>7343.97</v>
      </c>
      <c r="BR271" s="67">
        <v>7371.3540000000003</v>
      </c>
      <c r="BS271" s="67">
        <v>7398.4340000000002</v>
      </c>
      <c r="BT271" s="67">
        <v>7425.1530000000002</v>
      </c>
      <c r="BU271" s="67">
        <v>7451.52</v>
      </c>
      <c r="BV271" s="67">
        <v>7477.527</v>
      </c>
      <c r="BW271" s="67">
        <v>7503.165</v>
      </c>
      <c r="BX271" s="67">
        <v>7528.52</v>
      </c>
      <c r="BY271" s="67">
        <v>7553.6210000000001</v>
      </c>
      <c r="BZ271" s="67">
        <v>7578.5569999999998</v>
      </c>
      <c r="CA271" s="67">
        <v>7603.3280000000004</v>
      </c>
      <c r="CB271" s="67">
        <v>7627.9740000000002</v>
      </c>
      <c r="CC271" s="67">
        <v>7652.5429999999997</v>
      </c>
      <c r="CD271" s="67">
        <v>7677.1</v>
      </c>
      <c r="CE271" s="67">
        <v>7701.67</v>
      </c>
      <c r="CF271" s="67">
        <v>7726.3209999999999</v>
      </c>
      <c r="CG271" s="67">
        <v>7751.0469999999996</v>
      </c>
      <c r="CH271" s="67">
        <v>7775.8739999999998</v>
      </c>
      <c r="CI271" s="67">
        <v>7800.7879999999996</v>
      </c>
      <c r="CJ271" s="67">
        <v>7825.81</v>
      </c>
      <c r="CK271" s="67">
        <v>7850.9430000000002</v>
      </c>
      <c r="CL271" s="67">
        <v>7876.2079999999996</v>
      </c>
      <c r="CM271" s="67">
        <v>7901.6009999999997</v>
      </c>
      <c r="CN271" s="67">
        <v>7927.1610000000001</v>
      </c>
      <c r="CO271" s="67">
        <v>7952.9269999999997</v>
      </c>
    </row>
    <row r="272" spans="1:93" ht="11.25" customHeight="1">
      <c r="A272" s="63">
        <v>255</v>
      </c>
      <c r="B272" s="64" t="s">
        <v>844</v>
      </c>
      <c r="C272" s="73" t="s">
        <v>561</v>
      </c>
      <c r="D272" s="66"/>
      <c r="E272" s="66">
        <v>752</v>
      </c>
      <c r="F272" s="64" t="s">
        <v>894</v>
      </c>
      <c r="G272" s="66">
        <v>924</v>
      </c>
      <c r="H272" s="67">
        <v>9764.9490000000005</v>
      </c>
      <c r="I272" s="67">
        <v>9836.0030000000006</v>
      </c>
      <c r="J272" s="67">
        <v>9904.8950000000004</v>
      </c>
      <c r="K272" s="67">
        <v>9971.6299999999992</v>
      </c>
      <c r="L272" s="67">
        <v>10036.391</v>
      </c>
      <c r="M272" s="67">
        <v>10099.27</v>
      </c>
      <c r="N272" s="67">
        <v>10160.159</v>
      </c>
      <c r="O272" s="67">
        <v>10218.972</v>
      </c>
      <c r="P272" s="67">
        <v>10275.853999999999</v>
      </c>
      <c r="Q272" s="67">
        <v>10331.079</v>
      </c>
      <c r="R272" s="67">
        <v>10384.831</v>
      </c>
      <c r="S272" s="67">
        <v>10437.236000000001</v>
      </c>
      <c r="T272" s="67">
        <v>10488.223</v>
      </c>
      <c r="U272" s="67">
        <v>10537.572</v>
      </c>
      <c r="V272" s="67">
        <v>10584.893</v>
      </c>
      <c r="W272" s="67">
        <v>10629.973</v>
      </c>
      <c r="X272" s="67">
        <v>10672.812</v>
      </c>
      <c r="Y272" s="67">
        <v>10713.63</v>
      </c>
      <c r="Z272" s="67">
        <v>10752.784</v>
      </c>
      <c r="AA272" s="67">
        <v>10790.763000000001</v>
      </c>
      <c r="AB272" s="67">
        <v>10827.977000000001</v>
      </c>
      <c r="AC272" s="67">
        <v>10864.567999999999</v>
      </c>
      <c r="AD272" s="67">
        <v>10900.609</v>
      </c>
      <c r="AE272" s="67">
        <v>10936.415999999999</v>
      </c>
      <c r="AF272" s="67">
        <v>10972.27</v>
      </c>
      <c r="AG272" s="67">
        <v>11008.44</v>
      </c>
      <c r="AH272" s="67">
        <v>11045.034</v>
      </c>
      <c r="AI272" s="67">
        <v>11082.084999999999</v>
      </c>
      <c r="AJ272" s="67">
        <v>11119.581</v>
      </c>
      <c r="AK272" s="67">
        <v>11157.476000000001</v>
      </c>
      <c r="AL272" s="67">
        <v>11195.698</v>
      </c>
      <c r="AM272" s="67">
        <v>11234.237999999999</v>
      </c>
      <c r="AN272" s="67">
        <v>11273.088</v>
      </c>
      <c r="AO272" s="67">
        <v>11312.028</v>
      </c>
      <c r="AP272" s="67">
        <v>11350.803</v>
      </c>
      <c r="AQ272" s="67">
        <v>11389.198</v>
      </c>
      <c r="AR272" s="67">
        <v>11427.146000000001</v>
      </c>
      <c r="AS272" s="67">
        <v>11464.626</v>
      </c>
      <c r="AT272" s="67">
        <v>11501.531999999999</v>
      </c>
      <c r="AU272" s="67">
        <v>11537.731</v>
      </c>
      <c r="AV272" s="67">
        <v>11573.14</v>
      </c>
      <c r="AW272" s="67">
        <v>11607.739</v>
      </c>
      <c r="AX272" s="67">
        <v>11641.554</v>
      </c>
      <c r="AY272" s="67">
        <v>11674.656999999999</v>
      </c>
      <c r="AZ272" s="67">
        <v>11707.197</v>
      </c>
      <c r="BA272" s="67">
        <v>11739.286</v>
      </c>
      <c r="BB272" s="67">
        <v>11770.963</v>
      </c>
      <c r="BC272" s="67">
        <v>11802.268</v>
      </c>
      <c r="BD272" s="67">
        <v>11833.377</v>
      </c>
      <c r="BE272" s="67">
        <v>11864.511</v>
      </c>
      <c r="BF272" s="67">
        <v>11895.835999999999</v>
      </c>
      <c r="BG272" s="67">
        <v>11927.402</v>
      </c>
      <c r="BH272" s="67">
        <v>11959.207</v>
      </c>
      <c r="BI272" s="67">
        <v>11991.288</v>
      </c>
      <c r="BJ272" s="67">
        <v>12023.668</v>
      </c>
      <c r="BK272" s="67">
        <v>12056.325000000001</v>
      </c>
      <c r="BL272" s="67">
        <v>12089.291999999999</v>
      </c>
      <c r="BM272" s="67">
        <v>12122.541999999999</v>
      </c>
      <c r="BN272" s="67">
        <v>12155.875</v>
      </c>
      <c r="BO272" s="67">
        <v>12189.071</v>
      </c>
      <c r="BP272" s="67">
        <v>12221.924999999999</v>
      </c>
      <c r="BQ272" s="67">
        <v>12254.445</v>
      </c>
      <c r="BR272" s="67">
        <v>12286.63</v>
      </c>
      <c r="BS272" s="67">
        <v>12318.37</v>
      </c>
      <c r="BT272" s="67">
        <v>12349.579</v>
      </c>
      <c r="BU272" s="67">
        <v>12380.214</v>
      </c>
      <c r="BV272" s="67">
        <v>12410.233</v>
      </c>
      <c r="BW272" s="67">
        <v>12439.73</v>
      </c>
      <c r="BX272" s="67">
        <v>12468.893</v>
      </c>
      <c r="BY272" s="67">
        <v>12497.991</v>
      </c>
      <c r="BZ272" s="67">
        <v>12527.228999999999</v>
      </c>
      <c r="CA272" s="67">
        <v>12556.665999999999</v>
      </c>
      <c r="CB272" s="67">
        <v>12586.321</v>
      </c>
      <c r="CC272" s="67">
        <v>12616.418</v>
      </c>
      <c r="CD272" s="67">
        <v>12647.189</v>
      </c>
      <c r="CE272" s="67">
        <v>12678.79</v>
      </c>
      <c r="CF272" s="67">
        <v>12711.261</v>
      </c>
      <c r="CG272" s="67">
        <v>12744.556</v>
      </c>
      <c r="CH272" s="67">
        <v>12778.545</v>
      </c>
      <c r="CI272" s="67">
        <v>12813.052</v>
      </c>
      <c r="CJ272" s="67">
        <v>12847.916999999999</v>
      </c>
      <c r="CK272" s="67">
        <v>12882.965</v>
      </c>
      <c r="CL272" s="67">
        <v>12918.075999999999</v>
      </c>
      <c r="CM272" s="67">
        <v>12953.116</v>
      </c>
      <c r="CN272" s="67">
        <v>12987.962</v>
      </c>
      <c r="CO272" s="67">
        <v>13022.531999999999</v>
      </c>
    </row>
    <row r="273" spans="1:93" ht="11.25" customHeight="1">
      <c r="A273" s="63">
        <v>256</v>
      </c>
      <c r="B273" s="64" t="s">
        <v>844</v>
      </c>
      <c r="C273" s="73" t="s">
        <v>595</v>
      </c>
      <c r="D273" s="66">
        <v>29</v>
      </c>
      <c r="E273" s="66">
        <v>826</v>
      </c>
      <c r="F273" s="64" t="s">
        <v>894</v>
      </c>
      <c r="G273" s="66">
        <v>924</v>
      </c>
      <c r="H273" s="67">
        <v>65860.149000000005</v>
      </c>
      <c r="I273" s="67">
        <v>66297.944000000003</v>
      </c>
      <c r="J273" s="67">
        <v>66727.463000000003</v>
      </c>
      <c r="K273" s="67">
        <v>67141.678</v>
      </c>
      <c r="L273" s="67">
        <v>67530.160999999993</v>
      </c>
      <c r="M273" s="67">
        <v>67886.004000000001</v>
      </c>
      <c r="N273" s="67">
        <v>68207.114000000001</v>
      </c>
      <c r="O273" s="67">
        <v>68497.913</v>
      </c>
      <c r="P273" s="67">
        <v>68765.934999999998</v>
      </c>
      <c r="Q273" s="67">
        <v>69021.842000000004</v>
      </c>
      <c r="R273" s="67">
        <v>69273.64</v>
      </c>
      <c r="S273" s="67">
        <v>69524.100000000006</v>
      </c>
      <c r="T273" s="67">
        <v>69771.960999999996</v>
      </c>
      <c r="U273" s="67">
        <v>70016.263000000006</v>
      </c>
      <c r="V273" s="67">
        <v>70254.648000000001</v>
      </c>
      <c r="W273" s="67">
        <v>70485.482999999993</v>
      </c>
      <c r="X273" s="67">
        <v>70709.292000000001</v>
      </c>
      <c r="Y273" s="67">
        <v>70927.464999999997</v>
      </c>
      <c r="Z273" s="67">
        <v>71140.069000000003</v>
      </c>
      <c r="AA273" s="67">
        <v>71347.133000000002</v>
      </c>
      <c r="AB273" s="67">
        <v>71548.755999999994</v>
      </c>
      <c r="AC273" s="67">
        <v>71744.926999999996</v>
      </c>
      <c r="AD273" s="67">
        <v>71935.934999999998</v>
      </c>
      <c r="AE273" s="67">
        <v>72122.611999999994</v>
      </c>
      <c r="AF273" s="67">
        <v>72306.03</v>
      </c>
      <c r="AG273" s="67">
        <v>72486.895999999993</v>
      </c>
      <c r="AH273" s="67">
        <v>72665.441000000006</v>
      </c>
      <c r="AI273" s="67">
        <v>72841.365000000005</v>
      </c>
      <c r="AJ273" s="67">
        <v>73014.051000000007</v>
      </c>
      <c r="AK273" s="67">
        <v>73182.660999999993</v>
      </c>
      <c r="AL273" s="67">
        <v>73346.418999999994</v>
      </c>
      <c r="AM273" s="67">
        <v>73505.279999999999</v>
      </c>
      <c r="AN273" s="67">
        <v>73659.104000000007</v>
      </c>
      <c r="AO273" s="67">
        <v>73807.097999999998</v>
      </c>
      <c r="AP273" s="67">
        <v>73948.3</v>
      </c>
      <c r="AQ273" s="67">
        <v>74081.982999999993</v>
      </c>
      <c r="AR273" s="67">
        <v>74208.010999999999</v>
      </c>
      <c r="AS273" s="67">
        <v>74326.611999999994</v>
      </c>
      <c r="AT273" s="67">
        <v>74438.066000000006</v>
      </c>
      <c r="AU273" s="67">
        <v>74542.854999999996</v>
      </c>
      <c r="AV273" s="67">
        <v>74641.527000000002</v>
      </c>
      <c r="AW273" s="67">
        <v>74734.267999999996</v>
      </c>
      <c r="AX273" s="67">
        <v>74821.528000000006</v>
      </c>
      <c r="AY273" s="67">
        <v>74904.248000000007</v>
      </c>
      <c r="AZ273" s="67">
        <v>74983.540999999997</v>
      </c>
      <c r="BA273" s="67">
        <v>75060.472999999998</v>
      </c>
      <c r="BB273" s="67">
        <v>75135.388000000006</v>
      </c>
      <c r="BC273" s="67">
        <v>75208.709000000003</v>
      </c>
      <c r="BD273" s="67">
        <v>75281.33</v>
      </c>
      <c r="BE273" s="67">
        <v>75354.289000000004</v>
      </c>
      <c r="BF273" s="67">
        <v>75428.317999999999</v>
      </c>
      <c r="BG273" s="67">
        <v>75503.853000000003</v>
      </c>
      <c r="BH273" s="67">
        <v>75580.843999999997</v>
      </c>
      <c r="BI273" s="67">
        <v>75658.876999999993</v>
      </c>
      <c r="BJ273" s="67">
        <v>75737.157000000007</v>
      </c>
      <c r="BK273" s="67">
        <v>75815.114000000001</v>
      </c>
      <c r="BL273" s="67">
        <v>75892.717000000004</v>
      </c>
      <c r="BM273" s="67">
        <v>75970.006999999998</v>
      </c>
      <c r="BN273" s="67">
        <v>76046.482000000004</v>
      </c>
      <c r="BO273" s="67">
        <v>76121.514999999999</v>
      </c>
      <c r="BP273" s="67">
        <v>76194.676999999996</v>
      </c>
      <c r="BQ273" s="67">
        <v>76265.850000000006</v>
      </c>
      <c r="BR273" s="67">
        <v>76335.217000000004</v>
      </c>
      <c r="BS273" s="67">
        <v>76402.934999999998</v>
      </c>
      <c r="BT273" s="67">
        <v>76469.356</v>
      </c>
      <c r="BU273" s="67">
        <v>76534.815000000002</v>
      </c>
      <c r="BV273" s="67">
        <v>76599.406000000003</v>
      </c>
      <c r="BW273" s="67">
        <v>76663.297999999995</v>
      </c>
      <c r="BX273" s="67">
        <v>76727.235000000001</v>
      </c>
      <c r="BY273" s="67">
        <v>76792.088000000003</v>
      </c>
      <c r="BZ273" s="67">
        <v>76858.558000000005</v>
      </c>
      <c r="CA273" s="67">
        <v>76926.86</v>
      </c>
      <c r="CB273" s="67">
        <v>76997.05</v>
      </c>
      <c r="CC273" s="67">
        <v>77069.260999999999</v>
      </c>
      <c r="CD273" s="67">
        <v>77143.606</v>
      </c>
      <c r="CE273" s="67">
        <v>77220.081999999995</v>
      </c>
      <c r="CF273" s="67">
        <v>77298.644</v>
      </c>
      <c r="CG273" s="67">
        <v>77379.150999999998</v>
      </c>
      <c r="CH273" s="67">
        <v>77461.395999999993</v>
      </c>
      <c r="CI273" s="67">
        <v>77545.081999999995</v>
      </c>
      <c r="CJ273" s="67">
        <v>77629.888999999996</v>
      </c>
      <c r="CK273" s="67">
        <v>77715.360000000001</v>
      </c>
      <c r="CL273" s="67">
        <v>77801.031000000003</v>
      </c>
      <c r="CM273" s="67">
        <v>77886.332999999999</v>
      </c>
      <c r="CN273" s="67">
        <v>77970.64</v>
      </c>
      <c r="CO273" s="67">
        <v>78053.263000000006</v>
      </c>
    </row>
    <row r="274" spans="1:93" ht="11.25" customHeight="1">
      <c r="A274" s="79">
        <v>257</v>
      </c>
      <c r="B274" s="80" t="s">
        <v>844</v>
      </c>
      <c r="C274" s="81" t="s">
        <v>978</v>
      </c>
      <c r="D274" s="82"/>
      <c r="E274" s="82">
        <v>925</v>
      </c>
      <c r="F274" s="80" t="s">
        <v>893</v>
      </c>
      <c r="G274" s="82">
        <v>917</v>
      </c>
      <c r="H274" s="83">
        <v>153064.87299999999</v>
      </c>
      <c r="I274" s="83">
        <v>152936.834</v>
      </c>
      <c r="J274" s="83">
        <v>152796.34599999999</v>
      </c>
      <c r="K274" s="83">
        <v>152637.57</v>
      </c>
      <c r="L274" s="83">
        <v>152446.95000000001</v>
      </c>
      <c r="M274" s="83">
        <v>152215.24299999999</v>
      </c>
      <c r="N274" s="83">
        <v>151945.04199999999</v>
      </c>
      <c r="O274" s="83">
        <v>151644.503</v>
      </c>
      <c r="P274" s="83">
        <v>151316.158</v>
      </c>
      <c r="Q274" s="83">
        <v>150963.17199999999</v>
      </c>
      <c r="R274" s="83">
        <v>150588.288</v>
      </c>
      <c r="S274" s="83">
        <v>150192.80499999999</v>
      </c>
      <c r="T274" s="83">
        <v>149778.23999999999</v>
      </c>
      <c r="U274" s="83">
        <v>149348.43900000001</v>
      </c>
      <c r="V274" s="83">
        <v>148907.91399999999</v>
      </c>
      <c r="W274" s="83">
        <v>148459.80900000001</v>
      </c>
      <c r="X274" s="83">
        <v>148005.74600000001</v>
      </c>
      <c r="Y274" s="83">
        <v>147545.45199999999</v>
      </c>
      <c r="Z274" s="83">
        <v>147078.03700000001</v>
      </c>
      <c r="AA274" s="83">
        <v>146601.769</v>
      </c>
      <c r="AB274" s="83">
        <v>146114.845</v>
      </c>
      <c r="AC274" s="83">
        <v>145617.046</v>
      </c>
      <c r="AD274" s="83">
        <v>145107.78899999999</v>
      </c>
      <c r="AE274" s="83">
        <v>144585.158</v>
      </c>
      <c r="AF274" s="83">
        <v>144046.50099999999</v>
      </c>
      <c r="AG274" s="83">
        <v>143489.68299999999</v>
      </c>
      <c r="AH274" s="83">
        <v>142913.69899999999</v>
      </c>
      <c r="AI274" s="83">
        <v>142317.68799999999</v>
      </c>
      <c r="AJ274" s="83">
        <v>141699.59</v>
      </c>
      <c r="AK274" s="83">
        <v>141057.283</v>
      </c>
      <c r="AL274" s="83">
        <v>140389.128</v>
      </c>
      <c r="AM274" s="83">
        <v>139694.353</v>
      </c>
      <c r="AN274" s="83">
        <v>138972.921</v>
      </c>
      <c r="AO274" s="83">
        <v>138224.50899999999</v>
      </c>
      <c r="AP274" s="83">
        <v>137449.33300000001</v>
      </c>
      <c r="AQ274" s="83">
        <v>136647.617</v>
      </c>
      <c r="AR274" s="83">
        <v>135819.97500000001</v>
      </c>
      <c r="AS274" s="83">
        <v>134967.321</v>
      </c>
      <c r="AT274" s="83">
        <v>134090.73000000001</v>
      </c>
      <c r="AU274" s="83">
        <v>133191.58799999999</v>
      </c>
      <c r="AV274" s="83">
        <v>132271.46100000001</v>
      </c>
      <c r="AW274" s="83">
        <v>131332.035</v>
      </c>
      <c r="AX274" s="83">
        <v>130375.512</v>
      </c>
      <c r="AY274" s="83">
        <v>129405.031</v>
      </c>
      <c r="AZ274" s="83">
        <v>128424.323</v>
      </c>
      <c r="BA274" s="83">
        <v>127436.811</v>
      </c>
      <c r="BB274" s="83">
        <v>126445.027</v>
      </c>
      <c r="BC274" s="83">
        <v>125451.42</v>
      </c>
      <c r="BD274" s="83">
        <v>124459.89599999999</v>
      </c>
      <c r="BE274" s="83">
        <v>123474.54300000001</v>
      </c>
      <c r="BF274" s="83">
        <v>122498.981</v>
      </c>
      <c r="BG274" s="83">
        <v>121535.798</v>
      </c>
      <c r="BH274" s="83">
        <v>120586.94899999999</v>
      </c>
      <c r="BI274" s="83">
        <v>119655.204</v>
      </c>
      <c r="BJ274" s="83">
        <v>118743.011</v>
      </c>
      <c r="BK274" s="83">
        <v>117852.59299999999</v>
      </c>
      <c r="BL274" s="83">
        <v>116985.25</v>
      </c>
      <c r="BM274" s="83">
        <v>116142.197</v>
      </c>
      <c r="BN274" s="83">
        <v>115324.42200000001</v>
      </c>
      <c r="BO274" s="83">
        <v>114532.75599999999</v>
      </c>
      <c r="BP274" s="83">
        <v>113767.52099999999</v>
      </c>
      <c r="BQ274" s="83">
        <v>113029.049</v>
      </c>
      <c r="BR274" s="83">
        <v>112316.947</v>
      </c>
      <c r="BS274" s="83">
        <v>111629.976</v>
      </c>
      <c r="BT274" s="83">
        <v>110966.394</v>
      </c>
      <c r="BU274" s="83">
        <v>110324.45699999999</v>
      </c>
      <c r="BV274" s="83">
        <v>109703.281</v>
      </c>
      <c r="BW274" s="83">
        <v>109101.81</v>
      </c>
      <c r="BX274" s="83">
        <v>108517.633</v>
      </c>
      <c r="BY274" s="83">
        <v>107948.038</v>
      </c>
      <c r="BZ274" s="83">
        <v>107390.568</v>
      </c>
      <c r="CA274" s="83">
        <v>106843.954</v>
      </c>
      <c r="CB274" s="83">
        <v>106307.105</v>
      </c>
      <c r="CC274" s="83">
        <v>105778.302</v>
      </c>
      <c r="CD274" s="83">
        <v>105255.921</v>
      </c>
      <c r="CE274" s="83">
        <v>104738.42</v>
      </c>
      <c r="CF274" s="83">
        <v>104224.97</v>
      </c>
      <c r="CG274" s="83">
        <v>103715.026</v>
      </c>
      <c r="CH274" s="83">
        <v>103208.29399999999</v>
      </c>
      <c r="CI274" s="83">
        <v>102704.785</v>
      </c>
      <c r="CJ274" s="83">
        <v>102204.558</v>
      </c>
      <c r="CK274" s="83">
        <v>101707.716</v>
      </c>
      <c r="CL274" s="83">
        <v>101214.488</v>
      </c>
      <c r="CM274" s="83">
        <v>100725.007</v>
      </c>
      <c r="CN274" s="83">
        <v>100239.541</v>
      </c>
      <c r="CO274" s="83">
        <v>99758.366999999998</v>
      </c>
    </row>
    <row r="275" spans="1:93" ht="11.25" customHeight="1">
      <c r="A275" s="63">
        <v>258</v>
      </c>
      <c r="B275" s="64" t="s">
        <v>844</v>
      </c>
      <c r="C275" s="73" t="s">
        <v>224</v>
      </c>
      <c r="D275" s="66"/>
      <c r="E275" s="66">
        <v>8</v>
      </c>
      <c r="F275" s="64" t="s">
        <v>894</v>
      </c>
      <c r="G275" s="66">
        <v>925</v>
      </c>
      <c r="H275" s="67">
        <v>2890.5239999999999</v>
      </c>
      <c r="I275" s="67">
        <v>2886.4270000000001</v>
      </c>
      <c r="J275" s="67">
        <v>2884.1689999999999</v>
      </c>
      <c r="K275" s="67">
        <v>2882.7350000000001</v>
      </c>
      <c r="L275" s="67">
        <v>2880.913</v>
      </c>
      <c r="M275" s="67">
        <v>2877.8</v>
      </c>
      <c r="N275" s="67">
        <v>2872.9340000000002</v>
      </c>
      <c r="O275" s="67">
        <v>2866.3780000000002</v>
      </c>
      <c r="P275" s="67">
        <v>2858.4180000000001</v>
      </c>
      <c r="Q275" s="67">
        <v>2849.6570000000002</v>
      </c>
      <c r="R275" s="67">
        <v>2840.4679999999998</v>
      </c>
      <c r="S275" s="67">
        <v>2830.8580000000002</v>
      </c>
      <c r="T275" s="67">
        <v>2820.6239999999998</v>
      </c>
      <c r="U275" s="67">
        <v>2809.8629999999998</v>
      </c>
      <c r="V275" s="67">
        <v>2798.6309999999999</v>
      </c>
      <c r="W275" s="67">
        <v>2786.9720000000002</v>
      </c>
      <c r="X275" s="67">
        <v>2774.9520000000002</v>
      </c>
      <c r="Y275" s="67">
        <v>2762.547</v>
      </c>
      <c r="Z275" s="67">
        <v>2749.56</v>
      </c>
      <c r="AA275" s="67">
        <v>2735.797</v>
      </c>
      <c r="AB275" s="67">
        <v>2721.0859999999998</v>
      </c>
      <c r="AC275" s="67">
        <v>2705.366</v>
      </c>
      <c r="AD275" s="67">
        <v>2688.7170000000001</v>
      </c>
      <c r="AE275" s="67">
        <v>2671.2379999999998</v>
      </c>
      <c r="AF275" s="67">
        <v>2653.0839999999998</v>
      </c>
      <c r="AG275" s="67">
        <v>2634.3850000000002</v>
      </c>
      <c r="AH275" s="67">
        <v>2615.1729999999998</v>
      </c>
      <c r="AI275" s="67">
        <v>2595.44</v>
      </c>
      <c r="AJ275" s="67">
        <v>2575.2570000000001</v>
      </c>
      <c r="AK275" s="67">
        <v>2554.627</v>
      </c>
      <c r="AL275" s="67">
        <v>2533.6390000000001</v>
      </c>
      <c r="AM275" s="67">
        <v>2512.2950000000001</v>
      </c>
      <c r="AN275" s="67">
        <v>2490.6320000000001</v>
      </c>
      <c r="AO275" s="67">
        <v>2468.6930000000002</v>
      </c>
      <c r="AP275" s="67">
        <v>2446.4929999999999</v>
      </c>
      <c r="AQ275" s="67">
        <v>2424.0520000000001</v>
      </c>
      <c r="AR275" s="67">
        <v>2401.4</v>
      </c>
      <c r="AS275" s="67">
        <v>2378.56</v>
      </c>
      <c r="AT275" s="67">
        <v>2355.549</v>
      </c>
      <c r="AU275" s="67">
        <v>2332.3989999999999</v>
      </c>
      <c r="AV275" s="67">
        <v>2309.096</v>
      </c>
      <c r="AW275" s="67">
        <v>2285.6840000000002</v>
      </c>
      <c r="AX275" s="67">
        <v>2262.165</v>
      </c>
      <c r="AY275" s="67">
        <v>2238.5169999999998</v>
      </c>
      <c r="AZ275" s="67">
        <v>2214.7600000000002</v>
      </c>
      <c r="BA275" s="67">
        <v>2190.904</v>
      </c>
      <c r="BB275" s="67">
        <v>2166.92</v>
      </c>
      <c r="BC275" s="67">
        <v>2142.8029999999999</v>
      </c>
      <c r="BD275" s="67">
        <v>2118.547</v>
      </c>
      <c r="BE275" s="67">
        <v>2094.105</v>
      </c>
      <c r="BF275" s="67">
        <v>2069.4450000000002</v>
      </c>
      <c r="BG275" s="67">
        <v>2044.577</v>
      </c>
      <c r="BH275" s="67">
        <v>2019.4570000000001</v>
      </c>
      <c r="BI275" s="67">
        <v>1994.07</v>
      </c>
      <c r="BJ275" s="67">
        <v>1968.346</v>
      </c>
      <c r="BK275" s="67">
        <v>1942.2639999999999</v>
      </c>
      <c r="BL275" s="67">
        <v>1915.8109999999999</v>
      </c>
      <c r="BM275" s="67">
        <v>1888.973</v>
      </c>
      <c r="BN275" s="67">
        <v>1861.74</v>
      </c>
      <c r="BO275" s="67">
        <v>1834.077</v>
      </c>
      <c r="BP275" s="67">
        <v>1805.9780000000001</v>
      </c>
      <c r="BQ275" s="67">
        <v>1777.4480000000001</v>
      </c>
      <c r="BR275" s="67">
        <v>1748.5119999999999</v>
      </c>
      <c r="BS275" s="67">
        <v>1719.2180000000001</v>
      </c>
      <c r="BT275" s="67">
        <v>1689.607</v>
      </c>
      <c r="BU275" s="67">
        <v>1659.729</v>
      </c>
      <c r="BV275" s="67">
        <v>1629.6289999999999</v>
      </c>
      <c r="BW275" s="67">
        <v>1599.3389999999999</v>
      </c>
      <c r="BX275" s="67">
        <v>1568.934</v>
      </c>
      <c r="BY275" s="67">
        <v>1538.4970000000001</v>
      </c>
      <c r="BZ275" s="67">
        <v>1508.106</v>
      </c>
      <c r="CA275" s="67">
        <v>1477.809</v>
      </c>
      <c r="CB275" s="67">
        <v>1447.635</v>
      </c>
      <c r="CC275" s="67">
        <v>1417.672</v>
      </c>
      <c r="CD275" s="67">
        <v>1388.0129999999999</v>
      </c>
      <c r="CE275" s="67">
        <v>1358.6980000000001</v>
      </c>
      <c r="CF275" s="67">
        <v>1329.787</v>
      </c>
      <c r="CG275" s="67">
        <v>1301.3140000000001</v>
      </c>
      <c r="CH275" s="67">
        <v>1273.239</v>
      </c>
      <c r="CI275" s="67">
        <v>1245.5940000000001</v>
      </c>
      <c r="CJ275" s="67">
        <v>1218.356</v>
      </c>
      <c r="CK275" s="67">
        <v>1191.5360000000001</v>
      </c>
      <c r="CL275" s="67">
        <v>1165.114</v>
      </c>
      <c r="CM275" s="67">
        <v>1139.105</v>
      </c>
      <c r="CN275" s="67">
        <v>1113.51</v>
      </c>
      <c r="CO275" s="67">
        <v>1088.338</v>
      </c>
    </row>
    <row r="276" spans="1:93" ht="11.25" customHeight="1">
      <c r="A276" s="63">
        <v>259</v>
      </c>
      <c r="B276" s="64" t="s">
        <v>844</v>
      </c>
      <c r="C276" s="73" t="s">
        <v>230</v>
      </c>
      <c r="D276" s="66"/>
      <c r="E276" s="66">
        <v>20</v>
      </c>
      <c r="F276" s="64" t="s">
        <v>894</v>
      </c>
      <c r="G276" s="66">
        <v>925</v>
      </c>
      <c r="H276" s="67">
        <v>77.992999999999995</v>
      </c>
      <c r="I276" s="67">
        <v>77.295000000000002</v>
      </c>
      <c r="J276" s="67">
        <v>76.997</v>
      </c>
      <c r="K276" s="67">
        <v>77.007999999999996</v>
      </c>
      <c r="L276" s="67">
        <v>77.146000000000001</v>
      </c>
      <c r="M276" s="67">
        <v>77.265000000000001</v>
      </c>
      <c r="N276" s="67">
        <v>77.353999999999999</v>
      </c>
      <c r="O276" s="67">
        <v>77.459999999999994</v>
      </c>
      <c r="P276" s="67">
        <v>77.575999999999993</v>
      </c>
      <c r="Q276" s="67">
        <v>77.685000000000002</v>
      </c>
      <c r="R276" s="67">
        <v>77.772999999999996</v>
      </c>
      <c r="S276" s="67">
        <v>77.850999999999999</v>
      </c>
      <c r="T276" s="67">
        <v>77.887</v>
      </c>
      <c r="U276" s="67">
        <v>77.900000000000006</v>
      </c>
      <c r="V276" s="67">
        <v>77.918000000000006</v>
      </c>
      <c r="W276" s="67">
        <v>77.927000000000007</v>
      </c>
      <c r="X276" s="67">
        <v>77.947999999999993</v>
      </c>
      <c r="Y276" s="67">
        <v>77.959000000000003</v>
      </c>
      <c r="Z276" s="67">
        <v>77.965000000000003</v>
      </c>
      <c r="AA276" s="67">
        <v>77.977000000000004</v>
      </c>
      <c r="AB276" s="67">
        <v>77.974000000000004</v>
      </c>
      <c r="AC276" s="67">
        <v>77.965999999999994</v>
      </c>
      <c r="AD276" s="67">
        <v>77.960999999999999</v>
      </c>
      <c r="AE276" s="67">
        <v>77.944000000000003</v>
      </c>
      <c r="AF276" s="67">
        <v>77.909000000000006</v>
      </c>
      <c r="AG276" s="67">
        <v>77.86</v>
      </c>
      <c r="AH276" s="67">
        <v>77.799000000000007</v>
      </c>
      <c r="AI276" s="67">
        <v>77.704999999999998</v>
      </c>
      <c r="AJ276" s="67">
        <v>77.599000000000004</v>
      </c>
      <c r="AK276" s="67">
        <v>77.468000000000004</v>
      </c>
      <c r="AL276" s="67">
        <v>77.317999999999998</v>
      </c>
      <c r="AM276" s="67">
        <v>77.132000000000005</v>
      </c>
      <c r="AN276" s="67">
        <v>76.923000000000002</v>
      </c>
      <c r="AO276" s="67">
        <v>76.686999999999998</v>
      </c>
      <c r="AP276" s="67">
        <v>76.415999999999997</v>
      </c>
      <c r="AQ276" s="67">
        <v>76.123000000000005</v>
      </c>
      <c r="AR276" s="67">
        <v>75.792000000000002</v>
      </c>
      <c r="AS276" s="67">
        <v>75.433999999999997</v>
      </c>
      <c r="AT276" s="67">
        <v>75.05</v>
      </c>
      <c r="AU276" s="67">
        <v>74.647999999999996</v>
      </c>
      <c r="AV276" s="67">
        <v>74.206999999999994</v>
      </c>
      <c r="AW276" s="67">
        <v>73.766999999999996</v>
      </c>
      <c r="AX276" s="67">
        <v>73.289000000000001</v>
      </c>
      <c r="AY276" s="67">
        <v>72.790999999999997</v>
      </c>
      <c r="AZ276" s="67">
        <v>72.296000000000006</v>
      </c>
      <c r="BA276" s="67">
        <v>71.784000000000006</v>
      </c>
      <c r="BB276" s="67">
        <v>71.281000000000006</v>
      </c>
      <c r="BC276" s="67">
        <v>70.762</v>
      </c>
      <c r="BD276" s="67">
        <v>70.242000000000004</v>
      </c>
      <c r="BE276" s="67">
        <v>69.739000000000004</v>
      </c>
      <c r="BF276" s="67">
        <v>69.222999999999999</v>
      </c>
      <c r="BG276" s="67">
        <v>68.745999999999995</v>
      </c>
      <c r="BH276" s="67">
        <v>68.266999999999996</v>
      </c>
      <c r="BI276" s="67">
        <v>67.804000000000002</v>
      </c>
      <c r="BJ276" s="67">
        <v>67.36</v>
      </c>
      <c r="BK276" s="67">
        <v>66.936000000000007</v>
      </c>
      <c r="BL276" s="67">
        <v>66.536000000000001</v>
      </c>
      <c r="BM276" s="67">
        <v>66.159000000000006</v>
      </c>
      <c r="BN276" s="67">
        <v>65.807000000000002</v>
      </c>
      <c r="BO276" s="67">
        <v>65.474999999999994</v>
      </c>
      <c r="BP276" s="67">
        <v>65.171999999999997</v>
      </c>
      <c r="BQ276" s="67">
        <v>64.897999999999996</v>
      </c>
      <c r="BR276" s="67">
        <v>64.647000000000006</v>
      </c>
      <c r="BS276" s="67">
        <v>64.424000000000007</v>
      </c>
      <c r="BT276" s="67">
        <v>64.222999999999999</v>
      </c>
      <c r="BU276" s="67">
        <v>64.045000000000002</v>
      </c>
      <c r="BV276" s="67">
        <v>63.878</v>
      </c>
      <c r="BW276" s="67">
        <v>63.738</v>
      </c>
      <c r="BX276" s="67">
        <v>63.62</v>
      </c>
      <c r="BY276" s="67">
        <v>63.508000000000003</v>
      </c>
      <c r="BZ276" s="67">
        <v>63.42</v>
      </c>
      <c r="CA276" s="67">
        <v>63.335000000000001</v>
      </c>
      <c r="CB276" s="67">
        <v>63.256</v>
      </c>
      <c r="CC276" s="67">
        <v>63.183</v>
      </c>
      <c r="CD276" s="67">
        <v>63.128</v>
      </c>
      <c r="CE276" s="67">
        <v>63.061999999999998</v>
      </c>
      <c r="CF276" s="67">
        <v>62.993000000000002</v>
      </c>
      <c r="CG276" s="67">
        <v>62.930999999999997</v>
      </c>
      <c r="CH276" s="67">
        <v>62.872999999999998</v>
      </c>
      <c r="CI276" s="67">
        <v>62.802</v>
      </c>
      <c r="CJ276" s="67">
        <v>62.743000000000002</v>
      </c>
      <c r="CK276" s="67">
        <v>62.67</v>
      </c>
      <c r="CL276" s="67">
        <v>62.604999999999997</v>
      </c>
      <c r="CM276" s="67">
        <v>62.536999999999999</v>
      </c>
      <c r="CN276" s="67">
        <v>62.481000000000002</v>
      </c>
      <c r="CO276" s="67">
        <v>62.405999999999999</v>
      </c>
    </row>
    <row r="277" spans="1:93" ht="11.25" customHeight="1">
      <c r="A277" s="63">
        <v>260</v>
      </c>
      <c r="B277" s="64" t="s">
        <v>844</v>
      </c>
      <c r="C277" s="73" t="s">
        <v>269</v>
      </c>
      <c r="D277" s="66"/>
      <c r="E277" s="66">
        <v>70</v>
      </c>
      <c r="F277" s="64" t="s">
        <v>894</v>
      </c>
      <c r="G277" s="66">
        <v>925</v>
      </c>
      <c r="H277" s="67">
        <v>3429.3620000000001</v>
      </c>
      <c r="I277" s="67">
        <v>3386.2629999999999</v>
      </c>
      <c r="J277" s="67">
        <v>3351.5340000000001</v>
      </c>
      <c r="K277" s="67">
        <v>3323.9290000000001</v>
      </c>
      <c r="L277" s="67">
        <v>3300.998</v>
      </c>
      <c r="M277" s="67">
        <v>3280.8150000000001</v>
      </c>
      <c r="N277" s="67">
        <v>3263.4589999999998</v>
      </c>
      <c r="O277" s="67">
        <v>3249.3130000000001</v>
      </c>
      <c r="P277" s="67">
        <v>3237.0540000000001</v>
      </c>
      <c r="Q277" s="67">
        <v>3225.0340000000001</v>
      </c>
      <c r="R277" s="67">
        <v>3211.9630000000002</v>
      </c>
      <c r="S277" s="67">
        <v>3197.2359999999999</v>
      </c>
      <c r="T277" s="67">
        <v>3180.893</v>
      </c>
      <c r="U277" s="67">
        <v>3163.2669999999998</v>
      </c>
      <c r="V277" s="67">
        <v>3145.0279999999998</v>
      </c>
      <c r="W277" s="67">
        <v>3126.6419999999998</v>
      </c>
      <c r="X277" s="67">
        <v>3108.1120000000001</v>
      </c>
      <c r="Y277" s="67">
        <v>3089.1610000000001</v>
      </c>
      <c r="Z277" s="67">
        <v>3069.7979999999998</v>
      </c>
      <c r="AA277" s="67">
        <v>3050.0189999999998</v>
      </c>
      <c r="AB277" s="67">
        <v>3029.8249999999998</v>
      </c>
      <c r="AC277" s="67">
        <v>3009.22</v>
      </c>
      <c r="AD277" s="67">
        <v>2988.2359999999999</v>
      </c>
      <c r="AE277" s="67">
        <v>2966.8850000000002</v>
      </c>
      <c r="AF277" s="67">
        <v>2945.1610000000001</v>
      </c>
      <c r="AG277" s="67">
        <v>2923.078</v>
      </c>
      <c r="AH277" s="67">
        <v>2900.6419999999998</v>
      </c>
      <c r="AI277" s="67">
        <v>2877.8870000000002</v>
      </c>
      <c r="AJ277" s="67">
        <v>2854.8040000000001</v>
      </c>
      <c r="AK277" s="67">
        <v>2831.3850000000002</v>
      </c>
      <c r="AL277" s="67">
        <v>2807.6329999999998</v>
      </c>
      <c r="AM277" s="67">
        <v>2783.5770000000002</v>
      </c>
      <c r="AN277" s="67">
        <v>2759.2359999999999</v>
      </c>
      <c r="AO277" s="67">
        <v>2734.6669999999999</v>
      </c>
      <c r="AP277" s="67">
        <v>2709.92</v>
      </c>
      <c r="AQ277" s="67">
        <v>2685.0369999999998</v>
      </c>
      <c r="AR277" s="67">
        <v>2660.049</v>
      </c>
      <c r="AS277" s="67">
        <v>2634.9960000000001</v>
      </c>
      <c r="AT277" s="67">
        <v>2609.9259999999999</v>
      </c>
      <c r="AU277" s="67">
        <v>2584.9450000000002</v>
      </c>
      <c r="AV277" s="67">
        <v>2560.0790000000002</v>
      </c>
      <c r="AW277" s="67">
        <v>2535.3890000000001</v>
      </c>
      <c r="AX277" s="67">
        <v>2510.884</v>
      </c>
      <c r="AY277" s="67">
        <v>2486.5909999999999</v>
      </c>
      <c r="AZ277" s="67">
        <v>2462.5039999999999</v>
      </c>
      <c r="BA277" s="67">
        <v>2438.645</v>
      </c>
      <c r="BB277" s="67">
        <v>2415.0390000000002</v>
      </c>
      <c r="BC277" s="67">
        <v>2391.6689999999999</v>
      </c>
      <c r="BD277" s="67">
        <v>2368.5549999999998</v>
      </c>
      <c r="BE277" s="67">
        <v>2345.6790000000001</v>
      </c>
      <c r="BF277" s="67">
        <v>2323.0149999999999</v>
      </c>
      <c r="BG277" s="67">
        <v>2300.587</v>
      </c>
      <c r="BH277" s="67">
        <v>2278.3690000000001</v>
      </c>
      <c r="BI277" s="67">
        <v>2256.3519999999999</v>
      </c>
      <c r="BJ277" s="67">
        <v>2234.4830000000002</v>
      </c>
      <c r="BK277" s="67">
        <v>2212.7539999999999</v>
      </c>
      <c r="BL277" s="67">
        <v>2191.1370000000002</v>
      </c>
      <c r="BM277" s="67">
        <v>2169.6439999999998</v>
      </c>
      <c r="BN277" s="67">
        <v>2148.2669999999998</v>
      </c>
      <c r="BO277" s="67">
        <v>2127.0300000000002</v>
      </c>
      <c r="BP277" s="67">
        <v>2105.9209999999998</v>
      </c>
      <c r="BQ277" s="67">
        <v>2084.9520000000002</v>
      </c>
      <c r="BR277" s="67">
        <v>2064.1060000000002</v>
      </c>
      <c r="BS277" s="67">
        <v>2043.4059999999999</v>
      </c>
      <c r="BT277" s="67">
        <v>2022.8420000000001</v>
      </c>
      <c r="BU277" s="67">
        <v>2002.425</v>
      </c>
      <c r="BV277" s="67">
        <v>1982.144</v>
      </c>
      <c r="BW277" s="67">
        <v>1962.028</v>
      </c>
      <c r="BX277" s="67">
        <v>1942.076</v>
      </c>
      <c r="BY277" s="67">
        <v>1922.3140000000001</v>
      </c>
      <c r="BZ277" s="67">
        <v>1902.74</v>
      </c>
      <c r="CA277" s="67">
        <v>1883.375</v>
      </c>
      <c r="CB277" s="67">
        <v>1864.2429999999999</v>
      </c>
      <c r="CC277" s="67">
        <v>1845.318</v>
      </c>
      <c r="CD277" s="67">
        <v>1826.654</v>
      </c>
      <c r="CE277" s="67">
        <v>1808.259</v>
      </c>
      <c r="CF277" s="67">
        <v>1790.146</v>
      </c>
      <c r="CG277" s="67">
        <v>1772.308</v>
      </c>
      <c r="CH277" s="67">
        <v>1754.7760000000001</v>
      </c>
      <c r="CI277" s="67">
        <v>1737.548</v>
      </c>
      <c r="CJ277" s="67">
        <v>1720.627</v>
      </c>
      <c r="CK277" s="67">
        <v>1704.0329999999999</v>
      </c>
      <c r="CL277" s="67">
        <v>1687.7629999999999</v>
      </c>
      <c r="CM277" s="67">
        <v>1671.835</v>
      </c>
      <c r="CN277" s="67">
        <v>1656.26</v>
      </c>
      <c r="CO277" s="67">
        <v>1641.0540000000001</v>
      </c>
    </row>
    <row r="278" spans="1:93" ht="11.25" customHeight="1">
      <c r="A278" s="63">
        <v>261</v>
      </c>
      <c r="B278" s="64" t="s">
        <v>844</v>
      </c>
      <c r="C278" s="73" t="s">
        <v>313</v>
      </c>
      <c r="D278" s="66"/>
      <c r="E278" s="66">
        <v>191</v>
      </c>
      <c r="F278" s="64" t="s">
        <v>894</v>
      </c>
      <c r="G278" s="66">
        <v>925</v>
      </c>
      <c r="H278" s="67">
        <v>4232.8739999999998</v>
      </c>
      <c r="I278" s="67">
        <v>4208.6109999999999</v>
      </c>
      <c r="J278" s="67">
        <v>4182.8469999999998</v>
      </c>
      <c r="K278" s="67">
        <v>4156.4070000000002</v>
      </c>
      <c r="L278" s="67">
        <v>4130.299</v>
      </c>
      <c r="M278" s="67">
        <v>4105.268</v>
      </c>
      <c r="N278" s="67">
        <v>4081.6570000000002</v>
      </c>
      <c r="O278" s="67">
        <v>4059.2849999999999</v>
      </c>
      <c r="P278" s="67">
        <v>4037.6909999999998</v>
      </c>
      <c r="Q278" s="67">
        <v>4016.1350000000002</v>
      </c>
      <c r="R278" s="67">
        <v>3994.0790000000002</v>
      </c>
      <c r="S278" s="67">
        <v>3971.3960000000002</v>
      </c>
      <c r="T278" s="67">
        <v>3948.2510000000002</v>
      </c>
      <c r="U278" s="67">
        <v>3924.7550000000001</v>
      </c>
      <c r="V278" s="67">
        <v>3901.0520000000001</v>
      </c>
      <c r="W278" s="67">
        <v>3877.2669999999998</v>
      </c>
      <c r="X278" s="67">
        <v>3853.4</v>
      </c>
      <c r="Y278" s="67">
        <v>3829.3760000000002</v>
      </c>
      <c r="Z278" s="67">
        <v>3805.18</v>
      </c>
      <c r="AA278" s="67">
        <v>3780.7449999999999</v>
      </c>
      <c r="AB278" s="67">
        <v>3756.0659999999998</v>
      </c>
      <c r="AC278" s="67">
        <v>3731.134</v>
      </c>
      <c r="AD278" s="67">
        <v>3705.9659999999999</v>
      </c>
      <c r="AE278" s="67">
        <v>3680.57</v>
      </c>
      <c r="AF278" s="67">
        <v>3654.9740000000002</v>
      </c>
      <c r="AG278" s="67">
        <v>3629.1889999999999</v>
      </c>
      <c r="AH278" s="67">
        <v>3603.24</v>
      </c>
      <c r="AI278" s="67">
        <v>3577.1239999999998</v>
      </c>
      <c r="AJ278" s="67">
        <v>3550.8580000000002</v>
      </c>
      <c r="AK278" s="67">
        <v>3524.4810000000002</v>
      </c>
      <c r="AL278" s="67">
        <v>3498.0340000000001</v>
      </c>
      <c r="AM278" s="67">
        <v>3471.51</v>
      </c>
      <c r="AN278" s="67">
        <v>3444.942</v>
      </c>
      <c r="AO278" s="67">
        <v>3418.2950000000001</v>
      </c>
      <c r="AP278" s="67">
        <v>3391.5889999999999</v>
      </c>
      <c r="AQ278" s="67">
        <v>3364.799</v>
      </c>
      <c r="AR278" s="67">
        <v>3337.94</v>
      </c>
      <c r="AS278" s="67">
        <v>3311.0279999999998</v>
      </c>
      <c r="AT278" s="67">
        <v>3284.0839999999998</v>
      </c>
      <c r="AU278" s="67">
        <v>3257.0940000000001</v>
      </c>
      <c r="AV278" s="67">
        <v>3230.1</v>
      </c>
      <c r="AW278" s="67">
        <v>3203.0909999999999</v>
      </c>
      <c r="AX278" s="67">
        <v>3176.0810000000001</v>
      </c>
      <c r="AY278" s="67">
        <v>3149.098</v>
      </c>
      <c r="AZ278" s="67">
        <v>3122.1390000000001</v>
      </c>
      <c r="BA278" s="67">
        <v>3095.2220000000002</v>
      </c>
      <c r="BB278" s="67">
        <v>3068.3760000000002</v>
      </c>
      <c r="BC278" s="67">
        <v>3041.6</v>
      </c>
      <c r="BD278" s="67">
        <v>3014.8870000000002</v>
      </c>
      <c r="BE278" s="67">
        <v>2988.2489999999998</v>
      </c>
      <c r="BF278" s="67">
        <v>2961.6689999999999</v>
      </c>
      <c r="BG278" s="67">
        <v>2935.1840000000002</v>
      </c>
      <c r="BH278" s="67">
        <v>2908.8009999999999</v>
      </c>
      <c r="BI278" s="67">
        <v>2882.529</v>
      </c>
      <c r="BJ278" s="67">
        <v>2856.3879999999999</v>
      </c>
      <c r="BK278" s="67">
        <v>2830.4050000000002</v>
      </c>
      <c r="BL278" s="67">
        <v>2804.5790000000002</v>
      </c>
      <c r="BM278" s="67">
        <v>2778.9490000000001</v>
      </c>
      <c r="BN278" s="67">
        <v>2753.5450000000001</v>
      </c>
      <c r="BO278" s="67">
        <v>2728.3939999999998</v>
      </c>
      <c r="BP278" s="67">
        <v>2703.556</v>
      </c>
      <c r="BQ278" s="67">
        <v>2679.0549999999998</v>
      </c>
      <c r="BR278" s="67">
        <v>2654.873</v>
      </c>
      <c r="BS278" s="67">
        <v>2631.0450000000001</v>
      </c>
      <c r="BT278" s="67">
        <v>2607.5529999999999</v>
      </c>
      <c r="BU278" s="67">
        <v>2584.4459999999999</v>
      </c>
      <c r="BV278" s="67">
        <v>2561.7020000000002</v>
      </c>
      <c r="BW278" s="67">
        <v>2539.3380000000002</v>
      </c>
      <c r="BX278" s="67">
        <v>2517.3290000000002</v>
      </c>
      <c r="BY278" s="67">
        <v>2495.623</v>
      </c>
      <c r="BZ278" s="67">
        <v>2474.2109999999998</v>
      </c>
      <c r="CA278" s="67">
        <v>2453.0859999999998</v>
      </c>
      <c r="CB278" s="67">
        <v>2432.2280000000001</v>
      </c>
      <c r="CC278" s="67">
        <v>2411.65</v>
      </c>
      <c r="CD278" s="67">
        <v>2391.3319999999999</v>
      </c>
      <c r="CE278" s="67">
        <v>2371.2660000000001</v>
      </c>
      <c r="CF278" s="67">
        <v>2351.4580000000001</v>
      </c>
      <c r="CG278" s="67">
        <v>2331.8879999999999</v>
      </c>
      <c r="CH278" s="67">
        <v>2312.547</v>
      </c>
      <c r="CI278" s="67">
        <v>2293.451</v>
      </c>
      <c r="CJ278" s="67">
        <v>2274.5549999999998</v>
      </c>
      <c r="CK278" s="67">
        <v>2255.8809999999999</v>
      </c>
      <c r="CL278" s="67">
        <v>2237.4270000000001</v>
      </c>
      <c r="CM278" s="67">
        <v>2219.183</v>
      </c>
      <c r="CN278" s="67">
        <v>2201.1460000000002</v>
      </c>
      <c r="CO278" s="67">
        <v>2183.3139999999999</v>
      </c>
    </row>
    <row r="279" spans="1:93" ht="11.25" customHeight="1">
      <c r="A279" s="63">
        <v>262</v>
      </c>
      <c r="B279" s="64" t="s">
        <v>844</v>
      </c>
      <c r="C279" s="73" t="s">
        <v>979</v>
      </c>
      <c r="D279" s="66">
        <v>14</v>
      </c>
      <c r="E279" s="66">
        <v>292</v>
      </c>
      <c r="F279" s="64" t="s">
        <v>894</v>
      </c>
      <c r="G279" s="66">
        <v>925</v>
      </c>
      <c r="H279" s="67">
        <v>33.741999999999997</v>
      </c>
      <c r="I279" s="67">
        <v>33.738</v>
      </c>
      <c r="J279" s="67">
        <v>33.722999999999999</v>
      </c>
      <c r="K279" s="67">
        <v>33.715000000000003</v>
      </c>
      <c r="L279" s="67">
        <v>33.706000000000003</v>
      </c>
      <c r="M279" s="67">
        <v>33.691000000000003</v>
      </c>
      <c r="N279" s="67">
        <v>33.691000000000003</v>
      </c>
      <c r="O279" s="67">
        <v>33.713999999999999</v>
      </c>
      <c r="P279" s="67">
        <v>33.710999999999999</v>
      </c>
      <c r="Q279" s="67">
        <v>33.737000000000002</v>
      </c>
      <c r="R279" s="67">
        <v>33.753</v>
      </c>
      <c r="S279" s="67">
        <v>33.786000000000001</v>
      </c>
      <c r="T279" s="67">
        <v>33.82</v>
      </c>
      <c r="U279" s="67">
        <v>33.844000000000001</v>
      </c>
      <c r="V279" s="67">
        <v>33.889000000000003</v>
      </c>
      <c r="W279" s="67">
        <v>33.905999999999999</v>
      </c>
      <c r="X279" s="67">
        <v>33.951000000000001</v>
      </c>
      <c r="Y279" s="67">
        <v>33.978000000000002</v>
      </c>
      <c r="Z279" s="67">
        <v>34.003999999999998</v>
      </c>
      <c r="AA279" s="67">
        <v>34.030999999999999</v>
      </c>
      <c r="AB279" s="67">
        <v>34.048999999999999</v>
      </c>
      <c r="AC279" s="67">
        <v>34.082000000000001</v>
      </c>
      <c r="AD279" s="67">
        <v>34.095999999999997</v>
      </c>
      <c r="AE279" s="67">
        <v>34.119999999999997</v>
      </c>
      <c r="AF279" s="67">
        <v>34.119</v>
      </c>
      <c r="AG279" s="67">
        <v>34.133000000000003</v>
      </c>
      <c r="AH279" s="67">
        <v>34.137</v>
      </c>
      <c r="AI279" s="67">
        <v>34.143999999999998</v>
      </c>
      <c r="AJ279" s="67">
        <v>34.125999999999998</v>
      </c>
      <c r="AK279" s="67">
        <v>34.112000000000002</v>
      </c>
      <c r="AL279" s="67">
        <v>34.1</v>
      </c>
      <c r="AM279" s="67">
        <v>34.076999999999998</v>
      </c>
      <c r="AN279" s="67">
        <v>34.051000000000002</v>
      </c>
      <c r="AO279" s="67">
        <v>34.012999999999998</v>
      </c>
      <c r="AP279" s="67">
        <v>33.969000000000001</v>
      </c>
      <c r="AQ279" s="67">
        <v>33.917999999999999</v>
      </c>
      <c r="AR279" s="67">
        <v>33.863999999999997</v>
      </c>
      <c r="AS279" s="67">
        <v>33.808</v>
      </c>
      <c r="AT279" s="67">
        <v>33.74</v>
      </c>
      <c r="AU279" s="67">
        <v>33.67</v>
      </c>
      <c r="AV279" s="67">
        <v>33.591000000000001</v>
      </c>
      <c r="AW279" s="67">
        <v>33.512</v>
      </c>
      <c r="AX279" s="67">
        <v>33.427</v>
      </c>
      <c r="AY279" s="67">
        <v>33.311999999999998</v>
      </c>
      <c r="AZ279" s="67">
        <v>33.21</v>
      </c>
      <c r="BA279" s="67">
        <v>33.103000000000002</v>
      </c>
      <c r="BB279" s="67">
        <v>32.991</v>
      </c>
      <c r="BC279" s="67">
        <v>32.877000000000002</v>
      </c>
      <c r="BD279" s="67">
        <v>32.752000000000002</v>
      </c>
      <c r="BE279" s="67">
        <v>32.627000000000002</v>
      </c>
      <c r="BF279" s="67">
        <v>32.488999999999997</v>
      </c>
      <c r="BG279" s="67">
        <v>32.36</v>
      </c>
      <c r="BH279" s="67">
        <v>32.213000000000001</v>
      </c>
      <c r="BI279" s="67">
        <v>32.070999999999998</v>
      </c>
      <c r="BJ279" s="67">
        <v>31.934000000000001</v>
      </c>
      <c r="BK279" s="67">
        <v>31.794</v>
      </c>
      <c r="BL279" s="67">
        <v>31.645</v>
      </c>
      <c r="BM279" s="67">
        <v>31.501999999999999</v>
      </c>
      <c r="BN279" s="67">
        <v>31.35</v>
      </c>
      <c r="BO279" s="67">
        <v>31.212</v>
      </c>
      <c r="BP279" s="67">
        <v>31.062999999999999</v>
      </c>
      <c r="BQ279" s="67">
        <v>30.917000000000002</v>
      </c>
      <c r="BR279" s="67">
        <v>30.763999999999999</v>
      </c>
      <c r="BS279" s="67">
        <v>30.614000000000001</v>
      </c>
      <c r="BT279" s="67">
        <v>30.469000000000001</v>
      </c>
      <c r="BU279" s="67">
        <v>30.324999999999999</v>
      </c>
      <c r="BV279" s="67">
        <v>30.178999999999998</v>
      </c>
      <c r="BW279" s="67">
        <v>30.042999999999999</v>
      </c>
      <c r="BX279" s="67">
        <v>29.893000000000001</v>
      </c>
      <c r="BY279" s="67">
        <v>29.747</v>
      </c>
      <c r="BZ279" s="67">
        <v>29.593</v>
      </c>
      <c r="CA279" s="67">
        <v>29.452000000000002</v>
      </c>
      <c r="CB279" s="67">
        <v>29.297000000000001</v>
      </c>
      <c r="CC279" s="67">
        <v>29.145</v>
      </c>
      <c r="CD279" s="67">
        <v>28.995999999999999</v>
      </c>
      <c r="CE279" s="67">
        <v>28.838999999999999</v>
      </c>
      <c r="CF279" s="67">
        <v>28.673999999999999</v>
      </c>
      <c r="CG279" s="67">
        <v>28.526</v>
      </c>
      <c r="CH279" s="67">
        <v>28.364000000000001</v>
      </c>
      <c r="CI279" s="67">
        <v>28.207000000000001</v>
      </c>
      <c r="CJ279" s="67">
        <v>28.042999999999999</v>
      </c>
      <c r="CK279" s="67">
        <v>27.876000000000001</v>
      </c>
      <c r="CL279" s="67">
        <v>27.715</v>
      </c>
      <c r="CM279" s="67">
        <v>27.559000000000001</v>
      </c>
      <c r="CN279" s="67">
        <v>27.388000000000002</v>
      </c>
      <c r="CO279" s="67">
        <v>27.242000000000001</v>
      </c>
    </row>
    <row r="280" spans="1:93" ht="11.25" customHeight="1">
      <c r="A280" s="63">
        <v>263</v>
      </c>
      <c r="B280" s="64" t="s">
        <v>844</v>
      </c>
      <c r="C280" s="73" t="s">
        <v>358</v>
      </c>
      <c r="D280" s="66"/>
      <c r="E280" s="66">
        <v>300</v>
      </c>
      <c r="F280" s="64" t="s">
        <v>894</v>
      </c>
      <c r="G280" s="66">
        <v>925</v>
      </c>
      <c r="H280" s="67">
        <v>10659.736999999999</v>
      </c>
      <c r="I280" s="67">
        <v>10615.183000000001</v>
      </c>
      <c r="J280" s="67">
        <v>10569.449000000001</v>
      </c>
      <c r="K280" s="67">
        <v>10522.244000000001</v>
      </c>
      <c r="L280" s="67">
        <v>10473.451999999999</v>
      </c>
      <c r="M280" s="67">
        <v>10423.056</v>
      </c>
      <c r="N280" s="67">
        <v>10370.746999999999</v>
      </c>
      <c r="O280" s="67">
        <v>10316.641</v>
      </c>
      <c r="P280" s="67">
        <v>10261.734</v>
      </c>
      <c r="Q280" s="67">
        <v>10207.413</v>
      </c>
      <c r="R280" s="67">
        <v>10154.677</v>
      </c>
      <c r="S280" s="67">
        <v>10103.883</v>
      </c>
      <c r="T280" s="67">
        <v>10054.798000000001</v>
      </c>
      <c r="U280" s="67">
        <v>10007.444</v>
      </c>
      <c r="V280" s="67">
        <v>9961.6550000000007</v>
      </c>
      <c r="W280" s="67">
        <v>9917.2520000000004</v>
      </c>
      <c r="X280" s="67">
        <v>9874.2900000000009</v>
      </c>
      <c r="Y280" s="67">
        <v>9832.7150000000001</v>
      </c>
      <c r="Z280" s="67">
        <v>9792.1659999999993</v>
      </c>
      <c r="AA280" s="67">
        <v>9752.1540000000005</v>
      </c>
      <c r="AB280" s="67">
        <v>9712.2649999999994</v>
      </c>
      <c r="AC280" s="67">
        <v>9672.3009999999995</v>
      </c>
      <c r="AD280" s="67">
        <v>9632.1450000000004</v>
      </c>
      <c r="AE280" s="67">
        <v>9591.6820000000007</v>
      </c>
      <c r="AF280" s="67">
        <v>9550.7739999999994</v>
      </c>
      <c r="AG280" s="67">
        <v>9509.2749999999996</v>
      </c>
      <c r="AH280" s="67">
        <v>9467.0580000000009</v>
      </c>
      <c r="AI280" s="67">
        <v>9423.9629999999997</v>
      </c>
      <c r="AJ280" s="67">
        <v>9379.7860000000001</v>
      </c>
      <c r="AK280" s="67">
        <v>9334.3559999999998</v>
      </c>
      <c r="AL280" s="67">
        <v>9287.4979999999996</v>
      </c>
      <c r="AM280" s="67">
        <v>9239.1149999999998</v>
      </c>
      <c r="AN280" s="67">
        <v>9189.1830000000009</v>
      </c>
      <c r="AO280" s="67">
        <v>9137.6010000000006</v>
      </c>
      <c r="AP280" s="67">
        <v>9084.2980000000007</v>
      </c>
      <c r="AQ280" s="67">
        <v>9029.2540000000008</v>
      </c>
      <c r="AR280" s="67">
        <v>8972.4459999999999</v>
      </c>
      <c r="AS280" s="67">
        <v>8913.9519999999993</v>
      </c>
      <c r="AT280" s="67">
        <v>8853.8379999999997</v>
      </c>
      <c r="AU280" s="67">
        <v>8792.2710000000006</v>
      </c>
      <c r="AV280" s="67">
        <v>8729.3719999999994</v>
      </c>
      <c r="AW280" s="67">
        <v>8665.2639999999992</v>
      </c>
      <c r="AX280" s="67">
        <v>8600.0879999999997</v>
      </c>
      <c r="AY280" s="67">
        <v>8534.0290000000005</v>
      </c>
      <c r="AZ280" s="67">
        <v>8467.3109999999997</v>
      </c>
      <c r="BA280" s="67">
        <v>8400.1910000000007</v>
      </c>
      <c r="BB280" s="67">
        <v>8332.8070000000007</v>
      </c>
      <c r="BC280" s="67">
        <v>8265.3690000000006</v>
      </c>
      <c r="BD280" s="67">
        <v>8198.0930000000008</v>
      </c>
      <c r="BE280" s="67">
        <v>8131.2830000000004</v>
      </c>
      <c r="BF280" s="67">
        <v>8065.17</v>
      </c>
      <c r="BG280" s="67">
        <v>7999.9080000000004</v>
      </c>
      <c r="BH280" s="67">
        <v>7935.6540000000005</v>
      </c>
      <c r="BI280" s="67">
        <v>7872.6310000000003</v>
      </c>
      <c r="BJ280" s="67">
        <v>7811.0159999999996</v>
      </c>
      <c r="BK280" s="67">
        <v>7750.9989999999998</v>
      </c>
      <c r="BL280" s="67">
        <v>7692.6790000000001</v>
      </c>
      <c r="BM280" s="67">
        <v>7636.1289999999999</v>
      </c>
      <c r="BN280" s="67">
        <v>7581.3919999999998</v>
      </c>
      <c r="BO280" s="67">
        <v>7528.49</v>
      </c>
      <c r="BP280" s="67">
        <v>7477.4070000000002</v>
      </c>
      <c r="BQ280" s="67">
        <v>7428.18</v>
      </c>
      <c r="BR280" s="67">
        <v>7380.7879999999996</v>
      </c>
      <c r="BS280" s="67">
        <v>7335.1769999999997</v>
      </c>
      <c r="BT280" s="67">
        <v>7291.2950000000001</v>
      </c>
      <c r="BU280" s="67">
        <v>7249.0429999999997</v>
      </c>
      <c r="BV280" s="67">
        <v>7208.3649999999998</v>
      </c>
      <c r="BW280" s="67">
        <v>7169.1980000000003</v>
      </c>
      <c r="BX280" s="67">
        <v>7131.4089999999997</v>
      </c>
      <c r="BY280" s="67">
        <v>7094.87</v>
      </c>
      <c r="BZ280" s="67">
        <v>7059.4409999999998</v>
      </c>
      <c r="CA280" s="67">
        <v>7025.0640000000003</v>
      </c>
      <c r="CB280" s="67">
        <v>6991.6319999999996</v>
      </c>
      <c r="CC280" s="67">
        <v>6958.9189999999999</v>
      </c>
      <c r="CD280" s="67">
        <v>6926.6580000000004</v>
      </c>
      <c r="CE280" s="67">
        <v>6894.6559999999999</v>
      </c>
      <c r="CF280" s="67">
        <v>6862.799</v>
      </c>
      <c r="CG280" s="67">
        <v>6831.0469999999996</v>
      </c>
      <c r="CH280" s="67">
        <v>6799.4449999999997</v>
      </c>
      <c r="CI280" s="67">
        <v>6768.0029999999997</v>
      </c>
      <c r="CJ280" s="67">
        <v>6736.7709999999997</v>
      </c>
      <c r="CK280" s="67">
        <v>6705.77</v>
      </c>
      <c r="CL280" s="67">
        <v>6674.973</v>
      </c>
      <c r="CM280" s="67">
        <v>6644.35</v>
      </c>
      <c r="CN280" s="67">
        <v>6613.84</v>
      </c>
      <c r="CO280" s="67">
        <v>6583.3639999999996</v>
      </c>
    </row>
    <row r="281" spans="1:93" ht="11.25" customHeight="1">
      <c r="A281" s="63">
        <v>264</v>
      </c>
      <c r="B281" s="64" t="s">
        <v>844</v>
      </c>
      <c r="C281" s="73" t="s">
        <v>372</v>
      </c>
      <c r="D281" s="66">
        <v>30</v>
      </c>
      <c r="E281" s="66">
        <v>336</v>
      </c>
      <c r="F281" s="64" t="s">
        <v>894</v>
      </c>
      <c r="G281" s="66">
        <v>925</v>
      </c>
      <c r="H281" s="67">
        <v>0.79</v>
      </c>
      <c r="I281" s="67">
        <v>0.79100000000000004</v>
      </c>
      <c r="J281" s="67">
        <v>0.79800000000000004</v>
      </c>
      <c r="K281" s="67">
        <v>0.81</v>
      </c>
      <c r="L281" s="67">
        <v>0.81499999999999995</v>
      </c>
      <c r="M281" s="67">
        <v>0.80900000000000005</v>
      </c>
      <c r="N281" s="67">
        <v>0.81200000000000006</v>
      </c>
      <c r="O281" s="67">
        <v>0.80800000000000005</v>
      </c>
      <c r="P281" s="67">
        <v>0.80800000000000005</v>
      </c>
      <c r="Q281" s="67">
        <v>0.80300000000000005</v>
      </c>
      <c r="R281" s="67">
        <v>0.79900000000000004</v>
      </c>
      <c r="S281" s="67">
        <v>0.79500000000000004</v>
      </c>
      <c r="T281" s="67">
        <v>0.79300000000000004</v>
      </c>
      <c r="U281" s="67">
        <v>0.80300000000000005</v>
      </c>
      <c r="V281" s="67">
        <v>0.79700000000000004</v>
      </c>
      <c r="W281" s="67">
        <v>0.79900000000000004</v>
      </c>
      <c r="X281" s="67">
        <v>0.79400000000000004</v>
      </c>
      <c r="Y281" s="67">
        <v>0.79500000000000004</v>
      </c>
      <c r="Z281" s="67">
        <v>0.78900000000000003</v>
      </c>
      <c r="AA281" s="67">
        <v>0.80100000000000005</v>
      </c>
      <c r="AB281" s="67">
        <v>0.80100000000000005</v>
      </c>
      <c r="AC281" s="67">
        <v>0.80500000000000005</v>
      </c>
      <c r="AD281" s="67">
        <v>0.80700000000000005</v>
      </c>
      <c r="AE281" s="67">
        <v>0.80600000000000005</v>
      </c>
      <c r="AF281" s="67">
        <v>0.8</v>
      </c>
      <c r="AG281" s="67">
        <v>0.79700000000000004</v>
      </c>
      <c r="AH281" s="67">
        <v>0.79500000000000004</v>
      </c>
      <c r="AI281" s="67">
        <v>0.8</v>
      </c>
      <c r="AJ281" s="67">
        <v>0.79800000000000004</v>
      </c>
      <c r="AK281" s="67">
        <v>0.79400000000000004</v>
      </c>
      <c r="AL281" s="67">
        <v>0.79600000000000004</v>
      </c>
      <c r="AM281" s="67">
        <v>0.80200000000000005</v>
      </c>
      <c r="AN281" s="67">
        <v>0.81100000000000005</v>
      </c>
      <c r="AO281" s="67">
        <v>0.81100000000000005</v>
      </c>
      <c r="AP281" s="67">
        <v>0.80700000000000005</v>
      </c>
      <c r="AQ281" s="67">
        <v>0.80600000000000005</v>
      </c>
      <c r="AR281" s="67">
        <v>0.80400000000000005</v>
      </c>
      <c r="AS281" s="67">
        <v>0.80600000000000005</v>
      </c>
      <c r="AT281" s="67">
        <v>0.80300000000000005</v>
      </c>
      <c r="AU281" s="67">
        <v>0.80500000000000005</v>
      </c>
      <c r="AV281" s="67">
        <v>0.80300000000000005</v>
      </c>
      <c r="AW281" s="67">
        <v>0.80500000000000005</v>
      </c>
      <c r="AX281" s="67">
        <v>0.80500000000000005</v>
      </c>
      <c r="AY281" s="67">
        <v>0.80400000000000005</v>
      </c>
      <c r="AZ281" s="67">
        <v>0.81899999999999995</v>
      </c>
      <c r="BA281" s="67">
        <v>0.82199999999999995</v>
      </c>
      <c r="BB281" s="67">
        <v>0.81599999999999995</v>
      </c>
      <c r="BC281" s="67">
        <v>0.81699999999999995</v>
      </c>
      <c r="BD281" s="67">
        <v>0.81699999999999995</v>
      </c>
      <c r="BE281" s="67">
        <v>0.81399999999999995</v>
      </c>
      <c r="BF281" s="67">
        <v>0.81</v>
      </c>
      <c r="BG281" s="67">
        <v>0.80800000000000005</v>
      </c>
      <c r="BH281" s="67">
        <v>0.80400000000000005</v>
      </c>
      <c r="BI281" s="67">
        <v>0.80300000000000005</v>
      </c>
      <c r="BJ281" s="67">
        <v>0.79700000000000004</v>
      </c>
      <c r="BK281" s="67">
        <v>0.78800000000000003</v>
      </c>
      <c r="BL281" s="67">
        <v>0.78400000000000003</v>
      </c>
      <c r="BM281" s="67">
        <v>0.78700000000000003</v>
      </c>
      <c r="BN281" s="67">
        <v>0.79300000000000004</v>
      </c>
      <c r="BO281" s="67">
        <v>0.79300000000000004</v>
      </c>
      <c r="BP281" s="67">
        <v>0.79300000000000004</v>
      </c>
      <c r="BQ281" s="67">
        <v>0.79400000000000004</v>
      </c>
      <c r="BR281" s="67">
        <v>0.79300000000000004</v>
      </c>
      <c r="BS281" s="67">
        <v>0.79500000000000004</v>
      </c>
      <c r="BT281" s="67">
        <v>0.79200000000000004</v>
      </c>
      <c r="BU281" s="67">
        <v>0.79100000000000004</v>
      </c>
      <c r="BV281" s="67">
        <v>0.79300000000000004</v>
      </c>
      <c r="BW281" s="67">
        <v>0.79200000000000004</v>
      </c>
      <c r="BX281" s="67">
        <v>0.79400000000000004</v>
      </c>
      <c r="BY281" s="67">
        <v>0.79500000000000004</v>
      </c>
      <c r="BZ281" s="67">
        <v>0.79300000000000004</v>
      </c>
      <c r="CA281" s="67">
        <v>0.79100000000000004</v>
      </c>
      <c r="CB281" s="67">
        <v>0.78900000000000003</v>
      </c>
      <c r="CC281" s="67">
        <v>0.78900000000000003</v>
      </c>
      <c r="CD281" s="67">
        <v>0.79100000000000004</v>
      </c>
      <c r="CE281" s="67">
        <v>0.79</v>
      </c>
      <c r="CF281" s="67">
        <v>0.78900000000000003</v>
      </c>
      <c r="CG281" s="67">
        <v>0.79</v>
      </c>
      <c r="CH281" s="67">
        <v>0.79</v>
      </c>
      <c r="CI281" s="67">
        <v>0.79100000000000004</v>
      </c>
      <c r="CJ281" s="67">
        <v>0.79100000000000004</v>
      </c>
      <c r="CK281" s="67">
        <v>0.79300000000000004</v>
      </c>
      <c r="CL281" s="67">
        <v>0.79600000000000004</v>
      </c>
      <c r="CM281" s="67">
        <v>0.79600000000000004</v>
      </c>
      <c r="CN281" s="67">
        <v>0.79500000000000004</v>
      </c>
      <c r="CO281" s="67">
        <v>0.79700000000000004</v>
      </c>
    </row>
    <row r="282" spans="1:93" ht="11.25" customHeight="1">
      <c r="A282" s="63">
        <v>265</v>
      </c>
      <c r="B282" s="64" t="s">
        <v>844</v>
      </c>
      <c r="C282" s="73" t="s">
        <v>392</v>
      </c>
      <c r="D282" s="66"/>
      <c r="E282" s="66">
        <v>380</v>
      </c>
      <c r="F282" s="64" t="s">
        <v>894</v>
      </c>
      <c r="G282" s="66">
        <v>925</v>
      </c>
      <c r="H282" s="67">
        <v>60578.489000000001</v>
      </c>
      <c r="I282" s="67">
        <v>60663.067999999999</v>
      </c>
      <c r="J282" s="67">
        <v>60673.694000000003</v>
      </c>
      <c r="K282" s="67">
        <v>60627.290999999997</v>
      </c>
      <c r="L282" s="67">
        <v>60550.091999999997</v>
      </c>
      <c r="M282" s="67">
        <v>60461.828000000001</v>
      </c>
      <c r="N282" s="67">
        <v>60367.470999999998</v>
      </c>
      <c r="O282" s="67">
        <v>60262.779000000002</v>
      </c>
      <c r="P282" s="67">
        <v>60147.514999999999</v>
      </c>
      <c r="Q282" s="67">
        <v>60019.21</v>
      </c>
      <c r="R282" s="67">
        <v>59876.553</v>
      </c>
      <c r="S282" s="67">
        <v>59720.998</v>
      </c>
      <c r="T282" s="67">
        <v>59555.936000000002</v>
      </c>
      <c r="U282" s="67">
        <v>59384.053</v>
      </c>
      <c r="V282" s="67">
        <v>59208.464999999997</v>
      </c>
      <c r="W282" s="67">
        <v>59031.472999999998</v>
      </c>
      <c r="X282" s="67">
        <v>58854.135999999999</v>
      </c>
      <c r="Y282" s="67">
        <v>58676.377999999997</v>
      </c>
      <c r="Z282" s="67">
        <v>58497.942999999999</v>
      </c>
      <c r="AA282" s="67">
        <v>58317.983999999997</v>
      </c>
      <c r="AB282" s="67">
        <v>58135.63</v>
      </c>
      <c r="AC282" s="67">
        <v>57950.862999999998</v>
      </c>
      <c r="AD282" s="67">
        <v>57763.188000000002</v>
      </c>
      <c r="AE282" s="67">
        <v>57570.550999999999</v>
      </c>
      <c r="AF282" s="67">
        <v>57370.313999999998</v>
      </c>
      <c r="AG282" s="67">
        <v>57160.351000000002</v>
      </c>
      <c r="AH282" s="67">
        <v>56939.921000000002</v>
      </c>
      <c r="AI282" s="67">
        <v>56708.663999999997</v>
      </c>
      <c r="AJ282" s="67">
        <v>56465.444000000003</v>
      </c>
      <c r="AK282" s="67">
        <v>56209.069000000003</v>
      </c>
      <c r="AL282" s="67">
        <v>55938.767</v>
      </c>
      <c r="AM282" s="67">
        <v>55654.04</v>
      </c>
      <c r="AN282" s="67">
        <v>55355.050999999999</v>
      </c>
      <c r="AO282" s="67">
        <v>55042.557000000001</v>
      </c>
      <c r="AP282" s="67">
        <v>54717.743000000002</v>
      </c>
      <c r="AQ282" s="67">
        <v>54381.673999999999</v>
      </c>
      <c r="AR282" s="67">
        <v>54035.023999999998</v>
      </c>
      <c r="AS282" s="67">
        <v>53678.214</v>
      </c>
      <c r="AT282" s="67">
        <v>53311.851999999999</v>
      </c>
      <c r="AU282" s="67">
        <v>52936.525000000001</v>
      </c>
      <c r="AV282" s="67">
        <v>52553.010999999999</v>
      </c>
      <c r="AW282" s="67">
        <v>52162.252</v>
      </c>
      <c r="AX282" s="67">
        <v>51765.523999999998</v>
      </c>
      <c r="AY282" s="67">
        <v>51364.498</v>
      </c>
      <c r="AZ282" s="67">
        <v>50961.02</v>
      </c>
      <c r="BA282" s="67">
        <v>50556.885000000002</v>
      </c>
      <c r="BB282" s="67">
        <v>50153.190999999999</v>
      </c>
      <c r="BC282" s="67">
        <v>49751.216</v>
      </c>
      <c r="BD282" s="67">
        <v>49353.137000000002</v>
      </c>
      <c r="BE282" s="67">
        <v>48961.402000000002</v>
      </c>
      <c r="BF282" s="67">
        <v>48578.014999999999</v>
      </c>
      <c r="BG282" s="67">
        <v>48204.108</v>
      </c>
      <c r="BH282" s="67">
        <v>47840.252999999997</v>
      </c>
      <c r="BI282" s="67">
        <v>47487.133000000002</v>
      </c>
      <c r="BJ282" s="67">
        <v>47145.194000000003</v>
      </c>
      <c r="BK282" s="67">
        <v>46814.71</v>
      </c>
      <c r="BL282" s="67">
        <v>46496.012999999999</v>
      </c>
      <c r="BM282" s="67">
        <v>46189.2</v>
      </c>
      <c r="BN282" s="67">
        <v>45893.864000000001</v>
      </c>
      <c r="BO282" s="67">
        <v>45609.307000000001</v>
      </c>
      <c r="BP282" s="67">
        <v>45334.85</v>
      </c>
      <c r="BQ282" s="67">
        <v>45070.245000000003</v>
      </c>
      <c r="BR282" s="67">
        <v>44815.025000000001</v>
      </c>
      <c r="BS282" s="67">
        <v>44568.08</v>
      </c>
      <c r="BT282" s="67">
        <v>44328.034</v>
      </c>
      <c r="BU282" s="67">
        <v>44093.705999999998</v>
      </c>
      <c r="BV282" s="67">
        <v>43864.476000000002</v>
      </c>
      <c r="BW282" s="67">
        <v>43639.906000000003</v>
      </c>
      <c r="BX282" s="67">
        <v>43419.35</v>
      </c>
      <c r="BY282" s="67">
        <v>43202.194000000003</v>
      </c>
      <c r="BZ282" s="67">
        <v>42987.885999999999</v>
      </c>
      <c r="CA282" s="67">
        <v>42776.012000000002</v>
      </c>
      <c r="CB282" s="67">
        <v>42566.241999999998</v>
      </c>
      <c r="CC282" s="67">
        <v>42358.298999999999</v>
      </c>
      <c r="CD282" s="67">
        <v>42151.978000000003</v>
      </c>
      <c r="CE282" s="67">
        <v>41947.133999999998</v>
      </c>
      <c r="CF282" s="67">
        <v>41743.69</v>
      </c>
      <c r="CG282" s="67">
        <v>41541.595999999998</v>
      </c>
      <c r="CH282" s="67">
        <v>41340.927000000003</v>
      </c>
      <c r="CI282" s="67">
        <v>41141.75</v>
      </c>
      <c r="CJ282" s="67">
        <v>40944.256000000001</v>
      </c>
      <c r="CK282" s="67">
        <v>40748.682000000001</v>
      </c>
      <c r="CL282" s="67">
        <v>40555.347999999998</v>
      </c>
      <c r="CM282" s="67">
        <v>40364.623</v>
      </c>
      <c r="CN282" s="67">
        <v>40176.959000000003</v>
      </c>
      <c r="CO282" s="67">
        <v>39992.910000000003</v>
      </c>
    </row>
    <row r="283" spans="1:93" ht="11.25" customHeight="1">
      <c r="A283" s="63">
        <v>266</v>
      </c>
      <c r="B283" s="64" t="s">
        <v>844</v>
      </c>
      <c r="C283" s="73" t="s">
        <v>441</v>
      </c>
      <c r="D283" s="66"/>
      <c r="E283" s="66">
        <v>470</v>
      </c>
      <c r="F283" s="64" t="s">
        <v>894</v>
      </c>
      <c r="G283" s="66">
        <v>925</v>
      </c>
      <c r="H283" s="67">
        <v>433.55900000000003</v>
      </c>
      <c r="I283" s="67">
        <v>436.09899999999999</v>
      </c>
      <c r="J283" s="67">
        <v>437.935</v>
      </c>
      <c r="K283" s="67">
        <v>439.255</v>
      </c>
      <c r="L283" s="67">
        <v>440.37700000000001</v>
      </c>
      <c r="M283" s="67">
        <v>441.53899999999999</v>
      </c>
      <c r="N283" s="67">
        <v>442.79</v>
      </c>
      <c r="O283" s="67">
        <v>444.03</v>
      </c>
      <c r="P283" s="67">
        <v>445.22800000000001</v>
      </c>
      <c r="Q283" s="67">
        <v>446.303</v>
      </c>
      <c r="R283" s="67">
        <v>447.18599999999998</v>
      </c>
      <c r="S283" s="67">
        <v>447.88499999999999</v>
      </c>
      <c r="T283" s="67">
        <v>448.41300000000001</v>
      </c>
      <c r="U283" s="67">
        <v>448.76299999999998</v>
      </c>
      <c r="V283" s="67">
        <v>448.93299999999999</v>
      </c>
      <c r="W283" s="67">
        <v>448.89400000000001</v>
      </c>
      <c r="X283" s="67">
        <v>448.65100000000001</v>
      </c>
      <c r="Y283" s="67">
        <v>448.22300000000001</v>
      </c>
      <c r="Z283" s="67">
        <v>447.62400000000002</v>
      </c>
      <c r="AA283" s="67">
        <v>446.88600000000002</v>
      </c>
      <c r="AB283" s="67">
        <v>446.02</v>
      </c>
      <c r="AC283" s="67">
        <v>445.04899999999998</v>
      </c>
      <c r="AD283" s="67">
        <v>443.97399999999999</v>
      </c>
      <c r="AE283" s="67">
        <v>442.82600000000002</v>
      </c>
      <c r="AF283" s="67">
        <v>441.59500000000003</v>
      </c>
      <c r="AG283" s="67">
        <v>440.31400000000002</v>
      </c>
      <c r="AH283" s="67">
        <v>438.98200000000003</v>
      </c>
      <c r="AI283" s="67">
        <v>437.61900000000003</v>
      </c>
      <c r="AJ283" s="67">
        <v>436.23</v>
      </c>
      <c r="AK283" s="67">
        <v>434.84100000000001</v>
      </c>
      <c r="AL283" s="67">
        <v>433.45699999999999</v>
      </c>
      <c r="AM283" s="67">
        <v>432.07499999999999</v>
      </c>
      <c r="AN283" s="67">
        <v>430.714</v>
      </c>
      <c r="AO283" s="67">
        <v>429.38</v>
      </c>
      <c r="AP283" s="67">
        <v>428.06400000000002</v>
      </c>
      <c r="AQ283" s="67">
        <v>426.79300000000001</v>
      </c>
      <c r="AR283" s="67">
        <v>425.541</v>
      </c>
      <c r="AS283" s="67">
        <v>424.32299999999998</v>
      </c>
      <c r="AT283" s="67">
        <v>423.13200000000001</v>
      </c>
      <c r="AU283" s="67">
        <v>421.95600000000002</v>
      </c>
      <c r="AV283" s="67">
        <v>420.77199999999999</v>
      </c>
      <c r="AW283" s="67">
        <v>419.61200000000002</v>
      </c>
      <c r="AX283" s="67">
        <v>418.43700000000001</v>
      </c>
      <c r="AY283" s="67">
        <v>417.25299999999999</v>
      </c>
      <c r="AZ283" s="67">
        <v>416.05399999999997</v>
      </c>
      <c r="BA283" s="67">
        <v>414.83</v>
      </c>
      <c r="BB283" s="67">
        <v>413.57</v>
      </c>
      <c r="BC283" s="67">
        <v>412.26499999999999</v>
      </c>
      <c r="BD283" s="67">
        <v>410.93</v>
      </c>
      <c r="BE283" s="67">
        <v>409.54199999999997</v>
      </c>
      <c r="BF283" s="67">
        <v>408.09500000000003</v>
      </c>
      <c r="BG283" s="67">
        <v>406.59899999999999</v>
      </c>
      <c r="BH283" s="67">
        <v>405.03399999999999</v>
      </c>
      <c r="BI283" s="67">
        <v>403.42899999999997</v>
      </c>
      <c r="BJ283" s="67">
        <v>401.75700000000001</v>
      </c>
      <c r="BK283" s="67">
        <v>400.048</v>
      </c>
      <c r="BL283" s="67">
        <v>398.28300000000002</v>
      </c>
      <c r="BM283" s="67">
        <v>396.476</v>
      </c>
      <c r="BN283" s="67">
        <v>394.64</v>
      </c>
      <c r="BO283" s="67">
        <v>392.80200000000002</v>
      </c>
      <c r="BP283" s="67">
        <v>390.93400000000003</v>
      </c>
      <c r="BQ283" s="67">
        <v>389.06700000000001</v>
      </c>
      <c r="BR283" s="67">
        <v>387.21199999999999</v>
      </c>
      <c r="BS283" s="67">
        <v>385.36700000000002</v>
      </c>
      <c r="BT283" s="67">
        <v>383.54599999999999</v>
      </c>
      <c r="BU283" s="67">
        <v>381.76</v>
      </c>
      <c r="BV283" s="67">
        <v>380.01299999999998</v>
      </c>
      <c r="BW283" s="67">
        <v>378.30900000000003</v>
      </c>
      <c r="BX283" s="67">
        <v>376.65300000000002</v>
      </c>
      <c r="BY283" s="67">
        <v>375.06200000000001</v>
      </c>
      <c r="BZ283" s="67">
        <v>373.51499999999999</v>
      </c>
      <c r="CA283" s="67">
        <v>372.041</v>
      </c>
      <c r="CB283" s="67">
        <v>370.61500000000001</v>
      </c>
      <c r="CC283" s="67">
        <v>369.26600000000002</v>
      </c>
      <c r="CD283" s="67">
        <v>367.988</v>
      </c>
      <c r="CE283" s="67">
        <v>366.76499999999999</v>
      </c>
      <c r="CF283" s="67">
        <v>365.625</v>
      </c>
      <c r="CG283" s="67">
        <v>364.54399999999998</v>
      </c>
      <c r="CH283" s="67">
        <v>363.52600000000001</v>
      </c>
      <c r="CI283" s="67">
        <v>362.57499999999999</v>
      </c>
      <c r="CJ283" s="67">
        <v>361.66699999999997</v>
      </c>
      <c r="CK283" s="67">
        <v>360.81200000000001</v>
      </c>
      <c r="CL283" s="67">
        <v>359.98700000000002</v>
      </c>
      <c r="CM283" s="67">
        <v>359.21600000000001</v>
      </c>
      <c r="CN283" s="67">
        <v>358.459</v>
      </c>
      <c r="CO283" s="67">
        <v>357.73200000000003</v>
      </c>
    </row>
    <row r="284" spans="1:93" ht="11.25" customHeight="1">
      <c r="A284" s="63">
        <v>267</v>
      </c>
      <c r="B284" s="64" t="s">
        <v>844</v>
      </c>
      <c r="C284" s="73" t="s">
        <v>459</v>
      </c>
      <c r="D284" s="66"/>
      <c r="E284" s="66">
        <v>499</v>
      </c>
      <c r="F284" s="64" t="s">
        <v>894</v>
      </c>
      <c r="G284" s="66">
        <v>925</v>
      </c>
      <c r="H284" s="67">
        <v>626.95699999999999</v>
      </c>
      <c r="I284" s="67">
        <v>627.27099999999996</v>
      </c>
      <c r="J284" s="67">
        <v>627.56299999999999</v>
      </c>
      <c r="K284" s="67">
        <v>627.803</v>
      </c>
      <c r="L284" s="67">
        <v>627.98800000000006</v>
      </c>
      <c r="M284" s="67">
        <v>628.06200000000001</v>
      </c>
      <c r="N284" s="67">
        <v>628.05100000000004</v>
      </c>
      <c r="O284" s="67">
        <v>627.95100000000002</v>
      </c>
      <c r="P284" s="67">
        <v>627.76599999999996</v>
      </c>
      <c r="Q284" s="67">
        <v>627.48900000000003</v>
      </c>
      <c r="R284" s="67">
        <v>627.14800000000002</v>
      </c>
      <c r="S284" s="67">
        <v>626.70799999999997</v>
      </c>
      <c r="T284" s="67">
        <v>626.19200000000001</v>
      </c>
      <c r="U284" s="67">
        <v>625.57799999999997</v>
      </c>
      <c r="V284" s="67">
        <v>624.86500000000001</v>
      </c>
      <c r="W284" s="67">
        <v>624.05799999999999</v>
      </c>
      <c r="X284" s="67">
        <v>623.14400000000001</v>
      </c>
      <c r="Y284" s="67">
        <v>622.11900000000003</v>
      </c>
      <c r="Z284" s="67">
        <v>620.99099999999999</v>
      </c>
      <c r="AA284" s="67">
        <v>619.76499999999999</v>
      </c>
      <c r="AB284" s="67">
        <v>618.423</v>
      </c>
      <c r="AC284" s="67">
        <v>616.98500000000001</v>
      </c>
      <c r="AD284" s="67">
        <v>615.428</v>
      </c>
      <c r="AE284" s="67">
        <v>613.79600000000005</v>
      </c>
      <c r="AF284" s="67">
        <v>612.07100000000003</v>
      </c>
      <c r="AG284" s="67">
        <v>610.24900000000002</v>
      </c>
      <c r="AH284" s="67">
        <v>608.36099999999999</v>
      </c>
      <c r="AI284" s="67">
        <v>606.40899999999999</v>
      </c>
      <c r="AJ284" s="67">
        <v>604.38900000000001</v>
      </c>
      <c r="AK284" s="67">
        <v>602.32799999999997</v>
      </c>
      <c r="AL284" s="67">
        <v>600.226</v>
      </c>
      <c r="AM284" s="67">
        <v>598.09799999999996</v>
      </c>
      <c r="AN284" s="67">
        <v>595.92600000000004</v>
      </c>
      <c r="AO284" s="67">
        <v>593.74199999999996</v>
      </c>
      <c r="AP284" s="67">
        <v>591.55499999999995</v>
      </c>
      <c r="AQ284" s="67">
        <v>589.33600000000001</v>
      </c>
      <c r="AR284" s="67">
        <v>587.10500000000002</v>
      </c>
      <c r="AS284" s="67">
        <v>584.87</v>
      </c>
      <c r="AT284" s="67">
        <v>582.625</v>
      </c>
      <c r="AU284" s="67">
        <v>580.35500000000002</v>
      </c>
      <c r="AV284" s="67">
        <v>578.08100000000002</v>
      </c>
      <c r="AW284" s="67">
        <v>575.76199999999994</v>
      </c>
      <c r="AX284" s="67">
        <v>573.43799999999999</v>
      </c>
      <c r="AY284" s="67">
        <v>571.08799999999997</v>
      </c>
      <c r="AZ284" s="67">
        <v>568.70000000000005</v>
      </c>
      <c r="BA284" s="67">
        <v>566.26</v>
      </c>
      <c r="BB284" s="67">
        <v>563.79600000000005</v>
      </c>
      <c r="BC284" s="67">
        <v>561.28200000000004</v>
      </c>
      <c r="BD284" s="67">
        <v>558.72900000000004</v>
      </c>
      <c r="BE284" s="67">
        <v>556.12199999999996</v>
      </c>
      <c r="BF284" s="67">
        <v>553.476</v>
      </c>
      <c r="BG284" s="67">
        <v>550.78599999999994</v>
      </c>
      <c r="BH284" s="67">
        <v>548.04</v>
      </c>
      <c r="BI284" s="67">
        <v>545.26400000000001</v>
      </c>
      <c r="BJ284" s="67">
        <v>542.44299999999998</v>
      </c>
      <c r="BK284" s="67">
        <v>539.596</v>
      </c>
      <c r="BL284" s="67">
        <v>536.71600000000001</v>
      </c>
      <c r="BM284" s="67">
        <v>533.80499999999995</v>
      </c>
      <c r="BN284" s="67">
        <v>530.85900000000004</v>
      </c>
      <c r="BO284" s="67">
        <v>527.93299999999999</v>
      </c>
      <c r="BP284" s="67">
        <v>524.98500000000001</v>
      </c>
      <c r="BQ284" s="67">
        <v>522.02599999999995</v>
      </c>
      <c r="BR284" s="67">
        <v>519.07799999999997</v>
      </c>
      <c r="BS284" s="67">
        <v>516.12599999999998</v>
      </c>
      <c r="BT284" s="67">
        <v>513.18499999999995</v>
      </c>
      <c r="BU284" s="67">
        <v>510.24599999999998</v>
      </c>
      <c r="BV284" s="67">
        <v>507.32400000000001</v>
      </c>
      <c r="BW284" s="67">
        <v>504.40100000000001</v>
      </c>
      <c r="BX284" s="67">
        <v>501.48</v>
      </c>
      <c r="BY284" s="67">
        <v>498.59199999999998</v>
      </c>
      <c r="BZ284" s="67">
        <v>495.70499999999998</v>
      </c>
      <c r="CA284" s="67">
        <v>492.834</v>
      </c>
      <c r="CB284" s="67">
        <v>489.96899999999999</v>
      </c>
      <c r="CC284" s="67">
        <v>487.11599999999999</v>
      </c>
      <c r="CD284" s="67">
        <v>484.28</v>
      </c>
      <c r="CE284" s="67">
        <v>481.45400000000001</v>
      </c>
      <c r="CF284" s="67">
        <v>478.63</v>
      </c>
      <c r="CG284" s="67">
        <v>475.82499999999999</v>
      </c>
      <c r="CH284" s="67">
        <v>473.01600000000002</v>
      </c>
      <c r="CI284" s="67">
        <v>470.21899999999999</v>
      </c>
      <c r="CJ284" s="67">
        <v>467.44499999999999</v>
      </c>
      <c r="CK284" s="67">
        <v>464.66399999999999</v>
      </c>
      <c r="CL284" s="67">
        <v>461.90699999999998</v>
      </c>
      <c r="CM284" s="67">
        <v>459.14499999999998</v>
      </c>
      <c r="CN284" s="67">
        <v>456.39499999999998</v>
      </c>
      <c r="CO284" s="67">
        <v>453.65600000000001</v>
      </c>
    </row>
    <row r="285" spans="1:93" ht="11.25" customHeight="1">
      <c r="A285" s="63">
        <v>268</v>
      </c>
      <c r="B285" s="64" t="s">
        <v>844</v>
      </c>
      <c r="C285" s="73" t="s">
        <v>980</v>
      </c>
      <c r="D285" s="66"/>
      <c r="E285" s="66">
        <v>807</v>
      </c>
      <c r="F285" s="64" t="s">
        <v>894</v>
      </c>
      <c r="G285" s="66">
        <v>925</v>
      </c>
      <c r="H285" s="67">
        <v>2079.335</v>
      </c>
      <c r="I285" s="67">
        <v>2080.7460000000001</v>
      </c>
      <c r="J285" s="67">
        <v>2081.9960000000001</v>
      </c>
      <c r="K285" s="67">
        <v>2082.9569999999999</v>
      </c>
      <c r="L285" s="67">
        <v>2083.4580000000001</v>
      </c>
      <c r="M285" s="67">
        <v>2083.38</v>
      </c>
      <c r="N285" s="67">
        <v>2082.6619999999998</v>
      </c>
      <c r="O285" s="67">
        <v>2081.3049999999998</v>
      </c>
      <c r="P285" s="67">
        <v>2079.337</v>
      </c>
      <c r="Q285" s="67">
        <v>2076.8200000000002</v>
      </c>
      <c r="R285" s="67">
        <v>2073.808</v>
      </c>
      <c r="S285" s="67">
        <v>2070.2779999999998</v>
      </c>
      <c r="T285" s="67">
        <v>2066.2179999999998</v>
      </c>
      <c r="U285" s="67">
        <v>2061.614</v>
      </c>
      <c r="V285" s="67">
        <v>2056.4589999999998</v>
      </c>
      <c r="W285" s="67">
        <v>2050.7420000000002</v>
      </c>
      <c r="X285" s="67">
        <v>2044.473</v>
      </c>
      <c r="Y285" s="67">
        <v>2037.682</v>
      </c>
      <c r="Z285" s="67">
        <v>2030.367</v>
      </c>
      <c r="AA285" s="67">
        <v>2022.566</v>
      </c>
      <c r="AB285" s="67">
        <v>2014.29</v>
      </c>
      <c r="AC285" s="67">
        <v>2005.5730000000001</v>
      </c>
      <c r="AD285" s="67">
        <v>1996.4269999999999</v>
      </c>
      <c r="AE285" s="67">
        <v>1986.9090000000001</v>
      </c>
      <c r="AF285" s="67">
        <v>1977.0719999999999</v>
      </c>
      <c r="AG285" s="67">
        <v>1966.9659999999999</v>
      </c>
      <c r="AH285" s="67">
        <v>1956.6179999999999</v>
      </c>
      <c r="AI285" s="67">
        <v>1946.0509999999999</v>
      </c>
      <c r="AJ285" s="67">
        <v>1935.2940000000001</v>
      </c>
      <c r="AK285" s="67">
        <v>1924.3979999999999</v>
      </c>
      <c r="AL285" s="67">
        <v>1913.374</v>
      </c>
      <c r="AM285" s="67">
        <v>1902.252</v>
      </c>
      <c r="AN285" s="67">
        <v>1891.039</v>
      </c>
      <c r="AO285" s="67">
        <v>1879.713</v>
      </c>
      <c r="AP285" s="67">
        <v>1868.2929999999999</v>
      </c>
      <c r="AQ285" s="67">
        <v>1856.7750000000001</v>
      </c>
      <c r="AR285" s="67">
        <v>1845.1469999999999</v>
      </c>
      <c r="AS285" s="67">
        <v>1833.4079999999999</v>
      </c>
      <c r="AT285" s="67">
        <v>1821.546</v>
      </c>
      <c r="AU285" s="67">
        <v>1809.537</v>
      </c>
      <c r="AV285" s="67">
        <v>1797.365</v>
      </c>
      <c r="AW285" s="67">
        <v>1785.0260000000001</v>
      </c>
      <c r="AX285" s="67">
        <v>1772.511</v>
      </c>
      <c r="AY285" s="67">
        <v>1759.827</v>
      </c>
      <c r="AZ285" s="67">
        <v>1746.98</v>
      </c>
      <c r="BA285" s="67">
        <v>1733.9570000000001</v>
      </c>
      <c r="BB285" s="67">
        <v>1720.779</v>
      </c>
      <c r="BC285" s="67">
        <v>1707.425</v>
      </c>
      <c r="BD285" s="67">
        <v>1693.944</v>
      </c>
      <c r="BE285" s="67">
        <v>1680.3140000000001</v>
      </c>
      <c r="BF285" s="67">
        <v>1666.557</v>
      </c>
      <c r="BG285" s="67">
        <v>1652.6869999999999</v>
      </c>
      <c r="BH285" s="67">
        <v>1638.72</v>
      </c>
      <c r="BI285" s="67">
        <v>1624.6869999999999</v>
      </c>
      <c r="BJ285" s="67">
        <v>1610.6130000000001</v>
      </c>
      <c r="BK285" s="67">
        <v>1596.5360000000001</v>
      </c>
      <c r="BL285" s="67">
        <v>1582.4580000000001</v>
      </c>
      <c r="BM285" s="67">
        <v>1568.405</v>
      </c>
      <c r="BN285" s="67">
        <v>1554.432</v>
      </c>
      <c r="BO285" s="67">
        <v>1540.56</v>
      </c>
      <c r="BP285" s="67">
        <v>1526.826</v>
      </c>
      <c r="BQ285" s="67">
        <v>1513.2460000000001</v>
      </c>
      <c r="BR285" s="67">
        <v>1499.8510000000001</v>
      </c>
      <c r="BS285" s="67">
        <v>1486.654</v>
      </c>
      <c r="BT285" s="67">
        <v>1473.682</v>
      </c>
      <c r="BU285" s="67">
        <v>1460.9269999999999</v>
      </c>
      <c r="BV285" s="67">
        <v>1448.431</v>
      </c>
      <c r="BW285" s="67">
        <v>1436.183</v>
      </c>
      <c r="BX285" s="67">
        <v>1424.184</v>
      </c>
      <c r="BY285" s="67">
        <v>1412.4290000000001</v>
      </c>
      <c r="BZ285" s="67">
        <v>1400.94</v>
      </c>
      <c r="CA285" s="67">
        <v>1389.682</v>
      </c>
      <c r="CB285" s="67">
        <v>1378.6759999999999</v>
      </c>
      <c r="CC285" s="67">
        <v>1367.895</v>
      </c>
      <c r="CD285" s="67">
        <v>1357.3050000000001</v>
      </c>
      <c r="CE285" s="67">
        <v>1346.89</v>
      </c>
      <c r="CF285" s="67">
        <v>1336.645</v>
      </c>
      <c r="CG285" s="67">
        <v>1326.556</v>
      </c>
      <c r="CH285" s="67">
        <v>1316.605</v>
      </c>
      <c r="CI285" s="67">
        <v>1306.771</v>
      </c>
      <c r="CJ285" s="67">
        <v>1297.0540000000001</v>
      </c>
      <c r="CK285" s="67">
        <v>1287.4280000000001</v>
      </c>
      <c r="CL285" s="67">
        <v>1277.8879999999999</v>
      </c>
      <c r="CM285" s="67">
        <v>1268.3800000000001</v>
      </c>
      <c r="CN285" s="67">
        <v>1258.8820000000001</v>
      </c>
      <c r="CO285" s="67">
        <v>1249.3610000000001</v>
      </c>
    </row>
    <row r="286" spans="1:93" ht="11.25" customHeight="1">
      <c r="A286" s="63">
        <v>269</v>
      </c>
      <c r="B286" s="64" t="s">
        <v>844</v>
      </c>
      <c r="C286" s="73" t="s">
        <v>503</v>
      </c>
      <c r="D286" s="66"/>
      <c r="E286" s="66">
        <v>620</v>
      </c>
      <c r="F286" s="64" t="s">
        <v>894</v>
      </c>
      <c r="G286" s="66">
        <v>925</v>
      </c>
      <c r="H286" s="67">
        <v>10368.346</v>
      </c>
      <c r="I286" s="67">
        <v>10325.540000000001</v>
      </c>
      <c r="J286" s="67">
        <v>10288.527</v>
      </c>
      <c r="K286" s="67">
        <v>10256.191999999999</v>
      </c>
      <c r="L286" s="67">
        <v>10226.178</v>
      </c>
      <c r="M286" s="67">
        <v>10196.707</v>
      </c>
      <c r="N286" s="67">
        <v>10167.923000000001</v>
      </c>
      <c r="O286" s="67">
        <v>10140.567999999999</v>
      </c>
      <c r="P286" s="67">
        <v>10114.017</v>
      </c>
      <c r="Q286" s="67">
        <v>10087.499</v>
      </c>
      <c r="R286" s="67">
        <v>10060.415999999999</v>
      </c>
      <c r="S286" s="67">
        <v>10032.459999999999</v>
      </c>
      <c r="T286" s="67">
        <v>10003.591</v>
      </c>
      <c r="U286" s="67">
        <v>9973.8790000000008</v>
      </c>
      <c r="V286" s="67">
        <v>9943.5390000000007</v>
      </c>
      <c r="W286" s="67">
        <v>9912.6830000000009</v>
      </c>
      <c r="X286" s="67">
        <v>9881.2520000000004</v>
      </c>
      <c r="Y286" s="67">
        <v>9849.0650000000005</v>
      </c>
      <c r="Z286" s="67">
        <v>9816.0930000000008</v>
      </c>
      <c r="AA286" s="67">
        <v>9782.2579999999998</v>
      </c>
      <c r="AB286" s="67">
        <v>9747.5069999999996</v>
      </c>
      <c r="AC286" s="67">
        <v>9711.8160000000007</v>
      </c>
      <c r="AD286" s="67">
        <v>9675.1090000000004</v>
      </c>
      <c r="AE286" s="67">
        <v>9637.3459999999995</v>
      </c>
      <c r="AF286" s="67">
        <v>9598.4220000000005</v>
      </c>
      <c r="AG286" s="67">
        <v>9558.2759999999998</v>
      </c>
      <c r="AH286" s="67">
        <v>9516.8719999999994</v>
      </c>
      <c r="AI286" s="67">
        <v>9474.2099999999991</v>
      </c>
      <c r="AJ286" s="67">
        <v>9430.2170000000006</v>
      </c>
      <c r="AK286" s="67">
        <v>9384.8729999999996</v>
      </c>
      <c r="AL286" s="67">
        <v>9338.1139999999996</v>
      </c>
      <c r="AM286" s="67">
        <v>9289.9750000000004</v>
      </c>
      <c r="AN286" s="67">
        <v>9240.4719999999998</v>
      </c>
      <c r="AO286" s="67">
        <v>9189.6759999999995</v>
      </c>
      <c r="AP286" s="67">
        <v>9137.6890000000003</v>
      </c>
      <c r="AQ286" s="67">
        <v>9084.5789999999997</v>
      </c>
      <c r="AR286" s="67">
        <v>9030.4240000000009</v>
      </c>
      <c r="AS286" s="67">
        <v>8975.3050000000003</v>
      </c>
      <c r="AT286" s="67">
        <v>8919.3330000000005</v>
      </c>
      <c r="AU286" s="67">
        <v>8862.6360000000004</v>
      </c>
      <c r="AV286" s="67">
        <v>8805.3420000000006</v>
      </c>
      <c r="AW286" s="67">
        <v>8747.5540000000001</v>
      </c>
      <c r="AX286" s="67">
        <v>8689.3950000000004</v>
      </c>
      <c r="AY286" s="67">
        <v>8631.0049999999992</v>
      </c>
      <c r="AZ286" s="67">
        <v>8572.5229999999992</v>
      </c>
      <c r="BA286" s="67">
        <v>8514.1029999999992</v>
      </c>
      <c r="BB286" s="67">
        <v>8455.8610000000008</v>
      </c>
      <c r="BC286" s="67">
        <v>8397.9429999999993</v>
      </c>
      <c r="BD286" s="67">
        <v>8340.4830000000002</v>
      </c>
      <c r="BE286" s="67">
        <v>8283.6679999999997</v>
      </c>
      <c r="BF286" s="67">
        <v>8227.6479999999992</v>
      </c>
      <c r="BG286" s="67">
        <v>8172.5190000000002</v>
      </c>
      <c r="BH286" s="67">
        <v>8118.4160000000002</v>
      </c>
      <c r="BI286" s="67">
        <v>8065.5</v>
      </c>
      <c r="BJ286" s="67">
        <v>8013.9620000000004</v>
      </c>
      <c r="BK286" s="67">
        <v>7963.951</v>
      </c>
      <c r="BL286" s="67">
        <v>7915.5290000000005</v>
      </c>
      <c r="BM286" s="67">
        <v>7868.7560000000003</v>
      </c>
      <c r="BN286" s="67">
        <v>7823.6329999999998</v>
      </c>
      <c r="BO286" s="67">
        <v>7780.1980000000003</v>
      </c>
      <c r="BP286" s="67">
        <v>7738.4340000000002</v>
      </c>
      <c r="BQ286" s="67">
        <v>7698.3370000000004</v>
      </c>
      <c r="BR286" s="67">
        <v>7659.87</v>
      </c>
      <c r="BS286" s="67">
        <v>7622.8940000000002</v>
      </c>
      <c r="BT286" s="67">
        <v>7587.268</v>
      </c>
      <c r="BU286" s="67">
        <v>7552.8320000000003</v>
      </c>
      <c r="BV286" s="67">
        <v>7519.52</v>
      </c>
      <c r="BW286" s="67">
        <v>7487.2629999999999</v>
      </c>
      <c r="BX286" s="67">
        <v>7455.8710000000001</v>
      </c>
      <c r="BY286" s="67">
        <v>7425.1610000000001</v>
      </c>
      <c r="BZ286" s="67">
        <v>7394.9250000000002</v>
      </c>
      <c r="CA286" s="67">
        <v>7365.1</v>
      </c>
      <c r="CB286" s="67">
        <v>7335.6530000000002</v>
      </c>
      <c r="CC286" s="67">
        <v>7306.5119999999997</v>
      </c>
      <c r="CD286" s="67">
        <v>7277.6719999999996</v>
      </c>
      <c r="CE286" s="67">
        <v>7249.0959999999995</v>
      </c>
      <c r="CF286" s="67">
        <v>7220.7659999999996</v>
      </c>
      <c r="CG286" s="67">
        <v>7192.7280000000001</v>
      </c>
      <c r="CH286" s="67">
        <v>7164.9880000000003</v>
      </c>
      <c r="CI286" s="67">
        <v>7137.5789999999997</v>
      </c>
      <c r="CJ286" s="67">
        <v>7110.5820000000003</v>
      </c>
      <c r="CK286" s="67">
        <v>7084.0609999999997</v>
      </c>
      <c r="CL286" s="67">
        <v>7058.1120000000001</v>
      </c>
      <c r="CM286" s="67">
        <v>7032.8549999999996</v>
      </c>
      <c r="CN286" s="67">
        <v>7008.4219999999996</v>
      </c>
      <c r="CO286" s="67">
        <v>6984.9549999999999</v>
      </c>
    </row>
    <row r="287" spans="1:93" ht="11.25" customHeight="1">
      <c r="A287" s="63">
        <v>270</v>
      </c>
      <c r="B287" s="64" t="s">
        <v>844</v>
      </c>
      <c r="C287" s="73" t="s">
        <v>521</v>
      </c>
      <c r="D287" s="66"/>
      <c r="E287" s="66">
        <v>674</v>
      </c>
      <c r="F287" s="64" t="s">
        <v>894</v>
      </c>
      <c r="G287" s="66">
        <v>925</v>
      </c>
      <c r="H287" s="67">
        <v>33.270000000000003</v>
      </c>
      <c r="I287" s="67">
        <v>33.503</v>
      </c>
      <c r="J287" s="67">
        <v>33.670999999999999</v>
      </c>
      <c r="K287" s="67">
        <v>33.783999999999999</v>
      </c>
      <c r="L287" s="67">
        <v>33.863999999999997</v>
      </c>
      <c r="M287" s="67">
        <v>33.938000000000002</v>
      </c>
      <c r="N287" s="67">
        <v>34.01</v>
      </c>
      <c r="O287" s="67">
        <v>34.076000000000001</v>
      </c>
      <c r="P287" s="67">
        <v>34.152999999999999</v>
      </c>
      <c r="Q287" s="67">
        <v>34.203000000000003</v>
      </c>
      <c r="R287" s="67">
        <v>34.252000000000002</v>
      </c>
      <c r="S287" s="67">
        <v>34.298000000000002</v>
      </c>
      <c r="T287" s="67">
        <v>34.341000000000001</v>
      </c>
      <c r="U287" s="67">
        <v>34.365000000000002</v>
      </c>
      <c r="V287" s="67">
        <v>34.395000000000003</v>
      </c>
      <c r="W287" s="67">
        <v>34.411999999999999</v>
      </c>
      <c r="X287" s="67">
        <v>34.417999999999999</v>
      </c>
      <c r="Y287" s="67">
        <v>34.436999999999998</v>
      </c>
      <c r="Z287" s="67">
        <v>34.436</v>
      </c>
      <c r="AA287" s="67">
        <v>34.445</v>
      </c>
      <c r="AB287" s="67">
        <v>34.433</v>
      </c>
      <c r="AC287" s="67">
        <v>34.433</v>
      </c>
      <c r="AD287" s="67">
        <v>34.418999999999997</v>
      </c>
      <c r="AE287" s="67">
        <v>34.395000000000003</v>
      </c>
      <c r="AF287" s="67">
        <v>34.378</v>
      </c>
      <c r="AG287" s="67">
        <v>34.341000000000001</v>
      </c>
      <c r="AH287" s="67">
        <v>34.299999999999997</v>
      </c>
      <c r="AI287" s="67">
        <v>34.262</v>
      </c>
      <c r="AJ287" s="67">
        <v>34.21</v>
      </c>
      <c r="AK287" s="67">
        <v>34.154000000000003</v>
      </c>
      <c r="AL287" s="67">
        <v>34.078000000000003</v>
      </c>
      <c r="AM287" s="67">
        <v>33.997999999999998</v>
      </c>
      <c r="AN287" s="67">
        <v>33.924999999999997</v>
      </c>
      <c r="AO287" s="67">
        <v>33.826000000000001</v>
      </c>
      <c r="AP287" s="67">
        <v>33.734000000000002</v>
      </c>
      <c r="AQ287" s="67">
        <v>33.634999999999998</v>
      </c>
      <c r="AR287" s="67">
        <v>33.526000000000003</v>
      </c>
      <c r="AS287" s="67">
        <v>33.412999999999997</v>
      </c>
      <c r="AT287" s="67">
        <v>33.302999999999997</v>
      </c>
      <c r="AU287" s="67">
        <v>33.176000000000002</v>
      </c>
      <c r="AV287" s="67">
        <v>33.058999999999997</v>
      </c>
      <c r="AW287" s="67">
        <v>32.939</v>
      </c>
      <c r="AX287" s="67">
        <v>32.805</v>
      </c>
      <c r="AY287" s="67">
        <v>32.685000000000002</v>
      </c>
      <c r="AZ287" s="67">
        <v>32.567999999999998</v>
      </c>
      <c r="BA287" s="67">
        <v>32.447000000000003</v>
      </c>
      <c r="BB287" s="67">
        <v>32.325000000000003</v>
      </c>
      <c r="BC287" s="67">
        <v>32.200000000000003</v>
      </c>
      <c r="BD287" s="67">
        <v>32.079000000000001</v>
      </c>
      <c r="BE287" s="67">
        <v>31.965</v>
      </c>
      <c r="BF287" s="67">
        <v>31.852</v>
      </c>
      <c r="BG287" s="67">
        <v>31.74</v>
      </c>
      <c r="BH287" s="67">
        <v>31.635999999999999</v>
      </c>
      <c r="BI287" s="67">
        <v>31.526</v>
      </c>
      <c r="BJ287" s="67">
        <v>31.427</v>
      </c>
      <c r="BK287" s="67">
        <v>31.335999999999999</v>
      </c>
      <c r="BL287" s="67">
        <v>31.225000000000001</v>
      </c>
      <c r="BM287" s="67">
        <v>31.126000000000001</v>
      </c>
      <c r="BN287" s="67">
        <v>31.036999999999999</v>
      </c>
      <c r="BO287" s="67">
        <v>30.945</v>
      </c>
      <c r="BP287" s="67">
        <v>30.86</v>
      </c>
      <c r="BQ287" s="67">
        <v>30.760999999999999</v>
      </c>
      <c r="BR287" s="67">
        <v>30.687999999999999</v>
      </c>
      <c r="BS287" s="67">
        <v>30.606000000000002</v>
      </c>
      <c r="BT287" s="67">
        <v>30.524000000000001</v>
      </c>
      <c r="BU287" s="67">
        <v>30.460999999999999</v>
      </c>
      <c r="BV287" s="67">
        <v>30.381</v>
      </c>
      <c r="BW287" s="67">
        <v>30.321000000000002</v>
      </c>
      <c r="BX287" s="67">
        <v>30.254999999999999</v>
      </c>
      <c r="BY287" s="67">
        <v>30.19</v>
      </c>
      <c r="BZ287" s="67">
        <v>30.138999999999999</v>
      </c>
      <c r="CA287" s="67">
        <v>30.082999999999998</v>
      </c>
      <c r="CB287" s="67">
        <v>30.033999999999999</v>
      </c>
      <c r="CC287" s="67">
        <v>29.984000000000002</v>
      </c>
      <c r="CD287" s="67">
        <v>29.943000000000001</v>
      </c>
      <c r="CE287" s="67">
        <v>29.898</v>
      </c>
      <c r="CF287" s="67">
        <v>29.858000000000001</v>
      </c>
      <c r="CG287" s="67">
        <v>29.837</v>
      </c>
      <c r="CH287" s="67">
        <v>29.797999999999998</v>
      </c>
      <c r="CI287" s="67">
        <v>29.776</v>
      </c>
      <c r="CJ287" s="67">
        <v>29.751000000000001</v>
      </c>
      <c r="CK287" s="67">
        <v>29.73</v>
      </c>
      <c r="CL287" s="67">
        <v>29.72</v>
      </c>
      <c r="CM287" s="67">
        <v>29.7</v>
      </c>
      <c r="CN287" s="67">
        <v>29.702999999999999</v>
      </c>
      <c r="CO287" s="67">
        <v>29.693000000000001</v>
      </c>
    </row>
    <row r="288" spans="1:93" ht="11.25" customHeight="1">
      <c r="A288" s="63">
        <v>271</v>
      </c>
      <c r="B288" s="64" t="s">
        <v>844</v>
      </c>
      <c r="C288" s="73" t="s">
        <v>529</v>
      </c>
      <c r="D288" s="66">
        <v>31</v>
      </c>
      <c r="E288" s="66">
        <v>688</v>
      </c>
      <c r="F288" s="64" t="s">
        <v>894</v>
      </c>
      <c r="G288" s="66">
        <v>925</v>
      </c>
      <c r="H288" s="67">
        <v>8876.777</v>
      </c>
      <c r="I288" s="67">
        <v>8853.9629999999997</v>
      </c>
      <c r="J288" s="67">
        <v>8829.6229999999996</v>
      </c>
      <c r="K288" s="67">
        <v>8802.741</v>
      </c>
      <c r="L288" s="67">
        <v>8772.2279999999992</v>
      </c>
      <c r="M288" s="67">
        <v>8737.3700000000008</v>
      </c>
      <c r="N288" s="67">
        <v>8697.5470000000005</v>
      </c>
      <c r="O288" s="67">
        <v>8653.0169999999998</v>
      </c>
      <c r="P288" s="67">
        <v>8604.9979999999996</v>
      </c>
      <c r="Q288" s="67">
        <v>8555.2950000000001</v>
      </c>
      <c r="R288" s="67">
        <v>8505.2489999999998</v>
      </c>
      <c r="S288" s="67">
        <v>8455.2870000000003</v>
      </c>
      <c r="T288" s="67">
        <v>8405.107</v>
      </c>
      <c r="U288" s="67">
        <v>8354.5049999999992</v>
      </c>
      <c r="V288" s="67">
        <v>8303.0490000000009</v>
      </c>
      <c r="W288" s="67">
        <v>8250.4339999999993</v>
      </c>
      <c r="X288" s="67">
        <v>8196.7180000000008</v>
      </c>
      <c r="Y288" s="67">
        <v>8142.1350000000002</v>
      </c>
      <c r="Z288" s="67">
        <v>8086.723</v>
      </c>
      <c r="AA288" s="67">
        <v>8030.5169999999998</v>
      </c>
      <c r="AB288" s="67">
        <v>7973.5590000000002</v>
      </c>
      <c r="AC288" s="67">
        <v>7915.8940000000002</v>
      </c>
      <c r="AD288" s="67">
        <v>7857.6059999999998</v>
      </c>
      <c r="AE288" s="67">
        <v>7798.777</v>
      </c>
      <c r="AF288" s="67">
        <v>7739.5559999999996</v>
      </c>
      <c r="AG288" s="67">
        <v>7680.0590000000002</v>
      </c>
      <c r="AH288" s="67">
        <v>7620.3370000000004</v>
      </c>
      <c r="AI288" s="67">
        <v>7560.4480000000003</v>
      </c>
      <c r="AJ288" s="67">
        <v>7500.4780000000001</v>
      </c>
      <c r="AK288" s="67">
        <v>7440.5569999999998</v>
      </c>
      <c r="AL288" s="67">
        <v>7380.7650000000003</v>
      </c>
      <c r="AM288" s="67">
        <v>7321.1580000000004</v>
      </c>
      <c r="AN288" s="67">
        <v>7261.7259999999997</v>
      </c>
      <c r="AO288" s="67">
        <v>7202.415</v>
      </c>
      <c r="AP288" s="67">
        <v>7143.1490000000003</v>
      </c>
      <c r="AQ288" s="67">
        <v>7083.83</v>
      </c>
      <c r="AR288" s="67">
        <v>7024.4780000000001</v>
      </c>
      <c r="AS288" s="67">
        <v>6965.0749999999998</v>
      </c>
      <c r="AT288" s="67">
        <v>6905.5540000000001</v>
      </c>
      <c r="AU288" s="67">
        <v>6845.8590000000004</v>
      </c>
      <c r="AV288" s="67">
        <v>6785.915</v>
      </c>
      <c r="AW288" s="67">
        <v>6725.7070000000003</v>
      </c>
      <c r="AX288" s="67">
        <v>6665.2539999999999</v>
      </c>
      <c r="AY288" s="67">
        <v>6604.5360000000001</v>
      </c>
      <c r="AZ288" s="67">
        <v>6543.5649999999996</v>
      </c>
      <c r="BA288" s="67">
        <v>6482.3530000000001</v>
      </c>
      <c r="BB288" s="67">
        <v>6420.9139999999998</v>
      </c>
      <c r="BC288" s="67">
        <v>6359.2430000000004</v>
      </c>
      <c r="BD288" s="67">
        <v>6297.4160000000002</v>
      </c>
      <c r="BE288" s="67">
        <v>6235.4790000000003</v>
      </c>
      <c r="BF288" s="67">
        <v>6173.491</v>
      </c>
      <c r="BG288" s="67">
        <v>6111.4750000000004</v>
      </c>
      <c r="BH288" s="67">
        <v>6049.47</v>
      </c>
      <c r="BI288" s="67">
        <v>5987.53</v>
      </c>
      <c r="BJ288" s="67">
        <v>5925.7049999999999</v>
      </c>
      <c r="BK288" s="67">
        <v>5864.0550000000003</v>
      </c>
      <c r="BL288" s="67">
        <v>5802.6080000000002</v>
      </c>
      <c r="BM288" s="67">
        <v>5741.4089999999997</v>
      </c>
      <c r="BN288" s="67">
        <v>5680.4660000000003</v>
      </c>
      <c r="BO288" s="67">
        <v>5619.7960000000003</v>
      </c>
      <c r="BP288" s="67">
        <v>5559.4219999999996</v>
      </c>
      <c r="BQ288" s="67">
        <v>5499.3710000000001</v>
      </c>
      <c r="BR288" s="67">
        <v>5439.6679999999997</v>
      </c>
      <c r="BS288" s="67">
        <v>5380.3580000000002</v>
      </c>
      <c r="BT288" s="67">
        <v>5321.49</v>
      </c>
      <c r="BU288" s="67">
        <v>5263.1</v>
      </c>
      <c r="BV288" s="67">
        <v>5205.2079999999996</v>
      </c>
      <c r="BW288" s="67">
        <v>5147.84</v>
      </c>
      <c r="BX288" s="67">
        <v>5091.0129999999999</v>
      </c>
      <c r="BY288" s="67">
        <v>5034.7529999999997</v>
      </c>
      <c r="BZ288" s="67">
        <v>4979.0990000000002</v>
      </c>
      <c r="CA288" s="67">
        <v>4924.0410000000002</v>
      </c>
      <c r="CB288" s="67">
        <v>4869.6120000000001</v>
      </c>
      <c r="CC288" s="67">
        <v>4815.7979999999998</v>
      </c>
      <c r="CD288" s="67">
        <v>4762.6210000000001</v>
      </c>
      <c r="CE288" s="67">
        <v>4710.05</v>
      </c>
      <c r="CF288" s="67">
        <v>4658.1059999999998</v>
      </c>
      <c r="CG288" s="67">
        <v>4606.7920000000004</v>
      </c>
      <c r="CH288" s="67">
        <v>4556.08</v>
      </c>
      <c r="CI288" s="67">
        <v>4505.9809999999998</v>
      </c>
      <c r="CJ288" s="67">
        <v>4456.491</v>
      </c>
      <c r="CK288" s="67">
        <v>4407.5820000000003</v>
      </c>
      <c r="CL288" s="67">
        <v>4359.241</v>
      </c>
      <c r="CM288" s="67">
        <v>4311.4530000000004</v>
      </c>
      <c r="CN288" s="67">
        <v>4264.1930000000002</v>
      </c>
      <c r="CO288" s="67">
        <v>4217.4250000000002</v>
      </c>
    </row>
    <row r="289" spans="1:93" ht="11.25" customHeight="1">
      <c r="A289" s="63">
        <v>272</v>
      </c>
      <c r="B289" s="64" t="s">
        <v>844</v>
      </c>
      <c r="C289" s="73" t="s">
        <v>539</v>
      </c>
      <c r="D289" s="66"/>
      <c r="E289" s="66">
        <v>705</v>
      </c>
      <c r="F289" s="64" t="s">
        <v>894</v>
      </c>
      <c r="G289" s="66">
        <v>925</v>
      </c>
      <c r="H289" s="67">
        <v>2071.1990000000001</v>
      </c>
      <c r="I289" s="67">
        <v>2074.2049999999999</v>
      </c>
      <c r="J289" s="67">
        <v>2076.395</v>
      </c>
      <c r="K289" s="67">
        <v>2077.8359999999998</v>
      </c>
      <c r="L289" s="67">
        <v>2078.654</v>
      </c>
      <c r="M289" s="67">
        <v>2078.9319999999998</v>
      </c>
      <c r="N289" s="67">
        <v>2078.723</v>
      </c>
      <c r="O289" s="67">
        <v>2078.0309999999999</v>
      </c>
      <c r="P289" s="67">
        <v>2076.8679999999999</v>
      </c>
      <c r="Q289" s="67">
        <v>2075.2159999999999</v>
      </c>
      <c r="R289" s="67">
        <v>2073.067</v>
      </c>
      <c r="S289" s="67">
        <v>2070.4409999999998</v>
      </c>
      <c r="T289" s="67">
        <v>2067.4009999999998</v>
      </c>
      <c r="U289" s="67">
        <v>2063.9699999999998</v>
      </c>
      <c r="V289" s="67">
        <v>2060.2199999999998</v>
      </c>
      <c r="W289" s="67">
        <v>2056.201</v>
      </c>
      <c r="X289" s="67">
        <v>2051.9140000000002</v>
      </c>
      <c r="Y289" s="67">
        <v>2047.3979999999999</v>
      </c>
      <c r="Z289" s="67">
        <v>2042.6790000000001</v>
      </c>
      <c r="AA289" s="67">
        <v>2037.7909999999999</v>
      </c>
      <c r="AB289" s="67">
        <v>2032.7449999999999</v>
      </c>
      <c r="AC289" s="67">
        <v>2027.569</v>
      </c>
      <c r="AD289" s="67">
        <v>2022.252</v>
      </c>
      <c r="AE289" s="67">
        <v>2016.8140000000001</v>
      </c>
      <c r="AF289" s="67">
        <v>2011.2280000000001</v>
      </c>
      <c r="AG289" s="67">
        <v>2005.52</v>
      </c>
      <c r="AH289" s="67">
        <v>1999.665</v>
      </c>
      <c r="AI289" s="67">
        <v>1993.665</v>
      </c>
      <c r="AJ289" s="67">
        <v>1987.529</v>
      </c>
      <c r="AK289" s="67">
        <v>1981.2239999999999</v>
      </c>
      <c r="AL289" s="67">
        <v>1974.7380000000001</v>
      </c>
      <c r="AM289" s="67">
        <v>1968.048</v>
      </c>
      <c r="AN289" s="67">
        <v>1961.1959999999999</v>
      </c>
      <c r="AO289" s="67">
        <v>1954.153</v>
      </c>
      <c r="AP289" s="67">
        <v>1946.9570000000001</v>
      </c>
      <c r="AQ289" s="67">
        <v>1939.598</v>
      </c>
      <c r="AR289" s="67">
        <v>1932.0830000000001</v>
      </c>
      <c r="AS289" s="67">
        <v>1924.422</v>
      </c>
      <c r="AT289" s="67">
        <v>1916.623</v>
      </c>
      <c r="AU289" s="67">
        <v>1908.711</v>
      </c>
      <c r="AV289" s="67">
        <v>1900.671</v>
      </c>
      <c r="AW289" s="67">
        <v>1892.528</v>
      </c>
      <c r="AX289" s="67">
        <v>1884.3140000000001</v>
      </c>
      <c r="AY289" s="67">
        <v>1876.021</v>
      </c>
      <c r="AZ289" s="67">
        <v>1867.704</v>
      </c>
      <c r="BA289" s="67">
        <v>1859.3420000000001</v>
      </c>
      <c r="BB289" s="67">
        <v>1850.9939999999999</v>
      </c>
      <c r="BC289" s="67">
        <v>1842.6469999999999</v>
      </c>
      <c r="BD289" s="67">
        <v>1834.354</v>
      </c>
      <c r="BE289" s="67">
        <v>1826.1110000000001</v>
      </c>
      <c r="BF289" s="67">
        <v>1817.9570000000001</v>
      </c>
      <c r="BG289" s="67">
        <v>1809.894</v>
      </c>
      <c r="BH289" s="67">
        <v>1801.962</v>
      </c>
      <c r="BI289" s="67">
        <v>1794.181</v>
      </c>
      <c r="BJ289" s="67">
        <v>1786.587</v>
      </c>
      <c r="BK289" s="67">
        <v>1779.1880000000001</v>
      </c>
      <c r="BL289" s="67">
        <v>1772.0139999999999</v>
      </c>
      <c r="BM289" s="67">
        <v>1765.077</v>
      </c>
      <c r="BN289" s="67">
        <v>1758.415</v>
      </c>
      <c r="BO289" s="67">
        <v>1752.02</v>
      </c>
      <c r="BP289" s="67">
        <v>1745.9359999999999</v>
      </c>
      <c r="BQ289" s="67">
        <v>1740.1579999999999</v>
      </c>
      <c r="BR289" s="67">
        <v>1734.7059999999999</v>
      </c>
      <c r="BS289" s="67">
        <v>1729.567</v>
      </c>
      <c r="BT289" s="67">
        <v>1724.7940000000001</v>
      </c>
      <c r="BU289" s="67">
        <v>1720.347</v>
      </c>
      <c r="BV289" s="67">
        <v>1716.2629999999999</v>
      </c>
      <c r="BW289" s="67">
        <v>1712.5139999999999</v>
      </c>
      <c r="BX289" s="67">
        <v>1709.095</v>
      </c>
      <c r="BY289" s="67">
        <v>1705.97</v>
      </c>
      <c r="BZ289" s="67">
        <v>1703.13</v>
      </c>
      <c r="CA289" s="67">
        <v>1700.5740000000001</v>
      </c>
      <c r="CB289" s="67">
        <v>1698.26</v>
      </c>
      <c r="CC289" s="67">
        <v>1696.155</v>
      </c>
      <c r="CD289" s="67">
        <v>1694.2339999999999</v>
      </c>
      <c r="CE289" s="67">
        <v>1692.44</v>
      </c>
      <c r="CF289" s="67">
        <v>1690.7660000000001</v>
      </c>
      <c r="CG289" s="67">
        <v>1689.16</v>
      </c>
      <c r="CH289" s="67">
        <v>1687.614</v>
      </c>
      <c r="CI289" s="67">
        <v>1686.1079999999999</v>
      </c>
      <c r="CJ289" s="67">
        <v>1684.6289999999999</v>
      </c>
      <c r="CK289" s="67">
        <v>1683.117</v>
      </c>
      <c r="CL289" s="67">
        <v>1681.5740000000001</v>
      </c>
      <c r="CM289" s="67">
        <v>1679.941</v>
      </c>
      <c r="CN289" s="67">
        <v>1678.1959999999999</v>
      </c>
      <c r="CO289" s="67">
        <v>1676.2639999999999</v>
      </c>
    </row>
    <row r="290" spans="1:93" ht="11.25" customHeight="1">
      <c r="A290" s="63">
        <v>273</v>
      </c>
      <c r="B290" s="64" t="s">
        <v>844</v>
      </c>
      <c r="C290" s="73" t="s">
        <v>551</v>
      </c>
      <c r="D290" s="66">
        <v>32</v>
      </c>
      <c r="E290" s="66">
        <v>724</v>
      </c>
      <c r="F290" s="64" t="s">
        <v>894</v>
      </c>
      <c r="G290" s="66">
        <v>925</v>
      </c>
      <c r="H290" s="67">
        <v>46671.919000000002</v>
      </c>
      <c r="I290" s="67">
        <v>46634.131000000001</v>
      </c>
      <c r="J290" s="67">
        <v>46647.425000000003</v>
      </c>
      <c r="K290" s="67">
        <v>46692.862999999998</v>
      </c>
      <c r="L290" s="67">
        <v>46736.781999999999</v>
      </c>
      <c r="M290" s="67">
        <v>46754.783000000003</v>
      </c>
      <c r="N290" s="67">
        <v>46745.211000000003</v>
      </c>
      <c r="O290" s="67">
        <v>46719.146999999997</v>
      </c>
      <c r="P290" s="67">
        <v>46679.284</v>
      </c>
      <c r="Q290" s="67">
        <v>46630.673000000003</v>
      </c>
      <c r="R290" s="67">
        <v>46577.097000000002</v>
      </c>
      <c r="S290" s="67">
        <v>46518.644999999997</v>
      </c>
      <c r="T290" s="67">
        <v>46453.974999999999</v>
      </c>
      <c r="U290" s="67">
        <v>46383.836000000003</v>
      </c>
      <c r="V290" s="67">
        <v>46309.019</v>
      </c>
      <c r="W290" s="67">
        <v>46230.146999999997</v>
      </c>
      <c r="X290" s="67">
        <v>46147.593000000001</v>
      </c>
      <c r="Y290" s="67">
        <v>46061.483999999997</v>
      </c>
      <c r="Z290" s="67">
        <v>45971.718999999997</v>
      </c>
      <c r="AA290" s="67">
        <v>45878.033000000003</v>
      </c>
      <c r="AB290" s="67">
        <v>45780.171999999999</v>
      </c>
      <c r="AC290" s="67">
        <v>45677.99</v>
      </c>
      <c r="AD290" s="67">
        <v>45571.457999999999</v>
      </c>
      <c r="AE290" s="67">
        <v>45460.499000000003</v>
      </c>
      <c r="AF290" s="67">
        <v>45345.044000000002</v>
      </c>
      <c r="AG290" s="67">
        <v>45224.89</v>
      </c>
      <c r="AH290" s="67">
        <v>45099.798999999999</v>
      </c>
      <c r="AI290" s="67">
        <v>44969.296999999999</v>
      </c>
      <c r="AJ290" s="67">
        <v>44832.571000000004</v>
      </c>
      <c r="AK290" s="67">
        <v>44688.616000000002</v>
      </c>
      <c r="AL290" s="67">
        <v>44536.591</v>
      </c>
      <c r="AM290" s="67">
        <v>44376.201000000001</v>
      </c>
      <c r="AN290" s="67">
        <v>44207.093999999997</v>
      </c>
      <c r="AO290" s="67">
        <v>44028.28</v>
      </c>
      <c r="AP290" s="67">
        <v>43838.656999999999</v>
      </c>
      <c r="AQ290" s="67">
        <v>43637.408000000003</v>
      </c>
      <c r="AR290" s="67">
        <v>43424.351999999999</v>
      </c>
      <c r="AS290" s="67">
        <v>43199.707000000002</v>
      </c>
      <c r="AT290" s="67">
        <v>42963.771999999997</v>
      </c>
      <c r="AU290" s="67">
        <v>42717.000999999997</v>
      </c>
      <c r="AV290" s="67">
        <v>42459.997000000003</v>
      </c>
      <c r="AW290" s="67">
        <v>42193.142999999996</v>
      </c>
      <c r="AX290" s="67">
        <v>41917.095000000001</v>
      </c>
      <c r="AY290" s="67">
        <v>41632.976000000002</v>
      </c>
      <c r="AZ290" s="67">
        <v>41342.17</v>
      </c>
      <c r="BA290" s="67">
        <v>41045.963000000003</v>
      </c>
      <c r="BB290" s="67">
        <v>40745.366999999998</v>
      </c>
      <c r="BC290" s="67">
        <v>40441.302000000003</v>
      </c>
      <c r="BD290" s="67">
        <v>40134.930999999997</v>
      </c>
      <c r="BE290" s="67">
        <v>39827.444000000003</v>
      </c>
      <c r="BF290" s="67">
        <v>39520.069000000003</v>
      </c>
      <c r="BG290" s="67">
        <v>39213.82</v>
      </c>
      <c r="BH290" s="67">
        <v>38909.853000000003</v>
      </c>
      <c r="BI290" s="67">
        <v>38609.694000000003</v>
      </c>
      <c r="BJ290" s="67">
        <v>38314.999000000003</v>
      </c>
      <c r="BK290" s="67">
        <v>38027.233</v>
      </c>
      <c r="BL290" s="67">
        <v>37747.233</v>
      </c>
      <c r="BM290" s="67">
        <v>37475.800000000003</v>
      </c>
      <c r="BN290" s="67">
        <v>37214.182000000001</v>
      </c>
      <c r="BO290" s="67">
        <v>36963.724000000002</v>
      </c>
      <c r="BP290" s="67">
        <v>36725.383999999998</v>
      </c>
      <c r="BQ290" s="67">
        <v>36499.593999999997</v>
      </c>
      <c r="BR290" s="67">
        <v>36286.366000000002</v>
      </c>
      <c r="BS290" s="67">
        <v>36085.644999999997</v>
      </c>
      <c r="BT290" s="67">
        <v>35897.089999999997</v>
      </c>
      <c r="BU290" s="67">
        <v>35720.273999999998</v>
      </c>
      <c r="BV290" s="67">
        <v>35554.974999999999</v>
      </c>
      <c r="BW290" s="67">
        <v>35400.597000000002</v>
      </c>
      <c r="BX290" s="67">
        <v>35255.677000000003</v>
      </c>
      <c r="BY290" s="67">
        <v>35118.332999999999</v>
      </c>
      <c r="BZ290" s="67">
        <v>34986.925000000003</v>
      </c>
      <c r="CA290" s="67">
        <v>34860.675000000003</v>
      </c>
      <c r="CB290" s="67">
        <v>34738.964</v>
      </c>
      <c r="CC290" s="67">
        <v>34620.601000000002</v>
      </c>
      <c r="CD290" s="67">
        <v>34504.328000000001</v>
      </c>
      <c r="CE290" s="67">
        <v>34389.123</v>
      </c>
      <c r="CF290" s="67">
        <v>34274.237999999998</v>
      </c>
      <c r="CG290" s="67">
        <v>34159.184000000001</v>
      </c>
      <c r="CH290" s="67">
        <v>34043.705999999998</v>
      </c>
      <c r="CI290" s="67">
        <v>33927.629999999997</v>
      </c>
      <c r="CJ290" s="67">
        <v>33810.796999999999</v>
      </c>
      <c r="CK290" s="67">
        <v>33693.080999999998</v>
      </c>
      <c r="CL290" s="67">
        <v>33574.317999999999</v>
      </c>
      <c r="CM290" s="67">
        <v>33454.328999999998</v>
      </c>
      <c r="CN290" s="67">
        <v>33332.911999999997</v>
      </c>
      <c r="CO290" s="67">
        <v>33209.856</v>
      </c>
    </row>
    <row r="291" spans="1:93" ht="11.25" customHeight="1">
      <c r="A291" s="79">
        <v>274</v>
      </c>
      <c r="B291" s="80" t="s">
        <v>844</v>
      </c>
      <c r="C291" s="81" t="s">
        <v>981</v>
      </c>
      <c r="D291" s="82"/>
      <c r="E291" s="82">
        <v>926</v>
      </c>
      <c r="F291" s="80" t="s">
        <v>893</v>
      </c>
      <c r="G291" s="82">
        <v>917</v>
      </c>
      <c r="H291" s="83">
        <v>192084.399</v>
      </c>
      <c r="I291" s="83">
        <v>192979.264</v>
      </c>
      <c r="J291" s="83">
        <v>193885.82699999999</v>
      </c>
      <c r="K291" s="83">
        <v>194754.50599999999</v>
      </c>
      <c r="L291" s="83">
        <v>195522.41200000001</v>
      </c>
      <c r="M291" s="83">
        <v>196146.321</v>
      </c>
      <c r="N291" s="83">
        <v>196603.23</v>
      </c>
      <c r="O291" s="83">
        <v>196908.712</v>
      </c>
      <c r="P291" s="83">
        <v>197106.68</v>
      </c>
      <c r="Q291" s="83">
        <v>197262.47</v>
      </c>
      <c r="R291" s="83">
        <v>197424.524</v>
      </c>
      <c r="S291" s="83">
        <v>197605.98499999999</v>
      </c>
      <c r="T291" s="83">
        <v>197794.85500000001</v>
      </c>
      <c r="U291" s="83">
        <v>197985.10699999999</v>
      </c>
      <c r="V291" s="83">
        <v>198162.78599999999</v>
      </c>
      <c r="W291" s="83">
        <v>198317.739</v>
      </c>
      <c r="X291" s="83">
        <v>198451.35500000001</v>
      </c>
      <c r="Y291" s="83">
        <v>198569.16899999999</v>
      </c>
      <c r="Z291" s="83">
        <v>198669.353</v>
      </c>
      <c r="AA291" s="83">
        <v>198749.40599999999</v>
      </c>
      <c r="AB291" s="83">
        <v>198807.35699999999</v>
      </c>
      <c r="AC291" s="83">
        <v>198842.67300000001</v>
      </c>
      <c r="AD291" s="83">
        <v>198855.21400000001</v>
      </c>
      <c r="AE291" s="83">
        <v>198844.084</v>
      </c>
      <c r="AF291" s="83">
        <v>198808.473</v>
      </c>
      <c r="AG291" s="83">
        <v>198747.905</v>
      </c>
      <c r="AH291" s="83">
        <v>198662.39999999999</v>
      </c>
      <c r="AI291" s="83">
        <v>198552.37599999999</v>
      </c>
      <c r="AJ291" s="83">
        <v>198418.375</v>
      </c>
      <c r="AK291" s="83">
        <v>198261.19099999999</v>
      </c>
      <c r="AL291" s="83">
        <v>198081.777</v>
      </c>
      <c r="AM291" s="83">
        <v>197881.06899999999</v>
      </c>
      <c r="AN291" s="83">
        <v>197660.34700000001</v>
      </c>
      <c r="AO291" s="83">
        <v>197421.81</v>
      </c>
      <c r="AP291" s="83">
        <v>197168.087</v>
      </c>
      <c r="AQ291" s="83">
        <v>196901.552</v>
      </c>
      <c r="AR291" s="83">
        <v>196624.13</v>
      </c>
      <c r="AS291" s="83">
        <v>196337.39199999999</v>
      </c>
      <c r="AT291" s="83">
        <v>196043.55799999999</v>
      </c>
      <c r="AU291" s="83">
        <v>195744.815</v>
      </c>
      <c r="AV291" s="83">
        <v>195443.33499999999</v>
      </c>
      <c r="AW291" s="83">
        <v>195140.72</v>
      </c>
      <c r="AX291" s="83">
        <v>194838.94099999999</v>
      </c>
      <c r="AY291" s="83">
        <v>194540.726</v>
      </c>
      <c r="AZ291" s="83">
        <v>194249.29300000001</v>
      </c>
      <c r="BA291" s="83">
        <v>193967.09</v>
      </c>
      <c r="BB291" s="83">
        <v>193695.41</v>
      </c>
      <c r="BC291" s="83">
        <v>193435.02</v>
      </c>
      <c r="BD291" s="83">
        <v>193187.20600000001</v>
      </c>
      <c r="BE291" s="83">
        <v>192953.101</v>
      </c>
      <c r="BF291" s="83">
        <v>192733.35800000001</v>
      </c>
      <c r="BG291" s="83">
        <v>192528.622</v>
      </c>
      <c r="BH291" s="83">
        <v>192338.41800000001</v>
      </c>
      <c r="BI291" s="83">
        <v>192160.70600000001</v>
      </c>
      <c r="BJ291" s="83">
        <v>191992.679</v>
      </c>
      <c r="BK291" s="83">
        <v>191831.981</v>
      </c>
      <c r="BL291" s="83">
        <v>191677.98699999999</v>
      </c>
      <c r="BM291" s="83">
        <v>191530.41399999999</v>
      </c>
      <c r="BN291" s="83">
        <v>191387.60800000001</v>
      </c>
      <c r="BO291" s="83">
        <v>191247.91899999999</v>
      </c>
      <c r="BP291" s="83">
        <v>191109.948</v>
      </c>
      <c r="BQ291" s="83">
        <v>190973.09299999999</v>
      </c>
      <c r="BR291" s="83">
        <v>190837.46</v>
      </c>
      <c r="BS291" s="83">
        <v>190703.36499999999</v>
      </c>
      <c r="BT291" s="83">
        <v>190571.592</v>
      </c>
      <c r="BU291" s="83">
        <v>190442.81099999999</v>
      </c>
      <c r="BV291" s="83">
        <v>190317.05600000001</v>
      </c>
      <c r="BW291" s="83">
        <v>190194.698</v>
      </c>
      <c r="BX291" s="83">
        <v>190077.30900000001</v>
      </c>
      <c r="BY291" s="83">
        <v>189967.05799999999</v>
      </c>
      <c r="BZ291" s="83">
        <v>189865.52499999999</v>
      </c>
      <c r="CA291" s="83">
        <v>189773.141</v>
      </c>
      <c r="CB291" s="83">
        <v>189689.87100000001</v>
      </c>
      <c r="CC291" s="83">
        <v>189615.89</v>
      </c>
      <c r="CD291" s="83">
        <v>189551.36300000001</v>
      </c>
      <c r="CE291" s="83">
        <v>189496.15100000001</v>
      </c>
      <c r="CF291" s="83">
        <v>189449.989</v>
      </c>
      <c r="CG291" s="83">
        <v>189412.37</v>
      </c>
      <c r="CH291" s="83">
        <v>189382.70800000001</v>
      </c>
      <c r="CI291" s="83">
        <v>189360.05900000001</v>
      </c>
      <c r="CJ291" s="83">
        <v>189343.45499999999</v>
      </c>
      <c r="CK291" s="83">
        <v>189331.73699999999</v>
      </c>
      <c r="CL291" s="83">
        <v>189323.47399999999</v>
      </c>
      <c r="CM291" s="83">
        <v>189317.18</v>
      </c>
      <c r="CN291" s="83">
        <v>189311.16</v>
      </c>
      <c r="CO291" s="83">
        <v>189303.511</v>
      </c>
    </row>
    <row r="292" spans="1:93" ht="11.25" customHeight="1">
      <c r="A292" s="63">
        <v>275</v>
      </c>
      <c r="B292" s="64" t="s">
        <v>844</v>
      </c>
      <c r="C292" s="73" t="s">
        <v>244</v>
      </c>
      <c r="D292" s="66"/>
      <c r="E292" s="66">
        <v>40</v>
      </c>
      <c r="F292" s="64" t="s">
        <v>894</v>
      </c>
      <c r="G292" s="66">
        <v>926</v>
      </c>
      <c r="H292" s="67">
        <v>8678.6669999999995</v>
      </c>
      <c r="I292" s="67">
        <v>8747.3060000000005</v>
      </c>
      <c r="J292" s="67">
        <v>8819.902</v>
      </c>
      <c r="K292" s="67">
        <v>8891.3829999999998</v>
      </c>
      <c r="L292" s="67">
        <v>8955.1080000000002</v>
      </c>
      <c r="M292" s="67">
        <v>9006.4</v>
      </c>
      <c r="N292" s="67">
        <v>9043.0720000000001</v>
      </c>
      <c r="O292" s="67">
        <v>9066.7119999999995</v>
      </c>
      <c r="P292" s="67">
        <v>9081.1810000000005</v>
      </c>
      <c r="Q292" s="67">
        <v>9092.3130000000001</v>
      </c>
      <c r="R292" s="67">
        <v>9104.4349999999995</v>
      </c>
      <c r="S292" s="67">
        <v>9118.6560000000009</v>
      </c>
      <c r="T292" s="67">
        <v>9133.7980000000007</v>
      </c>
      <c r="U292" s="67">
        <v>9149.2260000000006</v>
      </c>
      <c r="V292" s="67">
        <v>9163.5110000000004</v>
      </c>
      <c r="W292" s="67">
        <v>9175.6890000000003</v>
      </c>
      <c r="X292" s="67">
        <v>9185.8269999999993</v>
      </c>
      <c r="Y292" s="67">
        <v>9194.5030000000006</v>
      </c>
      <c r="Z292" s="67">
        <v>9201.6959999999999</v>
      </c>
      <c r="AA292" s="67">
        <v>9207.3909999999996</v>
      </c>
      <c r="AB292" s="67">
        <v>9211.616</v>
      </c>
      <c r="AC292" s="67">
        <v>9214.3379999999997</v>
      </c>
      <c r="AD292" s="67">
        <v>9215.598</v>
      </c>
      <c r="AE292" s="67">
        <v>9215.51</v>
      </c>
      <c r="AF292" s="67">
        <v>9214.2009999999991</v>
      </c>
      <c r="AG292" s="67">
        <v>9211.7880000000005</v>
      </c>
      <c r="AH292" s="67">
        <v>9208.3430000000008</v>
      </c>
      <c r="AI292" s="67">
        <v>9203.8619999999992</v>
      </c>
      <c r="AJ292" s="67">
        <v>9198.3240000000005</v>
      </c>
      <c r="AK292" s="67">
        <v>9191.7160000000003</v>
      </c>
      <c r="AL292" s="67">
        <v>9184.0300000000007</v>
      </c>
      <c r="AM292" s="67">
        <v>9175.3279999999995</v>
      </c>
      <c r="AN292" s="67">
        <v>9165.634</v>
      </c>
      <c r="AO292" s="67">
        <v>9154.9689999999991</v>
      </c>
      <c r="AP292" s="67">
        <v>9143.3089999999993</v>
      </c>
      <c r="AQ292" s="67">
        <v>9130.6980000000003</v>
      </c>
      <c r="AR292" s="67">
        <v>9117.1679999999997</v>
      </c>
      <c r="AS292" s="67">
        <v>9102.7960000000003</v>
      </c>
      <c r="AT292" s="67">
        <v>9087.7659999999996</v>
      </c>
      <c r="AU292" s="67">
        <v>9072.2620000000006</v>
      </c>
      <c r="AV292" s="67">
        <v>9056.4509999999991</v>
      </c>
      <c r="AW292" s="67">
        <v>9040.4159999999993</v>
      </c>
      <c r="AX292" s="67">
        <v>9024.241</v>
      </c>
      <c r="AY292" s="67">
        <v>9008.0740000000005</v>
      </c>
      <c r="AZ292" s="67">
        <v>8992.1139999999996</v>
      </c>
      <c r="BA292" s="67">
        <v>8976.49</v>
      </c>
      <c r="BB292" s="67">
        <v>8961.2829999999994</v>
      </c>
      <c r="BC292" s="67">
        <v>8946.5130000000008</v>
      </c>
      <c r="BD292" s="67">
        <v>8932.2240000000002</v>
      </c>
      <c r="BE292" s="67">
        <v>8918.4310000000005</v>
      </c>
      <c r="BF292" s="67">
        <v>8905.1290000000008</v>
      </c>
      <c r="BG292" s="67">
        <v>8892.3539999999994</v>
      </c>
      <c r="BH292" s="67">
        <v>8880.0820000000003</v>
      </c>
      <c r="BI292" s="67">
        <v>8868.19</v>
      </c>
      <c r="BJ292" s="67">
        <v>8856.5259999999998</v>
      </c>
      <c r="BK292" s="67">
        <v>8844.9660000000003</v>
      </c>
      <c r="BL292" s="67">
        <v>8833.4840000000004</v>
      </c>
      <c r="BM292" s="67">
        <v>8822.0859999999993</v>
      </c>
      <c r="BN292" s="67">
        <v>8810.6810000000005</v>
      </c>
      <c r="BO292" s="67">
        <v>8799.2139999999999</v>
      </c>
      <c r="BP292" s="67">
        <v>8787.6280000000006</v>
      </c>
      <c r="BQ292" s="67">
        <v>8775.9279999999999</v>
      </c>
      <c r="BR292" s="67">
        <v>8764.1550000000007</v>
      </c>
      <c r="BS292" s="67">
        <v>8752.4009999999998</v>
      </c>
      <c r="BT292" s="67">
        <v>8740.777</v>
      </c>
      <c r="BU292" s="67">
        <v>8729.4069999999992</v>
      </c>
      <c r="BV292" s="67">
        <v>8718.3289999999997</v>
      </c>
      <c r="BW292" s="67">
        <v>8707.6329999999998</v>
      </c>
      <c r="BX292" s="67">
        <v>8697.473</v>
      </c>
      <c r="BY292" s="67">
        <v>8688.0840000000007</v>
      </c>
      <c r="BZ292" s="67">
        <v>8679.652</v>
      </c>
      <c r="CA292" s="67">
        <v>8672.2360000000008</v>
      </c>
      <c r="CB292" s="67">
        <v>8665.8700000000008</v>
      </c>
      <c r="CC292" s="67">
        <v>8660.5910000000003</v>
      </c>
      <c r="CD292" s="67">
        <v>8656.4509999999991</v>
      </c>
      <c r="CE292" s="67">
        <v>8653.4449999999997</v>
      </c>
      <c r="CF292" s="67">
        <v>8651.5750000000007</v>
      </c>
      <c r="CG292" s="67">
        <v>8650.8259999999991</v>
      </c>
      <c r="CH292" s="67">
        <v>8651.1650000000009</v>
      </c>
      <c r="CI292" s="67">
        <v>8652.5149999999994</v>
      </c>
      <c r="CJ292" s="67">
        <v>8654.8189999999995</v>
      </c>
      <c r="CK292" s="67">
        <v>8657.9969999999994</v>
      </c>
      <c r="CL292" s="67">
        <v>8661.9140000000007</v>
      </c>
      <c r="CM292" s="67">
        <v>8666.4609999999993</v>
      </c>
      <c r="CN292" s="67">
        <v>8671.4979999999996</v>
      </c>
      <c r="CO292" s="67">
        <v>8676.8439999999991</v>
      </c>
    </row>
    <row r="293" spans="1:93" ht="11.25" customHeight="1">
      <c r="A293" s="63">
        <v>276</v>
      </c>
      <c r="B293" s="64" t="s">
        <v>844</v>
      </c>
      <c r="C293" s="73" t="s">
        <v>259</v>
      </c>
      <c r="D293" s="66"/>
      <c r="E293" s="66">
        <v>56</v>
      </c>
      <c r="F293" s="64" t="s">
        <v>894</v>
      </c>
      <c r="G293" s="66">
        <v>926</v>
      </c>
      <c r="H293" s="67">
        <v>11287.931</v>
      </c>
      <c r="I293" s="67">
        <v>11354.406999999999</v>
      </c>
      <c r="J293" s="67">
        <v>11419.752</v>
      </c>
      <c r="K293" s="67">
        <v>11482.18</v>
      </c>
      <c r="L293" s="67">
        <v>11539.325999999999</v>
      </c>
      <c r="M293" s="67">
        <v>11589.616</v>
      </c>
      <c r="N293" s="67">
        <v>11632.334000000001</v>
      </c>
      <c r="O293" s="67">
        <v>11668.276</v>
      </c>
      <c r="P293" s="67">
        <v>11699.4</v>
      </c>
      <c r="Q293" s="67">
        <v>11728.462</v>
      </c>
      <c r="R293" s="67">
        <v>11757.494000000001</v>
      </c>
      <c r="S293" s="67">
        <v>11787.201999999999</v>
      </c>
      <c r="T293" s="67">
        <v>11817.128000000001</v>
      </c>
      <c r="U293" s="67">
        <v>11846.939</v>
      </c>
      <c r="V293" s="67">
        <v>11875.982</v>
      </c>
      <c r="W293" s="67">
        <v>11903.751</v>
      </c>
      <c r="X293" s="67">
        <v>11930.3</v>
      </c>
      <c r="Y293" s="67">
        <v>11955.915999999999</v>
      </c>
      <c r="Z293" s="67">
        <v>11980.543</v>
      </c>
      <c r="AA293" s="67">
        <v>12004.081</v>
      </c>
      <c r="AB293" s="67">
        <v>12026.485000000001</v>
      </c>
      <c r="AC293" s="67">
        <v>12047.712</v>
      </c>
      <c r="AD293" s="67">
        <v>12067.746999999999</v>
      </c>
      <c r="AE293" s="67">
        <v>12086.637000000001</v>
      </c>
      <c r="AF293" s="67">
        <v>12104.416999999999</v>
      </c>
      <c r="AG293" s="67">
        <v>12121.106</v>
      </c>
      <c r="AH293" s="67">
        <v>12136.743</v>
      </c>
      <c r="AI293" s="67">
        <v>12151.285</v>
      </c>
      <c r="AJ293" s="67">
        <v>12164.634</v>
      </c>
      <c r="AK293" s="67">
        <v>12176.692999999999</v>
      </c>
      <c r="AL293" s="67">
        <v>12187.311</v>
      </c>
      <c r="AM293" s="67">
        <v>12196.54</v>
      </c>
      <c r="AN293" s="67">
        <v>12204.424999999999</v>
      </c>
      <c r="AO293" s="67">
        <v>12211.032999999999</v>
      </c>
      <c r="AP293" s="67">
        <v>12216.465</v>
      </c>
      <c r="AQ293" s="67">
        <v>12220.769</v>
      </c>
      <c r="AR293" s="67">
        <v>12224.028</v>
      </c>
      <c r="AS293" s="67">
        <v>12226.319</v>
      </c>
      <c r="AT293" s="67">
        <v>12227.842000000001</v>
      </c>
      <c r="AU293" s="67">
        <v>12228.785</v>
      </c>
      <c r="AV293" s="67">
        <v>12229.332</v>
      </c>
      <c r="AW293" s="67">
        <v>12229.605</v>
      </c>
      <c r="AX293" s="67">
        <v>12229.678</v>
      </c>
      <c r="AY293" s="67">
        <v>12229.651</v>
      </c>
      <c r="AZ293" s="67">
        <v>12229.612999999999</v>
      </c>
      <c r="BA293" s="67">
        <v>12229.644</v>
      </c>
      <c r="BB293" s="67">
        <v>12229.839</v>
      </c>
      <c r="BC293" s="67">
        <v>12230.239</v>
      </c>
      <c r="BD293" s="67">
        <v>12230.986000000001</v>
      </c>
      <c r="BE293" s="67">
        <v>12232.194</v>
      </c>
      <c r="BF293" s="67">
        <v>12233.981</v>
      </c>
      <c r="BG293" s="67">
        <v>12236.393</v>
      </c>
      <c r="BH293" s="67">
        <v>12239.429</v>
      </c>
      <c r="BI293" s="67">
        <v>12243.01</v>
      </c>
      <c r="BJ293" s="67">
        <v>12247.023999999999</v>
      </c>
      <c r="BK293" s="67">
        <v>12251.397999999999</v>
      </c>
      <c r="BL293" s="67">
        <v>12256.073</v>
      </c>
      <c r="BM293" s="67">
        <v>12261.093999999999</v>
      </c>
      <c r="BN293" s="67">
        <v>12266.413</v>
      </c>
      <c r="BO293" s="67">
        <v>12272.013999999999</v>
      </c>
      <c r="BP293" s="67">
        <v>12277.880999999999</v>
      </c>
      <c r="BQ293" s="67">
        <v>12283.99</v>
      </c>
      <c r="BR293" s="67">
        <v>12290.34</v>
      </c>
      <c r="BS293" s="67">
        <v>12296.855</v>
      </c>
      <c r="BT293" s="67">
        <v>12303.538</v>
      </c>
      <c r="BU293" s="67">
        <v>12310.312</v>
      </c>
      <c r="BV293" s="67">
        <v>12317.175999999999</v>
      </c>
      <c r="BW293" s="67">
        <v>12324.153</v>
      </c>
      <c r="BX293" s="67">
        <v>12331.293</v>
      </c>
      <c r="BY293" s="67">
        <v>12338.708000000001</v>
      </c>
      <c r="BZ293" s="67">
        <v>12346.462</v>
      </c>
      <c r="CA293" s="67">
        <v>12354.552</v>
      </c>
      <c r="CB293" s="67">
        <v>12362.986999999999</v>
      </c>
      <c r="CC293" s="67">
        <v>12371.735000000001</v>
      </c>
      <c r="CD293" s="67">
        <v>12380.808000000001</v>
      </c>
      <c r="CE293" s="67">
        <v>12390.192999999999</v>
      </c>
      <c r="CF293" s="67">
        <v>12399.865</v>
      </c>
      <c r="CG293" s="67">
        <v>12409.799000000001</v>
      </c>
      <c r="CH293" s="67">
        <v>12419.953</v>
      </c>
      <c r="CI293" s="67">
        <v>12430.298000000001</v>
      </c>
      <c r="CJ293" s="67">
        <v>12440.755999999999</v>
      </c>
      <c r="CK293" s="67">
        <v>12451.306</v>
      </c>
      <c r="CL293" s="67">
        <v>12461.866</v>
      </c>
      <c r="CM293" s="67">
        <v>12472.356</v>
      </c>
      <c r="CN293" s="67">
        <v>12482.717000000001</v>
      </c>
      <c r="CO293" s="67">
        <v>12492.831</v>
      </c>
    </row>
    <row r="294" spans="1:93" ht="11.25" customHeight="1">
      <c r="A294" s="63">
        <v>277</v>
      </c>
      <c r="B294" s="64" t="s">
        <v>844</v>
      </c>
      <c r="C294" s="73" t="s">
        <v>347</v>
      </c>
      <c r="D294" s="66">
        <v>33</v>
      </c>
      <c r="E294" s="66">
        <v>250</v>
      </c>
      <c r="F294" s="64" t="s">
        <v>894</v>
      </c>
      <c r="G294" s="66">
        <v>926</v>
      </c>
      <c r="H294" s="67">
        <v>64453.194000000003</v>
      </c>
      <c r="I294" s="67">
        <v>64667.59</v>
      </c>
      <c r="J294" s="67">
        <v>64842.512999999999</v>
      </c>
      <c r="K294" s="67">
        <v>64990.512000000002</v>
      </c>
      <c r="L294" s="67">
        <v>65129.731</v>
      </c>
      <c r="M294" s="67">
        <v>65273.512000000002</v>
      </c>
      <c r="N294" s="67">
        <v>65426.177000000003</v>
      </c>
      <c r="O294" s="67">
        <v>65584.513999999996</v>
      </c>
      <c r="P294" s="67">
        <v>65745.188999999998</v>
      </c>
      <c r="Q294" s="67">
        <v>65902.028999999995</v>
      </c>
      <c r="R294" s="67">
        <v>66050.606</v>
      </c>
      <c r="S294" s="67">
        <v>66190.532000000007</v>
      </c>
      <c r="T294" s="67">
        <v>66323.948000000004</v>
      </c>
      <c r="U294" s="67">
        <v>66451.747000000003</v>
      </c>
      <c r="V294" s="67">
        <v>66575.351999999999</v>
      </c>
      <c r="W294" s="67">
        <v>66695.705000000002</v>
      </c>
      <c r="X294" s="67">
        <v>66812.866999999998</v>
      </c>
      <c r="Y294" s="67">
        <v>66926.040999999997</v>
      </c>
      <c r="Z294" s="67">
        <v>67034.148000000001</v>
      </c>
      <c r="AA294" s="67">
        <v>67135.679999999993</v>
      </c>
      <c r="AB294" s="67">
        <v>67229.460000000006</v>
      </c>
      <c r="AC294" s="67">
        <v>67315.168000000005</v>
      </c>
      <c r="AD294" s="67">
        <v>67392.741999999998</v>
      </c>
      <c r="AE294" s="67">
        <v>67461.584000000003</v>
      </c>
      <c r="AF294" s="67">
        <v>67521.106</v>
      </c>
      <c r="AG294" s="67">
        <v>67570.922000000006</v>
      </c>
      <c r="AH294" s="67">
        <v>67610.831000000006</v>
      </c>
      <c r="AI294" s="67">
        <v>67640.953999999998</v>
      </c>
      <c r="AJ294" s="67">
        <v>67661.692999999999</v>
      </c>
      <c r="AK294" s="67">
        <v>67673.657000000007</v>
      </c>
      <c r="AL294" s="67">
        <v>67677.388000000006</v>
      </c>
      <c r="AM294" s="67">
        <v>67673.172000000006</v>
      </c>
      <c r="AN294" s="67">
        <v>67661.298999999999</v>
      </c>
      <c r="AO294" s="67">
        <v>67642.429000000004</v>
      </c>
      <c r="AP294" s="67">
        <v>67617.342999999993</v>
      </c>
      <c r="AQ294" s="67">
        <v>67586.729000000007</v>
      </c>
      <c r="AR294" s="67">
        <v>67551.148000000001</v>
      </c>
      <c r="AS294" s="67">
        <v>67511.019</v>
      </c>
      <c r="AT294" s="67">
        <v>67466.801999999996</v>
      </c>
      <c r="AU294" s="67">
        <v>67418.881999999998</v>
      </c>
      <c r="AV294" s="67">
        <v>67367.706999999995</v>
      </c>
      <c r="AW294" s="67">
        <v>67313.752999999997</v>
      </c>
      <c r="AX294" s="67">
        <v>67257.604999999996</v>
      </c>
      <c r="AY294" s="67">
        <v>67199.942999999999</v>
      </c>
      <c r="AZ294" s="67">
        <v>67141.551999999996</v>
      </c>
      <c r="BA294" s="67">
        <v>67083.084000000003</v>
      </c>
      <c r="BB294" s="67">
        <v>67024.918000000005</v>
      </c>
      <c r="BC294" s="67">
        <v>66967.475000000006</v>
      </c>
      <c r="BD294" s="67">
        <v>66911.463000000003</v>
      </c>
      <c r="BE294" s="67">
        <v>66857.675000000003</v>
      </c>
      <c r="BF294" s="67">
        <v>66806.692999999999</v>
      </c>
      <c r="BG294" s="67">
        <v>66758.884000000005</v>
      </c>
      <c r="BH294" s="67">
        <v>66714.229000000007</v>
      </c>
      <c r="BI294" s="67">
        <v>66672.471999999994</v>
      </c>
      <c r="BJ294" s="67">
        <v>66633.165999999997</v>
      </c>
      <c r="BK294" s="67">
        <v>66595.928</v>
      </c>
      <c r="BL294" s="67">
        <v>66560.606</v>
      </c>
      <c r="BM294" s="67">
        <v>66527.165999999997</v>
      </c>
      <c r="BN294" s="67">
        <v>66495.365000000005</v>
      </c>
      <c r="BO294" s="67">
        <v>66464.976999999999</v>
      </c>
      <c r="BP294" s="67">
        <v>66435.721000000005</v>
      </c>
      <c r="BQ294" s="67">
        <v>66407.482999999993</v>
      </c>
      <c r="BR294" s="67">
        <v>66379.991999999998</v>
      </c>
      <c r="BS294" s="67">
        <v>66352.553</v>
      </c>
      <c r="BT294" s="67">
        <v>66324.312999999995</v>
      </c>
      <c r="BU294" s="67">
        <v>66294.653000000006</v>
      </c>
      <c r="BV294" s="67">
        <v>66263.252999999997</v>
      </c>
      <c r="BW294" s="67">
        <v>66230.172000000006</v>
      </c>
      <c r="BX294" s="67">
        <v>66195.706000000006</v>
      </c>
      <c r="BY294" s="67">
        <v>66160.398000000001</v>
      </c>
      <c r="BZ294" s="67">
        <v>66124.611000000004</v>
      </c>
      <c r="CA294" s="67">
        <v>66088.320000000007</v>
      </c>
      <c r="CB294" s="67">
        <v>66051.381999999998</v>
      </c>
      <c r="CC294" s="67">
        <v>66013.926000000007</v>
      </c>
      <c r="CD294" s="67">
        <v>65976.118000000002</v>
      </c>
      <c r="CE294" s="67">
        <v>65938.023000000001</v>
      </c>
      <c r="CF294" s="67">
        <v>65899.587</v>
      </c>
      <c r="CG294" s="67">
        <v>65860.642000000007</v>
      </c>
      <c r="CH294" s="67">
        <v>65820.972999999998</v>
      </c>
      <c r="CI294" s="67">
        <v>65780.271999999997</v>
      </c>
      <c r="CJ294" s="67">
        <v>65738.225999999995</v>
      </c>
      <c r="CK294" s="67">
        <v>65694.566999999995</v>
      </c>
      <c r="CL294" s="67">
        <v>65648.97</v>
      </c>
      <c r="CM294" s="67">
        <v>65601.163</v>
      </c>
      <c r="CN294" s="67">
        <v>65550.861999999994</v>
      </c>
      <c r="CO294" s="67">
        <v>65497.773000000001</v>
      </c>
    </row>
    <row r="295" spans="1:93" ht="11.25" customHeight="1">
      <c r="A295" s="63">
        <v>278</v>
      </c>
      <c r="B295" s="64" t="s">
        <v>844</v>
      </c>
      <c r="C295" s="73" t="s">
        <v>354</v>
      </c>
      <c r="D295" s="66"/>
      <c r="E295" s="66">
        <v>276</v>
      </c>
      <c r="F295" s="64" t="s">
        <v>894</v>
      </c>
      <c r="G295" s="66">
        <v>926</v>
      </c>
      <c r="H295" s="67">
        <v>81787.410999999993</v>
      </c>
      <c r="I295" s="67">
        <v>82193.77</v>
      </c>
      <c r="J295" s="67">
        <v>82658.409</v>
      </c>
      <c r="K295" s="67">
        <v>83124.413</v>
      </c>
      <c r="L295" s="67">
        <v>83517.046000000002</v>
      </c>
      <c r="M295" s="67">
        <v>83783.945000000007</v>
      </c>
      <c r="N295" s="67">
        <v>83900.471000000005</v>
      </c>
      <c r="O295" s="67">
        <v>83883.587</v>
      </c>
      <c r="P295" s="67">
        <v>83774.540999999997</v>
      </c>
      <c r="Q295" s="67">
        <v>83636.17</v>
      </c>
      <c r="R295" s="67">
        <v>83515.017000000007</v>
      </c>
      <c r="S295" s="67">
        <v>83422.528999999995</v>
      </c>
      <c r="T295" s="67">
        <v>83346.305999999997</v>
      </c>
      <c r="U295" s="67">
        <v>83280.854000000007</v>
      </c>
      <c r="V295" s="67">
        <v>83213.653000000006</v>
      </c>
      <c r="W295" s="67">
        <v>83135.642999999996</v>
      </c>
      <c r="X295" s="67">
        <v>83048.103000000003</v>
      </c>
      <c r="Y295" s="67">
        <v>82956.47</v>
      </c>
      <c r="Z295" s="67">
        <v>82860.123000000007</v>
      </c>
      <c r="AA295" s="67">
        <v>82758.239000000001</v>
      </c>
      <c r="AB295" s="67">
        <v>82650.082999999999</v>
      </c>
      <c r="AC295" s="67">
        <v>82535.460999999996</v>
      </c>
      <c r="AD295" s="67">
        <v>82414.191000000006</v>
      </c>
      <c r="AE295" s="67">
        <v>82285.596000000005</v>
      </c>
      <c r="AF295" s="67">
        <v>82148.922999999995</v>
      </c>
      <c r="AG295" s="67">
        <v>82003.619000000006</v>
      </c>
      <c r="AH295" s="67">
        <v>81849.675000000003</v>
      </c>
      <c r="AI295" s="67">
        <v>81687.214999999997</v>
      </c>
      <c r="AJ295" s="67">
        <v>81516.134000000005</v>
      </c>
      <c r="AK295" s="67">
        <v>81336.364000000001</v>
      </c>
      <c r="AL295" s="67">
        <v>81148.063999999998</v>
      </c>
      <c r="AM295" s="67">
        <v>80951.490000000005</v>
      </c>
      <c r="AN295" s="67">
        <v>80747.346000000005</v>
      </c>
      <c r="AO295" s="67">
        <v>80536.967999999993</v>
      </c>
      <c r="AP295" s="67">
        <v>80322.013000000006</v>
      </c>
      <c r="AQ295" s="67">
        <v>80103.972999999998</v>
      </c>
      <c r="AR295" s="67">
        <v>79883.820000000007</v>
      </c>
      <c r="AS295" s="67">
        <v>79662.245999999999</v>
      </c>
      <c r="AT295" s="67">
        <v>79440.308000000005</v>
      </c>
      <c r="AU295" s="67">
        <v>79219.020999999993</v>
      </c>
      <c r="AV295" s="67">
        <v>78999.411999999997</v>
      </c>
      <c r="AW295" s="67">
        <v>78782.171000000002</v>
      </c>
      <c r="AX295" s="67">
        <v>78568.237999999998</v>
      </c>
      <c r="AY295" s="67">
        <v>78359.099000000002</v>
      </c>
      <c r="AZ295" s="67">
        <v>78156.479000000007</v>
      </c>
      <c r="BA295" s="67">
        <v>77961.680999999997</v>
      </c>
      <c r="BB295" s="67">
        <v>77775.28</v>
      </c>
      <c r="BC295" s="67">
        <v>77597.403000000006</v>
      </c>
      <c r="BD295" s="67">
        <v>77428.212</v>
      </c>
      <c r="BE295" s="67">
        <v>77267.684999999998</v>
      </c>
      <c r="BF295" s="67">
        <v>77115.62</v>
      </c>
      <c r="BG295" s="67">
        <v>76972.163</v>
      </c>
      <c r="BH295" s="67">
        <v>76836.929000000004</v>
      </c>
      <c r="BI295" s="67">
        <v>76708.688999999998</v>
      </c>
      <c r="BJ295" s="67">
        <v>76585.712</v>
      </c>
      <c r="BK295" s="67">
        <v>76466.616999999998</v>
      </c>
      <c r="BL295" s="67">
        <v>76351.070000000007</v>
      </c>
      <c r="BM295" s="67">
        <v>76238.926999999996</v>
      </c>
      <c r="BN295" s="67">
        <v>76129.297000000006</v>
      </c>
      <c r="BO295" s="67">
        <v>76021.241999999998</v>
      </c>
      <c r="BP295" s="67">
        <v>75914.138000000006</v>
      </c>
      <c r="BQ295" s="67">
        <v>75807.622000000003</v>
      </c>
      <c r="BR295" s="67">
        <v>75701.986999999994</v>
      </c>
      <c r="BS295" s="67">
        <v>75598.217000000004</v>
      </c>
      <c r="BT295" s="67">
        <v>75497.718999999997</v>
      </c>
      <c r="BU295" s="67">
        <v>75401.660999999993</v>
      </c>
      <c r="BV295" s="67">
        <v>75310.341</v>
      </c>
      <c r="BW295" s="67">
        <v>75223.862999999998</v>
      </c>
      <c r="BX295" s="67">
        <v>75142.932000000001</v>
      </c>
      <c r="BY295" s="67">
        <v>75068.326000000001</v>
      </c>
      <c r="BZ295" s="67">
        <v>75000.639999999999</v>
      </c>
      <c r="CA295" s="67">
        <v>74940.135999999999</v>
      </c>
      <c r="CB295" s="67">
        <v>74886.831999999995</v>
      </c>
      <c r="CC295" s="67">
        <v>74840.741999999998</v>
      </c>
      <c r="CD295" s="67">
        <v>74801.751000000004</v>
      </c>
      <c r="CE295" s="67">
        <v>74769.672999999995</v>
      </c>
      <c r="CF295" s="67">
        <v>74744.288</v>
      </c>
      <c r="CG295" s="67">
        <v>74725.315000000002</v>
      </c>
      <c r="CH295" s="67">
        <v>74712.396999999997</v>
      </c>
      <c r="CI295" s="67">
        <v>74705.078999999998</v>
      </c>
      <c r="CJ295" s="67">
        <v>74702.828999999998</v>
      </c>
      <c r="CK295" s="67">
        <v>74704.994999999995</v>
      </c>
      <c r="CL295" s="67">
        <v>74710.782999999996</v>
      </c>
      <c r="CM295" s="67">
        <v>74719.33</v>
      </c>
      <c r="CN295" s="67">
        <v>74729.634999999995</v>
      </c>
      <c r="CO295" s="67">
        <v>74740.596000000005</v>
      </c>
    </row>
    <row r="296" spans="1:93" ht="11.25" customHeight="1">
      <c r="A296" s="63">
        <v>279</v>
      </c>
      <c r="B296" s="64" t="s">
        <v>844</v>
      </c>
      <c r="C296" s="73" t="s">
        <v>423</v>
      </c>
      <c r="D296" s="66"/>
      <c r="E296" s="66">
        <v>438</v>
      </c>
      <c r="F296" s="64" t="s">
        <v>894</v>
      </c>
      <c r="G296" s="66">
        <v>926</v>
      </c>
      <c r="H296" s="67">
        <v>37.465000000000003</v>
      </c>
      <c r="I296" s="67">
        <v>37.655000000000001</v>
      </c>
      <c r="J296" s="67">
        <v>37.805</v>
      </c>
      <c r="K296" s="67">
        <v>37.917999999999999</v>
      </c>
      <c r="L296" s="67">
        <v>38.020000000000003</v>
      </c>
      <c r="M296" s="67">
        <v>38.137</v>
      </c>
      <c r="N296" s="67">
        <v>38.253999999999998</v>
      </c>
      <c r="O296" s="67">
        <v>38.389000000000003</v>
      </c>
      <c r="P296" s="67">
        <v>38.524999999999999</v>
      </c>
      <c r="Q296" s="67">
        <v>38.662999999999997</v>
      </c>
      <c r="R296" s="67">
        <v>38.793999999999997</v>
      </c>
      <c r="S296" s="67">
        <v>38.923000000000002</v>
      </c>
      <c r="T296" s="67">
        <v>39.045000000000002</v>
      </c>
      <c r="U296" s="67">
        <v>39.17</v>
      </c>
      <c r="V296" s="67">
        <v>39.290999999999997</v>
      </c>
      <c r="W296" s="67">
        <v>39.405000000000001</v>
      </c>
      <c r="X296" s="67">
        <v>39.518000000000001</v>
      </c>
      <c r="Y296" s="67">
        <v>39.625</v>
      </c>
      <c r="Z296" s="67">
        <v>39.728000000000002</v>
      </c>
      <c r="AA296" s="67">
        <v>39.820999999999998</v>
      </c>
      <c r="AB296" s="67">
        <v>39.908999999999999</v>
      </c>
      <c r="AC296" s="67">
        <v>39.975999999999999</v>
      </c>
      <c r="AD296" s="67">
        <v>40.058999999999997</v>
      </c>
      <c r="AE296" s="67">
        <v>40.106000000000002</v>
      </c>
      <c r="AF296" s="67">
        <v>40.149000000000001</v>
      </c>
      <c r="AG296" s="67">
        <v>40.198999999999998</v>
      </c>
      <c r="AH296" s="67">
        <v>40.229999999999997</v>
      </c>
      <c r="AI296" s="67">
        <v>40.261000000000003</v>
      </c>
      <c r="AJ296" s="67">
        <v>40.290999999999997</v>
      </c>
      <c r="AK296" s="67">
        <v>40.307000000000002</v>
      </c>
      <c r="AL296" s="67">
        <v>40.322000000000003</v>
      </c>
      <c r="AM296" s="67">
        <v>40.331000000000003</v>
      </c>
      <c r="AN296" s="67">
        <v>40.335000000000001</v>
      </c>
      <c r="AO296" s="67">
        <v>40.341999999999999</v>
      </c>
      <c r="AP296" s="67">
        <v>40.350999999999999</v>
      </c>
      <c r="AQ296" s="67">
        <v>40.354999999999997</v>
      </c>
      <c r="AR296" s="67">
        <v>40.363</v>
      </c>
      <c r="AS296" s="67">
        <v>40.378999999999998</v>
      </c>
      <c r="AT296" s="67">
        <v>40.392000000000003</v>
      </c>
      <c r="AU296" s="67">
        <v>40.414000000000001</v>
      </c>
      <c r="AV296" s="67">
        <v>40.442</v>
      </c>
      <c r="AW296" s="67">
        <v>40.47</v>
      </c>
      <c r="AX296" s="67">
        <v>40.514000000000003</v>
      </c>
      <c r="AY296" s="67">
        <v>40.557000000000002</v>
      </c>
      <c r="AZ296" s="67">
        <v>40.61</v>
      </c>
      <c r="BA296" s="67">
        <v>40.667999999999999</v>
      </c>
      <c r="BB296" s="67">
        <v>40.731000000000002</v>
      </c>
      <c r="BC296" s="67">
        <v>40.801000000000002</v>
      </c>
      <c r="BD296" s="67">
        <v>40.878</v>
      </c>
      <c r="BE296" s="67">
        <v>40.965000000000003</v>
      </c>
      <c r="BF296" s="67">
        <v>41.058</v>
      </c>
      <c r="BG296" s="67">
        <v>41.151000000000003</v>
      </c>
      <c r="BH296" s="67">
        <v>41.25</v>
      </c>
      <c r="BI296" s="67">
        <v>41.357999999999997</v>
      </c>
      <c r="BJ296" s="67">
        <v>41.466000000000001</v>
      </c>
      <c r="BK296" s="67">
        <v>41.573</v>
      </c>
      <c r="BL296" s="67">
        <v>41.698</v>
      </c>
      <c r="BM296" s="67">
        <v>41.817999999999998</v>
      </c>
      <c r="BN296" s="67">
        <v>41.93</v>
      </c>
      <c r="BO296" s="67">
        <v>42.052999999999997</v>
      </c>
      <c r="BP296" s="67">
        <v>42.174999999999997</v>
      </c>
      <c r="BQ296" s="67">
        <v>42.296999999999997</v>
      </c>
      <c r="BR296" s="67">
        <v>42.417999999999999</v>
      </c>
      <c r="BS296" s="67">
        <v>42.529000000000003</v>
      </c>
      <c r="BT296" s="67">
        <v>42.655999999999999</v>
      </c>
      <c r="BU296" s="67">
        <v>42.776000000000003</v>
      </c>
      <c r="BV296" s="67">
        <v>42.884999999999998</v>
      </c>
      <c r="BW296" s="67">
        <v>43.006</v>
      </c>
      <c r="BX296" s="67">
        <v>43.124000000000002</v>
      </c>
      <c r="BY296" s="67">
        <v>43.238999999999997</v>
      </c>
      <c r="BZ296" s="67">
        <v>43.353999999999999</v>
      </c>
      <c r="CA296" s="67">
        <v>43.475000000000001</v>
      </c>
      <c r="CB296" s="67">
        <v>43.582999999999998</v>
      </c>
      <c r="CC296" s="67">
        <v>43.706000000000003</v>
      </c>
      <c r="CD296" s="67">
        <v>43.828000000000003</v>
      </c>
      <c r="CE296" s="67">
        <v>43.938000000000002</v>
      </c>
      <c r="CF296" s="67">
        <v>44.061999999999998</v>
      </c>
      <c r="CG296" s="67">
        <v>44.183</v>
      </c>
      <c r="CH296" s="67">
        <v>44.301000000000002</v>
      </c>
      <c r="CI296" s="67">
        <v>44.424999999999997</v>
      </c>
      <c r="CJ296" s="67">
        <v>44.552</v>
      </c>
      <c r="CK296" s="67">
        <v>44.689</v>
      </c>
      <c r="CL296" s="67">
        <v>44.808999999999997</v>
      </c>
      <c r="CM296" s="67">
        <v>44.933</v>
      </c>
      <c r="CN296" s="67">
        <v>45.072000000000003</v>
      </c>
      <c r="CO296" s="67">
        <v>45.212000000000003</v>
      </c>
    </row>
    <row r="297" spans="1:93" ht="11.25" customHeight="1">
      <c r="A297" s="63">
        <v>280</v>
      </c>
      <c r="B297" s="64" t="s">
        <v>844</v>
      </c>
      <c r="C297" s="73" t="s">
        <v>427</v>
      </c>
      <c r="D297" s="66"/>
      <c r="E297" s="66">
        <v>442</v>
      </c>
      <c r="F297" s="64" t="s">
        <v>894</v>
      </c>
      <c r="G297" s="66">
        <v>926</v>
      </c>
      <c r="H297" s="67">
        <v>566.74099999999999</v>
      </c>
      <c r="I297" s="67">
        <v>579.26599999999996</v>
      </c>
      <c r="J297" s="67">
        <v>591.91399999999999</v>
      </c>
      <c r="K297" s="67">
        <v>604.24400000000003</v>
      </c>
      <c r="L297" s="67">
        <v>615.73</v>
      </c>
      <c r="M297" s="67">
        <v>625.976</v>
      </c>
      <c r="N297" s="67">
        <v>634.81399999999996</v>
      </c>
      <c r="O297" s="67">
        <v>642.36699999999996</v>
      </c>
      <c r="P297" s="67">
        <v>648.97299999999996</v>
      </c>
      <c r="Q297" s="67">
        <v>655.11099999999999</v>
      </c>
      <c r="R297" s="67">
        <v>661.11900000000003</v>
      </c>
      <c r="S297" s="67">
        <v>667.125</v>
      </c>
      <c r="T297" s="67">
        <v>673.03300000000002</v>
      </c>
      <c r="U297" s="67">
        <v>678.88900000000001</v>
      </c>
      <c r="V297" s="67">
        <v>684.654</v>
      </c>
      <c r="W297" s="67">
        <v>690.34400000000005</v>
      </c>
      <c r="X297" s="67">
        <v>695.98299999999995</v>
      </c>
      <c r="Y297" s="67">
        <v>701.62400000000002</v>
      </c>
      <c r="Z297" s="67">
        <v>707.23699999999997</v>
      </c>
      <c r="AA297" s="67">
        <v>712.779</v>
      </c>
      <c r="AB297" s="67">
        <v>718.22400000000005</v>
      </c>
      <c r="AC297" s="67">
        <v>723.58</v>
      </c>
      <c r="AD297" s="67">
        <v>728.851</v>
      </c>
      <c r="AE297" s="67">
        <v>734.04200000000003</v>
      </c>
      <c r="AF297" s="67">
        <v>739.15099999999995</v>
      </c>
      <c r="AG297" s="67">
        <v>744.18299999999999</v>
      </c>
      <c r="AH297" s="67">
        <v>749.12800000000004</v>
      </c>
      <c r="AI297" s="67">
        <v>753.98299999999995</v>
      </c>
      <c r="AJ297" s="67">
        <v>758.75699999999995</v>
      </c>
      <c r="AK297" s="67">
        <v>763.44399999999996</v>
      </c>
      <c r="AL297" s="67">
        <v>768.06</v>
      </c>
      <c r="AM297" s="67">
        <v>772.59799999999996</v>
      </c>
      <c r="AN297" s="67">
        <v>777.053</v>
      </c>
      <c r="AO297" s="67">
        <v>781.43299999999999</v>
      </c>
      <c r="AP297" s="67">
        <v>785.73199999999997</v>
      </c>
      <c r="AQ297" s="67">
        <v>789.94299999999998</v>
      </c>
      <c r="AR297" s="67">
        <v>794.07899999999995</v>
      </c>
      <c r="AS297" s="67">
        <v>798.13900000000001</v>
      </c>
      <c r="AT297" s="67">
        <v>802.11699999999996</v>
      </c>
      <c r="AU297" s="67">
        <v>806.02599999999995</v>
      </c>
      <c r="AV297" s="67">
        <v>809.86599999999999</v>
      </c>
      <c r="AW297" s="67">
        <v>813.63599999999997</v>
      </c>
      <c r="AX297" s="67">
        <v>817.35699999999997</v>
      </c>
      <c r="AY297" s="67">
        <v>821.01800000000003</v>
      </c>
      <c r="AZ297" s="67">
        <v>824.64700000000005</v>
      </c>
      <c r="BA297" s="67">
        <v>828.25300000000004</v>
      </c>
      <c r="BB297" s="67">
        <v>831.82299999999998</v>
      </c>
      <c r="BC297" s="67">
        <v>835.39</v>
      </c>
      <c r="BD297" s="67">
        <v>838.96</v>
      </c>
      <c r="BE297" s="67">
        <v>842.52200000000005</v>
      </c>
      <c r="BF297" s="67">
        <v>846.101</v>
      </c>
      <c r="BG297" s="67">
        <v>849.68399999999997</v>
      </c>
      <c r="BH297" s="67">
        <v>853.30200000000002</v>
      </c>
      <c r="BI297" s="67">
        <v>856.92399999999998</v>
      </c>
      <c r="BJ297" s="67">
        <v>860.57100000000003</v>
      </c>
      <c r="BK297" s="67">
        <v>864.23</v>
      </c>
      <c r="BL297" s="67">
        <v>867.89499999999998</v>
      </c>
      <c r="BM297" s="67">
        <v>871.58299999999997</v>
      </c>
      <c r="BN297" s="67">
        <v>875.27099999999996</v>
      </c>
      <c r="BO297" s="67">
        <v>878.97299999999996</v>
      </c>
      <c r="BP297" s="67">
        <v>882.66399999999999</v>
      </c>
      <c r="BQ297" s="67">
        <v>886.34699999999998</v>
      </c>
      <c r="BR297" s="67">
        <v>890.04499999999996</v>
      </c>
      <c r="BS297" s="67">
        <v>893.75900000000001</v>
      </c>
      <c r="BT297" s="67">
        <v>897.46400000000006</v>
      </c>
      <c r="BU297" s="67">
        <v>901.18499999999995</v>
      </c>
      <c r="BV297" s="67">
        <v>904.90700000000004</v>
      </c>
      <c r="BW297" s="67">
        <v>908.65599999999995</v>
      </c>
      <c r="BX297" s="67">
        <v>912.42499999999995</v>
      </c>
      <c r="BY297" s="67">
        <v>916.24800000000005</v>
      </c>
      <c r="BZ297" s="67">
        <v>920.11300000000006</v>
      </c>
      <c r="CA297" s="67">
        <v>924.029</v>
      </c>
      <c r="CB297" s="67">
        <v>928.02800000000002</v>
      </c>
      <c r="CC297" s="67">
        <v>932.07</v>
      </c>
      <c r="CD297" s="67">
        <v>936.16600000000005</v>
      </c>
      <c r="CE297" s="67">
        <v>940.33799999999997</v>
      </c>
      <c r="CF297" s="67">
        <v>944.55700000000002</v>
      </c>
      <c r="CG297" s="67">
        <v>948.83900000000006</v>
      </c>
      <c r="CH297" s="67">
        <v>953.19100000000003</v>
      </c>
      <c r="CI297" s="67">
        <v>957.59100000000001</v>
      </c>
      <c r="CJ297" s="67">
        <v>962.05899999999997</v>
      </c>
      <c r="CK297" s="67">
        <v>966.58299999999997</v>
      </c>
      <c r="CL297" s="67">
        <v>971.16099999999994</v>
      </c>
      <c r="CM297" s="67">
        <v>975.78800000000001</v>
      </c>
      <c r="CN297" s="67">
        <v>980.46400000000006</v>
      </c>
      <c r="CO297" s="67">
        <v>985.16800000000001</v>
      </c>
    </row>
    <row r="298" spans="1:93" ht="11.25" customHeight="1">
      <c r="A298" s="63">
        <v>281</v>
      </c>
      <c r="B298" s="64" t="s">
        <v>844</v>
      </c>
      <c r="C298" s="73" t="s">
        <v>455</v>
      </c>
      <c r="D298" s="66"/>
      <c r="E298" s="66">
        <v>492</v>
      </c>
      <c r="F298" s="64" t="s">
        <v>894</v>
      </c>
      <c r="G298" s="66">
        <v>926</v>
      </c>
      <c r="H298" s="67">
        <v>37.722999999999999</v>
      </c>
      <c r="I298" s="67">
        <v>38.07</v>
      </c>
      <c r="J298" s="67">
        <v>38.392000000000003</v>
      </c>
      <c r="K298" s="67">
        <v>38.682000000000002</v>
      </c>
      <c r="L298" s="67">
        <v>38.966999999999999</v>
      </c>
      <c r="M298" s="67">
        <v>39.244</v>
      </c>
      <c r="N298" s="67">
        <v>39.520000000000003</v>
      </c>
      <c r="O298" s="67">
        <v>39.777999999999999</v>
      </c>
      <c r="P298" s="67">
        <v>40.042000000000002</v>
      </c>
      <c r="Q298" s="67">
        <v>40.302999999999997</v>
      </c>
      <c r="R298" s="67">
        <v>40.552999999999997</v>
      </c>
      <c r="S298" s="67">
        <v>40.807000000000002</v>
      </c>
      <c r="T298" s="67">
        <v>41.048999999999999</v>
      </c>
      <c r="U298" s="67">
        <v>41.301000000000002</v>
      </c>
      <c r="V298" s="67">
        <v>41.54</v>
      </c>
      <c r="W298" s="67">
        <v>41.771000000000001</v>
      </c>
      <c r="X298" s="67">
        <v>42.015000000000001</v>
      </c>
      <c r="Y298" s="67">
        <v>42.247999999999998</v>
      </c>
      <c r="Z298" s="67">
        <v>42.475999999999999</v>
      </c>
      <c r="AA298" s="67">
        <v>42.712000000000003</v>
      </c>
      <c r="AB298" s="67">
        <v>42.941000000000003</v>
      </c>
      <c r="AC298" s="67">
        <v>43.158999999999999</v>
      </c>
      <c r="AD298" s="67">
        <v>43.371000000000002</v>
      </c>
      <c r="AE298" s="67">
        <v>43.57</v>
      </c>
      <c r="AF298" s="67">
        <v>43.771000000000001</v>
      </c>
      <c r="AG298" s="67">
        <v>43.972999999999999</v>
      </c>
      <c r="AH298" s="67">
        <v>44.174999999999997</v>
      </c>
      <c r="AI298" s="67">
        <v>44.360999999999997</v>
      </c>
      <c r="AJ298" s="67">
        <v>44.558</v>
      </c>
      <c r="AK298" s="67">
        <v>44.744999999999997</v>
      </c>
      <c r="AL298" s="67">
        <v>44.945999999999998</v>
      </c>
      <c r="AM298" s="67">
        <v>45.145000000000003</v>
      </c>
      <c r="AN298" s="67">
        <v>45.353999999999999</v>
      </c>
      <c r="AO298" s="67">
        <v>45.561</v>
      </c>
      <c r="AP298" s="67">
        <v>45.78</v>
      </c>
      <c r="AQ298" s="67">
        <v>45.999000000000002</v>
      </c>
      <c r="AR298" s="67">
        <v>46.235999999999997</v>
      </c>
      <c r="AS298" s="67">
        <v>46.475999999999999</v>
      </c>
      <c r="AT298" s="67">
        <v>46.735999999999997</v>
      </c>
      <c r="AU298" s="67">
        <v>47.002000000000002</v>
      </c>
      <c r="AV298" s="67">
        <v>47.273000000000003</v>
      </c>
      <c r="AW298" s="67">
        <v>47.557000000000002</v>
      </c>
      <c r="AX298" s="67">
        <v>47.841000000000001</v>
      </c>
      <c r="AY298" s="67">
        <v>48.142000000000003</v>
      </c>
      <c r="AZ298" s="67">
        <v>48.45</v>
      </c>
      <c r="BA298" s="67">
        <v>48.758000000000003</v>
      </c>
      <c r="BB298" s="67">
        <v>49.073</v>
      </c>
      <c r="BC298" s="67">
        <v>49.396999999999998</v>
      </c>
      <c r="BD298" s="67">
        <v>49.713000000000001</v>
      </c>
      <c r="BE298" s="67">
        <v>50.043999999999997</v>
      </c>
      <c r="BF298" s="67">
        <v>50.372999999999998</v>
      </c>
      <c r="BG298" s="67">
        <v>50.713999999999999</v>
      </c>
      <c r="BH298" s="67">
        <v>51.052</v>
      </c>
      <c r="BI298" s="67">
        <v>51.387</v>
      </c>
      <c r="BJ298" s="67">
        <v>51.741999999999997</v>
      </c>
      <c r="BK298" s="67">
        <v>52.093000000000004</v>
      </c>
      <c r="BL298" s="67">
        <v>52.46</v>
      </c>
      <c r="BM298" s="67">
        <v>52.825000000000003</v>
      </c>
      <c r="BN298" s="67">
        <v>53.192999999999998</v>
      </c>
      <c r="BO298" s="67">
        <v>53.567</v>
      </c>
      <c r="BP298" s="67">
        <v>53.944000000000003</v>
      </c>
      <c r="BQ298" s="67">
        <v>54.326000000000001</v>
      </c>
      <c r="BR298" s="67">
        <v>54.716999999999999</v>
      </c>
      <c r="BS298" s="67">
        <v>55.11</v>
      </c>
      <c r="BT298" s="67">
        <v>55.505000000000003</v>
      </c>
      <c r="BU298" s="67">
        <v>55.905000000000001</v>
      </c>
      <c r="BV298" s="67">
        <v>56.301000000000002</v>
      </c>
      <c r="BW298" s="67">
        <v>56.694000000000003</v>
      </c>
      <c r="BX298" s="67">
        <v>57.104999999999997</v>
      </c>
      <c r="BY298" s="67">
        <v>57.512999999999998</v>
      </c>
      <c r="BZ298" s="67">
        <v>57.933</v>
      </c>
      <c r="CA298" s="67">
        <v>58.347999999999999</v>
      </c>
      <c r="CB298" s="67">
        <v>58.764000000000003</v>
      </c>
      <c r="CC298" s="67">
        <v>59.189</v>
      </c>
      <c r="CD298" s="67">
        <v>59.621000000000002</v>
      </c>
      <c r="CE298" s="67">
        <v>60.040999999999997</v>
      </c>
      <c r="CF298" s="67">
        <v>60.478000000000002</v>
      </c>
      <c r="CG298" s="67">
        <v>60.905999999999999</v>
      </c>
      <c r="CH298" s="67">
        <v>61.34</v>
      </c>
      <c r="CI298" s="67">
        <v>61.777999999999999</v>
      </c>
      <c r="CJ298" s="67">
        <v>62.216000000000001</v>
      </c>
      <c r="CK298" s="67">
        <v>62.646999999999998</v>
      </c>
      <c r="CL298" s="67">
        <v>63.079000000000001</v>
      </c>
      <c r="CM298" s="67">
        <v>63.512</v>
      </c>
      <c r="CN298" s="67">
        <v>63.935000000000002</v>
      </c>
      <c r="CO298" s="67">
        <v>64.364999999999995</v>
      </c>
    </row>
    <row r="299" spans="1:93" ht="11.25" customHeight="1">
      <c r="A299" s="63">
        <v>282</v>
      </c>
      <c r="B299" s="64" t="s">
        <v>844</v>
      </c>
      <c r="C299" s="73" t="s">
        <v>471</v>
      </c>
      <c r="D299" s="66">
        <v>34</v>
      </c>
      <c r="E299" s="66">
        <v>528</v>
      </c>
      <c r="F299" s="64" t="s">
        <v>894</v>
      </c>
      <c r="G299" s="66">
        <v>926</v>
      </c>
      <c r="H299" s="67">
        <v>16938.491999999998</v>
      </c>
      <c r="I299" s="67">
        <v>16981.285</v>
      </c>
      <c r="J299" s="67">
        <v>17021.343000000001</v>
      </c>
      <c r="K299" s="67">
        <v>17059.560000000001</v>
      </c>
      <c r="L299" s="67">
        <v>17097.123</v>
      </c>
      <c r="M299" s="67">
        <v>17134.873</v>
      </c>
      <c r="N299" s="67">
        <v>17173.094000000001</v>
      </c>
      <c r="O299" s="67">
        <v>17211.449000000001</v>
      </c>
      <c r="P299" s="67">
        <v>17249.269</v>
      </c>
      <c r="Q299" s="67">
        <v>17285.563999999998</v>
      </c>
      <c r="R299" s="67">
        <v>17319.572</v>
      </c>
      <c r="S299" s="67">
        <v>17351.064999999999</v>
      </c>
      <c r="T299" s="67">
        <v>17380.060000000001</v>
      </c>
      <c r="U299" s="67">
        <v>17406.365000000002</v>
      </c>
      <c r="V299" s="67">
        <v>17429.837</v>
      </c>
      <c r="W299" s="67">
        <v>17450.316999999999</v>
      </c>
      <c r="X299" s="67">
        <v>17467.692999999999</v>
      </c>
      <c r="Y299" s="67">
        <v>17481.787</v>
      </c>
      <c r="Z299" s="67">
        <v>17492.404999999999</v>
      </c>
      <c r="AA299" s="67">
        <v>17499.316999999999</v>
      </c>
      <c r="AB299" s="67">
        <v>17502.356</v>
      </c>
      <c r="AC299" s="67">
        <v>17501.491000000002</v>
      </c>
      <c r="AD299" s="67">
        <v>17496.759999999998</v>
      </c>
      <c r="AE299" s="67">
        <v>17488.287</v>
      </c>
      <c r="AF299" s="67">
        <v>17476.232</v>
      </c>
      <c r="AG299" s="67">
        <v>17460.760999999999</v>
      </c>
      <c r="AH299" s="67">
        <v>17441.987000000001</v>
      </c>
      <c r="AI299" s="67">
        <v>17420.067999999999</v>
      </c>
      <c r="AJ299" s="67">
        <v>17395.276999999998</v>
      </c>
      <c r="AK299" s="67">
        <v>17367.955999999998</v>
      </c>
      <c r="AL299" s="67">
        <v>17338.421999999999</v>
      </c>
      <c r="AM299" s="67">
        <v>17306.920999999998</v>
      </c>
      <c r="AN299" s="67">
        <v>17273.648000000001</v>
      </c>
      <c r="AO299" s="67">
        <v>17238.808000000001</v>
      </c>
      <c r="AP299" s="67">
        <v>17202.644</v>
      </c>
      <c r="AQ299" s="67">
        <v>17165.37</v>
      </c>
      <c r="AR299" s="67">
        <v>17127.205000000002</v>
      </c>
      <c r="AS299" s="67">
        <v>17088.388999999999</v>
      </c>
      <c r="AT299" s="67">
        <v>17049.225999999999</v>
      </c>
      <c r="AU299" s="67">
        <v>17010.048999999999</v>
      </c>
      <c r="AV299" s="67">
        <v>16971.149000000001</v>
      </c>
      <c r="AW299" s="67">
        <v>16932.719000000001</v>
      </c>
      <c r="AX299" s="67">
        <v>16894.923999999999</v>
      </c>
      <c r="AY299" s="67">
        <v>16857.920999999998</v>
      </c>
      <c r="AZ299" s="67">
        <v>16821.904999999999</v>
      </c>
      <c r="BA299" s="67">
        <v>16787.006000000001</v>
      </c>
      <c r="BB299" s="67">
        <v>16753.304</v>
      </c>
      <c r="BC299" s="67">
        <v>16720.863000000001</v>
      </c>
      <c r="BD299" s="67">
        <v>16689.788</v>
      </c>
      <c r="BE299" s="67">
        <v>16660.133999999998</v>
      </c>
      <c r="BF299" s="67">
        <v>16631.95</v>
      </c>
      <c r="BG299" s="67">
        <v>16605.223000000002</v>
      </c>
      <c r="BH299" s="67">
        <v>16579.878000000001</v>
      </c>
      <c r="BI299" s="67">
        <v>16555.7</v>
      </c>
      <c r="BJ299" s="67">
        <v>16532.398000000001</v>
      </c>
      <c r="BK299" s="67">
        <v>16509.724999999999</v>
      </c>
      <c r="BL299" s="67">
        <v>16487.602999999999</v>
      </c>
      <c r="BM299" s="67">
        <v>16465.884999999998</v>
      </c>
      <c r="BN299" s="67">
        <v>16444.291000000001</v>
      </c>
      <c r="BO299" s="67">
        <v>16422.498</v>
      </c>
      <c r="BP299" s="67">
        <v>16400.215</v>
      </c>
      <c r="BQ299" s="67">
        <v>16377.335999999999</v>
      </c>
      <c r="BR299" s="67">
        <v>16353.829</v>
      </c>
      <c r="BS299" s="67">
        <v>16329.61</v>
      </c>
      <c r="BT299" s="67">
        <v>16304.617</v>
      </c>
      <c r="BU299" s="67">
        <v>16278.811</v>
      </c>
      <c r="BV299" s="67">
        <v>16252.18</v>
      </c>
      <c r="BW299" s="67">
        <v>16224.753000000001</v>
      </c>
      <c r="BX299" s="67">
        <v>16196.76</v>
      </c>
      <c r="BY299" s="67">
        <v>16168.53</v>
      </c>
      <c r="BZ299" s="67">
        <v>16140.322</v>
      </c>
      <c r="CA299" s="67">
        <v>16112.21</v>
      </c>
      <c r="CB299" s="67">
        <v>16084.245999999999</v>
      </c>
      <c r="CC299" s="67">
        <v>16056.492</v>
      </c>
      <c r="CD299" s="67">
        <v>16029.05</v>
      </c>
      <c r="CE299" s="67">
        <v>16001.97</v>
      </c>
      <c r="CF299" s="67">
        <v>15975.313</v>
      </c>
      <c r="CG299" s="67">
        <v>15949.14</v>
      </c>
      <c r="CH299" s="67">
        <v>15923.48</v>
      </c>
      <c r="CI299" s="67">
        <v>15898.359</v>
      </c>
      <c r="CJ299" s="67">
        <v>15873.838</v>
      </c>
      <c r="CK299" s="67">
        <v>15849.869000000001</v>
      </c>
      <c r="CL299" s="67">
        <v>15826.504999999999</v>
      </c>
      <c r="CM299" s="67">
        <v>15803.683000000001</v>
      </c>
      <c r="CN299" s="67">
        <v>15781.405000000001</v>
      </c>
      <c r="CO299" s="67">
        <v>15759.617</v>
      </c>
    </row>
    <row r="300" spans="1:93" ht="11.25" customHeight="1">
      <c r="A300" s="63">
        <v>283</v>
      </c>
      <c r="B300" s="64" t="s">
        <v>844</v>
      </c>
      <c r="C300" s="73" t="s">
        <v>563</v>
      </c>
      <c r="D300" s="66"/>
      <c r="E300" s="66">
        <v>756</v>
      </c>
      <c r="F300" s="64" t="s">
        <v>894</v>
      </c>
      <c r="G300" s="66">
        <v>926</v>
      </c>
      <c r="H300" s="67">
        <v>8296.7749999999996</v>
      </c>
      <c r="I300" s="67">
        <v>8379.9150000000009</v>
      </c>
      <c r="J300" s="67">
        <v>8455.7970000000005</v>
      </c>
      <c r="K300" s="67">
        <v>8525.6139999999996</v>
      </c>
      <c r="L300" s="67">
        <v>8591.3610000000008</v>
      </c>
      <c r="M300" s="67">
        <v>8654.6180000000004</v>
      </c>
      <c r="N300" s="67">
        <v>8715.4940000000006</v>
      </c>
      <c r="O300" s="67">
        <v>8773.64</v>
      </c>
      <c r="P300" s="67">
        <v>8829.56</v>
      </c>
      <c r="Q300" s="67">
        <v>8883.8549999999996</v>
      </c>
      <c r="R300" s="67">
        <v>8936.9339999999993</v>
      </c>
      <c r="S300" s="67">
        <v>8989.1460000000006</v>
      </c>
      <c r="T300" s="67">
        <v>9040.4879999999994</v>
      </c>
      <c r="U300" s="67">
        <v>9090.616</v>
      </c>
      <c r="V300" s="67">
        <v>9138.9660000000003</v>
      </c>
      <c r="W300" s="67">
        <v>9185.1139999999996</v>
      </c>
      <c r="X300" s="67">
        <v>9229.0490000000009</v>
      </c>
      <c r="Y300" s="67">
        <v>9270.9549999999999</v>
      </c>
      <c r="Z300" s="67">
        <v>9310.9969999999994</v>
      </c>
      <c r="AA300" s="67">
        <v>9349.3860000000004</v>
      </c>
      <c r="AB300" s="67">
        <v>9386.2829999999994</v>
      </c>
      <c r="AC300" s="67">
        <v>9421.7880000000005</v>
      </c>
      <c r="AD300" s="67">
        <v>9455.8950000000004</v>
      </c>
      <c r="AE300" s="67">
        <v>9488.7520000000004</v>
      </c>
      <c r="AF300" s="67">
        <v>9520.5229999999992</v>
      </c>
      <c r="AG300" s="67">
        <v>9551.3539999999994</v>
      </c>
      <c r="AH300" s="67">
        <v>9581.2880000000005</v>
      </c>
      <c r="AI300" s="67">
        <v>9610.3870000000006</v>
      </c>
      <c r="AJ300" s="67">
        <v>9638.7070000000003</v>
      </c>
      <c r="AK300" s="67">
        <v>9666.3089999999993</v>
      </c>
      <c r="AL300" s="67">
        <v>9693.2340000000004</v>
      </c>
      <c r="AM300" s="67">
        <v>9719.5439999999999</v>
      </c>
      <c r="AN300" s="67">
        <v>9745.2530000000006</v>
      </c>
      <c r="AO300" s="67">
        <v>9770.2669999999998</v>
      </c>
      <c r="AP300" s="67">
        <v>9794.4500000000007</v>
      </c>
      <c r="AQ300" s="67">
        <v>9817.7160000000003</v>
      </c>
      <c r="AR300" s="67">
        <v>9840.0830000000005</v>
      </c>
      <c r="AS300" s="67">
        <v>9861.6290000000008</v>
      </c>
      <c r="AT300" s="67">
        <v>9882.3690000000006</v>
      </c>
      <c r="AU300" s="67">
        <v>9902.3739999999998</v>
      </c>
      <c r="AV300" s="67">
        <v>9921.7029999999995</v>
      </c>
      <c r="AW300" s="67">
        <v>9940.393</v>
      </c>
      <c r="AX300" s="67">
        <v>9958.5429999999997</v>
      </c>
      <c r="AY300" s="67">
        <v>9976.3209999999999</v>
      </c>
      <c r="AZ300" s="67">
        <v>9993.9230000000007</v>
      </c>
      <c r="BA300" s="67">
        <v>10011.505999999999</v>
      </c>
      <c r="BB300" s="67">
        <v>10029.159</v>
      </c>
      <c r="BC300" s="67">
        <v>10046.939</v>
      </c>
      <c r="BD300" s="67">
        <v>10064.982</v>
      </c>
      <c r="BE300" s="67">
        <v>10083.450999999999</v>
      </c>
      <c r="BF300" s="67">
        <v>10102.453</v>
      </c>
      <c r="BG300" s="67">
        <v>10122.056</v>
      </c>
      <c r="BH300" s="67">
        <v>10142.267</v>
      </c>
      <c r="BI300" s="67">
        <v>10162.976000000001</v>
      </c>
      <c r="BJ300" s="67">
        <v>10184.074000000001</v>
      </c>
      <c r="BK300" s="67">
        <v>10205.450999999999</v>
      </c>
      <c r="BL300" s="67">
        <v>10227.098</v>
      </c>
      <c r="BM300" s="67">
        <v>10249.030000000001</v>
      </c>
      <c r="BN300" s="67">
        <v>10271.166999999999</v>
      </c>
      <c r="BO300" s="67">
        <v>10293.380999999999</v>
      </c>
      <c r="BP300" s="67">
        <v>10315.582</v>
      </c>
      <c r="BQ300" s="67">
        <v>10337.763999999999</v>
      </c>
      <c r="BR300" s="67">
        <v>10359.977000000001</v>
      </c>
      <c r="BS300" s="67">
        <v>10382.331</v>
      </c>
      <c r="BT300" s="67">
        <v>10405.003000000001</v>
      </c>
      <c r="BU300" s="67">
        <v>10428.101000000001</v>
      </c>
      <c r="BV300" s="67">
        <v>10451.683999999999</v>
      </c>
      <c r="BW300" s="67">
        <v>10475.768</v>
      </c>
      <c r="BX300" s="67">
        <v>10500.491</v>
      </c>
      <c r="BY300" s="67">
        <v>10526.012000000001</v>
      </c>
      <c r="BZ300" s="67">
        <v>10552.438</v>
      </c>
      <c r="CA300" s="67">
        <v>10579.834999999999</v>
      </c>
      <c r="CB300" s="67">
        <v>10608.179</v>
      </c>
      <c r="CC300" s="67">
        <v>10637.439</v>
      </c>
      <c r="CD300" s="67">
        <v>10667.57</v>
      </c>
      <c r="CE300" s="67">
        <v>10698.53</v>
      </c>
      <c r="CF300" s="67">
        <v>10730.263999999999</v>
      </c>
      <c r="CG300" s="67">
        <v>10762.72</v>
      </c>
      <c r="CH300" s="67">
        <v>10795.907999999999</v>
      </c>
      <c r="CI300" s="67">
        <v>10829.742</v>
      </c>
      <c r="CJ300" s="67">
        <v>10864.16</v>
      </c>
      <c r="CK300" s="67">
        <v>10899.084000000001</v>
      </c>
      <c r="CL300" s="67">
        <v>10934.387000000001</v>
      </c>
      <c r="CM300" s="67">
        <v>10969.954</v>
      </c>
      <c r="CN300" s="67">
        <v>11005.572</v>
      </c>
      <c r="CO300" s="67">
        <v>11041.105</v>
      </c>
    </row>
    <row r="301" spans="1:93" ht="11.25" customHeight="1">
      <c r="A301" s="84">
        <v>284</v>
      </c>
      <c r="B301" s="85" t="s">
        <v>844</v>
      </c>
      <c r="C301" s="86" t="s">
        <v>982</v>
      </c>
      <c r="D301" s="87"/>
      <c r="E301" s="87">
        <v>918</v>
      </c>
      <c r="F301" s="85" t="s">
        <v>969</v>
      </c>
      <c r="G301" s="87">
        <v>1829</v>
      </c>
      <c r="H301" s="88">
        <v>357031.04499999998</v>
      </c>
      <c r="I301" s="88">
        <v>359524.63500000001</v>
      </c>
      <c r="J301" s="88">
        <v>361942.24699999997</v>
      </c>
      <c r="K301" s="88">
        <v>364295.99400000001</v>
      </c>
      <c r="L301" s="88">
        <v>366600.94400000002</v>
      </c>
      <c r="M301" s="88">
        <v>368869.64399999997</v>
      </c>
      <c r="N301" s="88">
        <v>371107.71799999999</v>
      </c>
      <c r="O301" s="88">
        <v>373318.35800000001</v>
      </c>
      <c r="P301" s="88">
        <v>375508.33100000001</v>
      </c>
      <c r="Q301" s="88">
        <v>377684.19799999997</v>
      </c>
      <c r="R301" s="88">
        <v>379851</v>
      </c>
      <c r="S301" s="88">
        <v>382010.57699999999</v>
      </c>
      <c r="T301" s="88">
        <v>384163.81400000001</v>
      </c>
      <c r="U301" s="88">
        <v>386312.48599999998</v>
      </c>
      <c r="V301" s="88">
        <v>388457.79399999999</v>
      </c>
      <c r="W301" s="88">
        <v>390598.86300000001</v>
      </c>
      <c r="X301" s="88">
        <v>392737.625</v>
      </c>
      <c r="Y301" s="88">
        <v>394869.43300000002</v>
      </c>
      <c r="Z301" s="88">
        <v>396978.56400000001</v>
      </c>
      <c r="AA301" s="88">
        <v>399044.23800000001</v>
      </c>
      <c r="AB301" s="88">
        <v>401051.04300000001</v>
      </c>
      <c r="AC301" s="88">
        <v>402993.53399999999</v>
      </c>
      <c r="AD301" s="88">
        <v>404874.06300000002</v>
      </c>
      <c r="AE301" s="88">
        <v>406694.80599999998</v>
      </c>
      <c r="AF301" s="88">
        <v>408460.97700000001</v>
      </c>
      <c r="AG301" s="88">
        <v>410177.11599999998</v>
      </c>
      <c r="AH301" s="88">
        <v>411844.03100000002</v>
      </c>
      <c r="AI301" s="88">
        <v>413462.092</v>
      </c>
      <c r="AJ301" s="88">
        <v>415035.58899999998</v>
      </c>
      <c r="AK301" s="88">
        <v>416569.93099999998</v>
      </c>
      <c r="AL301" s="88">
        <v>418070.174</v>
      </c>
      <c r="AM301" s="88">
        <v>419539.65100000001</v>
      </c>
      <c r="AN301" s="88">
        <v>420981.815</v>
      </c>
      <c r="AO301" s="88">
        <v>422402.11800000002</v>
      </c>
      <c r="AP301" s="88">
        <v>423806.50599999999</v>
      </c>
      <c r="AQ301" s="88">
        <v>425200.38299999997</v>
      </c>
      <c r="AR301" s="88">
        <v>426586.96100000001</v>
      </c>
      <c r="AS301" s="88">
        <v>427969.54200000002</v>
      </c>
      <c r="AT301" s="88">
        <v>429353.52100000001</v>
      </c>
      <c r="AU301" s="88">
        <v>430744.72399999999</v>
      </c>
      <c r="AV301" s="88">
        <v>432147.65399999998</v>
      </c>
      <c r="AW301" s="88">
        <v>433564.636</v>
      </c>
      <c r="AX301" s="88">
        <v>434996.33100000001</v>
      </c>
      <c r="AY301" s="88">
        <v>436443.11599999998</v>
      </c>
      <c r="AZ301" s="88">
        <v>437904.37699999998</v>
      </c>
      <c r="BA301" s="88">
        <v>439379.23100000003</v>
      </c>
      <c r="BB301" s="88">
        <v>440867.30499999999</v>
      </c>
      <c r="BC301" s="88">
        <v>442367.37599999999</v>
      </c>
      <c r="BD301" s="88">
        <v>443876.14600000001</v>
      </c>
      <c r="BE301" s="88">
        <v>445389.30599999998</v>
      </c>
      <c r="BF301" s="88">
        <v>446902.74800000002</v>
      </c>
      <c r="BG301" s="88">
        <v>448414.66899999999</v>
      </c>
      <c r="BH301" s="88">
        <v>449922.70199999999</v>
      </c>
      <c r="BI301" s="88">
        <v>451421.66899999999</v>
      </c>
      <c r="BJ301" s="88">
        <v>452905.51</v>
      </c>
      <c r="BK301" s="88">
        <v>454369.36200000002</v>
      </c>
      <c r="BL301" s="88">
        <v>455810.87699999998</v>
      </c>
      <c r="BM301" s="88">
        <v>457229.01199999999</v>
      </c>
      <c r="BN301" s="88">
        <v>458622.14199999999</v>
      </c>
      <c r="BO301" s="88">
        <v>459989.08299999998</v>
      </c>
      <c r="BP301" s="88">
        <v>461329.18400000001</v>
      </c>
      <c r="BQ301" s="88">
        <v>462641.799</v>
      </c>
      <c r="BR301" s="88">
        <v>463927.14899999998</v>
      </c>
      <c r="BS301" s="88">
        <v>465186.85399999999</v>
      </c>
      <c r="BT301" s="88">
        <v>466423.315</v>
      </c>
      <c r="BU301" s="88">
        <v>467638.87199999997</v>
      </c>
      <c r="BV301" s="88">
        <v>468834.90399999998</v>
      </c>
      <c r="BW301" s="88">
        <v>470012.83199999999</v>
      </c>
      <c r="BX301" s="88">
        <v>471175.09100000001</v>
      </c>
      <c r="BY301" s="88">
        <v>472324.53600000002</v>
      </c>
      <c r="BZ301" s="88">
        <v>473463.924</v>
      </c>
      <c r="CA301" s="88">
        <v>474594.90700000001</v>
      </c>
      <c r="CB301" s="88">
        <v>475719.61</v>
      </c>
      <c r="CC301" s="88">
        <v>476841.95799999998</v>
      </c>
      <c r="CD301" s="88">
        <v>477966.45699999999</v>
      </c>
      <c r="CE301" s="88">
        <v>479096.64399999997</v>
      </c>
      <c r="CF301" s="88">
        <v>480234.67499999999</v>
      </c>
      <c r="CG301" s="88">
        <v>481381.54499999998</v>
      </c>
      <c r="CH301" s="88">
        <v>482537.39399999997</v>
      </c>
      <c r="CI301" s="88">
        <v>483701.97200000001</v>
      </c>
      <c r="CJ301" s="88">
        <v>484875.21</v>
      </c>
      <c r="CK301" s="88">
        <v>486057.23700000002</v>
      </c>
      <c r="CL301" s="88">
        <v>487248.55599999998</v>
      </c>
      <c r="CM301" s="88">
        <v>488450.03200000001</v>
      </c>
      <c r="CN301" s="88">
        <v>489662.84899999999</v>
      </c>
      <c r="CO301" s="88">
        <v>490888.55599999998</v>
      </c>
    </row>
    <row r="302" spans="1:93" ht="11.25" customHeight="1">
      <c r="A302" s="63">
        <v>285</v>
      </c>
      <c r="B302" s="64" t="s">
        <v>844</v>
      </c>
      <c r="C302" s="73" t="s">
        <v>983</v>
      </c>
      <c r="D302" s="66">
        <v>14</v>
      </c>
      <c r="E302" s="66">
        <v>60</v>
      </c>
      <c r="F302" s="64" t="s">
        <v>894</v>
      </c>
      <c r="G302" s="66">
        <v>918</v>
      </c>
      <c r="H302" s="67">
        <v>63.695</v>
      </c>
      <c r="I302" s="67">
        <v>63.36</v>
      </c>
      <c r="J302" s="67">
        <v>63.04</v>
      </c>
      <c r="K302" s="67">
        <v>62.762999999999998</v>
      </c>
      <c r="L302" s="67">
        <v>62.508000000000003</v>
      </c>
      <c r="M302" s="67">
        <v>62.273000000000003</v>
      </c>
      <c r="N302" s="67">
        <v>62.091999999999999</v>
      </c>
      <c r="O302" s="67">
        <v>61.942</v>
      </c>
      <c r="P302" s="67">
        <v>61.805999999999997</v>
      </c>
      <c r="Q302" s="67">
        <v>61.673999999999999</v>
      </c>
      <c r="R302" s="67">
        <v>61.518000000000001</v>
      </c>
      <c r="S302" s="67">
        <v>61.338000000000001</v>
      </c>
      <c r="T302" s="67">
        <v>61.155999999999999</v>
      </c>
      <c r="U302" s="67">
        <v>60.938000000000002</v>
      </c>
      <c r="V302" s="67">
        <v>60.719000000000001</v>
      </c>
      <c r="W302" s="67">
        <v>60.487000000000002</v>
      </c>
      <c r="X302" s="67">
        <v>60.253</v>
      </c>
      <c r="Y302" s="67">
        <v>60.000999999999998</v>
      </c>
      <c r="Z302" s="67">
        <v>59.731999999999999</v>
      </c>
      <c r="AA302" s="67">
        <v>59.445</v>
      </c>
      <c r="AB302" s="67">
        <v>59.167000000000002</v>
      </c>
      <c r="AC302" s="67">
        <v>58.862000000000002</v>
      </c>
      <c r="AD302" s="67">
        <v>58.545000000000002</v>
      </c>
      <c r="AE302" s="67">
        <v>58.215000000000003</v>
      </c>
      <c r="AF302" s="67">
        <v>57.872999999999998</v>
      </c>
      <c r="AG302" s="67">
        <v>57.506</v>
      </c>
      <c r="AH302" s="67">
        <v>57.134999999999998</v>
      </c>
      <c r="AI302" s="67">
        <v>56.75</v>
      </c>
      <c r="AJ302" s="67">
        <v>56.345999999999997</v>
      </c>
      <c r="AK302" s="67">
        <v>55.932000000000002</v>
      </c>
      <c r="AL302" s="67">
        <v>55.518000000000001</v>
      </c>
      <c r="AM302" s="67">
        <v>55.078000000000003</v>
      </c>
      <c r="AN302" s="67">
        <v>54.63</v>
      </c>
      <c r="AO302" s="67">
        <v>54.185000000000002</v>
      </c>
      <c r="AP302" s="67">
        <v>53.738</v>
      </c>
      <c r="AQ302" s="67">
        <v>53.277999999999999</v>
      </c>
      <c r="AR302" s="67">
        <v>52.826999999999998</v>
      </c>
      <c r="AS302" s="67">
        <v>52.374000000000002</v>
      </c>
      <c r="AT302" s="67">
        <v>51.92</v>
      </c>
      <c r="AU302" s="67">
        <v>51.48</v>
      </c>
      <c r="AV302" s="67">
        <v>51.037999999999997</v>
      </c>
      <c r="AW302" s="67">
        <v>50.610999999999997</v>
      </c>
      <c r="AX302" s="67">
        <v>50.189</v>
      </c>
      <c r="AY302" s="67">
        <v>49.783999999999999</v>
      </c>
      <c r="AZ302" s="67">
        <v>49.375</v>
      </c>
      <c r="BA302" s="67">
        <v>49.002000000000002</v>
      </c>
      <c r="BB302" s="67">
        <v>48.610999999999997</v>
      </c>
      <c r="BC302" s="67">
        <v>48.246000000000002</v>
      </c>
      <c r="BD302" s="67">
        <v>47.892000000000003</v>
      </c>
      <c r="BE302" s="67">
        <v>47.558</v>
      </c>
      <c r="BF302" s="67">
        <v>47.212000000000003</v>
      </c>
      <c r="BG302" s="67">
        <v>46.893999999999998</v>
      </c>
      <c r="BH302" s="67">
        <v>46.582000000000001</v>
      </c>
      <c r="BI302" s="67">
        <v>46.283000000000001</v>
      </c>
      <c r="BJ302" s="67">
        <v>45.982999999999997</v>
      </c>
      <c r="BK302" s="67">
        <v>45.686</v>
      </c>
      <c r="BL302" s="67">
        <v>45.393999999999998</v>
      </c>
      <c r="BM302" s="67">
        <v>45.100999999999999</v>
      </c>
      <c r="BN302" s="67">
        <v>44.811999999999998</v>
      </c>
      <c r="BO302" s="67">
        <v>44.53</v>
      </c>
      <c r="BP302" s="67">
        <v>44.232999999999997</v>
      </c>
      <c r="BQ302" s="67">
        <v>43.947000000000003</v>
      </c>
      <c r="BR302" s="67">
        <v>43.661000000000001</v>
      </c>
      <c r="BS302" s="67">
        <v>43.363</v>
      </c>
      <c r="BT302" s="67">
        <v>43.075000000000003</v>
      </c>
      <c r="BU302" s="67">
        <v>42.777000000000001</v>
      </c>
      <c r="BV302" s="67">
        <v>42.481000000000002</v>
      </c>
      <c r="BW302" s="67">
        <v>42.185000000000002</v>
      </c>
      <c r="BX302" s="67">
        <v>41.881</v>
      </c>
      <c r="BY302" s="67">
        <v>41.570999999999998</v>
      </c>
      <c r="BZ302" s="67">
        <v>41.273000000000003</v>
      </c>
      <c r="CA302" s="67">
        <v>40.963000000000001</v>
      </c>
      <c r="CB302" s="67">
        <v>40.652999999999999</v>
      </c>
      <c r="CC302" s="67">
        <v>40.347999999999999</v>
      </c>
      <c r="CD302" s="67">
        <v>40.048000000000002</v>
      </c>
      <c r="CE302" s="67">
        <v>39.749000000000002</v>
      </c>
      <c r="CF302" s="67">
        <v>39.448999999999998</v>
      </c>
      <c r="CG302" s="67">
        <v>39.15</v>
      </c>
      <c r="CH302" s="67">
        <v>38.86</v>
      </c>
      <c r="CI302" s="67">
        <v>38.567999999999998</v>
      </c>
      <c r="CJ302" s="67">
        <v>38.280999999999999</v>
      </c>
      <c r="CK302" s="67">
        <v>38.002000000000002</v>
      </c>
      <c r="CL302" s="67">
        <v>37.723999999999997</v>
      </c>
      <c r="CM302" s="67">
        <v>37.457000000000001</v>
      </c>
      <c r="CN302" s="67">
        <v>37.188000000000002</v>
      </c>
      <c r="CO302" s="67">
        <v>36.933</v>
      </c>
    </row>
    <row r="303" spans="1:93" ht="11.25" customHeight="1">
      <c r="A303" s="63">
        <v>286</v>
      </c>
      <c r="B303" s="64" t="s">
        <v>844</v>
      </c>
      <c r="C303" s="73" t="s">
        <v>289</v>
      </c>
      <c r="D303" s="66"/>
      <c r="E303" s="66">
        <v>124</v>
      </c>
      <c r="F303" s="64" t="s">
        <v>894</v>
      </c>
      <c r="G303" s="66">
        <v>918</v>
      </c>
      <c r="H303" s="67">
        <v>36026.667999999998</v>
      </c>
      <c r="I303" s="67">
        <v>36382.942000000003</v>
      </c>
      <c r="J303" s="67">
        <v>36732.091</v>
      </c>
      <c r="K303" s="67">
        <v>37074.557999999997</v>
      </c>
      <c r="L303" s="67">
        <v>37411.038</v>
      </c>
      <c r="M303" s="67">
        <v>37742.156999999999</v>
      </c>
      <c r="N303" s="67">
        <v>38067.913</v>
      </c>
      <c r="O303" s="67">
        <v>38388.415999999997</v>
      </c>
      <c r="P303" s="67">
        <v>38704.478999999999</v>
      </c>
      <c r="Q303" s="67">
        <v>39017.093000000001</v>
      </c>
      <c r="R303" s="67">
        <v>39326.964</v>
      </c>
      <c r="S303" s="67">
        <v>39634.341999999997</v>
      </c>
      <c r="T303" s="67">
        <v>39939.038999999997</v>
      </c>
      <c r="U303" s="67">
        <v>40240.809000000001</v>
      </c>
      <c r="V303" s="67">
        <v>40539.186000000002</v>
      </c>
      <c r="W303" s="67">
        <v>40833.733</v>
      </c>
      <c r="X303" s="67">
        <v>41124.506999999998</v>
      </c>
      <c r="Y303" s="67">
        <v>41411.4</v>
      </c>
      <c r="Z303" s="67">
        <v>41693.455000000002</v>
      </c>
      <c r="AA303" s="67">
        <v>41969.502999999997</v>
      </c>
      <c r="AB303" s="67">
        <v>42238.707999999999</v>
      </c>
      <c r="AC303" s="67">
        <v>42500.813999999998</v>
      </c>
      <c r="AD303" s="67">
        <v>42756.082999999999</v>
      </c>
      <c r="AE303" s="67">
        <v>43004.972000000002</v>
      </c>
      <c r="AF303" s="67">
        <v>43248.161999999997</v>
      </c>
      <c r="AG303" s="67">
        <v>43486.273000000001</v>
      </c>
      <c r="AH303" s="67">
        <v>43719.525999999998</v>
      </c>
      <c r="AI303" s="67">
        <v>43948.080999999998</v>
      </c>
      <c r="AJ303" s="67">
        <v>44172.493999999999</v>
      </c>
      <c r="AK303" s="67">
        <v>44393.406000000003</v>
      </c>
      <c r="AL303" s="67">
        <v>44611.362000000001</v>
      </c>
      <c r="AM303" s="67">
        <v>44826.843999999997</v>
      </c>
      <c r="AN303" s="67">
        <v>45040.171000000002</v>
      </c>
      <c r="AO303" s="67">
        <v>45251.593000000001</v>
      </c>
      <c r="AP303" s="67">
        <v>45461.264999999999</v>
      </c>
      <c r="AQ303" s="67">
        <v>45669.453000000001</v>
      </c>
      <c r="AR303" s="67">
        <v>45876.434000000001</v>
      </c>
      <c r="AS303" s="67">
        <v>46082.716999999997</v>
      </c>
      <c r="AT303" s="67">
        <v>46288.983999999997</v>
      </c>
      <c r="AU303" s="67">
        <v>46496.048999999999</v>
      </c>
      <c r="AV303" s="67">
        <v>46704.574000000001</v>
      </c>
      <c r="AW303" s="67">
        <v>46914.807999999997</v>
      </c>
      <c r="AX303" s="67">
        <v>47126.934000000001</v>
      </c>
      <c r="AY303" s="67">
        <v>47341.451000000001</v>
      </c>
      <c r="AZ303" s="67">
        <v>47558.857000000004</v>
      </c>
      <c r="BA303" s="67">
        <v>47779.462</v>
      </c>
      <c r="BB303" s="67">
        <v>48003.428999999996</v>
      </c>
      <c r="BC303" s="67">
        <v>48230.567000000003</v>
      </c>
      <c r="BD303" s="67">
        <v>48460.341999999997</v>
      </c>
      <c r="BE303" s="67">
        <v>48691.991999999998</v>
      </c>
      <c r="BF303" s="67">
        <v>48924.855000000003</v>
      </c>
      <c r="BG303" s="67">
        <v>49158.728000000003</v>
      </c>
      <c r="BH303" s="67">
        <v>49393.427000000003</v>
      </c>
      <c r="BI303" s="67">
        <v>49628.332000000002</v>
      </c>
      <c r="BJ303" s="67">
        <v>49862.716999999997</v>
      </c>
      <c r="BK303" s="67">
        <v>50096.008000000002</v>
      </c>
      <c r="BL303" s="67">
        <v>50327.915999999997</v>
      </c>
      <c r="BM303" s="67">
        <v>50558.36</v>
      </c>
      <c r="BN303" s="67">
        <v>50787.254000000001</v>
      </c>
      <c r="BO303" s="67">
        <v>51014.614000000001</v>
      </c>
      <c r="BP303" s="67">
        <v>51240.457999999999</v>
      </c>
      <c r="BQ303" s="67">
        <v>51464.781999999999</v>
      </c>
      <c r="BR303" s="67">
        <v>51687.574000000001</v>
      </c>
      <c r="BS303" s="67">
        <v>51908.976000000002</v>
      </c>
      <c r="BT303" s="67">
        <v>52129.142</v>
      </c>
      <c r="BU303" s="67">
        <v>52348.31</v>
      </c>
      <c r="BV303" s="67">
        <v>52566.635000000002</v>
      </c>
      <c r="BW303" s="67">
        <v>52784.330999999998</v>
      </c>
      <c r="BX303" s="67">
        <v>53001.64</v>
      </c>
      <c r="BY303" s="67">
        <v>53218.877</v>
      </c>
      <c r="BZ303" s="67">
        <v>53436.322999999997</v>
      </c>
      <c r="CA303" s="67">
        <v>53654.197</v>
      </c>
      <c r="CB303" s="67">
        <v>53872.76</v>
      </c>
      <c r="CC303" s="67">
        <v>54092.686000000002</v>
      </c>
      <c r="CD303" s="67">
        <v>54314.75</v>
      </c>
      <c r="CE303" s="67">
        <v>54539.54</v>
      </c>
      <c r="CF303" s="67">
        <v>54767.374000000003</v>
      </c>
      <c r="CG303" s="67">
        <v>54998.362000000001</v>
      </c>
      <c r="CH303" s="67">
        <v>55232.423000000003</v>
      </c>
      <c r="CI303" s="67">
        <v>55469.434999999998</v>
      </c>
      <c r="CJ303" s="67">
        <v>55709.296000000002</v>
      </c>
      <c r="CK303" s="67">
        <v>55951.978000000003</v>
      </c>
      <c r="CL303" s="67">
        <v>56197.540999999997</v>
      </c>
      <c r="CM303" s="67">
        <v>56446.106</v>
      </c>
      <c r="CN303" s="67">
        <v>56697.908000000003</v>
      </c>
      <c r="CO303" s="67">
        <v>56953.224000000002</v>
      </c>
    </row>
    <row r="304" spans="1:93" ht="11.25" customHeight="1">
      <c r="A304" s="63">
        <v>287</v>
      </c>
      <c r="B304" s="64" t="s">
        <v>844</v>
      </c>
      <c r="C304" s="73" t="s">
        <v>984</v>
      </c>
      <c r="D304" s="66">
        <v>26</v>
      </c>
      <c r="E304" s="66">
        <v>304</v>
      </c>
      <c r="F304" s="64" t="s">
        <v>894</v>
      </c>
      <c r="G304" s="66">
        <v>918</v>
      </c>
      <c r="H304" s="67">
        <v>56.378</v>
      </c>
      <c r="I304" s="67">
        <v>56.408000000000001</v>
      </c>
      <c r="J304" s="67">
        <v>56.472999999999999</v>
      </c>
      <c r="K304" s="67">
        <v>56.564999999999998</v>
      </c>
      <c r="L304" s="67">
        <v>56.66</v>
      </c>
      <c r="M304" s="67">
        <v>56.771999999999998</v>
      </c>
      <c r="N304" s="67">
        <v>56.868000000000002</v>
      </c>
      <c r="O304" s="67">
        <v>56.975000000000001</v>
      </c>
      <c r="P304" s="67">
        <v>57.064</v>
      </c>
      <c r="Q304" s="67">
        <v>57.137</v>
      </c>
      <c r="R304" s="67">
        <v>57.186</v>
      </c>
      <c r="S304" s="67">
        <v>57.207999999999998</v>
      </c>
      <c r="T304" s="67">
        <v>57.216999999999999</v>
      </c>
      <c r="U304" s="67">
        <v>57.197000000000003</v>
      </c>
      <c r="V304" s="67">
        <v>57.161000000000001</v>
      </c>
      <c r="W304" s="67">
        <v>57.091999999999999</v>
      </c>
      <c r="X304" s="67">
        <v>57.021000000000001</v>
      </c>
      <c r="Y304" s="67">
        <v>56.923999999999999</v>
      </c>
      <c r="Z304" s="67">
        <v>56.805</v>
      </c>
      <c r="AA304" s="67">
        <v>56.683</v>
      </c>
      <c r="AB304" s="67">
        <v>56.540999999999997</v>
      </c>
      <c r="AC304" s="67">
        <v>56.378999999999998</v>
      </c>
      <c r="AD304" s="67">
        <v>56.207000000000001</v>
      </c>
      <c r="AE304" s="67">
        <v>56.026000000000003</v>
      </c>
      <c r="AF304" s="67">
        <v>55.823999999999998</v>
      </c>
      <c r="AG304" s="67">
        <v>55.625</v>
      </c>
      <c r="AH304" s="67">
        <v>55.412999999999997</v>
      </c>
      <c r="AI304" s="67">
        <v>55.195</v>
      </c>
      <c r="AJ304" s="67">
        <v>54.96</v>
      </c>
      <c r="AK304" s="67">
        <v>54.746000000000002</v>
      </c>
      <c r="AL304" s="67">
        <v>54.511000000000003</v>
      </c>
      <c r="AM304" s="67">
        <v>54.268999999999998</v>
      </c>
      <c r="AN304" s="67">
        <v>54.021999999999998</v>
      </c>
      <c r="AO304" s="67">
        <v>53.774000000000001</v>
      </c>
      <c r="AP304" s="67">
        <v>53.536000000000001</v>
      </c>
      <c r="AQ304" s="67">
        <v>53.298000000000002</v>
      </c>
      <c r="AR304" s="67">
        <v>53.058</v>
      </c>
      <c r="AS304" s="67">
        <v>52.823</v>
      </c>
      <c r="AT304" s="67">
        <v>52.591000000000001</v>
      </c>
      <c r="AU304" s="67">
        <v>52.356000000000002</v>
      </c>
      <c r="AV304" s="67">
        <v>52.134999999999998</v>
      </c>
      <c r="AW304" s="67">
        <v>51.9</v>
      </c>
      <c r="AX304" s="67">
        <v>51.67</v>
      </c>
      <c r="AY304" s="67">
        <v>51.457999999999998</v>
      </c>
      <c r="AZ304" s="67">
        <v>51.23</v>
      </c>
      <c r="BA304" s="67">
        <v>51.003999999999998</v>
      </c>
      <c r="BB304" s="67">
        <v>50.786999999999999</v>
      </c>
      <c r="BC304" s="67">
        <v>50.558999999999997</v>
      </c>
      <c r="BD304" s="67">
        <v>50.335999999999999</v>
      </c>
      <c r="BE304" s="67">
        <v>50.112000000000002</v>
      </c>
      <c r="BF304" s="67">
        <v>49.877000000000002</v>
      </c>
      <c r="BG304" s="67">
        <v>49.64</v>
      </c>
      <c r="BH304" s="67">
        <v>49.412999999999997</v>
      </c>
      <c r="BI304" s="67">
        <v>49.174999999999997</v>
      </c>
      <c r="BJ304" s="67">
        <v>48.935000000000002</v>
      </c>
      <c r="BK304" s="67">
        <v>48.682000000000002</v>
      </c>
      <c r="BL304" s="67">
        <v>48.436</v>
      </c>
      <c r="BM304" s="67">
        <v>48.180999999999997</v>
      </c>
      <c r="BN304" s="67">
        <v>47.917999999999999</v>
      </c>
      <c r="BO304" s="67">
        <v>47.654000000000003</v>
      </c>
      <c r="BP304" s="67">
        <v>47.392000000000003</v>
      </c>
      <c r="BQ304" s="67">
        <v>47.124000000000002</v>
      </c>
      <c r="BR304" s="67">
        <v>46.853000000000002</v>
      </c>
      <c r="BS304" s="67">
        <v>46.572000000000003</v>
      </c>
      <c r="BT304" s="67">
        <v>46.298000000000002</v>
      </c>
      <c r="BU304" s="67">
        <v>46.024999999999999</v>
      </c>
      <c r="BV304" s="67">
        <v>45.746000000000002</v>
      </c>
      <c r="BW304" s="67">
        <v>45.468000000000004</v>
      </c>
      <c r="BX304" s="67">
        <v>45.183999999999997</v>
      </c>
      <c r="BY304" s="67">
        <v>44.904000000000003</v>
      </c>
      <c r="BZ304" s="67">
        <v>44.625</v>
      </c>
      <c r="CA304" s="67">
        <v>44.356999999999999</v>
      </c>
      <c r="CB304" s="67">
        <v>44.076999999999998</v>
      </c>
      <c r="CC304" s="67">
        <v>43.801000000000002</v>
      </c>
      <c r="CD304" s="67">
        <v>43.527999999999999</v>
      </c>
      <c r="CE304" s="67">
        <v>43.258000000000003</v>
      </c>
      <c r="CF304" s="67">
        <v>42.975000000000001</v>
      </c>
      <c r="CG304" s="67">
        <v>42.703000000000003</v>
      </c>
      <c r="CH304" s="67">
        <v>42.433</v>
      </c>
      <c r="CI304" s="67">
        <v>42.158000000000001</v>
      </c>
      <c r="CJ304" s="67">
        <v>41.887</v>
      </c>
      <c r="CK304" s="67">
        <v>41.613999999999997</v>
      </c>
      <c r="CL304" s="67">
        <v>41.338000000000001</v>
      </c>
      <c r="CM304" s="67">
        <v>41.070999999999998</v>
      </c>
      <c r="CN304" s="67">
        <v>40.79</v>
      </c>
      <c r="CO304" s="67">
        <v>40.524000000000001</v>
      </c>
    </row>
    <row r="305" spans="1:93" ht="11.25" customHeight="1">
      <c r="A305" s="63">
        <v>288</v>
      </c>
      <c r="B305" s="64" t="s">
        <v>844</v>
      </c>
      <c r="C305" s="73" t="s">
        <v>985</v>
      </c>
      <c r="D305" s="66">
        <v>2</v>
      </c>
      <c r="E305" s="66">
        <v>666</v>
      </c>
      <c r="F305" s="64" t="s">
        <v>894</v>
      </c>
      <c r="G305" s="66">
        <v>918</v>
      </c>
      <c r="H305" s="67">
        <v>5.992</v>
      </c>
      <c r="I305" s="67">
        <v>5.9329999999999998</v>
      </c>
      <c r="J305" s="67">
        <v>5.8849999999999998</v>
      </c>
      <c r="K305" s="67">
        <v>5.8449999999999998</v>
      </c>
      <c r="L305" s="67">
        <v>5.8209999999999997</v>
      </c>
      <c r="M305" s="67">
        <v>5.7949999999999999</v>
      </c>
      <c r="N305" s="67">
        <v>5.7709999999999999</v>
      </c>
      <c r="O305" s="67">
        <v>5.7569999999999997</v>
      </c>
      <c r="P305" s="67">
        <v>5.7510000000000003</v>
      </c>
      <c r="Q305" s="67">
        <v>5.7320000000000002</v>
      </c>
      <c r="R305" s="67">
        <v>5.7279999999999998</v>
      </c>
      <c r="S305" s="67">
        <v>5.7140000000000004</v>
      </c>
      <c r="T305" s="67">
        <v>5.7030000000000003</v>
      </c>
      <c r="U305" s="67">
        <v>5.6950000000000003</v>
      </c>
      <c r="V305" s="67">
        <v>5.6870000000000003</v>
      </c>
      <c r="W305" s="67">
        <v>5.6749999999999998</v>
      </c>
      <c r="X305" s="67">
        <v>5.6660000000000004</v>
      </c>
      <c r="Y305" s="67">
        <v>5.6559999999999997</v>
      </c>
      <c r="Z305" s="67">
        <v>5.6520000000000001</v>
      </c>
      <c r="AA305" s="67">
        <v>5.6349999999999998</v>
      </c>
      <c r="AB305" s="67">
        <v>5.63</v>
      </c>
      <c r="AC305" s="67">
        <v>5.6189999999999998</v>
      </c>
      <c r="AD305" s="67">
        <v>5.6079999999999997</v>
      </c>
      <c r="AE305" s="67">
        <v>5.5960000000000001</v>
      </c>
      <c r="AF305" s="67">
        <v>5.5819999999999999</v>
      </c>
      <c r="AG305" s="67">
        <v>5.5620000000000003</v>
      </c>
      <c r="AH305" s="67">
        <v>5.532</v>
      </c>
      <c r="AI305" s="67">
        <v>5.5110000000000001</v>
      </c>
      <c r="AJ305" s="67">
        <v>5.484</v>
      </c>
      <c r="AK305" s="67">
        <v>5.4530000000000003</v>
      </c>
      <c r="AL305" s="67">
        <v>5.4260000000000002</v>
      </c>
      <c r="AM305" s="67">
        <v>5.3920000000000003</v>
      </c>
      <c r="AN305" s="67">
        <v>5.3579999999999997</v>
      </c>
      <c r="AO305" s="67">
        <v>5.3220000000000001</v>
      </c>
      <c r="AP305" s="67">
        <v>5.2880000000000003</v>
      </c>
      <c r="AQ305" s="67">
        <v>5.2569999999999997</v>
      </c>
      <c r="AR305" s="67">
        <v>5.2130000000000001</v>
      </c>
      <c r="AS305" s="67">
        <v>5.1779999999999999</v>
      </c>
      <c r="AT305" s="67">
        <v>5.1360000000000001</v>
      </c>
      <c r="AU305" s="67">
        <v>5.0960000000000001</v>
      </c>
      <c r="AV305" s="67">
        <v>5.0540000000000003</v>
      </c>
      <c r="AW305" s="67">
        <v>5.0129999999999999</v>
      </c>
      <c r="AX305" s="67">
        <v>4.9800000000000004</v>
      </c>
      <c r="AY305" s="67">
        <v>4.9400000000000004</v>
      </c>
      <c r="AZ305" s="67">
        <v>4.9029999999999996</v>
      </c>
      <c r="BA305" s="67">
        <v>4.8710000000000004</v>
      </c>
      <c r="BB305" s="67">
        <v>4.8369999999999997</v>
      </c>
      <c r="BC305" s="67">
        <v>4.8029999999999999</v>
      </c>
      <c r="BD305" s="67">
        <v>4.766</v>
      </c>
      <c r="BE305" s="67">
        <v>4.7359999999999998</v>
      </c>
      <c r="BF305" s="67">
        <v>4.71</v>
      </c>
      <c r="BG305" s="67">
        <v>4.6829999999999998</v>
      </c>
      <c r="BH305" s="67">
        <v>4.657</v>
      </c>
      <c r="BI305" s="67">
        <v>4.6269999999999998</v>
      </c>
      <c r="BJ305" s="67">
        <v>4.6050000000000004</v>
      </c>
      <c r="BK305" s="67">
        <v>4.5819999999999999</v>
      </c>
      <c r="BL305" s="67">
        <v>4.5590000000000002</v>
      </c>
      <c r="BM305" s="67">
        <v>4.5309999999999997</v>
      </c>
      <c r="BN305" s="67">
        <v>4.5019999999999998</v>
      </c>
      <c r="BO305" s="67">
        <v>4.4779999999999998</v>
      </c>
      <c r="BP305" s="67">
        <v>4.4630000000000001</v>
      </c>
      <c r="BQ305" s="67">
        <v>4.4450000000000003</v>
      </c>
      <c r="BR305" s="67">
        <v>4.4180000000000001</v>
      </c>
      <c r="BS305" s="67">
        <v>4.4020000000000001</v>
      </c>
      <c r="BT305" s="67">
        <v>4.3789999999999996</v>
      </c>
      <c r="BU305" s="67">
        <v>4.3620000000000001</v>
      </c>
      <c r="BV305" s="67">
        <v>4.3390000000000004</v>
      </c>
      <c r="BW305" s="67">
        <v>4.3209999999999997</v>
      </c>
      <c r="BX305" s="67">
        <v>4.3040000000000003</v>
      </c>
      <c r="BY305" s="67">
        <v>4.2839999999999998</v>
      </c>
      <c r="BZ305" s="67">
        <v>4.2649999999999997</v>
      </c>
      <c r="CA305" s="67">
        <v>4.25</v>
      </c>
      <c r="CB305" s="67">
        <v>4.2300000000000004</v>
      </c>
      <c r="CC305" s="67">
        <v>4.2110000000000003</v>
      </c>
      <c r="CD305" s="67">
        <v>4.1970000000000001</v>
      </c>
      <c r="CE305" s="67">
        <v>4.1749999999999998</v>
      </c>
      <c r="CF305" s="67">
        <v>4.16</v>
      </c>
      <c r="CG305" s="67">
        <v>4.1379999999999999</v>
      </c>
      <c r="CH305" s="67">
        <v>4.1239999999999997</v>
      </c>
      <c r="CI305" s="67">
        <v>4.0999999999999996</v>
      </c>
      <c r="CJ305" s="67">
        <v>4.0819999999999999</v>
      </c>
      <c r="CK305" s="67">
        <v>4.0629999999999997</v>
      </c>
      <c r="CL305" s="67">
        <v>4.0410000000000004</v>
      </c>
      <c r="CM305" s="67">
        <v>4.016</v>
      </c>
      <c r="CN305" s="67">
        <v>4</v>
      </c>
      <c r="CO305" s="67">
        <v>3.984</v>
      </c>
    </row>
    <row r="306" spans="1:93" ht="11.25" customHeight="1">
      <c r="A306" s="63">
        <v>289</v>
      </c>
      <c r="B306" s="64" t="s">
        <v>844</v>
      </c>
      <c r="C306" s="73" t="s">
        <v>986</v>
      </c>
      <c r="D306" s="66">
        <v>35</v>
      </c>
      <c r="E306" s="66">
        <v>840</v>
      </c>
      <c r="F306" s="64" t="s">
        <v>894</v>
      </c>
      <c r="G306" s="66">
        <v>918</v>
      </c>
      <c r="H306" s="67">
        <v>320878.31199999998</v>
      </c>
      <c r="I306" s="67">
        <v>323015.99200000003</v>
      </c>
      <c r="J306" s="67">
        <v>325084.75799999997</v>
      </c>
      <c r="K306" s="67">
        <v>327096.26299999998</v>
      </c>
      <c r="L306" s="67">
        <v>329064.91700000002</v>
      </c>
      <c r="M306" s="67">
        <v>331002.647</v>
      </c>
      <c r="N306" s="67">
        <v>332915.07400000002</v>
      </c>
      <c r="O306" s="67">
        <v>334805.26799999998</v>
      </c>
      <c r="P306" s="67">
        <v>336679.23100000003</v>
      </c>
      <c r="Q306" s="67">
        <v>338542.56199999998</v>
      </c>
      <c r="R306" s="67">
        <v>340399.60399999999</v>
      </c>
      <c r="S306" s="67">
        <v>342251.97499999998</v>
      </c>
      <c r="T306" s="67">
        <v>344100.69900000002</v>
      </c>
      <c r="U306" s="67">
        <v>345947.84700000001</v>
      </c>
      <c r="V306" s="67">
        <v>347795.04100000003</v>
      </c>
      <c r="W306" s="67">
        <v>349641.87599999999</v>
      </c>
      <c r="X306" s="67">
        <v>351490.17800000001</v>
      </c>
      <c r="Y306" s="67">
        <v>353335.45199999999</v>
      </c>
      <c r="Z306" s="67">
        <v>355162.92</v>
      </c>
      <c r="AA306" s="67">
        <v>356952.97200000001</v>
      </c>
      <c r="AB306" s="67">
        <v>358690.99699999997</v>
      </c>
      <c r="AC306" s="67">
        <v>360371.86</v>
      </c>
      <c r="AD306" s="67">
        <v>361997.62</v>
      </c>
      <c r="AE306" s="67">
        <v>363569.99699999997</v>
      </c>
      <c r="AF306" s="67">
        <v>365093.53600000002</v>
      </c>
      <c r="AG306" s="67">
        <v>366572.15</v>
      </c>
      <c r="AH306" s="67">
        <v>368006.42499999999</v>
      </c>
      <c r="AI306" s="67">
        <v>369396.55499999999</v>
      </c>
      <c r="AJ306" s="67">
        <v>370746.30499999999</v>
      </c>
      <c r="AK306" s="67">
        <v>372060.39399999997</v>
      </c>
      <c r="AL306" s="67">
        <v>373343.35700000002</v>
      </c>
      <c r="AM306" s="67">
        <v>374598.06800000003</v>
      </c>
      <c r="AN306" s="67">
        <v>375827.63400000002</v>
      </c>
      <c r="AO306" s="67">
        <v>377037.24400000001</v>
      </c>
      <c r="AP306" s="67">
        <v>378232.679</v>
      </c>
      <c r="AQ306" s="67">
        <v>379419.09700000001</v>
      </c>
      <c r="AR306" s="67">
        <v>380599.429</v>
      </c>
      <c r="AS306" s="67">
        <v>381776.45</v>
      </c>
      <c r="AT306" s="67">
        <v>382954.89</v>
      </c>
      <c r="AU306" s="67">
        <v>384139.74300000002</v>
      </c>
      <c r="AV306" s="67">
        <v>385334.853</v>
      </c>
      <c r="AW306" s="67">
        <v>386542.304</v>
      </c>
      <c r="AX306" s="67">
        <v>387762.55800000002</v>
      </c>
      <c r="AY306" s="67">
        <v>388995.48300000001</v>
      </c>
      <c r="AZ306" s="67">
        <v>390240.01199999999</v>
      </c>
      <c r="BA306" s="67">
        <v>391494.89199999999</v>
      </c>
      <c r="BB306" s="67">
        <v>392759.641</v>
      </c>
      <c r="BC306" s="67">
        <v>394033.201</v>
      </c>
      <c r="BD306" s="67">
        <v>395312.81</v>
      </c>
      <c r="BE306" s="67">
        <v>396594.908</v>
      </c>
      <c r="BF306" s="67">
        <v>397876.09399999998</v>
      </c>
      <c r="BG306" s="67">
        <v>399154.72399999999</v>
      </c>
      <c r="BH306" s="67">
        <v>400428.62300000002</v>
      </c>
      <c r="BI306" s="67">
        <v>401693.25199999998</v>
      </c>
      <c r="BJ306" s="67">
        <v>402943.27</v>
      </c>
      <c r="BK306" s="67">
        <v>404174.40399999998</v>
      </c>
      <c r="BL306" s="67">
        <v>405384.57199999999</v>
      </c>
      <c r="BM306" s="67">
        <v>406572.83899999998</v>
      </c>
      <c r="BN306" s="67">
        <v>407737.65600000002</v>
      </c>
      <c r="BO306" s="67">
        <v>408877.80699999997</v>
      </c>
      <c r="BP306" s="67">
        <v>409992.63799999998</v>
      </c>
      <c r="BQ306" s="67">
        <v>411081.50099999999</v>
      </c>
      <c r="BR306" s="67">
        <v>412144.64299999998</v>
      </c>
      <c r="BS306" s="67">
        <v>413183.54100000003</v>
      </c>
      <c r="BT306" s="67">
        <v>414200.42099999997</v>
      </c>
      <c r="BU306" s="67">
        <v>415197.39799999999</v>
      </c>
      <c r="BV306" s="67">
        <v>416175.70299999998</v>
      </c>
      <c r="BW306" s="67">
        <v>417136.527</v>
      </c>
      <c r="BX306" s="67">
        <v>418082.08199999999</v>
      </c>
      <c r="BY306" s="67">
        <v>419014.9</v>
      </c>
      <c r="BZ306" s="67">
        <v>419937.43800000002</v>
      </c>
      <c r="CA306" s="67">
        <v>420851.14</v>
      </c>
      <c r="CB306" s="67">
        <v>421757.89</v>
      </c>
      <c r="CC306" s="67">
        <v>422660.91200000001</v>
      </c>
      <c r="CD306" s="67">
        <v>423563.93400000001</v>
      </c>
      <c r="CE306" s="67">
        <v>424469.92200000002</v>
      </c>
      <c r="CF306" s="67">
        <v>425380.717</v>
      </c>
      <c r="CG306" s="67">
        <v>426297.19199999998</v>
      </c>
      <c r="CH306" s="67">
        <v>427219.554</v>
      </c>
      <c r="CI306" s="67">
        <v>428147.71100000001</v>
      </c>
      <c r="CJ306" s="67">
        <v>429081.66399999999</v>
      </c>
      <c r="CK306" s="67">
        <v>430021.58</v>
      </c>
      <c r="CL306" s="67">
        <v>430967.91200000001</v>
      </c>
      <c r="CM306" s="67">
        <v>431921.38199999998</v>
      </c>
      <c r="CN306" s="67">
        <v>432882.96299999999</v>
      </c>
      <c r="CO306" s="67">
        <v>433853.891</v>
      </c>
    </row>
  </sheetData>
  <mergeCells count="15">
    <mergeCell ref="A13:M13"/>
    <mergeCell ref="A14:M14"/>
    <mergeCell ref="A15:M15"/>
    <mergeCell ref="A1:M1"/>
    <mergeCell ref="A2:M2"/>
    <mergeCell ref="A3:M3"/>
    <mergeCell ref="A4:M4"/>
    <mergeCell ref="A5:M5"/>
    <mergeCell ref="A6:M6"/>
    <mergeCell ref="A7:M7"/>
    <mergeCell ref="A8:M8"/>
    <mergeCell ref="A9:M9"/>
    <mergeCell ref="A10:M10"/>
    <mergeCell ref="A11:M11"/>
    <mergeCell ref="A12:M12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1000"/>
  <sheetViews>
    <sheetView workbookViewId="0"/>
  </sheetViews>
  <sheetFormatPr defaultColWidth="12.625" defaultRowHeight="15" customHeight="1"/>
  <cols>
    <col min="1" max="1" width="30.5" style="149" customWidth="1"/>
    <col min="2" max="2" width="18" style="149" customWidth="1"/>
    <col min="3" max="36" width="7.625" style="149" customWidth="1"/>
  </cols>
  <sheetData>
    <row r="1" spans="1:36">
      <c r="A1" s="4" t="s">
        <v>987</v>
      </c>
      <c r="B1" s="33"/>
      <c r="C1" s="33"/>
      <c r="D1" s="33"/>
      <c r="E1" s="33"/>
    </row>
    <row r="2" spans="1:36">
      <c r="A2" s="1"/>
      <c r="B2" s="3"/>
      <c r="C2" s="1">
        <v>2014</v>
      </c>
      <c r="D2" s="1">
        <v>2050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 s="139" t="s">
        <v>988</v>
      </c>
      <c r="B3" s="139" t="s">
        <v>235</v>
      </c>
      <c r="C3" s="139">
        <v>280</v>
      </c>
      <c r="D3" s="139">
        <v>457</v>
      </c>
      <c r="E3" s="139" t="s">
        <v>989</v>
      </c>
    </row>
    <row r="4" spans="1:36">
      <c r="A4" s="139" t="s">
        <v>988</v>
      </c>
      <c r="B4" s="139" t="s">
        <v>225</v>
      </c>
      <c r="C4" s="139">
        <v>274</v>
      </c>
      <c r="D4" s="139">
        <v>287</v>
      </c>
      <c r="E4" s="139" t="s">
        <v>989</v>
      </c>
    </row>
    <row r="5" spans="1:36">
      <c r="A5" s="139" t="s">
        <v>988</v>
      </c>
      <c r="B5" s="139" t="s">
        <v>251</v>
      </c>
      <c r="C5" s="139">
        <v>185</v>
      </c>
      <c r="D5" s="139">
        <v>187</v>
      </c>
      <c r="E5" s="139" t="s">
        <v>989</v>
      </c>
    </row>
    <row r="6" spans="1:36">
      <c r="A6" s="139" t="s">
        <v>988</v>
      </c>
      <c r="B6" s="139" t="s">
        <v>228</v>
      </c>
      <c r="C6" s="139">
        <v>177</v>
      </c>
      <c r="D6" s="139">
        <v>565</v>
      </c>
      <c r="E6" s="139" t="s">
        <v>989</v>
      </c>
    </row>
    <row r="7" spans="1:36">
      <c r="A7" s="139" t="s">
        <v>988</v>
      </c>
      <c r="B7" s="139" t="s">
        <v>222</v>
      </c>
      <c r="C7" s="139">
        <v>95</v>
      </c>
      <c r="D7" s="139">
        <v>116</v>
      </c>
      <c r="E7" s="139" t="s">
        <v>989</v>
      </c>
    </row>
    <row r="8" spans="1:36">
      <c r="A8" s="139" t="s">
        <v>988</v>
      </c>
      <c r="B8" s="139" t="s">
        <v>380</v>
      </c>
      <c r="C8" s="139">
        <v>271</v>
      </c>
      <c r="D8" s="139">
        <v>870</v>
      </c>
      <c r="E8" s="139" t="s">
        <v>989</v>
      </c>
    </row>
    <row r="9" spans="1:36">
      <c r="A9" s="139" t="s">
        <v>988</v>
      </c>
      <c r="B9" s="139" t="s">
        <v>299</v>
      </c>
      <c r="C9" s="139">
        <v>2494</v>
      </c>
      <c r="D9" s="139">
        <v>1530</v>
      </c>
      <c r="E9" s="139" t="s">
        <v>989</v>
      </c>
    </row>
    <row r="10" spans="1:36">
      <c r="A10" s="139" t="s">
        <v>988</v>
      </c>
      <c r="B10" s="139" t="s">
        <v>242</v>
      </c>
      <c r="C10" s="139">
        <v>395</v>
      </c>
      <c r="D10" s="139">
        <v>671</v>
      </c>
      <c r="E10" s="139" t="s">
        <v>989</v>
      </c>
    </row>
    <row r="11" spans="1:36">
      <c r="A11" s="139" t="s">
        <v>990</v>
      </c>
      <c r="B11" s="139" t="s">
        <v>235</v>
      </c>
      <c r="C11" s="139">
        <v>166</v>
      </c>
      <c r="D11" s="139">
        <v>243</v>
      </c>
      <c r="E11" s="139" t="s">
        <v>989</v>
      </c>
    </row>
    <row r="12" spans="1:36">
      <c r="A12" s="139" t="s">
        <v>990</v>
      </c>
      <c r="B12" s="139" t="s">
        <v>225</v>
      </c>
      <c r="C12" s="139">
        <v>238</v>
      </c>
      <c r="D12" s="139">
        <v>261</v>
      </c>
      <c r="E12" s="139" t="s">
        <v>989</v>
      </c>
    </row>
    <row r="13" spans="1:36">
      <c r="A13" s="139" t="s">
        <v>990</v>
      </c>
      <c r="B13" s="139" t="s">
        <v>251</v>
      </c>
      <c r="C13" s="139">
        <v>30</v>
      </c>
      <c r="D13" s="139">
        <v>72</v>
      </c>
      <c r="E13" s="139" t="s">
        <v>989</v>
      </c>
    </row>
    <row r="14" spans="1:36">
      <c r="A14" s="139" t="s">
        <v>990</v>
      </c>
      <c r="B14" s="139" t="s">
        <v>228</v>
      </c>
      <c r="C14" s="139">
        <v>15</v>
      </c>
      <c r="D14" s="139">
        <v>106</v>
      </c>
      <c r="E14" s="139" t="s">
        <v>989</v>
      </c>
    </row>
    <row r="15" spans="1:36">
      <c r="A15" s="139" t="s">
        <v>990</v>
      </c>
      <c r="B15" s="139" t="s">
        <v>222</v>
      </c>
      <c r="C15" s="139">
        <v>76</v>
      </c>
      <c r="D15" s="139">
        <v>103</v>
      </c>
      <c r="E15" s="139" t="s">
        <v>989</v>
      </c>
    </row>
    <row r="16" spans="1:36">
      <c r="A16" s="139" t="s">
        <v>990</v>
      </c>
      <c r="B16" s="139" t="s">
        <v>380</v>
      </c>
      <c r="C16" s="139">
        <v>87</v>
      </c>
      <c r="D16" s="139">
        <v>469</v>
      </c>
      <c r="E16" s="139" t="s">
        <v>989</v>
      </c>
    </row>
    <row r="17" spans="1:36">
      <c r="A17" s="139" t="s">
        <v>990</v>
      </c>
      <c r="B17" s="139" t="s">
        <v>299</v>
      </c>
      <c r="C17" s="139">
        <v>823</v>
      </c>
      <c r="D17" s="139">
        <v>590</v>
      </c>
      <c r="E17" s="139" t="s">
        <v>989</v>
      </c>
    </row>
    <row r="18" spans="1:36">
      <c r="A18" s="139" t="s">
        <v>990</v>
      </c>
      <c r="B18" s="139" t="s">
        <v>242</v>
      </c>
      <c r="C18" s="139">
        <v>235</v>
      </c>
      <c r="D18" s="139">
        <v>327</v>
      </c>
      <c r="E18" s="139" t="s">
        <v>989</v>
      </c>
    </row>
    <row r="20" spans="1:36">
      <c r="A20" s="4" t="s">
        <v>991</v>
      </c>
    </row>
    <row r="21" spans="1:36" ht="15.75" customHeight="1">
      <c r="A21" s="139" t="str">
        <f>VLOOKUP('Country Selector'!$A$2,'Country Selector'!$C$2:$E$196,2,FALSE)</f>
        <v>Americas</v>
      </c>
    </row>
    <row r="22" spans="1:36" ht="15.75" customHeight="1"/>
    <row r="23" spans="1:36" ht="15.75" customHeight="1">
      <c r="A23" s="4" t="s">
        <v>992</v>
      </c>
      <c r="B23" s="33"/>
      <c r="C23" s="33"/>
    </row>
    <row r="24" spans="1:36" ht="15.75" customHeight="1">
      <c r="B24" s="1">
        <v>2014</v>
      </c>
      <c r="C24" s="1">
        <v>2050</v>
      </c>
    </row>
    <row r="25" spans="1:36" ht="15.75" customHeight="1">
      <c r="A25" s="139" t="s">
        <v>988</v>
      </c>
      <c r="B25" s="139">
        <f>VLOOKUP($A$21,$B$3:$D$10,COLUMN(B$24),FALSE)</f>
        <v>280</v>
      </c>
      <c r="C25" s="139">
        <f>VLOOKUP($A$21,$B$3:$D$10,COLUMN(C$24),FALSE)</f>
        <v>457</v>
      </c>
    </row>
    <row r="26" spans="1:36" ht="15.75" customHeight="1">
      <c r="A26" s="139" t="s">
        <v>990</v>
      </c>
      <c r="B26" s="139">
        <f>VLOOKUP($A$21,$B$11:$D$18,COLUMN(B$24),FALSE)</f>
        <v>166</v>
      </c>
      <c r="C26" s="139">
        <f>VLOOKUP($A$21,$B$11:$D$18,COLUMN(C$24),FALSE)</f>
        <v>243</v>
      </c>
    </row>
    <row r="27" spans="1:36" ht="15.75" customHeight="1"/>
    <row r="28" spans="1:36" ht="15.75" customHeight="1">
      <c r="A28" s="4" t="s">
        <v>993</v>
      </c>
    </row>
    <row r="29" spans="1:36" ht="15.75" customHeight="1">
      <c r="A29" s="139">
        <f>VLOOKUP('Country Selector'!$A$2,'Country Selector'!$C$2:$F$196,4,FALSE)</f>
        <v>840</v>
      </c>
    </row>
    <row r="30" spans="1:36" ht="15.75" customHeight="1"/>
    <row r="31" spans="1:36" ht="15.75" customHeight="1">
      <c r="A31" s="4" t="s">
        <v>994</v>
      </c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</row>
    <row r="32" spans="1:36" ht="15.75" customHeight="1">
      <c r="A32" s="139" t="s">
        <v>668</v>
      </c>
      <c r="B32" s="1">
        <v>2016</v>
      </c>
      <c r="C32" s="1">
        <v>2017</v>
      </c>
      <c r="D32" s="1">
        <v>2018</v>
      </c>
      <c r="E32" s="1">
        <v>2019</v>
      </c>
      <c r="F32" s="1">
        <v>2020</v>
      </c>
      <c r="G32" s="1">
        <v>2021</v>
      </c>
      <c r="H32" s="1">
        <v>2022</v>
      </c>
      <c r="I32" s="1">
        <v>2023</v>
      </c>
      <c r="J32" s="1">
        <v>2024</v>
      </c>
      <c r="K32" s="1">
        <v>2025</v>
      </c>
      <c r="L32" s="1">
        <v>2026</v>
      </c>
      <c r="M32" s="1">
        <v>2027</v>
      </c>
      <c r="N32" s="1">
        <v>2028</v>
      </c>
      <c r="O32" s="1">
        <v>2029</v>
      </c>
      <c r="P32" s="1">
        <v>2030</v>
      </c>
      <c r="Q32" s="1">
        <v>2031</v>
      </c>
      <c r="R32" s="1">
        <v>2032</v>
      </c>
      <c r="S32" s="1">
        <v>2033</v>
      </c>
      <c r="T32" s="1">
        <v>2034</v>
      </c>
      <c r="U32" s="1">
        <v>2035</v>
      </c>
      <c r="V32" s="1">
        <v>2036</v>
      </c>
      <c r="W32" s="1">
        <v>2037</v>
      </c>
      <c r="X32" s="1">
        <v>2038</v>
      </c>
      <c r="Y32" s="1">
        <v>2039</v>
      </c>
      <c r="Z32" s="1">
        <v>2040</v>
      </c>
      <c r="AA32" s="1">
        <v>2041</v>
      </c>
      <c r="AB32" s="1">
        <v>2042</v>
      </c>
      <c r="AC32" s="1">
        <v>2043</v>
      </c>
      <c r="AD32" s="1">
        <v>2044</v>
      </c>
      <c r="AE32" s="1">
        <v>2045</v>
      </c>
      <c r="AF32" s="1">
        <v>2046</v>
      </c>
      <c r="AG32" s="1">
        <v>2047</v>
      </c>
      <c r="AH32" s="1">
        <v>2048</v>
      </c>
      <c r="AI32" s="1">
        <v>2049</v>
      </c>
      <c r="AJ32" s="1">
        <v>2050</v>
      </c>
    </row>
    <row r="33" spans="1:36" ht="15.75" customHeight="1">
      <c r="A33" s="139" t="s">
        <v>995</v>
      </c>
      <c r="B33" s="89">
        <f t="array" ref="B33">INDEX('UN Pop Projections'!$H$18:$CO$306,MATCH($A$29,'UN Pop Projections'!$E$18:$E$306,0),MATCH(B$32,'UN Pop Projections'!$H$17:$CO$17,0))</f>
        <v>323015.99200000003</v>
      </c>
      <c r="C33" s="89">
        <f t="array" ref="C33">INDEX('UN Pop Projections'!$H$18:$CO$306,MATCH($A$29,'UN Pop Projections'!$E$18:$E$306,0),MATCH(C$32,'UN Pop Projections'!$H$17:$CO$17,0))</f>
        <v>325084.75799999997</v>
      </c>
      <c r="D33" s="89">
        <f t="array" ref="D33">INDEX('UN Pop Projections'!$H$18:$CO$306,MATCH($A$29,'UN Pop Projections'!$E$18:$E$306,0),MATCH(D$32,'UN Pop Projections'!$H$17:$CO$17,0))</f>
        <v>327096.26299999998</v>
      </c>
      <c r="E33" s="89">
        <f t="array" ref="E33">INDEX('UN Pop Projections'!$H$18:$CO$306,MATCH($A$29,'UN Pop Projections'!$E$18:$E$306,0),MATCH(E$32,'UN Pop Projections'!$H$17:$CO$17,0))</f>
        <v>329064.91700000002</v>
      </c>
      <c r="F33" s="89">
        <f t="array" ref="F33">INDEX('UN Pop Projections'!$H$18:$CO$306,MATCH($A$29,'UN Pop Projections'!$E$18:$E$306,0),MATCH(F$32,'UN Pop Projections'!$H$17:$CO$17,0))</f>
        <v>331002.647</v>
      </c>
      <c r="G33" s="89">
        <f t="array" ref="G33">INDEX('UN Pop Projections'!$H$18:$CO$306,MATCH($A$29,'UN Pop Projections'!$E$18:$E$306,0),MATCH(G$32,'UN Pop Projections'!$H$17:$CO$17,0))</f>
        <v>332915.07400000002</v>
      </c>
      <c r="H33" s="89">
        <f t="array" ref="H33">INDEX('UN Pop Projections'!$H$18:$CO$306,MATCH($A$29,'UN Pop Projections'!$E$18:$E$306,0),MATCH(H$32,'UN Pop Projections'!$H$17:$CO$17,0))</f>
        <v>334805.26799999998</v>
      </c>
      <c r="I33" s="89">
        <f t="array" ref="I33">INDEX('UN Pop Projections'!$H$18:$CO$306,MATCH($A$29,'UN Pop Projections'!$E$18:$E$306,0),MATCH(I$32,'UN Pop Projections'!$H$17:$CO$17,0))</f>
        <v>336679.23100000003</v>
      </c>
      <c r="J33" s="89">
        <f t="array" ref="J33">INDEX('UN Pop Projections'!$H$18:$CO$306,MATCH($A$29,'UN Pop Projections'!$E$18:$E$306,0),MATCH(J$32,'UN Pop Projections'!$H$17:$CO$17,0))</f>
        <v>338542.56199999998</v>
      </c>
      <c r="K33" s="89">
        <f t="array" ref="K33">INDEX('UN Pop Projections'!$H$18:$CO$306,MATCH($A$29,'UN Pop Projections'!$E$18:$E$306,0),MATCH(K$32,'UN Pop Projections'!$H$17:$CO$17,0))</f>
        <v>340399.60399999999</v>
      </c>
      <c r="L33" s="89">
        <f t="array" ref="L33">INDEX('UN Pop Projections'!$H$18:$CO$306,MATCH($A$29,'UN Pop Projections'!$E$18:$E$306,0),MATCH(L$32,'UN Pop Projections'!$H$17:$CO$17,0))</f>
        <v>342251.97499999998</v>
      </c>
      <c r="M33" s="89">
        <f t="array" ref="M33">INDEX('UN Pop Projections'!$H$18:$CO$306,MATCH($A$29,'UN Pop Projections'!$E$18:$E$306,0),MATCH(M$32,'UN Pop Projections'!$H$17:$CO$17,0))</f>
        <v>344100.69900000002</v>
      </c>
      <c r="N33" s="89">
        <f t="array" ref="N33">INDEX('UN Pop Projections'!$H$18:$CO$306,MATCH($A$29,'UN Pop Projections'!$E$18:$E$306,0),MATCH(N$32,'UN Pop Projections'!$H$17:$CO$17,0))</f>
        <v>345947.84700000001</v>
      </c>
      <c r="O33" s="89">
        <f t="array" ref="O33">INDEX('UN Pop Projections'!$H$18:$CO$306,MATCH($A$29,'UN Pop Projections'!$E$18:$E$306,0),MATCH(O$32,'UN Pop Projections'!$H$17:$CO$17,0))</f>
        <v>347795.04100000003</v>
      </c>
      <c r="P33" s="89">
        <f t="array" ref="P33">INDEX('UN Pop Projections'!$H$18:$CO$306,MATCH($A$29,'UN Pop Projections'!$E$18:$E$306,0),MATCH(P$32,'UN Pop Projections'!$H$17:$CO$17,0))</f>
        <v>349641.87599999999</v>
      </c>
      <c r="Q33" s="89">
        <f t="array" ref="Q33">INDEX('UN Pop Projections'!$H$18:$CO$306,MATCH($A$29,'UN Pop Projections'!$E$18:$E$306,0),MATCH(Q$32,'UN Pop Projections'!$H$17:$CO$17,0))</f>
        <v>351490.17800000001</v>
      </c>
      <c r="R33" s="89">
        <f t="array" ref="R33">INDEX('UN Pop Projections'!$H$18:$CO$306,MATCH($A$29,'UN Pop Projections'!$E$18:$E$306,0),MATCH(R$32,'UN Pop Projections'!$H$17:$CO$17,0))</f>
        <v>353335.45199999999</v>
      </c>
      <c r="S33" s="89">
        <f t="array" ref="S33">INDEX('UN Pop Projections'!$H$18:$CO$306,MATCH($A$29,'UN Pop Projections'!$E$18:$E$306,0),MATCH(S$32,'UN Pop Projections'!$H$17:$CO$17,0))</f>
        <v>355162.92</v>
      </c>
      <c r="T33" s="89">
        <f t="array" ref="T33">INDEX('UN Pop Projections'!$H$18:$CO$306,MATCH($A$29,'UN Pop Projections'!$E$18:$E$306,0),MATCH(T$32,'UN Pop Projections'!$H$17:$CO$17,0))</f>
        <v>356952.97200000001</v>
      </c>
      <c r="U33" s="89">
        <f t="array" ref="U33">INDEX('UN Pop Projections'!$H$18:$CO$306,MATCH($A$29,'UN Pop Projections'!$E$18:$E$306,0),MATCH(U$32,'UN Pop Projections'!$H$17:$CO$17,0))</f>
        <v>358690.99699999997</v>
      </c>
      <c r="V33" s="89">
        <f t="array" ref="V33">INDEX('UN Pop Projections'!$H$18:$CO$306,MATCH($A$29,'UN Pop Projections'!$E$18:$E$306,0),MATCH(V$32,'UN Pop Projections'!$H$17:$CO$17,0))</f>
        <v>360371.86</v>
      </c>
      <c r="W33" s="89">
        <f t="array" ref="W33">INDEX('UN Pop Projections'!$H$18:$CO$306,MATCH($A$29,'UN Pop Projections'!$E$18:$E$306,0),MATCH(W$32,'UN Pop Projections'!$H$17:$CO$17,0))</f>
        <v>361997.62</v>
      </c>
      <c r="X33" s="89">
        <f t="array" ref="X33">INDEX('UN Pop Projections'!$H$18:$CO$306,MATCH($A$29,'UN Pop Projections'!$E$18:$E$306,0),MATCH(X$32,'UN Pop Projections'!$H$17:$CO$17,0))</f>
        <v>363569.99699999997</v>
      </c>
      <c r="Y33" s="89">
        <f t="array" ref="Y33">INDEX('UN Pop Projections'!$H$18:$CO$306,MATCH($A$29,'UN Pop Projections'!$E$18:$E$306,0),MATCH(Y$32,'UN Pop Projections'!$H$17:$CO$17,0))</f>
        <v>365093.53600000002</v>
      </c>
      <c r="Z33" s="89">
        <f t="array" ref="Z33">INDEX('UN Pop Projections'!$H$18:$CO$306,MATCH($A$29,'UN Pop Projections'!$E$18:$E$306,0),MATCH(Z$32,'UN Pop Projections'!$H$17:$CO$17,0))</f>
        <v>366572.15</v>
      </c>
      <c r="AA33" s="89">
        <f t="array" ref="AA33">INDEX('UN Pop Projections'!$H$18:$CO$306,MATCH($A$29,'UN Pop Projections'!$E$18:$E$306,0),MATCH(AA$32,'UN Pop Projections'!$H$17:$CO$17,0))</f>
        <v>368006.42499999999</v>
      </c>
      <c r="AB33" s="89">
        <f t="array" ref="AB33">INDEX('UN Pop Projections'!$H$18:$CO$306,MATCH($A$29,'UN Pop Projections'!$E$18:$E$306,0),MATCH(AB$32,'UN Pop Projections'!$H$17:$CO$17,0))</f>
        <v>369396.55499999999</v>
      </c>
      <c r="AC33" s="89">
        <f t="array" ref="AC33">INDEX('UN Pop Projections'!$H$18:$CO$306,MATCH($A$29,'UN Pop Projections'!$E$18:$E$306,0),MATCH(AC$32,'UN Pop Projections'!$H$17:$CO$17,0))</f>
        <v>370746.30499999999</v>
      </c>
      <c r="AD33" s="89">
        <f t="array" ref="AD33">INDEX('UN Pop Projections'!$H$18:$CO$306,MATCH($A$29,'UN Pop Projections'!$E$18:$E$306,0),MATCH(AD$32,'UN Pop Projections'!$H$17:$CO$17,0))</f>
        <v>372060.39399999997</v>
      </c>
      <c r="AE33" s="89">
        <f t="array" ref="AE33">INDEX('UN Pop Projections'!$H$18:$CO$306,MATCH($A$29,'UN Pop Projections'!$E$18:$E$306,0),MATCH(AE$32,'UN Pop Projections'!$H$17:$CO$17,0))</f>
        <v>373343.35700000002</v>
      </c>
      <c r="AF33" s="89">
        <f t="array" ref="AF33">INDEX('UN Pop Projections'!$H$18:$CO$306,MATCH($A$29,'UN Pop Projections'!$E$18:$E$306,0),MATCH(AF$32,'UN Pop Projections'!$H$17:$CO$17,0))</f>
        <v>374598.06800000003</v>
      </c>
      <c r="AG33" s="89">
        <f t="array" ref="AG33">INDEX('UN Pop Projections'!$H$18:$CO$306,MATCH($A$29,'UN Pop Projections'!$E$18:$E$306,0),MATCH(AG$32,'UN Pop Projections'!$H$17:$CO$17,0))</f>
        <v>375827.63400000002</v>
      </c>
      <c r="AH33" s="89">
        <f t="array" ref="AH33">INDEX('UN Pop Projections'!$H$18:$CO$306,MATCH($A$29,'UN Pop Projections'!$E$18:$E$306,0),MATCH(AH$32,'UN Pop Projections'!$H$17:$CO$17,0))</f>
        <v>377037.24400000001</v>
      </c>
      <c r="AI33" s="89">
        <f t="array" ref="AI33">INDEX('UN Pop Projections'!$H$18:$CO$306,MATCH($A$29,'UN Pop Projections'!$E$18:$E$306,0),MATCH(AI$32,'UN Pop Projections'!$H$17:$CO$17,0))</f>
        <v>378232.679</v>
      </c>
      <c r="AJ33" s="89">
        <f t="array" ref="AJ33">INDEX('UN Pop Projections'!$H$18:$CO$306,MATCH($A$29,'UN Pop Projections'!$E$18:$E$306,0),MATCH(AJ$32,'UN Pop Projections'!$H$17:$CO$17,0))</f>
        <v>379419.09700000001</v>
      </c>
    </row>
    <row r="34" spans="1:36" ht="15.75" customHeight="1"/>
    <row r="35" spans="1:36" ht="15.75" customHeight="1">
      <c r="A35" s="4" t="s">
        <v>996</v>
      </c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</row>
    <row r="36" spans="1:36" ht="15.75" customHeight="1">
      <c r="B36" s="1">
        <v>2016</v>
      </c>
      <c r="C36" s="1">
        <v>2017</v>
      </c>
      <c r="D36" s="1">
        <v>2018</v>
      </c>
      <c r="E36" s="1">
        <v>2019</v>
      </c>
      <c r="F36" s="1">
        <v>2020</v>
      </c>
      <c r="G36" s="1">
        <v>2021</v>
      </c>
      <c r="H36" s="1">
        <v>2022</v>
      </c>
      <c r="I36" s="1">
        <v>2023</v>
      </c>
      <c r="J36" s="1">
        <v>2024</v>
      </c>
      <c r="K36" s="1">
        <v>2025</v>
      </c>
      <c r="L36" s="1">
        <v>2026</v>
      </c>
      <c r="M36" s="1">
        <v>2027</v>
      </c>
      <c r="N36" s="1">
        <v>2028</v>
      </c>
      <c r="O36" s="1">
        <v>2029</v>
      </c>
      <c r="P36" s="1">
        <v>2030</v>
      </c>
      <c r="Q36" s="1">
        <v>2031</v>
      </c>
      <c r="R36" s="1">
        <v>2032</v>
      </c>
      <c r="S36" s="1">
        <v>2033</v>
      </c>
      <c r="T36" s="1">
        <v>2034</v>
      </c>
      <c r="U36" s="1">
        <v>2035</v>
      </c>
      <c r="V36" s="1">
        <v>2036</v>
      </c>
      <c r="W36" s="1">
        <v>2037</v>
      </c>
      <c r="X36" s="1">
        <v>2038</v>
      </c>
      <c r="Y36" s="1">
        <v>2039</v>
      </c>
      <c r="Z36" s="1">
        <v>2040</v>
      </c>
      <c r="AA36" s="1">
        <v>2041</v>
      </c>
      <c r="AB36" s="1">
        <v>2042</v>
      </c>
      <c r="AC36" s="1">
        <v>2043</v>
      </c>
      <c r="AD36" s="1">
        <v>2044</v>
      </c>
      <c r="AE36" s="1">
        <v>2045</v>
      </c>
      <c r="AF36" s="1">
        <v>2046</v>
      </c>
      <c r="AG36" s="1">
        <v>2047</v>
      </c>
      <c r="AH36" s="1">
        <v>2048</v>
      </c>
      <c r="AI36" s="1">
        <v>2049</v>
      </c>
      <c r="AJ36" s="1">
        <v>2050</v>
      </c>
    </row>
    <row r="37" spans="1:36" ht="15.75" customHeight="1">
      <c r="A37" s="6" t="s">
        <v>632</v>
      </c>
      <c r="B37" s="139">
        <f t="shared" ref="B37:AJ37" si="0">TREND($B$25:$C$25,$B$24:$C$24,B$36)/TREND($B$25:$C$25,$B$24:$C$24,$B$36)</f>
        <v>1</v>
      </c>
      <c r="C37" s="139">
        <f t="shared" si="0"/>
        <v>1.0169637722829254</v>
      </c>
      <c r="D37" s="139">
        <f t="shared" si="0"/>
        <v>1.0339275445658447</v>
      </c>
      <c r="E37" s="139">
        <f t="shared" si="0"/>
        <v>1.0508913168487639</v>
      </c>
      <c r="F37" s="139">
        <f t="shared" si="0"/>
        <v>1.0678550891316894</v>
      </c>
      <c r="G37" s="139">
        <f t="shared" si="0"/>
        <v>1.0848188614146086</v>
      </c>
      <c r="H37" s="139">
        <f t="shared" si="0"/>
        <v>1.1017826336975278</v>
      </c>
      <c r="I37" s="139">
        <f t="shared" si="0"/>
        <v>1.1187464059804533</v>
      </c>
      <c r="J37" s="139">
        <f t="shared" si="0"/>
        <v>1.1357101782633725</v>
      </c>
      <c r="K37" s="139">
        <f t="shared" si="0"/>
        <v>1.1526739505462915</v>
      </c>
      <c r="L37" s="139">
        <f t="shared" si="0"/>
        <v>1.1696377228292172</v>
      </c>
      <c r="M37" s="139">
        <f t="shared" si="0"/>
        <v>1.1866014951121362</v>
      </c>
      <c r="N37" s="139">
        <f t="shared" si="0"/>
        <v>1.2035652673950554</v>
      </c>
      <c r="O37" s="139">
        <f t="shared" si="0"/>
        <v>1.2205290396779809</v>
      </c>
      <c r="P37" s="139">
        <f t="shared" si="0"/>
        <v>1.2374928119609001</v>
      </c>
      <c r="Q37" s="139">
        <f t="shared" si="0"/>
        <v>1.2544565842438193</v>
      </c>
      <c r="R37" s="139">
        <f t="shared" si="0"/>
        <v>1.2714203565267448</v>
      </c>
      <c r="S37" s="139">
        <f t="shared" si="0"/>
        <v>1.288384128809664</v>
      </c>
      <c r="T37" s="139">
        <f t="shared" si="0"/>
        <v>1.3053479010925833</v>
      </c>
      <c r="U37" s="139">
        <f t="shared" si="0"/>
        <v>1.3223116733755087</v>
      </c>
      <c r="V37" s="139">
        <f t="shared" si="0"/>
        <v>1.3392754456584279</v>
      </c>
      <c r="W37" s="139">
        <f t="shared" si="0"/>
        <v>1.3562392179413472</v>
      </c>
      <c r="X37" s="139">
        <f t="shared" si="0"/>
        <v>1.3732029902242726</v>
      </c>
      <c r="Y37" s="139">
        <f t="shared" si="0"/>
        <v>1.3901667625071918</v>
      </c>
      <c r="Z37" s="139">
        <f t="shared" si="0"/>
        <v>1.4071305347901109</v>
      </c>
      <c r="AA37" s="139">
        <f t="shared" si="0"/>
        <v>1.4240943070730365</v>
      </c>
      <c r="AB37" s="139">
        <f t="shared" si="0"/>
        <v>1.4410580793559555</v>
      </c>
      <c r="AC37" s="139">
        <f t="shared" si="0"/>
        <v>1.4580218516388748</v>
      </c>
      <c r="AD37" s="139">
        <f t="shared" si="0"/>
        <v>1.4749856239218002</v>
      </c>
      <c r="AE37" s="139">
        <f t="shared" si="0"/>
        <v>1.4919493962047194</v>
      </c>
      <c r="AF37" s="139">
        <f t="shared" si="0"/>
        <v>1.5089131684876387</v>
      </c>
      <c r="AG37" s="139">
        <f t="shared" si="0"/>
        <v>1.5258769407705641</v>
      </c>
      <c r="AH37" s="139">
        <f t="shared" si="0"/>
        <v>1.5428407130534834</v>
      </c>
      <c r="AI37" s="139">
        <f t="shared" si="0"/>
        <v>1.5598044853364026</v>
      </c>
      <c r="AJ37" s="139">
        <f t="shared" si="0"/>
        <v>1.576768257619328</v>
      </c>
    </row>
    <row r="38" spans="1:36" ht="15.75" customHeight="1">
      <c r="A38" s="6" t="s">
        <v>635</v>
      </c>
      <c r="B38" s="90">
        <f>VLOOKUP(B$36,'BPEiC-CH4'!$A$3:$C$37,3,FALSE)/VLOOKUP($B$36,'BPEiC-CH4'!$A$3:$C$37,3,FALSE)</f>
        <v>1</v>
      </c>
      <c r="C38" s="90">
        <f>VLOOKUP(C$36,'BPEiC-CH4'!$A$3:$C$37,3,FALSE)/VLOOKUP($B$36,'BPEiC-CH4'!$A$3:$C$37,3,FALSE)</f>
        <v>1.0187198108400461</v>
      </c>
      <c r="D38" s="90">
        <f>VLOOKUP(D$36,'BPEiC-CH4'!$A$3:$C$37,3,FALSE)/VLOOKUP($B$36,'BPEiC-CH4'!$A$3:$C$37,3,FALSE)</f>
        <v>1.0374396216800872</v>
      </c>
      <c r="E38" s="90">
        <f>VLOOKUP(E$36,'BPEiC-CH4'!$A$3:$C$37,3,FALSE)/VLOOKUP($B$36,'BPEiC-CH4'!$A$3:$C$37,3,FALSE)</f>
        <v>1.0561594325201331</v>
      </c>
      <c r="F38" s="90">
        <f>VLOOKUP(F$36,'BPEiC-CH4'!$A$3:$C$37,3,FALSE)/VLOOKUP($B$36,'BPEiC-CH4'!$A$3:$C$37,3,FALSE)</f>
        <v>1.0748792433601784</v>
      </c>
      <c r="G38" s="90">
        <f>VLOOKUP(G$36,'BPEiC-CH4'!$A$3:$C$37,3,FALSE)/VLOOKUP($B$36,'BPEiC-CH4'!$A$3:$C$37,3,FALSE)</f>
        <v>1.083795483539181</v>
      </c>
      <c r="H38" s="90">
        <f>VLOOKUP(H$36,'BPEiC-CH4'!$A$3:$C$37,3,FALSE)/VLOOKUP($B$36,'BPEiC-CH4'!$A$3:$C$37,3,FALSE)</f>
        <v>1.0927117237181887</v>
      </c>
      <c r="I38" s="90">
        <f>VLOOKUP(I$36,'BPEiC-CH4'!$A$3:$C$37,3,FALSE)/VLOOKUP($B$36,'BPEiC-CH4'!$A$3:$C$37,3,FALSE)</f>
        <v>1.1016279638971913</v>
      </c>
      <c r="J38" s="90">
        <f>VLOOKUP(J$36,'BPEiC-CH4'!$A$3:$C$37,3,FALSE)/VLOOKUP($B$36,'BPEiC-CH4'!$A$3:$C$37,3,FALSE)</f>
        <v>1.1105442040761995</v>
      </c>
      <c r="K38" s="90">
        <f>VLOOKUP(K$36,'BPEiC-CH4'!$A$3:$C$37,3,FALSE)/VLOOKUP($B$36,'BPEiC-CH4'!$A$3:$C$37,3,FALSE)</f>
        <v>1.1194604442552021</v>
      </c>
      <c r="L38" s="90">
        <f>VLOOKUP(L$36,'BPEiC-CH4'!$A$3:$C$37,3,FALSE)/VLOOKUP($B$36,'BPEiC-CH4'!$A$3:$C$37,3,FALSE)</f>
        <v>1.1237162182841673</v>
      </c>
      <c r="M38" s="90">
        <f>VLOOKUP(M$36,'BPEiC-CH4'!$A$3:$C$37,3,FALSE)/VLOOKUP($B$36,'BPEiC-CH4'!$A$3:$C$37,3,FALSE)</f>
        <v>1.1279719923131319</v>
      </c>
      <c r="N38" s="90">
        <f>VLOOKUP(N$36,'BPEiC-CH4'!$A$3:$C$37,3,FALSE)/VLOOKUP($B$36,'BPEiC-CH4'!$A$3:$C$37,3,FALSE)</f>
        <v>1.1322277663420972</v>
      </c>
      <c r="O38" s="90">
        <f>VLOOKUP(O$36,'BPEiC-CH4'!$A$3:$C$37,3,FALSE)/VLOOKUP($B$36,'BPEiC-CH4'!$A$3:$C$37,3,FALSE)</f>
        <v>1.1364835403710618</v>
      </c>
      <c r="P38" s="90">
        <f>VLOOKUP(P$36,'BPEiC-CH4'!$A$3:$C$37,3,FALSE)/VLOOKUP($B$36,'BPEiC-CH4'!$A$3:$C$37,3,FALSE)</f>
        <v>1.140739314400032</v>
      </c>
      <c r="Q38" s="90">
        <f>VLOOKUP(Q$36,'BPEiC-CH4'!$A$3:$C$37,3,FALSE)/VLOOKUP($B$36,'BPEiC-CH4'!$A$3:$C$37,3,FALSE)</f>
        <v>1.140220267179777</v>
      </c>
      <c r="R38" s="90">
        <f>VLOOKUP(R$36,'BPEiC-CH4'!$A$3:$C$37,3,FALSE)/VLOOKUP($B$36,'BPEiC-CH4'!$A$3:$C$37,3,FALSE)</f>
        <v>1.1397012199595271</v>
      </c>
      <c r="S38" s="90">
        <f>VLOOKUP(S$36,'BPEiC-CH4'!$A$3:$C$37,3,FALSE)/VLOOKUP($B$36,'BPEiC-CH4'!$A$3:$C$37,3,FALSE)</f>
        <v>1.1391821727392772</v>
      </c>
      <c r="T38" s="90">
        <f>VLOOKUP(T$36,'BPEiC-CH4'!$A$3:$C$37,3,FALSE)/VLOOKUP($B$36,'BPEiC-CH4'!$A$3:$C$37,3,FALSE)</f>
        <v>1.1386631255190214</v>
      </c>
      <c r="U38" s="90">
        <f>VLOOKUP(U$36,'BPEiC-CH4'!$A$3:$C$37,3,FALSE)/VLOOKUP($B$36,'BPEiC-CH4'!$A$3:$C$37,3,FALSE)</f>
        <v>1.1381440782987717</v>
      </c>
      <c r="V38" s="90">
        <f>VLOOKUP(V$36,'BPEiC-CH4'!$A$3:$C$37,3,FALSE)/VLOOKUP($B$36,'BPEiC-CH4'!$A$3:$C$37,3,FALSE)</f>
        <v>1.142508596209572</v>
      </c>
      <c r="W38" s="90">
        <f>VLOOKUP(W$36,'BPEiC-CH4'!$A$3:$C$37,3,FALSE)/VLOOKUP($B$36,'BPEiC-CH4'!$A$3:$C$37,3,FALSE)</f>
        <v>1.146873114120371</v>
      </c>
      <c r="X38" s="90">
        <f>VLOOKUP(X$36,'BPEiC-CH4'!$A$3:$C$37,3,FALSE)/VLOOKUP($B$36,'BPEiC-CH4'!$A$3:$C$37,3,FALSE)</f>
        <v>1.1512376320311712</v>
      </c>
      <c r="Y38" s="90">
        <f>VLOOKUP(Y$36,'BPEiC-CH4'!$A$3:$C$37,3,FALSE)/VLOOKUP($B$36,'BPEiC-CH4'!$A$3:$C$37,3,FALSE)</f>
        <v>1.1556021499419766</v>
      </c>
      <c r="Z38" s="90">
        <f>VLOOKUP(Z$36,'BPEiC-CH4'!$A$3:$C$37,3,FALSE)/VLOOKUP($B$36,'BPEiC-CH4'!$A$3:$C$37,3,FALSE)</f>
        <v>1.1599666678527762</v>
      </c>
      <c r="AA38" s="90">
        <f>VLOOKUP(AA$36,'BPEiC-CH4'!$A$3:$C$37,3,FALSE)/VLOOKUP($B$36,'BPEiC-CH4'!$A$3:$C$37,3,FALSE)</f>
        <v>1.1608786824965438</v>
      </c>
      <c r="AB38" s="90">
        <f>VLOOKUP(AB$36,'BPEiC-CH4'!$A$3:$C$37,3,FALSE)/VLOOKUP($B$36,'BPEiC-CH4'!$A$3:$C$37,3,FALSE)</f>
        <v>1.161790697140306</v>
      </c>
      <c r="AC38" s="90">
        <f>VLOOKUP(AC$36,'BPEiC-CH4'!$A$3:$C$37,3,FALSE)/VLOOKUP($B$36,'BPEiC-CH4'!$A$3:$C$37,3,FALSE)</f>
        <v>1.1627027117840731</v>
      </c>
      <c r="AD38" s="90">
        <f>VLOOKUP(AD$36,'BPEiC-CH4'!$A$3:$C$37,3,FALSE)/VLOOKUP($B$36,'BPEiC-CH4'!$A$3:$C$37,3,FALSE)</f>
        <v>1.1636147264278407</v>
      </c>
      <c r="AE38" s="90">
        <f>VLOOKUP(AE$36,'BPEiC-CH4'!$A$3:$C$37,3,FALSE)/VLOOKUP($B$36,'BPEiC-CH4'!$A$3:$C$37,3,FALSE)</f>
        <v>1.1645267410716085</v>
      </c>
      <c r="AF38" s="90">
        <f>VLOOKUP(AF$36,'BPEiC-CH4'!$A$3:$C$37,3,FALSE)/VLOOKUP($B$36,'BPEiC-CH4'!$A$3:$C$37,3,FALSE)</f>
        <v>1.1639671444955733</v>
      </c>
      <c r="AG38" s="90">
        <f>VLOOKUP(AG$36,'BPEiC-CH4'!$A$3:$C$37,3,FALSE)/VLOOKUP($B$36,'BPEiC-CH4'!$A$3:$C$37,3,FALSE)</f>
        <v>1.1634075479195336</v>
      </c>
      <c r="AH38" s="90">
        <f>VLOOKUP(AH$36,'BPEiC-CH4'!$A$3:$C$37,3,FALSE)/VLOOKUP($B$36,'BPEiC-CH4'!$A$3:$C$37,3,FALSE)</f>
        <v>1.1628479513434988</v>
      </c>
      <c r="AI38" s="90">
        <f>VLOOKUP(AI$36,'BPEiC-CH4'!$A$3:$C$37,3,FALSE)/VLOOKUP($B$36,'BPEiC-CH4'!$A$3:$C$37,3,FALSE)</f>
        <v>1.1622883547674634</v>
      </c>
      <c r="AJ38" s="90">
        <f>VLOOKUP(AJ$36,'BPEiC-CH4'!$A$3:$C$37,3,FALSE)/VLOOKUP($B$36,'BPEiC-CH4'!$A$3:$C$37,3,FALSE)</f>
        <v>1.1617287581914233</v>
      </c>
    </row>
    <row r="39" spans="1:36" ht="15.75" customHeight="1">
      <c r="A39" s="6" t="s">
        <v>636</v>
      </c>
      <c r="B39" s="139">
        <f t="shared" ref="B39:AJ39" si="1">TREND($B$26:$C$26,$B$24:$C$24,B$36)/TREND($B$26:$C$26,$B$24:$C$24,$B$36)</f>
        <v>1</v>
      </c>
      <c r="C39" s="139">
        <f t="shared" si="1"/>
        <v>1.0125611745513854</v>
      </c>
      <c r="D39" s="139">
        <f t="shared" si="1"/>
        <v>1.0251223491027708</v>
      </c>
      <c r="E39" s="139">
        <f t="shared" si="1"/>
        <v>1.0376835236541615</v>
      </c>
      <c r="F39" s="139">
        <f t="shared" si="1"/>
        <v>1.0502446982055469</v>
      </c>
      <c r="G39" s="139">
        <f t="shared" si="1"/>
        <v>1.0628058727569323</v>
      </c>
      <c r="H39" s="139">
        <f t="shared" si="1"/>
        <v>1.0753670473083177</v>
      </c>
      <c r="I39" s="139">
        <f t="shared" si="1"/>
        <v>1.0879282218597031</v>
      </c>
      <c r="J39" s="139">
        <f t="shared" si="1"/>
        <v>1.1004893964110938</v>
      </c>
      <c r="K39" s="139">
        <f t="shared" si="1"/>
        <v>1.1130505709624792</v>
      </c>
      <c r="L39" s="139">
        <f t="shared" si="1"/>
        <v>1.1256117455138648</v>
      </c>
      <c r="M39" s="139">
        <f t="shared" si="1"/>
        <v>1.1381729200652502</v>
      </c>
      <c r="N39" s="139">
        <f t="shared" si="1"/>
        <v>1.1507340946166409</v>
      </c>
      <c r="O39" s="139">
        <f t="shared" si="1"/>
        <v>1.1632952691680263</v>
      </c>
      <c r="P39" s="139">
        <f t="shared" si="1"/>
        <v>1.1758564437194117</v>
      </c>
      <c r="Q39" s="139">
        <f t="shared" si="1"/>
        <v>1.1884176182707971</v>
      </c>
      <c r="R39" s="139">
        <f t="shared" si="1"/>
        <v>1.2009787928221825</v>
      </c>
      <c r="S39" s="139">
        <f t="shared" si="1"/>
        <v>1.2135399673735732</v>
      </c>
      <c r="T39" s="139">
        <f t="shared" si="1"/>
        <v>1.2261011419249586</v>
      </c>
      <c r="U39" s="139">
        <f t="shared" si="1"/>
        <v>1.2386623164763439</v>
      </c>
      <c r="V39" s="139">
        <f t="shared" si="1"/>
        <v>1.2512234910277293</v>
      </c>
      <c r="W39" s="139">
        <f t="shared" si="1"/>
        <v>1.2637846655791201</v>
      </c>
      <c r="X39" s="139">
        <f t="shared" si="1"/>
        <v>1.2763458401305054</v>
      </c>
      <c r="Y39" s="139">
        <f t="shared" si="1"/>
        <v>1.2889070146818908</v>
      </c>
      <c r="Z39" s="139">
        <f t="shared" si="1"/>
        <v>1.3014681892332762</v>
      </c>
      <c r="AA39" s="139">
        <f t="shared" si="1"/>
        <v>1.3140293637846616</v>
      </c>
      <c r="AB39" s="139">
        <f t="shared" si="1"/>
        <v>1.3265905383360523</v>
      </c>
      <c r="AC39" s="139">
        <f t="shared" si="1"/>
        <v>1.3391517128874377</v>
      </c>
      <c r="AD39" s="139">
        <f t="shared" si="1"/>
        <v>1.3517128874388231</v>
      </c>
      <c r="AE39" s="139">
        <f t="shared" si="1"/>
        <v>1.3642740619902085</v>
      </c>
      <c r="AF39" s="139">
        <f t="shared" si="1"/>
        <v>1.3768352365415994</v>
      </c>
      <c r="AG39" s="139">
        <f t="shared" si="1"/>
        <v>1.3893964110929848</v>
      </c>
      <c r="AH39" s="139">
        <f t="shared" si="1"/>
        <v>1.4019575856443702</v>
      </c>
      <c r="AI39" s="139">
        <f t="shared" si="1"/>
        <v>1.4145187601957556</v>
      </c>
      <c r="AJ39" s="139">
        <f t="shared" si="1"/>
        <v>1.427079934747141</v>
      </c>
    </row>
    <row r="40" spans="1:36" ht="15.75" customHeight="1">
      <c r="A40" s="6" t="s">
        <v>637</v>
      </c>
      <c r="B40" s="90">
        <f>VLOOKUP(B$36,'BPEiC-F-gases'!$A$3:$E$37,5,FALSE)/VLOOKUP($B$36,'BPEiC-F-gases'!$A$3:$E$37,5,FALSE)</f>
        <v>1</v>
      </c>
      <c r="C40" s="90">
        <f>VLOOKUP(C$36,'BPEiC-F-gases'!$A$3:$E$37,5,FALSE)/VLOOKUP($B$36,'BPEiC-F-gases'!$A$3:$E$37,5,FALSE)</f>
        <v>1.0610349287635605</v>
      </c>
      <c r="D40" s="90">
        <f>VLOOKUP(D$36,'BPEiC-F-gases'!$A$3:$E$37,5,FALSE)/VLOOKUP($B$36,'BPEiC-F-gases'!$A$3:$E$37,5,FALSE)</f>
        <v>1.1220698575271226</v>
      </c>
      <c r="E40" s="90">
        <f>VLOOKUP(E$36,'BPEiC-F-gases'!$A$3:$E$37,5,FALSE)/VLOOKUP($B$36,'BPEiC-F-gases'!$A$3:$E$37,5,FALSE)</f>
        <v>1.1831047862906834</v>
      </c>
      <c r="F40" s="90">
        <f>VLOOKUP(F$36,'BPEiC-F-gases'!$A$3:$E$37,5,FALSE)/VLOOKUP($B$36,'BPEiC-F-gases'!$A$3:$E$37,5,FALSE)</f>
        <v>1.2441397150542386</v>
      </c>
      <c r="G40" s="90">
        <f>VLOOKUP(G$36,'BPEiC-F-gases'!$A$3:$E$37,5,FALSE)/VLOOKUP($B$36,'BPEiC-F-gases'!$A$3:$E$37,5,FALSE)</f>
        <v>1.3168782423177685</v>
      </c>
      <c r="H40" s="90">
        <f>VLOOKUP(H$36,'BPEiC-F-gases'!$A$3:$E$37,5,FALSE)/VLOOKUP($B$36,'BPEiC-F-gases'!$A$3:$E$37,5,FALSE)</f>
        <v>1.3896167695812991</v>
      </c>
      <c r="I40" s="90">
        <f>VLOOKUP(I$36,'BPEiC-F-gases'!$A$3:$E$37,5,FALSE)/VLOOKUP($B$36,'BPEiC-F-gases'!$A$3:$E$37,5,FALSE)</f>
        <v>1.4623552968448299</v>
      </c>
      <c r="J40" s="90">
        <f>VLOOKUP(J$36,'BPEiC-F-gases'!$A$3:$E$37,5,FALSE)/VLOOKUP($B$36,'BPEiC-F-gases'!$A$3:$E$37,5,FALSE)</f>
        <v>1.5350938241083605</v>
      </c>
      <c r="K40" s="90">
        <f>VLOOKUP(K$36,'BPEiC-F-gases'!$A$3:$E$37,5,FALSE)/VLOOKUP($B$36,'BPEiC-F-gases'!$A$3:$E$37,5,FALSE)</f>
        <v>1.6078323513718906</v>
      </c>
      <c r="L40" s="90">
        <f>VLOOKUP(L$36,'BPEiC-F-gases'!$A$3:$E$37,5,FALSE)/VLOOKUP($B$36,'BPEiC-F-gases'!$A$3:$E$37,5,FALSE)</f>
        <v>1.6654116425751015</v>
      </c>
      <c r="M40" s="90">
        <f>VLOOKUP(M$36,'BPEiC-F-gases'!$A$3:$E$37,5,FALSE)/VLOOKUP($B$36,'BPEiC-F-gases'!$A$3:$E$37,5,FALSE)</f>
        <v>1.722990933778322</v>
      </c>
      <c r="N40" s="90">
        <f>VLOOKUP(N$36,'BPEiC-F-gases'!$A$3:$E$37,5,FALSE)/VLOOKUP($B$36,'BPEiC-F-gases'!$A$3:$E$37,5,FALSE)</f>
        <v>1.7805702249815323</v>
      </c>
      <c r="O40" s="90">
        <f>VLOOKUP(O$36,'BPEiC-F-gases'!$A$3:$E$37,5,FALSE)/VLOOKUP($B$36,'BPEiC-F-gases'!$A$3:$E$37,5,FALSE)</f>
        <v>1.8381495161847428</v>
      </c>
      <c r="P40" s="90">
        <f>VLOOKUP(P$36,'BPEiC-F-gases'!$A$3:$E$37,5,FALSE)/VLOOKUP($B$36,'BPEiC-F-gases'!$A$3:$E$37,5,FALSE)</f>
        <v>1.8957288073879701</v>
      </c>
      <c r="Q40" s="90">
        <f>VLOOKUP(Q$36,'BPEiC-F-gases'!$A$3:$E$37,5,FALSE)/VLOOKUP($B$36,'BPEiC-F-gases'!$A$3:$E$37,5,FALSE)</f>
        <v>1.9246872108818238</v>
      </c>
      <c r="R40" s="90">
        <f>VLOOKUP(R$36,'BPEiC-F-gases'!$A$3:$E$37,5,FALSE)/VLOOKUP($B$36,'BPEiC-F-gases'!$A$3:$E$37,5,FALSE)</f>
        <v>1.9536456143756664</v>
      </c>
      <c r="S40" s="90">
        <f>VLOOKUP(S$36,'BPEiC-F-gases'!$A$3:$E$37,5,FALSE)/VLOOKUP($B$36,'BPEiC-F-gases'!$A$3:$E$37,5,FALSE)</f>
        <v>1.9826040178695208</v>
      </c>
      <c r="T40" s="90">
        <f>VLOOKUP(T$36,'BPEiC-F-gases'!$A$3:$E$37,5,FALSE)/VLOOKUP($B$36,'BPEiC-F-gases'!$A$3:$E$37,5,FALSE)</f>
        <v>2.0115624213633803</v>
      </c>
      <c r="U40" s="90">
        <f>VLOOKUP(U$36,'BPEiC-F-gases'!$A$3:$E$37,5,FALSE)/VLOOKUP($B$36,'BPEiC-F-gases'!$A$3:$E$37,5,FALSE)</f>
        <v>2.0405208248572229</v>
      </c>
      <c r="V40" s="90">
        <f>VLOOKUP(V$36,'BPEiC-F-gases'!$A$3:$E$37,5,FALSE)/VLOOKUP($B$36,'BPEiC-F-gases'!$A$3:$E$37,5,FALSE)</f>
        <v>2.0631766860856775</v>
      </c>
      <c r="W40" s="90">
        <f>VLOOKUP(W$36,'BPEiC-F-gases'!$A$3:$E$37,5,FALSE)/VLOOKUP($B$36,'BPEiC-F-gases'!$A$3:$E$37,5,FALSE)</f>
        <v>2.0858325473141321</v>
      </c>
      <c r="X40" s="90">
        <f>VLOOKUP(X$36,'BPEiC-F-gases'!$A$3:$E$37,5,FALSE)/VLOOKUP($B$36,'BPEiC-F-gases'!$A$3:$E$37,5,FALSE)</f>
        <v>2.1084884085425868</v>
      </c>
      <c r="Y40" s="90">
        <f>VLOOKUP(Y$36,'BPEiC-F-gases'!$A$3:$E$37,5,FALSE)/VLOOKUP($B$36,'BPEiC-F-gases'!$A$3:$E$37,5,FALSE)</f>
        <v>2.1311442697710468</v>
      </c>
      <c r="Z40" s="90">
        <f>VLOOKUP(Z$36,'BPEiC-F-gases'!$A$3:$E$37,5,FALSE)/VLOOKUP($B$36,'BPEiC-F-gases'!$A$3:$E$37,5,FALSE)</f>
        <v>2.1538001309994956</v>
      </c>
      <c r="AA40" s="90">
        <f>VLOOKUP(AA$36,'BPEiC-F-gases'!$A$3:$E$37,5,FALSE)/VLOOKUP($B$36,'BPEiC-F-gases'!$A$3:$E$37,5,FALSE)</f>
        <v>2.1758245707538451</v>
      </c>
      <c r="AB40" s="90">
        <f>VLOOKUP(AB$36,'BPEiC-F-gases'!$A$3:$E$37,5,FALSE)/VLOOKUP($B$36,'BPEiC-F-gases'!$A$3:$E$37,5,FALSE)</f>
        <v>2.1978490105081816</v>
      </c>
      <c r="AC40" s="90">
        <f>VLOOKUP(AC$36,'BPEiC-F-gases'!$A$3:$E$37,5,FALSE)/VLOOKUP($B$36,'BPEiC-F-gases'!$A$3:$E$37,5,FALSE)</f>
        <v>2.2198734502625252</v>
      </c>
      <c r="AD40" s="90">
        <f>VLOOKUP(AD$36,'BPEiC-F-gases'!$A$3:$E$37,5,FALSE)/VLOOKUP($B$36,'BPEiC-F-gases'!$A$3:$E$37,5,FALSE)</f>
        <v>2.2418978900168627</v>
      </c>
      <c r="AE40" s="90">
        <f>VLOOKUP(AE$36,'BPEiC-F-gases'!$A$3:$E$37,5,FALSE)/VLOOKUP($B$36,'BPEiC-F-gases'!$A$3:$E$37,5,FALSE)</f>
        <v>2.2639223297712059</v>
      </c>
      <c r="AF40" s="90">
        <f>VLOOKUP(AF$36,'BPEiC-F-gases'!$A$3:$E$37,5,FALSE)/VLOOKUP($B$36,'BPEiC-F-gases'!$A$3:$E$37,5,FALSE)</f>
        <v>2.2804902534447216</v>
      </c>
      <c r="AG40" s="90">
        <f>VLOOKUP(AG$36,'BPEiC-F-gases'!$A$3:$E$37,5,FALSE)/VLOOKUP($B$36,'BPEiC-F-gases'!$A$3:$E$37,5,FALSE)</f>
        <v>2.2970581771182372</v>
      </c>
      <c r="AH40" s="90">
        <f>VLOOKUP(AH$36,'BPEiC-F-gases'!$A$3:$E$37,5,FALSE)/VLOOKUP($B$36,'BPEiC-F-gases'!$A$3:$E$37,5,FALSE)</f>
        <v>2.3136261007917538</v>
      </c>
      <c r="AI40" s="90">
        <f>VLOOKUP(AI$36,'BPEiC-F-gases'!$A$3:$E$37,5,FALSE)/VLOOKUP($B$36,'BPEiC-F-gases'!$A$3:$E$37,5,FALSE)</f>
        <v>2.3301940244652695</v>
      </c>
      <c r="AJ40" s="90">
        <f>VLOOKUP(AJ$36,'BPEiC-F-gases'!$A$3:$E$37,5,FALSE)/VLOOKUP($B$36,'BPEiC-F-gases'!$A$3:$E$37,5,FALSE)</f>
        <v>2.3467619481387851</v>
      </c>
    </row>
    <row r="41" spans="1:36" ht="15.75" customHeight="1">
      <c r="A41" s="6" t="s">
        <v>640</v>
      </c>
      <c r="B41" s="139">
        <v>0</v>
      </c>
      <c r="C41" s="139">
        <v>0</v>
      </c>
      <c r="D41" s="139">
        <v>0</v>
      </c>
      <c r="E41" s="139">
        <v>0</v>
      </c>
      <c r="F41" s="139">
        <v>0</v>
      </c>
      <c r="G41" s="139">
        <v>0</v>
      </c>
      <c r="H41" s="139">
        <v>0</v>
      </c>
      <c r="I41" s="139">
        <v>0</v>
      </c>
      <c r="J41" s="139">
        <v>0</v>
      </c>
      <c r="K41" s="139">
        <v>0</v>
      </c>
      <c r="L41" s="139">
        <v>0</v>
      </c>
      <c r="M41" s="139">
        <v>0</v>
      </c>
      <c r="N41" s="139">
        <v>0</v>
      </c>
      <c r="O41" s="139">
        <v>0</v>
      </c>
      <c r="P41" s="139">
        <v>0</v>
      </c>
      <c r="Q41" s="139">
        <v>0</v>
      </c>
      <c r="R41" s="139">
        <v>0</v>
      </c>
      <c r="S41" s="139">
        <v>0</v>
      </c>
      <c r="T41" s="139">
        <v>0</v>
      </c>
      <c r="U41" s="139">
        <v>0</v>
      </c>
      <c r="V41" s="139">
        <v>0</v>
      </c>
      <c r="W41" s="139">
        <v>0</v>
      </c>
      <c r="X41" s="139">
        <v>0</v>
      </c>
      <c r="Y41" s="139">
        <v>0</v>
      </c>
      <c r="Z41" s="139">
        <v>0</v>
      </c>
      <c r="AA41" s="139">
        <v>0</v>
      </c>
      <c r="AB41" s="139">
        <v>0</v>
      </c>
      <c r="AC41" s="139">
        <v>0</v>
      </c>
      <c r="AD41" s="139">
        <v>0</v>
      </c>
      <c r="AE41" s="139">
        <v>0</v>
      </c>
      <c r="AF41" s="139">
        <v>0</v>
      </c>
      <c r="AG41" s="139">
        <v>0</v>
      </c>
      <c r="AH41" s="139">
        <v>0</v>
      </c>
      <c r="AI41" s="139">
        <v>0</v>
      </c>
      <c r="AJ41" s="139">
        <v>0</v>
      </c>
    </row>
    <row r="42" spans="1:36" ht="15.75" customHeight="1">
      <c r="A42" s="6" t="s">
        <v>641</v>
      </c>
      <c r="B42" s="139">
        <f t="shared" ref="B42:K43" si="2">B$33/$B$33</f>
        <v>1</v>
      </c>
      <c r="C42" s="139">
        <f t="shared" si="2"/>
        <v>1.0064045312035199</v>
      </c>
      <c r="D42" s="139">
        <f t="shared" si="2"/>
        <v>1.0126317925460482</v>
      </c>
      <c r="E42" s="139">
        <f t="shared" si="2"/>
        <v>1.0187263948219629</v>
      </c>
      <c r="F42" s="139">
        <f t="shared" si="2"/>
        <v>1.0247252618997265</v>
      </c>
      <c r="G42" s="139">
        <f t="shared" si="2"/>
        <v>1.0306457953945511</v>
      </c>
      <c r="H42" s="139">
        <f t="shared" si="2"/>
        <v>1.0364974994798399</v>
      </c>
      <c r="I42" s="139">
        <f t="shared" si="2"/>
        <v>1.0422989552789697</v>
      </c>
      <c r="J42" s="139">
        <f t="shared" si="2"/>
        <v>1.0480674962990686</v>
      </c>
      <c r="K42" s="139">
        <f t="shared" si="2"/>
        <v>1.0538165676948898</v>
      </c>
      <c r="L42" s="139">
        <f t="shared" ref="L42:U43" si="3">L$33/$B$33</f>
        <v>1.0595511785063569</v>
      </c>
      <c r="M42" s="139">
        <f t="shared" si="3"/>
        <v>1.0652744988551526</v>
      </c>
      <c r="N42" s="139">
        <f t="shared" si="3"/>
        <v>1.0709929401885463</v>
      </c>
      <c r="O42" s="139">
        <f t="shared" si="3"/>
        <v>1.0767115239297502</v>
      </c>
      <c r="P42" s="139">
        <f t="shared" si="3"/>
        <v>1.0824289962708717</v>
      </c>
      <c r="Q42" s="139">
        <f t="shared" si="3"/>
        <v>1.0881510101828022</v>
      </c>
      <c r="R42" s="139">
        <f t="shared" si="3"/>
        <v>1.0938636499458514</v>
      </c>
      <c r="S42" s="139">
        <f t="shared" si="3"/>
        <v>1.0995211655031616</v>
      </c>
      <c r="T42" s="139">
        <f t="shared" si="3"/>
        <v>1.1050628477861864</v>
      </c>
      <c r="U42" s="139">
        <f t="shared" si="3"/>
        <v>1.1104434637403338</v>
      </c>
      <c r="V42" s="139">
        <f t="shared" ref="V42:AJ43" si="4">V$33/$B$33</f>
        <v>1.1156471163198631</v>
      </c>
      <c r="W42" s="139">
        <f t="shared" si="4"/>
        <v>1.1206801798221804</v>
      </c>
      <c r="X42" s="139">
        <f t="shared" si="4"/>
        <v>1.125547979061049</v>
      </c>
      <c r="Y42" s="139">
        <f t="shared" si="4"/>
        <v>1.1302645845472568</v>
      </c>
      <c r="Z42" s="139">
        <f t="shared" si="4"/>
        <v>1.1348421102321151</v>
      </c>
      <c r="AA42" s="139">
        <f t="shared" si="4"/>
        <v>1.1392823702672898</v>
      </c>
      <c r="AB42" s="139">
        <f t="shared" si="4"/>
        <v>1.1435859652422409</v>
      </c>
      <c r="AC42" s="139">
        <f t="shared" si="4"/>
        <v>1.1477645509266301</v>
      </c>
      <c r="AD42" s="139">
        <f t="shared" si="4"/>
        <v>1.1518327365042655</v>
      </c>
      <c r="AE42" s="139">
        <f t="shared" si="4"/>
        <v>1.1558045615277153</v>
      </c>
      <c r="AF42" s="139">
        <f t="shared" si="4"/>
        <v>1.1596889233892791</v>
      </c>
      <c r="AG42" s="139">
        <f t="shared" si="4"/>
        <v>1.1634954408077727</v>
      </c>
      <c r="AH42" s="139">
        <f t="shared" si="4"/>
        <v>1.167240178003323</v>
      </c>
      <c r="AI42" s="139">
        <f t="shared" si="4"/>
        <v>1.1709410319226548</v>
      </c>
      <c r="AJ42" s="139">
        <f t="shared" si="4"/>
        <v>1.174613970815414</v>
      </c>
    </row>
    <row r="43" spans="1:36" ht="15.75" customHeight="1">
      <c r="A43" s="6" t="s">
        <v>642</v>
      </c>
      <c r="B43" s="139">
        <f t="shared" si="2"/>
        <v>1</v>
      </c>
      <c r="C43" s="139">
        <f t="shared" si="2"/>
        <v>1.0064045312035199</v>
      </c>
      <c r="D43" s="139">
        <f t="shared" si="2"/>
        <v>1.0126317925460482</v>
      </c>
      <c r="E43" s="139">
        <f t="shared" si="2"/>
        <v>1.0187263948219629</v>
      </c>
      <c r="F43" s="139">
        <f t="shared" si="2"/>
        <v>1.0247252618997265</v>
      </c>
      <c r="G43" s="139">
        <f t="shared" si="2"/>
        <v>1.0306457953945511</v>
      </c>
      <c r="H43" s="139">
        <f t="shared" si="2"/>
        <v>1.0364974994798399</v>
      </c>
      <c r="I43" s="139">
        <f t="shared" si="2"/>
        <v>1.0422989552789697</v>
      </c>
      <c r="J43" s="139">
        <f t="shared" si="2"/>
        <v>1.0480674962990686</v>
      </c>
      <c r="K43" s="139">
        <f t="shared" si="2"/>
        <v>1.0538165676948898</v>
      </c>
      <c r="L43" s="139">
        <f t="shared" si="3"/>
        <v>1.0595511785063569</v>
      </c>
      <c r="M43" s="139">
        <f t="shared" si="3"/>
        <v>1.0652744988551526</v>
      </c>
      <c r="N43" s="139">
        <f t="shared" si="3"/>
        <v>1.0709929401885463</v>
      </c>
      <c r="O43" s="139">
        <f t="shared" si="3"/>
        <v>1.0767115239297502</v>
      </c>
      <c r="P43" s="139">
        <f t="shared" si="3"/>
        <v>1.0824289962708717</v>
      </c>
      <c r="Q43" s="139">
        <f t="shared" si="3"/>
        <v>1.0881510101828022</v>
      </c>
      <c r="R43" s="139">
        <f t="shared" si="3"/>
        <v>1.0938636499458514</v>
      </c>
      <c r="S43" s="139">
        <f t="shared" si="3"/>
        <v>1.0995211655031616</v>
      </c>
      <c r="T43" s="139">
        <f t="shared" si="3"/>
        <v>1.1050628477861864</v>
      </c>
      <c r="U43" s="139">
        <f t="shared" si="3"/>
        <v>1.1104434637403338</v>
      </c>
      <c r="V43" s="139">
        <f t="shared" si="4"/>
        <v>1.1156471163198631</v>
      </c>
      <c r="W43" s="139">
        <f t="shared" si="4"/>
        <v>1.1206801798221804</v>
      </c>
      <c r="X43" s="139">
        <f t="shared" si="4"/>
        <v>1.125547979061049</v>
      </c>
      <c r="Y43" s="139">
        <f t="shared" si="4"/>
        <v>1.1302645845472568</v>
      </c>
      <c r="Z43" s="139">
        <f t="shared" si="4"/>
        <v>1.1348421102321151</v>
      </c>
      <c r="AA43" s="139">
        <f t="shared" si="4"/>
        <v>1.1392823702672898</v>
      </c>
      <c r="AB43" s="139">
        <f t="shared" si="4"/>
        <v>1.1435859652422409</v>
      </c>
      <c r="AC43" s="139">
        <f t="shared" si="4"/>
        <v>1.1477645509266301</v>
      </c>
      <c r="AD43" s="139">
        <f t="shared" si="4"/>
        <v>1.1518327365042655</v>
      </c>
      <c r="AE43" s="139">
        <f t="shared" si="4"/>
        <v>1.1558045615277153</v>
      </c>
      <c r="AF43" s="139">
        <f t="shared" si="4"/>
        <v>1.1596889233892791</v>
      </c>
      <c r="AG43" s="139">
        <f t="shared" si="4"/>
        <v>1.1634954408077727</v>
      </c>
      <c r="AH43" s="139">
        <f t="shared" si="4"/>
        <v>1.167240178003323</v>
      </c>
      <c r="AI43" s="139">
        <f t="shared" si="4"/>
        <v>1.1709410319226548</v>
      </c>
      <c r="AJ43" s="139">
        <f t="shared" si="4"/>
        <v>1.174613970815414</v>
      </c>
    </row>
    <row r="44" spans="1:36" ht="15.75" customHeight="1">
      <c r="A44" s="6" t="s">
        <v>643</v>
      </c>
      <c r="B44" s="139">
        <f t="shared" ref="B44:AJ44" si="5">AVERAGE(B37:B40)</f>
        <v>1</v>
      </c>
      <c r="C44" s="139">
        <f t="shared" si="5"/>
        <v>1.0273199216094795</v>
      </c>
      <c r="D44" s="139">
        <f t="shared" si="5"/>
        <v>1.0546398432189563</v>
      </c>
      <c r="E44" s="139">
        <f t="shared" si="5"/>
        <v>1.0819597648284354</v>
      </c>
      <c r="F44" s="139">
        <f t="shared" si="5"/>
        <v>1.1092796864379133</v>
      </c>
      <c r="G44" s="139">
        <f t="shared" si="5"/>
        <v>1.1370746150071227</v>
      </c>
      <c r="H44" s="139">
        <f t="shared" si="5"/>
        <v>1.1648695435763332</v>
      </c>
      <c r="I44" s="139">
        <f t="shared" si="5"/>
        <v>1.1926644721455444</v>
      </c>
      <c r="J44" s="139">
        <f t="shared" si="5"/>
        <v>1.2204594007147564</v>
      </c>
      <c r="K44" s="139">
        <f t="shared" si="5"/>
        <v>1.2482543292839658</v>
      </c>
      <c r="L44" s="139">
        <f t="shared" si="5"/>
        <v>1.2710943323005877</v>
      </c>
      <c r="M44" s="139">
        <f t="shared" si="5"/>
        <v>1.2939343353172101</v>
      </c>
      <c r="N44" s="139">
        <f t="shared" si="5"/>
        <v>1.3167743383338313</v>
      </c>
      <c r="O44" s="139">
        <f t="shared" si="5"/>
        <v>1.3396143413504529</v>
      </c>
      <c r="P44" s="139">
        <f t="shared" si="5"/>
        <v>1.3624543443670785</v>
      </c>
      <c r="Q44" s="139">
        <f t="shared" si="5"/>
        <v>1.3769454201440543</v>
      </c>
      <c r="R44" s="139">
        <f t="shared" si="5"/>
        <v>1.3914364959210301</v>
      </c>
      <c r="S44" s="139">
        <f t="shared" si="5"/>
        <v>1.4059275716980086</v>
      </c>
      <c r="T44" s="139">
        <f t="shared" si="5"/>
        <v>1.4204186474749858</v>
      </c>
      <c r="U44" s="139">
        <f t="shared" si="5"/>
        <v>1.4349097232519619</v>
      </c>
      <c r="V44" s="139">
        <f t="shared" si="5"/>
        <v>1.4490460547453516</v>
      </c>
      <c r="W44" s="139">
        <f t="shared" si="5"/>
        <v>1.4631823862387425</v>
      </c>
      <c r="X44" s="139">
        <f t="shared" si="5"/>
        <v>1.4773187177321341</v>
      </c>
      <c r="Y44" s="139">
        <f t="shared" si="5"/>
        <v>1.4914550492255265</v>
      </c>
      <c r="Z44" s="139">
        <f t="shared" si="5"/>
        <v>1.5055913807189145</v>
      </c>
      <c r="AA44" s="139">
        <f t="shared" si="5"/>
        <v>1.5187067310270219</v>
      </c>
      <c r="AB44" s="139">
        <f t="shared" si="5"/>
        <v>1.531822081335124</v>
      </c>
      <c r="AC44" s="139">
        <f t="shared" si="5"/>
        <v>1.5449374316432278</v>
      </c>
      <c r="AD44" s="139">
        <f t="shared" si="5"/>
        <v>1.5580527819513317</v>
      </c>
      <c r="AE44" s="139">
        <f t="shared" si="5"/>
        <v>1.5711681322594355</v>
      </c>
      <c r="AF44" s="139">
        <f t="shared" si="5"/>
        <v>1.5825514507423832</v>
      </c>
      <c r="AG44" s="139">
        <f t="shared" si="5"/>
        <v>1.5939347692253301</v>
      </c>
      <c r="AH44" s="139">
        <f t="shared" si="5"/>
        <v>1.6053180877082764</v>
      </c>
      <c r="AI44" s="139">
        <f t="shared" si="5"/>
        <v>1.6167014061912228</v>
      </c>
      <c r="AJ44" s="139">
        <f t="shared" si="5"/>
        <v>1.6280847246741694</v>
      </c>
    </row>
    <row r="45" spans="1:36" ht="15.75" customHeight="1"/>
    <row r="46" spans="1:36" ht="15.75" customHeight="1">
      <c r="A46" s="91" t="s">
        <v>997</v>
      </c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</row>
    <row r="47" spans="1:36" ht="15.75" customHeight="1">
      <c r="B47" s="1">
        <v>2016</v>
      </c>
      <c r="C47" s="1">
        <v>2017</v>
      </c>
      <c r="D47" s="1">
        <v>2018</v>
      </c>
      <c r="E47" s="1">
        <v>2019</v>
      </c>
      <c r="F47" s="1">
        <v>2020</v>
      </c>
      <c r="G47" s="1">
        <v>2021</v>
      </c>
      <c r="H47" s="1">
        <v>2022</v>
      </c>
      <c r="I47" s="1">
        <v>2023</v>
      </c>
      <c r="J47" s="1">
        <v>2024</v>
      </c>
      <c r="K47" s="1">
        <v>2025</v>
      </c>
      <c r="L47" s="1">
        <v>2026</v>
      </c>
      <c r="M47" s="1">
        <v>2027</v>
      </c>
      <c r="N47" s="1">
        <v>2028</v>
      </c>
      <c r="O47" s="1">
        <v>2029</v>
      </c>
      <c r="P47" s="1">
        <v>2030</v>
      </c>
      <c r="Q47" s="1">
        <v>2031</v>
      </c>
      <c r="R47" s="1">
        <v>2032</v>
      </c>
      <c r="S47" s="1">
        <v>2033</v>
      </c>
      <c r="T47" s="1">
        <v>2034</v>
      </c>
      <c r="U47" s="1">
        <v>2035</v>
      </c>
      <c r="V47" s="1">
        <v>2036</v>
      </c>
      <c r="W47" s="1">
        <v>2037</v>
      </c>
      <c r="X47" s="1">
        <v>2038</v>
      </c>
      <c r="Y47" s="1">
        <v>2039</v>
      </c>
      <c r="Z47" s="1">
        <v>2040</v>
      </c>
      <c r="AA47" s="1">
        <v>2041</v>
      </c>
      <c r="AB47" s="1">
        <v>2042</v>
      </c>
      <c r="AC47" s="1">
        <v>2043</v>
      </c>
      <c r="AD47" s="1">
        <v>2044</v>
      </c>
      <c r="AE47" s="1">
        <v>2045</v>
      </c>
      <c r="AF47" s="1">
        <v>2046</v>
      </c>
      <c r="AG47" s="1">
        <v>2047</v>
      </c>
      <c r="AH47" s="1">
        <v>2048</v>
      </c>
      <c r="AI47" s="1">
        <v>2049</v>
      </c>
      <c r="AJ47" s="1">
        <v>2050</v>
      </c>
    </row>
    <row r="48" spans="1:36" ht="15.75" customHeight="1">
      <c r="A48" s="6" t="s">
        <v>632</v>
      </c>
      <c r="B48" s="139">
        <f>'Process CO2 Hist Year'!C37*B37</f>
        <v>64600</v>
      </c>
      <c r="C48" s="139">
        <f t="shared" ref="C48:AJ48" si="6">$B48*C37</f>
        <v>65695.859689476987</v>
      </c>
      <c r="D48" s="139">
        <f t="shared" si="6"/>
        <v>66791.719378953567</v>
      </c>
      <c r="E48" s="139">
        <f t="shared" si="6"/>
        <v>67887.579068430146</v>
      </c>
      <c r="F48" s="139">
        <f t="shared" si="6"/>
        <v>68983.438757907134</v>
      </c>
      <c r="G48" s="139">
        <f t="shared" si="6"/>
        <v>70079.298447383713</v>
      </c>
      <c r="H48" s="139">
        <f t="shared" si="6"/>
        <v>71175.158136860293</v>
      </c>
      <c r="I48" s="139">
        <f t="shared" si="6"/>
        <v>72271.01782633728</v>
      </c>
      <c r="J48" s="139">
        <f t="shared" si="6"/>
        <v>73366.87751581386</v>
      </c>
      <c r="K48" s="139">
        <f t="shared" si="6"/>
        <v>74462.737205290425</v>
      </c>
      <c r="L48" s="139">
        <f t="shared" si="6"/>
        <v>75558.596894767426</v>
      </c>
      <c r="M48" s="139">
        <f t="shared" si="6"/>
        <v>76654.456584243992</v>
      </c>
      <c r="N48" s="139">
        <f t="shared" si="6"/>
        <v>77750.316273720586</v>
      </c>
      <c r="O48" s="139">
        <f t="shared" si="6"/>
        <v>78846.175963197558</v>
      </c>
      <c r="P48" s="139">
        <f t="shared" si="6"/>
        <v>79942.035652674153</v>
      </c>
      <c r="Q48" s="139">
        <f t="shared" si="6"/>
        <v>81037.895342150732</v>
      </c>
      <c r="R48" s="139">
        <f t="shared" si="6"/>
        <v>82133.755031627719</v>
      </c>
      <c r="S48" s="139">
        <f t="shared" si="6"/>
        <v>83229.614721104299</v>
      </c>
      <c r="T48" s="139">
        <f t="shared" si="6"/>
        <v>84325.474410580879</v>
      </c>
      <c r="U48" s="139">
        <f t="shared" si="6"/>
        <v>85421.334100057866</v>
      </c>
      <c r="V48" s="139">
        <f t="shared" si="6"/>
        <v>86517.193789534445</v>
      </c>
      <c r="W48" s="139">
        <f t="shared" si="6"/>
        <v>87613.053479011025</v>
      </c>
      <c r="X48" s="139">
        <f t="shared" si="6"/>
        <v>88708.913168488012</v>
      </c>
      <c r="Y48" s="139">
        <f t="shared" si="6"/>
        <v>89804.772857964592</v>
      </c>
      <c r="Z48" s="139">
        <f t="shared" si="6"/>
        <v>90900.632547441157</v>
      </c>
      <c r="AA48" s="139">
        <f t="shared" si="6"/>
        <v>91996.492236918159</v>
      </c>
      <c r="AB48" s="139">
        <f t="shared" si="6"/>
        <v>93092.351926394724</v>
      </c>
      <c r="AC48" s="139">
        <f t="shared" si="6"/>
        <v>94188.211615871303</v>
      </c>
      <c r="AD48" s="139">
        <f t="shared" si="6"/>
        <v>95284.07130534829</v>
      </c>
      <c r="AE48" s="139">
        <f t="shared" si="6"/>
        <v>96379.93099482487</v>
      </c>
      <c r="AF48" s="139">
        <f t="shared" si="6"/>
        <v>97475.790684301464</v>
      </c>
      <c r="AG48" s="139">
        <f t="shared" si="6"/>
        <v>98571.650373778437</v>
      </c>
      <c r="AH48" s="139">
        <f t="shared" si="6"/>
        <v>99667.510063255031</v>
      </c>
      <c r="AI48" s="139">
        <f t="shared" si="6"/>
        <v>100763.36975273161</v>
      </c>
      <c r="AJ48" s="139">
        <f t="shared" si="6"/>
        <v>101859.2294422086</v>
      </c>
    </row>
    <row r="49" spans="1:36" ht="15.75" customHeight="1">
      <c r="A49" s="6" t="s">
        <v>635</v>
      </c>
      <c r="B49" s="90">
        <f>'Process CO2 Hist Year'!C38*B38</f>
        <v>48300</v>
      </c>
      <c r="C49" s="90">
        <f t="shared" ref="C49:AJ49" si="7">$B49*C38</f>
        <v>49204.166863574232</v>
      </c>
      <c r="D49" s="90">
        <f t="shared" si="7"/>
        <v>50108.333727148209</v>
      </c>
      <c r="E49" s="90">
        <f t="shared" si="7"/>
        <v>51012.500590722426</v>
      </c>
      <c r="F49" s="90">
        <f t="shared" si="7"/>
        <v>51916.667454296614</v>
      </c>
      <c r="G49" s="90">
        <f t="shared" si="7"/>
        <v>52347.321854942442</v>
      </c>
      <c r="H49" s="90">
        <f t="shared" si="7"/>
        <v>52777.976255588517</v>
      </c>
      <c r="I49" s="90">
        <f t="shared" si="7"/>
        <v>53208.630656234338</v>
      </c>
      <c r="J49" s="90">
        <f t="shared" si="7"/>
        <v>53639.285056880435</v>
      </c>
      <c r="K49" s="90">
        <f t="shared" si="7"/>
        <v>54069.939457526263</v>
      </c>
      <c r="L49" s="90">
        <f t="shared" si="7"/>
        <v>54275.493343125279</v>
      </c>
      <c r="M49" s="90">
        <f t="shared" si="7"/>
        <v>54481.047228724274</v>
      </c>
      <c r="N49" s="90">
        <f t="shared" si="7"/>
        <v>54686.601114323297</v>
      </c>
      <c r="O49" s="90">
        <f t="shared" si="7"/>
        <v>54892.154999922284</v>
      </c>
      <c r="P49" s="90">
        <f t="shared" si="7"/>
        <v>55097.708885521541</v>
      </c>
      <c r="Q49" s="90">
        <f t="shared" si="7"/>
        <v>55072.638904783227</v>
      </c>
      <c r="R49" s="90">
        <f t="shared" si="7"/>
        <v>55047.568924045161</v>
      </c>
      <c r="S49" s="90">
        <f t="shared" si="7"/>
        <v>55022.498943307088</v>
      </c>
      <c r="T49" s="90">
        <f t="shared" si="7"/>
        <v>54997.428962568731</v>
      </c>
      <c r="U49" s="90">
        <f t="shared" si="7"/>
        <v>54972.358981830672</v>
      </c>
      <c r="V49" s="90">
        <f t="shared" si="7"/>
        <v>55183.165196922331</v>
      </c>
      <c r="W49" s="90">
        <f t="shared" si="7"/>
        <v>55393.971412013918</v>
      </c>
      <c r="X49" s="90">
        <f t="shared" si="7"/>
        <v>55604.77762710557</v>
      </c>
      <c r="Y49" s="90">
        <f t="shared" si="7"/>
        <v>55815.583842197469</v>
      </c>
      <c r="Z49" s="90">
        <f t="shared" si="7"/>
        <v>56026.390057289093</v>
      </c>
      <c r="AA49" s="90">
        <f t="shared" si="7"/>
        <v>56070.440364583068</v>
      </c>
      <c r="AB49" s="90">
        <f t="shared" si="7"/>
        <v>56114.490671876782</v>
      </c>
      <c r="AC49" s="90">
        <f t="shared" si="7"/>
        <v>56158.540979170735</v>
      </c>
      <c r="AD49" s="90">
        <f t="shared" si="7"/>
        <v>56202.591286464703</v>
      </c>
      <c r="AE49" s="90">
        <f t="shared" si="7"/>
        <v>56246.641593758686</v>
      </c>
      <c r="AF49" s="90">
        <f t="shared" si="7"/>
        <v>56219.613079136187</v>
      </c>
      <c r="AG49" s="90">
        <f t="shared" si="7"/>
        <v>56192.584564513476</v>
      </c>
      <c r="AH49" s="90">
        <f t="shared" si="7"/>
        <v>56165.556049890991</v>
      </c>
      <c r="AI49" s="90">
        <f t="shared" si="7"/>
        <v>56138.527535268484</v>
      </c>
      <c r="AJ49" s="90">
        <f t="shared" si="7"/>
        <v>56111.499020645744</v>
      </c>
    </row>
    <row r="50" spans="1:36" ht="15.75" customHeight="1">
      <c r="A50" s="6" t="s">
        <v>636</v>
      </c>
      <c r="B50" s="139">
        <f>'Process CO2 Hist Year'!C39*B39</f>
        <v>46800</v>
      </c>
      <c r="C50" s="139">
        <f t="shared" ref="C50:AJ50" si="8">$B50*C39</f>
        <v>47387.862969004833</v>
      </c>
      <c r="D50" s="139">
        <f t="shared" si="8"/>
        <v>47975.725938009673</v>
      </c>
      <c r="E50" s="139">
        <f t="shared" si="8"/>
        <v>48563.58890701476</v>
      </c>
      <c r="F50" s="139">
        <f t="shared" si="8"/>
        <v>49151.451876019593</v>
      </c>
      <c r="G50" s="139">
        <f t="shared" si="8"/>
        <v>49739.314845024433</v>
      </c>
      <c r="H50" s="139">
        <f t="shared" si="8"/>
        <v>50327.177814029266</v>
      </c>
      <c r="I50" s="139">
        <f t="shared" si="8"/>
        <v>50915.040783034106</v>
      </c>
      <c r="J50" s="139">
        <f t="shared" si="8"/>
        <v>51502.903752039187</v>
      </c>
      <c r="K50" s="139">
        <f t="shared" si="8"/>
        <v>52090.766721044027</v>
      </c>
      <c r="L50" s="139">
        <f t="shared" si="8"/>
        <v>52678.629690048874</v>
      </c>
      <c r="M50" s="139">
        <f t="shared" si="8"/>
        <v>53266.492659053707</v>
      </c>
      <c r="N50" s="139">
        <f t="shared" si="8"/>
        <v>53854.355628058795</v>
      </c>
      <c r="O50" s="139">
        <f t="shared" si="8"/>
        <v>54442.218597063627</v>
      </c>
      <c r="P50" s="139">
        <f t="shared" si="8"/>
        <v>55030.081566068468</v>
      </c>
      <c r="Q50" s="139">
        <f t="shared" si="8"/>
        <v>55617.9445350733</v>
      </c>
      <c r="R50" s="139">
        <f t="shared" si="8"/>
        <v>56205.80750407814</v>
      </c>
      <c r="S50" s="139">
        <f t="shared" si="8"/>
        <v>56793.670473083221</v>
      </c>
      <c r="T50" s="139">
        <f t="shared" si="8"/>
        <v>57381.533442088061</v>
      </c>
      <c r="U50" s="139">
        <f t="shared" si="8"/>
        <v>57969.396411092894</v>
      </c>
      <c r="V50" s="139">
        <f t="shared" si="8"/>
        <v>58557.259380097734</v>
      </c>
      <c r="W50" s="139">
        <f t="shared" si="8"/>
        <v>59145.122349102821</v>
      </c>
      <c r="X50" s="139">
        <f t="shared" si="8"/>
        <v>59732.985318107654</v>
      </c>
      <c r="Y50" s="139">
        <f t="shared" si="8"/>
        <v>60320.848287112494</v>
      </c>
      <c r="Z50" s="139">
        <f t="shared" si="8"/>
        <v>60908.711256117327</v>
      </c>
      <c r="AA50" s="139">
        <f t="shared" si="8"/>
        <v>61496.574225122167</v>
      </c>
      <c r="AB50" s="139">
        <f t="shared" si="8"/>
        <v>62084.437194127247</v>
      </c>
      <c r="AC50" s="139">
        <f t="shared" si="8"/>
        <v>62672.300163132088</v>
      </c>
      <c r="AD50" s="139">
        <f t="shared" si="8"/>
        <v>63260.16313213692</v>
      </c>
      <c r="AE50" s="139">
        <f t="shared" si="8"/>
        <v>63848.026101141761</v>
      </c>
      <c r="AF50" s="139">
        <f t="shared" si="8"/>
        <v>64435.889070146855</v>
      </c>
      <c r="AG50" s="139">
        <f t="shared" si="8"/>
        <v>65023.752039151688</v>
      </c>
      <c r="AH50" s="139">
        <f t="shared" si="8"/>
        <v>65611.615008156528</v>
      </c>
      <c r="AI50" s="139">
        <f t="shared" si="8"/>
        <v>66199.477977161368</v>
      </c>
      <c r="AJ50" s="139">
        <f t="shared" si="8"/>
        <v>66787.340946166194</v>
      </c>
    </row>
    <row r="51" spans="1:36" ht="15.75" customHeight="1">
      <c r="A51" s="6" t="s">
        <v>637</v>
      </c>
      <c r="B51" s="90">
        <f>'Process CO2 Hist Year'!C40*B40</f>
        <v>53200</v>
      </c>
      <c r="C51" s="90">
        <f t="shared" ref="C51:AJ51" si="9">$B51*C40</f>
        <v>56447.058210221418</v>
      </c>
      <c r="D51" s="90">
        <f t="shared" si="9"/>
        <v>59694.116420442922</v>
      </c>
      <c r="E51" s="90">
        <f t="shared" si="9"/>
        <v>62941.174630664354</v>
      </c>
      <c r="F51" s="90">
        <f t="shared" si="9"/>
        <v>66188.232840885496</v>
      </c>
      <c r="G51" s="90">
        <f t="shared" si="9"/>
        <v>70057.922491305289</v>
      </c>
      <c r="H51" s="90">
        <f t="shared" si="9"/>
        <v>73927.612141725112</v>
      </c>
      <c r="I51" s="90">
        <f t="shared" si="9"/>
        <v>77797.30179214495</v>
      </c>
      <c r="J51" s="90">
        <f t="shared" si="9"/>
        <v>81666.991442564773</v>
      </c>
      <c r="K51" s="90">
        <f t="shared" si="9"/>
        <v>85536.681092984581</v>
      </c>
      <c r="L51" s="90">
        <f t="shared" si="9"/>
        <v>88599.899384995399</v>
      </c>
      <c r="M51" s="90">
        <f t="shared" si="9"/>
        <v>91663.117677006725</v>
      </c>
      <c r="N51" s="90">
        <f t="shared" si="9"/>
        <v>94726.335969017513</v>
      </c>
      <c r="O51" s="90">
        <f t="shared" si="9"/>
        <v>97789.554261028316</v>
      </c>
      <c r="P51" s="90">
        <f t="shared" si="9"/>
        <v>100852.77255304001</v>
      </c>
      <c r="Q51" s="90">
        <f t="shared" si="9"/>
        <v>102393.35961891303</v>
      </c>
      <c r="R51" s="90">
        <f t="shared" si="9"/>
        <v>103933.94668478545</v>
      </c>
      <c r="S51" s="90">
        <f t="shared" si="9"/>
        <v>105474.53375065851</v>
      </c>
      <c r="T51" s="90">
        <f t="shared" si="9"/>
        <v>107015.12081653182</v>
      </c>
      <c r="U51" s="90">
        <f t="shared" si="9"/>
        <v>108555.70788240425</v>
      </c>
      <c r="V51" s="90">
        <f t="shared" si="9"/>
        <v>109760.99969975805</v>
      </c>
      <c r="W51" s="90">
        <f t="shared" si="9"/>
        <v>110966.29151711184</v>
      </c>
      <c r="X51" s="90">
        <f t="shared" si="9"/>
        <v>112171.58333446561</v>
      </c>
      <c r="Y51" s="90">
        <f t="shared" si="9"/>
        <v>113376.87515181968</v>
      </c>
      <c r="Z51" s="90">
        <f t="shared" si="9"/>
        <v>114582.16696917317</v>
      </c>
      <c r="AA51" s="90">
        <f t="shared" si="9"/>
        <v>115753.86716410455</v>
      </c>
      <c r="AB51" s="90">
        <f t="shared" si="9"/>
        <v>116925.56735903527</v>
      </c>
      <c r="AC51" s="90">
        <f t="shared" si="9"/>
        <v>118097.26755396635</v>
      </c>
      <c r="AD51" s="90">
        <f t="shared" si="9"/>
        <v>119268.96774889709</v>
      </c>
      <c r="AE51" s="90">
        <f t="shared" si="9"/>
        <v>120440.66794382816</v>
      </c>
      <c r="AF51" s="90">
        <f t="shared" si="9"/>
        <v>121322.08148325919</v>
      </c>
      <c r="AG51" s="90">
        <f t="shared" si="9"/>
        <v>122203.49502269021</v>
      </c>
      <c r="AH51" s="90">
        <f t="shared" si="9"/>
        <v>123084.9085621213</v>
      </c>
      <c r="AI51" s="90">
        <f t="shared" si="9"/>
        <v>123966.32210155233</v>
      </c>
      <c r="AJ51" s="90">
        <f t="shared" si="9"/>
        <v>124847.73564098337</v>
      </c>
    </row>
    <row r="52" spans="1:36" ht="15.75" customHeight="1">
      <c r="A52" s="6" t="s">
        <v>640</v>
      </c>
      <c r="B52" s="139">
        <f>'Process CO2 Hist Year'!C41*B41</f>
        <v>0</v>
      </c>
      <c r="C52" s="139">
        <f t="shared" ref="C52:AJ52" si="10">$B52*C41</f>
        <v>0</v>
      </c>
      <c r="D52" s="139">
        <f t="shared" si="10"/>
        <v>0</v>
      </c>
      <c r="E52" s="139">
        <f t="shared" si="10"/>
        <v>0</v>
      </c>
      <c r="F52" s="139">
        <f t="shared" si="10"/>
        <v>0</v>
      </c>
      <c r="G52" s="139">
        <f t="shared" si="10"/>
        <v>0</v>
      </c>
      <c r="H52" s="139">
        <f t="shared" si="10"/>
        <v>0</v>
      </c>
      <c r="I52" s="139">
        <f t="shared" si="10"/>
        <v>0</v>
      </c>
      <c r="J52" s="139">
        <f t="shared" si="10"/>
        <v>0</v>
      </c>
      <c r="K52" s="139">
        <f t="shared" si="10"/>
        <v>0</v>
      </c>
      <c r="L52" s="139">
        <f t="shared" si="10"/>
        <v>0</v>
      </c>
      <c r="M52" s="139">
        <f t="shared" si="10"/>
        <v>0</v>
      </c>
      <c r="N52" s="139">
        <f t="shared" si="10"/>
        <v>0</v>
      </c>
      <c r="O52" s="139">
        <f t="shared" si="10"/>
        <v>0</v>
      </c>
      <c r="P52" s="139">
        <f t="shared" si="10"/>
        <v>0</v>
      </c>
      <c r="Q52" s="139">
        <f t="shared" si="10"/>
        <v>0</v>
      </c>
      <c r="R52" s="139">
        <f t="shared" si="10"/>
        <v>0</v>
      </c>
      <c r="S52" s="139">
        <f t="shared" si="10"/>
        <v>0</v>
      </c>
      <c r="T52" s="139">
        <f t="shared" si="10"/>
        <v>0</v>
      </c>
      <c r="U52" s="139">
        <f t="shared" si="10"/>
        <v>0</v>
      </c>
      <c r="V52" s="139">
        <f t="shared" si="10"/>
        <v>0</v>
      </c>
      <c r="W52" s="139">
        <f t="shared" si="10"/>
        <v>0</v>
      </c>
      <c r="X52" s="139">
        <f t="shared" si="10"/>
        <v>0</v>
      </c>
      <c r="Y52" s="139">
        <f t="shared" si="10"/>
        <v>0</v>
      </c>
      <c r="Z52" s="139">
        <f t="shared" si="10"/>
        <v>0</v>
      </c>
      <c r="AA52" s="139">
        <f t="shared" si="10"/>
        <v>0</v>
      </c>
      <c r="AB52" s="139">
        <f t="shared" si="10"/>
        <v>0</v>
      </c>
      <c r="AC52" s="139">
        <f t="shared" si="10"/>
        <v>0</v>
      </c>
      <c r="AD52" s="139">
        <f t="shared" si="10"/>
        <v>0</v>
      </c>
      <c r="AE52" s="139">
        <f t="shared" si="10"/>
        <v>0</v>
      </c>
      <c r="AF52" s="139">
        <f t="shared" si="10"/>
        <v>0</v>
      </c>
      <c r="AG52" s="139">
        <f t="shared" si="10"/>
        <v>0</v>
      </c>
      <c r="AH52" s="139">
        <f t="shared" si="10"/>
        <v>0</v>
      </c>
      <c r="AI52" s="139">
        <f t="shared" si="10"/>
        <v>0</v>
      </c>
      <c r="AJ52" s="139">
        <f t="shared" si="10"/>
        <v>0</v>
      </c>
    </row>
    <row r="53" spans="1:36" ht="15.75" customHeight="1">
      <c r="A53" s="6" t="s">
        <v>641</v>
      </c>
      <c r="B53" s="139">
        <f>'Process CO2 Hist Year'!C42*B42</f>
        <v>0</v>
      </c>
      <c r="C53" s="139">
        <f t="shared" ref="C53:AJ53" si="11">$B53*C42</f>
        <v>0</v>
      </c>
      <c r="D53" s="139">
        <f t="shared" si="11"/>
        <v>0</v>
      </c>
      <c r="E53" s="139">
        <f t="shared" si="11"/>
        <v>0</v>
      </c>
      <c r="F53" s="139">
        <f t="shared" si="11"/>
        <v>0</v>
      </c>
      <c r="G53" s="139">
        <f t="shared" si="11"/>
        <v>0</v>
      </c>
      <c r="H53" s="139">
        <f t="shared" si="11"/>
        <v>0</v>
      </c>
      <c r="I53" s="139">
        <f t="shared" si="11"/>
        <v>0</v>
      </c>
      <c r="J53" s="139">
        <f t="shared" si="11"/>
        <v>0</v>
      </c>
      <c r="K53" s="139">
        <f t="shared" si="11"/>
        <v>0</v>
      </c>
      <c r="L53" s="139">
        <f t="shared" si="11"/>
        <v>0</v>
      </c>
      <c r="M53" s="139">
        <f t="shared" si="11"/>
        <v>0</v>
      </c>
      <c r="N53" s="139">
        <f t="shared" si="11"/>
        <v>0</v>
      </c>
      <c r="O53" s="139">
        <f t="shared" si="11"/>
        <v>0</v>
      </c>
      <c r="P53" s="139">
        <f t="shared" si="11"/>
        <v>0</v>
      </c>
      <c r="Q53" s="139">
        <f t="shared" si="11"/>
        <v>0</v>
      </c>
      <c r="R53" s="139">
        <f t="shared" si="11"/>
        <v>0</v>
      </c>
      <c r="S53" s="139">
        <f t="shared" si="11"/>
        <v>0</v>
      </c>
      <c r="T53" s="139">
        <f t="shared" si="11"/>
        <v>0</v>
      </c>
      <c r="U53" s="139">
        <f t="shared" si="11"/>
        <v>0</v>
      </c>
      <c r="V53" s="139">
        <f t="shared" si="11"/>
        <v>0</v>
      </c>
      <c r="W53" s="139">
        <f t="shared" si="11"/>
        <v>0</v>
      </c>
      <c r="X53" s="139">
        <f t="shared" si="11"/>
        <v>0</v>
      </c>
      <c r="Y53" s="139">
        <f t="shared" si="11"/>
        <v>0</v>
      </c>
      <c r="Z53" s="139">
        <f t="shared" si="11"/>
        <v>0</v>
      </c>
      <c r="AA53" s="139">
        <f t="shared" si="11"/>
        <v>0</v>
      </c>
      <c r="AB53" s="139">
        <f t="shared" si="11"/>
        <v>0</v>
      </c>
      <c r="AC53" s="139">
        <f t="shared" si="11"/>
        <v>0</v>
      </c>
      <c r="AD53" s="139">
        <f t="shared" si="11"/>
        <v>0</v>
      </c>
      <c r="AE53" s="139">
        <f t="shared" si="11"/>
        <v>0</v>
      </c>
      <c r="AF53" s="139">
        <f t="shared" si="11"/>
        <v>0</v>
      </c>
      <c r="AG53" s="139">
        <f t="shared" si="11"/>
        <v>0</v>
      </c>
      <c r="AH53" s="139">
        <f t="shared" si="11"/>
        <v>0</v>
      </c>
      <c r="AI53" s="139">
        <f t="shared" si="11"/>
        <v>0</v>
      </c>
      <c r="AJ53" s="139">
        <f t="shared" si="11"/>
        <v>0</v>
      </c>
    </row>
    <row r="54" spans="1:36" ht="15.75" customHeight="1">
      <c r="A54" s="6" t="s">
        <v>642</v>
      </c>
      <c r="B54" s="139">
        <f>'Process CO2 Hist Year'!C43*B43</f>
        <v>8960</v>
      </c>
      <c r="C54" s="139">
        <f t="shared" ref="C54:AJ54" si="12">$B54*C43</f>
        <v>9017.3845995835381</v>
      </c>
      <c r="D54" s="139">
        <f t="shared" si="12"/>
        <v>9073.1808612125915</v>
      </c>
      <c r="E54" s="139">
        <f t="shared" si="12"/>
        <v>9127.7884976047881</v>
      </c>
      <c r="F54" s="139">
        <f t="shared" si="12"/>
        <v>9181.5383466215499</v>
      </c>
      <c r="G54" s="139">
        <f t="shared" si="12"/>
        <v>9234.5863267351779</v>
      </c>
      <c r="H54" s="139">
        <f t="shared" si="12"/>
        <v>9287.0175953393664</v>
      </c>
      <c r="I54" s="139">
        <f t="shared" si="12"/>
        <v>9338.9986392995688</v>
      </c>
      <c r="J54" s="139">
        <f t="shared" si="12"/>
        <v>9390.6847668396549</v>
      </c>
      <c r="K54" s="139">
        <f t="shared" si="12"/>
        <v>9442.1964465462133</v>
      </c>
      <c r="L54" s="139">
        <f t="shared" si="12"/>
        <v>9493.5785594169574</v>
      </c>
      <c r="M54" s="139">
        <f t="shared" si="12"/>
        <v>9544.8595097421676</v>
      </c>
      <c r="N54" s="139">
        <f t="shared" si="12"/>
        <v>9596.0967440893746</v>
      </c>
      <c r="O54" s="139">
        <f t="shared" si="12"/>
        <v>9647.3352544105619</v>
      </c>
      <c r="P54" s="139">
        <f t="shared" si="12"/>
        <v>9698.5638065870116</v>
      </c>
      <c r="Q54" s="139">
        <f t="shared" si="12"/>
        <v>9749.8330512379089</v>
      </c>
      <c r="R54" s="139">
        <f t="shared" si="12"/>
        <v>9801.0183035148293</v>
      </c>
      <c r="S54" s="139">
        <f t="shared" si="12"/>
        <v>9851.7096429083285</v>
      </c>
      <c r="T54" s="139">
        <f t="shared" si="12"/>
        <v>9901.3631161642297</v>
      </c>
      <c r="U54" s="139">
        <f t="shared" si="12"/>
        <v>9949.5734351133906</v>
      </c>
      <c r="V54" s="139">
        <f t="shared" si="12"/>
        <v>9996.1981622259736</v>
      </c>
      <c r="W54" s="139">
        <f t="shared" si="12"/>
        <v>10041.294411206736</v>
      </c>
      <c r="X54" s="139">
        <f t="shared" si="12"/>
        <v>10084.909892386999</v>
      </c>
      <c r="Y54" s="139">
        <f t="shared" si="12"/>
        <v>10127.170677543421</v>
      </c>
      <c r="Z54" s="139">
        <f t="shared" si="12"/>
        <v>10168.185307679751</v>
      </c>
      <c r="AA54" s="139">
        <f t="shared" si="12"/>
        <v>10207.970037594918</v>
      </c>
      <c r="AB54" s="139">
        <f t="shared" si="12"/>
        <v>10246.530248570478</v>
      </c>
      <c r="AC54" s="139">
        <f t="shared" si="12"/>
        <v>10283.970376302606</v>
      </c>
      <c r="AD54" s="139">
        <f t="shared" si="12"/>
        <v>10320.421319078219</v>
      </c>
      <c r="AE54" s="139">
        <f t="shared" si="12"/>
        <v>10356.008871288328</v>
      </c>
      <c r="AF54" s="139">
        <f t="shared" si="12"/>
        <v>10390.812753567941</v>
      </c>
      <c r="AG54" s="139">
        <f t="shared" si="12"/>
        <v>10424.919149637642</v>
      </c>
      <c r="AH54" s="139">
        <f t="shared" si="12"/>
        <v>10458.471994909774</v>
      </c>
      <c r="AI54" s="139">
        <f t="shared" si="12"/>
        <v>10491.631646026986</v>
      </c>
      <c r="AJ54" s="139">
        <f t="shared" si="12"/>
        <v>10524.54117850611</v>
      </c>
    </row>
    <row r="55" spans="1:36" ht="15.75" customHeight="1">
      <c r="A55" s="6" t="s">
        <v>643</v>
      </c>
      <c r="B55" s="139">
        <f>'Process CO2 Hist Year'!C44*B44</f>
        <v>56700</v>
      </c>
      <c r="C55" s="139">
        <f t="shared" ref="C55:AJ55" si="13">$B55*C44</f>
        <v>58249.039555257485</v>
      </c>
      <c r="D55" s="139">
        <f t="shared" si="13"/>
        <v>59798.079110514824</v>
      </c>
      <c r="E55" s="139">
        <f t="shared" si="13"/>
        <v>61347.118665772286</v>
      </c>
      <c r="F55" s="139">
        <f t="shared" si="13"/>
        <v>62896.158221029684</v>
      </c>
      <c r="G55" s="139">
        <f t="shared" si="13"/>
        <v>64472.130670903854</v>
      </c>
      <c r="H55" s="139">
        <f t="shared" si="13"/>
        <v>66048.103120778091</v>
      </c>
      <c r="I55" s="139">
        <f t="shared" si="13"/>
        <v>67624.075570652363</v>
      </c>
      <c r="J55" s="139">
        <f t="shared" si="13"/>
        <v>69200.048020526694</v>
      </c>
      <c r="K55" s="139">
        <f t="shared" si="13"/>
        <v>70776.020470400865</v>
      </c>
      <c r="L55" s="139">
        <f t="shared" si="13"/>
        <v>72071.048641443325</v>
      </c>
      <c r="M55" s="139">
        <f t="shared" si="13"/>
        <v>73366.076812485815</v>
      </c>
      <c r="N55" s="139">
        <f t="shared" si="13"/>
        <v>74661.104983528232</v>
      </c>
      <c r="O55" s="139">
        <f t="shared" si="13"/>
        <v>75956.133154570678</v>
      </c>
      <c r="P55" s="139">
        <f t="shared" si="13"/>
        <v>77251.161325613342</v>
      </c>
      <c r="Q55" s="139">
        <f t="shared" si="13"/>
        <v>78072.805322167886</v>
      </c>
      <c r="R55" s="139">
        <f t="shared" si="13"/>
        <v>78894.449318722414</v>
      </c>
      <c r="S55" s="139">
        <f t="shared" si="13"/>
        <v>79716.093315277089</v>
      </c>
      <c r="T55" s="139">
        <f t="shared" si="13"/>
        <v>80537.73731183169</v>
      </c>
      <c r="U55" s="139">
        <f t="shared" si="13"/>
        <v>81359.381308386233</v>
      </c>
      <c r="V55" s="139">
        <f t="shared" si="13"/>
        <v>82160.911304061432</v>
      </c>
      <c r="W55" s="139">
        <f t="shared" si="13"/>
        <v>82962.441299736704</v>
      </c>
      <c r="X55" s="139">
        <f t="shared" si="13"/>
        <v>83763.971295412004</v>
      </c>
      <c r="Y55" s="139">
        <f t="shared" si="13"/>
        <v>84565.501291087348</v>
      </c>
      <c r="Z55" s="139">
        <f t="shared" si="13"/>
        <v>85367.03128676246</v>
      </c>
      <c r="AA55" s="139">
        <f t="shared" si="13"/>
        <v>86110.671649232143</v>
      </c>
      <c r="AB55" s="139">
        <f t="shared" si="13"/>
        <v>86854.312011701535</v>
      </c>
      <c r="AC55" s="139">
        <f t="shared" si="13"/>
        <v>87597.952374171015</v>
      </c>
      <c r="AD55" s="139">
        <f t="shared" si="13"/>
        <v>88341.592736640509</v>
      </c>
      <c r="AE55" s="139">
        <f t="shared" si="13"/>
        <v>89085.233099109988</v>
      </c>
      <c r="AF55" s="139">
        <f t="shared" si="13"/>
        <v>89730.667257093126</v>
      </c>
      <c r="AG55" s="139">
        <f t="shared" si="13"/>
        <v>90376.10141507622</v>
      </c>
      <c r="AH55" s="139">
        <f t="shared" si="13"/>
        <v>91021.535573059271</v>
      </c>
      <c r="AI55" s="139">
        <f t="shared" si="13"/>
        <v>91666.969731042336</v>
      </c>
      <c r="AJ55" s="139">
        <f t="shared" si="13"/>
        <v>92312.403889025401</v>
      </c>
    </row>
    <row r="56" spans="1:36" ht="15.75" customHeight="1"/>
    <row r="57" spans="1:36" ht="15.75" customHeight="1"/>
    <row r="58" spans="1:36" ht="15.75" customHeight="1"/>
    <row r="59" spans="1:36" ht="15.75" customHeight="1"/>
    <row r="60" spans="1:36" ht="15.75" customHeight="1"/>
    <row r="61" spans="1:36" ht="15.75" customHeight="1"/>
    <row r="62" spans="1:36" ht="15.75" customHeight="1"/>
    <row r="63" spans="1:36" ht="15.75" customHeight="1"/>
    <row r="64" spans="1:36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2.625" defaultRowHeight="15" customHeight="1"/>
  <cols>
    <col min="1" max="1" width="7.625" style="149" customWidth="1"/>
    <col min="2" max="2" width="34.5" style="149" customWidth="1"/>
    <col min="3" max="26" width="7.625" style="149" customWidth="1"/>
  </cols>
  <sheetData>
    <row r="1" spans="1:3" ht="14.25">
      <c r="A1" s="92" t="s">
        <v>998</v>
      </c>
      <c r="B1" s="93" t="s">
        <v>999</v>
      </c>
      <c r="C1" s="94">
        <v>2017</v>
      </c>
    </row>
    <row r="2" spans="1:3">
      <c r="A2" s="95" t="s">
        <v>2</v>
      </c>
      <c r="B2" s="96" t="s">
        <v>1000</v>
      </c>
      <c r="C2" s="97">
        <v>6.1117027579999998</v>
      </c>
    </row>
    <row r="3" spans="1:3">
      <c r="A3" s="98" t="s">
        <v>2</v>
      </c>
      <c r="B3" s="99" t="s">
        <v>1001</v>
      </c>
      <c r="C3" s="100">
        <v>3.2877959999999999E-3</v>
      </c>
    </row>
    <row r="4" spans="1:3">
      <c r="A4" s="95" t="s">
        <v>2</v>
      </c>
      <c r="B4" s="96" t="s">
        <v>1002</v>
      </c>
      <c r="C4" s="97">
        <v>0</v>
      </c>
    </row>
    <row r="5" spans="1:3">
      <c r="A5" s="98" t="s">
        <v>2</v>
      </c>
      <c r="B5" s="99" t="s">
        <v>1003</v>
      </c>
      <c r="C5" s="100">
        <v>0</v>
      </c>
    </row>
    <row r="6" spans="1:3">
      <c r="A6" s="95" t="s">
        <v>2</v>
      </c>
      <c r="B6" s="96" t="s">
        <v>1004</v>
      </c>
      <c r="C6" s="97">
        <v>3.2877959999999999E-3</v>
      </c>
    </row>
    <row r="7" spans="1:3">
      <c r="A7" s="98" t="s">
        <v>5</v>
      </c>
      <c r="B7" s="99" t="s">
        <v>1000</v>
      </c>
      <c r="C7" s="100">
        <v>1.6874179999999999E-2</v>
      </c>
    </row>
    <row r="8" spans="1:3">
      <c r="A8" s="95" t="s">
        <v>5</v>
      </c>
      <c r="B8" s="96" t="s">
        <v>1001</v>
      </c>
      <c r="C8" s="97">
        <v>0</v>
      </c>
    </row>
    <row r="9" spans="1:3">
      <c r="A9" s="98" t="s">
        <v>5</v>
      </c>
      <c r="B9" s="99" t="s">
        <v>1002</v>
      </c>
      <c r="C9" s="100">
        <v>0</v>
      </c>
    </row>
    <row r="10" spans="1:3">
      <c r="A10" s="95" t="s">
        <v>5</v>
      </c>
      <c r="B10" s="96" t="s">
        <v>1003</v>
      </c>
      <c r="C10" s="97">
        <v>0</v>
      </c>
    </row>
    <row r="11" spans="1:3">
      <c r="A11" s="98" t="s">
        <v>5</v>
      </c>
      <c r="B11" s="99" t="s">
        <v>1004</v>
      </c>
      <c r="C11" s="100">
        <v>0</v>
      </c>
    </row>
    <row r="12" spans="1:3">
      <c r="A12" s="95" t="s">
        <v>7</v>
      </c>
      <c r="B12" s="96" t="s">
        <v>1000</v>
      </c>
      <c r="C12" s="97">
        <v>5.0023061000000001E-2</v>
      </c>
    </row>
    <row r="13" spans="1:3">
      <c r="A13" s="98" t="s">
        <v>7</v>
      </c>
      <c r="B13" s="99" t="s">
        <v>1001</v>
      </c>
      <c r="C13" s="100">
        <v>0</v>
      </c>
    </row>
    <row r="14" spans="1:3">
      <c r="A14" s="95" t="s">
        <v>7</v>
      </c>
      <c r="B14" s="96" t="s">
        <v>1002</v>
      </c>
      <c r="C14" s="97">
        <v>0</v>
      </c>
    </row>
    <row r="15" spans="1:3">
      <c r="A15" s="98" t="s">
        <v>7</v>
      </c>
      <c r="B15" s="99" t="s">
        <v>1003</v>
      </c>
      <c r="C15" s="100">
        <v>0</v>
      </c>
    </row>
    <row r="16" spans="1:3">
      <c r="A16" s="95" t="s">
        <v>7</v>
      </c>
      <c r="B16" s="96" t="s">
        <v>1004</v>
      </c>
      <c r="C16" s="97">
        <v>0</v>
      </c>
    </row>
    <row r="17" spans="1:3">
      <c r="A17" s="98" t="s">
        <v>11</v>
      </c>
      <c r="B17" s="99" t="s">
        <v>1000</v>
      </c>
      <c r="C17" s="100">
        <v>0.36436682799999998</v>
      </c>
    </row>
    <row r="18" spans="1:3">
      <c r="A18" s="95" t="s">
        <v>11</v>
      </c>
      <c r="B18" s="96" t="s">
        <v>1001</v>
      </c>
      <c r="C18" s="97">
        <v>0</v>
      </c>
    </row>
    <row r="19" spans="1:3">
      <c r="A19" s="98" t="s">
        <v>11</v>
      </c>
      <c r="B19" s="99" t="s">
        <v>1002</v>
      </c>
      <c r="C19" s="100">
        <v>0</v>
      </c>
    </row>
    <row r="20" spans="1:3">
      <c r="A20" s="95" t="s">
        <v>11</v>
      </c>
      <c r="B20" s="96" t="s">
        <v>1003</v>
      </c>
      <c r="C20" s="97">
        <v>0</v>
      </c>
    </row>
    <row r="21" spans="1:3" ht="15.75" customHeight="1">
      <c r="A21" s="98" t="s">
        <v>11</v>
      </c>
      <c r="B21" s="99" t="s">
        <v>1004</v>
      </c>
      <c r="C21" s="100">
        <v>0</v>
      </c>
    </row>
    <row r="22" spans="1:3" ht="15.75" customHeight="1">
      <c r="A22" s="95" t="s">
        <v>14</v>
      </c>
      <c r="B22" s="96" t="s">
        <v>1000</v>
      </c>
      <c r="C22" s="97">
        <v>0</v>
      </c>
    </row>
    <row r="23" spans="1:3" ht="15.75" customHeight="1">
      <c r="A23" s="98" t="s">
        <v>14</v>
      </c>
      <c r="B23" s="99" t="s">
        <v>1001</v>
      </c>
      <c r="C23" s="100">
        <v>0</v>
      </c>
    </row>
    <row r="24" spans="1:3" ht="15.75" customHeight="1">
      <c r="A24" s="95" t="s">
        <v>14</v>
      </c>
      <c r="B24" s="96" t="s">
        <v>1002</v>
      </c>
      <c r="C24" s="97">
        <v>0</v>
      </c>
    </row>
    <row r="25" spans="1:3" ht="15.75" customHeight="1">
      <c r="A25" s="98" t="s">
        <v>14</v>
      </c>
      <c r="B25" s="99" t="s">
        <v>1003</v>
      </c>
      <c r="C25" s="100">
        <v>0</v>
      </c>
    </row>
    <row r="26" spans="1:3" ht="15.75" customHeight="1">
      <c r="A26" s="95" t="s">
        <v>14</v>
      </c>
      <c r="B26" s="96" t="s">
        <v>1004</v>
      </c>
      <c r="C26" s="97">
        <v>0</v>
      </c>
    </row>
    <row r="27" spans="1:3" ht="15.75" customHeight="1">
      <c r="A27" s="98" t="s">
        <v>16</v>
      </c>
      <c r="B27" s="99" t="s">
        <v>1000</v>
      </c>
      <c r="C27" s="100">
        <v>0.94828012900000003</v>
      </c>
    </row>
    <row r="28" spans="1:3" ht="15.75" customHeight="1">
      <c r="A28" s="95" t="s">
        <v>16</v>
      </c>
      <c r="B28" s="96" t="s">
        <v>1001</v>
      </c>
      <c r="C28" s="97">
        <v>1.200446667</v>
      </c>
    </row>
    <row r="29" spans="1:3" ht="15.75" customHeight="1">
      <c r="A29" s="98" t="s">
        <v>16</v>
      </c>
      <c r="B29" s="99" t="s">
        <v>1002</v>
      </c>
      <c r="C29" s="100">
        <v>5.5671709E-2</v>
      </c>
    </row>
    <row r="30" spans="1:3" ht="15.75" customHeight="1">
      <c r="A30" s="95" t="s">
        <v>16</v>
      </c>
      <c r="B30" s="96" t="s">
        <v>1003</v>
      </c>
      <c r="C30" s="97">
        <v>1.0755364000000001</v>
      </c>
    </row>
    <row r="31" spans="1:3" ht="15.75" customHeight="1">
      <c r="A31" s="98" t="s">
        <v>16</v>
      </c>
      <c r="B31" s="99" t="s">
        <v>1004</v>
      </c>
      <c r="C31" s="100">
        <v>6.9238557000000006E-2</v>
      </c>
    </row>
    <row r="32" spans="1:3" ht="15.75" customHeight="1">
      <c r="A32" s="95" t="s">
        <v>19</v>
      </c>
      <c r="B32" s="96" t="s">
        <v>1000</v>
      </c>
      <c r="C32" s="97">
        <v>0</v>
      </c>
    </row>
    <row r="33" spans="1:3" ht="15.75" customHeight="1">
      <c r="A33" s="98" t="s">
        <v>19</v>
      </c>
      <c r="B33" s="99" t="s">
        <v>1001</v>
      </c>
      <c r="C33" s="100">
        <v>0</v>
      </c>
    </row>
    <row r="34" spans="1:3" ht="15.75" customHeight="1">
      <c r="A34" s="95" t="s">
        <v>19</v>
      </c>
      <c r="B34" s="96" t="s">
        <v>1002</v>
      </c>
      <c r="C34" s="97">
        <v>0</v>
      </c>
    </row>
    <row r="35" spans="1:3" ht="15.75" customHeight="1">
      <c r="A35" s="98" t="s">
        <v>19</v>
      </c>
      <c r="B35" s="99" t="s">
        <v>1003</v>
      </c>
      <c r="C35" s="100">
        <v>0</v>
      </c>
    </row>
    <row r="36" spans="1:3" ht="15.75" customHeight="1">
      <c r="A36" s="95" t="s">
        <v>19</v>
      </c>
      <c r="B36" s="96" t="s">
        <v>1004</v>
      </c>
      <c r="C36" s="97">
        <v>0</v>
      </c>
    </row>
    <row r="37" spans="1:3" ht="15.75" customHeight="1">
      <c r="A37" s="98" t="s">
        <v>22</v>
      </c>
      <c r="B37" s="99" t="s">
        <v>1000</v>
      </c>
      <c r="C37" s="100">
        <v>0</v>
      </c>
    </row>
    <row r="38" spans="1:3" ht="15.75" customHeight="1">
      <c r="A38" s="95" t="s">
        <v>22</v>
      </c>
      <c r="B38" s="96" t="s">
        <v>1001</v>
      </c>
      <c r="C38" s="97">
        <v>0</v>
      </c>
    </row>
    <row r="39" spans="1:3" ht="15.75" customHeight="1">
      <c r="A39" s="98" t="s">
        <v>22</v>
      </c>
      <c r="B39" s="99" t="s">
        <v>1002</v>
      </c>
      <c r="C39" s="100">
        <v>0</v>
      </c>
    </row>
    <row r="40" spans="1:3" ht="15.75" customHeight="1">
      <c r="A40" s="95" t="s">
        <v>22</v>
      </c>
      <c r="B40" s="96" t="s">
        <v>1003</v>
      </c>
      <c r="C40" s="97">
        <v>0</v>
      </c>
    </row>
    <row r="41" spans="1:3" ht="15.75" customHeight="1">
      <c r="A41" s="98" t="s">
        <v>22</v>
      </c>
      <c r="B41" s="99" t="s">
        <v>1004</v>
      </c>
      <c r="C41" s="100">
        <v>0</v>
      </c>
    </row>
    <row r="42" spans="1:3" ht="15.75" customHeight="1">
      <c r="A42" s="95" t="s">
        <v>25</v>
      </c>
      <c r="B42" s="96" t="s">
        <v>1000</v>
      </c>
      <c r="C42" s="97">
        <v>0</v>
      </c>
    </row>
    <row r="43" spans="1:3" ht="15.75" customHeight="1">
      <c r="A43" s="98" t="s">
        <v>25</v>
      </c>
      <c r="B43" s="99" t="s">
        <v>1001</v>
      </c>
      <c r="C43" s="100">
        <v>0</v>
      </c>
    </row>
    <row r="44" spans="1:3" ht="15.75" customHeight="1">
      <c r="A44" s="95" t="s">
        <v>25</v>
      </c>
      <c r="B44" s="96" t="s">
        <v>1002</v>
      </c>
      <c r="C44" s="97">
        <v>0</v>
      </c>
    </row>
    <row r="45" spans="1:3" ht="15.75" customHeight="1">
      <c r="A45" s="98" t="s">
        <v>25</v>
      </c>
      <c r="B45" s="99" t="s">
        <v>1003</v>
      </c>
      <c r="C45" s="100">
        <v>0</v>
      </c>
    </row>
    <row r="46" spans="1:3" ht="15.75" customHeight="1">
      <c r="A46" s="95" t="s">
        <v>25</v>
      </c>
      <c r="B46" s="96" t="s">
        <v>1004</v>
      </c>
      <c r="C46" s="97">
        <v>0</v>
      </c>
    </row>
    <row r="47" spans="1:3" ht="15.75" customHeight="1">
      <c r="A47" s="98" t="s">
        <v>27</v>
      </c>
      <c r="B47" s="99" t="s">
        <v>1000</v>
      </c>
      <c r="C47" s="100">
        <v>0</v>
      </c>
    </row>
    <row r="48" spans="1:3" ht="15.75" customHeight="1">
      <c r="A48" s="95" t="s">
        <v>27</v>
      </c>
      <c r="B48" s="96" t="s">
        <v>1001</v>
      </c>
      <c r="C48" s="97">
        <v>0</v>
      </c>
    </row>
    <row r="49" spans="1:3" ht="15.75" customHeight="1">
      <c r="A49" s="98" t="s">
        <v>27</v>
      </c>
      <c r="B49" s="99" t="s">
        <v>1002</v>
      </c>
      <c r="C49" s="100">
        <v>0</v>
      </c>
    </row>
    <row r="50" spans="1:3" ht="15.75" customHeight="1">
      <c r="A50" s="95" t="s">
        <v>27</v>
      </c>
      <c r="B50" s="96" t="s">
        <v>1003</v>
      </c>
      <c r="C50" s="97">
        <v>0</v>
      </c>
    </row>
    <row r="51" spans="1:3" ht="15.75" customHeight="1">
      <c r="A51" s="98" t="s">
        <v>27</v>
      </c>
      <c r="B51" s="99" t="s">
        <v>1004</v>
      </c>
      <c r="C51" s="100">
        <v>0</v>
      </c>
    </row>
    <row r="52" spans="1:3" ht="15.75" customHeight="1">
      <c r="A52" s="95" t="s">
        <v>30</v>
      </c>
      <c r="B52" s="96" t="s">
        <v>1000</v>
      </c>
      <c r="C52" s="97">
        <v>0</v>
      </c>
    </row>
    <row r="53" spans="1:3" ht="15.75" customHeight="1">
      <c r="A53" s="98" t="s">
        <v>30</v>
      </c>
      <c r="B53" s="99" t="s">
        <v>1001</v>
      </c>
      <c r="C53" s="100">
        <v>0</v>
      </c>
    </row>
    <row r="54" spans="1:3" ht="15.75" customHeight="1">
      <c r="A54" s="95" t="s">
        <v>30</v>
      </c>
      <c r="B54" s="96" t="s">
        <v>1002</v>
      </c>
      <c r="C54" s="97">
        <v>0</v>
      </c>
    </row>
    <row r="55" spans="1:3" ht="15.75" customHeight="1">
      <c r="A55" s="98" t="s">
        <v>30</v>
      </c>
      <c r="B55" s="99" t="s">
        <v>1003</v>
      </c>
      <c r="C55" s="100">
        <v>0</v>
      </c>
    </row>
    <row r="56" spans="1:3" ht="15.75" customHeight="1">
      <c r="A56" s="95" t="s">
        <v>30</v>
      </c>
      <c r="B56" s="96" t="s">
        <v>1004</v>
      </c>
      <c r="C56" s="97">
        <v>0</v>
      </c>
    </row>
    <row r="57" spans="1:3" ht="15.75" customHeight="1">
      <c r="A57" s="98" t="s">
        <v>33</v>
      </c>
      <c r="B57" s="99" t="s">
        <v>1000</v>
      </c>
      <c r="C57" s="100">
        <v>0</v>
      </c>
    </row>
    <row r="58" spans="1:3" ht="15.75" customHeight="1">
      <c r="A58" s="95" t="s">
        <v>33</v>
      </c>
      <c r="B58" s="96" t="s">
        <v>1001</v>
      </c>
      <c r="C58" s="97">
        <v>0</v>
      </c>
    </row>
    <row r="59" spans="1:3" ht="15.75" customHeight="1">
      <c r="A59" s="98" t="s">
        <v>33</v>
      </c>
      <c r="B59" s="99" t="s">
        <v>1002</v>
      </c>
      <c r="C59" s="100">
        <v>0</v>
      </c>
    </row>
    <row r="60" spans="1:3" ht="15.75" customHeight="1">
      <c r="A60" s="95" t="s">
        <v>33</v>
      </c>
      <c r="B60" s="96" t="s">
        <v>1003</v>
      </c>
      <c r="C60" s="97">
        <v>0</v>
      </c>
    </row>
    <row r="61" spans="1:3" ht="15.75" customHeight="1">
      <c r="A61" s="98" t="s">
        <v>33</v>
      </c>
      <c r="B61" s="99" t="s">
        <v>1004</v>
      </c>
      <c r="C61" s="100">
        <v>0</v>
      </c>
    </row>
    <row r="62" spans="1:3" ht="15.75" customHeight="1">
      <c r="A62" s="95" t="s">
        <v>35</v>
      </c>
      <c r="B62" s="96" t="s">
        <v>1000</v>
      </c>
      <c r="C62" s="97">
        <v>4.0533067300000001</v>
      </c>
    </row>
    <row r="63" spans="1:3" ht="15.75" customHeight="1">
      <c r="A63" s="98" t="s">
        <v>35</v>
      </c>
      <c r="B63" s="99" t="s">
        <v>1001</v>
      </c>
      <c r="C63" s="100">
        <v>0.313689257</v>
      </c>
    </row>
    <row r="64" spans="1:3" ht="15.75" customHeight="1">
      <c r="A64" s="95" t="s">
        <v>35</v>
      </c>
      <c r="B64" s="96" t="s">
        <v>1002</v>
      </c>
      <c r="C64" s="97">
        <v>9.0844727E-2</v>
      </c>
    </row>
    <row r="65" spans="1:3" ht="15.75" customHeight="1">
      <c r="A65" s="98" t="s">
        <v>35</v>
      </c>
      <c r="B65" s="99" t="s">
        <v>1003</v>
      </c>
      <c r="C65" s="100">
        <v>0.200579654</v>
      </c>
    </row>
    <row r="66" spans="1:3" ht="15.75" customHeight="1">
      <c r="A66" s="95" t="s">
        <v>35</v>
      </c>
      <c r="B66" s="96" t="s">
        <v>1004</v>
      </c>
      <c r="C66" s="97">
        <v>2.2264875E-2</v>
      </c>
    </row>
    <row r="67" spans="1:3" ht="15.75" customHeight="1">
      <c r="A67" s="98" t="s">
        <v>38</v>
      </c>
      <c r="B67" s="99" t="s">
        <v>1000</v>
      </c>
      <c r="C67" s="100">
        <v>2.9932013259999999</v>
      </c>
    </row>
    <row r="68" spans="1:3" ht="15.75" customHeight="1">
      <c r="A68" s="95" t="s">
        <v>38</v>
      </c>
      <c r="B68" s="96" t="s">
        <v>1001</v>
      </c>
      <c r="C68" s="97">
        <v>1.4628964E-2</v>
      </c>
    </row>
    <row r="69" spans="1:3" ht="15.75" customHeight="1">
      <c r="A69" s="98" t="s">
        <v>38</v>
      </c>
      <c r="B69" s="99" t="s">
        <v>1002</v>
      </c>
      <c r="C69" s="100">
        <v>0</v>
      </c>
    </row>
    <row r="70" spans="1:3" ht="15.75" customHeight="1">
      <c r="A70" s="95" t="s">
        <v>38</v>
      </c>
      <c r="B70" s="96" t="s">
        <v>1003</v>
      </c>
      <c r="C70" s="97">
        <v>1.4628964E-2</v>
      </c>
    </row>
    <row r="71" spans="1:3" ht="15.75" customHeight="1">
      <c r="A71" s="98" t="s">
        <v>38</v>
      </c>
      <c r="B71" s="99" t="s">
        <v>1004</v>
      </c>
      <c r="C71" s="100">
        <v>0</v>
      </c>
    </row>
    <row r="72" spans="1:3" ht="15.75" customHeight="1">
      <c r="A72" s="95" t="s">
        <v>41</v>
      </c>
      <c r="B72" s="96" t="s">
        <v>1000</v>
      </c>
      <c r="C72" s="97">
        <v>0</v>
      </c>
    </row>
    <row r="73" spans="1:3" ht="15.75" customHeight="1">
      <c r="A73" s="98" t="s">
        <v>41</v>
      </c>
      <c r="B73" s="99" t="s">
        <v>1001</v>
      </c>
      <c r="C73" s="100">
        <v>0</v>
      </c>
    </row>
    <row r="74" spans="1:3" ht="15.75" customHeight="1">
      <c r="A74" s="95" t="s">
        <v>41</v>
      </c>
      <c r="B74" s="96" t="s">
        <v>1002</v>
      </c>
      <c r="C74" s="97">
        <v>0</v>
      </c>
    </row>
    <row r="75" spans="1:3" ht="15.75" customHeight="1">
      <c r="A75" s="98" t="s">
        <v>41</v>
      </c>
      <c r="B75" s="99" t="s">
        <v>1003</v>
      </c>
      <c r="C75" s="100">
        <v>0</v>
      </c>
    </row>
    <row r="76" spans="1:3" ht="15.75" customHeight="1">
      <c r="A76" s="95" t="s">
        <v>41</v>
      </c>
      <c r="B76" s="96" t="s">
        <v>1004</v>
      </c>
      <c r="C76" s="97">
        <v>0</v>
      </c>
    </row>
    <row r="77" spans="1:3" ht="15.75" customHeight="1">
      <c r="A77" s="98" t="s">
        <v>43</v>
      </c>
      <c r="B77" s="99" t="s">
        <v>1000</v>
      </c>
      <c r="C77" s="100">
        <v>0</v>
      </c>
    </row>
    <row r="78" spans="1:3" ht="15.75" customHeight="1">
      <c r="A78" s="95" t="s">
        <v>43</v>
      </c>
      <c r="B78" s="96" t="s">
        <v>1001</v>
      </c>
      <c r="C78" s="97">
        <v>0</v>
      </c>
    </row>
    <row r="79" spans="1:3" ht="15.75" customHeight="1">
      <c r="A79" s="98" t="s">
        <v>43</v>
      </c>
      <c r="B79" s="99" t="s">
        <v>1002</v>
      </c>
      <c r="C79" s="100">
        <v>0</v>
      </c>
    </row>
    <row r="80" spans="1:3" ht="15.75" customHeight="1">
      <c r="A80" s="95" t="s">
        <v>43</v>
      </c>
      <c r="B80" s="96" t="s">
        <v>1003</v>
      </c>
      <c r="C80" s="97">
        <v>0</v>
      </c>
    </row>
    <row r="81" spans="1:3" ht="15.75" customHeight="1">
      <c r="A81" s="98" t="s">
        <v>43</v>
      </c>
      <c r="B81" s="99" t="s">
        <v>1004</v>
      </c>
      <c r="C81" s="100">
        <v>0</v>
      </c>
    </row>
    <row r="82" spans="1:3" ht="15.75" customHeight="1">
      <c r="A82" s="95" t="s">
        <v>46</v>
      </c>
      <c r="B82" s="96" t="s">
        <v>1000</v>
      </c>
      <c r="C82" s="97">
        <v>2.25818977</v>
      </c>
    </row>
    <row r="83" spans="1:3" ht="15.75" customHeight="1">
      <c r="A83" s="98" t="s">
        <v>46</v>
      </c>
      <c r="B83" s="99" t="s">
        <v>1001</v>
      </c>
      <c r="C83" s="100">
        <v>0.83386925000000001</v>
      </c>
    </row>
    <row r="84" spans="1:3" ht="15.75" customHeight="1">
      <c r="A84" s="95" t="s">
        <v>46</v>
      </c>
      <c r="B84" s="96" t="s">
        <v>1002</v>
      </c>
      <c r="C84" s="97">
        <v>6.6803886000000007E-2</v>
      </c>
    </row>
    <row r="85" spans="1:3" ht="15.75" customHeight="1">
      <c r="A85" s="98" t="s">
        <v>46</v>
      </c>
      <c r="B85" s="99" t="s">
        <v>1003</v>
      </c>
      <c r="C85" s="100">
        <v>0.35789144099999998</v>
      </c>
    </row>
    <row r="86" spans="1:3" ht="15.75" customHeight="1">
      <c r="A86" s="95" t="s">
        <v>46</v>
      </c>
      <c r="B86" s="96" t="s">
        <v>1004</v>
      </c>
      <c r="C86" s="97">
        <v>0.40917392200000002</v>
      </c>
    </row>
    <row r="87" spans="1:3" ht="15.75" customHeight="1">
      <c r="A87" s="98" t="s">
        <v>49</v>
      </c>
      <c r="B87" s="99" t="s">
        <v>1000</v>
      </c>
      <c r="C87" s="100">
        <v>2.5174195E-2</v>
      </c>
    </row>
    <row r="88" spans="1:3" ht="15.75" customHeight="1">
      <c r="A88" s="95" t="s">
        <v>49</v>
      </c>
      <c r="B88" s="96" t="s">
        <v>1001</v>
      </c>
      <c r="C88" s="97">
        <v>0</v>
      </c>
    </row>
    <row r="89" spans="1:3" ht="15.75" customHeight="1">
      <c r="A89" s="98" t="s">
        <v>49</v>
      </c>
      <c r="B89" s="99" t="s">
        <v>1002</v>
      </c>
      <c r="C89" s="100">
        <v>0</v>
      </c>
    </row>
    <row r="90" spans="1:3" ht="15.75" customHeight="1">
      <c r="A90" s="95" t="s">
        <v>49</v>
      </c>
      <c r="B90" s="96" t="s">
        <v>1003</v>
      </c>
      <c r="C90" s="97">
        <v>0</v>
      </c>
    </row>
    <row r="91" spans="1:3" ht="15.75" customHeight="1">
      <c r="A91" s="98" t="s">
        <v>49</v>
      </c>
      <c r="B91" s="99" t="s">
        <v>1004</v>
      </c>
      <c r="C91" s="100">
        <v>0</v>
      </c>
    </row>
    <row r="92" spans="1:3" ht="15.75" customHeight="1">
      <c r="A92" s="95" t="s">
        <v>51</v>
      </c>
      <c r="B92" s="96" t="s">
        <v>1000</v>
      </c>
      <c r="C92" s="97">
        <v>0</v>
      </c>
    </row>
    <row r="93" spans="1:3" ht="15.75" customHeight="1">
      <c r="A93" s="98" t="s">
        <v>51</v>
      </c>
      <c r="B93" s="99" t="s">
        <v>1001</v>
      </c>
      <c r="C93" s="100">
        <v>0</v>
      </c>
    </row>
    <row r="94" spans="1:3" ht="15.75" customHeight="1">
      <c r="A94" s="95" t="s">
        <v>51</v>
      </c>
      <c r="B94" s="96" t="s">
        <v>1002</v>
      </c>
      <c r="C94" s="97">
        <v>0</v>
      </c>
    </row>
    <row r="95" spans="1:3" ht="15.75" customHeight="1">
      <c r="A95" s="98" t="s">
        <v>51</v>
      </c>
      <c r="B95" s="99" t="s">
        <v>1003</v>
      </c>
      <c r="C95" s="100">
        <v>0</v>
      </c>
    </row>
    <row r="96" spans="1:3" ht="15.75" customHeight="1">
      <c r="A96" s="95" t="s">
        <v>51</v>
      </c>
      <c r="B96" s="96" t="s">
        <v>1004</v>
      </c>
      <c r="C96" s="97">
        <v>0</v>
      </c>
    </row>
    <row r="97" spans="1:3" ht="15.75" customHeight="1">
      <c r="A97" s="98" t="s">
        <v>54</v>
      </c>
      <c r="B97" s="99" t="s">
        <v>1000</v>
      </c>
      <c r="C97" s="100">
        <v>8.6764499999999994E-2</v>
      </c>
    </row>
    <row r="98" spans="1:3" ht="15.75" customHeight="1">
      <c r="A98" s="95" t="s">
        <v>54</v>
      </c>
      <c r="B98" s="96" t="s">
        <v>1001</v>
      </c>
      <c r="C98" s="97">
        <v>5.8801529999999999E-3</v>
      </c>
    </row>
    <row r="99" spans="1:3" ht="15.75" customHeight="1">
      <c r="A99" s="98" t="s">
        <v>54</v>
      </c>
      <c r="B99" s="99" t="s">
        <v>1002</v>
      </c>
      <c r="C99" s="100">
        <v>7.3501899999999995E-4</v>
      </c>
    </row>
    <row r="100" spans="1:3" ht="15.75" customHeight="1">
      <c r="A100" s="95" t="s">
        <v>54</v>
      </c>
      <c r="B100" s="96" t="s">
        <v>1003</v>
      </c>
      <c r="C100" s="97">
        <v>1.4700379999999999E-3</v>
      </c>
    </row>
    <row r="101" spans="1:3" ht="15.75" customHeight="1">
      <c r="A101" s="98" t="s">
        <v>54</v>
      </c>
      <c r="B101" s="99" t="s">
        <v>1004</v>
      </c>
      <c r="C101" s="100">
        <v>3.6750960000000001E-3</v>
      </c>
    </row>
    <row r="102" spans="1:3" ht="15.75" customHeight="1">
      <c r="A102" s="95" t="s">
        <v>57</v>
      </c>
      <c r="B102" s="96" t="s">
        <v>1000</v>
      </c>
      <c r="C102" s="97">
        <v>0</v>
      </c>
    </row>
    <row r="103" spans="1:3" ht="15.75" customHeight="1">
      <c r="A103" s="98" t="s">
        <v>57</v>
      </c>
      <c r="B103" s="99" t="s">
        <v>1001</v>
      </c>
      <c r="C103" s="100">
        <v>0</v>
      </c>
    </row>
    <row r="104" spans="1:3" ht="15.75" customHeight="1">
      <c r="A104" s="95" t="s">
        <v>57</v>
      </c>
      <c r="B104" s="96" t="s">
        <v>1002</v>
      </c>
      <c r="C104" s="97">
        <v>0</v>
      </c>
    </row>
    <row r="105" spans="1:3" ht="15.75" customHeight="1">
      <c r="A105" s="98" t="s">
        <v>57</v>
      </c>
      <c r="B105" s="99" t="s">
        <v>1003</v>
      </c>
      <c r="C105" s="100">
        <v>0</v>
      </c>
    </row>
    <row r="106" spans="1:3" ht="15.75" customHeight="1">
      <c r="A106" s="95" t="s">
        <v>57</v>
      </c>
      <c r="B106" s="96" t="s">
        <v>1004</v>
      </c>
      <c r="C106" s="97">
        <v>0</v>
      </c>
    </row>
    <row r="107" spans="1:3" ht="15.75" customHeight="1">
      <c r="A107" s="98" t="s">
        <v>60</v>
      </c>
      <c r="B107" s="99" t="s">
        <v>1000</v>
      </c>
      <c r="C107" s="100">
        <v>0</v>
      </c>
    </row>
    <row r="108" spans="1:3" ht="15.75" customHeight="1">
      <c r="A108" s="95" t="s">
        <v>60</v>
      </c>
      <c r="B108" s="96" t="s">
        <v>1001</v>
      </c>
      <c r="C108" s="97">
        <v>0</v>
      </c>
    </row>
    <row r="109" spans="1:3" ht="15.75" customHeight="1">
      <c r="A109" s="98" t="s">
        <v>60</v>
      </c>
      <c r="B109" s="99" t="s">
        <v>1002</v>
      </c>
      <c r="C109" s="100">
        <v>0</v>
      </c>
    </row>
    <row r="110" spans="1:3" ht="15.75" customHeight="1">
      <c r="A110" s="95" t="s">
        <v>60</v>
      </c>
      <c r="B110" s="96" t="s">
        <v>1003</v>
      </c>
      <c r="C110" s="97">
        <v>0</v>
      </c>
    </row>
    <row r="111" spans="1:3" ht="15.75" customHeight="1">
      <c r="A111" s="98" t="s">
        <v>60</v>
      </c>
      <c r="B111" s="99" t="s">
        <v>1004</v>
      </c>
      <c r="C111" s="100">
        <v>0</v>
      </c>
    </row>
    <row r="112" spans="1:3" ht="15.75" customHeight="1">
      <c r="A112" s="95" t="s">
        <v>1</v>
      </c>
      <c r="B112" s="96" t="s">
        <v>1000</v>
      </c>
      <c r="C112" s="97">
        <v>0</v>
      </c>
    </row>
    <row r="113" spans="1:3" ht="15.75" customHeight="1">
      <c r="A113" s="98" t="s">
        <v>1</v>
      </c>
      <c r="B113" s="99" t="s">
        <v>1001</v>
      </c>
      <c r="C113" s="100">
        <v>0</v>
      </c>
    </row>
    <row r="114" spans="1:3" ht="15.75" customHeight="1">
      <c r="A114" s="95" t="s">
        <v>1</v>
      </c>
      <c r="B114" s="96" t="s">
        <v>1002</v>
      </c>
      <c r="C114" s="97">
        <v>0</v>
      </c>
    </row>
    <row r="115" spans="1:3" ht="15.75" customHeight="1">
      <c r="A115" s="98" t="s">
        <v>1</v>
      </c>
      <c r="B115" s="99" t="s">
        <v>1003</v>
      </c>
      <c r="C115" s="100">
        <v>0</v>
      </c>
    </row>
    <row r="116" spans="1:3" ht="15.75" customHeight="1">
      <c r="A116" s="95" t="s">
        <v>1</v>
      </c>
      <c r="B116" s="96" t="s">
        <v>1004</v>
      </c>
      <c r="C116" s="97">
        <v>0</v>
      </c>
    </row>
    <row r="117" spans="1:3" ht="15.75" customHeight="1">
      <c r="A117" s="98" t="s">
        <v>64</v>
      </c>
      <c r="B117" s="99" t="s">
        <v>1000</v>
      </c>
      <c r="C117" s="100">
        <v>8.7942808999999997E-2</v>
      </c>
    </row>
    <row r="118" spans="1:3" ht="15.75" customHeight="1">
      <c r="A118" s="95" t="s">
        <v>64</v>
      </c>
      <c r="B118" s="96" t="s">
        <v>1001</v>
      </c>
      <c r="C118" s="97">
        <v>0</v>
      </c>
    </row>
    <row r="119" spans="1:3" ht="15.75" customHeight="1">
      <c r="A119" s="98" t="s">
        <v>64</v>
      </c>
      <c r="B119" s="99" t="s">
        <v>1002</v>
      </c>
      <c r="C119" s="100">
        <v>0</v>
      </c>
    </row>
    <row r="120" spans="1:3" ht="15.75" customHeight="1">
      <c r="A120" s="95" t="s">
        <v>64</v>
      </c>
      <c r="B120" s="96" t="s">
        <v>1003</v>
      </c>
      <c r="C120" s="97">
        <v>0</v>
      </c>
    </row>
    <row r="121" spans="1:3" ht="15.75" customHeight="1">
      <c r="A121" s="98" t="s">
        <v>64</v>
      </c>
      <c r="B121" s="99" t="s">
        <v>1004</v>
      </c>
      <c r="C121" s="100">
        <v>0</v>
      </c>
    </row>
    <row r="122" spans="1:3" ht="15.75" customHeight="1">
      <c r="A122" s="95" t="s">
        <v>67</v>
      </c>
      <c r="B122" s="96" t="s">
        <v>1000</v>
      </c>
      <c r="C122" s="97">
        <v>9.1983359999999997E-3</v>
      </c>
    </row>
    <row r="123" spans="1:3" ht="15.75" customHeight="1">
      <c r="A123" s="98" t="s">
        <v>67</v>
      </c>
      <c r="B123" s="99" t="s">
        <v>1001</v>
      </c>
      <c r="C123" s="100">
        <v>0</v>
      </c>
    </row>
    <row r="124" spans="1:3" ht="15.75" customHeight="1">
      <c r="A124" s="95" t="s">
        <v>67</v>
      </c>
      <c r="B124" s="96" t="s">
        <v>1002</v>
      </c>
      <c r="C124" s="97">
        <v>0</v>
      </c>
    </row>
    <row r="125" spans="1:3" ht="15.75" customHeight="1">
      <c r="A125" s="98" t="s">
        <v>67</v>
      </c>
      <c r="B125" s="99" t="s">
        <v>1003</v>
      </c>
      <c r="C125" s="100">
        <v>0</v>
      </c>
    </row>
    <row r="126" spans="1:3" ht="15.75" customHeight="1">
      <c r="A126" s="95" t="s">
        <v>67</v>
      </c>
      <c r="B126" s="96" t="s">
        <v>1004</v>
      </c>
      <c r="C126" s="97">
        <v>0</v>
      </c>
    </row>
    <row r="127" spans="1:3" ht="15.75" customHeight="1">
      <c r="A127" s="98" t="s">
        <v>69</v>
      </c>
      <c r="B127" s="99" t="s">
        <v>1000</v>
      </c>
      <c r="C127" s="100">
        <v>0.66013957099999998</v>
      </c>
    </row>
    <row r="128" spans="1:3" ht="15.75" customHeight="1">
      <c r="A128" s="95" t="s">
        <v>69</v>
      </c>
      <c r="B128" s="96" t="s">
        <v>1001</v>
      </c>
      <c r="C128" s="97">
        <v>0</v>
      </c>
    </row>
    <row r="129" spans="1:3" ht="15.75" customHeight="1">
      <c r="A129" s="98" t="s">
        <v>69</v>
      </c>
      <c r="B129" s="99" t="s">
        <v>1002</v>
      </c>
      <c r="C129" s="100">
        <v>0</v>
      </c>
    </row>
    <row r="130" spans="1:3" ht="15.75" customHeight="1">
      <c r="A130" s="95" t="s">
        <v>69</v>
      </c>
      <c r="B130" s="96" t="s">
        <v>1003</v>
      </c>
      <c r="C130" s="97">
        <v>0</v>
      </c>
    </row>
    <row r="131" spans="1:3" ht="15.75" customHeight="1">
      <c r="A131" s="98" t="s">
        <v>69</v>
      </c>
      <c r="B131" s="99" t="s">
        <v>1004</v>
      </c>
      <c r="C131" s="100">
        <v>0</v>
      </c>
    </row>
    <row r="132" spans="1:3" ht="15.75" customHeight="1">
      <c r="A132" s="95" t="s">
        <v>72</v>
      </c>
      <c r="B132" s="96" t="s">
        <v>1000</v>
      </c>
      <c r="C132" s="97">
        <v>0</v>
      </c>
    </row>
    <row r="133" spans="1:3" ht="15.75" customHeight="1">
      <c r="A133" s="98" t="s">
        <v>72</v>
      </c>
      <c r="B133" s="99" t="s">
        <v>1001</v>
      </c>
      <c r="C133" s="100">
        <v>0</v>
      </c>
    </row>
    <row r="134" spans="1:3" ht="15.75" customHeight="1">
      <c r="A134" s="95" t="s">
        <v>72</v>
      </c>
      <c r="B134" s="96" t="s">
        <v>1002</v>
      </c>
      <c r="C134" s="97">
        <v>0</v>
      </c>
    </row>
    <row r="135" spans="1:3" ht="15.75" customHeight="1">
      <c r="A135" s="98" t="s">
        <v>72</v>
      </c>
      <c r="B135" s="99" t="s">
        <v>1003</v>
      </c>
      <c r="C135" s="100">
        <v>0</v>
      </c>
    </row>
    <row r="136" spans="1:3" ht="15.75" customHeight="1">
      <c r="A136" s="95" t="s">
        <v>72</v>
      </c>
      <c r="B136" s="96" t="s">
        <v>1004</v>
      </c>
      <c r="C136" s="97">
        <v>0</v>
      </c>
    </row>
    <row r="137" spans="1:3" ht="15.75" customHeight="1">
      <c r="A137" s="98" t="s">
        <v>75</v>
      </c>
      <c r="B137" s="99" t="s">
        <v>1000</v>
      </c>
      <c r="C137" s="100">
        <v>0</v>
      </c>
    </row>
    <row r="138" spans="1:3" ht="15.75" customHeight="1">
      <c r="A138" s="95" t="s">
        <v>75</v>
      </c>
      <c r="B138" s="96" t="s">
        <v>1001</v>
      </c>
      <c r="C138" s="97">
        <v>0</v>
      </c>
    </row>
    <row r="139" spans="1:3" ht="15.75" customHeight="1">
      <c r="A139" s="98" t="s">
        <v>75</v>
      </c>
      <c r="B139" s="99" t="s">
        <v>1002</v>
      </c>
      <c r="C139" s="100">
        <v>0</v>
      </c>
    </row>
    <row r="140" spans="1:3" ht="15.75" customHeight="1">
      <c r="A140" s="95" t="s">
        <v>75</v>
      </c>
      <c r="B140" s="96" t="s">
        <v>1003</v>
      </c>
      <c r="C140" s="97">
        <v>0</v>
      </c>
    </row>
    <row r="141" spans="1:3" ht="15.75" customHeight="1">
      <c r="A141" s="98" t="s">
        <v>75</v>
      </c>
      <c r="B141" s="99" t="s">
        <v>1004</v>
      </c>
      <c r="C141" s="100">
        <v>0</v>
      </c>
    </row>
    <row r="142" spans="1:3" ht="15.75" customHeight="1">
      <c r="A142" s="95" t="s">
        <v>78</v>
      </c>
      <c r="B142" s="96" t="s">
        <v>1000</v>
      </c>
      <c r="C142" s="97">
        <v>0</v>
      </c>
    </row>
    <row r="143" spans="1:3" ht="15.75" customHeight="1">
      <c r="A143" s="98" t="s">
        <v>78</v>
      </c>
      <c r="B143" s="99" t="s">
        <v>1001</v>
      </c>
      <c r="C143" s="100">
        <v>0</v>
      </c>
    </row>
    <row r="144" spans="1:3" ht="15.75" customHeight="1">
      <c r="A144" s="95" t="s">
        <v>78</v>
      </c>
      <c r="B144" s="96" t="s">
        <v>1002</v>
      </c>
      <c r="C144" s="97">
        <v>0</v>
      </c>
    </row>
    <row r="145" spans="1:3" ht="15.75" customHeight="1">
      <c r="A145" s="98" t="s">
        <v>78</v>
      </c>
      <c r="B145" s="99" t="s">
        <v>1003</v>
      </c>
      <c r="C145" s="100">
        <v>0</v>
      </c>
    </row>
    <row r="146" spans="1:3" ht="15.75" customHeight="1">
      <c r="A146" s="95" t="s">
        <v>78</v>
      </c>
      <c r="B146" s="96" t="s">
        <v>1004</v>
      </c>
      <c r="C146" s="97">
        <v>0</v>
      </c>
    </row>
    <row r="147" spans="1:3" ht="15.75" customHeight="1">
      <c r="A147" s="98" t="s">
        <v>80</v>
      </c>
      <c r="B147" s="99" t="s">
        <v>1000</v>
      </c>
      <c r="C147" s="100">
        <v>0</v>
      </c>
    </row>
    <row r="148" spans="1:3" ht="15.75" customHeight="1">
      <c r="A148" s="95" t="s">
        <v>80</v>
      </c>
      <c r="B148" s="96" t="s">
        <v>1001</v>
      </c>
      <c r="C148" s="97">
        <v>0</v>
      </c>
    </row>
    <row r="149" spans="1:3" ht="15.75" customHeight="1">
      <c r="A149" s="98" t="s">
        <v>80</v>
      </c>
      <c r="B149" s="99" t="s">
        <v>1002</v>
      </c>
      <c r="C149" s="100">
        <v>0</v>
      </c>
    </row>
    <row r="150" spans="1:3" ht="15.75" customHeight="1">
      <c r="A150" s="95" t="s">
        <v>80</v>
      </c>
      <c r="B150" s="96" t="s">
        <v>1003</v>
      </c>
      <c r="C150" s="97">
        <v>0</v>
      </c>
    </row>
    <row r="151" spans="1:3" ht="15.75" customHeight="1">
      <c r="A151" s="98" t="s">
        <v>80</v>
      </c>
      <c r="B151" s="99" t="s">
        <v>1004</v>
      </c>
      <c r="C151" s="100">
        <v>0</v>
      </c>
    </row>
    <row r="152" spans="1:3" ht="15.75" customHeight="1">
      <c r="A152" s="95" t="s">
        <v>83</v>
      </c>
      <c r="B152" s="96" t="s">
        <v>1000</v>
      </c>
      <c r="C152" s="97">
        <v>0.83220525999999995</v>
      </c>
    </row>
    <row r="153" spans="1:3" ht="15.75" customHeight="1">
      <c r="A153" s="98" t="s">
        <v>83</v>
      </c>
      <c r="B153" s="99" t="s">
        <v>1001</v>
      </c>
      <c r="C153" s="100">
        <v>1.2771357000000001E-2</v>
      </c>
    </row>
    <row r="154" spans="1:3" ht="15.75" customHeight="1">
      <c r="A154" s="95" t="s">
        <v>83</v>
      </c>
      <c r="B154" s="96" t="s">
        <v>1002</v>
      </c>
      <c r="C154" s="97">
        <v>0</v>
      </c>
    </row>
    <row r="155" spans="1:3" ht="15.75" customHeight="1">
      <c r="A155" s="98" t="s">
        <v>83</v>
      </c>
      <c r="B155" s="99" t="s">
        <v>1003</v>
      </c>
      <c r="C155" s="100">
        <v>1.2771357000000001E-2</v>
      </c>
    </row>
    <row r="156" spans="1:3" ht="15.75" customHeight="1">
      <c r="A156" s="95" t="s">
        <v>83</v>
      </c>
      <c r="B156" s="96" t="s">
        <v>1004</v>
      </c>
      <c r="C156" s="97">
        <v>0</v>
      </c>
    </row>
    <row r="157" spans="1:3" ht="15.75" customHeight="1">
      <c r="A157" s="98" t="s">
        <v>86</v>
      </c>
      <c r="B157" s="99" t="s">
        <v>1000</v>
      </c>
      <c r="C157" s="100">
        <v>0</v>
      </c>
    </row>
    <row r="158" spans="1:3" ht="15.75" customHeight="1">
      <c r="A158" s="95" t="s">
        <v>86</v>
      </c>
      <c r="B158" s="96" t="s">
        <v>1001</v>
      </c>
      <c r="C158" s="97">
        <v>0</v>
      </c>
    </row>
    <row r="159" spans="1:3" ht="15.75" customHeight="1">
      <c r="A159" s="98" t="s">
        <v>86</v>
      </c>
      <c r="B159" s="99" t="s">
        <v>1002</v>
      </c>
      <c r="C159" s="100">
        <v>0</v>
      </c>
    </row>
    <row r="160" spans="1:3" ht="15.75" customHeight="1">
      <c r="A160" s="95" t="s">
        <v>86</v>
      </c>
      <c r="B160" s="96" t="s">
        <v>1003</v>
      </c>
      <c r="C160" s="97">
        <v>0</v>
      </c>
    </row>
    <row r="161" spans="1:3" ht="15.75" customHeight="1">
      <c r="A161" s="98" t="s">
        <v>86</v>
      </c>
      <c r="B161" s="99" t="s">
        <v>1004</v>
      </c>
      <c r="C161" s="100">
        <v>0</v>
      </c>
    </row>
    <row r="162" spans="1:3" ht="15.75" customHeight="1">
      <c r="A162" s="95" t="s">
        <v>88</v>
      </c>
      <c r="B162" s="96" t="s">
        <v>1000</v>
      </c>
      <c r="C162" s="97">
        <v>0</v>
      </c>
    </row>
    <row r="163" spans="1:3" ht="15.75" customHeight="1">
      <c r="A163" s="98" t="s">
        <v>88</v>
      </c>
      <c r="B163" s="99" t="s">
        <v>1001</v>
      </c>
      <c r="C163" s="100">
        <v>0</v>
      </c>
    </row>
    <row r="164" spans="1:3" ht="15.75" customHeight="1">
      <c r="A164" s="95" t="s">
        <v>88</v>
      </c>
      <c r="B164" s="96" t="s">
        <v>1002</v>
      </c>
      <c r="C164" s="97">
        <v>0</v>
      </c>
    </row>
    <row r="165" spans="1:3" ht="15.75" customHeight="1">
      <c r="A165" s="98" t="s">
        <v>88</v>
      </c>
      <c r="B165" s="99" t="s">
        <v>1003</v>
      </c>
      <c r="C165" s="100">
        <v>0</v>
      </c>
    </row>
    <row r="166" spans="1:3" ht="15.75" customHeight="1">
      <c r="A166" s="95" t="s">
        <v>88</v>
      </c>
      <c r="B166" s="96" t="s">
        <v>1004</v>
      </c>
      <c r="C166" s="97">
        <v>0</v>
      </c>
    </row>
    <row r="167" spans="1:3" ht="15.75" customHeight="1">
      <c r="A167" s="98" t="s">
        <v>91</v>
      </c>
      <c r="B167" s="99" t="s">
        <v>1000</v>
      </c>
      <c r="C167" s="100">
        <v>0.17701741200000001</v>
      </c>
    </row>
    <row r="168" spans="1:3" ht="15.75" customHeight="1">
      <c r="A168" s="95" t="s">
        <v>91</v>
      </c>
      <c r="B168" s="96" t="s">
        <v>1001</v>
      </c>
      <c r="C168" s="97">
        <v>0</v>
      </c>
    </row>
    <row r="169" spans="1:3" ht="15.75" customHeight="1">
      <c r="A169" s="98" t="s">
        <v>91</v>
      </c>
      <c r="B169" s="99" t="s">
        <v>1002</v>
      </c>
      <c r="C169" s="100">
        <v>0</v>
      </c>
    </row>
    <row r="170" spans="1:3" ht="15.75" customHeight="1">
      <c r="A170" s="95" t="s">
        <v>91</v>
      </c>
      <c r="B170" s="96" t="s">
        <v>1003</v>
      </c>
      <c r="C170" s="97">
        <v>0</v>
      </c>
    </row>
    <row r="171" spans="1:3" ht="15.75" customHeight="1">
      <c r="A171" s="98" t="s">
        <v>91</v>
      </c>
      <c r="B171" s="99" t="s">
        <v>1004</v>
      </c>
      <c r="C171" s="100">
        <v>0</v>
      </c>
    </row>
    <row r="172" spans="1:3" ht="15.75" customHeight="1">
      <c r="A172" s="95" t="s">
        <v>94</v>
      </c>
      <c r="B172" s="96" t="s">
        <v>1000</v>
      </c>
      <c r="C172" s="97">
        <v>0.73460700300000004</v>
      </c>
    </row>
    <row r="173" spans="1:3" ht="15.75" customHeight="1">
      <c r="A173" s="98" t="s">
        <v>94</v>
      </c>
      <c r="B173" s="99" t="s">
        <v>1001</v>
      </c>
      <c r="C173" s="100">
        <v>0.19167337300000001</v>
      </c>
    </row>
    <row r="174" spans="1:3" ht="15.75" customHeight="1">
      <c r="A174" s="95" t="s">
        <v>94</v>
      </c>
      <c r="B174" s="96" t="s">
        <v>1002</v>
      </c>
      <c r="C174" s="97">
        <v>0.157608057</v>
      </c>
    </row>
    <row r="175" spans="1:3" ht="15.75" customHeight="1">
      <c r="A175" s="98" t="s">
        <v>94</v>
      </c>
      <c r="B175" s="99" t="s">
        <v>1003</v>
      </c>
      <c r="C175" s="100">
        <v>3.2273696999999997E-2</v>
      </c>
    </row>
    <row r="176" spans="1:3" ht="15.75" customHeight="1">
      <c r="A176" s="95" t="s">
        <v>94</v>
      </c>
      <c r="B176" s="96" t="s">
        <v>1004</v>
      </c>
      <c r="C176" s="97">
        <v>1.7916189999999999E-3</v>
      </c>
    </row>
    <row r="177" spans="1:3" ht="15.75" customHeight="1">
      <c r="A177" s="98" t="s">
        <v>97</v>
      </c>
      <c r="B177" s="99" t="s">
        <v>1000</v>
      </c>
      <c r="C177" s="100">
        <v>1.142983039</v>
      </c>
    </row>
    <row r="178" spans="1:3" ht="15.75" customHeight="1">
      <c r="A178" s="95" t="s">
        <v>97</v>
      </c>
      <c r="B178" s="96" t="s">
        <v>1001</v>
      </c>
      <c r="C178" s="97">
        <v>0.1166947</v>
      </c>
    </row>
    <row r="179" spans="1:3" ht="15.75" customHeight="1">
      <c r="A179" s="98" t="s">
        <v>97</v>
      </c>
      <c r="B179" s="99" t="s">
        <v>1002</v>
      </c>
      <c r="C179" s="100">
        <v>0</v>
      </c>
    </row>
    <row r="180" spans="1:3" ht="15.75" customHeight="1">
      <c r="A180" s="95" t="s">
        <v>97</v>
      </c>
      <c r="B180" s="96" t="s">
        <v>1003</v>
      </c>
      <c r="C180" s="97">
        <v>0.10502523</v>
      </c>
    </row>
    <row r="181" spans="1:3" ht="15.75" customHeight="1">
      <c r="A181" s="98" t="s">
        <v>97</v>
      </c>
      <c r="B181" s="99" t="s">
        <v>1004</v>
      </c>
      <c r="C181" s="100">
        <v>1.1669469999999999E-2</v>
      </c>
    </row>
    <row r="182" spans="1:3" ht="15.75" customHeight="1">
      <c r="A182" s="95" t="s">
        <v>99</v>
      </c>
      <c r="B182" s="96" t="s">
        <v>1000</v>
      </c>
      <c r="C182" s="97">
        <v>0</v>
      </c>
    </row>
    <row r="183" spans="1:3" ht="15.75" customHeight="1">
      <c r="A183" s="98" t="s">
        <v>99</v>
      </c>
      <c r="B183" s="99" t="s">
        <v>1001</v>
      </c>
      <c r="C183" s="100">
        <v>0</v>
      </c>
    </row>
    <row r="184" spans="1:3" ht="15.75" customHeight="1">
      <c r="A184" s="95" t="s">
        <v>99</v>
      </c>
      <c r="B184" s="96" t="s">
        <v>1002</v>
      </c>
      <c r="C184" s="97">
        <v>0</v>
      </c>
    </row>
    <row r="185" spans="1:3" ht="15.75" customHeight="1">
      <c r="A185" s="98" t="s">
        <v>99</v>
      </c>
      <c r="B185" s="99" t="s">
        <v>1003</v>
      </c>
      <c r="C185" s="100">
        <v>0</v>
      </c>
    </row>
    <row r="186" spans="1:3" ht="15.75" customHeight="1">
      <c r="A186" s="95" t="s">
        <v>99</v>
      </c>
      <c r="B186" s="96" t="s">
        <v>1004</v>
      </c>
      <c r="C186" s="97">
        <v>0</v>
      </c>
    </row>
    <row r="187" spans="1:3" ht="15.75" customHeight="1">
      <c r="A187" s="98" t="s">
        <v>102</v>
      </c>
      <c r="B187" s="99" t="s">
        <v>1000</v>
      </c>
      <c r="C187" s="100">
        <v>9.3779899899999997</v>
      </c>
    </row>
    <row r="188" spans="1:3" ht="15.75" customHeight="1">
      <c r="A188" s="95" t="s">
        <v>102</v>
      </c>
      <c r="B188" s="96" t="s">
        <v>1001</v>
      </c>
      <c r="C188" s="97">
        <v>0.69591188100000001</v>
      </c>
    </row>
    <row r="189" spans="1:3" ht="15.75" customHeight="1">
      <c r="A189" s="98" t="s">
        <v>102</v>
      </c>
      <c r="B189" s="99" t="s">
        <v>1002</v>
      </c>
      <c r="C189" s="100">
        <v>0.101204907</v>
      </c>
    </row>
    <row r="190" spans="1:3" ht="15.75" customHeight="1">
      <c r="A190" s="95" t="s">
        <v>102</v>
      </c>
      <c r="B190" s="96" t="s">
        <v>1003</v>
      </c>
      <c r="C190" s="97">
        <v>0.392612038</v>
      </c>
    </row>
    <row r="191" spans="1:3" ht="15.75" customHeight="1">
      <c r="A191" s="98" t="s">
        <v>102</v>
      </c>
      <c r="B191" s="99" t="s">
        <v>1004</v>
      </c>
      <c r="C191" s="100">
        <v>0.202094936</v>
      </c>
    </row>
    <row r="192" spans="1:3" ht="15.75" customHeight="1">
      <c r="A192" s="95" t="s">
        <v>104</v>
      </c>
      <c r="B192" s="96" t="s">
        <v>1000</v>
      </c>
      <c r="C192" s="97">
        <v>0</v>
      </c>
    </row>
    <row r="193" spans="1:3" ht="15.75" customHeight="1">
      <c r="A193" s="98" t="s">
        <v>104</v>
      </c>
      <c r="B193" s="99" t="s">
        <v>1001</v>
      </c>
      <c r="C193" s="100">
        <v>0</v>
      </c>
    </row>
    <row r="194" spans="1:3" ht="15.75" customHeight="1">
      <c r="A194" s="95" t="s">
        <v>104</v>
      </c>
      <c r="B194" s="96" t="s">
        <v>1002</v>
      </c>
      <c r="C194" s="97">
        <v>0</v>
      </c>
    </row>
    <row r="195" spans="1:3" ht="15.75" customHeight="1">
      <c r="A195" s="98" t="s">
        <v>104</v>
      </c>
      <c r="B195" s="99" t="s">
        <v>1003</v>
      </c>
      <c r="C195" s="100">
        <v>0</v>
      </c>
    </row>
    <row r="196" spans="1:3" ht="15.75" customHeight="1">
      <c r="A196" s="95" t="s">
        <v>104</v>
      </c>
      <c r="B196" s="96" t="s">
        <v>1004</v>
      </c>
      <c r="C196" s="97">
        <v>0</v>
      </c>
    </row>
    <row r="197" spans="1:3" ht="15.75" customHeight="1">
      <c r="A197" s="98" t="s">
        <v>106</v>
      </c>
      <c r="B197" s="99" t="s">
        <v>1000</v>
      </c>
      <c r="C197" s="100">
        <v>0</v>
      </c>
    </row>
    <row r="198" spans="1:3" ht="15.75" customHeight="1">
      <c r="A198" s="95" t="s">
        <v>106</v>
      </c>
      <c r="B198" s="96" t="s">
        <v>1001</v>
      </c>
      <c r="C198" s="97">
        <v>0</v>
      </c>
    </row>
    <row r="199" spans="1:3" ht="15.75" customHeight="1">
      <c r="A199" s="98" t="s">
        <v>106</v>
      </c>
      <c r="B199" s="99" t="s">
        <v>1002</v>
      </c>
      <c r="C199" s="100">
        <v>0</v>
      </c>
    </row>
    <row r="200" spans="1:3" ht="15.75" customHeight="1">
      <c r="A200" s="95" t="s">
        <v>106</v>
      </c>
      <c r="B200" s="96" t="s">
        <v>1003</v>
      </c>
      <c r="C200" s="97">
        <v>0</v>
      </c>
    </row>
    <row r="201" spans="1:3" ht="15.75" customHeight="1">
      <c r="A201" s="98" t="s">
        <v>106</v>
      </c>
      <c r="B201" s="99" t="s">
        <v>1004</v>
      </c>
      <c r="C201" s="100">
        <v>0</v>
      </c>
    </row>
    <row r="202" spans="1:3" ht="15.75" customHeight="1">
      <c r="A202" s="95" t="s">
        <v>109</v>
      </c>
      <c r="B202" s="96" t="s">
        <v>1000</v>
      </c>
      <c r="C202" s="97">
        <v>0</v>
      </c>
    </row>
    <row r="203" spans="1:3" ht="15.75" customHeight="1">
      <c r="A203" s="98" t="s">
        <v>109</v>
      </c>
      <c r="B203" s="99" t="s">
        <v>1001</v>
      </c>
      <c r="C203" s="100">
        <v>0</v>
      </c>
    </row>
    <row r="204" spans="1:3" ht="15.75" customHeight="1">
      <c r="A204" s="95" t="s">
        <v>109</v>
      </c>
      <c r="B204" s="96" t="s">
        <v>1002</v>
      </c>
      <c r="C204" s="97">
        <v>0</v>
      </c>
    </row>
    <row r="205" spans="1:3" ht="15.75" customHeight="1">
      <c r="A205" s="98" t="s">
        <v>109</v>
      </c>
      <c r="B205" s="99" t="s">
        <v>1003</v>
      </c>
      <c r="C205" s="100">
        <v>0</v>
      </c>
    </row>
    <row r="206" spans="1:3" ht="15.75" customHeight="1">
      <c r="A206" s="95" t="s">
        <v>109</v>
      </c>
      <c r="B206" s="96" t="s">
        <v>1004</v>
      </c>
      <c r="C206" s="97">
        <v>0</v>
      </c>
    </row>
    <row r="207" spans="1:3" ht="15.75" customHeight="1">
      <c r="A207" s="98" t="s">
        <v>112</v>
      </c>
      <c r="B207" s="99" t="s">
        <v>1000</v>
      </c>
      <c r="C207" s="100">
        <v>7.4165059999999998E-3</v>
      </c>
    </row>
    <row r="208" spans="1:3" ht="15.75" customHeight="1">
      <c r="A208" s="95" t="s">
        <v>112</v>
      </c>
      <c r="B208" s="96" t="s">
        <v>1001</v>
      </c>
      <c r="C208" s="97">
        <v>7.3569125999999999E-2</v>
      </c>
    </row>
    <row r="209" spans="1:3" ht="15.75" customHeight="1">
      <c r="A209" s="98" t="s">
        <v>112</v>
      </c>
      <c r="B209" s="99" t="s">
        <v>1002</v>
      </c>
      <c r="C209" s="100">
        <v>1.2261520999999999E-2</v>
      </c>
    </row>
    <row r="210" spans="1:3" ht="15.75" customHeight="1">
      <c r="A210" s="95" t="s">
        <v>112</v>
      </c>
      <c r="B210" s="96" t="s">
        <v>1003</v>
      </c>
      <c r="C210" s="97">
        <v>3.6784562999999999E-2</v>
      </c>
    </row>
    <row r="211" spans="1:3" ht="15.75" customHeight="1">
      <c r="A211" s="98" t="s">
        <v>112</v>
      </c>
      <c r="B211" s="99" t="s">
        <v>1004</v>
      </c>
      <c r="C211" s="100">
        <v>2.4523041999999998E-2</v>
      </c>
    </row>
    <row r="212" spans="1:3" ht="15.75" customHeight="1">
      <c r="A212" s="95" t="s">
        <v>114</v>
      </c>
      <c r="B212" s="96" t="s">
        <v>1000</v>
      </c>
      <c r="C212" s="97">
        <v>0.44054236200000002</v>
      </c>
    </row>
    <row r="213" spans="1:3" ht="15.75" customHeight="1">
      <c r="A213" s="98" t="s">
        <v>114</v>
      </c>
      <c r="B213" s="99" t="s">
        <v>1001</v>
      </c>
      <c r="C213" s="100">
        <v>0</v>
      </c>
    </row>
    <row r="214" spans="1:3" ht="15.75" customHeight="1">
      <c r="A214" s="95" t="s">
        <v>114</v>
      </c>
      <c r="B214" s="96" t="s">
        <v>1002</v>
      </c>
      <c r="C214" s="97">
        <v>0</v>
      </c>
    </row>
    <row r="215" spans="1:3" ht="15.75" customHeight="1">
      <c r="A215" s="98" t="s">
        <v>114</v>
      </c>
      <c r="B215" s="99" t="s">
        <v>1003</v>
      </c>
      <c r="C215" s="100">
        <v>0</v>
      </c>
    </row>
    <row r="216" spans="1:3" ht="15.75" customHeight="1">
      <c r="A216" s="95" t="s">
        <v>114</v>
      </c>
      <c r="B216" s="96" t="s">
        <v>1004</v>
      </c>
      <c r="C216" s="97">
        <v>0</v>
      </c>
    </row>
    <row r="217" spans="1:3" ht="15.75" customHeight="1">
      <c r="A217" s="98" t="s">
        <v>117</v>
      </c>
      <c r="B217" s="99" t="s">
        <v>1000</v>
      </c>
      <c r="C217" s="100">
        <v>0.32338237199999997</v>
      </c>
    </row>
    <row r="218" spans="1:3" ht="15.75" customHeight="1">
      <c r="A218" s="95" t="s">
        <v>117</v>
      </c>
      <c r="B218" s="96" t="s">
        <v>1001</v>
      </c>
      <c r="C218" s="97">
        <v>0.31427649400000002</v>
      </c>
    </row>
    <row r="219" spans="1:3" ht="15.75" customHeight="1">
      <c r="A219" s="98" t="s">
        <v>117</v>
      </c>
      <c r="B219" s="99" t="s">
        <v>1002</v>
      </c>
      <c r="C219" s="100">
        <v>0.19163111399999999</v>
      </c>
    </row>
    <row r="220" spans="1:3" ht="15.75" customHeight="1">
      <c r="A220" s="95" t="s">
        <v>117</v>
      </c>
      <c r="B220" s="96" t="s">
        <v>1003</v>
      </c>
      <c r="C220" s="97">
        <v>0.117679856</v>
      </c>
    </row>
    <row r="221" spans="1:3" ht="15.75" customHeight="1">
      <c r="A221" s="98" t="s">
        <v>117</v>
      </c>
      <c r="B221" s="99" t="s">
        <v>1004</v>
      </c>
      <c r="C221" s="100">
        <v>4.9655239999999998E-3</v>
      </c>
    </row>
    <row r="222" spans="1:3" ht="15.75" customHeight="1">
      <c r="A222" s="95" t="s">
        <v>120</v>
      </c>
      <c r="B222" s="96" t="s">
        <v>1000</v>
      </c>
      <c r="C222" s="97">
        <v>0</v>
      </c>
    </row>
    <row r="223" spans="1:3" ht="15.75" customHeight="1">
      <c r="A223" s="98" t="s">
        <v>120</v>
      </c>
      <c r="B223" s="99" t="s">
        <v>1001</v>
      </c>
      <c r="C223" s="100">
        <v>0</v>
      </c>
    </row>
    <row r="224" spans="1:3" ht="15.75" customHeight="1">
      <c r="A224" s="95" t="s">
        <v>120</v>
      </c>
      <c r="B224" s="96" t="s">
        <v>1002</v>
      </c>
      <c r="C224" s="97">
        <v>0</v>
      </c>
    </row>
    <row r="225" spans="1:3" ht="15.75" customHeight="1">
      <c r="A225" s="98" t="s">
        <v>120</v>
      </c>
      <c r="B225" s="99" t="s">
        <v>1003</v>
      </c>
      <c r="C225" s="100">
        <v>0</v>
      </c>
    </row>
    <row r="226" spans="1:3" ht="15.75" customHeight="1">
      <c r="A226" s="95" t="s">
        <v>120</v>
      </c>
      <c r="B226" s="96" t="s">
        <v>1004</v>
      </c>
      <c r="C226" s="97">
        <v>0</v>
      </c>
    </row>
    <row r="227" spans="1:3" ht="15.75" customHeight="1">
      <c r="A227" s="98" t="s">
        <v>122</v>
      </c>
      <c r="B227" s="99" t="s">
        <v>1000</v>
      </c>
      <c r="C227" s="100">
        <v>3.6445312410000001</v>
      </c>
    </row>
    <row r="228" spans="1:3" ht="15.75" customHeight="1">
      <c r="A228" s="95" t="s">
        <v>122</v>
      </c>
      <c r="B228" s="96" t="s">
        <v>1001</v>
      </c>
      <c r="C228" s="97">
        <v>1.2668415980000001</v>
      </c>
    </row>
    <row r="229" spans="1:3" ht="15.75" customHeight="1">
      <c r="A229" s="98" t="s">
        <v>122</v>
      </c>
      <c r="B229" s="99" t="s">
        <v>1002</v>
      </c>
      <c r="C229" s="100">
        <v>0.15632101800000001</v>
      </c>
    </row>
    <row r="230" spans="1:3" ht="15.75" customHeight="1">
      <c r="A230" s="95" t="s">
        <v>122</v>
      </c>
      <c r="B230" s="96" t="s">
        <v>1003</v>
      </c>
      <c r="C230" s="97">
        <v>0.71476684300000004</v>
      </c>
    </row>
    <row r="231" spans="1:3" ht="15.75" customHeight="1">
      <c r="A231" s="98" t="s">
        <v>122</v>
      </c>
      <c r="B231" s="99" t="s">
        <v>1004</v>
      </c>
      <c r="C231" s="100">
        <v>0.39575373699999999</v>
      </c>
    </row>
    <row r="232" spans="1:3" ht="15.75" customHeight="1">
      <c r="A232" s="95" t="s">
        <v>125</v>
      </c>
      <c r="B232" s="96" t="s">
        <v>1000</v>
      </c>
      <c r="C232" s="97">
        <v>0</v>
      </c>
    </row>
    <row r="233" spans="1:3" ht="15.75" customHeight="1">
      <c r="A233" s="98" t="s">
        <v>125</v>
      </c>
      <c r="B233" s="99" t="s">
        <v>1001</v>
      </c>
      <c r="C233" s="100">
        <v>0</v>
      </c>
    </row>
    <row r="234" spans="1:3" ht="15.75" customHeight="1">
      <c r="A234" s="95" t="s">
        <v>125</v>
      </c>
      <c r="B234" s="96" t="s">
        <v>1002</v>
      </c>
      <c r="C234" s="97">
        <v>0</v>
      </c>
    </row>
    <row r="235" spans="1:3" ht="15.75" customHeight="1">
      <c r="A235" s="98" t="s">
        <v>125</v>
      </c>
      <c r="B235" s="99" t="s">
        <v>1003</v>
      </c>
      <c r="C235" s="100">
        <v>0</v>
      </c>
    </row>
    <row r="236" spans="1:3" ht="15.75" customHeight="1">
      <c r="A236" s="95" t="s">
        <v>125</v>
      </c>
      <c r="B236" s="96" t="s">
        <v>1004</v>
      </c>
      <c r="C236" s="97">
        <v>0</v>
      </c>
    </row>
    <row r="237" spans="1:3" ht="15.75" customHeight="1">
      <c r="A237" s="98" t="s">
        <v>128</v>
      </c>
      <c r="B237" s="99" t="s">
        <v>1000</v>
      </c>
      <c r="C237" s="100">
        <v>15.788228930000001</v>
      </c>
    </row>
    <row r="238" spans="1:3" ht="15.75" customHeight="1">
      <c r="A238" s="95" t="s">
        <v>128</v>
      </c>
      <c r="B238" s="96" t="s">
        <v>1001</v>
      </c>
      <c r="C238" s="97">
        <v>2.3698499160000002</v>
      </c>
    </row>
    <row r="239" spans="1:3" ht="15.75" customHeight="1">
      <c r="A239" s="98" t="s">
        <v>128</v>
      </c>
      <c r="B239" s="99" t="s">
        <v>1002</v>
      </c>
      <c r="C239" s="100">
        <v>0.49188743000000001</v>
      </c>
    </row>
    <row r="240" spans="1:3" ht="15.75" customHeight="1">
      <c r="A240" s="95" t="s">
        <v>128</v>
      </c>
      <c r="B240" s="96" t="s">
        <v>1003</v>
      </c>
      <c r="C240" s="97">
        <v>0.99428420500000003</v>
      </c>
    </row>
    <row r="241" spans="1:3" ht="15.75" customHeight="1">
      <c r="A241" s="98" t="s">
        <v>128</v>
      </c>
      <c r="B241" s="99" t="s">
        <v>1004</v>
      </c>
      <c r="C241" s="100">
        <v>0.88367828000000004</v>
      </c>
    </row>
    <row r="242" spans="1:3" ht="15.75" customHeight="1">
      <c r="A242" s="95" t="s">
        <v>131</v>
      </c>
      <c r="B242" s="96" t="s">
        <v>1000</v>
      </c>
      <c r="C242" s="97">
        <v>0</v>
      </c>
    </row>
    <row r="243" spans="1:3" ht="15.75" customHeight="1">
      <c r="A243" s="98" t="s">
        <v>131</v>
      </c>
      <c r="B243" s="99" t="s">
        <v>1001</v>
      </c>
      <c r="C243" s="100">
        <v>0</v>
      </c>
    </row>
    <row r="244" spans="1:3" ht="15.75" customHeight="1">
      <c r="A244" s="95" t="s">
        <v>131</v>
      </c>
      <c r="B244" s="96" t="s">
        <v>1002</v>
      </c>
      <c r="C244" s="97">
        <v>0</v>
      </c>
    </row>
    <row r="245" spans="1:3" ht="15.75" customHeight="1">
      <c r="A245" s="98" t="s">
        <v>131</v>
      </c>
      <c r="B245" s="99" t="s">
        <v>1003</v>
      </c>
      <c r="C245" s="100">
        <v>0</v>
      </c>
    </row>
    <row r="246" spans="1:3" ht="15.75" customHeight="1">
      <c r="A246" s="95" t="s">
        <v>131</v>
      </c>
      <c r="B246" s="96" t="s">
        <v>1004</v>
      </c>
      <c r="C246" s="97">
        <v>0</v>
      </c>
    </row>
    <row r="247" spans="1:3" ht="15.75" customHeight="1">
      <c r="A247" s="98" t="s">
        <v>133</v>
      </c>
      <c r="B247" s="99" t="s">
        <v>1000</v>
      </c>
      <c r="C247" s="100">
        <v>6.9266664420000001</v>
      </c>
    </row>
    <row r="248" spans="1:3" ht="15.75" customHeight="1">
      <c r="A248" s="95" t="s">
        <v>133</v>
      </c>
      <c r="B248" s="96" t="s">
        <v>1001</v>
      </c>
      <c r="C248" s="97">
        <v>0</v>
      </c>
    </row>
    <row r="249" spans="1:3" ht="15.75" customHeight="1">
      <c r="A249" s="98" t="s">
        <v>133</v>
      </c>
      <c r="B249" s="99" t="s">
        <v>1002</v>
      </c>
      <c r="C249" s="100">
        <v>0</v>
      </c>
    </row>
    <row r="250" spans="1:3" ht="15.75" customHeight="1">
      <c r="A250" s="95" t="s">
        <v>133</v>
      </c>
      <c r="B250" s="96" t="s">
        <v>1003</v>
      </c>
      <c r="C250" s="97">
        <v>0</v>
      </c>
    </row>
    <row r="251" spans="1:3" ht="15.75" customHeight="1">
      <c r="A251" s="98" t="s">
        <v>133</v>
      </c>
      <c r="B251" s="99" t="s">
        <v>1004</v>
      </c>
      <c r="C251" s="100">
        <v>0</v>
      </c>
    </row>
    <row r="252" spans="1:3" ht="15.75" customHeight="1">
      <c r="C252" s="139">
        <f>SUM(C2:C251)</f>
        <v>71.887515810000011</v>
      </c>
    </row>
    <row r="253" spans="1:3" ht="15.75" customHeight="1"/>
    <row r="254" spans="1:3" ht="15.75" customHeight="1"/>
    <row r="255" spans="1:3" ht="15.75" customHeight="1"/>
    <row r="256" spans="1: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000"/>
  <sheetViews>
    <sheetView topLeftCell="A139" workbookViewId="0">
      <selection activeCell="C157" sqref="C157"/>
    </sheetView>
  </sheetViews>
  <sheetFormatPr defaultColWidth="12.625" defaultRowHeight="15" customHeight="1"/>
  <cols>
    <col min="1" max="2" width="7.625" style="218" customWidth="1"/>
    <col min="3" max="3" width="29.875" style="218" customWidth="1"/>
    <col min="4" max="4" width="8" style="218" customWidth="1"/>
    <col min="5" max="26" width="7.625" style="218" customWidth="1"/>
    <col min="27" max="16384" width="12.625" style="218"/>
  </cols>
  <sheetData>
    <row r="1" spans="1:4" ht="14.25">
      <c r="A1" s="101" t="s">
        <v>998</v>
      </c>
      <c r="B1" s="242"/>
      <c r="C1" s="242" t="s">
        <v>999</v>
      </c>
      <c r="D1" s="102">
        <v>2017</v>
      </c>
    </row>
    <row r="2" spans="1:4" ht="14.25">
      <c r="A2" s="243" t="s">
        <v>2</v>
      </c>
      <c r="B2" s="243" t="str">
        <f t="shared" ref="B2:B151" si="0">RIGHT(C2,3)</f>
        <v>CH4</v>
      </c>
      <c r="C2" s="244" t="s">
        <v>1005</v>
      </c>
      <c r="D2" s="245">
        <v>3.1613285320000002</v>
      </c>
    </row>
    <row r="3" spans="1:4" ht="14.25">
      <c r="A3" s="246" t="s">
        <v>2</v>
      </c>
      <c r="B3" s="243" t="str">
        <f t="shared" si="0"/>
        <v>CO2</v>
      </c>
      <c r="C3" s="245" t="s">
        <v>1006</v>
      </c>
      <c r="D3" s="245">
        <v>7.5211923E-2</v>
      </c>
    </row>
    <row r="4" spans="1:4" ht="14.25">
      <c r="A4" s="243" t="s">
        <v>2</v>
      </c>
      <c r="B4" s="243" t="str">
        <f t="shared" si="0"/>
        <v>N2O</v>
      </c>
      <c r="C4" s="244" t="s">
        <v>1007</v>
      </c>
      <c r="D4" s="245">
        <v>1.3483290000000001E-3</v>
      </c>
    </row>
    <row r="5" spans="1:4" ht="14.25">
      <c r="A5" s="246" t="s">
        <v>5</v>
      </c>
      <c r="B5" s="243" t="str">
        <f t="shared" si="0"/>
        <v>CH4</v>
      </c>
      <c r="C5" s="245" t="s">
        <v>1005</v>
      </c>
      <c r="D5" s="245">
        <v>0.21520884500000001</v>
      </c>
    </row>
    <row r="6" spans="1:4" ht="14.25">
      <c r="A6" s="243" t="s">
        <v>5</v>
      </c>
      <c r="B6" s="243" t="str">
        <f t="shared" si="0"/>
        <v>CO2</v>
      </c>
      <c r="C6" s="244" t="s">
        <v>1006</v>
      </c>
      <c r="D6" s="245">
        <v>9.1502319999999995E-3</v>
      </c>
    </row>
    <row r="7" spans="1:4" ht="14.25">
      <c r="A7" s="246" t="s">
        <v>5</v>
      </c>
      <c r="B7" s="243" t="str">
        <f t="shared" si="0"/>
        <v>N2O</v>
      </c>
      <c r="C7" s="245" t="s">
        <v>1007</v>
      </c>
      <c r="D7" s="245">
        <v>1.6403699999999999E-4</v>
      </c>
    </row>
    <row r="8" spans="1:4" ht="14.25">
      <c r="A8" s="243" t="s">
        <v>7</v>
      </c>
      <c r="B8" s="243" t="str">
        <f t="shared" si="0"/>
        <v>CH4</v>
      </c>
      <c r="C8" s="244" t="s">
        <v>1005</v>
      </c>
      <c r="D8" s="245">
        <v>2.093261467</v>
      </c>
    </row>
    <row r="9" spans="1:4" ht="14.25">
      <c r="A9" s="246" t="s">
        <v>7</v>
      </c>
      <c r="B9" s="243" t="str">
        <f t="shared" si="0"/>
        <v>CO2</v>
      </c>
      <c r="C9" s="245" t="s">
        <v>1006</v>
      </c>
      <c r="D9" s="245">
        <v>0</v>
      </c>
    </row>
    <row r="10" spans="1:4" ht="14.25">
      <c r="A10" s="243" t="s">
        <v>7</v>
      </c>
      <c r="B10" s="243" t="str">
        <f t="shared" si="0"/>
        <v>N2O</v>
      </c>
      <c r="C10" s="244" t="s">
        <v>1007</v>
      </c>
      <c r="D10" s="245">
        <v>0</v>
      </c>
    </row>
    <row r="11" spans="1:4" ht="14.25">
      <c r="A11" s="246" t="s">
        <v>11</v>
      </c>
      <c r="B11" s="243" t="str">
        <f t="shared" si="0"/>
        <v>CH4</v>
      </c>
      <c r="C11" s="245" t="s">
        <v>1005</v>
      </c>
      <c r="D11" s="245">
        <v>1.9311190469999999</v>
      </c>
    </row>
    <row r="12" spans="1:4" ht="14.25">
      <c r="A12" s="243" t="s">
        <v>11</v>
      </c>
      <c r="B12" s="243" t="str">
        <f t="shared" si="0"/>
        <v>CO2</v>
      </c>
      <c r="C12" s="244" t="s">
        <v>1006</v>
      </c>
      <c r="D12" s="245">
        <v>3.1015306999999999E-2</v>
      </c>
    </row>
    <row r="13" spans="1:4" ht="14.25">
      <c r="A13" s="246" t="s">
        <v>11</v>
      </c>
      <c r="B13" s="243" t="str">
        <f t="shared" si="0"/>
        <v>N2O</v>
      </c>
      <c r="C13" s="245" t="s">
        <v>1007</v>
      </c>
      <c r="D13" s="245">
        <v>5.5601299999999995E-4</v>
      </c>
    </row>
    <row r="14" spans="1:4" ht="14.25">
      <c r="A14" s="243" t="s">
        <v>14</v>
      </c>
      <c r="B14" s="243" t="str">
        <f t="shared" si="0"/>
        <v>CH4</v>
      </c>
      <c r="C14" s="244" t="s">
        <v>1005</v>
      </c>
      <c r="D14" s="245">
        <v>13.00124063</v>
      </c>
    </row>
    <row r="15" spans="1:4" ht="14.25">
      <c r="A15" s="246" t="s">
        <v>14</v>
      </c>
      <c r="B15" s="243" t="str">
        <f t="shared" si="0"/>
        <v>CO2</v>
      </c>
      <c r="C15" s="245" t="s">
        <v>1006</v>
      </c>
      <c r="D15" s="245">
        <v>0.46645524999999999</v>
      </c>
    </row>
    <row r="16" spans="1:4" ht="14.25">
      <c r="A16" s="243" t="s">
        <v>14</v>
      </c>
      <c r="B16" s="243" t="str">
        <f t="shared" si="0"/>
        <v>N2O</v>
      </c>
      <c r="C16" s="244" t="s">
        <v>1007</v>
      </c>
      <c r="D16" s="245">
        <v>8.3621719999999993E-3</v>
      </c>
    </row>
    <row r="17" spans="1:4" ht="14.25">
      <c r="A17" s="246" t="s">
        <v>16</v>
      </c>
      <c r="B17" s="243" t="str">
        <f t="shared" si="0"/>
        <v>CH4</v>
      </c>
      <c r="C17" s="245" t="s">
        <v>1005</v>
      </c>
      <c r="D17" s="245">
        <v>2.8778282609999999</v>
      </c>
    </row>
    <row r="18" spans="1:4" ht="14.25">
      <c r="A18" s="243" t="s">
        <v>16</v>
      </c>
      <c r="B18" s="243" t="str">
        <f t="shared" si="0"/>
        <v>CO2</v>
      </c>
      <c r="C18" s="244" t="s">
        <v>1006</v>
      </c>
      <c r="D18" s="245">
        <v>0</v>
      </c>
    </row>
    <row r="19" spans="1:4" ht="14.25">
      <c r="A19" s="246" t="s">
        <v>16</v>
      </c>
      <c r="B19" s="243" t="str">
        <f t="shared" si="0"/>
        <v>N2O</v>
      </c>
      <c r="C19" s="245" t="s">
        <v>1007</v>
      </c>
      <c r="D19" s="245">
        <v>0</v>
      </c>
    </row>
    <row r="20" spans="1:4" ht="14.25">
      <c r="A20" s="243" t="s">
        <v>19</v>
      </c>
      <c r="B20" s="243" t="str">
        <f t="shared" si="0"/>
        <v>CH4</v>
      </c>
      <c r="C20" s="244" t="s">
        <v>1005</v>
      </c>
      <c r="D20" s="245">
        <v>0.26668699699999998</v>
      </c>
    </row>
    <row r="21" spans="1:4" ht="15.75" customHeight="1">
      <c r="A21" s="246" t="s">
        <v>19</v>
      </c>
      <c r="B21" s="243" t="str">
        <f t="shared" si="0"/>
        <v>CO2</v>
      </c>
      <c r="C21" s="245" t="s">
        <v>1006</v>
      </c>
      <c r="D21" s="245">
        <v>1.1503821759999999</v>
      </c>
    </row>
    <row r="22" spans="1:4" ht="15.75" customHeight="1">
      <c r="A22" s="243" t="s">
        <v>19</v>
      </c>
      <c r="B22" s="243" t="str">
        <f t="shared" si="0"/>
        <v>N2O</v>
      </c>
      <c r="C22" s="244" t="s">
        <v>1007</v>
      </c>
      <c r="D22" s="245">
        <v>2.0622972999999999E-2</v>
      </c>
    </row>
    <row r="23" spans="1:4" ht="15.75" customHeight="1">
      <c r="A23" s="246" t="s">
        <v>22</v>
      </c>
      <c r="B23" s="243" t="str">
        <f t="shared" si="0"/>
        <v>CH4</v>
      </c>
      <c r="C23" s="245" t="s">
        <v>1005</v>
      </c>
      <c r="D23" s="245">
        <v>0.17741454400000001</v>
      </c>
    </row>
    <row r="24" spans="1:4" ht="15.75" customHeight="1">
      <c r="A24" s="243" t="s">
        <v>22</v>
      </c>
      <c r="B24" s="243" t="str">
        <f t="shared" si="0"/>
        <v>CO2</v>
      </c>
      <c r="C24" s="244" t="s">
        <v>1006</v>
      </c>
      <c r="D24" s="245">
        <v>0</v>
      </c>
    </row>
    <row r="25" spans="1:4" ht="15.75" customHeight="1">
      <c r="A25" s="246" t="s">
        <v>22</v>
      </c>
      <c r="B25" s="243" t="str">
        <f t="shared" si="0"/>
        <v>N2O</v>
      </c>
      <c r="C25" s="245" t="s">
        <v>1007</v>
      </c>
      <c r="D25" s="245">
        <v>0</v>
      </c>
    </row>
    <row r="26" spans="1:4" ht="15.75" customHeight="1">
      <c r="A26" s="243" t="s">
        <v>25</v>
      </c>
      <c r="B26" s="243" t="str">
        <f t="shared" si="0"/>
        <v>CH4</v>
      </c>
      <c r="C26" s="244" t="s">
        <v>1005</v>
      </c>
      <c r="D26" s="245">
        <v>5.9698587080000003</v>
      </c>
    </row>
    <row r="27" spans="1:4" ht="15.75" customHeight="1">
      <c r="A27" s="246" t="s">
        <v>25</v>
      </c>
      <c r="B27" s="243" t="str">
        <f t="shared" si="0"/>
        <v>CO2</v>
      </c>
      <c r="C27" s="245" t="s">
        <v>1006</v>
      </c>
      <c r="D27" s="245">
        <v>3.011160711</v>
      </c>
    </row>
    <row r="28" spans="1:4" ht="15.75" customHeight="1">
      <c r="A28" s="243" t="s">
        <v>25</v>
      </c>
      <c r="B28" s="243" t="str">
        <f t="shared" si="0"/>
        <v>N2O</v>
      </c>
      <c r="C28" s="244" t="s">
        <v>1007</v>
      </c>
      <c r="D28" s="245">
        <v>5.3981266E-2</v>
      </c>
    </row>
    <row r="29" spans="1:4" ht="15.75" customHeight="1">
      <c r="A29" s="246" t="s">
        <v>27</v>
      </c>
      <c r="B29" s="243" t="str">
        <f t="shared" si="0"/>
        <v>CH4</v>
      </c>
      <c r="C29" s="245" t="s">
        <v>1005</v>
      </c>
      <c r="D29" s="245">
        <v>2.0154957950000001</v>
      </c>
    </row>
    <row r="30" spans="1:4" ht="15.75" customHeight="1">
      <c r="A30" s="243" t="s">
        <v>27</v>
      </c>
      <c r="B30" s="243" t="str">
        <f t="shared" si="0"/>
        <v>CO2</v>
      </c>
      <c r="C30" s="244" t="s">
        <v>1006</v>
      </c>
      <c r="D30" s="245">
        <v>6.4428854999999993E-2</v>
      </c>
    </row>
    <row r="31" spans="1:4" ht="15.75" customHeight="1">
      <c r="A31" s="246" t="s">
        <v>27</v>
      </c>
      <c r="B31" s="243" t="str">
        <f t="shared" si="0"/>
        <v>N2O</v>
      </c>
      <c r="C31" s="245" t="s">
        <v>1007</v>
      </c>
      <c r="D31" s="245">
        <v>1.1550200000000001E-3</v>
      </c>
    </row>
    <row r="32" spans="1:4" ht="15.75" customHeight="1">
      <c r="A32" s="243" t="s">
        <v>30</v>
      </c>
      <c r="B32" s="243" t="str">
        <f t="shared" si="0"/>
        <v>CH4</v>
      </c>
      <c r="C32" s="244" t="s">
        <v>1005</v>
      </c>
      <c r="D32" s="245">
        <v>0.83506387999999998</v>
      </c>
    </row>
    <row r="33" spans="1:4" ht="15.75" customHeight="1">
      <c r="A33" s="246" t="s">
        <v>30</v>
      </c>
      <c r="B33" s="243" t="str">
        <f t="shared" si="0"/>
        <v>CO2</v>
      </c>
      <c r="C33" s="245" t="s">
        <v>1006</v>
      </c>
      <c r="D33" s="245">
        <v>0.521327875</v>
      </c>
    </row>
    <row r="34" spans="1:4" ht="15.75" customHeight="1">
      <c r="A34" s="243" t="s">
        <v>30</v>
      </c>
      <c r="B34" s="243" t="str">
        <f t="shared" si="0"/>
        <v>N2O</v>
      </c>
      <c r="C34" s="244" t="s">
        <v>1007</v>
      </c>
      <c r="D34" s="245">
        <v>9.3458770000000007E-3</v>
      </c>
    </row>
    <row r="35" spans="1:4" ht="15.75" customHeight="1">
      <c r="A35" s="246" t="s">
        <v>33</v>
      </c>
      <c r="B35" s="243" t="str">
        <f t="shared" si="0"/>
        <v>CH4</v>
      </c>
      <c r="C35" s="245" t="s">
        <v>1005</v>
      </c>
      <c r="D35" s="245">
        <v>0.36048658500000003</v>
      </c>
    </row>
    <row r="36" spans="1:4" ht="15.75" customHeight="1">
      <c r="A36" s="243" t="s">
        <v>33</v>
      </c>
      <c r="B36" s="243" t="str">
        <f t="shared" si="0"/>
        <v>CO2</v>
      </c>
      <c r="C36" s="244" t="s">
        <v>1006</v>
      </c>
      <c r="D36" s="245">
        <v>0</v>
      </c>
    </row>
    <row r="37" spans="1:4" ht="15.75" customHeight="1">
      <c r="A37" s="246" t="s">
        <v>33</v>
      </c>
      <c r="B37" s="243" t="str">
        <f t="shared" si="0"/>
        <v>N2O</v>
      </c>
      <c r="C37" s="245" t="s">
        <v>1007</v>
      </c>
      <c r="D37" s="245">
        <v>0</v>
      </c>
    </row>
    <row r="38" spans="1:4" ht="15.75" customHeight="1">
      <c r="A38" s="243" t="s">
        <v>35</v>
      </c>
      <c r="B38" s="243" t="str">
        <f t="shared" si="0"/>
        <v>CH4</v>
      </c>
      <c r="C38" s="244" t="s">
        <v>1005</v>
      </c>
      <c r="D38" s="245">
        <v>5.6273096870000003</v>
      </c>
    </row>
    <row r="39" spans="1:4" ht="15.75" customHeight="1">
      <c r="A39" s="246" t="s">
        <v>35</v>
      </c>
      <c r="B39" s="243" t="str">
        <f t="shared" si="0"/>
        <v>CO2</v>
      </c>
      <c r="C39" s="245" t="s">
        <v>1006</v>
      </c>
      <c r="D39" s="245">
        <v>0</v>
      </c>
    </row>
    <row r="40" spans="1:4" ht="15.75" customHeight="1">
      <c r="A40" s="243" t="s">
        <v>35</v>
      </c>
      <c r="B40" s="243" t="str">
        <f t="shared" si="0"/>
        <v>N2O</v>
      </c>
      <c r="C40" s="244" t="s">
        <v>1007</v>
      </c>
      <c r="D40" s="245">
        <v>0</v>
      </c>
    </row>
    <row r="41" spans="1:4" ht="15.75" customHeight="1">
      <c r="A41" s="246" t="s">
        <v>38</v>
      </c>
      <c r="B41" s="243" t="str">
        <f t="shared" si="0"/>
        <v>CH4</v>
      </c>
      <c r="C41" s="245" t="s">
        <v>1005</v>
      </c>
      <c r="D41" s="245">
        <v>1.624308364</v>
      </c>
    </row>
    <row r="42" spans="1:4" ht="15.75" customHeight="1">
      <c r="A42" s="243" t="s">
        <v>38</v>
      </c>
      <c r="B42" s="243" t="str">
        <f t="shared" si="0"/>
        <v>CO2</v>
      </c>
      <c r="C42" s="244" t="s">
        <v>1006</v>
      </c>
      <c r="D42" s="245">
        <v>0.240172779</v>
      </c>
    </row>
    <row r="43" spans="1:4" ht="15.75" customHeight="1">
      <c r="A43" s="246" t="s">
        <v>38</v>
      </c>
      <c r="B43" s="243" t="str">
        <f t="shared" si="0"/>
        <v>N2O</v>
      </c>
      <c r="C43" s="245" t="s">
        <v>1007</v>
      </c>
      <c r="D43" s="245">
        <v>4.3055919999999996E-3</v>
      </c>
    </row>
    <row r="44" spans="1:4" ht="15.75" customHeight="1">
      <c r="A44" s="243" t="s">
        <v>41</v>
      </c>
      <c r="B44" s="243" t="str">
        <f t="shared" si="0"/>
        <v>CH4</v>
      </c>
      <c r="C44" s="244" t="s">
        <v>1005</v>
      </c>
      <c r="D44" s="245">
        <v>1.4112335060000001</v>
      </c>
    </row>
    <row r="45" spans="1:4" ht="15.75" customHeight="1">
      <c r="A45" s="246" t="s">
        <v>41</v>
      </c>
      <c r="B45" s="243" t="str">
        <f t="shared" si="0"/>
        <v>CO2</v>
      </c>
      <c r="C45" s="245" t="s">
        <v>1006</v>
      </c>
      <c r="D45" s="245">
        <v>2.5719845000000002E-2</v>
      </c>
    </row>
    <row r="46" spans="1:4" ht="15.75" customHeight="1">
      <c r="A46" s="243" t="s">
        <v>41</v>
      </c>
      <c r="B46" s="243" t="str">
        <f t="shared" si="0"/>
        <v>N2O</v>
      </c>
      <c r="C46" s="244" t="s">
        <v>1007</v>
      </c>
      <c r="D46" s="245">
        <v>4.6108100000000001E-4</v>
      </c>
    </row>
    <row r="47" spans="1:4" ht="15.75" customHeight="1">
      <c r="A47" s="246" t="s">
        <v>43</v>
      </c>
      <c r="B47" s="243" t="str">
        <f t="shared" si="0"/>
        <v>CH4</v>
      </c>
      <c r="C47" s="245" t="s">
        <v>1005</v>
      </c>
      <c r="D47" s="245">
        <v>1.5462922210000001</v>
      </c>
    </row>
    <row r="48" spans="1:4" ht="15.75" customHeight="1">
      <c r="A48" s="243" t="s">
        <v>43</v>
      </c>
      <c r="B48" s="243" t="str">
        <f t="shared" si="0"/>
        <v>CO2</v>
      </c>
      <c r="C48" s="244" t="s">
        <v>1006</v>
      </c>
      <c r="D48" s="245">
        <v>1.7645650000000001E-3</v>
      </c>
    </row>
    <row r="49" spans="1:4" ht="15.75" customHeight="1">
      <c r="A49" s="246" t="s">
        <v>43</v>
      </c>
      <c r="B49" s="243" t="str">
        <f t="shared" si="0"/>
        <v>N2O</v>
      </c>
      <c r="C49" s="245" t="s">
        <v>1007</v>
      </c>
      <c r="D49" s="247">
        <v>3.1633500000000001E-5</v>
      </c>
    </row>
    <row r="50" spans="1:4" ht="15.75" customHeight="1">
      <c r="A50" s="243" t="s">
        <v>46</v>
      </c>
      <c r="B50" s="243" t="str">
        <f t="shared" si="0"/>
        <v>CH4</v>
      </c>
      <c r="C50" s="244" t="s">
        <v>1005</v>
      </c>
      <c r="D50" s="245">
        <v>2.4794548189999999</v>
      </c>
    </row>
    <row r="51" spans="1:4" ht="15.75" customHeight="1">
      <c r="A51" s="246" t="s">
        <v>46</v>
      </c>
      <c r="B51" s="243" t="str">
        <f t="shared" si="0"/>
        <v>CO2</v>
      </c>
      <c r="C51" s="245" t="s">
        <v>1006</v>
      </c>
      <c r="D51" s="245">
        <v>6.437267E-3</v>
      </c>
    </row>
    <row r="52" spans="1:4" ht="15.75" customHeight="1">
      <c r="A52" s="243" t="s">
        <v>46</v>
      </c>
      <c r="B52" s="243" t="str">
        <f t="shared" si="0"/>
        <v>N2O</v>
      </c>
      <c r="C52" s="244" t="s">
        <v>1007</v>
      </c>
      <c r="D52" s="245">
        <v>1.15401E-4</v>
      </c>
    </row>
    <row r="53" spans="1:4" ht="15.75" customHeight="1">
      <c r="A53" s="246" t="s">
        <v>49</v>
      </c>
      <c r="B53" s="243" t="str">
        <f t="shared" si="0"/>
        <v>CH4</v>
      </c>
      <c r="C53" s="245" t="s">
        <v>1005</v>
      </c>
      <c r="D53" s="245">
        <v>2.8541939489999999</v>
      </c>
    </row>
    <row r="54" spans="1:4" ht="15.75" customHeight="1">
      <c r="A54" s="243" t="s">
        <v>49</v>
      </c>
      <c r="B54" s="243" t="str">
        <f t="shared" si="0"/>
        <v>CO2</v>
      </c>
      <c r="C54" s="244" t="s">
        <v>1006</v>
      </c>
      <c r="D54" s="245">
        <v>0.124513896</v>
      </c>
    </row>
    <row r="55" spans="1:4" ht="15.75" customHeight="1">
      <c r="A55" s="246" t="s">
        <v>49</v>
      </c>
      <c r="B55" s="243" t="str">
        <f t="shared" si="0"/>
        <v>N2O</v>
      </c>
      <c r="C55" s="245" t="s">
        <v>1007</v>
      </c>
      <c r="D55" s="245">
        <v>2.2321680000000001E-3</v>
      </c>
    </row>
    <row r="56" spans="1:4" ht="15.75" customHeight="1">
      <c r="A56" s="243" t="s">
        <v>51</v>
      </c>
      <c r="B56" s="243" t="str">
        <f t="shared" si="0"/>
        <v>CH4</v>
      </c>
      <c r="C56" s="244" t="s">
        <v>1005</v>
      </c>
      <c r="D56" s="245">
        <v>3.105368E-2</v>
      </c>
    </row>
    <row r="57" spans="1:4" ht="15.75" customHeight="1">
      <c r="A57" s="246" t="s">
        <v>51</v>
      </c>
      <c r="B57" s="243" t="str">
        <f t="shared" si="0"/>
        <v>CO2</v>
      </c>
      <c r="C57" s="245" t="s">
        <v>1006</v>
      </c>
      <c r="D57" s="245">
        <v>0.115165636</v>
      </c>
    </row>
    <row r="58" spans="1:4" ht="15.75" customHeight="1">
      <c r="A58" s="243" t="s">
        <v>51</v>
      </c>
      <c r="B58" s="243" t="str">
        <f t="shared" si="0"/>
        <v>N2O</v>
      </c>
      <c r="C58" s="244" t="s">
        <v>1007</v>
      </c>
      <c r="D58" s="245">
        <v>2.0645820000000001E-3</v>
      </c>
    </row>
    <row r="59" spans="1:4" ht="15.75" customHeight="1">
      <c r="A59" s="246" t="s">
        <v>54</v>
      </c>
      <c r="B59" s="243" t="str">
        <f t="shared" si="0"/>
        <v>CH4</v>
      </c>
      <c r="C59" s="245" t="s">
        <v>1005</v>
      </c>
      <c r="D59" s="245">
        <v>2.316486839</v>
      </c>
    </row>
    <row r="60" spans="1:4" ht="15.75" customHeight="1">
      <c r="A60" s="243" t="s">
        <v>54</v>
      </c>
      <c r="B60" s="243" t="str">
        <f t="shared" si="0"/>
        <v>CO2</v>
      </c>
      <c r="C60" s="244" t="s">
        <v>1006</v>
      </c>
      <c r="D60" s="245">
        <v>0.65240045000000002</v>
      </c>
    </row>
    <row r="61" spans="1:4" ht="15.75" customHeight="1">
      <c r="A61" s="246" t="s">
        <v>54</v>
      </c>
      <c r="B61" s="243" t="str">
        <f t="shared" si="0"/>
        <v>N2O</v>
      </c>
      <c r="C61" s="245" t="s">
        <v>1007</v>
      </c>
      <c r="D61" s="245">
        <v>1.1695624E-2</v>
      </c>
    </row>
    <row r="62" spans="1:4" ht="15.75" customHeight="1">
      <c r="A62" s="243" t="s">
        <v>57</v>
      </c>
      <c r="B62" s="243" t="str">
        <f t="shared" si="0"/>
        <v>CH4</v>
      </c>
      <c r="C62" s="244" t="s">
        <v>1005</v>
      </c>
      <c r="D62" s="245">
        <v>1.0055030410000001</v>
      </c>
    </row>
    <row r="63" spans="1:4" ht="15.75" customHeight="1">
      <c r="A63" s="246" t="s">
        <v>57</v>
      </c>
      <c r="B63" s="243" t="str">
        <f t="shared" si="0"/>
        <v>CO2</v>
      </c>
      <c r="C63" s="245" t="s">
        <v>1006</v>
      </c>
      <c r="D63" s="245">
        <v>1.5695691190000001</v>
      </c>
    </row>
    <row r="64" spans="1:4" ht="15.75" customHeight="1">
      <c r="A64" s="243" t="s">
        <v>57</v>
      </c>
      <c r="B64" s="243" t="str">
        <f t="shared" si="0"/>
        <v>N2O</v>
      </c>
      <c r="C64" s="244" t="s">
        <v>1007</v>
      </c>
      <c r="D64" s="245">
        <v>2.8137763E-2</v>
      </c>
    </row>
    <row r="65" spans="1:4" ht="15.75" customHeight="1">
      <c r="A65" s="246" t="s">
        <v>60</v>
      </c>
      <c r="B65" s="243" t="str">
        <f t="shared" si="0"/>
        <v>CH4</v>
      </c>
      <c r="C65" s="245" t="s">
        <v>1005</v>
      </c>
      <c r="D65" s="245">
        <v>3.0609726500000001</v>
      </c>
    </row>
    <row r="66" spans="1:4" ht="15.75" customHeight="1">
      <c r="A66" s="243" t="s">
        <v>60</v>
      </c>
      <c r="B66" s="243" t="str">
        <f t="shared" si="0"/>
        <v>CO2</v>
      </c>
      <c r="C66" s="244" t="s">
        <v>1006</v>
      </c>
      <c r="D66" s="245">
        <v>0.49115772299999999</v>
      </c>
    </row>
    <row r="67" spans="1:4" ht="15.75" customHeight="1">
      <c r="A67" s="246" t="s">
        <v>60</v>
      </c>
      <c r="B67" s="243" t="str">
        <f t="shared" si="0"/>
        <v>N2O</v>
      </c>
      <c r="C67" s="245" t="s">
        <v>1007</v>
      </c>
      <c r="D67" s="245">
        <v>8.8050149999999994E-3</v>
      </c>
    </row>
    <row r="68" spans="1:4" ht="15.75" customHeight="1">
      <c r="A68" s="243" t="s">
        <v>1</v>
      </c>
      <c r="B68" s="243" t="str">
        <f t="shared" si="0"/>
        <v>CH4</v>
      </c>
      <c r="C68" s="244" t="s">
        <v>1005</v>
      </c>
      <c r="D68" s="245">
        <v>1.150106506</v>
      </c>
    </row>
    <row r="69" spans="1:4" ht="15.75" customHeight="1">
      <c r="A69" s="246" t="s">
        <v>1</v>
      </c>
      <c r="B69" s="243" t="str">
        <f t="shared" si="0"/>
        <v>CO2</v>
      </c>
      <c r="C69" s="245" t="s">
        <v>1006</v>
      </c>
      <c r="D69" s="245">
        <v>1.085925029</v>
      </c>
    </row>
    <row r="70" spans="1:4" ht="15.75" customHeight="1">
      <c r="A70" s="243" t="s">
        <v>1</v>
      </c>
      <c r="B70" s="243" t="str">
        <f t="shared" si="0"/>
        <v>N2O</v>
      </c>
      <c r="C70" s="244" t="s">
        <v>1007</v>
      </c>
      <c r="D70" s="245">
        <v>1.9467445999999999E-2</v>
      </c>
    </row>
    <row r="71" spans="1:4" ht="15.75" customHeight="1">
      <c r="A71" s="246" t="s">
        <v>64</v>
      </c>
      <c r="B71" s="243" t="str">
        <f t="shared" si="0"/>
        <v>CH4</v>
      </c>
      <c r="C71" s="245" t="s">
        <v>1005</v>
      </c>
      <c r="D71" s="245">
        <v>1.57505253</v>
      </c>
    </row>
    <row r="72" spans="1:4" ht="15.75" customHeight="1">
      <c r="A72" s="243" t="s">
        <v>64</v>
      </c>
      <c r="B72" s="243" t="str">
        <f t="shared" si="0"/>
        <v>CO2</v>
      </c>
      <c r="C72" s="244" t="s">
        <v>1006</v>
      </c>
      <c r="D72" s="245">
        <v>0</v>
      </c>
    </row>
    <row r="73" spans="1:4" ht="15.75" customHeight="1">
      <c r="A73" s="246" t="s">
        <v>64</v>
      </c>
      <c r="B73" s="243" t="str">
        <f t="shared" si="0"/>
        <v>N2O</v>
      </c>
      <c r="C73" s="245" t="s">
        <v>1007</v>
      </c>
      <c r="D73" s="245">
        <v>0</v>
      </c>
    </row>
    <row r="74" spans="1:4" ht="15.75" customHeight="1">
      <c r="A74" s="243" t="s">
        <v>67</v>
      </c>
      <c r="B74" s="243" t="str">
        <f t="shared" si="0"/>
        <v>CH4</v>
      </c>
      <c r="C74" s="244" t="s">
        <v>1005</v>
      </c>
      <c r="D74" s="245">
        <v>2.7240925749999998</v>
      </c>
    </row>
    <row r="75" spans="1:4" ht="15.75" customHeight="1">
      <c r="A75" s="246" t="s">
        <v>67</v>
      </c>
      <c r="B75" s="243" t="str">
        <f t="shared" si="0"/>
        <v>CO2</v>
      </c>
      <c r="C75" s="245" t="s">
        <v>1006</v>
      </c>
      <c r="D75" s="245">
        <v>1.2324435E-2</v>
      </c>
    </row>
    <row r="76" spans="1:4" ht="15.75" customHeight="1">
      <c r="A76" s="243" t="s">
        <v>67</v>
      </c>
      <c r="B76" s="243" t="str">
        <f t="shared" si="0"/>
        <v>N2O</v>
      </c>
      <c r="C76" s="244" t="s">
        <v>1007</v>
      </c>
      <c r="D76" s="245">
        <v>2.20941E-4</v>
      </c>
    </row>
    <row r="77" spans="1:4" ht="15.75" customHeight="1">
      <c r="A77" s="246" t="s">
        <v>69</v>
      </c>
      <c r="B77" s="243" t="str">
        <f t="shared" si="0"/>
        <v>CH4</v>
      </c>
      <c r="C77" s="245" t="s">
        <v>1005</v>
      </c>
      <c r="D77" s="245">
        <v>0.50990987899999995</v>
      </c>
    </row>
    <row r="78" spans="1:4" ht="15.75" customHeight="1">
      <c r="A78" s="243" t="s">
        <v>69</v>
      </c>
      <c r="B78" s="243" t="str">
        <f t="shared" si="0"/>
        <v>CO2</v>
      </c>
      <c r="C78" s="244" t="s">
        <v>1006</v>
      </c>
      <c r="D78" s="245">
        <v>5.8447569999999999E-3</v>
      </c>
    </row>
    <row r="79" spans="1:4" ht="15.75" customHeight="1">
      <c r="A79" s="246" t="s">
        <v>69</v>
      </c>
      <c r="B79" s="243" t="str">
        <f t="shared" si="0"/>
        <v>N2O</v>
      </c>
      <c r="C79" s="245" t="s">
        <v>1007</v>
      </c>
      <c r="D79" s="245">
        <v>1.0477899999999999E-4</v>
      </c>
    </row>
    <row r="80" spans="1:4" ht="15.75" customHeight="1">
      <c r="A80" s="243" t="s">
        <v>72</v>
      </c>
      <c r="B80" s="243" t="str">
        <f t="shared" si="0"/>
        <v>CH4</v>
      </c>
      <c r="C80" s="244" t="s">
        <v>1005</v>
      </c>
      <c r="D80" s="245">
        <v>0.70208975200000001</v>
      </c>
    </row>
    <row r="81" spans="1:4" ht="15.75" customHeight="1">
      <c r="A81" s="246" t="s">
        <v>72</v>
      </c>
      <c r="B81" s="243" t="str">
        <f t="shared" si="0"/>
        <v>CO2</v>
      </c>
      <c r="C81" s="245" t="s">
        <v>1006</v>
      </c>
      <c r="D81" s="245">
        <v>0</v>
      </c>
    </row>
    <row r="82" spans="1:4" ht="15.75" customHeight="1">
      <c r="A82" s="243" t="s">
        <v>72</v>
      </c>
      <c r="B82" s="243" t="str">
        <f t="shared" si="0"/>
        <v>N2O</v>
      </c>
      <c r="C82" s="244" t="s">
        <v>1007</v>
      </c>
      <c r="D82" s="245">
        <v>0</v>
      </c>
    </row>
    <row r="83" spans="1:4" ht="15.75" customHeight="1">
      <c r="A83" s="246" t="s">
        <v>75</v>
      </c>
      <c r="B83" s="243" t="str">
        <f t="shared" si="0"/>
        <v>CH4</v>
      </c>
      <c r="C83" s="245" t="s">
        <v>1005</v>
      </c>
      <c r="D83" s="245">
        <v>1.030902749</v>
      </c>
    </row>
    <row r="84" spans="1:4" ht="15.75" customHeight="1">
      <c r="A84" s="243" t="s">
        <v>75</v>
      </c>
      <c r="B84" s="243" t="str">
        <f t="shared" si="0"/>
        <v>CO2</v>
      </c>
      <c r="C84" s="244" t="s">
        <v>1006</v>
      </c>
      <c r="D84" s="245">
        <v>0</v>
      </c>
    </row>
    <row r="85" spans="1:4" ht="15.75" customHeight="1">
      <c r="A85" s="246" t="s">
        <v>75</v>
      </c>
      <c r="B85" s="243" t="str">
        <f t="shared" si="0"/>
        <v>N2O</v>
      </c>
      <c r="C85" s="245" t="s">
        <v>1007</v>
      </c>
      <c r="D85" s="245">
        <v>0</v>
      </c>
    </row>
    <row r="86" spans="1:4" ht="15.75" customHeight="1">
      <c r="A86" s="243" t="s">
        <v>78</v>
      </c>
      <c r="B86" s="243" t="str">
        <f t="shared" si="0"/>
        <v>CH4</v>
      </c>
      <c r="C86" s="244" t="s">
        <v>1005</v>
      </c>
      <c r="D86" s="245">
        <v>4.8725444E-2</v>
      </c>
    </row>
    <row r="87" spans="1:4" ht="15.75" customHeight="1">
      <c r="A87" s="246" t="s">
        <v>78</v>
      </c>
      <c r="B87" s="243" t="str">
        <f t="shared" si="0"/>
        <v>CO2</v>
      </c>
      <c r="C87" s="245" t="s">
        <v>1006</v>
      </c>
      <c r="D87" s="245">
        <v>0.10557388500000001</v>
      </c>
    </row>
    <row r="88" spans="1:4" ht="15.75" customHeight="1">
      <c r="A88" s="243" t="s">
        <v>78</v>
      </c>
      <c r="B88" s="243" t="str">
        <f t="shared" si="0"/>
        <v>N2O</v>
      </c>
      <c r="C88" s="244" t="s">
        <v>1007</v>
      </c>
      <c r="D88" s="245">
        <v>1.89263E-3</v>
      </c>
    </row>
    <row r="89" spans="1:4" ht="15.75" customHeight="1">
      <c r="A89" s="246" t="s">
        <v>80</v>
      </c>
      <c r="B89" s="243" t="str">
        <f t="shared" si="0"/>
        <v>CH4</v>
      </c>
      <c r="C89" s="245" t="s">
        <v>1005</v>
      </c>
      <c r="D89" s="245">
        <v>2.563375926</v>
      </c>
    </row>
    <row r="90" spans="1:4" ht="15.75" customHeight="1">
      <c r="A90" s="243" t="s">
        <v>80</v>
      </c>
      <c r="B90" s="243" t="str">
        <f t="shared" si="0"/>
        <v>CO2</v>
      </c>
      <c r="C90" s="244" t="s">
        <v>1006</v>
      </c>
      <c r="D90" s="245">
        <v>1.050377766</v>
      </c>
    </row>
    <row r="91" spans="1:4" ht="15.75" customHeight="1">
      <c r="A91" s="246" t="s">
        <v>80</v>
      </c>
      <c r="B91" s="243" t="str">
        <f t="shared" si="0"/>
        <v>N2O</v>
      </c>
      <c r="C91" s="245" t="s">
        <v>1007</v>
      </c>
      <c r="D91" s="245">
        <v>1.8830188000000001E-2</v>
      </c>
    </row>
    <row r="92" spans="1:4" ht="15.75" customHeight="1">
      <c r="A92" s="243" t="s">
        <v>83</v>
      </c>
      <c r="B92" s="243" t="str">
        <f t="shared" si="0"/>
        <v>CH4</v>
      </c>
      <c r="C92" s="244" t="s">
        <v>1005</v>
      </c>
      <c r="D92" s="245">
        <v>1.244282849</v>
      </c>
    </row>
    <row r="93" spans="1:4" ht="15.75" customHeight="1">
      <c r="A93" s="246" t="s">
        <v>83</v>
      </c>
      <c r="B93" s="243" t="str">
        <f t="shared" si="0"/>
        <v>CO2</v>
      </c>
      <c r="C93" s="245" t="s">
        <v>1006</v>
      </c>
      <c r="D93" s="245">
        <v>0</v>
      </c>
    </row>
    <row r="94" spans="1:4" ht="15.75" customHeight="1">
      <c r="A94" s="243" t="s">
        <v>83</v>
      </c>
      <c r="B94" s="243" t="str">
        <f t="shared" si="0"/>
        <v>N2O</v>
      </c>
      <c r="C94" s="244" t="s">
        <v>1007</v>
      </c>
      <c r="D94" s="245">
        <v>0</v>
      </c>
    </row>
    <row r="95" spans="1:4" ht="15.75" customHeight="1">
      <c r="A95" s="246" t="s">
        <v>86</v>
      </c>
      <c r="B95" s="243" t="str">
        <f t="shared" si="0"/>
        <v>CH4</v>
      </c>
      <c r="C95" s="245" t="s">
        <v>1005</v>
      </c>
      <c r="D95" s="245">
        <v>6.6517405690000002</v>
      </c>
    </row>
    <row r="96" spans="1:4" ht="15.75" customHeight="1">
      <c r="A96" s="243" t="s">
        <v>86</v>
      </c>
      <c r="B96" s="243" t="str">
        <f t="shared" si="0"/>
        <v>CO2</v>
      </c>
      <c r="C96" s="244" t="s">
        <v>1006</v>
      </c>
      <c r="D96" s="245">
        <v>1.6767886279999999</v>
      </c>
    </row>
    <row r="97" spans="1:4" ht="15.75" customHeight="1">
      <c r="A97" s="246" t="s">
        <v>86</v>
      </c>
      <c r="B97" s="243" t="str">
        <f t="shared" si="0"/>
        <v>N2O</v>
      </c>
      <c r="C97" s="245" t="s">
        <v>1007</v>
      </c>
      <c r="D97" s="245">
        <v>3.0059894E-2</v>
      </c>
    </row>
    <row r="98" spans="1:4" ht="15.75" customHeight="1">
      <c r="A98" s="243" t="s">
        <v>88</v>
      </c>
      <c r="B98" s="243" t="str">
        <f t="shared" si="0"/>
        <v>CH4</v>
      </c>
      <c r="C98" s="244" t="s">
        <v>1005</v>
      </c>
      <c r="D98" s="245">
        <v>2.62342516</v>
      </c>
    </row>
    <row r="99" spans="1:4" ht="15.75" customHeight="1">
      <c r="A99" s="246" t="s">
        <v>88</v>
      </c>
      <c r="B99" s="243" t="str">
        <f t="shared" si="0"/>
        <v>CO2</v>
      </c>
      <c r="C99" s="245" t="s">
        <v>1006</v>
      </c>
      <c r="D99" s="245">
        <v>3.9459226999999999E-2</v>
      </c>
    </row>
    <row r="100" spans="1:4" ht="15.75" customHeight="1">
      <c r="A100" s="243" t="s">
        <v>88</v>
      </c>
      <c r="B100" s="243" t="str">
        <f t="shared" si="0"/>
        <v>N2O</v>
      </c>
      <c r="C100" s="244" t="s">
        <v>1007</v>
      </c>
      <c r="D100" s="245">
        <v>7.0738799999999998E-4</v>
      </c>
    </row>
    <row r="101" spans="1:4" ht="15.75" customHeight="1">
      <c r="A101" s="246" t="s">
        <v>91</v>
      </c>
      <c r="B101" s="243" t="str">
        <f t="shared" si="0"/>
        <v>CH4</v>
      </c>
      <c r="C101" s="245" t="s">
        <v>1005</v>
      </c>
      <c r="D101" s="245">
        <v>0.35164055700000002</v>
      </c>
    </row>
    <row r="102" spans="1:4" ht="15.75" customHeight="1">
      <c r="A102" s="243" t="s">
        <v>91</v>
      </c>
      <c r="B102" s="243" t="str">
        <f t="shared" si="0"/>
        <v>CO2</v>
      </c>
      <c r="C102" s="244" t="s">
        <v>1006</v>
      </c>
      <c r="D102" s="245">
        <v>0</v>
      </c>
    </row>
    <row r="103" spans="1:4" ht="15.75" customHeight="1">
      <c r="A103" s="246" t="s">
        <v>91</v>
      </c>
      <c r="B103" s="243" t="str">
        <f t="shared" si="0"/>
        <v>N2O</v>
      </c>
      <c r="C103" s="245" t="s">
        <v>1007</v>
      </c>
      <c r="D103" s="245">
        <v>0</v>
      </c>
    </row>
    <row r="104" spans="1:4" ht="15.75" customHeight="1">
      <c r="A104" s="243" t="s">
        <v>94</v>
      </c>
      <c r="B104" s="243" t="str">
        <f t="shared" si="0"/>
        <v>CH4</v>
      </c>
      <c r="C104" s="244" t="s">
        <v>1005</v>
      </c>
      <c r="D104" s="245">
        <v>3.9286249139999998</v>
      </c>
    </row>
    <row r="105" spans="1:4" ht="15.75" customHeight="1">
      <c r="A105" s="246" t="s">
        <v>94</v>
      </c>
      <c r="B105" s="243" t="str">
        <f t="shared" si="0"/>
        <v>CO2</v>
      </c>
      <c r="C105" s="245" t="s">
        <v>1006</v>
      </c>
      <c r="D105" s="245">
        <v>0</v>
      </c>
    </row>
    <row r="106" spans="1:4" ht="15.75" customHeight="1">
      <c r="A106" s="243" t="s">
        <v>94</v>
      </c>
      <c r="B106" s="243" t="str">
        <f t="shared" si="0"/>
        <v>N2O</v>
      </c>
      <c r="C106" s="244" t="s">
        <v>1007</v>
      </c>
      <c r="D106" s="245">
        <v>0</v>
      </c>
    </row>
    <row r="107" spans="1:4" ht="15.75" customHeight="1">
      <c r="A107" s="246" t="s">
        <v>97</v>
      </c>
      <c r="B107" s="243" t="str">
        <f t="shared" si="0"/>
        <v>CH4</v>
      </c>
      <c r="C107" s="245" t="s">
        <v>1005</v>
      </c>
      <c r="D107" s="245">
        <v>2.3795831199999999</v>
      </c>
    </row>
    <row r="108" spans="1:4" ht="15.75" customHeight="1">
      <c r="A108" s="243" t="s">
        <v>97</v>
      </c>
      <c r="B108" s="243" t="str">
        <f t="shared" si="0"/>
        <v>CO2</v>
      </c>
      <c r="C108" s="244" t="s">
        <v>1006</v>
      </c>
      <c r="D108" s="245">
        <v>0.178599865</v>
      </c>
    </row>
    <row r="109" spans="1:4" ht="15.75" customHeight="1">
      <c r="A109" s="246" t="s">
        <v>97</v>
      </c>
      <c r="B109" s="243" t="str">
        <f t="shared" si="0"/>
        <v>N2O</v>
      </c>
      <c r="C109" s="245" t="s">
        <v>1007</v>
      </c>
      <c r="D109" s="245">
        <v>3.201771E-3</v>
      </c>
    </row>
    <row r="110" spans="1:4" ht="15.75" customHeight="1">
      <c r="A110" s="243" t="s">
        <v>99</v>
      </c>
      <c r="B110" s="243" t="str">
        <f t="shared" si="0"/>
        <v>CH4</v>
      </c>
      <c r="C110" s="244" t="s">
        <v>1005</v>
      </c>
      <c r="D110" s="245">
        <v>0.858369779</v>
      </c>
    </row>
    <row r="111" spans="1:4" ht="15.75" customHeight="1">
      <c r="A111" s="246" t="s">
        <v>99</v>
      </c>
      <c r="B111" s="243" t="str">
        <f t="shared" si="0"/>
        <v>CO2</v>
      </c>
      <c r="C111" s="245" t="s">
        <v>1006</v>
      </c>
      <c r="D111" s="245">
        <v>8.4724964E-2</v>
      </c>
    </row>
    <row r="112" spans="1:4" ht="15.75" customHeight="1">
      <c r="A112" s="243" t="s">
        <v>99</v>
      </c>
      <c r="B112" s="243" t="str">
        <f t="shared" si="0"/>
        <v>N2O</v>
      </c>
      <c r="C112" s="244" t="s">
        <v>1007</v>
      </c>
      <c r="D112" s="245">
        <v>1.5188700000000001E-3</v>
      </c>
    </row>
    <row r="113" spans="1:4" ht="15.75" customHeight="1">
      <c r="A113" s="246" t="s">
        <v>102</v>
      </c>
      <c r="B113" s="243" t="str">
        <f t="shared" si="0"/>
        <v>CH4</v>
      </c>
      <c r="C113" s="245" t="s">
        <v>1005</v>
      </c>
      <c r="D113" s="245">
        <v>0.57411046300000002</v>
      </c>
    </row>
    <row r="114" spans="1:4" ht="15.75" customHeight="1">
      <c r="A114" s="243" t="s">
        <v>102</v>
      </c>
      <c r="B114" s="243" t="str">
        <f t="shared" si="0"/>
        <v>CO2</v>
      </c>
      <c r="C114" s="244" t="s">
        <v>1006</v>
      </c>
      <c r="D114" s="245">
        <v>1.6105540860000001</v>
      </c>
    </row>
    <row r="115" spans="1:4" ht="15.75" customHeight="1">
      <c r="A115" s="246" t="s">
        <v>102</v>
      </c>
      <c r="B115" s="243" t="str">
        <f t="shared" si="0"/>
        <v>N2O</v>
      </c>
      <c r="C115" s="245" t="s">
        <v>1007</v>
      </c>
      <c r="D115" s="245">
        <v>2.8872503000000001E-2</v>
      </c>
    </row>
    <row r="116" spans="1:4" ht="15.75" customHeight="1">
      <c r="A116" s="243" t="s">
        <v>104</v>
      </c>
      <c r="B116" s="243" t="str">
        <f t="shared" si="0"/>
        <v>CH4</v>
      </c>
      <c r="C116" s="244" t="s">
        <v>1005</v>
      </c>
      <c r="D116" s="245">
        <v>6.4751661000000002E-2</v>
      </c>
    </row>
    <row r="117" spans="1:4" ht="15.75" customHeight="1">
      <c r="A117" s="246" t="s">
        <v>104</v>
      </c>
      <c r="B117" s="243" t="str">
        <f t="shared" si="0"/>
        <v>CO2</v>
      </c>
      <c r="C117" s="245" t="s">
        <v>1006</v>
      </c>
      <c r="D117" s="245">
        <v>1.0311509999999999E-3</v>
      </c>
    </row>
    <row r="118" spans="1:4" ht="15.75" customHeight="1">
      <c r="A118" s="243" t="s">
        <v>104</v>
      </c>
      <c r="B118" s="243" t="str">
        <f t="shared" si="0"/>
        <v>N2O</v>
      </c>
      <c r="C118" s="244" t="s">
        <v>1007</v>
      </c>
      <c r="D118" s="247">
        <v>1.8485500000000001E-5</v>
      </c>
    </row>
    <row r="119" spans="1:4" ht="15.75" customHeight="1">
      <c r="A119" s="246" t="s">
        <v>106</v>
      </c>
      <c r="B119" s="243" t="str">
        <f t="shared" si="0"/>
        <v>CH4</v>
      </c>
      <c r="C119" s="245" t="s">
        <v>1005</v>
      </c>
      <c r="D119" s="245">
        <v>1.426766363</v>
      </c>
    </row>
    <row r="120" spans="1:4" ht="15.75" customHeight="1">
      <c r="A120" s="243" t="s">
        <v>106</v>
      </c>
      <c r="B120" s="243" t="str">
        <f t="shared" si="0"/>
        <v>CO2</v>
      </c>
      <c r="C120" s="244" t="s">
        <v>1006</v>
      </c>
      <c r="D120" s="245">
        <v>0.115270581</v>
      </c>
    </row>
    <row r="121" spans="1:4" ht="15.75" customHeight="1">
      <c r="A121" s="246" t="s">
        <v>106</v>
      </c>
      <c r="B121" s="243" t="str">
        <f t="shared" si="0"/>
        <v>N2O</v>
      </c>
      <c r="C121" s="245" t="s">
        <v>1007</v>
      </c>
      <c r="D121" s="245">
        <v>2.0664630000000002E-3</v>
      </c>
    </row>
    <row r="122" spans="1:4" ht="15.75" customHeight="1">
      <c r="A122" s="243" t="s">
        <v>109</v>
      </c>
      <c r="B122" s="243" t="str">
        <f t="shared" si="0"/>
        <v>CH4</v>
      </c>
      <c r="C122" s="244" t="s">
        <v>1005</v>
      </c>
      <c r="D122" s="245">
        <v>0.20983041399999999</v>
      </c>
    </row>
    <row r="123" spans="1:4" ht="15.75" customHeight="1">
      <c r="A123" s="246" t="s">
        <v>109</v>
      </c>
      <c r="B123" s="243" t="str">
        <f t="shared" si="0"/>
        <v>CO2</v>
      </c>
      <c r="C123" s="245" t="s">
        <v>1006</v>
      </c>
      <c r="D123" s="245">
        <v>0</v>
      </c>
    </row>
    <row r="124" spans="1:4" ht="15.75" customHeight="1">
      <c r="A124" s="243" t="s">
        <v>109</v>
      </c>
      <c r="B124" s="243" t="str">
        <f t="shared" si="0"/>
        <v>N2O</v>
      </c>
      <c r="C124" s="244" t="s">
        <v>1007</v>
      </c>
      <c r="D124" s="245">
        <v>0</v>
      </c>
    </row>
    <row r="125" spans="1:4" ht="15.75" customHeight="1">
      <c r="A125" s="246" t="s">
        <v>112</v>
      </c>
      <c r="B125" s="243" t="str">
        <f t="shared" si="0"/>
        <v>CH4</v>
      </c>
      <c r="C125" s="245" t="s">
        <v>1005</v>
      </c>
      <c r="D125" s="245">
        <v>2.857842657</v>
      </c>
    </row>
    <row r="126" spans="1:4" ht="15.75" customHeight="1">
      <c r="A126" s="243" t="s">
        <v>112</v>
      </c>
      <c r="B126" s="243" t="str">
        <f t="shared" si="0"/>
        <v>CO2</v>
      </c>
      <c r="C126" s="244" t="s">
        <v>1006</v>
      </c>
      <c r="D126" s="245">
        <v>0</v>
      </c>
    </row>
    <row r="127" spans="1:4" ht="15.75" customHeight="1">
      <c r="A127" s="246" t="s">
        <v>112</v>
      </c>
      <c r="B127" s="243" t="str">
        <f t="shared" si="0"/>
        <v>N2O</v>
      </c>
      <c r="C127" s="245" t="s">
        <v>1007</v>
      </c>
      <c r="D127" s="245">
        <v>0</v>
      </c>
    </row>
    <row r="128" spans="1:4" ht="15.75" customHeight="1">
      <c r="A128" s="243" t="s">
        <v>114</v>
      </c>
      <c r="B128" s="243" t="str">
        <f t="shared" si="0"/>
        <v>CH4</v>
      </c>
      <c r="C128" s="244" t="s">
        <v>1005</v>
      </c>
      <c r="D128" s="245">
        <v>11.88240751</v>
      </c>
    </row>
    <row r="129" spans="1:4" ht="15.75" customHeight="1">
      <c r="A129" s="246" t="s">
        <v>114</v>
      </c>
      <c r="B129" s="243" t="str">
        <f t="shared" si="0"/>
        <v>CO2</v>
      </c>
      <c r="C129" s="245" t="s">
        <v>1006</v>
      </c>
      <c r="D129" s="245">
        <v>1.4816784E-2</v>
      </c>
    </row>
    <row r="130" spans="1:4" ht="15.75" customHeight="1">
      <c r="A130" s="243" t="s">
        <v>114</v>
      </c>
      <c r="B130" s="243" t="str">
        <f t="shared" si="0"/>
        <v>N2O</v>
      </c>
      <c r="C130" s="244" t="s">
        <v>1007</v>
      </c>
      <c r="D130" s="245">
        <v>2.6562100000000001E-4</v>
      </c>
    </row>
    <row r="131" spans="1:4" ht="15.75" customHeight="1">
      <c r="A131" s="246" t="s">
        <v>117</v>
      </c>
      <c r="B131" s="243" t="str">
        <f t="shared" si="0"/>
        <v>CH4</v>
      </c>
      <c r="C131" s="245" t="s">
        <v>1005</v>
      </c>
      <c r="D131" s="245">
        <v>0.77119077199999997</v>
      </c>
    </row>
    <row r="132" spans="1:4" ht="15.75" customHeight="1">
      <c r="A132" s="243" t="s">
        <v>117</v>
      </c>
      <c r="B132" s="243" t="str">
        <f t="shared" si="0"/>
        <v>CO2</v>
      </c>
      <c r="C132" s="244" t="s">
        <v>1006</v>
      </c>
      <c r="D132" s="245">
        <v>5.7691597999999997E-2</v>
      </c>
    </row>
    <row r="133" spans="1:4" ht="15.75" customHeight="1">
      <c r="A133" s="246" t="s">
        <v>117</v>
      </c>
      <c r="B133" s="243" t="str">
        <f t="shared" si="0"/>
        <v>N2O</v>
      </c>
      <c r="C133" s="245" t="s">
        <v>1007</v>
      </c>
      <c r="D133" s="245">
        <v>1.034241E-3</v>
      </c>
    </row>
    <row r="134" spans="1:4" ht="15.75" customHeight="1">
      <c r="A134" s="243" t="s">
        <v>120</v>
      </c>
      <c r="B134" s="243" t="str">
        <f t="shared" si="0"/>
        <v>CH4</v>
      </c>
      <c r="C134" s="244" t="s">
        <v>1005</v>
      </c>
      <c r="D134" s="245">
        <v>2.2599318E-2</v>
      </c>
    </row>
    <row r="135" spans="1:4" ht="15.75" customHeight="1">
      <c r="A135" s="246" t="s">
        <v>120</v>
      </c>
      <c r="B135" s="243" t="str">
        <f t="shared" si="0"/>
        <v>CO2</v>
      </c>
      <c r="C135" s="245" t="s">
        <v>1006</v>
      </c>
      <c r="D135" s="245">
        <v>2.6129729000000001E-2</v>
      </c>
    </row>
    <row r="136" spans="1:4" ht="15.75" customHeight="1">
      <c r="A136" s="243" t="s">
        <v>120</v>
      </c>
      <c r="B136" s="243" t="str">
        <f t="shared" si="0"/>
        <v>N2O</v>
      </c>
      <c r="C136" s="244" t="s">
        <v>1007</v>
      </c>
      <c r="D136" s="245">
        <v>4.6842900000000002E-4</v>
      </c>
    </row>
    <row r="137" spans="1:4" ht="15.75" customHeight="1">
      <c r="A137" s="246" t="s">
        <v>122</v>
      </c>
      <c r="B137" s="243" t="str">
        <f t="shared" si="0"/>
        <v>CH4</v>
      </c>
      <c r="C137" s="245" t="s">
        <v>1005</v>
      </c>
      <c r="D137" s="245">
        <v>1.384530756</v>
      </c>
    </row>
    <row r="138" spans="1:4" ht="15.75" customHeight="1">
      <c r="A138" s="243" t="s">
        <v>122</v>
      </c>
      <c r="B138" s="243" t="str">
        <f t="shared" si="0"/>
        <v>CO2</v>
      </c>
      <c r="C138" s="244" t="s">
        <v>1006</v>
      </c>
      <c r="D138" s="245">
        <v>0.95115115299999997</v>
      </c>
    </row>
    <row r="139" spans="1:4" ht="15.75" customHeight="1">
      <c r="A139" s="246" t="s">
        <v>122</v>
      </c>
      <c r="B139" s="243" t="str">
        <f t="shared" si="0"/>
        <v>N2O</v>
      </c>
      <c r="C139" s="245" t="s">
        <v>1007</v>
      </c>
      <c r="D139" s="245">
        <v>1.7051345999999998E-2</v>
      </c>
    </row>
    <row r="140" spans="1:4" ht="15.75" customHeight="1">
      <c r="A140" s="243" t="s">
        <v>125</v>
      </c>
      <c r="B140" s="243" t="str">
        <f t="shared" si="0"/>
        <v>CH4</v>
      </c>
      <c r="C140" s="244" t="s">
        <v>1005</v>
      </c>
      <c r="D140" s="245">
        <v>1.378296747</v>
      </c>
    </row>
    <row r="141" spans="1:4" ht="15.75" customHeight="1">
      <c r="A141" s="246" t="s">
        <v>125</v>
      </c>
      <c r="B141" s="243" t="str">
        <f t="shared" si="0"/>
        <v>CO2</v>
      </c>
      <c r="C141" s="245" t="s">
        <v>1006</v>
      </c>
      <c r="D141" s="245">
        <v>0.13194620800000001</v>
      </c>
    </row>
    <row r="142" spans="1:4" ht="15.75" customHeight="1">
      <c r="A142" s="243" t="s">
        <v>125</v>
      </c>
      <c r="B142" s="243" t="str">
        <f t="shared" si="0"/>
        <v>N2O</v>
      </c>
      <c r="C142" s="244" t="s">
        <v>1007</v>
      </c>
      <c r="D142" s="245">
        <v>2.3654079999999998E-3</v>
      </c>
    </row>
    <row r="143" spans="1:4" ht="15.75" customHeight="1">
      <c r="A143" s="246" t="s">
        <v>128</v>
      </c>
      <c r="B143" s="243" t="str">
        <f t="shared" si="0"/>
        <v>CH4</v>
      </c>
      <c r="C143" s="245" t="s">
        <v>1005</v>
      </c>
      <c r="D143" s="245">
        <v>1.2101087859999999</v>
      </c>
    </row>
    <row r="144" spans="1:4" ht="15.75" customHeight="1">
      <c r="A144" s="243" t="s">
        <v>128</v>
      </c>
      <c r="B144" s="243" t="str">
        <f t="shared" si="0"/>
        <v>CO2</v>
      </c>
      <c r="C144" s="244" t="s">
        <v>1006</v>
      </c>
      <c r="D144" s="245">
        <v>0</v>
      </c>
    </row>
    <row r="145" spans="1:4" ht="15.75" customHeight="1">
      <c r="A145" s="246" t="s">
        <v>128</v>
      </c>
      <c r="B145" s="243" t="str">
        <f t="shared" si="0"/>
        <v>N2O</v>
      </c>
      <c r="C145" s="245" t="s">
        <v>1007</v>
      </c>
      <c r="D145" s="245">
        <v>0</v>
      </c>
    </row>
    <row r="146" spans="1:4" ht="15.75" customHeight="1">
      <c r="A146" s="243" t="s">
        <v>131</v>
      </c>
      <c r="B146" s="243" t="str">
        <f t="shared" si="0"/>
        <v>CH4</v>
      </c>
      <c r="C146" s="244" t="s">
        <v>1005</v>
      </c>
      <c r="D146" s="245">
        <v>0.29569863099999999</v>
      </c>
    </row>
    <row r="147" spans="1:4" ht="15.75" customHeight="1">
      <c r="A147" s="246" t="s">
        <v>131</v>
      </c>
      <c r="B147" s="243" t="str">
        <f t="shared" si="0"/>
        <v>CO2</v>
      </c>
      <c r="C147" s="245" t="s">
        <v>1006</v>
      </c>
      <c r="D147" s="245">
        <v>6.8032973999999996E-2</v>
      </c>
    </row>
    <row r="148" spans="1:4" ht="15.75" customHeight="1">
      <c r="A148" s="243" t="s">
        <v>131</v>
      </c>
      <c r="B148" s="243" t="str">
        <f t="shared" si="0"/>
        <v>N2O</v>
      </c>
      <c r="C148" s="244" t="s">
        <v>1007</v>
      </c>
      <c r="D148" s="245">
        <v>1.2196310000000001E-3</v>
      </c>
    </row>
    <row r="149" spans="1:4" ht="15.75" customHeight="1">
      <c r="A149" s="246" t="s">
        <v>133</v>
      </c>
      <c r="B149" s="243" t="str">
        <f t="shared" si="0"/>
        <v>CH4</v>
      </c>
      <c r="C149" s="245" t="s">
        <v>1005</v>
      </c>
      <c r="D149" s="245">
        <v>0.40553431400000001</v>
      </c>
    </row>
    <row r="150" spans="1:4" ht="15.75" customHeight="1">
      <c r="A150" s="243" t="s">
        <v>133</v>
      </c>
      <c r="B150" s="243" t="str">
        <f t="shared" si="0"/>
        <v>CO2</v>
      </c>
      <c r="C150" s="244" t="s">
        <v>1006</v>
      </c>
      <c r="D150" s="245">
        <v>0</v>
      </c>
    </row>
    <row r="151" spans="1:4" ht="15.75" customHeight="1">
      <c r="A151" s="246" t="s">
        <v>133</v>
      </c>
      <c r="B151" s="243" t="str">
        <f t="shared" si="0"/>
        <v>N2O</v>
      </c>
      <c r="C151" s="245" t="s">
        <v>1007</v>
      </c>
      <c r="D151" s="245">
        <v>0</v>
      </c>
    </row>
    <row r="152" spans="1:4" ht="15.75" customHeight="1">
      <c r="A152" s="248"/>
      <c r="B152" s="249"/>
      <c r="C152" s="249"/>
      <c r="D152" s="250">
        <f>SUM(D2:D151)</f>
        <v>121.74241975799997</v>
      </c>
    </row>
    <row r="153" spans="1:4" ht="15.75" customHeight="1">
      <c r="D153" s="162"/>
    </row>
    <row r="154" spans="1:4" ht="15.75" customHeight="1">
      <c r="A154" s="162" t="s">
        <v>1008</v>
      </c>
      <c r="B154" s="162">
        <f>SUMIFS($D$2:$D$151,$B$2:$B$151,RIGHT(A154,3))</f>
        <v>15.772276429000005</v>
      </c>
      <c r="D154" s="162"/>
    </row>
    <row r="155" spans="1:4" ht="15.75" customHeight="1">
      <c r="A155" s="162" t="s">
        <v>1010</v>
      </c>
      <c r="B155" s="162">
        <f>SUMIFS($D$2:$D$151,$B$2:$B$151,RIGHT(A155,3))</f>
        <v>0.28275058100000006</v>
      </c>
      <c r="D155" s="162"/>
    </row>
    <row r="156" spans="1:4" ht="15.75" customHeight="1">
      <c r="A156" s="162" t="s">
        <v>1009</v>
      </c>
      <c r="B156" s="162">
        <f>SUMIFS($D$2:$D$151,$B$2:$B$151,RIGHT(A156,3))</f>
        <v>105.68739274799998</v>
      </c>
      <c r="D156" s="162"/>
    </row>
    <row r="157" spans="1:4" ht="15.75" customHeight="1">
      <c r="D157" s="162"/>
    </row>
    <row r="158" spans="1:4" ht="15.75" customHeight="1">
      <c r="D158" s="162"/>
    </row>
    <row r="159" spans="1:4" ht="15.75" customHeight="1">
      <c r="D159" s="162"/>
    </row>
    <row r="160" spans="1:4" ht="15.75" customHeight="1">
      <c r="D160" s="162"/>
    </row>
    <row r="161" spans="4:4" ht="15.75" customHeight="1">
      <c r="D161" s="162"/>
    </row>
    <row r="162" spans="4:4" ht="15.75" customHeight="1">
      <c r="D162" s="162"/>
    </row>
    <row r="163" spans="4:4" ht="15.75" customHeight="1">
      <c r="D163" s="162"/>
    </row>
    <row r="164" spans="4:4" ht="15.75" customHeight="1">
      <c r="D164" s="162"/>
    </row>
    <row r="165" spans="4:4" ht="15.75" customHeight="1">
      <c r="D165" s="162"/>
    </row>
    <row r="166" spans="4:4" ht="15.75" customHeight="1">
      <c r="D166" s="162"/>
    </row>
    <row r="167" spans="4:4" ht="15.75" customHeight="1">
      <c r="D167" s="162"/>
    </row>
    <row r="168" spans="4:4" ht="15.75" customHeight="1">
      <c r="D168" s="162"/>
    </row>
    <row r="169" spans="4:4" ht="15.75" customHeight="1">
      <c r="D169" s="162"/>
    </row>
    <row r="170" spans="4:4" ht="15.75" customHeight="1">
      <c r="D170" s="162"/>
    </row>
    <row r="171" spans="4:4" ht="15.75" customHeight="1">
      <c r="D171" s="162"/>
    </row>
    <row r="172" spans="4:4" ht="15.75" customHeight="1">
      <c r="D172" s="162"/>
    </row>
    <row r="173" spans="4:4" ht="15.75" customHeight="1">
      <c r="D173" s="162"/>
    </row>
    <row r="174" spans="4:4" ht="15.75" customHeight="1">
      <c r="D174" s="162"/>
    </row>
    <row r="175" spans="4:4" ht="15.75" customHeight="1">
      <c r="D175" s="162"/>
    </row>
    <row r="176" spans="4:4" ht="15.75" customHeight="1">
      <c r="D176" s="162"/>
    </row>
    <row r="177" spans="4:4" ht="15.75" customHeight="1">
      <c r="D177" s="162"/>
    </row>
    <row r="178" spans="4:4" ht="15.75" customHeight="1">
      <c r="D178" s="162"/>
    </row>
    <row r="179" spans="4:4" ht="15.75" customHeight="1">
      <c r="D179" s="162"/>
    </row>
    <row r="180" spans="4:4" ht="15.75" customHeight="1">
      <c r="D180" s="162"/>
    </row>
    <row r="181" spans="4:4" ht="15.75" customHeight="1">
      <c r="D181" s="162"/>
    </row>
    <row r="182" spans="4:4" ht="15.75" customHeight="1">
      <c r="D182" s="162"/>
    </row>
    <row r="183" spans="4:4" ht="15.75" customHeight="1">
      <c r="D183" s="162"/>
    </row>
    <row r="184" spans="4:4" ht="15.75" customHeight="1">
      <c r="D184" s="162"/>
    </row>
    <row r="185" spans="4:4" ht="15.75" customHeight="1">
      <c r="D185" s="162"/>
    </row>
    <row r="186" spans="4:4" ht="15.75" customHeight="1">
      <c r="D186" s="162"/>
    </row>
    <row r="187" spans="4:4" ht="15.75" customHeight="1">
      <c r="D187" s="162"/>
    </row>
    <row r="188" spans="4:4" ht="15.75" customHeight="1">
      <c r="D188" s="162"/>
    </row>
    <row r="189" spans="4:4" ht="15.75" customHeight="1">
      <c r="D189" s="162"/>
    </row>
    <row r="190" spans="4:4" ht="15.75" customHeight="1">
      <c r="D190" s="162"/>
    </row>
    <row r="191" spans="4:4" ht="15.75" customHeight="1">
      <c r="D191" s="162"/>
    </row>
    <row r="192" spans="4:4" ht="15.75" customHeight="1">
      <c r="D192" s="162"/>
    </row>
    <row r="193" spans="4:4" ht="15.75" customHeight="1">
      <c r="D193" s="162"/>
    </row>
    <row r="194" spans="4:4" ht="15.75" customHeight="1">
      <c r="D194" s="162"/>
    </row>
    <row r="195" spans="4:4" ht="15.75" customHeight="1">
      <c r="D195" s="162"/>
    </row>
    <row r="196" spans="4:4" ht="15.75" customHeight="1">
      <c r="D196" s="162"/>
    </row>
    <row r="197" spans="4:4" ht="15.75" customHeight="1">
      <c r="D197" s="162"/>
    </row>
    <row r="198" spans="4:4" ht="15.75" customHeight="1">
      <c r="D198" s="162"/>
    </row>
    <row r="199" spans="4:4" ht="15.75" customHeight="1">
      <c r="D199" s="162"/>
    </row>
    <row r="200" spans="4:4" ht="15.75" customHeight="1">
      <c r="D200" s="162"/>
    </row>
    <row r="201" spans="4:4" ht="15.75" customHeight="1">
      <c r="D201" s="162"/>
    </row>
    <row r="202" spans="4:4" ht="15.75" customHeight="1">
      <c r="D202" s="162"/>
    </row>
    <row r="203" spans="4:4" ht="15.75" customHeight="1">
      <c r="D203" s="162"/>
    </row>
    <row r="204" spans="4:4" ht="15.75" customHeight="1">
      <c r="D204" s="162"/>
    </row>
    <row r="205" spans="4:4" ht="15.75" customHeight="1">
      <c r="D205" s="162"/>
    </row>
    <row r="206" spans="4:4" ht="15.75" customHeight="1">
      <c r="D206" s="162"/>
    </row>
    <row r="207" spans="4:4" ht="15.75" customHeight="1">
      <c r="D207" s="162"/>
    </row>
    <row r="208" spans="4:4" ht="15.75" customHeight="1">
      <c r="D208" s="162"/>
    </row>
    <row r="209" spans="4:4" ht="15.75" customHeight="1">
      <c r="D209" s="162"/>
    </row>
    <row r="210" spans="4:4" ht="15.75" customHeight="1">
      <c r="D210" s="162"/>
    </row>
    <row r="211" spans="4:4" ht="15.75" customHeight="1">
      <c r="D211" s="162"/>
    </row>
    <row r="212" spans="4:4" ht="15.75" customHeight="1">
      <c r="D212" s="162"/>
    </row>
    <row r="213" spans="4:4" ht="15.75" customHeight="1">
      <c r="D213" s="162"/>
    </row>
    <row r="214" spans="4:4" ht="15.75" customHeight="1">
      <c r="D214" s="162"/>
    </row>
    <row r="215" spans="4:4" ht="15.75" customHeight="1">
      <c r="D215" s="162"/>
    </row>
    <row r="216" spans="4:4" ht="15.75" customHeight="1">
      <c r="D216" s="162"/>
    </row>
    <row r="217" spans="4:4" ht="15.75" customHeight="1">
      <c r="D217" s="162"/>
    </row>
    <row r="218" spans="4:4" ht="15.75" customHeight="1">
      <c r="D218" s="162"/>
    </row>
    <row r="219" spans="4:4" ht="15.75" customHeight="1">
      <c r="D219" s="162"/>
    </row>
    <row r="220" spans="4:4" ht="15.75" customHeight="1">
      <c r="D220" s="162"/>
    </row>
    <row r="221" spans="4:4" ht="15.75" customHeight="1">
      <c r="D221" s="162"/>
    </row>
    <row r="222" spans="4:4" ht="15.75" customHeight="1">
      <c r="D222" s="162"/>
    </row>
    <row r="223" spans="4:4" ht="15.75" customHeight="1">
      <c r="D223" s="162"/>
    </row>
    <row r="224" spans="4:4" ht="15.75" customHeight="1">
      <c r="D224" s="162"/>
    </row>
    <row r="225" spans="4:4" ht="15.75" customHeight="1">
      <c r="D225" s="162"/>
    </row>
    <row r="226" spans="4:4" ht="15.75" customHeight="1">
      <c r="D226" s="162"/>
    </row>
    <row r="227" spans="4:4" ht="15.75" customHeight="1">
      <c r="D227" s="162"/>
    </row>
    <row r="228" spans="4:4" ht="15.75" customHeight="1">
      <c r="D228" s="162"/>
    </row>
    <row r="229" spans="4:4" ht="15.75" customHeight="1">
      <c r="D229" s="162"/>
    </row>
    <row r="230" spans="4:4" ht="15.75" customHeight="1">
      <c r="D230" s="162"/>
    </row>
    <row r="231" spans="4:4" ht="15.75" customHeight="1">
      <c r="D231" s="162"/>
    </row>
    <row r="232" spans="4:4" ht="15.75" customHeight="1">
      <c r="D232" s="162"/>
    </row>
    <row r="233" spans="4:4" ht="15.75" customHeight="1">
      <c r="D233" s="162"/>
    </row>
    <row r="234" spans="4:4" ht="15.75" customHeight="1">
      <c r="D234" s="162"/>
    </row>
    <row r="235" spans="4:4" ht="15.75" customHeight="1">
      <c r="D235" s="162"/>
    </row>
    <row r="236" spans="4:4" ht="15.75" customHeight="1">
      <c r="D236" s="162"/>
    </row>
    <row r="237" spans="4:4" ht="15.75" customHeight="1">
      <c r="D237" s="162"/>
    </row>
    <row r="238" spans="4:4" ht="15.75" customHeight="1">
      <c r="D238" s="162"/>
    </row>
    <row r="239" spans="4:4" ht="15.75" customHeight="1">
      <c r="D239" s="162"/>
    </row>
    <row r="240" spans="4:4" ht="15.75" customHeight="1">
      <c r="D240" s="162"/>
    </row>
    <row r="241" spans="4:4" ht="15.75" customHeight="1">
      <c r="D241" s="162"/>
    </row>
    <row r="242" spans="4:4" ht="15.75" customHeight="1">
      <c r="D242" s="162"/>
    </row>
    <row r="243" spans="4:4" ht="15.75" customHeight="1">
      <c r="D243" s="162"/>
    </row>
    <row r="244" spans="4:4" ht="15.75" customHeight="1">
      <c r="D244" s="162"/>
    </row>
    <row r="245" spans="4:4" ht="15.75" customHeight="1">
      <c r="D245" s="162"/>
    </row>
    <row r="246" spans="4:4" ht="15.75" customHeight="1">
      <c r="D246" s="162"/>
    </row>
    <row r="247" spans="4:4" ht="15.75" customHeight="1">
      <c r="D247" s="162"/>
    </row>
    <row r="248" spans="4:4" ht="15.75" customHeight="1">
      <c r="D248" s="162"/>
    </row>
    <row r="249" spans="4:4" ht="15.75" customHeight="1">
      <c r="D249" s="162"/>
    </row>
    <row r="250" spans="4:4" ht="15.75" customHeight="1">
      <c r="D250" s="162"/>
    </row>
    <row r="251" spans="4:4" ht="15.75" customHeight="1">
      <c r="D251" s="162"/>
    </row>
    <row r="252" spans="4:4" ht="15.75" customHeight="1">
      <c r="D252" s="162"/>
    </row>
    <row r="253" spans="4:4" ht="15.75" customHeight="1">
      <c r="D253" s="162"/>
    </row>
    <row r="254" spans="4:4" ht="15.75" customHeight="1">
      <c r="D254" s="162"/>
    </row>
    <row r="255" spans="4:4" ht="15.75" customHeight="1">
      <c r="D255" s="162"/>
    </row>
    <row r="256" spans="4:4" ht="15.75" customHeight="1">
      <c r="D256" s="162"/>
    </row>
    <row r="257" spans="4:4" ht="15.75" customHeight="1">
      <c r="D257" s="162"/>
    </row>
    <row r="258" spans="4:4" ht="15.75" customHeight="1">
      <c r="D258" s="162"/>
    </row>
    <row r="259" spans="4:4" ht="15.75" customHeight="1">
      <c r="D259" s="162"/>
    </row>
    <row r="260" spans="4:4" ht="15.75" customHeight="1">
      <c r="D260" s="162"/>
    </row>
    <row r="261" spans="4:4" ht="15.75" customHeight="1">
      <c r="D261" s="162"/>
    </row>
    <row r="262" spans="4:4" ht="15.75" customHeight="1">
      <c r="D262" s="162"/>
    </row>
    <row r="263" spans="4:4" ht="15.75" customHeight="1">
      <c r="D263" s="162"/>
    </row>
    <row r="264" spans="4:4" ht="15.75" customHeight="1">
      <c r="D264" s="162"/>
    </row>
    <row r="265" spans="4:4" ht="15.75" customHeight="1">
      <c r="D265" s="162"/>
    </row>
    <row r="266" spans="4:4" ht="15.75" customHeight="1">
      <c r="D266" s="162"/>
    </row>
    <row r="267" spans="4:4" ht="15.75" customHeight="1">
      <c r="D267" s="162"/>
    </row>
    <row r="268" spans="4:4" ht="15.75" customHeight="1">
      <c r="D268" s="162"/>
    </row>
    <row r="269" spans="4:4" ht="15.75" customHeight="1">
      <c r="D269" s="162"/>
    </row>
    <row r="270" spans="4:4" ht="15.75" customHeight="1">
      <c r="D270" s="162"/>
    </row>
    <row r="271" spans="4:4" ht="15.75" customHeight="1">
      <c r="D271" s="162"/>
    </row>
    <row r="272" spans="4:4" ht="15.75" customHeight="1">
      <c r="D272" s="162"/>
    </row>
    <row r="273" spans="4:4" ht="15.75" customHeight="1">
      <c r="D273" s="162"/>
    </row>
    <row r="274" spans="4:4" ht="15.75" customHeight="1">
      <c r="D274" s="162"/>
    </row>
    <row r="275" spans="4:4" ht="15.75" customHeight="1">
      <c r="D275" s="162"/>
    </row>
    <row r="276" spans="4:4" ht="15.75" customHeight="1">
      <c r="D276" s="162"/>
    </row>
    <row r="277" spans="4:4" ht="15.75" customHeight="1">
      <c r="D277" s="162"/>
    </row>
    <row r="278" spans="4:4" ht="15.75" customHeight="1">
      <c r="D278" s="162"/>
    </row>
    <row r="279" spans="4:4" ht="15.75" customHeight="1">
      <c r="D279" s="162"/>
    </row>
    <row r="280" spans="4:4" ht="15.75" customHeight="1">
      <c r="D280" s="162"/>
    </row>
    <row r="281" spans="4:4" ht="15.75" customHeight="1">
      <c r="D281" s="162"/>
    </row>
    <row r="282" spans="4:4" ht="15.75" customHeight="1">
      <c r="D282" s="162"/>
    </row>
    <row r="283" spans="4:4" ht="15.75" customHeight="1">
      <c r="D283" s="162"/>
    </row>
    <row r="284" spans="4:4" ht="15.75" customHeight="1">
      <c r="D284" s="162"/>
    </row>
    <row r="285" spans="4:4" ht="15.75" customHeight="1">
      <c r="D285" s="162"/>
    </row>
    <row r="286" spans="4:4" ht="15.75" customHeight="1">
      <c r="D286" s="162"/>
    </row>
    <row r="287" spans="4:4" ht="15.75" customHeight="1">
      <c r="D287" s="162"/>
    </row>
    <row r="288" spans="4:4" ht="15.75" customHeight="1">
      <c r="D288" s="162"/>
    </row>
    <row r="289" spans="4:4" ht="15.75" customHeight="1">
      <c r="D289" s="162"/>
    </row>
    <row r="290" spans="4:4" ht="15.75" customHeight="1">
      <c r="D290" s="162"/>
    </row>
    <row r="291" spans="4:4" ht="15.75" customHeight="1">
      <c r="D291" s="162"/>
    </row>
    <row r="292" spans="4:4" ht="15.75" customHeight="1">
      <c r="D292" s="162"/>
    </row>
    <row r="293" spans="4:4" ht="15.75" customHeight="1">
      <c r="D293" s="162"/>
    </row>
    <row r="294" spans="4:4" ht="15.75" customHeight="1">
      <c r="D294" s="162"/>
    </row>
    <row r="295" spans="4:4" ht="15.75" customHeight="1">
      <c r="D295" s="162"/>
    </row>
    <row r="296" spans="4:4" ht="15.75" customHeight="1">
      <c r="D296" s="162"/>
    </row>
    <row r="297" spans="4:4" ht="15.75" customHeight="1">
      <c r="D297" s="162"/>
    </row>
    <row r="298" spans="4:4" ht="15.75" customHeight="1">
      <c r="D298" s="162"/>
    </row>
    <row r="299" spans="4:4" ht="15.75" customHeight="1">
      <c r="D299" s="162"/>
    </row>
    <row r="300" spans="4:4" ht="15.75" customHeight="1">
      <c r="D300" s="162"/>
    </row>
    <row r="301" spans="4:4" ht="15.75" customHeight="1">
      <c r="D301" s="162"/>
    </row>
    <row r="302" spans="4:4" ht="15.75" customHeight="1">
      <c r="D302" s="162"/>
    </row>
    <row r="303" spans="4:4" ht="15.75" customHeight="1">
      <c r="D303" s="162"/>
    </row>
    <row r="304" spans="4:4" ht="15.75" customHeight="1">
      <c r="D304" s="162"/>
    </row>
    <row r="305" spans="4:4" ht="15.75" customHeight="1">
      <c r="D305" s="162"/>
    </row>
    <row r="306" spans="4:4" ht="15.75" customHeight="1">
      <c r="D306" s="162"/>
    </row>
    <row r="307" spans="4:4" ht="15.75" customHeight="1">
      <c r="D307" s="162"/>
    </row>
    <row r="308" spans="4:4" ht="15.75" customHeight="1">
      <c r="D308" s="162"/>
    </row>
    <row r="309" spans="4:4" ht="15.75" customHeight="1">
      <c r="D309" s="162"/>
    </row>
    <row r="310" spans="4:4" ht="15.75" customHeight="1">
      <c r="D310" s="162"/>
    </row>
    <row r="311" spans="4:4" ht="15.75" customHeight="1">
      <c r="D311" s="162"/>
    </row>
    <row r="312" spans="4:4" ht="15.75" customHeight="1">
      <c r="D312" s="162"/>
    </row>
    <row r="313" spans="4:4" ht="15.75" customHeight="1">
      <c r="D313" s="162"/>
    </row>
    <row r="314" spans="4:4" ht="15.75" customHeight="1">
      <c r="D314" s="162"/>
    </row>
    <row r="315" spans="4:4" ht="15.75" customHeight="1">
      <c r="D315" s="162"/>
    </row>
    <row r="316" spans="4:4" ht="15.75" customHeight="1">
      <c r="D316" s="162"/>
    </row>
    <row r="317" spans="4:4" ht="15.75" customHeight="1">
      <c r="D317" s="162"/>
    </row>
    <row r="318" spans="4:4" ht="15.75" customHeight="1">
      <c r="D318" s="162"/>
    </row>
    <row r="319" spans="4:4" ht="15.75" customHeight="1">
      <c r="D319" s="162"/>
    </row>
    <row r="320" spans="4:4" ht="15.75" customHeight="1">
      <c r="D320" s="162"/>
    </row>
    <row r="321" spans="4:4" ht="15.75" customHeight="1">
      <c r="D321" s="162"/>
    </row>
    <row r="322" spans="4:4" ht="15.75" customHeight="1">
      <c r="D322" s="162"/>
    </row>
    <row r="323" spans="4:4" ht="15.75" customHeight="1">
      <c r="D323" s="162"/>
    </row>
    <row r="324" spans="4:4" ht="15.75" customHeight="1">
      <c r="D324" s="162"/>
    </row>
    <row r="325" spans="4:4" ht="15.75" customHeight="1">
      <c r="D325" s="162"/>
    </row>
    <row r="326" spans="4:4" ht="15.75" customHeight="1">
      <c r="D326" s="162"/>
    </row>
    <row r="327" spans="4:4" ht="15.75" customHeight="1">
      <c r="D327" s="162"/>
    </row>
    <row r="328" spans="4:4" ht="15.75" customHeight="1">
      <c r="D328" s="162"/>
    </row>
    <row r="329" spans="4:4" ht="15.75" customHeight="1">
      <c r="D329" s="162"/>
    </row>
    <row r="330" spans="4:4" ht="15.75" customHeight="1">
      <c r="D330" s="162"/>
    </row>
    <row r="331" spans="4:4" ht="15.75" customHeight="1">
      <c r="D331" s="162"/>
    </row>
    <row r="332" spans="4:4" ht="15.75" customHeight="1">
      <c r="D332" s="162"/>
    </row>
    <row r="333" spans="4:4" ht="15.75" customHeight="1">
      <c r="D333" s="162"/>
    </row>
    <row r="334" spans="4:4" ht="15.75" customHeight="1">
      <c r="D334" s="162"/>
    </row>
    <row r="335" spans="4:4" ht="15.75" customHeight="1">
      <c r="D335" s="162"/>
    </row>
    <row r="336" spans="4:4" ht="15.75" customHeight="1">
      <c r="D336" s="162"/>
    </row>
    <row r="337" spans="4:4" ht="15.75" customHeight="1">
      <c r="D337" s="162"/>
    </row>
    <row r="338" spans="4:4" ht="15.75" customHeight="1">
      <c r="D338" s="162"/>
    </row>
    <row r="339" spans="4:4" ht="15.75" customHeight="1">
      <c r="D339" s="162"/>
    </row>
    <row r="340" spans="4:4" ht="15.75" customHeight="1">
      <c r="D340" s="162"/>
    </row>
    <row r="341" spans="4:4" ht="15.75" customHeight="1">
      <c r="D341" s="162"/>
    </row>
    <row r="342" spans="4:4" ht="15.75" customHeight="1">
      <c r="D342" s="162"/>
    </row>
    <row r="343" spans="4:4" ht="15.75" customHeight="1">
      <c r="D343" s="162"/>
    </row>
    <row r="344" spans="4:4" ht="15.75" customHeight="1">
      <c r="D344" s="162"/>
    </row>
    <row r="345" spans="4:4" ht="15.75" customHeight="1">
      <c r="D345" s="162"/>
    </row>
    <row r="346" spans="4:4" ht="15.75" customHeight="1">
      <c r="D346" s="162"/>
    </row>
    <row r="347" spans="4:4" ht="15.75" customHeight="1">
      <c r="D347" s="162"/>
    </row>
    <row r="348" spans="4:4" ht="15.75" customHeight="1">
      <c r="D348" s="162"/>
    </row>
    <row r="349" spans="4:4" ht="15.75" customHeight="1">
      <c r="D349" s="162"/>
    </row>
    <row r="350" spans="4:4" ht="15.75" customHeight="1">
      <c r="D350" s="162"/>
    </row>
    <row r="351" spans="4:4" ht="15.75" customHeight="1">
      <c r="D351" s="162"/>
    </row>
    <row r="352" spans="4:4" ht="15.75" customHeight="1">
      <c r="D352" s="162"/>
    </row>
    <row r="353" spans="4:4" ht="15.75" customHeight="1">
      <c r="D353" s="162"/>
    </row>
    <row r="354" spans="4:4" ht="15.75" customHeight="1">
      <c r="D354" s="162"/>
    </row>
    <row r="355" spans="4:4" ht="15.75" customHeight="1">
      <c r="D355" s="162"/>
    </row>
    <row r="356" spans="4:4" ht="15.75" customHeight="1">
      <c r="D356" s="162"/>
    </row>
    <row r="357" spans="4:4" ht="15.75" customHeight="1">
      <c r="D357" s="162"/>
    </row>
    <row r="358" spans="4:4" ht="15.75" customHeight="1">
      <c r="D358" s="162"/>
    </row>
    <row r="359" spans="4:4" ht="15.75" customHeight="1">
      <c r="D359" s="162"/>
    </row>
    <row r="360" spans="4:4" ht="15.75" customHeight="1">
      <c r="D360" s="162"/>
    </row>
    <row r="361" spans="4:4" ht="15.75" customHeight="1">
      <c r="D361" s="162"/>
    </row>
    <row r="362" spans="4:4" ht="15.75" customHeight="1">
      <c r="D362" s="162"/>
    </row>
    <row r="363" spans="4:4" ht="15.75" customHeight="1">
      <c r="D363" s="162"/>
    </row>
    <row r="364" spans="4:4" ht="15.75" customHeight="1">
      <c r="D364" s="162"/>
    </row>
    <row r="365" spans="4:4" ht="15.75" customHeight="1">
      <c r="D365" s="162"/>
    </row>
    <row r="366" spans="4:4" ht="15.75" customHeight="1">
      <c r="D366" s="162"/>
    </row>
    <row r="367" spans="4:4" ht="15.75" customHeight="1">
      <c r="D367" s="162"/>
    </row>
    <row r="368" spans="4:4" ht="15.75" customHeight="1">
      <c r="D368" s="162"/>
    </row>
    <row r="369" spans="4:4" ht="15.75" customHeight="1">
      <c r="D369" s="162"/>
    </row>
    <row r="370" spans="4:4" ht="15.75" customHeight="1">
      <c r="D370" s="162"/>
    </row>
    <row r="371" spans="4:4" ht="15.75" customHeight="1">
      <c r="D371" s="162"/>
    </row>
    <row r="372" spans="4:4" ht="15.75" customHeight="1">
      <c r="D372" s="162"/>
    </row>
    <row r="373" spans="4:4" ht="15.75" customHeight="1">
      <c r="D373" s="162"/>
    </row>
    <row r="374" spans="4:4" ht="15.75" customHeight="1">
      <c r="D374" s="162"/>
    </row>
    <row r="375" spans="4:4" ht="15.75" customHeight="1">
      <c r="D375" s="162"/>
    </row>
    <row r="376" spans="4:4" ht="15.75" customHeight="1">
      <c r="D376" s="162"/>
    </row>
    <row r="377" spans="4:4" ht="15.75" customHeight="1">
      <c r="D377" s="162"/>
    </row>
    <row r="378" spans="4:4" ht="15.75" customHeight="1">
      <c r="D378" s="162"/>
    </row>
    <row r="379" spans="4:4" ht="15.75" customHeight="1">
      <c r="D379" s="162"/>
    </row>
    <row r="380" spans="4:4" ht="15.75" customHeight="1">
      <c r="D380" s="162"/>
    </row>
    <row r="381" spans="4:4" ht="15.75" customHeight="1">
      <c r="D381" s="162"/>
    </row>
    <row r="382" spans="4:4" ht="15.75" customHeight="1">
      <c r="D382" s="162"/>
    </row>
    <row r="383" spans="4:4" ht="15.75" customHeight="1">
      <c r="D383" s="162"/>
    </row>
    <row r="384" spans="4:4" ht="15.75" customHeight="1">
      <c r="D384" s="162"/>
    </row>
    <row r="385" spans="4:4" ht="15.75" customHeight="1">
      <c r="D385" s="162"/>
    </row>
    <row r="386" spans="4:4" ht="15.75" customHeight="1">
      <c r="D386" s="162"/>
    </row>
    <row r="387" spans="4:4" ht="15.75" customHeight="1">
      <c r="D387" s="162"/>
    </row>
    <row r="388" spans="4:4" ht="15.75" customHeight="1">
      <c r="D388" s="162"/>
    </row>
    <row r="389" spans="4:4" ht="15.75" customHeight="1">
      <c r="D389" s="162"/>
    </row>
    <row r="390" spans="4:4" ht="15.75" customHeight="1">
      <c r="D390" s="162"/>
    </row>
    <row r="391" spans="4:4" ht="15.75" customHeight="1">
      <c r="D391" s="162"/>
    </row>
    <row r="392" spans="4:4" ht="15.75" customHeight="1">
      <c r="D392" s="162"/>
    </row>
    <row r="393" spans="4:4" ht="15.75" customHeight="1">
      <c r="D393" s="162"/>
    </row>
    <row r="394" spans="4:4" ht="15.75" customHeight="1">
      <c r="D394" s="162"/>
    </row>
    <row r="395" spans="4:4" ht="15.75" customHeight="1">
      <c r="D395" s="162"/>
    </row>
    <row r="396" spans="4:4" ht="15.75" customHeight="1">
      <c r="D396" s="162"/>
    </row>
    <row r="397" spans="4:4" ht="15.75" customHeight="1">
      <c r="D397" s="162"/>
    </row>
    <row r="398" spans="4:4" ht="15.75" customHeight="1">
      <c r="D398" s="162"/>
    </row>
    <row r="399" spans="4:4" ht="15.75" customHeight="1">
      <c r="D399" s="162"/>
    </row>
    <row r="400" spans="4:4" ht="15.75" customHeight="1">
      <c r="D400" s="162"/>
    </row>
    <row r="401" spans="4:4" ht="15.75" customHeight="1">
      <c r="D401" s="162"/>
    </row>
    <row r="402" spans="4:4" ht="15.75" customHeight="1">
      <c r="D402" s="162"/>
    </row>
    <row r="403" spans="4:4" ht="15.75" customHeight="1">
      <c r="D403" s="162"/>
    </row>
    <row r="404" spans="4:4" ht="15.75" customHeight="1">
      <c r="D404" s="162"/>
    </row>
    <row r="405" spans="4:4" ht="15.75" customHeight="1">
      <c r="D405" s="162"/>
    </row>
    <row r="406" spans="4:4" ht="15.75" customHeight="1">
      <c r="D406" s="162"/>
    </row>
    <row r="407" spans="4:4" ht="15.75" customHeight="1">
      <c r="D407" s="162"/>
    </row>
    <row r="408" spans="4:4" ht="15.75" customHeight="1">
      <c r="D408" s="162"/>
    </row>
    <row r="409" spans="4:4" ht="15.75" customHeight="1">
      <c r="D409" s="162"/>
    </row>
    <row r="410" spans="4:4" ht="15.75" customHeight="1">
      <c r="D410" s="162"/>
    </row>
    <row r="411" spans="4:4" ht="15.75" customHeight="1">
      <c r="D411" s="162"/>
    </row>
    <row r="412" spans="4:4" ht="15.75" customHeight="1">
      <c r="D412" s="162"/>
    </row>
    <row r="413" spans="4:4" ht="15.75" customHeight="1">
      <c r="D413" s="162"/>
    </row>
    <row r="414" spans="4:4" ht="15.75" customHeight="1">
      <c r="D414" s="162"/>
    </row>
    <row r="415" spans="4:4" ht="15.75" customHeight="1">
      <c r="D415" s="162"/>
    </row>
    <row r="416" spans="4:4" ht="15.75" customHeight="1">
      <c r="D416" s="162"/>
    </row>
    <row r="417" spans="4:4" ht="15.75" customHeight="1">
      <c r="D417" s="162"/>
    </row>
    <row r="418" spans="4:4" ht="15.75" customHeight="1">
      <c r="D418" s="162"/>
    </row>
    <row r="419" spans="4:4" ht="15.75" customHeight="1">
      <c r="D419" s="162"/>
    </row>
    <row r="420" spans="4:4" ht="15.75" customHeight="1">
      <c r="D420" s="162"/>
    </row>
    <row r="421" spans="4:4" ht="15.75" customHeight="1">
      <c r="D421" s="162"/>
    </row>
    <row r="422" spans="4:4" ht="15.75" customHeight="1">
      <c r="D422" s="162"/>
    </row>
    <row r="423" spans="4:4" ht="15.75" customHeight="1">
      <c r="D423" s="162"/>
    </row>
    <row r="424" spans="4:4" ht="15.75" customHeight="1">
      <c r="D424" s="162"/>
    </row>
    <row r="425" spans="4:4" ht="15.75" customHeight="1">
      <c r="D425" s="162"/>
    </row>
    <row r="426" spans="4:4" ht="15.75" customHeight="1">
      <c r="D426" s="162"/>
    </row>
    <row r="427" spans="4:4" ht="15.75" customHeight="1">
      <c r="D427" s="162"/>
    </row>
    <row r="428" spans="4:4" ht="15.75" customHeight="1">
      <c r="D428" s="162"/>
    </row>
    <row r="429" spans="4:4" ht="15.75" customHeight="1">
      <c r="D429" s="162"/>
    </row>
    <row r="430" spans="4:4" ht="15.75" customHeight="1">
      <c r="D430" s="162"/>
    </row>
    <row r="431" spans="4:4" ht="15.75" customHeight="1">
      <c r="D431" s="162"/>
    </row>
    <row r="432" spans="4:4" ht="15.75" customHeight="1">
      <c r="D432" s="162"/>
    </row>
    <row r="433" spans="4:4" ht="15.75" customHeight="1">
      <c r="D433" s="162"/>
    </row>
    <row r="434" spans="4:4" ht="15.75" customHeight="1">
      <c r="D434" s="162"/>
    </row>
    <row r="435" spans="4:4" ht="15.75" customHeight="1">
      <c r="D435" s="162"/>
    </row>
    <row r="436" spans="4:4" ht="15.75" customHeight="1">
      <c r="D436" s="162"/>
    </row>
    <row r="437" spans="4:4" ht="15.75" customHeight="1">
      <c r="D437" s="162"/>
    </row>
    <row r="438" spans="4:4" ht="15.75" customHeight="1">
      <c r="D438" s="162"/>
    </row>
    <row r="439" spans="4:4" ht="15.75" customHeight="1">
      <c r="D439" s="162"/>
    </row>
    <row r="440" spans="4:4" ht="15.75" customHeight="1">
      <c r="D440" s="162"/>
    </row>
    <row r="441" spans="4:4" ht="15.75" customHeight="1">
      <c r="D441" s="162"/>
    </row>
    <row r="442" spans="4:4" ht="15.75" customHeight="1">
      <c r="D442" s="162"/>
    </row>
    <row r="443" spans="4:4" ht="15.75" customHeight="1">
      <c r="D443" s="162"/>
    </row>
    <row r="444" spans="4:4" ht="15.75" customHeight="1">
      <c r="D444" s="162"/>
    </row>
    <row r="445" spans="4:4" ht="15.75" customHeight="1">
      <c r="D445" s="162"/>
    </row>
    <row r="446" spans="4:4" ht="15.75" customHeight="1">
      <c r="D446" s="162"/>
    </row>
    <row r="447" spans="4:4" ht="15.75" customHeight="1">
      <c r="D447" s="162"/>
    </row>
    <row r="448" spans="4:4" ht="15.75" customHeight="1">
      <c r="D448" s="162"/>
    </row>
    <row r="449" spans="4:4" ht="15.75" customHeight="1">
      <c r="D449" s="162"/>
    </row>
    <row r="450" spans="4:4" ht="15.75" customHeight="1">
      <c r="D450" s="162"/>
    </row>
    <row r="451" spans="4:4" ht="15.75" customHeight="1">
      <c r="D451" s="162"/>
    </row>
    <row r="452" spans="4:4" ht="15.75" customHeight="1">
      <c r="D452" s="162"/>
    </row>
    <row r="453" spans="4:4" ht="15.75" customHeight="1">
      <c r="D453" s="162"/>
    </row>
    <row r="454" spans="4:4" ht="15.75" customHeight="1">
      <c r="D454" s="162"/>
    </row>
    <row r="455" spans="4:4" ht="15.75" customHeight="1">
      <c r="D455" s="162"/>
    </row>
    <row r="456" spans="4:4" ht="15.75" customHeight="1">
      <c r="D456" s="162"/>
    </row>
    <row r="457" spans="4:4" ht="15.75" customHeight="1">
      <c r="D457" s="162"/>
    </row>
    <row r="458" spans="4:4" ht="15.75" customHeight="1">
      <c r="D458" s="162"/>
    </row>
    <row r="459" spans="4:4" ht="15.75" customHeight="1">
      <c r="D459" s="162"/>
    </row>
    <row r="460" spans="4:4" ht="15.75" customHeight="1">
      <c r="D460" s="162"/>
    </row>
    <row r="461" spans="4:4" ht="15.75" customHeight="1">
      <c r="D461" s="162"/>
    </row>
    <row r="462" spans="4:4" ht="15.75" customHeight="1">
      <c r="D462" s="162"/>
    </row>
    <row r="463" spans="4:4" ht="15.75" customHeight="1">
      <c r="D463" s="162"/>
    </row>
    <row r="464" spans="4:4" ht="15.75" customHeight="1">
      <c r="D464" s="162"/>
    </row>
    <row r="465" spans="4:4" ht="15.75" customHeight="1">
      <c r="D465" s="162"/>
    </row>
    <row r="466" spans="4:4" ht="15.75" customHeight="1">
      <c r="D466" s="162"/>
    </row>
    <row r="467" spans="4:4" ht="15.75" customHeight="1">
      <c r="D467" s="162"/>
    </row>
    <row r="468" spans="4:4" ht="15.75" customHeight="1">
      <c r="D468" s="162"/>
    </row>
    <row r="469" spans="4:4" ht="15.75" customHeight="1">
      <c r="D469" s="162"/>
    </row>
    <row r="470" spans="4:4" ht="15.75" customHeight="1">
      <c r="D470" s="162"/>
    </row>
    <row r="471" spans="4:4" ht="15.75" customHeight="1">
      <c r="D471" s="162"/>
    </row>
    <row r="472" spans="4:4" ht="15.75" customHeight="1">
      <c r="D472" s="162"/>
    </row>
    <row r="473" spans="4:4" ht="15.75" customHeight="1">
      <c r="D473" s="162"/>
    </row>
    <row r="474" spans="4:4" ht="15.75" customHeight="1">
      <c r="D474" s="162"/>
    </row>
    <row r="475" spans="4:4" ht="15.75" customHeight="1">
      <c r="D475" s="162"/>
    </row>
    <row r="476" spans="4:4" ht="15.75" customHeight="1">
      <c r="D476" s="162"/>
    </row>
    <row r="477" spans="4:4" ht="15.75" customHeight="1">
      <c r="D477" s="162"/>
    </row>
    <row r="478" spans="4:4" ht="15.75" customHeight="1">
      <c r="D478" s="162"/>
    </row>
    <row r="479" spans="4:4" ht="15.75" customHeight="1">
      <c r="D479" s="162"/>
    </row>
    <row r="480" spans="4:4" ht="15.75" customHeight="1">
      <c r="D480" s="162"/>
    </row>
    <row r="481" spans="4:4" ht="15.75" customHeight="1">
      <c r="D481" s="162"/>
    </row>
    <row r="482" spans="4:4" ht="15.75" customHeight="1">
      <c r="D482" s="162"/>
    </row>
    <row r="483" spans="4:4" ht="15.75" customHeight="1">
      <c r="D483" s="162"/>
    </row>
    <row r="484" spans="4:4" ht="15.75" customHeight="1">
      <c r="D484" s="162"/>
    </row>
    <row r="485" spans="4:4" ht="15.75" customHeight="1">
      <c r="D485" s="162"/>
    </row>
    <row r="486" spans="4:4" ht="15.75" customHeight="1">
      <c r="D486" s="162"/>
    </row>
    <row r="487" spans="4:4" ht="15.75" customHeight="1">
      <c r="D487" s="162"/>
    </row>
    <row r="488" spans="4:4" ht="15.75" customHeight="1">
      <c r="D488" s="162"/>
    </row>
    <row r="489" spans="4:4" ht="15.75" customHeight="1">
      <c r="D489" s="162"/>
    </row>
    <row r="490" spans="4:4" ht="15.75" customHeight="1">
      <c r="D490" s="162"/>
    </row>
    <row r="491" spans="4:4" ht="15.75" customHeight="1">
      <c r="D491" s="162"/>
    </row>
    <row r="492" spans="4:4" ht="15.75" customHeight="1">
      <c r="D492" s="162"/>
    </row>
    <row r="493" spans="4:4" ht="15.75" customHeight="1">
      <c r="D493" s="162"/>
    </row>
    <row r="494" spans="4:4" ht="15.75" customHeight="1">
      <c r="D494" s="162"/>
    </row>
    <row r="495" spans="4:4" ht="15.75" customHeight="1">
      <c r="D495" s="162"/>
    </row>
    <row r="496" spans="4:4" ht="15.75" customHeight="1">
      <c r="D496" s="162"/>
    </row>
    <row r="497" spans="4:4" ht="15.75" customHeight="1">
      <c r="D497" s="162"/>
    </row>
    <row r="498" spans="4:4" ht="15.75" customHeight="1">
      <c r="D498" s="162"/>
    </row>
    <row r="499" spans="4:4" ht="15.75" customHeight="1">
      <c r="D499" s="162"/>
    </row>
    <row r="500" spans="4:4" ht="15.75" customHeight="1">
      <c r="D500" s="162"/>
    </row>
    <row r="501" spans="4:4" ht="15.75" customHeight="1">
      <c r="D501" s="162"/>
    </row>
    <row r="502" spans="4:4" ht="15.75" customHeight="1">
      <c r="D502" s="162"/>
    </row>
    <row r="503" spans="4:4" ht="15.75" customHeight="1">
      <c r="D503" s="162"/>
    </row>
    <row r="504" spans="4:4" ht="15.75" customHeight="1">
      <c r="D504" s="162"/>
    </row>
    <row r="505" spans="4:4" ht="15.75" customHeight="1">
      <c r="D505" s="162"/>
    </row>
    <row r="506" spans="4:4" ht="15.75" customHeight="1">
      <c r="D506" s="162"/>
    </row>
    <row r="507" spans="4:4" ht="15.75" customHeight="1">
      <c r="D507" s="162"/>
    </row>
    <row r="508" spans="4:4" ht="15.75" customHeight="1">
      <c r="D508" s="162"/>
    </row>
    <row r="509" spans="4:4" ht="15.75" customHeight="1">
      <c r="D509" s="162"/>
    </row>
    <row r="510" spans="4:4" ht="15.75" customHeight="1">
      <c r="D510" s="162"/>
    </row>
    <row r="511" spans="4:4" ht="15.75" customHeight="1">
      <c r="D511" s="162"/>
    </row>
    <row r="512" spans="4:4" ht="15.75" customHeight="1">
      <c r="D512" s="162"/>
    </row>
    <row r="513" spans="4:4" ht="15.75" customHeight="1">
      <c r="D513" s="162"/>
    </row>
    <row r="514" spans="4:4" ht="15.75" customHeight="1">
      <c r="D514" s="162"/>
    </row>
    <row r="515" spans="4:4" ht="15.75" customHeight="1">
      <c r="D515" s="162"/>
    </row>
    <row r="516" spans="4:4" ht="15.75" customHeight="1">
      <c r="D516" s="162"/>
    </row>
    <row r="517" spans="4:4" ht="15.75" customHeight="1">
      <c r="D517" s="162"/>
    </row>
    <row r="518" spans="4:4" ht="15.75" customHeight="1">
      <c r="D518" s="162"/>
    </row>
    <row r="519" spans="4:4" ht="15.75" customHeight="1">
      <c r="D519" s="162"/>
    </row>
    <row r="520" spans="4:4" ht="15.75" customHeight="1">
      <c r="D520" s="162"/>
    </row>
    <row r="521" spans="4:4" ht="15.75" customHeight="1">
      <c r="D521" s="162"/>
    </row>
    <row r="522" spans="4:4" ht="15.75" customHeight="1">
      <c r="D522" s="162"/>
    </row>
    <row r="523" spans="4:4" ht="15.75" customHeight="1">
      <c r="D523" s="162"/>
    </row>
    <row r="524" spans="4:4" ht="15.75" customHeight="1">
      <c r="D524" s="162"/>
    </row>
    <row r="525" spans="4:4" ht="15.75" customHeight="1">
      <c r="D525" s="162"/>
    </row>
    <row r="526" spans="4:4" ht="15.75" customHeight="1">
      <c r="D526" s="162"/>
    </row>
    <row r="527" spans="4:4" ht="15.75" customHeight="1">
      <c r="D527" s="162"/>
    </row>
    <row r="528" spans="4:4" ht="15.75" customHeight="1">
      <c r="D528" s="162"/>
    </row>
    <row r="529" spans="4:4" ht="15.75" customHeight="1">
      <c r="D529" s="162"/>
    </row>
    <row r="530" spans="4:4" ht="15.75" customHeight="1">
      <c r="D530" s="162"/>
    </row>
    <row r="531" spans="4:4" ht="15.75" customHeight="1">
      <c r="D531" s="162"/>
    </row>
    <row r="532" spans="4:4" ht="15.75" customHeight="1">
      <c r="D532" s="162"/>
    </row>
    <row r="533" spans="4:4" ht="15.75" customHeight="1">
      <c r="D533" s="162"/>
    </row>
    <row r="534" spans="4:4" ht="15.75" customHeight="1">
      <c r="D534" s="162"/>
    </row>
    <row r="535" spans="4:4" ht="15.75" customHeight="1">
      <c r="D535" s="162"/>
    </row>
    <row r="536" spans="4:4" ht="15.75" customHeight="1">
      <c r="D536" s="162"/>
    </row>
    <row r="537" spans="4:4" ht="15.75" customHeight="1">
      <c r="D537" s="162"/>
    </row>
    <row r="538" spans="4:4" ht="15.75" customHeight="1">
      <c r="D538" s="162"/>
    </row>
    <row r="539" spans="4:4" ht="15.75" customHeight="1">
      <c r="D539" s="162"/>
    </row>
    <row r="540" spans="4:4" ht="15.75" customHeight="1">
      <c r="D540" s="162"/>
    </row>
    <row r="541" spans="4:4" ht="15.75" customHeight="1">
      <c r="D541" s="162"/>
    </row>
    <row r="542" spans="4:4" ht="15.75" customHeight="1">
      <c r="D542" s="162"/>
    </row>
    <row r="543" spans="4:4" ht="15.75" customHeight="1">
      <c r="D543" s="162"/>
    </row>
    <row r="544" spans="4:4" ht="15.75" customHeight="1">
      <c r="D544" s="162"/>
    </row>
    <row r="545" spans="4:4" ht="15.75" customHeight="1">
      <c r="D545" s="162"/>
    </row>
    <row r="546" spans="4:4" ht="15.75" customHeight="1">
      <c r="D546" s="162"/>
    </row>
    <row r="547" spans="4:4" ht="15.75" customHeight="1">
      <c r="D547" s="162"/>
    </row>
    <row r="548" spans="4:4" ht="15.75" customHeight="1">
      <c r="D548" s="162"/>
    </row>
    <row r="549" spans="4:4" ht="15.75" customHeight="1">
      <c r="D549" s="162"/>
    </row>
    <row r="550" spans="4:4" ht="15.75" customHeight="1">
      <c r="D550" s="162"/>
    </row>
    <row r="551" spans="4:4" ht="15.75" customHeight="1">
      <c r="D551" s="162"/>
    </row>
    <row r="552" spans="4:4" ht="15.75" customHeight="1">
      <c r="D552" s="162"/>
    </row>
    <row r="553" spans="4:4" ht="15.75" customHeight="1">
      <c r="D553" s="162"/>
    </row>
    <row r="554" spans="4:4" ht="15.75" customHeight="1">
      <c r="D554" s="162"/>
    </row>
    <row r="555" spans="4:4" ht="15.75" customHeight="1">
      <c r="D555" s="162"/>
    </row>
    <row r="556" spans="4:4" ht="15.75" customHeight="1">
      <c r="D556" s="162"/>
    </row>
    <row r="557" spans="4:4" ht="15.75" customHeight="1">
      <c r="D557" s="162"/>
    </row>
    <row r="558" spans="4:4" ht="15.75" customHeight="1">
      <c r="D558" s="162"/>
    </row>
    <row r="559" spans="4:4" ht="15.75" customHeight="1">
      <c r="D559" s="162"/>
    </row>
    <row r="560" spans="4:4" ht="15.75" customHeight="1">
      <c r="D560" s="162"/>
    </row>
    <row r="561" spans="4:4" ht="15.75" customHeight="1">
      <c r="D561" s="162"/>
    </row>
    <row r="562" spans="4:4" ht="15.75" customHeight="1">
      <c r="D562" s="162"/>
    </row>
    <row r="563" spans="4:4" ht="15.75" customHeight="1">
      <c r="D563" s="162"/>
    </row>
    <row r="564" spans="4:4" ht="15.75" customHeight="1">
      <c r="D564" s="162"/>
    </row>
    <row r="565" spans="4:4" ht="15.75" customHeight="1">
      <c r="D565" s="162"/>
    </row>
    <row r="566" spans="4:4" ht="15.75" customHeight="1">
      <c r="D566" s="162"/>
    </row>
    <row r="567" spans="4:4" ht="15.75" customHeight="1">
      <c r="D567" s="162"/>
    </row>
    <row r="568" spans="4:4" ht="15.75" customHeight="1">
      <c r="D568" s="162"/>
    </row>
    <row r="569" spans="4:4" ht="15.75" customHeight="1">
      <c r="D569" s="162"/>
    </row>
    <row r="570" spans="4:4" ht="15.75" customHeight="1">
      <c r="D570" s="162"/>
    </row>
    <row r="571" spans="4:4" ht="15.75" customHeight="1">
      <c r="D571" s="162"/>
    </row>
    <row r="572" spans="4:4" ht="15.75" customHeight="1">
      <c r="D572" s="162"/>
    </row>
    <row r="573" spans="4:4" ht="15.75" customHeight="1">
      <c r="D573" s="162"/>
    </row>
    <row r="574" spans="4:4" ht="15.75" customHeight="1">
      <c r="D574" s="162"/>
    </row>
    <row r="575" spans="4:4" ht="15.75" customHeight="1">
      <c r="D575" s="162"/>
    </row>
    <row r="576" spans="4:4" ht="15.75" customHeight="1">
      <c r="D576" s="162"/>
    </row>
    <row r="577" spans="4:4" ht="15.75" customHeight="1">
      <c r="D577" s="162"/>
    </row>
    <row r="578" spans="4:4" ht="15.75" customHeight="1">
      <c r="D578" s="162"/>
    </row>
    <row r="579" spans="4:4" ht="15.75" customHeight="1">
      <c r="D579" s="162"/>
    </row>
    <row r="580" spans="4:4" ht="15.75" customHeight="1">
      <c r="D580" s="162"/>
    </row>
    <row r="581" spans="4:4" ht="15.75" customHeight="1">
      <c r="D581" s="162"/>
    </row>
    <row r="582" spans="4:4" ht="15.75" customHeight="1">
      <c r="D582" s="162"/>
    </row>
    <row r="583" spans="4:4" ht="15.75" customHeight="1">
      <c r="D583" s="162"/>
    </row>
    <row r="584" spans="4:4" ht="15.75" customHeight="1">
      <c r="D584" s="162"/>
    </row>
    <row r="585" spans="4:4" ht="15.75" customHeight="1">
      <c r="D585" s="162"/>
    </row>
    <row r="586" spans="4:4" ht="15.75" customHeight="1">
      <c r="D586" s="162"/>
    </row>
    <row r="587" spans="4:4" ht="15.75" customHeight="1">
      <c r="D587" s="162"/>
    </row>
    <row r="588" spans="4:4" ht="15.75" customHeight="1">
      <c r="D588" s="162"/>
    </row>
    <row r="589" spans="4:4" ht="15.75" customHeight="1">
      <c r="D589" s="162"/>
    </row>
    <row r="590" spans="4:4" ht="15.75" customHeight="1">
      <c r="D590" s="162"/>
    </row>
    <row r="591" spans="4:4" ht="15.75" customHeight="1">
      <c r="D591" s="162"/>
    </row>
    <row r="592" spans="4:4" ht="15.75" customHeight="1">
      <c r="D592" s="162"/>
    </row>
    <row r="593" spans="4:4" ht="15.75" customHeight="1">
      <c r="D593" s="162"/>
    </row>
    <row r="594" spans="4:4" ht="15.75" customHeight="1">
      <c r="D594" s="162"/>
    </row>
    <row r="595" spans="4:4" ht="15.75" customHeight="1">
      <c r="D595" s="162"/>
    </row>
    <row r="596" spans="4:4" ht="15.75" customHeight="1">
      <c r="D596" s="162"/>
    </row>
    <row r="597" spans="4:4" ht="15.75" customHeight="1">
      <c r="D597" s="162"/>
    </row>
    <row r="598" spans="4:4" ht="15.75" customHeight="1">
      <c r="D598" s="162"/>
    </row>
    <row r="599" spans="4:4" ht="15.75" customHeight="1">
      <c r="D599" s="162"/>
    </row>
    <row r="600" spans="4:4" ht="15.75" customHeight="1">
      <c r="D600" s="162"/>
    </row>
    <row r="601" spans="4:4" ht="15.75" customHeight="1">
      <c r="D601" s="162"/>
    </row>
    <row r="602" spans="4:4" ht="15.75" customHeight="1">
      <c r="D602" s="162"/>
    </row>
    <row r="603" spans="4:4" ht="15.75" customHeight="1">
      <c r="D603" s="162"/>
    </row>
    <row r="604" spans="4:4" ht="15.75" customHeight="1">
      <c r="D604" s="162"/>
    </row>
    <row r="605" spans="4:4" ht="15.75" customHeight="1">
      <c r="D605" s="162"/>
    </row>
    <row r="606" spans="4:4" ht="15.75" customHeight="1">
      <c r="D606" s="162"/>
    </row>
    <row r="607" spans="4:4" ht="15.75" customHeight="1">
      <c r="D607" s="162"/>
    </row>
    <row r="608" spans="4:4" ht="15.75" customHeight="1">
      <c r="D608" s="162"/>
    </row>
    <row r="609" spans="4:4" ht="15.75" customHeight="1">
      <c r="D609" s="162"/>
    </row>
    <row r="610" spans="4:4" ht="15.75" customHeight="1">
      <c r="D610" s="162"/>
    </row>
    <row r="611" spans="4:4" ht="15.75" customHeight="1">
      <c r="D611" s="162"/>
    </row>
    <row r="612" spans="4:4" ht="15.75" customHeight="1">
      <c r="D612" s="162"/>
    </row>
    <row r="613" spans="4:4" ht="15.75" customHeight="1">
      <c r="D613" s="162"/>
    </row>
    <row r="614" spans="4:4" ht="15.75" customHeight="1">
      <c r="D614" s="162"/>
    </row>
    <row r="615" spans="4:4" ht="15.75" customHeight="1">
      <c r="D615" s="162"/>
    </row>
    <row r="616" spans="4:4" ht="15.75" customHeight="1">
      <c r="D616" s="162"/>
    </row>
    <row r="617" spans="4:4" ht="15.75" customHeight="1">
      <c r="D617" s="162"/>
    </row>
    <row r="618" spans="4:4" ht="15.75" customHeight="1">
      <c r="D618" s="162"/>
    </row>
    <row r="619" spans="4:4" ht="15.75" customHeight="1">
      <c r="D619" s="162"/>
    </row>
    <row r="620" spans="4:4" ht="15.75" customHeight="1">
      <c r="D620" s="162"/>
    </row>
    <row r="621" spans="4:4" ht="15.75" customHeight="1">
      <c r="D621" s="162"/>
    </row>
    <row r="622" spans="4:4" ht="15.75" customHeight="1">
      <c r="D622" s="162"/>
    </row>
    <row r="623" spans="4:4" ht="15.75" customHeight="1">
      <c r="D623" s="162"/>
    </row>
    <row r="624" spans="4:4" ht="15.75" customHeight="1">
      <c r="D624" s="162"/>
    </row>
    <row r="625" spans="4:4" ht="15.75" customHeight="1">
      <c r="D625" s="162"/>
    </row>
    <row r="626" spans="4:4" ht="15.75" customHeight="1">
      <c r="D626" s="162"/>
    </row>
    <row r="627" spans="4:4" ht="15.75" customHeight="1">
      <c r="D627" s="162"/>
    </row>
    <row r="628" spans="4:4" ht="15.75" customHeight="1">
      <c r="D628" s="162"/>
    </row>
    <row r="629" spans="4:4" ht="15.75" customHeight="1">
      <c r="D629" s="162"/>
    </row>
    <row r="630" spans="4:4" ht="15.75" customHeight="1">
      <c r="D630" s="162"/>
    </row>
    <row r="631" spans="4:4" ht="15.75" customHeight="1">
      <c r="D631" s="162"/>
    </row>
    <row r="632" spans="4:4" ht="15.75" customHeight="1">
      <c r="D632" s="162"/>
    </row>
    <row r="633" spans="4:4" ht="15.75" customHeight="1">
      <c r="D633" s="162"/>
    </row>
    <row r="634" spans="4:4" ht="15.75" customHeight="1">
      <c r="D634" s="162"/>
    </row>
    <row r="635" spans="4:4" ht="15.75" customHeight="1">
      <c r="D635" s="162"/>
    </row>
    <row r="636" spans="4:4" ht="15.75" customHeight="1">
      <c r="D636" s="162"/>
    </row>
    <row r="637" spans="4:4" ht="15.75" customHeight="1">
      <c r="D637" s="162"/>
    </row>
    <row r="638" spans="4:4" ht="15.75" customHeight="1">
      <c r="D638" s="162"/>
    </row>
    <row r="639" spans="4:4" ht="15.75" customHeight="1">
      <c r="D639" s="162"/>
    </row>
    <row r="640" spans="4:4" ht="15.75" customHeight="1">
      <c r="D640" s="162"/>
    </row>
    <row r="641" spans="4:4" ht="15.75" customHeight="1">
      <c r="D641" s="162"/>
    </row>
    <row r="642" spans="4:4" ht="15.75" customHeight="1">
      <c r="D642" s="162"/>
    </row>
    <row r="643" spans="4:4" ht="15.75" customHeight="1">
      <c r="D643" s="162"/>
    </row>
    <row r="644" spans="4:4" ht="15.75" customHeight="1">
      <c r="D644" s="162"/>
    </row>
    <row r="645" spans="4:4" ht="15.75" customHeight="1">
      <c r="D645" s="162"/>
    </row>
    <row r="646" spans="4:4" ht="15.75" customHeight="1">
      <c r="D646" s="162"/>
    </row>
    <row r="647" spans="4:4" ht="15.75" customHeight="1">
      <c r="D647" s="162"/>
    </row>
    <row r="648" spans="4:4" ht="15.75" customHeight="1">
      <c r="D648" s="162"/>
    </row>
    <row r="649" spans="4:4" ht="15.75" customHeight="1">
      <c r="D649" s="162"/>
    </row>
    <row r="650" spans="4:4" ht="15.75" customHeight="1">
      <c r="D650" s="162"/>
    </row>
    <row r="651" spans="4:4" ht="15.75" customHeight="1">
      <c r="D651" s="162"/>
    </row>
    <row r="652" spans="4:4" ht="15.75" customHeight="1">
      <c r="D652" s="162"/>
    </row>
    <row r="653" spans="4:4" ht="15.75" customHeight="1">
      <c r="D653" s="162"/>
    </row>
    <row r="654" spans="4:4" ht="15.75" customHeight="1">
      <c r="D654" s="162"/>
    </row>
    <row r="655" spans="4:4" ht="15.75" customHeight="1">
      <c r="D655" s="162"/>
    </row>
    <row r="656" spans="4:4" ht="15.75" customHeight="1">
      <c r="D656" s="162"/>
    </row>
    <row r="657" spans="4:4" ht="15.75" customHeight="1">
      <c r="D657" s="162"/>
    </row>
    <row r="658" spans="4:4" ht="15.75" customHeight="1">
      <c r="D658" s="162"/>
    </row>
    <row r="659" spans="4:4" ht="15.75" customHeight="1">
      <c r="D659" s="162"/>
    </row>
    <row r="660" spans="4:4" ht="15.75" customHeight="1">
      <c r="D660" s="162"/>
    </row>
    <row r="661" spans="4:4" ht="15.75" customHeight="1">
      <c r="D661" s="162"/>
    </row>
    <row r="662" spans="4:4" ht="15.75" customHeight="1">
      <c r="D662" s="162"/>
    </row>
    <row r="663" spans="4:4" ht="15.75" customHeight="1">
      <c r="D663" s="162"/>
    </row>
    <row r="664" spans="4:4" ht="15.75" customHeight="1">
      <c r="D664" s="162"/>
    </row>
    <row r="665" spans="4:4" ht="15.75" customHeight="1">
      <c r="D665" s="162"/>
    </row>
    <row r="666" spans="4:4" ht="15.75" customHeight="1">
      <c r="D666" s="162"/>
    </row>
    <row r="667" spans="4:4" ht="15.75" customHeight="1">
      <c r="D667" s="162"/>
    </row>
    <row r="668" spans="4:4" ht="15.75" customHeight="1">
      <c r="D668" s="162"/>
    </row>
    <row r="669" spans="4:4" ht="15.75" customHeight="1">
      <c r="D669" s="162"/>
    </row>
    <row r="670" spans="4:4" ht="15.75" customHeight="1">
      <c r="D670" s="162"/>
    </row>
    <row r="671" spans="4:4" ht="15.75" customHeight="1">
      <c r="D671" s="162"/>
    </row>
    <row r="672" spans="4:4" ht="15.75" customHeight="1">
      <c r="D672" s="162"/>
    </row>
    <row r="673" spans="4:4" ht="15.75" customHeight="1">
      <c r="D673" s="162"/>
    </row>
    <row r="674" spans="4:4" ht="15.75" customHeight="1">
      <c r="D674" s="162"/>
    </row>
    <row r="675" spans="4:4" ht="15.75" customHeight="1">
      <c r="D675" s="162"/>
    </row>
    <row r="676" spans="4:4" ht="15.75" customHeight="1">
      <c r="D676" s="162"/>
    </row>
    <row r="677" spans="4:4" ht="15.75" customHeight="1">
      <c r="D677" s="162"/>
    </row>
    <row r="678" spans="4:4" ht="15.75" customHeight="1">
      <c r="D678" s="162"/>
    </row>
    <row r="679" spans="4:4" ht="15.75" customHeight="1">
      <c r="D679" s="162"/>
    </row>
    <row r="680" spans="4:4" ht="15.75" customHeight="1">
      <c r="D680" s="162"/>
    </row>
    <row r="681" spans="4:4" ht="15.75" customHeight="1">
      <c r="D681" s="162"/>
    </row>
    <row r="682" spans="4:4" ht="15.75" customHeight="1">
      <c r="D682" s="162"/>
    </row>
    <row r="683" spans="4:4" ht="15.75" customHeight="1">
      <c r="D683" s="162"/>
    </row>
    <row r="684" spans="4:4" ht="15.75" customHeight="1">
      <c r="D684" s="162"/>
    </row>
    <row r="685" spans="4:4" ht="15.75" customHeight="1">
      <c r="D685" s="162"/>
    </row>
    <row r="686" spans="4:4" ht="15.75" customHeight="1">
      <c r="D686" s="162"/>
    </row>
    <row r="687" spans="4:4" ht="15.75" customHeight="1">
      <c r="D687" s="162"/>
    </row>
    <row r="688" spans="4:4" ht="15.75" customHeight="1">
      <c r="D688" s="162"/>
    </row>
    <row r="689" spans="4:4" ht="15.75" customHeight="1">
      <c r="D689" s="162"/>
    </row>
    <row r="690" spans="4:4" ht="15.75" customHeight="1">
      <c r="D690" s="162"/>
    </row>
    <row r="691" spans="4:4" ht="15.75" customHeight="1">
      <c r="D691" s="162"/>
    </row>
    <row r="692" spans="4:4" ht="15.75" customHeight="1">
      <c r="D692" s="162"/>
    </row>
    <row r="693" spans="4:4" ht="15.75" customHeight="1">
      <c r="D693" s="162"/>
    </row>
    <row r="694" spans="4:4" ht="15.75" customHeight="1">
      <c r="D694" s="162"/>
    </row>
    <row r="695" spans="4:4" ht="15.75" customHeight="1">
      <c r="D695" s="162"/>
    </row>
    <row r="696" spans="4:4" ht="15.75" customHeight="1">
      <c r="D696" s="162"/>
    </row>
    <row r="697" spans="4:4" ht="15.75" customHeight="1">
      <c r="D697" s="162"/>
    </row>
    <row r="698" spans="4:4" ht="15.75" customHeight="1">
      <c r="D698" s="162"/>
    </row>
    <row r="699" spans="4:4" ht="15.75" customHeight="1">
      <c r="D699" s="162"/>
    </row>
    <row r="700" spans="4:4" ht="15.75" customHeight="1">
      <c r="D700" s="162"/>
    </row>
    <row r="701" spans="4:4" ht="15.75" customHeight="1">
      <c r="D701" s="162"/>
    </row>
    <row r="702" spans="4:4" ht="15.75" customHeight="1">
      <c r="D702" s="162"/>
    </row>
    <row r="703" spans="4:4" ht="15.75" customHeight="1">
      <c r="D703" s="162"/>
    </row>
    <row r="704" spans="4:4" ht="15.75" customHeight="1">
      <c r="D704" s="162"/>
    </row>
    <row r="705" spans="4:4" ht="15.75" customHeight="1">
      <c r="D705" s="162"/>
    </row>
    <row r="706" spans="4:4" ht="15.75" customHeight="1">
      <c r="D706" s="162"/>
    </row>
    <row r="707" spans="4:4" ht="15.75" customHeight="1">
      <c r="D707" s="162"/>
    </row>
    <row r="708" spans="4:4" ht="15.75" customHeight="1">
      <c r="D708" s="162"/>
    </row>
    <row r="709" spans="4:4" ht="15.75" customHeight="1">
      <c r="D709" s="162"/>
    </row>
    <row r="710" spans="4:4" ht="15.75" customHeight="1">
      <c r="D710" s="162"/>
    </row>
    <row r="711" spans="4:4" ht="15.75" customHeight="1">
      <c r="D711" s="162"/>
    </row>
    <row r="712" spans="4:4" ht="15.75" customHeight="1">
      <c r="D712" s="162"/>
    </row>
    <row r="713" spans="4:4" ht="15.75" customHeight="1">
      <c r="D713" s="162"/>
    </row>
    <row r="714" spans="4:4" ht="15.75" customHeight="1">
      <c r="D714" s="162"/>
    </row>
    <row r="715" spans="4:4" ht="15.75" customHeight="1">
      <c r="D715" s="162"/>
    </row>
    <row r="716" spans="4:4" ht="15.75" customHeight="1">
      <c r="D716" s="162"/>
    </row>
    <row r="717" spans="4:4" ht="15.75" customHeight="1">
      <c r="D717" s="162"/>
    </row>
    <row r="718" spans="4:4" ht="15.75" customHeight="1">
      <c r="D718" s="162"/>
    </row>
    <row r="719" spans="4:4" ht="15.75" customHeight="1">
      <c r="D719" s="162"/>
    </row>
    <row r="720" spans="4:4" ht="15.75" customHeight="1">
      <c r="D720" s="162"/>
    </row>
    <row r="721" spans="4:4" ht="15.75" customHeight="1">
      <c r="D721" s="162"/>
    </row>
    <row r="722" spans="4:4" ht="15.75" customHeight="1">
      <c r="D722" s="162"/>
    </row>
    <row r="723" spans="4:4" ht="15.75" customHeight="1">
      <c r="D723" s="162"/>
    </row>
    <row r="724" spans="4:4" ht="15.75" customHeight="1">
      <c r="D724" s="162"/>
    </row>
    <row r="725" spans="4:4" ht="15.75" customHeight="1">
      <c r="D725" s="162"/>
    </row>
    <row r="726" spans="4:4" ht="15.75" customHeight="1">
      <c r="D726" s="162"/>
    </row>
    <row r="727" spans="4:4" ht="15.75" customHeight="1">
      <c r="D727" s="162"/>
    </row>
    <row r="728" spans="4:4" ht="15.75" customHeight="1">
      <c r="D728" s="162"/>
    </row>
    <row r="729" spans="4:4" ht="15.75" customHeight="1">
      <c r="D729" s="162"/>
    </row>
    <row r="730" spans="4:4" ht="15.75" customHeight="1">
      <c r="D730" s="162"/>
    </row>
    <row r="731" spans="4:4" ht="15.75" customHeight="1">
      <c r="D731" s="162"/>
    </row>
    <row r="732" spans="4:4" ht="15.75" customHeight="1">
      <c r="D732" s="162"/>
    </row>
    <row r="733" spans="4:4" ht="15.75" customHeight="1">
      <c r="D733" s="162"/>
    </row>
    <row r="734" spans="4:4" ht="15.75" customHeight="1">
      <c r="D734" s="162"/>
    </row>
    <row r="735" spans="4:4" ht="15.75" customHeight="1">
      <c r="D735" s="162"/>
    </row>
    <row r="736" spans="4:4" ht="15.75" customHeight="1">
      <c r="D736" s="162"/>
    </row>
    <row r="737" spans="4:4" ht="15.75" customHeight="1">
      <c r="D737" s="162"/>
    </row>
    <row r="738" spans="4:4" ht="15.75" customHeight="1">
      <c r="D738" s="162"/>
    </row>
    <row r="739" spans="4:4" ht="15.75" customHeight="1">
      <c r="D739" s="162"/>
    </row>
    <row r="740" spans="4:4" ht="15.75" customHeight="1">
      <c r="D740" s="162"/>
    </row>
    <row r="741" spans="4:4" ht="15.75" customHeight="1">
      <c r="D741" s="162"/>
    </row>
    <row r="742" spans="4:4" ht="15.75" customHeight="1">
      <c r="D742" s="162"/>
    </row>
    <row r="743" spans="4:4" ht="15.75" customHeight="1">
      <c r="D743" s="162"/>
    </row>
    <row r="744" spans="4:4" ht="15.75" customHeight="1">
      <c r="D744" s="162"/>
    </row>
    <row r="745" spans="4:4" ht="15.75" customHeight="1">
      <c r="D745" s="162"/>
    </row>
    <row r="746" spans="4:4" ht="15.75" customHeight="1">
      <c r="D746" s="162"/>
    </row>
    <row r="747" spans="4:4" ht="15.75" customHeight="1">
      <c r="D747" s="162"/>
    </row>
    <row r="748" spans="4:4" ht="15.75" customHeight="1">
      <c r="D748" s="162"/>
    </row>
    <row r="749" spans="4:4" ht="15.75" customHeight="1">
      <c r="D749" s="162"/>
    </row>
    <row r="750" spans="4:4" ht="15.75" customHeight="1">
      <c r="D750" s="162"/>
    </row>
    <row r="751" spans="4:4" ht="15.75" customHeight="1">
      <c r="D751" s="162"/>
    </row>
    <row r="752" spans="4:4" ht="15.75" customHeight="1">
      <c r="D752" s="162"/>
    </row>
    <row r="753" spans="4:4" ht="15.75" customHeight="1">
      <c r="D753" s="162"/>
    </row>
    <row r="754" spans="4:4" ht="15.75" customHeight="1">
      <c r="D754" s="162"/>
    </row>
    <row r="755" spans="4:4" ht="15.75" customHeight="1">
      <c r="D755" s="162"/>
    </row>
    <row r="756" spans="4:4" ht="15.75" customHeight="1">
      <c r="D756" s="162"/>
    </row>
    <row r="757" spans="4:4" ht="15.75" customHeight="1">
      <c r="D757" s="162"/>
    </row>
    <row r="758" spans="4:4" ht="15.75" customHeight="1">
      <c r="D758" s="162"/>
    </row>
    <row r="759" spans="4:4" ht="15.75" customHeight="1">
      <c r="D759" s="162"/>
    </row>
    <row r="760" spans="4:4" ht="15.75" customHeight="1">
      <c r="D760" s="162"/>
    </row>
    <row r="761" spans="4:4" ht="15.75" customHeight="1">
      <c r="D761" s="162"/>
    </row>
    <row r="762" spans="4:4" ht="15.75" customHeight="1">
      <c r="D762" s="162"/>
    </row>
    <row r="763" spans="4:4" ht="15.75" customHeight="1">
      <c r="D763" s="162"/>
    </row>
    <row r="764" spans="4:4" ht="15.75" customHeight="1">
      <c r="D764" s="162"/>
    </row>
    <row r="765" spans="4:4" ht="15.75" customHeight="1">
      <c r="D765" s="162"/>
    </row>
    <row r="766" spans="4:4" ht="15.75" customHeight="1">
      <c r="D766" s="162"/>
    </row>
    <row r="767" spans="4:4" ht="15.75" customHeight="1">
      <c r="D767" s="162"/>
    </row>
    <row r="768" spans="4:4" ht="15.75" customHeight="1">
      <c r="D768" s="162"/>
    </row>
    <row r="769" spans="4:4" ht="15.75" customHeight="1">
      <c r="D769" s="162"/>
    </row>
    <row r="770" spans="4:4" ht="15.75" customHeight="1">
      <c r="D770" s="162"/>
    </row>
    <row r="771" spans="4:4" ht="15.75" customHeight="1">
      <c r="D771" s="162"/>
    </row>
    <row r="772" spans="4:4" ht="15.75" customHeight="1">
      <c r="D772" s="162"/>
    </row>
    <row r="773" spans="4:4" ht="15.75" customHeight="1">
      <c r="D773" s="162"/>
    </row>
    <row r="774" spans="4:4" ht="15.75" customHeight="1">
      <c r="D774" s="162"/>
    </row>
    <row r="775" spans="4:4" ht="15.75" customHeight="1">
      <c r="D775" s="162"/>
    </row>
    <row r="776" spans="4:4" ht="15.75" customHeight="1">
      <c r="D776" s="162"/>
    </row>
    <row r="777" spans="4:4" ht="15.75" customHeight="1">
      <c r="D777" s="162"/>
    </row>
    <row r="778" spans="4:4" ht="15.75" customHeight="1">
      <c r="D778" s="162"/>
    </row>
    <row r="779" spans="4:4" ht="15.75" customHeight="1">
      <c r="D779" s="162"/>
    </row>
    <row r="780" spans="4:4" ht="15.75" customHeight="1">
      <c r="D780" s="162"/>
    </row>
    <row r="781" spans="4:4" ht="15.75" customHeight="1">
      <c r="D781" s="162"/>
    </row>
    <row r="782" spans="4:4" ht="15.75" customHeight="1">
      <c r="D782" s="162"/>
    </row>
    <row r="783" spans="4:4" ht="15.75" customHeight="1">
      <c r="D783" s="162"/>
    </row>
    <row r="784" spans="4:4" ht="15.75" customHeight="1">
      <c r="D784" s="162"/>
    </row>
    <row r="785" spans="4:4" ht="15.75" customHeight="1">
      <c r="D785" s="162"/>
    </row>
    <row r="786" spans="4:4" ht="15.75" customHeight="1">
      <c r="D786" s="162"/>
    </row>
    <row r="787" spans="4:4" ht="15.75" customHeight="1">
      <c r="D787" s="162"/>
    </row>
    <row r="788" spans="4:4" ht="15.75" customHeight="1">
      <c r="D788" s="162"/>
    </row>
    <row r="789" spans="4:4" ht="15.75" customHeight="1">
      <c r="D789" s="162"/>
    </row>
    <row r="790" spans="4:4" ht="15.75" customHeight="1">
      <c r="D790" s="162"/>
    </row>
    <row r="791" spans="4:4" ht="15.75" customHeight="1">
      <c r="D791" s="162"/>
    </row>
    <row r="792" spans="4:4" ht="15.75" customHeight="1">
      <c r="D792" s="162"/>
    </row>
    <row r="793" spans="4:4" ht="15.75" customHeight="1">
      <c r="D793" s="162"/>
    </row>
    <row r="794" spans="4:4" ht="15.75" customHeight="1">
      <c r="D794" s="162"/>
    </row>
    <row r="795" spans="4:4" ht="15.75" customHeight="1">
      <c r="D795" s="162"/>
    </row>
    <row r="796" spans="4:4" ht="15.75" customHeight="1">
      <c r="D796" s="162"/>
    </row>
    <row r="797" spans="4:4" ht="15.75" customHeight="1">
      <c r="D797" s="162"/>
    </row>
    <row r="798" spans="4:4" ht="15.75" customHeight="1">
      <c r="D798" s="162"/>
    </row>
    <row r="799" spans="4:4" ht="15.75" customHeight="1">
      <c r="D799" s="162"/>
    </row>
    <row r="800" spans="4:4" ht="15.75" customHeight="1">
      <c r="D800" s="162"/>
    </row>
    <row r="801" spans="4:4" ht="15.75" customHeight="1">
      <c r="D801" s="162"/>
    </row>
    <row r="802" spans="4:4" ht="15.75" customHeight="1">
      <c r="D802" s="162"/>
    </row>
    <row r="803" spans="4:4" ht="15.75" customHeight="1">
      <c r="D803" s="162"/>
    </row>
    <row r="804" spans="4:4" ht="15.75" customHeight="1">
      <c r="D804" s="162"/>
    </row>
    <row r="805" spans="4:4" ht="15.75" customHeight="1">
      <c r="D805" s="162"/>
    </row>
    <row r="806" spans="4:4" ht="15.75" customHeight="1">
      <c r="D806" s="162"/>
    </row>
    <row r="807" spans="4:4" ht="15.75" customHeight="1">
      <c r="D807" s="162"/>
    </row>
    <row r="808" spans="4:4" ht="15.75" customHeight="1">
      <c r="D808" s="162"/>
    </row>
    <row r="809" spans="4:4" ht="15.75" customHeight="1">
      <c r="D809" s="162"/>
    </row>
    <row r="810" spans="4:4" ht="15.75" customHeight="1">
      <c r="D810" s="162"/>
    </row>
    <row r="811" spans="4:4" ht="15.75" customHeight="1">
      <c r="D811" s="162"/>
    </row>
    <row r="812" spans="4:4" ht="15.75" customHeight="1">
      <c r="D812" s="162"/>
    </row>
    <row r="813" spans="4:4" ht="15.75" customHeight="1">
      <c r="D813" s="162"/>
    </row>
    <row r="814" spans="4:4" ht="15.75" customHeight="1">
      <c r="D814" s="162"/>
    </row>
    <row r="815" spans="4:4" ht="15.75" customHeight="1">
      <c r="D815" s="162"/>
    </row>
    <row r="816" spans="4:4" ht="15.75" customHeight="1">
      <c r="D816" s="162"/>
    </row>
    <row r="817" spans="4:4" ht="15.75" customHeight="1">
      <c r="D817" s="162"/>
    </row>
    <row r="818" spans="4:4" ht="15.75" customHeight="1">
      <c r="D818" s="162"/>
    </row>
    <row r="819" spans="4:4" ht="15.75" customHeight="1">
      <c r="D819" s="162"/>
    </row>
    <row r="820" spans="4:4" ht="15.75" customHeight="1">
      <c r="D820" s="162"/>
    </row>
    <row r="821" spans="4:4" ht="15.75" customHeight="1">
      <c r="D821" s="162"/>
    </row>
    <row r="822" spans="4:4" ht="15.75" customHeight="1">
      <c r="D822" s="162"/>
    </row>
    <row r="823" spans="4:4" ht="15.75" customHeight="1">
      <c r="D823" s="162"/>
    </row>
    <row r="824" spans="4:4" ht="15.75" customHeight="1">
      <c r="D824" s="162"/>
    </row>
    <row r="825" spans="4:4" ht="15.75" customHeight="1">
      <c r="D825" s="162"/>
    </row>
    <row r="826" spans="4:4" ht="15.75" customHeight="1">
      <c r="D826" s="162"/>
    </row>
    <row r="827" spans="4:4" ht="15.75" customHeight="1">
      <c r="D827" s="162"/>
    </row>
    <row r="828" spans="4:4" ht="15.75" customHeight="1">
      <c r="D828" s="162"/>
    </row>
    <row r="829" spans="4:4" ht="15.75" customHeight="1">
      <c r="D829" s="162"/>
    </row>
    <row r="830" spans="4:4" ht="15.75" customHeight="1">
      <c r="D830" s="162"/>
    </row>
    <row r="831" spans="4:4" ht="15.75" customHeight="1">
      <c r="D831" s="162"/>
    </row>
    <row r="832" spans="4:4" ht="15.75" customHeight="1">
      <c r="D832" s="162"/>
    </row>
    <row r="833" spans="4:4" ht="15.75" customHeight="1">
      <c r="D833" s="162"/>
    </row>
    <row r="834" spans="4:4" ht="15.75" customHeight="1">
      <c r="D834" s="162"/>
    </row>
    <row r="835" spans="4:4" ht="15.75" customHeight="1">
      <c r="D835" s="162"/>
    </row>
    <row r="836" spans="4:4" ht="15.75" customHeight="1">
      <c r="D836" s="162"/>
    </row>
    <row r="837" spans="4:4" ht="15.75" customHeight="1">
      <c r="D837" s="162"/>
    </row>
    <row r="838" spans="4:4" ht="15.75" customHeight="1">
      <c r="D838" s="162"/>
    </row>
    <row r="839" spans="4:4" ht="15.75" customHeight="1">
      <c r="D839" s="162"/>
    </row>
    <row r="840" spans="4:4" ht="15.75" customHeight="1">
      <c r="D840" s="162"/>
    </row>
    <row r="841" spans="4:4" ht="15.75" customHeight="1">
      <c r="D841" s="162"/>
    </row>
    <row r="842" spans="4:4" ht="15.75" customHeight="1">
      <c r="D842" s="162"/>
    </row>
    <row r="843" spans="4:4" ht="15.75" customHeight="1">
      <c r="D843" s="162"/>
    </row>
    <row r="844" spans="4:4" ht="15.75" customHeight="1">
      <c r="D844" s="162"/>
    </row>
    <row r="845" spans="4:4" ht="15.75" customHeight="1">
      <c r="D845" s="162"/>
    </row>
    <row r="846" spans="4:4" ht="15.75" customHeight="1">
      <c r="D846" s="162"/>
    </row>
    <row r="847" spans="4:4" ht="15.75" customHeight="1">
      <c r="D847" s="162"/>
    </row>
    <row r="848" spans="4:4" ht="15.75" customHeight="1">
      <c r="D848" s="162"/>
    </row>
    <row r="849" spans="4:4" ht="15.75" customHeight="1">
      <c r="D849" s="162"/>
    </row>
    <row r="850" spans="4:4" ht="15.75" customHeight="1">
      <c r="D850" s="162"/>
    </row>
    <row r="851" spans="4:4" ht="15.75" customHeight="1">
      <c r="D851" s="162"/>
    </row>
    <row r="852" spans="4:4" ht="15.75" customHeight="1">
      <c r="D852" s="162"/>
    </row>
    <row r="853" spans="4:4" ht="15.75" customHeight="1">
      <c r="D853" s="162"/>
    </row>
    <row r="854" spans="4:4" ht="15.75" customHeight="1">
      <c r="D854" s="162"/>
    </row>
    <row r="855" spans="4:4" ht="15.75" customHeight="1">
      <c r="D855" s="162"/>
    </row>
    <row r="856" spans="4:4" ht="15.75" customHeight="1">
      <c r="D856" s="162"/>
    </row>
    <row r="857" spans="4:4" ht="15.75" customHeight="1">
      <c r="D857" s="162"/>
    </row>
    <row r="858" spans="4:4" ht="15.75" customHeight="1">
      <c r="D858" s="162"/>
    </row>
    <row r="859" spans="4:4" ht="15.75" customHeight="1">
      <c r="D859" s="162"/>
    </row>
    <row r="860" spans="4:4" ht="15.75" customHeight="1">
      <c r="D860" s="162"/>
    </row>
    <row r="861" spans="4:4" ht="15.75" customHeight="1">
      <c r="D861" s="162"/>
    </row>
    <row r="862" spans="4:4" ht="15.75" customHeight="1">
      <c r="D862" s="162"/>
    </row>
    <row r="863" spans="4:4" ht="15.75" customHeight="1">
      <c r="D863" s="162"/>
    </row>
    <row r="864" spans="4:4" ht="15.75" customHeight="1">
      <c r="D864" s="162"/>
    </row>
    <row r="865" spans="4:4" ht="15.75" customHeight="1">
      <c r="D865" s="162"/>
    </row>
    <row r="866" spans="4:4" ht="15.75" customHeight="1">
      <c r="D866" s="162"/>
    </row>
    <row r="867" spans="4:4" ht="15.75" customHeight="1">
      <c r="D867" s="162"/>
    </row>
    <row r="868" spans="4:4" ht="15.75" customHeight="1">
      <c r="D868" s="162"/>
    </row>
    <row r="869" spans="4:4" ht="15.75" customHeight="1">
      <c r="D869" s="162"/>
    </row>
    <row r="870" spans="4:4" ht="15.75" customHeight="1">
      <c r="D870" s="162"/>
    </row>
    <row r="871" spans="4:4" ht="15.75" customHeight="1">
      <c r="D871" s="162"/>
    </row>
    <row r="872" spans="4:4" ht="15.75" customHeight="1">
      <c r="D872" s="162"/>
    </row>
    <row r="873" spans="4:4" ht="15.75" customHeight="1">
      <c r="D873" s="162"/>
    </row>
    <row r="874" spans="4:4" ht="15.75" customHeight="1">
      <c r="D874" s="162"/>
    </row>
    <row r="875" spans="4:4" ht="15.75" customHeight="1">
      <c r="D875" s="162"/>
    </row>
    <row r="876" spans="4:4" ht="15.75" customHeight="1">
      <c r="D876" s="162"/>
    </row>
    <row r="877" spans="4:4" ht="15.75" customHeight="1">
      <c r="D877" s="162"/>
    </row>
    <row r="878" spans="4:4" ht="15.75" customHeight="1">
      <c r="D878" s="162"/>
    </row>
    <row r="879" spans="4:4" ht="15.75" customHeight="1">
      <c r="D879" s="162"/>
    </row>
    <row r="880" spans="4:4" ht="15.75" customHeight="1">
      <c r="D880" s="162"/>
    </row>
    <row r="881" spans="4:4" ht="15.75" customHeight="1">
      <c r="D881" s="162"/>
    </row>
    <row r="882" spans="4:4" ht="15.75" customHeight="1">
      <c r="D882" s="162"/>
    </row>
    <row r="883" spans="4:4" ht="15.75" customHeight="1">
      <c r="D883" s="162"/>
    </row>
    <row r="884" spans="4:4" ht="15.75" customHeight="1">
      <c r="D884" s="162"/>
    </row>
    <row r="885" spans="4:4" ht="15.75" customHeight="1">
      <c r="D885" s="162"/>
    </row>
    <row r="886" spans="4:4" ht="15.75" customHeight="1">
      <c r="D886" s="162"/>
    </row>
    <row r="887" spans="4:4" ht="15.75" customHeight="1">
      <c r="D887" s="162"/>
    </row>
    <row r="888" spans="4:4" ht="15.75" customHeight="1">
      <c r="D888" s="162"/>
    </row>
    <row r="889" spans="4:4" ht="15.75" customHeight="1">
      <c r="D889" s="162"/>
    </row>
    <row r="890" spans="4:4" ht="15.75" customHeight="1">
      <c r="D890" s="162"/>
    </row>
    <row r="891" spans="4:4" ht="15.75" customHeight="1">
      <c r="D891" s="162"/>
    </row>
    <row r="892" spans="4:4" ht="15.75" customHeight="1">
      <c r="D892" s="162"/>
    </row>
    <row r="893" spans="4:4" ht="15.75" customHeight="1">
      <c r="D893" s="162"/>
    </row>
    <row r="894" spans="4:4" ht="15.75" customHeight="1">
      <c r="D894" s="162"/>
    </row>
    <row r="895" spans="4:4" ht="15.75" customHeight="1">
      <c r="D895" s="162"/>
    </row>
    <row r="896" spans="4:4" ht="15.75" customHeight="1">
      <c r="D896" s="162"/>
    </row>
    <row r="897" spans="4:4" ht="15.75" customHeight="1">
      <c r="D897" s="162"/>
    </row>
    <row r="898" spans="4:4" ht="15.75" customHeight="1">
      <c r="D898" s="162"/>
    </row>
    <row r="899" spans="4:4" ht="15.75" customHeight="1">
      <c r="D899" s="162"/>
    </row>
    <row r="900" spans="4:4" ht="15.75" customHeight="1">
      <c r="D900" s="162"/>
    </row>
    <row r="901" spans="4:4" ht="15.75" customHeight="1">
      <c r="D901" s="162"/>
    </row>
    <row r="902" spans="4:4" ht="15.75" customHeight="1">
      <c r="D902" s="162"/>
    </row>
    <row r="903" spans="4:4" ht="15.75" customHeight="1">
      <c r="D903" s="162"/>
    </row>
    <row r="904" spans="4:4" ht="15.75" customHeight="1">
      <c r="D904" s="162"/>
    </row>
    <row r="905" spans="4:4" ht="15.75" customHeight="1">
      <c r="D905" s="162"/>
    </row>
    <row r="906" spans="4:4" ht="15.75" customHeight="1">
      <c r="D906" s="162"/>
    </row>
    <row r="907" spans="4:4" ht="15.75" customHeight="1">
      <c r="D907" s="162"/>
    </row>
    <row r="908" spans="4:4" ht="15.75" customHeight="1">
      <c r="D908" s="162"/>
    </row>
    <row r="909" spans="4:4" ht="15.75" customHeight="1">
      <c r="D909" s="162"/>
    </row>
    <row r="910" spans="4:4" ht="15.75" customHeight="1">
      <c r="D910" s="162"/>
    </row>
    <row r="911" spans="4:4" ht="15.75" customHeight="1">
      <c r="D911" s="162"/>
    </row>
    <row r="912" spans="4:4" ht="15.75" customHeight="1">
      <c r="D912" s="162"/>
    </row>
    <row r="913" spans="4:4" ht="15.75" customHeight="1">
      <c r="D913" s="162"/>
    </row>
    <row r="914" spans="4:4" ht="15.75" customHeight="1">
      <c r="D914" s="162"/>
    </row>
    <row r="915" spans="4:4" ht="15.75" customHeight="1">
      <c r="D915" s="162"/>
    </row>
    <row r="916" spans="4:4" ht="15.75" customHeight="1">
      <c r="D916" s="162"/>
    </row>
    <row r="917" spans="4:4" ht="15.75" customHeight="1">
      <c r="D917" s="162"/>
    </row>
    <row r="918" spans="4:4" ht="15.75" customHeight="1">
      <c r="D918" s="162"/>
    </row>
    <row r="919" spans="4:4" ht="15.75" customHeight="1">
      <c r="D919" s="162"/>
    </row>
    <row r="920" spans="4:4" ht="15.75" customHeight="1">
      <c r="D920" s="162"/>
    </row>
    <row r="921" spans="4:4" ht="15.75" customHeight="1">
      <c r="D921" s="162"/>
    </row>
    <row r="922" spans="4:4" ht="15.75" customHeight="1">
      <c r="D922" s="162"/>
    </row>
    <row r="923" spans="4:4" ht="15.75" customHeight="1">
      <c r="D923" s="162"/>
    </row>
    <row r="924" spans="4:4" ht="15.75" customHeight="1">
      <c r="D924" s="162"/>
    </row>
    <row r="925" spans="4:4" ht="15.75" customHeight="1">
      <c r="D925" s="162"/>
    </row>
    <row r="926" spans="4:4" ht="15.75" customHeight="1">
      <c r="D926" s="162"/>
    </row>
    <row r="927" spans="4:4" ht="15.75" customHeight="1">
      <c r="D927" s="162"/>
    </row>
    <row r="928" spans="4:4" ht="15.75" customHeight="1">
      <c r="D928" s="162"/>
    </row>
    <row r="929" spans="4:4" ht="15.75" customHeight="1">
      <c r="D929" s="162"/>
    </row>
    <row r="930" spans="4:4" ht="15.75" customHeight="1">
      <c r="D930" s="162"/>
    </row>
    <row r="931" spans="4:4" ht="15.75" customHeight="1">
      <c r="D931" s="162"/>
    </row>
    <row r="932" spans="4:4" ht="15.75" customHeight="1">
      <c r="D932" s="162"/>
    </row>
    <row r="933" spans="4:4" ht="15.75" customHeight="1">
      <c r="D933" s="162"/>
    </row>
    <row r="934" spans="4:4" ht="15.75" customHeight="1">
      <c r="D934" s="162"/>
    </row>
    <row r="935" spans="4:4" ht="15.75" customHeight="1">
      <c r="D935" s="162"/>
    </row>
    <row r="936" spans="4:4" ht="15.75" customHeight="1">
      <c r="D936" s="162"/>
    </row>
    <row r="937" spans="4:4" ht="15.75" customHeight="1">
      <c r="D937" s="162"/>
    </row>
    <row r="938" spans="4:4" ht="15.75" customHeight="1">
      <c r="D938" s="162"/>
    </row>
    <row r="939" spans="4:4" ht="15.75" customHeight="1">
      <c r="D939" s="162"/>
    </row>
    <row r="940" spans="4:4" ht="15.75" customHeight="1">
      <c r="D940" s="162"/>
    </row>
    <row r="941" spans="4:4" ht="15.75" customHeight="1">
      <c r="D941" s="162"/>
    </row>
    <row r="942" spans="4:4" ht="15.75" customHeight="1">
      <c r="D942" s="162"/>
    </row>
    <row r="943" spans="4:4" ht="15.75" customHeight="1">
      <c r="D943" s="162"/>
    </row>
    <row r="944" spans="4:4" ht="15.75" customHeight="1">
      <c r="D944" s="162"/>
    </row>
    <row r="945" spans="4:4" ht="15.75" customHeight="1">
      <c r="D945" s="162"/>
    </row>
    <row r="946" spans="4:4" ht="15.75" customHeight="1">
      <c r="D946" s="162"/>
    </row>
    <row r="947" spans="4:4" ht="15.75" customHeight="1">
      <c r="D947" s="162"/>
    </row>
    <row r="948" spans="4:4" ht="15.75" customHeight="1">
      <c r="D948" s="162"/>
    </row>
    <row r="949" spans="4:4" ht="15.75" customHeight="1">
      <c r="D949" s="162"/>
    </row>
    <row r="950" spans="4:4" ht="15.75" customHeight="1">
      <c r="D950" s="162"/>
    </row>
    <row r="951" spans="4:4" ht="15.75" customHeight="1">
      <c r="D951" s="162"/>
    </row>
    <row r="952" spans="4:4" ht="15.75" customHeight="1">
      <c r="D952" s="162"/>
    </row>
    <row r="953" spans="4:4" ht="15.75" customHeight="1">
      <c r="D953" s="162"/>
    </row>
    <row r="954" spans="4:4" ht="15.75" customHeight="1">
      <c r="D954" s="162"/>
    </row>
    <row r="955" spans="4:4" ht="15.75" customHeight="1">
      <c r="D955" s="162"/>
    </row>
    <row r="956" spans="4:4" ht="15.75" customHeight="1">
      <c r="D956" s="162"/>
    </row>
    <row r="957" spans="4:4" ht="15.75" customHeight="1">
      <c r="D957" s="162"/>
    </row>
    <row r="958" spans="4:4" ht="15.75" customHeight="1">
      <c r="D958" s="162"/>
    </row>
    <row r="959" spans="4:4" ht="15.75" customHeight="1">
      <c r="D959" s="162"/>
    </row>
    <row r="960" spans="4:4" ht="15.75" customHeight="1">
      <c r="D960" s="162"/>
    </row>
    <row r="961" spans="4:4" ht="15.75" customHeight="1">
      <c r="D961" s="162"/>
    </row>
    <row r="962" spans="4:4" ht="15.75" customHeight="1">
      <c r="D962" s="162"/>
    </row>
    <row r="963" spans="4:4" ht="15.75" customHeight="1">
      <c r="D963" s="162"/>
    </row>
    <row r="964" spans="4:4" ht="15.75" customHeight="1">
      <c r="D964" s="162"/>
    </row>
    <row r="965" spans="4:4" ht="15.75" customHeight="1">
      <c r="D965" s="162"/>
    </row>
    <row r="966" spans="4:4" ht="15.75" customHeight="1">
      <c r="D966" s="162"/>
    </row>
    <row r="967" spans="4:4" ht="15.75" customHeight="1">
      <c r="D967" s="162"/>
    </row>
    <row r="968" spans="4:4" ht="15.75" customHeight="1">
      <c r="D968" s="162"/>
    </row>
    <row r="969" spans="4:4" ht="15.75" customHeight="1">
      <c r="D969" s="162"/>
    </row>
    <row r="970" spans="4:4" ht="15.75" customHeight="1">
      <c r="D970" s="162"/>
    </row>
    <row r="971" spans="4:4" ht="15.75" customHeight="1">
      <c r="D971" s="162"/>
    </row>
    <row r="972" spans="4:4" ht="15.75" customHeight="1">
      <c r="D972" s="162"/>
    </row>
    <row r="973" spans="4:4" ht="15.75" customHeight="1">
      <c r="D973" s="162"/>
    </row>
    <row r="974" spans="4:4" ht="15.75" customHeight="1">
      <c r="D974" s="162"/>
    </row>
    <row r="975" spans="4:4" ht="15.75" customHeight="1">
      <c r="D975" s="162"/>
    </row>
    <row r="976" spans="4:4" ht="15.75" customHeight="1">
      <c r="D976" s="162"/>
    </row>
    <row r="977" spans="4:4" ht="15.75" customHeight="1">
      <c r="D977" s="162"/>
    </row>
    <row r="978" spans="4:4" ht="15.75" customHeight="1">
      <c r="D978" s="162"/>
    </row>
    <row r="979" spans="4:4" ht="15.75" customHeight="1">
      <c r="D979" s="162"/>
    </row>
    <row r="980" spans="4:4" ht="15.75" customHeight="1">
      <c r="D980" s="162"/>
    </row>
    <row r="981" spans="4:4" ht="15.75" customHeight="1">
      <c r="D981" s="162"/>
    </row>
    <row r="982" spans="4:4" ht="15.75" customHeight="1">
      <c r="D982" s="162"/>
    </row>
    <row r="983" spans="4:4" ht="15.75" customHeight="1">
      <c r="D983" s="162"/>
    </row>
    <row r="984" spans="4:4" ht="15.75" customHeight="1">
      <c r="D984" s="162"/>
    </row>
    <row r="985" spans="4:4" ht="15.75" customHeight="1">
      <c r="D985" s="162"/>
    </row>
    <row r="986" spans="4:4" ht="15.75" customHeight="1">
      <c r="D986" s="162"/>
    </row>
    <row r="987" spans="4:4" ht="15.75" customHeight="1">
      <c r="D987" s="162"/>
    </row>
    <row r="988" spans="4:4" ht="15.75" customHeight="1">
      <c r="D988" s="162"/>
    </row>
    <row r="989" spans="4:4" ht="15.75" customHeight="1">
      <c r="D989" s="162"/>
    </row>
    <row r="990" spans="4:4" ht="15.75" customHeight="1">
      <c r="D990" s="162"/>
    </row>
    <row r="991" spans="4:4" ht="15.75" customHeight="1">
      <c r="D991" s="162"/>
    </row>
    <row r="992" spans="4:4" ht="15.75" customHeight="1">
      <c r="D992" s="162"/>
    </row>
    <row r="993" spans="4:4" ht="15.75" customHeight="1">
      <c r="D993" s="162"/>
    </row>
    <row r="994" spans="4:4" ht="15.75" customHeight="1">
      <c r="D994" s="162"/>
    </row>
    <row r="995" spans="4:4" ht="15.75" customHeight="1">
      <c r="D995" s="162"/>
    </row>
    <row r="996" spans="4:4" ht="15.75" customHeight="1">
      <c r="D996" s="162"/>
    </row>
    <row r="997" spans="4:4" ht="15.75" customHeight="1">
      <c r="D997" s="162"/>
    </row>
    <row r="998" spans="4:4" ht="15.75" customHeight="1">
      <c r="D998" s="162"/>
    </row>
    <row r="999" spans="4:4" ht="15.75" customHeight="1">
      <c r="D999" s="162"/>
    </row>
    <row r="1000" spans="4:4" ht="15.75" customHeight="1">
      <c r="D1000" s="162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>
      <selection activeCell="I20" sqref="I20"/>
    </sheetView>
  </sheetViews>
  <sheetFormatPr defaultColWidth="12.625" defaultRowHeight="15" customHeight="1"/>
  <cols>
    <col min="1" max="1" width="11.5" style="149" customWidth="1"/>
    <col min="2" max="2" width="30.75" style="149" customWidth="1"/>
    <col min="3" max="3" width="11.875" style="149" customWidth="1"/>
    <col min="4" max="4" width="14.625" style="149" customWidth="1"/>
    <col min="5" max="5" width="13.875" style="149" customWidth="1"/>
    <col min="6" max="6" width="11.125" style="149" customWidth="1"/>
    <col min="7" max="7" width="43.5" style="149" customWidth="1"/>
    <col min="8" max="9" width="8" style="149" customWidth="1"/>
    <col min="10" max="26" width="7.625" style="149" customWidth="1"/>
  </cols>
  <sheetData>
    <row r="1" spans="1:26">
      <c r="A1" s="103" t="s">
        <v>998</v>
      </c>
      <c r="B1" s="1" t="s">
        <v>999</v>
      </c>
      <c r="C1" s="1" t="s">
        <v>842</v>
      </c>
      <c r="D1" s="1"/>
      <c r="E1" s="1" t="s">
        <v>631</v>
      </c>
      <c r="F1" s="104">
        <v>2017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98" t="s">
        <v>2</v>
      </c>
      <c r="B2" s="3" t="s">
        <v>1011</v>
      </c>
      <c r="C2" s="3" t="str">
        <f t="shared" ref="C2:C65" si="0">VLOOKUP(B2,$G$3:$H$11,2,FALSE)</f>
        <v>Crops</v>
      </c>
      <c r="D2" s="3" t="str">
        <f t="shared" ref="D2:D65" si="1">LEFT(B2, 17)</f>
        <v>Agriculture - CO2</v>
      </c>
      <c r="E2" s="3" t="str">
        <f t="shared" ref="E2:E65" si="2">RIGHT(D2,3)</f>
        <v>CO2</v>
      </c>
      <c r="F2" s="3">
        <v>0.04</v>
      </c>
      <c r="G2" s="105" t="s">
        <v>1012</v>
      </c>
      <c r="H2" s="10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98" t="s">
        <v>2</v>
      </c>
      <c r="B3" s="3" t="s">
        <v>1013</v>
      </c>
      <c r="C3" s="3" t="str">
        <f t="shared" si="0"/>
        <v>Crops</v>
      </c>
      <c r="D3" s="3" t="str">
        <f t="shared" si="1"/>
        <v>Agriculture - CO2</v>
      </c>
      <c r="E3" s="3" t="str">
        <f t="shared" si="2"/>
        <v>CO2</v>
      </c>
      <c r="F3" s="3">
        <v>0.01</v>
      </c>
      <c r="G3" s="106" t="s">
        <v>1011</v>
      </c>
      <c r="H3" s="12" t="s">
        <v>1014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98" t="s">
        <v>2</v>
      </c>
      <c r="B4" s="3" t="s">
        <v>1015</v>
      </c>
      <c r="C4" s="3" t="str">
        <f t="shared" si="0"/>
        <v>Livestock</v>
      </c>
      <c r="D4" s="3" t="str">
        <f t="shared" si="1"/>
        <v>Agriculture - CH4</v>
      </c>
      <c r="E4" s="3" t="str">
        <f t="shared" si="2"/>
        <v>CH4</v>
      </c>
      <c r="F4" s="3">
        <v>2.14</v>
      </c>
      <c r="G4" s="106" t="s">
        <v>1013</v>
      </c>
      <c r="H4" s="12" t="s">
        <v>1014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98" t="s">
        <v>2</v>
      </c>
      <c r="B5" s="3" t="s">
        <v>1016</v>
      </c>
      <c r="C5" s="3" t="str">
        <f t="shared" si="0"/>
        <v>Livestock</v>
      </c>
      <c r="D5" s="3" t="str">
        <f t="shared" si="1"/>
        <v>Agriculture - CH4</v>
      </c>
      <c r="E5" s="3" t="str">
        <f t="shared" si="2"/>
        <v>CH4</v>
      </c>
      <c r="F5" s="3">
        <v>0.43</v>
      </c>
      <c r="G5" s="106" t="s">
        <v>1015</v>
      </c>
      <c r="H5" s="12" t="s">
        <v>689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98" t="s">
        <v>2</v>
      </c>
      <c r="B6" s="3" t="s">
        <v>1017</v>
      </c>
      <c r="C6" s="3" t="str">
        <f t="shared" si="0"/>
        <v>Crops</v>
      </c>
      <c r="D6" s="3" t="str">
        <f t="shared" si="1"/>
        <v>Agriculture - CH4</v>
      </c>
      <c r="E6" s="3" t="str">
        <f t="shared" si="2"/>
        <v>CH4</v>
      </c>
      <c r="F6" s="3">
        <v>0</v>
      </c>
      <c r="G6" s="106" t="s">
        <v>1016</v>
      </c>
      <c r="H6" s="12" t="s">
        <v>689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98" t="s">
        <v>2</v>
      </c>
      <c r="B7" s="3" t="s">
        <v>1018</v>
      </c>
      <c r="C7" s="3" t="str">
        <f t="shared" si="0"/>
        <v>Crops</v>
      </c>
      <c r="D7" s="3" t="str">
        <f t="shared" si="1"/>
        <v>Agriculture - CH4</v>
      </c>
      <c r="E7" s="3" t="str">
        <f t="shared" si="2"/>
        <v>CH4</v>
      </c>
      <c r="F7" s="3">
        <v>0</v>
      </c>
      <c r="G7" s="106" t="s">
        <v>1017</v>
      </c>
      <c r="H7" s="12" t="s">
        <v>1014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98" t="s">
        <v>2</v>
      </c>
      <c r="B8" s="3" t="s">
        <v>1019</v>
      </c>
      <c r="C8" s="3" t="str">
        <f t="shared" si="0"/>
        <v>Livestock</v>
      </c>
      <c r="D8" s="3" t="str">
        <f t="shared" si="1"/>
        <v>Agriculture - N2O</v>
      </c>
      <c r="E8" s="3" t="str">
        <f t="shared" si="2"/>
        <v>N2O</v>
      </c>
      <c r="F8" s="3">
        <v>0.61</v>
      </c>
      <c r="G8" s="106" t="s">
        <v>1018</v>
      </c>
      <c r="H8" s="12" t="s">
        <v>1014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98" t="s">
        <v>2</v>
      </c>
      <c r="B9" s="3" t="s">
        <v>1020</v>
      </c>
      <c r="C9" s="3" t="str">
        <f t="shared" si="0"/>
        <v>Crops</v>
      </c>
      <c r="D9" s="3" t="str">
        <f t="shared" si="1"/>
        <v>Agriculture - N2O</v>
      </c>
      <c r="E9" s="3" t="str">
        <f t="shared" si="2"/>
        <v>N2O</v>
      </c>
      <c r="F9" s="3">
        <v>2.7</v>
      </c>
      <c r="G9" s="106" t="s">
        <v>1019</v>
      </c>
      <c r="H9" s="12" t="s">
        <v>689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98" t="s">
        <v>2</v>
      </c>
      <c r="B10" s="3" t="s">
        <v>1021</v>
      </c>
      <c r="C10" s="3" t="str">
        <f t="shared" si="0"/>
        <v>Crops</v>
      </c>
      <c r="D10" s="3" t="str">
        <f t="shared" si="1"/>
        <v>Agriculture - N2O</v>
      </c>
      <c r="E10" s="3" t="str">
        <f t="shared" si="2"/>
        <v>N2O</v>
      </c>
      <c r="F10" s="3">
        <v>0</v>
      </c>
      <c r="G10" s="106" t="s">
        <v>1020</v>
      </c>
      <c r="H10" s="12" t="s">
        <v>1014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98" t="s">
        <v>5</v>
      </c>
      <c r="B11" s="3" t="s">
        <v>1011</v>
      </c>
      <c r="C11" s="3" t="str">
        <f t="shared" si="0"/>
        <v>Crops</v>
      </c>
      <c r="D11" s="3" t="str">
        <f t="shared" si="1"/>
        <v>Agriculture - CO2</v>
      </c>
      <c r="E11" s="3" t="str">
        <f t="shared" si="2"/>
        <v>CO2</v>
      </c>
      <c r="F11" s="3">
        <v>0</v>
      </c>
      <c r="G11" s="107" t="s">
        <v>1021</v>
      </c>
      <c r="H11" s="20" t="s">
        <v>1014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98" t="s">
        <v>5</v>
      </c>
      <c r="B12" s="3" t="s">
        <v>1013</v>
      </c>
      <c r="C12" s="3" t="str">
        <f t="shared" si="0"/>
        <v>Crops</v>
      </c>
      <c r="D12" s="3" t="str">
        <f t="shared" si="1"/>
        <v>Agriculture - CO2</v>
      </c>
      <c r="E12" s="3" t="str">
        <f t="shared" si="2"/>
        <v>CO2</v>
      </c>
      <c r="F12" s="3">
        <v>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98" t="s">
        <v>5</v>
      </c>
      <c r="B13" s="3" t="s">
        <v>1015</v>
      </c>
      <c r="C13" s="3" t="str">
        <f t="shared" si="0"/>
        <v>Livestock</v>
      </c>
      <c r="D13" s="3" t="str">
        <f t="shared" si="1"/>
        <v>Agriculture - CH4</v>
      </c>
      <c r="E13" s="3" t="str">
        <f t="shared" si="2"/>
        <v>CH4</v>
      </c>
      <c r="F13" s="3">
        <v>0.03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98" t="s">
        <v>5</v>
      </c>
      <c r="B14" s="3" t="s">
        <v>1016</v>
      </c>
      <c r="C14" s="3" t="str">
        <f t="shared" si="0"/>
        <v>Livestock</v>
      </c>
      <c r="D14" s="3" t="str">
        <f t="shared" si="1"/>
        <v>Agriculture - CH4</v>
      </c>
      <c r="E14" s="3" t="str">
        <f t="shared" si="2"/>
        <v>CH4</v>
      </c>
      <c r="F14" s="3">
        <v>0.01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98" t="s">
        <v>5</v>
      </c>
      <c r="B15" s="3" t="s">
        <v>1017</v>
      </c>
      <c r="C15" s="3" t="str">
        <f t="shared" si="0"/>
        <v>Crops</v>
      </c>
      <c r="D15" s="3" t="str">
        <f t="shared" si="1"/>
        <v>Agriculture - CH4</v>
      </c>
      <c r="E15" s="3" t="str">
        <f t="shared" si="2"/>
        <v>CH4</v>
      </c>
      <c r="F15" s="3">
        <v>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98" t="s">
        <v>5</v>
      </c>
      <c r="B16" s="3" t="s">
        <v>1018</v>
      </c>
      <c r="C16" s="3" t="str">
        <f t="shared" si="0"/>
        <v>Crops</v>
      </c>
      <c r="D16" s="3" t="str">
        <f t="shared" si="1"/>
        <v>Agriculture - CH4</v>
      </c>
      <c r="E16" s="3" t="str">
        <f t="shared" si="2"/>
        <v>CH4</v>
      </c>
      <c r="F16" s="3">
        <v>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98" t="s">
        <v>5</v>
      </c>
      <c r="B17" s="3" t="s">
        <v>1019</v>
      </c>
      <c r="C17" s="3" t="str">
        <f t="shared" si="0"/>
        <v>Livestock</v>
      </c>
      <c r="D17" s="3" t="str">
        <f t="shared" si="1"/>
        <v>Agriculture - N2O</v>
      </c>
      <c r="E17" s="3" t="str">
        <f t="shared" si="2"/>
        <v>N2O</v>
      </c>
      <c r="F17" s="3">
        <v>0.01</v>
      </c>
      <c r="G17" s="3"/>
      <c r="H17" s="1" t="s">
        <v>1008</v>
      </c>
      <c r="I17" s="3">
        <f>SUMIFS($F$2:$F$451,$E$2:$E$451,RIGHT(H17,3))</f>
        <v>7.6499999999999986</v>
      </c>
      <c r="J17" s="3">
        <f>I17*10^12</f>
        <v>7649999999999.999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98" t="s">
        <v>5</v>
      </c>
      <c r="B18" s="3" t="s">
        <v>1020</v>
      </c>
      <c r="C18" s="3" t="str">
        <f t="shared" si="0"/>
        <v>Crops</v>
      </c>
      <c r="D18" s="3" t="str">
        <f t="shared" si="1"/>
        <v>Agriculture - N2O</v>
      </c>
      <c r="E18" s="3" t="str">
        <f t="shared" si="2"/>
        <v>N2O</v>
      </c>
      <c r="F18" s="3">
        <v>0.04</v>
      </c>
      <c r="G18" s="3"/>
      <c r="H18" s="1" t="s">
        <v>1010</v>
      </c>
      <c r="I18" s="3">
        <f>SUMIFS($F$2:$F$451,$E$2:$E$451,RIGHT(H18,3))</f>
        <v>258.11999999999995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98" t="s">
        <v>5</v>
      </c>
      <c r="B19" s="3" t="s">
        <v>1021</v>
      </c>
      <c r="C19" s="3" t="str">
        <f t="shared" si="0"/>
        <v>Crops</v>
      </c>
      <c r="D19" s="3" t="str">
        <f t="shared" si="1"/>
        <v>Agriculture - N2O</v>
      </c>
      <c r="E19" s="3" t="str">
        <f t="shared" si="2"/>
        <v>N2O</v>
      </c>
      <c r="F19" s="3">
        <v>0</v>
      </c>
      <c r="G19" s="3"/>
      <c r="H19" s="1" t="s">
        <v>1009</v>
      </c>
      <c r="I19" s="3">
        <f>SUMIFS($F$2:$F$451,$E$2:$E$451,RIGHT(H19,3))</f>
        <v>258.61999999999989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98" t="s">
        <v>7</v>
      </c>
      <c r="B20" s="3" t="s">
        <v>1011</v>
      </c>
      <c r="C20" s="3" t="str">
        <f t="shared" si="0"/>
        <v>Crops</v>
      </c>
      <c r="D20" s="3" t="str">
        <f t="shared" si="1"/>
        <v>Agriculture - CO2</v>
      </c>
      <c r="E20" s="3" t="str">
        <f t="shared" si="2"/>
        <v>CO2</v>
      </c>
      <c r="F20" s="3">
        <v>0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98" t="s">
        <v>7</v>
      </c>
      <c r="B21" s="3" t="s">
        <v>1013</v>
      </c>
      <c r="C21" s="3" t="str">
        <f t="shared" si="0"/>
        <v>Crops</v>
      </c>
      <c r="D21" s="3" t="str">
        <f t="shared" si="1"/>
        <v>Agriculture - CO2</v>
      </c>
      <c r="E21" s="3" t="str">
        <f t="shared" si="2"/>
        <v>CO2</v>
      </c>
      <c r="F21" s="3">
        <v>0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98" t="s">
        <v>7</v>
      </c>
      <c r="B22" s="3" t="s">
        <v>1015</v>
      </c>
      <c r="C22" s="3" t="str">
        <f t="shared" si="0"/>
        <v>Livestock</v>
      </c>
      <c r="D22" s="3" t="str">
        <f t="shared" si="1"/>
        <v>Agriculture - CH4</v>
      </c>
      <c r="E22" s="3" t="str">
        <f t="shared" si="2"/>
        <v>CH4</v>
      </c>
      <c r="F22" s="3">
        <v>2.5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98" t="s">
        <v>7</v>
      </c>
      <c r="B23" s="3" t="s">
        <v>1016</v>
      </c>
      <c r="C23" s="3" t="str">
        <f t="shared" si="0"/>
        <v>Livestock</v>
      </c>
      <c r="D23" s="3" t="str">
        <f t="shared" si="1"/>
        <v>Agriculture - CH4</v>
      </c>
      <c r="E23" s="3" t="str">
        <f t="shared" si="2"/>
        <v>CH4</v>
      </c>
      <c r="F23" s="3">
        <v>1.47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98" t="s">
        <v>7</v>
      </c>
      <c r="B24" s="3" t="s">
        <v>1017</v>
      </c>
      <c r="C24" s="3" t="str">
        <f t="shared" si="0"/>
        <v>Crops</v>
      </c>
      <c r="D24" s="3" t="str">
        <f t="shared" si="1"/>
        <v>Agriculture - CH4</v>
      </c>
      <c r="E24" s="3" t="str">
        <f t="shared" si="2"/>
        <v>CH4</v>
      </c>
      <c r="F24" s="3">
        <v>0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98" t="s">
        <v>7</v>
      </c>
      <c r="B25" s="3" t="s">
        <v>1018</v>
      </c>
      <c r="C25" s="3" t="str">
        <f t="shared" si="0"/>
        <v>Crops</v>
      </c>
      <c r="D25" s="3" t="str">
        <f t="shared" si="1"/>
        <v>Agriculture - CH4</v>
      </c>
      <c r="E25" s="3" t="str">
        <f t="shared" si="2"/>
        <v>CH4</v>
      </c>
      <c r="F25" s="3">
        <v>0.01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98" t="s">
        <v>7</v>
      </c>
      <c r="B26" s="3" t="s">
        <v>1019</v>
      </c>
      <c r="C26" s="3" t="str">
        <f t="shared" si="0"/>
        <v>Livestock</v>
      </c>
      <c r="D26" s="3" t="str">
        <f t="shared" si="1"/>
        <v>Agriculture - N2O</v>
      </c>
      <c r="E26" s="3" t="str">
        <f t="shared" si="2"/>
        <v>N2O</v>
      </c>
      <c r="F26" s="3">
        <v>0.3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98" t="s">
        <v>7</v>
      </c>
      <c r="B27" s="3" t="s">
        <v>1020</v>
      </c>
      <c r="C27" s="3" t="str">
        <f t="shared" si="0"/>
        <v>Crops</v>
      </c>
      <c r="D27" s="3" t="str">
        <f t="shared" si="1"/>
        <v>Agriculture - N2O</v>
      </c>
      <c r="E27" s="3" t="str">
        <f t="shared" si="2"/>
        <v>N2O</v>
      </c>
      <c r="F27" s="3">
        <v>1.36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98" t="s">
        <v>7</v>
      </c>
      <c r="B28" s="3" t="s">
        <v>1021</v>
      </c>
      <c r="C28" s="3" t="str">
        <f t="shared" si="0"/>
        <v>Crops</v>
      </c>
      <c r="D28" s="3" t="str">
        <f t="shared" si="1"/>
        <v>Agriculture - N2O</v>
      </c>
      <c r="E28" s="3" t="str">
        <f t="shared" si="2"/>
        <v>N2O</v>
      </c>
      <c r="F28" s="3">
        <v>0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98" t="s">
        <v>11</v>
      </c>
      <c r="B29" s="3" t="s">
        <v>1011</v>
      </c>
      <c r="C29" s="3" t="str">
        <f t="shared" si="0"/>
        <v>Crops</v>
      </c>
      <c r="D29" s="3" t="str">
        <f t="shared" si="1"/>
        <v>Agriculture - CO2</v>
      </c>
      <c r="E29" s="3" t="str">
        <f t="shared" si="2"/>
        <v>CO2</v>
      </c>
      <c r="F29" s="3">
        <v>0.04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98" t="s">
        <v>11</v>
      </c>
      <c r="B30" s="3" t="s">
        <v>1013</v>
      </c>
      <c r="C30" s="3" t="str">
        <f t="shared" si="0"/>
        <v>Crops</v>
      </c>
      <c r="D30" s="3" t="str">
        <f t="shared" si="1"/>
        <v>Agriculture - CO2</v>
      </c>
      <c r="E30" s="3" t="str">
        <f t="shared" si="2"/>
        <v>CO2</v>
      </c>
      <c r="F30" s="3">
        <v>0.24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98" t="s">
        <v>11</v>
      </c>
      <c r="B31" s="3" t="s">
        <v>1015</v>
      </c>
      <c r="C31" s="3" t="str">
        <f t="shared" si="0"/>
        <v>Livestock</v>
      </c>
      <c r="D31" s="3" t="str">
        <f t="shared" si="1"/>
        <v>Agriculture - CH4</v>
      </c>
      <c r="E31" s="3" t="str">
        <f t="shared" si="2"/>
        <v>CH4</v>
      </c>
      <c r="F31" s="3">
        <v>2.9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98" t="s">
        <v>11</v>
      </c>
      <c r="B32" s="3" t="s">
        <v>1016</v>
      </c>
      <c r="C32" s="3" t="str">
        <f t="shared" si="0"/>
        <v>Livestock</v>
      </c>
      <c r="D32" s="3" t="str">
        <f t="shared" si="1"/>
        <v>Agriculture - CH4</v>
      </c>
      <c r="E32" s="3" t="str">
        <f t="shared" si="2"/>
        <v>CH4</v>
      </c>
      <c r="F32" s="3">
        <v>0.27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98" t="s">
        <v>11</v>
      </c>
      <c r="B33" s="3" t="s">
        <v>1017</v>
      </c>
      <c r="C33" s="3" t="str">
        <f t="shared" si="0"/>
        <v>Crops</v>
      </c>
      <c r="D33" s="3" t="str">
        <f t="shared" si="1"/>
        <v>Agriculture - CH4</v>
      </c>
      <c r="E33" s="3" t="str">
        <f t="shared" si="2"/>
        <v>CH4</v>
      </c>
      <c r="F33" s="3">
        <v>2.74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98" t="s">
        <v>11</v>
      </c>
      <c r="B34" s="3" t="s">
        <v>1018</v>
      </c>
      <c r="C34" s="3" t="str">
        <f t="shared" si="0"/>
        <v>Crops</v>
      </c>
      <c r="D34" s="3" t="str">
        <f t="shared" si="1"/>
        <v>Agriculture - CH4</v>
      </c>
      <c r="E34" s="3" t="str">
        <f t="shared" si="2"/>
        <v>CH4</v>
      </c>
      <c r="F34" s="3">
        <v>0.02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98" t="s">
        <v>11</v>
      </c>
      <c r="B35" s="3" t="s">
        <v>1019</v>
      </c>
      <c r="C35" s="3" t="str">
        <f t="shared" si="0"/>
        <v>Livestock</v>
      </c>
      <c r="D35" s="3" t="str">
        <f t="shared" si="1"/>
        <v>Agriculture - N2O</v>
      </c>
      <c r="E35" s="3" t="str">
        <f t="shared" si="2"/>
        <v>N2O</v>
      </c>
      <c r="F35" s="3">
        <v>0.73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98" t="s">
        <v>11</v>
      </c>
      <c r="B36" s="3" t="s">
        <v>1020</v>
      </c>
      <c r="C36" s="3" t="str">
        <f t="shared" si="0"/>
        <v>Crops</v>
      </c>
      <c r="D36" s="3" t="str">
        <f t="shared" si="1"/>
        <v>Agriculture - N2O</v>
      </c>
      <c r="E36" s="3" t="str">
        <f t="shared" si="2"/>
        <v>N2O</v>
      </c>
      <c r="F36" s="3">
        <v>6.5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98" t="s">
        <v>11</v>
      </c>
      <c r="B37" s="3" t="s">
        <v>1021</v>
      </c>
      <c r="C37" s="3" t="str">
        <f t="shared" si="0"/>
        <v>Crops</v>
      </c>
      <c r="D37" s="3" t="str">
        <f t="shared" si="1"/>
        <v>Agriculture - N2O</v>
      </c>
      <c r="E37" s="3" t="str">
        <f t="shared" si="2"/>
        <v>N2O</v>
      </c>
      <c r="F37" s="3">
        <v>0.01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98" t="s">
        <v>14</v>
      </c>
      <c r="B38" s="3" t="s">
        <v>1011</v>
      </c>
      <c r="C38" s="3" t="str">
        <f t="shared" si="0"/>
        <v>Crops</v>
      </c>
      <c r="D38" s="3" t="str">
        <f t="shared" si="1"/>
        <v>Agriculture - CO2</v>
      </c>
      <c r="E38" s="3" t="str">
        <f t="shared" si="2"/>
        <v>CO2</v>
      </c>
      <c r="F38" s="3">
        <v>0.05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98" t="s">
        <v>14</v>
      </c>
      <c r="B39" s="3" t="s">
        <v>1013</v>
      </c>
      <c r="C39" s="3" t="str">
        <f t="shared" si="0"/>
        <v>Crops</v>
      </c>
      <c r="D39" s="3" t="str">
        <f t="shared" si="1"/>
        <v>Agriculture - CO2</v>
      </c>
      <c r="E39" s="3" t="str">
        <f t="shared" si="2"/>
        <v>CO2</v>
      </c>
      <c r="F39" s="3">
        <v>0.09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98" t="s">
        <v>14</v>
      </c>
      <c r="B40" s="3" t="s">
        <v>1015</v>
      </c>
      <c r="C40" s="3" t="str">
        <f t="shared" si="0"/>
        <v>Livestock</v>
      </c>
      <c r="D40" s="3" t="str">
        <f t="shared" si="1"/>
        <v>Agriculture - CH4</v>
      </c>
      <c r="E40" s="3" t="str">
        <f t="shared" si="2"/>
        <v>CH4</v>
      </c>
      <c r="F40" s="3">
        <v>11.49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98" t="s">
        <v>14</v>
      </c>
      <c r="B41" s="3" t="s">
        <v>1016</v>
      </c>
      <c r="C41" s="3" t="str">
        <f t="shared" si="0"/>
        <v>Livestock</v>
      </c>
      <c r="D41" s="3" t="str">
        <f t="shared" si="1"/>
        <v>Agriculture - CH4</v>
      </c>
      <c r="E41" s="3" t="str">
        <f t="shared" si="2"/>
        <v>CH4</v>
      </c>
      <c r="F41" s="3">
        <v>10.050000000000001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98" t="s">
        <v>14</v>
      </c>
      <c r="B42" s="3" t="s">
        <v>1017</v>
      </c>
      <c r="C42" s="3" t="str">
        <f t="shared" si="0"/>
        <v>Crops</v>
      </c>
      <c r="D42" s="3" t="str">
        <f t="shared" si="1"/>
        <v>Agriculture - CH4</v>
      </c>
      <c r="E42" s="3" t="str">
        <f t="shared" si="2"/>
        <v>CH4</v>
      </c>
      <c r="F42" s="3">
        <v>1.06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98" t="s">
        <v>14</v>
      </c>
      <c r="B43" s="3" t="s">
        <v>1018</v>
      </c>
      <c r="C43" s="3" t="str">
        <f t="shared" si="0"/>
        <v>Crops</v>
      </c>
      <c r="D43" s="3" t="str">
        <f t="shared" si="1"/>
        <v>Agriculture - CH4</v>
      </c>
      <c r="E43" s="3" t="str">
        <f t="shared" si="2"/>
        <v>CH4</v>
      </c>
      <c r="F43" s="3">
        <v>0.02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98" t="s">
        <v>14</v>
      </c>
      <c r="B44" s="3" t="s">
        <v>1019</v>
      </c>
      <c r="C44" s="3" t="str">
        <f t="shared" si="0"/>
        <v>Livestock</v>
      </c>
      <c r="D44" s="3" t="str">
        <f t="shared" si="1"/>
        <v>Agriculture - N2O</v>
      </c>
      <c r="E44" s="3" t="str">
        <f t="shared" si="2"/>
        <v>N2O</v>
      </c>
      <c r="F44" s="3">
        <v>1.1399999999999999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98" t="s">
        <v>14</v>
      </c>
      <c r="B45" s="3" t="s">
        <v>1020</v>
      </c>
      <c r="C45" s="3" t="str">
        <f t="shared" si="0"/>
        <v>Crops</v>
      </c>
      <c r="D45" s="3" t="str">
        <f t="shared" si="1"/>
        <v>Agriculture - N2O</v>
      </c>
      <c r="E45" s="3" t="str">
        <f t="shared" si="2"/>
        <v>N2O</v>
      </c>
      <c r="F45" s="3">
        <v>6.76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98" t="s">
        <v>14</v>
      </c>
      <c r="B46" s="3" t="s">
        <v>1021</v>
      </c>
      <c r="C46" s="3" t="str">
        <f t="shared" si="0"/>
        <v>Crops</v>
      </c>
      <c r="D46" s="3" t="str">
        <f t="shared" si="1"/>
        <v>Agriculture - N2O</v>
      </c>
      <c r="E46" s="3" t="str">
        <f t="shared" si="2"/>
        <v>N2O</v>
      </c>
      <c r="F46" s="3">
        <v>0.01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98" t="s">
        <v>16</v>
      </c>
      <c r="B47" s="3" t="s">
        <v>1011</v>
      </c>
      <c r="C47" s="3" t="str">
        <f t="shared" si="0"/>
        <v>Crops</v>
      </c>
      <c r="D47" s="3" t="str">
        <f t="shared" si="1"/>
        <v>Agriculture - CO2</v>
      </c>
      <c r="E47" s="3" t="str">
        <f t="shared" si="2"/>
        <v>CO2</v>
      </c>
      <c r="F47" s="3">
        <v>0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98" t="s">
        <v>16</v>
      </c>
      <c r="B48" s="3" t="s">
        <v>1013</v>
      </c>
      <c r="C48" s="3" t="str">
        <f t="shared" si="0"/>
        <v>Crops</v>
      </c>
      <c r="D48" s="3" t="str">
        <f t="shared" si="1"/>
        <v>Agriculture - CO2</v>
      </c>
      <c r="E48" s="3" t="str">
        <f t="shared" si="2"/>
        <v>CO2</v>
      </c>
      <c r="F48" s="3">
        <v>0.04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98" t="s">
        <v>16</v>
      </c>
      <c r="B49" s="3" t="s">
        <v>1015</v>
      </c>
      <c r="C49" s="3" t="str">
        <f t="shared" si="0"/>
        <v>Livestock</v>
      </c>
      <c r="D49" s="3" t="str">
        <f t="shared" si="1"/>
        <v>Agriculture - CH4</v>
      </c>
      <c r="E49" s="3" t="str">
        <f t="shared" si="2"/>
        <v>CH4</v>
      </c>
      <c r="F49" s="3">
        <v>6.58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98" t="s">
        <v>16</v>
      </c>
      <c r="B50" s="3" t="s">
        <v>1016</v>
      </c>
      <c r="C50" s="3" t="str">
        <f t="shared" si="0"/>
        <v>Livestock</v>
      </c>
      <c r="D50" s="3" t="str">
        <f t="shared" si="1"/>
        <v>Agriculture - CH4</v>
      </c>
      <c r="E50" s="3" t="str">
        <f t="shared" si="2"/>
        <v>CH4</v>
      </c>
      <c r="F50" s="3">
        <v>1.29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98" t="s">
        <v>16</v>
      </c>
      <c r="B51" s="3" t="s">
        <v>1017</v>
      </c>
      <c r="C51" s="3" t="str">
        <f t="shared" si="0"/>
        <v>Crops</v>
      </c>
      <c r="D51" s="3" t="str">
        <f t="shared" si="1"/>
        <v>Agriculture - CH4</v>
      </c>
      <c r="E51" s="3" t="str">
        <f t="shared" si="2"/>
        <v>CH4</v>
      </c>
      <c r="F51" s="3">
        <v>0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98" t="s">
        <v>16</v>
      </c>
      <c r="B52" s="3" t="s">
        <v>1018</v>
      </c>
      <c r="C52" s="3" t="str">
        <f t="shared" si="0"/>
        <v>Crops</v>
      </c>
      <c r="D52" s="3" t="str">
        <f t="shared" si="1"/>
        <v>Agriculture - CH4</v>
      </c>
      <c r="E52" s="3" t="str">
        <f t="shared" si="2"/>
        <v>CH4</v>
      </c>
      <c r="F52" s="3">
        <v>0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98" t="s">
        <v>16</v>
      </c>
      <c r="B53" s="3" t="s">
        <v>1019</v>
      </c>
      <c r="C53" s="3" t="str">
        <f t="shared" si="0"/>
        <v>Livestock</v>
      </c>
      <c r="D53" s="3" t="str">
        <f t="shared" si="1"/>
        <v>Agriculture - N2O</v>
      </c>
      <c r="E53" s="3" t="str">
        <f t="shared" si="2"/>
        <v>N2O</v>
      </c>
      <c r="F53" s="3">
        <v>0.63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98" t="s">
        <v>16</v>
      </c>
      <c r="B54" s="3" t="s">
        <v>1020</v>
      </c>
      <c r="C54" s="3" t="str">
        <f t="shared" si="0"/>
        <v>Crops</v>
      </c>
      <c r="D54" s="3" t="str">
        <f t="shared" si="1"/>
        <v>Agriculture - N2O</v>
      </c>
      <c r="E54" s="3" t="str">
        <f t="shared" si="2"/>
        <v>N2O</v>
      </c>
      <c r="F54" s="3">
        <v>3.62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98" t="s">
        <v>16</v>
      </c>
      <c r="B55" s="3" t="s">
        <v>1021</v>
      </c>
      <c r="C55" s="3" t="str">
        <f t="shared" si="0"/>
        <v>Crops</v>
      </c>
      <c r="D55" s="3" t="str">
        <f t="shared" si="1"/>
        <v>Agriculture - N2O</v>
      </c>
      <c r="E55" s="3" t="str">
        <f t="shared" si="2"/>
        <v>N2O</v>
      </c>
      <c r="F55" s="3">
        <v>0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98" t="s">
        <v>19</v>
      </c>
      <c r="B56" s="3" t="s">
        <v>1011</v>
      </c>
      <c r="C56" s="3" t="str">
        <f t="shared" si="0"/>
        <v>Crops</v>
      </c>
      <c r="D56" s="3" t="str">
        <f t="shared" si="1"/>
        <v>Agriculture - CO2</v>
      </c>
      <c r="E56" s="3" t="str">
        <f t="shared" si="2"/>
        <v>CO2</v>
      </c>
      <c r="F56" s="3">
        <v>0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98" t="s">
        <v>19</v>
      </c>
      <c r="B57" s="3" t="s">
        <v>1013</v>
      </c>
      <c r="C57" s="3" t="str">
        <f t="shared" si="0"/>
        <v>Crops</v>
      </c>
      <c r="D57" s="3" t="str">
        <f t="shared" si="1"/>
        <v>Agriculture - CO2</v>
      </c>
      <c r="E57" s="3" t="str">
        <f t="shared" si="2"/>
        <v>CO2</v>
      </c>
      <c r="F57" s="3">
        <v>0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98" t="s">
        <v>19</v>
      </c>
      <c r="B58" s="3" t="s">
        <v>1015</v>
      </c>
      <c r="C58" s="3" t="str">
        <f t="shared" si="0"/>
        <v>Livestock</v>
      </c>
      <c r="D58" s="3" t="str">
        <f t="shared" si="1"/>
        <v>Agriculture - CH4</v>
      </c>
      <c r="E58" s="3" t="str">
        <f t="shared" si="2"/>
        <v>CH4</v>
      </c>
      <c r="F58" s="3">
        <v>0.12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98" t="s">
        <v>19</v>
      </c>
      <c r="B59" s="3" t="s">
        <v>1016</v>
      </c>
      <c r="C59" s="3" t="str">
        <f t="shared" si="0"/>
        <v>Livestock</v>
      </c>
      <c r="D59" s="3" t="str">
        <f t="shared" si="1"/>
        <v>Agriculture - CH4</v>
      </c>
      <c r="E59" s="3" t="str">
        <f t="shared" si="2"/>
        <v>CH4</v>
      </c>
      <c r="F59" s="3">
        <v>0.04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98" t="s">
        <v>19</v>
      </c>
      <c r="B60" s="3" t="s">
        <v>1017</v>
      </c>
      <c r="C60" s="3" t="str">
        <f t="shared" si="0"/>
        <v>Crops</v>
      </c>
      <c r="D60" s="3" t="str">
        <f t="shared" si="1"/>
        <v>Agriculture - CH4</v>
      </c>
      <c r="E60" s="3" t="str">
        <f t="shared" si="2"/>
        <v>CH4</v>
      </c>
      <c r="F60" s="3">
        <v>0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98" t="s">
        <v>19</v>
      </c>
      <c r="B61" s="3" t="s">
        <v>1018</v>
      </c>
      <c r="C61" s="3" t="str">
        <f t="shared" si="0"/>
        <v>Crops</v>
      </c>
      <c r="D61" s="3" t="str">
        <f t="shared" si="1"/>
        <v>Agriculture - CH4</v>
      </c>
      <c r="E61" s="3" t="str">
        <f t="shared" si="2"/>
        <v>CH4</v>
      </c>
      <c r="F61" s="3">
        <v>0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98" t="s">
        <v>19</v>
      </c>
      <c r="B62" s="3" t="s">
        <v>1019</v>
      </c>
      <c r="C62" s="3" t="str">
        <f t="shared" si="0"/>
        <v>Livestock</v>
      </c>
      <c r="D62" s="3" t="str">
        <f t="shared" si="1"/>
        <v>Agriculture - N2O</v>
      </c>
      <c r="E62" s="3" t="str">
        <f t="shared" si="2"/>
        <v>N2O</v>
      </c>
      <c r="F62" s="3">
        <v>0.01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98" t="s">
        <v>19</v>
      </c>
      <c r="B63" s="3" t="s">
        <v>1020</v>
      </c>
      <c r="C63" s="3" t="str">
        <f t="shared" si="0"/>
        <v>Crops</v>
      </c>
      <c r="D63" s="3" t="str">
        <f t="shared" si="1"/>
        <v>Agriculture - N2O</v>
      </c>
      <c r="E63" s="3" t="str">
        <f t="shared" si="2"/>
        <v>N2O</v>
      </c>
      <c r="F63" s="3">
        <v>0.09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98" t="s">
        <v>19</v>
      </c>
      <c r="B64" s="3" t="s">
        <v>1021</v>
      </c>
      <c r="C64" s="3" t="str">
        <f t="shared" si="0"/>
        <v>Crops</v>
      </c>
      <c r="D64" s="3" t="str">
        <f t="shared" si="1"/>
        <v>Agriculture - N2O</v>
      </c>
      <c r="E64" s="3" t="str">
        <f t="shared" si="2"/>
        <v>N2O</v>
      </c>
      <c r="F64" s="3">
        <v>0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98" t="s">
        <v>22</v>
      </c>
      <c r="B65" s="3" t="s">
        <v>1011</v>
      </c>
      <c r="C65" s="3" t="str">
        <f t="shared" si="0"/>
        <v>Crops</v>
      </c>
      <c r="D65" s="3" t="str">
        <f t="shared" si="1"/>
        <v>Agriculture - CO2</v>
      </c>
      <c r="E65" s="3" t="str">
        <f t="shared" si="2"/>
        <v>CO2</v>
      </c>
      <c r="F65" s="3">
        <v>0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98" t="s">
        <v>22</v>
      </c>
      <c r="B66" s="3" t="s">
        <v>1013</v>
      </c>
      <c r="C66" s="3" t="str">
        <f t="shared" ref="C66:C129" si="3">VLOOKUP(B66,$G$3:$H$11,2,FALSE)</f>
        <v>Crops</v>
      </c>
      <c r="D66" s="3" t="str">
        <f t="shared" ref="D66:D129" si="4">LEFT(B66, 17)</f>
        <v>Agriculture - CO2</v>
      </c>
      <c r="E66" s="3" t="str">
        <f t="shared" ref="E66:E129" si="5">RIGHT(D66,3)</f>
        <v>CO2</v>
      </c>
      <c r="F66" s="3">
        <v>0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98" t="s">
        <v>22</v>
      </c>
      <c r="B67" s="3" t="s">
        <v>1015</v>
      </c>
      <c r="C67" s="3" t="str">
        <f t="shared" si="3"/>
        <v>Livestock</v>
      </c>
      <c r="D67" s="3" t="str">
        <f t="shared" si="4"/>
        <v>Agriculture - CH4</v>
      </c>
      <c r="E67" s="3" t="str">
        <f t="shared" si="5"/>
        <v>CH4</v>
      </c>
      <c r="F67" s="3">
        <v>0.04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98" t="s">
        <v>22</v>
      </c>
      <c r="B68" s="3" t="s">
        <v>1016</v>
      </c>
      <c r="C68" s="3" t="str">
        <f t="shared" si="3"/>
        <v>Livestock</v>
      </c>
      <c r="D68" s="3" t="str">
        <f t="shared" si="4"/>
        <v>Agriculture - CH4</v>
      </c>
      <c r="E68" s="3" t="str">
        <f t="shared" si="5"/>
        <v>CH4</v>
      </c>
      <c r="F68" s="3">
        <v>0.04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98" t="s">
        <v>22</v>
      </c>
      <c r="B69" s="3" t="s">
        <v>1017</v>
      </c>
      <c r="C69" s="3" t="str">
        <f t="shared" si="3"/>
        <v>Crops</v>
      </c>
      <c r="D69" s="3" t="str">
        <f t="shared" si="4"/>
        <v>Agriculture - CH4</v>
      </c>
      <c r="E69" s="3" t="str">
        <f t="shared" si="5"/>
        <v>CH4</v>
      </c>
      <c r="F69" s="3">
        <v>0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98" t="s">
        <v>22</v>
      </c>
      <c r="B70" s="3" t="s">
        <v>1018</v>
      </c>
      <c r="C70" s="3" t="str">
        <f t="shared" si="3"/>
        <v>Crops</v>
      </c>
      <c r="D70" s="3" t="str">
        <f t="shared" si="4"/>
        <v>Agriculture - CH4</v>
      </c>
      <c r="E70" s="3" t="str">
        <f t="shared" si="5"/>
        <v>CH4</v>
      </c>
      <c r="F70" s="3">
        <v>0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98" t="s">
        <v>22</v>
      </c>
      <c r="B71" s="3" t="s">
        <v>1019</v>
      </c>
      <c r="C71" s="3" t="str">
        <f t="shared" si="3"/>
        <v>Livestock</v>
      </c>
      <c r="D71" s="3" t="str">
        <f t="shared" si="4"/>
        <v>Agriculture - N2O</v>
      </c>
      <c r="E71" s="3" t="str">
        <f t="shared" si="5"/>
        <v>N2O</v>
      </c>
      <c r="F71" s="3">
        <v>0.15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98" t="s">
        <v>22</v>
      </c>
      <c r="B72" s="3" t="s">
        <v>1020</v>
      </c>
      <c r="C72" s="3" t="str">
        <f t="shared" si="3"/>
        <v>Crops</v>
      </c>
      <c r="D72" s="3" t="str">
        <f t="shared" si="4"/>
        <v>Agriculture - N2O</v>
      </c>
      <c r="E72" s="3" t="str">
        <f t="shared" si="5"/>
        <v>N2O</v>
      </c>
      <c r="F72" s="3">
        <v>0.36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98" t="s">
        <v>22</v>
      </c>
      <c r="B73" s="3" t="s">
        <v>1021</v>
      </c>
      <c r="C73" s="3" t="str">
        <f t="shared" si="3"/>
        <v>Crops</v>
      </c>
      <c r="D73" s="3" t="str">
        <f t="shared" si="4"/>
        <v>Agriculture - N2O</v>
      </c>
      <c r="E73" s="3" t="str">
        <f t="shared" si="5"/>
        <v>N2O</v>
      </c>
      <c r="F73" s="3">
        <v>0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98" t="s">
        <v>25</v>
      </c>
      <c r="B74" s="3" t="s">
        <v>1011</v>
      </c>
      <c r="C74" s="3" t="str">
        <f t="shared" si="3"/>
        <v>Crops</v>
      </c>
      <c r="D74" s="3" t="str">
        <f t="shared" si="4"/>
        <v>Agriculture - CO2</v>
      </c>
      <c r="E74" s="3" t="str">
        <f t="shared" si="5"/>
        <v>CO2</v>
      </c>
      <c r="F74" s="3">
        <v>0.06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98" t="s">
        <v>25</v>
      </c>
      <c r="B75" s="3" t="s">
        <v>1013</v>
      </c>
      <c r="C75" s="3" t="str">
        <f t="shared" si="3"/>
        <v>Crops</v>
      </c>
      <c r="D75" s="3" t="str">
        <f t="shared" si="4"/>
        <v>Agriculture - CO2</v>
      </c>
      <c r="E75" s="3" t="str">
        <f t="shared" si="5"/>
        <v>CO2</v>
      </c>
      <c r="F75" s="3">
        <v>0.01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98" t="s">
        <v>25</v>
      </c>
      <c r="B76" s="3" t="s">
        <v>1015</v>
      </c>
      <c r="C76" s="3" t="str">
        <f t="shared" si="3"/>
        <v>Livestock</v>
      </c>
      <c r="D76" s="3" t="str">
        <f t="shared" si="4"/>
        <v>Agriculture - CH4</v>
      </c>
      <c r="E76" s="3" t="str">
        <f t="shared" si="5"/>
        <v>CH4</v>
      </c>
      <c r="F76" s="3">
        <v>3.2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98" t="s">
        <v>25</v>
      </c>
      <c r="B77" s="3" t="s">
        <v>1016</v>
      </c>
      <c r="C77" s="3" t="str">
        <f t="shared" si="3"/>
        <v>Livestock</v>
      </c>
      <c r="D77" s="3" t="str">
        <f t="shared" si="4"/>
        <v>Agriculture - CH4</v>
      </c>
      <c r="E77" s="3" t="str">
        <f t="shared" si="5"/>
        <v>CH4</v>
      </c>
      <c r="F77" s="3">
        <v>0.75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98" t="s">
        <v>25</v>
      </c>
      <c r="B78" s="3" t="s">
        <v>1017</v>
      </c>
      <c r="C78" s="3" t="str">
        <f t="shared" si="3"/>
        <v>Crops</v>
      </c>
      <c r="D78" s="3" t="str">
        <f t="shared" si="4"/>
        <v>Agriculture - CH4</v>
      </c>
      <c r="E78" s="3" t="str">
        <f t="shared" si="5"/>
        <v>CH4</v>
      </c>
      <c r="F78" s="3">
        <v>0.09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98" t="s">
        <v>25</v>
      </c>
      <c r="B79" s="3" t="s">
        <v>1018</v>
      </c>
      <c r="C79" s="3" t="str">
        <f t="shared" si="3"/>
        <v>Crops</v>
      </c>
      <c r="D79" s="3" t="str">
        <f t="shared" si="4"/>
        <v>Agriculture - CH4</v>
      </c>
      <c r="E79" s="3" t="str">
        <f t="shared" si="5"/>
        <v>CH4</v>
      </c>
      <c r="F79" s="3">
        <v>7.0000000000000007E-2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98" t="s">
        <v>25</v>
      </c>
      <c r="B80" s="3" t="s">
        <v>1019</v>
      </c>
      <c r="C80" s="3" t="str">
        <f t="shared" si="3"/>
        <v>Livestock</v>
      </c>
      <c r="D80" s="3" t="str">
        <f t="shared" si="4"/>
        <v>Agriculture - N2O</v>
      </c>
      <c r="E80" s="3" t="str">
        <f t="shared" si="5"/>
        <v>N2O</v>
      </c>
      <c r="F80" s="3">
        <v>0.08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98" t="s">
        <v>25</v>
      </c>
      <c r="B81" s="3" t="s">
        <v>1020</v>
      </c>
      <c r="C81" s="3" t="str">
        <f t="shared" si="3"/>
        <v>Crops</v>
      </c>
      <c r="D81" s="3" t="str">
        <f t="shared" si="4"/>
        <v>Agriculture - N2O</v>
      </c>
      <c r="E81" s="3" t="str">
        <f t="shared" si="5"/>
        <v>N2O</v>
      </c>
      <c r="F81" s="3">
        <v>2.9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98" t="s">
        <v>25</v>
      </c>
      <c r="B82" s="3" t="s">
        <v>1021</v>
      </c>
      <c r="C82" s="3" t="str">
        <f t="shared" si="3"/>
        <v>Crops</v>
      </c>
      <c r="D82" s="3" t="str">
        <f t="shared" si="4"/>
        <v>Agriculture - N2O</v>
      </c>
      <c r="E82" s="3" t="str">
        <f t="shared" si="5"/>
        <v>N2O</v>
      </c>
      <c r="F82" s="3">
        <v>0.01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98" t="s">
        <v>27</v>
      </c>
      <c r="B83" s="3" t="s">
        <v>1011</v>
      </c>
      <c r="C83" s="3" t="str">
        <f t="shared" si="3"/>
        <v>Crops</v>
      </c>
      <c r="D83" s="3" t="str">
        <f t="shared" si="4"/>
        <v>Agriculture - CO2</v>
      </c>
      <c r="E83" s="3" t="str">
        <f t="shared" si="5"/>
        <v>CO2</v>
      </c>
      <c r="F83" s="3">
        <v>0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98" t="s">
        <v>27</v>
      </c>
      <c r="B84" s="3" t="s">
        <v>1013</v>
      </c>
      <c r="C84" s="3" t="str">
        <f t="shared" si="3"/>
        <v>Crops</v>
      </c>
      <c r="D84" s="3" t="str">
        <f t="shared" si="4"/>
        <v>Agriculture - CO2</v>
      </c>
      <c r="E84" s="3" t="str">
        <f t="shared" si="5"/>
        <v>CO2</v>
      </c>
      <c r="F84" s="3">
        <v>0.03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98" t="s">
        <v>27</v>
      </c>
      <c r="B85" s="3" t="s">
        <v>1015</v>
      </c>
      <c r="C85" s="3" t="str">
        <f t="shared" si="3"/>
        <v>Livestock</v>
      </c>
      <c r="D85" s="3" t="str">
        <f t="shared" si="4"/>
        <v>Agriculture - CH4</v>
      </c>
      <c r="E85" s="3" t="str">
        <f t="shared" si="5"/>
        <v>CH4</v>
      </c>
      <c r="F85" s="3">
        <v>2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98" t="s">
        <v>27</v>
      </c>
      <c r="B86" s="3" t="s">
        <v>1016</v>
      </c>
      <c r="C86" s="3" t="str">
        <f t="shared" si="3"/>
        <v>Livestock</v>
      </c>
      <c r="D86" s="3" t="str">
        <f t="shared" si="4"/>
        <v>Agriculture - CH4</v>
      </c>
      <c r="E86" s="3" t="str">
        <f t="shared" si="5"/>
        <v>CH4</v>
      </c>
      <c r="F86" s="3">
        <v>0.88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98" t="s">
        <v>27</v>
      </c>
      <c r="B87" s="3" t="s">
        <v>1017</v>
      </c>
      <c r="C87" s="3" t="str">
        <f t="shared" si="3"/>
        <v>Crops</v>
      </c>
      <c r="D87" s="3" t="str">
        <f t="shared" si="4"/>
        <v>Agriculture - CH4</v>
      </c>
      <c r="E87" s="3" t="str">
        <f t="shared" si="5"/>
        <v>CH4</v>
      </c>
      <c r="F87" s="3">
        <v>0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98" t="s">
        <v>27</v>
      </c>
      <c r="B88" s="3" t="s">
        <v>1018</v>
      </c>
      <c r="C88" s="3" t="str">
        <f t="shared" si="3"/>
        <v>Crops</v>
      </c>
      <c r="D88" s="3" t="str">
        <f t="shared" si="4"/>
        <v>Agriculture - CH4</v>
      </c>
      <c r="E88" s="3" t="str">
        <f t="shared" si="5"/>
        <v>CH4</v>
      </c>
      <c r="F88" s="3">
        <v>0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98" t="s">
        <v>27</v>
      </c>
      <c r="B89" s="3" t="s">
        <v>1019</v>
      </c>
      <c r="C89" s="3" t="str">
        <f t="shared" si="3"/>
        <v>Livestock</v>
      </c>
      <c r="D89" s="3" t="str">
        <f t="shared" si="4"/>
        <v>Agriculture - N2O</v>
      </c>
      <c r="E89" s="3" t="str">
        <f t="shared" si="5"/>
        <v>N2O</v>
      </c>
      <c r="F89" s="3">
        <v>0.79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98" t="s">
        <v>27</v>
      </c>
      <c r="B90" s="3" t="s">
        <v>1020</v>
      </c>
      <c r="C90" s="3" t="str">
        <f t="shared" si="3"/>
        <v>Crops</v>
      </c>
      <c r="D90" s="3" t="str">
        <f t="shared" si="4"/>
        <v>Agriculture - N2O</v>
      </c>
      <c r="E90" s="3" t="str">
        <f t="shared" si="5"/>
        <v>N2O</v>
      </c>
      <c r="F90" s="3">
        <v>2.95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98" t="s">
        <v>27</v>
      </c>
      <c r="B91" s="3" t="s">
        <v>1021</v>
      </c>
      <c r="C91" s="3" t="str">
        <f t="shared" si="3"/>
        <v>Crops</v>
      </c>
      <c r="D91" s="3" t="str">
        <f t="shared" si="4"/>
        <v>Agriculture - N2O</v>
      </c>
      <c r="E91" s="3" t="str">
        <f t="shared" si="5"/>
        <v>N2O</v>
      </c>
      <c r="F91" s="3">
        <v>0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98" t="s">
        <v>30</v>
      </c>
      <c r="B92" s="3" t="s">
        <v>1011</v>
      </c>
      <c r="C92" s="3" t="str">
        <f t="shared" si="3"/>
        <v>Crops</v>
      </c>
      <c r="D92" s="3" t="str">
        <f t="shared" si="4"/>
        <v>Agriculture - CO2</v>
      </c>
      <c r="E92" s="3" t="str">
        <f t="shared" si="5"/>
        <v>CO2</v>
      </c>
      <c r="F92" s="3">
        <v>0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98" t="s">
        <v>30</v>
      </c>
      <c r="B93" s="3" t="s">
        <v>1013</v>
      </c>
      <c r="C93" s="3" t="str">
        <f t="shared" si="3"/>
        <v>Crops</v>
      </c>
      <c r="D93" s="3" t="str">
        <f t="shared" si="4"/>
        <v>Agriculture - CO2</v>
      </c>
      <c r="E93" s="3" t="str">
        <f t="shared" si="5"/>
        <v>CO2</v>
      </c>
      <c r="F93" s="3">
        <v>0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98" t="s">
        <v>30</v>
      </c>
      <c r="B94" s="3" t="s">
        <v>1015</v>
      </c>
      <c r="C94" s="3" t="str">
        <f t="shared" si="3"/>
        <v>Livestock</v>
      </c>
      <c r="D94" s="3" t="str">
        <f t="shared" si="4"/>
        <v>Agriculture - CH4</v>
      </c>
      <c r="E94" s="3" t="str">
        <f t="shared" si="5"/>
        <v>CH4</v>
      </c>
      <c r="F94" s="3">
        <v>0.26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98" t="s">
        <v>30</v>
      </c>
      <c r="B95" s="3" t="s">
        <v>1016</v>
      </c>
      <c r="C95" s="3" t="str">
        <f t="shared" si="3"/>
        <v>Livestock</v>
      </c>
      <c r="D95" s="3" t="str">
        <f t="shared" si="4"/>
        <v>Agriculture - CH4</v>
      </c>
      <c r="E95" s="3" t="str">
        <f t="shared" si="5"/>
        <v>CH4</v>
      </c>
      <c r="F95" s="3">
        <v>0.04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98" t="s">
        <v>30</v>
      </c>
      <c r="B96" s="3" t="s">
        <v>1017</v>
      </c>
      <c r="C96" s="3" t="str">
        <f t="shared" si="3"/>
        <v>Crops</v>
      </c>
      <c r="D96" s="3" t="str">
        <f t="shared" si="4"/>
        <v>Agriculture - CH4</v>
      </c>
      <c r="E96" s="3" t="str">
        <f t="shared" si="5"/>
        <v>CH4</v>
      </c>
      <c r="F96" s="3">
        <v>0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98" t="s">
        <v>30</v>
      </c>
      <c r="B97" s="3" t="s">
        <v>1018</v>
      </c>
      <c r="C97" s="3" t="str">
        <f t="shared" si="3"/>
        <v>Crops</v>
      </c>
      <c r="D97" s="3" t="str">
        <f t="shared" si="4"/>
        <v>Agriculture - CH4</v>
      </c>
      <c r="E97" s="3" t="str">
        <f t="shared" si="5"/>
        <v>CH4</v>
      </c>
      <c r="F97" s="3">
        <v>0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98" t="s">
        <v>30</v>
      </c>
      <c r="B98" s="3" t="s">
        <v>1019</v>
      </c>
      <c r="C98" s="3" t="str">
        <f t="shared" si="3"/>
        <v>Livestock</v>
      </c>
      <c r="D98" s="3" t="str">
        <f t="shared" si="4"/>
        <v>Agriculture - N2O</v>
      </c>
      <c r="E98" s="3" t="str">
        <f t="shared" si="5"/>
        <v>N2O</v>
      </c>
      <c r="F98" s="3">
        <v>0.01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98" t="s">
        <v>30</v>
      </c>
      <c r="B99" s="3" t="s">
        <v>1020</v>
      </c>
      <c r="C99" s="3" t="str">
        <f t="shared" si="3"/>
        <v>Crops</v>
      </c>
      <c r="D99" s="3" t="str">
        <f t="shared" si="4"/>
        <v>Agriculture - N2O</v>
      </c>
      <c r="E99" s="3" t="str">
        <f t="shared" si="5"/>
        <v>N2O</v>
      </c>
      <c r="F99" s="3">
        <v>0.2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98" t="s">
        <v>30</v>
      </c>
      <c r="B100" s="3" t="s">
        <v>1021</v>
      </c>
      <c r="C100" s="3" t="str">
        <f t="shared" si="3"/>
        <v>Crops</v>
      </c>
      <c r="D100" s="3" t="str">
        <f t="shared" si="4"/>
        <v>Agriculture - N2O</v>
      </c>
      <c r="E100" s="3" t="str">
        <f t="shared" si="5"/>
        <v>N2O</v>
      </c>
      <c r="F100" s="3">
        <v>0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98" t="s">
        <v>33</v>
      </c>
      <c r="B101" s="3" t="s">
        <v>1011</v>
      </c>
      <c r="C101" s="3" t="str">
        <f t="shared" si="3"/>
        <v>Crops</v>
      </c>
      <c r="D101" s="3" t="str">
        <f t="shared" si="4"/>
        <v>Agriculture - CO2</v>
      </c>
      <c r="E101" s="3" t="str">
        <f t="shared" si="5"/>
        <v>CO2</v>
      </c>
      <c r="F101" s="3">
        <v>0.04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98" t="s">
        <v>33</v>
      </c>
      <c r="B102" s="3" t="s">
        <v>1013</v>
      </c>
      <c r="C102" s="3" t="str">
        <f t="shared" si="3"/>
        <v>Crops</v>
      </c>
      <c r="D102" s="3" t="str">
        <f t="shared" si="4"/>
        <v>Agriculture - CO2</v>
      </c>
      <c r="E102" s="3" t="str">
        <f t="shared" si="5"/>
        <v>CO2</v>
      </c>
      <c r="F102" s="3">
        <v>7.0000000000000007E-2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98" t="s">
        <v>33</v>
      </c>
      <c r="B103" s="3" t="s">
        <v>1015</v>
      </c>
      <c r="C103" s="3" t="str">
        <f t="shared" si="3"/>
        <v>Livestock</v>
      </c>
      <c r="D103" s="3" t="str">
        <f t="shared" si="4"/>
        <v>Agriculture - CH4</v>
      </c>
      <c r="E103" s="3" t="str">
        <f t="shared" si="5"/>
        <v>CH4</v>
      </c>
      <c r="F103" s="3">
        <v>5.45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98" t="s">
        <v>33</v>
      </c>
      <c r="B104" s="3" t="s">
        <v>1016</v>
      </c>
      <c r="C104" s="3" t="str">
        <f t="shared" si="3"/>
        <v>Livestock</v>
      </c>
      <c r="D104" s="3" t="str">
        <f t="shared" si="4"/>
        <v>Agriculture - CH4</v>
      </c>
      <c r="E104" s="3" t="str">
        <f t="shared" si="5"/>
        <v>CH4</v>
      </c>
      <c r="F104" s="3">
        <v>3.23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98" t="s">
        <v>33</v>
      </c>
      <c r="B105" s="3" t="s">
        <v>1017</v>
      </c>
      <c r="C105" s="3" t="str">
        <f t="shared" si="3"/>
        <v>Crops</v>
      </c>
      <c r="D105" s="3" t="str">
        <f t="shared" si="4"/>
        <v>Agriculture - CH4</v>
      </c>
      <c r="E105" s="3" t="str">
        <f t="shared" si="5"/>
        <v>CH4</v>
      </c>
      <c r="F105" s="3">
        <v>0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98" t="s">
        <v>33</v>
      </c>
      <c r="B106" s="3" t="s">
        <v>1018</v>
      </c>
      <c r="C106" s="3" t="str">
        <f t="shared" si="3"/>
        <v>Crops</v>
      </c>
      <c r="D106" s="3" t="str">
        <f t="shared" si="4"/>
        <v>Agriculture - CH4</v>
      </c>
      <c r="E106" s="3" t="str">
        <f t="shared" si="5"/>
        <v>CH4</v>
      </c>
      <c r="F106" s="3">
        <v>0.02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98" t="s">
        <v>33</v>
      </c>
      <c r="B107" s="3" t="s">
        <v>1019</v>
      </c>
      <c r="C107" s="3" t="str">
        <f t="shared" si="3"/>
        <v>Livestock</v>
      </c>
      <c r="D107" s="3" t="str">
        <f t="shared" si="4"/>
        <v>Agriculture - N2O</v>
      </c>
      <c r="E107" s="3" t="str">
        <f t="shared" si="5"/>
        <v>N2O</v>
      </c>
      <c r="F107" s="3">
        <v>0.47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98" t="s">
        <v>33</v>
      </c>
      <c r="B108" s="3" t="s">
        <v>1020</v>
      </c>
      <c r="C108" s="3" t="str">
        <f t="shared" si="3"/>
        <v>Crops</v>
      </c>
      <c r="D108" s="3" t="str">
        <f t="shared" si="4"/>
        <v>Agriculture - N2O</v>
      </c>
      <c r="E108" s="3" t="str">
        <f t="shared" si="5"/>
        <v>N2O</v>
      </c>
      <c r="F108" s="3">
        <v>3.36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98" t="s">
        <v>33</v>
      </c>
      <c r="B109" s="3" t="s">
        <v>1021</v>
      </c>
      <c r="C109" s="3" t="str">
        <f t="shared" si="3"/>
        <v>Crops</v>
      </c>
      <c r="D109" s="3" t="str">
        <f t="shared" si="4"/>
        <v>Agriculture - N2O</v>
      </c>
      <c r="E109" s="3" t="str">
        <f t="shared" si="5"/>
        <v>N2O</v>
      </c>
      <c r="F109" s="3">
        <v>0.01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98" t="s">
        <v>35</v>
      </c>
      <c r="B110" s="3" t="s">
        <v>1011</v>
      </c>
      <c r="C110" s="3" t="str">
        <f t="shared" si="3"/>
        <v>Crops</v>
      </c>
      <c r="D110" s="3" t="str">
        <f t="shared" si="4"/>
        <v>Agriculture - CO2</v>
      </c>
      <c r="E110" s="3" t="str">
        <f t="shared" si="5"/>
        <v>CO2</v>
      </c>
      <c r="F110" s="3">
        <v>0.51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98" t="s">
        <v>35</v>
      </c>
      <c r="B111" s="3" t="s">
        <v>1013</v>
      </c>
      <c r="C111" s="3" t="str">
        <f t="shared" si="3"/>
        <v>Crops</v>
      </c>
      <c r="D111" s="3" t="str">
        <f t="shared" si="4"/>
        <v>Agriculture - CO2</v>
      </c>
      <c r="E111" s="3" t="str">
        <f t="shared" si="5"/>
        <v>CO2</v>
      </c>
      <c r="F111" s="3">
        <v>0.06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98" t="s">
        <v>35</v>
      </c>
      <c r="B112" s="3" t="s">
        <v>1015</v>
      </c>
      <c r="C112" s="3" t="str">
        <f t="shared" si="3"/>
        <v>Livestock</v>
      </c>
      <c r="D112" s="3" t="str">
        <f t="shared" si="4"/>
        <v>Agriculture - CH4</v>
      </c>
      <c r="E112" s="3" t="str">
        <f t="shared" si="5"/>
        <v>CH4</v>
      </c>
      <c r="F112" s="3">
        <v>2.36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98" t="s">
        <v>35</v>
      </c>
      <c r="B113" s="3" t="s">
        <v>1016</v>
      </c>
      <c r="C113" s="3" t="str">
        <f t="shared" si="3"/>
        <v>Livestock</v>
      </c>
      <c r="D113" s="3" t="str">
        <f t="shared" si="4"/>
        <v>Agriculture - CH4</v>
      </c>
      <c r="E113" s="3" t="str">
        <f t="shared" si="5"/>
        <v>CH4</v>
      </c>
      <c r="F113" s="3">
        <v>1.77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98" t="s">
        <v>35</v>
      </c>
      <c r="B114" s="3" t="s">
        <v>1017</v>
      </c>
      <c r="C114" s="3" t="str">
        <f t="shared" si="3"/>
        <v>Crops</v>
      </c>
      <c r="D114" s="3" t="str">
        <f t="shared" si="4"/>
        <v>Agriculture - CH4</v>
      </c>
      <c r="E114" s="3" t="str">
        <f t="shared" si="5"/>
        <v>CH4</v>
      </c>
      <c r="F114" s="3">
        <v>0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98" t="s">
        <v>35</v>
      </c>
      <c r="B115" s="3" t="s">
        <v>1018</v>
      </c>
      <c r="C115" s="3" t="str">
        <f t="shared" si="3"/>
        <v>Crops</v>
      </c>
      <c r="D115" s="3" t="str">
        <f t="shared" si="4"/>
        <v>Agriculture - CH4</v>
      </c>
      <c r="E115" s="3" t="str">
        <f t="shared" si="5"/>
        <v>CH4</v>
      </c>
      <c r="F115" s="3">
        <v>0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98" t="s">
        <v>35</v>
      </c>
      <c r="B116" s="3" t="s">
        <v>1019</v>
      </c>
      <c r="C116" s="3" t="str">
        <f t="shared" si="3"/>
        <v>Livestock</v>
      </c>
      <c r="D116" s="3" t="str">
        <f t="shared" si="4"/>
        <v>Agriculture - N2O</v>
      </c>
      <c r="E116" s="3" t="str">
        <f t="shared" si="5"/>
        <v>N2O</v>
      </c>
      <c r="F116" s="3">
        <v>0.24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98" t="s">
        <v>35</v>
      </c>
      <c r="B117" s="3" t="s">
        <v>1020</v>
      </c>
      <c r="C117" s="3" t="str">
        <f t="shared" si="3"/>
        <v>Crops</v>
      </c>
      <c r="D117" s="3" t="str">
        <f t="shared" si="4"/>
        <v>Agriculture - N2O</v>
      </c>
      <c r="E117" s="3" t="str">
        <f t="shared" si="5"/>
        <v>N2O</v>
      </c>
      <c r="F117" s="3">
        <v>15.99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98" t="s">
        <v>35</v>
      </c>
      <c r="B118" s="3" t="s">
        <v>1021</v>
      </c>
      <c r="C118" s="3" t="str">
        <f t="shared" si="3"/>
        <v>Crops</v>
      </c>
      <c r="D118" s="3" t="str">
        <f t="shared" si="4"/>
        <v>Agriculture - N2O</v>
      </c>
      <c r="E118" s="3" t="str">
        <f t="shared" si="5"/>
        <v>N2O</v>
      </c>
      <c r="F118" s="3">
        <v>0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98" t="s">
        <v>38</v>
      </c>
      <c r="B119" s="3" t="s">
        <v>1011</v>
      </c>
      <c r="C119" s="3" t="str">
        <f t="shared" si="3"/>
        <v>Crops</v>
      </c>
      <c r="D119" s="3" t="str">
        <f t="shared" si="4"/>
        <v>Agriculture - CO2</v>
      </c>
      <c r="E119" s="3" t="str">
        <f t="shared" si="5"/>
        <v>CO2</v>
      </c>
      <c r="F119" s="3">
        <v>0.49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98" t="s">
        <v>38</v>
      </c>
      <c r="B120" s="3" t="s">
        <v>1013</v>
      </c>
      <c r="C120" s="3" t="str">
        <f t="shared" si="3"/>
        <v>Crops</v>
      </c>
      <c r="D120" s="3" t="str">
        <f t="shared" si="4"/>
        <v>Agriculture - CO2</v>
      </c>
      <c r="E120" s="3" t="str">
        <f t="shared" si="5"/>
        <v>CO2</v>
      </c>
      <c r="F120" s="3">
        <v>0.09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98" t="s">
        <v>38</v>
      </c>
      <c r="B121" s="3" t="s">
        <v>1015</v>
      </c>
      <c r="C121" s="3" t="str">
        <f t="shared" si="3"/>
        <v>Livestock</v>
      </c>
      <c r="D121" s="3" t="str">
        <f t="shared" si="4"/>
        <v>Agriculture - CH4</v>
      </c>
      <c r="E121" s="3" t="str">
        <f t="shared" si="5"/>
        <v>CH4</v>
      </c>
      <c r="F121" s="3">
        <v>1.93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98" t="s">
        <v>38</v>
      </c>
      <c r="B122" s="3" t="s">
        <v>1016</v>
      </c>
      <c r="C122" s="3" t="str">
        <f t="shared" si="3"/>
        <v>Livestock</v>
      </c>
      <c r="D122" s="3" t="str">
        <f t="shared" si="4"/>
        <v>Agriculture - CH4</v>
      </c>
      <c r="E122" s="3" t="str">
        <f t="shared" si="5"/>
        <v>CH4</v>
      </c>
      <c r="F122" s="3">
        <v>1.64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98" t="s">
        <v>38</v>
      </c>
      <c r="B123" s="3" t="s">
        <v>1017</v>
      </c>
      <c r="C123" s="3" t="str">
        <f t="shared" si="3"/>
        <v>Crops</v>
      </c>
      <c r="D123" s="3" t="str">
        <f t="shared" si="4"/>
        <v>Agriculture - CH4</v>
      </c>
      <c r="E123" s="3" t="str">
        <f t="shared" si="5"/>
        <v>CH4</v>
      </c>
      <c r="F123" s="3">
        <v>0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98" t="s">
        <v>38</v>
      </c>
      <c r="B124" s="3" t="s">
        <v>1018</v>
      </c>
      <c r="C124" s="3" t="str">
        <f t="shared" si="3"/>
        <v>Crops</v>
      </c>
      <c r="D124" s="3" t="str">
        <f t="shared" si="4"/>
        <v>Agriculture - CH4</v>
      </c>
      <c r="E124" s="3" t="str">
        <f t="shared" si="5"/>
        <v>CH4</v>
      </c>
      <c r="F124" s="3">
        <v>0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98" t="s">
        <v>38</v>
      </c>
      <c r="B125" s="3" t="s">
        <v>1019</v>
      </c>
      <c r="C125" s="3" t="str">
        <f t="shared" si="3"/>
        <v>Livestock</v>
      </c>
      <c r="D125" s="3" t="str">
        <f t="shared" si="4"/>
        <v>Agriculture - N2O</v>
      </c>
      <c r="E125" s="3" t="str">
        <f t="shared" si="5"/>
        <v>N2O</v>
      </c>
      <c r="F125" s="3">
        <v>0.38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98" t="s">
        <v>38</v>
      </c>
      <c r="B126" s="3" t="s">
        <v>1020</v>
      </c>
      <c r="C126" s="3" t="str">
        <f t="shared" si="3"/>
        <v>Crops</v>
      </c>
      <c r="D126" s="3" t="str">
        <f t="shared" si="4"/>
        <v>Agriculture - N2O</v>
      </c>
      <c r="E126" s="3" t="str">
        <f t="shared" si="5"/>
        <v>N2O</v>
      </c>
      <c r="F126" s="3">
        <v>9.14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98" t="s">
        <v>38</v>
      </c>
      <c r="B127" s="3" t="s">
        <v>1021</v>
      </c>
      <c r="C127" s="3" t="str">
        <f t="shared" si="3"/>
        <v>Crops</v>
      </c>
      <c r="D127" s="3" t="str">
        <f t="shared" si="4"/>
        <v>Agriculture - N2O</v>
      </c>
      <c r="E127" s="3" t="str">
        <f t="shared" si="5"/>
        <v>N2O</v>
      </c>
      <c r="F127" s="3">
        <v>0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98" t="s">
        <v>41</v>
      </c>
      <c r="B128" s="3" t="s">
        <v>1011</v>
      </c>
      <c r="C128" s="3" t="str">
        <f t="shared" si="3"/>
        <v>Crops</v>
      </c>
      <c r="D128" s="3" t="str">
        <f t="shared" si="4"/>
        <v>Agriculture - CO2</v>
      </c>
      <c r="E128" s="3" t="str">
        <f t="shared" si="5"/>
        <v>CO2</v>
      </c>
      <c r="F128" s="3">
        <v>0.13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98" t="s">
        <v>41</v>
      </c>
      <c r="B129" s="3" t="s">
        <v>1013</v>
      </c>
      <c r="C129" s="3" t="str">
        <f t="shared" si="3"/>
        <v>Crops</v>
      </c>
      <c r="D129" s="3" t="str">
        <f t="shared" si="4"/>
        <v>Agriculture - CO2</v>
      </c>
      <c r="E129" s="3" t="str">
        <f t="shared" si="5"/>
        <v>CO2</v>
      </c>
      <c r="F129" s="3">
        <v>0.14000000000000001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98" t="s">
        <v>41</v>
      </c>
      <c r="B130" s="3" t="s">
        <v>1015</v>
      </c>
      <c r="C130" s="3" t="str">
        <f t="shared" ref="C130:C193" si="6">VLOOKUP(B130,$G$3:$H$11,2,FALSE)</f>
        <v>Livestock</v>
      </c>
      <c r="D130" s="3" t="str">
        <f t="shared" ref="D130:D193" si="7">LEFT(B130, 17)</f>
        <v>Agriculture - CH4</v>
      </c>
      <c r="E130" s="3" t="str">
        <f t="shared" ref="E130:E193" si="8">RIGHT(D130,3)</f>
        <v>CH4</v>
      </c>
      <c r="F130" s="3">
        <v>8.48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98" t="s">
        <v>41</v>
      </c>
      <c r="B131" s="3" t="s">
        <v>1016</v>
      </c>
      <c r="C131" s="3" t="str">
        <f t="shared" si="6"/>
        <v>Livestock</v>
      </c>
      <c r="D131" s="3" t="str">
        <f t="shared" si="7"/>
        <v>Agriculture - CH4</v>
      </c>
      <c r="E131" s="3" t="str">
        <f t="shared" si="8"/>
        <v>CH4</v>
      </c>
      <c r="F131" s="3">
        <v>6.12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98" t="s">
        <v>41</v>
      </c>
      <c r="B132" s="3" t="s">
        <v>1017</v>
      </c>
      <c r="C132" s="3" t="str">
        <f t="shared" si="6"/>
        <v>Crops</v>
      </c>
      <c r="D132" s="3" t="str">
        <f t="shared" si="7"/>
        <v>Agriculture - CH4</v>
      </c>
      <c r="E132" s="3" t="str">
        <f t="shared" si="8"/>
        <v>CH4</v>
      </c>
      <c r="F132" s="3">
        <v>0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98" t="s">
        <v>41</v>
      </c>
      <c r="B133" s="3" t="s">
        <v>1018</v>
      </c>
      <c r="C133" s="3" t="str">
        <f t="shared" si="6"/>
        <v>Crops</v>
      </c>
      <c r="D133" s="3" t="str">
        <f t="shared" si="7"/>
        <v>Agriculture - CH4</v>
      </c>
      <c r="E133" s="3" t="str">
        <f t="shared" si="8"/>
        <v>CH4</v>
      </c>
      <c r="F133" s="3">
        <v>0.01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98" t="s">
        <v>41</v>
      </c>
      <c r="B134" s="3" t="s">
        <v>1019</v>
      </c>
      <c r="C134" s="3" t="str">
        <f t="shared" si="6"/>
        <v>Livestock</v>
      </c>
      <c r="D134" s="3" t="str">
        <f t="shared" si="7"/>
        <v>Agriculture - N2O</v>
      </c>
      <c r="E134" s="3" t="str">
        <f t="shared" si="8"/>
        <v>N2O</v>
      </c>
      <c r="F134" s="3">
        <v>1.1200000000000001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98" t="s">
        <v>41</v>
      </c>
      <c r="B135" s="3" t="s">
        <v>1020</v>
      </c>
      <c r="C135" s="3" t="str">
        <f t="shared" si="6"/>
        <v>Crops</v>
      </c>
      <c r="D135" s="3" t="str">
        <f t="shared" si="7"/>
        <v>Agriculture - N2O</v>
      </c>
      <c r="E135" s="3" t="str">
        <f t="shared" si="8"/>
        <v>N2O</v>
      </c>
      <c r="F135" s="3">
        <v>20.059999999999999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98" t="s">
        <v>41</v>
      </c>
      <c r="B136" s="3" t="s">
        <v>1021</v>
      </c>
      <c r="C136" s="3" t="str">
        <f t="shared" si="6"/>
        <v>Crops</v>
      </c>
      <c r="D136" s="3" t="str">
        <f t="shared" si="7"/>
        <v>Agriculture - N2O</v>
      </c>
      <c r="E136" s="3" t="str">
        <f t="shared" si="8"/>
        <v>N2O</v>
      </c>
      <c r="F136" s="3">
        <v>0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98" t="s">
        <v>43</v>
      </c>
      <c r="B137" s="3" t="s">
        <v>1011</v>
      </c>
      <c r="C137" s="3" t="str">
        <f t="shared" si="6"/>
        <v>Crops</v>
      </c>
      <c r="D137" s="3" t="str">
        <f t="shared" si="7"/>
        <v>Agriculture - CO2</v>
      </c>
      <c r="E137" s="3" t="str">
        <f t="shared" si="8"/>
        <v>CO2</v>
      </c>
      <c r="F137" s="3">
        <v>0.02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98" t="s">
        <v>43</v>
      </c>
      <c r="B138" s="3" t="s">
        <v>1013</v>
      </c>
      <c r="C138" s="3" t="str">
        <f t="shared" si="6"/>
        <v>Crops</v>
      </c>
      <c r="D138" s="3" t="str">
        <f t="shared" si="7"/>
        <v>Agriculture - CO2</v>
      </c>
      <c r="E138" s="3" t="str">
        <f t="shared" si="8"/>
        <v>CO2</v>
      </c>
      <c r="F138" s="3">
        <v>0.21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98" t="s">
        <v>43</v>
      </c>
      <c r="B139" s="3" t="s">
        <v>1015</v>
      </c>
      <c r="C139" s="3" t="str">
        <f t="shared" si="6"/>
        <v>Livestock</v>
      </c>
      <c r="D139" s="3" t="str">
        <f t="shared" si="7"/>
        <v>Agriculture - CH4</v>
      </c>
      <c r="E139" s="3" t="str">
        <f t="shared" si="8"/>
        <v>CH4</v>
      </c>
      <c r="F139" s="3">
        <v>12.47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98" t="s">
        <v>43</v>
      </c>
      <c r="B140" s="3" t="s">
        <v>1016</v>
      </c>
      <c r="C140" s="3" t="str">
        <f t="shared" si="6"/>
        <v>Livestock</v>
      </c>
      <c r="D140" s="3" t="str">
        <f t="shared" si="7"/>
        <v>Agriculture - CH4</v>
      </c>
      <c r="E140" s="3" t="str">
        <f t="shared" si="8"/>
        <v>CH4</v>
      </c>
      <c r="F140" s="3">
        <v>1.88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98" t="s">
        <v>43</v>
      </c>
      <c r="B141" s="3" t="s">
        <v>1017</v>
      </c>
      <c r="C141" s="3" t="str">
        <f t="shared" si="6"/>
        <v>Crops</v>
      </c>
      <c r="D141" s="3" t="str">
        <f t="shared" si="7"/>
        <v>Agriculture - CH4</v>
      </c>
      <c r="E141" s="3" t="str">
        <f t="shared" si="8"/>
        <v>CH4</v>
      </c>
      <c r="F141" s="3">
        <v>0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98" t="s">
        <v>43</v>
      </c>
      <c r="B142" s="3" t="s">
        <v>1018</v>
      </c>
      <c r="C142" s="3" t="str">
        <f t="shared" si="6"/>
        <v>Crops</v>
      </c>
      <c r="D142" s="3" t="str">
        <f t="shared" si="7"/>
        <v>Agriculture - CH4</v>
      </c>
      <c r="E142" s="3" t="str">
        <f t="shared" si="8"/>
        <v>CH4</v>
      </c>
      <c r="F142" s="3">
        <v>0.01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98" t="s">
        <v>43</v>
      </c>
      <c r="B143" s="3" t="s">
        <v>1019</v>
      </c>
      <c r="C143" s="3" t="str">
        <f t="shared" si="6"/>
        <v>Livestock</v>
      </c>
      <c r="D143" s="3" t="str">
        <f t="shared" si="7"/>
        <v>Agriculture - N2O</v>
      </c>
      <c r="E143" s="3" t="str">
        <f t="shared" si="8"/>
        <v>N2O</v>
      </c>
      <c r="F143" s="3">
        <v>1.3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98" t="s">
        <v>43</v>
      </c>
      <c r="B144" s="3" t="s">
        <v>1020</v>
      </c>
      <c r="C144" s="3" t="str">
        <f t="shared" si="6"/>
        <v>Crops</v>
      </c>
      <c r="D144" s="3" t="str">
        <f t="shared" si="7"/>
        <v>Agriculture - N2O</v>
      </c>
      <c r="E144" s="3" t="str">
        <f t="shared" si="8"/>
        <v>N2O</v>
      </c>
      <c r="F144" s="3">
        <v>12.28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98" t="s">
        <v>43</v>
      </c>
      <c r="B145" s="3" t="s">
        <v>1021</v>
      </c>
      <c r="C145" s="3" t="str">
        <f t="shared" si="6"/>
        <v>Crops</v>
      </c>
      <c r="D145" s="3" t="str">
        <f t="shared" si="7"/>
        <v>Agriculture - N2O</v>
      </c>
      <c r="E145" s="3" t="str">
        <f t="shared" si="8"/>
        <v>N2O</v>
      </c>
      <c r="F145" s="3">
        <v>0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98" t="s">
        <v>46</v>
      </c>
      <c r="B146" s="3" t="s">
        <v>1011</v>
      </c>
      <c r="C146" s="3" t="str">
        <f t="shared" si="6"/>
        <v>Crops</v>
      </c>
      <c r="D146" s="3" t="str">
        <f t="shared" si="7"/>
        <v>Agriculture - CO2</v>
      </c>
      <c r="E146" s="3" t="str">
        <f t="shared" si="8"/>
        <v>CO2</v>
      </c>
      <c r="F146" s="3">
        <v>0.15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98" t="s">
        <v>46</v>
      </c>
      <c r="B147" s="3" t="s">
        <v>1013</v>
      </c>
      <c r="C147" s="3" t="str">
        <f t="shared" si="6"/>
        <v>Crops</v>
      </c>
      <c r="D147" s="3" t="str">
        <f t="shared" si="7"/>
        <v>Agriculture - CO2</v>
      </c>
      <c r="E147" s="3" t="str">
        <f t="shared" si="8"/>
        <v>CO2</v>
      </c>
      <c r="F147" s="3">
        <v>7.0000000000000007E-2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98" t="s">
        <v>46</v>
      </c>
      <c r="B148" s="3" t="s">
        <v>1015</v>
      </c>
      <c r="C148" s="3" t="str">
        <f t="shared" si="6"/>
        <v>Livestock</v>
      </c>
      <c r="D148" s="3" t="str">
        <f t="shared" si="7"/>
        <v>Agriculture - CH4</v>
      </c>
      <c r="E148" s="3" t="str">
        <f t="shared" si="8"/>
        <v>CH4</v>
      </c>
      <c r="F148" s="3">
        <v>3.69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98" t="s">
        <v>46</v>
      </c>
      <c r="B149" s="3" t="s">
        <v>1016</v>
      </c>
      <c r="C149" s="3" t="str">
        <f t="shared" si="6"/>
        <v>Livestock</v>
      </c>
      <c r="D149" s="3" t="str">
        <f t="shared" si="7"/>
        <v>Agriculture - CH4</v>
      </c>
      <c r="E149" s="3" t="str">
        <f t="shared" si="8"/>
        <v>CH4</v>
      </c>
      <c r="F149" s="3">
        <v>0.32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98" t="s">
        <v>46</v>
      </c>
      <c r="B150" s="3" t="s">
        <v>1017</v>
      </c>
      <c r="C150" s="3" t="str">
        <f t="shared" si="6"/>
        <v>Crops</v>
      </c>
      <c r="D150" s="3" t="str">
        <f t="shared" si="7"/>
        <v>Agriculture - CH4</v>
      </c>
      <c r="E150" s="3" t="str">
        <f t="shared" si="8"/>
        <v>CH4</v>
      </c>
      <c r="F150" s="3">
        <v>0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98" t="s">
        <v>46</v>
      </c>
      <c r="B151" s="3" t="s">
        <v>1018</v>
      </c>
      <c r="C151" s="3" t="str">
        <f t="shared" si="6"/>
        <v>Crops</v>
      </c>
      <c r="D151" s="3" t="str">
        <f t="shared" si="7"/>
        <v>Agriculture - CH4</v>
      </c>
      <c r="E151" s="3" t="str">
        <f t="shared" si="8"/>
        <v>CH4</v>
      </c>
      <c r="F151" s="3">
        <v>0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98" t="s">
        <v>46</v>
      </c>
      <c r="B152" s="3" t="s">
        <v>1019</v>
      </c>
      <c r="C152" s="3" t="str">
        <f t="shared" si="6"/>
        <v>Livestock</v>
      </c>
      <c r="D152" s="3" t="str">
        <f t="shared" si="7"/>
        <v>Agriculture - N2O</v>
      </c>
      <c r="E152" s="3" t="str">
        <f t="shared" si="8"/>
        <v>N2O</v>
      </c>
      <c r="F152" s="3">
        <v>0.2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98" t="s">
        <v>46</v>
      </c>
      <c r="B153" s="3" t="s">
        <v>1020</v>
      </c>
      <c r="C153" s="3" t="str">
        <f t="shared" si="6"/>
        <v>Crops</v>
      </c>
      <c r="D153" s="3" t="str">
        <f t="shared" si="7"/>
        <v>Agriculture - N2O</v>
      </c>
      <c r="E153" s="3" t="str">
        <f t="shared" si="8"/>
        <v>N2O</v>
      </c>
      <c r="F153" s="3">
        <v>5.23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98" t="s">
        <v>46</v>
      </c>
      <c r="B154" s="3" t="s">
        <v>1021</v>
      </c>
      <c r="C154" s="3" t="str">
        <f t="shared" si="6"/>
        <v>Crops</v>
      </c>
      <c r="D154" s="3" t="str">
        <f t="shared" si="7"/>
        <v>Agriculture - N2O</v>
      </c>
      <c r="E154" s="3" t="str">
        <f t="shared" si="8"/>
        <v>N2O</v>
      </c>
      <c r="F154" s="3">
        <v>0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98" t="s">
        <v>49</v>
      </c>
      <c r="B155" s="3" t="s">
        <v>1011</v>
      </c>
      <c r="C155" s="3" t="str">
        <f t="shared" si="6"/>
        <v>Crops</v>
      </c>
      <c r="D155" s="3" t="str">
        <f t="shared" si="7"/>
        <v>Agriculture - CO2</v>
      </c>
      <c r="E155" s="3" t="str">
        <f t="shared" si="8"/>
        <v>CO2</v>
      </c>
      <c r="F155" s="3">
        <v>0.04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98" t="s">
        <v>49</v>
      </c>
      <c r="B156" s="3" t="s">
        <v>1013</v>
      </c>
      <c r="C156" s="3" t="str">
        <f t="shared" si="6"/>
        <v>Crops</v>
      </c>
      <c r="D156" s="3" t="str">
        <f t="shared" si="7"/>
        <v>Agriculture - CO2</v>
      </c>
      <c r="E156" s="3" t="str">
        <f t="shared" si="8"/>
        <v>CO2</v>
      </c>
      <c r="F156" s="3">
        <v>0.1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98" t="s">
        <v>49</v>
      </c>
      <c r="B157" s="3" t="s">
        <v>1015</v>
      </c>
      <c r="C157" s="3" t="str">
        <f t="shared" si="6"/>
        <v>Livestock</v>
      </c>
      <c r="D157" s="3" t="str">
        <f t="shared" si="7"/>
        <v>Agriculture - CH4</v>
      </c>
      <c r="E157" s="3" t="str">
        <f t="shared" si="8"/>
        <v>CH4</v>
      </c>
      <c r="F157" s="3">
        <v>1.41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98" t="s">
        <v>49</v>
      </c>
      <c r="B158" s="3" t="s">
        <v>1016</v>
      </c>
      <c r="C158" s="3" t="str">
        <f t="shared" si="6"/>
        <v>Livestock</v>
      </c>
      <c r="D158" s="3" t="str">
        <f t="shared" si="7"/>
        <v>Agriculture - CH4</v>
      </c>
      <c r="E158" s="3" t="str">
        <f t="shared" si="8"/>
        <v>CH4</v>
      </c>
      <c r="F158" s="3">
        <v>0.12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98" t="s">
        <v>49</v>
      </c>
      <c r="B159" s="3" t="s">
        <v>1017</v>
      </c>
      <c r="C159" s="3" t="str">
        <f t="shared" si="6"/>
        <v>Crops</v>
      </c>
      <c r="D159" s="3" t="str">
        <f t="shared" si="7"/>
        <v>Agriculture - CH4</v>
      </c>
      <c r="E159" s="3" t="str">
        <f t="shared" si="8"/>
        <v>CH4</v>
      </c>
      <c r="F159" s="3">
        <v>1.95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98" t="s">
        <v>49</v>
      </c>
      <c r="B160" s="3" t="s">
        <v>1018</v>
      </c>
      <c r="C160" s="3" t="str">
        <f t="shared" si="6"/>
        <v>Crops</v>
      </c>
      <c r="D160" s="3" t="str">
        <f t="shared" si="7"/>
        <v>Agriculture - CH4</v>
      </c>
      <c r="E160" s="3" t="str">
        <f t="shared" si="8"/>
        <v>CH4</v>
      </c>
      <c r="F160" s="3">
        <v>0.1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98" t="s">
        <v>49</v>
      </c>
      <c r="B161" s="3" t="s">
        <v>1019</v>
      </c>
      <c r="C161" s="3" t="str">
        <f t="shared" si="6"/>
        <v>Livestock</v>
      </c>
      <c r="D161" s="3" t="str">
        <f t="shared" si="7"/>
        <v>Agriculture - N2O</v>
      </c>
      <c r="E161" s="3" t="str">
        <f t="shared" si="8"/>
        <v>N2O</v>
      </c>
      <c r="F161" s="3">
        <v>0.04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98" t="s">
        <v>49</v>
      </c>
      <c r="B162" s="3" t="s">
        <v>1020</v>
      </c>
      <c r="C162" s="3" t="str">
        <f t="shared" si="6"/>
        <v>Crops</v>
      </c>
      <c r="D162" s="3" t="str">
        <f t="shared" si="7"/>
        <v>Agriculture - N2O</v>
      </c>
      <c r="E162" s="3" t="str">
        <f t="shared" si="8"/>
        <v>N2O</v>
      </c>
      <c r="F162" s="3">
        <v>2.71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98" t="s">
        <v>49</v>
      </c>
      <c r="B163" s="3" t="s">
        <v>1021</v>
      </c>
      <c r="C163" s="3" t="str">
        <f t="shared" si="6"/>
        <v>Crops</v>
      </c>
      <c r="D163" s="3" t="str">
        <f t="shared" si="7"/>
        <v>Agriculture - N2O</v>
      </c>
      <c r="E163" s="3" t="str">
        <f t="shared" si="8"/>
        <v>N2O</v>
      </c>
      <c r="F163" s="3">
        <v>0.02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98" t="s">
        <v>51</v>
      </c>
      <c r="B164" s="3" t="s">
        <v>1011</v>
      </c>
      <c r="C164" s="3" t="str">
        <f t="shared" si="6"/>
        <v>Crops</v>
      </c>
      <c r="D164" s="3" t="str">
        <f t="shared" si="7"/>
        <v>Agriculture - CO2</v>
      </c>
      <c r="E164" s="3" t="str">
        <f t="shared" si="8"/>
        <v>CO2</v>
      </c>
      <c r="F164" s="3">
        <v>0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98" t="s">
        <v>51</v>
      </c>
      <c r="B165" s="3" t="s">
        <v>1013</v>
      </c>
      <c r="C165" s="3" t="str">
        <f t="shared" si="6"/>
        <v>Crops</v>
      </c>
      <c r="D165" s="3" t="str">
        <f t="shared" si="7"/>
        <v>Agriculture - CO2</v>
      </c>
      <c r="E165" s="3" t="str">
        <f t="shared" si="8"/>
        <v>CO2</v>
      </c>
      <c r="F165" s="3">
        <v>0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98" t="s">
        <v>51</v>
      </c>
      <c r="B166" s="3" t="s">
        <v>1015</v>
      </c>
      <c r="C166" s="3" t="str">
        <f t="shared" si="6"/>
        <v>Livestock</v>
      </c>
      <c r="D166" s="3" t="str">
        <f t="shared" si="7"/>
        <v>Agriculture - CH4</v>
      </c>
      <c r="E166" s="3" t="str">
        <f t="shared" si="8"/>
        <v>CH4</v>
      </c>
      <c r="F166" s="3">
        <v>0.19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98" t="s">
        <v>51</v>
      </c>
      <c r="B167" s="3" t="s">
        <v>1016</v>
      </c>
      <c r="C167" s="3" t="str">
        <f t="shared" si="6"/>
        <v>Livestock</v>
      </c>
      <c r="D167" s="3" t="str">
        <f t="shared" si="7"/>
        <v>Agriculture - CH4</v>
      </c>
      <c r="E167" s="3" t="str">
        <f t="shared" si="8"/>
        <v>CH4</v>
      </c>
      <c r="F167" s="3">
        <v>0.04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98" t="s">
        <v>51</v>
      </c>
      <c r="B168" s="3" t="s">
        <v>1017</v>
      </c>
      <c r="C168" s="3" t="str">
        <f t="shared" si="6"/>
        <v>Crops</v>
      </c>
      <c r="D168" s="3" t="str">
        <f t="shared" si="7"/>
        <v>Agriculture - CH4</v>
      </c>
      <c r="E168" s="3" t="str">
        <f t="shared" si="8"/>
        <v>CH4</v>
      </c>
      <c r="F168" s="3">
        <v>0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98" t="s">
        <v>51</v>
      </c>
      <c r="B169" s="3" t="s">
        <v>1018</v>
      </c>
      <c r="C169" s="3" t="str">
        <f t="shared" si="6"/>
        <v>Crops</v>
      </c>
      <c r="D169" s="3" t="str">
        <f t="shared" si="7"/>
        <v>Agriculture - CH4</v>
      </c>
      <c r="E169" s="3" t="str">
        <f t="shared" si="8"/>
        <v>CH4</v>
      </c>
      <c r="F169" s="3">
        <v>0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98" t="s">
        <v>51</v>
      </c>
      <c r="B170" s="3" t="s">
        <v>1019</v>
      </c>
      <c r="C170" s="3" t="str">
        <f t="shared" si="6"/>
        <v>Livestock</v>
      </c>
      <c r="D170" s="3" t="str">
        <f t="shared" si="7"/>
        <v>Agriculture - N2O</v>
      </c>
      <c r="E170" s="3" t="str">
        <f t="shared" si="8"/>
        <v>N2O</v>
      </c>
      <c r="F170" s="3">
        <v>0.02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98" t="s">
        <v>51</v>
      </c>
      <c r="B171" s="3" t="s">
        <v>1020</v>
      </c>
      <c r="C171" s="3" t="str">
        <f t="shared" si="6"/>
        <v>Crops</v>
      </c>
      <c r="D171" s="3" t="str">
        <f t="shared" si="7"/>
        <v>Agriculture - N2O</v>
      </c>
      <c r="E171" s="3" t="str">
        <f t="shared" si="8"/>
        <v>N2O</v>
      </c>
      <c r="F171" s="3">
        <v>0.13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98" t="s">
        <v>51</v>
      </c>
      <c r="B172" s="3" t="s">
        <v>1021</v>
      </c>
      <c r="C172" s="3" t="str">
        <f t="shared" si="6"/>
        <v>Crops</v>
      </c>
      <c r="D172" s="3" t="str">
        <f t="shared" si="7"/>
        <v>Agriculture - N2O</v>
      </c>
      <c r="E172" s="3" t="str">
        <f t="shared" si="8"/>
        <v>N2O</v>
      </c>
      <c r="F172" s="3">
        <v>0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98" t="s">
        <v>54</v>
      </c>
      <c r="B173" s="3" t="s">
        <v>1011</v>
      </c>
      <c r="C173" s="3" t="str">
        <f t="shared" si="6"/>
        <v>Crops</v>
      </c>
      <c r="D173" s="3" t="str">
        <f t="shared" si="7"/>
        <v>Agriculture - CO2</v>
      </c>
      <c r="E173" s="3" t="str">
        <f t="shared" si="8"/>
        <v>CO2</v>
      </c>
      <c r="F173" s="3">
        <v>0.04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98" t="s">
        <v>54</v>
      </c>
      <c r="B174" s="3" t="s">
        <v>1013</v>
      </c>
      <c r="C174" s="3" t="str">
        <f t="shared" si="6"/>
        <v>Crops</v>
      </c>
      <c r="D174" s="3" t="str">
        <f t="shared" si="7"/>
        <v>Agriculture - CO2</v>
      </c>
      <c r="E174" s="3" t="str">
        <f t="shared" si="8"/>
        <v>CO2</v>
      </c>
      <c r="F174" s="3">
        <v>0.01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98" t="s">
        <v>54</v>
      </c>
      <c r="B175" s="3" t="s">
        <v>1015</v>
      </c>
      <c r="C175" s="3" t="str">
        <f t="shared" si="6"/>
        <v>Livestock</v>
      </c>
      <c r="D175" s="3" t="str">
        <f t="shared" si="7"/>
        <v>Agriculture - CH4</v>
      </c>
      <c r="E175" s="3" t="str">
        <f t="shared" si="8"/>
        <v>CH4</v>
      </c>
      <c r="F175" s="3">
        <v>0.4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98" t="s">
        <v>54</v>
      </c>
      <c r="B176" s="3" t="s">
        <v>1016</v>
      </c>
      <c r="C176" s="3" t="str">
        <f t="shared" si="6"/>
        <v>Livestock</v>
      </c>
      <c r="D176" s="3" t="str">
        <f t="shared" si="7"/>
        <v>Agriculture - CH4</v>
      </c>
      <c r="E176" s="3" t="str">
        <f t="shared" si="8"/>
        <v>CH4</v>
      </c>
      <c r="F176" s="3">
        <v>0.12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98" t="s">
        <v>54</v>
      </c>
      <c r="B177" s="3" t="s">
        <v>1017</v>
      </c>
      <c r="C177" s="3" t="str">
        <f t="shared" si="6"/>
        <v>Crops</v>
      </c>
      <c r="D177" s="3" t="str">
        <f t="shared" si="7"/>
        <v>Agriculture - CH4</v>
      </c>
      <c r="E177" s="3" t="str">
        <f t="shared" si="8"/>
        <v>CH4</v>
      </c>
      <c r="F177" s="3">
        <v>0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98" t="s">
        <v>54</v>
      </c>
      <c r="B178" s="3" t="s">
        <v>1018</v>
      </c>
      <c r="C178" s="3" t="str">
        <f t="shared" si="6"/>
        <v>Crops</v>
      </c>
      <c r="D178" s="3" t="str">
        <f t="shared" si="7"/>
        <v>Agriculture - CH4</v>
      </c>
      <c r="E178" s="3" t="str">
        <f t="shared" si="8"/>
        <v>CH4</v>
      </c>
      <c r="F178" s="3">
        <v>0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98" t="s">
        <v>54</v>
      </c>
      <c r="B179" s="3" t="s">
        <v>1019</v>
      </c>
      <c r="C179" s="3" t="str">
        <f t="shared" si="6"/>
        <v>Livestock</v>
      </c>
      <c r="D179" s="3" t="str">
        <f t="shared" si="7"/>
        <v>Agriculture - N2O</v>
      </c>
      <c r="E179" s="3" t="str">
        <f t="shared" si="8"/>
        <v>N2O</v>
      </c>
      <c r="F179" s="3">
        <v>0.21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98" t="s">
        <v>54</v>
      </c>
      <c r="B180" s="3" t="s">
        <v>1020</v>
      </c>
      <c r="C180" s="3" t="str">
        <f t="shared" si="6"/>
        <v>Crops</v>
      </c>
      <c r="D180" s="3" t="str">
        <f t="shared" si="7"/>
        <v>Agriculture - N2O</v>
      </c>
      <c r="E180" s="3" t="str">
        <f t="shared" si="8"/>
        <v>N2O</v>
      </c>
      <c r="F180" s="3">
        <v>0.94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98" t="s">
        <v>54</v>
      </c>
      <c r="B181" s="3" t="s">
        <v>1021</v>
      </c>
      <c r="C181" s="3" t="str">
        <f t="shared" si="6"/>
        <v>Crops</v>
      </c>
      <c r="D181" s="3" t="str">
        <f t="shared" si="7"/>
        <v>Agriculture - N2O</v>
      </c>
      <c r="E181" s="3" t="str">
        <f t="shared" si="8"/>
        <v>N2O</v>
      </c>
      <c r="F181" s="3">
        <v>0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98" t="s">
        <v>57</v>
      </c>
      <c r="B182" s="3" t="s">
        <v>1011</v>
      </c>
      <c r="C182" s="3" t="str">
        <f t="shared" si="6"/>
        <v>Crops</v>
      </c>
      <c r="D182" s="3" t="str">
        <f t="shared" si="7"/>
        <v>Agriculture - CO2</v>
      </c>
      <c r="E182" s="3" t="str">
        <f t="shared" si="8"/>
        <v>CO2</v>
      </c>
      <c r="F182" s="3">
        <v>0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98" t="s">
        <v>57</v>
      </c>
      <c r="B183" s="3" t="s">
        <v>1013</v>
      </c>
      <c r="C183" s="3" t="str">
        <f t="shared" si="6"/>
        <v>Crops</v>
      </c>
      <c r="D183" s="3" t="str">
        <f t="shared" si="7"/>
        <v>Agriculture - CO2</v>
      </c>
      <c r="E183" s="3" t="str">
        <f t="shared" si="8"/>
        <v>CO2</v>
      </c>
      <c r="F183" s="3">
        <v>0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98" t="s">
        <v>57</v>
      </c>
      <c r="B184" s="3" t="s">
        <v>1015</v>
      </c>
      <c r="C184" s="3" t="str">
        <f t="shared" si="6"/>
        <v>Livestock</v>
      </c>
      <c r="D184" s="3" t="str">
        <f t="shared" si="7"/>
        <v>Agriculture - CH4</v>
      </c>
      <c r="E184" s="3" t="str">
        <f t="shared" si="8"/>
        <v>CH4</v>
      </c>
      <c r="F184" s="3">
        <v>0.09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98" t="s">
        <v>57</v>
      </c>
      <c r="B185" s="3" t="s">
        <v>1016</v>
      </c>
      <c r="C185" s="3" t="str">
        <f t="shared" si="6"/>
        <v>Livestock</v>
      </c>
      <c r="D185" s="3" t="str">
        <f t="shared" si="7"/>
        <v>Agriculture - CH4</v>
      </c>
      <c r="E185" s="3" t="str">
        <f t="shared" si="8"/>
        <v>CH4</v>
      </c>
      <c r="F185" s="3">
        <v>0.01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98" t="s">
        <v>57</v>
      </c>
      <c r="B186" s="3" t="s">
        <v>1017</v>
      </c>
      <c r="C186" s="3" t="str">
        <f t="shared" si="6"/>
        <v>Crops</v>
      </c>
      <c r="D186" s="3" t="str">
        <f t="shared" si="7"/>
        <v>Agriculture - CH4</v>
      </c>
      <c r="E186" s="3" t="str">
        <f t="shared" si="8"/>
        <v>CH4</v>
      </c>
      <c r="F186" s="3">
        <v>0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98" t="s">
        <v>57</v>
      </c>
      <c r="B187" s="3" t="s">
        <v>1018</v>
      </c>
      <c r="C187" s="3" t="str">
        <f t="shared" si="6"/>
        <v>Crops</v>
      </c>
      <c r="D187" s="3" t="str">
        <f t="shared" si="7"/>
        <v>Agriculture - CH4</v>
      </c>
      <c r="E187" s="3" t="str">
        <f t="shared" si="8"/>
        <v>CH4</v>
      </c>
      <c r="F187" s="3">
        <v>0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98" t="s">
        <v>57</v>
      </c>
      <c r="B188" s="3" t="s">
        <v>1019</v>
      </c>
      <c r="C188" s="3" t="str">
        <f t="shared" si="6"/>
        <v>Livestock</v>
      </c>
      <c r="D188" s="3" t="str">
        <f t="shared" si="7"/>
        <v>Agriculture - N2O</v>
      </c>
      <c r="E188" s="3" t="str">
        <f t="shared" si="8"/>
        <v>N2O</v>
      </c>
      <c r="F188" s="3">
        <v>0.01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98" t="s">
        <v>57</v>
      </c>
      <c r="B189" s="3" t="s">
        <v>1020</v>
      </c>
      <c r="C189" s="3" t="str">
        <f t="shared" si="6"/>
        <v>Crops</v>
      </c>
      <c r="D189" s="3" t="str">
        <f t="shared" si="7"/>
        <v>Agriculture - N2O</v>
      </c>
      <c r="E189" s="3" t="str">
        <f t="shared" si="8"/>
        <v>N2O</v>
      </c>
      <c r="F189" s="3">
        <v>0.11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98" t="s">
        <v>57</v>
      </c>
      <c r="B190" s="3" t="s">
        <v>1021</v>
      </c>
      <c r="C190" s="3" t="str">
        <f t="shared" si="6"/>
        <v>Crops</v>
      </c>
      <c r="D190" s="3" t="str">
        <f t="shared" si="7"/>
        <v>Agriculture - N2O</v>
      </c>
      <c r="E190" s="3" t="str">
        <f t="shared" si="8"/>
        <v>N2O</v>
      </c>
      <c r="F190" s="3">
        <v>0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98" t="s">
        <v>60</v>
      </c>
      <c r="B191" s="3" t="s">
        <v>1011</v>
      </c>
      <c r="C191" s="3" t="str">
        <f t="shared" si="6"/>
        <v>Crops</v>
      </c>
      <c r="D191" s="3" t="str">
        <f t="shared" si="7"/>
        <v>Agriculture - CO2</v>
      </c>
      <c r="E191" s="3" t="str">
        <f t="shared" si="8"/>
        <v>CO2</v>
      </c>
      <c r="F191" s="3">
        <v>0.04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98" t="s">
        <v>60</v>
      </c>
      <c r="B192" s="3" t="s">
        <v>1013</v>
      </c>
      <c r="C192" s="3" t="str">
        <f t="shared" si="6"/>
        <v>Crops</v>
      </c>
      <c r="D192" s="3" t="str">
        <f t="shared" si="7"/>
        <v>Agriculture - CO2</v>
      </c>
      <c r="E192" s="3" t="str">
        <f t="shared" si="8"/>
        <v>CO2</v>
      </c>
      <c r="F192" s="3">
        <v>7.0000000000000007E-2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98" t="s">
        <v>60</v>
      </c>
      <c r="B193" s="3" t="s">
        <v>1015</v>
      </c>
      <c r="C193" s="3" t="str">
        <f t="shared" si="6"/>
        <v>Livestock</v>
      </c>
      <c r="D193" s="3" t="str">
        <f t="shared" si="7"/>
        <v>Agriculture - CH4</v>
      </c>
      <c r="E193" s="3" t="str">
        <f t="shared" si="8"/>
        <v>CH4</v>
      </c>
      <c r="F193" s="3">
        <v>2.78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98" t="s">
        <v>60</v>
      </c>
      <c r="B194" s="3" t="s">
        <v>1016</v>
      </c>
      <c r="C194" s="3" t="str">
        <f t="shared" ref="C194:C257" si="9">VLOOKUP(B194,$G$3:$H$11,2,FALSE)</f>
        <v>Livestock</v>
      </c>
      <c r="D194" s="3" t="str">
        <f t="shared" ref="D194:D257" si="10">LEFT(B194, 17)</f>
        <v>Agriculture - CH4</v>
      </c>
      <c r="E194" s="3" t="str">
        <f t="shared" ref="E194:E257" si="11">RIGHT(D194,3)</f>
        <v>CH4</v>
      </c>
      <c r="F194" s="3">
        <v>1.96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98" t="s">
        <v>60</v>
      </c>
      <c r="B195" s="3" t="s">
        <v>1017</v>
      </c>
      <c r="C195" s="3" t="str">
        <f t="shared" si="9"/>
        <v>Crops</v>
      </c>
      <c r="D195" s="3" t="str">
        <f t="shared" si="10"/>
        <v>Agriculture - CH4</v>
      </c>
      <c r="E195" s="3" t="str">
        <f t="shared" si="11"/>
        <v>CH4</v>
      </c>
      <c r="F195" s="3">
        <v>0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98" t="s">
        <v>60</v>
      </c>
      <c r="B196" s="3" t="s">
        <v>1018</v>
      </c>
      <c r="C196" s="3" t="str">
        <f t="shared" si="9"/>
        <v>Crops</v>
      </c>
      <c r="D196" s="3" t="str">
        <f t="shared" si="10"/>
        <v>Agriculture - CH4</v>
      </c>
      <c r="E196" s="3" t="str">
        <f t="shared" si="11"/>
        <v>CH4</v>
      </c>
      <c r="F196" s="3">
        <v>0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98" t="s">
        <v>60</v>
      </c>
      <c r="B197" s="3" t="s">
        <v>1019</v>
      </c>
      <c r="C197" s="3" t="str">
        <f t="shared" si="9"/>
        <v>Livestock</v>
      </c>
      <c r="D197" s="3" t="str">
        <f t="shared" si="10"/>
        <v>Agriculture - N2O</v>
      </c>
      <c r="E197" s="3" t="str">
        <f t="shared" si="11"/>
        <v>N2O</v>
      </c>
      <c r="F197" s="3">
        <v>0.44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98" t="s">
        <v>60</v>
      </c>
      <c r="B198" s="3" t="s">
        <v>1020</v>
      </c>
      <c r="C198" s="3" t="str">
        <f t="shared" si="9"/>
        <v>Crops</v>
      </c>
      <c r="D198" s="3" t="str">
        <f t="shared" si="10"/>
        <v>Agriculture - N2O</v>
      </c>
      <c r="E198" s="3" t="str">
        <f t="shared" si="11"/>
        <v>N2O</v>
      </c>
      <c r="F198" s="3">
        <v>4.08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98" t="s">
        <v>60</v>
      </c>
      <c r="B199" s="3" t="s">
        <v>1021</v>
      </c>
      <c r="C199" s="3" t="str">
        <f t="shared" si="9"/>
        <v>Crops</v>
      </c>
      <c r="D199" s="3" t="str">
        <f t="shared" si="10"/>
        <v>Agriculture - N2O</v>
      </c>
      <c r="E199" s="3" t="str">
        <f t="shared" si="11"/>
        <v>N2O</v>
      </c>
      <c r="F199" s="3">
        <v>0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98" t="s">
        <v>1</v>
      </c>
      <c r="B200" s="3" t="s">
        <v>1011</v>
      </c>
      <c r="C200" s="3" t="str">
        <f t="shared" si="9"/>
        <v>Crops</v>
      </c>
      <c r="D200" s="3" t="str">
        <f t="shared" si="10"/>
        <v>Agriculture - CO2</v>
      </c>
      <c r="E200" s="3" t="str">
        <f t="shared" si="11"/>
        <v>CO2</v>
      </c>
      <c r="F200" s="3">
        <v>0.02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98" t="s">
        <v>1</v>
      </c>
      <c r="B201" s="3" t="s">
        <v>1013</v>
      </c>
      <c r="C201" s="3" t="str">
        <f t="shared" si="9"/>
        <v>Crops</v>
      </c>
      <c r="D201" s="3" t="str">
        <f t="shared" si="10"/>
        <v>Agriculture - CO2</v>
      </c>
      <c r="E201" s="3" t="str">
        <f t="shared" si="11"/>
        <v>CO2</v>
      </c>
      <c r="F201" s="3">
        <v>0.47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98" t="s">
        <v>1</v>
      </c>
      <c r="B202" s="3" t="s">
        <v>1015</v>
      </c>
      <c r="C202" s="3" t="str">
        <f t="shared" si="9"/>
        <v>Livestock</v>
      </c>
      <c r="D202" s="3" t="str">
        <f t="shared" si="10"/>
        <v>Agriculture - CH4</v>
      </c>
      <c r="E202" s="3" t="str">
        <f t="shared" si="11"/>
        <v>CH4</v>
      </c>
      <c r="F202" s="3">
        <v>4.66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98" t="s">
        <v>1</v>
      </c>
      <c r="B203" s="3" t="s">
        <v>1016</v>
      </c>
      <c r="C203" s="3" t="str">
        <f t="shared" si="9"/>
        <v>Livestock</v>
      </c>
      <c r="D203" s="3" t="str">
        <f t="shared" si="10"/>
        <v>Agriculture - CH4</v>
      </c>
      <c r="E203" s="3" t="str">
        <f t="shared" si="11"/>
        <v>CH4</v>
      </c>
      <c r="F203" s="3">
        <v>2.74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98" t="s">
        <v>1</v>
      </c>
      <c r="B204" s="3" t="s">
        <v>1017</v>
      </c>
      <c r="C204" s="3" t="str">
        <f t="shared" si="9"/>
        <v>Crops</v>
      </c>
      <c r="D204" s="3" t="str">
        <f t="shared" si="10"/>
        <v>Agriculture - CH4</v>
      </c>
      <c r="E204" s="3" t="str">
        <f t="shared" si="11"/>
        <v>CH4</v>
      </c>
      <c r="F204" s="3">
        <v>0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98" t="s">
        <v>1</v>
      </c>
      <c r="B205" s="3" t="s">
        <v>1018</v>
      </c>
      <c r="C205" s="3" t="str">
        <f t="shared" si="9"/>
        <v>Crops</v>
      </c>
      <c r="D205" s="3" t="str">
        <f t="shared" si="10"/>
        <v>Agriculture - CH4</v>
      </c>
      <c r="E205" s="3" t="str">
        <f t="shared" si="11"/>
        <v>CH4</v>
      </c>
      <c r="F205" s="3">
        <v>0.01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98" t="s">
        <v>1</v>
      </c>
      <c r="B206" s="3" t="s">
        <v>1019</v>
      </c>
      <c r="C206" s="3" t="str">
        <f t="shared" si="9"/>
        <v>Livestock</v>
      </c>
      <c r="D206" s="3" t="str">
        <f t="shared" si="10"/>
        <v>Agriculture - N2O</v>
      </c>
      <c r="E206" s="3" t="str">
        <f t="shared" si="11"/>
        <v>N2O</v>
      </c>
      <c r="F206" s="3">
        <v>0.86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98" t="s">
        <v>1</v>
      </c>
      <c r="B207" s="3" t="s">
        <v>1020</v>
      </c>
      <c r="C207" s="3" t="str">
        <f t="shared" si="9"/>
        <v>Crops</v>
      </c>
      <c r="D207" s="3" t="str">
        <f t="shared" si="10"/>
        <v>Agriculture - N2O</v>
      </c>
      <c r="E207" s="3" t="str">
        <f t="shared" si="11"/>
        <v>N2O</v>
      </c>
      <c r="F207" s="3">
        <v>12.52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98" t="s">
        <v>1</v>
      </c>
      <c r="B208" s="3" t="s">
        <v>1021</v>
      </c>
      <c r="C208" s="3" t="str">
        <f t="shared" si="9"/>
        <v>Crops</v>
      </c>
      <c r="D208" s="3" t="str">
        <f t="shared" si="10"/>
        <v>Agriculture - N2O</v>
      </c>
      <c r="E208" s="3" t="str">
        <f t="shared" si="11"/>
        <v>N2O</v>
      </c>
      <c r="F208" s="3">
        <v>0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98" t="s">
        <v>64</v>
      </c>
      <c r="B209" s="3" t="s">
        <v>1011</v>
      </c>
      <c r="C209" s="3" t="str">
        <f t="shared" si="9"/>
        <v>Crops</v>
      </c>
      <c r="D209" s="3" t="str">
        <f t="shared" si="10"/>
        <v>Agriculture - CO2</v>
      </c>
      <c r="E209" s="3" t="str">
        <f t="shared" si="11"/>
        <v>CO2</v>
      </c>
      <c r="F209" s="3">
        <v>0.04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98" t="s">
        <v>64</v>
      </c>
      <c r="B210" s="3" t="s">
        <v>1013</v>
      </c>
      <c r="C210" s="3" t="str">
        <f t="shared" si="9"/>
        <v>Crops</v>
      </c>
      <c r="D210" s="3" t="str">
        <f t="shared" si="10"/>
        <v>Agriculture - CO2</v>
      </c>
      <c r="E210" s="3" t="str">
        <f t="shared" si="11"/>
        <v>CO2</v>
      </c>
      <c r="F210" s="3">
        <v>0.05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98" t="s">
        <v>64</v>
      </c>
      <c r="B211" s="3" t="s">
        <v>1015</v>
      </c>
      <c r="C211" s="3" t="str">
        <f t="shared" si="9"/>
        <v>Livestock</v>
      </c>
      <c r="D211" s="3" t="str">
        <f t="shared" si="10"/>
        <v>Agriculture - CH4</v>
      </c>
      <c r="E211" s="3" t="str">
        <f t="shared" si="11"/>
        <v>CH4</v>
      </c>
      <c r="F211" s="3">
        <v>1.57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98" t="s">
        <v>64</v>
      </c>
      <c r="B212" s="3" t="s">
        <v>1016</v>
      </c>
      <c r="C212" s="3" t="str">
        <f t="shared" si="9"/>
        <v>Livestock</v>
      </c>
      <c r="D212" s="3" t="str">
        <f t="shared" si="10"/>
        <v>Agriculture - CH4</v>
      </c>
      <c r="E212" s="3" t="str">
        <f t="shared" si="11"/>
        <v>CH4</v>
      </c>
      <c r="F212" s="3">
        <v>0.56999999999999995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98" t="s">
        <v>64</v>
      </c>
      <c r="B213" s="3" t="s">
        <v>1017</v>
      </c>
      <c r="C213" s="3" t="str">
        <f t="shared" si="9"/>
        <v>Crops</v>
      </c>
      <c r="D213" s="3" t="str">
        <f t="shared" si="10"/>
        <v>Agriculture - CH4</v>
      </c>
      <c r="E213" s="3" t="str">
        <f t="shared" si="11"/>
        <v>CH4</v>
      </c>
      <c r="F213" s="3">
        <v>0.28000000000000003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98" t="s">
        <v>64</v>
      </c>
      <c r="B214" s="3" t="s">
        <v>1018</v>
      </c>
      <c r="C214" s="3" t="str">
        <f t="shared" si="9"/>
        <v>Crops</v>
      </c>
      <c r="D214" s="3" t="str">
        <f t="shared" si="10"/>
        <v>Agriculture - CH4</v>
      </c>
      <c r="E214" s="3" t="str">
        <f t="shared" si="11"/>
        <v>CH4</v>
      </c>
      <c r="F214" s="3">
        <v>0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98" t="s">
        <v>64</v>
      </c>
      <c r="B215" s="3" t="s">
        <v>1019</v>
      </c>
      <c r="C215" s="3" t="str">
        <f t="shared" si="9"/>
        <v>Livestock</v>
      </c>
      <c r="D215" s="3" t="str">
        <f t="shared" si="10"/>
        <v>Agriculture - N2O</v>
      </c>
      <c r="E215" s="3" t="str">
        <f t="shared" si="11"/>
        <v>N2O</v>
      </c>
      <c r="F215" s="3">
        <v>0.42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98" t="s">
        <v>64</v>
      </c>
      <c r="B216" s="3" t="s">
        <v>1020</v>
      </c>
      <c r="C216" s="3" t="str">
        <f t="shared" si="9"/>
        <v>Crops</v>
      </c>
      <c r="D216" s="3" t="str">
        <f t="shared" si="10"/>
        <v>Agriculture - N2O</v>
      </c>
      <c r="E216" s="3" t="str">
        <f t="shared" si="11"/>
        <v>N2O</v>
      </c>
      <c r="F216" s="3">
        <v>3.7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98" t="s">
        <v>64</v>
      </c>
      <c r="B217" s="3" t="s">
        <v>1021</v>
      </c>
      <c r="C217" s="3" t="str">
        <f t="shared" si="9"/>
        <v>Crops</v>
      </c>
      <c r="D217" s="3" t="str">
        <f t="shared" si="10"/>
        <v>Agriculture - N2O</v>
      </c>
      <c r="E217" s="3" t="str">
        <f t="shared" si="11"/>
        <v>N2O</v>
      </c>
      <c r="F217" s="3">
        <v>0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98" t="s">
        <v>67</v>
      </c>
      <c r="B218" s="3" t="s">
        <v>1011</v>
      </c>
      <c r="C218" s="3" t="str">
        <f t="shared" si="9"/>
        <v>Crops</v>
      </c>
      <c r="D218" s="3" t="str">
        <f t="shared" si="10"/>
        <v>Agriculture - CO2</v>
      </c>
      <c r="E218" s="3" t="str">
        <f t="shared" si="11"/>
        <v>CO2</v>
      </c>
      <c r="F218" s="3">
        <v>0.17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98" t="s">
        <v>67</v>
      </c>
      <c r="B219" s="3" t="s">
        <v>1013</v>
      </c>
      <c r="C219" s="3" t="str">
        <f t="shared" si="9"/>
        <v>Crops</v>
      </c>
      <c r="D219" s="3" t="str">
        <f t="shared" si="10"/>
        <v>Agriculture - CO2</v>
      </c>
      <c r="E219" s="3" t="str">
        <f t="shared" si="11"/>
        <v>CO2</v>
      </c>
      <c r="F219" s="3">
        <v>0.17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98" t="s">
        <v>67</v>
      </c>
      <c r="B220" s="3" t="s">
        <v>1015</v>
      </c>
      <c r="C220" s="3" t="str">
        <f t="shared" si="9"/>
        <v>Livestock</v>
      </c>
      <c r="D220" s="3" t="str">
        <f t="shared" si="10"/>
        <v>Agriculture - CH4</v>
      </c>
      <c r="E220" s="3" t="str">
        <f t="shared" si="11"/>
        <v>CH4</v>
      </c>
      <c r="F220" s="3">
        <v>7.08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98" t="s">
        <v>67</v>
      </c>
      <c r="B221" s="3" t="s">
        <v>1016</v>
      </c>
      <c r="C221" s="3" t="str">
        <f t="shared" si="9"/>
        <v>Livestock</v>
      </c>
      <c r="D221" s="3" t="str">
        <f t="shared" si="10"/>
        <v>Agriculture - CH4</v>
      </c>
      <c r="E221" s="3" t="str">
        <f t="shared" si="11"/>
        <v>CH4</v>
      </c>
      <c r="F221" s="3">
        <v>1.54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98" t="s">
        <v>67</v>
      </c>
      <c r="B222" s="3" t="s">
        <v>1017</v>
      </c>
      <c r="C222" s="3" t="str">
        <f t="shared" si="9"/>
        <v>Crops</v>
      </c>
      <c r="D222" s="3" t="str">
        <f t="shared" si="10"/>
        <v>Agriculture - CH4</v>
      </c>
      <c r="E222" s="3" t="str">
        <f t="shared" si="11"/>
        <v>CH4</v>
      </c>
      <c r="F222" s="3">
        <v>0.38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98" t="s">
        <v>67</v>
      </c>
      <c r="B223" s="3" t="s">
        <v>1018</v>
      </c>
      <c r="C223" s="3" t="str">
        <f t="shared" si="9"/>
        <v>Crops</v>
      </c>
      <c r="D223" s="3" t="str">
        <f t="shared" si="10"/>
        <v>Agriculture - CH4</v>
      </c>
      <c r="E223" s="3" t="str">
        <f t="shared" si="11"/>
        <v>CH4</v>
      </c>
      <c r="F223" s="3">
        <v>0.01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98" t="s">
        <v>67</v>
      </c>
      <c r="B224" s="3" t="s">
        <v>1019</v>
      </c>
      <c r="C224" s="3" t="str">
        <f t="shared" si="9"/>
        <v>Livestock</v>
      </c>
      <c r="D224" s="3" t="str">
        <f t="shared" si="10"/>
        <v>Agriculture - N2O</v>
      </c>
      <c r="E224" s="3" t="str">
        <f t="shared" si="11"/>
        <v>N2O</v>
      </c>
      <c r="F224" s="3">
        <v>0.38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98" t="s">
        <v>67</v>
      </c>
      <c r="B225" s="3" t="s">
        <v>1020</v>
      </c>
      <c r="C225" s="3" t="str">
        <f t="shared" si="9"/>
        <v>Crops</v>
      </c>
      <c r="D225" s="3" t="str">
        <f t="shared" si="10"/>
        <v>Agriculture - N2O</v>
      </c>
      <c r="E225" s="3" t="str">
        <f t="shared" si="11"/>
        <v>N2O</v>
      </c>
      <c r="F225" s="3">
        <v>11.92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98" t="s">
        <v>67</v>
      </c>
      <c r="B226" s="3" t="s">
        <v>1021</v>
      </c>
      <c r="C226" s="3" t="str">
        <f t="shared" si="9"/>
        <v>Crops</v>
      </c>
      <c r="D226" s="3" t="str">
        <f t="shared" si="10"/>
        <v>Agriculture - N2O</v>
      </c>
      <c r="E226" s="3" t="str">
        <f t="shared" si="11"/>
        <v>N2O</v>
      </c>
      <c r="F226" s="3">
        <v>0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98" t="s">
        <v>69</v>
      </c>
      <c r="B227" s="3" t="s">
        <v>1011</v>
      </c>
      <c r="C227" s="3" t="str">
        <f t="shared" si="9"/>
        <v>Crops</v>
      </c>
      <c r="D227" s="3" t="str">
        <f t="shared" si="10"/>
        <v>Agriculture - CO2</v>
      </c>
      <c r="E227" s="3" t="str">
        <f t="shared" si="11"/>
        <v>CO2</v>
      </c>
      <c r="F227" s="3">
        <v>0.04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98" t="s">
        <v>69</v>
      </c>
      <c r="B228" s="3" t="s">
        <v>1013</v>
      </c>
      <c r="C228" s="3" t="str">
        <f t="shared" si="9"/>
        <v>Crops</v>
      </c>
      <c r="D228" s="3" t="str">
        <f t="shared" si="10"/>
        <v>Agriculture - CO2</v>
      </c>
      <c r="E228" s="3" t="str">
        <f t="shared" si="11"/>
        <v>CO2</v>
      </c>
      <c r="F228" s="3">
        <v>0.25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98" t="s">
        <v>69</v>
      </c>
      <c r="B229" s="3" t="s">
        <v>1015</v>
      </c>
      <c r="C229" s="3" t="str">
        <f t="shared" si="9"/>
        <v>Livestock</v>
      </c>
      <c r="D229" s="3" t="str">
        <f t="shared" si="10"/>
        <v>Agriculture - CH4</v>
      </c>
      <c r="E229" s="3" t="str">
        <f t="shared" si="11"/>
        <v>CH4</v>
      </c>
      <c r="F229" s="3">
        <v>5.67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98" t="s">
        <v>69</v>
      </c>
      <c r="B230" s="3" t="s">
        <v>1016</v>
      </c>
      <c r="C230" s="3" t="str">
        <f t="shared" si="9"/>
        <v>Livestock</v>
      </c>
      <c r="D230" s="3" t="str">
        <f t="shared" si="10"/>
        <v>Agriculture - CH4</v>
      </c>
      <c r="E230" s="3" t="str">
        <f t="shared" si="11"/>
        <v>CH4</v>
      </c>
      <c r="F230" s="3">
        <v>0.19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98" t="s">
        <v>69</v>
      </c>
      <c r="B231" s="3" t="s">
        <v>1017</v>
      </c>
      <c r="C231" s="3" t="str">
        <f t="shared" si="9"/>
        <v>Crops</v>
      </c>
      <c r="D231" s="3" t="str">
        <f t="shared" si="10"/>
        <v>Agriculture - CH4</v>
      </c>
      <c r="E231" s="3" t="str">
        <f t="shared" si="11"/>
        <v>CH4</v>
      </c>
      <c r="F231" s="3">
        <v>0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98" t="s">
        <v>69</v>
      </c>
      <c r="B232" s="3" t="s">
        <v>1018</v>
      </c>
      <c r="C232" s="3" t="str">
        <f t="shared" si="9"/>
        <v>Crops</v>
      </c>
      <c r="D232" s="3" t="str">
        <f t="shared" si="10"/>
        <v>Agriculture - CH4</v>
      </c>
      <c r="E232" s="3" t="str">
        <f t="shared" si="11"/>
        <v>CH4</v>
      </c>
      <c r="F232" s="3">
        <v>0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98" t="s">
        <v>69</v>
      </c>
      <c r="B233" s="3" t="s">
        <v>1019</v>
      </c>
      <c r="C233" s="3" t="str">
        <f t="shared" si="9"/>
        <v>Livestock</v>
      </c>
      <c r="D233" s="3" t="str">
        <f t="shared" si="10"/>
        <v>Agriculture - N2O</v>
      </c>
      <c r="E233" s="3" t="str">
        <f t="shared" si="11"/>
        <v>N2O</v>
      </c>
      <c r="F233" s="3">
        <v>0.05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98" t="s">
        <v>69</v>
      </c>
      <c r="B234" s="3" t="s">
        <v>1020</v>
      </c>
      <c r="C234" s="3" t="str">
        <f t="shared" si="9"/>
        <v>Crops</v>
      </c>
      <c r="D234" s="3" t="str">
        <f t="shared" si="10"/>
        <v>Agriculture - N2O</v>
      </c>
      <c r="E234" s="3" t="str">
        <f t="shared" si="11"/>
        <v>N2O</v>
      </c>
      <c r="F234" s="3">
        <v>4.63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98" t="s">
        <v>69</v>
      </c>
      <c r="B235" s="3" t="s">
        <v>1021</v>
      </c>
      <c r="C235" s="3" t="str">
        <f t="shared" si="9"/>
        <v>Crops</v>
      </c>
      <c r="D235" s="3" t="str">
        <f t="shared" si="10"/>
        <v>Agriculture - N2O</v>
      </c>
      <c r="E235" s="3" t="str">
        <f t="shared" si="11"/>
        <v>N2O</v>
      </c>
      <c r="F235" s="3">
        <v>0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98" t="s">
        <v>72</v>
      </c>
      <c r="B236" s="3" t="s">
        <v>1011</v>
      </c>
      <c r="C236" s="3" t="str">
        <f t="shared" si="9"/>
        <v>Crops</v>
      </c>
      <c r="D236" s="3" t="str">
        <f t="shared" si="10"/>
        <v>Agriculture - CO2</v>
      </c>
      <c r="E236" s="3" t="str">
        <f t="shared" si="11"/>
        <v>CO2</v>
      </c>
      <c r="F236" s="3">
        <v>0.26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98" t="s">
        <v>72</v>
      </c>
      <c r="B237" s="3" t="s">
        <v>1013</v>
      </c>
      <c r="C237" s="3" t="str">
        <f t="shared" si="9"/>
        <v>Crops</v>
      </c>
      <c r="D237" s="3" t="str">
        <f t="shared" si="10"/>
        <v>Agriculture - CO2</v>
      </c>
      <c r="E237" s="3" t="str">
        <f t="shared" si="11"/>
        <v>CO2</v>
      </c>
      <c r="F237" s="3">
        <v>0.13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98" t="s">
        <v>72</v>
      </c>
      <c r="B238" s="3" t="s">
        <v>1015</v>
      </c>
      <c r="C238" s="3" t="str">
        <f t="shared" si="9"/>
        <v>Livestock</v>
      </c>
      <c r="D238" s="3" t="str">
        <f t="shared" si="10"/>
        <v>Agriculture - CH4</v>
      </c>
      <c r="E238" s="3" t="str">
        <f t="shared" si="11"/>
        <v>CH4</v>
      </c>
      <c r="F238" s="3">
        <v>13.51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98" t="s">
        <v>72</v>
      </c>
      <c r="B239" s="3" t="s">
        <v>1016</v>
      </c>
      <c r="C239" s="3" t="str">
        <f t="shared" si="9"/>
        <v>Livestock</v>
      </c>
      <c r="D239" s="3" t="str">
        <f t="shared" si="10"/>
        <v>Agriculture - CH4</v>
      </c>
      <c r="E239" s="3" t="str">
        <f t="shared" si="11"/>
        <v>CH4</v>
      </c>
      <c r="F239" s="3">
        <v>1.67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98" t="s">
        <v>72</v>
      </c>
      <c r="B240" s="3" t="s">
        <v>1017</v>
      </c>
      <c r="C240" s="3" t="str">
        <f t="shared" si="9"/>
        <v>Crops</v>
      </c>
      <c r="D240" s="3" t="str">
        <f t="shared" si="10"/>
        <v>Agriculture - CH4</v>
      </c>
      <c r="E240" s="3" t="str">
        <f t="shared" si="11"/>
        <v>CH4</v>
      </c>
      <c r="F240" s="3">
        <v>0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98" t="s">
        <v>72</v>
      </c>
      <c r="B241" s="3" t="s">
        <v>1018</v>
      </c>
      <c r="C241" s="3" t="str">
        <f t="shared" si="9"/>
        <v>Crops</v>
      </c>
      <c r="D241" s="3" t="str">
        <f t="shared" si="10"/>
        <v>Agriculture - CH4</v>
      </c>
      <c r="E241" s="3" t="str">
        <f t="shared" si="11"/>
        <v>CH4</v>
      </c>
      <c r="F241" s="3">
        <v>0.01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98" t="s">
        <v>72</v>
      </c>
      <c r="B242" s="3" t="s">
        <v>1019</v>
      </c>
      <c r="C242" s="3" t="str">
        <f t="shared" si="9"/>
        <v>Livestock</v>
      </c>
      <c r="D242" s="3" t="str">
        <f t="shared" si="10"/>
        <v>Agriculture - N2O</v>
      </c>
      <c r="E242" s="3" t="str">
        <f t="shared" si="11"/>
        <v>N2O</v>
      </c>
      <c r="F242" s="3">
        <v>1.34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98" t="s">
        <v>72</v>
      </c>
      <c r="B243" s="3" t="s">
        <v>1020</v>
      </c>
      <c r="C243" s="3" t="str">
        <f t="shared" si="9"/>
        <v>Crops</v>
      </c>
      <c r="D243" s="3" t="str">
        <f t="shared" si="10"/>
        <v>Agriculture - N2O</v>
      </c>
      <c r="E243" s="3" t="str">
        <f t="shared" si="11"/>
        <v>N2O</v>
      </c>
      <c r="F243" s="3">
        <v>16.22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98" t="s">
        <v>72</v>
      </c>
      <c r="B244" s="3" t="s">
        <v>1021</v>
      </c>
      <c r="C244" s="3" t="str">
        <f t="shared" si="9"/>
        <v>Crops</v>
      </c>
      <c r="D244" s="3" t="str">
        <f t="shared" si="10"/>
        <v>Agriculture - N2O</v>
      </c>
      <c r="E244" s="3" t="str">
        <f t="shared" si="11"/>
        <v>N2O</v>
      </c>
      <c r="F244" s="3">
        <v>0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98" t="s">
        <v>75</v>
      </c>
      <c r="B245" s="3" t="s">
        <v>1011</v>
      </c>
      <c r="C245" s="3" t="str">
        <f t="shared" si="9"/>
        <v>Crops</v>
      </c>
      <c r="D245" s="3" t="str">
        <f t="shared" si="10"/>
        <v>Agriculture - CO2</v>
      </c>
      <c r="E245" s="3" t="str">
        <f t="shared" si="11"/>
        <v>CO2</v>
      </c>
      <c r="F245" s="3">
        <v>0.04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98" t="s">
        <v>75</v>
      </c>
      <c r="B246" s="3" t="s">
        <v>1013</v>
      </c>
      <c r="C246" s="3" t="str">
        <f t="shared" si="9"/>
        <v>Crops</v>
      </c>
      <c r="D246" s="3" t="str">
        <f t="shared" si="10"/>
        <v>Agriculture - CO2</v>
      </c>
      <c r="E246" s="3" t="str">
        <f t="shared" si="11"/>
        <v>CO2</v>
      </c>
      <c r="F246" s="3">
        <v>0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98" t="s">
        <v>75</v>
      </c>
      <c r="B247" s="3" t="s">
        <v>1015</v>
      </c>
      <c r="C247" s="3" t="str">
        <f t="shared" si="9"/>
        <v>Livestock</v>
      </c>
      <c r="D247" s="3" t="str">
        <f t="shared" si="10"/>
        <v>Agriculture - CH4</v>
      </c>
      <c r="E247" s="3" t="str">
        <f t="shared" si="11"/>
        <v>CH4</v>
      </c>
      <c r="F247" s="3">
        <v>0.93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98" t="s">
        <v>75</v>
      </c>
      <c r="B248" s="3" t="s">
        <v>1016</v>
      </c>
      <c r="C248" s="3" t="str">
        <f t="shared" si="9"/>
        <v>Livestock</v>
      </c>
      <c r="D248" s="3" t="str">
        <f t="shared" si="10"/>
        <v>Agriculture - CH4</v>
      </c>
      <c r="E248" s="3" t="str">
        <f t="shared" si="11"/>
        <v>CH4</v>
      </c>
      <c r="F248" s="3">
        <v>0.2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98" t="s">
        <v>75</v>
      </c>
      <c r="B249" s="3" t="s">
        <v>1017</v>
      </c>
      <c r="C249" s="3" t="str">
        <f t="shared" si="9"/>
        <v>Crops</v>
      </c>
      <c r="D249" s="3" t="str">
        <f t="shared" si="10"/>
        <v>Agriculture - CH4</v>
      </c>
      <c r="E249" s="3" t="str">
        <f t="shared" si="11"/>
        <v>CH4</v>
      </c>
      <c r="F249" s="3">
        <v>0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98" t="s">
        <v>75</v>
      </c>
      <c r="B250" s="3" t="s">
        <v>1018</v>
      </c>
      <c r="C250" s="3" t="str">
        <f t="shared" si="9"/>
        <v>Crops</v>
      </c>
      <c r="D250" s="3" t="str">
        <f t="shared" si="10"/>
        <v>Agriculture - CH4</v>
      </c>
      <c r="E250" s="3" t="str">
        <f t="shared" si="11"/>
        <v>CH4</v>
      </c>
      <c r="F250" s="3">
        <v>0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98" t="s">
        <v>75</v>
      </c>
      <c r="B251" s="3" t="s">
        <v>1019</v>
      </c>
      <c r="C251" s="3" t="str">
        <f t="shared" si="9"/>
        <v>Livestock</v>
      </c>
      <c r="D251" s="3" t="str">
        <f t="shared" si="10"/>
        <v>Agriculture - N2O</v>
      </c>
      <c r="E251" s="3" t="str">
        <f t="shared" si="11"/>
        <v>N2O</v>
      </c>
      <c r="F251" s="3">
        <v>0.02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98" t="s">
        <v>75</v>
      </c>
      <c r="B252" s="3" t="s">
        <v>1020</v>
      </c>
      <c r="C252" s="3" t="str">
        <f t="shared" si="9"/>
        <v>Crops</v>
      </c>
      <c r="D252" s="3" t="str">
        <f t="shared" si="10"/>
        <v>Agriculture - N2O</v>
      </c>
      <c r="E252" s="3" t="str">
        <f t="shared" si="11"/>
        <v>N2O</v>
      </c>
      <c r="F252" s="3">
        <v>0.63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98" t="s">
        <v>75</v>
      </c>
      <c r="B253" s="3" t="s">
        <v>1021</v>
      </c>
      <c r="C253" s="3" t="str">
        <f t="shared" si="9"/>
        <v>Crops</v>
      </c>
      <c r="D253" s="3" t="str">
        <f t="shared" si="10"/>
        <v>Agriculture - N2O</v>
      </c>
      <c r="E253" s="3" t="str">
        <f t="shared" si="11"/>
        <v>N2O</v>
      </c>
      <c r="F253" s="3">
        <v>0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98" t="s">
        <v>78</v>
      </c>
      <c r="B254" s="3" t="s">
        <v>1011</v>
      </c>
      <c r="C254" s="3" t="str">
        <f t="shared" si="9"/>
        <v>Crops</v>
      </c>
      <c r="D254" s="3" t="str">
        <f t="shared" si="10"/>
        <v>Agriculture - CO2</v>
      </c>
      <c r="E254" s="3" t="str">
        <f t="shared" si="11"/>
        <v>CO2</v>
      </c>
      <c r="F254" s="3">
        <v>0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98" t="s">
        <v>78</v>
      </c>
      <c r="B255" s="3" t="s">
        <v>1013</v>
      </c>
      <c r="C255" s="3" t="str">
        <f t="shared" si="9"/>
        <v>Crops</v>
      </c>
      <c r="D255" s="3" t="str">
        <f t="shared" si="10"/>
        <v>Agriculture - CO2</v>
      </c>
      <c r="E255" s="3" t="str">
        <f t="shared" si="11"/>
        <v>CO2</v>
      </c>
      <c r="F255" s="3">
        <v>0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98" t="s">
        <v>78</v>
      </c>
      <c r="B256" s="3" t="s">
        <v>1015</v>
      </c>
      <c r="C256" s="3" t="str">
        <f t="shared" si="9"/>
        <v>Livestock</v>
      </c>
      <c r="D256" s="3" t="str">
        <f t="shared" si="10"/>
        <v>Agriculture - CH4</v>
      </c>
      <c r="E256" s="3" t="str">
        <f t="shared" si="11"/>
        <v>CH4</v>
      </c>
      <c r="F256" s="3">
        <v>0.08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98" t="s">
        <v>78</v>
      </c>
      <c r="B257" s="3" t="s">
        <v>1016</v>
      </c>
      <c r="C257" s="3" t="str">
        <f t="shared" si="9"/>
        <v>Livestock</v>
      </c>
      <c r="D257" s="3" t="str">
        <f t="shared" si="10"/>
        <v>Agriculture - CH4</v>
      </c>
      <c r="E257" s="3" t="str">
        <f t="shared" si="11"/>
        <v>CH4</v>
      </c>
      <c r="F257" s="3">
        <v>0.02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98" t="s">
        <v>78</v>
      </c>
      <c r="B258" s="3" t="s">
        <v>1017</v>
      </c>
      <c r="C258" s="3" t="str">
        <f t="shared" ref="C258:C321" si="12">VLOOKUP(B258,$G$3:$H$11,2,FALSE)</f>
        <v>Crops</v>
      </c>
      <c r="D258" s="3" t="str">
        <f t="shared" ref="D258:D321" si="13">LEFT(B258, 17)</f>
        <v>Agriculture - CH4</v>
      </c>
      <c r="E258" s="3" t="str">
        <f t="shared" ref="E258:E321" si="14">RIGHT(D258,3)</f>
        <v>CH4</v>
      </c>
      <c r="F258" s="3">
        <v>0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98" t="s">
        <v>78</v>
      </c>
      <c r="B259" s="3" t="s">
        <v>1018</v>
      </c>
      <c r="C259" s="3" t="str">
        <f t="shared" si="12"/>
        <v>Crops</v>
      </c>
      <c r="D259" s="3" t="str">
        <f t="shared" si="13"/>
        <v>Agriculture - CH4</v>
      </c>
      <c r="E259" s="3" t="str">
        <f t="shared" si="14"/>
        <v>CH4</v>
      </c>
      <c r="F259" s="3">
        <v>0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98" t="s">
        <v>78</v>
      </c>
      <c r="B260" s="3" t="s">
        <v>1019</v>
      </c>
      <c r="C260" s="3" t="str">
        <f t="shared" si="12"/>
        <v>Livestock</v>
      </c>
      <c r="D260" s="3" t="str">
        <f t="shared" si="13"/>
        <v>Agriculture - N2O</v>
      </c>
      <c r="E260" s="3" t="str">
        <f t="shared" si="14"/>
        <v>N2O</v>
      </c>
      <c r="F260" s="3">
        <v>0.01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98" t="s">
        <v>78</v>
      </c>
      <c r="B261" s="3" t="s">
        <v>1020</v>
      </c>
      <c r="C261" s="3" t="str">
        <f t="shared" si="12"/>
        <v>Crops</v>
      </c>
      <c r="D261" s="3" t="str">
        <f t="shared" si="13"/>
        <v>Agriculture - N2O</v>
      </c>
      <c r="E261" s="3" t="str">
        <f t="shared" si="14"/>
        <v>N2O</v>
      </c>
      <c r="F261" s="3">
        <v>0.06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98" t="s">
        <v>78</v>
      </c>
      <c r="B262" s="3" t="s">
        <v>1021</v>
      </c>
      <c r="C262" s="3" t="str">
        <f t="shared" si="12"/>
        <v>Crops</v>
      </c>
      <c r="D262" s="3" t="str">
        <f t="shared" si="13"/>
        <v>Agriculture - N2O</v>
      </c>
      <c r="E262" s="3" t="str">
        <f t="shared" si="14"/>
        <v>N2O</v>
      </c>
      <c r="F262" s="3">
        <v>0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98" t="s">
        <v>80</v>
      </c>
      <c r="B263" s="3" t="s">
        <v>1011</v>
      </c>
      <c r="C263" s="3" t="str">
        <f t="shared" si="12"/>
        <v>Crops</v>
      </c>
      <c r="D263" s="3" t="str">
        <f t="shared" si="13"/>
        <v>Agriculture - CO2</v>
      </c>
      <c r="E263" s="3" t="str">
        <f t="shared" si="14"/>
        <v>CO2</v>
      </c>
      <c r="F263" s="3">
        <v>0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98" t="s">
        <v>80</v>
      </c>
      <c r="B264" s="3" t="s">
        <v>1013</v>
      </c>
      <c r="C264" s="3" t="str">
        <f t="shared" si="12"/>
        <v>Crops</v>
      </c>
      <c r="D264" s="3" t="str">
        <f t="shared" si="13"/>
        <v>Agriculture - CO2</v>
      </c>
      <c r="E264" s="3" t="str">
        <f t="shared" si="14"/>
        <v>CO2</v>
      </c>
      <c r="F264" s="3">
        <v>0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98" t="s">
        <v>80</v>
      </c>
      <c r="B265" s="3" t="s">
        <v>1015</v>
      </c>
      <c r="C265" s="3" t="str">
        <f t="shared" si="12"/>
        <v>Livestock</v>
      </c>
      <c r="D265" s="3" t="str">
        <f t="shared" si="13"/>
        <v>Agriculture - CH4</v>
      </c>
      <c r="E265" s="3" t="str">
        <f t="shared" si="14"/>
        <v>CH4</v>
      </c>
      <c r="F265" s="3">
        <v>7.0000000000000007E-2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98" t="s">
        <v>80</v>
      </c>
      <c r="B266" s="3" t="s">
        <v>1016</v>
      </c>
      <c r="C266" s="3" t="str">
        <f t="shared" si="12"/>
        <v>Livestock</v>
      </c>
      <c r="D266" s="3" t="str">
        <f t="shared" si="13"/>
        <v>Agriculture - CH4</v>
      </c>
      <c r="E266" s="3" t="str">
        <f t="shared" si="14"/>
        <v>CH4</v>
      </c>
      <c r="F266" s="3">
        <v>0.01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98" t="s">
        <v>80</v>
      </c>
      <c r="B267" s="3" t="s">
        <v>1017</v>
      </c>
      <c r="C267" s="3" t="str">
        <f t="shared" si="12"/>
        <v>Crops</v>
      </c>
      <c r="D267" s="3" t="str">
        <f t="shared" si="13"/>
        <v>Agriculture - CH4</v>
      </c>
      <c r="E267" s="3" t="str">
        <f t="shared" si="14"/>
        <v>CH4</v>
      </c>
      <c r="F267" s="3">
        <v>0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98" t="s">
        <v>80</v>
      </c>
      <c r="B268" s="3" t="s">
        <v>1018</v>
      </c>
      <c r="C268" s="3" t="str">
        <f t="shared" si="12"/>
        <v>Crops</v>
      </c>
      <c r="D268" s="3" t="str">
        <f t="shared" si="13"/>
        <v>Agriculture - CH4</v>
      </c>
      <c r="E268" s="3" t="str">
        <f t="shared" si="14"/>
        <v>CH4</v>
      </c>
      <c r="F268" s="3">
        <v>0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98" t="s">
        <v>80</v>
      </c>
      <c r="B269" s="3" t="s">
        <v>1019</v>
      </c>
      <c r="C269" s="3" t="str">
        <f t="shared" si="12"/>
        <v>Livestock</v>
      </c>
      <c r="D269" s="3" t="str">
        <f t="shared" si="13"/>
        <v>Agriculture - N2O</v>
      </c>
      <c r="E269" s="3" t="str">
        <f t="shared" si="14"/>
        <v>N2O</v>
      </c>
      <c r="F269" s="3">
        <v>0.01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98" t="s">
        <v>80</v>
      </c>
      <c r="B270" s="3" t="s">
        <v>1020</v>
      </c>
      <c r="C270" s="3" t="str">
        <f t="shared" si="12"/>
        <v>Crops</v>
      </c>
      <c r="D270" s="3" t="str">
        <f t="shared" si="13"/>
        <v>Agriculture - N2O</v>
      </c>
      <c r="E270" s="3" t="str">
        <f t="shared" si="14"/>
        <v>N2O</v>
      </c>
      <c r="F270" s="3">
        <v>0.23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98" t="s">
        <v>80</v>
      </c>
      <c r="B271" s="3" t="s">
        <v>1021</v>
      </c>
      <c r="C271" s="3" t="str">
        <f t="shared" si="12"/>
        <v>Crops</v>
      </c>
      <c r="D271" s="3" t="str">
        <f t="shared" si="13"/>
        <v>Agriculture - N2O</v>
      </c>
      <c r="E271" s="3" t="str">
        <f t="shared" si="14"/>
        <v>N2O</v>
      </c>
      <c r="F271" s="3">
        <v>0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98" t="s">
        <v>83</v>
      </c>
      <c r="B272" s="3" t="s">
        <v>1011</v>
      </c>
      <c r="C272" s="3" t="str">
        <f t="shared" si="12"/>
        <v>Crops</v>
      </c>
      <c r="D272" s="3" t="str">
        <f t="shared" si="13"/>
        <v>Agriculture - CO2</v>
      </c>
      <c r="E272" s="3" t="str">
        <f t="shared" si="14"/>
        <v>CO2</v>
      </c>
      <c r="F272" s="3">
        <v>0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98" t="s">
        <v>83</v>
      </c>
      <c r="B273" s="3" t="s">
        <v>1013</v>
      </c>
      <c r="C273" s="3" t="str">
        <f t="shared" si="12"/>
        <v>Crops</v>
      </c>
      <c r="D273" s="3" t="str">
        <f t="shared" si="13"/>
        <v>Agriculture - CO2</v>
      </c>
      <c r="E273" s="3" t="str">
        <f t="shared" si="14"/>
        <v>CO2</v>
      </c>
      <c r="F273" s="3">
        <v>0.01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98" t="s">
        <v>83</v>
      </c>
      <c r="B274" s="3" t="s">
        <v>1015</v>
      </c>
      <c r="C274" s="3" t="str">
        <f t="shared" si="12"/>
        <v>Livestock</v>
      </c>
      <c r="D274" s="3" t="str">
        <f t="shared" si="13"/>
        <v>Agriculture - CH4</v>
      </c>
      <c r="E274" s="3" t="str">
        <f t="shared" si="14"/>
        <v>CH4</v>
      </c>
      <c r="F274" s="3">
        <v>3.35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98" t="s">
        <v>83</v>
      </c>
      <c r="B275" s="3" t="s">
        <v>1016</v>
      </c>
      <c r="C275" s="3" t="str">
        <f t="shared" si="12"/>
        <v>Livestock</v>
      </c>
      <c r="D275" s="3" t="str">
        <f t="shared" si="13"/>
        <v>Agriculture - CH4</v>
      </c>
      <c r="E275" s="3" t="str">
        <f t="shared" si="14"/>
        <v>CH4</v>
      </c>
      <c r="F275" s="3">
        <v>2.04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98" t="s">
        <v>83</v>
      </c>
      <c r="B276" s="3" t="s">
        <v>1017</v>
      </c>
      <c r="C276" s="3" t="str">
        <f t="shared" si="12"/>
        <v>Crops</v>
      </c>
      <c r="D276" s="3" t="str">
        <f t="shared" si="13"/>
        <v>Agriculture - CH4</v>
      </c>
      <c r="E276" s="3" t="str">
        <f t="shared" si="14"/>
        <v>CH4</v>
      </c>
      <c r="F276" s="3">
        <v>0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98" t="s">
        <v>83</v>
      </c>
      <c r="B277" s="3" t="s">
        <v>1018</v>
      </c>
      <c r="C277" s="3" t="str">
        <f t="shared" si="12"/>
        <v>Crops</v>
      </c>
      <c r="D277" s="3" t="str">
        <f t="shared" si="13"/>
        <v>Agriculture - CH4</v>
      </c>
      <c r="E277" s="3" t="str">
        <f t="shared" si="14"/>
        <v>CH4</v>
      </c>
      <c r="F277" s="3">
        <v>0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98" t="s">
        <v>83</v>
      </c>
      <c r="B278" s="3" t="s">
        <v>1019</v>
      </c>
      <c r="C278" s="3" t="str">
        <f t="shared" si="12"/>
        <v>Livestock</v>
      </c>
      <c r="D278" s="3" t="str">
        <f t="shared" si="13"/>
        <v>Agriculture - N2O</v>
      </c>
      <c r="E278" s="3" t="str">
        <f t="shared" si="14"/>
        <v>N2O</v>
      </c>
      <c r="F278" s="3">
        <v>0.22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98" t="s">
        <v>83</v>
      </c>
      <c r="B279" s="3" t="s">
        <v>1020</v>
      </c>
      <c r="C279" s="3" t="str">
        <f t="shared" si="12"/>
        <v>Crops</v>
      </c>
      <c r="D279" s="3" t="str">
        <f t="shared" si="13"/>
        <v>Agriculture - N2O</v>
      </c>
      <c r="E279" s="3" t="str">
        <f t="shared" si="14"/>
        <v>N2O</v>
      </c>
      <c r="F279" s="3">
        <v>1.61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98" t="s">
        <v>83</v>
      </c>
      <c r="B280" s="3" t="s">
        <v>1021</v>
      </c>
      <c r="C280" s="3" t="str">
        <f t="shared" si="12"/>
        <v>Crops</v>
      </c>
      <c r="D280" s="3" t="str">
        <f t="shared" si="13"/>
        <v>Agriculture - N2O</v>
      </c>
      <c r="E280" s="3" t="str">
        <f t="shared" si="14"/>
        <v>N2O</v>
      </c>
      <c r="F280" s="3">
        <v>0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98" t="s">
        <v>86</v>
      </c>
      <c r="B281" s="3" t="s">
        <v>1011</v>
      </c>
      <c r="C281" s="3" t="str">
        <f t="shared" si="12"/>
        <v>Crops</v>
      </c>
      <c r="D281" s="3" t="str">
        <f t="shared" si="13"/>
        <v>Agriculture - CO2</v>
      </c>
      <c r="E281" s="3" t="str">
        <f t="shared" si="14"/>
        <v>CO2</v>
      </c>
      <c r="F281" s="3">
        <v>0.01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98" t="s">
        <v>86</v>
      </c>
      <c r="B282" s="3" t="s">
        <v>1013</v>
      </c>
      <c r="C282" s="3" t="str">
        <f t="shared" si="12"/>
        <v>Crops</v>
      </c>
      <c r="D282" s="3" t="str">
        <f t="shared" si="13"/>
        <v>Agriculture - CO2</v>
      </c>
      <c r="E282" s="3" t="str">
        <f t="shared" si="14"/>
        <v>CO2</v>
      </c>
      <c r="F282" s="3">
        <v>0.03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98" t="s">
        <v>86</v>
      </c>
      <c r="B283" s="3" t="s">
        <v>1015</v>
      </c>
      <c r="C283" s="3" t="str">
        <f t="shared" si="12"/>
        <v>Livestock</v>
      </c>
      <c r="D283" s="3" t="str">
        <f t="shared" si="13"/>
        <v>Agriculture - CH4</v>
      </c>
      <c r="E283" s="3" t="str">
        <f t="shared" si="14"/>
        <v>CH4</v>
      </c>
      <c r="F283" s="3">
        <v>3.69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98" t="s">
        <v>86</v>
      </c>
      <c r="B284" s="3" t="s">
        <v>1016</v>
      </c>
      <c r="C284" s="3" t="str">
        <f t="shared" si="12"/>
        <v>Livestock</v>
      </c>
      <c r="D284" s="3" t="str">
        <f t="shared" si="13"/>
        <v>Agriculture - CH4</v>
      </c>
      <c r="E284" s="3" t="str">
        <f t="shared" si="14"/>
        <v>CH4</v>
      </c>
      <c r="F284" s="3">
        <v>0.91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98" t="s">
        <v>86</v>
      </c>
      <c r="B285" s="3" t="s">
        <v>1017</v>
      </c>
      <c r="C285" s="3" t="str">
        <f t="shared" si="12"/>
        <v>Crops</v>
      </c>
      <c r="D285" s="3" t="str">
        <f t="shared" si="13"/>
        <v>Agriculture - CH4</v>
      </c>
      <c r="E285" s="3" t="str">
        <f t="shared" si="14"/>
        <v>CH4</v>
      </c>
      <c r="F285" s="3">
        <v>0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98" t="s">
        <v>86</v>
      </c>
      <c r="B286" s="3" t="s">
        <v>1018</v>
      </c>
      <c r="C286" s="3" t="str">
        <f t="shared" si="12"/>
        <v>Crops</v>
      </c>
      <c r="D286" s="3" t="str">
        <f t="shared" si="13"/>
        <v>Agriculture - CH4</v>
      </c>
      <c r="E286" s="3" t="str">
        <f t="shared" si="14"/>
        <v>CH4</v>
      </c>
      <c r="F286" s="3">
        <v>0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98" t="s">
        <v>86</v>
      </c>
      <c r="B287" s="3" t="s">
        <v>1019</v>
      </c>
      <c r="C287" s="3" t="str">
        <f t="shared" si="12"/>
        <v>Livestock</v>
      </c>
      <c r="D287" s="3" t="str">
        <f t="shared" si="13"/>
        <v>Agriculture - N2O</v>
      </c>
      <c r="E287" s="3" t="str">
        <f t="shared" si="14"/>
        <v>N2O</v>
      </c>
      <c r="F287" s="3">
        <v>0.35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98" t="s">
        <v>86</v>
      </c>
      <c r="B288" s="3" t="s">
        <v>1020</v>
      </c>
      <c r="C288" s="3" t="str">
        <f t="shared" si="12"/>
        <v>Crops</v>
      </c>
      <c r="D288" s="3" t="str">
        <f t="shared" si="13"/>
        <v>Agriculture - N2O</v>
      </c>
      <c r="E288" s="3" t="str">
        <f t="shared" si="14"/>
        <v>N2O</v>
      </c>
      <c r="F288" s="3">
        <v>2.25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98" t="s">
        <v>86</v>
      </c>
      <c r="B289" s="3" t="s">
        <v>1021</v>
      </c>
      <c r="C289" s="3" t="str">
        <f t="shared" si="12"/>
        <v>Crops</v>
      </c>
      <c r="D289" s="3" t="str">
        <f t="shared" si="13"/>
        <v>Agriculture - N2O</v>
      </c>
      <c r="E289" s="3" t="str">
        <f t="shared" si="14"/>
        <v>N2O</v>
      </c>
      <c r="F289" s="3">
        <v>0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98" t="s">
        <v>88</v>
      </c>
      <c r="B290" s="3" t="s">
        <v>1011</v>
      </c>
      <c r="C290" s="3" t="str">
        <f t="shared" si="12"/>
        <v>Crops</v>
      </c>
      <c r="D290" s="3" t="str">
        <f t="shared" si="13"/>
        <v>Agriculture - CO2</v>
      </c>
      <c r="E290" s="3" t="str">
        <f t="shared" si="14"/>
        <v>CO2</v>
      </c>
      <c r="F290" s="3">
        <v>0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98" t="s">
        <v>88</v>
      </c>
      <c r="B291" s="3" t="s">
        <v>1013</v>
      </c>
      <c r="C291" s="3" t="str">
        <f t="shared" si="12"/>
        <v>Crops</v>
      </c>
      <c r="D291" s="3" t="str">
        <f t="shared" si="13"/>
        <v>Agriculture - CO2</v>
      </c>
      <c r="E291" s="3" t="str">
        <f t="shared" si="14"/>
        <v>CO2</v>
      </c>
      <c r="F291" s="3">
        <v>0.01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98" t="s">
        <v>88</v>
      </c>
      <c r="B292" s="3" t="s">
        <v>1015</v>
      </c>
      <c r="C292" s="3" t="str">
        <f t="shared" si="12"/>
        <v>Livestock</v>
      </c>
      <c r="D292" s="3" t="str">
        <f t="shared" si="13"/>
        <v>Agriculture - CH4</v>
      </c>
      <c r="E292" s="3" t="str">
        <f t="shared" si="14"/>
        <v>CH4</v>
      </c>
      <c r="F292" s="3">
        <v>1.77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98" t="s">
        <v>88</v>
      </c>
      <c r="B293" s="3" t="s">
        <v>1016</v>
      </c>
      <c r="C293" s="3" t="str">
        <f t="shared" si="12"/>
        <v>Livestock</v>
      </c>
      <c r="D293" s="3" t="str">
        <f t="shared" si="13"/>
        <v>Agriculture - CH4</v>
      </c>
      <c r="E293" s="3" t="str">
        <f t="shared" si="14"/>
        <v>CH4</v>
      </c>
      <c r="F293" s="3">
        <v>3.85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98" t="s">
        <v>88</v>
      </c>
      <c r="B294" s="3" t="s">
        <v>1017</v>
      </c>
      <c r="C294" s="3" t="str">
        <f t="shared" si="12"/>
        <v>Crops</v>
      </c>
      <c r="D294" s="3" t="str">
        <f t="shared" si="13"/>
        <v>Agriculture - CH4</v>
      </c>
      <c r="E294" s="3" t="str">
        <f t="shared" si="14"/>
        <v>CH4</v>
      </c>
      <c r="F294" s="3">
        <v>0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98" t="s">
        <v>88</v>
      </c>
      <c r="B295" s="3" t="s">
        <v>1018</v>
      </c>
      <c r="C295" s="3" t="str">
        <f t="shared" si="12"/>
        <v>Crops</v>
      </c>
      <c r="D295" s="3" t="str">
        <f t="shared" si="13"/>
        <v>Agriculture - CH4</v>
      </c>
      <c r="E295" s="3" t="str">
        <f t="shared" si="14"/>
        <v>CH4</v>
      </c>
      <c r="F295" s="3">
        <v>0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98" t="s">
        <v>88</v>
      </c>
      <c r="B296" s="3" t="s">
        <v>1019</v>
      </c>
      <c r="C296" s="3" t="str">
        <f t="shared" si="12"/>
        <v>Livestock</v>
      </c>
      <c r="D296" s="3" t="str">
        <f t="shared" si="13"/>
        <v>Agriculture - N2O</v>
      </c>
      <c r="E296" s="3" t="str">
        <f t="shared" si="14"/>
        <v>N2O</v>
      </c>
      <c r="F296" s="3">
        <v>0.67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98" t="s">
        <v>88</v>
      </c>
      <c r="B297" s="3" t="s">
        <v>1020</v>
      </c>
      <c r="C297" s="3" t="str">
        <f t="shared" si="12"/>
        <v>Crops</v>
      </c>
      <c r="D297" s="3" t="str">
        <f t="shared" si="13"/>
        <v>Agriculture - N2O</v>
      </c>
      <c r="E297" s="3" t="str">
        <f t="shared" si="14"/>
        <v>N2O</v>
      </c>
      <c r="F297" s="3">
        <v>3.88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98" t="s">
        <v>88</v>
      </c>
      <c r="B298" s="3" t="s">
        <v>1021</v>
      </c>
      <c r="C298" s="3" t="str">
        <f t="shared" si="12"/>
        <v>Crops</v>
      </c>
      <c r="D298" s="3" t="str">
        <f t="shared" si="13"/>
        <v>Agriculture - N2O</v>
      </c>
      <c r="E298" s="3" t="str">
        <f t="shared" si="14"/>
        <v>N2O</v>
      </c>
      <c r="F298" s="3">
        <v>0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98" t="s">
        <v>91</v>
      </c>
      <c r="B299" s="3" t="s">
        <v>1011</v>
      </c>
      <c r="C299" s="3" t="str">
        <f t="shared" si="12"/>
        <v>Crops</v>
      </c>
      <c r="D299" s="3" t="str">
        <f t="shared" si="13"/>
        <v>Agriculture - CO2</v>
      </c>
      <c r="E299" s="3" t="str">
        <f t="shared" si="14"/>
        <v>CO2</v>
      </c>
      <c r="F299" s="3">
        <v>0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98" t="s">
        <v>91</v>
      </c>
      <c r="B300" s="3" t="s">
        <v>1013</v>
      </c>
      <c r="C300" s="3" t="str">
        <f t="shared" si="12"/>
        <v>Crops</v>
      </c>
      <c r="D300" s="3" t="str">
        <f t="shared" si="13"/>
        <v>Agriculture - CO2</v>
      </c>
      <c r="E300" s="3" t="str">
        <f t="shared" si="14"/>
        <v>CO2</v>
      </c>
      <c r="F300" s="3">
        <v>0.52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98" t="s">
        <v>91</v>
      </c>
      <c r="B301" s="3" t="s">
        <v>1015</v>
      </c>
      <c r="C301" s="3" t="str">
        <f t="shared" si="12"/>
        <v>Livestock</v>
      </c>
      <c r="D301" s="3" t="str">
        <f t="shared" si="13"/>
        <v>Agriculture - CH4</v>
      </c>
      <c r="E301" s="3" t="str">
        <f t="shared" si="14"/>
        <v>CH4</v>
      </c>
      <c r="F301" s="3">
        <v>3.54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98" t="s">
        <v>91</v>
      </c>
      <c r="B302" s="3" t="s">
        <v>1016</v>
      </c>
      <c r="C302" s="3" t="str">
        <f t="shared" si="12"/>
        <v>Livestock</v>
      </c>
      <c r="D302" s="3" t="str">
        <f t="shared" si="13"/>
        <v>Agriculture - CH4</v>
      </c>
      <c r="E302" s="3" t="str">
        <f t="shared" si="14"/>
        <v>CH4</v>
      </c>
      <c r="F302" s="3">
        <v>0.12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98" t="s">
        <v>91</v>
      </c>
      <c r="B303" s="3" t="s">
        <v>1017</v>
      </c>
      <c r="C303" s="3" t="str">
        <f t="shared" si="12"/>
        <v>Crops</v>
      </c>
      <c r="D303" s="3" t="str">
        <f t="shared" si="13"/>
        <v>Agriculture - CH4</v>
      </c>
      <c r="E303" s="3" t="str">
        <f t="shared" si="14"/>
        <v>CH4</v>
      </c>
      <c r="F303" s="3">
        <v>0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98" t="s">
        <v>91</v>
      </c>
      <c r="B304" s="3" t="s">
        <v>1018</v>
      </c>
      <c r="C304" s="3" t="str">
        <f t="shared" si="12"/>
        <v>Crops</v>
      </c>
      <c r="D304" s="3" t="str">
        <f t="shared" si="13"/>
        <v>Agriculture - CH4</v>
      </c>
      <c r="E304" s="3" t="str">
        <f t="shared" si="14"/>
        <v>CH4</v>
      </c>
      <c r="F304" s="3">
        <v>0.01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98" t="s">
        <v>91</v>
      </c>
      <c r="B305" s="3" t="s">
        <v>1019</v>
      </c>
      <c r="C305" s="3" t="str">
        <f t="shared" si="12"/>
        <v>Livestock</v>
      </c>
      <c r="D305" s="3" t="str">
        <f t="shared" si="13"/>
        <v>Agriculture - N2O</v>
      </c>
      <c r="E305" s="3" t="str">
        <f t="shared" si="14"/>
        <v>N2O</v>
      </c>
      <c r="F305" s="3">
        <v>0.06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98" t="s">
        <v>91</v>
      </c>
      <c r="B306" s="3" t="s">
        <v>1020</v>
      </c>
      <c r="C306" s="3" t="str">
        <f t="shared" si="12"/>
        <v>Crops</v>
      </c>
      <c r="D306" s="3" t="str">
        <f t="shared" si="13"/>
        <v>Agriculture - N2O</v>
      </c>
      <c r="E306" s="3" t="str">
        <f t="shared" si="14"/>
        <v>N2O</v>
      </c>
      <c r="F306" s="3">
        <v>10.19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98" t="s">
        <v>91</v>
      </c>
      <c r="B307" s="3" t="s">
        <v>1021</v>
      </c>
      <c r="C307" s="3" t="str">
        <f t="shared" si="12"/>
        <v>Crops</v>
      </c>
      <c r="D307" s="3" t="str">
        <f t="shared" si="13"/>
        <v>Agriculture - N2O</v>
      </c>
      <c r="E307" s="3" t="str">
        <f t="shared" si="14"/>
        <v>N2O</v>
      </c>
      <c r="F307" s="3">
        <v>0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98" t="s">
        <v>94</v>
      </c>
      <c r="B308" s="3" t="s">
        <v>1011</v>
      </c>
      <c r="C308" s="3" t="str">
        <f t="shared" si="12"/>
        <v>Crops</v>
      </c>
      <c r="D308" s="3" t="str">
        <f t="shared" si="13"/>
        <v>Agriculture - CO2</v>
      </c>
      <c r="E308" s="3" t="str">
        <f t="shared" si="14"/>
        <v>CO2</v>
      </c>
      <c r="F308" s="3">
        <v>0.12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98" t="s">
        <v>94</v>
      </c>
      <c r="B309" s="3" t="s">
        <v>1013</v>
      </c>
      <c r="C309" s="3" t="str">
        <f t="shared" si="12"/>
        <v>Crops</v>
      </c>
      <c r="D309" s="3" t="str">
        <f t="shared" si="13"/>
        <v>Agriculture - CO2</v>
      </c>
      <c r="E309" s="3" t="str">
        <f t="shared" si="14"/>
        <v>CO2</v>
      </c>
      <c r="F309" s="3">
        <v>0.05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98" t="s">
        <v>94</v>
      </c>
      <c r="B310" s="3" t="s">
        <v>1015</v>
      </c>
      <c r="C310" s="3" t="str">
        <f t="shared" si="12"/>
        <v>Livestock</v>
      </c>
      <c r="D310" s="3" t="str">
        <f t="shared" si="13"/>
        <v>Agriculture - CH4</v>
      </c>
      <c r="E310" s="3" t="str">
        <f t="shared" si="14"/>
        <v>CH4</v>
      </c>
      <c r="F310" s="3">
        <v>2.68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98" t="s">
        <v>94</v>
      </c>
      <c r="B311" s="3" t="s">
        <v>1016</v>
      </c>
      <c r="C311" s="3" t="str">
        <f t="shared" si="12"/>
        <v>Livestock</v>
      </c>
      <c r="D311" s="3" t="str">
        <f t="shared" si="13"/>
        <v>Agriculture - CH4</v>
      </c>
      <c r="E311" s="3" t="str">
        <f t="shared" si="14"/>
        <v>CH4</v>
      </c>
      <c r="F311" s="3">
        <v>1.38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98" t="s">
        <v>94</v>
      </c>
      <c r="B312" s="3" t="s">
        <v>1017</v>
      </c>
      <c r="C312" s="3" t="str">
        <f t="shared" si="12"/>
        <v>Crops</v>
      </c>
      <c r="D312" s="3" t="str">
        <f t="shared" si="13"/>
        <v>Agriculture - CH4</v>
      </c>
      <c r="E312" s="3" t="str">
        <f t="shared" si="14"/>
        <v>CH4</v>
      </c>
      <c r="F312" s="3">
        <v>0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98" t="s">
        <v>94</v>
      </c>
      <c r="B313" s="3" t="s">
        <v>1018</v>
      </c>
      <c r="C313" s="3" t="str">
        <f t="shared" si="12"/>
        <v>Crops</v>
      </c>
      <c r="D313" s="3" t="str">
        <f t="shared" si="13"/>
        <v>Agriculture - CH4</v>
      </c>
      <c r="E313" s="3" t="str">
        <f t="shared" si="14"/>
        <v>CH4</v>
      </c>
      <c r="F313" s="3">
        <v>0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98" t="s">
        <v>94</v>
      </c>
      <c r="B314" s="3" t="s">
        <v>1019</v>
      </c>
      <c r="C314" s="3" t="str">
        <f t="shared" si="12"/>
        <v>Livestock</v>
      </c>
      <c r="D314" s="3" t="str">
        <f t="shared" si="13"/>
        <v>Agriculture - N2O</v>
      </c>
      <c r="E314" s="3" t="str">
        <f t="shared" si="14"/>
        <v>N2O</v>
      </c>
      <c r="F314" s="3">
        <v>0.45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98" t="s">
        <v>94</v>
      </c>
      <c r="B315" s="3" t="s">
        <v>1020</v>
      </c>
      <c r="C315" s="3" t="str">
        <f t="shared" si="12"/>
        <v>Crops</v>
      </c>
      <c r="D315" s="3" t="str">
        <f t="shared" si="13"/>
        <v>Agriculture - N2O</v>
      </c>
      <c r="E315" s="3" t="str">
        <f t="shared" si="14"/>
        <v>N2O</v>
      </c>
      <c r="F315" s="3">
        <v>7.23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98" t="s">
        <v>94</v>
      </c>
      <c r="B316" s="3" t="s">
        <v>1021</v>
      </c>
      <c r="C316" s="3" t="str">
        <f t="shared" si="12"/>
        <v>Crops</v>
      </c>
      <c r="D316" s="3" t="str">
        <f t="shared" si="13"/>
        <v>Agriculture - N2O</v>
      </c>
      <c r="E316" s="3" t="str">
        <f t="shared" si="14"/>
        <v>N2O</v>
      </c>
      <c r="F316" s="3">
        <v>0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98" t="s">
        <v>97</v>
      </c>
      <c r="B317" s="3" t="s">
        <v>1011</v>
      </c>
      <c r="C317" s="3" t="str">
        <f t="shared" si="12"/>
        <v>Crops</v>
      </c>
      <c r="D317" s="3" t="str">
        <f t="shared" si="13"/>
        <v>Agriculture - CO2</v>
      </c>
      <c r="E317" s="3" t="str">
        <f t="shared" si="14"/>
        <v>CO2</v>
      </c>
      <c r="F317" s="3">
        <v>0.03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98" t="s">
        <v>97</v>
      </c>
      <c r="B318" s="3" t="s">
        <v>1013</v>
      </c>
      <c r="C318" s="3" t="str">
        <f t="shared" si="12"/>
        <v>Crops</v>
      </c>
      <c r="D318" s="3" t="str">
        <f t="shared" si="13"/>
        <v>Agriculture - CO2</v>
      </c>
      <c r="E318" s="3" t="str">
        <f t="shared" si="14"/>
        <v>CO2</v>
      </c>
      <c r="F318" s="3">
        <v>0.13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98" t="s">
        <v>97</v>
      </c>
      <c r="B319" s="3" t="s">
        <v>1015</v>
      </c>
      <c r="C319" s="3" t="str">
        <f t="shared" si="12"/>
        <v>Livestock</v>
      </c>
      <c r="D319" s="3" t="str">
        <f t="shared" si="13"/>
        <v>Agriculture - CH4</v>
      </c>
      <c r="E319" s="3" t="str">
        <f t="shared" si="14"/>
        <v>CH4</v>
      </c>
      <c r="F319" s="3">
        <v>8.6999999999999993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98" t="s">
        <v>97</v>
      </c>
      <c r="B320" s="3" t="s">
        <v>1016</v>
      </c>
      <c r="C320" s="3" t="str">
        <f t="shared" si="12"/>
        <v>Livestock</v>
      </c>
      <c r="D320" s="3" t="str">
        <f t="shared" si="13"/>
        <v>Agriculture - CH4</v>
      </c>
      <c r="E320" s="3" t="str">
        <f t="shared" si="14"/>
        <v>CH4</v>
      </c>
      <c r="F320" s="3">
        <v>1.65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98" t="s">
        <v>97</v>
      </c>
      <c r="B321" s="3" t="s">
        <v>1017</v>
      </c>
      <c r="C321" s="3" t="str">
        <f t="shared" si="12"/>
        <v>Crops</v>
      </c>
      <c r="D321" s="3" t="str">
        <f t="shared" si="13"/>
        <v>Agriculture - CH4</v>
      </c>
      <c r="E321" s="3" t="str">
        <f t="shared" si="14"/>
        <v>CH4</v>
      </c>
      <c r="F321" s="3">
        <v>0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98" t="s">
        <v>97</v>
      </c>
      <c r="B322" s="3" t="s">
        <v>1018</v>
      </c>
      <c r="C322" s="3" t="str">
        <f t="shared" ref="C322:C385" si="15">VLOOKUP(B322,$G$3:$H$11,2,FALSE)</f>
        <v>Crops</v>
      </c>
      <c r="D322" s="3" t="str">
        <f t="shared" ref="D322:D385" si="16">LEFT(B322, 17)</f>
        <v>Agriculture - CH4</v>
      </c>
      <c r="E322" s="3" t="str">
        <f t="shared" ref="E322:E385" si="17">RIGHT(D322,3)</f>
        <v>CH4</v>
      </c>
      <c r="F322" s="3">
        <v>0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98" t="s">
        <v>97</v>
      </c>
      <c r="B323" s="3" t="s">
        <v>1019</v>
      </c>
      <c r="C323" s="3" t="str">
        <f t="shared" si="15"/>
        <v>Livestock</v>
      </c>
      <c r="D323" s="3" t="str">
        <f t="shared" si="16"/>
        <v>Agriculture - N2O</v>
      </c>
      <c r="E323" s="3" t="str">
        <f t="shared" si="17"/>
        <v>N2O</v>
      </c>
      <c r="F323" s="3">
        <v>0.32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98" t="s">
        <v>97</v>
      </c>
      <c r="B324" s="3" t="s">
        <v>1020</v>
      </c>
      <c r="C324" s="3" t="str">
        <f t="shared" si="15"/>
        <v>Crops</v>
      </c>
      <c r="D324" s="3" t="str">
        <f t="shared" si="16"/>
        <v>Agriculture - N2O</v>
      </c>
      <c r="E324" s="3" t="str">
        <f t="shared" si="17"/>
        <v>N2O</v>
      </c>
      <c r="F324" s="3">
        <v>7.02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98" t="s">
        <v>97</v>
      </c>
      <c r="B325" s="3" t="s">
        <v>1021</v>
      </c>
      <c r="C325" s="3" t="str">
        <f t="shared" si="15"/>
        <v>Crops</v>
      </c>
      <c r="D325" s="3" t="str">
        <f t="shared" si="16"/>
        <v>Agriculture - N2O</v>
      </c>
      <c r="E325" s="3" t="str">
        <f t="shared" si="17"/>
        <v>N2O</v>
      </c>
      <c r="F325" s="3">
        <v>0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98" t="s">
        <v>99</v>
      </c>
      <c r="B326" s="3" t="s">
        <v>1011</v>
      </c>
      <c r="C326" s="3" t="str">
        <f t="shared" si="15"/>
        <v>Crops</v>
      </c>
      <c r="D326" s="3" t="str">
        <f t="shared" si="16"/>
        <v>Agriculture - CO2</v>
      </c>
      <c r="E326" s="3" t="str">
        <f t="shared" si="17"/>
        <v>CO2</v>
      </c>
      <c r="F326" s="3">
        <v>0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98" t="s">
        <v>99</v>
      </c>
      <c r="B327" s="3" t="s">
        <v>1013</v>
      </c>
      <c r="C327" s="3" t="str">
        <f t="shared" si="15"/>
        <v>Crops</v>
      </c>
      <c r="D327" s="3" t="str">
        <f t="shared" si="16"/>
        <v>Agriculture - CO2</v>
      </c>
      <c r="E327" s="3" t="str">
        <f t="shared" si="17"/>
        <v>CO2</v>
      </c>
      <c r="F327" s="3">
        <v>0.14000000000000001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98" t="s">
        <v>99</v>
      </c>
      <c r="B328" s="3" t="s">
        <v>1015</v>
      </c>
      <c r="C328" s="3" t="str">
        <f t="shared" si="15"/>
        <v>Livestock</v>
      </c>
      <c r="D328" s="3" t="str">
        <f t="shared" si="16"/>
        <v>Agriculture - CH4</v>
      </c>
      <c r="E328" s="3" t="str">
        <f t="shared" si="17"/>
        <v>CH4</v>
      </c>
      <c r="F328" s="3">
        <v>2.75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98" t="s">
        <v>99</v>
      </c>
      <c r="B329" s="3" t="s">
        <v>1016</v>
      </c>
      <c r="C329" s="3" t="str">
        <f t="shared" si="15"/>
        <v>Livestock</v>
      </c>
      <c r="D329" s="3" t="str">
        <f t="shared" si="16"/>
        <v>Agriculture - CH4</v>
      </c>
      <c r="E329" s="3" t="str">
        <f t="shared" si="17"/>
        <v>CH4</v>
      </c>
      <c r="F329" s="3">
        <v>0.41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98" t="s">
        <v>99</v>
      </c>
      <c r="B330" s="3" t="s">
        <v>1017</v>
      </c>
      <c r="C330" s="3" t="str">
        <f t="shared" si="15"/>
        <v>Crops</v>
      </c>
      <c r="D330" s="3" t="str">
        <f t="shared" si="16"/>
        <v>Agriculture - CH4</v>
      </c>
      <c r="E330" s="3" t="str">
        <f t="shared" si="17"/>
        <v>CH4</v>
      </c>
      <c r="F330" s="3">
        <v>0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98" t="s">
        <v>99</v>
      </c>
      <c r="B331" s="3" t="s">
        <v>1018</v>
      </c>
      <c r="C331" s="3" t="str">
        <f t="shared" si="15"/>
        <v>Crops</v>
      </c>
      <c r="D331" s="3" t="str">
        <f t="shared" si="16"/>
        <v>Agriculture - CH4</v>
      </c>
      <c r="E331" s="3" t="str">
        <f t="shared" si="17"/>
        <v>CH4</v>
      </c>
      <c r="F331" s="3">
        <v>0.01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98" t="s">
        <v>99</v>
      </c>
      <c r="B332" s="3" t="s">
        <v>1019</v>
      </c>
      <c r="C332" s="3" t="str">
        <f t="shared" si="15"/>
        <v>Livestock</v>
      </c>
      <c r="D332" s="3" t="str">
        <f t="shared" si="16"/>
        <v>Agriculture - N2O</v>
      </c>
      <c r="E332" s="3" t="str">
        <f t="shared" si="17"/>
        <v>N2O</v>
      </c>
      <c r="F332" s="3">
        <v>0.14000000000000001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98" t="s">
        <v>99</v>
      </c>
      <c r="B333" s="3" t="s">
        <v>1020</v>
      </c>
      <c r="C333" s="3" t="str">
        <f t="shared" si="15"/>
        <v>Crops</v>
      </c>
      <c r="D333" s="3" t="str">
        <f t="shared" si="16"/>
        <v>Agriculture - N2O</v>
      </c>
      <c r="E333" s="3" t="str">
        <f t="shared" si="17"/>
        <v>N2O</v>
      </c>
      <c r="F333" s="3">
        <v>2.33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98" t="s">
        <v>99</v>
      </c>
      <c r="B334" s="3" t="s">
        <v>1021</v>
      </c>
      <c r="C334" s="3" t="str">
        <f t="shared" si="15"/>
        <v>Crops</v>
      </c>
      <c r="D334" s="3" t="str">
        <f t="shared" si="16"/>
        <v>Agriculture - N2O</v>
      </c>
      <c r="E334" s="3" t="str">
        <f t="shared" si="17"/>
        <v>N2O</v>
      </c>
      <c r="F334" s="3">
        <v>0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98" t="s">
        <v>102</v>
      </c>
      <c r="B335" s="3" t="s">
        <v>1011</v>
      </c>
      <c r="C335" s="3" t="str">
        <f t="shared" si="15"/>
        <v>Crops</v>
      </c>
      <c r="D335" s="3" t="str">
        <f t="shared" si="16"/>
        <v>Agriculture - CO2</v>
      </c>
      <c r="E335" s="3" t="str">
        <f t="shared" si="17"/>
        <v>CO2</v>
      </c>
      <c r="F335" s="3">
        <v>0.16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98" t="s">
        <v>102</v>
      </c>
      <c r="B336" s="3" t="s">
        <v>1013</v>
      </c>
      <c r="C336" s="3" t="str">
        <f t="shared" si="15"/>
        <v>Crops</v>
      </c>
      <c r="D336" s="3" t="str">
        <f t="shared" si="16"/>
        <v>Agriculture - CO2</v>
      </c>
      <c r="E336" s="3" t="str">
        <f t="shared" si="17"/>
        <v>CO2</v>
      </c>
      <c r="F336" s="3">
        <v>0.04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98" t="s">
        <v>102</v>
      </c>
      <c r="B337" s="3" t="s">
        <v>1015</v>
      </c>
      <c r="C337" s="3" t="str">
        <f t="shared" si="15"/>
        <v>Livestock</v>
      </c>
      <c r="D337" s="3" t="str">
        <f t="shared" si="16"/>
        <v>Agriculture - CH4</v>
      </c>
      <c r="E337" s="3" t="str">
        <f t="shared" si="17"/>
        <v>CH4</v>
      </c>
      <c r="F337" s="3">
        <v>3.59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98" t="s">
        <v>102</v>
      </c>
      <c r="B338" s="3" t="s">
        <v>1016</v>
      </c>
      <c r="C338" s="3" t="str">
        <f t="shared" si="15"/>
        <v>Livestock</v>
      </c>
      <c r="D338" s="3" t="str">
        <f t="shared" si="16"/>
        <v>Agriculture - CH4</v>
      </c>
      <c r="E338" s="3" t="str">
        <f t="shared" si="17"/>
        <v>CH4</v>
      </c>
      <c r="F338" s="3">
        <v>0.85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98" t="s">
        <v>102</v>
      </c>
      <c r="B339" s="3" t="s">
        <v>1017</v>
      </c>
      <c r="C339" s="3" t="str">
        <f t="shared" si="15"/>
        <v>Crops</v>
      </c>
      <c r="D339" s="3" t="str">
        <f t="shared" si="16"/>
        <v>Agriculture - CH4</v>
      </c>
      <c r="E339" s="3" t="str">
        <f t="shared" si="17"/>
        <v>CH4</v>
      </c>
      <c r="F339" s="3">
        <v>0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98" t="s">
        <v>102</v>
      </c>
      <c r="B340" s="3" t="s">
        <v>1018</v>
      </c>
      <c r="C340" s="3" t="str">
        <f t="shared" si="15"/>
        <v>Crops</v>
      </c>
      <c r="D340" s="3" t="str">
        <f t="shared" si="16"/>
        <v>Agriculture - CH4</v>
      </c>
      <c r="E340" s="3" t="str">
        <f t="shared" si="17"/>
        <v>CH4</v>
      </c>
      <c r="F340" s="3">
        <v>0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98" t="s">
        <v>102</v>
      </c>
      <c r="B341" s="3" t="s">
        <v>1019</v>
      </c>
      <c r="C341" s="3" t="str">
        <f t="shared" si="15"/>
        <v>Livestock</v>
      </c>
      <c r="D341" s="3" t="str">
        <f t="shared" si="16"/>
        <v>Agriculture - N2O</v>
      </c>
      <c r="E341" s="3" t="str">
        <f t="shared" si="17"/>
        <v>N2O</v>
      </c>
      <c r="F341" s="3">
        <v>0.51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98" t="s">
        <v>102</v>
      </c>
      <c r="B342" s="3" t="s">
        <v>1020</v>
      </c>
      <c r="C342" s="3" t="str">
        <f t="shared" si="15"/>
        <v>Crops</v>
      </c>
      <c r="D342" s="3" t="str">
        <f t="shared" si="16"/>
        <v>Agriculture - N2O</v>
      </c>
      <c r="E342" s="3" t="str">
        <f t="shared" si="17"/>
        <v>N2O</v>
      </c>
      <c r="F342" s="3">
        <v>3.04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98" t="s">
        <v>102</v>
      </c>
      <c r="B343" s="3" t="s">
        <v>1021</v>
      </c>
      <c r="C343" s="3" t="str">
        <f t="shared" si="15"/>
        <v>Crops</v>
      </c>
      <c r="D343" s="3" t="str">
        <f t="shared" si="16"/>
        <v>Agriculture - N2O</v>
      </c>
      <c r="E343" s="3" t="str">
        <f t="shared" si="17"/>
        <v>N2O</v>
      </c>
      <c r="F343" s="3">
        <v>0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98" t="s">
        <v>104</v>
      </c>
      <c r="B344" s="3" t="s">
        <v>1011</v>
      </c>
      <c r="C344" s="3" t="str">
        <f t="shared" si="15"/>
        <v>Crops</v>
      </c>
      <c r="D344" s="3" t="str">
        <f t="shared" si="16"/>
        <v>Agriculture - CO2</v>
      </c>
      <c r="E344" s="3" t="str">
        <f t="shared" si="17"/>
        <v>CO2</v>
      </c>
      <c r="F344" s="3">
        <v>0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98" t="s">
        <v>104</v>
      </c>
      <c r="B345" s="3" t="s">
        <v>1013</v>
      </c>
      <c r="C345" s="3" t="str">
        <f t="shared" si="15"/>
        <v>Crops</v>
      </c>
      <c r="D345" s="3" t="str">
        <f t="shared" si="16"/>
        <v>Agriculture - CO2</v>
      </c>
      <c r="E345" s="3" t="str">
        <f t="shared" si="17"/>
        <v>CO2</v>
      </c>
      <c r="F345" s="3">
        <v>0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98" t="s">
        <v>104</v>
      </c>
      <c r="B346" s="3" t="s">
        <v>1015</v>
      </c>
      <c r="C346" s="3" t="str">
        <f t="shared" si="15"/>
        <v>Livestock</v>
      </c>
      <c r="D346" s="3" t="str">
        <f t="shared" si="16"/>
        <v>Agriculture - CH4</v>
      </c>
      <c r="E346" s="3" t="str">
        <f t="shared" si="17"/>
        <v>CH4</v>
      </c>
      <c r="F346" s="3">
        <v>0.01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98" t="s">
        <v>104</v>
      </c>
      <c r="B347" s="3" t="s">
        <v>1016</v>
      </c>
      <c r="C347" s="3" t="str">
        <f t="shared" si="15"/>
        <v>Livestock</v>
      </c>
      <c r="D347" s="3" t="str">
        <f t="shared" si="16"/>
        <v>Agriculture - CH4</v>
      </c>
      <c r="E347" s="3" t="str">
        <f t="shared" si="17"/>
        <v>CH4</v>
      </c>
      <c r="F347" s="3">
        <v>0.01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98" t="s">
        <v>104</v>
      </c>
      <c r="B348" s="3" t="s">
        <v>1017</v>
      </c>
      <c r="C348" s="3" t="str">
        <f t="shared" si="15"/>
        <v>Crops</v>
      </c>
      <c r="D348" s="3" t="str">
        <f t="shared" si="16"/>
        <v>Agriculture - CH4</v>
      </c>
      <c r="E348" s="3" t="str">
        <f t="shared" si="17"/>
        <v>CH4</v>
      </c>
      <c r="F348" s="3">
        <v>0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98" t="s">
        <v>104</v>
      </c>
      <c r="B349" s="3" t="s">
        <v>1018</v>
      </c>
      <c r="C349" s="3" t="str">
        <f t="shared" si="15"/>
        <v>Crops</v>
      </c>
      <c r="D349" s="3" t="str">
        <f t="shared" si="16"/>
        <v>Agriculture - CH4</v>
      </c>
      <c r="E349" s="3" t="str">
        <f t="shared" si="17"/>
        <v>CH4</v>
      </c>
      <c r="F349" s="3">
        <v>0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98" t="s">
        <v>104</v>
      </c>
      <c r="B350" s="3" t="s">
        <v>1019</v>
      </c>
      <c r="C350" s="3" t="str">
        <f t="shared" si="15"/>
        <v>Livestock</v>
      </c>
      <c r="D350" s="3" t="str">
        <f t="shared" si="16"/>
        <v>Agriculture - N2O</v>
      </c>
      <c r="E350" s="3" t="str">
        <f t="shared" si="17"/>
        <v>N2O</v>
      </c>
      <c r="F350" s="3">
        <v>0.01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98" t="s">
        <v>104</v>
      </c>
      <c r="B351" s="3" t="s">
        <v>1020</v>
      </c>
      <c r="C351" s="3" t="str">
        <f t="shared" si="15"/>
        <v>Crops</v>
      </c>
      <c r="D351" s="3" t="str">
        <f t="shared" si="16"/>
        <v>Agriculture - N2O</v>
      </c>
      <c r="E351" s="3" t="str">
        <f t="shared" si="17"/>
        <v>N2O</v>
      </c>
      <c r="F351" s="3">
        <v>0.02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98" t="s">
        <v>104</v>
      </c>
      <c r="B352" s="3" t="s">
        <v>1021</v>
      </c>
      <c r="C352" s="3" t="str">
        <f t="shared" si="15"/>
        <v>Crops</v>
      </c>
      <c r="D352" s="3" t="str">
        <f t="shared" si="16"/>
        <v>Agriculture - N2O</v>
      </c>
      <c r="E352" s="3" t="str">
        <f t="shared" si="17"/>
        <v>N2O</v>
      </c>
      <c r="F352" s="3">
        <v>0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98" t="s">
        <v>106</v>
      </c>
      <c r="B353" s="3" t="s">
        <v>1011</v>
      </c>
      <c r="C353" s="3" t="str">
        <f t="shared" si="15"/>
        <v>Crops</v>
      </c>
      <c r="D353" s="3" t="str">
        <f t="shared" si="16"/>
        <v>Agriculture - CO2</v>
      </c>
      <c r="E353" s="3" t="str">
        <f t="shared" si="17"/>
        <v>CO2</v>
      </c>
      <c r="F353" s="3">
        <v>0.01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98" t="s">
        <v>106</v>
      </c>
      <c r="B354" s="3" t="s">
        <v>1013</v>
      </c>
      <c r="C354" s="3" t="str">
        <f t="shared" si="15"/>
        <v>Crops</v>
      </c>
      <c r="D354" s="3" t="str">
        <f t="shared" si="16"/>
        <v>Agriculture - CO2</v>
      </c>
      <c r="E354" s="3" t="str">
        <f t="shared" si="17"/>
        <v>CO2</v>
      </c>
      <c r="F354" s="3">
        <v>0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98" t="s">
        <v>106</v>
      </c>
      <c r="B355" s="3" t="s">
        <v>1015</v>
      </c>
      <c r="C355" s="3" t="str">
        <f t="shared" si="15"/>
        <v>Livestock</v>
      </c>
      <c r="D355" s="3" t="str">
        <f t="shared" si="16"/>
        <v>Agriculture - CH4</v>
      </c>
      <c r="E355" s="3" t="str">
        <f t="shared" si="17"/>
        <v>CH4</v>
      </c>
      <c r="F355" s="3">
        <v>0.63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98" t="s">
        <v>106</v>
      </c>
      <c r="B356" s="3" t="s">
        <v>1016</v>
      </c>
      <c r="C356" s="3" t="str">
        <f t="shared" si="15"/>
        <v>Livestock</v>
      </c>
      <c r="D356" s="3" t="str">
        <f t="shared" si="16"/>
        <v>Agriculture - CH4</v>
      </c>
      <c r="E356" s="3" t="str">
        <f t="shared" si="17"/>
        <v>CH4</v>
      </c>
      <c r="F356" s="3">
        <v>0.27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98" t="s">
        <v>106</v>
      </c>
      <c r="B357" s="3" t="s">
        <v>1017</v>
      </c>
      <c r="C357" s="3" t="str">
        <f t="shared" si="15"/>
        <v>Crops</v>
      </c>
      <c r="D357" s="3" t="str">
        <f t="shared" si="16"/>
        <v>Agriculture - CH4</v>
      </c>
      <c r="E357" s="3" t="str">
        <f t="shared" si="17"/>
        <v>CH4</v>
      </c>
      <c r="F357" s="3">
        <v>0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98" t="s">
        <v>106</v>
      </c>
      <c r="B358" s="3" t="s">
        <v>1018</v>
      </c>
      <c r="C358" s="3" t="str">
        <f t="shared" si="15"/>
        <v>Crops</v>
      </c>
      <c r="D358" s="3" t="str">
        <f t="shared" si="16"/>
        <v>Agriculture - CH4</v>
      </c>
      <c r="E358" s="3" t="str">
        <f t="shared" si="17"/>
        <v>CH4</v>
      </c>
      <c r="F358" s="3">
        <v>0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98" t="s">
        <v>106</v>
      </c>
      <c r="B359" s="3" t="s">
        <v>1019</v>
      </c>
      <c r="C359" s="3" t="str">
        <f t="shared" si="15"/>
        <v>Livestock</v>
      </c>
      <c r="D359" s="3" t="str">
        <f t="shared" si="16"/>
        <v>Agriculture - N2O</v>
      </c>
      <c r="E359" s="3" t="str">
        <f t="shared" si="17"/>
        <v>N2O</v>
      </c>
      <c r="F359" s="3">
        <v>0.14000000000000001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98" t="s">
        <v>106</v>
      </c>
      <c r="B360" s="3" t="s">
        <v>1020</v>
      </c>
      <c r="C360" s="3" t="str">
        <f t="shared" si="15"/>
        <v>Crops</v>
      </c>
      <c r="D360" s="3" t="str">
        <f t="shared" si="16"/>
        <v>Agriculture - N2O</v>
      </c>
      <c r="E360" s="3" t="str">
        <f t="shared" si="17"/>
        <v>N2O</v>
      </c>
      <c r="F360" s="3">
        <v>1.1499999999999999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98" t="s">
        <v>106</v>
      </c>
      <c r="B361" s="3" t="s">
        <v>1021</v>
      </c>
      <c r="C361" s="3" t="str">
        <f t="shared" si="15"/>
        <v>Crops</v>
      </c>
      <c r="D361" s="3" t="str">
        <f t="shared" si="16"/>
        <v>Agriculture - N2O</v>
      </c>
      <c r="E361" s="3" t="str">
        <f t="shared" si="17"/>
        <v>N2O</v>
      </c>
      <c r="F361" s="3">
        <v>0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98" t="s">
        <v>109</v>
      </c>
      <c r="B362" s="3" t="s">
        <v>1011</v>
      </c>
      <c r="C362" s="3" t="str">
        <f t="shared" si="15"/>
        <v>Crops</v>
      </c>
      <c r="D362" s="3" t="str">
        <f t="shared" si="16"/>
        <v>Agriculture - CO2</v>
      </c>
      <c r="E362" s="3" t="str">
        <f t="shared" si="17"/>
        <v>CO2</v>
      </c>
      <c r="F362" s="3">
        <v>0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98" t="s">
        <v>109</v>
      </c>
      <c r="B363" s="3" t="s">
        <v>1013</v>
      </c>
      <c r="C363" s="3" t="str">
        <f t="shared" si="15"/>
        <v>Crops</v>
      </c>
      <c r="D363" s="3" t="str">
        <f t="shared" si="16"/>
        <v>Agriculture - CO2</v>
      </c>
      <c r="E363" s="3" t="str">
        <f t="shared" si="17"/>
        <v>CO2</v>
      </c>
      <c r="F363" s="3">
        <v>0.52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98" t="s">
        <v>109</v>
      </c>
      <c r="B364" s="3" t="s">
        <v>1015</v>
      </c>
      <c r="C364" s="3" t="str">
        <f t="shared" si="15"/>
        <v>Livestock</v>
      </c>
      <c r="D364" s="3" t="str">
        <f t="shared" si="16"/>
        <v>Agriculture - CH4</v>
      </c>
      <c r="E364" s="3" t="str">
        <f t="shared" si="17"/>
        <v>CH4</v>
      </c>
      <c r="F364" s="3">
        <v>7.54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98" t="s">
        <v>109</v>
      </c>
      <c r="B365" s="3" t="s">
        <v>1016</v>
      </c>
      <c r="C365" s="3" t="str">
        <f t="shared" si="15"/>
        <v>Livestock</v>
      </c>
      <c r="D365" s="3" t="str">
        <f t="shared" si="16"/>
        <v>Agriculture - CH4</v>
      </c>
      <c r="E365" s="3" t="str">
        <f t="shared" si="17"/>
        <v>CH4</v>
      </c>
      <c r="F365" s="3">
        <v>0.97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98" t="s">
        <v>109</v>
      </c>
      <c r="B366" s="3" t="s">
        <v>1017</v>
      </c>
      <c r="C366" s="3" t="str">
        <f t="shared" si="15"/>
        <v>Crops</v>
      </c>
      <c r="D366" s="3" t="str">
        <f t="shared" si="16"/>
        <v>Agriculture - CH4</v>
      </c>
      <c r="E366" s="3" t="str">
        <f t="shared" si="17"/>
        <v>CH4</v>
      </c>
      <c r="F366" s="3">
        <v>0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98" t="s">
        <v>109</v>
      </c>
      <c r="B367" s="3" t="s">
        <v>1018</v>
      </c>
      <c r="C367" s="3" t="str">
        <f t="shared" si="15"/>
        <v>Crops</v>
      </c>
      <c r="D367" s="3" t="str">
        <f t="shared" si="16"/>
        <v>Agriculture - CH4</v>
      </c>
      <c r="E367" s="3" t="str">
        <f t="shared" si="17"/>
        <v>CH4</v>
      </c>
      <c r="F367" s="3">
        <v>0.01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98" t="s">
        <v>109</v>
      </c>
      <c r="B368" s="3" t="s">
        <v>1019</v>
      </c>
      <c r="C368" s="3" t="str">
        <f t="shared" si="15"/>
        <v>Livestock</v>
      </c>
      <c r="D368" s="3" t="str">
        <f t="shared" si="16"/>
        <v>Agriculture - N2O</v>
      </c>
      <c r="E368" s="3" t="str">
        <f t="shared" si="17"/>
        <v>N2O</v>
      </c>
      <c r="F368" s="3">
        <v>0.3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98" t="s">
        <v>109</v>
      </c>
      <c r="B369" s="3" t="s">
        <v>1020</v>
      </c>
      <c r="C369" s="3" t="str">
        <f t="shared" si="15"/>
        <v>Crops</v>
      </c>
      <c r="D369" s="3" t="str">
        <f t="shared" si="16"/>
        <v>Agriculture - N2O</v>
      </c>
      <c r="E369" s="3" t="str">
        <f t="shared" si="17"/>
        <v>N2O</v>
      </c>
      <c r="F369" s="3">
        <v>11.11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98" t="s">
        <v>109</v>
      </c>
      <c r="B370" s="3" t="s">
        <v>1021</v>
      </c>
      <c r="C370" s="3" t="str">
        <f t="shared" si="15"/>
        <v>Crops</v>
      </c>
      <c r="D370" s="3" t="str">
        <f t="shared" si="16"/>
        <v>Agriculture - N2O</v>
      </c>
      <c r="E370" s="3" t="str">
        <f t="shared" si="17"/>
        <v>N2O</v>
      </c>
      <c r="F370" s="3">
        <v>0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98" t="s">
        <v>112</v>
      </c>
      <c r="B371" s="3" t="s">
        <v>1011</v>
      </c>
      <c r="C371" s="3" t="str">
        <f t="shared" si="15"/>
        <v>Crops</v>
      </c>
      <c r="D371" s="3" t="str">
        <f t="shared" si="16"/>
        <v>Agriculture - CO2</v>
      </c>
      <c r="E371" s="3" t="str">
        <f t="shared" si="17"/>
        <v>CO2</v>
      </c>
      <c r="F371" s="3">
        <v>0.06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98" t="s">
        <v>112</v>
      </c>
      <c r="B372" s="3" t="s">
        <v>1013</v>
      </c>
      <c r="C372" s="3" t="str">
        <f t="shared" si="15"/>
        <v>Crops</v>
      </c>
      <c r="D372" s="3" t="str">
        <f t="shared" si="16"/>
        <v>Agriculture - CO2</v>
      </c>
      <c r="E372" s="3" t="str">
        <f t="shared" si="17"/>
        <v>CO2</v>
      </c>
      <c r="F372" s="3">
        <v>0.12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98" t="s">
        <v>112</v>
      </c>
      <c r="B373" s="3" t="s">
        <v>1015</v>
      </c>
      <c r="C373" s="3" t="str">
        <f t="shared" si="15"/>
        <v>Livestock</v>
      </c>
      <c r="D373" s="3" t="str">
        <f t="shared" si="16"/>
        <v>Agriculture - CH4</v>
      </c>
      <c r="E373" s="3" t="str">
        <f t="shared" si="17"/>
        <v>CH4</v>
      </c>
      <c r="F373" s="3">
        <v>3.13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98" t="s">
        <v>112</v>
      </c>
      <c r="B374" s="3" t="s">
        <v>1016</v>
      </c>
      <c r="C374" s="3" t="str">
        <f t="shared" si="15"/>
        <v>Livestock</v>
      </c>
      <c r="D374" s="3" t="str">
        <f t="shared" si="16"/>
        <v>Agriculture - CH4</v>
      </c>
      <c r="E374" s="3" t="str">
        <f t="shared" si="17"/>
        <v>CH4</v>
      </c>
      <c r="F374" s="3">
        <v>0.24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98" t="s">
        <v>112</v>
      </c>
      <c r="B375" s="3" t="s">
        <v>1017</v>
      </c>
      <c r="C375" s="3" t="str">
        <f t="shared" si="15"/>
        <v>Crops</v>
      </c>
      <c r="D375" s="3" t="str">
        <f t="shared" si="16"/>
        <v>Agriculture - CH4</v>
      </c>
      <c r="E375" s="3" t="str">
        <f t="shared" si="17"/>
        <v>CH4</v>
      </c>
      <c r="F375" s="3">
        <v>0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98" t="s">
        <v>112</v>
      </c>
      <c r="B376" s="3" t="s">
        <v>1018</v>
      </c>
      <c r="C376" s="3" t="str">
        <f t="shared" si="15"/>
        <v>Crops</v>
      </c>
      <c r="D376" s="3" t="str">
        <f t="shared" si="16"/>
        <v>Agriculture - CH4</v>
      </c>
      <c r="E376" s="3" t="str">
        <f t="shared" si="17"/>
        <v>CH4</v>
      </c>
      <c r="F376" s="3">
        <v>0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98" t="s">
        <v>112</v>
      </c>
      <c r="B377" s="3" t="s">
        <v>1019</v>
      </c>
      <c r="C377" s="3" t="str">
        <f t="shared" si="15"/>
        <v>Livestock</v>
      </c>
      <c r="D377" s="3" t="str">
        <f t="shared" si="16"/>
        <v>Agriculture - N2O</v>
      </c>
      <c r="E377" s="3" t="str">
        <f t="shared" si="17"/>
        <v>N2O</v>
      </c>
      <c r="F377" s="3">
        <v>0.12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98" t="s">
        <v>112</v>
      </c>
      <c r="B378" s="3" t="s">
        <v>1020</v>
      </c>
      <c r="C378" s="3" t="str">
        <f t="shared" si="15"/>
        <v>Crops</v>
      </c>
      <c r="D378" s="3" t="str">
        <f t="shared" si="16"/>
        <v>Agriculture - N2O</v>
      </c>
      <c r="E378" s="3" t="str">
        <f t="shared" si="17"/>
        <v>N2O</v>
      </c>
      <c r="F378" s="3">
        <v>4.8499999999999996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98" t="s">
        <v>112</v>
      </c>
      <c r="B379" s="3" t="s">
        <v>1021</v>
      </c>
      <c r="C379" s="3" t="str">
        <f t="shared" si="15"/>
        <v>Crops</v>
      </c>
      <c r="D379" s="3" t="str">
        <f t="shared" si="16"/>
        <v>Agriculture - N2O</v>
      </c>
      <c r="E379" s="3" t="str">
        <f t="shared" si="17"/>
        <v>N2O</v>
      </c>
      <c r="F379" s="3">
        <v>0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98" t="s">
        <v>114</v>
      </c>
      <c r="B380" s="3" t="s">
        <v>1011</v>
      </c>
      <c r="C380" s="3" t="str">
        <f t="shared" si="15"/>
        <v>Crops</v>
      </c>
      <c r="D380" s="3" t="str">
        <f t="shared" si="16"/>
        <v>Agriculture - CO2</v>
      </c>
      <c r="E380" s="3" t="str">
        <f t="shared" si="17"/>
        <v>CO2</v>
      </c>
      <c r="F380" s="3">
        <v>0.21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98" t="s">
        <v>114</v>
      </c>
      <c r="B381" s="3" t="s">
        <v>1013</v>
      </c>
      <c r="C381" s="3" t="str">
        <f t="shared" si="15"/>
        <v>Crops</v>
      </c>
      <c r="D381" s="3" t="str">
        <f t="shared" si="16"/>
        <v>Agriculture - CO2</v>
      </c>
      <c r="E381" s="3" t="str">
        <f t="shared" si="17"/>
        <v>CO2</v>
      </c>
      <c r="F381" s="3">
        <v>0.11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98" t="s">
        <v>114</v>
      </c>
      <c r="B382" s="3" t="s">
        <v>1015</v>
      </c>
      <c r="C382" s="3" t="str">
        <f t="shared" si="15"/>
        <v>Livestock</v>
      </c>
      <c r="D382" s="3" t="str">
        <f t="shared" si="16"/>
        <v>Agriculture - CH4</v>
      </c>
      <c r="E382" s="3" t="str">
        <f t="shared" si="17"/>
        <v>CH4</v>
      </c>
      <c r="F382" s="3">
        <v>24.07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98" t="s">
        <v>114</v>
      </c>
      <c r="B383" s="3" t="s">
        <v>1016</v>
      </c>
      <c r="C383" s="3" t="str">
        <f t="shared" si="15"/>
        <v>Livestock</v>
      </c>
      <c r="D383" s="3" t="str">
        <f t="shared" si="16"/>
        <v>Agriculture - CH4</v>
      </c>
      <c r="E383" s="3" t="str">
        <f t="shared" si="17"/>
        <v>CH4</v>
      </c>
      <c r="F383" s="3">
        <v>4.43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98" t="s">
        <v>114</v>
      </c>
      <c r="B384" s="3" t="s">
        <v>1017</v>
      </c>
      <c r="C384" s="3" t="str">
        <f t="shared" si="15"/>
        <v>Crops</v>
      </c>
      <c r="D384" s="3" t="str">
        <f t="shared" si="16"/>
        <v>Agriculture - CH4</v>
      </c>
      <c r="E384" s="3" t="str">
        <f t="shared" si="17"/>
        <v>CH4</v>
      </c>
      <c r="F384" s="3">
        <v>0.94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98" t="s">
        <v>114</v>
      </c>
      <c r="B385" s="3" t="s">
        <v>1018</v>
      </c>
      <c r="C385" s="3" t="str">
        <f t="shared" si="15"/>
        <v>Crops</v>
      </c>
      <c r="D385" s="3" t="str">
        <f t="shared" si="16"/>
        <v>Agriculture - CH4</v>
      </c>
      <c r="E385" s="3" t="str">
        <f t="shared" si="17"/>
        <v>CH4</v>
      </c>
      <c r="F385" s="3">
        <v>0.01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98" t="s">
        <v>114</v>
      </c>
      <c r="B386" s="3" t="s">
        <v>1019</v>
      </c>
      <c r="C386" s="3" t="str">
        <f t="shared" ref="C386:C449" si="18">VLOOKUP(B386,$G$3:$H$11,2,FALSE)</f>
        <v>Livestock</v>
      </c>
      <c r="D386" s="3" t="str">
        <f t="shared" ref="D386:D451" si="19">LEFT(B386, 17)</f>
        <v>Agriculture - N2O</v>
      </c>
      <c r="E386" s="3" t="str">
        <f t="shared" ref="E386:E449" si="20">RIGHT(D386,3)</f>
        <v>N2O</v>
      </c>
      <c r="F386" s="3">
        <v>2.0699999999999998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98" t="s">
        <v>114</v>
      </c>
      <c r="B387" s="3" t="s">
        <v>1020</v>
      </c>
      <c r="C387" s="3" t="str">
        <f t="shared" si="18"/>
        <v>Crops</v>
      </c>
      <c r="D387" s="3" t="str">
        <f t="shared" si="19"/>
        <v>Agriculture - N2O</v>
      </c>
      <c r="E387" s="3" t="str">
        <f t="shared" si="20"/>
        <v>N2O</v>
      </c>
      <c r="F387" s="3">
        <v>16.47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98" t="s">
        <v>114</v>
      </c>
      <c r="B388" s="3" t="s">
        <v>1021</v>
      </c>
      <c r="C388" s="3" t="str">
        <f t="shared" si="18"/>
        <v>Crops</v>
      </c>
      <c r="D388" s="3" t="str">
        <f t="shared" si="19"/>
        <v>Agriculture - N2O</v>
      </c>
      <c r="E388" s="3" t="str">
        <f t="shared" si="20"/>
        <v>N2O</v>
      </c>
      <c r="F388" s="3">
        <v>0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98" t="s">
        <v>117</v>
      </c>
      <c r="B389" s="3" t="s">
        <v>1011</v>
      </c>
      <c r="C389" s="3" t="str">
        <f t="shared" si="18"/>
        <v>Crops</v>
      </c>
      <c r="D389" s="3" t="str">
        <f t="shared" si="19"/>
        <v>Agriculture - CO2</v>
      </c>
      <c r="E389" s="3" t="str">
        <f t="shared" si="20"/>
        <v>CO2</v>
      </c>
      <c r="F389" s="3">
        <v>0.04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98" t="s">
        <v>117</v>
      </c>
      <c r="B390" s="3" t="s">
        <v>1013</v>
      </c>
      <c r="C390" s="3" t="str">
        <f t="shared" si="18"/>
        <v>Crops</v>
      </c>
      <c r="D390" s="3" t="str">
        <f t="shared" si="19"/>
        <v>Agriculture - CO2</v>
      </c>
      <c r="E390" s="3" t="str">
        <f t="shared" si="20"/>
        <v>CO2</v>
      </c>
      <c r="F390" s="3">
        <v>0.01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98" t="s">
        <v>117</v>
      </c>
      <c r="B391" s="3" t="s">
        <v>1015</v>
      </c>
      <c r="C391" s="3" t="str">
        <f t="shared" si="18"/>
        <v>Livestock</v>
      </c>
      <c r="D391" s="3" t="str">
        <f t="shared" si="19"/>
        <v>Agriculture - CH4</v>
      </c>
      <c r="E391" s="3" t="str">
        <f t="shared" si="20"/>
        <v>CH4</v>
      </c>
      <c r="F391" s="3">
        <v>1.84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98" t="s">
        <v>117</v>
      </c>
      <c r="B392" s="3" t="s">
        <v>1016</v>
      </c>
      <c r="C392" s="3" t="str">
        <f t="shared" si="18"/>
        <v>Livestock</v>
      </c>
      <c r="D392" s="3" t="str">
        <f t="shared" si="19"/>
        <v>Agriculture - CH4</v>
      </c>
      <c r="E392" s="3" t="str">
        <f t="shared" si="20"/>
        <v>CH4</v>
      </c>
      <c r="F392" s="3">
        <v>0.75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98" t="s">
        <v>117</v>
      </c>
      <c r="B393" s="3" t="s">
        <v>1017</v>
      </c>
      <c r="C393" s="3" t="str">
        <f t="shared" si="18"/>
        <v>Crops</v>
      </c>
      <c r="D393" s="3" t="str">
        <f t="shared" si="19"/>
        <v>Agriculture - CH4</v>
      </c>
      <c r="E393" s="3" t="str">
        <f t="shared" si="20"/>
        <v>CH4</v>
      </c>
      <c r="F393" s="3">
        <v>0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98" t="s">
        <v>117</v>
      </c>
      <c r="B394" s="3" t="s">
        <v>1018</v>
      </c>
      <c r="C394" s="3" t="str">
        <f t="shared" si="18"/>
        <v>Crops</v>
      </c>
      <c r="D394" s="3" t="str">
        <f t="shared" si="19"/>
        <v>Agriculture - CH4</v>
      </c>
      <c r="E394" s="3" t="str">
        <f t="shared" si="20"/>
        <v>CH4</v>
      </c>
      <c r="F394" s="3">
        <v>0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98" t="s">
        <v>117</v>
      </c>
      <c r="B395" s="3" t="s">
        <v>1019</v>
      </c>
      <c r="C395" s="3" t="str">
        <f t="shared" si="18"/>
        <v>Livestock</v>
      </c>
      <c r="D395" s="3" t="str">
        <f t="shared" si="19"/>
        <v>Agriculture - N2O</v>
      </c>
      <c r="E395" s="3" t="str">
        <f t="shared" si="20"/>
        <v>N2O</v>
      </c>
      <c r="F395" s="3">
        <v>0.11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98" t="s">
        <v>117</v>
      </c>
      <c r="B396" s="3" t="s">
        <v>1020</v>
      </c>
      <c r="C396" s="3" t="str">
        <f t="shared" si="18"/>
        <v>Crops</v>
      </c>
      <c r="D396" s="3" t="str">
        <f t="shared" si="19"/>
        <v>Agriculture - N2O</v>
      </c>
      <c r="E396" s="3" t="str">
        <f t="shared" si="20"/>
        <v>N2O</v>
      </c>
      <c r="F396" s="3">
        <v>1.33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98" t="s">
        <v>117</v>
      </c>
      <c r="B397" s="3" t="s">
        <v>1021</v>
      </c>
      <c r="C397" s="3" t="str">
        <f t="shared" si="18"/>
        <v>Crops</v>
      </c>
      <c r="D397" s="3" t="str">
        <f t="shared" si="19"/>
        <v>Agriculture - N2O</v>
      </c>
      <c r="E397" s="3" t="str">
        <f t="shared" si="20"/>
        <v>N2O</v>
      </c>
      <c r="F397" s="3">
        <v>0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98" t="s">
        <v>120</v>
      </c>
      <c r="B398" s="3" t="s">
        <v>1011</v>
      </c>
      <c r="C398" s="3" t="str">
        <f t="shared" si="18"/>
        <v>Crops</v>
      </c>
      <c r="D398" s="3" t="str">
        <f t="shared" si="19"/>
        <v>Agriculture - CO2</v>
      </c>
      <c r="E398" s="3" t="str">
        <f t="shared" si="20"/>
        <v>CO2</v>
      </c>
      <c r="F398" s="3">
        <v>0.04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98" t="s">
        <v>120</v>
      </c>
      <c r="B399" s="3" t="s">
        <v>1013</v>
      </c>
      <c r="C399" s="3" t="str">
        <f t="shared" si="18"/>
        <v>Crops</v>
      </c>
      <c r="D399" s="3" t="str">
        <f t="shared" si="19"/>
        <v>Agriculture - CO2</v>
      </c>
      <c r="E399" s="3" t="str">
        <f t="shared" si="20"/>
        <v>CO2</v>
      </c>
      <c r="F399" s="3">
        <v>0.01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98" t="s">
        <v>120</v>
      </c>
      <c r="B400" s="3" t="s">
        <v>1015</v>
      </c>
      <c r="C400" s="3" t="str">
        <f t="shared" si="18"/>
        <v>Livestock</v>
      </c>
      <c r="D400" s="3" t="str">
        <f t="shared" si="19"/>
        <v>Agriculture - CH4</v>
      </c>
      <c r="E400" s="3" t="str">
        <f t="shared" si="20"/>
        <v>CH4</v>
      </c>
      <c r="F400" s="3">
        <v>0.65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98" t="s">
        <v>120</v>
      </c>
      <c r="B401" s="3" t="s">
        <v>1016</v>
      </c>
      <c r="C401" s="3" t="str">
        <f t="shared" si="18"/>
        <v>Livestock</v>
      </c>
      <c r="D401" s="3" t="str">
        <f t="shared" si="19"/>
        <v>Agriculture - CH4</v>
      </c>
      <c r="E401" s="3" t="str">
        <f t="shared" si="20"/>
        <v>CH4</v>
      </c>
      <c r="F401" s="3">
        <v>0.17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98" t="s">
        <v>120</v>
      </c>
      <c r="B402" s="3" t="s">
        <v>1017</v>
      </c>
      <c r="C402" s="3" t="str">
        <f t="shared" si="18"/>
        <v>Crops</v>
      </c>
      <c r="D402" s="3" t="str">
        <f t="shared" si="19"/>
        <v>Agriculture - CH4</v>
      </c>
      <c r="E402" s="3" t="str">
        <f t="shared" si="20"/>
        <v>CH4</v>
      </c>
      <c r="F402" s="3">
        <v>0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98" t="s">
        <v>120</v>
      </c>
      <c r="B403" s="3" t="s">
        <v>1018</v>
      </c>
      <c r="C403" s="3" t="str">
        <f t="shared" si="18"/>
        <v>Crops</v>
      </c>
      <c r="D403" s="3" t="str">
        <f t="shared" si="19"/>
        <v>Agriculture - CH4</v>
      </c>
      <c r="E403" s="3" t="str">
        <f t="shared" si="20"/>
        <v>CH4</v>
      </c>
      <c r="F403" s="3">
        <v>0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98" t="s">
        <v>120</v>
      </c>
      <c r="B404" s="3" t="s">
        <v>1019</v>
      </c>
      <c r="C404" s="3" t="str">
        <f t="shared" si="18"/>
        <v>Livestock</v>
      </c>
      <c r="D404" s="3" t="str">
        <f t="shared" si="19"/>
        <v>Agriculture - N2O</v>
      </c>
      <c r="E404" s="3" t="str">
        <f t="shared" si="20"/>
        <v>N2O</v>
      </c>
      <c r="F404" s="3">
        <v>0.06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98" t="s">
        <v>120</v>
      </c>
      <c r="B405" s="3" t="s">
        <v>1020</v>
      </c>
      <c r="C405" s="3" t="str">
        <f t="shared" si="18"/>
        <v>Crops</v>
      </c>
      <c r="D405" s="3" t="str">
        <f t="shared" si="19"/>
        <v>Agriculture - N2O</v>
      </c>
      <c r="E405" s="3" t="str">
        <f t="shared" si="20"/>
        <v>N2O</v>
      </c>
      <c r="F405" s="3">
        <v>0.31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98" t="s">
        <v>120</v>
      </c>
      <c r="B406" s="3" t="s">
        <v>1021</v>
      </c>
      <c r="C406" s="3" t="str">
        <f t="shared" si="18"/>
        <v>Crops</v>
      </c>
      <c r="D406" s="3" t="str">
        <f t="shared" si="19"/>
        <v>Agriculture - N2O</v>
      </c>
      <c r="E406" s="3" t="str">
        <f t="shared" si="20"/>
        <v>N2O</v>
      </c>
      <c r="F406" s="3">
        <v>0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98" t="s">
        <v>122</v>
      </c>
      <c r="B407" s="3" t="s">
        <v>1011</v>
      </c>
      <c r="C407" s="3" t="str">
        <f t="shared" si="18"/>
        <v>Crops</v>
      </c>
      <c r="D407" s="3" t="str">
        <f t="shared" si="19"/>
        <v>Agriculture - CO2</v>
      </c>
      <c r="E407" s="3" t="str">
        <f t="shared" si="20"/>
        <v>CO2</v>
      </c>
      <c r="F407" s="3">
        <v>0.17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98" t="s">
        <v>122</v>
      </c>
      <c r="B408" s="3" t="s">
        <v>1013</v>
      </c>
      <c r="C408" s="3" t="str">
        <f t="shared" si="18"/>
        <v>Crops</v>
      </c>
      <c r="D408" s="3" t="str">
        <f t="shared" si="19"/>
        <v>Agriculture - CO2</v>
      </c>
      <c r="E408" s="3" t="str">
        <f t="shared" si="20"/>
        <v>CO2</v>
      </c>
      <c r="F408" s="3">
        <v>0.02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98" t="s">
        <v>122</v>
      </c>
      <c r="B409" s="3" t="s">
        <v>1015</v>
      </c>
      <c r="C409" s="3" t="str">
        <f t="shared" si="18"/>
        <v>Livestock</v>
      </c>
      <c r="D409" s="3" t="str">
        <f t="shared" si="19"/>
        <v>Agriculture - CH4</v>
      </c>
      <c r="E409" s="3" t="str">
        <f t="shared" si="20"/>
        <v>CH4</v>
      </c>
      <c r="F409" s="3">
        <v>2.66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98" t="s">
        <v>122</v>
      </c>
      <c r="B410" s="3" t="s">
        <v>1016</v>
      </c>
      <c r="C410" s="3" t="str">
        <f t="shared" si="18"/>
        <v>Livestock</v>
      </c>
      <c r="D410" s="3" t="str">
        <f t="shared" si="19"/>
        <v>Agriculture - CH4</v>
      </c>
      <c r="E410" s="3" t="str">
        <f t="shared" si="20"/>
        <v>CH4</v>
      </c>
      <c r="F410" s="3">
        <v>0.28000000000000003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98" t="s">
        <v>122</v>
      </c>
      <c r="B411" s="3" t="s">
        <v>1017</v>
      </c>
      <c r="C411" s="3" t="str">
        <f t="shared" si="18"/>
        <v>Crops</v>
      </c>
      <c r="D411" s="3" t="str">
        <f t="shared" si="19"/>
        <v>Agriculture - CH4</v>
      </c>
      <c r="E411" s="3" t="str">
        <f t="shared" si="20"/>
        <v>CH4</v>
      </c>
      <c r="F411" s="3">
        <v>0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98" t="s">
        <v>122</v>
      </c>
      <c r="B412" s="3" t="s">
        <v>1018</v>
      </c>
      <c r="C412" s="3" t="str">
        <f t="shared" si="18"/>
        <v>Crops</v>
      </c>
      <c r="D412" s="3" t="str">
        <f t="shared" si="19"/>
        <v>Agriculture - CH4</v>
      </c>
      <c r="E412" s="3" t="str">
        <f t="shared" si="20"/>
        <v>CH4</v>
      </c>
      <c r="F412" s="3">
        <v>0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98" t="s">
        <v>122</v>
      </c>
      <c r="B413" s="3" t="s">
        <v>1019</v>
      </c>
      <c r="C413" s="3" t="str">
        <f t="shared" si="18"/>
        <v>Livestock</v>
      </c>
      <c r="D413" s="3" t="str">
        <f t="shared" si="19"/>
        <v>Agriculture - N2O</v>
      </c>
      <c r="E413" s="3" t="str">
        <f t="shared" si="20"/>
        <v>N2O</v>
      </c>
      <c r="F413" s="3">
        <v>0.28000000000000003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98" t="s">
        <v>122</v>
      </c>
      <c r="B414" s="3" t="s">
        <v>1020</v>
      </c>
      <c r="C414" s="3" t="str">
        <f t="shared" si="18"/>
        <v>Crops</v>
      </c>
      <c r="D414" s="3" t="str">
        <f t="shared" si="19"/>
        <v>Agriculture - N2O</v>
      </c>
      <c r="E414" s="3" t="str">
        <f t="shared" si="20"/>
        <v>N2O</v>
      </c>
      <c r="F414" s="3">
        <v>2.75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98" t="s">
        <v>122</v>
      </c>
      <c r="B415" s="3" t="s">
        <v>1021</v>
      </c>
      <c r="C415" s="3" t="str">
        <f t="shared" si="18"/>
        <v>Crops</v>
      </c>
      <c r="D415" s="3" t="str">
        <f t="shared" si="19"/>
        <v>Agriculture - N2O</v>
      </c>
      <c r="E415" s="3" t="str">
        <f t="shared" si="20"/>
        <v>N2O</v>
      </c>
      <c r="F415" s="3">
        <v>0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98" t="s">
        <v>125</v>
      </c>
      <c r="B416" s="3" t="s">
        <v>1011</v>
      </c>
      <c r="C416" s="3" t="str">
        <f t="shared" si="18"/>
        <v>Crops</v>
      </c>
      <c r="D416" s="3" t="str">
        <f t="shared" si="19"/>
        <v>Agriculture - CO2</v>
      </c>
      <c r="E416" s="3" t="str">
        <f t="shared" si="20"/>
        <v>CO2</v>
      </c>
      <c r="F416" s="3">
        <v>0.04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98" t="s">
        <v>125</v>
      </c>
      <c r="B417" s="3" t="s">
        <v>1013</v>
      </c>
      <c r="C417" s="3" t="str">
        <f t="shared" si="18"/>
        <v>Crops</v>
      </c>
      <c r="D417" s="3" t="str">
        <f t="shared" si="19"/>
        <v>Agriculture - CO2</v>
      </c>
      <c r="E417" s="3" t="str">
        <f t="shared" si="20"/>
        <v>CO2</v>
      </c>
      <c r="F417" s="3">
        <v>0.05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98" t="s">
        <v>125</v>
      </c>
      <c r="B418" s="3" t="s">
        <v>1015</v>
      </c>
      <c r="C418" s="3" t="str">
        <f t="shared" si="18"/>
        <v>Livestock</v>
      </c>
      <c r="D418" s="3" t="str">
        <f t="shared" si="19"/>
        <v>Agriculture - CH4</v>
      </c>
      <c r="E418" s="3" t="str">
        <f t="shared" si="20"/>
        <v>CH4</v>
      </c>
      <c r="F418" s="3">
        <v>2.61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98" t="s">
        <v>125</v>
      </c>
      <c r="B419" s="3" t="s">
        <v>1016</v>
      </c>
      <c r="C419" s="3" t="str">
        <f t="shared" si="18"/>
        <v>Livestock</v>
      </c>
      <c r="D419" s="3" t="str">
        <f t="shared" si="19"/>
        <v>Agriculture - CH4</v>
      </c>
      <c r="E419" s="3" t="str">
        <f t="shared" si="20"/>
        <v>CH4</v>
      </c>
      <c r="F419" s="3">
        <v>1.39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98" t="s">
        <v>125</v>
      </c>
      <c r="B420" s="3" t="s">
        <v>1017</v>
      </c>
      <c r="C420" s="3" t="str">
        <f t="shared" si="18"/>
        <v>Crops</v>
      </c>
      <c r="D420" s="3" t="str">
        <f t="shared" si="19"/>
        <v>Agriculture - CH4</v>
      </c>
      <c r="E420" s="3" t="str">
        <f t="shared" si="20"/>
        <v>CH4</v>
      </c>
      <c r="F420" s="3">
        <v>0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98" t="s">
        <v>125</v>
      </c>
      <c r="B421" s="3" t="s">
        <v>1018</v>
      </c>
      <c r="C421" s="3" t="str">
        <f t="shared" si="18"/>
        <v>Crops</v>
      </c>
      <c r="D421" s="3" t="str">
        <f t="shared" si="19"/>
        <v>Agriculture - CH4</v>
      </c>
      <c r="E421" s="3" t="str">
        <f t="shared" si="20"/>
        <v>CH4</v>
      </c>
      <c r="F421" s="3">
        <v>0.02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98" t="s">
        <v>125</v>
      </c>
      <c r="B422" s="3" t="s">
        <v>1019</v>
      </c>
      <c r="C422" s="3" t="str">
        <f t="shared" si="18"/>
        <v>Livestock</v>
      </c>
      <c r="D422" s="3" t="str">
        <f t="shared" si="19"/>
        <v>Agriculture - N2O</v>
      </c>
      <c r="E422" s="3" t="str">
        <f t="shared" si="20"/>
        <v>N2O</v>
      </c>
      <c r="F422" s="3">
        <v>0.25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98" t="s">
        <v>125</v>
      </c>
      <c r="B423" s="3" t="s">
        <v>1020</v>
      </c>
      <c r="C423" s="3" t="str">
        <f t="shared" si="18"/>
        <v>Crops</v>
      </c>
      <c r="D423" s="3" t="str">
        <f t="shared" si="19"/>
        <v>Agriculture - N2O</v>
      </c>
      <c r="E423" s="3" t="str">
        <f t="shared" si="20"/>
        <v>N2O</v>
      </c>
      <c r="F423" s="3">
        <v>2.23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98" t="s">
        <v>125</v>
      </c>
      <c r="B424" s="3" t="s">
        <v>1021</v>
      </c>
      <c r="C424" s="3" t="str">
        <f t="shared" si="18"/>
        <v>Crops</v>
      </c>
      <c r="D424" s="3" t="str">
        <f t="shared" si="19"/>
        <v>Agriculture - N2O</v>
      </c>
      <c r="E424" s="3" t="str">
        <f t="shared" si="20"/>
        <v>N2O</v>
      </c>
      <c r="F424" s="3">
        <v>0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98" t="s">
        <v>128</v>
      </c>
      <c r="B425" s="3" t="s">
        <v>1011</v>
      </c>
      <c r="C425" s="3" t="str">
        <f t="shared" si="18"/>
        <v>Crops</v>
      </c>
      <c r="D425" s="3" t="str">
        <f t="shared" si="19"/>
        <v>Agriculture - CO2</v>
      </c>
      <c r="E425" s="3" t="str">
        <f t="shared" si="20"/>
        <v>CO2</v>
      </c>
      <c r="F425" s="3">
        <v>0.04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98" t="s">
        <v>128</v>
      </c>
      <c r="B426" s="3" t="s">
        <v>1013</v>
      </c>
      <c r="C426" s="3" t="str">
        <f t="shared" si="18"/>
        <v>Crops</v>
      </c>
      <c r="D426" s="3" t="str">
        <f t="shared" si="19"/>
        <v>Agriculture - CO2</v>
      </c>
      <c r="E426" s="3" t="str">
        <f t="shared" si="20"/>
        <v>CO2</v>
      </c>
      <c r="F426" s="3">
        <v>0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98" t="s">
        <v>128</v>
      </c>
      <c r="B427" s="3" t="s">
        <v>1015</v>
      </c>
      <c r="C427" s="3" t="str">
        <f t="shared" si="18"/>
        <v>Livestock</v>
      </c>
      <c r="D427" s="3" t="str">
        <f t="shared" si="19"/>
        <v>Agriculture - CH4</v>
      </c>
      <c r="E427" s="3" t="str">
        <f t="shared" si="20"/>
        <v>CH4</v>
      </c>
      <c r="F427" s="3">
        <v>0.73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98" t="s">
        <v>128</v>
      </c>
      <c r="B428" s="3" t="s">
        <v>1016</v>
      </c>
      <c r="C428" s="3" t="str">
        <f t="shared" si="18"/>
        <v>Livestock</v>
      </c>
      <c r="D428" s="3" t="str">
        <f t="shared" si="19"/>
        <v>Agriculture - CH4</v>
      </c>
      <c r="E428" s="3" t="str">
        <f t="shared" si="20"/>
        <v>CH4</v>
      </c>
      <c r="F428" s="3">
        <v>0.04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98" t="s">
        <v>128</v>
      </c>
      <c r="B429" s="3" t="s">
        <v>1017</v>
      </c>
      <c r="C429" s="3" t="str">
        <f t="shared" si="18"/>
        <v>Crops</v>
      </c>
      <c r="D429" s="3" t="str">
        <f t="shared" si="19"/>
        <v>Agriculture - CH4</v>
      </c>
      <c r="E429" s="3" t="str">
        <f t="shared" si="20"/>
        <v>CH4</v>
      </c>
      <c r="F429" s="3">
        <v>0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98" t="s">
        <v>128</v>
      </c>
      <c r="B430" s="3" t="s">
        <v>1018</v>
      </c>
      <c r="C430" s="3" t="str">
        <f t="shared" si="18"/>
        <v>Crops</v>
      </c>
      <c r="D430" s="3" t="str">
        <f t="shared" si="19"/>
        <v>Agriculture - CH4</v>
      </c>
      <c r="E430" s="3" t="str">
        <f t="shared" si="20"/>
        <v>CH4</v>
      </c>
      <c r="F430" s="3">
        <v>0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98" t="s">
        <v>128</v>
      </c>
      <c r="B431" s="3" t="s">
        <v>1019</v>
      </c>
      <c r="C431" s="3" t="str">
        <f t="shared" si="18"/>
        <v>Livestock</v>
      </c>
      <c r="D431" s="3" t="str">
        <f t="shared" si="19"/>
        <v>Agriculture - N2O</v>
      </c>
      <c r="E431" s="3" t="str">
        <f t="shared" si="20"/>
        <v>N2O</v>
      </c>
      <c r="F431" s="3">
        <v>0.08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98" t="s">
        <v>128</v>
      </c>
      <c r="B432" s="3" t="s">
        <v>1020</v>
      </c>
      <c r="C432" s="3" t="str">
        <f t="shared" si="18"/>
        <v>Crops</v>
      </c>
      <c r="D432" s="3" t="str">
        <f t="shared" si="19"/>
        <v>Agriculture - N2O</v>
      </c>
      <c r="E432" s="3" t="str">
        <f t="shared" si="20"/>
        <v>N2O</v>
      </c>
      <c r="F432" s="3">
        <v>0.6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98" t="s">
        <v>128</v>
      </c>
      <c r="B433" s="3" t="s">
        <v>1021</v>
      </c>
      <c r="C433" s="3" t="str">
        <f t="shared" si="18"/>
        <v>Crops</v>
      </c>
      <c r="D433" s="3" t="str">
        <f t="shared" si="19"/>
        <v>Agriculture - N2O</v>
      </c>
      <c r="E433" s="3" t="str">
        <f t="shared" si="20"/>
        <v>N2O</v>
      </c>
      <c r="F433" s="3">
        <v>0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98" t="s">
        <v>131</v>
      </c>
      <c r="B434" s="3" t="s">
        <v>1011</v>
      </c>
      <c r="C434" s="3" t="str">
        <f t="shared" si="18"/>
        <v>Crops</v>
      </c>
      <c r="D434" s="3" t="str">
        <f t="shared" si="19"/>
        <v>Agriculture - CO2</v>
      </c>
      <c r="E434" s="3" t="str">
        <f t="shared" si="20"/>
        <v>CO2</v>
      </c>
      <c r="F434" s="3">
        <v>0.11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98" t="s">
        <v>131</v>
      </c>
      <c r="B435" s="3" t="s">
        <v>1013</v>
      </c>
      <c r="C435" s="3" t="str">
        <f t="shared" si="18"/>
        <v>Crops</v>
      </c>
      <c r="D435" s="3" t="str">
        <f t="shared" si="19"/>
        <v>Agriculture - CO2</v>
      </c>
      <c r="E435" s="3" t="str">
        <f t="shared" si="20"/>
        <v>CO2</v>
      </c>
      <c r="F435" s="3">
        <v>0.2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98" t="s">
        <v>131</v>
      </c>
      <c r="B436" s="3" t="s">
        <v>1015</v>
      </c>
      <c r="C436" s="3" t="str">
        <f t="shared" si="18"/>
        <v>Livestock</v>
      </c>
      <c r="D436" s="3" t="str">
        <f t="shared" si="19"/>
        <v>Agriculture - CH4</v>
      </c>
      <c r="E436" s="3" t="str">
        <f t="shared" si="20"/>
        <v>CH4</v>
      </c>
      <c r="F436" s="3">
        <v>7.42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98" t="s">
        <v>131</v>
      </c>
      <c r="B437" s="3" t="s">
        <v>1016</v>
      </c>
      <c r="C437" s="3" t="str">
        <f t="shared" si="18"/>
        <v>Livestock</v>
      </c>
      <c r="D437" s="3" t="str">
        <f t="shared" si="19"/>
        <v>Agriculture - CH4</v>
      </c>
      <c r="E437" s="3" t="str">
        <f t="shared" si="20"/>
        <v>CH4</v>
      </c>
      <c r="F437" s="3">
        <v>3.2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98" t="s">
        <v>131</v>
      </c>
      <c r="B438" s="3" t="s">
        <v>1017</v>
      </c>
      <c r="C438" s="3" t="str">
        <f t="shared" si="18"/>
        <v>Crops</v>
      </c>
      <c r="D438" s="3" t="str">
        <f t="shared" si="19"/>
        <v>Agriculture - CH4</v>
      </c>
      <c r="E438" s="3" t="str">
        <f t="shared" si="20"/>
        <v>CH4</v>
      </c>
      <c r="F438" s="3">
        <v>0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98" t="s">
        <v>131</v>
      </c>
      <c r="B439" s="3" t="s">
        <v>1018</v>
      </c>
      <c r="C439" s="3" t="str">
        <f t="shared" si="18"/>
        <v>Crops</v>
      </c>
      <c r="D439" s="3" t="str">
        <f t="shared" si="19"/>
        <v>Agriculture - CH4</v>
      </c>
      <c r="E439" s="3" t="str">
        <f t="shared" si="20"/>
        <v>CH4</v>
      </c>
      <c r="F439" s="3">
        <v>0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98" t="s">
        <v>131</v>
      </c>
      <c r="B440" s="3" t="s">
        <v>1019</v>
      </c>
      <c r="C440" s="3" t="str">
        <f t="shared" si="18"/>
        <v>Livestock</v>
      </c>
      <c r="D440" s="3" t="str">
        <f t="shared" si="19"/>
        <v>Agriculture - N2O</v>
      </c>
      <c r="E440" s="3" t="str">
        <f t="shared" si="20"/>
        <v>N2O</v>
      </c>
      <c r="F440" s="3">
        <v>1.27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98" t="s">
        <v>131</v>
      </c>
      <c r="B441" s="3" t="s">
        <v>1020</v>
      </c>
      <c r="C441" s="3" t="str">
        <f t="shared" si="18"/>
        <v>Crops</v>
      </c>
      <c r="D441" s="3" t="str">
        <f t="shared" si="19"/>
        <v>Agriculture - N2O</v>
      </c>
      <c r="E441" s="3" t="str">
        <f t="shared" si="20"/>
        <v>N2O</v>
      </c>
      <c r="F441" s="3">
        <v>6.47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98" t="s">
        <v>131</v>
      </c>
      <c r="B442" s="3" t="s">
        <v>1021</v>
      </c>
      <c r="C442" s="3" t="str">
        <f t="shared" si="18"/>
        <v>Crops</v>
      </c>
      <c r="D442" s="3" t="str">
        <f t="shared" si="19"/>
        <v>Agriculture - N2O</v>
      </c>
      <c r="E442" s="3" t="str">
        <f t="shared" si="20"/>
        <v>N2O</v>
      </c>
      <c r="F442" s="3">
        <v>0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98" t="s">
        <v>133</v>
      </c>
      <c r="B443" s="3" t="s">
        <v>1011</v>
      </c>
      <c r="C443" s="3" t="str">
        <f t="shared" si="18"/>
        <v>Crops</v>
      </c>
      <c r="D443" s="3" t="str">
        <f t="shared" si="19"/>
        <v>Agriculture - CO2</v>
      </c>
      <c r="E443" s="3" t="str">
        <f t="shared" si="20"/>
        <v>CO2</v>
      </c>
      <c r="F443" s="3">
        <v>0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98" t="s">
        <v>133</v>
      </c>
      <c r="B444" s="3" t="s">
        <v>1013</v>
      </c>
      <c r="C444" s="3" t="str">
        <f t="shared" si="18"/>
        <v>Crops</v>
      </c>
      <c r="D444" s="3" t="str">
        <f t="shared" si="19"/>
        <v>Agriculture - CO2</v>
      </c>
      <c r="E444" s="3" t="str">
        <f t="shared" si="20"/>
        <v>CO2</v>
      </c>
      <c r="F444" s="3">
        <v>0.11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98" t="s">
        <v>133</v>
      </c>
      <c r="B445" s="3" t="s">
        <v>1015</v>
      </c>
      <c r="C445" s="3" t="str">
        <f t="shared" si="18"/>
        <v>Livestock</v>
      </c>
      <c r="D445" s="3" t="str">
        <f t="shared" si="19"/>
        <v>Agriculture - CH4</v>
      </c>
      <c r="E445" s="3" t="str">
        <f t="shared" si="20"/>
        <v>CH4</v>
      </c>
      <c r="F445" s="3">
        <v>2.9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98" t="s">
        <v>133</v>
      </c>
      <c r="B446" s="3" t="s">
        <v>1016</v>
      </c>
      <c r="C446" s="3" t="str">
        <f t="shared" si="18"/>
        <v>Livestock</v>
      </c>
      <c r="D446" s="3" t="str">
        <f t="shared" si="19"/>
        <v>Agriculture - CH4</v>
      </c>
      <c r="E446" s="3" t="str">
        <f t="shared" si="20"/>
        <v>CH4</v>
      </c>
      <c r="F446" s="3">
        <v>0.11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98" t="s">
        <v>133</v>
      </c>
      <c r="B447" s="3" t="s">
        <v>1017</v>
      </c>
      <c r="C447" s="3" t="str">
        <f t="shared" si="18"/>
        <v>Crops</v>
      </c>
      <c r="D447" s="3" t="str">
        <f t="shared" si="19"/>
        <v>Agriculture - CH4</v>
      </c>
      <c r="E447" s="3" t="str">
        <f t="shared" si="20"/>
        <v>CH4</v>
      </c>
      <c r="F447" s="3">
        <v>0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98" t="s">
        <v>133</v>
      </c>
      <c r="B448" s="3" t="s">
        <v>1018</v>
      </c>
      <c r="C448" s="3" t="str">
        <f t="shared" si="18"/>
        <v>Crops</v>
      </c>
      <c r="D448" s="3" t="str">
        <f t="shared" si="19"/>
        <v>Agriculture - CH4</v>
      </c>
      <c r="E448" s="3" t="str">
        <f t="shared" si="20"/>
        <v>CH4</v>
      </c>
      <c r="F448" s="3">
        <v>0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98" t="s">
        <v>133</v>
      </c>
      <c r="B449" s="3" t="s">
        <v>1019</v>
      </c>
      <c r="C449" s="3" t="str">
        <f t="shared" si="18"/>
        <v>Livestock</v>
      </c>
      <c r="D449" s="3" t="str">
        <f t="shared" si="19"/>
        <v>Agriculture - N2O</v>
      </c>
      <c r="E449" s="3" t="str">
        <f t="shared" si="20"/>
        <v>N2O</v>
      </c>
      <c r="F449" s="3">
        <v>0.05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98" t="s">
        <v>133</v>
      </c>
      <c r="B450" s="3" t="s">
        <v>1020</v>
      </c>
      <c r="C450" s="3" t="str">
        <f t="shared" ref="C450:C451" si="21">VLOOKUP(B450,$G$3:$H$11,2,FALSE)</f>
        <v>Crops</v>
      </c>
      <c r="D450" s="3" t="str">
        <f t="shared" si="19"/>
        <v>Agriculture - N2O</v>
      </c>
      <c r="E450" s="3" t="str">
        <f t="shared" ref="E450:E451" si="22">RIGHT(D450,3)</f>
        <v>N2O</v>
      </c>
      <c r="F450" s="3">
        <v>2.36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98" t="s">
        <v>133</v>
      </c>
      <c r="B451" s="3" t="s">
        <v>1021</v>
      </c>
      <c r="C451" s="3" t="str">
        <f t="shared" si="21"/>
        <v>Crops</v>
      </c>
      <c r="D451" s="3" t="str">
        <f t="shared" si="19"/>
        <v>Agriculture - N2O</v>
      </c>
      <c r="E451" s="3" t="str">
        <f t="shared" si="22"/>
        <v>N2O</v>
      </c>
      <c r="F451" s="3">
        <v>0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3"/>
      <c r="B452" s="3"/>
      <c r="C452" s="3"/>
      <c r="D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1" t="s">
        <v>1022</v>
      </c>
      <c r="B453" s="3">
        <f>SUMIFS(F2:F451,C2:C451,"Crops")</f>
        <v>254.11999999999989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1" t="s">
        <v>1023</v>
      </c>
      <c r="B454" s="3">
        <f>SUMIFS(F2:F451,C2:C451,"Livestock")</f>
        <v>270.26999999999981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3"/>
      <c r="B455" s="3"/>
      <c r="C455" s="3"/>
      <c r="D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3"/>
      <c r="B456" s="3"/>
      <c r="C456" s="3"/>
      <c r="D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3"/>
      <c r="B457" s="3"/>
      <c r="C457" s="3"/>
      <c r="D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3"/>
      <c r="B458" s="3"/>
      <c r="C458" s="3"/>
      <c r="D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3"/>
      <c r="B459" s="3"/>
      <c r="C459" s="3"/>
      <c r="D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3"/>
      <c r="B460" s="3"/>
      <c r="C460" s="3"/>
      <c r="D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3"/>
      <c r="B461" s="3"/>
      <c r="C461" s="3"/>
      <c r="D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3"/>
      <c r="B462" s="3"/>
      <c r="C462" s="3"/>
      <c r="D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3"/>
      <c r="B463" s="3"/>
      <c r="C463" s="3"/>
      <c r="D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3"/>
      <c r="B464" s="3"/>
      <c r="C464" s="3"/>
      <c r="D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3"/>
      <c r="B465" s="3"/>
      <c r="C465" s="3"/>
      <c r="D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3"/>
      <c r="B466" s="3"/>
      <c r="C466" s="3"/>
      <c r="D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3"/>
      <c r="B467" s="3"/>
      <c r="C467" s="3"/>
      <c r="D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3"/>
      <c r="B468" s="3"/>
      <c r="C468" s="3"/>
      <c r="D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3"/>
      <c r="B469" s="3"/>
      <c r="C469" s="3"/>
      <c r="D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3"/>
      <c r="B470" s="3"/>
      <c r="C470" s="3"/>
      <c r="D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3"/>
      <c r="B471" s="3"/>
      <c r="C471" s="3"/>
      <c r="D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3"/>
      <c r="B472" s="3"/>
      <c r="C472" s="3"/>
      <c r="D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3"/>
      <c r="B473" s="3"/>
      <c r="C473" s="3"/>
      <c r="D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3"/>
      <c r="B474" s="3"/>
      <c r="C474" s="3"/>
      <c r="D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3"/>
      <c r="B475" s="3"/>
      <c r="C475" s="3"/>
      <c r="D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3"/>
      <c r="B476" s="3"/>
      <c r="C476" s="3"/>
      <c r="D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3"/>
      <c r="B477" s="3"/>
      <c r="C477" s="3"/>
      <c r="D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3"/>
      <c r="B478" s="3"/>
      <c r="C478" s="3"/>
      <c r="D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3"/>
      <c r="B479" s="3"/>
      <c r="C479" s="3"/>
      <c r="D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3"/>
      <c r="B480" s="3"/>
      <c r="C480" s="3"/>
      <c r="D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3"/>
      <c r="B481" s="3"/>
      <c r="C481" s="3"/>
      <c r="D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3"/>
      <c r="B482" s="3"/>
      <c r="C482" s="3"/>
      <c r="D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3"/>
      <c r="B483" s="3"/>
      <c r="C483" s="3"/>
      <c r="D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3"/>
      <c r="B484" s="3"/>
      <c r="C484" s="3"/>
      <c r="D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3"/>
      <c r="B485" s="3"/>
      <c r="C485" s="3"/>
      <c r="D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3"/>
      <c r="B486" s="3"/>
      <c r="C486" s="3"/>
      <c r="D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3"/>
      <c r="B487" s="3"/>
      <c r="C487" s="3"/>
      <c r="D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3"/>
      <c r="B488" s="3"/>
      <c r="C488" s="3"/>
      <c r="D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3"/>
      <c r="B489" s="3"/>
      <c r="C489" s="3"/>
      <c r="D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3"/>
      <c r="B490" s="3"/>
      <c r="C490" s="3"/>
      <c r="D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3"/>
      <c r="B491" s="3"/>
      <c r="C491" s="3"/>
      <c r="D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3"/>
      <c r="B492" s="3"/>
      <c r="C492" s="3"/>
      <c r="D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3"/>
      <c r="B493" s="3"/>
      <c r="C493" s="3"/>
      <c r="D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3"/>
      <c r="B494" s="3"/>
      <c r="C494" s="3"/>
      <c r="D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3"/>
      <c r="B495" s="3"/>
      <c r="C495" s="3"/>
      <c r="D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3"/>
      <c r="B496" s="3"/>
      <c r="C496" s="3"/>
      <c r="D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3"/>
      <c r="B497" s="3"/>
      <c r="C497" s="3"/>
      <c r="D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3"/>
      <c r="B498" s="3"/>
      <c r="C498" s="3"/>
      <c r="D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3"/>
      <c r="B499" s="3"/>
      <c r="C499" s="3"/>
      <c r="D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3"/>
      <c r="B500" s="3"/>
      <c r="C500" s="3"/>
      <c r="D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3"/>
      <c r="B501" s="3"/>
      <c r="C501" s="3"/>
      <c r="D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3"/>
      <c r="B502" s="3"/>
      <c r="C502" s="3"/>
      <c r="D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3"/>
      <c r="B503" s="3"/>
      <c r="C503" s="3"/>
      <c r="D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3"/>
      <c r="B504" s="3"/>
      <c r="C504" s="3"/>
      <c r="D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3"/>
      <c r="B505" s="3"/>
      <c r="C505" s="3"/>
      <c r="D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3"/>
      <c r="B506" s="3"/>
      <c r="C506" s="3"/>
      <c r="D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3"/>
      <c r="B507" s="3"/>
      <c r="C507" s="3"/>
      <c r="D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3"/>
      <c r="B508" s="3"/>
      <c r="C508" s="3"/>
      <c r="D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3"/>
      <c r="B509" s="3"/>
      <c r="C509" s="3"/>
      <c r="D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3"/>
      <c r="B510" s="3"/>
      <c r="C510" s="3"/>
      <c r="D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3"/>
      <c r="B511" s="3"/>
      <c r="C511" s="3"/>
      <c r="D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3"/>
      <c r="B512" s="3"/>
      <c r="C512" s="3"/>
      <c r="D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3"/>
      <c r="B513" s="3"/>
      <c r="C513" s="3"/>
      <c r="D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3"/>
      <c r="B514" s="3"/>
      <c r="C514" s="3"/>
      <c r="D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3"/>
      <c r="B515" s="3"/>
      <c r="C515" s="3"/>
      <c r="D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3"/>
      <c r="B516" s="3"/>
      <c r="C516" s="3"/>
      <c r="D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3"/>
      <c r="B517" s="3"/>
      <c r="C517" s="3"/>
      <c r="D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3"/>
      <c r="B518" s="3"/>
      <c r="C518" s="3"/>
      <c r="D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3"/>
      <c r="B519" s="3"/>
      <c r="C519" s="3"/>
      <c r="D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3"/>
      <c r="B520" s="3"/>
      <c r="C520" s="3"/>
      <c r="D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3"/>
      <c r="B521" s="3"/>
      <c r="C521" s="3"/>
      <c r="D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3"/>
      <c r="B522" s="3"/>
      <c r="C522" s="3"/>
      <c r="D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3"/>
      <c r="B523" s="3"/>
      <c r="C523" s="3"/>
      <c r="D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3"/>
      <c r="B524" s="3"/>
      <c r="C524" s="3"/>
      <c r="D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3"/>
      <c r="B525" s="3"/>
      <c r="C525" s="3"/>
      <c r="D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3"/>
      <c r="B526" s="3"/>
      <c r="C526" s="3"/>
      <c r="D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3"/>
      <c r="B527" s="3"/>
      <c r="C527" s="3"/>
      <c r="D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3"/>
      <c r="B528" s="3"/>
      <c r="C528" s="3"/>
      <c r="D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3"/>
      <c r="B529" s="3"/>
      <c r="C529" s="3"/>
      <c r="D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3"/>
      <c r="B530" s="3"/>
      <c r="C530" s="3"/>
      <c r="D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3"/>
      <c r="B531" s="3"/>
      <c r="C531" s="3"/>
      <c r="D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3"/>
      <c r="B532" s="3"/>
      <c r="C532" s="3"/>
      <c r="D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3"/>
      <c r="B533" s="3"/>
      <c r="C533" s="3"/>
      <c r="D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3"/>
      <c r="B534" s="3"/>
      <c r="C534" s="3"/>
      <c r="D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3"/>
      <c r="B535" s="3"/>
      <c r="C535" s="3"/>
      <c r="D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3"/>
      <c r="B536" s="3"/>
      <c r="C536" s="3"/>
      <c r="D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3"/>
      <c r="B537" s="3"/>
      <c r="C537" s="3"/>
      <c r="D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3"/>
      <c r="B538" s="3"/>
      <c r="C538" s="3"/>
      <c r="D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3"/>
      <c r="B539" s="3"/>
      <c r="C539" s="3"/>
      <c r="D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3"/>
      <c r="B540" s="3"/>
      <c r="C540" s="3"/>
      <c r="D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3"/>
      <c r="B541" s="3"/>
      <c r="C541" s="3"/>
      <c r="D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3"/>
      <c r="B542" s="3"/>
      <c r="C542" s="3"/>
      <c r="D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3"/>
      <c r="B543" s="3"/>
      <c r="C543" s="3"/>
      <c r="D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3"/>
      <c r="B544" s="3"/>
      <c r="C544" s="3"/>
      <c r="D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3"/>
      <c r="B545" s="3"/>
      <c r="C545" s="3"/>
      <c r="D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3"/>
      <c r="B546" s="3"/>
      <c r="C546" s="3"/>
      <c r="D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3"/>
      <c r="B547" s="3"/>
      <c r="C547" s="3"/>
      <c r="D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3"/>
      <c r="B548" s="3"/>
      <c r="C548" s="3"/>
      <c r="D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3"/>
      <c r="B549" s="3"/>
      <c r="C549" s="3"/>
      <c r="D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3"/>
      <c r="B550" s="3"/>
      <c r="C550" s="3"/>
      <c r="D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3"/>
      <c r="B551" s="3"/>
      <c r="C551" s="3"/>
      <c r="D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3"/>
      <c r="B552" s="3"/>
      <c r="C552" s="3"/>
      <c r="D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3"/>
      <c r="B553" s="3"/>
      <c r="C553" s="3"/>
      <c r="D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3"/>
      <c r="B554" s="3"/>
      <c r="C554" s="3"/>
      <c r="D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3"/>
      <c r="B555" s="3"/>
      <c r="C555" s="3"/>
      <c r="D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3"/>
      <c r="B556" s="3"/>
      <c r="C556" s="3"/>
      <c r="D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3"/>
      <c r="B557" s="3"/>
      <c r="C557" s="3"/>
      <c r="D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3"/>
      <c r="B558" s="3"/>
      <c r="C558" s="3"/>
      <c r="D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3"/>
      <c r="B559" s="3"/>
      <c r="C559" s="3"/>
      <c r="D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3"/>
      <c r="B560" s="3"/>
      <c r="C560" s="3"/>
      <c r="D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3"/>
      <c r="B561" s="3"/>
      <c r="C561" s="3"/>
      <c r="D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3"/>
      <c r="B562" s="3"/>
      <c r="C562" s="3"/>
      <c r="D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3"/>
      <c r="B563" s="3"/>
      <c r="C563" s="3"/>
      <c r="D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3"/>
      <c r="B564" s="3"/>
      <c r="C564" s="3"/>
      <c r="D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3"/>
      <c r="B565" s="3"/>
      <c r="C565" s="3"/>
      <c r="D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3"/>
      <c r="B566" s="3"/>
      <c r="C566" s="3"/>
      <c r="D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3"/>
      <c r="B567" s="3"/>
      <c r="C567" s="3"/>
      <c r="D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3"/>
      <c r="B568" s="3"/>
      <c r="C568" s="3"/>
      <c r="D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3"/>
      <c r="B569" s="3"/>
      <c r="C569" s="3"/>
      <c r="D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3"/>
      <c r="B570" s="3"/>
      <c r="C570" s="3"/>
      <c r="D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3"/>
      <c r="B571" s="3"/>
      <c r="C571" s="3"/>
      <c r="D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3"/>
      <c r="B572" s="3"/>
      <c r="C572" s="3"/>
      <c r="D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3"/>
      <c r="B573" s="3"/>
      <c r="C573" s="3"/>
      <c r="D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3"/>
      <c r="B574" s="3"/>
      <c r="C574" s="3"/>
      <c r="D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3"/>
      <c r="B575" s="3"/>
      <c r="C575" s="3"/>
      <c r="D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3"/>
      <c r="B576" s="3"/>
      <c r="C576" s="3"/>
      <c r="D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3"/>
      <c r="B577" s="3"/>
      <c r="C577" s="3"/>
      <c r="D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3"/>
      <c r="B578" s="3"/>
      <c r="C578" s="3"/>
      <c r="D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3"/>
      <c r="B579" s="3"/>
      <c r="C579" s="3"/>
      <c r="D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3"/>
      <c r="B580" s="3"/>
      <c r="C580" s="3"/>
      <c r="D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3"/>
      <c r="B581" s="3"/>
      <c r="C581" s="3"/>
      <c r="D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3"/>
      <c r="B582" s="3"/>
      <c r="C582" s="3"/>
      <c r="D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3"/>
      <c r="B583" s="3"/>
      <c r="C583" s="3"/>
      <c r="D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3"/>
      <c r="B584" s="3"/>
      <c r="C584" s="3"/>
      <c r="D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3"/>
      <c r="B585" s="3"/>
      <c r="C585" s="3"/>
      <c r="D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3"/>
      <c r="B586" s="3"/>
      <c r="C586" s="3"/>
      <c r="D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3"/>
      <c r="B587" s="3"/>
      <c r="C587" s="3"/>
      <c r="D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3"/>
      <c r="B588" s="3"/>
      <c r="C588" s="3"/>
      <c r="D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3"/>
      <c r="B589" s="3"/>
      <c r="C589" s="3"/>
      <c r="D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3"/>
      <c r="B590" s="3"/>
      <c r="C590" s="3"/>
      <c r="D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3"/>
      <c r="B591" s="3"/>
      <c r="C591" s="3"/>
      <c r="D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3"/>
      <c r="B592" s="3"/>
      <c r="C592" s="3"/>
      <c r="D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3"/>
      <c r="B593" s="3"/>
      <c r="C593" s="3"/>
      <c r="D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3"/>
      <c r="B594" s="3"/>
      <c r="C594" s="3"/>
      <c r="D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3"/>
      <c r="B595" s="3"/>
      <c r="C595" s="3"/>
      <c r="D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3"/>
      <c r="B596" s="3"/>
      <c r="C596" s="3"/>
      <c r="D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3"/>
      <c r="B597" s="3"/>
      <c r="C597" s="3"/>
      <c r="D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3"/>
      <c r="B598" s="3"/>
      <c r="C598" s="3"/>
      <c r="D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3"/>
      <c r="B599" s="3"/>
      <c r="C599" s="3"/>
      <c r="D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3"/>
      <c r="B600" s="3"/>
      <c r="C600" s="3"/>
      <c r="D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3"/>
      <c r="B601" s="3"/>
      <c r="C601" s="3"/>
      <c r="D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3"/>
      <c r="B602" s="3"/>
      <c r="C602" s="3"/>
      <c r="D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3"/>
      <c r="B603" s="3"/>
      <c r="C603" s="3"/>
      <c r="D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3"/>
      <c r="B604" s="3"/>
      <c r="C604" s="3"/>
      <c r="D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3"/>
      <c r="B605" s="3"/>
      <c r="C605" s="3"/>
      <c r="D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3"/>
      <c r="B606" s="3"/>
      <c r="C606" s="3"/>
      <c r="D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3"/>
      <c r="B607" s="3"/>
      <c r="C607" s="3"/>
      <c r="D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3"/>
      <c r="B608" s="3"/>
      <c r="C608" s="3"/>
      <c r="D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3"/>
      <c r="B609" s="3"/>
      <c r="C609" s="3"/>
      <c r="D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3"/>
      <c r="B610" s="3"/>
      <c r="C610" s="3"/>
      <c r="D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3"/>
      <c r="B611" s="3"/>
      <c r="C611" s="3"/>
      <c r="D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3"/>
      <c r="B612" s="3"/>
      <c r="C612" s="3"/>
      <c r="D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3"/>
      <c r="B613" s="3"/>
      <c r="C613" s="3"/>
      <c r="D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3"/>
      <c r="B614" s="3"/>
      <c r="C614" s="3"/>
      <c r="D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3"/>
      <c r="B615" s="3"/>
      <c r="C615" s="3"/>
      <c r="D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3"/>
      <c r="B616" s="3"/>
      <c r="C616" s="3"/>
      <c r="D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3"/>
      <c r="B617" s="3"/>
      <c r="C617" s="3"/>
      <c r="D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3"/>
      <c r="B618" s="3"/>
      <c r="C618" s="3"/>
      <c r="D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3"/>
      <c r="B619" s="3"/>
      <c r="C619" s="3"/>
      <c r="D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3"/>
      <c r="B620" s="3"/>
      <c r="C620" s="3"/>
      <c r="D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3"/>
      <c r="B621" s="3"/>
      <c r="C621" s="3"/>
      <c r="D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3"/>
      <c r="B622" s="3"/>
      <c r="C622" s="3"/>
      <c r="D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3"/>
      <c r="B623" s="3"/>
      <c r="C623" s="3"/>
      <c r="D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3"/>
      <c r="B624" s="3"/>
      <c r="C624" s="3"/>
      <c r="D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3"/>
      <c r="B625" s="3"/>
      <c r="C625" s="3"/>
      <c r="D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3"/>
      <c r="B626" s="3"/>
      <c r="C626" s="3"/>
      <c r="D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3"/>
      <c r="B627" s="3"/>
      <c r="C627" s="3"/>
      <c r="D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3"/>
      <c r="B628" s="3"/>
      <c r="C628" s="3"/>
      <c r="D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3"/>
      <c r="B629" s="3"/>
      <c r="C629" s="3"/>
      <c r="D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3"/>
      <c r="B630" s="3"/>
      <c r="C630" s="3"/>
      <c r="D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3"/>
      <c r="B631" s="3"/>
      <c r="C631" s="3"/>
      <c r="D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3"/>
      <c r="B632" s="3"/>
      <c r="C632" s="3"/>
      <c r="D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3"/>
      <c r="B633" s="3"/>
      <c r="C633" s="3"/>
      <c r="D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3"/>
      <c r="B634" s="3"/>
      <c r="C634" s="3"/>
      <c r="D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3"/>
      <c r="B635" s="3"/>
      <c r="C635" s="3"/>
      <c r="D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3"/>
      <c r="B636" s="3"/>
      <c r="C636" s="3"/>
      <c r="D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3"/>
      <c r="B637" s="3"/>
      <c r="C637" s="3"/>
      <c r="D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3"/>
      <c r="B638" s="3"/>
      <c r="C638" s="3"/>
      <c r="D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3"/>
      <c r="B639" s="3"/>
      <c r="C639" s="3"/>
      <c r="D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3"/>
      <c r="B640" s="3"/>
      <c r="C640" s="3"/>
      <c r="D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3"/>
      <c r="B641" s="3"/>
      <c r="C641" s="3"/>
      <c r="D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3"/>
      <c r="B642" s="3"/>
      <c r="C642" s="3"/>
      <c r="D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3"/>
      <c r="B643" s="3"/>
      <c r="C643" s="3"/>
      <c r="D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3"/>
      <c r="B644" s="3"/>
      <c r="C644" s="3"/>
      <c r="D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3"/>
      <c r="B645" s="3"/>
      <c r="C645" s="3"/>
      <c r="D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3"/>
      <c r="B646" s="3"/>
      <c r="C646" s="3"/>
      <c r="D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3"/>
      <c r="B647" s="3"/>
      <c r="C647" s="3"/>
      <c r="D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3"/>
      <c r="B648" s="3"/>
      <c r="C648" s="3"/>
      <c r="D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3"/>
      <c r="B649" s="3"/>
      <c r="C649" s="3"/>
      <c r="D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3"/>
      <c r="B650" s="3"/>
      <c r="C650" s="3"/>
      <c r="D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3"/>
      <c r="B651" s="3"/>
      <c r="C651" s="3"/>
      <c r="D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3"/>
      <c r="B652" s="3"/>
      <c r="C652" s="3"/>
      <c r="D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3"/>
      <c r="B653" s="3"/>
      <c r="C653" s="3"/>
      <c r="D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3"/>
      <c r="B654" s="3"/>
      <c r="C654" s="3"/>
      <c r="D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3"/>
      <c r="B655" s="3"/>
      <c r="C655" s="3"/>
      <c r="D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3"/>
      <c r="B656" s="3"/>
      <c r="C656" s="3"/>
      <c r="D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3"/>
      <c r="B657" s="3"/>
      <c r="C657" s="3"/>
      <c r="D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3"/>
      <c r="B658" s="3"/>
      <c r="C658" s="3"/>
      <c r="D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3"/>
      <c r="B659" s="3"/>
      <c r="C659" s="3"/>
      <c r="D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3"/>
      <c r="B660" s="3"/>
      <c r="C660" s="3"/>
      <c r="D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3"/>
      <c r="B661" s="3"/>
      <c r="C661" s="3"/>
      <c r="D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3"/>
      <c r="B662" s="3"/>
      <c r="C662" s="3"/>
      <c r="D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3"/>
      <c r="B663" s="3"/>
      <c r="C663" s="3"/>
      <c r="D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3"/>
      <c r="B664" s="3"/>
      <c r="C664" s="3"/>
      <c r="D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3"/>
      <c r="B665" s="3"/>
      <c r="C665" s="3"/>
      <c r="D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3"/>
      <c r="B666" s="3"/>
      <c r="C666" s="3"/>
      <c r="D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3"/>
      <c r="B667" s="3"/>
      <c r="C667" s="3"/>
      <c r="D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3"/>
      <c r="B668" s="3"/>
      <c r="C668" s="3"/>
      <c r="D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3"/>
      <c r="B669" s="3"/>
      <c r="C669" s="3"/>
      <c r="D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3"/>
      <c r="B670" s="3"/>
      <c r="C670" s="3"/>
      <c r="D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3"/>
      <c r="B671" s="3"/>
      <c r="C671" s="3"/>
      <c r="D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3"/>
      <c r="B672" s="3"/>
      <c r="C672" s="3"/>
      <c r="D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3"/>
      <c r="B673" s="3"/>
      <c r="C673" s="3"/>
      <c r="D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3"/>
      <c r="B674" s="3"/>
      <c r="C674" s="3"/>
      <c r="D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3"/>
      <c r="B675" s="3"/>
      <c r="C675" s="3"/>
      <c r="D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3"/>
      <c r="B676" s="3"/>
      <c r="C676" s="3"/>
      <c r="D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3"/>
      <c r="B677" s="3"/>
      <c r="C677" s="3"/>
      <c r="D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3"/>
      <c r="B678" s="3"/>
      <c r="C678" s="3"/>
      <c r="D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3"/>
      <c r="B679" s="3"/>
      <c r="C679" s="3"/>
      <c r="D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3"/>
      <c r="B680" s="3"/>
      <c r="C680" s="3"/>
      <c r="D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3"/>
      <c r="B681" s="3"/>
      <c r="C681" s="3"/>
      <c r="D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3"/>
      <c r="B682" s="3"/>
      <c r="C682" s="3"/>
      <c r="D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3"/>
      <c r="B683" s="3"/>
      <c r="C683" s="3"/>
      <c r="D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3"/>
      <c r="B684" s="3"/>
      <c r="C684" s="3"/>
      <c r="D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3"/>
      <c r="B685" s="3"/>
      <c r="C685" s="3"/>
      <c r="D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3"/>
      <c r="B686" s="3"/>
      <c r="C686" s="3"/>
      <c r="D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3"/>
      <c r="B687" s="3"/>
      <c r="C687" s="3"/>
      <c r="D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3"/>
      <c r="B688" s="3"/>
      <c r="C688" s="3"/>
      <c r="D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3"/>
      <c r="B689" s="3"/>
      <c r="C689" s="3"/>
      <c r="D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3"/>
      <c r="B690" s="3"/>
      <c r="C690" s="3"/>
      <c r="D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3"/>
      <c r="B691" s="3"/>
      <c r="C691" s="3"/>
      <c r="D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3"/>
      <c r="B692" s="3"/>
      <c r="C692" s="3"/>
      <c r="D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3"/>
      <c r="B693" s="3"/>
      <c r="C693" s="3"/>
      <c r="D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3"/>
      <c r="B694" s="3"/>
      <c r="C694" s="3"/>
      <c r="D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3"/>
      <c r="B695" s="3"/>
      <c r="C695" s="3"/>
      <c r="D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3"/>
      <c r="B696" s="3"/>
      <c r="C696" s="3"/>
      <c r="D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3"/>
      <c r="B697" s="3"/>
      <c r="C697" s="3"/>
      <c r="D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3"/>
      <c r="B698" s="3"/>
      <c r="C698" s="3"/>
      <c r="D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3"/>
      <c r="B699" s="3"/>
      <c r="C699" s="3"/>
      <c r="D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3"/>
      <c r="B700" s="3"/>
      <c r="C700" s="3"/>
      <c r="D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3"/>
      <c r="B701" s="3"/>
      <c r="C701" s="3"/>
      <c r="D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3"/>
      <c r="B702" s="3"/>
      <c r="C702" s="3"/>
      <c r="D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3"/>
      <c r="B703" s="3"/>
      <c r="C703" s="3"/>
      <c r="D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3"/>
      <c r="B704" s="3"/>
      <c r="C704" s="3"/>
      <c r="D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3"/>
      <c r="B705" s="3"/>
      <c r="C705" s="3"/>
      <c r="D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3"/>
      <c r="B706" s="3"/>
      <c r="C706" s="3"/>
      <c r="D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3"/>
      <c r="B707" s="3"/>
      <c r="C707" s="3"/>
      <c r="D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3"/>
      <c r="B708" s="3"/>
      <c r="C708" s="3"/>
      <c r="D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3"/>
      <c r="B709" s="3"/>
      <c r="C709" s="3"/>
      <c r="D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3"/>
      <c r="B710" s="3"/>
      <c r="C710" s="3"/>
      <c r="D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3"/>
      <c r="B711" s="3"/>
      <c r="C711" s="3"/>
      <c r="D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3"/>
      <c r="B712" s="3"/>
      <c r="C712" s="3"/>
      <c r="D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3"/>
      <c r="B713" s="3"/>
      <c r="C713" s="3"/>
      <c r="D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3"/>
      <c r="B714" s="3"/>
      <c r="C714" s="3"/>
      <c r="D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3"/>
      <c r="B715" s="3"/>
      <c r="C715" s="3"/>
      <c r="D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3"/>
      <c r="B716" s="3"/>
      <c r="C716" s="3"/>
      <c r="D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3"/>
      <c r="B717" s="3"/>
      <c r="C717" s="3"/>
      <c r="D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3"/>
      <c r="B718" s="3"/>
      <c r="C718" s="3"/>
      <c r="D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3"/>
      <c r="B719" s="3"/>
      <c r="C719" s="3"/>
      <c r="D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3"/>
      <c r="B720" s="3"/>
      <c r="C720" s="3"/>
      <c r="D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3"/>
      <c r="B721" s="3"/>
      <c r="C721" s="3"/>
      <c r="D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3"/>
      <c r="B722" s="3"/>
      <c r="C722" s="3"/>
      <c r="D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3"/>
      <c r="B723" s="3"/>
      <c r="C723" s="3"/>
      <c r="D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3"/>
      <c r="B724" s="3"/>
      <c r="C724" s="3"/>
      <c r="D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3"/>
      <c r="B725" s="3"/>
      <c r="C725" s="3"/>
      <c r="D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3"/>
      <c r="B726" s="3"/>
      <c r="C726" s="3"/>
      <c r="D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3"/>
      <c r="B727" s="3"/>
      <c r="C727" s="3"/>
      <c r="D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3"/>
      <c r="B728" s="3"/>
      <c r="C728" s="3"/>
      <c r="D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3"/>
      <c r="B729" s="3"/>
      <c r="C729" s="3"/>
      <c r="D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3"/>
      <c r="B730" s="3"/>
      <c r="C730" s="3"/>
      <c r="D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3"/>
      <c r="B731" s="3"/>
      <c r="C731" s="3"/>
      <c r="D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3"/>
      <c r="B732" s="3"/>
      <c r="C732" s="3"/>
      <c r="D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3"/>
      <c r="B733" s="3"/>
      <c r="C733" s="3"/>
      <c r="D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3"/>
      <c r="B734" s="3"/>
      <c r="C734" s="3"/>
      <c r="D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3"/>
      <c r="B735" s="3"/>
      <c r="C735" s="3"/>
      <c r="D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3"/>
      <c r="B736" s="3"/>
      <c r="C736" s="3"/>
      <c r="D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3"/>
      <c r="B737" s="3"/>
      <c r="C737" s="3"/>
      <c r="D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3"/>
      <c r="B738" s="3"/>
      <c r="C738" s="3"/>
      <c r="D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3"/>
      <c r="B739" s="3"/>
      <c r="C739" s="3"/>
      <c r="D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3"/>
      <c r="B740" s="3"/>
      <c r="C740" s="3"/>
      <c r="D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3"/>
      <c r="B741" s="3"/>
      <c r="C741" s="3"/>
      <c r="D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3"/>
      <c r="B742" s="3"/>
      <c r="C742" s="3"/>
      <c r="D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3"/>
      <c r="B743" s="3"/>
      <c r="C743" s="3"/>
      <c r="D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3"/>
      <c r="B744" s="3"/>
      <c r="C744" s="3"/>
      <c r="D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3"/>
      <c r="B745" s="3"/>
      <c r="C745" s="3"/>
      <c r="D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3"/>
      <c r="B746" s="3"/>
      <c r="C746" s="3"/>
      <c r="D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3"/>
      <c r="B747" s="3"/>
      <c r="C747" s="3"/>
      <c r="D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3"/>
      <c r="B748" s="3"/>
      <c r="C748" s="3"/>
      <c r="D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3"/>
      <c r="B749" s="3"/>
      <c r="C749" s="3"/>
      <c r="D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3"/>
      <c r="B750" s="3"/>
      <c r="C750" s="3"/>
      <c r="D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3"/>
      <c r="B751" s="3"/>
      <c r="C751" s="3"/>
      <c r="D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3"/>
      <c r="B752" s="3"/>
      <c r="C752" s="3"/>
      <c r="D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3"/>
      <c r="B753" s="3"/>
      <c r="C753" s="3"/>
      <c r="D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3"/>
      <c r="B754" s="3"/>
      <c r="C754" s="3"/>
      <c r="D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3"/>
      <c r="B755" s="3"/>
      <c r="C755" s="3"/>
      <c r="D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3"/>
      <c r="B756" s="3"/>
      <c r="C756" s="3"/>
      <c r="D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3"/>
      <c r="B757" s="3"/>
      <c r="C757" s="3"/>
      <c r="D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3"/>
      <c r="B758" s="3"/>
      <c r="C758" s="3"/>
      <c r="D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3"/>
      <c r="B759" s="3"/>
      <c r="C759" s="3"/>
      <c r="D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3"/>
      <c r="B760" s="3"/>
      <c r="C760" s="3"/>
      <c r="D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3"/>
      <c r="B761" s="3"/>
      <c r="C761" s="3"/>
      <c r="D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3"/>
      <c r="B762" s="3"/>
      <c r="C762" s="3"/>
      <c r="D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3"/>
      <c r="B763" s="3"/>
      <c r="C763" s="3"/>
      <c r="D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3"/>
      <c r="B764" s="3"/>
      <c r="C764" s="3"/>
      <c r="D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3"/>
      <c r="B765" s="3"/>
      <c r="C765" s="3"/>
      <c r="D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3"/>
      <c r="B766" s="3"/>
      <c r="C766" s="3"/>
      <c r="D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3"/>
      <c r="B767" s="3"/>
      <c r="C767" s="3"/>
      <c r="D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3"/>
      <c r="B768" s="3"/>
      <c r="C768" s="3"/>
      <c r="D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3"/>
      <c r="B769" s="3"/>
      <c r="C769" s="3"/>
      <c r="D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3"/>
      <c r="B770" s="3"/>
      <c r="C770" s="3"/>
      <c r="D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3"/>
      <c r="B771" s="3"/>
      <c r="C771" s="3"/>
      <c r="D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3"/>
      <c r="B772" s="3"/>
      <c r="C772" s="3"/>
      <c r="D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3"/>
      <c r="B773" s="3"/>
      <c r="C773" s="3"/>
      <c r="D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3"/>
      <c r="B774" s="3"/>
      <c r="C774" s="3"/>
      <c r="D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3"/>
      <c r="B775" s="3"/>
      <c r="C775" s="3"/>
      <c r="D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3"/>
      <c r="B776" s="3"/>
      <c r="C776" s="3"/>
      <c r="D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3"/>
      <c r="B777" s="3"/>
      <c r="C777" s="3"/>
      <c r="D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3"/>
      <c r="B778" s="3"/>
      <c r="C778" s="3"/>
      <c r="D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3"/>
      <c r="B779" s="3"/>
      <c r="C779" s="3"/>
      <c r="D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3"/>
      <c r="B780" s="3"/>
      <c r="C780" s="3"/>
      <c r="D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3"/>
      <c r="B781" s="3"/>
      <c r="C781" s="3"/>
      <c r="D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3"/>
      <c r="B782" s="3"/>
      <c r="C782" s="3"/>
      <c r="D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3"/>
      <c r="B783" s="3"/>
      <c r="C783" s="3"/>
      <c r="D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3"/>
      <c r="B784" s="3"/>
      <c r="C784" s="3"/>
      <c r="D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3"/>
      <c r="B785" s="3"/>
      <c r="C785" s="3"/>
      <c r="D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3"/>
      <c r="B786" s="3"/>
      <c r="C786" s="3"/>
      <c r="D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3"/>
      <c r="B787" s="3"/>
      <c r="C787" s="3"/>
      <c r="D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3"/>
      <c r="B788" s="3"/>
      <c r="C788" s="3"/>
      <c r="D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3"/>
      <c r="B789" s="3"/>
      <c r="C789" s="3"/>
      <c r="D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3"/>
      <c r="B790" s="3"/>
      <c r="C790" s="3"/>
      <c r="D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3"/>
      <c r="B791" s="3"/>
      <c r="C791" s="3"/>
      <c r="D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3"/>
      <c r="B792" s="3"/>
      <c r="C792" s="3"/>
      <c r="D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3"/>
      <c r="B793" s="3"/>
      <c r="C793" s="3"/>
      <c r="D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3"/>
      <c r="B794" s="3"/>
      <c r="C794" s="3"/>
      <c r="D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3"/>
      <c r="B795" s="3"/>
      <c r="C795" s="3"/>
      <c r="D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3"/>
      <c r="B796" s="3"/>
      <c r="C796" s="3"/>
      <c r="D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3"/>
      <c r="B797" s="3"/>
      <c r="C797" s="3"/>
      <c r="D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3"/>
      <c r="B798" s="3"/>
      <c r="C798" s="3"/>
      <c r="D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3"/>
      <c r="B799" s="3"/>
      <c r="C799" s="3"/>
      <c r="D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3"/>
      <c r="B800" s="3"/>
      <c r="C800" s="3"/>
      <c r="D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3"/>
      <c r="B801" s="3"/>
      <c r="C801" s="3"/>
      <c r="D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3"/>
      <c r="B802" s="3"/>
      <c r="C802" s="3"/>
      <c r="D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3"/>
      <c r="B803" s="3"/>
      <c r="C803" s="3"/>
      <c r="D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3"/>
      <c r="B804" s="3"/>
      <c r="C804" s="3"/>
      <c r="D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3"/>
      <c r="B805" s="3"/>
      <c r="C805" s="3"/>
      <c r="D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3"/>
      <c r="B806" s="3"/>
      <c r="C806" s="3"/>
      <c r="D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3"/>
      <c r="B807" s="3"/>
      <c r="C807" s="3"/>
      <c r="D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3"/>
      <c r="B808" s="3"/>
      <c r="C808" s="3"/>
      <c r="D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3"/>
      <c r="B809" s="3"/>
      <c r="C809" s="3"/>
      <c r="D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3"/>
      <c r="B810" s="3"/>
      <c r="C810" s="3"/>
      <c r="D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3"/>
      <c r="B811" s="3"/>
      <c r="C811" s="3"/>
      <c r="D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3"/>
      <c r="B812" s="3"/>
      <c r="C812" s="3"/>
      <c r="D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3"/>
      <c r="B813" s="3"/>
      <c r="C813" s="3"/>
      <c r="D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3"/>
      <c r="B814" s="3"/>
      <c r="C814" s="3"/>
      <c r="D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3"/>
      <c r="B815" s="3"/>
      <c r="C815" s="3"/>
      <c r="D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3"/>
      <c r="B816" s="3"/>
      <c r="C816" s="3"/>
      <c r="D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3"/>
      <c r="B817" s="3"/>
      <c r="C817" s="3"/>
      <c r="D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3"/>
      <c r="B818" s="3"/>
      <c r="C818" s="3"/>
      <c r="D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3"/>
      <c r="B819" s="3"/>
      <c r="C819" s="3"/>
      <c r="D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3"/>
      <c r="B820" s="3"/>
      <c r="C820" s="3"/>
      <c r="D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3"/>
      <c r="B821" s="3"/>
      <c r="C821" s="3"/>
      <c r="D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3"/>
      <c r="B822" s="3"/>
      <c r="C822" s="3"/>
      <c r="D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3"/>
      <c r="B823" s="3"/>
      <c r="C823" s="3"/>
      <c r="D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3"/>
      <c r="B824" s="3"/>
      <c r="C824" s="3"/>
      <c r="D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3"/>
      <c r="B825" s="3"/>
      <c r="C825" s="3"/>
      <c r="D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3"/>
      <c r="B826" s="3"/>
      <c r="C826" s="3"/>
      <c r="D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3"/>
      <c r="B827" s="3"/>
      <c r="C827" s="3"/>
      <c r="D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3"/>
      <c r="B828" s="3"/>
      <c r="C828" s="3"/>
      <c r="D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3"/>
      <c r="B829" s="3"/>
      <c r="C829" s="3"/>
      <c r="D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3"/>
      <c r="B830" s="3"/>
      <c r="C830" s="3"/>
      <c r="D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3"/>
      <c r="B831" s="3"/>
      <c r="C831" s="3"/>
      <c r="D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3"/>
      <c r="B832" s="3"/>
      <c r="C832" s="3"/>
      <c r="D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3"/>
      <c r="B833" s="3"/>
      <c r="C833" s="3"/>
      <c r="D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3"/>
      <c r="B834" s="3"/>
      <c r="C834" s="3"/>
      <c r="D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3"/>
      <c r="B835" s="3"/>
      <c r="C835" s="3"/>
      <c r="D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3"/>
      <c r="B836" s="3"/>
      <c r="C836" s="3"/>
      <c r="D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3"/>
      <c r="B837" s="3"/>
      <c r="C837" s="3"/>
      <c r="D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3"/>
      <c r="B838" s="3"/>
      <c r="C838" s="3"/>
      <c r="D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3"/>
      <c r="B839" s="3"/>
      <c r="C839" s="3"/>
      <c r="D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3"/>
      <c r="B840" s="3"/>
      <c r="C840" s="3"/>
      <c r="D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3"/>
      <c r="B841" s="3"/>
      <c r="C841" s="3"/>
      <c r="D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3"/>
      <c r="B842" s="3"/>
      <c r="C842" s="3"/>
      <c r="D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3"/>
      <c r="B843" s="3"/>
      <c r="C843" s="3"/>
      <c r="D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3"/>
      <c r="B844" s="3"/>
      <c r="C844" s="3"/>
      <c r="D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3"/>
      <c r="B845" s="3"/>
      <c r="C845" s="3"/>
      <c r="D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3"/>
      <c r="B846" s="3"/>
      <c r="C846" s="3"/>
      <c r="D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3"/>
      <c r="B847" s="3"/>
      <c r="C847" s="3"/>
      <c r="D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3"/>
      <c r="B848" s="3"/>
      <c r="C848" s="3"/>
      <c r="D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3"/>
      <c r="B849" s="3"/>
      <c r="C849" s="3"/>
      <c r="D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3"/>
      <c r="B850" s="3"/>
      <c r="C850" s="3"/>
      <c r="D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3"/>
      <c r="B851" s="3"/>
      <c r="C851" s="3"/>
      <c r="D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3"/>
      <c r="B852" s="3"/>
      <c r="C852" s="3"/>
      <c r="D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3"/>
      <c r="B853" s="3"/>
      <c r="C853" s="3"/>
      <c r="D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3"/>
      <c r="B854" s="3"/>
      <c r="C854" s="3"/>
      <c r="D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3"/>
      <c r="B855" s="3"/>
      <c r="C855" s="3"/>
      <c r="D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3"/>
      <c r="B856" s="3"/>
      <c r="C856" s="3"/>
      <c r="D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3"/>
      <c r="B857" s="3"/>
      <c r="C857" s="3"/>
      <c r="D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3"/>
      <c r="B858" s="3"/>
      <c r="C858" s="3"/>
      <c r="D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3"/>
      <c r="B859" s="3"/>
      <c r="C859" s="3"/>
      <c r="D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3"/>
      <c r="B860" s="3"/>
      <c r="C860" s="3"/>
      <c r="D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3"/>
      <c r="B861" s="3"/>
      <c r="C861" s="3"/>
      <c r="D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3"/>
      <c r="B862" s="3"/>
      <c r="C862" s="3"/>
      <c r="D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3"/>
      <c r="B863" s="3"/>
      <c r="C863" s="3"/>
      <c r="D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3"/>
      <c r="B864" s="3"/>
      <c r="C864" s="3"/>
      <c r="D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3"/>
      <c r="B865" s="3"/>
      <c r="C865" s="3"/>
      <c r="D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3"/>
      <c r="B866" s="3"/>
      <c r="C866" s="3"/>
      <c r="D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3"/>
      <c r="B867" s="3"/>
      <c r="C867" s="3"/>
      <c r="D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3"/>
      <c r="B868" s="3"/>
      <c r="C868" s="3"/>
      <c r="D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3"/>
      <c r="B869" s="3"/>
      <c r="C869" s="3"/>
      <c r="D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3"/>
      <c r="B870" s="3"/>
      <c r="C870" s="3"/>
      <c r="D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3"/>
      <c r="B871" s="3"/>
      <c r="C871" s="3"/>
      <c r="D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3"/>
      <c r="B872" s="3"/>
      <c r="C872" s="3"/>
      <c r="D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3"/>
      <c r="B873" s="3"/>
      <c r="C873" s="3"/>
      <c r="D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3"/>
      <c r="B874" s="3"/>
      <c r="C874" s="3"/>
      <c r="D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3"/>
      <c r="B875" s="3"/>
      <c r="C875" s="3"/>
      <c r="D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3"/>
      <c r="B876" s="3"/>
      <c r="C876" s="3"/>
      <c r="D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3"/>
      <c r="B877" s="3"/>
      <c r="C877" s="3"/>
      <c r="D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3"/>
      <c r="B878" s="3"/>
      <c r="C878" s="3"/>
      <c r="D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3"/>
      <c r="B879" s="3"/>
      <c r="C879" s="3"/>
      <c r="D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3"/>
      <c r="B880" s="3"/>
      <c r="C880" s="3"/>
      <c r="D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3"/>
      <c r="B881" s="3"/>
      <c r="C881" s="3"/>
      <c r="D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3"/>
      <c r="B882" s="3"/>
      <c r="C882" s="3"/>
      <c r="D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3"/>
      <c r="B883" s="3"/>
      <c r="C883" s="3"/>
      <c r="D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3"/>
      <c r="B884" s="3"/>
      <c r="C884" s="3"/>
      <c r="D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3"/>
      <c r="B885" s="3"/>
      <c r="C885" s="3"/>
      <c r="D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3"/>
      <c r="B886" s="3"/>
      <c r="C886" s="3"/>
      <c r="D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3"/>
      <c r="B887" s="3"/>
      <c r="C887" s="3"/>
      <c r="D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3"/>
      <c r="B888" s="3"/>
      <c r="C888" s="3"/>
      <c r="D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3"/>
      <c r="B889" s="3"/>
      <c r="C889" s="3"/>
      <c r="D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3"/>
      <c r="B890" s="3"/>
      <c r="C890" s="3"/>
      <c r="D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3"/>
      <c r="B891" s="3"/>
      <c r="C891" s="3"/>
      <c r="D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3"/>
      <c r="B892" s="3"/>
      <c r="C892" s="3"/>
      <c r="D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3"/>
      <c r="B893" s="3"/>
      <c r="C893" s="3"/>
      <c r="D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3"/>
      <c r="B894" s="3"/>
      <c r="C894" s="3"/>
      <c r="D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3"/>
      <c r="B895" s="3"/>
      <c r="C895" s="3"/>
      <c r="D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3"/>
      <c r="B896" s="3"/>
      <c r="C896" s="3"/>
      <c r="D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3"/>
      <c r="B897" s="3"/>
      <c r="C897" s="3"/>
      <c r="D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3"/>
      <c r="B898" s="3"/>
      <c r="C898" s="3"/>
      <c r="D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3"/>
      <c r="B899" s="3"/>
      <c r="C899" s="3"/>
      <c r="D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3"/>
      <c r="B900" s="3"/>
      <c r="C900" s="3"/>
      <c r="D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3"/>
      <c r="B901" s="3"/>
      <c r="C901" s="3"/>
      <c r="D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3"/>
      <c r="B902" s="3"/>
      <c r="C902" s="3"/>
      <c r="D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3"/>
      <c r="B903" s="3"/>
      <c r="C903" s="3"/>
      <c r="D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3"/>
      <c r="B904" s="3"/>
      <c r="C904" s="3"/>
      <c r="D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3"/>
      <c r="B905" s="3"/>
      <c r="C905" s="3"/>
      <c r="D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3"/>
      <c r="B906" s="3"/>
      <c r="C906" s="3"/>
      <c r="D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3"/>
      <c r="B907" s="3"/>
      <c r="C907" s="3"/>
      <c r="D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3"/>
      <c r="B908" s="3"/>
      <c r="C908" s="3"/>
      <c r="D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3"/>
      <c r="B909" s="3"/>
      <c r="C909" s="3"/>
      <c r="D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3"/>
      <c r="B910" s="3"/>
      <c r="C910" s="3"/>
      <c r="D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3"/>
      <c r="B911" s="3"/>
      <c r="C911" s="3"/>
      <c r="D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3"/>
      <c r="B912" s="3"/>
      <c r="C912" s="3"/>
      <c r="D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3"/>
      <c r="B913" s="3"/>
      <c r="C913" s="3"/>
      <c r="D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3"/>
      <c r="B914" s="3"/>
      <c r="C914" s="3"/>
      <c r="D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3"/>
      <c r="B915" s="3"/>
      <c r="C915" s="3"/>
      <c r="D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3"/>
      <c r="B916" s="3"/>
      <c r="C916" s="3"/>
      <c r="D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3"/>
      <c r="B917" s="3"/>
      <c r="C917" s="3"/>
      <c r="D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3"/>
      <c r="B918" s="3"/>
      <c r="C918" s="3"/>
      <c r="D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3"/>
      <c r="B919" s="3"/>
      <c r="C919" s="3"/>
      <c r="D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3"/>
      <c r="B920" s="3"/>
      <c r="C920" s="3"/>
      <c r="D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3"/>
      <c r="B921" s="3"/>
      <c r="C921" s="3"/>
      <c r="D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3"/>
      <c r="B922" s="3"/>
      <c r="C922" s="3"/>
      <c r="D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3"/>
      <c r="B923" s="3"/>
      <c r="C923" s="3"/>
      <c r="D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3"/>
      <c r="B924" s="3"/>
      <c r="C924" s="3"/>
      <c r="D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3"/>
      <c r="B925" s="3"/>
      <c r="C925" s="3"/>
      <c r="D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3"/>
      <c r="B926" s="3"/>
      <c r="C926" s="3"/>
      <c r="D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3"/>
      <c r="B927" s="3"/>
      <c r="C927" s="3"/>
      <c r="D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3"/>
      <c r="B928" s="3"/>
      <c r="C928" s="3"/>
      <c r="D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3"/>
      <c r="B929" s="3"/>
      <c r="C929" s="3"/>
      <c r="D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3"/>
      <c r="B930" s="3"/>
      <c r="C930" s="3"/>
      <c r="D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3"/>
      <c r="B931" s="3"/>
      <c r="C931" s="3"/>
      <c r="D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3"/>
      <c r="B932" s="3"/>
      <c r="C932" s="3"/>
      <c r="D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3"/>
      <c r="B933" s="3"/>
      <c r="C933" s="3"/>
      <c r="D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3"/>
      <c r="B934" s="3"/>
      <c r="C934" s="3"/>
      <c r="D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3"/>
      <c r="B935" s="3"/>
      <c r="C935" s="3"/>
      <c r="D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3"/>
      <c r="B936" s="3"/>
      <c r="C936" s="3"/>
      <c r="D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3"/>
      <c r="B937" s="3"/>
      <c r="C937" s="3"/>
      <c r="D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3"/>
      <c r="B938" s="3"/>
      <c r="C938" s="3"/>
      <c r="D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3"/>
      <c r="B939" s="3"/>
      <c r="C939" s="3"/>
      <c r="D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3"/>
      <c r="B940" s="3"/>
      <c r="C940" s="3"/>
      <c r="D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3"/>
      <c r="B941" s="3"/>
      <c r="C941" s="3"/>
      <c r="D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3"/>
      <c r="B942" s="3"/>
      <c r="C942" s="3"/>
      <c r="D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3"/>
      <c r="B943" s="3"/>
      <c r="C943" s="3"/>
      <c r="D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3"/>
      <c r="B944" s="3"/>
      <c r="C944" s="3"/>
      <c r="D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3"/>
      <c r="B945" s="3"/>
      <c r="C945" s="3"/>
      <c r="D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3"/>
      <c r="B946" s="3"/>
      <c r="C946" s="3"/>
      <c r="D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3"/>
      <c r="B947" s="3"/>
      <c r="C947" s="3"/>
      <c r="D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3"/>
      <c r="B948" s="3"/>
      <c r="C948" s="3"/>
      <c r="D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3"/>
      <c r="B949" s="3"/>
      <c r="C949" s="3"/>
      <c r="D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3"/>
      <c r="B950" s="3"/>
      <c r="C950" s="3"/>
      <c r="D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3"/>
      <c r="B951" s="3"/>
      <c r="C951" s="3"/>
      <c r="D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3"/>
      <c r="B952" s="3"/>
      <c r="C952" s="3"/>
      <c r="D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3"/>
      <c r="B953" s="3"/>
      <c r="C953" s="3"/>
      <c r="D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3"/>
      <c r="B954" s="3"/>
      <c r="C954" s="3"/>
      <c r="D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3"/>
      <c r="B955" s="3"/>
      <c r="C955" s="3"/>
      <c r="D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3"/>
      <c r="B956" s="3"/>
      <c r="C956" s="3"/>
      <c r="D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3"/>
      <c r="B957" s="3"/>
      <c r="C957" s="3"/>
      <c r="D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3"/>
      <c r="B958" s="3"/>
      <c r="C958" s="3"/>
      <c r="D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3"/>
      <c r="B959" s="3"/>
      <c r="C959" s="3"/>
      <c r="D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3"/>
      <c r="B960" s="3"/>
      <c r="C960" s="3"/>
      <c r="D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3"/>
      <c r="B961" s="3"/>
      <c r="C961" s="3"/>
      <c r="D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3"/>
      <c r="B962" s="3"/>
      <c r="C962" s="3"/>
      <c r="D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3"/>
      <c r="B963" s="3"/>
      <c r="C963" s="3"/>
      <c r="D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3"/>
      <c r="B964" s="3"/>
      <c r="C964" s="3"/>
      <c r="D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3"/>
      <c r="B965" s="3"/>
      <c r="C965" s="3"/>
      <c r="D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3"/>
      <c r="B966" s="3"/>
      <c r="C966" s="3"/>
      <c r="D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3"/>
      <c r="B967" s="3"/>
      <c r="C967" s="3"/>
      <c r="D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3"/>
      <c r="B968" s="3"/>
      <c r="C968" s="3"/>
      <c r="D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3"/>
      <c r="B969" s="3"/>
      <c r="C969" s="3"/>
      <c r="D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3"/>
      <c r="B970" s="3"/>
      <c r="C970" s="3"/>
      <c r="D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3"/>
      <c r="B971" s="3"/>
      <c r="C971" s="3"/>
      <c r="D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3"/>
      <c r="B972" s="3"/>
      <c r="C972" s="3"/>
      <c r="D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3"/>
      <c r="B973" s="3"/>
      <c r="C973" s="3"/>
      <c r="D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3"/>
      <c r="B974" s="3"/>
      <c r="C974" s="3"/>
      <c r="D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3"/>
      <c r="B975" s="3"/>
      <c r="C975" s="3"/>
      <c r="D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3"/>
      <c r="B976" s="3"/>
      <c r="C976" s="3"/>
      <c r="D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3"/>
      <c r="B977" s="3"/>
      <c r="C977" s="3"/>
      <c r="D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3"/>
      <c r="B978" s="3"/>
      <c r="C978" s="3"/>
      <c r="D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3"/>
      <c r="B979" s="3"/>
      <c r="C979" s="3"/>
      <c r="D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3"/>
      <c r="B980" s="3"/>
      <c r="C980" s="3"/>
      <c r="D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3"/>
      <c r="B981" s="3"/>
      <c r="C981" s="3"/>
      <c r="D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3"/>
      <c r="B982" s="3"/>
      <c r="C982" s="3"/>
      <c r="D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3"/>
      <c r="B983" s="3"/>
      <c r="C983" s="3"/>
      <c r="D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3"/>
      <c r="B984" s="3"/>
      <c r="C984" s="3"/>
      <c r="D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3"/>
      <c r="B985" s="3"/>
      <c r="C985" s="3"/>
      <c r="D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3"/>
      <c r="B986" s="3"/>
      <c r="C986" s="3"/>
      <c r="D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3"/>
      <c r="B987" s="3"/>
      <c r="C987" s="3"/>
      <c r="D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3"/>
      <c r="B988" s="3"/>
      <c r="C988" s="3"/>
      <c r="D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3"/>
      <c r="B989" s="3"/>
      <c r="C989" s="3"/>
      <c r="D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3"/>
      <c r="B990" s="3"/>
      <c r="C990" s="3"/>
      <c r="D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3"/>
      <c r="B991" s="3"/>
      <c r="C991" s="3"/>
      <c r="D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3"/>
      <c r="B992" s="3"/>
      <c r="C992" s="3"/>
      <c r="D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3"/>
      <c r="B993" s="3"/>
      <c r="C993" s="3"/>
      <c r="D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3"/>
      <c r="B994" s="3"/>
      <c r="C994" s="3"/>
      <c r="D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3"/>
      <c r="B995" s="3"/>
      <c r="C995" s="3"/>
      <c r="D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3"/>
      <c r="B996" s="3"/>
      <c r="C996" s="3"/>
      <c r="D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3"/>
      <c r="B997" s="3"/>
      <c r="C997" s="3"/>
      <c r="D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3"/>
      <c r="B998" s="3"/>
      <c r="C998" s="3"/>
      <c r="D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3"/>
      <c r="B999" s="3"/>
      <c r="C999" s="3"/>
      <c r="D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3"/>
      <c r="B1000" s="3"/>
      <c r="C1000" s="3"/>
      <c r="D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H5680"/>
  <sheetViews>
    <sheetView workbookViewId="0"/>
  </sheetViews>
  <sheetFormatPr defaultColWidth="12.625" defaultRowHeight="15" customHeight="1"/>
  <cols>
    <col min="1" max="1" width="16.875" style="149" customWidth="1"/>
    <col min="2" max="16" width="7.625" style="149" customWidth="1"/>
    <col min="17" max="17" width="8.75" style="149" customWidth="1"/>
    <col min="18" max="34" width="7.625" style="149" customWidth="1"/>
  </cols>
  <sheetData>
    <row r="1" spans="1:17">
      <c r="A1" s="139" t="s">
        <v>1024</v>
      </c>
    </row>
    <row r="2" spans="1:17">
      <c r="A2" s="139" t="s">
        <v>1025</v>
      </c>
      <c r="P2" s="1" t="s">
        <v>1026</v>
      </c>
      <c r="Q2" s="139">
        <f>SUMIFS(M7:M5680,B7:B5680,"CO2")</f>
        <v>333808286</v>
      </c>
    </row>
    <row r="3" spans="1:17">
      <c r="A3" s="139" t="s">
        <v>1027</v>
      </c>
      <c r="P3" s="1" t="s">
        <v>1028</v>
      </c>
      <c r="Q3" s="139">
        <f>SUMIFS($M$7:$M$5680,$B$7:$B$5680,"N2O")</f>
        <v>1495029</v>
      </c>
    </row>
    <row r="4" spans="1:17">
      <c r="A4" s="139" t="s">
        <v>1029</v>
      </c>
      <c r="P4" s="1" t="s">
        <v>1030</v>
      </c>
      <c r="Q4" s="139">
        <f>SUMIFS($M$7:$M$5680,$B$7:$B$5680,"CH4")</f>
        <v>1165151</v>
      </c>
    </row>
    <row r="6" spans="1:17">
      <c r="A6" s="139" t="s">
        <v>1031</v>
      </c>
      <c r="B6" s="100" t="s">
        <v>1032</v>
      </c>
      <c r="C6" s="139" t="s">
        <v>1033</v>
      </c>
      <c r="D6" s="139" t="s">
        <v>1034</v>
      </c>
      <c r="E6" s="139" t="s">
        <v>1035</v>
      </c>
      <c r="F6" s="139" t="s">
        <v>1036</v>
      </c>
      <c r="G6" s="139" t="s">
        <v>1037</v>
      </c>
      <c r="H6" s="139" t="s">
        <v>1038</v>
      </c>
      <c r="I6" s="139" t="s">
        <v>1039</v>
      </c>
      <c r="J6" s="139" t="s">
        <v>1040</v>
      </c>
      <c r="K6" s="139" t="s">
        <v>1041</v>
      </c>
      <c r="L6" s="139" t="s">
        <v>1042</v>
      </c>
      <c r="M6" s="139" t="s">
        <v>1043</v>
      </c>
      <c r="N6" s="139" t="s">
        <v>1044</v>
      </c>
    </row>
    <row r="7" spans="1:17">
      <c r="A7" s="139">
        <v>2018</v>
      </c>
      <c r="B7" s="100" t="s">
        <v>633</v>
      </c>
      <c r="C7" s="139" t="s">
        <v>1045</v>
      </c>
      <c r="D7" s="139">
        <v>1003188</v>
      </c>
      <c r="E7" s="139" t="s">
        <v>1046</v>
      </c>
      <c r="F7" s="139">
        <v>31.671177</v>
      </c>
      <c r="G7" s="139">
        <v>-98.996512999999993</v>
      </c>
      <c r="H7" s="139" t="s">
        <v>1047</v>
      </c>
      <c r="I7" s="139" t="s">
        <v>1048</v>
      </c>
      <c r="J7" s="139" t="s">
        <v>115</v>
      </c>
      <c r="K7" s="139">
        <v>76801</v>
      </c>
      <c r="L7" s="139" t="s">
        <v>1049</v>
      </c>
      <c r="M7" s="139">
        <v>34397</v>
      </c>
      <c r="N7" s="139" t="s">
        <v>1050</v>
      </c>
    </row>
    <row r="8" spans="1:17">
      <c r="A8" s="139">
        <v>2018</v>
      </c>
      <c r="B8" s="100" t="s">
        <v>633</v>
      </c>
      <c r="C8" s="139" t="s">
        <v>1051</v>
      </c>
      <c r="D8" s="139">
        <v>1005043</v>
      </c>
      <c r="F8" s="139">
        <v>44.951000000000001</v>
      </c>
      <c r="G8" s="139">
        <v>-92.995900000000006</v>
      </c>
      <c r="H8" s="139" t="s">
        <v>1052</v>
      </c>
      <c r="I8" s="139" t="s">
        <v>1053</v>
      </c>
      <c r="J8" s="139" t="s">
        <v>62</v>
      </c>
      <c r="K8" s="139">
        <v>55144</v>
      </c>
      <c r="L8" s="139" t="s">
        <v>1049</v>
      </c>
      <c r="M8" s="139">
        <v>104883</v>
      </c>
      <c r="N8" s="139" t="s">
        <v>1054</v>
      </c>
      <c r="Q8" s="1" t="s">
        <v>1055</v>
      </c>
    </row>
    <row r="9" spans="1:17">
      <c r="A9" s="139">
        <v>2018</v>
      </c>
      <c r="B9" s="100" t="s">
        <v>633</v>
      </c>
      <c r="C9" s="139" t="s">
        <v>1056</v>
      </c>
      <c r="D9" s="139">
        <v>1003739</v>
      </c>
      <c r="E9" s="139" t="s">
        <v>1057</v>
      </c>
      <c r="F9" s="139">
        <v>33.966720000000002</v>
      </c>
      <c r="G9" s="139">
        <v>-87.899855000000002</v>
      </c>
      <c r="H9" s="139" t="s">
        <v>1058</v>
      </c>
      <c r="I9" s="139" t="s">
        <v>1059</v>
      </c>
      <c r="J9" s="139" t="s">
        <v>3</v>
      </c>
      <c r="K9" s="139">
        <v>35563</v>
      </c>
      <c r="L9" s="139" t="s">
        <v>1049</v>
      </c>
      <c r="M9" s="139">
        <v>28594</v>
      </c>
      <c r="N9" s="139" t="s">
        <v>1050</v>
      </c>
    </row>
    <row r="10" spans="1:17">
      <c r="A10" s="139">
        <v>2018</v>
      </c>
      <c r="B10" s="100" t="s">
        <v>633</v>
      </c>
      <c r="C10" s="139" t="s">
        <v>1060</v>
      </c>
      <c r="D10" s="139">
        <v>1007698</v>
      </c>
      <c r="E10" s="139" t="s">
        <v>1061</v>
      </c>
      <c r="F10" s="139">
        <v>44.950180000000003</v>
      </c>
      <c r="G10" s="139">
        <v>-89.637659999999997</v>
      </c>
      <c r="H10" s="139" t="s">
        <v>1062</v>
      </c>
      <c r="I10" s="139" t="s">
        <v>1063</v>
      </c>
      <c r="J10" s="139" t="s">
        <v>132</v>
      </c>
      <c r="K10" s="139">
        <v>54401</v>
      </c>
      <c r="L10" s="139" t="s">
        <v>1049</v>
      </c>
      <c r="M10" s="139">
        <v>40385</v>
      </c>
      <c r="N10" s="139" t="s">
        <v>1054</v>
      </c>
    </row>
    <row r="11" spans="1:17">
      <c r="A11" s="139">
        <v>2018</v>
      </c>
      <c r="B11" s="100" t="s">
        <v>633</v>
      </c>
      <c r="C11" s="139" t="s">
        <v>1064</v>
      </c>
      <c r="D11" s="139">
        <v>1004836</v>
      </c>
      <c r="E11" s="139" t="s">
        <v>1065</v>
      </c>
      <c r="F11" s="139">
        <v>44.789444000000003</v>
      </c>
      <c r="G11" s="139">
        <v>-92.908332999999999</v>
      </c>
      <c r="H11" s="139" t="s">
        <v>1066</v>
      </c>
      <c r="I11" s="139" t="s">
        <v>1067</v>
      </c>
      <c r="J11" s="139" t="s">
        <v>62</v>
      </c>
      <c r="K11" s="139">
        <v>55016</v>
      </c>
      <c r="L11" s="139" t="s">
        <v>1049</v>
      </c>
      <c r="M11" s="139">
        <v>31054</v>
      </c>
      <c r="N11" s="139" t="s">
        <v>1068</v>
      </c>
    </row>
    <row r="12" spans="1:17">
      <c r="A12" s="139">
        <v>2018</v>
      </c>
      <c r="B12" s="100" t="s">
        <v>633</v>
      </c>
      <c r="C12" s="139" t="s">
        <v>1069</v>
      </c>
      <c r="D12" s="139">
        <v>1003408</v>
      </c>
      <c r="E12" s="139" t="s">
        <v>1070</v>
      </c>
      <c r="F12" s="139">
        <v>34.708919000000002</v>
      </c>
      <c r="G12" s="139">
        <v>-92.239491999999998</v>
      </c>
      <c r="H12" s="139" t="s">
        <v>1071</v>
      </c>
      <c r="I12" s="139" t="s">
        <v>1072</v>
      </c>
      <c r="J12" s="139" t="s">
        <v>12</v>
      </c>
      <c r="K12" s="139">
        <v>72206</v>
      </c>
      <c r="L12" s="139" t="s">
        <v>1049</v>
      </c>
      <c r="M12" s="139">
        <v>25515</v>
      </c>
      <c r="N12" s="139" t="s">
        <v>1054</v>
      </c>
    </row>
    <row r="13" spans="1:17">
      <c r="A13" s="139">
        <v>2018</v>
      </c>
      <c r="B13" s="100" t="s">
        <v>633</v>
      </c>
      <c r="C13" s="139" t="s">
        <v>1073</v>
      </c>
      <c r="D13" s="139">
        <v>1004914</v>
      </c>
      <c r="E13" s="139" t="s">
        <v>1074</v>
      </c>
      <c r="F13" s="139">
        <v>44.879677000000001</v>
      </c>
      <c r="G13" s="139">
        <v>-94.359598000000005</v>
      </c>
      <c r="H13" s="139" t="s">
        <v>1075</v>
      </c>
      <c r="I13" s="139" t="s">
        <v>1076</v>
      </c>
      <c r="J13" s="139" t="s">
        <v>62</v>
      </c>
      <c r="K13" s="139">
        <v>55350</v>
      </c>
      <c r="L13" s="139" t="s">
        <v>1049</v>
      </c>
      <c r="M13" s="139">
        <v>38877</v>
      </c>
      <c r="N13" s="139" t="s">
        <v>1054</v>
      </c>
    </row>
    <row r="14" spans="1:17">
      <c r="A14" s="139">
        <v>2018</v>
      </c>
      <c r="B14" s="100" t="s">
        <v>633</v>
      </c>
      <c r="C14" s="139" t="s">
        <v>1077</v>
      </c>
      <c r="D14" s="139">
        <v>1004804</v>
      </c>
      <c r="E14" s="139" t="s">
        <v>1078</v>
      </c>
      <c r="F14" s="139">
        <v>37.834476000000002</v>
      </c>
      <c r="G14" s="139">
        <v>-94.330624999999998</v>
      </c>
      <c r="H14" s="139" t="s">
        <v>1079</v>
      </c>
      <c r="I14" s="139" t="s">
        <v>1080</v>
      </c>
      <c r="J14" s="139" t="s">
        <v>68</v>
      </c>
      <c r="K14" s="139">
        <v>64772</v>
      </c>
      <c r="L14" s="139" t="s">
        <v>1049</v>
      </c>
      <c r="M14" s="139">
        <v>33162</v>
      </c>
      <c r="N14" s="139" t="s">
        <v>1054</v>
      </c>
    </row>
    <row r="15" spans="1:17">
      <c r="A15" s="139">
        <v>2018</v>
      </c>
      <c r="B15" s="100" t="s">
        <v>633</v>
      </c>
      <c r="C15" s="139" t="s">
        <v>1081</v>
      </c>
      <c r="D15" s="139">
        <v>1013282</v>
      </c>
      <c r="E15" s="139" t="s">
        <v>1082</v>
      </c>
      <c r="F15" s="139">
        <v>35.660545999999997</v>
      </c>
      <c r="G15" s="139">
        <v>-79.176782000000003</v>
      </c>
      <c r="H15" s="139" t="s">
        <v>1083</v>
      </c>
      <c r="J15" s="139" t="s">
        <v>89</v>
      </c>
      <c r="K15" s="139">
        <v>27559</v>
      </c>
      <c r="L15" s="139" t="s">
        <v>1049</v>
      </c>
      <c r="M15" s="139">
        <v>25822</v>
      </c>
      <c r="N15" s="139" t="s">
        <v>1054</v>
      </c>
    </row>
    <row r="16" spans="1:17">
      <c r="A16" s="139">
        <v>2018</v>
      </c>
      <c r="B16" s="100" t="s">
        <v>633</v>
      </c>
      <c r="C16" s="139" t="s">
        <v>1084</v>
      </c>
      <c r="D16" s="139">
        <v>1007733</v>
      </c>
      <c r="E16" s="139" t="s">
        <v>1085</v>
      </c>
      <c r="F16" s="139">
        <v>29.755790000000001</v>
      </c>
      <c r="G16" s="139">
        <v>-95.297910000000002</v>
      </c>
      <c r="H16" s="139" t="s">
        <v>1086</v>
      </c>
      <c r="I16" s="139" t="s">
        <v>1087</v>
      </c>
      <c r="J16" s="139" t="s">
        <v>115</v>
      </c>
      <c r="K16" s="139">
        <v>77020</v>
      </c>
      <c r="L16" s="139" t="s">
        <v>1088</v>
      </c>
      <c r="M16" s="139">
        <v>21812</v>
      </c>
      <c r="N16" s="139" t="s">
        <v>1054</v>
      </c>
    </row>
    <row r="17" spans="1:14">
      <c r="A17" s="139">
        <v>2018</v>
      </c>
      <c r="B17" s="100" t="s">
        <v>633</v>
      </c>
      <c r="C17" s="139" t="s">
        <v>1089</v>
      </c>
      <c r="D17" s="139">
        <v>1002342</v>
      </c>
      <c r="E17" s="139" t="s">
        <v>1090</v>
      </c>
      <c r="F17" s="139">
        <v>38.061110999999997</v>
      </c>
      <c r="G17" s="139">
        <v>-78.883332999999993</v>
      </c>
      <c r="H17" s="139" t="s">
        <v>1091</v>
      </c>
      <c r="I17" s="139" t="s">
        <v>1092</v>
      </c>
      <c r="J17" s="139" t="s">
        <v>123</v>
      </c>
      <c r="K17" s="139">
        <v>22980</v>
      </c>
      <c r="L17" s="139" t="s">
        <v>1093</v>
      </c>
      <c r="M17" s="139">
        <v>31902</v>
      </c>
      <c r="N17" s="139" t="s">
        <v>1054</v>
      </c>
    </row>
    <row r="18" spans="1:14">
      <c r="A18" s="139">
        <v>2018</v>
      </c>
      <c r="B18" s="100" t="s">
        <v>633</v>
      </c>
      <c r="C18" s="139" t="s">
        <v>1094</v>
      </c>
      <c r="D18" s="139">
        <v>1005445</v>
      </c>
      <c r="E18" s="139" t="s">
        <v>1095</v>
      </c>
      <c r="F18" s="139">
        <v>40.55359</v>
      </c>
      <c r="G18" s="139">
        <v>-84.372299999999996</v>
      </c>
      <c r="H18" s="139" t="s">
        <v>1096</v>
      </c>
      <c r="I18" s="139" t="s">
        <v>1097</v>
      </c>
      <c r="J18" s="139" t="s">
        <v>95</v>
      </c>
      <c r="K18" s="139">
        <v>45885</v>
      </c>
      <c r="L18" s="139" t="s">
        <v>1098</v>
      </c>
      <c r="M18" s="139">
        <v>39801</v>
      </c>
      <c r="N18" s="139" t="s">
        <v>1054</v>
      </c>
    </row>
    <row r="19" spans="1:14">
      <c r="A19" s="139">
        <v>2018</v>
      </c>
      <c r="B19" s="100" t="s">
        <v>633</v>
      </c>
      <c r="C19" s="139" t="s">
        <v>1099</v>
      </c>
      <c r="D19" s="139">
        <v>1002983</v>
      </c>
      <c r="E19" s="139" t="s">
        <v>1100</v>
      </c>
      <c r="F19" s="139">
        <v>42.30227</v>
      </c>
      <c r="G19" s="139">
        <v>-87.890649999999994</v>
      </c>
      <c r="H19" s="139" t="s">
        <v>1101</v>
      </c>
      <c r="I19" s="139" t="s">
        <v>1102</v>
      </c>
      <c r="J19" s="139" t="s">
        <v>36</v>
      </c>
      <c r="K19" s="139">
        <v>60064</v>
      </c>
      <c r="L19" s="139" t="s">
        <v>1103</v>
      </c>
      <c r="M19" s="139">
        <v>54731</v>
      </c>
      <c r="N19" s="139" t="s">
        <v>1054</v>
      </c>
    </row>
    <row r="20" spans="1:14">
      <c r="A20" s="139">
        <v>2018</v>
      </c>
      <c r="B20" s="100" t="s">
        <v>633</v>
      </c>
      <c r="C20" s="139" t="s">
        <v>1104</v>
      </c>
      <c r="D20" s="139">
        <v>1002047</v>
      </c>
      <c r="E20" s="139" t="s">
        <v>1105</v>
      </c>
      <c r="F20" s="139">
        <v>45.459443999999998</v>
      </c>
      <c r="G20" s="139">
        <v>-98.532499999999999</v>
      </c>
      <c r="H20" s="139" t="s">
        <v>1106</v>
      </c>
      <c r="I20" s="139" t="s">
        <v>1107</v>
      </c>
      <c r="J20" s="139" t="s">
        <v>110</v>
      </c>
      <c r="K20" s="139">
        <v>57401</v>
      </c>
      <c r="L20" s="139" t="s">
        <v>1108</v>
      </c>
      <c r="M20" s="139">
        <v>69239</v>
      </c>
      <c r="N20" s="139" t="s">
        <v>1054</v>
      </c>
    </row>
    <row r="21" spans="1:14" ht="15.75" customHeight="1">
      <c r="A21" s="139">
        <v>2018</v>
      </c>
      <c r="B21" s="100" t="s">
        <v>633</v>
      </c>
      <c r="C21" s="139" t="s">
        <v>1109</v>
      </c>
      <c r="D21" s="139">
        <v>1002074</v>
      </c>
      <c r="E21" s="139" t="s">
        <v>1110</v>
      </c>
      <c r="F21" s="139">
        <v>44.374507999999999</v>
      </c>
      <c r="G21" s="139">
        <v>-98.253287999999998</v>
      </c>
      <c r="H21" s="139" t="s">
        <v>1111</v>
      </c>
      <c r="I21" s="139" t="s">
        <v>1112</v>
      </c>
      <c r="J21" s="139" t="s">
        <v>110</v>
      </c>
      <c r="K21" s="139">
        <v>57350</v>
      </c>
      <c r="L21" s="139" t="s">
        <v>1108</v>
      </c>
      <c r="M21" s="139">
        <v>43017</v>
      </c>
      <c r="N21" s="139" t="s">
        <v>1054</v>
      </c>
    </row>
    <row r="22" spans="1:14" ht="15.75" customHeight="1">
      <c r="A22" s="139">
        <v>2018</v>
      </c>
      <c r="B22" s="100" t="s">
        <v>633</v>
      </c>
      <c r="C22" s="139" t="s">
        <v>1113</v>
      </c>
      <c r="D22" s="139">
        <v>1005353</v>
      </c>
      <c r="E22" s="139" t="s">
        <v>1114</v>
      </c>
      <c r="F22" s="139">
        <v>45.442416999999999</v>
      </c>
      <c r="G22" s="139">
        <v>-98.787138999999996</v>
      </c>
      <c r="H22" s="139" t="s">
        <v>1115</v>
      </c>
      <c r="I22" s="139" t="s">
        <v>1116</v>
      </c>
      <c r="J22" s="139" t="s">
        <v>110</v>
      </c>
      <c r="K22" s="139">
        <v>57451</v>
      </c>
      <c r="L22" s="139" t="s">
        <v>1117</v>
      </c>
      <c r="M22" s="139">
        <v>194154</v>
      </c>
      <c r="N22" s="139" t="s">
        <v>1054</v>
      </c>
    </row>
    <row r="23" spans="1:14" ht="15.75" customHeight="1">
      <c r="A23" s="139">
        <v>2018</v>
      </c>
      <c r="B23" s="100" t="s">
        <v>633</v>
      </c>
      <c r="C23" s="139" t="s">
        <v>1118</v>
      </c>
      <c r="D23" s="139">
        <v>1006971</v>
      </c>
      <c r="E23" s="139" t="s">
        <v>1119</v>
      </c>
      <c r="F23" s="139">
        <v>39.395403999999999</v>
      </c>
      <c r="G23" s="139">
        <v>-76.307730000000006</v>
      </c>
      <c r="H23" s="139" t="s">
        <v>1120</v>
      </c>
      <c r="I23" s="139" t="s">
        <v>1121</v>
      </c>
      <c r="J23" s="139" t="s">
        <v>55</v>
      </c>
      <c r="K23" s="139">
        <v>21005</v>
      </c>
      <c r="M23" s="139">
        <v>106767</v>
      </c>
      <c r="N23" s="139" t="s">
        <v>1054</v>
      </c>
    </row>
    <row r="24" spans="1:14" ht="15.75" customHeight="1">
      <c r="A24" s="139">
        <v>2018</v>
      </c>
      <c r="B24" s="100" t="s">
        <v>633</v>
      </c>
      <c r="C24" s="139" t="s">
        <v>1122</v>
      </c>
      <c r="D24" s="139">
        <v>1002627</v>
      </c>
      <c r="E24" s="139" t="s">
        <v>1123</v>
      </c>
      <c r="F24" s="139">
        <v>43.499510000000001</v>
      </c>
      <c r="G24" s="139">
        <v>-92.917090000000002</v>
      </c>
      <c r="H24" s="139" t="s">
        <v>1124</v>
      </c>
      <c r="I24" s="139" t="s">
        <v>1125</v>
      </c>
      <c r="J24" s="139" t="s">
        <v>42</v>
      </c>
      <c r="K24" s="139">
        <v>50472</v>
      </c>
      <c r="L24" s="139" t="s">
        <v>1126</v>
      </c>
      <c r="M24" s="139">
        <v>169933</v>
      </c>
      <c r="N24" s="139" t="s">
        <v>1127</v>
      </c>
    </row>
    <row r="25" spans="1:14" ht="15.75" customHeight="1">
      <c r="A25" s="139">
        <v>2018</v>
      </c>
      <c r="B25" s="100" t="s">
        <v>633</v>
      </c>
      <c r="C25" s="139" t="s">
        <v>1128</v>
      </c>
      <c r="D25" s="139">
        <v>1004761</v>
      </c>
      <c r="E25" s="139" t="s">
        <v>1129</v>
      </c>
      <c r="F25" s="139">
        <v>44.9589</v>
      </c>
      <c r="G25" s="139">
        <v>-90.960800000000006</v>
      </c>
      <c r="H25" s="139" t="s">
        <v>1130</v>
      </c>
      <c r="I25" s="139" t="s">
        <v>1131</v>
      </c>
      <c r="J25" s="139" t="s">
        <v>132</v>
      </c>
      <c r="K25" s="139">
        <v>54768</v>
      </c>
      <c r="L25" s="139" t="s">
        <v>1132</v>
      </c>
      <c r="M25" s="139">
        <v>73451</v>
      </c>
      <c r="N25" s="139" t="s">
        <v>1133</v>
      </c>
    </row>
    <row r="26" spans="1:14" ht="15.75" customHeight="1">
      <c r="A26" s="139">
        <v>2018</v>
      </c>
      <c r="B26" s="100" t="s">
        <v>633</v>
      </c>
      <c r="C26" s="139" t="s">
        <v>1134</v>
      </c>
      <c r="D26" s="139">
        <v>1005601</v>
      </c>
      <c r="E26" s="139" t="s">
        <v>1135</v>
      </c>
      <c r="F26" s="139">
        <v>30.329029999999999</v>
      </c>
      <c r="G26" s="139">
        <v>-97.292069999999995</v>
      </c>
      <c r="H26" s="139" t="s">
        <v>1136</v>
      </c>
      <c r="I26" s="139" t="s">
        <v>1137</v>
      </c>
      <c r="J26" s="139" t="s">
        <v>115</v>
      </c>
      <c r="K26" s="139">
        <v>78621</v>
      </c>
      <c r="L26" s="139" t="s">
        <v>1138</v>
      </c>
      <c r="M26" s="139">
        <v>27744</v>
      </c>
      <c r="N26" s="139" t="s">
        <v>1054</v>
      </c>
    </row>
    <row r="27" spans="1:14" ht="15.75" customHeight="1">
      <c r="A27" s="139">
        <v>2018</v>
      </c>
      <c r="B27" s="100" t="s">
        <v>633</v>
      </c>
      <c r="C27" s="139" t="s">
        <v>1139</v>
      </c>
      <c r="D27" s="139">
        <v>1005046</v>
      </c>
      <c r="E27" s="139" t="s">
        <v>1140</v>
      </c>
      <c r="F27" s="139">
        <v>34.323943999999997</v>
      </c>
      <c r="G27" s="139">
        <v>-99.818194000000005</v>
      </c>
      <c r="H27" s="139" t="s">
        <v>1141</v>
      </c>
      <c r="I27" s="139" t="s">
        <v>1142</v>
      </c>
      <c r="J27" s="139" t="s">
        <v>115</v>
      </c>
      <c r="K27" s="139">
        <v>79252</v>
      </c>
      <c r="L27" s="139" t="s">
        <v>1093</v>
      </c>
      <c r="M27" s="139">
        <v>38305</v>
      </c>
      <c r="N27" s="139" t="s">
        <v>1054</v>
      </c>
    </row>
    <row r="28" spans="1:14" ht="15.75" customHeight="1">
      <c r="A28" s="139">
        <v>2018</v>
      </c>
      <c r="B28" s="100" t="s">
        <v>633</v>
      </c>
      <c r="C28" s="139" t="s">
        <v>1143</v>
      </c>
      <c r="D28" s="139">
        <v>1003422</v>
      </c>
      <c r="E28" s="139" t="s">
        <v>1144</v>
      </c>
      <c r="F28" s="139">
        <v>42.358600000000003</v>
      </c>
      <c r="G28" s="139">
        <v>-89.803420000000003</v>
      </c>
      <c r="H28" s="139" t="s">
        <v>1145</v>
      </c>
      <c r="I28" s="139" t="s">
        <v>1146</v>
      </c>
      <c r="J28" s="139" t="s">
        <v>36</v>
      </c>
      <c r="K28" s="139">
        <v>61048</v>
      </c>
      <c r="L28" s="139" t="s">
        <v>1147</v>
      </c>
      <c r="M28" s="139">
        <v>84557</v>
      </c>
      <c r="N28" s="139" t="s">
        <v>1054</v>
      </c>
    </row>
    <row r="29" spans="1:14" ht="15.75" customHeight="1">
      <c r="A29" s="139">
        <v>2018</v>
      </c>
      <c r="B29" s="100" t="s">
        <v>633</v>
      </c>
      <c r="C29" s="139" t="s">
        <v>1148</v>
      </c>
      <c r="D29" s="139">
        <v>1002154</v>
      </c>
      <c r="E29" s="139" t="s">
        <v>1149</v>
      </c>
      <c r="F29" s="139">
        <v>44.186805</v>
      </c>
      <c r="G29" s="139">
        <v>-93.995492999999996</v>
      </c>
      <c r="H29" s="139" t="s">
        <v>1150</v>
      </c>
      <c r="I29" s="139" t="s">
        <v>1151</v>
      </c>
      <c r="J29" s="139" t="s">
        <v>62</v>
      </c>
      <c r="K29" s="139">
        <v>56001</v>
      </c>
      <c r="L29" s="139" t="s">
        <v>1152</v>
      </c>
      <c r="M29" s="139">
        <v>128763</v>
      </c>
      <c r="N29" s="139" t="s">
        <v>1054</v>
      </c>
    </row>
    <row r="30" spans="1:14" ht="15.75" customHeight="1">
      <c r="A30" s="139">
        <v>2018</v>
      </c>
      <c r="B30" s="100" t="s">
        <v>633</v>
      </c>
      <c r="C30" s="139" t="s">
        <v>1153</v>
      </c>
      <c r="D30" s="139">
        <v>1006047</v>
      </c>
      <c r="E30" s="139" t="s">
        <v>1154</v>
      </c>
      <c r="F30" s="139">
        <v>41.928593999999997</v>
      </c>
      <c r="G30" s="139">
        <v>-91.687202999999997</v>
      </c>
      <c r="H30" s="139" t="s">
        <v>1155</v>
      </c>
      <c r="I30" s="139" t="s">
        <v>1156</v>
      </c>
      <c r="J30" s="139" t="s">
        <v>42</v>
      </c>
      <c r="K30" s="139">
        <v>52404</v>
      </c>
      <c r="L30" s="139" t="s">
        <v>1152</v>
      </c>
      <c r="M30" s="139">
        <v>2989848</v>
      </c>
      <c r="N30" s="139" t="s">
        <v>1127</v>
      </c>
    </row>
    <row r="31" spans="1:14" ht="15.75" customHeight="1">
      <c r="A31" s="139">
        <v>2018</v>
      </c>
      <c r="B31" s="100" t="s">
        <v>633</v>
      </c>
      <c r="C31" s="139" t="s">
        <v>1153</v>
      </c>
      <c r="D31" s="139">
        <v>1006208</v>
      </c>
      <c r="E31" s="139" t="s">
        <v>1157</v>
      </c>
      <c r="F31" s="139">
        <v>41.818117000000001</v>
      </c>
      <c r="G31" s="139">
        <v>-90.214731</v>
      </c>
      <c r="H31" s="139" t="s">
        <v>1158</v>
      </c>
      <c r="I31" s="139" t="s">
        <v>1159</v>
      </c>
      <c r="J31" s="139" t="s">
        <v>42</v>
      </c>
      <c r="K31" s="139">
        <v>52732</v>
      </c>
      <c r="L31" s="139" t="s">
        <v>1152</v>
      </c>
      <c r="M31" s="139">
        <v>2073794</v>
      </c>
      <c r="N31" s="139" t="s">
        <v>1160</v>
      </c>
    </row>
    <row r="32" spans="1:14" ht="15.75" customHeight="1">
      <c r="A32" s="139">
        <v>2018</v>
      </c>
      <c r="B32" s="100" t="s">
        <v>633</v>
      </c>
      <c r="C32" s="139" t="s">
        <v>1161</v>
      </c>
      <c r="D32" s="139">
        <v>1010610</v>
      </c>
      <c r="E32" s="139" t="s">
        <v>1162</v>
      </c>
      <c r="F32" s="139">
        <v>37.807250000000003</v>
      </c>
      <c r="G32" s="139">
        <v>-94.585301000000001</v>
      </c>
      <c r="H32" s="139" t="s">
        <v>1163</v>
      </c>
      <c r="I32" s="139" t="s">
        <v>1164</v>
      </c>
      <c r="J32" s="139" t="s">
        <v>68</v>
      </c>
      <c r="K32" s="139">
        <v>64741</v>
      </c>
      <c r="L32" s="139" t="s">
        <v>1152</v>
      </c>
      <c r="M32" s="139">
        <v>34716</v>
      </c>
      <c r="N32" s="139" t="s">
        <v>1054</v>
      </c>
    </row>
    <row r="33" spans="1:14" ht="15.75" customHeight="1">
      <c r="A33" s="139">
        <v>2018</v>
      </c>
      <c r="B33" s="100" t="s">
        <v>633</v>
      </c>
      <c r="C33" s="139" t="s">
        <v>1165</v>
      </c>
      <c r="D33" s="139">
        <v>1011855</v>
      </c>
      <c r="E33" s="139" t="s">
        <v>1166</v>
      </c>
      <c r="F33" s="139">
        <v>41.1494</v>
      </c>
      <c r="G33" s="139">
        <v>-83.432950000000005</v>
      </c>
      <c r="H33" s="139" t="s">
        <v>1167</v>
      </c>
      <c r="I33" s="139" t="s">
        <v>1168</v>
      </c>
      <c r="J33" s="139" t="s">
        <v>95</v>
      </c>
      <c r="K33" s="139">
        <v>44830</v>
      </c>
      <c r="L33" s="139" t="s">
        <v>1152</v>
      </c>
      <c r="M33" s="139">
        <v>28332</v>
      </c>
      <c r="N33" s="139" t="s">
        <v>1054</v>
      </c>
    </row>
    <row r="34" spans="1:14" ht="15.75" customHeight="1">
      <c r="A34" s="139">
        <v>2018</v>
      </c>
      <c r="B34" s="100" t="s">
        <v>633</v>
      </c>
      <c r="C34" s="139" t="s">
        <v>1169</v>
      </c>
      <c r="D34" s="139">
        <v>1000376</v>
      </c>
      <c r="E34" s="139" t="s">
        <v>1170</v>
      </c>
      <c r="F34" s="139">
        <v>39.903883999999998</v>
      </c>
      <c r="G34" s="139">
        <v>-91.410551999999996</v>
      </c>
      <c r="H34" s="139" t="s">
        <v>1171</v>
      </c>
      <c r="I34" s="139" t="s">
        <v>1172</v>
      </c>
      <c r="J34" s="139" t="s">
        <v>36</v>
      </c>
      <c r="K34" s="139">
        <v>62305</v>
      </c>
      <c r="L34" s="139" t="s">
        <v>1152</v>
      </c>
      <c r="M34" s="139">
        <v>102074</v>
      </c>
      <c r="N34" s="139" t="s">
        <v>1054</v>
      </c>
    </row>
    <row r="35" spans="1:14" ht="15.75" customHeight="1">
      <c r="A35" s="139">
        <v>2018</v>
      </c>
      <c r="B35" s="100" t="s">
        <v>633</v>
      </c>
      <c r="C35" s="139" t="s">
        <v>1173</v>
      </c>
      <c r="D35" s="139">
        <v>1006080</v>
      </c>
      <c r="E35" s="139" t="s">
        <v>1174</v>
      </c>
      <c r="F35" s="139">
        <v>34.997920999999998</v>
      </c>
      <c r="G35" s="139">
        <v>-85.318580999999995</v>
      </c>
      <c r="H35" s="139" t="s">
        <v>1175</v>
      </c>
      <c r="I35" s="139" t="s">
        <v>1176</v>
      </c>
      <c r="J35" s="139" t="s">
        <v>113</v>
      </c>
      <c r="K35" s="139">
        <v>37410</v>
      </c>
      <c r="L35" s="139" t="s">
        <v>1152</v>
      </c>
      <c r="M35" s="139">
        <v>31812</v>
      </c>
      <c r="N35" s="139" t="s">
        <v>1054</v>
      </c>
    </row>
    <row r="36" spans="1:14" ht="15.75" customHeight="1">
      <c r="A36" s="139">
        <v>2018</v>
      </c>
      <c r="B36" s="100" t="s">
        <v>633</v>
      </c>
      <c r="C36" s="139" t="s">
        <v>1177</v>
      </c>
      <c r="D36" s="139">
        <v>1000034</v>
      </c>
      <c r="E36" s="139" t="s">
        <v>1178</v>
      </c>
      <c r="F36" s="139">
        <v>41.626328999999998</v>
      </c>
      <c r="G36" s="139">
        <v>-93.583205000000007</v>
      </c>
      <c r="H36" s="139" t="s">
        <v>1179</v>
      </c>
      <c r="I36" s="139" t="s">
        <v>1180</v>
      </c>
      <c r="J36" s="139" t="s">
        <v>42</v>
      </c>
      <c r="K36" s="139">
        <v>50313</v>
      </c>
      <c r="L36" s="139" t="s">
        <v>1152</v>
      </c>
      <c r="M36" s="139">
        <v>154511</v>
      </c>
      <c r="N36" s="139" t="s">
        <v>1054</v>
      </c>
    </row>
    <row r="37" spans="1:14" ht="15.75" customHeight="1">
      <c r="A37" s="139">
        <v>2018</v>
      </c>
      <c r="B37" s="100" t="s">
        <v>633</v>
      </c>
      <c r="C37" s="139" t="s">
        <v>1181</v>
      </c>
      <c r="D37" s="139">
        <v>1011961</v>
      </c>
      <c r="E37" s="139" t="s">
        <v>1182</v>
      </c>
      <c r="F37" s="139">
        <v>30.8325</v>
      </c>
      <c r="G37" s="139">
        <v>-83.248056000000005</v>
      </c>
      <c r="H37" s="139" t="s">
        <v>1183</v>
      </c>
      <c r="I37" s="139" t="s">
        <v>1184</v>
      </c>
      <c r="J37" s="139" t="s">
        <v>28</v>
      </c>
      <c r="K37" s="139">
        <v>31601</v>
      </c>
      <c r="L37" s="139" t="s">
        <v>1152</v>
      </c>
      <c r="M37" s="139">
        <v>37054</v>
      </c>
      <c r="N37" s="139" t="s">
        <v>1054</v>
      </c>
    </row>
    <row r="38" spans="1:14" ht="15.75" customHeight="1">
      <c r="A38" s="139">
        <v>2018</v>
      </c>
      <c r="B38" s="100" t="s">
        <v>633</v>
      </c>
      <c r="C38" s="139" t="s">
        <v>1185</v>
      </c>
      <c r="D38" s="139">
        <v>1000627</v>
      </c>
      <c r="E38" s="139" t="s">
        <v>1186</v>
      </c>
      <c r="F38" s="139">
        <v>37.33963</v>
      </c>
      <c r="G38" s="139">
        <v>-77.288399999999996</v>
      </c>
      <c r="H38" s="139" t="s">
        <v>1187</v>
      </c>
      <c r="I38" s="139" t="s">
        <v>1188</v>
      </c>
      <c r="J38" s="139" t="s">
        <v>123</v>
      </c>
      <c r="K38" s="139">
        <v>23836</v>
      </c>
      <c r="L38" s="139" t="s">
        <v>1189</v>
      </c>
      <c r="M38" s="139">
        <v>54779</v>
      </c>
      <c r="N38" s="139" t="s">
        <v>1054</v>
      </c>
    </row>
    <row r="39" spans="1:14" ht="15.75" customHeight="1">
      <c r="A39" s="139">
        <v>2018</v>
      </c>
      <c r="B39" s="100" t="s">
        <v>633</v>
      </c>
      <c r="C39" s="139" t="s">
        <v>1190</v>
      </c>
      <c r="D39" s="139">
        <v>1002069</v>
      </c>
      <c r="E39" s="139" t="s">
        <v>1191</v>
      </c>
      <c r="F39" s="139">
        <v>43.097479999999997</v>
      </c>
      <c r="G39" s="139">
        <v>-94.651820000000001</v>
      </c>
      <c r="H39" s="139" t="s">
        <v>1192</v>
      </c>
      <c r="I39" s="139" t="s">
        <v>1193</v>
      </c>
      <c r="J39" s="139" t="s">
        <v>42</v>
      </c>
      <c r="K39" s="139">
        <v>50536</v>
      </c>
      <c r="L39" s="139" t="s">
        <v>1194</v>
      </c>
      <c r="M39" s="139">
        <v>24134</v>
      </c>
      <c r="N39" s="139" t="s">
        <v>1054</v>
      </c>
    </row>
    <row r="40" spans="1:14" ht="15.75" customHeight="1">
      <c r="A40" s="139">
        <v>2018</v>
      </c>
      <c r="B40" s="100" t="s">
        <v>633</v>
      </c>
      <c r="C40" s="139" t="s">
        <v>1195</v>
      </c>
      <c r="D40" s="139">
        <v>1002070</v>
      </c>
      <c r="E40" s="139" t="s">
        <v>1196</v>
      </c>
      <c r="F40" s="139">
        <v>41.920794000000001</v>
      </c>
      <c r="G40" s="139">
        <v>-95.070791</v>
      </c>
      <c r="H40" s="139" t="s">
        <v>1197</v>
      </c>
      <c r="I40" s="139" t="s">
        <v>1198</v>
      </c>
      <c r="J40" s="139" t="s">
        <v>42</v>
      </c>
      <c r="K40" s="139">
        <v>51455</v>
      </c>
      <c r="L40" s="139" t="s">
        <v>1194</v>
      </c>
      <c r="M40" s="139">
        <v>21331</v>
      </c>
      <c r="N40" s="139" t="s">
        <v>1054</v>
      </c>
    </row>
    <row r="41" spans="1:14" ht="15.75" customHeight="1">
      <c r="A41" s="139">
        <v>2018</v>
      </c>
      <c r="B41" s="100" t="s">
        <v>633</v>
      </c>
      <c r="C41" s="139" t="s">
        <v>1199</v>
      </c>
      <c r="D41" s="139">
        <v>1006054</v>
      </c>
      <c r="E41" s="139" t="s">
        <v>1200</v>
      </c>
      <c r="F41" s="139">
        <v>42.668610000000001</v>
      </c>
      <c r="G41" s="139">
        <v>-93.903329999999997</v>
      </c>
      <c r="H41" s="139" t="s">
        <v>1201</v>
      </c>
      <c r="I41" s="139" t="s">
        <v>1202</v>
      </c>
      <c r="J41" s="139" t="s">
        <v>42</v>
      </c>
      <c r="K41" s="139">
        <v>50533</v>
      </c>
      <c r="L41" s="139" t="s">
        <v>1194</v>
      </c>
      <c r="M41" s="139">
        <v>104943</v>
      </c>
      <c r="N41" s="139" t="s">
        <v>1054</v>
      </c>
    </row>
    <row r="42" spans="1:14" ht="15.75" customHeight="1">
      <c r="A42" s="139">
        <v>2018</v>
      </c>
      <c r="B42" s="100" t="s">
        <v>633</v>
      </c>
      <c r="C42" s="139" t="s">
        <v>1203</v>
      </c>
      <c r="D42" s="139">
        <v>1002408</v>
      </c>
      <c r="E42" s="139" t="s">
        <v>1204</v>
      </c>
      <c r="F42" s="139">
        <v>43.182248000000001</v>
      </c>
      <c r="G42" s="139">
        <v>-95.856177000000002</v>
      </c>
      <c r="H42" s="139" t="s">
        <v>1205</v>
      </c>
      <c r="I42" s="139" t="s">
        <v>1206</v>
      </c>
      <c r="J42" s="139" t="s">
        <v>42</v>
      </c>
      <c r="K42" s="139">
        <v>51201</v>
      </c>
      <c r="L42" s="139" t="s">
        <v>1194</v>
      </c>
      <c r="M42" s="139">
        <v>27517</v>
      </c>
      <c r="N42" s="139" t="s">
        <v>1054</v>
      </c>
    </row>
    <row r="43" spans="1:14" ht="15.75" customHeight="1">
      <c r="A43" s="139">
        <v>2018</v>
      </c>
      <c r="B43" s="100" t="s">
        <v>633</v>
      </c>
      <c r="C43" s="139" t="s">
        <v>1207</v>
      </c>
      <c r="D43" s="139">
        <v>1002291</v>
      </c>
      <c r="E43" s="139" t="s">
        <v>1208</v>
      </c>
      <c r="F43" s="139">
        <v>44.932969999999997</v>
      </c>
      <c r="G43" s="139">
        <v>-96.05744</v>
      </c>
      <c r="H43" s="139" t="s">
        <v>1209</v>
      </c>
      <c r="I43" s="139" t="s">
        <v>1210</v>
      </c>
      <c r="J43" s="139" t="s">
        <v>62</v>
      </c>
      <c r="K43" s="139">
        <v>56232</v>
      </c>
      <c r="L43" s="139" t="s">
        <v>1194</v>
      </c>
      <c r="M43" s="139">
        <v>36157</v>
      </c>
      <c r="N43" s="139" t="s">
        <v>1054</v>
      </c>
    </row>
    <row r="44" spans="1:14" ht="15.75" customHeight="1">
      <c r="A44" s="139">
        <v>2018</v>
      </c>
      <c r="B44" s="100" t="s">
        <v>633</v>
      </c>
      <c r="C44" s="139" t="s">
        <v>1211</v>
      </c>
      <c r="D44" s="139">
        <v>1007333</v>
      </c>
      <c r="E44" s="139" t="s">
        <v>1212</v>
      </c>
      <c r="F44" s="139">
        <v>37.700339999999997</v>
      </c>
      <c r="G44" s="139">
        <v>-84.269289999999998</v>
      </c>
      <c r="H44" s="139" t="s">
        <v>1213</v>
      </c>
      <c r="I44" s="139" t="s">
        <v>1214</v>
      </c>
      <c r="J44" s="139" t="s">
        <v>47</v>
      </c>
      <c r="K44" s="139">
        <v>40475</v>
      </c>
      <c r="L44" s="139" t="s">
        <v>1215</v>
      </c>
      <c r="M44" s="139">
        <v>80102</v>
      </c>
      <c r="N44" s="139" t="s">
        <v>1050</v>
      </c>
    </row>
    <row r="45" spans="1:14" ht="15.75" customHeight="1">
      <c r="A45" s="139">
        <v>2018</v>
      </c>
      <c r="B45" s="100" t="s">
        <v>633</v>
      </c>
      <c r="C45" s="139" t="s">
        <v>1216</v>
      </c>
      <c r="D45" s="139">
        <v>1004631</v>
      </c>
      <c r="E45" s="139" t="s">
        <v>1217</v>
      </c>
      <c r="F45" s="139">
        <v>38.759188000000002</v>
      </c>
      <c r="G45" s="139">
        <v>-94.825252000000006</v>
      </c>
      <c r="H45" s="139" t="s">
        <v>1218</v>
      </c>
      <c r="I45" s="139" t="s">
        <v>1219</v>
      </c>
      <c r="J45" s="139" t="s">
        <v>44</v>
      </c>
      <c r="K45" s="139">
        <v>66083</v>
      </c>
      <c r="L45" s="139" t="s">
        <v>1215</v>
      </c>
      <c r="M45" s="139">
        <v>105715</v>
      </c>
      <c r="N45" s="139" t="s">
        <v>1050</v>
      </c>
    </row>
    <row r="46" spans="1:14" ht="15.75" customHeight="1">
      <c r="A46" s="139">
        <v>2018</v>
      </c>
      <c r="B46" s="100" t="s">
        <v>633</v>
      </c>
      <c r="C46" s="139" t="s">
        <v>1220</v>
      </c>
      <c r="D46" s="139">
        <v>1005824</v>
      </c>
      <c r="E46" s="139" t="s">
        <v>1221</v>
      </c>
      <c r="F46" s="139">
        <v>36.497</v>
      </c>
      <c r="G46" s="139">
        <v>-82.77946</v>
      </c>
      <c r="H46" s="139" t="s">
        <v>1222</v>
      </c>
      <c r="I46" s="139" t="s">
        <v>1223</v>
      </c>
      <c r="J46" s="139" t="s">
        <v>113</v>
      </c>
      <c r="K46" s="139">
        <v>37642</v>
      </c>
      <c r="L46" s="139" t="s">
        <v>1215</v>
      </c>
      <c r="M46" s="139">
        <v>119065</v>
      </c>
      <c r="N46" s="139" t="s">
        <v>1050</v>
      </c>
    </row>
    <row r="47" spans="1:14" ht="15.75" customHeight="1">
      <c r="A47" s="139">
        <v>2018</v>
      </c>
      <c r="B47" s="100" t="s">
        <v>633</v>
      </c>
      <c r="C47" s="139" t="s">
        <v>1224</v>
      </c>
      <c r="D47" s="139">
        <v>1002067</v>
      </c>
      <c r="E47" s="139" t="s">
        <v>1225</v>
      </c>
      <c r="F47" s="139">
        <v>40.589709999999997</v>
      </c>
      <c r="G47" s="139">
        <v>-98.339740000000006</v>
      </c>
      <c r="H47" s="139" t="s">
        <v>1226</v>
      </c>
      <c r="I47" s="139" t="s">
        <v>1172</v>
      </c>
      <c r="J47" s="139" t="s">
        <v>73</v>
      </c>
      <c r="K47" s="139">
        <v>68901</v>
      </c>
      <c r="L47" s="139" t="s">
        <v>1194</v>
      </c>
      <c r="M47" s="139">
        <v>214303</v>
      </c>
      <c r="N47" s="139" t="s">
        <v>1054</v>
      </c>
    </row>
    <row r="48" spans="1:14" ht="15.75" customHeight="1">
      <c r="A48" s="139">
        <v>2018</v>
      </c>
      <c r="B48" s="100" t="s">
        <v>633</v>
      </c>
      <c r="C48" s="139" t="s">
        <v>1227</v>
      </c>
      <c r="D48" s="139">
        <v>1003418</v>
      </c>
      <c r="E48" s="139" t="s">
        <v>1228</v>
      </c>
      <c r="F48" s="139">
        <v>39.961359999999999</v>
      </c>
      <c r="G48" s="139">
        <v>-82.000339999999994</v>
      </c>
      <c r="H48" s="139" t="s">
        <v>1229</v>
      </c>
      <c r="I48" s="139" t="s">
        <v>1230</v>
      </c>
      <c r="J48" s="139" t="s">
        <v>95</v>
      </c>
      <c r="K48" s="139">
        <v>43701</v>
      </c>
      <c r="L48" s="139" t="s">
        <v>1231</v>
      </c>
      <c r="M48" s="139">
        <v>18707</v>
      </c>
      <c r="N48" s="139" t="s">
        <v>1054</v>
      </c>
    </row>
    <row r="49" spans="1:14" ht="15.75" customHeight="1">
      <c r="A49" s="139">
        <v>2018</v>
      </c>
      <c r="B49" s="100" t="s">
        <v>633</v>
      </c>
      <c r="C49" s="139" t="s">
        <v>1232</v>
      </c>
      <c r="D49" s="139">
        <v>1003417</v>
      </c>
      <c r="E49" s="139" t="s">
        <v>1233</v>
      </c>
      <c r="F49" s="139">
        <v>40.206690000000002</v>
      </c>
      <c r="G49" s="139">
        <v>-81.885490000000004</v>
      </c>
      <c r="H49" s="139" t="s">
        <v>1234</v>
      </c>
      <c r="I49" s="139" t="s">
        <v>1235</v>
      </c>
      <c r="J49" s="139" t="s">
        <v>95</v>
      </c>
      <c r="K49" s="139">
        <v>43812</v>
      </c>
      <c r="L49" s="139" t="s">
        <v>1231</v>
      </c>
      <c r="M49" s="139">
        <v>42269</v>
      </c>
      <c r="N49" s="139" t="s">
        <v>1054</v>
      </c>
    </row>
    <row r="50" spans="1:14" ht="15.75" customHeight="1">
      <c r="A50" s="139">
        <v>2018</v>
      </c>
      <c r="B50" s="100" t="s">
        <v>633</v>
      </c>
      <c r="C50" s="139" t="s">
        <v>1236</v>
      </c>
      <c r="D50" s="139">
        <v>1000214</v>
      </c>
      <c r="E50" s="139" t="s">
        <v>1237</v>
      </c>
      <c r="F50" s="139">
        <v>37.984900000000003</v>
      </c>
      <c r="G50" s="139">
        <v>-87.025899999999993</v>
      </c>
      <c r="H50" s="139" t="s">
        <v>1238</v>
      </c>
      <c r="I50" s="139" t="s">
        <v>1239</v>
      </c>
      <c r="J50" s="139" t="s">
        <v>39</v>
      </c>
      <c r="K50" s="139">
        <v>47635</v>
      </c>
      <c r="L50" s="139" t="s">
        <v>1231</v>
      </c>
      <c r="M50" s="139">
        <v>123724</v>
      </c>
      <c r="N50" s="139" t="s">
        <v>1054</v>
      </c>
    </row>
    <row r="51" spans="1:14" ht="15.75" customHeight="1">
      <c r="A51" s="139">
        <v>2018</v>
      </c>
      <c r="B51" s="100" t="s">
        <v>633</v>
      </c>
      <c r="C51" s="139" t="s">
        <v>1240</v>
      </c>
      <c r="D51" s="139">
        <v>1005615</v>
      </c>
      <c r="E51" s="139" t="s">
        <v>1241</v>
      </c>
      <c r="F51" s="139">
        <v>38.496366999999999</v>
      </c>
      <c r="G51" s="139">
        <v>-82.670282</v>
      </c>
      <c r="H51" s="139" t="s">
        <v>1242</v>
      </c>
      <c r="I51" s="139" t="s">
        <v>1243</v>
      </c>
      <c r="J51" s="139" t="s">
        <v>47</v>
      </c>
      <c r="K51" s="139">
        <v>41101</v>
      </c>
      <c r="L51" s="139" t="s">
        <v>1231</v>
      </c>
      <c r="M51" s="139">
        <v>88400</v>
      </c>
      <c r="N51" s="139" t="s">
        <v>1054</v>
      </c>
    </row>
    <row r="52" spans="1:14" ht="15.75" customHeight="1">
      <c r="A52" s="139">
        <v>2018</v>
      </c>
      <c r="B52" s="100" t="s">
        <v>633</v>
      </c>
      <c r="C52" s="139" t="s">
        <v>1244</v>
      </c>
      <c r="D52" s="139">
        <v>1005149</v>
      </c>
      <c r="E52" s="139" t="s">
        <v>1245</v>
      </c>
      <c r="F52" s="139">
        <v>44.049411999999997</v>
      </c>
      <c r="G52" s="139">
        <v>-93.017379000000005</v>
      </c>
      <c r="H52" s="139" t="s">
        <v>1246</v>
      </c>
      <c r="I52" s="139" t="s">
        <v>1247</v>
      </c>
      <c r="J52" s="139" t="s">
        <v>62</v>
      </c>
      <c r="K52" s="139">
        <v>55924</v>
      </c>
      <c r="L52" s="139" t="s">
        <v>1248</v>
      </c>
      <c r="M52" s="139">
        <v>139329</v>
      </c>
      <c r="N52" s="139" t="s">
        <v>1054</v>
      </c>
    </row>
    <row r="53" spans="1:14" ht="15.75" customHeight="1">
      <c r="A53" s="139">
        <v>2018</v>
      </c>
      <c r="B53" s="100" t="s">
        <v>633</v>
      </c>
      <c r="C53" s="139" t="s">
        <v>1249</v>
      </c>
      <c r="D53" s="139">
        <v>1007917</v>
      </c>
      <c r="E53" s="139" t="s">
        <v>1250</v>
      </c>
      <c r="F53" s="139">
        <v>31.580112</v>
      </c>
      <c r="G53" s="139">
        <v>-87.490072999999995</v>
      </c>
      <c r="H53" s="139" t="s">
        <v>1251</v>
      </c>
      <c r="I53" s="139" t="s">
        <v>1252</v>
      </c>
      <c r="J53" s="139" t="s">
        <v>3</v>
      </c>
      <c r="K53" s="139">
        <v>36470</v>
      </c>
      <c r="L53" s="139" t="s">
        <v>1093</v>
      </c>
      <c r="M53" s="139">
        <v>195582</v>
      </c>
      <c r="N53" s="139" t="s">
        <v>1253</v>
      </c>
    </row>
    <row r="54" spans="1:14" ht="15.75" customHeight="1">
      <c r="A54" s="139">
        <v>2018</v>
      </c>
      <c r="B54" s="100" t="s">
        <v>633</v>
      </c>
      <c r="C54" s="139" t="s">
        <v>1254</v>
      </c>
      <c r="D54" s="139">
        <v>1007272</v>
      </c>
      <c r="E54" s="139" t="s">
        <v>1255</v>
      </c>
      <c r="F54" s="139">
        <v>34.735590000000002</v>
      </c>
      <c r="G54" s="139">
        <v>-84.949960000000004</v>
      </c>
      <c r="H54" s="139" t="s">
        <v>1256</v>
      </c>
      <c r="I54" s="139" t="s">
        <v>1257</v>
      </c>
      <c r="J54" s="139" t="s">
        <v>28</v>
      </c>
      <c r="K54" s="139">
        <v>30720</v>
      </c>
      <c r="L54" s="139" t="s">
        <v>1258</v>
      </c>
      <c r="M54" s="139">
        <v>46003</v>
      </c>
      <c r="N54" s="139" t="s">
        <v>1054</v>
      </c>
    </row>
    <row r="55" spans="1:14" ht="15.75" customHeight="1">
      <c r="A55" s="139">
        <v>2018</v>
      </c>
      <c r="B55" s="100" t="s">
        <v>633</v>
      </c>
      <c r="C55" s="139" t="s">
        <v>1259</v>
      </c>
      <c r="D55" s="139">
        <v>1001877</v>
      </c>
      <c r="F55" s="139">
        <v>37.914999999999999</v>
      </c>
      <c r="G55" s="139">
        <v>-87.332800000000006</v>
      </c>
      <c r="H55" s="139" t="s">
        <v>1260</v>
      </c>
      <c r="I55" s="139" t="s">
        <v>1261</v>
      </c>
      <c r="J55" s="139" t="s">
        <v>39</v>
      </c>
      <c r="K55" s="139">
        <v>47629</v>
      </c>
      <c r="L55" s="139" t="s">
        <v>1262</v>
      </c>
      <c r="M55" s="139">
        <v>363617</v>
      </c>
      <c r="N55" s="139" t="s">
        <v>1263</v>
      </c>
    </row>
    <row r="56" spans="1:14" ht="15.75" customHeight="1">
      <c r="A56" s="139">
        <v>2018</v>
      </c>
      <c r="B56" s="100" t="s">
        <v>633</v>
      </c>
      <c r="C56" s="139" t="s">
        <v>1264</v>
      </c>
      <c r="D56" s="139">
        <v>1003562</v>
      </c>
      <c r="E56" s="139" t="s">
        <v>1265</v>
      </c>
      <c r="F56" s="139">
        <v>48.845500000000001</v>
      </c>
      <c r="G56" s="139">
        <v>-122.7055</v>
      </c>
      <c r="H56" s="139" t="s">
        <v>1266</v>
      </c>
      <c r="I56" s="139" t="s">
        <v>1267</v>
      </c>
      <c r="J56" s="139" t="s">
        <v>126</v>
      </c>
      <c r="K56" s="139">
        <v>98248</v>
      </c>
      <c r="L56" s="139" t="s">
        <v>1262</v>
      </c>
      <c r="M56" s="139">
        <v>340166</v>
      </c>
      <c r="N56" s="139" t="s">
        <v>1268</v>
      </c>
    </row>
    <row r="57" spans="1:14" ht="15.75" customHeight="1">
      <c r="A57" s="139">
        <v>2018</v>
      </c>
      <c r="B57" s="100" t="s">
        <v>633</v>
      </c>
      <c r="C57" s="139" t="s">
        <v>1269</v>
      </c>
      <c r="D57" s="139">
        <v>1000635</v>
      </c>
      <c r="E57" s="139" t="s">
        <v>1270</v>
      </c>
      <c r="F57" s="139">
        <v>47.356699999999996</v>
      </c>
      <c r="G57" s="139">
        <v>-120.12730000000001</v>
      </c>
      <c r="H57" s="139" t="s">
        <v>1271</v>
      </c>
      <c r="I57" s="139" t="s">
        <v>1272</v>
      </c>
      <c r="J57" s="139" t="s">
        <v>126</v>
      </c>
      <c r="K57" s="139">
        <v>98828</v>
      </c>
      <c r="L57" s="139" t="s">
        <v>1262</v>
      </c>
      <c r="M57" s="139">
        <v>0</v>
      </c>
      <c r="N57" s="139" t="s">
        <v>1273</v>
      </c>
    </row>
    <row r="58" spans="1:14" ht="15.75" customHeight="1">
      <c r="A58" s="139">
        <v>2018</v>
      </c>
      <c r="B58" s="100" t="s">
        <v>633</v>
      </c>
      <c r="C58" s="139" t="s">
        <v>1274</v>
      </c>
      <c r="D58" s="139">
        <v>1003201</v>
      </c>
      <c r="F58" s="139">
        <v>28.650829999999999</v>
      </c>
      <c r="G58" s="139">
        <v>-96.562219999999996</v>
      </c>
      <c r="H58" s="139" t="s">
        <v>1275</v>
      </c>
      <c r="I58" s="139" t="s">
        <v>1276</v>
      </c>
      <c r="J58" s="139" t="s">
        <v>115</v>
      </c>
      <c r="K58" s="139">
        <v>77978</v>
      </c>
      <c r="L58" s="139" t="s">
        <v>1277</v>
      </c>
      <c r="M58" s="139">
        <v>2382</v>
      </c>
      <c r="N58" s="139" t="s">
        <v>1160</v>
      </c>
    </row>
    <row r="59" spans="1:14" ht="15.75" customHeight="1">
      <c r="A59" s="139">
        <v>2018</v>
      </c>
      <c r="B59" s="100" t="s">
        <v>633</v>
      </c>
      <c r="C59" s="139" t="s">
        <v>1278</v>
      </c>
      <c r="D59" s="139">
        <v>1006045</v>
      </c>
      <c r="E59" s="139" t="s">
        <v>1279</v>
      </c>
      <c r="F59" s="139">
        <v>37.950831000000001</v>
      </c>
      <c r="G59" s="139">
        <v>-86.845793999999998</v>
      </c>
      <c r="H59" s="139" t="s">
        <v>1280</v>
      </c>
      <c r="I59" s="139" t="s">
        <v>1168</v>
      </c>
      <c r="J59" s="139" t="s">
        <v>47</v>
      </c>
      <c r="K59" s="139">
        <v>42351</v>
      </c>
      <c r="L59" s="139" t="s">
        <v>1281</v>
      </c>
      <c r="M59" s="139">
        <v>187625</v>
      </c>
      <c r="N59" s="139" t="s">
        <v>1054</v>
      </c>
    </row>
    <row r="60" spans="1:14" ht="15.75" customHeight="1">
      <c r="A60" s="139">
        <v>2018</v>
      </c>
      <c r="B60" s="100" t="s">
        <v>633</v>
      </c>
      <c r="C60" s="139" t="s">
        <v>1282</v>
      </c>
      <c r="D60" s="139">
        <v>1005862</v>
      </c>
      <c r="E60" s="139" t="s">
        <v>1283</v>
      </c>
      <c r="F60" s="139">
        <v>39.560972</v>
      </c>
      <c r="G60" s="139">
        <v>-78.843610999999996</v>
      </c>
      <c r="H60" s="139" t="s">
        <v>1284</v>
      </c>
      <c r="I60" s="139" t="s">
        <v>1285</v>
      </c>
      <c r="J60" s="139" t="s">
        <v>129</v>
      </c>
      <c r="K60" s="139">
        <v>26726</v>
      </c>
      <c r="L60" s="139" t="s">
        <v>1286</v>
      </c>
      <c r="M60" s="139">
        <v>24172</v>
      </c>
      <c r="N60" s="139" t="s">
        <v>1054</v>
      </c>
    </row>
    <row r="61" spans="1:14" ht="15.75" customHeight="1">
      <c r="A61" s="139">
        <v>2018</v>
      </c>
      <c r="B61" s="100" t="s">
        <v>633</v>
      </c>
      <c r="C61" s="139" t="s">
        <v>1287</v>
      </c>
      <c r="D61" s="139">
        <v>1001970</v>
      </c>
      <c r="E61" s="139" t="s">
        <v>1288</v>
      </c>
      <c r="F61" s="139">
        <v>39.103000000000002</v>
      </c>
      <c r="G61" s="139">
        <v>-94.278300000000002</v>
      </c>
      <c r="H61" s="139" t="s">
        <v>1289</v>
      </c>
      <c r="I61" s="139" t="s">
        <v>1290</v>
      </c>
      <c r="J61" s="139" t="s">
        <v>68</v>
      </c>
      <c r="K61" s="139">
        <v>64056</v>
      </c>
      <c r="L61" s="139" t="s">
        <v>1291</v>
      </c>
      <c r="M61" s="139">
        <v>37472</v>
      </c>
      <c r="N61" s="139" t="s">
        <v>1054</v>
      </c>
    </row>
    <row r="62" spans="1:14" ht="15.75" customHeight="1">
      <c r="A62" s="139">
        <v>2018</v>
      </c>
      <c r="B62" s="100" t="s">
        <v>633</v>
      </c>
      <c r="C62" s="139" t="s">
        <v>1292</v>
      </c>
      <c r="D62" s="139">
        <v>1000048</v>
      </c>
      <c r="E62" s="139" t="s">
        <v>1293</v>
      </c>
      <c r="F62" s="139">
        <v>39.780389999999997</v>
      </c>
      <c r="G62" s="139">
        <v>-86.238893000000004</v>
      </c>
      <c r="H62" s="139" t="s">
        <v>1294</v>
      </c>
      <c r="I62" s="139" t="s">
        <v>1059</v>
      </c>
      <c r="J62" s="139" t="s">
        <v>39</v>
      </c>
      <c r="K62" s="139">
        <v>46222</v>
      </c>
      <c r="L62" s="139" t="s">
        <v>1295</v>
      </c>
      <c r="M62" s="139">
        <v>24749</v>
      </c>
      <c r="N62" s="139" t="s">
        <v>1054</v>
      </c>
    </row>
    <row r="63" spans="1:14" ht="15.75" customHeight="1">
      <c r="A63" s="139">
        <v>2018</v>
      </c>
      <c r="B63" s="100" t="s">
        <v>633</v>
      </c>
      <c r="C63" s="139" t="s">
        <v>1296</v>
      </c>
      <c r="D63" s="139">
        <v>1004327</v>
      </c>
      <c r="E63" s="139" t="s">
        <v>1297</v>
      </c>
      <c r="F63" s="139">
        <v>34.575220000000002</v>
      </c>
      <c r="G63" s="139">
        <v>-92.531729999999996</v>
      </c>
      <c r="H63" s="139" t="s">
        <v>1298</v>
      </c>
      <c r="I63" s="139" t="s">
        <v>1299</v>
      </c>
      <c r="J63" s="139" t="s">
        <v>12</v>
      </c>
      <c r="K63" s="139">
        <v>72015</v>
      </c>
      <c r="L63" s="139" t="s">
        <v>1300</v>
      </c>
      <c r="M63" s="139">
        <v>66228</v>
      </c>
      <c r="N63" s="139" t="s">
        <v>1054</v>
      </c>
    </row>
    <row r="64" spans="1:14" ht="15.75" customHeight="1">
      <c r="A64" s="139">
        <v>2018</v>
      </c>
      <c r="B64" s="100" t="s">
        <v>633</v>
      </c>
      <c r="C64" s="139" t="s">
        <v>1301</v>
      </c>
      <c r="D64" s="139">
        <v>1007622</v>
      </c>
      <c r="E64" s="139" t="s">
        <v>1302</v>
      </c>
      <c r="F64" s="139">
        <v>30.526503999999999</v>
      </c>
      <c r="G64" s="139">
        <v>-91.748383000000004</v>
      </c>
      <c r="H64" s="139" t="s">
        <v>1303</v>
      </c>
      <c r="I64" s="139" t="s">
        <v>1304</v>
      </c>
      <c r="J64" s="139" t="s">
        <v>50</v>
      </c>
      <c r="K64" s="139">
        <v>70750</v>
      </c>
      <c r="L64" s="139" t="s">
        <v>1305</v>
      </c>
      <c r="M64" s="139">
        <v>546715</v>
      </c>
      <c r="N64" s="139" t="s">
        <v>1306</v>
      </c>
    </row>
    <row r="65" spans="1:14" ht="15.75" customHeight="1">
      <c r="A65" s="139">
        <v>2018</v>
      </c>
      <c r="B65" s="100" t="s">
        <v>633</v>
      </c>
      <c r="C65" s="139" t="s">
        <v>1307</v>
      </c>
      <c r="D65" s="139">
        <v>1005184</v>
      </c>
      <c r="F65" s="139">
        <v>70.257221999999999</v>
      </c>
      <c r="G65" s="139">
        <v>-148.61777799999999</v>
      </c>
      <c r="H65" s="139" t="s">
        <v>1308</v>
      </c>
      <c r="I65" s="139" t="s">
        <v>1309</v>
      </c>
      <c r="J65" s="139" t="s">
        <v>6</v>
      </c>
      <c r="K65" s="139">
        <v>99734</v>
      </c>
      <c r="L65" s="139" t="s">
        <v>1310</v>
      </c>
      <c r="M65" s="139">
        <v>62171</v>
      </c>
      <c r="N65" s="139" t="s">
        <v>1054</v>
      </c>
    </row>
    <row r="66" spans="1:14" ht="15.75" customHeight="1">
      <c r="A66" s="139">
        <v>2018</v>
      </c>
      <c r="B66" s="100" t="s">
        <v>633</v>
      </c>
      <c r="C66" s="139" t="s">
        <v>1311</v>
      </c>
      <c r="D66" s="139">
        <v>1005781</v>
      </c>
      <c r="E66" s="139" t="s">
        <v>1312</v>
      </c>
      <c r="F66" s="139">
        <v>61.084857</v>
      </c>
      <c r="G66" s="139">
        <v>-146.388531</v>
      </c>
      <c r="H66" s="139" t="s">
        <v>1313</v>
      </c>
      <c r="I66" s="139" t="s">
        <v>1314</v>
      </c>
      <c r="J66" s="139" t="s">
        <v>6</v>
      </c>
      <c r="K66" s="139">
        <v>99686</v>
      </c>
      <c r="L66" s="139" t="s">
        <v>1310</v>
      </c>
      <c r="M66" s="139">
        <v>28909</v>
      </c>
      <c r="N66" s="139" t="s">
        <v>1054</v>
      </c>
    </row>
    <row r="67" spans="1:14" ht="15.75" customHeight="1">
      <c r="A67" s="139">
        <v>2018</v>
      </c>
      <c r="B67" s="100" t="s">
        <v>633</v>
      </c>
      <c r="C67" s="139" t="s">
        <v>1315</v>
      </c>
      <c r="D67" s="139">
        <v>1005491</v>
      </c>
      <c r="E67" s="139" t="s">
        <v>1316</v>
      </c>
      <c r="F67" s="139">
        <v>31.137557999999999</v>
      </c>
      <c r="G67" s="139">
        <v>-87.972838999999993</v>
      </c>
      <c r="H67" s="139" t="s">
        <v>1317</v>
      </c>
      <c r="I67" s="139" t="s">
        <v>1318</v>
      </c>
      <c r="J67" s="139" t="s">
        <v>3</v>
      </c>
      <c r="K67" s="139">
        <v>36513</v>
      </c>
      <c r="L67" s="139" t="s">
        <v>1319</v>
      </c>
      <c r="M67" s="139">
        <v>519343</v>
      </c>
      <c r="N67" s="139" t="s">
        <v>1054</v>
      </c>
    </row>
    <row r="68" spans="1:14" ht="15.75" customHeight="1">
      <c r="A68" s="139">
        <v>2018</v>
      </c>
      <c r="B68" s="100" t="s">
        <v>633</v>
      </c>
      <c r="C68" s="139" t="s">
        <v>1320</v>
      </c>
      <c r="D68" s="139">
        <v>1005432</v>
      </c>
      <c r="E68" s="139" t="s">
        <v>1321</v>
      </c>
      <c r="F68" s="139">
        <v>36.204822</v>
      </c>
      <c r="G68" s="139">
        <v>-95.868808000000001</v>
      </c>
      <c r="H68" s="139" t="s">
        <v>1322</v>
      </c>
      <c r="I68" s="139" t="s">
        <v>1322</v>
      </c>
      <c r="J68" s="139" t="s">
        <v>98</v>
      </c>
      <c r="K68" s="139">
        <v>74116</v>
      </c>
      <c r="L68" s="139" t="s">
        <v>1323</v>
      </c>
      <c r="M68" s="139">
        <v>40014</v>
      </c>
      <c r="N68" s="139" t="s">
        <v>1054</v>
      </c>
    </row>
    <row r="69" spans="1:14" ht="15.75" customHeight="1">
      <c r="A69" s="139">
        <v>2018</v>
      </c>
      <c r="B69" s="100" t="s">
        <v>633</v>
      </c>
      <c r="C69" s="139" t="s">
        <v>1324</v>
      </c>
      <c r="D69" s="139">
        <v>1005327</v>
      </c>
      <c r="E69" s="139" t="s">
        <v>1325</v>
      </c>
      <c r="F69" s="139">
        <v>33.546979999999998</v>
      </c>
      <c r="G69" s="139">
        <v>-86.834649999999996</v>
      </c>
      <c r="H69" s="139" t="s">
        <v>1326</v>
      </c>
      <c r="I69" s="139" t="s">
        <v>1327</v>
      </c>
      <c r="J69" s="139" t="s">
        <v>3</v>
      </c>
      <c r="K69" s="139">
        <v>35207</v>
      </c>
      <c r="L69" s="139" t="s">
        <v>1328</v>
      </c>
      <c r="M69" s="139">
        <v>169422</v>
      </c>
      <c r="N69" s="139" t="s">
        <v>1054</v>
      </c>
    </row>
    <row r="70" spans="1:14" ht="15.75" customHeight="1">
      <c r="A70" s="139">
        <v>2018</v>
      </c>
      <c r="B70" s="100" t="s">
        <v>633</v>
      </c>
      <c r="C70" s="139" t="s">
        <v>1329</v>
      </c>
      <c r="D70" s="139">
        <v>1008041</v>
      </c>
      <c r="E70" s="139" t="s">
        <v>1330</v>
      </c>
      <c r="F70" s="139">
        <v>44.683500000000002</v>
      </c>
      <c r="G70" s="139">
        <v>-103.85715999999999</v>
      </c>
      <c r="H70" s="139" t="s">
        <v>1331</v>
      </c>
      <c r="I70" s="139" t="s">
        <v>1332</v>
      </c>
      <c r="J70" s="139" t="s">
        <v>110</v>
      </c>
      <c r="K70" s="139">
        <v>57717</v>
      </c>
      <c r="L70" s="139" t="s">
        <v>1333</v>
      </c>
      <c r="M70" s="139">
        <v>81605</v>
      </c>
      <c r="N70" s="139" t="s">
        <v>1054</v>
      </c>
    </row>
    <row r="71" spans="1:14" ht="15.75" customHeight="1">
      <c r="A71" s="139">
        <v>2018</v>
      </c>
      <c r="B71" s="100" t="s">
        <v>633</v>
      </c>
      <c r="C71" s="139" t="s">
        <v>1334</v>
      </c>
      <c r="D71" s="139">
        <v>1000007</v>
      </c>
      <c r="E71" s="139" t="s">
        <v>1335</v>
      </c>
      <c r="F71" s="139">
        <v>35.329352</v>
      </c>
      <c r="G71" s="139">
        <v>-106.52577700000001</v>
      </c>
      <c r="H71" s="139" t="s">
        <v>1336</v>
      </c>
      <c r="I71" s="139" t="s">
        <v>1337</v>
      </c>
      <c r="J71" s="139" t="s">
        <v>84</v>
      </c>
      <c r="K71" s="139">
        <v>87004</v>
      </c>
      <c r="L71" s="139" t="s">
        <v>1338</v>
      </c>
      <c r="M71" s="139">
        <v>10848</v>
      </c>
      <c r="N71" s="139" t="s">
        <v>1054</v>
      </c>
    </row>
    <row r="72" spans="1:14" ht="15.75" customHeight="1">
      <c r="A72" s="139">
        <v>2018</v>
      </c>
      <c r="B72" s="100" t="s">
        <v>633</v>
      </c>
      <c r="C72" s="139" t="s">
        <v>1339</v>
      </c>
      <c r="D72" s="139">
        <v>1005175</v>
      </c>
      <c r="E72" s="139" t="s">
        <v>1340</v>
      </c>
      <c r="F72" s="139">
        <v>34.654167000000001</v>
      </c>
      <c r="G72" s="139">
        <v>-99.594722000000004</v>
      </c>
      <c r="H72" s="139" t="s">
        <v>1341</v>
      </c>
      <c r="I72" s="139" t="s">
        <v>1290</v>
      </c>
      <c r="J72" s="139" t="s">
        <v>98</v>
      </c>
      <c r="K72" s="139">
        <v>73532</v>
      </c>
      <c r="L72" s="139" t="s">
        <v>1338</v>
      </c>
      <c r="M72" s="139">
        <v>82641</v>
      </c>
      <c r="N72" s="139" t="s">
        <v>1054</v>
      </c>
    </row>
    <row r="73" spans="1:14" ht="15.75" customHeight="1">
      <c r="A73" s="139">
        <v>2018</v>
      </c>
      <c r="B73" s="100" t="s">
        <v>633</v>
      </c>
      <c r="C73" s="139" t="s">
        <v>1342</v>
      </c>
      <c r="D73" s="139">
        <v>1004845</v>
      </c>
      <c r="E73" s="139" t="s">
        <v>1343</v>
      </c>
      <c r="F73" s="139">
        <v>35.172370000000001</v>
      </c>
      <c r="G73" s="139">
        <v>-106.59347</v>
      </c>
      <c r="H73" s="139" t="s">
        <v>1344</v>
      </c>
      <c r="I73" s="139" t="s">
        <v>1345</v>
      </c>
      <c r="J73" s="139" t="s">
        <v>84</v>
      </c>
      <c r="K73" s="139">
        <v>87113</v>
      </c>
      <c r="L73" s="139" t="s">
        <v>1338</v>
      </c>
      <c r="M73" s="139">
        <v>40651</v>
      </c>
      <c r="N73" s="139" t="s">
        <v>1054</v>
      </c>
    </row>
    <row r="74" spans="1:14" ht="15.75" customHeight="1">
      <c r="A74" s="139">
        <v>2018</v>
      </c>
      <c r="B74" s="100" t="s">
        <v>633</v>
      </c>
      <c r="C74" s="139" t="s">
        <v>1342</v>
      </c>
      <c r="D74" s="139">
        <v>1007404</v>
      </c>
      <c r="E74" s="139" t="s">
        <v>1346</v>
      </c>
      <c r="F74" s="139">
        <v>39.658889000000002</v>
      </c>
      <c r="G74" s="139">
        <v>-106.95611100000001</v>
      </c>
      <c r="H74" s="139" t="s">
        <v>1347</v>
      </c>
      <c r="I74" s="139" t="s">
        <v>1348</v>
      </c>
      <c r="J74" s="139" t="s">
        <v>17</v>
      </c>
      <c r="K74" s="139">
        <v>81637</v>
      </c>
      <c r="L74" s="139" t="s">
        <v>1338</v>
      </c>
      <c r="M74" s="139">
        <v>59424</v>
      </c>
      <c r="N74" s="139" t="s">
        <v>1054</v>
      </c>
    </row>
    <row r="75" spans="1:14" ht="15.75" customHeight="1">
      <c r="A75" s="139">
        <v>2018</v>
      </c>
      <c r="B75" s="100" t="s">
        <v>633</v>
      </c>
      <c r="C75" s="139" t="s">
        <v>1349</v>
      </c>
      <c r="D75" s="139">
        <v>1005590</v>
      </c>
      <c r="E75" s="139" t="s">
        <v>1350</v>
      </c>
      <c r="F75" s="139">
        <v>41.965471999999998</v>
      </c>
      <c r="G75" s="139">
        <v>-78.633107999999993</v>
      </c>
      <c r="H75" s="139" t="s">
        <v>1351</v>
      </c>
      <c r="I75" s="139" t="s">
        <v>1352</v>
      </c>
      <c r="J75" s="139" t="s">
        <v>103</v>
      </c>
      <c r="K75" s="139">
        <v>16701</v>
      </c>
      <c r="L75" s="139" t="s">
        <v>1353</v>
      </c>
      <c r="M75" s="139">
        <v>130301</v>
      </c>
      <c r="N75" s="139" t="s">
        <v>1306</v>
      </c>
    </row>
    <row r="76" spans="1:14" ht="15.75" customHeight="1">
      <c r="A76" s="139">
        <v>2018</v>
      </c>
      <c r="B76" s="100" t="s">
        <v>633</v>
      </c>
      <c r="C76" s="139" t="s">
        <v>1354</v>
      </c>
      <c r="D76" s="139">
        <v>1001860</v>
      </c>
      <c r="E76" s="139" t="s">
        <v>1355</v>
      </c>
      <c r="F76" s="139">
        <v>29.953537000000001</v>
      </c>
      <c r="G76" s="139">
        <v>-89.997568999999999</v>
      </c>
      <c r="H76" s="139" t="s">
        <v>1356</v>
      </c>
      <c r="I76" s="139" t="s">
        <v>1357</v>
      </c>
      <c r="J76" s="139" t="s">
        <v>50</v>
      </c>
      <c r="K76" s="139">
        <v>70032</v>
      </c>
      <c r="L76" s="139" t="s">
        <v>1358</v>
      </c>
      <c r="M76" s="139">
        <v>249239</v>
      </c>
      <c r="N76" s="139" t="s">
        <v>1054</v>
      </c>
    </row>
    <row r="77" spans="1:14" ht="15.75" customHeight="1">
      <c r="A77" s="139">
        <v>2018</v>
      </c>
      <c r="B77" s="100" t="s">
        <v>633</v>
      </c>
      <c r="C77" s="139" t="s">
        <v>1359</v>
      </c>
      <c r="D77" s="139">
        <v>1006919</v>
      </c>
      <c r="E77" s="139" t="s">
        <v>1360</v>
      </c>
      <c r="F77" s="139">
        <v>38.209316999999999</v>
      </c>
      <c r="G77" s="139">
        <v>-85.847510999999997</v>
      </c>
      <c r="H77" s="139" t="s">
        <v>1361</v>
      </c>
      <c r="I77" s="139" t="s">
        <v>1327</v>
      </c>
      <c r="J77" s="139" t="s">
        <v>47</v>
      </c>
      <c r="K77" s="139">
        <v>40216</v>
      </c>
      <c r="L77" s="139" t="s">
        <v>1362</v>
      </c>
      <c r="M77" s="139">
        <v>218769</v>
      </c>
      <c r="N77" s="139" t="s">
        <v>1054</v>
      </c>
    </row>
    <row r="78" spans="1:14" ht="15.75" customHeight="1">
      <c r="A78" s="139">
        <v>2018</v>
      </c>
      <c r="B78" s="100" t="s">
        <v>633</v>
      </c>
      <c r="C78" s="139" t="s">
        <v>1363</v>
      </c>
      <c r="D78" s="139">
        <v>1004746</v>
      </c>
      <c r="E78" s="139" t="s">
        <v>1364</v>
      </c>
      <c r="F78" s="139">
        <v>45.598844</v>
      </c>
      <c r="G78" s="139">
        <v>-122.45232</v>
      </c>
      <c r="H78" s="139" t="s">
        <v>1365</v>
      </c>
      <c r="I78" s="139" t="s">
        <v>1366</v>
      </c>
      <c r="J78" s="139" t="s">
        <v>126</v>
      </c>
      <c r="K78" s="139">
        <v>98607</v>
      </c>
      <c r="L78" s="139" t="s">
        <v>1367</v>
      </c>
      <c r="M78" s="139">
        <v>1799</v>
      </c>
      <c r="N78" s="139" t="s">
        <v>1368</v>
      </c>
    </row>
    <row r="79" spans="1:14" ht="15.75" customHeight="1">
      <c r="A79" s="139">
        <v>2018</v>
      </c>
      <c r="B79" s="100" t="s">
        <v>633</v>
      </c>
      <c r="C79" s="139" t="s">
        <v>1369</v>
      </c>
      <c r="D79" s="139">
        <v>1006810</v>
      </c>
      <c r="E79" s="139" t="s">
        <v>1370</v>
      </c>
      <c r="F79" s="139">
        <v>40.691519999999997</v>
      </c>
      <c r="G79" s="139">
        <v>-80.280799999999999</v>
      </c>
      <c r="H79" s="139" t="s">
        <v>1371</v>
      </c>
      <c r="I79" s="139" t="s">
        <v>1372</v>
      </c>
      <c r="J79" s="139" t="s">
        <v>103</v>
      </c>
      <c r="K79" s="139">
        <v>15061</v>
      </c>
      <c r="L79" s="139" t="s">
        <v>1373</v>
      </c>
      <c r="M79" s="139">
        <v>45328</v>
      </c>
      <c r="N79" s="139" t="s">
        <v>1050</v>
      </c>
    </row>
    <row r="80" spans="1:14" ht="15.75" customHeight="1">
      <c r="A80" s="139">
        <v>2018</v>
      </c>
      <c r="B80" s="100" t="s">
        <v>633</v>
      </c>
      <c r="C80" s="139" t="s">
        <v>1374</v>
      </c>
      <c r="D80" s="139">
        <v>1004508</v>
      </c>
      <c r="E80" s="139" t="s">
        <v>1375</v>
      </c>
      <c r="F80" s="139">
        <v>39.719230000000003</v>
      </c>
      <c r="G80" s="139">
        <v>-82.618949999999998</v>
      </c>
      <c r="H80" s="139" t="s">
        <v>1376</v>
      </c>
      <c r="I80" s="139" t="s">
        <v>1377</v>
      </c>
      <c r="J80" s="139" t="s">
        <v>95</v>
      </c>
      <c r="K80" s="139">
        <v>43130</v>
      </c>
      <c r="L80" s="139" t="s">
        <v>1373</v>
      </c>
      <c r="M80" s="139">
        <v>55250</v>
      </c>
      <c r="N80" s="139" t="s">
        <v>1050</v>
      </c>
    </row>
    <row r="81" spans="1:14" ht="15.75" customHeight="1">
      <c r="A81" s="139">
        <v>2018</v>
      </c>
      <c r="B81" s="100" t="s">
        <v>633</v>
      </c>
      <c r="C81" s="139" t="s">
        <v>1378</v>
      </c>
      <c r="D81" s="139">
        <v>1007933</v>
      </c>
      <c r="E81" s="139" t="s">
        <v>1379</v>
      </c>
      <c r="F81" s="139">
        <v>42.259645999999996</v>
      </c>
      <c r="G81" s="139">
        <v>-84.789726000000002</v>
      </c>
      <c r="H81" s="139" t="s">
        <v>1380</v>
      </c>
      <c r="I81" s="139" t="s">
        <v>1381</v>
      </c>
      <c r="J81" s="139" t="s">
        <v>61</v>
      </c>
      <c r="K81" s="139">
        <v>49224</v>
      </c>
      <c r="L81" s="139" t="s">
        <v>1382</v>
      </c>
      <c r="M81" s="139">
        <v>221845</v>
      </c>
      <c r="N81" s="139" t="s">
        <v>1383</v>
      </c>
    </row>
    <row r="82" spans="1:14" ht="15.75" customHeight="1">
      <c r="A82" s="139">
        <v>2018</v>
      </c>
      <c r="B82" s="100" t="s">
        <v>633</v>
      </c>
      <c r="C82" s="139" t="s">
        <v>1384</v>
      </c>
      <c r="D82" s="139">
        <v>1005969</v>
      </c>
      <c r="E82" s="139" t="s">
        <v>1385</v>
      </c>
      <c r="F82" s="139">
        <v>40.719022000000002</v>
      </c>
      <c r="G82" s="139">
        <v>-86.435981999999996</v>
      </c>
      <c r="H82" s="139" t="s">
        <v>1386</v>
      </c>
      <c r="I82" s="139" t="s">
        <v>1387</v>
      </c>
      <c r="J82" s="139" t="s">
        <v>39</v>
      </c>
      <c r="K82" s="139">
        <v>46947</v>
      </c>
      <c r="L82" s="139" t="s">
        <v>1388</v>
      </c>
      <c r="M82" s="139">
        <v>189300</v>
      </c>
      <c r="N82" s="139" t="s">
        <v>1054</v>
      </c>
    </row>
    <row r="83" spans="1:14" ht="15.75" customHeight="1">
      <c r="A83" s="139">
        <v>2018</v>
      </c>
      <c r="B83" s="100" t="s">
        <v>633</v>
      </c>
      <c r="C83" s="139" t="s">
        <v>1389</v>
      </c>
      <c r="D83" s="139">
        <v>1007565</v>
      </c>
      <c r="E83" s="139" t="s">
        <v>1390</v>
      </c>
      <c r="F83" s="139">
        <v>41.989049999999999</v>
      </c>
      <c r="G83" s="139">
        <v>-95.399119999999996</v>
      </c>
      <c r="H83" s="139" t="s">
        <v>1391</v>
      </c>
      <c r="I83" s="139" t="s">
        <v>1392</v>
      </c>
      <c r="J83" s="139" t="s">
        <v>42</v>
      </c>
      <c r="K83" s="139">
        <v>51442</v>
      </c>
      <c r="L83" s="139" t="s">
        <v>1393</v>
      </c>
      <c r="M83" s="139">
        <v>82997</v>
      </c>
      <c r="N83" s="139" t="s">
        <v>1127</v>
      </c>
    </row>
    <row r="84" spans="1:14" ht="15.75" customHeight="1">
      <c r="A84" s="139">
        <v>2018</v>
      </c>
      <c r="B84" s="100" t="s">
        <v>633</v>
      </c>
      <c r="C84" s="139" t="s">
        <v>1394</v>
      </c>
      <c r="D84" s="139">
        <v>1000035</v>
      </c>
      <c r="E84" s="139" t="s">
        <v>1395</v>
      </c>
      <c r="F84" s="139">
        <v>40.081111</v>
      </c>
      <c r="G84" s="139">
        <v>-84.591667000000001</v>
      </c>
      <c r="H84" s="139" t="s">
        <v>1396</v>
      </c>
      <c r="I84" s="139" t="s">
        <v>1397</v>
      </c>
      <c r="J84" s="139" t="s">
        <v>95</v>
      </c>
      <c r="K84" s="139">
        <v>45331</v>
      </c>
      <c r="L84" s="139" t="s">
        <v>1398</v>
      </c>
      <c r="M84" s="139">
        <v>185866</v>
      </c>
      <c r="N84" s="139" t="s">
        <v>1383</v>
      </c>
    </row>
    <row r="85" spans="1:14" ht="15.75" customHeight="1">
      <c r="A85" s="139">
        <v>2018</v>
      </c>
      <c r="B85" s="100" t="s">
        <v>633</v>
      </c>
      <c r="C85" s="139" t="s">
        <v>1399</v>
      </c>
      <c r="D85" s="139">
        <v>1002576</v>
      </c>
      <c r="E85" s="139" t="s">
        <v>1400</v>
      </c>
      <c r="F85" s="139">
        <v>43.1691</v>
      </c>
      <c r="G85" s="139">
        <v>-76.311199999999999</v>
      </c>
      <c r="H85" s="139" t="s">
        <v>1401</v>
      </c>
      <c r="I85" s="139" t="s">
        <v>1402</v>
      </c>
      <c r="J85" s="139" t="s">
        <v>87</v>
      </c>
      <c r="K85" s="139">
        <v>13027</v>
      </c>
      <c r="L85" s="139" t="s">
        <v>1403</v>
      </c>
      <c r="M85" s="139">
        <v>29046</v>
      </c>
      <c r="N85" s="139" t="s">
        <v>1133</v>
      </c>
    </row>
    <row r="86" spans="1:14" ht="15.75" customHeight="1">
      <c r="A86" s="139">
        <v>2018</v>
      </c>
      <c r="B86" s="100" t="s">
        <v>633</v>
      </c>
      <c r="C86" s="139" t="s">
        <v>1404</v>
      </c>
      <c r="D86" s="139">
        <v>1006111</v>
      </c>
      <c r="E86" s="139" t="s">
        <v>1405</v>
      </c>
      <c r="F86" s="139">
        <v>40.103056000000002</v>
      </c>
      <c r="G86" s="139">
        <v>-82.993055999999996</v>
      </c>
      <c r="H86" s="139" t="s">
        <v>1406</v>
      </c>
      <c r="I86" s="139" t="s">
        <v>1407</v>
      </c>
      <c r="J86" s="139" t="s">
        <v>95</v>
      </c>
      <c r="K86" s="139">
        <v>43229</v>
      </c>
      <c r="L86" s="139" t="s">
        <v>1403</v>
      </c>
      <c r="M86" s="139">
        <v>34068</v>
      </c>
      <c r="N86" s="139" t="s">
        <v>1054</v>
      </c>
    </row>
    <row r="87" spans="1:14" ht="15.75" customHeight="1">
      <c r="A87" s="139">
        <v>2018</v>
      </c>
      <c r="B87" s="100" t="s">
        <v>633</v>
      </c>
      <c r="C87" s="139" t="s">
        <v>1408</v>
      </c>
      <c r="D87" s="139">
        <v>1002867</v>
      </c>
      <c r="E87" s="139" t="s">
        <v>1409</v>
      </c>
      <c r="F87" s="139">
        <v>34.221319999999999</v>
      </c>
      <c r="G87" s="139">
        <v>-118.48044</v>
      </c>
      <c r="H87" s="139" t="s">
        <v>1410</v>
      </c>
      <c r="I87" s="139" t="s">
        <v>1411</v>
      </c>
      <c r="J87" s="139" t="s">
        <v>15</v>
      </c>
      <c r="K87" s="139">
        <v>91406</v>
      </c>
      <c r="L87" s="139" t="s">
        <v>1403</v>
      </c>
      <c r="M87" s="139">
        <v>34738</v>
      </c>
      <c r="N87" s="139" t="s">
        <v>1054</v>
      </c>
    </row>
    <row r="88" spans="1:14" ht="15.75" customHeight="1">
      <c r="A88" s="139">
        <v>2018</v>
      </c>
      <c r="B88" s="100" t="s">
        <v>633</v>
      </c>
      <c r="C88" s="139" t="s">
        <v>1412</v>
      </c>
      <c r="D88" s="139">
        <v>1003352</v>
      </c>
      <c r="E88" s="139" t="s">
        <v>1413</v>
      </c>
      <c r="F88" s="139">
        <v>40.619722000000003</v>
      </c>
      <c r="G88" s="139">
        <v>-105.006111</v>
      </c>
      <c r="H88" s="139" t="s">
        <v>1414</v>
      </c>
      <c r="I88" s="139" t="s">
        <v>1415</v>
      </c>
      <c r="J88" s="139" t="s">
        <v>17</v>
      </c>
      <c r="K88" s="139">
        <v>80524</v>
      </c>
      <c r="L88" s="139" t="s">
        <v>1403</v>
      </c>
      <c r="M88" s="139">
        <v>48348</v>
      </c>
      <c r="N88" s="139" t="s">
        <v>1054</v>
      </c>
    </row>
    <row r="89" spans="1:14" ht="15.75" customHeight="1">
      <c r="A89" s="139">
        <v>2018</v>
      </c>
      <c r="B89" s="100" t="s">
        <v>633</v>
      </c>
      <c r="C89" s="139" t="s">
        <v>1416</v>
      </c>
      <c r="D89" s="139">
        <v>1003176</v>
      </c>
      <c r="E89" s="139" t="s">
        <v>1417</v>
      </c>
      <c r="F89" s="139">
        <v>37.237518000000001</v>
      </c>
      <c r="G89" s="139">
        <v>-76.652662000000007</v>
      </c>
      <c r="H89" s="139" t="s">
        <v>1418</v>
      </c>
      <c r="I89" s="139" t="s">
        <v>1419</v>
      </c>
      <c r="J89" s="139" t="s">
        <v>123</v>
      </c>
      <c r="K89" s="139">
        <v>23185</v>
      </c>
      <c r="L89" s="139" t="s">
        <v>1403</v>
      </c>
      <c r="M89" s="139">
        <v>34595</v>
      </c>
      <c r="N89" s="139" t="s">
        <v>1054</v>
      </c>
    </row>
    <row r="90" spans="1:14" ht="15.75" customHeight="1">
      <c r="A90" s="139">
        <v>2018</v>
      </c>
      <c r="B90" s="100" t="s">
        <v>633</v>
      </c>
      <c r="C90" s="139" t="s">
        <v>1420</v>
      </c>
      <c r="D90" s="139">
        <v>1003224</v>
      </c>
      <c r="E90" s="139" t="s">
        <v>1421</v>
      </c>
      <c r="F90" s="139">
        <v>29.774443999999999</v>
      </c>
      <c r="G90" s="139">
        <v>-95.270832999999996</v>
      </c>
      <c r="H90" s="139" t="s">
        <v>1086</v>
      </c>
      <c r="I90" s="139" t="s">
        <v>1422</v>
      </c>
      <c r="J90" s="139" t="s">
        <v>115</v>
      </c>
      <c r="K90" s="139">
        <v>77029</v>
      </c>
      <c r="L90" s="139" t="s">
        <v>1403</v>
      </c>
      <c r="M90" s="139">
        <v>28936</v>
      </c>
      <c r="N90" s="139" t="s">
        <v>1054</v>
      </c>
    </row>
    <row r="91" spans="1:14" ht="15.75" customHeight="1">
      <c r="A91" s="139">
        <v>2018</v>
      </c>
      <c r="B91" s="100" t="s">
        <v>633</v>
      </c>
      <c r="C91" s="139" t="s">
        <v>1423</v>
      </c>
      <c r="D91" s="139">
        <v>1002915</v>
      </c>
      <c r="E91" s="139" t="s">
        <v>1424</v>
      </c>
      <c r="F91" s="139">
        <v>42.824069999999999</v>
      </c>
      <c r="G91" s="139">
        <v>-71.485563999999997</v>
      </c>
      <c r="H91" s="139" t="s">
        <v>1425</v>
      </c>
      <c r="I91" s="139" t="s">
        <v>1426</v>
      </c>
      <c r="J91" s="139" t="s">
        <v>79</v>
      </c>
      <c r="K91" s="139">
        <v>3054</v>
      </c>
      <c r="L91" s="139" t="s">
        <v>1403</v>
      </c>
      <c r="M91" s="139">
        <v>16007</v>
      </c>
      <c r="N91" s="139" t="s">
        <v>1054</v>
      </c>
    </row>
    <row r="92" spans="1:14" ht="15.75" customHeight="1">
      <c r="A92" s="139">
        <v>2018</v>
      </c>
      <c r="B92" s="100" t="s">
        <v>633</v>
      </c>
      <c r="C92" s="139" t="s">
        <v>1423</v>
      </c>
      <c r="D92" s="139">
        <v>1006147</v>
      </c>
      <c r="E92" s="139" t="s">
        <v>1427</v>
      </c>
      <c r="F92" s="139">
        <v>30.432822999999999</v>
      </c>
      <c r="G92" s="139">
        <v>-81.647706999999997</v>
      </c>
      <c r="H92" s="139" t="s">
        <v>1428</v>
      </c>
      <c r="I92" s="139" t="s">
        <v>1429</v>
      </c>
      <c r="J92" s="139" t="s">
        <v>26</v>
      </c>
      <c r="K92" s="139">
        <v>32218</v>
      </c>
      <c r="L92" s="139" t="s">
        <v>1403</v>
      </c>
      <c r="M92" s="139">
        <v>51578</v>
      </c>
      <c r="N92" s="139" t="s">
        <v>1054</v>
      </c>
    </row>
    <row r="93" spans="1:14" ht="15.75" customHeight="1">
      <c r="A93" s="139">
        <v>2018</v>
      </c>
      <c r="B93" s="100" t="s">
        <v>633</v>
      </c>
      <c r="C93" s="139" t="s">
        <v>1430</v>
      </c>
      <c r="D93" s="139">
        <v>1006904</v>
      </c>
      <c r="E93" s="139" t="s">
        <v>1431</v>
      </c>
      <c r="F93" s="139">
        <v>34.257680000000001</v>
      </c>
      <c r="G93" s="139">
        <v>-84.781620000000004</v>
      </c>
      <c r="H93" s="139" t="s">
        <v>1432</v>
      </c>
      <c r="I93" s="139" t="s">
        <v>1433</v>
      </c>
      <c r="J93" s="139" t="s">
        <v>28</v>
      </c>
      <c r="K93" s="139">
        <v>30120</v>
      </c>
      <c r="L93" s="139" t="s">
        <v>1403</v>
      </c>
      <c r="M93" s="139">
        <v>21430</v>
      </c>
      <c r="N93" s="139" t="s">
        <v>1054</v>
      </c>
    </row>
    <row r="94" spans="1:14" ht="15.75" customHeight="1">
      <c r="A94" s="139">
        <v>2018</v>
      </c>
      <c r="B94" s="100" t="s">
        <v>633</v>
      </c>
      <c r="C94" s="139" t="s">
        <v>1434</v>
      </c>
      <c r="D94" s="139">
        <v>1003525</v>
      </c>
      <c r="E94" s="139" t="s">
        <v>1435</v>
      </c>
      <c r="F94" s="139">
        <v>40.695155999999997</v>
      </c>
      <c r="G94" s="139">
        <v>-74.189116999999996</v>
      </c>
      <c r="H94" s="139" t="s">
        <v>1436</v>
      </c>
      <c r="I94" s="139" t="s">
        <v>1437</v>
      </c>
      <c r="J94" s="139" t="s">
        <v>81</v>
      </c>
      <c r="K94" s="139">
        <v>7114</v>
      </c>
      <c r="L94" s="139" t="s">
        <v>1403</v>
      </c>
      <c r="M94" s="139">
        <v>22054</v>
      </c>
      <c r="N94" s="139" t="s">
        <v>1054</v>
      </c>
    </row>
    <row r="95" spans="1:14" ht="15.75" customHeight="1">
      <c r="A95" s="139">
        <v>2018</v>
      </c>
      <c r="B95" s="100" t="s">
        <v>633</v>
      </c>
      <c r="C95" s="139" t="s">
        <v>1438</v>
      </c>
      <c r="D95" s="139">
        <v>1000793</v>
      </c>
      <c r="E95" s="139" t="s">
        <v>1439</v>
      </c>
      <c r="F95" s="139">
        <v>38.664482999999997</v>
      </c>
      <c r="G95" s="139">
        <v>-82.169732999999994</v>
      </c>
      <c r="H95" s="139" t="s">
        <v>1440</v>
      </c>
      <c r="I95" s="139" t="s">
        <v>1441</v>
      </c>
      <c r="J95" s="139" t="s">
        <v>129</v>
      </c>
      <c r="K95" s="139">
        <v>25502</v>
      </c>
      <c r="L95" s="139" t="s">
        <v>1442</v>
      </c>
      <c r="M95" s="139">
        <v>20299</v>
      </c>
      <c r="N95" s="139" t="s">
        <v>1054</v>
      </c>
    </row>
    <row r="96" spans="1:14" ht="15.75" customHeight="1">
      <c r="A96" s="139">
        <v>2018</v>
      </c>
      <c r="B96" s="100" t="s">
        <v>633</v>
      </c>
      <c r="C96" s="139" t="s">
        <v>1443</v>
      </c>
      <c r="D96" s="139">
        <v>1005669</v>
      </c>
      <c r="E96" s="139" t="s">
        <v>1444</v>
      </c>
      <c r="F96" s="139">
        <v>40.338729999999998</v>
      </c>
      <c r="G96" s="139">
        <v>-78.405175</v>
      </c>
      <c r="H96" s="139" t="s">
        <v>1445</v>
      </c>
      <c r="I96" s="139" t="s">
        <v>1446</v>
      </c>
      <c r="J96" s="139" t="s">
        <v>103</v>
      </c>
      <c r="K96" s="139">
        <v>16673</v>
      </c>
      <c r="L96" s="139" t="s">
        <v>1447</v>
      </c>
      <c r="M96" s="139">
        <v>92725</v>
      </c>
      <c r="N96" s="139" t="s">
        <v>1448</v>
      </c>
    </row>
    <row r="97" spans="1:14" ht="15.75" customHeight="1">
      <c r="A97" s="139">
        <v>2018</v>
      </c>
      <c r="B97" s="100" t="s">
        <v>633</v>
      </c>
      <c r="C97" s="139" t="s">
        <v>1449</v>
      </c>
      <c r="D97" s="139">
        <v>1002596</v>
      </c>
      <c r="E97" s="139" t="s">
        <v>1450</v>
      </c>
      <c r="F97" s="139">
        <v>44.2729</v>
      </c>
      <c r="G97" s="139">
        <v>-88.393640000000005</v>
      </c>
      <c r="H97" s="139" t="s">
        <v>1451</v>
      </c>
      <c r="I97" s="139" t="s">
        <v>1452</v>
      </c>
      <c r="J97" s="139" t="s">
        <v>132</v>
      </c>
      <c r="K97" s="139">
        <v>54911</v>
      </c>
      <c r="L97" s="139" t="s">
        <v>1447</v>
      </c>
      <c r="M97" s="139">
        <v>38014</v>
      </c>
      <c r="N97" s="139" t="s">
        <v>1054</v>
      </c>
    </row>
    <row r="98" spans="1:14" ht="15.75" customHeight="1">
      <c r="A98" s="139">
        <v>2018</v>
      </c>
      <c r="B98" s="100" t="s">
        <v>633</v>
      </c>
      <c r="C98" s="139" t="s">
        <v>1453</v>
      </c>
      <c r="D98" s="139">
        <v>1005906</v>
      </c>
      <c r="E98" s="139" t="s">
        <v>1454</v>
      </c>
      <c r="F98" s="139">
        <v>35.845861999999997</v>
      </c>
      <c r="G98" s="139">
        <v>-90.707271000000006</v>
      </c>
      <c r="H98" s="139" t="s">
        <v>1455</v>
      </c>
      <c r="I98" s="139" t="s">
        <v>1456</v>
      </c>
      <c r="J98" s="139" t="s">
        <v>12</v>
      </c>
      <c r="K98" s="139">
        <v>72401</v>
      </c>
      <c r="L98" s="139" t="s">
        <v>1457</v>
      </c>
      <c r="M98" s="139">
        <v>33054</v>
      </c>
      <c r="N98" s="139" t="s">
        <v>1050</v>
      </c>
    </row>
    <row r="99" spans="1:14" ht="15.75" customHeight="1">
      <c r="A99" s="139">
        <v>2018</v>
      </c>
      <c r="B99" s="100" t="s">
        <v>633</v>
      </c>
      <c r="C99" s="139" t="s">
        <v>1458</v>
      </c>
      <c r="D99" s="139">
        <v>1008752</v>
      </c>
      <c r="E99" s="139" t="s">
        <v>1459</v>
      </c>
      <c r="F99" s="139">
        <v>34.595452000000002</v>
      </c>
      <c r="G99" s="139">
        <v>-79.776449</v>
      </c>
      <c r="H99" s="139" t="s">
        <v>1460</v>
      </c>
      <c r="I99" s="139" t="s">
        <v>1461</v>
      </c>
      <c r="J99" s="139" t="s">
        <v>107</v>
      </c>
      <c r="K99" s="139">
        <v>29512</v>
      </c>
      <c r="L99" s="139" t="s">
        <v>1462</v>
      </c>
      <c r="M99" s="139">
        <v>24953</v>
      </c>
      <c r="N99" s="139" t="s">
        <v>1054</v>
      </c>
    </row>
    <row r="100" spans="1:14" ht="15.75" customHeight="1">
      <c r="A100" s="139">
        <v>2018</v>
      </c>
      <c r="B100" s="100" t="s">
        <v>633</v>
      </c>
      <c r="C100" s="139" t="s">
        <v>1463</v>
      </c>
      <c r="D100" s="139">
        <v>1003523</v>
      </c>
      <c r="E100" s="139" t="s">
        <v>1464</v>
      </c>
      <c r="F100" s="139">
        <v>40.090954000000004</v>
      </c>
      <c r="G100" s="139">
        <v>-75.317070000000001</v>
      </c>
      <c r="H100" s="139" t="s">
        <v>1465</v>
      </c>
      <c r="I100" s="139" t="s">
        <v>1466</v>
      </c>
      <c r="J100" s="139" t="s">
        <v>103</v>
      </c>
      <c r="K100" s="139">
        <v>19428</v>
      </c>
      <c r="L100" s="139" t="s">
        <v>1467</v>
      </c>
      <c r="M100" s="139">
        <v>31372</v>
      </c>
      <c r="N100" s="139" t="s">
        <v>1054</v>
      </c>
    </row>
    <row r="101" spans="1:14" ht="15.75" customHeight="1">
      <c r="A101" s="139">
        <v>2018</v>
      </c>
      <c r="B101" s="100" t="s">
        <v>633</v>
      </c>
      <c r="C101" s="139" t="s">
        <v>1468</v>
      </c>
      <c r="D101" s="139">
        <v>1005385</v>
      </c>
      <c r="E101" s="139" t="s">
        <v>1469</v>
      </c>
      <c r="F101" s="139">
        <v>40.881349999999998</v>
      </c>
      <c r="G101" s="139">
        <v>-82.667580000000001</v>
      </c>
      <c r="H101" s="139" t="s">
        <v>1470</v>
      </c>
      <c r="I101" s="139" t="s">
        <v>1471</v>
      </c>
      <c r="J101" s="139" t="s">
        <v>95</v>
      </c>
      <c r="K101" s="139">
        <v>44875</v>
      </c>
      <c r="L101" s="139" t="s">
        <v>1467</v>
      </c>
      <c r="M101" s="139">
        <v>65686</v>
      </c>
      <c r="N101" s="139" t="s">
        <v>1054</v>
      </c>
    </row>
    <row r="102" spans="1:14" ht="15.75" customHeight="1">
      <c r="A102" s="139">
        <v>2018</v>
      </c>
      <c r="B102" s="100" t="s">
        <v>633</v>
      </c>
      <c r="C102" s="139" t="s">
        <v>1472</v>
      </c>
      <c r="D102" s="139">
        <v>1002916</v>
      </c>
      <c r="E102" s="139" t="s">
        <v>1473</v>
      </c>
      <c r="F102" s="139">
        <v>41.421390000000002</v>
      </c>
      <c r="G102" s="139">
        <v>-97.288612000000001</v>
      </c>
      <c r="H102" s="139" t="s">
        <v>1406</v>
      </c>
      <c r="I102" s="139" t="s">
        <v>1474</v>
      </c>
      <c r="J102" s="139" t="s">
        <v>73</v>
      </c>
      <c r="K102" s="139">
        <v>68601</v>
      </c>
      <c r="L102" s="139" t="s">
        <v>1152</v>
      </c>
      <c r="M102" s="139">
        <v>1388681</v>
      </c>
      <c r="N102" s="139" t="s">
        <v>1127</v>
      </c>
    </row>
    <row r="103" spans="1:14" ht="15.75" customHeight="1">
      <c r="A103" s="139">
        <v>2018</v>
      </c>
      <c r="B103" s="100" t="s">
        <v>633</v>
      </c>
      <c r="C103" s="139" t="s">
        <v>1475</v>
      </c>
      <c r="D103" s="139">
        <v>1001945</v>
      </c>
      <c r="E103" s="139" t="s">
        <v>1476</v>
      </c>
      <c r="F103" s="139">
        <v>44.474066999999998</v>
      </c>
      <c r="G103" s="139">
        <v>-95.783679000000006</v>
      </c>
      <c r="H103" s="139" t="s">
        <v>1477</v>
      </c>
      <c r="I103" s="139" t="s">
        <v>1478</v>
      </c>
      <c r="J103" s="139" t="s">
        <v>62</v>
      </c>
      <c r="K103" s="139">
        <v>56258</v>
      </c>
      <c r="L103" s="139" t="s">
        <v>1152</v>
      </c>
      <c r="M103" s="139">
        <v>170872</v>
      </c>
      <c r="N103" s="139" t="s">
        <v>1383</v>
      </c>
    </row>
    <row r="104" spans="1:14" ht="15.75" customHeight="1">
      <c r="A104" s="139">
        <v>2018</v>
      </c>
      <c r="B104" s="100" t="s">
        <v>633</v>
      </c>
      <c r="C104" s="139" t="s">
        <v>1475</v>
      </c>
      <c r="D104" s="139">
        <v>1003215</v>
      </c>
      <c r="E104" s="139" t="s">
        <v>1479</v>
      </c>
      <c r="F104" s="139">
        <v>40.285299999999999</v>
      </c>
      <c r="G104" s="139">
        <v>-86.547899999999998</v>
      </c>
      <c r="H104" s="139" t="s">
        <v>1480</v>
      </c>
      <c r="I104" s="139" t="s">
        <v>1159</v>
      </c>
      <c r="J104" s="139" t="s">
        <v>39</v>
      </c>
      <c r="K104" s="139">
        <v>46041</v>
      </c>
      <c r="L104" s="139" t="s">
        <v>1152</v>
      </c>
      <c r="M104" s="139">
        <v>56920</v>
      </c>
      <c r="N104" s="139" t="s">
        <v>1054</v>
      </c>
    </row>
    <row r="105" spans="1:14" ht="15.75" customHeight="1">
      <c r="A105" s="139">
        <v>2018</v>
      </c>
      <c r="B105" s="100" t="s">
        <v>633</v>
      </c>
      <c r="C105" s="139" t="s">
        <v>1481</v>
      </c>
      <c r="D105" s="139">
        <v>1005935</v>
      </c>
      <c r="E105" s="139" t="s">
        <v>1482</v>
      </c>
      <c r="F105" s="139">
        <v>40.866669999999999</v>
      </c>
      <c r="G105" s="139">
        <v>-96.619116000000005</v>
      </c>
      <c r="H105" s="139" t="s">
        <v>1483</v>
      </c>
      <c r="I105" s="139" t="s">
        <v>1484</v>
      </c>
      <c r="J105" s="139" t="s">
        <v>73</v>
      </c>
      <c r="K105" s="139">
        <v>68507</v>
      </c>
      <c r="L105" s="139" t="s">
        <v>1152</v>
      </c>
      <c r="M105" s="139">
        <v>150598</v>
      </c>
      <c r="N105" s="139" t="s">
        <v>1054</v>
      </c>
    </row>
    <row r="106" spans="1:14" ht="15.75" customHeight="1">
      <c r="A106" s="139">
        <v>2018</v>
      </c>
      <c r="B106" s="100" t="s">
        <v>633</v>
      </c>
      <c r="C106" s="139" t="s">
        <v>1485</v>
      </c>
      <c r="D106" s="139">
        <v>1005940</v>
      </c>
      <c r="E106" s="139" t="s">
        <v>1486</v>
      </c>
      <c r="F106" s="139">
        <v>48.062188999999996</v>
      </c>
      <c r="G106" s="139">
        <v>-100.924361</v>
      </c>
      <c r="H106" s="139" t="s">
        <v>1487</v>
      </c>
      <c r="I106" s="139" t="s">
        <v>1488</v>
      </c>
      <c r="J106" s="139" t="s">
        <v>92</v>
      </c>
      <c r="K106" s="139">
        <v>58790</v>
      </c>
      <c r="L106" s="139" t="s">
        <v>1152</v>
      </c>
      <c r="M106" s="139">
        <v>40891</v>
      </c>
      <c r="N106" s="139" t="s">
        <v>1054</v>
      </c>
    </row>
    <row r="107" spans="1:14" ht="15.75" customHeight="1">
      <c r="A107" s="139">
        <v>2018</v>
      </c>
      <c r="B107" s="100" t="s">
        <v>633</v>
      </c>
      <c r="C107" s="139" t="s">
        <v>1489</v>
      </c>
      <c r="D107" s="139">
        <v>1002795</v>
      </c>
      <c r="E107" s="139" t="s">
        <v>1490</v>
      </c>
      <c r="F107" s="139">
        <v>35.811815000000003</v>
      </c>
      <c r="G107" s="139">
        <v>-83.969576000000004</v>
      </c>
      <c r="H107" s="139" t="s">
        <v>1491</v>
      </c>
      <c r="I107" s="139" t="s">
        <v>1492</v>
      </c>
      <c r="J107" s="139" t="s">
        <v>113</v>
      </c>
      <c r="K107" s="139">
        <v>37701</v>
      </c>
      <c r="L107" s="139" t="s">
        <v>1493</v>
      </c>
      <c r="M107" s="139">
        <v>220338</v>
      </c>
      <c r="N107" s="139" t="s">
        <v>1054</v>
      </c>
    </row>
    <row r="108" spans="1:14" ht="15.75" customHeight="1">
      <c r="A108" s="139">
        <v>2018</v>
      </c>
      <c r="B108" s="100" t="s">
        <v>633</v>
      </c>
      <c r="C108" s="139" t="s">
        <v>1494</v>
      </c>
      <c r="D108" s="139">
        <v>1007937</v>
      </c>
      <c r="E108" s="139" t="s">
        <v>1495</v>
      </c>
      <c r="F108" s="139">
        <v>41.531149999999997</v>
      </c>
      <c r="G108" s="139">
        <v>-90.468199999999996</v>
      </c>
      <c r="H108" s="139" t="s">
        <v>1496</v>
      </c>
      <c r="I108" s="139" t="s">
        <v>1497</v>
      </c>
      <c r="J108" s="139" t="s">
        <v>42</v>
      </c>
      <c r="K108" s="139">
        <v>52722</v>
      </c>
      <c r="L108" s="139" t="s">
        <v>1262</v>
      </c>
      <c r="M108" s="139">
        <v>269630</v>
      </c>
      <c r="N108" s="139" t="s">
        <v>1054</v>
      </c>
    </row>
    <row r="109" spans="1:14" ht="15.75" customHeight="1">
      <c r="A109" s="139">
        <v>2018</v>
      </c>
      <c r="B109" s="100" t="s">
        <v>633</v>
      </c>
      <c r="C109" s="139" t="s">
        <v>1498</v>
      </c>
      <c r="D109" s="139">
        <v>1002483</v>
      </c>
      <c r="E109" s="139" t="s">
        <v>1499</v>
      </c>
      <c r="F109" s="139">
        <v>44.950425000000003</v>
      </c>
      <c r="G109" s="139">
        <v>-74.893685000000005</v>
      </c>
      <c r="H109" s="139" t="s">
        <v>1500</v>
      </c>
      <c r="I109" s="139" t="s">
        <v>1501</v>
      </c>
      <c r="J109" s="139" t="s">
        <v>87</v>
      </c>
      <c r="K109" s="139">
        <v>13662</v>
      </c>
      <c r="L109" s="139" t="s">
        <v>1493</v>
      </c>
      <c r="M109" s="139">
        <v>11465</v>
      </c>
      <c r="N109" s="139" t="s">
        <v>1160</v>
      </c>
    </row>
    <row r="110" spans="1:14" ht="15.75" customHeight="1">
      <c r="A110" s="139">
        <v>2018</v>
      </c>
      <c r="B110" s="100" t="s">
        <v>633</v>
      </c>
      <c r="C110" s="139" t="s">
        <v>1502</v>
      </c>
      <c r="D110" s="139">
        <v>1004649</v>
      </c>
      <c r="E110" s="139" t="s">
        <v>1503</v>
      </c>
      <c r="F110" s="139">
        <v>40.395778</v>
      </c>
      <c r="G110" s="139">
        <v>-86.859639000000001</v>
      </c>
      <c r="H110" s="139" t="s">
        <v>1504</v>
      </c>
      <c r="I110" s="139" t="s">
        <v>1505</v>
      </c>
      <c r="J110" s="139" t="s">
        <v>39</v>
      </c>
      <c r="K110" s="139">
        <v>47905</v>
      </c>
      <c r="L110" s="139" t="s">
        <v>1493</v>
      </c>
      <c r="M110" s="139">
        <v>58342</v>
      </c>
      <c r="N110" s="139" t="s">
        <v>1054</v>
      </c>
    </row>
    <row r="111" spans="1:14" ht="15.75" customHeight="1">
      <c r="A111" s="139">
        <v>2018</v>
      </c>
      <c r="B111" s="100" t="s">
        <v>633</v>
      </c>
      <c r="C111" s="139" t="s">
        <v>1506</v>
      </c>
      <c r="D111" s="139">
        <v>1002442</v>
      </c>
      <c r="E111" s="139" t="s">
        <v>1507</v>
      </c>
      <c r="F111" s="139">
        <v>30.143939</v>
      </c>
      <c r="G111" s="139">
        <v>-85.618924000000007</v>
      </c>
      <c r="H111" s="139" t="s">
        <v>1508</v>
      </c>
      <c r="I111" s="139" t="s">
        <v>1509</v>
      </c>
      <c r="J111" s="139" t="s">
        <v>26</v>
      </c>
      <c r="K111" s="139">
        <v>32401</v>
      </c>
      <c r="L111" s="139" t="s">
        <v>1510</v>
      </c>
      <c r="M111" s="139">
        <v>61704</v>
      </c>
      <c r="N111" s="139" t="s">
        <v>1054</v>
      </c>
    </row>
    <row r="112" spans="1:14" ht="15.75" customHeight="1">
      <c r="A112" s="139">
        <v>2018</v>
      </c>
      <c r="B112" s="100" t="s">
        <v>633</v>
      </c>
      <c r="C112" s="139" t="s">
        <v>1511</v>
      </c>
      <c r="D112" s="139">
        <v>1006199</v>
      </c>
      <c r="E112" s="139" t="s">
        <v>1512</v>
      </c>
      <c r="F112" s="139">
        <v>33.421950000000002</v>
      </c>
      <c r="G112" s="139">
        <v>-111.935</v>
      </c>
      <c r="H112" s="139" t="s">
        <v>1513</v>
      </c>
      <c r="I112" s="139" t="s">
        <v>1514</v>
      </c>
      <c r="J112" s="139" t="s">
        <v>8</v>
      </c>
      <c r="K112" s="139">
        <v>85281</v>
      </c>
      <c r="L112" s="139" t="s">
        <v>1515</v>
      </c>
      <c r="M112" s="139">
        <v>45189</v>
      </c>
      <c r="N112" s="139" t="s">
        <v>1054</v>
      </c>
    </row>
    <row r="113" spans="1:14" ht="15.75" customHeight="1">
      <c r="A113" s="139">
        <v>2018</v>
      </c>
      <c r="B113" s="100" t="s">
        <v>633</v>
      </c>
      <c r="C113" s="139" t="s">
        <v>1516</v>
      </c>
      <c r="D113" s="139">
        <v>1006203</v>
      </c>
      <c r="E113" s="139" t="s">
        <v>1517</v>
      </c>
      <c r="F113" s="139">
        <v>37.107705000000003</v>
      </c>
      <c r="G113" s="139">
        <v>-100.796294</v>
      </c>
      <c r="H113" s="139" t="s">
        <v>1518</v>
      </c>
      <c r="I113" s="139" t="s">
        <v>1519</v>
      </c>
      <c r="J113" s="139" t="s">
        <v>44</v>
      </c>
      <c r="K113" s="139">
        <v>67901</v>
      </c>
      <c r="L113" s="139" t="s">
        <v>1520</v>
      </c>
      <c r="M113" s="139">
        <v>108819</v>
      </c>
      <c r="N113" s="139" t="s">
        <v>1133</v>
      </c>
    </row>
    <row r="114" spans="1:14" ht="15.75" customHeight="1">
      <c r="A114" s="139">
        <v>2018</v>
      </c>
      <c r="B114" s="100" t="s">
        <v>633</v>
      </c>
      <c r="C114" s="139" t="s">
        <v>1521</v>
      </c>
      <c r="D114" s="139">
        <v>1003208</v>
      </c>
      <c r="E114" s="139" t="s">
        <v>1522</v>
      </c>
      <c r="F114" s="139">
        <v>40.058599999999998</v>
      </c>
      <c r="G114" s="139">
        <v>-76.588449999999995</v>
      </c>
      <c r="H114" s="139" t="s">
        <v>1523</v>
      </c>
      <c r="I114" s="139" t="s">
        <v>1484</v>
      </c>
      <c r="J114" s="139" t="s">
        <v>103</v>
      </c>
      <c r="K114" s="139">
        <v>17547</v>
      </c>
      <c r="L114" s="139" t="s">
        <v>1524</v>
      </c>
      <c r="M114" s="139">
        <v>72168</v>
      </c>
      <c r="N114" s="139" t="s">
        <v>1054</v>
      </c>
    </row>
    <row r="115" spans="1:14" ht="15.75" customHeight="1">
      <c r="A115" s="139">
        <v>2018</v>
      </c>
      <c r="B115" s="100" t="s">
        <v>633</v>
      </c>
      <c r="C115" s="139" t="s">
        <v>1525</v>
      </c>
      <c r="D115" s="139">
        <v>1002968</v>
      </c>
      <c r="E115" s="139" t="s">
        <v>1526</v>
      </c>
      <c r="F115" s="139">
        <v>30.408670999999998</v>
      </c>
      <c r="G115" s="139">
        <v>-87.250164999999996</v>
      </c>
      <c r="H115" s="139" t="s">
        <v>1527</v>
      </c>
      <c r="I115" s="139" t="s">
        <v>1528</v>
      </c>
      <c r="J115" s="139" t="s">
        <v>26</v>
      </c>
      <c r="K115" s="139">
        <v>32505</v>
      </c>
      <c r="L115" s="139" t="s">
        <v>1524</v>
      </c>
      <c r="M115" s="139">
        <v>30788</v>
      </c>
      <c r="N115" s="139" t="s">
        <v>1054</v>
      </c>
    </row>
    <row r="116" spans="1:14" ht="15.75" customHeight="1">
      <c r="A116" s="139">
        <v>2018</v>
      </c>
      <c r="B116" s="100" t="s">
        <v>633</v>
      </c>
      <c r="C116" s="139" t="s">
        <v>1529</v>
      </c>
      <c r="D116" s="139">
        <v>1002494</v>
      </c>
      <c r="E116" s="139" t="s">
        <v>1530</v>
      </c>
      <c r="F116" s="139">
        <v>35.284533000000003</v>
      </c>
      <c r="G116" s="139">
        <v>-101.730042</v>
      </c>
      <c r="H116" s="139" t="s">
        <v>1531</v>
      </c>
      <c r="I116" s="139" t="s">
        <v>1532</v>
      </c>
      <c r="J116" s="139" t="s">
        <v>115</v>
      </c>
      <c r="K116" s="139">
        <v>79108</v>
      </c>
      <c r="L116" s="139" t="s">
        <v>1533</v>
      </c>
      <c r="M116" s="139">
        <v>54542</v>
      </c>
      <c r="N116" s="139" t="s">
        <v>1054</v>
      </c>
    </row>
    <row r="117" spans="1:14" ht="15.75" customHeight="1">
      <c r="A117" s="139">
        <v>2018</v>
      </c>
      <c r="B117" s="100" t="s">
        <v>633</v>
      </c>
      <c r="C117" s="139" t="s">
        <v>1534</v>
      </c>
      <c r="D117" s="139">
        <v>1002486</v>
      </c>
      <c r="E117" s="139" t="s">
        <v>1535</v>
      </c>
      <c r="F117" s="139">
        <v>33.001795999999999</v>
      </c>
      <c r="G117" s="139">
        <v>-110.777946</v>
      </c>
      <c r="H117" s="139" t="s">
        <v>1536</v>
      </c>
      <c r="I117" s="139" t="s">
        <v>1537</v>
      </c>
      <c r="J117" s="139" t="s">
        <v>8</v>
      </c>
      <c r="K117" s="139">
        <v>85135</v>
      </c>
      <c r="L117" s="139" t="s">
        <v>1533</v>
      </c>
      <c r="M117" s="139">
        <v>48552</v>
      </c>
      <c r="N117" s="139" t="s">
        <v>1054</v>
      </c>
    </row>
    <row r="118" spans="1:14" ht="15.75" customHeight="1">
      <c r="A118" s="139">
        <v>2018</v>
      </c>
      <c r="B118" s="100" t="s">
        <v>633</v>
      </c>
      <c r="C118" s="139" t="s">
        <v>1538</v>
      </c>
      <c r="D118" s="139">
        <v>1003975</v>
      </c>
      <c r="E118" s="139" t="s">
        <v>1539</v>
      </c>
      <c r="F118" s="139">
        <v>34.230600000000003</v>
      </c>
      <c r="G118" s="139">
        <v>-82.057760000000002</v>
      </c>
      <c r="H118" s="139" t="s">
        <v>1540</v>
      </c>
      <c r="I118" s="139" t="s">
        <v>1541</v>
      </c>
      <c r="J118" s="139" t="s">
        <v>107</v>
      </c>
      <c r="K118" s="139">
        <v>29646</v>
      </c>
      <c r="L118" s="139" t="s">
        <v>1542</v>
      </c>
      <c r="M118" s="139">
        <v>49535</v>
      </c>
      <c r="N118" s="139" t="s">
        <v>1054</v>
      </c>
    </row>
    <row r="119" spans="1:14" ht="15.75" customHeight="1">
      <c r="A119" s="139">
        <v>2018</v>
      </c>
      <c r="B119" s="100" t="s">
        <v>633</v>
      </c>
      <c r="C119" s="139" t="s">
        <v>1543</v>
      </c>
      <c r="D119" s="139">
        <v>1006778</v>
      </c>
      <c r="E119" s="139" t="s">
        <v>1544</v>
      </c>
      <c r="F119" s="139">
        <v>34.985480000000003</v>
      </c>
      <c r="G119" s="139">
        <v>-80.517139</v>
      </c>
      <c r="H119" s="139" t="s">
        <v>1545</v>
      </c>
      <c r="I119" s="139" t="s">
        <v>1546</v>
      </c>
      <c r="J119" s="139" t="s">
        <v>89</v>
      </c>
      <c r="K119" s="139">
        <v>28110</v>
      </c>
      <c r="L119" s="139" t="s">
        <v>1547</v>
      </c>
      <c r="M119" s="139">
        <v>61947</v>
      </c>
      <c r="N119" s="139" t="s">
        <v>1054</v>
      </c>
    </row>
    <row r="120" spans="1:14" ht="15.75" customHeight="1">
      <c r="A120" s="139">
        <v>2018</v>
      </c>
      <c r="B120" s="100" t="s">
        <v>633</v>
      </c>
      <c r="C120" s="139" t="s">
        <v>1548</v>
      </c>
      <c r="D120" s="139">
        <v>1005442</v>
      </c>
      <c r="E120" s="139" t="s">
        <v>1549</v>
      </c>
      <c r="F120" s="139">
        <v>42.947167</v>
      </c>
      <c r="G120" s="139">
        <v>-87.861500000000007</v>
      </c>
      <c r="H120" s="139" t="s">
        <v>1550</v>
      </c>
      <c r="I120" s="139" t="s">
        <v>1551</v>
      </c>
      <c r="J120" s="139" t="s">
        <v>132</v>
      </c>
      <c r="K120" s="139">
        <v>53110</v>
      </c>
      <c r="L120" s="139" t="s">
        <v>1547</v>
      </c>
      <c r="M120" s="139">
        <v>63662</v>
      </c>
      <c r="N120" s="139" t="s">
        <v>1054</v>
      </c>
    </row>
    <row r="121" spans="1:14" ht="15.75" customHeight="1">
      <c r="A121" s="139">
        <v>2018</v>
      </c>
      <c r="B121" s="100" t="s">
        <v>633</v>
      </c>
      <c r="C121" s="139" t="s">
        <v>1552</v>
      </c>
      <c r="D121" s="139">
        <v>1002570</v>
      </c>
      <c r="E121" s="139" t="s">
        <v>1553</v>
      </c>
      <c r="F121" s="139">
        <v>40.668325000000003</v>
      </c>
      <c r="G121" s="139">
        <v>-112.091908</v>
      </c>
      <c r="H121" s="139" t="s">
        <v>1554</v>
      </c>
      <c r="I121" s="139" t="s">
        <v>1555</v>
      </c>
      <c r="J121" s="139" t="s">
        <v>118</v>
      </c>
      <c r="K121" s="139">
        <v>84044</v>
      </c>
      <c r="L121" s="139" t="s">
        <v>1291</v>
      </c>
      <c r="M121" s="139">
        <v>14836</v>
      </c>
      <c r="N121" s="139" t="s">
        <v>1054</v>
      </c>
    </row>
    <row r="122" spans="1:14" ht="15.75" customHeight="1">
      <c r="A122" s="139">
        <v>2018</v>
      </c>
      <c r="B122" s="100" t="s">
        <v>633</v>
      </c>
      <c r="C122" s="139" t="s">
        <v>1552</v>
      </c>
      <c r="D122" s="139">
        <v>1002571</v>
      </c>
      <c r="E122" s="139" t="s">
        <v>1556</v>
      </c>
      <c r="F122" s="139">
        <v>41.662999999999997</v>
      </c>
      <c r="G122" s="139">
        <v>-112.432</v>
      </c>
      <c r="H122" s="139" t="s">
        <v>1557</v>
      </c>
      <c r="I122" s="139" t="s">
        <v>1558</v>
      </c>
      <c r="J122" s="139" t="s">
        <v>118</v>
      </c>
      <c r="K122" s="139">
        <v>84307</v>
      </c>
      <c r="L122" s="139" t="s">
        <v>1286</v>
      </c>
      <c r="M122" s="139">
        <v>46355</v>
      </c>
      <c r="N122" s="139" t="s">
        <v>1054</v>
      </c>
    </row>
    <row r="123" spans="1:14" ht="15.75" customHeight="1">
      <c r="A123" s="139">
        <v>2018</v>
      </c>
      <c r="B123" s="100" t="s">
        <v>633</v>
      </c>
      <c r="C123" s="139" t="s">
        <v>1559</v>
      </c>
      <c r="D123" s="139">
        <v>1003772</v>
      </c>
      <c r="E123" s="139" t="s">
        <v>1560</v>
      </c>
      <c r="F123" s="139">
        <v>29.745799999999999</v>
      </c>
      <c r="G123" s="139">
        <v>-95.337500000000006</v>
      </c>
      <c r="H123" s="139" t="s">
        <v>1086</v>
      </c>
      <c r="I123" s="139" t="s">
        <v>1087</v>
      </c>
      <c r="J123" s="139" t="s">
        <v>115</v>
      </c>
      <c r="K123" s="139">
        <v>77003</v>
      </c>
      <c r="L123" s="139" t="s">
        <v>1561</v>
      </c>
      <c r="M123" s="139">
        <v>14334</v>
      </c>
      <c r="N123" s="139" t="s">
        <v>1054</v>
      </c>
    </row>
    <row r="124" spans="1:14" ht="15.75" customHeight="1">
      <c r="A124" s="139">
        <v>2018</v>
      </c>
      <c r="B124" s="100" t="s">
        <v>633</v>
      </c>
      <c r="C124" s="139" t="s">
        <v>1562</v>
      </c>
      <c r="D124" s="139">
        <v>1005000</v>
      </c>
      <c r="E124" s="139" t="s">
        <v>1563</v>
      </c>
      <c r="F124" s="139">
        <v>37.808762000000002</v>
      </c>
      <c r="G124" s="139">
        <v>-87.632861000000005</v>
      </c>
      <c r="H124" s="139" t="s">
        <v>1564</v>
      </c>
      <c r="I124" s="139" t="s">
        <v>1565</v>
      </c>
      <c r="J124" s="139" t="s">
        <v>47</v>
      </c>
      <c r="K124" s="139">
        <v>42420</v>
      </c>
      <c r="L124" s="139" t="s">
        <v>1566</v>
      </c>
      <c r="M124" s="139">
        <v>48851</v>
      </c>
      <c r="N124" s="139" t="s">
        <v>1054</v>
      </c>
    </row>
    <row r="125" spans="1:14" ht="15.75" customHeight="1">
      <c r="A125" s="139">
        <v>2018</v>
      </c>
      <c r="B125" s="100" t="s">
        <v>633</v>
      </c>
      <c r="C125" s="139" t="s">
        <v>1567</v>
      </c>
      <c r="D125" s="139">
        <v>1000378</v>
      </c>
      <c r="E125" s="139" t="s">
        <v>1568</v>
      </c>
      <c r="F125" s="139">
        <v>32.893999999999998</v>
      </c>
      <c r="G125" s="139">
        <v>-111.78312</v>
      </c>
      <c r="H125" s="139" t="s">
        <v>1569</v>
      </c>
      <c r="I125" s="139" t="s">
        <v>1570</v>
      </c>
      <c r="J125" s="139" t="s">
        <v>8</v>
      </c>
      <c r="K125" s="139">
        <v>85193</v>
      </c>
      <c r="L125" s="139" t="s">
        <v>1103</v>
      </c>
      <c r="M125" s="139">
        <v>29458</v>
      </c>
      <c r="N125" s="139" t="s">
        <v>1054</v>
      </c>
    </row>
    <row r="126" spans="1:14" ht="15.75" customHeight="1">
      <c r="A126" s="139">
        <v>2018</v>
      </c>
      <c r="B126" s="100" t="s">
        <v>633</v>
      </c>
      <c r="C126" s="139" t="s">
        <v>1571</v>
      </c>
      <c r="D126" s="139">
        <v>1003205</v>
      </c>
      <c r="E126" s="139" t="s">
        <v>1572</v>
      </c>
      <c r="F126" s="139">
        <v>37.130555999999999</v>
      </c>
      <c r="G126" s="139">
        <v>-79.267778000000007</v>
      </c>
      <c r="H126" s="139" t="s">
        <v>1573</v>
      </c>
      <c r="I126" s="139" t="s">
        <v>1574</v>
      </c>
      <c r="J126" s="139" t="s">
        <v>123</v>
      </c>
      <c r="K126" s="139">
        <v>24517</v>
      </c>
      <c r="L126" s="139" t="s">
        <v>1103</v>
      </c>
      <c r="M126" s="139">
        <v>29881</v>
      </c>
      <c r="N126" s="139" t="s">
        <v>1054</v>
      </c>
    </row>
    <row r="127" spans="1:14" ht="15.75" customHeight="1">
      <c r="A127" s="139">
        <v>2018</v>
      </c>
      <c r="B127" s="100" t="s">
        <v>633</v>
      </c>
      <c r="C127" s="139" t="s">
        <v>1575</v>
      </c>
      <c r="D127" s="139">
        <v>1011325</v>
      </c>
      <c r="E127" s="139" t="s">
        <v>1576</v>
      </c>
      <c r="F127" s="139">
        <v>33.181092</v>
      </c>
      <c r="G127" s="139">
        <v>-97.133900999999994</v>
      </c>
      <c r="H127" s="139" t="s">
        <v>1577</v>
      </c>
      <c r="I127" s="139" t="s">
        <v>1578</v>
      </c>
      <c r="J127" s="139" t="s">
        <v>115</v>
      </c>
      <c r="K127" s="139">
        <v>76205</v>
      </c>
      <c r="L127" s="139" t="s">
        <v>1138</v>
      </c>
      <c r="M127" s="139">
        <v>30516</v>
      </c>
      <c r="N127" s="139" t="s">
        <v>1054</v>
      </c>
    </row>
    <row r="128" spans="1:14" ht="15.75" customHeight="1">
      <c r="A128" s="139">
        <v>2018</v>
      </c>
      <c r="B128" s="100" t="s">
        <v>633</v>
      </c>
      <c r="C128" s="139" t="s">
        <v>1579</v>
      </c>
      <c r="D128" s="139">
        <v>1012051</v>
      </c>
      <c r="E128" s="139" t="s">
        <v>1580</v>
      </c>
      <c r="F128" s="139">
        <v>32.166628000000003</v>
      </c>
      <c r="G128" s="139">
        <v>-96.017302000000001</v>
      </c>
      <c r="H128" s="139" t="s">
        <v>1581</v>
      </c>
      <c r="I128" s="139" t="s">
        <v>1565</v>
      </c>
      <c r="J128" s="139" t="s">
        <v>115</v>
      </c>
      <c r="K128" s="139">
        <v>75148</v>
      </c>
      <c r="L128" s="139" t="s">
        <v>1138</v>
      </c>
      <c r="M128" s="139">
        <v>24853</v>
      </c>
      <c r="N128" s="139" t="s">
        <v>1054</v>
      </c>
    </row>
    <row r="129" spans="1:14" ht="15.75" customHeight="1">
      <c r="A129" s="139">
        <v>2018</v>
      </c>
      <c r="B129" s="100" t="s">
        <v>633</v>
      </c>
      <c r="C129" s="139" t="s">
        <v>1582</v>
      </c>
      <c r="D129" s="139">
        <v>1005068</v>
      </c>
      <c r="E129" s="139" t="s">
        <v>1583</v>
      </c>
      <c r="F129" s="139">
        <v>39.254959999999997</v>
      </c>
      <c r="G129" s="139">
        <v>-80.290909999999997</v>
      </c>
      <c r="H129" s="139" t="s">
        <v>1584</v>
      </c>
      <c r="I129" s="139" t="s">
        <v>1585</v>
      </c>
      <c r="J129" s="139" t="s">
        <v>129</v>
      </c>
      <c r="K129" s="139">
        <v>26323</v>
      </c>
      <c r="L129" s="139" t="s">
        <v>1586</v>
      </c>
      <c r="M129" s="139">
        <v>3239</v>
      </c>
      <c r="N129" s="139" t="s">
        <v>1054</v>
      </c>
    </row>
    <row r="130" spans="1:14" ht="15.75" customHeight="1">
      <c r="A130" s="139">
        <v>2018</v>
      </c>
      <c r="B130" s="100" t="s">
        <v>633</v>
      </c>
      <c r="C130" s="139" t="s">
        <v>1587</v>
      </c>
      <c r="D130" s="139">
        <v>1012089</v>
      </c>
      <c r="E130" s="139" t="s">
        <v>1588</v>
      </c>
      <c r="F130" s="139">
        <v>37.553007000000001</v>
      </c>
      <c r="G130" s="139">
        <v>-120.91647500000001</v>
      </c>
      <c r="H130" s="139" t="s">
        <v>1589</v>
      </c>
      <c r="I130" s="139" t="s">
        <v>1590</v>
      </c>
      <c r="J130" s="139" t="s">
        <v>15</v>
      </c>
      <c r="K130" s="139">
        <v>95307</v>
      </c>
      <c r="L130" s="139" t="s">
        <v>1591</v>
      </c>
      <c r="M130" s="139">
        <v>78123</v>
      </c>
      <c r="N130" s="139" t="s">
        <v>1054</v>
      </c>
    </row>
    <row r="131" spans="1:14" ht="15.75" customHeight="1">
      <c r="A131" s="139">
        <v>2018</v>
      </c>
      <c r="B131" s="100" t="s">
        <v>633</v>
      </c>
      <c r="C131" s="139" t="s">
        <v>1592</v>
      </c>
      <c r="D131" s="139">
        <v>1002365</v>
      </c>
      <c r="E131" s="139" t="s">
        <v>1593</v>
      </c>
      <c r="F131" s="139">
        <v>42.305176000000003</v>
      </c>
      <c r="G131" s="139">
        <v>-96.362271000000007</v>
      </c>
      <c r="H131" s="139" t="s">
        <v>1594</v>
      </c>
      <c r="I131" s="139" t="s">
        <v>1595</v>
      </c>
      <c r="J131" s="139" t="s">
        <v>42</v>
      </c>
      <c r="K131" s="139">
        <v>51054</v>
      </c>
      <c r="L131" s="139" t="s">
        <v>1194</v>
      </c>
      <c r="M131" s="139">
        <v>75372</v>
      </c>
      <c r="N131" s="139" t="s">
        <v>1054</v>
      </c>
    </row>
    <row r="132" spans="1:14" ht="15.75" customHeight="1">
      <c r="A132" s="139">
        <v>2018</v>
      </c>
      <c r="B132" s="100" t="s">
        <v>633</v>
      </c>
      <c r="C132" s="139" t="s">
        <v>1596</v>
      </c>
      <c r="D132" s="139">
        <v>1011305</v>
      </c>
      <c r="E132" s="139" t="s">
        <v>1597</v>
      </c>
      <c r="F132" s="139">
        <v>44.03105</v>
      </c>
      <c r="G132" s="139">
        <v>-73.170779999999993</v>
      </c>
      <c r="H132" s="139" t="s">
        <v>1598</v>
      </c>
      <c r="I132" s="139" t="s">
        <v>1599</v>
      </c>
      <c r="J132" s="139" t="s">
        <v>121</v>
      </c>
      <c r="K132" s="139">
        <v>5753</v>
      </c>
      <c r="L132" s="139" t="s">
        <v>1600</v>
      </c>
      <c r="M132" s="139">
        <v>22723</v>
      </c>
      <c r="N132" s="139" t="s">
        <v>1054</v>
      </c>
    </row>
    <row r="133" spans="1:14" ht="15.75" customHeight="1">
      <c r="A133" s="139">
        <v>2018</v>
      </c>
      <c r="B133" s="100" t="s">
        <v>633</v>
      </c>
      <c r="C133" s="139" t="s">
        <v>1601</v>
      </c>
      <c r="D133" s="139">
        <v>1012864</v>
      </c>
      <c r="E133" s="139" t="s">
        <v>1602</v>
      </c>
      <c r="F133" s="139">
        <v>42.709612</v>
      </c>
      <c r="G133" s="139">
        <v>-114.527559</v>
      </c>
      <c r="H133" s="139" t="s">
        <v>1603</v>
      </c>
      <c r="I133" s="139" t="s">
        <v>1604</v>
      </c>
      <c r="J133" s="139" t="s">
        <v>34</v>
      </c>
      <c r="K133" s="139">
        <v>83338</v>
      </c>
      <c r="L133" s="139" t="s">
        <v>1605</v>
      </c>
      <c r="M133" s="139">
        <v>30388</v>
      </c>
      <c r="N133" s="139" t="s">
        <v>1054</v>
      </c>
    </row>
    <row r="134" spans="1:14" ht="15.75" customHeight="1">
      <c r="A134" s="139">
        <v>2018</v>
      </c>
      <c r="B134" s="100" t="s">
        <v>633</v>
      </c>
      <c r="C134" s="139" t="s">
        <v>1606</v>
      </c>
      <c r="D134" s="139">
        <v>1012857</v>
      </c>
      <c r="E134" s="139" t="s">
        <v>1607</v>
      </c>
      <c r="F134" s="139">
        <v>44.556958999999999</v>
      </c>
      <c r="G134" s="139">
        <v>-87.764595999999997</v>
      </c>
      <c r="H134" s="139" t="s">
        <v>1608</v>
      </c>
      <c r="I134" s="139" t="s">
        <v>1107</v>
      </c>
      <c r="J134" s="139" t="s">
        <v>132</v>
      </c>
      <c r="K134" s="139">
        <v>54217</v>
      </c>
      <c r="L134" s="139" t="s">
        <v>1605</v>
      </c>
      <c r="M134" s="139">
        <v>26895</v>
      </c>
      <c r="N134" s="139" t="s">
        <v>1054</v>
      </c>
    </row>
    <row r="135" spans="1:14" ht="15.75" customHeight="1">
      <c r="A135" s="139">
        <v>2018</v>
      </c>
      <c r="B135" s="100" t="s">
        <v>633</v>
      </c>
      <c r="C135" s="139" t="s">
        <v>1609</v>
      </c>
      <c r="D135" s="139">
        <v>1007273</v>
      </c>
      <c r="E135" s="139" t="s">
        <v>1610</v>
      </c>
      <c r="F135" s="139">
        <v>44.791100999999998</v>
      </c>
      <c r="G135" s="139">
        <v>-89.700253000000004</v>
      </c>
      <c r="H135" s="139" t="s">
        <v>1611</v>
      </c>
      <c r="I135" s="139" t="s">
        <v>1063</v>
      </c>
      <c r="J135" s="139" t="s">
        <v>132</v>
      </c>
      <c r="K135" s="139">
        <v>54455</v>
      </c>
      <c r="L135" s="139" t="s">
        <v>1612</v>
      </c>
      <c r="M135" s="139">
        <v>198090</v>
      </c>
      <c r="N135" s="139" t="s">
        <v>1253</v>
      </c>
    </row>
    <row r="136" spans="1:14" ht="15.75" customHeight="1">
      <c r="A136" s="139">
        <v>2018</v>
      </c>
      <c r="B136" s="100" t="s">
        <v>633</v>
      </c>
      <c r="C136" s="139" t="s">
        <v>1613</v>
      </c>
      <c r="D136" s="139">
        <v>1011038</v>
      </c>
      <c r="E136" s="139" t="s">
        <v>1614</v>
      </c>
      <c r="F136" s="139">
        <v>39.555349999999997</v>
      </c>
      <c r="G136" s="139">
        <v>-89.280649999999994</v>
      </c>
      <c r="H136" s="139" t="s">
        <v>1615</v>
      </c>
      <c r="I136" s="139" t="s">
        <v>1616</v>
      </c>
      <c r="J136" s="139" t="s">
        <v>36</v>
      </c>
      <c r="K136" s="139">
        <v>62568</v>
      </c>
      <c r="L136" s="139" t="s">
        <v>1617</v>
      </c>
      <c r="M136" s="139">
        <v>17011</v>
      </c>
      <c r="N136" s="139" t="s">
        <v>1054</v>
      </c>
    </row>
    <row r="137" spans="1:14" ht="15.75" customHeight="1">
      <c r="A137" s="139">
        <v>2018</v>
      </c>
      <c r="B137" s="100" t="s">
        <v>633</v>
      </c>
      <c r="C137" s="139" t="s">
        <v>1618</v>
      </c>
      <c r="D137" s="139">
        <v>1004045</v>
      </c>
      <c r="E137" s="139" t="s">
        <v>1619</v>
      </c>
      <c r="F137" s="139">
        <v>44.447369999999999</v>
      </c>
      <c r="G137" s="139">
        <v>-88.068510000000003</v>
      </c>
      <c r="H137" s="139" t="s">
        <v>1620</v>
      </c>
      <c r="I137" s="139" t="s">
        <v>1107</v>
      </c>
      <c r="J137" s="139" t="s">
        <v>132</v>
      </c>
      <c r="K137" s="139">
        <v>54115</v>
      </c>
      <c r="L137" s="139" t="s">
        <v>1621</v>
      </c>
      <c r="M137" s="139">
        <v>55987</v>
      </c>
      <c r="N137" s="139" t="s">
        <v>1054</v>
      </c>
    </row>
    <row r="138" spans="1:14" ht="15.75" customHeight="1">
      <c r="A138" s="139">
        <v>2018</v>
      </c>
      <c r="B138" s="100" t="s">
        <v>633</v>
      </c>
      <c r="C138" s="139" t="s">
        <v>1622</v>
      </c>
      <c r="D138" s="139">
        <v>1005991</v>
      </c>
      <c r="E138" s="139" t="s">
        <v>1623</v>
      </c>
      <c r="F138" s="139">
        <v>45.639099999999999</v>
      </c>
      <c r="G138" s="139">
        <v>-89.421000000000006</v>
      </c>
      <c r="H138" s="139" t="s">
        <v>1624</v>
      </c>
      <c r="I138" s="139" t="s">
        <v>1625</v>
      </c>
      <c r="J138" s="139" t="s">
        <v>132</v>
      </c>
      <c r="K138" s="139">
        <v>54501</v>
      </c>
      <c r="L138" s="139" t="s">
        <v>1626</v>
      </c>
      <c r="M138" s="139">
        <v>205780</v>
      </c>
      <c r="N138" s="139" t="s">
        <v>1054</v>
      </c>
    </row>
    <row r="139" spans="1:14" ht="15.75" customHeight="1">
      <c r="A139" s="139">
        <v>2018</v>
      </c>
      <c r="B139" s="100" t="s">
        <v>633</v>
      </c>
      <c r="C139" s="139" t="s">
        <v>1627</v>
      </c>
      <c r="D139" s="139">
        <v>1001919</v>
      </c>
      <c r="E139" s="139" t="s">
        <v>1628</v>
      </c>
      <c r="F139" s="139">
        <v>41.143573000000004</v>
      </c>
      <c r="G139" s="139">
        <v>-92.647934000000006</v>
      </c>
      <c r="H139" s="139" t="s">
        <v>1629</v>
      </c>
      <c r="I139" s="139" t="s">
        <v>1252</v>
      </c>
      <c r="J139" s="139" t="s">
        <v>42</v>
      </c>
      <c r="K139" s="139">
        <v>52553</v>
      </c>
      <c r="L139" s="139" t="s">
        <v>1630</v>
      </c>
      <c r="M139" s="139">
        <v>142458</v>
      </c>
      <c r="N139" s="139" t="s">
        <v>1054</v>
      </c>
    </row>
    <row r="140" spans="1:14" ht="15.75" customHeight="1">
      <c r="A140" s="139">
        <v>2018</v>
      </c>
      <c r="B140" s="100" t="s">
        <v>633</v>
      </c>
      <c r="C140" s="139" t="s">
        <v>1631</v>
      </c>
      <c r="D140" s="139">
        <v>1010624</v>
      </c>
      <c r="E140" s="139" t="s">
        <v>1632</v>
      </c>
      <c r="F140" s="139">
        <v>54.132188999999997</v>
      </c>
      <c r="G140" s="139">
        <v>-165.78689399999999</v>
      </c>
      <c r="H140" s="139" t="s">
        <v>1633</v>
      </c>
      <c r="I140" s="139" t="s">
        <v>1634</v>
      </c>
      <c r="J140" s="139" t="s">
        <v>6</v>
      </c>
      <c r="K140" s="139">
        <v>99553</v>
      </c>
      <c r="L140" s="139" t="s">
        <v>1635</v>
      </c>
      <c r="M140" s="139">
        <v>49563</v>
      </c>
      <c r="N140" s="139" t="s">
        <v>1054</v>
      </c>
    </row>
    <row r="141" spans="1:14" ht="15.75" customHeight="1">
      <c r="A141" s="139">
        <v>2018</v>
      </c>
      <c r="B141" s="100" t="s">
        <v>633</v>
      </c>
      <c r="C141" s="139" t="s">
        <v>1636</v>
      </c>
      <c r="D141" s="139">
        <v>1006235</v>
      </c>
      <c r="E141" s="139" t="s">
        <v>1637</v>
      </c>
      <c r="F141" s="139">
        <v>37.636097999999997</v>
      </c>
      <c r="G141" s="139">
        <v>-79.446543000000005</v>
      </c>
      <c r="H141" s="139" t="s">
        <v>1638</v>
      </c>
      <c r="I141" s="139" t="s">
        <v>1639</v>
      </c>
      <c r="J141" s="139" t="s">
        <v>123</v>
      </c>
      <c r="K141" s="139">
        <v>24555</v>
      </c>
      <c r="L141" s="139" t="s">
        <v>1258</v>
      </c>
      <c r="M141" s="139">
        <v>14446</v>
      </c>
      <c r="N141" s="139" t="s">
        <v>1054</v>
      </c>
    </row>
    <row r="142" spans="1:14" ht="15.75" customHeight="1">
      <c r="A142" s="139">
        <v>2018</v>
      </c>
      <c r="B142" s="100" t="s">
        <v>633</v>
      </c>
      <c r="C142" s="139" t="s">
        <v>1640</v>
      </c>
      <c r="D142" s="139">
        <v>1009825</v>
      </c>
      <c r="E142" s="139" t="s">
        <v>1641</v>
      </c>
      <c r="F142" s="139">
        <v>40.851120000000002</v>
      </c>
      <c r="G142" s="139">
        <v>-73.844350000000006</v>
      </c>
      <c r="H142" s="139" t="s">
        <v>1642</v>
      </c>
      <c r="I142" s="139" t="s">
        <v>1643</v>
      </c>
      <c r="J142" s="139" t="s">
        <v>87</v>
      </c>
      <c r="K142" s="139">
        <v>10461</v>
      </c>
      <c r="L142" s="139" t="s">
        <v>1644</v>
      </c>
      <c r="M142" s="139">
        <v>44930</v>
      </c>
      <c r="N142" s="139" t="s">
        <v>1054</v>
      </c>
    </row>
    <row r="143" spans="1:14" ht="15.75" customHeight="1">
      <c r="A143" s="139">
        <v>2018</v>
      </c>
      <c r="B143" s="100" t="s">
        <v>633</v>
      </c>
      <c r="C143" s="139" t="s">
        <v>1645</v>
      </c>
      <c r="D143" s="139">
        <v>1012517</v>
      </c>
      <c r="E143" s="139" t="s">
        <v>1646</v>
      </c>
      <c r="F143" s="139">
        <v>44.965592000000001</v>
      </c>
      <c r="G143" s="139">
        <v>-74.892555999999999</v>
      </c>
      <c r="H143" s="139" t="s">
        <v>1647</v>
      </c>
      <c r="I143" s="139" t="s">
        <v>1648</v>
      </c>
      <c r="J143" s="139" t="s">
        <v>87</v>
      </c>
      <c r="K143" s="139">
        <v>13662</v>
      </c>
      <c r="L143" s="139" t="s">
        <v>1649</v>
      </c>
      <c r="M143" s="139">
        <v>263764</v>
      </c>
      <c r="N143" s="139" t="s">
        <v>1273</v>
      </c>
    </row>
    <row r="144" spans="1:14" ht="15.75" customHeight="1">
      <c r="A144" s="139">
        <v>2018</v>
      </c>
      <c r="B144" s="100" t="s">
        <v>633</v>
      </c>
      <c r="C144" s="139" t="s">
        <v>1650</v>
      </c>
      <c r="D144" s="139">
        <v>1012573</v>
      </c>
      <c r="E144" s="139" t="s">
        <v>1651</v>
      </c>
      <c r="F144" s="139">
        <v>25.708072000000001</v>
      </c>
      <c r="G144" s="139">
        <v>-80.336145999999999</v>
      </c>
      <c r="H144" s="139" t="s">
        <v>1652</v>
      </c>
      <c r="I144" s="139" t="s">
        <v>1653</v>
      </c>
      <c r="J144" s="139" t="s">
        <v>26</v>
      </c>
      <c r="K144" s="139">
        <v>33173</v>
      </c>
      <c r="L144" s="139" t="s">
        <v>1654</v>
      </c>
      <c r="M144" s="139">
        <v>31656</v>
      </c>
      <c r="N144" s="139" t="s">
        <v>1054</v>
      </c>
    </row>
    <row r="145" spans="1:14" ht="15.75" customHeight="1">
      <c r="A145" s="139">
        <v>2018</v>
      </c>
      <c r="B145" s="100" t="s">
        <v>633</v>
      </c>
      <c r="C145" s="139" t="s">
        <v>1655</v>
      </c>
      <c r="D145" s="139">
        <v>1010531</v>
      </c>
      <c r="E145" s="139" t="s">
        <v>1656</v>
      </c>
      <c r="F145" s="139">
        <v>40.721330000000002</v>
      </c>
      <c r="G145" s="139">
        <v>-85.203119999999998</v>
      </c>
      <c r="H145" s="139" t="s">
        <v>1657</v>
      </c>
      <c r="I145" s="139" t="s">
        <v>1658</v>
      </c>
      <c r="J145" s="139" t="s">
        <v>39</v>
      </c>
      <c r="K145" s="139">
        <v>46714</v>
      </c>
      <c r="L145" s="139" t="s">
        <v>1659</v>
      </c>
      <c r="M145" s="139">
        <v>24935</v>
      </c>
      <c r="N145" s="139" t="s">
        <v>1054</v>
      </c>
    </row>
    <row r="146" spans="1:14" ht="15.75" customHeight="1">
      <c r="A146" s="139">
        <v>2018</v>
      </c>
      <c r="B146" s="100" t="s">
        <v>633</v>
      </c>
      <c r="C146" s="139" t="s">
        <v>1660</v>
      </c>
      <c r="D146" s="139">
        <v>1004729</v>
      </c>
      <c r="E146" s="139" t="s">
        <v>1661</v>
      </c>
      <c r="F146" s="139">
        <v>40.635370000000002</v>
      </c>
      <c r="G146" s="139">
        <v>-80.449029999999993</v>
      </c>
      <c r="H146" s="139" t="s">
        <v>1662</v>
      </c>
      <c r="I146" s="139" t="s">
        <v>1372</v>
      </c>
      <c r="J146" s="139" t="s">
        <v>103</v>
      </c>
      <c r="K146" s="139">
        <v>15059</v>
      </c>
      <c r="L146" s="139" t="s">
        <v>1547</v>
      </c>
      <c r="M146" s="139">
        <v>14422</v>
      </c>
      <c r="N146" s="139" t="s">
        <v>1054</v>
      </c>
    </row>
    <row r="147" spans="1:14" ht="15.75" customHeight="1">
      <c r="A147" s="139">
        <v>2018</v>
      </c>
      <c r="B147" s="100" t="s">
        <v>633</v>
      </c>
      <c r="C147" s="139" t="s">
        <v>1663</v>
      </c>
      <c r="D147" s="139">
        <v>1006161</v>
      </c>
      <c r="E147" s="139" t="s">
        <v>1664</v>
      </c>
      <c r="F147" s="139">
        <v>30.148195999999999</v>
      </c>
      <c r="G147" s="139">
        <v>-90.909295999999998</v>
      </c>
      <c r="H147" s="139" t="s">
        <v>1665</v>
      </c>
      <c r="I147" s="139" t="s">
        <v>1666</v>
      </c>
      <c r="J147" s="139" t="s">
        <v>50</v>
      </c>
      <c r="K147" s="139">
        <v>70738</v>
      </c>
      <c r="L147" s="139" t="s">
        <v>1300</v>
      </c>
      <c r="M147" s="139">
        <v>231388</v>
      </c>
      <c r="N147" s="139" t="s">
        <v>1054</v>
      </c>
    </row>
    <row r="148" spans="1:14" ht="15.75" customHeight="1">
      <c r="A148" s="139">
        <v>2018</v>
      </c>
      <c r="B148" s="100" t="s">
        <v>633</v>
      </c>
      <c r="C148" s="139" t="s">
        <v>1667</v>
      </c>
      <c r="D148" s="139">
        <v>1005826</v>
      </c>
      <c r="E148" s="139" t="s">
        <v>1668</v>
      </c>
      <c r="F148" s="139">
        <v>34.641620000000003</v>
      </c>
      <c r="G148" s="139">
        <v>-87.052030000000002</v>
      </c>
      <c r="H148" s="139" t="s">
        <v>1669</v>
      </c>
      <c r="I148" s="139" t="s">
        <v>1670</v>
      </c>
      <c r="J148" s="139" t="s">
        <v>3</v>
      </c>
      <c r="K148" s="139">
        <v>35601</v>
      </c>
      <c r="L148" s="139" t="s">
        <v>1671</v>
      </c>
      <c r="M148" s="139">
        <v>44321</v>
      </c>
      <c r="N148" s="139" t="s">
        <v>1054</v>
      </c>
    </row>
    <row r="149" spans="1:14" ht="15.75" customHeight="1">
      <c r="A149" s="139">
        <v>2018</v>
      </c>
      <c r="B149" s="100" t="s">
        <v>633</v>
      </c>
      <c r="C149" s="139" t="s">
        <v>1672</v>
      </c>
      <c r="D149" s="139">
        <v>1012036</v>
      </c>
      <c r="E149" s="139" t="s">
        <v>1673</v>
      </c>
      <c r="F149" s="139">
        <v>41.19502</v>
      </c>
      <c r="G149" s="139">
        <v>-96.483680000000007</v>
      </c>
      <c r="H149" s="139" t="s">
        <v>1674</v>
      </c>
      <c r="I149" s="139" t="s">
        <v>1675</v>
      </c>
      <c r="J149" s="139" t="s">
        <v>73</v>
      </c>
      <c r="K149" s="139">
        <v>68041</v>
      </c>
      <c r="L149" s="139" t="s">
        <v>1676</v>
      </c>
      <c r="M149" s="139">
        <v>23910</v>
      </c>
      <c r="N149" s="139" t="s">
        <v>1054</v>
      </c>
    </row>
    <row r="150" spans="1:14" ht="15.75" customHeight="1">
      <c r="A150" s="139">
        <v>2018</v>
      </c>
      <c r="B150" s="100" t="s">
        <v>633</v>
      </c>
      <c r="C150" s="139" t="s">
        <v>1677</v>
      </c>
      <c r="D150" s="139">
        <v>1003379</v>
      </c>
      <c r="E150" s="139" t="s">
        <v>1678</v>
      </c>
      <c r="F150" s="139">
        <v>40.065556000000001</v>
      </c>
      <c r="G150" s="139">
        <v>-76.318332999999996</v>
      </c>
      <c r="H150" s="139" t="s">
        <v>1679</v>
      </c>
      <c r="I150" s="139" t="s">
        <v>1484</v>
      </c>
      <c r="J150" s="139" t="s">
        <v>103</v>
      </c>
      <c r="K150" s="139">
        <v>17604</v>
      </c>
      <c r="L150" s="139" t="s">
        <v>1493</v>
      </c>
      <c r="M150" s="139">
        <v>131720</v>
      </c>
      <c r="N150" s="139" t="s">
        <v>1054</v>
      </c>
    </row>
    <row r="151" spans="1:14" ht="15.75" customHeight="1">
      <c r="A151" s="139">
        <v>2018</v>
      </c>
      <c r="B151" s="100" t="s">
        <v>633</v>
      </c>
      <c r="C151" s="139" t="s">
        <v>1680</v>
      </c>
      <c r="D151" s="139">
        <v>1012374</v>
      </c>
      <c r="E151" s="139" t="s">
        <v>1681</v>
      </c>
      <c r="F151" s="139">
        <v>33.450707000000001</v>
      </c>
      <c r="G151" s="139">
        <v>-94.134355999999997</v>
      </c>
      <c r="H151" s="139" t="s">
        <v>1682</v>
      </c>
      <c r="I151" s="139" t="s">
        <v>1683</v>
      </c>
      <c r="J151" s="139" t="s">
        <v>115</v>
      </c>
      <c r="K151" s="139">
        <v>75501</v>
      </c>
      <c r="L151" s="139" t="s">
        <v>1684</v>
      </c>
      <c r="M151" s="139">
        <v>44240</v>
      </c>
      <c r="N151" s="139" t="s">
        <v>1054</v>
      </c>
    </row>
    <row r="152" spans="1:14" ht="15.75" customHeight="1">
      <c r="A152" s="139">
        <v>2018</v>
      </c>
      <c r="B152" s="100" t="s">
        <v>633</v>
      </c>
      <c r="C152" s="139" t="s">
        <v>1685</v>
      </c>
      <c r="D152" s="139">
        <v>1001859</v>
      </c>
      <c r="E152" s="139" t="s">
        <v>1686</v>
      </c>
      <c r="F152" s="139">
        <v>39.280230000000003</v>
      </c>
      <c r="G152" s="139">
        <v>-76.571119999999993</v>
      </c>
      <c r="H152" s="139" t="s">
        <v>1687</v>
      </c>
      <c r="I152" s="139" t="s">
        <v>1688</v>
      </c>
      <c r="J152" s="139" t="s">
        <v>55</v>
      </c>
      <c r="K152" s="139">
        <v>21230</v>
      </c>
      <c r="L152" s="139" t="s">
        <v>1358</v>
      </c>
      <c r="M152" s="139">
        <v>104122</v>
      </c>
      <c r="N152" s="139" t="s">
        <v>1054</v>
      </c>
    </row>
    <row r="153" spans="1:14" ht="15.75" customHeight="1">
      <c r="A153" s="139">
        <v>2018</v>
      </c>
      <c r="B153" s="100" t="s">
        <v>633</v>
      </c>
      <c r="C153" s="139" t="s">
        <v>1689</v>
      </c>
      <c r="D153" s="139">
        <v>1001861</v>
      </c>
      <c r="E153" s="139" t="s">
        <v>1690</v>
      </c>
      <c r="F153" s="139">
        <v>40.925640000000001</v>
      </c>
      <c r="G153" s="139">
        <v>-73.904650000000004</v>
      </c>
      <c r="H153" s="139" t="s">
        <v>1691</v>
      </c>
      <c r="I153" s="139" t="s">
        <v>1692</v>
      </c>
      <c r="J153" s="139" t="s">
        <v>87</v>
      </c>
      <c r="K153" s="139">
        <v>10705</v>
      </c>
      <c r="L153" s="139" t="s">
        <v>1358</v>
      </c>
      <c r="M153" s="139">
        <v>84559</v>
      </c>
      <c r="N153" s="139" t="s">
        <v>1054</v>
      </c>
    </row>
    <row r="154" spans="1:14" ht="15.75" customHeight="1">
      <c r="A154" s="139">
        <v>2018</v>
      </c>
      <c r="B154" s="100" t="s">
        <v>633</v>
      </c>
      <c r="C154" s="139" t="s">
        <v>1693</v>
      </c>
      <c r="D154" s="139">
        <v>1005814</v>
      </c>
      <c r="E154" s="139" t="s">
        <v>1694</v>
      </c>
      <c r="F154" s="139">
        <v>33.248393999999998</v>
      </c>
      <c r="G154" s="139">
        <v>-81.484959000000003</v>
      </c>
      <c r="H154" s="139" t="s">
        <v>1695</v>
      </c>
      <c r="I154" s="139" t="s">
        <v>1696</v>
      </c>
      <c r="J154" s="139" t="s">
        <v>107</v>
      </c>
      <c r="K154" s="139">
        <v>29812</v>
      </c>
      <c r="L154" s="139" t="s">
        <v>1697</v>
      </c>
      <c r="M154" s="139">
        <v>142891</v>
      </c>
      <c r="N154" s="139" t="s">
        <v>1698</v>
      </c>
    </row>
    <row r="155" spans="1:14" ht="15.75" customHeight="1">
      <c r="A155" s="139">
        <v>2018</v>
      </c>
      <c r="B155" s="100" t="s">
        <v>633</v>
      </c>
      <c r="C155" s="139" t="s">
        <v>1699</v>
      </c>
      <c r="D155" s="139">
        <v>1004427</v>
      </c>
      <c r="E155" s="139" t="s">
        <v>1700</v>
      </c>
      <c r="F155" s="139">
        <v>41.687640000000002</v>
      </c>
      <c r="G155" s="139">
        <v>-87.55444</v>
      </c>
      <c r="H155" s="139" t="s">
        <v>1701</v>
      </c>
      <c r="I155" s="139" t="s">
        <v>1702</v>
      </c>
      <c r="J155" s="139" t="s">
        <v>36</v>
      </c>
      <c r="K155" s="139">
        <v>60617</v>
      </c>
      <c r="L155" s="139" t="s">
        <v>1697</v>
      </c>
      <c r="M155" s="139">
        <v>89335</v>
      </c>
      <c r="N155" s="139" t="s">
        <v>1698</v>
      </c>
    </row>
    <row r="156" spans="1:14" ht="15.75" customHeight="1">
      <c r="A156" s="139">
        <v>2018</v>
      </c>
      <c r="B156" s="100" t="s">
        <v>633</v>
      </c>
      <c r="C156" s="139" t="s">
        <v>1703</v>
      </c>
      <c r="D156" s="139">
        <v>1004723</v>
      </c>
      <c r="E156" s="139" t="s">
        <v>1704</v>
      </c>
      <c r="F156" s="139">
        <v>40.808331000000003</v>
      </c>
      <c r="G156" s="139">
        <v>-75.583338999999995</v>
      </c>
      <c r="H156" s="139" t="s">
        <v>1705</v>
      </c>
      <c r="I156" s="139" t="s">
        <v>1706</v>
      </c>
      <c r="J156" s="139" t="s">
        <v>103</v>
      </c>
      <c r="K156" s="139">
        <v>18071</v>
      </c>
      <c r="L156" s="139" t="s">
        <v>1697</v>
      </c>
      <c r="M156" s="139">
        <v>164001</v>
      </c>
      <c r="N156" s="139" t="s">
        <v>1698</v>
      </c>
    </row>
    <row r="157" spans="1:14" ht="15.75" customHeight="1">
      <c r="A157" s="139">
        <v>2018</v>
      </c>
      <c r="B157" s="100" t="s">
        <v>633</v>
      </c>
      <c r="C157" s="139" t="s">
        <v>1707</v>
      </c>
      <c r="D157" s="139">
        <v>1004997</v>
      </c>
      <c r="E157" s="139" t="s">
        <v>1708</v>
      </c>
      <c r="F157" s="139">
        <v>35.869590000000002</v>
      </c>
      <c r="G157" s="139">
        <v>-84.695760000000007</v>
      </c>
      <c r="H157" s="139" t="s">
        <v>1709</v>
      </c>
      <c r="I157" s="139" t="s">
        <v>1710</v>
      </c>
      <c r="J157" s="139" t="s">
        <v>113</v>
      </c>
      <c r="K157" s="139">
        <v>37854</v>
      </c>
      <c r="L157" s="139" t="s">
        <v>1697</v>
      </c>
      <c r="M157" s="139">
        <v>111933</v>
      </c>
      <c r="N157" s="139" t="s">
        <v>1698</v>
      </c>
    </row>
    <row r="158" spans="1:14" ht="15.75" customHeight="1">
      <c r="A158" s="139">
        <v>2018</v>
      </c>
      <c r="B158" s="100" t="s">
        <v>633</v>
      </c>
      <c r="C158" s="139" t="s">
        <v>1711</v>
      </c>
      <c r="D158" s="139">
        <v>1003757</v>
      </c>
      <c r="E158" s="139" t="s">
        <v>1712</v>
      </c>
      <c r="F158" s="139">
        <v>38.703159999999997</v>
      </c>
      <c r="G158" s="139">
        <v>-90.158809000000005</v>
      </c>
      <c r="H158" s="139" t="s">
        <v>1713</v>
      </c>
      <c r="I158" s="139" t="s">
        <v>1214</v>
      </c>
      <c r="J158" s="139" t="s">
        <v>36</v>
      </c>
      <c r="K158" s="139">
        <v>62040</v>
      </c>
      <c r="L158" s="139" t="s">
        <v>1714</v>
      </c>
      <c r="M158" s="139">
        <v>21247</v>
      </c>
      <c r="N158" s="139" t="s">
        <v>1054</v>
      </c>
    </row>
    <row r="159" spans="1:14" ht="15.75" customHeight="1">
      <c r="A159" s="139">
        <v>2018</v>
      </c>
      <c r="B159" s="100" t="s">
        <v>633</v>
      </c>
      <c r="C159" s="139" t="s">
        <v>1715</v>
      </c>
      <c r="D159" s="139">
        <v>1003759</v>
      </c>
      <c r="E159" s="139" t="s">
        <v>1716</v>
      </c>
      <c r="F159" s="139">
        <v>42.530700000000003</v>
      </c>
      <c r="G159" s="139">
        <v>-71.14958</v>
      </c>
      <c r="H159" s="139" t="s">
        <v>1717</v>
      </c>
      <c r="I159" s="139" t="s">
        <v>1718</v>
      </c>
      <c r="J159" s="139" t="s">
        <v>58</v>
      </c>
      <c r="K159" s="139">
        <v>1887</v>
      </c>
      <c r="L159" s="139" t="s">
        <v>1367</v>
      </c>
      <c r="M159" s="139">
        <v>4974</v>
      </c>
      <c r="N159" s="139" t="s">
        <v>1368</v>
      </c>
    </row>
    <row r="160" spans="1:14" ht="15.75" customHeight="1">
      <c r="A160" s="139">
        <v>2018</v>
      </c>
      <c r="B160" s="100" t="s">
        <v>633</v>
      </c>
      <c r="C160" s="139" t="s">
        <v>1719</v>
      </c>
      <c r="D160" s="139">
        <v>1002181</v>
      </c>
      <c r="E160" s="139" t="s">
        <v>1720</v>
      </c>
      <c r="F160" s="139">
        <v>42.122346999999998</v>
      </c>
      <c r="G160" s="139">
        <v>-76.813114999999996</v>
      </c>
      <c r="H160" s="139" t="s">
        <v>1721</v>
      </c>
      <c r="I160" s="139" t="s">
        <v>1722</v>
      </c>
      <c r="J160" s="139" t="s">
        <v>87</v>
      </c>
      <c r="K160" s="139">
        <v>14903</v>
      </c>
      <c r="L160" s="139" t="s">
        <v>1723</v>
      </c>
      <c r="M160" s="139">
        <v>93074</v>
      </c>
      <c r="N160" s="139" t="s">
        <v>1050</v>
      </c>
    </row>
    <row r="161" spans="1:14" ht="15.75" customHeight="1">
      <c r="A161" s="139">
        <v>2018</v>
      </c>
      <c r="B161" s="100" t="s">
        <v>633</v>
      </c>
      <c r="C161" s="139" t="s">
        <v>1724</v>
      </c>
      <c r="D161" s="139">
        <v>1004943</v>
      </c>
      <c r="E161" s="139" t="s">
        <v>1725</v>
      </c>
      <c r="F161" s="139">
        <v>32.586745000000001</v>
      </c>
      <c r="G161" s="139">
        <v>-83.591784000000004</v>
      </c>
      <c r="H161" s="139" t="s">
        <v>1726</v>
      </c>
      <c r="I161" s="139" t="s">
        <v>1086</v>
      </c>
      <c r="J161" s="139" t="s">
        <v>28</v>
      </c>
      <c r="K161" s="139">
        <v>31088</v>
      </c>
      <c r="L161" s="139" t="s">
        <v>1723</v>
      </c>
      <c r="M161" s="139">
        <v>92771</v>
      </c>
      <c r="N161" s="139" t="s">
        <v>1050</v>
      </c>
    </row>
    <row r="162" spans="1:14" ht="15.75" customHeight="1">
      <c r="A162" s="139">
        <v>2018</v>
      </c>
      <c r="B162" s="100" t="s">
        <v>633</v>
      </c>
      <c r="C162" s="139" t="s">
        <v>1727</v>
      </c>
      <c r="D162" s="139">
        <v>1005074</v>
      </c>
      <c r="E162" s="139" t="s">
        <v>1728</v>
      </c>
      <c r="F162" s="139">
        <v>35.447778</v>
      </c>
      <c r="G162" s="139">
        <v>-95.962778</v>
      </c>
      <c r="H162" s="139" t="s">
        <v>1729</v>
      </c>
      <c r="I162" s="139" t="s">
        <v>1730</v>
      </c>
      <c r="J162" s="139" t="s">
        <v>98</v>
      </c>
      <c r="K162" s="139">
        <v>74437</v>
      </c>
      <c r="L162" s="139" t="s">
        <v>1723</v>
      </c>
      <c r="M162" s="139">
        <v>78714</v>
      </c>
      <c r="N162" s="139" t="s">
        <v>1050</v>
      </c>
    </row>
    <row r="163" spans="1:14" ht="15.75" customHeight="1">
      <c r="A163" s="139">
        <v>2018</v>
      </c>
      <c r="B163" s="100" t="s">
        <v>633</v>
      </c>
      <c r="C163" s="139" t="s">
        <v>1731</v>
      </c>
      <c r="D163" s="139">
        <v>1004941</v>
      </c>
      <c r="E163" s="139" t="s">
        <v>1732</v>
      </c>
      <c r="F163" s="139">
        <v>30.349681</v>
      </c>
      <c r="G163" s="139">
        <v>-81.712584000000007</v>
      </c>
      <c r="H163" s="139" t="s">
        <v>1428</v>
      </c>
      <c r="I163" s="139" t="s">
        <v>1429</v>
      </c>
      <c r="J163" s="139" t="s">
        <v>26</v>
      </c>
      <c r="K163" s="139">
        <v>32254</v>
      </c>
      <c r="L163" s="139" t="s">
        <v>1723</v>
      </c>
      <c r="M163" s="139">
        <v>65646</v>
      </c>
      <c r="N163" s="139" t="s">
        <v>1050</v>
      </c>
    </row>
    <row r="164" spans="1:14" ht="15.75" customHeight="1">
      <c r="A164" s="139">
        <v>2018</v>
      </c>
      <c r="B164" s="100" t="s">
        <v>633</v>
      </c>
      <c r="C164" s="139" t="s">
        <v>1733</v>
      </c>
      <c r="D164" s="139">
        <v>1004942</v>
      </c>
      <c r="E164" s="139" t="s">
        <v>1734</v>
      </c>
      <c r="F164" s="139">
        <v>44.798729999999999</v>
      </c>
      <c r="G164" s="139">
        <v>-93.467039999999997</v>
      </c>
      <c r="H164" s="139" t="s">
        <v>1735</v>
      </c>
      <c r="I164" s="139" t="s">
        <v>1497</v>
      </c>
      <c r="J164" s="139" t="s">
        <v>62</v>
      </c>
      <c r="K164" s="139">
        <v>55379</v>
      </c>
      <c r="L164" s="139" t="s">
        <v>1723</v>
      </c>
      <c r="M164" s="139">
        <v>77634</v>
      </c>
      <c r="N164" s="139" t="s">
        <v>1050</v>
      </c>
    </row>
    <row r="165" spans="1:14" ht="15.75" customHeight="1">
      <c r="A165" s="139">
        <v>2018</v>
      </c>
      <c r="B165" s="100" t="s">
        <v>633</v>
      </c>
      <c r="C165" s="139" t="s">
        <v>1736</v>
      </c>
      <c r="D165" s="139">
        <v>1002178</v>
      </c>
      <c r="E165" s="139" t="s">
        <v>1737</v>
      </c>
      <c r="F165" s="139">
        <v>39.125</v>
      </c>
      <c r="G165" s="139">
        <v>-84.855450000000005</v>
      </c>
      <c r="H165" s="139" t="s">
        <v>1738</v>
      </c>
      <c r="I165" s="139" t="s">
        <v>1739</v>
      </c>
      <c r="J165" s="139" t="s">
        <v>39</v>
      </c>
      <c r="K165" s="139">
        <v>47025</v>
      </c>
      <c r="L165" s="139" t="s">
        <v>1723</v>
      </c>
      <c r="M165" s="139">
        <v>43543</v>
      </c>
      <c r="N165" s="139" t="s">
        <v>1050</v>
      </c>
    </row>
    <row r="166" spans="1:14" ht="15.75" customHeight="1">
      <c r="A166" s="139">
        <v>2018</v>
      </c>
      <c r="B166" s="100" t="s">
        <v>633</v>
      </c>
      <c r="C166" s="139" t="s">
        <v>1740</v>
      </c>
      <c r="D166" s="139">
        <v>1003564</v>
      </c>
      <c r="E166" s="139" t="s">
        <v>1741</v>
      </c>
      <c r="F166" s="139">
        <v>31.769449999999999</v>
      </c>
      <c r="G166" s="139">
        <v>-106.41426</v>
      </c>
      <c r="H166" s="139" t="s">
        <v>1742</v>
      </c>
      <c r="I166" s="139" t="s">
        <v>1743</v>
      </c>
      <c r="J166" s="139" t="s">
        <v>115</v>
      </c>
      <c r="K166" s="139">
        <v>79905</v>
      </c>
      <c r="L166" s="139" t="s">
        <v>1744</v>
      </c>
      <c r="M166" s="139">
        <v>1126094</v>
      </c>
      <c r="N166" s="139" t="s">
        <v>1745</v>
      </c>
    </row>
    <row r="167" spans="1:14" ht="15.75" customHeight="1">
      <c r="A167" s="139">
        <v>2018</v>
      </c>
      <c r="B167" s="100" t="s">
        <v>633</v>
      </c>
      <c r="C167" s="139" t="s">
        <v>1746</v>
      </c>
      <c r="D167" s="139">
        <v>1002037</v>
      </c>
      <c r="E167" s="139" t="s">
        <v>1747</v>
      </c>
      <c r="F167" s="139">
        <v>38.5961</v>
      </c>
      <c r="G167" s="139">
        <v>-90.212800000000001</v>
      </c>
      <c r="H167" s="139" t="s">
        <v>1748</v>
      </c>
      <c r="I167" s="139" t="s">
        <v>1749</v>
      </c>
      <c r="J167" s="139" t="s">
        <v>68</v>
      </c>
      <c r="K167" s="139">
        <v>63118</v>
      </c>
      <c r="L167" s="139" t="s">
        <v>1403</v>
      </c>
      <c r="M167" s="139">
        <v>89026</v>
      </c>
      <c r="N167" s="139" t="s">
        <v>1133</v>
      </c>
    </row>
    <row r="168" spans="1:14" ht="15.75" customHeight="1">
      <c r="A168" s="139">
        <v>2018</v>
      </c>
      <c r="B168" s="100" t="s">
        <v>633</v>
      </c>
      <c r="C168" s="139" t="s">
        <v>1750</v>
      </c>
      <c r="D168" s="139">
        <v>1012992</v>
      </c>
      <c r="E168" s="139" t="s">
        <v>1751</v>
      </c>
      <c r="F168" s="139">
        <v>43.596395000000001</v>
      </c>
      <c r="G168" s="139">
        <v>-116.534622</v>
      </c>
      <c r="H168" s="139" t="s">
        <v>1752</v>
      </c>
      <c r="I168" s="139" t="s">
        <v>1753</v>
      </c>
      <c r="J168" s="139" t="s">
        <v>34</v>
      </c>
      <c r="K168" s="139">
        <v>83687</v>
      </c>
      <c r="L168" s="139" t="s">
        <v>1754</v>
      </c>
      <c r="M168" s="139">
        <v>1622</v>
      </c>
      <c r="N168" s="139" t="s">
        <v>1368</v>
      </c>
    </row>
    <row r="169" spans="1:14" ht="15.75" customHeight="1">
      <c r="A169" s="139">
        <v>2018</v>
      </c>
      <c r="B169" s="100" t="s">
        <v>633</v>
      </c>
      <c r="C169" s="139" t="s">
        <v>1755</v>
      </c>
      <c r="D169" s="139">
        <v>1006951</v>
      </c>
      <c r="E169" s="139" t="s">
        <v>1756</v>
      </c>
      <c r="F169" s="139">
        <v>39.90428</v>
      </c>
      <c r="G169" s="139">
        <v>-82.946089999999998</v>
      </c>
      <c r="H169" s="139" t="s">
        <v>1757</v>
      </c>
      <c r="I169" s="139" t="s">
        <v>1407</v>
      </c>
      <c r="J169" s="139" t="s">
        <v>95</v>
      </c>
      <c r="K169" s="139">
        <v>43207</v>
      </c>
      <c r="L169" s="139" t="s">
        <v>1467</v>
      </c>
      <c r="M169" s="139">
        <v>29407</v>
      </c>
      <c r="N169" s="139" t="s">
        <v>1054</v>
      </c>
    </row>
    <row r="170" spans="1:14" ht="15.75" customHeight="1">
      <c r="A170" s="139">
        <v>2018</v>
      </c>
      <c r="B170" s="100" t="s">
        <v>633</v>
      </c>
      <c r="C170" s="139" t="s">
        <v>1758</v>
      </c>
      <c r="D170" s="139">
        <v>1000895</v>
      </c>
      <c r="E170" s="139" t="s">
        <v>1759</v>
      </c>
      <c r="F170" s="139">
        <v>41.608694</v>
      </c>
      <c r="G170" s="139">
        <v>-87.337221999999997</v>
      </c>
      <c r="H170" s="139" t="s">
        <v>1760</v>
      </c>
      <c r="I170" s="139" t="s">
        <v>1761</v>
      </c>
      <c r="J170" s="139" t="s">
        <v>39</v>
      </c>
      <c r="K170" s="139">
        <v>46402</v>
      </c>
      <c r="L170" s="139" t="s">
        <v>1467</v>
      </c>
      <c r="M170" s="139">
        <v>10369</v>
      </c>
      <c r="N170" s="139" t="s">
        <v>1054</v>
      </c>
    </row>
    <row r="171" spans="1:14" ht="15.75" customHeight="1">
      <c r="A171" s="139">
        <v>2018</v>
      </c>
      <c r="B171" s="100" t="s">
        <v>633</v>
      </c>
      <c r="C171" s="139" t="s">
        <v>1762</v>
      </c>
      <c r="D171" s="139">
        <v>1000260</v>
      </c>
      <c r="E171" s="139" t="s">
        <v>1763</v>
      </c>
      <c r="F171" s="139">
        <v>40.421999999999997</v>
      </c>
      <c r="G171" s="139">
        <v>-80.595500000000001</v>
      </c>
      <c r="H171" s="139" t="s">
        <v>1764</v>
      </c>
      <c r="I171" s="139" t="s">
        <v>1765</v>
      </c>
      <c r="J171" s="139" t="s">
        <v>129</v>
      </c>
      <c r="K171" s="139">
        <v>26062</v>
      </c>
      <c r="L171" s="139" t="s">
        <v>1467</v>
      </c>
      <c r="M171" s="139">
        <v>165229</v>
      </c>
      <c r="N171" s="139" t="s">
        <v>1054</v>
      </c>
    </row>
    <row r="172" spans="1:14" ht="15.75" customHeight="1">
      <c r="A172" s="139">
        <v>2018</v>
      </c>
      <c r="B172" s="100" t="s">
        <v>633</v>
      </c>
      <c r="C172" s="139" t="s">
        <v>1766</v>
      </c>
      <c r="D172" s="139">
        <v>1003476</v>
      </c>
      <c r="E172" s="139" t="s">
        <v>1767</v>
      </c>
      <c r="F172" s="139">
        <v>39.169552000000003</v>
      </c>
      <c r="G172" s="139">
        <v>-91.879288000000003</v>
      </c>
      <c r="H172" s="139" t="s">
        <v>449</v>
      </c>
      <c r="I172" s="139" t="s">
        <v>1768</v>
      </c>
      <c r="J172" s="139" t="s">
        <v>68</v>
      </c>
      <c r="K172" s="139">
        <v>65265</v>
      </c>
      <c r="L172" s="139" t="s">
        <v>1152</v>
      </c>
      <c r="M172" s="139">
        <v>31278</v>
      </c>
      <c r="N172" s="139" t="s">
        <v>1054</v>
      </c>
    </row>
    <row r="173" spans="1:14" ht="15.75" customHeight="1">
      <c r="A173" s="139">
        <v>2018</v>
      </c>
      <c r="B173" s="100" t="s">
        <v>633</v>
      </c>
      <c r="C173" s="139" t="s">
        <v>1769</v>
      </c>
      <c r="D173" s="139">
        <v>1005661</v>
      </c>
      <c r="E173" s="139" t="s">
        <v>1770</v>
      </c>
      <c r="F173" s="139">
        <v>39.8675</v>
      </c>
      <c r="G173" s="139">
        <v>-88.885000000000005</v>
      </c>
      <c r="H173" s="139" t="s">
        <v>1771</v>
      </c>
      <c r="I173" s="139" t="s">
        <v>1772</v>
      </c>
      <c r="J173" s="139" t="s">
        <v>36</v>
      </c>
      <c r="K173" s="139">
        <v>62521</v>
      </c>
      <c r="L173" s="139" t="s">
        <v>1152</v>
      </c>
      <c r="M173" s="139">
        <v>4327858</v>
      </c>
      <c r="N173" s="139" t="s">
        <v>1773</v>
      </c>
    </row>
    <row r="174" spans="1:14" ht="15.75" customHeight="1">
      <c r="A174" s="139">
        <v>2018</v>
      </c>
      <c r="B174" s="100" t="s">
        <v>633</v>
      </c>
      <c r="C174" s="139" t="s">
        <v>1774</v>
      </c>
      <c r="D174" s="139">
        <v>1000466</v>
      </c>
      <c r="E174" s="139" t="s">
        <v>1775</v>
      </c>
      <c r="F174" s="139">
        <v>40.677599999999998</v>
      </c>
      <c r="G174" s="139">
        <v>-89.606899999999996</v>
      </c>
      <c r="H174" s="139" t="s">
        <v>1776</v>
      </c>
      <c r="I174" s="139" t="s">
        <v>1777</v>
      </c>
      <c r="J174" s="139" t="s">
        <v>36</v>
      </c>
      <c r="K174" s="139">
        <v>61602</v>
      </c>
      <c r="L174" s="139" t="s">
        <v>1152</v>
      </c>
      <c r="M174" s="139">
        <v>495817</v>
      </c>
      <c r="N174" s="139" t="s">
        <v>1054</v>
      </c>
    </row>
    <row r="175" spans="1:14" ht="15.75" customHeight="1">
      <c r="A175" s="139">
        <v>2018</v>
      </c>
      <c r="B175" s="100" t="s">
        <v>633</v>
      </c>
      <c r="C175" s="139" t="s">
        <v>1778</v>
      </c>
      <c r="D175" s="139">
        <v>1005286</v>
      </c>
      <c r="E175" s="139" t="s">
        <v>1779</v>
      </c>
      <c r="F175" s="139">
        <v>41.447600000000001</v>
      </c>
      <c r="G175" s="139">
        <v>-81.675330000000002</v>
      </c>
      <c r="H175" s="139" t="s">
        <v>1780</v>
      </c>
      <c r="I175" s="139" t="s">
        <v>1781</v>
      </c>
      <c r="J175" s="139" t="s">
        <v>95</v>
      </c>
      <c r="K175" s="139">
        <v>44105</v>
      </c>
      <c r="L175" s="139" t="s">
        <v>1493</v>
      </c>
      <c r="M175" s="139">
        <v>86602</v>
      </c>
      <c r="N175" s="139" t="s">
        <v>1160</v>
      </c>
    </row>
    <row r="176" spans="1:14" ht="15.75" customHeight="1">
      <c r="A176" s="139">
        <v>2018</v>
      </c>
      <c r="B176" s="100" t="s">
        <v>633</v>
      </c>
      <c r="C176" s="139" t="s">
        <v>1782</v>
      </c>
      <c r="D176" s="139">
        <v>1005833</v>
      </c>
      <c r="E176" s="139" t="s">
        <v>1783</v>
      </c>
      <c r="F176" s="139">
        <v>30.534915000000002</v>
      </c>
      <c r="G176" s="139">
        <v>-91.418808999999996</v>
      </c>
      <c r="H176" s="139" t="s">
        <v>1784</v>
      </c>
      <c r="I176" s="139" t="s">
        <v>1785</v>
      </c>
      <c r="J176" s="139" t="s">
        <v>50</v>
      </c>
      <c r="K176" s="139">
        <v>70729</v>
      </c>
      <c r="L176" s="139" t="s">
        <v>1786</v>
      </c>
      <c r="M176" s="139">
        <v>89689</v>
      </c>
      <c r="N176" s="139" t="s">
        <v>1054</v>
      </c>
    </row>
    <row r="177" spans="1:14" ht="15.75" customHeight="1">
      <c r="A177" s="139">
        <v>2018</v>
      </c>
      <c r="B177" s="100" t="s">
        <v>633</v>
      </c>
      <c r="C177" s="139" t="s">
        <v>1787</v>
      </c>
      <c r="D177" s="139">
        <v>1005835</v>
      </c>
      <c r="E177" s="139" t="s">
        <v>1788</v>
      </c>
      <c r="F177" s="139">
        <v>32.564860000000003</v>
      </c>
      <c r="G177" s="139">
        <v>-88.199669999999998</v>
      </c>
      <c r="H177" s="139" t="s">
        <v>1789</v>
      </c>
      <c r="I177" s="139" t="s">
        <v>1790</v>
      </c>
      <c r="J177" s="139" t="s">
        <v>3</v>
      </c>
      <c r="K177" s="139">
        <v>35470</v>
      </c>
      <c r="L177" s="139" t="s">
        <v>1786</v>
      </c>
      <c r="M177" s="139">
        <v>87017</v>
      </c>
      <c r="N177" s="139" t="s">
        <v>1054</v>
      </c>
    </row>
    <row r="178" spans="1:14" ht="15.75" customHeight="1">
      <c r="A178" s="139">
        <v>2018</v>
      </c>
      <c r="B178" s="100" t="s">
        <v>633</v>
      </c>
      <c r="C178" s="139" t="s">
        <v>1791</v>
      </c>
      <c r="D178" s="139">
        <v>1002800</v>
      </c>
      <c r="E178" s="139" t="s">
        <v>1792</v>
      </c>
      <c r="F178" s="139">
        <v>38.0381</v>
      </c>
      <c r="G178" s="139">
        <v>-85.715299999999999</v>
      </c>
      <c r="H178" s="139" t="s">
        <v>1793</v>
      </c>
      <c r="I178" s="139" t="s">
        <v>1794</v>
      </c>
      <c r="J178" s="139" t="s">
        <v>47</v>
      </c>
      <c r="K178" s="139">
        <v>40165</v>
      </c>
      <c r="L178" s="139" t="s">
        <v>1786</v>
      </c>
      <c r="M178" s="139">
        <v>19004</v>
      </c>
      <c r="N178" s="139" t="s">
        <v>1054</v>
      </c>
    </row>
    <row r="179" spans="1:14" ht="15.75" customHeight="1">
      <c r="A179" s="139">
        <v>2018</v>
      </c>
      <c r="B179" s="100" t="s">
        <v>633</v>
      </c>
      <c r="C179" s="139" t="s">
        <v>1795</v>
      </c>
      <c r="D179" s="139">
        <v>1012548</v>
      </c>
      <c r="E179" s="139" t="s">
        <v>1796</v>
      </c>
      <c r="F179" s="139">
        <v>34.769447</v>
      </c>
      <c r="G179" s="139">
        <v>-119.048301</v>
      </c>
      <c r="H179" s="139" t="s">
        <v>1797</v>
      </c>
      <c r="I179" s="139" t="s">
        <v>1798</v>
      </c>
      <c r="J179" s="139" t="s">
        <v>15</v>
      </c>
      <c r="K179" s="139">
        <v>93225</v>
      </c>
      <c r="L179" s="139" t="s">
        <v>1786</v>
      </c>
      <c r="M179" s="139">
        <v>25170</v>
      </c>
      <c r="N179" s="139" t="s">
        <v>1054</v>
      </c>
    </row>
    <row r="180" spans="1:14" ht="15.75" customHeight="1">
      <c r="A180" s="139">
        <v>2018</v>
      </c>
      <c r="B180" s="100" t="s">
        <v>633</v>
      </c>
      <c r="C180" s="139" t="s">
        <v>1799</v>
      </c>
      <c r="D180" s="139">
        <v>1013060</v>
      </c>
      <c r="E180" s="139" t="s">
        <v>1800</v>
      </c>
      <c r="F180" s="139">
        <v>39.525370000000002</v>
      </c>
      <c r="G180" s="139">
        <v>-86.377859999999998</v>
      </c>
      <c r="H180" s="139" t="s">
        <v>1801</v>
      </c>
      <c r="I180" s="139" t="s">
        <v>1670</v>
      </c>
      <c r="J180" s="139" t="s">
        <v>39</v>
      </c>
      <c r="K180" s="139">
        <v>46158</v>
      </c>
      <c r="L180" s="139" t="s">
        <v>1786</v>
      </c>
      <c r="M180" s="139">
        <v>32977</v>
      </c>
      <c r="N180" s="139" t="s">
        <v>1054</v>
      </c>
    </row>
    <row r="181" spans="1:14" ht="15.75" customHeight="1">
      <c r="A181" s="139">
        <v>2018</v>
      </c>
      <c r="B181" s="100" t="s">
        <v>633</v>
      </c>
      <c r="C181" s="139" t="s">
        <v>1802</v>
      </c>
      <c r="D181" s="139">
        <v>1002504</v>
      </c>
      <c r="E181" s="139" t="s">
        <v>1803</v>
      </c>
      <c r="F181" s="139">
        <v>39.407780000000002</v>
      </c>
      <c r="G181" s="139">
        <v>-75.218890000000002</v>
      </c>
      <c r="H181" s="139" t="s">
        <v>1804</v>
      </c>
      <c r="I181" s="139" t="s">
        <v>1805</v>
      </c>
      <c r="J181" s="139" t="s">
        <v>81</v>
      </c>
      <c r="K181" s="139">
        <v>8302</v>
      </c>
      <c r="L181" s="139" t="s">
        <v>1806</v>
      </c>
      <c r="M181" s="139">
        <v>54105</v>
      </c>
      <c r="N181" s="139" t="s">
        <v>1050</v>
      </c>
    </row>
    <row r="182" spans="1:14" ht="15.75" customHeight="1">
      <c r="A182" s="139">
        <v>2018</v>
      </c>
      <c r="B182" s="100" t="s">
        <v>633</v>
      </c>
      <c r="C182" s="139" t="s">
        <v>1807</v>
      </c>
      <c r="D182" s="139">
        <v>1005977</v>
      </c>
      <c r="E182" s="139" t="s">
        <v>1808</v>
      </c>
      <c r="F182" s="139">
        <v>42.662599999999998</v>
      </c>
      <c r="G182" s="139">
        <v>-88.290599999999998</v>
      </c>
      <c r="H182" s="139" t="s">
        <v>1809</v>
      </c>
      <c r="I182" s="139" t="s">
        <v>1810</v>
      </c>
      <c r="J182" s="139" t="s">
        <v>132</v>
      </c>
      <c r="K182" s="139">
        <v>53105</v>
      </c>
      <c r="L182" s="139" t="s">
        <v>1806</v>
      </c>
      <c r="M182" s="139">
        <v>74403</v>
      </c>
      <c r="N182" s="139" t="s">
        <v>1050</v>
      </c>
    </row>
    <row r="183" spans="1:14" ht="15.75" customHeight="1">
      <c r="A183" s="139">
        <v>2018</v>
      </c>
      <c r="B183" s="100" t="s">
        <v>633</v>
      </c>
      <c r="C183" s="139" t="s">
        <v>1811</v>
      </c>
      <c r="D183" s="139">
        <v>1000105</v>
      </c>
      <c r="E183" s="139" t="s">
        <v>1812</v>
      </c>
      <c r="F183" s="139">
        <v>41.642119999999998</v>
      </c>
      <c r="G183" s="139">
        <v>-87.59966</v>
      </c>
      <c r="H183" s="139" t="s">
        <v>1813</v>
      </c>
      <c r="I183" s="139" t="s">
        <v>1702</v>
      </c>
      <c r="J183" s="139" t="s">
        <v>36</v>
      </c>
      <c r="K183" s="139">
        <v>60419</v>
      </c>
      <c r="L183" s="139" t="s">
        <v>1806</v>
      </c>
      <c r="M183" s="139">
        <v>84581</v>
      </c>
      <c r="N183" s="139" t="s">
        <v>1050</v>
      </c>
    </row>
    <row r="184" spans="1:14" ht="15.75" customHeight="1">
      <c r="A184" s="139">
        <v>2018</v>
      </c>
      <c r="B184" s="100" t="s">
        <v>633</v>
      </c>
      <c r="C184" s="139" t="s">
        <v>1814</v>
      </c>
      <c r="D184" s="139">
        <v>1000002</v>
      </c>
      <c r="E184" s="139" t="s">
        <v>1815</v>
      </c>
      <c r="F184" s="139">
        <v>40.371053000000003</v>
      </c>
      <c r="G184" s="139">
        <v>-85.198133999999996</v>
      </c>
      <c r="H184" s="139" t="s">
        <v>1816</v>
      </c>
      <c r="I184" s="139" t="s">
        <v>1817</v>
      </c>
      <c r="J184" s="139" t="s">
        <v>39</v>
      </c>
      <c r="K184" s="139">
        <v>47336</v>
      </c>
      <c r="L184" s="139" t="s">
        <v>1806</v>
      </c>
      <c r="M184" s="139">
        <v>110433</v>
      </c>
      <c r="N184" s="139" t="s">
        <v>1050</v>
      </c>
    </row>
    <row r="185" spans="1:14" ht="15.75" customHeight="1">
      <c r="A185" s="139">
        <v>2018</v>
      </c>
      <c r="B185" s="100" t="s">
        <v>633</v>
      </c>
      <c r="C185" s="139" t="s">
        <v>1818</v>
      </c>
      <c r="D185" s="139">
        <v>1000003</v>
      </c>
      <c r="E185" s="139" t="s">
        <v>1819</v>
      </c>
      <c r="F185" s="139">
        <v>36.291066000000001</v>
      </c>
      <c r="G185" s="139">
        <v>-78.391883000000007</v>
      </c>
      <c r="H185" s="139" t="s">
        <v>1820</v>
      </c>
      <c r="I185" s="139" t="s">
        <v>1821</v>
      </c>
      <c r="J185" s="139" t="s">
        <v>89</v>
      </c>
      <c r="K185" s="139">
        <v>27537</v>
      </c>
      <c r="L185" s="139" t="s">
        <v>1806</v>
      </c>
      <c r="M185" s="139">
        <v>79330</v>
      </c>
      <c r="N185" s="139" t="s">
        <v>1050</v>
      </c>
    </row>
    <row r="186" spans="1:14" ht="15.75" customHeight="1">
      <c r="A186" s="139">
        <v>2018</v>
      </c>
      <c r="B186" s="100" t="s">
        <v>633</v>
      </c>
      <c r="C186" s="139" t="s">
        <v>1822</v>
      </c>
      <c r="D186" s="139">
        <v>1000004</v>
      </c>
      <c r="E186" s="139" t="s">
        <v>1823</v>
      </c>
      <c r="F186" s="139">
        <v>40.157643</v>
      </c>
      <c r="G186" s="139">
        <v>-89.353796000000003</v>
      </c>
      <c r="H186" s="139" t="s">
        <v>1483</v>
      </c>
      <c r="I186" s="139" t="s">
        <v>1824</v>
      </c>
      <c r="J186" s="139" t="s">
        <v>36</v>
      </c>
      <c r="K186" s="139">
        <v>62656</v>
      </c>
      <c r="L186" s="139" t="s">
        <v>1806</v>
      </c>
      <c r="M186" s="139">
        <v>55506</v>
      </c>
      <c r="N186" s="139" t="s">
        <v>1050</v>
      </c>
    </row>
    <row r="187" spans="1:14" ht="15.75" customHeight="1">
      <c r="A187" s="139">
        <v>2018</v>
      </c>
      <c r="B187" s="100" t="s">
        <v>633</v>
      </c>
      <c r="C187" s="139" t="s">
        <v>1825</v>
      </c>
      <c r="D187" s="139">
        <v>1000005</v>
      </c>
      <c r="E187" s="139" t="s">
        <v>1826</v>
      </c>
      <c r="F187" s="139">
        <v>36.923749999999998</v>
      </c>
      <c r="G187" s="139">
        <v>-120.10411999999999</v>
      </c>
      <c r="H187" s="139" t="s">
        <v>1827</v>
      </c>
      <c r="I187" s="139" t="s">
        <v>1828</v>
      </c>
      <c r="J187" s="139" t="s">
        <v>15</v>
      </c>
      <c r="K187" s="139">
        <v>93637</v>
      </c>
      <c r="L187" s="139" t="s">
        <v>1806</v>
      </c>
      <c r="M187" s="139">
        <v>83800</v>
      </c>
      <c r="N187" s="139" t="s">
        <v>1050</v>
      </c>
    </row>
    <row r="188" spans="1:14" ht="15.75" customHeight="1">
      <c r="A188" s="139">
        <v>2018</v>
      </c>
      <c r="B188" s="100" t="s">
        <v>633</v>
      </c>
      <c r="C188" s="139" t="s">
        <v>1829</v>
      </c>
      <c r="D188" s="139">
        <v>1000006</v>
      </c>
      <c r="E188" s="139" t="s">
        <v>1830</v>
      </c>
      <c r="F188" s="139">
        <v>42.127777999999999</v>
      </c>
      <c r="G188" s="139">
        <v>-71.510555999999994</v>
      </c>
      <c r="H188" s="139" t="s">
        <v>1831</v>
      </c>
      <c r="I188" s="139" t="s">
        <v>1832</v>
      </c>
      <c r="J188" s="139" t="s">
        <v>58</v>
      </c>
      <c r="K188" s="139">
        <v>1757</v>
      </c>
      <c r="L188" s="139" t="s">
        <v>1806</v>
      </c>
      <c r="M188" s="139">
        <v>9736</v>
      </c>
      <c r="N188" s="139" t="s">
        <v>1050</v>
      </c>
    </row>
    <row r="189" spans="1:14" ht="15.75" customHeight="1">
      <c r="A189" s="139">
        <v>2018</v>
      </c>
      <c r="B189" s="100" t="s">
        <v>633</v>
      </c>
      <c r="C189" s="139" t="s">
        <v>1833</v>
      </c>
      <c r="D189" s="139">
        <v>1000028</v>
      </c>
      <c r="E189" s="139" t="s">
        <v>1834</v>
      </c>
      <c r="F189" s="139">
        <v>38.295166999999999</v>
      </c>
      <c r="G189" s="139">
        <v>-90.400943999999996</v>
      </c>
      <c r="H189" s="139" t="s">
        <v>1835</v>
      </c>
      <c r="I189" s="139" t="s">
        <v>1327</v>
      </c>
      <c r="J189" s="139" t="s">
        <v>68</v>
      </c>
      <c r="K189" s="139">
        <v>63070</v>
      </c>
      <c r="L189" s="139" t="s">
        <v>1806</v>
      </c>
      <c r="M189" s="139">
        <v>83613</v>
      </c>
      <c r="N189" s="139" t="s">
        <v>1050</v>
      </c>
    </row>
    <row r="190" spans="1:14" ht="15.75" customHeight="1">
      <c r="A190" s="139">
        <v>2018</v>
      </c>
      <c r="B190" s="100" t="s">
        <v>633</v>
      </c>
      <c r="C190" s="139" t="s">
        <v>1836</v>
      </c>
      <c r="D190" s="139">
        <v>1000020</v>
      </c>
      <c r="E190" s="139" t="s">
        <v>1837</v>
      </c>
      <c r="F190" s="139">
        <v>41.817869999999999</v>
      </c>
      <c r="G190" s="139">
        <v>-78.286990000000003</v>
      </c>
      <c r="H190" s="139" t="s">
        <v>1838</v>
      </c>
      <c r="I190" s="139" t="s">
        <v>1839</v>
      </c>
      <c r="J190" s="139" t="s">
        <v>103</v>
      </c>
      <c r="K190" s="139">
        <v>16743</v>
      </c>
      <c r="L190" s="139" t="s">
        <v>1806</v>
      </c>
      <c r="M190" s="139">
        <v>63469</v>
      </c>
      <c r="N190" s="139" t="s">
        <v>1050</v>
      </c>
    </row>
    <row r="191" spans="1:14" ht="15.75" customHeight="1">
      <c r="A191" s="139">
        <v>2018</v>
      </c>
      <c r="B191" s="100" t="s">
        <v>633</v>
      </c>
      <c r="C191" s="139" t="s">
        <v>1840</v>
      </c>
      <c r="D191" s="139">
        <v>1000021</v>
      </c>
      <c r="E191" s="139" t="s">
        <v>1841</v>
      </c>
      <c r="F191" s="139">
        <v>32.546410999999999</v>
      </c>
      <c r="G191" s="139">
        <v>-92.763638999999998</v>
      </c>
      <c r="H191" s="139" t="s">
        <v>1842</v>
      </c>
      <c r="I191" s="139" t="s">
        <v>1843</v>
      </c>
      <c r="J191" s="139" t="s">
        <v>50</v>
      </c>
      <c r="K191" s="139">
        <v>71275</v>
      </c>
      <c r="L191" s="139" t="s">
        <v>1806</v>
      </c>
      <c r="M191" s="139">
        <v>74997</v>
      </c>
      <c r="N191" s="139" t="s">
        <v>1050</v>
      </c>
    </row>
    <row r="192" spans="1:14" ht="15.75" customHeight="1">
      <c r="A192" s="139">
        <v>2018</v>
      </c>
      <c r="B192" s="100" t="s">
        <v>633</v>
      </c>
      <c r="C192" s="139" t="s">
        <v>1844</v>
      </c>
      <c r="D192" s="139">
        <v>1000023</v>
      </c>
      <c r="E192" s="139" t="s">
        <v>1845</v>
      </c>
      <c r="F192" s="139">
        <v>36.009923999999998</v>
      </c>
      <c r="G192" s="139">
        <v>-96.099232999999998</v>
      </c>
      <c r="H192" s="139" t="s">
        <v>1846</v>
      </c>
      <c r="I192" s="139" t="s">
        <v>1847</v>
      </c>
      <c r="J192" s="139" t="s">
        <v>98</v>
      </c>
      <c r="K192" s="139">
        <v>74066</v>
      </c>
      <c r="L192" s="139" t="s">
        <v>1806</v>
      </c>
      <c r="M192" s="139">
        <v>108718</v>
      </c>
      <c r="N192" s="139" t="s">
        <v>1050</v>
      </c>
    </row>
    <row r="193" spans="1:14" ht="15.75" customHeight="1">
      <c r="A193" s="139">
        <v>2018</v>
      </c>
      <c r="B193" s="100" t="s">
        <v>633</v>
      </c>
      <c r="C193" s="139" t="s">
        <v>1848</v>
      </c>
      <c r="D193" s="139">
        <v>1000024</v>
      </c>
      <c r="E193" s="139" t="s">
        <v>1849</v>
      </c>
      <c r="F193" s="139">
        <v>47.551766999999998</v>
      </c>
      <c r="G193" s="139">
        <v>-122.337152</v>
      </c>
      <c r="H193" s="139" t="s">
        <v>1850</v>
      </c>
      <c r="I193" s="139" t="s">
        <v>1851</v>
      </c>
      <c r="J193" s="139" t="s">
        <v>126</v>
      </c>
      <c r="K193" s="139">
        <v>98134</v>
      </c>
      <c r="L193" s="139" t="s">
        <v>1806</v>
      </c>
      <c r="M193" s="139">
        <v>76415</v>
      </c>
      <c r="N193" s="139" t="s">
        <v>1050</v>
      </c>
    </row>
    <row r="194" spans="1:14" ht="15.75" customHeight="1">
      <c r="A194" s="139">
        <v>2018</v>
      </c>
      <c r="B194" s="100" t="s">
        <v>633</v>
      </c>
      <c r="C194" s="139" t="s">
        <v>1852</v>
      </c>
      <c r="D194" s="139">
        <v>1000026</v>
      </c>
      <c r="E194" s="139" t="s">
        <v>1853</v>
      </c>
      <c r="F194" s="139">
        <v>35.760199999999998</v>
      </c>
      <c r="G194" s="139">
        <v>-77.882599999999996</v>
      </c>
      <c r="H194" s="139" t="s">
        <v>1854</v>
      </c>
      <c r="I194" s="139" t="s">
        <v>1855</v>
      </c>
      <c r="J194" s="139" t="s">
        <v>89</v>
      </c>
      <c r="K194" s="139">
        <v>27893</v>
      </c>
      <c r="L194" s="139" t="s">
        <v>1806</v>
      </c>
      <c r="M194" s="139">
        <v>76562</v>
      </c>
      <c r="N194" s="139" t="s">
        <v>1050</v>
      </c>
    </row>
    <row r="195" spans="1:14" ht="15.75" customHeight="1">
      <c r="A195" s="139">
        <v>2018</v>
      </c>
      <c r="B195" s="100" t="s">
        <v>633</v>
      </c>
      <c r="C195" s="139" t="s">
        <v>1856</v>
      </c>
      <c r="D195" s="139">
        <v>1006060</v>
      </c>
      <c r="E195" s="139" t="s">
        <v>1857</v>
      </c>
      <c r="F195" s="139">
        <v>40.173693999999998</v>
      </c>
      <c r="G195" s="139">
        <v>-84.971693999999999</v>
      </c>
      <c r="H195" s="139" t="s">
        <v>1858</v>
      </c>
      <c r="I195" s="139" t="s">
        <v>1859</v>
      </c>
      <c r="J195" s="139" t="s">
        <v>39</v>
      </c>
      <c r="K195" s="139">
        <v>47394</v>
      </c>
      <c r="L195" s="139" t="s">
        <v>1806</v>
      </c>
      <c r="M195" s="139">
        <v>89571</v>
      </c>
      <c r="N195" s="139" t="s">
        <v>1050</v>
      </c>
    </row>
    <row r="196" spans="1:14" ht="15.75" customHeight="1">
      <c r="A196" s="139">
        <v>2018</v>
      </c>
      <c r="B196" s="100" t="s">
        <v>633</v>
      </c>
      <c r="C196" s="139" t="s">
        <v>1860</v>
      </c>
      <c r="D196" s="139">
        <v>1006883</v>
      </c>
      <c r="E196" s="139" t="s">
        <v>1861</v>
      </c>
      <c r="F196" s="139">
        <v>32.773496999999999</v>
      </c>
      <c r="G196" s="139">
        <v>-83.651600000000002</v>
      </c>
      <c r="H196" s="139" t="s">
        <v>1772</v>
      </c>
      <c r="I196" s="139" t="s">
        <v>1862</v>
      </c>
      <c r="J196" s="139" t="s">
        <v>28</v>
      </c>
      <c r="K196" s="139">
        <v>31206</v>
      </c>
      <c r="L196" s="139" t="s">
        <v>1524</v>
      </c>
      <c r="M196" s="139">
        <v>103709</v>
      </c>
      <c r="N196" s="139" t="s">
        <v>1054</v>
      </c>
    </row>
    <row r="197" spans="1:14" ht="15.75" customHeight="1">
      <c r="A197" s="139">
        <v>2018</v>
      </c>
      <c r="B197" s="100" t="s">
        <v>633</v>
      </c>
      <c r="C197" s="139" t="s">
        <v>1863</v>
      </c>
      <c r="D197" s="139">
        <v>1003846</v>
      </c>
      <c r="E197" s="139" t="s">
        <v>1864</v>
      </c>
      <c r="F197" s="139">
        <v>35.383056000000003</v>
      </c>
      <c r="G197" s="139">
        <v>-86.043610999999999</v>
      </c>
      <c r="H197" s="139" t="s">
        <v>1865</v>
      </c>
      <c r="I197" s="139" t="s">
        <v>1866</v>
      </c>
      <c r="J197" s="139" t="s">
        <v>113</v>
      </c>
      <c r="K197" s="139">
        <v>37389</v>
      </c>
      <c r="M197" s="139">
        <v>28014</v>
      </c>
      <c r="N197" s="139" t="s">
        <v>1054</v>
      </c>
    </row>
    <row r="198" spans="1:14" ht="15.75" customHeight="1">
      <c r="A198" s="139">
        <v>2018</v>
      </c>
      <c r="B198" s="100" t="s">
        <v>633</v>
      </c>
      <c r="C198" s="139" t="s">
        <v>1867</v>
      </c>
      <c r="D198" s="139">
        <v>1001780</v>
      </c>
      <c r="E198" s="139" t="s">
        <v>1868</v>
      </c>
      <c r="F198" s="139">
        <v>35.027816999999999</v>
      </c>
      <c r="G198" s="139">
        <v>-81.878960000000006</v>
      </c>
      <c r="H198" s="139" t="s">
        <v>1869</v>
      </c>
      <c r="I198" s="139" t="s">
        <v>1870</v>
      </c>
      <c r="J198" s="139" t="s">
        <v>107</v>
      </c>
      <c r="K198" s="139">
        <v>29307</v>
      </c>
      <c r="L198" s="139" t="s">
        <v>1871</v>
      </c>
      <c r="M198" s="139">
        <v>96329</v>
      </c>
      <c r="N198" s="139" t="s">
        <v>1054</v>
      </c>
    </row>
    <row r="199" spans="1:14" ht="15.75" customHeight="1">
      <c r="A199" s="139">
        <v>2018</v>
      </c>
      <c r="B199" s="100" t="s">
        <v>633</v>
      </c>
      <c r="C199" s="139" t="s">
        <v>1872</v>
      </c>
      <c r="D199" s="139">
        <v>1013293</v>
      </c>
      <c r="E199" s="139" t="s">
        <v>1873</v>
      </c>
      <c r="F199" s="139">
        <v>42.947650000000003</v>
      </c>
      <c r="G199" s="139">
        <v>-78.892840000000007</v>
      </c>
      <c r="H199" s="139" t="s">
        <v>1874</v>
      </c>
      <c r="I199" s="139" t="s">
        <v>1875</v>
      </c>
      <c r="J199" s="139" t="s">
        <v>87</v>
      </c>
      <c r="K199" s="139">
        <v>14207</v>
      </c>
      <c r="L199" s="139" t="s">
        <v>1876</v>
      </c>
      <c r="M199" s="139">
        <v>36787</v>
      </c>
      <c r="N199" s="139" t="s">
        <v>1054</v>
      </c>
    </row>
    <row r="200" spans="1:14" ht="15.75" customHeight="1">
      <c r="A200" s="139">
        <v>2018</v>
      </c>
      <c r="B200" s="100" t="s">
        <v>633</v>
      </c>
      <c r="C200" s="139" t="s">
        <v>1877</v>
      </c>
      <c r="D200" s="139">
        <v>1008734</v>
      </c>
      <c r="E200" s="139" t="s">
        <v>1878</v>
      </c>
      <c r="F200" s="139">
        <v>40.523600000000002</v>
      </c>
      <c r="G200" s="139">
        <v>-105.02021000000001</v>
      </c>
      <c r="H200" s="139" t="s">
        <v>1879</v>
      </c>
      <c r="I200" s="139" t="s">
        <v>1415</v>
      </c>
      <c r="J200" s="139" t="s">
        <v>17</v>
      </c>
      <c r="K200" s="139">
        <v>80525</v>
      </c>
      <c r="L200" s="139" t="s">
        <v>1880</v>
      </c>
      <c r="M200" s="139">
        <v>14381</v>
      </c>
      <c r="N200" s="139" t="s">
        <v>1368</v>
      </c>
    </row>
    <row r="201" spans="1:14" ht="15.75" customHeight="1">
      <c r="A201" s="139">
        <v>2018</v>
      </c>
      <c r="B201" s="100" t="s">
        <v>633</v>
      </c>
      <c r="C201" s="139" t="s">
        <v>1881</v>
      </c>
      <c r="D201" s="139">
        <v>1003903</v>
      </c>
      <c r="E201" s="139" t="s">
        <v>1882</v>
      </c>
      <c r="F201" s="139">
        <v>33.813889000000003</v>
      </c>
      <c r="G201" s="139">
        <v>-88.556113999999994</v>
      </c>
      <c r="H201" s="139" t="s">
        <v>1883</v>
      </c>
      <c r="I201" s="139" t="s">
        <v>1252</v>
      </c>
      <c r="J201" s="139" t="s">
        <v>65</v>
      </c>
      <c r="K201" s="139">
        <v>39730</v>
      </c>
      <c r="L201" s="139" t="s">
        <v>1884</v>
      </c>
      <c r="M201" s="139">
        <v>67914</v>
      </c>
      <c r="N201" s="139" t="s">
        <v>1054</v>
      </c>
    </row>
    <row r="202" spans="1:14" ht="15.75" customHeight="1">
      <c r="A202" s="139">
        <v>2018</v>
      </c>
      <c r="B202" s="100" t="s">
        <v>633</v>
      </c>
      <c r="C202" s="139" t="s">
        <v>1885</v>
      </c>
      <c r="D202" s="139">
        <v>1002032</v>
      </c>
      <c r="E202" s="139" t="s">
        <v>1886</v>
      </c>
      <c r="F202" s="139">
        <v>42.594900000000003</v>
      </c>
      <c r="G202" s="139">
        <v>-89.666910000000001</v>
      </c>
      <c r="H202" s="139" t="s">
        <v>1545</v>
      </c>
      <c r="I202" s="139" t="s">
        <v>1887</v>
      </c>
      <c r="J202" s="139" t="s">
        <v>132</v>
      </c>
      <c r="K202" s="139">
        <v>53566</v>
      </c>
      <c r="L202" s="139" t="s">
        <v>1888</v>
      </c>
      <c r="M202" s="139">
        <v>109961</v>
      </c>
      <c r="N202" s="139" t="s">
        <v>1383</v>
      </c>
    </row>
    <row r="203" spans="1:14" ht="15.75" customHeight="1">
      <c r="A203" s="139">
        <v>2018</v>
      </c>
      <c r="B203" s="100" t="s">
        <v>633</v>
      </c>
      <c r="C203" s="139" t="s">
        <v>1889</v>
      </c>
      <c r="D203" s="139">
        <v>1004171</v>
      </c>
      <c r="E203" s="139" t="s">
        <v>1890</v>
      </c>
      <c r="F203" s="139">
        <v>40.197650000000003</v>
      </c>
      <c r="G203" s="139">
        <v>-85.408929999999998</v>
      </c>
      <c r="H203" s="139" t="s">
        <v>1891</v>
      </c>
      <c r="I203" s="139" t="s">
        <v>1892</v>
      </c>
      <c r="J203" s="139" t="s">
        <v>39</v>
      </c>
      <c r="K203" s="139">
        <v>47306</v>
      </c>
      <c r="L203" s="139" t="s">
        <v>1893</v>
      </c>
      <c r="M203" s="139">
        <v>26441</v>
      </c>
      <c r="N203" s="139" t="s">
        <v>1054</v>
      </c>
    </row>
    <row r="204" spans="1:14" ht="15.75" customHeight="1">
      <c r="A204" s="139">
        <v>2018</v>
      </c>
      <c r="B204" s="100" t="s">
        <v>633</v>
      </c>
      <c r="C204" s="139" t="s">
        <v>1894</v>
      </c>
      <c r="D204" s="139">
        <v>1007885</v>
      </c>
      <c r="E204" s="139" t="s">
        <v>1895</v>
      </c>
      <c r="F204" s="139">
        <v>30.738054999999999</v>
      </c>
      <c r="G204" s="139">
        <v>-84.493939999999995</v>
      </c>
      <c r="H204" s="139" t="s">
        <v>1896</v>
      </c>
      <c r="I204" s="139" t="s">
        <v>1771</v>
      </c>
      <c r="J204" s="139" t="s">
        <v>28</v>
      </c>
      <c r="K204" s="139">
        <v>39815</v>
      </c>
      <c r="L204" s="139" t="s">
        <v>1897</v>
      </c>
      <c r="M204" s="139">
        <v>114816</v>
      </c>
      <c r="N204" s="139" t="s">
        <v>1054</v>
      </c>
    </row>
    <row r="205" spans="1:14" ht="15.75" customHeight="1">
      <c r="A205" s="139">
        <v>2018</v>
      </c>
      <c r="B205" s="100" t="s">
        <v>633</v>
      </c>
      <c r="C205" s="139" t="s">
        <v>1898</v>
      </c>
      <c r="D205" s="139">
        <v>1002622</v>
      </c>
      <c r="E205" s="139" t="s">
        <v>1899</v>
      </c>
      <c r="F205" s="139">
        <v>32.078611000000002</v>
      </c>
      <c r="G205" s="139">
        <v>-81.054444000000004</v>
      </c>
      <c r="H205" s="139" t="s">
        <v>1900</v>
      </c>
      <c r="I205" s="139" t="s">
        <v>1901</v>
      </c>
      <c r="J205" s="139" t="s">
        <v>28</v>
      </c>
      <c r="K205" s="139">
        <v>31404</v>
      </c>
      <c r="L205" s="139" t="s">
        <v>1897</v>
      </c>
      <c r="M205" s="139">
        <v>57189</v>
      </c>
      <c r="N205" s="139" t="s">
        <v>1054</v>
      </c>
    </row>
    <row r="206" spans="1:14" ht="15.75" customHeight="1">
      <c r="A206" s="139">
        <v>2018</v>
      </c>
      <c r="B206" s="100" t="s">
        <v>633</v>
      </c>
      <c r="C206" s="139" t="s">
        <v>1902</v>
      </c>
      <c r="D206" s="139">
        <v>1006829</v>
      </c>
      <c r="E206" s="139" t="s">
        <v>1903</v>
      </c>
      <c r="F206" s="139">
        <v>32.890393000000003</v>
      </c>
      <c r="G206" s="139">
        <v>-83.344944999999996</v>
      </c>
      <c r="H206" s="139" t="s">
        <v>1904</v>
      </c>
      <c r="I206" s="139" t="s">
        <v>1905</v>
      </c>
      <c r="J206" s="139" t="s">
        <v>28</v>
      </c>
      <c r="K206" s="139">
        <v>31031</v>
      </c>
      <c r="L206" s="139" t="s">
        <v>1897</v>
      </c>
      <c r="M206" s="139">
        <v>47769</v>
      </c>
      <c r="N206" s="139" t="s">
        <v>1054</v>
      </c>
    </row>
    <row r="207" spans="1:14" ht="15.75" customHeight="1">
      <c r="A207" s="139">
        <v>2018</v>
      </c>
      <c r="B207" s="100" t="s">
        <v>633</v>
      </c>
      <c r="C207" s="139" t="s">
        <v>1902</v>
      </c>
      <c r="D207" s="139">
        <v>1003325</v>
      </c>
      <c r="E207" s="139" t="s">
        <v>1906</v>
      </c>
      <c r="F207" s="139">
        <v>32.852744999999999</v>
      </c>
      <c r="G207" s="139">
        <v>-83.232552999999996</v>
      </c>
      <c r="H207" s="139" t="s">
        <v>1907</v>
      </c>
      <c r="I207" s="139" t="s">
        <v>1905</v>
      </c>
      <c r="J207" s="139" t="s">
        <v>28</v>
      </c>
      <c r="K207" s="139">
        <v>31054</v>
      </c>
      <c r="L207" s="139" t="s">
        <v>1897</v>
      </c>
      <c r="M207" s="139">
        <v>198462</v>
      </c>
      <c r="N207" s="139" t="s">
        <v>1054</v>
      </c>
    </row>
    <row r="208" spans="1:14" ht="15.75" customHeight="1">
      <c r="A208" s="139">
        <v>2018</v>
      </c>
      <c r="B208" s="100" t="s">
        <v>633</v>
      </c>
      <c r="C208" s="139" t="s">
        <v>1908</v>
      </c>
      <c r="D208" s="139">
        <v>1004740</v>
      </c>
      <c r="E208" s="139" t="s">
        <v>1909</v>
      </c>
      <c r="F208" s="139">
        <v>43.201211000000001</v>
      </c>
      <c r="G208" s="139">
        <v>-112.38243300000001</v>
      </c>
      <c r="H208" s="139" t="s">
        <v>1910</v>
      </c>
      <c r="I208" s="139" t="s">
        <v>1911</v>
      </c>
      <c r="J208" s="139" t="s">
        <v>34</v>
      </c>
      <c r="K208" s="139">
        <v>83221</v>
      </c>
      <c r="L208" s="139" t="s">
        <v>1912</v>
      </c>
      <c r="M208" s="139">
        <v>60859</v>
      </c>
      <c r="N208" s="139" t="s">
        <v>1054</v>
      </c>
    </row>
    <row r="209" spans="1:14" ht="15.75" customHeight="1">
      <c r="A209" s="139">
        <v>2018</v>
      </c>
      <c r="B209" s="100" t="s">
        <v>633</v>
      </c>
      <c r="C209" s="139" t="s">
        <v>1908</v>
      </c>
      <c r="D209" s="139">
        <v>1006355</v>
      </c>
      <c r="E209" s="139" t="s">
        <v>1913</v>
      </c>
      <c r="F209" s="139">
        <v>43.375115000000001</v>
      </c>
      <c r="G209" s="139">
        <v>-112.126806</v>
      </c>
      <c r="H209" s="139" t="s">
        <v>1914</v>
      </c>
      <c r="I209" s="139" t="s">
        <v>1915</v>
      </c>
      <c r="J209" s="139" t="s">
        <v>34</v>
      </c>
      <c r="K209" s="139">
        <v>83274</v>
      </c>
      <c r="L209" s="139" t="s">
        <v>1912</v>
      </c>
      <c r="M209" s="139">
        <v>31266</v>
      </c>
      <c r="N209" s="139" t="s">
        <v>1054</v>
      </c>
    </row>
    <row r="210" spans="1:14" ht="15.75" customHeight="1">
      <c r="A210" s="139">
        <v>2018</v>
      </c>
      <c r="B210" s="100" t="s">
        <v>633</v>
      </c>
      <c r="C210" s="139" t="s">
        <v>1916</v>
      </c>
      <c r="D210" s="139">
        <v>1005038</v>
      </c>
      <c r="E210" s="139" t="s">
        <v>1917</v>
      </c>
      <c r="F210" s="139">
        <v>37.818100000000001</v>
      </c>
      <c r="G210" s="139">
        <v>-77.4375</v>
      </c>
      <c r="H210" s="139" t="s">
        <v>1918</v>
      </c>
      <c r="I210" s="139" t="s">
        <v>1919</v>
      </c>
      <c r="J210" s="139" t="s">
        <v>123</v>
      </c>
      <c r="K210" s="139">
        <v>23005</v>
      </c>
      <c r="L210" s="139" t="s">
        <v>1920</v>
      </c>
      <c r="M210" s="139">
        <v>18264</v>
      </c>
      <c r="N210" s="139" t="s">
        <v>1054</v>
      </c>
    </row>
    <row r="211" spans="1:14" ht="15.75" customHeight="1">
      <c r="A211" s="139">
        <v>2018</v>
      </c>
      <c r="B211" s="100" t="s">
        <v>633</v>
      </c>
      <c r="C211" s="139" t="s">
        <v>1921</v>
      </c>
      <c r="D211" s="139">
        <v>1006416</v>
      </c>
      <c r="E211" s="139" t="s">
        <v>1922</v>
      </c>
      <c r="F211" s="139">
        <v>30.068247</v>
      </c>
      <c r="G211" s="139">
        <v>-94.230050000000006</v>
      </c>
      <c r="H211" s="139" t="s">
        <v>1923</v>
      </c>
      <c r="I211" s="139" t="s">
        <v>1327</v>
      </c>
      <c r="J211" s="139" t="s">
        <v>115</v>
      </c>
      <c r="K211" s="139">
        <v>77713</v>
      </c>
      <c r="L211" s="139" t="s">
        <v>1924</v>
      </c>
      <c r="M211" s="139">
        <v>33162</v>
      </c>
      <c r="N211" s="139" t="s">
        <v>1054</v>
      </c>
    </row>
    <row r="212" spans="1:14" ht="15.75" customHeight="1">
      <c r="A212" s="139">
        <v>2018</v>
      </c>
      <c r="B212" s="100" t="s">
        <v>633</v>
      </c>
      <c r="C212" s="139" t="s">
        <v>1925</v>
      </c>
      <c r="D212" s="139">
        <v>1013375</v>
      </c>
      <c r="E212" s="139" t="s">
        <v>1926</v>
      </c>
      <c r="F212" s="139">
        <v>32.344236000000002</v>
      </c>
      <c r="G212" s="139">
        <v>-93.616501</v>
      </c>
      <c r="H212" s="139" t="s">
        <v>1927</v>
      </c>
      <c r="J212" s="139" t="s">
        <v>50</v>
      </c>
      <c r="K212" s="139">
        <v>71115</v>
      </c>
      <c r="M212" s="139">
        <v>31402</v>
      </c>
      <c r="N212" s="139" t="s">
        <v>1054</v>
      </c>
    </row>
    <row r="213" spans="1:14" ht="15.75" customHeight="1">
      <c r="A213" s="139">
        <v>2018</v>
      </c>
      <c r="B213" s="100" t="s">
        <v>633</v>
      </c>
      <c r="C213" s="139" t="s">
        <v>1928</v>
      </c>
      <c r="D213" s="139">
        <v>1003718</v>
      </c>
      <c r="E213" s="139" t="s">
        <v>1929</v>
      </c>
      <c r="F213" s="139">
        <v>44.824339999999999</v>
      </c>
      <c r="G213" s="139">
        <v>-108.14364999999999</v>
      </c>
      <c r="H213" s="139" t="s">
        <v>1930</v>
      </c>
      <c r="I213" s="139" t="s">
        <v>1931</v>
      </c>
      <c r="J213" s="139" t="s">
        <v>134</v>
      </c>
      <c r="K213" s="139">
        <v>82431</v>
      </c>
      <c r="L213" s="139" t="s">
        <v>1932</v>
      </c>
      <c r="M213" s="139">
        <v>39206</v>
      </c>
      <c r="N213" s="139" t="s">
        <v>1054</v>
      </c>
    </row>
    <row r="214" spans="1:14" ht="15.75" customHeight="1">
      <c r="A214" s="139">
        <v>2018</v>
      </c>
      <c r="B214" s="100" t="s">
        <v>633</v>
      </c>
      <c r="C214" s="139" t="s">
        <v>1933</v>
      </c>
      <c r="D214" s="139">
        <v>1003913</v>
      </c>
      <c r="E214" s="139" t="s">
        <v>1934</v>
      </c>
      <c r="F214" s="139">
        <v>44.681089999999998</v>
      </c>
      <c r="G214" s="139">
        <v>-103.8518</v>
      </c>
      <c r="H214" s="139" t="s">
        <v>1331</v>
      </c>
      <c r="I214" s="139" t="s">
        <v>1935</v>
      </c>
      <c r="J214" s="139" t="s">
        <v>110</v>
      </c>
      <c r="K214" s="139">
        <v>57717</v>
      </c>
      <c r="L214" s="139" t="s">
        <v>1932</v>
      </c>
      <c r="M214" s="139">
        <v>35530</v>
      </c>
      <c r="N214" s="139" t="s">
        <v>1054</v>
      </c>
    </row>
    <row r="215" spans="1:14" ht="15.75" customHeight="1">
      <c r="A215" s="139">
        <v>2018</v>
      </c>
      <c r="B215" s="100" t="s">
        <v>633</v>
      </c>
      <c r="C215" s="139" t="s">
        <v>1936</v>
      </c>
      <c r="D215" s="139">
        <v>1006093</v>
      </c>
      <c r="E215" s="139" t="s">
        <v>1937</v>
      </c>
      <c r="F215" s="139">
        <v>41.135806000000002</v>
      </c>
      <c r="G215" s="139">
        <v>-84.904667000000003</v>
      </c>
      <c r="H215" s="139" t="s">
        <v>1938</v>
      </c>
      <c r="I215" s="139" t="s">
        <v>1939</v>
      </c>
      <c r="J215" s="139" t="s">
        <v>39</v>
      </c>
      <c r="K215" s="139">
        <v>46797</v>
      </c>
      <c r="L215" s="139" t="s">
        <v>1362</v>
      </c>
      <c r="M215" s="139">
        <v>28725</v>
      </c>
      <c r="N215" s="139" t="s">
        <v>1054</v>
      </c>
    </row>
    <row r="216" spans="1:14" ht="15.75" customHeight="1">
      <c r="A216" s="139">
        <v>2018</v>
      </c>
      <c r="B216" s="100" t="s">
        <v>633</v>
      </c>
      <c r="C216" s="139" t="s">
        <v>1940</v>
      </c>
      <c r="D216" s="139">
        <v>1006787</v>
      </c>
      <c r="E216" s="139" t="s">
        <v>1941</v>
      </c>
      <c r="F216" s="139">
        <v>41.17033</v>
      </c>
      <c r="G216" s="139">
        <v>-90.02355</v>
      </c>
      <c r="H216" s="139" t="s">
        <v>1942</v>
      </c>
      <c r="I216" s="139" t="s">
        <v>1943</v>
      </c>
      <c r="J216" s="139" t="s">
        <v>36</v>
      </c>
      <c r="K216" s="139">
        <v>61434</v>
      </c>
      <c r="L216" s="139" t="s">
        <v>1944</v>
      </c>
      <c r="M216" s="139">
        <v>172009</v>
      </c>
      <c r="N216" s="139" t="s">
        <v>1127</v>
      </c>
    </row>
    <row r="217" spans="1:14" ht="15.75" customHeight="1">
      <c r="A217" s="139">
        <v>2018</v>
      </c>
      <c r="B217" s="100" t="s">
        <v>633</v>
      </c>
      <c r="C217" s="139" t="s">
        <v>1945</v>
      </c>
      <c r="D217" s="139">
        <v>1002443</v>
      </c>
      <c r="E217" s="139" t="s">
        <v>1946</v>
      </c>
      <c r="F217" s="139">
        <v>40.829107999999998</v>
      </c>
      <c r="G217" s="139">
        <v>-91.225936000000004</v>
      </c>
      <c r="H217" s="139" t="s">
        <v>1947</v>
      </c>
      <c r="I217" s="139" t="s">
        <v>1179</v>
      </c>
      <c r="J217" s="139" t="s">
        <v>42</v>
      </c>
      <c r="K217" s="139">
        <v>52655</v>
      </c>
      <c r="L217" s="139" t="s">
        <v>1944</v>
      </c>
      <c r="M217" s="139">
        <v>155999</v>
      </c>
      <c r="N217" s="139" t="s">
        <v>1127</v>
      </c>
    </row>
    <row r="218" spans="1:14" ht="15.75" customHeight="1">
      <c r="A218" s="139">
        <v>2018</v>
      </c>
      <c r="B218" s="100" t="s">
        <v>633</v>
      </c>
      <c r="C218" s="139" t="s">
        <v>1948</v>
      </c>
      <c r="D218" s="139">
        <v>1005626</v>
      </c>
      <c r="E218" s="139" t="s">
        <v>1949</v>
      </c>
      <c r="F218" s="139">
        <v>42.487400000000001</v>
      </c>
      <c r="G218" s="139">
        <v>-91.161000000000001</v>
      </c>
      <c r="H218" s="139" t="s">
        <v>1950</v>
      </c>
      <c r="I218" s="139" t="s">
        <v>1892</v>
      </c>
      <c r="J218" s="139" t="s">
        <v>42</v>
      </c>
      <c r="K218" s="139">
        <v>52040</v>
      </c>
      <c r="L218" s="139" t="s">
        <v>1951</v>
      </c>
      <c r="M218" s="139">
        <v>174108</v>
      </c>
      <c r="N218" s="139" t="s">
        <v>1127</v>
      </c>
    </row>
    <row r="219" spans="1:14" ht="15.75" customHeight="1">
      <c r="A219" s="139">
        <v>2018</v>
      </c>
      <c r="B219" s="100" t="s">
        <v>633</v>
      </c>
      <c r="C219" s="139" t="s">
        <v>1952</v>
      </c>
      <c r="D219" s="139">
        <v>1006961</v>
      </c>
      <c r="E219" s="139" t="s">
        <v>1953</v>
      </c>
      <c r="F219" s="139">
        <v>32.269103999999999</v>
      </c>
      <c r="G219" s="139">
        <v>-101.41767299999999</v>
      </c>
      <c r="H219" s="139" t="s">
        <v>1954</v>
      </c>
      <c r="I219" s="139" t="s">
        <v>1955</v>
      </c>
      <c r="J219" s="139" t="s">
        <v>115</v>
      </c>
      <c r="K219" s="139">
        <v>79720</v>
      </c>
      <c r="L219" s="139" t="s">
        <v>1305</v>
      </c>
      <c r="M219" s="139">
        <v>833034</v>
      </c>
      <c r="N219" s="139" t="s">
        <v>1956</v>
      </c>
    </row>
    <row r="220" spans="1:14" ht="15.75" customHeight="1">
      <c r="A220" s="139">
        <v>2018</v>
      </c>
      <c r="B220" s="100" t="s">
        <v>633</v>
      </c>
      <c r="C220" s="139" t="s">
        <v>1957</v>
      </c>
      <c r="D220" s="139">
        <v>1009068</v>
      </c>
      <c r="E220" s="139" t="s">
        <v>1958</v>
      </c>
      <c r="F220" s="139">
        <v>40.838386</v>
      </c>
      <c r="G220" s="139">
        <v>-111.921443</v>
      </c>
      <c r="H220" s="139" t="s">
        <v>1959</v>
      </c>
      <c r="I220" s="139" t="s">
        <v>1960</v>
      </c>
      <c r="J220" s="139" t="s">
        <v>118</v>
      </c>
      <c r="K220" s="139">
        <v>84054</v>
      </c>
      <c r="L220" s="139" t="s">
        <v>1961</v>
      </c>
      <c r="M220" s="139">
        <v>294280</v>
      </c>
      <c r="N220" s="139" t="s">
        <v>1306</v>
      </c>
    </row>
    <row r="221" spans="1:14" ht="15.75" customHeight="1">
      <c r="A221" s="139">
        <v>2018</v>
      </c>
      <c r="B221" s="100" t="s">
        <v>633</v>
      </c>
      <c r="C221" s="139" t="s">
        <v>1962</v>
      </c>
      <c r="D221" s="139">
        <v>1006002</v>
      </c>
      <c r="E221" s="139" t="s">
        <v>1963</v>
      </c>
      <c r="F221" s="139">
        <v>37.240527999999998</v>
      </c>
      <c r="G221" s="139">
        <v>-89.601381000000003</v>
      </c>
      <c r="H221" s="139" t="s">
        <v>1964</v>
      </c>
      <c r="I221" s="139" t="s">
        <v>1965</v>
      </c>
      <c r="J221" s="139" t="s">
        <v>68</v>
      </c>
      <c r="K221" s="139">
        <v>63701</v>
      </c>
      <c r="L221" s="139" t="s">
        <v>1966</v>
      </c>
      <c r="M221" s="139">
        <v>31030</v>
      </c>
      <c r="N221" s="139" t="s">
        <v>1054</v>
      </c>
    </row>
    <row r="222" spans="1:14" ht="15.75" customHeight="1">
      <c r="A222" s="139">
        <v>2018</v>
      </c>
      <c r="B222" s="100" t="s">
        <v>633</v>
      </c>
      <c r="C222" s="139" t="s">
        <v>1967</v>
      </c>
      <c r="D222" s="139">
        <v>1005880</v>
      </c>
      <c r="E222" s="139" t="s">
        <v>1968</v>
      </c>
      <c r="F222" s="139">
        <v>34.904943000000003</v>
      </c>
      <c r="G222" s="139">
        <v>-82.178888000000001</v>
      </c>
      <c r="H222" s="139" t="s">
        <v>1969</v>
      </c>
      <c r="I222" s="139" t="s">
        <v>1870</v>
      </c>
      <c r="J222" s="139" t="s">
        <v>107</v>
      </c>
      <c r="K222" s="139">
        <v>29651</v>
      </c>
      <c r="L222" s="139" t="s">
        <v>1970</v>
      </c>
      <c r="M222" s="139">
        <v>55700</v>
      </c>
      <c r="N222" s="139" t="s">
        <v>1054</v>
      </c>
    </row>
    <row r="223" spans="1:14" ht="15.75" customHeight="1">
      <c r="A223" s="139">
        <v>2018</v>
      </c>
      <c r="B223" s="100" t="s">
        <v>633</v>
      </c>
      <c r="C223" s="139" t="s">
        <v>1971</v>
      </c>
      <c r="D223" s="139">
        <v>1000638</v>
      </c>
      <c r="F223" s="139">
        <v>39.862772999999997</v>
      </c>
      <c r="G223" s="139">
        <v>-75.321425000000005</v>
      </c>
      <c r="H223" s="139" t="s">
        <v>1972</v>
      </c>
      <c r="I223" s="139" t="s">
        <v>1892</v>
      </c>
      <c r="J223" s="139" t="s">
        <v>103</v>
      </c>
      <c r="K223" s="139">
        <v>19078</v>
      </c>
      <c r="L223" s="139" t="s">
        <v>1973</v>
      </c>
      <c r="M223" s="139">
        <v>23014</v>
      </c>
      <c r="N223" s="139" t="s">
        <v>1054</v>
      </c>
    </row>
    <row r="224" spans="1:14" ht="15.75" customHeight="1">
      <c r="A224" s="139">
        <v>2018</v>
      </c>
      <c r="B224" s="100" t="s">
        <v>633</v>
      </c>
      <c r="C224" s="139" t="s">
        <v>1974</v>
      </c>
      <c r="D224" s="139">
        <v>1002893</v>
      </c>
      <c r="E224" s="139" t="s">
        <v>1975</v>
      </c>
      <c r="F224" s="139">
        <v>46.103960000000001</v>
      </c>
      <c r="G224" s="139">
        <v>-118.91840000000001</v>
      </c>
      <c r="H224" s="139" t="s">
        <v>1976</v>
      </c>
      <c r="I224" s="139" t="s">
        <v>1977</v>
      </c>
      <c r="J224" s="139" t="s">
        <v>126</v>
      </c>
      <c r="K224" s="139">
        <v>99363</v>
      </c>
      <c r="L224" s="139" t="s">
        <v>1978</v>
      </c>
      <c r="M224" s="139">
        <v>111357</v>
      </c>
      <c r="N224" s="139" t="s">
        <v>1979</v>
      </c>
    </row>
    <row r="225" spans="1:14" ht="15.75" customHeight="1">
      <c r="A225" s="139">
        <v>2018</v>
      </c>
      <c r="B225" s="100" t="s">
        <v>633</v>
      </c>
      <c r="C225" s="139" t="s">
        <v>1980</v>
      </c>
      <c r="D225" s="139">
        <v>1007994</v>
      </c>
      <c r="E225" s="139" t="s">
        <v>1981</v>
      </c>
      <c r="F225" s="139">
        <v>48.605457999999999</v>
      </c>
      <c r="G225" s="139">
        <v>-93.406702999999993</v>
      </c>
      <c r="H225" s="139" t="s">
        <v>1982</v>
      </c>
      <c r="I225" s="139" t="s">
        <v>1983</v>
      </c>
      <c r="J225" s="139" t="s">
        <v>62</v>
      </c>
      <c r="K225" s="139">
        <v>56649</v>
      </c>
      <c r="L225" s="139" t="s">
        <v>1978</v>
      </c>
      <c r="M225" s="139">
        <v>160699</v>
      </c>
      <c r="N225" s="139" t="s">
        <v>1984</v>
      </c>
    </row>
    <row r="226" spans="1:14" ht="15.75" customHeight="1">
      <c r="A226" s="139">
        <v>2018</v>
      </c>
      <c r="B226" s="100" t="s">
        <v>633</v>
      </c>
      <c r="C226" s="139" t="s">
        <v>1985</v>
      </c>
      <c r="D226" s="139">
        <v>1002963</v>
      </c>
      <c r="E226" s="139" t="s">
        <v>1986</v>
      </c>
      <c r="F226" s="139">
        <v>31.492253000000002</v>
      </c>
      <c r="G226" s="139">
        <v>-87.898804999999996</v>
      </c>
      <c r="H226" s="139" t="s">
        <v>1987</v>
      </c>
      <c r="I226" s="139" t="s">
        <v>1988</v>
      </c>
      <c r="J226" s="139" t="s">
        <v>3</v>
      </c>
      <c r="K226" s="139">
        <v>36545</v>
      </c>
      <c r="L226" s="139" t="s">
        <v>1978</v>
      </c>
      <c r="M226" s="139">
        <v>202630</v>
      </c>
      <c r="N226" s="139" t="s">
        <v>1989</v>
      </c>
    </row>
    <row r="227" spans="1:14" ht="15.75" customHeight="1">
      <c r="A227" s="139">
        <v>2018</v>
      </c>
      <c r="B227" s="100" t="s">
        <v>633</v>
      </c>
      <c r="C227" s="139" t="s">
        <v>1990</v>
      </c>
      <c r="D227" s="139">
        <v>1004091</v>
      </c>
      <c r="E227" s="139" t="s">
        <v>1991</v>
      </c>
      <c r="F227" s="139">
        <v>37.958638999999998</v>
      </c>
      <c r="G227" s="139">
        <v>-100.836</v>
      </c>
      <c r="H227" s="139" t="s">
        <v>1992</v>
      </c>
      <c r="I227" s="139" t="s">
        <v>1993</v>
      </c>
      <c r="J227" s="139" t="s">
        <v>44</v>
      </c>
      <c r="K227" s="139">
        <v>67846</v>
      </c>
      <c r="L227" s="139" t="s">
        <v>1520</v>
      </c>
      <c r="M227" s="139">
        <v>55496</v>
      </c>
      <c r="N227" s="139" t="s">
        <v>1133</v>
      </c>
    </row>
    <row r="228" spans="1:14" ht="15.75" customHeight="1">
      <c r="A228" s="139">
        <v>2018</v>
      </c>
      <c r="B228" s="100" t="s">
        <v>633</v>
      </c>
      <c r="C228" s="139" t="s">
        <v>1994</v>
      </c>
      <c r="D228" s="139">
        <v>1006301</v>
      </c>
      <c r="F228" s="139">
        <v>35.703060000000001</v>
      </c>
      <c r="G228" s="139">
        <v>-101.36305</v>
      </c>
      <c r="H228" s="139" t="s">
        <v>1995</v>
      </c>
      <c r="I228" s="139" t="s">
        <v>1996</v>
      </c>
      <c r="J228" s="139" t="s">
        <v>115</v>
      </c>
      <c r="K228" s="139">
        <v>79008</v>
      </c>
      <c r="L228" s="139" t="s">
        <v>1997</v>
      </c>
      <c r="M228" s="139">
        <v>1540898</v>
      </c>
      <c r="N228" s="139" t="s">
        <v>1998</v>
      </c>
    </row>
    <row r="229" spans="1:14" ht="15.75" customHeight="1">
      <c r="A229" s="139">
        <v>2018</v>
      </c>
      <c r="B229" s="100" t="s">
        <v>633</v>
      </c>
      <c r="C229" s="139" t="s">
        <v>1999</v>
      </c>
      <c r="D229" s="139">
        <v>1006468</v>
      </c>
      <c r="E229" s="139" t="s">
        <v>2000</v>
      </c>
      <c r="F229" s="139">
        <v>48.886400000000002</v>
      </c>
      <c r="G229" s="139">
        <v>-122.7353</v>
      </c>
      <c r="H229" s="139" t="s">
        <v>2001</v>
      </c>
      <c r="I229" s="139" t="s">
        <v>1267</v>
      </c>
      <c r="J229" s="139" t="s">
        <v>126</v>
      </c>
      <c r="K229" s="139">
        <v>98230</v>
      </c>
      <c r="L229" s="139" t="s">
        <v>2002</v>
      </c>
      <c r="M229" s="139">
        <v>1456045</v>
      </c>
      <c r="N229" s="139" t="s">
        <v>2003</v>
      </c>
    </row>
    <row r="230" spans="1:14" ht="15.75" customHeight="1">
      <c r="A230" s="139">
        <v>2018</v>
      </c>
      <c r="B230" s="100" t="s">
        <v>633</v>
      </c>
      <c r="C230" s="139" t="s">
        <v>2004</v>
      </c>
      <c r="D230" s="139">
        <v>1006078</v>
      </c>
      <c r="E230" s="139" t="s">
        <v>2005</v>
      </c>
      <c r="F230" s="139">
        <v>41.678600000000003</v>
      </c>
      <c r="G230" s="139">
        <v>-83.453900000000004</v>
      </c>
      <c r="H230" s="139" t="s">
        <v>2006</v>
      </c>
      <c r="I230" s="139" t="s">
        <v>2007</v>
      </c>
      <c r="J230" s="139" t="s">
        <v>95</v>
      </c>
      <c r="K230" s="139">
        <v>43616</v>
      </c>
      <c r="L230" s="139" t="s">
        <v>2008</v>
      </c>
      <c r="M230" s="139">
        <v>1308154</v>
      </c>
      <c r="N230" s="139" t="s">
        <v>1306</v>
      </c>
    </row>
    <row r="231" spans="1:14" ht="15.75" customHeight="1">
      <c r="A231" s="139">
        <v>2018</v>
      </c>
      <c r="B231" s="100" t="s">
        <v>633</v>
      </c>
      <c r="C231" s="139" t="s">
        <v>2009</v>
      </c>
      <c r="D231" s="139">
        <v>1006259</v>
      </c>
      <c r="E231" s="139" t="s">
        <v>2010</v>
      </c>
      <c r="F231" s="139">
        <v>41.811258000000002</v>
      </c>
      <c r="G231" s="139">
        <v>-88.154640999999998</v>
      </c>
      <c r="H231" s="139" t="s">
        <v>2011</v>
      </c>
      <c r="I231" s="139" t="s">
        <v>2012</v>
      </c>
      <c r="J231" s="139" t="s">
        <v>36</v>
      </c>
      <c r="K231" s="139">
        <v>60563</v>
      </c>
      <c r="L231" s="139" t="s">
        <v>2002</v>
      </c>
      <c r="M231" s="139">
        <v>55286</v>
      </c>
      <c r="N231" s="139" t="s">
        <v>1054</v>
      </c>
    </row>
    <row r="232" spans="1:14" ht="15.75" customHeight="1">
      <c r="A232" s="139">
        <v>2018</v>
      </c>
      <c r="B232" s="100" t="s">
        <v>633</v>
      </c>
      <c r="C232" s="139" t="s">
        <v>2013</v>
      </c>
      <c r="D232" s="139">
        <v>1007339</v>
      </c>
      <c r="E232" s="139" t="s">
        <v>2014</v>
      </c>
      <c r="F232" s="139">
        <v>41.670299999999997</v>
      </c>
      <c r="G232" s="139">
        <v>-87.4803</v>
      </c>
      <c r="H232" s="139" t="s">
        <v>2015</v>
      </c>
      <c r="I232" s="139" t="s">
        <v>2016</v>
      </c>
      <c r="J232" s="139" t="s">
        <v>39</v>
      </c>
      <c r="K232" s="139">
        <v>46394</v>
      </c>
      <c r="L232" s="139" t="s">
        <v>2002</v>
      </c>
      <c r="M232" s="139">
        <v>3554390</v>
      </c>
      <c r="N232" s="139" t="s">
        <v>2017</v>
      </c>
    </row>
    <row r="233" spans="1:14" ht="15.75" customHeight="1">
      <c r="A233" s="139">
        <v>2018</v>
      </c>
      <c r="B233" s="100" t="s">
        <v>633</v>
      </c>
      <c r="C233" s="139" t="s">
        <v>2018</v>
      </c>
      <c r="D233" s="139">
        <v>1006838</v>
      </c>
      <c r="F233" s="139">
        <v>70.254035999999999</v>
      </c>
      <c r="G233" s="139">
        <v>-148.34607700000001</v>
      </c>
      <c r="H233" s="139" t="s">
        <v>2019</v>
      </c>
      <c r="I233" s="139" t="s">
        <v>2020</v>
      </c>
      <c r="J233" s="139" t="s">
        <v>6</v>
      </c>
      <c r="K233" s="139">
        <v>99734</v>
      </c>
      <c r="L233" s="139" t="s">
        <v>2021</v>
      </c>
      <c r="M233" s="139">
        <v>22053</v>
      </c>
      <c r="N233" s="139" t="s">
        <v>1306</v>
      </c>
    </row>
    <row r="234" spans="1:14" ht="15.75" customHeight="1">
      <c r="A234" s="139">
        <v>2018</v>
      </c>
      <c r="B234" s="100" t="s">
        <v>633</v>
      </c>
      <c r="C234" s="139" t="s">
        <v>2022</v>
      </c>
      <c r="D234" s="139">
        <v>1007574</v>
      </c>
      <c r="E234" s="139" t="s">
        <v>2023</v>
      </c>
      <c r="F234" s="139">
        <v>29.704027</v>
      </c>
      <c r="G234" s="139">
        <v>-95.079931999999999</v>
      </c>
      <c r="H234" s="139" t="s">
        <v>2024</v>
      </c>
      <c r="I234" s="139" t="s">
        <v>1087</v>
      </c>
      <c r="J234" s="139" t="s">
        <v>115</v>
      </c>
      <c r="K234" s="139">
        <v>77571</v>
      </c>
      <c r="L234" s="139" t="s">
        <v>2025</v>
      </c>
      <c r="M234" s="139">
        <v>21070</v>
      </c>
      <c r="N234" s="139" t="s">
        <v>1054</v>
      </c>
    </row>
    <row r="235" spans="1:14" ht="15.75" customHeight="1">
      <c r="A235" s="139">
        <v>2018</v>
      </c>
      <c r="B235" s="100" t="s">
        <v>633</v>
      </c>
      <c r="C235" s="139" t="s">
        <v>2026</v>
      </c>
      <c r="D235" s="139">
        <v>1006214</v>
      </c>
      <c r="E235" s="139" t="s">
        <v>2027</v>
      </c>
      <c r="F235" s="139">
        <v>38.358133000000002</v>
      </c>
      <c r="G235" s="139">
        <v>-82.593915999999993</v>
      </c>
      <c r="H235" s="139" t="s">
        <v>2028</v>
      </c>
      <c r="I235" s="139" t="s">
        <v>2029</v>
      </c>
      <c r="J235" s="139" t="s">
        <v>129</v>
      </c>
      <c r="K235" s="139">
        <v>25530</v>
      </c>
      <c r="L235" s="139" t="s">
        <v>2025</v>
      </c>
      <c r="M235" s="139">
        <v>29136</v>
      </c>
      <c r="N235" s="139" t="s">
        <v>1054</v>
      </c>
    </row>
    <row r="236" spans="1:14" ht="15.75" customHeight="1">
      <c r="A236" s="139">
        <v>2018</v>
      </c>
      <c r="B236" s="100" t="s">
        <v>633</v>
      </c>
      <c r="C236" s="139" t="s">
        <v>2030</v>
      </c>
      <c r="D236" s="139">
        <v>1002349</v>
      </c>
      <c r="E236" s="139" t="s">
        <v>2031</v>
      </c>
      <c r="F236" s="139">
        <v>41.644399999999997</v>
      </c>
      <c r="G236" s="139">
        <v>-103.0782</v>
      </c>
      <c r="H236" s="139" t="s">
        <v>2032</v>
      </c>
      <c r="I236" s="139" t="s">
        <v>2033</v>
      </c>
      <c r="J236" s="139" t="s">
        <v>73</v>
      </c>
      <c r="K236" s="139">
        <v>69336</v>
      </c>
      <c r="L236" s="139" t="s">
        <v>2034</v>
      </c>
      <c r="M236" s="139">
        <v>47911</v>
      </c>
      <c r="N236" s="139" t="s">
        <v>1054</v>
      </c>
    </row>
    <row r="237" spans="1:14" ht="15.75" customHeight="1">
      <c r="A237" s="139">
        <v>2018</v>
      </c>
      <c r="B237" s="100" t="s">
        <v>633</v>
      </c>
      <c r="C237" s="139" t="s">
        <v>2035</v>
      </c>
      <c r="D237" s="139">
        <v>1003241</v>
      </c>
      <c r="E237" s="139" t="s">
        <v>2036</v>
      </c>
      <c r="F237" s="139">
        <v>36.004629999999999</v>
      </c>
      <c r="G237" s="139">
        <v>-86.599100000000007</v>
      </c>
      <c r="H237" s="139" t="s">
        <v>2037</v>
      </c>
      <c r="I237" s="139" t="s">
        <v>2038</v>
      </c>
      <c r="J237" s="139" t="s">
        <v>113</v>
      </c>
      <c r="K237" s="139">
        <v>37086</v>
      </c>
      <c r="L237" s="139" t="s">
        <v>2039</v>
      </c>
      <c r="M237" s="139">
        <v>34913</v>
      </c>
      <c r="N237" s="139" t="s">
        <v>1054</v>
      </c>
    </row>
    <row r="238" spans="1:14" ht="15.75" customHeight="1">
      <c r="A238" s="139">
        <v>2018</v>
      </c>
      <c r="B238" s="100" t="s">
        <v>633</v>
      </c>
      <c r="C238" s="139" t="s">
        <v>2040</v>
      </c>
      <c r="D238" s="139">
        <v>1003898</v>
      </c>
      <c r="E238" s="139" t="s">
        <v>2041</v>
      </c>
      <c r="F238" s="139">
        <v>41.64499</v>
      </c>
      <c r="G238" s="139">
        <v>-93.621359999999996</v>
      </c>
      <c r="H238" s="139" t="s">
        <v>1179</v>
      </c>
      <c r="I238" s="139" t="s">
        <v>1180</v>
      </c>
      <c r="J238" s="139" t="s">
        <v>42</v>
      </c>
      <c r="K238" s="139">
        <v>50313</v>
      </c>
      <c r="L238" s="139" t="s">
        <v>2039</v>
      </c>
      <c r="M238" s="139">
        <v>48212</v>
      </c>
      <c r="N238" s="139" t="s">
        <v>1054</v>
      </c>
    </row>
    <row r="239" spans="1:14" ht="15.75" customHeight="1">
      <c r="A239" s="139">
        <v>2018</v>
      </c>
      <c r="B239" s="100" t="s">
        <v>633</v>
      </c>
      <c r="C239" s="139" t="s">
        <v>2042</v>
      </c>
      <c r="D239" s="139">
        <v>1002954</v>
      </c>
      <c r="E239" s="139" t="s">
        <v>2043</v>
      </c>
      <c r="F239" s="139">
        <v>35.755980000000001</v>
      </c>
      <c r="G239" s="139">
        <v>-77.869169999999997</v>
      </c>
      <c r="H239" s="139" t="s">
        <v>1854</v>
      </c>
      <c r="I239" s="139" t="s">
        <v>1854</v>
      </c>
      <c r="J239" s="139" t="s">
        <v>89</v>
      </c>
      <c r="K239" s="139">
        <v>27893</v>
      </c>
      <c r="L239" s="139" t="s">
        <v>2039</v>
      </c>
      <c r="M239" s="139">
        <v>47839</v>
      </c>
      <c r="N239" s="139" t="s">
        <v>1054</v>
      </c>
    </row>
    <row r="240" spans="1:14" ht="15.75" customHeight="1">
      <c r="A240" s="139">
        <v>2018</v>
      </c>
      <c r="B240" s="100" t="s">
        <v>633</v>
      </c>
      <c r="C240" s="139" t="s">
        <v>2044</v>
      </c>
      <c r="D240" s="139">
        <v>1002600</v>
      </c>
      <c r="E240" s="139" t="s">
        <v>2045</v>
      </c>
      <c r="F240" s="139">
        <v>40.252429999999997</v>
      </c>
      <c r="G240" s="139">
        <v>-111.65027000000001</v>
      </c>
      <c r="H240" s="139" t="s">
        <v>2046</v>
      </c>
      <c r="I240" s="139" t="s">
        <v>2047</v>
      </c>
      <c r="J240" s="139" t="s">
        <v>118</v>
      </c>
      <c r="K240" s="139">
        <v>84602</v>
      </c>
      <c r="L240" s="139" t="s">
        <v>2048</v>
      </c>
      <c r="M240" s="139">
        <v>43246</v>
      </c>
      <c r="N240" s="139" t="s">
        <v>1054</v>
      </c>
    </row>
    <row r="241" spans="1:14" ht="15.75" customHeight="1">
      <c r="A241" s="139">
        <v>2018</v>
      </c>
      <c r="B241" s="100" t="s">
        <v>633</v>
      </c>
      <c r="C241" s="139" t="s">
        <v>2049</v>
      </c>
      <c r="D241" s="139">
        <v>1001811</v>
      </c>
      <c r="E241" s="139" t="s">
        <v>2050</v>
      </c>
      <c r="F241" s="139">
        <v>41.832340000000002</v>
      </c>
      <c r="G241" s="139">
        <v>-71.397459999999995</v>
      </c>
      <c r="H241" s="139" t="s">
        <v>2051</v>
      </c>
      <c r="I241" s="139" t="s">
        <v>2052</v>
      </c>
      <c r="J241" s="139" t="s">
        <v>105</v>
      </c>
      <c r="K241" s="139">
        <v>2912</v>
      </c>
      <c r="L241" s="139" t="s">
        <v>2053</v>
      </c>
      <c r="M241" s="139">
        <v>26844</v>
      </c>
      <c r="N241" s="139" t="s">
        <v>1054</v>
      </c>
    </row>
    <row r="242" spans="1:14" ht="15.75" customHeight="1">
      <c r="A242" s="139">
        <v>2018</v>
      </c>
      <c r="B242" s="100" t="s">
        <v>633</v>
      </c>
      <c r="C242" s="139" t="s">
        <v>2054</v>
      </c>
      <c r="D242" s="139">
        <v>1001726</v>
      </c>
      <c r="E242" s="139" t="s">
        <v>2055</v>
      </c>
      <c r="F242" s="139">
        <v>38.208320000000001</v>
      </c>
      <c r="G242" s="139">
        <v>-85.792720000000003</v>
      </c>
      <c r="H242" s="139" t="s">
        <v>1361</v>
      </c>
      <c r="I242" s="139" t="s">
        <v>1327</v>
      </c>
      <c r="J242" s="139" t="s">
        <v>47</v>
      </c>
      <c r="K242" s="139">
        <v>40216</v>
      </c>
      <c r="L242" s="139" t="s">
        <v>2056</v>
      </c>
      <c r="M242" s="139">
        <v>21098</v>
      </c>
      <c r="N242" s="139" t="s">
        <v>1054</v>
      </c>
    </row>
    <row r="243" spans="1:14" ht="15.75" customHeight="1">
      <c r="A243" s="139">
        <v>2018</v>
      </c>
      <c r="B243" s="100" t="s">
        <v>633</v>
      </c>
      <c r="C243" s="139" t="s">
        <v>2057</v>
      </c>
      <c r="D243" s="139">
        <v>1006784</v>
      </c>
      <c r="E243" s="139" t="s">
        <v>2058</v>
      </c>
      <c r="F243" s="139">
        <v>37.636797000000001</v>
      </c>
      <c r="G243" s="139">
        <v>-91.131894000000003</v>
      </c>
      <c r="H243" s="139" t="s">
        <v>2059</v>
      </c>
      <c r="I243" s="139" t="s">
        <v>2060</v>
      </c>
      <c r="J243" s="139" t="s">
        <v>68</v>
      </c>
      <c r="K243" s="139">
        <v>65440</v>
      </c>
      <c r="L243" s="139" t="s">
        <v>2061</v>
      </c>
      <c r="M243" s="139">
        <v>111214</v>
      </c>
      <c r="N243" s="139" t="s">
        <v>2062</v>
      </c>
    </row>
    <row r="244" spans="1:14" ht="15.75" customHeight="1">
      <c r="A244" s="139">
        <v>2018</v>
      </c>
      <c r="B244" s="100" t="s">
        <v>633</v>
      </c>
      <c r="C244" s="139" t="s">
        <v>2063</v>
      </c>
      <c r="D244" s="139">
        <v>1002433</v>
      </c>
      <c r="E244" s="139" t="s">
        <v>2064</v>
      </c>
      <c r="F244" s="139">
        <v>39.679788000000002</v>
      </c>
      <c r="G244" s="139">
        <v>-85.687207000000001</v>
      </c>
      <c r="H244" s="139" t="s">
        <v>2065</v>
      </c>
      <c r="I244" s="139" t="s">
        <v>2066</v>
      </c>
      <c r="J244" s="139" t="s">
        <v>39</v>
      </c>
      <c r="K244" s="139">
        <v>46161</v>
      </c>
      <c r="L244" s="139" t="s">
        <v>2067</v>
      </c>
      <c r="M244" s="139">
        <v>71772</v>
      </c>
      <c r="N244" s="139" t="s">
        <v>1054</v>
      </c>
    </row>
    <row r="245" spans="1:14" ht="15.75" customHeight="1">
      <c r="A245" s="139">
        <v>2018</v>
      </c>
      <c r="B245" s="100" t="s">
        <v>633</v>
      </c>
      <c r="C245" s="139" t="s">
        <v>2063</v>
      </c>
      <c r="D245" s="139">
        <v>1002526</v>
      </c>
      <c r="E245" s="139" t="s">
        <v>2068</v>
      </c>
      <c r="F245" s="139">
        <v>41.284730000000003</v>
      </c>
      <c r="G245" s="139">
        <v>-82.820239999999998</v>
      </c>
      <c r="H245" s="139" t="s">
        <v>2069</v>
      </c>
      <c r="I245" s="139" t="s">
        <v>2070</v>
      </c>
      <c r="J245" s="139" t="s">
        <v>95</v>
      </c>
      <c r="K245" s="139">
        <v>44811</v>
      </c>
      <c r="L245" s="139" t="s">
        <v>2067</v>
      </c>
      <c r="M245" s="139">
        <v>68577</v>
      </c>
      <c r="N245" s="139" t="s">
        <v>1054</v>
      </c>
    </row>
    <row r="246" spans="1:14" ht="15.75" customHeight="1">
      <c r="A246" s="139">
        <v>2018</v>
      </c>
      <c r="B246" s="100" t="s">
        <v>633</v>
      </c>
      <c r="C246" s="139" t="s">
        <v>2071</v>
      </c>
      <c r="D246" s="139">
        <v>1005019</v>
      </c>
      <c r="E246" s="139" t="s">
        <v>2072</v>
      </c>
      <c r="F246" s="139">
        <v>37.014330000000001</v>
      </c>
      <c r="G246" s="139">
        <v>-89.177340000000001</v>
      </c>
      <c r="H246" s="139" t="s">
        <v>2073</v>
      </c>
      <c r="I246" s="139" t="s">
        <v>2074</v>
      </c>
      <c r="J246" s="139" t="s">
        <v>36</v>
      </c>
      <c r="K246" s="139">
        <v>62914</v>
      </c>
      <c r="L246" s="139" t="s">
        <v>2067</v>
      </c>
      <c r="M246" s="139">
        <v>52969</v>
      </c>
      <c r="N246" s="139" t="s">
        <v>1054</v>
      </c>
    </row>
    <row r="247" spans="1:14" ht="15.75" customHeight="1">
      <c r="A247" s="139">
        <v>2018</v>
      </c>
      <c r="B247" s="100" t="s">
        <v>633</v>
      </c>
      <c r="C247" s="139" t="s">
        <v>2071</v>
      </c>
      <c r="D247" s="139">
        <v>1005022</v>
      </c>
      <c r="E247" s="139" t="s">
        <v>2075</v>
      </c>
      <c r="F247" s="139">
        <v>29.939266</v>
      </c>
      <c r="G247" s="139">
        <v>-90.348408000000006</v>
      </c>
      <c r="H247" s="139" t="s">
        <v>2076</v>
      </c>
      <c r="I247" s="139" t="s">
        <v>2077</v>
      </c>
      <c r="J247" s="139" t="s">
        <v>50</v>
      </c>
      <c r="K247" s="139">
        <v>70047</v>
      </c>
      <c r="L247" s="139" t="s">
        <v>2067</v>
      </c>
      <c r="M247" s="139">
        <v>45549</v>
      </c>
      <c r="N247" s="139" t="s">
        <v>1054</v>
      </c>
    </row>
    <row r="248" spans="1:14" ht="15.75" customHeight="1">
      <c r="A248" s="139">
        <v>2018</v>
      </c>
      <c r="B248" s="100" t="s">
        <v>633</v>
      </c>
      <c r="C248" s="139" t="s">
        <v>2071</v>
      </c>
      <c r="D248" s="139">
        <v>1005075</v>
      </c>
      <c r="E248" s="139" t="s">
        <v>2078</v>
      </c>
      <c r="F248" s="139">
        <v>34.605564999999999</v>
      </c>
      <c r="G248" s="139">
        <v>-86.965565999999995</v>
      </c>
      <c r="H248" s="139" t="s">
        <v>1771</v>
      </c>
      <c r="I248" s="139" t="s">
        <v>1670</v>
      </c>
      <c r="J248" s="139" t="s">
        <v>3</v>
      </c>
      <c r="K248" s="139">
        <v>35601</v>
      </c>
      <c r="L248" s="139" t="s">
        <v>2067</v>
      </c>
      <c r="M248" s="139">
        <v>84148</v>
      </c>
      <c r="N248" s="139" t="s">
        <v>1054</v>
      </c>
    </row>
    <row r="249" spans="1:14" ht="15.75" customHeight="1">
      <c r="A249" s="139">
        <v>2018</v>
      </c>
      <c r="B249" s="100" t="s">
        <v>633</v>
      </c>
      <c r="C249" s="139" t="s">
        <v>2079</v>
      </c>
      <c r="D249" s="139">
        <v>1004105</v>
      </c>
      <c r="E249" s="139" t="s">
        <v>2080</v>
      </c>
      <c r="F249" s="139">
        <v>38.404969999999999</v>
      </c>
      <c r="G249" s="139">
        <v>-96.17098</v>
      </c>
      <c r="H249" s="139" t="s">
        <v>2081</v>
      </c>
      <c r="I249" s="139" t="s">
        <v>1478</v>
      </c>
      <c r="J249" s="139" t="s">
        <v>44</v>
      </c>
      <c r="K249" s="139">
        <v>66801</v>
      </c>
      <c r="L249" s="139" t="s">
        <v>2067</v>
      </c>
      <c r="M249" s="139">
        <v>31298</v>
      </c>
      <c r="N249" s="139" t="s">
        <v>1054</v>
      </c>
    </row>
    <row r="250" spans="1:14" ht="15.75" customHeight="1">
      <c r="A250" s="139">
        <v>2018</v>
      </c>
      <c r="B250" s="100" t="s">
        <v>633</v>
      </c>
      <c r="C250" s="139" t="s">
        <v>2082</v>
      </c>
      <c r="D250" s="139">
        <v>1003405</v>
      </c>
      <c r="E250" s="139" t="s">
        <v>2083</v>
      </c>
      <c r="F250" s="139">
        <v>43.444555999999999</v>
      </c>
      <c r="G250" s="139">
        <v>-112.068422</v>
      </c>
      <c r="H250" s="139" t="s">
        <v>2084</v>
      </c>
      <c r="I250" s="139" t="s">
        <v>2085</v>
      </c>
      <c r="J250" s="139" t="s">
        <v>34</v>
      </c>
      <c r="K250" s="139">
        <v>83402</v>
      </c>
      <c r="L250" s="139" t="s">
        <v>1403</v>
      </c>
      <c r="M250" s="139">
        <v>48418</v>
      </c>
      <c r="N250" s="139" t="s">
        <v>1054</v>
      </c>
    </row>
    <row r="251" spans="1:14" ht="15.75" customHeight="1">
      <c r="A251" s="139">
        <v>2018</v>
      </c>
      <c r="B251" s="100" t="s">
        <v>633</v>
      </c>
      <c r="C251" s="139" t="s">
        <v>2086</v>
      </c>
      <c r="D251" s="139">
        <v>1003837</v>
      </c>
      <c r="E251" s="139" t="s">
        <v>2087</v>
      </c>
      <c r="F251" s="139">
        <v>45.138849999999998</v>
      </c>
      <c r="G251" s="139">
        <v>-94.806939999999997</v>
      </c>
      <c r="H251" s="139" t="s">
        <v>2088</v>
      </c>
      <c r="I251" s="139" t="s">
        <v>2089</v>
      </c>
      <c r="J251" s="139" t="s">
        <v>62</v>
      </c>
      <c r="K251" s="139">
        <v>56209</v>
      </c>
      <c r="L251" s="139" t="s">
        <v>2090</v>
      </c>
      <c r="M251" s="139">
        <v>74987</v>
      </c>
      <c r="N251" s="139" t="s">
        <v>1127</v>
      </c>
    </row>
    <row r="252" spans="1:14" ht="15.75" customHeight="1">
      <c r="A252" s="139">
        <v>2018</v>
      </c>
      <c r="B252" s="100" t="s">
        <v>633</v>
      </c>
      <c r="C252" s="139" t="s">
        <v>2091</v>
      </c>
      <c r="D252" s="139">
        <v>1002877</v>
      </c>
      <c r="F252" s="139">
        <v>40.981115000000003</v>
      </c>
      <c r="G252" s="139">
        <v>-116.37644</v>
      </c>
      <c r="H252" s="139" t="s">
        <v>2092</v>
      </c>
      <c r="I252" s="139" t="s">
        <v>2093</v>
      </c>
      <c r="J252" s="139" t="s">
        <v>76</v>
      </c>
      <c r="K252" s="139">
        <v>89822</v>
      </c>
      <c r="L252" s="139" t="s">
        <v>2094</v>
      </c>
      <c r="M252" s="139">
        <v>324533</v>
      </c>
      <c r="N252" s="139" t="s">
        <v>1054</v>
      </c>
    </row>
    <row r="253" spans="1:14" ht="15.75" customHeight="1">
      <c r="A253" s="139">
        <v>2018</v>
      </c>
      <c r="B253" s="100" t="s">
        <v>633</v>
      </c>
      <c r="C253" s="139" t="s">
        <v>2095</v>
      </c>
      <c r="D253" s="139">
        <v>1011964</v>
      </c>
      <c r="E253" s="139" t="s">
        <v>2096</v>
      </c>
      <c r="F253" s="139">
        <v>43.838062999999998</v>
      </c>
      <c r="G253" s="139">
        <v>-111.78312099999999</v>
      </c>
      <c r="H253" s="139" t="s">
        <v>2097</v>
      </c>
      <c r="I253" s="139" t="s">
        <v>1214</v>
      </c>
      <c r="J253" s="139" t="s">
        <v>34</v>
      </c>
      <c r="K253" s="139">
        <v>83440</v>
      </c>
      <c r="L253" s="139" t="s">
        <v>1912</v>
      </c>
      <c r="M253" s="139">
        <v>20</v>
      </c>
      <c r="N253" s="139" t="s">
        <v>1054</v>
      </c>
    </row>
    <row r="254" spans="1:14" ht="15.75" customHeight="1">
      <c r="A254" s="139">
        <v>2018</v>
      </c>
      <c r="B254" s="100" t="s">
        <v>633</v>
      </c>
      <c r="C254" s="139" t="s">
        <v>2098</v>
      </c>
      <c r="D254" s="139">
        <v>1001630</v>
      </c>
      <c r="E254" s="139" t="s">
        <v>2099</v>
      </c>
      <c r="F254" s="139">
        <v>29.634379299999999</v>
      </c>
      <c r="G254" s="139">
        <v>-95.070279400000004</v>
      </c>
      <c r="H254" s="139" t="s">
        <v>2100</v>
      </c>
      <c r="J254" s="139" t="s">
        <v>115</v>
      </c>
      <c r="K254" s="139">
        <v>77507</v>
      </c>
      <c r="L254" s="139" t="s">
        <v>2101</v>
      </c>
      <c r="M254" s="139">
        <v>29794</v>
      </c>
      <c r="N254" s="139" t="s">
        <v>1054</v>
      </c>
    </row>
    <row r="255" spans="1:14" ht="15.75" customHeight="1">
      <c r="A255" s="139">
        <v>2018</v>
      </c>
      <c r="B255" s="100" t="s">
        <v>633</v>
      </c>
      <c r="C255" s="139" t="s">
        <v>2102</v>
      </c>
      <c r="D255" s="139">
        <v>1013207</v>
      </c>
      <c r="F255" s="139">
        <v>31.765999999999998</v>
      </c>
      <c r="G255" s="139">
        <v>-101.5312</v>
      </c>
      <c r="H255" s="139" t="s">
        <v>2103</v>
      </c>
      <c r="I255" s="139" t="s">
        <v>2104</v>
      </c>
      <c r="J255" s="139" t="s">
        <v>115</v>
      </c>
      <c r="K255" s="139">
        <v>79739</v>
      </c>
      <c r="L255" s="139" t="s">
        <v>2105</v>
      </c>
      <c r="M255" s="139">
        <v>0</v>
      </c>
      <c r="N255" s="139" t="s">
        <v>2106</v>
      </c>
    </row>
    <row r="256" spans="1:14" ht="15.75" customHeight="1">
      <c r="A256" s="139">
        <v>2018</v>
      </c>
      <c r="B256" s="100" t="s">
        <v>633</v>
      </c>
      <c r="C256" s="139" t="s">
        <v>2107</v>
      </c>
      <c r="D256" s="139">
        <v>1006022</v>
      </c>
      <c r="E256" s="139" t="s">
        <v>2108</v>
      </c>
      <c r="F256" s="139">
        <v>45.050595999999999</v>
      </c>
      <c r="G256" s="139">
        <v>-91.980063000000001</v>
      </c>
      <c r="H256" s="139" t="s">
        <v>2109</v>
      </c>
      <c r="I256" s="139" t="s">
        <v>2110</v>
      </c>
      <c r="J256" s="139" t="s">
        <v>132</v>
      </c>
      <c r="K256" s="139">
        <v>54725</v>
      </c>
      <c r="L256" s="139" t="s">
        <v>1944</v>
      </c>
      <c r="M256" s="139">
        <v>83424</v>
      </c>
      <c r="N256" s="139" t="s">
        <v>1383</v>
      </c>
    </row>
    <row r="257" spans="1:14" ht="15.75" customHeight="1">
      <c r="A257" s="139">
        <v>2018</v>
      </c>
      <c r="B257" s="100" t="s">
        <v>633</v>
      </c>
      <c r="C257" s="139" t="s">
        <v>2111</v>
      </c>
      <c r="D257" s="139">
        <v>1000230</v>
      </c>
      <c r="E257" s="139" t="s">
        <v>2112</v>
      </c>
      <c r="F257" s="139">
        <v>35.534999999999997</v>
      </c>
      <c r="G257" s="139">
        <v>-82.841099999999997</v>
      </c>
      <c r="H257" s="139" t="s">
        <v>2113</v>
      </c>
      <c r="I257" s="139" t="s">
        <v>2114</v>
      </c>
      <c r="J257" s="139" t="s">
        <v>89</v>
      </c>
      <c r="K257" s="139">
        <v>28716</v>
      </c>
      <c r="L257" s="139" t="s">
        <v>2115</v>
      </c>
      <c r="M257" s="139">
        <v>886753</v>
      </c>
      <c r="N257" s="139" t="s">
        <v>1253</v>
      </c>
    </row>
    <row r="258" spans="1:14" ht="15.75" customHeight="1">
      <c r="A258" s="139">
        <v>2018</v>
      </c>
      <c r="B258" s="100" t="s">
        <v>633</v>
      </c>
      <c r="C258" s="139" t="s">
        <v>2116</v>
      </c>
      <c r="D258" s="139">
        <v>1000640</v>
      </c>
      <c r="E258" s="139" t="s">
        <v>2117</v>
      </c>
      <c r="F258" s="139">
        <v>47.923302</v>
      </c>
      <c r="G258" s="139">
        <v>-122.273197</v>
      </c>
      <c r="H258" s="139" t="s">
        <v>2118</v>
      </c>
      <c r="I258" s="139" t="s">
        <v>2119</v>
      </c>
      <c r="J258" s="139" t="s">
        <v>126</v>
      </c>
      <c r="K258" s="139">
        <v>98204</v>
      </c>
      <c r="L258" s="139" t="s">
        <v>1973</v>
      </c>
      <c r="M258" s="139">
        <v>72233</v>
      </c>
      <c r="N258" s="139" t="s">
        <v>1054</v>
      </c>
    </row>
    <row r="259" spans="1:14" ht="15.75" customHeight="1">
      <c r="A259" s="139">
        <v>2018</v>
      </c>
      <c r="B259" s="100" t="s">
        <v>633</v>
      </c>
      <c r="C259" s="139" t="s">
        <v>2120</v>
      </c>
      <c r="D259" s="139">
        <v>1000637</v>
      </c>
      <c r="E259" s="139" t="s">
        <v>2121</v>
      </c>
      <c r="F259" s="139">
        <v>38.741557</v>
      </c>
      <c r="G259" s="139">
        <v>-90.341892999999999</v>
      </c>
      <c r="H259" s="139" t="s">
        <v>1748</v>
      </c>
      <c r="I259" s="139" t="s">
        <v>2122</v>
      </c>
      <c r="J259" s="139" t="s">
        <v>68</v>
      </c>
      <c r="K259" s="139">
        <v>63134</v>
      </c>
      <c r="L259" s="139" t="s">
        <v>1973</v>
      </c>
      <c r="M259" s="139">
        <v>29494</v>
      </c>
      <c r="N259" s="139" t="s">
        <v>1054</v>
      </c>
    </row>
    <row r="260" spans="1:14" ht="15.75" customHeight="1">
      <c r="A260" s="139">
        <v>2018</v>
      </c>
      <c r="B260" s="100" t="s">
        <v>633</v>
      </c>
      <c r="C260" s="139" t="s">
        <v>2123</v>
      </c>
      <c r="D260" s="139">
        <v>1013165</v>
      </c>
      <c r="E260" s="139" t="s">
        <v>2124</v>
      </c>
      <c r="F260" s="139">
        <v>31.456479999999999</v>
      </c>
      <c r="G260" s="139">
        <v>-93.459689999999995</v>
      </c>
      <c r="H260" s="139" t="s">
        <v>2125</v>
      </c>
      <c r="I260" s="139" t="s">
        <v>2126</v>
      </c>
      <c r="J260" s="139" t="s">
        <v>50</v>
      </c>
      <c r="K260" s="139">
        <v>71429</v>
      </c>
      <c r="L260" s="139" t="s">
        <v>2127</v>
      </c>
      <c r="M260" s="139">
        <v>25554</v>
      </c>
      <c r="N260" s="139" t="s">
        <v>1054</v>
      </c>
    </row>
    <row r="261" spans="1:14" ht="15.75" customHeight="1">
      <c r="A261" s="139">
        <v>2018</v>
      </c>
      <c r="B261" s="100" t="s">
        <v>633</v>
      </c>
      <c r="C261" s="139" t="s">
        <v>2128</v>
      </c>
      <c r="D261" s="139">
        <v>1013336</v>
      </c>
      <c r="E261" s="139" t="s">
        <v>2129</v>
      </c>
      <c r="F261" s="139">
        <v>33.379837999999999</v>
      </c>
      <c r="G261" s="139">
        <v>-84.821686</v>
      </c>
      <c r="H261" s="139" t="s">
        <v>2130</v>
      </c>
      <c r="I261" s="139" t="s">
        <v>2131</v>
      </c>
      <c r="J261" s="139" t="s">
        <v>28</v>
      </c>
      <c r="K261" s="139">
        <v>30263</v>
      </c>
      <c r="L261" s="139" t="s">
        <v>2132</v>
      </c>
      <c r="M261" s="139">
        <v>27030</v>
      </c>
      <c r="N261" s="139" t="s">
        <v>1054</v>
      </c>
    </row>
    <row r="262" spans="1:14" ht="15.75" customHeight="1">
      <c r="A262" s="139">
        <v>2018</v>
      </c>
      <c r="B262" s="100" t="s">
        <v>633</v>
      </c>
      <c r="C262" s="139" t="s">
        <v>2133</v>
      </c>
      <c r="D262" s="139">
        <v>1011034</v>
      </c>
      <c r="E262" s="139" t="s">
        <v>2134</v>
      </c>
      <c r="F262" s="139">
        <v>36.204160000000002</v>
      </c>
      <c r="G262" s="139">
        <v>-85.942220000000006</v>
      </c>
      <c r="H262" s="139" t="s">
        <v>2135</v>
      </c>
      <c r="I262" s="139" t="s">
        <v>2136</v>
      </c>
      <c r="J262" s="139" t="s">
        <v>113</v>
      </c>
      <c r="K262" s="139">
        <v>37030</v>
      </c>
      <c r="L262" s="139" t="s">
        <v>2132</v>
      </c>
      <c r="M262" s="139">
        <v>32471</v>
      </c>
      <c r="N262" s="139" t="s">
        <v>1054</v>
      </c>
    </row>
    <row r="263" spans="1:14" ht="15.75" customHeight="1">
      <c r="A263" s="139">
        <v>2018</v>
      </c>
      <c r="B263" s="100" t="s">
        <v>633</v>
      </c>
      <c r="C263" s="139" t="s">
        <v>2137</v>
      </c>
      <c r="D263" s="139">
        <v>1011817</v>
      </c>
      <c r="E263" s="139" t="s">
        <v>2138</v>
      </c>
      <c r="F263" s="139">
        <v>29.711089000000001</v>
      </c>
      <c r="G263" s="139">
        <v>-95.067027999999993</v>
      </c>
      <c r="H263" s="139" t="s">
        <v>2139</v>
      </c>
      <c r="I263" s="139" t="s">
        <v>1087</v>
      </c>
      <c r="J263" s="139" t="s">
        <v>115</v>
      </c>
      <c r="K263" s="139">
        <v>77571</v>
      </c>
      <c r="L263" s="139" t="s">
        <v>2140</v>
      </c>
      <c r="M263" s="139">
        <v>35721</v>
      </c>
      <c r="N263" s="139" t="s">
        <v>1054</v>
      </c>
    </row>
    <row r="264" spans="1:14" ht="15.75" customHeight="1">
      <c r="A264" s="139">
        <v>2018</v>
      </c>
      <c r="B264" s="100" t="s">
        <v>633</v>
      </c>
      <c r="C264" s="139" t="s">
        <v>2141</v>
      </c>
      <c r="D264" s="139">
        <v>1002274</v>
      </c>
      <c r="E264" s="139" t="s">
        <v>2142</v>
      </c>
      <c r="F264" s="139">
        <v>42.353949999999998</v>
      </c>
      <c r="G264" s="139">
        <v>-71.122039999999998</v>
      </c>
      <c r="H264" s="139" t="s">
        <v>2143</v>
      </c>
      <c r="I264" s="139" t="s">
        <v>2144</v>
      </c>
      <c r="J264" s="139" t="s">
        <v>58</v>
      </c>
      <c r="K264" s="139">
        <v>2134</v>
      </c>
      <c r="L264" s="139" t="s">
        <v>2145</v>
      </c>
      <c r="M264" s="139">
        <v>50298</v>
      </c>
      <c r="N264" s="139" t="s">
        <v>1054</v>
      </c>
    </row>
    <row r="265" spans="1:14" ht="15.75" customHeight="1">
      <c r="A265" s="139">
        <v>2018</v>
      </c>
      <c r="B265" s="100" t="s">
        <v>633</v>
      </c>
      <c r="C265" s="139" t="s">
        <v>2146</v>
      </c>
      <c r="D265" s="139">
        <v>1011682</v>
      </c>
      <c r="E265" s="139" t="s">
        <v>2147</v>
      </c>
      <c r="F265" s="139">
        <v>33.621592999999997</v>
      </c>
      <c r="G265" s="139">
        <v>-81.855179000000007</v>
      </c>
      <c r="H265" s="139" t="s">
        <v>2148</v>
      </c>
      <c r="I265" s="139" t="s">
        <v>2149</v>
      </c>
      <c r="J265" s="139" t="s">
        <v>107</v>
      </c>
      <c r="K265" s="139">
        <v>29829</v>
      </c>
      <c r="L265" s="139" t="s">
        <v>2039</v>
      </c>
      <c r="M265" s="139">
        <v>34198</v>
      </c>
      <c r="N265" s="139" t="s">
        <v>1054</v>
      </c>
    </row>
    <row r="266" spans="1:14" ht="15.75" customHeight="1">
      <c r="A266" s="139">
        <v>2018</v>
      </c>
      <c r="B266" s="100" t="s">
        <v>633</v>
      </c>
      <c r="C266" s="139" t="s">
        <v>2150</v>
      </c>
      <c r="D266" s="139">
        <v>1002733</v>
      </c>
      <c r="E266" s="139" t="s">
        <v>2151</v>
      </c>
      <c r="F266" s="139">
        <v>31.173147</v>
      </c>
      <c r="G266" s="139">
        <v>-81.519246999999993</v>
      </c>
      <c r="H266" s="139" t="s">
        <v>2152</v>
      </c>
      <c r="I266" s="139" t="s">
        <v>2153</v>
      </c>
      <c r="J266" s="139" t="s">
        <v>28</v>
      </c>
      <c r="K266" s="139">
        <v>31520</v>
      </c>
      <c r="L266" s="139" t="s">
        <v>1093</v>
      </c>
      <c r="M266" s="139">
        <v>198341</v>
      </c>
      <c r="N266" s="139" t="s">
        <v>1253</v>
      </c>
    </row>
    <row r="267" spans="1:14" ht="15.75" customHeight="1">
      <c r="A267" s="139">
        <v>2018</v>
      </c>
      <c r="B267" s="100" t="s">
        <v>633</v>
      </c>
      <c r="C267" s="139" t="s">
        <v>2154</v>
      </c>
      <c r="D267" s="139">
        <v>1005351</v>
      </c>
      <c r="E267" s="139" t="s">
        <v>2155</v>
      </c>
      <c r="F267" s="139">
        <v>37.220511000000002</v>
      </c>
      <c r="G267" s="139">
        <v>-82.018916000000004</v>
      </c>
      <c r="H267" s="139" t="s">
        <v>2156</v>
      </c>
      <c r="I267" s="139" t="s">
        <v>2157</v>
      </c>
      <c r="J267" s="139" t="s">
        <v>123</v>
      </c>
      <c r="K267" s="139">
        <v>24631</v>
      </c>
      <c r="L267" s="139" t="s">
        <v>2158</v>
      </c>
      <c r="M267" s="139">
        <v>0</v>
      </c>
      <c r="N267" s="139" t="s">
        <v>1054</v>
      </c>
    </row>
    <row r="268" spans="1:14" ht="15.75" customHeight="1">
      <c r="A268" s="139">
        <v>2018</v>
      </c>
      <c r="B268" s="100" t="s">
        <v>633</v>
      </c>
      <c r="C268" s="139" t="s">
        <v>2159</v>
      </c>
      <c r="D268" s="139">
        <v>1011920</v>
      </c>
      <c r="E268" s="139" t="s">
        <v>2160</v>
      </c>
      <c r="F268" s="139">
        <v>27.818373000000001</v>
      </c>
      <c r="G268" s="139">
        <v>-97.502778000000006</v>
      </c>
      <c r="H268" s="139" t="s">
        <v>2161</v>
      </c>
      <c r="I268" s="139" t="s">
        <v>2162</v>
      </c>
      <c r="J268" s="139" t="s">
        <v>115</v>
      </c>
      <c r="K268" s="139">
        <v>78409</v>
      </c>
      <c r="L268" s="139" t="s">
        <v>2163</v>
      </c>
      <c r="M268" s="139">
        <v>97776</v>
      </c>
      <c r="N268" s="139" t="s">
        <v>1306</v>
      </c>
    </row>
    <row r="269" spans="1:14" ht="15.75" customHeight="1">
      <c r="A269" s="139">
        <v>2018</v>
      </c>
      <c r="B269" s="100" t="s">
        <v>633</v>
      </c>
      <c r="C269" s="139" t="s">
        <v>2164</v>
      </c>
      <c r="D269" s="139">
        <v>1010646</v>
      </c>
      <c r="E269" s="139" t="s">
        <v>2165</v>
      </c>
      <c r="F269" s="139">
        <v>40.966388999999999</v>
      </c>
      <c r="G269" s="139">
        <v>-76.951389000000006</v>
      </c>
      <c r="H269" s="139" t="s">
        <v>2166</v>
      </c>
      <c r="I269" s="139" t="s">
        <v>1546</v>
      </c>
      <c r="J269" s="139" t="s">
        <v>103</v>
      </c>
      <c r="K269" s="139">
        <v>17837</v>
      </c>
      <c r="L269" s="139" t="s">
        <v>2167</v>
      </c>
      <c r="M269" s="139">
        <v>29804</v>
      </c>
      <c r="N269" s="139" t="s">
        <v>1054</v>
      </c>
    </row>
    <row r="270" spans="1:14" ht="15.75" customHeight="1">
      <c r="A270" s="139">
        <v>2018</v>
      </c>
      <c r="B270" s="100" t="s">
        <v>633</v>
      </c>
      <c r="C270" s="139" t="s">
        <v>2168</v>
      </c>
      <c r="D270" s="139">
        <v>1007402</v>
      </c>
      <c r="E270" s="139" t="s">
        <v>2169</v>
      </c>
      <c r="F270" s="139">
        <v>41.155250000000002</v>
      </c>
      <c r="G270" s="139">
        <v>-95.810630000000003</v>
      </c>
      <c r="H270" s="139" t="s">
        <v>2170</v>
      </c>
      <c r="I270" s="139" t="s">
        <v>2171</v>
      </c>
      <c r="J270" s="139" t="s">
        <v>42</v>
      </c>
      <c r="K270" s="139">
        <v>51503</v>
      </c>
      <c r="L270" s="139" t="s">
        <v>2067</v>
      </c>
      <c r="M270" s="139">
        <v>101278</v>
      </c>
      <c r="N270" s="139" t="s">
        <v>1054</v>
      </c>
    </row>
    <row r="271" spans="1:14" ht="15.75" customHeight="1">
      <c r="A271" s="139">
        <v>2018</v>
      </c>
      <c r="B271" s="100" t="s">
        <v>633</v>
      </c>
      <c r="C271" s="139" t="s">
        <v>2172</v>
      </c>
      <c r="D271" s="139">
        <v>1004599</v>
      </c>
      <c r="E271" s="139" t="s">
        <v>2173</v>
      </c>
      <c r="F271" s="139">
        <v>40.844596000000003</v>
      </c>
      <c r="G271" s="139">
        <v>-84.935644999999994</v>
      </c>
      <c r="H271" s="139" t="s">
        <v>1669</v>
      </c>
      <c r="I271" s="139" t="s">
        <v>1172</v>
      </c>
      <c r="J271" s="139" t="s">
        <v>39</v>
      </c>
      <c r="K271" s="139">
        <v>46733</v>
      </c>
      <c r="L271" s="139" t="s">
        <v>2067</v>
      </c>
      <c r="M271" s="139">
        <v>77684</v>
      </c>
      <c r="N271" s="139" t="s">
        <v>1054</v>
      </c>
    </row>
    <row r="272" spans="1:14" ht="15.75" customHeight="1">
      <c r="A272" s="139">
        <v>2018</v>
      </c>
      <c r="B272" s="100" t="s">
        <v>633</v>
      </c>
      <c r="C272" s="139" t="s">
        <v>2172</v>
      </c>
      <c r="D272" s="139">
        <v>1004821</v>
      </c>
      <c r="E272" s="139" t="s">
        <v>2174</v>
      </c>
      <c r="F272" s="139">
        <v>40.841209999999997</v>
      </c>
      <c r="G272" s="139">
        <v>-84.342299999999994</v>
      </c>
      <c r="H272" s="139" t="s">
        <v>2175</v>
      </c>
      <c r="I272" s="139" t="s">
        <v>2176</v>
      </c>
      <c r="J272" s="139" t="s">
        <v>95</v>
      </c>
      <c r="K272" s="139">
        <v>45833</v>
      </c>
      <c r="L272" s="139" t="s">
        <v>2067</v>
      </c>
      <c r="M272" s="139">
        <v>23486</v>
      </c>
      <c r="N272" s="139" t="s">
        <v>1054</v>
      </c>
    </row>
    <row r="273" spans="1:14" ht="15.75" customHeight="1">
      <c r="A273" s="139">
        <v>2018</v>
      </c>
      <c r="B273" s="100" t="s">
        <v>633</v>
      </c>
      <c r="C273" s="139" t="s">
        <v>2177</v>
      </c>
      <c r="D273" s="139">
        <v>1002748</v>
      </c>
      <c r="E273" s="139" t="s">
        <v>2178</v>
      </c>
      <c r="F273" s="139">
        <v>31.952912999999999</v>
      </c>
      <c r="G273" s="139">
        <v>-84.332370999999995</v>
      </c>
      <c r="H273" s="139" t="s">
        <v>2179</v>
      </c>
      <c r="I273" s="139" t="s">
        <v>2180</v>
      </c>
      <c r="J273" s="139" t="s">
        <v>28</v>
      </c>
      <c r="K273" s="139">
        <v>31711</v>
      </c>
      <c r="L273" s="139" t="s">
        <v>2181</v>
      </c>
      <c r="M273" s="139">
        <v>213767</v>
      </c>
      <c r="N273" s="139" t="s">
        <v>1054</v>
      </c>
    </row>
    <row r="274" spans="1:14" ht="15.75" customHeight="1">
      <c r="A274" s="139">
        <v>2018</v>
      </c>
      <c r="B274" s="100" t="s">
        <v>633</v>
      </c>
      <c r="C274" s="139" t="s">
        <v>2182</v>
      </c>
      <c r="D274" s="139">
        <v>1006980</v>
      </c>
      <c r="E274" s="139" t="s">
        <v>2183</v>
      </c>
      <c r="F274" s="139">
        <v>44.264400000000002</v>
      </c>
      <c r="G274" s="139">
        <v>-85.410499999999999</v>
      </c>
      <c r="H274" s="139" t="s">
        <v>2184</v>
      </c>
      <c r="I274" s="139" t="s">
        <v>2185</v>
      </c>
      <c r="J274" s="139" t="s">
        <v>61</v>
      </c>
      <c r="K274" s="139">
        <v>49601</v>
      </c>
      <c r="L274" s="139" t="s">
        <v>2186</v>
      </c>
      <c r="M274" s="139">
        <v>51324</v>
      </c>
      <c r="N274" s="139" t="s">
        <v>1054</v>
      </c>
    </row>
    <row r="275" spans="1:14" ht="15.75" customHeight="1">
      <c r="A275" s="139">
        <v>2018</v>
      </c>
      <c r="B275" s="100" t="s">
        <v>633</v>
      </c>
      <c r="C275" s="139" t="s">
        <v>2187</v>
      </c>
      <c r="D275" s="139">
        <v>1006307</v>
      </c>
      <c r="E275" s="139" t="s">
        <v>2188</v>
      </c>
      <c r="F275" s="139">
        <v>30.133800000000001</v>
      </c>
      <c r="G275" s="139">
        <v>-93.320599999999999</v>
      </c>
      <c r="H275" s="139" t="s">
        <v>2189</v>
      </c>
      <c r="I275" s="139" t="s">
        <v>2190</v>
      </c>
      <c r="J275" s="139" t="s">
        <v>50</v>
      </c>
      <c r="K275" s="139">
        <v>70605</v>
      </c>
      <c r="L275" s="139" t="s">
        <v>2191</v>
      </c>
      <c r="M275" s="139">
        <v>240597</v>
      </c>
      <c r="N275" s="139" t="s">
        <v>1306</v>
      </c>
    </row>
    <row r="276" spans="1:14" ht="15.75" customHeight="1">
      <c r="A276" s="139">
        <v>2018</v>
      </c>
      <c r="B276" s="100" t="s">
        <v>633</v>
      </c>
      <c r="C276" s="139" t="s">
        <v>2192</v>
      </c>
      <c r="D276" s="139">
        <v>1005658</v>
      </c>
      <c r="E276" s="139" t="s">
        <v>2193</v>
      </c>
      <c r="F276" s="139">
        <v>36.72757</v>
      </c>
      <c r="G276" s="139">
        <v>-119.79174999999999</v>
      </c>
      <c r="H276" s="139" t="s">
        <v>2194</v>
      </c>
      <c r="I276" s="139" t="s">
        <v>2195</v>
      </c>
      <c r="J276" s="139" t="s">
        <v>15</v>
      </c>
      <c r="K276" s="139">
        <v>93706</v>
      </c>
      <c r="L276" s="139" t="s">
        <v>2196</v>
      </c>
      <c r="M276" s="139">
        <v>28270</v>
      </c>
      <c r="N276" s="139" t="s">
        <v>1054</v>
      </c>
    </row>
    <row r="277" spans="1:14" ht="15.75" customHeight="1">
      <c r="A277" s="139">
        <v>2018</v>
      </c>
      <c r="B277" s="100" t="s">
        <v>633</v>
      </c>
      <c r="C277" s="139" t="s">
        <v>2197</v>
      </c>
      <c r="D277" s="139">
        <v>1005657</v>
      </c>
      <c r="E277" s="139" t="s">
        <v>2198</v>
      </c>
      <c r="F277" s="139">
        <v>36.009399999999999</v>
      </c>
      <c r="G277" s="139">
        <v>-119.30540000000001</v>
      </c>
      <c r="H277" s="139" t="s">
        <v>2199</v>
      </c>
      <c r="I277" s="139" t="s">
        <v>2200</v>
      </c>
      <c r="J277" s="139" t="s">
        <v>15</v>
      </c>
      <c r="K277" s="139">
        <v>93272</v>
      </c>
      <c r="L277" s="139" t="s">
        <v>2196</v>
      </c>
      <c r="M277" s="139">
        <v>39628</v>
      </c>
      <c r="N277" s="139" t="s">
        <v>1054</v>
      </c>
    </row>
    <row r="278" spans="1:14" ht="15.75" customHeight="1">
      <c r="A278" s="139">
        <v>2018</v>
      </c>
      <c r="B278" s="100" t="s">
        <v>633</v>
      </c>
      <c r="C278" s="139" t="s">
        <v>2201</v>
      </c>
      <c r="D278" s="139">
        <v>1006836</v>
      </c>
      <c r="E278" s="139" t="s">
        <v>2202</v>
      </c>
      <c r="F278" s="139">
        <v>37.49033</v>
      </c>
      <c r="G278" s="139">
        <v>-120.88539</v>
      </c>
      <c r="H278" s="139" t="s">
        <v>2203</v>
      </c>
      <c r="I278" s="139" t="s">
        <v>1590</v>
      </c>
      <c r="J278" s="139" t="s">
        <v>15</v>
      </c>
      <c r="K278" s="139">
        <v>95380</v>
      </c>
      <c r="L278" s="139" t="s">
        <v>2196</v>
      </c>
      <c r="M278" s="139">
        <v>34003</v>
      </c>
      <c r="N278" s="139" t="s">
        <v>1054</v>
      </c>
    </row>
    <row r="279" spans="1:14" ht="15.75" customHeight="1">
      <c r="A279" s="139">
        <v>2018</v>
      </c>
      <c r="B279" s="100" t="s">
        <v>633</v>
      </c>
      <c r="C279" s="139" t="s">
        <v>2204</v>
      </c>
      <c r="D279" s="139">
        <v>1005659</v>
      </c>
      <c r="E279" s="139" t="s">
        <v>2205</v>
      </c>
      <c r="F279" s="139">
        <v>36.342230000000001</v>
      </c>
      <c r="G279" s="139">
        <v>-119.39454000000001</v>
      </c>
      <c r="H279" s="139" t="s">
        <v>2206</v>
      </c>
      <c r="I279" s="139" t="s">
        <v>2200</v>
      </c>
      <c r="J279" s="139" t="s">
        <v>15</v>
      </c>
      <c r="K279" s="139">
        <v>93291</v>
      </c>
      <c r="L279" s="139" t="s">
        <v>2196</v>
      </c>
      <c r="M279" s="139">
        <v>61466</v>
      </c>
      <c r="N279" s="139" t="s">
        <v>1054</v>
      </c>
    </row>
    <row r="280" spans="1:14" ht="15.75" customHeight="1">
      <c r="A280" s="139">
        <v>2018</v>
      </c>
      <c r="B280" s="100" t="s">
        <v>633</v>
      </c>
      <c r="C280" s="139" t="s">
        <v>2207</v>
      </c>
      <c r="D280" s="139">
        <v>1006761</v>
      </c>
      <c r="E280" s="139" t="s">
        <v>2208</v>
      </c>
      <c r="F280" s="139">
        <v>34.077370000000002</v>
      </c>
      <c r="G280" s="139">
        <v>-117.49968800000001</v>
      </c>
      <c r="H280" s="139" t="s">
        <v>2209</v>
      </c>
      <c r="I280" s="139" t="s">
        <v>2210</v>
      </c>
      <c r="J280" s="139" t="s">
        <v>15</v>
      </c>
      <c r="K280" s="139">
        <v>92335</v>
      </c>
      <c r="L280" s="139" t="s">
        <v>2211</v>
      </c>
      <c r="M280" s="139">
        <v>176633</v>
      </c>
      <c r="N280" s="139" t="s">
        <v>1054</v>
      </c>
    </row>
    <row r="281" spans="1:14" ht="15.75" customHeight="1">
      <c r="A281" s="139">
        <v>2018</v>
      </c>
      <c r="B281" s="100" t="s">
        <v>633</v>
      </c>
      <c r="C281" s="139" t="s">
        <v>2212</v>
      </c>
      <c r="D281" s="139">
        <v>1006500</v>
      </c>
      <c r="E281" s="139" t="s">
        <v>2213</v>
      </c>
      <c r="F281" s="139">
        <v>32.589010000000002</v>
      </c>
      <c r="G281" s="139">
        <v>-93.515119999999996</v>
      </c>
      <c r="H281" s="139" t="s">
        <v>2214</v>
      </c>
      <c r="I281" s="139" t="s">
        <v>2215</v>
      </c>
      <c r="J281" s="139" t="s">
        <v>50</v>
      </c>
      <c r="K281" s="139">
        <v>71067</v>
      </c>
      <c r="L281" s="139" t="s">
        <v>2216</v>
      </c>
      <c r="M281" s="139">
        <v>57992</v>
      </c>
      <c r="N281" s="139" t="s">
        <v>1745</v>
      </c>
    </row>
    <row r="282" spans="1:14" ht="15.75" customHeight="1">
      <c r="A282" s="139">
        <v>2018</v>
      </c>
      <c r="B282" s="100" t="s">
        <v>633</v>
      </c>
      <c r="C282" s="139" t="s">
        <v>2217</v>
      </c>
      <c r="D282" s="139">
        <v>1006499</v>
      </c>
      <c r="E282" s="139" t="s">
        <v>2218</v>
      </c>
      <c r="F282" s="139">
        <v>32.800556</v>
      </c>
      <c r="G282" s="139">
        <v>-93.412778000000003</v>
      </c>
      <c r="H282" s="139" t="s">
        <v>2219</v>
      </c>
      <c r="I282" s="139" t="s">
        <v>2220</v>
      </c>
      <c r="J282" s="139" t="s">
        <v>50</v>
      </c>
      <c r="K282" s="139">
        <v>71018</v>
      </c>
      <c r="L282" s="139" t="s">
        <v>2216</v>
      </c>
      <c r="M282" s="139">
        <v>75132</v>
      </c>
      <c r="N282" s="139" t="s">
        <v>1745</v>
      </c>
    </row>
    <row r="283" spans="1:14" ht="15.75" customHeight="1">
      <c r="A283" s="139">
        <v>2018</v>
      </c>
      <c r="B283" s="100" t="s">
        <v>633</v>
      </c>
      <c r="C283" s="139" t="s">
        <v>2221</v>
      </c>
      <c r="D283" s="139">
        <v>1005125</v>
      </c>
      <c r="E283" s="139" t="s">
        <v>2222</v>
      </c>
      <c r="F283" s="139">
        <v>32.470168999999999</v>
      </c>
      <c r="G283" s="139">
        <v>-93.792974999999998</v>
      </c>
      <c r="H283" s="139" t="s">
        <v>2223</v>
      </c>
      <c r="I283" s="139" t="s">
        <v>2224</v>
      </c>
      <c r="J283" s="139" t="s">
        <v>50</v>
      </c>
      <c r="K283" s="139">
        <v>71109</v>
      </c>
      <c r="L283" s="139" t="s">
        <v>2216</v>
      </c>
      <c r="M283" s="139">
        <v>327058</v>
      </c>
      <c r="N283" s="139" t="s">
        <v>1745</v>
      </c>
    </row>
    <row r="284" spans="1:14" ht="15.75" customHeight="1">
      <c r="A284" s="139">
        <v>2018</v>
      </c>
      <c r="B284" s="100" t="s">
        <v>633</v>
      </c>
      <c r="C284" s="139" t="s">
        <v>2225</v>
      </c>
      <c r="D284" s="139">
        <v>1004254</v>
      </c>
      <c r="E284" s="139" t="s">
        <v>2226</v>
      </c>
      <c r="F284" s="139">
        <v>41.398099999999999</v>
      </c>
      <c r="G284" s="139">
        <v>-84.106700000000004</v>
      </c>
      <c r="H284" s="139" t="s">
        <v>2227</v>
      </c>
      <c r="I284" s="139" t="s">
        <v>1943</v>
      </c>
      <c r="J284" s="139" t="s">
        <v>95</v>
      </c>
      <c r="K284" s="139">
        <v>43545</v>
      </c>
      <c r="L284" s="139" t="s">
        <v>2228</v>
      </c>
      <c r="M284" s="139">
        <v>80805</v>
      </c>
      <c r="N284" s="139" t="s">
        <v>1127</v>
      </c>
    </row>
    <row r="285" spans="1:14" ht="15.75" customHeight="1">
      <c r="A285" s="139">
        <v>2018</v>
      </c>
      <c r="B285" s="100" t="s">
        <v>633</v>
      </c>
      <c r="C285" s="139" t="s">
        <v>2229</v>
      </c>
      <c r="D285" s="139">
        <v>1005780</v>
      </c>
      <c r="E285" s="139" t="s">
        <v>2230</v>
      </c>
      <c r="F285" s="139">
        <v>34.772399999999998</v>
      </c>
      <c r="G285" s="139">
        <v>-79.325000000000003</v>
      </c>
      <c r="H285" s="139" t="s">
        <v>2231</v>
      </c>
      <c r="I285" s="139" t="s">
        <v>2232</v>
      </c>
      <c r="J285" s="139" t="s">
        <v>89</v>
      </c>
      <c r="K285" s="139">
        <v>28364</v>
      </c>
      <c r="L285" s="139" t="s">
        <v>2228</v>
      </c>
      <c r="M285" s="139">
        <v>42309</v>
      </c>
      <c r="N285" s="139" t="s">
        <v>1054</v>
      </c>
    </row>
    <row r="286" spans="1:14" ht="15.75" customHeight="1">
      <c r="A286" s="139">
        <v>2018</v>
      </c>
      <c r="B286" s="100" t="s">
        <v>633</v>
      </c>
      <c r="C286" s="139" t="s">
        <v>2233</v>
      </c>
      <c r="D286" s="139">
        <v>1004205</v>
      </c>
      <c r="E286" s="139" t="s">
        <v>2234</v>
      </c>
      <c r="F286" s="139">
        <v>38.476610000000001</v>
      </c>
      <c r="G286" s="139">
        <v>-121.80385</v>
      </c>
      <c r="H286" s="139" t="s">
        <v>2235</v>
      </c>
      <c r="I286" s="139" t="s">
        <v>2236</v>
      </c>
      <c r="J286" s="139" t="s">
        <v>15</v>
      </c>
      <c r="K286" s="139">
        <v>95620</v>
      </c>
      <c r="L286" s="139" t="s">
        <v>2228</v>
      </c>
      <c r="M286" s="139">
        <v>30753</v>
      </c>
      <c r="N286" s="139" t="s">
        <v>1054</v>
      </c>
    </row>
    <row r="287" spans="1:14" ht="15.75" customHeight="1">
      <c r="A287" s="139">
        <v>2018</v>
      </c>
      <c r="B287" s="100" t="s">
        <v>633</v>
      </c>
      <c r="C287" s="139" t="s">
        <v>2237</v>
      </c>
      <c r="D287" s="139">
        <v>1004554</v>
      </c>
      <c r="E287" s="139" t="s">
        <v>2238</v>
      </c>
      <c r="F287" s="139">
        <v>33.819375000000001</v>
      </c>
      <c r="G287" s="139">
        <v>-84.647594999999995</v>
      </c>
      <c r="H287" s="139" t="s">
        <v>2239</v>
      </c>
      <c r="I287" s="139" t="s">
        <v>2240</v>
      </c>
      <c r="J287" s="139" t="s">
        <v>28</v>
      </c>
      <c r="K287" s="139">
        <v>30106</v>
      </c>
      <c r="L287" s="139" t="s">
        <v>2241</v>
      </c>
      <c r="M287" s="139">
        <v>96360</v>
      </c>
      <c r="N287" s="139" t="s">
        <v>1054</v>
      </c>
    </row>
    <row r="288" spans="1:14" ht="15.75" customHeight="1">
      <c r="A288" s="139">
        <v>2018</v>
      </c>
      <c r="B288" s="100" t="s">
        <v>633</v>
      </c>
      <c r="C288" s="139" t="s">
        <v>2242</v>
      </c>
      <c r="D288" s="139">
        <v>1004334</v>
      </c>
      <c r="E288" s="139" t="s">
        <v>2243</v>
      </c>
      <c r="F288" s="139">
        <v>31.876973</v>
      </c>
      <c r="G288" s="139">
        <v>-85.156068000000005</v>
      </c>
      <c r="H288" s="139" t="s">
        <v>2244</v>
      </c>
      <c r="I288" s="139" t="s">
        <v>2245</v>
      </c>
      <c r="J288" s="139" t="s">
        <v>3</v>
      </c>
      <c r="K288" s="139">
        <v>36027</v>
      </c>
      <c r="L288" s="139" t="s">
        <v>2246</v>
      </c>
      <c r="M288" s="139">
        <v>19409</v>
      </c>
      <c r="N288" s="139" t="s">
        <v>1054</v>
      </c>
    </row>
    <row r="289" spans="1:14" ht="15.75" customHeight="1">
      <c r="A289" s="139">
        <v>2018</v>
      </c>
      <c r="B289" s="100" t="s">
        <v>633</v>
      </c>
      <c r="C289" s="139" t="s">
        <v>2247</v>
      </c>
      <c r="D289" s="139">
        <v>1004075</v>
      </c>
      <c r="E289" s="139" t="s">
        <v>2248</v>
      </c>
      <c r="F289" s="139">
        <v>32.847712999999999</v>
      </c>
      <c r="G289" s="139">
        <v>-83.165819999999997</v>
      </c>
      <c r="H289" s="139" t="s">
        <v>2249</v>
      </c>
      <c r="I289" s="139" t="s">
        <v>1905</v>
      </c>
      <c r="J289" s="139" t="s">
        <v>28</v>
      </c>
      <c r="K289" s="139">
        <v>31054</v>
      </c>
      <c r="L289" s="139" t="s">
        <v>2246</v>
      </c>
      <c r="M289" s="139">
        <v>9756</v>
      </c>
      <c r="N289" s="139" t="s">
        <v>1054</v>
      </c>
    </row>
    <row r="290" spans="1:14" ht="15.75" customHeight="1">
      <c r="A290" s="139">
        <v>2018</v>
      </c>
      <c r="B290" s="100" t="s">
        <v>633</v>
      </c>
      <c r="C290" s="139" t="s">
        <v>2250</v>
      </c>
      <c r="D290" s="139">
        <v>1011500</v>
      </c>
      <c r="E290" s="139" t="s">
        <v>2251</v>
      </c>
      <c r="F290" s="139">
        <v>32.758392000000001</v>
      </c>
      <c r="G290" s="139">
        <v>-81.889399999999995</v>
      </c>
      <c r="H290" s="139" t="s">
        <v>2252</v>
      </c>
      <c r="I290" s="139" t="s">
        <v>2253</v>
      </c>
      <c r="J290" s="139" t="s">
        <v>28</v>
      </c>
      <c r="K290" s="139">
        <v>30442</v>
      </c>
      <c r="L290" s="139" t="s">
        <v>2246</v>
      </c>
      <c r="M290" s="139">
        <v>0</v>
      </c>
      <c r="N290" s="139" t="s">
        <v>1054</v>
      </c>
    </row>
    <row r="291" spans="1:14" ht="15.75" customHeight="1">
      <c r="A291" s="139">
        <v>2018</v>
      </c>
      <c r="B291" s="100" t="s">
        <v>633</v>
      </c>
      <c r="C291" s="139" t="s">
        <v>2254</v>
      </c>
      <c r="D291" s="139">
        <v>1004181</v>
      </c>
      <c r="E291" s="139" t="s">
        <v>2255</v>
      </c>
      <c r="F291" s="139">
        <v>32.854436</v>
      </c>
      <c r="G291" s="139">
        <v>-83.140828999999997</v>
      </c>
      <c r="H291" s="139" t="s">
        <v>2256</v>
      </c>
      <c r="I291" s="139" t="s">
        <v>2257</v>
      </c>
      <c r="J291" s="139" t="s">
        <v>28</v>
      </c>
      <c r="K291" s="139">
        <v>31090</v>
      </c>
      <c r="L291" s="139" t="s">
        <v>2246</v>
      </c>
      <c r="M291" s="139">
        <v>26967</v>
      </c>
      <c r="N291" s="139" t="s">
        <v>1054</v>
      </c>
    </row>
    <row r="292" spans="1:14" ht="15.75" customHeight="1">
      <c r="A292" s="139">
        <v>2018</v>
      </c>
      <c r="B292" s="100" t="s">
        <v>633</v>
      </c>
      <c r="C292" s="139" t="s">
        <v>2258</v>
      </c>
      <c r="D292" s="139">
        <v>1003135</v>
      </c>
      <c r="E292" s="139" t="s">
        <v>2259</v>
      </c>
      <c r="F292" s="139">
        <v>42.766010000000001</v>
      </c>
      <c r="G292" s="139">
        <v>-85.074280000000002</v>
      </c>
      <c r="H292" s="139" t="s">
        <v>2260</v>
      </c>
      <c r="I292" s="139" t="s">
        <v>2261</v>
      </c>
      <c r="J292" s="139" t="s">
        <v>61</v>
      </c>
      <c r="K292" s="139">
        <v>48849</v>
      </c>
      <c r="L292" s="139" t="s">
        <v>2262</v>
      </c>
      <c r="M292" s="139">
        <v>79268</v>
      </c>
      <c r="N292" s="139" t="s">
        <v>1127</v>
      </c>
    </row>
    <row r="293" spans="1:14" ht="15.75" customHeight="1">
      <c r="A293" s="139">
        <v>2018</v>
      </c>
      <c r="B293" s="100" t="s">
        <v>633</v>
      </c>
      <c r="C293" s="139" t="s">
        <v>2263</v>
      </c>
      <c r="D293" s="139">
        <v>1002882</v>
      </c>
      <c r="E293" s="139" t="s">
        <v>2264</v>
      </c>
      <c r="F293" s="139">
        <v>40.183332999999998</v>
      </c>
      <c r="G293" s="139">
        <v>-84.869444000000001</v>
      </c>
      <c r="H293" s="139" t="s">
        <v>2265</v>
      </c>
      <c r="I293" s="139" t="s">
        <v>1859</v>
      </c>
      <c r="J293" s="139" t="s">
        <v>39</v>
      </c>
      <c r="K293" s="139">
        <v>47390</v>
      </c>
      <c r="L293" s="139" t="s">
        <v>2266</v>
      </c>
      <c r="M293" s="139">
        <v>176329</v>
      </c>
      <c r="N293" s="139" t="s">
        <v>1383</v>
      </c>
    </row>
    <row r="294" spans="1:14" ht="15.75" customHeight="1">
      <c r="A294" s="139">
        <v>2018</v>
      </c>
      <c r="B294" s="100" t="s">
        <v>633</v>
      </c>
      <c r="C294" s="139" t="s">
        <v>2267</v>
      </c>
      <c r="D294" s="139">
        <v>1005358</v>
      </c>
      <c r="E294" s="139" t="s">
        <v>2268</v>
      </c>
      <c r="F294" s="139">
        <v>43.55865</v>
      </c>
      <c r="G294" s="139">
        <v>-89.499120000000005</v>
      </c>
      <c r="H294" s="139" t="s">
        <v>2269</v>
      </c>
      <c r="I294" s="139" t="s">
        <v>2270</v>
      </c>
      <c r="J294" s="139" t="s">
        <v>132</v>
      </c>
      <c r="K294" s="139">
        <v>53901</v>
      </c>
      <c r="L294" s="139" t="s">
        <v>2271</v>
      </c>
      <c r="M294" s="139">
        <v>109489</v>
      </c>
      <c r="N294" s="139" t="s">
        <v>1050</v>
      </c>
    </row>
    <row r="295" spans="1:14" ht="15.75" customHeight="1">
      <c r="A295" s="139">
        <v>2018</v>
      </c>
      <c r="B295" s="100" t="s">
        <v>633</v>
      </c>
      <c r="C295" s="139" t="s">
        <v>2272</v>
      </c>
      <c r="D295" s="139">
        <v>1005558</v>
      </c>
      <c r="E295" s="139" t="s">
        <v>2273</v>
      </c>
      <c r="F295" s="139">
        <v>44.910339999999998</v>
      </c>
      <c r="G295" s="139">
        <v>-91.878799999999998</v>
      </c>
      <c r="H295" s="139" t="s">
        <v>2274</v>
      </c>
      <c r="I295" s="139" t="s">
        <v>2275</v>
      </c>
      <c r="J295" s="139" t="s">
        <v>132</v>
      </c>
      <c r="K295" s="139">
        <v>54751</v>
      </c>
      <c r="L295" s="139" t="s">
        <v>2271</v>
      </c>
      <c r="M295" s="139">
        <v>97631</v>
      </c>
      <c r="N295" s="139" t="s">
        <v>1050</v>
      </c>
    </row>
    <row r="296" spans="1:14" ht="15.75" customHeight="1">
      <c r="A296" s="139">
        <v>2018</v>
      </c>
      <c r="B296" s="100" t="s">
        <v>633</v>
      </c>
      <c r="C296" s="139" t="s">
        <v>2276</v>
      </c>
      <c r="D296" s="139">
        <v>1005915</v>
      </c>
      <c r="E296" s="139" t="s">
        <v>2277</v>
      </c>
      <c r="F296" s="139">
        <v>35.632553999999999</v>
      </c>
      <c r="G296" s="139">
        <v>-80.788798999999997</v>
      </c>
      <c r="H296" s="139" t="s">
        <v>2278</v>
      </c>
      <c r="I296" s="139" t="s">
        <v>2279</v>
      </c>
      <c r="J296" s="139" t="s">
        <v>89</v>
      </c>
      <c r="K296" s="139">
        <v>28115</v>
      </c>
      <c r="L296" s="139" t="s">
        <v>2271</v>
      </c>
      <c r="M296" s="139">
        <v>104067</v>
      </c>
      <c r="N296" s="139" t="s">
        <v>1050</v>
      </c>
    </row>
    <row r="297" spans="1:14" ht="15.75" customHeight="1">
      <c r="A297" s="139">
        <v>2018</v>
      </c>
      <c r="B297" s="100" t="s">
        <v>633</v>
      </c>
      <c r="C297" s="139" t="s">
        <v>2280</v>
      </c>
      <c r="D297" s="139">
        <v>1000329</v>
      </c>
      <c r="E297" s="139" t="s">
        <v>2281</v>
      </c>
      <c r="F297" s="139">
        <v>34.000709999999998</v>
      </c>
      <c r="G297" s="139">
        <v>-96.453410000000005</v>
      </c>
      <c r="H297" s="139" t="s">
        <v>2282</v>
      </c>
      <c r="I297" s="139" t="s">
        <v>2283</v>
      </c>
      <c r="J297" s="139" t="s">
        <v>98</v>
      </c>
      <c r="K297" s="139">
        <v>74701</v>
      </c>
      <c r="L297" s="139" t="s">
        <v>2271</v>
      </c>
      <c r="M297" s="139">
        <v>115603</v>
      </c>
      <c r="N297" s="139" t="s">
        <v>1050</v>
      </c>
    </row>
    <row r="298" spans="1:14" ht="15.75" customHeight="1">
      <c r="A298" s="139">
        <v>2018</v>
      </c>
      <c r="B298" s="100" t="s">
        <v>633</v>
      </c>
      <c r="C298" s="139" t="s">
        <v>2284</v>
      </c>
      <c r="D298" s="139">
        <v>1005813</v>
      </c>
      <c r="E298" s="139" t="s">
        <v>2285</v>
      </c>
      <c r="F298" s="139">
        <v>34.290700999999999</v>
      </c>
      <c r="G298" s="139">
        <v>-83.811487999999997</v>
      </c>
      <c r="H298" s="139" t="s">
        <v>2286</v>
      </c>
      <c r="I298" s="139" t="s">
        <v>2287</v>
      </c>
      <c r="J298" s="139" t="s">
        <v>28</v>
      </c>
      <c r="K298" s="139">
        <v>30501</v>
      </c>
      <c r="L298" s="139" t="s">
        <v>2288</v>
      </c>
      <c r="M298" s="139">
        <v>42562</v>
      </c>
      <c r="N298" s="139" t="s">
        <v>1054</v>
      </c>
    </row>
    <row r="299" spans="1:14" ht="15.75" customHeight="1">
      <c r="A299" s="139">
        <v>2018</v>
      </c>
      <c r="B299" s="100" t="s">
        <v>633</v>
      </c>
      <c r="C299" s="139" t="s">
        <v>2289</v>
      </c>
      <c r="D299" s="139">
        <v>1000304</v>
      </c>
      <c r="E299" s="139" t="s">
        <v>2290</v>
      </c>
      <c r="F299" s="139">
        <v>46.3504</v>
      </c>
      <c r="G299" s="139">
        <v>-96.641385999999997</v>
      </c>
      <c r="H299" s="139" t="s">
        <v>2291</v>
      </c>
      <c r="I299" s="139" t="s">
        <v>1471</v>
      </c>
      <c r="J299" s="139" t="s">
        <v>92</v>
      </c>
      <c r="K299" s="139">
        <v>58075</v>
      </c>
      <c r="L299" s="139" t="s">
        <v>2288</v>
      </c>
      <c r="M299" s="139">
        <v>58717</v>
      </c>
      <c r="N299" s="139" t="s">
        <v>1054</v>
      </c>
    </row>
    <row r="300" spans="1:14" ht="15.75" customHeight="1">
      <c r="A300" s="139">
        <v>2018</v>
      </c>
      <c r="B300" s="100" t="s">
        <v>633</v>
      </c>
      <c r="C300" s="139" t="s">
        <v>2292</v>
      </c>
      <c r="D300" s="139">
        <v>1001090</v>
      </c>
      <c r="E300" s="139" t="s">
        <v>2293</v>
      </c>
      <c r="F300" s="139">
        <v>41.694443999999997</v>
      </c>
      <c r="G300" s="139">
        <v>-87.515833000000001</v>
      </c>
      <c r="H300" s="139" t="s">
        <v>2294</v>
      </c>
      <c r="I300" s="139" t="s">
        <v>1102</v>
      </c>
      <c r="J300" s="139" t="s">
        <v>39</v>
      </c>
      <c r="K300" s="139">
        <v>46320</v>
      </c>
      <c r="L300" s="139" t="s">
        <v>2288</v>
      </c>
      <c r="M300" s="139">
        <v>79189</v>
      </c>
      <c r="N300" s="139" t="s">
        <v>1054</v>
      </c>
    </row>
    <row r="301" spans="1:14" ht="15.75" customHeight="1">
      <c r="A301" s="139">
        <v>2018</v>
      </c>
      <c r="B301" s="100" t="s">
        <v>633</v>
      </c>
      <c r="C301" s="139" t="s">
        <v>2292</v>
      </c>
      <c r="D301" s="139">
        <v>1006699</v>
      </c>
      <c r="E301" s="139" t="s">
        <v>2295</v>
      </c>
      <c r="F301" s="139">
        <v>37.708840000000002</v>
      </c>
      <c r="G301" s="139">
        <v>-97.32938</v>
      </c>
      <c r="H301" s="139" t="s">
        <v>2296</v>
      </c>
      <c r="I301" s="139" t="s">
        <v>2297</v>
      </c>
      <c r="J301" s="139" t="s">
        <v>44</v>
      </c>
      <c r="K301" s="139">
        <v>67214</v>
      </c>
      <c r="L301" s="139" t="s">
        <v>2288</v>
      </c>
      <c r="M301" s="139">
        <v>41607</v>
      </c>
      <c r="N301" s="139" t="s">
        <v>1054</v>
      </c>
    </row>
    <row r="302" spans="1:14" ht="15.75" customHeight="1">
      <c r="A302" s="139">
        <v>2018</v>
      </c>
      <c r="B302" s="100" t="s">
        <v>633</v>
      </c>
      <c r="C302" s="139" t="s">
        <v>2298</v>
      </c>
      <c r="D302" s="139">
        <v>1007881</v>
      </c>
      <c r="E302" s="139" t="s">
        <v>2299</v>
      </c>
      <c r="F302" s="139">
        <v>41.14481</v>
      </c>
      <c r="G302" s="139">
        <v>-92.63579</v>
      </c>
      <c r="H302" s="139" t="s">
        <v>1629</v>
      </c>
      <c r="I302" s="139" t="s">
        <v>2300</v>
      </c>
      <c r="J302" s="139" t="s">
        <v>42</v>
      </c>
      <c r="K302" s="139">
        <v>52553</v>
      </c>
      <c r="L302" s="139" t="s">
        <v>2288</v>
      </c>
      <c r="M302" s="139">
        <v>418920</v>
      </c>
      <c r="N302" s="139" t="s">
        <v>1054</v>
      </c>
    </row>
    <row r="303" spans="1:14" ht="15.75" customHeight="1">
      <c r="A303" s="139">
        <v>2018</v>
      </c>
      <c r="B303" s="100" t="s">
        <v>633</v>
      </c>
      <c r="C303" s="139" t="s">
        <v>2301</v>
      </c>
      <c r="D303" s="139">
        <v>1006625</v>
      </c>
      <c r="E303" s="139" t="s">
        <v>2302</v>
      </c>
      <c r="F303" s="139">
        <v>41.042679999999997</v>
      </c>
      <c r="G303" s="139">
        <v>-81.545330000000007</v>
      </c>
      <c r="H303" s="139" t="s">
        <v>2303</v>
      </c>
      <c r="I303" s="139" t="s">
        <v>2304</v>
      </c>
      <c r="J303" s="139" t="s">
        <v>95</v>
      </c>
      <c r="K303" s="139">
        <v>44314</v>
      </c>
      <c r="L303" s="139" t="s">
        <v>2288</v>
      </c>
      <c r="M303" s="139">
        <v>45982</v>
      </c>
      <c r="N303" s="139" t="s">
        <v>1054</v>
      </c>
    </row>
    <row r="304" spans="1:14" ht="15.75" customHeight="1">
      <c r="A304" s="139">
        <v>2018</v>
      </c>
      <c r="B304" s="100" t="s">
        <v>633</v>
      </c>
      <c r="C304" s="139" t="s">
        <v>2305</v>
      </c>
      <c r="D304" s="139">
        <v>1005694</v>
      </c>
      <c r="E304" s="139" t="s">
        <v>2306</v>
      </c>
      <c r="F304" s="139">
        <v>40.275550000000003</v>
      </c>
      <c r="G304" s="139">
        <v>-84.194730000000007</v>
      </c>
      <c r="H304" s="139" t="s">
        <v>2307</v>
      </c>
      <c r="I304" s="139" t="s">
        <v>2066</v>
      </c>
      <c r="J304" s="139" t="s">
        <v>95</v>
      </c>
      <c r="K304" s="139">
        <v>45365</v>
      </c>
      <c r="L304" s="139" t="s">
        <v>2288</v>
      </c>
      <c r="M304" s="139">
        <v>63125</v>
      </c>
      <c r="N304" s="139" t="s">
        <v>1054</v>
      </c>
    </row>
    <row r="305" spans="1:14" ht="15.75" customHeight="1">
      <c r="A305" s="139">
        <v>2018</v>
      </c>
      <c r="B305" s="100" t="s">
        <v>633</v>
      </c>
      <c r="C305" s="139" t="s">
        <v>2308</v>
      </c>
      <c r="D305" s="139">
        <v>1006525</v>
      </c>
      <c r="E305" s="139" t="s">
        <v>2309</v>
      </c>
      <c r="F305" s="139">
        <v>41.970889999999997</v>
      </c>
      <c r="G305" s="139">
        <v>-91.647639999999996</v>
      </c>
      <c r="H305" s="139" t="s">
        <v>1155</v>
      </c>
      <c r="I305" s="139" t="s">
        <v>1156</v>
      </c>
      <c r="J305" s="139" t="s">
        <v>42</v>
      </c>
      <c r="K305" s="139">
        <v>52401</v>
      </c>
      <c r="L305" s="139" t="s">
        <v>2288</v>
      </c>
      <c r="M305" s="139">
        <v>98363</v>
      </c>
      <c r="N305" s="139" t="s">
        <v>1054</v>
      </c>
    </row>
    <row r="306" spans="1:14" ht="15.75" customHeight="1">
      <c r="A306" s="139">
        <v>2018</v>
      </c>
      <c r="B306" s="100" t="s">
        <v>633</v>
      </c>
      <c r="C306" s="139" t="s">
        <v>2310</v>
      </c>
      <c r="D306" s="139">
        <v>1005434</v>
      </c>
      <c r="E306" s="139" t="s">
        <v>2311</v>
      </c>
      <c r="F306" s="139">
        <v>38.042969999999997</v>
      </c>
      <c r="G306" s="139">
        <v>-97.919290000000004</v>
      </c>
      <c r="H306" s="139" t="s">
        <v>1075</v>
      </c>
      <c r="I306" s="139" t="s">
        <v>2312</v>
      </c>
      <c r="J306" s="139" t="s">
        <v>44</v>
      </c>
      <c r="K306" s="139">
        <v>67501</v>
      </c>
      <c r="L306" s="139" t="s">
        <v>2288</v>
      </c>
      <c r="M306" s="139">
        <v>49436</v>
      </c>
      <c r="N306" s="139" t="s">
        <v>1054</v>
      </c>
    </row>
    <row r="307" spans="1:14" ht="15.75" customHeight="1">
      <c r="A307" s="139">
        <v>2018</v>
      </c>
      <c r="B307" s="100" t="s">
        <v>633</v>
      </c>
      <c r="C307" s="139" t="s">
        <v>2313</v>
      </c>
      <c r="D307" s="139">
        <v>1006637</v>
      </c>
      <c r="E307" s="139" t="s">
        <v>2314</v>
      </c>
      <c r="F307" s="139">
        <v>39.824199999999998</v>
      </c>
      <c r="G307" s="139">
        <v>-84.174700000000001</v>
      </c>
      <c r="H307" s="139" t="s">
        <v>2315</v>
      </c>
      <c r="I307" s="139" t="s">
        <v>2316</v>
      </c>
      <c r="J307" s="139" t="s">
        <v>95</v>
      </c>
      <c r="K307" s="139">
        <v>45414</v>
      </c>
      <c r="L307" s="139" t="s">
        <v>2288</v>
      </c>
      <c r="M307" s="139">
        <v>227694</v>
      </c>
      <c r="N307" s="139" t="s">
        <v>1054</v>
      </c>
    </row>
    <row r="308" spans="1:14" ht="15.75" customHeight="1">
      <c r="A308" s="139">
        <v>2018</v>
      </c>
      <c r="B308" s="100" t="s">
        <v>633</v>
      </c>
      <c r="C308" s="139" t="s">
        <v>2313</v>
      </c>
      <c r="D308" s="139">
        <v>1004067</v>
      </c>
      <c r="E308" s="139" t="s">
        <v>2317</v>
      </c>
      <c r="F308" s="139">
        <v>34.347647000000002</v>
      </c>
      <c r="G308" s="139">
        <v>-86.287391999999997</v>
      </c>
      <c r="H308" s="139" t="s">
        <v>2318</v>
      </c>
      <c r="I308" s="139" t="s">
        <v>2319</v>
      </c>
      <c r="J308" s="139" t="s">
        <v>3</v>
      </c>
      <c r="K308" s="139">
        <v>35976</v>
      </c>
      <c r="L308" s="139" t="s">
        <v>2288</v>
      </c>
      <c r="M308" s="139">
        <v>36394</v>
      </c>
      <c r="N308" s="139" t="s">
        <v>1054</v>
      </c>
    </row>
    <row r="309" spans="1:14" ht="15.75" customHeight="1">
      <c r="A309" s="139">
        <v>2018</v>
      </c>
      <c r="B309" s="100" t="s">
        <v>633</v>
      </c>
      <c r="C309" s="139" t="s">
        <v>2320</v>
      </c>
      <c r="D309" s="139">
        <v>1005513</v>
      </c>
      <c r="E309" s="139" t="s">
        <v>2321</v>
      </c>
      <c r="F309" s="139">
        <v>42.383916999999997</v>
      </c>
      <c r="G309" s="139">
        <v>-76.866277999999994</v>
      </c>
      <c r="H309" s="139" t="s">
        <v>2322</v>
      </c>
      <c r="I309" s="139" t="s">
        <v>2323</v>
      </c>
      <c r="J309" s="139" t="s">
        <v>87</v>
      </c>
      <c r="K309" s="139">
        <v>14891</v>
      </c>
      <c r="L309" s="139" t="s">
        <v>2288</v>
      </c>
      <c r="M309" s="139">
        <v>51056</v>
      </c>
      <c r="N309" s="139" t="s">
        <v>1054</v>
      </c>
    </row>
    <row r="310" spans="1:14" ht="15.75" customHeight="1">
      <c r="A310" s="139">
        <v>2018</v>
      </c>
      <c r="B310" s="100" t="s">
        <v>633</v>
      </c>
      <c r="C310" s="139" t="s">
        <v>2324</v>
      </c>
      <c r="D310" s="139">
        <v>1007220</v>
      </c>
      <c r="E310" s="139" t="s">
        <v>2325</v>
      </c>
      <c r="F310" s="139">
        <v>37.736389000000003</v>
      </c>
      <c r="G310" s="139">
        <v>-99.955832999999998</v>
      </c>
      <c r="H310" s="139" t="s">
        <v>2326</v>
      </c>
      <c r="I310" s="139" t="s">
        <v>2327</v>
      </c>
      <c r="J310" s="139" t="s">
        <v>44</v>
      </c>
      <c r="K310" s="139">
        <v>67801</v>
      </c>
      <c r="L310" s="139" t="s">
        <v>2288</v>
      </c>
      <c r="M310" s="139">
        <v>53145</v>
      </c>
      <c r="N310" s="139" t="s">
        <v>1127</v>
      </c>
    </row>
    <row r="311" spans="1:14" ht="15.75" customHeight="1">
      <c r="A311" s="139">
        <v>2018</v>
      </c>
      <c r="B311" s="100" t="s">
        <v>633</v>
      </c>
      <c r="C311" s="139" t="s">
        <v>2328</v>
      </c>
      <c r="D311" s="139">
        <v>1000357</v>
      </c>
      <c r="E311" s="139" t="s">
        <v>2329</v>
      </c>
      <c r="F311" s="139">
        <v>40.246899999999997</v>
      </c>
      <c r="G311" s="139">
        <v>-103.7756</v>
      </c>
      <c r="H311" s="139" t="s">
        <v>2330</v>
      </c>
      <c r="I311" s="139" t="s">
        <v>2331</v>
      </c>
      <c r="J311" s="139" t="s">
        <v>17</v>
      </c>
      <c r="K311" s="139">
        <v>80701</v>
      </c>
      <c r="L311" s="139" t="s">
        <v>2288</v>
      </c>
      <c r="M311" s="139">
        <v>37840</v>
      </c>
      <c r="N311" s="139" t="s">
        <v>1127</v>
      </c>
    </row>
    <row r="312" spans="1:14" ht="15.75" customHeight="1">
      <c r="A312" s="139">
        <v>2018</v>
      </c>
      <c r="B312" s="100" t="s">
        <v>633</v>
      </c>
      <c r="C312" s="139" t="s">
        <v>2332</v>
      </c>
      <c r="D312" s="139">
        <v>1006063</v>
      </c>
      <c r="E312" s="139" t="s">
        <v>2333</v>
      </c>
      <c r="F312" s="139">
        <v>42.818399999999997</v>
      </c>
      <c r="G312" s="139">
        <v>-82.485799999999998</v>
      </c>
      <c r="H312" s="139" t="s">
        <v>2334</v>
      </c>
      <c r="I312" s="139" t="s">
        <v>2335</v>
      </c>
      <c r="J312" s="139" t="s">
        <v>61</v>
      </c>
      <c r="K312" s="139">
        <v>48079</v>
      </c>
      <c r="L312" s="139" t="s">
        <v>2288</v>
      </c>
      <c r="M312" s="139">
        <v>78387</v>
      </c>
      <c r="N312" s="139" t="s">
        <v>1054</v>
      </c>
    </row>
    <row r="313" spans="1:14" ht="15.75" customHeight="1">
      <c r="A313" s="139">
        <v>2018</v>
      </c>
      <c r="B313" s="100" t="s">
        <v>633</v>
      </c>
      <c r="C313" s="139" t="s">
        <v>2336</v>
      </c>
      <c r="D313" s="139">
        <v>1003947</v>
      </c>
      <c r="E313" s="139" t="s">
        <v>2337</v>
      </c>
      <c r="F313" s="139">
        <v>34.604444000000001</v>
      </c>
      <c r="G313" s="139">
        <v>-81.418610999999999</v>
      </c>
      <c r="H313" s="139" t="s">
        <v>2338</v>
      </c>
      <c r="I313" s="139" t="s">
        <v>2339</v>
      </c>
      <c r="J313" s="139" t="s">
        <v>107</v>
      </c>
      <c r="K313" s="139">
        <v>29031</v>
      </c>
      <c r="L313" s="139" t="s">
        <v>2340</v>
      </c>
      <c r="M313" s="139">
        <v>30119</v>
      </c>
      <c r="N313" s="139" t="s">
        <v>1054</v>
      </c>
    </row>
    <row r="314" spans="1:14" ht="15.75" customHeight="1">
      <c r="A314" s="139">
        <v>2018</v>
      </c>
      <c r="B314" s="100" t="s">
        <v>633</v>
      </c>
      <c r="C314" s="139" t="s">
        <v>2341</v>
      </c>
      <c r="D314" s="139">
        <v>1005150</v>
      </c>
      <c r="E314" s="139" t="s">
        <v>2342</v>
      </c>
      <c r="F314" s="139">
        <v>33.89479</v>
      </c>
      <c r="G314" s="139">
        <v>-118.16473999999999</v>
      </c>
      <c r="H314" s="139" t="s">
        <v>2343</v>
      </c>
      <c r="I314" s="139" t="s">
        <v>1411</v>
      </c>
      <c r="J314" s="139" t="s">
        <v>15</v>
      </c>
      <c r="K314" s="139">
        <v>90723</v>
      </c>
      <c r="L314" s="139" t="s">
        <v>2344</v>
      </c>
      <c r="M314" s="139">
        <v>35617</v>
      </c>
      <c r="N314" s="139" t="s">
        <v>1054</v>
      </c>
    </row>
    <row r="315" spans="1:14" ht="15.75" customHeight="1">
      <c r="A315" s="139">
        <v>2018</v>
      </c>
      <c r="B315" s="100" t="s">
        <v>633</v>
      </c>
      <c r="C315" s="139" t="s">
        <v>2345</v>
      </c>
      <c r="D315" s="139">
        <v>1005299</v>
      </c>
      <c r="E315" s="139" t="s">
        <v>2346</v>
      </c>
      <c r="F315" s="139">
        <v>35.507669999999997</v>
      </c>
      <c r="G315" s="139">
        <v>-80.329700000000003</v>
      </c>
      <c r="H315" s="139" t="s">
        <v>2347</v>
      </c>
      <c r="I315" s="139" t="s">
        <v>2348</v>
      </c>
      <c r="J315" s="139" t="s">
        <v>89</v>
      </c>
      <c r="K315" s="139">
        <v>28071</v>
      </c>
      <c r="L315" s="139" t="s">
        <v>2349</v>
      </c>
      <c r="M315" s="139">
        <v>120582</v>
      </c>
      <c r="N315" s="139" t="s">
        <v>1054</v>
      </c>
    </row>
    <row r="316" spans="1:14" ht="15.75" customHeight="1">
      <c r="A316" s="139">
        <v>2018</v>
      </c>
      <c r="B316" s="100" t="s">
        <v>633</v>
      </c>
      <c r="C316" s="139" t="s">
        <v>2350</v>
      </c>
      <c r="D316" s="139">
        <v>1004017</v>
      </c>
      <c r="E316" s="139" t="s">
        <v>2351</v>
      </c>
      <c r="F316" s="139">
        <v>44.382193999999998</v>
      </c>
      <c r="G316" s="139">
        <v>-123.15961799999999</v>
      </c>
      <c r="H316" s="139" t="s">
        <v>2352</v>
      </c>
      <c r="I316" s="139" t="s">
        <v>1156</v>
      </c>
      <c r="J316" s="139" t="s">
        <v>100</v>
      </c>
      <c r="K316" s="139">
        <v>97348</v>
      </c>
      <c r="L316" s="139" t="s">
        <v>2353</v>
      </c>
      <c r="M316" s="139">
        <v>49769</v>
      </c>
      <c r="N316" s="139" t="s">
        <v>1448</v>
      </c>
    </row>
    <row r="317" spans="1:14" ht="15.75" customHeight="1">
      <c r="A317" s="139">
        <v>2018</v>
      </c>
      <c r="B317" s="100" t="s">
        <v>633</v>
      </c>
      <c r="C317" s="139" t="s">
        <v>2354</v>
      </c>
      <c r="D317" s="139">
        <v>1003602</v>
      </c>
      <c r="E317" s="139" t="s">
        <v>2355</v>
      </c>
      <c r="F317" s="139">
        <v>41.390278000000002</v>
      </c>
      <c r="G317" s="139">
        <v>-75.821845999999994</v>
      </c>
      <c r="H317" s="139" t="s">
        <v>2356</v>
      </c>
      <c r="I317" s="139" t="s">
        <v>2357</v>
      </c>
      <c r="J317" s="139" t="s">
        <v>103</v>
      </c>
      <c r="K317" s="139">
        <v>18653</v>
      </c>
      <c r="L317" s="139" t="s">
        <v>2358</v>
      </c>
      <c r="M317" s="139">
        <v>26224</v>
      </c>
      <c r="N317" s="139" t="s">
        <v>1054</v>
      </c>
    </row>
    <row r="318" spans="1:14" ht="15.75" customHeight="1">
      <c r="A318" s="139">
        <v>2018</v>
      </c>
      <c r="B318" s="100" t="s">
        <v>633</v>
      </c>
      <c r="C318" s="139" t="s">
        <v>2359</v>
      </c>
      <c r="D318" s="139">
        <v>1005990</v>
      </c>
      <c r="E318" s="139" t="s">
        <v>2360</v>
      </c>
      <c r="F318" s="139">
        <v>40.559342999999998</v>
      </c>
      <c r="G318" s="139">
        <v>-89.747989000000004</v>
      </c>
      <c r="H318" s="139" t="s">
        <v>2361</v>
      </c>
      <c r="I318" s="139" t="s">
        <v>2362</v>
      </c>
      <c r="J318" s="139" t="s">
        <v>36</v>
      </c>
      <c r="K318" s="139">
        <v>61547</v>
      </c>
      <c r="L318" s="139" t="s">
        <v>2363</v>
      </c>
      <c r="M318" s="139">
        <v>34335</v>
      </c>
      <c r="N318" s="139" t="s">
        <v>1160</v>
      </c>
    </row>
    <row r="319" spans="1:14" ht="15.75" customHeight="1">
      <c r="A319" s="139">
        <v>2018</v>
      </c>
      <c r="B319" s="100" t="s">
        <v>633</v>
      </c>
      <c r="C319" s="139" t="s">
        <v>2364</v>
      </c>
      <c r="D319" s="139">
        <v>1004470</v>
      </c>
      <c r="E319" s="139" t="s">
        <v>2365</v>
      </c>
      <c r="F319" s="139">
        <v>40.416761000000001</v>
      </c>
      <c r="G319" s="139">
        <v>-86.845658</v>
      </c>
      <c r="H319" s="139" t="s">
        <v>1504</v>
      </c>
      <c r="I319" s="139" t="s">
        <v>2366</v>
      </c>
      <c r="J319" s="139" t="s">
        <v>39</v>
      </c>
      <c r="K319" s="139">
        <v>47905</v>
      </c>
      <c r="L319" s="139" t="s">
        <v>2363</v>
      </c>
      <c r="M319" s="139">
        <v>39696</v>
      </c>
      <c r="N319" s="139" t="s">
        <v>1054</v>
      </c>
    </row>
    <row r="320" spans="1:14" ht="15.75" customHeight="1">
      <c r="A320" s="139">
        <v>2018</v>
      </c>
      <c r="B320" s="100" t="s">
        <v>633</v>
      </c>
      <c r="C320" s="139" t="s">
        <v>2367</v>
      </c>
      <c r="D320" s="139">
        <v>1007764</v>
      </c>
      <c r="E320" s="139" t="s">
        <v>2368</v>
      </c>
      <c r="F320" s="139">
        <v>38.596229999999998</v>
      </c>
      <c r="G320" s="139">
        <v>-90.176140000000004</v>
      </c>
      <c r="H320" s="139" t="s">
        <v>2369</v>
      </c>
      <c r="I320" s="139" t="s">
        <v>2370</v>
      </c>
      <c r="J320" s="139" t="s">
        <v>36</v>
      </c>
      <c r="K320" s="139">
        <v>62201</v>
      </c>
      <c r="L320" s="139" t="s">
        <v>2371</v>
      </c>
      <c r="M320" s="139">
        <v>70144</v>
      </c>
      <c r="N320" s="139" t="s">
        <v>1054</v>
      </c>
    </row>
    <row r="321" spans="1:14" ht="15.75" customHeight="1">
      <c r="A321" s="139">
        <v>2018</v>
      </c>
      <c r="B321" s="100" t="s">
        <v>633</v>
      </c>
      <c r="C321" s="139" t="s">
        <v>2372</v>
      </c>
      <c r="D321" s="139">
        <v>1006809</v>
      </c>
      <c r="E321" s="139" t="s">
        <v>2373</v>
      </c>
      <c r="F321" s="139">
        <v>45.997742000000002</v>
      </c>
      <c r="G321" s="139">
        <v>-94.860299999999995</v>
      </c>
      <c r="H321" s="139" t="s">
        <v>2374</v>
      </c>
      <c r="I321" s="139" t="s">
        <v>2375</v>
      </c>
      <c r="J321" s="139" t="s">
        <v>62</v>
      </c>
      <c r="K321" s="139">
        <v>56347</v>
      </c>
      <c r="L321" s="139" t="s">
        <v>2376</v>
      </c>
      <c r="M321" s="139">
        <v>33531</v>
      </c>
      <c r="N321" s="139" t="s">
        <v>1127</v>
      </c>
    </row>
    <row r="322" spans="1:14" ht="15.75" customHeight="1">
      <c r="A322" s="139">
        <v>2018</v>
      </c>
      <c r="B322" s="100" t="s">
        <v>633</v>
      </c>
      <c r="C322" s="139" t="s">
        <v>2377</v>
      </c>
      <c r="D322" s="139">
        <v>1003901</v>
      </c>
      <c r="E322" s="139" t="s">
        <v>2378</v>
      </c>
      <c r="F322" s="139">
        <v>44.570459999999997</v>
      </c>
      <c r="G322" s="139">
        <v>-95.115070000000003</v>
      </c>
      <c r="H322" s="139" t="s">
        <v>2379</v>
      </c>
      <c r="I322" s="139" t="s">
        <v>2380</v>
      </c>
      <c r="J322" s="139" t="s">
        <v>62</v>
      </c>
      <c r="K322" s="139">
        <v>56283</v>
      </c>
      <c r="L322" s="139" t="s">
        <v>2376</v>
      </c>
      <c r="M322" s="139">
        <v>30710</v>
      </c>
      <c r="N322" s="139" t="s">
        <v>1127</v>
      </c>
    </row>
    <row r="323" spans="1:14" ht="15.75" customHeight="1">
      <c r="A323" s="139">
        <v>2018</v>
      </c>
      <c r="B323" s="100" t="s">
        <v>633</v>
      </c>
      <c r="C323" s="139" t="s">
        <v>2381</v>
      </c>
      <c r="D323" s="139">
        <v>1004915</v>
      </c>
      <c r="E323" s="139" t="s">
        <v>2382</v>
      </c>
      <c r="F323" s="139">
        <v>43.585810000000002</v>
      </c>
      <c r="G323" s="139">
        <v>-84.771199999999993</v>
      </c>
      <c r="H323" s="139" t="s">
        <v>2383</v>
      </c>
      <c r="I323" s="139" t="s">
        <v>2384</v>
      </c>
      <c r="J323" s="139" t="s">
        <v>61</v>
      </c>
      <c r="K323" s="139">
        <v>48859</v>
      </c>
      <c r="L323" s="139" t="s">
        <v>2385</v>
      </c>
      <c r="M323" s="139">
        <v>41875</v>
      </c>
      <c r="N323" s="139" t="s">
        <v>1054</v>
      </c>
    </row>
    <row r="324" spans="1:14" ht="15.75" customHeight="1">
      <c r="A324" s="139">
        <v>2018</v>
      </c>
      <c r="B324" s="100" t="s">
        <v>633</v>
      </c>
      <c r="C324" s="139" t="s">
        <v>2386</v>
      </c>
      <c r="D324" s="139">
        <v>1006083</v>
      </c>
      <c r="E324" s="139" t="s">
        <v>2387</v>
      </c>
      <c r="F324" s="139">
        <v>40.56494</v>
      </c>
      <c r="G324" s="139">
        <v>-85.727909999999994</v>
      </c>
      <c r="H324" s="139" t="s">
        <v>1059</v>
      </c>
      <c r="I324" s="139" t="s">
        <v>2388</v>
      </c>
      <c r="J324" s="139" t="s">
        <v>39</v>
      </c>
      <c r="K324" s="139">
        <v>46952</v>
      </c>
      <c r="L324" s="139" t="s">
        <v>2389</v>
      </c>
      <c r="M324" s="139">
        <v>128537</v>
      </c>
      <c r="N324" s="139" t="s">
        <v>1133</v>
      </c>
    </row>
    <row r="325" spans="1:14" ht="15.75" customHeight="1">
      <c r="A325" s="139">
        <v>2018</v>
      </c>
      <c r="B325" s="100" t="s">
        <v>633</v>
      </c>
      <c r="C325" s="139" t="s">
        <v>2390</v>
      </c>
      <c r="D325" s="139">
        <v>1006853</v>
      </c>
      <c r="E325" s="139" t="s">
        <v>2391</v>
      </c>
      <c r="F325" s="139">
        <v>37.944999000000003</v>
      </c>
      <c r="G325" s="139">
        <v>-86.787778000000003</v>
      </c>
      <c r="H325" s="139" t="s">
        <v>2392</v>
      </c>
      <c r="I325" s="139" t="s">
        <v>1168</v>
      </c>
      <c r="J325" s="139" t="s">
        <v>47</v>
      </c>
      <c r="K325" s="139">
        <v>42348</v>
      </c>
      <c r="L325" s="139" t="s">
        <v>2393</v>
      </c>
      <c r="M325" s="139">
        <v>228496</v>
      </c>
      <c r="N325" s="139" t="s">
        <v>1273</v>
      </c>
    </row>
    <row r="326" spans="1:14" ht="15.75" customHeight="1">
      <c r="A326" s="139">
        <v>2018</v>
      </c>
      <c r="B326" s="100" t="s">
        <v>633</v>
      </c>
      <c r="C326" s="139" t="s">
        <v>2394</v>
      </c>
      <c r="D326" s="139">
        <v>1006082</v>
      </c>
      <c r="E326" s="139" t="s">
        <v>2395</v>
      </c>
      <c r="F326" s="139">
        <v>46.756630000000001</v>
      </c>
      <c r="G326" s="139">
        <v>-88.456085999999999</v>
      </c>
      <c r="H326" s="139" t="s">
        <v>2396</v>
      </c>
      <c r="I326" s="139" t="s">
        <v>2397</v>
      </c>
      <c r="J326" s="139" t="s">
        <v>61</v>
      </c>
      <c r="K326" s="139">
        <v>49946</v>
      </c>
      <c r="L326" s="139" t="s">
        <v>2398</v>
      </c>
      <c r="M326" s="139">
        <v>30510</v>
      </c>
      <c r="N326" s="139" t="s">
        <v>1054</v>
      </c>
    </row>
    <row r="327" spans="1:14" ht="15.75" customHeight="1">
      <c r="A327" s="139">
        <v>2018</v>
      </c>
      <c r="B327" s="100" t="s">
        <v>633</v>
      </c>
      <c r="C327" s="139" t="s">
        <v>2399</v>
      </c>
      <c r="D327" s="139">
        <v>1005745</v>
      </c>
      <c r="E327" s="139" t="s">
        <v>2400</v>
      </c>
      <c r="F327" s="139">
        <v>39.142018999999998</v>
      </c>
      <c r="G327" s="139">
        <v>-94.615314999999995</v>
      </c>
      <c r="H327" s="139" t="s">
        <v>2401</v>
      </c>
      <c r="I327" s="139" t="s">
        <v>2402</v>
      </c>
      <c r="J327" s="139" t="s">
        <v>44</v>
      </c>
      <c r="K327" s="139">
        <v>66115</v>
      </c>
      <c r="L327" s="139" t="s">
        <v>2398</v>
      </c>
      <c r="M327" s="139">
        <v>55597</v>
      </c>
      <c r="N327" s="139" t="s">
        <v>1050</v>
      </c>
    </row>
    <row r="328" spans="1:14" ht="15.75" customHeight="1">
      <c r="A328" s="139">
        <v>2018</v>
      </c>
      <c r="B328" s="100" t="s">
        <v>633</v>
      </c>
      <c r="C328" s="139" t="s">
        <v>2403</v>
      </c>
      <c r="D328" s="139">
        <v>1007055</v>
      </c>
      <c r="E328" s="139" t="s">
        <v>2404</v>
      </c>
      <c r="F328" s="139">
        <v>37.093176</v>
      </c>
      <c r="G328" s="139">
        <v>-120.225005</v>
      </c>
      <c r="H328" s="139" t="s">
        <v>2405</v>
      </c>
      <c r="I328" s="139" t="s">
        <v>1827</v>
      </c>
      <c r="J328" s="139" t="s">
        <v>15</v>
      </c>
      <c r="K328" s="139">
        <v>93610</v>
      </c>
      <c r="L328" s="139" t="s">
        <v>2398</v>
      </c>
      <c r="M328" s="139">
        <v>7542</v>
      </c>
      <c r="N328" s="139" t="s">
        <v>1050</v>
      </c>
    </row>
    <row r="329" spans="1:14" ht="15.75" customHeight="1">
      <c r="A329" s="139">
        <v>2018</v>
      </c>
      <c r="B329" s="100" t="s">
        <v>633</v>
      </c>
      <c r="C329" s="139" t="s">
        <v>2406</v>
      </c>
      <c r="D329" s="139">
        <v>1005772</v>
      </c>
      <c r="E329" s="139" t="s">
        <v>2407</v>
      </c>
      <c r="F329" s="139">
        <v>39.815342999999999</v>
      </c>
      <c r="G329" s="139">
        <v>-80.811160000000001</v>
      </c>
      <c r="H329" s="139" t="s">
        <v>2408</v>
      </c>
      <c r="I329" s="139" t="s">
        <v>1477</v>
      </c>
      <c r="J329" s="139" t="s">
        <v>129</v>
      </c>
      <c r="K329" s="139">
        <v>26055</v>
      </c>
      <c r="L329" s="139" t="s">
        <v>2398</v>
      </c>
      <c r="M329" s="139">
        <v>59785</v>
      </c>
      <c r="N329" s="139" t="s">
        <v>1054</v>
      </c>
    </row>
    <row r="330" spans="1:14" ht="15.75" customHeight="1">
      <c r="A330" s="139">
        <v>2018</v>
      </c>
      <c r="B330" s="100" t="s">
        <v>633</v>
      </c>
      <c r="C330" s="139" t="s">
        <v>2409</v>
      </c>
      <c r="D330" s="139">
        <v>1006202</v>
      </c>
      <c r="E330" s="139" t="s">
        <v>2410</v>
      </c>
      <c r="F330" s="139">
        <v>38.717930000000003</v>
      </c>
      <c r="G330" s="139">
        <v>-85.092050999999998</v>
      </c>
      <c r="H330" s="139" t="s">
        <v>2411</v>
      </c>
      <c r="I330" s="139" t="s">
        <v>1198</v>
      </c>
      <c r="J330" s="139" t="s">
        <v>47</v>
      </c>
      <c r="K330" s="139">
        <v>41008</v>
      </c>
      <c r="L330" s="139" t="s">
        <v>2398</v>
      </c>
      <c r="M330" s="139">
        <v>54319</v>
      </c>
      <c r="N330" s="139" t="s">
        <v>1054</v>
      </c>
    </row>
    <row r="331" spans="1:14" ht="15.75" customHeight="1">
      <c r="A331" s="139">
        <v>2018</v>
      </c>
      <c r="B331" s="100" t="s">
        <v>633</v>
      </c>
      <c r="C331" s="139" t="s">
        <v>2412</v>
      </c>
      <c r="D331" s="139">
        <v>1006572</v>
      </c>
      <c r="E331" s="139" t="s">
        <v>2413</v>
      </c>
      <c r="F331" s="139">
        <v>47.547908999999997</v>
      </c>
      <c r="G331" s="139">
        <v>-122.337341</v>
      </c>
      <c r="H331" s="139" t="s">
        <v>1850</v>
      </c>
      <c r="I331" s="139" t="s">
        <v>1851</v>
      </c>
      <c r="J331" s="139" t="s">
        <v>126</v>
      </c>
      <c r="K331" s="139">
        <v>98134</v>
      </c>
      <c r="L331" s="139" t="s">
        <v>2398</v>
      </c>
      <c r="M331" s="139">
        <v>51051</v>
      </c>
      <c r="N331" s="139" t="s">
        <v>1054</v>
      </c>
    </row>
    <row r="332" spans="1:14" ht="15.75" customHeight="1">
      <c r="A332" s="139">
        <v>2018</v>
      </c>
      <c r="B332" s="100" t="s">
        <v>633</v>
      </c>
      <c r="C332" s="139" t="s">
        <v>2414</v>
      </c>
      <c r="D332" s="139">
        <v>1007625</v>
      </c>
      <c r="E332" s="139" t="s">
        <v>2415</v>
      </c>
      <c r="F332" s="139">
        <v>29.934296</v>
      </c>
      <c r="G332" s="139">
        <v>-89.972190999999995</v>
      </c>
      <c r="H332" s="139" t="s">
        <v>2416</v>
      </c>
      <c r="I332" s="139" t="s">
        <v>2417</v>
      </c>
      <c r="J332" s="139" t="s">
        <v>50</v>
      </c>
      <c r="K332" s="139">
        <v>70043</v>
      </c>
      <c r="L332" s="139" t="s">
        <v>2418</v>
      </c>
      <c r="M332" s="139">
        <v>1625372</v>
      </c>
      <c r="N332" s="139" t="s">
        <v>1306</v>
      </c>
    </row>
    <row r="333" spans="1:14" ht="15.75" customHeight="1">
      <c r="A333" s="139">
        <v>2018</v>
      </c>
      <c r="B333" s="100" t="s">
        <v>633</v>
      </c>
      <c r="C333" s="139" t="s">
        <v>2419</v>
      </c>
      <c r="D333" s="139">
        <v>1004911</v>
      </c>
      <c r="E333" s="139" t="s">
        <v>2420</v>
      </c>
      <c r="F333" s="139">
        <v>35.224322999999998</v>
      </c>
      <c r="G333" s="139">
        <v>-80.861806000000001</v>
      </c>
      <c r="H333" s="139" t="s">
        <v>2421</v>
      </c>
      <c r="I333" s="139" t="s">
        <v>2422</v>
      </c>
      <c r="J333" s="139" t="s">
        <v>89</v>
      </c>
      <c r="K333" s="139">
        <v>28208</v>
      </c>
      <c r="L333" s="139" t="s">
        <v>2423</v>
      </c>
      <c r="M333" s="139">
        <v>54226</v>
      </c>
      <c r="N333" s="139" t="s">
        <v>1054</v>
      </c>
    </row>
    <row r="334" spans="1:14" ht="15.75" customHeight="1">
      <c r="A334" s="139">
        <v>2018</v>
      </c>
      <c r="B334" s="100" t="s">
        <v>633</v>
      </c>
      <c r="C334" s="139" t="s">
        <v>2424</v>
      </c>
      <c r="D334" s="139">
        <v>1003610</v>
      </c>
      <c r="E334" s="139" t="s">
        <v>2425</v>
      </c>
      <c r="F334" s="139">
        <v>37.938778999999997</v>
      </c>
      <c r="G334" s="139">
        <v>-122.39645299999999</v>
      </c>
      <c r="H334" s="139" t="s">
        <v>1213</v>
      </c>
      <c r="I334" s="139" t="s">
        <v>2426</v>
      </c>
      <c r="J334" s="139" t="s">
        <v>15</v>
      </c>
      <c r="K334" s="139">
        <v>94801</v>
      </c>
      <c r="L334" s="139" t="s">
        <v>2427</v>
      </c>
      <c r="M334" s="139">
        <v>3237280</v>
      </c>
      <c r="N334" s="139" t="s">
        <v>2428</v>
      </c>
    </row>
    <row r="335" spans="1:14" ht="15.75" customHeight="1">
      <c r="A335" s="139">
        <v>2018</v>
      </c>
      <c r="B335" s="100" t="s">
        <v>633</v>
      </c>
      <c r="C335" s="139" t="s">
        <v>2429</v>
      </c>
      <c r="D335" s="139">
        <v>1006189</v>
      </c>
      <c r="E335" s="139" t="s">
        <v>2430</v>
      </c>
      <c r="F335" s="139">
        <v>40.8249</v>
      </c>
      <c r="G335" s="139">
        <v>-111.9238</v>
      </c>
      <c r="H335" s="139" t="s">
        <v>2431</v>
      </c>
      <c r="I335" s="139" t="s">
        <v>1960</v>
      </c>
      <c r="J335" s="139" t="s">
        <v>118</v>
      </c>
      <c r="K335" s="139">
        <v>84116</v>
      </c>
      <c r="L335" s="139" t="s">
        <v>2427</v>
      </c>
      <c r="M335" s="139">
        <v>478764</v>
      </c>
      <c r="N335" s="139" t="s">
        <v>2432</v>
      </c>
    </row>
    <row r="336" spans="1:14" ht="15.75" customHeight="1">
      <c r="A336" s="139">
        <v>2018</v>
      </c>
      <c r="B336" s="100" t="s">
        <v>633</v>
      </c>
      <c r="C336" s="139" t="s">
        <v>2433</v>
      </c>
      <c r="D336" s="139">
        <v>1007978</v>
      </c>
      <c r="E336" s="139" t="s">
        <v>2434</v>
      </c>
      <c r="F336" s="139">
        <v>33.908200000000001</v>
      </c>
      <c r="G336" s="139">
        <v>-118.4085</v>
      </c>
      <c r="H336" s="139" t="s">
        <v>2435</v>
      </c>
      <c r="I336" s="139" t="s">
        <v>1411</v>
      </c>
      <c r="J336" s="139" t="s">
        <v>15</v>
      </c>
      <c r="K336" s="139">
        <v>90245</v>
      </c>
      <c r="L336" s="139" t="s">
        <v>2427</v>
      </c>
      <c r="M336" s="139">
        <v>2879288</v>
      </c>
      <c r="N336" s="139" t="s">
        <v>2428</v>
      </c>
    </row>
    <row r="337" spans="1:14" ht="15.75" customHeight="1">
      <c r="A337" s="139">
        <v>2018</v>
      </c>
      <c r="B337" s="100" t="s">
        <v>633</v>
      </c>
      <c r="C337" s="139" t="s">
        <v>2436</v>
      </c>
      <c r="D337" s="139">
        <v>1000063</v>
      </c>
      <c r="E337" s="139" t="s">
        <v>2437</v>
      </c>
      <c r="F337" s="139">
        <v>40.585000000000001</v>
      </c>
      <c r="G337" s="139">
        <v>-98.318888999999999</v>
      </c>
      <c r="H337" s="139" t="s">
        <v>1226</v>
      </c>
      <c r="I337" s="139" t="s">
        <v>1172</v>
      </c>
      <c r="J337" s="139" t="s">
        <v>73</v>
      </c>
      <c r="K337" s="139">
        <v>68901</v>
      </c>
      <c r="L337" s="139" t="s">
        <v>2438</v>
      </c>
      <c r="M337" s="139">
        <v>166067</v>
      </c>
      <c r="N337" s="139" t="s">
        <v>1054</v>
      </c>
    </row>
    <row r="338" spans="1:14" ht="15.75" customHeight="1">
      <c r="A338" s="139">
        <v>2018</v>
      </c>
      <c r="B338" s="100" t="s">
        <v>633</v>
      </c>
      <c r="C338" s="139" t="s">
        <v>2439</v>
      </c>
      <c r="D338" s="139">
        <v>1006700</v>
      </c>
      <c r="E338" s="139" t="s">
        <v>2440</v>
      </c>
      <c r="F338" s="139">
        <v>39.141370000000002</v>
      </c>
      <c r="G338" s="139">
        <v>-84.500339999999994</v>
      </c>
      <c r="H338" s="139" t="s">
        <v>2441</v>
      </c>
      <c r="I338" s="139" t="s">
        <v>1176</v>
      </c>
      <c r="J338" s="139" t="s">
        <v>95</v>
      </c>
      <c r="K338" s="139">
        <v>45229</v>
      </c>
      <c r="L338" s="139" t="s">
        <v>2442</v>
      </c>
      <c r="M338" s="139">
        <v>27456</v>
      </c>
      <c r="N338" s="139" t="s">
        <v>1054</v>
      </c>
    </row>
    <row r="339" spans="1:14" ht="15.75" customHeight="1">
      <c r="A339" s="139">
        <v>2018</v>
      </c>
      <c r="B339" s="100" t="s">
        <v>633</v>
      </c>
      <c r="C339" s="139" t="s">
        <v>2443</v>
      </c>
      <c r="D339" s="139">
        <v>1001143</v>
      </c>
      <c r="E339" s="139" t="s">
        <v>2444</v>
      </c>
      <c r="F339" s="139">
        <v>45.326799999999999</v>
      </c>
      <c r="G339" s="139">
        <v>-95.637799999999999</v>
      </c>
      <c r="H339" s="139" t="s">
        <v>2445</v>
      </c>
      <c r="I339" s="139" t="s">
        <v>2446</v>
      </c>
      <c r="J339" s="139" t="s">
        <v>62</v>
      </c>
      <c r="K339" s="139">
        <v>56215</v>
      </c>
      <c r="L339" s="139" t="s">
        <v>2447</v>
      </c>
      <c r="M339" s="139">
        <v>2343</v>
      </c>
      <c r="N339" s="139" t="s">
        <v>1054</v>
      </c>
    </row>
    <row r="340" spans="1:14" ht="15.75" customHeight="1">
      <c r="A340" s="139">
        <v>2018</v>
      </c>
      <c r="B340" s="100" t="s">
        <v>633</v>
      </c>
      <c r="C340" s="139" t="s">
        <v>2448</v>
      </c>
      <c r="D340" s="139">
        <v>1005734</v>
      </c>
      <c r="E340" s="139" t="s">
        <v>2449</v>
      </c>
      <c r="F340" s="139">
        <v>38.879469999999998</v>
      </c>
      <c r="G340" s="139">
        <v>-91.387860000000003</v>
      </c>
      <c r="H340" s="139" t="s">
        <v>2450</v>
      </c>
      <c r="I340" s="139" t="s">
        <v>1466</v>
      </c>
      <c r="J340" s="139" t="s">
        <v>68</v>
      </c>
      <c r="K340" s="139">
        <v>63350</v>
      </c>
      <c r="L340" s="139" t="s">
        <v>2451</v>
      </c>
      <c r="M340" s="139">
        <v>27565</v>
      </c>
      <c r="N340" s="139" t="s">
        <v>1054</v>
      </c>
    </row>
    <row r="341" spans="1:14" ht="15.75" customHeight="1">
      <c r="A341" s="139">
        <v>2018</v>
      </c>
      <c r="B341" s="100" t="s">
        <v>633</v>
      </c>
      <c r="C341" s="139" t="s">
        <v>2452</v>
      </c>
      <c r="D341" s="139">
        <v>1006671</v>
      </c>
      <c r="E341" s="139" t="s">
        <v>2453</v>
      </c>
      <c r="F341" s="139">
        <v>45.659219999999998</v>
      </c>
      <c r="G341" s="139">
        <v>-108.76778</v>
      </c>
      <c r="H341" s="139" t="s">
        <v>2454</v>
      </c>
      <c r="I341" s="139" t="s">
        <v>2455</v>
      </c>
      <c r="J341" s="139" t="s">
        <v>70</v>
      </c>
      <c r="K341" s="139">
        <v>59044</v>
      </c>
      <c r="L341" s="139" t="s">
        <v>2456</v>
      </c>
      <c r="M341" s="139">
        <v>606571</v>
      </c>
      <c r="N341" s="139" t="s">
        <v>1745</v>
      </c>
    </row>
    <row r="342" spans="1:14" ht="15.75" customHeight="1">
      <c r="A342" s="139">
        <v>2018</v>
      </c>
      <c r="B342" s="100" t="s">
        <v>633</v>
      </c>
      <c r="C342" s="139" t="s">
        <v>2457</v>
      </c>
      <c r="D342" s="139">
        <v>1004656</v>
      </c>
      <c r="E342" s="139" t="s">
        <v>2458</v>
      </c>
      <c r="F342" s="139">
        <v>44.157200000000003</v>
      </c>
      <c r="G342" s="139">
        <v>-94.030900000000003</v>
      </c>
      <c r="H342" s="139" t="s">
        <v>1150</v>
      </c>
      <c r="I342" s="139" t="s">
        <v>1151</v>
      </c>
      <c r="J342" s="139" t="s">
        <v>62</v>
      </c>
      <c r="K342" s="139">
        <v>56001</v>
      </c>
      <c r="L342" s="139" t="s">
        <v>2456</v>
      </c>
      <c r="M342" s="139">
        <v>83811</v>
      </c>
      <c r="N342" s="139" t="s">
        <v>1054</v>
      </c>
    </row>
    <row r="343" spans="1:14" ht="15.75" customHeight="1">
      <c r="A343" s="139">
        <v>2018</v>
      </c>
      <c r="B343" s="100" t="s">
        <v>633</v>
      </c>
      <c r="C343" s="139" t="s">
        <v>2459</v>
      </c>
      <c r="D343" s="139">
        <v>1007942</v>
      </c>
      <c r="E343" s="139" t="s">
        <v>2460</v>
      </c>
      <c r="F343" s="139">
        <v>38.347278000000003</v>
      </c>
      <c r="G343" s="139">
        <v>-97.673845999999998</v>
      </c>
      <c r="H343" s="139" t="s">
        <v>2461</v>
      </c>
      <c r="I343" s="139" t="s">
        <v>2462</v>
      </c>
      <c r="J343" s="139" t="s">
        <v>44</v>
      </c>
      <c r="K343" s="139">
        <v>67460</v>
      </c>
      <c r="L343" s="139" t="s">
        <v>2456</v>
      </c>
      <c r="M343" s="139">
        <v>855437</v>
      </c>
      <c r="N343" s="139" t="s">
        <v>1745</v>
      </c>
    </row>
    <row r="344" spans="1:14" ht="15.75" customHeight="1">
      <c r="A344" s="139">
        <v>2018</v>
      </c>
      <c r="B344" s="100" t="s">
        <v>633</v>
      </c>
      <c r="C344" s="139" t="s">
        <v>2463</v>
      </c>
      <c r="D344" s="139">
        <v>1004657</v>
      </c>
      <c r="E344" s="139" t="s">
        <v>2464</v>
      </c>
      <c r="F344" s="139">
        <v>43.673720000000003</v>
      </c>
      <c r="G344" s="139">
        <v>-94.506429999999995</v>
      </c>
      <c r="H344" s="139" t="s">
        <v>2465</v>
      </c>
      <c r="I344" s="139" t="s">
        <v>2466</v>
      </c>
      <c r="J344" s="139" t="s">
        <v>62</v>
      </c>
      <c r="K344" s="139">
        <v>56031</v>
      </c>
      <c r="L344" s="139" t="s">
        <v>2456</v>
      </c>
      <c r="M344" s="139">
        <v>58667</v>
      </c>
      <c r="N344" s="139" t="s">
        <v>1054</v>
      </c>
    </row>
    <row r="345" spans="1:14" ht="15.75" customHeight="1">
      <c r="A345" s="139">
        <v>2018</v>
      </c>
      <c r="B345" s="100" t="s">
        <v>633</v>
      </c>
      <c r="C345" s="139" t="s">
        <v>2467</v>
      </c>
      <c r="D345" s="139">
        <v>1004276</v>
      </c>
      <c r="E345" s="139" t="s">
        <v>2468</v>
      </c>
      <c r="F345" s="139">
        <v>41.89246</v>
      </c>
      <c r="G345" s="139">
        <v>-89.034390000000002</v>
      </c>
      <c r="H345" s="139" t="s">
        <v>2469</v>
      </c>
      <c r="I345" s="139" t="s">
        <v>2470</v>
      </c>
      <c r="J345" s="139" t="s">
        <v>36</v>
      </c>
      <c r="K345" s="139">
        <v>61068</v>
      </c>
      <c r="L345" s="139" t="s">
        <v>2456</v>
      </c>
      <c r="M345" s="139">
        <v>195249</v>
      </c>
      <c r="N345" s="139" t="s">
        <v>1127</v>
      </c>
    </row>
    <row r="346" spans="1:14" ht="15.75" customHeight="1">
      <c r="A346" s="139">
        <v>2018</v>
      </c>
      <c r="B346" s="100" t="s">
        <v>633</v>
      </c>
      <c r="C346" s="139" t="s">
        <v>2471</v>
      </c>
      <c r="D346" s="139">
        <v>1001667</v>
      </c>
      <c r="E346" s="139" t="s">
        <v>2472</v>
      </c>
      <c r="F346" s="139">
        <v>34.158675000000002</v>
      </c>
      <c r="G346" s="139">
        <v>-118.992159</v>
      </c>
      <c r="H346" s="139" t="s">
        <v>2473</v>
      </c>
      <c r="I346" s="139" t="s">
        <v>2474</v>
      </c>
      <c r="J346" s="139" t="s">
        <v>15</v>
      </c>
      <c r="K346" s="139">
        <v>93012</v>
      </c>
      <c r="L346" s="139" t="s">
        <v>2475</v>
      </c>
      <c r="M346" s="139">
        <v>26168</v>
      </c>
      <c r="N346" s="139" t="s">
        <v>1054</v>
      </c>
    </row>
    <row r="347" spans="1:14" ht="15.75" customHeight="1">
      <c r="A347" s="139">
        <v>2018</v>
      </c>
      <c r="B347" s="100" t="s">
        <v>633</v>
      </c>
      <c r="C347" s="139" t="s">
        <v>2476</v>
      </c>
      <c r="D347" s="139">
        <v>1002260</v>
      </c>
      <c r="E347" s="139" t="s">
        <v>2477</v>
      </c>
      <c r="F347" s="139">
        <v>40.626067999999997</v>
      </c>
      <c r="G347" s="139">
        <v>-74.640090999999998</v>
      </c>
      <c r="H347" s="139" t="s">
        <v>2478</v>
      </c>
      <c r="I347" s="139" t="s">
        <v>2479</v>
      </c>
      <c r="J347" s="139" t="s">
        <v>81</v>
      </c>
      <c r="K347" s="139">
        <v>8807</v>
      </c>
      <c r="L347" s="139" t="s">
        <v>2480</v>
      </c>
      <c r="M347" s="139">
        <v>30580</v>
      </c>
      <c r="N347" s="139" t="s">
        <v>1054</v>
      </c>
    </row>
    <row r="348" spans="1:14" ht="15.75" customHeight="1">
      <c r="A348" s="139">
        <v>2018</v>
      </c>
      <c r="B348" s="100" t="s">
        <v>633</v>
      </c>
      <c r="C348" s="139" t="s">
        <v>2481</v>
      </c>
      <c r="D348" s="139">
        <v>1002970</v>
      </c>
      <c r="E348" s="139" t="s">
        <v>2482</v>
      </c>
      <c r="F348" s="139">
        <v>27.80152</v>
      </c>
      <c r="G348" s="139">
        <v>-97.394189999999995</v>
      </c>
      <c r="H348" s="139" t="s">
        <v>2483</v>
      </c>
      <c r="I348" s="139" t="s">
        <v>2162</v>
      </c>
      <c r="J348" s="139" t="s">
        <v>115</v>
      </c>
      <c r="K348" s="139">
        <v>78409</v>
      </c>
      <c r="L348" s="139" t="s">
        <v>2484</v>
      </c>
      <c r="M348" s="139">
        <v>393360</v>
      </c>
      <c r="N348" s="139" t="s">
        <v>1306</v>
      </c>
    </row>
    <row r="349" spans="1:14" ht="15.75" customHeight="1">
      <c r="A349" s="139">
        <v>2018</v>
      </c>
      <c r="B349" s="100" t="s">
        <v>633</v>
      </c>
      <c r="C349" s="139" t="s">
        <v>2485</v>
      </c>
      <c r="D349" s="139">
        <v>1007965</v>
      </c>
      <c r="E349" s="139" t="s">
        <v>2486</v>
      </c>
      <c r="F349" s="139">
        <v>27.810555999999998</v>
      </c>
      <c r="G349" s="139">
        <v>-97.426944000000006</v>
      </c>
      <c r="H349" s="139" t="s">
        <v>2483</v>
      </c>
      <c r="I349" s="139" t="s">
        <v>2487</v>
      </c>
      <c r="J349" s="139" t="s">
        <v>115</v>
      </c>
      <c r="K349" s="139">
        <v>78407</v>
      </c>
      <c r="L349" s="139" t="s">
        <v>2484</v>
      </c>
      <c r="M349" s="139">
        <v>1213714</v>
      </c>
      <c r="N349" s="139" t="s">
        <v>1306</v>
      </c>
    </row>
    <row r="350" spans="1:14" ht="15.75" customHeight="1">
      <c r="A350" s="139">
        <v>2018</v>
      </c>
      <c r="B350" s="100" t="s">
        <v>633</v>
      </c>
      <c r="C350" s="139" t="s">
        <v>2488</v>
      </c>
      <c r="D350" s="139">
        <v>1002389</v>
      </c>
      <c r="E350" s="139" t="s">
        <v>2489</v>
      </c>
      <c r="F350" s="139">
        <v>30.182611000000001</v>
      </c>
      <c r="G350" s="139">
        <v>-93.322809000000007</v>
      </c>
      <c r="H350" s="139" t="s">
        <v>2490</v>
      </c>
      <c r="I350" s="139" t="s">
        <v>2190</v>
      </c>
      <c r="J350" s="139" t="s">
        <v>50</v>
      </c>
      <c r="K350" s="139">
        <v>70665</v>
      </c>
      <c r="L350" s="139" t="s">
        <v>2484</v>
      </c>
      <c r="M350" s="139">
        <v>4862156</v>
      </c>
      <c r="N350" s="139" t="s">
        <v>1306</v>
      </c>
    </row>
    <row r="351" spans="1:14" ht="15.75" customHeight="1">
      <c r="A351" s="139">
        <v>2018</v>
      </c>
      <c r="B351" s="100" t="s">
        <v>633</v>
      </c>
      <c r="C351" s="139" t="s">
        <v>2491</v>
      </c>
      <c r="D351" s="139">
        <v>1002184</v>
      </c>
      <c r="E351" s="139" t="s">
        <v>2492</v>
      </c>
      <c r="F351" s="139">
        <v>27.909614000000001</v>
      </c>
      <c r="G351" s="139">
        <v>-81.600432999999995</v>
      </c>
      <c r="H351" s="139" t="s">
        <v>2493</v>
      </c>
      <c r="I351" s="139" t="s">
        <v>1180</v>
      </c>
      <c r="J351" s="139" t="s">
        <v>26</v>
      </c>
      <c r="K351" s="139">
        <v>33853</v>
      </c>
      <c r="L351" s="139" t="s">
        <v>2494</v>
      </c>
      <c r="M351" s="139">
        <v>53558</v>
      </c>
      <c r="N351" s="139" t="s">
        <v>1054</v>
      </c>
    </row>
    <row r="352" spans="1:14" ht="15.75" customHeight="1">
      <c r="A352" s="139">
        <v>2018</v>
      </c>
      <c r="B352" s="100" t="s">
        <v>633</v>
      </c>
      <c r="C352" s="139" t="s">
        <v>2495</v>
      </c>
      <c r="D352" s="139">
        <v>1004705</v>
      </c>
      <c r="E352" s="139" t="s">
        <v>2496</v>
      </c>
      <c r="F352" s="139">
        <v>46.429589</v>
      </c>
      <c r="G352" s="139">
        <v>-116.973741</v>
      </c>
      <c r="H352" s="139" t="s">
        <v>2497</v>
      </c>
      <c r="I352" s="139" t="s">
        <v>2498</v>
      </c>
      <c r="J352" s="139" t="s">
        <v>34</v>
      </c>
      <c r="K352" s="139">
        <v>83501</v>
      </c>
      <c r="L352" s="139" t="s">
        <v>2499</v>
      </c>
      <c r="M352" s="139">
        <v>218578</v>
      </c>
      <c r="N352" s="139" t="s">
        <v>1253</v>
      </c>
    </row>
    <row r="353" spans="1:14" ht="15.75" customHeight="1">
      <c r="A353" s="139">
        <v>2018</v>
      </c>
      <c r="B353" s="100" t="s">
        <v>633</v>
      </c>
      <c r="C353" s="139" t="s">
        <v>2500</v>
      </c>
      <c r="D353" s="139">
        <v>1002708</v>
      </c>
      <c r="E353" s="139" t="s">
        <v>2501</v>
      </c>
      <c r="F353" s="139">
        <v>33.705795999999999</v>
      </c>
      <c r="G353" s="139">
        <v>-91.238099000000005</v>
      </c>
      <c r="H353" s="139" t="s">
        <v>2502</v>
      </c>
      <c r="I353" s="139" t="s">
        <v>2503</v>
      </c>
      <c r="J353" s="139" t="s">
        <v>12</v>
      </c>
      <c r="K353" s="139">
        <v>71630</v>
      </c>
      <c r="L353" s="139" t="s">
        <v>2499</v>
      </c>
      <c r="M353" s="139">
        <v>167911</v>
      </c>
      <c r="N353" s="139" t="s">
        <v>1253</v>
      </c>
    </row>
    <row r="354" spans="1:14" ht="15.75" customHeight="1">
      <c r="A354" s="139">
        <v>2018</v>
      </c>
      <c r="B354" s="100" t="s">
        <v>633</v>
      </c>
      <c r="C354" s="139" t="s">
        <v>2504</v>
      </c>
      <c r="D354" s="139">
        <v>1005307</v>
      </c>
      <c r="E354" s="139" t="s">
        <v>2505</v>
      </c>
      <c r="F354" s="139">
        <v>34.678570000000001</v>
      </c>
      <c r="G354" s="139">
        <v>-82.839929999999995</v>
      </c>
      <c r="H354" s="139" t="s">
        <v>2506</v>
      </c>
      <c r="I354" s="139" t="s">
        <v>2507</v>
      </c>
      <c r="J354" s="139" t="s">
        <v>107</v>
      </c>
      <c r="K354" s="139">
        <v>29634</v>
      </c>
      <c r="L354" s="139" t="s">
        <v>2508</v>
      </c>
      <c r="M354" s="139">
        <v>26394</v>
      </c>
      <c r="N354" s="139" t="s">
        <v>1054</v>
      </c>
    </row>
    <row r="355" spans="1:14" ht="15.75" customHeight="1">
      <c r="A355" s="139">
        <v>2018</v>
      </c>
      <c r="B355" s="100" t="s">
        <v>633</v>
      </c>
      <c r="C355" s="139" t="s">
        <v>2509</v>
      </c>
      <c r="D355" s="139">
        <v>1006008</v>
      </c>
      <c r="E355" s="139" t="s">
        <v>2510</v>
      </c>
      <c r="F355" s="139">
        <v>26.735469999999999</v>
      </c>
      <c r="G355" s="139">
        <v>-80.935929999999999</v>
      </c>
      <c r="H355" s="139" t="s">
        <v>2511</v>
      </c>
      <c r="I355" s="139" t="s">
        <v>2512</v>
      </c>
      <c r="J355" s="139" t="s">
        <v>26</v>
      </c>
      <c r="K355" s="139">
        <v>33440</v>
      </c>
      <c r="L355" s="139" t="s">
        <v>2513</v>
      </c>
      <c r="M355" s="139">
        <v>8789</v>
      </c>
      <c r="N355" s="139" t="s">
        <v>1054</v>
      </c>
    </row>
    <row r="356" spans="1:14" ht="15.75" customHeight="1">
      <c r="A356" s="139">
        <v>2018</v>
      </c>
      <c r="B356" s="100" t="s">
        <v>633</v>
      </c>
      <c r="C356" s="139" t="s">
        <v>2514</v>
      </c>
      <c r="D356" s="139">
        <v>1004581</v>
      </c>
      <c r="E356" s="139" t="s">
        <v>2515</v>
      </c>
      <c r="F356" s="139">
        <v>40.57</v>
      </c>
      <c r="G356" s="139">
        <v>-105.09</v>
      </c>
      <c r="H356" s="139" t="s">
        <v>1414</v>
      </c>
      <c r="I356" s="139" t="s">
        <v>2516</v>
      </c>
      <c r="J356" s="139" t="s">
        <v>17</v>
      </c>
      <c r="K356" s="139">
        <v>80523</v>
      </c>
      <c r="L356" s="139" t="s">
        <v>2517</v>
      </c>
      <c r="M356" s="139">
        <v>51216</v>
      </c>
      <c r="N356" s="139" t="s">
        <v>1054</v>
      </c>
    </row>
    <row r="357" spans="1:14" ht="15.75" customHeight="1">
      <c r="A357" s="139">
        <v>2018</v>
      </c>
      <c r="B357" s="100" t="s">
        <v>633</v>
      </c>
      <c r="C357" s="139" t="s">
        <v>2518</v>
      </c>
      <c r="D357" s="139">
        <v>1002399</v>
      </c>
      <c r="E357" s="139" t="s">
        <v>2519</v>
      </c>
      <c r="F357" s="139">
        <v>40.807482</v>
      </c>
      <c r="G357" s="139">
        <v>-73.958582000000007</v>
      </c>
      <c r="H357" s="139" t="s">
        <v>2520</v>
      </c>
      <c r="I357" s="139" t="s">
        <v>2520</v>
      </c>
      <c r="J357" s="139" t="s">
        <v>87</v>
      </c>
      <c r="K357" s="139">
        <v>10027</v>
      </c>
      <c r="L357" s="139" t="s">
        <v>2521</v>
      </c>
      <c r="M357" s="139">
        <v>69171</v>
      </c>
      <c r="N357" s="139" t="s">
        <v>1054</v>
      </c>
    </row>
    <row r="358" spans="1:14" ht="15.75" customHeight="1">
      <c r="A358" s="139">
        <v>2018</v>
      </c>
      <c r="B358" s="100" t="s">
        <v>633</v>
      </c>
      <c r="C358" s="139" t="s">
        <v>2522</v>
      </c>
      <c r="D358" s="139">
        <v>1005507</v>
      </c>
      <c r="E358" s="139" t="s">
        <v>2523</v>
      </c>
      <c r="F358" s="139">
        <v>35.17559</v>
      </c>
      <c r="G358" s="139">
        <v>-96.546790000000001</v>
      </c>
      <c r="H358" s="139" t="s">
        <v>2524</v>
      </c>
      <c r="I358" s="139" t="s">
        <v>2525</v>
      </c>
      <c r="J358" s="139" t="s">
        <v>98</v>
      </c>
      <c r="K358" s="139">
        <v>74884</v>
      </c>
      <c r="L358" s="139" t="s">
        <v>2526</v>
      </c>
      <c r="M358" s="139">
        <v>26721</v>
      </c>
      <c r="N358" s="139" t="s">
        <v>1054</v>
      </c>
    </row>
    <row r="359" spans="1:14" ht="15.75" customHeight="1">
      <c r="A359" s="139">
        <v>2018</v>
      </c>
      <c r="B359" s="100" t="s">
        <v>633</v>
      </c>
      <c r="C359" s="139" t="s">
        <v>2527</v>
      </c>
      <c r="D359" s="139">
        <v>1005115</v>
      </c>
      <c r="E359" s="139" t="s">
        <v>2528</v>
      </c>
      <c r="F359" s="139">
        <v>36.813420000000001</v>
      </c>
      <c r="G359" s="139">
        <v>-87.410089999999997</v>
      </c>
      <c r="H359" s="139" t="s">
        <v>2529</v>
      </c>
      <c r="I359" s="139" t="s">
        <v>1616</v>
      </c>
      <c r="J359" s="139" t="s">
        <v>47</v>
      </c>
      <c r="K359" s="139">
        <v>42240</v>
      </c>
      <c r="L359" s="139" t="s">
        <v>2530</v>
      </c>
      <c r="M359" s="139">
        <v>53741</v>
      </c>
      <c r="N359" s="139" t="s">
        <v>1054</v>
      </c>
    </row>
    <row r="360" spans="1:14" ht="15.75" customHeight="1">
      <c r="A360" s="139">
        <v>2018</v>
      </c>
      <c r="B360" s="100" t="s">
        <v>633</v>
      </c>
      <c r="C360" s="139" t="s">
        <v>2531</v>
      </c>
      <c r="D360" s="139">
        <v>1002358</v>
      </c>
      <c r="E360" s="139" t="s">
        <v>2532</v>
      </c>
      <c r="F360" s="139">
        <v>44.846139999999998</v>
      </c>
      <c r="G360" s="139">
        <v>-93.286029999999997</v>
      </c>
      <c r="H360" s="139" t="s">
        <v>2533</v>
      </c>
      <c r="I360" s="139" t="s">
        <v>2534</v>
      </c>
      <c r="J360" s="139" t="s">
        <v>62</v>
      </c>
      <c r="K360" s="139">
        <v>55420</v>
      </c>
      <c r="L360" s="139" t="s">
        <v>2535</v>
      </c>
      <c r="M360" s="139">
        <v>5136</v>
      </c>
      <c r="N360" s="139" t="s">
        <v>2536</v>
      </c>
    </row>
    <row r="361" spans="1:14" ht="15.75" customHeight="1">
      <c r="A361" s="139">
        <v>2018</v>
      </c>
      <c r="B361" s="100" t="s">
        <v>633</v>
      </c>
      <c r="C361" s="139" t="s">
        <v>2537</v>
      </c>
      <c r="D361" s="139">
        <v>1003306</v>
      </c>
      <c r="E361" s="139" t="s">
        <v>2538</v>
      </c>
      <c r="F361" s="139">
        <v>37.070656</v>
      </c>
      <c r="G361" s="139">
        <v>-84.616670999999997</v>
      </c>
      <c r="H361" s="139" t="s">
        <v>2479</v>
      </c>
      <c r="I361" s="139" t="s">
        <v>1072</v>
      </c>
      <c r="J361" s="139" t="s">
        <v>47</v>
      </c>
      <c r="K361" s="139">
        <v>42501</v>
      </c>
      <c r="L361" s="139" t="s">
        <v>2539</v>
      </c>
      <c r="M361" s="139">
        <v>2157</v>
      </c>
      <c r="N361" s="139" t="s">
        <v>1306</v>
      </c>
    </row>
    <row r="362" spans="1:14" ht="15.75" customHeight="1">
      <c r="A362" s="139">
        <v>2018</v>
      </c>
      <c r="B362" s="100" t="s">
        <v>633</v>
      </c>
      <c r="C362" s="139" t="s">
        <v>2540</v>
      </c>
      <c r="D362" s="139">
        <v>1003416</v>
      </c>
      <c r="E362" s="139" t="s">
        <v>2541</v>
      </c>
      <c r="F362" s="139">
        <v>38.29007</v>
      </c>
      <c r="G362" s="139">
        <v>-88.890370000000004</v>
      </c>
      <c r="H362" s="139" t="s">
        <v>2542</v>
      </c>
      <c r="I362" s="139" t="s">
        <v>1327</v>
      </c>
      <c r="J362" s="139" t="s">
        <v>36</v>
      </c>
      <c r="K362" s="139">
        <v>62864</v>
      </c>
      <c r="L362" s="139" t="s">
        <v>2543</v>
      </c>
      <c r="M362" s="139">
        <v>80378</v>
      </c>
      <c r="N362" s="139" t="s">
        <v>1054</v>
      </c>
    </row>
    <row r="363" spans="1:14" ht="15.75" customHeight="1">
      <c r="A363" s="139">
        <v>2018</v>
      </c>
      <c r="B363" s="100" t="s">
        <v>633</v>
      </c>
      <c r="C363" s="139" t="s">
        <v>2544</v>
      </c>
      <c r="D363" s="139">
        <v>1004630</v>
      </c>
      <c r="E363" s="139" t="s">
        <v>2545</v>
      </c>
      <c r="F363" s="139">
        <v>30.108460000000001</v>
      </c>
      <c r="G363" s="139">
        <v>-90.896770000000004</v>
      </c>
      <c r="H363" s="139" t="s">
        <v>2546</v>
      </c>
      <c r="I363" s="139" t="s">
        <v>2547</v>
      </c>
      <c r="J363" s="139" t="s">
        <v>50</v>
      </c>
      <c r="K363" s="139">
        <v>70723</v>
      </c>
      <c r="L363" s="139" t="s">
        <v>2548</v>
      </c>
      <c r="M363" s="139">
        <v>2153286</v>
      </c>
      <c r="N363" s="139" t="s">
        <v>1306</v>
      </c>
    </row>
    <row r="364" spans="1:14" ht="15.75" customHeight="1">
      <c r="A364" s="139">
        <v>2018</v>
      </c>
      <c r="B364" s="100" t="s">
        <v>633</v>
      </c>
      <c r="C364" s="139" t="s">
        <v>2549</v>
      </c>
      <c r="D364" s="139">
        <v>1004220</v>
      </c>
      <c r="E364" s="139" t="s">
        <v>2550</v>
      </c>
      <c r="F364" s="139">
        <v>41.027929999999998</v>
      </c>
      <c r="G364" s="139">
        <v>-83.659369999999996</v>
      </c>
      <c r="H364" s="139" t="s">
        <v>2551</v>
      </c>
      <c r="I364" s="139" t="s">
        <v>1168</v>
      </c>
      <c r="J364" s="139" t="s">
        <v>95</v>
      </c>
      <c r="K364" s="139">
        <v>45840</v>
      </c>
      <c r="L364" s="139" t="s">
        <v>2552</v>
      </c>
      <c r="M364" s="139">
        <v>30481</v>
      </c>
      <c r="N364" s="139" t="s">
        <v>1054</v>
      </c>
    </row>
    <row r="365" spans="1:14" ht="15.75" customHeight="1">
      <c r="A365" s="139">
        <v>2018</v>
      </c>
      <c r="B365" s="100" t="s">
        <v>633</v>
      </c>
      <c r="C365" s="139" t="s">
        <v>2553</v>
      </c>
      <c r="D365" s="139">
        <v>1002997</v>
      </c>
      <c r="E365" s="139" t="s">
        <v>2554</v>
      </c>
      <c r="F365" s="139">
        <v>33.423166999999999</v>
      </c>
      <c r="G365" s="139">
        <v>-94.003777999999997</v>
      </c>
      <c r="H365" s="139" t="s">
        <v>2555</v>
      </c>
      <c r="I365" s="139" t="s">
        <v>2556</v>
      </c>
      <c r="J365" s="139" t="s">
        <v>12</v>
      </c>
      <c r="K365" s="139">
        <v>71854</v>
      </c>
      <c r="L365" s="139" t="s">
        <v>2552</v>
      </c>
      <c r="M365" s="139">
        <v>35235</v>
      </c>
      <c r="N365" s="139" t="s">
        <v>1054</v>
      </c>
    </row>
    <row r="366" spans="1:14" ht="15.75" customHeight="1">
      <c r="A366" s="139">
        <v>2018</v>
      </c>
      <c r="B366" s="100" t="s">
        <v>633</v>
      </c>
      <c r="C366" s="139" t="s">
        <v>2557</v>
      </c>
      <c r="D366" s="139">
        <v>1003706</v>
      </c>
      <c r="E366" s="139" t="s">
        <v>2558</v>
      </c>
      <c r="F366" s="139">
        <v>34.232236</v>
      </c>
      <c r="G366" s="139">
        <v>-88.710560999999998</v>
      </c>
      <c r="H366" s="139" t="s">
        <v>2559</v>
      </c>
      <c r="I366" s="139" t="s">
        <v>2560</v>
      </c>
      <c r="J366" s="139" t="s">
        <v>65</v>
      </c>
      <c r="K366" s="139">
        <v>38804</v>
      </c>
      <c r="L366" s="139" t="s">
        <v>2552</v>
      </c>
      <c r="M366" s="139">
        <v>28728</v>
      </c>
      <c r="N366" s="139" t="s">
        <v>1054</v>
      </c>
    </row>
    <row r="367" spans="1:14" ht="15.75" customHeight="1">
      <c r="A367" s="139">
        <v>2018</v>
      </c>
      <c r="B367" s="100" t="s">
        <v>633</v>
      </c>
      <c r="C367" s="139" t="s">
        <v>2561</v>
      </c>
      <c r="D367" s="139">
        <v>1002138</v>
      </c>
      <c r="E367" s="139" t="s">
        <v>2562</v>
      </c>
      <c r="F367" s="139">
        <v>42.733339000000001</v>
      </c>
      <c r="G367" s="139">
        <v>-93.910901999999993</v>
      </c>
      <c r="H367" s="139" t="s">
        <v>2563</v>
      </c>
      <c r="I367" s="139" t="s">
        <v>1202</v>
      </c>
      <c r="J367" s="139" t="s">
        <v>42</v>
      </c>
      <c r="K367" s="139">
        <v>50542</v>
      </c>
      <c r="L367" s="139" t="s">
        <v>2564</v>
      </c>
      <c r="M367" s="139">
        <v>88470</v>
      </c>
      <c r="N367" s="139" t="s">
        <v>1054</v>
      </c>
    </row>
    <row r="368" spans="1:14" ht="15.75" customHeight="1">
      <c r="A368" s="139">
        <v>2018</v>
      </c>
      <c r="B368" s="100" t="s">
        <v>633</v>
      </c>
      <c r="C368" s="139" t="s">
        <v>2565</v>
      </c>
      <c r="D368" s="139">
        <v>1002950</v>
      </c>
      <c r="E368" s="139" t="s">
        <v>2566</v>
      </c>
      <c r="F368" s="139">
        <v>43.763198000000003</v>
      </c>
      <c r="G368" s="139">
        <v>-94.151225999999994</v>
      </c>
      <c r="H368" s="139" t="s">
        <v>2567</v>
      </c>
      <c r="I368" s="139" t="s">
        <v>2568</v>
      </c>
      <c r="J368" s="139" t="s">
        <v>62</v>
      </c>
      <c r="K368" s="139">
        <v>56098</v>
      </c>
      <c r="L368" s="139" t="s">
        <v>2569</v>
      </c>
      <c r="M368" s="139">
        <v>68874</v>
      </c>
      <c r="N368" s="139" t="s">
        <v>1133</v>
      </c>
    </row>
    <row r="369" spans="1:14" ht="15.75" customHeight="1">
      <c r="A369" s="139">
        <v>2018</v>
      </c>
      <c r="B369" s="100" t="s">
        <v>633</v>
      </c>
      <c r="C369" s="139" t="s">
        <v>2570</v>
      </c>
      <c r="D369" s="139">
        <v>1002462</v>
      </c>
      <c r="E369" s="139" t="s">
        <v>2571</v>
      </c>
      <c r="F369" s="139">
        <v>42.110550000000003</v>
      </c>
      <c r="G369" s="139">
        <v>-77.155799999999999</v>
      </c>
      <c r="H369" s="139" t="s">
        <v>2572</v>
      </c>
      <c r="I369" s="139" t="s">
        <v>2573</v>
      </c>
      <c r="J369" s="139" t="s">
        <v>87</v>
      </c>
      <c r="K369" s="139">
        <v>14870</v>
      </c>
      <c r="L369" s="139" t="s">
        <v>2574</v>
      </c>
      <c r="M369" s="139">
        <v>110483</v>
      </c>
      <c r="N369" s="139" t="s">
        <v>1054</v>
      </c>
    </row>
    <row r="370" spans="1:14" ht="15.75" customHeight="1">
      <c r="A370" s="139">
        <v>2018</v>
      </c>
      <c r="B370" s="100" t="s">
        <v>633</v>
      </c>
      <c r="C370" s="139" t="s">
        <v>2575</v>
      </c>
      <c r="D370" s="139">
        <v>1006643</v>
      </c>
      <c r="E370" s="139" t="s">
        <v>2576</v>
      </c>
      <c r="F370" s="139">
        <v>37.172980000000003</v>
      </c>
      <c r="G370" s="139">
        <v>-80.420479999999998</v>
      </c>
      <c r="H370" s="139" t="s">
        <v>2577</v>
      </c>
      <c r="I370" s="139" t="s">
        <v>2316</v>
      </c>
      <c r="J370" s="139" t="s">
        <v>123</v>
      </c>
      <c r="K370" s="139">
        <v>24073</v>
      </c>
      <c r="L370" s="139" t="s">
        <v>2574</v>
      </c>
      <c r="M370" s="139">
        <v>31733</v>
      </c>
      <c r="N370" s="139" t="s">
        <v>1054</v>
      </c>
    </row>
    <row r="371" spans="1:14" ht="15.75" customHeight="1">
      <c r="A371" s="139">
        <v>2018</v>
      </c>
      <c r="B371" s="100" t="s">
        <v>633</v>
      </c>
      <c r="C371" s="139" t="s">
        <v>2578</v>
      </c>
      <c r="D371" s="139">
        <v>1005899</v>
      </c>
      <c r="E371" s="139" t="s">
        <v>2579</v>
      </c>
      <c r="F371" s="139">
        <v>37.925417000000003</v>
      </c>
      <c r="G371" s="139">
        <v>-87.904972000000001</v>
      </c>
      <c r="H371" s="139" t="s">
        <v>2580</v>
      </c>
      <c r="I371" s="139" t="s">
        <v>2581</v>
      </c>
      <c r="J371" s="139" t="s">
        <v>39</v>
      </c>
      <c r="K371" s="139">
        <v>47620</v>
      </c>
      <c r="L371" s="139" t="s">
        <v>2582</v>
      </c>
      <c r="M371" s="139">
        <v>204831</v>
      </c>
      <c r="N371" s="139" t="s">
        <v>1306</v>
      </c>
    </row>
    <row r="372" spans="1:14" ht="15.75" customHeight="1">
      <c r="A372" s="139">
        <v>2018</v>
      </c>
      <c r="B372" s="100" t="s">
        <v>633</v>
      </c>
      <c r="C372" s="139" t="s">
        <v>2583</v>
      </c>
      <c r="D372" s="139">
        <v>1007148</v>
      </c>
      <c r="E372" s="139" t="s">
        <v>2584</v>
      </c>
      <c r="F372" s="139">
        <v>35.6096</v>
      </c>
      <c r="G372" s="139">
        <v>-95.985039999999998</v>
      </c>
      <c r="H372" s="139" t="s">
        <v>2585</v>
      </c>
      <c r="I372" s="139" t="s">
        <v>1730</v>
      </c>
      <c r="J372" s="139" t="s">
        <v>98</v>
      </c>
      <c r="K372" s="139">
        <v>74447</v>
      </c>
      <c r="L372" s="139" t="s">
        <v>2586</v>
      </c>
      <c r="M372" s="139">
        <v>73112</v>
      </c>
      <c r="N372" s="139" t="s">
        <v>1054</v>
      </c>
    </row>
    <row r="373" spans="1:14" ht="15.75" customHeight="1">
      <c r="A373" s="139">
        <v>2018</v>
      </c>
      <c r="B373" s="100" t="s">
        <v>633</v>
      </c>
      <c r="C373" s="139" t="s">
        <v>2587</v>
      </c>
      <c r="D373" s="139">
        <v>1011772</v>
      </c>
      <c r="E373" s="139" t="s">
        <v>2588</v>
      </c>
      <c r="F373" s="139">
        <v>37.334429999999998</v>
      </c>
      <c r="G373" s="139">
        <v>-121.88061</v>
      </c>
      <c r="H373" s="139" t="s">
        <v>2589</v>
      </c>
      <c r="I373" s="139" t="s">
        <v>2590</v>
      </c>
      <c r="J373" s="139" t="s">
        <v>15</v>
      </c>
      <c r="K373" s="139">
        <v>95192</v>
      </c>
      <c r="L373" s="139" t="s">
        <v>2591</v>
      </c>
      <c r="M373" s="139">
        <v>27615</v>
      </c>
      <c r="N373" s="139" t="s">
        <v>1054</v>
      </c>
    </row>
    <row r="374" spans="1:14" ht="15.75" customHeight="1">
      <c r="A374" s="139">
        <v>2018</v>
      </c>
      <c r="B374" s="100" t="s">
        <v>633</v>
      </c>
      <c r="C374" s="139" t="s">
        <v>2592</v>
      </c>
      <c r="D374" s="139">
        <v>1006667</v>
      </c>
      <c r="E374" s="139" t="s">
        <v>2593</v>
      </c>
      <c r="F374" s="139">
        <v>28.812639000000001</v>
      </c>
      <c r="G374" s="139">
        <v>-81.865221000000005</v>
      </c>
      <c r="H374" s="139" t="s">
        <v>2594</v>
      </c>
      <c r="I374" s="139" t="s">
        <v>1761</v>
      </c>
      <c r="J374" s="139" t="s">
        <v>26</v>
      </c>
      <c r="K374" s="139">
        <v>34748</v>
      </c>
      <c r="L374" s="139" t="s">
        <v>2595</v>
      </c>
      <c r="M374" s="139">
        <v>21063</v>
      </c>
      <c r="N374" s="139" t="s">
        <v>1054</v>
      </c>
    </row>
    <row r="375" spans="1:14" ht="15.75" customHeight="1">
      <c r="A375" s="139">
        <v>2018</v>
      </c>
      <c r="B375" s="100" t="s">
        <v>633</v>
      </c>
      <c r="C375" s="139" t="s">
        <v>2592</v>
      </c>
      <c r="D375" s="139">
        <v>1005361</v>
      </c>
      <c r="E375" s="139" t="s">
        <v>2596</v>
      </c>
      <c r="F375" s="139">
        <v>28.056094000000002</v>
      </c>
      <c r="G375" s="139">
        <v>-81.799087999999998</v>
      </c>
      <c r="H375" s="139" t="s">
        <v>2597</v>
      </c>
      <c r="I375" s="139" t="s">
        <v>1180</v>
      </c>
      <c r="J375" s="139" t="s">
        <v>26</v>
      </c>
      <c r="K375" s="139">
        <v>33823</v>
      </c>
      <c r="L375" s="139" t="s">
        <v>2595</v>
      </c>
      <c r="M375" s="139">
        <v>61604</v>
      </c>
      <c r="N375" s="139" t="s">
        <v>1054</v>
      </c>
    </row>
    <row r="376" spans="1:14" ht="15.75" customHeight="1">
      <c r="A376" s="139">
        <v>2018</v>
      </c>
      <c r="B376" s="100" t="s">
        <v>633</v>
      </c>
      <c r="C376" s="139" t="s">
        <v>2598</v>
      </c>
      <c r="D376" s="139">
        <v>1012411</v>
      </c>
      <c r="E376" s="139" t="s">
        <v>2599</v>
      </c>
      <c r="F376" s="139">
        <v>39.728012</v>
      </c>
      <c r="G376" s="139">
        <v>-86.195341999999997</v>
      </c>
      <c r="H376" s="139" t="s">
        <v>2600</v>
      </c>
      <c r="I376" s="139" t="s">
        <v>2601</v>
      </c>
      <c r="J376" s="139" t="s">
        <v>39</v>
      </c>
      <c r="K376" s="139">
        <v>46221</v>
      </c>
      <c r="L376" s="139" t="s">
        <v>2602</v>
      </c>
      <c r="M376" s="139">
        <v>21926</v>
      </c>
      <c r="N376" s="139" t="s">
        <v>1054</v>
      </c>
    </row>
    <row r="377" spans="1:14" ht="15.75" customHeight="1">
      <c r="A377" s="139">
        <v>2018</v>
      </c>
      <c r="B377" s="100" t="s">
        <v>633</v>
      </c>
      <c r="C377" s="139" t="s">
        <v>2603</v>
      </c>
      <c r="D377" s="139">
        <v>1005508</v>
      </c>
      <c r="E377" s="139" t="s">
        <v>2604</v>
      </c>
      <c r="F377" s="139">
        <v>36.117359999999998</v>
      </c>
      <c r="G377" s="139">
        <v>-115.17368</v>
      </c>
      <c r="H377" s="139" t="s">
        <v>2605</v>
      </c>
      <c r="I377" s="139" t="s">
        <v>2606</v>
      </c>
      <c r="J377" s="139" t="s">
        <v>76</v>
      </c>
      <c r="K377" s="139">
        <v>89109</v>
      </c>
      <c r="L377" s="139" t="s">
        <v>2607</v>
      </c>
      <c r="M377" s="139">
        <v>56530</v>
      </c>
      <c r="N377" s="139" t="s">
        <v>1054</v>
      </c>
    </row>
    <row r="378" spans="1:14" ht="15.75" customHeight="1">
      <c r="A378" s="139">
        <v>2018</v>
      </c>
      <c r="B378" s="100" t="s">
        <v>633</v>
      </c>
      <c r="C378" s="139" t="s">
        <v>2608</v>
      </c>
      <c r="D378" s="139">
        <v>1012990</v>
      </c>
      <c r="E378" s="139" t="s">
        <v>2609</v>
      </c>
      <c r="F378" s="139">
        <v>37.498956</v>
      </c>
      <c r="G378" s="139">
        <v>-120.897627</v>
      </c>
      <c r="H378" s="139" t="s">
        <v>2610</v>
      </c>
      <c r="J378" s="139" t="s">
        <v>15</v>
      </c>
      <c r="K378" s="139">
        <v>95380</v>
      </c>
      <c r="L378" s="139" t="s">
        <v>2611</v>
      </c>
      <c r="M378" s="139">
        <v>19258</v>
      </c>
      <c r="N378" s="139" t="s">
        <v>1054</v>
      </c>
    </row>
    <row r="379" spans="1:14" ht="15.75" customHeight="1">
      <c r="A379" s="139">
        <v>2018</v>
      </c>
      <c r="B379" s="100" t="s">
        <v>633</v>
      </c>
      <c r="C379" s="139" t="s">
        <v>2612</v>
      </c>
      <c r="D379" s="139">
        <v>1002105</v>
      </c>
      <c r="E379" s="139" t="s">
        <v>2613</v>
      </c>
      <c r="F379" s="139">
        <v>34.135953000000001</v>
      </c>
      <c r="G379" s="139">
        <v>-118.125636</v>
      </c>
      <c r="H379" s="139" t="s">
        <v>2100</v>
      </c>
      <c r="I379" s="139" t="s">
        <v>2614</v>
      </c>
      <c r="J379" s="139" t="s">
        <v>15</v>
      </c>
      <c r="K379" s="139">
        <v>91125</v>
      </c>
      <c r="L379" s="139" t="s">
        <v>2615</v>
      </c>
      <c r="M379" s="139">
        <v>59795</v>
      </c>
      <c r="N379" s="139" t="s">
        <v>1054</v>
      </c>
    </row>
    <row r="380" spans="1:14" ht="15.75" customHeight="1">
      <c r="A380" s="139">
        <v>2018</v>
      </c>
      <c r="B380" s="100" t="s">
        <v>633</v>
      </c>
      <c r="C380" s="139" t="s">
        <v>2616</v>
      </c>
      <c r="D380" s="139">
        <v>1007739</v>
      </c>
      <c r="E380" s="139" t="s">
        <v>2617</v>
      </c>
      <c r="F380" s="139">
        <v>47.523611000000002</v>
      </c>
      <c r="G380" s="139">
        <v>-111.294167</v>
      </c>
      <c r="H380" s="139" t="s">
        <v>2618</v>
      </c>
      <c r="I380" s="139" t="s">
        <v>2619</v>
      </c>
      <c r="J380" s="139" t="s">
        <v>70</v>
      </c>
      <c r="K380" s="139">
        <v>59404</v>
      </c>
      <c r="L380" s="139" t="s">
        <v>2216</v>
      </c>
      <c r="M380" s="139">
        <v>198056</v>
      </c>
      <c r="N380" s="139" t="s">
        <v>1745</v>
      </c>
    </row>
    <row r="381" spans="1:14" ht="15.75" customHeight="1">
      <c r="A381" s="139">
        <v>2018</v>
      </c>
      <c r="B381" s="100" t="s">
        <v>633</v>
      </c>
      <c r="C381" s="139" t="s">
        <v>2620</v>
      </c>
      <c r="D381" s="139">
        <v>1005803</v>
      </c>
      <c r="E381" s="139" t="s">
        <v>2621</v>
      </c>
      <c r="F381" s="139">
        <v>29.3476</v>
      </c>
      <c r="G381" s="139">
        <v>-98.460300000000004</v>
      </c>
      <c r="H381" s="139" t="s">
        <v>2622</v>
      </c>
      <c r="I381" s="139" t="s">
        <v>2623</v>
      </c>
      <c r="J381" s="139" t="s">
        <v>115</v>
      </c>
      <c r="K381" s="139">
        <v>78235</v>
      </c>
      <c r="L381" s="139" t="s">
        <v>2216</v>
      </c>
      <c r="M381" s="139">
        <v>88882</v>
      </c>
      <c r="N381" s="139" t="s">
        <v>1306</v>
      </c>
    </row>
    <row r="382" spans="1:14" ht="15.75" customHeight="1">
      <c r="A382" s="139">
        <v>2018</v>
      </c>
      <c r="B382" s="100" t="s">
        <v>633</v>
      </c>
      <c r="C382" s="139" t="s">
        <v>2624</v>
      </c>
      <c r="D382" s="139">
        <v>1009529</v>
      </c>
      <c r="E382" s="139" t="s">
        <v>2625</v>
      </c>
      <c r="F382" s="139">
        <v>40.781500000000001</v>
      </c>
      <c r="G382" s="139">
        <v>-81.430719999999994</v>
      </c>
      <c r="H382" s="139" t="s">
        <v>2626</v>
      </c>
      <c r="I382" s="139" t="s">
        <v>2627</v>
      </c>
      <c r="J382" s="139" t="s">
        <v>95</v>
      </c>
      <c r="K382" s="139">
        <v>44706</v>
      </c>
      <c r="L382" s="139" t="s">
        <v>2628</v>
      </c>
      <c r="M382" s="139">
        <v>48513</v>
      </c>
      <c r="N382" s="139" t="s">
        <v>1054</v>
      </c>
    </row>
    <row r="383" spans="1:14" ht="15.75" customHeight="1">
      <c r="A383" s="139">
        <v>2018</v>
      </c>
      <c r="B383" s="100" t="s">
        <v>633</v>
      </c>
      <c r="C383" s="139" t="s">
        <v>2629</v>
      </c>
      <c r="D383" s="139">
        <v>1005390</v>
      </c>
      <c r="E383" s="139" t="s">
        <v>2630</v>
      </c>
      <c r="F383" s="139">
        <v>40.7729</v>
      </c>
      <c r="G383" s="139">
        <v>-81.415099999999995</v>
      </c>
      <c r="H383" s="139" t="s">
        <v>2113</v>
      </c>
      <c r="I383" s="139" t="s">
        <v>2627</v>
      </c>
      <c r="J383" s="139" t="s">
        <v>95</v>
      </c>
      <c r="K383" s="139">
        <v>44706</v>
      </c>
      <c r="L383" s="139" t="s">
        <v>2631</v>
      </c>
      <c r="M383" s="139">
        <v>480637</v>
      </c>
      <c r="N383" s="139" t="s">
        <v>1306</v>
      </c>
    </row>
    <row r="384" spans="1:14" ht="15.75" customHeight="1">
      <c r="A384" s="139">
        <v>2018</v>
      </c>
      <c r="B384" s="100" t="s">
        <v>633</v>
      </c>
      <c r="C384" s="139" t="s">
        <v>2632</v>
      </c>
      <c r="D384" s="139">
        <v>1012019</v>
      </c>
      <c r="E384" s="139" t="s">
        <v>2633</v>
      </c>
      <c r="F384" s="139">
        <v>41.961005999999998</v>
      </c>
      <c r="G384" s="139">
        <v>-92.580083000000002</v>
      </c>
      <c r="H384" s="139" t="s">
        <v>2634</v>
      </c>
      <c r="I384" s="139" t="s">
        <v>2635</v>
      </c>
      <c r="J384" s="139" t="s">
        <v>42</v>
      </c>
      <c r="K384" s="139">
        <v>52339</v>
      </c>
      <c r="L384" s="139" t="s">
        <v>2241</v>
      </c>
      <c r="M384" s="139">
        <v>25424</v>
      </c>
      <c r="N384" s="139" t="s">
        <v>1054</v>
      </c>
    </row>
    <row r="385" spans="1:14" ht="15.75" customHeight="1">
      <c r="A385" s="139">
        <v>2018</v>
      </c>
      <c r="B385" s="100" t="s">
        <v>633</v>
      </c>
      <c r="C385" s="139" t="s">
        <v>2636</v>
      </c>
      <c r="D385" s="139">
        <v>1004225</v>
      </c>
      <c r="E385" s="139" t="s">
        <v>2637</v>
      </c>
      <c r="F385" s="139">
        <v>46.544936999999997</v>
      </c>
      <c r="G385" s="139">
        <v>-122.92631299999999</v>
      </c>
      <c r="H385" s="139" t="s">
        <v>2638</v>
      </c>
      <c r="I385" s="139" t="s">
        <v>2639</v>
      </c>
      <c r="J385" s="139" t="s">
        <v>126</v>
      </c>
      <c r="K385" s="139">
        <v>98596</v>
      </c>
      <c r="L385" s="139" t="s">
        <v>2271</v>
      </c>
      <c r="M385" s="139">
        <v>106930</v>
      </c>
      <c r="N385" s="139" t="s">
        <v>1050</v>
      </c>
    </row>
    <row r="386" spans="1:14" ht="15.75" customHeight="1">
      <c r="A386" s="139">
        <v>2018</v>
      </c>
      <c r="B386" s="100" t="s">
        <v>633</v>
      </c>
      <c r="C386" s="139" t="s">
        <v>2640</v>
      </c>
      <c r="D386" s="139">
        <v>1000407</v>
      </c>
      <c r="E386" s="139" t="s">
        <v>2641</v>
      </c>
      <c r="F386" s="139">
        <v>35.082799999999999</v>
      </c>
      <c r="G386" s="139">
        <v>-90.137200000000007</v>
      </c>
      <c r="H386" s="139" t="s">
        <v>2642</v>
      </c>
      <c r="I386" s="139" t="s">
        <v>2643</v>
      </c>
      <c r="J386" s="139" t="s">
        <v>113</v>
      </c>
      <c r="K386" s="139">
        <v>38113</v>
      </c>
      <c r="L386" s="139" t="s">
        <v>2288</v>
      </c>
      <c r="M386" s="139">
        <v>29252</v>
      </c>
      <c r="N386" s="139" t="s">
        <v>1054</v>
      </c>
    </row>
    <row r="387" spans="1:14" ht="15.75" customHeight="1">
      <c r="A387" s="139">
        <v>2018</v>
      </c>
      <c r="B387" s="100" t="s">
        <v>633</v>
      </c>
      <c r="C387" s="139" t="s">
        <v>2644</v>
      </c>
      <c r="D387" s="139">
        <v>1006425</v>
      </c>
      <c r="E387" s="139" t="s">
        <v>2645</v>
      </c>
      <c r="F387" s="139">
        <v>41.520412</v>
      </c>
      <c r="G387" s="139">
        <v>-96.079271000000006</v>
      </c>
      <c r="H387" s="139" t="s">
        <v>2646</v>
      </c>
      <c r="I387" s="139" t="s">
        <v>1067</v>
      </c>
      <c r="J387" s="139" t="s">
        <v>73</v>
      </c>
      <c r="K387" s="139">
        <v>68008</v>
      </c>
      <c r="L387" s="139" t="s">
        <v>2288</v>
      </c>
      <c r="M387" s="139">
        <v>555854</v>
      </c>
      <c r="N387" s="139" t="s">
        <v>1127</v>
      </c>
    </row>
    <row r="388" spans="1:14" ht="15.75" customHeight="1">
      <c r="A388" s="139">
        <v>2018</v>
      </c>
      <c r="B388" s="100" t="s">
        <v>633</v>
      </c>
      <c r="C388" s="139" t="s">
        <v>2647</v>
      </c>
      <c r="D388" s="139">
        <v>1003146</v>
      </c>
      <c r="E388" s="139" t="s">
        <v>2648</v>
      </c>
      <c r="F388" s="139">
        <v>42.512112000000002</v>
      </c>
      <c r="G388" s="139">
        <v>-93.264460999999997</v>
      </c>
      <c r="H388" s="139" t="s">
        <v>2649</v>
      </c>
      <c r="I388" s="139" t="s">
        <v>2650</v>
      </c>
      <c r="J388" s="139" t="s">
        <v>42</v>
      </c>
      <c r="K388" s="139">
        <v>50126</v>
      </c>
      <c r="L388" s="139" t="s">
        <v>2288</v>
      </c>
      <c r="M388" s="139">
        <v>62632</v>
      </c>
      <c r="N388" s="139" t="s">
        <v>1054</v>
      </c>
    </row>
    <row r="389" spans="1:14" ht="15.75" customHeight="1">
      <c r="A389" s="139">
        <v>2018</v>
      </c>
      <c r="B389" s="100" t="s">
        <v>633</v>
      </c>
      <c r="C389" s="139" t="s">
        <v>2647</v>
      </c>
      <c r="D389" s="139">
        <v>1006258</v>
      </c>
      <c r="E389" s="139" t="s">
        <v>2651</v>
      </c>
      <c r="F389" s="139">
        <v>42.501309999999997</v>
      </c>
      <c r="G389" s="139">
        <v>-96.391090000000005</v>
      </c>
      <c r="H389" s="139" t="s">
        <v>2652</v>
      </c>
      <c r="I389" s="139" t="s">
        <v>1595</v>
      </c>
      <c r="J389" s="139" t="s">
        <v>42</v>
      </c>
      <c r="K389" s="139">
        <v>51102</v>
      </c>
      <c r="L389" s="139" t="s">
        <v>2288</v>
      </c>
      <c r="M389" s="139">
        <v>65567</v>
      </c>
      <c r="N389" s="139" t="s">
        <v>1054</v>
      </c>
    </row>
    <row r="390" spans="1:14" ht="15.75" customHeight="1">
      <c r="A390" s="139">
        <v>2018</v>
      </c>
      <c r="B390" s="100" t="s">
        <v>633</v>
      </c>
      <c r="C390" s="139" t="s">
        <v>2647</v>
      </c>
      <c r="D390" s="139">
        <v>1003061</v>
      </c>
      <c r="E390" s="139" t="s">
        <v>2653</v>
      </c>
      <c r="F390" s="139">
        <v>41.983851000000001</v>
      </c>
      <c r="G390" s="139">
        <v>-91.667123000000004</v>
      </c>
      <c r="H390" s="139" t="s">
        <v>1155</v>
      </c>
      <c r="I390" s="139" t="s">
        <v>1156</v>
      </c>
      <c r="J390" s="139" t="s">
        <v>42</v>
      </c>
      <c r="K390" s="139">
        <v>52402</v>
      </c>
      <c r="L390" s="139" t="s">
        <v>2288</v>
      </c>
      <c r="M390" s="139">
        <v>37851</v>
      </c>
      <c r="N390" s="139" t="s">
        <v>1054</v>
      </c>
    </row>
    <row r="391" spans="1:14" ht="15.75" customHeight="1">
      <c r="A391" s="139">
        <v>2018</v>
      </c>
      <c r="B391" s="100" t="s">
        <v>633</v>
      </c>
      <c r="C391" s="139" t="s">
        <v>2654</v>
      </c>
      <c r="D391" s="139">
        <v>1010356</v>
      </c>
      <c r="E391" s="139" t="s">
        <v>2655</v>
      </c>
      <c r="F391" s="139">
        <v>34.599200000000003</v>
      </c>
      <c r="G391" s="139">
        <v>-102.7736</v>
      </c>
      <c r="H391" s="139" t="s">
        <v>2656</v>
      </c>
      <c r="I391" s="139" t="s">
        <v>2657</v>
      </c>
      <c r="J391" s="139" t="s">
        <v>115</v>
      </c>
      <c r="K391" s="139">
        <v>79035</v>
      </c>
      <c r="L391" s="139" t="s">
        <v>2288</v>
      </c>
      <c r="M391" s="139">
        <v>43537</v>
      </c>
      <c r="N391" s="139" t="s">
        <v>1127</v>
      </c>
    </row>
    <row r="392" spans="1:14" ht="15.75" customHeight="1">
      <c r="A392" s="139">
        <v>2018</v>
      </c>
      <c r="B392" s="100" t="s">
        <v>633</v>
      </c>
      <c r="C392" s="139" t="s">
        <v>2658</v>
      </c>
      <c r="D392" s="139">
        <v>1003753</v>
      </c>
      <c r="E392" s="139" t="s">
        <v>2659</v>
      </c>
      <c r="F392" s="139">
        <v>41.683889000000001</v>
      </c>
      <c r="G392" s="139">
        <v>-76.240832999999995</v>
      </c>
      <c r="H392" s="139" t="s">
        <v>2660</v>
      </c>
      <c r="I392" s="139" t="s">
        <v>1351</v>
      </c>
      <c r="J392" s="139" t="s">
        <v>103</v>
      </c>
      <c r="K392" s="139">
        <v>18853</v>
      </c>
      <c r="L392" s="139" t="s">
        <v>2288</v>
      </c>
      <c r="M392" s="139">
        <v>13515</v>
      </c>
      <c r="N392" s="139" t="s">
        <v>1127</v>
      </c>
    </row>
    <row r="393" spans="1:14" ht="15.75" customHeight="1">
      <c r="A393" s="139">
        <v>2018</v>
      </c>
      <c r="B393" s="100" t="s">
        <v>633</v>
      </c>
      <c r="C393" s="139" t="s">
        <v>2661</v>
      </c>
      <c r="D393" s="139">
        <v>1000855</v>
      </c>
      <c r="E393" s="139" t="s">
        <v>2662</v>
      </c>
      <c r="F393" s="139">
        <v>41.4514</v>
      </c>
      <c r="G393" s="139">
        <v>-97.094999999999999</v>
      </c>
      <c r="H393" s="139" t="s">
        <v>2663</v>
      </c>
      <c r="I393" s="139" t="s">
        <v>2664</v>
      </c>
      <c r="J393" s="139" t="s">
        <v>73</v>
      </c>
      <c r="K393" s="139">
        <v>68661</v>
      </c>
      <c r="L393" s="139" t="s">
        <v>2288</v>
      </c>
      <c r="M393" s="139">
        <v>40390</v>
      </c>
      <c r="N393" s="139" t="s">
        <v>1127</v>
      </c>
    </row>
    <row r="394" spans="1:14" ht="15.75" customHeight="1">
      <c r="A394" s="139">
        <v>2018</v>
      </c>
      <c r="B394" s="100" t="s">
        <v>633</v>
      </c>
      <c r="C394" s="139" t="s">
        <v>2665</v>
      </c>
      <c r="D394" s="139">
        <v>1009702</v>
      </c>
      <c r="E394" s="139" t="s">
        <v>2666</v>
      </c>
      <c r="F394" s="139">
        <v>43.831262000000002</v>
      </c>
      <c r="G394" s="139">
        <v>-85.375624999999999</v>
      </c>
      <c r="H394" s="139" t="s">
        <v>2667</v>
      </c>
      <c r="I394" s="139" t="s">
        <v>2668</v>
      </c>
      <c r="J394" s="139" t="s">
        <v>61</v>
      </c>
      <c r="K394" s="139">
        <v>49639</v>
      </c>
      <c r="L394" s="139" t="s">
        <v>2288</v>
      </c>
      <c r="M394" s="139">
        <v>38980</v>
      </c>
      <c r="N394" s="139" t="s">
        <v>1054</v>
      </c>
    </row>
    <row r="395" spans="1:14" ht="15.75" customHeight="1">
      <c r="A395" s="139">
        <v>2018</v>
      </c>
      <c r="B395" s="100" t="s">
        <v>633</v>
      </c>
      <c r="C395" s="139" t="s">
        <v>2669</v>
      </c>
      <c r="D395" s="139">
        <v>1011980</v>
      </c>
      <c r="E395" s="139" t="s">
        <v>2670</v>
      </c>
      <c r="F395" s="139">
        <v>40.404592000000001</v>
      </c>
      <c r="G395" s="139">
        <v>-86.904292999999996</v>
      </c>
      <c r="H395" s="139" t="s">
        <v>2671</v>
      </c>
      <c r="I395" s="139" t="s">
        <v>2366</v>
      </c>
      <c r="J395" s="139" t="s">
        <v>39</v>
      </c>
      <c r="K395" s="139">
        <v>47905</v>
      </c>
      <c r="L395" s="139" t="s">
        <v>2288</v>
      </c>
      <c r="M395" s="139">
        <v>30516</v>
      </c>
      <c r="N395" s="139" t="s">
        <v>1054</v>
      </c>
    </row>
    <row r="396" spans="1:14" ht="15.75" customHeight="1">
      <c r="A396" s="139">
        <v>2018</v>
      </c>
      <c r="B396" s="100" t="s">
        <v>633</v>
      </c>
      <c r="C396" s="139" t="s">
        <v>2672</v>
      </c>
      <c r="D396" s="139">
        <v>1003495</v>
      </c>
      <c r="E396" s="139" t="s">
        <v>2673</v>
      </c>
      <c r="F396" s="139">
        <v>35.087888999999997</v>
      </c>
      <c r="G396" s="139">
        <v>-78.844949</v>
      </c>
      <c r="H396" s="139" t="s">
        <v>2674</v>
      </c>
      <c r="I396" s="139" t="s">
        <v>1805</v>
      </c>
      <c r="J396" s="139" t="s">
        <v>89</v>
      </c>
      <c r="K396" s="139">
        <v>28312</v>
      </c>
      <c r="L396" s="139" t="s">
        <v>2288</v>
      </c>
      <c r="M396" s="139">
        <v>36752</v>
      </c>
      <c r="N396" s="139" t="s">
        <v>1054</v>
      </c>
    </row>
    <row r="397" spans="1:14" ht="15.75" customHeight="1">
      <c r="A397" s="139">
        <v>2018</v>
      </c>
      <c r="B397" s="100" t="s">
        <v>633</v>
      </c>
      <c r="C397" s="139" t="s">
        <v>2675</v>
      </c>
      <c r="D397" s="139">
        <v>1011065</v>
      </c>
      <c r="E397" s="139" t="s">
        <v>2676</v>
      </c>
      <c r="F397" s="139">
        <v>42.50911</v>
      </c>
      <c r="G397" s="139">
        <v>-94.313829999999996</v>
      </c>
      <c r="H397" s="139" t="s">
        <v>2677</v>
      </c>
      <c r="I397" s="139" t="s">
        <v>2678</v>
      </c>
      <c r="J397" s="139" t="s">
        <v>42</v>
      </c>
      <c r="K397" s="139">
        <v>50501</v>
      </c>
      <c r="L397" s="139" t="s">
        <v>2288</v>
      </c>
      <c r="M397" s="139">
        <v>219505</v>
      </c>
      <c r="N397" s="139" t="s">
        <v>1054</v>
      </c>
    </row>
    <row r="398" spans="1:14" ht="15.75" customHeight="1">
      <c r="A398" s="139">
        <v>2018</v>
      </c>
      <c r="B398" s="100" t="s">
        <v>633</v>
      </c>
      <c r="C398" s="139" t="s">
        <v>2679</v>
      </c>
      <c r="D398" s="139">
        <v>1004724</v>
      </c>
      <c r="E398" s="139" t="s">
        <v>2680</v>
      </c>
      <c r="F398" s="139">
        <v>36.183639999999997</v>
      </c>
      <c r="G398" s="139">
        <v>-86.878129999999999</v>
      </c>
      <c r="H398" s="139" t="s">
        <v>2681</v>
      </c>
      <c r="I398" s="139" t="s">
        <v>2682</v>
      </c>
      <c r="J398" s="139" t="s">
        <v>113</v>
      </c>
      <c r="K398" s="139">
        <v>37209</v>
      </c>
      <c r="L398" s="139" t="s">
        <v>2683</v>
      </c>
      <c r="M398" s="139">
        <v>94260</v>
      </c>
      <c r="N398" s="139" t="s">
        <v>1050</v>
      </c>
    </row>
    <row r="399" spans="1:14" ht="15.75" customHeight="1">
      <c r="A399" s="139">
        <v>2018</v>
      </c>
      <c r="B399" s="100" t="s">
        <v>633</v>
      </c>
      <c r="C399" s="139" t="s">
        <v>2684</v>
      </c>
      <c r="D399" s="139">
        <v>1005354</v>
      </c>
      <c r="E399" s="139" t="s">
        <v>2685</v>
      </c>
      <c r="F399" s="139">
        <v>35.229466000000002</v>
      </c>
      <c r="G399" s="139">
        <v>-80.243887999999998</v>
      </c>
      <c r="H399" s="139" t="s">
        <v>2686</v>
      </c>
      <c r="I399" s="139" t="s">
        <v>2687</v>
      </c>
      <c r="J399" s="139" t="s">
        <v>89</v>
      </c>
      <c r="K399" s="139">
        <v>28128</v>
      </c>
      <c r="L399" s="139" t="s">
        <v>2349</v>
      </c>
      <c r="M399" s="139">
        <v>25365</v>
      </c>
      <c r="N399" s="139" t="s">
        <v>1054</v>
      </c>
    </row>
    <row r="400" spans="1:14" ht="15.75" customHeight="1">
      <c r="A400" s="139">
        <v>2018</v>
      </c>
      <c r="B400" s="100" t="s">
        <v>633</v>
      </c>
      <c r="C400" s="139" t="s">
        <v>2688</v>
      </c>
      <c r="D400" s="139">
        <v>1013376</v>
      </c>
      <c r="E400" s="139" t="s">
        <v>2689</v>
      </c>
      <c r="F400" s="139">
        <v>43.092120000000001</v>
      </c>
      <c r="G400" s="139">
        <v>-79.013890000000004</v>
      </c>
      <c r="H400" s="139" t="s">
        <v>2690</v>
      </c>
      <c r="I400" s="139" t="s">
        <v>2691</v>
      </c>
      <c r="J400" s="139" t="s">
        <v>87</v>
      </c>
      <c r="K400" s="139">
        <v>14303</v>
      </c>
      <c r="M400" s="139">
        <v>26571</v>
      </c>
      <c r="N400" s="139" t="s">
        <v>1127</v>
      </c>
    </row>
    <row r="401" spans="1:14" ht="15.75" customHeight="1">
      <c r="A401" s="139">
        <v>2018</v>
      </c>
      <c r="B401" s="100" t="s">
        <v>633</v>
      </c>
      <c r="C401" s="139" t="s">
        <v>2692</v>
      </c>
      <c r="D401" s="139">
        <v>1010363</v>
      </c>
      <c r="E401" s="139" t="s">
        <v>2693</v>
      </c>
      <c r="F401" s="139">
        <v>34.954075000000003</v>
      </c>
      <c r="G401" s="139">
        <v>-79.809004999999999</v>
      </c>
      <c r="H401" s="139" t="s">
        <v>2694</v>
      </c>
      <c r="I401" s="139" t="s">
        <v>2695</v>
      </c>
      <c r="J401" s="139" t="s">
        <v>89</v>
      </c>
      <c r="K401" s="139">
        <v>28379</v>
      </c>
      <c r="L401" s="139" t="s">
        <v>2358</v>
      </c>
      <c r="M401" s="139">
        <v>24563</v>
      </c>
      <c r="N401" s="139" t="s">
        <v>1054</v>
      </c>
    </row>
    <row r="402" spans="1:14" ht="15.75" customHeight="1">
      <c r="A402" s="139">
        <v>2018</v>
      </c>
      <c r="B402" s="100" t="s">
        <v>633</v>
      </c>
      <c r="C402" s="139" t="s">
        <v>2696</v>
      </c>
      <c r="D402" s="139">
        <v>1013279</v>
      </c>
      <c r="E402" s="139" t="s">
        <v>2697</v>
      </c>
      <c r="F402" s="139">
        <v>44.828888999999997</v>
      </c>
      <c r="G402" s="139">
        <v>-91.509167000000005</v>
      </c>
      <c r="H402" s="139" t="s">
        <v>2698</v>
      </c>
      <c r="I402" s="139" t="s">
        <v>2699</v>
      </c>
      <c r="J402" s="139" t="s">
        <v>132</v>
      </c>
      <c r="K402" s="139">
        <v>54703</v>
      </c>
      <c r="L402" s="139" t="s">
        <v>2358</v>
      </c>
      <c r="M402" s="139">
        <v>26396</v>
      </c>
      <c r="N402" s="139" t="s">
        <v>1054</v>
      </c>
    </row>
    <row r="403" spans="1:14" ht="15.75" customHeight="1">
      <c r="A403" s="139">
        <v>2018</v>
      </c>
      <c r="B403" s="100" t="s">
        <v>633</v>
      </c>
      <c r="C403" s="139" t="s">
        <v>2700</v>
      </c>
      <c r="D403" s="139">
        <v>1006520</v>
      </c>
      <c r="E403" s="139" t="s">
        <v>2701</v>
      </c>
      <c r="F403" s="139">
        <v>45.8476</v>
      </c>
      <c r="G403" s="139">
        <v>-122.803</v>
      </c>
      <c r="H403" s="139" t="s">
        <v>2702</v>
      </c>
      <c r="I403" s="139" t="s">
        <v>2270</v>
      </c>
      <c r="J403" s="139" t="s">
        <v>100</v>
      </c>
      <c r="K403" s="139">
        <v>97051</v>
      </c>
      <c r="L403" s="139" t="s">
        <v>2358</v>
      </c>
      <c r="M403" s="139">
        <v>53457</v>
      </c>
      <c r="N403" s="139" t="s">
        <v>1054</v>
      </c>
    </row>
    <row r="404" spans="1:14" ht="15.75" customHeight="1">
      <c r="A404" s="139">
        <v>2018</v>
      </c>
      <c r="B404" s="100" t="s">
        <v>633</v>
      </c>
      <c r="C404" s="139" t="s">
        <v>2703</v>
      </c>
      <c r="D404" s="139">
        <v>1003985</v>
      </c>
      <c r="E404" s="139" t="s">
        <v>2704</v>
      </c>
      <c r="F404" s="139">
        <v>41.713056000000002</v>
      </c>
      <c r="G404" s="139">
        <v>-88.364444000000006</v>
      </c>
      <c r="H404" s="139" t="s">
        <v>2705</v>
      </c>
      <c r="I404" s="139" t="s">
        <v>2706</v>
      </c>
      <c r="J404" s="139" t="s">
        <v>36</v>
      </c>
      <c r="K404" s="139">
        <v>60538</v>
      </c>
      <c r="L404" s="139" t="s">
        <v>2363</v>
      </c>
      <c r="M404" s="139">
        <v>108971</v>
      </c>
      <c r="N404" s="139" t="s">
        <v>1054</v>
      </c>
    </row>
    <row r="405" spans="1:14" ht="15.75" customHeight="1">
      <c r="A405" s="139">
        <v>2018</v>
      </c>
      <c r="B405" s="100" t="s">
        <v>633</v>
      </c>
      <c r="C405" s="139" t="s">
        <v>2707</v>
      </c>
      <c r="D405" s="139">
        <v>1002575</v>
      </c>
      <c r="E405" s="139" t="s">
        <v>2708</v>
      </c>
      <c r="F405" s="139">
        <v>40.676490000000001</v>
      </c>
      <c r="G405" s="139">
        <v>-89.588790000000003</v>
      </c>
      <c r="H405" s="139" t="s">
        <v>2709</v>
      </c>
      <c r="I405" s="139" t="s">
        <v>2710</v>
      </c>
      <c r="J405" s="139" t="s">
        <v>36</v>
      </c>
      <c r="K405" s="139">
        <v>61630</v>
      </c>
      <c r="L405" s="139" t="s">
        <v>2363</v>
      </c>
      <c r="M405" s="139">
        <v>77888</v>
      </c>
      <c r="N405" s="139" t="s">
        <v>1054</v>
      </c>
    </row>
    <row r="406" spans="1:14" ht="15.75" customHeight="1">
      <c r="A406" s="139">
        <v>2018</v>
      </c>
      <c r="B406" s="100" t="s">
        <v>633</v>
      </c>
      <c r="C406" s="139" t="s">
        <v>2711</v>
      </c>
      <c r="D406" s="139">
        <v>1007913</v>
      </c>
      <c r="E406" s="139" t="s">
        <v>2712</v>
      </c>
      <c r="F406" s="139">
        <v>38.375</v>
      </c>
      <c r="G406" s="139">
        <v>-82.604200000000006</v>
      </c>
      <c r="H406" s="139" t="s">
        <v>2713</v>
      </c>
      <c r="I406" s="139" t="s">
        <v>1243</v>
      </c>
      <c r="J406" s="139" t="s">
        <v>47</v>
      </c>
      <c r="K406" s="139">
        <v>41129</v>
      </c>
      <c r="L406" s="139" t="s">
        <v>2631</v>
      </c>
      <c r="M406" s="139">
        <v>2199531</v>
      </c>
      <c r="N406" s="139" t="s">
        <v>1306</v>
      </c>
    </row>
    <row r="407" spans="1:14" ht="15.75" customHeight="1">
      <c r="A407" s="139">
        <v>2018</v>
      </c>
      <c r="B407" s="100" t="s">
        <v>633</v>
      </c>
      <c r="C407" s="139" t="s">
        <v>2714</v>
      </c>
      <c r="D407" s="139">
        <v>1006865</v>
      </c>
      <c r="E407" s="139" t="s">
        <v>2715</v>
      </c>
      <c r="F407" s="139">
        <v>46.908056000000002</v>
      </c>
      <c r="G407" s="139">
        <v>-98.623610999999997</v>
      </c>
      <c r="H407" s="139" t="s">
        <v>2716</v>
      </c>
      <c r="I407" s="139" t="s">
        <v>2717</v>
      </c>
      <c r="J407" s="139" t="s">
        <v>92</v>
      </c>
      <c r="K407" s="139">
        <v>58401</v>
      </c>
      <c r="L407" s="139" t="s">
        <v>2718</v>
      </c>
      <c r="M407" s="139">
        <v>35636</v>
      </c>
      <c r="N407" s="139" t="s">
        <v>1054</v>
      </c>
    </row>
    <row r="408" spans="1:14" ht="15.75" customHeight="1">
      <c r="A408" s="139">
        <v>2018</v>
      </c>
      <c r="B408" s="100" t="s">
        <v>633</v>
      </c>
      <c r="C408" s="139" t="s">
        <v>2719</v>
      </c>
      <c r="D408" s="139">
        <v>1003300</v>
      </c>
      <c r="E408" s="139" t="s">
        <v>2720</v>
      </c>
      <c r="F408" s="139">
        <v>37.345100000000002</v>
      </c>
      <c r="G408" s="139">
        <v>-80.763999999999996</v>
      </c>
      <c r="H408" s="139" t="s">
        <v>2721</v>
      </c>
      <c r="I408" s="139" t="s">
        <v>2722</v>
      </c>
      <c r="J408" s="139" t="s">
        <v>123</v>
      </c>
      <c r="K408" s="139">
        <v>24124</v>
      </c>
      <c r="L408" s="139" t="s">
        <v>2723</v>
      </c>
      <c r="M408" s="139">
        <v>503586</v>
      </c>
      <c r="N408" s="139" t="s">
        <v>1160</v>
      </c>
    </row>
    <row r="409" spans="1:14" ht="15.75" customHeight="1">
      <c r="A409" s="139">
        <v>2018</v>
      </c>
      <c r="B409" s="100" t="s">
        <v>633</v>
      </c>
      <c r="C409" s="139" t="s">
        <v>2724</v>
      </c>
      <c r="D409" s="139">
        <v>1003741</v>
      </c>
      <c r="E409" s="139" t="s">
        <v>2725</v>
      </c>
      <c r="F409" s="139">
        <v>44.193910000000002</v>
      </c>
      <c r="G409" s="139">
        <v>-88.475560000000002</v>
      </c>
      <c r="H409" s="139" t="s">
        <v>2726</v>
      </c>
      <c r="I409" s="139" t="s">
        <v>2727</v>
      </c>
      <c r="J409" s="139" t="s">
        <v>132</v>
      </c>
      <c r="K409" s="139">
        <v>54956</v>
      </c>
      <c r="L409" s="139" t="s">
        <v>2499</v>
      </c>
      <c r="M409" s="139">
        <v>28714</v>
      </c>
      <c r="N409" s="139" t="s">
        <v>1054</v>
      </c>
    </row>
    <row r="410" spans="1:14" ht="15.75" customHeight="1">
      <c r="A410" s="139">
        <v>2018</v>
      </c>
      <c r="B410" s="100" t="s">
        <v>633</v>
      </c>
      <c r="C410" s="139" t="s">
        <v>2728</v>
      </c>
      <c r="D410" s="139">
        <v>1003924</v>
      </c>
      <c r="E410" s="139" t="s">
        <v>2729</v>
      </c>
      <c r="F410" s="139">
        <v>46.022221999999999</v>
      </c>
      <c r="G410" s="139">
        <v>-94.338333000000006</v>
      </c>
      <c r="H410" s="139" t="s">
        <v>2730</v>
      </c>
      <c r="I410" s="139" t="s">
        <v>2731</v>
      </c>
      <c r="J410" s="139" t="s">
        <v>62</v>
      </c>
      <c r="K410" s="139">
        <v>56345</v>
      </c>
      <c r="L410" s="139" t="s">
        <v>2732</v>
      </c>
      <c r="M410" s="139">
        <v>10630</v>
      </c>
      <c r="N410" s="139" t="s">
        <v>1054</v>
      </c>
    </row>
    <row r="411" spans="1:14" ht="15.75" customHeight="1">
      <c r="A411" s="139">
        <v>2018</v>
      </c>
      <c r="B411" s="100" t="s">
        <v>633</v>
      </c>
      <c r="C411" s="139" t="s">
        <v>2733</v>
      </c>
      <c r="D411" s="139">
        <v>1006666</v>
      </c>
      <c r="E411" s="139" t="s">
        <v>2734</v>
      </c>
      <c r="F411" s="139">
        <v>37.6569</v>
      </c>
      <c r="G411" s="139">
        <v>-87.500600000000006</v>
      </c>
      <c r="H411" s="139" t="s">
        <v>2735</v>
      </c>
      <c r="I411" s="139" t="s">
        <v>1565</v>
      </c>
      <c r="J411" s="139" t="s">
        <v>47</v>
      </c>
      <c r="K411" s="139">
        <v>42452</v>
      </c>
      <c r="L411" s="139" t="s">
        <v>2393</v>
      </c>
      <c r="M411" s="139">
        <v>370920</v>
      </c>
      <c r="N411" s="139" t="s">
        <v>1273</v>
      </c>
    </row>
    <row r="412" spans="1:14" ht="15.75" customHeight="1">
      <c r="A412" s="139">
        <v>2018</v>
      </c>
      <c r="B412" s="100" t="s">
        <v>633</v>
      </c>
      <c r="C412" s="139" t="s">
        <v>2736</v>
      </c>
      <c r="D412" s="139">
        <v>1002112</v>
      </c>
      <c r="E412" s="139" t="s">
        <v>2737</v>
      </c>
      <c r="F412" s="139">
        <v>33.051743000000002</v>
      </c>
      <c r="G412" s="139">
        <v>-80.054288999999997</v>
      </c>
      <c r="H412" s="139" t="s">
        <v>2738</v>
      </c>
      <c r="I412" s="139" t="s">
        <v>2739</v>
      </c>
      <c r="J412" s="139" t="s">
        <v>107</v>
      </c>
      <c r="K412" s="139">
        <v>29445</v>
      </c>
      <c r="L412" s="139" t="s">
        <v>2393</v>
      </c>
      <c r="M412" s="139">
        <v>206974</v>
      </c>
      <c r="N412" s="139" t="s">
        <v>1273</v>
      </c>
    </row>
    <row r="413" spans="1:14" ht="15.75" customHeight="1">
      <c r="A413" s="139">
        <v>2018</v>
      </c>
      <c r="B413" s="100" t="s">
        <v>633</v>
      </c>
      <c r="C413" s="139" t="s">
        <v>2740</v>
      </c>
      <c r="D413" s="139">
        <v>1009491</v>
      </c>
      <c r="E413" s="139" t="s">
        <v>2741</v>
      </c>
      <c r="F413" s="139">
        <v>33.978059999999999</v>
      </c>
      <c r="G413" s="139">
        <v>-83.333979999999997</v>
      </c>
      <c r="H413" s="139" t="s">
        <v>2742</v>
      </c>
      <c r="I413" s="139" t="s">
        <v>1988</v>
      </c>
      <c r="J413" s="139" t="s">
        <v>28</v>
      </c>
      <c r="K413" s="139">
        <v>30601</v>
      </c>
      <c r="L413" s="139" t="s">
        <v>2398</v>
      </c>
      <c r="M413" s="139">
        <v>32616</v>
      </c>
      <c r="N413" s="139" t="s">
        <v>1050</v>
      </c>
    </row>
    <row r="414" spans="1:14" ht="15.75" customHeight="1">
      <c r="A414" s="139">
        <v>2018</v>
      </c>
      <c r="B414" s="100" t="s">
        <v>633</v>
      </c>
      <c r="C414" s="139" t="s">
        <v>2743</v>
      </c>
      <c r="D414" s="139">
        <v>1012671</v>
      </c>
      <c r="E414" s="139" t="s">
        <v>2744</v>
      </c>
      <c r="F414" s="139">
        <v>36.048650000000002</v>
      </c>
      <c r="G414" s="139">
        <v>-115.38253</v>
      </c>
      <c r="H414" s="139" t="s">
        <v>2605</v>
      </c>
      <c r="I414" s="139" t="s">
        <v>1366</v>
      </c>
      <c r="J414" s="139" t="s">
        <v>76</v>
      </c>
      <c r="K414" s="139">
        <v>89161</v>
      </c>
      <c r="L414" s="139" t="s">
        <v>2398</v>
      </c>
      <c r="M414" s="139">
        <v>34089</v>
      </c>
      <c r="N414" s="139" t="s">
        <v>1054</v>
      </c>
    </row>
    <row r="415" spans="1:14" ht="15.75" customHeight="1">
      <c r="A415" s="139">
        <v>2018</v>
      </c>
      <c r="B415" s="100" t="s">
        <v>633</v>
      </c>
      <c r="C415" s="139" t="s">
        <v>2745</v>
      </c>
      <c r="D415" s="139">
        <v>1011645</v>
      </c>
      <c r="E415" s="139" t="s">
        <v>2746</v>
      </c>
      <c r="F415" s="139">
        <v>36.490110000000001</v>
      </c>
      <c r="G415" s="139">
        <v>-79.055976999999999</v>
      </c>
      <c r="H415" s="139" t="s">
        <v>2747</v>
      </c>
      <c r="I415" s="139" t="s">
        <v>2748</v>
      </c>
      <c r="J415" s="139" t="s">
        <v>89</v>
      </c>
      <c r="K415" s="139">
        <v>27343</v>
      </c>
      <c r="L415" s="139" t="s">
        <v>2398</v>
      </c>
      <c r="M415" s="139">
        <v>40928</v>
      </c>
      <c r="N415" s="139" t="s">
        <v>1054</v>
      </c>
    </row>
    <row r="416" spans="1:14" ht="15.75" customHeight="1">
      <c r="A416" s="139">
        <v>2018</v>
      </c>
      <c r="B416" s="100" t="s">
        <v>633</v>
      </c>
      <c r="C416" s="139" t="s">
        <v>2749</v>
      </c>
      <c r="D416" s="139">
        <v>1010990</v>
      </c>
      <c r="E416" s="139" t="s">
        <v>2750</v>
      </c>
      <c r="F416" s="139">
        <v>32.803910000000002</v>
      </c>
      <c r="G416" s="139">
        <v>-83.635720000000006</v>
      </c>
      <c r="H416" s="139" t="s">
        <v>1772</v>
      </c>
      <c r="I416" s="139" t="s">
        <v>1862</v>
      </c>
      <c r="J416" s="139" t="s">
        <v>28</v>
      </c>
      <c r="K416" s="139">
        <v>31206</v>
      </c>
      <c r="L416" s="139" t="s">
        <v>2751</v>
      </c>
      <c r="M416" s="139">
        <v>34220</v>
      </c>
      <c r="N416" s="139" t="s">
        <v>1054</v>
      </c>
    </row>
    <row r="417" spans="1:14" ht="15.75" customHeight="1">
      <c r="A417" s="139">
        <v>2018</v>
      </c>
      <c r="B417" s="100" t="s">
        <v>633</v>
      </c>
      <c r="C417" s="139" t="s">
        <v>2752</v>
      </c>
      <c r="D417" s="139">
        <v>1012033</v>
      </c>
      <c r="E417" s="139" t="s">
        <v>2753</v>
      </c>
      <c r="F417" s="139">
        <v>34.267865</v>
      </c>
      <c r="G417" s="139">
        <v>-84.356583999999998</v>
      </c>
      <c r="H417" s="139" t="s">
        <v>2754</v>
      </c>
      <c r="I417" s="139" t="s">
        <v>2755</v>
      </c>
      <c r="J417" s="139" t="s">
        <v>28</v>
      </c>
      <c r="K417" s="139">
        <v>30107</v>
      </c>
      <c r="L417" s="139" t="s">
        <v>2756</v>
      </c>
      <c r="M417" s="139">
        <v>23228</v>
      </c>
      <c r="N417" s="139" t="s">
        <v>2757</v>
      </c>
    </row>
    <row r="418" spans="1:14" ht="15.75" customHeight="1">
      <c r="A418" s="139">
        <v>2018</v>
      </c>
      <c r="B418" s="100" t="s">
        <v>633</v>
      </c>
      <c r="C418" s="139" t="s">
        <v>2758</v>
      </c>
      <c r="D418" s="139">
        <v>1003286</v>
      </c>
      <c r="E418" s="139" t="s">
        <v>2759</v>
      </c>
      <c r="F418" s="139">
        <v>30.343733</v>
      </c>
      <c r="G418" s="139">
        <v>-88.493799999999993</v>
      </c>
      <c r="H418" s="139" t="s">
        <v>2760</v>
      </c>
      <c r="I418" s="139" t="s">
        <v>1290</v>
      </c>
      <c r="J418" s="139" t="s">
        <v>65</v>
      </c>
      <c r="K418" s="139">
        <v>39581</v>
      </c>
      <c r="L418" s="139" t="s">
        <v>2761</v>
      </c>
      <c r="M418" s="139">
        <v>2603336</v>
      </c>
      <c r="N418" s="139" t="s">
        <v>2762</v>
      </c>
    </row>
    <row r="419" spans="1:14" ht="15.75" customHeight="1">
      <c r="A419" s="139">
        <v>2018</v>
      </c>
      <c r="B419" s="100" t="s">
        <v>633</v>
      </c>
      <c r="C419" s="139" t="s">
        <v>2763</v>
      </c>
      <c r="D419" s="139">
        <v>1007523</v>
      </c>
      <c r="E419" s="139" t="s">
        <v>2764</v>
      </c>
      <c r="F419" s="139">
        <v>40.766505000000002</v>
      </c>
      <c r="G419" s="139">
        <v>-99.724907000000002</v>
      </c>
      <c r="H419" s="139" t="s">
        <v>2765</v>
      </c>
      <c r="I419" s="139" t="s">
        <v>2766</v>
      </c>
      <c r="J419" s="139" t="s">
        <v>73</v>
      </c>
      <c r="K419" s="139">
        <v>68850</v>
      </c>
      <c r="L419" s="139" t="s">
        <v>2438</v>
      </c>
      <c r="M419" s="139">
        <v>72729</v>
      </c>
      <c r="N419" s="139" t="s">
        <v>1054</v>
      </c>
    </row>
    <row r="420" spans="1:14" ht="15.75" customHeight="1">
      <c r="A420" s="139">
        <v>2018</v>
      </c>
      <c r="B420" s="100" t="s">
        <v>633</v>
      </c>
      <c r="C420" s="139" t="s">
        <v>2767</v>
      </c>
      <c r="D420" s="139">
        <v>1005621</v>
      </c>
      <c r="E420" s="139" t="s">
        <v>2768</v>
      </c>
      <c r="F420" s="139">
        <v>41.717246000000003</v>
      </c>
      <c r="G420" s="139">
        <v>-109.69176299999999</v>
      </c>
      <c r="H420" s="139" t="s">
        <v>2769</v>
      </c>
      <c r="I420" s="139" t="s">
        <v>2770</v>
      </c>
      <c r="J420" s="139" t="s">
        <v>134</v>
      </c>
      <c r="K420" s="139">
        <v>82935</v>
      </c>
      <c r="L420" s="139" t="s">
        <v>2771</v>
      </c>
      <c r="M420" s="139">
        <v>737211</v>
      </c>
      <c r="N420" s="139" t="s">
        <v>2772</v>
      </c>
    </row>
    <row r="421" spans="1:14" ht="15.75" customHeight="1">
      <c r="A421" s="139">
        <v>2018</v>
      </c>
      <c r="B421" s="100" t="s">
        <v>633</v>
      </c>
      <c r="C421" s="139" t="s">
        <v>2773</v>
      </c>
      <c r="D421" s="139">
        <v>1003762</v>
      </c>
      <c r="E421" s="139" t="s">
        <v>2774</v>
      </c>
      <c r="F421" s="139">
        <v>38.846170000000001</v>
      </c>
      <c r="G421" s="139">
        <v>-91.949021000000002</v>
      </c>
      <c r="H421" s="139" t="s">
        <v>2775</v>
      </c>
      <c r="I421" s="139" t="s">
        <v>2776</v>
      </c>
      <c r="J421" s="139" t="s">
        <v>68</v>
      </c>
      <c r="K421" s="139">
        <v>65251</v>
      </c>
      <c r="L421" s="139" t="s">
        <v>2777</v>
      </c>
      <c r="M421" s="139">
        <v>306</v>
      </c>
      <c r="N421" s="139" t="s">
        <v>2778</v>
      </c>
    </row>
    <row r="422" spans="1:14" ht="15.75" customHeight="1">
      <c r="A422" s="139">
        <v>2018</v>
      </c>
      <c r="B422" s="100" t="s">
        <v>633</v>
      </c>
      <c r="C422" s="139" t="s">
        <v>2779</v>
      </c>
      <c r="D422" s="139">
        <v>1004277</v>
      </c>
      <c r="E422" s="139" t="s">
        <v>2780</v>
      </c>
      <c r="F422" s="139">
        <v>36.230449999999998</v>
      </c>
      <c r="G422" s="139">
        <v>-115.12944</v>
      </c>
      <c r="H422" s="139" t="s">
        <v>2781</v>
      </c>
      <c r="I422" s="139" t="s">
        <v>1366</v>
      </c>
      <c r="J422" s="139" t="s">
        <v>76</v>
      </c>
      <c r="K422" s="139">
        <v>89030</v>
      </c>
      <c r="L422" s="139" t="s">
        <v>2499</v>
      </c>
      <c r="M422" s="139">
        <v>34235</v>
      </c>
      <c r="N422" s="139" t="s">
        <v>1054</v>
      </c>
    </row>
    <row r="423" spans="1:14" ht="15.75" customHeight="1">
      <c r="A423" s="139">
        <v>2018</v>
      </c>
      <c r="B423" s="100" t="s">
        <v>633</v>
      </c>
      <c r="C423" s="139" t="s">
        <v>2782</v>
      </c>
      <c r="D423" s="139">
        <v>1010974</v>
      </c>
      <c r="E423" s="139" t="s">
        <v>2783</v>
      </c>
      <c r="F423" s="139">
        <v>35.318519999999999</v>
      </c>
      <c r="G423" s="139">
        <v>-81.610100000000003</v>
      </c>
      <c r="H423" s="139" t="s">
        <v>2643</v>
      </c>
      <c r="I423" s="139" t="s">
        <v>2784</v>
      </c>
      <c r="J423" s="139" t="s">
        <v>89</v>
      </c>
      <c r="K423" s="139">
        <v>28150</v>
      </c>
      <c r="L423" s="139" t="s">
        <v>2499</v>
      </c>
      <c r="M423" s="139">
        <v>55487</v>
      </c>
      <c r="N423" s="139" t="s">
        <v>1054</v>
      </c>
    </row>
    <row r="424" spans="1:14" ht="15.75" customHeight="1">
      <c r="A424" s="139">
        <v>2018</v>
      </c>
      <c r="B424" s="100" t="s">
        <v>633</v>
      </c>
      <c r="C424" s="139" t="s">
        <v>2785</v>
      </c>
      <c r="D424" s="139">
        <v>1004016</v>
      </c>
      <c r="E424" s="139" t="s">
        <v>2786</v>
      </c>
      <c r="F424" s="139">
        <v>41.501089999999998</v>
      </c>
      <c r="G424" s="139">
        <v>-81.615660000000005</v>
      </c>
      <c r="H424" s="139" t="s">
        <v>2787</v>
      </c>
      <c r="I424" s="139" t="s">
        <v>1781</v>
      </c>
      <c r="J424" s="139" t="s">
        <v>95</v>
      </c>
      <c r="K424" s="139">
        <v>44195</v>
      </c>
      <c r="L424" s="139" t="s">
        <v>2788</v>
      </c>
      <c r="M424" s="139">
        <v>59598</v>
      </c>
      <c r="N424" s="139" t="s">
        <v>1054</v>
      </c>
    </row>
    <row r="425" spans="1:14" ht="15.75" customHeight="1">
      <c r="A425" s="139">
        <v>2018</v>
      </c>
      <c r="B425" s="100" t="s">
        <v>633</v>
      </c>
      <c r="C425" s="139" t="s">
        <v>2789</v>
      </c>
      <c r="D425" s="139">
        <v>1007204</v>
      </c>
      <c r="E425" s="139" t="s">
        <v>2790</v>
      </c>
      <c r="F425" s="139">
        <v>36.180700000000002</v>
      </c>
      <c r="G425" s="139">
        <v>-120.38849999999999</v>
      </c>
      <c r="H425" s="139" t="s">
        <v>2791</v>
      </c>
      <c r="I425" s="139" t="s">
        <v>2792</v>
      </c>
      <c r="J425" s="139" t="s">
        <v>15</v>
      </c>
      <c r="K425" s="139">
        <v>93210</v>
      </c>
      <c r="L425" s="139" t="s">
        <v>2427</v>
      </c>
      <c r="M425" s="139">
        <v>0</v>
      </c>
      <c r="N425" s="139" t="s">
        <v>2793</v>
      </c>
    </row>
    <row r="426" spans="1:14" ht="15.75" customHeight="1">
      <c r="A426" s="139">
        <v>2018</v>
      </c>
      <c r="B426" s="100" t="s">
        <v>633</v>
      </c>
      <c r="C426" s="139" t="s">
        <v>2794</v>
      </c>
      <c r="D426" s="139">
        <v>1007526</v>
      </c>
      <c r="E426" s="139" t="s">
        <v>2795</v>
      </c>
      <c r="F426" s="139">
        <v>58.867489999999997</v>
      </c>
      <c r="G426" s="139">
        <v>-135.10475600000001</v>
      </c>
      <c r="H426" s="139" t="s">
        <v>2796</v>
      </c>
      <c r="I426" s="139" t="s">
        <v>2797</v>
      </c>
      <c r="J426" s="139" t="s">
        <v>6</v>
      </c>
      <c r="K426" s="139">
        <v>99801</v>
      </c>
      <c r="L426" s="139" t="s">
        <v>2798</v>
      </c>
      <c r="M426" s="139">
        <v>37476</v>
      </c>
      <c r="N426" s="139" t="s">
        <v>1054</v>
      </c>
    </row>
    <row r="427" spans="1:14" ht="15.75" customHeight="1">
      <c r="A427" s="139">
        <v>2018</v>
      </c>
      <c r="B427" s="100" t="s">
        <v>633</v>
      </c>
      <c r="C427" s="139" t="s">
        <v>2799</v>
      </c>
      <c r="D427" s="139">
        <v>1004381</v>
      </c>
      <c r="E427" s="139" t="s">
        <v>2800</v>
      </c>
      <c r="F427" s="139">
        <v>37.047556</v>
      </c>
      <c r="G427" s="139">
        <v>-95.606105999999997</v>
      </c>
      <c r="H427" s="139" t="s">
        <v>2801</v>
      </c>
      <c r="I427" s="139" t="s">
        <v>2316</v>
      </c>
      <c r="J427" s="139" t="s">
        <v>44</v>
      </c>
      <c r="K427" s="139">
        <v>67337</v>
      </c>
      <c r="L427" s="139" t="s">
        <v>2802</v>
      </c>
      <c r="M427" s="139">
        <v>1071296</v>
      </c>
      <c r="N427" s="139" t="s">
        <v>1745</v>
      </c>
    </row>
    <row r="428" spans="1:14" ht="15.75" customHeight="1">
      <c r="A428" s="139">
        <v>2018</v>
      </c>
      <c r="B428" s="100" t="s">
        <v>633</v>
      </c>
      <c r="C428" s="139" t="s">
        <v>2803</v>
      </c>
      <c r="D428" s="139">
        <v>1006445</v>
      </c>
      <c r="E428" s="139" t="s">
        <v>2804</v>
      </c>
      <c r="F428" s="139">
        <v>37.760779999999997</v>
      </c>
      <c r="G428" s="139">
        <v>-120.84308</v>
      </c>
      <c r="H428" s="139" t="s">
        <v>2805</v>
      </c>
      <c r="I428" s="139" t="s">
        <v>1590</v>
      </c>
      <c r="J428" s="139" t="s">
        <v>15</v>
      </c>
      <c r="K428" s="139">
        <v>95361</v>
      </c>
      <c r="L428" s="139" t="s">
        <v>2806</v>
      </c>
      <c r="M428" s="139">
        <v>60171</v>
      </c>
      <c r="N428" s="139" t="s">
        <v>1054</v>
      </c>
    </row>
    <row r="429" spans="1:14" ht="15.75" customHeight="1">
      <c r="A429" s="139">
        <v>2018</v>
      </c>
      <c r="B429" s="100" t="s">
        <v>633</v>
      </c>
      <c r="C429" s="139" t="s">
        <v>2803</v>
      </c>
      <c r="D429" s="139">
        <v>1006896</v>
      </c>
      <c r="E429" s="139" t="s">
        <v>2807</v>
      </c>
      <c r="F429" s="139">
        <v>41.012309999999999</v>
      </c>
      <c r="G429" s="139">
        <v>-76.857889999999998</v>
      </c>
      <c r="H429" s="139" t="s">
        <v>2808</v>
      </c>
      <c r="I429" s="139" t="s">
        <v>2809</v>
      </c>
      <c r="J429" s="139" t="s">
        <v>103</v>
      </c>
      <c r="K429" s="139">
        <v>17847</v>
      </c>
      <c r="L429" s="139" t="s">
        <v>2806</v>
      </c>
      <c r="M429" s="139">
        <v>33232</v>
      </c>
      <c r="N429" s="139" t="s">
        <v>1054</v>
      </c>
    </row>
    <row r="430" spans="1:14" ht="15.75" customHeight="1">
      <c r="A430" s="139">
        <v>2018</v>
      </c>
      <c r="B430" s="100" t="s">
        <v>633</v>
      </c>
      <c r="C430" s="139" t="s">
        <v>2810</v>
      </c>
      <c r="D430" s="139">
        <v>1005789</v>
      </c>
      <c r="F430" s="139">
        <v>70.323300000000003</v>
      </c>
      <c r="G430" s="139">
        <v>-149.60499999999999</v>
      </c>
      <c r="H430" s="139" t="s">
        <v>2811</v>
      </c>
      <c r="I430" s="139" t="s">
        <v>2020</v>
      </c>
      <c r="J430" s="139" t="s">
        <v>6</v>
      </c>
      <c r="K430" s="139">
        <v>0</v>
      </c>
      <c r="L430" s="139" t="s">
        <v>2812</v>
      </c>
      <c r="M430" s="139">
        <v>559087</v>
      </c>
      <c r="N430" s="139" t="s">
        <v>1306</v>
      </c>
    </row>
    <row r="431" spans="1:14" ht="15.75" customHeight="1">
      <c r="A431" s="139">
        <v>2018</v>
      </c>
      <c r="B431" s="100" t="s">
        <v>633</v>
      </c>
      <c r="C431" s="139" t="s">
        <v>2813</v>
      </c>
      <c r="D431" s="139">
        <v>1010549</v>
      </c>
      <c r="E431" s="139" t="s">
        <v>2814</v>
      </c>
      <c r="F431" s="139">
        <v>37.926270000000002</v>
      </c>
      <c r="G431" s="139">
        <v>-87.872230000000002</v>
      </c>
      <c r="H431" s="139" t="s">
        <v>2815</v>
      </c>
      <c r="I431" s="139" t="s">
        <v>2581</v>
      </c>
      <c r="J431" s="139" t="s">
        <v>39</v>
      </c>
      <c r="K431" s="139">
        <v>47620</v>
      </c>
      <c r="L431" s="139" t="s">
        <v>2816</v>
      </c>
      <c r="M431" s="139">
        <v>46061</v>
      </c>
      <c r="N431" s="139" t="s">
        <v>1054</v>
      </c>
    </row>
    <row r="432" spans="1:14" ht="15.75" customHeight="1">
      <c r="A432" s="139">
        <v>2018</v>
      </c>
      <c r="B432" s="100" t="s">
        <v>633</v>
      </c>
      <c r="C432" s="139" t="s">
        <v>2817</v>
      </c>
      <c r="D432" s="139">
        <v>1007193</v>
      </c>
      <c r="E432" s="139" t="s">
        <v>2818</v>
      </c>
      <c r="F432" s="139">
        <v>38.924770000000002</v>
      </c>
      <c r="G432" s="139">
        <v>-81.792010000000005</v>
      </c>
      <c r="H432" s="139" t="s">
        <v>2819</v>
      </c>
      <c r="I432" s="139" t="s">
        <v>1290</v>
      </c>
      <c r="J432" s="139" t="s">
        <v>129</v>
      </c>
      <c r="K432" s="139">
        <v>26164</v>
      </c>
      <c r="L432" s="139" t="s">
        <v>2820</v>
      </c>
      <c r="M432" s="139">
        <v>121118</v>
      </c>
      <c r="N432" s="139" t="s">
        <v>1054</v>
      </c>
    </row>
    <row r="433" spans="1:14" ht="15.75" customHeight="1">
      <c r="A433" s="139">
        <v>2018</v>
      </c>
      <c r="B433" s="100" t="s">
        <v>633</v>
      </c>
      <c r="C433" s="139" t="s">
        <v>2821</v>
      </c>
      <c r="D433" s="139">
        <v>1005177</v>
      </c>
      <c r="E433" s="139" t="s">
        <v>2822</v>
      </c>
      <c r="F433" s="139">
        <v>40.528767999999999</v>
      </c>
      <c r="G433" s="139">
        <v>-84.389757000000003</v>
      </c>
      <c r="H433" s="139" t="s">
        <v>2823</v>
      </c>
      <c r="I433" s="139" t="s">
        <v>1097</v>
      </c>
      <c r="J433" s="139" t="s">
        <v>95</v>
      </c>
      <c r="K433" s="139">
        <v>45885</v>
      </c>
      <c r="L433" s="139" t="s">
        <v>2824</v>
      </c>
      <c r="M433" s="139">
        <v>14332</v>
      </c>
      <c r="N433" s="139" t="s">
        <v>1054</v>
      </c>
    </row>
    <row r="434" spans="1:14" ht="15.75" customHeight="1">
      <c r="A434" s="139">
        <v>2018</v>
      </c>
      <c r="B434" s="100" t="s">
        <v>633</v>
      </c>
      <c r="C434" s="139" t="s">
        <v>2825</v>
      </c>
      <c r="D434" s="139">
        <v>1002186</v>
      </c>
      <c r="E434" s="139" t="s">
        <v>2826</v>
      </c>
      <c r="F434" s="139">
        <v>41.263947999999999</v>
      </c>
      <c r="G434" s="139">
        <v>-73.949197999999996</v>
      </c>
      <c r="H434" s="139" t="s">
        <v>2157</v>
      </c>
      <c r="I434" s="139" t="s">
        <v>2827</v>
      </c>
      <c r="J434" s="139" t="s">
        <v>87</v>
      </c>
      <c r="K434" s="139">
        <v>10511</v>
      </c>
      <c r="L434" s="139" t="s">
        <v>2828</v>
      </c>
      <c r="M434" s="139">
        <v>62357</v>
      </c>
      <c r="N434" s="139" t="s">
        <v>1054</v>
      </c>
    </row>
    <row r="435" spans="1:14" ht="15.75" customHeight="1">
      <c r="A435" s="139">
        <v>2018</v>
      </c>
      <c r="B435" s="100" t="s">
        <v>633</v>
      </c>
      <c r="C435" s="139" t="s">
        <v>2829</v>
      </c>
      <c r="D435" s="139">
        <v>1012424</v>
      </c>
      <c r="E435" s="139" t="s">
        <v>2830</v>
      </c>
      <c r="F435" s="139">
        <v>43.059840000000001</v>
      </c>
      <c r="G435" s="139">
        <v>-85.951740000000001</v>
      </c>
      <c r="H435" s="139" t="s">
        <v>2831</v>
      </c>
      <c r="I435" s="139" t="s">
        <v>2832</v>
      </c>
      <c r="J435" s="139" t="s">
        <v>61</v>
      </c>
      <c r="K435" s="139">
        <v>49404</v>
      </c>
      <c r="L435" s="139" t="s">
        <v>2833</v>
      </c>
      <c r="M435" s="139">
        <v>39983</v>
      </c>
      <c r="N435" s="139" t="s">
        <v>1054</v>
      </c>
    </row>
    <row r="436" spans="1:14" ht="15.75" customHeight="1">
      <c r="A436" s="139">
        <v>2018</v>
      </c>
      <c r="B436" s="100" t="s">
        <v>633</v>
      </c>
      <c r="C436" s="139" t="s">
        <v>2834</v>
      </c>
      <c r="D436" s="139">
        <v>1002012</v>
      </c>
      <c r="E436" s="139" t="s">
        <v>2835</v>
      </c>
      <c r="F436" s="139">
        <v>29.744192999999999</v>
      </c>
      <c r="G436" s="139">
        <v>-81.642583000000002</v>
      </c>
      <c r="H436" s="139" t="s">
        <v>2836</v>
      </c>
      <c r="I436" s="139" t="s">
        <v>2837</v>
      </c>
      <c r="J436" s="139" t="s">
        <v>26</v>
      </c>
      <c r="K436" s="139">
        <v>32177</v>
      </c>
      <c r="L436" s="139" t="s">
        <v>2828</v>
      </c>
      <c r="M436" s="139">
        <v>102382</v>
      </c>
      <c r="N436" s="139" t="s">
        <v>1054</v>
      </c>
    </row>
    <row r="437" spans="1:14" ht="15.75" customHeight="1">
      <c r="A437" s="139">
        <v>2018</v>
      </c>
      <c r="B437" s="100" t="s">
        <v>633</v>
      </c>
      <c r="C437" s="139" t="s">
        <v>2838</v>
      </c>
      <c r="D437" s="139">
        <v>1006449</v>
      </c>
      <c r="E437" s="139" t="s">
        <v>2839</v>
      </c>
      <c r="F437" s="139">
        <v>39.036720000000003</v>
      </c>
      <c r="G437" s="139">
        <v>-84.390190000000004</v>
      </c>
      <c r="H437" s="139" t="s">
        <v>2840</v>
      </c>
      <c r="I437" s="139" t="s">
        <v>1574</v>
      </c>
      <c r="J437" s="139" t="s">
        <v>47</v>
      </c>
      <c r="K437" s="139">
        <v>41085</v>
      </c>
      <c r="L437" s="139" t="s">
        <v>2828</v>
      </c>
      <c r="M437" s="139">
        <v>163671</v>
      </c>
      <c r="N437" s="139" t="s">
        <v>1054</v>
      </c>
    </row>
    <row r="438" spans="1:14" ht="15.75" customHeight="1">
      <c r="A438" s="139">
        <v>2018</v>
      </c>
      <c r="B438" s="100" t="s">
        <v>633</v>
      </c>
      <c r="C438" s="139" t="s">
        <v>2841</v>
      </c>
      <c r="D438" s="139">
        <v>1007232</v>
      </c>
      <c r="E438" s="139" t="s">
        <v>2842</v>
      </c>
      <c r="F438" s="139">
        <v>42.442799999999998</v>
      </c>
      <c r="G438" s="139">
        <v>-76.476399999999998</v>
      </c>
      <c r="H438" s="139" t="s">
        <v>2843</v>
      </c>
      <c r="I438" s="139" t="s">
        <v>2844</v>
      </c>
      <c r="J438" s="139" t="s">
        <v>87</v>
      </c>
      <c r="K438" s="139">
        <v>14853</v>
      </c>
      <c r="L438" s="139" t="s">
        <v>2845</v>
      </c>
      <c r="M438" s="139">
        <v>172955</v>
      </c>
      <c r="N438" s="139" t="s">
        <v>1054</v>
      </c>
    </row>
    <row r="439" spans="1:14" ht="15.75" customHeight="1">
      <c r="A439" s="139">
        <v>2018</v>
      </c>
      <c r="B439" s="100" t="s">
        <v>633</v>
      </c>
      <c r="C439" s="139" t="s">
        <v>2846</v>
      </c>
      <c r="D439" s="139">
        <v>1005984</v>
      </c>
      <c r="E439" s="139" t="s">
        <v>2847</v>
      </c>
      <c r="F439" s="139">
        <v>39.497435000000003</v>
      </c>
      <c r="G439" s="139">
        <v>-75.021191999999999</v>
      </c>
      <c r="H439" s="139" t="s">
        <v>2848</v>
      </c>
      <c r="I439" s="139" t="s">
        <v>1805</v>
      </c>
      <c r="J439" s="139" t="s">
        <v>81</v>
      </c>
      <c r="K439" s="139">
        <v>8360</v>
      </c>
      <c r="L439" s="139" t="s">
        <v>2574</v>
      </c>
      <c r="M439" s="139">
        <v>30981</v>
      </c>
      <c r="N439" s="139" t="s">
        <v>1050</v>
      </c>
    </row>
    <row r="440" spans="1:14" ht="15.75" customHeight="1">
      <c r="A440" s="139">
        <v>2018</v>
      </c>
      <c r="B440" s="100" t="s">
        <v>633</v>
      </c>
      <c r="C440" s="139" t="s">
        <v>2849</v>
      </c>
      <c r="D440" s="139">
        <v>1012506</v>
      </c>
      <c r="E440" s="139" t="s">
        <v>2850</v>
      </c>
      <c r="F440" s="139">
        <v>27.811440999999999</v>
      </c>
      <c r="G440" s="139">
        <v>-97.431764999999999</v>
      </c>
      <c r="H440" s="139" t="s">
        <v>2161</v>
      </c>
      <c r="I440" s="139" t="s">
        <v>2162</v>
      </c>
      <c r="J440" s="139" t="s">
        <v>115</v>
      </c>
      <c r="K440" s="139">
        <v>78407</v>
      </c>
      <c r="L440" s="139" t="s">
        <v>2851</v>
      </c>
      <c r="M440" s="139">
        <v>77834</v>
      </c>
      <c r="N440" s="139" t="s">
        <v>1306</v>
      </c>
    </row>
    <row r="441" spans="1:14" ht="15.75" customHeight="1">
      <c r="A441" s="139">
        <v>2018</v>
      </c>
      <c r="B441" s="100" t="s">
        <v>633</v>
      </c>
      <c r="C441" s="139" t="s">
        <v>2852</v>
      </c>
      <c r="D441" s="139">
        <v>1008999</v>
      </c>
      <c r="E441" s="139" t="s">
        <v>2853</v>
      </c>
      <c r="F441" s="139">
        <v>46.953543000000003</v>
      </c>
      <c r="G441" s="139">
        <v>-123.761737</v>
      </c>
      <c r="H441" s="139" t="s">
        <v>2854</v>
      </c>
      <c r="I441" s="139" t="s">
        <v>2855</v>
      </c>
      <c r="J441" s="139" t="s">
        <v>126</v>
      </c>
      <c r="K441" s="139">
        <v>98537</v>
      </c>
      <c r="L441" s="139" t="s">
        <v>2856</v>
      </c>
      <c r="M441" s="139">
        <v>19500</v>
      </c>
      <c r="N441" s="139" t="s">
        <v>1253</v>
      </c>
    </row>
    <row r="442" spans="1:14" ht="15.75" customHeight="1">
      <c r="A442" s="139">
        <v>2018</v>
      </c>
      <c r="B442" s="100" t="s">
        <v>633</v>
      </c>
      <c r="C442" s="139" t="s">
        <v>2857</v>
      </c>
      <c r="D442" s="139">
        <v>1013208</v>
      </c>
      <c r="F442" s="139">
        <v>33.778300000000002</v>
      </c>
      <c r="G442" s="139">
        <v>-100.8766</v>
      </c>
      <c r="H442" s="139" t="s">
        <v>2858</v>
      </c>
      <c r="I442" s="139" t="s">
        <v>2859</v>
      </c>
      <c r="J442" s="139" t="s">
        <v>115</v>
      </c>
      <c r="K442" s="139">
        <v>79220</v>
      </c>
      <c r="L442" s="139" t="s">
        <v>2105</v>
      </c>
      <c r="M442" s="139">
        <v>0</v>
      </c>
      <c r="N442" s="139" t="s">
        <v>2106</v>
      </c>
    </row>
    <row r="443" spans="1:14" ht="15.75" customHeight="1">
      <c r="A443" s="139">
        <v>2018</v>
      </c>
      <c r="B443" s="100" t="s">
        <v>633</v>
      </c>
      <c r="C443" s="139" t="s">
        <v>2860</v>
      </c>
      <c r="D443" s="139">
        <v>1012110</v>
      </c>
      <c r="E443" s="139" t="s">
        <v>2861</v>
      </c>
      <c r="F443" s="139">
        <v>33.746391500000001</v>
      </c>
      <c r="G443" s="139">
        <v>-117.8604472</v>
      </c>
      <c r="H443" s="139" t="s">
        <v>2862</v>
      </c>
      <c r="J443" s="139" t="s">
        <v>15</v>
      </c>
      <c r="K443" s="139">
        <v>92701</v>
      </c>
      <c r="L443" s="139" t="s">
        <v>2863</v>
      </c>
      <c r="M443" s="139">
        <v>36398</v>
      </c>
      <c r="N443" s="139" t="s">
        <v>1054</v>
      </c>
    </row>
    <row r="444" spans="1:14" ht="15.75" customHeight="1">
      <c r="A444" s="139">
        <v>2018</v>
      </c>
      <c r="B444" s="100" t="s">
        <v>633</v>
      </c>
      <c r="C444" s="139" t="s">
        <v>2864</v>
      </c>
      <c r="D444" s="139">
        <v>1011632</v>
      </c>
      <c r="E444" s="139" t="s">
        <v>2865</v>
      </c>
      <c r="F444" s="139">
        <v>43.125770000000003</v>
      </c>
      <c r="G444" s="139">
        <v>-89.332629999999995</v>
      </c>
      <c r="H444" s="139" t="s">
        <v>2866</v>
      </c>
      <c r="I444" s="139" t="s">
        <v>2867</v>
      </c>
      <c r="J444" s="139" t="s">
        <v>132</v>
      </c>
      <c r="K444" s="139">
        <v>53704</v>
      </c>
      <c r="L444" s="139" t="s">
        <v>2868</v>
      </c>
      <c r="M444" s="139">
        <v>13023</v>
      </c>
      <c r="N444" s="139" t="s">
        <v>1054</v>
      </c>
    </row>
    <row r="445" spans="1:14" ht="15.75" customHeight="1">
      <c r="A445" s="139">
        <v>2018</v>
      </c>
      <c r="B445" s="100" t="s">
        <v>633</v>
      </c>
      <c r="C445" s="139" t="s">
        <v>2869</v>
      </c>
      <c r="D445" s="139">
        <v>1004621</v>
      </c>
      <c r="E445" s="139" t="s">
        <v>2870</v>
      </c>
      <c r="F445" s="139">
        <v>29.759767</v>
      </c>
      <c r="G445" s="139">
        <v>-94.907293999999993</v>
      </c>
      <c r="H445" s="139" t="s">
        <v>2871</v>
      </c>
      <c r="I445" s="139" t="s">
        <v>2872</v>
      </c>
      <c r="J445" s="139" t="s">
        <v>115</v>
      </c>
      <c r="K445" s="139">
        <v>77523</v>
      </c>
      <c r="L445" s="139" t="s">
        <v>2873</v>
      </c>
      <c r="M445" s="139">
        <v>60284</v>
      </c>
      <c r="N445" s="139" t="s">
        <v>1054</v>
      </c>
    </row>
    <row r="446" spans="1:14" ht="15.75" customHeight="1">
      <c r="A446" s="139">
        <v>2018</v>
      </c>
      <c r="B446" s="100" t="s">
        <v>633</v>
      </c>
      <c r="C446" s="139" t="s">
        <v>2874</v>
      </c>
      <c r="D446" s="139">
        <v>1012448</v>
      </c>
      <c r="E446" s="139" t="s">
        <v>2875</v>
      </c>
      <c r="F446" s="139">
        <v>35.91704</v>
      </c>
      <c r="G446" s="139">
        <v>-78.870279999999994</v>
      </c>
      <c r="H446" s="139" t="s">
        <v>2876</v>
      </c>
      <c r="I446" s="139" t="s">
        <v>2877</v>
      </c>
      <c r="J446" s="139" t="s">
        <v>89</v>
      </c>
      <c r="K446" s="139">
        <v>27709</v>
      </c>
      <c r="L446" s="139" t="s">
        <v>2878</v>
      </c>
      <c r="M446" s="139">
        <v>2294</v>
      </c>
      <c r="N446" s="139" t="s">
        <v>1368</v>
      </c>
    </row>
    <row r="447" spans="1:14" ht="15.75" customHeight="1">
      <c r="A447" s="139">
        <v>2018</v>
      </c>
      <c r="B447" s="100" t="s">
        <v>633</v>
      </c>
      <c r="C447" s="139" t="s">
        <v>2879</v>
      </c>
      <c r="D447" s="139">
        <v>1005759</v>
      </c>
      <c r="E447" s="139" t="s">
        <v>2880</v>
      </c>
      <c r="F447" s="139">
        <v>35.900233</v>
      </c>
      <c r="G447" s="139">
        <v>-78.840783000000002</v>
      </c>
      <c r="H447" s="139" t="s">
        <v>2876</v>
      </c>
      <c r="I447" s="139" t="s">
        <v>2877</v>
      </c>
      <c r="J447" s="139" t="s">
        <v>89</v>
      </c>
      <c r="K447" s="139">
        <v>27703</v>
      </c>
      <c r="L447" s="139" t="s">
        <v>2878</v>
      </c>
      <c r="M447" s="139">
        <v>11159</v>
      </c>
      <c r="N447" s="139" t="s">
        <v>1368</v>
      </c>
    </row>
    <row r="448" spans="1:14" ht="15.75" customHeight="1">
      <c r="A448" s="139">
        <v>2018</v>
      </c>
      <c r="B448" s="100" t="s">
        <v>633</v>
      </c>
      <c r="C448" s="139" t="s">
        <v>2881</v>
      </c>
      <c r="D448" s="139">
        <v>1010141</v>
      </c>
      <c r="E448" s="139" t="s">
        <v>2882</v>
      </c>
      <c r="F448" s="139">
        <v>30.217500000000001</v>
      </c>
      <c r="G448" s="139">
        <v>-97.723056</v>
      </c>
      <c r="H448" s="139" t="s">
        <v>2883</v>
      </c>
      <c r="I448" s="139" t="s">
        <v>2884</v>
      </c>
      <c r="J448" s="139" t="s">
        <v>115</v>
      </c>
      <c r="K448" s="139">
        <v>78741</v>
      </c>
      <c r="L448" s="139" t="s">
        <v>2885</v>
      </c>
      <c r="M448" s="139">
        <v>8205</v>
      </c>
      <c r="N448" s="139" t="s">
        <v>1368</v>
      </c>
    </row>
    <row r="449" spans="1:14" ht="15.75" customHeight="1">
      <c r="A449" s="139">
        <v>2018</v>
      </c>
      <c r="B449" s="100" t="s">
        <v>633</v>
      </c>
      <c r="C449" s="139" t="s">
        <v>2886</v>
      </c>
      <c r="D449" s="139">
        <v>1011456</v>
      </c>
      <c r="E449" s="139" t="s">
        <v>2887</v>
      </c>
      <c r="F449" s="139">
        <v>34.739539999999998</v>
      </c>
      <c r="G449" s="139">
        <v>-82.39152</v>
      </c>
      <c r="H449" s="139" t="s">
        <v>2888</v>
      </c>
      <c r="I449" s="139" t="s">
        <v>2889</v>
      </c>
      <c r="J449" s="139" t="s">
        <v>107</v>
      </c>
      <c r="K449" s="139">
        <v>29673</v>
      </c>
      <c r="L449" s="139" t="s">
        <v>2890</v>
      </c>
      <c r="M449" s="139">
        <v>35443</v>
      </c>
      <c r="N449" s="139" t="s">
        <v>1054</v>
      </c>
    </row>
    <row r="450" spans="1:14" ht="15.75" customHeight="1">
      <c r="A450" s="139">
        <v>2018</v>
      </c>
      <c r="B450" s="100" t="s">
        <v>633</v>
      </c>
      <c r="C450" s="139" t="s">
        <v>2891</v>
      </c>
      <c r="D450" s="139">
        <v>1004178</v>
      </c>
      <c r="E450" s="139" t="s">
        <v>2892</v>
      </c>
      <c r="F450" s="139">
        <v>34.983049999999999</v>
      </c>
      <c r="G450" s="139">
        <v>-78.787220000000005</v>
      </c>
      <c r="H450" s="139" t="s">
        <v>2893</v>
      </c>
      <c r="I450" s="139" t="s">
        <v>1805</v>
      </c>
      <c r="J450" s="139" t="s">
        <v>89</v>
      </c>
      <c r="K450" s="139">
        <v>28312</v>
      </c>
      <c r="L450" s="139" t="s">
        <v>2894</v>
      </c>
      <c r="M450" s="139">
        <v>43488</v>
      </c>
      <c r="N450" s="139" t="s">
        <v>1054</v>
      </c>
    </row>
    <row r="451" spans="1:14" ht="15.75" customHeight="1">
      <c r="A451" s="139">
        <v>2018</v>
      </c>
      <c r="B451" s="100" t="s">
        <v>633</v>
      </c>
      <c r="C451" s="139" t="s">
        <v>2891</v>
      </c>
      <c r="D451" s="139">
        <v>1002033</v>
      </c>
      <c r="E451" s="139" t="s">
        <v>2895</v>
      </c>
      <c r="F451" s="139">
        <v>33.056713999999999</v>
      </c>
      <c r="G451" s="139">
        <v>-79.941351999999995</v>
      </c>
      <c r="H451" s="139" t="s">
        <v>2896</v>
      </c>
      <c r="I451" s="139" t="s">
        <v>2739</v>
      </c>
      <c r="J451" s="139" t="s">
        <v>107</v>
      </c>
      <c r="K451" s="139">
        <v>29461</v>
      </c>
      <c r="L451" s="139" t="s">
        <v>2894</v>
      </c>
      <c r="M451" s="139">
        <v>110532</v>
      </c>
      <c r="N451" s="139" t="s">
        <v>1054</v>
      </c>
    </row>
    <row r="452" spans="1:14" ht="15.75" customHeight="1">
      <c r="A452" s="139">
        <v>2018</v>
      </c>
      <c r="B452" s="100" t="s">
        <v>633</v>
      </c>
      <c r="C452" s="139" t="s">
        <v>2897</v>
      </c>
      <c r="D452" s="139">
        <v>1009221</v>
      </c>
      <c r="E452" s="139" t="s">
        <v>2898</v>
      </c>
      <c r="F452" s="139">
        <v>33.866387000000003</v>
      </c>
      <c r="G452" s="139">
        <v>-81.012711999999993</v>
      </c>
      <c r="H452" s="139" t="s">
        <v>2899</v>
      </c>
      <c r="I452" s="139" t="s">
        <v>1276</v>
      </c>
      <c r="J452" s="139" t="s">
        <v>107</v>
      </c>
      <c r="K452" s="139">
        <v>29053</v>
      </c>
      <c r="L452" s="139" t="s">
        <v>2894</v>
      </c>
      <c r="M452" s="139">
        <v>94507</v>
      </c>
      <c r="N452" s="139" t="s">
        <v>1054</v>
      </c>
    </row>
    <row r="453" spans="1:14" ht="15.75" customHeight="1">
      <c r="A453" s="139">
        <v>2018</v>
      </c>
      <c r="B453" s="100" t="s">
        <v>633</v>
      </c>
      <c r="C453" s="139" t="s">
        <v>2900</v>
      </c>
      <c r="D453" s="139">
        <v>1003081</v>
      </c>
      <c r="E453" s="139" t="s">
        <v>2901</v>
      </c>
      <c r="F453" s="139">
        <v>30.233028000000001</v>
      </c>
      <c r="G453" s="139">
        <v>-89.561667</v>
      </c>
      <c r="H453" s="139" t="s">
        <v>2902</v>
      </c>
      <c r="I453" s="139" t="s">
        <v>1168</v>
      </c>
      <c r="J453" s="139" t="s">
        <v>65</v>
      </c>
      <c r="K453" s="139">
        <v>39520</v>
      </c>
      <c r="L453" s="139" t="s">
        <v>2894</v>
      </c>
      <c r="M453" s="139">
        <v>49507</v>
      </c>
      <c r="N453" s="139" t="s">
        <v>1054</v>
      </c>
    </row>
    <row r="454" spans="1:14" ht="15.75" customHeight="1">
      <c r="A454" s="139">
        <v>2018</v>
      </c>
      <c r="B454" s="100" t="s">
        <v>633</v>
      </c>
      <c r="C454" s="139" t="s">
        <v>2903</v>
      </c>
      <c r="D454" s="139">
        <v>1002585</v>
      </c>
      <c r="E454" s="139" t="s">
        <v>2904</v>
      </c>
      <c r="F454" s="139">
        <v>43.976388999999998</v>
      </c>
      <c r="G454" s="139">
        <v>-96.953329999999994</v>
      </c>
      <c r="H454" s="139" t="s">
        <v>2905</v>
      </c>
      <c r="I454" s="139" t="s">
        <v>1102</v>
      </c>
      <c r="J454" s="139" t="s">
        <v>110</v>
      </c>
      <c r="K454" s="139">
        <v>57075</v>
      </c>
      <c r="L454" s="139" t="s">
        <v>2906</v>
      </c>
      <c r="M454" s="139">
        <v>55516</v>
      </c>
      <c r="N454" s="139" t="s">
        <v>1054</v>
      </c>
    </row>
    <row r="455" spans="1:14" ht="15.75" customHeight="1">
      <c r="A455" s="139">
        <v>2018</v>
      </c>
      <c r="B455" s="100" t="s">
        <v>633</v>
      </c>
      <c r="C455" s="139" t="s">
        <v>2907</v>
      </c>
      <c r="D455" s="139">
        <v>1002961</v>
      </c>
      <c r="E455" s="139" t="s">
        <v>2908</v>
      </c>
      <c r="F455" s="139">
        <v>31.957737000000002</v>
      </c>
      <c r="G455" s="139">
        <v>-106.351547</v>
      </c>
      <c r="H455" s="139" t="s">
        <v>1742</v>
      </c>
      <c r="I455" s="139" t="s">
        <v>1743</v>
      </c>
      <c r="J455" s="139" t="s">
        <v>115</v>
      </c>
      <c r="K455" s="139">
        <v>79934</v>
      </c>
      <c r="L455" s="139" t="s">
        <v>1258</v>
      </c>
      <c r="M455" s="139">
        <v>31062</v>
      </c>
      <c r="N455" s="139" t="s">
        <v>1054</v>
      </c>
    </row>
    <row r="456" spans="1:14" ht="15.75" customHeight="1">
      <c r="A456" s="139">
        <v>2018</v>
      </c>
      <c r="B456" s="100" t="s">
        <v>633</v>
      </c>
      <c r="C456" s="139" t="s">
        <v>2909</v>
      </c>
      <c r="D456" s="139">
        <v>1006243</v>
      </c>
      <c r="E456" s="139" t="s">
        <v>2910</v>
      </c>
      <c r="F456" s="139">
        <v>35.706510000000002</v>
      </c>
      <c r="G456" s="139">
        <v>-95.386110000000002</v>
      </c>
      <c r="H456" s="139" t="s">
        <v>2911</v>
      </c>
      <c r="I456" s="139" t="s">
        <v>2912</v>
      </c>
      <c r="J456" s="139" t="s">
        <v>98</v>
      </c>
      <c r="K456" s="139">
        <v>74401</v>
      </c>
      <c r="L456" s="139" t="s">
        <v>1258</v>
      </c>
      <c r="M456" s="139">
        <v>68425</v>
      </c>
      <c r="N456" s="139" t="s">
        <v>1054</v>
      </c>
    </row>
    <row r="457" spans="1:14" ht="15.75" customHeight="1">
      <c r="A457" s="139">
        <v>2018</v>
      </c>
      <c r="B457" s="100" t="s">
        <v>633</v>
      </c>
      <c r="C457" s="139" t="s">
        <v>2913</v>
      </c>
      <c r="D457" s="139">
        <v>1005907</v>
      </c>
      <c r="E457" s="139" t="s">
        <v>2914</v>
      </c>
      <c r="F457" s="139">
        <v>41.235750000000003</v>
      </c>
      <c r="G457" s="139">
        <v>-85.832527999999996</v>
      </c>
      <c r="H457" s="139" t="s">
        <v>2915</v>
      </c>
      <c r="I457" s="139" t="s">
        <v>2916</v>
      </c>
      <c r="J457" s="139" t="s">
        <v>39</v>
      </c>
      <c r="K457" s="139">
        <v>46581</v>
      </c>
      <c r="L457" s="139" t="s">
        <v>2917</v>
      </c>
      <c r="M457" s="139">
        <v>29156</v>
      </c>
      <c r="N457" s="139" t="s">
        <v>1054</v>
      </c>
    </row>
    <row r="458" spans="1:14" ht="15.75" customHeight="1">
      <c r="A458" s="139">
        <v>2018</v>
      </c>
      <c r="B458" s="100" t="s">
        <v>633</v>
      </c>
      <c r="C458" s="139" t="s">
        <v>2918</v>
      </c>
      <c r="D458" s="139">
        <v>1003247</v>
      </c>
      <c r="E458" s="139" t="s">
        <v>2919</v>
      </c>
      <c r="F458" s="139">
        <v>37.168610999999999</v>
      </c>
      <c r="G458" s="139">
        <v>-85.918610999999999</v>
      </c>
      <c r="H458" s="139" t="s">
        <v>2920</v>
      </c>
      <c r="I458" s="139" t="s">
        <v>2921</v>
      </c>
      <c r="J458" s="139" t="s">
        <v>47</v>
      </c>
      <c r="K458" s="139">
        <v>42749</v>
      </c>
      <c r="L458" s="139" t="s">
        <v>2922</v>
      </c>
      <c r="M458" s="139">
        <v>26119</v>
      </c>
      <c r="N458" s="139" t="s">
        <v>1054</v>
      </c>
    </row>
    <row r="459" spans="1:14" ht="15.75" customHeight="1">
      <c r="A459" s="139">
        <v>2018</v>
      </c>
      <c r="B459" s="100" t="s">
        <v>633</v>
      </c>
      <c r="C459" s="139" t="s">
        <v>2923</v>
      </c>
      <c r="D459" s="139">
        <v>1000184</v>
      </c>
      <c r="E459" s="139" t="s">
        <v>2924</v>
      </c>
      <c r="F459" s="139">
        <v>32.426943999999999</v>
      </c>
      <c r="G459" s="139">
        <v>-96.85</v>
      </c>
      <c r="H459" s="139" t="s">
        <v>2925</v>
      </c>
      <c r="I459" s="139" t="s">
        <v>2926</v>
      </c>
      <c r="J459" s="139" t="s">
        <v>115</v>
      </c>
      <c r="K459" s="139">
        <v>75165</v>
      </c>
      <c r="L459" s="139" t="s">
        <v>2927</v>
      </c>
      <c r="M459" s="139">
        <v>35963</v>
      </c>
      <c r="N459" s="139" t="s">
        <v>1054</v>
      </c>
    </row>
    <row r="460" spans="1:14" ht="15.75" customHeight="1">
      <c r="A460" s="139">
        <v>2018</v>
      </c>
      <c r="B460" s="100" t="s">
        <v>633</v>
      </c>
      <c r="C460" s="139" t="s">
        <v>2928</v>
      </c>
      <c r="D460" s="139">
        <v>1005264</v>
      </c>
      <c r="E460" s="139" t="s">
        <v>2929</v>
      </c>
      <c r="F460" s="139">
        <v>43.702219999999997</v>
      </c>
      <c r="G460" s="139">
        <v>-72.285780000000003</v>
      </c>
      <c r="H460" s="139" t="s">
        <v>2930</v>
      </c>
      <c r="I460" s="139" t="s">
        <v>2931</v>
      </c>
      <c r="J460" s="139" t="s">
        <v>79</v>
      </c>
      <c r="K460" s="139">
        <v>3755</v>
      </c>
      <c r="L460" s="139" t="s">
        <v>2932</v>
      </c>
      <c r="M460" s="139">
        <v>44476</v>
      </c>
      <c r="N460" s="139" t="s">
        <v>1054</v>
      </c>
    </row>
    <row r="461" spans="1:14" ht="15.75" customHeight="1">
      <c r="A461" s="139">
        <v>2018</v>
      </c>
      <c r="B461" s="100" t="s">
        <v>633</v>
      </c>
      <c r="C461" s="139" t="s">
        <v>2933</v>
      </c>
      <c r="D461" s="139">
        <v>1005337</v>
      </c>
      <c r="E461" s="139" t="s">
        <v>2934</v>
      </c>
      <c r="F461" s="139">
        <v>45.064036000000002</v>
      </c>
      <c r="G461" s="139">
        <v>-83.424389000000005</v>
      </c>
      <c r="H461" s="139" t="s">
        <v>2935</v>
      </c>
      <c r="I461" s="139" t="s">
        <v>2936</v>
      </c>
      <c r="J461" s="139" t="s">
        <v>61</v>
      </c>
      <c r="K461" s="139">
        <v>49707</v>
      </c>
      <c r="L461" s="139" t="s">
        <v>2937</v>
      </c>
      <c r="M461" s="139">
        <v>88123</v>
      </c>
      <c r="N461" s="139" t="s">
        <v>1054</v>
      </c>
    </row>
    <row r="462" spans="1:14" ht="15.75" customHeight="1">
      <c r="A462" s="139">
        <v>2018</v>
      </c>
      <c r="B462" s="100" t="s">
        <v>633</v>
      </c>
      <c r="C462" s="139" t="s">
        <v>2938</v>
      </c>
      <c r="D462" s="139">
        <v>1006447</v>
      </c>
      <c r="E462" s="139" t="s">
        <v>2939</v>
      </c>
      <c r="F462" s="139">
        <v>36.25488</v>
      </c>
      <c r="G462" s="139">
        <v>-119.64794000000001</v>
      </c>
      <c r="H462" s="139" t="s">
        <v>2940</v>
      </c>
      <c r="I462" s="139" t="s">
        <v>2941</v>
      </c>
      <c r="J462" s="139" t="s">
        <v>15</v>
      </c>
      <c r="K462" s="139">
        <v>93230</v>
      </c>
      <c r="L462" s="139" t="s">
        <v>2942</v>
      </c>
      <c r="M462" s="139">
        <v>24680</v>
      </c>
      <c r="N462" s="139" t="s">
        <v>1054</v>
      </c>
    </row>
    <row r="463" spans="1:14" ht="15.75" customHeight="1">
      <c r="A463" s="139">
        <v>2018</v>
      </c>
      <c r="B463" s="100" t="s">
        <v>633</v>
      </c>
      <c r="C463" s="139" t="s">
        <v>2943</v>
      </c>
      <c r="D463" s="139">
        <v>1002177</v>
      </c>
      <c r="E463" s="139" t="s">
        <v>2944</v>
      </c>
      <c r="F463" s="139">
        <v>45.5747</v>
      </c>
      <c r="G463" s="139">
        <v>-95.910799999999995</v>
      </c>
      <c r="H463" s="139" t="s">
        <v>2945</v>
      </c>
      <c r="I463" s="139" t="s">
        <v>2946</v>
      </c>
      <c r="J463" s="139" t="s">
        <v>62</v>
      </c>
      <c r="K463" s="139">
        <v>56267</v>
      </c>
      <c r="L463" s="139" t="s">
        <v>2947</v>
      </c>
      <c r="M463" s="139">
        <v>42852</v>
      </c>
      <c r="N463" s="139" t="s">
        <v>1127</v>
      </c>
    </row>
    <row r="464" spans="1:14" ht="15.75" customHeight="1">
      <c r="A464" s="139">
        <v>2018</v>
      </c>
      <c r="B464" s="100" t="s">
        <v>633</v>
      </c>
      <c r="C464" s="139" t="s">
        <v>2948</v>
      </c>
      <c r="D464" s="139">
        <v>1004796</v>
      </c>
      <c r="E464" s="139" t="s">
        <v>2949</v>
      </c>
      <c r="F464" s="139">
        <v>39.834249999999997</v>
      </c>
      <c r="G464" s="139">
        <v>-104.70435999999999</v>
      </c>
      <c r="H464" s="139" t="s">
        <v>2950</v>
      </c>
      <c r="I464" s="139" t="s">
        <v>2950</v>
      </c>
      <c r="J464" s="139" t="s">
        <v>17</v>
      </c>
      <c r="K464" s="139">
        <v>80249</v>
      </c>
      <c r="L464" s="139" t="s">
        <v>2951</v>
      </c>
      <c r="M464" s="139">
        <v>28749</v>
      </c>
      <c r="N464" s="139" t="s">
        <v>1054</v>
      </c>
    </row>
    <row r="465" spans="1:14" ht="15.75" customHeight="1">
      <c r="A465" s="139">
        <v>2018</v>
      </c>
      <c r="B465" s="100" t="s">
        <v>633</v>
      </c>
      <c r="C465" s="139" t="s">
        <v>2952</v>
      </c>
      <c r="D465" s="139">
        <v>1006281</v>
      </c>
      <c r="E465" s="139" t="s">
        <v>2953</v>
      </c>
      <c r="F465" s="139">
        <v>42.376420000000003</v>
      </c>
      <c r="G465" s="139">
        <v>-83.261039999999994</v>
      </c>
      <c r="H465" s="139" t="s">
        <v>2954</v>
      </c>
      <c r="I465" s="139" t="s">
        <v>2029</v>
      </c>
      <c r="J465" s="139" t="s">
        <v>61</v>
      </c>
      <c r="K465" s="139">
        <v>48239</v>
      </c>
      <c r="L465" s="139" t="s">
        <v>2955</v>
      </c>
      <c r="M465" s="139">
        <v>30789</v>
      </c>
      <c r="N465" s="139" t="s">
        <v>1054</v>
      </c>
    </row>
    <row r="466" spans="1:14" ht="15.75" customHeight="1">
      <c r="A466" s="139">
        <v>2018</v>
      </c>
      <c r="B466" s="100" t="s">
        <v>633</v>
      </c>
      <c r="C466" s="139" t="s">
        <v>2956</v>
      </c>
      <c r="D466" s="139">
        <v>1006388</v>
      </c>
      <c r="E466" s="139" t="s">
        <v>2957</v>
      </c>
      <c r="F466" s="139">
        <v>42.282181999999999</v>
      </c>
      <c r="G466" s="139">
        <v>-83.158755999999997</v>
      </c>
      <c r="H466" s="139" t="s">
        <v>2954</v>
      </c>
      <c r="I466" s="139" t="s">
        <v>2029</v>
      </c>
      <c r="J466" s="139" t="s">
        <v>61</v>
      </c>
      <c r="K466" s="139">
        <v>48217</v>
      </c>
      <c r="L466" s="139" t="s">
        <v>2631</v>
      </c>
      <c r="M466" s="139">
        <v>818044</v>
      </c>
      <c r="N466" s="139" t="s">
        <v>1306</v>
      </c>
    </row>
    <row r="467" spans="1:14" ht="15.75" customHeight="1">
      <c r="A467" s="139">
        <v>2018</v>
      </c>
      <c r="B467" s="100" t="s">
        <v>633</v>
      </c>
      <c r="C467" s="139" t="s">
        <v>2958</v>
      </c>
      <c r="D467" s="139">
        <v>1007149</v>
      </c>
      <c r="E467" s="139" t="s">
        <v>2959</v>
      </c>
      <c r="F467" s="139">
        <v>42.2834</v>
      </c>
      <c r="G467" s="139">
        <v>-83.125749999999996</v>
      </c>
      <c r="H467" s="139" t="s">
        <v>2954</v>
      </c>
      <c r="I467" s="139" t="s">
        <v>2029</v>
      </c>
      <c r="J467" s="139" t="s">
        <v>61</v>
      </c>
      <c r="K467" s="139">
        <v>48209</v>
      </c>
      <c r="L467" s="139" t="s">
        <v>2960</v>
      </c>
      <c r="M467" s="139">
        <v>86652</v>
      </c>
      <c r="N467" s="139" t="s">
        <v>1054</v>
      </c>
    </row>
    <row r="468" spans="1:14" ht="15.75" customHeight="1">
      <c r="A468" s="139">
        <v>2018</v>
      </c>
      <c r="B468" s="100" t="s">
        <v>633</v>
      </c>
      <c r="C468" s="139" t="s">
        <v>2961</v>
      </c>
      <c r="D468" s="139">
        <v>1008310</v>
      </c>
      <c r="E468" s="139" t="s">
        <v>2962</v>
      </c>
      <c r="F468" s="139">
        <v>28.456666999999999</v>
      </c>
      <c r="G468" s="139">
        <v>-98.190276999999995</v>
      </c>
      <c r="H468" s="139" t="s">
        <v>2963</v>
      </c>
      <c r="I468" s="139" t="s">
        <v>2964</v>
      </c>
      <c r="J468" s="139" t="s">
        <v>115</v>
      </c>
      <c r="K468" s="139">
        <v>78071</v>
      </c>
      <c r="L468" s="139" t="s">
        <v>2965</v>
      </c>
      <c r="M468" s="139">
        <v>666289</v>
      </c>
      <c r="N468" s="139" t="s">
        <v>1306</v>
      </c>
    </row>
    <row r="469" spans="1:14" ht="15.75" customHeight="1">
      <c r="A469" s="139">
        <v>2018</v>
      </c>
      <c r="B469" s="100" t="s">
        <v>633</v>
      </c>
      <c r="C469" s="139" t="s">
        <v>2966</v>
      </c>
      <c r="D469" s="139">
        <v>1002387</v>
      </c>
      <c r="E469" s="139" t="s">
        <v>2967</v>
      </c>
      <c r="F469" s="139">
        <v>31.191713</v>
      </c>
      <c r="G469" s="139">
        <v>-94.788945999999996</v>
      </c>
      <c r="H469" s="139" t="s">
        <v>2968</v>
      </c>
      <c r="I469" s="139" t="s">
        <v>2969</v>
      </c>
      <c r="J469" s="139" t="s">
        <v>115</v>
      </c>
      <c r="K469" s="139">
        <v>75941</v>
      </c>
      <c r="L469" s="139" t="s">
        <v>1093</v>
      </c>
      <c r="M469" s="139">
        <v>6208</v>
      </c>
      <c r="N469" s="139" t="s">
        <v>1054</v>
      </c>
    </row>
    <row r="470" spans="1:14" ht="15.75" customHeight="1">
      <c r="A470" s="139">
        <v>2018</v>
      </c>
      <c r="B470" s="100" t="s">
        <v>633</v>
      </c>
      <c r="C470" s="139" t="s">
        <v>2970</v>
      </c>
      <c r="D470" s="139">
        <v>1007651</v>
      </c>
      <c r="E470" s="139" t="s">
        <v>2971</v>
      </c>
      <c r="F470" s="139">
        <v>41.031300000000002</v>
      </c>
      <c r="G470" s="139">
        <v>-121.68170000000001</v>
      </c>
      <c r="H470" s="139" t="s">
        <v>2972</v>
      </c>
      <c r="I470" s="139" t="s">
        <v>2973</v>
      </c>
      <c r="J470" s="139" t="s">
        <v>15</v>
      </c>
      <c r="K470" s="139">
        <v>96013</v>
      </c>
      <c r="L470" s="139" t="s">
        <v>2974</v>
      </c>
      <c r="M470" s="139">
        <v>27840</v>
      </c>
      <c r="N470" s="139" t="s">
        <v>1054</v>
      </c>
    </row>
    <row r="471" spans="1:14" ht="15.75" customHeight="1">
      <c r="A471" s="139">
        <v>2018</v>
      </c>
      <c r="B471" s="100" t="s">
        <v>633</v>
      </c>
      <c r="C471" s="139" t="s">
        <v>2975</v>
      </c>
      <c r="D471" s="139">
        <v>1001071</v>
      </c>
      <c r="E471" s="139" t="s">
        <v>2976</v>
      </c>
      <c r="F471" s="139">
        <v>43.537309999999998</v>
      </c>
      <c r="G471" s="139">
        <v>-89.103149999999999</v>
      </c>
      <c r="H471" s="139" t="s">
        <v>2977</v>
      </c>
      <c r="I471" s="139" t="s">
        <v>2978</v>
      </c>
      <c r="J471" s="139" t="s">
        <v>132</v>
      </c>
      <c r="K471" s="139">
        <v>53923</v>
      </c>
      <c r="L471" s="139" t="s">
        <v>2979</v>
      </c>
      <c r="M471" s="139">
        <v>82327</v>
      </c>
      <c r="N471" s="139" t="s">
        <v>1054</v>
      </c>
    </row>
    <row r="472" spans="1:14" ht="15.75" customHeight="1">
      <c r="A472" s="139">
        <v>2018</v>
      </c>
      <c r="B472" s="100" t="s">
        <v>633</v>
      </c>
      <c r="C472" s="139" t="s">
        <v>2980</v>
      </c>
      <c r="D472" s="139">
        <v>1005326</v>
      </c>
      <c r="E472" s="139" t="s">
        <v>2981</v>
      </c>
      <c r="F472" s="139">
        <v>41.381639999999997</v>
      </c>
      <c r="G472" s="139">
        <v>-81.623570000000001</v>
      </c>
      <c r="H472" s="139" t="s">
        <v>1289</v>
      </c>
      <c r="I472" s="139" t="s">
        <v>1781</v>
      </c>
      <c r="J472" s="139" t="s">
        <v>95</v>
      </c>
      <c r="K472" s="139">
        <v>44131</v>
      </c>
      <c r="L472" s="139" t="s">
        <v>2982</v>
      </c>
      <c r="M472" s="139">
        <v>27824</v>
      </c>
      <c r="N472" s="139" t="s">
        <v>1054</v>
      </c>
    </row>
    <row r="473" spans="1:14" ht="15.75" customHeight="1">
      <c r="A473" s="139">
        <v>2018</v>
      </c>
      <c r="B473" s="100" t="s">
        <v>633</v>
      </c>
      <c r="C473" s="139" t="s">
        <v>2983</v>
      </c>
      <c r="D473" s="139">
        <v>1004396</v>
      </c>
      <c r="E473" s="139" t="s">
        <v>2984</v>
      </c>
      <c r="F473" s="139">
        <v>44.314300000000003</v>
      </c>
      <c r="G473" s="139">
        <v>-89.896199999999993</v>
      </c>
      <c r="H473" s="139" t="s">
        <v>2985</v>
      </c>
      <c r="I473" s="139" t="s">
        <v>2986</v>
      </c>
      <c r="J473" s="139" t="s">
        <v>132</v>
      </c>
      <c r="K473" s="139">
        <v>54457</v>
      </c>
      <c r="L473" s="139" t="s">
        <v>2987</v>
      </c>
      <c r="M473" s="139">
        <v>230346</v>
      </c>
      <c r="N473" s="139" t="s">
        <v>1253</v>
      </c>
    </row>
    <row r="474" spans="1:14" ht="15.75" customHeight="1">
      <c r="A474" s="139">
        <v>2018</v>
      </c>
      <c r="B474" s="100" t="s">
        <v>633</v>
      </c>
      <c r="C474" s="139" t="s">
        <v>2988</v>
      </c>
      <c r="D474" s="139">
        <v>1005994</v>
      </c>
      <c r="E474" s="139" t="s">
        <v>2989</v>
      </c>
      <c r="F474" s="139">
        <v>33.641080000000002</v>
      </c>
      <c r="G474" s="139">
        <v>-94.112430000000003</v>
      </c>
      <c r="H474" s="139" t="s">
        <v>2990</v>
      </c>
      <c r="I474" s="139" t="s">
        <v>2991</v>
      </c>
      <c r="J474" s="139" t="s">
        <v>12</v>
      </c>
      <c r="K474" s="139">
        <v>71822</v>
      </c>
      <c r="L474" s="139" t="s">
        <v>2987</v>
      </c>
      <c r="M474" s="139">
        <v>385156</v>
      </c>
      <c r="N474" s="139" t="s">
        <v>1253</v>
      </c>
    </row>
    <row r="475" spans="1:14" ht="15.75" customHeight="1">
      <c r="A475" s="139">
        <v>2018</v>
      </c>
      <c r="B475" s="100" t="s">
        <v>633</v>
      </c>
      <c r="C475" s="139" t="s">
        <v>2992</v>
      </c>
      <c r="D475" s="139">
        <v>1000961</v>
      </c>
      <c r="E475" s="139" t="s">
        <v>2993</v>
      </c>
      <c r="F475" s="139">
        <v>37.894846999999999</v>
      </c>
      <c r="G475" s="139">
        <v>-86.685793000000004</v>
      </c>
      <c r="H475" s="139" t="s">
        <v>2392</v>
      </c>
      <c r="I475" s="139" t="s">
        <v>1168</v>
      </c>
      <c r="J475" s="139" t="s">
        <v>47</v>
      </c>
      <c r="K475" s="139">
        <v>42348</v>
      </c>
      <c r="L475" s="139" t="s">
        <v>2987</v>
      </c>
      <c r="M475" s="139">
        <v>86450</v>
      </c>
      <c r="N475" s="139" t="s">
        <v>1253</v>
      </c>
    </row>
    <row r="476" spans="1:14" ht="15.75" customHeight="1">
      <c r="A476" s="139">
        <v>2018</v>
      </c>
      <c r="B476" s="100" t="s">
        <v>633</v>
      </c>
      <c r="C476" s="139" t="s">
        <v>2994</v>
      </c>
      <c r="D476" s="139">
        <v>1005959</v>
      </c>
      <c r="E476" s="139" t="s">
        <v>2995</v>
      </c>
      <c r="F476" s="139">
        <v>36.547989999999999</v>
      </c>
      <c r="G476" s="139">
        <v>-82.564750000000004</v>
      </c>
      <c r="H476" s="139" t="s">
        <v>2996</v>
      </c>
      <c r="I476" s="139" t="s">
        <v>2997</v>
      </c>
      <c r="J476" s="139" t="s">
        <v>113</v>
      </c>
      <c r="K476" s="139">
        <v>37660</v>
      </c>
      <c r="L476" s="139" t="s">
        <v>2987</v>
      </c>
      <c r="M476" s="139">
        <v>61883</v>
      </c>
      <c r="N476" s="139" t="s">
        <v>1448</v>
      </c>
    </row>
    <row r="477" spans="1:14" ht="15.75" customHeight="1">
      <c r="A477" s="139">
        <v>2018</v>
      </c>
      <c r="B477" s="100" t="s">
        <v>633</v>
      </c>
      <c r="C477" s="139" t="s">
        <v>2998</v>
      </c>
      <c r="D477" s="139">
        <v>1009539</v>
      </c>
      <c r="E477" s="139" t="s">
        <v>2999</v>
      </c>
      <c r="F477" s="139">
        <v>33.730840999999998</v>
      </c>
      <c r="G477" s="139">
        <v>-79.805201999999994</v>
      </c>
      <c r="H477" s="139" t="s">
        <v>3000</v>
      </c>
      <c r="I477" s="139" t="s">
        <v>3001</v>
      </c>
      <c r="J477" s="139" t="s">
        <v>107</v>
      </c>
      <c r="K477" s="139">
        <v>29556</v>
      </c>
      <c r="L477" s="139" t="s">
        <v>3002</v>
      </c>
      <c r="M477" s="139">
        <v>23508</v>
      </c>
      <c r="N477" s="139" t="s">
        <v>1160</v>
      </c>
    </row>
    <row r="478" spans="1:14" ht="15.75" customHeight="1">
      <c r="A478" s="139">
        <v>2018</v>
      </c>
      <c r="B478" s="100" t="s">
        <v>633</v>
      </c>
      <c r="C478" s="139" t="s">
        <v>3003</v>
      </c>
      <c r="D478" s="139">
        <v>1003297</v>
      </c>
      <c r="E478" s="139" t="s">
        <v>3004</v>
      </c>
      <c r="F478" s="139">
        <v>36.008498000000003</v>
      </c>
      <c r="G478" s="139">
        <v>-78.942577999999997</v>
      </c>
      <c r="H478" s="139" t="s">
        <v>3005</v>
      </c>
      <c r="I478" s="139" t="s">
        <v>3005</v>
      </c>
      <c r="J478" s="139" t="s">
        <v>89</v>
      </c>
      <c r="K478" s="139">
        <v>27710</v>
      </c>
      <c r="L478" s="139" t="s">
        <v>3006</v>
      </c>
      <c r="M478" s="139">
        <v>88909</v>
      </c>
      <c r="N478" s="139" t="s">
        <v>1054</v>
      </c>
    </row>
    <row r="479" spans="1:14" ht="15.75" customHeight="1">
      <c r="A479" s="139">
        <v>2018</v>
      </c>
      <c r="B479" s="100" t="s">
        <v>633</v>
      </c>
      <c r="C479" s="139" t="s">
        <v>3007</v>
      </c>
      <c r="D479" s="139">
        <v>1005704</v>
      </c>
      <c r="E479" s="139" t="s">
        <v>3008</v>
      </c>
      <c r="F479" s="139">
        <v>43.004750000000001</v>
      </c>
      <c r="G479" s="139">
        <v>-82.423180000000002</v>
      </c>
      <c r="H479" s="139" t="s">
        <v>3009</v>
      </c>
      <c r="I479" s="139" t="s">
        <v>2335</v>
      </c>
      <c r="J479" s="139" t="s">
        <v>61</v>
      </c>
      <c r="K479" s="139">
        <v>48060</v>
      </c>
      <c r="L479" s="139" t="s">
        <v>3010</v>
      </c>
      <c r="M479" s="139">
        <v>31915</v>
      </c>
      <c r="N479" s="139" t="s">
        <v>1054</v>
      </c>
    </row>
    <row r="480" spans="1:14" ht="15.75" customHeight="1">
      <c r="A480" s="139">
        <v>2018</v>
      </c>
      <c r="B480" s="100" t="s">
        <v>633</v>
      </c>
      <c r="C480" s="139" t="s">
        <v>3011</v>
      </c>
      <c r="D480" s="139">
        <v>1001720</v>
      </c>
      <c r="E480" s="139" t="s">
        <v>3012</v>
      </c>
      <c r="F480" s="139">
        <v>39.55762</v>
      </c>
      <c r="G480" s="139">
        <v>-82.963769999999997</v>
      </c>
      <c r="H480" s="139" t="s">
        <v>3013</v>
      </c>
      <c r="I480" s="139" t="s">
        <v>3014</v>
      </c>
      <c r="J480" s="139" t="s">
        <v>95</v>
      </c>
      <c r="K480" s="139">
        <v>43113</v>
      </c>
      <c r="L480" s="139" t="s">
        <v>3015</v>
      </c>
      <c r="M480" s="139">
        <v>50052</v>
      </c>
      <c r="N480" s="139" t="s">
        <v>1054</v>
      </c>
    </row>
    <row r="481" spans="1:14" ht="15.75" customHeight="1">
      <c r="A481" s="139">
        <v>2018</v>
      </c>
      <c r="B481" s="100" t="s">
        <v>633</v>
      </c>
      <c r="C481" s="139" t="s">
        <v>3016</v>
      </c>
      <c r="D481" s="139">
        <v>1002712</v>
      </c>
      <c r="E481" s="139" t="s">
        <v>3017</v>
      </c>
      <c r="F481" s="139">
        <v>39.773333999999998</v>
      </c>
      <c r="G481" s="139">
        <v>-75.571111000000002</v>
      </c>
      <c r="H481" s="139" t="s">
        <v>3018</v>
      </c>
      <c r="I481" s="139" t="s">
        <v>3019</v>
      </c>
      <c r="J481" s="139" t="s">
        <v>23</v>
      </c>
      <c r="K481" s="139">
        <v>19803</v>
      </c>
      <c r="L481" s="139" t="s">
        <v>3015</v>
      </c>
      <c r="M481" s="139">
        <v>47749</v>
      </c>
      <c r="N481" s="139" t="s">
        <v>1054</v>
      </c>
    </row>
    <row r="482" spans="1:14" ht="15.75" customHeight="1">
      <c r="A482" s="139">
        <v>2018</v>
      </c>
      <c r="B482" s="100" t="s">
        <v>633</v>
      </c>
      <c r="C482" s="139" t="s">
        <v>3020</v>
      </c>
      <c r="D482" s="139">
        <v>1004136</v>
      </c>
      <c r="E482" s="139" t="s">
        <v>3021</v>
      </c>
      <c r="F482" s="139">
        <v>35.330599999999997</v>
      </c>
      <c r="G482" s="139">
        <v>-77.477199999999996</v>
      </c>
      <c r="H482" s="139" t="s">
        <v>3022</v>
      </c>
      <c r="I482" s="139" t="s">
        <v>3023</v>
      </c>
      <c r="J482" s="139" t="s">
        <v>89</v>
      </c>
      <c r="K482" s="139">
        <v>28530</v>
      </c>
      <c r="L482" s="139" t="s">
        <v>3015</v>
      </c>
      <c r="M482" s="139">
        <v>39322</v>
      </c>
      <c r="N482" s="139" t="s">
        <v>1054</v>
      </c>
    </row>
    <row r="483" spans="1:14" ht="15.75" customHeight="1">
      <c r="A483" s="139">
        <v>2018</v>
      </c>
      <c r="B483" s="100" t="s">
        <v>633</v>
      </c>
      <c r="C483" s="139" t="s">
        <v>3024</v>
      </c>
      <c r="D483" s="139">
        <v>1006917</v>
      </c>
      <c r="E483" s="139" t="s">
        <v>3025</v>
      </c>
      <c r="F483" s="139">
        <v>44.107013999999999</v>
      </c>
      <c r="G483" s="139">
        <v>-69.104236</v>
      </c>
      <c r="H483" s="139" t="s">
        <v>3026</v>
      </c>
      <c r="I483" s="139" t="s">
        <v>3027</v>
      </c>
      <c r="J483" s="139" t="s">
        <v>52</v>
      </c>
      <c r="K483" s="139">
        <v>4841</v>
      </c>
      <c r="L483" s="139" t="s">
        <v>3015</v>
      </c>
      <c r="M483" s="139">
        <v>32380</v>
      </c>
      <c r="N483" s="139" t="s">
        <v>1054</v>
      </c>
    </row>
    <row r="484" spans="1:14" ht="15.75" customHeight="1">
      <c r="A484" s="139">
        <v>2018</v>
      </c>
      <c r="B484" s="100" t="s">
        <v>633</v>
      </c>
      <c r="C484" s="139" t="s">
        <v>3028</v>
      </c>
      <c r="D484" s="139">
        <v>1003976</v>
      </c>
      <c r="E484" s="139" t="s">
        <v>3029</v>
      </c>
      <c r="F484" s="139">
        <v>37.350627000000003</v>
      </c>
      <c r="G484" s="139">
        <v>-77.291095999999996</v>
      </c>
      <c r="H484" s="139" t="s">
        <v>1187</v>
      </c>
      <c r="I484" s="139" t="s">
        <v>1188</v>
      </c>
      <c r="J484" s="139" t="s">
        <v>123</v>
      </c>
      <c r="K484" s="139">
        <v>23836</v>
      </c>
      <c r="L484" s="139" t="s">
        <v>3030</v>
      </c>
      <c r="M484" s="139">
        <v>27739</v>
      </c>
      <c r="N484" s="139" t="s">
        <v>1054</v>
      </c>
    </row>
    <row r="485" spans="1:14" ht="15.75" customHeight="1">
      <c r="A485" s="139">
        <v>2018</v>
      </c>
      <c r="B485" s="100" t="s">
        <v>633</v>
      </c>
      <c r="C485" s="139" t="s">
        <v>3031</v>
      </c>
      <c r="D485" s="139">
        <v>1007966</v>
      </c>
      <c r="E485" s="139" t="s">
        <v>3032</v>
      </c>
      <c r="F485" s="139">
        <v>39.387565000000002</v>
      </c>
      <c r="G485" s="139">
        <v>-75.017671000000007</v>
      </c>
      <c r="H485" s="139" t="s">
        <v>3033</v>
      </c>
      <c r="I485" s="139" t="s">
        <v>1805</v>
      </c>
      <c r="J485" s="139" t="s">
        <v>81</v>
      </c>
      <c r="K485" s="139">
        <v>8332</v>
      </c>
      <c r="L485" s="139" t="s">
        <v>3034</v>
      </c>
      <c r="M485" s="139">
        <v>93923</v>
      </c>
      <c r="N485" s="139" t="s">
        <v>1050</v>
      </c>
    </row>
    <row r="486" spans="1:14" ht="15.75" customHeight="1">
      <c r="A486" s="139">
        <v>2018</v>
      </c>
      <c r="B486" s="100" t="s">
        <v>633</v>
      </c>
      <c r="C486" s="139" t="s">
        <v>3035</v>
      </c>
      <c r="D486" s="139">
        <v>1012694</v>
      </c>
      <c r="E486" s="139" t="s">
        <v>3036</v>
      </c>
      <c r="F486" s="139">
        <v>36.105160499999997</v>
      </c>
      <c r="G486" s="139">
        <v>-87.420751800000005</v>
      </c>
      <c r="H486" s="139" t="s">
        <v>3037</v>
      </c>
      <c r="J486" s="139" t="s">
        <v>113</v>
      </c>
      <c r="K486" s="139">
        <v>37055</v>
      </c>
      <c r="L486" s="139" t="s">
        <v>1258</v>
      </c>
      <c r="M486" s="139">
        <v>30792</v>
      </c>
      <c r="N486" s="139" t="s">
        <v>1054</v>
      </c>
    </row>
    <row r="487" spans="1:14" ht="15.75" customHeight="1">
      <c r="A487" s="139">
        <v>2018</v>
      </c>
      <c r="B487" s="100" t="s">
        <v>633</v>
      </c>
      <c r="C487" s="139" t="s">
        <v>3038</v>
      </c>
      <c r="D487" s="139">
        <v>1005106</v>
      </c>
      <c r="E487" s="139" t="s">
        <v>3039</v>
      </c>
      <c r="F487" s="139">
        <v>32.766944000000002</v>
      </c>
      <c r="G487" s="139">
        <v>-96.562776999999997</v>
      </c>
      <c r="H487" s="139" t="s">
        <v>3040</v>
      </c>
      <c r="I487" s="139" t="s">
        <v>3041</v>
      </c>
      <c r="J487" s="139" t="s">
        <v>115</v>
      </c>
      <c r="K487" s="139">
        <v>75182</v>
      </c>
      <c r="L487" s="139" t="s">
        <v>1258</v>
      </c>
      <c r="M487" s="139">
        <v>78638</v>
      </c>
      <c r="N487" s="139" t="s">
        <v>1054</v>
      </c>
    </row>
    <row r="488" spans="1:14" ht="15.75" customHeight="1">
      <c r="A488" s="139">
        <v>2018</v>
      </c>
      <c r="B488" s="100" t="s">
        <v>633</v>
      </c>
      <c r="C488" s="139" t="s">
        <v>3042</v>
      </c>
      <c r="D488" s="139">
        <v>1013247</v>
      </c>
      <c r="E488" s="139" t="s">
        <v>3043</v>
      </c>
      <c r="F488" s="139">
        <v>32.62659</v>
      </c>
      <c r="G488" s="139">
        <v>-96.852980000000002</v>
      </c>
      <c r="H488" s="139" t="s">
        <v>3044</v>
      </c>
      <c r="I488" s="139" t="s">
        <v>3045</v>
      </c>
      <c r="J488" s="139" t="s">
        <v>115</v>
      </c>
      <c r="K488" s="139">
        <v>75115</v>
      </c>
      <c r="L488" s="139" t="s">
        <v>2363</v>
      </c>
      <c r="M488" s="139">
        <v>27354</v>
      </c>
      <c r="N488" s="139" t="s">
        <v>1054</v>
      </c>
    </row>
    <row r="489" spans="1:14" ht="15.75" customHeight="1">
      <c r="A489" s="139">
        <v>2018</v>
      </c>
      <c r="B489" s="100" t="s">
        <v>633</v>
      </c>
      <c r="C489" s="139" t="s">
        <v>3046</v>
      </c>
      <c r="D489" s="139">
        <v>1010891</v>
      </c>
      <c r="E489" s="139" t="s">
        <v>3047</v>
      </c>
      <c r="F489" s="139">
        <v>46.300367999999999</v>
      </c>
      <c r="G489" s="139">
        <v>-120.015979</v>
      </c>
      <c r="H489" s="139" t="s">
        <v>3048</v>
      </c>
      <c r="I489" s="139" t="s">
        <v>3049</v>
      </c>
      <c r="J489" s="139" t="s">
        <v>126</v>
      </c>
      <c r="K489" s="139">
        <v>98944</v>
      </c>
      <c r="L489" s="139" t="s">
        <v>3050</v>
      </c>
      <c r="M489" s="139">
        <v>38305</v>
      </c>
      <c r="N489" s="139" t="s">
        <v>1054</v>
      </c>
    </row>
    <row r="490" spans="1:14" ht="15.75" customHeight="1">
      <c r="A490" s="139">
        <v>2018</v>
      </c>
      <c r="B490" s="100" t="s">
        <v>633</v>
      </c>
      <c r="C490" s="139" t="s">
        <v>3051</v>
      </c>
      <c r="D490" s="139">
        <v>1002881</v>
      </c>
      <c r="E490" s="139" t="s">
        <v>3052</v>
      </c>
      <c r="F490" s="139">
        <v>36.398670000000003</v>
      </c>
      <c r="G490" s="139">
        <v>-88.994010000000003</v>
      </c>
      <c r="H490" s="139" t="s">
        <v>3053</v>
      </c>
      <c r="I490" s="139" t="s">
        <v>3054</v>
      </c>
      <c r="J490" s="139" t="s">
        <v>113</v>
      </c>
      <c r="K490" s="139">
        <v>38281</v>
      </c>
      <c r="L490" s="139" t="s">
        <v>3055</v>
      </c>
      <c r="M490" s="139">
        <v>23173</v>
      </c>
      <c r="N490" s="139" t="s">
        <v>1127</v>
      </c>
    </row>
    <row r="491" spans="1:14" ht="15.75" customHeight="1">
      <c r="A491" s="139">
        <v>2018</v>
      </c>
      <c r="B491" s="100" t="s">
        <v>633</v>
      </c>
      <c r="C491" s="139" t="s">
        <v>3051</v>
      </c>
      <c r="D491" s="139">
        <v>1013117</v>
      </c>
      <c r="E491" s="139" t="s">
        <v>3056</v>
      </c>
      <c r="F491" s="139">
        <v>32.579695200000003</v>
      </c>
      <c r="G491" s="139">
        <v>-82.799419400000005</v>
      </c>
      <c r="H491" s="139" t="s">
        <v>3057</v>
      </c>
      <c r="J491" s="139" t="s">
        <v>28</v>
      </c>
      <c r="K491" s="139">
        <v>31027</v>
      </c>
      <c r="L491" s="139" t="s">
        <v>3055</v>
      </c>
      <c r="M491" s="139">
        <v>31209</v>
      </c>
      <c r="N491" s="139" t="s">
        <v>1127</v>
      </c>
    </row>
    <row r="492" spans="1:14" ht="15.75" customHeight="1">
      <c r="A492" s="139">
        <v>2018</v>
      </c>
      <c r="B492" s="100" t="s">
        <v>633</v>
      </c>
      <c r="C492" s="139" t="s">
        <v>3051</v>
      </c>
      <c r="D492" s="139">
        <v>1002960</v>
      </c>
      <c r="E492" s="139" t="s">
        <v>3058</v>
      </c>
      <c r="F492" s="139">
        <v>32.159139000000003</v>
      </c>
      <c r="G492" s="139">
        <v>-90.256556000000003</v>
      </c>
      <c r="H492" s="139" t="s">
        <v>3059</v>
      </c>
      <c r="I492" s="139" t="s">
        <v>3060</v>
      </c>
      <c r="J492" s="139" t="s">
        <v>65</v>
      </c>
      <c r="K492" s="139">
        <v>39272</v>
      </c>
      <c r="L492" s="139" t="s">
        <v>3055</v>
      </c>
      <c r="M492" s="139">
        <v>46462</v>
      </c>
      <c r="N492" s="139" t="s">
        <v>1127</v>
      </c>
    </row>
    <row r="493" spans="1:14" ht="15.75" customHeight="1">
      <c r="A493" s="139">
        <v>2018</v>
      </c>
      <c r="B493" s="100" t="s">
        <v>633</v>
      </c>
      <c r="C493" s="139" t="s">
        <v>3051</v>
      </c>
      <c r="D493" s="139">
        <v>1011551</v>
      </c>
      <c r="E493" s="139" t="s">
        <v>3061</v>
      </c>
      <c r="F493" s="139">
        <v>38.911056000000002</v>
      </c>
      <c r="G493" s="139">
        <v>-87.016610999999997</v>
      </c>
      <c r="H493" s="139" t="s">
        <v>3062</v>
      </c>
      <c r="I493" s="139" t="s">
        <v>3063</v>
      </c>
      <c r="J493" s="139" t="s">
        <v>39</v>
      </c>
      <c r="K493" s="139">
        <v>47449</v>
      </c>
      <c r="L493" s="139" t="s">
        <v>3055</v>
      </c>
      <c r="M493" s="139">
        <v>21343</v>
      </c>
      <c r="N493" s="139" t="s">
        <v>1127</v>
      </c>
    </row>
    <row r="494" spans="1:14" ht="15.75" customHeight="1">
      <c r="A494" s="139">
        <v>2018</v>
      </c>
      <c r="B494" s="100" t="s">
        <v>633</v>
      </c>
      <c r="C494" s="139" t="s">
        <v>3051</v>
      </c>
      <c r="D494" s="139">
        <v>1006081</v>
      </c>
      <c r="E494" s="139" t="s">
        <v>3064</v>
      </c>
      <c r="F494" s="139">
        <v>38.731960999999998</v>
      </c>
      <c r="G494" s="139">
        <v>-84.407213999999996</v>
      </c>
      <c r="H494" s="139" t="s">
        <v>3065</v>
      </c>
      <c r="I494" s="139" t="s">
        <v>3066</v>
      </c>
      <c r="J494" s="139" t="s">
        <v>47</v>
      </c>
      <c r="K494" s="139">
        <v>41006</v>
      </c>
      <c r="L494" s="139" t="s">
        <v>3055</v>
      </c>
      <c r="M494" s="139">
        <v>14184</v>
      </c>
      <c r="N494" s="139" t="s">
        <v>1127</v>
      </c>
    </row>
    <row r="495" spans="1:14" ht="15.75" customHeight="1">
      <c r="A495" s="139">
        <v>2018</v>
      </c>
      <c r="B495" s="100" t="s">
        <v>633</v>
      </c>
      <c r="C495" s="139" t="s">
        <v>3051</v>
      </c>
      <c r="D495" s="139">
        <v>1013363</v>
      </c>
      <c r="E495" s="139" t="s">
        <v>3067</v>
      </c>
      <c r="F495" s="139">
        <v>30.21489</v>
      </c>
      <c r="G495" s="139">
        <v>-97.300780000000003</v>
      </c>
      <c r="H495" s="139" t="s">
        <v>3068</v>
      </c>
      <c r="I495" s="139" t="s">
        <v>1137</v>
      </c>
      <c r="J495" s="139" t="s">
        <v>115</v>
      </c>
      <c r="K495" s="139">
        <v>78602</v>
      </c>
      <c r="M495" s="139">
        <v>32902</v>
      </c>
      <c r="N495" s="139" t="s">
        <v>1054</v>
      </c>
    </row>
    <row r="496" spans="1:14" ht="15.75" customHeight="1">
      <c r="A496" s="139">
        <v>2018</v>
      </c>
      <c r="B496" s="100" t="s">
        <v>633</v>
      </c>
      <c r="C496" s="139" t="s">
        <v>3069</v>
      </c>
      <c r="D496" s="139">
        <v>1001755</v>
      </c>
      <c r="E496" s="139" t="s">
        <v>3070</v>
      </c>
      <c r="F496" s="139">
        <v>41.282440000000001</v>
      </c>
      <c r="G496" s="139">
        <v>-84.292089000000004</v>
      </c>
      <c r="H496" s="139" t="s">
        <v>3071</v>
      </c>
      <c r="I496" s="139" t="s">
        <v>3072</v>
      </c>
      <c r="J496" s="139" t="s">
        <v>95</v>
      </c>
      <c r="K496" s="139">
        <v>43512</v>
      </c>
      <c r="L496" s="139" t="s">
        <v>3073</v>
      </c>
      <c r="M496" s="139">
        <v>40417</v>
      </c>
      <c r="N496" s="139" t="s">
        <v>1054</v>
      </c>
    </row>
    <row r="497" spans="1:14" ht="15.75" customHeight="1">
      <c r="A497" s="139">
        <v>2018</v>
      </c>
      <c r="B497" s="100" t="s">
        <v>633</v>
      </c>
      <c r="C497" s="139" t="s">
        <v>3074</v>
      </c>
      <c r="D497" s="139">
        <v>1007322</v>
      </c>
      <c r="E497" s="139" t="s">
        <v>3075</v>
      </c>
      <c r="F497" s="139">
        <v>39.593600000000002</v>
      </c>
      <c r="G497" s="139">
        <v>-75.633700000000005</v>
      </c>
      <c r="H497" s="139" t="s">
        <v>3076</v>
      </c>
      <c r="I497" s="139" t="s">
        <v>3077</v>
      </c>
      <c r="J497" s="139" t="s">
        <v>23</v>
      </c>
      <c r="K497" s="139">
        <v>19706</v>
      </c>
      <c r="L497" s="139" t="s">
        <v>3078</v>
      </c>
      <c r="M497" s="139">
        <v>3465606</v>
      </c>
      <c r="N497" s="139" t="s">
        <v>3079</v>
      </c>
    </row>
    <row r="498" spans="1:14" ht="15.75" customHeight="1">
      <c r="A498" s="139">
        <v>2018</v>
      </c>
      <c r="B498" s="100" t="s">
        <v>633</v>
      </c>
      <c r="C498" s="139" t="s">
        <v>3080</v>
      </c>
      <c r="D498" s="139">
        <v>1006444</v>
      </c>
      <c r="E498" s="139" t="s">
        <v>3081</v>
      </c>
      <c r="F498" s="139">
        <v>32.362642999999998</v>
      </c>
      <c r="G498" s="139">
        <v>-95.280179000000004</v>
      </c>
      <c r="H498" s="139" t="s">
        <v>3082</v>
      </c>
      <c r="I498" s="139" t="s">
        <v>2136</v>
      </c>
      <c r="J498" s="139" t="s">
        <v>115</v>
      </c>
      <c r="K498" s="139">
        <v>75702</v>
      </c>
      <c r="L498" s="139" t="s">
        <v>3083</v>
      </c>
      <c r="M498" s="139">
        <v>479042</v>
      </c>
      <c r="N498" s="139" t="s">
        <v>1306</v>
      </c>
    </row>
    <row r="499" spans="1:14" ht="15.75" customHeight="1">
      <c r="A499" s="139">
        <v>2018</v>
      </c>
      <c r="B499" s="100" t="s">
        <v>633</v>
      </c>
      <c r="C499" s="139" t="s">
        <v>3084</v>
      </c>
      <c r="D499" s="139">
        <v>1005211</v>
      </c>
      <c r="E499" s="139" t="s">
        <v>3085</v>
      </c>
      <c r="F499" s="139">
        <v>33.656807000000001</v>
      </c>
      <c r="G499" s="139">
        <v>-84.423124000000001</v>
      </c>
      <c r="H499" s="139" t="s">
        <v>3086</v>
      </c>
      <c r="I499" s="139" t="s">
        <v>3087</v>
      </c>
      <c r="J499" s="139" t="s">
        <v>28</v>
      </c>
      <c r="K499" s="139">
        <v>30354</v>
      </c>
      <c r="L499" s="139" t="s">
        <v>3088</v>
      </c>
      <c r="M499" s="139">
        <v>43486</v>
      </c>
      <c r="N499" s="139" t="s">
        <v>1054</v>
      </c>
    </row>
    <row r="500" spans="1:14" ht="15.75" customHeight="1">
      <c r="A500" s="139">
        <v>2018</v>
      </c>
      <c r="B500" s="100" t="s">
        <v>633</v>
      </c>
      <c r="C500" s="139" t="s">
        <v>3089</v>
      </c>
      <c r="D500" s="139">
        <v>1011309</v>
      </c>
      <c r="E500" s="139" t="s">
        <v>3090</v>
      </c>
      <c r="F500" s="139">
        <v>33.809722000000001</v>
      </c>
      <c r="G500" s="139">
        <v>-80.915278000000001</v>
      </c>
      <c r="H500" s="139" t="s">
        <v>3091</v>
      </c>
      <c r="I500" s="139" t="s">
        <v>3092</v>
      </c>
      <c r="J500" s="139" t="s">
        <v>107</v>
      </c>
      <c r="K500" s="139">
        <v>29160</v>
      </c>
      <c r="L500" s="139" t="s">
        <v>3093</v>
      </c>
      <c r="M500" s="139">
        <v>9051</v>
      </c>
      <c r="N500" s="139" t="s">
        <v>1054</v>
      </c>
    </row>
    <row r="501" spans="1:14" ht="15.75" customHeight="1">
      <c r="A501" s="139">
        <v>2018</v>
      </c>
      <c r="B501" s="100" t="s">
        <v>633</v>
      </c>
      <c r="C501" s="139" t="s">
        <v>3094</v>
      </c>
      <c r="D501" s="139">
        <v>1010700</v>
      </c>
      <c r="E501" s="139" t="s">
        <v>3095</v>
      </c>
      <c r="F501" s="139">
        <v>17.714908000000001</v>
      </c>
      <c r="G501" s="139">
        <v>-64.776133000000002</v>
      </c>
      <c r="H501" s="139" t="s">
        <v>3096</v>
      </c>
      <c r="I501" s="139" t="s">
        <v>3097</v>
      </c>
      <c r="J501" s="139" t="s">
        <v>3098</v>
      </c>
      <c r="K501" s="139">
        <v>850</v>
      </c>
      <c r="L501" s="139" t="s">
        <v>3099</v>
      </c>
      <c r="M501" s="139">
        <v>26404</v>
      </c>
      <c r="N501" s="139" t="s">
        <v>1127</v>
      </c>
    </row>
    <row r="502" spans="1:14" ht="15.75" customHeight="1">
      <c r="A502" s="139">
        <v>2018</v>
      </c>
      <c r="B502" s="100" t="s">
        <v>633</v>
      </c>
      <c r="C502" s="139" t="s">
        <v>3100</v>
      </c>
      <c r="D502" s="139">
        <v>1010607</v>
      </c>
      <c r="E502" s="139" t="s">
        <v>3101</v>
      </c>
      <c r="F502" s="139">
        <v>33.588611</v>
      </c>
      <c r="G502" s="139">
        <v>-102.262778</v>
      </c>
      <c r="H502" s="139" t="s">
        <v>3102</v>
      </c>
      <c r="I502" s="139" t="s">
        <v>3103</v>
      </c>
      <c r="J502" s="139" t="s">
        <v>115</v>
      </c>
      <c r="K502" s="139">
        <v>79336</v>
      </c>
      <c r="L502" s="139" t="s">
        <v>1520</v>
      </c>
      <c r="M502" s="139">
        <v>40070</v>
      </c>
      <c r="N502" s="139" t="s">
        <v>1054</v>
      </c>
    </row>
    <row r="503" spans="1:14" ht="15.75" customHeight="1">
      <c r="A503" s="139">
        <v>2018</v>
      </c>
      <c r="B503" s="100" t="s">
        <v>633</v>
      </c>
      <c r="C503" s="139" t="s">
        <v>3104</v>
      </c>
      <c r="D503" s="139">
        <v>1007936</v>
      </c>
      <c r="E503" s="139" t="s">
        <v>3105</v>
      </c>
      <c r="F503" s="139">
        <v>35.951943999999997</v>
      </c>
      <c r="G503" s="139">
        <v>-101.87388900000001</v>
      </c>
      <c r="H503" s="139" t="s">
        <v>3106</v>
      </c>
      <c r="I503" s="139" t="s">
        <v>3107</v>
      </c>
      <c r="J503" s="139" t="s">
        <v>115</v>
      </c>
      <c r="K503" s="139">
        <v>79086</v>
      </c>
      <c r="L503" s="139" t="s">
        <v>2965</v>
      </c>
      <c r="M503" s="139">
        <v>1723249</v>
      </c>
      <c r="N503" s="139" t="s">
        <v>1745</v>
      </c>
    </row>
    <row r="504" spans="1:14" ht="15.75" customHeight="1">
      <c r="A504" s="139">
        <v>2018</v>
      </c>
      <c r="B504" s="100" t="s">
        <v>633</v>
      </c>
      <c r="C504" s="139" t="s">
        <v>3108</v>
      </c>
      <c r="D504" s="139">
        <v>1000229</v>
      </c>
      <c r="E504" s="139" t="s">
        <v>3109</v>
      </c>
      <c r="F504" s="139">
        <v>35.8628</v>
      </c>
      <c r="G504" s="139">
        <v>-76.783100000000005</v>
      </c>
      <c r="H504" s="139" t="s">
        <v>3110</v>
      </c>
      <c r="I504" s="139" t="s">
        <v>3111</v>
      </c>
      <c r="J504" s="139" t="s">
        <v>89</v>
      </c>
      <c r="K504" s="139">
        <v>27962</v>
      </c>
      <c r="L504" s="139" t="s">
        <v>2987</v>
      </c>
      <c r="M504" s="139">
        <v>131611</v>
      </c>
      <c r="N504" s="139" t="s">
        <v>1253</v>
      </c>
    </row>
    <row r="505" spans="1:14" ht="15.75" customHeight="1">
      <c r="A505" s="139">
        <v>2018</v>
      </c>
      <c r="B505" s="100" t="s">
        <v>633</v>
      </c>
      <c r="C505" s="139" t="s">
        <v>3112</v>
      </c>
      <c r="D505" s="139">
        <v>1005706</v>
      </c>
      <c r="E505" s="139" t="s">
        <v>3113</v>
      </c>
      <c r="F505" s="139">
        <v>41.4908</v>
      </c>
      <c r="G505" s="139">
        <v>-78.676699999999997</v>
      </c>
      <c r="H505" s="139" t="s">
        <v>3114</v>
      </c>
      <c r="I505" s="139" t="s">
        <v>3115</v>
      </c>
      <c r="J505" s="139" t="s">
        <v>103</v>
      </c>
      <c r="K505" s="139">
        <v>15845</v>
      </c>
      <c r="L505" s="139" t="s">
        <v>2987</v>
      </c>
      <c r="M505" s="139">
        <v>256229</v>
      </c>
      <c r="N505" s="139" t="s">
        <v>1448</v>
      </c>
    </row>
    <row r="506" spans="1:14" ht="15.75" customHeight="1">
      <c r="A506" s="139">
        <v>2018</v>
      </c>
      <c r="B506" s="100" t="s">
        <v>633</v>
      </c>
      <c r="C506" s="139" t="s">
        <v>3116</v>
      </c>
      <c r="D506" s="139">
        <v>1010991</v>
      </c>
      <c r="E506" s="139" t="s">
        <v>3117</v>
      </c>
      <c r="F506" s="139">
        <v>40.768388999999999</v>
      </c>
      <c r="G506" s="139">
        <v>-87.152693999999997</v>
      </c>
      <c r="H506" s="139" t="s">
        <v>3118</v>
      </c>
      <c r="I506" s="139" t="s">
        <v>3119</v>
      </c>
      <c r="J506" s="139" t="s">
        <v>39</v>
      </c>
      <c r="K506" s="139">
        <v>47977</v>
      </c>
      <c r="L506" s="139" t="s">
        <v>3015</v>
      </c>
      <c r="M506" s="139">
        <v>24036</v>
      </c>
      <c r="N506" s="139" t="s">
        <v>1054</v>
      </c>
    </row>
    <row r="507" spans="1:14" ht="15.75" customHeight="1">
      <c r="A507" s="139">
        <v>2018</v>
      </c>
      <c r="B507" s="100" t="s">
        <v>633</v>
      </c>
      <c r="C507" s="139" t="s">
        <v>3120</v>
      </c>
      <c r="D507" s="139">
        <v>1007426</v>
      </c>
      <c r="E507" s="139" t="s">
        <v>3121</v>
      </c>
      <c r="F507" s="139">
        <v>41.776940000000003</v>
      </c>
      <c r="G507" s="139">
        <v>-72.608779999999996</v>
      </c>
      <c r="H507" s="139" t="s">
        <v>3122</v>
      </c>
      <c r="I507" s="139" t="s">
        <v>3123</v>
      </c>
      <c r="J507" s="139" t="s">
        <v>20</v>
      </c>
      <c r="K507" s="139">
        <v>6108</v>
      </c>
      <c r="L507" s="139" t="s">
        <v>3010</v>
      </c>
      <c r="M507" s="139">
        <v>17026</v>
      </c>
      <c r="N507" s="139" t="s">
        <v>1054</v>
      </c>
    </row>
    <row r="508" spans="1:14" ht="15.75" customHeight="1">
      <c r="A508" s="139">
        <v>2018</v>
      </c>
      <c r="B508" s="100" t="s">
        <v>633</v>
      </c>
      <c r="C508" s="139" t="s">
        <v>3124</v>
      </c>
      <c r="D508" s="139">
        <v>1003607</v>
      </c>
      <c r="E508" s="139" t="s">
        <v>3125</v>
      </c>
      <c r="F508" s="139">
        <v>45.463430000000002</v>
      </c>
      <c r="G508" s="139">
        <v>-91.088769999999997</v>
      </c>
      <c r="H508" s="139" t="s">
        <v>3126</v>
      </c>
      <c r="I508" s="139" t="s">
        <v>3127</v>
      </c>
      <c r="J508" s="139" t="s">
        <v>132</v>
      </c>
      <c r="K508" s="139">
        <v>54848</v>
      </c>
      <c r="L508" s="139" t="s">
        <v>3010</v>
      </c>
      <c r="M508" s="139">
        <v>30845</v>
      </c>
      <c r="N508" s="139" t="s">
        <v>1054</v>
      </c>
    </row>
    <row r="509" spans="1:14" ht="15.75" customHeight="1">
      <c r="A509" s="139">
        <v>2018</v>
      </c>
      <c r="B509" s="100" t="s">
        <v>633</v>
      </c>
      <c r="C509" s="139" t="s">
        <v>3128</v>
      </c>
      <c r="D509" s="139">
        <v>1005648</v>
      </c>
      <c r="E509" s="139" t="s">
        <v>3129</v>
      </c>
      <c r="F509" s="139">
        <v>36.757277000000002</v>
      </c>
      <c r="G509" s="139">
        <v>-119.69830899999999</v>
      </c>
      <c r="H509" s="139" t="s">
        <v>2194</v>
      </c>
      <c r="I509" s="139" t="s">
        <v>2195</v>
      </c>
      <c r="J509" s="139" t="s">
        <v>15</v>
      </c>
      <c r="K509" s="139">
        <v>93727</v>
      </c>
      <c r="L509" s="139" t="s">
        <v>3130</v>
      </c>
      <c r="M509" s="139">
        <v>24340</v>
      </c>
      <c r="N509" s="139" t="s">
        <v>1054</v>
      </c>
    </row>
    <row r="510" spans="1:14" ht="15.75" customHeight="1">
      <c r="A510" s="139">
        <v>2018</v>
      </c>
      <c r="B510" s="100" t="s">
        <v>633</v>
      </c>
      <c r="C510" s="139" t="s">
        <v>3131</v>
      </c>
      <c r="D510" s="139">
        <v>1004895</v>
      </c>
      <c r="E510" s="139" t="s">
        <v>3132</v>
      </c>
      <c r="F510" s="139">
        <v>42.987129000000003</v>
      </c>
      <c r="G510" s="139">
        <v>-82.440657999999999</v>
      </c>
      <c r="H510" s="139" t="s">
        <v>3009</v>
      </c>
      <c r="I510" s="139" t="s">
        <v>2335</v>
      </c>
      <c r="J510" s="139" t="s">
        <v>61</v>
      </c>
      <c r="K510" s="139">
        <v>48060</v>
      </c>
      <c r="L510" s="139" t="s">
        <v>2987</v>
      </c>
      <c r="M510" s="139">
        <v>73233</v>
      </c>
      <c r="N510" s="139" t="s">
        <v>1054</v>
      </c>
    </row>
    <row r="511" spans="1:14" ht="15.75" customHeight="1">
      <c r="A511" s="139">
        <v>2018</v>
      </c>
      <c r="B511" s="100" t="s">
        <v>633</v>
      </c>
      <c r="C511" s="139" t="s">
        <v>3133</v>
      </c>
      <c r="D511" s="139">
        <v>1002962</v>
      </c>
      <c r="E511" s="139" t="s">
        <v>3134</v>
      </c>
      <c r="F511" s="139">
        <v>40.480305999999999</v>
      </c>
      <c r="G511" s="139">
        <v>-96.541416999999996</v>
      </c>
      <c r="H511" s="139" t="s">
        <v>3135</v>
      </c>
      <c r="I511" s="139" t="s">
        <v>3136</v>
      </c>
      <c r="J511" s="139" t="s">
        <v>73</v>
      </c>
      <c r="K511" s="139">
        <v>68301</v>
      </c>
      <c r="L511" s="139" t="s">
        <v>3137</v>
      </c>
      <c r="M511" s="139">
        <v>98045</v>
      </c>
      <c r="N511" s="139" t="s">
        <v>1133</v>
      </c>
    </row>
    <row r="512" spans="1:14" ht="15.75" customHeight="1">
      <c r="A512" s="139">
        <v>2018</v>
      </c>
      <c r="B512" s="100" t="s">
        <v>633</v>
      </c>
      <c r="C512" s="139" t="s">
        <v>3138</v>
      </c>
      <c r="D512" s="139">
        <v>1005565</v>
      </c>
      <c r="E512" s="139" t="s">
        <v>3139</v>
      </c>
      <c r="F512" s="139">
        <v>34.196770000000001</v>
      </c>
      <c r="G512" s="139">
        <v>-119.168423</v>
      </c>
      <c r="H512" s="139" t="s">
        <v>3140</v>
      </c>
      <c r="I512" s="139" t="s">
        <v>2474</v>
      </c>
      <c r="J512" s="139" t="s">
        <v>15</v>
      </c>
      <c r="K512" s="139">
        <v>93030</v>
      </c>
      <c r="L512" s="139" t="s">
        <v>3141</v>
      </c>
      <c r="M512" s="139">
        <v>76935</v>
      </c>
      <c r="N512" s="139" t="s">
        <v>1054</v>
      </c>
    </row>
    <row r="513" spans="1:14" ht="15.75" customHeight="1">
      <c r="A513" s="139">
        <v>2018</v>
      </c>
      <c r="B513" s="100" t="s">
        <v>633</v>
      </c>
      <c r="C513" s="139" t="s">
        <v>3142</v>
      </c>
      <c r="D513" s="139">
        <v>1004792</v>
      </c>
      <c r="E513" s="139" t="s">
        <v>3143</v>
      </c>
      <c r="F513" s="139">
        <v>38.271521999999997</v>
      </c>
      <c r="G513" s="139">
        <v>-95.237414000000001</v>
      </c>
      <c r="H513" s="139" t="s">
        <v>3144</v>
      </c>
      <c r="I513" s="139" t="s">
        <v>3145</v>
      </c>
      <c r="J513" s="139" t="s">
        <v>44</v>
      </c>
      <c r="K513" s="139">
        <v>66032</v>
      </c>
      <c r="L513" s="139" t="s">
        <v>3146</v>
      </c>
      <c r="M513" s="139">
        <v>52818</v>
      </c>
      <c r="N513" s="139" t="s">
        <v>1054</v>
      </c>
    </row>
    <row r="514" spans="1:14" ht="15.75" customHeight="1">
      <c r="A514" s="139">
        <v>2018</v>
      </c>
      <c r="B514" s="100" t="s">
        <v>633</v>
      </c>
      <c r="C514" s="139" t="s">
        <v>3147</v>
      </c>
      <c r="D514" s="139">
        <v>1006818</v>
      </c>
      <c r="E514" s="139" t="s">
        <v>3148</v>
      </c>
      <c r="F514" s="139">
        <v>40.47166</v>
      </c>
      <c r="G514" s="139">
        <v>-75.766999999999996</v>
      </c>
      <c r="H514" s="139" t="s">
        <v>3149</v>
      </c>
      <c r="I514" s="139" t="s">
        <v>3150</v>
      </c>
      <c r="J514" s="139" t="s">
        <v>103</v>
      </c>
      <c r="K514" s="139">
        <v>19536</v>
      </c>
      <c r="L514" s="139" t="s">
        <v>3151</v>
      </c>
      <c r="M514" s="139">
        <v>107489</v>
      </c>
      <c r="N514" s="139" t="s">
        <v>2062</v>
      </c>
    </row>
    <row r="515" spans="1:14" ht="15.75" customHeight="1">
      <c r="A515" s="139">
        <v>2018</v>
      </c>
      <c r="B515" s="100" t="s">
        <v>633</v>
      </c>
      <c r="C515" s="139" t="s">
        <v>3152</v>
      </c>
      <c r="D515" s="139">
        <v>1006146</v>
      </c>
      <c r="E515" s="139" t="s">
        <v>3153</v>
      </c>
      <c r="F515" s="139">
        <v>64.671449999999993</v>
      </c>
      <c r="G515" s="139">
        <v>-147.04920000000001</v>
      </c>
      <c r="H515" s="139" t="s">
        <v>3154</v>
      </c>
      <c r="I515" s="139" t="s">
        <v>3155</v>
      </c>
      <c r="J515" s="139" t="s">
        <v>6</v>
      </c>
      <c r="K515" s="139">
        <v>99702</v>
      </c>
      <c r="M515" s="139">
        <v>358560</v>
      </c>
      <c r="N515" s="139" t="s">
        <v>1054</v>
      </c>
    </row>
    <row r="516" spans="1:14" ht="15.75" customHeight="1">
      <c r="A516" s="139">
        <v>2018</v>
      </c>
      <c r="B516" s="100" t="s">
        <v>633</v>
      </c>
      <c r="C516" s="139" t="s">
        <v>3156</v>
      </c>
      <c r="D516" s="139">
        <v>1005527</v>
      </c>
      <c r="E516" s="139" t="s">
        <v>3157</v>
      </c>
      <c r="F516" s="139">
        <v>45.158700000000003</v>
      </c>
      <c r="G516" s="139">
        <v>-85.129199999999997</v>
      </c>
      <c r="H516" s="139" t="s">
        <v>3158</v>
      </c>
      <c r="I516" s="139" t="s">
        <v>3159</v>
      </c>
      <c r="J516" s="139" t="s">
        <v>61</v>
      </c>
      <c r="K516" s="139">
        <v>49727</v>
      </c>
      <c r="L516" s="139" t="s">
        <v>3160</v>
      </c>
      <c r="M516" s="139">
        <v>46818</v>
      </c>
      <c r="N516" s="139" t="s">
        <v>1054</v>
      </c>
    </row>
    <row r="517" spans="1:14" ht="15.75" customHeight="1">
      <c r="A517" s="139">
        <v>2018</v>
      </c>
      <c r="B517" s="100" t="s">
        <v>633</v>
      </c>
      <c r="C517" s="139" t="s">
        <v>3161</v>
      </c>
      <c r="D517" s="139">
        <v>1002262</v>
      </c>
      <c r="E517" s="139" t="s">
        <v>3162</v>
      </c>
      <c r="F517" s="139">
        <v>35.326729999999998</v>
      </c>
      <c r="G517" s="139">
        <v>-81.624669999999995</v>
      </c>
      <c r="H517" s="139" t="s">
        <v>1470</v>
      </c>
      <c r="I517" s="139" t="s">
        <v>2784</v>
      </c>
      <c r="J517" s="139" t="s">
        <v>89</v>
      </c>
      <c r="K517" s="139">
        <v>28150</v>
      </c>
      <c r="L517" s="139" t="s">
        <v>3163</v>
      </c>
      <c r="M517" s="139">
        <v>93551</v>
      </c>
      <c r="N517" s="139" t="s">
        <v>1050</v>
      </c>
    </row>
    <row r="518" spans="1:14" ht="15.75" customHeight="1">
      <c r="A518" s="139">
        <v>2018</v>
      </c>
      <c r="B518" s="100" t="s">
        <v>633</v>
      </c>
      <c r="C518" s="139" t="s">
        <v>3164</v>
      </c>
      <c r="D518" s="139">
        <v>1003954</v>
      </c>
      <c r="E518" s="139" t="s">
        <v>3165</v>
      </c>
      <c r="F518" s="139">
        <v>42.067880000000002</v>
      </c>
      <c r="G518" s="139">
        <v>-97.387659999999997</v>
      </c>
      <c r="H518" s="139" t="s">
        <v>3166</v>
      </c>
      <c r="I518" s="139" t="s">
        <v>1214</v>
      </c>
      <c r="J518" s="139" t="s">
        <v>73</v>
      </c>
      <c r="K518" s="139">
        <v>68701</v>
      </c>
      <c r="L518" s="139" t="s">
        <v>3167</v>
      </c>
      <c r="M518" s="139">
        <v>67871</v>
      </c>
      <c r="N518" s="139" t="s">
        <v>1127</v>
      </c>
    </row>
    <row r="519" spans="1:14" ht="15.75" customHeight="1">
      <c r="A519" s="139">
        <v>2018</v>
      </c>
      <c r="B519" s="100" t="s">
        <v>633</v>
      </c>
      <c r="C519" s="139" t="s">
        <v>3168</v>
      </c>
      <c r="D519" s="139">
        <v>1001672</v>
      </c>
      <c r="E519" s="139" t="s">
        <v>3169</v>
      </c>
      <c r="F519" s="139">
        <v>40.993180000000002</v>
      </c>
      <c r="G519" s="139">
        <v>-80.347040000000007</v>
      </c>
      <c r="H519" s="139" t="s">
        <v>3019</v>
      </c>
      <c r="I519" s="139" t="s">
        <v>3170</v>
      </c>
      <c r="J519" s="139" t="s">
        <v>103</v>
      </c>
      <c r="K519" s="139">
        <v>16101</v>
      </c>
      <c r="L519" s="139" t="s">
        <v>3171</v>
      </c>
      <c r="M519" s="139">
        <v>36115</v>
      </c>
      <c r="N519" s="139" t="s">
        <v>1054</v>
      </c>
    </row>
    <row r="520" spans="1:14" ht="15.75" customHeight="1">
      <c r="A520" s="139">
        <v>2018</v>
      </c>
      <c r="B520" s="100" t="s">
        <v>633</v>
      </c>
      <c r="C520" s="139" t="s">
        <v>3172</v>
      </c>
      <c r="D520" s="139">
        <v>1001911</v>
      </c>
      <c r="E520" s="139" t="s">
        <v>3173</v>
      </c>
      <c r="F520" s="139">
        <v>30.34761</v>
      </c>
      <c r="G520" s="139">
        <v>-96.074610000000007</v>
      </c>
      <c r="H520" s="139" t="s">
        <v>3174</v>
      </c>
      <c r="I520" s="139" t="s">
        <v>3175</v>
      </c>
      <c r="J520" s="139" t="s">
        <v>115</v>
      </c>
      <c r="K520" s="139">
        <v>77868</v>
      </c>
      <c r="L520" s="139" t="s">
        <v>3171</v>
      </c>
      <c r="M520" s="139">
        <v>57133</v>
      </c>
      <c r="N520" s="139" t="s">
        <v>1054</v>
      </c>
    </row>
    <row r="521" spans="1:14" ht="15.75" customHeight="1">
      <c r="A521" s="139">
        <v>2018</v>
      </c>
      <c r="B521" s="100" t="s">
        <v>633</v>
      </c>
      <c r="C521" s="139" t="s">
        <v>3176</v>
      </c>
      <c r="D521" s="139">
        <v>1006236</v>
      </c>
      <c r="E521" s="139" t="s">
        <v>3177</v>
      </c>
      <c r="F521" s="139">
        <v>33.798099999999998</v>
      </c>
      <c r="G521" s="139">
        <v>-84.325936999999996</v>
      </c>
      <c r="H521" s="139" t="s">
        <v>3178</v>
      </c>
      <c r="I521" s="139" t="s">
        <v>3179</v>
      </c>
      <c r="J521" s="139" t="s">
        <v>28</v>
      </c>
      <c r="K521" s="139">
        <v>30322</v>
      </c>
      <c r="L521" s="139" t="s">
        <v>3180</v>
      </c>
      <c r="M521" s="139">
        <v>53702</v>
      </c>
      <c r="N521" s="139" t="s">
        <v>1054</v>
      </c>
    </row>
    <row r="522" spans="1:14" ht="15.75" customHeight="1">
      <c r="A522" s="139">
        <v>2018</v>
      </c>
      <c r="B522" s="100" t="s">
        <v>633</v>
      </c>
      <c r="C522" s="139" t="s">
        <v>3181</v>
      </c>
      <c r="D522" s="139">
        <v>1003141</v>
      </c>
      <c r="E522" s="139" t="s">
        <v>3182</v>
      </c>
      <c r="F522" s="139">
        <v>39.136124000000002</v>
      </c>
      <c r="G522" s="139">
        <v>-85.955720999999997</v>
      </c>
      <c r="H522" s="139" t="s">
        <v>1406</v>
      </c>
      <c r="I522" s="139" t="s">
        <v>3183</v>
      </c>
      <c r="J522" s="139" t="s">
        <v>39</v>
      </c>
      <c r="K522" s="139">
        <v>47201</v>
      </c>
      <c r="L522" s="139" t="s">
        <v>3184</v>
      </c>
      <c r="M522" s="139">
        <v>22302</v>
      </c>
      <c r="N522" s="139" t="s">
        <v>1054</v>
      </c>
    </row>
    <row r="523" spans="1:14" ht="15.75" customHeight="1">
      <c r="A523" s="139">
        <v>2018</v>
      </c>
      <c r="B523" s="100" t="s">
        <v>633</v>
      </c>
      <c r="C523" s="139" t="s">
        <v>3185</v>
      </c>
      <c r="D523" s="139">
        <v>1011683</v>
      </c>
      <c r="E523" s="139" t="s">
        <v>3186</v>
      </c>
      <c r="F523" s="139">
        <v>44.548299999999998</v>
      </c>
      <c r="G523" s="139">
        <v>-122.91967</v>
      </c>
      <c r="H523" s="139" t="s">
        <v>415</v>
      </c>
      <c r="I523" s="139" t="s">
        <v>3187</v>
      </c>
      <c r="J523" s="139" t="s">
        <v>100</v>
      </c>
      <c r="K523" s="139">
        <v>97355</v>
      </c>
      <c r="L523" s="139" t="s">
        <v>3188</v>
      </c>
      <c r="M523" s="139">
        <v>28246</v>
      </c>
      <c r="N523" s="139" t="s">
        <v>1054</v>
      </c>
    </row>
    <row r="524" spans="1:14" ht="15.75" customHeight="1">
      <c r="A524" s="139">
        <v>2018</v>
      </c>
      <c r="B524" s="100" t="s">
        <v>633</v>
      </c>
      <c r="C524" s="139" t="s">
        <v>3189</v>
      </c>
      <c r="D524" s="139">
        <v>1003951</v>
      </c>
      <c r="E524" s="139" t="s">
        <v>3190</v>
      </c>
      <c r="F524" s="139">
        <v>27.962140000000002</v>
      </c>
      <c r="G524" s="139">
        <v>-82.381157999999999</v>
      </c>
      <c r="H524" s="139" t="s">
        <v>3191</v>
      </c>
      <c r="I524" s="139" t="s">
        <v>3192</v>
      </c>
      <c r="J524" s="139" t="s">
        <v>26</v>
      </c>
      <c r="K524" s="139">
        <v>33619</v>
      </c>
      <c r="L524" s="139" t="s">
        <v>3193</v>
      </c>
      <c r="M524" s="139">
        <v>58295</v>
      </c>
      <c r="N524" s="139" t="s">
        <v>2062</v>
      </c>
    </row>
    <row r="525" spans="1:14" ht="15.75" customHeight="1">
      <c r="A525" s="139">
        <v>2018</v>
      </c>
      <c r="B525" s="100" t="s">
        <v>633</v>
      </c>
      <c r="C525" s="139" t="s">
        <v>3194</v>
      </c>
      <c r="D525" s="139">
        <v>1001622</v>
      </c>
      <c r="E525" s="139" t="s">
        <v>3195</v>
      </c>
      <c r="F525" s="139">
        <v>40.244366999999997</v>
      </c>
      <c r="G525" s="139">
        <v>-118.391093</v>
      </c>
      <c r="H525" s="139" t="s">
        <v>3196</v>
      </c>
      <c r="I525" s="139" t="s">
        <v>3197</v>
      </c>
      <c r="J525" s="139" t="s">
        <v>76</v>
      </c>
      <c r="K525" s="139">
        <v>89419</v>
      </c>
      <c r="L525" s="139" t="s">
        <v>3198</v>
      </c>
      <c r="M525" s="139">
        <v>36070</v>
      </c>
      <c r="N525" s="139" t="s">
        <v>1054</v>
      </c>
    </row>
    <row r="526" spans="1:14" ht="15.75" customHeight="1">
      <c r="A526" s="139">
        <v>2018</v>
      </c>
      <c r="B526" s="100" t="s">
        <v>633</v>
      </c>
      <c r="C526" s="139" t="s">
        <v>3199</v>
      </c>
      <c r="D526" s="139">
        <v>1001623</v>
      </c>
      <c r="E526" s="139" t="s">
        <v>3200</v>
      </c>
      <c r="F526" s="139">
        <v>43.949739999999998</v>
      </c>
      <c r="G526" s="139">
        <v>-117.372147</v>
      </c>
      <c r="H526" s="139" t="s">
        <v>3201</v>
      </c>
      <c r="I526" s="139" t="s">
        <v>3202</v>
      </c>
      <c r="J526" s="139" t="s">
        <v>100</v>
      </c>
      <c r="K526" s="139">
        <v>97918</v>
      </c>
      <c r="L526" s="139" t="s">
        <v>3198</v>
      </c>
      <c r="M526" s="139">
        <v>26951</v>
      </c>
      <c r="N526" s="139" t="s">
        <v>1054</v>
      </c>
    </row>
    <row r="527" spans="1:14" ht="15.75" customHeight="1">
      <c r="A527" s="139">
        <v>2018</v>
      </c>
      <c r="B527" s="100" t="s">
        <v>633</v>
      </c>
      <c r="C527" s="139" t="s">
        <v>3203</v>
      </c>
      <c r="D527" s="139">
        <v>1006120</v>
      </c>
      <c r="E527" s="139" t="s">
        <v>3204</v>
      </c>
      <c r="F527" s="139">
        <v>28.787500000000001</v>
      </c>
      <c r="G527" s="139">
        <v>-95.943055999999999</v>
      </c>
      <c r="H527" s="139" t="s">
        <v>3205</v>
      </c>
      <c r="I527" s="139" t="s">
        <v>3206</v>
      </c>
      <c r="J527" s="139" t="s">
        <v>115</v>
      </c>
      <c r="K527" s="139">
        <v>77414</v>
      </c>
      <c r="L527" s="139" t="s">
        <v>3207</v>
      </c>
      <c r="M527" s="139">
        <v>35759</v>
      </c>
      <c r="N527" s="139" t="s">
        <v>1054</v>
      </c>
    </row>
    <row r="528" spans="1:14" ht="15.75" customHeight="1">
      <c r="A528" s="139">
        <v>2018</v>
      </c>
      <c r="B528" s="100" t="s">
        <v>633</v>
      </c>
      <c r="C528" s="139" t="s">
        <v>3208</v>
      </c>
      <c r="D528" s="139">
        <v>1008014</v>
      </c>
      <c r="E528" s="139" t="s">
        <v>3209</v>
      </c>
      <c r="F528" s="139">
        <v>32.388015000000003</v>
      </c>
      <c r="G528" s="139">
        <v>-90.900203000000005</v>
      </c>
      <c r="H528" s="139" t="s">
        <v>3210</v>
      </c>
      <c r="I528" s="139" t="s">
        <v>3211</v>
      </c>
      <c r="J528" s="139" t="s">
        <v>65</v>
      </c>
      <c r="K528" s="139">
        <v>39183</v>
      </c>
      <c r="L528" s="139" t="s">
        <v>3212</v>
      </c>
      <c r="M528" s="139">
        <v>227133</v>
      </c>
      <c r="N528" s="139" t="s">
        <v>1745</v>
      </c>
    </row>
    <row r="529" spans="1:14" ht="15.75" customHeight="1">
      <c r="A529" s="139">
        <v>2018</v>
      </c>
      <c r="B529" s="100" t="s">
        <v>633</v>
      </c>
      <c r="C529" s="139" t="s">
        <v>3213</v>
      </c>
      <c r="D529" s="139">
        <v>1007882</v>
      </c>
      <c r="E529" s="139" t="s">
        <v>3214</v>
      </c>
      <c r="F529" s="139">
        <v>40.6111</v>
      </c>
      <c r="G529" s="139">
        <v>-80.630832999999996</v>
      </c>
      <c r="H529" s="139" t="s">
        <v>3215</v>
      </c>
      <c r="I529" s="139" t="s">
        <v>1168</v>
      </c>
      <c r="J529" s="139" t="s">
        <v>129</v>
      </c>
      <c r="K529" s="139">
        <v>26050</v>
      </c>
      <c r="L529" s="139" t="s">
        <v>3212</v>
      </c>
      <c r="M529" s="139">
        <v>226204</v>
      </c>
      <c r="N529" s="139" t="s">
        <v>1745</v>
      </c>
    </row>
    <row r="530" spans="1:14" ht="15.75" customHeight="1">
      <c r="A530" s="139">
        <v>2018</v>
      </c>
      <c r="B530" s="100" t="s">
        <v>633</v>
      </c>
      <c r="C530" s="139" t="s">
        <v>3216</v>
      </c>
      <c r="D530" s="139">
        <v>1005037</v>
      </c>
      <c r="E530" s="139" t="s">
        <v>3217</v>
      </c>
      <c r="F530" s="139">
        <v>42.600079999999998</v>
      </c>
      <c r="G530" s="139">
        <v>-72.378380000000007</v>
      </c>
      <c r="H530" s="139" t="s">
        <v>3218</v>
      </c>
      <c r="I530" s="139" t="s">
        <v>1407</v>
      </c>
      <c r="J530" s="139" t="s">
        <v>58</v>
      </c>
      <c r="K530" s="139">
        <v>1344</v>
      </c>
      <c r="L530" s="139" t="s">
        <v>3219</v>
      </c>
      <c r="M530" s="139">
        <v>34303</v>
      </c>
      <c r="N530" s="139" t="s">
        <v>1054</v>
      </c>
    </row>
    <row r="531" spans="1:14" ht="15.75" customHeight="1">
      <c r="A531" s="139">
        <v>2018</v>
      </c>
      <c r="B531" s="100" t="s">
        <v>633</v>
      </c>
      <c r="C531" s="139" t="s">
        <v>3220</v>
      </c>
      <c r="D531" s="139">
        <v>1004500</v>
      </c>
      <c r="E531" s="139" t="s">
        <v>3221</v>
      </c>
      <c r="F531" s="139">
        <v>34.766300000000001</v>
      </c>
      <c r="G531" s="139">
        <v>-87.890501</v>
      </c>
      <c r="H531" s="139" t="s">
        <v>2755</v>
      </c>
      <c r="I531" s="139" t="s">
        <v>3222</v>
      </c>
      <c r="J531" s="139" t="s">
        <v>3</v>
      </c>
      <c r="K531" s="139">
        <v>35616</v>
      </c>
      <c r="L531" s="139" t="s">
        <v>3223</v>
      </c>
      <c r="M531" s="139">
        <v>68156</v>
      </c>
      <c r="N531" s="139" t="s">
        <v>1054</v>
      </c>
    </row>
    <row r="532" spans="1:14" ht="15.75" customHeight="1">
      <c r="A532" s="139">
        <v>2018</v>
      </c>
      <c r="B532" s="100" t="s">
        <v>633</v>
      </c>
      <c r="C532" s="139" t="s">
        <v>3224</v>
      </c>
      <c r="D532" s="139">
        <v>1003501</v>
      </c>
      <c r="E532" s="139" t="s">
        <v>3225</v>
      </c>
      <c r="F532" s="139">
        <v>34.221569000000002</v>
      </c>
      <c r="G532" s="139">
        <v>-91.907405999999995</v>
      </c>
      <c r="H532" s="139" t="s">
        <v>3226</v>
      </c>
      <c r="I532" s="139" t="s">
        <v>1327</v>
      </c>
      <c r="J532" s="139" t="s">
        <v>12</v>
      </c>
      <c r="K532" s="139">
        <v>71601</v>
      </c>
      <c r="L532" s="139" t="s">
        <v>2115</v>
      </c>
      <c r="M532" s="139">
        <v>119862</v>
      </c>
      <c r="N532" s="139" t="s">
        <v>1253</v>
      </c>
    </row>
    <row r="533" spans="1:14" ht="15.75" customHeight="1">
      <c r="A533" s="139">
        <v>2018</v>
      </c>
      <c r="B533" s="100" t="s">
        <v>633</v>
      </c>
      <c r="C533" s="139" t="s">
        <v>3227</v>
      </c>
      <c r="D533" s="139">
        <v>1004345</v>
      </c>
      <c r="E533" s="139" t="s">
        <v>3228</v>
      </c>
      <c r="F533" s="139">
        <v>40.156959000000001</v>
      </c>
      <c r="G533" s="139">
        <v>-85.417417999999998</v>
      </c>
      <c r="H533" s="139" t="s">
        <v>1891</v>
      </c>
      <c r="I533" s="139" t="s">
        <v>1892</v>
      </c>
      <c r="J533" s="139" t="s">
        <v>39</v>
      </c>
      <c r="K533" s="139">
        <v>47302</v>
      </c>
      <c r="L533" s="139" t="s">
        <v>3229</v>
      </c>
      <c r="M533" s="139">
        <v>48874</v>
      </c>
      <c r="N533" s="139" t="s">
        <v>2062</v>
      </c>
    </row>
    <row r="534" spans="1:14" ht="15.75" customHeight="1">
      <c r="A534" s="139">
        <v>2018</v>
      </c>
      <c r="B534" s="100" t="s">
        <v>633</v>
      </c>
      <c r="C534" s="139" t="s">
        <v>3230</v>
      </c>
      <c r="D534" s="139">
        <v>1004989</v>
      </c>
      <c r="E534" s="139" t="s">
        <v>3231</v>
      </c>
      <c r="F534" s="139">
        <v>40.031874999999999</v>
      </c>
      <c r="G534" s="139">
        <v>-95.233000000000004</v>
      </c>
      <c r="H534" s="139" t="s">
        <v>3232</v>
      </c>
      <c r="I534" s="139" t="s">
        <v>3233</v>
      </c>
      <c r="J534" s="139" t="s">
        <v>68</v>
      </c>
      <c r="K534" s="139">
        <v>64451</v>
      </c>
      <c r="L534" s="139" t="s">
        <v>3229</v>
      </c>
      <c r="M534" s="139">
        <v>25189</v>
      </c>
      <c r="N534" s="139" t="s">
        <v>2062</v>
      </c>
    </row>
    <row r="535" spans="1:14" ht="15.75" customHeight="1">
      <c r="A535" s="139">
        <v>2018</v>
      </c>
      <c r="B535" s="100" t="s">
        <v>633</v>
      </c>
      <c r="C535" s="139" t="s">
        <v>3234</v>
      </c>
      <c r="D535" s="139">
        <v>1007643</v>
      </c>
      <c r="E535" s="139" t="s">
        <v>3235</v>
      </c>
      <c r="F535" s="139">
        <v>30.484916999999999</v>
      </c>
      <c r="G535" s="139">
        <v>-91.173919999999995</v>
      </c>
      <c r="H535" s="139" t="s">
        <v>3236</v>
      </c>
      <c r="I535" s="139" t="s">
        <v>3237</v>
      </c>
      <c r="J535" s="139" t="s">
        <v>50</v>
      </c>
      <c r="K535" s="139">
        <v>70805</v>
      </c>
      <c r="L535" s="139" t="s">
        <v>1924</v>
      </c>
      <c r="M535" s="139">
        <v>6311833</v>
      </c>
      <c r="N535" s="139" t="s">
        <v>3238</v>
      </c>
    </row>
    <row r="536" spans="1:14" ht="15.75" customHeight="1">
      <c r="A536" s="139">
        <v>2018</v>
      </c>
      <c r="B536" s="100" t="s">
        <v>633</v>
      </c>
      <c r="C536" s="139" t="s">
        <v>3239</v>
      </c>
      <c r="D536" s="139">
        <v>1007542</v>
      </c>
      <c r="E536" s="139" t="s">
        <v>3240</v>
      </c>
      <c r="F536" s="139">
        <v>29.739339999999999</v>
      </c>
      <c r="G536" s="139">
        <v>-95.022403999999995</v>
      </c>
      <c r="H536" s="139" t="s">
        <v>3241</v>
      </c>
      <c r="I536" s="139" t="s">
        <v>1087</v>
      </c>
      <c r="J536" s="139" t="s">
        <v>115</v>
      </c>
      <c r="K536" s="139">
        <v>77520</v>
      </c>
      <c r="L536" s="139" t="s">
        <v>1924</v>
      </c>
      <c r="M536" s="139">
        <v>10637563</v>
      </c>
      <c r="N536" s="139" t="s">
        <v>3238</v>
      </c>
    </row>
    <row r="537" spans="1:14" ht="15.75" customHeight="1">
      <c r="A537" s="139">
        <v>2018</v>
      </c>
      <c r="B537" s="100" t="s">
        <v>633</v>
      </c>
      <c r="C537" s="139" t="s">
        <v>3242</v>
      </c>
      <c r="D537" s="139">
        <v>1003484</v>
      </c>
      <c r="E537" s="139" t="s">
        <v>3243</v>
      </c>
      <c r="F537" s="139">
        <v>30.552014</v>
      </c>
      <c r="G537" s="139">
        <v>-91.178516999999999</v>
      </c>
      <c r="H537" s="139" t="s">
        <v>3236</v>
      </c>
      <c r="I537" s="139" t="s">
        <v>3237</v>
      </c>
      <c r="J537" s="139" t="s">
        <v>50</v>
      </c>
      <c r="K537" s="139">
        <v>70807</v>
      </c>
      <c r="L537" s="139" t="s">
        <v>1924</v>
      </c>
      <c r="M537" s="139">
        <v>80965</v>
      </c>
      <c r="N537" s="139" t="s">
        <v>1054</v>
      </c>
    </row>
    <row r="538" spans="1:14" ht="15.75" customHeight="1">
      <c r="A538" s="139">
        <v>2018</v>
      </c>
      <c r="B538" s="100" t="s">
        <v>633</v>
      </c>
      <c r="C538" s="139" t="s">
        <v>3244</v>
      </c>
      <c r="D538" s="139">
        <v>1006801</v>
      </c>
      <c r="E538" s="139" t="s">
        <v>3245</v>
      </c>
      <c r="F538" s="139">
        <v>30.560138999999999</v>
      </c>
      <c r="G538" s="139">
        <v>-91.205500000000001</v>
      </c>
      <c r="H538" s="139" t="s">
        <v>3236</v>
      </c>
      <c r="I538" s="139" t="s">
        <v>3246</v>
      </c>
      <c r="J538" s="139" t="s">
        <v>50</v>
      </c>
      <c r="K538" s="139">
        <v>70807</v>
      </c>
      <c r="L538" s="139" t="s">
        <v>1924</v>
      </c>
      <c r="M538" s="139">
        <v>79148</v>
      </c>
      <c r="N538" s="139" t="s">
        <v>1054</v>
      </c>
    </row>
    <row r="539" spans="1:14" ht="15.75" customHeight="1">
      <c r="A539" s="139">
        <v>2018</v>
      </c>
      <c r="B539" s="100" t="s">
        <v>633</v>
      </c>
      <c r="C539" s="139" t="s">
        <v>3247</v>
      </c>
      <c r="D539" s="139">
        <v>1006274</v>
      </c>
      <c r="E539" s="139" t="s">
        <v>3248</v>
      </c>
      <c r="F539" s="139">
        <v>29.874199999999998</v>
      </c>
      <c r="G539" s="139">
        <v>-94.912199999999999</v>
      </c>
      <c r="H539" s="139" t="s">
        <v>3249</v>
      </c>
      <c r="I539" s="139" t="s">
        <v>2872</v>
      </c>
      <c r="J539" s="139" t="s">
        <v>115</v>
      </c>
      <c r="K539" s="139">
        <v>77580</v>
      </c>
      <c r="L539" s="139" t="s">
        <v>1924</v>
      </c>
      <c r="M539" s="139">
        <v>78927</v>
      </c>
      <c r="N539" s="139" t="s">
        <v>1054</v>
      </c>
    </row>
    <row r="540" spans="1:14" ht="15.75" customHeight="1">
      <c r="A540" s="139">
        <v>2018</v>
      </c>
      <c r="B540" s="100" t="s">
        <v>633</v>
      </c>
      <c r="C540" s="139" t="s">
        <v>3250</v>
      </c>
      <c r="D540" s="139">
        <v>1006068</v>
      </c>
      <c r="E540" s="139" t="s">
        <v>3251</v>
      </c>
      <c r="F540" s="139">
        <v>41.416699999999999</v>
      </c>
      <c r="G540" s="139">
        <v>-88.183300000000003</v>
      </c>
      <c r="H540" s="139" t="s">
        <v>3252</v>
      </c>
      <c r="I540" s="139" t="s">
        <v>3253</v>
      </c>
      <c r="J540" s="139" t="s">
        <v>36</v>
      </c>
      <c r="K540" s="139">
        <v>60410</v>
      </c>
      <c r="L540" s="139" t="s">
        <v>1924</v>
      </c>
      <c r="M540" s="139">
        <v>2480069</v>
      </c>
      <c r="N540" s="139" t="s">
        <v>1306</v>
      </c>
    </row>
    <row r="541" spans="1:14" ht="15.75" customHeight="1">
      <c r="A541" s="139">
        <v>2018</v>
      </c>
      <c r="B541" s="100" t="s">
        <v>633</v>
      </c>
      <c r="C541" s="139" t="s">
        <v>3254</v>
      </c>
      <c r="D541" s="139">
        <v>1005464</v>
      </c>
      <c r="E541" s="139" t="s">
        <v>3255</v>
      </c>
      <c r="F541" s="139">
        <v>42.251130000000003</v>
      </c>
      <c r="G541" s="139">
        <v>-83.629347999999993</v>
      </c>
      <c r="H541" s="139" t="s">
        <v>3256</v>
      </c>
      <c r="I541" s="139" t="s">
        <v>3257</v>
      </c>
      <c r="J541" s="139" t="s">
        <v>61</v>
      </c>
      <c r="K541" s="139">
        <v>48197</v>
      </c>
      <c r="L541" s="139" t="s">
        <v>3258</v>
      </c>
      <c r="M541" s="139">
        <v>37962</v>
      </c>
      <c r="N541" s="139" t="s">
        <v>1054</v>
      </c>
    </row>
    <row r="542" spans="1:14" ht="15.75" customHeight="1">
      <c r="A542" s="139">
        <v>2018</v>
      </c>
      <c r="B542" s="100" t="s">
        <v>633</v>
      </c>
      <c r="C542" s="139" t="s">
        <v>3259</v>
      </c>
      <c r="D542" s="139">
        <v>1001963</v>
      </c>
      <c r="E542" s="139" t="s">
        <v>3260</v>
      </c>
      <c r="F542" s="139">
        <v>40.273220000000002</v>
      </c>
      <c r="G542" s="139">
        <v>-79.895910000000001</v>
      </c>
      <c r="H542" s="139" t="s">
        <v>3261</v>
      </c>
      <c r="I542" s="139" t="s">
        <v>3262</v>
      </c>
      <c r="J542" s="139" t="s">
        <v>103</v>
      </c>
      <c r="K542" s="139">
        <v>15088</v>
      </c>
      <c r="L542" s="139" t="s">
        <v>3263</v>
      </c>
      <c r="M542" s="139">
        <v>29596</v>
      </c>
      <c r="N542" s="139" t="s">
        <v>1054</v>
      </c>
    </row>
    <row r="543" spans="1:14" ht="15.75" customHeight="1">
      <c r="A543" s="139">
        <v>2018</v>
      </c>
      <c r="B543" s="100" t="s">
        <v>633</v>
      </c>
      <c r="C543" s="139" t="s">
        <v>3264</v>
      </c>
      <c r="D543" s="139">
        <v>1000622</v>
      </c>
      <c r="E543" s="139" t="s">
        <v>3265</v>
      </c>
      <c r="F543" s="139">
        <v>34.7288</v>
      </c>
      <c r="G543" s="139">
        <v>-81.137299999999996</v>
      </c>
      <c r="H543" s="139" t="s">
        <v>1187</v>
      </c>
      <c r="I543" s="139" t="s">
        <v>3266</v>
      </c>
      <c r="J543" s="139" t="s">
        <v>107</v>
      </c>
      <c r="K543" s="139">
        <v>29706</v>
      </c>
      <c r="L543" s="139" t="s">
        <v>3163</v>
      </c>
      <c r="M543" s="139">
        <v>20627</v>
      </c>
      <c r="N543" s="139" t="s">
        <v>1050</v>
      </c>
    </row>
    <row r="544" spans="1:14" ht="15.75" customHeight="1">
      <c r="A544" s="139">
        <v>2018</v>
      </c>
      <c r="B544" s="100" t="s">
        <v>633</v>
      </c>
      <c r="C544" s="139" t="s">
        <v>3267</v>
      </c>
      <c r="D544" s="139">
        <v>1002322</v>
      </c>
      <c r="E544" s="139" t="s">
        <v>3268</v>
      </c>
      <c r="F544" s="139">
        <v>35.756169999999997</v>
      </c>
      <c r="G544" s="139">
        <v>-80.280950000000004</v>
      </c>
      <c r="H544" s="139" t="s">
        <v>3092</v>
      </c>
      <c r="I544" s="139" t="s">
        <v>2682</v>
      </c>
      <c r="J544" s="139" t="s">
        <v>89</v>
      </c>
      <c r="K544" s="139">
        <v>27292</v>
      </c>
      <c r="L544" s="139" t="s">
        <v>3163</v>
      </c>
      <c r="M544" s="139">
        <v>38765</v>
      </c>
      <c r="N544" s="139" t="s">
        <v>1050</v>
      </c>
    </row>
    <row r="545" spans="1:14" ht="15.75" customHeight="1">
      <c r="A545" s="139">
        <v>2018</v>
      </c>
      <c r="B545" s="100" t="s">
        <v>633</v>
      </c>
      <c r="C545" s="139" t="s">
        <v>3269</v>
      </c>
      <c r="D545" s="139">
        <v>1013287</v>
      </c>
      <c r="E545" s="139" t="s">
        <v>3270</v>
      </c>
      <c r="F545" s="139">
        <v>41.417720000000003</v>
      </c>
      <c r="G545" s="139">
        <v>-95.031819999999996</v>
      </c>
      <c r="H545" s="139" t="s">
        <v>3271</v>
      </c>
      <c r="I545" s="139" t="s">
        <v>1387</v>
      </c>
      <c r="J545" s="139" t="s">
        <v>42</v>
      </c>
      <c r="K545" s="139">
        <v>50022</v>
      </c>
      <c r="L545" s="139" t="s">
        <v>3272</v>
      </c>
      <c r="M545" s="139">
        <v>84037</v>
      </c>
      <c r="N545" s="139" t="s">
        <v>1054</v>
      </c>
    </row>
    <row r="546" spans="1:14" ht="15.75" customHeight="1">
      <c r="A546" s="139">
        <v>2018</v>
      </c>
      <c r="B546" s="100" t="s">
        <v>633</v>
      </c>
      <c r="C546" s="139" t="s">
        <v>3273</v>
      </c>
      <c r="D546" s="139">
        <v>1010648</v>
      </c>
      <c r="E546" s="139" t="s">
        <v>3274</v>
      </c>
      <c r="F546" s="139">
        <v>29.632439999999999</v>
      </c>
      <c r="G546" s="139">
        <v>-95.402479999999997</v>
      </c>
      <c r="H546" s="139" t="s">
        <v>3275</v>
      </c>
      <c r="I546" s="139" t="s">
        <v>1087</v>
      </c>
      <c r="J546" s="139" t="s">
        <v>115</v>
      </c>
      <c r="K546" s="139">
        <v>77045</v>
      </c>
      <c r="L546" s="139" t="s">
        <v>3171</v>
      </c>
      <c r="M546" s="139">
        <v>12524</v>
      </c>
      <c r="N546" s="139" t="s">
        <v>1054</v>
      </c>
    </row>
    <row r="547" spans="1:14" ht="15.75" customHeight="1">
      <c r="A547" s="139">
        <v>2018</v>
      </c>
      <c r="B547" s="100" t="s">
        <v>633</v>
      </c>
      <c r="C547" s="139" t="s">
        <v>3276</v>
      </c>
      <c r="D547" s="139">
        <v>1004615</v>
      </c>
      <c r="E547" s="139" t="s">
        <v>3277</v>
      </c>
      <c r="F547" s="139">
        <v>41.045665999999997</v>
      </c>
      <c r="G547" s="139">
        <v>-81.541763000000003</v>
      </c>
      <c r="H547" s="139" t="s">
        <v>2303</v>
      </c>
      <c r="I547" s="139" t="s">
        <v>2304</v>
      </c>
      <c r="J547" s="139" t="s">
        <v>95</v>
      </c>
      <c r="K547" s="139">
        <v>44301</v>
      </c>
      <c r="L547" s="139" t="s">
        <v>3278</v>
      </c>
      <c r="M547" s="139">
        <v>19556</v>
      </c>
      <c r="N547" s="139" t="s">
        <v>1054</v>
      </c>
    </row>
    <row r="548" spans="1:14" ht="15.75" customHeight="1">
      <c r="A548" s="139">
        <v>2018</v>
      </c>
      <c r="B548" s="100" t="s">
        <v>633</v>
      </c>
      <c r="C548" s="139" t="s">
        <v>3279</v>
      </c>
      <c r="D548" s="139">
        <v>1004854</v>
      </c>
      <c r="E548" s="139" t="s">
        <v>3280</v>
      </c>
      <c r="F548" s="139">
        <v>41.255629999999996</v>
      </c>
      <c r="G548" s="139">
        <v>-95.94435</v>
      </c>
      <c r="H548" s="139" t="s">
        <v>3281</v>
      </c>
      <c r="I548" s="139" t="s">
        <v>3282</v>
      </c>
      <c r="J548" s="139" t="s">
        <v>73</v>
      </c>
      <c r="K548" s="139">
        <v>68102</v>
      </c>
      <c r="L548" s="139" t="s">
        <v>3283</v>
      </c>
      <c r="M548" s="139">
        <v>56118</v>
      </c>
      <c r="N548" s="139" t="s">
        <v>1054</v>
      </c>
    </row>
    <row r="549" spans="1:14" ht="15.75" customHeight="1">
      <c r="A549" s="139">
        <v>2018</v>
      </c>
      <c r="B549" s="100" t="s">
        <v>633</v>
      </c>
      <c r="C549" s="139" t="s">
        <v>3284</v>
      </c>
      <c r="D549" s="139">
        <v>1006814</v>
      </c>
      <c r="E549" s="139" t="s">
        <v>3285</v>
      </c>
      <c r="F549" s="139">
        <v>30.244779999999999</v>
      </c>
      <c r="G549" s="139">
        <v>-93.288545999999997</v>
      </c>
      <c r="H549" s="139" t="s">
        <v>2490</v>
      </c>
      <c r="I549" s="139" t="s">
        <v>3286</v>
      </c>
      <c r="J549" s="139" t="s">
        <v>50</v>
      </c>
      <c r="K549" s="139">
        <v>70669</v>
      </c>
      <c r="L549" s="139" t="s">
        <v>3207</v>
      </c>
      <c r="M549" s="139">
        <v>114942</v>
      </c>
      <c r="N549" s="139" t="s">
        <v>1054</v>
      </c>
    </row>
    <row r="550" spans="1:14" ht="15.75" customHeight="1">
      <c r="A550" s="139">
        <v>2018</v>
      </c>
      <c r="B550" s="100" t="s">
        <v>633</v>
      </c>
      <c r="C550" s="139" t="s">
        <v>3287</v>
      </c>
      <c r="D550" s="139">
        <v>1000634</v>
      </c>
      <c r="E550" s="139" t="s">
        <v>3288</v>
      </c>
      <c r="F550" s="139">
        <v>32.389246</v>
      </c>
      <c r="G550" s="139">
        <v>-90.895446000000007</v>
      </c>
      <c r="H550" s="139" t="s">
        <v>3289</v>
      </c>
      <c r="I550" s="139" t="s">
        <v>3211</v>
      </c>
      <c r="J550" s="139" t="s">
        <v>65</v>
      </c>
      <c r="K550" s="139">
        <v>39183</v>
      </c>
      <c r="L550" s="139" t="s">
        <v>3212</v>
      </c>
      <c r="M550" s="139">
        <v>75453</v>
      </c>
      <c r="N550" s="139" t="s">
        <v>1054</v>
      </c>
    </row>
    <row r="551" spans="1:14" ht="15.75" customHeight="1">
      <c r="A551" s="139">
        <v>2018</v>
      </c>
      <c r="B551" s="100" t="s">
        <v>633</v>
      </c>
      <c r="C551" s="139" t="s">
        <v>3290</v>
      </c>
      <c r="D551" s="139">
        <v>1006558</v>
      </c>
      <c r="E551" s="139" t="s">
        <v>3291</v>
      </c>
      <c r="F551" s="139">
        <v>39.521000000000001</v>
      </c>
      <c r="G551" s="139">
        <v>-84.405019999999993</v>
      </c>
      <c r="H551" s="139" t="s">
        <v>3292</v>
      </c>
      <c r="I551" s="139" t="s">
        <v>3293</v>
      </c>
      <c r="J551" s="139" t="s">
        <v>95</v>
      </c>
      <c r="K551" s="139">
        <v>45042</v>
      </c>
      <c r="L551" s="139" t="s">
        <v>3223</v>
      </c>
      <c r="M551" s="139">
        <v>91782</v>
      </c>
      <c r="N551" s="139" t="s">
        <v>1054</v>
      </c>
    </row>
    <row r="552" spans="1:14" ht="15.75" customHeight="1">
      <c r="A552" s="139">
        <v>2018</v>
      </c>
      <c r="B552" s="100" t="s">
        <v>633</v>
      </c>
      <c r="C552" s="139" t="s">
        <v>3290</v>
      </c>
      <c r="D552" s="139">
        <v>1011192</v>
      </c>
      <c r="E552" s="139" t="s">
        <v>3294</v>
      </c>
      <c r="F552" s="139">
        <v>37.785110000000003</v>
      </c>
      <c r="G552" s="139">
        <v>-84.865409999999997</v>
      </c>
      <c r="H552" s="139" t="s">
        <v>3295</v>
      </c>
      <c r="I552" s="139" t="s">
        <v>3296</v>
      </c>
      <c r="J552" s="139" t="s">
        <v>47</v>
      </c>
      <c r="K552" s="139">
        <v>40330</v>
      </c>
      <c r="L552" s="139" t="s">
        <v>3297</v>
      </c>
      <c r="M552" s="139">
        <v>34564</v>
      </c>
      <c r="N552" s="139" t="s">
        <v>1054</v>
      </c>
    </row>
    <row r="553" spans="1:14" ht="15.75" customHeight="1">
      <c r="A553" s="139">
        <v>2018</v>
      </c>
      <c r="B553" s="100" t="s">
        <v>633</v>
      </c>
      <c r="C553" s="139" t="s">
        <v>3298</v>
      </c>
      <c r="D553" s="139">
        <v>1004222</v>
      </c>
      <c r="F553" s="139">
        <v>44.205278</v>
      </c>
      <c r="G553" s="139">
        <v>-88.455026000000004</v>
      </c>
      <c r="H553" s="139" t="s">
        <v>3299</v>
      </c>
      <c r="I553" s="139" t="s">
        <v>2567</v>
      </c>
      <c r="J553" s="139" t="s">
        <v>132</v>
      </c>
      <c r="K553" s="139">
        <v>54952</v>
      </c>
      <c r="L553" s="139" t="s">
        <v>3300</v>
      </c>
      <c r="M553" s="139">
        <v>86696</v>
      </c>
      <c r="N553" s="139" t="s">
        <v>1054</v>
      </c>
    </row>
    <row r="554" spans="1:14" ht="15.75" customHeight="1">
      <c r="A554" s="139">
        <v>2018</v>
      </c>
      <c r="B554" s="100" t="s">
        <v>633</v>
      </c>
      <c r="C554" s="139" t="s">
        <v>3301</v>
      </c>
      <c r="D554" s="139">
        <v>1010682</v>
      </c>
      <c r="E554" s="139" t="s">
        <v>3302</v>
      </c>
      <c r="F554" s="139">
        <v>44.060927</v>
      </c>
      <c r="G554" s="139">
        <v>-123.179344</v>
      </c>
      <c r="H554" s="139" t="s">
        <v>3303</v>
      </c>
      <c r="I554" s="139" t="s">
        <v>3304</v>
      </c>
      <c r="J554" s="139" t="s">
        <v>100</v>
      </c>
      <c r="K554" s="139">
        <v>97402</v>
      </c>
      <c r="L554" s="139" t="s">
        <v>1462</v>
      </c>
      <c r="M554" s="139">
        <v>20459</v>
      </c>
      <c r="N554" s="139" t="s">
        <v>1054</v>
      </c>
    </row>
    <row r="555" spans="1:14" ht="15.75" customHeight="1">
      <c r="A555" s="139">
        <v>2018</v>
      </c>
      <c r="B555" s="100" t="s">
        <v>633</v>
      </c>
      <c r="C555" s="139" t="s">
        <v>3305</v>
      </c>
      <c r="D555" s="139">
        <v>1001840</v>
      </c>
      <c r="E555" s="139" t="s">
        <v>3306</v>
      </c>
      <c r="F555" s="139">
        <v>45.628489999999999</v>
      </c>
      <c r="G555" s="139">
        <v>-122.78125</v>
      </c>
      <c r="H555" s="139" t="s">
        <v>3307</v>
      </c>
      <c r="I555" s="139" t="s">
        <v>3308</v>
      </c>
      <c r="J555" s="139" t="s">
        <v>100</v>
      </c>
      <c r="K555" s="139">
        <v>97203</v>
      </c>
      <c r="L555" s="139" t="s">
        <v>3309</v>
      </c>
      <c r="M555" s="139">
        <v>100580</v>
      </c>
      <c r="N555" s="139" t="s">
        <v>1054</v>
      </c>
    </row>
    <row r="556" spans="1:14" ht="15.75" customHeight="1">
      <c r="A556" s="139">
        <v>2018</v>
      </c>
      <c r="B556" s="100" t="s">
        <v>633</v>
      </c>
      <c r="C556" s="139" t="s">
        <v>3310</v>
      </c>
      <c r="D556" s="139">
        <v>1007000</v>
      </c>
      <c r="E556" s="139" t="s">
        <v>3311</v>
      </c>
      <c r="F556" s="139">
        <v>45.813904000000001</v>
      </c>
      <c r="G556" s="139">
        <v>-108.433295</v>
      </c>
      <c r="H556" s="139" t="s">
        <v>3312</v>
      </c>
      <c r="I556" s="139" t="s">
        <v>2455</v>
      </c>
      <c r="J556" s="139" t="s">
        <v>70</v>
      </c>
      <c r="K556" s="139">
        <v>59103</v>
      </c>
      <c r="L556" s="139" t="s">
        <v>1924</v>
      </c>
      <c r="M556" s="139">
        <v>544642</v>
      </c>
      <c r="N556" s="139" t="s">
        <v>1745</v>
      </c>
    </row>
    <row r="557" spans="1:14" ht="15.75" customHeight="1">
      <c r="A557" s="139">
        <v>2018</v>
      </c>
      <c r="B557" s="100" t="s">
        <v>633</v>
      </c>
      <c r="C557" s="139" t="s">
        <v>3313</v>
      </c>
      <c r="D557" s="139">
        <v>1007959</v>
      </c>
      <c r="E557" s="139" t="s">
        <v>3314</v>
      </c>
      <c r="F557" s="139">
        <v>30.0639</v>
      </c>
      <c r="G557" s="139">
        <v>-94.070300000000003</v>
      </c>
      <c r="H557" s="139" t="s">
        <v>1923</v>
      </c>
      <c r="I557" s="139" t="s">
        <v>3315</v>
      </c>
      <c r="J557" s="139" t="s">
        <v>115</v>
      </c>
      <c r="K557" s="139">
        <v>77701</v>
      </c>
      <c r="L557" s="139" t="s">
        <v>1924</v>
      </c>
      <c r="M557" s="139">
        <v>3295093</v>
      </c>
      <c r="N557" s="139" t="s">
        <v>3316</v>
      </c>
    </row>
    <row r="558" spans="1:14" ht="15.75" customHeight="1">
      <c r="A558" s="139">
        <v>2018</v>
      </c>
      <c r="B558" s="100" t="s">
        <v>633</v>
      </c>
      <c r="C558" s="139" t="s">
        <v>3317</v>
      </c>
      <c r="D558" s="139">
        <v>1002357</v>
      </c>
      <c r="E558" s="139" t="s">
        <v>3318</v>
      </c>
      <c r="F558" s="139">
        <v>42.236421</v>
      </c>
      <c r="G558" s="139">
        <v>-88.865399999999994</v>
      </c>
      <c r="H558" s="139" t="s">
        <v>3319</v>
      </c>
      <c r="I558" s="139" t="s">
        <v>3320</v>
      </c>
      <c r="J558" s="139" t="s">
        <v>36</v>
      </c>
      <c r="K558" s="139">
        <v>61008</v>
      </c>
      <c r="L558" s="139" t="s">
        <v>3321</v>
      </c>
      <c r="M558" s="139">
        <v>75683</v>
      </c>
      <c r="N558" s="139" t="s">
        <v>1054</v>
      </c>
    </row>
    <row r="559" spans="1:14" ht="15.75" customHeight="1">
      <c r="A559" s="139">
        <v>2018</v>
      </c>
      <c r="B559" s="100" t="s">
        <v>633</v>
      </c>
      <c r="C559" s="139" t="s">
        <v>3322</v>
      </c>
      <c r="D559" s="139">
        <v>1005483</v>
      </c>
      <c r="E559" s="139" t="s">
        <v>3323</v>
      </c>
      <c r="F559" s="139">
        <v>42.655290000000001</v>
      </c>
      <c r="G559" s="139">
        <v>-83.232380000000006</v>
      </c>
      <c r="H559" s="139" t="s">
        <v>3324</v>
      </c>
      <c r="I559" s="139" t="s">
        <v>3325</v>
      </c>
      <c r="J559" s="139" t="s">
        <v>61</v>
      </c>
      <c r="K559" s="139">
        <v>48326</v>
      </c>
      <c r="L559" s="139" t="s">
        <v>3321</v>
      </c>
      <c r="M559" s="139">
        <v>44125</v>
      </c>
      <c r="N559" s="139" t="s">
        <v>3326</v>
      </c>
    </row>
    <row r="560" spans="1:14" ht="15.75" customHeight="1">
      <c r="A560" s="139">
        <v>2018</v>
      </c>
      <c r="B560" s="100" t="s">
        <v>633</v>
      </c>
      <c r="C560" s="139" t="s">
        <v>3327</v>
      </c>
      <c r="D560" s="139">
        <v>1005551</v>
      </c>
      <c r="E560" s="139" t="s">
        <v>3328</v>
      </c>
      <c r="F560" s="139">
        <v>42.371600000000001</v>
      </c>
      <c r="G560" s="139">
        <v>-82.968800000000002</v>
      </c>
      <c r="H560" s="139" t="s">
        <v>2954</v>
      </c>
      <c r="I560" s="139" t="s">
        <v>3329</v>
      </c>
      <c r="J560" s="139" t="s">
        <v>61</v>
      </c>
      <c r="K560" s="139">
        <v>48215</v>
      </c>
      <c r="L560" s="139" t="s">
        <v>3321</v>
      </c>
      <c r="M560" s="139">
        <v>78803</v>
      </c>
      <c r="N560" s="139" t="s">
        <v>1054</v>
      </c>
    </row>
    <row r="561" spans="1:14" ht="15.75" customHeight="1">
      <c r="A561" s="139">
        <v>2018</v>
      </c>
      <c r="B561" s="100" t="s">
        <v>633</v>
      </c>
      <c r="C561" s="139" t="s">
        <v>3330</v>
      </c>
      <c r="D561" s="139">
        <v>1005552</v>
      </c>
      <c r="E561" s="139" t="s">
        <v>3331</v>
      </c>
      <c r="F561" s="139">
        <v>40.461649000000001</v>
      </c>
      <c r="G561" s="139">
        <v>-86.116825000000006</v>
      </c>
      <c r="H561" s="139" t="s">
        <v>3332</v>
      </c>
      <c r="I561" s="139" t="s">
        <v>1955</v>
      </c>
      <c r="J561" s="139" t="s">
        <v>39</v>
      </c>
      <c r="K561" s="139">
        <v>46904</v>
      </c>
      <c r="L561" s="139" t="s">
        <v>3321</v>
      </c>
      <c r="M561" s="139">
        <v>34454</v>
      </c>
      <c r="N561" s="139" t="s">
        <v>1054</v>
      </c>
    </row>
    <row r="562" spans="1:14" ht="15.75" customHeight="1">
      <c r="A562" s="139">
        <v>2018</v>
      </c>
      <c r="B562" s="100" t="s">
        <v>633</v>
      </c>
      <c r="C562" s="139" t="s">
        <v>3333</v>
      </c>
      <c r="D562" s="139">
        <v>1007544</v>
      </c>
      <c r="E562" s="139" t="s">
        <v>3334</v>
      </c>
      <c r="F562" s="139">
        <v>40.459820000000001</v>
      </c>
      <c r="G562" s="139">
        <v>-86.109399999999994</v>
      </c>
      <c r="H562" s="139" t="s">
        <v>3332</v>
      </c>
      <c r="I562" s="139" t="s">
        <v>1955</v>
      </c>
      <c r="J562" s="139" t="s">
        <v>39</v>
      </c>
      <c r="K562" s="139">
        <v>46902</v>
      </c>
      <c r="L562" s="139" t="s">
        <v>3321</v>
      </c>
      <c r="M562" s="139">
        <v>19919</v>
      </c>
      <c r="N562" s="139" t="s">
        <v>1054</v>
      </c>
    </row>
    <row r="563" spans="1:14" ht="15.75" customHeight="1">
      <c r="A563" s="139">
        <v>2018</v>
      </c>
      <c r="B563" s="100" t="s">
        <v>633</v>
      </c>
      <c r="C563" s="139" t="s">
        <v>3335</v>
      </c>
      <c r="D563" s="139">
        <v>1007918</v>
      </c>
      <c r="E563" s="139" t="s">
        <v>3336</v>
      </c>
      <c r="F563" s="139">
        <v>42.569552000000002</v>
      </c>
      <c r="G563" s="139">
        <v>-83.033733999999995</v>
      </c>
      <c r="H563" s="139" t="s">
        <v>3337</v>
      </c>
      <c r="I563" s="139" t="s">
        <v>3338</v>
      </c>
      <c r="J563" s="139" t="s">
        <v>61</v>
      </c>
      <c r="K563" s="139">
        <v>48312</v>
      </c>
      <c r="L563" s="139" t="s">
        <v>3321</v>
      </c>
      <c r="M563" s="139">
        <v>91962</v>
      </c>
      <c r="N563" s="139" t="s">
        <v>1054</v>
      </c>
    </row>
    <row r="564" spans="1:14" ht="15.75" customHeight="1">
      <c r="A564" s="139">
        <v>2018</v>
      </c>
      <c r="B564" s="100" t="s">
        <v>633</v>
      </c>
      <c r="C564" s="139" t="s">
        <v>3339</v>
      </c>
      <c r="D564" s="139">
        <v>1001057</v>
      </c>
      <c r="E564" s="139" t="s">
        <v>3340</v>
      </c>
      <c r="F564" s="139">
        <v>42.565190000000001</v>
      </c>
      <c r="G564" s="139">
        <v>-83.037710000000004</v>
      </c>
      <c r="H564" s="139" t="s">
        <v>3341</v>
      </c>
      <c r="I564" s="139" t="s">
        <v>3338</v>
      </c>
      <c r="J564" s="139" t="s">
        <v>61</v>
      </c>
      <c r="K564" s="139">
        <v>48321</v>
      </c>
      <c r="L564" s="139" t="s">
        <v>3321</v>
      </c>
      <c r="M564" s="139">
        <v>507</v>
      </c>
      <c r="N564" s="139" t="s">
        <v>1054</v>
      </c>
    </row>
    <row r="565" spans="1:14" ht="15.75" customHeight="1">
      <c r="A565" s="139">
        <v>2018</v>
      </c>
      <c r="B565" s="100" t="s">
        <v>633</v>
      </c>
      <c r="C565" s="139" t="s">
        <v>3342</v>
      </c>
      <c r="D565" s="139">
        <v>1005484</v>
      </c>
      <c r="E565" s="139" t="s">
        <v>3343</v>
      </c>
      <c r="F565" s="139">
        <v>42.555529999999997</v>
      </c>
      <c r="G565" s="139">
        <v>-83.029390000000006</v>
      </c>
      <c r="H565" s="139" t="s">
        <v>3341</v>
      </c>
      <c r="I565" s="139" t="s">
        <v>3338</v>
      </c>
      <c r="J565" s="139" t="s">
        <v>61</v>
      </c>
      <c r="K565" s="139">
        <v>48312</v>
      </c>
      <c r="L565" s="139" t="s">
        <v>3321</v>
      </c>
      <c r="M565" s="139">
        <v>9217</v>
      </c>
      <c r="N565" s="139" t="s">
        <v>1054</v>
      </c>
    </row>
    <row r="566" spans="1:14" ht="15.75" customHeight="1">
      <c r="A566" s="139">
        <v>2018</v>
      </c>
      <c r="B566" s="100" t="s">
        <v>633</v>
      </c>
      <c r="C566" s="139" t="s">
        <v>3344</v>
      </c>
      <c r="D566" s="139">
        <v>1005554</v>
      </c>
      <c r="E566" s="139" t="s">
        <v>3345</v>
      </c>
      <c r="F566" s="139">
        <v>41.695224000000003</v>
      </c>
      <c r="G566" s="139">
        <v>-83.518833999999998</v>
      </c>
      <c r="H566" s="139" t="s">
        <v>3346</v>
      </c>
      <c r="I566" s="139" t="s">
        <v>3347</v>
      </c>
      <c r="J566" s="139" t="s">
        <v>95</v>
      </c>
      <c r="K566" s="139">
        <v>43608</v>
      </c>
      <c r="L566" s="139" t="s">
        <v>3321</v>
      </c>
      <c r="M566" s="139">
        <v>90535</v>
      </c>
      <c r="N566" s="139" t="s">
        <v>1054</v>
      </c>
    </row>
    <row r="567" spans="1:14" ht="15.75" customHeight="1">
      <c r="A567" s="139">
        <v>2018</v>
      </c>
      <c r="B567" s="100" t="s">
        <v>633</v>
      </c>
      <c r="C567" s="139" t="s">
        <v>3348</v>
      </c>
      <c r="D567" s="139">
        <v>1005553</v>
      </c>
      <c r="E567" s="139" t="s">
        <v>3349</v>
      </c>
      <c r="F567" s="139">
        <v>42.461390000000002</v>
      </c>
      <c r="G567" s="139">
        <v>-83.044600000000003</v>
      </c>
      <c r="H567" s="139" t="s">
        <v>3350</v>
      </c>
      <c r="I567" s="139" t="s">
        <v>3338</v>
      </c>
      <c r="J567" s="139" t="s">
        <v>61</v>
      </c>
      <c r="K567" s="139">
        <v>48091</v>
      </c>
      <c r="L567" s="139" t="s">
        <v>3321</v>
      </c>
      <c r="M567" s="139">
        <v>7005</v>
      </c>
      <c r="N567" s="139" t="s">
        <v>1054</v>
      </c>
    </row>
    <row r="568" spans="1:14" ht="15.75" customHeight="1">
      <c r="A568" s="139">
        <v>2018</v>
      </c>
      <c r="B568" s="100" t="s">
        <v>633</v>
      </c>
      <c r="C568" s="139" t="s">
        <v>3351</v>
      </c>
      <c r="D568" s="139">
        <v>1005485</v>
      </c>
      <c r="E568" s="139" t="s">
        <v>3352</v>
      </c>
      <c r="F568" s="139">
        <v>42.455440000000003</v>
      </c>
      <c r="G568" s="139">
        <v>-83.040948999999998</v>
      </c>
      <c r="H568" s="139" t="s">
        <v>3350</v>
      </c>
      <c r="I568" s="139" t="s">
        <v>3338</v>
      </c>
      <c r="J568" s="139" t="s">
        <v>61</v>
      </c>
      <c r="K568" s="139">
        <v>48091</v>
      </c>
      <c r="L568" s="139" t="s">
        <v>3321</v>
      </c>
      <c r="M568" s="139">
        <v>99111</v>
      </c>
      <c r="N568" s="139" t="s">
        <v>1054</v>
      </c>
    </row>
    <row r="569" spans="1:14" ht="15.75" customHeight="1">
      <c r="A569" s="139">
        <v>2018</v>
      </c>
      <c r="B569" s="100" t="s">
        <v>633</v>
      </c>
      <c r="C569" s="139" t="s">
        <v>3353</v>
      </c>
      <c r="D569" s="139">
        <v>1005567</v>
      </c>
      <c r="E569" s="139" t="s">
        <v>3354</v>
      </c>
      <c r="F569" s="139">
        <v>42.450741999999998</v>
      </c>
      <c r="G569" s="139">
        <v>-83.034594999999996</v>
      </c>
      <c r="H569" s="139" t="s">
        <v>3355</v>
      </c>
      <c r="I569" s="139" t="s">
        <v>3356</v>
      </c>
      <c r="J569" s="139" t="s">
        <v>61</v>
      </c>
      <c r="K569" s="139">
        <v>48091</v>
      </c>
      <c r="L569" s="139" t="s">
        <v>3321</v>
      </c>
      <c r="M569" s="139">
        <v>6104</v>
      </c>
      <c r="N569" s="139" t="s">
        <v>1054</v>
      </c>
    </row>
    <row r="570" spans="1:14" ht="15.75" customHeight="1">
      <c r="A570" s="139">
        <v>2018</v>
      </c>
      <c r="B570" s="100" t="s">
        <v>633</v>
      </c>
      <c r="C570" s="139" t="s">
        <v>3357</v>
      </c>
      <c r="D570" s="139">
        <v>1007603</v>
      </c>
      <c r="E570" s="139" t="s">
        <v>3358</v>
      </c>
      <c r="F570" s="139">
        <v>45.107999999999997</v>
      </c>
      <c r="G570" s="139">
        <v>-87.606999999999999</v>
      </c>
      <c r="H570" s="139" t="s">
        <v>3359</v>
      </c>
      <c r="I570" s="139" t="s">
        <v>3360</v>
      </c>
      <c r="J570" s="139" t="s">
        <v>61</v>
      </c>
      <c r="K570" s="139">
        <v>49858</v>
      </c>
      <c r="L570" s="139" t="s">
        <v>3361</v>
      </c>
      <c r="M570" s="139">
        <v>36961</v>
      </c>
      <c r="N570" s="139" t="s">
        <v>1054</v>
      </c>
    </row>
    <row r="571" spans="1:14" ht="15.75" customHeight="1">
      <c r="A571" s="139">
        <v>2018</v>
      </c>
      <c r="B571" s="100" t="s">
        <v>633</v>
      </c>
      <c r="C571" s="139" t="s">
        <v>3362</v>
      </c>
      <c r="D571" s="139">
        <v>1006608</v>
      </c>
      <c r="E571" s="139" t="s">
        <v>3363</v>
      </c>
      <c r="F571" s="139">
        <v>43.308506999999999</v>
      </c>
      <c r="G571" s="139">
        <v>-73.634808000000007</v>
      </c>
      <c r="H571" s="139" t="s">
        <v>3364</v>
      </c>
      <c r="I571" s="139" t="s">
        <v>3211</v>
      </c>
      <c r="J571" s="139" t="s">
        <v>87</v>
      </c>
      <c r="K571" s="139">
        <v>12801</v>
      </c>
      <c r="L571" s="139" t="s">
        <v>3365</v>
      </c>
      <c r="M571" s="139">
        <v>127295</v>
      </c>
      <c r="N571" s="139" t="s">
        <v>1448</v>
      </c>
    </row>
    <row r="572" spans="1:14" ht="15.75" customHeight="1">
      <c r="A572" s="139">
        <v>2018</v>
      </c>
      <c r="B572" s="100" t="s">
        <v>633</v>
      </c>
      <c r="C572" s="139" t="s">
        <v>3366</v>
      </c>
      <c r="D572" s="139">
        <v>1007548</v>
      </c>
      <c r="E572" s="139" t="s">
        <v>3367</v>
      </c>
      <c r="F572" s="139">
        <v>30.186143999999999</v>
      </c>
      <c r="G572" s="139">
        <v>-93.331209000000001</v>
      </c>
      <c r="H572" s="139" t="s">
        <v>3368</v>
      </c>
      <c r="I572" s="139" t="s">
        <v>2190</v>
      </c>
      <c r="J572" s="139" t="s">
        <v>50</v>
      </c>
      <c r="K572" s="139">
        <v>70665</v>
      </c>
      <c r="L572" s="139" t="s">
        <v>3369</v>
      </c>
      <c r="M572" s="139">
        <v>100269</v>
      </c>
      <c r="N572" s="139" t="s">
        <v>1054</v>
      </c>
    </row>
    <row r="573" spans="1:14" ht="15.75" customHeight="1">
      <c r="A573" s="139">
        <v>2018</v>
      </c>
      <c r="B573" s="100" t="s">
        <v>633</v>
      </c>
      <c r="C573" s="139" t="s">
        <v>3370</v>
      </c>
      <c r="D573" s="139">
        <v>1006856</v>
      </c>
      <c r="E573" s="139" t="s">
        <v>3371</v>
      </c>
      <c r="F573" s="139">
        <v>30.044944000000001</v>
      </c>
      <c r="G573" s="139">
        <v>-93.788027999999997</v>
      </c>
      <c r="H573" s="139" t="s">
        <v>3372</v>
      </c>
      <c r="I573" s="139" t="s">
        <v>3373</v>
      </c>
      <c r="J573" s="139" t="s">
        <v>115</v>
      </c>
      <c r="K573" s="139">
        <v>77630</v>
      </c>
      <c r="L573" s="139" t="s">
        <v>2039</v>
      </c>
      <c r="M573" s="139">
        <v>56943</v>
      </c>
      <c r="N573" s="139" t="s">
        <v>1054</v>
      </c>
    </row>
    <row r="574" spans="1:14" ht="15.75" customHeight="1">
      <c r="A574" s="139">
        <v>2018</v>
      </c>
      <c r="B574" s="100" t="s">
        <v>633</v>
      </c>
      <c r="C574" s="139" t="s">
        <v>3374</v>
      </c>
      <c r="D574" s="139">
        <v>1002438</v>
      </c>
      <c r="E574" s="139" t="s">
        <v>3375</v>
      </c>
      <c r="F574" s="139">
        <v>41.127229999999997</v>
      </c>
      <c r="G574" s="139">
        <v>-77.455860000000001</v>
      </c>
      <c r="H574" s="139" t="s">
        <v>3376</v>
      </c>
      <c r="I574" s="139" t="s">
        <v>1159</v>
      </c>
      <c r="J574" s="139" t="s">
        <v>103</v>
      </c>
      <c r="K574" s="139">
        <v>17745</v>
      </c>
      <c r="L574" s="139" t="s">
        <v>3377</v>
      </c>
      <c r="M574" s="139">
        <v>100788</v>
      </c>
      <c r="N574" s="139" t="s">
        <v>1160</v>
      </c>
    </row>
    <row r="575" spans="1:14" ht="15.75" customHeight="1">
      <c r="A575" s="139">
        <v>2018</v>
      </c>
      <c r="B575" s="100" t="s">
        <v>633</v>
      </c>
      <c r="C575" s="139" t="s">
        <v>3378</v>
      </c>
      <c r="D575" s="139">
        <v>1003156</v>
      </c>
      <c r="E575" s="139" t="s">
        <v>3379</v>
      </c>
      <c r="F575" s="139">
        <v>34.383510999999999</v>
      </c>
      <c r="G575" s="139">
        <v>-92.725444999999993</v>
      </c>
      <c r="H575" s="139" t="s">
        <v>3380</v>
      </c>
      <c r="I575" s="139" t="s">
        <v>3381</v>
      </c>
      <c r="J575" s="139" t="s">
        <v>12</v>
      </c>
      <c r="K575" s="139">
        <v>72104</v>
      </c>
      <c r="L575" s="139" t="s">
        <v>1462</v>
      </c>
      <c r="M575" s="139">
        <v>60294</v>
      </c>
      <c r="N575" s="139" t="s">
        <v>1054</v>
      </c>
    </row>
    <row r="576" spans="1:14" ht="15.75" customHeight="1">
      <c r="A576" s="139">
        <v>2018</v>
      </c>
      <c r="B576" s="100" t="s">
        <v>633</v>
      </c>
      <c r="C576" s="139" t="s">
        <v>3382</v>
      </c>
      <c r="D576" s="139">
        <v>1004877</v>
      </c>
      <c r="E576" s="139" t="s">
        <v>3383</v>
      </c>
      <c r="F576" s="139">
        <v>34.599747000000001</v>
      </c>
      <c r="G576" s="139">
        <v>-79.766786999999994</v>
      </c>
      <c r="H576" s="139" t="s">
        <v>1460</v>
      </c>
      <c r="I576" s="139" t="s">
        <v>3384</v>
      </c>
      <c r="J576" s="139" t="s">
        <v>107</v>
      </c>
      <c r="K576" s="139">
        <v>29512</v>
      </c>
      <c r="L576" s="139" t="s">
        <v>1462</v>
      </c>
      <c r="M576" s="139">
        <v>59190</v>
      </c>
      <c r="N576" s="139" t="s">
        <v>1054</v>
      </c>
    </row>
    <row r="577" spans="1:14" ht="15.75" customHeight="1">
      <c r="A577" s="139">
        <v>2018</v>
      </c>
      <c r="B577" s="100" t="s">
        <v>633</v>
      </c>
      <c r="C577" s="139" t="s">
        <v>3385</v>
      </c>
      <c r="D577" s="139">
        <v>1007644</v>
      </c>
      <c r="E577" s="139" t="s">
        <v>3386</v>
      </c>
      <c r="F577" s="139">
        <v>45.936570000000003</v>
      </c>
      <c r="G577" s="139">
        <v>-90.447760000000002</v>
      </c>
      <c r="H577" s="139" t="s">
        <v>3387</v>
      </c>
      <c r="I577" s="139" t="s">
        <v>3388</v>
      </c>
      <c r="J577" s="139" t="s">
        <v>132</v>
      </c>
      <c r="K577" s="139">
        <v>54552</v>
      </c>
      <c r="L577" s="139" t="s">
        <v>3389</v>
      </c>
      <c r="M577" s="139">
        <v>29622</v>
      </c>
      <c r="N577" s="139" t="s">
        <v>1054</v>
      </c>
    </row>
    <row r="578" spans="1:14" ht="15.75" customHeight="1">
      <c r="A578" s="139">
        <v>2018</v>
      </c>
      <c r="B578" s="100" t="s">
        <v>633</v>
      </c>
      <c r="C578" s="139" t="s">
        <v>3390</v>
      </c>
      <c r="D578" s="139">
        <v>1000789</v>
      </c>
      <c r="E578" s="139" t="s">
        <v>3391</v>
      </c>
      <c r="F578" s="139">
        <v>37.860028</v>
      </c>
      <c r="G578" s="139">
        <v>-90.519443999999993</v>
      </c>
      <c r="H578" s="139" t="s">
        <v>3392</v>
      </c>
      <c r="I578" s="139" t="s">
        <v>3393</v>
      </c>
      <c r="J578" s="139" t="s">
        <v>68</v>
      </c>
      <c r="K578" s="139">
        <v>63601</v>
      </c>
      <c r="L578" s="139" t="s">
        <v>3394</v>
      </c>
      <c r="M578" s="139">
        <v>36103</v>
      </c>
      <c r="N578" s="139" t="s">
        <v>1050</v>
      </c>
    </row>
    <row r="579" spans="1:14" ht="15.75" customHeight="1">
      <c r="A579" s="139">
        <v>2018</v>
      </c>
      <c r="B579" s="100" t="s">
        <v>633</v>
      </c>
      <c r="C579" s="139" t="s">
        <v>3395</v>
      </c>
      <c r="D579" s="139">
        <v>1006534</v>
      </c>
      <c r="E579" s="139" t="s">
        <v>3396</v>
      </c>
      <c r="F579" s="139">
        <v>42.330370000000002</v>
      </c>
      <c r="G579" s="139">
        <v>-95.342529999999996</v>
      </c>
      <c r="H579" s="139" t="s">
        <v>3397</v>
      </c>
      <c r="I579" s="139" t="s">
        <v>3398</v>
      </c>
      <c r="J579" s="139" t="s">
        <v>42</v>
      </c>
      <c r="K579" s="139">
        <v>51431</v>
      </c>
      <c r="L579" s="139" t="s">
        <v>1093</v>
      </c>
      <c r="M579" s="139">
        <v>174439</v>
      </c>
      <c r="N579" s="139" t="s">
        <v>1127</v>
      </c>
    </row>
    <row r="580" spans="1:14" ht="15.75" customHeight="1">
      <c r="A580" s="139">
        <v>2018</v>
      </c>
      <c r="B580" s="100" t="s">
        <v>633</v>
      </c>
      <c r="C580" s="139" t="s">
        <v>3399</v>
      </c>
      <c r="D580" s="139">
        <v>1009067</v>
      </c>
      <c r="E580" s="139" t="s">
        <v>3400</v>
      </c>
      <c r="F580" s="139">
        <v>27.804444</v>
      </c>
      <c r="G580" s="139">
        <v>-97.424443999999994</v>
      </c>
      <c r="H580" s="139" t="s">
        <v>2161</v>
      </c>
      <c r="I580" s="139" t="s">
        <v>2162</v>
      </c>
      <c r="J580" s="139" t="s">
        <v>115</v>
      </c>
      <c r="K580" s="139">
        <v>78407</v>
      </c>
      <c r="L580" s="139" t="s">
        <v>1093</v>
      </c>
      <c r="M580" s="139">
        <v>508080</v>
      </c>
      <c r="N580" s="139" t="s">
        <v>2432</v>
      </c>
    </row>
    <row r="581" spans="1:14" ht="15.75" customHeight="1">
      <c r="A581" s="139">
        <v>2018</v>
      </c>
      <c r="B581" s="100" t="s">
        <v>633</v>
      </c>
      <c r="C581" s="139" t="s">
        <v>3401</v>
      </c>
      <c r="D581" s="139">
        <v>1009066</v>
      </c>
      <c r="E581" s="139" t="s">
        <v>3402</v>
      </c>
      <c r="F581" s="139">
        <v>27.832011000000001</v>
      </c>
      <c r="G581" s="139">
        <v>-97.525582</v>
      </c>
      <c r="H581" s="139" t="s">
        <v>2483</v>
      </c>
      <c r="I581" s="139" t="s">
        <v>2162</v>
      </c>
      <c r="J581" s="139" t="s">
        <v>115</v>
      </c>
      <c r="K581" s="139">
        <v>78409</v>
      </c>
      <c r="L581" s="139" t="s">
        <v>1093</v>
      </c>
      <c r="M581" s="139">
        <v>2735963</v>
      </c>
      <c r="N581" s="139" t="s">
        <v>2432</v>
      </c>
    </row>
    <row r="582" spans="1:14" ht="15.75" customHeight="1">
      <c r="A582" s="139">
        <v>2018</v>
      </c>
      <c r="B582" s="100" t="s">
        <v>633</v>
      </c>
      <c r="C582" s="139" t="s">
        <v>3403</v>
      </c>
      <c r="D582" s="139">
        <v>1004079</v>
      </c>
      <c r="E582" s="139" t="s">
        <v>3404</v>
      </c>
      <c r="F582" s="139">
        <v>42.636667000000003</v>
      </c>
      <c r="G582" s="139">
        <v>-92.022778000000002</v>
      </c>
      <c r="H582" s="139" t="s">
        <v>3405</v>
      </c>
      <c r="I582" s="139" t="s">
        <v>3406</v>
      </c>
      <c r="J582" s="139" t="s">
        <v>42</v>
      </c>
      <c r="K582" s="139">
        <v>50629</v>
      </c>
      <c r="L582" s="139" t="s">
        <v>1093</v>
      </c>
      <c r="M582" s="139">
        <v>178223</v>
      </c>
      <c r="N582" s="139" t="s">
        <v>1127</v>
      </c>
    </row>
    <row r="583" spans="1:14" ht="15.75" customHeight="1">
      <c r="A583" s="139">
        <v>2018</v>
      </c>
      <c r="B583" s="100" t="s">
        <v>633</v>
      </c>
      <c r="C583" s="139" t="s">
        <v>3407</v>
      </c>
      <c r="D583" s="139">
        <v>1003834</v>
      </c>
      <c r="E583" s="139" t="s">
        <v>3408</v>
      </c>
      <c r="F583" s="139">
        <v>41.523600000000002</v>
      </c>
      <c r="G583" s="139">
        <v>-94.381900000000002</v>
      </c>
      <c r="H583" s="139" t="s">
        <v>3409</v>
      </c>
      <c r="I583" s="139" t="s">
        <v>3410</v>
      </c>
      <c r="J583" s="139" t="s">
        <v>42</v>
      </c>
      <c r="K583" s="139">
        <v>50164</v>
      </c>
      <c r="L583" s="139" t="s">
        <v>1093</v>
      </c>
      <c r="M583" s="139">
        <v>169710</v>
      </c>
      <c r="N583" s="139" t="s">
        <v>1127</v>
      </c>
    </row>
    <row r="584" spans="1:14" ht="15.75" customHeight="1">
      <c r="A584" s="139">
        <v>2018</v>
      </c>
      <c r="B584" s="100" t="s">
        <v>633</v>
      </c>
      <c r="C584" s="139" t="s">
        <v>3411</v>
      </c>
      <c r="D584" s="139">
        <v>1003970</v>
      </c>
      <c r="E584" s="139" t="s">
        <v>3412</v>
      </c>
      <c r="F584" s="139">
        <v>42.736600000000003</v>
      </c>
      <c r="G584" s="139">
        <v>-92.6173</v>
      </c>
      <c r="H584" s="139" t="s">
        <v>3413</v>
      </c>
      <c r="I584" s="139" t="s">
        <v>3293</v>
      </c>
      <c r="J584" s="139" t="s">
        <v>42</v>
      </c>
      <c r="K584" s="139">
        <v>50670</v>
      </c>
      <c r="L584" s="139" t="s">
        <v>1093</v>
      </c>
      <c r="M584" s="139">
        <v>175082</v>
      </c>
      <c r="N584" s="139" t="s">
        <v>1127</v>
      </c>
    </row>
    <row r="585" spans="1:14" ht="15.75" customHeight="1">
      <c r="A585" s="139">
        <v>2018</v>
      </c>
      <c r="B585" s="100" t="s">
        <v>633</v>
      </c>
      <c r="C585" s="139" t="s">
        <v>3414</v>
      </c>
      <c r="D585" s="139">
        <v>1005263</v>
      </c>
      <c r="E585" s="139" t="s">
        <v>3415</v>
      </c>
      <c r="F585" s="139">
        <v>36.603729999999999</v>
      </c>
      <c r="G585" s="139">
        <v>-87.258690000000001</v>
      </c>
      <c r="H585" s="139" t="s">
        <v>3416</v>
      </c>
      <c r="I585" s="139" t="s">
        <v>2316</v>
      </c>
      <c r="J585" s="139" t="s">
        <v>113</v>
      </c>
      <c r="K585" s="139">
        <v>37040</v>
      </c>
      <c r="L585" s="139" t="s">
        <v>3417</v>
      </c>
      <c r="M585" s="139">
        <v>49451</v>
      </c>
      <c r="N585" s="139" t="s">
        <v>1054</v>
      </c>
    </row>
    <row r="586" spans="1:14" ht="15.75" customHeight="1">
      <c r="A586" s="139">
        <v>2018</v>
      </c>
      <c r="B586" s="100" t="s">
        <v>633</v>
      </c>
      <c r="C586" s="139" t="s">
        <v>3418</v>
      </c>
      <c r="D586" s="139">
        <v>1001836</v>
      </c>
      <c r="E586" s="139" t="s">
        <v>3419</v>
      </c>
      <c r="F586" s="139">
        <v>30.03322</v>
      </c>
      <c r="G586" s="139">
        <v>-89.910210000000006</v>
      </c>
      <c r="H586" s="139" t="s">
        <v>3420</v>
      </c>
      <c r="I586" s="139" t="s">
        <v>3421</v>
      </c>
      <c r="J586" s="139" t="s">
        <v>50</v>
      </c>
      <c r="K586" s="139">
        <v>70129</v>
      </c>
      <c r="L586" s="139" t="s">
        <v>3422</v>
      </c>
      <c r="M586" s="139">
        <v>22983</v>
      </c>
      <c r="N586" s="139" t="s">
        <v>1054</v>
      </c>
    </row>
    <row r="587" spans="1:14" ht="15.75" customHeight="1">
      <c r="A587" s="139">
        <v>2018</v>
      </c>
      <c r="B587" s="100" t="s">
        <v>633</v>
      </c>
      <c r="C587" s="139" t="s">
        <v>3423</v>
      </c>
      <c r="D587" s="139">
        <v>1005024</v>
      </c>
      <c r="E587" s="139" t="s">
        <v>3424</v>
      </c>
      <c r="F587" s="139">
        <v>39.203561999999998</v>
      </c>
      <c r="G587" s="139">
        <v>-94.479326</v>
      </c>
      <c r="H587" s="139" t="s">
        <v>3425</v>
      </c>
      <c r="I587" s="139" t="s">
        <v>3426</v>
      </c>
      <c r="J587" s="139" t="s">
        <v>68</v>
      </c>
      <c r="K587" s="139">
        <v>64119</v>
      </c>
      <c r="L587" s="139" t="s">
        <v>3427</v>
      </c>
      <c r="M587" s="139">
        <v>89293</v>
      </c>
      <c r="N587" s="139" t="s">
        <v>1054</v>
      </c>
    </row>
    <row r="588" spans="1:14" ht="15.75" customHeight="1">
      <c r="A588" s="139">
        <v>2018</v>
      </c>
      <c r="B588" s="100" t="s">
        <v>633</v>
      </c>
      <c r="C588" s="139" t="s">
        <v>3428</v>
      </c>
      <c r="D588" s="139">
        <v>1002626</v>
      </c>
      <c r="E588" s="139" t="s">
        <v>3429</v>
      </c>
      <c r="F588" s="139">
        <v>38.293500000000002</v>
      </c>
      <c r="G588" s="139">
        <v>-85.532200000000003</v>
      </c>
      <c r="H588" s="139" t="s">
        <v>3430</v>
      </c>
      <c r="I588" s="139" t="s">
        <v>1327</v>
      </c>
      <c r="J588" s="139" t="s">
        <v>47</v>
      </c>
      <c r="K588" s="139">
        <v>40241</v>
      </c>
      <c r="L588" s="139" t="s">
        <v>3427</v>
      </c>
      <c r="M588" s="139">
        <v>89672</v>
      </c>
      <c r="N588" s="139" t="s">
        <v>1054</v>
      </c>
    </row>
    <row r="589" spans="1:14" ht="15.75" customHeight="1">
      <c r="A589" s="139">
        <v>2018</v>
      </c>
      <c r="B589" s="100" t="s">
        <v>633</v>
      </c>
      <c r="C589" s="139" t="s">
        <v>3431</v>
      </c>
      <c r="D589" s="139">
        <v>1002753</v>
      </c>
      <c r="E589" s="139" t="s">
        <v>3432</v>
      </c>
      <c r="F589" s="139">
        <v>42.370199999999997</v>
      </c>
      <c r="G589" s="139">
        <v>-83.395499999999998</v>
      </c>
      <c r="H589" s="139" t="s">
        <v>3433</v>
      </c>
      <c r="I589" s="139" t="s">
        <v>2029</v>
      </c>
      <c r="J589" s="139" t="s">
        <v>61</v>
      </c>
      <c r="K589" s="139">
        <v>48150</v>
      </c>
      <c r="L589" s="139" t="s">
        <v>3427</v>
      </c>
      <c r="M589" s="139">
        <v>12571</v>
      </c>
      <c r="N589" s="139" t="s">
        <v>1054</v>
      </c>
    </row>
    <row r="590" spans="1:14" ht="15.75" customHeight="1">
      <c r="A590" s="139">
        <v>2018</v>
      </c>
      <c r="B590" s="100" t="s">
        <v>633</v>
      </c>
      <c r="C590" s="139" t="s">
        <v>3434</v>
      </c>
      <c r="D590" s="139">
        <v>1004951</v>
      </c>
      <c r="E590" s="139" t="s">
        <v>3435</v>
      </c>
      <c r="F590" s="139">
        <v>38.154980000000002</v>
      </c>
      <c r="G590" s="139">
        <v>-85.727149999999995</v>
      </c>
      <c r="H590" s="139" t="s">
        <v>3430</v>
      </c>
      <c r="I590" s="139" t="s">
        <v>1327</v>
      </c>
      <c r="J590" s="139" t="s">
        <v>47</v>
      </c>
      <c r="K590" s="139">
        <v>40213</v>
      </c>
      <c r="L590" s="139" t="s">
        <v>3427</v>
      </c>
      <c r="M590" s="139">
        <v>64537</v>
      </c>
      <c r="N590" s="139" t="s">
        <v>1054</v>
      </c>
    </row>
    <row r="591" spans="1:14" ht="15.75" customHeight="1">
      <c r="A591" s="139">
        <v>2018</v>
      </c>
      <c r="B591" s="100" t="s">
        <v>633</v>
      </c>
      <c r="C591" s="139" t="s">
        <v>3436</v>
      </c>
      <c r="D591" s="139">
        <v>1002755</v>
      </c>
      <c r="E591" s="139" t="s">
        <v>3437</v>
      </c>
      <c r="F591" s="139">
        <v>42.278377999999996</v>
      </c>
      <c r="G591" s="139">
        <v>-83.412204000000003</v>
      </c>
      <c r="H591" s="139" t="s">
        <v>3438</v>
      </c>
      <c r="I591" s="139" t="s">
        <v>2029</v>
      </c>
      <c r="J591" s="139" t="s">
        <v>61</v>
      </c>
      <c r="K591" s="139">
        <v>48184</v>
      </c>
      <c r="L591" s="139" t="s">
        <v>3427</v>
      </c>
      <c r="M591" s="139">
        <v>64579</v>
      </c>
      <c r="N591" s="139" t="s">
        <v>1054</v>
      </c>
    </row>
    <row r="592" spans="1:14" ht="15.75" customHeight="1">
      <c r="A592" s="139">
        <v>2018</v>
      </c>
      <c r="B592" s="100" t="s">
        <v>633</v>
      </c>
      <c r="C592" s="139" t="s">
        <v>3439</v>
      </c>
      <c r="D592" s="139">
        <v>1000104</v>
      </c>
      <c r="E592" s="139" t="s">
        <v>3440</v>
      </c>
      <c r="F592" s="139">
        <v>41.483460000000001</v>
      </c>
      <c r="G592" s="139">
        <v>-82.061120000000003</v>
      </c>
      <c r="H592" s="139" t="s">
        <v>3441</v>
      </c>
      <c r="I592" s="139" t="s">
        <v>3442</v>
      </c>
      <c r="J592" s="139" t="s">
        <v>95</v>
      </c>
      <c r="K592" s="139">
        <v>44012</v>
      </c>
      <c r="L592" s="139" t="s">
        <v>3427</v>
      </c>
      <c r="M592" s="139">
        <v>33671</v>
      </c>
      <c r="N592" s="139" t="s">
        <v>1054</v>
      </c>
    </row>
    <row r="593" spans="1:14" ht="15.75" customHeight="1">
      <c r="A593" s="139">
        <v>2018</v>
      </c>
      <c r="B593" s="100" t="s">
        <v>633</v>
      </c>
      <c r="C593" s="139" t="s">
        <v>3443</v>
      </c>
      <c r="D593" s="139">
        <v>1006754</v>
      </c>
      <c r="E593" s="139" t="s">
        <v>3444</v>
      </c>
      <c r="F593" s="139">
        <v>42.301054999999998</v>
      </c>
      <c r="G593" s="139">
        <v>-83.232992999999993</v>
      </c>
      <c r="H593" s="139" t="s">
        <v>3445</v>
      </c>
      <c r="I593" s="139" t="s">
        <v>2029</v>
      </c>
      <c r="J593" s="139" t="s">
        <v>61</v>
      </c>
      <c r="K593" s="139">
        <v>48124</v>
      </c>
      <c r="L593" s="139" t="s">
        <v>3427</v>
      </c>
      <c r="M593" s="139">
        <v>70435</v>
      </c>
      <c r="N593" s="139" t="s">
        <v>1054</v>
      </c>
    </row>
    <row r="594" spans="1:14" ht="15.75" customHeight="1">
      <c r="A594" s="139">
        <v>2018</v>
      </c>
      <c r="B594" s="100" t="s">
        <v>633</v>
      </c>
      <c r="C594" s="139" t="s">
        <v>3446</v>
      </c>
      <c r="D594" s="139">
        <v>1005668</v>
      </c>
      <c r="E594" s="139" t="s">
        <v>3447</v>
      </c>
      <c r="F594" s="139">
        <v>42.302500000000002</v>
      </c>
      <c r="G594" s="139">
        <v>-83.154167000000001</v>
      </c>
      <c r="H594" s="139" t="s">
        <v>3445</v>
      </c>
      <c r="I594" s="139" t="s">
        <v>3329</v>
      </c>
      <c r="J594" s="139" t="s">
        <v>61</v>
      </c>
      <c r="K594" s="139">
        <v>48121</v>
      </c>
      <c r="L594" s="139" t="s">
        <v>3427</v>
      </c>
      <c r="M594" s="139">
        <v>81446</v>
      </c>
      <c r="N594" s="139" t="s">
        <v>1054</v>
      </c>
    </row>
    <row r="595" spans="1:14" ht="15.75" customHeight="1">
      <c r="A595" s="139">
        <v>2018</v>
      </c>
      <c r="B595" s="100" t="s">
        <v>633</v>
      </c>
      <c r="C595" s="139" t="s">
        <v>3448</v>
      </c>
      <c r="D595" s="139">
        <v>1003264</v>
      </c>
      <c r="E595" s="139" t="s">
        <v>3449</v>
      </c>
      <c r="F595" s="139">
        <v>39.268929999999997</v>
      </c>
      <c r="G595" s="139">
        <v>-84.423289999999994</v>
      </c>
      <c r="H595" s="139" t="s">
        <v>3450</v>
      </c>
      <c r="I595" s="139" t="s">
        <v>1176</v>
      </c>
      <c r="J595" s="139" t="s">
        <v>95</v>
      </c>
      <c r="K595" s="139">
        <v>45241</v>
      </c>
      <c r="L595" s="139" t="s">
        <v>3427</v>
      </c>
      <c r="M595" s="139">
        <v>9273</v>
      </c>
      <c r="N595" s="139" t="s">
        <v>1054</v>
      </c>
    </row>
    <row r="596" spans="1:14" ht="15.75" customHeight="1">
      <c r="A596" s="139">
        <v>2018</v>
      </c>
      <c r="B596" s="100" t="s">
        <v>633</v>
      </c>
      <c r="C596" s="139" t="s">
        <v>3451</v>
      </c>
      <c r="D596" s="139">
        <v>1003262</v>
      </c>
      <c r="E596" s="139" t="s">
        <v>3452</v>
      </c>
      <c r="F596" s="139">
        <v>42.583440000000003</v>
      </c>
      <c r="G596" s="139">
        <v>-83.049890000000005</v>
      </c>
      <c r="H596" s="139" t="s">
        <v>3453</v>
      </c>
      <c r="I596" s="139" t="s">
        <v>3338</v>
      </c>
      <c r="J596" s="139" t="s">
        <v>61</v>
      </c>
      <c r="K596" s="139">
        <v>48310</v>
      </c>
      <c r="L596" s="139" t="s">
        <v>3427</v>
      </c>
      <c r="M596" s="139">
        <v>32737</v>
      </c>
      <c r="N596" s="139" t="s">
        <v>1054</v>
      </c>
    </row>
    <row r="597" spans="1:14" ht="15.75" customHeight="1">
      <c r="A597" s="139">
        <v>2018</v>
      </c>
      <c r="B597" s="100" t="s">
        <v>633</v>
      </c>
      <c r="C597" s="139" t="s">
        <v>3454</v>
      </c>
      <c r="D597" s="139">
        <v>1006032</v>
      </c>
      <c r="F597" s="139">
        <v>38.622599999999998</v>
      </c>
      <c r="G597" s="139">
        <v>-115.6198</v>
      </c>
      <c r="H597" s="139" t="s">
        <v>3455</v>
      </c>
      <c r="I597" s="139" t="s">
        <v>3456</v>
      </c>
      <c r="J597" s="139" t="s">
        <v>76</v>
      </c>
      <c r="K597" s="139">
        <v>89301</v>
      </c>
      <c r="L597" s="139" t="s">
        <v>3457</v>
      </c>
      <c r="M597" s="139">
        <v>14239</v>
      </c>
      <c r="N597" s="139" t="s">
        <v>1306</v>
      </c>
    </row>
    <row r="598" spans="1:14" ht="15.75" customHeight="1">
      <c r="A598" s="139">
        <v>2018</v>
      </c>
      <c r="B598" s="100" t="s">
        <v>633</v>
      </c>
      <c r="C598" s="139" t="s">
        <v>3458</v>
      </c>
      <c r="D598" s="139">
        <v>1004641</v>
      </c>
      <c r="E598" s="139" t="s">
        <v>3459</v>
      </c>
      <c r="F598" s="139">
        <v>39.586111000000002</v>
      </c>
      <c r="G598" s="139">
        <v>-75.649439000000001</v>
      </c>
      <c r="H598" s="139" t="s">
        <v>3076</v>
      </c>
      <c r="I598" s="139" t="s">
        <v>3460</v>
      </c>
      <c r="J598" s="139" t="s">
        <v>23</v>
      </c>
      <c r="K598" s="139">
        <v>19706</v>
      </c>
      <c r="L598" s="139" t="s">
        <v>3461</v>
      </c>
      <c r="M598" s="139">
        <v>166</v>
      </c>
      <c r="N598" s="139" t="s">
        <v>1054</v>
      </c>
    </row>
    <row r="599" spans="1:14" ht="15.75" customHeight="1">
      <c r="A599" s="139">
        <v>2018</v>
      </c>
      <c r="B599" s="100" t="s">
        <v>633</v>
      </c>
      <c r="C599" s="139" t="s">
        <v>3462</v>
      </c>
      <c r="D599" s="139">
        <v>1007910</v>
      </c>
      <c r="E599" s="139" t="s">
        <v>3463</v>
      </c>
      <c r="F599" s="139">
        <v>38.76408</v>
      </c>
      <c r="G599" s="139">
        <v>-104.79509</v>
      </c>
      <c r="H599" s="139" t="s">
        <v>3464</v>
      </c>
      <c r="I599" s="139" t="s">
        <v>1742</v>
      </c>
      <c r="J599" s="139" t="s">
        <v>17</v>
      </c>
      <c r="K599" s="139">
        <v>80913</v>
      </c>
      <c r="M599" s="139">
        <v>45078</v>
      </c>
      <c r="N599" s="139" t="s">
        <v>1054</v>
      </c>
    </row>
    <row r="600" spans="1:14" ht="15.75" customHeight="1">
      <c r="A600" s="139">
        <v>2018</v>
      </c>
      <c r="B600" s="100" t="s">
        <v>633</v>
      </c>
      <c r="C600" s="139" t="s">
        <v>3465</v>
      </c>
      <c r="D600" s="139">
        <v>1003701</v>
      </c>
      <c r="E600" s="139" t="s">
        <v>3466</v>
      </c>
      <c r="F600" s="139">
        <v>39.306646999999998</v>
      </c>
      <c r="G600" s="139">
        <v>-96.960905999999994</v>
      </c>
      <c r="H600" s="139" t="s">
        <v>3467</v>
      </c>
      <c r="I600" s="139" t="s">
        <v>3468</v>
      </c>
      <c r="J600" s="139" t="s">
        <v>44</v>
      </c>
      <c r="K600" s="139">
        <v>66442</v>
      </c>
      <c r="M600" s="139">
        <v>41070</v>
      </c>
      <c r="N600" s="139" t="s">
        <v>1054</v>
      </c>
    </row>
    <row r="601" spans="1:14" ht="15.75" customHeight="1">
      <c r="A601" s="139">
        <v>2018</v>
      </c>
      <c r="B601" s="100" t="s">
        <v>633</v>
      </c>
      <c r="C601" s="139" t="s">
        <v>3469</v>
      </c>
      <c r="D601" s="139">
        <v>1002205</v>
      </c>
      <c r="E601" s="139" t="s">
        <v>3470</v>
      </c>
      <c r="F601" s="139">
        <v>37.390149999999998</v>
      </c>
      <c r="G601" s="139">
        <v>-120.72626</v>
      </c>
      <c r="H601" s="139" t="s">
        <v>1789</v>
      </c>
      <c r="I601" s="139" t="s">
        <v>3471</v>
      </c>
      <c r="J601" s="139" t="s">
        <v>15</v>
      </c>
      <c r="K601" s="139">
        <v>95334</v>
      </c>
      <c r="L601" s="139" t="s">
        <v>3472</v>
      </c>
      <c r="M601" s="139">
        <v>46235</v>
      </c>
      <c r="N601" s="139" t="s">
        <v>1054</v>
      </c>
    </row>
    <row r="602" spans="1:14" ht="15.75" customHeight="1">
      <c r="A602" s="139">
        <v>2018</v>
      </c>
      <c r="B602" s="100" t="s">
        <v>633</v>
      </c>
      <c r="C602" s="139" t="s">
        <v>3473</v>
      </c>
      <c r="D602" s="139">
        <v>1006947</v>
      </c>
      <c r="E602" s="139" t="s">
        <v>3474</v>
      </c>
      <c r="F602" s="139">
        <v>33.412655000000001</v>
      </c>
      <c r="G602" s="139">
        <v>-110.856538</v>
      </c>
      <c r="H602" s="139" t="s">
        <v>3475</v>
      </c>
      <c r="I602" s="139" t="s">
        <v>1537</v>
      </c>
      <c r="J602" s="139" t="s">
        <v>8</v>
      </c>
      <c r="K602" s="139">
        <v>85532</v>
      </c>
      <c r="L602" s="139" t="s">
        <v>3476</v>
      </c>
      <c r="M602" s="139">
        <v>87371</v>
      </c>
      <c r="N602" s="139" t="s">
        <v>1054</v>
      </c>
    </row>
    <row r="603" spans="1:14" ht="15.75" customHeight="1">
      <c r="A603" s="139">
        <v>2018</v>
      </c>
      <c r="B603" s="100" t="s">
        <v>633</v>
      </c>
      <c r="C603" s="139" t="s">
        <v>3477</v>
      </c>
      <c r="D603" s="139">
        <v>1004983</v>
      </c>
      <c r="E603" s="139" t="s">
        <v>3478</v>
      </c>
      <c r="F603" s="139">
        <v>41.86392</v>
      </c>
      <c r="G603" s="139">
        <v>-71.893990000000002</v>
      </c>
      <c r="H603" s="139" t="s">
        <v>3479</v>
      </c>
      <c r="I603" s="139" t="s">
        <v>3480</v>
      </c>
      <c r="J603" s="139" t="s">
        <v>20</v>
      </c>
      <c r="K603" s="139">
        <v>6241</v>
      </c>
      <c r="L603" s="139" t="s">
        <v>3481</v>
      </c>
      <c r="M603" s="139">
        <v>40134</v>
      </c>
      <c r="N603" s="139" t="s">
        <v>1054</v>
      </c>
    </row>
    <row r="604" spans="1:14" ht="15.75" customHeight="1">
      <c r="A604" s="139">
        <v>2018</v>
      </c>
      <c r="B604" s="100" t="s">
        <v>633</v>
      </c>
      <c r="C604" s="139" t="s">
        <v>3482</v>
      </c>
      <c r="D604" s="139">
        <v>1005677</v>
      </c>
      <c r="E604" s="139" t="s">
        <v>3483</v>
      </c>
      <c r="F604" s="139">
        <v>40.284166999999997</v>
      </c>
      <c r="G604" s="139">
        <v>-86.556944000000001</v>
      </c>
      <c r="H604" s="139" t="s">
        <v>1480</v>
      </c>
      <c r="I604" s="139" t="s">
        <v>1159</v>
      </c>
      <c r="J604" s="139" t="s">
        <v>39</v>
      </c>
      <c r="K604" s="139">
        <v>46041</v>
      </c>
      <c r="L604" s="139" t="s">
        <v>3481</v>
      </c>
      <c r="M604" s="139">
        <v>459</v>
      </c>
      <c r="N604" s="139" t="s">
        <v>1054</v>
      </c>
    </row>
    <row r="605" spans="1:14" ht="15.75" customHeight="1">
      <c r="A605" s="139">
        <v>2018</v>
      </c>
      <c r="B605" s="100" t="s">
        <v>633</v>
      </c>
      <c r="C605" s="139" t="s">
        <v>3484</v>
      </c>
      <c r="D605" s="139">
        <v>1004898</v>
      </c>
      <c r="E605" s="139" t="s">
        <v>3485</v>
      </c>
      <c r="F605" s="139">
        <v>32.450961999999997</v>
      </c>
      <c r="G605" s="139">
        <v>-83.598408000000006</v>
      </c>
      <c r="H605" s="139" t="s">
        <v>3486</v>
      </c>
      <c r="I605" s="139" t="s">
        <v>1086</v>
      </c>
      <c r="J605" s="139" t="s">
        <v>28</v>
      </c>
      <c r="K605" s="139">
        <v>31047</v>
      </c>
      <c r="L605" s="139" t="s">
        <v>3481</v>
      </c>
      <c r="M605" s="139">
        <v>25643</v>
      </c>
      <c r="N605" s="139" t="s">
        <v>1054</v>
      </c>
    </row>
    <row r="606" spans="1:14" ht="15.75" customHeight="1">
      <c r="A606" s="139">
        <v>2018</v>
      </c>
      <c r="B606" s="100" t="s">
        <v>633</v>
      </c>
      <c r="C606" s="139" t="s">
        <v>3487</v>
      </c>
      <c r="D606" s="139">
        <v>1006942</v>
      </c>
      <c r="E606" s="139" t="s">
        <v>3488</v>
      </c>
      <c r="F606" s="139">
        <v>40.457070000000002</v>
      </c>
      <c r="G606" s="139">
        <v>-104.859464</v>
      </c>
      <c r="H606" s="139" t="s">
        <v>3489</v>
      </c>
      <c r="I606" s="139" t="s">
        <v>3490</v>
      </c>
      <c r="J606" s="139" t="s">
        <v>17</v>
      </c>
      <c r="K606" s="139">
        <v>80550</v>
      </c>
      <c r="L606" s="139" t="s">
        <v>3491</v>
      </c>
      <c r="M606" s="139">
        <v>37029</v>
      </c>
      <c r="N606" s="139" t="s">
        <v>1133</v>
      </c>
    </row>
    <row r="607" spans="1:14" ht="15.75" customHeight="1">
      <c r="A607" s="139">
        <v>2018</v>
      </c>
      <c r="B607" s="100" t="s">
        <v>633</v>
      </c>
      <c r="C607" s="139" t="s">
        <v>3492</v>
      </c>
      <c r="D607" s="139">
        <v>1009580</v>
      </c>
      <c r="E607" s="139" t="s">
        <v>3493</v>
      </c>
      <c r="F607" s="139">
        <v>41.141874999999999</v>
      </c>
      <c r="G607" s="139">
        <v>-75.894869999999997</v>
      </c>
      <c r="H607" s="139" t="s">
        <v>3494</v>
      </c>
      <c r="I607" s="139" t="s">
        <v>3495</v>
      </c>
      <c r="J607" s="139" t="s">
        <v>103</v>
      </c>
      <c r="K607" s="139">
        <v>18707</v>
      </c>
      <c r="L607" s="139" t="s">
        <v>3496</v>
      </c>
      <c r="M607" s="139">
        <v>2995</v>
      </c>
      <c r="N607" s="139" t="s">
        <v>1368</v>
      </c>
    </row>
    <row r="608" spans="1:14" ht="15.75" customHeight="1">
      <c r="A608" s="139">
        <v>2018</v>
      </c>
      <c r="B608" s="100" t="s">
        <v>633</v>
      </c>
      <c r="C608" s="139" t="s">
        <v>3492</v>
      </c>
      <c r="D608" s="139">
        <v>1009581</v>
      </c>
      <c r="E608" s="139" t="s">
        <v>3497</v>
      </c>
      <c r="F608" s="139">
        <v>43.640687</v>
      </c>
      <c r="G608" s="139">
        <v>-70.325902999999997</v>
      </c>
      <c r="H608" s="139" t="s">
        <v>3498</v>
      </c>
      <c r="I608" s="139" t="s">
        <v>3499</v>
      </c>
      <c r="J608" s="139" t="s">
        <v>52</v>
      </c>
      <c r="K608" s="139">
        <v>4106</v>
      </c>
      <c r="L608" s="139" t="s">
        <v>3500</v>
      </c>
      <c r="M608" s="139">
        <v>5920</v>
      </c>
      <c r="N608" s="139" t="s">
        <v>1368</v>
      </c>
    </row>
    <row r="609" spans="1:14" ht="15.75" customHeight="1">
      <c r="A609" s="139">
        <v>2018</v>
      </c>
      <c r="B609" s="100" t="s">
        <v>633</v>
      </c>
      <c r="C609" s="139" t="s">
        <v>3501</v>
      </c>
      <c r="D609" s="139">
        <v>1013209</v>
      </c>
      <c r="F609" s="139">
        <v>32.6479</v>
      </c>
      <c r="G609" s="139">
        <v>-101.39709999999999</v>
      </c>
      <c r="H609" s="139" t="s">
        <v>3502</v>
      </c>
      <c r="I609" s="139" t="s">
        <v>3503</v>
      </c>
      <c r="J609" s="139" t="s">
        <v>115</v>
      </c>
      <c r="K609" s="139">
        <v>79720</v>
      </c>
      <c r="L609" s="139" t="s">
        <v>2105</v>
      </c>
      <c r="M609" s="139">
        <v>0</v>
      </c>
      <c r="N609" s="139" t="s">
        <v>2106</v>
      </c>
    </row>
    <row r="610" spans="1:14" ht="15.75" customHeight="1">
      <c r="A610" s="139">
        <v>2018</v>
      </c>
      <c r="B610" s="100" t="s">
        <v>633</v>
      </c>
      <c r="C610" s="139" t="s">
        <v>3504</v>
      </c>
      <c r="D610" s="139">
        <v>1010674</v>
      </c>
      <c r="E610" s="139" t="s">
        <v>3505</v>
      </c>
      <c r="F610" s="139">
        <v>38.310250000000003</v>
      </c>
      <c r="G610" s="139">
        <v>-86.983806000000001</v>
      </c>
      <c r="H610" s="139" t="s">
        <v>3506</v>
      </c>
      <c r="I610" s="139" t="s">
        <v>3507</v>
      </c>
      <c r="J610" s="139" t="s">
        <v>39</v>
      </c>
      <c r="K610" s="139">
        <v>47542</v>
      </c>
      <c r="L610" s="139" t="s">
        <v>3508</v>
      </c>
      <c r="M610" s="139">
        <v>4727</v>
      </c>
      <c r="N610" s="139" t="s">
        <v>1127</v>
      </c>
    </row>
    <row r="611" spans="1:14" ht="15.75" customHeight="1">
      <c r="A611" s="139">
        <v>2018</v>
      </c>
      <c r="B611" s="100" t="s">
        <v>633</v>
      </c>
      <c r="C611" s="139" t="s">
        <v>3509</v>
      </c>
      <c r="D611" s="139">
        <v>1009616</v>
      </c>
      <c r="E611" s="139" t="s">
        <v>3510</v>
      </c>
      <c r="F611" s="139">
        <v>40.108240000000002</v>
      </c>
      <c r="G611" s="139">
        <v>-87.538219999999995</v>
      </c>
      <c r="H611" s="139" t="s">
        <v>3511</v>
      </c>
      <c r="I611" s="139" t="s">
        <v>3512</v>
      </c>
      <c r="J611" s="139" t="s">
        <v>36</v>
      </c>
      <c r="K611" s="139">
        <v>61834</v>
      </c>
      <c r="L611" s="139" t="s">
        <v>3513</v>
      </c>
      <c r="M611" s="139">
        <v>29938</v>
      </c>
      <c r="N611" s="139" t="s">
        <v>1054</v>
      </c>
    </row>
    <row r="612" spans="1:14" ht="15.75" customHeight="1">
      <c r="A612" s="139">
        <v>2018</v>
      </c>
      <c r="B612" s="100" t="s">
        <v>633</v>
      </c>
      <c r="C612" s="139" t="s">
        <v>3514</v>
      </c>
      <c r="D612" s="139">
        <v>1004853</v>
      </c>
      <c r="E612" s="139" t="s">
        <v>3515</v>
      </c>
      <c r="F612" s="139">
        <v>36.266689999999997</v>
      </c>
      <c r="G612" s="139">
        <v>-86.656700000000001</v>
      </c>
      <c r="H612" s="139" t="s">
        <v>3516</v>
      </c>
      <c r="I612" s="139" t="s">
        <v>3517</v>
      </c>
      <c r="J612" s="139" t="s">
        <v>113</v>
      </c>
      <c r="K612" s="139">
        <v>37138</v>
      </c>
      <c r="L612" s="139" t="s">
        <v>3518</v>
      </c>
      <c r="M612" s="139">
        <v>94539</v>
      </c>
      <c r="N612" s="139" t="s">
        <v>1054</v>
      </c>
    </row>
    <row r="613" spans="1:14" ht="15.75" customHeight="1">
      <c r="A613" s="139">
        <v>2018</v>
      </c>
      <c r="B613" s="100" t="s">
        <v>633</v>
      </c>
      <c r="C613" s="139" t="s">
        <v>3519</v>
      </c>
      <c r="D613" s="139">
        <v>1010743</v>
      </c>
      <c r="E613" s="139" t="s">
        <v>3520</v>
      </c>
      <c r="F613" s="139">
        <v>34.454999999999998</v>
      </c>
      <c r="G613" s="139">
        <v>-82.682929999999999</v>
      </c>
      <c r="H613" s="139" t="s">
        <v>3521</v>
      </c>
      <c r="I613" s="139" t="s">
        <v>3522</v>
      </c>
      <c r="J613" s="139" t="s">
        <v>107</v>
      </c>
      <c r="K613" s="139">
        <v>29626</v>
      </c>
      <c r="L613" s="139" t="s">
        <v>3377</v>
      </c>
      <c r="M613" s="139">
        <v>181073</v>
      </c>
      <c r="N613" s="139" t="s">
        <v>1054</v>
      </c>
    </row>
    <row r="614" spans="1:14" ht="15.75" customHeight="1">
      <c r="A614" s="139">
        <v>2018</v>
      </c>
      <c r="B614" s="100" t="s">
        <v>633</v>
      </c>
      <c r="C614" s="139" t="s">
        <v>3523</v>
      </c>
      <c r="D614" s="139">
        <v>1006863</v>
      </c>
      <c r="E614" s="139" t="s">
        <v>3524</v>
      </c>
      <c r="F614" s="139">
        <v>31.169408000000001</v>
      </c>
      <c r="G614" s="139">
        <v>-84.162558000000004</v>
      </c>
      <c r="H614" s="139" t="s">
        <v>3525</v>
      </c>
      <c r="I614" s="139" t="s">
        <v>3526</v>
      </c>
      <c r="J614" s="139" t="s">
        <v>28</v>
      </c>
      <c r="K614" s="139">
        <v>31779</v>
      </c>
      <c r="L614" s="139" t="s">
        <v>1093</v>
      </c>
      <c r="M614" s="139">
        <v>164617</v>
      </c>
      <c r="N614" s="139" t="s">
        <v>1383</v>
      </c>
    </row>
    <row r="615" spans="1:14" ht="15.75" customHeight="1">
      <c r="A615" s="139">
        <v>2018</v>
      </c>
      <c r="B615" s="100" t="s">
        <v>633</v>
      </c>
      <c r="C615" s="139" t="s">
        <v>3527</v>
      </c>
      <c r="D615" s="139">
        <v>1002073</v>
      </c>
      <c r="E615" s="139" t="s">
        <v>3528</v>
      </c>
      <c r="F615" s="139">
        <v>40.698759000000003</v>
      </c>
      <c r="G615" s="139">
        <v>-97.612454</v>
      </c>
      <c r="H615" s="139" t="s">
        <v>3529</v>
      </c>
      <c r="I615" s="139" t="s">
        <v>3530</v>
      </c>
      <c r="J615" s="139" t="s">
        <v>73</v>
      </c>
      <c r="K615" s="139">
        <v>68354</v>
      </c>
      <c r="L615" s="139" t="s">
        <v>1093</v>
      </c>
      <c r="M615" s="139">
        <v>161062</v>
      </c>
      <c r="N615" s="139" t="s">
        <v>1127</v>
      </c>
    </row>
    <row r="616" spans="1:14" ht="15.75" customHeight="1">
      <c r="A616" s="139">
        <v>2018</v>
      </c>
      <c r="B616" s="100" t="s">
        <v>633</v>
      </c>
      <c r="C616" s="139" t="s">
        <v>3531</v>
      </c>
      <c r="D616" s="139">
        <v>1003573</v>
      </c>
      <c r="E616" s="139" t="s">
        <v>3532</v>
      </c>
      <c r="F616" s="139">
        <v>42.507192000000003</v>
      </c>
      <c r="G616" s="139">
        <v>-93.280410000000003</v>
      </c>
      <c r="H616" s="139" t="s">
        <v>2649</v>
      </c>
      <c r="I616" s="139" t="s">
        <v>2650</v>
      </c>
      <c r="J616" s="139" t="s">
        <v>42</v>
      </c>
      <c r="K616" s="139">
        <v>50126</v>
      </c>
      <c r="L616" s="139" t="s">
        <v>1093</v>
      </c>
      <c r="M616" s="139">
        <v>153565</v>
      </c>
      <c r="N616" s="139" t="s">
        <v>1127</v>
      </c>
    </row>
    <row r="617" spans="1:14" ht="15.75" customHeight="1">
      <c r="A617" s="139">
        <v>2018</v>
      </c>
      <c r="B617" s="100" t="s">
        <v>633</v>
      </c>
      <c r="C617" s="139" t="s">
        <v>3533</v>
      </c>
      <c r="D617" s="139">
        <v>1006985</v>
      </c>
      <c r="E617" s="139" t="s">
        <v>3534</v>
      </c>
      <c r="F617" s="139">
        <v>44.7684</v>
      </c>
      <c r="G617" s="139">
        <v>-93.040599999999998</v>
      </c>
      <c r="H617" s="139" t="s">
        <v>3535</v>
      </c>
      <c r="I617" s="139" t="s">
        <v>3536</v>
      </c>
      <c r="J617" s="139" t="s">
        <v>62</v>
      </c>
      <c r="K617" s="139">
        <v>55068</v>
      </c>
      <c r="L617" s="139" t="s">
        <v>1093</v>
      </c>
      <c r="M617" s="139">
        <v>2686974</v>
      </c>
      <c r="N617" s="139" t="s">
        <v>3537</v>
      </c>
    </row>
    <row r="618" spans="1:14" ht="15.75" customHeight="1">
      <c r="A618" s="139">
        <v>2018</v>
      </c>
      <c r="B618" s="100" t="s">
        <v>633</v>
      </c>
      <c r="C618" s="139" t="s">
        <v>3538</v>
      </c>
      <c r="D618" s="139">
        <v>1005785</v>
      </c>
      <c r="E618" s="139" t="s">
        <v>3539</v>
      </c>
      <c r="F618" s="139">
        <v>30.442663</v>
      </c>
      <c r="G618" s="139">
        <v>-84.297629999999998</v>
      </c>
      <c r="H618" s="139" t="s">
        <v>3540</v>
      </c>
      <c r="I618" s="139" t="s">
        <v>3541</v>
      </c>
      <c r="J618" s="139" t="s">
        <v>26</v>
      </c>
      <c r="K618" s="139">
        <v>32306</v>
      </c>
      <c r="L618" s="139" t="s">
        <v>3542</v>
      </c>
      <c r="M618" s="139">
        <v>27951</v>
      </c>
      <c r="N618" s="139" t="s">
        <v>1054</v>
      </c>
    </row>
    <row r="619" spans="1:14" ht="15.75" customHeight="1">
      <c r="A619" s="139">
        <v>2018</v>
      </c>
      <c r="B619" s="100" t="s">
        <v>633</v>
      </c>
      <c r="C619" s="139" t="s">
        <v>3543</v>
      </c>
      <c r="D619" s="139">
        <v>1000345</v>
      </c>
      <c r="E619" s="139" t="s">
        <v>3544</v>
      </c>
      <c r="F619" s="139">
        <v>30.068694000000001</v>
      </c>
      <c r="G619" s="139">
        <v>-83.523750000000007</v>
      </c>
      <c r="H619" s="139" t="s">
        <v>3545</v>
      </c>
      <c r="I619" s="139" t="s">
        <v>3546</v>
      </c>
      <c r="J619" s="139" t="s">
        <v>26</v>
      </c>
      <c r="K619" s="139">
        <v>32348</v>
      </c>
      <c r="L619" s="139" t="s">
        <v>1093</v>
      </c>
      <c r="M619" s="139">
        <v>323363</v>
      </c>
      <c r="N619" s="139" t="s">
        <v>1253</v>
      </c>
    </row>
    <row r="620" spans="1:14" ht="15.75" customHeight="1">
      <c r="A620" s="139">
        <v>2018</v>
      </c>
      <c r="B620" s="100" t="s">
        <v>633</v>
      </c>
      <c r="C620" s="139" t="s">
        <v>3547</v>
      </c>
      <c r="D620" s="139">
        <v>1006752</v>
      </c>
      <c r="E620" s="139" t="s">
        <v>3548</v>
      </c>
      <c r="F620" s="139">
        <v>41.665010000000002</v>
      </c>
      <c r="G620" s="139">
        <v>-87.560839999999999</v>
      </c>
      <c r="H620" s="139" t="s">
        <v>3549</v>
      </c>
      <c r="I620" s="139" t="s">
        <v>1702</v>
      </c>
      <c r="J620" s="139" t="s">
        <v>36</v>
      </c>
      <c r="K620" s="139">
        <v>60633</v>
      </c>
      <c r="L620" s="139" t="s">
        <v>3427</v>
      </c>
      <c r="M620" s="139">
        <v>61466</v>
      </c>
      <c r="N620" s="139" t="s">
        <v>1054</v>
      </c>
    </row>
    <row r="621" spans="1:14" ht="15.75" customHeight="1">
      <c r="A621" s="139">
        <v>2018</v>
      </c>
      <c r="B621" s="100" t="s">
        <v>633</v>
      </c>
      <c r="C621" s="139" t="s">
        <v>3550</v>
      </c>
      <c r="D621" s="139">
        <v>1001722</v>
      </c>
      <c r="E621" s="139" t="s">
        <v>3551</v>
      </c>
      <c r="F621" s="139">
        <v>42.102469999999997</v>
      </c>
      <c r="G621" s="139">
        <v>-83.243560000000002</v>
      </c>
      <c r="H621" s="139" t="s">
        <v>3552</v>
      </c>
      <c r="I621" s="139" t="s">
        <v>2029</v>
      </c>
      <c r="J621" s="139" t="s">
        <v>61</v>
      </c>
      <c r="K621" s="139">
        <v>48134</v>
      </c>
      <c r="L621" s="139" t="s">
        <v>3427</v>
      </c>
      <c r="M621" s="139">
        <v>51834</v>
      </c>
      <c r="N621" s="139" t="s">
        <v>1054</v>
      </c>
    </row>
    <row r="622" spans="1:14" ht="15.75" customHeight="1">
      <c r="A622" s="139">
        <v>2018</v>
      </c>
      <c r="B622" s="100" t="s">
        <v>633</v>
      </c>
      <c r="C622" s="139" t="s">
        <v>3553</v>
      </c>
      <c r="D622" s="139">
        <v>1001267</v>
      </c>
      <c r="E622" s="139" t="s">
        <v>3554</v>
      </c>
      <c r="F622" s="139">
        <v>32.644444</v>
      </c>
      <c r="G622" s="139">
        <v>-97.319166999999993</v>
      </c>
      <c r="H622" s="139" t="s">
        <v>3555</v>
      </c>
      <c r="I622" s="139" t="s">
        <v>3556</v>
      </c>
      <c r="J622" s="139" t="s">
        <v>115</v>
      </c>
      <c r="K622" s="139">
        <v>76134</v>
      </c>
      <c r="L622" s="139" t="s">
        <v>3557</v>
      </c>
      <c r="M622" s="139">
        <v>20875</v>
      </c>
      <c r="N622" s="139" t="s">
        <v>1054</v>
      </c>
    </row>
    <row r="623" spans="1:14" ht="15.75" customHeight="1">
      <c r="A623" s="139">
        <v>2018</v>
      </c>
      <c r="B623" s="100" t="s">
        <v>633</v>
      </c>
      <c r="C623" s="139" t="s">
        <v>3558</v>
      </c>
      <c r="D623" s="139">
        <v>1000442</v>
      </c>
      <c r="E623" s="139" t="s">
        <v>3559</v>
      </c>
      <c r="F623" s="139">
        <v>32.836247999999998</v>
      </c>
      <c r="G623" s="139">
        <v>-92.379310000000004</v>
      </c>
      <c r="H623" s="139" t="s">
        <v>3560</v>
      </c>
      <c r="I623" s="139" t="s">
        <v>3561</v>
      </c>
      <c r="J623" s="139" t="s">
        <v>50</v>
      </c>
      <c r="K623" s="139">
        <v>71241</v>
      </c>
      <c r="L623" s="139" t="s">
        <v>3472</v>
      </c>
      <c r="M623" s="139">
        <v>1736</v>
      </c>
      <c r="N623" s="139" t="s">
        <v>1127</v>
      </c>
    </row>
    <row r="624" spans="1:14" ht="15.75" customHeight="1">
      <c r="A624" s="139">
        <v>2018</v>
      </c>
      <c r="B624" s="100" t="s">
        <v>633</v>
      </c>
      <c r="C624" s="139" t="s">
        <v>3562</v>
      </c>
      <c r="D624" s="139">
        <v>1007093</v>
      </c>
      <c r="E624" s="139" t="s">
        <v>3563</v>
      </c>
      <c r="F624" s="139">
        <v>43.980232999999998</v>
      </c>
      <c r="G624" s="139">
        <v>-88.651814999999999</v>
      </c>
      <c r="H624" s="139" t="s">
        <v>3564</v>
      </c>
      <c r="I624" s="139" t="s">
        <v>2567</v>
      </c>
      <c r="J624" s="139" t="s">
        <v>132</v>
      </c>
      <c r="K624" s="139">
        <v>54904</v>
      </c>
      <c r="L624" s="139" t="s">
        <v>3565</v>
      </c>
      <c r="M624" s="139">
        <v>86845</v>
      </c>
      <c r="N624" s="139" t="s">
        <v>1133</v>
      </c>
    </row>
    <row r="625" spans="1:14" ht="15.75" customHeight="1">
      <c r="A625" s="139">
        <v>2018</v>
      </c>
      <c r="B625" s="100" t="s">
        <v>633</v>
      </c>
      <c r="C625" s="139" t="s">
        <v>3566</v>
      </c>
      <c r="D625" s="139">
        <v>1003763</v>
      </c>
      <c r="E625" s="139" t="s">
        <v>3567</v>
      </c>
      <c r="F625" s="139">
        <v>32.791666999999997</v>
      </c>
      <c r="G625" s="139">
        <v>-108.067222</v>
      </c>
      <c r="H625" s="139" t="s">
        <v>3568</v>
      </c>
      <c r="I625" s="139" t="s">
        <v>2388</v>
      </c>
      <c r="J625" s="139" t="s">
        <v>84</v>
      </c>
      <c r="K625" s="139">
        <v>88023</v>
      </c>
      <c r="L625" s="139" t="s">
        <v>3476</v>
      </c>
      <c r="M625" s="139">
        <v>15516</v>
      </c>
      <c r="N625" s="139" t="s">
        <v>1054</v>
      </c>
    </row>
    <row r="626" spans="1:14" ht="15.75" customHeight="1">
      <c r="A626" s="139">
        <v>2018</v>
      </c>
      <c r="B626" s="100" t="s">
        <v>633</v>
      </c>
      <c r="C626" s="139" t="s">
        <v>3569</v>
      </c>
      <c r="D626" s="139">
        <v>1006378</v>
      </c>
      <c r="E626" s="139" t="s">
        <v>3570</v>
      </c>
      <c r="F626" s="139">
        <v>33.064999999999998</v>
      </c>
      <c r="G626" s="139">
        <v>-109.34222</v>
      </c>
      <c r="H626" s="139" t="s">
        <v>3571</v>
      </c>
      <c r="I626" s="139" t="s">
        <v>3572</v>
      </c>
      <c r="J626" s="139" t="s">
        <v>8</v>
      </c>
      <c r="K626" s="139">
        <v>85540</v>
      </c>
      <c r="L626" s="139" t="s">
        <v>3476</v>
      </c>
      <c r="M626" s="139">
        <v>47891</v>
      </c>
      <c r="N626" s="139" t="s">
        <v>1054</v>
      </c>
    </row>
    <row r="627" spans="1:14" ht="15.75" customHeight="1">
      <c r="A627" s="139">
        <v>2018</v>
      </c>
      <c r="B627" s="100" t="s">
        <v>633</v>
      </c>
      <c r="C627" s="139" t="s">
        <v>3573</v>
      </c>
      <c r="D627" s="139">
        <v>1013489</v>
      </c>
      <c r="E627" s="139" t="s">
        <v>3574</v>
      </c>
      <c r="F627" s="139">
        <v>37.6312</v>
      </c>
      <c r="G627" s="139">
        <v>-120.92310000000001</v>
      </c>
      <c r="H627" s="139" t="s">
        <v>3575</v>
      </c>
      <c r="I627" s="139" t="s">
        <v>1590</v>
      </c>
      <c r="J627" s="139" t="s">
        <v>15</v>
      </c>
      <c r="K627" s="139">
        <v>95357</v>
      </c>
      <c r="M627" s="139">
        <v>26047</v>
      </c>
      <c r="N627" s="139" t="s">
        <v>1054</v>
      </c>
    </row>
    <row r="628" spans="1:14" ht="15.75" customHeight="1">
      <c r="A628" s="139">
        <v>2018</v>
      </c>
      <c r="B628" s="100" t="s">
        <v>633</v>
      </c>
      <c r="C628" s="139" t="s">
        <v>3576</v>
      </c>
      <c r="D628" s="139">
        <v>1002394</v>
      </c>
      <c r="E628" s="139" t="s">
        <v>3577</v>
      </c>
      <c r="F628" s="139">
        <v>35.398111</v>
      </c>
      <c r="G628" s="139">
        <v>-119.255371</v>
      </c>
      <c r="H628" s="139" t="s">
        <v>3578</v>
      </c>
      <c r="I628" s="139" t="s">
        <v>3579</v>
      </c>
      <c r="J628" s="139" t="s">
        <v>15</v>
      </c>
      <c r="K628" s="139">
        <v>93314</v>
      </c>
      <c r="L628" s="139" t="s">
        <v>3481</v>
      </c>
      <c r="M628" s="139">
        <v>52946</v>
      </c>
      <c r="N628" s="139" t="s">
        <v>1054</v>
      </c>
    </row>
    <row r="629" spans="1:14" ht="15.75" customHeight="1">
      <c r="A629" s="139">
        <v>2018</v>
      </c>
      <c r="B629" s="100" t="s">
        <v>633</v>
      </c>
      <c r="C629" s="139" t="s">
        <v>3580</v>
      </c>
      <c r="D629" s="139">
        <v>1012380</v>
      </c>
      <c r="E629" s="139" t="s">
        <v>3581</v>
      </c>
      <c r="F629" s="139">
        <v>42.518070000000002</v>
      </c>
      <c r="G629" s="139">
        <v>-88.984819999999999</v>
      </c>
      <c r="H629" s="139" t="s">
        <v>3582</v>
      </c>
      <c r="I629" s="139" t="s">
        <v>3583</v>
      </c>
      <c r="J629" s="139" t="s">
        <v>132</v>
      </c>
      <c r="K629" s="139">
        <v>53511</v>
      </c>
      <c r="L629" s="139" t="s">
        <v>3481</v>
      </c>
      <c r="M629" s="139">
        <v>27820</v>
      </c>
      <c r="N629" s="139" t="s">
        <v>1054</v>
      </c>
    </row>
    <row r="630" spans="1:14" ht="15.75" customHeight="1">
      <c r="A630" s="139">
        <v>2018</v>
      </c>
      <c r="B630" s="100" t="s">
        <v>633</v>
      </c>
      <c r="C630" s="139" t="s">
        <v>3584</v>
      </c>
      <c r="D630" s="139">
        <v>1005425</v>
      </c>
      <c r="E630" s="139" t="s">
        <v>3585</v>
      </c>
      <c r="F630" s="139">
        <v>39.053359999999998</v>
      </c>
      <c r="G630" s="139">
        <v>-95.557551000000004</v>
      </c>
      <c r="H630" s="139" t="s">
        <v>3586</v>
      </c>
      <c r="I630" s="139" t="s">
        <v>3587</v>
      </c>
      <c r="J630" s="139" t="s">
        <v>44</v>
      </c>
      <c r="K630" s="139">
        <v>66542</v>
      </c>
      <c r="L630" s="139" t="s">
        <v>3588</v>
      </c>
      <c r="M630" s="139">
        <v>36452</v>
      </c>
      <c r="N630" s="139" t="s">
        <v>1054</v>
      </c>
    </row>
    <row r="631" spans="1:14" ht="15.75" customHeight="1">
      <c r="A631" s="139">
        <v>2018</v>
      </c>
      <c r="B631" s="100" t="s">
        <v>633</v>
      </c>
      <c r="C631" s="139" t="s">
        <v>3589</v>
      </c>
      <c r="D631" s="139">
        <v>1004085</v>
      </c>
      <c r="E631" s="139" t="s">
        <v>3590</v>
      </c>
      <c r="F631" s="139">
        <v>39.778610999999998</v>
      </c>
      <c r="G631" s="139">
        <v>-88.896388999999999</v>
      </c>
      <c r="H631" s="139" t="s">
        <v>1669</v>
      </c>
      <c r="I631" s="139" t="s">
        <v>3591</v>
      </c>
      <c r="J631" s="139" t="s">
        <v>36</v>
      </c>
      <c r="K631" s="139">
        <v>62521</v>
      </c>
      <c r="L631" s="139" t="s">
        <v>3592</v>
      </c>
      <c r="M631" s="139">
        <v>191221</v>
      </c>
      <c r="N631" s="139" t="s">
        <v>1050</v>
      </c>
    </row>
    <row r="632" spans="1:14" ht="15.75" customHeight="1">
      <c r="A632" s="139">
        <v>2018</v>
      </c>
      <c r="B632" s="100" t="s">
        <v>633</v>
      </c>
      <c r="C632" s="139" t="s">
        <v>3593</v>
      </c>
      <c r="D632" s="139">
        <v>1009613</v>
      </c>
      <c r="E632" s="139" t="s">
        <v>3594</v>
      </c>
      <c r="F632" s="139">
        <v>41.673859999999998</v>
      </c>
      <c r="G632" s="139">
        <v>-88.074250000000006</v>
      </c>
      <c r="H632" s="139" t="s">
        <v>3595</v>
      </c>
      <c r="I632" s="139" t="s">
        <v>3596</v>
      </c>
      <c r="J632" s="139" t="s">
        <v>36</v>
      </c>
      <c r="K632" s="139">
        <v>60440</v>
      </c>
      <c r="L632" s="139" t="s">
        <v>3597</v>
      </c>
      <c r="M632" s="139">
        <v>750</v>
      </c>
      <c r="N632" s="139" t="s">
        <v>3598</v>
      </c>
    </row>
    <row r="633" spans="1:14" ht="15.75" customHeight="1">
      <c r="A633" s="139">
        <v>2018</v>
      </c>
      <c r="B633" s="100" t="s">
        <v>633</v>
      </c>
      <c r="C633" s="139" t="s">
        <v>3599</v>
      </c>
      <c r="D633" s="139">
        <v>1007697</v>
      </c>
      <c r="E633" s="139" t="s">
        <v>3600</v>
      </c>
      <c r="F633" s="139">
        <v>32.480516000000001</v>
      </c>
      <c r="G633" s="139">
        <v>-100.33640200000001</v>
      </c>
      <c r="H633" s="139" t="s">
        <v>3601</v>
      </c>
      <c r="I633" s="139" t="s">
        <v>3602</v>
      </c>
      <c r="J633" s="139" t="s">
        <v>115</v>
      </c>
      <c r="K633" s="139">
        <v>79556</v>
      </c>
      <c r="L633" s="139" t="s">
        <v>1093</v>
      </c>
      <c r="M633" s="139">
        <v>42737</v>
      </c>
      <c r="N633" s="139" t="s">
        <v>1054</v>
      </c>
    </row>
    <row r="634" spans="1:14" ht="15.75" customHeight="1">
      <c r="A634" s="139">
        <v>2018</v>
      </c>
      <c r="B634" s="100" t="s">
        <v>633</v>
      </c>
      <c r="C634" s="139" t="s">
        <v>3603</v>
      </c>
      <c r="D634" s="139">
        <v>1001718</v>
      </c>
      <c r="E634" s="139" t="s">
        <v>3604</v>
      </c>
      <c r="F634" s="139">
        <v>37.630957000000002</v>
      </c>
      <c r="G634" s="139">
        <v>-120.97472</v>
      </c>
      <c r="H634" s="139" t="s">
        <v>3605</v>
      </c>
      <c r="I634" s="139" t="s">
        <v>1590</v>
      </c>
      <c r="J634" s="139" t="s">
        <v>15</v>
      </c>
      <c r="K634" s="139">
        <v>95354</v>
      </c>
      <c r="L634" s="139" t="s">
        <v>3130</v>
      </c>
      <c r="M634" s="139">
        <v>141009</v>
      </c>
      <c r="N634" s="139" t="s">
        <v>1050</v>
      </c>
    </row>
    <row r="635" spans="1:14" ht="15.75" customHeight="1">
      <c r="A635" s="139">
        <v>2018</v>
      </c>
      <c r="B635" s="100" t="s">
        <v>633</v>
      </c>
      <c r="C635" s="139" t="s">
        <v>3606</v>
      </c>
      <c r="D635" s="139">
        <v>1003355</v>
      </c>
      <c r="E635" s="139" t="s">
        <v>3607</v>
      </c>
      <c r="F635" s="139">
        <v>35.490278000000004</v>
      </c>
      <c r="G635" s="139">
        <v>-108.425</v>
      </c>
      <c r="H635" s="139" t="s">
        <v>2716</v>
      </c>
      <c r="I635" s="139" t="s">
        <v>3608</v>
      </c>
      <c r="J635" s="139" t="s">
        <v>84</v>
      </c>
      <c r="K635" s="139">
        <v>87347</v>
      </c>
      <c r="L635" s="139" t="s">
        <v>2631</v>
      </c>
      <c r="M635" s="139">
        <v>280707</v>
      </c>
      <c r="N635" s="139" t="s">
        <v>1306</v>
      </c>
    </row>
    <row r="636" spans="1:14" ht="15.75" customHeight="1">
      <c r="A636" s="139">
        <v>2018</v>
      </c>
      <c r="B636" s="100" t="s">
        <v>633</v>
      </c>
      <c r="C636" s="139" t="s">
        <v>3609</v>
      </c>
      <c r="D636" s="139">
        <v>1004542</v>
      </c>
      <c r="E636" s="139" t="s">
        <v>3610</v>
      </c>
      <c r="F636" s="139">
        <v>38.870069999999998</v>
      </c>
      <c r="G636" s="139">
        <v>-90.115949999999998</v>
      </c>
      <c r="H636" s="139" t="s">
        <v>3611</v>
      </c>
      <c r="I636" s="139" t="s">
        <v>3612</v>
      </c>
      <c r="J636" s="139" t="s">
        <v>36</v>
      </c>
      <c r="K636" s="139">
        <v>62024</v>
      </c>
      <c r="L636" s="139" t="s">
        <v>3613</v>
      </c>
      <c r="M636" s="139">
        <v>29682</v>
      </c>
      <c r="N636" s="139" t="s">
        <v>1054</v>
      </c>
    </row>
    <row r="637" spans="1:14" ht="15.75" customHeight="1">
      <c r="A637" s="139">
        <v>2018</v>
      </c>
      <c r="B637" s="100" t="s">
        <v>633</v>
      </c>
      <c r="C637" s="139" t="s">
        <v>3614</v>
      </c>
      <c r="D637" s="139">
        <v>1009442</v>
      </c>
      <c r="E637" s="139" t="s">
        <v>3615</v>
      </c>
      <c r="F637" s="139">
        <v>34.832389999999997</v>
      </c>
      <c r="G637" s="139">
        <v>-82.292029999999997</v>
      </c>
      <c r="H637" s="139" t="s">
        <v>3616</v>
      </c>
      <c r="I637" s="139" t="s">
        <v>2889</v>
      </c>
      <c r="J637" s="139" t="s">
        <v>107</v>
      </c>
      <c r="K637" s="139">
        <v>29615</v>
      </c>
      <c r="L637" s="139" t="s">
        <v>3617</v>
      </c>
      <c r="M637" s="139">
        <v>7861</v>
      </c>
      <c r="N637" s="139" t="s">
        <v>1054</v>
      </c>
    </row>
    <row r="638" spans="1:14" ht="15.75" customHeight="1">
      <c r="A638" s="139">
        <v>2018</v>
      </c>
      <c r="B638" s="100" t="s">
        <v>633</v>
      </c>
      <c r="C638" s="139" t="s">
        <v>3618</v>
      </c>
      <c r="D638" s="139">
        <v>1001862</v>
      </c>
      <c r="E638" s="139" t="s">
        <v>3619</v>
      </c>
      <c r="F638" s="139">
        <v>39.246516999999997</v>
      </c>
      <c r="G638" s="139">
        <v>-84.445440000000005</v>
      </c>
      <c r="H638" s="139" t="s">
        <v>2441</v>
      </c>
      <c r="I638" s="139" t="s">
        <v>1176</v>
      </c>
      <c r="J638" s="139" t="s">
        <v>95</v>
      </c>
      <c r="K638" s="139">
        <v>45215</v>
      </c>
      <c r="L638" s="139" t="s">
        <v>3617</v>
      </c>
      <c r="M638" s="139">
        <v>41400</v>
      </c>
      <c r="N638" s="139" t="s">
        <v>1054</v>
      </c>
    </row>
    <row r="639" spans="1:14" ht="15.75" customHeight="1">
      <c r="A639" s="139">
        <v>2018</v>
      </c>
      <c r="B639" s="100" t="s">
        <v>633</v>
      </c>
      <c r="C639" s="139" t="s">
        <v>3620</v>
      </c>
      <c r="D639" s="139">
        <v>1004412</v>
      </c>
      <c r="E639" s="139" t="s">
        <v>3621</v>
      </c>
      <c r="F639" s="139">
        <v>42.830953000000001</v>
      </c>
      <c r="G639" s="139">
        <v>-73.876394000000005</v>
      </c>
      <c r="H639" s="139" t="s">
        <v>3622</v>
      </c>
      <c r="I639" s="139" t="s">
        <v>3623</v>
      </c>
      <c r="J639" s="139" t="s">
        <v>87</v>
      </c>
      <c r="K639" s="139">
        <v>12309</v>
      </c>
      <c r="L639" s="139" t="s">
        <v>3617</v>
      </c>
      <c r="M639" s="139">
        <v>24016</v>
      </c>
      <c r="N639" s="139" t="s">
        <v>1368</v>
      </c>
    </row>
    <row r="640" spans="1:14" ht="15.75" customHeight="1">
      <c r="A640" s="139">
        <v>2018</v>
      </c>
      <c r="B640" s="100" t="s">
        <v>633</v>
      </c>
      <c r="C640" s="139" t="s">
        <v>3624</v>
      </c>
      <c r="D640" s="139">
        <v>1010642</v>
      </c>
      <c r="E640" s="139" t="s">
        <v>3625</v>
      </c>
      <c r="F640" s="139">
        <v>42.809899999999999</v>
      </c>
      <c r="G640" s="139">
        <v>-73.951719999999995</v>
      </c>
      <c r="H640" s="139" t="s">
        <v>3626</v>
      </c>
      <c r="I640" s="139" t="s">
        <v>3627</v>
      </c>
      <c r="J640" s="139" t="s">
        <v>87</v>
      </c>
      <c r="K640" s="139">
        <v>12345</v>
      </c>
      <c r="L640" s="139" t="s">
        <v>3617</v>
      </c>
      <c r="M640" s="139">
        <v>25433</v>
      </c>
      <c r="N640" s="139" t="s">
        <v>1054</v>
      </c>
    </row>
    <row r="641" spans="1:14" ht="15.75" customHeight="1">
      <c r="A641" s="139">
        <v>2018</v>
      </c>
      <c r="B641" s="100" t="s">
        <v>633</v>
      </c>
      <c r="C641" s="139" t="s">
        <v>3628</v>
      </c>
      <c r="D641" s="139">
        <v>1004697</v>
      </c>
      <c r="E641" s="139" t="s">
        <v>3629</v>
      </c>
      <c r="F641" s="139">
        <v>42.145453000000003</v>
      </c>
      <c r="G641" s="139">
        <v>-80.025440000000003</v>
      </c>
      <c r="H641" s="139" t="s">
        <v>3630</v>
      </c>
      <c r="I641" s="139" t="s">
        <v>1875</v>
      </c>
      <c r="J641" s="139" t="s">
        <v>103</v>
      </c>
      <c r="K641" s="139">
        <v>16531</v>
      </c>
      <c r="L641" s="139" t="s">
        <v>3617</v>
      </c>
      <c r="M641" s="139">
        <v>60972</v>
      </c>
      <c r="N641" s="139" t="s">
        <v>1054</v>
      </c>
    </row>
    <row r="642" spans="1:14" ht="15.75" customHeight="1">
      <c r="A642" s="139">
        <v>2018</v>
      </c>
      <c r="B642" s="100" t="s">
        <v>633</v>
      </c>
      <c r="C642" s="139" t="s">
        <v>3631</v>
      </c>
      <c r="D642" s="139">
        <v>1000039</v>
      </c>
      <c r="E642" s="139" t="s">
        <v>3632</v>
      </c>
      <c r="F642" s="139">
        <v>40.124713</v>
      </c>
      <c r="G642" s="139">
        <v>-79.930463000000003</v>
      </c>
      <c r="H642" s="139" t="s">
        <v>3633</v>
      </c>
      <c r="I642" s="139" t="s">
        <v>3634</v>
      </c>
      <c r="J642" s="139" t="s">
        <v>103</v>
      </c>
      <c r="K642" s="139">
        <v>15022</v>
      </c>
      <c r="L642" s="139" t="s">
        <v>3617</v>
      </c>
      <c r="M642" s="139">
        <v>211</v>
      </c>
      <c r="N642" s="139" t="s">
        <v>3598</v>
      </c>
    </row>
    <row r="643" spans="1:14" ht="15.75" customHeight="1">
      <c r="A643" s="139">
        <v>2018</v>
      </c>
      <c r="B643" s="100" t="s">
        <v>633</v>
      </c>
      <c r="C643" s="139" t="s">
        <v>3635</v>
      </c>
      <c r="D643" s="139">
        <v>1006474</v>
      </c>
      <c r="E643" s="139" t="s">
        <v>3636</v>
      </c>
      <c r="F643" s="139">
        <v>42.349738000000002</v>
      </c>
      <c r="G643" s="139">
        <v>-96.352028000000004</v>
      </c>
      <c r="H643" s="139" t="s">
        <v>1594</v>
      </c>
      <c r="I643" s="139" t="s">
        <v>1595</v>
      </c>
      <c r="J643" s="139" t="s">
        <v>42</v>
      </c>
      <c r="K643" s="139">
        <v>51054</v>
      </c>
      <c r="L643" s="139" t="s">
        <v>3637</v>
      </c>
      <c r="M643" s="139">
        <v>34179</v>
      </c>
      <c r="N643" s="139" t="s">
        <v>1054</v>
      </c>
    </row>
    <row r="644" spans="1:14" ht="15.75" customHeight="1">
      <c r="A644" s="139">
        <v>2018</v>
      </c>
      <c r="B644" s="100" t="s">
        <v>633</v>
      </c>
      <c r="C644" s="139" t="s">
        <v>3638</v>
      </c>
      <c r="D644" s="139">
        <v>1002243</v>
      </c>
      <c r="E644" s="139" t="s">
        <v>3639</v>
      </c>
      <c r="F644" s="139">
        <v>38.917380000000001</v>
      </c>
      <c r="G644" s="139">
        <v>-83.298640000000006</v>
      </c>
      <c r="H644" s="139" t="s">
        <v>3640</v>
      </c>
      <c r="I644" s="139" t="s">
        <v>1172</v>
      </c>
      <c r="J644" s="139" t="s">
        <v>95</v>
      </c>
      <c r="K644" s="139">
        <v>45660</v>
      </c>
      <c r="L644" s="139" t="s">
        <v>3617</v>
      </c>
      <c r="M644" s="139">
        <v>61037</v>
      </c>
      <c r="N644" s="139" t="s">
        <v>1054</v>
      </c>
    </row>
    <row r="645" spans="1:14" ht="15.75" customHeight="1">
      <c r="A645" s="139">
        <v>2018</v>
      </c>
      <c r="B645" s="100" t="s">
        <v>633</v>
      </c>
      <c r="C645" s="139" t="s">
        <v>3641</v>
      </c>
      <c r="D645" s="139">
        <v>1004366</v>
      </c>
      <c r="E645" s="139" t="s">
        <v>3642</v>
      </c>
      <c r="F645" s="139">
        <v>33.625377999999998</v>
      </c>
      <c r="G645" s="139">
        <v>-83.832288000000005</v>
      </c>
      <c r="H645" s="139" t="s">
        <v>3643</v>
      </c>
      <c r="I645" s="139" t="s">
        <v>3644</v>
      </c>
      <c r="J645" s="139" t="s">
        <v>28</v>
      </c>
      <c r="K645" s="139">
        <v>30014</v>
      </c>
      <c r="L645" s="139" t="s">
        <v>3645</v>
      </c>
      <c r="M645" s="139">
        <v>25386</v>
      </c>
      <c r="N645" s="139" t="s">
        <v>1054</v>
      </c>
    </row>
    <row r="646" spans="1:14" ht="15.75" customHeight="1">
      <c r="A646" s="139">
        <v>2018</v>
      </c>
      <c r="B646" s="100" t="s">
        <v>633</v>
      </c>
      <c r="C646" s="139" t="s">
        <v>3646</v>
      </c>
      <c r="D646" s="139">
        <v>1004695</v>
      </c>
      <c r="E646" s="139" t="s">
        <v>3647</v>
      </c>
      <c r="F646" s="139">
        <v>42.569099999999999</v>
      </c>
      <c r="G646" s="139">
        <v>-83.674499999999995</v>
      </c>
      <c r="H646" s="139" t="s">
        <v>1831</v>
      </c>
      <c r="I646" s="139" t="s">
        <v>3648</v>
      </c>
      <c r="J646" s="139" t="s">
        <v>61</v>
      </c>
      <c r="K646" s="139">
        <v>48380</v>
      </c>
      <c r="L646" s="139" t="s">
        <v>3073</v>
      </c>
      <c r="M646" s="139">
        <v>28699</v>
      </c>
      <c r="N646" s="139" t="s">
        <v>1054</v>
      </c>
    </row>
    <row r="647" spans="1:14" ht="15.75" customHeight="1">
      <c r="A647" s="139">
        <v>2018</v>
      </c>
      <c r="B647" s="100" t="s">
        <v>633</v>
      </c>
      <c r="C647" s="139" t="s">
        <v>3649</v>
      </c>
      <c r="D647" s="139">
        <v>1002828</v>
      </c>
      <c r="E647" s="139" t="s">
        <v>3650</v>
      </c>
      <c r="F647" s="139">
        <v>39.147533000000003</v>
      </c>
      <c r="G647" s="139">
        <v>-94.601883999999998</v>
      </c>
      <c r="H647" s="139" t="s">
        <v>2401</v>
      </c>
      <c r="I647" s="139" t="s">
        <v>2402</v>
      </c>
      <c r="J647" s="139" t="s">
        <v>44</v>
      </c>
      <c r="K647" s="139">
        <v>66115</v>
      </c>
      <c r="L647" s="139" t="s">
        <v>3073</v>
      </c>
      <c r="M647" s="139">
        <v>31417</v>
      </c>
      <c r="N647" s="139" t="s">
        <v>1054</v>
      </c>
    </row>
    <row r="648" spans="1:14" ht="15.75" customHeight="1">
      <c r="A648" s="139">
        <v>2018</v>
      </c>
      <c r="B648" s="100" t="s">
        <v>633</v>
      </c>
      <c r="C648" s="139" t="s">
        <v>3651</v>
      </c>
      <c r="D648" s="139">
        <v>1003506</v>
      </c>
      <c r="E648" s="139" t="s">
        <v>3652</v>
      </c>
      <c r="F648" s="139">
        <v>40.964311000000002</v>
      </c>
      <c r="G648" s="139">
        <v>-85.302751999999998</v>
      </c>
      <c r="H648" s="139" t="s">
        <v>3653</v>
      </c>
      <c r="I648" s="139" t="s">
        <v>3654</v>
      </c>
      <c r="J648" s="139" t="s">
        <v>39</v>
      </c>
      <c r="K648" s="139">
        <v>46783</v>
      </c>
      <c r="L648" s="139" t="s">
        <v>3073</v>
      </c>
      <c r="M648" s="139">
        <v>57479</v>
      </c>
      <c r="N648" s="139" t="s">
        <v>1054</v>
      </c>
    </row>
    <row r="649" spans="1:14" ht="15.75" customHeight="1">
      <c r="A649" s="139">
        <v>2018</v>
      </c>
      <c r="B649" s="100" t="s">
        <v>633</v>
      </c>
      <c r="C649" s="139" t="s">
        <v>3655</v>
      </c>
      <c r="D649" s="139">
        <v>1004605</v>
      </c>
      <c r="E649" s="139" t="s">
        <v>3656</v>
      </c>
      <c r="F649" s="139">
        <v>42.692278000000002</v>
      </c>
      <c r="G649" s="139">
        <v>-84.679355999999999</v>
      </c>
      <c r="H649" s="139" t="s">
        <v>3657</v>
      </c>
      <c r="I649" s="139" t="s">
        <v>3658</v>
      </c>
      <c r="J649" s="139" t="s">
        <v>61</v>
      </c>
      <c r="K649" s="139">
        <v>48917</v>
      </c>
      <c r="L649" s="139" t="s">
        <v>3073</v>
      </c>
      <c r="M649" s="139">
        <v>49000</v>
      </c>
      <c r="N649" s="139" t="s">
        <v>1054</v>
      </c>
    </row>
    <row r="650" spans="1:14" ht="15.75" customHeight="1">
      <c r="A650" s="139">
        <v>2018</v>
      </c>
      <c r="B650" s="100" t="s">
        <v>633</v>
      </c>
      <c r="C650" s="139" t="s">
        <v>3659</v>
      </c>
      <c r="D650" s="139">
        <v>1002875</v>
      </c>
      <c r="E650" s="139" t="s">
        <v>3660</v>
      </c>
      <c r="F650" s="139">
        <v>38.877889000000003</v>
      </c>
      <c r="G650" s="139">
        <v>-86.479721999999995</v>
      </c>
      <c r="H650" s="139" t="s">
        <v>3661</v>
      </c>
      <c r="I650" s="139" t="s">
        <v>3170</v>
      </c>
      <c r="J650" s="139" t="s">
        <v>39</v>
      </c>
      <c r="K650" s="139">
        <v>47421</v>
      </c>
      <c r="L650" s="139" t="s">
        <v>3073</v>
      </c>
      <c r="M650" s="139">
        <v>38036</v>
      </c>
      <c r="N650" s="139" t="s">
        <v>1160</v>
      </c>
    </row>
    <row r="651" spans="1:14" ht="15.75" customHeight="1">
      <c r="A651" s="139">
        <v>2018</v>
      </c>
      <c r="B651" s="100" t="s">
        <v>633</v>
      </c>
      <c r="C651" s="139" t="s">
        <v>3662</v>
      </c>
      <c r="D651" s="139">
        <v>1004221</v>
      </c>
      <c r="E651" s="139" t="s">
        <v>3663</v>
      </c>
      <c r="F651" s="139">
        <v>41.1434</v>
      </c>
      <c r="G651" s="139">
        <v>-80.878910000000005</v>
      </c>
      <c r="H651" s="139" t="s">
        <v>3350</v>
      </c>
      <c r="I651" s="139" t="s">
        <v>3664</v>
      </c>
      <c r="J651" s="139" t="s">
        <v>95</v>
      </c>
      <c r="K651" s="139">
        <v>44481</v>
      </c>
      <c r="L651" s="139" t="s">
        <v>3073</v>
      </c>
      <c r="M651" s="139">
        <v>56770</v>
      </c>
      <c r="N651" s="139" t="s">
        <v>1054</v>
      </c>
    </row>
    <row r="652" spans="1:14" ht="15.75" customHeight="1">
      <c r="A652" s="139">
        <v>2018</v>
      </c>
      <c r="B652" s="100" t="s">
        <v>633</v>
      </c>
      <c r="C652" s="139" t="s">
        <v>3665</v>
      </c>
      <c r="D652" s="139">
        <v>1003225</v>
      </c>
      <c r="E652" s="139" t="s">
        <v>3666</v>
      </c>
      <c r="F652" s="139">
        <v>42.381971</v>
      </c>
      <c r="G652" s="139">
        <v>-83.044918999999993</v>
      </c>
      <c r="H652" s="139" t="s">
        <v>2954</v>
      </c>
      <c r="I652" s="139" t="s">
        <v>2029</v>
      </c>
      <c r="J652" s="139" t="s">
        <v>61</v>
      </c>
      <c r="K652" s="139">
        <v>48211</v>
      </c>
      <c r="L652" s="139" t="s">
        <v>3073</v>
      </c>
      <c r="M652" s="139">
        <v>5571</v>
      </c>
      <c r="N652" s="139" t="s">
        <v>1054</v>
      </c>
    </row>
    <row r="653" spans="1:14" ht="15.75" customHeight="1">
      <c r="A653" s="139">
        <v>2018</v>
      </c>
      <c r="B653" s="100" t="s">
        <v>633</v>
      </c>
      <c r="C653" s="139" t="s">
        <v>3667</v>
      </c>
      <c r="D653" s="139">
        <v>1002347</v>
      </c>
      <c r="E653" s="139" t="s">
        <v>3668</v>
      </c>
      <c r="F653" s="139">
        <v>43.450299999999999</v>
      </c>
      <c r="G653" s="139">
        <v>-83.920477000000005</v>
      </c>
      <c r="H653" s="139" t="s">
        <v>3669</v>
      </c>
      <c r="I653" s="139" t="s">
        <v>3670</v>
      </c>
      <c r="J653" s="139" t="s">
        <v>61</v>
      </c>
      <c r="K653" s="139">
        <v>48601</v>
      </c>
      <c r="L653" s="139" t="s">
        <v>3073</v>
      </c>
      <c r="M653" s="139">
        <v>36170</v>
      </c>
      <c r="N653" s="139" t="s">
        <v>1160</v>
      </c>
    </row>
    <row r="654" spans="1:14" ht="15.75" customHeight="1">
      <c r="A654" s="139">
        <v>2018</v>
      </c>
      <c r="B654" s="100" t="s">
        <v>633</v>
      </c>
      <c r="C654" s="139" t="s">
        <v>3671</v>
      </c>
      <c r="D654" s="139">
        <v>1004388</v>
      </c>
      <c r="E654" s="139" t="s">
        <v>3672</v>
      </c>
      <c r="F654" s="139">
        <v>33.77816</v>
      </c>
      <c r="G654" s="139">
        <v>-84.392439999999993</v>
      </c>
      <c r="H654" s="139" t="s">
        <v>3178</v>
      </c>
      <c r="I654" s="139" t="s">
        <v>3673</v>
      </c>
      <c r="J654" s="139" t="s">
        <v>28</v>
      </c>
      <c r="K654" s="139">
        <v>30332</v>
      </c>
      <c r="L654" s="139" t="s">
        <v>3674</v>
      </c>
      <c r="M654" s="139">
        <v>41254</v>
      </c>
      <c r="N654" s="139" t="s">
        <v>1054</v>
      </c>
    </row>
    <row r="655" spans="1:14" ht="15.75" customHeight="1">
      <c r="A655" s="139">
        <v>2018</v>
      </c>
      <c r="B655" s="100" t="s">
        <v>633</v>
      </c>
      <c r="C655" s="139" t="s">
        <v>3675</v>
      </c>
      <c r="D655" s="139">
        <v>1007135</v>
      </c>
      <c r="E655" s="139" t="s">
        <v>3676</v>
      </c>
      <c r="F655" s="139">
        <v>29.681083000000001</v>
      </c>
      <c r="G655" s="139">
        <v>-81.680216999999999</v>
      </c>
      <c r="H655" s="139" t="s">
        <v>2836</v>
      </c>
      <c r="I655" s="139" t="s">
        <v>3677</v>
      </c>
      <c r="J655" s="139" t="s">
        <v>26</v>
      </c>
      <c r="K655" s="139">
        <v>32177</v>
      </c>
      <c r="L655" s="139" t="s">
        <v>1093</v>
      </c>
      <c r="M655" s="139">
        <v>260641</v>
      </c>
      <c r="N655" s="139" t="s">
        <v>1253</v>
      </c>
    </row>
    <row r="656" spans="1:14" ht="15.75" customHeight="1">
      <c r="A656" s="139">
        <v>2018</v>
      </c>
      <c r="B656" s="100" t="s">
        <v>633</v>
      </c>
      <c r="C656" s="139" t="s">
        <v>3678</v>
      </c>
      <c r="D656" s="139">
        <v>1002516</v>
      </c>
      <c r="E656" s="139" t="s">
        <v>3679</v>
      </c>
      <c r="F656" s="139">
        <v>32.0747</v>
      </c>
      <c r="G656" s="139">
        <v>-81.052359999999993</v>
      </c>
      <c r="H656" s="139" t="s">
        <v>1900</v>
      </c>
      <c r="I656" s="139" t="s">
        <v>3680</v>
      </c>
      <c r="J656" s="139" t="s">
        <v>28</v>
      </c>
      <c r="K656" s="139">
        <v>31404</v>
      </c>
      <c r="L656" s="139" t="s">
        <v>1093</v>
      </c>
      <c r="M656" s="139">
        <v>44494</v>
      </c>
      <c r="N656" s="139" t="s">
        <v>1054</v>
      </c>
    </row>
    <row r="657" spans="1:14" ht="15.75" customHeight="1">
      <c r="A657" s="139">
        <v>2018</v>
      </c>
      <c r="B657" s="100" t="s">
        <v>633</v>
      </c>
      <c r="C657" s="139" t="s">
        <v>3681</v>
      </c>
      <c r="D657" s="139">
        <v>1004819</v>
      </c>
      <c r="E657" s="139" t="s">
        <v>3682</v>
      </c>
      <c r="F657" s="139">
        <v>44.715299999999999</v>
      </c>
      <c r="G657" s="139">
        <v>-108.18600000000001</v>
      </c>
      <c r="H657" s="139" t="s">
        <v>1930</v>
      </c>
      <c r="I657" s="139" t="s">
        <v>3683</v>
      </c>
      <c r="J657" s="139" t="s">
        <v>134</v>
      </c>
      <c r="K657" s="139">
        <v>82431</v>
      </c>
      <c r="L657" s="139" t="s">
        <v>1093</v>
      </c>
      <c r="M657" s="139">
        <v>34365</v>
      </c>
      <c r="N657" s="139" t="s">
        <v>1054</v>
      </c>
    </row>
    <row r="658" spans="1:14" ht="15.75" customHeight="1">
      <c r="A658" s="139">
        <v>2018</v>
      </c>
      <c r="B658" s="100" t="s">
        <v>633</v>
      </c>
      <c r="C658" s="139" t="s">
        <v>3684</v>
      </c>
      <c r="D658" s="139">
        <v>1007627</v>
      </c>
      <c r="E658" s="139" t="s">
        <v>3685</v>
      </c>
      <c r="F658" s="139">
        <v>31.625852999999999</v>
      </c>
      <c r="G658" s="139">
        <v>-90.0839</v>
      </c>
      <c r="H658" s="139" t="s">
        <v>3686</v>
      </c>
      <c r="I658" s="139" t="s">
        <v>3170</v>
      </c>
      <c r="J658" s="139" t="s">
        <v>65</v>
      </c>
      <c r="K658" s="139">
        <v>39654</v>
      </c>
      <c r="L658" s="139" t="s">
        <v>1093</v>
      </c>
      <c r="M658" s="139">
        <v>453480</v>
      </c>
      <c r="N658" s="139" t="s">
        <v>1253</v>
      </c>
    </row>
    <row r="659" spans="1:14" ht="15.75" customHeight="1">
      <c r="A659" s="139">
        <v>2018</v>
      </c>
      <c r="B659" s="100" t="s">
        <v>633</v>
      </c>
      <c r="C659" s="139" t="s">
        <v>3687</v>
      </c>
      <c r="D659" s="139">
        <v>1005948</v>
      </c>
      <c r="E659" s="139" t="s">
        <v>3688</v>
      </c>
      <c r="F659" s="139">
        <v>31.077123</v>
      </c>
      <c r="G659" s="139">
        <v>-87.111401999999998</v>
      </c>
      <c r="H659" s="139" t="s">
        <v>3689</v>
      </c>
      <c r="I659" s="139" t="s">
        <v>1528</v>
      </c>
      <c r="J659" s="139" t="s">
        <v>3</v>
      </c>
      <c r="K659" s="139">
        <v>36426</v>
      </c>
      <c r="L659" s="139" t="s">
        <v>1093</v>
      </c>
      <c r="M659" s="139">
        <v>411441</v>
      </c>
      <c r="N659" s="139" t="s">
        <v>1253</v>
      </c>
    </row>
    <row r="660" spans="1:14" ht="15.75" customHeight="1">
      <c r="A660" s="139">
        <v>2018</v>
      </c>
      <c r="B660" s="100" t="s">
        <v>633</v>
      </c>
      <c r="C660" s="139" t="s">
        <v>3690</v>
      </c>
      <c r="D660" s="139">
        <v>1002823</v>
      </c>
      <c r="E660" s="139" t="s">
        <v>3691</v>
      </c>
      <c r="F660" s="139">
        <v>31.16751</v>
      </c>
      <c r="G660" s="139">
        <v>-85.094080000000005</v>
      </c>
      <c r="H660" s="139" t="s">
        <v>3692</v>
      </c>
      <c r="I660" s="139" t="s">
        <v>3693</v>
      </c>
      <c r="J660" s="139" t="s">
        <v>28</v>
      </c>
      <c r="K660" s="139">
        <v>39832</v>
      </c>
      <c r="L660" s="139" t="s">
        <v>1093</v>
      </c>
      <c r="M660" s="139">
        <v>699058</v>
      </c>
      <c r="N660" s="139" t="s">
        <v>1253</v>
      </c>
    </row>
    <row r="661" spans="1:14" ht="15.75" customHeight="1">
      <c r="A661" s="139">
        <v>2018</v>
      </c>
      <c r="B661" s="100" t="s">
        <v>633</v>
      </c>
      <c r="C661" s="139" t="s">
        <v>3694</v>
      </c>
      <c r="D661" s="139">
        <v>1002723</v>
      </c>
      <c r="F661" s="139">
        <v>33.137048</v>
      </c>
      <c r="G661" s="139">
        <v>-91.967003000000005</v>
      </c>
      <c r="H661" s="139" t="s">
        <v>3695</v>
      </c>
      <c r="I661" s="139" t="s">
        <v>3696</v>
      </c>
      <c r="J661" s="139" t="s">
        <v>12</v>
      </c>
      <c r="K661" s="139">
        <v>71635</v>
      </c>
      <c r="L661" s="139" t="s">
        <v>1093</v>
      </c>
      <c r="M661" s="139">
        <v>9615</v>
      </c>
      <c r="N661" s="139" t="s">
        <v>1054</v>
      </c>
    </row>
    <row r="662" spans="1:14" ht="15.75" customHeight="1">
      <c r="A662" s="139">
        <v>2018</v>
      </c>
      <c r="B662" s="100" t="s">
        <v>633</v>
      </c>
      <c r="C662" s="139" t="s">
        <v>3697</v>
      </c>
      <c r="D662" s="139">
        <v>1000589</v>
      </c>
      <c r="E662" s="139" t="s">
        <v>3698</v>
      </c>
      <c r="F662" s="139">
        <v>44.4925</v>
      </c>
      <c r="G662" s="139">
        <v>-88.032300000000006</v>
      </c>
      <c r="H662" s="139" t="s">
        <v>3699</v>
      </c>
      <c r="I662" s="139" t="s">
        <v>1107</v>
      </c>
      <c r="J662" s="139" t="s">
        <v>132</v>
      </c>
      <c r="K662" s="139">
        <v>54304</v>
      </c>
      <c r="L662" s="139" t="s">
        <v>1093</v>
      </c>
      <c r="M662" s="139">
        <v>382469</v>
      </c>
      <c r="N662" s="139" t="s">
        <v>1054</v>
      </c>
    </row>
    <row r="663" spans="1:14" ht="15.75" customHeight="1">
      <c r="A663" s="139">
        <v>2018</v>
      </c>
      <c r="B663" s="100" t="s">
        <v>633</v>
      </c>
      <c r="C663" s="139" t="s">
        <v>3697</v>
      </c>
      <c r="D663" s="139">
        <v>1005998</v>
      </c>
      <c r="E663" s="139" t="s">
        <v>3700</v>
      </c>
      <c r="F663" s="139">
        <v>45.582929</v>
      </c>
      <c r="G663" s="139">
        <v>-122.407758</v>
      </c>
      <c r="H663" s="139" t="s">
        <v>1365</v>
      </c>
      <c r="I663" s="139" t="s">
        <v>2606</v>
      </c>
      <c r="J663" s="139" t="s">
        <v>126</v>
      </c>
      <c r="K663" s="139">
        <v>98607</v>
      </c>
      <c r="L663" s="139" t="s">
        <v>1093</v>
      </c>
      <c r="M663" s="139">
        <v>123907</v>
      </c>
      <c r="N663" s="139" t="s">
        <v>1979</v>
      </c>
    </row>
    <row r="664" spans="1:14" ht="15.75" customHeight="1">
      <c r="A664" s="139">
        <v>2018</v>
      </c>
      <c r="B664" s="100" t="s">
        <v>633</v>
      </c>
      <c r="C664" s="139" t="s">
        <v>3697</v>
      </c>
      <c r="D664" s="139">
        <v>1000590</v>
      </c>
      <c r="E664" s="139" t="s">
        <v>3701</v>
      </c>
      <c r="F664" s="139">
        <v>44.520310000000002</v>
      </c>
      <c r="G664" s="139">
        <v>-88.005399999999995</v>
      </c>
      <c r="H664" s="139" t="s">
        <v>3699</v>
      </c>
      <c r="I664" s="139" t="s">
        <v>1107</v>
      </c>
      <c r="J664" s="139" t="s">
        <v>132</v>
      </c>
      <c r="K664" s="139">
        <v>54302</v>
      </c>
      <c r="L664" s="139" t="s">
        <v>1093</v>
      </c>
      <c r="M664" s="139">
        <v>41997</v>
      </c>
      <c r="N664" s="139" t="s">
        <v>1160</v>
      </c>
    </row>
    <row r="665" spans="1:14" ht="15.75" customHeight="1">
      <c r="A665" s="139">
        <v>2018</v>
      </c>
      <c r="B665" s="100" t="s">
        <v>633</v>
      </c>
      <c r="C665" s="139" t="s">
        <v>3702</v>
      </c>
      <c r="D665" s="139">
        <v>1007453</v>
      </c>
      <c r="E665" s="139" t="s">
        <v>3703</v>
      </c>
      <c r="F665" s="139">
        <v>32.331130000000002</v>
      </c>
      <c r="G665" s="139">
        <v>-81.201779999999999</v>
      </c>
      <c r="H665" s="139" t="s">
        <v>3704</v>
      </c>
      <c r="I665" s="139" t="s">
        <v>3705</v>
      </c>
      <c r="J665" s="139" t="s">
        <v>28</v>
      </c>
      <c r="K665" s="139">
        <v>31326</v>
      </c>
      <c r="L665" s="139" t="s">
        <v>1093</v>
      </c>
      <c r="M665" s="139">
        <v>513947</v>
      </c>
      <c r="N665" s="139" t="s">
        <v>1160</v>
      </c>
    </row>
    <row r="666" spans="1:14" ht="15.75" customHeight="1">
      <c r="A666" s="139">
        <v>2018</v>
      </c>
      <c r="B666" s="100" t="s">
        <v>633</v>
      </c>
      <c r="C666" s="139" t="s">
        <v>3706</v>
      </c>
      <c r="D666" s="139">
        <v>1006962</v>
      </c>
      <c r="E666" s="139" t="s">
        <v>3707</v>
      </c>
      <c r="F666" s="139">
        <v>32.234586999999998</v>
      </c>
      <c r="G666" s="139">
        <v>-88.016406000000003</v>
      </c>
      <c r="H666" s="139" t="s">
        <v>3708</v>
      </c>
      <c r="I666" s="139" t="s">
        <v>3709</v>
      </c>
      <c r="J666" s="139" t="s">
        <v>3</v>
      </c>
      <c r="K666" s="139">
        <v>36916</v>
      </c>
      <c r="L666" s="139" t="s">
        <v>1093</v>
      </c>
      <c r="M666" s="139">
        <v>602010</v>
      </c>
      <c r="N666" s="139" t="s">
        <v>1253</v>
      </c>
    </row>
    <row r="667" spans="1:14" ht="15.75" customHeight="1">
      <c r="A667" s="139">
        <v>2018</v>
      </c>
      <c r="B667" s="100" t="s">
        <v>633</v>
      </c>
      <c r="C667" s="139" t="s">
        <v>3710</v>
      </c>
      <c r="D667" s="139">
        <v>1007214</v>
      </c>
      <c r="E667" s="139" t="s">
        <v>3711</v>
      </c>
      <c r="F667" s="139">
        <v>33.139372000000002</v>
      </c>
      <c r="G667" s="139">
        <v>-91.96557</v>
      </c>
      <c r="H667" s="139" t="s">
        <v>3695</v>
      </c>
      <c r="I667" s="139" t="s">
        <v>3712</v>
      </c>
      <c r="J667" s="139" t="s">
        <v>12</v>
      </c>
      <c r="K667" s="139">
        <v>71635</v>
      </c>
      <c r="L667" s="139" t="s">
        <v>1093</v>
      </c>
      <c r="M667" s="139">
        <v>435248</v>
      </c>
      <c r="N667" s="139" t="s">
        <v>1253</v>
      </c>
    </row>
    <row r="668" spans="1:14" ht="15.75" customHeight="1">
      <c r="A668" s="139">
        <v>2018</v>
      </c>
      <c r="B668" s="100" t="s">
        <v>633</v>
      </c>
      <c r="C668" s="139" t="s">
        <v>3713</v>
      </c>
      <c r="D668" s="139">
        <v>1005059</v>
      </c>
      <c r="E668" s="139" t="s">
        <v>3714</v>
      </c>
      <c r="F668" s="139">
        <v>47.269558000000004</v>
      </c>
      <c r="G668" s="139">
        <v>-122.394869</v>
      </c>
      <c r="H668" s="139" t="s">
        <v>3715</v>
      </c>
      <c r="I668" s="139" t="s">
        <v>3716</v>
      </c>
      <c r="J668" s="139" t="s">
        <v>126</v>
      </c>
      <c r="K668" s="139">
        <v>98421</v>
      </c>
      <c r="L668" s="139" t="s">
        <v>1093</v>
      </c>
      <c r="M668" s="139">
        <v>49015</v>
      </c>
      <c r="N668" s="139" t="s">
        <v>1054</v>
      </c>
    </row>
    <row r="669" spans="1:14" ht="15.75" customHeight="1">
      <c r="A669" s="139">
        <v>2018</v>
      </c>
      <c r="B669" s="100" t="s">
        <v>633</v>
      </c>
      <c r="C669" s="139" t="s">
        <v>3717</v>
      </c>
      <c r="D669" s="139">
        <v>1005956</v>
      </c>
      <c r="E669" s="139" t="s">
        <v>3718</v>
      </c>
      <c r="F669" s="139">
        <v>41.215879999999999</v>
      </c>
      <c r="G669" s="139">
        <v>-87.032809999999998</v>
      </c>
      <c r="H669" s="139" t="s">
        <v>3719</v>
      </c>
      <c r="I669" s="139" t="s">
        <v>3119</v>
      </c>
      <c r="J669" s="139" t="s">
        <v>39</v>
      </c>
      <c r="K669" s="139">
        <v>46392</v>
      </c>
      <c r="L669" s="139" t="s">
        <v>1093</v>
      </c>
      <c r="M669" s="139">
        <v>53455</v>
      </c>
      <c r="N669" s="139" t="s">
        <v>1054</v>
      </c>
    </row>
    <row r="670" spans="1:14" ht="15.75" customHeight="1">
      <c r="A670" s="139">
        <v>2018</v>
      </c>
      <c r="B670" s="100" t="s">
        <v>633</v>
      </c>
      <c r="C670" s="139" t="s">
        <v>3720</v>
      </c>
      <c r="D670" s="139">
        <v>1006975</v>
      </c>
      <c r="E670" s="139" t="s">
        <v>3721</v>
      </c>
      <c r="F670" s="139">
        <v>30.650644</v>
      </c>
      <c r="G670" s="139">
        <v>-91.281166999999996</v>
      </c>
      <c r="H670" s="139" t="s">
        <v>3722</v>
      </c>
      <c r="I670" s="139" t="s">
        <v>3237</v>
      </c>
      <c r="J670" s="139" t="s">
        <v>50</v>
      </c>
      <c r="K670" s="139">
        <v>70791</v>
      </c>
      <c r="L670" s="139" t="s">
        <v>1093</v>
      </c>
      <c r="M670" s="139">
        <v>713260</v>
      </c>
      <c r="N670" s="139" t="s">
        <v>1979</v>
      </c>
    </row>
    <row r="671" spans="1:14" ht="15.75" customHeight="1">
      <c r="A671" s="139">
        <v>2018</v>
      </c>
      <c r="B671" s="100" t="s">
        <v>633</v>
      </c>
      <c r="C671" s="139" t="s">
        <v>3723</v>
      </c>
      <c r="D671" s="139">
        <v>1004055</v>
      </c>
      <c r="E671" s="139" t="s">
        <v>3724</v>
      </c>
      <c r="F671" s="139">
        <v>44.614452999999997</v>
      </c>
      <c r="G671" s="139">
        <v>-123.936832</v>
      </c>
      <c r="H671" s="139" t="s">
        <v>3346</v>
      </c>
      <c r="I671" s="139" t="s">
        <v>1483</v>
      </c>
      <c r="J671" s="139" t="s">
        <v>100</v>
      </c>
      <c r="K671" s="139">
        <v>97391</v>
      </c>
      <c r="L671" s="139" t="s">
        <v>1093</v>
      </c>
      <c r="M671" s="139">
        <v>301611</v>
      </c>
      <c r="N671" s="139" t="s">
        <v>1253</v>
      </c>
    </row>
    <row r="672" spans="1:14" ht="15.75" customHeight="1">
      <c r="A672" s="139">
        <v>2018</v>
      </c>
      <c r="B672" s="100" t="s">
        <v>633</v>
      </c>
      <c r="C672" s="139" t="s">
        <v>3725</v>
      </c>
      <c r="D672" s="139">
        <v>1002497</v>
      </c>
      <c r="E672" s="139" t="s">
        <v>3726</v>
      </c>
      <c r="F672" s="139">
        <v>42.345120000000001</v>
      </c>
      <c r="G672" s="139">
        <v>-71.054410000000004</v>
      </c>
      <c r="H672" s="139" t="s">
        <v>3727</v>
      </c>
      <c r="I672" s="139" t="s">
        <v>3728</v>
      </c>
      <c r="J672" s="139" t="s">
        <v>58</v>
      </c>
      <c r="K672" s="139">
        <v>2127</v>
      </c>
      <c r="L672" s="139" t="s">
        <v>3729</v>
      </c>
      <c r="M672" s="139">
        <v>48806</v>
      </c>
      <c r="N672" s="139" t="s">
        <v>1054</v>
      </c>
    </row>
    <row r="673" spans="1:14" ht="15.75" customHeight="1">
      <c r="A673" s="139">
        <v>2018</v>
      </c>
      <c r="B673" s="100" t="s">
        <v>633</v>
      </c>
      <c r="C673" s="139" t="s">
        <v>3730</v>
      </c>
      <c r="D673" s="139">
        <v>1001891</v>
      </c>
      <c r="E673" s="139" t="s">
        <v>3731</v>
      </c>
      <c r="F673" s="139">
        <v>41.786389</v>
      </c>
      <c r="G673" s="139">
        <v>-76.445278000000002</v>
      </c>
      <c r="H673" s="139" t="s">
        <v>3732</v>
      </c>
      <c r="I673" s="139" t="s">
        <v>1351</v>
      </c>
      <c r="J673" s="139" t="s">
        <v>103</v>
      </c>
      <c r="K673" s="139">
        <v>18848</v>
      </c>
      <c r="L673" s="139" t="s">
        <v>3733</v>
      </c>
      <c r="M673" s="139">
        <v>47938</v>
      </c>
      <c r="N673" s="139" t="s">
        <v>1054</v>
      </c>
    </row>
    <row r="674" spans="1:14" ht="15.75" customHeight="1">
      <c r="A674" s="139">
        <v>2018</v>
      </c>
      <c r="B674" s="100" t="s">
        <v>633</v>
      </c>
      <c r="C674" s="139" t="s">
        <v>3734</v>
      </c>
      <c r="D674" s="139">
        <v>1003726</v>
      </c>
      <c r="E674" s="139" t="s">
        <v>3735</v>
      </c>
      <c r="F674" s="139">
        <v>44.480328999999998</v>
      </c>
      <c r="G674" s="139">
        <v>-73.094292999999993</v>
      </c>
      <c r="H674" s="139" t="s">
        <v>3736</v>
      </c>
      <c r="I674" s="139" t="s">
        <v>3737</v>
      </c>
      <c r="J674" s="139" t="s">
        <v>121</v>
      </c>
      <c r="K674" s="139">
        <v>5452</v>
      </c>
      <c r="L674" s="139" t="s">
        <v>3738</v>
      </c>
      <c r="M674" s="139">
        <v>39254</v>
      </c>
      <c r="N674" s="139" t="s">
        <v>1368</v>
      </c>
    </row>
    <row r="675" spans="1:14" ht="15.75" customHeight="1">
      <c r="A675" s="139">
        <v>2018</v>
      </c>
      <c r="B675" s="100" t="s">
        <v>633</v>
      </c>
      <c r="C675" s="139" t="s">
        <v>3739</v>
      </c>
      <c r="D675" s="139">
        <v>1010586</v>
      </c>
      <c r="E675" s="139" t="s">
        <v>3740</v>
      </c>
      <c r="F675" s="139">
        <v>42.970089000000002</v>
      </c>
      <c r="G675" s="139">
        <v>-73.754369999999994</v>
      </c>
      <c r="H675" s="139" t="s">
        <v>441</v>
      </c>
      <c r="I675" s="139" t="s">
        <v>3741</v>
      </c>
      <c r="J675" s="139" t="s">
        <v>87</v>
      </c>
      <c r="K675" s="139">
        <v>12020</v>
      </c>
      <c r="L675" s="139" t="s">
        <v>3738</v>
      </c>
      <c r="M675" s="139">
        <v>29899</v>
      </c>
      <c r="N675" s="139" t="s">
        <v>1368</v>
      </c>
    </row>
    <row r="676" spans="1:14" ht="15.75" customHeight="1">
      <c r="A676" s="139">
        <v>2018</v>
      </c>
      <c r="B676" s="100" t="s">
        <v>633</v>
      </c>
      <c r="C676" s="139" t="s">
        <v>3742</v>
      </c>
      <c r="D676" s="139">
        <v>1004300</v>
      </c>
      <c r="E676" s="139" t="s">
        <v>3743</v>
      </c>
      <c r="F676" s="139">
        <v>41.539703000000003</v>
      </c>
      <c r="G676" s="139">
        <v>-73.822453999999993</v>
      </c>
      <c r="H676" s="139" t="s">
        <v>3744</v>
      </c>
      <c r="I676" s="139" t="s">
        <v>3745</v>
      </c>
      <c r="J676" s="139" t="s">
        <v>87</v>
      </c>
      <c r="K676" s="139">
        <v>12533</v>
      </c>
      <c r="L676" s="139" t="s">
        <v>3738</v>
      </c>
      <c r="M676" s="139">
        <v>50138</v>
      </c>
      <c r="N676" s="139" t="s">
        <v>1368</v>
      </c>
    </row>
    <row r="677" spans="1:14" ht="15.75" customHeight="1">
      <c r="A677" s="139">
        <v>2018</v>
      </c>
      <c r="B677" s="100" t="s">
        <v>633</v>
      </c>
      <c r="C677" s="139" t="s">
        <v>3746</v>
      </c>
      <c r="D677" s="139">
        <v>1012328</v>
      </c>
      <c r="E677" s="139" t="s">
        <v>3747</v>
      </c>
      <c r="F677" s="139">
        <v>42.724179999999997</v>
      </c>
      <c r="G677" s="139">
        <v>-84.555539999999993</v>
      </c>
      <c r="H677" s="139" t="s">
        <v>3748</v>
      </c>
      <c r="I677" s="139" t="s">
        <v>3749</v>
      </c>
      <c r="J677" s="139" t="s">
        <v>61</v>
      </c>
      <c r="K677" s="139">
        <v>48933</v>
      </c>
      <c r="L677" s="139" t="s">
        <v>3073</v>
      </c>
      <c r="M677" s="139">
        <v>21492</v>
      </c>
      <c r="N677" s="139" t="s">
        <v>1054</v>
      </c>
    </row>
    <row r="678" spans="1:14" ht="15.75" customHeight="1">
      <c r="A678" s="139">
        <v>2018</v>
      </c>
      <c r="B678" s="100" t="s">
        <v>633</v>
      </c>
      <c r="C678" s="139" t="s">
        <v>3750</v>
      </c>
      <c r="D678" s="139">
        <v>1000380</v>
      </c>
      <c r="E678" s="139" t="s">
        <v>3751</v>
      </c>
      <c r="F678" s="139">
        <v>42.524569999999997</v>
      </c>
      <c r="G678" s="139">
        <v>-83.042249999999996</v>
      </c>
      <c r="H678" s="139" t="s">
        <v>3350</v>
      </c>
      <c r="I678" s="139" t="s">
        <v>3338</v>
      </c>
      <c r="J678" s="139" t="s">
        <v>61</v>
      </c>
      <c r="K678" s="139">
        <v>48090</v>
      </c>
      <c r="L678" s="139" t="s">
        <v>3073</v>
      </c>
      <c r="M678" s="139">
        <v>46465</v>
      </c>
      <c r="N678" s="139" t="s">
        <v>1054</v>
      </c>
    </row>
    <row r="679" spans="1:14" ht="15.75" customHeight="1">
      <c r="A679" s="139">
        <v>2018</v>
      </c>
      <c r="B679" s="100" t="s">
        <v>633</v>
      </c>
      <c r="C679" s="139" t="s">
        <v>3752</v>
      </c>
      <c r="D679" s="139">
        <v>1002953</v>
      </c>
      <c r="E679" s="139" t="s">
        <v>3753</v>
      </c>
      <c r="F679" s="139">
        <v>42.987850000000002</v>
      </c>
      <c r="G679" s="139">
        <v>-83.713239999999999</v>
      </c>
      <c r="H679" s="139" t="s">
        <v>3754</v>
      </c>
      <c r="I679" s="139" t="s">
        <v>3755</v>
      </c>
      <c r="J679" s="139" t="s">
        <v>61</v>
      </c>
      <c r="K679" s="139">
        <v>48551</v>
      </c>
      <c r="L679" s="139" t="s">
        <v>3073</v>
      </c>
      <c r="M679" s="139">
        <v>69380</v>
      </c>
      <c r="N679" s="139" t="s">
        <v>1054</v>
      </c>
    </row>
    <row r="680" spans="1:14" ht="15.75" customHeight="1">
      <c r="A680" s="139">
        <v>2018</v>
      </c>
      <c r="B680" s="100" t="s">
        <v>633</v>
      </c>
      <c r="C680" s="139" t="s">
        <v>3756</v>
      </c>
      <c r="D680" s="139">
        <v>1006371</v>
      </c>
      <c r="E680" s="139" t="s">
        <v>3757</v>
      </c>
      <c r="F680" s="139">
        <v>32.735329999999998</v>
      </c>
      <c r="G680" s="139">
        <v>-97.067719999999994</v>
      </c>
      <c r="H680" s="139" t="s">
        <v>3758</v>
      </c>
      <c r="I680" s="139" t="s">
        <v>3556</v>
      </c>
      <c r="J680" s="139" t="s">
        <v>115</v>
      </c>
      <c r="K680" s="139">
        <v>76010</v>
      </c>
      <c r="L680" s="139" t="s">
        <v>3073</v>
      </c>
      <c r="M680" s="139">
        <v>51983</v>
      </c>
      <c r="N680" s="139" t="s">
        <v>1054</v>
      </c>
    </row>
    <row r="681" spans="1:14" ht="15.75" customHeight="1">
      <c r="A681" s="139">
        <v>2018</v>
      </c>
      <c r="B681" s="100" t="s">
        <v>633</v>
      </c>
      <c r="C681" s="139" t="s">
        <v>3759</v>
      </c>
      <c r="D681" s="139">
        <v>1002426</v>
      </c>
      <c r="E681" s="139" t="s">
        <v>3760</v>
      </c>
      <c r="F681" s="139">
        <v>41.933677000000003</v>
      </c>
      <c r="G681" s="139">
        <v>-91.716480000000004</v>
      </c>
      <c r="H681" s="139" t="s">
        <v>1155</v>
      </c>
      <c r="I681" s="139" t="s">
        <v>1156</v>
      </c>
      <c r="J681" s="139" t="s">
        <v>42</v>
      </c>
      <c r="K681" s="139">
        <v>52404</v>
      </c>
      <c r="L681" s="139" t="s">
        <v>3645</v>
      </c>
      <c r="M681" s="139">
        <v>43355</v>
      </c>
      <c r="N681" s="139" t="s">
        <v>1054</v>
      </c>
    </row>
    <row r="682" spans="1:14" ht="15.75" customHeight="1">
      <c r="A682" s="139">
        <v>2018</v>
      </c>
      <c r="B682" s="100" t="s">
        <v>633</v>
      </c>
      <c r="C682" s="139" t="s">
        <v>3761</v>
      </c>
      <c r="D682" s="139">
        <v>1002560</v>
      </c>
      <c r="E682" s="139" t="s">
        <v>3762</v>
      </c>
      <c r="F682" s="139">
        <v>43.111199999999997</v>
      </c>
      <c r="G682" s="139">
        <v>-93.230999999999995</v>
      </c>
      <c r="H682" s="139" t="s">
        <v>3763</v>
      </c>
      <c r="I682" s="139" t="s">
        <v>3764</v>
      </c>
      <c r="J682" s="139" t="s">
        <v>42</v>
      </c>
      <c r="K682" s="139">
        <v>50401</v>
      </c>
      <c r="L682" s="139" t="s">
        <v>3765</v>
      </c>
      <c r="M682" s="139">
        <v>160358</v>
      </c>
      <c r="N682" s="139" t="s">
        <v>1127</v>
      </c>
    </row>
    <row r="683" spans="1:14" ht="15.75" customHeight="1">
      <c r="A683" s="139">
        <v>2018</v>
      </c>
      <c r="B683" s="100" t="s">
        <v>633</v>
      </c>
      <c r="C683" s="139" t="s">
        <v>3766</v>
      </c>
      <c r="D683" s="139">
        <v>1006825</v>
      </c>
      <c r="E683" s="139" t="s">
        <v>3767</v>
      </c>
      <c r="F683" s="139">
        <v>40.189250000000001</v>
      </c>
      <c r="G683" s="139">
        <v>-95.367890000000003</v>
      </c>
      <c r="H683" s="139" t="s">
        <v>3768</v>
      </c>
      <c r="I683" s="139" t="s">
        <v>3233</v>
      </c>
      <c r="J683" s="139" t="s">
        <v>68</v>
      </c>
      <c r="K683" s="139">
        <v>64437</v>
      </c>
      <c r="L683" s="139" t="s">
        <v>3769</v>
      </c>
      <c r="M683" s="139">
        <v>37980</v>
      </c>
      <c r="N683" s="139" t="s">
        <v>1054</v>
      </c>
    </row>
    <row r="684" spans="1:14" ht="15.75" customHeight="1">
      <c r="A684" s="139">
        <v>2018</v>
      </c>
      <c r="B684" s="100" t="s">
        <v>633</v>
      </c>
      <c r="C684" s="139" t="s">
        <v>3770</v>
      </c>
      <c r="D684" s="139">
        <v>1000363</v>
      </c>
      <c r="E684" s="139" t="s">
        <v>3771</v>
      </c>
      <c r="F684" s="139">
        <v>47.583604000000001</v>
      </c>
      <c r="G684" s="139">
        <v>-117.568511</v>
      </c>
      <c r="H684" s="139" t="s">
        <v>3772</v>
      </c>
      <c r="I684" s="139" t="s">
        <v>3772</v>
      </c>
      <c r="J684" s="139" t="s">
        <v>126</v>
      </c>
      <c r="K684" s="139">
        <v>99224</v>
      </c>
      <c r="L684" s="139" t="s">
        <v>3773</v>
      </c>
      <c r="M684" s="139">
        <v>13267</v>
      </c>
      <c r="N684" s="139" t="s">
        <v>1054</v>
      </c>
    </row>
    <row r="685" spans="1:14" ht="15.75" customHeight="1">
      <c r="A685" s="139">
        <v>2018</v>
      </c>
      <c r="B685" s="100" t="s">
        <v>633</v>
      </c>
      <c r="C685" s="139" t="s">
        <v>3774</v>
      </c>
      <c r="D685" s="139">
        <v>1006531</v>
      </c>
      <c r="E685" s="139" t="s">
        <v>3775</v>
      </c>
      <c r="F685" s="139">
        <v>31.176100000000002</v>
      </c>
      <c r="G685" s="139">
        <v>-87.438267999999994</v>
      </c>
      <c r="H685" s="139" t="s">
        <v>3776</v>
      </c>
      <c r="I685" s="139" t="s">
        <v>3777</v>
      </c>
      <c r="J685" s="139" t="s">
        <v>3</v>
      </c>
      <c r="K685" s="139">
        <v>36502</v>
      </c>
      <c r="L685" s="139" t="s">
        <v>3778</v>
      </c>
      <c r="M685" s="139">
        <v>9743</v>
      </c>
      <c r="N685" s="139" t="s">
        <v>1306</v>
      </c>
    </row>
    <row r="686" spans="1:14" ht="15.75" customHeight="1">
      <c r="A686" s="139">
        <v>2018</v>
      </c>
      <c r="B686" s="100" t="s">
        <v>633</v>
      </c>
      <c r="C686" s="139" t="s">
        <v>3779</v>
      </c>
      <c r="D686" s="139">
        <v>1002965</v>
      </c>
      <c r="F686" s="139">
        <v>29.976099999999999</v>
      </c>
      <c r="G686" s="139">
        <v>-94.218299999999999</v>
      </c>
      <c r="H686" s="139" t="s">
        <v>1923</v>
      </c>
      <c r="I686" s="139" t="s">
        <v>3780</v>
      </c>
      <c r="J686" s="139" t="s">
        <v>115</v>
      </c>
      <c r="K686" s="139">
        <v>77705</v>
      </c>
      <c r="L686" s="139" t="s">
        <v>3781</v>
      </c>
      <c r="M686" s="139">
        <v>398253</v>
      </c>
      <c r="N686" s="139" t="s">
        <v>1054</v>
      </c>
    </row>
    <row r="687" spans="1:14" ht="15.75" customHeight="1">
      <c r="A687" s="139">
        <v>2018</v>
      </c>
      <c r="B687" s="100" t="s">
        <v>633</v>
      </c>
      <c r="C687" s="139" t="s">
        <v>3782</v>
      </c>
      <c r="D687" s="139">
        <v>1004793</v>
      </c>
      <c r="E687" s="139" t="s">
        <v>3783</v>
      </c>
      <c r="F687" s="139">
        <v>34.600555999999997</v>
      </c>
      <c r="G687" s="139">
        <v>-98.527500000000003</v>
      </c>
      <c r="H687" s="139" t="s">
        <v>3784</v>
      </c>
      <c r="I687" s="139" t="s">
        <v>3785</v>
      </c>
      <c r="J687" s="139" t="s">
        <v>98</v>
      </c>
      <c r="K687" s="139">
        <v>73505</v>
      </c>
      <c r="L687" s="139" t="s">
        <v>3781</v>
      </c>
      <c r="M687" s="139">
        <v>51779</v>
      </c>
      <c r="N687" s="139" t="s">
        <v>1054</v>
      </c>
    </row>
    <row r="688" spans="1:14" ht="15.75" customHeight="1">
      <c r="A688" s="139">
        <v>2018</v>
      </c>
      <c r="B688" s="100" t="s">
        <v>633</v>
      </c>
      <c r="C688" s="139" t="s">
        <v>3786</v>
      </c>
      <c r="D688" s="139">
        <v>1002654</v>
      </c>
      <c r="E688" s="139" t="s">
        <v>3787</v>
      </c>
      <c r="F688" s="139">
        <v>36.558914000000001</v>
      </c>
      <c r="G688" s="139">
        <v>-79.373017000000004</v>
      </c>
      <c r="H688" s="139" t="s">
        <v>3788</v>
      </c>
      <c r="I688" s="139" t="s">
        <v>3789</v>
      </c>
      <c r="J688" s="139" t="s">
        <v>123</v>
      </c>
      <c r="K688" s="139">
        <v>24541</v>
      </c>
      <c r="L688" s="139" t="s">
        <v>3781</v>
      </c>
      <c r="M688" s="139">
        <v>61951</v>
      </c>
      <c r="N688" s="139" t="s">
        <v>1054</v>
      </c>
    </row>
    <row r="689" spans="1:14" ht="15.75" customHeight="1">
      <c r="A689" s="139">
        <v>2018</v>
      </c>
      <c r="B689" s="100" t="s">
        <v>633</v>
      </c>
      <c r="C689" s="139" t="s">
        <v>3790</v>
      </c>
      <c r="D689" s="139">
        <v>1007731</v>
      </c>
      <c r="E689" s="139" t="s">
        <v>3791</v>
      </c>
      <c r="F689" s="139">
        <v>44.833489999999998</v>
      </c>
      <c r="G689" s="139">
        <v>-93.12</v>
      </c>
      <c r="H689" s="139" t="s">
        <v>3792</v>
      </c>
      <c r="I689" s="139" t="s">
        <v>3536</v>
      </c>
      <c r="J689" s="139" t="s">
        <v>62</v>
      </c>
      <c r="K689" s="139">
        <v>55121</v>
      </c>
      <c r="L689" s="139" t="s">
        <v>3193</v>
      </c>
      <c r="M689" s="139">
        <v>146172</v>
      </c>
      <c r="N689" s="139" t="s">
        <v>2062</v>
      </c>
    </row>
    <row r="690" spans="1:14" ht="15.75" customHeight="1">
      <c r="A690" s="139">
        <v>2018</v>
      </c>
      <c r="B690" s="100" t="s">
        <v>633</v>
      </c>
      <c r="C690" s="139" t="s">
        <v>3793</v>
      </c>
      <c r="D690" s="139">
        <v>1000273</v>
      </c>
      <c r="E690" s="139" t="s">
        <v>3794</v>
      </c>
      <c r="F690" s="139">
        <v>37.533999999999999</v>
      </c>
      <c r="G690" s="139">
        <v>-79.356999999999999</v>
      </c>
      <c r="H690" s="139" t="s">
        <v>3795</v>
      </c>
      <c r="I690" s="139" t="s">
        <v>3796</v>
      </c>
      <c r="J690" s="139" t="s">
        <v>123</v>
      </c>
      <c r="K690" s="139">
        <v>24526</v>
      </c>
      <c r="L690" s="139" t="s">
        <v>1093</v>
      </c>
      <c r="M690" s="139">
        <v>161042</v>
      </c>
      <c r="N690" s="139" t="s">
        <v>1253</v>
      </c>
    </row>
    <row r="691" spans="1:14" ht="15.75" customHeight="1">
      <c r="A691" s="139">
        <v>2018</v>
      </c>
      <c r="B691" s="100" t="s">
        <v>633</v>
      </c>
      <c r="C691" s="139" t="s">
        <v>3797</v>
      </c>
      <c r="D691" s="139">
        <v>1011719</v>
      </c>
      <c r="E691" s="139" t="s">
        <v>3798</v>
      </c>
      <c r="F691" s="139">
        <v>29.73245</v>
      </c>
      <c r="G691" s="139">
        <v>-95.228939999999994</v>
      </c>
      <c r="H691" s="139" t="s">
        <v>3799</v>
      </c>
      <c r="I691" s="139" t="s">
        <v>1087</v>
      </c>
      <c r="J691" s="139" t="s">
        <v>115</v>
      </c>
      <c r="K691" s="139">
        <v>77547</v>
      </c>
      <c r="L691" s="139" t="s">
        <v>3800</v>
      </c>
      <c r="M691" s="139">
        <v>174493</v>
      </c>
      <c r="N691" s="139" t="s">
        <v>1306</v>
      </c>
    </row>
    <row r="692" spans="1:14" ht="15.75" customHeight="1">
      <c r="A692" s="139">
        <v>2018</v>
      </c>
      <c r="B692" s="100" t="s">
        <v>633</v>
      </c>
      <c r="C692" s="139" t="s">
        <v>3801</v>
      </c>
      <c r="D692" s="139">
        <v>1001913</v>
      </c>
      <c r="E692" s="139" t="s">
        <v>3802</v>
      </c>
      <c r="F692" s="139">
        <v>35.739778000000001</v>
      </c>
      <c r="G692" s="139">
        <v>-95.286917000000003</v>
      </c>
      <c r="H692" s="139" t="s">
        <v>2911</v>
      </c>
      <c r="I692" s="139" t="s">
        <v>2912</v>
      </c>
      <c r="J692" s="139" t="s">
        <v>98</v>
      </c>
      <c r="K692" s="139">
        <v>74403</v>
      </c>
      <c r="L692" s="139" t="s">
        <v>1093</v>
      </c>
      <c r="M692" s="139">
        <v>730570</v>
      </c>
      <c r="N692" s="139" t="s">
        <v>1160</v>
      </c>
    </row>
    <row r="693" spans="1:14" ht="15.75" customHeight="1">
      <c r="A693" s="139">
        <v>2018</v>
      </c>
      <c r="B693" s="100" t="s">
        <v>633</v>
      </c>
      <c r="C693" s="139" t="s">
        <v>3803</v>
      </c>
      <c r="D693" s="139">
        <v>1004640</v>
      </c>
      <c r="E693" s="139" t="s">
        <v>3804</v>
      </c>
      <c r="F693" s="139">
        <v>38.633499999999998</v>
      </c>
      <c r="G693" s="139">
        <v>-87.226200000000006</v>
      </c>
      <c r="H693" s="139" t="s">
        <v>3634</v>
      </c>
      <c r="I693" s="139" t="s">
        <v>3805</v>
      </c>
      <c r="J693" s="139" t="s">
        <v>39</v>
      </c>
      <c r="K693" s="139">
        <v>47501</v>
      </c>
      <c r="L693" s="139" t="s">
        <v>3806</v>
      </c>
      <c r="M693" s="139">
        <v>229930</v>
      </c>
      <c r="N693" s="139" t="s">
        <v>1383</v>
      </c>
    </row>
    <row r="694" spans="1:14" ht="15.75" customHeight="1">
      <c r="A694" s="139">
        <v>2018</v>
      </c>
      <c r="B694" s="100" t="s">
        <v>633</v>
      </c>
      <c r="C694" s="139" t="s">
        <v>3803</v>
      </c>
      <c r="D694" s="139">
        <v>1004114</v>
      </c>
      <c r="E694" s="139" t="s">
        <v>3807</v>
      </c>
      <c r="F694" s="139">
        <v>41.399580999999998</v>
      </c>
      <c r="G694" s="139">
        <v>-91.060023999999999</v>
      </c>
      <c r="H694" s="139" t="s">
        <v>3808</v>
      </c>
      <c r="I694" s="139" t="s">
        <v>3809</v>
      </c>
      <c r="J694" s="139" t="s">
        <v>42</v>
      </c>
      <c r="K694" s="139">
        <v>52761</v>
      </c>
      <c r="L694" s="139" t="s">
        <v>3806</v>
      </c>
      <c r="M694" s="139">
        <v>398712</v>
      </c>
      <c r="N694" s="139" t="s">
        <v>1383</v>
      </c>
    </row>
    <row r="695" spans="1:14" ht="15.75" customHeight="1">
      <c r="A695" s="139">
        <v>2018</v>
      </c>
      <c r="B695" s="100" t="s">
        <v>633</v>
      </c>
      <c r="C695" s="139" t="s">
        <v>3810</v>
      </c>
      <c r="D695" s="139">
        <v>1002173</v>
      </c>
      <c r="E695" s="139" t="s">
        <v>3811</v>
      </c>
      <c r="F695" s="139">
        <v>44.799900000000001</v>
      </c>
      <c r="G695" s="139">
        <v>-95.486900000000006</v>
      </c>
      <c r="H695" s="139" t="s">
        <v>3812</v>
      </c>
      <c r="I695" s="139" t="s">
        <v>3813</v>
      </c>
      <c r="J695" s="139" t="s">
        <v>62</v>
      </c>
      <c r="K695" s="139">
        <v>56241</v>
      </c>
      <c r="L695" s="139" t="s">
        <v>3814</v>
      </c>
      <c r="M695" s="139">
        <v>80308</v>
      </c>
      <c r="N695" s="139" t="s">
        <v>1127</v>
      </c>
    </row>
    <row r="696" spans="1:14" ht="15.75" customHeight="1">
      <c r="A696" s="139">
        <v>2018</v>
      </c>
      <c r="B696" s="100" t="s">
        <v>633</v>
      </c>
      <c r="C696" s="139" t="s">
        <v>3815</v>
      </c>
      <c r="D696" s="139">
        <v>1006346</v>
      </c>
      <c r="E696" s="139" t="s">
        <v>3816</v>
      </c>
      <c r="F696" s="139">
        <v>30.362221000000002</v>
      </c>
      <c r="G696" s="139">
        <v>-96.088890000000006</v>
      </c>
      <c r="H696" s="139" t="s">
        <v>3174</v>
      </c>
      <c r="I696" s="139" t="s">
        <v>3817</v>
      </c>
      <c r="J696" s="139" t="s">
        <v>115</v>
      </c>
      <c r="K696" s="139">
        <v>77868</v>
      </c>
      <c r="L696" s="139" t="s">
        <v>3818</v>
      </c>
      <c r="M696" s="139">
        <v>7404</v>
      </c>
      <c r="N696" s="139" t="s">
        <v>1054</v>
      </c>
    </row>
    <row r="697" spans="1:14" ht="15.75" customHeight="1">
      <c r="A697" s="139">
        <v>2018</v>
      </c>
      <c r="B697" s="100" t="s">
        <v>633</v>
      </c>
      <c r="C697" s="139" t="s">
        <v>3819</v>
      </c>
      <c r="D697" s="139">
        <v>1004982</v>
      </c>
      <c r="E697" s="139" t="s">
        <v>3820</v>
      </c>
      <c r="F697" s="139">
        <v>39.518270000000001</v>
      </c>
      <c r="G697" s="139">
        <v>-84.390925999999993</v>
      </c>
      <c r="H697" s="139" t="s">
        <v>3821</v>
      </c>
      <c r="I697" s="139" t="s">
        <v>3293</v>
      </c>
      <c r="J697" s="139" t="s">
        <v>95</v>
      </c>
      <c r="K697" s="139">
        <v>45042</v>
      </c>
      <c r="L697" s="139" t="s">
        <v>3822</v>
      </c>
      <c r="M697" s="139">
        <v>45355</v>
      </c>
      <c r="N697" s="139" t="s">
        <v>1054</v>
      </c>
    </row>
    <row r="698" spans="1:14" ht="15.75" customHeight="1">
      <c r="A698" s="139">
        <v>2018</v>
      </c>
      <c r="B698" s="100" t="s">
        <v>633</v>
      </c>
      <c r="C698" s="139" t="s">
        <v>3823</v>
      </c>
      <c r="D698" s="139">
        <v>1003470</v>
      </c>
      <c r="E698" s="139" t="s">
        <v>3824</v>
      </c>
      <c r="F698" s="139">
        <v>32.772590000000001</v>
      </c>
      <c r="G698" s="139">
        <v>-83.630139999999997</v>
      </c>
      <c r="H698" s="139" t="s">
        <v>3591</v>
      </c>
      <c r="I698" s="139" t="s">
        <v>1862</v>
      </c>
      <c r="J698" s="139" t="s">
        <v>28</v>
      </c>
      <c r="K698" s="139">
        <v>31206</v>
      </c>
      <c r="L698" s="139" t="s">
        <v>3822</v>
      </c>
      <c r="M698" s="139">
        <v>92187</v>
      </c>
      <c r="N698" s="139" t="s">
        <v>1253</v>
      </c>
    </row>
    <row r="699" spans="1:14" ht="15.75" customHeight="1">
      <c r="A699" s="139">
        <v>2018</v>
      </c>
      <c r="B699" s="100" t="s">
        <v>633</v>
      </c>
      <c r="C699" s="139" t="s">
        <v>3825</v>
      </c>
      <c r="D699" s="139">
        <v>1000602</v>
      </c>
      <c r="E699" s="139" t="s">
        <v>3826</v>
      </c>
      <c r="F699" s="139">
        <v>32.483198000000002</v>
      </c>
      <c r="G699" s="139">
        <v>-92.152242999999999</v>
      </c>
      <c r="H699" s="139" t="s">
        <v>3827</v>
      </c>
      <c r="I699" s="139" t="s">
        <v>3828</v>
      </c>
      <c r="J699" s="139" t="s">
        <v>50</v>
      </c>
      <c r="K699" s="139">
        <v>71292</v>
      </c>
      <c r="L699" s="139" t="s">
        <v>3829</v>
      </c>
      <c r="M699" s="139">
        <v>523561</v>
      </c>
      <c r="N699" s="139" t="s">
        <v>1448</v>
      </c>
    </row>
    <row r="700" spans="1:14" ht="15.75" customHeight="1">
      <c r="A700" s="139">
        <v>2018</v>
      </c>
      <c r="B700" s="100" t="s">
        <v>633</v>
      </c>
      <c r="C700" s="139" t="s">
        <v>3830</v>
      </c>
      <c r="D700" s="139">
        <v>1002920</v>
      </c>
      <c r="E700" s="139" t="s">
        <v>3831</v>
      </c>
      <c r="F700" s="139">
        <v>47.271365000000003</v>
      </c>
      <c r="G700" s="139">
        <v>-122.397262</v>
      </c>
      <c r="H700" s="139" t="s">
        <v>3715</v>
      </c>
      <c r="I700" s="139" t="s">
        <v>3716</v>
      </c>
      <c r="J700" s="139" t="s">
        <v>126</v>
      </c>
      <c r="K700" s="139">
        <v>98421</v>
      </c>
      <c r="L700" s="139" t="s">
        <v>3832</v>
      </c>
      <c r="M700" s="139">
        <v>22</v>
      </c>
      <c r="N700" s="139" t="s">
        <v>1054</v>
      </c>
    </row>
    <row r="701" spans="1:14" ht="15.75" customHeight="1">
      <c r="A701" s="139">
        <v>2018</v>
      </c>
      <c r="B701" s="100" t="s">
        <v>633</v>
      </c>
      <c r="C701" s="139" t="s">
        <v>3833</v>
      </c>
      <c r="D701" s="139">
        <v>1007223</v>
      </c>
      <c r="E701" s="139" t="s">
        <v>3834</v>
      </c>
      <c r="F701" s="139">
        <v>45.799405</v>
      </c>
      <c r="G701" s="139">
        <v>-88.070937000000001</v>
      </c>
      <c r="H701" s="139" t="s">
        <v>3835</v>
      </c>
      <c r="I701" s="139" t="s">
        <v>3836</v>
      </c>
      <c r="J701" s="139" t="s">
        <v>61</v>
      </c>
      <c r="K701" s="139">
        <v>49802</v>
      </c>
      <c r="L701" s="139" t="s">
        <v>3837</v>
      </c>
      <c r="M701" s="139">
        <v>30712</v>
      </c>
      <c r="N701" s="139" t="s">
        <v>1054</v>
      </c>
    </row>
    <row r="702" spans="1:14" ht="15.75" customHeight="1">
      <c r="A702" s="139">
        <v>2018</v>
      </c>
      <c r="B702" s="100" t="s">
        <v>633</v>
      </c>
      <c r="C702" s="139" t="s">
        <v>3838</v>
      </c>
      <c r="D702" s="139">
        <v>1002034</v>
      </c>
      <c r="E702" s="139" t="s">
        <v>3839</v>
      </c>
      <c r="F702" s="139">
        <v>43.528049000000003</v>
      </c>
      <c r="G702" s="139">
        <v>-89.999600000000001</v>
      </c>
      <c r="H702" s="139" t="s">
        <v>3840</v>
      </c>
      <c r="I702" s="139" t="s">
        <v>3841</v>
      </c>
      <c r="J702" s="139" t="s">
        <v>132</v>
      </c>
      <c r="K702" s="139">
        <v>53959</v>
      </c>
      <c r="L702" s="139" t="s">
        <v>3837</v>
      </c>
      <c r="M702" s="139">
        <v>66920</v>
      </c>
      <c r="N702" s="139" t="s">
        <v>1054</v>
      </c>
    </row>
    <row r="703" spans="1:14" ht="15.75" customHeight="1">
      <c r="A703" s="139">
        <v>2018</v>
      </c>
      <c r="B703" s="100" t="s">
        <v>633</v>
      </c>
      <c r="C703" s="139" t="s">
        <v>3842</v>
      </c>
      <c r="D703" s="139">
        <v>1001825</v>
      </c>
      <c r="E703" s="139" t="s">
        <v>3843</v>
      </c>
      <c r="F703" s="139">
        <v>44.52666</v>
      </c>
      <c r="G703" s="139">
        <v>-87.998760000000004</v>
      </c>
      <c r="H703" s="139" t="s">
        <v>3699</v>
      </c>
      <c r="I703" s="139" t="s">
        <v>1107</v>
      </c>
      <c r="J703" s="139" t="s">
        <v>132</v>
      </c>
      <c r="K703" s="139">
        <v>54302</v>
      </c>
      <c r="L703" s="139" t="s">
        <v>3844</v>
      </c>
      <c r="M703" s="139">
        <v>87218</v>
      </c>
      <c r="N703" s="139" t="s">
        <v>1054</v>
      </c>
    </row>
    <row r="704" spans="1:14" ht="15.75" customHeight="1">
      <c r="A704" s="139">
        <v>2018</v>
      </c>
      <c r="B704" s="100" t="s">
        <v>633</v>
      </c>
      <c r="C704" s="139" t="s">
        <v>3845</v>
      </c>
      <c r="D704" s="139">
        <v>1002098</v>
      </c>
      <c r="E704" s="139" t="s">
        <v>3846</v>
      </c>
      <c r="F704" s="139">
        <v>35.097355</v>
      </c>
      <c r="G704" s="139">
        <v>-92.73854</v>
      </c>
      <c r="H704" s="139" t="s">
        <v>3847</v>
      </c>
      <c r="I704" s="139" t="s">
        <v>3848</v>
      </c>
      <c r="J704" s="139" t="s">
        <v>12</v>
      </c>
      <c r="K704" s="139">
        <v>72110</v>
      </c>
      <c r="L704" s="139" t="s">
        <v>3844</v>
      </c>
      <c r="M704" s="139">
        <v>78379</v>
      </c>
      <c r="N704" s="139" t="s">
        <v>1253</v>
      </c>
    </row>
    <row r="705" spans="1:14" ht="15.75" customHeight="1">
      <c r="A705" s="139">
        <v>2018</v>
      </c>
      <c r="B705" s="100" t="s">
        <v>633</v>
      </c>
      <c r="C705" s="139" t="s">
        <v>3849</v>
      </c>
      <c r="D705" s="139">
        <v>1005791</v>
      </c>
      <c r="E705" s="139" t="s">
        <v>3850</v>
      </c>
      <c r="F705" s="139">
        <v>40.722138999999999</v>
      </c>
      <c r="G705" s="139">
        <v>-85.193721999999994</v>
      </c>
      <c r="H705" s="139" t="s">
        <v>3851</v>
      </c>
      <c r="I705" s="139" t="s">
        <v>1658</v>
      </c>
      <c r="J705" s="139" t="s">
        <v>39</v>
      </c>
      <c r="K705" s="139">
        <v>46714</v>
      </c>
      <c r="L705" s="139" t="s">
        <v>3852</v>
      </c>
      <c r="M705" s="139">
        <v>158213</v>
      </c>
      <c r="N705" s="139" t="s">
        <v>1127</v>
      </c>
    </row>
    <row r="706" spans="1:14" ht="15.75" customHeight="1">
      <c r="A706" s="139">
        <v>2018</v>
      </c>
      <c r="B706" s="100" t="s">
        <v>633</v>
      </c>
      <c r="C706" s="139" t="s">
        <v>3853</v>
      </c>
      <c r="D706" s="139">
        <v>1000344</v>
      </c>
      <c r="E706" s="139" t="s">
        <v>3854</v>
      </c>
      <c r="F706" s="139">
        <v>41.111724000000002</v>
      </c>
      <c r="G706" s="139">
        <v>-97.983884000000003</v>
      </c>
      <c r="H706" s="139" t="s">
        <v>3855</v>
      </c>
      <c r="I706" s="139" t="s">
        <v>3856</v>
      </c>
      <c r="J706" s="139" t="s">
        <v>73</v>
      </c>
      <c r="K706" s="139">
        <v>68826</v>
      </c>
      <c r="L706" s="139" t="s">
        <v>3852</v>
      </c>
      <c r="M706" s="139">
        <v>126021</v>
      </c>
      <c r="N706" s="139" t="s">
        <v>1054</v>
      </c>
    </row>
    <row r="707" spans="1:14" ht="15.75" customHeight="1">
      <c r="A707" s="139">
        <v>2018</v>
      </c>
      <c r="B707" s="100" t="s">
        <v>633</v>
      </c>
      <c r="C707" s="139" t="s">
        <v>3857</v>
      </c>
      <c r="D707" s="139">
        <v>1006364</v>
      </c>
      <c r="E707" s="139" t="s">
        <v>3858</v>
      </c>
      <c r="F707" s="139">
        <v>36.28566</v>
      </c>
      <c r="G707" s="139">
        <v>-89.150080000000003</v>
      </c>
      <c r="H707" s="139" t="s">
        <v>3859</v>
      </c>
      <c r="I707" s="139" t="s">
        <v>3054</v>
      </c>
      <c r="J707" s="139" t="s">
        <v>113</v>
      </c>
      <c r="K707" s="139">
        <v>38253</v>
      </c>
      <c r="L707" s="139" t="s">
        <v>3852</v>
      </c>
      <c r="M707" s="139">
        <v>164606</v>
      </c>
      <c r="N707" s="139" t="s">
        <v>1054</v>
      </c>
    </row>
    <row r="708" spans="1:14" ht="15.75" customHeight="1">
      <c r="A708" s="139">
        <v>2018</v>
      </c>
      <c r="B708" s="100" t="s">
        <v>633</v>
      </c>
      <c r="C708" s="139" t="s">
        <v>3860</v>
      </c>
      <c r="D708" s="139">
        <v>1005812</v>
      </c>
      <c r="E708" s="139" t="s">
        <v>3861</v>
      </c>
      <c r="F708" s="139">
        <v>41.567689999999999</v>
      </c>
      <c r="G708" s="139">
        <v>-98.815579999999997</v>
      </c>
      <c r="H708" s="139" t="s">
        <v>3862</v>
      </c>
      <c r="I708" s="139" t="s">
        <v>3863</v>
      </c>
      <c r="J708" s="139" t="s">
        <v>73</v>
      </c>
      <c r="K708" s="139">
        <v>68862</v>
      </c>
      <c r="L708" s="139" t="s">
        <v>3852</v>
      </c>
      <c r="M708" s="139">
        <v>77834</v>
      </c>
      <c r="N708" s="139" t="s">
        <v>1054</v>
      </c>
    </row>
    <row r="709" spans="1:14" ht="15.75" customHeight="1">
      <c r="A709" s="139">
        <v>2018</v>
      </c>
      <c r="B709" s="100" t="s">
        <v>633</v>
      </c>
      <c r="C709" s="139" t="s">
        <v>3864</v>
      </c>
      <c r="D709" s="139">
        <v>1004731</v>
      </c>
      <c r="E709" s="139" t="s">
        <v>3865</v>
      </c>
      <c r="F709" s="139">
        <v>46.3125</v>
      </c>
      <c r="G709" s="139">
        <v>-96.133700000000005</v>
      </c>
      <c r="H709" s="139" t="s">
        <v>3866</v>
      </c>
      <c r="I709" s="139" t="s">
        <v>3867</v>
      </c>
      <c r="J709" s="139" t="s">
        <v>62</v>
      </c>
      <c r="K709" s="139">
        <v>56537</v>
      </c>
      <c r="L709" s="139" t="s">
        <v>3852</v>
      </c>
      <c r="M709" s="139">
        <v>81538</v>
      </c>
      <c r="N709" s="139" t="s">
        <v>1054</v>
      </c>
    </row>
    <row r="710" spans="1:14" ht="15.75" customHeight="1">
      <c r="A710" s="139">
        <v>2018</v>
      </c>
      <c r="B710" s="100" t="s">
        <v>633</v>
      </c>
      <c r="C710" s="139" t="s">
        <v>3868</v>
      </c>
      <c r="D710" s="139">
        <v>1004332</v>
      </c>
      <c r="E710" s="139" t="s">
        <v>3869</v>
      </c>
      <c r="F710" s="139">
        <v>40.754899999999999</v>
      </c>
      <c r="G710" s="139">
        <v>-95.395300000000006</v>
      </c>
      <c r="H710" s="139" t="s">
        <v>3870</v>
      </c>
      <c r="I710" s="139" t="s">
        <v>3871</v>
      </c>
      <c r="J710" s="139" t="s">
        <v>42</v>
      </c>
      <c r="K710" s="139">
        <v>51601</v>
      </c>
      <c r="L710" s="139" t="s">
        <v>3852</v>
      </c>
      <c r="M710" s="139">
        <v>96506</v>
      </c>
      <c r="N710" s="139" t="s">
        <v>1054</v>
      </c>
    </row>
    <row r="711" spans="1:14" ht="15.75" customHeight="1">
      <c r="A711" s="139">
        <v>2018</v>
      </c>
      <c r="B711" s="100" t="s">
        <v>633</v>
      </c>
      <c r="C711" s="139" t="s">
        <v>3872</v>
      </c>
      <c r="D711" s="139">
        <v>1004331</v>
      </c>
      <c r="E711" s="139" t="s">
        <v>3873</v>
      </c>
      <c r="F711" s="139">
        <v>43.431367000000002</v>
      </c>
      <c r="G711" s="139">
        <v>-94.954220000000007</v>
      </c>
      <c r="H711" s="139" t="s">
        <v>3874</v>
      </c>
      <c r="I711" s="139" t="s">
        <v>3875</v>
      </c>
      <c r="J711" s="139" t="s">
        <v>42</v>
      </c>
      <c r="K711" s="139">
        <v>51363</v>
      </c>
      <c r="L711" s="139" t="s">
        <v>3852</v>
      </c>
      <c r="M711" s="139">
        <v>54303</v>
      </c>
      <c r="N711" s="139" t="s">
        <v>1054</v>
      </c>
    </row>
    <row r="712" spans="1:14" ht="15.75" customHeight="1">
      <c r="A712" s="139">
        <v>2018</v>
      </c>
      <c r="B712" s="100" t="s">
        <v>633</v>
      </c>
      <c r="C712" s="139" t="s">
        <v>3876</v>
      </c>
      <c r="D712" s="139">
        <v>1003943</v>
      </c>
      <c r="E712" s="139" t="s">
        <v>3877</v>
      </c>
      <c r="F712" s="139">
        <v>37.510800000000003</v>
      </c>
      <c r="G712" s="139">
        <v>-78.910300000000007</v>
      </c>
      <c r="H712" s="139" t="s">
        <v>3878</v>
      </c>
      <c r="I712" s="139" t="s">
        <v>3879</v>
      </c>
      <c r="J712" s="139" t="s">
        <v>123</v>
      </c>
      <c r="K712" s="139">
        <v>24553</v>
      </c>
      <c r="L712" s="139" t="s">
        <v>3880</v>
      </c>
      <c r="M712" s="139">
        <v>117019</v>
      </c>
      <c r="N712" s="139" t="s">
        <v>1253</v>
      </c>
    </row>
    <row r="713" spans="1:14" ht="15.75" customHeight="1">
      <c r="A713" s="139">
        <v>2018</v>
      </c>
      <c r="B713" s="100" t="s">
        <v>633</v>
      </c>
      <c r="C713" s="139" t="s">
        <v>3881</v>
      </c>
      <c r="D713" s="139">
        <v>1003289</v>
      </c>
      <c r="E713" s="139" t="s">
        <v>3882</v>
      </c>
      <c r="F713" s="139">
        <v>37.420814999999997</v>
      </c>
      <c r="G713" s="139">
        <v>-79.140968000000001</v>
      </c>
      <c r="H713" s="139" t="s">
        <v>3883</v>
      </c>
      <c r="I713" s="139" t="s">
        <v>3884</v>
      </c>
      <c r="J713" s="139" t="s">
        <v>123</v>
      </c>
      <c r="K713" s="139">
        <v>24505</v>
      </c>
      <c r="L713" s="139" t="s">
        <v>3885</v>
      </c>
      <c r="M713" s="139">
        <v>79142</v>
      </c>
      <c r="N713" s="139" t="s">
        <v>1054</v>
      </c>
    </row>
    <row r="714" spans="1:14" ht="15.75" customHeight="1">
      <c r="A714" s="139">
        <v>2018</v>
      </c>
      <c r="B714" s="100" t="s">
        <v>633</v>
      </c>
      <c r="C714" s="139" t="s">
        <v>3886</v>
      </c>
      <c r="D714" s="139">
        <v>1000872</v>
      </c>
      <c r="E714" s="139" t="s">
        <v>3887</v>
      </c>
      <c r="F714" s="139">
        <v>44.111944000000001</v>
      </c>
      <c r="G714" s="139">
        <v>-93.678611000000004</v>
      </c>
      <c r="H714" s="139" t="s">
        <v>3888</v>
      </c>
      <c r="I714" s="139" t="s">
        <v>3889</v>
      </c>
      <c r="J714" s="139" t="s">
        <v>62</v>
      </c>
      <c r="K714" s="139">
        <v>56048</v>
      </c>
      <c r="L714" s="139" t="s">
        <v>3890</v>
      </c>
      <c r="M714" s="139">
        <v>185819</v>
      </c>
      <c r="N714" s="139" t="s">
        <v>1054</v>
      </c>
    </row>
    <row r="715" spans="1:14" ht="15.75" customHeight="1">
      <c r="A715" s="139">
        <v>2018</v>
      </c>
      <c r="B715" s="100" t="s">
        <v>633</v>
      </c>
      <c r="C715" s="139" t="s">
        <v>3891</v>
      </c>
      <c r="D715" s="139">
        <v>1002770</v>
      </c>
      <c r="E715" s="139" t="s">
        <v>3892</v>
      </c>
      <c r="F715" s="139">
        <v>32.064100000000003</v>
      </c>
      <c r="G715" s="139">
        <v>-96.428299999999993</v>
      </c>
      <c r="H715" s="139" t="s">
        <v>3893</v>
      </c>
      <c r="I715" s="139" t="s">
        <v>3894</v>
      </c>
      <c r="J715" s="139" t="s">
        <v>115</v>
      </c>
      <c r="K715" s="139">
        <v>75110</v>
      </c>
      <c r="L715" s="139" t="s">
        <v>1093</v>
      </c>
      <c r="M715" s="139">
        <v>116710</v>
      </c>
      <c r="N715" s="139" t="s">
        <v>1050</v>
      </c>
    </row>
    <row r="716" spans="1:14" ht="15.75" customHeight="1">
      <c r="A716" s="139">
        <v>2018</v>
      </c>
      <c r="B716" s="100" t="s">
        <v>633</v>
      </c>
      <c r="C716" s="139" t="s">
        <v>3895</v>
      </c>
      <c r="D716" s="139">
        <v>1002864</v>
      </c>
      <c r="E716" s="139" t="s">
        <v>3896</v>
      </c>
      <c r="F716" s="139">
        <v>41.813330000000001</v>
      </c>
      <c r="G716" s="139">
        <v>-90.524439999999998</v>
      </c>
      <c r="H716" s="139" t="s">
        <v>3897</v>
      </c>
      <c r="I716" s="139" t="s">
        <v>1159</v>
      </c>
      <c r="J716" s="139" t="s">
        <v>42</v>
      </c>
      <c r="K716" s="139">
        <v>52742</v>
      </c>
      <c r="L716" s="139" t="s">
        <v>1093</v>
      </c>
      <c r="M716" s="139">
        <v>120005</v>
      </c>
      <c r="N716" s="139" t="s">
        <v>1050</v>
      </c>
    </row>
    <row r="717" spans="1:14" ht="15.75" customHeight="1">
      <c r="A717" s="139">
        <v>2018</v>
      </c>
      <c r="B717" s="100" t="s">
        <v>633</v>
      </c>
      <c r="C717" s="139" t="s">
        <v>3898</v>
      </c>
      <c r="D717" s="139">
        <v>1002905</v>
      </c>
      <c r="E717" s="139" t="s">
        <v>3899</v>
      </c>
      <c r="F717" s="139">
        <v>42.089770000000001</v>
      </c>
      <c r="G717" s="139">
        <v>-83.362030000000004</v>
      </c>
      <c r="H717" s="139" t="s">
        <v>3900</v>
      </c>
      <c r="I717" s="139" t="s">
        <v>1252</v>
      </c>
      <c r="J717" s="139" t="s">
        <v>61</v>
      </c>
      <c r="K717" s="139">
        <v>48117</v>
      </c>
      <c r="L717" s="139" t="s">
        <v>1093</v>
      </c>
      <c r="M717" s="139">
        <v>157049</v>
      </c>
      <c r="N717" s="139" t="s">
        <v>1050</v>
      </c>
    </row>
    <row r="718" spans="1:14" ht="15.75" customHeight="1">
      <c r="A718" s="139">
        <v>2018</v>
      </c>
      <c r="B718" s="100" t="s">
        <v>633</v>
      </c>
      <c r="C718" s="139" t="s">
        <v>3901</v>
      </c>
      <c r="D718" s="139">
        <v>1002160</v>
      </c>
      <c r="E718" s="139" t="s">
        <v>3902</v>
      </c>
      <c r="F718" s="139">
        <v>42.88261</v>
      </c>
      <c r="G718" s="139">
        <v>-76.972229999999996</v>
      </c>
      <c r="H718" s="139" t="s">
        <v>3903</v>
      </c>
      <c r="I718" s="139" t="s">
        <v>3904</v>
      </c>
      <c r="J718" s="139" t="s">
        <v>87</v>
      </c>
      <c r="K718" s="139">
        <v>14456</v>
      </c>
      <c r="L718" s="139" t="s">
        <v>1093</v>
      </c>
      <c r="M718" s="139">
        <v>93948</v>
      </c>
      <c r="N718" s="139" t="s">
        <v>1050</v>
      </c>
    </row>
    <row r="719" spans="1:14" ht="15.75" customHeight="1">
      <c r="A719" s="139">
        <v>2018</v>
      </c>
      <c r="B719" s="100" t="s">
        <v>633</v>
      </c>
      <c r="C719" s="139" t="s">
        <v>3905</v>
      </c>
      <c r="D719" s="139">
        <v>1007904</v>
      </c>
      <c r="E719" s="139" t="s">
        <v>3906</v>
      </c>
      <c r="F719" s="139">
        <v>36.546810000000001</v>
      </c>
      <c r="G719" s="139">
        <v>-119.58162</v>
      </c>
      <c r="H719" s="139" t="s">
        <v>3907</v>
      </c>
      <c r="I719" s="139" t="s">
        <v>2195</v>
      </c>
      <c r="J719" s="139" t="s">
        <v>15</v>
      </c>
      <c r="K719" s="139">
        <v>93631</v>
      </c>
      <c r="L719" s="139" t="s">
        <v>1093</v>
      </c>
      <c r="M719" s="139">
        <v>120341</v>
      </c>
      <c r="N719" s="139" t="s">
        <v>1050</v>
      </c>
    </row>
    <row r="720" spans="1:14" ht="15.75" customHeight="1">
      <c r="A720" s="139">
        <v>2018</v>
      </c>
      <c r="B720" s="100" t="s">
        <v>633</v>
      </c>
      <c r="C720" s="139" t="s">
        <v>3908</v>
      </c>
      <c r="D720" s="139">
        <v>1002924</v>
      </c>
      <c r="E720" s="139" t="s">
        <v>3909</v>
      </c>
      <c r="F720" s="139">
        <v>34.706035</v>
      </c>
      <c r="G720" s="139">
        <v>-81.000811999999996</v>
      </c>
      <c r="H720" s="139" t="s">
        <v>3910</v>
      </c>
      <c r="I720" s="139" t="s">
        <v>3266</v>
      </c>
      <c r="J720" s="139" t="s">
        <v>107</v>
      </c>
      <c r="K720" s="139">
        <v>29729</v>
      </c>
      <c r="L720" s="139" t="s">
        <v>1093</v>
      </c>
      <c r="M720" s="139">
        <v>132487</v>
      </c>
      <c r="N720" s="139" t="s">
        <v>1050</v>
      </c>
    </row>
    <row r="721" spans="1:14" ht="15.75" customHeight="1">
      <c r="A721" s="139">
        <v>2018</v>
      </c>
      <c r="B721" s="100" t="s">
        <v>633</v>
      </c>
      <c r="C721" s="139" t="s">
        <v>3911</v>
      </c>
      <c r="D721" s="139">
        <v>1008185</v>
      </c>
      <c r="E721" s="139" t="s">
        <v>3912</v>
      </c>
      <c r="F721" s="139">
        <v>29.728999999999999</v>
      </c>
      <c r="G721" s="139">
        <v>-95.227817000000002</v>
      </c>
      <c r="H721" s="139" t="s">
        <v>3799</v>
      </c>
      <c r="I721" s="139" t="s">
        <v>1087</v>
      </c>
      <c r="J721" s="139" t="s">
        <v>115</v>
      </c>
      <c r="K721" s="139">
        <v>77547</v>
      </c>
      <c r="L721" s="139" t="s">
        <v>3800</v>
      </c>
      <c r="M721" s="139">
        <v>35513</v>
      </c>
      <c r="N721" s="139" t="s">
        <v>1054</v>
      </c>
    </row>
    <row r="722" spans="1:14" ht="15.75" customHeight="1">
      <c r="A722" s="139">
        <v>2018</v>
      </c>
      <c r="B722" s="100" t="s">
        <v>633</v>
      </c>
      <c r="C722" s="139" t="s">
        <v>3913</v>
      </c>
      <c r="D722" s="139">
        <v>1005585</v>
      </c>
      <c r="E722" s="139" t="s">
        <v>3914</v>
      </c>
      <c r="F722" s="139">
        <v>29.377500000000001</v>
      </c>
      <c r="G722" s="139">
        <v>-94.9328</v>
      </c>
      <c r="H722" s="139" t="s">
        <v>3915</v>
      </c>
      <c r="I722" s="139" t="s">
        <v>3916</v>
      </c>
      <c r="J722" s="139" t="s">
        <v>115</v>
      </c>
      <c r="K722" s="139">
        <v>77592</v>
      </c>
      <c r="L722" s="139" t="s">
        <v>2631</v>
      </c>
      <c r="M722" s="139">
        <v>4452868</v>
      </c>
      <c r="N722" s="139" t="s">
        <v>3917</v>
      </c>
    </row>
    <row r="723" spans="1:14" ht="15.75" customHeight="1">
      <c r="A723" s="139">
        <v>2018</v>
      </c>
      <c r="B723" s="100" t="s">
        <v>633</v>
      </c>
      <c r="C723" s="139" t="s">
        <v>3918</v>
      </c>
      <c r="D723" s="139">
        <v>1003043</v>
      </c>
      <c r="E723" s="139" t="s">
        <v>3919</v>
      </c>
      <c r="F723" s="139">
        <v>30.061319999999998</v>
      </c>
      <c r="G723" s="139">
        <v>-90.593530000000001</v>
      </c>
      <c r="H723" s="139" t="s">
        <v>3920</v>
      </c>
      <c r="I723" s="139" t="s">
        <v>3921</v>
      </c>
      <c r="J723" s="139" t="s">
        <v>50</v>
      </c>
      <c r="K723" s="139">
        <v>70051</v>
      </c>
      <c r="L723" s="139" t="s">
        <v>2631</v>
      </c>
      <c r="M723" s="139">
        <v>4074113</v>
      </c>
      <c r="N723" s="139" t="s">
        <v>1306</v>
      </c>
    </row>
    <row r="724" spans="1:14" ht="15.75" customHeight="1">
      <c r="A724" s="139">
        <v>2018</v>
      </c>
      <c r="B724" s="100" t="s">
        <v>633</v>
      </c>
      <c r="C724" s="139" t="s">
        <v>3922</v>
      </c>
      <c r="D724" s="139">
        <v>1010663</v>
      </c>
      <c r="E724" s="139" t="s">
        <v>3923</v>
      </c>
      <c r="F724" s="139">
        <v>40.965760000000003</v>
      </c>
      <c r="G724" s="139">
        <v>-76.603660000000005</v>
      </c>
      <c r="H724" s="139" t="s">
        <v>3511</v>
      </c>
      <c r="I724" s="139" t="s">
        <v>3924</v>
      </c>
      <c r="J724" s="139" t="s">
        <v>103</v>
      </c>
      <c r="K724" s="139">
        <v>17822</v>
      </c>
      <c r="L724" s="139" t="s">
        <v>3925</v>
      </c>
      <c r="M724" s="139">
        <v>35075</v>
      </c>
      <c r="N724" s="139" t="s">
        <v>1054</v>
      </c>
    </row>
    <row r="725" spans="1:14" ht="15.75" customHeight="1">
      <c r="A725" s="139">
        <v>2018</v>
      </c>
      <c r="B725" s="100" t="s">
        <v>633</v>
      </c>
      <c r="C725" s="139" t="s">
        <v>3926</v>
      </c>
      <c r="D725" s="139">
        <v>1001200</v>
      </c>
      <c r="E725" s="139" t="s">
        <v>3927</v>
      </c>
      <c r="F725" s="139">
        <v>42.45</v>
      </c>
      <c r="G725" s="139">
        <v>-70.9739</v>
      </c>
      <c r="H725" s="139" t="s">
        <v>3928</v>
      </c>
      <c r="I725" s="139" t="s">
        <v>3929</v>
      </c>
      <c r="J725" s="139" t="s">
        <v>58</v>
      </c>
      <c r="K725" s="139">
        <v>1910</v>
      </c>
      <c r="L725" s="139" t="s">
        <v>3617</v>
      </c>
      <c r="M725" s="139">
        <v>90920</v>
      </c>
      <c r="N725" s="139" t="s">
        <v>1054</v>
      </c>
    </row>
    <row r="726" spans="1:14" ht="15.75" customHeight="1">
      <c r="A726" s="139">
        <v>2018</v>
      </c>
      <c r="B726" s="100" t="s">
        <v>633</v>
      </c>
      <c r="C726" s="139" t="s">
        <v>3930</v>
      </c>
      <c r="D726" s="139">
        <v>1010554</v>
      </c>
      <c r="E726" s="139" t="s">
        <v>3931</v>
      </c>
      <c r="F726" s="139">
        <v>42.716729999999998</v>
      </c>
      <c r="G726" s="139">
        <v>-83.266750000000002</v>
      </c>
      <c r="H726" s="139" t="s">
        <v>3932</v>
      </c>
      <c r="I726" s="139" t="s">
        <v>3648</v>
      </c>
      <c r="J726" s="139" t="s">
        <v>61</v>
      </c>
      <c r="K726" s="139">
        <v>48359</v>
      </c>
      <c r="L726" s="139" t="s">
        <v>3073</v>
      </c>
      <c r="M726" s="139">
        <v>25436</v>
      </c>
      <c r="N726" s="139" t="s">
        <v>1054</v>
      </c>
    </row>
    <row r="727" spans="1:14" ht="15.75" customHeight="1">
      <c r="A727" s="139">
        <v>2018</v>
      </c>
      <c r="B727" s="100" t="s">
        <v>633</v>
      </c>
      <c r="C727" s="139" t="s">
        <v>3933</v>
      </c>
      <c r="D727" s="139">
        <v>1004317</v>
      </c>
      <c r="E727" s="139" t="s">
        <v>3934</v>
      </c>
      <c r="F727" s="139">
        <v>38.813791999999999</v>
      </c>
      <c r="G727" s="139">
        <v>-90.820375999999996</v>
      </c>
      <c r="H727" s="139" t="s">
        <v>3935</v>
      </c>
      <c r="I727" s="139" t="s">
        <v>3936</v>
      </c>
      <c r="J727" s="139" t="s">
        <v>68</v>
      </c>
      <c r="K727" s="139">
        <v>63385</v>
      </c>
      <c r="L727" s="139" t="s">
        <v>3073</v>
      </c>
      <c r="M727" s="139">
        <v>81476</v>
      </c>
      <c r="N727" s="139" t="s">
        <v>1054</v>
      </c>
    </row>
    <row r="728" spans="1:14" ht="15.75" customHeight="1">
      <c r="A728" s="139">
        <v>2018</v>
      </c>
      <c r="B728" s="100" t="s">
        <v>633</v>
      </c>
      <c r="C728" s="139" t="s">
        <v>3937</v>
      </c>
      <c r="D728" s="139">
        <v>1010968</v>
      </c>
      <c r="E728" s="139" t="s">
        <v>3938</v>
      </c>
      <c r="F728" s="139">
        <v>35.720970999999999</v>
      </c>
      <c r="G728" s="139">
        <v>-86.970840999999993</v>
      </c>
      <c r="H728" s="139" t="s">
        <v>3939</v>
      </c>
      <c r="I728" s="139" t="s">
        <v>3940</v>
      </c>
      <c r="J728" s="139" t="s">
        <v>113</v>
      </c>
      <c r="K728" s="139">
        <v>37174</v>
      </c>
      <c r="L728" s="139" t="s">
        <v>3073</v>
      </c>
      <c r="M728" s="139">
        <v>39553</v>
      </c>
      <c r="N728" s="139" t="s">
        <v>1054</v>
      </c>
    </row>
    <row r="729" spans="1:14" ht="15.75" customHeight="1">
      <c r="A729" s="139">
        <v>2018</v>
      </c>
      <c r="B729" s="100" t="s">
        <v>633</v>
      </c>
      <c r="C729" s="139" t="s">
        <v>3941</v>
      </c>
      <c r="D729" s="139">
        <v>1004452</v>
      </c>
      <c r="E729" s="139" t="s">
        <v>3942</v>
      </c>
      <c r="F729" s="139">
        <v>41.592059999999996</v>
      </c>
      <c r="G729" s="139">
        <v>-109.96818</v>
      </c>
      <c r="H729" s="139" t="s">
        <v>3943</v>
      </c>
      <c r="I729" s="139" t="s">
        <v>3601</v>
      </c>
      <c r="J729" s="139" t="s">
        <v>134</v>
      </c>
      <c r="K729" s="139">
        <v>82934</v>
      </c>
      <c r="L729" s="139" t="s">
        <v>3944</v>
      </c>
      <c r="M729" s="139">
        <v>401941</v>
      </c>
      <c r="N729" s="139" t="s">
        <v>1054</v>
      </c>
    </row>
    <row r="730" spans="1:14" ht="15.75" customHeight="1">
      <c r="A730" s="139">
        <v>2018</v>
      </c>
      <c r="B730" s="100" t="s">
        <v>633</v>
      </c>
      <c r="C730" s="139" t="s">
        <v>3945</v>
      </c>
      <c r="D730" s="139">
        <v>1006324</v>
      </c>
      <c r="E730" s="139" t="s">
        <v>3946</v>
      </c>
      <c r="F730" s="139">
        <v>41.524895000000001</v>
      </c>
      <c r="G730" s="139">
        <v>-109.521106</v>
      </c>
      <c r="H730" s="139" t="s">
        <v>2769</v>
      </c>
      <c r="I730" s="139" t="s">
        <v>3601</v>
      </c>
      <c r="J730" s="139" t="s">
        <v>134</v>
      </c>
      <c r="K730" s="139">
        <v>82935</v>
      </c>
      <c r="L730" s="139" t="s">
        <v>3944</v>
      </c>
      <c r="M730" s="139">
        <v>1912207</v>
      </c>
      <c r="N730" s="139" t="s">
        <v>3947</v>
      </c>
    </row>
    <row r="731" spans="1:14" ht="15.75" customHeight="1">
      <c r="A731" s="139">
        <v>2018</v>
      </c>
      <c r="B731" s="100" t="s">
        <v>633</v>
      </c>
      <c r="C731" s="139" t="s">
        <v>3948</v>
      </c>
      <c r="D731" s="139">
        <v>1012957</v>
      </c>
      <c r="E731" s="139" t="s">
        <v>3949</v>
      </c>
      <c r="F731" s="139">
        <v>29.987323</v>
      </c>
      <c r="G731" s="139">
        <v>-95.348749999999995</v>
      </c>
      <c r="H731" s="139" t="s">
        <v>3275</v>
      </c>
      <c r="I731" s="139" t="s">
        <v>1422</v>
      </c>
      <c r="J731" s="139" t="s">
        <v>115</v>
      </c>
      <c r="K731" s="139">
        <v>77032</v>
      </c>
      <c r="L731" s="139" t="s">
        <v>1088</v>
      </c>
      <c r="M731" s="139">
        <v>20992</v>
      </c>
      <c r="N731" s="139" t="s">
        <v>1054</v>
      </c>
    </row>
    <row r="732" spans="1:14" ht="15.75" customHeight="1">
      <c r="A732" s="139">
        <v>2018</v>
      </c>
      <c r="B732" s="100" t="s">
        <v>633</v>
      </c>
      <c r="C732" s="139" t="s">
        <v>3950</v>
      </c>
      <c r="D732" s="139">
        <v>1004585</v>
      </c>
      <c r="E732" s="139" t="s">
        <v>3951</v>
      </c>
      <c r="F732" s="139">
        <v>33.336782999999997</v>
      </c>
      <c r="G732" s="139">
        <v>-79.348332999999997</v>
      </c>
      <c r="H732" s="139" t="s">
        <v>3952</v>
      </c>
      <c r="I732" s="139" t="s">
        <v>3953</v>
      </c>
      <c r="J732" s="139" t="s">
        <v>107</v>
      </c>
      <c r="K732" s="139">
        <v>29440</v>
      </c>
      <c r="L732" s="139" t="s">
        <v>1338</v>
      </c>
      <c r="M732" s="139">
        <v>67570</v>
      </c>
      <c r="N732" s="139" t="s">
        <v>1054</v>
      </c>
    </row>
    <row r="733" spans="1:14" ht="15.75" customHeight="1">
      <c r="A733" s="139">
        <v>2018</v>
      </c>
      <c r="B733" s="100" t="s">
        <v>633</v>
      </c>
      <c r="C733" s="139" t="s">
        <v>3954</v>
      </c>
      <c r="D733" s="139">
        <v>1013225</v>
      </c>
      <c r="E733" s="139" t="s">
        <v>3955</v>
      </c>
      <c r="F733" s="139">
        <v>31.841273000000001</v>
      </c>
      <c r="G733" s="139">
        <v>-89.469522999999995</v>
      </c>
      <c r="H733" s="139" t="s">
        <v>3956</v>
      </c>
      <c r="I733" s="139" t="s">
        <v>2136</v>
      </c>
      <c r="J733" s="139" t="s">
        <v>65</v>
      </c>
      <c r="K733" s="139">
        <v>39168</v>
      </c>
      <c r="L733" s="139" t="s">
        <v>1093</v>
      </c>
      <c r="M733" s="139">
        <v>48395</v>
      </c>
      <c r="N733" s="139" t="s">
        <v>1054</v>
      </c>
    </row>
    <row r="734" spans="1:14" ht="15.75" customHeight="1">
      <c r="A734" s="139">
        <v>2018</v>
      </c>
      <c r="B734" s="100" t="s">
        <v>633</v>
      </c>
      <c r="C734" s="139" t="s">
        <v>3957</v>
      </c>
      <c r="D734" s="139">
        <v>1013002</v>
      </c>
      <c r="E734" s="139" t="s">
        <v>3958</v>
      </c>
      <c r="F734" s="139">
        <v>30.438912999999999</v>
      </c>
      <c r="G734" s="139">
        <v>-84.770778000000007</v>
      </c>
      <c r="H734" s="139" t="s">
        <v>3959</v>
      </c>
      <c r="I734" s="139" t="s">
        <v>3960</v>
      </c>
      <c r="J734" s="139" t="s">
        <v>26</v>
      </c>
      <c r="K734" s="139">
        <v>32334</v>
      </c>
      <c r="L734" s="139" t="s">
        <v>1093</v>
      </c>
      <c r="M734" s="139">
        <v>24650</v>
      </c>
      <c r="N734" s="139" t="s">
        <v>1054</v>
      </c>
    </row>
    <row r="735" spans="1:14" ht="15.75" customHeight="1">
      <c r="A735" s="139">
        <v>2018</v>
      </c>
      <c r="B735" s="100" t="s">
        <v>633</v>
      </c>
      <c r="C735" s="139" t="s">
        <v>3961</v>
      </c>
      <c r="D735" s="139">
        <v>1013055</v>
      </c>
      <c r="E735" s="139" t="s">
        <v>3962</v>
      </c>
      <c r="F735" s="139">
        <v>33.890597100000001</v>
      </c>
      <c r="G735" s="139">
        <v>-93.137817299999995</v>
      </c>
      <c r="H735" s="139" t="s">
        <v>3963</v>
      </c>
      <c r="J735" s="139" t="s">
        <v>12</v>
      </c>
      <c r="K735" s="139">
        <v>71743</v>
      </c>
      <c r="L735" s="139" t="s">
        <v>1093</v>
      </c>
      <c r="M735" s="139">
        <v>25334</v>
      </c>
      <c r="N735" s="139" t="s">
        <v>1054</v>
      </c>
    </row>
    <row r="736" spans="1:14" ht="15.75" customHeight="1">
      <c r="A736" s="139">
        <v>2018</v>
      </c>
      <c r="B736" s="100" t="s">
        <v>633</v>
      </c>
      <c r="C736" s="139" t="s">
        <v>3964</v>
      </c>
      <c r="D736" s="139">
        <v>1001974</v>
      </c>
      <c r="E736" s="139" t="s">
        <v>3965</v>
      </c>
      <c r="F736" s="139">
        <v>43.101421000000002</v>
      </c>
      <c r="G736" s="139">
        <v>-70.801879999999997</v>
      </c>
      <c r="H736" s="139" t="s">
        <v>3966</v>
      </c>
      <c r="I736" s="139" t="s">
        <v>3967</v>
      </c>
      <c r="J736" s="139" t="s">
        <v>79</v>
      </c>
      <c r="K736" s="139">
        <v>3801</v>
      </c>
      <c r="L736" s="139" t="s">
        <v>1093</v>
      </c>
      <c r="M736" s="139">
        <v>48771</v>
      </c>
      <c r="N736" s="139" t="s">
        <v>1054</v>
      </c>
    </row>
    <row r="737" spans="1:14" ht="15.75" customHeight="1">
      <c r="A737" s="139">
        <v>2018</v>
      </c>
      <c r="B737" s="100" t="s">
        <v>633</v>
      </c>
      <c r="C737" s="139" t="s">
        <v>3968</v>
      </c>
      <c r="D737" s="139">
        <v>1011090</v>
      </c>
      <c r="E737" s="139" t="s">
        <v>3969</v>
      </c>
      <c r="F737" s="139">
        <v>38.013399999999997</v>
      </c>
      <c r="G737" s="139">
        <v>-121.79161999999999</v>
      </c>
      <c r="H737" s="139" t="s">
        <v>3970</v>
      </c>
      <c r="I737" s="139" t="s">
        <v>2426</v>
      </c>
      <c r="J737" s="139" t="s">
        <v>15</v>
      </c>
      <c r="K737" s="139">
        <v>94509</v>
      </c>
      <c r="L737" s="139" t="s">
        <v>1093</v>
      </c>
      <c r="M737" s="139">
        <v>45309</v>
      </c>
      <c r="N737" s="139" t="s">
        <v>1054</v>
      </c>
    </row>
    <row r="738" spans="1:14" ht="15.75" customHeight="1">
      <c r="A738" s="139">
        <v>2018</v>
      </c>
      <c r="B738" s="100" t="s">
        <v>633</v>
      </c>
      <c r="C738" s="139" t="s">
        <v>3971</v>
      </c>
      <c r="D738" s="139">
        <v>1002579</v>
      </c>
      <c r="E738" s="139" t="s">
        <v>3972</v>
      </c>
      <c r="F738" s="139">
        <v>36.383429999999997</v>
      </c>
      <c r="G738" s="139">
        <v>-87.648929999999993</v>
      </c>
      <c r="H738" s="139" t="s">
        <v>3973</v>
      </c>
      <c r="I738" s="139" t="s">
        <v>3974</v>
      </c>
      <c r="J738" s="139" t="s">
        <v>113</v>
      </c>
      <c r="K738" s="139">
        <v>37050</v>
      </c>
      <c r="L738" s="139" t="s">
        <v>1093</v>
      </c>
      <c r="M738" s="139">
        <v>86059</v>
      </c>
      <c r="N738" s="139" t="s">
        <v>1054</v>
      </c>
    </row>
    <row r="739" spans="1:14" ht="15.75" customHeight="1">
      <c r="A739" s="139">
        <v>2018</v>
      </c>
      <c r="B739" s="100" t="s">
        <v>633</v>
      </c>
      <c r="C739" s="139" t="s">
        <v>3975</v>
      </c>
      <c r="D739" s="139">
        <v>1002390</v>
      </c>
      <c r="E739" s="139" t="s">
        <v>3976</v>
      </c>
      <c r="F739" s="139">
        <v>34.840693999999999</v>
      </c>
      <c r="G739" s="139">
        <v>-98.227694</v>
      </c>
      <c r="H739" s="139" t="s">
        <v>3977</v>
      </c>
      <c r="I739" s="139" t="s">
        <v>3785</v>
      </c>
      <c r="J739" s="139" t="s">
        <v>98</v>
      </c>
      <c r="K739" s="139">
        <v>73541</v>
      </c>
      <c r="L739" s="139" t="s">
        <v>1093</v>
      </c>
      <c r="M739" s="139">
        <v>44631</v>
      </c>
      <c r="N739" s="139" t="s">
        <v>1054</v>
      </c>
    </row>
    <row r="740" spans="1:14" ht="15.75" customHeight="1">
      <c r="A740" s="139">
        <v>2018</v>
      </c>
      <c r="B740" s="100" t="s">
        <v>633</v>
      </c>
      <c r="C740" s="139" t="s">
        <v>3978</v>
      </c>
      <c r="D740" s="139">
        <v>1011952</v>
      </c>
      <c r="E740" s="139" t="s">
        <v>3979</v>
      </c>
      <c r="F740" s="139">
        <v>42.480800000000002</v>
      </c>
      <c r="G740" s="139">
        <v>-94.14846</v>
      </c>
      <c r="H740" s="139" t="s">
        <v>2677</v>
      </c>
      <c r="I740" s="139" t="s">
        <v>2678</v>
      </c>
      <c r="J740" s="139" t="s">
        <v>42</v>
      </c>
      <c r="K740" s="139">
        <v>50501</v>
      </c>
      <c r="L740" s="139" t="s">
        <v>1093</v>
      </c>
      <c r="M740" s="139">
        <v>29485</v>
      </c>
      <c r="N740" s="139" t="s">
        <v>1054</v>
      </c>
    </row>
    <row r="741" spans="1:14" ht="15.75" customHeight="1">
      <c r="A741" s="139">
        <v>2018</v>
      </c>
      <c r="B741" s="100" t="s">
        <v>633</v>
      </c>
      <c r="C741" s="139" t="s">
        <v>3980</v>
      </c>
      <c r="D741" s="139">
        <v>1002392</v>
      </c>
      <c r="E741" s="139" t="s">
        <v>3981</v>
      </c>
      <c r="F741" s="139">
        <v>29.608798</v>
      </c>
      <c r="G741" s="139">
        <v>-98.041062999999994</v>
      </c>
      <c r="H741" s="139" t="s">
        <v>3982</v>
      </c>
      <c r="I741" s="139" t="s">
        <v>3983</v>
      </c>
      <c r="J741" s="139" t="s">
        <v>115</v>
      </c>
      <c r="K741" s="139">
        <v>78123</v>
      </c>
      <c r="L741" s="139" t="s">
        <v>1093</v>
      </c>
      <c r="M741" s="139">
        <v>34428</v>
      </c>
      <c r="N741" s="139" t="s">
        <v>1054</v>
      </c>
    </row>
    <row r="742" spans="1:14" ht="15.75" customHeight="1">
      <c r="A742" s="139">
        <v>2018</v>
      </c>
      <c r="B742" s="100" t="s">
        <v>633</v>
      </c>
      <c r="C742" s="139" t="s">
        <v>3984</v>
      </c>
      <c r="D742" s="139">
        <v>1012128</v>
      </c>
      <c r="E742" s="139" t="s">
        <v>3985</v>
      </c>
      <c r="F742" s="139">
        <v>33.274999999999999</v>
      </c>
      <c r="G742" s="139">
        <v>-83.705269999999999</v>
      </c>
      <c r="H742" s="139" t="s">
        <v>3986</v>
      </c>
      <c r="I742" s="139" t="s">
        <v>3987</v>
      </c>
      <c r="J742" s="139" t="s">
        <v>28</v>
      </c>
      <c r="K742" s="139">
        <v>31064</v>
      </c>
      <c r="L742" s="139" t="s">
        <v>1093</v>
      </c>
      <c r="M742" s="139">
        <v>19396</v>
      </c>
      <c r="N742" s="139" t="s">
        <v>1054</v>
      </c>
    </row>
    <row r="743" spans="1:14" ht="15.75" customHeight="1">
      <c r="A743" s="139">
        <v>2018</v>
      </c>
      <c r="B743" s="100" t="s">
        <v>633</v>
      </c>
      <c r="C743" s="139" t="s">
        <v>3988</v>
      </c>
      <c r="D743" s="139">
        <v>1010844</v>
      </c>
      <c r="E743" s="139" t="s">
        <v>3989</v>
      </c>
      <c r="F743" s="139">
        <v>33.764600000000002</v>
      </c>
      <c r="G743" s="139">
        <v>-92.367199999999997</v>
      </c>
      <c r="H743" s="139" t="s">
        <v>3990</v>
      </c>
      <c r="I743" s="139" t="s">
        <v>1276</v>
      </c>
      <c r="J743" s="139" t="s">
        <v>12</v>
      </c>
      <c r="K743" s="139">
        <v>71742</v>
      </c>
      <c r="L743" s="139" t="s">
        <v>1093</v>
      </c>
      <c r="M743" s="139">
        <v>24692</v>
      </c>
      <c r="N743" s="139" t="s">
        <v>1054</v>
      </c>
    </row>
    <row r="744" spans="1:14" ht="15.75" customHeight="1">
      <c r="A744" s="139">
        <v>2018</v>
      </c>
      <c r="B744" s="100" t="s">
        <v>633</v>
      </c>
      <c r="C744" s="139" t="s">
        <v>3991</v>
      </c>
      <c r="D744" s="139">
        <v>1012678</v>
      </c>
      <c r="E744" s="139" t="s">
        <v>3992</v>
      </c>
      <c r="F744" s="139">
        <v>35.429555999999998</v>
      </c>
      <c r="G744" s="139">
        <v>-94.380944</v>
      </c>
      <c r="H744" s="139" t="s">
        <v>3993</v>
      </c>
      <c r="I744" s="139" t="s">
        <v>3994</v>
      </c>
      <c r="J744" s="139" t="s">
        <v>12</v>
      </c>
      <c r="K744" s="139">
        <v>72904</v>
      </c>
      <c r="L744" s="139" t="s">
        <v>3995</v>
      </c>
      <c r="M744" s="139">
        <v>21477</v>
      </c>
      <c r="N744" s="139" t="s">
        <v>1054</v>
      </c>
    </row>
    <row r="745" spans="1:14" ht="15.75" customHeight="1">
      <c r="A745" s="139">
        <v>2018</v>
      </c>
      <c r="B745" s="100" t="s">
        <v>633</v>
      </c>
      <c r="C745" s="139" t="s">
        <v>3996</v>
      </c>
      <c r="D745" s="139">
        <v>1005386</v>
      </c>
      <c r="E745" s="139" t="s">
        <v>3997</v>
      </c>
      <c r="F745" s="139">
        <v>44.876199999999997</v>
      </c>
      <c r="G745" s="139">
        <v>-97.114800000000002</v>
      </c>
      <c r="H745" s="139" t="s">
        <v>3998</v>
      </c>
      <c r="I745" s="139" t="s">
        <v>3999</v>
      </c>
      <c r="J745" s="139" t="s">
        <v>110</v>
      </c>
      <c r="K745" s="139">
        <v>57201</v>
      </c>
      <c r="L745" s="139" t="s">
        <v>1117</v>
      </c>
      <c r="M745" s="139">
        <v>177967</v>
      </c>
      <c r="N745" s="139" t="s">
        <v>1054</v>
      </c>
    </row>
    <row r="746" spans="1:14" ht="15.75" customHeight="1">
      <c r="A746" s="139">
        <v>2018</v>
      </c>
      <c r="B746" s="100" t="s">
        <v>633</v>
      </c>
      <c r="C746" s="139" t="s">
        <v>4000</v>
      </c>
      <c r="D746" s="139">
        <v>1006296</v>
      </c>
      <c r="E746" s="139" t="s">
        <v>4001</v>
      </c>
      <c r="F746" s="139">
        <v>42.948332999999998</v>
      </c>
      <c r="G746" s="139">
        <v>-114.63249999999999</v>
      </c>
      <c r="H746" s="139" t="s">
        <v>4002</v>
      </c>
      <c r="I746" s="139" t="s">
        <v>4003</v>
      </c>
      <c r="J746" s="139" t="s">
        <v>34</v>
      </c>
      <c r="K746" s="139">
        <v>83301</v>
      </c>
      <c r="L746" s="139" t="s">
        <v>4004</v>
      </c>
      <c r="M746" s="139">
        <v>28172</v>
      </c>
      <c r="N746" s="139" t="s">
        <v>1054</v>
      </c>
    </row>
    <row r="747" spans="1:14" ht="15.75" customHeight="1">
      <c r="A747" s="139">
        <v>2018</v>
      </c>
      <c r="B747" s="100" t="s">
        <v>633</v>
      </c>
      <c r="C747" s="139" t="s">
        <v>4005</v>
      </c>
      <c r="D747" s="139">
        <v>1013359</v>
      </c>
      <c r="E747" s="139" t="s">
        <v>4006</v>
      </c>
      <c r="F747" s="139">
        <v>40.09581</v>
      </c>
      <c r="G747" s="139">
        <v>-104.80277</v>
      </c>
      <c r="H747" s="139" t="s">
        <v>4007</v>
      </c>
      <c r="I747" s="139" t="s">
        <v>4008</v>
      </c>
      <c r="J747" s="139" t="s">
        <v>17</v>
      </c>
      <c r="K747" s="139">
        <v>80621</v>
      </c>
      <c r="M747" s="139">
        <v>27209</v>
      </c>
      <c r="N747" s="139" t="s">
        <v>1054</v>
      </c>
    </row>
    <row r="748" spans="1:14" ht="15.75" customHeight="1">
      <c r="A748" s="139">
        <v>2018</v>
      </c>
      <c r="B748" s="100" t="s">
        <v>633</v>
      </c>
      <c r="C748" s="139" t="s">
        <v>4009</v>
      </c>
      <c r="D748" s="139">
        <v>1002834</v>
      </c>
      <c r="E748" s="139" t="s">
        <v>4010</v>
      </c>
      <c r="F748" s="139">
        <v>44.443738000000003</v>
      </c>
      <c r="G748" s="139">
        <v>-71.187308000000002</v>
      </c>
      <c r="H748" s="139" t="s">
        <v>4011</v>
      </c>
      <c r="I748" s="139" t="s">
        <v>4012</v>
      </c>
      <c r="J748" s="139" t="s">
        <v>79</v>
      </c>
      <c r="K748" s="139">
        <v>3581</v>
      </c>
      <c r="L748" s="139" t="s">
        <v>4013</v>
      </c>
      <c r="M748" s="139">
        <v>37168</v>
      </c>
      <c r="N748" s="139" t="s">
        <v>1054</v>
      </c>
    </row>
    <row r="749" spans="1:14" ht="15.75" customHeight="1">
      <c r="A749" s="139">
        <v>2018</v>
      </c>
      <c r="B749" s="100" t="s">
        <v>633</v>
      </c>
      <c r="C749" s="139" t="s">
        <v>4014</v>
      </c>
      <c r="D749" s="139">
        <v>1013276</v>
      </c>
      <c r="E749" s="139" t="s">
        <v>4015</v>
      </c>
      <c r="F749" s="139">
        <v>35.682316999999998</v>
      </c>
      <c r="G749" s="139">
        <v>-80.507236000000006</v>
      </c>
      <c r="H749" s="139" t="s">
        <v>4016</v>
      </c>
      <c r="I749" s="139" t="s">
        <v>2348</v>
      </c>
      <c r="J749" s="139" t="s">
        <v>89</v>
      </c>
      <c r="K749" s="139">
        <v>28145</v>
      </c>
      <c r="L749" s="139" t="s">
        <v>4017</v>
      </c>
      <c r="M749" s="139">
        <v>25751</v>
      </c>
      <c r="N749" s="139" t="s">
        <v>1054</v>
      </c>
    </row>
    <row r="750" spans="1:14" ht="15.75" customHeight="1">
      <c r="A750" s="139">
        <v>2018</v>
      </c>
      <c r="B750" s="100" t="s">
        <v>633</v>
      </c>
      <c r="C750" s="139" t="s">
        <v>4018</v>
      </c>
      <c r="D750" s="139">
        <v>1012375</v>
      </c>
      <c r="E750" s="139" t="s">
        <v>4019</v>
      </c>
      <c r="F750" s="139">
        <v>36.018279999999997</v>
      </c>
      <c r="G750" s="139">
        <v>-88.381930999999994</v>
      </c>
      <c r="H750" s="139" t="s">
        <v>4020</v>
      </c>
      <c r="I750" s="139" t="s">
        <v>4021</v>
      </c>
      <c r="J750" s="139" t="s">
        <v>113</v>
      </c>
      <c r="K750" s="139">
        <v>38344</v>
      </c>
      <c r="L750" s="139" t="s">
        <v>4017</v>
      </c>
      <c r="M750" s="139">
        <v>85914</v>
      </c>
      <c r="N750" s="139" t="s">
        <v>1054</v>
      </c>
    </row>
    <row r="751" spans="1:14" ht="15.75" customHeight="1">
      <c r="A751" s="139">
        <v>2018</v>
      </c>
      <c r="B751" s="100" t="s">
        <v>633</v>
      </c>
      <c r="C751" s="139" t="s">
        <v>4022</v>
      </c>
      <c r="D751" s="139">
        <v>1006731</v>
      </c>
      <c r="E751" s="139" t="s">
        <v>4023</v>
      </c>
      <c r="F751" s="139">
        <v>33.328600000000002</v>
      </c>
      <c r="G751" s="139">
        <v>-81.953699999999998</v>
      </c>
      <c r="H751" s="139" t="s">
        <v>4024</v>
      </c>
      <c r="I751" s="139" t="s">
        <v>2695</v>
      </c>
      <c r="J751" s="139" t="s">
        <v>28</v>
      </c>
      <c r="K751" s="139">
        <v>30906</v>
      </c>
      <c r="L751" s="139" t="s">
        <v>3829</v>
      </c>
      <c r="M751" s="139">
        <v>267923</v>
      </c>
      <c r="N751" s="139" t="s">
        <v>1253</v>
      </c>
    </row>
    <row r="752" spans="1:14" ht="15.75" customHeight="1">
      <c r="A752" s="139">
        <v>2018</v>
      </c>
      <c r="B752" s="100" t="s">
        <v>633</v>
      </c>
      <c r="C752" s="139" t="s">
        <v>4025</v>
      </c>
      <c r="D752" s="139">
        <v>1006668</v>
      </c>
      <c r="E752" s="139" t="s">
        <v>4026</v>
      </c>
      <c r="F752" s="139">
        <v>33.264400000000002</v>
      </c>
      <c r="G752" s="139">
        <v>-94.069638999999995</v>
      </c>
      <c r="H752" s="139" t="s">
        <v>4027</v>
      </c>
      <c r="I752" s="139" t="s">
        <v>4028</v>
      </c>
      <c r="J752" s="139" t="s">
        <v>115</v>
      </c>
      <c r="K752" s="139">
        <v>75572</v>
      </c>
      <c r="L752" s="139" t="s">
        <v>4029</v>
      </c>
      <c r="M752" s="139">
        <v>189301</v>
      </c>
      <c r="N752" s="139" t="s">
        <v>1253</v>
      </c>
    </row>
    <row r="753" spans="1:14" ht="15.75" customHeight="1">
      <c r="A753" s="139">
        <v>2018</v>
      </c>
      <c r="B753" s="100" t="s">
        <v>633</v>
      </c>
      <c r="C753" s="139" t="s">
        <v>4030</v>
      </c>
      <c r="D753" s="139">
        <v>1000409</v>
      </c>
      <c r="E753" s="139" t="s">
        <v>4031</v>
      </c>
      <c r="F753" s="139">
        <v>42.304900000000004</v>
      </c>
      <c r="G753" s="139">
        <v>-85.578299999999999</v>
      </c>
      <c r="H753" s="139" t="s">
        <v>4032</v>
      </c>
      <c r="I753" s="139" t="s">
        <v>4033</v>
      </c>
      <c r="J753" s="139" t="s">
        <v>61</v>
      </c>
      <c r="K753" s="139">
        <v>49007</v>
      </c>
      <c r="L753" s="139" t="s">
        <v>3829</v>
      </c>
      <c r="M753" s="139">
        <v>135939</v>
      </c>
      <c r="N753" s="139" t="s">
        <v>1054</v>
      </c>
    </row>
    <row r="754" spans="1:14" ht="15.75" customHeight="1">
      <c r="A754" s="139">
        <v>2018</v>
      </c>
      <c r="B754" s="100" t="s">
        <v>633</v>
      </c>
      <c r="C754" s="139" t="s">
        <v>4030</v>
      </c>
      <c r="D754" s="139">
        <v>1004672</v>
      </c>
      <c r="E754" s="139" t="s">
        <v>4034</v>
      </c>
      <c r="F754" s="139">
        <v>42.314981000000003</v>
      </c>
      <c r="G754" s="139">
        <v>-85.187281999999996</v>
      </c>
      <c r="H754" s="139" t="s">
        <v>4035</v>
      </c>
      <c r="I754" s="139" t="s">
        <v>1276</v>
      </c>
      <c r="J754" s="139" t="s">
        <v>61</v>
      </c>
      <c r="K754" s="139">
        <v>49017</v>
      </c>
      <c r="L754" s="139" t="s">
        <v>3822</v>
      </c>
      <c r="M754" s="139">
        <v>62569</v>
      </c>
      <c r="N754" s="139" t="s">
        <v>1054</v>
      </c>
    </row>
    <row r="755" spans="1:14" ht="15.75" customHeight="1">
      <c r="A755" s="139">
        <v>2018</v>
      </c>
      <c r="B755" s="100" t="s">
        <v>633</v>
      </c>
      <c r="C755" s="139" t="s">
        <v>4036</v>
      </c>
      <c r="D755" s="139">
        <v>1011863</v>
      </c>
      <c r="E755" s="139" t="s">
        <v>4037</v>
      </c>
      <c r="F755" s="139">
        <v>44.737687999999999</v>
      </c>
      <c r="G755" s="139">
        <v>-90.577826999999999</v>
      </c>
      <c r="H755" s="139" t="s">
        <v>4038</v>
      </c>
      <c r="I755" s="139" t="s">
        <v>1366</v>
      </c>
      <c r="J755" s="139" t="s">
        <v>132</v>
      </c>
      <c r="K755" s="139">
        <v>54437</v>
      </c>
      <c r="L755" s="139" t="s">
        <v>4039</v>
      </c>
      <c r="M755" s="139">
        <v>29787</v>
      </c>
      <c r="N755" s="139" t="s">
        <v>1127</v>
      </c>
    </row>
    <row r="756" spans="1:14" ht="15.75" customHeight="1">
      <c r="A756" s="139">
        <v>2018</v>
      </c>
      <c r="B756" s="100" t="s">
        <v>633</v>
      </c>
      <c r="C756" s="139" t="s">
        <v>4040</v>
      </c>
      <c r="D756" s="139">
        <v>1005457</v>
      </c>
      <c r="E756" s="139" t="s">
        <v>4041</v>
      </c>
      <c r="F756" s="139">
        <v>40.177874000000003</v>
      </c>
      <c r="G756" s="139">
        <v>-75.457778000000005</v>
      </c>
      <c r="H756" s="139" t="s">
        <v>4042</v>
      </c>
      <c r="I756" s="139" t="s">
        <v>1466</v>
      </c>
      <c r="J756" s="139" t="s">
        <v>103</v>
      </c>
      <c r="K756" s="139">
        <v>19426</v>
      </c>
      <c r="L756" s="139" t="s">
        <v>4043</v>
      </c>
      <c r="M756" s="139">
        <v>12421</v>
      </c>
      <c r="N756" s="139" t="s">
        <v>1054</v>
      </c>
    </row>
    <row r="757" spans="1:14" ht="15.75" customHeight="1">
      <c r="A757" s="139">
        <v>2018</v>
      </c>
      <c r="B757" s="100" t="s">
        <v>633</v>
      </c>
      <c r="C757" s="139" t="s">
        <v>4044</v>
      </c>
      <c r="D757" s="139">
        <v>1010034</v>
      </c>
      <c r="E757" s="139" t="s">
        <v>4045</v>
      </c>
      <c r="F757" s="139">
        <v>43.965040000000002</v>
      </c>
      <c r="G757" s="139">
        <v>-86.439300000000003</v>
      </c>
      <c r="H757" s="139" t="s">
        <v>4046</v>
      </c>
      <c r="I757" s="139" t="s">
        <v>4047</v>
      </c>
      <c r="J757" s="139" t="s">
        <v>61</v>
      </c>
      <c r="K757" s="139">
        <v>49431</v>
      </c>
      <c r="L757" s="139" t="s">
        <v>4048</v>
      </c>
      <c r="M757" s="139">
        <v>25387</v>
      </c>
      <c r="N757" s="139" t="s">
        <v>1054</v>
      </c>
    </row>
    <row r="758" spans="1:14" ht="15.75" customHeight="1">
      <c r="A758" s="139">
        <v>2018</v>
      </c>
      <c r="B758" s="100" t="s">
        <v>633</v>
      </c>
      <c r="C758" s="139" t="s">
        <v>4049</v>
      </c>
      <c r="D758" s="139">
        <v>1002148</v>
      </c>
      <c r="E758" s="139" t="s">
        <v>4050</v>
      </c>
      <c r="F758" s="139">
        <v>42.52093</v>
      </c>
      <c r="G758" s="139">
        <v>-98.961190000000002</v>
      </c>
      <c r="H758" s="139" t="s">
        <v>4051</v>
      </c>
      <c r="I758" s="139" t="s">
        <v>4052</v>
      </c>
      <c r="J758" s="139" t="s">
        <v>73</v>
      </c>
      <c r="K758" s="139">
        <v>68713</v>
      </c>
      <c r="L758" s="139" t="s">
        <v>3852</v>
      </c>
      <c r="M758" s="139">
        <v>44056</v>
      </c>
      <c r="N758" s="139" t="s">
        <v>1054</v>
      </c>
    </row>
    <row r="759" spans="1:14" ht="15.75" customHeight="1">
      <c r="A759" s="139">
        <v>2018</v>
      </c>
      <c r="B759" s="100" t="s">
        <v>633</v>
      </c>
      <c r="C759" s="139" t="s">
        <v>4053</v>
      </c>
      <c r="D759" s="139">
        <v>1005526</v>
      </c>
      <c r="E759" s="139" t="s">
        <v>4054</v>
      </c>
      <c r="F759" s="139">
        <v>43.664999999999999</v>
      </c>
      <c r="G759" s="139">
        <v>-94.498500000000007</v>
      </c>
      <c r="H759" s="139" t="s">
        <v>2465</v>
      </c>
      <c r="I759" s="139" t="s">
        <v>2466</v>
      </c>
      <c r="J759" s="139" t="s">
        <v>62</v>
      </c>
      <c r="K759" s="139">
        <v>56031</v>
      </c>
      <c r="L759" s="139" t="s">
        <v>3852</v>
      </c>
      <c r="M759" s="139">
        <v>112477</v>
      </c>
      <c r="N759" s="139" t="s">
        <v>1054</v>
      </c>
    </row>
    <row r="760" spans="1:14" ht="15.75" customHeight="1">
      <c r="A760" s="139">
        <v>2018</v>
      </c>
      <c r="B760" s="100" t="s">
        <v>633</v>
      </c>
      <c r="C760" s="139" t="s">
        <v>4055</v>
      </c>
      <c r="D760" s="139">
        <v>1000352</v>
      </c>
      <c r="E760" s="139" t="s">
        <v>4056</v>
      </c>
      <c r="F760" s="139">
        <v>34.849980000000002</v>
      </c>
      <c r="G760" s="139">
        <v>-102.28679</v>
      </c>
      <c r="H760" s="139" t="s">
        <v>4057</v>
      </c>
      <c r="I760" s="139" t="s">
        <v>4058</v>
      </c>
      <c r="J760" s="139" t="s">
        <v>115</v>
      </c>
      <c r="K760" s="139">
        <v>79045</v>
      </c>
      <c r="L760" s="139" t="s">
        <v>3852</v>
      </c>
      <c r="M760" s="139">
        <v>77497</v>
      </c>
      <c r="N760" s="139" t="s">
        <v>1054</v>
      </c>
    </row>
    <row r="761" spans="1:14" ht="15.75" customHeight="1">
      <c r="A761" s="139">
        <v>2018</v>
      </c>
      <c r="B761" s="100" t="s">
        <v>633</v>
      </c>
      <c r="C761" s="139" t="s">
        <v>4059</v>
      </c>
      <c r="D761" s="139">
        <v>1004228</v>
      </c>
      <c r="E761" s="139" t="s">
        <v>4060</v>
      </c>
      <c r="F761" s="139">
        <v>41.816499999999998</v>
      </c>
      <c r="G761" s="139">
        <v>-83.835700000000003</v>
      </c>
      <c r="H761" s="139" t="s">
        <v>4061</v>
      </c>
      <c r="I761" s="139" t="s">
        <v>4062</v>
      </c>
      <c r="J761" s="139" t="s">
        <v>61</v>
      </c>
      <c r="K761" s="139">
        <v>49276</v>
      </c>
      <c r="L761" s="139" t="s">
        <v>3852</v>
      </c>
      <c r="M761" s="139">
        <v>77470</v>
      </c>
      <c r="N761" s="139" t="s">
        <v>1133</v>
      </c>
    </row>
    <row r="762" spans="1:14" ht="15.75" customHeight="1">
      <c r="A762" s="139">
        <v>2018</v>
      </c>
      <c r="B762" s="100" t="s">
        <v>633</v>
      </c>
      <c r="C762" s="139" t="s">
        <v>4063</v>
      </c>
      <c r="D762" s="139">
        <v>1002926</v>
      </c>
      <c r="E762" s="139" t="s">
        <v>4064</v>
      </c>
      <c r="F762" s="139">
        <v>37.297629999999998</v>
      </c>
      <c r="G762" s="139">
        <v>-77.287761000000003</v>
      </c>
      <c r="H762" s="139" t="s">
        <v>4065</v>
      </c>
      <c r="I762" s="139" t="s">
        <v>4066</v>
      </c>
      <c r="J762" s="139" t="s">
        <v>123</v>
      </c>
      <c r="K762" s="139">
        <v>23860</v>
      </c>
      <c r="L762" s="139" t="s">
        <v>3852</v>
      </c>
      <c r="M762" s="139">
        <v>17411</v>
      </c>
      <c r="N762" s="139" t="s">
        <v>1054</v>
      </c>
    </row>
    <row r="763" spans="1:14" ht="15.75" customHeight="1">
      <c r="A763" s="139">
        <v>2018</v>
      </c>
      <c r="B763" s="100" t="s">
        <v>633</v>
      </c>
      <c r="C763" s="139" t="s">
        <v>4067</v>
      </c>
      <c r="D763" s="139">
        <v>1005306</v>
      </c>
      <c r="E763" s="139" t="s">
        <v>4068</v>
      </c>
      <c r="F763" s="139">
        <v>43.38391</v>
      </c>
      <c r="G763" s="139">
        <v>-94.147059999999996</v>
      </c>
      <c r="H763" s="139" t="s">
        <v>4069</v>
      </c>
      <c r="I763" s="139" t="s">
        <v>4070</v>
      </c>
      <c r="J763" s="139" t="s">
        <v>42</v>
      </c>
      <c r="K763" s="139">
        <v>50451</v>
      </c>
      <c r="L763" s="139" t="s">
        <v>3852</v>
      </c>
      <c r="M763" s="139">
        <v>147121</v>
      </c>
      <c r="N763" s="139" t="s">
        <v>1133</v>
      </c>
    </row>
    <row r="764" spans="1:14" ht="15.75" customHeight="1">
      <c r="A764" s="139">
        <v>2018</v>
      </c>
      <c r="B764" s="100" t="s">
        <v>633</v>
      </c>
      <c r="C764" s="139" t="s">
        <v>4071</v>
      </c>
      <c r="D764" s="139">
        <v>1005170</v>
      </c>
      <c r="E764" s="139" t="s">
        <v>4072</v>
      </c>
      <c r="F764" s="139">
        <v>38.679949999999998</v>
      </c>
      <c r="G764" s="139">
        <v>-90.171850000000006</v>
      </c>
      <c r="H764" s="139" t="s">
        <v>3612</v>
      </c>
      <c r="I764" s="139" t="s">
        <v>1214</v>
      </c>
      <c r="J764" s="139" t="s">
        <v>36</v>
      </c>
      <c r="K764" s="139">
        <v>62060</v>
      </c>
      <c r="L764" s="139" t="s">
        <v>3852</v>
      </c>
      <c r="M764" s="139">
        <v>66623</v>
      </c>
      <c r="N764" s="139" t="s">
        <v>1054</v>
      </c>
    </row>
    <row r="765" spans="1:14" ht="15.75" customHeight="1">
      <c r="A765" s="139">
        <v>2018</v>
      </c>
      <c r="B765" s="100" t="s">
        <v>633</v>
      </c>
      <c r="C765" s="139" t="s">
        <v>4073</v>
      </c>
      <c r="D765" s="139">
        <v>1003377</v>
      </c>
      <c r="E765" s="139" t="s">
        <v>4074</v>
      </c>
      <c r="F765" s="139">
        <v>37.905262999999998</v>
      </c>
      <c r="G765" s="139">
        <v>-87.722551999999993</v>
      </c>
      <c r="H765" s="139" t="s">
        <v>2542</v>
      </c>
      <c r="I765" s="139" t="s">
        <v>2581</v>
      </c>
      <c r="J765" s="139" t="s">
        <v>39</v>
      </c>
      <c r="K765" s="139">
        <v>47620</v>
      </c>
      <c r="L765" s="139" t="s">
        <v>3852</v>
      </c>
      <c r="M765" s="139">
        <v>137422</v>
      </c>
      <c r="N765" s="139" t="s">
        <v>1054</v>
      </c>
    </row>
    <row r="766" spans="1:14" ht="15.75" customHeight="1">
      <c r="A766" s="139">
        <v>2018</v>
      </c>
      <c r="B766" s="100" t="s">
        <v>633</v>
      </c>
      <c r="C766" s="139" t="s">
        <v>4075</v>
      </c>
      <c r="D766" s="139">
        <v>1002703</v>
      </c>
      <c r="E766" s="139" t="s">
        <v>4076</v>
      </c>
      <c r="F766" s="139">
        <v>40.815770000000001</v>
      </c>
      <c r="G766" s="139">
        <v>-98.607389999999995</v>
      </c>
      <c r="H766" s="139" t="s">
        <v>4077</v>
      </c>
      <c r="I766" s="139" t="s">
        <v>2287</v>
      </c>
      <c r="J766" s="139" t="s">
        <v>73</v>
      </c>
      <c r="K766" s="139">
        <v>68883</v>
      </c>
      <c r="L766" s="139" t="s">
        <v>3852</v>
      </c>
      <c r="M766" s="139">
        <v>159732</v>
      </c>
      <c r="N766" s="139" t="s">
        <v>1054</v>
      </c>
    </row>
    <row r="767" spans="1:14" ht="15.75" customHeight="1">
      <c r="A767" s="139">
        <v>2018</v>
      </c>
      <c r="B767" s="100" t="s">
        <v>633</v>
      </c>
      <c r="C767" s="139" t="s">
        <v>4078</v>
      </c>
      <c r="D767" s="139">
        <v>1006694</v>
      </c>
      <c r="E767" s="139" t="s">
        <v>4079</v>
      </c>
      <c r="F767" s="139">
        <v>40.698740000000001</v>
      </c>
      <c r="G767" s="139">
        <v>-97.567402000000001</v>
      </c>
      <c r="H767" s="139" t="s">
        <v>3530</v>
      </c>
      <c r="I767" s="139" t="s">
        <v>4080</v>
      </c>
      <c r="J767" s="139" t="s">
        <v>73</v>
      </c>
      <c r="K767" s="139">
        <v>68467</v>
      </c>
      <c r="L767" s="139" t="s">
        <v>3852</v>
      </c>
      <c r="M767" s="139">
        <v>87286</v>
      </c>
      <c r="N767" s="139" t="s">
        <v>1054</v>
      </c>
    </row>
    <row r="768" spans="1:14" ht="15.75" customHeight="1">
      <c r="A768" s="139">
        <v>2018</v>
      </c>
      <c r="B768" s="100" t="s">
        <v>633</v>
      </c>
      <c r="C768" s="139" t="s">
        <v>4081</v>
      </c>
      <c r="D768" s="139">
        <v>1004536</v>
      </c>
      <c r="E768" s="139" t="s">
        <v>4082</v>
      </c>
      <c r="F768" s="139">
        <v>40.751170000000002</v>
      </c>
      <c r="G768" s="139">
        <v>-81.51088</v>
      </c>
      <c r="H768" s="139" t="s">
        <v>4083</v>
      </c>
      <c r="I768" s="139" t="s">
        <v>4084</v>
      </c>
      <c r="J768" s="139" t="s">
        <v>95</v>
      </c>
      <c r="K768" s="139">
        <v>44646</v>
      </c>
      <c r="L768" s="139" t="s">
        <v>3880</v>
      </c>
      <c r="M768" s="139">
        <v>74865</v>
      </c>
      <c r="N768" s="139" t="s">
        <v>1054</v>
      </c>
    </row>
    <row r="769" spans="1:14" ht="15.75" customHeight="1">
      <c r="A769" s="139">
        <v>2018</v>
      </c>
      <c r="B769" s="100" t="s">
        <v>633</v>
      </c>
      <c r="C769" s="139" t="s">
        <v>4085</v>
      </c>
      <c r="D769" s="139">
        <v>1011345</v>
      </c>
      <c r="E769" s="139" t="s">
        <v>4086</v>
      </c>
      <c r="F769" s="139">
        <v>34.929608999999999</v>
      </c>
      <c r="G769" s="139">
        <v>-120.51199800000001</v>
      </c>
      <c r="H769" s="139" t="s">
        <v>4087</v>
      </c>
      <c r="I769" s="139" t="s">
        <v>4088</v>
      </c>
      <c r="J769" s="139" t="s">
        <v>15</v>
      </c>
      <c r="K769" s="139">
        <v>93458</v>
      </c>
      <c r="L769" s="139" t="s">
        <v>4089</v>
      </c>
      <c r="M769" s="139">
        <v>15190</v>
      </c>
      <c r="N769" s="139" t="s">
        <v>1306</v>
      </c>
    </row>
    <row r="770" spans="1:14" ht="15.75" customHeight="1">
      <c r="A770" s="139">
        <v>2018</v>
      </c>
      <c r="B770" s="100" t="s">
        <v>633</v>
      </c>
      <c r="C770" s="139" t="s">
        <v>4090</v>
      </c>
      <c r="D770" s="139">
        <v>1013210</v>
      </c>
      <c r="F770" s="139">
        <v>32.166400000000003</v>
      </c>
      <c r="G770" s="139">
        <v>-101.8815</v>
      </c>
      <c r="H770" s="139" t="s">
        <v>4091</v>
      </c>
      <c r="I770" s="139" t="s">
        <v>2466</v>
      </c>
      <c r="J770" s="139" t="s">
        <v>115</v>
      </c>
      <c r="K770" s="139">
        <v>79749</v>
      </c>
      <c r="L770" s="139" t="s">
        <v>2105</v>
      </c>
      <c r="M770" s="139">
        <v>0</v>
      </c>
      <c r="N770" s="139" t="s">
        <v>2106</v>
      </c>
    </row>
    <row r="771" spans="1:14" ht="15.75" customHeight="1">
      <c r="A771" s="139">
        <v>2018</v>
      </c>
      <c r="B771" s="100" t="s">
        <v>633</v>
      </c>
      <c r="C771" s="139" t="s">
        <v>4092</v>
      </c>
      <c r="D771" s="139">
        <v>1010679</v>
      </c>
      <c r="E771" s="139" t="s">
        <v>4093</v>
      </c>
      <c r="F771" s="139">
        <v>40.705880000000001</v>
      </c>
      <c r="G771" s="139">
        <v>-84.080070000000006</v>
      </c>
      <c r="H771" s="139" t="s">
        <v>4094</v>
      </c>
      <c r="I771" s="139" t="s">
        <v>3654</v>
      </c>
      <c r="J771" s="139" t="s">
        <v>95</v>
      </c>
      <c r="K771" s="139">
        <v>45804</v>
      </c>
      <c r="L771" s="139" t="s">
        <v>4095</v>
      </c>
      <c r="M771" s="139">
        <v>94259</v>
      </c>
      <c r="N771" s="139" t="s">
        <v>1054</v>
      </c>
    </row>
    <row r="772" spans="1:14" ht="15.75" customHeight="1">
      <c r="A772" s="139">
        <v>2018</v>
      </c>
      <c r="B772" s="100" t="s">
        <v>633</v>
      </c>
      <c r="C772" s="139" t="s">
        <v>4096</v>
      </c>
      <c r="D772" s="139">
        <v>1009622</v>
      </c>
      <c r="E772" s="139" t="s">
        <v>4097</v>
      </c>
      <c r="F772" s="139">
        <v>42.242283</v>
      </c>
      <c r="G772" s="139">
        <v>-89.092825000000005</v>
      </c>
      <c r="H772" s="139" t="s">
        <v>4098</v>
      </c>
      <c r="I772" s="139" t="s">
        <v>2727</v>
      </c>
      <c r="J772" s="139" t="s">
        <v>36</v>
      </c>
      <c r="K772" s="139">
        <v>61104</v>
      </c>
      <c r="L772" s="139" t="s">
        <v>4099</v>
      </c>
      <c r="M772" s="139">
        <v>68879</v>
      </c>
      <c r="N772" s="139" t="s">
        <v>1054</v>
      </c>
    </row>
    <row r="773" spans="1:14" ht="15.75" customHeight="1">
      <c r="A773" s="139">
        <v>2018</v>
      </c>
      <c r="B773" s="100" t="s">
        <v>633</v>
      </c>
      <c r="C773" s="139" t="s">
        <v>4100</v>
      </c>
      <c r="D773" s="139">
        <v>1013153</v>
      </c>
      <c r="E773" s="139" t="s">
        <v>4101</v>
      </c>
      <c r="F773" s="139">
        <v>46.423171000000004</v>
      </c>
      <c r="G773" s="139">
        <v>-117.09196300000001</v>
      </c>
      <c r="H773" s="139" t="s">
        <v>4102</v>
      </c>
      <c r="I773" s="139" t="s">
        <v>4103</v>
      </c>
      <c r="J773" s="139" t="s">
        <v>126</v>
      </c>
      <c r="K773" s="139">
        <v>99403</v>
      </c>
      <c r="L773" s="139" t="s">
        <v>4104</v>
      </c>
      <c r="M773" s="139">
        <v>0</v>
      </c>
      <c r="N773" s="139" t="s">
        <v>1054</v>
      </c>
    </row>
    <row r="774" spans="1:14" ht="15.75" customHeight="1">
      <c r="A774" s="139">
        <v>2018</v>
      </c>
      <c r="B774" s="100" t="s">
        <v>633</v>
      </c>
      <c r="C774" s="139" t="s">
        <v>4105</v>
      </c>
      <c r="D774" s="139">
        <v>1007869</v>
      </c>
      <c r="E774" s="139" t="s">
        <v>4106</v>
      </c>
      <c r="F774" s="139">
        <v>40.472124000000001</v>
      </c>
      <c r="G774" s="139">
        <v>-86.160002000000006</v>
      </c>
      <c r="H774" s="139" t="s">
        <v>3332</v>
      </c>
      <c r="I774" s="139" t="s">
        <v>1955</v>
      </c>
      <c r="J774" s="139" t="s">
        <v>39</v>
      </c>
      <c r="K774" s="139">
        <v>46902</v>
      </c>
      <c r="L774" s="139" t="s">
        <v>4107</v>
      </c>
      <c r="M774" s="139">
        <v>56900</v>
      </c>
      <c r="N774" s="139" t="s">
        <v>1054</v>
      </c>
    </row>
    <row r="775" spans="1:14" ht="15.75" customHeight="1">
      <c r="A775" s="139">
        <v>2018</v>
      </c>
      <c r="B775" s="100" t="s">
        <v>633</v>
      </c>
      <c r="C775" s="139" t="s">
        <v>4108</v>
      </c>
      <c r="D775" s="139">
        <v>1001876</v>
      </c>
      <c r="E775" s="139" t="s">
        <v>4109</v>
      </c>
      <c r="F775" s="139">
        <v>35.152115000000002</v>
      </c>
      <c r="G775" s="139">
        <v>-78.998907000000003</v>
      </c>
      <c r="H775" s="139" t="s">
        <v>4110</v>
      </c>
      <c r="I775" s="139" t="s">
        <v>1805</v>
      </c>
      <c r="J775" s="139" t="s">
        <v>89</v>
      </c>
      <c r="K775" s="139">
        <v>28310</v>
      </c>
      <c r="M775" s="139">
        <v>65123</v>
      </c>
      <c r="N775" s="139" t="s">
        <v>1054</v>
      </c>
    </row>
    <row r="776" spans="1:14" ht="15.75" customHeight="1">
      <c r="A776" s="139">
        <v>2018</v>
      </c>
      <c r="B776" s="100" t="s">
        <v>633</v>
      </c>
      <c r="C776" s="139" t="s">
        <v>4111</v>
      </c>
      <c r="D776" s="139">
        <v>1003907</v>
      </c>
      <c r="E776" s="139" t="s">
        <v>4112</v>
      </c>
      <c r="F776" s="139">
        <v>44.541944000000001</v>
      </c>
      <c r="G776" s="139">
        <v>-94.341667000000001</v>
      </c>
      <c r="H776" s="139" t="s">
        <v>4113</v>
      </c>
      <c r="I776" s="139" t="s">
        <v>4114</v>
      </c>
      <c r="J776" s="139" t="s">
        <v>62</v>
      </c>
      <c r="K776" s="139">
        <v>55396</v>
      </c>
      <c r="L776" s="139" t="s">
        <v>4115</v>
      </c>
      <c r="M776" s="139">
        <v>172445</v>
      </c>
      <c r="N776" s="139" t="s">
        <v>1054</v>
      </c>
    </row>
    <row r="777" spans="1:14" ht="15.75" customHeight="1">
      <c r="A777" s="139">
        <v>2018</v>
      </c>
      <c r="B777" s="100" t="s">
        <v>633</v>
      </c>
      <c r="C777" s="139" t="s">
        <v>4116</v>
      </c>
      <c r="D777" s="139">
        <v>1003967</v>
      </c>
      <c r="E777" s="139" t="s">
        <v>4117</v>
      </c>
      <c r="F777" s="139">
        <v>43.430943999999997</v>
      </c>
      <c r="G777" s="139">
        <v>-84.157228000000003</v>
      </c>
      <c r="H777" s="139" t="s">
        <v>4118</v>
      </c>
      <c r="I777" s="139" t="s">
        <v>3670</v>
      </c>
      <c r="J777" s="139" t="s">
        <v>61</v>
      </c>
      <c r="K777" s="139">
        <v>48626</v>
      </c>
      <c r="L777" s="139" t="s">
        <v>4119</v>
      </c>
      <c r="M777" s="139">
        <v>101420</v>
      </c>
      <c r="N777" s="139" t="s">
        <v>1054</v>
      </c>
    </row>
    <row r="778" spans="1:14" ht="15.75" customHeight="1">
      <c r="A778" s="139">
        <v>2018</v>
      </c>
      <c r="B778" s="100" t="s">
        <v>633</v>
      </c>
      <c r="C778" s="139" t="s">
        <v>4120</v>
      </c>
      <c r="D778" s="139">
        <v>1005929</v>
      </c>
      <c r="E778" s="139" t="s">
        <v>4121</v>
      </c>
      <c r="F778" s="139">
        <v>43.862198999999997</v>
      </c>
      <c r="G778" s="139">
        <v>-95.300983000000002</v>
      </c>
      <c r="H778" s="139" t="s">
        <v>4122</v>
      </c>
      <c r="I778" s="139" t="s">
        <v>4123</v>
      </c>
      <c r="J778" s="139" t="s">
        <v>62</v>
      </c>
      <c r="K778" s="139">
        <v>56137</v>
      </c>
      <c r="L778" s="139" t="s">
        <v>4124</v>
      </c>
      <c r="M778" s="139">
        <v>92714</v>
      </c>
      <c r="N778" s="139" t="s">
        <v>1054</v>
      </c>
    </row>
    <row r="779" spans="1:14" ht="15.75" customHeight="1">
      <c r="A779" s="139">
        <v>2018</v>
      </c>
      <c r="B779" s="100" t="s">
        <v>633</v>
      </c>
      <c r="C779" s="139" t="s">
        <v>4125</v>
      </c>
      <c r="D779" s="139">
        <v>1003383</v>
      </c>
      <c r="E779" s="139" t="s">
        <v>4126</v>
      </c>
      <c r="F779" s="139">
        <v>40.653604000000001</v>
      </c>
      <c r="G779" s="139">
        <v>-112.054074</v>
      </c>
      <c r="H779" s="139" t="s">
        <v>2431</v>
      </c>
      <c r="I779" s="139" t="s">
        <v>4127</v>
      </c>
      <c r="J779" s="139" t="s">
        <v>118</v>
      </c>
      <c r="K779" s="139">
        <v>84118</v>
      </c>
      <c r="L779" s="139" t="s">
        <v>4128</v>
      </c>
      <c r="M779" s="139">
        <v>58107</v>
      </c>
      <c r="N779" s="139" t="s">
        <v>1054</v>
      </c>
    </row>
    <row r="780" spans="1:14" ht="15.75" customHeight="1">
      <c r="A780" s="139">
        <v>2018</v>
      </c>
      <c r="B780" s="100" t="s">
        <v>633</v>
      </c>
      <c r="C780" s="139" t="s">
        <v>4129</v>
      </c>
      <c r="D780" s="139">
        <v>1003385</v>
      </c>
      <c r="E780" s="139" t="s">
        <v>4130</v>
      </c>
      <c r="F780" s="139">
        <v>34.655833000000001</v>
      </c>
      <c r="G780" s="139">
        <v>-87.071111000000002</v>
      </c>
      <c r="H780" s="139" t="s">
        <v>1771</v>
      </c>
      <c r="I780" s="139" t="s">
        <v>2331</v>
      </c>
      <c r="J780" s="139" t="s">
        <v>3</v>
      </c>
      <c r="K780" s="139">
        <v>35601</v>
      </c>
      <c r="L780" s="139" t="s">
        <v>4128</v>
      </c>
      <c r="M780" s="139">
        <v>75856</v>
      </c>
      <c r="N780" s="139" t="s">
        <v>1054</v>
      </c>
    </row>
    <row r="781" spans="1:14" ht="15.75" customHeight="1">
      <c r="A781" s="139">
        <v>2018</v>
      </c>
      <c r="B781" s="100" t="s">
        <v>633</v>
      </c>
      <c r="C781" s="139" t="s">
        <v>4131</v>
      </c>
      <c r="D781" s="139">
        <v>1006163</v>
      </c>
      <c r="E781" s="139" t="s">
        <v>4132</v>
      </c>
      <c r="F781" s="139">
        <v>29.75562</v>
      </c>
      <c r="G781" s="139">
        <v>-95.124009999999998</v>
      </c>
      <c r="H781" s="139" t="s">
        <v>3275</v>
      </c>
      <c r="I781" s="139" t="s">
        <v>1087</v>
      </c>
      <c r="J781" s="139" t="s">
        <v>115</v>
      </c>
      <c r="K781" s="139">
        <v>77015</v>
      </c>
      <c r="L781" s="139" t="s">
        <v>4133</v>
      </c>
      <c r="M781" s="139">
        <v>61263</v>
      </c>
      <c r="N781" s="139" t="s">
        <v>1054</v>
      </c>
    </row>
    <row r="782" spans="1:14" ht="15.75" customHeight="1">
      <c r="A782" s="139">
        <v>2018</v>
      </c>
      <c r="B782" s="100" t="s">
        <v>633</v>
      </c>
      <c r="C782" s="139" t="s">
        <v>4134</v>
      </c>
      <c r="D782" s="139">
        <v>1005586</v>
      </c>
      <c r="E782" s="139" t="s">
        <v>4135</v>
      </c>
      <c r="F782" s="139">
        <v>44.232019999999999</v>
      </c>
      <c r="G782" s="139">
        <v>-95.300269999999998</v>
      </c>
      <c r="H782" s="139" t="s">
        <v>4136</v>
      </c>
      <c r="I782" s="139" t="s">
        <v>2380</v>
      </c>
      <c r="J782" s="139" t="s">
        <v>62</v>
      </c>
      <c r="K782" s="139">
        <v>56152</v>
      </c>
      <c r="L782" s="139" t="s">
        <v>4137</v>
      </c>
      <c r="M782" s="139">
        <v>77214</v>
      </c>
      <c r="N782" s="139" t="s">
        <v>1127</v>
      </c>
    </row>
    <row r="783" spans="1:14" ht="15.75" customHeight="1">
      <c r="A783" s="139">
        <v>2018</v>
      </c>
      <c r="B783" s="100" t="s">
        <v>633</v>
      </c>
      <c r="C783" s="139" t="s">
        <v>4138</v>
      </c>
      <c r="D783" s="139">
        <v>1001736</v>
      </c>
      <c r="E783" s="139" t="s">
        <v>4139</v>
      </c>
      <c r="F783" s="139">
        <v>41.124260999999997</v>
      </c>
      <c r="G783" s="139">
        <v>-111.99379</v>
      </c>
      <c r="H783" s="139" t="s">
        <v>4140</v>
      </c>
      <c r="I783" s="139" t="s">
        <v>1960</v>
      </c>
      <c r="J783" s="139" t="s">
        <v>118</v>
      </c>
      <c r="K783" s="139">
        <v>84056</v>
      </c>
      <c r="M783" s="139">
        <v>96353</v>
      </c>
      <c r="N783" s="139" t="s">
        <v>1054</v>
      </c>
    </row>
    <row r="784" spans="1:14" ht="15.75" customHeight="1">
      <c r="A784" s="139">
        <v>2018</v>
      </c>
      <c r="B784" s="100" t="s">
        <v>633</v>
      </c>
      <c r="C784" s="139" t="s">
        <v>4141</v>
      </c>
      <c r="D784" s="139">
        <v>1001735</v>
      </c>
      <c r="E784" s="139" t="s">
        <v>4142</v>
      </c>
      <c r="F784" s="139">
        <v>37.421613000000001</v>
      </c>
      <c r="G784" s="139">
        <v>-120.850431</v>
      </c>
      <c r="H784" s="139" t="s">
        <v>4143</v>
      </c>
      <c r="I784" s="139" t="s">
        <v>4144</v>
      </c>
      <c r="J784" s="139" t="s">
        <v>15</v>
      </c>
      <c r="K784" s="139">
        <v>95324</v>
      </c>
      <c r="L784" s="139" t="s">
        <v>2611</v>
      </c>
      <c r="M784" s="139">
        <v>67737</v>
      </c>
      <c r="N784" s="139" t="s">
        <v>1054</v>
      </c>
    </row>
    <row r="785" spans="1:14" ht="15.75" customHeight="1">
      <c r="A785" s="139">
        <v>2018</v>
      </c>
      <c r="B785" s="100" t="s">
        <v>633</v>
      </c>
      <c r="C785" s="139" t="s">
        <v>4145</v>
      </c>
      <c r="D785" s="139">
        <v>1004291</v>
      </c>
      <c r="E785" s="139" t="s">
        <v>4146</v>
      </c>
      <c r="F785" s="139">
        <v>37.794007000000001</v>
      </c>
      <c r="G785" s="139">
        <v>-96.874139999999997</v>
      </c>
      <c r="H785" s="139" t="s">
        <v>4147</v>
      </c>
      <c r="I785" s="139" t="s">
        <v>3293</v>
      </c>
      <c r="J785" s="139" t="s">
        <v>44</v>
      </c>
      <c r="K785" s="139">
        <v>67042</v>
      </c>
      <c r="L785" s="139" t="s">
        <v>4148</v>
      </c>
      <c r="M785" s="139">
        <v>1093233</v>
      </c>
      <c r="N785" s="139" t="s">
        <v>1745</v>
      </c>
    </row>
    <row r="786" spans="1:14" ht="15.75" customHeight="1">
      <c r="A786" s="139">
        <v>2018</v>
      </c>
      <c r="B786" s="100" t="s">
        <v>633</v>
      </c>
      <c r="C786" s="139" t="s">
        <v>4149</v>
      </c>
      <c r="D786" s="139">
        <v>1002028</v>
      </c>
      <c r="E786" s="139" t="s">
        <v>4150</v>
      </c>
      <c r="F786" s="139">
        <v>36.122660000000003</v>
      </c>
      <c r="G786" s="139">
        <v>-96.000479999999996</v>
      </c>
      <c r="H786" s="139" t="s">
        <v>1322</v>
      </c>
      <c r="I786" s="139" t="s">
        <v>4151</v>
      </c>
      <c r="J786" s="139" t="s">
        <v>98</v>
      </c>
      <c r="K786" s="139">
        <v>74107</v>
      </c>
      <c r="L786" s="139" t="s">
        <v>4148</v>
      </c>
      <c r="M786" s="139">
        <v>671565</v>
      </c>
      <c r="N786" s="139" t="s">
        <v>1306</v>
      </c>
    </row>
    <row r="787" spans="1:14" ht="15.75" customHeight="1">
      <c r="A787" s="139">
        <v>2018</v>
      </c>
      <c r="B787" s="100" t="s">
        <v>633</v>
      </c>
      <c r="C787" s="139" t="s">
        <v>4152</v>
      </c>
      <c r="D787" s="139">
        <v>1002026</v>
      </c>
      <c r="E787" s="139" t="s">
        <v>4153</v>
      </c>
      <c r="F787" s="139">
        <v>36.139139999999998</v>
      </c>
      <c r="G787" s="139">
        <v>-96.025440000000003</v>
      </c>
      <c r="H787" s="139" t="s">
        <v>1322</v>
      </c>
      <c r="I787" s="139" t="s">
        <v>4151</v>
      </c>
      <c r="J787" s="139" t="s">
        <v>98</v>
      </c>
      <c r="K787" s="139">
        <v>74107</v>
      </c>
      <c r="L787" s="139" t="s">
        <v>4148</v>
      </c>
      <c r="M787" s="139">
        <v>453158</v>
      </c>
      <c r="N787" s="139" t="s">
        <v>1306</v>
      </c>
    </row>
    <row r="788" spans="1:14" ht="15.75" customHeight="1">
      <c r="A788" s="139">
        <v>2018</v>
      </c>
      <c r="B788" s="100" t="s">
        <v>633</v>
      </c>
      <c r="C788" s="139" t="s">
        <v>4154</v>
      </c>
      <c r="D788" s="139">
        <v>1005769</v>
      </c>
      <c r="E788" s="139" t="s">
        <v>4155</v>
      </c>
      <c r="F788" s="139">
        <v>40.886021999999997</v>
      </c>
      <c r="G788" s="139">
        <v>-111.904759</v>
      </c>
      <c r="H788" s="139" t="s">
        <v>4156</v>
      </c>
      <c r="I788" s="139" t="s">
        <v>1960</v>
      </c>
      <c r="J788" s="139" t="s">
        <v>118</v>
      </c>
      <c r="K788" s="139">
        <v>84087</v>
      </c>
      <c r="L788" s="139" t="s">
        <v>4148</v>
      </c>
      <c r="M788" s="139">
        <v>537708</v>
      </c>
      <c r="N788" s="139" t="s">
        <v>1306</v>
      </c>
    </row>
    <row r="789" spans="1:14" ht="15.75" customHeight="1">
      <c r="A789" s="139">
        <v>2018</v>
      </c>
      <c r="B789" s="100" t="s">
        <v>633</v>
      </c>
      <c r="C789" s="139" t="s">
        <v>4157</v>
      </c>
      <c r="D789" s="139">
        <v>1004720</v>
      </c>
      <c r="E789" s="139" t="s">
        <v>4158</v>
      </c>
      <c r="F789" s="139">
        <v>36.550454999999999</v>
      </c>
      <c r="G789" s="139">
        <v>-82.634793999999999</v>
      </c>
      <c r="H789" s="139" t="s">
        <v>2996</v>
      </c>
      <c r="I789" s="139" t="s">
        <v>1223</v>
      </c>
      <c r="J789" s="139" t="s">
        <v>113</v>
      </c>
      <c r="K789" s="139">
        <v>37660</v>
      </c>
      <c r="M789" s="139">
        <v>187477</v>
      </c>
      <c r="N789" s="139" t="s">
        <v>1054</v>
      </c>
    </row>
    <row r="790" spans="1:14" ht="15.75" customHeight="1">
      <c r="A790" s="139">
        <v>2018</v>
      </c>
      <c r="B790" s="100" t="s">
        <v>633</v>
      </c>
      <c r="C790" s="139" t="s">
        <v>4159</v>
      </c>
      <c r="D790" s="139">
        <v>1006141</v>
      </c>
      <c r="E790" s="139" t="s">
        <v>4160</v>
      </c>
      <c r="F790" s="139">
        <v>43.066800000000001</v>
      </c>
      <c r="G790" s="139">
        <v>-92.157899999999998</v>
      </c>
      <c r="H790" s="139" t="s">
        <v>4161</v>
      </c>
      <c r="I790" s="139" t="s">
        <v>4162</v>
      </c>
      <c r="J790" s="139" t="s">
        <v>42</v>
      </c>
      <c r="K790" s="139">
        <v>52154</v>
      </c>
      <c r="L790" s="139" t="s">
        <v>4163</v>
      </c>
      <c r="M790" s="139">
        <v>255115</v>
      </c>
      <c r="N790" s="139" t="s">
        <v>1127</v>
      </c>
    </row>
    <row r="791" spans="1:14" ht="15.75" customHeight="1">
      <c r="A791" s="139">
        <v>2018</v>
      </c>
      <c r="B791" s="100" t="s">
        <v>633</v>
      </c>
      <c r="C791" s="139" t="s">
        <v>4164</v>
      </c>
      <c r="D791" s="139">
        <v>1005341</v>
      </c>
      <c r="E791" s="139" t="s">
        <v>4165</v>
      </c>
      <c r="F791" s="139">
        <v>33.616230000000002</v>
      </c>
      <c r="G791" s="139">
        <v>-86.156109999999998</v>
      </c>
      <c r="H791" s="139" t="s">
        <v>1483</v>
      </c>
      <c r="I791" s="139" t="s">
        <v>4166</v>
      </c>
      <c r="J791" s="139" t="s">
        <v>3</v>
      </c>
      <c r="K791" s="139">
        <v>35096</v>
      </c>
      <c r="L791" s="139" t="s">
        <v>4167</v>
      </c>
      <c r="M791" s="139">
        <v>60938</v>
      </c>
      <c r="N791" s="139" t="s">
        <v>1054</v>
      </c>
    </row>
    <row r="792" spans="1:14" ht="15.75" customHeight="1">
      <c r="A792" s="139">
        <v>2018</v>
      </c>
      <c r="B792" s="100" t="s">
        <v>633</v>
      </c>
      <c r="C792" s="139" t="s">
        <v>4168</v>
      </c>
      <c r="D792" s="139">
        <v>1001842</v>
      </c>
      <c r="E792" s="139" t="s">
        <v>4169</v>
      </c>
      <c r="F792" s="139">
        <v>40.372777999999997</v>
      </c>
      <c r="G792" s="139">
        <v>-84.190139000000002</v>
      </c>
      <c r="H792" s="139" t="s">
        <v>4170</v>
      </c>
      <c r="I792" s="139" t="s">
        <v>1470</v>
      </c>
      <c r="J792" s="139" t="s">
        <v>95</v>
      </c>
      <c r="K792" s="139">
        <v>45302</v>
      </c>
      <c r="L792" s="139" t="s">
        <v>4167</v>
      </c>
      <c r="M792" s="139">
        <v>40238</v>
      </c>
      <c r="N792" s="139" t="s">
        <v>1054</v>
      </c>
    </row>
    <row r="793" spans="1:14" ht="15.75" customHeight="1">
      <c r="A793" s="139">
        <v>2018</v>
      </c>
      <c r="B793" s="100" t="s">
        <v>633</v>
      </c>
      <c r="C793" s="139" t="s">
        <v>4171</v>
      </c>
      <c r="D793" s="139">
        <v>1006347</v>
      </c>
      <c r="E793" s="139" t="s">
        <v>4172</v>
      </c>
      <c r="F793" s="139">
        <v>43.678055999999998</v>
      </c>
      <c r="G793" s="139">
        <v>-92.965833000000003</v>
      </c>
      <c r="H793" s="139" t="s">
        <v>2883</v>
      </c>
      <c r="I793" s="139" t="s">
        <v>4173</v>
      </c>
      <c r="J793" s="139" t="s">
        <v>62</v>
      </c>
      <c r="K793" s="139">
        <v>55912</v>
      </c>
      <c r="L793" s="139" t="s">
        <v>4174</v>
      </c>
      <c r="M793" s="139">
        <v>50523</v>
      </c>
      <c r="N793" s="139" t="s">
        <v>1054</v>
      </c>
    </row>
    <row r="794" spans="1:14" ht="15.75" customHeight="1">
      <c r="A794" s="139">
        <v>2018</v>
      </c>
      <c r="B794" s="100" t="s">
        <v>633</v>
      </c>
      <c r="C794" s="139" t="s">
        <v>4175</v>
      </c>
      <c r="D794" s="139">
        <v>1004130</v>
      </c>
      <c r="E794" s="139" t="s">
        <v>4176</v>
      </c>
      <c r="F794" s="139">
        <v>29.712499999999999</v>
      </c>
      <c r="G794" s="139">
        <v>-95.235833</v>
      </c>
      <c r="H794" s="139" t="s">
        <v>1086</v>
      </c>
      <c r="I794" s="139" t="s">
        <v>1087</v>
      </c>
      <c r="J794" s="139" t="s">
        <v>115</v>
      </c>
      <c r="K794" s="139">
        <v>77017</v>
      </c>
      <c r="L794" s="139" t="s">
        <v>3207</v>
      </c>
      <c r="M794" s="139">
        <v>1953033</v>
      </c>
      <c r="N794" s="139" t="s">
        <v>1306</v>
      </c>
    </row>
    <row r="795" spans="1:14" ht="15.75" customHeight="1">
      <c r="A795" s="139">
        <v>2018</v>
      </c>
      <c r="B795" s="100" t="s">
        <v>633</v>
      </c>
      <c r="C795" s="139" t="s">
        <v>4177</v>
      </c>
      <c r="D795" s="139">
        <v>1007515</v>
      </c>
      <c r="E795" s="139" t="s">
        <v>4178</v>
      </c>
      <c r="F795" s="139">
        <v>39.127499999999998</v>
      </c>
      <c r="G795" s="139">
        <v>-78.189443999999995</v>
      </c>
      <c r="H795" s="139" t="s">
        <v>1858</v>
      </c>
      <c r="I795" s="139" t="s">
        <v>4179</v>
      </c>
      <c r="J795" s="139" t="s">
        <v>123</v>
      </c>
      <c r="K795" s="139">
        <v>22602</v>
      </c>
      <c r="L795" s="139" t="s">
        <v>4180</v>
      </c>
      <c r="M795" s="139">
        <v>72200</v>
      </c>
      <c r="N795" s="139" t="s">
        <v>1054</v>
      </c>
    </row>
    <row r="796" spans="1:14" ht="15.75" customHeight="1">
      <c r="A796" s="139">
        <v>2018</v>
      </c>
      <c r="B796" s="100" t="s">
        <v>633</v>
      </c>
      <c r="C796" s="139" t="s">
        <v>4181</v>
      </c>
      <c r="D796" s="139">
        <v>1004282</v>
      </c>
      <c r="E796" s="139" t="s">
        <v>4182</v>
      </c>
      <c r="F796" s="139">
        <v>36.651305999999998</v>
      </c>
      <c r="G796" s="139">
        <v>-87.466932999999997</v>
      </c>
      <c r="H796" s="139" t="s">
        <v>4183</v>
      </c>
      <c r="I796" s="139" t="s">
        <v>1616</v>
      </c>
      <c r="J796" s="139" t="s">
        <v>47</v>
      </c>
      <c r="K796" s="139">
        <v>42223</v>
      </c>
      <c r="M796" s="139">
        <v>50891</v>
      </c>
      <c r="N796" s="139" t="s">
        <v>1054</v>
      </c>
    </row>
    <row r="797" spans="1:14" ht="15.75" customHeight="1">
      <c r="A797" s="139">
        <v>2018</v>
      </c>
      <c r="B797" s="100" t="s">
        <v>633</v>
      </c>
      <c r="C797" s="139" t="s">
        <v>4184</v>
      </c>
      <c r="D797" s="139">
        <v>1005879</v>
      </c>
      <c r="E797" s="139" t="s">
        <v>4185</v>
      </c>
      <c r="F797" s="139">
        <v>33.200299999999999</v>
      </c>
      <c r="G797" s="139">
        <v>-87.606999999999999</v>
      </c>
      <c r="H797" s="139" t="s">
        <v>4186</v>
      </c>
      <c r="I797" s="139" t="s">
        <v>4187</v>
      </c>
      <c r="J797" s="139" t="s">
        <v>3</v>
      </c>
      <c r="K797" s="139">
        <v>35401</v>
      </c>
      <c r="L797" s="139" t="s">
        <v>4188</v>
      </c>
      <c r="M797" s="139">
        <v>714673</v>
      </c>
      <c r="N797" s="139" t="s">
        <v>1745</v>
      </c>
    </row>
    <row r="798" spans="1:14" ht="15.75" customHeight="1">
      <c r="A798" s="139">
        <v>2018</v>
      </c>
      <c r="B798" s="100" t="s">
        <v>633</v>
      </c>
      <c r="C798" s="139" t="s">
        <v>4189</v>
      </c>
      <c r="D798" s="139">
        <v>1002798</v>
      </c>
      <c r="E798" s="139" t="s">
        <v>4190</v>
      </c>
      <c r="F798" s="139">
        <v>31.816700000000001</v>
      </c>
      <c r="G798" s="139">
        <v>-89.008899999999997</v>
      </c>
      <c r="H798" s="139" t="s">
        <v>4191</v>
      </c>
      <c r="I798" s="139" t="s">
        <v>4192</v>
      </c>
      <c r="J798" s="139" t="s">
        <v>65</v>
      </c>
      <c r="K798" s="139">
        <v>39439</v>
      </c>
      <c r="L798" s="139" t="s">
        <v>4188</v>
      </c>
      <c r="M798" s="139">
        <v>31892</v>
      </c>
      <c r="N798" s="139" t="s">
        <v>1306</v>
      </c>
    </row>
    <row r="799" spans="1:14" ht="15.75" customHeight="1">
      <c r="A799" s="139">
        <v>2018</v>
      </c>
      <c r="B799" s="100" t="s">
        <v>633</v>
      </c>
      <c r="C799" s="139" t="s">
        <v>4193</v>
      </c>
      <c r="D799" s="139">
        <v>1007593</v>
      </c>
      <c r="E799" s="139" t="s">
        <v>4194</v>
      </c>
      <c r="F799" s="139">
        <v>38.414352999999998</v>
      </c>
      <c r="G799" s="139">
        <v>-82.384179000000003</v>
      </c>
      <c r="H799" s="139" t="s">
        <v>4195</v>
      </c>
      <c r="I799" s="139" t="s">
        <v>4196</v>
      </c>
      <c r="J799" s="139" t="s">
        <v>129</v>
      </c>
      <c r="K799" s="139">
        <v>25705</v>
      </c>
      <c r="L799" s="139" t="s">
        <v>2344</v>
      </c>
      <c r="M799" s="139">
        <v>96949</v>
      </c>
      <c r="N799" s="139" t="s">
        <v>1054</v>
      </c>
    </row>
    <row r="800" spans="1:14" ht="15.75" customHeight="1">
      <c r="A800" s="139">
        <v>2018</v>
      </c>
      <c r="B800" s="100" t="s">
        <v>633</v>
      </c>
      <c r="C800" s="139" t="s">
        <v>4197</v>
      </c>
      <c r="D800" s="139">
        <v>1002165</v>
      </c>
      <c r="E800" s="139" t="s">
        <v>4198</v>
      </c>
      <c r="F800" s="139">
        <v>42.104979999999998</v>
      </c>
      <c r="G800" s="139">
        <v>-76.047150000000002</v>
      </c>
      <c r="H800" s="139" t="s">
        <v>4199</v>
      </c>
      <c r="I800" s="139" t="s">
        <v>4200</v>
      </c>
      <c r="J800" s="139" t="s">
        <v>87</v>
      </c>
      <c r="K800" s="139">
        <v>13760</v>
      </c>
      <c r="L800" s="139" t="s">
        <v>4201</v>
      </c>
      <c r="M800" s="139">
        <v>33968</v>
      </c>
      <c r="N800" s="139" t="s">
        <v>1054</v>
      </c>
    </row>
    <row r="801" spans="1:14" ht="15.75" customHeight="1">
      <c r="A801" s="139">
        <v>2018</v>
      </c>
      <c r="B801" s="100" t="s">
        <v>633</v>
      </c>
      <c r="C801" s="139" t="s">
        <v>4202</v>
      </c>
      <c r="D801" s="139">
        <v>1005369</v>
      </c>
      <c r="E801" s="139" t="s">
        <v>4203</v>
      </c>
      <c r="F801" s="139">
        <v>42.351199999999999</v>
      </c>
      <c r="G801" s="139">
        <v>-97.706879999999998</v>
      </c>
      <c r="H801" s="139" t="s">
        <v>4204</v>
      </c>
      <c r="I801" s="139" t="s">
        <v>3716</v>
      </c>
      <c r="J801" s="139" t="s">
        <v>73</v>
      </c>
      <c r="K801" s="139">
        <v>68769</v>
      </c>
      <c r="L801" s="139" t="s">
        <v>4205</v>
      </c>
      <c r="M801" s="139">
        <v>107289</v>
      </c>
      <c r="N801" s="139" t="s">
        <v>1054</v>
      </c>
    </row>
    <row r="802" spans="1:14" ht="15.75" customHeight="1">
      <c r="A802" s="139">
        <v>2018</v>
      </c>
      <c r="B802" s="100" t="s">
        <v>633</v>
      </c>
      <c r="C802" s="139" t="s">
        <v>4206</v>
      </c>
      <c r="D802" s="139">
        <v>1007393</v>
      </c>
      <c r="E802" s="139" t="s">
        <v>4207</v>
      </c>
      <c r="F802" s="139">
        <v>32.277659999999997</v>
      </c>
      <c r="G802" s="139">
        <v>-86.329570000000004</v>
      </c>
      <c r="H802" s="139" t="s">
        <v>1466</v>
      </c>
      <c r="I802" s="139" t="s">
        <v>2316</v>
      </c>
      <c r="J802" s="139" t="s">
        <v>3</v>
      </c>
      <c r="K802" s="139">
        <v>36105</v>
      </c>
      <c r="L802" s="139" t="s">
        <v>4208</v>
      </c>
      <c r="M802" s="139">
        <v>29652</v>
      </c>
      <c r="N802" s="139" t="s">
        <v>3326</v>
      </c>
    </row>
    <row r="803" spans="1:14" ht="15.75" customHeight="1">
      <c r="A803" s="139">
        <v>2018</v>
      </c>
      <c r="B803" s="100" t="s">
        <v>633</v>
      </c>
      <c r="C803" s="139" t="s">
        <v>4209</v>
      </c>
      <c r="D803" s="139">
        <v>1009577</v>
      </c>
      <c r="E803" s="139" t="s">
        <v>4210</v>
      </c>
      <c r="F803" s="139">
        <v>38.178040000000003</v>
      </c>
      <c r="G803" s="139">
        <v>-85.650130000000004</v>
      </c>
      <c r="H803" s="139" t="s">
        <v>3430</v>
      </c>
      <c r="I803" s="139" t="s">
        <v>1327</v>
      </c>
      <c r="J803" s="139" t="s">
        <v>47</v>
      </c>
      <c r="K803" s="139">
        <v>40225</v>
      </c>
      <c r="L803" s="139" t="s">
        <v>4211</v>
      </c>
      <c r="M803" s="139">
        <v>29006</v>
      </c>
      <c r="N803" s="139" t="s">
        <v>3326</v>
      </c>
    </row>
    <row r="804" spans="1:14" ht="15.75" customHeight="1">
      <c r="A804" s="139">
        <v>2018</v>
      </c>
      <c r="B804" s="100" t="s">
        <v>633</v>
      </c>
      <c r="C804" s="139" t="s">
        <v>4212</v>
      </c>
      <c r="D804" s="139">
        <v>1008928</v>
      </c>
      <c r="E804" s="139" t="s">
        <v>4213</v>
      </c>
      <c r="F804" s="139">
        <v>41.925474000000001</v>
      </c>
      <c r="G804" s="139">
        <v>-72.687404999999998</v>
      </c>
      <c r="H804" s="139" t="s">
        <v>4214</v>
      </c>
      <c r="I804" s="139" t="s">
        <v>3123</v>
      </c>
      <c r="J804" s="139" t="s">
        <v>20</v>
      </c>
      <c r="K804" s="139">
        <v>6096</v>
      </c>
      <c r="L804" s="139" t="s">
        <v>4215</v>
      </c>
      <c r="M804" s="139">
        <v>30319</v>
      </c>
      <c r="N804" s="139" t="s">
        <v>1054</v>
      </c>
    </row>
    <row r="805" spans="1:14" ht="15.75" customHeight="1">
      <c r="A805" s="139">
        <v>2018</v>
      </c>
      <c r="B805" s="100" t="s">
        <v>633</v>
      </c>
      <c r="C805" s="139" t="s">
        <v>4216</v>
      </c>
      <c r="D805" s="139">
        <v>1004702</v>
      </c>
      <c r="E805" s="139" t="s">
        <v>4217</v>
      </c>
      <c r="F805" s="139">
        <v>46.073186</v>
      </c>
      <c r="G805" s="139">
        <v>-96.886775</v>
      </c>
      <c r="H805" s="139" t="s">
        <v>4218</v>
      </c>
      <c r="I805" s="139" t="s">
        <v>1471</v>
      </c>
      <c r="J805" s="139" t="s">
        <v>92</v>
      </c>
      <c r="K805" s="139">
        <v>58041</v>
      </c>
      <c r="L805" s="139" t="s">
        <v>4219</v>
      </c>
      <c r="M805" s="139">
        <v>189263</v>
      </c>
      <c r="N805" s="139" t="s">
        <v>1054</v>
      </c>
    </row>
    <row r="806" spans="1:14" ht="15.75" customHeight="1">
      <c r="A806" s="139">
        <v>2018</v>
      </c>
      <c r="B806" s="100" t="s">
        <v>633</v>
      </c>
      <c r="C806" s="139" t="s">
        <v>4220</v>
      </c>
      <c r="D806" s="139">
        <v>1005265</v>
      </c>
      <c r="E806" s="139" t="s">
        <v>4221</v>
      </c>
      <c r="F806" s="139">
        <v>20.8673</v>
      </c>
      <c r="G806" s="139">
        <v>-156.45339999999999</v>
      </c>
      <c r="H806" s="139" t="s">
        <v>4222</v>
      </c>
      <c r="I806" s="139" t="s">
        <v>4223</v>
      </c>
      <c r="J806" s="139" t="s">
        <v>31</v>
      </c>
      <c r="K806" s="139">
        <v>96784</v>
      </c>
      <c r="L806" s="139" t="s">
        <v>4224</v>
      </c>
      <c r="M806" s="139">
        <v>3</v>
      </c>
      <c r="N806" s="139" t="s">
        <v>1160</v>
      </c>
    </row>
    <row r="807" spans="1:14" ht="15.75" customHeight="1">
      <c r="A807" s="139">
        <v>2018</v>
      </c>
      <c r="B807" s="100" t="s">
        <v>633</v>
      </c>
      <c r="C807" s="139" t="s">
        <v>4225</v>
      </c>
      <c r="D807" s="139">
        <v>1008786</v>
      </c>
      <c r="E807" s="139" t="s">
        <v>4226</v>
      </c>
      <c r="F807" s="139">
        <v>38.195278000000002</v>
      </c>
      <c r="G807" s="139">
        <v>-85.872221999999994</v>
      </c>
      <c r="H807" s="139" t="s">
        <v>3430</v>
      </c>
      <c r="I807" s="139" t="s">
        <v>1327</v>
      </c>
      <c r="J807" s="139" t="s">
        <v>47</v>
      </c>
      <c r="K807" s="139">
        <v>40216</v>
      </c>
      <c r="L807" s="139" t="s">
        <v>4227</v>
      </c>
      <c r="M807" s="139">
        <v>27095</v>
      </c>
      <c r="N807" s="139" t="s">
        <v>1054</v>
      </c>
    </row>
    <row r="808" spans="1:14" ht="15.75" customHeight="1">
      <c r="A808" s="139">
        <v>2018</v>
      </c>
      <c r="B808" s="100" t="s">
        <v>633</v>
      </c>
      <c r="C808" s="139" t="s">
        <v>4228</v>
      </c>
      <c r="D808" s="139">
        <v>1012924</v>
      </c>
      <c r="E808" s="139" t="s">
        <v>4229</v>
      </c>
      <c r="F808" s="139">
        <v>45.147269999999999</v>
      </c>
      <c r="G808" s="139">
        <v>-90.469160000000002</v>
      </c>
      <c r="H808" s="139" t="s">
        <v>4230</v>
      </c>
      <c r="I808" s="139" t="s">
        <v>3546</v>
      </c>
      <c r="J808" s="139" t="s">
        <v>132</v>
      </c>
      <c r="K808" s="139">
        <v>54659</v>
      </c>
      <c r="L808" s="139" t="s">
        <v>4231</v>
      </c>
      <c r="M808" s="139">
        <v>25924</v>
      </c>
      <c r="N808" s="139" t="s">
        <v>1054</v>
      </c>
    </row>
    <row r="809" spans="1:14" ht="15.75" customHeight="1">
      <c r="A809" s="139">
        <v>2018</v>
      </c>
      <c r="B809" s="100" t="s">
        <v>633</v>
      </c>
      <c r="C809" s="139" t="s">
        <v>4232</v>
      </c>
      <c r="D809" s="139">
        <v>1013274</v>
      </c>
      <c r="E809" s="139" t="s">
        <v>4233</v>
      </c>
      <c r="F809" s="139">
        <v>31.861187000000001</v>
      </c>
      <c r="G809" s="139">
        <v>-103.09271699999999</v>
      </c>
      <c r="H809" s="139" t="s">
        <v>4234</v>
      </c>
      <c r="J809" s="139" t="s">
        <v>115</v>
      </c>
      <c r="K809" s="139">
        <v>79745</v>
      </c>
      <c r="L809" s="139" t="s">
        <v>4231</v>
      </c>
      <c r="M809" s="139">
        <v>46331</v>
      </c>
      <c r="N809" s="139" t="s">
        <v>1054</v>
      </c>
    </row>
    <row r="810" spans="1:14" ht="15.75" customHeight="1">
      <c r="A810" s="139">
        <v>2018</v>
      </c>
      <c r="B810" s="100" t="s">
        <v>633</v>
      </c>
      <c r="C810" s="139" t="s">
        <v>4235</v>
      </c>
      <c r="D810" s="139">
        <v>1011783</v>
      </c>
      <c r="E810" s="139" t="s">
        <v>4236</v>
      </c>
      <c r="F810" s="139">
        <v>36.08211</v>
      </c>
      <c r="G810" s="139">
        <v>-102.50911000000001</v>
      </c>
      <c r="H810" s="139" t="s">
        <v>4237</v>
      </c>
      <c r="I810" s="139" t="s">
        <v>4238</v>
      </c>
      <c r="J810" s="139" t="s">
        <v>115</v>
      </c>
      <c r="K810" s="139">
        <v>79022</v>
      </c>
      <c r="L810" s="139" t="s">
        <v>2611</v>
      </c>
      <c r="M810" s="139">
        <v>41680</v>
      </c>
      <c r="N810" s="139" t="s">
        <v>1054</v>
      </c>
    </row>
    <row r="811" spans="1:14" ht="15.75" customHeight="1">
      <c r="A811" s="139">
        <v>2018</v>
      </c>
      <c r="B811" s="100" t="s">
        <v>633</v>
      </c>
      <c r="C811" s="139" t="s">
        <v>4239</v>
      </c>
      <c r="D811" s="139">
        <v>1007089</v>
      </c>
      <c r="E811" s="139" t="s">
        <v>4240</v>
      </c>
      <c r="F811" s="139">
        <v>44.551336999999997</v>
      </c>
      <c r="G811" s="139">
        <v>-123.256533</v>
      </c>
      <c r="H811" s="139" t="s">
        <v>4241</v>
      </c>
      <c r="I811" s="139" t="s">
        <v>4242</v>
      </c>
      <c r="J811" s="139" t="s">
        <v>100</v>
      </c>
      <c r="K811" s="139">
        <v>97333</v>
      </c>
      <c r="L811" s="139" t="s">
        <v>4243</v>
      </c>
      <c r="M811" s="139">
        <v>34532</v>
      </c>
      <c r="N811" s="139" t="s">
        <v>1050</v>
      </c>
    </row>
    <row r="812" spans="1:14" ht="15.75" customHeight="1">
      <c r="A812" s="139">
        <v>2018</v>
      </c>
      <c r="B812" s="100" t="s">
        <v>633</v>
      </c>
      <c r="C812" s="139" t="s">
        <v>4244</v>
      </c>
      <c r="D812" s="139">
        <v>1007922</v>
      </c>
      <c r="E812" s="139" t="s">
        <v>4245</v>
      </c>
      <c r="F812" s="139">
        <v>41.128380999999997</v>
      </c>
      <c r="G812" s="139">
        <v>-104.787925</v>
      </c>
      <c r="H812" s="139" t="s">
        <v>4246</v>
      </c>
      <c r="I812" s="139" t="s">
        <v>4247</v>
      </c>
      <c r="J812" s="139" t="s">
        <v>134</v>
      </c>
      <c r="K812" s="139">
        <v>82007</v>
      </c>
      <c r="L812" s="139" t="s">
        <v>4148</v>
      </c>
      <c r="M812" s="139">
        <v>675581</v>
      </c>
      <c r="N812" s="139" t="s">
        <v>1745</v>
      </c>
    </row>
    <row r="813" spans="1:14" ht="15.75" customHeight="1">
      <c r="A813" s="139">
        <v>2018</v>
      </c>
      <c r="B813" s="100" t="s">
        <v>633</v>
      </c>
      <c r="C813" s="139" t="s">
        <v>4248</v>
      </c>
      <c r="D813" s="139">
        <v>1011124</v>
      </c>
      <c r="E813" s="139" t="s">
        <v>4249</v>
      </c>
      <c r="F813" s="139">
        <v>39.367379999999997</v>
      </c>
      <c r="G813" s="139">
        <v>-85.542151000000004</v>
      </c>
      <c r="H813" s="139" t="s">
        <v>4250</v>
      </c>
      <c r="I813" s="139" t="s">
        <v>1771</v>
      </c>
      <c r="J813" s="139" t="s">
        <v>39</v>
      </c>
      <c r="K813" s="139">
        <v>47240</v>
      </c>
      <c r="L813" s="139" t="s">
        <v>4167</v>
      </c>
      <c r="M813" s="139">
        <v>25460</v>
      </c>
      <c r="N813" s="139" t="s">
        <v>1054</v>
      </c>
    </row>
    <row r="814" spans="1:14" ht="15.75" customHeight="1">
      <c r="A814" s="139">
        <v>2018</v>
      </c>
      <c r="B814" s="100" t="s">
        <v>633</v>
      </c>
      <c r="C814" s="139" t="s">
        <v>4251</v>
      </c>
      <c r="D814" s="139">
        <v>1001841</v>
      </c>
      <c r="E814" s="139" t="s">
        <v>4252</v>
      </c>
      <c r="F814" s="139">
        <v>40.278216999999998</v>
      </c>
      <c r="G814" s="139">
        <v>-83.507964999999999</v>
      </c>
      <c r="H814" s="139" t="s">
        <v>4253</v>
      </c>
      <c r="I814" s="139" t="s">
        <v>2339</v>
      </c>
      <c r="J814" s="139" t="s">
        <v>95</v>
      </c>
      <c r="K814" s="139">
        <v>43040</v>
      </c>
      <c r="L814" s="139" t="s">
        <v>4167</v>
      </c>
      <c r="M814" s="139">
        <v>124572</v>
      </c>
      <c r="N814" s="139" t="s">
        <v>1054</v>
      </c>
    </row>
    <row r="815" spans="1:14" ht="15.75" customHeight="1">
      <c r="A815" s="139">
        <v>2018</v>
      </c>
      <c r="B815" s="100" t="s">
        <v>633</v>
      </c>
      <c r="C815" s="139" t="s">
        <v>4254</v>
      </c>
      <c r="D815" s="139">
        <v>1010241</v>
      </c>
      <c r="E815" s="139" t="s">
        <v>4255</v>
      </c>
      <c r="F815" s="139">
        <v>44.992420000000003</v>
      </c>
      <c r="G815" s="139">
        <v>-93.433876999999995</v>
      </c>
      <c r="H815" s="139" t="s">
        <v>4256</v>
      </c>
      <c r="I815" s="139" t="s">
        <v>4257</v>
      </c>
      <c r="J815" s="139" t="s">
        <v>62</v>
      </c>
      <c r="K815" s="139">
        <v>55441</v>
      </c>
      <c r="L815" s="139" t="s">
        <v>4258</v>
      </c>
      <c r="M815" s="139">
        <v>4359</v>
      </c>
      <c r="N815" s="139" t="s">
        <v>1368</v>
      </c>
    </row>
    <row r="816" spans="1:14" ht="15.75" customHeight="1">
      <c r="A816" s="139">
        <v>2018</v>
      </c>
      <c r="B816" s="100" t="s">
        <v>633</v>
      </c>
      <c r="C816" s="139" t="s">
        <v>4259</v>
      </c>
      <c r="D816" s="139">
        <v>1011787</v>
      </c>
      <c r="E816" s="139" t="s">
        <v>4260</v>
      </c>
      <c r="F816" s="139">
        <v>41.684600000000003</v>
      </c>
      <c r="G816" s="139">
        <v>-86.299087</v>
      </c>
      <c r="H816" s="139" t="s">
        <v>4261</v>
      </c>
      <c r="I816" s="139" t="s">
        <v>4262</v>
      </c>
      <c r="J816" s="139" t="s">
        <v>39</v>
      </c>
      <c r="K816" s="139">
        <v>46628</v>
      </c>
      <c r="L816" s="139" t="s">
        <v>4258</v>
      </c>
      <c r="M816" s="139">
        <v>25894</v>
      </c>
      <c r="N816" s="139" t="s">
        <v>1054</v>
      </c>
    </row>
    <row r="817" spans="1:14" ht="15.75" customHeight="1">
      <c r="A817" s="139">
        <v>2018</v>
      </c>
      <c r="B817" s="100" t="s">
        <v>633</v>
      </c>
      <c r="C817" s="139" t="s">
        <v>4263</v>
      </c>
      <c r="D817" s="139">
        <v>1007176</v>
      </c>
      <c r="E817" s="139" t="s">
        <v>4264</v>
      </c>
      <c r="F817" s="139">
        <v>36.083371</v>
      </c>
      <c r="G817" s="139">
        <v>-87.936409999999995</v>
      </c>
      <c r="H817" s="139" t="s">
        <v>4265</v>
      </c>
      <c r="I817" s="139" t="s">
        <v>4266</v>
      </c>
      <c r="J817" s="139" t="s">
        <v>113</v>
      </c>
      <c r="K817" s="139">
        <v>37185</v>
      </c>
      <c r="L817" s="139" t="s">
        <v>4267</v>
      </c>
      <c r="M817" s="139">
        <v>29702</v>
      </c>
      <c r="N817" s="139" t="s">
        <v>4268</v>
      </c>
    </row>
    <row r="818" spans="1:14" ht="15.75" customHeight="1">
      <c r="A818" s="139">
        <v>2018</v>
      </c>
      <c r="B818" s="100" t="s">
        <v>633</v>
      </c>
      <c r="C818" s="139" t="s">
        <v>4269</v>
      </c>
      <c r="D818" s="139">
        <v>1002846</v>
      </c>
      <c r="E818" s="139" t="s">
        <v>4270</v>
      </c>
      <c r="F818" s="139">
        <v>30.709033000000002</v>
      </c>
      <c r="G818" s="139">
        <v>-91.320677000000003</v>
      </c>
      <c r="H818" s="139" t="s">
        <v>4271</v>
      </c>
      <c r="I818" s="139" t="s">
        <v>4272</v>
      </c>
      <c r="J818" s="139" t="s">
        <v>50</v>
      </c>
      <c r="K818" s="139">
        <v>70775</v>
      </c>
      <c r="L818" s="139" t="s">
        <v>4273</v>
      </c>
      <c r="M818" s="139">
        <v>117269</v>
      </c>
      <c r="N818" s="139" t="s">
        <v>1448</v>
      </c>
    </row>
    <row r="819" spans="1:14" ht="15.75" customHeight="1">
      <c r="A819" s="139">
        <v>2018</v>
      </c>
      <c r="B819" s="100" t="s">
        <v>633</v>
      </c>
      <c r="C819" s="139" t="s">
        <v>4274</v>
      </c>
      <c r="D819" s="139">
        <v>1013399</v>
      </c>
      <c r="E819" s="139" t="s">
        <v>4275</v>
      </c>
      <c r="F819" s="139">
        <v>29.749389999999998</v>
      </c>
      <c r="G819" s="139">
        <v>-95.123609999999999</v>
      </c>
      <c r="H819" s="139" t="s">
        <v>3275</v>
      </c>
      <c r="I819" s="139" t="s">
        <v>1087</v>
      </c>
      <c r="J819" s="139" t="s">
        <v>115</v>
      </c>
      <c r="K819" s="139">
        <v>77015</v>
      </c>
      <c r="M819" s="139">
        <v>26247</v>
      </c>
      <c r="N819" s="139" t="s">
        <v>1054</v>
      </c>
    </row>
    <row r="820" spans="1:14" ht="15.75" customHeight="1">
      <c r="A820" s="139">
        <v>2018</v>
      </c>
      <c r="B820" s="100" t="s">
        <v>633</v>
      </c>
      <c r="C820" s="139" t="s">
        <v>4276</v>
      </c>
      <c r="D820" s="139">
        <v>1010977</v>
      </c>
      <c r="E820" s="139" t="s">
        <v>4277</v>
      </c>
      <c r="F820" s="139">
        <v>34.175970999999997</v>
      </c>
      <c r="G820" s="139">
        <v>-119.06637499999999</v>
      </c>
      <c r="H820" s="139" t="s">
        <v>2473</v>
      </c>
      <c r="I820" s="139" t="s">
        <v>2474</v>
      </c>
      <c r="J820" s="139" t="s">
        <v>15</v>
      </c>
      <c r="K820" s="139">
        <v>93012</v>
      </c>
      <c r="L820" s="139" t="s">
        <v>4278</v>
      </c>
      <c r="M820" s="139">
        <v>35463</v>
      </c>
      <c r="N820" s="139" t="s">
        <v>1054</v>
      </c>
    </row>
    <row r="821" spans="1:14" ht="15.75" customHeight="1">
      <c r="A821" s="139">
        <v>2018</v>
      </c>
      <c r="B821" s="100" t="s">
        <v>633</v>
      </c>
      <c r="C821" s="139" t="s">
        <v>4279</v>
      </c>
      <c r="D821" s="139">
        <v>1012053</v>
      </c>
      <c r="E821" s="139" t="s">
        <v>4280</v>
      </c>
      <c r="F821" s="139">
        <v>34.575220000000002</v>
      </c>
      <c r="G821" s="139">
        <v>-92.531729999999996</v>
      </c>
      <c r="H821" s="139" t="s">
        <v>4281</v>
      </c>
      <c r="I821" s="139" t="s">
        <v>1299</v>
      </c>
      <c r="J821" s="139" t="s">
        <v>12</v>
      </c>
      <c r="K821" s="139">
        <v>72011</v>
      </c>
      <c r="L821" s="139" t="s">
        <v>2586</v>
      </c>
      <c r="M821" s="139">
        <v>34472</v>
      </c>
      <c r="N821" s="139" t="s">
        <v>1054</v>
      </c>
    </row>
    <row r="822" spans="1:14" ht="15.75" customHeight="1">
      <c r="A822" s="139">
        <v>2018</v>
      </c>
      <c r="B822" s="100" t="s">
        <v>633</v>
      </c>
      <c r="C822" s="139" t="s">
        <v>4282</v>
      </c>
      <c r="D822" s="139">
        <v>1011427</v>
      </c>
      <c r="E822" s="139" t="s">
        <v>4283</v>
      </c>
      <c r="F822" s="139">
        <v>44.576819999999998</v>
      </c>
      <c r="G822" s="139">
        <v>-69.611090000000004</v>
      </c>
      <c r="H822" s="139" t="s">
        <v>4284</v>
      </c>
      <c r="I822" s="139" t="s">
        <v>4285</v>
      </c>
      <c r="J822" s="139" t="s">
        <v>52</v>
      </c>
      <c r="K822" s="139">
        <v>4093</v>
      </c>
      <c r="L822" s="139" t="s">
        <v>4286</v>
      </c>
      <c r="M822" s="139">
        <v>23990</v>
      </c>
      <c r="N822" s="139" t="s">
        <v>1054</v>
      </c>
    </row>
    <row r="823" spans="1:14" ht="15.75" customHeight="1">
      <c r="A823" s="139">
        <v>2018</v>
      </c>
      <c r="B823" s="100" t="s">
        <v>633</v>
      </c>
      <c r="C823" s="139" t="s">
        <v>4287</v>
      </c>
      <c r="D823" s="139">
        <v>1011889</v>
      </c>
      <c r="E823" s="139" t="s">
        <v>4288</v>
      </c>
      <c r="F823" s="139">
        <v>32.455978999999999</v>
      </c>
      <c r="G823" s="139">
        <v>-91.506860000000003</v>
      </c>
      <c r="H823" s="139" t="s">
        <v>4289</v>
      </c>
      <c r="I823" s="139" t="s">
        <v>4290</v>
      </c>
      <c r="J823" s="139" t="s">
        <v>50</v>
      </c>
      <c r="K823" s="139">
        <v>71232</v>
      </c>
      <c r="L823" s="139" t="s">
        <v>4291</v>
      </c>
      <c r="M823" s="139">
        <v>25897</v>
      </c>
      <c r="N823" s="139" t="s">
        <v>1054</v>
      </c>
    </row>
    <row r="824" spans="1:14" ht="15.75" customHeight="1">
      <c r="A824" s="139">
        <v>2018</v>
      </c>
      <c r="B824" s="100" t="s">
        <v>633</v>
      </c>
      <c r="C824" s="139" t="s">
        <v>4292</v>
      </c>
      <c r="D824" s="139">
        <v>1013130</v>
      </c>
      <c r="E824" s="139" t="s">
        <v>4293</v>
      </c>
      <c r="F824" s="139">
        <v>29.78323</v>
      </c>
      <c r="G824" s="139">
        <v>-81.310630000000003</v>
      </c>
      <c r="H824" s="139" t="s">
        <v>4294</v>
      </c>
      <c r="I824" s="139" t="s">
        <v>4295</v>
      </c>
      <c r="J824" s="139" t="s">
        <v>26</v>
      </c>
      <c r="K824" s="139">
        <v>32086</v>
      </c>
      <c r="L824" s="139" t="s">
        <v>4296</v>
      </c>
      <c r="M824" s="139">
        <v>26105</v>
      </c>
      <c r="N824" s="139" t="s">
        <v>1054</v>
      </c>
    </row>
    <row r="825" spans="1:14" ht="15.75" customHeight="1">
      <c r="A825" s="139">
        <v>2018</v>
      </c>
      <c r="B825" s="100" t="s">
        <v>633</v>
      </c>
      <c r="C825" s="139" t="s">
        <v>4297</v>
      </c>
      <c r="D825" s="139">
        <v>1012481</v>
      </c>
      <c r="E825" s="139" t="s">
        <v>4298</v>
      </c>
      <c r="F825" s="139">
        <v>40.129539999999999</v>
      </c>
      <c r="G825" s="139">
        <v>-111.64706</v>
      </c>
      <c r="H825" s="139" t="s">
        <v>4299</v>
      </c>
      <c r="I825" s="139" t="s">
        <v>4300</v>
      </c>
      <c r="J825" s="139" t="s">
        <v>118</v>
      </c>
      <c r="K825" s="139">
        <v>84660</v>
      </c>
      <c r="L825" s="139" t="s">
        <v>4291</v>
      </c>
      <c r="M825" s="139">
        <v>25213</v>
      </c>
      <c r="N825" s="139" t="s">
        <v>1054</v>
      </c>
    </row>
    <row r="826" spans="1:14" ht="15.75" customHeight="1">
      <c r="A826" s="139">
        <v>2018</v>
      </c>
      <c r="B826" s="100" t="s">
        <v>633</v>
      </c>
      <c r="C826" s="139" t="s">
        <v>4301</v>
      </c>
      <c r="D826" s="139">
        <v>1010619</v>
      </c>
      <c r="E826" s="139" t="s">
        <v>4302</v>
      </c>
      <c r="F826" s="139">
        <v>42.891944000000002</v>
      </c>
      <c r="G826" s="139">
        <v>-97.350555999999997</v>
      </c>
      <c r="H826" s="139" t="s">
        <v>4303</v>
      </c>
      <c r="I826" s="139" t="s">
        <v>4304</v>
      </c>
      <c r="J826" s="139" t="s">
        <v>110</v>
      </c>
      <c r="K826" s="139">
        <v>57078</v>
      </c>
      <c r="L826" s="139" t="s">
        <v>4296</v>
      </c>
      <c r="M826" s="139">
        <v>29896</v>
      </c>
      <c r="N826" s="139" t="s">
        <v>1054</v>
      </c>
    </row>
    <row r="827" spans="1:14" ht="15.75" customHeight="1">
      <c r="A827" s="139">
        <v>2018</v>
      </c>
      <c r="B827" s="100" t="s">
        <v>633</v>
      </c>
      <c r="C827" s="139" t="s">
        <v>4305</v>
      </c>
      <c r="D827" s="139">
        <v>1001678</v>
      </c>
      <c r="E827" s="139" t="s">
        <v>4306</v>
      </c>
      <c r="F827" s="139">
        <v>39.740250000000003</v>
      </c>
      <c r="G827" s="139">
        <v>-94.846817000000001</v>
      </c>
      <c r="H827" s="139" t="s">
        <v>4307</v>
      </c>
      <c r="I827" s="139" t="s">
        <v>3406</v>
      </c>
      <c r="J827" s="139" t="s">
        <v>68</v>
      </c>
      <c r="K827" s="139">
        <v>64503</v>
      </c>
      <c r="L827" s="139" t="s">
        <v>4308</v>
      </c>
      <c r="M827" s="139">
        <v>79176</v>
      </c>
      <c r="N827" s="139" t="s">
        <v>1127</v>
      </c>
    </row>
    <row r="828" spans="1:14" ht="15.75" customHeight="1">
      <c r="A828" s="139">
        <v>2018</v>
      </c>
      <c r="B828" s="100" t="s">
        <v>633</v>
      </c>
      <c r="C828" s="139" t="s">
        <v>4309</v>
      </c>
      <c r="D828" s="139">
        <v>1004891</v>
      </c>
      <c r="E828" s="139" t="s">
        <v>4310</v>
      </c>
      <c r="F828" s="139">
        <v>21.309854000000001</v>
      </c>
      <c r="G828" s="139">
        <v>-158.111997</v>
      </c>
      <c r="H828" s="139" t="s">
        <v>4311</v>
      </c>
      <c r="I828" s="139" t="s">
        <v>4312</v>
      </c>
      <c r="J828" s="139" t="s">
        <v>31</v>
      </c>
      <c r="K828" s="139">
        <v>96707</v>
      </c>
      <c r="L828" s="139" t="s">
        <v>4313</v>
      </c>
      <c r="M828" s="139">
        <v>167144</v>
      </c>
      <c r="N828" s="139" t="s">
        <v>2432</v>
      </c>
    </row>
    <row r="829" spans="1:14" ht="15.75" customHeight="1">
      <c r="A829" s="139">
        <v>2018</v>
      </c>
      <c r="B829" s="100" t="s">
        <v>633</v>
      </c>
      <c r="C829" s="139" t="s">
        <v>4314</v>
      </c>
      <c r="D829" s="139">
        <v>1011322</v>
      </c>
      <c r="E829" s="139" t="s">
        <v>4315</v>
      </c>
      <c r="F829" s="139">
        <v>32.417451</v>
      </c>
      <c r="G829" s="139">
        <v>-85.044129999999996</v>
      </c>
      <c r="H829" s="139" t="s">
        <v>4316</v>
      </c>
      <c r="I829" s="139" t="s">
        <v>4317</v>
      </c>
      <c r="J829" s="139" t="s">
        <v>3</v>
      </c>
      <c r="K829" s="139">
        <v>36869</v>
      </c>
      <c r="L829" s="139" t="s">
        <v>1138</v>
      </c>
      <c r="M829" s="139">
        <v>23351</v>
      </c>
      <c r="N829" s="139" t="s">
        <v>1054</v>
      </c>
    </row>
    <row r="830" spans="1:14" ht="15.75" customHeight="1">
      <c r="A830" s="139">
        <v>2018</v>
      </c>
      <c r="B830" s="100" t="s">
        <v>633</v>
      </c>
      <c r="C830" s="139" t="s">
        <v>4318</v>
      </c>
      <c r="D830" s="139">
        <v>1004861</v>
      </c>
      <c r="E830" s="139" t="s">
        <v>4319</v>
      </c>
      <c r="F830" s="139">
        <v>40.556500999999997</v>
      </c>
      <c r="G830" s="139">
        <v>-89.666235</v>
      </c>
      <c r="H830" s="139" t="s">
        <v>4320</v>
      </c>
      <c r="I830" s="139" t="s">
        <v>4321</v>
      </c>
      <c r="J830" s="139" t="s">
        <v>36</v>
      </c>
      <c r="K830" s="139">
        <v>61554</v>
      </c>
      <c r="L830" s="139" t="s">
        <v>4322</v>
      </c>
      <c r="M830" s="139">
        <v>174718</v>
      </c>
      <c r="N830" s="139" t="s">
        <v>1383</v>
      </c>
    </row>
    <row r="831" spans="1:14" ht="15.75" customHeight="1">
      <c r="A831" s="139">
        <v>2018</v>
      </c>
      <c r="B831" s="100" t="s">
        <v>633</v>
      </c>
      <c r="C831" s="139" t="s">
        <v>4323</v>
      </c>
      <c r="D831" s="139">
        <v>1001290</v>
      </c>
      <c r="E831" s="139" t="s">
        <v>4324</v>
      </c>
      <c r="F831" s="139">
        <v>40.510311999999999</v>
      </c>
      <c r="G831" s="139">
        <v>-88.992819999999995</v>
      </c>
      <c r="H831" s="139" t="s">
        <v>4325</v>
      </c>
      <c r="I831" s="139" t="s">
        <v>4326</v>
      </c>
      <c r="J831" s="139" t="s">
        <v>36</v>
      </c>
      <c r="K831" s="139">
        <v>61790</v>
      </c>
      <c r="L831" s="139" t="s">
        <v>4327</v>
      </c>
      <c r="M831" s="139">
        <v>27945</v>
      </c>
      <c r="N831" s="139" t="s">
        <v>1054</v>
      </c>
    </row>
    <row r="832" spans="1:14" ht="15.75" customHeight="1">
      <c r="A832" s="139">
        <v>2018</v>
      </c>
      <c r="B832" s="100" t="s">
        <v>633</v>
      </c>
      <c r="C832" s="139" t="s">
        <v>4328</v>
      </c>
      <c r="D832" s="139">
        <v>1009556</v>
      </c>
      <c r="E832" s="139" t="s">
        <v>4329</v>
      </c>
      <c r="F832" s="139">
        <v>40.429164999999998</v>
      </c>
      <c r="G832" s="139">
        <v>-111.823859</v>
      </c>
      <c r="H832" s="139" t="s">
        <v>4330</v>
      </c>
      <c r="I832" s="139" t="s">
        <v>4300</v>
      </c>
      <c r="J832" s="139" t="s">
        <v>118</v>
      </c>
      <c r="K832" s="139">
        <v>84043</v>
      </c>
      <c r="L832" s="139" t="s">
        <v>4331</v>
      </c>
      <c r="M832" s="139">
        <v>43689</v>
      </c>
      <c r="N832" s="139" t="s">
        <v>1368</v>
      </c>
    </row>
    <row r="833" spans="1:14" ht="15.75" customHeight="1">
      <c r="A833" s="139">
        <v>2018</v>
      </c>
      <c r="B833" s="100" t="s">
        <v>633</v>
      </c>
      <c r="C833" s="139" t="s">
        <v>4332</v>
      </c>
      <c r="D833" s="139">
        <v>1002324</v>
      </c>
      <c r="E833" s="139" t="s">
        <v>4333</v>
      </c>
      <c r="F833" s="139">
        <v>40.368839999999999</v>
      </c>
      <c r="G833" s="139">
        <v>-81.34657</v>
      </c>
      <c r="H833" s="139" t="s">
        <v>4334</v>
      </c>
      <c r="I833" s="139" t="s">
        <v>4335</v>
      </c>
      <c r="J833" s="139" t="s">
        <v>95</v>
      </c>
      <c r="K833" s="139">
        <v>44683</v>
      </c>
      <c r="L833" s="139" t="s">
        <v>1281</v>
      </c>
      <c r="M833" s="139">
        <v>71713</v>
      </c>
      <c r="N833" s="139" t="s">
        <v>1054</v>
      </c>
    </row>
    <row r="834" spans="1:14" ht="15.75" customHeight="1">
      <c r="A834" s="139">
        <v>2018</v>
      </c>
      <c r="B834" s="100" t="s">
        <v>633</v>
      </c>
      <c r="C834" s="139" t="s">
        <v>4336</v>
      </c>
      <c r="D834" s="139">
        <v>1004597</v>
      </c>
      <c r="E834" s="139" t="s">
        <v>4337</v>
      </c>
      <c r="F834" s="139">
        <v>33.164450000000002</v>
      </c>
      <c r="G834" s="139">
        <v>-86.298050000000003</v>
      </c>
      <c r="H834" s="139" t="s">
        <v>4338</v>
      </c>
      <c r="I834" s="139" t="s">
        <v>4339</v>
      </c>
      <c r="J834" s="139" t="s">
        <v>3</v>
      </c>
      <c r="K834" s="139">
        <v>35150</v>
      </c>
      <c r="L834" s="139" t="s">
        <v>2181</v>
      </c>
      <c r="M834" s="139">
        <v>43686</v>
      </c>
      <c r="N834" s="139" t="s">
        <v>1054</v>
      </c>
    </row>
    <row r="835" spans="1:14" ht="15.75" customHeight="1">
      <c r="A835" s="139">
        <v>2018</v>
      </c>
      <c r="B835" s="100" t="s">
        <v>633</v>
      </c>
      <c r="C835" s="139" t="s">
        <v>4340</v>
      </c>
      <c r="D835" s="139">
        <v>1004747</v>
      </c>
      <c r="E835" s="139" t="s">
        <v>4341</v>
      </c>
      <c r="F835" s="139">
        <v>33.025747000000003</v>
      </c>
      <c r="G835" s="139">
        <v>-82.956226999999998</v>
      </c>
      <c r="H835" s="139" t="s">
        <v>4342</v>
      </c>
      <c r="I835" s="139" t="s">
        <v>1067</v>
      </c>
      <c r="J835" s="139" t="s">
        <v>28</v>
      </c>
      <c r="K835" s="139">
        <v>31082</v>
      </c>
      <c r="L835" s="139" t="s">
        <v>2181</v>
      </c>
      <c r="M835" s="139">
        <v>47278</v>
      </c>
      <c r="N835" s="139" t="s">
        <v>1054</v>
      </c>
    </row>
    <row r="836" spans="1:14" ht="15.75" customHeight="1">
      <c r="A836" s="139">
        <v>2018</v>
      </c>
      <c r="B836" s="100" t="s">
        <v>633</v>
      </c>
      <c r="C836" s="139" t="s">
        <v>4343</v>
      </c>
      <c r="D836" s="139">
        <v>1004870</v>
      </c>
      <c r="E836" s="139" t="s">
        <v>4344</v>
      </c>
      <c r="F836" s="139">
        <v>32.964840000000002</v>
      </c>
      <c r="G836" s="139">
        <v>-82.821820000000002</v>
      </c>
      <c r="H836" s="139" t="s">
        <v>4342</v>
      </c>
      <c r="I836" s="139" t="s">
        <v>1067</v>
      </c>
      <c r="J836" s="139" t="s">
        <v>28</v>
      </c>
      <c r="K836" s="139">
        <v>31082</v>
      </c>
      <c r="L836" s="139" t="s">
        <v>2181</v>
      </c>
      <c r="M836" s="139">
        <v>49126</v>
      </c>
      <c r="N836" s="139" t="s">
        <v>1054</v>
      </c>
    </row>
    <row r="837" spans="1:14" ht="15.75" customHeight="1">
      <c r="A837" s="139">
        <v>2018</v>
      </c>
      <c r="B837" s="100" t="s">
        <v>633</v>
      </c>
      <c r="C837" s="139" t="s">
        <v>4345</v>
      </c>
      <c r="D837" s="139">
        <v>1003581</v>
      </c>
      <c r="E837" s="139" t="s">
        <v>4346</v>
      </c>
      <c r="F837" s="139">
        <v>41.697400000000002</v>
      </c>
      <c r="G837" s="139">
        <v>-86.467399999999998</v>
      </c>
      <c r="H837" s="139" t="s">
        <v>4347</v>
      </c>
      <c r="I837" s="139" t="s">
        <v>4348</v>
      </c>
      <c r="J837" s="139" t="s">
        <v>39</v>
      </c>
      <c r="K837" s="139">
        <v>46552</v>
      </c>
      <c r="L837" s="139" t="s">
        <v>4349</v>
      </c>
      <c r="M837" s="139">
        <v>108065</v>
      </c>
      <c r="N837" s="139" t="s">
        <v>1054</v>
      </c>
    </row>
    <row r="838" spans="1:14" ht="15.75" customHeight="1">
      <c r="A838" s="139">
        <v>2018</v>
      </c>
      <c r="B838" s="100" t="s">
        <v>633</v>
      </c>
      <c r="C838" s="139" t="s">
        <v>4350</v>
      </c>
      <c r="D838" s="139">
        <v>1004033</v>
      </c>
      <c r="E838" s="139" t="s">
        <v>4351</v>
      </c>
      <c r="F838" s="139">
        <v>40.762435000000004</v>
      </c>
      <c r="G838" s="139">
        <v>-88.014341000000002</v>
      </c>
      <c r="H838" s="139" t="s">
        <v>4352</v>
      </c>
      <c r="I838" s="139" t="s">
        <v>4353</v>
      </c>
      <c r="J838" s="139" t="s">
        <v>36</v>
      </c>
      <c r="K838" s="139">
        <v>60938</v>
      </c>
      <c r="L838" s="139" t="s">
        <v>4354</v>
      </c>
      <c r="M838" s="139">
        <v>38834</v>
      </c>
      <c r="N838" s="139" t="s">
        <v>1054</v>
      </c>
    </row>
    <row r="839" spans="1:14" ht="15.75" customHeight="1">
      <c r="A839" s="139">
        <v>2018</v>
      </c>
      <c r="B839" s="100" t="s">
        <v>633</v>
      </c>
      <c r="C839" s="139" t="s">
        <v>4355</v>
      </c>
      <c r="D839" s="139">
        <v>1003713</v>
      </c>
      <c r="E839" s="139" t="s">
        <v>4356</v>
      </c>
      <c r="F839" s="139">
        <v>39.164250000000003</v>
      </c>
      <c r="G839" s="139">
        <v>-86.515004000000005</v>
      </c>
      <c r="H839" s="139" t="s">
        <v>2533</v>
      </c>
      <c r="I839" s="139" t="s">
        <v>1545</v>
      </c>
      <c r="J839" s="139" t="s">
        <v>39</v>
      </c>
      <c r="K839" s="139">
        <v>47405</v>
      </c>
      <c r="L839" s="139" t="s">
        <v>4357</v>
      </c>
      <c r="M839" s="139">
        <v>96264</v>
      </c>
      <c r="N839" s="139" t="s">
        <v>1054</v>
      </c>
    </row>
    <row r="840" spans="1:14" ht="15.75" customHeight="1">
      <c r="A840" s="139">
        <v>2018</v>
      </c>
      <c r="B840" s="100" t="s">
        <v>633</v>
      </c>
      <c r="C840" s="139" t="s">
        <v>4358</v>
      </c>
      <c r="D840" s="139">
        <v>1002879</v>
      </c>
      <c r="E840" s="139" t="s">
        <v>4359</v>
      </c>
      <c r="F840" s="139">
        <v>39.134700000000002</v>
      </c>
      <c r="G840" s="139">
        <v>-84.712199999999996</v>
      </c>
      <c r="H840" s="139" t="s">
        <v>4360</v>
      </c>
      <c r="I840" s="139" t="s">
        <v>1176</v>
      </c>
      <c r="J840" s="139" t="s">
        <v>95</v>
      </c>
      <c r="K840" s="139">
        <v>45001</v>
      </c>
      <c r="L840" s="139" t="s">
        <v>4361</v>
      </c>
      <c r="M840" s="139">
        <v>48228</v>
      </c>
      <c r="N840" s="139" t="s">
        <v>1054</v>
      </c>
    </row>
    <row r="841" spans="1:14" ht="15.75" customHeight="1">
      <c r="A841" s="139">
        <v>2018</v>
      </c>
      <c r="B841" s="100" t="s">
        <v>633</v>
      </c>
      <c r="C841" s="139" t="s">
        <v>4362</v>
      </c>
      <c r="D841" s="139">
        <v>1003451</v>
      </c>
      <c r="E841" s="139" t="s">
        <v>4363</v>
      </c>
      <c r="F841" s="139">
        <v>29.598883000000001</v>
      </c>
      <c r="G841" s="139">
        <v>-95.013605999999996</v>
      </c>
      <c r="H841" s="139" t="s">
        <v>4364</v>
      </c>
      <c r="I841" s="139" t="s">
        <v>1087</v>
      </c>
      <c r="J841" s="139" t="s">
        <v>115</v>
      </c>
      <c r="K841" s="139">
        <v>77507</v>
      </c>
      <c r="L841" s="139" t="s">
        <v>4365</v>
      </c>
      <c r="M841" s="139">
        <v>307269</v>
      </c>
      <c r="N841" s="139" t="s">
        <v>1054</v>
      </c>
    </row>
    <row r="842" spans="1:14" ht="15.75" customHeight="1">
      <c r="A842" s="139">
        <v>2018</v>
      </c>
      <c r="B842" s="100" t="s">
        <v>633</v>
      </c>
      <c r="C842" s="139" t="s">
        <v>4366</v>
      </c>
      <c r="D842" s="139">
        <v>1006264</v>
      </c>
      <c r="E842" s="139" t="s">
        <v>4367</v>
      </c>
      <c r="F842" s="139">
        <v>29.718368000000002</v>
      </c>
      <c r="G842" s="139">
        <v>-95.085830000000001</v>
      </c>
      <c r="H842" s="139" t="s">
        <v>2139</v>
      </c>
      <c r="I842" s="139" t="s">
        <v>1087</v>
      </c>
      <c r="J842" s="139" t="s">
        <v>115</v>
      </c>
      <c r="K842" s="139">
        <v>77571</v>
      </c>
      <c r="L842" s="139" t="s">
        <v>4361</v>
      </c>
      <c r="M842" s="139">
        <v>147463</v>
      </c>
      <c r="N842" s="139" t="s">
        <v>1054</v>
      </c>
    </row>
    <row r="843" spans="1:14" ht="15.75" customHeight="1">
      <c r="A843" s="139">
        <v>2018</v>
      </c>
      <c r="B843" s="100" t="s">
        <v>633</v>
      </c>
      <c r="C843" s="139" t="s">
        <v>4368</v>
      </c>
      <c r="D843" s="139">
        <v>1004227</v>
      </c>
      <c r="E843" s="139" t="s">
        <v>4367</v>
      </c>
      <c r="F843" s="139">
        <v>29.718368000000002</v>
      </c>
      <c r="G843" s="139">
        <v>-95.085830000000001</v>
      </c>
      <c r="H843" s="139" t="s">
        <v>2139</v>
      </c>
      <c r="I843" s="139" t="s">
        <v>1087</v>
      </c>
      <c r="J843" s="139" t="s">
        <v>115</v>
      </c>
      <c r="K843" s="139">
        <v>77571</v>
      </c>
      <c r="L843" s="139" t="s">
        <v>4361</v>
      </c>
      <c r="M843" s="139">
        <v>8666</v>
      </c>
      <c r="N843" s="139" t="s">
        <v>1054</v>
      </c>
    </row>
    <row r="844" spans="1:14" ht="15.75" customHeight="1">
      <c r="A844" s="139">
        <v>2018</v>
      </c>
      <c r="B844" s="100" t="s">
        <v>633</v>
      </c>
      <c r="C844" s="139" t="s">
        <v>4369</v>
      </c>
      <c r="D844" s="139">
        <v>1000066</v>
      </c>
      <c r="E844" s="139" t="s">
        <v>4370</v>
      </c>
      <c r="F844" s="139">
        <v>37.07479</v>
      </c>
      <c r="G844" s="139">
        <v>-120.87744499999999</v>
      </c>
      <c r="H844" s="139" t="s">
        <v>4371</v>
      </c>
      <c r="I844" s="139" t="s">
        <v>3471</v>
      </c>
      <c r="J844" s="139" t="s">
        <v>15</v>
      </c>
      <c r="K844" s="139">
        <v>93635</v>
      </c>
      <c r="L844" s="139" t="s">
        <v>4372</v>
      </c>
      <c r="M844" s="139">
        <v>81947</v>
      </c>
      <c r="N844" s="139" t="s">
        <v>1054</v>
      </c>
    </row>
    <row r="845" spans="1:14" ht="15.75" customHeight="1">
      <c r="A845" s="139">
        <v>2018</v>
      </c>
      <c r="B845" s="100" t="s">
        <v>633</v>
      </c>
      <c r="C845" s="139" t="s">
        <v>4373</v>
      </c>
      <c r="D845" s="139">
        <v>1002632</v>
      </c>
      <c r="E845" s="139" t="s">
        <v>4374</v>
      </c>
      <c r="F845" s="139">
        <v>41.968670000000003</v>
      </c>
      <c r="G845" s="139">
        <v>-91.666460000000001</v>
      </c>
      <c r="H845" s="139" t="s">
        <v>1155</v>
      </c>
      <c r="I845" s="139" t="s">
        <v>1156</v>
      </c>
      <c r="J845" s="139" t="s">
        <v>42</v>
      </c>
      <c r="K845" s="139">
        <v>52404</v>
      </c>
      <c r="L845" s="139" t="s">
        <v>4375</v>
      </c>
      <c r="M845" s="139">
        <v>117318</v>
      </c>
      <c r="N845" s="139" t="s">
        <v>1054</v>
      </c>
    </row>
    <row r="846" spans="1:14" ht="15.75" customHeight="1">
      <c r="A846" s="139">
        <v>2018</v>
      </c>
      <c r="B846" s="100" t="s">
        <v>633</v>
      </c>
      <c r="C846" s="139" t="s">
        <v>4376</v>
      </c>
      <c r="D846" s="139">
        <v>1004371</v>
      </c>
      <c r="E846" s="139" t="s">
        <v>4377</v>
      </c>
      <c r="F846" s="139">
        <v>33.245489999999997</v>
      </c>
      <c r="G846" s="139">
        <v>-111.88068</v>
      </c>
      <c r="H846" s="139" t="s">
        <v>4378</v>
      </c>
      <c r="I846" s="139" t="s">
        <v>4379</v>
      </c>
      <c r="J846" s="139" t="s">
        <v>8</v>
      </c>
      <c r="K846" s="139">
        <v>85248</v>
      </c>
      <c r="L846" s="139" t="s">
        <v>4380</v>
      </c>
      <c r="M846" s="139">
        <v>57379</v>
      </c>
      <c r="N846" s="139" t="s">
        <v>1368</v>
      </c>
    </row>
    <row r="847" spans="1:14" ht="15.75" customHeight="1">
      <c r="A847" s="139">
        <v>2018</v>
      </c>
      <c r="B847" s="100" t="s">
        <v>633</v>
      </c>
      <c r="C847" s="139" t="s">
        <v>4381</v>
      </c>
      <c r="D847" s="139">
        <v>1003997</v>
      </c>
      <c r="E847" s="139" t="s">
        <v>4382</v>
      </c>
      <c r="F847" s="139">
        <v>35.23133</v>
      </c>
      <c r="G847" s="139">
        <v>-106.65608</v>
      </c>
      <c r="H847" s="139" t="s">
        <v>4383</v>
      </c>
      <c r="I847" s="139" t="s">
        <v>4384</v>
      </c>
      <c r="J847" s="139" t="s">
        <v>84</v>
      </c>
      <c r="K847" s="139">
        <v>87124</v>
      </c>
      <c r="L847" s="139" t="s">
        <v>4380</v>
      </c>
      <c r="M847" s="139">
        <v>19037</v>
      </c>
      <c r="N847" s="139" t="s">
        <v>1368</v>
      </c>
    </row>
    <row r="848" spans="1:14" ht="15.75" customHeight="1">
      <c r="A848" s="139">
        <v>2018</v>
      </c>
      <c r="B848" s="100" t="s">
        <v>633</v>
      </c>
      <c r="C848" s="139" t="s">
        <v>4385</v>
      </c>
      <c r="D848" s="139">
        <v>1009606</v>
      </c>
      <c r="E848" s="139" t="s">
        <v>4386</v>
      </c>
      <c r="F848" s="139">
        <v>45.493296999999998</v>
      </c>
      <c r="G848" s="139">
        <v>-122.88506</v>
      </c>
      <c r="H848" s="139" t="s">
        <v>4387</v>
      </c>
      <c r="I848" s="139" t="s">
        <v>1067</v>
      </c>
      <c r="J848" s="139" t="s">
        <v>100</v>
      </c>
      <c r="K848" s="139">
        <v>97007</v>
      </c>
      <c r="L848" s="139" t="s">
        <v>4380</v>
      </c>
      <c r="M848" s="139">
        <v>8751</v>
      </c>
      <c r="N848" s="139" t="s">
        <v>1368</v>
      </c>
    </row>
    <row r="849" spans="1:14" ht="15.75" customHeight="1">
      <c r="A849" s="139">
        <v>2018</v>
      </c>
      <c r="B849" s="100" t="s">
        <v>633</v>
      </c>
      <c r="C849" s="139" t="s">
        <v>4388</v>
      </c>
      <c r="D849" s="139">
        <v>1004006</v>
      </c>
      <c r="E849" s="139" t="s">
        <v>4389</v>
      </c>
      <c r="F849" s="139">
        <v>45.543332999999997</v>
      </c>
      <c r="G849" s="139">
        <v>-122.917222</v>
      </c>
      <c r="H849" s="139" t="s">
        <v>4390</v>
      </c>
      <c r="I849" s="139" t="s">
        <v>3634</v>
      </c>
      <c r="J849" s="139" t="s">
        <v>100</v>
      </c>
      <c r="K849" s="139">
        <v>97124</v>
      </c>
      <c r="L849" s="139" t="s">
        <v>4380</v>
      </c>
      <c r="M849" s="139">
        <v>63369</v>
      </c>
      <c r="N849" s="139" t="s">
        <v>1368</v>
      </c>
    </row>
    <row r="850" spans="1:14" ht="15.75" customHeight="1">
      <c r="A850" s="139">
        <v>2018</v>
      </c>
      <c r="B850" s="100" t="s">
        <v>633</v>
      </c>
      <c r="C850" s="139" t="s">
        <v>4391</v>
      </c>
      <c r="D850" s="139">
        <v>1003288</v>
      </c>
      <c r="E850" s="139" t="s">
        <v>4392</v>
      </c>
      <c r="F850" s="139">
        <v>29.942845999999999</v>
      </c>
      <c r="G850" s="139">
        <v>-90.331241000000006</v>
      </c>
      <c r="H850" s="139" t="s">
        <v>4393</v>
      </c>
      <c r="I850" s="139" t="s">
        <v>2077</v>
      </c>
      <c r="J850" s="139" t="s">
        <v>50</v>
      </c>
      <c r="K850" s="139">
        <v>70087</v>
      </c>
      <c r="L850" s="139" t="s">
        <v>4394</v>
      </c>
      <c r="M850" s="139">
        <v>16892</v>
      </c>
      <c r="N850" s="139" t="s">
        <v>1054</v>
      </c>
    </row>
    <row r="851" spans="1:14" ht="15.75" customHeight="1">
      <c r="A851" s="139">
        <v>2018</v>
      </c>
      <c r="B851" s="100" t="s">
        <v>633</v>
      </c>
      <c r="C851" s="139" t="s">
        <v>4395</v>
      </c>
      <c r="D851" s="139">
        <v>1005653</v>
      </c>
      <c r="E851" s="139" t="s">
        <v>4396</v>
      </c>
      <c r="F851" s="139">
        <v>30.776599999999998</v>
      </c>
      <c r="G851" s="139">
        <v>-89.857699999999994</v>
      </c>
      <c r="H851" s="139" t="s">
        <v>4397</v>
      </c>
      <c r="I851" s="139" t="s">
        <v>4398</v>
      </c>
      <c r="J851" s="139" t="s">
        <v>50</v>
      </c>
      <c r="K851" s="139">
        <v>70427</v>
      </c>
      <c r="L851" s="139" t="s">
        <v>4399</v>
      </c>
      <c r="M851" s="139">
        <v>109612</v>
      </c>
      <c r="N851" s="139" t="s">
        <v>1448</v>
      </c>
    </row>
    <row r="852" spans="1:14" ht="15.75" customHeight="1">
      <c r="A852" s="139">
        <v>2018</v>
      </c>
      <c r="B852" s="100" t="s">
        <v>633</v>
      </c>
      <c r="C852" s="139" t="s">
        <v>4400</v>
      </c>
      <c r="D852" s="139">
        <v>1006626</v>
      </c>
      <c r="E852" s="139" t="s">
        <v>4401</v>
      </c>
      <c r="F852" s="139">
        <v>37.816580000000002</v>
      </c>
      <c r="G852" s="139">
        <v>-87.58802</v>
      </c>
      <c r="H852" s="139" t="s">
        <v>1564</v>
      </c>
      <c r="I852" s="139" t="s">
        <v>1565</v>
      </c>
      <c r="J852" s="139" t="s">
        <v>47</v>
      </c>
      <c r="K852" s="139">
        <v>42420</v>
      </c>
      <c r="L852" s="139" t="s">
        <v>4399</v>
      </c>
      <c r="M852" s="139">
        <v>49444</v>
      </c>
      <c r="N852" s="139" t="s">
        <v>1054</v>
      </c>
    </row>
    <row r="853" spans="1:14" ht="15.75" customHeight="1">
      <c r="A853" s="139">
        <v>2018</v>
      </c>
      <c r="B853" s="100" t="s">
        <v>633</v>
      </c>
      <c r="C853" s="139" t="s">
        <v>4402</v>
      </c>
      <c r="D853" s="139">
        <v>1006803</v>
      </c>
      <c r="E853" s="139" t="s">
        <v>4403</v>
      </c>
      <c r="F853" s="139">
        <v>32.103870000000001</v>
      </c>
      <c r="G853" s="139">
        <v>-81.123062000000004</v>
      </c>
      <c r="H853" s="139" t="s">
        <v>1900</v>
      </c>
      <c r="I853" s="139" t="s">
        <v>3680</v>
      </c>
      <c r="J853" s="139" t="s">
        <v>28</v>
      </c>
      <c r="K853" s="139">
        <v>31415</v>
      </c>
      <c r="L853" s="139" t="s">
        <v>4399</v>
      </c>
      <c r="M853" s="139">
        <v>337899</v>
      </c>
      <c r="N853" s="139" t="s">
        <v>1448</v>
      </c>
    </row>
    <row r="854" spans="1:14" ht="15.75" customHeight="1">
      <c r="A854" s="139">
        <v>2018</v>
      </c>
      <c r="B854" s="100" t="s">
        <v>633</v>
      </c>
      <c r="C854" s="139" t="s">
        <v>4404</v>
      </c>
      <c r="D854" s="139">
        <v>1004886</v>
      </c>
      <c r="E854" s="139" t="s">
        <v>4405</v>
      </c>
      <c r="F854" s="139">
        <v>31.741993999999998</v>
      </c>
      <c r="G854" s="139">
        <v>-81.406689999999998</v>
      </c>
      <c r="H854" s="139" t="s">
        <v>4406</v>
      </c>
      <c r="I854" s="139" t="s">
        <v>4407</v>
      </c>
      <c r="J854" s="139" t="s">
        <v>28</v>
      </c>
      <c r="K854" s="139">
        <v>31323</v>
      </c>
      <c r="L854" s="139" t="s">
        <v>4408</v>
      </c>
      <c r="M854" s="139">
        <v>28591</v>
      </c>
      <c r="N854" s="139" t="s">
        <v>4409</v>
      </c>
    </row>
    <row r="855" spans="1:14" ht="15.75" customHeight="1">
      <c r="A855" s="139">
        <v>2018</v>
      </c>
      <c r="B855" s="100" t="s">
        <v>633</v>
      </c>
      <c r="C855" s="139" t="s">
        <v>4410</v>
      </c>
      <c r="D855" s="139">
        <v>1005438</v>
      </c>
      <c r="E855" s="139" t="s">
        <v>4411</v>
      </c>
      <c r="F855" s="139">
        <v>32.503100000000003</v>
      </c>
      <c r="G855" s="139">
        <v>-103.78251</v>
      </c>
      <c r="H855" s="139" t="s">
        <v>4412</v>
      </c>
      <c r="I855" s="139" t="s">
        <v>4413</v>
      </c>
      <c r="J855" s="139" t="s">
        <v>84</v>
      </c>
      <c r="K855" s="139">
        <v>88220</v>
      </c>
      <c r="L855" s="139" t="s">
        <v>4414</v>
      </c>
      <c r="M855" s="139">
        <v>8398</v>
      </c>
      <c r="N855" s="139" t="s">
        <v>1054</v>
      </c>
    </row>
    <row r="856" spans="1:14" ht="15.75" customHeight="1">
      <c r="A856" s="139">
        <v>2018</v>
      </c>
      <c r="B856" s="100" t="s">
        <v>633</v>
      </c>
      <c r="C856" s="139" t="s">
        <v>4415</v>
      </c>
      <c r="D856" s="139">
        <v>1006573</v>
      </c>
      <c r="E856" s="139" t="s">
        <v>4416</v>
      </c>
      <c r="F856" s="139">
        <v>34.310650000000003</v>
      </c>
      <c r="G856" s="139">
        <v>-77.984610000000004</v>
      </c>
      <c r="H856" s="139" t="s">
        <v>3018</v>
      </c>
      <c r="I856" s="139" t="s">
        <v>4417</v>
      </c>
      <c r="J856" s="139" t="s">
        <v>89</v>
      </c>
      <c r="K856" s="139">
        <v>28402</v>
      </c>
      <c r="L856" s="139" t="s">
        <v>1093</v>
      </c>
      <c r="M856" s="139">
        <v>26269</v>
      </c>
      <c r="N856" s="139" t="s">
        <v>1054</v>
      </c>
    </row>
    <row r="857" spans="1:14" ht="15.75" customHeight="1">
      <c r="A857" s="139">
        <v>2018</v>
      </c>
      <c r="B857" s="100" t="s">
        <v>633</v>
      </c>
      <c r="C857" s="139" t="s">
        <v>4418</v>
      </c>
      <c r="D857" s="139">
        <v>1000276</v>
      </c>
      <c r="E857" s="139" t="s">
        <v>4419</v>
      </c>
      <c r="F857" s="139">
        <v>34.233699999999999</v>
      </c>
      <c r="G857" s="139">
        <v>-80.658000000000001</v>
      </c>
      <c r="H857" s="139" t="s">
        <v>4420</v>
      </c>
      <c r="I857" s="139" t="s">
        <v>4421</v>
      </c>
      <c r="J857" s="139" t="s">
        <v>107</v>
      </c>
      <c r="K857" s="139">
        <v>29078</v>
      </c>
      <c r="L857" s="139" t="s">
        <v>1093</v>
      </c>
      <c r="M857" s="139">
        <v>104692</v>
      </c>
      <c r="N857" s="139" t="s">
        <v>1054</v>
      </c>
    </row>
    <row r="858" spans="1:14" ht="15.75" customHeight="1">
      <c r="A858" s="139">
        <v>2018</v>
      </c>
      <c r="B858" s="100" t="s">
        <v>633</v>
      </c>
      <c r="C858" s="139" t="s">
        <v>4422</v>
      </c>
      <c r="D858" s="139">
        <v>1004708</v>
      </c>
      <c r="E858" s="139" t="s">
        <v>4423</v>
      </c>
      <c r="F858" s="139">
        <v>41.40898</v>
      </c>
      <c r="G858" s="139">
        <v>-88.210160000000002</v>
      </c>
      <c r="H858" s="139" t="s">
        <v>3252</v>
      </c>
      <c r="I858" s="139" t="s">
        <v>3596</v>
      </c>
      <c r="J858" s="139" t="s">
        <v>36</v>
      </c>
      <c r="K858" s="139">
        <v>60410</v>
      </c>
      <c r="L858" s="139" t="s">
        <v>4424</v>
      </c>
      <c r="M858" s="139">
        <v>48581</v>
      </c>
      <c r="N858" s="139" t="s">
        <v>1054</v>
      </c>
    </row>
    <row r="859" spans="1:14" ht="15.75" customHeight="1">
      <c r="A859" s="139">
        <v>2018</v>
      </c>
      <c r="B859" s="100" t="s">
        <v>633</v>
      </c>
      <c r="C859" s="139" t="s">
        <v>4425</v>
      </c>
      <c r="D859" s="139">
        <v>1002641</v>
      </c>
      <c r="E859" s="139" t="s">
        <v>4426</v>
      </c>
      <c r="F859" s="139">
        <v>42.027734000000002</v>
      </c>
      <c r="G859" s="139">
        <v>-93.639465999999999</v>
      </c>
      <c r="H859" s="139" t="s">
        <v>4427</v>
      </c>
      <c r="I859" s="139" t="s">
        <v>4428</v>
      </c>
      <c r="J859" s="139" t="s">
        <v>42</v>
      </c>
      <c r="K859" s="139">
        <v>50011</v>
      </c>
      <c r="L859" s="139" t="s">
        <v>4429</v>
      </c>
      <c r="M859" s="139">
        <v>242291</v>
      </c>
      <c r="N859" s="139" t="s">
        <v>1054</v>
      </c>
    </row>
    <row r="860" spans="1:14" ht="15.75" customHeight="1">
      <c r="A860" s="139">
        <v>2018</v>
      </c>
      <c r="B860" s="100" t="s">
        <v>633</v>
      </c>
      <c r="C860" s="139" t="s">
        <v>4430</v>
      </c>
      <c r="D860" s="139">
        <v>1003270</v>
      </c>
      <c r="E860" s="139" t="s">
        <v>4431</v>
      </c>
      <c r="F860" s="139">
        <v>40.610134000000002</v>
      </c>
      <c r="G860" s="139">
        <v>-80.232066000000003</v>
      </c>
      <c r="H860" s="139" t="s">
        <v>4432</v>
      </c>
      <c r="I860" s="139" t="s">
        <v>1372</v>
      </c>
      <c r="J860" s="139" t="s">
        <v>103</v>
      </c>
      <c r="K860" s="139">
        <v>15003</v>
      </c>
      <c r="L860" s="139" t="s">
        <v>4433</v>
      </c>
      <c r="M860" s="139">
        <v>59444</v>
      </c>
      <c r="N860" s="139" t="s">
        <v>1054</v>
      </c>
    </row>
    <row r="861" spans="1:14" ht="15.75" customHeight="1">
      <c r="A861" s="139">
        <v>2018</v>
      </c>
      <c r="B861" s="100" t="s">
        <v>633</v>
      </c>
      <c r="C861" s="139" t="s">
        <v>4434</v>
      </c>
      <c r="D861" s="139">
        <v>1005592</v>
      </c>
      <c r="E861" s="139" t="s">
        <v>4435</v>
      </c>
      <c r="F861" s="139">
        <v>40.886330000000001</v>
      </c>
      <c r="G861" s="139">
        <v>-85.471130000000002</v>
      </c>
      <c r="H861" s="139" t="s">
        <v>4195</v>
      </c>
      <c r="I861" s="139" t="s">
        <v>4436</v>
      </c>
      <c r="J861" s="139" t="s">
        <v>39</v>
      </c>
      <c r="K861" s="139">
        <v>46750</v>
      </c>
      <c r="L861" s="139" t="s">
        <v>4437</v>
      </c>
      <c r="M861" s="139">
        <v>25735</v>
      </c>
      <c r="N861" s="139" t="s">
        <v>1054</v>
      </c>
    </row>
    <row r="862" spans="1:14" ht="15.75" customHeight="1">
      <c r="A862" s="139">
        <v>2018</v>
      </c>
      <c r="B862" s="100" t="s">
        <v>633</v>
      </c>
      <c r="C862" s="139" t="s">
        <v>4438</v>
      </c>
      <c r="D862" s="139">
        <v>1009726</v>
      </c>
      <c r="E862" s="139" t="s">
        <v>4439</v>
      </c>
      <c r="F862" s="139">
        <v>42.492600000000003</v>
      </c>
      <c r="G862" s="139">
        <v>-83.442980000000006</v>
      </c>
      <c r="H862" s="139" t="s">
        <v>4440</v>
      </c>
      <c r="I862" s="139" t="s">
        <v>3648</v>
      </c>
      <c r="J862" s="139" t="s">
        <v>61</v>
      </c>
      <c r="K862" s="139">
        <v>48377</v>
      </c>
      <c r="L862" s="139" t="s">
        <v>4441</v>
      </c>
      <c r="M862" s="139">
        <v>0</v>
      </c>
      <c r="N862" s="139" t="s">
        <v>2106</v>
      </c>
    </row>
    <row r="863" spans="1:14" ht="15.75" customHeight="1">
      <c r="A863" s="139">
        <v>2018</v>
      </c>
      <c r="B863" s="100" t="s">
        <v>633</v>
      </c>
      <c r="C863" s="139" t="s">
        <v>4442</v>
      </c>
      <c r="D863" s="139">
        <v>1004718</v>
      </c>
      <c r="E863" s="139" t="s">
        <v>4443</v>
      </c>
      <c r="F863" s="139">
        <v>34.600470999999999</v>
      </c>
      <c r="G863" s="139">
        <v>-120.454797</v>
      </c>
      <c r="H863" s="139" t="s">
        <v>4444</v>
      </c>
      <c r="I863" s="139" t="s">
        <v>4088</v>
      </c>
      <c r="J863" s="139" t="s">
        <v>15</v>
      </c>
      <c r="K863" s="139">
        <v>93436</v>
      </c>
      <c r="L863" s="139" t="s">
        <v>2181</v>
      </c>
      <c r="M863" s="139">
        <v>36105</v>
      </c>
      <c r="N863" s="139" t="s">
        <v>1054</v>
      </c>
    </row>
    <row r="864" spans="1:14" ht="15.75" customHeight="1">
      <c r="A864" s="139">
        <v>2018</v>
      </c>
      <c r="B864" s="100" t="s">
        <v>633</v>
      </c>
      <c r="C864" s="139" t="s">
        <v>4445</v>
      </c>
      <c r="D864" s="139">
        <v>1011216</v>
      </c>
      <c r="E864" s="139" t="s">
        <v>4446</v>
      </c>
      <c r="F864" s="139">
        <v>33.207700000000003</v>
      </c>
      <c r="G864" s="139">
        <v>-82.391800000000003</v>
      </c>
      <c r="H864" s="139" t="s">
        <v>4447</v>
      </c>
      <c r="I864" s="139" t="s">
        <v>1327</v>
      </c>
      <c r="J864" s="139" t="s">
        <v>28</v>
      </c>
      <c r="K864" s="139">
        <v>30833</v>
      </c>
      <c r="L864" s="139" t="s">
        <v>2181</v>
      </c>
      <c r="M864" s="139">
        <v>13286</v>
      </c>
      <c r="N864" s="139" t="s">
        <v>1054</v>
      </c>
    </row>
    <row r="865" spans="1:14" ht="15.75" customHeight="1">
      <c r="A865" s="139">
        <v>2018</v>
      </c>
      <c r="B865" s="100" t="s">
        <v>633</v>
      </c>
      <c r="C865" s="139" t="s">
        <v>4448</v>
      </c>
      <c r="D865" s="139">
        <v>1009951</v>
      </c>
      <c r="E865" s="139" t="s">
        <v>4449</v>
      </c>
      <c r="F865" s="139">
        <v>33.49944</v>
      </c>
      <c r="G865" s="139">
        <v>-117.16294000000001</v>
      </c>
      <c r="H865" s="139" t="s">
        <v>4450</v>
      </c>
      <c r="I865" s="139" t="s">
        <v>4451</v>
      </c>
      <c r="J865" s="139" t="s">
        <v>15</v>
      </c>
      <c r="K865" s="139">
        <v>92590</v>
      </c>
      <c r="L865" s="139" t="s">
        <v>4452</v>
      </c>
      <c r="M865" s="139">
        <v>2195</v>
      </c>
      <c r="N865" s="139" t="s">
        <v>1368</v>
      </c>
    </row>
    <row r="866" spans="1:14" ht="15.75" customHeight="1">
      <c r="A866" s="139">
        <v>2018</v>
      </c>
      <c r="B866" s="100" t="s">
        <v>633</v>
      </c>
      <c r="C866" s="139" t="s">
        <v>4453</v>
      </c>
      <c r="D866" s="139">
        <v>1003513</v>
      </c>
      <c r="E866" s="139" t="s">
        <v>4454</v>
      </c>
      <c r="F866" s="139">
        <v>39.125991999999997</v>
      </c>
      <c r="G866" s="139">
        <v>-94.573279999999997</v>
      </c>
      <c r="H866" s="139" t="s">
        <v>2401</v>
      </c>
      <c r="I866" s="139" t="s">
        <v>4455</v>
      </c>
      <c r="J866" s="139" t="s">
        <v>68</v>
      </c>
      <c r="K866" s="139">
        <v>64116</v>
      </c>
      <c r="L866" s="139" t="s">
        <v>4375</v>
      </c>
      <c r="M866" s="139">
        <v>29984</v>
      </c>
      <c r="N866" s="139" t="s">
        <v>1054</v>
      </c>
    </row>
    <row r="867" spans="1:14" ht="15.75" customHeight="1">
      <c r="A867" s="139">
        <v>2018</v>
      </c>
      <c r="B867" s="100" t="s">
        <v>633</v>
      </c>
      <c r="C867" s="139" t="s">
        <v>4456</v>
      </c>
      <c r="D867" s="139">
        <v>1012516</v>
      </c>
      <c r="E867" s="139" t="s">
        <v>4457</v>
      </c>
      <c r="F867" s="139">
        <v>36.032491</v>
      </c>
      <c r="G867" s="139">
        <v>-80.228695999999999</v>
      </c>
      <c r="H867" s="139" t="s">
        <v>4458</v>
      </c>
      <c r="I867" s="139" t="s">
        <v>4459</v>
      </c>
      <c r="J867" s="139" t="s">
        <v>89</v>
      </c>
      <c r="K867" s="139">
        <v>27107</v>
      </c>
      <c r="L867" s="139" t="s">
        <v>4375</v>
      </c>
      <c r="M867" s="139">
        <v>19455</v>
      </c>
      <c r="N867" s="139" t="s">
        <v>1054</v>
      </c>
    </row>
    <row r="868" spans="1:14" ht="15.75" customHeight="1">
      <c r="A868" s="139">
        <v>2018</v>
      </c>
      <c r="B868" s="100" t="s">
        <v>633</v>
      </c>
      <c r="C868" s="139" t="s">
        <v>4456</v>
      </c>
      <c r="D868" s="139">
        <v>1010590</v>
      </c>
      <c r="E868" s="139" t="s">
        <v>4460</v>
      </c>
      <c r="F868" s="139">
        <v>37.909709999999997</v>
      </c>
      <c r="G868" s="139">
        <v>-121.26342</v>
      </c>
      <c r="H868" s="139" t="s">
        <v>4461</v>
      </c>
      <c r="I868" s="139" t="s">
        <v>4462</v>
      </c>
      <c r="J868" s="139" t="s">
        <v>15</v>
      </c>
      <c r="K868" s="139">
        <v>95206</v>
      </c>
      <c r="L868" s="139" t="s">
        <v>4375</v>
      </c>
      <c r="M868" s="139">
        <v>82268</v>
      </c>
      <c r="N868" s="139" t="s">
        <v>1054</v>
      </c>
    </row>
    <row r="869" spans="1:14" ht="15.75" customHeight="1">
      <c r="A869" s="139">
        <v>2018</v>
      </c>
      <c r="B869" s="100" t="s">
        <v>633</v>
      </c>
      <c r="C869" s="139" t="s">
        <v>4463</v>
      </c>
      <c r="D869" s="139">
        <v>1000261</v>
      </c>
      <c r="E869" s="139" t="s">
        <v>4464</v>
      </c>
      <c r="F869" s="139">
        <v>41.777500000000003</v>
      </c>
      <c r="G869" s="139">
        <v>-87.823300000000003</v>
      </c>
      <c r="H869" s="139" t="s">
        <v>4465</v>
      </c>
      <c r="I869" s="139" t="s">
        <v>4466</v>
      </c>
      <c r="J869" s="139" t="s">
        <v>36</v>
      </c>
      <c r="K869" s="139">
        <v>60501</v>
      </c>
      <c r="L869" s="139" t="s">
        <v>4375</v>
      </c>
      <c r="M869" s="139">
        <v>812365</v>
      </c>
      <c r="N869" s="139" t="s">
        <v>1054</v>
      </c>
    </row>
    <row r="870" spans="1:14" ht="15.75" customHeight="1">
      <c r="A870" s="139">
        <v>2018</v>
      </c>
      <c r="B870" s="100" t="s">
        <v>633</v>
      </c>
      <c r="C870" s="139" t="s">
        <v>4467</v>
      </c>
      <c r="D870" s="139">
        <v>1005479</v>
      </c>
      <c r="E870" s="139" t="s">
        <v>4468</v>
      </c>
      <c r="F870" s="139">
        <v>39.744833</v>
      </c>
      <c r="G870" s="139">
        <v>-86.174306000000001</v>
      </c>
      <c r="H870" s="139" t="s">
        <v>1294</v>
      </c>
      <c r="I870" s="139" t="s">
        <v>1059</v>
      </c>
      <c r="J870" s="139" t="s">
        <v>39</v>
      </c>
      <c r="K870" s="139">
        <v>46221</v>
      </c>
      <c r="L870" s="139" t="s">
        <v>4375</v>
      </c>
      <c r="M870" s="139">
        <v>68121</v>
      </c>
      <c r="N870" s="139" t="s">
        <v>1054</v>
      </c>
    </row>
    <row r="871" spans="1:14" ht="15.75" customHeight="1">
      <c r="A871" s="139">
        <v>2018</v>
      </c>
      <c r="B871" s="100" t="s">
        <v>633</v>
      </c>
      <c r="C871" s="139" t="s">
        <v>4469</v>
      </c>
      <c r="D871" s="139">
        <v>1009856</v>
      </c>
      <c r="E871" s="139" t="s">
        <v>4470</v>
      </c>
      <c r="F871" s="139">
        <v>42.379379999999998</v>
      </c>
      <c r="G871" s="139">
        <v>-71.556960000000004</v>
      </c>
      <c r="H871" s="139" t="s">
        <v>4471</v>
      </c>
      <c r="I871" s="139" t="s">
        <v>1718</v>
      </c>
      <c r="J871" s="139" t="s">
        <v>58</v>
      </c>
      <c r="K871" s="139">
        <v>1749</v>
      </c>
      <c r="L871" s="139" t="s">
        <v>4380</v>
      </c>
      <c r="M871" s="139">
        <v>1444</v>
      </c>
      <c r="N871" s="139" t="s">
        <v>1054</v>
      </c>
    </row>
    <row r="872" spans="1:14" ht="15.75" customHeight="1">
      <c r="A872" s="139">
        <v>2018</v>
      </c>
      <c r="B872" s="100" t="s">
        <v>633</v>
      </c>
      <c r="C872" s="139" t="s">
        <v>4472</v>
      </c>
      <c r="D872" s="139">
        <v>1006703</v>
      </c>
      <c r="E872" s="139" t="s">
        <v>4473</v>
      </c>
      <c r="F872" s="139">
        <v>33.360815000000002</v>
      </c>
      <c r="G872" s="139">
        <v>-88.458045999999996</v>
      </c>
      <c r="H872" s="139" t="s">
        <v>1406</v>
      </c>
      <c r="I872" s="139" t="s">
        <v>1184</v>
      </c>
      <c r="J872" s="139" t="s">
        <v>65</v>
      </c>
      <c r="K872" s="139">
        <v>39701</v>
      </c>
      <c r="L872" s="139" t="s">
        <v>4399</v>
      </c>
      <c r="M872" s="139">
        <v>84139</v>
      </c>
      <c r="N872" s="139" t="s">
        <v>1253</v>
      </c>
    </row>
    <row r="873" spans="1:14" ht="15.75" customHeight="1">
      <c r="A873" s="139">
        <v>2018</v>
      </c>
      <c r="B873" s="100" t="s">
        <v>633</v>
      </c>
      <c r="C873" s="139" t="s">
        <v>4474</v>
      </c>
      <c r="D873" s="139">
        <v>1006209</v>
      </c>
      <c r="E873" s="139" t="s">
        <v>4475</v>
      </c>
      <c r="F873" s="139">
        <v>32.253100000000003</v>
      </c>
      <c r="G873" s="139">
        <v>-84.069100000000006</v>
      </c>
      <c r="H873" s="139" t="s">
        <v>4476</v>
      </c>
      <c r="I873" s="139" t="s">
        <v>4477</v>
      </c>
      <c r="J873" s="139" t="s">
        <v>28</v>
      </c>
      <c r="K873" s="139">
        <v>31068</v>
      </c>
      <c r="L873" s="139" t="s">
        <v>4399</v>
      </c>
      <c r="M873" s="139">
        <v>87771</v>
      </c>
      <c r="N873" s="139" t="s">
        <v>1253</v>
      </c>
    </row>
    <row r="874" spans="1:14" ht="15.75" customHeight="1">
      <c r="A874" s="139">
        <v>2018</v>
      </c>
      <c r="B874" s="100" t="s">
        <v>633</v>
      </c>
      <c r="C874" s="139" t="s">
        <v>4478</v>
      </c>
      <c r="D874" s="139">
        <v>1007912</v>
      </c>
      <c r="E874" s="139" t="s">
        <v>4479</v>
      </c>
      <c r="F874" s="139">
        <v>33.370431000000004</v>
      </c>
      <c r="G874" s="139">
        <v>-79.305575000000005</v>
      </c>
      <c r="H874" s="139" t="s">
        <v>4480</v>
      </c>
      <c r="I874" s="139" t="s">
        <v>3953</v>
      </c>
      <c r="J874" s="139" t="s">
        <v>107</v>
      </c>
      <c r="K874" s="139">
        <v>29440</v>
      </c>
      <c r="L874" s="139" t="s">
        <v>4399</v>
      </c>
      <c r="M874" s="139">
        <v>282207</v>
      </c>
      <c r="N874" s="139" t="s">
        <v>1253</v>
      </c>
    </row>
    <row r="875" spans="1:14" ht="15.75" customHeight="1">
      <c r="A875" s="139">
        <v>2018</v>
      </c>
      <c r="B875" s="100" t="s">
        <v>633</v>
      </c>
      <c r="C875" s="139" t="s">
        <v>4481</v>
      </c>
      <c r="D875" s="139">
        <v>1005738</v>
      </c>
      <c r="E875" s="139" t="s">
        <v>4482</v>
      </c>
      <c r="F875" s="139">
        <v>32.15889</v>
      </c>
      <c r="G875" s="139">
        <v>-93.556669999999997</v>
      </c>
      <c r="H875" s="139" t="s">
        <v>4483</v>
      </c>
      <c r="I875" s="139" t="s">
        <v>4484</v>
      </c>
      <c r="J875" s="139" t="s">
        <v>50</v>
      </c>
      <c r="K875" s="139">
        <v>71052</v>
      </c>
      <c r="L875" s="139" t="s">
        <v>4399</v>
      </c>
      <c r="M875" s="139">
        <v>519018</v>
      </c>
      <c r="N875" s="139" t="s">
        <v>1253</v>
      </c>
    </row>
    <row r="876" spans="1:14" ht="15.75" customHeight="1">
      <c r="A876" s="139">
        <v>2018</v>
      </c>
      <c r="B876" s="100" t="s">
        <v>633</v>
      </c>
      <c r="C876" s="139" t="s">
        <v>4485</v>
      </c>
      <c r="D876" s="139">
        <v>1000228</v>
      </c>
      <c r="E876" s="139" t="s">
        <v>4486</v>
      </c>
      <c r="F876" s="139">
        <v>35.208100000000002</v>
      </c>
      <c r="G876" s="139">
        <v>-77.124200000000002</v>
      </c>
      <c r="H876" s="139" t="s">
        <v>4487</v>
      </c>
      <c r="I876" s="139" t="s">
        <v>4488</v>
      </c>
      <c r="J876" s="139" t="s">
        <v>89</v>
      </c>
      <c r="K876" s="139">
        <v>28586</v>
      </c>
      <c r="L876" s="139" t="s">
        <v>4399</v>
      </c>
      <c r="M876" s="139">
        <v>60252</v>
      </c>
      <c r="N876" s="139" t="s">
        <v>1253</v>
      </c>
    </row>
    <row r="877" spans="1:14" ht="15.75" customHeight="1">
      <c r="A877" s="139">
        <v>2018</v>
      </c>
      <c r="B877" s="100" t="s">
        <v>633</v>
      </c>
      <c r="C877" s="139" t="s">
        <v>4489</v>
      </c>
      <c r="D877" s="139">
        <v>1005909</v>
      </c>
      <c r="E877" s="139" t="s">
        <v>4490</v>
      </c>
      <c r="F877" s="139">
        <v>30.193470000000001</v>
      </c>
      <c r="G877" s="139">
        <v>-93.797979999999995</v>
      </c>
      <c r="H877" s="139" t="s">
        <v>3372</v>
      </c>
      <c r="I877" s="139" t="s">
        <v>3373</v>
      </c>
      <c r="J877" s="139" t="s">
        <v>115</v>
      </c>
      <c r="K877" s="139">
        <v>77632</v>
      </c>
      <c r="L877" s="139" t="s">
        <v>4399</v>
      </c>
      <c r="M877" s="139">
        <v>255050</v>
      </c>
      <c r="N877" s="139" t="s">
        <v>1253</v>
      </c>
    </row>
    <row r="878" spans="1:14" ht="15.75" customHeight="1">
      <c r="A878" s="139">
        <v>2018</v>
      </c>
      <c r="B878" s="100" t="s">
        <v>633</v>
      </c>
      <c r="C878" s="139" t="s">
        <v>4491</v>
      </c>
      <c r="D878" s="139">
        <v>1000196</v>
      </c>
      <c r="E878" s="139" t="s">
        <v>4492</v>
      </c>
      <c r="F878" s="139">
        <v>30.60539</v>
      </c>
      <c r="G878" s="139">
        <v>-87.322937999999994</v>
      </c>
      <c r="H878" s="139" t="s">
        <v>4493</v>
      </c>
      <c r="I878" s="139" t="s">
        <v>1528</v>
      </c>
      <c r="J878" s="139" t="s">
        <v>26</v>
      </c>
      <c r="K878" s="139">
        <v>32533</v>
      </c>
      <c r="L878" s="139" t="s">
        <v>4399</v>
      </c>
      <c r="M878" s="139">
        <v>255831</v>
      </c>
      <c r="N878" s="139" t="s">
        <v>1448</v>
      </c>
    </row>
    <row r="879" spans="1:14" ht="15.75" customHeight="1">
      <c r="A879" s="139">
        <v>2018</v>
      </c>
      <c r="B879" s="100" t="s">
        <v>633</v>
      </c>
      <c r="C879" s="139" t="s">
        <v>4494</v>
      </c>
      <c r="D879" s="139">
        <v>1002113</v>
      </c>
      <c r="E879" s="139" t="s">
        <v>4495</v>
      </c>
      <c r="F879" s="139">
        <v>31.969743999999999</v>
      </c>
      <c r="G879" s="139">
        <v>-87.480694999999997</v>
      </c>
      <c r="H879" s="139" t="s">
        <v>4496</v>
      </c>
      <c r="I879" s="139" t="s">
        <v>4497</v>
      </c>
      <c r="J879" s="139" t="s">
        <v>3</v>
      </c>
      <c r="K879" s="139">
        <v>36769</v>
      </c>
      <c r="L879" s="139" t="s">
        <v>4399</v>
      </c>
      <c r="M879" s="139">
        <v>153325</v>
      </c>
      <c r="N879" s="139" t="s">
        <v>1253</v>
      </c>
    </row>
    <row r="880" spans="1:14" ht="15.75" customHeight="1">
      <c r="A880" s="139">
        <v>2018</v>
      </c>
      <c r="B880" s="100" t="s">
        <v>633</v>
      </c>
      <c r="C880" s="139" t="s">
        <v>4498</v>
      </c>
      <c r="D880" s="139">
        <v>1001733</v>
      </c>
      <c r="E880" s="139" t="s">
        <v>4499</v>
      </c>
      <c r="F880" s="139">
        <v>31.905325999999999</v>
      </c>
      <c r="G880" s="139">
        <v>-93.173636000000002</v>
      </c>
      <c r="H880" s="139" t="s">
        <v>4500</v>
      </c>
      <c r="I880" s="139" t="s">
        <v>4501</v>
      </c>
      <c r="J880" s="139" t="s">
        <v>50</v>
      </c>
      <c r="K880" s="139">
        <v>71411</v>
      </c>
      <c r="L880" s="139" t="s">
        <v>4399</v>
      </c>
      <c r="M880" s="139">
        <v>161369</v>
      </c>
      <c r="N880" s="139" t="s">
        <v>1253</v>
      </c>
    </row>
    <row r="881" spans="1:14" ht="15.75" customHeight="1">
      <c r="A881" s="139">
        <v>2018</v>
      </c>
      <c r="B881" s="100" t="s">
        <v>633</v>
      </c>
      <c r="C881" s="139" t="s">
        <v>4502</v>
      </c>
      <c r="D881" s="139">
        <v>1002149</v>
      </c>
      <c r="E881" s="139" t="s">
        <v>4503</v>
      </c>
      <c r="F881" s="139">
        <v>44.055179000000003</v>
      </c>
      <c r="G881" s="139">
        <v>-122.95299799999999</v>
      </c>
      <c r="H881" s="139" t="s">
        <v>4504</v>
      </c>
      <c r="I881" s="139" t="s">
        <v>3304</v>
      </c>
      <c r="J881" s="139" t="s">
        <v>100</v>
      </c>
      <c r="K881" s="139">
        <v>97478</v>
      </c>
      <c r="L881" s="139" t="s">
        <v>4399</v>
      </c>
      <c r="M881" s="139">
        <v>99341</v>
      </c>
      <c r="N881" s="139" t="s">
        <v>1448</v>
      </c>
    </row>
    <row r="882" spans="1:14" ht="15.75" customHeight="1">
      <c r="A882" s="139">
        <v>2018</v>
      </c>
      <c r="B882" s="100" t="s">
        <v>633</v>
      </c>
      <c r="C882" s="139" t="s">
        <v>4505</v>
      </c>
      <c r="D882" s="139">
        <v>1006776</v>
      </c>
      <c r="E882" s="139" t="s">
        <v>4506</v>
      </c>
      <c r="F882" s="139">
        <v>33.999189999999999</v>
      </c>
      <c r="G882" s="139">
        <v>-95.109719999999996</v>
      </c>
      <c r="H882" s="139" t="s">
        <v>4507</v>
      </c>
      <c r="I882" s="139" t="s">
        <v>4508</v>
      </c>
      <c r="J882" s="139" t="s">
        <v>98</v>
      </c>
      <c r="K882" s="139">
        <v>74764</v>
      </c>
      <c r="L882" s="139" t="s">
        <v>4399</v>
      </c>
      <c r="M882" s="139">
        <v>339671</v>
      </c>
      <c r="N882" s="139" t="s">
        <v>1253</v>
      </c>
    </row>
    <row r="883" spans="1:14" ht="15.75" customHeight="1">
      <c r="A883" s="139">
        <v>2018</v>
      </c>
      <c r="B883" s="100" t="s">
        <v>633</v>
      </c>
      <c r="C883" s="139" t="s">
        <v>4509</v>
      </c>
      <c r="D883" s="139">
        <v>1000434</v>
      </c>
      <c r="E883" s="139" t="s">
        <v>4510</v>
      </c>
      <c r="F883" s="139">
        <v>32.529229999999998</v>
      </c>
      <c r="G883" s="139">
        <v>-90.774507999999997</v>
      </c>
      <c r="H883" s="139" t="s">
        <v>4511</v>
      </c>
      <c r="I883" s="139" t="s">
        <v>3211</v>
      </c>
      <c r="J883" s="139" t="s">
        <v>65</v>
      </c>
      <c r="K883" s="139">
        <v>39156</v>
      </c>
      <c r="L883" s="139" t="s">
        <v>4399</v>
      </c>
      <c r="M883" s="139">
        <v>118705</v>
      </c>
      <c r="N883" s="139" t="s">
        <v>1253</v>
      </c>
    </row>
    <row r="884" spans="1:14" ht="15.75" customHeight="1">
      <c r="A884" s="139">
        <v>2018</v>
      </c>
      <c r="B884" s="100" t="s">
        <v>633</v>
      </c>
      <c r="C884" s="139" t="s">
        <v>4512</v>
      </c>
      <c r="D884" s="139">
        <v>1006760</v>
      </c>
      <c r="E884" s="139" t="s">
        <v>4513</v>
      </c>
      <c r="F884" s="139">
        <v>34.253517000000002</v>
      </c>
      <c r="G884" s="139">
        <v>-85.329015999999996</v>
      </c>
      <c r="H884" s="139" t="s">
        <v>4514</v>
      </c>
      <c r="I884" s="139" t="s">
        <v>4515</v>
      </c>
      <c r="J884" s="139" t="s">
        <v>28</v>
      </c>
      <c r="K884" s="139">
        <v>30165</v>
      </c>
      <c r="L884" s="139" t="s">
        <v>4399</v>
      </c>
      <c r="M884" s="139">
        <v>242426</v>
      </c>
      <c r="N884" s="139" t="s">
        <v>1253</v>
      </c>
    </row>
    <row r="885" spans="1:14" ht="15.75" customHeight="1">
      <c r="A885" s="139">
        <v>2018</v>
      </c>
      <c r="B885" s="100" t="s">
        <v>633</v>
      </c>
      <c r="C885" s="139" t="s">
        <v>4516</v>
      </c>
      <c r="D885" s="139">
        <v>1006885</v>
      </c>
      <c r="E885" s="139" t="s">
        <v>4517</v>
      </c>
      <c r="F885" s="139">
        <v>43.891399999999997</v>
      </c>
      <c r="G885" s="139">
        <v>-73.396100000000004</v>
      </c>
      <c r="H885" s="139" t="s">
        <v>4518</v>
      </c>
      <c r="I885" s="139" t="s">
        <v>3929</v>
      </c>
      <c r="J885" s="139" t="s">
        <v>87</v>
      </c>
      <c r="K885" s="139">
        <v>12883</v>
      </c>
      <c r="L885" s="139" t="s">
        <v>4399</v>
      </c>
      <c r="M885" s="139">
        <v>201169</v>
      </c>
      <c r="N885" s="139" t="s">
        <v>1253</v>
      </c>
    </row>
    <row r="886" spans="1:14" ht="15.75" customHeight="1">
      <c r="A886" s="139">
        <v>2018</v>
      </c>
      <c r="B886" s="100" t="s">
        <v>633</v>
      </c>
      <c r="C886" s="139" t="s">
        <v>4519</v>
      </c>
      <c r="D886" s="139">
        <v>1006262</v>
      </c>
      <c r="E886" s="139" t="s">
        <v>4520</v>
      </c>
      <c r="F886" s="139">
        <v>33.8872</v>
      </c>
      <c r="G886" s="139">
        <v>-80.639700000000005</v>
      </c>
      <c r="H886" s="139" t="s">
        <v>4521</v>
      </c>
      <c r="I886" s="139" t="s">
        <v>4522</v>
      </c>
      <c r="J886" s="139" t="s">
        <v>107</v>
      </c>
      <c r="K886" s="139">
        <v>29044</v>
      </c>
      <c r="L886" s="139" t="s">
        <v>4399</v>
      </c>
      <c r="M886" s="139">
        <v>207495</v>
      </c>
      <c r="N886" s="139" t="s">
        <v>1253</v>
      </c>
    </row>
    <row r="887" spans="1:14" ht="15.75" customHeight="1">
      <c r="A887" s="139">
        <v>2018</v>
      </c>
      <c r="B887" s="100" t="s">
        <v>633</v>
      </c>
      <c r="C887" s="139" t="s">
        <v>4523</v>
      </c>
      <c r="D887" s="139">
        <v>1000258</v>
      </c>
      <c r="E887" s="139" t="s">
        <v>4524</v>
      </c>
      <c r="F887" s="139">
        <v>36.680300000000003</v>
      </c>
      <c r="G887" s="139">
        <v>-76.912800000000004</v>
      </c>
      <c r="H887" s="139" t="s">
        <v>4525</v>
      </c>
      <c r="I887" s="139" t="s">
        <v>4526</v>
      </c>
      <c r="J887" s="139" t="s">
        <v>123</v>
      </c>
      <c r="K887" s="139">
        <v>23851</v>
      </c>
      <c r="L887" s="139" t="s">
        <v>4399</v>
      </c>
      <c r="M887" s="139">
        <v>67448</v>
      </c>
      <c r="N887" s="139" t="s">
        <v>1253</v>
      </c>
    </row>
    <row r="888" spans="1:14" ht="15.75" customHeight="1">
      <c r="A888" s="139">
        <v>2018</v>
      </c>
      <c r="B888" s="100" t="s">
        <v>633</v>
      </c>
      <c r="C888" s="139" t="s">
        <v>4527</v>
      </c>
      <c r="D888" s="139">
        <v>1004901</v>
      </c>
      <c r="E888" s="139" t="s">
        <v>4528</v>
      </c>
      <c r="F888" s="139">
        <v>32.155423999999996</v>
      </c>
      <c r="G888" s="139">
        <v>-81.159028000000006</v>
      </c>
      <c r="H888" s="139" t="s">
        <v>4529</v>
      </c>
      <c r="I888" s="139" t="s">
        <v>3680</v>
      </c>
      <c r="J888" s="139" t="s">
        <v>28</v>
      </c>
      <c r="K888" s="139">
        <v>31407</v>
      </c>
      <c r="L888" s="139" t="s">
        <v>4399</v>
      </c>
      <c r="M888" s="139">
        <v>89027</v>
      </c>
      <c r="N888" s="139" t="s">
        <v>1448</v>
      </c>
    </row>
    <row r="889" spans="1:14" ht="15.75" customHeight="1">
      <c r="A889" s="139">
        <v>2018</v>
      </c>
      <c r="B889" s="100" t="s">
        <v>633</v>
      </c>
      <c r="C889" s="139" t="s">
        <v>4530</v>
      </c>
      <c r="D889" s="139">
        <v>1006892</v>
      </c>
      <c r="E889" s="139" t="s">
        <v>4531</v>
      </c>
      <c r="F889" s="139">
        <v>32.416699999999999</v>
      </c>
      <c r="G889" s="139">
        <v>-86.466700000000003</v>
      </c>
      <c r="H889" s="139" t="s">
        <v>4532</v>
      </c>
      <c r="I889" s="139" t="s">
        <v>4533</v>
      </c>
      <c r="J889" s="139" t="s">
        <v>3</v>
      </c>
      <c r="K889" s="139">
        <v>36067</v>
      </c>
      <c r="L889" s="139" t="s">
        <v>4399</v>
      </c>
      <c r="M889" s="139">
        <v>286153</v>
      </c>
      <c r="N889" s="139" t="s">
        <v>4409</v>
      </c>
    </row>
    <row r="890" spans="1:14" ht="15.75" customHeight="1">
      <c r="A890" s="139">
        <v>2018</v>
      </c>
      <c r="B890" s="100" t="s">
        <v>633</v>
      </c>
      <c r="C890" s="139" t="s">
        <v>4534</v>
      </c>
      <c r="D890" s="139">
        <v>1007226</v>
      </c>
      <c r="E890" s="139" t="s">
        <v>4535</v>
      </c>
      <c r="F890" s="139">
        <v>34.352800000000002</v>
      </c>
      <c r="G890" s="139">
        <v>-78.202799999999996</v>
      </c>
      <c r="H890" s="139" t="s">
        <v>4536</v>
      </c>
      <c r="I890" s="139" t="s">
        <v>1757</v>
      </c>
      <c r="J890" s="139" t="s">
        <v>89</v>
      </c>
      <c r="K890" s="139">
        <v>28456</v>
      </c>
      <c r="L890" s="139" t="s">
        <v>4399</v>
      </c>
      <c r="M890" s="139">
        <v>171880</v>
      </c>
      <c r="N890" s="139" t="s">
        <v>1253</v>
      </c>
    </row>
    <row r="891" spans="1:14" ht="15.75" customHeight="1">
      <c r="A891" s="139">
        <v>2018</v>
      </c>
      <c r="B891" s="100" t="s">
        <v>633</v>
      </c>
      <c r="C891" s="139" t="s">
        <v>4537</v>
      </c>
      <c r="D891" s="139">
        <v>1006788</v>
      </c>
      <c r="E891" s="139" t="s">
        <v>4538</v>
      </c>
      <c r="F891" s="139">
        <v>32.424999999999997</v>
      </c>
      <c r="G891" s="139">
        <v>-86.869399999999999</v>
      </c>
      <c r="H891" s="139" t="s">
        <v>4539</v>
      </c>
      <c r="I891" s="139" t="s">
        <v>4540</v>
      </c>
      <c r="J891" s="139" t="s">
        <v>3</v>
      </c>
      <c r="K891" s="139">
        <v>36703</v>
      </c>
      <c r="L891" s="139" t="s">
        <v>4399</v>
      </c>
      <c r="M891" s="139">
        <v>337124</v>
      </c>
      <c r="N891" s="139" t="s">
        <v>1253</v>
      </c>
    </row>
    <row r="892" spans="1:14" ht="15.75" customHeight="1">
      <c r="A892" s="139">
        <v>2018</v>
      </c>
      <c r="B892" s="100" t="s">
        <v>633</v>
      </c>
      <c r="C892" s="139" t="s">
        <v>4541</v>
      </c>
      <c r="D892" s="139">
        <v>1003714</v>
      </c>
      <c r="E892" s="139" t="s">
        <v>4542</v>
      </c>
      <c r="F892" s="139">
        <v>40.933056000000001</v>
      </c>
      <c r="G892" s="139">
        <v>-87.067222000000001</v>
      </c>
      <c r="H892" s="139" t="s">
        <v>4543</v>
      </c>
      <c r="I892" s="139" t="s">
        <v>3987</v>
      </c>
      <c r="J892" s="139" t="s">
        <v>39</v>
      </c>
      <c r="K892" s="139">
        <v>47978</v>
      </c>
      <c r="L892" s="139" t="s">
        <v>4544</v>
      </c>
      <c r="M892" s="139">
        <v>75558</v>
      </c>
      <c r="N892" s="139" t="s">
        <v>1127</v>
      </c>
    </row>
    <row r="893" spans="1:14" ht="15.75" customHeight="1">
      <c r="A893" s="139">
        <v>2018</v>
      </c>
      <c r="B893" s="100" t="s">
        <v>633</v>
      </c>
      <c r="C893" s="139" t="s">
        <v>4545</v>
      </c>
      <c r="D893" s="139">
        <v>1008767</v>
      </c>
      <c r="E893" s="139" t="s">
        <v>4546</v>
      </c>
      <c r="F893" s="139">
        <v>43.268056000000001</v>
      </c>
      <c r="G893" s="139">
        <v>-73.592388999999997</v>
      </c>
      <c r="H893" s="139" t="s">
        <v>4547</v>
      </c>
      <c r="I893" s="139" t="s">
        <v>1067</v>
      </c>
      <c r="J893" s="139" t="s">
        <v>87</v>
      </c>
      <c r="K893" s="139">
        <v>12828</v>
      </c>
      <c r="L893" s="139" t="s">
        <v>4548</v>
      </c>
      <c r="M893" s="139">
        <v>32216</v>
      </c>
      <c r="N893" s="139" t="s">
        <v>1054</v>
      </c>
    </row>
    <row r="894" spans="1:14" ht="15.75" customHeight="1">
      <c r="A894" s="139">
        <v>2018</v>
      </c>
      <c r="B894" s="100" t="s">
        <v>633</v>
      </c>
      <c r="C894" s="139" t="s">
        <v>4549</v>
      </c>
      <c r="D894" s="139">
        <v>1002804</v>
      </c>
      <c r="E894" s="139" t="s">
        <v>4550</v>
      </c>
      <c r="F894" s="139">
        <v>46.837778</v>
      </c>
      <c r="G894" s="139">
        <v>-119.176389</v>
      </c>
      <c r="H894" s="139" t="s">
        <v>4551</v>
      </c>
      <c r="I894" s="139" t="s">
        <v>1172</v>
      </c>
      <c r="J894" s="139" t="s">
        <v>126</v>
      </c>
      <c r="K894" s="139">
        <v>99344</v>
      </c>
      <c r="L894" s="139" t="s">
        <v>4552</v>
      </c>
      <c r="M894" s="139">
        <v>46683</v>
      </c>
      <c r="N894" s="139" t="s">
        <v>1127</v>
      </c>
    </row>
    <row r="895" spans="1:14" ht="15.75" customHeight="1">
      <c r="A895" s="139">
        <v>2018</v>
      </c>
      <c r="B895" s="100" t="s">
        <v>633</v>
      </c>
      <c r="C895" s="139" t="s">
        <v>4553</v>
      </c>
      <c r="D895" s="139">
        <v>1002832</v>
      </c>
      <c r="E895" s="139" t="s">
        <v>4554</v>
      </c>
      <c r="F895" s="139">
        <v>47.131732</v>
      </c>
      <c r="G895" s="139">
        <v>-119.18926</v>
      </c>
      <c r="H895" s="139" t="s">
        <v>4555</v>
      </c>
      <c r="I895" s="139" t="s">
        <v>2388</v>
      </c>
      <c r="J895" s="139" t="s">
        <v>126</v>
      </c>
      <c r="K895" s="139">
        <v>98837</v>
      </c>
      <c r="L895" s="139" t="s">
        <v>4552</v>
      </c>
      <c r="M895" s="139">
        <v>26772</v>
      </c>
      <c r="N895" s="139" t="s">
        <v>1127</v>
      </c>
    </row>
    <row r="896" spans="1:14" ht="15.75" customHeight="1">
      <c r="A896" s="139">
        <v>2018</v>
      </c>
      <c r="B896" s="100" t="s">
        <v>633</v>
      </c>
      <c r="C896" s="139" t="s">
        <v>4556</v>
      </c>
      <c r="D896" s="139">
        <v>1004956</v>
      </c>
      <c r="E896" s="139" t="s">
        <v>4557</v>
      </c>
      <c r="F896" s="139">
        <v>35.398919999999997</v>
      </c>
      <c r="G896" s="139">
        <v>-119.41218000000001</v>
      </c>
      <c r="H896" s="139" t="s">
        <v>4558</v>
      </c>
      <c r="I896" s="139" t="s">
        <v>3579</v>
      </c>
      <c r="J896" s="139" t="s">
        <v>15</v>
      </c>
      <c r="K896" s="139">
        <v>93206</v>
      </c>
      <c r="L896" s="139" t="s">
        <v>4559</v>
      </c>
      <c r="M896" s="139">
        <v>36835</v>
      </c>
      <c r="N896" s="139" t="s">
        <v>1054</v>
      </c>
    </row>
    <row r="897" spans="1:14" ht="15.75" customHeight="1">
      <c r="A897" s="139">
        <v>2018</v>
      </c>
      <c r="B897" s="100" t="s">
        <v>633</v>
      </c>
      <c r="C897" s="139" t="s">
        <v>4560</v>
      </c>
      <c r="D897" s="139">
        <v>1004832</v>
      </c>
      <c r="E897" s="139" t="s">
        <v>4561</v>
      </c>
      <c r="F897" s="139">
        <v>36.066558999999998</v>
      </c>
      <c r="G897" s="139">
        <v>-119.57198099999999</v>
      </c>
      <c r="H897" s="139" t="s">
        <v>4562</v>
      </c>
      <c r="I897" s="139" t="s">
        <v>2941</v>
      </c>
      <c r="J897" s="139" t="s">
        <v>15</v>
      </c>
      <c r="K897" s="139">
        <v>93212</v>
      </c>
      <c r="L897" s="139" t="s">
        <v>4563</v>
      </c>
      <c r="M897" s="139">
        <v>33328</v>
      </c>
      <c r="N897" s="139" t="s">
        <v>1054</v>
      </c>
    </row>
    <row r="898" spans="1:14" ht="15.75" customHeight="1">
      <c r="A898" s="139">
        <v>2018</v>
      </c>
      <c r="B898" s="100" t="s">
        <v>633</v>
      </c>
      <c r="C898" s="139" t="s">
        <v>4564</v>
      </c>
      <c r="D898" s="139">
        <v>1010687</v>
      </c>
      <c r="E898" s="139" t="s">
        <v>4565</v>
      </c>
      <c r="F898" s="139">
        <v>47.933610999999999</v>
      </c>
      <c r="G898" s="139">
        <v>-97.082499999999996</v>
      </c>
      <c r="H898" s="139" t="s">
        <v>4566</v>
      </c>
      <c r="I898" s="139" t="s">
        <v>4567</v>
      </c>
      <c r="J898" s="139" t="s">
        <v>92</v>
      </c>
      <c r="K898" s="139">
        <v>58201</v>
      </c>
      <c r="L898" s="139" t="s">
        <v>4552</v>
      </c>
      <c r="M898" s="139">
        <v>47475</v>
      </c>
      <c r="N898" s="139" t="s">
        <v>1127</v>
      </c>
    </row>
    <row r="899" spans="1:14" ht="15.75" customHeight="1">
      <c r="A899" s="139">
        <v>2018</v>
      </c>
      <c r="B899" s="100" t="s">
        <v>633</v>
      </c>
      <c r="C899" s="139" t="s">
        <v>4568</v>
      </c>
      <c r="D899" s="139">
        <v>1008992</v>
      </c>
      <c r="E899" s="139" t="s">
        <v>4569</v>
      </c>
      <c r="F899" s="139">
        <v>32.401069999999997</v>
      </c>
      <c r="G899" s="139">
        <v>-97.407979999999995</v>
      </c>
      <c r="H899" s="139" t="s">
        <v>4570</v>
      </c>
      <c r="I899" s="139" t="s">
        <v>4571</v>
      </c>
      <c r="J899" s="139" t="s">
        <v>115</v>
      </c>
      <c r="K899" s="139">
        <v>76033</v>
      </c>
      <c r="L899" s="139" t="s">
        <v>4572</v>
      </c>
      <c r="M899" s="139">
        <v>39521</v>
      </c>
      <c r="N899" s="139" t="s">
        <v>1054</v>
      </c>
    </row>
    <row r="900" spans="1:14" ht="15.75" customHeight="1">
      <c r="A900" s="139">
        <v>2018</v>
      </c>
      <c r="B900" s="100" t="s">
        <v>633</v>
      </c>
      <c r="C900" s="139" t="s">
        <v>4573</v>
      </c>
      <c r="D900" s="139">
        <v>1010611</v>
      </c>
      <c r="E900" s="139" t="s">
        <v>4574</v>
      </c>
      <c r="F900" s="139">
        <v>41.372514000000002</v>
      </c>
      <c r="G900" s="139">
        <v>-89.138583999999994</v>
      </c>
      <c r="H900" s="139" t="s">
        <v>4575</v>
      </c>
      <c r="I900" s="139" t="s">
        <v>4576</v>
      </c>
      <c r="J900" s="139" t="s">
        <v>36</v>
      </c>
      <c r="K900" s="139">
        <v>61354</v>
      </c>
      <c r="L900" s="139" t="s">
        <v>4572</v>
      </c>
      <c r="M900" s="139">
        <v>29973</v>
      </c>
      <c r="N900" s="139" t="s">
        <v>1054</v>
      </c>
    </row>
    <row r="901" spans="1:14" ht="15.75" customHeight="1">
      <c r="A901" s="139">
        <v>2018</v>
      </c>
      <c r="B901" s="100" t="s">
        <v>633</v>
      </c>
      <c r="C901" s="139" t="s">
        <v>4577</v>
      </c>
      <c r="D901" s="139">
        <v>1004257</v>
      </c>
      <c r="E901" s="139" t="s">
        <v>4578</v>
      </c>
      <c r="F901" s="139">
        <v>40.283057999999997</v>
      </c>
      <c r="G901" s="139">
        <v>-75.341965000000002</v>
      </c>
      <c r="H901" s="139" t="s">
        <v>4579</v>
      </c>
      <c r="I901" s="139" t="s">
        <v>1466</v>
      </c>
      <c r="J901" s="139" t="s">
        <v>103</v>
      </c>
      <c r="K901" s="139">
        <v>18964</v>
      </c>
      <c r="L901" s="139" t="s">
        <v>4580</v>
      </c>
      <c r="M901" s="139">
        <v>26718</v>
      </c>
      <c r="N901" s="139" t="s">
        <v>1127</v>
      </c>
    </row>
    <row r="902" spans="1:14" ht="15.75" customHeight="1">
      <c r="A902" s="139">
        <v>2018</v>
      </c>
      <c r="B902" s="100" t="s">
        <v>633</v>
      </c>
      <c r="C902" s="139" t="s">
        <v>4581</v>
      </c>
      <c r="D902" s="139">
        <v>1006121</v>
      </c>
      <c r="E902" s="139" t="s">
        <v>4582</v>
      </c>
      <c r="F902" s="139">
        <v>42.054417000000001</v>
      </c>
      <c r="G902" s="139">
        <v>-92.897943999999995</v>
      </c>
      <c r="H902" s="139" t="s">
        <v>4583</v>
      </c>
      <c r="I902" s="139" t="s">
        <v>2319</v>
      </c>
      <c r="J902" s="139" t="s">
        <v>42</v>
      </c>
      <c r="K902" s="139">
        <v>50158</v>
      </c>
      <c r="L902" s="139" t="s">
        <v>4580</v>
      </c>
      <c r="M902" s="139">
        <v>36856</v>
      </c>
      <c r="N902" s="139" t="s">
        <v>1127</v>
      </c>
    </row>
    <row r="903" spans="1:14" ht="15.75" customHeight="1">
      <c r="A903" s="139">
        <v>2018</v>
      </c>
      <c r="B903" s="100" t="s">
        <v>633</v>
      </c>
      <c r="C903" s="139" t="s">
        <v>4584</v>
      </c>
      <c r="D903" s="139">
        <v>1004022</v>
      </c>
      <c r="E903" s="139" t="s">
        <v>4585</v>
      </c>
      <c r="F903" s="139">
        <v>40.442779999999999</v>
      </c>
      <c r="G903" s="139">
        <v>-104.69233</v>
      </c>
      <c r="H903" s="139" t="s">
        <v>4586</v>
      </c>
      <c r="I903" s="139" t="s">
        <v>3490</v>
      </c>
      <c r="J903" s="139" t="s">
        <v>17</v>
      </c>
      <c r="K903" s="139">
        <v>80632</v>
      </c>
      <c r="L903" s="139" t="s">
        <v>4580</v>
      </c>
      <c r="M903" s="139">
        <v>54092</v>
      </c>
      <c r="N903" s="139" t="s">
        <v>1054</v>
      </c>
    </row>
    <row r="904" spans="1:14" ht="15.75" customHeight="1">
      <c r="A904" s="139">
        <v>2018</v>
      </c>
      <c r="B904" s="100" t="s">
        <v>633</v>
      </c>
      <c r="C904" s="139" t="s">
        <v>4587</v>
      </c>
      <c r="D904" s="139">
        <v>1010327</v>
      </c>
      <c r="E904" s="139" t="s">
        <v>4588</v>
      </c>
      <c r="F904" s="139">
        <v>41.000833</v>
      </c>
      <c r="G904" s="139">
        <v>-92.391389000000004</v>
      </c>
      <c r="H904" s="139" t="s">
        <v>4589</v>
      </c>
      <c r="I904" s="139" t="s">
        <v>2300</v>
      </c>
      <c r="J904" s="139" t="s">
        <v>42</v>
      </c>
      <c r="K904" s="139">
        <v>52501</v>
      </c>
      <c r="L904" s="139" t="s">
        <v>4580</v>
      </c>
      <c r="M904" s="139">
        <v>39598</v>
      </c>
      <c r="N904" s="139" t="s">
        <v>1127</v>
      </c>
    </row>
    <row r="905" spans="1:14" ht="15.75" customHeight="1">
      <c r="A905" s="139">
        <v>2018</v>
      </c>
      <c r="B905" s="100" t="s">
        <v>633</v>
      </c>
      <c r="C905" s="139" t="s">
        <v>4590</v>
      </c>
      <c r="D905" s="139">
        <v>1002346</v>
      </c>
      <c r="E905" s="139" t="s">
        <v>4591</v>
      </c>
      <c r="F905" s="139">
        <v>39.993819999999999</v>
      </c>
      <c r="G905" s="139">
        <v>-90.404820000000001</v>
      </c>
      <c r="H905" s="139" t="s">
        <v>4592</v>
      </c>
      <c r="I905" s="139" t="s">
        <v>4028</v>
      </c>
      <c r="J905" s="139" t="s">
        <v>36</v>
      </c>
      <c r="K905" s="139">
        <v>62618</v>
      </c>
      <c r="L905" s="139" t="s">
        <v>4580</v>
      </c>
      <c r="M905" s="139">
        <v>32202</v>
      </c>
      <c r="N905" s="139" t="s">
        <v>1127</v>
      </c>
    </row>
    <row r="906" spans="1:14" ht="15.75" customHeight="1">
      <c r="A906" s="139">
        <v>2018</v>
      </c>
      <c r="B906" s="100" t="s">
        <v>633</v>
      </c>
      <c r="C906" s="139" t="s">
        <v>4593</v>
      </c>
      <c r="D906" s="139">
        <v>1002559</v>
      </c>
      <c r="E906" s="139" t="s">
        <v>4594</v>
      </c>
      <c r="F906" s="139">
        <v>41.762504999999997</v>
      </c>
      <c r="G906" s="139">
        <v>-76.417843000000005</v>
      </c>
      <c r="H906" s="139" t="s">
        <v>3732</v>
      </c>
      <c r="I906" s="139" t="s">
        <v>1351</v>
      </c>
      <c r="J906" s="139" t="s">
        <v>103</v>
      </c>
      <c r="K906" s="139">
        <v>18848</v>
      </c>
      <c r="L906" s="139" t="s">
        <v>4595</v>
      </c>
      <c r="M906" s="139">
        <v>47346</v>
      </c>
      <c r="N906" s="139" t="s">
        <v>1160</v>
      </c>
    </row>
    <row r="907" spans="1:14" ht="15.75" customHeight="1">
      <c r="A907" s="139">
        <v>2018</v>
      </c>
      <c r="B907" s="100" t="s">
        <v>633</v>
      </c>
      <c r="C907" s="139" t="s">
        <v>4596</v>
      </c>
      <c r="D907" s="139">
        <v>1007129</v>
      </c>
      <c r="F907" s="139">
        <v>41.403320000000001</v>
      </c>
      <c r="G907" s="139">
        <v>-115.910116</v>
      </c>
      <c r="H907" s="139" t="s">
        <v>4597</v>
      </c>
      <c r="I907" s="139" t="s">
        <v>4598</v>
      </c>
      <c r="J907" s="139" t="s">
        <v>76</v>
      </c>
      <c r="K907" s="139">
        <v>89801</v>
      </c>
      <c r="L907" s="139" t="s">
        <v>4599</v>
      </c>
      <c r="M907" s="139">
        <v>30716</v>
      </c>
      <c r="N907" s="139" t="s">
        <v>1054</v>
      </c>
    </row>
    <row r="908" spans="1:14" ht="15.75" customHeight="1">
      <c r="A908" s="139">
        <v>2018</v>
      </c>
      <c r="B908" s="100" t="s">
        <v>633</v>
      </c>
      <c r="C908" s="139" t="s">
        <v>4600</v>
      </c>
      <c r="D908" s="139">
        <v>1004730</v>
      </c>
      <c r="E908" s="139" t="s">
        <v>4601</v>
      </c>
      <c r="F908" s="139">
        <v>40.175905</v>
      </c>
      <c r="G908" s="139">
        <v>-80.274783999999997</v>
      </c>
      <c r="H908" s="139" t="s">
        <v>3634</v>
      </c>
      <c r="I908" s="139" t="s">
        <v>3634</v>
      </c>
      <c r="J908" s="139" t="s">
        <v>103</v>
      </c>
      <c r="K908" s="139">
        <v>15301</v>
      </c>
      <c r="L908" s="139" t="s">
        <v>1547</v>
      </c>
      <c r="M908" s="139">
        <v>35939</v>
      </c>
      <c r="N908" s="139" t="s">
        <v>1054</v>
      </c>
    </row>
    <row r="909" spans="1:14" ht="15.75" customHeight="1">
      <c r="A909" s="139">
        <v>2018</v>
      </c>
      <c r="B909" s="100" t="s">
        <v>633</v>
      </c>
      <c r="C909" s="139" t="s">
        <v>4602</v>
      </c>
      <c r="D909" s="139">
        <v>1004528</v>
      </c>
      <c r="E909" s="139" t="s">
        <v>4603</v>
      </c>
      <c r="F909" s="139">
        <v>37.807746999999999</v>
      </c>
      <c r="G909" s="139">
        <v>-85.687443999999999</v>
      </c>
      <c r="H909" s="139" t="s">
        <v>3727</v>
      </c>
      <c r="I909" s="139" t="s">
        <v>4604</v>
      </c>
      <c r="J909" s="139" t="s">
        <v>47</v>
      </c>
      <c r="K909" s="139">
        <v>40107</v>
      </c>
      <c r="L909" s="139" t="s">
        <v>4605</v>
      </c>
      <c r="M909" s="139">
        <v>48052</v>
      </c>
      <c r="N909" s="139" t="s">
        <v>1054</v>
      </c>
    </row>
    <row r="910" spans="1:14" ht="15.75" customHeight="1">
      <c r="A910" s="139">
        <v>2018</v>
      </c>
      <c r="B910" s="100" t="s">
        <v>633</v>
      </c>
      <c r="C910" s="139" t="s">
        <v>4602</v>
      </c>
      <c r="D910" s="139">
        <v>1004529</v>
      </c>
      <c r="E910" s="139" t="s">
        <v>4606</v>
      </c>
      <c r="F910" s="139">
        <v>37.929049999999997</v>
      </c>
      <c r="G910" s="139">
        <v>-85.652687</v>
      </c>
      <c r="H910" s="139" t="s">
        <v>4607</v>
      </c>
      <c r="I910" s="139" t="s">
        <v>1794</v>
      </c>
      <c r="J910" s="139" t="s">
        <v>47</v>
      </c>
      <c r="K910" s="139">
        <v>40110</v>
      </c>
      <c r="L910" s="139" t="s">
        <v>4605</v>
      </c>
      <c r="M910" s="139">
        <v>29658</v>
      </c>
      <c r="N910" s="139" t="s">
        <v>1054</v>
      </c>
    </row>
    <row r="911" spans="1:14" ht="15.75" customHeight="1">
      <c r="A911" s="139">
        <v>2018</v>
      </c>
      <c r="B911" s="100" t="s">
        <v>633</v>
      </c>
      <c r="C911" s="139" t="s">
        <v>4608</v>
      </c>
      <c r="D911" s="139">
        <v>1002458</v>
      </c>
      <c r="E911" s="139" t="s">
        <v>4609</v>
      </c>
      <c r="F911" s="139">
        <v>42.503295000000001</v>
      </c>
      <c r="G911" s="139">
        <v>-92.354249999999993</v>
      </c>
      <c r="H911" s="139" t="s">
        <v>4610</v>
      </c>
      <c r="I911" s="139" t="s">
        <v>4611</v>
      </c>
      <c r="J911" s="139" t="s">
        <v>42</v>
      </c>
      <c r="K911" s="139">
        <v>50701</v>
      </c>
      <c r="L911" s="139" t="s">
        <v>4612</v>
      </c>
      <c r="M911" s="139">
        <v>48625</v>
      </c>
      <c r="N911" s="139" t="s">
        <v>1054</v>
      </c>
    </row>
    <row r="912" spans="1:14" ht="15.75" customHeight="1">
      <c r="A912" s="139">
        <v>2018</v>
      </c>
      <c r="B912" s="100" t="s">
        <v>633</v>
      </c>
      <c r="C912" s="139" t="s">
        <v>4613</v>
      </c>
      <c r="D912" s="139">
        <v>1001732</v>
      </c>
      <c r="E912" s="139" t="s">
        <v>4614</v>
      </c>
      <c r="F912" s="139">
        <v>41.527287000000001</v>
      </c>
      <c r="G912" s="139">
        <v>-90.434680999999998</v>
      </c>
      <c r="H912" s="139" t="s">
        <v>4615</v>
      </c>
      <c r="I912" s="139" t="s">
        <v>4616</v>
      </c>
      <c r="J912" s="139" t="s">
        <v>36</v>
      </c>
      <c r="K912" s="139">
        <v>61244</v>
      </c>
      <c r="L912" s="139" t="s">
        <v>4612</v>
      </c>
      <c r="M912" s="139">
        <v>15539</v>
      </c>
      <c r="N912" s="139" t="s">
        <v>1054</v>
      </c>
    </row>
    <row r="913" spans="1:14" ht="15.75" customHeight="1">
      <c r="A913" s="139">
        <v>2018</v>
      </c>
      <c r="B913" s="100" t="s">
        <v>633</v>
      </c>
      <c r="C913" s="139" t="s">
        <v>4617</v>
      </c>
      <c r="D913" s="139">
        <v>1006614</v>
      </c>
      <c r="E913" s="139" t="s">
        <v>4618</v>
      </c>
      <c r="F913" s="139">
        <v>39.329070000000002</v>
      </c>
      <c r="G913" s="139">
        <v>-76.617909999999995</v>
      </c>
      <c r="H913" s="139" t="s">
        <v>1687</v>
      </c>
      <c r="I913" s="139" t="s">
        <v>1688</v>
      </c>
      <c r="J913" s="139" t="s">
        <v>55</v>
      </c>
      <c r="K913" s="139">
        <v>21218</v>
      </c>
      <c r="L913" s="139" t="s">
        <v>4619</v>
      </c>
      <c r="M913" s="139">
        <v>31847</v>
      </c>
      <c r="N913" s="139" t="s">
        <v>1054</v>
      </c>
    </row>
    <row r="914" spans="1:14" ht="15.75" customHeight="1">
      <c r="A914" s="139">
        <v>2018</v>
      </c>
      <c r="B914" s="100" t="s">
        <v>633</v>
      </c>
      <c r="C914" s="139" t="s">
        <v>4620</v>
      </c>
      <c r="D914" s="139">
        <v>1002907</v>
      </c>
      <c r="E914" s="139" t="s">
        <v>4621</v>
      </c>
      <c r="F914" s="139">
        <v>41.530340000000002</v>
      </c>
      <c r="G914" s="139">
        <v>-83.706789999999998</v>
      </c>
      <c r="H914" s="139" t="s">
        <v>4622</v>
      </c>
      <c r="I914" s="139" t="s">
        <v>3347</v>
      </c>
      <c r="J914" s="139" t="s">
        <v>95</v>
      </c>
      <c r="K914" s="139">
        <v>43566</v>
      </c>
      <c r="L914" s="139" t="s">
        <v>1138</v>
      </c>
      <c r="M914" s="139">
        <v>73562</v>
      </c>
      <c r="N914" s="139" t="s">
        <v>1050</v>
      </c>
    </row>
    <row r="915" spans="1:14" ht="15.75" customHeight="1">
      <c r="A915" s="139">
        <v>2018</v>
      </c>
      <c r="B915" s="100" t="s">
        <v>633</v>
      </c>
      <c r="C915" s="139" t="s">
        <v>4620</v>
      </c>
      <c r="D915" s="139">
        <v>1007968</v>
      </c>
      <c r="E915" s="139" t="s">
        <v>4623</v>
      </c>
      <c r="F915" s="139">
        <v>35.372441999999999</v>
      </c>
      <c r="G915" s="139">
        <v>-84.510598999999999</v>
      </c>
      <c r="H915" s="139" t="s">
        <v>4624</v>
      </c>
      <c r="I915" s="139" t="s">
        <v>4625</v>
      </c>
      <c r="J915" s="139" t="s">
        <v>113</v>
      </c>
      <c r="K915" s="139">
        <v>37331</v>
      </c>
      <c r="L915" s="139" t="s">
        <v>1138</v>
      </c>
      <c r="M915" s="139">
        <v>101472</v>
      </c>
      <c r="N915" s="139" t="s">
        <v>1050</v>
      </c>
    </row>
    <row r="916" spans="1:14" ht="15.75" customHeight="1">
      <c r="A916" s="139">
        <v>2018</v>
      </c>
      <c r="B916" s="100" t="s">
        <v>633</v>
      </c>
      <c r="C916" s="139" t="s">
        <v>4626</v>
      </c>
      <c r="D916" s="139">
        <v>1003348</v>
      </c>
      <c r="E916" s="139" t="s">
        <v>4627</v>
      </c>
      <c r="F916" s="139">
        <v>41.304400000000001</v>
      </c>
      <c r="G916" s="139">
        <v>-84.339299999999994</v>
      </c>
      <c r="H916" s="139" t="s">
        <v>3071</v>
      </c>
      <c r="I916" s="139" t="s">
        <v>3072</v>
      </c>
      <c r="J916" s="139" t="s">
        <v>95</v>
      </c>
      <c r="K916" s="139">
        <v>43512</v>
      </c>
      <c r="L916" s="139" t="s">
        <v>1138</v>
      </c>
      <c r="M916" s="139">
        <v>36794</v>
      </c>
      <c r="N916" s="139" t="s">
        <v>1050</v>
      </c>
    </row>
    <row r="917" spans="1:14" ht="15.75" customHeight="1">
      <c r="A917" s="139">
        <v>2018</v>
      </c>
      <c r="B917" s="100" t="s">
        <v>633</v>
      </c>
      <c r="C917" s="139" t="s">
        <v>4628</v>
      </c>
      <c r="D917" s="139">
        <v>1003349</v>
      </c>
      <c r="E917" s="139" t="s">
        <v>4629</v>
      </c>
      <c r="F917" s="139">
        <v>41.285899999999998</v>
      </c>
      <c r="G917" s="139">
        <v>-84.364800000000002</v>
      </c>
      <c r="H917" s="139" t="s">
        <v>3071</v>
      </c>
      <c r="I917" s="139" t="s">
        <v>3072</v>
      </c>
      <c r="J917" s="139" t="s">
        <v>95</v>
      </c>
      <c r="K917" s="139">
        <v>43512</v>
      </c>
      <c r="L917" s="139" t="s">
        <v>1138</v>
      </c>
      <c r="M917" s="139">
        <v>34528</v>
      </c>
      <c r="N917" s="139" t="s">
        <v>1050</v>
      </c>
    </row>
    <row r="918" spans="1:14" ht="15.75" customHeight="1">
      <c r="A918" s="139">
        <v>2018</v>
      </c>
      <c r="B918" s="100" t="s">
        <v>633</v>
      </c>
      <c r="C918" s="139" t="s">
        <v>4630</v>
      </c>
      <c r="D918" s="139">
        <v>1001985</v>
      </c>
      <c r="E918" s="139" t="s">
        <v>4631</v>
      </c>
      <c r="F918" s="139">
        <v>43.667577000000001</v>
      </c>
      <c r="G918" s="139">
        <v>-116.73112</v>
      </c>
      <c r="H918" s="139" t="s">
        <v>4632</v>
      </c>
      <c r="I918" s="139" t="s">
        <v>1753</v>
      </c>
      <c r="J918" s="139" t="s">
        <v>34</v>
      </c>
      <c r="K918" s="139">
        <v>83606</v>
      </c>
      <c r="L918" s="139" t="s">
        <v>4552</v>
      </c>
      <c r="M918" s="139">
        <v>54923</v>
      </c>
      <c r="N918" s="139" t="s">
        <v>1127</v>
      </c>
    </row>
    <row r="919" spans="1:14" ht="15.75" customHeight="1">
      <c r="A919" s="139">
        <v>2018</v>
      </c>
      <c r="B919" s="100" t="s">
        <v>633</v>
      </c>
      <c r="C919" s="139" t="s">
        <v>4633</v>
      </c>
      <c r="D919" s="139">
        <v>1003494</v>
      </c>
      <c r="E919" s="139" t="s">
        <v>4634</v>
      </c>
      <c r="F919" s="139">
        <v>32.703868999999997</v>
      </c>
      <c r="G919" s="139">
        <v>-80.031136000000004</v>
      </c>
      <c r="H919" s="139" t="s">
        <v>4635</v>
      </c>
      <c r="I919" s="139" t="s">
        <v>4636</v>
      </c>
      <c r="J919" s="139" t="s">
        <v>107</v>
      </c>
      <c r="K919" s="139">
        <v>29455</v>
      </c>
      <c r="L919" s="139" t="s">
        <v>4637</v>
      </c>
      <c r="M919" s="139">
        <v>55433</v>
      </c>
      <c r="N919" s="139" t="s">
        <v>1054</v>
      </c>
    </row>
    <row r="920" spans="1:14" ht="15.75" customHeight="1">
      <c r="A920" s="139">
        <v>2018</v>
      </c>
      <c r="B920" s="100" t="s">
        <v>633</v>
      </c>
      <c r="C920" s="139" t="s">
        <v>4638</v>
      </c>
      <c r="D920" s="139">
        <v>1013270</v>
      </c>
      <c r="E920" s="139" t="s">
        <v>4639</v>
      </c>
      <c r="F920" s="139">
        <v>35.28586</v>
      </c>
      <c r="G920" s="139">
        <v>-86.369640000000004</v>
      </c>
      <c r="H920" s="139" t="s">
        <v>4640</v>
      </c>
      <c r="I920" s="139" t="s">
        <v>3107</v>
      </c>
      <c r="J920" s="139" t="s">
        <v>113</v>
      </c>
      <c r="K920" s="139">
        <v>37352</v>
      </c>
      <c r="L920" s="139" t="s">
        <v>2056</v>
      </c>
      <c r="M920" s="139">
        <v>36904</v>
      </c>
      <c r="N920" s="139" t="s">
        <v>1054</v>
      </c>
    </row>
    <row r="921" spans="1:14" ht="15.75" customHeight="1">
      <c r="A921" s="139">
        <v>2018</v>
      </c>
      <c r="B921" s="100" t="s">
        <v>633</v>
      </c>
      <c r="C921" s="139" t="s">
        <v>4641</v>
      </c>
      <c r="D921" s="139">
        <v>1013362</v>
      </c>
      <c r="E921" s="139" t="s">
        <v>4642</v>
      </c>
      <c r="F921" s="139">
        <v>28.008949999999999</v>
      </c>
      <c r="G921" s="139">
        <v>-82.146100000000004</v>
      </c>
      <c r="H921" s="139" t="s">
        <v>4643</v>
      </c>
      <c r="I921" s="139" t="s">
        <v>3192</v>
      </c>
      <c r="J921" s="139" t="s">
        <v>26</v>
      </c>
      <c r="K921" s="139">
        <v>33563</v>
      </c>
      <c r="M921" s="139">
        <v>25515</v>
      </c>
      <c r="N921" s="139" t="s">
        <v>1054</v>
      </c>
    </row>
    <row r="922" spans="1:14" ht="15.75" customHeight="1">
      <c r="A922" s="139">
        <v>2018</v>
      </c>
      <c r="B922" s="100" t="s">
        <v>633</v>
      </c>
      <c r="C922" s="139" t="s">
        <v>4644</v>
      </c>
      <c r="D922" s="139">
        <v>1012693</v>
      </c>
      <c r="E922" s="139" t="s">
        <v>4645</v>
      </c>
      <c r="F922" s="139">
        <v>37.059227</v>
      </c>
      <c r="G922" s="139">
        <v>-80.731251</v>
      </c>
      <c r="H922" s="139" t="s">
        <v>4646</v>
      </c>
      <c r="I922" s="139" t="s">
        <v>4647</v>
      </c>
      <c r="J922" s="139" t="s">
        <v>123</v>
      </c>
      <c r="K922" s="139">
        <v>24301</v>
      </c>
      <c r="L922" s="139" t="s">
        <v>4572</v>
      </c>
      <c r="M922" s="139">
        <v>24660</v>
      </c>
      <c r="N922" s="139" t="s">
        <v>1054</v>
      </c>
    </row>
    <row r="923" spans="1:14" ht="15.75" customHeight="1">
      <c r="A923" s="139">
        <v>2018</v>
      </c>
      <c r="B923" s="100" t="s">
        <v>633</v>
      </c>
      <c r="C923" s="139" t="s">
        <v>4648</v>
      </c>
      <c r="D923" s="139">
        <v>1012839</v>
      </c>
      <c r="E923" s="139" t="s">
        <v>4649</v>
      </c>
      <c r="F923" s="139">
        <v>38.441110000000002</v>
      </c>
      <c r="G923" s="139">
        <v>-78.874449999999996</v>
      </c>
      <c r="H923" s="139" t="s">
        <v>4650</v>
      </c>
      <c r="I923" s="139" t="s">
        <v>4651</v>
      </c>
      <c r="J923" s="139" t="s">
        <v>123</v>
      </c>
      <c r="K923" s="139">
        <v>22807</v>
      </c>
      <c r="L923" s="139" t="s">
        <v>4652</v>
      </c>
      <c r="M923" s="139">
        <v>38880</v>
      </c>
      <c r="N923" s="139" t="s">
        <v>1054</v>
      </c>
    </row>
    <row r="924" spans="1:14" ht="15.75" customHeight="1">
      <c r="A924" s="139">
        <v>2018</v>
      </c>
      <c r="B924" s="100" t="s">
        <v>633</v>
      </c>
      <c r="C924" s="139" t="s">
        <v>4653</v>
      </c>
      <c r="D924" s="139">
        <v>1007063</v>
      </c>
      <c r="E924" s="139" t="s">
        <v>4654</v>
      </c>
      <c r="F924" s="139">
        <v>45.453963000000002</v>
      </c>
      <c r="G924" s="139">
        <v>-98.137741000000005</v>
      </c>
      <c r="H924" s="139" t="s">
        <v>4655</v>
      </c>
      <c r="I924" s="139" t="s">
        <v>1107</v>
      </c>
      <c r="J924" s="139" t="s">
        <v>110</v>
      </c>
      <c r="K924" s="139">
        <v>57445</v>
      </c>
      <c r="L924" s="139" t="s">
        <v>4656</v>
      </c>
      <c r="M924" s="139">
        <v>83596</v>
      </c>
      <c r="N924" s="139" t="s">
        <v>1054</v>
      </c>
    </row>
    <row r="925" spans="1:14" ht="15.75" customHeight="1">
      <c r="A925" s="139">
        <v>2018</v>
      </c>
      <c r="B925" s="100" t="s">
        <v>633</v>
      </c>
      <c r="C925" s="139" t="s">
        <v>4657</v>
      </c>
      <c r="D925" s="139">
        <v>1008994</v>
      </c>
      <c r="E925" s="139" t="s">
        <v>4658</v>
      </c>
      <c r="F925" s="139">
        <v>40.835949999999997</v>
      </c>
      <c r="G925" s="139">
        <v>-81.274100000000004</v>
      </c>
      <c r="H925" s="139" t="s">
        <v>3430</v>
      </c>
      <c r="I925" s="139" t="s">
        <v>4084</v>
      </c>
      <c r="J925" s="139" t="s">
        <v>95</v>
      </c>
      <c r="K925" s="139">
        <v>44641</v>
      </c>
      <c r="L925" s="139" t="s">
        <v>1547</v>
      </c>
      <c r="M925" s="139">
        <v>48429</v>
      </c>
      <c r="N925" s="139" t="s">
        <v>1054</v>
      </c>
    </row>
    <row r="926" spans="1:14" ht="15.75" customHeight="1">
      <c r="A926" s="139">
        <v>2018</v>
      </c>
      <c r="B926" s="100" t="s">
        <v>633</v>
      </c>
      <c r="C926" s="139" t="s">
        <v>4659</v>
      </c>
      <c r="D926" s="139">
        <v>1008262</v>
      </c>
      <c r="E926" s="139" t="s">
        <v>4660</v>
      </c>
      <c r="F926" s="139">
        <v>45.547995</v>
      </c>
      <c r="G926" s="139">
        <v>-122.931363</v>
      </c>
      <c r="H926" s="139" t="s">
        <v>4661</v>
      </c>
      <c r="I926" s="139" t="s">
        <v>1067</v>
      </c>
      <c r="J926" s="139" t="s">
        <v>100</v>
      </c>
      <c r="K926" s="139">
        <v>97124</v>
      </c>
      <c r="L926" s="139" t="s">
        <v>4662</v>
      </c>
      <c r="M926" s="139">
        <v>4069</v>
      </c>
      <c r="N926" s="139" t="s">
        <v>1368</v>
      </c>
    </row>
    <row r="927" spans="1:14" ht="15.75" customHeight="1">
      <c r="A927" s="139">
        <v>2018</v>
      </c>
      <c r="B927" s="100" t="s">
        <v>633</v>
      </c>
      <c r="C927" s="139" t="s">
        <v>4663</v>
      </c>
      <c r="D927" s="139">
        <v>1002922</v>
      </c>
      <c r="E927" s="139" t="s">
        <v>4664</v>
      </c>
      <c r="F927" s="139">
        <v>41.521970000000003</v>
      </c>
      <c r="G927" s="139">
        <v>-83.720259999999996</v>
      </c>
      <c r="H927" s="139" t="s">
        <v>4284</v>
      </c>
      <c r="I927" s="139" t="s">
        <v>3347</v>
      </c>
      <c r="J927" s="139" t="s">
        <v>95</v>
      </c>
      <c r="K927" s="139">
        <v>43566</v>
      </c>
      <c r="L927" s="139" t="s">
        <v>1138</v>
      </c>
      <c r="M927" s="139">
        <v>71352</v>
      </c>
      <c r="N927" s="139" t="s">
        <v>1050</v>
      </c>
    </row>
    <row r="928" spans="1:14" ht="15.75" customHeight="1">
      <c r="A928" s="139">
        <v>2018</v>
      </c>
      <c r="B928" s="100" t="s">
        <v>633</v>
      </c>
      <c r="C928" s="139" t="s">
        <v>4663</v>
      </c>
      <c r="D928" s="139">
        <v>1003968</v>
      </c>
      <c r="E928" s="139" t="s">
        <v>4665</v>
      </c>
      <c r="F928" s="139">
        <v>32.385480000000001</v>
      </c>
      <c r="G928" s="139">
        <v>-97.392399999999995</v>
      </c>
      <c r="H928" s="139" t="s">
        <v>4666</v>
      </c>
      <c r="I928" s="139" t="s">
        <v>4571</v>
      </c>
      <c r="J928" s="139" t="s">
        <v>115</v>
      </c>
      <c r="K928" s="139">
        <v>76033</v>
      </c>
      <c r="L928" s="139" t="s">
        <v>1138</v>
      </c>
      <c r="M928" s="139">
        <v>53467</v>
      </c>
      <c r="N928" s="139" t="s">
        <v>1050</v>
      </c>
    </row>
    <row r="929" spans="1:14" ht="15.75" customHeight="1">
      <c r="A929" s="139">
        <v>2018</v>
      </c>
      <c r="B929" s="100" t="s">
        <v>633</v>
      </c>
      <c r="C929" s="139" t="s">
        <v>4667</v>
      </c>
      <c r="D929" s="139">
        <v>1011102</v>
      </c>
      <c r="E929" s="139" t="s">
        <v>4668</v>
      </c>
      <c r="F929" s="139">
        <v>34.157460999999998</v>
      </c>
      <c r="G929" s="139">
        <v>-79.571355999999994</v>
      </c>
      <c r="H929" s="139" t="s">
        <v>4669</v>
      </c>
      <c r="I929" s="139" t="s">
        <v>4670</v>
      </c>
      <c r="J929" s="139" t="s">
        <v>107</v>
      </c>
      <c r="K929" s="139">
        <v>29506</v>
      </c>
      <c r="L929" s="139" t="s">
        <v>4671</v>
      </c>
      <c r="M929" s="139">
        <v>56147</v>
      </c>
      <c r="N929" s="139" t="s">
        <v>2062</v>
      </c>
    </row>
    <row r="930" spans="1:14" ht="15.75" customHeight="1">
      <c r="A930" s="139">
        <v>2018</v>
      </c>
      <c r="B930" s="100" t="s">
        <v>633</v>
      </c>
      <c r="C930" s="139" t="s">
        <v>4672</v>
      </c>
      <c r="D930" s="139">
        <v>1002769</v>
      </c>
      <c r="E930" s="139" t="s">
        <v>4673</v>
      </c>
      <c r="F930" s="139">
        <v>32.459707000000002</v>
      </c>
      <c r="G930" s="139">
        <v>-94.737374000000003</v>
      </c>
      <c r="H930" s="139" t="s">
        <v>4674</v>
      </c>
      <c r="I930" s="139" t="s">
        <v>4675</v>
      </c>
      <c r="J930" s="139" t="s">
        <v>115</v>
      </c>
      <c r="K930" s="139">
        <v>75601</v>
      </c>
      <c r="L930" s="139" t="s">
        <v>4676</v>
      </c>
      <c r="M930" s="139">
        <v>5729</v>
      </c>
      <c r="N930" s="139" t="s">
        <v>1054</v>
      </c>
    </row>
    <row r="931" spans="1:14" ht="15.75" customHeight="1">
      <c r="A931" s="139">
        <v>2018</v>
      </c>
      <c r="B931" s="100" t="s">
        <v>633</v>
      </c>
      <c r="C931" s="139" t="s">
        <v>4677</v>
      </c>
      <c r="D931" s="139">
        <v>1001677</v>
      </c>
      <c r="E931" s="139" t="s">
        <v>4678</v>
      </c>
      <c r="F931" s="139">
        <v>40.483400000000003</v>
      </c>
      <c r="G931" s="139">
        <v>-99.076899999999995</v>
      </c>
      <c r="H931" s="139" t="s">
        <v>4679</v>
      </c>
      <c r="I931" s="139" t="s">
        <v>4680</v>
      </c>
      <c r="J931" s="139" t="s">
        <v>73</v>
      </c>
      <c r="K931" s="139">
        <v>68959</v>
      </c>
      <c r="L931" s="139" t="s">
        <v>4681</v>
      </c>
      <c r="M931" s="139">
        <v>71467</v>
      </c>
      <c r="N931" s="139" t="s">
        <v>1127</v>
      </c>
    </row>
    <row r="932" spans="1:14" ht="15.75" customHeight="1">
      <c r="A932" s="139">
        <v>2018</v>
      </c>
      <c r="B932" s="100" t="s">
        <v>633</v>
      </c>
      <c r="C932" s="139" t="s">
        <v>4682</v>
      </c>
      <c r="D932" s="139">
        <v>1003096</v>
      </c>
      <c r="E932" s="139" t="s">
        <v>4683</v>
      </c>
      <c r="F932" s="139">
        <v>41.023749000000002</v>
      </c>
      <c r="G932" s="139">
        <v>-98.875110000000006</v>
      </c>
      <c r="H932" s="139" t="s">
        <v>4684</v>
      </c>
      <c r="I932" s="139" t="s">
        <v>4685</v>
      </c>
      <c r="J932" s="139" t="s">
        <v>73</v>
      </c>
      <c r="K932" s="139">
        <v>68869</v>
      </c>
      <c r="L932" s="139" t="s">
        <v>4681</v>
      </c>
      <c r="M932" s="139">
        <v>114879</v>
      </c>
      <c r="N932" s="139" t="s">
        <v>1127</v>
      </c>
    </row>
    <row r="933" spans="1:14" ht="15.75" customHeight="1">
      <c r="A933" s="139">
        <v>2018</v>
      </c>
      <c r="B933" s="100" t="s">
        <v>633</v>
      </c>
      <c r="C933" s="139" t="s">
        <v>4686</v>
      </c>
      <c r="D933" s="139">
        <v>1007957</v>
      </c>
      <c r="E933" s="139" t="s">
        <v>4687</v>
      </c>
      <c r="F933" s="139">
        <v>40.012639999999998</v>
      </c>
      <c r="G933" s="139">
        <v>-82.462810000000005</v>
      </c>
      <c r="H933" s="139" t="s">
        <v>4688</v>
      </c>
      <c r="I933" s="139" t="s">
        <v>4689</v>
      </c>
      <c r="J933" s="139" t="s">
        <v>95</v>
      </c>
      <c r="K933" s="139">
        <v>43056</v>
      </c>
      <c r="L933" s="139" t="s">
        <v>4690</v>
      </c>
      <c r="M933" s="139">
        <v>30999</v>
      </c>
      <c r="N933" s="139" t="s">
        <v>1054</v>
      </c>
    </row>
    <row r="934" spans="1:14" ht="15.75" customHeight="1">
      <c r="A934" s="139">
        <v>2018</v>
      </c>
      <c r="B934" s="100" t="s">
        <v>633</v>
      </c>
      <c r="C934" s="139" t="s">
        <v>4691</v>
      </c>
      <c r="D934" s="139">
        <v>1003420</v>
      </c>
      <c r="E934" s="139" t="s">
        <v>4692</v>
      </c>
      <c r="F934" s="139">
        <v>33.274099999999997</v>
      </c>
      <c r="G934" s="139">
        <v>-82.406400000000005</v>
      </c>
      <c r="H934" s="139" t="s">
        <v>4693</v>
      </c>
      <c r="I934" s="139" t="s">
        <v>1327</v>
      </c>
      <c r="J934" s="139" t="s">
        <v>28</v>
      </c>
      <c r="K934" s="139">
        <v>30833</v>
      </c>
      <c r="L934" s="139" t="s">
        <v>4694</v>
      </c>
      <c r="M934" s="139">
        <v>78046</v>
      </c>
      <c r="N934" s="139" t="s">
        <v>1054</v>
      </c>
    </row>
    <row r="935" spans="1:14" ht="15.75" customHeight="1">
      <c r="A935" s="139">
        <v>2018</v>
      </c>
      <c r="B935" s="100" t="s">
        <v>633</v>
      </c>
      <c r="C935" s="139" t="s">
        <v>4695</v>
      </c>
      <c r="D935" s="139">
        <v>1005095</v>
      </c>
      <c r="E935" s="139" t="s">
        <v>4696</v>
      </c>
      <c r="F935" s="139">
        <v>29.620609999999999</v>
      </c>
      <c r="G935" s="139">
        <v>-95.087140000000005</v>
      </c>
      <c r="H935" s="139" t="s">
        <v>4364</v>
      </c>
      <c r="I935" s="139" t="s">
        <v>1087</v>
      </c>
      <c r="J935" s="139" t="s">
        <v>115</v>
      </c>
      <c r="K935" s="139">
        <v>77507</v>
      </c>
      <c r="L935" s="139" t="s">
        <v>4697</v>
      </c>
      <c r="M935" s="139">
        <v>58246</v>
      </c>
      <c r="N935" s="139" t="s">
        <v>1054</v>
      </c>
    </row>
    <row r="936" spans="1:14" ht="15.75" customHeight="1">
      <c r="A936" s="139">
        <v>2018</v>
      </c>
      <c r="B936" s="100" t="s">
        <v>633</v>
      </c>
      <c r="C936" s="139" t="s">
        <v>4698</v>
      </c>
      <c r="D936" s="139">
        <v>1002082</v>
      </c>
      <c r="E936" s="139" t="s">
        <v>4699</v>
      </c>
      <c r="F936" s="139">
        <v>38.289589999999997</v>
      </c>
      <c r="G936" s="139">
        <v>-98.195220000000006</v>
      </c>
      <c r="H936" s="139" t="s">
        <v>4700</v>
      </c>
      <c r="I936" s="139" t="s">
        <v>4701</v>
      </c>
      <c r="J936" s="139" t="s">
        <v>44</v>
      </c>
      <c r="K936" s="139">
        <v>67554</v>
      </c>
      <c r="L936" s="139" t="s">
        <v>4702</v>
      </c>
      <c r="M936" s="139">
        <v>64167</v>
      </c>
      <c r="N936" s="139" t="s">
        <v>1383</v>
      </c>
    </row>
    <row r="937" spans="1:14" ht="15.75" customHeight="1">
      <c r="A937" s="139">
        <v>2018</v>
      </c>
      <c r="B937" s="100" t="s">
        <v>633</v>
      </c>
      <c r="C937" s="139" t="s">
        <v>4703</v>
      </c>
      <c r="D937" s="139">
        <v>1003550</v>
      </c>
      <c r="E937" s="139" t="s">
        <v>4704</v>
      </c>
      <c r="F937" s="139">
        <v>39.199080000000002</v>
      </c>
      <c r="G937" s="139">
        <v>-96.585939999999994</v>
      </c>
      <c r="H937" s="139" t="s">
        <v>4705</v>
      </c>
      <c r="I937" s="139" t="s">
        <v>3468</v>
      </c>
      <c r="J937" s="139" t="s">
        <v>44</v>
      </c>
      <c r="K937" s="139">
        <v>66506</v>
      </c>
      <c r="L937" s="139" t="s">
        <v>4706</v>
      </c>
      <c r="M937" s="139">
        <v>36232</v>
      </c>
      <c r="N937" s="139" t="s">
        <v>1054</v>
      </c>
    </row>
    <row r="938" spans="1:14" ht="15.75" customHeight="1">
      <c r="A938" s="139">
        <v>2018</v>
      </c>
      <c r="B938" s="100" t="s">
        <v>633</v>
      </c>
      <c r="C938" s="139" t="s">
        <v>4707</v>
      </c>
      <c r="D938" s="139">
        <v>1004753</v>
      </c>
      <c r="E938" s="139" t="s">
        <v>4708</v>
      </c>
      <c r="F938" s="139">
        <v>32.696772000000003</v>
      </c>
      <c r="G938" s="139">
        <v>-117.145403</v>
      </c>
      <c r="H938" s="139" t="s">
        <v>4709</v>
      </c>
      <c r="I938" s="139" t="s">
        <v>4710</v>
      </c>
      <c r="J938" s="139" t="s">
        <v>15</v>
      </c>
      <c r="K938" s="139">
        <v>92113</v>
      </c>
      <c r="L938" s="139" t="s">
        <v>2586</v>
      </c>
      <c r="M938" s="139">
        <v>94947</v>
      </c>
      <c r="N938" s="139" t="s">
        <v>1054</v>
      </c>
    </row>
    <row r="939" spans="1:14" ht="15.75" customHeight="1">
      <c r="A939" s="139">
        <v>2018</v>
      </c>
      <c r="B939" s="100" t="s">
        <v>633</v>
      </c>
      <c r="C939" s="139" t="s">
        <v>4711</v>
      </c>
      <c r="D939" s="139">
        <v>1002211</v>
      </c>
      <c r="E939" s="139" t="s">
        <v>4712</v>
      </c>
      <c r="F939" s="139">
        <v>42.317076999999998</v>
      </c>
      <c r="G939" s="139">
        <v>-85.148938999999999</v>
      </c>
      <c r="H939" s="139" t="s">
        <v>4035</v>
      </c>
      <c r="I939" s="139" t="s">
        <v>1381</v>
      </c>
      <c r="J939" s="139" t="s">
        <v>61</v>
      </c>
      <c r="K939" s="139">
        <v>49014</v>
      </c>
      <c r="L939" s="139" t="s">
        <v>4713</v>
      </c>
      <c r="M939" s="139">
        <v>22019</v>
      </c>
      <c r="N939" s="139" t="s">
        <v>1054</v>
      </c>
    </row>
    <row r="940" spans="1:14" ht="15.75" customHeight="1">
      <c r="A940" s="139">
        <v>2018</v>
      </c>
      <c r="B940" s="100" t="s">
        <v>633</v>
      </c>
      <c r="C940" s="139" t="s">
        <v>4714</v>
      </c>
      <c r="D940" s="139">
        <v>1002215</v>
      </c>
      <c r="E940" s="139" t="s">
        <v>4715</v>
      </c>
      <c r="F940" s="139">
        <v>40.087899999999998</v>
      </c>
      <c r="G940" s="139">
        <v>-76.384699999999995</v>
      </c>
      <c r="H940" s="139" t="s">
        <v>1376</v>
      </c>
      <c r="I940" s="139" t="s">
        <v>1484</v>
      </c>
      <c r="J940" s="139" t="s">
        <v>103</v>
      </c>
      <c r="K940" s="139">
        <v>17604</v>
      </c>
      <c r="L940" s="139" t="s">
        <v>4713</v>
      </c>
      <c r="M940" s="139">
        <v>28435</v>
      </c>
      <c r="N940" s="139" t="s">
        <v>1054</v>
      </c>
    </row>
    <row r="941" spans="1:14" ht="15.75" customHeight="1">
      <c r="A941" s="139">
        <v>2018</v>
      </c>
      <c r="B941" s="100" t="s">
        <v>633</v>
      </c>
      <c r="C941" s="139" t="s">
        <v>4716</v>
      </c>
      <c r="D941" s="139">
        <v>1002213</v>
      </c>
      <c r="E941" s="139" t="s">
        <v>4717</v>
      </c>
      <c r="F941" s="139">
        <v>41.219670000000001</v>
      </c>
      <c r="G941" s="139">
        <v>-96.062520000000006</v>
      </c>
      <c r="H941" s="139" t="s">
        <v>3281</v>
      </c>
      <c r="I941" s="139" t="s">
        <v>4718</v>
      </c>
      <c r="J941" s="139" t="s">
        <v>73</v>
      </c>
      <c r="K941" s="139">
        <v>68127</v>
      </c>
      <c r="L941" s="139" t="s">
        <v>4713</v>
      </c>
      <c r="M941" s="139">
        <v>32803</v>
      </c>
      <c r="N941" s="139" t="s">
        <v>1054</v>
      </c>
    </row>
    <row r="942" spans="1:14" ht="15.75" customHeight="1">
      <c r="A942" s="139">
        <v>2018</v>
      </c>
      <c r="B942" s="100" t="s">
        <v>633</v>
      </c>
      <c r="C942" s="139" t="s">
        <v>4719</v>
      </c>
      <c r="D942" s="139">
        <v>1002258</v>
      </c>
      <c r="E942" s="139" t="s">
        <v>4720</v>
      </c>
      <c r="F942" s="139">
        <v>35.095019999999998</v>
      </c>
      <c r="G942" s="139">
        <v>-89.990889999999993</v>
      </c>
      <c r="H942" s="139" t="s">
        <v>2642</v>
      </c>
      <c r="I942" s="139" t="s">
        <v>1470</v>
      </c>
      <c r="J942" s="139" t="s">
        <v>113</v>
      </c>
      <c r="K942" s="139">
        <v>38114</v>
      </c>
      <c r="L942" s="139" t="s">
        <v>4713</v>
      </c>
      <c r="M942" s="139">
        <v>24517</v>
      </c>
      <c r="N942" s="139" t="s">
        <v>1054</v>
      </c>
    </row>
    <row r="943" spans="1:14" ht="15.75" customHeight="1">
      <c r="A943" s="139">
        <v>2018</v>
      </c>
      <c r="B943" s="100" t="s">
        <v>633</v>
      </c>
      <c r="C943" s="139" t="s">
        <v>4721</v>
      </c>
      <c r="D943" s="139">
        <v>1006759</v>
      </c>
      <c r="E943" s="139" t="s">
        <v>4722</v>
      </c>
      <c r="F943" s="139">
        <v>41.13</v>
      </c>
      <c r="G943" s="139">
        <v>-81.34</v>
      </c>
      <c r="H943" s="139" t="s">
        <v>4723</v>
      </c>
      <c r="I943" s="139" t="s">
        <v>2269</v>
      </c>
      <c r="J943" s="139" t="s">
        <v>95</v>
      </c>
      <c r="K943" s="139">
        <v>44242</v>
      </c>
      <c r="L943" s="139" t="s">
        <v>4724</v>
      </c>
      <c r="M943" s="139">
        <v>51516</v>
      </c>
      <c r="N943" s="139" t="s">
        <v>1054</v>
      </c>
    </row>
    <row r="944" spans="1:14" ht="15.75" customHeight="1">
      <c r="A944" s="139">
        <v>2018</v>
      </c>
      <c r="B944" s="100" t="s">
        <v>633</v>
      </c>
      <c r="C944" s="139" t="s">
        <v>4725</v>
      </c>
      <c r="D944" s="139">
        <v>1005297</v>
      </c>
      <c r="F944" s="139">
        <v>37.576799999999999</v>
      </c>
      <c r="G944" s="139">
        <v>-81.570099999999996</v>
      </c>
      <c r="H944" s="139" t="s">
        <v>4726</v>
      </c>
      <c r="I944" s="139" t="s">
        <v>4727</v>
      </c>
      <c r="J944" s="139" t="s">
        <v>129</v>
      </c>
      <c r="K944" s="139">
        <v>24874</v>
      </c>
      <c r="L944" s="139" t="s">
        <v>4728</v>
      </c>
      <c r="M944" s="139">
        <v>13839</v>
      </c>
      <c r="N944" s="139" t="s">
        <v>1054</v>
      </c>
    </row>
    <row r="945" spans="1:14" ht="15.75" customHeight="1">
      <c r="A945" s="139">
        <v>2018</v>
      </c>
      <c r="B945" s="100" t="s">
        <v>633</v>
      </c>
      <c r="C945" s="139" t="s">
        <v>4729</v>
      </c>
      <c r="D945" s="139">
        <v>1004267</v>
      </c>
      <c r="E945" s="139" t="s">
        <v>4730</v>
      </c>
      <c r="F945" s="139">
        <v>35.295278000000003</v>
      </c>
      <c r="G945" s="139">
        <v>-118.921111</v>
      </c>
      <c r="H945" s="139" t="s">
        <v>3578</v>
      </c>
      <c r="I945" s="139" t="s">
        <v>3579</v>
      </c>
      <c r="J945" s="139" t="s">
        <v>15</v>
      </c>
      <c r="K945" s="139">
        <v>93307</v>
      </c>
      <c r="L945" s="139" t="s">
        <v>4731</v>
      </c>
      <c r="M945" s="139">
        <v>126417</v>
      </c>
      <c r="N945" s="139" t="s">
        <v>1306</v>
      </c>
    </row>
    <row r="946" spans="1:14" ht="15.75" customHeight="1">
      <c r="A946" s="139">
        <v>2018</v>
      </c>
      <c r="B946" s="100" t="s">
        <v>633</v>
      </c>
      <c r="C946" s="139" t="s">
        <v>4732</v>
      </c>
      <c r="D946" s="139">
        <v>1007806</v>
      </c>
      <c r="E946" s="139" t="s">
        <v>4733</v>
      </c>
      <c r="F946" s="139">
        <v>42.955449999999999</v>
      </c>
      <c r="G946" s="139">
        <v>-74.382800000000003</v>
      </c>
      <c r="H946" s="139" t="s">
        <v>4734</v>
      </c>
      <c r="I946" s="139" t="s">
        <v>1466</v>
      </c>
      <c r="J946" s="139" t="s">
        <v>87</v>
      </c>
      <c r="K946" s="139">
        <v>12068</v>
      </c>
      <c r="L946" s="139" t="s">
        <v>4735</v>
      </c>
      <c r="M946" s="139">
        <v>24185</v>
      </c>
      <c r="N946" s="139" t="s">
        <v>1054</v>
      </c>
    </row>
    <row r="947" spans="1:14" ht="15.75" customHeight="1">
      <c r="A947" s="139">
        <v>2018</v>
      </c>
      <c r="B947" s="100" t="s">
        <v>633</v>
      </c>
      <c r="C947" s="139" t="s">
        <v>4736</v>
      </c>
      <c r="D947" s="139">
        <v>1002011</v>
      </c>
      <c r="E947" s="139" t="s">
        <v>4737</v>
      </c>
      <c r="F947" s="139">
        <v>33.416150999999999</v>
      </c>
      <c r="G947" s="139">
        <v>-81.896431000000007</v>
      </c>
      <c r="H947" s="139" t="s">
        <v>4738</v>
      </c>
      <c r="I947" s="139" t="s">
        <v>2149</v>
      </c>
      <c r="J947" s="139" t="s">
        <v>107</v>
      </c>
      <c r="K947" s="139">
        <v>29842</v>
      </c>
      <c r="L947" s="139" t="s">
        <v>4739</v>
      </c>
      <c r="M947" s="139">
        <v>127499</v>
      </c>
      <c r="N947" s="139" t="s">
        <v>1054</v>
      </c>
    </row>
    <row r="948" spans="1:14" ht="15.75" customHeight="1">
      <c r="A948" s="139">
        <v>2018</v>
      </c>
      <c r="B948" s="100" t="s">
        <v>633</v>
      </c>
      <c r="C948" s="139" t="s">
        <v>4740</v>
      </c>
      <c r="D948" s="139">
        <v>1000869</v>
      </c>
      <c r="E948" s="139" t="s">
        <v>4741</v>
      </c>
      <c r="F948" s="139">
        <v>39.843899999999998</v>
      </c>
      <c r="G948" s="139">
        <v>-75.357500000000002</v>
      </c>
      <c r="H948" s="139" t="s">
        <v>4742</v>
      </c>
      <c r="I948" s="139" t="s">
        <v>4743</v>
      </c>
      <c r="J948" s="139" t="s">
        <v>103</v>
      </c>
      <c r="K948" s="139">
        <v>19013</v>
      </c>
      <c r="L948" s="139" t="s">
        <v>4739</v>
      </c>
      <c r="M948" s="139">
        <v>358645</v>
      </c>
      <c r="N948" s="139" t="s">
        <v>1054</v>
      </c>
    </row>
    <row r="949" spans="1:14" ht="15.75" customHeight="1">
      <c r="A949" s="139">
        <v>2018</v>
      </c>
      <c r="B949" s="100" t="s">
        <v>633</v>
      </c>
      <c r="C949" s="139" t="s">
        <v>4744</v>
      </c>
      <c r="D949" s="139">
        <v>1002185</v>
      </c>
      <c r="E949" s="139" t="s">
        <v>4745</v>
      </c>
      <c r="F949" s="139">
        <v>33.859639999999999</v>
      </c>
      <c r="G949" s="139">
        <v>-117.89691999999999</v>
      </c>
      <c r="H949" s="139" t="s">
        <v>4746</v>
      </c>
      <c r="I949" s="139" t="s">
        <v>3373</v>
      </c>
      <c r="J949" s="139" t="s">
        <v>15</v>
      </c>
      <c r="K949" s="139">
        <v>92831</v>
      </c>
      <c r="L949" s="139" t="s">
        <v>4739</v>
      </c>
      <c r="M949" s="139">
        <v>64531</v>
      </c>
      <c r="N949" s="139" t="s">
        <v>1054</v>
      </c>
    </row>
    <row r="950" spans="1:14" ht="15.75" customHeight="1">
      <c r="A950" s="139">
        <v>2018</v>
      </c>
      <c r="B950" s="100" t="s">
        <v>633</v>
      </c>
      <c r="C950" s="139" t="s">
        <v>4747</v>
      </c>
      <c r="D950" s="139">
        <v>1002013</v>
      </c>
      <c r="E950" s="139" t="s">
        <v>4748</v>
      </c>
      <c r="F950" s="139">
        <v>45.104649999999999</v>
      </c>
      <c r="G950" s="139">
        <v>-87.650049999999993</v>
      </c>
      <c r="H950" s="139" t="s">
        <v>4749</v>
      </c>
      <c r="I950" s="139" t="s">
        <v>4750</v>
      </c>
      <c r="J950" s="139" t="s">
        <v>132</v>
      </c>
      <c r="K950" s="139">
        <v>54143</v>
      </c>
      <c r="L950" s="139" t="s">
        <v>4739</v>
      </c>
      <c r="M950" s="139">
        <v>42108</v>
      </c>
      <c r="N950" s="139" t="s">
        <v>1054</v>
      </c>
    </row>
    <row r="951" spans="1:14" ht="15.75" customHeight="1">
      <c r="A951" s="139">
        <v>2018</v>
      </c>
      <c r="B951" s="100" t="s">
        <v>633</v>
      </c>
      <c r="C951" s="139" t="s">
        <v>4751</v>
      </c>
      <c r="D951" s="139">
        <v>1006061</v>
      </c>
      <c r="E951" s="139" t="s">
        <v>4752</v>
      </c>
      <c r="F951" s="139">
        <v>37.822560000000003</v>
      </c>
      <c r="G951" s="139">
        <v>-87.304490000000001</v>
      </c>
      <c r="H951" s="139" t="s">
        <v>4753</v>
      </c>
      <c r="I951" s="139" t="s">
        <v>3805</v>
      </c>
      <c r="J951" s="139" t="s">
        <v>47</v>
      </c>
      <c r="K951" s="139">
        <v>42301</v>
      </c>
      <c r="L951" s="139" t="s">
        <v>4739</v>
      </c>
      <c r="M951" s="139">
        <v>88593</v>
      </c>
      <c r="N951" s="139" t="s">
        <v>1054</v>
      </c>
    </row>
    <row r="952" spans="1:14" ht="15.75" customHeight="1">
      <c r="A952" s="139">
        <v>2018</v>
      </c>
      <c r="B952" s="100" t="s">
        <v>633</v>
      </c>
      <c r="C952" s="139" t="s">
        <v>4754</v>
      </c>
      <c r="D952" s="139">
        <v>1006052</v>
      </c>
      <c r="E952" s="139" t="s">
        <v>4755</v>
      </c>
      <c r="F952" s="139">
        <v>35.966943999999998</v>
      </c>
      <c r="G952" s="139">
        <v>-95.9285</v>
      </c>
      <c r="H952" s="139" t="s">
        <v>4756</v>
      </c>
      <c r="I952" s="139" t="s">
        <v>4151</v>
      </c>
      <c r="J952" s="139" t="s">
        <v>98</v>
      </c>
      <c r="K952" s="139">
        <v>74037</v>
      </c>
      <c r="L952" s="139" t="s">
        <v>4739</v>
      </c>
      <c r="M952" s="139">
        <v>106975</v>
      </c>
      <c r="N952" s="139" t="s">
        <v>1054</v>
      </c>
    </row>
    <row r="953" spans="1:14" ht="15.75" customHeight="1">
      <c r="A953" s="139">
        <v>2018</v>
      </c>
      <c r="B953" s="100" t="s">
        <v>633</v>
      </c>
      <c r="C953" s="139" t="s">
        <v>4757</v>
      </c>
      <c r="D953" s="139">
        <v>1002179</v>
      </c>
      <c r="E953" s="139" t="s">
        <v>4758</v>
      </c>
      <c r="F953" s="139">
        <v>35.77167</v>
      </c>
      <c r="G953" s="139">
        <v>-84.330650000000006</v>
      </c>
      <c r="H953" s="139" t="s">
        <v>4759</v>
      </c>
      <c r="I953" s="139" t="s">
        <v>4760</v>
      </c>
      <c r="J953" s="139" t="s">
        <v>113</v>
      </c>
      <c r="K953" s="139">
        <v>37774</v>
      </c>
      <c r="L953" s="139" t="s">
        <v>4739</v>
      </c>
      <c r="M953" s="139">
        <v>82538</v>
      </c>
      <c r="N953" s="139" t="s">
        <v>1054</v>
      </c>
    </row>
    <row r="954" spans="1:14" ht="15.75" customHeight="1">
      <c r="A954" s="139">
        <v>2018</v>
      </c>
      <c r="B954" s="100" t="s">
        <v>633</v>
      </c>
      <c r="C954" s="139" t="s">
        <v>4761</v>
      </c>
      <c r="D954" s="139">
        <v>1002187</v>
      </c>
      <c r="E954" s="139" t="s">
        <v>4762</v>
      </c>
      <c r="F954" s="139">
        <v>30.736194000000001</v>
      </c>
      <c r="G954" s="139">
        <v>-88.048535000000001</v>
      </c>
      <c r="H954" s="139" t="s">
        <v>4763</v>
      </c>
      <c r="I954" s="139" t="s">
        <v>1318</v>
      </c>
      <c r="J954" s="139" t="s">
        <v>3</v>
      </c>
      <c r="K954" s="139">
        <v>36610</v>
      </c>
      <c r="L954" s="139" t="s">
        <v>4739</v>
      </c>
      <c r="M954" s="139">
        <v>53196</v>
      </c>
      <c r="N954" s="139" t="s">
        <v>1054</v>
      </c>
    </row>
    <row r="955" spans="1:14" ht="15.75" customHeight="1">
      <c r="A955" s="139">
        <v>2018</v>
      </c>
      <c r="B955" s="100" t="s">
        <v>633</v>
      </c>
      <c r="C955" s="139" t="s">
        <v>4764</v>
      </c>
      <c r="D955" s="139">
        <v>1006065</v>
      </c>
      <c r="E955" s="139" t="s">
        <v>4765</v>
      </c>
      <c r="F955" s="139">
        <v>41.556699999999999</v>
      </c>
      <c r="G955" s="139">
        <v>-73.410200000000003</v>
      </c>
      <c r="H955" s="139" t="s">
        <v>4766</v>
      </c>
      <c r="I955" s="139" t="s">
        <v>4767</v>
      </c>
      <c r="J955" s="139" t="s">
        <v>20</v>
      </c>
      <c r="K955" s="139">
        <v>6776</v>
      </c>
      <c r="L955" s="139" t="s">
        <v>4739</v>
      </c>
      <c r="M955" s="139">
        <v>146960</v>
      </c>
      <c r="N955" s="139" t="s">
        <v>1054</v>
      </c>
    </row>
    <row r="956" spans="1:14" ht="15.75" customHeight="1">
      <c r="A956" s="139">
        <v>2018</v>
      </c>
      <c r="B956" s="100" t="s">
        <v>633</v>
      </c>
      <c r="C956" s="139" t="s">
        <v>4768</v>
      </c>
      <c r="D956" s="139">
        <v>1007971</v>
      </c>
      <c r="E956" s="139" t="s">
        <v>4769</v>
      </c>
      <c r="F956" s="139">
        <v>32.604571</v>
      </c>
      <c r="G956" s="139">
        <v>-81.740261000000004</v>
      </c>
      <c r="H956" s="139" t="s">
        <v>4770</v>
      </c>
      <c r="I956" s="139" t="s">
        <v>4771</v>
      </c>
      <c r="J956" s="139" t="s">
        <v>28</v>
      </c>
      <c r="K956" s="139">
        <v>30467</v>
      </c>
      <c r="L956" s="139" t="s">
        <v>4772</v>
      </c>
      <c r="M956" s="139">
        <v>39447</v>
      </c>
      <c r="N956" s="139" t="s">
        <v>1054</v>
      </c>
    </row>
    <row r="957" spans="1:14" ht="15.75" customHeight="1">
      <c r="A957" s="139">
        <v>2018</v>
      </c>
      <c r="B957" s="100" t="s">
        <v>633</v>
      </c>
      <c r="C957" s="139" t="s">
        <v>4773</v>
      </c>
      <c r="D957" s="139">
        <v>1005919</v>
      </c>
      <c r="E957" s="139" t="s">
        <v>4774</v>
      </c>
      <c r="F957" s="139">
        <v>32.836519000000003</v>
      </c>
      <c r="G957" s="139">
        <v>-85.215733</v>
      </c>
      <c r="H957" s="139" t="s">
        <v>4775</v>
      </c>
      <c r="I957" s="139" t="s">
        <v>2872</v>
      </c>
      <c r="J957" s="139" t="s">
        <v>3</v>
      </c>
      <c r="K957" s="139">
        <v>36863</v>
      </c>
      <c r="L957" s="139" t="s">
        <v>4776</v>
      </c>
      <c r="M957" s="139">
        <v>81754</v>
      </c>
      <c r="N957" s="139" t="s">
        <v>1050</v>
      </c>
    </row>
    <row r="958" spans="1:14" ht="15.75" customHeight="1">
      <c r="A958" s="139">
        <v>2018</v>
      </c>
      <c r="B958" s="100" t="s">
        <v>633</v>
      </c>
      <c r="C958" s="139" t="s">
        <v>4777</v>
      </c>
      <c r="D958" s="139">
        <v>1002636</v>
      </c>
      <c r="E958" s="139" t="s">
        <v>4778</v>
      </c>
      <c r="F958" s="139">
        <v>39.534286999999999</v>
      </c>
      <c r="G958" s="139">
        <v>-85.771834999999996</v>
      </c>
      <c r="H958" s="139" t="s">
        <v>4779</v>
      </c>
      <c r="I958" s="139" t="s">
        <v>1470</v>
      </c>
      <c r="J958" s="139" t="s">
        <v>39</v>
      </c>
      <c r="K958" s="139">
        <v>46176</v>
      </c>
      <c r="L958" s="139" t="s">
        <v>4776</v>
      </c>
      <c r="M958" s="139">
        <v>64706</v>
      </c>
      <c r="N958" s="139" t="s">
        <v>1050</v>
      </c>
    </row>
    <row r="959" spans="1:14" ht="15.75" customHeight="1">
      <c r="A959" s="139">
        <v>2018</v>
      </c>
      <c r="B959" s="100" t="s">
        <v>633</v>
      </c>
      <c r="C959" s="139" t="s">
        <v>4780</v>
      </c>
      <c r="D959" s="139">
        <v>1006018</v>
      </c>
      <c r="E959" s="139" t="s">
        <v>4781</v>
      </c>
      <c r="F959" s="139">
        <v>44.033053000000002</v>
      </c>
      <c r="G959" s="139">
        <v>-116.957188</v>
      </c>
      <c r="H959" s="139" t="s">
        <v>4782</v>
      </c>
      <c r="I959" s="139" t="s">
        <v>3202</v>
      </c>
      <c r="J959" s="139" t="s">
        <v>100</v>
      </c>
      <c r="K959" s="139">
        <v>97914</v>
      </c>
      <c r="L959" s="139" t="s">
        <v>4783</v>
      </c>
      <c r="M959" s="139">
        <v>47288</v>
      </c>
      <c r="N959" s="139" t="s">
        <v>1054</v>
      </c>
    </row>
    <row r="960" spans="1:14" ht="15.75" customHeight="1">
      <c r="A960" s="139">
        <v>2018</v>
      </c>
      <c r="B960" s="100" t="s">
        <v>633</v>
      </c>
      <c r="C960" s="139" t="s">
        <v>4784</v>
      </c>
      <c r="D960" s="139">
        <v>1000032</v>
      </c>
      <c r="E960" s="139" t="s">
        <v>4785</v>
      </c>
      <c r="F960" s="139">
        <v>39.281072000000002</v>
      </c>
      <c r="G960" s="139">
        <v>-81.637900999999999</v>
      </c>
      <c r="H960" s="139" t="s">
        <v>4786</v>
      </c>
      <c r="I960" s="139" t="s">
        <v>1067</v>
      </c>
      <c r="J960" s="139" t="s">
        <v>95</v>
      </c>
      <c r="K960" s="139">
        <v>45714</v>
      </c>
      <c r="L960" s="139" t="s">
        <v>4787</v>
      </c>
      <c r="M960" s="139">
        <v>214444</v>
      </c>
      <c r="N960" s="139" t="s">
        <v>1054</v>
      </c>
    </row>
    <row r="961" spans="1:14" ht="15.75" customHeight="1">
      <c r="A961" s="139">
        <v>2018</v>
      </c>
      <c r="B961" s="100" t="s">
        <v>633</v>
      </c>
      <c r="C961" s="139" t="s">
        <v>4788</v>
      </c>
      <c r="D961" s="139">
        <v>1011252</v>
      </c>
      <c r="E961" s="139" t="s">
        <v>4789</v>
      </c>
      <c r="F961" s="139">
        <v>35.183669999999999</v>
      </c>
      <c r="G961" s="139">
        <v>-90.044120000000007</v>
      </c>
      <c r="H961" s="139" t="s">
        <v>4790</v>
      </c>
      <c r="I961" s="139" t="s">
        <v>2066</v>
      </c>
      <c r="J961" s="139" t="s">
        <v>113</v>
      </c>
      <c r="K961" s="139">
        <v>38107</v>
      </c>
      <c r="L961" s="139" t="s">
        <v>4791</v>
      </c>
      <c r="M961" s="139">
        <v>66912</v>
      </c>
      <c r="N961" s="139" t="s">
        <v>1054</v>
      </c>
    </row>
    <row r="962" spans="1:14" ht="15.75" customHeight="1">
      <c r="A962" s="139">
        <v>2018</v>
      </c>
      <c r="B962" s="100" t="s">
        <v>633</v>
      </c>
      <c r="C962" s="139" t="s">
        <v>4792</v>
      </c>
      <c r="D962" s="139">
        <v>1003449</v>
      </c>
      <c r="E962" s="139" t="s">
        <v>4793</v>
      </c>
      <c r="F962" s="139">
        <v>32.700760000000002</v>
      </c>
      <c r="G962" s="139">
        <v>-83.554739999999995</v>
      </c>
      <c r="H962" s="139" t="s">
        <v>3591</v>
      </c>
      <c r="I962" s="139" t="s">
        <v>4794</v>
      </c>
      <c r="J962" s="139" t="s">
        <v>28</v>
      </c>
      <c r="K962" s="139">
        <v>31217</v>
      </c>
      <c r="L962" s="139" t="s">
        <v>4694</v>
      </c>
      <c r="M962" s="139">
        <v>23038</v>
      </c>
      <c r="N962" s="139" t="s">
        <v>1054</v>
      </c>
    </row>
    <row r="963" spans="1:14" ht="15.75" customHeight="1">
      <c r="A963" s="139">
        <v>2018</v>
      </c>
      <c r="B963" s="100" t="s">
        <v>633</v>
      </c>
      <c r="C963" s="139" t="s">
        <v>4795</v>
      </c>
      <c r="D963" s="139">
        <v>1002056</v>
      </c>
      <c r="E963" s="139" t="s">
        <v>4796</v>
      </c>
      <c r="F963" s="139">
        <v>47.687074000000003</v>
      </c>
      <c r="G963" s="139">
        <v>-117.212673</v>
      </c>
      <c r="H963" s="139" t="s">
        <v>4797</v>
      </c>
      <c r="I963" s="139" t="s">
        <v>3772</v>
      </c>
      <c r="J963" s="139" t="s">
        <v>126</v>
      </c>
      <c r="K963" s="139">
        <v>99216</v>
      </c>
      <c r="L963" s="139" t="s">
        <v>4690</v>
      </c>
      <c r="M963" s="139">
        <v>130512</v>
      </c>
      <c r="N963" s="139" t="s">
        <v>1054</v>
      </c>
    </row>
    <row r="964" spans="1:14" ht="15.75" customHeight="1">
      <c r="A964" s="139">
        <v>2018</v>
      </c>
      <c r="B964" s="100" t="s">
        <v>633</v>
      </c>
      <c r="C964" s="139" t="s">
        <v>4798</v>
      </c>
      <c r="D964" s="139">
        <v>1000426</v>
      </c>
      <c r="E964" s="139" t="s">
        <v>4799</v>
      </c>
      <c r="F964" s="139">
        <v>32.8994</v>
      </c>
      <c r="G964" s="139">
        <v>-79.969399999999993</v>
      </c>
      <c r="H964" s="139" t="s">
        <v>4636</v>
      </c>
      <c r="I964" s="139" t="s">
        <v>4800</v>
      </c>
      <c r="J964" s="139" t="s">
        <v>107</v>
      </c>
      <c r="K964" s="139">
        <v>29423</v>
      </c>
      <c r="L964" s="139" t="s">
        <v>4801</v>
      </c>
      <c r="M964" s="139">
        <v>582959</v>
      </c>
      <c r="N964" s="139" t="s">
        <v>1253</v>
      </c>
    </row>
    <row r="965" spans="1:14" ht="15.75" customHeight="1">
      <c r="A965" s="139">
        <v>2018</v>
      </c>
      <c r="B965" s="100" t="s">
        <v>633</v>
      </c>
      <c r="C965" s="139" t="s">
        <v>4802</v>
      </c>
      <c r="D965" s="139">
        <v>1010759</v>
      </c>
      <c r="E965" s="139" t="s">
        <v>4803</v>
      </c>
      <c r="F965" s="139">
        <v>35.019210000000001</v>
      </c>
      <c r="G965" s="139">
        <v>-81.780540000000002</v>
      </c>
      <c r="H965" s="139" t="s">
        <v>4804</v>
      </c>
      <c r="I965" s="139" t="s">
        <v>4805</v>
      </c>
      <c r="J965" s="139" t="s">
        <v>107</v>
      </c>
      <c r="K965" s="139">
        <v>29330</v>
      </c>
      <c r="L965" s="139" t="s">
        <v>4801</v>
      </c>
      <c r="M965" s="139">
        <v>60946</v>
      </c>
      <c r="N965" s="139" t="s">
        <v>1054</v>
      </c>
    </row>
    <row r="966" spans="1:14" ht="15.75" customHeight="1">
      <c r="A966" s="139">
        <v>2018</v>
      </c>
      <c r="B966" s="100" t="s">
        <v>633</v>
      </c>
      <c r="C966" s="139" t="s">
        <v>4806</v>
      </c>
      <c r="D966" s="139">
        <v>1000166</v>
      </c>
      <c r="E966" s="139" t="s">
        <v>4807</v>
      </c>
      <c r="F966" s="139">
        <v>36.476900000000001</v>
      </c>
      <c r="G966" s="139">
        <v>-77.641400000000004</v>
      </c>
      <c r="H966" s="139" t="s">
        <v>4808</v>
      </c>
      <c r="I966" s="139" t="s">
        <v>4809</v>
      </c>
      <c r="J966" s="139" t="s">
        <v>89</v>
      </c>
      <c r="K966" s="139">
        <v>27870</v>
      </c>
      <c r="L966" s="139" t="s">
        <v>4801</v>
      </c>
      <c r="M966" s="139">
        <v>220322</v>
      </c>
      <c r="N966" s="139" t="s">
        <v>1253</v>
      </c>
    </row>
    <row r="967" spans="1:14" ht="15.75" customHeight="1">
      <c r="A967" s="139">
        <v>2018</v>
      </c>
      <c r="B967" s="100" t="s">
        <v>633</v>
      </c>
      <c r="C967" s="139" t="s">
        <v>4810</v>
      </c>
      <c r="D967" s="139">
        <v>1005234</v>
      </c>
      <c r="E967" s="139" t="s">
        <v>4811</v>
      </c>
      <c r="F967" s="139">
        <v>40.547170000000001</v>
      </c>
      <c r="G967" s="139">
        <v>-112.00315999999999</v>
      </c>
      <c r="H967" s="139" t="s">
        <v>4812</v>
      </c>
      <c r="I967" s="139" t="s">
        <v>1555</v>
      </c>
      <c r="J967" s="139" t="s">
        <v>118</v>
      </c>
      <c r="K967" s="139">
        <v>84095</v>
      </c>
      <c r="L967" s="139" t="s">
        <v>4813</v>
      </c>
      <c r="M967" s="139">
        <v>187354</v>
      </c>
      <c r="N967" s="139" t="s">
        <v>1160</v>
      </c>
    </row>
    <row r="968" spans="1:14" ht="15.75" customHeight="1">
      <c r="A968" s="139">
        <v>2018</v>
      </c>
      <c r="B968" s="100" t="s">
        <v>633</v>
      </c>
      <c r="C968" s="139" t="s">
        <v>4814</v>
      </c>
      <c r="D968" s="139">
        <v>1011199</v>
      </c>
      <c r="E968" s="139" t="s">
        <v>4815</v>
      </c>
      <c r="F968" s="139">
        <v>32.915900000000001</v>
      </c>
      <c r="G968" s="139">
        <v>-85.117609999999999</v>
      </c>
      <c r="H968" s="139" t="s">
        <v>4816</v>
      </c>
      <c r="I968" s="139" t="s">
        <v>4817</v>
      </c>
      <c r="J968" s="139" t="s">
        <v>28</v>
      </c>
      <c r="K968" s="139">
        <v>31833</v>
      </c>
      <c r="L968" s="139" t="s">
        <v>4818</v>
      </c>
      <c r="M968" s="139">
        <v>21512</v>
      </c>
      <c r="N968" s="139" t="s">
        <v>3326</v>
      </c>
    </row>
    <row r="969" spans="1:14" ht="15.75" customHeight="1">
      <c r="A969" s="139">
        <v>2018</v>
      </c>
      <c r="B969" s="100" t="s">
        <v>633</v>
      </c>
      <c r="C969" s="139" t="s">
        <v>4819</v>
      </c>
      <c r="D969" s="139">
        <v>1013316</v>
      </c>
      <c r="E969" s="139" t="s">
        <v>4820</v>
      </c>
      <c r="F969" s="139">
        <v>30.362514000000001</v>
      </c>
      <c r="G969" s="139">
        <v>-83.105986999999999</v>
      </c>
      <c r="H969" s="139" t="s">
        <v>4821</v>
      </c>
      <c r="I969" s="139" t="s">
        <v>4822</v>
      </c>
      <c r="J969" s="139" t="s">
        <v>26</v>
      </c>
      <c r="K969" s="139">
        <v>32060</v>
      </c>
      <c r="L969" s="139" t="s">
        <v>4823</v>
      </c>
      <c r="M969" s="139">
        <v>31159</v>
      </c>
      <c r="N969" s="139" t="s">
        <v>1054</v>
      </c>
    </row>
    <row r="970" spans="1:14" ht="15.75" customHeight="1">
      <c r="A970" s="139">
        <v>2018</v>
      </c>
      <c r="B970" s="100" t="s">
        <v>633</v>
      </c>
      <c r="C970" s="139" t="s">
        <v>4824</v>
      </c>
      <c r="D970" s="139">
        <v>1013394</v>
      </c>
      <c r="E970" s="139" t="s">
        <v>4825</v>
      </c>
      <c r="F970" s="139">
        <v>39.405942000000003</v>
      </c>
      <c r="G970" s="139">
        <v>-78.022762</v>
      </c>
      <c r="H970" s="139" t="s">
        <v>4826</v>
      </c>
      <c r="I970" s="139" t="s">
        <v>2739</v>
      </c>
      <c r="J970" s="139" t="s">
        <v>129</v>
      </c>
      <c r="K970" s="139">
        <v>25428</v>
      </c>
      <c r="M970" s="139">
        <v>32875</v>
      </c>
      <c r="N970" s="139" t="s">
        <v>1050</v>
      </c>
    </row>
    <row r="971" spans="1:14" ht="15.75" customHeight="1">
      <c r="A971" s="139">
        <v>2018</v>
      </c>
      <c r="B971" s="100" t="s">
        <v>633</v>
      </c>
      <c r="C971" s="139" t="s">
        <v>4827</v>
      </c>
      <c r="D971" s="139">
        <v>1004632</v>
      </c>
      <c r="E971" s="139" t="s">
        <v>4828</v>
      </c>
      <c r="F971" s="139">
        <v>43.737499999999997</v>
      </c>
      <c r="G971" s="139">
        <v>-87.763889000000006</v>
      </c>
      <c r="H971" s="139" t="s">
        <v>4829</v>
      </c>
      <c r="I971" s="139" t="s">
        <v>4830</v>
      </c>
      <c r="J971" s="139" t="s">
        <v>132</v>
      </c>
      <c r="K971" s="139">
        <v>53044</v>
      </c>
      <c r="L971" s="139" t="s">
        <v>4831</v>
      </c>
      <c r="M971" s="139">
        <v>59559</v>
      </c>
      <c r="N971" s="139" t="s">
        <v>4832</v>
      </c>
    </row>
    <row r="972" spans="1:14" ht="15.75" customHeight="1">
      <c r="A972" s="139">
        <v>2018</v>
      </c>
      <c r="B972" s="100" t="s">
        <v>633</v>
      </c>
      <c r="C972" s="139" t="s">
        <v>4833</v>
      </c>
      <c r="D972" s="139">
        <v>1004588</v>
      </c>
      <c r="E972" s="139" t="s">
        <v>4834</v>
      </c>
      <c r="F972" s="139">
        <v>31.66526</v>
      </c>
      <c r="G972" s="139">
        <v>-99.000399999999999</v>
      </c>
      <c r="H972" s="139" t="s">
        <v>4835</v>
      </c>
      <c r="I972" s="139" t="s">
        <v>1107</v>
      </c>
      <c r="J972" s="139" t="s">
        <v>115</v>
      </c>
      <c r="K972" s="139">
        <v>76801</v>
      </c>
      <c r="L972" s="139" t="s">
        <v>4831</v>
      </c>
      <c r="M972" s="139">
        <v>30290</v>
      </c>
      <c r="N972" s="139" t="s">
        <v>1054</v>
      </c>
    </row>
    <row r="973" spans="1:14" ht="15.75" customHeight="1">
      <c r="A973" s="139">
        <v>2018</v>
      </c>
      <c r="B973" s="100" t="s">
        <v>633</v>
      </c>
      <c r="C973" s="139" t="s">
        <v>4836</v>
      </c>
      <c r="D973" s="139">
        <v>1013271</v>
      </c>
      <c r="E973" s="139" t="s">
        <v>4837</v>
      </c>
      <c r="F973" s="139">
        <v>34.917909999999999</v>
      </c>
      <c r="G973" s="139">
        <v>-81.846517000000006</v>
      </c>
      <c r="H973" s="139" t="s">
        <v>4838</v>
      </c>
      <c r="I973" s="139" t="s">
        <v>1870</v>
      </c>
      <c r="J973" s="139" t="s">
        <v>107</v>
      </c>
      <c r="K973" s="139">
        <v>29302</v>
      </c>
      <c r="L973" s="139" t="s">
        <v>4831</v>
      </c>
      <c r="M973" s="139">
        <v>24958</v>
      </c>
      <c r="N973" s="139" t="s">
        <v>1054</v>
      </c>
    </row>
    <row r="974" spans="1:14" ht="15.75" customHeight="1">
      <c r="A974" s="139">
        <v>2018</v>
      </c>
      <c r="B974" s="100" t="s">
        <v>633</v>
      </c>
      <c r="C974" s="139" t="s">
        <v>4839</v>
      </c>
      <c r="D974" s="139">
        <v>1004737</v>
      </c>
      <c r="E974" s="139" t="s">
        <v>4840</v>
      </c>
      <c r="F974" s="139">
        <v>35.108649999999997</v>
      </c>
      <c r="G974" s="139">
        <v>-85.247269000000003</v>
      </c>
      <c r="H974" s="139" t="s">
        <v>4841</v>
      </c>
      <c r="I974" s="139" t="s">
        <v>1176</v>
      </c>
      <c r="J974" s="139" t="s">
        <v>113</v>
      </c>
      <c r="K974" s="139">
        <v>37415</v>
      </c>
      <c r="L974" s="139" t="s">
        <v>4842</v>
      </c>
      <c r="M974" s="139">
        <v>40190</v>
      </c>
      <c r="N974" s="139" t="s">
        <v>1054</v>
      </c>
    </row>
    <row r="975" spans="1:14" ht="15.75" customHeight="1">
      <c r="A975" s="139">
        <v>2018</v>
      </c>
      <c r="B975" s="100" t="s">
        <v>633</v>
      </c>
      <c r="C975" s="139" t="s">
        <v>4843</v>
      </c>
      <c r="D975" s="139">
        <v>1011249</v>
      </c>
      <c r="E975" s="139" t="s">
        <v>4844</v>
      </c>
      <c r="F975" s="139">
        <v>40.125922000000003</v>
      </c>
      <c r="G975" s="139">
        <v>-88.271951000000001</v>
      </c>
      <c r="H975" s="139" t="s">
        <v>4845</v>
      </c>
      <c r="I975" s="139" t="s">
        <v>4846</v>
      </c>
      <c r="J975" s="139" t="s">
        <v>36</v>
      </c>
      <c r="K975" s="139">
        <v>61821</v>
      </c>
      <c r="L975" s="139" t="s">
        <v>4783</v>
      </c>
      <c r="M975" s="139">
        <v>19795</v>
      </c>
      <c r="N975" s="139" t="s">
        <v>1054</v>
      </c>
    </row>
    <row r="976" spans="1:14" ht="15.75" customHeight="1">
      <c r="A976" s="139">
        <v>2018</v>
      </c>
      <c r="B976" s="100" t="s">
        <v>633</v>
      </c>
      <c r="C976" s="139" t="s">
        <v>4847</v>
      </c>
      <c r="D976" s="139">
        <v>1000607</v>
      </c>
      <c r="E976" s="139" t="s">
        <v>4848</v>
      </c>
      <c r="F976" s="139">
        <v>46.651389000000002</v>
      </c>
      <c r="G976" s="139">
        <v>-118.871944</v>
      </c>
      <c r="H976" s="139" t="s">
        <v>4849</v>
      </c>
      <c r="I976" s="139" t="s">
        <v>4525</v>
      </c>
      <c r="J976" s="139" t="s">
        <v>126</v>
      </c>
      <c r="K976" s="139">
        <v>99326</v>
      </c>
      <c r="L976" s="139" t="s">
        <v>4850</v>
      </c>
      <c r="M976" s="139">
        <v>35301</v>
      </c>
      <c r="N976" s="139" t="s">
        <v>1054</v>
      </c>
    </row>
    <row r="977" spans="1:14" ht="15.75" customHeight="1">
      <c r="A977" s="139">
        <v>2018</v>
      </c>
      <c r="B977" s="100" t="s">
        <v>633</v>
      </c>
      <c r="C977" s="139" t="s">
        <v>4851</v>
      </c>
      <c r="D977" s="139">
        <v>1000609</v>
      </c>
      <c r="E977" s="139" t="s">
        <v>4852</v>
      </c>
      <c r="F977" s="139">
        <v>45.806905999999998</v>
      </c>
      <c r="G977" s="139">
        <v>-119.366219</v>
      </c>
      <c r="H977" s="139" t="s">
        <v>4853</v>
      </c>
      <c r="I977" s="139" t="s">
        <v>4854</v>
      </c>
      <c r="J977" s="139" t="s">
        <v>100</v>
      </c>
      <c r="K977" s="139">
        <v>97838</v>
      </c>
      <c r="L977" s="139" t="s">
        <v>4850</v>
      </c>
      <c r="M977" s="139">
        <v>22108</v>
      </c>
      <c r="N977" s="139" t="s">
        <v>1054</v>
      </c>
    </row>
    <row r="978" spans="1:14" ht="15.75" customHeight="1">
      <c r="A978" s="139">
        <v>2018</v>
      </c>
      <c r="B978" s="100" t="s">
        <v>633</v>
      </c>
      <c r="C978" s="139" t="s">
        <v>4855</v>
      </c>
      <c r="D978" s="139">
        <v>1000611</v>
      </c>
      <c r="E978" s="139" t="s">
        <v>4856</v>
      </c>
      <c r="F978" s="139">
        <v>46.288136999999999</v>
      </c>
      <c r="G978" s="139">
        <v>-119.115336</v>
      </c>
      <c r="H978" s="139" t="s">
        <v>4857</v>
      </c>
      <c r="I978" s="139" t="s">
        <v>4525</v>
      </c>
      <c r="J978" s="139" t="s">
        <v>126</v>
      </c>
      <c r="K978" s="139">
        <v>99301</v>
      </c>
      <c r="L978" s="139" t="s">
        <v>4858</v>
      </c>
      <c r="M978" s="139">
        <v>43603</v>
      </c>
      <c r="N978" s="139" t="s">
        <v>1054</v>
      </c>
    </row>
    <row r="979" spans="1:14" ht="15.75" customHeight="1">
      <c r="A979" s="139">
        <v>2018</v>
      </c>
      <c r="B979" s="100" t="s">
        <v>633</v>
      </c>
      <c r="C979" s="139" t="s">
        <v>4859</v>
      </c>
      <c r="D979" s="139">
        <v>1000606</v>
      </c>
      <c r="E979" s="139" t="s">
        <v>4860</v>
      </c>
      <c r="F979" s="139">
        <v>42.765555999999997</v>
      </c>
      <c r="G979" s="139">
        <v>-112.91333299999999</v>
      </c>
      <c r="H979" s="139" t="s">
        <v>4861</v>
      </c>
      <c r="I979" s="139" t="s">
        <v>4862</v>
      </c>
      <c r="J979" s="139" t="s">
        <v>34</v>
      </c>
      <c r="K979" s="139">
        <v>83211</v>
      </c>
      <c r="L979" s="139" t="s">
        <v>4858</v>
      </c>
      <c r="M979" s="139">
        <v>58987</v>
      </c>
      <c r="N979" s="139" t="s">
        <v>1127</v>
      </c>
    </row>
    <row r="980" spans="1:14" ht="15.75" customHeight="1">
      <c r="A980" s="139">
        <v>2018</v>
      </c>
      <c r="B980" s="100" t="s">
        <v>633</v>
      </c>
      <c r="C980" s="139" t="s">
        <v>4859</v>
      </c>
      <c r="D980" s="139">
        <v>1005651</v>
      </c>
      <c r="E980" s="139" t="s">
        <v>4863</v>
      </c>
      <c r="F980" s="139">
        <v>45.845557999999997</v>
      </c>
      <c r="G980" s="139">
        <v>-119.682827</v>
      </c>
      <c r="H980" s="139" t="s">
        <v>4864</v>
      </c>
      <c r="I980" s="139" t="s">
        <v>4865</v>
      </c>
      <c r="J980" s="139" t="s">
        <v>100</v>
      </c>
      <c r="K980" s="139">
        <v>97818</v>
      </c>
      <c r="L980" s="139" t="s">
        <v>4850</v>
      </c>
      <c r="M980" s="139">
        <v>37779</v>
      </c>
      <c r="N980" s="139" t="s">
        <v>1054</v>
      </c>
    </row>
    <row r="981" spans="1:14" ht="15.75" customHeight="1">
      <c r="A981" s="139">
        <v>2018</v>
      </c>
      <c r="B981" s="100" t="s">
        <v>633</v>
      </c>
      <c r="C981" s="139" t="s">
        <v>4866</v>
      </c>
      <c r="D981" s="139">
        <v>1000610</v>
      </c>
      <c r="E981" s="139" t="s">
        <v>4867</v>
      </c>
      <c r="F981" s="139">
        <v>46.884099999999997</v>
      </c>
      <c r="G981" s="139">
        <v>-95.060100000000006</v>
      </c>
      <c r="H981" s="139" t="s">
        <v>4868</v>
      </c>
      <c r="I981" s="139" t="s">
        <v>4869</v>
      </c>
      <c r="J981" s="139" t="s">
        <v>62</v>
      </c>
      <c r="K981" s="139">
        <v>56470</v>
      </c>
      <c r="L981" s="139" t="s">
        <v>4870</v>
      </c>
      <c r="M981" s="139">
        <v>36310</v>
      </c>
      <c r="N981" s="139" t="s">
        <v>1127</v>
      </c>
    </row>
    <row r="982" spans="1:14" ht="15.75" customHeight="1">
      <c r="A982" s="139">
        <v>2018</v>
      </c>
      <c r="B982" s="100" t="s">
        <v>633</v>
      </c>
      <c r="C982" s="139" t="s">
        <v>4871</v>
      </c>
      <c r="D982" s="139">
        <v>1003593</v>
      </c>
      <c r="E982" s="139" t="s">
        <v>4872</v>
      </c>
      <c r="F982" s="139">
        <v>40.130899999999997</v>
      </c>
      <c r="G982" s="139">
        <v>-77.170500000000004</v>
      </c>
      <c r="H982" s="139" t="s">
        <v>2338</v>
      </c>
      <c r="I982" s="139" t="s">
        <v>1805</v>
      </c>
      <c r="J982" s="139" t="s">
        <v>103</v>
      </c>
      <c r="K982" s="139">
        <v>17013</v>
      </c>
      <c r="L982" s="139" t="s">
        <v>4873</v>
      </c>
      <c r="M982" s="139">
        <v>38284</v>
      </c>
      <c r="N982" s="139" t="s">
        <v>1054</v>
      </c>
    </row>
    <row r="983" spans="1:14" ht="15.75" customHeight="1">
      <c r="A983" s="139">
        <v>2018</v>
      </c>
      <c r="B983" s="100" t="s">
        <v>633</v>
      </c>
      <c r="C983" s="139" t="s">
        <v>4874</v>
      </c>
      <c r="D983" s="139">
        <v>1002874</v>
      </c>
      <c r="E983" s="139" t="s">
        <v>4875</v>
      </c>
      <c r="F983" s="139">
        <v>36.20458</v>
      </c>
      <c r="G983" s="139">
        <v>-119.34263</v>
      </c>
      <c r="H983" s="139" t="s">
        <v>4876</v>
      </c>
      <c r="I983" s="139" t="s">
        <v>2200</v>
      </c>
      <c r="J983" s="139" t="s">
        <v>15</v>
      </c>
      <c r="K983" s="139">
        <v>93274</v>
      </c>
      <c r="L983" s="139" t="s">
        <v>4873</v>
      </c>
      <c r="M983" s="139">
        <v>59230</v>
      </c>
      <c r="N983" s="139" t="s">
        <v>1054</v>
      </c>
    </row>
    <row r="984" spans="1:14" ht="15.75" customHeight="1">
      <c r="A984" s="139">
        <v>2018</v>
      </c>
      <c r="B984" s="100" t="s">
        <v>633</v>
      </c>
      <c r="C984" s="139" t="s">
        <v>4877</v>
      </c>
      <c r="D984" s="139">
        <v>1007137</v>
      </c>
      <c r="E984" s="139" t="s">
        <v>4878</v>
      </c>
      <c r="F984" s="139">
        <v>29.772089000000001</v>
      </c>
      <c r="G984" s="139">
        <v>-95.019463999999999</v>
      </c>
      <c r="H984" s="139" t="s">
        <v>3241</v>
      </c>
      <c r="I984" s="139" t="s">
        <v>1087</v>
      </c>
      <c r="J984" s="139" t="s">
        <v>115</v>
      </c>
      <c r="K984" s="139">
        <v>77520</v>
      </c>
      <c r="L984" s="139" t="s">
        <v>4879</v>
      </c>
      <c r="M984" s="139">
        <v>54075</v>
      </c>
      <c r="N984" s="139" t="s">
        <v>1054</v>
      </c>
    </row>
    <row r="985" spans="1:14" ht="15.75" customHeight="1">
      <c r="A985" s="139">
        <v>2018</v>
      </c>
      <c r="B985" s="100" t="s">
        <v>633</v>
      </c>
      <c r="C985" s="139" t="s">
        <v>4880</v>
      </c>
      <c r="D985" s="139">
        <v>1008025</v>
      </c>
      <c r="E985" s="139" t="s">
        <v>4881</v>
      </c>
      <c r="F985" s="139">
        <v>31.244429</v>
      </c>
      <c r="G985" s="139">
        <v>-89.045353000000006</v>
      </c>
      <c r="H985" s="139" t="s">
        <v>4882</v>
      </c>
      <c r="I985" s="139" t="s">
        <v>4883</v>
      </c>
      <c r="J985" s="139" t="s">
        <v>65</v>
      </c>
      <c r="K985" s="139">
        <v>39462</v>
      </c>
      <c r="L985" s="139" t="s">
        <v>1093</v>
      </c>
      <c r="M985" s="139">
        <v>82513</v>
      </c>
      <c r="N985" s="139" t="s">
        <v>1253</v>
      </c>
    </row>
    <row r="986" spans="1:14" ht="15.75" customHeight="1">
      <c r="A986" s="139">
        <v>2018</v>
      </c>
      <c r="B986" s="100" t="s">
        <v>633</v>
      </c>
      <c r="C986" s="139" t="s">
        <v>4884</v>
      </c>
      <c r="D986" s="139">
        <v>1002976</v>
      </c>
      <c r="E986" s="139" t="s">
        <v>4885</v>
      </c>
      <c r="F986" s="139">
        <v>40.615900000000003</v>
      </c>
      <c r="G986" s="139">
        <v>-75.3536</v>
      </c>
      <c r="H986" s="139" t="s">
        <v>4886</v>
      </c>
      <c r="I986" s="139" t="s">
        <v>4887</v>
      </c>
      <c r="J986" s="139" t="s">
        <v>103</v>
      </c>
      <c r="K986" s="139">
        <v>18015</v>
      </c>
      <c r="L986" s="139" t="s">
        <v>4888</v>
      </c>
      <c r="M986" s="139">
        <v>17276</v>
      </c>
      <c r="N986" s="139" t="s">
        <v>1054</v>
      </c>
    </row>
    <row r="987" spans="1:14" ht="15.75" customHeight="1">
      <c r="A987" s="139">
        <v>2018</v>
      </c>
      <c r="B987" s="100" t="s">
        <v>633</v>
      </c>
      <c r="C987" s="139" t="s">
        <v>4889</v>
      </c>
      <c r="D987" s="139">
        <v>1005220</v>
      </c>
      <c r="E987" s="139" t="s">
        <v>4890</v>
      </c>
      <c r="F987" s="139">
        <v>42.979024000000003</v>
      </c>
      <c r="G987" s="139">
        <v>-85.903335999999996</v>
      </c>
      <c r="H987" s="139" t="s">
        <v>4891</v>
      </c>
      <c r="I987" s="139" t="s">
        <v>2832</v>
      </c>
      <c r="J987" s="139" t="s">
        <v>61</v>
      </c>
      <c r="K987" s="139">
        <v>49401</v>
      </c>
      <c r="L987" s="139" t="s">
        <v>4892</v>
      </c>
      <c r="M987" s="139">
        <v>25912</v>
      </c>
      <c r="N987" s="139" t="s">
        <v>1054</v>
      </c>
    </row>
    <row r="988" spans="1:14" ht="15.75" customHeight="1">
      <c r="A988" s="139">
        <v>2018</v>
      </c>
      <c r="B988" s="100" t="s">
        <v>633</v>
      </c>
      <c r="C988" s="139" t="s">
        <v>4893</v>
      </c>
      <c r="D988" s="139">
        <v>1005122</v>
      </c>
      <c r="E988" s="139" t="s">
        <v>4894</v>
      </c>
      <c r="F988" s="139">
        <v>32.469444000000003</v>
      </c>
      <c r="G988" s="139">
        <v>-93.799443999999994</v>
      </c>
      <c r="H988" s="139" t="s">
        <v>2223</v>
      </c>
      <c r="I988" s="139" t="s">
        <v>4895</v>
      </c>
      <c r="J988" s="139" t="s">
        <v>50</v>
      </c>
      <c r="K988" s="139">
        <v>71109</v>
      </c>
      <c r="L988" s="139" t="s">
        <v>4896</v>
      </c>
      <c r="M988" s="139">
        <v>61214</v>
      </c>
      <c r="N988" s="139" t="s">
        <v>1050</v>
      </c>
    </row>
    <row r="989" spans="1:14" ht="15.75" customHeight="1">
      <c r="A989" s="139">
        <v>2018</v>
      </c>
      <c r="B989" s="100" t="s">
        <v>633</v>
      </c>
      <c r="C989" s="139" t="s">
        <v>4897</v>
      </c>
      <c r="D989" s="139">
        <v>1002114</v>
      </c>
      <c r="E989" s="139" t="s">
        <v>4898</v>
      </c>
      <c r="F989" s="139">
        <v>41.585859999999997</v>
      </c>
      <c r="G989" s="139">
        <v>-81.519599999999997</v>
      </c>
      <c r="H989" s="139" t="s">
        <v>4899</v>
      </c>
      <c r="I989" s="139" t="s">
        <v>1781</v>
      </c>
      <c r="J989" s="139" t="s">
        <v>95</v>
      </c>
      <c r="K989" s="139">
        <v>44117</v>
      </c>
      <c r="L989" s="139" t="s">
        <v>4900</v>
      </c>
      <c r="M989" s="139">
        <v>26808</v>
      </c>
      <c r="N989" s="139" t="s">
        <v>1054</v>
      </c>
    </row>
    <row r="990" spans="1:14" ht="15.75" customHeight="1">
      <c r="A990" s="139">
        <v>2018</v>
      </c>
      <c r="B990" s="100" t="s">
        <v>633</v>
      </c>
      <c r="C990" s="139" t="s">
        <v>4901</v>
      </c>
      <c r="D990" s="139">
        <v>1004668</v>
      </c>
      <c r="E990" s="139" t="s">
        <v>4902</v>
      </c>
      <c r="F990" s="139">
        <v>39.004342999999999</v>
      </c>
      <c r="G990" s="139">
        <v>-87.631325000000004</v>
      </c>
      <c r="H990" s="139" t="s">
        <v>4903</v>
      </c>
      <c r="I990" s="139" t="s">
        <v>4904</v>
      </c>
      <c r="J990" s="139" t="s">
        <v>36</v>
      </c>
      <c r="K990" s="139">
        <v>62451</v>
      </c>
      <c r="L990" s="139" t="s">
        <v>4905</v>
      </c>
      <c r="M990" s="139">
        <v>79855</v>
      </c>
      <c r="N990" s="139" t="s">
        <v>1127</v>
      </c>
    </row>
    <row r="991" spans="1:14" ht="15.75" customHeight="1">
      <c r="A991" s="139">
        <v>2018</v>
      </c>
      <c r="B991" s="100" t="s">
        <v>633</v>
      </c>
      <c r="C991" s="139" t="s">
        <v>4906</v>
      </c>
      <c r="D991" s="139">
        <v>1003737</v>
      </c>
      <c r="E991" s="139" t="s">
        <v>4907</v>
      </c>
      <c r="F991" s="139">
        <v>42.018729999999998</v>
      </c>
      <c r="G991" s="139">
        <v>-93.465029999999999</v>
      </c>
      <c r="H991" s="139" t="s">
        <v>1079</v>
      </c>
      <c r="I991" s="139" t="s">
        <v>4428</v>
      </c>
      <c r="J991" s="139" t="s">
        <v>42</v>
      </c>
      <c r="K991" s="139">
        <v>50201</v>
      </c>
      <c r="L991" s="139" t="s">
        <v>4908</v>
      </c>
      <c r="M991" s="139">
        <v>90216</v>
      </c>
      <c r="N991" s="139" t="s">
        <v>1127</v>
      </c>
    </row>
    <row r="992" spans="1:14" ht="15.75" customHeight="1">
      <c r="A992" s="139">
        <v>2018</v>
      </c>
      <c r="B992" s="100" t="s">
        <v>633</v>
      </c>
      <c r="C992" s="139" t="s">
        <v>4909</v>
      </c>
      <c r="D992" s="139">
        <v>1007861</v>
      </c>
      <c r="E992" s="139" t="s">
        <v>4910</v>
      </c>
      <c r="F992" s="139">
        <v>33.200091</v>
      </c>
      <c r="G992" s="139">
        <v>-92.675094999999999</v>
      </c>
      <c r="H992" s="139" t="s">
        <v>4147</v>
      </c>
      <c r="I992" s="139" t="s">
        <v>2339</v>
      </c>
      <c r="J992" s="139" t="s">
        <v>12</v>
      </c>
      <c r="K992" s="139">
        <v>71730</v>
      </c>
      <c r="L992" s="139" t="s">
        <v>3083</v>
      </c>
      <c r="M992" s="139">
        <v>647350</v>
      </c>
      <c r="N992" s="139" t="s">
        <v>1745</v>
      </c>
    </row>
    <row r="993" spans="1:14" ht="15.75" customHeight="1">
      <c r="A993" s="139">
        <v>2018</v>
      </c>
      <c r="B993" s="100" t="s">
        <v>633</v>
      </c>
      <c r="C993" s="139" t="s">
        <v>4911</v>
      </c>
      <c r="D993" s="139">
        <v>1002995</v>
      </c>
      <c r="E993" s="139" t="s">
        <v>4912</v>
      </c>
      <c r="F993" s="139">
        <v>42.82085</v>
      </c>
      <c r="G993" s="139">
        <v>-95.760900000000007</v>
      </c>
      <c r="H993" s="139" t="s">
        <v>4913</v>
      </c>
      <c r="I993" s="139" t="s">
        <v>4805</v>
      </c>
      <c r="J993" s="139" t="s">
        <v>42</v>
      </c>
      <c r="K993" s="139">
        <v>51035</v>
      </c>
      <c r="L993" s="139" t="s">
        <v>4914</v>
      </c>
      <c r="M993" s="139">
        <v>173940</v>
      </c>
      <c r="N993" s="139" t="s">
        <v>1054</v>
      </c>
    </row>
    <row r="994" spans="1:14" ht="15.75" customHeight="1">
      <c r="A994" s="139">
        <v>2018</v>
      </c>
      <c r="B994" s="100" t="s">
        <v>633</v>
      </c>
      <c r="C994" s="139" t="s">
        <v>4915</v>
      </c>
      <c r="D994" s="139">
        <v>1000072</v>
      </c>
      <c r="E994" s="139" t="s">
        <v>4916</v>
      </c>
      <c r="F994" s="139">
        <v>37.416600000000003</v>
      </c>
      <c r="G994" s="139">
        <v>-122.03599</v>
      </c>
      <c r="H994" s="139" t="s">
        <v>3040</v>
      </c>
      <c r="I994" s="139" t="s">
        <v>4917</v>
      </c>
      <c r="J994" s="139" t="s">
        <v>15</v>
      </c>
      <c r="K994" s="139">
        <v>94089</v>
      </c>
      <c r="L994" s="139" t="s">
        <v>4918</v>
      </c>
      <c r="M994" s="139">
        <v>22010</v>
      </c>
      <c r="N994" s="139" t="s">
        <v>1054</v>
      </c>
    </row>
    <row r="995" spans="1:14" ht="15.75" customHeight="1">
      <c r="A995" s="139">
        <v>2018</v>
      </c>
      <c r="B995" s="100" t="s">
        <v>633</v>
      </c>
      <c r="C995" s="139" t="s">
        <v>4919</v>
      </c>
      <c r="D995" s="139">
        <v>1002771</v>
      </c>
      <c r="E995" s="139" t="s">
        <v>4920</v>
      </c>
      <c r="F995" s="139">
        <v>36.942884999999997</v>
      </c>
      <c r="G995" s="139">
        <v>-86.937381999999999</v>
      </c>
      <c r="H995" s="139" t="s">
        <v>4921</v>
      </c>
      <c r="I995" s="139" t="s">
        <v>1824</v>
      </c>
      <c r="J995" s="139" t="s">
        <v>47</v>
      </c>
      <c r="K995" s="139">
        <v>42276</v>
      </c>
      <c r="L995" s="139" t="s">
        <v>4922</v>
      </c>
      <c r="M995" s="139">
        <v>199200</v>
      </c>
      <c r="N995" s="139" t="s">
        <v>1054</v>
      </c>
    </row>
    <row r="996" spans="1:14" ht="15.75" customHeight="1">
      <c r="A996" s="139">
        <v>2018</v>
      </c>
      <c r="B996" s="100" t="s">
        <v>633</v>
      </c>
      <c r="C996" s="139" t="s">
        <v>4923</v>
      </c>
      <c r="D996" s="139">
        <v>1003258</v>
      </c>
      <c r="E996" s="139" t="s">
        <v>4924</v>
      </c>
      <c r="F996" s="139">
        <v>29.761510000000001</v>
      </c>
      <c r="G996" s="139">
        <v>-95.25591</v>
      </c>
      <c r="H996" s="139" t="s">
        <v>1086</v>
      </c>
      <c r="I996" s="139" t="s">
        <v>1087</v>
      </c>
      <c r="J996" s="139" t="s">
        <v>115</v>
      </c>
      <c r="K996" s="139">
        <v>77029</v>
      </c>
      <c r="L996" s="139" t="s">
        <v>1403</v>
      </c>
      <c r="M996" s="139">
        <v>66669</v>
      </c>
      <c r="N996" s="139" t="s">
        <v>1050</v>
      </c>
    </row>
    <row r="997" spans="1:14" ht="15.75" customHeight="1">
      <c r="A997" s="139">
        <v>2018</v>
      </c>
      <c r="B997" s="100" t="s">
        <v>633</v>
      </c>
      <c r="C997" s="139" t="s">
        <v>4925</v>
      </c>
      <c r="D997" s="139">
        <v>1006454</v>
      </c>
      <c r="E997" s="139" t="s">
        <v>4926</v>
      </c>
      <c r="F997" s="139">
        <v>46.103610000000003</v>
      </c>
      <c r="G997" s="139">
        <v>-122.92167000000001</v>
      </c>
      <c r="H997" s="139" t="s">
        <v>4674</v>
      </c>
      <c r="I997" s="139" t="s">
        <v>4927</v>
      </c>
      <c r="J997" s="139" t="s">
        <v>126</v>
      </c>
      <c r="K997" s="139">
        <v>98632</v>
      </c>
      <c r="L997" s="139" t="s">
        <v>4928</v>
      </c>
      <c r="M997" s="139">
        <v>151529</v>
      </c>
      <c r="N997" s="139" t="s">
        <v>1448</v>
      </c>
    </row>
    <row r="998" spans="1:14" ht="15.75" customHeight="1">
      <c r="A998" s="139">
        <v>2018</v>
      </c>
      <c r="B998" s="100" t="s">
        <v>633</v>
      </c>
      <c r="C998" s="139" t="s">
        <v>4929</v>
      </c>
      <c r="D998" s="139">
        <v>1002247</v>
      </c>
      <c r="E998" s="139" t="s">
        <v>4930</v>
      </c>
      <c r="F998" s="139">
        <v>35.871420000000001</v>
      </c>
      <c r="G998" s="139">
        <v>-106.31594</v>
      </c>
      <c r="H998" s="139" t="s">
        <v>4931</v>
      </c>
      <c r="I998" s="139" t="s">
        <v>4931</v>
      </c>
      <c r="J998" s="139" t="s">
        <v>84</v>
      </c>
      <c r="K998" s="139">
        <v>87544</v>
      </c>
      <c r="M998" s="139">
        <v>51369</v>
      </c>
      <c r="N998" s="139" t="s">
        <v>1054</v>
      </c>
    </row>
    <row r="999" spans="1:14" ht="15.75" customHeight="1">
      <c r="A999" s="139">
        <v>2018</v>
      </c>
      <c r="B999" s="100" t="s">
        <v>633</v>
      </c>
      <c r="C999" s="139" t="s">
        <v>4932</v>
      </c>
      <c r="D999" s="139">
        <v>1002988</v>
      </c>
      <c r="E999" s="139" t="s">
        <v>4933</v>
      </c>
      <c r="F999" s="139">
        <v>41.125340000000001</v>
      </c>
      <c r="G999" s="139">
        <v>-85.893230000000003</v>
      </c>
      <c r="H999" s="139" t="s">
        <v>3475</v>
      </c>
      <c r="I999" s="139" t="s">
        <v>2916</v>
      </c>
      <c r="J999" s="139" t="s">
        <v>39</v>
      </c>
      <c r="K999" s="139">
        <v>46510</v>
      </c>
      <c r="L999" s="139" t="s">
        <v>4934</v>
      </c>
      <c r="M999" s="139">
        <v>88068</v>
      </c>
      <c r="N999" s="139" t="s">
        <v>1054</v>
      </c>
    </row>
    <row r="1000" spans="1:14" ht="15.75" customHeight="1">
      <c r="A1000" s="139">
        <v>2018</v>
      </c>
      <c r="B1000" s="100" t="s">
        <v>633</v>
      </c>
      <c r="C1000" s="139" t="s">
        <v>4935</v>
      </c>
      <c r="D1000" s="139">
        <v>1003855</v>
      </c>
      <c r="E1000" s="139" t="s">
        <v>4936</v>
      </c>
      <c r="F1000" s="139">
        <v>42.060299999999998</v>
      </c>
      <c r="G1000" s="139">
        <v>-94.238320000000002</v>
      </c>
      <c r="H1000" s="139" t="s">
        <v>4937</v>
      </c>
      <c r="I1000" s="139" t="s">
        <v>4938</v>
      </c>
      <c r="J1000" s="139" t="s">
        <v>42</v>
      </c>
      <c r="K1000" s="139">
        <v>50107</v>
      </c>
      <c r="L1000" s="139" t="s">
        <v>4939</v>
      </c>
      <c r="M1000" s="139">
        <v>168850</v>
      </c>
      <c r="N1000" s="139" t="s">
        <v>1054</v>
      </c>
    </row>
    <row r="1001" spans="1:14" ht="15.75" customHeight="1">
      <c r="A1001" s="139">
        <v>2018</v>
      </c>
      <c r="B1001" s="100" t="s">
        <v>633</v>
      </c>
      <c r="C1001" s="139" t="s">
        <v>4940</v>
      </c>
      <c r="D1001" s="139">
        <v>1006955</v>
      </c>
      <c r="F1001" s="139">
        <v>30.408626000000002</v>
      </c>
      <c r="G1001" s="139">
        <v>-91.180829000000003</v>
      </c>
      <c r="H1001" s="139" t="s">
        <v>3236</v>
      </c>
      <c r="I1001" s="139" t="s">
        <v>3237</v>
      </c>
      <c r="J1001" s="139" t="s">
        <v>50</v>
      </c>
      <c r="K1001" s="139">
        <v>70803</v>
      </c>
      <c r="L1001" s="139" t="s">
        <v>4941</v>
      </c>
      <c r="M1001" s="139">
        <v>109608</v>
      </c>
      <c r="N1001" s="139" t="s">
        <v>1054</v>
      </c>
    </row>
    <row r="1002" spans="1:14" ht="15.75" customHeight="1">
      <c r="A1002" s="139">
        <v>2018</v>
      </c>
      <c r="B1002" s="100" t="s">
        <v>633</v>
      </c>
      <c r="C1002" s="139" t="s">
        <v>4942</v>
      </c>
      <c r="D1002" s="139">
        <v>1005287</v>
      </c>
      <c r="E1002" s="139" t="s">
        <v>4943</v>
      </c>
      <c r="F1002" s="139">
        <v>41.8583</v>
      </c>
      <c r="G1002" s="139">
        <v>-87.835390000000004</v>
      </c>
      <c r="H1002" s="139" t="s">
        <v>4944</v>
      </c>
      <c r="I1002" s="139" t="s">
        <v>1702</v>
      </c>
      <c r="J1002" s="139" t="s">
        <v>36</v>
      </c>
      <c r="K1002" s="139">
        <v>60153</v>
      </c>
      <c r="L1002" s="139" t="s">
        <v>4945</v>
      </c>
      <c r="M1002" s="139">
        <v>28610</v>
      </c>
      <c r="N1002" s="139" t="s">
        <v>1054</v>
      </c>
    </row>
    <row r="1003" spans="1:14" ht="15.75" customHeight="1">
      <c r="A1003" s="139">
        <v>2018</v>
      </c>
      <c r="B1003" s="100" t="s">
        <v>633</v>
      </c>
      <c r="C1003" s="139" t="s">
        <v>4946</v>
      </c>
      <c r="D1003" s="139">
        <v>1004714</v>
      </c>
      <c r="E1003" s="139" t="s">
        <v>4947</v>
      </c>
      <c r="F1003" s="139">
        <v>30.013888999999999</v>
      </c>
      <c r="G1003" s="139">
        <v>-94.029167000000001</v>
      </c>
      <c r="H1003" s="139" t="s">
        <v>4948</v>
      </c>
      <c r="I1003" s="139" t="s">
        <v>1327</v>
      </c>
      <c r="J1003" s="139" t="s">
        <v>115</v>
      </c>
      <c r="K1003" s="139">
        <v>77627</v>
      </c>
      <c r="L1003" s="139" t="s">
        <v>4949</v>
      </c>
      <c r="M1003" s="139">
        <v>137532</v>
      </c>
      <c r="N1003" s="139" t="s">
        <v>1054</v>
      </c>
    </row>
    <row r="1004" spans="1:14" ht="15.75" customHeight="1">
      <c r="A1004" s="139">
        <v>2018</v>
      </c>
      <c r="B1004" s="100" t="s">
        <v>633</v>
      </c>
      <c r="C1004" s="139" t="s">
        <v>4950</v>
      </c>
      <c r="D1004" s="139">
        <v>1001214</v>
      </c>
      <c r="E1004" s="139" t="s">
        <v>4951</v>
      </c>
      <c r="F1004" s="139">
        <v>35.271610000000003</v>
      </c>
      <c r="G1004" s="139">
        <v>-89.974260000000001</v>
      </c>
      <c r="H1004" s="139" t="s">
        <v>2642</v>
      </c>
      <c r="I1004" s="139" t="s">
        <v>2066</v>
      </c>
      <c r="J1004" s="139" t="s">
        <v>113</v>
      </c>
      <c r="K1004" s="139">
        <v>38127</v>
      </c>
      <c r="L1004" s="139" t="s">
        <v>4949</v>
      </c>
      <c r="M1004" s="139">
        <v>65225</v>
      </c>
      <c r="N1004" s="139" t="s">
        <v>1054</v>
      </c>
    </row>
    <row r="1005" spans="1:14" ht="15.75" customHeight="1">
      <c r="A1005" s="139">
        <v>2018</v>
      </c>
      <c r="B1005" s="100" t="s">
        <v>633</v>
      </c>
      <c r="C1005" s="139" t="s">
        <v>4952</v>
      </c>
      <c r="D1005" s="139">
        <v>1002286</v>
      </c>
      <c r="E1005" s="139" t="s">
        <v>4953</v>
      </c>
      <c r="F1005" s="139">
        <v>33.946294999999999</v>
      </c>
      <c r="G1005" s="139">
        <v>-118.16704</v>
      </c>
      <c r="H1005" s="139" t="s">
        <v>4954</v>
      </c>
      <c r="I1005" s="139" t="s">
        <v>1411</v>
      </c>
      <c r="J1005" s="139" t="s">
        <v>15</v>
      </c>
      <c r="K1005" s="139">
        <v>90280</v>
      </c>
      <c r="L1005" s="139" t="s">
        <v>4955</v>
      </c>
      <c r="M1005" s="139">
        <v>37519</v>
      </c>
      <c r="N1005" s="139" t="s">
        <v>1306</v>
      </c>
    </row>
    <row r="1006" spans="1:14" ht="15.75" customHeight="1">
      <c r="A1006" s="139">
        <v>2018</v>
      </c>
      <c r="B1006" s="100" t="s">
        <v>633</v>
      </c>
      <c r="C1006" s="139" t="s">
        <v>4956</v>
      </c>
      <c r="D1006" s="139">
        <v>1000613</v>
      </c>
      <c r="E1006" s="139" t="s">
        <v>4957</v>
      </c>
      <c r="F1006" s="139">
        <v>47.234413000000004</v>
      </c>
      <c r="G1006" s="139">
        <v>-119.86991399999999</v>
      </c>
      <c r="H1006" s="139" t="s">
        <v>4958</v>
      </c>
      <c r="I1006" s="139" t="s">
        <v>4959</v>
      </c>
      <c r="J1006" s="139" t="s">
        <v>126</v>
      </c>
      <c r="K1006" s="139">
        <v>98848</v>
      </c>
      <c r="L1006" s="139" t="s">
        <v>4850</v>
      </c>
      <c r="M1006" s="139">
        <v>32040</v>
      </c>
      <c r="N1006" s="139" t="s">
        <v>1054</v>
      </c>
    </row>
    <row r="1007" spans="1:14" ht="15.75" customHeight="1">
      <c r="A1007" s="139">
        <v>2018</v>
      </c>
      <c r="B1007" s="100" t="s">
        <v>633</v>
      </c>
      <c r="C1007" s="139" t="s">
        <v>4960</v>
      </c>
      <c r="D1007" s="139">
        <v>1000614</v>
      </c>
      <c r="E1007" s="139" t="s">
        <v>4961</v>
      </c>
      <c r="F1007" s="139">
        <v>46.309387999999998</v>
      </c>
      <c r="G1007" s="139">
        <v>-119.29768300000001</v>
      </c>
      <c r="H1007" s="139" t="s">
        <v>4290</v>
      </c>
      <c r="I1007" s="139" t="s">
        <v>4242</v>
      </c>
      <c r="J1007" s="139" t="s">
        <v>126</v>
      </c>
      <c r="K1007" s="139">
        <v>99352</v>
      </c>
      <c r="L1007" s="139" t="s">
        <v>4858</v>
      </c>
      <c r="M1007" s="139">
        <v>60028</v>
      </c>
      <c r="N1007" s="139" t="s">
        <v>1127</v>
      </c>
    </row>
    <row r="1008" spans="1:14" ht="15.75" customHeight="1">
      <c r="A1008" s="139">
        <v>2018</v>
      </c>
      <c r="B1008" s="100" t="s">
        <v>633</v>
      </c>
      <c r="C1008" s="139" t="s">
        <v>4962</v>
      </c>
      <c r="D1008" s="139">
        <v>1000615</v>
      </c>
      <c r="E1008" s="139" t="s">
        <v>4963</v>
      </c>
      <c r="F1008" s="139">
        <v>42.552399999999999</v>
      </c>
      <c r="G1008" s="139">
        <v>-114.48269999999999</v>
      </c>
      <c r="H1008" s="139" t="s">
        <v>4964</v>
      </c>
      <c r="I1008" s="139" t="s">
        <v>4965</v>
      </c>
      <c r="J1008" s="139" t="s">
        <v>34</v>
      </c>
      <c r="K1008" s="139">
        <v>83301</v>
      </c>
      <c r="L1008" s="139" t="s">
        <v>4966</v>
      </c>
      <c r="M1008" s="139">
        <v>51057</v>
      </c>
      <c r="N1008" s="139" t="s">
        <v>1127</v>
      </c>
    </row>
    <row r="1009" spans="1:14" ht="15.75" customHeight="1">
      <c r="A1009" s="139">
        <v>2018</v>
      </c>
      <c r="B1009" s="100" t="s">
        <v>633</v>
      </c>
      <c r="C1009" s="139" t="s">
        <v>4967</v>
      </c>
      <c r="D1009" s="139">
        <v>1012645</v>
      </c>
      <c r="E1009" s="139" t="s">
        <v>4968</v>
      </c>
      <c r="F1009" s="139">
        <v>45.844316999999997</v>
      </c>
      <c r="G1009" s="139">
        <v>-119.66892199999999</v>
      </c>
      <c r="H1009" s="139" t="s">
        <v>4969</v>
      </c>
      <c r="I1009" s="139" t="s">
        <v>4865</v>
      </c>
      <c r="J1009" s="139" t="s">
        <v>100</v>
      </c>
      <c r="K1009" s="139">
        <v>97818</v>
      </c>
      <c r="L1009" s="139" t="s">
        <v>4850</v>
      </c>
      <c r="M1009" s="139">
        <v>27559</v>
      </c>
      <c r="N1009" s="139" t="s">
        <v>1054</v>
      </c>
    </row>
    <row r="1010" spans="1:14" ht="15.75" customHeight="1">
      <c r="A1010" s="139">
        <v>2018</v>
      </c>
      <c r="B1010" s="100" t="s">
        <v>633</v>
      </c>
      <c r="C1010" s="139" t="s">
        <v>4970</v>
      </c>
      <c r="D1010" s="139">
        <v>1011691</v>
      </c>
      <c r="E1010" s="139" t="s">
        <v>4971</v>
      </c>
      <c r="F1010" s="139">
        <v>33.044777000000003</v>
      </c>
      <c r="G1010" s="139">
        <v>-80.210887</v>
      </c>
      <c r="H1010" s="139" t="s">
        <v>4972</v>
      </c>
      <c r="I1010" s="139" t="s">
        <v>4973</v>
      </c>
      <c r="J1010" s="139" t="s">
        <v>107</v>
      </c>
      <c r="K1010" s="139">
        <v>29483</v>
      </c>
      <c r="L1010" s="139" t="s">
        <v>4974</v>
      </c>
      <c r="M1010" s="139">
        <v>31621</v>
      </c>
      <c r="N1010" s="139" t="s">
        <v>1054</v>
      </c>
    </row>
    <row r="1011" spans="1:14" ht="15.75" customHeight="1">
      <c r="A1011" s="139">
        <v>2018</v>
      </c>
      <c r="B1011" s="100" t="s">
        <v>633</v>
      </c>
      <c r="C1011" s="139" t="s">
        <v>4975</v>
      </c>
      <c r="D1011" s="139">
        <v>1000343</v>
      </c>
      <c r="E1011" s="139" t="s">
        <v>4976</v>
      </c>
      <c r="F1011" s="139">
        <v>41.643900000000002</v>
      </c>
      <c r="G1011" s="139">
        <v>-88.046700000000001</v>
      </c>
      <c r="H1011" s="139" t="s">
        <v>4977</v>
      </c>
      <c r="I1011" s="139" t="s">
        <v>4978</v>
      </c>
      <c r="J1011" s="139" t="s">
        <v>36</v>
      </c>
      <c r="K1011" s="139">
        <v>60439</v>
      </c>
      <c r="L1011" s="139" t="s">
        <v>2484</v>
      </c>
      <c r="M1011" s="139">
        <v>1813653</v>
      </c>
      <c r="N1011" s="139" t="s">
        <v>1745</v>
      </c>
    </row>
    <row r="1012" spans="1:14" ht="15.75" customHeight="1">
      <c r="A1012" s="139">
        <v>2018</v>
      </c>
      <c r="B1012" s="100" t="s">
        <v>633</v>
      </c>
      <c r="C1012" s="139" t="s">
        <v>4979</v>
      </c>
      <c r="D1012" s="139">
        <v>1003609</v>
      </c>
      <c r="E1012" s="139" t="s">
        <v>4980</v>
      </c>
      <c r="F1012" s="139">
        <v>30.960932</v>
      </c>
      <c r="G1012" s="139">
        <v>-88.024908999999994</v>
      </c>
      <c r="H1012" s="139" t="s">
        <v>4981</v>
      </c>
      <c r="I1012" s="139" t="s">
        <v>4763</v>
      </c>
      <c r="J1012" s="139" t="s">
        <v>3</v>
      </c>
      <c r="K1012" s="139">
        <v>36505</v>
      </c>
      <c r="L1012" s="139" t="s">
        <v>4982</v>
      </c>
      <c r="M1012" s="139">
        <v>66577</v>
      </c>
      <c r="N1012" s="139" t="s">
        <v>1054</v>
      </c>
    </row>
    <row r="1013" spans="1:14" ht="15.75" customHeight="1">
      <c r="A1013" s="139">
        <v>2018</v>
      </c>
      <c r="B1013" s="100" t="s">
        <v>633</v>
      </c>
      <c r="C1013" s="139" t="s">
        <v>4983</v>
      </c>
      <c r="D1013" s="139">
        <v>1006594</v>
      </c>
      <c r="E1013" s="139" t="s">
        <v>4984</v>
      </c>
      <c r="F1013" s="139">
        <v>36.299427999999999</v>
      </c>
      <c r="G1013" s="139">
        <v>-119.81607200000001</v>
      </c>
      <c r="H1013" s="139" t="s">
        <v>4985</v>
      </c>
      <c r="I1013" s="139" t="s">
        <v>2941</v>
      </c>
      <c r="J1013" s="139" t="s">
        <v>15</v>
      </c>
      <c r="K1013" s="139">
        <v>93245</v>
      </c>
      <c r="L1013" s="139" t="s">
        <v>4892</v>
      </c>
      <c r="M1013" s="139">
        <v>48853</v>
      </c>
      <c r="N1013" s="139" t="s">
        <v>1054</v>
      </c>
    </row>
    <row r="1014" spans="1:14" ht="15.75" customHeight="1">
      <c r="A1014" s="139">
        <v>2018</v>
      </c>
      <c r="B1014" s="100" t="s">
        <v>633</v>
      </c>
      <c r="C1014" s="139" t="s">
        <v>4986</v>
      </c>
      <c r="D1014" s="139">
        <v>1006819</v>
      </c>
      <c r="E1014" s="139" t="s">
        <v>4987</v>
      </c>
      <c r="F1014" s="139">
        <v>33.32282</v>
      </c>
      <c r="G1014" s="139">
        <v>-104.47889000000001</v>
      </c>
      <c r="H1014" s="139" t="s">
        <v>4988</v>
      </c>
      <c r="I1014" s="139" t="s">
        <v>4989</v>
      </c>
      <c r="J1014" s="139" t="s">
        <v>84</v>
      </c>
      <c r="K1014" s="139">
        <v>88203</v>
      </c>
      <c r="L1014" s="139" t="s">
        <v>4892</v>
      </c>
      <c r="M1014" s="139">
        <v>39952</v>
      </c>
      <c r="N1014" s="139" t="s">
        <v>1054</v>
      </c>
    </row>
    <row r="1015" spans="1:14" ht="15.75" customHeight="1">
      <c r="A1015" s="139">
        <v>2018</v>
      </c>
      <c r="B1015" s="100" t="s">
        <v>633</v>
      </c>
      <c r="C1015" s="139" t="s">
        <v>4990</v>
      </c>
      <c r="D1015" s="139">
        <v>1006479</v>
      </c>
      <c r="E1015" s="139" t="s">
        <v>4991</v>
      </c>
      <c r="F1015" s="139">
        <v>40.416952000000002</v>
      </c>
      <c r="G1015" s="139">
        <v>-104.675853</v>
      </c>
      <c r="H1015" s="139" t="s">
        <v>4586</v>
      </c>
      <c r="I1015" s="139" t="s">
        <v>3490</v>
      </c>
      <c r="J1015" s="139" t="s">
        <v>17</v>
      </c>
      <c r="K1015" s="139">
        <v>80631</v>
      </c>
      <c r="L1015" s="139" t="s">
        <v>4892</v>
      </c>
      <c r="M1015" s="139">
        <v>58397</v>
      </c>
      <c r="N1015" s="139" t="s">
        <v>1054</v>
      </c>
    </row>
    <row r="1016" spans="1:14" ht="15.75" customHeight="1">
      <c r="A1016" s="139">
        <v>2018</v>
      </c>
      <c r="B1016" s="100" t="s">
        <v>633</v>
      </c>
      <c r="C1016" s="139" t="s">
        <v>4992</v>
      </c>
      <c r="D1016" s="139">
        <v>1005121</v>
      </c>
      <c r="E1016" s="139" t="s">
        <v>4993</v>
      </c>
      <c r="F1016" s="139">
        <v>41.668531999999999</v>
      </c>
      <c r="G1016" s="139">
        <v>-83.517140999999995</v>
      </c>
      <c r="H1016" s="139" t="s">
        <v>4994</v>
      </c>
      <c r="I1016" s="139" t="s">
        <v>3347</v>
      </c>
      <c r="J1016" s="139" t="s">
        <v>95</v>
      </c>
      <c r="K1016" s="139">
        <v>43697</v>
      </c>
      <c r="L1016" s="139" t="s">
        <v>4896</v>
      </c>
      <c r="M1016" s="139">
        <v>71828</v>
      </c>
      <c r="N1016" s="139" t="s">
        <v>1050</v>
      </c>
    </row>
    <row r="1017" spans="1:14" ht="15.75" customHeight="1">
      <c r="A1017" s="139">
        <v>2018</v>
      </c>
      <c r="B1017" s="100" t="s">
        <v>633</v>
      </c>
      <c r="C1017" s="139" t="s">
        <v>4995</v>
      </c>
      <c r="D1017" s="139">
        <v>1000903</v>
      </c>
      <c r="E1017" s="139" t="s">
        <v>4996</v>
      </c>
      <c r="F1017" s="139">
        <v>37.114649999999997</v>
      </c>
      <c r="G1017" s="139">
        <v>-120.94311</v>
      </c>
      <c r="H1017" s="139" t="s">
        <v>4997</v>
      </c>
      <c r="I1017" s="139" t="s">
        <v>3471</v>
      </c>
      <c r="J1017" s="139" t="s">
        <v>15</v>
      </c>
      <c r="K1017" s="139">
        <v>93635</v>
      </c>
      <c r="L1017" s="139" t="s">
        <v>4998</v>
      </c>
      <c r="M1017" s="139">
        <v>87221</v>
      </c>
      <c r="N1017" s="139" t="s">
        <v>1054</v>
      </c>
    </row>
    <row r="1018" spans="1:14" ht="15.75" customHeight="1">
      <c r="A1018" s="139">
        <v>2018</v>
      </c>
      <c r="B1018" s="100" t="s">
        <v>633</v>
      </c>
      <c r="C1018" s="139" t="s">
        <v>4999</v>
      </c>
      <c r="D1018" s="139">
        <v>1000411</v>
      </c>
      <c r="E1018" s="139" t="s">
        <v>5000</v>
      </c>
      <c r="F1018" s="139">
        <v>40.723399999999998</v>
      </c>
      <c r="G1018" s="139">
        <v>-84.113299999999995</v>
      </c>
      <c r="H1018" s="139" t="s">
        <v>5001</v>
      </c>
      <c r="I1018" s="139" t="s">
        <v>5002</v>
      </c>
      <c r="J1018" s="139" t="s">
        <v>95</v>
      </c>
      <c r="K1018" s="139">
        <v>45804</v>
      </c>
      <c r="L1018" s="139" t="s">
        <v>5003</v>
      </c>
      <c r="M1018" s="139">
        <v>1188955</v>
      </c>
      <c r="N1018" s="139" t="s">
        <v>1306</v>
      </c>
    </row>
    <row r="1019" spans="1:14" ht="15.75" customHeight="1">
      <c r="A1019" s="139">
        <v>2018</v>
      </c>
      <c r="B1019" s="100" t="s">
        <v>633</v>
      </c>
      <c r="C1019" s="139" t="s">
        <v>5004</v>
      </c>
      <c r="D1019" s="139">
        <v>1006451</v>
      </c>
      <c r="E1019" s="139" t="s">
        <v>5005</v>
      </c>
      <c r="F1019" s="139">
        <v>17.7102</v>
      </c>
      <c r="G1019" s="139">
        <v>-64.754400000000004</v>
      </c>
      <c r="H1019" s="139" t="s">
        <v>5006</v>
      </c>
      <c r="I1019" s="139" t="s">
        <v>3097</v>
      </c>
      <c r="J1019" s="139" t="s">
        <v>3098</v>
      </c>
      <c r="K1019" s="139">
        <v>820</v>
      </c>
      <c r="L1019" s="139" t="s">
        <v>5007</v>
      </c>
      <c r="M1019" s="139">
        <v>105762</v>
      </c>
      <c r="N1019" s="139" t="s">
        <v>1306</v>
      </c>
    </row>
    <row r="1020" spans="1:14" ht="15.75" customHeight="1">
      <c r="A1020" s="139">
        <v>2018</v>
      </c>
      <c r="B1020" s="100" t="s">
        <v>633</v>
      </c>
      <c r="C1020" s="139" t="s">
        <v>5008</v>
      </c>
      <c r="D1020" s="139">
        <v>1005623</v>
      </c>
      <c r="E1020" s="139" t="s">
        <v>5009</v>
      </c>
      <c r="F1020" s="139">
        <v>29.987663999999999</v>
      </c>
      <c r="G1020" s="139">
        <v>-93.944972000000007</v>
      </c>
      <c r="H1020" s="139" t="s">
        <v>5010</v>
      </c>
      <c r="I1020" s="139" t="s">
        <v>1327</v>
      </c>
      <c r="J1020" s="139" t="s">
        <v>115</v>
      </c>
      <c r="K1020" s="139">
        <v>77651</v>
      </c>
      <c r="L1020" s="139" t="s">
        <v>5011</v>
      </c>
      <c r="M1020" s="139">
        <v>4031</v>
      </c>
      <c r="N1020" s="139" t="s">
        <v>1054</v>
      </c>
    </row>
    <row r="1021" spans="1:14" ht="15.75" customHeight="1">
      <c r="A1021" s="139">
        <v>2018</v>
      </c>
      <c r="B1021" s="100" t="s">
        <v>633</v>
      </c>
      <c r="C1021" s="139" t="s">
        <v>5012</v>
      </c>
      <c r="D1021" s="139">
        <v>1002871</v>
      </c>
      <c r="E1021" s="139" t="s">
        <v>5013</v>
      </c>
      <c r="F1021" s="139">
        <v>44.77561</v>
      </c>
      <c r="G1021" s="139">
        <v>-88.62285</v>
      </c>
      <c r="H1021" s="139" t="s">
        <v>5014</v>
      </c>
      <c r="I1021" s="139" t="s">
        <v>5015</v>
      </c>
      <c r="J1021" s="139" t="s">
        <v>132</v>
      </c>
      <c r="K1021" s="139">
        <v>54166</v>
      </c>
      <c r="L1021" s="139" t="s">
        <v>5016</v>
      </c>
      <c r="M1021" s="139">
        <v>33686</v>
      </c>
      <c r="N1021" s="139" t="s">
        <v>1054</v>
      </c>
    </row>
    <row r="1022" spans="1:14" ht="15.75" customHeight="1">
      <c r="A1022" s="139">
        <v>2018</v>
      </c>
      <c r="B1022" s="100" t="s">
        <v>633</v>
      </c>
      <c r="C1022" s="139" t="s">
        <v>5017</v>
      </c>
      <c r="D1022" s="139">
        <v>1001886</v>
      </c>
      <c r="E1022" s="139" t="s">
        <v>5018</v>
      </c>
      <c r="F1022" s="139">
        <v>34.051336999999997</v>
      </c>
      <c r="G1022" s="139">
        <v>-117.262792</v>
      </c>
      <c r="H1022" s="139" t="s">
        <v>5019</v>
      </c>
      <c r="I1022" s="139" t="s">
        <v>2210</v>
      </c>
      <c r="J1022" s="139" t="s">
        <v>15</v>
      </c>
      <c r="K1022" s="139">
        <v>92354</v>
      </c>
      <c r="L1022" s="139" t="s">
        <v>5020</v>
      </c>
      <c r="M1022" s="139">
        <v>57118</v>
      </c>
      <c r="N1022" s="139" t="s">
        <v>1054</v>
      </c>
    </row>
    <row r="1023" spans="1:14" ht="15.75" customHeight="1">
      <c r="A1023" s="139">
        <v>2018</v>
      </c>
      <c r="B1023" s="100" t="s">
        <v>633</v>
      </c>
      <c r="C1023" s="139" t="s">
        <v>5021</v>
      </c>
      <c r="D1023" s="139">
        <v>1013211</v>
      </c>
      <c r="F1023" s="139">
        <v>32.721299999999999</v>
      </c>
      <c r="G1023" s="139">
        <v>-101.633</v>
      </c>
      <c r="H1023" s="139" t="s">
        <v>3502</v>
      </c>
      <c r="I1023" s="139" t="s">
        <v>3503</v>
      </c>
      <c r="J1023" s="139" t="s">
        <v>115</v>
      </c>
      <c r="K1023" s="139">
        <v>79738</v>
      </c>
      <c r="L1023" s="139" t="s">
        <v>2105</v>
      </c>
      <c r="M1023" s="139">
        <v>0</v>
      </c>
      <c r="N1023" s="139" t="s">
        <v>2106</v>
      </c>
    </row>
    <row r="1024" spans="1:14" ht="15.75" customHeight="1">
      <c r="A1024" s="139">
        <v>2018</v>
      </c>
      <c r="B1024" s="100" t="s">
        <v>633</v>
      </c>
      <c r="C1024" s="139" t="s">
        <v>5022</v>
      </c>
      <c r="D1024" s="139">
        <v>1012086</v>
      </c>
      <c r="E1024" s="139" t="s">
        <v>5023</v>
      </c>
      <c r="F1024" s="139">
        <v>40.753520000000002</v>
      </c>
      <c r="G1024" s="139">
        <v>-73.706580000000002</v>
      </c>
      <c r="H1024" s="139" t="s">
        <v>5024</v>
      </c>
      <c r="I1024" s="139" t="s">
        <v>5025</v>
      </c>
      <c r="J1024" s="139" t="s">
        <v>87</v>
      </c>
      <c r="K1024" s="139">
        <v>11040</v>
      </c>
      <c r="L1024" s="139" t="s">
        <v>5026</v>
      </c>
      <c r="M1024" s="139">
        <v>31899</v>
      </c>
      <c r="N1024" s="139" t="s">
        <v>1054</v>
      </c>
    </row>
    <row r="1025" spans="1:14" ht="15.75" customHeight="1">
      <c r="A1025" s="139">
        <v>2018</v>
      </c>
      <c r="B1025" s="100" t="s">
        <v>633</v>
      </c>
      <c r="C1025" s="139" t="s">
        <v>5027</v>
      </c>
      <c r="D1025" s="139">
        <v>1001984</v>
      </c>
      <c r="E1025" s="139" t="s">
        <v>5028</v>
      </c>
      <c r="F1025" s="139">
        <v>33.943607999999998</v>
      </c>
      <c r="G1025" s="139">
        <v>-118.404692</v>
      </c>
      <c r="H1025" s="139" t="s">
        <v>5029</v>
      </c>
      <c r="I1025" s="139" t="s">
        <v>2614</v>
      </c>
      <c r="J1025" s="139" t="s">
        <v>15</v>
      </c>
      <c r="K1025" s="139">
        <v>90045</v>
      </c>
      <c r="L1025" s="139" t="s">
        <v>5030</v>
      </c>
      <c r="M1025" s="139">
        <v>23973</v>
      </c>
      <c r="N1025" s="139" t="s">
        <v>1054</v>
      </c>
    </row>
    <row r="1026" spans="1:14" ht="15.75" customHeight="1">
      <c r="A1026" s="139">
        <v>2018</v>
      </c>
      <c r="B1026" s="100" t="s">
        <v>633</v>
      </c>
      <c r="C1026" s="139" t="s">
        <v>5031</v>
      </c>
      <c r="D1026" s="139">
        <v>1006627</v>
      </c>
      <c r="E1026" s="139" t="s">
        <v>5032</v>
      </c>
      <c r="F1026" s="139">
        <v>33.813229999999997</v>
      </c>
      <c r="G1026" s="139">
        <v>-118.24298</v>
      </c>
      <c r="H1026" s="139" t="s">
        <v>5033</v>
      </c>
      <c r="I1026" s="139" t="s">
        <v>1411</v>
      </c>
      <c r="J1026" s="139" t="s">
        <v>15</v>
      </c>
      <c r="K1026" s="139">
        <v>90810</v>
      </c>
      <c r="L1026" s="139" t="s">
        <v>1744</v>
      </c>
      <c r="M1026" s="139">
        <v>5509678</v>
      </c>
      <c r="N1026" s="139" t="s">
        <v>2428</v>
      </c>
    </row>
    <row r="1027" spans="1:14" ht="15.75" customHeight="1">
      <c r="A1027" s="139">
        <v>2018</v>
      </c>
      <c r="B1027" s="100" t="s">
        <v>633</v>
      </c>
      <c r="C1027" s="139" t="s">
        <v>5034</v>
      </c>
      <c r="D1027" s="139">
        <v>1010003</v>
      </c>
      <c r="E1027" s="139" t="s">
        <v>5035</v>
      </c>
      <c r="F1027" s="139">
        <v>36.181199999999997</v>
      </c>
      <c r="G1027" s="139">
        <v>-120.15260000000001</v>
      </c>
      <c r="H1027" s="139" t="s">
        <v>5036</v>
      </c>
      <c r="I1027" s="139" t="s">
        <v>2195</v>
      </c>
      <c r="J1027" s="139" t="s">
        <v>15</v>
      </c>
      <c r="K1027" s="139">
        <v>93234</v>
      </c>
      <c r="L1027" s="139" t="s">
        <v>5037</v>
      </c>
      <c r="M1027" s="139">
        <v>59442</v>
      </c>
      <c r="N1027" s="139" t="s">
        <v>1054</v>
      </c>
    </row>
    <row r="1028" spans="1:14" ht="15.75" customHeight="1">
      <c r="A1028" s="139">
        <v>2018</v>
      </c>
      <c r="B1028" s="100" t="s">
        <v>633</v>
      </c>
      <c r="C1028" s="139" t="s">
        <v>5038</v>
      </c>
      <c r="D1028" s="139">
        <v>1012527</v>
      </c>
      <c r="E1028" s="139" t="s">
        <v>5039</v>
      </c>
      <c r="F1028" s="139">
        <v>30.908518999999998</v>
      </c>
      <c r="G1028" s="139">
        <v>-93.921018000000004</v>
      </c>
      <c r="H1028" s="139" t="s">
        <v>5040</v>
      </c>
      <c r="I1028" s="139" t="s">
        <v>3119</v>
      </c>
      <c r="J1028" s="139" t="s">
        <v>115</v>
      </c>
      <c r="K1028" s="139">
        <v>75951</v>
      </c>
      <c r="L1028" s="139" t="s">
        <v>5041</v>
      </c>
      <c r="M1028" s="139">
        <v>15354</v>
      </c>
      <c r="N1028" s="139" t="s">
        <v>1054</v>
      </c>
    </row>
    <row r="1029" spans="1:14" ht="15.75" customHeight="1">
      <c r="A1029" s="139">
        <v>2018</v>
      </c>
      <c r="B1029" s="100" t="s">
        <v>633</v>
      </c>
      <c r="C1029" s="139" t="s">
        <v>5042</v>
      </c>
      <c r="D1029" s="139">
        <v>1010825</v>
      </c>
      <c r="E1029" s="139" t="s">
        <v>5043</v>
      </c>
      <c r="F1029" s="139">
        <v>30.04918</v>
      </c>
      <c r="G1029" s="139">
        <v>-90.684030000000007</v>
      </c>
      <c r="H1029" s="139" t="s">
        <v>5044</v>
      </c>
      <c r="I1029" s="139" t="s">
        <v>2547</v>
      </c>
      <c r="J1029" s="139" t="s">
        <v>50</v>
      </c>
      <c r="K1029" s="139">
        <v>70052</v>
      </c>
      <c r="L1029" s="139" t="s">
        <v>5045</v>
      </c>
      <c r="M1029" s="139">
        <v>108243</v>
      </c>
      <c r="N1029" s="139" t="s">
        <v>1054</v>
      </c>
    </row>
    <row r="1030" spans="1:14" ht="15.75" customHeight="1">
      <c r="A1030" s="139">
        <v>2018</v>
      </c>
      <c r="B1030" s="100" t="s">
        <v>633</v>
      </c>
      <c r="C1030" s="139" t="s">
        <v>5046</v>
      </c>
      <c r="D1030" s="139">
        <v>1004098</v>
      </c>
      <c r="E1030" s="139" t="s">
        <v>5047</v>
      </c>
      <c r="F1030" s="139">
        <v>40.902320000000003</v>
      </c>
      <c r="G1030" s="139">
        <v>-74.131789999999995</v>
      </c>
      <c r="H1030" s="139" t="s">
        <v>5048</v>
      </c>
      <c r="I1030" s="139" t="s">
        <v>5049</v>
      </c>
      <c r="J1030" s="139" t="s">
        <v>81</v>
      </c>
      <c r="K1030" s="139">
        <v>7407</v>
      </c>
      <c r="L1030" s="139" t="s">
        <v>5050</v>
      </c>
      <c r="M1030" s="139">
        <v>65524</v>
      </c>
      <c r="N1030" s="139" t="s">
        <v>1054</v>
      </c>
    </row>
    <row r="1031" spans="1:14" ht="15.75" customHeight="1">
      <c r="A1031" s="139">
        <v>2018</v>
      </c>
      <c r="B1031" s="100" t="s">
        <v>633</v>
      </c>
      <c r="C1031" s="139" t="s">
        <v>5051</v>
      </c>
      <c r="D1031" s="139">
        <v>1005374</v>
      </c>
      <c r="E1031" s="139" t="s">
        <v>5052</v>
      </c>
      <c r="F1031" s="139">
        <v>41.276969999999999</v>
      </c>
      <c r="G1031" s="139">
        <v>-89.317239999999998</v>
      </c>
      <c r="H1031" s="139" t="s">
        <v>4257</v>
      </c>
      <c r="I1031" s="139" t="s">
        <v>2837</v>
      </c>
      <c r="J1031" s="139" t="s">
        <v>36</v>
      </c>
      <c r="K1031" s="139">
        <v>61327</v>
      </c>
      <c r="L1031" s="139" t="s">
        <v>5053</v>
      </c>
      <c r="M1031" s="139">
        <v>509289</v>
      </c>
      <c r="N1031" s="139" t="s">
        <v>1054</v>
      </c>
    </row>
    <row r="1032" spans="1:14" ht="15.75" customHeight="1">
      <c r="A1032" s="139">
        <v>2018</v>
      </c>
      <c r="B1032" s="100" t="s">
        <v>633</v>
      </c>
      <c r="C1032" s="139" t="s">
        <v>5054</v>
      </c>
      <c r="D1032" s="139">
        <v>1005855</v>
      </c>
      <c r="E1032" s="139" t="s">
        <v>5055</v>
      </c>
      <c r="F1032" s="139">
        <v>44.227139999999999</v>
      </c>
      <c r="G1032" s="139">
        <v>-86.288359999999997</v>
      </c>
      <c r="H1032" s="139" t="s">
        <v>5056</v>
      </c>
      <c r="I1032" s="139" t="s">
        <v>5057</v>
      </c>
      <c r="J1032" s="139" t="s">
        <v>61</v>
      </c>
      <c r="K1032" s="139">
        <v>49660</v>
      </c>
      <c r="L1032" s="139" t="s">
        <v>5058</v>
      </c>
      <c r="M1032" s="139">
        <v>106445</v>
      </c>
      <c r="N1032" s="139" t="s">
        <v>1054</v>
      </c>
    </row>
    <row r="1033" spans="1:14" ht="15.75" customHeight="1">
      <c r="A1033" s="139">
        <v>2018</v>
      </c>
      <c r="B1033" s="100" t="s">
        <v>633</v>
      </c>
      <c r="C1033" s="139" t="s">
        <v>5059</v>
      </c>
      <c r="D1033" s="139">
        <v>1007661</v>
      </c>
      <c r="E1033" s="139" t="s">
        <v>5060</v>
      </c>
      <c r="F1033" s="139">
        <v>33.364142999999999</v>
      </c>
      <c r="G1033" s="139">
        <v>-92.716924000000006</v>
      </c>
      <c r="H1033" s="139" t="s">
        <v>5061</v>
      </c>
      <c r="I1033" s="139" t="s">
        <v>2339</v>
      </c>
      <c r="J1033" s="139" t="s">
        <v>12</v>
      </c>
      <c r="K1033" s="139">
        <v>71762</v>
      </c>
      <c r="L1033" s="139" t="s">
        <v>5062</v>
      </c>
      <c r="M1033" s="139">
        <v>284029</v>
      </c>
      <c r="N1033" s="139" t="s">
        <v>1745</v>
      </c>
    </row>
    <row r="1034" spans="1:14" ht="15.75" customHeight="1">
      <c r="A1034" s="139">
        <v>2018</v>
      </c>
      <c r="B1034" s="100" t="s">
        <v>633</v>
      </c>
      <c r="C1034" s="139" t="s">
        <v>5063</v>
      </c>
      <c r="D1034" s="139">
        <v>1001809</v>
      </c>
      <c r="E1034" s="139" t="s">
        <v>5064</v>
      </c>
      <c r="F1034" s="139">
        <v>42.88335</v>
      </c>
      <c r="G1034" s="139">
        <v>-82.491546999999997</v>
      </c>
      <c r="H1034" s="139" t="s">
        <v>5065</v>
      </c>
      <c r="I1034" s="139" t="s">
        <v>2335</v>
      </c>
      <c r="J1034" s="139" t="s">
        <v>61</v>
      </c>
      <c r="K1034" s="139">
        <v>48040</v>
      </c>
      <c r="L1034" s="139" t="s">
        <v>5066</v>
      </c>
      <c r="M1034" s="139">
        <v>80004</v>
      </c>
      <c r="N1034" s="139" t="s">
        <v>1054</v>
      </c>
    </row>
    <row r="1035" spans="1:14" ht="15.75" customHeight="1">
      <c r="A1035" s="139">
        <v>2018</v>
      </c>
      <c r="B1035" s="100" t="s">
        <v>633</v>
      </c>
      <c r="C1035" s="139" t="s">
        <v>5067</v>
      </c>
      <c r="D1035" s="139">
        <v>1006452</v>
      </c>
      <c r="E1035" s="139" t="s">
        <v>5068</v>
      </c>
      <c r="F1035" s="139">
        <v>42.368119999999998</v>
      </c>
      <c r="G1035" s="139">
        <v>-71.009410000000003</v>
      </c>
      <c r="H1035" s="139" t="s">
        <v>5069</v>
      </c>
      <c r="I1035" s="139" t="s">
        <v>3728</v>
      </c>
      <c r="J1035" s="139" t="s">
        <v>58</v>
      </c>
      <c r="K1035" s="139">
        <v>2128</v>
      </c>
      <c r="L1035" s="139" t="s">
        <v>5070</v>
      </c>
      <c r="M1035" s="139">
        <v>25035</v>
      </c>
      <c r="N1035" s="139" t="s">
        <v>1054</v>
      </c>
    </row>
    <row r="1036" spans="1:14" ht="15.75" customHeight="1">
      <c r="A1036" s="139">
        <v>2018</v>
      </c>
      <c r="B1036" s="100" t="s">
        <v>633</v>
      </c>
      <c r="C1036" s="139" t="s">
        <v>5071</v>
      </c>
      <c r="D1036" s="139">
        <v>1013125</v>
      </c>
      <c r="E1036" s="139" t="s">
        <v>5072</v>
      </c>
      <c r="F1036" s="139">
        <v>41.185878000000002</v>
      </c>
      <c r="G1036" s="139">
        <v>-80.857487000000006</v>
      </c>
      <c r="H1036" s="139" t="s">
        <v>5073</v>
      </c>
      <c r="I1036" s="139" t="s">
        <v>3664</v>
      </c>
      <c r="J1036" s="139" t="s">
        <v>95</v>
      </c>
      <c r="K1036" s="139">
        <v>44481</v>
      </c>
      <c r="L1036" s="139" t="s">
        <v>5074</v>
      </c>
      <c r="M1036" s="139">
        <v>37216</v>
      </c>
      <c r="N1036" s="139" t="s">
        <v>1054</v>
      </c>
    </row>
    <row r="1037" spans="1:14" ht="15.75" customHeight="1">
      <c r="A1037" s="139">
        <v>2018</v>
      </c>
      <c r="B1037" s="100" t="s">
        <v>633</v>
      </c>
      <c r="C1037" s="139" t="s">
        <v>5075</v>
      </c>
      <c r="D1037" s="139">
        <v>1006685</v>
      </c>
      <c r="E1037" s="139" t="s">
        <v>5076</v>
      </c>
      <c r="F1037" s="139">
        <v>44.022151999999998</v>
      </c>
      <c r="G1037" s="139">
        <v>-92.466615000000004</v>
      </c>
      <c r="H1037" s="139" t="s">
        <v>5077</v>
      </c>
      <c r="I1037" s="139" t="s">
        <v>5078</v>
      </c>
      <c r="J1037" s="139" t="s">
        <v>62</v>
      </c>
      <c r="K1037" s="139">
        <v>55905</v>
      </c>
      <c r="L1037" s="139" t="s">
        <v>5079</v>
      </c>
      <c r="M1037" s="139">
        <v>73375</v>
      </c>
      <c r="N1037" s="139" t="s">
        <v>1054</v>
      </c>
    </row>
    <row r="1038" spans="1:14" ht="15.75" customHeight="1">
      <c r="A1038" s="139">
        <v>2018</v>
      </c>
      <c r="B1038" s="100" t="s">
        <v>633</v>
      </c>
      <c r="C1038" s="139" t="s">
        <v>5080</v>
      </c>
      <c r="D1038" s="139">
        <v>1002283</v>
      </c>
      <c r="E1038" s="139" t="s">
        <v>5081</v>
      </c>
      <c r="F1038" s="139">
        <v>46.663611000000003</v>
      </c>
      <c r="G1038" s="139">
        <v>-67.903889000000007</v>
      </c>
      <c r="H1038" s="139" t="s">
        <v>5082</v>
      </c>
      <c r="I1038" s="139" t="s">
        <v>5083</v>
      </c>
      <c r="J1038" s="139" t="s">
        <v>52</v>
      </c>
      <c r="K1038" s="139">
        <v>4740</v>
      </c>
      <c r="L1038" s="139" t="s">
        <v>5084</v>
      </c>
      <c r="M1038" s="139">
        <v>22761</v>
      </c>
      <c r="N1038" s="139" t="s">
        <v>1127</v>
      </c>
    </row>
    <row r="1039" spans="1:14" ht="15.75" customHeight="1">
      <c r="A1039" s="139">
        <v>2018</v>
      </c>
      <c r="B1039" s="100" t="s">
        <v>633</v>
      </c>
      <c r="C1039" s="139" t="s">
        <v>5085</v>
      </c>
      <c r="D1039" s="139">
        <v>1002284</v>
      </c>
      <c r="E1039" s="139" t="s">
        <v>5086</v>
      </c>
      <c r="F1039" s="139">
        <v>44.454600999999997</v>
      </c>
      <c r="G1039" s="139">
        <v>-89.540801999999999</v>
      </c>
      <c r="H1039" s="139" t="s">
        <v>5087</v>
      </c>
      <c r="I1039" s="139" t="s">
        <v>2269</v>
      </c>
      <c r="J1039" s="139" t="s">
        <v>132</v>
      </c>
      <c r="K1039" s="139">
        <v>54467</v>
      </c>
      <c r="L1039" s="139" t="s">
        <v>5084</v>
      </c>
      <c r="M1039" s="139">
        <v>42843</v>
      </c>
      <c r="N1039" s="139" t="s">
        <v>1127</v>
      </c>
    </row>
    <row r="1040" spans="1:14" ht="15.75" customHeight="1">
      <c r="A1040" s="139">
        <v>2018</v>
      </c>
      <c r="B1040" s="100" t="s">
        <v>633</v>
      </c>
      <c r="C1040" s="139" t="s">
        <v>5085</v>
      </c>
      <c r="D1040" s="139">
        <v>1002287</v>
      </c>
      <c r="E1040" s="139" t="s">
        <v>5088</v>
      </c>
      <c r="F1040" s="139">
        <v>46.839167000000003</v>
      </c>
      <c r="G1040" s="139">
        <v>-119.174722</v>
      </c>
      <c r="H1040" s="139" t="s">
        <v>4551</v>
      </c>
      <c r="I1040" s="139" t="s">
        <v>3135</v>
      </c>
      <c r="J1040" s="139" t="s">
        <v>126</v>
      </c>
      <c r="K1040" s="139">
        <v>99344</v>
      </c>
      <c r="L1040" s="139" t="s">
        <v>5084</v>
      </c>
      <c r="M1040" s="139">
        <v>36883</v>
      </c>
      <c r="N1040" s="139" t="s">
        <v>1127</v>
      </c>
    </row>
    <row r="1041" spans="1:14" ht="15.75" customHeight="1">
      <c r="A1041" s="139">
        <v>2018</v>
      </c>
      <c r="B1041" s="100" t="s">
        <v>633</v>
      </c>
      <c r="C1041" s="139" t="s">
        <v>5085</v>
      </c>
      <c r="D1041" s="139">
        <v>1002285</v>
      </c>
      <c r="E1041" s="139" t="s">
        <v>5089</v>
      </c>
      <c r="F1041" s="139">
        <v>42.535437000000002</v>
      </c>
      <c r="G1041" s="139">
        <v>-113.84516000000001</v>
      </c>
      <c r="H1041" s="139" t="s">
        <v>5090</v>
      </c>
      <c r="I1041" s="139" t="s">
        <v>5091</v>
      </c>
      <c r="J1041" s="139" t="s">
        <v>34</v>
      </c>
      <c r="K1041" s="139">
        <v>83318</v>
      </c>
      <c r="L1041" s="139" t="s">
        <v>5084</v>
      </c>
      <c r="M1041" s="139">
        <v>54980</v>
      </c>
      <c r="N1041" s="139" t="s">
        <v>1127</v>
      </c>
    </row>
    <row r="1042" spans="1:14" ht="15.75" customHeight="1">
      <c r="A1042" s="139">
        <v>2018</v>
      </c>
      <c r="B1042" s="100" t="s">
        <v>633</v>
      </c>
      <c r="C1042" s="139" t="s">
        <v>5092</v>
      </c>
      <c r="D1042" s="139">
        <v>1006466</v>
      </c>
      <c r="E1042" s="139" t="s">
        <v>5093</v>
      </c>
      <c r="F1042" s="139">
        <v>35.158444000000003</v>
      </c>
      <c r="G1042" s="139">
        <v>-89.966753999999995</v>
      </c>
      <c r="H1042" s="139" t="s">
        <v>2642</v>
      </c>
      <c r="I1042" s="139" t="s">
        <v>2066</v>
      </c>
      <c r="J1042" s="139" t="s">
        <v>113</v>
      </c>
      <c r="K1042" s="139">
        <v>38108</v>
      </c>
      <c r="L1042" s="139" t="s">
        <v>1093</v>
      </c>
      <c r="M1042" s="139">
        <v>37368</v>
      </c>
      <c r="N1042" s="139" t="s">
        <v>1054</v>
      </c>
    </row>
    <row r="1043" spans="1:14" ht="15.75" customHeight="1">
      <c r="A1043" s="139">
        <v>2018</v>
      </c>
      <c r="B1043" s="100" t="s">
        <v>633</v>
      </c>
      <c r="C1043" s="139" t="s">
        <v>5094</v>
      </c>
      <c r="D1043" s="139">
        <v>1007059</v>
      </c>
      <c r="E1043" s="139" t="s">
        <v>5095</v>
      </c>
      <c r="F1043" s="139">
        <v>29.930278000000001</v>
      </c>
      <c r="G1043" s="139">
        <v>-89.943888999999999</v>
      </c>
      <c r="H1043" s="139" t="s">
        <v>5096</v>
      </c>
      <c r="I1043" s="139" t="s">
        <v>2417</v>
      </c>
      <c r="J1043" s="139" t="s">
        <v>50</v>
      </c>
      <c r="K1043" s="139">
        <v>70075</v>
      </c>
      <c r="L1043" s="139" t="s">
        <v>2965</v>
      </c>
      <c r="M1043" s="139">
        <v>685605</v>
      </c>
      <c r="N1043" s="139" t="s">
        <v>1306</v>
      </c>
    </row>
    <row r="1044" spans="1:14" ht="15.75" customHeight="1">
      <c r="A1044" s="139">
        <v>2018</v>
      </c>
      <c r="B1044" s="100" t="s">
        <v>633</v>
      </c>
      <c r="C1044" s="139" t="s">
        <v>5097</v>
      </c>
      <c r="D1044" s="139">
        <v>1004249</v>
      </c>
      <c r="E1044" s="139" t="s">
        <v>5098</v>
      </c>
      <c r="F1044" s="139">
        <v>33.189360000000001</v>
      </c>
      <c r="G1044" s="139">
        <v>-87.260620000000003</v>
      </c>
      <c r="H1044" s="139" t="s">
        <v>5099</v>
      </c>
      <c r="I1044" s="139" t="s">
        <v>4187</v>
      </c>
      <c r="J1044" s="139" t="s">
        <v>3</v>
      </c>
      <c r="K1044" s="139">
        <v>35490</v>
      </c>
      <c r="L1044" s="139" t="s">
        <v>2955</v>
      </c>
      <c r="M1044" s="139">
        <v>47651</v>
      </c>
      <c r="N1044" s="139" t="s">
        <v>1054</v>
      </c>
    </row>
    <row r="1045" spans="1:14" ht="15.75" customHeight="1">
      <c r="A1045" s="139">
        <v>2018</v>
      </c>
      <c r="B1045" s="100" t="s">
        <v>633</v>
      </c>
      <c r="C1045" s="139" t="s">
        <v>5100</v>
      </c>
      <c r="D1045" s="139">
        <v>1003063</v>
      </c>
      <c r="E1045" s="139" t="s">
        <v>5101</v>
      </c>
      <c r="F1045" s="139">
        <v>43.761088999999998</v>
      </c>
      <c r="G1045" s="139">
        <v>-88.464102999999994</v>
      </c>
      <c r="H1045" s="139" t="s">
        <v>5102</v>
      </c>
      <c r="I1045" s="139" t="s">
        <v>5103</v>
      </c>
      <c r="J1045" s="139" t="s">
        <v>132</v>
      </c>
      <c r="K1045" s="139">
        <v>54936</v>
      </c>
      <c r="L1045" s="139" t="s">
        <v>5104</v>
      </c>
      <c r="M1045" s="139">
        <v>39055</v>
      </c>
      <c r="N1045" s="139" t="s">
        <v>1054</v>
      </c>
    </row>
    <row r="1046" spans="1:14" ht="15.75" customHeight="1">
      <c r="A1046" s="139">
        <v>2018</v>
      </c>
      <c r="B1046" s="100" t="s">
        <v>633</v>
      </c>
      <c r="C1046" s="139" t="s">
        <v>5105</v>
      </c>
      <c r="D1046" s="139">
        <v>1005105</v>
      </c>
      <c r="E1046" s="139" t="s">
        <v>5106</v>
      </c>
      <c r="F1046" s="139">
        <v>44.893089000000003</v>
      </c>
      <c r="G1046" s="139">
        <v>-93.232433</v>
      </c>
      <c r="H1046" s="139" t="s">
        <v>5107</v>
      </c>
      <c r="I1046" s="139" t="s">
        <v>4257</v>
      </c>
      <c r="J1046" s="139" t="s">
        <v>62</v>
      </c>
      <c r="K1046" s="139">
        <v>55450</v>
      </c>
      <c r="L1046" s="139" t="s">
        <v>5108</v>
      </c>
      <c r="M1046" s="139">
        <v>28109</v>
      </c>
      <c r="N1046" s="139" t="s">
        <v>1054</v>
      </c>
    </row>
    <row r="1047" spans="1:14" ht="15.75" customHeight="1">
      <c r="A1047" s="139">
        <v>2018</v>
      </c>
      <c r="B1047" s="100" t="s">
        <v>633</v>
      </c>
      <c r="C1047" s="139" t="s">
        <v>5109</v>
      </c>
      <c r="D1047" s="139">
        <v>1001644</v>
      </c>
      <c r="E1047" s="139" t="s">
        <v>5110</v>
      </c>
      <c r="F1047" s="139">
        <v>39.261780000000002</v>
      </c>
      <c r="G1047" s="139">
        <v>-79.428359999999998</v>
      </c>
      <c r="H1047" s="139" t="s">
        <v>3325</v>
      </c>
      <c r="I1047" s="139" t="s">
        <v>5111</v>
      </c>
      <c r="J1047" s="139" t="s">
        <v>55</v>
      </c>
      <c r="K1047" s="139">
        <v>21550</v>
      </c>
      <c r="L1047" s="139" t="s">
        <v>5112</v>
      </c>
      <c r="M1047" s="139">
        <v>41329</v>
      </c>
      <c r="N1047" s="139" t="s">
        <v>1054</v>
      </c>
    </row>
    <row r="1048" spans="1:14" ht="15.75" customHeight="1">
      <c r="A1048" s="139">
        <v>2018</v>
      </c>
      <c r="B1048" s="100" t="s">
        <v>633</v>
      </c>
      <c r="C1048" s="139" t="s">
        <v>5113</v>
      </c>
      <c r="D1048" s="139">
        <v>1006611</v>
      </c>
      <c r="E1048" s="139" t="s">
        <v>5114</v>
      </c>
      <c r="F1048" s="139">
        <v>36.189225</v>
      </c>
      <c r="G1048" s="139">
        <v>-115.188545</v>
      </c>
      <c r="H1048" s="139" t="s">
        <v>5115</v>
      </c>
      <c r="I1048" s="139" t="s">
        <v>2606</v>
      </c>
      <c r="J1048" s="139" t="s">
        <v>76</v>
      </c>
      <c r="K1048" s="139">
        <v>89158</v>
      </c>
      <c r="L1048" s="139" t="s">
        <v>5116</v>
      </c>
      <c r="M1048" s="139">
        <v>130112</v>
      </c>
      <c r="N1048" s="139" t="s">
        <v>1054</v>
      </c>
    </row>
    <row r="1049" spans="1:14" ht="15.75" customHeight="1">
      <c r="A1049" s="139">
        <v>2018</v>
      </c>
      <c r="B1049" s="100" t="s">
        <v>633</v>
      </c>
      <c r="C1049" s="139" t="s">
        <v>5117</v>
      </c>
      <c r="D1049" s="139">
        <v>1002865</v>
      </c>
      <c r="E1049" s="139" t="s">
        <v>5118</v>
      </c>
      <c r="F1049" s="139">
        <v>39.561</v>
      </c>
      <c r="G1049" s="139">
        <v>-95.133300000000006</v>
      </c>
      <c r="H1049" s="139" t="s">
        <v>5119</v>
      </c>
      <c r="I1049" s="139" t="s">
        <v>5119</v>
      </c>
      <c r="J1049" s="139" t="s">
        <v>44</v>
      </c>
      <c r="K1049" s="139">
        <v>66002</v>
      </c>
      <c r="L1049" s="139" t="s">
        <v>5120</v>
      </c>
      <c r="M1049" s="139">
        <v>139412</v>
      </c>
      <c r="N1049" s="139" t="s">
        <v>1127</v>
      </c>
    </row>
    <row r="1050" spans="1:14" ht="15.75" customHeight="1">
      <c r="A1050" s="139">
        <v>2018</v>
      </c>
      <c r="B1050" s="100" t="s">
        <v>633</v>
      </c>
      <c r="C1050" s="139" t="s">
        <v>5121</v>
      </c>
      <c r="D1050" s="139">
        <v>1004530</v>
      </c>
      <c r="E1050" s="139" t="s">
        <v>5122</v>
      </c>
      <c r="F1050" s="139">
        <v>39.098666999999999</v>
      </c>
      <c r="G1050" s="139">
        <v>-84.860861</v>
      </c>
      <c r="H1050" s="139" t="s">
        <v>1738</v>
      </c>
      <c r="I1050" s="139" t="s">
        <v>1739</v>
      </c>
      <c r="J1050" s="139" t="s">
        <v>39</v>
      </c>
      <c r="K1050" s="139">
        <v>47025</v>
      </c>
      <c r="L1050" s="139" t="s">
        <v>5123</v>
      </c>
      <c r="M1050" s="139">
        <v>72894</v>
      </c>
      <c r="N1050" s="139" t="s">
        <v>1133</v>
      </c>
    </row>
    <row r="1051" spans="1:14" ht="15.75" customHeight="1">
      <c r="A1051" s="139">
        <v>2018</v>
      </c>
      <c r="B1051" s="100" t="s">
        <v>633</v>
      </c>
      <c r="C1051" s="139" t="s">
        <v>5124</v>
      </c>
      <c r="D1051" s="139">
        <v>1005305</v>
      </c>
      <c r="E1051" s="139" t="s">
        <v>5125</v>
      </c>
      <c r="F1051" s="139">
        <v>39.510390000000001</v>
      </c>
      <c r="G1051" s="139">
        <v>-84.734489999999994</v>
      </c>
      <c r="H1051" s="139" t="s">
        <v>5126</v>
      </c>
      <c r="I1051" s="139" t="s">
        <v>3293</v>
      </c>
      <c r="J1051" s="139" t="s">
        <v>95</v>
      </c>
      <c r="K1051" s="139">
        <v>45056</v>
      </c>
      <c r="L1051" s="139" t="s">
        <v>5127</v>
      </c>
      <c r="M1051" s="139">
        <v>27988</v>
      </c>
      <c r="N1051" s="139" t="s">
        <v>1054</v>
      </c>
    </row>
    <row r="1052" spans="1:14" ht="15.75" customHeight="1">
      <c r="A1052" s="139">
        <v>2018</v>
      </c>
      <c r="B1052" s="100" t="s">
        <v>633</v>
      </c>
      <c r="C1052" s="139" t="s">
        <v>5128</v>
      </c>
      <c r="D1052" s="139">
        <v>1004503</v>
      </c>
      <c r="E1052" s="139" t="s">
        <v>5129</v>
      </c>
      <c r="F1052" s="139">
        <v>34.176273999999999</v>
      </c>
      <c r="G1052" s="139">
        <v>-97.169066999999998</v>
      </c>
      <c r="H1052" s="139" t="s">
        <v>5130</v>
      </c>
      <c r="I1052" s="139" t="s">
        <v>5131</v>
      </c>
      <c r="J1052" s="139" t="s">
        <v>98</v>
      </c>
      <c r="K1052" s="139">
        <v>73401</v>
      </c>
      <c r="L1052" s="139" t="s">
        <v>1362</v>
      </c>
      <c r="M1052" s="139">
        <v>29691</v>
      </c>
      <c r="N1052" s="139" t="s">
        <v>1054</v>
      </c>
    </row>
    <row r="1053" spans="1:14" ht="15.75" customHeight="1">
      <c r="A1053" s="139">
        <v>2018</v>
      </c>
      <c r="B1053" s="100" t="s">
        <v>633</v>
      </c>
      <c r="C1053" s="139" t="s">
        <v>5132</v>
      </c>
      <c r="D1053" s="139">
        <v>1001250</v>
      </c>
      <c r="E1053" s="139" t="s">
        <v>5133</v>
      </c>
      <c r="F1053" s="139">
        <v>42.717799999999997</v>
      </c>
      <c r="G1053" s="139">
        <v>-84.483599999999996</v>
      </c>
      <c r="H1053" s="139" t="s">
        <v>5134</v>
      </c>
      <c r="I1053" s="139" t="s">
        <v>5135</v>
      </c>
      <c r="J1053" s="139" t="s">
        <v>61</v>
      </c>
      <c r="K1053" s="139">
        <v>48824</v>
      </c>
      <c r="L1053" s="139" t="s">
        <v>5136</v>
      </c>
      <c r="M1053" s="139">
        <v>365171</v>
      </c>
      <c r="N1053" s="139" t="s">
        <v>1054</v>
      </c>
    </row>
    <row r="1054" spans="1:14" ht="15.75" customHeight="1">
      <c r="A1054" s="139">
        <v>2018</v>
      </c>
      <c r="B1054" s="100" t="s">
        <v>633</v>
      </c>
      <c r="C1054" s="139" t="s">
        <v>5137</v>
      </c>
      <c r="D1054" s="139">
        <v>1004883</v>
      </c>
      <c r="E1054" s="139" t="s">
        <v>5138</v>
      </c>
      <c r="F1054" s="139">
        <v>45.520650000000003</v>
      </c>
      <c r="G1054" s="139">
        <v>-122.44749</v>
      </c>
      <c r="H1054" s="139" t="s">
        <v>5139</v>
      </c>
      <c r="I1054" s="139" t="s">
        <v>3308</v>
      </c>
      <c r="J1054" s="139" t="s">
        <v>100</v>
      </c>
      <c r="K1054" s="139">
        <v>97030</v>
      </c>
      <c r="L1054" s="139" t="s">
        <v>5140</v>
      </c>
      <c r="M1054" s="139">
        <v>10056</v>
      </c>
      <c r="N1054" s="139" t="s">
        <v>1368</v>
      </c>
    </row>
    <row r="1055" spans="1:14" ht="15.75" customHeight="1">
      <c r="A1055" s="139">
        <v>2018</v>
      </c>
      <c r="B1055" s="100" t="s">
        <v>633</v>
      </c>
      <c r="C1055" s="139" t="s">
        <v>5141</v>
      </c>
      <c r="D1055" s="139">
        <v>1004325</v>
      </c>
      <c r="E1055" s="139" t="s">
        <v>5142</v>
      </c>
      <c r="F1055" s="139">
        <v>43.526800000000001</v>
      </c>
      <c r="G1055" s="139">
        <v>-116.14490000000001</v>
      </c>
      <c r="H1055" s="139" t="s">
        <v>5143</v>
      </c>
      <c r="I1055" s="139" t="s">
        <v>5144</v>
      </c>
      <c r="J1055" s="139" t="s">
        <v>34</v>
      </c>
      <c r="K1055" s="139">
        <v>83707</v>
      </c>
      <c r="L1055" s="139" t="s">
        <v>5145</v>
      </c>
      <c r="M1055" s="139">
        <v>52548</v>
      </c>
      <c r="N1055" s="139" t="s">
        <v>1368</v>
      </c>
    </row>
    <row r="1056" spans="1:14" ht="15.75" customHeight="1">
      <c r="A1056" s="139">
        <v>2018</v>
      </c>
      <c r="B1056" s="100" t="s">
        <v>633</v>
      </c>
      <c r="C1056" s="139" t="s">
        <v>5146</v>
      </c>
      <c r="D1056" s="139">
        <v>1005476</v>
      </c>
      <c r="E1056" s="139" t="s">
        <v>5147</v>
      </c>
      <c r="F1056" s="139">
        <v>40.849958999999998</v>
      </c>
      <c r="G1056" s="139">
        <v>-101.53291299999999</v>
      </c>
      <c r="H1056" s="139" t="s">
        <v>5148</v>
      </c>
      <c r="I1056" s="139" t="s">
        <v>5149</v>
      </c>
      <c r="J1056" s="139" t="s">
        <v>73</v>
      </c>
      <c r="K1056" s="139">
        <v>69150</v>
      </c>
      <c r="L1056" s="139" t="s">
        <v>5150</v>
      </c>
      <c r="M1056" s="139">
        <v>48854</v>
      </c>
      <c r="N1056" s="139" t="s">
        <v>1054</v>
      </c>
    </row>
    <row r="1057" spans="1:14" ht="15.75" customHeight="1">
      <c r="A1057" s="139">
        <v>2018</v>
      </c>
      <c r="B1057" s="100" t="s">
        <v>633</v>
      </c>
      <c r="C1057" s="139" t="s">
        <v>5151</v>
      </c>
      <c r="D1057" s="139">
        <v>1007847</v>
      </c>
      <c r="E1057" s="139" t="s">
        <v>5152</v>
      </c>
      <c r="F1057" s="139">
        <v>39.197221999999996</v>
      </c>
      <c r="G1057" s="139">
        <v>-93.386388999999994</v>
      </c>
      <c r="H1057" s="139" t="s">
        <v>5153</v>
      </c>
      <c r="I1057" s="139" t="s">
        <v>5154</v>
      </c>
      <c r="J1057" s="139" t="s">
        <v>68</v>
      </c>
      <c r="K1057" s="139">
        <v>65339</v>
      </c>
      <c r="L1057" s="139" t="s">
        <v>5155</v>
      </c>
      <c r="M1057" s="139">
        <v>82165</v>
      </c>
      <c r="N1057" s="139" t="s">
        <v>1127</v>
      </c>
    </row>
    <row r="1058" spans="1:14" ht="15.75" customHeight="1">
      <c r="A1058" s="139">
        <v>2018</v>
      </c>
      <c r="B1058" s="100" t="s">
        <v>633</v>
      </c>
      <c r="C1058" s="139" t="s">
        <v>5156</v>
      </c>
      <c r="D1058" s="139">
        <v>1004834</v>
      </c>
      <c r="E1058" s="139" t="s">
        <v>5157</v>
      </c>
      <c r="F1058" s="139">
        <v>35.843420000000002</v>
      </c>
      <c r="G1058" s="139">
        <v>-86.370750000000001</v>
      </c>
      <c r="H1058" s="139" t="s">
        <v>5158</v>
      </c>
      <c r="I1058" s="139" t="s">
        <v>2038</v>
      </c>
      <c r="J1058" s="139" t="s">
        <v>113</v>
      </c>
      <c r="K1058" s="139">
        <v>37132</v>
      </c>
      <c r="L1058" s="139" t="s">
        <v>5159</v>
      </c>
      <c r="M1058" s="139">
        <v>42490</v>
      </c>
      <c r="N1058" s="139" t="s">
        <v>1054</v>
      </c>
    </row>
    <row r="1059" spans="1:14" ht="15.75" customHeight="1">
      <c r="A1059" s="139">
        <v>2018</v>
      </c>
      <c r="B1059" s="100" t="s">
        <v>633</v>
      </c>
      <c r="C1059" s="139" t="s">
        <v>5160</v>
      </c>
      <c r="D1059" s="139">
        <v>1002057</v>
      </c>
      <c r="E1059" s="139" t="s">
        <v>5161</v>
      </c>
      <c r="F1059" s="139">
        <v>31.593299999999999</v>
      </c>
      <c r="G1059" s="139">
        <v>-84.088049999999996</v>
      </c>
      <c r="H1059" s="139" t="s">
        <v>5162</v>
      </c>
      <c r="I1059" s="139" t="s">
        <v>5163</v>
      </c>
      <c r="J1059" s="139" t="s">
        <v>28</v>
      </c>
      <c r="K1059" s="139">
        <v>31705</v>
      </c>
      <c r="L1059" s="139" t="s">
        <v>5164</v>
      </c>
      <c r="M1059" s="139">
        <v>30227</v>
      </c>
      <c r="N1059" s="139" t="s">
        <v>1054</v>
      </c>
    </row>
    <row r="1060" spans="1:14" ht="15.75" customHeight="1">
      <c r="A1060" s="139">
        <v>2018</v>
      </c>
      <c r="B1060" s="100" t="s">
        <v>633</v>
      </c>
      <c r="C1060" s="139" t="s">
        <v>5165</v>
      </c>
      <c r="D1060" s="139">
        <v>1002904</v>
      </c>
      <c r="E1060" s="139" t="s">
        <v>5166</v>
      </c>
      <c r="F1060" s="139">
        <v>39.45241</v>
      </c>
      <c r="G1060" s="139">
        <v>-84.476500000000001</v>
      </c>
      <c r="H1060" s="139" t="s">
        <v>5167</v>
      </c>
      <c r="I1060" s="139" t="s">
        <v>3293</v>
      </c>
      <c r="J1060" s="139" t="s">
        <v>95</v>
      </c>
      <c r="K1060" s="139">
        <v>45067</v>
      </c>
      <c r="L1060" s="139" t="s">
        <v>3557</v>
      </c>
      <c r="M1060" s="139">
        <v>32851</v>
      </c>
      <c r="N1060" s="139" t="s">
        <v>1054</v>
      </c>
    </row>
    <row r="1061" spans="1:14" ht="15.75" customHeight="1">
      <c r="A1061" s="139">
        <v>2018</v>
      </c>
      <c r="B1061" s="100" t="s">
        <v>633</v>
      </c>
      <c r="C1061" s="139" t="s">
        <v>5168</v>
      </c>
      <c r="D1061" s="139">
        <v>1006570</v>
      </c>
      <c r="E1061" s="139" t="s">
        <v>5169</v>
      </c>
      <c r="F1061" s="139">
        <v>43.042119999999997</v>
      </c>
      <c r="G1061" s="139">
        <v>-87.963070000000002</v>
      </c>
      <c r="H1061" s="139" t="s">
        <v>1551</v>
      </c>
      <c r="I1061" s="139" t="s">
        <v>5170</v>
      </c>
      <c r="J1061" s="139" t="s">
        <v>132</v>
      </c>
      <c r="K1061" s="139">
        <v>53208</v>
      </c>
      <c r="L1061" s="139" t="s">
        <v>3557</v>
      </c>
      <c r="M1061" s="139">
        <v>39460</v>
      </c>
      <c r="N1061" s="139" t="s">
        <v>1054</v>
      </c>
    </row>
    <row r="1062" spans="1:14" ht="15.75" customHeight="1">
      <c r="A1062" s="139">
        <v>2018</v>
      </c>
      <c r="B1062" s="100" t="s">
        <v>633</v>
      </c>
      <c r="C1062" s="139" t="s">
        <v>5171</v>
      </c>
      <c r="D1062" s="139">
        <v>1004950</v>
      </c>
      <c r="E1062" s="139" t="s">
        <v>5172</v>
      </c>
      <c r="F1062" s="139">
        <v>35.120688000000001</v>
      </c>
      <c r="G1062" s="139">
        <v>-81.555726000000007</v>
      </c>
      <c r="H1062" s="139" t="s">
        <v>5173</v>
      </c>
      <c r="I1062" s="139" t="s">
        <v>4805</v>
      </c>
      <c r="J1062" s="139" t="s">
        <v>107</v>
      </c>
      <c r="K1062" s="139">
        <v>29702</v>
      </c>
      <c r="L1062" s="139" t="s">
        <v>4772</v>
      </c>
      <c r="M1062" s="139">
        <v>144897</v>
      </c>
      <c r="N1062" s="139" t="s">
        <v>1054</v>
      </c>
    </row>
    <row r="1063" spans="1:14" ht="15.75" customHeight="1">
      <c r="A1063" s="139">
        <v>2018</v>
      </c>
      <c r="B1063" s="100" t="s">
        <v>633</v>
      </c>
      <c r="C1063" s="139" t="s">
        <v>5174</v>
      </c>
      <c r="D1063" s="139">
        <v>1007958</v>
      </c>
      <c r="E1063" s="139" t="s">
        <v>5175</v>
      </c>
      <c r="F1063" s="139">
        <v>34.658740000000002</v>
      </c>
      <c r="G1063" s="139">
        <v>-82.80247</v>
      </c>
      <c r="H1063" s="139" t="s">
        <v>5176</v>
      </c>
      <c r="I1063" s="139" t="s">
        <v>5177</v>
      </c>
      <c r="J1063" s="139" t="s">
        <v>107</v>
      </c>
      <c r="K1063" s="139">
        <v>29670</v>
      </c>
      <c r="L1063" s="139" t="s">
        <v>4772</v>
      </c>
      <c r="M1063" s="139">
        <v>23773</v>
      </c>
      <c r="N1063" s="139" t="s">
        <v>1054</v>
      </c>
    </row>
    <row r="1064" spans="1:14" ht="15.75" customHeight="1">
      <c r="A1064" s="139">
        <v>2018</v>
      </c>
      <c r="B1064" s="100" t="s">
        <v>633</v>
      </c>
      <c r="C1064" s="139" t="s">
        <v>5178</v>
      </c>
      <c r="D1064" s="139">
        <v>1006609</v>
      </c>
      <c r="E1064" s="139" t="s">
        <v>5179</v>
      </c>
      <c r="F1064" s="139">
        <v>43.705629999999999</v>
      </c>
      <c r="G1064" s="139">
        <v>-95.456507000000002</v>
      </c>
      <c r="H1064" s="139" t="s">
        <v>5180</v>
      </c>
      <c r="I1064" s="139" t="s">
        <v>5181</v>
      </c>
      <c r="J1064" s="139" t="s">
        <v>62</v>
      </c>
      <c r="K1064" s="139">
        <v>56119</v>
      </c>
      <c r="L1064" s="139" t="s">
        <v>5182</v>
      </c>
      <c r="M1064" s="139">
        <v>60104</v>
      </c>
      <c r="N1064" s="139" t="s">
        <v>1054</v>
      </c>
    </row>
    <row r="1065" spans="1:14" ht="15.75" customHeight="1">
      <c r="A1065" s="139">
        <v>2018</v>
      </c>
      <c r="B1065" s="100" t="s">
        <v>633</v>
      </c>
      <c r="C1065" s="139" t="s">
        <v>5183</v>
      </c>
      <c r="D1065" s="139">
        <v>1001289</v>
      </c>
      <c r="E1065" s="139" t="s">
        <v>5184</v>
      </c>
      <c r="F1065" s="139">
        <v>42.3611</v>
      </c>
      <c r="G1065" s="139">
        <v>-71.093400000000003</v>
      </c>
      <c r="H1065" s="139" t="s">
        <v>5185</v>
      </c>
      <c r="I1065" s="139" t="s">
        <v>5186</v>
      </c>
      <c r="J1065" s="139" t="s">
        <v>58</v>
      </c>
      <c r="K1065" s="139">
        <v>2139</v>
      </c>
      <c r="L1065" s="139" t="s">
        <v>5187</v>
      </c>
      <c r="M1065" s="139">
        <v>131333</v>
      </c>
      <c r="N1065" s="139" t="s">
        <v>1054</v>
      </c>
    </row>
    <row r="1066" spans="1:14" ht="15.75" customHeight="1">
      <c r="A1066" s="139">
        <v>2018</v>
      </c>
      <c r="B1066" s="100" t="s">
        <v>633</v>
      </c>
      <c r="C1066" s="139" t="s">
        <v>5188</v>
      </c>
      <c r="D1066" s="139">
        <v>1002393</v>
      </c>
      <c r="E1066" s="139" t="s">
        <v>5189</v>
      </c>
      <c r="F1066" s="139">
        <v>30.529361000000002</v>
      </c>
      <c r="G1066" s="139">
        <v>-88.142055999999997</v>
      </c>
      <c r="H1066" s="139" t="s">
        <v>5190</v>
      </c>
      <c r="I1066" s="139" t="s">
        <v>4763</v>
      </c>
      <c r="J1066" s="139" t="s">
        <v>3</v>
      </c>
      <c r="K1066" s="139">
        <v>36582</v>
      </c>
      <c r="L1066" s="139" t="s">
        <v>5191</v>
      </c>
      <c r="M1066" s="139">
        <v>35281</v>
      </c>
      <c r="N1066" s="139" t="s">
        <v>1054</v>
      </c>
    </row>
    <row r="1067" spans="1:14" ht="15.75" customHeight="1">
      <c r="A1067" s="139">
        <v>2018</v>
      </c>
      <c r="B1067" s="100" t="s">
        <v>633</v>
      </c>
      <c r="C1067" s="139" t="s">
        <v>5192</v>
      </c>
      <c r="D1067" s="139">
        <v>1004315</v>
      </c>
      <c r="E1067" s="139" t="s">
        <v>5193</v>
      </c>
      <c r="F1067" s="139">
        <v>34.923436000000002</v>
      </c>
      <c r="G1067" s="139">
        <v>-82.260666000000001</v>
      </c>
      <c r="H1067" s="139" t="s">
        <v>1969</v>
      </c>
      <c r="I1067" s="139" t="s">
        <v>2889</v>
      </c>
      <c r="J1067" s="139" t="s">
        <v>107</v>
      </c>
      <c r="K1067" s="139">
        <v>29652</v>
      </c>
      <c r="L1067" s="139" t="s">
        <v>5194</v>
      </c>
      <c r="M1067" s="139">
        <v>37358</v>
      </c>
      <c r="N1067" s="139" t="s">
        <v>1054</v>
      </c>
    </row>
    <row r="1068" spans="1:14" ht="15.75" customHeight="1">
      <c r="A1068" s="139">
        <v>2018</v>
      </c>
      <c r="B1068" s="100" t="s">
        <v>633</v>
      </c>
      <c r="C1068" s="139" t="s">
        <v>5195</v>
      </c>
      <c r="D1068" s="139">
        <v>1003426</v>
      </c>
      <c r="E1068" s="139" t="s">
        <v>5196</v>
      </c>
      <c r="F1068" s="139">
        <v>43.01932</v>
      </c>
      <c r="G1068" s="139">
        <v>-87.897800000000004</v>
      </c>
      <c r="H1068" s="139" t="s">
        <v>1551</v>
      </c>
      <c r="I1068" s="139" t="s">
        <v>5170</v>
      </c>
      <c r="J1068" s="139" t="s">
        <v>132</v>
      </c>
      <c r="K1068" s="139">
        <v>53207</v>
      </c>
      <c r="L1068" s="139" t="s">
        <v>5197</v>
      </c>
      <c r="M1068" s="139">
        <v>90726</v>
      </c>
      <c r="N1068" s="139" t="s">
        <v>1054</v>
      </c>
    </row>
    <row r="1069" spans="1:14" ht="15.75" customHeight="1">
      <c r="A1069" s="139">
        <v>2018</v>
      </c>
      <c r="B1069" s="100" t="s">
        <v>633</v>
      </c>
      <c r="C1069" s="139" t="s">
        <v>5198</v>
      </c>
      <c r="D1069" s="139">
        <v>1001910</v>
      </c>
      <c r="E1069" s="139" t="s">
        <v>5199</v>
      </c>
      <c r="F1069" s="139">
        <v>30.713809999999999</v>
      </c>
      <c r="G1069" s="139">
        <v>-88.103160000000003</v>
      </c>
      <c r="H1069" s="139" t="s">
        <v>4763</v>
      </c>
      <c r="I1069" s="139" t="s">
        <v>1318</v>
      </c>
      <c r="J1069" s="139" t="s">
        <v>3</v>
      </c>
      <c r="K1069" s="139">
        <v>36617</v>
      </c>
      <c r="L1069" s="139" t="s">
        <v>2241</v>
      </c>
      <c r="M1069" s="139">
        <v>36736</v>
      </c>
      <c r="N1069" s="139" t="s">
        <v>1054</v>
      </c>
    </row>
    <row r="1070" spans="1:14" ht="15.75" customHeight="1">
      <c r="A1070" s="139">
        <v>2018</v>
      </c>
      <c r="B1070" s="100" t="s">
        <v>633</v>
      </c>
      <c r="C1070" s="139" t="s">
        <v>5200</v>
      </c>
      <c r="D1070" s="139">
        <v>1006273</v>
      </c>
      <c r="E1070" s="139" t="s">
        <v>5201</v>
      </c>
      <c r="F1070" s="139">
        <v>44.455080000000002</v>
      </c>
      <c r="G1070" s="139">
        <v>-93.169910000000002</v>
      </c>
      <c r="H1070" s="139" t="s">
        <v>5202</v>
      </c>
      <c r="I1070" s="139" t="s">
        <v>4701</v>
      </c>
      <c r="J1070" s="139" t="s">
        <v>62</v>
      </c>
      <c r="K1070" s="139">
        <v>55057</v>
      </c>
      <c r="L1070" s="139" t="s">
        <v>5203</v>
      </c>
      <c r="M1070" s="139">
        <v>39837</v>
      </c>
      <c r="N1070" s="139" t="s">
        <v>1054</v>
      </c>
    </row>
    <row r="1071" spans="1:14" ht="15.75" customHeight="1">
      <c r="A1071" s="139">
        <v>2018</v>
      </c>
      <c r="B1071" s="100" t="s">
        <v>633</v>
      </c>
      <c r="C1071" s="139" t="s">
        <v>5204</v>
      </c>
      <c r="D1071" s="139">
        <v>1005389</v>
      </c>
      <c r="E1071" s="139" t="s">
        <v>5205</v>
      </c>
      <c r="F1071" s="139">
        <v>34.826430999999999</v>
      </c>
      <c r="G1071" s="139">
        <v>-87.670350999999997</v>
      </c>
      <c r="H1071" s="139" t="s">
        <v>4670</v>
      </c>
      <c r="I1071" s="139" t="s">
        <v>5206</v>
      </c>
      <c r="J1071" s="139" t="s">
        <v>3</v>
      </c>
      <c r="K1071" s="139">
        <v>35630</v>
      </c>
      <c r="L1071" s="139" t="s">
        <v>1258</v>
      </c>
      <c r="M1071" s="139">
        <v>23363</v>
      </c>
      <c r="N1071" s="139" t="s">
        <v>1054</v>
      </c>
    </row>
    <row r="1072" spans="1:14" ht="15.75" customHeight="1">
      <c r="A1072" s="139">
        <v>2018</v>
      </c>
      <c r="B1072" s="100" t="s">
        <v>633</v>
      </c>
      <c r="C1072" s="139" t="s">
        <v>5207</v>
      </c>
      <c r="D1072" s="139">
        <v>1000904</v>
      </c>
      <c r="E1072" s="139" t="s">
        <v>5208</v>
      </c>
      <c r="F1072" s="139">
        <v>39.124004999999997</v>
      </c>
      <c r="G1072" s="139">
        <v>-122.127028</v>
      </c>
      <c r="H1072" s="139" t="s">
        <v>5209</v>
      </c>
      <c r="I1072" s="139" t="s">
        <v>5210</v>
      </c>
      <c r="J1072" s="139" t="s">
        <v>15</v>
      </c>
      <c r="K1072" s="139">
        <v>95987</v>
      </c>
      <c r="L1072" s="139" t="s">
        <v>4998</v>
      </c>
      <c r="M1072" s="139">
        <v>103473</v>
      </c>
      <c r="N1072" s="139" t="s">
        <v>1054</v>
      </c>
    </row>
    <row r="1073" spans="1:14" ht="15.75" customHeight="1">
      <c r="A1073" s="139">
        <v>2018</v>
      </c>
      <c r="B1073" s="100" t="s">
        <v>633</v>
      </c>
      <c r="C1073" s="139" t="s">
        <v>5211</v>
      </c>
      <c r="D1073" s="139">
        <v>1001663</v>
      </c>
      <c r="E1073" s="139" t="s">
        <v>5212</v>
      </c>
      <c r="F1073" s="139">
        <v>44.240670000000001</v>
      </c>
      <c r="G1073" s="139">
        <v>-86.310059999999993</v>
      </c>
      <c r="H1073" s="139" t="s">
        <v>5056</v>
      </c>
      <c r="I1073" s="139" t="s">
        <v>5057</v>
      </c>
      <c r="J1073" s="139" t="s">
        <v>61</v>
      </c>
      <c r="K1073" s="139">
        <v>49660</v>
      </c>
      <c r="L1073" s="139" t="s">
        <v>5213</v>
      </c>
      <c r="M1073" s="139">
        <v>96397</v>
      </c>
      <c r="N1073" s="139" t="s">
        <v>1054</v>
      </c>
    </row>
    <row r="1074" spans="1:14" ht="15.75" customHeight="1">
      <c r="A1074" s="139">
        <v>2018</v>
      </c>
      <c r="B1074" s="100" t="s">
        <v>633</v>
      </c>
      <c r="C1074" s="139" t="s">
        <v>5214</v>
      </c>
      <c r="D1074" s="139">
        <v>1002333</v>
      </c>
      <c r="E1074" s="139" t="s">
        <v>5215</v>
      </c>
      <c r="F1074" s="139">
        <v>42.653610999999998</v>
      </c>
      <c r="G1074" s="139">
        <v>-78.070278000000002</v>
      </c>
      <c r="H1074" s="139" t="s">
        <v>5216</v>
      </c>
      <c r="I1074" s="139" t="s">
        <v>5217</v>
      </c>
      <c r="J1074" s="139" t="s">
        <v>87</v>
      </c>
      <c r="K1074" s="139">
        <v>14550</v>
      </c>
      <c r="L1074" s="139" t="s">
        <v>5213</v>
      </c>
      <c r="M1074" s="139">
        <v>53294</v>
      </c>
      <c r="N1074" s="139" t="s">
        <v>1054</v>
      </c>
    </row>
    <row r="1075" spans="1:14" ht="15.75" customHeight="1">
      <c r="A1075" s="139">
        <v>2018</v>
      </c>
      <c r="B1075" s="100" t="s">
        <v>633</v>
      </c>
      <c r="C1075" s="139" t="s">
        <v>5218</v>
      </c>
      <c r="D1075" s="139">
        <v>1003453</v>
      </c>
      <c r="E1075" s="139" t="s">
        <v>5219</v>
      </c>
      <c r="F1075" s="139">
        <v>38.962791000000003</v>
      </c>
      <c r="G1075" s="139">
        <v>-90.971733</v>
      </c>
      <c r="H1075" s="139" t="s">
        <v>5220</v>
      </c>
      <c r="I1075" s="139" t="s">
        <v>1483</v>
      </c>
      <c r="J1075" s="139" t="s">
        <v>68</v>
      </c>
      <c r="K1075" s="139">
        <v>63379</v>
      </c>
      <c r="L1075" s="139" t="s">
        <v>5221</v>
      </c>
      <c r="M1075" s="139">
        <v>29200</v>
      </c>
      <c r="N1075" s="139" t="s">
        <v>1054</v>
      </c>
    </row>
    <row r="1076" spans="1:14" ht="15.75" customHeight="1">
      <c r="A1076" s="139">
        <v>2018</v>
      </c>
      <c r="B1076" s="100" t="s">
        <v>633</v>
      </c>
      <c r="C1076" s="139" t="s">
        <v>5222</v>
      </c>
      <c r="D1076" s="139">
        <v>1007458</v>
      </c>
      <c r="E1076" s="139" t="s">
        <v>5223</v>
      </c>
      <c r="F1076" s="139">
        <v>29.883333</v>
      </c>
      <c r="G1076" s="139">
        <v>-93.958332999999996</v>
      </c>
      <c r="H1076" s="139" t="s">
        <v>5224</v>
      </c>
      <c r="I1076" s="139" t="s">
        <v>1327</v>
      </c>
      <c r="J1076" s="139" t="s">
        <v>115</v>
      </c>
      <c r="K1076" s="139">
        <v>77640</v>
      </c>
      <c r="L1076" s="139" t="s">
        <v>5225</v>
      </c>
      <c r="M1076" s="139">
        <v>5487670</v>
      </c>
      <c r="N1076" s="139" t="s">
        <v>1306</v>
      </c>
    </row>
    <row r="1077" spans="1:14" ht="15.75" customHeight="1">
      <c r="A1077" s="139">
        <v>2018</v>
      </c>
      <c r="B1077" s="100" t="s">
        <v>633</v>
      </c>
      <c r="C1077" s="139" t="s">
        <v>5226</v>
      </c>
      <c r="D1077" s="139">
        <v>1006489</v>
      </c>
      <c r="E1077" s="139" t="s">
        <v>5227</v>
      </c>
      <c r="F1077" s="139">
        <v>40.789209999999997</v>
      </c>
      <c r="G1077" s="139">
        <v>-73.954819999999998</v>
      </c>
      <c r="H1077" s="139" t="s">
        <v>5228</v>
      </c>
      <c r="I1077" s="139" t="s">
        <v>2520</v>
      </c>
      <c r="J1077" s="139" t="s">
        <v>87</v>
      </c>
      <c r="K1077" s="139">
        <v>10029</v>
      </c>
      <c r="L1077" s="139" t="s">
        <v>5229</v>
      </c>
      <c r="M1077" s="139">
        <v>60301</v>
      </c>
      <c r="N1077" s="139" t="s">
        <v>1054</v>
      </c>
    </row>
    <row r="1078" spans="1:14" ht="15.75" customHeight="1">
      <c r="A1078" s="139">
        <v>2018</v>
      </c>
      <c r="B1078" s="100" t="s">
        <v>633</v>
      </c>
      <c r="C1078" s="139" t="s">
        <v>5230</v>
      </c>
      <c r="D1078" s="139">
        <v>1001757</v>
      </c>
      <c r="E1078" s="139" t="s">
        <v>5231</v>
      </c>
      <c r="F1078" s="139">
        <v>34.545499999999997</v>
      </c>
      <c r="G1078" s="139">
        <v>-85.311943999999997</v>
      </c>
      <c r="H1078" s="139" t="s">
        <v>5232</v>
      </c>
      <c r="I1078" s="139" t="s">
        <v>5233</v>
      </c>
      <c r="J1078" s="139" t="s">
        <v>28</v>
      </c>
      <c r="K1078" s="139">
        <v>30753</v>
      </c>
      <c r="L1078" s="139" t="s">
        <v>5234</v>
      </c>
      <c r="M1078" s="139">
        <v>127523</v>
      </c>
      <c r="N1078" s="139" t="s">
        <v>1054</v>
      </c>
    </row>
    <row r="1079" spans="1:14" ht="15.75" customHeight="1">
      <c r="A1079" s="139">
        <v>2018</v>
      </c>
      <c r="B1079" s="100" t="s">
        <v>633</v>
      </c>
      <c r="C1079" s="139" t="s">
        <v>5235</v>
      </c>
      <c r="D1079" s="139">
        <v>1010550</v>
      </c>
      <c r="E1079" s="139" t="s">
        <v>5236</v>
      </c>
      <c r="F1079" s="139">
        <v>35.471290000000003</v>
      </c>
      <c r="G1079" s="139">
        <v>-115.52864</v>
      </c>
      <c r="H1079" s="139" t="s">
        <v>5237</v>
      </c>
      <c r="I1079" s="139" t="s">
        <v>2210</v>
      </c>
      <c r="J1079" s="139" t="s">
        <v>15</v>
      </c>
      <c r="K1079" s="139">
        <v>92366</v>
      </c>
      <c r="L1079" s="139" t="s">
        <v>5238</v>
      </c>
      <c r="M1079" s="139">
        <v>141</v>
      </c>
      <c r="N1079" s="139" t="s">
        <v>1054</v>
      </c>
    </row>
    <row r="1080" spans="1:14" ht="15.75" customHeight="1">
      <c r="A1080" s="139">
        <v>2018</v>
      </c>
      <c r="B1080" s="100" t="s">
        <v>633</v>
      </c>
      <c r="C1080" s="139" t="s">
        <v>5239</v>
      </c>
      <c r="D1080" s="139">
        <v>1000062</v>
      </c>
      <c r="E1080" s="139" t="s">
        <v>5240</v>
      </c>
      <c r="F1080" s="139">
        <v>41.7</v>
      </c>
      <c r="G1080" s="139">
        <v>-78.48</v>
      </c>
      <c r="H1080" s="139" t="s">
        <v>5241</v>
      </c>
      <c r="I1080" s="139" t="s">
        <v>1352</v>
      </c>
      <c r="J1080" s="139" t="s">
        <v>103</v>
      </c>
      <c r="K1080" s="139">
        <v>16735</v>
      </c>
      <c r="L1080" s="139" t="s">
        <v>1093</v>
      </c>
      <c r="M1080" s="139">
        <v>42722</v>
      </c>
      <c r="N1080" s="139" t="s">
        <v>1054</v>
      </c>
    </row>
    <row r="1081" spans="1:14" ht="15.75" customHeight="1">
      <c r="A1081" s="139">
        <v>2018</v>
      </c>
      <c r="B1081" s="100" t="s">
        <v>633</v>
      </c>
      <c r="C1081" s="139" t="s">
        <v>5242</v>
      </c>
      <c r="D1081" s="139">
        <v>1000351</v>
      </c>
      <c r="E1081" s="139" t="s">
        <v>5243</v>
      </c>
      <c r="F1081" s="139">
        <v>36.598030000000001</v>
      </c>
      <c r="G1081" s="139">
        <v>-87.265940000000001</v>
      </c>
      <c r="H1081" s="139" t="s">
        <v>5244</v>
      </c>
      <c r="I1081" s="139" t="s">
        <v>2316</v>
      </c>
      <c r="J1081" s="139" t="s">
        <v>113</v>
      </c>
      <c r="K1081" s="139">
        <v>37040</v>
      </c>
      <c r="L1081" s="139" t="s">
        <v>5245</v>
      </c>
      <c r="M1081" s="139">
        <v>34613</v>
      </c>
      <c r="N1081" s="139" t="s">
        <v>1050</v>
      </c>
    </row>
    <row r="1082" spans="1:14" ht="15.75" customHeight="1">
      <c r="A1082" s="139">
        <v>2018</v>
      </c>
      <c r="B1082" s="100" t="s">
        <v>633</v>
      </c>
      <c r="C1082" s="139" t="s">
        <v>5246</v>
      </c>
      <c r="D1082" s="139">
        <v>1012015</v>
      </c>
      <c r="E1082" s="139" t="s">
        <v>5247</v>
      </c>
      <c r="F1082" s="139">
        <v>32.896329000000001</v>
      </c>
      <c r="G1082" s="139">
        <v>-83.513890000000004</v>
      </c>
      <c r="H1082" s="139" t="s">
        <v>1772</v>
      </c>
      <c r="I1082" s="139" t="s">
        <v>5248</v>
      </c>
      <c r="J1082" s="139" t="s">
        <v>28</v>
      </c>
      <c r="K1082" s="139">
        <v>31217</v>
      </c>
      <c r="L1082" s="139" t="s">
        <v>2756</v>
      </c>
      <c r="M1082" s="139">
        <v>30998</v>
      </c>
      <c r="N1082" s="139" t="s">
        <v>2757</v>
      </c>
    </row>
    <row r="1083" spans="1:14" ht="15.75" customHeight="1">
      <c r="A1083" s="139">
        <v>2018</v>
      </c>
      <c r="B1083" s="100" t="s">
        <v>633</v>
      </c>
      <c r="C1083" s="139" t="s">
        <v>5249</v>
      </c>
      <c r="D1083" s="139">
        <v>1010145</v>
      </c>
      <c r="E1083" s="139" t="s">
        <v>5250</v>
      </c>
      <c r="F1083" s="139">
        <v>41.282980000000002</v>
      </c>
      <c r="G1083" s="139">
        <v>-82.887730000000005</v>
      </c>
      <c r="H1083" s="139" t="s">
        <v>5251</v>
      </c>
      <c r="I1083" s="139" t="s">
        <v>5252</v>
      </c>
      <c r="J1083" s="139" t="s">
        <v>95</v>
      </c>
      <c r="K1083" s="139">
        <v>44811</v>
      </c>
      <c r="L1083" s="139" t="s">
        <v>5253</v>
      </c>
      <c r="M1083" s="139">
        <v>4788</v>
      </c>
      <c r="N1083" s="139" t="s">
        <v>2536</v>
      </c>
    </row>
    <row r="1084" spans="1:14" ht="15.75" customHeight="1">
      <c r="A1084" s="139">
        <v>2018</v>
      </c>
      <c r="B1084" s="100" t="s">
        <v>633</v>
      </c>
      <c r="C1084" s="139" t="s">
        <v>5254</v>
      </c>
      <c r="D1084" s="139">
        <v>1009621</v>
      </c>
      <c r="E1084" s="139" t="s">
        <v>5255</v>
      </c>
      <c r="F1084" s="139">
        <v>42.524639999999998</v>
      </c>
      <c r="G1084" s="139">
        <v>-84.650030000000001</v>
      </c>
      <c r="H1084" s="139" t="s">
        <v>5256</v>
      </c>
      <c r="I1084" s="139" t="s">
        <v>5257</v>
      </c>
      <c r="J1084" s="139" t="s">
        <v>61</v>
      </c>
      <c r="K1084" s="139">
        <v>48827</v>
      </c>
      <c r="L1084" s="139" t="s">
        <v>5258</v>
      </c>
      <c r="M1084" s="139">
        <v>40</v>
      </c>
      <c r="N1084" s="139" t="s">
        <v>5259</v>
      </c>
    </row>
    <row r="1085" spans="1:14" ht="15.75" customHeight="1">
      <c r="A1085" s="139">
        <v>2018</v>
      </c>
      <c r="B1085" s="100" t="s">
        <v>633</v>
      </c>
      <c r="C1085" s="139" t="s">
        <v>5260</v>
      </c>
      <c r="D1085" s="139">
        <v>1005534</v>
      </c>
      <c r="E1085" s="139" t="s">
        <v>5261</v>
      </c>
      <c r="F1085" s="139">
        <v>36.513629999999999</v>
      </c>
      <c r="G1085" s="139">
        <v>-89.575519999999997</v>
      </c>
      <c r="H1085" s="139" t="s">
        <v>5262</v>
      </c>
      <c r="I1085" s="139" t="s">
        <v>5263</v>
      </c>
      <c r="J1085" s="139" t="s">
        <v>68</v>
      </c>
      <c r="K1085" s="139">
        <v>63866</v>
      </c>
      <c r="L1085" s="139" t="s">
        <v>5264</v>
      </c>
      <c r="M1085" s="139">
        <v>95982</v>
      </c>
      <c r="N1085" s="139" t="s">
        <v>1273</v>
      </c>
    </row>
    <row r="1086" spans="1:14" ht="15.75" customHeight="1">
      <c r="A1086" s="139">
        <v>2018</v>
      </c>
      <c r="B1086" s="100" t="s">
        <v>633</v>
      </c>
      <c r="C1086" s="139" t="s">
        <v>5265</v>
      </c>
      <c r="D1086" s="139">
        <v>1000441</v>
      </c>
      <c r="E1086" s="139" t="s">
        <v>5266</v>
      </c>
      <c r="F1086" s="139">
        <v>47.535981</v>
      </c>
      <c r="G1086" s="139">
        <v>-111.412452</v>
      </c>
      <c r="H1086" s="139" t="s">
        <v>5267</v>
      </c>
      <c r="I1086" s="139" t="s">
        <v>2619</v>
      </c>
      <c r="J1086" s="139" t="s">
        <v>70</v>
      </c>
      <c r="K1086" s="139">
        <v>59404</v>
      </c>
      <c r="L1086" s="139" t="s">
        <v>5268</v>
      </c>
      <c r="M1086" s="139">
        <v>30697</v>
      </c>
      <c r="N1086" s="139" t="s">
        <v>1054</v>
      </c>
    </row>
    <row r="1087" spans="1:14" ht="15.75" customHeight="1">
      <c r="A1087" s="139">
        <v>2018</v>
      </c>
      <c r="B1087" s="100" t="s">
        <v>633</v>
      </c>
      <c r="C1087" s="139" t="s">
        <v>5265</v>
      </c>
      <c r="D1087" s="139">
        <v>1000440</v>
      </c>
      <c r="E1087" s="139" t="s">
        <v>5269</v>
      </c>
      <c r="F1087" s="139">
        <v>43.004719999999999</v>
      </c>
      <c r="G1087" s="139">
        <v>-87.961550000000003</v>
      </c>
      <c r="H1087" s="139" t="s">
        <v>5270</v>
      </c>
      <c r="I1087" s="139" t="s">
        <v>5170</v>
      </c>
      <c r="J1087" s="139" t="s">
        <v>132</v>
      </c>
      <c r="K1087" s="139">
        <v>53215</v>
      </c>
      <c r="L1087" s="139" t="s">
        <v>5268</v>
      </c>
      <c r="M1087" s="139">
        <v>13370</v>
      </c>
      <c r="N1087" s="139" t="s">
        <v>1054</v>
      </c>
    </row>
    <row r="1088" spans="1:14" ht="15.75" customHeight="1">
      <c r="A1088" s="139">
        <v>2018</v>
      </c>
      <c r="B1088" s="100" t="s">
        <v>633</v>
      </c>
      <c r="C1088" s="139" t="s">
        <v>5271</v>
      </c>
      <c r="D1088" s="139">
        <v>1005966</v>
      </c>
      <c r="E1088" s="139" t="s">
        <v>5272</v>
      </c>
      <c r="F1088" s="139">
        <v>46.850549999999998</v>
      </c>
      <c r="G1088" s="139">
        <v>-100.88083</v>
      </c>
      <c r="H1088" s="139" t="s">
        <v>5273</v>
      </c>
      <c r="I1088" s="139" t="s">
        <v>5274</v>
      </c>
      <c r="J1088" s="139" t="s">
        <v>92</v>
      </c>
      <c r="K1088" s="139">
        <v>58554</v>
      </c>
      <c r="L1088" s="139" t="s">
        <v>5275</v>
      </c>
      <c r="M1088" s="139">
        <v>658342</v>
      </c>
      <c r="N1088" s="139" t="s">
        <v>2432</v>
      </c>
    </row>
    <row r="1089" spans="1:14" ht="15.75" customHeight="1">
      <c r="A1089" s="139">
        <v>2018</v>
      </c>
      <c r="B1089" s="100" t="s">
        <v>633</v>
      </c>
      <c r="C1089" s="139" t="s">
        <v>5276</v>
      </c>
      <c r="D1089" s="139">
        <v>1011549</v>
      </c>
      <c r="E1089" s="139" t="s">
        <v>5277</v>
      </c>
      <c r="F1089" s="139">
        <v>47.087671999999998</v>
      </c>
      <c r="G1089" s="139">
        <v>-102.9482</v>
      </c>
      <c r="H1089" s="139" t="s">
        <v>5278</v>
      </c>
      <c r="I1089" s="139" t="s">
        <v>2110</v>
      </c>
      <c r="J1089" s="139" t="s">
        <v>92</v>
      </c>
      <c r="K1089" s="139">
        <v>58601</v>
      </c>
      <c r="L1089" s="139" t="s">
        <v>5275</v>
      </c>
      <c r="M1089" s="139">
        <v>108364</v>
      </c>
      <c r="N1089" s="139" t="s">
        <v>1745</v>
      </c>
    </row>
    <row r="1090" spans="1:14" ht="15.75" customHeight="1">
      <c r="A1090" s="139">
        <v>2018</v>
      </c>
      <c r="B1090" s="100" t="s">
        <v>633</v>
      </c>
      <c r="C1090" s="139" t="s">
        <v>5279</v>
      </c>
      <c r="D1090" s="139">
        <v>1005808</v>
      </c>
      <c r="F1090" s="139">
        <v>39.6051</v>
      </c>
      <c r="G1090" s="139">
        <v>-80.283699999999996</v>
      </c>
      <c r="H1090" s="139" t="s">
        <v>5280</v>
      </c>
      <c r="I1090" s="139" t="s">
        <v>2601</v>
      </c>
      <c r="J1090" s="139" t="s">
        <v>129</v>
      </c>
      <c r="K1090" s="139">
        <v>26570</v>
      </c>
      <c r="L1090" s="139" t="s">
        <v>5281</v>
      </c>
      <c r="M1090" s="139">
        <v>48693</v>
      </c>
      <c r="N1090" s="139" t="s">
        <v>1054</v>
      </c>
    </row>
    <row r="1091" spans="1:14" ht="15.75" customHeight="1">
      <c r="A1091" s="139">
        <v>2018</v>
      </c>
      <c r="B1091" s="100" t="s">
        <v>633</v>
      </c>
      <c r="C1091" s="139" t="s">
        <v>5282</v>
      </c>
      <c r="D1091" s="139">
        <v>1004902</v>
      </c>
      <c r="E1091" s="139" t="s">
        <v>5283</v>
      </c>
      <c r="F1091" s="139">
        <v>40.618549999999999</v>
      </c>
      <c r="G1091" s="139">
        <v>-83.159540000000007</v>
      </c>
      <c r="H1091" s="139" t="s">
        <v>5284</v>
      </c>
      <c r="I1091" s="139" t="s">
        <v>2601</v>
      </c>
      <c r="J1091" s="139" t="s">
        <v>95</v>
      </c>
      <c r="K1091" s="139">
        <v>43302</v>
      </c>
      <c r="L1091" s="139" t="s">
        <v>5285</v>
      </c>
      <c r="M1091" s="139">
        <v>97398</v>
      </c>
      <c r="N1091" s="139" t="s">
        <v>1133</v>
      </c>
    </row>
    <row r="1092" spans="1:14" ht="15.75" customHeight="1">
      <c r="A1092" s="139">
        <v>2018</v>
      </c>
      <c r="B1092" s="100" t="s">
        <v>633</v>
      </c>
      <c r="C1092" s="139" t="s">
        <v>5286</v>
      </c>
      <c r="D1092" s="139">
        <v>1000324</v>
      </c>
      <c r="E1092" s="139" t="s">
        <v>5287</v>
      </c>
      <c r="F1092" s="139">
        <v>34.604999999999997</v>
      </c>
      <c r="G1092" s="139">
        <v>-79.784999999999997</v>
      </c>
      <c r="H1092" s="139" t="s">
        <v>5288</v>
      </c>
      <c r="I1092" s="139" t="s">
        <v>5289</v>
      </c>
      <c r="J1092" s="139" t="s">
        <v>107</v>
      </c>
      <c r="K1092" s="139">
        <v>29512</v>
      </c>
      <c r="L1092" s="139" t="s">
        <v>2987</v>
      </c>
      <c r="M1092" s="139">
        <v>94002</v>
      </c>
      <c r="N1092" s="139" t="s">
        <v>1448</v>
      </c>
    </row>
    <row r="1093" spans="1:14" ht="15.75" customHeight="1">
      <c r="A1093" s="139">
        <v>2018</v>
      </c>
      <c r="B1093" s="100" t="s">
        <v>633</v>
      </c>
      <c r="C1093" s="139" t="s">
        <v>5290</v>
      </c>
      <c r="D1093" s="139">
        <v>1005051</v>
      </c>
      <c r="E1093" s="139" t="s">
        <v>5291</v>
      </c>
      <c r="F1093" s="139">
        <v>43.991869999999999</v>
      </c>
      <c r="G1093" s="139">
        <v>-90.072190000000006</v>
      </c>
      <c r="H1093" s="139" t="s">
        <v>5292</v>
      </c>
      <c r="I1093" s="139" t="s">
        <v>5293</v>
      </c>
      <c r="J1093" s="139" t="s">
        <v>132</v>
      </c>
      <c r="K1093" s="139">
        <v>54646</v>
      </c>
      <c r="L1093" s="139" t="s">
        <v>5053</v>
      </c>
      <c r="M1093" s="139">
        <v>124053</v>
      </c>
      <c r="N1093" s="139" t="s">
        <v>1054</v>
      </c>
    </row>
    <row r="1094" spans="1:14" ht="15.75" customHeight="1">
      <c r="A1094" s="139">
        <v>2018</v>
      </c>
      <c r="B1094" s="100" t="s">
        <v>633</v>
      </c>
      <c r="C1094" s="139" t="s">
        <v>5294</v>
      </c>
      <c r="D1094" s="139">
        <v>1010654</v>
      </c>
      <c r="E1094" s="139" t="s">
        <v>5295</v>
      </c>
      <c r="F1094" s="139">
        <v>39.973570000000002</v>
      </c>
      <c r="G1094" s="139">
        <v>-83.13588</v>
      </c>
      <c r="H1094" s="139" t="s">
        <v>1757</v>
      </c>
      <c r="I1094" s="139" t="s">
        <v>1407</v>
      </c>
      <c r="J1094" s="139" t="s">
        <v>95</v>
      </c>
      <c r="K1094" s="139">
        <v>43228</v>
      </c>
      <c r="L1094" s="139" t="s">
        <v>5296</v>
      </c>
      <c r="M1094" s="139">
        <v>23226</v>
      </c>
      <c r="N1094" s="139" t="s">
        <v>1054</v>
      </c>
    </row>
    <row r="1095" spans="1:14" ht="15.75" customHeight="1">
      <c r="A1095" s="139">
        <v>2018</v>
      </c>
      <c r="B1095" s="100" t="s">
        <v>633</v>
      </c>
      <c r="C1095" s="139" t="s">
        <v>5297</v>
      </c>
      <c r="D1095" s="139">
        <v>1005417</v>
      </c>
      <c r="E1095" s="139" t="s">
        <v>5298</v>
      </c>
      <c r="F1095" s="139">
        <v>40.86159</v>
      </c>
      <c r="G1095" s="139">
        <v>-74.827449999999999</v>
      </c>
      <c r="H1095" s="139" t="s">
        <v>5299</v>
      </c>
      <c r="I1095" s="139" t="s">
        <v>3211</v>
      </c>
      <c r="J1095" s="139" t="s">
        <v>81</v>
      </c>
      <c r="K1095" s="139">
        <v>7840</v>
      </c>
      <c r="L1095" s="139" t="s">
        <v>5296</v>
      </c>
      <c r="M1095" s="139">
        <v>45605</v>
      </c>
      <c r="N1095" s="139" t="s">
        <v>1054</v>
      </c>
    </row>
    <row r="1096" spans="1:14" ht="15.75" customHeight="1">
      <c r="A1096" s="139">
        <v>2018</v>
      </c>
      <c r="B1096" s="100" t="s">
        <v>633</v>
      </c>
      <c r="C1096" s="139" t="s">
        <v>5300</v>
      </c>
      <c r="D1096" s="139">
        <v>1012407</v>
      </c>
      <c r="E1096" s="139" t="s">
        <v>5301</v>
      </c>
      <c r="F1096" s="139">
        <v>44.657848000000001</v>
      </c>
      <c r="G1096" s="139">
        <v>-90.158240000000006</v>
      </c>
      <c r="H1096" s="139" t="s">
        <v>5302</v>
      </c>
      <c r="I1096" s="139" t="s">
        <v>2986</v>
      </c>
      <c r="J1096" s="139" t="s">
        <v>132</v>
      </c>
      <c r="K1096" s="139">
        <v>54449</v>
      </c>
      <c r="L1096" s="139" t="s">
        <v>5303</v>
      </c>
      <c r="M1096" s="139">
        <v>27698</v>
      </c>
      <c r="N1096" s="139" t="s">
        <v>1054</v>
      </c>
    </row>
    <row r="1097" spans="1:14" ht="15.75" customHeight="1">
      <c r="A1097" s="139">
        <v>2018</v>
      </c>
      <c r="B1097" s="100" t="s">
        <v>633</v>
      </c>
      <c r="C1097" s="139" t="s">
        <v>5304</v>
      </c>
      <c r="D1097" s="139">
        <v>1012034</v>
      </c>
      <c r="E1097" s="139" t="s">
        <v>5305</v>
      </c>
      <c r="F1097" s="139">
        <v>41.92257</v>
      </c>
      <c r="G1097" s="139">
        <v>-85.023409999999998</v>
      </c>
      <c r="H1097" s="139" t="s">
        <v>5306</v>
      </c>
      <c r="I1097" s="139" t="s">
        <v>5307</v>
      </c>
      <c r="J1097" s="139" t="s">
        <v>61</v>
      </c>
      <c r="K1097" s="139">
        <v>49036</v>
      </c>
      <c r="L1097" s="139" t="s">
        <v>5308</v>
      </c>
      <c r="M1097" s="139">
        <v>38526</v>
      </c>
      <c r="N1097" s="139" t="s">
        <v>1054</v>
      </c>
    </row>
    <row r="1098" spans="1:14" ht="15.75" customHeight="1">
      <c r="A1098" s="139">
        <v>2018</v>
      </c>
      <c r="B1098" s="100" t="s">
        <v>633</v>
      </c>
      <c r="C1098" s="139" t="s">
        <v>5309</v>
      </c>
      <c r="D1098" s="139">
        <v>1011243</v>
      </c>
      <c r="E1098" s="139" t="s">
        <v>5310</v>
      </c>
      <c r="F1098" s="139">
        <v>41.488390000000003</v>
      </c>
      <c r="G1098" s="139">
        <v>-83.216239999999999</v>
      </c>
      <c r="H1098" s="139" t="s">
        <v>5311</v>
      </c>
      <c r="I1098" s="139" t="s">
        <v>2832</v>
      </c>
      <c r="J1098" s="139" t="s">
        <v>95</v>
      </c>
      <c r="K1098" s="139">
        <v>43416</v>
      </c>
      <c r="L1098" s="139" t="s">
        <v>5312</v>
      </c>
      <c r="M1098" s="139">
        <v>26001</v>
      </c>
      <c r="N1098" s="139" t="s">
        <v>1054</v>
      </c>
    </row>
    <row r="1099" spans="1:14" ht="15.75" customHeight="1">
      <c r="A1099" s="139">
        <v>2018</v>
      </c>
      <c r="B1099" s="100" t="s">
        <v>633</v>
      </c>
      <c r="C1099" s="139" t="s">
        <v>5313</v>
      </c>
      <c r="D1099" s="139">
        <v>1009982</v>
      </c>
      <c r="E1099" s="139" t="s">
        <v>5314</v>
      </c>
      <c r="F1099" s="139">
        <v>45.502116999999998</v>
      </c>
      <c r="G1099" s="139">
        <v>-122.824922</v>
      </c>
      <c r="H1099" s="139" t="s">
        <v>5315</v>
      </c>
      <c r="I1099" s="139" t="s">
        <v>1067</v>
      </c>
      <c r="J1099" s="139" t="s">
        <v>100</v>
      </c>
      <c r="K1099" s="139">
        <v>97005</v>
      </c>
      <c r="L1099" s="139" t="s">
        <v>5316</v>
      </c>
      <c r="M1099" s="139">
        <v>3626</v>
      </c>
      <c r="N1099" s="139" t="s">
        <v>1368</v>
      </c>
    </row>
    <row r="1100" spans="1:14" ht="15.75" customHeight="1">
      <c r="A1100" s="139">
        <v>2018</v>
      </c>
      <c r="B1100" s="100" t="s">
        <v>633</v>
      </c>
      <c r="C1100" s="139" t="s">
        <v>5317</v>
      </c>
      <c r="D1100" s="139">
        <v>1010587</v>
      </c>
      <c r="E1100" s="139" t="s">
        <v>5318</v>
      </c>
      <c r="F1100" s="139">
        <v>37.104601799999998</v>
      </c>
      <c r="G1100" s="139">
        <v>-82.394817099999997</v>
      </c>
      <c r="H1100" s="139" t="s">
        <v>5319</v>
      </c>
      <c r="J1100" s="139" t="s">
        <v>123</v>
      </c>
      <c r="K1100" s="139">
        <v>24269</v>
      </c>
      <c r="L1100" s="139" t="s">
        <v>5320</v>
      </c>
      <c r="M1100" s="139">
        <v>29811</v>
      </c>
      <c r="N1100" s="139" t="s">
        <v>1054</v>
      </c>
    </row>
    <row r="1101" spans="1:14" ht="15.75" customHeight="1">
      <c r="A1101" s="139">
        <v>2018</v>
      </c>
      <c r="B1101" s="100" t="s">
        <v>633</v>
      </c>
      <c r="C1101" s="139" t="s">
        <v>5321</v>
      </c>
      <c r="D1101" s="139">
        <v>1001664</v>
      </c>
      <c r="E1101" s="139" t="s">
        <v>5322</v>
      </c>
      <c r="F1101" s="139">
        <v>40.245339999999999</v>
      </c>
      <c r="G1101" s="139">
        <v>-81.862840000000006</v>
      </c>
      <c r="H1101" s="139" t="s">
        <v>1234</v>
      </c>
      <c r="I1101" s="139" t="s">
        <v>1235</v>
      </c>
      <c r="J1101" s="139" t="s">
        <v>95</v>
      </c>
      <c r="K1101" s="139">
        <v>43812</v>
      </c>
      <c r="L1101" s="139" t="s">
        <v>5323</v>
      </c>
      <c r="M1101" s="139">
        <v>67683</v>
      </c>
      <c r="N1101" s="139" t="s">
        <v>1160</v>
      </c>
    </row>
    <row r="1102" spans="1:14" ht="15.75" customHeight="1">
      <c r="A1102" s="139">
        <v>2018</v>
      </c>
      <c r="B1102" s="100" t="s">
        <v>633</v>
      </c>
      <c r="C1102" s="139" t="s">
        <v>5324</v>
      </c>
      <c r="D1102" s="139">
        <v>1001665</v>
      </c>
      <c r="E1102" s="139" t="s">
        <v>5325</v>
      </c>
      <c r="F1102" s="139">
        <v>40.197232999999997</v>
      </c>
      <c r="G1102" s="139">
        <v>-111.639172</v>
      </c>
      <c r="H1102" s="139" t="s">
        <v>2046</v>
      </c>
      <c r="I1102" s="139" t="s">
        <v>2047</v>
      </c>
      <c r="J1102" s="139" t="s">
        <v>118</v>
      </c>
      <c r="K1102" s="139">
        <v>84606</v>
      </c>
      <c r="L1102" s="139" t="s">
        <v>5323</v>
      </c>
      <c r="M1102" s="139">
        <v>55609</v>
      </c>
      <c r="N1102" s="139" t="s">
        <v>1160</v>
      </c>
    </row>
    <row r="1103" spans="1:14" ht="15.75" customHeight="1">
      <c r="A1103" s="139">
        <v>2018</v>
      </c>
      <c r="B1103" s="100" t="s">
        <v>633</v>
      </c>
      <c r="C1103" s="139" t="s">
        <v>5326</v>
      </c>
      <c r="D1103" s="139">
        <v>1001878</v>
      </c>
      <c r="E1103" s="139" t="s">
        <v>5327</v>
      </c>
      <c r="F1103" s="139">
        <v>40.684666999999997</v>
      </c>
      <c r="G1103" s="139">
        <v>-75.186166999999998</v>
      </c>
      <c r="H1103" s="139" t="s">
        <v>5328</v>
      </c>
      <c r="I1103" s="139" t="s">
        <v>3211</v>
      </c>
      <c r="J1103" s="139" t="s">
        <v>81</v>
      </c>
      <c r="K1103" s="139">
        <v>8865</v>
      </c>
      <c r="L1103" s="139" t="s">
        <v>5323</v>
      </c>
      <c r="M1103" s="139">
        <v>51701</v>
      </c>
      <c r="N1103" s="139" t="s">
        <v>1054</v>
      </c>
    </row>
    <row r="1104" spans="1:14" ht="15.75" customHeight="1">
      <c r="A1104" s="139">
        <v>2018</v>
      </c>
      <c r="B1104" s="100" t="s">
        <v>633</v>
      </c>
      <c r="C1104" s="139" t="s">
        <v>5329</v>
      </c>
      <c r="D1104" s="139">
        <v>1012554</v>
      </c>
      <c r="E1104" s="139" t="s">
        <v>5330</v>
      </c>
      <c r="F1104" s="139">
        <v>45.667392999999997</v>
      </c>
      <c r="G1104" s="139">
        <v>-94.798139000000006</v>
      </c>
      <c r="H1104" s="139" t="s">
        <v>5331</v>
      </c>
      <c r="I1104" s="139" t="s">
        <v>5332</v>
      </c>
      <c r="J1104" s="139" t="s">
        <v>62</v>
      </c>
      <c r="K1104" s="139">
        <v>56352</v>
      </c>
      <c r="L1104" s="139" t="s">
        <v>4873</v>
      </c>
      <c r="M1104" s="139">
        <v>25158</v>
      </c>
      <c r="N1104" s="139" t="s">
        <v>1054</v>
      </c>
    </row>
    <row r="1105" spans="1:14" ht="15.75" customHeight="1">
      <c r="A1105" s="139">
        <v>2018</v>
      </c>
      <c r="B1105" s="100" t="s">
        <v>633</v>
      </c>
      <c r="C1105" s="139" t="s">
        <v>5333</v>
      </c>
      <c r="D1105" s="139">
        <v>1006129</v>
      </c>
      <c r="E1105" s="139" t="s">
        <v>5334</v>
      </c>
      <c r="F1105" s="139">
        <v>45.099362999999997</v>
      </c>
      <c r="G1105" s="139">
        <v>-87.598079999999996</v>
      </c>
      <c r="H1105" s="139" t="s">
        <v>3359</v>
      </c>
      <c r="I1105" s="139" t="s">
        <v>3359</v>
      </c>
      <c r="J1105" s="139" t="s">
        <v>61</v>
      </c>
      <c r="K1105" s="139">
        <v>49858</v>
      </c>
      <c r="L1105" s="139" t="s">
        <v>3010</v>
      </c>
      <c r="M1105" s="139">
        <v>21884</v>
      </c>
      <c r="N1105" s="139" t="s">
        <v>1054</v>
      </c>
    </row>
    <row r="1106" spans="1:14" ht="15.75" customHeight="1">
      <c r="A1106" s="139">
        <v>2018</v>
      </c>
      <c r="B1106" s="100" t="s">
        <v>633</v>
      </c>
      <c r="C1106" s="139" t="s">
        <v>5335</v>
      </c>
      <c r="D1106" s="139">
        <v>1002652</v>
      </c>
      <c r="E1106" s="139" t="s">
        <v>5336</v>
      </c>
      <c r="F1106" s="139">
        <v>41.135266000000001</v>
      </c>
      <c r="G1106" s="139">
        <v>-89.341087999999999</v>
      </c>
      <c r="H1106" s="139" t="s">
        <v>1943</v>
      </c>
      <c r="I1106" s="139" t="s">
        <v>2319</v>
      </c>
      <c r="J1106" s="139" t="s">
        <v>36</v>
      </c>
      <c r="K1106" s="139">
        <v>61537</v>
      </c>
      <c r="L1106" s="139" t="s">
        <v>5337</v>
      </c>
      <c r="M1106" s="139">
        <v>64699</v>
      </c>
      <c r="N1106" s="139" t="s">
        <v>1054</v>
      </c>
    </row>
    <row r="1107" spans="1:14" ht="15.75" customHeight="1">
      <c r="A1107" s="139">
        <v>2018</v>
      </c>
      <c r="B1107" s="100" t="s">
        <v>633</v>
      </c>
      <c r="C1107" s="139" t="s">
        <v>5335</v>
      </c>
      <c r="D1107" s="139">
        <v>1012948</v>
      </c>
      <c r="E1107" s="139" t="s">
        <v>5338</v>
      </c>
      <c r="F1107" s="139">
        <v>39.763888999999999</v>
      </c>
      <c r="G1107" s="139">
        <v>-75.422777999999994</v>
      </c>
      <c r="H1107" s="139" t="s">
        <v>5339</v>
      </c>
      <c r="I1107" s="139" t="s">
        <v>5340</v>
      </c>
      <c r="J1107" s="139" t="s">
        <v>81</v>
      </c>
      <c r="K1107" s="139">
        <v>8067</v>
      </c>
      <c r="L1107" s="139" t="s">
        <v>5337</v>
      </c>
      <c r="M1107" s="139">
        <v>28406</v>
      </c>
      <c r="N1107" s="139" t="s">
        <v>1054</v>
      </c>
    </row>
    <row r="1108" spans="1:14" ht="15.75" customHeight="1">
      <c r="A1108" s="139">
        <v>2018</v>
      </c>
      <c r="B1108" s="100" t="s">
        <v>633</v>
      </c>
      <c r="C1108" s="139" t="s">
        <v>5341</v>
      </c>
      <c r="D1108" s="139">
        <v>1005443</v>
      </c>
      <c r="E1108" s="139" t="s">
        <v>5342</v>
      </c>
      <c r="F1108" s="139">
        <v>33.93412</v>
      </c>
      <c r="G1108" s="139">
        <v>-81.285820000000001</v>
      </c>
      <c r="H1108" s="139" t="s">
        <v>2765</v>
      </c>
      <c r="I1108" s="139" t="s">
        <v>5343</v>
      </c>
      <c r="J1108" s="139" t="s">
        <v>107</v>
      </c>
      <c r="K1108" s="139">
        <v>29072</v>
      </c>
      <c r="L1108" s="139" t="s">
        <v>1362</v>
      </c>
      <c r="M1108" s="139">
        <v>101867</v>
      </c>
      <c r="N1108" s="139" t="s">
        <v>1054</v>
      </c>
    </row>
    <row r="1109" spans="1:14" ht="15.75" customHeight="1">
      <c r="A1109" s="139">
        <v>2018</v>
      </c>
      <c r="B1109" s="100" t="s">
        <v>633</v>
      </c>
      <c r="C1109" s="139" t="s">
        <v>5344</v>
      </c>
      <c r="D1109" s="139">
        <v>1004226</v>
      </c>
      <c r="E1109" s="139" t="s">
        <v>5345</v>
      </c>
      <c r="F1109" s="139">
        <v>34.731859999999998</v>
      </c>
      <c r="G1109" s="139">
        <v>-82.373149999999995</v>
      </c>
      <c r="H1109" s="139" t="s">
        <v>3616</v>
      </c>
      <c r="I1109" s="139" t="s">
        <v>2889</v>
      </c>
      <c r="J1109" s="139" t="s">
        <v>107</v>
      </c>
      <c r="K1109" s="139">
        <v>29605</v>
      </c>
      <c r="L1109" s="139" t="s">
        <v>1362</v>
      </c>
      <c r="M1109" s="139">
        <v>23345</v>
      </c>
      <c r="N1109" s="139" t="s">
        <v>1054</v>
      </c>
    </row>
    <row r="1110" spans="1:14" ht="15.75" customHeight="1">
      <c r="A1110" s="139">
        <v>2018</v>
      </c>
      <c r="B1110" s="100" t="s">
        <v>633</v>
      </c>
      <c r="C1110" s="139" t="s">
        <v>5346</v>
      </c>
      <c r="D1110" s="139">
        <v>1011582</v>
      </c>
      <c r="E1110" s="139" t="s">
        <v>5347</v>
      </c>
      <c r="F1110" s="139">
        <v>43.006549999999997</v>
      </c>
      <c r="G1110" s="139">
        <v>-84.379220000000004</v>
      </c>
      <c r="H1110" s="139" t="s">
        <v>5348</v>
      </c>
      <c r="I1110" s="139" t="s">
        <v>1159</v>
      </c>
      <c r="J1110" s="139" t="s">
        <v>61</v>
      </c>
      <c r="K1110" s="139">
        <v>48866</v>
      </c>
      <c r="L1110" s="139" t="s">
        <v>5349</v>
      </c>
      <c r="M1110" s="139">
        <v>30301</v>
      </c>
      <c r="N1110" s="139" t="s">
        <v>1054</v>
      </c>
    </row>
    <row r="1111" spans="1:14" ht="15.75" customHeight="1">
      <c r="A1111" s="139">
        <v>2018</v>
      </c>
      <c r="B1111" s="100" t="s">
        <v>633</v>
      </c>
      <c r="C1111" s="139" t="s">
        <v>5350</v>
      </c>
      <c r="D1111" s="139">
        <v>1009792</v>
      </c>
      <c r="E1111" s="139" t="s">
        <v>5351</v>
      </c>
      <c r="F1111" s="139">
        <v>38.789493</v>
      </c>
      <c r="G1111" s="139">
        <v>-104.805939</v>
      </c>
      <c r="H1111" s="139" t="s">
        <v>5352</v>
      </c>
      <c r="I1111" s="139" t="s">
        <v>1743</v>
      </c>
      <c r="J1111" s="139" t="s">
        <v>17</v>
      </c>
      <c r="K1111" s="139">
        <v>80906</v>
      </c>
      <c r="L1111" s="139" t="s">
        <v>5140</v>
      </c>
      <c r="M1111" s="139">
        <v>16553</v>
      </c>
      <c r="N1111" s="139" t="s">
        <v>1368</v>
      </c>
    </row>
    <row r="1112" spans="1:14" ht="15.75" customHeight="1">
      <c r="A1112" s="139">
        <v>2018</v>
      </c>
      <c r="B1112" s="100" t="s">
        <v>633</v>
      </c>
      <c r="C1112" s="139" t="s">
        <v>5353</v>
      </c>
      <c r="D1112" s="139">
        <v>1008768</v>
      </c>
      <c r="E1112" s="139" t="s">
        <v>5354</v>
      </c>
      <c r="F1112" s="139">
        <v>33.416629999999998</v>
      </c>
      <c r="G1112" s="139">
        <v>-111.96953000000001</v>
      </c>
      <c r="H1112" s="139" t="s">
        <v>5355</v>
      </c>
      <c r="I1112" s="139" t="s">
        <v>4379</v>
      </c>
      <c r="J1112" s="139" t="s">
        <v>8</v>
      </c>
      <c r="K1112" s="139">
        <v>85281</v>
      </c>
      <c r="L1112" s="139" t="s">
        <v>5140</v>
      </c>
      <c r="M1112" s="139">
        <v>4597</v>
      </c>
      <c r="N1112" s="139" t="s">
        <v>1368</v>
      </c>
    </row>
    <row r="1113" spans="1:14" ht="15.75" customHeight="1">
      <c r="A1113" s="139">
        <v>2018</v>
      </c>
      <c r="B1113" s="100" t="s">
        <v>633</v>
      </c>
      <c r="C1113" s="139" t="s">
        <v>5356</v>
      </c>
      <c r="D1113" s="139">
        <v>1009805</v>
      </c>
      <c r="E1113" s="139" t="s">
        <v>5357</v>
      </c>
      <c r="F1113" s="139">
        <v>38.748759999999997</v>
      </c>
      <c r="G1113" s="139">
        <v>-77.511420000000001</v>
      </c>
      <c r="H1113" s="139" t="s">
        <v>5358</v>
      </c>
      <c r="I1113" s="139" t="s">
        <v>5359</v>
      </c>
      <c r="J1113" s="139" t="s">
        <v>123</v>
      </c>
      <c r="K1113" s="139">
        <v>20110</v>
      </c>
      <c r="L1113" s="139" t="s">
        <v>5145</v>
      </c>
      <c r="M1113" s="139">
        <v>21556</v>
      </c>
      <c r="N1113" s="139" t="s">
        <v>1368</v>
      </c>
    </row>
    <row r="1114" spans="1:14" ht="15.75" customHeight="1">
      <c r="A1114" s="139">
        <v>2018</v>
      </c>
      <c r="B1114" s="100" t="s">
        <v>633</v>
      </c>
      <c r="C1114" s="139" t="s">
        <v>5360</v>
      </c>
      <c r="D1114" s="139">
        <v>1006086</v>
      </c>
      <c r="E1114" s="139" t="s">
        <v>5361</v>
      </c>
      <c r="F1114" s="139">
        <v>34.121589999999998</v>
      </c>
      <c r="G1114" s="139">
        <v>-117.93825</v>
      </c>
      <c r="H1114" s="139" t="s">
        <v>5362</v>
      </c>
      <c r="I1114" s="139" t="s">
        <v>1411</v>
      </c>
      <c r="J1114" s="139" t="s">
        <v>15</v>
      </c>
      <c r="K1114" s="139">
        <v>91706</v>
      </c>
      <c r="L1114" s="139" t="s">
        <v>5363</v>
      </c>
      <c r="M1114" s="139">
        <v>20606</v>
      </c>
      <c r="N1114" s="139" t="s">
        <v>1127</v>
      </c>
    </row>
    <row r="1115" spans="1:14" ht="15.75" customHeight="1">
      <c r="A1115" s="139">
        <v>2018</v>
      </c>
      <c r="B1115" s="100" t="s">
        <v>633</v>
      </c>
      <c r="C1115" s="139" t="s">
        <v>5364</v>
      </c>
      <c r="D1115" s="139">
        <v>1011200</v>
      </c>
      <c r="E1115" s="139" t="s">
        <v>5365</v>
      </c>
      <c r="F1115" s="139">
        <v>35.335608999999998</v>
      </c>
      <c r="G1115" s="139">
        <v>-114.19218499999999</v>
      </c>
      <c r="H1115" s="139" t="s">
        <v>5366</v>
      </c>
      <c r="I1115" s="139" t="s">
        <v>5367</v>
      </c>
      <c r="J1115" s="139" t="s">
        <v>8</v>
      </c>
      <c r="K1115" s="139">
        <v>86413</v>
      </c>
      <c r="L1115" s="139" t="s">
        <v>5368</v>
      </c>
      <c r="M1115" s="139">
        <v>0</v>
      </c>
      <c r="N1115" s="139" t="s">
        <v>1054</v>
      </c>
    </row>
    <row r="1116" spans="1:14" ht="15.75" customHeight="1">
      <c r="A1116" s="139">
        <v>2018</v>
      </c>
      <c r="B1116" s="100" t="s">
        <v>633</v>
      </c>
      <c r="C1116" s="139" t="s">
        <v>5369</v>
      </c>
      <c r="D1116" s="139">
        <v>1005644</v>
      </c>
      <c r="E1116" s="139" t="s">
        <v>5370</v>
      </c>
      <c r="F1116" s="139">
        <v>37.971550000000001</v>
      </c>
      <c r="G1116" s="139">
        <v>-121.26909000000001</v>
      </c>
      <c r="H1116" s="139" t="s">
        <v>5371</v>
      </c>
      <c r="I1116" s="139" t="s">
        <v>4462</v>
      </c>
      <c r="J1116" s="139" t="s">
        <v>15</v>
      </c>
      <c r="K1116" s="139">
        <v>95205</v>
      </c>
      <c r="L1116" s="139" t="s">
        <v>5372</v>
      </c>
      <c r="M1116" s="139">
        <v>20148</v>
      </c>
      <c r="N1116" s="139" t="s">
        <v>1054</v>
      </c>
    </row>
    <row r="1117" spans="1:14" ht="15.75" customHeight="1">
      <c r="A1117" s="139">
        <v>2018</v>
      </c>
      <c r="B1117" s="100" t="s">
        <v>633</v>
      </c>
      <c r="C1117" s="139" t="s">
        <v>5373</v>
      </c>
      <c r="D1117" s="139">
        <v>1008021</v>
      </c>
      <c r="E1117" s="139" t="s">
        <v>5374</v>
      </c>
      <c r="F1117" s="139">
        <v>34.731380000000001</v>
      </c>
      <c r="G1117" s="139">
        <v>-84.969170000000005</v>
      </c>
      <c r="H1117" s="139" t="s">
        <v>1256</v>
      </c>
      <c r="I1117" s="139" t="s">
        <v>1257</v>
      </c>
      <c r="J1117" s="139" t="s">
        <v>28</v>
      </c>
      <c r="K1117" s="139">
        <v>30722</v>
      </c>
      <c r="L1117" s="139" t="s">
        <v>1258</v>
      </c>
      <c r="M1117" s="139">
        <v>51706</v>
      </c>
      <c r="N1117" s="139" t="s">
        <v>1054</v>
      </c>
    </row>
    <row r="1118" spans="1:14" ht="15.75" customHeight="1">
      <c r="A1118" s="139">
        <v>2018</v>
      </c>
      <c r="B1118" s="100" t="s">
        <v>633</v>
      </c>
      <c r="C1118" s="139" t="s">
        <v>5375</v>
      </c>
      <c r="D1118" s="139">
        <v>1003597</v>
      </c>
      <c r="E1118" s="139" t="s">
        <v>5376</v>
      </c>
      <c r="F1118" s="139">
        <v>41.490760999999999</v>
      </c>
      <c r="G1118" s="139">
        <v>-72.099052</v>
      </c>
      <c r="H1118" s="139" t="s">
        <v>5377</v>
      </c>
      <c r="I1118" s="139" t="s">
        <v>5378</v>
      </c>
      <c r="J1118" s="139" t="s">
        <v>20</v>
      </c>
      <c r="K1118" s="139">
        <v>6382</v>
      </c>
      <c r="L1118" s="139" t="s">
        <v>5379</v>
      </c>
      <c r="M1118" s="139">
        <v>32674</v>
      </c>
      <c r="N1118" s="139" t="s">
        <v>1054</v>
      </c>
    </row>
    <row r="1119" spans="1:14" ht="15.75" customHeight="1">
      <c r="A1119" s="139">
        <v>2018</v>
      </c>
      <c r="B1119" s="100" t="s">
        <v>633</v>
      </c>
      <c r="C1119" s="139" t="s">
        <v>5380</v>
      </c>
      <c r="D1119" s="139">
        <v>1000093</v>
      </c>
      <c r="E1119" s="139" t="s">
        <v>5381</v>
      </c>
      <c r="F1119" s="139">
        <v>42.815800000000003</v>
      </c>
      <c r="G1119" s="139">
        <v>-73.672799999999995</v>
      </c>
      <c r="H1119" s="139" t="s">
        <v>5382</v>
      </c>
      <c r="I1119" s="139" t="s">
        <v>5383</v>
      </c>
      <c r="J1119" s="139" t="s">
        <v>87</v>
      </c>
      <c r="K1119" s="139">
        <v>12188</v>
      </c>
      <c r="L1119" s="139" t="s">
        <v>5384</v>
      </c>
      <c r="M1119" s="139">
        <v>133579</v>
      </c>
      <c r="N1119" s="139" t="s">
        <v>1160</v>
      </c>
    </row>
    <row r="1120" spans="1:14" ht="15.75" customHeight="1">
      <c r="A1120" s="139">
        <v>2018</v>
      </c>
      <c r="B1120" s="100" t="s">
        <v>633</v>
      </c>
      <c r="C1120" s="139" t="s">
        <v>5385</v>
      </c>
      <c r="D1120" s="139">
        <v>1002194</v>
      </c>
      <c r="E1120" s="139" t="s">
        <v>5386</v>
      </c>
      <c r="F1120" s="139">
        <v>41.759430000000002</v>
      </c>
      <c r="G1120" s="139">
        <v>-87.704750000000004</v>
      </c>
      <c r="H1120" s="139" t="s">
        <v>1701</v>
      </c>
      <c r="I1120" s="139" t="s">
        <v>1702</v>
      </c>
      <c r="J1120" s="139" t="s">
        <v>36</v>
      </c>
      <c r="K1120" s="139">
        <v>60629</v>
      </c>
      <c r="L1120" s="139" t="s">
        <v>5387</v>
      </c>
      <c r="M1120" s="139">
        <v>13234</v>
      </c>
      <c r="N1120" s="139" t="s">
        <v>1054</v>
      </c>
    </row>
    <row r="1121" spans="1:14" ht="15.75" customHeight="1">
      <c r="A1121" s="139">
        <v>2018</v>
      </c>
      <c r="B1121" s="100" t="s">
        <v>633</v>
      </c>
      <c r="C1121" s="139" t="s">
        <v>5388</v>
      </c>
      <c r="D1121" s="139">
        <v>1007522</v>
      </c>
      <c r="F1121" s="139">
        <v>39.709800000000001</v>
      </c>
      <c r="G1121" s="139">
        <v>-80.290300000000002</v>
      </c>
      <c r="H1121" s="139" t="s">
        <v>5389</v>
      </c>
      <c r="I1121" s="139" t="s">
        <v>5390</v>
      </c>
      <c r="J1121" s="139" t="s">
        <v>129</v>
      </c>
      <c r="K1121" s="139">
        <v>26590</v>
      </c>
      <c r="L1121" s="139" t="s">
        <v>5281</v>
      </c>
      <c r="M1121" s="139">
        <v>20985</v>
      </c>
      <c r="N1121" s="139" t="s">
        <v>1054</v>
      </c>
    </row>
    <row r="1122" spans="1:14" ht="15.75" customHeight="1">
      <c r="A1122" s="139">
        <v>2018</v>
      </c>
      <c r="B1122" s="100" t="s">
        <v>633</v>
      </c>
      <c r="C1122" s="139" t="s">
        <v>5391</v>
      </c>
      <c r="D1122" s="139">
        <v>1007466</v>
      </c>
      <c r="E1122" s="139" t="s">
        <v>5392</v>
      </c>
      <c r="F1122" s="139">
        <v>39.822800000000001</v>
      </c>
      <c r="G1122" s="139">
        <v>-75.403300000000002</v>
      </c>
      <c r="H1122" s="139" t="s">
        <v>5393</v>
      </c>
      <c r="I1122" s="139" t="s">
        <v>22</v>
      </c>
      <c r="J1122" s="139" t="s">
        <v>103</v>
      </c>
      <c r="K1122" s="139">
        <v>19061</v>
      </c>
      <c r="L1122" s="139" t="s">
        <v>3088</v>
      </c>
      <c r="M1122" s="139">
        <v>1179442</v>
      </c>
      <c r="N1122" s="139" t="s">
        <v>1306</v>
      </c>
    </row>
    <row r="1123" spans="1:14" ht="15.75" customHeight="1">
      <c r="A1123" s="139">
        <v>2018</v>
      </c>
      <c r="B1123" s="100" t="s">
        <v>633</v>
      </c>
      <c r="C1123" s="139" t="s">
        <v>5394</v>
      </c>
      <c r="D1123" s="139">
        <v>1002987</v>
      </c>
      <c r="E1123" s="139" t="s">
        <v>5395</v>
      </c>
      <c r="F1123" s="139">
        <v>40.857902000000003</v>
      </c>
      <c r="G1123" s="139">
        <v>-74.202003000000005</v>
      </c>
      <c r="H1123" s="139" t="s">
        <v>5396</v>
      </c>
      <c r="I1123" s="139" t="s">
        <v>1437</v>
      </c>
      <c r="J1123" s="139" t="s">
        <v>81</v>
      </c>
      <c r="K1123" s="139">
        <v>7043</v>
      </c>
      <c r="L1123" s="139" t="s">
        <v>5397</v>
      </c>
      <c r="M1123" s="139">
        <v>43989</v>
      </c>
      <c r="N1123" s="139" t="s">
        <v>1054</v>
      </c>
    </row>
    <row r="1124" spans="1:14" ht="15.75" customHeight="1">
      <c r="A1124" s="139">
        <v>2018</v>
      </c>
      <c r="B1124" s="100" t="s">
        <v>633</v>
      </c>
      <c r="C1124" s="139" t="s">
        <v>5398</v>
      </c>
      <c r="D1124" s="139">
        <v>1009558</v>
      </c>
      <c r="E1124" s="139" t="s">
        <v>5399</v>
      </c>
      <c r="F1124" s="139">
        <v>40.879910000000002</v>
      </c>
      <c r="G1124" s="139">
        <v>-73.880660000000006</v>
      </c>
      <c r="H1124" s="139" t="s">
        <v>1642</v>
      </c>
      <c r="I1124" s="139" t="s">
        <v>5400</v>
      </c>
      <c r="J1124" s="139" t="s">
        <v>87</v>
      </c>
      <c r="K1124" s="139">
        <v>10467</v>
      </c>
      <c r="L1124" s="139" t="s">
        <v>5401</v>
      </c>
      <c r="M1124" s="139">
        <v>8349</v>
      </c>
      <c r="N1124" s="139" t="s">
        <v>1054</v>
      </c>
    </row>
    <row r="1125" spans="1:14" ht="15.75" customHeight="1">
      <c r="A1125" s="139">
        <v>2018</v>
      </c>
      <c r="B1125" s="100" t="s">
        <v>633</v>
      </c>
      <c r="C1125" s="139" t="s">
        <v>5402</v>
      </c>
      <c r="D1125" s="139">
        <v>1002327</v>
      </c>
      <c r="E1125" s="139" t="s">
        <v>5403</v>
      </c>
      <c r="F1125" s="139">
        <v>38.040278999999998</v>
      </c>
      <c r="G1125" s="139">
        <v>-97.952167000000003</v>
      </c>
      <c r="H1125" s="139" t="s">
        <v>5404</v>
      </c>
      <c r="I1125" s="139" t="s">
        <v>2312</v>
      </c>
      <c r="J1125" s="139" t="s">
        <v>44</v>
      </c>
      <c r="K1125" s="139">
        <v>67504</v>
      </c>
      <c r="L1125" s="139" t="s">
        <v>5213</v>
      </c>
      <c r="M1125" s="139">
        <v>25424</v>
      </c>
      <c r="N1125" s="139" t="s">
        <v>1054</v>
      </c>
    </row>
    <row r="1126" spans="1:14" ht="15.75" customHeight="1">
      <c r="A1126" s="139">
        <v>2018</v>
      </c>
      <c r="B1126" s="100" t="s">
        <v>633</v>
      </c>
      <c r="C1126" s="139" t="s">
        <v>5405</v>
      </c>
      <c r="D1126" s="139">
        <v>1006155</v>
      </c>
      <c r="E1126" s="139" t="s">
        <v>5406</v>
      </c>
      <c r="F1126" s="139">
        <v>38.601100000000002</v>
      </c>
      <c r="G1126" s="139">
        <v>-75.262900000000002</v>
      </c>
      <c r="H1126" s="139" t="s">
        <v>5407</v>
      </c>
      <c r="I1126" s="139" t="s">
        <v>5408</v>
      </c>
      <c r="J1126" s="139" t="s">
        <v>23</v>
      </c>
      <c r="K1126" s="139">
        <v>19966</v>
      </c>
      <c r="L1126" s="139" t="s">
        <v>5409</v>
      </c>
      <c r="M1126" s="139">
        <v>27674</v>
      </c>
      <c r="N1126" s="139" t="s">
        <v>1127</v>
      </c>
    </row>
    <row r="1127" spans="1:14" ht="15.75" customHeight="1">
      <c r="A1127" s="139">
        <v>2018</v>
      </c>
      <c r="B1127" s="100" t="s">
        <v>633</v>
      </c>
      <c r="C1127" s="139" t="s">
        <v>5410</v>
      </c>
      <c r="D1127" s="139">
        <v>1012808</v>
      </c>
      <c r="E1127" s="139" t="s">
        <v>5411</v>
      </c>
      <c r="F1127" s="139">
        <v>38.97878</v>
      </c>
      <c r="G1127" s="139">
        <v>-84.594790000000003</v>
      </c>
      <c r="H1127" s="139" t="s">
        <v>4669</v>
      </c>
      <c r="I1127" s="139" t="s">
        <v>5412</v>
      </c>
      <c r="J1127" s="139" t="s">
        <v>47</v>
      </c>
      <c r="K1127" s="139">
        <v>41042</v>
      </c>
      <c r="L1127" s="139" t="s">
        <v>5413</v>
      </c>
      <c r="M1127" s="139">
        <v>28919</v>
      </c>
      <c r="N1127" s="139" t="s">
        <v>1054</v>
      </c>
    </row>
    <row r="1128" spans="1:14" ht="15.75" customHeight="1">
      <c r="A1128" s="139">
        <v>2018</v>
      </c>
      <c r="B1128" s="100" t="s">
        <v>633</v>
      </c>
      <c r="C1128" s="139" t="s">
        <v>5414</v>
      </c>
      <c r="D1128" s="139">
        <v>1005930</v>
      </c>
      <c r="E1128" s="139" t="s">
        <v>5415</v>
      </c>
      <c r="F1128" s="139">
        <v>33.793857000000003</v>
      </c>
      <c r="G1128" s="139">
        <v>-79.729855999999998</v>
      </c>
      <c r="H1128" s="139" t="s">
        <v>5416</v>
      </c>
      <c r="I1128" s="139" t="s">
        <v>3001</v>
      </c>
      <c r="J1128" s="139" t="s">
        <v>107</v>
      </c>
      <c r="K1128" s="139">
        <v>29560</v>
      </c>
      <c r="L1128" s="139" t="s">
        <v>5417</v>
      </c>
      <c r="M1128" s="139">
        <v>174318</v>
      </c>
      <c r="N1128" s="139" t="s">
        <v>1054</v>
      </c>
    </row>
    <row r="1129" spans="1:14" ht="15.75" customHeight="1">
      <c r="A1129" s="139">
        <v>2018</v>
      </c>
      <c r="B1129" s="100" t="s">
        <v>633</v>
      </c>
      <c r="C1129" s="139" t="s">
        <v>5418</v>
      </c>
      <c r="D1129" s="139">
        <v>1012978</v>
      </c>
      <c r="E1129" s="139" t="s">
        <v>5419</v>
      </c>
      <c r="F1129" s="139">
        <v>29.552250000000001</v>
      </c>
      <c r="G1129" s="139">
        <v>-95.087383000000003</v>
      </c>
      <c r="H1129" s="139" t="s">
        <v>3275</v>
      </c>
      <c r="I1129" s="139" t="s">
        <v>1087</v>
      </c>
      <c r="J1129" s="139" t="s">
        <v>115</v>
      </c>
      <c r="K1129" s="139">
        <v>77058</v>
      </c>
      <c r="M1129" s="139">
        <v>50239</v>
      </c>
      <c r="N1129" s="139" t="s">
        <v>1054</v>
      </c>
    </row>
    <row r="1130" spans="1:14" ht="15.75" customHeight="1">
      <c r="A1130" s="139">
        <v>2018</v>
      </c>
      <c r="B1130" s="100" t="s">
        <v>633</v>
      </c>
      <c r="C1130" s="139" t="s">
        <v>5420</v>
      </c>
      <c r="D1130" s="139">
        <v>1006690</v>
      </c>
      <c r="E1130" s="139" t="s">
        <v>5421</v>
      </c>
      <c r="F1130" s="139">
        <v>37.052610999999999</v>
      </c>
      <c r="G1130" s="139">
        <v>-100.8995</v>
      </c>
      <c r="H1130" s="139" t="s">
        <v>1518</v>
      </c>
      <c r="I1130" s="139" t="s">
        <v>1519</v>
      </c>
      <c r="J1130" s="139" t="s">
        <v>44</v>
      </c>
      <c r="K1130" s="139">
        <v>67901</v>
      </c>
      <c r="L1130" s="139" t="s">
        <v>5422</v>
      </c>
      <c r="M1130" s="139">
        <v>71142</v>
      </c>
      <c r="N1130" s="139" t="s">
        <v>1054</v>
      </c>
    </row>
    <row r="1131" spans="1:14" ht="15.75" customHeight="1">
      <c r="A1131" s="139">
        <v>2018</v>
      </c>
      <c r="B1131" s="100" t="s">
        <v>633</v>
      </c>
      <c r="C1131" s="139" t="s">
        <v>5420</v>
      </c>
      <c r="D1131" s="139">
        <v>1000197</v>
      </c>
      <c r="E1131" s="139" t="s">
        <v>5423</v>
      </c>
      <c r="F1131" s="139">
        <v>37.746949999999998</v>
      </c>
      <c r="G1131" s="139">
        <v>-99.987660000000005</v>
      </c>
      <c r="H1131" s="139" t="s">
        <v>2326</v>
      </c>
      <c r="I1131" s="139" t="s">
        <v>5424</v>
      </c>
      <c r="J1131" s="139" t="s">
        <v>44</v>
      </c>
      <c r="K1131" s="139">
        <v>67801</v>
      </c>
      <c r="L1131" s="139" t="s">
        <v>5425</v>
      </c>
      <c r="M1131" s="139">
        <v>68669</v>
      </c>
      <c r="N1131" s="139" t="s">
        <v>1054</v>
      </c>
    </row>
    <row r="1132" spans="1:14" ht="15.75" customHeight="1">
      <c r="A1132" s="139">
        <v>2018</v>
      </c>
      <c r="B1132" s="100" t="s">
        <v>633</v>
      </c>
      <c r="C1132" s="139" t="s">
        <v>5426</v>
      </c>
      <c r="D1132" s="139">
        <v>1007985</v>
      </c>
      <c r="E1132" s="139" t="s">
        <v>5427</v>
      </c>
      <c r="F1132" s="139">
        <v>33.733584</v>
      </c>
      <c r="G1132" s="139">
        <v>-86.155216999999993</v>
      </c>
      <c r="H1132" s="139" t="s">
        <v>5428</v>
      </c>
      <c r="I1132" s="139" t="s">
        <v>2335</v>
      </c>
      <c r="J1132" s="139" t="s">
        <v>3</v>
      </c>
      <c r="K1132" s="139">
        <v>35131</v>
      </c>
      <c r="L1132" s="139" t="s">
        <v>5429</v>
      </c>
      <c r="M1132" s="139">
        <v>887577</v>
      </c>
      <c r="N1132" s="139" t="s">
        <v>1054</v>
      </c>
    </row>
    <row r="1133" spans="1:14" ht="15.75" customHeight="1">
      <c r="A1133" s="139">
        <v>2018</v>
      </c>
      <c r="B1133" s="100" t="s">
        <v>633</v>
      </c>
      <c r="C1133" s="139" t="s">
        <v>5430</v>
      </c>
      <c r="D1133" s="139">
        <v>1006248</v>
      </c>
      <c r="E1133" s="139" t="s">
        <v>5431</v>
      </c>
      <c r="F1133" s="139">
        <v>39.263570000000001</v>
      </c>
      <c r="G1133" s="139">
        <v>-76.555250000000001</v>
      </c>
      <c r="H1133" s="139" t="s">
        <v>1687</v>
      </c>
      <c r="I1133" s="139" t="s">
        <v>1688</v>
      </c>
      <c r="J1133" s="139" t="s">
        <v>55</v>
      </c>
      <c r="K1133" s="139">
        <v>21224</v>
      </c>
      <c r="L1133" s="139" t="s">
        <v>5432</v>
      </c>
      <c r="M1133" s="139">
        <v>95621</v>
      </c>
      <c r="N1133" s="139" t="s">
        <v>1054</v>
      </c>
    </row>
    <row r="1134" spans="1:14" ht="15.75" customHeight="1">
      <c r="A1134" s="139">
        <v>2018</v>
      </c>
      <c r="B1134" s="100" t="s">
        <v>633</v>
      </c>
      <c r="C1134" s="139" t="s">
        <v>5430</v>
      </c>
      <c r="D1134" s="139">
        <v>1006704</v>
      </c>
      <c r="E1134" s="139" t="s">
        <v>5433</v>
      </c>
      <c r="F1134" s="139">
        <v>40.104649999999999</v>
      </c>
      <c r="G1134" s="139">
        <v>-74.829580000000007</v>
      </c>
      <c r="H1134" s="139" t="s">
        <v>1809</v>
      </c>
      <c r="I1134" s="139" t="s">
        <v>5434</v>
      </c>
      <c r="J1134" s="139" t="s">
        <v>81</v>
      </c>
      <c r="K1134" s="139">
        <v>8016</v>
      </c>
      <c r="L1134" s="139" t="s">
        <v>5432</v>
      </c>
      <c r="M1134" s="139">
        <v>32130</v>
      </c>
      <c r="N1134" s="139" t="s">
        <v>1054</v>
      </c>
    </row>
    <row r="1135" spans="1:14" ht="15.75" customHeight="1">
      <c r="A1135" s="139">
        <v>2018</v>
      </c>
      <c r="B1135" s="100" t="s">
        <v>633</v>
      </c>
      <c r="C1135" s="139" t="s">
        <v>5435</v>
      </c>
      <c r="D1135" s="139">
        <v>1002717</v>
      </c>
      <c r="E1135" s="139" t="s">
        <v>5436</v>
      </c>
      <c r="F1135" s="139">
        <v>43.088056000000002</v>
      </c>
      <c r="G1135" s="139">
        <v>-70.767222000000004</v>
      </c>
      <c r="H1135" s="139" t="s">
        <v>5437</v>
      </c>
      <c r="I1135" s="139" t="s">
        <v>5438</v>
      </c>
      <c r="J1135" s="139" t="s">
        <v>79</v>
      </c>
      <c r="K1135" s="139">
        <v>3801</v>
      </c>
      <c r="L1135" s="139" t="s">
        <v>5432</v>
      </c>
      <c r="M1135" s="139">
        <v>36361</v>
      </c>
      <c r="N1135" s="139" t="s">
        <v>1054</v>
      </c>
    </row>
    <row r="1136" spans="1:14" ht="15.75" customHeight="1">
      <c r="A1136" s="139">
        <v>2018</v>
      </c>
      <c r="B1136" s="100" t="s">
        <v>633</v>
      </c>
      <c r="C1136" s="139" t="s">
        <v>5439</v>
      </c>
      <c r="D1136" s="139">
        <v>1007972</v>
      </c>
      <c r="E1136" s="139" t="s">
        <v>5440</v>
      </c>
      <c r="F1136" s="139">
        <v>32.848593000000001</v>
      </c>
      <c r="G1136" s="139">
        <v>-104.394383</v>
      </c>
      <c r="H1136" s="139" t="s">
        <v>5441</v>
      </c>
      <c r="I1136" s="139" t="s">
        <v>5442</v>
      </c>
      <c r="J1136" s="139" t="s">
        <v>84</v>
      </c>
      <c r="K1136" s="139">
        <v>88210</v>
      </c>
      <c r="L1136" s="139" t="s">
        <v>4148</v>
      </c>
      <c r="M1136" s="139">
        <v>642469</v>
      </c>
      <c r="N1136" s="139" t="s">
        <v>1745</v>
      </c>
    </row>
    <row r="1137" spans="1:14" ht="15.75" customHeight="1">
      <c r="A1137" s="139">
        <v>2018</v>
      </c>
      <c r="B1137" s="100" t="s">
        <v>633</v>
      </c>
      <c r="C1137" s="139" t="s">
        <v>5443</v>
      </c>
      <c r="D1137" s="139">
        <v>1007771</v>
      </c>
      <c r="E1137" s="139" t="s">
        <v>5444</v>
      </c>
      <c r="F1137" s="139">
        <v>32.975335999999999</v>
      </c>
      <c r="G1137" s="139">
        <v>-103.451177</v>
      </c>
      <c r="H1137" s="139" t="s">
        <v>5445</v>
      </c>
      <c r="I1137" s="139" t="s">
        <v>5446</v>
      </c>
      <c r="J1137" s="139" t="s">
        <v>84</v>
      </c>
      <c r="K1137" s="139">
        <v>88260</v>
      </c>
      <c r="L1137" s="139" t="s">
        <v>4148</v>
      </c>
      <c r="M1137" s="139">
        <v>162495</v>
      </c>
      <c r="N1137" s="139" t="s">
        <v>1306</v>
      </c>
    </row>
    <row r="1138" spans="1:14" ht="15.75" customHeight="1">
      <c r="A1138" s="139">
        <v>2018</v>
      </c>
      <c r="B1138" s="100" t="s">
        <v>633</v>
      </c>
      <c r="C1138" s="139" t="s">
        <v>5447</v>
      </c>
      <c r="D1138" s="139">
        <v>1005679</v>
      </c>
      <c r="E1138" s="139" t="s">
        <v>5448</v>
      </c>
      <c r="F1138" s="139">
        <v>38.824587000000001</v>
      </c>
      <c r="G1138" s="139">
        <v>-77.017398</v>
      </c>
      <c r="H1138" s="139" t="s">
        <v>3634</v>
      </c>
      <c r="I1138" s="139" t="s">
        <v>5449</v>
      </c>
      <c r="J1138" s="139" t="s">
        <v>5450</v>
      </c>
      <c r="K1138" s="139">
        <v>20375</v>
      </c>
      <c r="M1138" s="139">
        <v>22873</v>
      </c>
      <c r="N1138" s="139" t="s">
        <v>1054</v>
      </c>
    </row>
    <row r="1139" spans="1:14" ht="15.75" customHeight="1">
      <c r="A1139" s="139">
        <v>2018</v>
      </c>
      <c r="B1139" s="100" t="s">
        <v>633</v>
      </c>
      <c r="C1139" s="139" t="s">
        <v>5451</v>
      </c>
      <c r="D1139" s="139">
        <v>1006190</v>
      </c>
      <c r="E1139" s="139" t="s">
        <v>5452</v>
      </c>
      <c r="F1139" s="139">
        <v>41.910912000000003</v>
      </c>
      <c r="G1139" s="139">
        <v>-87.879942</v>
      </c>
      <c r="H1139" s="139" t="s">
        <v>5453</v>
      </c>
      <c r="I1139" s="139" t="s">
        <v>5454</v>
      </c>
      <c r="J1139" s="139" t="s">
        <v>36</v>
      </c>
      <c r="K1139" s="139">
        <v>60160</v>
      </c>
      <c r="L1139" s="139" t="s">
        <v>5455</v>
      </c>
      <c r="M1139" s="139">
        <v>18263</v>
      </c>
      <c r="N1139" s="139" t="s">
        <v>1054</v>
      </c>
    </row>
    <row r="1140" spans="1:14" ht="15.75" customHeight="1">
      <c r="A1140" s="139">
        <v>2018</v>
      </c>
      <c r="B1140" s="100" t="s">
        <v>633</v>
      </c>
      <c r="C1140" s="139" t="s">
        <v>5456</v>
      </c>
      <c r="D1140" s="139">
        <v>1005699</v>
      </c>
      <c r="E1140" s="139" t="s">
        <v>5457</v>
      </c>
      <c r="F1140" s="139">
        <v>35.784964000000002</v>
      </c>
      <c r="G1140" s="139">
        <v>-78.675090999999995</v>
      </c>
      <c r="H1140" s="139" t="s">
        <v>5458</v>
      </c>
      <c r="I1140" s="139" t="s">
        <v>5459</v>
      </c>
      <c r="J1140" s="139" t="s">
        <v>89</v>
      </c>
      <c r="K1140" s="139">
        <v>27695</v>
      </c>
      <c r="L1140" s="139" t="s">
        <v>5460</v>
      </c>
      <c r="M1140" s="139">
        <v>95307</v>
      </c>
      <c r="N1140" s="139" t="s">
        <v>1054</v>
      </c>
    </row>
    <row r="1141" spans="1:14" ht="15.75" customHeight="1">
      <c r="A1141" s="139">
        <v>2018</v>
      </c>
      <c r="B1141" s="100" t="s">
        <v>633</v>
      </c>
      <c r="C1141" s="139" t="s">
        <v>5461</v>
      </c>
      <c r="D1141" s="139">
        <v>1005422</v>
      </c>
      <c r="E1141" s="139" t="s">
        <v>5462</v>
      </c>
      <c r="F1141" s="139">
        <v>39.495168</v>
      </c>
      <c r="G1141" s="139">
        <v>-80.127905999999996</v>
      </c>
      <c r="H1141" s="139" t="s">
        <v>2465</v>
      </c>
      <c r="I1141" s="139" t="s">
        <v>2601</v>
      </c>
      <c r="J1141" s="139" t="s">
        <v>129</v>
      </c>
      <c r="K1141" s="139">
        <v>26554</v>
      </c>
      <c r="L1141" s="139" t="s">
        <v>5463</v>
      </c>
      <c r="M1141" s="139">
        <v>39992</v>
      </c>
      <c r="N1141" s="139" t="s">
        <v>1054</v>
      </c>
    </row>
    <row r="1142" spans="1:14" ht="15.75" customHeight="1">
      <c r="A1142" s="139">
        <v>2018</v>
      </c>
      <c r="B1142" s="100" t="s">
        <v>633</v>
      </c>
      <c r="C1142" s="139" t="s">
        <v>5464</v>
      </c>
      <c r="D1142" s="139">
        <v>1003327</v>
      </c>
      <c r="E1142" s="139" t="s">
        <v>5465</v>
      </c>
      <c r="F1142" s="139">
        <v>44.428899999999999</v>
      </c>
      <c r="G1142" s="139">
        <v>-89.781700000000001</v>
      </c>
      <c r="H1142" s="139" t="s">
        <v>5466</v>
      </c>
      <c r="I1142" s="139" t="s">
        <v>2986</v>
      </c>
      <c r="J1142" s="139" t="s">
        <v>132</v>
      </c>
      <c r="K1142" s="139">
        <v>54494</v>
      </c>
      <c r="L1142" s="139" t="s">
        <v>5467</v>
      </c>
      <c r="M1142" s="139">
        <v>183675</v>
      </c>
      <c r="N1142" s="139" t="s">
        <v>1054</v>
      </c>
    </row>
    <row r="1143" spans="1:14" ht="15.75" customHeight="1">
      <c r="A1143" s="139">
        <v>2018</v>
      </c>
      <c r="B1143" s="100" t="s">
        <v>633</v>
      </c>
      <c r="C1143" s="139" t="s">
        <v>5468</v>
      </c>
      <c r="D1143" s="139">
        <v>1006366</v>
      </c>
      <c r="E1143" s="139" t="s">
        <v>5469</v>
      </c>
      <c r="F1143" s="139">
        <v>44.551985999999999</v>
      </c>
      <c r="G1143" s="139">
        <v>-70.540525000000002</v>
      </c>
      <c r="H1143" s="139" t="s">
        <v>5470</v>
      </c>
      <c r="I1143" s="139" t="s">
        <v>5471</v>
      </c>
      <c r="J1143" s="139" t="s">
        <v>52</v>
      </c>
      <c r="K1143" s="139">
        <v>4276</v>
      </c>
      <c r="L1143" s="139" t="s">
        <v>5472</v>
      </c>
      <c r="M1143" s="139">
        <v>502269</v>
      </c>
      <c r="N1143" s="139" t="s">
        <v>1448</v>
      </c>
    </row>
    <row r="1144" spans="1:14" ht="15.75" customHeight="1">
      <c r="A1144" s="139">
        <v>2018</v>
      </c>
      <c r="B1144" s="100" t="s">
        <v>633</v>
      </c>
      <c r="C1144" s="139" t="s">
        <v>5473</v>
      </c>
      <c r="D1144" s="139">
        <v>1004885</v>
      </c>
      <c r="E1144" s="139" t="s">
        <v>5474</v>
      </c>
      <c r="F1144" s="139">
        <v>44.162430000000001</v>
      </c>
      <c r="G1144" s="139">
        <v>-88.473489999999998</v>
      </c>
      <c r="H1144" s="139" t="s">
        <v>2726</v>
      </c>
      <c r="I1144" s="139" t="s">
        <v>2727</v>
      </c>
      <c r="J1144" s="139" t="s">
        <v>132</v>
      </c>
      <c r="K1144" s="139">
        <v>54956</v>
      </c>
      <c r="L1144" s="139" t="s">
        <v>5475</v>
      </c>
      <c r="M1144" s="139">
        <v>74653</v>
      </c>
      <c r="N1144" s="139" t="s">
        <v>1054</v>
      </c>
    </row>
    <row r="1145" spans="1:14" ht="15.75" customHeight="1">
      <c r="A1145" s="139">
        <v>2018</v>
      </c>
      <c r="B1145" s="100" t="s">
        <v>633</v>
      </c>
      <c r="C1145" s="139" t="s">
        <v>5476</v>
      </c>
      <c r="D1145" s="139">
        <v>1005293</v>
      </c>
      <c r="E1145" s="139" t="s">
        <v>5477</v>
      </c>
      <c r="F1145" s="139">
        <v>44.481879999999997</v>
      </c>
      <c r="G1145" s="139">
        <v>-89.568389999999994</v>
      </c>
      <c r="H1145" s="139" t="s">
        <v>5478</v>
      </c>
      <c r="I1145" s="139" t="s">
        <v>5479</v>
      </c>
      <c r="J1145" s="139" t="s">
        <v>132</v>
      </c>
      <c r="K1145" s="139">
        <v>54481</v>
      </c>
      <c r="L1145" s="139" t="s">
        <v>5480</v>
      </c>
      <c r="M1145" s="139">
        <v>52529</v>
      </c>
      <c r="N1145" s="139" t="s">
        <v>1054</v>
      </c>
    </row>
    <row r="1146" spans="1:14" ht="15.75" customHeight="1">
      <c r="A1146" s="139">
        <v>2018</v>
      </c>
      <c r="B1146" s="100" t="s">
        <v>633</v>
      </c>
      <c r="C1146" s="139" t="s">
        <v>5481</v>
      </c>
      <c r="D1146" s="139">
        <v>1005838</v>
      </c>
      <c r="E1146" s="139" t="s">
        <v>5482</v>
      </c>
      <c r="F1146" s="139">
        <v>46.408700000000003</v>
      </c>
      <c r="G1146" s="139">
        <v>-86.645499999999998</v>
      </c>
      <c r="H1146" s="139" t="s">
        <v>5483</v>
      </c>
      <c r="I1146" s="139" t="s">
        <v>5484</v>
      </c>
      <c r="J1146" s="139" t="s">
        <v>61</v>
      </c>
      <c r="K1146" s="139">
        <v>49862</v>
      </c>
      <c r="L1146" s="139" t="s">
        <v>5480</v>
      </c>
      <c r="M1146" s="139">
        <v>124962</v>
      </c>
      <c r="N1146" s="139" t="s">
        <v>1054</v>
      </c>
    </row>
    <row r="1147" spans="1:14" ht="15.75" customHeight="1">
      <c r="A1147" s="139">
        <v>2018</v>
      </c>
      <c r="B1147" s="100" t="s">
        <v>633</v>
      </c>
      <c r="C1147" s="139" t="s">
        <v>5485</v>
      </c>
      <c r="D1147" s="139">
        <v>1005547</v>
      </c>
      <c r="E1147" s="139" t="s">
        <v>5486</v>
      </c>
      <c r="F1147" s="139">
        <v>33.206899999999997</v>
      </c>
      <c r="G1147" s="139">
        <v>-86.284059999999997</v>
      </c>
      <c r="H1147" s="139" t="s">
        <v>4338</v>
      </c>
      <c r="I1147" s="139" t="s">
        <v>4166</v>
      </c>
      <c r="J1147" s="139" t="s">
        <v>3</v>
      </c>
      <c r="K1147" s="139">
        <v>35150</v>
      </c>
      <c r="L1147" s="139" t="s">
        <v>5487</v>
      </c>
      <c r="M1147" s="139">
        <v>15888</v>
      </c>
      <c r="N1147" s="139" t="s">
        <v>1054</v>
      </c>
    </row>
    <row r="1148" spans="1:14" ht="15.75" customHeight="1">
      <c r="A1148" s="139">
        <v>2018</v>
      </c>
      <c r="B1148" s="100" t="s">
        <v>633</v>
      </c>
      <c r="C1148" s="139" t="s">
        <v>5485</v>
      </c>
      <c r="D1148" s="139">
        <v>1005559</v>
      </c>
      <c r="E1148" s="139" t="s">
        <v>5488</v>
      </c>
      <c r="F1148" s="139">
        <v>36.046239999999997</v>
      </c>
      <c r="G1148" s="139">
        <v>-87.343270000000004</v>
      </c>
      <c r="H1148" s="139" t="s">
        <v>5489</v>
      </c>
      <c r="I1148" s="139" t="s">
        <v>5490</v>
      </c>
      <c r="J1148" s="139" t="s">
        <v>113</v>
      </c>
      <c r="K1148" s="139">
        <v>37055</v>
      </c>
      <c r="L1148" s="139" t="s">
        <v>5487</v>
      </c>
      <c r="M1148" s="139">
        <v>32319</v>
      </c>
      <c r="N1148" s="139" t="s">
        <v>1054</v>
      </c>
    </row>
    <row r="1149" spans="1:14" ht="15.75" customHeight="1">
      <c r="A1149" s="139">
        <v>2018</v>
      </c>
      <c r="B1149" s="100" t="s">
        <v>633</v>
      </c>
      <c r="C1149" s="139" t="s">
        <v>5491</v>
      </c>
      <c r="D1149" s="139">
        <v>1004687</v>
      </c>
      <c r="E1149" s="139" t="s">
        <v>5492</v>
      </c>
      <c r="F1149" s="139">
        <v>36.961460000000002</v>
      </c>
      <c r="G1149" s="139">
        <v>-89.867844000000005</v>
      </c>
      <c r="H1149" s="139" t="s">
        <v>5493</v>
      </c>
      <c r="I1149" s="139" t="s">
        <v>5494</v>
      </c>
      <c r="J1149" s="139" t="s">
        <v>68</v>
      </c>
      <c r="K1149" s="139">
        <v>63825</v>
      </c>
      <c r="L1149" s="139" t="s">
        <v>5495</v>
      </c>
      <c r="M1149" s="139">
        <v>59534</v>
      </c>
      <c r="N1149" s="139" t="s">
        <v>1054</v>
      </c>
    </row>
    <row r="1150" spans="1:14" ht="15.75" customHeight="1">
      <c r="A1150" s="139">
        <v>2018</v>
      </c>
      <c r="B1150" s="100" t="s">
        <v>633</v>
      </c>
      <c r="C1150" s="139" t="s">
        <v>5496</v>
      </c>
      <c r="D1150" s="139">
        <v>1006741</v>
      </c>
      <c r="E1150" s="139" t="s">
        <v>5497</v>
      </c>
      <c r="F1150" s="139">
        <v>37.717225999999997</v>
      </c>
      <c r="G1150" s="139">
        <v>-77.115461999999994</v>
      </c>
      <c r="H1150" s="139" t="s">
        <v>5498</v>
      </c>
      <c r="I1150" s="139" t="s">
        <v>5498</v>
      </c>
      <c r="J1150" s="139" t="s">
        <v>123</v>
      </c>
      <c r="K1150" s="139">
        <v>23086</v>
      </c>
      <c r="L1150" s="139" t="s">
        <v>5495</v>
      </c>
      <c r="M1150" s="139">
        <v>50094</v>
      </c>
      <c r="N1150" s="139" t="s">
        <v>1054</v>
      </c>
    </row>
    <row r="1151" spans="1:14" ht="15.75" customHeight="1">
      <c r="A1151" s="139">
        <v>2018</v>
      </c>
      <c r="B1151" s="100" t="s">
        <v>633</v>
      </c>
      <c r="C1151" s="139" t="s">
        <v>5499</v>
      </c>
      <c r="D1151" s="139">
        <v>1001562</v>
      </c>
      <c r="E1151" s="139" t="s">
        <v>5500</v>
      </c>
      <c r="F1151" s="139">
        <v>40.251277999999999</v>
      </c>
      <c r="G1151" s="139">
        <v>-74.267416999999995</v>
      </c>
      <c r="H1151" s="139" t="s">
        <v>5501</v>
      </c>
      <c r="I1151" s="139" t="s">
        <v>5502</v>
      </c>
      <c r="J1151" s="139" t="s">
        <v>81</v>
      </c>
      <c r="K1151" s="139">
        <v>7728</v>
      </c>
      <c r="L1151" s="139" t="s">
        <v>3995</v>
      </c>
      <c r="M1151" s="139">
        <v>36624</v>
      </c>
      <c r="N1151" s="139" t="s">
        <v>1054</v>
      </c>
    </row>
    <row r="1152" spans="1:14" ht="15.75" customHeight="1">
      <c r="A1152" s="139">
        <v>2018</v>
      </c>
      <c r="B1152" s="100" t="s">
        <v>633</v>
      </c>
      <c r="C1152" s="139" t="s">
        <v>5503</v>
      </c>
      <c r="D1152" s="139">
        <v>1005544</v>
      </c>
      <c r="E1152" s="139" t="s">
        <v>5504</v>
      </c>
      <c r="F1152" s="139">
        <v>32.285915000000003</v>
      </c>
      <c r="G1152" s="139">
        <v>-106.72592899999999</v>
      </c>
      <c r="H1152" s="139" t="s">
        <v>5505</v>
      </c>
      <c r="I1152" s="139" t="s">
        <v>5506</v>
      </c>
      <c r="J1152" s="139" t="s">
        <v>84</v>
      </c>
      <c r="K1152" s="139">
        <v>88003</v>
      </c>
      <c r="L1152" s="139" t="s">
        <v>5507</v>
      </c>
      <c r="M1152" s="139">
        <v>30371</v>
      </c>
      <c r="N1152" s="139" t="s">
        <v>1054</v>
      </c>
    </row>
    <row r="1153" spans="1:14" ht="15.75" customHeight="1">
      <c r="A1153" s="139">
        <v>2018</v>
      </c>
      <c r="B1153" s="100" t="s">
        <v>633</v>
      </c>
      <c r="C1153" s="139" t="s">
        <v>5508</v>
      </c>
      <c r="D1153" s="139">
        <v>1002888</v>
      </c>
      <c r="E1153" s="139" t="s">
        <v>5509</v>
      </c>
      <c r="F1153" s="139">
        <v>35.3245</v>
      </c>
      <c r="G1153" s="139">
        <v>-80.999600000000001</v>
      </c>
      <c r="H1153" s="139" t="s">
        <v>5510</v>
      </c>
      <c r="I1153" s="139" t="s">
        <v>2899</v>
      </c>
      <c r="J1153" s="139" t="s">
        <v>89</v>
      </c>
      <c r="K1153" s="139">
        <v>28120</v>
      </c>
      <c r="L1153" s="139" t="s">
        <v>5432</v>
      </c>
      <c r="M1153" s="139">
        <v>87516</v>
      </c>
      <c r="N1153" s="139" t="s">
        <v>1054</v>
      </c>
    </row>
    <row r="1154" spans="1:14" ht="15.75" customHeight="1">
      <c r="A1154" s="139">
        <v>2018</v>
      </c>
      <c r="B1154" s="100" t="s">
        <v>633</v>
      </c>
      <c r="C1154" s="139" t="s">
        <v>5511</v>
      </c>
      <c r="D1154" s="139">
        <v>1002706</v>
      </c>
      <c r="E1154" s="139" t="s">
        <v>5512</v>
      </c>
      <c r="F1154" s="139">
        <v>37.281480999999999</v>
      </c>
      <c r="G1154" s="139">
        <v>-98.591324</v>
      </c>
      <c r="H1154" s="139" t="s">
        <v>5513</v>
      </c>
      <c r="I1154" s="139" t="s">
        <v>5514</v>
      </c>
      <c r="J1154" s="139" t="s">
        <v>44</v>
      </c>
      <c r="K1154" s="139">
        <v>67104</v>
      </c>
      <c r="L1154" s="139" t="s">
        <v>5432</v>
      </c>
      <c r="M1154" s="139">
        <v>46439</v>
      </c>
      <c r="N1154" s="139" t="s">
        <v>1054</v>
      </c>
    </row>
    <row r="1155" spans="1:14" ht="15.75" customHeight="1">
      <c r="A1155" s="139">
        <v>2018</v>
      </c>
      <c r="B1155" s="100" t="s">
        <v>633</v>
      </c>
      <c r="C1155" s="139" t="s">
        <v>5511</v>
      </c>
      <c r="D1155" s="139">
        <v>1006231</v>
      </c>
      <c r="E1155" s="139" t="s">
        <v>5515</v>
      </c>
      <c r="F1155" s="139">
        <v>42.486632999999998</v>
      </c>
      <c r="G1155" s="139">
        <v>-94.167738999999997</v>
      </c>
      <c r="H1155" s="139" t="s">
        <v>5516</v>
      </c>
      <c r="I1155" s="139" t="s">
        <v>2678</v>
      </c>
      <c r="J1155" s="139" t="s">
        <v>42</v>
      </c>
      <c r="K1155" s="139">
        <v>50501</v>
      </c>
      <c r="L1155" s="139" t="s">
        <v>5432</v>
      </c>
      <c r="M1155" s="139">
        <v>41130</v>
      </c>
      <c r="N1155" s="139" t="s">
        <v>1054</v>
      </c>
    </row>
    <row r="1156" spans="1:14" ht="15.75" customHeight="1">
      <c r="A1156" s="139">
        <v>2018</v>
      </c>
      <c r="B1156" s="100" t="s">
        <v>633</v>
      </c>
      <c r="C1156" s="139" t="s">
        <v>5517</v>
      </c>
      <c r="D1156" s="139">
        <v>1002741</v>
      </c>
      <c r="E1156" s="139" t="s">
        <v>5518</v>
      </c>
      <c r="F1156" s="139">
        <v>38.659038000000002</v>
      </c>
      <c r="G1156" s="139">
        <v>-86.764843999999997</v>
      </c>
      <c r="H1156" s="139" t="s">
        <v>5519</v>
      </c>
      <c r="I1156" s="139" t="s">
        <v>2466</v>
      </c>
      <c r="J1156" s="139" t="s">
        <v>39</v>
      </c>
      <c r="K1156" s="139">
        <v>47581</v>
      </c>
      <c r="L1156" s="139" t="s">
        <v>5432</v>
      </c>
      <c r="M1156" s="139">
        <v>32635</v>
      </c>
      <c r="N1156" s="139" t="s">
        <v>1054</v>
      </c>
    </row>
    <row r="1157" spans="1:14" ht="15.75" customHeight="1">
      <c r="A1157" s="139">
        <v>2018</v>
      </c>
      <c r="B1157" s="100" t="s">
        <v>633</v>
      </c>
      <c r="C1157" s="139" t="s">
        <v>5520</v>
      </c>
      <c r="D1157" s="139">
        <v>1011213</v>
      </c>
      <c r="E1157" s="139" t="s">
        <v>5521</v>
      </c>
      <c r="F1157" s="139">
        <v>33.780363999999999</v>
      </c>
      <c r="G1157" s="139">
        <v>-118.217951</v>
      </c>
      <c r="H1157" s="139" t="s">
        <v>5522</v>
      </c>
      <c r="I1157" s="139" t="s">
        <v>1411</v>
      </c>
      <c r="J1157" s="139" t="s">
        <v>15</v>
      </c>
      <c r="K1157" s="139">
        <v>90813</v>
      </c>
      <c r="L1157" s="139" t="s">
        <v>5432</v>
      </c>
      <c r="M1157" s="139">
        <v>34847</v>
      </c>
      <c r="N1157" s="139" t="s">
        <v>1054</v>
      </c>
    </row>
    <row r="1158" spans="1:14" ht="15.75" customHeight="1">
      <c r="A1158" s="139">
        <v>2018</v>
      </c>
      <c r="B1158" s="100" t="s">
        <v>633</v>
      </c>
      <c r="C1158" s="139" t="s">
        <v>5523</v>
      </c>
      <c r="D1158" s="139">
        <v>1003042</v>
      </c>
      <c r="E1158" s="139" t="s">
        <v>5524</v>
      </c>
      <c r="F1158" s="139">
        <v>27.800260000000002</v>
      </c>
      <c r="G1158" s="139">
        <v>-82.373329999999996</v>
      </c>
      <c r="H1158" s="139" t="s">
        <v>5525</v>
      </c>
      <c r="I1158" s="139" t="s">
        <v>1426</v>
      </c>
      <c r="J1158" s="139" t="s">
        <v>26</v>
      </c>
      <c r="K1158" s="139">
        <v>33534</v>
      </c>
      <c r="L1158" s="139" t="s">
        <v>5432</v>
      </c>
      <c r="M1158" s="139">
        <v>68589</v>
      </c>
      <c r="N1158" s="139" t="s">
        <v>1054</v>
      </c>
    </row>
    <row r="1159" spans="1:14" ht="15.75" customHeight="1">
      <c r="A1159" s="139">
        <v>2018</v>
      </c>
      <c r="B1159" s="100" t="s">
        <v>633</v>
      </c>
      <c r="C1159" s="139" t="s">
        <v>5526</v>
      </c>
      <c r="D1159" s="139">
        <v>1004629</v>
      </c>
      <c r="E1159" s="139" t="s">
        <v>5527</v>
      </c>
      <c r="F1159" s="139">
        <v>40.728403</v>
      </c>
      <c r="G1159" s="139">
        <v>-73.995407</v>
      </c>
      <c r="H1159" s="139" t="s">
        <v>2520</v>
      </c>
      <c r="I1159" s="139" t="s">
        <v>2520</v>
      </c>
      <c r="J1159" s="139" t="s">
        <v>87</v>
      </c>
      <c r="K1159" s="139">
        <v>10012</v>
      </c>
      <c r="L1159" s="139" t="s">
        <v>5528</v>
      </c>
      <c r="M1159" s="139">
        <v>78651</v>
      </c>
      <c r="N1159" s="139" t="s">
        <v>1054</v>
      </c>
    </row>
    <row r="1160" spans="1:14" ht="15.75" customHeight="1">
      <c r="A1160" s="139">
        <v>2018</v>
      </c>
      <c r="B1160" s="100" t="s">
        <v>633</v>
      </c>
      <c r="C1160" s="139" t="s">
        <v>5529</v>
      </c>
      <c r="D1160" s="139">
        <v>1005970</v>
      </c>
      <c r="E1160" s="139" t="s">
        <v>5530</v>
      </c>
      <c r="F1160" s="139">
        <v>42.560572000000001</v>
      </c>
      <c r="G1160" s="139">
        <v>-71.849628999999993</v>
      </c>
      <c r="H1160" s="139" t="s">
        <v>5531</v>
      </c>
      <c r="I1160" s="139" t="s">
        <v>5532</v>
      </c>
      <c r="J1160" s="139" t="s">
        <v>58</v>
      </c>
      <c r="K1160" s="139">
        <v>1420</v>
      </c>
      <c r="L1160" s="139" t="s">
        <v>2241</v>
      </c>
      <c r="M1160" s="139">
        <v>30142</v>
      </c>
      <c r="N1160" s="139" t="s">
        <v>1054</v>
      </c>
    </row>
    <row r="1161" spans="1:14" ht="15.75" customHeight="1">
      <c r="A1161" s="139">
        <v>2018</v>
      </c>
      <c r="B1161" s="100" t="s">
        <v>633</v>
      </c>
      <c r="C1161" s="139" t="s">
        <v>5533</v>
      </c>
      <c r="D1161" s="139">
        <v>1005979</v>
      </c>
      <c r="E1161" s="139" t="s">
        <v>5534</v>
      </c>
      <c r="F1161" s="139">
        <v>40.014629999999997</v>
      </c>
      <c r="G1161" s="139">
        <v>-75.054339999999996</v>
      </c>
      <c r="H1161" s="139" t="s">
        <v>5535</v>
      </c>
      <c r="I1161" s="139" t="s">
        <v>5536</v>
      </c>
      <c r="J1161" s="139" t="s">
        <v>103</v>
      </c>
      <c r="K1161" s="139">
        <v>19135</v>
      </c>
      <c r="L1161" s="139" t="s">
        <v>5537</v>
      </c>
      <c r="M1161" s="139">
        <v>31992</v>
      </c>
      <c r="N1161" s="139" t="s">
        <v>1054</v>
      </c>
    </row>
    <row r="1162" spans="1:14" ht="15.75" customHeight="1">
      <c r="A1162" s="139">
        <v>2018</v>
      </c>
      <c r="B1162" s="100" t="s">
        <v>633</v>
      </c>
      <c r="C1162" s="139" t="s">
        <v>5538</v>
      </c>
      <c r="D1162" s="139">
        <v>1007540</v>
      </c>
      <c r="E1162" s="139" t="s">
        <v>5539</v>
      </c>
      <c r="F1162" s="139">
        <v>40.78389</v>
      </c>
      <c r="G1162" s="139">
        <v>-116.21167</v>
      </c>
      <c r="H1162" s="139" t="s">
        <v>5540</v>
      </c>
      <c r="I1162" s="139" t="s">
        <v>2093</v>
      </c>
      <c r="J1162" s="139" t="s">
        <v>76</v>
      </c>
      <c r="K1162" s="139">
        <v>89822</v>
      </c>
      <c r="L1162" s="139" t="s">
        <v>5541</v>
      </c>
      <c r="M1162" s="139">
        <v>77349</v>
      </c>
      <c r="N1162" s="139" t="s">
        <v>1054</v>
      </c>
    </row>
    <row r="1163" spans="1:14" ht="15.75" customHeight="1">
      <c r="A1163" s="139">
        <v>2018</v>
      </c>
      <c r="B1163" s="100" t="s">
        <v>633</v>
      </c>
      <c r="C1163" s="139" t="s">
        <v>5542</v>
      </c>
      <c r="D1163" s="139">
        <v>1005754</v>
      </c>
      <c r="E1163" s="139" t="s">
        <v>5543</v>
      </c>
      <c r="F1163" s="139">
        <v>43.414650000000002</v>
      </c>
      <c r="G1163" s="139">
        <v>-83.88064</v>
      </c>
      <c r="H1163" s="139" t="s">
        <v>3669</v>
      </c>
      <c r="I1163" s="139" t="s">
        <v>3670</v>
      </c>
      <c r="J1163" s="139" t="s">
        <v>61</v>
      </c>
      <c r="K1163" s="139">
        <v>48601</v>
      </c>
      <c r="L1163" s="139" t="s">
        <v>5544</v>
      </c>
      <c r="M1163" s="139">
        <v>59660</v>
      </c>
      <c r="N1163" s="139" t="s">
        <v>1054</v>
      </c>
    </row>
    <row r="1164" spans="1:14" ht="15.75" customHeight="1">
      <c r="A1164" s="139">
        <v>2018</v>
      </c>
      <c r="B1164" s="100" t="s">
        <v>633</v>
      </c>
      <c r="C1164" s="139" t="s">
        <v>5545</v>
      </c>
      <c r="D1164" s="139">
        <v>1002807</v>
      </c>
      <c r="E1164" s="139" t="s">
        <v>5546</v>
      </c>
      <c r="F1164" s="139">
        <v>40.628979999999999</v>
      </c>
      <c r="G1164" s="139">
        <v>-80.419799999999995</v>
      </c>
      <c r="H1164" s="139" t="s">
        <v>5547</v>
      </c>
      <c r="I1164" s="139" t="s">
        <v>5548</v>
      </c>
      <c r="J1164" s="139" t="s">
        <v>103</v>
      </c>
      <c r="K1164" s="139">
        <v>15077</v>
      </c>
      <c r="L1164" s="139" t="s">
        <v>5432</v>
      </c>
      <c r="M1164" s="139">
        <v>73976</v>
      </c>
      <c r="N1164" s="139" t="s">
        <v>1054</v>
      </c>
    </row>
    <row r="1165" spans="1:14" ht="15.75" customHeight="1">
      <c r="A1165" s="139">
        <v>2018</v>
      </c>
      <c r="B1165" s="100" t="s">
        <v>633</v>
      </c>
      <c r="C1165" s="139" t="s">
        <v>5545</v>
      </c>
      <c r="D1165" s="139">
        <v>1006813</v>
      </c>
      <c r="E1165" s="139" t="s">
        <v>5549</v>
      </c>
      <c r="F1165" s="139">
        <v>36.250832000000003</v>
      </c>
      <c r="G1165" s="139">
        <v>-95.276947000000007</v>
      </c>
      <c r="H1165" s="139" t="s">
        <v>5550</v>
      </c>
      <c r="I1165" s="139" t="s">
        <v>5551</v>
      </c>
      <c r="J1165" s="139" t="s">
        <v>98</v>
      </c>
      <c r="K1165" s="139">
        <v>74361</v>
      </c>
      <c r="L1165" s="139" t="s">
        <v>5432</v>
      </c>
      <c r="M1165" s="139">
        <v>44245</v>
      </c>
      <c r="N1165" s="139" t="s">
        <v>1054</v>
      </c>
    </row>
    <row r="1166" spans="1:14" ht="15.75" customHeight="1">
      <c r="A1166" s="139">
        <v>2018</v>
      </c>
      <c r="B1166" s="100" t="s">
        <v>633</v>
      </c>
      <c r="C1166" s="139" t="s">
        <v>5545</v>
      </c>
      <c r="D1166" s="139">
        <v>1002887</v>
      </c>
      <c r="E1166" s="139" t="s">
        <v>5552</v>
      </c>
      <c r="F1166" s="139">
        <v>41.057023999999998</v>
      </c>
      <c r="G1166" s="139">
        <v>-76.867564000000002</v>
      </c>
      <c r="H1166" s="139" t="s">
        <v>5553</v>
      </c>
      <c r="I1166" s="139" t="s">
        <v>2339</v>
      </c>
      <c r="J1166" s="139" t="s">
        <v>103</v>
      </c>
      <c r="K1166" s="139">
        <v>17856</v>
      </c>
      <c r="L1166" s="139" t="s">
        <v>5432</v>
      </c>
      <c r="M1166" s="139">
        <v>39636</v>
      </c>
      <c r="N1166" s="139" t="s">
        <v>1054</v>
      </c>
    </row>
    <row r="1167" spans="1:14" ht="15.75" customHeight="1">
      <c r="A1167" s="139">
        <v>2018</v>
      </c>
      <c r="B1167" s="100" t="s">
        <v>633</v>
      </c>
      <c r="C1167" s="139" t="s">
        <v>5554</v>
      </c>
      <c r="D1167" s="139">
        <v>1008063</v>
      </c>
      <c r="E1167" s="139" t="s">
        <v>5555</v>
      </c>
      <c r="F1167" s="139">
        <v>35.613999999999997</v>
      </c>
      <c r="G1167" s="139">
        <v>-80.816050000000004</v>
      </c>
      <c r="H1167" s="139" t="s">
        <v>1801</v>
      </c>
      <c r="I1167" s="139" t="s">
        <v>5556</v>
      </c>
      <c r="J1167" s="139" t="s">
        <v>89</v>
      </c>
      <c r="K1167" s="139">
        <v>28115</v>
      </c>
      <c r="L1167" s="139" t="s">
        <v>5557</v>
      </c>
      <c r="M1167" s="139">
        <v>41035</v>
      </c>
      <c r="N1167" s="139" t="s">
        <v>1054</v>
      </c>
    </row>
    <row r="1168" spans="1:14" ht="15.75" customHeight="1">
      <c r="A1168" s="139">
        <v>2018</v>
      </c>
      <c r="B1168" s="100" t="s">
        <v>633</v>
      </c>
      <c r="C1168" s="139" t="s">
        <v>5558</v>
      </c>
      <c r="D1168" s="139">
        <v>1002933</v>
      </c>
      <c r="E1168" s="139" t="s">
        <v>5559</v>
      </c>
      <c r="F1168" s="139">
        <v>41.496609999999997</v>
      </c>
      <c r="G1168" s="139">
        <v>-90.645499999999998</v>
      </c>
      <c r="H1168" s="139" t="s">
        <v>5560</v>
      </c>
      <c r="I1168" s="139" t="s">
        <v>1497</v>
      </c>
      <c r="J1168" s="139" t="s">
        <v>42</v>
      </c>
      <c r="K1168" s="139">
        <v>52802</v>
      </c>
      <c r="L1168" s="139" t="s">
        <v>1281</v>
      </c>
      <c r="M1168" s="139">
        <v>49220</v>
      </c>
      <c r="N1168" s="139" t="s">
        <v>1054</v>
      </c>
    </row>
    <row r="1169" spans="1:14" ht="15.75" customHeight="1">
      <c r="A1169" s="139">
        <v>2018</v>
      </c>
      <c r="B1169" s="100" t="s">
        <v>633</v>
      </c>
      <c r="C1169" s="139" t="s">
        <v>5561</v>
      </c>
      <c r="D1169" s="139">
        <v>1006360</v>
      </c>
      <c r="E1169" s="139" t="s">
        <v>5562</v>
      </c>
      <c r="F1169" s="139">
        <v>46.130096999999999</v>
      </c>
      <c r="G1169" s="139">
        <v>-122.983216</v>
      </c>
      <c r="H1169" s="139" t="s">
        <v>4674</v>
      </c>
      <c r="I1169" s="139" t="s">
        <v>4927</v>
      </c>
      <c r="J1169" s="139" t="s">
        <v>126</v>
      </c>
      <c r="K1169" s="139">
        <v>98632</v>
      </c>
      <c r="L1169" s="139" t="s">
        <v>5563</v>
      </c>
      <c r="M1169" s="139">
        <v>281656</v>
      </c>
      <c r="N1169" s="139" t="s">
        <v>1448</v>
      </c>
    </row>
    <row r="1170" spans="1:14" ht="15.75" customHeight="1">
      <c r="A1170" s="139">
        <v>2018</v>
      </c>
      <c r="B1170" s="100" t="s">
        <v>633</v>
      </c>
      <c r="C1170" s="139" t="s">
        <v>5564</v>
      </c>
      <c r="D1170" s="139">
        <v>1006767</v>
      </c>
      <c r="E1170" s="139" t="s">
        <v>5565</v>
      </c>
      <c r="F1170" s="139">
        <v>32.571489999999997</v>
      </c>
      <c r="G1170" s="139">
        <v>-90.069299000000001</v>
      </c>
      <c r="H1170" s="139" t="s">
        <v>2113</v>
      </c>
      <c r="I1170" s="139" t="s">
        <v>1214</v>
      </c>
      <c r="J1170" s="139" t="s">
        <v>65</v>
      </c>
      <c r="K1170" s="139">
        <v>39046</v>
      </c>
      <c r="L1170" s="139" t="s">
        <v>5566</v>
      </c>
      <c r="M1170" s="139">
        <v>41492</v>
      </c>
      <c r="N1170" s="139" t="s">
        <v>1054</v>
      </c>
    </row>
    <row r="1171" spans="1:14" ht="15.75" customHeight="1">
      <c r="A1171" s="139">
        <v>2018</v>
      </c>
      <c r="B1171" s="100" t="s">
        <v>633</v>
      </c>
      <c r="C1171" s="139" t="s">
        <v>5567</v>
      </c>
      <c r="D1171" s="139">
        <v>1003850</v>
      </c>
      <c r="E1171" s="139" t="s">
        <v>5568</v>
      </c>
      <c r="F1171" s="139">
        <v>35.959978</v>
      </c>
      <c r="G1171" s="139">
        <v>-86.490007000000006</v>
      </c>
      <c r="H1171" s="139" t="s">
        <v>5569</v>
      </c>
      <c r="I1171" s="139" t="s">
        <v>2038</v>
      </c>
      <c r="J1171" s="139" t="s">
        <v>113</v>
      </c>
      <c r="K1171" s="139">
        <v>37167</v>
      </c>
      <c r="L1171" s="139" t="s">
        <v>5566</v>
      </c>
      <c r="M1171" s="139">
        <v>68030</v>
      </c>
      <c r="N1171" s="139" t="s">
        <v>1054</v>
      </c>
    </row>
    <row r="1172" spans="1:14" ht="15.75" customHeight="1">
      <c r="A1172" s="139">
        <v>2018</v>
      </c>
      <c r="B1172" s="100" t="s">
        <v>633</v>
      </c>
      <c r="C1172" s="139" t="s">
        <v>5570</v>
      </c>
      <c r="D1172" s="139">
        <v>1006013</v>
      </c>
      <c r="E1172" s="139" t="s">
        <v>5571</v>
      </c>
      <c r="F1172" s="139">
        <v>41.211919999999999</v>
      </c>
      <c r="G1172" s="139">
        <v>-80.506981999999994</v>
      </c>
      <c r="H1172" s="139" t="s">
        <v>5572</v>
      </c>
      <c r="I1172" s="139" t="s">
        <v>3296</v>
      </c>
      <c r="J1172" s="139" t="s">
        <v>103</v>
      </c>
      <c r="K1172" s="139">
        <v>16121</v>
      </c>
      <c r="L1172" s="139" t="s">
        <v>5573</v>
      </c>
      <c r="M1172" s="139">
        <v>191896</v>
      </c>
      <c r="N1172" s="139" t="s">
        <v>1054</v>
      </c>
    </row>
    <row r="1173" spans="1:14" ht="15.75" customHeight="1">
      <c r="A1173" s="139">
        <v>2018</v>
      </c>
      <c r="B1173" s="100" t="s">
        <v>633</v>
      </c>
      <c r="C1173" s="139" t="s">
        <v>5574</v>
      </c>
      <c r="D1173" s="139">
        <v>1007929</v>
      </c>
      <c r="E1173" s="139" t="s">
        <v>5575</v>
      </c>
      <c r="F1173" s="139">
        <v>30.061499999999999</v>
      </c>
      <c r="G1173" s="139">
        <v>-90.665899999999993</v>
      </c>
      <c r="H1173" s="139" t="s">
        <v>5576</v>
      </c>
      <c r="I1173" s="139" t="s">
        <v>2547</v>
      </c>
      <c r="J1173" s="139" t="s">
        <v>50</v>
      </c>
      <c r="K1173" s="139">
        <v>70052</v>
      </c>
      <c r="L1173" s="139" t="s">
        <v>5577</v>
      </c>
      <c r="M1173" s="139">
        <v>779521</v>
      </c>
      <c r="N1173" s="139" t="s">
        <v>1054</v>
      </c>
    </row>
    <row r="1174" spans="1:14" ht="15.75" customHeight="1">
      <c r="A1174" s="139">
        <v>2018</v>
      </c>
      <c r="B1174" s="100" t="s">
        <v>633</v>
      </c>
      <c r="C1174" s="139" t="s">
        <v>5578</v>
      </c>
      <c r="D1174" s="139">
        <v>1002572</v>
      </c>
      <c r="E1174" s="139" t="s">
        <v>5579</v>
      </c>
      <c r="F1174" s="139">
        <v>40.532890000000002</v>
      </c>
      <c r="G1174" s="139">
        <v>-78.385329999999996</v>
      </c>
      <c r="H1174" s="139" t="s">
        <v>5580</v>
      </c>
      <c r="I1174" s="139" t="s">
        <v>5581</v>
      </c>
      <c r="J1174" s="139" t="s">
        <v>103</v>
      </c>
      <c r="K1174" s="139">
        <v>16601</v>
      </c>
      <c r="L1174" s="139" t="s">
        <v>5582</v>
      </c>
      <c r="M1174" s="139">
        <v>15352</v>
      </c>
      <c r="N1174" s="139" t="s">
        <v>1054</v>
      </c>
    </row>
    <row r="1175" spans="1:14" ht="15.75" customHeight="1">
      <c r="A1175" s="139">
        <v>2018</v>
      </c>
      <c r="B1175" s="100" t="s">
        <v>633</v>
      </c>
      <c r="C1175" s="139" t="s">
        <v>5583</v>
      </c>
      <c r="D1175" s="139">
        <v>1003829</v>
      </c>
      <c r="E1175" s="139" t="s">
        <v>5584</v>
      </c>
      <c r="F1175" s="139">
        <v>38.329405000000001</v>
      </c>
      <c r="G1175" s="139">
        <v>-98.190724000000003</v>
      </c>
      <c r="H1175" s="139" t="s">
        <v>4700</v>
      </c>
      <c r="I1175" s="139" t="s">
        <v>4701</v>
      </c>
      <c r="J1175" s="139" t="s">
        <v>44</v>
      </c>
      <c r="K1175" s="139">
        <v>67554</v>
      </c>
      <c r="L1175" s="139" t="s">
        <v>5585</v>
      </c>
      <c r="M1175" s="139">
        <v>53520</v>
      </c>
      <c r="N1175" s="139" t="s">
        <v>1054</v>
      </c>
    </row>
    <row r="1176" spans="1:14" ht="15.75" customHeight="1">
      <c r="A1176" s="139">
        <v>2018</v>
      </c>
      <c r="B1176" s="100" t="s">
        <v>633</v>
      </c>
      <c r="C1176" s="139" t="s">
        <v>5586</v>
      </c>
      <c r="D1176" s="139">
        <v>1006653</v>
      </c>
      <c r="E1176" s="139" t="s">
        <v>5587</v>
      </c>
      <c r="F1176" s="139">
        <v>42.050189000000003</v>
      </c>
      <c r="G1176" s="139">
        <v>-73.976794999999996</v>
      </c>
      <c r="H1176" s="139" t="s">
        <v>5588</v>
      </c>
      <c r="I1176" s="139" t="s">
        <v>5589</v>
      </c>
      <c r="J1176" s="139" t="s">
        <v>87</v>
      </c>
      <c r="K1176" s="139">
        <v>12477</v>
      </c>
      <c r="L1176" s="139" t="s">
        <v>5590</v>
      </c>
      <c r="M1176" s="139">
        <v>80454</v>
      </c>
      <c r="N1176" s="139" t="s">
        <v>1054</v>
      </c>
    </row>
    <row r="1177" spans="1:14" ht="15.75" customHeight="1">
      <c r="A1177" s="139">
        <v>2018</v>
      </c>
      <c r="B1177" s="100" t="s">
        <v>633</v>
      </c>
      <c r="C1177" s="139" t="s">
        <v>5591</v>
      </c>
      <c r="D1177" s="139">
        <v>1005277</v>
      </c>
      <c r="E1177" s="139" t="s">
        <v>5592</v>
      </c>
      <c r="F1177" s="139">
        <v>42.337947999999997</v>
      </c>
      <c r="G1177" s="139">
        <v>-71.090442999999993</v>
      </c>
      <c r="H1177" s="139" t="s">
        <v>3727</v>
      </c>
      <c r="I1177" s="139" t="s">
        <v>3728</v>
      </c>
      <c r="J1177" s="139" t="s">
        <v>58</v>
      </c>
      <c r="K1177" s="139">
        <v>2115</v>
      </c>
      <c r="L1177" s="139" t="s">
        <v>5593</v>
      </c>
      <c r="M1177" s="139">
        <v>30813</v>
      </c>
      <c r="N1177" s="139" t="s">
        <v>1054</v>
      </c>
    </row>
    <row r="1178" spans="1:14" ht="15.75" customHeight="1">
      <c r="A1178" s="139">
        <v>2018</v>
      </c>
      <c r="B1178" s="100" t="s">
        <v>633</v>
      </c>
      <c r="C1178" s="139" t="s">
        <v>5594</v>
      </c>
      <c r="D1178" s="139">
        <v>1004520</v>
      </c>
      <c r="E1178" s="139" t="s">
        <v>5595</v>
      </c>
      <c r="F1178" s="139">
        <v>42.054949999999998</v>
      </c>
      <c r="G1178" s="139">
        <v>-87.674499999999995</v>
      </c>
      <c r="H1178" s="139" t="s">
        <v>5596</v>
      </c>
      <c r="I1178" s="139" t="s">
        <v>1702</v>
      </c>
      <c r="J1178" s="139" t="s">
        <v>36</v>
      </c>
      <c r="K1178" s="139">
        <v>60208</v>
      </c>
      <c r="L1178" s="139" t="s">
        <v>5597</v>
      </c>
      <c r="M1178" s="139">
        <v>77797</v>
      </c>
      <c r="N1178" s="139" t="s">
        <v>1054</v>
      </c>
    </row>
    <row r="1179" spans="1:14" ht="15.75" customHeight="1">
      <c r="A1179" s="139">
        <v>2018</v>
      </c>
      <c r="B1179" s="100" t="s">
        <v>633</v>
      </c>
      <c r="C1179" s="139" t="s">
        <v>5598</v>
      </c>
      <c r="D1179" s="139">
        <v>1004522</v>
      </c>
      <c r="E1179" s="139" t="s">
        <v>5599</v>
      </c>
      <c r="F1179" s="139">
        <v>41.895319999999998</v>
      </c>
      <c r="G1179" s="139">
        <v>-87.617549999999994</v>
      </c>
      <c r="H1179" s="139" t="s">
        <v>1701</v>
      </c>
      <c r="I1179" s="139" t="s">
        <v>1702</v>
      </c>
      <c r="J1179" s="139" t="s">
        <v>36</v>
      </c>
      <c r="K1179" s="139">
        <v>60611</v>
      </c>
      <c r="L1179" s="139" t="s">
        <v>5597</v>
      </c>
      <c r="M1179" s="139">
        <v>28376</v>
      </c>
      <c r="N1179" s="139" t="s">
        <v>1054</v>
      </c>
    </row>
    <row r="1180" spans="1:14" ht="15.75" customHeight="1">
      <c r="A1180" s="139">
        <v>2018</v>
      </c>
      <c r="B1180" s="100" t="s">
        <v>633</v>
      </c>
      <c r="C1180" s="139" t="s">
        <v>5600</v>
      </c>
      <c r="D1180" s="139">
        <v>1011859</v>
      </c>
      <c r="E1180" s="139" t="s">
        <v>5601</v>
      </c>
      <c r="F1180" s="139">
        <v>40.655278000000003</v>
      </c>
      <c r="G1180" s="139">
        <v>-80.356388999999993</v>
      </c>
      <c r="H1180" s="139" t="s">
        <v>5602</v>
      </c>
      <c r="I1180" s="139" t="s">
        <v>5548</v>
      </c>
      <c r="J1180" s="139" t="s">
        <v>103</v>
      </c>
      <c r="K1180" s="139">
        <v>15061</v>
      </c>
      <c r="L1180" s="139" t="s">
        <v>5603</v>
      </c>
      <c r="M1180" s="139">
        <v>38567</v>
      </c>
      <c r="N1180" s="139" t="s">
        <v>1054</v>
      </c>
    </row>
    <row r="1181" spans="1:14" ht="15.75" customHeight="1">
      <c r="A1181" s="139">
        <v>2018</v>
      </c>
      <c r="B1181" s="100" t="s">
        <v>633</v>
      </c>
      <c r="C1181" s="139" t="s">
        <v>5604</v>
      </c>
      <c r="D1181" s="139">
        <v>1004191</v>
      </c>
      <c r="E1181" s="139" t="s">
        <v>5605</v>
      </c>
      <c r="F1181" s="139">
        <v>37.604722000000002</v>
      </c>
      <c r="G1181" s="139">
        <v>-84.304444000000004</v>
      </c>
      <c r="H1181" s="139" t="s">
        <v>5606</v>
      </c>
      <c r="I1181" s="139" t="s">
        <v>3612</v>
      </c>
      <c r="J1181" s="139" t="s">
        <v>47</v>
      </c>
      <c r="K1181" s="139">
        <v>40403</v>
      </c>
      <c r="L1181" s="139" t="s">
        <v>5607</v>
      </c>
      <c r="M1181" s="139">
        <v>49451</v>
      </c>
      <c r="N1181" s="139" t="s">
        <v>1054</v>
      </c>
    </row>
    <row r="1182" spans="1:14" ht="15.75" customHeight="1">
      <c r="A1182" s="139">
        <v>2018</v>
      </c>
      <c r="B1182" s="100" t="s">
        <v>633</v>
      </c>
      <c r="C1182" s="139" t="s">
        <v>5608</v>
      </c>
      <c r="D1182" s="139">
        <v>1003434</v>
      </c>
      <c r="E1182" s="139" t="s">
        <v>5609</v>
      </c>
      <c r="F1182" s="139">
        <v>33.560282999999998</v>
      </c>
      <c r="G1182" s="139">
        <v>-83.197522000000006</v>
      </c>
      <c r="H1182" s="139" t="s">
        <v>5610</v>
      </c>
      <c r="I1182" s="139" t="s">
        <v>4938</v>
      </c>
      <c r="J1182" s="139" t="s">
        <v>28</v>
      </c>
      <c r="K1182" s="139">
        <v>30642</v>
      </c>
      <c r="L1182" s="139" t="s">
        <v>5607</v>
      </c>
      <c r="M1182" s="139">
        <v>35625</v>
      </c>
      <c r="N1182" s="139" t="s">
        <v>1054</v>
      </c>
    </row>
    <row r="1183" spans="1:14" ht="15.75" customHeight="1">
      <c r="A1183" s="139">
        <v>2018</v>
      </c>
      <c r="B1183" s="100" t="s">
        <v>633</v>
      </c>
      <c r="C1183" s="139" t="s">
        <v>5611</v>
      </c>
      <c r="D1183" s="139">
        <v>1002583</v>
      </c>
      <c r="E1183" s="139" t="s">
        <v>5612</v>
      </c>
      <c r="F1183" s="139">
        <v>43.493319</v>
      </c>
      <c r="G1183" s="139">
        <v>-76.457868000000005</v>
      </c>
      <c r="H1183" s="139" t="s">
        <v>5613</v>
      </c>
      <c r="I1183" s="139" t="s">
        <v>5614</v>
      </c>
      <c r="J1183" s="139" t="s">
        <v>87</v>
      </c>
      <c r="K1183" s="139">
        <v>13126</v>
      </c>
      <c r="L1183" s="139" t="s">
        <v>5607</v>
      </c>
      <c r="M1183" s="139">
        <v>194947</v>
      </c>
      <c r="N1183" s="139" t="s">
        <v>1054</v>
      </c>
    </row>
    <row r="1184" spans="1:14" ht="15.75" customHeight="1">
      <c r="A1184" s="139">
        <v>2018</v>
      </c>
      <c r="B1184" s="100" t="s">
        <v>633</v>
      </c>
      <c r="C1184" s="139" t="s">
        <v>5615</v>
      </c>
      <c r="D1184" s="139">
        <v>1004765</v>
      </c>
      <c r="E1184" s="139" t="s">
        <v>5616</v>
      </c>
      <c r="F1184" s="139">
        <v>43.434634000000003</v>
      </c>
      <c r="G1184" s="139">
        <v>-97.273197999999994</v>
      </c>
      <c r="H1184" s="139" t="s">
        <v>1059</v>
      </c>
      <c r="I1184" s="139" t="s">
        <v>5617</v>
      </c>
      <c r="J1184" s="139" t="s">
        <v>110</v>
      </c>
      <c r="K1184" s="139">
        <v>57043</v>
      </c>
      <c r="L1184" s="139" t="s">
        <v>5618</v>
      </c>
      <c r="M1184" s="139">
        <v>194406</v>
      </c>
      <c r="N1184" s="139" t="s">
        <v>1054</v>
      </c>
    </row>
    <row r="1185" spans="1:14" ht="15.75" customHeight="1">
      <c r="A1185" s="139">
        <v>2018</v>
      </c>
      <c r="B1185" s="100" t="s">
        <v>633</v>
      </c>
      <c r="C1185" s="139" t="s">
        <v>5619</v>
      </c>
      <c r="D1185" s="139">
        <v>1010066</v>
      </c>
      <c r="E1185" s="139" t="s">
        <v>5620</v>
      </c>
      <c r="F1185" s="139">
        <v>30.27065</v>
      </c>
      <c r="G1185" s="139">
        <v>-97.669240000000002</v>
      </c>
      <c r="H1185" s="139" t="s">
        <v>5621</v>
      </c>
      <c r="I1185" s="139" t="s">
        <v>2884</v>
      </c>
      <c r="J1185" s="139" t="s">
        <v>115</v>
      </c>
      <c r="K1185" s="139">
        <v>78721</v>
      </c>
      <c r="L1185" s="139" t="s">
        <v>5622</v>
      </c>
      <c r="M1185" s="139">
        <v>7769</v>
      </c>
      <c r="N1185" s="139" t="s">
        <v>1368</v>
      </c>
    </row>
    <row r="1186" spans="1:14" ht="15.75" customHeight="1">
      <c r="A1186" s="139">
        <v>2018</v>
      </c>
      <c r="B1186" s="100" t="s">
        <v>633</v>
      </c>
      <c r="C1186" s="139" t="s">
        <v>5623</v>
      </c>
      <c r="D1186" s="139">
        <v>1010067</v>
      </c>
      <c r="E1186" s="139" t="s">
        <v>5624</v>
      </c>
      <c r="F1186" s="139">
        <v>30.236799999999999</v>
      </c>
      <c r="G1186" s="139">
        <v>-97.865039999999993</v>
      </c>
      <c r="H1186" s="139" t="s">
        <v>5621</v>
      </c>
      <c r="I1186" s="139" t="s">
        <v>2884</v>
      </c>
      <c r="J1186" s="139" t="s">
        <v>115</v>
      </c>
      <c r="K1186" s="139">
        <v>78735</v>
      </c>
      <c r="L1186" s="139" t="s">
        <v>5622</v>
      </c>
      <c r="M1186" s="139">
        <v>9924</v>
      </c>
      <c r="N1186" s="139" t="s">
        <v>1368</v>
      </c>
    </row>
    <row r="1187" spans="1:14" ht="15.75" customHeight="1">
      <c r="A1187" s="139">
        <v>2018</v>
      </c>
      <c r="B1187" s="100" t="s">
        <v>633</v>
      </c>
      <c r="C1187" s="139" t="s">
        <v>5625</v>
      </c>
      <c r="D1187" s="139">
        <v>1010083</v>
      </c>
      <c r="E1187" s="139" t="s">
        <v>5626</v>
      </c>
      <c r="F1187" s="139">
        <v>33.324120000000001</v>
      </c>
      <c r="G1187" s="139">
        <v>-111.85919</v>
      </c>
      <c r="H1187" s="139" t="s">
        <v>5627</v>
      </c>
      <c r="I1187" s="139" t="s">
        <v>4379</v>
      </c>
      <c r="J1187" s="139" t="s">
        <v>8</v>
      </c>
      <c r="K1187" s="139">
        <v>85224</v>
      </c>
      <c r="L1187" s="139" t="s">
        <v>5622</v>
      </c>
      <c r="M1187" s="139">
        <v>11570</v>
      </c>
      <c r="N1187" s="139" t="s">
        <v>1368</v>
      </c>
    </row>
    <row r="1188" spans="1:14" ht="15.75" customHeight="1">
      <c r="A1188" s="139">
        <v>2018</v>
      </c>
      <c r="B1188" s="100" t="s">
        <v>633</v>
      </c>
      <c r="C1188" s="139" t="s">
        <v>5628</v>
      </c>
      <c r="D1188" s="139">
        <v>1003824</v>
      </c>
      <c r="E1188" s="139" t="s">
        <v>5629</v>
      </c>
      <c r="F1188" s="139">
        <v>42.654657999999998</v>
      </c>
      <c r="G1188" s="139">
        <v>-73.753873999999996</v>
      </c>
      <c r="H1188" s="139" t="s">
        <v>5162</v>
      </c>
      <c r="I1188" s="139" t="s">
        <v>5162</v>
      </c>
      <c r="J1188" s="139" t="s">
        <v>87</v>
      </c>
      <c r="K1188" s="139">
        <v>12210</v>
      </c>
      <c r="L1188" s="139" t="s">
        <v>5630</v>
      </c>
      <c r="M1188" s="139">
        <v>80732</v>
      </c>
      <c r="N1188" s="139" t="s">
        <v>1054</v>
      </c>
    </row>
    <row r="1189" spans="1:14" ht="15.75" customHeight="1">
      <c r="A1189" s="139">
        <v>2018</v>
      </c>
      <c r="B1189" s="100" t="s">
        <v>633</v>
      </c>
      <c r="C1189" s="139" t="s">
        <v>5631</v>
      </c>
      <c r="D1189" s="139">
        <v>1012977</v>
      </c>
      <c r="E1189" s="139" t="s">
        <v>5632</v>
      </c>
      <c r="F1189" s="139">
        <v>37.918030000000002</v>
      </c>
      <c r="G1189" s="139">
        <v>-122.37299</v>
      </c>
      <c r="H1189" s="139" t="s">
        <v>5633</v>
      </c>
      <c r="I1189" s="139" t="s">
        <v>2426</v>
      </c>
      <c r="J1189" s="139" t="s">
        <v>15</v>
      </c>
      <c r="K1189" s="139">
        <v>94804</v>
      </c>
      <c r="L1189" s="139" t="s">
        <v>5432</v>
      </c>
      <c r="M1189" s="139">
        <v>29704</v>
      </c>
      <c r="N1189" s="139" t="s">
        <v>1054</v>
      </c>
    </row>
    <row r="1190" spans="1:14" ht="15.75" customHeight="1">
      <c r="A1190" s="139">
        <v>2018</v>
      </c>
      <c r="B1190" s="100" t="s">
        <v>633</v>
      </c>
      <c r="C1190" s="139" t="s">
        <v>5631</v>
      </c>
      <c r="D1190" s="139">
        <v>1012965</v>
      </c>
      <c r="E1190" s="139" t="s">
        <v>5634</v>
      </c>
      <c r="F1190" s="139">
        <v>33.596443000000001</v>
      </c>
      <c r="G1190" s="139">
        <v>-85.925984999999997</v>
      </c>
      <c r="H1190" s="139" t="s">
        <v>5635</v>
      </c>
      <c r="I1190" s="139" t="s">
        <v>1276</v>
      </c>
      <c r="J1190" s="139" t="s">
        <v>3</v>
      </c>
      <c r="K1190" s="139">
        <v>36203</v>
      </c>
      <c r="L1190" s="139" t="s">
        <v>5432</v>
      </c>
      <c r="M1190" s="139">
        <v>25036</v>
      </c>
      <c r="N1190" s="139" t="s">
        <v>1054</v>
      </c>
    </row>
    <row r="1191" spans="1:14" ht="15.75" customHeight="1">
      <c r="A1191" s="139">
        <v>2018</v>
      </c>
      <c r="B1191" s="100" t="s">
        <v>633</v>
      </c>
      <c r="C1191" s="139" t="s">
        <v>5636</v>
      </c>
      <c r="D1191" s="139">
        <v>1012318</v>
      </c>
      <c r="E1191" s="139" t="s">
        <v>5637</v>
      </c>
      <c r="F1191" s="139">
        <v>39.141730000000003</v>
      </c>
      <c r="G1191" s="139">
        <v>-77.217749999999995</v>
      </c>
      <c r="H1191" s="139" t="s">
        <v>5638</v>
      </c>
      <c r="I1191" s="139" t="s">
        <v>2316</v>
      </c>
      <c r="J1191" s="139" t="s">
        <v>55</v>
      </c>
      <c r="K1191" s="139">
        <v>20899</v>
      </c>
      <c r="M1191" s="139">
        <v>39094</v>
      </c>
      <c r="N1191" s="139" t="s">
        <v>1054</v>
      </c>
    </row>
    <row r="1192" spans="1:14" ht="15.75" customHeight="1">
      <c r="A1192" s="139">
        <v>2018</v>
      </c>
      <c r="B1192" s="100" t="s">
        <v>633</v>
      </c>
      <c r="C1192" s="139" t="s">
        <v>5639</v>
      </c>
      <c r="D1192" s="139">
        <v>1006206</v>
      </c>
      <c r="E1192" s="139" t="s">
        <v>5640</v>
      </c>
      <c r="F1192" s="139">
        <v>32.469830000000002</v>
      </c>
      <c r="G1192" s="139">
        <v>-109.93306</v>
      </c>
      <c r="H1192" s="139" t="s">
        <v>5641</v>
      </c>
      <c r="I1192" s="139" t="s">
        <v>5642</v>
      </c>
      <c r="J1192" s="139" t="s">
        <v>8</v>
      </c>
      <c r="K1192" s="139">
        <v>85643</v>
      </c>
      <c r="L1192" s="139" t="s">
        <v>5643</v>
      </c>
      <c r="M1192" s="139">
        <v>30083</v>
      </c>
      <c r="N1192" s="139" t="s">
        <v>1054</v>
      </c>
    </row>
    <row r="1193" spans="1:14" ht="15.75" customHeight="1">
      <c r="A1193" s="139">
        <v>2018</v>
      </c>
      <c r="B1193" s="100" t="s">
        <v>633</v>
      </c>
      <c r="C1193" s="139" t="s">
        <v>5644</v>
      </c>
      <c r="D1193" s="139">
        <v>1001816</v>
      </c>
      <c r="E1193" s="139" t="s">
        <v>5645</v>
      </c>
      <c r="F1193" s="139">
        <v>47.559165999999998</v>
      </c>
      <c r="G1193" s="139">
        <v>-122.647222</v>
      </c>
      <c r="H1193" s="139" t="s">
        <v>5646</v>
      </c>
      <c r="I1193" s="139" t="s">
        <v>5647</v>
      </c>
      <c r="J1193" s="139" t="s">
        <v>126</v>
      </c>
      <c r="K1193" s="139">
        <v>98314</v>
      </c>
      <c r="M1193" s="139">
        <v>43194</v>
      </c>
      <c r="N1193" s="139" t="s">
        <v>1054</v>
      </c>
    </row>
    <row r="1194" spans="1:14" ht="15.75" customHeight="1">
      <c r="A1194" s="139">
        <v>2018</v>
      </c>
      <c r="B1194" s="100" t="s">
        <v>633</v>
      </c>
      <c r="C1194" s="139" t="s">
        <v>5648</v>
      </c>
      <c r="D1194" s="139">
        <v>1003756</v>
      </c>
      <c r="E1194" s="139" t="s">
        <v>5649</v>
      </c>
      <c r="F1194" s="139">
        <v>32.726030999999999</v>
      </c>
      <c r="G1194" s="139">
        <v>-117.143292</v>
      </c>
      <c r="H1194" s="139" t="s">
        <v>5650</v>
      </c>
      <c r="I1194" s="139" t="s">
        <v>4709</v>
      </c>
      <c r="J1194" s="139" t="s">
        <v>15</v>
      </c>
      <c r="K1194" s="139">
        <v>92134</v>
      </c>
      <c r="M1194" s="139">
        <v>20283</v>
      </c>
      <c r="N1194" s="139" t="s">
        <v>1054</v>
      </c>
    </row>
    <row r="1195" spans="1:14" ht="15.75" customHeight="1">
      <c r="A1195" s="139">
        <v>2018</v>
      </c>
      <c r="B1195" s="100" t="s">
        <v>633</v>
      </c>
      <c r="C1195" s="139" t="s">
        <v>5651</v>
      </c>
      <c r="D1195" s="139">
        <v>1000286</v>
      </c>
      <c r="E1195" s="139" t="s">
        <v>5652</v>
      </c>
      <c r="F1195" s="139">
        <v>42.315497999999998</v>
      </c>
      <c r="G1195" s="139">
        <v>-87.838127</v>
      </c>
      <c r="H1195" s="139" t="s">
        <v>5653</v>
      </c>
      <c r="I1195" s="139" t="s">
        <v>1761</v>
      </c>
      <c r="J1195" s="139" t="s">
        <v>36</v>
      </c>
      <c r="K1195" s="139">
        <v>60088</v>
      </c>
      <c r="M1195" s="139">
        <v>31211</v>
      </c>
      <c r="N1195" s="139" t="s">
        <v>1054</v>
      </c>
    </row>
    <row r="1196" spans="1:14" ht="15.75" customHeight="1">
      <c r="A1196" s="139">
        <v>2018</v>
      </c>
      <c r="B1196" s="100" t="s">
        <v>633</v>
      </c>
      <c r="C1196" s="139" t="s">
        <v>5654</v>
      </c>
      <c r="D1196" s="139">
        <v>1002311</v>
      </c>
      <c r="F1196" s="139">
        <v>41.398516999999998</v>
      </c>
      <c r="G1196" s="139">
        <v>-72.087231000000003</v>
      </c>
      <c r="H1196" s="139" t="s">
        <v>4655</v>
      </c>
      <c r="I1196" s="139" t="s">
        <v>5655</v>
      </c>
      <c r="J1196" s="139" t="s">
        <v>20</v>
      </c>
      <c r="K1196" s="139">
        <v>6349</v>
      </c>
      <c r="M1196" s="139">
        <v>30840</v>
      </c>
      <c r="N1196" s="139" t="s">
        <v>1054</v>
      </c>
    </row>
    <row r="1197" spans="1:14" ht="15.75" customHeight="1">
      <c r="A1197" s="139">
        <v>2018</v>
      </c>
      <c r="B1197" s="100" t="s">
        <v>633</v>
      </c>
      <c r="C1197" s="139" t="s">
        <v>5656</v>
      </c>
      <c r="D1197" s="139">
        <v>1000756</v>
      </c>
      <c r="E1197" s="139" t="s">
        <v>5657</v>
      </c>
      <c r="F1197" s="139">
        <v>39.000798000000003</v>
      </c>
      <c r="G1197" s="139">
        <v>-77.094408999999999</v>
      </c>
      <c r="H1197" s="139" t="s">
        <v>5658</v>
      </c>
      <c r="I1197" s="139" t="s">
        <v>2316</v>
      </c>
      <c r="J1197" s="139" t="s">
        <v>55</v>
      </c>
      <c r="K1197" s="139">
        <v>20889</v>
      </c>
      <c r="M1197" s="139">
        <v>41091</v>
      </c>
      <c r="N1197" s="139" t="s">
        <v>1054</v>
      </c>
    </row>
    <row r="1198" spans="1:14" ht="15.75" customHeight="1">
      <c r="A1198" s="139">
        <v>2018</v>
      </c>
      <c r="B1198" s="100" t="s">
        <v>633</v>
      </c>
      <c r="C1198" s="139" t="s">
        <v>5659</v>
      </c>
      <c r="D1198" s="139">
        <v>1004039</v>
      </c>
      <c r="E1198" s="139" t="s">
        <v>5660</v>
      </c>
      <c r="F1198" s="139">
        <v>40.278100999999999</v>
      </c>
      <c r="G1198" s="139">
        <v>-100.161805</v>
      </c>
      <c r="H1198" s="139" t="s">
        <v>5661</v>
      </c>
      <c r="I1198" s="139" t="s">
        <v>5662</v>
      </c>
      <c r="J1198" s="139" t="s">
        <v>73</v>
      </c>
      <c r="K1198" s="139">
        <v>69022</v>
      </c>
      <c r="L1198" s="139" t="s">
        <v>5663</v>
      </c>
      <c r="M1198" s="139">
        <v>54679</v>
      </c>
      <c r="N1198" s="139" t="s">
        <v>1054</v>
      </c>
    </row>
    <row r="1199" spans="1:14" ht="15.75" customHeight="1">
      <c r="A1199" s="139">
        <v>2018</v>
      </c>
      <c r="B1199" s="100" t="s">
        <v>633</v>
      </c>
      <c r="C1199" s="139" t="s">
        <v>5664</v>
      </c>
      <c r="D1199" s="139">
        <v>1006488</v>
      </c>
      <c r="E1199" s="139" t="s">
        <v>5665</v>
      </c>
      <c r="F1199" s="139">
        <v>43.70823</v>
      </c>
      <c r="G1199" s="139">
        <v>-87.752600000000001</v>
      </c>
      <c r="H1199" s="139" t="s">
        <v>5666</v>
      </c>
      <c r="I1199" s="139" t="s">
        <v>4830</v>
      </c>
      <c r="J1199" s="139" t="s">
        <v>132</v>
      </c>
      <c r="K1199" s="139">
        <v>53082</v>
      </c>
      <c r="L1199" s="139" t="s">
        <v>5487</v>
      </c>
      <c r="M1199" s="139">
        <v>28091</v>
      </c>
      <c r="N1199" s="139" t="s">
        <v>1054</v>
      </c>
    </row>
    <row r="1200" spans="1:14" ht="15.75" customHeight="1">
      <c r="A1200" s="139">
        <v>2018</v>
      </c>
      <c r="B1200" s="100" t="s">
        <v>633</v>
      </c>
      <c r="C1200" s="139" t="s">
        <v>5667</v>
      </c>
      <c r="D1200" s="139">
        <v>1011633</v>
      </c>
      <c r="E1200" s="139" t="s">
        <v>5668</v>
      </c>
      <c r="F1200" s="139">
        <v>41.51464</v>
      </c>
      <c r="G1200" s="139">
        <v>-90.608170000000001</v>
      </c>
      <c r="H1200" s="139" t="s">
        <v>5669</v>
      </c>
      <c r="I1200" s="139" t="s">
        <v>1497</v>
      </c>
      <c r="J1200" s="139" t="s">
        <v>42</v>
      </c>
      <c r="K1200" s="139">
        <v>52802</v>
      </c>
      <c r="L1200" s="139" t="s">
        <v>5495</v>
      </c>
      <c r="M1200" s="139">
        <v>25565</v>
      </c>
      <c r="N1200" s="139" t="s">
        <v>1054</v>
      </c>
    </row>
    <row r="1201" spans="1:14" ht="15.75" customHeight="1">
      <c r="A1201" s="139">
        <v>2018</v>
      </c>
      <c r="B1201" s="100" t="s">
        <v>633</v>
      </c>
      <c r="C1201" s="139" t="s">
        <v>5670</v>
      </c>
      <c r="D1201" s="139">
        <v>1006970</v>
      </c>
      <c r="E1201" s="139" t="s">
        <v>5671</v>
      </c>
      <c r="F1201" s="139">
        <v>40.039870999999998</v>
      </c>
      <c r="G1201" s="139">
        <v>-85.746274</v>
      </c>
      <c r="H1201" s="139" t="s">
        <v>3521</v>
      </c>
      <c r="I1201" s="139" t="s">
        <v>3612</v>
      </c>
      <c r="J1201" s="139" t="s">
        <v>39</v>
      </c>
      <c r="K1201" s="139">
        <v>46013</v>
      </c>
      <c r="L1201" s="139" t="s">
        <v>3995</v>
      </c>
      <c r="M1201" s="139">
        <v>58550</v>
      </c>
      <c r="N1201" s="139" t="s">
        <v>1054</v>
      </c>
    </row>
    <row r="1202" spans="1:14" ht="15.75" customHeight="1">
      <c r="A1202" s="139">
        <v>2018</v>
      </c>
      <c r="B1202" s="100" t="s">
        <v>633</v>
      </c>
      <c r="C1202" s="139" t="s">
        <v>5672</v>
      </c>
      <c r="D1202" s="139">
        <v>1012493</v>
      </c>
      <c r="E1202" s="139" t="s">
        <v>5673</v>
      </c>
      <c r="F1202" s="139">
        <v>29.915980000000001</v>
      </c>
      <c r="G1202" s="139">
        <v>-90.14367</v>
      </c>
      <c r="H1202" s="139" t="s">
        <v>5674</v>
      </c>
      <c r="I1202" s="139" t="s">
        <v>5675</v>
      </c>
      <c r="J1202" s="139" t="s">
        <v>50</v>
      </c>
      <c r="K1202" s="139">
        <v>70094</v>
      </c>
      <c r="L1202" s="139" t="s">
        <v>5432</v>
      </c>
      <c r="M1202" s="139">
        <v>23719</v>
      </c>
      <c r="N1202" s="139" t="s">
        <v>1054</v>
      </c>
    </row>
    <row r="1203" spans="1:14" ht="15.75" customHeight="1">
      <c r="A1203" s="139">
        <v>2018</v>
      </c>
      <c r="B1203" s="100" t="s">
        <v>633</v>
      </c>
      <c r="C1203" s="139" t="s">
        <v>5676</v>
      </c>
      <c r="D1203" s="139">
        <v>1011579</v>
      </c>
      <c r="E1203" s="139" t="s">
        <v>5677</v>
      </c>
      <c r="F1203" s="139">
        <v>32.108199999999997</v>
      </c>
      <c r="G1203" s="139">
        <v>-81.146910000000005</v>
      </c>
      <c r="H1203" s="139" t="s">
        <v>2103</v>
      </c>
      <c r="I1203" s="139" t="s">
        <v>3680</v>
      </c>
      <c r="J1203" s="139" t="s">
        <v>28</v>
      </c>
      <c r="K1203" s="139">
        <v>31408</v>
      </c>
      <c r="L1203" s="139" t="s">
        <v>5432</v>
      </c>
      <c r="M1203" s="139">
        <v>33281</v>
      </c>
      <c r="N1203" s="139" t="s">
        <v>1054</v>
      </c>
    </row>
    <row r="1204" spans="1:14" ht="15.75" customHeight="1">
      <c r="A1204" s="139">
        <v>2018</v>
      </c>
      <c r="B1204" s="100" t="s">
        <v>633</v>
      </c>
      <c r="C1204" s="139" t="s">
        <v>5678</v>
      </c>
      <c r="D1204" s="139">
        <v>1009604</v>
      </c>
      <c r="E1204" s="139" t="s">
        <v>5679</v>
      </c>
      <c r="F1204" s="139">
        <v>40.841332000000001</v>
      </c>
      <c r="G1204" s="139">
        <v>-73.940374000000006</v>
      </c>
      <c r="H1204" s="139" t="s">
        <v>86</v>
      </c>
      <c r="I1204" s="139" t="s">
        <v>2520</v>
      </c>
      <c r="J1204" s="139" t="s">
        <v>87</v>
      </c>
      <c r="K1204" s="139">
        <v>10032</v>
      </c>
      <c r="L1204" s="139" t="s">
        <v>5680</v>
      </c>
      <c r="M1204" s="139">
        <v>59684</v>
      </c>
      <c r="N1204" s="139" t="s">
        <v>1054</v>
      </c>
    </row>
    <row r="1205" spans="1:14" ht="15.75" customHeight="1">
      <c r="A1205" s="139">
        <v>2018</v>
      </c>
      <c r="B1205" s="100" t="s">
        <v>633</v>
      </c>
      <c r="C1205" s="139" t="s">
        <v>5681</v>
      </c>
      <c r="D1205" s="139">
        <v>1009696</v>
      </c>
      <c r="E1205" s="139" t="s">
        <v>5682</v>
      </c>
      <c r="F1205" s="139">
        <v>40.624065000000002</v>
      </c>
      <c r="G1205" s="139">
        <v>-73.916297999999998</v>
      </c>
      <c r="H1205" s="139" t="s">
        <v>86</v>
      </c>
      <c r="I1205" s="139" t="s">
        <v>5683</v>
      </c>
      <c r="J1205" s="139" t="s">
        <v>87</v>
      </c>
      <c r="K1205" s="139">
        <v>10021</v>
      </c>
      <c r="L1205" s="139" t="s">
        <v>5680</v>
      </c>
      <c r="M1205" s="139">
        <v>75240</v>
      </c>
      <c r="N1205" s="139" t="s">
        <v>1054</v>
      </c>
    </row>
    <row r="1206" spans="1:14" ht="15.75" customHeight="1">
      <c r="A1206" s="139">
        <v>2018</v>
      </c>
      <c r="B1206" s="100" t="s">
        <v>633</v>
      </c>
      <c r="C1206" s="139" t="s">
        <v>5684</v>
      </c>
      <c r="D1206" s="139">
        <v>1005938</v>
      </c>
      <c r="E1206" s="139" t="s">
        <v>5685</v>
      </c>
      <c r="F1206" s="139">
        <v>34.048070000000003</v>
      </c>
      <c r="G1206" s="139">
        <v>-117.53933000000001</v>
      </c>
      <c r="H1206" s="139" t="s">
        <v>4782</v>
      </c>
      <c r="I1206" s="139" t="s">
        <v>2210</v>
      </c>
      <c r="J1206" s="139" t="s">
        <v>15</v>
      </c>
      <c r="K1206" s="139">
        <v>91761</v>
      </c>
      <c r="L1206" s="139" t="s">
        <v>5686</v>
      </c>
      <c r="M1206" s="139">
        <v>228730</v>
      </c>
      <c r="N1206" s="139" t="s">
        <v>1054</v>
      </c>
    </row>
    <row r="1207" spans="1:14" ht="15.75" customHeight="1">
      <c r="A1207" s="139">
        <v>2018</v>
      </c>
      <c r="B1207" s="100" t="s">
        <v>633</v>
      </c>
      <c r="C1207" s="139" t="s">
        <v>5687</v>
      </c>
      <c r="D1207" s="139">
        <v>1006048</v>
      </c>
      <c r="E1207" s="139" t="s">
        <v>5688</v>
      </c>
      <c r="F1207" s="139">
        <v>34.141759999999998</v>
      </c>
      <c r="G1207" s="139">
        <v>-119.18398000000001</v>
      </c>
      <c r="H1207" s="139" t="s">
        <v>5689</v>
      </c>
      <c r="I1207" s="139" t="s">
        <v>1798</v>
      </c>
      <c r="J1207" s="139" t="s">
        <v>15</v>
      </c>
      <c r="K1207" s="139">
        <v>93033</v>
      </c>
      <c r="L1207" s="139" t="s">
        <v>5686</v>
      </c>
      <c r="M1207" s="139">
        <v>118058</v>
      </c>
      <c r="N1207" s="139" t="s">
        <v>1054</v>
      </c>
    </row>
    <row r="1208" spans="1:14" ht="15.75" customHeight="1">
      <c r="A1208" s="139">
        <v>2018</v>
      </c>
      <c r="B1208" s="100" t="s">
        <v>633</v>
      </c>
      <c r="C1208" s="139" t="s">
        <v>5690</v>
      </c>
      <c r="D1208" s="139">
        <v>1010139</v>
      </c>
      <c r="E1208" s="139" t="s">
        <v>5691</v>
      </c>
      <c r="F1208" s="139">
        <v>33.661969999999997</v>
      </c>
      <c r="G1208" s="139">
        <v>-117.85845</v>
      </c>
      <c r="H1208" s="139" t="s">
        <v>5692</v>
      </c>
      <c r="I1208" s="139" t="s">
        <v>3373</v>
      </c>
      <c r="J1208" s="139" t="s">
        <v>15</v>
      </c>
      <c r="K1208" s="139">
        <v>92660</v>
      </c>
      <c r="L1208" s="139" t="s">
        <v>5693</v>
      </c>
      <c r="M1208" s="139">
        <v>11572</v>
      </c>
      <c r="N1208" s="139" t="s">
        <v>1368</v>
      </c>
    </row>
    <row r="1209" spans="1:14" ht="15.75" customHeight="1">
      <c r="A1209" s="139">
        <v>2018</v>
      </c>
      <c r="B1209" s="100" t="s">
        <v>633</v>
      </c>
      <c r="C1209" s="139" t="s">
        <v>5694</v>
      </c>
      <c r="D1209" s="139">
        <v>1010605</v>
      </c>
      <c r="E1209" s="139" t="s">
        <v>5695</v>
      </c>
      <c r="F1209" s="139">
        <v>29.261336</v>
      </c>
      <c r="G1209" s="139">
        <v>-97.786581999999996</v>
      </c>
      <c r="H1209" s="139" t="s">
        <v>5696</v>
      </c>
      <c r="I1209" s="139" t="s">
        <v>1854</v>
      </c>
      <c r="J1209" s="139" t="s">
        <v>115</v>
      </c>
      <c r="K1209" s="139">
        <v>78140</v>
      </c>
      <c r="L1209" s="139" t="s">
        <v>5697</v>
      </c>
      <c r="M1209" s="139">
        <v>22755</v>
      </c>
      <c r="N1209" s="139" t="s">
        <v>2432</v>
      </c>
    </row>
    <row r="1210" spans="1:14" ht="15.75" customHeight="1">
      <c r="A1210" s="139">
        <v>2018</v>
      </c>
      <c r="B1210" s="100" t="s">
        <v>633</v>
      </c>
      <c r="C1210" s="139" t="s">
        <v>5698</v>
      </c>
      <c r="D1210" s="139">
        <v>1005911</v>
      </c>
      <c r="E1210" s="139" t="s">
        <v>5699</v>
      </c>
      <c r="F1210" s="139">
        <v>30.000964</v>
      </c>
      <c r="G1210" s="139">
        <v>-90.403863000000001</v>
      </c>
      <c r="H1210" s="139" t="s">
        <v>5700</v>
      </c>
      <c r="I1210" s="139" t="s">
        <v>2077</v>
      </c>
      <c r="J1210" s="139" t="s">
        <v>50</v>
      </c>
      <c r="K1210" s="139">
        <v>70079</v>
      </c>
      <c r="L1210" s="139" t="s">
        <v>5701</v>
      </c>
      <c r="M1210" s="139">
        <v>3732820</v>
      </c>
      <c r="N1210" s="139" t="s">
        <v>3238</v>
      </c>
    </row>
    <row r="1211" spans="1:14" ht="15.75" customHeight="1">
      <c r="A1211" s="139">
        <v>2018</v>
      </c>
      <c r="B1211" s="100" t="s">
        <v>633</v>
      </c>
      <c r="C1211" s="139" t="s">
        <v>5702</v>
      </c>
      <c r="D1211" s="139">
        <v>1012181</v>
      </c>
      <c r="E1211" s="139" t="s">
        <v>5703</v>
      </c>
      <c r="F1211" s="139">
        <v>46.118735000000001</v>
      </c>
      <c r="G1211" s="139">
        <v>-122.968082</v>
      </c>
      <c r="H1211" s="139" t="s">
        <v>5704</v>
      </c>
      <c r="I1211" s="139" t="s">
        <v>4927</v>
      </c>
      <c r="J1211" s="139" t="s">
        <v>126</v>
      </c>
      <c r="K1211" s="139">
        <v>98632</v>
      </c>
      <c r="L1211" s="139" t="s">
        <v>5705</v>
      </c>
      <c r="M1211" s="139">
        <v>37306</v>
      </c>
      <c r="N1211" s="139" t="s">
        <v>1054</v>
      </c>
    </row>
    <row r="1212" spans="1:14" ht="15.75" customHeight="1">
      <c r="A1212" s="139">
        <v>2018</v>
      </c>
      <c r="B1212" s="100" t="s">
        <v>633</v>
      </c>
      <c r="C1212" s="139" t="s">
        <v>5706</v>
      </c>
      <c r="D1212" s="139">
        <v>1013349</v>
      </c>
      <c r="E1212" s="139" t="s">
        <v>5707</v>
      </c>
      <c r="F1212" s="139">
        <v>44.808366999999997</v>
      </c>
      <c r="G1212" s="139">
        <v>-68.750801999999993</v>
      </c>
      <c r="H1212" s="139" t="s">
        <v>5708</v>
      </c>
      <c r="I1212" s="139" t="s">
        <v>5709</v>
      </c>
      <c r="J1212" s="139" t="s">
        <v>52</v>
      </c>
      <c r="K1212" s="139">
        <v>4401</v>
      </c>
      <c r="M1212" s="139">
        <v>25335</v>
      </c>
      <c r="N1212" s="139" t="s">
        <v>1054</v>
      </c>
    </row>
    <row r="1213" spans="1:14" ht="15.75" customHeight="1">
      <c r="A1213" s="139">
        <v>2018</v>
      </c>
      <c r="B1213" s="100" t="s">
        <v>633</v>
      </c>
      <c r="C1213" s="139" t="s">
        <v>5710</v>
      </c>
      <c r="D1213" s="139">
        <v>1005574</v>
      </c>
      <c r="E1213" s="139" t="s">
        <v>5711</v>
      </c>
      <c r="F1213" s="139">
        <v>41.894550000000002</v>
      </c>
      <c r="G1213" s="139">
        <v>-87.620919999999998</v>
      </c>
      <c r="H1213" s="139" t="s">
        <v>3549</v>
      </c>
      <c r="I1213" s="139" t="s">
        <v>1702</v>
      </c>
      <c r="J1213" s="139" t="s">
        <v>36</v>
      </c>
      <c r="K1213" s="139">
        <v>60611</v>
      </c>
      <c r="L1213" s="139" t="s">
        <v>5712</v>
      </c>
      <c r="M1213" s="139">
        <v>21542</v>
      </c>
      <c r="N1213" s="139" t="s">
        <v>1054</v>
      </c>
    </row>
    <row r="1214" spans="1:14" ht="15.75" customHeight="1">
      <c r="A1214" s="139">
        <v>2018</v>
      </c>
      <c r="B1214" s="100" t="s">
        <v>633</v>
      </c>
      <c r="C1214" s="139" t="s">
        <v>5713</v>
      </c>
      <c r="D1214" s="139">
        <v>1005841</v>
      </c>
      <c r="E1214" s="139" t="s">
        <v>5714</v>
      </c>
      <c r="F1214" s="139">
        <v>41.995750000000001</v>
      </c>
      <c r="G1214" s="139">
        <v>-87.886030000000005</v>
      </c>
      <c r="H1214" s="139" t="s">
        <v>1701</v>
      </c>
      <c r="I1214" s="139" t="s">
        <v>1702</v>
      </c>
      <c r="J1214" s="139" t="s">
        <v>36</v>
      </c>
      <c r="K1214" s="139">
        <v>60666</v>
      </c>
      <c r="L1214" s="139" t="s">
        <v>5715</v>
      </c>
      <c r="M1214" s="139">
        <v>47975</v>
      </c>
      <c r="N1214" s="139" t="s">
        <v>1054</v>
      </c>
    </row>
    <row r="1215" spans="1:14" ht="15.75" customHeight="1">
      <c r="A1215" s="139">
        <v>2018</v>
      </c>
      <c r="B1215" s="100" t="s">
        <v>633</v>
      </c>
      <c r="C1215" s="139" t="s">
        <v>5716</v>
      </c>
      <c r="D1215" s="139">
        <v>1001671</v>
      </c>
      <c r="E1215" s="139" t="s">
        <v>5717</v>
      </c>
      <c r="F1215" s="139">
        <v>39.847189999999998</v>
      </c>
      <c r="G1215" s="139">
        <v>-82.604680000000002</v>
      </c>
      <c r="H1215" s="139" t="s">
        <v>1687</v>
      </c>
      <c r="I1215" s="139" t="s">
        <v>1377</v>
      </c>
      <c r="J1215" s="139" t="s">
        <v>95</v>
      </c>
      <c r="K1215" s="139">
        <v>43105</v>
      </c>
      <c r="L1215" s="139" t="s">
        <v>2241</v>
      </c>
      <c r="M1215" s="139">
        <v>22414</v>
      </c>
      <c r="N1215" s="139" t="s">
        <v>1127</v>
      </c>
    </row>
    <row r="1216" spans="1:14" ht="15.75" customHeight="1">
      <c r="A1216" s="139">
        <v>2018</v>
      </c>
      <c r="B1216" s="100" t="s">
        <v>633</v>
      </c>
      <c r="C1216" s="139" t="s">
        <v>5718</v>
      </c>
      <c r="D1216" s="139">
        <v>1006948</v>
      </c>
      <c r="E1216" s="139" t="s">
        <v>5719</v>
      </c>
      <c r="F1216" s="139">
        <v>39.327559999999998</v>
      </c>
      <c r="G1216" s="139">
        <v>-82.108580000000003</v>
      </c>
      <c r="H1216" s="139" t="s">
        <v>5720</v>
      </c>
      <c r="I1216" s="139" t="s">
        <v>5721</v>
      </c>
      <c r="J1216" s="139" t="s">
        <v>95</v>
      </c>
      <c r="K1216" s="139">
        <v>45701</v>
      </c>
      <c r="L1216" s="139" t="s">
        <v>5722</v>
      </c>
      <c r="M1216" s="139">
        <v>29431</v>
      </c>
      <c r="N1216" s="139" t="s">
        <v>1054</v>
      </c>
    </row>
    <row r="1217" spans="1:14" ht="15.75" customHeight="1">
      <c r="A1217" s="139">
        <v>2018</v>
      </c>
      <c r="B1217" s="100" t="s">
        <v>633</v>
      </c>
      <c r="C1217" s="139" t="s">
        <v>5723</v>
      </c>
      <c r="D1217" s="139">
        <v>1006535</v>
      </c>
      <c r="E1217" s="139" t="s">
        <v>5724</v>
      </c>
      <c r="F1217" s="139">
        <v>38.209029999999998</v>
      </c>
      <c r="G1217" s="139">
        <v>-85.256770000000003</v>
      </c>
      <c r="H1217" s="139" t="s">
        <v>4779</v>
      </c>
      <c r="I1217" s="139" t="s">
        <v>2066</v>
      </c>
      <c r="J1217" s="139" t="s">
        <v>47</v>
      </c>
      <c r="K1217" s="139">
        <v>40065</v>
      </c>
      <c r="L1217" s="139" t="s">
        <v>5725</v>
      </c>
      <c r="M1217" s="139">
        <v>35790</v>
      </c>
      <c r="N1217" s="139" t="s">
        <v>1054</v>
      </c>
    </row>
    <row r="1218" spans="1:14" ht="15.75" customHeight="1">
      <c r="A1218" s="139">
        <v>2018</v>
      </c>
      <c r="B1218" s="100" t="s">
        <v>633</v>
      </c>
      <c r="C1218" s="139" t="s">
        <v>5726</v>
      </c>
      <c r="D1218" s="139">
        <v>1001717</v>
      </c>
      <c r="E1218" s="139" t="s">
        <v>5727</v>
      </c>
      <c r="F1218" s="139">
        <v>38.896129999999999</v>
      </c>
      <c r="G1218" s="139">
        <v>-90.100560000000002</v>
      </c>
      <c r="H1218" s="139" t="s">
        <v>3611</v>
      </c>
      <c r="I1218" s="139" t="s">
        <v>1214</v>
      </c>
      <c r="J1218" s="139" t="s">
        <v>36</v>
      </c>
      <c r="K1218" s="139">
        <v>62024</v>
      </c>
      <c r="L1218" s="139" t="s">
        <v>5728</v>
      </c>
      <c r="M1218" s="139">
        <v>19129</v>
      </c>
      <c r="N1218" s="139" t="s">
        <v>1054</v>
      </c>
    </row>
    <row r="1219" spans="1:14" ht="15.75" customHeight="1">
      <c r="A1219" s="139">
        <v>2018</v>
      </c>
      <c r="B1219" s="100" t="s">
        <v>633</v>
      </c>
      <c r="C1219" s="139" t="s">
        <v>5729</v>
      </c>
      <c r="D1219" s="139">
        <v>1008930</v>
      </c>
      <c r="E1219" s="139" t="s">
        <v>5730</v>
      </c>
      <c r="F1219" s="139">
        <v>42.866748000000001</v>
      </c>
      <c r="G1219" s="139">
        <v>-112.414601</v>
      </c>
      <c r="H1219" s="139" t="s">
        <v>5731</v>
      </c>
      <c r="I1219" s="139" t="s">
        <v>5732</v>
      </c>
      <c r="J1219" s="139" t="s">
        <v>34</v>
      </c>
      <c r="K1219" s="139">
        <v>83201</v>
      </c>
      <c r="L1219" s="139" t="s">
        <v>3496</v>
      </c>
      <c r="M1219" s="139">
        <v>7845</v>
      </c>
      <c r="N1219" s="139" t="s">
        <v>1368</v>
      </c>
    </row>
    <row r="1220" spans="1:14" ht="15.75" customHeight="1">
      <c r="A1220" s="139">
        <v>2018</v>
      </c>
      <c r="B1220" s="100" t="s">
        <v>633</v>
      </c>
      <c r="C1220" s="139" t="s">
        <v>5729</v>
      </c>
      <c r="D1220" s="139">
        <v>1007527</v>
      </c>
      <c r="E1220" s="139" t="s">
        <v>5733</v>
      </c>
      <c r="F1220" s="139">
        <v>45.524721</v>
      </c>
      <c r="G1220" s="139">
        <v>-122.42608300000001</v>
      </c>
      <c r="H1220" s="139" t="s">
        <v>5734</v>
      </c>
      <c r="I1220" s="139" t="s">
        <v>3308</v>
      </c>
      <c r="J1220" s="139" t="s">
        <v>100</v>
      </c>
      <c r="K1220" s="139">
        <v>97030</v>
      </c>
      <c r="L1220" s="139" t="s">
        <v>3496</v>
      </c>
      <c r="M1220" s="139">
        <v>6457</v>
      </c>
      <c r="N1220" s="139" t="s">
        <v>1368</v>
      </c>
    </row>
    <row r="1221" spans="1:14" ht="15.75" customHeight="1">
      <c r="A1221" s="139">
        <v>2018</v>
      </c>
      <c r="B1221" s="100" t="s">
        <v>633</v>
      </c>
      <c r="C1221" s="139" t="s">
        <v>5735</v>
      </c>
      <c r="D1221" s="139">
        <v>1002356</v>
      </c>
      <c r="E1221" s="139" t="s">
        <v>5736</v>
      </c>
      <c r="F1221" s="139">
        <v>40.471085000000002</v>
      </c>
      <c r="G1221" s="139">
        <v>-88.395740000000004</v>
      </c>
      <c r="H1221" s="139" t="s">
        <v>5737</v>
      </c>
      <c r="I1221" s="139" t="s">
        <v>5424</v>
      </c>
      <c r="J1221" s="139" t="s">
        <v>36</v>
      </c>
      <c r="K1221" s="139">
        <v>60936</v>
      </c>
      <c r="L1221" s="139" t="s">
        <v>5738</v>
      </c>
      <c r="M1221" s="139">
        <v>200299</v>
      </c>
      <c r="N1221" s="139" t="s">
        <v>1127</v>
      </c>
    </row>
    <row r="1222" spans="1:14" ht="15.75" customHeight="1">
      <c r="A1222" s="139">
        <v>2018</v>
      </c>
      <c r="B1222" s="100" t="s">
        <v>633</v>
      </c>
      <c r="C1222" s="139" t="s">
        <v>5739</v>
      </c>
      <c r="D1222" s="139">
        <v>1004658</v>
      </c>
      <c r="E1222" s="139" t="s">
        <v>5740</v>
      </c>
      <c r="F1222" s="139">
        <v>44.562710000000003</v>
      </c>
      <c r="G1222" s="139">
        <v>-123.281386</v>
      </c>
      <c r="H1222" s="139" t="s">
        <v>5741</v>
      </c>
      <c r="I1222" s="139" t="s">
        <v>4242</v>
      </c>
      <c r="J1222" s="139" t="s">
        <v>100</v>
      </c>
      <c r="K1222" s="139">
        <v>97331</v>
      </c>
      <c r="L1222" s="139" t="s">
        <v>5742</v>
      </c>
      <c r="M1222" s="139">
        <v>37223</v>
      </c>
      <c r="N1222" s="139" t="s">
        <v>1054</v>
      </c>
    </row>
    <row r="1223" spans="1:14" ht="15.75" customHeight="1">
      <c r="A1223" s="139">
        <v>2018</v>
      </c>
      <c r="B1223" s="100" t="s">
        <v>633</v>
      </c>
      <c r="C1223" s="139" t="s">
        <v>5743</v>
      </c>
      <c r="D1223" s="139">
        <v>1012564</v>
      </c>
      <c r="E1223" s="139" t="s">
        <v>5744</v>
      </c>
      <c r="F1223" s="139">
        <v>39.057751000000003</v>
      </c>
      <c r="G1223" s="139">
        <v>-82.635407999999998</v>
      </c>
      <c r="H1223" s="139" t="s">
        <v>5745</v>
      </c>
      <c r="I1223" s="139" t="s">
        <v>1290</v>
      </c>
      <c r="J1223" s="139" t="s">
        <v>95</v>
      </c>
      <c r="K1223" s="139">
        <v>45640</v>
      </c>
      <c r="L1223" s="139" t="s">
        <v>5746</v>
      </c>
      <c r="M1223" s="139">
        <v>25579</v>
      </c>
      <c r="N1223" s="139" t="s">
        <v>1054</v>
      </c>
    </row>
    <row r="1224" spans="1:14" ht="15.75" customHeight="1">
      <c r="A1224" s="139">
        <v>2018</v>
      </c>
      <c r="B1224" s="100" t="s">
        <v>633</v>
      </c>
      <c r="C1224" s="139" t="s">
        <v>5747</v>
      </c>
      <c r="D1224" s="139">
        <v>1001978</v>
      </c>
      <c r="E1224" s="139" t="s">
        <v>5748</v>
      </c>
      <c r="F1224" s="139">
        <v>41.2515</v>
      </c>
      <c r="G1224" s="139">
        <v>-78.742440000000002</v>
      </c>
      <c r="H1224" s="139" t="s">
        <v>5749</v>
      </c>
      <c r="I1224" s="139" t="s">
        <v>1327</v>
      </c>
      <c r="J1224" s="139" t="s">
        <v>103</v>
      </c>
      <c r="K1224" s="139">
        <v>15823</v>
      </c>
      <c r="L1224" s="139" t="s">
        <v>5750</v>
      </c>
      <c r="M1224" s="139">
        <v>82950</v>
      </c>
      <c r="N1224" s="139" t="s">
        <v>1050</v>
      </c>
    </row>
    <row r="1225" spans="1:14" ht="15.75" customHeight="1">
      <c r="A1225" s="139">
        <v>2018</v>
      </c>
      <c r="B1225" s="100" t="s">
        <v>633</v>
      </c>
      <c r="C1225" s="139" t="s">
        <v>5751</v>
      </c>
      <c r="D1225" s="139">
        <v>1001961</v>
      </c>
      <c r="E1225" s="139" t="s">
        <v>5752</v>
      </c>
      <c r="F1225" s="139">
        <v>35.768528000000003</v>
      </c>
      <c r="G1225" s="139">
        <v>-95.340083000000007</v>
      </c>
      <c r="H1225" s="139" t="s">
        <v>2911</v>
      </c>
      <c r="I1225" s="139" t="s">
        <v>2912</v>
      </c>
      <c r="J1225" s="139" t="s">
        <v>98</v>
      </c>
      <c r="K1225" s="139">
        <v>74403</v>
      </c>
      <c r="L1225" s="139" t="s">
        <v>5750</v>
      </c>
      <c r="M1225" s="139">
        <v>71136</v>
      </c>
      <c r="N1225" s="139" t="s">
        <v>1050</v>
      </c>
    </row>
    <row r="1226" spans="1:14" ht="15.75" customHeight="1">
      <c r="A1226" s="139">
        <v>2018</v>
      </c>
      <c r="B1226" s="100" t="s">
        <v>633</v>
      </c>
      <c r="C1226" s="139" t="s">
        <v>5753</v>
      </c>
      <c r="D1226" s="139">
        <v>1004852</v>
      </c>
      <c r="E1226" s="139" t="s">
        <v>5754</v>
      </c>
      <c r="F1226" s="139">
        <v>35.633719999999997</v>
      </c>
      <c r="G1226" s="139">
        <v>-88.910309999999996</v>
      </c>
      <c r="H1226" s="139" t="s">
        <v>1987</v>
      </c>
      <c r="I1226" s="139" t="s">
        <v>1214</v>
      </c>
      <c r="J1226" s="139" t="s">
        <v>113</v>
      </c>
      <c r="K1226" s="139">
        <v>38301</v>
      </c>
      <c r="L1226" s="139" t="s">
        <v>5755</v>
      </c>
      <c r="M1226" s="139">
        <v>41832</v>
      </c>
      <c r="N1226" s="139" t="s">
        <v>1050</v>
      </c>
    </row>
    <row r="1227" spans="1:14" ht="15.75" customHeight="1">
      <c r="A1227" s="139">
        <v>2018</v>
      </c>
      <c r="B1227" s="100" t="s">
        <v>633</v>
      </c>
      <c r="C1227" s="139" t="s">
        <v>5756</v>
      </c>
      <c r="D1227" s="139">
        <v>1002129</v>
      </c>
      <c r="E1227" s="139" t="s">
        <v>5757</v>
      </c>
      <c r="F1227" s="139">
        <v>42.583540999999997</v>
      </c>
      <c r="G1227" s="139">
        <v>-73.867541000000003</v>
      </c>
      <c r="H1227" s="139" t="s">
        <v>5758</v>
      </c>
      <c r="I1227" s="139" t="s">
        <v>5162</v>
      </c>
      <c r="J1227" s="139" t="s">
        <v>87</v>
      </c>
      <c r="K1227" s="139">
        <v>12067</v>
      </c>
      <c r="L1227" s="139" t="s">
        <v>5755</v>
      </c>
      <c r="M1227" s="139">
        <v>40546</v>
      </c>
      <c r="N1227" s="139" t="s">
        <v>1050</v>
      </c>
    </row>
    <row r="1228" spans="1:14" ht="15.75" customHeight="1">
      <c r="A1228" s="139">
        <v>2018</v>
      </c>
      <c r="B1228" s="100" t="s">
        <v>633</v>
      </c>
      <c r="C1228" s="139" t="s">
        <v>5759</v>
      </c>
      <c r="D1228" s="139">
        <v>1002221</v>
      </c>
      <c r="E1228" s="139" t="s">
        <v>5760</v>
      </c>
      <c r="F1228" s="139">
        <v>33.538888999999998</v>
      </c>
      <c r="G1228" s="139">
        <v>-84.616667000000007</v>
      </c>
      <c r="H1228" s="139" t="s">
        <v>5761</v>
      </c>
      <c r="I1228" s="139" t="s">
        <v>3087</v>
      </c>
      <c r="J1228" s="139" t="s">
        <v>28</v>
      </c>
      <c r="K1228" s="139">
        <v>30213</v>
      </c>
      <c r="L1228" s="139" t="s">
        <v>5755</v>
      </c>
      <c r="M1228" s="139">
        <v>25273</v>
      </c>
      <c r="N1228" s="139" t="s">
        <v>1050</v>
      </c>
    </row>
    <row r="1229" spans="1:14" ht="15.75" customHeight="1">
      <c r="A1229" s="139">
        <v>2018</v>
      </c>
      <c r="B1229" s="100" t="s">
        <v>633</v>
      </c>
      <c r="C1229" s="139" t="s">
        <v>5762</v>
      </c>
      <c r="D1229" s="139">
        <v>1013294</v>
      </c>
      <c r="E1229" s="139" t="s">
        <v>5763</v>
      </c>
      <c r="F1229" s="139">
        <v>37.074693000000003</v>
      </c>
      <c r="G1229" s="139">
        <v>-94.617857000000001</v>
      </c>
      <c r="H1229" s="139" t="s">
        <v>5764</v>
      </c>
      <c r="I1229" s="139" t="s">
        <v>3119</v>
      </c>
      <c r="J1229" s="139" t="s">
        <v>68</v>
      </c>
      <c r="K1229" s="139">
        <v>64804</v>
      </c>
      <c r="L1229" s="139" t="s">
        <v>5755</v>
      </c>
      <c r="M1229" s="139">
        <v>32945</v>
      </c>
      <c r="N1229" s="139" t="s">
        <v>1054</v>
      </c>
    </row>
    <row r="1230" spans="1:14" ht="15.75" customHeight="1">
      <c r="A1230" s="139">
        <v>2018</v>
      </c>
      <c r="B1230" s="100" t="s">
        <v>633</v>
      </c>
      <c r="C1230" s="139" t="s">
        <v>5765</v>
      </c>
      <c r="D1230" s="139">
        <v>1002143</v>
      </c>
      <c r="E1230" s="139" t="s">
        <v>5766</v>
      </c>
      <c r="F1230" s="139">
        <v>39.146590000000003</v>
      </c>
      <c r="G1230" s="139">
        <v>-94.614739999999998</v>
      </c>
      <c r="H1230" s="139" t="s">
        <v>2401</v>
      </c>
      <c r="I1230" s="139" t="s">
        <v>2402</v>
      </c>
      <c r="J1230" s="139" t="s">
        <v>44</v>
      </c>
      <c r="K1230" s="139">
        <v>66115</v>
      </c>
      <c r="L1230" s="139" t="s">
        <v>5755</v>
      </c>
      <c r="M1230" s="139">
        <v>40799</v>
      </c>
      <c r="N1230" s="139" t="s">
        <v>1050</v>
      </c>
    </row>
    <row r="1231" spans="1:14" ht="15.75" customHeight="1">
      <c r="A1231" s="139">
        <v>2018</v>
      </c>
      <c r="B1231" s="100" t="s">
        <v>633</v>
      </c>
      <c r="C1231" s="139" t="s">
        <v>5767</v>
      </c>
      <c r="D1231" s="139">
        <v>1002145</v>
      </c>
      <c r="E1231" s="139" t="s">
        <v>5768</v>
      </c>
      <c r="F1231" s="139">
        <v>40.069699999999997</v>
      </c>
      <c r="G1231" s="139">
        <v>-82.401880000000006</v>
      </c>
      <c r="H1231" s="139" t="s">
        <v>1436</v>
      </c>
      <c r="I1231" s="139" t="s">
        <v>5769</v>
      </c>
      <c r="J1231" s="139" t="s">
        <v>95</v>
      </c>
      <c r="K1231" s="139">
        <v>43055</v>
      </c>
      <c r="L1231" s="139" t="s">
        <v>5755</v>
      </c>
      <c r="M1231" s="139">
        <v>43126</v>
      </c>
      <c r="N1231" s="139" t="s">
        <v>1050</v>
      </c>
    </row>
    <row r="1232" spans="1:14" ht="15.75" customHeight="1">
      <c r="A1232" s="139">
        <v>2018</v>
      </c>
      <c r="B1232" s="100" t="s">
        <v>633</v>
      </c>
      <c r="C1232" s="139" t="s">
        <v>5770</v>
      </c>
      <c r="D1232" s="139">
        <v>1002019</v>
      </c>
      <c r="E1232" s="139" t="s">
        <v>5771</v>
      </c>
      <c r="F1232" s="139">
        <v>32.44126</v>
      </c>
      <c r="G1232" s="139">
        <v>-96.850390000000004</v>
      </c>
      <c r="H1232" s="139" t="s">
        <v>2925</v>
      </c>
      <c r="I1232" s="139" t="s">
        <v>5772</v>
      </c>
      <c r="J1232" s="139" t="s">
        <v>115</v>
      </c>
      <c r="K1232" s="139">
        <v>75165</v>
      </c>
      <c r="L1232" s="139" t="s">
        <v>5755</v>
      </c>
      <c r="M1232" s="139">
        <v>53720</v>
      </c>
      <c r="N1232" s="139" t="s">
        <v>1050</v>
      </c>
    </row>
    <row r="1233" spans="1:14" ht="15.75" customHeight="1">
      <c r="A1233" s="139">
        <v>2018</v>
      </c>
      <c r="B1233" s="100" t="s">
        <v>633</v>
      </c>
      <c r="C1233" s="139" t="s">
        <v>5773</v>
      </c>
      <c r="D1233" s="139">
        <v>1002180</v>
      </c>
      <c r="E1233" s="139" t="s">
        <v>5774</v>
      </c>
      <c r="F1233" s="139">
        <v>33.668489999999998</v>
      </c>
      <c r="G1233" s="139">
        <v>-84.418899999999994</v>
      </c>
      <c r="H1233" s="139" t="s">
        <v>3178</v>
      </c>
      <c r="I1233" s="139" t="s">
        <v>3673</v>
      </c>
      <c r="J1233" s="139" t="s">
        <v>28</v>
      </c>
      <c r="K1233" s="139">
        <v>30354</v>
      </c>
      <c r="L1233" s="139" t="s">
        <v>5750</v>
      </c>
      <c r="M1233" s="139">
        <v>41950</v>
      </c>
      <c r="N1233" s="139" t="s">
        <v>1050</v>
      </c>
    </row>
    <row r="1234" spans="1:14" ht="15.75" customHeight="1">
      <c r="A1234" s="139">
        <v>2018</v>
      </c>
      <c r="B1234" s="100" t="s">
        <v>633</v>
      </c>
      <c r="C1234" s="139" t="s">
        <v>5775</v>
      </c>
      <c r="D1234" s="139">
        <v>1001987</v>
      </c>
      <c r="E1234" s="139" t="s">
        <v>5776</v>
      </c>
      <c r="F1234" s="139">
        <v>42.963990000000003</v>
      </c>
      <c r="G1234" s="139">
        <v>-76.558300000000003</v>
      </c>
      <c r="H1234" s="139" t="s">
        <v>5777</v>
      </c>
      <c r="I1234" s="139" t="s">
        <v>5778</v>
      </c>
      <c r="J1234" s="139" t="s">
        <v>87</v>
      </c>
      <c r="K1234" s="139">
        <v>13021</v>
      </c>
      <c r="L1234" s="139" t="s">
        <v>5750</v>
      </c>
      <c r="M1234" s="139">
        <v>74895</v>
      </c>
      <c r="N1234" s="139" t="s">
        <v>1050</v>
      </c>
    </row>
    <row r="1235" spans="1:14" ht="15.75" customHeight="1">
      <c r="A1235" s="139">
        <v>2018</v>
      </c>
      <c r="B1235" s="100" t="s">
        <v>633</v>
      </c>
      <c r="C1235" s="139" t="s">
        <v>5779</v>
      </c>
      <c r="D1235" s="139">
        <v>1001975</v>
      </c>
      <c r="E1235" s="139" t="s">
        <v>5780</v>
      </c>
      <c r="F1235" s="139">
        <v>40.461452000000001</v>
      </c>
      <c r="G1235" s="139">
        <v>-104.849165</v>
      </c>
      <c r="H1235" s="139" t="s">
        <v>5781</v>
      </c>
      <c r="I1235" s="139" t="s">
        <v>3490</v>
      </c>
      <c r="J1235" s="139" t="s">
        <v>17</v>
      </c>
      <c r="K1235" s="139">
        <v>80550</v>
      </c>
      <c r="L1235" s="139" t="s">
        <v>5750</v>
      </c>
      <c r="M1235" s="139">
        <v>114112</v>
      </c>
      <c r="N1235" s="139" t="s">
        <v>1050</v>
      </c>
    </row>
    <row r="1236" spans="1:14" ht="15.75" customHeight="1">
      <c r="A1236" s="139">
        <v>2018</v>
      </c>
      <c r="B1236" s="100" t="s">
        <v>633</v>
      </c>
      <c r="C1236" s="139" t="s">
        <v>5782</v>
      </c>
      <c r="D1236" s="139">
        <v>1002226</v>
      </c>
      <c r="E1236" s="139" t="s">
        <v>5783</v>
      </c>
      <c r="F1236" s="139">
        <v>39.948782000000001</v>
      </c>
      <c r="G1236" s="139">
        <v>-82.017730999999998</v>
      </c>
      <c r="H1236" s="139" t="s">
        <v>1229</v>
      </c>
      <c r="I1236" s="139" t="s">
        <v>1230</v>
      </c>
      <c r="J1236" s="139" t="s">
        <v>95</v>
      </c>
      <c r="K1236" s="139">
        <v>43701</v>
      </c>
      <c r="L1236" s="139" t="s">
        <v>5750</v>
      </c>
      <c r="M1236" s="139">
        <v>86435</v>
      </c>
      <c r="N1236" s="139" t="s">
        <v>1050</v>
      </c>
    </row>
    <row r="1237" spans="1:14" ht="15.75" customHeight="1">
      <c r="A1237" s="139">
        <v>2018</v>
      </c>
      <c r="B1237" s="100" t="s">
        <v>633</v>
      </c>
      <c r="C1237" s="139" t="s">
        <v>5784</v>
      </c>
      <c r="D1237" s="139">
        <v>1001980</v>
      </c>
      <c r="E1237" s="139" t="s">
        <v>5785</v>
      </c>
      <c r="F1237" s="139">
        <v>41.242952000000002</v>
      </c>
      <c r="G1237" s="139">
        <v>-78.786422000000002</v>
      </c>
      <c r="H1237" s="139" t="s">
        <v>5786</v>
      </c>
      <c r="I1237" s="139" t="s">
        <v>1327</v>
      </c>
      <c r="J1237" s="139" t="s">
        <v>103</v>
      </c>
      <c r="K1237" s="139">
        <v>15824</v>
      </c>
      <c r="L1237" s="139" t="s">
        <v>5750</v>
      </c>
      <c r="M1237" s="139">
        <v>18649</v>
      </c>
      <c r="N1237" s="139" t="s">
        <v>1050</v>
      </c>
    </row>
    <row r="1238" spans="1:14" ht="15.75" customHeight="1">
      <c r="A1238" s="139">
        <v>2018</v>
      </c>
      <c r="B1238" s="100" t="s">
        <v>633</v>
      </c>
      <c r="C1238" s="139" t="s">
        <v>5787</v>
      </c>
      <c r="D1238" s="139">
        <v>1002007</v>
      </c>
      <c r="E1238" s="139" t="s">
        <v>5788</v>
      </c>
      <c r="F1238" s="139">
        <v>37.715147000000002</v>
      </c>
      <c r="G1238" s="139">
        <v>-121.49157</v>
      </c>
      <c r="H1238" s="139" t="s">
        <v>5789</v>
      </c>
      <c r="I1238" s="139" t="s">
        <v>4462</v>
      </c>
      <c r="J1238" s="139" t="s">
        <v>15</v>
      </c>
      <c r="K1238" s="139">
        <v>95376</v>
      </c>
      <c r="L1238" s="139" t="s">
        <v>5750</v>
      </c>
      <c r="M1238" s="139">
        <v>85157</v>
      </c>
      <c r="N1238" s="139" t="s">
        <v>1050</v>
      </c>
    </row>
    <row r="1239" spans="1:14" ht="15.75" customHeight="1">
      <c r="A1239" s="139">
        <v>2018</v>
      </c>
      <c r="B1239" s="100" t="s">
        <v>633</v>
      </c>
      <c r="C1239" s="139" t="s">
        <v>5790</v>
      </c>
      <c r="D1239" s="139">
        <v>1002911</v>
      </c>
      <c r="E1239" s="139" t="s">
        <v>5791</v>
      </c>
      <c r="F1239" s="139">
        <v>35.950270000000003</v>
      </c>
      <c r="G1239" s="139">
        <v>-80.217780000000005</v>
      </c>
      <c r="H1239" s="139" t="s">
        <v>3092</v>
      </c>
      <c r="I1239" s="139" t="s">
        <v>3517</v>
      </c>
      <c r="J1239" s="139" t="s">
        <v>89</v>
      </c>
      <c r="K1239" s="139">
        <v>27295</v>
      </c>
      <c r="L1239" s="139" t="s">
        <v>5750</v>
      </c>
      <c r="M1239" s="139">
        <v>73678</v>
      </c>
      <c r="N1239" s="139" t="s">
        <v>1050</v>
      </c>
    </row>
    <row r="1240" spans="1:14" ht="15.75" customHeight="1">
      <c r="A1240" s="139">
        <v>2018</v>
      </c>
      <c r="B1240" s="100" t="s">
        <v>633</v>
      </c>
      <c r="C1240" s="139" t="s">
        <v>5792</v>
      </c>
      <c r="D1240" s="139">
        <v>1007499</v>
      </c>
      <c r="E1240" s="139" t="s">
        <v>5793</v>
      </c>
      <c r="F1240" s="139">
        <v>31.510090999999999</v>
      </c>
      <c r="G1240" s="139">
        <v>-97.170302000000007</v>
      </c>
      <c r="H1240" s="139" t="s">
        <v>5794</v>
      </c>
      <c r="I1240" s="139" t="s">
        <v>5795</v>
      </c>
      <c r="J1240" s="139" t="s">
        <v>115</v>
      </c>
      <c r="K1240" s="139">
        <v>76711</v>
      </c>
      <c r="L1240" s="139" t="s">
        <v>5750</v>
      </c>
      <c r="M1240" s="139">
        <v>114335</v>
      </c>
      <c r="N1240" s="139" t="s">
        <v>1050</v>
      </c>
    </row>
    <row r="1241" spans="1:14" ht="15.75" customHeight="1">
      <c r="A1241" s="139">
        <v>2018</v>
      </c>
      <c r="B1241" s="100" t="s">
        <v>633</v>
      </c>
      <c r="C1241" s="139" t="s">
        <v>5796</v>
      </c>
      <c r="D1241" s="139">
        <v>1007823</v>
      </c>
      <c r="E1241" s="139" t="s">
        <v>5797</v>
      </c>
      <c r="F1241" s="139">
        <v>33.997199999999999</v>
      </c>
      <c r="G1241" s="139">
        <v>-118.21720000000001</v>
      </c>
      <c r="H1241" s="139" t="s">
        <v>1164</v>
      </c>
      <c r="I1241" s="139" t="s">
        <v>1411</v>
      </c>
      <c r="J1241" s="139" t="s">
        <v>15</v>
      </c>
      <c r="K1241" s="139">
        <v>90058</v>
      </c>
      <c r="L1241" s="139" t="s">
        <v>5750</v>
      </c>
      <c r="M1241" s="139">
        <v>58398</v>
      </c>
      <c r="N1241" s="139" t="s">
        <v>1050</v>
      </c>
    </row>
    <row r="1242" spans="1:14" ht="15.75" customHeight="1">
      <c r="A1242" s="139">
        <v>2018</v>
      </c>
      <c r="B1242" s="100" t="s">
        <v>633</v>
      </c>
      <c r="C1242" s="139" t="s">
        <v>5798</v>
      </c>
      <c r="D1242" s="139">
        <v>1006551</v>
      </c>
      <c r="E1242" s="139" t="s">
        <v>5799</v>
      </c>
      <c r="F1242" s="139">
        <v>40.064929999999997</v>
      </c>
      <c r="G1242" s="139">
        <v>-85.853449999999995</v>
      </c>
      <c r="H1242" s="139" t="s">
        <v>5800</v>
      </c>
      <c r="I1242" s="139" t="s">
        <v>1214</v>
      </c>
      <c r="J1242" s="139" t="s">
        <v>39</v>
      </c>
      <c r="K1242" s="139">
        <v>46051</v>
      </c>
      <c r="L1242" s="139" t="s">
        <v>5750</v>
      </c>
      <c r="M1242" s="139">
        <v>69596</v>
      </c>
      <c r="N1242" s="139" t="s">
        <v>1050</v>
      </c>
    </row>
    <row r="1243" spans="1:14" ht="15.75" customHeight="1">
      <c r="A1243" s="139">
        <v>2018</v>
      </c>
      <c r="B1243" s="100" t="s">
        <v>633</v>
      </c>
      <c r="C1243" s="139" t="s">
        <v>5801</v>
      </c>
      <c r="D1243" s="139">
        <v>1002189</v>
      </c>
      <c r="E1243" s="139" t="s">
        <v>5802</v>
      </c>
      <c r="F1243" s="139">
        <v>41.128334000000002</v>
      </c>
      <c r="G1243" s="139">
        <v>-88.825373999999996</v>
      </c>
      <c r="H1243" s="139" t="s">
        <v>5803</v>
      </c>
      <c r="I1243" s="139" t="s">
        <v>5804</v>
      </c>
      <c r="J1243" s="139" t="s">
        <v>36</v>
      </c>
      <c r="K1243" s="139">
        <v>61364</v>
      </c>
      <c r="L1243" s="139" t="s">
        <v>5750</v>
      </c>
      <c r="M1243" s="139">
        <v>60729</v>
      </c>
      <c r="N1243" s="139" t="s">
        <v>1050</v>
      </c>
    </row>
    <row r="1244" spans="1:14" ht="15.75" customHeight="1">
      <c r="A1244" s="139">
        <v>2018</v>
      </c>
      <c r="B1244" s="100" t="s">
        <v>633</v>
      </c>
      <c r="C1244" s="139" t="s">
        <v>5805</v>
      </c>
      <c r="D1244" s="139">
        <v>1006053</v>
      </c>
      <c r="E1244" s="139" t="s">
        <v>5806</v>
      </c>
      <c r="F1244" s="139">
        <v>45.563899999999997</v>
      </c>
      <c r="G1244" s="139">
        <v>-122.56435999999999</v>
      </c>
      <c r="H1244" s="139" t="s">
        <v>5807</v>
      </c>
      <c r="I1244" s="139" t="s">
        <v>3308</v>
      </c>
      <c r="J1244" s="139" t="s">
        <v>100</v>
      </c>
      <c r="K1244" s="139">
        <v>97220</v>
      </c>
      <c r="L1244" s="139" t="s">
        <v>5750</v>
      </c>
      <c r="M1244" s="139">
        <v>39235</v>
      </c>
      <c r="N1244" s="139" t="s">
        <v>1050</v>
      </c>
    </row>
    <row r="1245" spans="1:14" ht="15.75" customHeight="1">
      <c r="A1245" s="139">
        <v>2018</v>
      </c>
      <c r="B1245" s="100" t="s">
        <v>633</v>
      </c>
      <c r="C1245" s="139" t="s">
        <v>5808</v>
      </c>
      <c r="D1245" s="139">
        <v>1002929</v>
      </c>
      <c r="E1245" s="139" t="s">
        <v>5809</v>
      </c>
      <c r="F1245" s="139">
        <v>36.602420000000002</v>
      </c>
      <c r="G1245" s="139">
        <v>-79.324709999999996</v>
      </c>
      <c r="H1245" s="139" t="s">
        <v>5810</v>
      </c>
      <c r="I1245" s="139" t="s">
        <v>5811</v>
      </c>
      <c r="J1245" s="139" t="s">
        <v>123</v>
      </c>
      <c r="K1245" s="139">
        <v>24586</v>
      </c>
      <c r="L1245" s="139" t="s">
        <v>5750</v>
      </c>
      <c r="M1245" s="139">
        <v>49724</v>
      </c>
      <c r="N1245" s="139" t="s">
        <v>1050</v>
      </c>
    </row>
    <row r="1246" spans="1:14" ht="15.75" customHeight="1">
      <c r="A1246" s="139">
        <v>2018</v>
      </c>
      <c r="B1246" s="100" t="s">
        <v>633</v>
      </c>
      <c r="C1246" s="139" t="s">
        <v>5812</v>
      </c>
      <c r="D1246" s="139">
        <v>1006050</v>
      </c>
      <c r="E1246" s="139" t="s">
        <v>5813</v>
      </c>
      <c r="F1246" s="139">
        <v>37.38635</v>
      </c>
      <c r="G1246" s="139">
        <v>-76.797560000000004</v>
      </c>
      <c r="H1246" s="139" t="s">
        <v>5814</v>
      </c>
      <c r="I1246" s="139" t="s">
        <v>1419</v>
      </c>
      <c r="J1246" s="139" t="s">
        <v>123</v>
      </c>
      <c r="K1246" s="139">
        <v>23168</v>
      </c>
      <c r="L1246" s="139" t="s">
        <v>5750</v>
      </c>
      <c r="M1246" s="139">
        <v>53634</v>
      </c>
      <c r="N1246" s="139" t="s">
        <v>1050</v>
      </c>
    </row>
    <row r="1247" spans="1:14" ht="15.75" customHeight="1">
      <c r="A1247" s="139">
        <v>2018</v>
      </c>
      <c r="B1247" s="100" t="s">
        <v>633</v>
      </c>
      <c r="C1247" s="139" t="s">
        <v>5815</v>
      </c>
      <c r="D1247" s="139">
        <v>1003930</v>
      </c>
      <c r="E1247" s="139" t="s">
        <v>5816</v>
      </c>
      <c r="F1247" s="139">
        <v>37.77543</v>
      </c>
      <c r="G1247" s="139">
        <v>-87.10257</v>
      </c>
      <c r="H1247" s="139" t="s">
        <v>4753</v>
      </c>
      <c r="I1247" s="139" t="s">
        <v>3805</v>
      </c>
      <c r="J1247" s="139" t="s">
        <v>47</v>
      </c>
      <c r="K1247" s="139">
        <v>42302</v>
      </c>
      <c r="L1247" s="139" t="s">
        <v>5817</v>
      </c>
      <c r="M1247" s="139">
        <v>62994</v>
      </c>
      <c r="N1247" s="139" t="s">
        <v>1054</v>
      </c>
    </row>
    <row r="1248" spans="1:14" ht="15.75" customHeight="1">
      <c r="A1248" s="139">
        <v>2018</v>
      </c>
      <c r="B1248" s="100" t="s">
        <v>633</v>
      </c>
      <c r="C1248" s="139" t="s">
        <v>5818</v>
      </c>
      <c r="D1248" s="139">
        <v>1004816</v>
      </c>
      <c r="E1248" s="139" t="s">
        <v>5819</v>
      </c>
      <c r="F1248" s="139">
        <v>39.313372999999999</v>
      </c>
      <c r="G1248" s="139">
        <v>-77.799290999999997</v>
      </c>
      <c r="H1248" s="139" t="s">
        <v>5820</v>
      </c>
      <c r="I1248" s="139" t="s">
        <v>1327</v>
      </c>
      <c r="J1248" s="139" t="s">
        <v>129</v>
      </c>
      <c r="K1248" s="139">
        <v>25423</v>
      </c>
      <c r="L1248" s="139" t="s">
        <v>5821</v>
      </c>
      <c r="M1248" s="139">
        <v>34516</v>
      </c>
      <c r="N1248" s="139" t="s">
        <v>1054</v>
      </c>
    </row>
    <row r="1249" spans="1:14" ht="15.75" customHeight="1">
      <c r="A1249" s="139">
        <v>2018</v>
      </c>
      <c r="B1249" s="100" t="s">
        <v>633</v>
      </c>
      <c r="C1249" s="139" t="s">
        <v>5822</v>
      </c>
      <c r="D1249" s="139">
        <v>1001712</v>
      </c>
      <c r="E1249" s="139" t="s">
        <v>5823</v>
      </c>
      <c r="F1249" s="139">
        <v>29.725300000000001</v>
      </c>
      <c r="G1249" s="139">
        <v>-95.111429999999999</v>
      </c>
      <c r="H1249" s="139" t="s">
        <v>5824</v>
      </c>
      <c r="I1249" s="139" t="s">
        <v>1087</v>
      </c>
      <c r="J1249" s="139" t="s">
        <v>115</v>
      </c>
      <c r="K1249" s="139">
        <v>77536</v>
      </c>
      <c r="L1249" s="139" t="s">
        <v>5825</v>
      </c>
      <c r="M1249" s="139">
        <v>42676</v>
      </c>
      <c r="N1249" s="139" t="s">
        <v>1054</v>
      </c>
    </row>
    <row r="1250" spans="1:14" ht="15.75" customHeight="1">
      <c r="A1250" s="139">
        <v>2018</v>
      </c>
      <c r="B1250" s="100" t="s">
        <v>633</v>
      </c>
      <c r="C1250" s="139" t="s">
        <v>5826</v>
      </c>
      <c r="D1250" s="139">
        <v>1000891</v>
      </c>
      <c r="E1250" s="139" t="s">
        <v>5827</v>
      </c>
      <c r="F1250" s="139">
        <v>36.850693</v>
      </c>
      <c r="G1250" s="139">
        <v>-120.644469</v>
      </c>
      <c r="H1250" s="139" t="s">
        <v>5828</v>
      </c>
      <c r="I1250" s="139" t="s">
        <v>2194</v>
      </c>
      <c r="J1250" s="139" t="s">
        <v>15</v>
      </c>
      <c r="K1250" s="139">
        <v>93622</v>
      </c>
      <c r="L1250" s="139" t="s">
        <v>5829</v>
      </c>
      <c r="M1250" s="139">
        <v>30359</v>
      </c>
      <c r="N1250" s="139" t="s">
        <v>1054</v>
      </c>
    </row>
    <row r="1251" spans="1:14" ht="15.75" customHeight="1">
      <c r="A1251" s="139">
        <v>2018</v>
      </c>
      <c r="B1251" s="100" t="s">
        <v>633</v>
      </c>
      <c r="C1251" s="139" t="s">
        <v>5826</v>
      </c>
      <c r="D1251" s="139">
        <v>1005517</v>
      </c>
      <c r="E1251" s="139" t="s">
        <v>5830</v>
      </c>
      <c r="F1251" s="139">
        <v>37.0032</v>
      </c>
      <c r="G1251" s="139">
        <v>-121.53963</v>
      </c>
      <c r="H1251" s="139" t="s">
        <v>5831</v>
      </c>
      <c r="I1251" s="139" t="s">
        <v>4917</v>
      </c>
      <c r="J1251" s="139" t="s">
        <v>15</v>
      </c>
      <c r="K1251" s="139">
        <v>95020</v>
      </c>
      <c r="L1251" s="139" t="s">
        <v>5829</v>
      </c>
      <c r="M1251" s="139">
        <v>35143</v>
      </c>
      <c r="N1251" s="139" t="s">
        <v>1054</v>
      </c>
    </row>
    <row r="1252" spans="1:14" ht="15.75" customHeight="1">
      <c r="A1252" s="139">
        <v>2018</v>
      </c>
      <c r="B1252" s="100" t="s">
        <v>633</v>
      </c>
      <c r="C1252" s="139" t="s">
        <v>5826</v>
      </c>
      <c r="D1252" s="139">
        <v>1010345</v>
      </c>
      <c r="E1252" s="139" t="s">
        <v>5832</v>
      </c>
      <c r="F1252" s="139">
        <v>36.279829999999997</v>
      </c>
      <c r="G1252" s="139">
        <v>-119.79895</v>
      </c>
      <c r="H1252" s="139" t="s">
        <v>5833</v>
      </c>
      <c r="I1252" s="139" t="s">
        <v>2941</v>
      </c>
      <c r="J1252" s="139" t="s">
        <v>15</v>
      </c>
      <c r="K1252" s="139">
        <v>93245</v>
      </c>
      <c r="L1252" s="139" t="s">
        <v>5829</v>
      </c>
      <c r="M1252" s="139">
        <v>43565</v>
      </c>
      <c r="N1252" s="139" t="s">
        <v>1054</v>
      </c>
    </row>
    <row r="1253" spans="1:14" ht="15.75" customHeight="1">
      <c r="A1253" s="139">
        <v>2018</v>
      </c>
      <c r="B1253" s="100" t="s">
        <v>633</v>
      </c>
      <c r="C1253" s="139" t="s">
        <v>5826</v>
      </c>
      <c r="D1253" s="139">
        <v>1010346</v>
      </c>
      <c r="E1253" s="139" t="s">
        <v>5834</v>
      </c>
      <c r="F1253" s="139">
        <v>39.102510000000002</v>
      </c>
      <c r="G1253" s="139">
        <v>-122.10997999999999</v>
      </c>
      <c r="H1253" s="139" t="s">
        <v>5835</v>
      </c>
      <c r="I1253" s="139" t="s">
        <v>5836</v>
      </c>
      <c r="J1253" s="139" t="s">
        <v>15</v>
      </c>
      <c r="K1253" s="139">
        <v>95987</v>
      </c>
      <c r="L1253" s="139" t="s">
        <v>5829</v>
      </c>
      <c r="M1253" s="139">
        <v>36820</v>
      </c>
      <c r="N1253" s="139" t="s">
        <v>1054</v>
      </c>
    </row>
    <row r="1254" spans="1:14" ht="15.75" customHeight="1">
      <c r="A1254" s="139">
        <v>2018</v>
      </c>
      <c r="B1254" s="100" t="s">
        <v>633</v>
      </c>
      <c r="C1254" s="139" t="s">
        <v>5837</v>
      </c>
      <c r="D1254" s="139">
        <v>1011251</v>
      </c>
      <c r="E1254" s="139" t="s">
        <v>5838</v>
      </c>
      <c r="F1254" s="139">
        <v>43.709870000000002</v>
      </c>
      <c r="G1254" s="139">
        <v>-73.063019999999995</v>
      </c>
      <c r="H1254" s="139" t="s">
        <v>4669</v>
      </c>
      <c r="I1254" s="139" t="s">
        <v>5839</v>
      </c>
      <c r="J1254" s="139" t="s">
        <v>121</v>
      </c>
      <c r="K1254" s="139">
        <v>5701</v>
      </c>
      <c r="L1254" s="139" t="s">
        <v>5840</v>
      </c>
      <c r="M1254" s="139">
        <v>26914</v>
      </c>
      <c r="N1254" s="139" t="s">
        <v>1054</v>
      </c>
    </row>
    <row r="1255" spans="1:14" ht="15.75" customHeight="1">
      <c r="A1255" s="139">
        <v>2018</v>
      </c>
      <c r="B1255" s="100" t="s">
        <v>633</v>
      </c>
      <c r="C1255" s="139" t="s">
        <v>5841</v>
      </c>
      <c r="D1255" s="139">
        <v>1000248</v>
      </c>
      <c r="E1255" s="139" t="s">
        <v>5842</v>
      </c>
      <c r="F1255" s="139">
        <v>42.464100000000002</v>
      </c>
      <c r="G1255" s="139">
        <v>-85.694100000000006</v>
      </c>
      <c r="H1255" s="139" t="s">
        <v>5843</v>
      </c>
      <c r="I1255" s="139" t="s">
        <v>5844</v>
      </c>
      <c r="J1255" s="139" t="s">
        <v>61</v>
      </c>
      <c r="K1255" s="139">
        <v>49078</v>
      </c>
      <c r="L1255" s="139" t="s">
        <v>5845</v>
      </c>
      <c r="M1255" s="139">
        <v>94256</v>
      </c>
      <c r="N1255" s="139" t="s">
        <v>1054</v>
      </c>
    </row>
    <row r="1256" spans="1:14" ht="15.75" customHeight="1">
      <c r="A1256" s="139">
        <v>2018</v>
      </c>
      <c r="B1256" s="100" t="s">
        <v>633</v>
      </c>
      <c r="C1256" s="139" t="s">
        <v>5846</v>
      </c>
      <c r="D1256" s="139">
        <v>1009523</v>
      </c>
      <c r="E1256" s="139" t="s">
        <v>5847</v>
      </c>
      <c r="F1256" s="139">
        <v>43.279722</v>
      </c>
      <c r="G1256" s="139">
        <v>-95.8125</v>
      </c>
      <c r="H1256" s="139" t="s">
        <v>5848</v>
      </c>
      <c r="I1256" s="139" t="s">
        <v>5849</v>
      </c>
      <c r="J1256" s="139" t="s">
        <v>42</v>
      </c>
      <c r="K1256" s="139">
        <v>51232</v>
      </c>
      <c r="L1256" s="139" t="s">
        <v>5850</v>
      </c>
      <c r="M1256" s="139">
        <v>94215</v>
      </c>
      <c r="N1256" s="139" t="s">
        <v>1054</v>
      </c>
    </row>
    <row r="1257" spans="1:14" ht="15.75" customHeight="1">
      <c r="A1257" s="139">
        <v>2018</v>
      </c>
      <c r="B1257" s="100" t="s">
        <v>633</v>
      </c>
      <c r="C1257" s="139" t="s">
        <v>5851</v>
      </c>
      <c r="D1257" s="139">
        <v>1010899</v>
      </c>
      <c r="E1257" s="139" t="s">
        <v>5852</v>
      </c>
      <c r="F1257" s="139">
        <v>33.54813</v>
      </c>
      <c r="G1257" s="139">
        <v>-81.665499999999994</v>
      </c>
      <c r="H1257" s="139" t="s">
        <v>5853</v>
      </c>
      <c r="I1257" s="139" t="s">
        <v>2149</v>
      </c>
      <c r="J1257" s="139" t="s">
        <v>107</v>
      </c>
      <c r="K1257" s="139">
        <v>29801</v>
      </c>
      <c r="L1257" s="139" t="s">
        <v>5755</v>
      </c>
      <c r="M1257" s="139">
        <v>30015</v>
      </c>
      <c r="N1257" s="139" t="s">
        <v>1054</v>
      </c>
    </row>
    <row r="1258" spans="1:14" ht="15.75" customHeight="1">
      <c r="A1258" s="139">
        <v>2018</v>
      </c>
      <c r="B1258" s="100" t="s">
        <v>633</v>
      </c>
      <c r="C1258" s="139" t="s">
        <v>5854</v>
      </c>
      <c r="D1258" s="139">
        <v>1003520</v>
      </c>
      <c r="E1258" s="139" t="s">
        <v>5855</v>
      </c>
      <c r="F1258" s="139">
        <v>35.115400000000001</v>
      </c>
      <c r="G1258" s="139">
        <v>-101.8569</v>
      </c>
      <c r="H1258" s="139" t="s">
        <v>5856</v>
      </c>
      <c r="I1258" s="139" t="s">
        <v>5857</v>
      </c>
      <c r="J1258" s="139" t="s">
        <v>115</v>
      </c>
      <c r="K1258" s="139">
        <v>79118</v>
      </c>
      <c r="L1258" s="139" t="s">
        <v>5755</v>
      </c>
      <c r="M1258" s="139">
        <v>74022</v>
      </c>
      <c r="N1258" s="139" t="s">
        <v>1050</v>
      </c>
    </row>
    <row r="1259" spans="1:14" ht="15.75" customHeight="1">
      <c r="A1259" s="139">
        <v>2018</v>
      </c>
      <c r="B1259" s="100" t="s">
        <v>633</v>
      </c>
      <c r="C1259" s="139" t="s">
        <v>5858</v>
      </c>
      <c r="D1259" s="139">
        <v>1007952</v>
      </c>
      <c r="E1259" s="139" t="s">
        <v>5859</v>
      </c>
      <c r="F1259" s="139">
        <v>34.435450000000003</v>
      </c>
      <c r="G1259" s="139">
        <v>-82.661580000000001</v>
      </c>
      <c r="H1259" s="139" t="s">
        <v>5860</v>
      </c>
      <c r="I1259" s="139" t="s">
        <v>3522</v>
      </c>
      <c r="J1259" s="139" t="s">
        <v>107</v>
      </c>
      <c r="K1259" s="139">
        <v>29684</v>
      </c>
      <c r="L1259" s="139" t="s">
        <v>5755</v>
      </c>
      <c r="M1259" s="139">
        <v>27947</v>
      </c>
      <c r="N1259" s="139" t="s">
        <v>1050</v>
      </c>
    </row>
    <row r="1260" spans="1:14" ht="15.75" customHeight="1">
      <c r="A1260" s="139">
        <v>2018</v>
      </c>
      <c r="B1260" s="100" t="s">
        <v>633</v>
      </c>
      <c r="C1260" s="139" t="s">
        <v>5861</v>
      </c>
      <c r="D1260" s="139">
        <v>1001710</v>
      </c>
      <c r="E1260" s="139" t="s">
        <v>5862</v>
      </c>
      <c r="F1260" s="139">
        <v>29.734687000000001</v>
      </c>
      <c r="G1260" s="139">
        <v>-95.148842000000002</v>
      </c>
      <c r="H1260" s="139" t="s">
        <v>4364</v>
      </c>
      <c r="I1260" s="139" t="s">
        <v>1087</v>
      </c>
      <c r="J1260" s="139" t="s">
        <v>115</v>
      </c>
      <c r="K1260" s="139">
        <v>77503</v>
      </c>
      <c r="L1260" s="139" t="s">
        <v>5825</v>
      </c>
      <c r="M1260" s="139">
        <v>94498</v>
      </c>
      <c r="N1260" s="139" t="s">
        <v>1054</v>
      </c>
    </row>
    <row r="1261" spans="1:14" ht="15.75" customHeight="1">
      <c r="A1261" s="139">
        <v>2018</v>
      </c>
      <c r="B1261" s="100" t="s">
        <v>633</v>
      </c>
      <c r="C1261" s="139" t="s">
        <v>5863</v>
      </c>
      <c r="D1261" s="139">
        <v>1013352</v>
      </c>
      <c r="E1261" s="139" t="s">
        <v>5864</v>
      </c>
      <c r="F1261" s="139">
        <v>32.503262999999997</v>
      </c>
      <c r="G1261" s="139">
        <v>-82.976726999999997</v>
      </c>
      <c r="H1261" s="139" t="s">
        <v>5865</v>
      </c>
      <c r="I1261" s="139" t="s">
        <v>5866</v>
      </c>
      <c r="J1261" s="139" t="s">
        <v>28</v>
      </c>
      <c r="K1261" s="139">
        <v>31021</v>
      </c>
      <c r="M1261" s="139">
        <v>26930</v>
      </c>
      <c r="N1261" s="139" t="s">
        <v>1050</v>
      </c>
    </row>
    <row r="1262" spans="1:14" ht="15.75" customHeight="1">
      <c r="A1262" s="139">
        <v>2018</v>
      </c>
      <c r="B1262" s="100" t="s">
        <v>633</v>
      </c>
      <c r="C1262" s="139" t="s">
        <v>5867</v>
      </c>
      <c r="D1262" s="139">
        <v>1006108</v>
      </c>
      <c r="E1262" s="139" t="s">
        <v>5868</v>
      </c>
      <c r="F1262" s="139">
        <v>36.221694999999997</v>
      </c>
      <c r="G1262" s="139">
        <v>-114.889838</v>
      </c>
      <c r="H1262" s="139" t="s">
        <v>5869</v>
      </c>
      <c r="I1262" s="139" t="s">
        <v>2606</v>
      </c>
      <c r="J1262" s="139" t="s">
        <v>76</v>
      </c>
      <c r="K1262" s="139">
        <v>89115</v>
      </c>
      <c r="L1262" s="139" t="s">
        <v>5870</v>
      </c>
      <c r="M1262" s="139">
        <v>130430</v>
      </c>
      <c r="N1262" s="139" t="s">
        <v>1054</v>
      </c>
    </row>
    <row r="1263" spans="1:14" ht="15.75" customHeight="1">
      <c r="A1263" s="139">
        <v>2018</v>
      </c>
      <c r="B1263" s="100" t="s">
        <v>633</v>
      </c>
      <c r="C1263" s="139" t="s">
        <v>5871</v>
      </c>
      <c r="D1263" s="139">
        <v>1013348</v>
      </c>
      <c r="E1263" s="139" t="s">
        <v>5872</v>
      </c>
      <c r="F1263" s="139">
        <v>37.528661</v>
      </c>
      <c r="G1263" s="139">
        <v>-122.02619</v>
      </c>
      <c r="H1263" s="139" t="s">
        <v>5873</v>
      </c>
      <c r="J1263" s="139" t="s">
        <v>15</v>
      </c>
      <c r="K1263" s="139">
        <v>94560</v>
      </c>
      <c r="M1263" s="139">
        <v>28668</v>
      </c>
      <c r="N1263" s="139" t="s">
        <v>1054</v>
      </c>
    </row>
    <row r="1264" spans="1:14" ht="15.75" customHeight="1">
      <c r="A1264" s="139">
        <v>2018</v>
      </c>
      <c r="B1264" s="100" t="s">
        <v>633</v>
      </c>
      <c r="C1264" s="139" t="s">
        <v>5874</v>
      </c>
      <c r="D1264" s="139">
        <v>1006104</v>
      </c>
      <c r="E1264" s="139" t="s">
        <v>5875</v>
      </c>
      <c r="F1264" s="139">
        <v>38.680340000000001</v>
      </c>
      <c r="G1264" s="139">
        <v>-121.75794</v>
      </c>
      <c r="H1264" s="139" t="s">
        <v>5876</v>
      </c>
      <c r="I1264" s="139" t="s">
        <v>5877</v>
      </c>
      <c r="J1264" s="139" t="s">
        <v>15</v>
      </c>
      <c r="K1264" s="139">
        <v>95776</v>
      </c>
      <c r="L1264" s="139" t="s">
        <v>5878</v>
      </c>
      <c r="M1264" s="139">
        <v>34828</v>
      </c>
      <c r="N1264" s="139" t="s">
        <v>1054</v>
      </c>
    </row>
    <row r="1265" spans="1:14" ht="15.75" customHeight="1">
      <c r="A1265" s="139">
        <v>2018</v>
      </c>
      <c r="B1265" s="100" t="s">
        <v>633</v>
      </c>
      <c r="C1265" s="139" t="s">
        <v>5879</v>
      </c>
      <c r="D1265" s="139">
        <v>1007263</v>
      </c>
      <c r="E1265" s="139" t="s">
        <v>5880</v>
      </c>
      <c r="F1265" s="139">
        <v>45.855921000000002</v>
      </c>
      <c r="G1265" s="139">
        <v>-119.656083</v>
      </c>
      <c r="H1265" s="139" t="s">
        <v>4864</v>
      </c>
      <c r="I1265" s="139" t="s">
        <v>4865</v>
      </c>
      <c r="J1265" s="139" t="s">
        <v>100</v>
      </c>
      <c r="K1265" s="139">
        <v>97818</v>
      </c>
      <c r="L1265" s="139" t="s">
        <v>4322</v>
      </c>
      <c r="M1265" s="139">
        <v>36696</v>
      </c>
      <c r="N1265" s="139" t="s">
        <v>1133</v>
      </c>
    </row>
    <row r="1266" spans="1:14" ht="15.75" customHeight="1">
      <c r="A1266" s="139">
        <v>2018</v>
      </c>
      <c r="B1266" s="100" t="s">
        <v>633</v>
      </c>
      <c r="C1266" s="139" t="s">
        <v>5881</v>
      </c>
      <c r="D1266" s="139">
        <v>1007264</v>
      </c>
      <c r="E1266" s="139" t="s">
        <v>5882</v>
      </c>
      <c r="F1266" s="139">
        <v>42.521324</v>
      </c>
      <c r="G1266" s="139">
        <v>-113.815693</v>
      </c>
      <c r="H1266" s="139" t="s">
        <v>5090</v>
      </c>
      <c r="I1266" s="139" t="s">
        <v>5883</v>
      </c>
      <c r="J1266" s="139" t="s">
        <v>34</v>
      </c>
      <c r="K1266" s="139">
        <v>83318</v>
      </c>
      <c r="L1266" s="139" t="s">
        <v>4322</v>
      </c>
      <c r="M1266" s="139">
        <v>61651</v>
      </c>
      <c r="N1266" s="139" t="s">
        <v>1054</v>
      </c>
    </row>
    <row r="1267" spans="1:14" ht="15.75" customHeight="1">
      <c r="A1267" s="139">
        <v>2018</v>
      </c>
      <c r="B1267" s="100" t="s">
        <v>633</v>
      </c>
      <c r="C1267" s="139" t="s">
        <v>5884</v>
      </c>
      <c r="D1267" s="139">
        <v>1000413</v>
      </c>
      <c r="E1267" s="139" t="s">
        <v>5885</v>
      </c>
      <c r="F1267" s="139">
        <v>40.555</v>
      </c>
      <c r="G1267" s="139">
        <v>-89.662800000000004</v>
      </c>
      <c r="H1267" s="139" t="s">
        <v>4320</v>
      </c>
      <c r="I1267" s="139" t="s">
        <v>5886</v>
      </c>
      <c r="J1267" s="139" t="s">
        <v>36</v>
      </c>
      <c r="K1267" s="139">
        <v>61554</v>
      </c>
      <c r="L1267" s="139" t="s">
        <v>4322</v>
      </c>
      <c r="M1267" s="139">
        <v>338444</v>
      </c>
      <c r="N1267" s="139" t="s">
        <v>1383</v>
      </c>
    </row>
    <row r="1268" spans="1:14" ht="15.75" customHeight="1">
      <c r="A1268" s="139">
        <v>2018</v>
      </c>
      <c r="B1268" s="100" t="s">
        <v>633</v>
      </c>
      <c r="C1268" s="139" t="s">
        <v>5887</v>
      </c>
      <c r="D1268" s="139">
        <v>1007262</v>
      </c>
      <c r="E1268" s="139" t="s">
        <v>5888</v>
      </c>
      <c r="F1268" s="139">
        <v>37.943719999999999</v>
      </c>
      <c r="G1268" s="139">
        <v>-121.33627</v>
      </c>
      <c r="H1268" s="139" t="s">
        <v>5371</v>
      </c>
      <c r="I1268" s="139" t="s">
        <v>4462</v>
      </c>
      <c r="J1268" s="139" t="s">
        <v>15</v>
      </c>
      <c r="K1268" s="139">
        <v>95206</v>
      </c>
      <c r="L1268" s="139" t="s">
        <v>5889</v>
      </c>
      <c r="M1268" s="139">
        <v>63001</v>
      </c>
      <c r="N1268" s="139" t="s">
        <v>1054</v>
      </c>
    </row>
    <row r="1269" spans="1:14" ht="15.75" customHeight="1">
      <c r="A1269" s="139">
        <v>2018</v>
      </c>
      <c r="B1269" s="100" t="s">
        <v>633</v>
      </c>
      <c r="C1269" s="139" t="s">
        <v>5890</v>
      </c>
      <c r="D1269" s="139">
        <v>1003280</v>
      </c>
      <c r="E1269" s="139" t="s">
        <v>5891</v>
      </c>
      <c r="F1269" s="139">
        <v>30.694900000000001</v>
      </c>
      <c r="G1269" s="139">
        <v>-83.304419999999993</v>
      </c>
      <c r="H1269" s="139" t="s">
        <v>5892</v>
      </c>
      <c r="I1269" s="139" t="s">
        <v>1184</v>
      </c>
      <c r="J1269" s="139" t="s">
        <v>28</v>
      </c>
      <c r="K1269" s="139">
        <v>31601</v>
      </c>
      <c r="L1269" s="139" t="s">
        <v>1978</v>
      </c>
      <c r="M1269" s="139">
        <v>57157</v>
      </c>
      <c r="N1269" s="139" t="s">
        <v>1253</v>
      </c>
    </row>
    <row r="1270" spans="1:14" ht="15.75" customHeight="1">
      <c r="A1270" s="139">
        <v>2018</v>
      </c>
      <c r="B1270" s="100" t="s">
        <v>633</v>
      </c>
      <c r="C1270" s="139" t="s">
        <v>5893</v>
      </c>
      <c r="D1270" s="139">
        <v>1006367</v>
      </c>
      <c r="E1270" s="139" t="s">
        <v>5894</v>
      </c>
      <c r="F1270" s="139">
        <v>44.213360000000002</v>
      </c>
      <c r="G1270" s="139">
        <v>-86.284609000000003</v>
      </c>
      <c r="H1270" s="139" t="s">
        <v>5895</v>
      </c>
      <c r="I1270" s="139" t="s">
        <v>5057</v>
      </c>
      <c r="J1270" s="139" t="s">
        <v>61</v>
      </c>
      <c r="K1270" s="139">
        <v>49634</v>
      </c>
      <c r="L1270" s="139" t="s">
        <v>1978</v>
      </c>
      <c r="M1270" s="139">
        <v>251984</v>
      </c>
      <c r="N1270" s="139" t="s">
        <v>5896</v>
      </c>
    </row>
    <row r="1271" spans="1:14" ht="15.75" customHeight="1">
      <c r="A1271" s="139">
        <v>2018</v>
      </c>
      <c r="B1271" s="100" t="s">
        <v>633</v>
      </c>
      <c r="C1271" s="139" t="s">
        <v>5893</v>
      </c>
      <c r="D1271" s="139">
        <v>1006256</v>
      </c>
      <c r="E1271" s="139" t="s">
        <v>5897</v>
      </c>
      <c r="F1271" s="139">
        <v>30.8627</v>
      </c>
      <c r="G1271" s="139">
        <v>-93.375100000000003</v>
      </c>
      <c r="H1271" s="139" t="s">
        <v>5898</v>
      </c>
      <c r="I1271" s="139" t="s">
        <v>5899</v>
      </c>
      <c r="J1271" s="139" t="s">
        <v>50</v>
      </c>
      <c r="K1271" s="139">
        <v>70634</v>
      </c>
      <c r="L1271" s="139" t="s">
        <v>1978</v>
      </c>
      <c r="M1271" s="139">
        <v>182327</v>
      </c>
      <c r="N1271" s="139" t="s">
        <v>1253</v>
      </c>
    </row>
    <row r="1272" spans="1:14" ht="15.75" customHeight="1">
      <c r="A1272" s="139">
        <v>2018</v>
      </c>
      <c r="B1272" s="100" t="s">
        <v>633</v>
      </c>
      <c r="C1272" s="139" t="s">
        <v>5900</v>
      </c>
      <c r="D1272" s="139">
        <v>1003884</v>
      </c>
      <c r="E1272" s="139" t="s">
        <v>5901</v>
      </c>
      <c r="F1272" s="139">
        <v>45.450848999999998</v>
      </c>
      <c r="G1272" s="139">
        <v>-89.740302999999997</v>
      </c>
      <c r="H1272" s="139" t="s">
        <v>5902</v>
      </c>
      <c r="I1272" s="139" t="s">
        <v>1483</v>
      </c>
      <c r="J1272" s="139" t="s">
        <v>132</v>
      </c>
      <c r="K1272" s="139">
        <v>54487</v>
      </c>
      <c r="L1272" s="139" t="s">
        <v>1978</v>
      </c>
      <c r="M1272" s="139">
        <v>154429</v>
      </c>
      <c r="N1272" s="139" t="s">
        <v>4409</v>
      </c>
    </row>
    <row r="1273" spans="1:14" ht="15.75" customHeight="1">
      <c r="A1273" s="139">
        <v>2018</v>
      </c>
      <c r="B1273" s="100" t="s">
        <v>633</v>
      </c>
      <c r="C1273" s="139" t="s">
        <v>5903</v>
      </c>
      <c r="D1273" s="139">
        <v>1000427</v>
      </c>
      <c r="E1273" s="139" t="s">
        <v>5904</v>
      </c>
      <c r="F1273" s="139">
        <v>40.794809999999998</v>
      </c>
      <c r="G1273" s="139">
        <v>-85.828819999999993</v>
      </c>
      <c r="H1273" s="139" t="s">
        <v>5905</v>
      </c>
      <c r="I1273" s="139" t="s">
        <v>5906</v>
      </c>
      <c r="J1273" s="139" t="s">
        <v>39</v>
      </c>
      <c r="K1273" s="139">
        <v>46992</v>
      </c>
      <c r="L1273" s="139" t="s">
        <v>5907</v>
      </c>
      <c r="M1273" s="139">
        <v>54761</v>
      </c>
      <c r="N1273" s="139" t="s">
        <v>1054</v>
      </c>
    </row>
    <row r="1274" spans="1:14" ht="15.75" customHeight="1">
      <c r="A1274" s="139">
        <v>2018</v>
      </c>
      <c r="B1274" s="100" t="s">
        <v>633</v>
      </c>
      <c r="C1274" s="139" t="s">
        <v>5908</v>
      </c>
      <c r="D1274" s="139">
        <v>1006617</v>
      </c>
      <c r="E1274" s="139" t="s">
        <v>5909</v>
      </c>
      <c r="F1274" s="139">
        <v>33.718055999999997</v>
      </c>
      <c r="G1274" s="139">
        <v>-95.568222000000006</v>
      </c>
      <c r="H1274" s="139" t="s">
        <v>5910</v>
      </c>
      <c r="I1274" s="139" t="s">
        <v>5911</v>
      </c>
      <c r="J1274" s="139" t="s">
        <v>115</v>
      </c>
      <c r="K1274" s="139">
        <v>75461</v>
      </c>
      <c r="L1274" s="139" t="s">
        <v>2228</v>
      </c>
      <c r="M1274" s="139">
        <v>38544</v>
      </c>
      <c r="N1274" s="139" t="s">
        <v>1054</v>
      </c>
    </row>
    <row r="1275" spans="1:14" ht="15.75" customHeight="1">
      <c r="A1275" s="139">
        <v>2018</v>
      </c>
      <c r="B1275" s="100" t="s">
        <v>633</v>
      </c>
      <c r="C1275" s="139" t="s">
        <v>5912</v>
      </c>
      <c r="D1275" s="139">
        <v>1007716</v>
      </c>
      <c r="E1275" s="139" t="s">
        <v>5913</v>
      </c>
      <c r="F1275" s="139">
        <v>40.841700000000003</v>
      </c>
      <c r="G1275" s="139">
        <v>-73.860140000000001</v>
      </c>
      <c r="H1275" s="139" t="s">
        <v>1643</v>
      </c>
      <c r="I1275" s="139" t="s">
        <v>5400</v>
      </c>
      <c r="J1275" s="139" t="s">
        <v>87</v>
      </c>
      <c r="K1275" s="139">
        <v>10462</v>
      </c>
      <c r="L1275" s="139" t="s">
        <v>5914</v>
      </c>
      <c r="M1275" s="139">
        <v>55379</v>
      </c>
      <c r="N1275" s="139" t="s">
        <v>1054</v>
      </c>
    </row>
    <row r="1276" spans="1:14" ht="15.75" customHeight="1">
      <c r="A1276" s="139">
        <v>2018</v>
      </c>
      <c r="B1276" s="100" t="s">
        <v>633</v>
      </c>
      <c r="C1276" s="139" t="s">
        <v>5915</v>
      </c>
      <c r="D1276" s="139">
        <v>1005903</v>
      </c>
      <c r="E1276" s="139" t="s">
        <v>5916</v>
      </c>
      <c r="F1276" s="139">
        <v>29.723889</v>
      </c>
      <c r="G1276" s="139">
        <v>-95.208888000000002</v>
      </c>
      <c r="H1276" s="139" t="s">
        <v>4364</v>
      </c>
      <c r="I1276" s="139" t="s">
        <v>1087</v>
      </c>
      <c r="J1276" s="139" t="s">
        <v>115</v>
      </c>
      <c r="K1276" s="139">
        <v>77506</v>
      </c>
      <c r="L1276" s="139" t="s">
        <v>5917</v>
      </c>
      <c r="M1276" s="139">
        <v>1010456</v>
      </c>
      <c r="N1276" s="139" t="s">
        <v>1306</v>
      </c>
    </row>
    <row r="1277" spans="1:14" ht="15.75" customHeight="1">
      <c r="A1277" s="139">
        <v>2018</v>
      </c>
      <c r="B1277" s="100" t="s">
        <v>633</v>
      </c>
      <c r="C1277" s="139" t="s">
        <v>5918</v>
      </c>
      <c r="D1277" s="139">
        <v>1001215</v>
      </c>
      <c r="E1277" s="139" t="s">
        <v>5919</v>
      </c>
      <c r="F1277" s="139">
        <v>40.714785999999997</v>
      </c>
      <c r="G1277" s="139">
        <v>-74.136197999999993</v>
      </c>
      <c r="H1277" s="139" t="s">
        <v>1436</v>
      </c>
      <c r="I1277" s="139" t="s">
        <v>5920</v>
      </c>
      <c r="J1277" s="139" t="s">
        <v>81</v>
      </c>
      <c r="K1277" s="139">
        <v>7105</v>
      </c>
      <c r="L1277" s="139" t="s">
        <v>5921</v>
      </c>
      <c r="M1277" s="139">
        <v>30626</v>
      </c>
      <c r="N1277" s="139" t="s">
        <v>1054</v>
      </c>
    </row>
    <row r="1278" spans="1:14" ht="15.75" customHeight="1">
      <c r="A1278" s="139">
        <v>2018</v>
      </c>
      <c r="B1278" s="100" t="s">
        <v>633</v>
      </c>
      <c r="C1278" s="139" t="s">
        <v>5922</v>
      </c>
      <c r="D1278" s="139">
        <v>1006469</v>
      </c>
      <c r="E1278" s="139" t="s">
        <v>5923</v>
      </c>
      <c r="F1278" s="139">
        <v>41.391800000000003</v>
      </c>
      <c r="G1278" s="139">
        <v>-89.875200000000007</v>
      </c>
      <c r="H1278" s="139" t="s">
        <v>5924</v>
      </c>
      <c r="I1278" s="139" t="s">
        <v>1943</v>
      </c>
      <c r="J1278" s="139" t="s">
        <v>36</v>
      </c>
      <c r="K1278" s="139">
        <v>61234</v>
      </c>
      <c r="L1278" s="139" t="s">
        <v>5925</v>
      </c>
      <c r="M1278" s="139">
        <v>193796</v>
      </c>
      <c r="N1278" s="139" t="s">
        <v>1127</v>
      </c>
    </row>
    <row r="1279" spans="1:14" ht="15.75" customHeight="1">
      <c r="A1279" s="139">
        <v>2018</v>
      </c>
      <c r="B1279" s="100" t="s">
        <v>633</v>
      </c>
      <c r="C1279" s="139" t="s">
        <v>5926</v>
      </c>
      <c r="D1279" s="139">
        <v>1001714</v>
      </c>
      <c r="E1279" s="139" t="s">
        <v>5927</v>
      </c>
      <c r="F1279" s="139">
        <v>40.832483000000003</v>
      </c>
      <c r="G1279" s="139">
        <v>-74.157014000000004</v>
      </c>
      <c r="H1279" s="139" t="s">
        <v>5928</v>
      </c>
      <c r="I1279" s="139" t="s">
        <v>5920</v>
      </c>
      <c r="J1279" s="139" t="s">
        <v>81</v>
      </c>
      <c r="K1279" s="139">
        <v>7110</v>
      </c>
      <c r="L1279" s="139" t="s">
        <v>5929</v>
      </c>
      <c r="M1279" s="139">
        <v>28790</v>
      </c>
      <c r="N1279" s="139" t="s">
        <v>1054</v>
      </c>
    </row>
    <row r="1280" spans="1:14" ht="15.75" customHeight="1">
      <c r="A1280" s="139">
        <v>2018</v>
      </c>
      <c r="B1280" s="100" t="s">
        <v>633</v>
      </c>
      <c r="C1280" s="139" t="s">
        <v>5930</v>
      </c>
      <c r="D1280" s="139">
        <v>1005968</v>
      </c>
      <c r="E1280" s="139" t="s">
        <v>5931</v>
      </c>
      <c r="F1280" s="139">
        <v>45.461297000000002</v>
      </c>
      <c r="G1280" s="139">
        <v>-122.612303</v>
      </c>
      <c r="H1280" s="139" t="s">
        <v>5807</v>
      </c>
      <c r="I1280" s="139" t="s">
        <v>5932</v>
      </c>
      <c r="J1280" s="139" t="s">
        <v>100</v>
      </c>
      <c r="K1280" s="139">
        <v>97206</v>
      </c>
      <c r="L1280" s="139" t="s">
        <v>2344</v>
      </c>
      <c r="M1280" s="139">
        <v>22280</v>
      </c>
      <c r="N1280" s="139" t="s">
        <v>1054</v>
      </c>
    </row>
    <row r="1281" spans="1:14" ht="15.75" customHeight="1">
      <c r="A1281" s="139">
        <v>2018</v>
      </c>
      <c r="B1281" s="100" t="s">
        <v>633</v>
      </c>
      <c r="C1281" s="139" t="s">
        <v>5933</v>
      </c>
      <c r="D1281" s="139">
        <v>1006246</v>
      </c>
      <c r="E1281" s="139" t="s">
        <v>5934</v>
      </c>
      <c r="F1281" s="139">
        <v>40.264429999999997</v>
      </c>
      <c r="G1281" s="139">
        <v>-76.673929999999999</v>
      </c>
      <c r="H1281" s="139" t="s">
        <v>5935</v>
      </c>
      <c r="I1281" s="139" t="s">
        <v>5936</v>
      </c>
      <c r="J1281" s="139" t="s">
        <v>103</v>
      </c>
      <c r="K1281" s="139">
        <v>17033</v>
      </c>
      <c r="L1281" s="139" t="s">
        <v>5937</v>
      </c>
      <c r="M1281" s="139">
        <v>32374</v>
      </c>
      <c r="N1281" s="139" t="s">
        <v>1054</v>
      </c>
    </row>
    <row r="1282" spans="1:14" ht="15.75" customHeight="1">
      <c r="A1282" s="139">
        <v>2018</v>
      </c>
      <c r="B1282" s="100" t="s">
        <v>633</v>
      </c>
      <c r="C1282" s="139" t="s">
        <v>5938</v>
      </c>
      <c r="D1282" s="139">
        <v>1002737</v>
      </c>
      <c r="E1282" s="139" t="s">
        <v>5939</v>
      </c>
      <c r="F1282" s="139">
        <v>36.141889999999997</v>
      </c>
      <c r="G1282" s="139">
        <v>-77.219390000000004</v>
      </c>
      <c r="H1282" s="139" t="s">
        <v>2497</v>
      </c>
      <c r="I1282" s="139" t="s">
        <v>5940</v>
      </c>
      <c r="J1282" s="139" t="s">
        <v>89</v>
      </c>
      <c r="K1282" s="139">
        <v>27849</v>
      </c>
      <c r="L1282" s="139" t="s">
        <v>5941</v>
      </c>
      <c r="M1282" s="139">
        <v>8890</v>
      </c>
      <c r="N1282" s="139" t="s">
        <v>1127</v>
      </c>
    </row>
    <row r="1283" spans="1:14" ht="15.75" customHeight="1">
      <c r="A1283" s="139">
        <v>2018</v>
      </c>
      <c r="B1283" s="100" t="s">
        <v>633</v>
      </c>
      <c r="C1283" s="139" t="s">
        <v>5942</v>
      </c>
      <c r="D1283" s="139">
        <v>1002710</v>
      </c>
      <c r="E1283" s="139" t="s">
        <v>5943</v>
      </c>
      <c r="F1283" s="139">
        <v>37.736111000000001</v>
      </c>
      <c r="G1283" s="139">
        <v>-75.656110999999996</v>
      </c>
      <c r="H1283" s="139" t="s">
        <v>5944</v>
      </c>
      <c r="I1283" s="139" t="s">
        <v>5945</v>
      </c>
      <c r="J1283" s="139" t="s">
        <v>123</v>
      </c>
      <c r="K1283" s="139">
        <v>23301</v>
      </c>
      <c r="L1283" s="139" t="s">
        <v>5941</v>
      </c>
      <c r="M1283" s="139">
        <v>13417</v>
      </c>
      <c r="N1283" s="139" t="s">
        <v>1127</v>
      </c>
    </row>
    <row r="1284" spans="1:14" ht="15.75" customHeight="1">
      <c r="A1284" s="139">
        <v>2018</v>
      </c>
      <c r="B1284" s="100" t="s">
        <v>633</v>
      </c>
      <c r="C1284" s="139" t="s">
        <v>5946</v>
      </c>
      <c r="D1284" s="139">
        <v>1002713</v>
      </c>
      <c r="E1284" s="139" t="s">
        <v>5947</v>
      </c>
      <c r="F1284" s="139">
        <v>36.80538</v>
      </c>
      <c r="G1284" s="139">
        <v>-76.282489999999996</v>
      </c>
      <c r="H1284" s="139" t="s">
        <v>5948</v>
      </c>
      <c r="I1284" s="139" t="s">
        <v>5949</v>
      </c>
      <c r="J1284" s="139" t="s">
        <v>123</v>
      </c>
      <c r="K1284" s="139">
        <v>23324</v>
      </c>
      <c r="L1284" s="139" t="s">
        <v>5941</v>
      </c>
      <c r="M1284" s="139">
        <v>34193</v>
      </c>
      <c r="N1284" s="139" t="s">
        <v>1054</v>
      </c>
    </row>
    <row r="1285" spans="1:14" ht="15.75" customHeight="1">
      <c r="A1285" s="139">
        <v>2018</v>
      </c>
      <c r="B1285" s="100" t="s">
        <v>633</v>
      </c>
      <c r="C1285" s="139" t="s">
        <v>5950</v>
      </c>
      <c r="D1285" s="139">
        <v>1003670</v>
      </c>
      <c r="E1285" s="139" t="s">
        <v>5951</v>
      </c>
      <c r="F1285" s="139">
        <v>64.733253000000005</v>
      </c>
      <c r="G1285" s="139">
        <v>-147.344964</v>
      </c>
      <c r="H1285" s="139" t="s">
        <v>5952</v>
      </c>
      <c r="I1285" s="139" t="s">
        <v>3155</v>
      </c>
      <c r="J1285" s="139" t="s">
        <v>6</v>
      </c>
      <c r="K1285" s="139">
        <v>99705</v>
      </c>
      <c r="L1285" s="139" t="s">
        <v>5953</v>
      </c>
      <c r="M1285" s="139">
        <v>34709</v>
      </c>
      <c r="N1285" s="139" t="s">
        <v>1306</v>
      </c>
    </row>
    <row r="1286" spans="1:14" ht="15.75" customHeight="1">
      <c r="A1286" s="139">
        <v>2018</v>
      </c>
      <c r="B1286" s="100" t="s">
        <v>633</v>
      </c>
      <c r="C1286" s="139" t="s">
        <v>5954</v>
      </c>
      <c r="D1286" s="139">
        <v>1005997</v>
      </c>
      <c r="E1286" s="139" t="s">
        <v>5955</v>
      </c>
      <c r="F1286" s="139">
        <v>61.083809000000002</v>
      </c>
      <c r="G1286" s="139">
        <v>-146.25084200000001</v>
      </c>
      <c r="H1286" s="139" t="s">
        <v>1313</v>
      </c>
      <c r="I1286" s="139" t="s">
        <v>5956</v>
      </c>
      <c r="J1286" s="139" t="s">
        <v>6</v>
      </c>
      <c r="K1286" s="139">
        <v>99686</v>
      </c>
      <c r="L1286" s="139" t="s">
        <v>5953</v>
      </c>
      <c r="M1286" s="139">
        <v>57223</v>
      </c>
      <c r="N1286" s="139" t="s">
        <v>1745</v>
      </c>
    </row>
    <row r="1287" spans="1:14" ht="15.75" customHeight="1">
      <c r="A1287" s="139">
        <v>2018</v>
      </c>
      <c r="B1287" s="100" t="s">
        <v>633</v>
      </c>
      <c r="C1287" s="139" t="s">
        <v>5957</v>
      </c>
      <c r="D1287" s="139">
        <v>1002197</v>
      </c>
      <c r="E1287" s="139" t="s">
        <v>5958</v>
      </c>
      <c r="F1287" s="139">
        <v>31.76333</v>
      </c>
      <c r="G1287" s="139">
        <v>-106.38015</v>
      </c>
      <c r="H1287" s="139" t="s">
        <v>1742</v>
      </c>
      <c r="I1287" s="139" t="s">
        <v>1743</v>
      </c>
      <c r="J1287" s="139" t="s">
        <v>115</v>
      </c>
      <c r="K1287" s="139">
        <v>79915</v>
      </c>
      <c r="L1287" s="139" t="s">
        <v>5959</v>
      </c>
      <c r="M1287" s="139">
        <v>59612</v>
      </c>
      <c r="N1287" s="139" t="s">
        <v>1054</v>
      </c>
    </row>
    <row r="1288" spans="1:14" ht="15.75" customHeight="1">
      <c r="A1288" s="139">
        <v>2018</v>
      </c>
      <c r="B1288" s="100" t="s">
        <v>633</v>
      </c>
      <c r="C1288" s="139" t="s">
        <v>5960</v>
      </c>
      <c r="D1288" s="139">
        <v>1006268</v>
      </c>
      <c r="E1288" s="139" t="s">
        <v>5961</v>
      </c>
      <c r="F1288" s="139">
        <v>37.340400000000002</v>
      </c>
      <c r="G1288" s="139">
        <v>-77.277379999999994</v>
      </c>
      <c r="H1288" s="139" t="s">
        <v>1187</v>
      </c>
      <c r="I1288" s="139" t="s">
        <v>1188</v>
      </c>
      <c r="J1288" s="139" t="s">
        <v>123</v>
      </c>
      <c r="K1288" s="139">
        <v>23836</v>
      </c>
      <c r="L1288" s="139" t="s">
        <v>5962</v>
      </c>
      <c r="M1288" s="139">
        <v>49724</v>
      </c>
      <c r="N1288" s="139" t="s">
        <v>1054</v>
      </c>
    </row>
    <row r="1289" spans="1:14" ht="15.75" customHeight="1">
      <c r="A1289" s="139">
        <v>2018</v>
      </c>
      <c r="B1289" s="100" t="s">
        <v>633</v>
      </c>
      <c r="C1289" s="139" t="s">
        <v>5963</v>
      </c>
      <c r="D1289" s="139">
        <v>1007506</v>
      </c>
      <c r="E1289" s="139" t="s">
        <v>5964</v>
      </c>
      <c r="F1289" s="139">
        <v>45.776389000000002</v>
      </c>
      <c r="G1289" s="139">
        <v>-108.484444</v>
      </c>
      <c r="H1289" s="139" t="s">
        <v>5965</v>
      </c>
      <c r="I1289" s="139" t="s">
        <v>2455</v>
      </c>
      <c r="J1289" s="139" t="s">
        <v>70</v>
      </c>
      <c r="K1289" s="139">
        <v>59101</v>
      </c>
      <c r="L1289" s="139" t="s">
        <v>1997</v>
      </c>
      <c r="M1289" s="139">
        <v>644461</v>
      </c>
      <c r="N1289" s="139" t="s">
        <v>1745</v>
      </c>
    </row>
    <row r="1290" spans="1:14" ht="15.75" customHeight="1">
      <c r="A1290" s="139">
        <v>2018</v>
      </c>
      <c r="B1290" s="100" t="s">
        <v>633</v>
      </c>
      <c r="C1290" s="139" t="s">
        <v>5966</v>
      </c>
      <c r="D1290" s="139">
        <v>1001824</v>
      </c>
      <c r="E1290" s="139" t="s">
        <v>5967</v>
      </c>
      <c r="F1290" s="139">
        <v>29.68</v>
      </c>
      <c r="G1290" s="139">
        <v>-89.980833000000004</v>
      </c>
      <c r="H1290" s="139" t="s">
        <v>5968</v>
      </c>
      <c r="I1290" s="139" t="s">
        <v>5969</v>
      </c>
      <c r="J1290" s="139" t="s">
        <v>50</v>
      </c>
      <c r="K1290" s="139">
        <v>70037</v>
      </c>
      <c r="L1290" s="139" t="s">
        <v>1997</v>
      </c>
      <c r="M1290" s="139">
        <v>2728882</v>
      </c>
      <c r="N1290" s="139" t="s">
        <v>1306</v>
      </c>
    </row>
    <row r="1291" spans="1:14" ht="15.75" customHeight="1">
      <c r="A1291" s="139">
        <v>2018</v>
      </c>
      <c r="B1291" s="100" t="s">
        <v>633</v>
      </c>
      <c r="C1291" s="139" t="s">
        <v>5970</v>
      </c>
      <c r="D1291" s="139">
        <v>1006012</v>
      </c>
      <c r="E1291" s="139" t="s">
        <v>5971</v>
      </c>
      <c r="F1291" s="139">
        <v>30.242155</v>
      </c>
      <c r="G1291" s="139">
        <v>-93.274386000000007</v>
      </c>
      <c r="H1291" s="139" t="s">
        <v>5972</v>
      </c>
      <c r="I1291" s="139" t="s">
        <v>2190</v>
      </c>
      <c r="J1291" s="139" t="s">
        <v>50</v>
      </c>
      <c r="K1291" s="139">
        <v>70669</v>
      </c>
      <c r="L1291" s="139" t="s">
        <v>1997</v>
      </c>
      <c r="M1291" s="139">
        <v>1880598</v>
      </c>
      <c r="N1291" s="139" t="s">
        <v>1306</v>
      </c>
    </row>
    <row r="1292" spans="1:14" ht="15.75" customHeight="1">
      <c r="A1292" s="139">
        <v>2018</v>
      </c>
      <c r="B1292" s="100" t="s">
        <v>633</v>
      </c>
      <c r="C1292" s="139" t="s">
        <v>5973</v>
      </c>
      <c r="D1292" s="139">
        <v>1008018</v>
      </c>
      <c r="E1292" s="139" t="s">
        <v>5974</v>
      </c>
      <c r="F1292" s="139">
        <v>48.830142000000002</v>
      </c>
      <c r="G1292" s="139">
        <v>-122.692114</v>
      </c>
      <c r="H1292" s="139" t="s">
        <v>1266</v>
      </c>
      <c r="I1292" s="139" t="s">
        <v>1267</v>
      </c>
      <c r="J1292" s="139" t="s">
        <v>126</v>
      </c>
      <c r="K1292" s="139">
        <v>98248</v>
      </c>
      <c r="L1292" s="139" t="s">
        <v>1997</v>
      </c>
      <c r="M1292" s="139">
        <v>794513</v>
      </c>
      <c r="N1292" s="139" t="s">
        <v>1306</v>
      </c>
    </row>
    <row r="1293" spans="1:14" ht="15.75" customHeight="1">
      <c r="A1293" s="139">
        <v>2018</v>
      </c>
      <c r="B1293" s="100" t="s">
        <v>633</v>
      </c>
      <c r="C1293" s="139" t="s">
        <v>5975</v>
      </c>
      <c r="D1293" s="139">
        <v>1006099</v>
      </c>
      <c r="E1293" s="139" t="s">
        <v>5976</v>
      </c>
      <c r="F1293" s="139">
        <v>35.038888999999998</v>
      </c>
      <c r="G1293" s="139">
        <v>-120.58972199999999</v>
      </c>
      <c r="H1293" s="139" t="s">
        <v>5977</v>
      </c>
      <c r="I1293" s="139" t="s">
        <v>5978</v>
      </c>
      <c r="J1293" s="139" t="s">
        <v>15</v>
      </c>
      <c r="K1293" s="139">
        <v>93420</v>
      </c>
      <c r="L1293" s="139" t="s">
        <v>1997</v>
      </c>
      <c r="M1293" s="139">
        <v>168474</v>
      </c>
      <c r="N1293" s="139" t="s">
        <v>1306</v>
      </c>
    </row>
    <row r="1294" spans="1:14" ht="15.75" customHeight="1">
      <c r="A1294" s="139">
        <v>2018</v>
      </c>
      <c r="B1294" s="100" t="s">
        <v>633</v>
      </c>
      <c r="C1294" s="139" t="s">
        <v>5979</v>
      </c>
      <c r="D1294" s="139">
        <v>1006356</v>
      </c>
      <c r="E1294" s="139" t="s">
        <v>5980</v>
      </c>
      <c r="F1294" s="139">
        <v>33.148400000000002</v>
      </c>
      <c r="G1294" s="139">
        <v>-94.983009999999993</v>
      </c>
      <c r="H1294" s="139" t="s">
        <v>2383</v>
      </c>
      <c r="I1294" s="139" t="s">
        <v>5981</v>
      </c>
      <c r="J1294" s="139" t="s">
        <v>115</v>
      </c>
      <c r="K1294" s="139">
        <v>75455</v>
      </c>
      <c r="L1294" s="139" t="s">
        <v>4580</v>
      </c>
      <c r="M1294" s="139">
        <v>68103</v>
      </c>
      <c r="N1294" s="139" t="s">
        <v>1054</v>
      </c>
    </row>
    <row r="1295" spans="1:14" ht="15.75" customHeight="1">
      <c r="A1295" s="139">
        <v>2018</v>
      </c>
      <c r="B1295" s="100" t="s">
        <v>633</v>
      </c>
      <c r="C1295" s="139" t="s">
        <v>5982</v>
      </c>
      <c r="D1295" s="139">
        <v>1011277</v>
      </c>
      <c r="E1295" s="139" t="s">
        <v>5983</v>
      </c>
      <c r="F1295" s="139">
        <v>38.633617000000001</v>
      </c>
      <c r="G1295" s="139">
        <v>-78.784768999999997</v>
      </c>
      <c r="H1295" s="139" t="s">
        <v>5984</v>
      </c>
      <c r="I1295" s="139" t="s">
        <v>3967</v>
      </c>
      <c r="J1295" s="139" t="s">
        <v>123</v>
      </c>
      <c r="K1295" s="139">
        <v>22853</v>
      </c>
      <c r="L1295" s="139" t="s">
        <v>4580</v>
      </c>
      <c r="M1295" s="139">
        <v>27641</v>
      </c>
      <c r="N1295" s="139" t="s">
        <v>1054</v>
      </c>
    </row>
    <row r="1296" spans="1:14" ht="15.75" customHeight="1">
      <c r="A1296" s="139">
        <v>2018</v>
      </c>
      <c r="B1296" s="100" t="s">
        <v>633</v>
      </c>
      <c r="C1296" s="139" t="s">
        <v>5985</v>
      </c>
      <c r="D1296" s="139">
        <v>1004072</v>
      </c>
      <c r="E1296" s="139" t="s">
        <v>5986</v>
      </c>
      <c r="F1296" s="139">
        <v>41.328904000000001</v>
      </c>
      <c r="G1296" s="139">
        <v>-88.878568000000001</v>
      </c>
      <c r="H1296" s="139" t="s">
        <v>5987</v>
      </c>
      <c r="I1296" s="139" t="s">
        <v>5804</v>
      </c>
      <c r="J1296" s="139" t="s">
        <v>36</v>
      </c>
      <c r="K1296" s="139">
        <v>61350</v>
      </c>
      <c r="L1296" s="139" t="s">
        <v>5988</v>
      </c>
      <c r="M1296" s="139">
        <v>89301</v>
      </c>
      <c r="N1296" s="139" t="s">
        <v>1050</v>
      </c>
    </row>
    <row r="1297" spans="1:14" ht="15.75" customHeight="1">
      <c r="A1297" s="139">
        <v>2018</v>
      </c>
      <c r="B1297" s="100" t="s">
        <v>633</v>
      </c>
      <c r="C1297" s="139" t="s">
        <v>5989</v>
      </c>
      <c r="D1297" s="139">
        <v>1003849</v>
      </c>
      <c r="E1297" s="139" t="s">
        <v>5990</v>
      </c>
      <c r="F1297" s="139">
        <v>34.748702000000002</v>
      </c>
      <c r="G1297" s="139">
        <v>-79.405889000000002</v>
      </c>
      <c r="H1297" s="139" t="s">
        <v>5991</v>
      </c>
      <c r="I1297" s="139" t="s">
        <v>5992</v>
      </c>
      <c r="J1297" s="139" t="s">
        <v>89</v>
      </c>
      <c r="K1297" s="139">
        <v>28352</v>
      </c>
      <c r="L1297" s="139" t="s">
        <v>5988</v>
      </c>
      <c r="M1297" s="139">
        <v>256713</v>
      </c>
      <c r="N1297" s="139" t="s">
        <v>1050</v>
      </c>
    </row>
    <row r="1298" spans="1:14" ht="15.75" customHeight="1">
      <c r="A1298" s="139">
        <v>2018</v>
      </c>
      <c r="B1298" s="100" t="s">
        <v>633</v>
      </c>
      <c r="C1298" s="139" t="s">
        <v>5993</v>
      </c>
      <c r="D1298" s="139">
        <v>1001831</v>
      </c>
      <c r="E1298" s="139" t="s">
        <v>5994</v>
      </c>
      <c r="F1298" s="139">
        <v>33.015520000000002</v>
      </c>
      <c r="G1298" s="139">
        <v>-111.98260000000001</v>
      </c>
      <c r="H1298" s="139" t="s">
        <v>1514</v>
      </c>
      <c r="I1298" s="139" t="s">
        <v>1570</v>
      </c>
      <c r="J1298" s="139" t="s">
        <v>8</v>
      </c>
      <c r="K1298" s="139">
        <v>85138</v>
      </c>
      <c r="L1298" s="139" t="s">
        <v>5995</v>
      </c>
      <c r="M1298" s="139">
        <v>60</v>
      </c>
      <c r="N1298" s="139" t="s">
        <v>1054</v>
      </c>
    </row>
    <row r="1299" spans="1:14" ht="15.75" customHeight="1">
      <c r="A1299" s="139">
        <v>2018</v>
      </c>
      <c r="B1299" s="100" t="s">
        <v>633</v>
      </c>
      <c r="C1299" s="139" t="s">
        <v>5996</v>
      </c>
      <c r="D1299" s="139">
        <v>1005322</v>
      </c>
      <c r="E1299" s="139" t="s">
        <v>5997</v>
      </c>
      <c r="F1299" s="139">
        <v>42.457777999999998</v>
      </c>
      <c r="G1299" s="139">
        <v>-93.055833000000007</v>
      </c>
      <c r="H1299" s="139" t="s">
        <v>5998</v>
      </c>
      <c r="I1299" s="139" t="s">
        <v>5999</v>
      </c>
      <c r="J1299" s="139" t="s">
        <v>42</v>
      </c>
      <c r="K1299" s="139">
        <v>50672</v>
      </c>
      <c r="L1299" s="139" t="s">
        <v>6000</v>
      </c>
      <c r="M1299" s="139">
        <v>114550</v>
      </c>
      <c r="N1299" s="139" t="s">
        <v>1054</v>
      </c>
    </row>
    <row r="1300" spans="1:14" ht="15.75" customHeight="1">
      <c r="A1300" s="139">
        <v>2018</v>
      </c>
      <c r="B1300" s="100" t="s">
        <v>633</v>
      </c>
      <c r="C1300" s="139" t="s">
        <v>6001</v>
      </c>
      <c r="D1300" s="139">
        <v>1004288</v>
      </c>
      <c r="E1300" s="139" t="s">
        <v>6002</v>
      </c>
      <c r="F1300" s="139">
        <v>40.965933</v>
      </c>
      <c r="G1300" s="139">
        <v>-94.795060000000007</v>
      </c>
      <c r="H1300" s="139" t="s">
        <v>6003</v>
      </c>
      <c r="I1300" s="139" t="s">
        <v>3135</v>
      </c>
      <c r="J1300" s="139" t="s">
        <v>42</v>
      </c>
      <c r="K1300" s="139">
        <v>50841</v>
      </c>
      <c r="L1300" s="139" t="s">
        <v>5850</v>
      </c>
      <c r="M1300" s="139">
        <v>122091</v>
      </c>
      <c r="N1300" s="139" t="s">
        <v>1054</v>
      </c>
    </row>
    <row r="1301" spans="1:14" ht="15.75" customHeight="1">
      <c r="A1301" s="139">
        <v>2018</v>
      </c>
      <c r="B1301" s="100" t="s">
        <v>633</v>
      </c>
      <c r="C1301" s="139" t="s">
        <v>6004</v>
      </c>
      <c r="D1301" s="139">
        <v>1002597</v>
      </c>
      <c r="E1301" s="139" t="s">
        <v>6005</v>
      </c>
      <c r="F1301" s="139">
        <v>34.449154</v>
      </c>
      <c r="G1301" s="139">
        <v>-118.613438</v>
      </c>
      <c r="H1301" s="139" t="s">
        <v>6006</v>
      </c>
      <c r="I1301" s="139" t="s">
        <v>2614</v>
      </c>
      <c r="J1301" s="139" t="s">
        <v>15</v>
      </c>
      <c r="K1301" s="139">
        <v>91350</v>
      </c>
      <c r="L1301" s="139" t="s">
        <v>6007</v>
      </c>
      <c r="M1301" s="139">
        <v>79228</v>
      </c>
      <c r="N1301" s="139" t="s">
        <v>1054</v>
      </c>
    </row>
    <row r="1302" spans="1:14" ht="15.75" customHeight="1">
      <c r="A1302" s="139">
        <v>2018</v>
      </c>
      <c r="B1302" s="100" t="s">
        <v>633</v>
      </c>
      <c r="C1302" s="139" t="s">
        <v>6008</v>
      </c>
      <c r="D1302" s="139">
        <v>1004660</v>
      </c>
      <c r="E1302" s="139" t="s">
        <v>6009</v>
      </c>
      <c r="F1302" s="139">
        <v>38.698920000000001</v>
      </c>
      <c r="G1302" s="139">
        <v>-93.260530000000003</v>
      </c>
      <c r="H1302" s="139" t="s">
        <v>6010</v>
      </c>
      <c r="I1302" s="139" t="s">
        <v>6011</v>
      </c>
      <c r="J1302" s="139" t="s">
        <v>68</v>
      </c>
      <c r="K1302" s="139">
        <v>65301</v>
      </c>
      <c r="L1302" s="139" t="s">
        <v>5755</v>
      </c>
      <c r="M1302" s="139">
        <v>36055</v>
      </c>
      <c r="N1302" s="139" t="s">
        <v>1050</v>
      </c>
    </row>
    <row r="1303" spans="1:14" ht="15.75" customHeight="1">
      <c r="A1303" s="139">
        <v>2018</v>
      </c>
      <c r="B1303" s="100" t="s">
        <v>633</v>
      </c>
      <c r="C1303" s="139" t="s">
        <v>6012</v>
      </c>
      <c r="D1303" s="139">
        <v>1000025</v>
      </c>
      <c r="E1303" s="139" t="s">
        <v>6013</v>
      </c>
      <c r="F1303" s="139">
        <v>30.475802999999999</v>
      </c>
      <c r="G1303" s="139">
        <v>-91.208106999999998</v>
      </c>
      <c r="H1303" s="139" t="s">
        <v>6014</v>
      </c>
      <c r="I1303" s="139" t="s">
        <v>1785</v>
      </c>
      <c r="J1303" s="139" t="s">
        <v>50</v>
      </c>
      <c r="K1303" s="139">
        <v>70767</v>
      </c>
      <c r="L1303" s="139" t="s">
        <v>6015</v>
      </c>
      <c r="M1303" s="139">
        <v>621173</v>
      </c>
      <c r="N1303" s="139" t="s">
        <v>1306</v>
      </c>
    </row>
    <row r="1304" spans="1:14" ht="15.75" customHeight="1">
      <c r="A1304" s="139">
        <v>2018</v>
      </c>
      <c r="B1304" s="100" t="s">
        <v>633</v>
      </c>
      <c r="C1304" s="139" t="s">
        <v>6016</v>
      </c>
      <c r="D1304" s="139">
        <v>1007819</v>
      </c>
      <c r="E1304" s="139" t="s">
        <v>6017</v>
      </c>
      <c r="F1304" s="139">
        <v>34.180593999999999</v>
      </c>
      <c r="G1304" s="139">
        <v>-101.627387</v>
      </c>
      <c r="H1304" s="139" t="s">
        <v>4204</v>
      </c>
      <c r="I1304" s="139" t="s">
        <v>6018</v>
      </c>
      <c r="J1304" s="139" t="s">
        <v>115</v>
      </c>
      <c r="K1304" s="139">
        <v>79072</v>
      </c>
      <c r="L1304" s="139" t="s">
        <v>6019</v>
      </c>
      <c r="M1304" s="139">
        <v>114083</v>
      </c>
      <c r="N1304" s="139" t="s">
        <v>1054</v>
      </c>
    </row>
    <row r="1305" spans="1:14" ht="15.75" customHeight="1">
      <c r="A1305" s="139">
        <v>2018</v>
      </c>
      <c r="B1305" s="100" t="s">
        <v>633</v>
      </c>
      <c r="C1305" s="139" t="s">
        <v>6020</v>
      </c>
      <c r="D1305" s="139">
        <v>1003498</v>
      </c>
      <c r="E1305" s="139" t="s">
        <v>6021</v>
      </c>
      <c r="F1305" s="139">
        <v>42.328899999999997</v>
      </c>
      <c r="G1305" s="139">
        <v>-93.662599999999998</v>
      </c>
      <c r="H1305" s="139" t="s">
        <v>6022</v>
      </c>
      <c r="I1305" s="139" t="s">
        <v>1176</v>
      </c>
      <c r="J1305" s="139" t="s">
        <v>42</v>
      </c>
      <c r="K1305" s="139">
        <v>50130</v>
      </c>
      <c r="L1305" s="139" t="s">
        <v>5850</v>
      </c>
      <c r="M1305" s="139">
        <v>102757</v>
      </c>
      <c r="N1305" s="139" t="s">
        <v>1054</v>
      </c>
    </row>
    <row r="1306" spans="1:14" ht="15.75" customHeight="1">
      <c r="A1306" s="139">
        <v>2018</v>
      </c>
      <c r="B1306" s="100" t="s">
        <v>633</v>
      </c>
      <c r="C1306" s="139" t="s">
        <v>6020</v>
      </c>
      <c r="D1306" s="139">
        <v>1006912</v>
      </c>
      <c r="E1306" s="139" t="s">
        <v>6023</v>
      </c>
      <c r="F1306" s="139">
        <v>41.175620000000002</v>
      </c>
      <c r="G1306" s="139">
        <v>-83.380600000000001</v>
      </c>
      <c r="H1306" s="139" t="s">
        <v>6024</v>
      </c>
      <c r="I1306" s="139" t="s">
        <v>6025</v>
      </c>
      <c r="J1306" s="139" t="s">
        <v>95</v>
      </c>
      <c r="K1306" s="139">
        <v>44830</v>
      </c>
      <c r="L1306" s="139" t="s">
        <v>5850</v>
      </c>
      <c r="M1306" s="139">
        <v>112547</v>
      </c>
      <c r="N1306" s="139" t="s">
        <v>1133</v>
      </c>
    </row>
    <row r="1307" spans="1:14" ht="15.75" customHeight="1">
      <c r="A1307" s="139">
        <v>2018</v>
      </c>
      <c r="B1307" s="100" t="s">
        <v>633</v>
      </c>
      <c r="C1307" s="139" t="s">
        <v>6026</v>
      </c>
      <c r="D1307" s="139">
        <v>1005727</v>
      </c>
      <c r="E1307" s="139" t="s">
        <v>6027</v>
      </c>
      <c r="F1307" s="139">
        <v>42.324722000000001</v>
      </c>
      <c r="G1307" s="139">
        <v>-94.289721999999998</v>
      </c>
      <c r="H1307" s="139" t="s">
        <v>6028</v>
      </c>
      <c r="I1307" s="139" t="s">
        <v>2678</v>
      </c>
      <c r="J1307" s="139" t="s">
        <v>42</v>
      </c>
      <c r="K1307" s="139">
        <v>50543</v>
      </c>
      <c r="L1307" s="139" t="s">
        <v>5850</v>
      </c>
      <c r="M1307" s="139">
        <v>107682</v>
      </c>
      <c r="N1307" s="139" t="s">
        <v>1054</v>
      </c>
    </row>
    <row r="1308" spans="1:14" ht="15.75" customHeight="1">
      <c r="A1308" s="139">
        <v>2018</v>
      </c>
      <c r="B1308" s="100" t="s">
        <v>633</v>
      </c>
      <c r="C1308" s="139" t="s">
        <v>6029</v>
      </c>
      <c r="D1308" s="139">
        <v>1006114</v>
      </c>
      <c r="E1308" s="139" t="s">
        <v>6030</v>
      </c>
      <c r="F1308" s="139">
        <v>40.29824</v>
      </c>
      <c r="G1308" s="139">
        <v>-85.652829999999994</v>
      </c>
      <c r="H1308" s="139" t="s">
        <v>6031</v>
      </c>
      <c r="I1308" s="139" t="s">
        <v>1214</v>
      </c>
      <c r="J1308" s="139" t="s">
        <v>39</v>
      </c>
      <c r="K1308" s="139">
        <v>46001</v>
      </c>
      <c r="L1308" s="139" t="s">
        <v>5850</v>
      </c>
      <c r="M1308" s="139">
        <v>113618</v>
      </c>
      <c r="N1308" s="139" t="s">
        <v>1054</v>
      </c>
    </row>
    <row r="1309" spans="1:14" ht="15.75" customHeight="1">
      <c r="A1309" s="139">
        <v>2018</v>
      </c>
      <c r="B1309" s="100" t="s">
        <v>633</v>
      </c>
      <c r="C1309" s="139" t="s">
        <v>6032</v>
      </c>
      <c r="D1309" s="139">
        <v>1000857</v>
      </c>
      <c r="E1309" s="139" t="s">
        <v>6033</v>
      </c>
      <c r="F1309" s="139">
        <v>43.576023999999997</v>
      </c>
      <c r="G1309" s="139">
        <v>-93.301822999999999</v>
      </c>
      <c r="H1309" s="139" t="s">
        <v>6034</v>
      </c>
      <c r="I1309" s="139" t="s">
        <v>6035</v>
      </c>
      <c r="J1309" s="139" t="s">
        <v>62</v>
      </c>
      <c r="K1309" s="139">
        <v>56007</v>
      </c>
      <c r="L1309" s="139" t="s">
        <v>5850</v>
      </c>
      <c r="M1309" s="139">
        <v>64829</v>
      </c>
      <c r="N1309" s="139" t="s">
        <v>1133</v>
      </c>
    </row>
    <row r="1310" spans="1:14" ht="15.75" customHeight="1">
      <c r="A1310" s="139">
        <v>2018</v>
      </c>
      <c r="B1310" s="100" t="s">
        <v>633</v>
      </c>
      <c r="C1310" s="139" t="s">
        <v>6036</v>
      </c>
      <c r="D1310" s="139">
        <v>1004984</v>
      </c>
      <c r="E1310" s="139" t="s">
        <v>6037</v>
      </c>
      <c r="F1310" s="139">
        <v>39.249899999999997</v>
      </c>
      <c r="G1310" s="139">
        <v>-91.640500000000003</v>
      </c>
      <c r="H1310" s="139" t="s">
        <v>6038</v>
      </c>
      <c r="I1310" s="139" t="s">
        <v>6039</v>
      </c>
      <c r="J1310" s="139" t="s">
        <v>68</v>
      </c>
      <c r="K1310" s="139">
        <v>63352</v>
      </c>
      <c r="L1310" s="139" t="s">
        <v>5850</v>
      </c>
      <c r="M1310" s="139">
        <v>56830</v>
      </c>
      <c r="N1310" s="139" t="s">
        <v>1133</v>
      </c>
    </row>
    <row r="1311" spans="1:14" ht="15.75" customHeight="1">
      <c r="A1311" s="139">
        <v>2018</v>
      </c>
      <c r="B1311" s="100" t="s">
        <v>633</v>
      </c>
      <c r="C1311" s="139" t="s">
        <v>6040</v>
      </c>
      <c r="D1311" s="139">
        <v>1007730</v>
      </c>
      <c r="E1311" s="139" t="s">
        <v>6041</v>
      </c>
      <c r="F1311" s="139">
        <v>41.119593999999999</v>
      </c>
      <c r="G1311" s="139">
        <v>-83.971018000000001</v>
      </c>
      <c r="H1311" s="139" t="s">
        <v>6042</v>
      </c>
      <c r="I1311" s="139" t="s">
        <v>3677</v>
      </c>
      <c r="J1311" s="139" t="s">
        <v>95</v>
      </c>
      <c r="K1311" s="139">
        <v>45856</v>
      </c>
      <c r="L1311" s="139" t="s">
        <v>5850</v>
      </c>
      <c r="M1311" s="139">
        <v>120594</v>
      </c>
      <c r="N1311" s="139" t="s">
        <v>1054</v>
      </c>
    </row>
    <row r="1312" spans="1:14" ht="15.75" customHeight="1">
      <c r="A1312" s="139">
        <v>2018</v>
      </c>
      <c r="B1312" s="100" t="s">
        <v>633</v>
      </c>
      <c r="C1312" s="139" t="s">
        <v>6043</v>
      </c>
      <c r="D1312" s="139">
        <v>1004584</v>
      </c>
      <c r="E1312" s="139" t="s">
        <v>6044</v>
      </c>
      <c r="F1312" s="139">
        <v>43.472883000000003</v>
      </c>
      <c r="G1312" s="139">
        <v>-83.410497000000007</v>
      </c>
      <c r="H1312" s="139" t="s">
        <v>6045</v>
      </c>
      <c r="I1312" s="139" t="s">
        <v>6046</v>
      </c>
      <c r="J1312" s="139" t="s">
        <v>61</v>
      </c>
      <c r="K1312" s="139">
        <v>48723</v>
      </c>
      <c r="L1312" s="139" t="s">
        <v>5850</v>
      </c>
      <c r="M1312" s="139">
        <v>91432</v>
      </c>
      <c r="N1312" s="139" t="s">
        <v>1054</v>
      </c>
    </row>
    <row r="1313" spans="1:14" ht="15.75" customHeight="1">
      <c r="A1313" s="139">
        <v>2018</v>
      </c>
      <c r="B1313" s="100" t="s">
        <v>633</v>
      </c>
      <c r="C1313" s="139" t="s">
        <v>6047</v>
      </c>
      <c r="D1313" s="139">
        <v>1006007</v>
      </c>
      <c r="E1313" s="139" t="s">
        <v>6048</v>
      </c>
      <c r="F1313" s="139">
        <v>43.2575</v>
      </c>
      <c r="G1313" s="139">
        <v>-93.388333000000003</v>
      </c>
      <c r="H1313" s="139" t="s">
        <v>6049</v>
      </c>
      <c r="I1313" s="139" t="s">
        <v>6050</v>
      </c>
      <c r="J1313" s="139" t="s">
        <v>42</v>
      </c>
      <c r="K1313" s="139">
        <v>50444</v>
      </c>
      <c r="L1313" s="139" t="s">
        <v>5285</v>
      </c>
      <c r="M1313" s="139">
        <v>100047</v>
      </c>
      <c r="N1313" s="139" t="s">
        <v>1054</v>
      </c>
    </row>
    <row r="1314" spans="1:14" ht="15.75" customHeight="1">
      <c r="A1314" s="139">
        <v>2018</v>
      </c>
      <c r="B1314" s="100" t="s">
        <v>633</v>
      </c>
      <c r="C1314" s="139" t="s">
        <v>6051</v>
      </c>
      <c r="D1314" s="139">
        <v>1006030</v>
      </c>
      <c r="E1314" s="139" t="s">
        <v>6052</v>
      </c>
      <c r="F1314" s="139">
        <v>43.096842000000002</v>
      </c>
      <c r="G1314" s="139">
        <v>-96.477478000000005</v>
      </c>
      <c r="H1314" s="139" t="s">
        <v>6053</v>
      </c>
      <c r="I1314" s="139" t="s">
        <v>1483</v>
      </c>
      <c r="J1314" s="139" t="s">
        <v>110</v>
      </c>
      <c r="K1314" s="139">
        <v>57034</v>
      </c>
      <c r="L1314" s="139" t="s">
        <v>5850</v>
      </c>
      <c r="M1314" s="139">
        <v>100701</v>
      </c>
      <c r="N1314" s="139" t="s">
        <v>1054</v>
      </c>
    </row>
    <row r="1315" spans="1:14" ht="15.75" customHeight="1">
      <c r="A1315" s="139">
        <v>2018</v>
      </c>
      <c r="B1315" s="100" t="s">
        <v>633</v>
      </c>
      <c r="C1315" s="139" t="s">
        <v>6054</v>
      </c>
      <c r="D1315" s="139">
        <v>1007525</v>
      </c>
      <c r="E1315" s="139" t="s">
        <v>6055</v>
      </c>
      <c r="F1315" s="139">
        <v>40.941947999999996</v>
      </c>
      <c r="G1315" s="139">
        <v>-85.807883000000004</v>
      </c>
      <c r="H1315" s="139" t="s">
        <v>6056</v>
      </c>
      <c r="I1315" s="139" t="s">
        <v>5906</v>
      </c>
      <c r="J1315" s="139" t="s">
        <v>39</v>
      </c>
      <c r="K1315" s="139">
        <v>46962</v>
      </c>
      <c r="L1315" s="139" t="s">
        <v>6057</v>
      </c>
      <c r="M1315" s="139">
        <v>125034</v>
      </c>
      <c r="N1315" s="139" t="s">
        <v>1054</v>
      </c>
    </row>
    <row r="1316" spans="1:14" ht="15.75" customHeight="1">
      <c r="A1316" s="139">
        <v>2018</v>
      </c>
      <c r="B1316" s="100" t="s">
        <v>633</v>
      </c>
      <c r="C1316" s="139" t="s">
        <v>6058</v>
      </c>
      <c r="D1316" s="139">
        <v>1004230</v>
      </c>
      <c r="E1316" s="139" t="s">
        <v>6059</v>
      </c>
      <c r="F1316" s="139">
        <v>43.686100000000003</v>
      </c>
      <c r="G1316" s="139">
        <v>-92.091700000000003</v>
      </c>
      <c r="H1316" s="139" t="s">
        <v>6060</v>
      </c>
      <c r="I1316" s="139" t="s">
        <v>6061</v>
      </c>
      <c r="J1316" s="139" t="s">
        <v>62</v>
      </c>
      <c r="K1316" s="139">
        <v>55965</v>
      </c>
      <c r="L1316" s="139" t="s">
        <v>5850</v>
      </c>
      <c r="M1316" s="139">
        <v>72700</v>
      </c>
      <c r="N1316" s="139" t="s">
        <v>1133</v>
      </c>
    </row>
    <row r="1317" spans="1:14" ht="15.75" customHeight="1">
      <c r="A1317" s="139">
        <v>2018</v>
      </c>
      <c r="B1317" s="100" t="s">
        <v>633</v>
      </c>
      <c r="C1317" s="139" t="s">
        <v>6062</v>
      </c>
      <c r="D1317" s="139">
        <v>1006672</v>
      </c>
      <c r="E1317" s="139" t="s">
        <v>6063</v>
      </c>
      <c r="F1317" s="139">
        <v>43.803420000000003</v>
      </c>
      <c r="G1317" s="139">
        <v>-98.104910000000004</v>
      </c>
      <c r="H1317" s="139" t="s">
        <v>3526</v>
      </c>
      <c r="I1317" s="139" t="s">
        <v>6064</v>
      </c>
      <c r="J1317" s="139" t="s">
        <v>110</v>
      </c>
      <c r="K1317" s="139">
        <v>57301</v>
      </c>
      <c r="L1317" s="139" t="s">
        <v>5850</v>
      </c>
      <c r="M1317" s="139">
        <v>110456</v>
      </c>
      <c r="N1317" s="139" t="s">
        <v>1054</v>
      </c>
    </row>
    <row r="1318" spans="1:14" ht="15.75" customHeight="1">
      <c r="A1318" s="139">
        <v>2018</v>
      </c>
      <c r="B1318" s="100" t="s">
        <v>633</v>
      </c>
      <c r="C1318" s="139" t="s">
        <v>6065</v>
      </c>
      <c r="D1318" s="139">
        <v>1004526</v>
      </c>
      <c r="E1318" s="139" t="s">
        <v>6066</v>
      </c>
      <c r="F1318" s="139">
        <v>43.371009000000001</v>
      </c>
      <c r="G1318" s="139">
        <v>-96.961023999999995</v>
      </c>
      <c r="H1318" s="139" t="s">
        <v>6067</v>
      </c>
      <c r="I1318" s="139" t="s">
        <v>6068</v>
      </c>
      <c r="J1318" s="139" t="s">
        <v>110</v>
      </c>
      <c r="K1318" s="139">
        <v>57015</v>
      </c>
      <c r="L1318" s="139" t="s">
        <v>5850</v>
      </c>
      <c r="M1318" s="139">
        <v>97198</v>
      </c>
      <c r="N1318" s="139" t="s">
        <v>1054</v>
      </c>
    </row>
    <row r="1319" spans="1:14" ht="15.75" customHeight="1">
      <c r="A1319" s="139">
        <v>2018</v>
      </c>
      <c r="B1319" s="100" t="s">
        <v>633</v>
      </c>
      <c r="C1319" s="139" t="s">
        <v>6069</v>
      </c>
      <c r="D1319" s="139">
        <v>1005382</v>
      </c>
      <c r="E1319" s="139" t="s">
        <v>6070</v>
      </c>
      <c r="F1319" s="139">
        <v>39.546725000000002</v>
      </c>
      <c r="G1319" s="139">
        <v>-86.814389000000006</v>
      </c>
      <c r="H1319" s="139" t="s">
        <v>6071</v>
      </c>
      <c r="I1319" s="139" t="s">
        <v>3677</v>
      </c>
      <c r="J1319" s="139" t="s">
        <v>39</v>
      </c>
      <c r="K1319" s="139">
        <v>46120</v>
      </c>
      <c r="L1319" s="139" t="s">
        <v>5850</v>
      </c>
      <c r="M1319" s="139">
        <v>137307</v>
      </c>
      <c r="N1319" s="139" t="s">
        <v>1054</v>
      </c>
    </row>
    <row r="1320" spans="1:14" ht="15.75" customHeight="1">
      <c r="A1320" s="139">
        <v>2018</v>
      </c>
      <c r="B1320" s="100" t="s">
        <v>633</v>
      </c>
      <c r="C1320" s="139" t="s">
        <v>6072</v>
      </c>
      <c r="D1320" s="139">
        <v>1011694</v>
      </c>
      <c r="E1320" s="139" t="s">
        <v>6073</v>
      </c>
      <c r="F1320" s="139">
        <v>43.090533999999998</v>
      </c>
      <c r="G1320" s="139">
        <v>-94.659116999999995</v>
      </c>
      <c r="H1320" s="139" t="s">
        <v>6074</v>
      </c>
      <c r="I1320" s="139" t="s">
        <v>1193</v>
      </c>
      <c r="J1320" s="139" t="s">
        <v>42</v>
      </c>
      <c r="K1320" s="139">
        <v>50536</v>
      </c>
      <c r="L1320" s="139" t="s">
        <v>5850</v>
      </c>
      <c r="M1320" s="139">
        <v>22538</v>
      </c>
      <c r="N1320" s="139" t="s">
        <v>1054</v>
      </c>
    </row>
    <row r="1321" spans="1:14" ht="15.75" customHeight="1">
      <c r="A1321" s="139">
        <v>2018</v>
      </c>
      <c r="B1321" s="100" t="s">
        <v>633</v>
      </c>
      <c r="C1321" s="139" t="s">
        <v>6075</v>
      </c>
      <c r="D1321" s="139">
        <v>1004103</v>
      </c>
      <c r="E1321" s="139" t="s">
        <v>6076</v>
      </c>
      <c r="F1321" s="139">
        <v>43.146799999999999</v>
      </c>
      <c r="G1321" s="139">
        <v>-97.726399999999998</v>
      </c>
      <c r="H1321" s="139" t="s">
        <v>6077</v>
      </c>
      <c r="I1321" s="139" t="s">
        <v>6078</v>
      </c>
      <c r="J1321" s="139" t="s">
        <v>110</v>
      </c>
      <c r="K1321" s="139">
        <v>57059</v>
      </c>
      <c r="L1321" s="139" t="s">
        <v>5850</v>
      </c>
      <c r="M1321" s="139">
        <v>18980</v>
      </c>
      <c r="N1321" s="139" t="s">
        <v>1133</v>
      </c>
    </row>
    <row r="1322" spans="1:14" ht="15.75" customHeight="1">
      <c r="A1322" s="139">
        <v>2018</v>
      </c>
      <c r="B1322" s="100" t="s">
        <v>633</v>
      </c>
      <c r="C1322" s="139" t="s">
        <v>6079</v>
      </c>
      <c r="D1322" s="139">
        <v>1005732</v>
      </c>
      <c r="E1322" s="139" t="s">
        <v>6080</v>
      </c>
      <c r="F1322" s="139">
        <v>48.093792999999998</v>
      </c>
      <c r="G1322" s="139">
        <v>-122.796806</v>
      </c>
      <c r="H1322" s="139" t="s">
        <v>6081</v>
      </c>
      <c r="I1322" s="139" t="s">
        <v>1327</v>
      </c>
      <c r="J1322" s="139" t="s">
        <v>126</v>
      </c>
      <c r="K1322" s="139">
        <v>98368</v>
      </c>
      <c r="L1322" s="139" t="s">
        <v>6082</v>
      </c>
      <c r="M1322" s="139">
        <v>64027</v>
      </c>
      <c r="N1322" s="139" t="s">
        <v>1448</v>
      </c>
    </row>
    <row r="1323" spans="1:14" ht="15.75" customHeight="1">
      <c r="A1323" s="139">
        <v>2018</v>
      </c>
      <c r="B1323" s="100" t="s">
        <v>633</v>
      </c>
      <c r="C1323" s="139" t="s">
        <v>6083</v>
      </c>
      <c r="D1323" s="139">
        <v>1004698</v>
      </c>
      <c r="E1323" s="139" t="s">
        <v>6084</v>
      </c>
      <c r="F1323" s="139">
        <v>43.084167000000001</v>
      </c>
      <c r="G1323" s="139">
        <v>-70.741665999999995</v>
      </c>
      <c r="H1323" s="139" t="s">
        <v>6085</v>
      </c>
      <c r="I1323" s="139" t="s">
        <v>6086</v>
      </c>
      <c r="J1323" s="139" t="s">
        <v>52</v>
      </c>
      <c r="K1323" s="139">
        <v>3904</v>
      </c>
      <c r="M1323" s="139">
        <v>53926</v>
      </c>
      <c r="N1323" s="139" t="s">
        <v>1054</v>
      </c>
    </row>
    <row r="1324" spans="1:14" ht="15.75" customHeight="1">
      <c r="A1324" s="139">
        <v>2018</v>
      </c>
      <c r="B1324" s="100" t="s">
        <v>633</v>
      </c>
      <c r="C1324" s="139" t="s">
        <v>6087</v>
      </c>
      <c r="D1324" s="139">
        <v>1004633</v>
      </c>
      <c r="E1324" s="139" t="s">
        <v>6088</v>
      </c>
      <c r="F1324" s="139">
        <v>42.309559999999998</v>
      </c>
      <c r="G1324" s="139">
        <v>-85.161640000000006</v>
      </c>
      <c r="H1324" s="139" t="s">
        <v>4035</v>
      </c>
      <c r="I1324" s="139" t="s">
        <v>1276</v>
      </c>
      <c r="J1324" s="139" t="s">
        <v>61</v>
      </c>
      <c r="K1324" s="139">
        <v>49016</v>
      </c>
      <c r="L1324" s="139" t="s">
        <v>5203</v>
      </c>
      <c r="M1324" s="139">
        <v>38606</v>
      </c>
      <c r="N1324" s="139" t="s">
        <v>1054</v>
      </c>
    </row>
    <row r="1325" spans="1:14" ht="15.75" customHeight="1">
      <c r="A1325" s="139">
        <v>2018</v>
      </c>
      <c r="B1325" s="100" t="s">
        <v>633</v>
      </c>
      <c r="C1325" s="139" t="s">
        <v>6089</v>
      </c>
      <c r="D1325" s="139">
        <v>1003304</v>
      </c>
      <c r="E1325" s="139" t="s">
        <v>6090</v>
      </c>
      <c r="F1325" s="139">
        <v>39.557130000000001</v>
      </c>
      <c r="G1325" s="139">
        <v>-82.945260000000005</v>
      </c>
      <c r="H1325" s="139" t="s">
        <v>3013</v>
      </c>
      <c r="I1325" s="139" t="s">
        <v>3014</v>
      </c>
      <c r="J1325" s="139" t="s">
        <v>95</v>
      </c>
      <c r="K1325" s="139">
        <v>43113</v>
      </c>
      <c r="L1325" s="139" t="s">
        <v>6091</v>
      </c>
      <c r="M1325" s="139">
        <v>17981</v>
      </c>
      <c r="N1325" s="139" t="s">
        <v>1054</v>
      </c>
    </row>
    <row r="1326" spans="1:14" ht="15.75" customHeight="1">
      <c r="A1326" s="139">
        <v>2018</v>
      </c>
      <c r="B1326" s="100" t="s">
        <v>633</v>
      </c>
      <c r="C1326" s="139" t="s">
        <v>6092</v>
      </c>
      <c r="D1326" s="139">
        <v>1006936</v>
      </c>
      <c r="E1326" s="139" t="s">
        <v>6093</v>
      </c>
      <c r="F1326" s="139">
        <v>39.852119000000002</v>
      </c>
      <c r="G1326" s="139">
        <v>-99.309730000000002</v>
      </c>
      <c r="H1326" s="139" t="s">
        <v>5328</v>
      </c>
      <c r="I1326" s="139" t="s">
        <v>6094</v>
      </c>
      <c r="J1326" s="139" t="s">
        <v>44</v>
      </c>
      <c r="K1326" s="139">
        <v>67661</v>
      </c>
      <c r="L1326" s="139" t="s">
        <v>6095</v>
      </c>
      <c r="M1326" s="139">
        <v>53297</v>
      </c>
      <c r="N1326" s="139" t="s">
        <v>1054</v>
      </c>
    </row>
    <row r="1327" spans="1:14" ht="15.75" customHeight="1">
      <c r="A1327" s="139">
        <v>2018</v>
      </c>
      <c r="B1327" s="100" t="s">
        <v>633</v>
      </c>
      <c r="C1327" s="139" t="s">
        <v>6096</v>
      </c>
      <c r="D1327" s="139">
        <v>1004295</v>
      </c>
      <c r="E1327" s="139" t="s">
        <v>6097</v>
      </c>
      <c r="F1327" s="139">
        <v>41.536811999999998</v>
      </c>
      <c r="G1327" s="139">
        <v>-72.561543</v>
      </c>
      <c r="H1327" s="139" t="s">
        <v>3821</v>
      </c>
      <c r="I1327" s="139" t="s">
        <v>6098</v>
      </c>
      <c r="J1327" s="139" t="s">
        <v>20</v>
      </c>
      <c r="K1327" s="139">
        <v>6457</v>
      </c>
      <c r="L1327" s="139" t="s">
        <v>4215</v>
      </c>
      <c r="M1327" s="139">
        <v>31888</v>
      </c>
      <c r="N1327" s="139" t="s">
        <v>1054</v>
      </c>
    </row>
    <row r="1328" spans="1:14" ht="15.75" customHeight="1">
      <c r="A1328" s="139">
        <v>2018</v>
      </c>
      <c r="B1328" s="100" t="s">
        <v>633</v>
      </c>
      <c r="C1328" s="139" t="s">
        <v>6099</v>
      </c>
      <c r="D1328" s="139">
        <v>1006377</v>
      </c>
      <c r="E1328" s="139" t="s">
        <v>6100</v>
      </c>
      <c r="F1328" s="139">
        <v>33.660269999999997</v>
      </c>
      <c r="G1328" s="139">
        <v>-83.988889999999998</v>
      </c>
      <c r="H1328" s="139" t="s">
        <v>6101</v>
      </c>
      <c r="I1328" s="139" t="s">
        <v>6102</v>
      </c>
      <c r="J1328" s="139" t="s">
        <v>28</v>
      </c>
      <c r="K1328" s="139">
        <v>30013</v>
      </c>
      <c r="L1328" s="139" t="s">
        <v>6103</v>
      </c>
      <c r="M1328" s="139">
        <v>32076</v>
      </c>
      <c r="N1328" s="139" t="s">
        <v>1054</v>
      </c>
    </row>
    <row r="1329" spans="1:14" ht="15.75" customHeight="1">
      <c r="A1329" s="139">
        <v>2018</v>
      </c>
      <c r="B1329" s="100" t="s">
        <v>633</v>
      </c>
      <c r="C1329" s="139" t="s">
        <v>6104</v>
      </c>
      <c r="D1329" s="139">
        <v>1004626</v>
      </c>
      <c r="E1329" s="139" t="s">
        <v>6105</v>
      </c>
      <c r="F1329" s="139">
        <v>40.586289999999998</v>
      </c>
      <c r="G1329" s="139">
        <v>-74.200609999999998</v>
      </c>
      <c r="H1329" s="139" t="s">
        <v>6106</v>
      </c>
      <c r="I1329" s="139" t="s">
        <v>2695</v>
      </c>
      <c r="J1329" s="139" t="s">
        <v>87</v>
      </c>
      <c r="K1329" s="139">
        <v>10314</v>
      </c>
      <c r="L1329" s="139" t="s">
        <v>6103</v>
      </c>
      <c r="M1329" s="139">
        <v>97373</v>
      </c>
      <c r="N1329" s="139" t="s">
        <v>1054</v>
      </c>
    </row>
    <row r="1330" spans="1:14" ht="15.75" customHeight="1">
      <c r="A1330" s="139">
        <v>2018</v>
      </c>
      <c r="B1330" s="100" t="s">
        <v>633</v>
      </c>
      <c r="C1330" s="139" t="s">
        <v>6107</v>
      </c>
      <c r="D1330" s="139">
        <v>1002657</v>
      </c>
      <c r="E1330" s="139" t="s">
        <v>6108</v>
      </c>
      <c r="F1330" s="139">
        <v>29.868333</v>
      </c>
      <c r="G1330" s="139">
        <v>-93.968333000000001</v>
      </c>
      <c r="H1330" s="139" t="s">
        <v>5224</v>
      </c>
      <c r="I1330" s="139" t="s">
        <v>1327</v>
      </c>
      <c r="J1330" s="139" t="s">
        <v>115</v>
      </c>
      <c r="K1330" s="139">
        <v>77640</v>
      </c>
      <c r="L1330" s="139" t="s">
        <v>2965</v>
      </c>
      <c r="M1330" s="139">
        <v>2048539</v>
      </c>
      <c r="N1330" s="139" t="s">
        <v>1306</v>
      </c>
    </row>
    <row r="1331" spans="1:14" ht="15.75" customHeight="1">
      <c r="A1331" s="139">
        <v>2018</v>
      </c>
      <c r="B1331" s="100" t="s">
        <v>633</v>
      </c>
      <c r="C1331" s="139" t="s">
        <v>6109</v>
      </c>
      <c r="D1331" s="139">
        <v>1005853</v>
      </c>
      <c r="E1331" s="139" t="s">
        <v>6110</v>
      </c>
      <c r="F1331" s="139">
        <v>40.413930000000001</v>
      </c>
      <c r="G1331" s="139">
        <v>-85.019260000000003</v>
      </c>
      <c r="H1331" s="139" t="s">
        <v>5807</v>
      </c>
      <c r="I1331" s="139" t="s">
        <v>1817</v>
      </c>
      <c r="J1331" s="139" t="s">
        <v>39</v>
      </c>
      <c r="K1331" s="139">
        <v>47371</v>
      </c>
      <c r="L1331" s="139" t="s">
        <v>5850</v>
      </c>
      <c r="M1331" s="139">
        <v>124595</v>
      </c>
      <c r="N1331" s="139" t="s">
        <v>1054</v>
      </c>
    </row>
    <row r="1332" spans="1:14" ht="15.75" customHeight="1">
      <c r="A1332" s="139">
        <v>2018</v>
      </c>
      <c r="B1332" s="100" t="s">
        <v>633</v>
      </c>
      <c r="C1332" s="139" t="s">
        <v>6111</v>
      </c>
      <c r="D1332" s="139">
        <v>1007277</v>
      </c>
      <c r="E1332" s="139" t="s">
        <v>6112</v>
      </c>
      <c r="F1332" s="139">
        <v>35.643970000000003</v>
      </c>
      <c r="G1332" s="139">
        <v>-88.776334000000006</v>
      </c>
      <c r="H1332" s="139" t="s">
        <v>1987</v>
      </c>
      <c r="I1332" s="139" t="s">
        <v>3612</v>
      </c>
      <c r="J1332" s="139" t="s">
        <v>113</v>
      </c>
      <c r="K1332" s="139">
        <v>38301</v>
      </c>
      <c r="L1332" s="139" t="s">
        <v>4713</v>
      </c>
      <c r="M1332" s="139">
        <v>61680</v>
      </c>
      <c r="N1332" s="139" t="s">
        <v>1054</v>
      </c>
    </row>
    <row r="1333" spans="1:14" ht="15.75" customHeight="1">
      <c r="A1333" s="139">
        <v>2018</v>
      </c>
      <c r="B1333" s="100" t="s">
        <v>633</v>
      </c>
      <c r="C1333" s="139" t="s">
        <v>6113</v>
      </c>
      <c r="D1333" s="139">
        <v>1003136</v>
      </c>
      <c r="E1333" s="139" t="s">
        <v>6114</v>
      </c>
      <c r="F1333" s="139">
        <v>41.15616</v>
      </c>
      <c r="G1333" s="139">
        <v>-83.957729999999998</v>
      </c>
      <c r="H1333" s="139" t="s">
        <v>6042</v>
      </c>
      <c r="I1333" s="139" t="s">
        <v>3677</v>
      </c>
      <c r="J1333" s="139" t="s">
        <v>95</v>
      </c>
      <c r="K1333" s="139">
        <v>45856</v>
      </c>
      <c r="L1333" s="139" t="s">
        <v>6115</v>
      </c>
      <c r="M1333" s="139">
        <v>85419</v>
      </c>
      <c r="N1333" s="139" t="s">
        <v>1054</v>
      </c>
    </row>
    <row r="1334" spans="1:14" ht="15.75" customHeight="1">
      <c r="A1334" s="139">
        <v>2018</v>
      </c>
      <c r="B1334" s="100" t="s">
        <v>633</v>
      </c>
      <c r="C1334" s="139" t="s">
        <v>6116</v>
      </c>
      <c r="D1334" s="139">
        <v>1002036</v>
      </c>
      <c r="E1334" s="139" t="s">
        <v>6117</v>
      </c>
      <c r="F1334" s="139">
        <v>31.549683999999999</v>
      </c>
      <c r="G1334" s="139">
        <v>-84.107872</v>
      </c>
      <c r="H1334" s="139" t="s">
        <v>5162</v>
      </c>
      <c r="I1334" s="139" t="s">
        <v>5163</v>
      </c>
      <c r="J1334" s="139" t="s">
        <v>28</v>
      </c>
      <c r="K1334" s="139">
        <v>31705</v>
      </c>
      <c r="L1334" s="139" t="s">
        <v>3729</v>
      </c>
      <c r="M1334" s="139">
        <v>190237</v>
      </c>
      <c r="N1334" s="139" t="s">
        <v>1054</v>
      </c>
    </row>
    <row r="1335" spans="1:14" ht="15.75" customHeight="1">
      <c r="A1335" s="139">
        <v>2018</v>
      </c>
      <c r="B1335" s="100" t="s">
        <v>633</v>
      </c>
      <c r="C1335" s="139" t="s">
        <v>6118</v>
      </c>
      <c r="D1335" s="139">
        <v>1002152</v>
      </c>
      <c r="E1335" s="139" t="s">
        <v>6119</v>
      </c>
      <c r="F1335" s="139">
        <v>34.209150000000001</v>
      </c>
      <c r="G1335" s="139">
        <v>-119.14208000000001</v>
      </c>
      <c r="H1335" s="139" t="s">
        <v>5689</v>
      </c>
      <c r="I1335" s="139" t="s">
        <v>1798</v>
      </c>
      <c r="J1335" s="139" t="s">
        <v>15</v>
      </c>
      <c r="K1335" s="139">
        <v>93030</v>
      </c>
      <c r="L1335" s="139" t="s">
        <v>3729</v>
      </c>
      <c r="M1335" s="139">
        <v>315364</v>
      </c>
      <c r="N1335" s="139" t="s">
        <v>1054</v>
      </c>
    </row>
    <row r="1336" spans="1:14" ht="15.75" customHeight="1">
      <c r="A1336" s="139">
        <v>2018</v>
      </c>
      <c r="B1336" s="100" t="s">
        <v>633</v>
      </c>
      <c r="C1336" s="139" t="s">
        <v>6120</v>
      </c>
      <c r="D1336" s="139">
        <v>1002111</v>
      </c>
      <c r="E1336" s="139" t="s">
        <v>6121</v>
      </c>
      <c r="F1336" s="139">
        <v>44.524099999999997</v>
      </c>
      <c r="G1336" s="139">
        <v>-88.003100000000003</v>
      </c>
      <c r="H1336" s="139" t="s">
        <v>3699</v>
      </c>
      <c r="I1336" s="139" t="s">
        <v>1107</v>
      </c>
      <c r="J1336" s="139" t="s">
        <v>132</v>
      </c>
      <c r="K1336" s="139">
        <v>54302</v>
      </c>
      <c r="L1336" s="139" t="s">
        <v>3729</v>
      </c>
      <c r="M1336" s="139">
        <v>167945</v>
      </c>
      <c r="N1336" s="139" t="s">
        <v>1054</v>
      </c>
    </row>
    <row r="1337" spans="1:14" ht="15.75" customHeight="1">
      <c r="A1337" s="139">
        <v>2018</v>
      </c>
      <c r="B1337" s="100" t="s">
        <v>633</v>
      </c>
      <c r="C1337" s="139" t="s">
        <v>6120</v>
      </c>
      <c r="D1337" s="139">
        <v>1002674</v>
      </c>
      <c r="E1337" s="139" t="s">
        <v>6122</v>
      </c>
      <c r="F1337" s="139">
        <v>37.48133</v>
      </c>
      <c r="G1337" s="139">
        <v>-89.514449999999997</v>
      </c>
      <c r="H1337" s="139" t="s">
        <v>1987</v>
      </c>
      <c r="I1337" s="139" t="s">
        <v>1964</v>
      </c>
      <c r="J1337" s="139" t="s">
        <v>68</v>
      </c>
      <c r="K1337" s="139">
        <v>63755</v>
      </c>
      <c r="L1337" s="139" t="s">
        <v>3729</v>
      </c>
      <c r="M1337" s="139">
        <v>144208</v>
      </c>
      <c r="N1337" s="139" t="s">
        <v>1054</v>
      </c>
    </row>
    <row r="1338" spans="1:14" ht="15.75" customHeight="1">
      <c r="A1338" s="139">
        <v>2018</v>
      </c>
      <c r="B1338" s="100" t="s">
        <v>633</v>
      </c>
      <c r="C1338" s="139" t="s">
        <v>6123</v>
      </c>
      <c r="D1338" s="139">
        <v>1005197</v>
      </c>
      <c r="E1338" s="139" t="s">
        <v>6124</v>
      </c>
      <c r="F1338" s="139">
        <v>41.79316</v>
      </c>
      <c r="G1338" s="139">
        <v>-87.84366</v>
      </c>
      <c r="H1338" s="139" t="s">
        <v>6125</v>
      </c>
      <c r="I1338" s="139" t="s">
        <v>1702</v>
      </c>
      <c r="J1338" s="139" t="s">
        <v>36</v>
      </c>
      <c r="K1338" s="139">
        <v>60525</v>
      </c>
      <c r="L1338" s="139" t="s">
        <v>2363</v>
      </c>
      <c r="M1338" s="139">
        <v>20144</v>
      </c>
      <c r="N1338" s="139" t="s">
        <v>1054</v>
      </c>
    </row>
    <row r="1339" spans="1:14" ht="15.75" customHeight="1">
      <c r="A1339" s="139">
        <v>2018</v>
      </c>
      <c r="B1339" s="100" t="s">
        <v>633</v>
      </c>
      <c r="C1339" s="139" t="s">
        <v>6126</v>
      </c>
      <c r="D1339" s="139">
        <v>1004190</v>
      </c>
      <c r="E1339" s="139" t="s">
        <v>6127</v>
      </c>
      <c r="F1339" s="139">
        <v>35.032308</v>
      </c>
      <c r="G1339" s="139">
        <v>-89.882661999999996</v>
      </c>
      <c r="H1339" s="139" t="s">
        <v>2642</v>
      </c>
      <c r="I1339" s="139" t="s">
        <v>2066</v>
      </c>
      <c r="J1339" s="139" t="s">
        <v>113</v>
      </c>
      <c r="K1339" s="139">
        <v>38141</v>
      </c>
      <c r="L1339" s="139" t="s">
        <v>3015</v>
      </c>
      <c r="M1339" s="139">
        <v>98690</v>
      </c>
      <c r="N1339" s="139" t="s">
        <v>1054</v>
      </c>
    </row>
    <row r="1340" spans="1:14" ht="15.75" customHeight="1">
      <c r="A1340" s="139">
        <v>2018</v>
      </c>
      <c r="B1340" s="100" t="s">
        <v>633</v>
      </c>
      <c r="C1340" s="139" t="s">
        <v>6128</v>
      </c>
      <c r="D1340" s="139">
        <v>1002615</v>
      </c>
      <c r="E1340" s="139" t="s">
        <v>6129</v>
      </c>
      <c r="F1340" s="139">
        <v>36.22748</v>
      </c>
      <c r="G1340" s="139">
        <v>-95.279679999999999</v>
      </c>
      <c r="H1340" s="139" t="s">
        <v>5550</v>
      </c>
      <c r="I1340" s="139" t="s">
        <v>6130</v>
      </c>
      <c r="J1340" s="139" t="s">
        <v>98</v>
      </c>
      <c r="K1340" s="139">
        <v>74361</v>
      </c>
      <c r="L1340" s="139" t="s">
        <v>3015</v>
      </c>
      <c r="M1340" s="139">
        <v>112941</v>
      </c>
      <c r="N1340" s="139" t="s">
        <v>1054</v>
      </c>
    </row>
    <row r="1341" spans="1:14" ht="15.75" customHeight="1">
      <c r="A1341" s="139">
        <v>2018</v>
      </c>
      <c r="B1341" s="100" t="s">
        <v>633</v>
      </c>
      <c r="C1341" s="139" t="s">
        <v>6131</v>
      </c>
      <c r="D1341" s="139">
        <v>1005207</v>
      </c>
      <c r="E1341" s="139" t="s">
        <v>6132</v>
      </c>
      <c r="F1341" s="139">
        <v>33.567239000000001</v>
      </c>
      <c r="G1341" s="139">
        <v>-101.83557999999999</v>
      </c>
      <c r="H1341" s="139" t="s">
        <v>6133</v>
      </c>
      <c r="I1341" s="139" t="s">
        <v>6134</v>
      </c>
      <c r="J1341" s="139" t="s">
        <v>115</v>
      </c>
      <c r="K1341" s="139">
        <v>79404</v>
      </c>
      <c r="L1341" s="139" t="s">
        <v>6135</v>
      </c>
      <c r="M1341" s="139">
        <v>22806</v>
      </c>
      <c r="N1341" s="139" t="s">
        <v>1054</v>
      </c>
    </row>
    <row r="1342" spans="1:14" ht="15.75" customHeight="1">
      <c r="A1342" s="139">
        <v>2018</v>
      </c>
      <c r="B1342" s="100" t="s">
        <v>633</v>
      </c>
      <c r="C1342" s="139" t="s">
        <v>6136</v>
      </c>
      <c r="D1342" s="139">
        <v>1010658</v>
      </c>
      <c r="E1342" s="139" t="s">
        <v>6137</v>
      </c>
      <c r="F1342" s="139">
        <v>40.870035000000001</v>
      </c>
      <c r="G1342" s="139">
        <v>-98.045508999999996</v>
      </c>
      <c r="H1342" s="139" t="s">
        <v>6138</v>
      </c>
      <c r="I1342" s="139" t="s">
        <v>1176</v>
      </c>
      <c r="J1342" s="139" t="s">
        <v>73</v>
      </c>
      <c r="K1342" s="139">
        <v>68818</v>
      </c>
      <c r="L1342" s="139" t="s">
        <v>6139</v>
      </c>
      <c r="M1342" s="139">
        <v>226964</v>
      </c>
      <c r="N1342" s="139" t="s">
        <v>1054</v>
      </c>
    </row>
    <row r="1343" spans="1:14" ht="15.75" customHeight="1">
      <c r="A1343" s="139">
        <v>2018</v>
      </c>
      <c r="B1343" s="100" t="s">
        <v>633</v>
      </c>
      <c r="C1343" s="139" t="s">
        <v>6140</v>
      </c>
      <c r="D1343" s="139">
        <v>1011577</v>
      </c>
      <c r="E1343" s="139" t="s">
        <v>6141</v>
      </c>
      <c r="F1343" s="139">
        <v>36.923270000000002</v>
      </c>
      <c r="G1343" s="139">
        <v>-119.97548999999999</v>
      </c>
      <c r="H1343" s="139" t="s">
        <v>6142</v>
      </c>
      <c r="I1343" s="139" t="s">
        <v>1828</v>
      </c>
      <c r="J1343" s="139" t="s">
        <v>15</v>
      </c>
      <c r="K1343" s="139">
        <v>93638</v>
      </c>
      <c r="L1343" s="139" t="s">
        <v>4322</v>
      </c>
      <c r="M1343" s="139">
        <v>40203</v>
      </c>
      <c r="N1343" s="139" t="s">
        <v>1054</v>
      </c>
    </row>
    <row r="1344" spans="1:14" ht="15.75" customHeight="1">
      <c r="A1344" s="139">
        <v>2018</v>
      </c>
      <c r="B1344" s="100" t="s">
        <v>633</v>
      </c>
      <c r="C1344" s="139" t="s">
        <v>6143</v>
      </c>
      <c r="D1344" s="139">
        <v>1007867</v>
      </c>
      <c r="E1344" s="139" t="s">
        <v>6144</v>
      </c>
      <c r="F1344" s="139">
        <v>35.044199999999996</v>
      </c>
      <c r="G1344" s="139">
        <v>-88.265199999999993</v>
      </c>
      <c r="H1344" s="139" t="s">
        <v>6145</v>
      </c>
      <c r="I1344" s="139" t="s">
        <v>6146</v>
      </c>
      <c r="J1344" s="139" t="s">
        <v>113</v>
      </c>
      <c r="K1344" s="139">
        <v>38326</v>
      </c>
      <c r="L1344" s="139" t="s">
        <v>1978</v>
      </c>
      <c r="M1344" s="139">
        <v>266959</v>
      </c>
      <c r="N1344" s="139" t="s">
        <v>1253</v>
      </c>
    </row>
    <row r="1345" spans="1:14" ht="15.75" customHeight="1">
      <c r="A1345" s="139">
        <v>2018</v>
      </c>
      <c r="B1345" s="100" t="s">
        <v>633</v>
      </c>
      <c r="C1345" s="139" t="s">
        <v>6147</v>
      </c>
      <c r="D1345" s="139">
        <v>1004260</v>
      </c>
      <c r="E1345" s="139" t="s">
        <v>6148</v>
      </c>
      <c r="F1345" s="139">
        <v>41.686109999999999</v>
      </c>
      <c r="G1345" s="139">
        <v>-88.050960000000003</v>
      </c>
      <c r="H1345" s="139" t="s">
        <v>6149</v>
      </c>
      <c r="I1345" s="139" t="s">
        <v>3253</v>
      </c>
      <c r="J1345" s="139" t="s">
        <v>36</v>
      </c>
      <c r="K1345" s="139">
        <v>60440</v>
      </c>
      <c r="L1345" s="139" t="s">
        <v>2115</v>
      </c>
      <c r="M1345" s="139">
        <v>5245</v>
      </c>
      <c r="N1345" s="139" t="s">
        <v>1054</v>
      </c>
    </row>
    <row r="1346" spans="1:14" ht="15.75" customHeight="1">
      <c r="A1346" s="139">
        <v>2018</v>
      </c>
      <c r="B1346" s="100" t="s">
        <v>633</v>
      </c>
      <c r="C1346" s="139" t="s">
        <v>6150</v>
      </c>
      <c r="D1346" s="139">
        <v>1013286</v>
      </c>
      <c r="E1346" s="139" t="s">
        <v>6151</v>
      </c>
      <c r="F1346" s="139">
        <v>40.836100000000002</v>
      </c>
      <c r="G1346" s="139">
        <v>-76.825000000000003</v>
      </c>
      <c r="H1346" s="139" t="s">
        <v>6152</v>
      </c>
      <c r="I1346" s="139" t="s">
        <v>6153</v>
      </c>
      <c r="J1346" s="139" t="s">
        <v>103</v>
      </c>
      <c r="K1346" s="139">
        <v>17876</v>
      </c>
      <c r="L1346" s="139" t="s">
        <v>6154</v>
      </c>
      <c r="M1346" s="139">
        <v>0</v>
      </c>
      <c r="N1346" s="139" t="s">
        <v>6155</v>
      </c>
    </row>
    <row r="1347" spans="1:14" ht="15.75" customHeight="1">
      <c r="A1347" s="139">
        <v>2018</v>
      </c>
      <c r="B1347" s="100" t="s">
        <v>633</v>
      </c>
      <c r="C1347" s="139" t="s">
        <v>6156</v>
      </c>
      <c r="D1347" s="139">
        <v>1013281</v>
      </c>
      <c r="E1347" s="139" t="s">
        <v>6157</v>
      </c>
      <c r="F1347" s="139">
        <v>21.309854000000001</v>
      </c>
      <c r="G1347" s="139">
        <v>-158.111997</v>
      </c>
      <c r="H1347" s="139" t="s">
        <v>6158</v>
      </c>
      <c r="I1347" s="139" t="s">
        <v>4312</v>
      </c>
      <c r="J1347" s="139" t="s">
        <v>31</v>
      </c>
      <c r="K1347" s="139">
        <v>96707</v>
      </c>
      <c r="L1347" s="139" t="s">
        <v>6159</v>
      </c>
      <c r="M1347" s="139">
        <v>336621</v>
      </c>
      <c r="N1347" s="139" t="s">
        <v>3537</v>
      </c>
    </row>
    <row r="1348" spans="1:14" ht="15.75" customHeight="1">
      <c r="A1348" s="139">
        <v>2018</v>
      </c>
      <c r="B1348" s="100" t="s">
        <v>633</v>
      </c>
      <c r="C1348" s="139" t="s">
        <v>6160</v>
      </c>
      <c r="D1348" s="139">
        <v>1007844</v>
      </c>
      <c r="E1348" s="139" t="s">
        <v>6161</v>
      </c>
      <c r="F1348" s="139">
        <v>39.840000000000003</v>
      </c>
      <c r="G1348" s="139">
        <v>-75.258300000000006</v>
      </c>
      <c r="H1348" s="139" t="s">
        <v>6162</v>
      </c>
      <c r="I1348" s="139" t="s">
        <v>6163</v>
      </c>
      <c r="J1348" s="139" t="s">
        <v>81</v>
      </c>
      <c r="K1348" s="139">
        <v>8066</v>
      </c>
      <c r="L1348" s="139" t="s">
        <v>3078</v>
      </c>
      <c r="M1348" s="139">
        <v>1689577</v>
      </c>
      <c r="N1348" s="139" t="s">
        <v>1745</v>
      </c>
    </row>
    <row r="1349" spans="1:14" ht="15.75" customHeight="1">
      <c r="A1349" s="139">
        <v>2018</v>
      </c>
      <c r="B1349" s="100" t="s">
        <v>633</v>
      </c>
      <c r="C1349" s="139" t="s">
        <v>6164</v>
      </c>
      <c r="D1349" s="139">
        <v>1003151</v>
      </c>
      <c r="E1349" s="139" t="s">
        <v>6165</v>
      </c>
      <c r="F1349" s="139">
        <v>41.076799999999999</v>
      </c>
      <c r="G1349" s="139">
        <v>-74.018100000000004</v>
      </c>
      <c r="H1349" s="139" t="s">
        <v>6166</v>
      </c>
      <c r="I1349" s="139" t="s">
        <v>6167</v>
      </c>
      <c r="J1349" s="139" t="s">
        <v>87</v>
      </c>
      <c r="K1349" s="139">
        <v>10965</v>
      </c>
      <c r="L1349" s="139" t="s">
        <v>6168</v>
      </c>
      <c r="M1349" s="139">
        <v>93074</v>
      </c>
      <c r="N1349" s="139" t="s">
        <v>1054</v>
      </c>
    </row>
    <row r="1350" spans="1:14" ht="15.75" customHeight="1">
      <c r="A1350" s="139">
        <v>2018</v>
      </c>
      <c r="B1350" s="100" t="s">
        <v>633</v>
      </c>
      <c r="C1350" s="139" t="s">
        <v>6169</v>
      </c>
      <c r="D1350" s="139">
        <v>1010424</v>
      </c>
      <c r="E1350" s="139" t="s">
        <v>6170</v>
      </c>
      <c r="F1350" s="139">
        <v>33.454949999999997</v>
      </c>
      <c r="G1350" s="139">
        <v>-117.10169999999999</v>
      </c>
      <c r="H1350" s="139" t="s">
        <v>4450</v>
      </c>
      <c r="I1350" s="139" t="s">
        <v>4451</v>
      </c>
      <c r="J1350" s="139" t="s">
        <v>15</v>
      </c>
      <c r="K1350" s="139">
        <v>92593</v>
      </c>
      <c r="L1350" s="139" t="s">
        <v>6171</v>
      </c>
      <c r="M1350" s="139">
        <v>25632</v>
      </c>
      <c r="N1350" s="139" t="s">
        <v>1054</v>
      </c>
    </row>
    <row r="1351" spans="1:14" ht="15.75" customHeight="1">
      <c r="A1351" s="139">
        <v>2018</v>
      </c>
      <c r="B1351" s="100" t="s">
        <v>633</v>
      </c>
      <c r="C1351" s="139" t="s">
        <v>6172</v>
      </c>
      <c r="D1351" s="139">
        <v>1010046</v>
      </c>
      <c r="E1351" s="139" t="s">
        <v>6173</v>
      </c>
      <c r="F1351" s="139">
        <v>32.5749</v>
      </c>
      <c r="G1351" s="139">
        <v>-89.324290000000005</v>
      </c>
      <c r="H1351" s="139" t="s">
        <v>6174</v>
      </c>
      <c r="I1351" s="139" t="s">
        <v>6175</v>
      </c>
      <c r="J1351" s="139" t="s">
        <v>65</v>
      </c>
      <c r="K1351" s="139">
        <v>39359</v>
      </c>
      <c r="L1351" s="139" t="s">
        <v>6176</v>
      </c>
      <c r="M1351" s="139">
        <v>1069</v>
      </c>
      <c r="N1351" s="139" t="s">
        <v>1127</v>
      </c>
    </row>
    <row r="1352" spans="1:14" ht="15.75" customHeight="1">
      <c r="A1352" s="139">
        <v>2018</v>
      </c>
      <c r="B1352" s="100" t="s">
        <v>633</v>
      </c>
      <c r="C1352" s="139" t="s">
        <v>6177</v>
      </c>
      <c r="D1352" s="139">
        <v>1001751</v>
      </c>
      <c r="E1352" s="139" t="s">
        <v>6178</v>
      </c>
      <c r="F1352" s="139">
        <v>40.813761</v>
      </c>
      <c r="G1352" s="139">
        <v>-77.858613000000005</v>
      </c>
      <c r="H1352" s="139" t="s">
        <v>6179</v>
      </c>
      <c r="I1352" s="139" t="s">
        <v>6180</v>
      </c>
      <c r="J1352" s="139" t="s">
        <v>103</v>
      </c>
      <c r="K1352" s="139">
        <v>16802</v>
      </c>
      <c r="L1352" s="139" t="s">
        <v>5937</v>
      </c>
      <c r="M1352" s="139">
        <v>114385</v>
      </c>
      <c r="N1352" s="139" t="s">
        <v>1054</v>
      </c>
    </row>
    <row r="1353" spans="1:14" ht="15.75" customHeight="1">
      <c r="A1353" s="139">
        <v>2018</v>
      </c>
      <c r="B1353" s="100" t="s">
        <v>633</v>
      </c>
      <c r="C1353" s="139" t="s">
        <v>6181</v>
      </c>
      <c r="D1353" s="139">
        <v>1003637</v>
      </c>
      <c r="E1353" s="139" t="s">
        <v>6182</v>
      </c>
      <c r="F1353" s="139">
        <v>41.028280000000002</v>
      </c>
      <c r="G1353" s="139">
        <v>-78.424620000000004</v>
      </c>
      <c r="H1353" s="139" t="s">
        <v>6183</v>
      </c>
      <c r="I1353" s="139" t="s">
        <v>6184</v>
      </c>
      <c r="J1353" s="139" t="s">
        <v>103</v>
      </c>
      <c r="K1353" s="139">
        <v>16830</v>
      </c>
      <c r="L1353" s="139" t="s">
        <v>6185</v>
      </c>
      <c r="M1353" s="139">
        <v>166395</v>
      </c>
      <c r="N1353" s="139" t="s">
        <v>1127</v>
      </c>
    </row>
    <row r="1354" spans="1:14" ht="15.75" customHeight="1">
      <c r="A1354" s="139">
        <v>2018</v>
      </c>
      <c r="B1354" s="100" t="s">
        <v>633</v>
      </c>
      <c r="C1354" s="139" t="s">
        <v>6186</v>
      </c>
      <c r="D1354" s="139">
        <v>1009512</v>
      </c>
      <c r="E1354" s="139" t="s">
        <v>6187</v>
      </c>
      <c r="F1354" s="139">
        <v>38.698160000000001</v>
      </c>
      <c r="G1354" s="139">
        <v>-75.382499999999993</v>
      </c>
      <c r="H1354" s="139" t="s">
        <v>3952</v>
      </c>
      <c r="I1354" s="139" t="s">
        <v>5408</v>
      </c>
      <c r="J1354" s="139" t="s">
        <v>23</v>
      </c>
      <c r="K1354" s="139">
        <v>19947</v>
      </c>
      <c r="L1354" s="139" t="s">
        <v>5941</v>
      </c>
      <c r="M1354" s="139">
        <v>7538</v>
      </c>
      <c r="N1354" s="139" t="s">
        <v>1127</v>
      </c>
    </row>
    <row r="1355" spans="1:14" ht="15.75" customHeight="1">
      <c r="A1355" s="139">
        <v>2018</v>
      </c>
      <c r="B1355" s="100" t="s">
        <v>633</v>
      </c>
      <c r="C1355" s="139" t="s">
        <v>6188</v>
      </c>
      <c r="D1355" s="139">
        <v>1002715</v>
      </c>
      <c r="E1355" s="139" t="s">
        <v>6189</v>
      </c>
      <c r="F1355" s="139">
        <v>38.384765000000002</v>
      </c>
      <c r="G1355" s="139">
        <v>-75.527107000000001</v>
      </c>
      <c r="H1355" s="139" t="s">
        <v>4016</v>
      </c>
      <c r="I1355" s="139" t="s">
        <v>6190</v>
      </c>
      <c r="J1355" s="139" t="s">
        <v>55</v>
      </c>
      <c r="K1355" s="139">
        <v>21802</v>
      </c>
      <c r="L1355" s="139" t="s">
        <v>5941</v>
      </c>
      <c r="M1355" s="139">
        <v>43711</v>
      </c>
      <c r="N1355" s="139" t="s">
        <v>1054</v>
      </c>
    </row>
    <row r="1356" spans="1:14" ht="15.75" customHeight="1">
      <c r="A1356" s="139">
        <v>2018</v>
      </c>
      <c r="B1356" s="100" t="s">
        <v>633</v>
      </c>
      <c r="C1356" s="139" t="s">
        <v>6191</v>
      </c>
      <c r="D1356" s="139">
        <v>1006941</v>
      </c>
      <c r="E1356" s="139" t="s">
        <v>6192</v>
      </c>
      <c r="F1356" s="139">
        <v>41.331899999999997</v>
      </c>
      <c r="G1356" s="139">
        <v>-72.0792</v>
      </c>
      <c r="H1356" s="139" t="s">
        <v>6193</v>
      </c>
      <c r="I1356" s="139" t="s">
        <v>6194</v>
      </c>
      <c r="J1356" s="139" t="s">
        <v>20</v>
      </c>
      <c r="K1356" s="139">
        <v>6340</v>
      </c>
      <c r="L1356" s="139" t="s">
        <v>6195</v>
      </c>
      <c r="M1356" s="139">
        <v>93204</v>
      </c>
      <c r="N1356" s="139" t="s">
        <v>1054</v>
      </c>
    </row>
    <row r="1357" spans="1:14" ht="15.75" customHeight="1">
      <c r="A1357" s="139">
        <v>2018</v>
      </c>
      <c r="B1357" s="100" t="s">
        <v>633</v>
      </c>
      <c r="C1357" s="139" t="s">
        <v>6196</v>
      </c>
      <c r="D1357" s="139">
        <v>1001261</v>
      </c>
      <c r="E1357" s="139" t="s">
        <v>6197</v>
      </c>
      <c r="F1357" s="139">
        <v>39.905799999999999</v>
      </c>
      <c r="G1357" s="139">
        <v>-75.212199999999996</v>
      </c>
      <c r="H1357" s="139" t="s">
        <v>5535</v>
      </c>
      <c r="I1357" s="139" t="s">
        <v>6198</v>
      </c>
      <c r="J1357" s="139" t="s">
        <v>103</v>
      </c>
      <c r="K1357" s="139">
        <v>19145</v>
      </c>
      <c r="L1357" s="139" t="s">
        <v>6199</v>
      </c>
      <c r="M1357" s="139">
        <v>3195630</v>
      </c>
      <c r="N1357" s="139" t="s">
        <v>1306</v>
      </c>
    </row>
    <row r="1358" spans="1:14" ht="15.75" customHeight="1">
      <c r="A1358" s="139">
        <v>2018</v>
      </c>
      <c r="B1358" s="100" t="s">
        <v>633</v>
      </c>
      <c r="C1358" s="139" t="s">
        <v>6200</v>
      </c>
      <c r="D1358" s="139">
        <v>1003707</v>
      </c>
      <c r="E1358" s="139" t="s">
        <v>6201</v>
      </c>
      <c r="F1358" s="139">
        <v>37.473166999999997</v>
      </c>
      <c r="G1358" s="139">
        <v>-77.429490000000001</v>
      </c>
      <c r="H1358" s="139" t="s">
        <v>5633</v>
      </c>
      <c r="I1358" s="139" t="s">
        <v>6202</v>
      </c>
      <c r="J1358" s="139" t="s">
        <v>123</v>
      </c>
      <c r="K1358" s="139">
        <v>23234</v>
      </c>
      <c r="L1358" s="139" t="s">
        <v>5962</v>
      </c>
      <c r="M1358" s="139">
        <v>42695</v>
      </c>
      <c r="N1358" s="139" t="s">
        <v>1054</v>
      </c>
    </row>
    <row r="1359" spans="1:14" ht="15.75" customHeight="1">
      <c r="A1359" s="139">
        <v>2018</v>
      </c>
      <c r="B1359" s="100" t="s">
        <v>633</v>
      </c>
      <c r="C1359" s="139" t="s">
        <v>6203</v>
      </c>
      <c r="D1359" s="139">
        <v>1004305</v>
      </c>
      <c r="E1359" s="139" t="s">
        <v>6204</v>
      </c>
      <c r="F1359" s="139">
        <v>40.636499999999998</v>
      </c>
      <c r="G1359" s="139">
        <v>-74.219899999999996</v>
      </c>
      <c r="H1359" s="139" t="s">
        <v>6205</v>
      </c>
      <c r="I1359" s="139" t="s">
        <v>2339</v>
      </c>
      <c r="J1359" s="139" t="s">
        <v>81</v>
      </c>
      <c r="K1359" s="139">
        <v>7036</v>
      </c>
      <c r="L1359" s="139" t="s">
        <v>1997</v>
      </c>
      <c r="M1359" s="139">
        <v>2013597</v>
      </c>
      <c r="N1359" s="139" t="s">
        <v>1745</v>
      </c>
    </row>
    <row r="1360" spans="1:14" ht="15.75" customHeight="1">
      <c r="A1360" s="139">
        <v>2018</v>
      </c>
      <c r="B1360" s="100" t="s">
        <v>633</v>
      </c>
      <c r="C1360" s="139" t="s">
        <v>6206</v>
      </c>
      <c r="D1360" s="139">
        <v>1001964</v>
      </c>
      <c r="E1360" s="139" t="s">
        <v>6207</v>
      </c>
      <c r="F1360" s="139">
        <v>33.8048</v>
      </c>
      <c r="G1360" s="139">
        <v>-118.2431</v>
      </c>
      <c r="H1360" s="139" t="s">
        <v>5033</v>
      </c>
      <c r="I1360" s="139" t="s">
        <v>1411</v>
      </c>
      <c r="J1360" s="139" t="s">
        <v>15</v>
      </c>
      <c r="K1360" s="139">
        <v>90745</v>
      </c>
      <c r="L1360" s="139" t="s">
        <v>1997</v>
      </c>
      <c r="M1360" s="139">
        <v>639103</v>
      </c>
      <c r="N1360" s="139" t="s">
        <v>2003</v>
      </c>
    </row>
    <row r="1361" spans="1:14" ht="15.75" customHeight="1">
      <c r="A1361" s="139">
        <v>2018</v>
      </c>
      <c r="B1361" s="100" t="s">
        <v>633</v>
      </c>
      <c r="C1361" s="139" t="s">
        <v>6208</v>
      </c>
      <c r="D1361" s="139">
        <v>1006843</v>
      </c>
      <c r="E1361" s="139" t="s">
        <v>6209</v>
      </c>
      <c r="F1361" s="139">
        <v>33.774469000000003</v>
      </c>
      <c r="G1361" s="139">
        <v>-118.290696</v>
      </c>
      <c r="H1361" s="139" t="s">
        <v>3018</v>
      </c>
      <c r="I1361" s="139" t="s">
        <v>1411</v>
      </c>
      <c r="J1361" s="139" t="s">
        <v>15</v>
      </c>
      <c r="K1361" s="139">
        <v>90744</v>
      </c>
      <c r="L1361" s="139" t="s">
        <v>1997</v>
      </c>
      <c r="M1361" s="139">
        <v>1431469</v>
      </c>
      <c r="N1361" s="139" t="s">
        <v>2428</v>
      </c>
    </row>
    <row r="1362" spans="1:14" ht="15.75" customHeight="1">
      <c r="A1362" s="139">
        <v>2018</v>
      </c>
      <c r="B1362" s="100" t="s">
        <v>633</v>
      </c>
      <c r="C1362" s="139" t="s">
        <v>6210</v>
      </c>
      <c r="D1362" s="139">
        <v>1001920</v>
      </c>
      <c r="E1362" s="139" t="s">
        <v>6211</v>
      </c>
      <c r="F1362" s="139">
        <v>36.688070000000003</v>
      </c>
      <c r="G1362" s="139">
        <v>-97.087860000000006</v>
      </c>
      <c r="H1362" s="139" t="s">
        <v>6212</v>
      </c>
      <c r="I1362" s="139" t="s">
        <v>6213</v>
      </c>
      <c r="J1362" s="139" t="s">
        <v>98</v>
      </c>
      <c r="K1362" s="139">
        <v>74601</v>
      </c>
      <c r="L1362" s="139" t="s">
        <v>1997</v>
      </c>
      <c r="M1362" s="139">
        <v>1848562</v>
      </c>
      <c r="N1362" s="139" t="s">
        <v>1745</v>
      </c>
    </row>
    <row r="1363" spans="1:14" ht="15.75" customHeight="1">
      <c r="A1363" s="139">
        <v>2018</v>
      </c>
      <c r="B1363" s="100" t="s">
        <v>633</v>
      </c>
      <c r="C1363" s="139" t="s">
        <v>6214</v>
      </c>
      <c r="D1363" s="139">
        <v>1007196</v>
      </c>
      <c r="E1363" s="139" t="s">
        <v>6215</v>
      </c>
      <c r="F1363" s="139">
        <v>36.946100000000001</v>
      </c>
      <c r="G1363" s="139">
        <v>-89.0792</v>
      </c>
      <c r="H1363" s="139" t="s">
        <v>6216</v>
      </c>
      <c r="I1363" s="139" t="s">
        <v>6217</v>
      </c>
      <c r="J1363" s="139" t="s">
        <v>47</v>
      </c>
      <c r="K1363" s="139">
        <v>42087</v>
      </c>
      <c r="L1363" s="139" t="s">
        <v>6218</v>
      </c>
      <c r="M1363" s="139">
        <v>0</v>
      </c>
      <c r="N1363" s="139" t="s">
        <v>1979</v>
      </c>
    </row>
    <row r="1364" spans="1:14" ht="15.75" customHeight="1">
      <c r="A1364" s="139">
        <v>2018</v>
      </c>
      <c r="B1364" s="100" t="s">
        <v>633</v>
      </c>
      <c r="C1364" s="139" t="s">
        <v>6219</v>
      </c>
      <c r="D1364" s="139">
        <v>1011751</v>
      </c>
      <c r="E1364" s="139" t="s">
        <v>6220</v>
      </c>
      <c r="F1364" s="139">
        <v>39.059283999999998</v>
      </c>
      <c r="G1364" s="139">
        <v>-78.971180000000004</v>
      </c>
      <c r="H1364" s="139" t="s">
        <v>6221</v>
      </c>
      <c r="I1364" s="139" t="s">
        <v>6222</v>
      </c>
      <c r="J1364" s="139" t="s">
        <v>129</v>
      </c>
      <c r="K1364" s="139">
        <v>26836</v>
      </c>
      <c r="L1364" s="139" t="s">
        <v>4580</v>
      </c>
      <c r="M1364" s="139">
        <v>35781</v>
      </c>
      <c r="N1364" s="139" t="s">
        <v>1054</v>
      </c>
    </row>
    <row r="1365" spans="1:14" ht="15.75" customHeight="1">
      <c r="A1365" s="139">
        <v>2018</v>
      </c>
      <c r="B1365" s="100" t="s">
        <v>633</v>
      </c>
      <c r="C1365" s="139" t="s">
        <v>6223</v>
      </c>
      <c r="D1365" s="139">
        <v>1002499</v>
      </c>
      <c r="E1365" s="139" t="s">
        <v>6224</v>
      </c>
      <c r="F1365" s="139">
        <v>41.617626000000001</v>
      </c>
      <c r="G1365" s="139">
        <v>-83.555237000000005</v>
      </c>
      <c r="H1365" s="139" t="s">
        <v>6225</v>
      </c>
      <c r="I1365" s="139" t="s">
        <v>6226</v>
      </c>
      <c r="J1365" s="139" t="s">
        <v>95</v>
      </c>
      <c r="K1365" s="139">
        <v>43460</v>
      </c>
      <c r="L1365" s="139" t="s">
        <v>5988</v>
      </c>
      <c r="M1365" s="139">
        <v>179066</v>
      </c>
      <c r="N1365" s="139" t="s">
        <v>1050</v>
      </c>
    </row>
    <row r="1366" spans="1:14" ht="15.75" customHeight="1">
      <c r="A1366" s="139">
        <v>2018</v>
      </c>
      <c r="B1366" s="100" t="s">
        <v>633</v>
      </c>
      <c r="C1366" s="139" t="s">
        <v>6227</v>
      </c>
      <c r="D1366" s="139">
        <v>1004199</v>
      </c>
      <c r="E1366" s="139" t="s">
        <v>6228</v>
      </c>
      <c r="F1366" s="139">
        <v>39.871699999999997</v>
      </c>
      <c r="G1366" s="139">
        <v>-76.866399999999999</v>
      </c>
      <c r="H1366" s="139" t="s">
        <v>6229</v>
      </c>
      <c r="I1366" s="139" t="s">
        <v>3530</v>
      </c>
      <c r="J1366" s="139" t="s">
        <v>103</v>
      </c>
      <c r="K1366" s="139">
        <v>17362</v>
      </c>
      <c r="L1366" s="139" t="s">
        <v>6230</v>
      </c>
      <c r="M1366" s="139">
        <v>422049</v>
      </c>
      <c r="N1366" s="139" t="s">
        <v>1448</v>
      </c>
    </row>
    <row r="1367" spans="1:14" ht="15.75" customHeight="1">
      <c r="A1367" s="139">
        <v>2018</v>
      </c>
      <c r="B1367" s="100" t="s">
        <v>633</v>
      </c>
      <c r="C1367" s="139" t="s">
        <v>6231</v>
      </c>
      <c r="D1367" s="139">
        <v>1000183</v>
      </c>
      <c r="E1367" s="139" t="s">
        <v>6232</v>
      </c>
      <c r="F1367" s="139">
        <v>39.326500000000003</v>
      </c>
      <c r="G1367" s="139">
        <v>-82.974400000000003</v>
      </c>
      <c r="H1367" s="139" t="s">
        <v>6233</v>
      </c>
      <c r="I1367" s="139" t="s">
        <v>6234</v>
      </c>
      <c r="J1367" s="139" t="s">
        <v>95</v>
      </c>
      <c r="K1367" s="139">
        <v>45601</v>
      </c>
      <c r="L1367" s="139" t="s">
        <v>6235</v>
      </c>
      <c r="M1367" s="139">
        <v>311029</v>
      </c>
      <c r="N1367" s="139" t="s">
        <v>1448</v>
      </c>
    </row>
    <row r="1368" spans="1:14" ht="15.75" customHeight="1">
      <c r="A1368" s="139">
        <v>2018</v>
      </c>
      <c r="B1368" s="100" t="s">
        <v>633</v>
      </c>
      <c r="C1368" s="139" t="s">
        <v>6236</v>
      </c>
      <c r="D1368" s="139">
        <v>1007529</v>
      </c>
      <c r="E1368" s="139" t="s">
        <v>6237</v>
      </c>
      <c r="F1368" s="139">
        <v>42.732855000000001</v>
      </c>
      <c r="G1368" s="139">
        <v>-96.252701999999999</v>
      </c>
      <c r="H1368" s="139" t="s">
        <v>6238</v>
      </c>
      <c r="I1368" s="139" t="s">
        <v>3110</v>
      </c>
      <c r="J1368" s="139" t="s">
        <v>42</v>
      </c>
      <c r="K1368" s="139">
        <v>51038</v>
      </c>
      <c r="L1368" s="139" t="s">
        <v>6239</v>
      </c>
      <c r="M1368" s="139">
        <v>70353</v>
      </c>
      <c r="N1368" s="139" t="s">
        <v>1054</v>
      </c>
    </row>
    <row r="1369" spans="1:14" ht="15.75" customHeight="1">
      <c r="A1369" s="139">
        <v>2018</v>
      </c>
      <c r="B1369" s="100" t="s">
        <v>633</v>
      </c>
      <c r="C1369" s="139" t="s">
        <v>6240</v>
      </c>
      <c r="D1369" s="139">
        <v>1005020</v>
      </c>
      <c r="E1369" s="139" t="s">
        <v>6241</v>
      </c>
      <c r="F1369" s="139">
        <v>44.100799000000002</v>
      </c>
      <c r="G1369" s="139">
        <v>-94.275835000000001</v>
      </c>
      <c r="H1369" s="139" t="s">
        <v>6242</v>
      </c>
      <c r="I1369" s="139" t="s">
        <v>1151</v>
      </c>
      <c r="J1369" s="139" t="s">
        <v>62</v>
      </c>
      <c r="K1369" s="139">
        <v>56055</v>
      </c>
      <c r="L1369" s="139" t="s">
        <v>5850</v>
      </c>
      <c r="M1369" s="139">
        <v>88017</v>
      </c>
      <c r="N1369" s="139" t="s">
        <v>1054</v>
      </c>
    </row>
    <row r="1370" spans="1:14" ht="15.75" customHeight="1">
      <c r="A1370" s="139">
        <v>2018</v>
      </c>
      <c r="B1370" s="100" t="s">
        <v>633</v>
      </c>
      <c r="C1370" s="139" t="s">
        <v>6243</v>
      </c>
      <c r="D1370" s="139">
        <v>1004713</v>
      </c>
      <c r="E1370" s="139" t="s">
        <v>6244</v>
      </c>
      <c r="F1370" s="139">
        <v>45.301333</v>
      </c>
      <c r="G1370" s="139">
        <v>-96.511360999999994</v>
      </c>
      <c r="H1370" s="139" t="s">
        <v>6245</v>
      </c>
      <c r="I1370" s="139" t="s">
        <v>2388</v>
      </c>
      <c r="J1370" s="139" t="s">
        <v>110</v>
      </c>
      <c r="K1370" s="139">
        <v>57216</v>
      </c>
      <c r="L1370" s="139" t="s">
        <v>5850</v>
      </c>
      <c r="M1370" s="139">
        <v>93768</v>
      </c>
      <c r="N1370" s="139" t="s">
        <v>1054</v>
      </c>
    </row>
    <row r="1371" spans="1:14" ht="15.75" customHeight="1">
      <c r="A1371" s="139">
        <v>2018</v>
      </c>
      <c r="B1371" s="100" t="s">
        <v>633</v>
      </c>
      <c r="C1371" s="139" t="s">
        <v>6246</v>
      </c>
      <c r="D1371" s="139">
        <v>1007830</v>
      </c>
      <c r="E1371" s="139" t="s">
        <v>6247</v>
      </c>
      <c r="F1371" s="139">
        <v>43.897083000000002</v>
      </c>
      <c r="G1371" s="139">
        <v>-95.045277999999996</v>
      </c>
      <c r="H1371" s="139" t="s">
        <v>6248</v>
      </c>
      <c r="I1371" s="139" t="s">
        <v>4123</v>
      </c>
      <c r="J1371" s="139" t="s">
        <v>62</v>
      </c>
      <c r="K1371" s="139">
        <v>56118</v>
      </c>
      <c r="L1371" s="139" t="s">
        <v>5850</v>
      </c>
      <c r="M1371" s="139">
        <v>56959</v>
      </c>
      <c r="N1371" s="139" t="s">
        <v>1133</v>
      </c>
    </row>
    <row r="1372" spans="1:14" ht="15.75" customHeight="1">
      <c r="A1372" s="139">
        <v>2018</v>
      </c>
      <c r="B1372" s="100" t="s">
        <v>633</v>
      </c>
      <c r="C1372" s="139" t="s">
        <v>6249</v>
      </c>
      <c r="D1372" s="139">
        <v>1006084</v>
      </c>
      <c r="E1372" s="139" t="s">
        <v>6250</v>
      </c>
      <c r="F1372" s="139">
        <v>41.85951</v>
      </c>
      <c r="G1372" s="139">
        <v>-94.636039999999994</v>
      </c>
      <c r="H1372" s="139" t="s">
        <v>6251</v>
      </c>
      <c r="I1372" s="139" t="s">
        <v>3410</v>
      </c>
      <c r="J1372" s="139" t="s">
        <v>42</v>
      </c>
      <c r="K1372" s="139">
        <v>50058</v>
      </c>
      <c r="L1372" s="139" t="s">
        <v>5850</v>
      </c>
      <c r="M1372" s="139">
        <v>73918</v>
      </c>
      <c r="N1372" s="139" t="s">
        <v>1054</v>
      </c>
    </row>
    <row r="1373" spans="1:14" ht="15.75" customHeight="1">
      <c r="A1373" s="139">
        <v>2018</v>
      </c>
      <c r="B1373" s="100" t="s">
        <v>633</v>
      </c>
      <c r="C1373" s="139" t="s">
        <v>6252</v>
      </c>
      <c r="D1373" s="139">
        <v>1007809</v>
      </c>
      <c r="E1373" s="139" t="s">
        <v>6253</v>
      </c>
      <c r="F1373" s="139">
        <v>39.748100000000001</v>
      </c>
      <c r="G1373" s="139">
        <v>-92.385099999999994</v>
      </c>
      <c r="H1373" s="139" t="s">
        <v>1772</v>
      </c>
      <c r="I1373" s="139" t="s">
        <v>4477</v>
      </c>
      <c r="J1373" s="139" t="s">
        <v>68</v>
      </c>
      <c r="K1373" s="139">
        <v>63552</v>
      </c>
      <c r="L1373" s="139" t="s">
        <v>5850</v>
      </c>
      <c r="M1373" s="139">
        <v>47205</v>
      </c>
      <c r="N1373" s="139" t="s">
        <v>1133</v>
      </c>
    </row>
    <row r="1374" spans="1:14" ht="15.75" customHeight="1">
      <c r="A1374" s="139">
        <v>2018</v>
      </c>
      <c r="B1374" s="100" t="s">
        <v>633</v>
      </c>
      <c r="C1374" s="139" t="s">
        <v>6254</v>
      </c>
      <c r="D1374" s="139">
        <v>1009807</v>
      </c>
      <c r="E1374" s="139" t="s">
        <v>6255</v>
      </c>
      <c r="F1374" s="139">
        <v>44.853119999999997</v>
      </c>
      <c r="G1374" s="139">
        <v>-93.230099999999993</v>
      </c>
      <c r="H1374" s="139" t="s">
        <v>6256</v>
      </c>
      <c r="I1374" s="139" t="s">
        <v>2534</v>
      </c>
      <c r="J1374" s="139" t="s">
        <v>62</v>
      </c>
      <c r="K1374" s="139">
        <v>55425</v>
      </c>
      <c r="L1374" s="139" t="s">
        <v>6257</v>
      </c>
      <c r="M1374" s="139">
        <v>2947</v>
      </c>
      <c r="N1374" s="139" t="s">
        <v>1368</v>
      </c>
    </row>
    <row r="1375" spans="1:14" ht="15.75" customHeight="1">
      <c r="A1375" s="139">
        <v>2018</v>
      </c>
      <c r="B1375" s="100" t="s">
        <v>633</v>
      </c>
      <c r="C1375" s="139" t="s">
        <v>6258</v>
      </c>
      <c r="D1375" s="139">
        <v>1000328</v>
      </c>
      <c r="E1375" s="139" t="s">
        <v>6259</v>
      </c>
      <c r="F1375" s="139">
        <v>34.170552000000001</v>
      </c>
      <c r="G1375" s="139">
        <v>-103.36991</v>
      </c>
      <c r="H1375" s="139" t="s">
        <v>6260</v>
      </c>
      <c r="I1375" s="139" t="s">
        <v>6261</v>
      </c>
      <c r="J1375" s="139" t="s">
        <v>84</v>
      </c>
      <c r="K1375" s="139">
        <v>88130</v>
      </c>
      <c r="L1375" s="139" t="s">
        <v>6262</v>
      </c>
      <c r="M1375" s="139">
        <v>32108</v>
      </c>
      <c r="N1375" s="139" t="s">
        <v>1054</v>
      </c>
    </row>
    <row r="1376" spans="1:14" ht="15.75" customHeight="1">
      <c r="A1376" s="139">
        <v>2018</v>
      </c>
      <c r="B1376" s="100" t="s">
        <v>633</v>
      </c>
      <c r="C1376" s="139" t="s">
        <v>6263</v>
      </c>
      <c r="D1376" s="139">
        <v>1005725</v>
      </c>
      <c r="E1376" s="139" t="s">
        <v>6264</v>
      </c>
      <c r="F1376" s="139">
        <v>35.713997999999997</v>
      </c>
      <c r="G1376" s="139">
        <v>-78.836281</v>
      </c>
      <c r="H1376" s="139" t="s">
        <v>6265</v>
      </c>
      <c r="I1376" s="139" t="s">
        <v>5459</v>
      </c>
      <c r="J1376" s="139" t="s">
        <v>89</v>
      </c>
      <c r="K1376" s="139">
        <v>27539</v>
      </c>
      <c r="L1376" s="139" t="s">
        <v>6266</v>
      </c>
      <c r="M1376" s="139">
        <v>33845</v>
      </c>
      <c r="N1376" s="139" t="s">
        <v>1054</v>
      </c>
    </row>
    <row r="1377" spans="1:14" ht="15.75" customHeight="1">
      <c r="A1377" s="139">
        <v>2018</v>
      </c>
      <c r="B1377" s="100" t="s">
        <v>633</v>
      </c>
      <c r="C1377" s="139" t="s">
        <v>6267</v>
      </c>
      <c r="D1377" s="139">
        <v>1006019</v>
      </c>
      <c r="E1377" s="139" t="s">
        <v>6268</v>
      </c>
      <c r="F1377" s="139">
        <v>31.78603</v>
      </c>
      <c r="G1377" s="139">
        <v>-99.093530000000001</v>
      </c>
      <c r="H1377" s="139" t="s">
        <v>1047</v>
      </c>
      <c r="I1377" s="139" t="s">
        <v>1107</v>
      </c>
      <c r="J1377" s="139" t="s">
        <v>115</v>
      </c>
      <c r="K1377" s="139">
        <v>76801</v>
      </c>
      <c r="L1377" s="139" t="s">
        <v>6266</v>
      </c>
      <c r="M1377" s="139">
        <v>26866</v>
      </c>
      <c r="N1377" s="139" t="s">
        <v>1054</v>
      </c>
    </row>
    <row r="1378" spans="1:14" ht="15.75" customHeight="1">
      <c r="A1378" s="139">
        <v>2018</v>
      </c>
      <c r="B1378" s="100" t="s">
        <v>633</v>
      </c>
      <c r="C1378" s="139" t="s">
        <v>6269</v>
      </c>
      <c r="D1378" s="139">
        <v>1006211</v>
      </c>
      <c r="E1378" s="139" t="s">
        <v>6270</v>
      </c>
      <c r="F1378" s="139">
        <v>41.36983</v>
      </c>
      <c r="G1378" s="139">
        <v>-91.113680000000002</v>
      </c>
      <c r="H1378" s="139" t="s">
        <v>6271</v>
      </c>
      <c r="I1378" s="139" t="s">
        <v>3809</v>
      </c>
      <c r="J1378" s="139" t="s">
        <v>42</v>
      </c>
      <c r="K1378" s="139">
        <v>52761</v>
      </c>
      <c r="L1378" s="139" t="s">
        <v>6266</v>
      </c>
      <c r="M1378" s="139">
        <v>29644</v>
      </c>
      <c r="N1378" s="139" t="s">
        <v>1054</v>
      </c>
    </row>
    <row r="1379" spans="1:14" ht="15.75" customHeight="1">
      <c r="A1379" s="139">
        <v>2018</v>
      </c>
      <c r="B1379" s="100" t="s">
        <v>633</v>
      </c>
      <c r="C1379" s="139" t="s">
        <v>6272</v>
      </c>
      <c r="D1379" s="139">
        <v>1011656</v>
      </c>
      <c r="E1379" s="139" t="s">
        <v>6273</v>
      </c>
      <c r="F1379" s="139">
        <v>37.689653999999997</v>
      </c>
      <c r="G1379" s="139">
        <v>-98.714758000000003</v>
      </c>
      <c r="H1379" s="139" t="s">
        <v>6274</v>
      </c>
      <c r="I1379" s="139" t="s">
        <v>6275</v>
      </c>
      <c r="J1379" s="139" t="s">
        <v>44</v>
      </c>
      <c r="K1379" s="139">
        <v>67124</v>
      </c>
      <c r="L1379" s="139" t="s">
        <v>6276</v>
      </c>
      <c r="M1379" s="139">
        <v>59332</v>
      </c>
      <c r="N1379" s="139" t="s">
        <v>1054</v>
      </c>
    </row>
    <row r="1380" spans="1:14" ht="15.75" customHeight="1">
      <c r="A1380" s="139">
        <v>2018</v>
      </c>
      <c r="B1380" s="100" t="s">
        <v>633</v>
      </c>
      <c r="C1380" s="139" t="s">
        <v>6277</v>
      </c>
      <c r="D1380" s="139">
        <v>1006994</v>
      </c>
      <c r="E1380" s="139" t="s">
        <v>6278</v>
      </c>
      <c r="F1380" s="139">
        <v>32.373610999999997</v>
      </c>
      <c r="G1380" s="139">
        <v>-93.644166999999996</v>
      </c>
      <c r="H1380" s="139" t="s">
        <v>1927</v>
      </c>
      <c r="I1380" s="139" t="s">
        <v>2224</v>
      </c>
      <c r="J1380" s="139" t="s">
        <v>50</v>
      </c>
      <c r="K1380" s="139">
        <v>71115</v>
      </c>
      <c r="L1380" s="139" t="s">
        <v>6103</v>
      </c>
      <c r="M1380" s="139">
        <v>108258</v>
      </c>
      <c r="N1380" s="139" t="s">
        <v>1054</v>
      </c>
    </row>
    <row r="1381" spans="1:14" ht="15.75" customHeight="1">
      <c r="A1381" s="139">
        <v>2018</v>
      </c>
      <c r="B1381" s="100" t="s">
        <v>633</v>
      </c>
      <c r="C1381" s="139" t="s">
        <v>6279</v>
      </c>
      <c r="D1381" s="139">
        <v>1011979</v>
      </c>
      <c r="E1381" s="139" t="s">
        <v>6280</v>
      </c>
      <c r="F1381" s="139">
        <v>41.481270000000002</v>
      </c>
      <c r="G1381" s="139">
        <v>-87.033609999999996</v>
      </c>
      <c r="H1381" s="139" t="s">
        <v>6281</v>
      </c>
      <c r="I1381" s="139" t="s">
        <v>6282</v>
      </c>
      <c r="J1381" s="139" t="s">
        <v>39</v>
      </c>
      <c r="K1381" s="139">
        <v>46383</v>
      </c>
      <c r="L1381" s="139" t="s">
        <v>6103</v>
      </c>
      <c r="M1381" s="139">
        <v>97353</v>
      </c>
      <c r="N1381" s="139" t="s">
        <v>1054</v>
      </c>
    </row>
    <row r="1382" spans="1:14" ht="15.75" customHeight="1">
      <c r="A1382" s="139">
        <v>2018</v>
      </c>
      <c r="B1382" s="100" t="s">
        <v>633</v>
      </c>
      <c r="C1382" s="139" t="s">
        <v>6283</v>
      </c>
      <c r="D1382" s="139">
        <v>1010696</v>
      </c>
      <c r="E1382" s="139" t="s">
        <v>6284</v>
      </c>
      <c r="F1382" s="139">
        <v>33.869860000000003</v>
      </c>
      <c r="G1382" s="139">
        <v>-118.27629</v>
      </c>
      <c r="H1382" s="139" t="s">
        <v>6285</v>
      </c>
      <c r="I1382" s="139" t="s">
        <v>1411</v>
      </c>
      <c r="J1382" s="139" t="s">
        <v>15</v>
      </c>
      <c r="K1382" s="139">
        <v>90248</v>
      </c>
      <c r="L1382" s="139" t="s">
        <v>6286</v>
      </c>
      <c r="M1382" s="139">
        <v>16751</v>
      </c>
      <c r="N1382" s="139" t="s">
        <v>1054</v>
      </c>
    </row>
    <row r="1383" spans="1:14" ht="15.75" customHeight="1">
      <c r="A1383" s="139">
        <v>2018</v>
      </c>
      <c r="B1383" s="100" t="s">
        <v>633</v>
      </c>
      <c r="C1383" s="139" t="s">
        <v>6287</v>
      </c>
      <c r="D1383" s="139">
        <v>1001244</v>
      </c>
      <c r="E1383" s="139" t="s">
        <v>6288</v>
      </c>
      <c r="F1383" s="139">
        <v>41.573</v>
      </c>
      <c r="G1383" s="139">
        <v>-76.042599999999993</v>
      </c>
      <c r="H1383" s="139" t="s">
        <v>6289</v>
      </c>
      <c r="I1383" s="139" t="s">
        <v>133</v>
      </c>
      <c r="J1383" s="139" t="s">
        <v>103</v>
      </c>
      <c r="K1383" s="139">
        <v>18629</v>
      </c>
      <c r="L1383" s="139" t="s">
        <v>3729</v>
      </c>
      <c r="M1383" s="139">
        <v>693175</v>
      </c>
      <c r="N1383" s="139" t="s">
        <v>1160</v>
      </c>
    </row>
    <row r="1384" spans="1:14" ht="15.75" customHeight="1">
      <c r="A1384" s="139">
        <v>2018</v>
      </c>
      <c r="B1384" s="100" t="s">
        <v>633</v>
      </c>
      <c r="C1384" s="139" t="s">
        <v>6287</v>
      </c>
      <c r="D1384" s="139">
        <v>1009528</v>
      </c>
      <c r="E1384" s="139" t="s">
        <v>6290</v>
      </c>
      <c r="F1384" s="139">
        <v>41.597794</v>
      </c>
      <c r="G1384" s="139">
        <v>-112.172856</v>
      </c>
      <c r="H1384" s="139" t="s">
        <v>6291</v>
      </c>
      <c r="I1384" s="139" t="s">
        <v>6292</v>
      </c>
      <c r="J1384" s="139" t="s">
        <v>118</v>
      </c>
      <c r="K1384" s="139">
        <v>84301</v>
      </c>
      <c r="L1384" s="139" t="s">
        <v>3729</v>
      </c>
      <c r="M1384" s="139">
        <v>43371</v>
      </c>
      <c r="N1384" s="139" t="s">
        <v>1054</v>
      </c>
    </row>
    <row r="1385" spans="1:14" ht="15.75" customHeight="1">
      <c r="A1385" s="139">
        <v>2018</v>
      </c>
      <c r="B1385" s="100" t="s">
        <v>633</v>
      </c>
      <c r="C1385" s="139" t="s">
        <v>6293</v>
      </c>
      <c r="D1385" s="139">
        <v>1010026</v>
      </c>
      <c r="E1385" s="139" t="s">
        <v>6294</v>
      </c>
      <c r="F1385" s="139">
        <v>33.491028</v>
      </c>
      <c r="G1385" s="139">
        <v>-90.513694000000001</v>
      </c>
      <c r="H1385" s="139" t="s">
        <v>6295</v>
      </c>
      <c r="I1385" s="139" t="s">
        <v>6296</v>
      </c>
      <c r="J1385" s="139" t="s">
        <v>65</v>
      </c>
      <c r="K1385" s="139">
        <v>38778</v>
      </c>
      <c r="L1385" s="139" t="s">
        <v>6297</v>
      </c>
      <c r="M1385" s="139">
        <v>9481</v>
      </c>
      <c r="N1385" s="139" t="s">
        <v>1127</v>
      </c>
    </row>
    <row r="1386" spans="1:14" ht="15.75" customHeight="1">
      <c r="A1386" s="139">
        <v>2018</v>
      </c>
      <c r="B1386" s="100" t="s">
        <v>633</v>
      </c>
      <c r="C1386" s="139" t="s">
        <v>6298</v>
      </c>
      <c r="D1386" s="139">
        <v>1011966</v>
      </c>
      <c r="E1386" s="139" t="s">
        <v>6299</v>
      </c>
      <c r="F1386" s="139">
        <v>61.189790000000002</v>
      </c>
      <c r="G1386" s="139">
        <v>-149.81909999999999</v>
      </c>
      <c r="H1386" s="139" t="s">
        <v>6300</v>
      </c>
      <c r="I1386" s="139" t="s">
        <v>6301</v>
      </c>
      <c r="J1386" s="139" t="s">
        <v>6</v>
      </c>
      <c r="K1386" s="139">
        <v>99508</v>
      </c>
      <c r="L1386" s="139" t="s">
        <v>6302</v>
      </c>
      <c r="M1386" s="139">
        <v>34424</v>
      </c>
      <c r="N1386" s="139" t="s">
        <v>1054</v>
      </c>
    </row>
    <row r="1387" spans="1:14" ht="15.75" customHeight="1">
      <c r="A1387" s="139">
        <v>2018</v>
      </c>
      <c r="B1387" s="100" t="s">
        <v>633</v>
      </c>
      <c r="C1387" s="139" t="s">
        <v>6303</v>
      </c>
      <c r="D1387" s="139">
        <v>1004008</v>
      </c>
      <c r="F1387" s="139">
        <v>28.884499999999999</v>
      </c>
      <c r="G1387" s="139">
        <v>-90.024500000000003</v>
      </c>
      <c r="H1387" s="139" t="s">
        <v>6304</v>
      </c>
      <c r="J1387" s="139" t="s">
        <v>50</v>
      </c>
      <c r="K1387" s="139">
        <v>0</v>
      </c>
      <c r="L1387" s="139" t="s">
        <v>6305</v>
      </c>
      <c r="M1387" s="139">
        <v>20967</v>
      </c>
      <c r="N1387" s="139" t="s">
        <v>1054</v>
      </c>
    </row>
    <row r="1388" spans="1:14" ht="15.75" customHeight="1">
      <c r="A1388" s="139">
        <v>2018</v>
      </c>
      <c r="B1388" s="100" t="s">
        <v>633</v>
      </c>
      <c r="C1388" s="139" t="s">
        <v>6306</v>
      </c>
      <c r="D1388" s="139">
        <v>1000165</v>
      </c>
      <c r="E1388" s="139" t="s">
        <v>6307</v>
      </c>
      <c r="F1388" s="139">
        <v>40.417200000000001</v>
      </c>
      <c r="G1388" s="139">
        <v>-86.911699999999996</v>
      </c>
      <c r="H1388" s="139" t="s">
        <v>6308</v>
      </c>
      <c r="I1388" s="139" t="s">
        <v>6309</v>
      </c>
      <c r="J1388" s="139" t="s">
        <v>39</v>
      </c>
      <c r="K1388" s="139">
        <v>47907</v>
      </c>
      <c r="L1388" s="139" t="s">
        <v>1893</v>
      </c>
      <c r="M1388" s="139">
        <v>278677</v>
      </c>
      <c r="N1388" s="139" t="s">
        <v>1054</v>
      </c>
    </row>
    <row r="1389" spans="1:14" ht="15.75" customHeight="1">
      <c r="A1389" s="139">
        <v>2018</v>
      </c>
      <c r="B1389" s="100" t="s">
        <v>633</v>
      </c>
      <c r="C1389" s="139" t="s">
        <v>6310</v>
      </c>
      <c r="D1389" s="139">
        <v>1010033</v>
      </c>
      <c r="E1389" s="139" t="s">
        <v>6311</v>
      </c>
      <c r="F1389" s="139">
        <v>36.075650000000003</v>
      </c>
      <c r="G1389" s="139">
        <v>-79.965029999999999</v>
      </c>
      <c r="H1389" s="139" t="s">
        <v>6312</v>
      </c>
      <c r="I1389" s="139" t="s">
        <v>6313</v>
      </c>
      <c r="J1389" s="139" t="s">
        <v>89</v>
      </c>
      <c r="K1389" s="139">
        <v>27409</v>
      </c>
      <c r="L1389" s="139" t="s">
        <v>6314</v>
      </c>
      <c r="M1389" s="139">
        <v>2777</v>
      </c>
      <c r="N1389" s="139" t="s">
        <v>1368</v>
      </c>
    </row>
    <row r="1390" spans="1:14" ht="15.75" customHeight="1">
      <c r="A1390" s="139">
        <v>2018</v>
      </c>
      <c r="B1390" s="100" t="s">
        <v>633</v>
      </c>
      <c r="C1390" s="139" t="s">
        <v>6315</v>
      </c>
      <c r="D1390" s="139">
        <v>1005960</v>
      </c>
      <c r="E1390" s="139" t="s">
        <v>6316</v>
      </c>
      <c r="F1390" s="139">
        <v>42.476840000000003</v>
      </c>
      <c r="G1390" s="139">
        <v>-95.41516</v>
      </c>
      <c r="H1390" s="139" t="s">
        <v>1942</v>
      </c>
      <c r="I1390" s="139" t="s">
        <v>3398</v>
      </c>
      <c r="J1390" s="139" t="s">
        <v>42</v>
      </c>
      <c r="K1390" s="139">
        <v>51020</v>
      </c>
      <c r="L1390" s="139" t="s">
        <v>6317</v>
      </c>
      <c r="M1390" s="139">
        <v>67457</v>
      </c>
      <c r="N1390" s="139" t="s">
        <v>1133</v>
      </c>
    </row>
    <row r="1391" spans="1:14" ht="15.75" customHeight="1">
      <c r="A1391" s="139">
        <v>2018</v>
      </c>
      <c r="B1391" s="100" t="s">
        <v>633</v>
      </c>
      <c r="C1391" s="139" t="s">
        <v>6318</v>
      </c>
      <c r="D1391" s="139">
        <v>1001772</v>
      </c>
      <c r="E1391" s="139" t="s">
        <v>6319</v>
      </c>
      <c r="F1391" s="139">
        <v>41.981769999999997</v>
      </c>
      <c r="G1391" s="139">
        <v>-91.6708</v>
      </c>
      <c r="H1391" s="139" t="s">
        <v>1155</v>
      </c>
      <c r="I1391" s="139" t="s">
        <v>1156</v>
      </c>
      <c r="J1391" s="139" t="s">
        <v>42</v>
      </c>
      <c r="K1391" s="139">
        <v>52401</v>
      </c>
      <c r="L1391" s="139" t="s">
        <v>3481</v>
      </c>
      <c r="M1391" s="139">
        <v>27792</v>
      </c>
      <c r="N1391" s="139" t="s">
        <v>1054</v>
      </c>
    </row>
    <row r="1392" spans="1:14" ht="15.75" customHeight="1">
      <c r="A1392" s="139">
        <v>2018</v>
      </c>
      <c r="B1392" s="100" t="s">
        <v>633</v>
      </c>
      <c r="C1392" s="139" t="s">
        <v>6320</v>
      </c>
      <c r="D1392" s="139">
        <v>1007738</v>
      </c>
      <c r="E1392" s="139" t="s">
        <v>6321</v>
      </c>
      <c r="F1392" s="139">
        <v>32.89434</v>
      </c>
      <c r="G1392" s="139">
        <v>-117.19459000000001</v>
      </c>
      <c r="H1392" s="139" t="s">
        <v>4709</v>
      </c>
      <c r="I1392" s="139" t="s">
        <v>4709</v>
      </c>
      <c r="J1392" s="139" t="s">
        <v>15</v>
      </c>
      <c r="K1392" s="139">
        <v>92121</v>
      </c>
      <c r="L1392" s="139" t="s">
        <v>6322</v>
      </c>
      <c r="M1392" s="139">
        <v>23510</v>
      </c>
      <c r="N1392" s="139" t="s">
        <v>1054</v>
      </c>
    </row>
    <row r="1393" spans="1:14" ht="15.75" customHeight="1">
      <c r="A1393" s="139">
        <v>2018</v>
      </c>
      <c r="B1393" s="100" t="s">
        <v>633</v>
      </c>
      <c r="C1393" s="139" t="s">
        <v>6323</v>
      </c>
      <c r="D1393" s="139">
        <v>1011718</v>
      </c>
      <c r="E1393" s="139" t="s">
        <v>6324</v>
      </c>
      <c r="F1393" s="139">
        <v>32.898114200000002</v>
      </c>
      <c r="G1393" s="139">
        <v>-117.2029363</v>
      </c>
      <c r="H1393" s="139" t="s">
        <v>5650</v>
      </c>
      <c r="J1393" s="139" t="s">
        <v>15</v>
      </c>
      <c r="K1393" s="139">
        <v>92121</v>
      </c>
      <c r="L1393" s="139" t="s">
        <v>6322</v>
      </c>
      <c r="M1393" s="139">
        <v>40995</v>
      </c>
      <c r="N1393" s="139" t="s">
        <v>1054</v>
      </c>
    </row>
    <row r="1394" spans="1:14" ht="15.75" customHeight="1">
      <c r="A1394" s="139">
        <v>2018</v>
      </c>
      <c r="B1394" s="100" t="s">
        <v>633</v>
      </c>
      <c r="C1394" s="139" t="s">
        <v>6325</v>
      </c>
      <c r="D1394" s="139">
        <v>1003794</v>
      </c>
      <c r="E1394" s="139" t="s">
        <v>6326</v>
      </c>
      <c r="F1394" s="139">
        <v>39.755553999999997</v>
      </c>
      <c r="G1394" s="139">
        <v>-86.300055999999998</v>
      </c>
      <c r="H1394" s="139" t="s">
        <v>1294</v>
      </c>
      <c r="I1394" s="139" t="s">
        <v>1059</v>
      </c>
      <c r="J1394" s="139" t="s">
        <v>39</v>
      </c>
      <c r="K1394" s="139">
        <v>46231</v>
      </c>
      <c r="L1394" s="139" t="s">
        <v>6327</v>
      </c>
      <c r="M1394" s="139">
        <v>80361</v>
      </c>
      <c r="N1394" s="139" t="s">
        <v>2062</v>
      </c>
    </row>
    <row r="1395" spans="1:14" ht="15.75" customHeight="1">
      <c r="A1395" s="139">
        <v>2018</v>
      </c>
      <c r="B1395" s="100" t="s">
        <v>633</v>
      </c>
      <c r="C1395" s="139" t="s">
        <v>6328</v>
      </c>
      <c r="D1395" s="139">
        <v>1011813</v>
      </c>
      <c r="E1395" s="139" t="s">
        <v>6329</v>
      </c>
      <c r="F1395" s="139">
        <v>32.997610000000002</v>
      </c>
      <c r="G1395" s="139">
        <v>-96.726709999999997</v>
      </c>
      <c r="H1395" s="139" t="s">
        <v>6330</v>
      </c>
      <c r="I1395" s="139" t="s">
        <v>6331</v>
      </c>
      <c r="J1395" s="139" t="s">
        <v>115</v>
      </c>
      <c r="K1395" s="139">
        <v>75080</v>
      </c>
      <c r="L1395" s="139" t="s">
        <v>6314</v>
      </c>
      <c r="M1395" s="139">
        <v>6855</v>
      </c>
      <c r="N1395" s="139" t="s">
        <v>1368</v>
      </c>
    </row>
    <row r="1396" spans="1:14" ht="15.75" customHeight="1">
      <c r="A1396" s="139">
        <v>2018</v>
      </c>
      <c r="B1396" s="100" t="s">
        <v>633</v>
      </c>
      <c r="C1396" s="139" t="s">
        <v>6332</v>
      </c>
      <c r="D1396" s="139">
        <v>1010254</v>
      </c>
      <c r="E1396" s="139" t="s">
        <v>6333</v>
      </c>
      <c r="F1396" s="139">
        <v>45.539681999999999</v>
      </c>
      <c r="G1396" s="139">
        <v>-122.936288</v>
      </c>
      <c r="H1396" s="139" t="s">
        <v>4661</v>
      </c>
      <c r="I1396" s="139" t="s">
        <v>1067</v>
      </c>
      <c r="J1396" s="139" t="s">
        <v>100</v>
      </c>
      <c r="K1396" s="139">
        <v>97124</v>
      </c>
      <c r="L1396" s="139" t="s">
        <v>6314</v>
      </c>
      <c r="M1396" s="139">
        <v>2519</v>
      </c>
      <c r="N1396" s="139" t="s">
        <v>1368</v>
      </c>
    </row>
    <row r="1397" spans="1:14" ht="15.75" customHeight="1">
      <c r="A1397" s="139">
        <v>2018</v>
      </c>
      <c r="B1397" s="100" t="s">
        <v>633</v>
      </c>
      <c r="C1397" s="139" t="s">
        <v>6334</v>
      </c>
      <c r="D1397" s="139">
        <v>1005009</v>
      </c>
      <c r="E1397" s="139" t="s">
        <v>6335</v>
      </c>
      <c r="F1397" s="139">
        <v>43.626399999999997</v>
      </c>
      <c r="G1397" s="139">
        <v>-88.444599999999994</v>
      </c>
      <c r="H1397" s="139" t="s">
        <v>6336</v>
      </c>
      <c r="I1397" s="139" t="s">
        <v>1247</v>
      </c>
      <c r="J1397" s="139" t="s">
        <v>132</v>
      </c>
      <c r="K1397" s="139">
        <v>53048</v>
      </c>
      <c r="L1397" s="139" t="s">
        <v>6337</v>
      </c>
      <c r="M1397" s="139">
        <v>34073</v>
      </c>
      <c r="N1397" s="139" t="s">
        <v>1054</v>
      </c>
    </row>
    <row r="1398" spans="1:14" ht="15.75" customHeight="1">
      <c r="A1398" s="139">
        <v>2018</v>
      </c>
      <c r="B1398" s="100" t="s">
        <v>633</v>
      </c>
      <c r="C1398" s="139" t="s">
        <v>6338</v>
      </c>
      <c r="D1398" s="139">
        <v>1004909</v>
      </c>
      <c r="E1398" s="139" t="s">
        <v>6339</v>
      </c>
      <c r="F1398" s="139">
        <v>39.506456999999997</v>
      </c>
      <c r="G1398" s="139">
        <v>-77.946697999999998</v>
      </c>
      <c r="H1398" s="139" t="s">
        <v>6340</v>
      </c>
      <c r="I1398" s="139" t="s">
        <v>2739</v>
      </c>
      <c r="J1398" s="139" t="s">
        <v>129</v>
      </c>
      <c r="K1398" s="139">
        <v>25403</v>
      </c>
      <c r="L1398" s="139" t="s">
        <v>6337</v>
      </c>
      <c r="M1398" s="139">
        <v>29725</v>
      </c>
      <c r="N1398" s="139" t="s">
        <v>1054</v>
      </c>
    </row>
    <row r="1399" spans="1:14" ht="15.75" customHeight="1">
      <c r="A1399" s="139">
        <v>2018</v>
      </c>
      <c r="B1399" s="100" t="s">
        <v>633</v>
      </c>
      <c r="C1399" s="139" t="s">
        <v>6341</v>
      </c>
      <c r="D1399" s="139">
        <v>1002231</v>
      </c>
      <c r="E1399" s="139" t="s">
        <v>6342</v>
      </c>
      <c r="F1399" s="139">
        <v>34.025025999999997</v>
      </c>
      <c r="G1399" s="139">
        <v>-117.98347</v>
      </c>
      <c r="H1399" s="139" t="s">
        <v>6343</v>
      </c>
      <c r="I1399" s="139" t="s">
        <v>1411</v>
      </c>
      <c r="J1399" s="139" t="s">
        <v>15</v>
      </c>
      <c r="K1399" s="139">
        <v>91746</v>
      </c>
      <c r="L1399" s="139" t="s">
        <v>6344</v>
      </c>
      <c r="M1399" s="139">
        <v>39138</v>
      </c>
      <c r="N1399" s="139" t="s">
        <v>2062</v>
      </c>
    </row>
    <row r="1400" spans="1:14" ht="15.75" customHeight="1">
      <c r="A1400" s="139">
        <v>2018</v>
      </c>
      <c r="B1400" s="100" t="s">
        <v>633</v>
      </c>
      <c r="C1400" s="139" t="s">
        <v>6345</v>
      </c>
      <c r="D1400" s="139">
        <v>1005587</v>
      </c>
      <c r="E1400" s="139" t="s">
        <v>6346</v>
      </c>
      <c r="F1400" s="139">
        <v>41.811669999999999</v>
      </c>
      <c r="G1400" s="139">
        <v>-71.407089999999997</v>
      </c>
      <c r="H1400" s="139" t="s">
        <v>2051</v>
      </c>
      <c r="I1400" s="139" t="s">
        <v>2051</v>
      </c>
      <c r="J1400" s="139" t="s">
        <v>105</v>
      </c>
      <c r="K1400" s="139">
        <v>2903</v>
      </c>
      <c r="L1400" s="139" t="s">
        <v>6347</v>
      </c>
      <c r="M1400" s="139">
        <v>51695</v>
      </c>
      <c r="N1400" s="139" t="s">
        <v>1054</v>
      </c>
    </row>
    <row r="1401" spans="1:14" ht="15.75" customHeight="1">
      <c r="A1401" s="139">
        <v>2018</v>
      </c>
      <c r="B1401" s="100" t="s">
        <v>633</v>
      </c>
      <c r="C1401" s="139" t="s">
        <v>6348</v>
      </c>
      <c r="D1401" s="139">
        <v>1001073</v>
      </c>
      <c r="E1401" s="139" t="s">
        <v>6349</v>
      </c>
      <c r="F1401" s="139">
        <v>36.134273999999998</v>
      </c>
      <c r="G1401" s="139">
        <v>-80.257780999999994</v>
      </c>
      <c r="H1401" s="139" t="s">
        <v>6350</v>
      </c>
      <c r="I1401" s="139" t="s">
        <v>6351</v>
      </c>
      <c r="J1401" s="139" t="s">
        <v>89</v>
      </c>
      <c r="K1401" s="139">
        <v>27105</v>
      </c>
      <c r="L1401" s="139" t="s">
        <v>6352</v>
      </c>
      <c r="M1401" s="139">
        <v>38589</v>
      </c>
      <c r="N1401" s="139" t="s">
        <v>1054</v>
      </c>
    </row>
    <row r="1402" spans="1:14" ht="15.75" customHeight="1">
      <c r="A1402" s="139">
        <v>2018</v>
      </c>
      <c r="B1402" s="100" t="s">
        <v>633</v>
      </c>
      <c r="C1402" s="139" t="s">
        <v>6353</v>
      </c>
      <c r="D1402" s="139">
        <v>1003488</v>
      </c>
      <c r="E1402" s="139" t="s">
        <v>6354</v>
      </c>
      <c r="F1402" s="139">
        <v>41.452629999999999</v>
      </c>
      <c r="G1402" s="139">
        <v>-72.134749999999997</v>
      </c>
      <c r="H1402" s="139" t="s">
        <v>6355</v>
      </c>
      <c r="I1402" s="139" t="s">
        <v>5655</v>
      </c>
      <c r="J1402" s="139" t="s">
        <v>20</v>
      </c>
      <c r="K1402" s="139">
        <v>6353</v>
      </c>
      <c r="L1402" s="139" t="s">
        <v>6356</v>
      </c>
      <c r="M1402" s="139">
        <v>89382</v>
      </c>
      <c r="N1402" s="139" t="s">
        <v>1054</v>
      </c>
    </row>
    <row r="1403" spans="1:14" ht="15.75" customHeight="1">
      <c r="A1403" s="139">
        <v>2018</v>
      </c>
      <c r="B1403" s="100" t="s">
        <v>633</v>
      </c>
      <c r="C1403" s="139" t="s">
        <v>6357</v>
      </c>
      <c r="D1403" s="139">
        <v>1001906</v>
      </c>
      <c r="E1403" s="139" t="s">
        <v>6358</v>
      </c>
      <c r="F1403" s="139">
        <v>30.662355999999999</v>
      </c>
      <c r="G1403" s="139">
        <v>-81.471050000000005</v>
      </c>
      <c r="H1403" s="139" t="s">
        <v>6359</v>
      </c>
      <c r="I1403" s="139" t="s">
        <v>6360</v>
      </c>
      <c r="J1403" s="139" t="s">
        <v>26</v>
      </c>
      <c r="K1403" s="139">
        <v>32034</v>
      </c>
      <c r="L1403" s="139" t="s">
        <v>6361</v>
      </c>
      <c r="M1403" s="139">
        <v>24115</v>
      </c>
      <c r="N1403" s="139" t="s">
        <v>1448</v>
      </c>
    </row>
    <row r="1404" spans="1:14" ht="15.75" customHeight="1">
      <c r="A1404" s="139">
        <v>2018</v>
      </c>
      <c r="B1404" s="100" t="s">
        <v>633</v>
      </c>
      <c r="C1404" s="139" t="s">
        <v>6362</v>
      </c>
      <c r="D1404" s="139">
        <v>1001807</v>
      </c>
      <c r="E1404" s="139" t="s">
        <v>6363</v>
      </c>
      <c r="F1404" s="139">
        <v>31.658978000000001</v>
      </c>
      <c r="G1404" s="139">
        <v>-81.842870000000005</v>
      </c>
      <c r="H1404" s="139" t="s">
        <v>6364</v>
      </c>
      <c r="I1404" s="139" t="s">
        <v>2029</v>
      </c>
      <c r="J1404" s="139" t="s">
        <v>28</v>
      </c>
      <c r="K1404" s="139">
        <v>31545</v>
      </c>
      <c r="L1404" s="139" t="s">
        <v>6361</v>
      </c>
      <c r="M1404" s="139">
        <v>204554</v>
      </c>
      <c r="N1404" s="139" t="s">
        <v>1448</v>
      </c>
    </row>
    <row r="1405" spans="1:14" ht="15.75" customHeight="1">
      <c r="A1405" s="139">
        <v>2018</v>
      </c>
      <c r="B1405" s="100" t="s">
        <v>633</v>
      </c>
      <c r="C1405" s="139" t="s">
        <v>6365</v>
      </c>
      <c r="D1405" s="139">
        <v>1001721</v>
      </c>
      <c r="E1405" s="139" t="s">
        <v>6366</v>
      </c>
      <c r="F1405" s="139">
        <v>40.792358999999998</v>
      </c>
      <c r="G1405" s="139">
        <v>-85.876801999999998</v>
      </c>
      <c r="H1405" s="139" t="s">
        <v>5905</v>
      </c>
      <c r="I1405" s="139" t="s">
        <v>5906</v>
      </c>
      <c r="J1405" s="139" t="s">
        <v>39</v>
      </c>
      <c r="K1405" s="139">
        <v>46992</v>
      </c>
      <c r="L1405" s="139" t="s">
        <v>6367</v>
      </c>
      <c r="M1405" s="139">
        <v>55534</v>
      </c>
      <c r="N1405" s="139" t="s">
        <v>1160</v>
      </c>
    </row>
    <row r="1406" spans="1:14" ht="15.75" customHeight="1">
      <c r="A1406" s="139">
        <v>2018</v>
      </c>
      <c r="B1406" s="100" t="s">
        <v>633</v>
      </c>
      <c r="C1406" s="139" t="s">
        <v>6365</v>
      </c>
      <c r="D1406" s="139">
        <v>1003833</v>
      </c>
      <c r="E1406" s="139" t="s">
        <v>6368</v>
      </c>
      <c r="F1406" s="139">
        <v>41.927778000000004</v>
      </c>
      <c r="G1406" s="139">
        <v>-85.021944000000005</v>
      </c>
      <c r="H1406" s="139" t="s">
        <v>6369</v>
      </c>
      <c r="I1406" s="139" t="s">
        <v>5307</v>
      </c>
      <c r="J1406" s="139" t="s">
        <v>61</v>
      </c>
      <c r="K1406" s="139">
        <v>49036</v>
      </c>
      <c r="L1406" s="139" t="s">
        <v>6367</v>
      </c>
      <c r="M1406" s="139">
        <v>39281</v>
      </c>
      <c r="N1406" s="139" t="s">
        <v>1054</v>
      </c>
    </row>
    <row r="1407" spans="1:14" ht="15.75" customHeight="1">
      <c r="A1407" s="139">
        <v>2018</v>
      </c>
      <c r="B1407" s="100" t="s">
        <v>633</v>
      </c>
      <c r="C1407" s="139" t="s">
        <v>6370</v>
      </c>
      <c r="D1407" s="139">
        <v>1007601</v>
      </c>
      <c r="E1407" s="139" t="s">
        <v>6371</v>
      </c>
      <c r="F1407" s="139">
        <v>45.972611000000001</v>
      </c>
      <c r="G1407" s="139">
        <v>-112.68975</v>
      </c>
      <c r="H1407" s="139" t="s">
        <v>6372</v>
      </c>
      <c r="I1407" s="139" t="s">
        <v>6373</v>
      </c>
      <c r="J1407" s="139" t="s">
        <v>70</v>
      </c>
      <c r="K1407" s="139">
        <v>59750</v>
      </c>
      <c r="L1407" s="139" t="s">
        <v>6374</v>
      </c>
      <c r="M1407" s="139">
        <v>36516</v>
      </c>
      <c r="N1407" s="139" t="s">
        <v>1054</v>
      </c>
    </row>
    <row r="1408" spans="1:14" ht="15.75" customHeight="1">
      <c r="A1408" s="139">
        <v>2018</v>
      </c>
      <c r="B1408" s="100" t="s">
        <v>633</v>
      </c>
      <c r="C1408" s="139" t="s">
        <v>6375</v>
      </c>
      <c r="D1408" s="139">
        <v>1007200</v>
      </c>
      <c r="E1408" s="139" t="s">
        <v>6376</v>
      </c>
      <c r="F1408" s="139">
        <v>47.138359000000001</v>
      </c>
      <c r="G1408" s="139">
        <v>-119.200383</v>
      </c>
      <c r="H1408" s="139" t="s">
        <v>6377</v>
      </c>
      <c r="I1408" s="139" t="s">
        <v>4959</v>
      </c>
      <c r="J1408" s="139" t="s">
        <v>126</v>
      </c>
      <c r="K1408" s="139">
        <v>98837</v>
      </c>
      <c r="L1408" s="139" t="s">
        <v>6374</v>
      </c>
      <c r="M1408" s="139">
        <v>72179</v>
      </c>
      <c r="N1408" s="139" t="s">
        <v>1054</v>
      </c>
    </row>
    <row r="1409" spans="1:14" ht="15.75" customHeight="1">
      <c r="A1409" s="139">
        <v>2018</v>
      </c>
      <c r="B1409" s="100" t="s">
        <v>633</v>
      </c>
      <c r="C1409" s="139" t="s">
        <v>6378</v>
      </c>
      <c r="D1409" s="139">
        <v>1006463</v>
      </c>
      <c r="F1409" s="139">
        <v>68.032200000000003</v>
      </c>
      <c r="G1409" s="139">
        <v>-162.89920000000001</v>
      </c>
      <c r="H1409" s="139" t="s">
        <v>6379</v>
      </c>
      <c r="I1409" s="139" t="s">
        <v>6380</v>
      </c>
      <c r="J1409" s="139" t="s">
        <v>6</v>
      </c>
      <c r="K1409" s="139">
        <v>99752</v>
      </c>
      <c r="L1409" s="139" t="s">
        <v>6381</v>
      </c>
      <c r="M1409" s="139">
        <v>144414</v>
      </c>
      <c r="N1409" s="139" t="s">
        <v>1054</v>
      </c>
    </row>
    <row r="1410" spans="1:14" ht="15.75" customHeight="1">
      <c r="A1410" s="139">
        <v>2018</v>
      </c>
      <c r="B1410" s="100" t="s">
        <v>633</v>
      </c>
      <c r="C1410" s="139" t="s">
        <v>6382</v>
      </c>
      <c r="D1410" s="139">
        <v>1004286</v>
      </c>
      <c r="E1410" s="139" t="s">
        <v>6383</v>
      </c>
      <c r="F1410" s="139">
        <v>33.452401999999999</v>
      </c>
      <c r="G1410" s="139">
        <v>-94.315567000000001</v>
      </c>
      <c r="H1410" s="139" t="s">
        <v>2555</v>
      </c>
      <c r="I1410" s="139" t="s">
        <v>1683</v>
      </c>
      <c r="J1410" s="139" t="s">
        <v>115</v>
      </c>
      <c r="K1410" s="139">
        <v>75507</v>
      </c>
      <c r="M1410" s="139">
        <v>26837</v>
      </c>
      <c r="N1410" s="139" t="s">
        <v>1054</v>
      </c>
    </row>
    <row r="1411" spans="1:14" ht="15.75" customHeight="1">
      <c r="A1411" s="139">
        <v>2018</v>
      </c>
      <c r="B1411" s="100" t="s">
        <v>633</v>
      </c>
      <c r="C1411" s="139" t="s">
        <v>6384</v>
      </c>
      <c r="D1411" s="139">
        <v>1001157</v>
      </c>
      <c r="E1411" s="139" t="s">
        <v>6385</v>
      </c>
      <c r="F1411" s="139">
        <v>46.878641999999999</v>
      </c>
      <c r="G1411" s="139">
        <v>-102.296038</v>
      </c>
      <c r="H1411" s="139" t="s">
        <v>6386</v>
      </c>
      <c r="I1411" s="139" t="s">
        <v>2627</v>
      </c>
      <c r="J1411" s="139" t="s">
        <v>92</v>
      </c>
      <c r="K1411" s="139">
        <v>58652</v>
      </c>
      <c r="L1411" s="139" t="s">
        <v>6387</v>
      </c>
      <c r="M1411" s="139">
        <v>86776</v>
      </c>
      <c r="N1411" s="139" t="s">
        <v>1054</v>
      </c>
    </row>
    <row r="1412" spans="1:14" ht="15.75" customHeight="1">
      <c r="A1412" s="139">
        <v>2018</v>
      </c>
      <c r="B1412" s="100" t="s">
        <v>633</v>
      </c>
      <c r="C1412" s="139" t="s">
        <v>6388</v>
      </c>
      <c r="D1412" s="139">
        <v>1001723</v>
      </c>
      <c r="E1412" s="139" t="s">
        <v>6389</v>
      </c>
      <c r="F1412" s="139">
        <v>44.911659999999998</v>
      </c>
      <c r="G1412" s="139">
        <v>-98.501450000000006</v>
      </c>
      <c r="H1412" s="139" t="s">
        <v>6390</v>
      </c>
      <c r="I1412" s="139" t="s">
        <v>6391</v>
      </c>
      <c r="J1412" s="139" t="s">
        <v>110</v>
      </c>
      <c r="K1412" s="139">
        <v>57469</v>
      </c>
      <c r="L1412" s="139" t="s">
        <v>6392</v>
      </c>
      <c r="M1412" s="139">
        <v>73216</v>
      </c>
      <c r="N1412" s="139" t="s">
        <v>1054</v>
      </c>
    </row>
    <row r="1413" spans="1:14" ht="15.75" customHeight="1">
      <c r="A1413" s="139">
        <v>2018</v>
      </c>
      <c r="B1413" s="100" t="s">
        <v>633</v>
      </c>
      <c r="C1413" s="139" t="s">
        <v>6393</v>
      </c>
      <c r="D1413" s="139">
        <v>1006932</v>
      </c>
      <c r="E1413" s="139" t="s">
        <v>6394</v>
      </c>
      <c r="F1413" s="139">
        <v>21.311415</v>
      </c>
      <c r="G1413" s="139">
        <v>-158.093615</v>
      </c>
      <c r="H1413" s="139" t="s">
        <v>4311</v>
      </c>
      <c r="I1413" s="139" t="s">
        <v>4312</v>
      </c>
      <c r="J1413" s="139" t="s">
        <v>31</v>
      </c>
      <c r="K1413" s="139">
        <v>96707</v>
      </c>
      <c r="L1413" s="139" t="s">
        <v>6159</v>
      </c>
      <c r="M1413" s="139">
        <v>480890</v>
      </c>
      <c r="N1413" s="139" t="s">
        <v>3537</v>
      </c>
    </row>
    <row r="1414" spans="1:14" ht="15.75" customHeight="1">
      <c r="A1414" s="139">
        <v>2018</v>
      </c>
      <c r="B1414" s="100" t="s">
        <v>633</v>
      </c>
      <c r="C1414" s="139" t="s">
        <v>6395</v>
      </c>
      <c r="D1414" s="139">
        <v>1001069</v>
      </c>
      <c r="E1414" s="139" t="s">
        <v>6396</v>
      </c>
      <c r="F1414" s="139">
        <v>34.594589999999997</v>
      </c>
      <c r="G1414" s="139">
        <v>-98.501289999999997</v>
      </c>
      <c r="H1414" s="139" t="s">
        <v>3784</v>
      </c>
      <c r="I1414" s="139" t="s">
        <v>3785</v>
      </c>
      <c r="J1414" s="139" t="s">
        <v>98</v>
      </c>
      <c r="K1414" s="139">
        <v>73505</v>
      </c>
      <c r="L1414" s="139" t="s">
        <v>6397</v>
      </c>
      <c r="M1414" s="139">
        <v>72039</v>
      </c>
      <c r="N1414" s="139" t="s">
        <v>1054</v>
      </c>
    </row>
    <row r="1415" spans="1:14" ht="15.75" customHeight="1">
      <c r="A1415" s="139">
        <v>2018</v>
      </c>
      <c r="B1415" s="100" t="s">
        <v>633</v>
      </c>
      <c r="C1415" s="139" t="s">
        <v>6398</v>
      </c>
      <c r="D1415" s="139">
        <v>1000077</v>
      </c>
      <c r="E1415" s="139" t="s">
        <v>6399</v>
      </c>
      <c r="F1415" s="139">
        <v>42.80227</v>
      </c>
      <c r="G1415" s="139">
        <v>-78.84639</v>
      </c>
      <c r="H1415" s="139" t="s">
        <v>6400</v>
      </c>
      <c r="I1415" s="139" t="s">
        <v>1875</v>
      </c>
      <c r="J1415" s="139" t="s">
        <v>87</v>
      </c>
      <c r="K1415" s="139">
        <v>14219</v>
      </c>
      <c r="L1415" s="139" t="s">
        <v>6401</v>
      </c>
      <c r="M1415" s="139">
        <v>78720</v>
      </c>
      <c r="N1415" s="139" t="s">
        <v>1054</v>
      </c>
    </row>
    <row r="1416" spans="1:14" ht="15.75" customHeight="1">
      <c r="A1416" s="139">
        <v>2018</v>
      </c>
      <c r="B1416" s="100" t="s">
        <v>633</v>
      </c>
      <c r="C1416" s="139" t="s">
        <v>6402</v>
      </c>
      <c r="D1416" s="139">
        <v>1003590</v>
      </c>
      <c r="E1416" s="139" t="s">
        <v>6403</v>
      </c>
      <c r="F1416" s="139">
        <v>41.460844000000002</v>
      </c>
      <c r="G1416" s="139">
        <v>-74.359694000000005</v>
      </c>
      <c r="H1416" s="139" t="s">
        <v>3821</v>
      </c>
      <c r="I1416" s="139" t="s">
        <v>3373</v>
      </c>
      <c r="J1416" s="139" t="s">
        <v>87</v>
      </c>
      <c r="K1416" s="139">
        <v>10941</v>
      </c>
      <c r="L1416" s="139" t="s">
        <v>6404</v>
      </c>
      <c r="M1416" s="139">
        <v>81311</v>
      </c>
      <c r="N1416" s="139" t="s">
        <v>2062</v>
      </c>
    </row>
    <row r="1417" spans="1:14" ht="15.75" customHeight="1">
      <c r="A1417" s="139">
        <v>2018</v>
      </c>
      <c r="B1417" s="100" t="s">
        <v>633</v>
      </c>
      <c r="C1417" s="139" t="s">
        <v>6405</v>
      </c>
      <c r="D1417" s="139">
        <v>1001588</v>
      </c>
      <c r="E1417" s="139" t="s">
        <v>6406</v>
      </c>
      <c r="F1417" s="139">
        <v>34.452306</v>
      </c>
      <c r="G1417" s="139">
        <v>-92.901805999999993</v>
      </c>
      <c r="H1417" s="139" t="s">
        <v>3380</v>
      </c>
      <c r="I1417" s="139" t="s">
        <v>3381</v>
      </c>
      <c r="J1417" s="139" t="s">
        <v>12</v>
      </c>
      <c r="K1417" s="139">
        <v>72104</v>
      </c>
      <c r="L1417" s="139" t="s">
        <v>2115</v>
      </c>
      <c r="M1417" s="139">
        <v>41281</v>
      </c>
      <c r="N1417" s="139" t="s">
        <v>1054</v>
      </c>
    </row>
    <row r="1418" spans="1:14" ht="15.75" customHeight="1">
      <c r="A1418" s="139">
        <v>2018</v>
      </c>
      <c r="B1418" s="100" t="s">
        <v>633</v>
      </c>
      <c r="C1418" s="139" t="s">
        <v>6407</v>
      </c>
      <c r="D1418" s="139">
        <v>1004671</v>
      </c>
      <c r="E1418" s="139" t="s">
        <v>6408</v>
      </c>
      <c r="F1418" s="139">
        <v>29.72063</v>
      </c>
      <c r="G1418" s="139">
        <v>-95.393720000000002</v>
      </c>
      <c r="H1418" s="139" t="s">
        <v>1086</v>
      </c>
      <c r="I1418" s="139" t="s">
        <v>1422</v>
      </c>
      <c r="J1418" s="139" t="s">
        <v>115</v>
      </c>
      <c r="K1418" s="139">
        <v>77005</v>
      </c>
      <c r="L1418" s="139" t="s">
        <v>6409</v>
      </c>
      <c r="M1418" s="139">
        <v>22168</v>
      </c>
      <c r="N1418" s="139" t="s">
        <v>1054</v>
      </c>
    </row>
    <row r="1419" spans="1:14" ht="15.75" customHeight="1">
      <c r="A1419" s="139">
        <v>2018</v>
      </c>
      <c r="B1419" s="100" t="s">
        <v>633</v>
      </c>
      <c r="C1419" s="139" t="s">
        <v>6410</v>
      </c>
      <c r="D1419" s="139">
        <v>1002894</v>
      </c>
      <c r="E1419" s="139" t="s">
        <v>6411</v>
      </c>
      <c r="F1419" s="139">
        <v>34.511861000000003</v>
      </c>
      <c r="G1419" s="139">
        <v>-91.539582999999993</v>
      </c>
      <c r="H1419" s="139" t="s">
        <v>6412</v>
      </c>
      <c r="I1419" s="139" t="s">
        <v>6413</v>
      </c>
      <c r="J1419" s="139" t="s">
        <v>12</v>
      </c>
      <c r="K1419" s="139">
        <v>72160</v>
      </c>
      <c r="L1419" s="139" t="s">
        <v>6414</v>
      </c>
      <c r="M1419" s="139">
        <v>31913</v>
      </c>
      <c r="N1419" s="139" t="s">
        <v>1054</v>
      </c>
    </row>
    <row r="1420" spans="1:14" ht="15.75" customHeight="1">
      <c r="A1420" s="139">
        <v>2018</v>
      </c>
      <c r="B1420" s="100" t="s">
        <v>633</v>
      </c>
      <c r="C1420" s="139" t="s">
        <v>6415</v>
      </c>
      <c r="D1420" s="139">
        <v>1013022</v>
      </c>
      <c r="E1420" s="139" t="s">
        <v>6416</v>
      </c>
      <c r="F1420" s="139">
        <v>41.186520000000002</v>
      </c>
      <c r="G1420" s="139">
        <v>-80.782979999999995</v>
      </c>
      <c r="H1420" s="139" t="s">
        <v>6417</v>
      </c>
      <c r="I1420" s="139" t="s">
        <v>3664</v>
      </c>
      <c r="J1420" s="139" t="s">
        <v>95</v>
      </c>
      <c r="K1420" s="139">
        <v>44446</v>
      </c>
      <c r="L1420" s="139" t="s">
        <v>1493</v>
      </c>
      <c r="M1420" s="139">
        <v>29637</v>
      </c>
      <c r="N1420" s="139" t="s">
        <v>1054</v>
      </c>
    </row>
    <row r="1421" spans="1:14" ht="15.75" customHeight="1">
      <c r="A1421" s="139">
        <v>2018</v>
      </c>
      <c r="B1421" s="100" t="s">
        <v>633</v>
      </c>
      <c r="C1421" s="139" t="s">
        <v>6418</v>
      </c>
      <c r="D1421" s="139">
        <v>1005146</v>
      </c>
      <c r="E1421" s="139" t="s">
        <v>6419</v>
      </c>
      <c r="F1421" s="139">
        <v>37.656627999999998</v>
      </c>
      <c r="G1421" s="139">
        <v>-87.514150000000001</v>
      </c>
      <c r="H1421" s="139" t="s">
        <v>6420</v>
      </c>
      <c r="I1421" s="139" t="s">
        <v>1565</v>
      </c>
      <c r="J1421" s="139" t="s">
        <v>47</v>
      </c>
      <c r="K1421" s="139">
        <v>42452</v>
      </c>
      <c r="L1421" s="139" t="s">
        <v>6421</v>
      </c>
      <c r="M1421" s="139">
        <v>57268</v>
      </c>
      <c r="N1421" s="139" t="s">
        <v>1054</v>
      </c>
    </row>
    <row r="1422" spans="1:14" ht="15.75" customHeight="1">
      <c r="A1422" s="139">
        <v>2018</v>
      </c>
      <c r="B1422" s="100" t="s">
        <v>633</v>
      </c>
      <c r="C1422" s="139" t="s">
        <v>6422</v>
      </c>
      <c r="D1422" s="139">
        <v>1006011</v>
      </c>
      <c r="E1422" s="139" t="s">
        <v>6423</v>
      </c>
      <c r="F1422" s="139">
        <v>40.677394999999997</v>
      </c>
      <c r="G1422" s="139">
        <v>-73.769734999999997</v>
      </c>
      <c r="H1422" s="139" t="s">
        <v>6424</v>
      </c>
      <c r="I1422" s="139" t="s">
        <v>6425</v>
      </c>
      <c r="J1422" s="139" t="s">
        <v>87</v>
      </c>
      <c r="K1422" s="139">
        <v>11434</v>
      </c>
      <c r="L1422" s="139" t="s">
        <v>6426</v>
      </c>
      <c r="M1422" s="139">
        <v>55753</v>
      </c>
      <c r="N1422" s="139" t="s">
        <v>1054</v>
      </c>
    </row>
    <row r="1423" spans="1:14" ht="15.75" customHeight="1">
      <c r="A1423" s="139">
        <v>2018</v>
      </c>
      <c r="B1423" s="100" t="s">
        <v>633</v>
      </c>
      <c r="C1423" s="139" t="s">
        <v>6427</v>
      </c>
      <c r="D1423" s="139">
        <v>1002814</v>
      </c>
      <c r="E1423" s="139" t="s">
        <v>6428</v>
      </c>
      <c r="F1423" s="139">
        <v>41.518132999999999</v>
      </c>
      <c r="G1423" s="139">
        <v>-90.540135000000006</v>
      </c>
      <c r="H1423" s="139" t="s">
        <v>6429</v>
      </c>
      <c r="I1423" s="139" t="s">
        <v>6429</v>
      </c>
      <c r="J1423" s="139" t="s">
        <v>36</v>
      </c>
      <c r="K1423" s="139">
        <v>61299</v>
      </c>
      <c r="M1423" s="139">
        <v>17922</v>
      </c>
      <c r="N1423" s="139" t="s">
        <v>1054</v>
      </c>
    </row>
    <row r="1424" spans="1:14" ht="15.75" customHeight="1">
      <c r="A1424" s="139">
        <v>2018</v>
      </c>
      <c r="B1424" s="100" t="s">
        <v>633</v>
      </c>
      <c r="C1424" s="139" t="s">
        <v>6430</v>
      </c>
      <c r="D1424" s="139">
        <v>1003465</v>
      </c>
      <c r="E1424" s="139" t="s">
        <v>6431</v>
      </c>
      <c r="F1424" s="139">
        <v>39.787410000000001</v>
      </c>
      <c r="G1424" s="139">
        <v>-105.11498</v>
      </c>
      <c r="H1424" s="139" t="s">
        <v>6432</v>
      </c>
      <c r="I1424" s="139" t="s">
        <v>1327</v>
      </c>
      <c r="J1424" s="139" t="s">
        <v>17</v>
      </c>
      <c r="K1424" s="139">
        <v>80033</v>
      </c>
      <c r="L1424" s="139" t="s">
        <v>6433</v>
      </c>
      <c r="M1424" s="139">
        <v>77633</v>
      </c>
      <c r="N1424" s="139" t="s">
        <v>1050</v>
      </c>
    </row>
    <row r="1425" spans="1:14" ht="15.75" customHeight="1">
      <c r="A1425" s="139">
        <v>2018</v>
      </c>
      <c r="B1425" s="100" t="s">
        <v>633</v>
      </c>
      <c r="C1425" s="139" t="s">
        <v>6434</v>
      </c>
      <c r="D1425" s="139">
        <v>1002241</v>
      </c>
      <c r="E1425" s="139" t="s">
        <v>6435</v>
      </c>
      <c r="F1425" s="139">
        <v>38.21078</v>
      </c>
      <c r="G1425" s="139">
        <v>-85.841489999999993</v>
      </c>
      <c r="H1425" s="139" t="s">
        <v>1361</v>
      </c>
      <c r="I1425" s="139" t="s">
        <v>1327</v>
      </c>
      <c r="J1425" s="139" t="s">
        <v>47</v>
      </c>
      <c r="K1425" s="139">
        <v>40216</v>
      </c>
      <c r="L1425" s="139" t="s">
        <v>6436</v>
      </c>
      <c r="M1425" s="139">
        <v>35876</v>
      </c>
      <c r="N1425" s="139" t="s">
        <v>1054</v>
      </c>
    </row>
    <row r="1426" spans="1:14" ht="15.75" customHeight="1">
      <c r="A1426" s="139">
        <v>2018</v>
      </c>
      <c r="B1426" s="100" t="s">
        <v>633</v>
      </c>
      <c r="C1426" s="139" t="s">
        <v>6437</v>
      </c>
      <c r="D1426" s="139">
        <v>1002607</v>
      </c>
      <c r="E1426" s="139" t="s">
        <v>6438</v>
      </c>
      <c r="F1426" s="139">
        <v>39.735900000000001</v>
      </c>
      <c r="G1426" s="139">
        <v>-86.211799999999997</v>
      </c>
      <c r="H1426" s="139" t="s">
        <v>1294</v>
      </c>
      <c r="I1426" s="139" t="s">
        <v>2601</v>
      </c>
      <c r="J1426" s="139" t="s">
        <v>39</v>
      </c>
      <c r="K1426" s="139">
        <v>46241</v>
      </c>
      <c r="L1426" s="139" t="s">
        <v>6439</v>
      </c>
      <c r="M1426" s="139">
        <v>20659</v>
      </c>
      <c r="N1426" s="139" t="s">
        <v>1054</v>
      </c>
    </row>
    <row r="1427" spans="1:14" ht="15.75" customHeight="1">
      <c r="A1427" s="139">
        <v>2018</v>
      </c>
      <c r="B1427" s="100" t="s">
        <v>633</v>
      </c>
      <c r="C1427" s="139" t="s">
        <v>6440</v>
      </c>
      <c r="D1427" s="139">
        <v>1001293</v>
      </c>
      <c r="E1427" s="139" t="s">
        <v>6441</v>
      </c>
      <c r="F1427" s="139">
        <v>40.388300000000001</v>
      </c>
      <c r="G1427" s="139">
        <v>-91.395300000000006</v>
      </c>
      <c r="H1427" s="139" t="s">
        <v>6442</v>
      </c>
      <c r="I1427" s="139" t="s">
        <v>2560</v>
      </c>
      <c r="J1427" s="139" t="s">
        <v>42</v>
      </c>
      <c r="K1427" s="139">
        <v>52632</v>
      </c>
      <c r="L1427" s="139" t="s">
        <v>6443</v>
      </c>
      <c r="M1427" s="139">
        <v>431015</v>
      </c>
      <c r="N1427" s="139" t="s">
        <v>1054</v>
      </c>
    </row>
    <row r="1428" spans="1:14" ht="15.75" customHeight="1">
      <c r="A1428" s="139">
        <v>2018</v>
      </c>
      <c r="B1428" s="100" t="s">
        <v>633</v>
      </c>
      <c r="C1428" s="139" t="s">
        <v>6444</v>
      </c>
      <c r="D1428" s="139">
        <v>1004416</v>
      </c>
      <c r="E1428" s="139" t="s">
        <v>6445</v>
      </c>
      <c r="F1428" s="139">
        <v>43.089599999999997</v>
      </c>
      <c r="G1428" s="139">
        <v>-123.4144</v>
      </c>
      <c r="H1428" s="139" t="s">
        <v>6446</v>
      </c>
      <c r="I1428" s="139" t="s">
        <v>4718</v>
      </c>
      <c r="J1428" s="139" t="s">
        <v>100</v>
      </c>
      <c r="K1428" s="139">
        <v>97432</v>
      </c>
      <c r="L1428" s="139" t="s">
        <v>6447</v>
      </c>
      <c r="M1428" s="139">
        <v>17287</v>
      </c>
      <c r="N1428" s="139" t="s">
        <v>1160</v>
      </c>
    </row>
    <row r="1429" spans="1:14" ht="15.75" customHeight="1">
      <c r="A1429" s="139">
        <v>2018</v>
      </c>
      <c r="B1429" s="100" t="s">
        <v>633</v>
      </c>
      <c r="C1429" s="139" t="s">
        <v>6448</v>
      </c>
      <c r="D1429" s="139">
        <v>1002130</v>
      </c>
      <c r="E1429" s="139" t="s">
        <v>6449</v>
      </c>
      <c r="F1429" s="139">
        <v>32.536709999999999</v>
      </c>
      <c r="G1429" s="139">
        <v>-92.75703</v>
      </c>
      <c r="H1429" s="139" t="s">
        <v>1842</v>
      </c>
      <c r="I1429" s="139" t="s">
        <v>1843</v>
      </c>
      <c r="J1429" s="139" t="s">
        <v>50</v>
      </c>
      <c r="K1429" s="139">
        <v>71275</v>
      </c>
      <c r="L1429" s="139" t="s">
        <v>6447</v>
      </c>
      <c r="M1429" s="139">
        <v>43136</v>
      </c>
      <c r="N1429" s="139" t="s">
        <v>1054</v>
      </c>
    </row>
    <row r="1430" spans="1:14" ht="15.75" customHeight="1">
      <c r="A1430" s="139">
        <v>2018</v>
      </c>
      <c r="B1430" s="100" t="s">
        <v>633</v>
      </c>
      <c r="C1430" s="139" t="s">
        <v>6450</v>
      </c>
      <c r="D1430" s="139">
        <v>1000403</v>
      </c>
      <c r="E1430" s="139" t="s">
        <v>6451</v>
      </c>
      <c r="F1430" s="139">
        <v>32.836460000000002</v>
      </c>
      <c r="G1430" s="139">
        <v>-100.44889000000001</v>
      </c>
      <c r="H1430" s="139" t="s">
        <v>6452</v>
      </c>
      <c r="I1430" s="139" t="s">
        <v>6453</v>
      </c>
      <c r="J1430" s="139" t="s">
        <v>115</v>
      </c>
      <c r="K1430" s="139">
        <v>79546</v>
      </c>
      <c r="L1430" s="139" t="s">
        <v>5432</v>
      </c>
      <c r="M1430" s="139">
        <v>41238</v>
      </c>
      <c r="N1430" s="139" t="s">
        <v>1054</v>
      </c>
    </row>
    <row r="1431" spans="1:14" ht="15.75" customHeight="1">
      <c r="A1431" s="139">
        <v>2018</v>
      </c>
      <c r="B1431" s="100" t="s">
        <v>633</v>
      </c>
      <c r="C1431" s="139" t="s">
        <v>6454</v>
      </c>
      <c r="D1431" s="139">
        <v>1006073</v>
      </c>
      <c r="E1431" s="139" t="s">
        <v>6455</v>
      </c>
      <c r="F1431" s="139">
        <v>39.708638999999998</v>
      </c>
      <c r="G1431" s="139">
        <v>-75.119432000000003</v>
      </c>
      <c r="H1431" s="139" t="s">
        <v>6456</v>
      </c>
      <c r="I1431" s="139" t="s">
        <v>6457</v>
      </c>
      <c r="J1431" s="139" t="s">
        <v>81</v>
      </c>
      <c r="K1431" s="139">
        <v>8028</v>
      </c>
      <c r="L1431" s="139" t="s">
        <v>6458</v>
      </c>
      <c r="M1431" s="139">
        <v>24633</v>
      </c>
      <c r="N1431" s="139" t="s">
        <v>1054</v>
      </c>
    </row>
    <row r="1432" spans="1:14" ht="15.75" customHeight="1">
      <c r="A1432" s="139">
        <v>2018</v>
      </c>
      <c r="B1432" s="100" t="s">
        <v>633</v>
      </c>
      <c r="C1432" s="139" t="s">
        <v>6459</v>
      </c>
      <c r="D1432" s="139">
        <v>1006187</v>
      </c>
      <c r="E1432" s="139" t="s">
        <v>6460</v>
      </c>
      <c r="F1432" s="139">
        <v>40.517294999999997</v>
      </c>
      <c r="G1432" s="139">
        <v>-74.430325999999994</v>
      </c>
      <c r="H1432" s="139" t="s">
        <v>6461</v>
      </c>
      <c r="I1432" s="139" t="s">
        <v>1718</v>
      </c>
      <c r="J1432" s="139" t="s">
        <v>81</v>
      </c>
      <c r="K1432" s="139">
        <v>8854</v>
      </c>
      <c r="L1432" s="139" t="s">
        <v>6462</v>
      </c>
      <c r="M1432" s="139">
        <v>127329</v>
      </c>
      <c r="N1432" s="139" t="s">
        <v>1054</v>
      </c>
    </row>
    <row r="1433" spans="1:14" ht="15.75" customHeight="1">
      <c r="A1433" s="139">
        <v>2018</v>
      </c>
      <c r="B1433" s="100" t="s">
        <v>633</v>
      </c>
      <c r="C1433" s="139" t="s">
        <v>6463</v>
      </c>
      <c r="D1433" s="139">
        <v>1010688</v>
      </c>
      <c r="E1433" s="139" t="s">
        <v>6464</v>
      </c>
      <c r="F1433" s="139">
        <v>40.332430000000002</v>
      </c>
      <c r="G1433" s="139">
        <v>-75.950010000000006</v>
      </c>
      <c r="H1433" s="139" t="s">
        <v>6465</v>
      </c>
      <c r="I1433" s="139" t="s">
        <v>6466</v>
      </c>
      <c r="J1433" s="139" t="s">
        <v>103</v>
      </c>
      <c r="K1433" s="139">
        <v>19611</v>
      </c>
      <c r="L1433" s="139" t="s">
        <v>6467</v>
      </c>
      <c r="M1433" s="139">
        <v>31257</v>
      </c>
      <c r="N1433" s="139" t="s">
        <v>1054</v>
      </c>
    </row>
    <row r="1434" spans="1:14" ht="15.75" customHeight="1">
      <c r="A1434" s="139">
        <v>2018</v>
      </c>
      <c r="B1434" s="100" t="s">
        <v>633</v>
      </c>
      <c r="C1434" s="139" t="s">
        <v>6468</v>
      </c>
      <c r="D1434" s="139">
        <v>1001883</v>
      </c>
      <c r="E1434" s="139" t="s">
        <v>6469</v>
      </c>
      <c r="F1434" s="139">
        <v>37.196389000000003</v>
      </c>
      <c r="G1434" s="139">
        <v>-86.725832999999994</v>
      </c>
      <c r="H1434" s="139" t="s">
        <v>6470</v>
      </c>
      <c r="I1434" s="139" t="s">
        <v>3293</v>
      </c>
      <c r="J1434" s="139" t="s">
        <v>47</v>
      </c>
      <c r="K1434" s="139">
        <v>42261</v>
      </c>
      <c r="L1434" s="139" t="s">
        <v>6367</v>
      </c>
      <c r="M1434" s="139">
        <v>32289</v>
      </c>
      <c r="N1434" s="139" t="s">
        <v>1160</v>
      </c>
    </row>
    <row r="1435" spans="1:14" ht="15.75" customHeight="1">
      <c r="A1435" s="139">
        <v>2018</v>
      </c>
      <c r="B1435" s="100" t="s">
        <v>633</v>
      </c>
      <c r="C1435" s="139" t="s">
        <v>6471</v>
      </c>
      <c r="D1435" s="139">
        <v>1012373</v>
      </c>
      <c r="E1435" s="139" t="s">
        <v>6472</v>
      </c>
      <c r="F1435" s="139">
        <v>26.450627999999998</v>
      </c>
      <c r="G1435" s="139">
        <v>-98.177385999999998</v>
      </c>
      <c r="H1435" s="139" t="s">
        <v>6473</v>
      </c>
      <c r="I1435" s="139" t="s">
        <v>6474</v>
      </c>
      <c r="J1435" s="139" t="s">
        <v>115</v>
      </c>
      <c r="K1435" s="139">
        <v>78541</v>
      </c>
      <c r="L1435" s="139" t="s">
        <v>6475</v>
      </c>
      <c r="M1435" s="139">
        <v>0</v>
      </c>
      <c r="N1435" s="139" t="s">
        <v>6476</v>
      </c>
    </row>
    <row r="1436" spans="1:14" ht="15.75" customHeight="1">
      <c r="A1436" s="139">
        <v>2018</v>
      </c>
      <c r="B1436" s="100" t="s">
        <v>633</v>
      </c>
      <c r="C1436" s="139" t="s">
        <v>6477</v>
      </c>
      <c r="D1436" s="139">
        <v>1002909</v>
      </c>
      <c r="E1436" s="139" t="s">
        <v>6478</v>
      </c>
      <c r="F1436" s="139">
        <v>45.872608</v>
      </c>
      <c r="G1436" s="139">
        <v>-96.725109000000003</v>
      </c>
      <c r="H1436" s="139" t="s">
        <v>6479</v>
      </c>
      <c r="I1436" s="139" t="s">
        <v>6480</v>
      </c>
      <c r="J1436" s="139" t="s">
        <v>110</v>
      </c>
      <c r="K1436" s="139">
        <v>57260</v>
      </c>
      <c r="L1436" s="139" t="s">
        <v>6481</v>
      </c>
      <c r="M1436" s="139">
        <v>47444</v>
      </c>
      <c r="N1436" s="139" t="s">
        <v>1054</v>
      </c>
    </row>
    <row r="1437" spans="1:14" ht="15.75" customHeight="1">
      <c r="A1437" s="139">
        <v>2018</v>
      </c>
      <c r="B1437" s="100" t="s">
        <v>633</v>
      </c>
      <c r="C1437" s="139" t="s">
        <v>6482</v>
      </c>
      <c r="D1437" s="139">
        <v>1011887</v>
      </c>
      <c r="E1437" s="139" t="s">
        <v>6483</v>
      </c>
      <c r="F1437" s="139">
        <v>28.030280999999999</v>
      </c>
      <c r="G1437" s="139">
        <v>-80.601388999999998</v>
      </c>
      <c r="H1437" s="139" t="s">
        <v>6484</v>
      </c>
      <c r="I1437" s="139" t="s">
        <v>6485</v>
      </c>
      <c r="J1437" s="139" t="s">
        <v>26</v>
      </c>
      <c r="K1437" s="139">
        <v>32905</v>
      </c>
      <c r="L1437" s="139" t="s">
        <v>6486</v>
      </c>
      <c r="M1437" s="139">
        <v>73</v>
      </c>
      <c r="N1437" s="139" t="s">
        <v>1368</v>
      </c>
    </row>
    <row r="1438" spans="1:14" ht="15.75" customHeight="1">
      <c r="A1438" s="139">
        <v>2018</v>
      </c>
      <c r="B1438" s="100" t="s">
        <v>633</v>
      </c>
      <c r="C1438" s="139" t="s">
        <v>6487</v>
      </c>
      <c r="D1438" s="139">
        <v>1000348</v>
      </c>
      <c r="E1438" s="139" t="s">
        <v>6488</v>
      </c>
      <c r="F1438" s="139">
        <v>34.845599999999997</v>
      </c>
      <c r="G1438" s="139">
        <v>-80.894199999999998</v>
      </c>
      <c r="H1438" s="139" t="s">
        <v>6489</v>
      </c>
      <c r="I1438" s="139" t="s">
        <v>6490</v>
      </c>
      <c r="J1438" s="139" t="s">
        <v>107</v>
      </c>
      <c r="K1438" s="139">
        <v>29704</v>
      </c>
      <c r="L1438" s="139" t="s">
        <v>6491</v>
      </c>
      <c r="M1438" s="139">
        <v>130688</v>
      </c>
      <c r="N1438" s="139" t="s">
        <v>1253</v>
      </c>
    </row>
    <row r="1439" spans="1:14" ht="15.75" customHeight="1">
      <c r="A1439" s="139">
        <v>2018</v>
      </c>
      <c r="B1439" s="100" t="s">
        <v>633</v>
      </c>
      <c r="C1439" s="139" t="s">
        <v>6492</v>
      </c>
      <c r="D1439" s="139">
        <v>1000305</v>
      </c>
      <c r="E1439" s="139" t="s">
        <v>6493</v>
      </c>
      <c r="F1439" s="139">
        <v>33.327800000000003</v>
      </c>
      <c r="G1439" s="139">
        <v>-86.3583</v>
      </c>
      <c r="H1439" s="139" t="s">
        <v>6494</v>
      </c>
      <c r="I1439" s="139" t="s">
        <v>6495</v>
      </c>
      <c r="J1439" s="139" t="s">
        <v>3</v>
      </c>
      <c r="K1439" s="139">
        <v>35044</v>
      </c>
      <c r="L1439" s="139" t="s">
        <v>6496</v>
      </c>
      <c r="M1439" s="139">
        <v>159683</v>
      </c>
      <c r="N1439" s="139" t="s">
        <v>1253</v>
      </c>
    </row>
    <row r="1440" spans="1:14" ht="15.75" customHeight="1">
      <c r="A1440" s="139">
        <v>2018</v>
      </c>
      <c r="B1440" s="100" t="s">
        <v>633</v>
      </c>
      <c r="C1440" s="139" t="s">
        <v>6497</v>
      </c>
      <c r="D1440" s="139">
        <v>1000311</v>
      </c>
      <c r="E1440" s="139" t="s">
        <v>6498</v>
      </c>
      <c r="F1440" s="139">
        <v>35.296399999999998</v>
      </c>
      <c r="G1440" s="139">
        <v>-84.756900000000002</v>
      </c>
      <c r="H1440" s="139" t="s">
        <v>1381</v>
      </c>
      <c r="I1440" s="139" t="s">
        <v>6499</v>
      </c>
      <c r="J1440" s="139" t="s">
        <v>113</v>
      </c>
      <c r="K1440" s="139">
        <v>37309</v>
      </c>
      <c r="L1440" s="139" t="s">
        <v>6491</v>
      </c>
      <c r="M1440" s="139">
        <v>171149</v>
      </c>
      <c r="N1440" s="139" t="s">
        <v>1253</v>
      </c>
    </row>
    <row r="1441" spans="1:14" ht="15.75" customHeight="1">
      <c r="A1441" s="139">
        <v>2018</v>
      </c>
      <c r="B1441" s="100" t="s">
        <v>633</v>
      </c>
      <c r="C1441" s="139" t="s">
        <v>6500</v>
      </c>
      <c r="D1441" s="139">
        <v>1011259</v>
      </c>
      <c r="E1441" s="139" t="s">
        <v>6501</v>
      </c>
      <c r="F1441" s="139">
        <v>43.208136000000003</v>
      </c>
      <c r="G1441" s="139">
        <v>-75.437167000000002</v>
      </c>
      <c r="H1441" s="139" t="s">
        <v>6502</v>
      </c>
      <c r="I1441" s="139" t="s">
        <v>1625</v>
      </c>
      <c r="J1441" s="139" t="s">
        <v>87</v>
      </c>
      <c r="K1441" s="139">
        <v>13440</v>
      </c>
      <c r="L1441" s="139" t="s">
        <v>6503</v>
      </c>
      <c r="M1441" s="139">
        <v>26211</v>
      </c>
      <c r="N1441" s="139" t="s">
        <v>1054</v>
      </c>
    </row>
    <row r="1442" spans="1:14" ht="15.75" customHeight="1">
      <c r="A1442" s="139">
        <v>2018</v>
      </c>
      <c r="B1442" s="100" t="s">
        <v>633</v>
      </c>
      <c r="C1442" s="139" t="s">
        <v>6504</v>
      </c>
      <c r="D1442" s="139">
        <v>1006482</v>
      </c>
      <c r="E1442" s="139" t="s">
        <v>6505</v>
      </c>
      <c r="F1442" s="139">
        <v>43.029299999999999</v>
      </c>
      <c r="G1442" s="139">
        <v>-87.951800000000006</v>
      </c>
      <c r="H1442" s="139" t="s">
        <v>5270</v>
      </c>
      <c r="I1442" s="139" t="s">
        <v>5170</v>
      </c>
      <c r="J1442" s="139" t="s">
        <v>132</v>
      </c>
      <c r="K1442" s="139">
        <v>53208</v>
      </c>
      <c r="L1442" s="139" t="s">
        <v>6506</v>
      </c>
      <c r="M1442" s="139">
        <v>8997</v>
      </c>
      <c r="N1442" s="139" t="s">
        <v>1054</v>
      </c>
    </row>
    <row r="1443" spans="1:14" ht="15.75" customHeight="1">
      <c r="A1443" s="139">
        <v>2018</v>
      </c>
      <c r="B1443" s="100" t="s">
        <v>633</v>
      </c>
      <c r="C1443" s="139" t="s">
        <v>6507</v>
      </c>
      <c r="D1443" s="139">
        <v>1011789</v>
      </c>
      <c r="E1443" s="139" t="s">
        <v>6508</v>
      </c>
      <c r="F1443" s="139">
        <v>34.040300000000002</v>
      </c>
      <c r="G1443" s="139">
        <v>-93.044799999999995</v>
      </c>
      <c r="H1443" s="139" t="s">
        <v>6509</v>
      </c>
      <c r="I1443" s="139" t="s">
        <v>1366</v>
      </c>
      <c r="J1443" s="139" t="s">
        <v>12</v>
      </c>
      <c r="K1443" s="139">
        <v>71923</v>
      </c>
      <c r="L1443" s="139" t="s">
        <v>1262</v>
      </c>
      <c r="M1443" s="139">
        <v>22527</v>
      </c>
      <c r="N1443" s="139" t="s">
        <v>1054</v>
      </c>
    </row>
    <row r="1444" spans="1:14" ht="15.75" customHeight="1">
      <c r="A1444" s="139">
        <v>2018</v>
      </c>
      <c r="B1444" s="100" t="s">
        <v>633</v>
      </c>
      <c r="C1444" s="139" t="s">
        <v>6510</v>
      </c>
      <c r="D1444" s="139">
        <v>1002883</v>
      </c>
      <c r="E1444" s="139" t="s">
        <v>6511</v>
      </c>
      <c r="F1444" s="139">
        <v>32.362971999999999</v>
      </c>
      <c r="G1444" s="139">
        <v>-89.539805999999999</v>
      </c>
      <c r="H1444" s="139" t="s">
        <v>6512</v>
      </c>
      <c r="I1444" s="139" t="s">
        <v>1497</v>
      </c>
      <c r="J1444" s="139" t="s">
        <v>65</v>
      </c>
      <c r="K1444" s="139">
        <v>39074</v>
      </c>
      <c r="L1444" s="139" t="s">
        <v>6421</v>
      </c>
      <c r="M1444" s="139">
        <v>63310</v>
      </c>
      <c r="N1444" s="139" t="s">
        <v>1054</v>
      </c>
    </row>
    <row r="1445" spans="1:14" ht="15.75" customHeight="1">
      <c r="A1445" s="139">
        <v>2018</v>
      </c>
      <c r="B1445" s="100" t="s">
        <v>633</v>
      </c>
      <c r="C1445" s="139" t="s">
        <v>6513</v>
      </c>
      <c r="D1445" s="139">
        <v>1005746</v>
      </c>
      <c r="E1445" s="139" t="s">
        <v>6514</v>
      </c>
      <c r="F1445" s="139">
        <v>33.532806000000001</v>
      </c>
      <c r="G1445" s="139">
        <v>-93.812693999999993</v>
      </c>
      <c r="H1445" s="139" t="s">
        <v>2555</v>
      </c>
      <c r="I1445" s="139" t="s">
        <v>2556</v>
      </c>
      <c r="J1445" s="139" t="s">
        <v>12</v>
      </c>
      <c r="K1445" s="139">
        <v>71854</v>
      </c>
      <c r="L1445" s="139" t="s">
        <v>6421</v>
      </c>
      <c r="M1445" s="139">
        <v>36391</v>
      </c>
      <c r="N1445" s="139" t="s">
        <v>1054</v>
      </c>
    </row>
    <row r="1446" spans="1:14" ht="15.75" customHeight="1">
      <c r="A1446" s="139">
        <v>2018</v>
      </c>
      <c r="B1446" s="100" t="s">
        <v>633</v>
      </c>
      <c r="C1446" s="139" t="s">
        <v>6515</v>
      </c>
      <c r="D1446" s="139">
        <v>1000461</v>
      </c>
      <c r="E1446" s="139" t="s">
        <v>6516</v>
      </c>
      <c r="F1446" s="139">
        <v>40.869700000000002</v>
      </c>
      <c r="G1446" s="139">
        <v>-73.825800000000001</v>
      </c>
      <c r="H1446" s="139" t="s">
        <v>1643</v>
      </c>
      <c r="I1446" s="139" t="s">
        <v>1642</v>
      </c>
      <c r="J1446" s="139" t="s">
        <v>87</v>
      </c>
      <c r="K1446" s="139">
        <v>10475</v>
      </c>
      <c r="L1446" s="139" t="s">
        <v>6517</v>
      </c>
      <c r="M1446" s="139">
        <v>97419</v>
      </c>
      <c r="N1446" s="139" t="s">
        <v>1054</v>
      </c>
    </row>
    <row r="1447" spans="1:14" ht="15.75" customHeight="1">
      <c r="A1447" s="139">
        <v>2018</v>
      </c>
      <c r="B1447" s="100" t="s">
        <v>633</v>
      </c>
      <c r="C1447" s="139" t="s">
        <v>6518</v>
      </c>
      <c r="D1447" s="139">
        <v>1004996</v>
      </c>
      <c r="E1447" s="139" t="s">
        <v>6519</v>
      </c>
      <c r="F1447" s="139">
        <v>40.455393000000001</v>
      </c>
      <c r="G1447" s="139">
        <v>-79.990414999999999</v>
      </c>
      <c r="H1447" s="139" t="s">
        <v>6520</v>
      </c>
      <c r="I1447" s="139" t="s">
        <v>3262</v>
      </c>
      <c r="J1447" s="139" t="s">
        <v>103</v>
      </c>
      <c r="K1447" s="139">
        <v>15212</v>
      </c>
      <c r="L1447" s="139" t="s">
        <v>6521</v>
      </c>
      <c r="M1447" s="139">
        <v>47041</v>
      </c>
      <c r="N1447" s="139" t="s">
        <v>1054</v>
      </c>
    </row>
    <row r="1448" spans="1:14" ht="15.75" customHeight="1">
      <c r="A1448" s="139">
        <v>2018</v>
      </c>
      <c r="B1448" s="100" t="s">
        <v>633</v>
      </c>
      <c r="C1448" s="139" t="s">
        <v>6522</v>
      </c>
      <c r="D1448" s="139">
        <v>1005655</v>
      </c>
      <c r="E1448" s="139" t="s">
        <v>6523</v>
      </c>
      <c r="F1448" s="139">
        <v>35.083680000000001</v>
      </c>
      <c r="G1448" s="139">
        <v>-90.044579999999996</v>
      </c>
      <c r="H1448" s="139" t="s">
        <v>4790</v>
      </c>
      <c r="I1448" s="139" t="s">
        <v>2066</v>
      </c>
      <c r="J1448" s="139" t="s">
        <v>113</v>
      </c>
      <c r="K1448" s="139">
        <v>38106</v>
      </c>
      <c r="L1448" s="139" t="s">
        <v>6524</v>
      </c>
      <c r="M1448" s="139">
        <v>51574</v>
      </c>
      <c r="N1448" s="139" t="s">
        <v>1054</v>
      </c>
    </row>
    <row r="1449" spans="1:14" ht="15.75" customHeight="1">
      <c r="A1449" s="139">
        <v>2018</v>
      </c>
      <c r="B1449" s="100" t="s">
        <v>633</v>
      </c>
      <c r="C1449" s="139" t="s">
        <v>6525</v>
      </c>
      <c r="D1449" s="139">
        <v>1000099</v>
      </c>
      <c r="E1449" s="139" t="s">
        <v>6526</v>
      </c>
      <c r="F1449" s="139">
        <v>39</v>
      </c>
      <c r="G1449" s="139">
        <v>-87.722200000000001</v>
      </c>
      <c r="H1449" s="139" t="s">
        <v>6527</v>
      </c>
      <c r="I1449" s="139" t="s">
        <v>6528</v>
      </c>
      <c r="J1449" s="139" t="s">
        <v>36</v>
      </c>
      <c r="K1449" s="139">
        <v>62454</v>
      </c>
      <c r="L1449" s="139" t="s">
        <v>2631</v>
      </c>
      <c r="M1449" s="139">
        <v>1768283</v>
      </c>
      <c r="N1449" s="139" t="s">
        <v>1306</v>
      </c>
    </row>
    <row r="1450" spans="1:14" ht="15.75" customHeight="1">
      <c r="A1450" s="139">
        <v>2018</v>
      </c>
      <c r="B1450" s="100" t="s">
        <v>633</v>
      </c>
      <c r="C1450" s="139" t="s">
        <v>6529</v>
      </c>
      <c r="D1450" s="139">
        <v>1011048</v>
      </c>
      <c r="E1450" s="139" t="s">
        <v>6530</v>
      </c>
      <c r="F1450" s="139">
        <v>40.357764000000003</v>
      </c>
      <c r="G1450" s="139">
        <v>-85.334297000000007</v>
      </c>
      <c r="H1450" s="139" t="s">
        <v>6531</v>
      </c>
      <c r="I1450" s="139" t="s">
        <v>1892</v>
      </c>
      <c r="J1450" s="139" t="s">
        <v>39</v>
      </c>
      <c r="K1450" s="139">
        <v>47338</v>
      </c>
      <c r="L1450" s="139" t="s">
        <v>4801</v>
      </c>
      <c r="M1450" s="139">
        <v>21834</v>
      </c>
      <c r="N1450" s="139" t="s">
        <v>1054</v>
      </c>
    </row>
    <row r="1451" spans="1:14" ht="15.75" customHeight="1">
      <c r="A1451" s="139">
        <v>2018</v>
      </c>
      <c r="B1451" s="100" t="s">
        <v>633</v>
      </c>
      <c r="C1451" s="139" t="s">
        <v>6532</v>
      </c>
      <c r="D1451" s="139">
        <v>1011113</v>
      </c>
      <c r="E1451" s="139" t="s">
        <v>6533</v>
      </c>
      <c r="F1451" s="139">
        <v>30.38</v>
      </c>
      <c r="G1451" s="139">
        <v>-89.61</v>
      </c>
      <c r="H1451" s="139" t="s">
        <v>6534</v>
      </c>
      <c r="I1451" s="139" t="s">
        <v>1168</v>
      </c>
      <c r="J1451" s="139" t="s">
        <v>65</v>
      </c>
      <c r="K1451" s="139">
        <v>39529</v>
      </c>
      <c r="L1451" s="139" t="s">
        <v>6439</v>
      </c>
      <c r="M1451" s="139">
        <v>16920</v>
      </c>
      <c r="N1451" s="139" t="s">
        <v>1054</v>
      </c>
    </row>
    <row r="1452" spans="1:14" ht="15.75" customHeight="1">
      <c r="A1452" s="139">
        <v>2018</v>
      </c>
      <c r="B1452" s="100" t="s">
        <v>633</v>
      </c>
      <c r="C1452" s="139" t="s">
        <v>6535</v>
      </c>
      <c r="D1452" s="139">
        <v>1011501</v>
      </c>
      <c r="E1452" s="139" t="s">
        <v>6536</v>
      </c>
      <c r="F1452" s="139">
        <v>44.755049999999997</v>
      </c>
      <c r="G1452" s="139">
        <v>-93.010159999999999</v>
      </c>
      <c r="H1452" s="139" t="s">
        <v>3535</v>
      </c>
      <c r="I1452" s="139" t="s">
        <v>3536</v>
      </c>
      <c r="J1452" s="139" t="s">
        <v>62</v>
      </c>
      <c r="K1452" s="139">
        <v>55414</v>
      </c>
      <c r="L1452" s="139" t="s">
        <v>6537</v>
      </c>
      <c r="M1452" s="139">
        <v>353</v>
      </c>
      <c r="N1452" s="139" t="s">
        <v>1160</v>
      </c>
    </row>
    <row r="1453" spans="1:14" ht="15.75" customHeight="1">
      <c r="A1453" s="139">
        <v>2018</v>
      </c>
      <c r="B1453" s="100" t="s">
        <v>633</v>
      </c>
      <c r="C1453" s="139" t="s">
        <v>6538</v>
      </c>
      <c r="D1453" s="139">
        <v>1011553</v>
      </c>
      <c r="E1453" s="139" t="s">
        <v>6539</v>
      </c>
      <c r="F1453" s="139">
        <v>34.971935999999999</v>
      </c>
      <c r="G1453" s="139">
        <v>-89.617746999999994</v>
      </c>
      <c r="H1453" s="139" t="s">
        <v>6540</v>
      </c>
      <c r="I1453" s="139" t="s">
        <v>2319</v>
      </c>
      <c r="J1453" s="139" t="s">
        <v>65</v>
      </c>
      <c r="K1453" s="139">
        <v>38611</v>
      </c>
      <c r="L1453" s="139" t="s">
        <v>6541</v>
      </c>
      <c r="M1453" s="139">
        <v>36851</v>
      </c>
      <c r="N1453" s="139" t="s">
        <v>1050</v>
      </c>
    </row>
    <row r="1454" spans="1:14" ht="15.75" customHeight="1">
      <c r="A1454" s="139">
        <v>2018</v>
      </c>
      <c r="B1454" s="100" t="s">
        <v>633</v>
      </c>
      <c r="C1454" s="139" t="s">
        <v>6542</v>
      </c>
      <c r="D1454" s="139">
        <v>1005495</v>
      </c>
      <c r="E1454" s="139" t="s">
        <v>6543</v>
      </c>
      <c r="F1454" s="139">
        <v>40.730536999999998</v>
      </c>
      <c r="G1454" s="139">
        <v>-74.173075999999995</v>
      </c>
      <c r="H1454" s="139" t="s">
        <v>5873</v>
      </c>
      <c r="I1454" s="139" t="s">
        <v>5920</v>
      </c>
      <c r="J1454" s="139" t="s">
        <v>81</v>
      </c>
      <c r="K1454" s="139">
        <v>7101</v>
      </c>
      <c r="L1454" s="139" t="s">
        <v>6462</v>
      </c>
      <c r="M1454" s="139">
        <v>65247</v>
      </c>
      <c r="N1454" s="139" t="s">
        <v>1054</v>
      </c>
    </row>
    <row r="1455" spans="1:14" ht="15.75" customHeight="1">
      <c r="A1455" s="139">
        <v>2018</v>
      </c>
      <c r="B1455" s="100" t="s">
        <v>633</v>
      </c>
      <c r="C1455" s="139" t="s">
        <v>6544</v>
      </c>
      <c r="D1455" s="139">
        <v>1005123</v>
      </c>
      <c r="E1455" s="139" t="s">
        <v>6545</v>
      </c>
      <c r="F1455" s="139">
        <v>43.683401000000003</v>
      </c>
      <c r="G1455" s="139">
        <v>-70.353605000000002</v>
      </c>
      <c r="H1455" s="139" t="s">
        <v>6546</v>
      </c>
      <c r="I1455" s="139" t="s">
        <v>3499</v>
      </c>
      <c r="J1455" s="139" t="s">
        <v>52</v>
      </c>
      <c r="K1455" s="139">
        <v>4092</v>
      </c>
      <c r="L1455" s="139" t="s">
        <v>6547</v>
      </c>
      <c r="M1455" s="139">
        <v>52840</v>
      </c>
      <c r="N1455" s="139" t="s">
        <v>1054</v>
      </c>
    </row>
    <row r="1456" spans="1:14" ht="15.75" customHeight="1">
      <c r="A1456" s="139">
        <v>2018</v>
      </c>
      <c r="B1456" s="100" t="s">
        <v>633</v>
      </c>
      <c r="C1456" s="139" t="s">
        <v>6548</v>
      </c>
      <c r="D1456" s="139">
        <v>1009615</v>
      </c>
      <c r="E1456" s="139" t="s">
        <v>6549</v>
      </c>
      <c r="F1456" s="139">
        <v>42.002310000000001</v>
      </c>
      <c r="G1456" s="139">
        <v>-87.67662</v>
      </c>
      <c r="H1456" s="139" t="s">
        <v>3549</v>
      </c>
      <c r="I1456" s="139" t="s">
        <v>5454</v>
      </c>
      <c r="J1456" s="139" t="s">
        <v>36</v>
      </c>
      <c r="K1456" s="139">
        <v>60626</v>
      </c>
      <c r="L1456" s="139" t="s">
        <v>6550</v>
      </c>
      <c r="M1456" s="139">
        <v>8853</v>
      </c>
      <c r="N1456" s="139" t="s">
        <v>3598</v>
      </c>
    </row>
    <row r="1457" spans="1:14" ht="15.75" customHeight="1">
      <c r="A1457" s="139">
        <v>2018</v>
      </c>
      <c r="B1457" s="100" t="s">
        <v>633</v>
      </c>
      <c r="C1457" s="139" t="s">
        <v>6551</v>
      </c>
      <c r="D1457" s="139">
        <v>1007511</v>
      </c>
      <c r="E1457" s="139" t="s">
        <v>6552</v>
      </c>
      <c r="F1457" s="139">
        <v>37.907200000000003</v>
      </c>
      <c r="G1457" s="139">
        <v>-87.927099999999996</v>
      </c>
      <c r="H1457" s="139" t="s">
        <v>2542</v>
      </c>
      <c r="I1457" s="139" t="s">
        <v>2581</v>
      </c>
      <c r="J1457" s="139" t="s">
        <v>39</v>
      </c>
      <c r="K1457" s="139">
        <v>47620</v>
      </c>
      <c r="L1457" s="139" t="s">
        <v>6553</v>
      </c>
      <c r="M1457" s="139">
        <v>595734</v>
      </c>
      <c r="N1457" s="139" t="s">
        <v>1054</v>
      </c>
    </row>
    <row r="1458" spans="1:14" ht="15.75" customHeight="1">
      <c r="A1458" s="139">
        <v>2018</v>
      </c>
      <c r="B1458" s="100" t="s">
        <v>633</v>
      </c>
      <c r="C1458" s="139" t="s">
        <v>6554</v>
      </c>
      <c r="D1458" s="139">
        <v>1003842</v>
      </c>
      <c r="E1458" s="139" t="s">
        <v>6555</v>
      </c>
      <c r="F1458" s="139">
        <v>41.334533</v>
      </c>
      <c r="G1458" s="139">
        <v>-88.755775</v>
      </c>
      <c r="H1458" s="139" t="s">
        <v>5987</v>
      </c>
      <c r="I1458" s="139" t="s">
        <v>4576</v>
      </c>
      <c r="J1458" s="139" t="s">
        <v>36</v>
      </c>
      <c r="K1458" s="139">
        <v>61350</v>
      </c>
      <c r="L1458" s="139" t="s">
        <v>6553</v>
      </c>
      <c r="M1458" s="139">
        <v>26698</v>
      </c>
      <c r="N1458" s="139" t="s">
        <v>1054</v>
      </c>
    </row>
    <row r="1459" spans="1:14" ht="15.75" customHeight="1">
      <c r="A1459" s="139">
        <v>2018</v>
      </c>
      <c r="B1459" s="100" t="s">
        <v>633</v>
      </c>
      <c r="C1459" s="139" t="s">
        <v>6554</v>
      </c>
      <c r="D1459" s="139">
        <v>1004263</v>
      </c>
      <c r="E1459" s="139" t="s">
        <v>6556</v>
      </c>
      <c r="F1459" s="139">
        <v>42.575415999999997</v>
      </c>
      <c r="G1459" s="139">
        <v>-73.853562999999994</v>
      </c>
      <c r="H1459" s="139" t="s">
        <v>6557</v>
      </c>
      <c r="I1459" s="139" t="s">
        <v>5162</v>
      </c>
      <c r="J1459" s="139" t="s">
        <v>87</v>
      </c>
      <c r="K1459" s="139">
        <v>12158</v>
      </c>
      <c r="L1459" s="139" t="s">
        <v>6553</v>
      </c>
      <c r="M1459" s="139">
        <v>33939</v>
      </c>
      <c r="N1459" s="139" t="s">
        <v>1054</v>
      </c>
    </row>
    <row r="1460" spans="1:14" ht="15.75" customHeight="1">
      <c r="A1460" s="139">
        <v>2018</v>
      </c>
      <c r="B1460" s="100" t="s">
        <v>633</v>
      </c>
      <c r="C1460" s="139" t="s">
        <v>6558</v>
      </c>
      <c r="D1460" s="139">
        <v>1006686</v>
      </c>
      <c r="E1460" s="139" t="s">
        <v>6559</v>
      </c>
      <c r="F1460" s="139">
        <v>44.021639999999998</v>
      </c>
      <c r="G1460" s="139">
        <v>-92.482089999999999</v>
      </c>
      <c r="H1460" s="139" t="s">
        <v>5077</v>
      </c>
      <c r="I1460" s="139" t="s">
        <v>5078</v>
      </c>
      <c r="J1460" s="139" t="s">
        <v>62</v>
      </c>
      <c r="K1460" s="139">
        <v>55902</v>
      </c>
      <c r="L1460" s="139" t="s">
        <v>5079</v>
      </c>
      <c r="M1460" s="139">
        <v>48265</v>
      </c>
      <c r="N1460" s="139" t="s">
        <v>1054</v>
      </c>
    </row>
    <row r="1461" spans="1:14" ht="15.75" customHeight="1">
      <c r="A1461" s="139">
        <v>2018</v>
      </c>
      <c r="B1461" s="100" t="s">
        <v>633</v>
      </c>
      <c r="C1461" s="139" t="s">
        <v>6560</v>
      </c>
      <c r="D1461" s="139">
        <v>1003037</v>
      </c>
      <c r="E1461" s="139" t="s">
        <v>6561</v>
      </c>
      <c r="F1461" s="139">
        <v>42.3048</v>
      </c>
      <c r="G1461" s="139">
        <v>-71.801500000000004</v>
      </c>
      <c r="H1461" s="139" t="s">
        <v>1832</v>
      </c>
      <c r="I1461" s="139" t="s">
        <v>5532</v>
      </c>
      <c r="J1461" s="139" t="s">
        <v>58</v>
      </c>
      <c r="K1461" s="139">
        <v>1615</v>
      </c>
      <c r="L1461" s="139" t="s">
        <v>2398</v>
      </c>
      <c r="M1461" s="139">
        <v>69868</v>
      </c>
      <c r="N1461" s="139" t="s">
        <v>1054</v>
      </c>
    </row>
    <row r="1462" spans="1:14" ht="15.75" customHeight="1">
      <c r="A1462" s="139">
        <v>2018</v>
      </c>
      <c r="B1462" s="100" t="s">
        <v>633</v>
      </c>
      <c r="C1462" s="139" t="s">
        <v>6562</v>
      </c>
      <c r="D1462" s="139">
        <v>1006395</v>
      </c>
      <c r="E1462" s="139" t="s">
        <v>6563</v>
      </c>
      <c r="F1462" s="139">
        <v>38.043599999999998</v>
      </c>
      <c r="G1462" s="139">
        <v>-122.25320000000001</v>
      </c>
      <c r="H1462" s="139" t="s">
        <v>6564</v>
      </c>
      <c r="I1462" s="139" t="s">
        <v>2426</v>
      </c>
      <c r="J1462" s="139" t="s">
        <v>15</v>
      </c>
      <c r="K1462" s="139">
        <v>94572</v>
      </c>
      <c r="L1462" s="139" t="s">
        <v>1997</v>
      </c>
      <c r="M1462" s="139">
        <v>1319463</v>
      </c>
      <c r="N1462" s="139" t="s">
        <v>1745</v>
      </c>
    </row>
    <row r="1463" spans="1:14" ht="15.75" customHeight="1">
      <c r="A1463" s="139">
        <v>2018</v>
      </c>
      <c r="B1463" s="100" t="s">
        <v>633</v>
      </c>
      <c r="C1463" s="139" t="s">
        <v>6565</v>
      </c>
      <c r="D1463" s="139">
        <v>1002565</v>
      </c>
      <c r="E1463" s="139" t="s">
        <v>6566</v>
      </c>
      <c r="F1463" s="139">
        <v>35.395110000000003</v>
      </c>
      <c r="G1463" s="139">
        <v>-119.04652</v>
      </c>
      <c r="H1463" s="139" t="s">
        <v>3578</v>
      </c>
      <c r="I1463" s="139" t="s">
        <v>3579</v>
      </c>
      <c r="J1463" s="139" t="s">
        <v>15</v>
      </c>
      <c r="K1463" s="139">
        <v>93308</v>
      </c>
      <c r="L1463" s="139" t="s">
        <v>6567</v>
      </c>
      <c r="M1463" s="139">
        <v>66909</v>
      </c>
      <c r="N1463" s="139" t="s">
        <v>1745</v>
      </c>
    </row>
    <row r="1464" spans="1:14" ht="15.75" customHeight="1">
      <c r="A1464" s="139">
        <v>2018</v>
      </c>
      <c r="B1464" s="100" t="s">
        <v>633</v>
      </c>
      <c r="C1464" s="139" t="s">
        <v>6568</v>
      </c>
      <c r="D1464" s="139">
        <v>1003508</v>
      </c>
      <c r="E1464" s="139" t="s">
        <v>6569</v>
      </c>
      <c r="F1464" s="139">
        <v>31.788115000000001</v>
      </c>
      <c r="G1464" s="139">
        <v>-85.977613000000005</v>
      </c>
      <c r="H1464" s="139" t="s">
        <v>5220</v>
      </c>
      <c r="I1464" s="139" t="s">
        <v>6570</v>
      </c>
      <c r="J1464" s="139" t="s">
        <v>3</v>
      </c>
      <c r="K1464" s="139">
        <v>36079</v>
      </c>
      <c r="L1464" s="139" t="s">
        <v>6571</v>
      </c>
      <c r="M1464" s="139">
        <v>216524</v>
      </c>
      <c r="N1464" s="139" t="s">
        <v>2062</v>
      </c>
    </row>
    <row r="1465" spans="1:14" ht="15.75" customHeight="1">
      <c r="A1465" s="139">
        <v>2018</v>
      </c>
      <c r="B1465" s="100" t="s">
        <v>633</v>
      </c>
      <c r="C1465" s="139" t="s">
        <v>6572</v>
      </c>
      <c r="D1465" s="139">
        <v>1000360</v>
      </c>
      <c r="E1465" s="139" t="s">
        <v>6573</v>
      </c>
      <c r="F1465" s="139">
        <v>44.537500000000001</v>
      </c>
      <c r="G1465" s="139">
        <v>-88.082589999999996</v>
      </c>
      <c r="H1465" s="139" t="s">
        <v>3699</v>
      </c>
      <c r="I1465" s="139" t="s">
        <v>1048</v>
      </c>
      <c r="J1465" s="139" t="s">
        <v>132</v>
      </c>
      <c r="K1465" s="139">
        <v>54303</v>
      </c>
      <c r="L1465" s="139" t="s">
        <v>6574</v>
      </c>
      <c r="M1465" s="139">
        <v>24387</v>
      </c>
      <c r="N1465" s="139" t="s">
        <v>1054</v>
      </c>
    </row>
    <row r="1466" spans="1:14" ht="15.75" customHeight="1">
      <c r="A1466" s="139">
        <v>2018</v>
      </c>
      <c r="B1466" s="100" t="s">
        <v>633</v>
      </c>
      <c r="C1466" s="139" t="s">
        <v>6575</v>
      </c>
      <c r="D1466" s="139">
        <v>1005086</v>
      </c>
      <c r="E1466" s="139" t="s">
        <v>6576</v>
      </c>
      <c r="F1466" s="139">
        <v>33.919896999999999</v>
      </c>
      <c r="G1466" s="139">
        <v>-80.319676999999999</v>
      </c>
      <c r="H1466" s="139" t="s">
        <v>2180</v>
      </c>
      <c r="I1466" s="139" t="s">
        <v>1790</v>
      </c>
      <c r="J1466" s="139" t="s">
        <v>107</v>
      </c>
      <c r="K1466" s="139">
        <v>29153</v>
      </c>
      <c r="L1466" s="139" t="s">
        <v>6577</v>
      </c>
      <c r="M1466" s="139">
        <v>32145</v>
      </c>
      <c r="N1466" s="139" t="s">
        <v>1054</v>
      </c>
    </row>
    <row r="1467" spans="1:14" ht="15.75" customHeight="1">
      <c r="A1467" s="139">
        <v>2018</v>
      </c>
      <c r="B1467" s="100" t="s">
        <v>633</v>
      </c>
      <c r="C1467" s="139" t="s">
        <v>6578</v>
      </c>
      <c r="D1467" s="139">
        <v>1001885</v>
      </c>
      <c r="E1467" s="139" t="s">
        <v>6579</v>
      </c>
      <c r="F1467" s="139">
        <v>40.632927000000002</v>
      </c>
      <c r="G1467" s="139">
        <v>-76.187911999999997</v>
      </c>
      <c r="H1467" s="139" t="s">
        <v>6580</v>
      </c>
      <c r="I1467" s="139" t="s">
        <v>6581</v>
      </c>
      <c r="J1467" s="139" t="s">
        <v>103</v>
      </c>
      <c r="K1467" s="139">
        <v>17929</v>
      </c>
      <c r="L1467" s="139" t="s">
        <v>4296</v>
      </c>
      <c r="M1467" s="139">
        <v>71751</v>
      </c>
      <c r="N1467" s="139" t="s">
        <v>1054</v>
      </c>
    </row>
    <row r="1468" spans="1:14" ht="15.75" customHeight="1">
      <c r="A1468" s="139">
        <v>2018</v>
      </c>
      <c r="B1468" s="100" t="s">
        <v>633</v>
      </c>
      <c r="C1468" s="139" t="s">
        <v>6582</v>
      </c>
      <c r="D1468" s="139">
        <v>1001995</v>
      </c>
      <c r="E1468" s="139" t="s">
        <v>6583</v>
      </c>
      <c r="F1468" s="139">
        <v>46.723917999999998</v>
      </c>
      <c r="G1468" s="139">
        <v>-92.436733000000004</v>
      </c>
      <c r="H1468" s="139" t="s">
        <v>6584</v>
      </c>
      <c r="I1468" s="139" t="s">
        <v>6585</v>
      </c>
      <c r="J1468" s="139" t="s">
        <v>62</v>
      </c>
      <c r="K1468" s="139">
        <v>55720</v>
      </c>
      <c r="L1468" s="139" t="s">
        <v>6547</v>
      </c>
      <c r="M1468" s="139">
        <v>108794</v>
      </c>
      <c r="N1468" s="139" t="s">
        <v>1253</v>
      </c>
    </row>
    <row r="1469" spans="1:14" ht="15.75" customHeight="1">
      <c r="A1469" s="139">
        <v>2018</v>
      </c>
      <c r="B1469" s="100" t="s">
        <v>633</v>
      </c>
      <c r="C1469" s="139" t="s">
        <v>6586</v>
      </c>
      <c r="D1469" s="139">
        <v>1003048</v>
      </c>
      <c r="E1469" s="139" t="s">
        <v>6587</v>
      </c>
      <c r="F1469" s="139">
        <v>44.703333000000001</v>
      </c>
      <c r="G1469" s="139">
        <v>-69.648888999999997</v>
      </c>
      <c r="H1469" s="139" t="s">
        <v>6588</v>
      </c>
      <c r="I1469" s="139" t="s">
        <v>6589</v>
      </c>
      <c r="J1469" s="139" t="s">
        <v>52</v>
      </c>
      <c r="K1469" s="139">
        <v>4976</v>
      </c>
      <c r="L1469" s="139" t="s">
        <v>6547</v>
      </c>
      <c r="M1469" s="139">
        <v>208051</v>
      </c>
      <c r="N1469" s="139" t="s">
        <v>1253</v>
      </c>
    </row>
    <row r="1470" spans="1:14" ht="15.75" customHeight="1">
      <c r="A1470" s="139">
        <v>2018</v>
      </c>
      <c r="B1470" s="100" t="s">
        <v>633</v>
      </c>
      <c r="C1470" s="139" t="s">
        <v>6590</v>
      </c>
      <c r="D1470" s="139">
        <v>1006847</v>
      </c>
      <c r="E1470" s="139" t="s">
        <v>6591</v>
      </c>
      <c r="F1470" s="139">
        <v>43.616667</v>
      </c>
      <c r="G1470" s="139">
        <v>-88.716667000000001</v>
      </c>
      <c r="H1470" s="139" t="s">
        <v>6592</v>
      </c>
      <c r="I1470" s="139" t="s">
        <v>6593</v>
      </c>
      <c r="J1470" s="139" t="s">
        <v>132</v>
      </c>
      <c r="K1470" s="139">
        <v>53963</v>
      </c>
      <c r="L1470" s="139" t="s">
        <v>6594</v>
      </c>
      <c r="M1470" s="139">
        <v>34276</v>
      </c>
      <c r="N1470" s="139" t="s">
        <v>1054</v>
      </c>
    </row>
    <row r="1471" spans="1:14" ht="15.75" customHeight="1">
      <c r="A1471" s="139">
        <v>2018</v>
      </c>
      <c r="B1471" s="100" t="s">
        <v>633</v>
      </c>
      <c r="C1471" s="139" t="s">
        <v>6590</v>
      </c>
      <c r="D1471" s="139">
        <v>1002230</v>
      </c>
      <c r="E1471" s="139" t="s">
        <v>6595</v>
      </c>
      <c r="F1471" s="139">
        <v>36.182099999999998</v>
      </c>
      <c r="G1471" s="139">
        <v>-119.33512</v>
      </c>
      <c r="H1471" s="139" t="s">
        <v>4876</v>
      </c>
      <c r="I1471" s="139" t="s">
        <v>2200</v>
      </c>
      <c r="J1471" s="139" t="s">
        <v>15</v>
      </c>
      <c r="K1471" s="139">
        <v>93274</v>
      </c>
      <c r="L1471" s="139" t="s">
        <v>6594</v>
      </c>
      <c r="M1471" s="139">
        <v>70204</v>
      </c>
      <c r="N1471" s="139" t="s">
        <v>1054</v>
      </c>
    </row>
    <row r="1472" spans="1:14" ht="15.75" customHeight="1">
      <c r="A1472" s="139">
        <v>2018</v>
      </c>
      <c r="B1472" s="100" t="s">
        <v>633</v>
      </c>
      <c r="C1472" s="139" t="s">
        <v>6596</v>
      </c>
      <c r="D1472" s="139">
        <v>1001882</v>
      </c>
      <c r="E1472" s="139" t="s">
        <v>6597</v>
      </c>
      <c r="F1472" s="139">
        <v>32.143889999999999</v>
      </c>
      <c r="G1472" s="139">
        <v>-81.146659999999997</v>
      </c>
      <c r="H1472" s="139" t="s">
        <v>6598</v>
      </c>
      <c r="I1472" s="139" t="s">
        <v>3680</v>
      </c>
      <c r="J1472" s="139" t="s">
        <v>28</v>
      </c>
      <c r="K1472" s="139">
        <v>31407</v>
      </c>
      <c r="L1472" s="139" t="s">
        <v>3167</v>
      </c>
      <c r="M1472" s="139">
        <v>140318</v>
      </c>
      <c r="N1472" s="139" t="s">
        <v>1054</v>
      </c>
    </row>
    <row r="1473" spans="1:14" ht="15.75" customHeight="1">
      <c r="A1473" s="139">
        <v>2018</v>
      </c>
      <c r="B1473" s="100" t="s">
        <v>633</v>
      </c>
      <c r="C1473" s="139" t="s">
        <v>6599</v>
      </c>
      <c r="D1473" s="139">
        <v>1004113</v>
      </c>
      <c r="E1473" s="139" t="s">
        <v>6600</v>
      </c>
      <c r="F1473" s="139">
        <v>43.304670000000002</v>
      </c>
      <c r="G1473" s="139">
        <v>-73.638850000000005</v>
      </c>
      <c r="H1473" s="139" t="s">
        <v>6601</v>
      </c>
      <c r="I1473" s="139" t="s">
        <v>6602</v>
      </c>
      <c r="J1473" s="139" t="s">
        <v>87</v>
      </c>
      <c r="K1473" s="139">
        <v>12803</v>
      </c>
      <c r="L1473" s="139" t="s">
        <v>3223</v>
      </c>
      <c r="M1473" s="139">
        <v>30729</v>
      </c>
      <c r="N1473" s="139" t="s">
        <v>1054</v>
      </c>
    </row>
    <row r="1474" spans="1:14" ht="15.75" customHeight="1">
      <c r="A1474" s="139">
        <v>2018</v>
      </c>
      <c r="B1474" s="100" t="s">
        <v>633</v>
      </c>
      <c r="C1474" s="139" t="s">
        <v>6603</v>
      </c>
      <c r="D1474" s="139">
        <v>1004262</v>
      </c>
      <c r="E1474" s="139" t="s">
        <v>6604</v>
      </c>
      <c r="F1474" s="139">
        <v>37.389912000000002</v>
      </c>
      <c r="G1474" s="139">
        <v>-120.66745</v>
      </c>
      <c r="H1474" s="139" t="s">
        <v>1789</v>
      </c>
      <c r="I1474" s="139" t="s">
        <v>4144</v>
      </c>
      <c r="J1474" s="139" t="s">
        <v>15</v>
      </c>
      <c r="K1474" s="139">
        <v>95334</v>
      </c>
      <c r="L1474" s="139" t="s">
        <v>6605</v>
      </c>
      <c r="M1474" s="139">
        <v>42688</v>
      </c>
      <c r="N1474" s="139" t="s">
        <v>1054</v>
      </c>
    </row>
    <row r="1475" spans="1:14" ht="15.75" customHeight="1">
      <c r="A1475" s="139">
        <v>2018</v>
      </c>
      <c r="B1475" s="100" t="s">
        <v>633</v>
      </c>
      <c r="C1475" s="139" t="s">
        <v>6606</v>
      </c>
      <c r="D1475" s="139">
        <v>1007050</v>
      </c>
      <c r="E1475" s="139" t="s">
        <v>6607</v>
      </c>
      <c r="F1475" s="139">
        <v>29.957740000000001</v>
      </c>
      <c r="G1475" s="139">
        <v>-90.129549999999995</v>
      </c>
      <c r="H1475" s="139" t="s">
        <v>3420</v>
      </c>
      <c r="I1475" s="139" t="s">
        <v>3421</v>
      </c>
      <c r="J1475" s="139" t="s">
        <v>50</v>
      </c>
      <c r="K1475" s="139">
        <v>70118</v>
      </c>
      <c r="L1475" s="139" t="s">
        <v>6608</v>
      </c>
      <c r="M1475" s="139">
        <v>96165</v>
      </c>
      <c r="N1475" s="139" t="s">
        <v>1054</v>
      </c>
    </row>
    <row r="1476" spans="1:14" ht="15.75" customHeight="1">
      <c r="A1476" s="139">
        <v>2018</v>
      </c>
      <c r="B1476" s="100" t="s">
        <v>633</v>
      </c>
      <c r="C1476" s="139" t="s">
        <v>6609</v>
      </c>
      <c r="D1476" s="139">
        <v>1005580</v>
      </c>
      <c r="E1476" s="139" t="s">
        <v>6610</v>
      </c>
      <c r="F1476" s="139">
        <v>34.719169999999998</v>
      </c>
      <c r="G1476" s="139">
        <v>-84.967200000000005</v>
      </c>
      <c r="H1476" s="139" t="s">
        <v>1256</v>
      </c>
      <c r="I1476" s="139" t="s">
        <v>1257</v>
      </c>
      <c r="J1476" s="139" t="s">
        <v>28</v>
      </c>
      <c r="K1476" s="139">
        <v>30720</v>
      </c>
      <c r="L1476" s="139" t="s">
        <v>1138</v>
      </c>
      <c r="M1476" s="139">
        <v>37106</v>
      </c>
      <c r="N1476" s="139" t="s">
        <v>1054</v>
      </c>
    </row>
    <row r="1477" spans="1:14" ht="15.75" customHeight="1">
      <c r="A1477" s="139">
        <v>2018</v>
      </c>
      <c r="B1477" s="100" t="s">
        <v>633</v>
      </c>
      <c r="C1477" s="139" t="s">
        <v>6611</v>
      </c>
      <c r="D1477" s="139">
        <v>1007876</v>
      </c>
      <c r="E1477" s="139" t="s">
        <v>6612</v>
      </c>
      <c r="F1477" s="139">
        <v>34.047221999999998</v>
      </c>
      <c r="G1477" s="139">
        <v>-81.151360999999994</v>
      </c>
      <c r="H1477" s="139" t="s">
        <v>2978</v>
      </c>
      <c r="I1477" s="139" t="s">
        <v>5343</v>
      </c>
      <c r="J1477" s="139" t="s">
        <v>107</v>
      </c>
      <c r="K1477" s="139">
        <v>29210</v>
      </c>
      <c r="L1477" s="139" t="s">
        <v>1138</v>
      </c>
      <c r="M1477" s="139">
        <v>56152</v>
      </c>
      <c r="N1477" s="139" t="s">
        <v>1054</v>
      </c>
    </row>
    <row r="1478" spans="1:14" ht="15.75" customHeight="1">
      <c r="A1478" s="139">
        <v>2018</v>
      </c>
      <c r="B1478" s="100" t="s">
        <v>633</v>
      </c>
      <c r="C1478" s="139" t="s">
        <v>6613</v>
      </c>
      <c r="D1478" s="139">
        <v>1003589</v>
      </c>
      <c r="E1478" s="139" t="s">
        <v>6614</v>
      </c>
      <c r="F1478" s="139">
        <v>30.797419999999999</v>
      </c>
      <c r="G1478" s="139">
        <v>-88.083539999999999</v>
      </c>
      <c r="H1478" s="139" t="s">
        <v>6615</v>
      </c>
      <c r="I1478" s="139" t="s">
        <v>1318</v>
      </c>
      <c r="J1478" s="139" t="s">
        <v>3</v>
      </c>
      <c r="K1478" s="139">
        <v>36571</v>
      </c>
      <c r="L1478" s="139" t="s">
        <v>5701</v>
      </c>
      <c r="M1478" s="139">
        <v>392983</v>
      </c>
      <c r="N1478" s="139" t="s">
        <v>1306</v>
      </c>
    </row>
    <row r="1479" spans="1:14" ht="15.75" customHeight="1">
      <c r="A1479" s="139">
        <v>2018</v>
      </c>
      <c r="B1479" s="100" t="s">
        <v>633</v>
      </c>
      <c r="C1479" s="139" t="s">
        <v>6616</v>
      </c>
      <c r="D1479" s="139">
        <v>1007002</v>
      </c>
      <c r="E1479" s="139" t="s">
        <v>6617</v>
      </c>
      <c r="F1479" s="139">
        <v>29.722221999999999</v>
      </c>
      <c r="G1479" s="139">
        <v>-95.126943999999995</v>
      </c>
      <c r="H1479" s="139" t="s">
        <v>5824</v>
      </c>
      <c r="I1479" s="139" t="s">
        <v>1087</v>
      </c>
      <c r="J1479" s="139" t="s">
        <v>115</v>
      </c>
      <c r="K1479" s="139">
        <v>77536</v>
      </c>
      <c r="L1479" s="139" t="s">
        <v>6618</v>
      </c>
      <c r="M1479" s="139">
        <v>4116780</v>
      </c>
      <c r="N1479" s="139" t="s">
        <v>3238</v>
      </c>
    </row>
    <row r="1480" spans="1:14" ht="15.75" customHeight="1">
      <c r="A1480" s="139">
        <v>2018</v>
      </c>
      <c r="B1480" s="100" t="s">
        <v>633</v>
      </c>
      <c r="C1480" s="139" t="s">
        <v>6619</v>
      </c>
      <c r="D1480" s="139">
        <v>1001804</v>
      </c>
      <c r="E1480" s="139" t="s">
        <v>6620</v>
      </c>
      <c r="F1480" s="139">
        <v>38.016593999999998</v>
      </c>
      <c r="G1480" s="139">
        <v>-122.115392</v>
      </c>
      <c r="H1480" s="139" t="s">
        <v>6621</v>
      </c>
      <c r="I1480" s="139" t="s">
        <v>2426</v>
      </c>
      <c r="J1480" s="139" t="s">
        <v>15</v>
      </c>
      <c r="K1480" s="139">
        <v>94553</v>
      </c>
      <c r="L1480" s="139" t="s">
        <v>5701</v>
      </c>
      <c r="M1480" s="139">
        <v>2432368</v>
      </c>
      <c r="N1480" s="139" t="s">
        <v>1745</v>
      </c>
    </row>
    <row r="1481" spans="1:14" ht="15.75" customHeight="1">
      <c r="A1481" s="139">
        <v>2018</v>
      </c>
      <c r="B1481" s="100" t="s">
        <v>633</v>
      </c>
      <c r="C1481" s="139" t="s">
        <v>6622</v>
      </c>
      <c r="D1481" s="139">
        <v>1004211</v>
      </c>
      <c r="E1481" s="139" t="s">
        <v>6623</v>
      </c>
      <c r="F1481" s="139">
        <v>48.472836000000001</v>
      </c>
      <c r="G1481" s="139">
        <v>-122.560194</v>
      </c>
      <c r="H1481" s="139" t="s">
        <v>6624</v>
      </c>
      <c r="I1481" s="139" t="s">
        <v>6625</v>
      </c>
      <c r="J1481" s="139" t="s">
        <v>126</v>
      </c>
      <c r="K1481" s="139">
        <v>98221</v>
      </c>
      <c r="L1481" s="139" t="s">
        <v>5701</v>
      </c>
      <c r="M1481" s="139">
        <v>1977810</v>
      </c>
      <c r="N1481" s="139" t="s">
        <v>1306</v>
      </c>
    </row>
    <row r="1482" spans="1:14" ht="15.75" customHeight="1">
      <c r="A1482" s="139">
        <v>2018</v>
      </c>
      <c r="B1482" s="100" t="s">
        <v>633</v>
      </c>
      <c r="C1482" s="139" t="s">
        <v>6626</v>
      </c>
      <c r="D1482" s="139">
        <v>1006453</v>
      </c>
      <c r="E1482" s="139" t="s">
        <v>6627</v>
      </c>
      <c r="F1482" s="139">
        <v>28.994467</v>
      </c>
      <c r="G1482" s="139">
        <v>-95.356329000000002</v>
      </c>
      <c r="H1482" s="139" t="s">
        <v>6628</v>
      </c>
      <c r="I1482" s="139" t="s">
        <v>6629</v>
      </c>
      <c r="J1482" s="139" t="s">
        <v>115</v>
      </c>
      <c r="K1482" s="139">
        <v>77541</v>
      </c>
      <c r="L1482" s="139" t="s">
        <v>6630</v>
      </c>
      <c r="M1482" s="139">
        <v>125779</v>
      </c>
      <c r="N1482" s="139" t="s">
        <v>1054</v>
      </c>
    </row>
    <row r="1483" spans="1:14" ht="15.75" customHeight="1">
      <c r="A1483" s="139">
        <v>2018</v>
      </c>
      <c r="B1483" s="100" t="s">
        <v>633</v>
      </c>
      <c r="C1483" s="139" t="s">
        <v>6631</v>
      </c>
      <c r="D1483" s="139">
        <v>1004767</v>
      </c>
      <c r="E1483" s="139" t="s">
        <v>6632</v>
      </c>
      <c r="F1483" s="139">
        <v>30.325882</v>
      </c>
      <c r="G1483" s="139">
        <v>-91.261731999999995</v>
      </c>
      <c r="H1483" s="139" t="s">
        <v>6633</v>
      </c>
      <c r="I1483" s="139" t="s">
        <v>1785</v>
      </c>
      <c r="J1483" s="139" t="s">
        <v>50</v>
      </c>
      <c r="K1483" s="139">
        <v>70710</v>
      </c>
      <c r="L1483" s="139" t="s">
        <v>6634</v>
      </c>
      <c r="M1483" s="139">
        <v>62179</v>
      </c>
      <c r="N1483" s="139" t="s">
        <v>1054</v>
      </c>
    </row>
    <row r="1484" spans="1:14" ht="15.75" customHeight="1">
      <c r="A1484" s="139">
        <v>2018</v>
      </c>
      <c r="B1484" s="100" t="s">
        <v>633</v>
      </c>
      <c r="C1484" s="139" t="s">
        <v>6635</v>
      </c>
      <c r="D1484" s="139">
        <v>1002124</v>
      </c>
      <c r="E1484" s="139" t="s">
        <v>6636</v>
      </c>
      <c r="F1484" s="139">
        <v>39.364899999999999</v>
      </c>
      <c r="G1484" s="139">
        <v>-93.448599999999999</v>
      </c>
      <c r="H1484" s="139" t="s">
        <v>2411</v>
      </c>
      <c r="I1484" s="139" t="s">
        <v>4021</v>
      </c>
      <c r="J1484" s="139" t="s">
        <v>68</v>
      </c>
      <c r="K1484" s="139">
        <v>64633</v>
      </c>
      <c r="L1484" s="139" t="s">
        <v>6637</v>
      </c>
      <c r="M1484" s="139">
        <v>89629</v>
      </c>
      <c r="N1484" s="139" t="s">
        <v>1054</v>
      </c>
    </row>
    <row r="1485" spans="1:14" ht="15.75" customHeight="1">
      <c r="A1485" s="139">
        <v>2018</v>
      </c>
      <c r="B1485" s="100" t="s">
        <v>633</v>
      </c>
      <c r="C1485" s="139" t="s">
        <v>6638</v>
      </c>
      <c r="D1485" s="139">
        <v>1006006</v>
      </c>
      <c r="E1485" s="139" t="s">
        <v>6639</v>
      </c>
      <c r="F1485" s="139">
        <v>33.090277999999998</v>
      </c>
      <c r="G1485" s="139">
        <v>-80.341667000000001</v>
      </c>
      <c r="H1485" s="139" t="s">
        <v>6640</v>
      </c>
      <c r="I1485" s="139" t="s">
        <v>6641</v>
      </c>
      <c r="J1485" s="139" t="s">
        <v>107</v>
      </c>
      <c r="K1485" s="139">
        <v>29472</v>
      </c>
      <c r="L1485" s="139" t="s">
        <v>6642</v>
      </c>
      <c r="M1485" s="139">
        <v>43841</v>
      </c>
      <c r="N1485" s="139" t="s">
        <v>1054</v>
      </c>
    </row>
    <row r="1486" spans="1:14" ht="15.75" customHeight="1">
      <c r="A1486" s="139">
        <v>2018</v>
      </c>
      <c r="B1486" s="100" t="s">
        <v>633</v>
      </c>
      <c r="C1486" s="139" t="s">
        <v>6643</v>
      </c>
      <c r="D1486" s="139">
        <v>1003966</v>
      </c>
      <c r="E1486" s="139" t="s">
        <v>6644</v>
      </c>
      <c r="F1486" s="139">
        <v>42.862614999999998</v>
      </c>
      <c r="G1486" s="139">
        <v>-74.027743000000001</v>
      </c>
      <c r="H1486" s="139" t="s">
        <v>6645</v>
      </c>
      <c r="I1486" s="139" t="s">
        <v>3627</v>
      </c>
      <c r="J1486" s="139" t="s">
        <v>87</v>
      </c>
      <c r="K1486" s="139">
        <v>12150</v>
      </c>
      <c r="L1486" s="139" t="s">
        <v>6646</v>
      </c>
      <c r="M1486" s="139">
        <v>3679</v>
      </c>
      <c r="N1486" s="139" t="s">
        <v>1054</v>
      </c>
    </row>
    <row r="1487" spans="1:14" ht="15.75" customHeight="1">
      <c r="A1487" s="139">
        <v>2018</v>
      </c>
      <c r="B1487" s="100" t="s">
        <v>633</v>
      </c>
      <c r="C1487" s="139" t="s">
        <v>6647</v>
      </c>
      <c r="D1487" s="139">
        <v>1005119</v>
      </c>
      <c r="E1487" s="139" t="s">
        <v>6648</v>
      </c>
      <c r="F1487" s="139">
        <v>47.717981999999999</v>
      </c>
      <c r="G1487" s="139">
        <v>-104.13316399999999</v>
      </c>
      <c r="H1487" s="139" t="s">
        <v>2307</v>
      </c>
      <c r="I1487" s="139" t="s">
        <v>1471</v>
      </c>
      <c r="J1487" s="139" t="s">
        <v>70</v>
      </c>
      <c r="K1487" s="139">
        <v>59270</v>
      </c>
      <c r="L1487" s="139" t="s">
        <v>6649</v>
      </c>
      <c r="M1487" s="139">
        <v>122936</v>
      </c>
      <c r="N1487" s="139" t="s">
        <v>1054</v>
      </c>
    </row>
    <row r="1488" spans="1:14" ht="15.75" customHeight="1">
      <c r="A1488" s="139">
        <v>2018</v>
      </c>
      <c r="B1488" s="100" t="s">
        <v>633</v>
      </c>
      <c r="C1488" s="139" t="s">
        <v>6650</v>
      </c>
      <c r="D1488" s="139">
        <v>1002437</v>
      </c>
      <c r="E1488" s="139" t="s">
        <v>6651</v>
      </c>
      <c r="F1488" s="139">
        <v>41.248399999999997</v>
      </c>
      <c r="G1488" s="139">
        <v>-73.097650000000002</v>
      </c>
      <c r="H1488" s="139" t="s">
        <v>6652</v>
      </c>
      <c r="I1488" s="139" t="s">
        <v>1377</v>
      </c>
      <c r="J1488" s="139" t="s">
        <v>20</v>
      </c>
      <c r="K1488" s="139">
        <v>6615</v>
      </c>
      <c r="L1488" s="139" t="s">
        <v>4918</v>
      </c>
      <c r="M1488" s="139">
        <v>53339</v>
      </c>
      <c r="N1488" s="139" t="s">
        <v>1054</v>
      </c>
    </row>
    <row r="1489" spans="1:14" ht="15.75" customHeight="1">
      <c r="A1489" s="139">
        <v>2018</v>
      </c>
      <c r="B1489" s="100" t="s">
        <v>633</v>
      </c>
      <c r="C1489" s="139" t="s">
        <v>6653</v>
      </c>
      <c r="D1489" s="139">
        <v>1009291</v>
      </c>
      <c r="E1489" s="139" t="s">
        <v>6654</v>
      </c>
      <c r="F1489" s="139">
        <v>41.260556000000001</v>
      </c>
      <c r="G1489" s="139">
        <v>-110.806944</v>
      </c>
      <c r="H1489" s="139" t="s">
        <v>5596</v>
      </c>
      <c r="I1489" s="139" t="s">
        <v>6655</v>
      </c>
      <c r="J1489" s="139" t="s">
        <v>134</v>
      </c>
      <c r="K1489" s="139">
        <v>82930</v>
      </c>
      <c r="L1489" s="139" t="s">
        <v>6656</v>
      </c>
      <c r="M1489" s="139">
        <v>19545</v>
      </c>
      <c r="N1489" s="139" t="s">
        <v>1306</v>
      </c>
    </row>
    <row r="1490" spans="1:14" ht="15.75" customHeight="1">
      <c r="A1490" s="139">
        <v>2018</v>
      </c>
      <c r="B1490" s="100" t="s">
        <v>633</v>
      </c>
      <c r="C1490" s="139" t="s">
        <v>6657</v>
      </c>
      <c r="D1490" s="139">
        <v>1004194</v>
      </c>
      <c r="E1490" s="139" t="s">
        <v>6658</v>
      </c>
      <c r="F1490" s="139">
        <v>36.543163999999997</v>
      </c>
      <c r="G1490" s="139">
        <v>-94.583078999999998</v>
      </c>
      <c r="H1490" s="139" t="s">
        <v>6659</v>
      </c>
      <c r="I1490" s="139" t="s">
        <v>6660</v>
      </c>
      <c r="J1490" s="139" t="s">
        <v>68</v>
      </c>
      <c r="K1490" s="139">
        <v>64863</v>
      </c>
      <c r="L1490" s="139" t="s">
        <v>6661</v>
      </c>
      <c r="M1490" s="139">
        <v>51657</v>
      </c>
      <c r="N1490" s="139" t="s">
        <v>1127</v>
      </c>
    </row>
    <row r="1491" spans="1:14" ht="15.75" customHeight="1">
      <c r="A1491" s="139">
        <v>2018</v>
      </c>
      <c r="B1491" s="100" t="s">
        <v>633</v>
      </c>
      <c r="C1491" s="139" t="s">
        <v>6662</v>
      </c>
      <c r="D1491" s="139">
        <v>1007218</v>
      </c>
      <c r="E1491" s="139" t="s">
        <v>6663</v>
      </c>
      <c r="F1491" s="139">
        <v>42.512900000000002</v>
      </c>
      <c r="G1491" s="139">
        <v>-106.1434</v>
      </c>
      <c r="H1491" s="139" t="s">
        <v>6664</v>
      </c>
      <c r="I1491" s="139" t="s">
        <v>6665</v>
      </c>
      <c r="J1491" s="139" t="s">
        <v>134</v>
      </c>
      <c r="K1491" s="139">
        <v>82609</v>
      </c>
      <c r="L1491" s="139" t="s">
        <v>6666</v>
      </c>
      <c r="M1491" s="139">
        <v>268964</v>
      </c>
      <c r="N1491" s="139" t="s">
        <v>1306</v>
      </c>
    </row>
    <row r="1492" spans="1:14" ht="15.75" customHeight="1">
      <c r="A1492" s="139">
        <v>2018</v>
      </c>
      <c r="B1492" s="100" t="s">
        <v>633</v>
      </c>
      <c r="C1492" s="139" t="s">
        <v>6667</v>
      </c>
      <c r="D1492" s="139">
        <v>1007217</v>
      </c>
      <c r="E1492" s="139" t="s">
        <v>6668</v>
      </c>
      <c r="F1492" s="139">
        <v>41.77899</v>
      </c>
      <c r="G1492" s="139">
        <v>-107.104</v>
      </c>
      <c r="H1492" s="139" t="s">
        <v>6669</v>
      </c>
      <c r="I1492" s="139" t="s">
        <v>1706</v>
      </c>
      <c r="J1492" s="139" t="s">
        <v>134</v>
      </c>
      <c r="K1492" s="139">
        <v>82334</v>
      </c>
      <c r="L1492" s="139" t="s">
        <v>6666</v>
      </c>
      <c r="M1492" s="139">
        <v>854514</v>
      </c>
      <c r="N1492" s="139" t="s">
        <v>1745</v>
      </c>
    </row>
    <row r="1493" spans="1:14" ht="15.75" customHeight="1">
      <c r="A1493" s="139">
        <v>2018</v>
      </c>
      <c r="B1493" s="100" t="s">
        <v>633</v>
      </c>
      <c r="C1493" s="139" t="s">
        <v>6670</v>
      </c>
      <c r="D1493" s="139">
        <v>1002809</v>
      </c>
      <c r="E1493" s="139" t="s">
        <v>6671</v>
      </c>
      <c r="F1493" s="139">
        <v>43.08446</v>
      </c>
      <c r="G1493" s="139">
        <v>-96.230379999999997</v>
      </c>
      <c r="H1493" s="139" t="s">
        <v>6672</v>
      </c>
      <c r="I1493" s="139" t="s">
        <v>6673</v>
      </c>
      <c r="J1493" s="139" t="s">
        <v>42</v>
      </c>
      <c r="K1493" s="139">
        <v>51250</v>
      </c>
      <c r="L1493" s="139" t="s">
        <v>6674</v>
      </c>
      <c r="M1493" s="139">
        <v>59968</v>
      </c>
      <c r="N1493" s="139" t="s">
        <v>1054</v>
      </c>
    </row>
    <row r="1494" spans="1:14" ht="15.75" customHeight="1">
      <c r="A1494" s="139">
        <v>2018</v>
      </c>
      <c r="B1494" s="100" t="s">
        <v>633</v>
      </c>
      <c r="C1494" s="139" t="s">
        <v>6675</v>
      </c>
      <c r="D1494" s="139">
        <v>1005683</v>
      </c>
      <c r="E1494" s="139" t="s">
        <v>6676</v>
      </c>
      <c r="F1494" s="139">
        <v>42.45196</v>
      </c>
      <c r="G1494" s="139">
        <v>-96.591843999999995</v>
      </c>
      <c r="H1494" s="139" t="s">
        <v>1987</v>
      </c>
      <c r="I1494" s="139" t="s">
        <v>3536</v>
      </c>
      <c r="J1494" s="139" t="s">
        <v>73</v>
      </c>
      <c r="K1494" s="139">
        <v>68743</v>
      </c>
      <c r="L1494" s="139" t="s">
        <v>6677</v>
      </c>
      <c r="M1494" s="139">
        <v>84892</v>
      </c>
      <c r="N1494" s="139" t="s">
        <v>1054</v>
      </c>
    </row>
    <row r="1495" spans="1:14" ht="15.75" customHeight="1">
      <c r="A1495" s="139">
        <v>2018</v>
      </c>
      <c r="B1495" s="100" t="s">
        <v>633</v>
      </c>
      <c r="C1495" s="139" t="s">
        <v>6678</v>
      </c>
      <c r="D1495" s="139">
        <v>1000354</v>
      </c>
      <c r="E1495" s="139" t="s">
        <v>6679</v>
      </c>
      <c r="F1495" s="139">
        <v>44.847859999999997</v>
      </c>
      <c r="G1495" s="139">
        <v>-93.237449999999995</v>
      </c>
      <c r="H1495" s="139" t="s">
        <v>2533</v>
      </c>
      <c r="I1495" s="139" t="s">
        <v>2534</v>
      </c>
      <c r="J1495" s="139" t="s">
        <v>62</v>
      </c>
      <c r="K1495" s="139">
        <v>55425</v>
      </c>
      <c r="L1495" s="139" t="s">
        <v>6680</v>
      </c>
      <c r="M1495" s="139">
        <v>4322</v>
      </c>
      <c r="N1495" s="139" t="s">
        <v>1368</v>
      </c>
    </row>
    <row r="1496" spans="1:14" ht="15.75" customHeight="1">
      <c r="A1496" s="139">
        <v>2018</v>
      </c>
      <c r="B1496" s="100" t="s">
        <v>633</v>
      </c>
      <c r="C1496" s="139" t="s">
        <v>6681</v>
      </c>
      <c r="D1496" s="139">
        <v>1012111</v>
      </c>
      <c r="E1496" s="139" t="s">
        <v>6682</v>
      </c>
      <c r="F1496" s="139">
        <v>40.925418999999998</v>
      </c>
      <c r="G1496" s="139">
        <v>-90.640519999999995</v>
      </c>
      <c r="H1496" s="139" t="s">
        <v>6683</v>
      </c>
      <c r="I1496" s="139" t="s">
        <v>3211</v>
      </c>
      <c r="J1496" s="139" t="s">
        <v>36</v>
      </c>
      <c r="K1496" s="139">
        <v>61462</v>
      </c>
      <c r="L1496" s="139" t="s">
        <v>6684</v>
      </c>
      <c r="M1496" s="139">
        <v>24973</v>
      </c>
      <c r="N1496" s="139" t="s">
        <v>1054</v>
      </c>
    </row>
    <row r="1497" spans="1:14" ht="15.75" customHeight="1">
      <c r="A1497" s="139">
        <v>2018</v>
      </c>
      <c r="B1497" s="100" t="s">
        <v>633</v>
      </c>
      <c r="C1497" s="139" t="s">
        <v>6685</v>
      </c>
      <c r="D1497" s="139">
        <v>1011725</v>
      </c>
      <c r="E1497" s="139" t="s">
        <v>6686</v>
      </c>
      <c r="F1497" s="139">
        <v>40.220167000000004</v>
      </c>
      <c r="G1497" s="139">
        <v>-93.119472000000002</v>
      </c>
      <c r="H1497" s="139" t="s">
        <v>6687</v>
      </c>
      <c r="I1497" s="139" t="s">
        <v>2997</v>
      </c>
      <c r="J1497" s="139" t="s">
        <v>68</v>
      </c>
      <c r="K1497" s="139">
        <v>63556</v>
      </c>
      <c r="L1497" s="139" t="s">
        <v>6684</v>
      </c>
      <c r="M1497" s="139">
        <v>26787</v>
      </c>
      <c r="N1497" s="139" t="s">
        <v>1127</v>
      </c>
    </row>
    <row r="1498" spans="1:14" ht="15.75" customHeight="1">
      <c r="A1498" s="139">
        <v>2018</v>
      </c>
      <c r="B1498" s="100" t="s">
        <v>633</v>
      </c>
      <c r="C1498" s="139" t="s">
        <v>6688</v>
      </c>
      <c r="D1498" s="139">
        <v>1005415</v>
      </c>
      <c r="E1498" s="139" t="s">
        <v>6689</v>
      </c>
      <c r="F1498" s="139">
        <v>42.027777999999998</v>
      </c>
      <c r="G1498" s="139">
        <v>-95.359718000000001</v>
      </c>
      <c r="H1498" s="139" t="s">
        <v>1391</v>
      </c>
      <c r="I1498" s="139" t="s">
        <v>1392</v>
      </c>
      <c r="J1498" s="139" t="s">
        <v>42</v>
      </c>
      <c r="K1498" s="139">
        <v>51442</v>
      </c>
      <c r="L1498" s="139" t="s">
        <v>6684</v>
      </c>
      <c r="M1498" s="139">
        <v>31295</v>
      </c>
      <c r="N1498" s="139" t="s">
        <v>1127</v>
      </c>
    </row>
    <row r="1499" spans="1:14" ht="15.75" customHeight="1">
      <c r="A1499" s="139">
        <v>2018</v>
      </c>
      <c r="B1499" s="100" t="s">
        <v>633</v>
      </c>
      <c r="C1499" s="139" t="s">
        <v>6690</v>
      </c>
      <c r="D1499" s="139">
        <v>1004116</v>
      </c>
      <c r="E1499" s="139" t="s">
        <v>6691</v>
      </c>
      <c r="F1499" s="139">
        <v>36.993608000000002</v>
      </c>
      <c r="G1499" s="139">
        <v>-76.628907999999996</v>
      </c>
      <c r="H1499" s="139" t="s">
        <v>6692</v>
      </c>
      <c r="I1499" s="139" t="s">
        <v>6693</v>
      </c>
      <c r="J1499" s="139" t="s">
        <v>123</v>
      </c>
      <c r="K1499" s="139">
        <v>23430</v>
      </c>
      <c r="L1499" s="139" t="s">
        <v>6684</v>
      </c>
      <c r="M1499" s="139">
        <v>2525</v>
      </c>
      <c r="N1499" s="139" t="s">
        <v>1127</v>
      </c>
    </row>
    <row r="1500" spans="1:14" ht="15.75" customHeight="1">
      <c r="A1500" s="139">
        <v>2018</v>
      </c>
      <c r="B1500" s="100" t="s">
        <v>633</v>
      </c>
      <c r="C1500" s="139" t="s">
        <v>6694</v>
      </c>
      <c r="D1500" s="139">
        <v>1002614</v>
      </c>
      <c r="E1500" s="139" t="s">
        <v>6695</v>
      </c>
      <c r="F1500" s="139">
        <v>40.611184000000002</v>
      </c>
      <c r="G1500" s="139">
        <v>-88.181951999999995</v>
      </c>
      <c r="H1500" s="139" t="s">
        <v>5737</v>
      </c>
      <c r="I1500" s="139" t="s">
        <v>2327</v>
      </c>
      <c r="J1500" s="139" t="s">
        <v>36</v>
      </c>
      <c r="K1500" s="139">
        <v>60936</v>
      </c>
      <c r="L1500" s="139" t="s">
        <v>3015</v>
      </c>
      <c r="M1500" s="139">
        <v>34678</v>
      </c>
      <c r="N1500" s="139" t="s">
        <v>1054</v>
      </c>
    </row>
    <row r="1501" spans="1:14" ht="15.75" customHeight="1">
      <c r="A1501" s="139">
        <v>2018</v>
      </c>
      <c r="B1501" s="100" t="s">
        <v>633</v>
      </c>
      <c r="C1501" s="139" t="s">
        <v>6696</v>
      </c>
      <c r="D1501" s="139">
        <v>1002317</v>
      </c>
      <c r="E1501" s="139" t="s">
        <v>6697</v>
      </c>
      <c r="F1501" s="139">
        <v>32.818719999999999</v>
      </c>
      <c r="G1501" s="139">
        <v>-117.1258</v>
      </c>
      <c r="H1501" s="139" t="s">
        <v>4709</v>
      </c>
      <c r="I1501" s="139" t="s">
        <v>4710</v>
      </c>
      <c r="J1501" s="139" t="s">
        <v>15</v>
      </c>
      <c r="K1501" s="139">
        <v>92123</v>
      </c>
      <c r="L1501" s="139" t="s">
        <v>2363</v>
      </c>
      <c r="M1501" s="139">
        <v>42794</v>
      </c>
      <c r="N1501" s="139" t="s">
        <v>1054</v>
      </c>
    </row>
    <row r="1502" spans="1:14" ht="15.75" customHeight="1">
      <c r="A1502" s="139">
        <v>2018</v>
      </c>
      <c r="B1502" s="100" t="s">
        <v>633</v>
      </c>
      <c r="C1502" s="139" t="s">
        <v>6698</v>
      </c>
      <c r="D1502" s="139">
        <v>1002299</v>
      </c>
      <c r="E1502" s="139" t="s">
        <v>6699</v>
      </c>
      <c r="F1502" s="139">
        <v>42.154980999999999</v>
      </c>
      <c r="G1502" s="139">
        <v>-72.526419000000004</v>
      </c>
      <c r="H1502" s="139" t="s">
        <v>4504</v>
      </c>
      <c r="I1502" s="139" t="s">
        <v>6700</v>
      </c>
      <c r="J1502" s="139" t="s">
        <v>58</v>
      </c>
      <c r="K1502" s="139">
        <v>1151</v>
      </c>
      <c r="L1502" s="139" t="s">
        <v>6701</v>
      </c>
      <c r="M1502" s="139">
        <v>85274</v>
      </c>
      <c r="N1502" s="139" t="s">
        <v>1054</v>
      </c>
    </row>
    <row r="1503" spans="1:14" ht="15.75" customHeight="1">
      <c r="A1503" s="139">
        <v>2018</v>
      </c>
      <c r="B1503" s="100" t="s">
        <v>633</v>
      </c>
      <c r="C1503" s="139" t="s">
        <v>6702</v>
      </c>
      <c r="D1503" s="139">
        <v>1002889</v>
      </c>
      <c r="E1503" s="139" t="s">
        <v>6703</v>
      </c>
      <c r="F1503" s="139">
        <v>41.501800000000003</v>
      </c>
      <c r="G1503" s="139">
        <v>-109.758</v>
      </c>
      <c r="H1503" s="139" t="s">
        <v>2769</v>
      </c>
      <c r="I1503" s="139" t="s">
        <v>2770</v>
      </c>
      <c r="J1503" s="139" t="s">
        <v>134</v>
      </c>
      <c r="K1503" s="139">
        <v>82935</v>
      </c>
      <c r="L1503" s="139" t="s">
        <v>6704</v>
      </c>
      <c r="M1503" s="139">
        <v>1181644</v>
      </c>
      <c r="N1503" s="139" t="s">
        <v>2772</v>
      </c>
    </row>
    <row r="1504" spans="1:14" ht="15.75" customHeight="1">
      <c r="A1504" s="139">
        <v>2018</v>
      </c>
      <c r="B1504" s="100" t="s">
        <v>633</v>
      </c>
      <c r="C1504" s="139" t="s">
        <v>6705</v>
      </c>
      <c r="D1504" s="139">
        <v>1001748</v>
      </c>
      <c r="E1504" s="139" t="s">
        <v>6706</v>
      </c>
      <c r="F1504" s="139">
        <v>33.370282000000003</v>
      </c>
      <c r="G1504" s="139">
        <v>-82.013845000000003</v>
      </c>
      <c r="H1504" s="139" t="s">
        <v>6707</v>
      </c>
      <c r="I1504" s="139" t="s">
        <v>2695</v>
      </c>
      <c r="J1504" s="139" t="s">
        <v>28</v>
      </c>
      <c r="K1504" s="139">
        <v>30906</v>
      </c>
      <c r="L1504" s="139" t="s">
        <v>6708</v>
      </c>
      <c r="M1504" s="139">
        <v>46677</v>
      </c>
      <c r="N1504" s="139" t="s">
        <v>1054</v>
      </c>
    </row>
    <row r="1505" spans="1:14" ht="15.75" customHeight="1">
      <c r="A1505" s="139">
        <v>2018</v>
      </c>
      <c r="B1505" s="100" t="s">
        <v>633</v>
      </c>
      <c r="C1505" s="139" t="s">
        <v>6705</v>
      </c>
      <c r="D1505" s="139">
        <v>1002925</v>
      </c>
      <c r="E1505" s="139" t="s">
        <v>6709</v>
      </c>
      <c r="F1505" s="139">
        <v>39.845474000000003</v>
      </c>
      <c r="G1505" s="139">
        <v>-75.209485999999998</v>
      </c>
      <c r="H1505" s="139" t="s">
        <v>6710</v>
      </c>
      <c r="I1505" s="139" t="s">
        <v>6457</v>
      </c>
      <c r="J1505" s="139" t="s">
        <v>81</v>
      </c>
      <c r="K1505" s="139">
        <v>8086</v>
      </c>
      <c r="L1505" s="139" t="s">
        <v>6708</v>
      </c>
      <c r="M1505" s="139">
        <v>12222</v>
      </c>
      <c r="N1505" s="139" t="s">
        <v>6711</v>
      </c>
    </row>
    <row r="1506" spans="1:14" ht="15.75" customHeight="1">
      <c r="A1506" s="139">
        <v>2018</v>
      </c>
      <c r="B1506" s="100" t="s">
        <v>633</v>
      </c>
      <c r="C1506" s="139" t="s">
        <v>6712</v>
      </c>
      <c r="D1506" s="139">
        <v>1011974</v>
      </c>
      <c r="E1506" s="139" t="s">
        <v>6713</v>
      </c>
      <c r="F1506" s="139">
        <v>35.699738000000004</v>
      </c>
      <c r="G1506" s="139">
        <v>-101.360771</v>
      </c>
      <c r="H1506" s="139" t="s">
        <v>6714</v>
      </c>
      <c r="I1506" s="139" t="s">
        <v>1075</v>
      </c>
      <c r="J1506" s="139" t="s">
        <v>115</v>
      </c>
      <c r="K1506" s="139">
        <v>79007</v>
      </c>
      <c r="L1506" s="139" t="s">
        <v>6708</v>
      </c>
      <c r="M1506" s="139">
        <v>32954</v>
      </c>
      <c r="N1506" s="139" t="s">
        <v>1054</v>
      </c>
    </row>
    <row r="1507" spans="1:14" ht="15.75" customHeight="1">
      <c r="A1507" s="139">
        <v>2018</v>
      </c>
      <c r="B1507" s="100" t="s">
        <v>633</v>
      </c>
      <c r="C1507" s="139" t="s">
        <v>6715</v>
      </c>
      <c r="D1507" s="139">
        <v>1002861</v>
      </c>
      <c r="E1507" s="139" t="s">
        <v>6716</v>
      </c>
      <c r="F1507" s="139">
        <v>36.017449999999997</v>
      </c>
      <c r="G1507" s="139">
        <v>-83.205759999999998</v>
      </c>
      <c r="H1507" s="139" t="s">
        <v>6717</v>
      </c>
      <c r="I1507" s="139" t="s">
        <v>6718</v>
      </c>
      <c r="J1507" s="139" t="s">
        <v>113</v>
      </c>
      <c r="K1507" s="139">
        <v>37821</v>
      </c>
      <c r="L1507" s="139" t="s">
        <v>6719</v>
      </c>
      <c r="M1507" s="139">
        <v>31963</v>
      </c>
      <c r="N1507" s="139" t="s">
        <v>1054</v>
      </c>
    </row>
    <row r="1508" spans="1:14" ht="15.75" customHeight="1">
      <c r="A1508" s="139">
        <v>2018</v>
      </c>
      <c r="B1508" s="100" t="s">
        <v>633</v>
      </c>
      <c r="C1508" s="139" t="s">
        <v>6720</v>
      </c>
      <c r="D1508" s="139">
        <v>1006874</v>
      </c>
      <c r="E1508" s="139" t="s">
        <v>6721</v>
      </c>
      <c r="F1508" s="139">
        <v>44.324938000000003</v>
      </c>
      <c r="G1508" s="139">
        <v>-96.906227999999999</v>
      </c>
      <c r="H1508" s="139" t="s">
        <v>6722</v>
      </c>
      <c r="I1508" s="139" t="s">
        <v>6723</v>
      </c>
      <c r="J1508" s="139" t="s">
        <v>110</v>
      </c>
      <c r="K1508" s="139">
        <v>57071</v>
      </c>
      <c r="L1508" s="139" t="s">
        <v>6724</v>
      </c>
      <c r="M1508" s="139">
        <v>38180</v>
      </c>
      <c r="N1508" s="139" t="s">
        <v>1054</v>
      </c>
    </row>
    <row r="1509" spans="1:14" ht="15.75" customHeight="1">
      <c r="A1509" s="139">
        <v>2018</v>
      </c>
      <c r="B1509" s="100" t="s">
        <v>633</v>
      </c>
      <c r="C1509" s="139" t="s">
        <v>6725</v>
      </c>
      <c r="D1509" s="139">
        <v>1000079</v>
      </c>
      <c r="E1509" s="139" t="s">
        <v>6726</v>
      </c>
      <c r="F1509" s="139">
        <v>37.710830000000001</v>
      </c>
      <c r="G1509" s="139">
        <v>-89.21754</v>
      </c>
      <c r="H1509" s="139" t="s">
        <v>6727</v>
      </c>
      <c r="I1509" s="139" t="s">
        <v>1987</v>
      </c>
      <c r="J1509" s="139" t="s">
        <v>36</v>
      </c>
      <c r="K1509" s="139">
        <v>62901</v>
      </c>
      <c r="L1509" s="139" t="s">
        <v>6728</v>
      </c>
      <c r="M1509" s="139">
        <v>104131</v>
      </c>
      <c r="N1509" s="139" t="s">
        <v>1054</v>
      </c>
    </row>
    <row r="1510" spans="1:14" ht="15.75" customHeight="1">
      <c r="A1510" s="139">
        <v>2018</v>
      </c>
      <c r="B1510" s="100" t="s">
        <v>633</v>
      </c>
      <c r="C1510" s="139" t="s">
        <v>6729</v>
      </c>
      <c r="D1510" s="139">
        <v>1001865</v>
      </c>
      <c r="E1510" s="139" t="s">
        <v>6730</v>
      </c>
      <c r="F1510" s="139">
        <v>41.167470000000002</v>
      </c>
      <c r="G1510" s="139">
        <v>-95.824029999999993</v>
      </c>
      <c r="H1510" s="139" t="s">
        <v>6731</v>
      </c>
      <c r="I1510" s="139" t="s">
        <v>6732</v>
      </c>
      <c r="J1510" s="139" t="s">
        <v>42</v>
      </c>
      <c r="K1510" s="139">
        <v>51503</v>
      </c>
      <c r="L1510" s="139" t="s">
        <v>6733</v>
      </c>
      <c r="M1510" s="139">
        <v>99034</v>
      </c>
      <c r="N1510" s="139" t="s">
        <v>1054</v>
      </c>
    </row>
    <row r="1511" spans="1:14" ht="15.75" customHeight="1">
      <c r="A1511" s="139">
        <v>2018</v>
      </c>
      <c r="B1511" s="100" t="s">
        <v>633</v>
      </c>
      <c r="C1511" s="139" t="s">
        <v>6734</v>
      </c>
      <c r="D1511" s="139">
        <v>1003338</v>
      </c>
      <c r="E1511" s="139" t="s">
        <v>6735</v>
      </c>
      <c r="F1511" s="139">
        <v>33.564439999999998</v>
      </c>
      <c r="G1511" s="139">
        <v>-85.07</v>
      </c>
      <c r="H1511" s="139" t="s">
        <v>2411</v>
      </c>
      <c r="I1511" s="139" t="s">
        <v>4021</v>
      </c>
      <c r="J1511" s="139" t="s">
        <v>28</v>
      </c>
      <c r="K1511" s="139">
        <v>30119</v>
      </c>
      <c r="L1511" s="139" t="s">
        <v>6736</v>
      </c>
      <c r="M1511" s="139">
        <v>33983</v>
      </c>
      <c r="N1511" s="139" t="s">
        <v>1054</v>
      </c>
    </row>
    <row r="1512" spans="1:14" ht="15.75" customHeight="1">
      <c r="A1512" s="139">
        <v>2018</v>
      </c>
      <c r="B1512" s="100" t="s">
        <v>633</v>
      </c>
      <c r="C1512" s="139" t="s">
        <v>6737</v>
      </c>
      <c r="D1512" s="139">
        <v>1003341</v>
      </c>
      <c r="E1512" s="139" t="s">
        <v>6738</v>
      </c>
      <c r="F1512" s="139">
        <v>37.941110999999999</v>
      </c>
      <c r="G1512" s="139">
        <v>-86.782499999999999</v>
      </c>
      <c r="H1512" s="139" t="s">
        <v>2392</v>
      </c>
      <c r="I1512" s="139" t="s">
        <v>1168</v>
      </c>
      <c r="J1512" s="139" t="s">
        <v>47</v>
      </c>
      <c r="K1512" s="139">
        <v>42348</v>
      </c>
      <c r="L1512" s="139" t="s">
        <v>6736</v>
      </c>
      <c r="M1512" s="139">
        <v>40415</v>
      </c>
      <c r="N1512" s="139" t="s">
        <v>1054</v>
      </c>
    </row>
    <row r="1513" spans="1:14" ht="15.75" customHeight="1">
      <c r="A1513" s="139">
        <v>2018</v>
      </c>
      <c r="B1513" s="100" t="s">
        <v>633</v>
      </c>
      <c r="C1513" s="139" t="s">
        <v>6739</v>
      </c>
      <c r="D1513" s="139">
        <v>1000240</v>
      </c>
      <c r="E1513" s="139" t="s">
        <v>6740</v>
      </c>
      <c r="F1513" s="139">
        <v>32.504128999999999</v>
      </c>
      <c r="G1513" s="139">
        <v>-82.844859</v>
      </c>
      <c r="H1513" s="139" t="s">
        <v>6741</v>
      </c>
      <c r="I1513" s="139" t="s">
        <v>5866</v>
      </c>
      <c r="J1513" s="139" t="s">
        <v>28</v>
      </c>
      <c r="K1513" s="139">
        <v>31027</v>
      </c>
      <c r="L1513" s="139" t="s">
        <v>4801</v>
      </c>
      <c r="M1513" s="139">
        <v>51360</v>
      </c>
      <c r="N1513" s="139" t="s">
        <v>1160</v>
      </c>
    </row>
    <row r="1514" spans="1:14" ht="15.75" customHeight="1">
      <c r="A1514" s="139">
        <v>2018</v>
      </c>
      <c r="B1514" s="100" t="s">
        <v>633</v>
      </c>
      <c r="C1514" s="139" t="s">
        <v>6742</v>
      </c>
      <c r="D1514" s="139">
        <v>1005418</v>
      </c>
      <c r="E1514" s="139" t="s">
        <v>6743</v>
      </c>
      <c r="F1514" s="139">
        <v>41.957720000000002</v>
      </c>
      <c r="G1514" s="139">
        <v>-83.353170000000006</v>
      </c>
      <c r="H1514" s="139" t="s">
        <v>1545</v>
      </c>
      <c r="I1514" s="139" t="s">
        <v>1252</v>
      </c>
      <c r="J1514" s="139" t="s">
        <v>61</v>
      </c>
      <c r="K1514" s="139">
        <v>48162</v>
      </c>
      <c r="L1514" s="139" t="s">
        <v>6744</v>
      </c>
      <c r="M1514" s="139">
        <v>14746</v>
      </c>
      <c r="N1514" s="139" t="s">
        <v>1054</v>
      </c>
    </row>
    <row r="1515" spans="1:14" ht="15.75" customHeight="1">
      <c r="A1515" s="139">
        <v>2018</v>
      </c>
      <c r="B1515" s="100" t="s">
        <v>633</v>
      </c>
      <c r="C1515" s="139" t="s">
        <v>6745</v>
      </c>
      <c r="D1515" s="139">
        <v>1007114</v>
      </c>
      <c r="E1515" s="139" t="s">
        <v>6746</v>
      </c>
      <c r="F1515" s="139">
        <v>37.621665</v>
      </c>
      <c r="G1515" s="139">
        <v>-97.282695000000004</v>
      </c>
      <c r="H1515" s="139" t="s">
        <v>2296</v>
      </c>
      <c r="I1515" s="139" t="s">
        <v>2297</v>
      </c>
      <c r="J1515" s="139" t="s">
        <v>44</v>
      </c>
      <c r="K1515" s="139">
        <v>67210</v>
      </c>
      <c r="L1515" s="139" t="s">
        <v>6747</v>
      </c>
      <c r="M1515" s="139">
        <v>108342</v>
      </c>
      <c r="N1515" s="139" t="s">
        <v>1054</v>
      </c>
    </row>
    <row r="1516" spans="1:14" ht="15.75" customHeight="1">
      <c r="A1516" s="139">
        <v>2018</v>
      </c>
      <c r="B1516" s="100" t="s">
        <v>633</v>
      </c>
      <c r="C1516" s="139" t="s">
        <v>6748</v>
      </c>
      <c r="D1516" s="139">
        <v>1004083</v>
      </c>
      <c r="E1516" s="139" t="s">
        <v>6749</v>
      </c>
      <c r="F1516" s="139">
        <v>44.873593</v>
      </c>
      <c r="G1516" s="139">
        <v>-88.143889999999999</v>
      </c>
      <c r="H1516" s="139" t="s">
        <v>6750</v>
      </c>
      <c r="I1516" s="139" t="s">
        <v>6751</v>
      </c>
      <c r="J1516" s="139" t="s">
        <v>132</v>
      </c>
      <c r="K1516" s="139">
        <v>54154</v>
      </c>
      <c r="L1516" s="139" t="s">
        <v>6752</v>
      </c>
      <c r="M1516" s="139">
        <v>3235</v>
      </c>
      <c r="N1516" s="139" t="s">
        <v>1054</v>
      </c>
    </row>
    <row r="1517" spans="1:14" ht="15.75" customHeight="1">
      <c r="A1517" s="139">
        <v>2018</v>
      </c>
      <c r="B1517" s="100" t="s">
        <v>633</v>
      </c>
      <c r="C1517" s="139" t="s">
        <v>6753</v>
      </c>
      <c r="D1517" s="139">
        <v>1005496</v>
      </c>
      <c r="E1517" s="139" t="s">
        <v>6754</v>
      </c>
      <c r="F1517" s="139">
        <v>30.008330999999998</v>
      </c>
      <c r="G1517" s="139">
        <v>-90.327782999999997</v>
      </c>
      <c r="H1517" s="139" t="s">
        <v>6755</v>
      </c>
      <c r="I1517" s="139" t="s">
        <v>6756</v>
      </c>
      <c r="J1517" s="139" t="s">
        <v>50</v>
      </c>
      <c r="K1517" s="139">
        <v>70087</v>
      </c>
      <c r="L1517" s="139" t="s">
        <v>5701</v>
      </c>
      <c r="M1517" s="139">
        <v>9209</v>
      </c>
      <c r="N1517" s="139" t="s">
        <v>1306</v>
      </c>
    </row>
    <row r="1518" spans="1:14" ht="15.75" customHeight="1">
      <c r="A1518" s="139">
        <v>2018</v>
      </c>
      <c r="B1518" s="100" t="s">
        <v>633</v>
      </c>
      <c r="C1518" s="139" t="s">
        <v>6757</v>
      </c>
      <c r="D1518" s="139">
        <v>1007461</v>
      </c>
      <c r="E1518" s="139" t="s">
        <v>6758</v>
      </c>
      <c r="F1518" s="139">
        <v>37.63617</v>
      </c>
      <c r="G1518" s="139">
        <v>-120.99151000000001</v>
      </c>
      <c r="H1518" s="139" t="s">
        <v>3605</v>
      </c>
      <c r="I1518" s="139" t="s">
        <v>1590</v>
      </c>
      <c r="J1518" s="139" t="s">
        <v>15</v>
      </c>
      <c r="K1518" s="139">
        <v>95354</v>
      </c>
      <c r="L1518" s="139" t="s">
        <v>6759</v>
      </c>
      <c r="M1518" s="139">
        <v>56854</v>
      </c>
      <c r="N1518" s="139" t="s">
        <v>1054</v>
      </c>
    </row>
    <row r="1519" spans="1:14" ht="15.75" customHeight="1">
      <c r="A1519" s="139">
        <v>2018</v>
      </c>
      <c r="B1519" s="100" t="s">
        <v>633</v>
      </c>
      <c r="C1519" s="139" t="s">
        <v>6760</v>
      </c>
      <c r="D1519" s="139">
        <v>1001803</v>
      </c>
      <c r="E1519" s="139" t="s">
        <v>6761</v>
      </c>
      <c r="F1519" s="139">
        <v>35.772620000000003</v>
      </c>
      <c r="G1519" s="139">
        <v>-79.822429999999997</v>
      </c>
      <c r="H1519" s="139" t="s">
        <v>6762</v>
      </c>
      <c r="I1519" s="139" t="s">
        <v>1859</v>
      </c>
      <c r="J1519" s="139" t="s">
        <v>89</v>
      </c>
      <c r="K1519" s="139">
        <v>27203</v>
      </c>
      <c r="L1519" s="139" t="s">
        <v>6763</v>
      </c>
      <c r="M1519" s="139">
        <v>32088</v>
      </c>
      <c r="N1519" s="139" t="s">
        <v>1054</v>
      </c>
    </row>
    <row r="1520" spans="1:14" ht="15.75" customHeight="1">
      <c r="A1520" s="139">
        <v>2018</v>
      </c>
      <c r="B1520" s="100" t="s">
        <v>633</v>
      </c>
      <c r="C1520" s="139" t="s">
        <v>6764</v>
      </c>
      <c r="D1520" s="139">
        <v>1006455</v>
      </c>
      <c r="E1520" s="139" t="s">
        <v>6765</v>
      </c>
      <c r="F1520" s="139">
        <v>40.649169999999998</v>
      </c>
      <c r="G1520" s="139">
        <v>-73.879729999999995</v>
      </c>
      <c r="H1520" s="139" t="s">
        <v>6766</v>
      </c>
      <c r="I1520" s="139" t="s">
        <v>2941</v>
      </c>
      <c r="J1520" s="139" t="s">
        <v>87</v>
      </c>
      <c r="K1520" s="139">
        <v>11239</v>
      </c>
      <c r="L1520" s="139" t="s">
        <v>6767</v>
      </c>
      <c r="M1520" s="139">
        <v>76943</v>
      </c>
      <c r="N1520" s="139" t="s">
        <v>1054</v>
      </c>
    </row>
    <row r="1521" spans="1:14" ht="15.75" customHeight="1">
      <c r="A1521" s="139">
        <v>2018</v>
      </c>
      <c r="B1521" s="100" t="s">
        <v>633</v>
      </c>
      <c r="C1521" s="139" t="s">
        <v>6768</v>
      </c>
      <c r="D1521" s="139">
        <v>1005338</v>
      </c>
      <c r="E1521" s="139" t="s">
        <v>6769</v>
      </c>
      <c r="F1521" s="139">
        <v>33.561821999999999</v>
      </c>
      <c r="G1521" s="139">
        <v>-88.062285000000003</v>
      </c>
      <c r="H1521" s="139" t="s">
        <v>6770</v>
      </c>
      <c r="I1521" s="139" t="s">
        <v>5911</v>
      </c>
      <c r="J1521" s="139" t="s">
        <v>3</v>
      </c>
      <c r="K1521" s="139">
        <v>35576</v>
      </c>
      <c r="L1521" s="139" t="s">
        <v>6771</v>
      </c>
      <c r="M1521" s="139">
        <v>192175</v>
      </c>
      <c r="N1521" s="139" t="s">
        <v>1698</v>
      </c>
    </row>
    <row r="1522" spans="1:14" ht="15.75" customHeight="1">
      <c r="A1522" s="139">
        <v>2018</v>
      </c>
      <c r="B1522" s="100" t="s">
        <v>633</v>
      </c>
      <c r="C1522" s="139" t="s">
        <v>6772</v>
      </c>
      <c r="D1522" s="139">
        <v>1006027</v>
      </c>
      <c r="E1522" s="139" t="s">
        <v>6773</v>
      </c>
      <c r="F1522" s="139">
        <v>42.864319999999999</v>
      </c>
      <c r="G1522" s="139">
        <v>-85.552903000000001</v>
      </c>
      <c r="H1522" s="139" t="s">
        <v>6774</v>
      </c>
      <c r="I1522" s="139" t="s">
        <v>6775</v>
      </c>
      <c r="J1522" s="139" t="s">
        <v>61</v>
      </c>
      <c r="K1522" s="139">
        <v>49508</v>
      </c>
      <c r="L1522" s="139" t="s">
        <v>6776</v>
      </c>
      <c r="M1522" s="139">
        <v>20788</v>
      </c>
      <c r="N1522" s="139" t="s">
        <v>1054</v>
      </c>
    </row>
    <row r="1523" spans="1:14" ht="15.75" customHeight="1">
      <c r="A1523" s="139">
        <v>2018</v>
      </c>
      <c r="B1523" s="100" t="s">
        <v>633</v>
      </c>
      <c r="C1523" s="139" t="s">
        <v>6777</v>
      </c>
      <c r="D1523" s="139">
        <v>1006055</v>
      </c>
      <c r="E1523" s="139" t="s">
        <v>6778</v>
      </c>
      <c r="F1523" s="139">
        <v>40.637500000000003</v>
      </c>
      <c r="G1523" s="139">
        <v>-103.190556</v>
      </c>
      <c r="H1523" s="139" t="s">
        <v>6779</v>
      </c>
      <c r="I1523" s="139" t="s">
        <v>1824</v>
      </c>
      <c r="J1523" s="139" t="s">
        <v>17</v>
      </c>
      <c r="K1523" s="139">
        <v>80751</v>
      </c>
      <c r="L1523" s="139" t="s">
        <v>6780</v>
      </c>
      <c r="M1523" s="139">
        <v>54651</v>
      </c>
      <c r="N1523" s="139" t="s">
        <v>1054</v>
      </c>
    </row>
    <row r="1524" spans="1:14" ht="15.75" customHeight="1">
      <c r="A1524" s="139">
        <v>2018</v>
      </c>
      <c r="B1524" s="100" t="s">
        <v>633</v>
      </c>
      <c r="C1524" s="139" t="s">
        <v>6781</v>
      </c>
      <c r="D1524" s="139">
        <v>1006193</v>
      </c>
      <c r="E1524" s="139" t="s">
        <v>6782</v>
      </c>
      <c r="F1524" s="139">
        <v>44.519419999999997</v>
      </c>
      <c r="G1524" s="139">
        <v>-89.583920000000006</v>
      </c>
      <c r="H1524" s="139" t="s">
        <v>5478</v>
      </c>
      <c r="I1524" s="139" t="s">
        <v>5479</v>
      </c>
      <c r="J1524" s="139" t="s">
        <v>132</v>
      </c>
      <c r="K1524" s="139">
        <v>54481</v>
      </c>
      <c r="L1524" s="139" t="s">
        <v>6783</v>
      </c>
      <c r="M1524" s="139">
        <v>89859</v>
      </c>
      <c r="N1524" s="139" t="s">
        <v>1054</v>
      </c>
    </row>
    <row r="1525" spans="1:14" ht="15.75" customHeight="1">
      <c r="A1525" s="139">
        <v>2018</v>
      </c>
      <c r="B1525" s="100" t="s">
        <v>633</v>
      </c>
      <c r="C1525" s="139" t="s">
        <v>6784</v>
      </c>
      <c r="D1525" s="139">
        <v>1006840</v>
      </c>
      <c r="E1525" s="139" t="s">
        <v>6785</v>
      </c>
      <c r="F1525" s="139">
        <v>35.999789999999997</v>
      </c>
      <c r="G1525" s="139">
        <v>-85.053269999999998</v>
      </c>
      <c r="H1525" s="139" t="s">
        <v>6786</v>
      </c>
      <c r="I1525" s="139" t="s">
        <v>1805</v>
      </c>
      <c r="J1525" s="139" t="s">
        <v>113</v>
      </c>
      <c r="K1525" s="139">
        <v>38555</v>
      </c>
      <c r="L1525" s="139" t="s">
        <v>6787</v>
      </c>
      <c r="M1525" s="139">
        <v>41818</v>
      </c>
      <c r="N1525" s="139" t="s">
        <v>1054</v>
      </c>
    </row>
    <row r="1526" spans="1:14" ht="15.75" customHeight="1">
      <c r="A1526" s="139">
        <v>2018</v>
      </c>
      <c r="B1526" s="100" t="s">
        <v>633</v>
      </c>
      <c r="C1526" s="139" t="s">
        <v>6788</v>
      </c>
      <c r="D1526" s="139">
        <v>1004155</v>
      </c>
      <c r="E1526" s="139" t="s">
        <v>6789</v>
      </c>
      <c r="F1526" s="139">
        <v>40.378818000000003</v>
      </c>
      <c r="G1526" s="139">
        <v>-86.792522000000005</v>
      </c>
      <c r="H1526" s="139" t="s">
        <v>1504</v>
      </c>
      <c r="I1526" s="139" t="s">
        <v>2366</v>
      </c>
      <c r="J1526" s="139" t="s">
        <v>39</v>
      </c>
      <c r="K1526" s="139">
        <v>47905</v>
      </c>
      <c r="L1526" s="139" t="s">
        <v>6790</v>
      </c>
      <c r="M1526" s="139">
        <v>52759</v>
      </c>
      <c r="N1526" s="139" t="s">
        <v>1054</v>
      </c>
    </row>
    <row r="1527" spans="1:14" ht="15.75" customHeight="1">
      <c r="A1527" s="139">
        <v>2018</v>
      </c>
      <c r="B1527" s="100" t="s">
        <v>633</v>
      </c>
      <c r="C1527" s="139" t="s">
        <v>6791</v>
      </c>
      <c r="D1527" s="139">
        <v>1003427</v>
      </c>
      <c r="E1527" s="139" t="s">
        <v>6792</v>
      </c>
      <c r="F1527" s="139">
        <v>42.970306000000001</v>
      </c>
      <c r="G1527" s="139">
        <v>-78.926749999999998</v>
      </c>
      <c r="H1527" s="139" t="s">
        <v>6793</v>
      </c>
      <c r="I1527" s="139" t="s">
        <v>1875</v>
      </c>
      <c r="J1527" s="139" t="s">
        <v>87</v>
      </c>
      <c r="K1527" s="139">
        <v>14150</v>
      </c>
      <c r="L1527" s="139" t="s">
        <v>6794</v>
      </c>
      <c r="M1527" s="139">
        <v>28093</v>
      </c>
      <c r="N1527" s="139" t="s">
        <v>1054</v>
      </c>
    </row>
    <row r="1528" spans="1:14" ht="15.75" customHeight="1">
      <c r="A1528" s="139">
        <v>2018</v>
      </c>
      <c r="B1528" s="100" t="s">
        <v>633</v>
      </c>
      <c r="C1528" s="139" t="s">
        <v>6795</v>
      </c>
      <c r="D1528" s="139">
        <v>1007923</v>
      </c>
      <c r="E1528" s="139" t="s">
        <v>6796</v>
      </c>
      <c r="F1528" s="139">
        <v>39.805556000000003</v>
      </c>
      <c r="G1528" s="139">
        <v>-104.944444</v>
      </c>
      <c r="H1528" s="139" t="s">
        <v>6797</v>
      </c>
      <c r="I1528" s="139" t="s">
        <v>3135</v>
      </c>
      <c r="J1528" s="139" t="s">
        <v>17</v>
      </c>
      <c r="K1528" s="139">
        <v>80022</v>
      </c>
      <c r="L1528" s="139" t="s">
        <v>6798</v>
      </c>
      <c r="M1528" s="139">
        <v>803149</v>
      </c>
      <c r="N1528" s="139" t="s">
        <v>1745</v>
      </c>
    </row>
    <row r="1529" spans="1:14" ht="15.75" customHeight="1">
      <c r="A1529" s="139">
        <v>2018</v>
      </c>
      <c r="B1529" s="100" t="s">
        <v>633</v>
      </c>
      <c r="C1529" s="139" t="s">
        <v>6799</v>
      </c>
      <c r="D1529" s="139">
        <v>1004818</v>
      </c>
      <c r="E1529" s="139" t="s">
        <v>6800</v>
      </c>
      <c r="F1529" s="139">
        <v>43.298999999999999</v>
      </c>
      <c r="G1529" s="139">
        <v>-76.381</v>
      </c>
      <c r="H1529" s="139" t="s">
        <v>3087</v>
      </c>
      <c r="I1529" s="139" t="s">
        <v>5614</v>
      </c>
      <c r="J1529" s="139" t="s">
        <v>87</v>
      </c>
      <c r="K1529" s="139">
        <v>13069</v>
      </c>
      <c r="L1529" s="139" t="s">
        <v>6801</v>
      </c>
      <c r="M1529" s="139">
        <v>115844</v>
      </c>
      <c r="N1529" s="139" t="s">
        <v>1133</v>
      </c>
    </row>
    <row r="1530" spans="1:14" ht="15.75" customHeight="1">
      <c r="A1530" s="139">
        <v>2018</v>
      </c>
      <c r="B1530" s="100" t="s">
        <v>633</v>
      </c>
      <c r="C1530" s="139" t="s">
        <v>6802</v>
      </c>
      <c r="D1530" s="139">
        <v>1002611</v>
      </c>
      <c r="E1530" s="139" t="s">
        <v>6803</v>
      </c>
      <c r="F1530" s="139">
        <v>39.811900000000001</v>
      </c>
      <c r="G1530" s="139">
        <v>-75.424000000000007</v>
      </c>
      <c r="H1530" s="139" t="s">
        <v>6804</v>
      </c>
      <c r="I1530" s="139" t="s">
        <v>1892</v>
      </c>
      <c r="J1530" s="139" t="s">
        <v>103</v>
      </c>
      <c r="K1530" s="139">
        <v>19061</v>
      </c>
      <c r="L1530" s="139" t="s">
        <v>6805</v>
      </c>
      <c r="M1530" s="139">
        <v>206662</v>
      </c>
      <c r="N1530" s="139" t="s">
        <v>1054</v>
      </c>
    </row>
    <row r="1531" spans="1:14" ht="15.75" customHeight="1">
      <c r="A1531" s="139">
        <v>2018</v>
      </c>
      <c r="B1531" s="100" t="s">
        <v>633</v>
      </c>
      <c r="C1531" s="139" t="s">
        <v>6806</v>
      </c>
      <c r="D1531" s="139">
        <v>1007385</v>
      </c>
      <c r="E1531" s="139" t="s">
        <v>6807</v>
      </c>
      <c r="F1531" s="139">
        <v>42.087974000000003</v>
      </c>
      <c r="G1531" s="139">
        <v>-75.970934</v>
      </c>
      <c r="H1531" s="139" t="s">
        <v>6808</v>
      </c>
      <c r="I1531" s="139" t="s">
        <v>4200</v>
      </c>
      <c r="J1531" s="139" t="s">
        <v>87</v>
      </c>
      <c r="K1531" s="139">
        <v>13902</v>
      </c>
      <c r="L1531" s="139" t="s">
        <v>6809</v>
      </c>
      <c r="M1531" s="139">
        <v>18286</v>
      </c>
      <c r="N1531" s="139" t="s">
        <v>1054</v>
      </c>
    </row>
    <row r="1532" spans="1:14" ht="15.75" customHeight="1">
      <c r="A1532" s="139">
        <v>2018</v>
      </c>
      <c r="B1532" s="100" t="s">
        <v>633</v>
      </c>
      <c r="C1532" s="139" t="s">
        <v>6810</v>
      </c>
      <c r="D1532" s="139">
        <v>1004100</v>
      </c>
      <c r="E1532" s="139" t="s">
        <v>6811</v>
      </c>
      <c r="F1532" s="139">
        <v>41.078919999999997</v>
      </c>
      <c r="G1532" s="139">
        <v>-84.95702</v>
      </c>
      <c r="H1532" s="139" t="s">
        <v>6812</v>
      </c>
      <c r="I1532" s="139" t="s">
        <v>3654</v>
      </c>
      <c r="J1532" s="139" t="s">
        <v>39</v>
      </c>
      <c r="K1532" s="139">
        <v>46774</v>
      </c>
      <c r="L1532" s="139" t="s">
        <v>6813</v>
      </c>
      <c r="M1532" s="139">
        <v>41630</v>
      </c>
      <c r="N1532" s="139" t="s">
        <v>1054</v>
      </c>
    </row>
    <row r="1533" spans="1:14" ht="15.75" customHeight="1">
      <c r="A1533" s="139">
        <v>2018</v>
      </c>
      <c r="B1533" s="100" t="s">
        <v>633</v>
      </c>
      <c r="C1533" s="139" t="s">
        <v>6814</v>
      </c>
      <c r="D1533" s="139">
        <v>1005992</v>
      </c>
      <c r="E1533" s="139" t="s">
        <v>6815</v>
      </c>
      <c r="F1533" s="139">
        <v>29.070847000000001</v>
      </c>
      <c r="G1533" s="139">
        <v>-95.750362999999993</v>
      </c>
      <c r="H1533" s="139" t="s">
        <v>6816</v>
      </c>
      <c r="I1533" s="139" t="s">
        <v>6629</v>
      </c>
      <c r="J1533" s="139" t="s">
        <v>115</v>
      </c>
      <c r="K1533" s="139">
        <v>77463</v>
      </c>
      <c r="L1533" s="139" t="s">
        <v>1997</v>
      </c>
      <c r="M1533" s="139">
        <v>2100514</v>
      </c>
      <c r="N1533" s="139" t="s">
        <v>1306</v>
      </c>
    </row>
    <row r="1534" spans="1:14" ht="15.75" customHeight="1">
      <c r="A1534" s="139">
        <v>2018</v>
      </c>
      <c r="B1534" s="100" t="s">
        <v>633</v>
      </c>
      <c r="C1534" s="139" t="s">
        <v>6817</v>
      </c>
      <c r="D1534" s="139">
        <v>1007824</v>
      </c>
      <c r="E1534" s="139" t="s">
        <v>6818</v>
      </c>
      <c r="F1534" s="139">
        <v>36.04927</v>
      </c>
      <c r="G1534" s="139">
        <v>-102.00131</v>
      </c>
      <c r="H1534" s="139" t="s">
        <v>6819</v>
      </c>
      <c r="I1534" s="139" t="s">
        <v>3107</v>
      </c>
      <c r="J1534" s="139" t="s">
        <v>115</v>
      </c>
      <c r="K1534" s="139">
        <v>79013</v>
      </c>
      <c r="L1534" s="139" t="s">
        <v>4580</v>
      </c>
      <c r="M1534" s="139">
        <v>51161</v>
      </c>
      <c r="N1534" s="139" t="s">
        <v>1127</v>
      </c>
    </row>
    <row r="1535" spans="1:14" ht="15.75" customHeight="1">
      <c r="A1535" s="139">
        <v>2018</v>
      </c>
      <c r="B1535" s="100" t="s">
        <v>633</v>
      </c>
      <c r="C1535" s="139" t="s">
        <v>6820</v>
      </c>
      <c r="D1535" s="139">
        <v>1007014</v>
      </c>
      <c r="E1535" s="139" t="s">
        <v>6821</v>
      </c>
      <c r="F1535" s="139">
        <v>41.644150000000003</v>
      </c>
      <c r="G1535" s="139">
        <v>-111.86086</v>
      </c>
      <c r="H1535" s="139" t="s">
        <v>6822</v>
      </c>
      <c r="I1535" s="139" t="s">
        <v>6823</v>
      </c>
      <c r="J1535" s="139" t="s">
        <v>118</v>
      </c>
      <c r="K1535" s="139">
        <v>84319</v>
      </c>
      <c r="L1535" s="139" t="s">
        <v>4580</v>
      </c>
      <c r="M1535" s="139">
        <v>27279</v>
      </c>
      <c r="N1535" s="139" t="s">
        <v>1054</v>
      </c>
    </row>
    <row r="1536" spans="1:14" ht="15.75" customHeight="1">
      <c r="A1536" s="139">
        <v>2018</v>
      </c>
      <c r="B1536" s="100" t="s">
        <v>633</v>
      </c>
      <c r="C1536" s="139" t="s">
        <v>6824</v>
      </c>
      <c r="D1536" s="139">
        <v>1006722</v>
      </c>
      <c r="E1536" s="139" t="s">
        <v>6825</v>
      </c>
      <c r="F1536" s="139">
        <v>40.922060999999999</v>
      </c>
      <c r="G1536" s="139">
        <v>-98.320656</v>
      </c>
      <c r="H1536" s="139" t="s">
        <v>6826</v>
      </c>
      <c r="I1536" s="139" t="s">
        <v>2287</v>
      </c>
      <c r="J1536" s="139" t="s">
        <v>73</v>
      </c>
      <c r="K1536" s="139">
        <v>68801</v>
      </c>
      <c r="L1536" s="139" t="s">
        <v>4580</v>
      </c>
      <c r="M1536" s="139">
        <v>48002</v>
      </c>
      <c r="N1536" s="139" t="s">
        <v>1127</v>
      </c>
    </row>
    <row r="1537" spans="1:14" ht="15.75" customHeight="1">
      <c r="A1537" s="139">
        <v>2018</v>
      </c>
      <c r="B1537" s="100" t="s">
        <v>633</v>
      </c>
      <c r="C1537" s="139" t="s">
        <v>6827</v>
      </c>
      <c r="D1537" s="139">
        <v>1005624</v>
      </c>
      <c r="E1537" s="139" t="s">
        <v>6828</v>
      </c>
      <c r="F1537" s="139">
        <v>43.635005</v>
      </c>
      <c r="G1537" s="139">
        <v>-95.566372000000001</v>
      </c>
      <c r="H1537" s="139" t="s">
        <v>6829</v>
      </c>
      <c r="I1537" s="139" t="s">
        <v>6830</v>
      </c>
      <c r="J1537" s="139" t="s">
        <v>62</v>
      </c>
      <c r="K1537" s="139">
        <v>56187</v>
      </c>
      <c r="L1537" s="139" t="s">
        <v>4580</v>
      </c>
      <c r="M1537" s="139">
        <v>35216</v>
      </c>
      <c r="N1537" s="139" t="s">
        <v>1054</v>
      </c>
    </row>
    <row r="1538" spans="1:14" ht="15.75" customHeight="1">
      <c r="A1538" s="139">
        <v>2018</v>
      </c>
      <c r="B1538" s="100" t="s">
        <v>633</v>
      </c>
      <c r="C1538" s="139" t="s">
        <v>6831</v>
      </c>
      <c r="D1538" s="139">
        <v>1007087</v>
      </c>
      <c r="E1538" s="139" t="s">
        <v>6832</v>
      </c>
      <c r="F1538" s="139">
        <v>43.039250000000003</v>
      </c>
      <c r="G1538" s="139">
        <v>-76.143109999999993</v>
      </c>
      <c r="H1538" s="139" t="s">
        <v>6833</v>
      </c>
      <c r="I1538" s="139" t="s">
        <v>1402</v>
      </c>
      <c r="J1538" s="139" t="s">
        <v>87</v>
      </c>
      <c r="K1538" s="139">
        <v>13244</v>
      </c>
      <c r="L1538" s="139" t="s">
        <v>6834</v>
      </c>
      <c r="M1538" s="139">
        <v>56493</v>
      </c>
      <c r="N1538" s="139" t="s">
        <v>1054</v>
      </c>
    </row>
    <row r="1539" spans="1:14" ht="15.75" customHeight="1">
      <c r="A1539" s="139">
        <v>2018</v>
      </c>
      <c r="B1539" s="100" t="s">
        <v>633</v>
      </c>
      <c r="C1539" s="139" t="s">
        <v>6835</v>
      </c>
      <c r="D1539" s="139">
        <v>1012039</v>
      </c>
      <c r="E1539" s="139" t="s">
        <v>6836</v>
      </c>
      <c r="F1539" s="139">
        <v>36.072800000000001</v>
      </c>
      <c r="G1539" s="139">
        <v>-95.919499999999999</v>
      </c>
      <c r="H1539" s="139" t="s">
        <v>6837</v>
      </c>
      <c r="I1539" s="139" t="s">
        <v>4151</v>
      </c>
      <c r="J1539" s="139" t="s">
        <v>98</v>
      </c>
      <c r="K1539" s="139">
        <v>74136</v>
      </c>
      <c r="L1539" s="139" t="s">
        <v>6838</v>
      </c>
      <c r="M1539" s="139">
        <v>25180</v>
      </c>
      <c r="N1539" s="139" t="s">
        <v>1054</v>
      </c>
    </row>
    <row r="1540" spans="1:14" ht="15.75" customHeight="1">
      <c r="A1540" s="139">
        <v>2018</v>
      </c>
      <c r="B1540" s="100" t="s">
        <v>633</v>
      </c>
      <c r="C1540" s="139" t="s">
        <v>6839</v>
      </c>
      <c r="D1540" s="139">
        <v>1011316</v>
      </c>
      <c r="E1540" s="139" t="s">
        <v>6840</v>
      </c>
      <c r="F1540" s="139">
        <v>34.581229999999998</v>
      </c>
      <c r="G1540" s="139">
        <v>-92.518483000000003</v>
      </c>
      <c r="H1540" s="139" t="s">
        <v>1298</v>
      </c>
      <c r="I1540" s="139" t="s">
        <v>5154</v>
      </c>
      <c r="J1540" s="139" t="s">
        <v>12</v>
      </c>
      <c r="K1540" s="139">
        <v>72015</v>
      </c>
      <c r="L1540" s="139" t="s">
        <v>2398</v>
      </c>
      <c r="M1540" s="139">
        <v>44688</v>
      </c>
      <c r="N1540" s="139" t="s">
        <v>1054</v>
      </c>
    </row>
    <row r="1541" spans="1:14" ht="15.75" customHeight="1">
      <c r="A1541" s="139">
        <v>2018</v>
      </c>
      <c r="B1541" s="100" t="s">
        <v>633</v>
      </c>
      <c r="C1541" s="139" t="s">
        <v>6841</v>
      </c>
      <c r="D1541" s="139">
        <v>1000507</v>
      </c>
      <c r="E1541" s="139" t="s">
        <v>6842</v>
      </c>
      <c r="F1541" s="139">
        <v>35.951500000000003</v>
      </c>
      <c r="G1541" s="139">
        <v>-120.86790000000001</v>
      </c>
      <c r="H1541" s="139" t="s">
        <v>6843</v>
      </c>
      <c r="I1541" s="139" t="s">
        <v>6844</v>
      </c>
      <c r="J1541" s="139" t="s">
        <v>15</v>
      </c>
      <c r="K1541" s="139">
        <v>93450</v>
      </c>
      <c r="L1541" s="139" t="s">
        <v>2427</v>
      </c>
      <c r="M1541" s="139">
        <v>0</v>
      </c>
      <c r="N1541" s="139" t="s">
        <v>2793</v>
      </c>
    </row>
    <row r="1542" spans="1:14" ht="15.75" customHeight="1">
      <c r="A1542" s="139">
        <v>2018</v>
      </c>
      <c r="B1542" s="100" t="s">
        <v>633</v>
      </c>
      <c r="C1542" s="139" t="s">
        <v>6845</v>
      </c>
      <c r="D1542" s="139">
        <v>1009872</v>
      </c>
      <c r="E1542" s="139" t="s">
        <v>6846</v>
      </c>
      <c r="F1542" s="139">
        <v>30.375</v>
      </c>
      <c r="G1542" s="139">
        <v>-97.631386000000006</v>
      </c>
      <c r="H1542" s="139" t="s">
        <v>5621</v>
      </c>
      <c r="I1542" s="139" t="s">
        <v>6847</v>
      </c>
      <c r="J1542" s="139" t="s">
        <v>115</v>
      </c>
      <c r="K1542" s="139">
        <v>78754</v>
      </c>
      <c r="L1542" s="139" t="s">
        <v>6848</v>
      </c>
      <c r="M1542" s="139">
        <v>53564</v>
      </c>
      <c r="N1542" s="139" t="s">
        <v>1368</v>
      </c>
    </row>
    <row r="1543" spans="1:14" ht="15.75" customHeight="1">
      <c r="A1543" s="139">
        <v>2018</v>
      </c>
      <c r="B1543" s="100" t="s">
        <v>633</v>
      </c>
      <c r="C1543" s="139" t="s">
        <v>6849</v>
      </c>
      <c r="D1543" s="139">
        <v>1012097</v>
      </c>
      <c r="E1543" s="139" t="s">
        <v>6850</v>
      </c>
      <c r="F1543" s="139">
        <v>37.432510000000001</v>
      </c>
      <c r="G1543" s="139">
        <v>-121.952738</v>
      </c>
      <c r="H1543" s="139" t="s">
        <v>2589</v>
      </c>
      <c r="I1543" s="139" t="s">
        <v>4917</v>
      </c>
      <c r="J1543" s="139" t="s">
        <v>15</v>
      </c>
      <c r="K1543" s="139">
        <v>95134</v>
      </c>
      <c r="L1543" s="139" t="s">
        <v>6851</v>
      </c>
      <c r="M1543" s="139">
        <v>19810</v>
      </c>
      <c r="N1543" s="139" t="s">
        <v>1054</v>
      </c>
    </row>
    <row r="1544" spans="1:14" ht="15.75" customHeight="1">
      <c r="A1544" s="139">
        <v>2018</v>
      </c>
      <c r="B1544" s="100" t="s">
        <v>633</v>
      </c>
      <c r="C1544" s="139" t="s">
        <v>6852</v>
      </c>
      <c r="D1544" s="139">
        <v>1013191</v>
      </c>
      <c r="F1544" s="139">
        <v>32.003500000000003</v>
      </c>
      <c r="G1544" s="139">
        <v>-101.27290000000001</v>
      </c>
      <c r="H1544" s="139" t="s">
        <v>6853</v>
      </c>
      <c r="I1544" s="139" t="s">
        <v>2104</v>
      </c>
      <c r="J1544" s="139" t="s">
        <v>115</v>
      </c>
      <c r="K1544" s="139">
        <v>79720</v>
      </c>
      <c r="L1544" s="139" t="s">
        <v>2105</v>
      </c>
      <c r="M1544" s="139">
        <v>0</v>
      </c>
      <c r="N1544" s="139" t="s">
        <v>2106</v>
      </c>
    </row>
    <row r="1545" spans="1:14" ht="15.75" customHeight="1">
      <c r="A1545" s="139">
        <v>2018</v>
      </c>
      <c r="B1545" s="100" t="s">
        <v>633</v>
      </c>
      <c r="C1545" s="139" t="s">
        <v>6854</v>
      </c>
      <c r="D1545" s="139">
        <v>1010104</v>
      </c>
      <c r="E1545" s="139" t="s">
        <v>6855</v>
      </c>
      <c r="F1545" s="139">
        <v>31.274999999999999</v>
      </c>
      <c r="G1545" s="139">
        <v>-90.374722000000006</v>
      </c>
      <c r="H1545" s="139" t="s">
        <v>6856</v>
      </c>
      <c r="I1545" s="139" t="s">
        <v>6570</v>
      </c>
      <c r="J1545" s="139" t="s">
        <v>65</v>
      </c>
      <c r="K1545" s="139">
        <v>39666</v>
      </c>
      <c r="L1545" s="139" t="s">
        <v>6857</v>
      </c>
      <c r="M1545" s="139">
        <v>5330</v>
      </c>
      <c r="N1545" s="139" t="s">
        <v>1127</v>
      </c>
    </row>
    <row r="1546" spans="1:14" ht="15.75" customHeight="1">
      <c r="A1546" s="139">
        <v>2018</v>
      </c>
      <c r="B1546" s="100" t="s">
        <v>633</v>
      </c>
      <c r="C1546" s="139" t="s">
        <v>6858</v>
      </c>
      <c r="D1546" s="139">
        <v>1000506</v>
      </c>
      <c r="F1546" s="139">
        <v>35.935899999999997</v>
      </c>
      <c r="G1546" s="139">
        <v>-120.84050000000001</v>
      </c>
      <c r="H1546" s="139" t="s">
        <v>6859</v>
      </c>
      <c r="I1546" s="139" t="s">
        <v>6844</v>
      </c>
      <c r="J1546" s="139" t="s">
        <v>15</v>
      </c>
      <c r="K1546" s="139">
        <v>93450</v>
      </c>
      <c r="L1546" s="139" t="s">
        <v>2427</v>
      </c>
      <c r="M1546" s="139">
        <v>0</v>
      </c>
      <c r="N1546" s="139" t="s">
        <v>2793</v>
      </c>
    </row>
    <row r="1547" spans="1:14" ht="15.75" customHeight="1">
      <c r="A1547" s="139">
        <v>2018</v>
      </c>
      <c r="B1547" s="100" t="s">
        <v>633</v>
      </c>
      <c r="C1547" s="139" t="s">
        <v>6860</v>
      </c>
      <c r="D1547" s="139">
        <v>1011475</v>
      </c>
      <c r="E1547" s="139" t="s">
        <v>6861</v>
      </c>
      <c r="F1547" s="139">
        <v>34.099080000000001</v>
      </c>
      <c r="G1547" s="139">
        <v>-117.54933</v>
      </c>
      <c r="H1547" s="139" t="s">
        <v>6862</v>
      </c>
      <c r="I1547" s="139" t="s">
        <v>2210</v>
      </c>
      <c r="J1547" s="139" t="s">
        <v>15</v>
      </c>
      <c r="K1547" s="139">
        <v>91730</v>
      </c>
      <c r="L1547" s="139" t="s">
        <v>1493</v>
      </c>
      <c r="M1547" s="139">
        <v>27967</v>
      </c>
      <c r="N1547" s="139" t="s">
        <v>1054</v>
      </c>
    </row>
    <row r="1548" spans="1:14" ht="15.75" customHeight="1">
      <c r="A1548" s="139">
        <v>2018</v>
      </c>
      <c r="B1548" s="100" t="s">
        <v>633</v>
      </c>
      <c r="C1548" s="139" t="s">
        <v>6863</v>
      </c>
      <c r="D1548" s="139">
        <v>1005686</v>
      </c>
      <c r="E1548" s="139" t="s">
        <v>6864</v>
      </c>
      <c r="F1548" s="139">
        <v>36.708329999999997</v>
      </c>
      <c r="G1548" s="139">
        <v>-101.44166</v>
      </c>
      <c r="H1548" s="139" t="s">
        <v>6865</v>
      </c>
      <c r="I1548" s="139" t="s">
        <v>6866</v>
      </c>
      <c r="J1548" s="139" t="s">
        <v>98</v>
      </c>
      <c r="K1548" s="139">
        <v>73942</v>
      </c>
      <c r="L1548" s="139" t="s">
        <v>6867</v>
      </c>
      <c r="M1548" s="139">
        <v>52291</v>
      </c>
      <c r="N1548" s="139" t="s">
        <v>1127</v>
      </c>
    </row>
    <row r="1549" spans="1:14" ht="15.75" customHeight="1">
      <c r="A1549" s="139">
        <v>2018</v>
      </c>
      <c r="B1549" s="100" t="s">
        <v>633</v>
      </c>
      <c r="C1549" s="139" t="s">
        <v>6868</v>
      </c>
      <c r="D1549" s="139">
        <v>1005308</v>
      </c>
      <c r="E1549" s="139" t="s">
        <v>6869</v>
      </c>
      <c r="F1549" s="139">
        <v>35.763300000000001</v>
      </c>
      <c r="G1549" s="139">
        <v>-117.38030000000001</v>
      </c>
      <c r="H1549" s="139" t="s">
        <v>6870</v>
      </c>
      <c r="I1549" s="139" t="s">
        <v>2210</v>
      </c>
      <c r="J1549" s="139" t="s">
        <v>15</v>
      </c>
      <c r="K1549" s="139">
        <v>93562</v>
      </c>
      <c r="L1549" s="139" t="s">
        <v>6871</v>
      </c>
      <c r="M1549" s="139">
        <v>1562186</v>
      </c>
      <c r="N1549" s="139" t="s">
        <v>1054</v>
      </c>
    </row>
    <row r="1550" spans="1:14" ht="15.75" customHeight="1">
      <c r="A1550" s="139">
        <v>2018</v>
      </c>
      <c r="B1550" s="100" t="s">
        <v>633</v>
      </c>
      <c r="C1550" s="139" t="s">
        <v>6872</v>
      </c>
      <c r="D1550" s="139">
        <v>1003007</v>
      </c>
      <c r="E1550" s="139" t="s">
        <v>6873</v>
      </c>
      <c r="F1550" s="139">
        <v>29.716190999999998</v>
      </c>
      <c r="G1550" s="139">
        <v>-95.194361000000001</v>
      </c>
      <c r="H1550" s="139" t="s">
        <v>2100</v>
      </c>
      <c r="I1550" s="139" t="s">
        <v>1087</v>
      </c>
      <c r="J1550" s="139" t="s">
        <v>115</v>
      </c>
      <c r="K1550" s="139">
        <v>77506</v>
      </c>
      <c r="L1550" s="139" t="s">
        <v>6874</v>
      </c>
      <c r="M1550" s="139">
        <v>28713</v>
      </c>
      <c r="N1550" s="139" t="s">
        <v>1054</v>
      </c>
    </row>
    <row r="1551" spans="1:14" ht="15.75" customHeight="1">
      <c r="A1551" s="139">
        <v>2018</v>
      </c>
      <c r="B1551" s="100" t="s">
        <v>633</v>
      </c>
      <c r="C1551" s="139" t="s">
        <v>6875</v>
      </c>
      <c r="D1551" s="139">
        <v>1011175</v>
      </c>
      <c r="E1551" s="139" t="s">
        <v>6876</v>
      </c>
      <c r="F1551" s="139">
        <v>37.403740999999997</v>
      </c>
      <c r="G1551" s="139">
        <v>-79.128075999999993</v>
      </c>
      <c r="H1551" s="139" t="s">
        <v>4640</v>
      </c>
      <c r="I1551" s="139" t="s">
        <v>3884</v>
      </c>
      <c r="J1551" s="139" t="s">
        <v>123</v>
      </c>
      <c r="K1551" s="139">
        <v>24504</v>
      </c>
      <c r="L1551" s="139" t="s">
        <v>4801</v>
      </c>
      <c r="M1551" s="139">
        <v>27602</v>
      </c>
      <c r="N1551" s="139" t="s">
        <v>1054</v>
      </c>
    </row>
    <row r="1552" spans="1:14" ht="15.75" customHeight="1">
      <c r="A1552" s="139">
        <v>2018</v>
      </c>
      <c r="B1552" s="100" t="s">
        <v>633</v>
      </c>
      <c r="C1552" s="139" t="s">
        <v>6877</v>
      </c>
      <c r="D1552" s="139">
        <v>1012042</v>
      </c>
      <c r="E1552" s="139" t="s">
        <v>6878</v>
      </c>
      <c r="F1552" s="139">
        <v>46.703479999999999</v>
      </c>
      <c r="G1552" s="139">
        <v>-92.424109999999999</v>
      </c>
      <c r="H1552" s="139" t="s">
        <v>6879</v>
      </c>
      <c r="I1552" s="139" t="s">
        <v>6585</v>
      </c>
      <c r="J1552" s="139" t="s">
        <v>62</v>
      </c>
      <c r="K1552" s="139">
        <v>55720</v>
      </c>
      <c r="L1552" s="139" t="s">
        <v>6537</v>
      </c>
      <c r="M1552" s="139">
        <v>67</v>
      </c>
      <c r="N1552" s="139" t="s">
        <v>1160</v>
      </c>
    </row>
    <row r="1553" spans="1:14" ht="15.75" customHeight="1">
      <c r="A1553" s="139">
        <v>2018</v>
      </c>
      <c r="B1553" s="100" t="s">
        <v>633</v>
      </c>
      <c r="C1553" s="139" t="s">
        <v>6880</v>
      </c>
      <c r="D1553" s="139">
        <v>1013341</v>
      </c>
      <c r="E1553" s="139" t="s">
        <v>6881</v>
      </c>
      <c r="F1553" s="139">
        <v>32.787100000000002</v>
      </c>
      <c r="G1553" s="139">
        <v>-96.802620000000005</v>
      </c>
      <c r="H1553" s="139" t="s">
        <v>4540</v>
      </c>
      <c r="I1553" s="139" t="s">
        <v>3045</v>
      </c>
      <c r="J1553" s="139" t="s">
        <v>115</v>
      </c>
      <c r="K1553" s="139">
        <v>79201</v>
      </c>
      <c r="M1553" s="139">
        <v>0</v>
      </c>
      <c r="N1553" s="139" t="s">
        <v>2106</v>
      </c>
    </row>
    <row r="1554" spans="1:14" ht="15.75" customHeight="1">
      <c r="A1554" s="139">
        <v>2018</v>
      </c>
      <c r="B1554" s="100" t="s">
        <v>633</v>
      </c>
      <c r="C1554" s="139" t="s">
        <v>6882</v>
      </c>
      <c r="D1554" s="139">
        <v>1012646</v>
      </c>
      <c r="E1554" s="139" t="s">
        <v>6883</v>
      </c>
      <c r="F1554" s="139">
        <v>34.717190000000002</v>
      </c>
      <c r="G1554" s="139">
        <v>-84.967259999999996</v>
      </c>
      <c r="H1554" s="139" t="s">
        <v>6884</v>
      </c>
      <c r="I1554" s="139" t="s">
        <v>1257</v>
      </c>
      <c r="J1554" s="139" t="s">
        <v>28</v>
      </c>
      <c r="K1554" s="139">
        <v>30720</v>
      </c>
      <c r="L1554" s="139" t="s">
        <v>1138</v>
      </c>
      <c r="M1554" s="139">
        <v>39399</v>
      </c>
      <c r="N1554" s="139" t="s">
        <v>1054</v>
      </c>
    </row>
    <row r="1555" spans="1:14" ht="15.75" customHeight="1">
      <c r="A1555" s="139">
        <v>2018</v>
      </c>
      <c r="B1555" s="100" t="s">
        <v>633</v>
      </c>
      <c r="C1555" s="139" t="s">
        <v>6885</v>
      </c>
      <c r="D1555" s="139">
        <v>1011384</v>
      </c>
      <c r="E1555" s="139" t="s">
        <v>6886</v>
      </c>
      <c r="F1555" s="139">
        <v>33.951481999999999</v>
      </c>
      <c r="G1555" s="139">
        <v>-118.174885</v>
      </c>
      <c r="H1555" s="139" t="s">
        <v>6887</v>
      </c>
      <c r="I1555" s="139" t="s">
        <v>1411</v>
      </c>
      <c r="J1555" s="139" t="s">
        <v>15</v>
      </c>
      <c r="K1555" s="139">
        <v>90280</v>
      </c>
      <c r="L1555" s="139" t="s">
        <v>1138</v>
      </c>
      <c r="M1555" s="139">
        <v>27506</v>
      </c>
      <c r="N1555" s="139" t="s">
        <v>1054</v>
      </c>
    </row>
    <row r="1556" spans="1:14" ht="15.75" customHeight="1">
      <c r="A1556" s="139">
        <v>2018</v>
      </c>
      <c r="B1556" s="100" t="s">
        <v>633</v>
      </c>
      <c r="C1556" s="139" t="s">
        <v>6888</v>
      </c>
      <c r="D1556" s="139">
        <v>1010895</v>
      </c>
      <c r="E1556" s="139" t="s">
        <v>6889</v>
      </c>
      <c r="F1556" s="139">
        <v>46.971297999999997</v>
      </c>
      <c r="G1556" s="139">
        <v>-123.777793</v>
      </c>
      <c r="H1556" s="139" t="s">
        <v>1106</v>
      </c>
      <c r="I1556" s="139" t="s">
        <v>2855</v>
      </c>
      <c r="J1556" s="139" t="s">
        <v>126</v>
      </c>
      <c r="K1556" s="139">
        <v>98520</v>
      </c>
      <c r="L1556" s="139" t="s">
        <v>6890</v>
      </c>
      <c r="M1556" s="139">
        <v>720</v>
      </c>
      <c r="N1556" s="139" t="s">
        <v>1054</v>
      </c>
    </row>
    <row r="1557" spans="1:14" ht="15.75" customHeight="1">
      <c r="A1557" s="139">
        <v>2018</v>
      </c>
      <c r="B1557" s="100" t="s">
        <v>633</v>
      </c>
      <c r="C1557" s="139" t="s">
        <v>6891</v>
      </c>
      <c r="D1557" s="139">
        <v>1010898</v>
      </c>
      <c r="E1557" s="139" t="s">
        <v>6892</v>
      </c>
      <c r="F1557" s="139">
        <v>48.448041000000003</v>
      </c>
      <c r="G1557" s="139">
        <v>-122.433615</v>
      </c>
      <c r="H1557" s="139" t="s">
        <v>6893</v>
      </c>
      <c r="I1557" s="139" t="s">
        <v>6894</v>
      </c>
      <c r="J1557" s="139" t="s">
        <v>126</v>
      </c>
      <c r="K1557" s="139">
        <v>98273</v>
      </c>
      <c r="L1557" s="139" t="s">
        <v>6890</v>
      </c>
      <c r="M1557" s="139">
        <v>3706</v>
      </c>
      <c r="N1557" s="139" t="s">
        <v>1054</v>
      </c>
    </row>
    <row r="1558" spans="1:14" ht="15.75" customHeight="1">
      <c r="A1558" s="139">
        <v>2018</v>
      </c>
      <c r="B1558" s="100" t="s">
        <v>633</v>
      </c>
      <c r="C1558" s="139" t="s">
        <v>6895</v>
      </c>
      <c r="D1558" s="139">
        <v>1010530</v>
      </c>
      <c r="E1558" s="139" t="s">
        <v>6896</v>
      </c>
      <c r="F1558" s="139">
        <v>38.765329999999999</v>
      </c>
      <c r="G1558" s="139">
        <v>-97.613069999999993</v>
      </c>
      <c r="H1558" s="139" t="s">
        <v>6897</v>
      </c>
      <c r="I1558" s="139" t="s">
        <v>1299</v>
      </c>
      <c r="J1558" s="139" t="s">
        <v>44</v>
      </c>
      <c r="K1558" s="139">
        <v>67401</v>
      </c>
      <c r="L1558" s="139" t="s">
        <v>6898</v>
      </c>
      <c r="M1558" s="139">
        <v>26844</v>
      </c>
      <c r="N1558" s="139" t="s">
        <v>1050</v>
      </c>
    </row>
    <row r="1559" spans="1:14" ht="15.75" customHeight="1">
      <c r="A1559" s="139">
        <v>2018</v>
      </c>
      <c r="B1559" s="100" t="s">
        <v>633</v>
      </c>
      <c r="C1559" s="139" t="s">
        <v>6899</v>
      </c>
      <c r="D1559" s="139">
        <v>1006448</v>
      </c>
      <c r="E1559" s="139" t="s">
        <v>6900</v>
      </c>
      <c r="F1559" s="139">
        <v>40.866309999999999</v>
      </c>
      <c r="G1559" s="139">
        <v>-111.91186999999999</v>
      </c>
      <c r="H1559" s="139" t="s">
        <v>6901</v>
      </c>
      <c r="I1559" s="139" t="s">
        <v>1960</v>
      </c>
      <c r="J1559" s="139" t="s">
        <v>118</v>
      </c>
      <c r="K1559" s="139">
        <v>84087</v>
      </c>
      <c r="L1559" s="139" t="s">
        <v>6656</v>
      </c>
      <c r="M1559" s="139">
        <v>49381</v>
      </c>
      <c r="N1559" s="139" t="s">
        <v>1306</v>
      </c>
    </row>
    <row r="1560" spans="1:14" ht="15.75" customHeight="1">
      <c r="A1560" s="139">
        <v>2018</v>
      </c>
      <c r="B1560" s="100" t="s">
        <v>633</v>
      </c>
      <c r="C1560" s="139" t="s">
        <v>6902</v>
      </c>
      <c r="D1560" s="139">
        <v>1002751</v>
      </c>
      <c r="E1560" s="139" t="s">
        <v>6903</v>
      </c>
      <c r="F1560" s="139">
        <v>44.128619999999998</v>
      </c>
      <c r="G1560" s="139">
        <v>-87.630480000000006</v>
      </c>
      <c r="H1560" s="139" t="s">
        <v>6904</v>
      </c>
      <c r="I1560" s="139" t="s">
        <v>6905</v>
      </c>
      <c r="J1560" s="139" t="s">
        <v>132</v>
      </c>
      <c r="K1560" s="139">
        <v>54220</v>
      </c>
      <c r="L1560" s="139" t="s">
        <v>6906</v>
      </c>
      <c r="M1560" s="139">
        <v>28599</v>
      </c>
      <c r="N1560" s="139" t="s">
        <v>1054</v>
      </c>
    </row>
    <row r="1561" spans="1:14" ht="15.75" customHeight="1">
      <c r="A1561" s="139">
        <v>2018</v>
      </c>
      <c r="B1561" s="100" t="s">
        <v>633</v>
      </c>
      <c r="C1561" s="139" t="s">
        <v>6907</v>
      </c>
      <c r="D1561" s="139">
        <v>1009735</v>
      </c>
      <c r="E1561" s="139" t="s">
        <v>6908</v>
      </c>
      <c r="F1561" s="139">
        <v>42.498910000000002</v>
      </c>
      <c r="G1561" s="139">
        <v>-71.163110000000003</v>
      </c>
      <c r="H1561" s="139" t="s">
        <v>6909</v>
      </c>
      <c r="I1561" s="139" t="s">
        <v>1718</v>
      </c>
      <c r="J1561" s="139" t="s">
        <v>58</v>
      </c>
      <c r="K1561" s="139">
        <v>1801</v>
      </c>
      <c r="L1561" s="139" t="s">
        <v>6910</v>
      </c>
      <c r="M1561" s="139">
        <v>3995</v>
      </c>
      <c r="N1561" s="139" t="s">
        <v>1368</v>
      </c>
    </row>
    <row r="1562" spans="1:14" ht="15.75" customHeight="1">
      <c r="A1562" s="139">
        <v>2018</v>
      </c>
      <c r="B1562" s="100" t="s">
        <v>633</v>
      </c>
      <c r="C1562" s="139" t="s">
        <v>6911</v>
      </c>
      <c r="D1562" s="139">
        <v>1001851</v>
      </c>
      <c r="E1562" s="139" t="s">
        <v>6912</v>
      </c>
      <c r="F1562" s="139">
        <v>34.746499999999997</v>
      </c>
      <c r="G1562" s="139">
        <v>-78.806100000000001</v>
      </c>
      <c r="H1562" s="139" t="s">
        <v>6913</v>
      </c>
      <c r="I1562" s="139" t="s">
        <v>6914</v>
      </c>
      <c r="J1562" s="139" t="s">
        <v>89</v>
      </c>
      <c r="K1562" s="139">
        <v>28392</v>
      </c>
      <c r="L1562" s="139" t="s">
        <v>6684</v>
      </c>
      <c r="M1562" s="139">
        <v>61485</v>
      </c>
      <c r="N1562" s="139" t="s">
        <v>1127</v>
      </c>
    </row>
    <row r="1563" spans="1:14" ht="15.75" customHeight="1">
      <c r="A1563" s="139">
        <v>2018</v>
      </c>
      <c r="B1563" s="100" t="s">
        <v>633</v>
      </c>
      <c r="C1563" s="139" t="s">
        <v>6915</v>
      </c>
      <c r="D1563" s="139">
        <v>1005520</v>
      </c>
      <c r="E1563" s="139" t="s">
        <v>6916</v>
      </c>
      <c r="F1563" s="139">
        <v>40.579721999999997</v>
      </c>
      <c r="G1563" s="139">
        <v>-96.964721999999995</v>
      </c>
      <c r="H1563" s="139" t="s">
        <v>6917</v>
      </c>
      <c r="I1563" s="139" t="s">
        <v>1299</v>
      </c>
      <c r="J1563" s="139" t="s">
        <v>73</v>
      </c>
      <c r="K1563" s="139">
        <v>68333</v>
      </c>
      <c r="L1563" s="139" t="s">
        <v>6684</v>
      </c>
      <c r="M1563" s="139">
        <v>39431</v>
      </c>
      <c r="N1563" s="139" t="s">
        <v>1127</v>
      </c>
    </row>
    <row r="1564" spans="1:14" ht="15.75" customHeight="1">
      <c r="A1564" s="139">
        <v>2018</v>
      </c>
      <c r="B1564" s="100" t="s">
        <v>633</v>
      </c>
      <c r="C1564" s="139" t="s">
        <v>6918</v>
      </c>
      <c r="D1564" s="139">
        <v>1013323</v>
      </c>
      <c r="E1564" s="139" t="s">
        <v>6919</v>
      </c>
      <c r="F1564" s="139">
        <v>34.994259999999997</v>
      </c>
      <c r="G1564" s="139">
        <v>-78.313339999999997</v>
      </c>
      <c r="H1564" s="139" t="s">
        <v>6920</v>
      </c>
      <c r="I1564" s="139" t="s">
        <v>6921</v>
      </c>
      <c r="J1564" s="139" t="s">
        <v>89</v>
      </c>
      <c r="K1564" s="139">
        <v>28328</v>
      </c>
      <c r="L1564" s="139" t="s">
        <v>6684</v>
      </c>
      <c r="M1564" s="139">
        <v>26816</v>
      </c>
      <c r="N1564" s="139" t="s">
        <v>1054</v>
      </c>
    </row>
    <row r="1565" spans="1:14" ht="15.75" customHeight="1">
      <c r="A1565" s="139">
        <v>2018</v>
      </c>
      <c r="B1565" s="100" t="s">
        <v>633</v>
      </c>
      <c r="C1565" s="139" t="s">
        <v>6922</v>
      </c>
      <c r="D1565" s="139">
        <v>1002054</v>
      </c>
      <c r="E1565" s="139" t="s">
        <v>6923</v>
      </c>
      <c r="F1565" s="139">
        <v>43.563400000000001</v>
      </c>
      <c r="G1565" s="139">
        <v>-96.718800000000002</v>
      </c>
      <c r="H1565" s="139" t="s">
        <v>6924</v>
      </c>
      <c r="I1565" s="139" t="s">
        <v>6925</v>
      </c>
      <c r="J1565" s="139" t="s">
        <v>110</v>
      </c>
      <c r="K1565" s="139">
        <v>57117</v>
      </c>
      <c r="L1565" s="139" t="s">
        <v>6926</v>
      </c>
      <c r="M1565" s="139">
        <v>52362</v>
      </c>
      <c r="N1565" s="139" t="s">
        <v>1127</v>
      </c>
    </row>
    <row r="1566" spans="1:14" ht="15.75" customHeight="1">
      <c r="A1566" s="139">
        <v>2018</v>
      </c>
      <c r="B1566" s="100" t="s">
        <v>633</v>
      </c>
      <c r="C1566" s="139" t="s">
        <v>6927</v>
      </c>
      <c r="D1566" s="139">
        <v>1003953</v>
      </c>
      <c r="E1566" s="139" t="s">
        <v>6928</v>
      </c>
      <c r="F1566" s="139">
        <v>32.741070000000001</v>
      </c>
      <c r="G1566" s="139">
        <v>-96.441879999999998</v>
      </c>
      <c r="H1566" s="139" t="s">
        <v>6929</v>
      </c>
      <c r="I1566" s="139" t="s">
        <v>6930</v>
      </c>
      <c r="J1566" s="139" t="s">
        <v>115</v>
      </c>
      <c r="K1566" s="139">
        <v>75126</v>
      </c>
      <c r="L1566" s="139" t="s">
        <v>6931</v>
      </c>
      <c r="M1566" s="139">
        <v>80079</v>
      </c>
      <c r="N1566" s="139" t="s">
        <v>1054</v>
      </c>
    </row>
    <row r="1567" spans="1:14" ht="15.75" customHeight="1">
      <c r="A1567" s="139">
        <v>2018</v>
      </c>
      <c r="B1567" s="100" t="s">
        <v>633</v>
      </c>
      <c r="C1567" s="139" t="s">
        <v>6932</v>
      </c>
      <c r="D1567" s="139">
        <v>1008750</v>
      </c>
      <c r="E1567" s="139" t="s">
        <v>6933</v>
      </c>
      <c r="F1567" s="139">
        <v>39.370494999999998</v>
      </c>
      <c r="G1567" s="139">
        <v>-81.515305999999995</v>
      </c>
      <c r="H1567" s="139" t="s">
        <v>6934</v>
      </c>
      <c r="I1567" s="139" t="s">
        <v>1067</v>
      </c>
      <c r="J1567" s="139" t="s">
        <v>95</v>
      </c>
      <c r="K1567" s="139">
        <v>45750</v>
      </c>
      <c r="L1567" s="139" t="s">
        <v>6708</v>
      </c>
      <c r="M1567" s="139">
        <v>73535</v>
      </c>
      <c r="N1567" s="139" t="s">
        <v>1054</v>
      </c>
    </row>
    <row r="1568" spans="1:14" ht="15.75" customHeight="1">
      <c r="A1568" s="139">
        <v>2018</v>
      </c>
      <c r="B1568" s="100" t="s">
        <v>633</v>
      </c>
      <c r="C1568" s="139" t="s">
        <v>6935</v>
      </c>
      <c r="D1568" s="139">
        <v>1004961</v>
      </c>
      <c r="E1568" s="139" t="s">
        <v>6936</v>
      </c>
      <c r="F1568" s="139">
        <v>38.054160000000003</v>
      </c>
      <c r="G1568" s="139">
        <v>-97.885379999999998</v>
      </c>
      <c r="H1568" s="139" t="s">
        <v>6937</v>
      </c>
      <c r="I1568" s="139" t="s">
        <v>2312</v>
      </c>
      <c r="J1568" s="139" t="s">
        <v>44</v>
      </c>
      <c r="K1568" s="139">
        <v>67504</v>
      </c>
      <c r="L1568" s="139" t="s">
        <v>6719</v>
      </c>
      <c r="M1568" s="139">
        <v>29840</v>
      </c>
      <c r="N1568" s="139" t="s">
        <v>1054</v>
      </c>
    </row>
    <row r="1569" spans="1:14" ht="15.75" customHeight="1">
      <c r="A1569" s="139">
        <v>2018</v>
      </c>
      <c r="B1569" s="100" t="s">
        <v>633</v>
      </c>
      <c r="C1569" s="139" t="s">
        <v>6938</v>
      </c>
      <c r="D1569" s="139">
        <v>1000353</v>
      </c>
      <c r="E1569" s="139" t="s">
        <v>6939</v>
      </c>
      <c r="F1569" s="139">
        <v>34.387</v>
      </c>
      <c r="G1569" s="139">
        <v>-80.066299999999998</v>
      </c>
      <c r="H1569" s="139" t="s">
        <v>6940</v>
      </c>
      <c r="I1569" s="139" t="s">
        <v>6941</v>
      </c>
      <c r="J1569" s="139" t="s">
        <v>107</v>
      </c>
      <c r="K1569" s="139">
        <v>29550</v>
      </c>
      <c r="L1569" s="139" t="s">
        <v>6719</v>
      </c>
      <c r="M1569" s="139">
        <v>49667</v>
      </c>
      <c r="N1569" s="139" t="s">
        <v>4409</v>
      </c>
    </row>
    <row r="1570" spans="1:14" ht="15.75" customHeight="1">
      <c r="A1570" s="139">
        <v>2018</v>
      </c>
      <c r="B1570" s="100" t="s">
        <v>633</v>
      </c>
      <c r="C1570" s="139" t="s">
        <v>6942</v>
      </c>
      <c r="D1570" s="139">
        <v>1011729</v>
      </c>
      <c r="E1570" s="139" t="s">
        <v>6943</v>
      </c>
      <c r="F1570" s="139">
        <v>37.496600999999998</v>
      </c>
      <c r="G1570" s="139">
        <v>-77.433209000000005</v>
      </c>
      <c r="H1570" s="139" t="s">
        <v>5633</v>
      </c>
      <c r="I1570" s="139" t="s">
        <v>6202</v>
      </c>
      <c r="J1570" s="139" t="s">
        <v>123</v>
      </c>
      <c r="K1570" s="139">
        <v>23218</v>
      </c>
      <c r="L1570" s="139" t="s">
        <v>6719</v>
      </c>
      <c r="M1570" s="139">
        <v>25265</v>
      </c>
      <c r="N1570" s="139" t="s">
        <v>1054</v>
      </c>
    </row>
    <row r="1571" spans="1:14" ht="15.75" customHeight="1">
      <c r="A1571" s="139">
        <v>2018</v>
      </c>
      <c r="B1571" s="100" t="s">
        <v>633</v>
      </c>
      <c r="C1571" s="139" t="s">
        <v>6944</v>
      </c>
      <c r="D1571" s="139">
        <v>1011640</v>
      </c>
      <c r="E1571" s="139" t="s">
        <v>6945</v>
      </c>
      <c r="F1571" s="139">
        <v>43.606825999999998</v>
      </c>
      <c r="G1571" s="139">
        <v>-116.49193699999999</v>
      </c>
      <c r="H1571" s="139" t="s">
        <v>1752</v>
      </c>
      <c r="I1571" s="139" t="s">
        <v>6946</v>
      </c>
      <c r="J1571" s="139" t="s">
        <v>34</v>
      </c>
      <c r="K1571" s="139">
        <v>83687</v>
      </c>
      <c r="L1571" s="139" t="s">
        <v>6947</v>
      </c>
      <c r="M1571" s="139">
        <v>34951</v>
      </c>
      <c r="N1571" s="139" t="s">
        <v>1054</v>
      </c>
    </row>
    <row r="1572" spans="1:14" ht="15.75" customHeight="1">
      <c r="A1572" s="139">
        <v>2018</v>
      </c>
      <c r="B1572" s="100" t="s">
        <v>633</v>
      </c>
      <c r="C1572" s="139" t="s">
        <v>6948</v>
      </c>
      <c r="D1572" s="139">
        <v>1000415</v>
      </c>
      <c r="E1572" s="139" t="s">
        <v>6949</v>
      </c>
      <c r="F1572" s="139">
        <v>41.655200000000001</v>
      </c>
      <c r="G1572" s="139">
        <v>-86.296199999999999</v>
      </c>
      <c r="H1572" s="139" t="s">
        <v>6950</v>
      </c>
      <c r="I1572" s="139" t="s">
        <v>6951</v>
      </c>
      <c r="J1572" s="139" t="s">
        <v>39</v>
      </c>
      <c r="K1572" s="139">
        <v>46613</v>
      </c>
      <c r="L1572" s="139" t="s">
        <v>6952</v>
      </c>
      <c r="M1572" s="139">
        <v>104122</v>
      </c>
      <c r="N1572" s="139" t="s">
        <v>1133</v>
      </c>
    </row>
    <row r="1573" spans="1:14" ht="15.75" customHeight="1">
      <c r="A1573" s="139">
        <v>2018</v>
      </c>
      <c r="B1573" s="100" t="s">
        <v>633</v>
      </c>
      <c r="C1573" s="139" t="s">
        <v>6953</v>
      </c>
      <c r="D1573" s="139">
        <v>1009838</v>
      </c>
      <c r="E1573" s="139" t="s">
        <v>6954</v>
      </c>
      <c r="F1573" s="139">
        <v>31.52439</v>
      </c>
      <c r="G1573" s="139">
        <v>-89.307171999999994</v>
      </c>
      <c r="H1573" s="139" t="s">
        <v>6955</v>
      </c>
      <c r="I1573" s="139" t="s">
        <v>6956</v>
      </c>
      <c r="J1573" s="139" t="s">
        <v>65</v>
      </c>
      <c r="K1573" s="139">
        <v>39429</v>
      </c>
      <c r="L1573" s="139" t="s">
        <v>6957</v>
      </c>
      <c r="M1573" s="139">
        <v>9696</v>
      </c>
      <c r="N1573" s="139" t="s">
        <v>1127</v>
      </c>
    </row>
    <row r="1574" spans="1:14" ht="15.75" customHeight="1">
      <c r="A1574" s="139">
        <v>2018</v>
      </c>
      <c r="B1574" s="100" t="s">
        <v>633</v>
      </c>
      <c r="C1574" s="139" t="s">
        <v>6958</v>
      </c>
      <c r="D1574" s="139">
        <v>1013384</v>
      </c>
      <c r="E1574" s="139" t="s">
        <v>6959</v>
      </c>
      <c r="F1574" s="139">
        <v>34.317819999999998</v>
      </c>
      <c r="G1574" s="139">
        <v>-103.22356000000001</v>
      </c>
      <c r="H1574" s="139" t="s">
        <v>6960</v>
      </c>
      <c r="I1574" s="139" t="s">
        <v>6961</v>
      </c>
      <c r="J1574" s="139" t="s">
        <v>84</v>
      </c>
      <c r="K1574" s="139">
        <v>88101</v>
      </c>
      <c r="M1574" s="139">
        <v>38</v>
      </c>
      <c r="N1574" s="139" t="s">
        <v>1054</v>
      </c>
    </row>
    <row r="1575" spans="1:14" ht="15.75" customHeight="1">
      <c r="A1575" s="139">
        <v>2018</v>
      </c>
      <c r="B1575" s="100" t="s">
        <v>633</v>
      </c>
      <c r="C1575" s="139" t="s">
        <v>6962</v>
      </c>
      <c r="D1575" s="139">
        <v>1010676</v>
      </c>
      <c r="E1575" s="139" t="s">
        <v>6963</v>
      </c>
      <c r="F1575" s="139">
        <v>39.156269999999999</v>
      </c>
      <c r="G1575" s="139">
        <v>-91.914079999999998</v>
      </c>
      <c r="H1575" s="139" t="s">
        <v>449</v>
      </c>
      <c r="I1575" s="139" t="s">
        <v>6039</v>
      </c>
      <c r="J1575" s="139" t="s">
        <v>68</v>
      </c>
      <c r="K1575" s="139">
        <v>65265</v>
      </c>
      <c r="L1575" s="139" t="s">
        <v>6964</v>
      </c>
      <c r="M1575" s="139">
        <v>1936</v>
      </c>
      <c r="N1575" s="139" t="s">
        <v>2536</v>
      </c>
    </row>
    <row r="1576" spans="1:14" ht="15.75" customHeight="1">
      <c r="A1576" s="139">
        <v>2018</v>
      </c>
      <c r="B1576" s="100" t="s">
        <v>633</v>
      </c>
      <c r="C1576" s="139" t="s">
        <v>6965</v>
      </c>
      <c r="D1576" s="139">
        <v>1009864</v>
      </c>
      <c r="E1576" s="139" t="s">
        <v>6966</v>
      </c>
      <c r="F1576" s="139">
        <v>38.1218</v>
      </c>
      <c r="G1576" s="139">
        <v>-89.695356000000004</v>
      </c>
      <c r="H1576" s="139" t="s">
        <v>6967</v>
      </c>
      <c r="I1576" s="139" t="s">
        <v>1859</v>
      </c>
      <c r="J1576" s="139" t="s">
        <v>36</v>
      </c>
      <c r="K1576" s="139">
        <v>62286</v>
      </c>
      <c r="L1576" s="139" t="s">
        <v>6964</v>
      </c>
      <c r="M1576" s="139">
        <v>7453</v>
      </c>
      <c r="N1576" s="139" t="s">
        <v>2536</v>
      </c>
    </row>
    <row r="1577" spans="1:14" ht="15.75" customHeight="1">
      <c r="A1577" s="139">
        <v>2018</v>
      </c>
      <c r="B1577" s="100" t="s">
        <v>633</v>
      </c>
      <c r="C1577" s="139" t="s">
        <v>6968</v>
      </c>
      <c r="D1577" s="139">
        <v>1011742</v>
      </c>
      <c r="E1577" s="139" t="s">
        <v>6969</v>
      </c>
      <c r="F1577" s="139">
        <v>42.46902</v>
      </c>
      <c r="G1577" s="139">
        <v>-79.341620000000006</v>
      </c>
      <c r="H1577" s="139" t="s">
        <v>6970</v>
      </c>
      <c r="I1577" s="139" t="s">
        <v>6971</v>
      </c>
      <c r="J1577" s="139" t="s">
        <v>87</v>
      </c>
      <c r="K1577" s="139">
        <v>14048</v>
      </c>
      <c r="L1577" s="139" t="s">
        <v>2344</v>
      </c>
      <c r="M1577" s="139">
        <v>35949</v>
      </c>
      <c r="N1577" s="139" t="s">
        <v>1054</v>
      </c>
    </row>
    <row r="1578" spans="1:14" ht="15.75" customHeight="1">
      <c r="A1578" s="139">
        <v>2018</v>
      </c>
      <c r="B1578" s="100" t="s">
        <v>633</v>
      </c>
      <c r="C1578" s="139" t="s">
        <v>6972</v>
      </c>
      <c r="D1578" s="139">
        <v>1002027</v>
      </c>
      <c r="E1578" s="139" t="s">
        <v>6973</v>
      </c>
      <c r="F1578" s="139">
        <v>44.850583</v>
      </c>
      <c r="G1578" s="139">
        <v>-93.002139</v>
      </c>
      <c r="H1578" s="139" t="s">
        <v>6974</v>
      </c>
      <c r="I1578" s="139" t="s">
        <v>1067</v>
      </c>
      <c r="J1578" s="139" t="s">
        <v>62</v>
      </c>
      <c r="K1578" s="139">
        <v>55071</v>
      </c>
      <c r="L1578" s="139" t="s">
        <v>2631</v>
      </c>
      <c r="M1578" s="139">
        <v>743162</v>
      </c>
      <c r="N1578" s="139" t="s">
        <v>1745</v>
      </c>
    </row>
    <row r="1579" spans="1:14" ht="15.75" customHeight="1">
      <c r="A1579" s="139">
        <v>2018</v>
      </c>
      <c r="B1579" s="100" t="s">
        <v>633</v>
      </c>
      <c r="C1579" s="139" t="s">
        <v>6975</v>
      </c>
      <c r="D1579" s="139">
        <v>1008054</v>
      </c>
      <c r="E1579" s="139" t="s">
        <v>6976</v>
      </c>
      <c r="F1579" s="139">
        <v>40.481900000000003</v>
      </c>
      <c r="G1579" s="139">
        <v>-80.065010000000001</v>
      </c>
      <c r="H1579" s="139" t="s">
        <v>6977</v>
      </c>
      <c r="I1579" s="139" t="s">
        <v>3262</v>
      </c>
      <c r="J1579" s="139" t="s">
        <v>103</v>
      </c>
      <c r="K1579" s="139">
        <v>15136</v>
      </c>
      <c r="L1579" s="139" t="s">
        <v>1786</v>
      </c>
      <c r="M1579" s="139">
        <v>21782</v>
      </c>
      <c r="N1579" s="139" t="s">
        <v>1054</v>
      </c>
    </row>
    <row r="1580" spans="1:14" ht="15.75" customHeight="1">
      <c r="A1580" s="139">
        <v>2018</v>
      </c>
      <c r="B1580" s="100" t="s">
        <v>633</v>
      </c>
      <c r="C1580" s="139" t="s">
        <v>6978</v>
      </c>
      <c r="D1580" s="139">
        <v>1003059</v>
      </c>
      <c r="E1580" s="139" t="s">
        <v>6979</v>
      </c>
      <c r="F1580" s="139">
        <v>39.344389999999997</v>
      </c>
      <c r="G1580" s="139">
        <v>-87.421210000000002</v>
      </c>
      <c r="H1580" s="139" t="s">
        <v>6980</v>
      </c>
      <c r="I1580" s="139" t="s">
        <v>6981</v>
      </c>
      <c r="J1580" s="139" t="s">
        <v>39</v>
      </c>
      <c r="K1580" s="139">
        <v>47802</v>
      </c>
      <c r="L1580" s="139" t="s">
        <v>6813</v>
      </c>
      <c r="M1580" s="139">
        <v>27080</v>
      </c>
      <c r="N1580" s="139" t="s">
        <v>1054</v>
      </c>
    </row>
    <row r="1581" spans="1:14" ht="15.75" customHeight="1">
      <c r="A1581" s="139">
        <v>2018</v>
      </c>
      <c r="B1581" s="100" t="s">
        <v>633</v>
      </c>
      <c r="C1581" s="139" t="s">
        <v>6982</v>
      </c>
      <c r="D1581" s="139">
        <v>1013269</v>
      </c>
      <c r="E1581" s="139" t="s">
        <v>6983</v>
      </c>
      <c r="F1581" s="139">
        <v>38.322899999999997</v>
      </c>
      <c r="G1581" s="139">
        <v>-85.673181999999997</v>
      </c>
      <c r="H1581" s="139" t="s">
        <v>6984</v>
      </c>
      <c r="I1581" s="139" t="s">
        <v>1366</v>
      </c>
      <c r="J1581" s="139" t="s">
        <v>39</v>
      </c>
      <c r="K1581" s="139">
        <v>47130</v>
      </c>
      <c r="L1581" s="139" t="s">
        <v>6813</v>
      </c>
      <c r="M1581" s="139">
        <v>37295</v>
      </c>
      <c r="N1581" s="139" t="s">
        <v>1054</v>
      </c>
    </row>
    <row r="1582" spans="1:14" ht="15.75" customHeight="1">
      <c r="A1582" s="139">
        <v>2018</v>
      </c>
      <c r="B1582" s="100" t="s">
        <v>633</v>
      </c>
      <c r="C1582" s="139" t="s">
        <v>6985</v>
      </c>
      <c r="D1582" s="139">
        <v>1003482</v>
      </c>
      <c r="F1582" s="139">
        <v>31.9102</v>
      </c>
      <c r="G1582" s="139">
        <v>-96.349100000000007</v>
      </c>
      <c r="H1582" s="139" t="s">
        <v>6986</v>
      </c>
      <c r="I1582" s="139" t="s">
        <v>6987</v>
      </c>
      <c r="J1582" s="139" t="s">
        <v>115</v>
      </c>
      <c r="K1582" s="139">
        <v>75859</v>
      </c>
      <c r="L1582" s="139" t="s">
        <v>1786</v>
      </c>
      <c r="M1582" s="139">
        <v>80284</v>
      </c>
      <c r="N1582" s="139" t="s">
        <v>1054</v>
      </c>
    </row>
    <row r="1583" spans="1:14" ht="15.75" customHeight="1">
      <c r="A1583" s="139">
        <v>2018</v>
      </c>
      <c r="B1583" s="100" t="s">
        <v>633</v>
      </c>
      <c r="C1583" s="139" t="s">
        <v>6988</v>
      </c>
      <c r="D1583" s="139">
        <v>1001879</v>
      </c>
      <c r="E1583" s="139" t="s">
        <v>6989</v>
      </c>
      <c r="F1583" s="139">
        <v>36.032547000000001</v>
      </c>
      <c r="G1583" s="139">
        <v>-94.132857000000001</v>
      </c>
      <c r="H1583" s="139" t="s">
        <v>2674</v>
      </c>
      <c r="I1583" s="139" t="s">
        <v>1067</v>
      </c>
      <c r="J1583" s="139" t="s">
        <v>12</v>
      </c>
      <c r="K1583" s="139">
        <v>72701</v>
      </c>
      <c r="L1583" s="139" t="s">
        <v>6990</v>
      </c>
      <c r="M1583" s="139">
        <v>23020</v>
      </c>
      <c r="N1583" s="139" t="s">
        <v>1054</v>
      </c>
    </row>
    <row r="1584" spans="1:14" ht="15.75" customHeight="1">
      <c r="A1584" s="139">
        <v>2018</v>
      </c>
      <c r="B1584" s="100" t="s">
        <v>633</v>
      </c>
      <c r="C1584" s="139" t="s">
        <v>6991</v>
      </c>
      <c r="D1584" s="139">
        <v>1003472</v>
      </c>
      <c r="E1584" s="139" t="s">
        <v>6992</v>
      </c>
      <c r="F1584" s="139">
        <v>46.691499999999998</v>
      </c>
      <c r="G1584" s="139">
        <v>-92.072000000000003</v>
      </c>
      <c r="H1584" s="139" t="s">
        <v>6993</v>
      </c>
      <c r="I1584" s="139" t="s">
        <v>4718</v>
      </c>
      <c r="J1584" s="139" t="s">
        <v>132</v>
      </c>
      <c r="K1584" s="139">
        <v>54880</v>
      </c>
      <c r="L1584" s="139" t="s">
        <v>6994</v>
      </c>
      <c r="M1584" s="139">
        <v>126975</v>
      </c>
      <c r="N1584" s="139" t="s">
        <v>1306</v>
      </c>
    </row>
    <row r="1585" spans="1:14" ht="15.75" customHeight="1">
      <c r="A1585" s="139">
        <v>2018</v>
      </c>
      <c r="B1585" s="100" t="s">
        <v>633</v>
      </c>
      <c r="C1585" s="139" t="s">
        <v>6995</v>
      </c>
      <c r="D1585" s="139">
        <v>1005988</v>
      </c>
      <c r="E1585" s="139" t="s">
        <v>6996</v>
      </c>
      <c r="F1585" s="139">
        <v>40.379089999999998</v>
      </c>
      <c r="G1585" s="139">
        <v>-86.838819999999998</v>
      </c>
      <c r="H1585" s="139" t="s">
        <v>1504</v>
      </c>
      <c r="I1585" s="139" t="s">
        <v>2366</v>
      </c>
      <c r="J1585" s="139" t="s">
        <v>39</v>
      </c>
      <c r="K1585" s="139">
        <v>47905</v>
      </c>
      <c r="L1585" s="139" t="s">
        <v>6997</v>
      </c>
      <c r="M1585" s="139">
        <v>252954</v>
      </c>
      <c r="N1585" s="139" t="s">
        <v>1054</v>
      </c>
    </row>
    <row r="1586" spans="1:14" ht="15.75" customHeight="1">
      <c r="A1586" s="139">
        <v>2018</v>
      </c>
      <c r="B1586" s="100" t="s">
        <v>633</v>
      </c>
      <c r="C1586" s="139" t="s">
        <v>6998</v>
      </c>
      <c r="D1586" s="139">
        <v>1001675</v>
      </c>
      <c r="E1586" s="139" t="s">
        <v>6999</v>
      </c>
      <c r="F1586" s="139">
        <v>40.439210000000003</v>
      </c>
      <c r="G1586" s="139">
        <v>-86.860100000000003</v>
      </c>
      <c r="H1586" s="139" t="s">
        <v>1504</v>
      </c>
      <c r="I1586" s="139" t="s">
        <v>2366</v>
      </c>
      <c r="J1586" s="139" t="s">
        <v>39</v>
      </c>
      <c r="K1586" s="139">
        <v>47904</v>
      </c>
      <c r="L1586" s="139" t="s">
        <v>6997</v>
      </c>
      <c r="M1586" s="139">
        <v>141157</v>
      </c>
      <c r="N1586" s="139" t="s">
        <v>1054</v>
      </c>
    </row>
    <row r="1587" spans="1:14" ht="15.75" customHeight="1">
      <c r="A1587" s="139">
        <v>2018</v>
      </c>
      <c r="B1587" s="100" t="s">
        <v>633</v>
      </c>
      <c r="C1587" s="139" t="s">
        <v>7000</v>
      </c>
      <c r="D1587" s="139">
        <v>1003473</v>
      </c>
      <c r="E1587" s="139" t="s">
        <v>7001</v>
      </c>
      <c r="F1587" s="139">
        <v>42.275289999999998</v>
      </c>
      <c r="G1587" s="139">
        <v>-88.291079999999994</v>
      </c>
      <c r="H1587" s="139" t="s">
        <v>7002</v>
      </c>
      <c r="I1587" s="139" t="s">
        <v>7003</v>
      </c>
      <c r="J1587" s="139" t="s">
        <v>36</v>
      </c>
      <c r="K1587" s="139">
        <v>60012</v>
      </c>
      <c r="L1587" s="139" t="s">
        <v>7004</v>
      </c>
      <c r="M1587" s="139">
        <v>30849</v>
      </c>
      <c r="N1587" s="139" t="s">
        <v>1054</v>
      </c>
    </row>
    <row r="1588" spans="1:14" ht="15.75" customHeight="1">
      <c r="A1588" s="139">
        <v>2018</v>
      </c>
      <c r="B1588" s="100" t="s">
        <v>633</v>
      </c>
      <c r="C1588" s="139" t="s">
        <v>7005</v>
      </c>
      <c r="D1588" s="139">
        <v>1005851</v>
      </c>
      <c r="E1588" s="139" t="s">
        <v>7006</v>
      </c>
      <c r="F1588" s="139">
        <v>39.979354000000001</v>
      </c>
      <c r="G1588" s="139">
        <v>-75.151016999999996</v>
      </c>
      <c r="H1588" s="139" t="s">
        <v>5535</v>
      </c>
      <c r="I1588" s="139" t="s">
        <v>5535</v>
      </c>
      <c r="J1588" s="139" t="s">
        <v>103</v>
      </c>
      <c r="K1588" s="139">
        <v>19122</v>
      </c>
      <c r="L1588" s="139" t="s">
        <v>7007</v>
      </c>
      <c r="M1588" s="139">
        <v>53989</v>
      </c>
      <c r="N1588" s="139" t="s">
        <v>1054</v>
      </c>
    </row>
    <row r="1589" spans="1:14" ht="15.75" customHeight="1">
      <c r="A1589" s="139">
        <v>2018</v>
      </c>
      <c r="B1589" s="100" t="s">
        <v>633</v>
      </c>
      <c r="C1589" s="139" t="s">
        <v>7008</v>
      </c>
      <c r="D1589" s="139">
        <v>1005471</v>
      </c>
      <c r="E1589" s="139" t="s">
        <v>7009</v>
      </c>
      <c r="F1589" s="139">
        <v>40.004359999999998</v>
      </c>
      <c r="G1589" s="139">
        <v>-75.149799999999999</v>
      </c>
      <c r="H1589" s="139" t="s">
        <v>5535</v>
      </c>
      <c r="I1589" s="139" t="s">
        <v>5536</v>
      </c>
      <c r="J1589" s="139" t="s">
        <v>103</v>
      </c>
      <c r="K1589" s="139">
        <v>19140</v>
      </c>
      <c r="L1589" s="139" t="s">
        <v>7007</v>
      </c>
      <c r="M1589" s="139">
        <v>30123</v>
      </c>
      <c r="N1589" s="139" t="s">
        <v>1054</v>
      </c>
    </row>
    <row r="1590" spans="1:14" ht="15.75" customHeight="1">
      <c r="A1590" s="139">
        <v>2018</v>
      </c>
      <c r="B1590" s="100" t="s">
        <v>633</v>
      </c>
      <c r="C1590" s="139" t="s">
        <v>7010</v>
      </c>
      <c r="D1590" s="139">
        <v>1007741</v>
      </c>
      <c r="E1590" s="139" t="s">
        <v>7011</v>
      </c>
      <c r="F1590" s="139">
        <v>60.683602999999998</v>
      </c>
      <c r="G1590" s="139">
        <v>-151.36720399999999</v>
      </c>
      <c r="H1590" s="139" t="s">
        <v>7012</v>
      </c>
      <c r="I1590" s="139" t="s">
        <v>7013</v>
      </c>
      <c r="J1590" s="139" t="s">
        <v>6</v>
      </c>
      <c r="K1590" s="139">
        <v>99611</v>
      </c>
      <c r="L1590" s="139" t="s">
        <v>1744</v>
      </c>
      <c r="M1590" s="139">
        <v>588962</v>
      </c>
      <c r="N1590" s="139" t="s">
        <v>3537</v>
      </c>
    </row>
    <row r="1591" spans="1:14" ht="15.75" customHeight="1">
      <c r="A1591" s="139">
        <v>2018</v>
      </c>
      <c r="B1591" s="100" t="s">
        <v>633</v>
      </c>
      <c r="C1591" s="139" t="s">
        <v>7014</v>
      </c>
      <c r="D1591" s="139">
        <v>1003904</v>
      </c>
      <c r="E1591" s="139" t="s">
        <v>7015</v>
      </c>
      <c r="F1591" s="139">
        <v>48.489533999999999</v>
      </c>
      <c r="G1591" s="139">
        <v>-122.56429199999999</v>
      </c>
      <c r="H1591" s="139" t="s">
        <v>6624</v>
      </c>
      <c r="I1591" s="139" t="s">
        <v>6625</v>
      </c>
      <c r="J1591" s="139" t="s">
        <v>126</v>
      </c>
      <c r="K1591" s="139">
        <v>98221</v>
      </c>
      <c r="L1591" s="139" t="s">
        <v>1744</v>
      </c>
      <c r="M1591" s="139">
        <v>1225595</v>
      </c>
      <c r="N1591" s="139" t="s">
        <v>2432</v>
      </c>
    </row>
    <row r="1592" spans="1:14" ht="15.75" customHeight="1">
      <c r="A1592" s="139">
        <v>2018</v>
      </c>
      <c r="B1592" s="100" t="s">
        <v>633</v>
      </c>
      <c r="C1592" s="139" t="s">
        <v>7016</v>
      </c>
      <c r="D1592" s="139">
        <v>1007390</v>
      </c>
      <c r="E1592" s="139" t="s">
        <v>7017</v>
      </c>
      <c r="F1592" s="139">
        <v>38.025100000000002</v>
      </c>
      <c r="G1592" s="139">
        <v>-122.0639</v>
      </c>
      <c r="H1592" s="139" t="s">
        <v>6621</v>
      </c>
      <c r="I1592" s="139" t="s">
        <v>2426</v>
      </c>
      <c r="J1592" s="139" t="s">
        <v>15</v>
      </c>
      <c r="K1592" s="139">
        <v>94553</v>
      </c>
      <c r="L1592" s="139" t="s">
        <v>7018</v>
      </c>
      <c r="M1592" s="139">
        <v>1725421</v>
      </c>
      <c r="N1592" s="139" t="s">
        <v>2428</v>
      </c>
    </row>
    <row r="1593" spans="1:14" ht="15.75" customHeight="1">
      <c r="A1593" s="139">
        <v>2018</v>
      </c>
      <c r="B1593" s="100" t="s">
        <v>633</v>
      </c>
      <c r="C1593" s="139" t="s">
        <v>7019</v>
      </c>
      <c r="D1593" s="139">
        <v>1003945</v>
      </c>
      <c r="E1593" s="139" t="s">
        <v>7020</v>
      </c>
      <c r="F1593" s="139">
        <v>32.933109999999999</v>
      </c>
      <c r="G1593" s="139">
        <v>-96.753699999999995</v>
      </c>
      <c r="H1593" s="139" t="s">
        <v>3041</v>
      </c>
      <c r="I1593" s="139" t="s">
        <v>3041</v>
      </c>
      <c r="J1593" s="139" t="s">
        <v>115</v>
      </c>
      <c r="K1593" s="139">
        <v>75243</v>
      </c>
      <c r="L1593" s="139" t="s">
        <v>7021</v>
      </c>
      <c r="M1593" s="139">
        <v>46088</v>
      </c>
      <c r="N1593" s="139" t="s">
        <v>1368</v>
      </c>
    </row>
    <row r="1594" spans="1:14" ht="15.75" customHeight="1">
      <c r="A1594" s="139">
        <v>2018</v>
      </c>
      <c r="B1594" s="100" t="s">
        <v>633</v>
      </c>
      <c r="C1594" s="139" t="s">
        <v>7022</v>
      </c>
      <c r="D1594" s="139">
        <v>1000053</v>
      </c>
      <c r="E1594" s="139" t="s">
        <v>7023</v>
      </c>
      <c r="F1594" s="139">
        <v>29.703682000000001</v>
      </c>
      <c r="G1594" s="139">
        <v>-95.396186</v>
      </c>
      <c r="H1594" s="139" t="s">
        <v>1086</v>
      </c>
      <c r="I1594" s="139" t="s">
        <v>1422</v>
      </c>
      <c r="J1594" s="139" t="s">
        <v>115</v>
      </c>
      <c r="K1594" s="139">
        <v>77030</v>
      </c>
      <c r="L1594" s="139" t="s">
        <v>7024</v>
      </c>
      <c r="M1594" s="139">
        <v>111125</v>
      </c>
      <c r="N1594" s="139" t="s">
        <v>1054</v>
      </c>
    </row>
    <row r="1595" spans="1:14" ht="15.75" customHeight="1">
      <c r="A1595" s="139">
        <v>2018</v>
      </c>
      <c r="B1595" s="100" t="s">
        <v>633</v>
      </c>
      <c r="C1595" s="139" t="s">
        <v>7025</v>
      </c>
      <c r="D1595" s="139">
        <v>1004040</v>
      </c>
      <c r="E1595" s="139" t="s">
        <v>7026</v>
      </c>
      <c r="F1595" s="139">
        <v>33.592230000000001</v>
      </c>
      <c r="G1595" s="139">
        <v>-101.880084</v>
      </c>
      <c r="H1595" s="139" t="s">
        <v>7027</v>
      </c>
      <c r="I1595" s="139" t="s">
        <v>6133</v>
      </c>
      <c r="J1595" s="139" t="s">
        <v>115</v>
      </c>
      <c r="K1595" s="139">
        <v>79409</v>
      </c>
      <c r="L1595" s="139" t="s">
        <v>7028</v>
      </c>
      <c r="M1595" s="139">
        <v>59999</v>
      </c>
      <c r="N1595" s="139" t="s">
        <v>1054</v>
      </c>
    </row>
    <row r="1596" spans="1:14" ht="15.75" customHeight="1">
      <c r="A1596" s="139">
        <v>2018</v>
      </c>
      <c r="B1596" s="100" t="s">
        <v>633</v>
      </c>
      <c r="C1596" s="139" t="s">
        <v>7029</v>
      </c>
      <c r="D1596" s="139">
        <v>1007980</v>
      </c>
      <c r="E1596" s="139" t="s">
        <v>7030</v>
      </c>
      <c r="F1596" s="139">
        <v>43.205410000000001</v>
      </c>
      <c r="G1596" s="139">
        <v>-86.27037</v>
      </c>
      <c r="H1596" s="139" t="s">
        <v>7031</v>
      </c>
      <c r="I1596" s="139" t="s">
        <v>7032</v>
      </c>
      <c r="J1596" s="139" t="s">
        <v>61</v>
      </c>
      <c r="K1596" s="139">
        <v>49441</v>
      </c>
      <c r="L1596" s="139" t="s">
        <v>7033</v>
      </c>
      <c r="M1596" s="139">
        <v>43035</v>
      </c>
      <c r="N1596" s="139" t="s">
        <v>1054</v>
      </c>
    </row>
    <row r="1597" spans="1:14" ht="15.75" customHeight="1">
      <c r="A1597" s="139">
        <v>2018</v>
      </c>
      <c r="B1597" s="100" t="s">
        <v>633</v>
      </c>
      <c r="C1597" s="139" t="s">
        <v>7034</v>
      </c>
      <c r="D1597" s="139">
        <v>1013263</v>
      </c>
      <c r="E1597" s="139" t="s">
        <v>7035</v>
      </c>
      <c r="F1597" s="139">
        <v>37.747230999999999</v>
      </c>
      <c r="G1597" s="139">
        <v>-89.868331999999995</v>
      </c>
      <c r="H1597" s="139" t="s">
        <v>7036</v>
      </c>
      <c r="I1597" s="139" t="s">
        <v>4883</v>
      </c>
      <c r="J1597" s="139" t="s">
        <v>68</v>
      </c>
      <c r="K1597" s="139">
        <v>63775</v>
      </c>
      <c r="L1597" s="139" t="s">
        <v>7037</v>
      </c>
      <c r="M1597" s="139">
        <v>14436</v>
      </c>
      <c r="N1597" s="139" t="s">
        <v>2536</v>
      </c>
    </row>
    <row r="1598" spans="1:14" ht="15.75" customHeight="1">
      <c r="A1598" s="139">
        <v>2018</v>
      </c>
      <c r="B1598" s="100" t="s">
        <v>633</v>
      </c>
      <c r="C1598" s="139" t="s">
        <v>7038</v>
      </c>
      <c r="D1598" s="139">
        <v>1008006</v>
      </c>
      <c r="E1598" s="139" t="s">
        <v>7039</v>
      </c>
      <c r="F1598" s="139">
        <v>46.904110000000003</v>
      </c>
      <c r="G1598" s="139">
        <v>-97.263490000000004</v>
      </c>
      <c r="H1598" s="139" t="s">
        <v>7040</v>
      </c>
      <c r="I1598" s="139" t="s">
        <v>1387</v>
      </c>
      <c r="J1598" s="139" t="s">
        <v>92</v>
      </c>
      <c r="K1598" s="139">
        <v>58012</v>
      </c>
      <c r="L1598" s="139" t="s">
        <v>7041</v>
      </c>
      <c r="M1598" s="139">
        <v>256731</v>
      </c>
      <c r="N1598" s="139" t="s">
        <v>1054</v>
      </c>
    </row>
    <row r="1599" spans="1:14" ht="15.75" customHeight="1">
      <c r="A1599" s="139">
        <v>2018</v>
      </c>
      <c r="B1599" s="100" t="s">
        <v>633</v>
      </c>
      <c r="C1599" s="139" t="s">
        <v>7042</v>
      </c>
      <c r="D1599" s="139">
        <v>1005773</v>
      </c>
      <c r="E1599" s="139" t="s">
        <v>7043</v>
      </c>
      <c r="F1599" s="139">
        <v>40.511699999999998</v>
      </c>
      <c r="G1599" s="139">
        <v>-81.638900000000007</v>
      </c>
      <c r="H1599" s="139" t="s">
        <v>7044</v>
      </c>
      <c r="I1599" s="139" t="s">
        <v>4335</v>
      </c>
      <c r="J1599" s="139" t="s">
        <v>95</v>
      </c>
      <c r="K1599" s="139">
        <v>44681</v>
      </c>
      <c r="L1599" s="139" t="s">
        <v>7045</v>
      </c>
      <c r="M1599" s="139">
        <v>61655</v>
      </c>
      <c r="N1599" s="139" t="s">
        <v>1054</v>
      </c>
    </row>
    <row r="1600" spans="1:14" ht="15.75" customHeight="1">
      <c r="A1600" s="139">
        <v>2018</v>
      </c>
      <c r="B1600" s="100" t="s">
        <v>633</v>
      </c>
      <c r="C1600" s="139" t="s">
        <v>7046</v>
      </c>
      <c r="D1600" s="139">
        <v>1000639</v>
      </c>
      <c r="E1600" s="139" t="s">
        <v>7047</v>
      </c>
      <c r="F1600" s="139">
        <v>47.283625000000001</v>
      </c>
      <c r="G1600" s="139">
        <v>-122.24276999999999</v>
      </c>
      <c r="H1600" s="139" t="s">
        <v>5777</v>
      </c>
      <c r="I1600" s="139" t="s">
        <v>1851</v>
      </c>
      <c r="J1600" s="139" t="s">
        <v>126</v>
      </c>
      <c r="K1600" s="139">
        <v>98001</v>
      </c>
      <c r="L1600" s="139" t="s">
        <v>1973</v>
      </c>
      <c r="M1600" s="139">
        <v>36990</v>
      </c>
      <c r="N1600" s="139" t="s">
        <v>1054</v>
      </c>
    </row>
    <row r="1601" spans="1:14" ht="15.75" customHeight="1">
      <c r="A1601" s="139">
        <v>2018</v>
      </c>
      <c r="B1601" s="100" t="s">
        <v>633</v>
      </c>
      <c r="C1601" s="139" t="s">
        <v>7048</v>
      </c>
      <c r="D1601" s="139">
        <v>1006075</v>
      </c>
      <c r="E1601" s="139" t="s">
        <v>7049</v>
      </c>
      <c r="F1601" s="139">
        <v>40.271250999999999</v>
      </c>
      <c r="G1601" s="139">
        <v>-74.782692999999995</v>
      </c>
      <c r="H1601" s="139" t="s">
        <v>7050</v>
      </c>
      <c r="I1601" s="139" t="s">
        <v>3296</v>
      </c>
      <c r="J1601" s="139" t="s">
        <v>81</v>
      </c>
      <c r="K1601" s="139">
        <v>8628</v>
      </c>
      <c r="L1601" s="139" t="s">
        <v>7051</v>
      </c>
      <c r="M1601" s="139">
        <v>33375</v>
      </c>
      <c r="N1601" s="139" t="s">
        <v>1054</v>
      </c>
    </row>
    <row r="1602" spans="1:14" ht="15.75" customHeight="1">
      <c r="A1602" s="139">
        <v>2018</v>
      </c>
      <c r="B1602" s="100" t="s">
        <v>633</v>
      </c>
      <c r="C1602" s="139" t="s">
        <v>7052</v>
      </c>
      <c r="D1602" s="139">
        <v>1001922</v>
      </c>
      <c r="E1602" s="139" t="s">
        <v>7053</v>
      </c>
      <c r="F1602" s="139">
        <v>38.897350000000003</v>
      </c>
      <c r="G1602" s="139">
        <v>-77.045338999999998</v>
      </c>
      <c r="H1602" s="139" t="s">
        <v>3634</v>
      </c>
      <c r="I1602" s="139" t="s">
        <v>5449</v>
      </c>
      <c r="J1602" s="139" t="s">
        <v>5450</v>
      </c>
      <c r="K1602" s="139">
        <v>20052</v>
      </c>
      <c r="L1602" s="139" t="s">
        <v>7054</v>
      </c>
      <c r="M1602" s="139">
        <v>35354</v>
      </c>
      <c r="N1602" s="139" t="s">
        <v>1054</v>
      </c>
    </row>
    <row r="1603" spans="1:14" ht="15.75" customHeight="1">
      <c r="A1603" s="139">
        <v>2018</v>
      </c>
      <c r="B1603" s="100" t="s">
        <v>633</v>
      </c>
      <c r="C1603" s="139" t="s">
        <v>7055</v>
      </c>
      <c r="D1603" s="139">
        <v>1004610</v>
      </c>
      <c r="E1603" s="139" t="s">
        <v>7056</v>
      </c>
      <c r="F1603" s="139">
        <v>39.090989999999998</v>
      </c>
      <c r="G1603" s="139">
        <v>-95.69256</v>
      </c>
      <c r="H1603" s="139" t="s">
        <v>7057</v>
      </c>
      <c r="I1603" s="139" t="s">
        <v>3587</v>
      </c>
      <c r="J1603" s="139" t="s">
        <v>44</v>
      </c>
      <c r="K1603" s="139">
        <v>66618</v>
      </c>
      <c r="L1603" s="139" t="s">
        <v>3781</v>
      </c>
      <c r="M1603" s="139">
        <v>43284</v>
      </c>
      <c r="N1603" s="139" t="s">
        <v>1054</v>
      </c>
    </row>
    <row r="1604" spans="1:14" ht="15.75" customHeight="1">
      <c r="A1604" s="139">
        <v>2018</v>
      </c>
      <c r="B1604" s="100" t="s">
        <v>633</v>
      </c>
      <c r="C1604" s="139" t="s">
        <v>7058</v>
      </c>
      <c r="D1604" s="139">
        <v>1000907</v>
      </c>
      <c r="E1604" s="139" t="s">
        <v>7059</v>
      </c>
      <c r="F1604" s="139">
        <v>37.094149999999999</v>
      </c>
      <c r="G1604" s="139">
        <v>-120.92547</v>
      </c>
      <c r="H1604" s="139" t="s">
        <v>4371</v>
      </c>
      <c r="I1604" s="139" t="s">
        <v>3471</v>
      </c>
      <c r="J1604" s="139" t="s">
        <v>15</v>
      </c>
      <c r="K1604" s="139">
        <v>93635</v>
      </c>
      <c r="L1604" s="139" t="s">
        <v>4998</v>
      </c>
      <c r="M1604" s="139">
        <v>59111</v>
      </c>
      <c r="N1604" s="139" t="s">
        <v>1054</v>
      </c>
    </row>
    <row r="1605" spans="1:14" ht="15.75" customHeight="1">
      <c r="A1605" s="139">
        <v>2018</v>
      </c>
      <c r="B1605" s="100" t="s">
        <v>633</v>
      </c>
      <c r="C1605" s="139" t="s">
        <v>7060</v>
      </c>
      <c r="D1605" s="139">
        <v>1007883</v>
      </c>
      <c r="E1605" s="139" t="s">
        <v>7061</v>
      </c>
      <c r="F1605" s="139">
        <v>40.795672000000003</v>
      </c>
      <c r="G1605" s="139">
        <v>-85.859370999999996</v>
      </c>
      <c r="H1605" s="139" t="s">
        <v>5905</v>
      </c>
      <c r="I1605" s="139" t="s">
        <v>5906</v>
      </c>
      <c r="J1605" s="139" t="s">
        <v>39</v>
      </c>
      <c r="K1605" s="139">
        <v>46992</v>
      </c>
      <c r="L1605" s="139" t="s">
        <v>5755</v>
      </c>
      <c r="M1605" s="139">
        <v>28358</v>
      </c>
      <c r="N1605" s="139" t="s">
        <v>1054</v>
      </c>
    </row>
    <row r="1606" spans="1:14" ht="15.75" customHeight="1">
      <c r="A1606" s="139">
        <v>2018</v>
      </c>
      <c r="B1606" s="100" t="s">
        <v>633</v>
      </c>
      <c r="C1606" s="139" t="s">
        <v>7062</v>
      </c>
      <c r="D1606" s="139">
        <v>1007678</v>
      </c>
      <c r="E1606" s="139" t="s">
        <v>7063</v>
      </c>
      <c r="F1606" s="139">
        <v>33.265588000000001</v>
      </c>
      <c r="G1606" s="139">
        <v>-82.450119000000001</v>
      </c>
      <c r="H1606" s="139" t="s">
        <v>4693</v>
      </c>
      <c r="I1606" s="139" t="s">
        <v>7064</v>
      </c>
      <c r="J1606" s="139" t="s">
        <v>28</v>
      </c>
      <c r="K1606" s="139">
        <v>30833</v>
      </c>
      <c r="L1606" s="139" t="s">
        <v>7065</v>
      </c>
      <c r="M1606" s="139">
        <v>47022</v>
      </c>
      <c r="N1606" s="139" t="s">
        <v>1054</v>
      </c>
    </row>
    <row r="1607" spans="1:14" ht="15.75" customHeight="1">
      <c r="A1607" s="139">
        <v>2018</v>
      </c>
      <c r="B1607" s="100" t="s">
        <v>633</v>
      </c>
      <c r="C1607" s="139" t="s">
        <v>7066</v>
      </c>
      <c r="D1607" s="139">
        <v>1002045</v>
      </c>
      <c r="E1607" s="139" t="s">
        <v>7067</v>
      </c>
      <c r="F1607" s="139">
        <v>32.967489999999998</v>
      </c>
      <c r="G1607" s="139">
        <v>-82.817490000000006</v>
      </c>
      <c r="H1607" s="139" t="s">
        <v>4342</v>
      </c>
      <c r="I1607" s="139" t="s">
        <v>3634</v>
      </c>
      <c r="J1607" s="139" t="s">
        <v>28</v>
      </c>
      <c r="K1607" s="139">
        <v>31082</v>
      </c>
      <c r="L1607" s="139" t="s">
        <v>7065</v>
      </c>
      <c r="M1607" s="139">
        <v>92263</v>
      </c>
      <c r="N1607" s="139" t="s">
        <v>1054</v>
      </c>
    </row>
    <row r="1608" spans="1:14" ht="15.75" customHeight="1">
      <c r="A1608" s="139">
        <v>2018</v>
      </c>
      <c r="B1608" s="100" t="s">
        <v>633</v>
      </c>
      <c r="C1608" s="139" t="s">
        <v>7068</v>
      </c>
      <c r="D1608" s="139">
        <v>1002339</v>
      </c>
      <c r="E1608" s="139" t="s">
        <v>7069</v>
      </c>
      <c r="F1608" s="139">
        <v>44.282899999999998</v>
      </c>
      <c r="G1608" s="139">
        <v>-88.251800000000003</v>
      </c>
      <c r="H1608" s="139" t="s">
        <v>7070</v>
      </c>
      <c r="I1608" s="139" t="s">
        <v>1452</v>
      </c>
      <c r="J1608" s="139" t="s">
        <v>132</v>
      </c>
      <c r="K1608" s="139">
        <v>54130</v>
      </c>
      <c r="L1608" s="139" t="s">
        <v>1612</v>
      </c>
      <c r="M1608" s="139">
        <v>316799</v>
      </c>
      <c r="N1608" s="139" t="s">
        <v>1253</v>
      </c>
    </row>
    <row r="1609" spans="1:14" ht="15.75" customHeight="1">
      <c r="A1609" s="139">
        <v>2018</v>
      </c>
      <c r="B1609" s="100" t="s">
        <v>633</v>
      </c>
      <c r="C1609" s="139" t="s">
        <v>7071</v>
      </c>
      <c r="D1609" s="139">
        <v>1007868</v>
      </c>
      <c r="E1609" s="139" t="s">
        <v>7072</v>
      </c>
      <c r="F1609" s="139">
        <v>27.569714000000001</v>
      </c>
      <c r="G1609" s="139">
        <v>-97.83493</v>
      </c>
      <c r="H1609" s="139" t="s">
        <v>7073</v>
      </c>
      <c r="I1609" s="139" t="s">
        <v>2162</v>
      </c>
      <c r="J1609" s="139" t="s">
        <v>115</v>
      </c>
      <c r="K1609" s="139">
        <v>78343</v>
      </c>
      <c r="L1609" s="139" t="s">
        <v>7074</v>
      </c>
      <c r="M1609" s="139">
        <v>313725</v>
      </c>
      <c r="N1609" s="139" t="s">
        <v>1054</v>
      </c>
    </row>
    <row r="1610" spans="1:14" ht="15.75" customHeight="1">
      <c r="A1610" s="139">
        <v>2018</v>
      </c>
      <c r="B1610" s="100" t="s">
        <v>633</v>
      </c>
      <c r="C1610" s="139" t="s">
        <v>7075</v>
      </c>
      <c r="D1610" s="139">
        <v>1001817</v>
      </c>
      <c r="E1610" s="139" t="s">
        <v>7076</v>
      </c>
      <c r="F1610" s="139">
        <v>35.413972999999999</v>
      </c>
      <c r="G1610" s="139">
        <v>-97.401494</v>
      </c>
      <c r="H1610" s="139" t="s">
        <v>7077</v>
      </c>
      <c r="I1610" s="139" t="s">
        <v>7078</v>
      </c>
      <c r="J1610" s="139" t="s">
        <v>98</v>
      </c>
      <c r="K1610" s="139">
        <v>73145</v>
      </c>
      <c r="M1610" s="139">
        <v>80726</v>
      </c>
      <c r="N1610" s="139" t="s">
        <v>1054</v>
      </c>
    </row>
    <row r="1611" spans="1:14" ht="15.75" customHeight="1">
      <c r="A1611" s="139">
        <v>2018</v>
      </c>
      <c r="B1611" s="100" t="s">
        <v>633</v>
      </c>
      <c r="C1611" s="139" t="s">
        <v>7079</v>
      </c>
      <c r="D1611" s="139">
        <v>1006540</v>
      </c>
      <c r="E1611" s="139" t="s">
        <v>7080</v>
      </c>
      <c r="F1611" s="139">
        <v>41.583610999999998</v>
      </c>
      <c r="G1611" s="139">
        <v>-93.570278000000002</v>
      </c>
      <c r="H1611" s="139" t="s">
        <v>1179</v>
      </c>
      <c r="I1611" s="139" t="s">
        <v>1180</v>
      </c>
      <c r="J1611" s="139" t="s">
        <v>42</v>
      </c>
      <c r="K1611" s="139">
        <v>50317</v>
      </c>
      <c r="L1611" s="139" t="s">
        <v>7081</v>
      </c>
      <c r="M1611" s="139">
        <v>23059</v>
      </c>
      <c r="N1611" s="139" t="s">
        <v>1054</v>
      </c>
    </row>
    <row r="1612" spans="1:14" ht="15.75" customHeight="1">
      <c r="A1612" s="139">
        <v>2018</v>
      </c>
      <c r="B1612" s="100" t="s">
        <v>633</v>
      </c>
      <c r="C1612" s="139" t="s">
        <v>7082</v>
      </c>
      <c r="D1612" s="139">
        <v>1003486</v>
      </c>
      <c r="E1612" s="139" t="s">
        <v>7083</v>
      </c>
      <c r="F1612" s="139">
        <v>42.273519999999998</v>
      </c>
      <c r="G1612" s="139">
        <v>-89.539119999999997</v>
      </c>
      <c r="H1612" s="139" t="s">
        <v>6628</v>
      </c>
      <c r="I1612" s="139" t="s">
        <v>1146</v>
      </c>
      <c r="J1612" s="139" t="s">
        <v>36</v>
      </c>
      <c r="K1612" s="139">
        <v>61032</v>
      </c>
      <c r="L1612" s="139" t="s">
        <v>7084</v>
      </c>
      <c r="M1612" s="139">
        <v>33976</v>
      </c>
      <c r="N1612" s="139" t="s">
        <v>1054</v>
      </c>
    </row>
    <row r="1613" spans="1:14" ht="15.75" customHeight="1">
      <c r="A1613" s="139">
        <v>2018</v>
      </c>
      <c r="B1613" s="100" t="s">
        <v>633</v>
      </c>
      <c r="C1613" s="139" t="s">
        <v>7085</v>
      </c>
      <c r="D1613" s="139">
        <v>1004944</v>
      </c>
      <c r="E1613" s="139" t="s">
        <v>7086</v>
      </c>
      <c r="F1613" s="139">
        <v>40.44979</v>
      </c>
      <c r="G1613" s="139">
        <v>-80.609229999999997</v>
      </c>
      <c r="H1613" s="139" t="s">
        <v>7087</v>
      </c>
      <c r="I1613" s="139" t="s">
        <v>1327</v>
      </c>
      <c r="J1613" s="139" t="s">
        <v>95</v>
      </c>
      <c r="K1613" s="139">
        <v>43964</v>
      </c>
      <c r="L1613" s="139" t="s">
        <v>1138</v>
      </c>
      <c r="M1613" s="139">
        <v>39413</v>
      </c>
      <c r="N1613" s="139" t="s">
        <v>1054</v>
      </c>
    </row>
    <row r="1614" spans="1:14" ht="15.75" customHeight="1">
      <c r="A1614" s="139">
        <v>2018</v>
      </c>
      <c r="B1614" s="100" t="s">
        <v>633</v>
      </c>
      <c r="C1614" s="139" t="s">
        <v>7088</v>
      </c>
      <c r="D1614" s="139">
        <v>1000338</v>
      </c>
      <c r="E1614" s="139" t="s">
        <v>7089</v>
      </c>
      <c r="F1614" s="139">
        <v>41.593055999999997</v>
      </c>
      <c r="G1614" s="139">
        <v>-71.426111000000006</v>
      </c>
      <c r="H1614" s="139" t="s">
        <v>7090</v>
      </c>
      <c r="I1614" s="139" t="s">
        <v>1067</v>
      </c>
      <c r="J1614" s="139" t="s">
        <v>105</v>
      </c>
      <c r="K1614" s="139">
        <v>2852</v>
      </c>
      <c r="L1614" s="139" t="s">
        <v>7091</v>
      </c>
      <c r="M1614" s="139">
        <v>95964</v>
      </c>
      <c r="N1614" s="139" t="s">
        <v>1054</v>
      </c>
    </row>
    <row r="1615" spans="1:14" ht="15.75" customHeight="1">
      <c r="A1615" s="139">
        <v>2018</v>
      </c>
      <c r="B1615" s="100" t="s">
        <v>633</v>
      </c>
      <c r="C1615" s="139" t="s">
        <v>7092</v>
      </c>
      <c r="D1615" s="139">
        <v>1007329</v>
      </c>
      <c r="E1615" s="139" t="s">
        <v>7093</v>
      </c>
      <c r="F1615" s="139">
        <v>33.854967000000002</v>
      </c>
      <c r="G1615" s="139">
        <v>-118.336907</v>
      </c>
      <c r="H1615" s="139" t="s">
        <v>7094</v>
      </c>
      <c r="I1615" s="139" t="s">
        <v>1411</v>
      </c>
      <c r="J1615" s="139" t="s">
        <v>15</v>
      </c>
      <c r="K1615" s="139">
        <v>90504</v>
      </c>
      <c r="L1615" s="139" t="s">
        <v>3078</v>
      </c>
      <c r="M1615" s="139">
        <v>1888276</v>
      </c>
      <c r="N1615" s="139" t="s">
        <v>2003</v>
      </c>
    </row>
    <row r="1616" spans="1:14" ht="15.75" customHeight="1">
      <c r="A1616" s="139">
        <v>2018</v>
      </c>
      <c r="B1616" s="100" t="s">
        <v>633</v>
      </c>
      <c r="C1616" s="139" t="s">
        <v>7095</v>
      </c>
      <c r="D1616" s="139">
        <v>1000807</v>
      </c>
      <c r="E1616" s="139" t="s">
        <v>7096</v>
      </c>
      <c r="F1616" s="139">
        <v>30.225083000000001</v>
      </c>
      <c r="G1616" s="139">
        <v>-91.069423999999998</v>
      </c>
      <c r="H1616" s="139" t="s">
        <v>7097</v>
      </c>
      <c r="I1616" s="139" t="s">
        <v>7098</v>
      </c>
      <c r="J1616" s="139" t="s">
        <v>50</v>
      </c>
      <c r="K1616" s="139">
        <v>70721</v>
      </c>
      <c r="L1616" s="139" t="s">
        <v>7099</v>
      </c>
      <c r="M1616" s="139">
        <v>19672</v>
      </c>
      <c r="N1616" s="139" t="s">
        <v>1054</v>
      </c>
    </row>
    <row r="1617" spans="1:14" ht="15.75" customHeight="1">
      <c r="A1617" s="139">
        <v>2018</v>
      </c>
      <c r="B1617" s="100" t="s">
        <v>633</v>
      </c>
      <c r="C1617" s="139" t="s">
        <v>7100</v>
      </c>
      <c r="D1617" s="139">
        <v>1004949</v>
      </c>
      <c r="E1617" s="139" t="s">
        <v>7101</v>
      </c>
      <c r="F1617" s="139">
        <v>38.260350000000003</v>
      </c>
      <c r="G1617" s="139">
        <v>-84.534367000000003</v>
      </c>
      <c r="H1617" s="139" t="s">
        <v>4480</v>
      </c>
      <c r="I1617" s="139" t="s">
        <v>1497</v>
      </c>
      <c r="J1617" s="139" t="s">
        <v>47</v>
      </c>
      <c r="K1617" s="139">
        <v>40324</v>
      </c>
      <c r="L1617" s="139" t="s">
        <v>7102</v>
      </c>
      <c r="M1617" s="139">
        <v>97567</v>
      </c>
      <c r="N1617" s="139" t="s">
        <v>1054</v>
      </c>
    </row>
    <row r="1618" spans="1:14" ht="15.75" customHeight="1">
      <c r="A1618" s="139">
        <v>2018</v>
      </c>
      <c r="B1618" s="100" t="s">
        <v>633</v>
      </c>
      <c r="C1618" s="139" t="s">
        <v>7103</v>
      </c>
      <c r="D1618" s="139">
        <v>1003585</v>
      </c>
      <c r="E1618" s="139" t="s">
        <v>7104</v>
      </c>
      <c r="F1618" s="139">
        <v>29.26632</v>
      </c>
      <c r="G1618" s="139">
        <v>-98.546610000000001</v>
      </c>
      <c r="H1618" s="139" t="s">
        <v>2622</v>
      </c>
      <c r="I1618" s="139" t="s">
        <v>7105</v>
      </c>
      <c r="J1618" s="139" t="s">
        <v>115</v>
      </c>
      <c r="K1618" s="139">
        <v>78264</v>
      </c>
      <c r="L1618" s="139" t="s">
        <v>7102</v>
      </c>
      <c r="M1618" s="139">
        <v>33176</v>
      </c>
      <c r="N1618" s="139" t="s">
        <v>1054</v>
      </c>
    </row>
    <row r="1619" spans="1:14" ht="15.75" customHeight="1">
      <c r="A1619" s="139">
        <v>2018</v>
      </c>
      <c r="B1619" s="100" t="s">
        <v>633</v>
      </c>
      <c r="C1619" s="139" t="s">
        <v>7106</v>
      </c>
      <c r="D1619" s="139">
        <v>1001828</v>
      </c>
      <c r="E1619" s="139" t="s">
        <v>7107</v>
      </c>
      <c r="F1619" s="139">
        <v>38.292783999999997</v>
      </c>
      <c r="G1619" s="139">
        <v>-87.564825999999996</v>
      </c>
      <c r="H1619" s="139" t="s">
        <v>2214</v>
      </c>
      <c r="I1619" s="139" t="s">
        <v>7108</v>
      </c>
      <c r="J1619" s="139" t="s">
        <v>39</v>
      </c>
      <c r="K1619" s="139">
        <v>47670</v>
      </c>
      <c r="L1619" s="139" t="s">
        <v>7102</v>
      </c>
      <c r="M1619" s="139">
        <v>66563</v>
      </c>
      <c r="N1619" s="139" t="s">
        <v>1054</v>
      </c>
    </row>
    <row r="1620" spans="1:14" ht="15.75" customHeight="1">
      <c r="A1620" s="139">
        <v>2018</v>
      </c>
      <c r="B1620" s="100" t="s">
        <v>633</v>
      </c>
      <c r="C1620" s="139" t="s">
        <v>7109</v>
      </c>
      <c r="D1620" s="139">
        <v>1005185</v>
      </c>
      <c r="F1620" s="139">
        <v>68.842777999999996</v>
      </c>
      <c r="G1620" s="139">
        <v>-148.829722</v>
      </c>
      <c r="H1620" s="139" t="s">
        <v>1308</v>
      </c>
      <c r="I1620" s="139" t="s">
        <v>1309</v>
      </c>
      <c r="J1620" s="139" t="s">
        <v>6</v>
      </c>
      <c r="K1620" s="139">
        <v>99734</v>
      </c>
      <c r="L1620" s="139" t="s">
        <v>1310</v>
      </c>
      <c r="M1620" s="139">
        <v>64513</v>
      </c>
      <c r="N1620" s="139" t="s">
        <v>1054</v>
      </c>
    </row>
    <row r="1621" spans="1:14" ht="15.75" customHeight="1">
      <c r="A1621" s="139">
        <v>2018</v>
      </c>
      <c r="B1621" s="100" t="s">
        <v>633</v>
      </c>
      <c r="C1621" s="139" t="s">
        <v>7110</v>
      </c>
      <c r="D1621" s="139">
        <v>1005187</v>
      </c>
      <c r="F1621" s="139">
        <v>68.507499999999993</v>
      </c>
      <c r="G1621" s="139">
        <v>-149.67583300000001</v>
      </c>
      <c r="H1621" s="139" t="s">
        <v>1308</v>
      </c>
      <c r="I1621" s="139" t="s">
        <v>2020</v>
      </c>
      <c r="J1621" s="139" t="s">
        <v>6</v>
      </c>
      <c r="K1621" s="139">
        <v>99734</v>
      </c>
      <c r="L1621" s="139" t="s">
        <v>1310</v>
      </c>
      <c r="M1621" s="139">
        <v>63131</v>
      </c>
      <c r="N1621" s="139" t="s">
        <v>1054</v>
      </c>
    </row>
    <row r="1622" spans="1:14" ht="15.75" customHeight="1">
      <c r="A1622" s="139">
        <v>2018</v>
      </c>
      <c r="B1622" s="100" t="s">
        <v>633</v>
      </c>
      <c r="C1622" s="139" t="s">
        <v>7111</v>
      </c>
      <c r="D1622" s="139">
        <v>1011795</v>
      </c>
      <c r="F1622" s="139">
        <v>70.257199999999997</v>
      </c>
      <c r="G1622" s="139">
        <v>-148.61879999999999</v>
      </c>
      <c r="H1622" s="139" t="s">
        <v>7112</v>
      </c>
      <c r="I1622" s="139" t="s">
        <v>7113</v>
      </c>
      <c r="J1622" s="139" t="s">
        <v>6</v>
      </c>
      <c r="K1622" s="139">
        <v>99706</v>
      </c>
      <c r="L1622" s="139" t="s">
        <v>1310</v>
      </c>
      <c r="M1622" s="139">
        <v>11400</v>
      </c>
      <c r="N1622" s="139" t="s">
        <v>1054</v>
      </c>
    </row>
    <row r="1623" spans="1:14" ht="15.75" customHeight="1">
      <c r="A1623" s="139">
        <v>2018</v>
      </c>
      <c r="B1623" s="100" t="s">
        <v>633</v>
      </c>
      <c r="C1623" s="139" t="s">
        <v>7114</v>
      </c>
      <c r="D1623" s="139">
        <v>1006662</v>
      </c>
      <c r="E1623" s="139" t="s">
        <v>7115</v>
      </c>
      <c r="F1623" s="139">
        <v>40.192399999999999</v>
      </c>
      <c r="G1623" s="139">
        <v>-100.9747</v>
      </c>
      <c r="H1623" s="139" t="s">
        <v>5167</v>
      </c>
      <c r="I1623" s="139" t="s">
        <v>7116</v>
      </c>
      <c r="J1623" s="139" t="s">
        <v>73</v>
      </c>
      <c r="K1623" s="139">
        <v>69044</v>
      </c>
      <c r="L1623" s="139" t="s">
        <v>7117</v>
      </c>
      <c r="M1623" s="139">
        <v>46161</v>
      </c>
      <c r="N1623" s="139" t="s">
        <v>1054</v>
      </c>
    </row>
    <row r="1624" spans="1:14" ht="15.75" customHeight="1">
      <c r="A1624" s="139">
        <v>2018</v>
      </c>
      <c r="B1624" s="100" t="s">
        <v>633</v>
      </c>
      <c r="C1624" s="139" t="s">
        <v>7118</v>
      </c>
      <c r="D1624" s="139">
        <v>1002261</v>
      </c>
      <c r="E1624" s="139" t="s">
        <v>7119</v>
      </c>
      <c r="F1624" s="139">
        <v>35.418500000000002</v>
      </c>
      <c r="G1624" s="139">
        <v>-119.0112</v>
      </c>
      <c r="H1624" s="139" t="s">
        <v>3578</v>
      </c>
      <c r="I1624" s="139" t="s">
        <v>3579</v>
      </c>
      <c r="J1624" s="139" t="s">
        <v>15</v>
      </c>
      <c r="K1624" s="139">
        <v>93308</v>
      </c>
      <c r="L1624" s="139" t="s">
        <v>7120</v>
      </c>
      <c r="M1624" s="139">
        <v>45862</v>
      </c>
      <c r="N1624" s="139" t="s">
        <v>2432</v>
      </c>
    </row>
    <row r="1625" spans="1:14" ht="15.75" customHeight="1">
      <c r="A1625" s="139">
        <v>2018</v>
      </c>
      <c r="B1625" s="100" t="s">
        <v>633</v>
      </c>
      <c r="C1625" s="139" t="s">
        <v>7121</v>
      </c>
      <c r="D1625" s="139">
        <v>1004365</v>
      </c>
      <c r="E1625" s="139" t="s">
        <v>7122</v>
      </c>
      <c r="F1625" s="139">
        <v>27.487024000000002</v>
      </c>
      <c r="G1625" s="139">
        <v>-82.551165999999995</v>
      </c>
      <c r="H1625" s="139" t="s">
        <v>7123</v>
      </c>
      <c r="I1625" s="139" t="s">
        <v>7124</v>
      </c>
      <c r="J1625" s="139" t="s">
        <v>26</v>
      </c>
      <c r="K1625" s="139">
        <v>34208</v>
      </c>
      <c r="L1625" s="139" t="s">
        <v>3481</v>
      </c>
      <c r="M1625" s="139">
        <v>132084</v>
      </c>
      <c r="N1625" s="139" t="s">
        <v>1127</v>
      </c>
    </row>
    <row r="1626" spans="1:14" ht="15.75" customHeight="1">
      <c r="A1626" s="139">
        <v>2018</v>
      </c>
      <c r="B1626" s="100" t="s">
        <v>633</v>
      </c>
      <c r="C1626" s="139" t="s">
        <v>7125</v>
      </c>
      <c r="D1626" s="139">
        <v>1004369</v>
      </c>
      <c r="E1626" s="139" t="s">
        <v>7126</v>
      </c>
      <c r="F1626" s="139">
        <v>27.37565</v>
      </c>
      <c r="G1626" s="139">
        <v>-80.391249999999999</v>
      </c>
      <c r="H1626" s="139" t="s">
        <v>7127</v>
      </c>
      <c r="I1626" s="139" t="s">
        <v>7128</v>
      </c>
      <c r="J1626" s="139" t="s">
        <v>26</v>
      </c>
      <c r="K1626" s="139">
        <v>34981</v>
      </c>
      <c r="L1626" s="139" t="s">
        <v>3481</v>
      </c>
      <c r="M1626" s="139">
        <v>18025</v>
      </c>
      <c r="N1626" s="139" t="s">
        <v>1054</v>
      </c>
    </row>
    <row r="1627" spans="1:14" ht="15.75" customHeight="1">
      <c r="A1627" s="139">
        <v>2018</v>
      </c>
      <c r="B1627" s="100" t="s">
        <v>633</v>
      </c>
      <c r="C1627" s="139" t="s">
        <v>7129</v>
      </c>
      <c r="D1627" s="139">
        <v>1001868</v>
      </c>
      <c r="E1627" s="139" t="s">
        <v>7130</v>
      </c>
      <c r="F1627" s="139">
        <v>40.341560000000001</v>
      </c>
      <c r="G1627" s="139">
        <v>-74.657251000000002</v>
      </c>
      <c r="H1627" s="139" t="s">
        <v>2214</v>
      </c>
      <c r="I1627" s="139" t="s">
        <v>3296</v>
      </c>
      <c r="J1627" s="139" t="s">
        <v>81</v>
      </c>
      <c r="K1627" s="139">
        <v>8543</v>
      </c>
      <c r="L1627" s="139" t="s">
        <v>7131</v>
      </c>
      <c r="M1627" s="139">
        <v>98562</v>
      </c>
      <c r="N1627" s="139" t="s">
        <v>1054</v>
      </c>
    </row>
    <row r="1628" spans="1:14" ht="15.75" customHeight="1">
      <c r="A1628" s="139">
        <v>2018</v>
      </c>
      <c r="B1628" s="100" t="s">
        <v>633</v>
      </c>
      <c r="C1628" s="139" t="s">
        <v>7132</v>
      </c>
      <c r="D1628" s="139">
        <v>1009928</v>
      </c>
      <c r="E1628" s="139" t="s">
        <v>7133</v>
      </c>
      <c r="F1628" s="139">
        <v>38.775179999999999</v>
      </c>
      <c r="G1628" s="139">
        <v>-121.31299</v>
      </c>
      <c r="H1628" s="139" t="s">
        <v>7134</v>
      </c>
      <c r="I1628" s="139" t="s">
        <v>7135</v>
      </c>
      <c r="J1628" s="139" t="s">
        <v>15</v>
      </c>
      <c r="K1628" s="139">
        <v>95747</v>
      </c>
      <c r="L1628" s="139" t="s">
        <v>7136</v>
      </c>
      <c r="M1628" s="139">
        <v>6109</v>
      </c>
      <c r="N1628" s="139" t="s">
        <v>1368</v>
      </c>
    </row>
    <row r="1629" spans="1:14" ht="15.75" customHeight="1">
      <c r="A1629" s="139">
        <v>2018</v>
      </c>
      <c r="B1629" s="100" t="s">
        <v>633</v>
      </c>
      <c r="C1629" s="139" t="s">
        <v>7137</v>
      </c>
      <c r="D1629" s="139">
        <v>1001662</v>
      </c>
      <c r="E1629" s="139" t="s">
        <v>7138</v>
      </c>
      <c r="F1629" s="139">
        <v>32.434420000000003</v>
      </c>
      <c r="G1629" s="139">
        <v>-95.362849999999995</v>
      </c>
      <c r="H1629" s="139" t="s">
        <v>7139</v>
      </c>
      <c r="I1629" s="139" t="s">
        <v>2136</v>
      </c>
      <c r="J1629" s="139" t="s">
        <v>115</v>
      </c>
      <c r="K1629" s="139">
        <v>75706</v>
      </c>
      <c r="L1629" s="139" t="s">
        <v>5323</v>
      </c>
      <c r="M1629" s="139">
        <v>35944</v>
      </c>
      <c r="N1629" s="139" t="s">
        <v>1160</v>
      </c>
    </row>
    <row r="1630" spans="1:14" ht="15.75" customHeight="1">
      <c r="A1630" s="139">
        <v>2018</v>
      </c>
      <c r="B1630" s="100" t="s">
        <v>633</v>
      </c>
      <c r="C1630" s="139" t="s">
        <v>7140</v>
      </c>
      <c r="D1630" s="139">
        <v>1004952</v>
      </c>
      <c r="E1630" s="139" t="s">
        <v>7141</v>
      </c>
      <c r="F1630" s="139">
        <v>37.884999999999998</v>
      </c>
      <c r="G1630" s="139">
        <v>-75.555278000000001</v>
      </c>
      <c r="H1630" s="139" t="s">
        <v>7142</v>
      </c>
      <c r="I1630" s="139" t="s">
        <v>5945</v>
      </c>
      <c r="J1630" s="139" t="s">
        <v>123</v>
      </c>
      <c r="K1630" s="139">
        <v>23442</v>
      </c>
      <c r="L1630" s="139" t="s">
        <v>6421</v>
      </c>
      <c r="M1630" s="139">
        <v>30597</v>
      </c>
      <c r="N1630" s="139" t="s">
        <v>1127</v>
      </c>
    </row>
    <row r="1631" spans="1:14" ht="15.75" customHeight="1">
      <c r="A1631" s="139">
        <v>2018</v>
      </c>
      <c r="B1631" s="100" t="s">
        <v>633</v>
      </c>
      <c r="C1631" s="139" t="s">
        <v>7143</v>
      </c>
      <c r="D1631" s="139">
        <v>1000016</v>
      </c>
      <c r="E1631" s="139" t="s">
        <v>7144</v>
      </c>
      <c r="F1631" s="139">
        <v>35.95458</v>
      </c>
      <c r="G1631" s="139">
        <v>-80.721080000000001</v>
      </c>
      <c r="H1631" s="139" t="s">
        <v>7145</v>
      </c>
      <c r="I1631" s="139" t="s">
        <v>5556</v>
      </c>
      <c r="J1631" s="139" t="s">
        <v>89</v>
      </c>
      <c r="K1631" s="139">
        <v>28634</v>
      </c>
      <c r="L1631" s="139" t="s">
        <v>6421</v>
      </c>
      <c r="M1631" s="139">
        <v>36498</v>
      </c>
      <c r="N1631" s="139" t="s">
        <v>1054</v>
      </c>
    </row>
    <row r="1632" spans="1:14" ht="15.75" customHeight="1">
      <c r="A1632" s="139">
        <v>2018</v>
      </c>
      <c r="B1632" s="100" t="s">
        <v>633</v>
      </c>
      <c r="C1632" s="139" t="s">
        <v>7146</v>
      </c>
      <c r="D1632" s="139">
        <v>1000015</v>
      </c>
      <c r="E1632" s="139" t="s">
        <v>7147</v>
      </c>
      <c r="F1632" s="139">
        <v>36.143889000000001</v>
      </c>
      <c r="G1632" s="139">
        <v>-81.163332999999994</v>
      </c>
      <c r="H1632" s="139" t="s">
        <v>7148</v>
      </c>
      <c r="I1632" s="139" t="s">
        <v>7149</v>
      </c>
      <c r="J1632" s="139" t="s">
        <v>89</v>
      </c>
      <c r="K1632" s="139">
        <v>28697</v>
      </c>
      <c r="L1632" s="139" t="s">
        <v>6421</v>
      </c>
      <c r="M1632" s="139">
        <v>26656</v>
      </c>
      <c r="N1632" s="139" t="s">
        <v>1054</v>
      </c>
    </row>
    <row r="1633" spans="1:14" ht="15.75" customHeight="1">
      <c r="A1633" s="139">
        <v>2018</v>
      </c>
      <c r="B1633" s="100" t="s">
        <v>633</v>
      </c>
      <c r="C1633" s="139" t="s">
        <v>7150</v>
      </c>
      <c r="D1633" s="139">
        <v>1005383</v>
      </c>
      <c r="E1633" s="139" t="s">
        <v>7151</v>
      </c>
      <c r="F1633" s="139">
        <v>36.419221</v>
      </c>
      <c r="G1633" s="139">
        <v>-89.005841000000004</v>
      </c>
      <c r="H1633" s="139" t="s">
        <v>2265</v>
      </c>
      <c r="I1633" s="139" t="s">
        <v>3054</v>
      </c>
      <c r="J1633" s="139" t="s">
        <v>113</v>
      </c>
      <c r="K1633" s="139">
        <v>38261</v>
      </c>
      <c r="L1633" s="139" t="s">
        <v>6421</v>
      </c>
      <c r="M1633" s="139">
        <v>192</v>
      </c>
      <c r="N1633" s="139" t="s">
        <v>1127</v>
      </c>
    </row>
    <row r="1634" spans="1:14" ht="15.75" customHeight="1">
      <c r="A1634" s="139">
        <v>2018</v>
      </c>
      <c r="B1634" s="100" t="s">
        <v>633</v>
      </c>
      <c r="C1634" s="139" t="s">
        <v>7152</v>
      </c>
      <c r="D1634" s="139">
        <v>1003444</v>
      </c>
      <c r="E1634" s="139" t="s">
        <v>7153</v>
      </c>
      <c r="F1634" s="139">
        <v>36.369722000000003</v>
      </c>
      <c r="G1634" s="139">
        <v>-93.570832999999993</v>
      </c>
      <c r="H1634" s="139" t="s">
        <v>7154</v>
      </c>
      <c r="I1634" s="139" t="s">
        <v>4021</v>
      </c>
      <c r="J1634" s="139" t="s">
        <v>12</v>
      </c>
      <c r="K1634" s="139">
        <v>72616</v>
      </c>
      <c r="L1634" s="139" t="s">
        <v>6421</v>
      </c>
      <c r="M1634" s="139">
        <v>25844</v>
      </c>
      <c r="N1634" s="139" t="s">
        <v>1054</v>
      </c>
    </row>
    <row r="1635" spans="1:14" ht="15.75" customHeight="1">
      <c r="A1635" s="139">
        <v>2018</v>
      </c>
      <c r="B1635" s="100" t="s">
        <v>633</v>
      </c>
      <c r="C1635" s="139" t="s">
        <v>7155</v>
      </c>
      <c r="D1635" s="139">
        <v>1002696</v>
      </c>
      <c r="E1635" s="139" t="s">
        <v>7156</v>
      </c>
      <c r="F1635" s="139">
        <v>35.387777999999997</v>
      </c>
      <c r="G1635" s="139">
        <v>-93.570278000000002</v>
      </c>
      <c r="H1635" s="139" t="s">
        <v>7157</v>
      </c>
      <c r="I1635" s="139" t="s">
        <v>1824</v>
      </c>
      <c r="J1635" s="139" t="s">
        <v>12</v>
      </c>
      <c r="K1635" s="139">
        <v>72863</v>
      </c>
      <c r="L1635" s="139" t="s">
        <v>6421</v>
      </c>
      <c r="M1635" s="139">
        <v>66781</v>
      </c>
      <c r="N1635" s="139" t="s">
        <v>1127</v>
      </c>
    </row>
    <row r="1636" spans="1:14" ht="15.75" customHeight="1">
      <c r="A1636" s="139">
        <v>2018</v>
      </c>
      <c r="B1636" s="100" t="s">
        <v>633</v>
      </c>
      <c r="C1636" s="139" t="s">
        <v>7158</v>
      </c>
      <c r="D1636" s="139">
        <v>1000038</v>
      </c>
      <c r="E1636" s="139" t="s">
        <v>7159</v>
      </c>
      <c r="F1636" s="139">
        <v>46.136899</v>
      </c>
      <c r="G1636" s="139">
        <v>-118.914299</v>
      </c>
      <c r="H1636" s="139" t="s">
        <v>1976</v>
      </c>
      <c r="I1636" s="139" t="s">
        <v>1977</v>
      </c>
      <c r="J1636" s="139" t="s">
        <v>126</v>
      </c>
      <c r="K1636" s="139">
        <v>99363</v>
      </c>
      <c r="L1636" s="139" t="s">
        <v>6421</v>
      </c>
      <c r="M1636" s="139">
        <v>21598</v>
      </c>
      <c r="N1636" s="139" t="s">
        <v>1127</v>
      </c>
    </row>
    <row r="1637" spans="1:14" ht="15.75" customHeight="1">
      <c r="A1637" s="139">
        <v>2018</v>
      </c>
      <c r="B1637" s="100" t="s">
        <v>633</v>
      </c>
      <c r="C1637" s="139" t="s">
        <v>7158</v>
      </c>
      <c r="D1637" s="139">
        <v>1001680</v>
      </c>
      <c r="E1637" s="139" t="s">
        <v>7160</v>
      </c>
      <c r="F1637" s="139">
        <v>35.258611000000002</v>
      </c>
      <c r="G1637" s="139">
        <v>-101.642222</v>
      </c>
      <c r="H1637" s="139" t="s">
        <v>1531</v>
      </c>
      <c r="I1637" s="139" t="s">
        <v>7161</v>
      </c>
      <c r="J1637" s="139" t="s">
        <v>115</v>
      </c>
      <c r="K1637" s="139">
        <v>79187</v>
      </c>
      <c r="L1637" s="139" t="s">
        <v>6421</v>
      </c>
      <c r="M1637" s="139">
        <v>68278</v>
      </c>
      <c r="N1637" s="139" t="s">
        <v>1127</v>
      </c>
    </row>
    <row r="1638" spans="1:14" ht="15.75" customHeight="1">
      <c r="A1638" s="139">
        <v>2018</v>
      </c>
      <c r="B1638" s="100" t="s">
        <v>633</v>
      </c>
      <c r="C1638" s="139" t="s">
        <v>7162</v>
      </c>
      <c r="D1638" s="139">
        <v>1000037</v>
      </c>
      <c r="E1638" s="139" t="s">
        <v>7163</v>
      </c>
      <c r="F1638" s="139">
        <v>41.551434</v>
      </c>
      <c r="G1638" s="139">
        <v>-90.225723000000002</v>
      </c>
      <c r="H1638" s="139" t="s">
        <v>7164</v>
      </c>
      <c r="I1638" s="139" t="s">
        <v>4616</v>
      </c>
      <c r="J1638" s="139" t="s">
        <v>36</v>
      </c>
      <c r="K1638" s="139">
        <v>61257</v>
      </c>
      <c r="L1638" s="139" t="s">
        <v>6421</v>
      </c>
      <c r="M1638" s="139">
        <v>34798</v>
      </c>
      <c r="N1638" s="139" t="s">
        <v>1127</v>
      </c>
    </row>
    <row r="1639" spans="1:14" ht="15.75" customHeight="1">
      <c r="A1639" s="139">
        <v>2018</v>
      </c>
      <c r="B1639" s="100" t="s">
        <v>633</v>
      </c>
      <c r="C1639" s="139" t="s">
        <v>7162</v>
      </c>
      <c r="D1639" s="139">
        <v>1006783</v>
      </c>
      <c r="E1639" s="139" t="s">
        <v>7165</v>
      </c>
      <c r="F1639" s="139">
        <v>40.733499999999999</v>
      </c>
      <c r="G1639" s="139">
        <v>-86.391499999999994</v>
      </c>
      <c r="H1639" s="139" t="s">
        <v>1386</v>
      </c>
      <c r="I1639" s="139" t="s">
        <v>1387</v>
      </c>
      <c r="J1639" s="139" t="s">
        <v>39</v>
      </c>
      <c r="K1639" s="139">
        <v>46947</v>
      </c>
      <c r="L1639" s="139" t="s">
        <v>6421</v>
      </c>
      <c r="M1639" s="139">
        <v>31331</v>
      </c>
      <c r="N1639" s="139" t="s">
        <v>1127</v>
      </c>
    </row>
    <row r="1640" spans="1:14" ht="15.75" customHeight="1">
      <c r="A1640" s="139">
        <v>2018</v>
      </c>
      <c r="B1640" s="100" t="s">
        <v>633</v>
      </c>
      <c r="C1640" s="139" t="s">
        <v>7162</v>
      </c>
      <c r="D1640" s="139">
        <v>1001827</v>
      </c>
      <c r="E1640" s="139" t="s">
        <v>7166</v>
      </c>
      <c r="F1640" s="139">
        <v>38</v>
      </c>
      <c r="G1640" s="139">
        <v>-101.026111</v>
      </c>
      <c r="H1640" s="139" t="s">
        <v>7167</v>
      </c>
      <c r="I1640" s="139" t="s">
        <v>7168</v>
      </c>
      <c r="J1640" s="139" t="s">
        <v>44</v>
      </c>
      <c r="K1640" s="139">
        <v>67851</v>
      </c>
      <c r="L1640" s="139" t="s">
        <v>6421</v>
      </c>
      <c r="M1640" s="139">
        <v>62705</v>
      </c>
      <c r="N1640" s="139" t="s">
        <v>1054</v>
      </c>
    </row>
    <row r="1641" spans="1:14" ht="15.75" customHeight="1">
      <c r="A1641" s="139">
        <v>2018</v>
      </c>
      <c r="B1641" s="100" t="s">
        <v>633</v>
      </c>
      <c r="C1641" s="139" t="s">
        <v>7162</v>
      </c>
      <c r="D1641" s="139">
        <v>1001703</v>
      </c>
      <c r="E1641" s="139" t="s">
        <v>7169</v>
      </c>
      <c r="F1641" s="139">
        <v>41.296666999999999</v>
      </c>
      <c r="G1641" s="139">
        <v>-91.356943999999999</v>
      </c>
      <c r="H1641" s="139" t="s">
        <v>7170</v>
      </c>
      <c r="I1641" s="139" t="s">
        <v>7171</v>
      </c>
      <c r="J1641" s="139" t="s">
        <v>42</v>
      </c>
      <c r="K1641" s="139">
        <v>52738</v>
      </c>
      <c r="L1641" s="139" t="s">
        <v>6421</v>
      </c>
      <c r="M1641" s="139">
        <v>21511</v>
      </c>
      <c r="N1641" s="139" t="s">
        <v>1127</v>
      </c>
    </row>
    <row r="1642" spans="1:14" ht="15.75" customHeight="1">
      <c r="A1642" s="139">
        <v>2018</v>
      </c>
      <c r="B1642" s="100" t="s">
        <v>633</v>
      </c>
      <c r="C1642" s="139" t="s">
        <v>7172</v>
      </c>
      <c r="D1642" s="139">
        <v>1001838</v>
      </c>
      <c r="E1642" s="139" t="s">
        <v>7173</v>
      </c>
      <c r="F1642" s="139">
        <v>41.840960000000003</v>
      </c>
      <c r="G1642" s="139">
        <v>-94.125960000000006</v>
      </c>
      <c r="H1642" s="139" t="s">
        <v>3545</v>
      </c>
      <c r="I1642" s="139" t="s">
        <v>3045</v>
      </c>
      <c r="J1642" s="139" t="s">
        <v>42</v>
      </c>
      <c r="K1642" s="139">
        <v>50220</v>
      </c>
      <c r="L1642" s="139" t="s">
        <v>6421</v>
      </c>
      <c r="M1642" s="139">
        <v>21278</v>
      </c>
      <c r="N1642" s="139" t="s">
        <v>1127</v>
      </c>
    </row>
    <row r="1643" spans="1:14" ht="15.75" customHeight="1">
      <c r="A1643" s="139">
        <v>2018</v>
      </c>
      <c r="B1643" s="100" t="s">
        <v>633</v>
      </c>
      <c r="C1643" s="139" t="s">
        <v>7174</v>
      </c>
      <c r="D1643" s="139">
        <v>1001912</v>
      </c>
      <c r="E1643" s="139" t="s">
        <v>7175</v>
      </c>
      <c r="F1643" s="139">
        <v>42.508611000000002</v>
      </c>
      <c r="G1643" s="139">
        <v>-92.261388999999994</v>
      </c>
      <c r="H1643" s="139" t="s">
        <v>4610</v>
      </c>
      <c r="I1643" s="139" t="s">
        <v>7176</v>
      </c>
      <c r="J1643" s="139" t="s">
        <v>42</v>
      </c>
      <c r="K1643" s="139">
        <v>50703</v>
      </c>
      <c r="L1643" s="139" t="s">
        <v>6421</v>
      </c>
      <c r="M1643" s="139">
        <v>44390</v>
      </c>
      <c r="N1643" s="139" t="s">
        <v>1054</v>
      </c>
    </row>
    <row r="1644" spans="1:14" ht="15.75" customHeight="1">
      <c r="A1644" s="139">
        <v>2018</v>
      </c>
      <c r="B1644" s="100" t="s">
        <v>633</v>
      </c>
      <c r="C1644" s="139" t="s">
        <v>7177</v>
      </c>
      <c r="D1644" s="139">
        <v>1004809</v>
      </c>
      <c r="E1644" s="139" t="s">
        <v>7178</v>
      </c>
      <c r="F1644" s="139">
        <v>34.262810000000002</v>
      </c>
      <c r="G1644" s="139">
        <v>-92.074890999999994</v>
      </c>
      <c r="H1644" s="139" t="s">
        <v>3226</v>
      </c>
      <c r="I1644" s="139" t="s">
        <v>3780</v>
      </c>
      <c r="J1644" s="139" t="s">
        <v>12</v>
      </c>
      <c r="K1644" s="139">
        <v>71602</v>
      </c>
      <c r="L1644" s="139" t="s">
        <v>6421</v>
      </c>
      <c r="M1644" s="139">
        <v>21536</v>
      </c>
      <c r="N1644" s="139" t="s">
        <v>1054</v>
      </c>
    </row>
    <row r="1645" spans="1:14" ht="15.75" customHeight="1">
      <c r="A1645" s="139">
        <v>2018</v>
      </c>
      <c r="B1645" s="100" t="s">
        <v>633</v>
      </c>
      <c r="C1645" s="139" t="s">
        <v>7179</v>
      </c>
      <c r="D1645" s="139">
        <v>1000045</v>
      </c>
      <c r="E1645" s="139" t="s">
        <v>7180</v>
      </c>
      <c r="F1645" s="139">
        <v>38.750869999999999</v>
      </c>
      <c r="G1645" s="139">
        <v>-93.326087999999999</v>
      </c>
      <c r="H1645" s="139" t="s">
        <v>6010</v>
      </c>
      <c r="I1645" s="139" t="s">
        <v>6011</v>
      </c>
      <c r="J1645" s="139" t="s">
        <v>68</v>
      </c>
      <c r="K1645" s="139">
        <v>65301</v>
      </c>
      <c r="L1645" s="139" t="s">
        <v>6421</v>
      </c>
      <c r="M1645" s="139">
        <v>47149</v>
      </c>
      <c r="N1645" s="139" t="s">
        <v>1127</v>
      </c>
    </row>
    <row r="1646" spans="1:14" ht="15.75" customHeight="1">
      <c r="A1646" s="139">
        <v>2018</v>
      </c>
      <c r="B1646" s="100" t="s">
        <v>633</v>
      </c>
      <c r="C1646" s="139" t="s">
        <v>7181</v>
      </c>
      <c r="D1646" s="139">
        <v>1005040</v>
      </c>
      <c r="E1646" s="139" t="s">
        <v>7182</v>
      </c>
      <c r="F1646" s="139">
        <v>41.592551</v>
      </c>
      <c r="G1646" s="139">
        <v>-109.75390899999999</v>
      </c>
      <c r="H1646" s="139" t="s">
        <v>2769</v>
      </c>
      <c r="I1646" s="139" t="s">
        <v>2770</v>
      </c>
      <c r="J1646" s="139" t="s">
        <v>134</v>
      </c>
      <c r="K1646" s="139">
        <v>82935</v>
      </c>
      <c r="L1646" s="139" t="s">
        <v>7183</v>
      </c>
      <c r="M1646" s="139">
        <v>1498587</v>
      </c>
      <c r="N1646" s="139" t="s">
        <v>2772</v>
      </c>
    </row>
    <row r="1647" spans="1:14" ht="15.75" customHeight="1">
      <c r="A1647" s="139">
        <v>2018</v>
      </c>
      <c r="B1647" s="100" t="s">
        <v>633</v>
      </c>
      <c r="C1647" s="139" t="s">
        <v>7184</v>
      </c>
      <c r="D1647" s="139">
        <v>1000334</v>
      </c>
      <c r="E1647" s="139" t="s">
        <v>7185</v>
      </c>
      <c r="F1647" s="139">
        <v>39.846600000000002</v>
      </c>
      <c r="G1647" s="139">
        <v>-88.926100000000005</v>
      </c>
      <c r="H1647" s="139" t="s">
        <v>1771</v>
      </c>
      <c r="I1647" s="139" t="s">
        <v>1772</v>
      </c>
      <c r="J1647" s="139" t="s">
        <v>36</v>
      </c>
      <c r="K1647" s="139">
        <v>62521</v>
      </c>
      <c r="L1647" s="139" t="s">
        <v>6997</v>
      </c>
      <c r="M1647" s="139">
        <v>663522</v>
      </c>
      <c r="N1647" s="139" t="s">
        <v>1160</v>
      </c>
    </row>
    <row r="1648" spans="1:14" ht="15.75" customHeight="1">
      <c r="A1648" s="139">
        <v>2018</v>
      </c>
      <c r="B1648" s="100" t="s">
        <v>633</v>
      </c>
      <c r="C1648" s="139" t="s">
        <v>7186</v>
      </c>
      <c r="D1648" s="139">
        <v>1000401</v>
      </c>
      <c r="E1648" s="139" t="s">
        <v>7187</v>
      </c>
      <c r="F1648" s="139">
        <v>35.743299999999998</v>
      </c>
      <c r="G1648" s="139">
        <v>-84.320800000000006</v>
      </c>
      <c r="H1648" s="139" t="s">
        <v>4759</v>
      </c>
      <c r="I1648" s="139" t="s">
        <v>7188</v>
      </c>
      <c r="J1648" s="139" t="s">
        <v>113</v>
      </c>
      <c r="K1648" s="139">
        <v>37774</v>
      </c>
      <c r="L1648" s="139" t="s">
        <v>6997</v>
      </c>
      <c r="M1648" s="139">
        <v>412170</v>
      </c>
      <c r="N1648" s="139" t="s">
        <v>1383</v>
      </c>
    </row>
    <row r="1649" spans="1:14" ht="15.75" customHeight="1">
      <c r="A1649" s="139">
        <v>2018</v>
      </c>
      <c r="B1649" s="100" t="s">
        <v>633</v>
      </c>
      <c r="C1649" s="139" t="s">
        <v>7189</v>
      </c>
      <c r="D1649" s="139">
        <v>1013497</v>
      </c>
      <c r="E1649" s="139" t="s">
        <v>7190</v>
      </c>
      <c r="F1649" s="139">
        <v>29.006274999999999</v>
      </c>
      <c r="G1649" s="139">
        <v>-95.888058000000001</v>
      </c>
      <c r="H1649" s="139" t="s">
        <v>7191</v>
      </c>
      <c r="J1649" s="139" t="s">
        <v>115</v>
      </c>
      <c r="K1649" s="139">
        <v>77414</v>
      </c>
      <c r="M1649" s="139">
        <v>52946</v>
      </c>
      <c r="N1649" s="139" t="s">
        <v>1054</v>
      </c>
    </row>
    <row r="1650" spans="1:14" ht="15.75" customHeight="1">
      <c r="A1650" s="139">
        <v>2018</v>
      </c>
      <c r="B1650" s="100" t="s">
        <v>633</v>
      </c>
      <c r="C1650" s="139" t="s">
        <v>7192</v>
      </c>
      <c r="D1650" s="139">
        <v>1013267</v>
      </c>
      <c r="E1650" s="139" t="s">
        <v>7193</v>
      </c>
      <c r="F1650" s="139">
        <v>41.581415</v>
      </c>
      <c r="G1650" s="139">
        <v>-81.517464000000004</v>
      </c>
      <c r="H1650" s="139" t="s">
        <v>7194</v>
      </c>
      <c r="I1650" s="139" t="s">
        <v>1781</v>
      </c>
      <c r="J1650" s="139" t="s">
        <v>95</v>
      </c>
      <c r="K1650" s="139">
        <v>44117</v>
      </c>
      <c r="L1650" s="139" t="s">
        <v>7195</v>
      </c>
      <c r="M1650" s="139">
        <v>307</v>
      </c>
      <c r="N1650" s="139" t="s">
        <v>2536</v>
      </c>
    </row>
    <row r="1651" spans="1:14" ht="15.75" customHeight="1">
      <c r="A1651" s="139">
        <v>2018</v>
      </c>
      <c r="B1651" s="100" t="s">
        <v>633</v>
      </c>
      <c r="C1651" s="139" t="s">
        <v>7196</v>
      </c>
      <c r="D1651" s="139">
        <v>1011389</v>
      </c>
      <c r="E1651" s="139" t="s">
        <v>7197</v>
      </c>
      <c r="F1651" s="139">
        <v>37.496339999999996</v>
      </c>
      <c r="G1651" s="139">
        <v>-121.94826</v>
      </c>
      <c r="H1651" s="139" t="s">
        <v>7198</v>
      </c>
      <c r="I1651" s="139" t="s">
        <v>7199</v>
      </c>
      <c r="J1651" s="139" t="s">
        <v>15</v>
      </c>
      <c r="K1651" s="139">
        <v>94538</v>
      </c>
      <c r="L1651" s="139" t="s">
        <v>7200</v>
      </c>
      <c r="M1651" s="139">
        <v>22025</v>
      </c>
      <c r="N1651" s="139" t="s">
        <v>1054</v>
      </c>
    </row>
    <row r="1652" spans="1:14" ht="15.75" customHeight="1">
      <c r="A1652" s="139">
        <v>2018</v>
      </c>
      <c r="B1652" s="100" t="s">
        <v>633</v>
      </c>
      <c r="C1652" s="139" t="s">
        <v>7201</v>
      </c>
      <c r="D1652" s="139">
        <v>1006039</v>
      </c>
      <c r="E1652" s="139" t="s">
        <v>7202</v>
      </c>
      <c r="F1652" s="139">
        <v>40.788899999999998</v>
      </c>
      <c r="G1652" s="139">
        <v>-111.90441</v>
      </c>
      <c r="H1652" s="139" t="s">
        <v>7203</v>
      </c>
      <c r="I1652" s="139" t="s">
        <v>1555</v>
      </c>
      <c r="J1652" s="139" t="s">
        <v>118</v>
      </c>
      <c r="K1652" s="139">
        <v>84103</v>
      </c>
      <c r="L1652" s="139" t="s">
        <v>7204</v>
      </c>
      <c r="M1652" s="139">
        <v>573848</v>
      </c>
      <c r="N1652" s="139" t="s">
        <v>2432</v>
      </c>
    </row>
    <row r="1653" spans="1:14" ht="15.75" customHeight="1">
      <c r="A1653" s="139">
        <v>2018</v>
      </c>
      <c r="B1653" s="100" t="s">
        <v>633</v>
      </c>
      <c r="C1653" s="139" t="s">
        <v>7205</v>
      </c>
      <c r="D1653" s="139">
        <v>1010134</v>
      </c>
      <c r="E1653" s="139" t="s">
        <v>7206</v>
      </c>
      <c r="F1653" s="139">
        <v>33.600580800000003</v>
      </c>
      <c r="G1653" s="139">
        <v>-96.556988200000006</v>
      </c>
      <c r="H1653" s="139" t="s">
        <v>7207</v>
      </c>
      <c r="J1653" s="139" t="s">
        <v>115</v>
      </c>
      <c r="K1653" s="139">
        <v>75090</v>
      </c>
      <c r="L1653" s="139" t="s">
        <v>7021</v>
      </c>
      <c r="M1653" s="139">
        <v>5383</v>
      </c>
      <c r="N1653" s="139" t="s">
        <v>1368</v>
      </c>
    </row>
    <row r="1654" spans="1:14" ht="15.75" customHeight="1">
      <c r="A1654" s="139">
        <v>2018</v>
      </c>
      <c r="B1654" s="100" t="s">
        <v>633</v>
      </c>
      <c r="C1654" s="139" t="s">
        <v>7208</v>
      </c>
      <c r="D1654" s="139">
        <v>1010208</v>
      </c>
      <c r="E1654" s="139" t="s">
        <v>7209</v>
      </c>
      <c r="F1654" s="139">
        <v>43.640749999999997</v>
      </c>
      <c r="G1654" s="139">
        <v>-70.321979999999996</v>
      </c>
      <c r="H1654" s="139" t="s">
        <v>3498</v>
      </c>
      <c r="I1654" s="139" t="s">
        <v>1805</v>
      </c>
      <c r="J1654" s="139" t="s">
        <v>52</v>
      </c>
      <c r="K1654" s="139">
        <v>4106</v>
      </c>
      <c r="L1654" s="139" t="s">
        <v>7021</v>
      </c>
      <c r="M1654" s="139">
        <v>6402</v>
      </c>
      <c r="N1654" s="139" t="s">
        <v>1368</v>
      </c>
    </row>
    <row r="1655" spans="1:14" ht="15.75" customHeight="1">
      <c r="A1655" s="139">
        <v>2018</v>
      </c>
      <c r="B1655" s="100" t="s">
        <v>633</v>
      </c>
      <c r="C1655" s="139" t="s">
        <v>7210</v>
      </c>
      <c r="D1655" s="139">
        <v>1008059</v>
      </c>
      <c r="E1655" s="139" t="s">
        <v>7211</v>
      </c>
      <c r="F1655" s="139">
        <v>32.999754000000003</v>
      </c>
      <c r="G1655" s="139">
        <v>-96.72063</v>
      </c>
      <c r="H1655" s="139" t="s">
        <v>6330</v>
      </c>
      <c r="I1655" s="139" t="s">
        <v>3041</v>
      </c>
      <c r="J1655" s="139" t="s">
        <v>115</v>
      </c>
      <c r="K1655" s="139">
        <v>75080</v>
      </c>
      <c r="L1655" s="139" t="s">
        <v>7021</v>
      </c>
      <c r="M1655" s="139">
        <v>7097</v>
      </c>
      <c r="N1655" s="139" t="s">
        <v>1368</v>
      </c>
    </row>
    <row r="1656" spans="1:14" ht="15.75" customHeight="1">
      <c r="A1656" s="139">
        <v>2018</v>
      </c>
      <c r="B1656" s="100" t="s">
        <v>633</v>
      </c>
      <c r="C1656" s="139" t="s">
        <v>7212</v>
      </c>
      <c r="D1656" s="139">
        <v>1001973</v>
      </c>
      <c r="E1656" s="139" t="s">
        <v>7213</v>
      </c>
      <c r="F1656" s="139">
        <v>37.692779000000002</v>
      </c>
      <c r="G1656" s="139">
        <v>-97.223533000000003</v>
      </c>
      <c r="H1656" s="139" t="s">
        <v>7214</v>
      </c>
      <c r="I1656" s="139" t="s">
        <v>2297</v>
      </c>
      <c r="J1656" s="139" t="s">
        <v>44</v>
      </c>
      <c r="K1656" s="139">
        <v>67206</v>
      </c>
      <c r="L1656" s="139" t="s">
        <v>7033</v>
      </c>
      <c r="M1656" s="139">
        <v>29</v>
      </c>
      <c r="N1656" s="139" t="s">
        <v>1054</v>
      </c>
    </row>
    <row r="1657" spans="1:14" ht="15.75" customHeight="1">
      <c r="A1657" s="139">
        <v>2018</v>
      </c>
      <c r="B1657" s="100" t="s">
        <v>633</v>
      </c>
      <c r="C1657" s="139" t="s">
        <v>7215</v>
      </c>
      <c r="D1657" s="139">
        <v>1000027</v>
      </c>
      <c r="E1657" s="139" t="s">
        <v>7216</v>
      </c>
      <c r="F1657" s="139">
        <v>39.947760000000002</v>
      </c>
      <c r="G1657" s="139">
        <v>-75.193910000000002</v>
      </c>
      <c r="H1657" s="139" t="s">
        <v>6198</v>
      </c>
      <c r="I1657" s="139" t="s">
        <v>5535</v>
      </c>
      <c r="J1657" s="139" t="s">
        <v>103</v>
      </c>
      <c r="K1657" s="139">
        <v>19104</v>
      </c>
      <c r="L1657" s="139" t="s">
        <v>7217</v>
      </c>
      <c r="M1657" s="139">
        <v>34914</v>
      </c>
      <c r="N1657" s="139" t="s">
        <v>1054</v>
      </c>
    </row>
    <row r="1658" spans="1:14" ht="15.75" customHeight="1">
      <c r="A1658" s="139">
        <v>2018</v>
      </c>
      <c r="B1658" s="100" t="s">
        <v>633</v>
      </c>
      <c r="C1658" s="139" t="s">
        <v>7218</v>
      </c>
      <c r="D1658" s="139">
        <v>1003847</v>
      </c>
      <c r="E1658" s="139" t="s">
        <v>7219</v>
      </c>
      <c r="F1658" s="139">
        <v>35.171869999999998</v>
      </c>
      <c r="G1658" s="139">
        <v>-78.860619999999997</v>
      </c>
      <c r="H1658" s="139" t="s">
        <v>2893</v>
      </c>
      <c r="I1658" s="139" t="s">
        <v>1805</v>
      </c>
      <c r="J1658" s="139" t="s">
        <v>89</v>
      </c>
      <c r="K1658" s="139">
        <v>28311</v>
      </c>
      <c r="L1658" s="139" t="s">
        <v>3781</v>
      </c>
      <c r="M1658" s="139">
        <v>45431</v>
      </c>
      <c r="N1658" s="139" t="s">
        <v>1054</v>
      </c>
    </row>
    <row r="1659" spans="1:14" ht="15.75" customHeight="1">
      <c r="A1659" s="139">
        <v>2018</v>
      </c>
      <c r="B1659" s="100" t="s">
        <v>633</v>
      </c>
      <c r="C1659" s="139" t="s">
        <v>7220</v>
      </c>
      <c r="D1659" s="139">
        <v>1013001</v>
      </c>
      <c r="E1659" s="139" t="s">
        <v>7221</v>
      </c>
      <c r="F1659" s="139">
        <v>42.918610999999999</v>
      </c>
      <c r="G1659" s="139">
        <v>-86.028610999999998</v>
      </c>
      <c r="H1659" s="139" t="s">
        <v>7222</v>
      </c>
      <c r="I1659" s="139" t="s">
        <v>5987</v>
      </c>
      <c r="J1659" s="139" t="s">
        <v>61</v>
      </c>
      <c r="K1659" s="139">
        <v>49464</v>
      </c>
      <c r="L1659" s="139" t="s">
        <v>6421</v>
      </c>
      <c r="M1659" s="139">
        <v>25982</v>
      </c>
      <c r="N1659" s="139" t="s">
        <v>1127</v>
      </c>
    </row>
    <row r="1660" spans="1:14" ht="15.75" customHeight="1">
      <c r="A1660" s="139">
        <v>2018</v>
      </c>
      <c r="B1660" s="100" t="s">
        <v>633</v>
      </c>
      <c r="C1660" s="139" t="s">
        <v>7223</v>
      </c>
      <c r="D1660" s="139">
        <v>1000306</v>
      </c>
      <c r="E1660" s="139" t="s">
        <v>7224</v>
      </c>
      <c r="F1660" s="139">
        <v>39.296236999999998</v>
      </c>
      <c r="G1660" s="139">
        <v>-76.592889</v>
      </c>
      <c r="H1660" s="139" t="s">
        <v>7225</v>
      </c>
      <c r="I1660" s="139" t="s">
        <v>1688</v>
      </c>
      <c r="J1660" s="139" t="s">
        <v>55</v>
      </c>
      <c r="K1660" s="139">
        <v>21287</v>
      </c>
      <c r="L1660" s="139" t="s">
        <v>4619</v>
      </c>
      <c r="M1660" s="139">
        <v>107649</v>
      </c>
      <c r="N1660" s="139" t="s">
        <v>1054</v>
      </c>
    </row>
    <row r="1661" spans="1:14" ht="15.75" customHeight="1">
      <c r="A1661" s="139">
        <v>2018</v>
      </c>
      <c r="B1661" s="100" t="s">
        <v>633</v>
      </c>
      <c r="C1661" s="139" t="s">
        <v>7226</v>
      </c>
      <c r="D1661" s="139">
        <v>1008929</v>
      </c>
      <c r="E1661" s="139" t="s">
        <v>7227</v>
      </c>
      <c r="F1661" s="139">
        <v>29.710367000000002</v>
      </c>
      <c r="G1661" s="139">
        <v>-95.400272999999999</v>
      </c>
      <c r="H1661" s="139" t="s">
        <v>3275</v>
      </c>
      <c r="I1661" s="139" t="s">
        <v>1422</v>
      </c>
      <c r="J1661" s="139" t="s">
        <v>115</v>
      </c>
      <c r="K1661" s="139">
        <v>77030</v>
      </c>
      <c r="L1661" s="139" t="s">
        <v>7228</v>
      </c>
      <c r="M1661" s="139">
        <v>44383</v>
      </c>
      <c r="N1661" s="139" t="s">
        <v>1054</v>
      </c>
    </row>
    <row r="1662" spans="1:14" ht="15.75" customHeight="1">
      <c r="A1662" s="139">
        <v>2018</v>
      </c>
      <c r="B1662" s="100" t="s">
        <v>633</v>
      </c>
      <c r="C1662" s="139" t="s">
        <v>7229</v>
      </c>
      <c r="D1662" s="139">
        <v>1000396</v>
      </c>
      <c r="E1662" s="139" t="s">
        <v>7230</v>
      </c>
      <c r="F1662" s="139">
        <v>40.000799999999998</v>
      </c>
      <c r="G1662" s="139">
        <v>-83.015799999999999</v>
      </c>
      <c r="H1662" s="139" t="s">
        <v>1406</v>
      </c>
      <c r="I1662" s="139" t="s">
        <v>7231</v>
      </c>
      <c r="J1662" s="139" t="s">
        <v>95</v>
      </c>
      <c r="K1662" s="139">
        <v>43212</v>
      </c>
      <c r="L1662" s="139" t="s">
        <v>5722</v>
      </c>
      <c r="M1662" s="139">
        <v>156121</v>
      </c>
      <c r="N1662" s="139" t="s">
        <v>1054</v>
      </c>
    </row>
    <row r="1663" spans="1:14" ht="15.75" customHeight="1">
      <c r="A1663" s="139">
        <v>2018</v>
      </c>
      <c r="B1663" s="100" t="s">
        <v>633</v>
      </c>
      <c r="C1663" s="139" t="s">
        <v>7232</v>
      </c>
      <c r="D1663" s="139">
        <v>1000656</v>
      </c>
      <c r="E1663" s="139" t="s">
        <v>7233</v>
      </c>
      <c r="F1663" s="139">
        <v>42.363599999999998</v>
      </c>
      <c r="G1663" s="139">
        <v>-71.116100000000003</v>
      </c>
      <c r="H1663" s="139" t="s">
        <v>5661</v>
      </c>
      <c r="I1663" s="139" t="s">
        <v>5186</v>
      </c>
      <c r="J1663" s="139" t="s">
        <v>58</v>
      </c>
      <c r="K1663" s="139">
        <v>2139</v>
      </c>
      <c r="L1663" s="139" t="s">
        <v>7234</v>
      </c>
      <c r="M1663" s="139">
        <v>82768</v>
      </c>
      <c r="N1663" s="139" t="s">
        <v>1054</v>
      </c>
    </row>
    <row r="1664" spans="1:14" ht="15.75" customHeight="1">
      <c r="A1664" s="139">
        <v>2018</v>
      </c>
      <c r="B1664" s="100" t="s">
        <v>633</v>
      </c>
      <c r="C1664" s="139" t="s">
        <v>7235</v>
      </c>
      <c r="D1664" s="139">
        <v>1000234</v>
      </c>
      <c r="E1664" s="139" t="s">
        <v>7236</v>
      </c>
      <c r="F1664" s="139">
        <v>35.9069</v>
      </c>
      <c r="G1664" s="139">
        <v>-79.061700000000002</v>
      </c>
      <c r="H1664" s="139" t="s">
        <v>7237</v>
      </c>
      <c r="I1664" s="139" t="s">
        <v>7238</v>
      </c>
      <c r="J1664" s="139" t="s">
        <v>89</v>
      </c>
      <c r="K1664" s="139">
        <v>27599</v>
      </c>
      <c r="L1664" s="139" t="s">
        <v>7239</v>
      </c>
      <c r="M1664" s="139">
        <v>248060</v>
      </c>
      <c r="N1664" s="139" t="s">
        <v>1054</v>
      </c>
    </row>
    <row r="1665" spans="1:14" ht="15.75" customHeight="1">
      <c r="A1665" s="139">
        <v>2018</v>
      </c>
      <c r="B1665" s="100" t="s">
        <v>633</v>
      </c>
      <c r="C1665" s="139" t="s">
        <v>7240</v>
      </c>
      <c r="D1665" s="139">
        <v>1000842</v>
      </c>
      <c r="E1665" s="139" t="s">
        <v>7241</v>
      </c>
      <c r="F1665" s="139">
        <v>32.812849999999997</v>
      </c>
      <c r="G1665" s="139">
        <v>-96.838740000000001</v>
      </c>
      <c r="H1665" s="139" t="s">
        <v>4540</v>
      </c>
      <c r="I1665" s="139" t="s">
        <v>3041</v>
      </c>
      <c r="J1665" s="139" t="s">
        <v>115</v>
      </c>
      <c r="K1665" s="139">
        <v>75390</v>
      </c>
      <c r="L1665" s="139" t="s">
        <v>7242</v>
      </c>
      <c r="M1665" s="139">
        <v>73166</v>
      </c>
      <c r="N1665" s="139" t="s">
        <v>1054</v>
      </c>
    </row>
    <row r="1666" spans="1:14" ht="15.75" customHeight="1">
      <c r="A1666" s="139">
        <v>2018</v>
      </c>
      <c r="B1666" s="100" t="s">
        <v>633</v>
      </c>
      <c r="C1666" s="139" t="s">
        <v>7243</v>
      </c>
      <c r="D1666" s="139">
        <v>1011627</v>
      </c>
      <c r="E1666" s="139" t="s">
        <v>7244</v>
      </c>
      <c r="F1666" s="139">
        <v>40.215400000000002</v>
      </c>
      <c r="G1666" s="139">
        <v>-81.860209999999995</v>
      </c>
      <c r="H1666" s="139" t="s">
        <v>7245</v>
      </c>
      <c r="I1666" s="139" t="s">
        <v>1235</v>
      </c>
      <c r="J1666" s="139" t="s">
        <v>95</v>
      </c>
      <c r="K1666" s="139">
        <v>43812</v>
      </c>
      <c r="L1666" s="139" t="s">
        <v>7246</v>
      </c>
      <c r="M1666" s="139">
        <v>81909</v>
      </c>
      <c r="N1666" s="139" t="s">
        <v>1054</v>
      </c>
    </row>
    <row r="1667" spans="1:14" ht="15.75" customHeight="1">
      <c r="A1667" s="139">
        <v>2018</v>
      </c>
      <c r="B1667" s="100" t="s">
        <v>633</v>
      </c>
      <c r="C1667" s="139" t="s">
        <v>7247</v>
      </c>
      <c r="D1667" s="139">
        <v>1012167</v>
      </c>
      <c r="E1667" s="139" t="s">
        <v>7248</v>
      </c>
      <c r="F1667" s="139">
        <v>36.040246000000003</v>
      </c>
      <c r="G1667" s="139">
        <v>-114.993966</v>
      </c>
      <c r="H1667" s="139" t="s">
        <v>1820</v>
      </c>
      <c r="I1667" s="139" t="s">
        <v>2606</v>
      </c>
      <c r="J1667" s="139" t="s">
        <v>76</v>
      </c>
      <c r="K1667" s="139">
        <v>89015</v>
      </c>
      <c r="L1667" s="139" t="s">
        <v>2344</v>
      </c>
      <c r="M1667" s="139">
        <v>24559</v>
      </c>
      <c r="N1667" s="139" t="s">
        <v>1054</v>
      </c>
    </row>
    <row r="1668" spans="1:14" ht="15.75" customHeight="1">
      <c r="A1668" s="139">
        <v>2018</v>
      </c>
      <c r="B1668" s="100" t="s">
        <v>633</v>
      </c>
      <c r="C1668" s="139" t="s">
        <v>7249</v>
      </c>
      <c r="D1668" s="139">
        <v>1001056</v>
      </c>
      <c r="E1668" s="139" t="s">
        <v>7250</v>
      </c>
      <c r="F1668" s="139">
        <v>41.632800000000003</v>
      </c>
      <c r="G1668" s="139">
        <v>-83.501900000000006</v>
      </c>
      <c r="H1668" s="139" t="s">
        <v>2006</v>
      </c>
      <c r="I1668" s="139" t="s">
        <v>3347</v>
      </c>
      <c r="J1668" s="139" t="s">
        <v>95</v>
      </c>
      <c r="K1668" s="139">
        <v>43616</v>
      </c>
      <c r="L1668" s="139" t="s">
        <v>3078</v>
      </c>
      <c r="M1668" s="139">
        <v>1778279</v>
      </c>
      <c r="N1668" s="139" t="s">
        <v>1306</v>
      </c>
    </row>
    <row r="1669" spans="1:14" ht="15.75" customHeight="1">
      <c r="A1669" s="139">
        <v>2018</v>
      </c>
      <c r="B1669" s="100" t="s">
        <v>633</v>
      </c>
      <c r="C1669" s="139" t="s">
        <v>7251</v>
      </c>
      <c r="D1669" s="139">
        <v>1012094</v>
      </c>
      <c r="E1669" s="139" t="s">
        <v>7252</v>
      </c>
      <c r="F1669" s="139">
        <v>36.835783999999997</v>
      </c>
      <c r="G1669" s="139">
        <v>-120.45339</v>
      </c>
      <c r="H1669" s="139" t="s">
        <v>5828</v>
      </c>
      <c r="J1669" s="139" t="s">
        <v>15</v>
      </c>
      <c r="K1669" s="139">
        <v>93622</v>
      </c>
      <c r="L1669" s="139" t="s">
        <v>7253</v>
      </c>
      <c r="M1669" s="139">
        <v>29132</v>
      </c>
      <c r="N1669" s="139" t="s">
        <v>1054</v>
      </c>
    </row>
    <row r="1670" spans="1:14" ht="15.75" customHeight="1">
      <c r="A1670" s="139">
        <v>2018</v>
      </c>
      <c r="B1670" s="100" t="s">
        <v>633</v>
      </c>
      <c r="C1670" s="139" t="s">
        <v>7254</v>
      </c>
      <c r="D1670" s="139">
        <v>1003944</v>
      </c>
      <c r="E1670" s="139" t="s">
        <v>7255</v>
      </c>
      <c r="F1670" s="139">
        <v>29.726111</v>
      </c>
      <c r="G1670" s="139">
        <v>-95.089449999999999</v>
      </c>
      <c r="H1670" s="139" t="s">
        <v>5824</v>
      </c>
      <c r="I1670" s="139" t="s">
        <v>1422</v>
      </c>
      <c r="J1670" s="139" t="s">
        <v>115</v>
      </c>
      <c r="K1670" s="139">
        <v>77536</v>
      </c>
      <c r="L1670" s="139" t="s">
        <v>7099</v>
      </c>
      <c r="M1670" s="139">
        <v>53288</v>
      </c>
      <c r="N1670" s="139" t="s">
        <v>1054</v>
      </c>
    </row>
    <row r="1671" spans="1:14" ht="15.75" customHeight="1">
      <c r="A1671" s="139">
        <v>2018</v>
      </c>
      <c r="B1671" s="100" t="s">
        <v>633</v>
      </c>
      <c r="C1671" s="139" t="s">
        <v>7256</v>
      </c>
      <c r="D1671" s="139">
        <v>1005743</v>
      </c>
      <c r="E1671" s="139" t="s">
        <v>7257</v>
      </c>
      <c r="F1671" s="139">
        <v>29.957934999999999</v>
      </c>
      <c r="G1671" s="139">
        <v>-93.897484000000006</v>
      </c>
      <c r="H1671" s="139" t="s">
        <v>5224</v>
      </c>
      <c r="I1671" s="139" t="s">
        <v>3780</v>
      </c>
      <c r="J1671" s="139" t="s">
        <v>115</v>
      </c>
      <c r="K1671" s="139">
        <v>77642</v>
      </c>
      <c r="L1671" s="139" t="s">
        <v>7099</v>
      </c>
      <c r="M1671" s="139">
        <v>2085545</v>
      </c>
      <c r="N1671" s="139" t="s">
        <v>1306</v>
      </c>
    </row>
    <row r="1672" spans="1:14" ht="15.75" customHeight="1">
      <c r="A1672" s="139">
        <v>2018</v>
      </c>
      <c r="B1672" s="100" t="s">
        <v>633</v>
      </c>
      <c r="C1672" s="139" t="s">
        <v>7258</v>
      </c>
      <c r="D1672" s="139">
        <v>1010005</v>
      </c>
      <c r="E1672" s="139" t="s">
        <v>7259</v>
      </c>
      <c r="F1672" s="139">
        <v>29.471540000000001</v>
      </c>
      <c r="G1672" s="139">
        <v>-98.674009999999996</v>
      </c>
      <c r="H1672" s="139" t="s">
        <v>7260</v>
      </c>
      <c r="I1672" s="139" t="s">
        <v>2623</v>
      </c>
      <c r="J1672" s="139" t="s">
        <v>115</v>
      </c>
      <c r="K1672" s="139">
        <v>78251</v>
      </c>
      <c r="L1672" s="139" t="s">
        <v>7261</v>
      </c>
      <c r="M1672" s="139">
        <v>5214</v>
      </c>
      <c r="N1672" s="139" t="s">
        <v>1368</v>
      </c>
    </row>
    <row r="1673" spans="1:14" ht="15.75" customHeight="1">
      <c r="A1673" s="139">
        <v>2018</v>
      </c>
      <c r="B1673" s="100" t="s">
        <v>633</v>
      </c>
      <c r="C1673" s="139" t="s">
        <v>7262</v>
      </c>
      <c r="D1673" s="139">
        <v>1003633</v>
      </c>
      <c r="E1673" s="139" t="s">
        <v>7263</v>
      </c>
      <c r="F1673" s="139">
        <v>34.265599999999999</v>
      </c>
      <c r="G1673" s="139">
        <v>-92.0261</v>
      </c>
      <c r="H1673" s="139" t="s">
        <v>7264</v>
      </c>
      <c r="I1673" s="139" t="s">
        <v>1327</v>
      </c>
      <c r="J1673" s="139" t="s">
        <v>12</v>
      </c>
      <c r="K1673" s="139">
        <v>71602</v>
      </c>
      <c r="L1673" s="139" t="s">
        <v>7265</v>
      </c>
      <c r="M1673" s="139">
        <v>65082</v>
      </c>
      <c r="N1673" s="139" t="s">
        <v>1448</v>
      </c>
    </row>
    <row r="1674" spans="1:14" ht="15.75" customHeight="1">
      <c r="A1674" s="139">
        <v>2018</v>
      </c>
      <c r="B1674" s="100" t="s">
        <v>633</v>
      </c>
      <c r="C1674" s="139" t="s">
        <v>7266</v>
      </c>
      <c r="D1674" s="139">
        <v>1011392</v>
      </c>
      <c r="E1674" s="139" t="s">
        <v>7267</v>
      </c>
      <c r="F1674" s="139">
        <v>33.666260000000001</v>
      </c>
      <c r="G1674" s="139">
        <v>-85.853669999999994</v>
      </c>
      <c r="H1674" s="139" t="s">
        <v>7268</v>
      </c>
      <c r="I1674" s="139" t="s">
        <v>1276</v>
      </c>
      <c r="J1674" s="139" t="s">
        <v>3</v>
      </c>
      <c r="K1674" s="139">
        <v>36201</v>
      </c>
      <c r="L1674" s="139" t="s">
        <v>5323</v>
      </c>
      <c r="M1674" s="139">
        <v>24944</v>
      </c>
      <c r="N1674" s="139" t="s">
        <v>1054</v>
      </c>
    </row>
    <row r="1675" spans="1:14" ht="15.75" customHeight="1">
      <c r="A1675" s="139">
        <v>2018</v>
      </c>
      <c r="B1675" s="100" t="s">
        <v>633</v>
      </c>
      <c r="C1675" s="139" t="s">
        <v>7269</v>
      </c>
      <c r="D1675" s="139">
        <v>1007030</v>
      </c>
      <c r="E1675" s="139" t="s">
        <v>7270</v>
      </c>
      <c r="F1675" s="139">
        <v>33.956949000000002</v>
      </c>
      <c r="G1675" s="139">
        <v>-86.809218000000001</v>
      </c>
      <c r="H1675" s="139" t="s">
        <v>7271</v>
      </c>
      <c r="I1675" s="139" t="s">
        <v>7272</v>
      </c>
      <c r="J1675" s="139" t="s">
        <v>3</v>
      </c>
      <c r="K1675" s="139">
        <v>35077</v>
      </c>
      <c r="L1675" s="139" t="s">
        <v>6421</v>
      </c>
      <c r="M1675" s="139">
        <v>93384</v>
      </c>
      <c r="N1675" s="139" t="s">
        <v>1127</v>
      </c>
    </row>
    <row r="1676" spans="1:14" ht="15.75" customHeight="1">
      <c r="A1676" s="139">
        <v>2018</v>
      </c>
      <c r="B1676" s="100" t="s">
        <v>633</v>
      </c>
      <c r="C1676" s="139" t="s">
        <v>7273</v>
      </c>
      <c r="D1676" s="139">
        <v>1012009</v>
      </c>
      <c r="E1676" s="139" t="s">
        <v>7274</v>
      </c>
      <c r="F1676" s="139">
        <v>34.057557000000003</v>
      </c>
      <c r="G1676" s="139">
        <v>-86.584534000000005</v>
      </c>
      <c r="H1676" s="139" t="s">
        <v>7275</v>
      </c>
      <c r="I1676" s="139" t="s">
        <v>7276</v>
      </c>
      <c r="J1676" s="139" t="s">
        <v>3</v>
      </c>
      <c r="K1676" s="139">
        <v>35031</v>
      </c>
      <c r="L1676" s="139" t="s">
        <v>6421</v>
      </c>
      <c r="M1676" s="139">
        <v>7164</v>
      </c>
      <c r="N1676" s="139" t="s">
        <v>1127</v>
      </c>
    </row>
    <row r="1677" spans="1:14" ht="15.75" customHeight="1">
      <c r="A1677" s="139">
        <v>2018</v>
      </c>
      <c r="B1677" s="100" t="s">
        <v>633</v>
      </c>
      <c r="C1677" s="139" t="s">
        <v>7277</v>
      </c>
      <c r="D1677" s="139">
        <v>1004987</v>
      </c>
      <c r="E1677" s="139" t="s">
        <v>7278</v>
      </c>
      <c r="F1677" s="139">
        <v>31.770883999999999</v>
      </c>
      <c r="G1677" s="139">
        <v>-84.734284000000002</v>
      </c>
      <c r="H1677" s="139" t="s">
        <v>7279</v>
      </c>
      <c r="I1677" s="139" t="s">
        <v>1859</v>
      </c>
      <c r="J1677" s="139" t="s">
        <v>28</v>
      </c>
      <c r="K1677" s="139">
        <v>39840</v>
      </c>
      <c r="L1677" s="139" t="s">
        <v>6421</v>
      </c>
      <c r="M1677" s="139">
        <v>82213</v>
      </c>
      <c r="N1677" s="139" t="s">
        <v>1127</v>
      </c>
    </row>
    <row r="1678" spans="1:14" ht="15.75" customHeight="1">
      <c r="A1678" s="139">
        <v>2018</v>
      </c>
      <c r="B1678" s="100" t="s">
        <v>633</v>
      </c>
      <c r="C1678" s="139" t="s">
        <v>7280</v>
      </c>
      <c r="D1678" s="139">
        <v>1010155</v>
      </c>
      <c r="E1678" s="139" t="s">
        <v>7281</v>
      </c>
      <c r="F1678" s="139">
        <v>32.825288999999998</v>
      </c>
      <c r="G1678" s="139">
        <v>-89.530293999999998</v>
      </c>
      <c r="H1678" s="139" t="s">
        <v>2135</v>
      </c>
      <c r="I1678" s="139" t="s">
        <v>7282</v>
      </c>
      <c r="J1678" s="139" t="s">
        <v>65</v>
      </c>
      <c r="K1678" s="139">
        <v>39051</v>
      </c>
      <c r="L1678" s="139" t="s">
        <v>6421</v>
      </c>
      <c r="M1678" s="139">
        <v>6829</v>
      </c>
      <c r="N1678" s="139" t="s">
        <v>1127</v>
      </c>
    </row>
    <row r="1679" spans="1:14" ht="15.75" customHeight="1">
      <c r="A1679" s="139">
        <v>2018</v>
      </c>
      <c r="B1679" s="100" t="s">
        <v>633</v>
      </c>
      <c r="C1679" s="139" t="s">
        <v>7283</v>
      </c>
      <c r="D1679" s="139">
        <v>1001923</v>
      </c>
      <c r="E1679" s="139" t="s">
        <v>7284</v>
      </c>
      <c r="F1679" s="139">
        <v>40.761111</v>
      </c>
      <c r="G1679" s="139">
        <v>-99.736943999999994</v>
      </c>
      <c r="H1679" s="139" t="s">
        <v>3092</v>
      </c>
      <c r="I1679" s="139" t="s">
        <v>2766</v>
      </c>
      <c r="J1679" s="139" t="s">
        <v>73</v>
      </c>
      <c r="K1679" s="139">
        <v>68850</v>
      </c>
      <c r="L1679" s="139" t="s">
        <v>6421</v>
      </c>
      <c r="M1679" s="139">
        <v>43752</v>
      </c>
      <c r="N1679" s="139" t="s">
        <v>1127</v>
      </c>
    </row>
    <row r="1680" spans="1:14" ht="15.75" customHeight="1">
      <c r="A1680" s="139">
        <v>2018</v>
      </c>
      <c r="B1680" s="100" t="s">
        <v>633</v>
      </c>
      <c r="C1680" s="139" t="s">
        <v>7283</v>
      </c>
      <c r="D1680" s="139">
        <v>1001924</v>
      </c>
      <c r="E1680" s="139" t="s">
        <v>7285</v>
      </c>
      <c r="F1680" s="139">
        <v>42.64</v>
      </c>
      <c r="G1680" s="139">
        <v>-95.1875</v>
      </c>
      <c r="H1680" s="139" t="s">
        <v>7286</v>
      </c>
      <c r="I1680" s="139" t="s">
        <v>7287</v>
      </c>
      <c r="J1680" s="139" t="s">
        <v>42</v>
      </c>
      <c r="K1680" s="139">
        <v>50588</v>
      </c>
      <c r="L1680" s="139" t="s">
        <v>6421</v>
      </c>
      <c r="M1680" s="139">
        <v>30154</v>
      </c>
      <c r="N1680" s="139" t="s">
        <v>1054</v>
      </c>
    </row>
    <row r="1681" spans="1:14" ht="15.75" customHeight="1">
      <c r="A1681" s="139">
        <v>2018</v>
      </c>
      <c r="B1681" s="100" t="s">
        <v>633</v>
      </c>
      <c r="C1681" s="139" t="s">
        <v>7288</v>
      </c>
      <c r="D1681" s="139">
        <v>1000040</v>
      </c>
      <c r="E1681" s="139" t="s">
        <v>7289</v>
      </c>
      <c r="F1681" s="139">
        <v>42.425505999999999</v>
      </c>
      <c r="G1681" s="139">
        <v>-96.416314999999997</v>
      </c>
      <c r="H1681" s="139" t="s">
        <v>7290</v>
      </c>
      <c r="I1681" s="139" t="s">
        <v>7291</v>
      </c>
      <c r="J1681" s="139" t="s">
        <v>73</v>
      </c>
      <c r="K1681" s="139">
        <v>68731</v>
      </c>
      <c r="L1681" s="139" t="s">
        <v>6421</v>
      </c>
      <c r="M1681" s="139">
        <v>63160</v>
      </c>
      <c r="N1681" s="139" t="s">
        <v>1054</v>
      </c>
    </row>
    <row r="1682" spans="1:14" ht="15.75" customHeight="1">
      <c r="A1682" s="139">
        <v>2018</v>
      </c>
      <c r="B1682" s="100" t="s">
        <v>633</v>
      </c>
      <c r="C1682" s="139" t="s">
        <v>7292</v>
      </c>
      <c r="D1682" s="139">
        <v>1011973</v>
      </c>
      <c r="F1682" s="139">
        <v>33.956490000000002</v>
      </c>
      <c r="G1682" s="139">
        <v>-94.756928000000002</v>
      </c>
      <c r="H1682" s="139" t="s">
        <v>7293</v>
      </c>
      <c r="I1682" s="139" t="s">
        <v>4508</v>
      </c>
      <c r="J1682" s="139" t="s">
        <v>98</v>
      </c>
      <c r="K1682" s="139">
        <v>74728</v>
      </c>
      <c r="L1682" s="139" t="s">
        <v>6421</v>
      </c>
      <c r="M1682" s="139">
        <v>9020</v>
      </c>
      <c r="N1682" s="139" t="s">
        <v>1127</v>
      </c>
    </row>
    <row r="1683" spans="1:14" ht="15.75" customHeight="1">
      <c r="A1683" s="139">
        <v>2018</v>
      </c>
      <c r="B1683" s="100" t="s">
        <v>633</v>
      </c>
      <c r="C1683" s="139" t="s">
        <v>7294</v>
      </c>
      <c r="D1683" s="139">
        <v>1007915</v>
      </c>
      <c r="E1683" s="139" t="s">
        <v>7295</v>
      </c>
      <c r="F1683" s="139">
        <v>34.281587000000002</v>
      </c>
      <c r="G1683" s="139">
        <v>-84.058034000000006</v>
      </c>
      <c r="H1683" s="139" t="s">
        <v>7296</v>
      </c>
      <c r="I1683" s="139" t="s">
        <v>4459</v>
      </c>
      <c r="J1683" s="139" t="s">
        <v>28</v>
      </c>
      <c r="K1683" s="139">
        <v>30041</v>
      </c>
      <c r="L1683" s="139" t="s">
        <v>6421</v>
      </c>
      <c r="M1683" s="139">
        <v>60206</v>
      </c>
      <c r="N1683" s="139" t="s">
        <v>1127</v>
      </c>
    </row>
    <row r="1684" spans="1:14" ht="15.75" customHeight="1">
      <c r="A1684" s="139">
        <v>2018</v>
      </c>
      <c r="B1684" s="100" t="s">
        <v>633</v>
      </c>
      <c r="C1684" s="139" t="s">
        <v>7297</v>
      </c>
      <c r="D1684" s="139">
        <v>1006872</v>
      </c>
      <c r="E1684" s="139" t="s">
        <v>7298</v>
      </c>
      <c r="F1684" s="139">
        <v>42.470666000000001</v>
      </c>
      <c r="G1684" s="139">
        <v>-71.289444000000003</v>
      </c>
      <c r="H1684" s="139" t="s">
        <v>7299</v>
      </c>
      <c r="I1684" s="139" t="s">
        <v>1718</v>
      </c>
      <c r="J1684" s="139" t="s">
        <v>58</v>
      </c>
      <c r="K1684" s="139">
        <v>1731</v>
      </c>
      <c r="M1684" s="139">
        <v>28485</v>
      </c>
      <c r="N1684" s="139" t="s">
        <v>1054</v>
      </c>
    </row>
    <row r="1685" spans="1:14" ht="15.75" customHeight="1">
      <c r="A1685" s="139">
        <v>2018</v>
      </c>
      <c r="B1685" s="100" t="s">
        <v>633</v>
      </c>
      <c r="C1685" s="139" t="s">
        <v>7300</v>
      </c>
      <c r="D1685" s="139">
        <v>1002309</v>
      </c>
      <c r="E1685" s="139" t="s">
        <v>7301</v>
      </c>
      <c r="F1685" s="139">
        <v>43.066330000000001</v>
      </c>
      <c r="G1685" s="139">
        <v>-78.296769999999995</v>
      </c>
      <c r="H1685" s="139" t="s">
        <v>7302</v>
      </c>
      <c r="I1685" s="139" t="s">
        <v>7303</v>
      </c>
      <c r="J1685" s="139" t="s">
        <v>87</v>
      </c>
      <c r="K1685" s="139">
        <v>14125</v>
      </c>
      <c r="L1685" s="139" t="s">
        <v>5845</v>
      </c>
      <c r="M1685" s="139">
        <v>31710</v>
      </c>
      <c r="N1685" s="139" t="s">
        <v>1054</v>
      </c>
    </row>
    <row r="1686" spans="1:14" ht="15.75" customHeight="1">
      <c r="A1686" s="139">
        <v>2018</v>
      </c>
      <c r="B1686" s="100" t="s">
        <v>633</v>
      </c>
      <c r="C1686" s="139" t="s">
        <v>7304</v>
      </c>
      <c r="D1686" s="139">
        <v>1004219</v>
      </c>
      <c r="E1686" s="139" t="s">
        <v>7305</v>
      </c>
      <c r="F1686" s="139">
        <v>34.9</v>
      </c>
      <c r="G1686" s="139">
        <v>-76.8917</v>
      </c>
      <c r="H1686" s="139" t="s">
        <v>7306</v>
      </c>
      <c r="I1686" s="139" t="s">
        <v>7307</v>
      </c>
      <c r="J1686" s="139" t="s">
        <v>89</v>
      </c>
      <c r="K1686" s="139">
        <v>28533</v>
      </c>
      <c r="M1686" s="139">
        <v>58926</v>
      </c>
      <c r="N1686" s="139" t="s">
        <v>1054</v>
      </c>
    </row>
    <row r="1687" spans="1:14" ht="15.75" customHeight="1">
      <c r="A1687" s="139">
        <v>2018</v>
      </c>
      <c r="B1687" s="100" t="s">
        <v>633</v>
      </c>
      <c r="C1687" s="139" t="s">
        <v>7308</v>
      </c>
      <c r="D1687" s="139">
        <v>1002862</v>
      </c>
      <c r="E1687" s="139" t="s">
        <v>7309</v>
      </c>
      <c r="F1687" s="139">
        <v>44.197929999999999</v>
      </c>
      <c r="G1687" s="139">
        <v>-88.453209999999999</v>
      </c>
      <c r="H1687" s="139" t="s">
        <v>3299</v>
      </c>
      <c r="I1687" s="139" t="s">
        <v>2727</v>
      </c>
      <c r="J1687" s="139" t="s">
        <v>132</v>
      </c>
      <c r="K1687" s="139">
        <v>54952</v>
      </c>
      <c r="L1687" s="139" t="s">
        <v>6719</v>
      </c>
      <c r="M1687" s="139">
        <v>52007</v>
      </c>
      <c r="N1687" s="139" t="s">
        <v>1054</v>
      </c>
    </row>
    <row r="1688" spans="1:14" ht="15.75" customHeight="1">
      <c r="A1688" s="139">
        <v>2018</v>
      </c>
      <c r="B1688" s="100" t="s">
        <v>633</v>
      </c>
      <c r="C1688" s="139" t="s">
        <v>7310</v>
      </c>
      <c r="D1688" s="139">
        <v>1005849</v>
      </c>
      <c r="E1688" s="139" t="s">
        <v>7311</v>
      </c>
      <c r="F1688" s="139">
        <v>42.406722000000002</v>
      </c>
      <c r="G1688" s="139">
        <v>-76.887611000000007</v>
      </c>
      <c r="H1688" s="139" t="s">
        <v>2322</v>
      </c>
      <c r="I1688" s="139" t="s">
        <v>2663</v>
      </c>
      <c r="J1688" s="139" t="s">
        <v>87</v>
      </c>
      <c r="K1688" s="139">
        <v>14891</v>
      </c>
      <c r="L1688" s="139" t="s">
        <v>7312</v>
      </c>
      <c r="M1688" s="139">
        <v>74327</v>
      </c>
      <c r="N1688" s="139" t="s">
        <v>1054</v>
      </c>
    </row>
    <row r="1689" spans="1:14" ht="15.75" customHeight="1">
      <c r="A1689" s="139">
        <v>2018</v>
      </c>
      <c r="B1689" s="100" t="s">
        <v>633</v>
      </c>
      <c r="C1689" s="139" t="s">
        <v>7313</v>
      </c>
      <c r="D1689" s="139">
        <v>1002694</v>
      </c>
      <c r="E1689" s="139" t="s">
        <v>7314</v>
      </c>
      <c r="F1689" s="139">
        <v>41.34375</v>
      </c>
      <c r="G1689" s="139">
        <v>-88.877480000000006</v>
      </c>
      <c r="H1689" s="139" t="s">
        <v>7315</v>
      </c>
      <c r="I1689" s="139" t="s">
        <v>5804</v>
      </c>
      <c r="J1689" s="139" t="s">
        <v>36</v>
      </c>
      <c r="K1689" s="139">
        <v>61350</v>
      </c>
      <c r="L1689" s="139" t="s">
        <v>7316</v>
      </c>
      <c r="M1689" s="139">
        <v>52026</v>
      </c>
      <c r="N1689" s="139" t="s">
        <v>1054</v>
      </c>
    </row>
    <row r="1690" spans="1:14" ht="15.75" customHeight="1">
      <c r="A1690" s="139">
        <v>2018</v>
      </c>
      <c r="B1690" s="100" t="s">
        <v>633</v>
      </c>
      <c r="C1690" s="139" t="s">
        <v>7317</v>
      </c>
      <c r="D1690" s="139">
        <v>1002785</v>
      </c>
      <c r="E1690" s="139" t="s">
        <v>7318</v>
      </c>
      <c r="F1690" s="139">
        <v>29.380811000000001</v>
      </c>
      <c r="G1690" s="139">
        <v>-98.590863999999996</v>
      </c>
      <c r="H1690" s="139" t="s">
        <v>7319</v>
      </c>
      <c r="I1690" s="139" t="s">
        <v>2623</v>
      </c>
      <c r="J1690" s="139" t="s">
        <v>115</v>
      </c>
      <c r="K1690" s="139">
        <v>78236</v>
      </c>
      <c r="M1690" s="139">
        <v>34017</v>
      </c>
      <c r="N1690" s="139" t="s">
        <v>1054</v>
      </c>
    </row>
    <row r="1691" spans="1:14" ht="15.75" customHeight="1">
      <c r="A1691" s="139">
        <v>2018</v>
      </c>
      <c r="B1691" s="100" t="s">
        <v>633</v>
      </c>
      <c r="C1691" s="139" t="s">
        <v>7320</v>
      </c>
      <c r="D1691" s="139">
        <v>1002866</v>
      </c>
      <c r="E1691" s="139" t="s">
        <v>7321</v>
      </c>
      <c r="F1691" s="139">
        <v>32.777780999999997</v>
      </c>
      <c r="G1691" s="139">
        <v>-97.45</v>
      </c>
      <c r="H1691" s="139" t="s">
        <v>3555</v>
      </c>
      <c r="I1691" s="139" t="s">
        <v>3556</v>
      </c>
      <c r="J1691" s="139" t="s">
        <v>115</v>
      </c>
      <c r="K1691" s="139">
        <v>76108</v>
      </c>
      <c r="M1691" s="139">
        <v>22647</v>
      </c>
      <c r="N1691" s="139" t="s">
        <v>1054</v>
      </c>
    </row>
    <row r="1692" spans="1:14" ht="15.75" customHeight="1">
      <c r="A1692" s="139">
        <v>2018</v>
      </c>
      <c r="B1692" s="100" t="s">
        <v>633</v>
      </c>
      <c r="C1692" s="139" t="s">
        <v>7322</v>
      </c>
      <c r="D1692" s="139">
        <v>1002775</v>
      </c>
      <c r="E1692" s="139" t="s">
        <v>7323</v>
      </c>
      <c r="F1692" s="139">
        <v>33.901361000000001</v>
      </c>
      <c r="G1692" s="139">
        <v>-84.512193999999994</v>
      </c>
      <c r="H1692" s="139" t="s">
        <v>1523</v>
      </c>
      <c r="I1692" s="139" t="s">
        <v>2240</v>
      </c>
      <c r="J1692" s="139" t="s">
        <v>28</v>
      </c>
      <c r="K1692" s="139">
        <v>30063</v>
      </c>
      <c r="L1692" s="139" t="s">
        <v>4918</v>
      </c>
      <c r="M1692" s="139">
        <v>47009</v>
      </c>
      <c r="N1692" s="139" t="s">
        <v>1054</v>
      </c>
    </row>
    <row r="1693" spans="1:14" ht="15.75" customHeight="1">
      <c r="A1693" s="139">
        <v>2018</v>
      </c>
      <c r="B1693" s="100" t="s">
        <v>633</v>
      </c>
      <c r="C1693" s="139" t="s">
        <v>7324</v>
      </c>
      <c r="D1693" s="139">
        <v>1002876</v>
      </c>
      <c r="E1693" s="139" t="s">
        <v>7325</v>
      </c>
      <c r="F1693" s="139">
        <v>32.619982999999998</v>
      </c>
      <c r="G1693" s="139">
        <v>-83.582075000000003</v>
      </c>
      <c r="H1693" s="139" t="s">
        <v>7326</v>
      </c>
      <c r="I1693" s="139" t="s">
        <v>7327</v>
      </c>
      <c r="J1693" s="139" t="s">
        <v>28</v>
      </c>
      <c r="K1693" s="139">
        <v>31098</v>
      </c>
      <c r="M1693" s="139">
        <v>50248</v>
      </c>
      <c r="N1693" s="139" t="s">
        <v>1054</v>
      </c>
    </row>
    <row r="1694" spans="1:14" ht="15.75" customHeight="1">
      <c r="A1694" s="139">
        <v>2018</v>
      </c>
      <c r="B1694" s="100" t="s">
        <v>633</v>
      </c>
      <c r="C1694" s="139" t="s">
        <v>7328</v>
      </c>
      <c r="D1694" s="139">
        <v>1006150</v>
      </c>
      <c r="E1694" s="139" t="s">
        <v>7329</v>
      </c>
      <c r="F1694" s="139">
        <v>39.807099999999998</v>
      </c>
      <c r="G1694" s="139">
        <v>-84.069699999999997</v>
      </c>
      <c r="H1694" s="139" t="s">
        <v>7330</v>
      </c>
      <c r="I1694" s="139" t="s">
        <v>4938</v>
      </c>
      <c r="J1694" s="139" t="s">
        <v>95</v>
      </c>
      <c r="K1694" s="139">
        <v>45433</v>
      </c>
      <c r="M1694" s="139">
        <v>89310</v>
      </c>
      <c r="N1694" s="139" t="s">
        <v>1054</v>
      </c>
    </row>
    <row r="1695" spans="1:14" ht="15.75" customHeight="1">
      <c r="A1695" s="139">
        <v>2018</v>
      </c>
      <c r="B1695" s="100" t="s">
        <v>633</v>
      </c>
      <c r="C1695" s="139" t="s">
        <v>7331</v>
      </c>
      <c r="D1695" s="139">
        <v>1001890</v>
      </c>
      <c r="E1695" s="139" t="s">
        <v>7332</v>
      </c>
      <c r="F1695" s="139">
        <v>33.659438999999999</v>
      </c>
      <c r="G1695" s="139">
        <v>-85.969438999999994</v>
      </c>
      <c r="H1695" s="139" t="s">
        <v>7333</v>
      </c>
      <c r="I1695" s="139" t="s">
        <v>1276</v>
      </c>
      <c r="J1695" s="139" t="s">
        <v>3</v>
      </c>
      <c r="K1695" s="139">
        <v>36201</v>
      </c>
      <c r="M1695" s="139">
        <v>19856</v>
      </c>
      <c r="N1695" s="139" t="s">
        <v>1054</v>
      </c>
    </row>
    <row r="1696" spans="1:14" ht="15.75" customHeight="1">
      <c r="A1696" s="139">
        <v>2018</v>
      </c>
      <c r="B1696" s="100" t="s">
        <v>633</v>
      </c>
      <c r="C1696" s="139" t="s">
        <v>7334</v>
      </c>
      <c r="D1696" s="139">
        <v>1005416</v>
      </c>
      <c r="E1696" s="139" t="s">
        <v>7335</v>
      </c>
      <c r="F1696" s="139">
        <v>37.903266000000002</v>
      </c>
      <c r="G1696" s="139">
        <v>-85.953441999999995</v>
      </c>
      <c r="H1696" s="139" t="s">
        <v>7336</v>
      </c>
      <c r="I1696" s="139" t="s">
        <v>5999</v>
      </c>
      <c r="J1696" s="139" t="s">
        <v>47</v>
      </c>
      <c r="K1696" s="139">
        <v>40121</v>
      </c>
      <c r="M1696" s="139">
        <v>46430</v>
      </c>
      <c r="N1696" s="139" t="s">
        <v>1054</v>
      </c>
    </row>
    <row r="1697" spans="1:14" ht="15.75" customHeight="1">
      <c r="A1697" s="139">
        <v>2018</v>
      </c>
      <c r="B1697" s="100" t="s">
        <v>633</v>
      </c>
      <c r="C1697" s="139" t="s">
        <v>7337</v>
      </c>
      <c r="D1697" s="139">
        <v>1010745</v>
      </c>
      <c r="E1697" s="139" t="s">
        <v>7338</v>
      </c>
      <c r="F1697" s="139">
        <v>29.454253999999999</v>
      </c>
      <c r="G1697" s="139">
        <v>-98.443100000000001</v>
      </c>
      <c r="H1697" s="139" t="s">
        <v>7339</v>
      </c>
      <c r="I1697" s="139" t="s">
        <v>2623</v>
      </c>
      <c r="J1697" s="139" t="s">
        <v>115</v>
      </c>
      <c r="K1697" s="139">
        <v>78234</v>
      </c>
      <c r="M1697" s="139">
        <v>45094</v>
      </c>
      <c r="N1697" s="139" t="s">
        <v>1054</v>
      </c>
    </row>
    <row r="1698" spans="1:14" ht="15.75" customHeight="1">
      <c r="A1698" s="139">
        <v>2018</v>
      </c>
      <c r="B1698" s="100" t="s">
        <v>633</v>
      </c>
      <c r="C1698" s="139" t="s">
        <v>7340</v>
      </c>
      <c r="D1698" s="139">
        <v>1003490</v>
      </c>
      <c r="E1698" s="139" t="s">
        <v>7341</v>
      </c>
      <c r="F1698" s="139">
        <v>35.035440000000001</v>
      </c>
      <c r="G1698" s="139">
        <v>-117.70032999999999</v>
      </c>
      <c r="H1698" s="139" t="s">
        <v>7342</v>
      </c>
      <c r="I1698" s="139" t="s">
        <v>3579</v>
      </c>
      <c r="J1698" s="139" t="s">
        <v>15</v>
      </c>
      <c r="K1698" s="139">
        <v>93516</v>
      </c>
      <c r="L1698" s="139" t="s">
        <v>4813</v>
      </c>
      <c r="M1698" s="139">
        <v>333055</v>
      </c>
      <c r="N1698" s="139" t="s">
        <v>1054</v>
      </c>
    </row>
    <row r="1699" spans="1:14" ht="15.75" customHeight="1">
      <c r="A1699" s="139">
        <v>2018</v>
      </c>
      <c r="B1699" s="100" t="s">
        <v>633</v>
      </c>
      <c r="C1699" s="139" t="s">
        <v>7343</v>
      </c>
      <c r="D1699" s="139">
        <v>1001899</v>
      </c>
      <c r="E1699" s="139" t="s">
        <v>7344</v>
      </c>
      <c r="F1699" s="139">
        <v>41.706519999999998</v>
      </c>
      <c r="G1699" s="139">
        <v>-87.973140000000001</v>
      </c>
      <c r="H1699" s="139" t="s">
        <v>4977</v>
      </c>
      <c r="I1699" s="139" t="s">
        <v>1702</v>
      </c>
      <c r="J1699" s="139" t="s">
        <v>36</v>
      </c>
      <c r="K1699" s="139">
        <v>60439</v>
      </c>
      <c r="M1699" s="139">
        <v>55889</v>
      </c>
      <c r="N1699" s="139" t="s">
        <v>1054</v>
      </c>
    </row>
    <row r="1700" spans="1:14" ht="15.75" customHeight="1">
      <c r="A1700" s="139">
        <v>2018</v>
      </c>
      <c r="B1700" s="100" t="s">
        <v>633</v>
      </c>
      <c r="C1700" s="139" t="s">
        <v>7345</v>
      </c>
      <c r="D1700" s="139">
        <v>1013042</v>
      </c>
      <c r="E1700" s="139" t="s">
        <v>7346</v>
      </c>
      <c r="F1700" s="139">
        <v>37.871889000000003</v>
      </c>
      <c r="G1700" s="139">
        <v>-122.265978</v>
      </c>
      <c r="H1700" s="139" t="s">
        <v>7347</v>
      </c>
      <c r="I1700" s="139" t="s">
        <v>7348</v>
      </c>
      <c r="J1700" s="139" t="s">
        <v>15</v>
      </c>
      <c r="K1700" s="139">
        <v>94720</v>
      </c>
      <c r="L1700" s="139" t="s">
        <v>7349</v>
      </c>
      <c r="M1700" s="139">
        <v>122973</v>
      </c>
      <c r="N1700" s="139" t="s">
        <v>1054</v>
      </c>
    </row>
    <row r="1701" spans="1:14" ht="15.75" customHeight="1">
      <c r="A1701" s="139">
        <v>2018</v>
      </c>
      <c r="B1701" s="100" t="s">
        <v>633</v>
      </c>
      <c r="C1701" s="139" t="s">
        <v>7350</v>
      </c>
      <c r="D1701" s="139">
        <v>1002271</v>
      </c>
      <c r="E1701" s="139" t="s">
        <v>7351</v>
      </c>
      <c r="F1701" s="139">
        <v>38.55433</v>
      </c>
      <c r="G1701" s="139">
        <v>-121.45752</v>
      </c>
      <c r="H1701" s="139" t="s">
        <v>7352</v>
      </c>
      <c r="I1701" s="139" t="s">
        <v>7353</v>
      </c>
      <c r="J1701" s="139" t="s">
        <v>15</v>
      </c>
      <c r="K1701" s="139">
        <v>95817</v>
      </c>
      <c r="L1701" s="139" t="s">
        <v>7349</v>
      </c>
      <c r="M1701" s="139">
        <v>61859</v>
      </c>
      <c r="N1701" s="139" t="s">
        <v>1054</v>
      </c>
    </row>
    <row r="1702" spans="1:14" ht="15.75" customHeight="1">
      <c r="A1702" s="139">
        <v>2018</v>
      </c>
      <c r="B1702" s="100" t="s">
        <v>633</v>
      </c>
      <c r="C1702" s="139" t="s">
        <v>7354</v>
      </c>
      <c r="D1702" s="139">
        <v>1002461</v>
      </c>
      <c r="E1702" s="139" t="s">
        <v>7355</v>
      </c>
      <c r="F1702" s="139">
        <v>33.781779999999998</v>
      </c>
      <c r="G1702" s="139">
        <v>-118.23241</v>
      </c>
      <c r="H1702" s="139" t="s">
        <v>3018</v>
      </c>
      <c r="I1702" s="139" t="s">
        <v>1411</v>
      </c>
      <c r="J1702" s="139" t="s">
        <v>15</v>
      </c>
      <c r="K1702" s="139">
        <v>90744</v>
      </c>
      <c r="L1702" s="139" t="s">
        <v>2965</v>
      </c>
      <c r="M1702" s="139">
        <v>1061180</v>
      </c>
      <c r="N1702" s="139" t="s">
        <v>1306</v>
      </c>
    </row>
    <row r="1703" spans="1:14" ht="15.75" customHeight="1">
      <c r="A1703" s="139">
        <v>2018</v>
      </c>
      <c r="B1703" s="100" t="s">
        <v>633</v>
      </c>
      <c r="C1703" s="139" t="s">
        <v>7356</v>
      </c>
      <c r="D1703" s="139">
        <v>1006902</v>
      </c>
      <c r="E1703" s="139" t="s">
        <v>7357</v>
      </c>
      <c r="F1703" s="139">
        <v>42.27863</v>
      </c>
      <c r="G1703" s="139">
        <v>-71.759024999999994</v>
      </c>
      <c r="H1703" s="139" t="s">
        <v>1832</v>
      </c>
      <c r="I1703" s="139" t="s">
        <v>1832</v>
      </c>
      <c r="J1703" s="139" t="s">
        <v>58</v>
      </c>
      <c r="K1703" s="139">
        <v>1655</v>
      </c>
      <c r="L1703" s="139" t="s">
        <v>7358</v>
      </c>
      <c r="M1703" s="139">
        <v>90574</v>
      </c>
      <c r="N1703" s="139" t="s">
        <v>1054</v>
      </c>
    </row>
    <row r="1704" spans="1:14" ht="15.75" customHeight="1">
      <c r="A1704" s="139">
        <v>2018</v>
      </c>
      <c r="B1704" s="100" t="s">
        <v>633</v>
      </c>
      <c r="C1704" s="139" t="s">
        <v>7359</v>
      </c>
      <c r="D1704" s="139">
        <v>1005136</v>
      </c>
      <c r="E1704" s="139" t="s">
        <v>7360</v>
      </c>
      <c r="F1704" s="139">
        <v>42.389977999999999</v>
      </c>
      <c r="G1704" s="139">
        <v>-72.537008</v>
      </c>
      <c r="H1704" s="139" t="s">
        <v>7361</v>
      </c>
      <c r="I1704" s="139" t="s">
        <v>7362</v>
      </c>
      <c r="J1704" s="139" t="s">
        <v>58</v>
      </c>
      <c r="K1704" s="139">
        <v>1003</v>
      </c>
      <c r="L1704" s="139" t="s">
        <v>7363</v>
      </c>
      <c r="M1704" s="139">
        <v>108107</v>
      </c>
      <c r="N1704" s="139" t="s">
        <v>1054</v>
      </c>
    </row>
    <row r="1705" spans="1:14" ht="15.75" customHeight="1">
      <c r="A1705" s="139">
        <v>2018</v>
      </c>
      <c r="B1705" s="100" t="s">
        <v>633</v>
      </c>
      <c r="C1705" s="139" t="s">
        <v>7364</v>
      </c>
      <c r="D1705" s="139">
        <v>1003407</v>
      </c>
      <c r="E1705" s="139" t="s">
        <v>7365</v>
      </c>
      <c r="F1705" s="139">
        <v>53.878067000000001</v>
      </c>
      <c r="G1705" s="139">
        <v>-166.551511</v>
      </c>
      <c r="H1705" s="139" t="s">
        <v>7366</v>
      </c>
      <c r="I1705" s="139" t="s">
        <v>7367</v>
      </c>
      <c r="J1705" s="139" t="s">
        <v>6</v>
      </c>
      <c r="K1705" s="139">
        <v>99692</v>
      </c>
      <c r="L1705" s="139" t="s">
        <v>7368</v>
      </c>
      <c r="M1705" s="139">
        <v>34831</v>
      </c>
      <c r="N1705" s="139" t="s">
        <v>1054</v>
      </c>
    </row>
    <row r="1706" spans="1:14" ht="15.75" customHeight="1">
      <c r="A1706" s="139">
        <v>2018</v>
      </c>
      <c r="B1706" s="100" t="s">
        <v>633</v>
      </c>
      <c r="C1706" s="139" t="s">
        <v>7369</v>
      </c>
      <c r="D1706" s="139">
        <v>1006580</v>
      </c>
      <c r="E1706" s="139" t="s">
        <v>7370</v>
      </c>
      <c r="F1706" s="139">
        <v>33.407277999999998</v>
      </c>
      <c r="G1706" s="139">
        <v>-111.95216000000001</v>
      </c>
      <c r="H1706" s="139" t="s">
        <v>1513</v>
      </c>
      <c r="I1706" s="139" t="s">
        <v>4379</v>
      </c>
      <c r="J1706" s="139" t="s">
        <v>8</v>
      </c>
      <c r="K1706" s="139">
        <v>85282</v>
      </c>
      <c r="L1706" s="139" t="s">
        <v>7371</v>
      </c>
      <c r="M1706" s="139">
        <v>47483</v>
      </c>
      <c r="N1706" s="139" t="s">
        <v>1054</v>
      </c>
    </row>
    <row r="1707" spans="1:14" ht="15.75" customHeight="1">
      <c r="A1707" s="139">
        <v>2018</v>
      </c>
      <c r="B1707" s="100" t="s">
        <v>633</v>
      </c>
      <c r="C1707" s="139" t="s">
        <v>7372</v>
      </c>
      <c r="D1707" s="139">
        <v>1006138</v>
      </c>
      <c r="E1707" s="139" t="s">
        <v>7373</v>
      </c>
      <c r="F1707" s="139">
        <v>42.759909999999998</v>
      </c>
      <c r="G1707" s="139">
        <v>-88.917109999999994</v>
      </c>
      <c r="H1707" s="139" t="s">
        <v>2808</v>
      </c>
      <c r="I1707" s="139" t="s">
        <v>3583</v>
      </c>
      <c r="J1707" s="139" t="s">
        <v>132</v>
      </c>
      <c r="K1707" s="139">
        <v>53563</v>
      </c>
      <c r="L1707" s="139" t="s">
        <v>7374</v>
      </c>
      <c r="M1707" s="139">
        <v>89977</v>
      </c>
      <c r="N1707" s="139" t="s">
        <v>1054</v>
      </c>
    </row>
    <row r="1708" spans="1:14" ht="15.75" customHeight="1">
      <c r="A1708" s="139">
        <v>2018</v>
      </c>
      <c r="B1708" s="100" t="s">
        <v>633</v>
      </c>
      <c r="C1708" s="139" t="s">
        <v>7375</v>
      </c>
      <c r="D1708" s="139">
        <v>1004965</v>
      </c>
      <c r="E1708" s="139" t="s">
        <v>7376</v>
      </c>
      <c r="F1708" s="139">
        <v>37.605989999999998</v>
      </c>
      <c r="G1708" s="139">
        <v>-122.04237000000001</v>
      </c>
      <c r="H1708" s="139" t="s">
        <v>2265</v>
      </c>
      <c r="I1708" s="139" t="s">
        <v>7199</v>
      </c>
      <c r="J1708" s="139" t="s">
        <v>15</v>
      </c>
      <c r="K1708" s="139">
        <v>94587</v>
      </c>
      <c r="L1708" s="139" t="s">
        <v>3885</v>
      </c>
      <c r="M1708" s="139">
        <v>43282</v>
      </c>
      <c r="N1708" s="139" t="s">
        <v>1054</v>
      </c>
    </row>
    <row r="1709" spans="1:14" ht="15.75" customHeight="1">
      <c r="A1709" s="139">
        <v>2018</v>
      </c>
      <c r="B1709" s="100" t="s">
        <v>633</v>
      </c>
      <c r="C1709" s="139" t="s">
        <v>7377</v>
      </c>
      <c r="D1709" s="139">
        <v>1002662</v>
      </c>
      <c r="E1709" s="139" t="s">
        <v>7378</v>
      </c>
      <c r="F1709" s="139">
        <v>43.570599999999999</v>
      </c>
      <c r="G1709" s="139">
        <v>-89.061300000000003</v>
      </c>
      <c r="H1709" s="139" t="s">
        <v>7379</v>
      </c>
      <c r="I1709" s="139" t="s">
        <v>2270</v>
      </c>
      <c r="J1709" s="139" t="s">
        <v>132</v>
      </c>
      <c r="K1709" s="139">
        <v>53935</v>
      </c>
      <c r="L1709" s="139" t="s">
        <v>7380</v>
      </c>
      <c r="M1709" s="139">
        <v>91604</v>
      </c>
      <c r="N1709" s="139" t="s">
        <v>1054</v>
      </c>
    </row>
    <row r="1710" spans="1:14" ht="15.75" customHeight="1">
      <c r="A1710" s="139">
        <v>2018</v>
      </c>
      <c r="B1710" s="100" t="s">
        <v>633</v>
      </c>
      <c r="C1710" s="139" t="s">
        <v>7381</v>
      </c>
      <c r="D1710" s="139">
        <v>1004790</v>
      </c>
      <c r="E1710" s="139" t="s">
        <v>7382</v>
      </c>
      <c r="F1710" s="139">
        <v>41.657221999999997</v>
      </c>
      <c r="G1710" s="139">
        <v>-91.54</v>
      </c>
      <c r="H1710" s="139" t="s">
        <v>7383</v>
      </c>
      <c r="I1710" s="139" t="s">
        <v>4571</v>
      </c>
      <c r="J1710" s="139" t="s">
        <v>42</v>
      </c>
      <c r="K1710" s="139">
        <v>52242</v>
      </c>
      <c r="L1710" s="139" t="s">
        <v>7384</v>
      </c>
      <c r="M1710" s="139">
        <v>165589</v>
      </c>
      <c r="N1710" s="139" t="s">
        <v>1054</v>
      </c>
    </row>
    <row r="1711" spans="1:14" ht="15.75" customHeight="1">
      <c r="A1711" s="139">
        <v>2018</v>
      </c>
      <c r="B1711" s="100" t="s">
        <v>633</v>
      </c>
      <c r="C1711" s="139" t="s">
        <v>7385</v>
      </c>
      <c r="D1711" s="139">
        <v>1000143</v>
      </c>
      <c r="E1711" s="139" t="s">
        <v>7386</v>
      </c>
      <c r="F1711" s="139">
        <v>35.484540000000003</v>
      </c>
      <c r="G1711" s="139">
        <v>-97.498480000000001</v>
      </c>
      <c r="H1711" s="139" t="s">
        <v>7387</v>
      </c>
      <c r="I1711" s="139" t="s">
        <v>7078</v>
      </c>
      <c r="J1711" s="139" t="s">
        <v>98</v>
      </c>
      <c r="K1711" s="139">
        <v>73104</v>
      </c>
      <c r="L1711" s="139" t="s">
        <v>7388</v>
      </c>
      <c r="M1711" s="139">
        <v>38234</v>
      </c>
      <c r="N1711" s="139" t="s">
        <v>1054</v>
      </c>
    </row>
    <row r="1712" spans="1:14" ht="15.75" customHeight="1">
      <c r="A1712" s="139">
        <v>2018</v>
      </c>
      <c r="B1712" s="100" t="s">
        <v>633</v>
      </c>
      <c r="C1712" s="139" t="s">
        <v>7389</v>
      </c>
      <c r="D1712" s="139">
        <v>1002726</v>
      </c>
      <c r="E1712" s="139" t="s">
        <v>7390</v>
      </c>
      <c r="F1712" s="139">
        <v>38.540610000000001</v>
      </c>
      <c r="G1712" s="139">
        <v>-121.74814000000001</v>
      </c>
      <c r="H1712" s="139" t="s">
        <v>7391</v>
      </c>
      <c r="I1712" s="139" t="s">
        <v>7392</v>
      </c>
      <c r="J1712" s="139" t="s">
        <v>15</v>
      </c>
      <c r="K1712" s="139">
        <v>95616</v>
      </c>
      <c r="L1712" s="139" t="s">
        <v>7393</v>
      </c>
      <c r="M1712" s="139">
        <v>56221</v>
      </c>
      <c r="N1712" s="139" t="s">
        <v>1054</v>
      </c>
    </row>
    <row r="1713" spans="1:14" ht="15.75" customHeight="1">
      <c r="A1713" s="139">
        <v>2018</v>
      </c>
      <c r="B1713" s="100" t="s">
        <v>633</v>
      </c>
      <c r="C1713" s="139" t="s">
        <v>7394</v>
      </c>
      <c r="D1713" s="139">
        <v>1002612</v>
      </c>
      <c r="E1713" s="139" t="s">
        <v>7395</v>
      </c>
      <c r="F1713" s="139">
        <v>32.872709999999998</v>
      </c>
      <c r="G1713" s="139">
        <v>-117.237735</v>
      </c>
      <c r="H1713" s="139" t="s">
        <v>7396</v>
      </c>
      <c r="I1713" s="139" t="s">
        <v>4709</v>
      </c>
      <c r="J1713" s="139" t="s">
        <v>15</v>
      </c>
      <c r="K1713" s="139">
        <v>92093</v>
      </c>
      <c r="L1713" s="139" t="s">
        <v>7397</v>
      </c>
      <c r="M1713" s="139">
        <v>151265</v>
      </c>
      <c r="N1713" s="139" t="s">
        <v>1054</v>
      </c>
    </row>
    <row r="1714" spans="1:14" ht="15.75" customHeight="1">
      <c r="A1714" s="139">
        <v>2018</v>
      </c>
      <c r="B1714" s="100" t="s">
        <v>633</v>
      </c>
      <c r="C1714" s="139" t="s">
        <v>7398</v>
      </c>
      <c r="D1714" s="139">
        <v>1006873</v>
      </c>
      <c r="E1714" s="139" t="s">
        <v>7399</v>
      </c>
      <c r="F1714" s="139">
        <v>33.638950000000001</v>
      </c>
      <c r="G1714" s="139">
        <v>-117.85127</v>
      </c>
      <c r="H1714" s="139" t="s">
        <v>7400</v>
      </c>
      <c r="I1714" s="139" t="s">
        <v>3373</v>
      </c>
      <c r="J1714" s="139" t="s">
        <v>15</v>
      </c>
      <c r="K1714" s="139">
        <v>92697</v>
      </c>
      <c r="L1714" s="139" t="s">
        <v>7349</v>
      </c>
      <c r="M1714" s="139">
        <v>68896</v>
      </c>
      <c r="N1714" s="139" t="s">
        <v>1054</v>
      </c>
    </row>
    <row r="1715" spans="1:14" ht="15.75" customHeight="1">
      <c r="A1715" s="139">
        <v>2018</v>
      </c>
      <c r="B1715" s="100" t="s">
        <v>633</v>
      </c>
      <c r="C1715" s="139" t="s">
        <v>7401</v>
      </c>
      <c r="D1715" s="139">
        <v>1005868</v>
      </c>
      <c r="E1715" s="139" t="s">
        <v>7402</v>
      </c>
      <c r="F1715" s="139">
        <v>41.790880000000001</v>
      </c>
      <c r="G1715" s="139">
        <v>-87.605239999999995</v>
      </c>
      <c r="H1715" s="139" t="s">
        <v>1701</v>
      </c>
      <c r="I1715" s="139" t="s">
        <v>1702</v>
      </c>
      <c r="J1715" s="139" t="s">
        <v>36</v>
      </c>
      <c r="K1715" s="139">
        <v>60637</v>
      </c>
      <c r="L1715" s="139" t="s">
        <v>7403</v>
      </c>
      <c r="M1715" s="139">
        <v>113005</v>
      </c>
      <c r="N1715" s="139" t="s">
        <v>1054</v>
      </c>
    </row>
    <row r="1716" spans="1:14" ht="15.75" customHeight="1">
      <c r="A1716" s="139">
        <v>2018</v>
      </c>
      <c r="B1716" s="100" t="s">
        <v>633</v>
      </c>
      <c r="C1716" s="139" t="s">
        <v>7404</v>
      </c>
      <c r="D1716" s="139">
        <v>1000036</v>
      </c>
      <c r="E1716" s="139" t="s">
        <v>7405</v>
      </c>
      <c r="F1716" s="139">
        <v>39.134569999999997</v>
      </c>
      <c r="G1716" s="139">
        <v>-84.509820000000005</v>
      </c>
      <c r="H1716" s="139" t="s">
        <v>2441</v>
      </c>
      <c r="I1716" s="139" t="s">
        <v>1176</v>
      </c>
      <c r="J1716" s="139" t="s">
        <v>95</v>
      </c>
      <c r="K1716" s="139">
        <v>45219</v>
      </c>
      <c r="L1716" s="139" t="s">
        <v>7406</v>
      </c>
      <c r="M1716" s="139">
        <v>160306</v>
      </c>
      <c r="N1716" s="139" t="s">
        <v>1054</v>
      </c>
    </row>
    <row r="1717" spans="1:14" ht="15.75" customHeight="1">
      <c r="A1717" s="139">
        <v>2018</v>
      </c>
      <c r="B1717" s="100" t="s">
        <v>633</v>
      </c>
      <c r="C1717" s="139" t="s">
        <v>7407</v>
      </c>
      <c r="D1717" s="139">
        <v>1004266</v>
      </c>
      <c r="E1717" s="139" t="s">
        <v>7408</v>
      </c>
      <c r="F1717" s="139">
        <v>41.809770999999998</v>
      </c>
      <c r="G1717" s="139">
        <v>-72.261402000000004</v>
      </c>
      <c r="H1717" s="139" t="s">
        <v>7409</v>
      </c>
      <c r="I1717" s="139" t="s">
        <v>7410</v>
      </c>
      <c r="J1717" s="139" t="s">
        <v>20</v>
      </c>
      <c r="K1717" s="139">
        <v>6269</v>
      </c>
      <c r="L1717" s="139" t="s">
        <v>7411</v>
      </c>
      <c r="M1717" s="139">
        <v>99545</v>
      </c>
      <c r="N1717" s="139" t="s">
        <v>1054</v>
      </c>
    </row>
    <row r="1718" spans="1:14" ht="15.75" customHeight="1">
      <c r="A1718" s="139">
        <v>2018</v>
      </c>
      <c r="B1718" s="100" t="s">
        <v>633</v>
      </c>
      <c r="C1718" s="139" t="s">
        <v>7412</v>
      </c>
      <c r="D1718" s="139">
        <v>1003722</v>
      </c>
      <c r="E1718" s="139" t="s">
        <v>7413</v>
      </c>
      <c r="F1718" s="139">
        <v>39.67548</v>
      </c>
      <c r="G1718" s="139">
        <v>-75.743350000000007</v>
      </c>
      <c r="H1718" s="139" t="s">
        <v>1436</v>
      </c>
      <c r="I1718" s="139" t="s">
        <v>3460</v>
      </c>
      <c r="J1718" s="139" t="s">
        <v>23</v>
      </c>
      <c r="K1718" s="139">
        <v>19716</v>
      </c>
      <c r="L1718" s="139" t="s">
        <v>7414</v>
      </c>
      <c r="M1718" s="139">
        <v>42977</v>
      </c>
      <c r="N1718" s="139" t="s">
        <v>1054</v>
      </c>
    </row>
    <row r="1719" spans="1:14" ht="15.75" customHeight="1">
      <c r="A1719" s="139">
        <v>2018</v>
      </c>
      <c r="B1719" s="100" t="s">
        <v>633</v>
      </c>
      <c r="C1719" s="139" t="s">
        <v>7415</v>
      </c>
      <c r="D1719" s="139">
        <v>1006780</v>
      </c>
      <c r="F1719" s="139">
        <v>33.955329999999996</v>
      </c>
      <c r="G1719" s="139">
        <v>-83.375140000000002</v>
      </c>
      <c r="H1719" s="139" t="s">
        <v>5720</v>
      </c>
      <c r="I1719" s="139" t="s">
        <v>1988</v>
      </c>
      <c r="J1719" s="139" t="s">
        <v>28</v>
      </c>
      <c r="K1719" s="139">
        <v>30602</v>
      </c>
      <c r="L1719" s="139" t="s">
        <v>7416</v>
      </c>
      <c r="M1719" s="139">
        <v>54442</v>
      </c>
      <c r="N1719" s="139" t="s">
        <v>1054</v>
      </c>
    </row>
    <row r="1720" spans="1:14" ht="15.75" customHeight="1">
      <c r="A1720" s="139">
        <v>2018</v>
      </c>
      <c r="B1720" s="100" t="s">
        <v>633</v>
      </c>
      <c r="C1720" s="139" t="s">
        <v>7417</v>
      </c>
      <c r="D1720" s="139">
        <v>1001893</v>
      </c>
      <c r="E1720" s="139" t="s">
        <v>7418</v>
      </c>
      <c r="F1720" s="139">
        <v>40.104711999999999</v>
      </c>
      <c r="G1720" s="139">
        <v>-88.242047999999997</v>
      </c>
      <c r="H1720" s="139" t="s">
        <v>7419</v>
      </c>
      <c r="I1720" s="139" t="s">
        <v>4846</v>
      </c>
      <c r="J1720" s="139" t="s">
        <v>36</v>
      </c>
      <c r="K1720" s="139">
        <v>61820</v>
      </c>
      <c r="L1720" s="139" t="s">
        <v>7420</v>
      </c>
      <c r="M1720" s="139">
        <v>227477</v>
      </c>
      <c r="N1720" s="139" t="s">
        <v>1054</v>
      </c>
    </row>
    <row r="1721" spans="1:14" ht="15.75" customHeight="1">
      <c r="A1721" s="139">
        <v>2018</v>
      </c>
      <c r="B1721" s="100" t="s">
        <v>633</v>
      </c>
      <c r="C1721" s="139" t="s">
        <v>7421</v>
      </c>
      <c r="D1721" s="139">
        <v>1004756</v>
      </c>
      <c r="E1721" s="139" t="s">
        <v>7422</v>
      </c>
      <c r="F1721" s="139">
        <v>41.868523000000003</v>
      </c>
      <c r="G1721" s="139">
        <v>-87.651633000000004</v>
      </c>
      <c r="H1721" s="139" t="s">
        <v>1701</v>
      </c>
      <c r="I1721" s="139" t="s">
        <v>1702</v>
      </c>
      <c r="J1721" s="139" t="s">
        <v>36</v>
      </c>
      <c r="K1721" s="139">
        <v>60607</v>
      </c>
      <c r="L1721" s="139" t="s">
        <v>7423</v>
      </c>
      <c r="M1721" s="139">
        <v>140518</v>
      </c>
      <c r="N1721" s="139" t="s">
        <v>1054</v>
      </c>
    </row>
    <row r="1722" spans="1:14" ht="15.75" customHeight="1">
      <c r="A1722" s="139">
        <v>2018</v>
      </c>
      <c r="B1722" s="100" t="s">
        <v>633</v>
      </c>
      <c r="C1722" s="139" t="s">
        <v>7424</v>
      </c>
      <c r="D1722" s="139">
        <v>1004659</v>
      </c>
      <c r="E1722" s="139" t="s">
        <v>7425</v>
      </c>
      <c r="F1722" s="139">
        <v>38.020000000000003</v>
      </c>
      <c r="G1722" s="139">
        <v>-84.5</v>
      </c>
      <c r="H1722" s="139" t="s">
        <v>3092</v>
      </c>
      <c r="I1722" s="139" t="s">
        <v>7426</v>
      </c>
      <c r="J1722" s="139" t="s">
        <v>47</v>
      </c>
      <c r="K1722" s="139">
        <v>40506</v>
      </c>
      <c r="L1722" s="139" t="s">
        <v>7427</v>
      </c>
      <c r="M1722" s="139">
        <v>80261</v>
      </c>
      <c r="N1722" s="139" t="s">
        <v>1054</v>
      </c>
    </row>
    <row r="1723" spans="1:14" ht="15.75" customHeight="1">
      <c r="A1723" s="139">
        <v>2018</v>
      </c>
      <c r="B1723" s="100" t="s">
        <v>633</v>
      </c>
      <c r="C1723" s="139" t="s">
        <v>7428</v>
      </c>
      <c r="D1723" s="139">
        <v>1003703</v>
      </c>
      <c r="E1723" s="139" t="s">
        <v>7429</v>
      </c>
      <c r="F1723" s="139">
        <v>38.946010000000001</v>
      </c>
      <c r="G1723" s="139">
        <v>-92.333280000000002</v>
      </c>
      <c r="H1723" s="139" t="s">
        <v>2978</v>
      </c>
      <c r="I1723" s="139" t="s">
        <v>3320</v>
      </c>
      <c r="J1723" s="139" t="s">
        <v>68</v>
      </c>
      <c r="K1723" s="139">
        <v>65211</v>
      </c>
      <c r="L1723" s="139" t="s">
        <v>7430</v>
      </c>
      <c r="M1723" s="139">
        <v>139519</v>
      </c>
      <c r="N1723" s="139" t="s">
        <v>1054</v>
      </c>
    </row>
    <row r="1724" spans="1:14" ht="15.75" customHeight="1">
      <c r="A1724" s="139">
        <v>2018</v>
      </c>
      <c r="B1724" s="100" t="s">
        <v>633</v>
      </c>
      <c r="C1724" s="139" t="s">
        <v>7431</v>
      </c>
      <c r="D1724" s="139">
        <v>1003819</v>
      </c>
      <c r="E1724" s="139" t="s">
        <v>7432</v>
      </c>
      <c r="F1724" s="139">
        <v>44.975879999999997</v>
      </c>
      <c r="G1724" s="139">
        <v>-93.233860000000007</v>
      </c>
      <c r="H1724" s="139" t="s">
        <v>5107</v>
      </c>
      <c r="I1724" s="139" t="s">
        <v>4257</v>
      </c>
      <c r="J1724" s="139" t="s">
        <v>62</v>
      </c>
      <c r="K1724" s="139">
        <v>55455</v>
      </c>
      <c r="L1724" s="139" t="s">
        <v>7433</v>
      </c>
      <c r="M1724" s="139">
        <v>214427</v>
      </c>
      <c r="N1724" s="139" t="s">
        <v>1054</v>
      </c>
    </row>
    <row r="1725" spans="1:14" ht="15.75" customHeight="1">
      <c r="A1725" s="139">
        <v>2018</v>
      </c>
      <c r="B1725" s="100" t="s">
        <v>633</v>
      </c>
      <c r="C1725" s="139" t="s">
        <v>7434</v>
      </c>
      <c r="D1725" s="139">
        <v>1007163</v>
      </c>
      <c r="E1725" s="139" t="s">
        <v>7435</v>
      </c>
      <c r="F1725" s="139">
        <v>41.254199999999997</v>
      </c>
      <c r="G1725" s="139">
        <v>-95.978059000000002</v>
      </c>
      <c r="H1725" s="139" t="s">
        <v>3281</v>
      </c>
      <c r="I1725" s="139" t="s">
        <v>4718</v>
      </c>
      <c r="J1725" s="139" t="s">
        <v>73</v>
      </c>
      <c r="K1725" s="139">
        <v>68198</v>
      </c>
      <c r="L1725" s="139" t="s">
        <v>7436</v>
      </c>
      <c r="M1725" s="139">
        <v>34949</v>
      </c>
      <c r="N1725" s="139" t="s">
        <v>1054</v>
      </c>
    </row>
    <row r="1726" spans="1:14" ht="15.75" customHeight="1">
      <c r="A1726" s="139">
        <v>2018</v>
      </c>
      <c r="B1726" s="100" t="s">
        <v>633</v>
      </c>
      <c r="C1726" s="139" t="s">
        <v>7437</v>
      </c>
      <c r="D1726" s="139">
        <v>1005636</v>
      </c>
      <c r="E1726" s="139" t="s">
        <v>7438</v>
      </c>
      <c r="F1726" s="139">
        <v>35.083933000000002</v>
      </c>
      <c r="G1726" s="139">
        <v>-106.62539599999999</v>
      </c>
      <c r="H1726" s="139" t="s">
        <v>1344</v>
      </c>
      <c r="I1726" s="139" t="s">
        <v>1345</v>
      </c>
      <c r="J1726" s="139" t="s">
        <v>84</v>
      </c>
      <c r="K1726" s="139">
        <v>87131</v>
      </c>
      <c r="L1726" s="139" t="s">
        <v>7439</v>
      </c>
      <c r="M1726" s="139">
        <v>62574</v>
      </c>
      <c r="N1726" s="139" t="s">
        <v>1054</v>
      </c>
    </row>
    <row r="1727" spans="1:14" ht="15.75" customHeight="1">
      <c r="A1727" s="139">
        <v>2018</v>
      </c>
      <c r="B1727" s="100" t="s">
        <v>633</v>
      </c>
      <c r="C1727" s="139" t="s">
        <v>7440</v>
      </c>
      <c r="D1727" s="139">
        <v>1005033</v>
      </c>
      <c r="E1727" s="139" t="s">
        <v>7441</v>
      </c>
      <c r="F1727" s="139">
        <v>42.509709999999998</v>
      </c>
      <c r="G1727" s="139">
        <v>-92.466629999999995</v>
      </c>
      <c r="H1727" s="139" t="s">
        <v>7442</v>
      </c>
      <c r="I1727" s="139" t="s">
        <v>4611</v>
      </c>
      <c r="J1727" s="139" t="s">
        <v>42</v>
      </c>
      <c r="K1727" s="139">
        <v>50614</v>
      </c>
      <c r="L1727" s="139" t="s">
        <v>7443</v>
      </c>
      <c r="M1727" s="139">
        <v>73246</v>
      </c>
      <c r="N1727" s="139" t="s">
        <v>1054</v>
      </c>
    </row>
    <row r="1728" spans="1:14" ht="15.75" customHeight="1">
      <c r="A1728" s="139">
        <v>2018</v>
      </c>
      <c r="B1728" s="100" t="s">
        <v>633</v>
      </c>
      <c r="C1728" s="139" t="s">
        <v>7444</v>
      </c>
      <c r="D1728" s="139">
        <v>1004373</v>
      </c>
      <c r="E1728" s="139" t="s">
        <v>7445</v>
      </c>
      <c r="F1728" s="139">
        <v>41.706249999999997</v>
      </c>
      <c r="G1728" s="139">
        <v>-86.235640000000004</v>
      </c>
      <c r="H1728" s="139" t="s">
        <v>7446</v>
      </c>
      <c r="I1728" s="139" t="s">
        <v>4262</v>
      </c>
      <c r="J1728" s="139" t="s">
        <v>39</v>
      </c>
      <c r="K1728" s="139">
        <v>46556</v>
      </c>
      <c r="L1728" s="139" t="s">
        <v>7447</v>
      </c>
      <c r="M1728" s="139">
        <v>154142</v>
      </c>
      <c r="N1728" s="139" t="s">
        <v>1054</v>
      </c>
    </row>
    <row r="1729" spans="1:14" ht="15.75" customHeight="1">
      <c r="A1729" s="139">
        <v>2018</v>
      </c>
      <c r="B1729" s="100" t="s">
        <v>633</v>
      </c>
      <c r="C1729" s="139" t="s">
        <v>7448</v>
      </c>
      <c r="D1729" s="139">
        <v>1006764</v>
      </c>
      <c r="E1729" s="139" t="s">
        <v>7449</v>
      </c>
      <c r="F1729" s="139">
        <v>35.210360000000001</v>
      </c>
      <c r="G1729" s="139">
        <v>-97.445959999999999</v>
      </c>
      <c r="H1729" s="139" t="s">
        <v>7450</v>
      </c>
      <c r="I1729" s="139" t="s">
        <v>2784</v>
      </c>
      <c r="J1729" s="139" t="s">
        <v>98</v>
      </c>
      <c r="K1729" s="139">
        <v>73019</v>
      </c>
      <c r="L1729" s="139" t="s">
        <v>7451</v>
      </c>
      <c r="M1729" s="139">
        <v>56369</v>
      </c>
      <c r="N1729" s="139" t="s">
        <v>1054</v>
      </c>
    </row>
    <row r="1730" spans="1:14" ht="15.75" customHeight="1">
      <c r="A1730" s="139">
        <v>2018</v>
      </c>
      <c r="B1730" s="100" t="s">
        <v>633</v>
      </c>
      <c r="C1730" s="139" t="s">
        <v>7452</v>
      </c>
      <c r="D1730" s="139">
        <v>1000201</v>
      </c>
      <c r="E1730" s="139" t="s">
        <v>7453</v>
      </c>
      <c r="F1730" s="139">
        <v>35.950142999999997</v>
      </c>
      <c r="G1730" s="139">
        <v>-83.926238999999995</v>
      </c>
      <c r="H1730" s="139" t="s">
        <v>7454</v>
      </c>
      <c r="I1730" s="139" t="s">
        <v>3027</v>
      </c>
      <c r="J1730" s="139" t="s">
        <v>113</v>
      </c>
      <c r="K1730" s="139">
        <v>37996</v>
      </c>
      <c r="L1730" s="139" t="s">
        <v>7455</v>
      </c>
      <c r="M1730" s="139">
        <v>76672</v>
      </c>
      <c r="N1730" s="139" t="s">
        <v>1054</v>
      </c>
    </row>
    <row r="1731" spans="1:14" ht="15.75" customHeight="1">
      <c r="A1731" s="139">
        <v>2018</v>
      </c>
      <c r="B1731" s="100" t="s">
        <v>633</v>
      </c>
      <c r="C1731" s="139" t="s">
        <v>7456</v>
      </c>
      <c r="D1731" s="139">
        <v>1006504</v>
      </c>
      <c r="E1731" s="139" t="s">
        <v>7457</v>
      </c>
      <c r="F1731" s="139">
        <v>40.751745999999997</v>
      </c>
      <c r="G1731" s="139">
        <v>-111.83375599999999</v>
      </c>
      <c r="H1731" s="139" t="s">
        <v>2431</v>
      </c>
      <c r="I1731" s="139" t="s">
        <v>4127</v>
      </c>
      <c r="J1731" s="139" t="s">
        <v>118</v>
      </c>
      <c r="K1731" s="139">
        <v>84113</v>
      </c>
      <c r="L1731" s="139" t="s">
        <v>7458</v>
      </c>
      <c r="M1731" s="139">
        <v>80160</v>
      </c>
      <c r="N1731" s="139" t="s">
        <v>1054</v>
      </c>
    </row>
    <row r="1732" spans="1:14" ht="15.75" customHeight="1">
      <c r="A1732" s="139">
        <v>2018</v>
      </c>
      <c r="B1732" s="100" t="s">
        <v>633</v>
      </c>
      <c r="C1732" s="139" t="s">
        <v>7459</v>
      </c>
      <c r="D1732" s="139">
        <v>1001929</v>
      </c>
      <c r="E1732" s="139" t="s">
        <v>7460</v>
      </c>
      <c r="F1732" s="139">
        <v>38.035780000000003</v>
      </c>
      <c r="G1732" s="139">
        <v>-78.514095999999995</v>
      </c>
      <c r="H1732" s="139" t="s">
        <v>7461</v>
      </c>
      <c r="I1732" s="139" t="s">
        <v>7462</v>
      </c>
      <c r="J1732" s="139" t="s">
        <v>123</v>
      </c>
      <c r="K1732" s="139">
        <v>22903</v>
      </c>
      <c r="L1732" s="139" t="s">
        <v>7463</v>
      </c>
      <c r="M1732" s="139">
        <v>84137</v>
      </c>
      <c r="N1732" s="139" t="s">
        <v>1054</v>
      </c>
    </row>
    <row r="1733" spans="1:14" ht="15.75" customHeight="1">
      <c r="A1733" s="139">
        <v>2018</v>
      </c>
      <c r="B1733" s="100" t="s">
        <v>633</v>
      </c>
      <c r="C1733" s="139" t="s">
        <v>7464</v>
      </c>
      <c r="D1733" s="139">
        <v>1005073</v>
      </c>
      <c r="E1733" s="139" t="s">
        <v>7465</v>
      </c>
      <c r="F1733" s="139">
        <v>45.968499999999999</v>
      </c>
      <c r="G1733" s="139">
        <v>-86.254000000000005</v>
      </c>
      <c r="H1733" s="139" t="s">
        <v>7466</v>
      </c>
      <c r="I1733" s="139" t="s">
        <v>7467</v>
      </c>
      <c r="J1733" s="139" t="s">
        <v>61</v>
      </c>
      <c r="K1733" s="139">
        <v>49854</v>
      </c>
      <c r="L1733" s="139" t="s">
        <v>7468</v>
      </c>
      <c r="M1733" s="139">
        <v>60401</v>
      </c>
      <c r="N1733" s="139" t="s">
        <v>1160</v>
      </c>
    </row>
    <row r="1734" spans="1:14" ht="15.75" customHeight="1">
      <c r="A1734" s="139">
        <v>2018</v>
      </c>
      <c r="B1734" s="100" t="s">
        <v>633</v>
      </c>
      <c r="C1734" s="139" t="s">
        <v>7469</v>
      </c>
      <c r="D1734" s="139">
        <v>1005367</v>
      </c>
      <c r="E1734" s="139" t="s">
        <v>7470</v>
      </c>
      <c r="F1734" s="139">
        <v>38.692183</v>
      </c>
      <c r="G1734" s="139">
        <v>-77.133477999999997</v>
      </c>
      <c r="H1734" s="139" t="s">
        <v>7471</v>
      </c>
      <c r="I1734" s="139" t="s">
        <v>7472</v>
      </c>
      <c r="J1734" s="139" t="s">
        <v>123</v>
      </c>
      <c r="K1734" s="139">
        <v>22060</v>
      </c>
      <c r="M1734" s="139">
        <v>26185</v>
      </c>
      <c r="N1734" s="139" t="s">
        <v>1054</v>
      </c>
    </row>
    <row r="1735" spans="1:14" ht="15.75" customHeight="1">
      <c r="A1735" s="139">
        <v>2018</v>
      </c>
      <c r="B1735" s="100" t="s">
        <v>633</v>
      </c>
      <c r="C1735" s="139" t="s">
        <v>7473</v>
      </c>
      <c r="D1735" s="139">
        <v>1003631</v>
      </c>
      <c r="E1735" s="139" t="s">
        <v>7474</v>
      </c>
      <c r="F1735" s="139">
        <v>31.820018999999998</v>
      </c>
      <c r="G1735" s="139">
        <v>-106.431044</v>
      </c>
      <c r="H1735" s="139" t="s">
        <v>1742</v>
      </c>
      <c r="I1735" s="139" t="s">
        <v>1742</v>
      </c>
      <c r="J1735" s="139" t="s">
        <v>115</v>
      </c>
      <c r="K1735" s="139">
        <v>79916</v>
      </c>
      <c r="M1735" s="139">
        <v>34950</v>
      </c>
      <c r="N1735" s="139" t="s">
        <v>1054</v>
      </c>
    </row>
    <row r="1736" spans="1:14" ht="15.75" customHeight="1">
      <c r="A1736" s="139">
        <v>2018</v>
      </c>
      <c r="B1736" s="100" t="s">
        <v>633</v>
      </c>
      <c r="C1736" s="139" t="s">
        <v>7475</v>
      </c>
      <c r="D1736" s="139">
        <v>1005522</v>
      </c>
      <c r="E1736" s="139" t="s">
        <v>7476</v>
      </c>
      <c r="F1736" s="139">
        <v>39.434441999999997</v>
      </c>
      <c r="G1736" s="139">
        <v>-77.446769000000003</v>
      </c>
      <c r="H1736" s="139" t="s">
        <v>4179</v>
      </c>
      <c r="I1736" s="139" t="s">
        <v>7477</v>
      </c>
      <c r="J1736" s="139" t="s">
        <v>55</v>
      </c>
      <c r="K1736" s="139">
        <v>21702</v>
      </c>
      <c r="M1736" s="139">
        <v>8083</v>
      </c>
      <c r="N1736" s="139" t="s">
        <v>1054</v>
      </c>
    </row>
    <row r="1737" spans="1:14" ht="15.75" customHeight="1">
      <c r="A1737" s="139">
        <v>2018</v>
      </c>
      <c r="B1737" s="100" t="s">
        <v>633</v>
      </c>
      <c r="C1737" s="139" t="s">
        <v>7478</v>
      </c>
      <c r="D1737" s="139">
        <v>1002108</v>
      </c>
      <c r="E1737" s="139" t="s">
        <v>7479</v>
      </c>
      <c r="F1737" s="139">
        <v>34.646943999999998</v>
      </c>
      <c r="G1737" s="139">
        <v>-86.673055000000005</v>
      </c>
      <c r="H1737" s="139" t="s">
        <v>7480</v>
      </c>
      <c r="I1737" s="139" t="s">
        <v>1214</v>
      </c>
      <c r="J1737" s="139" t="s">
        <v>3</v>
      </c>
      <c r="K1737" s="139">
        <v>35898</v>
      </c>
      <c r="M1737" s="139">
        <v>24781</v>
      </c>
      <c r="N1737" s="139" t="s">
        <v>1054</v>
      </c>
    </row>
    <row r="1738" spans="1:14" ht="15.75" customHeight="1">
      <c r="A1738" s="139">
        <v>2018</v>
      </c>
      <c r="B1738" s="100" t="s">
        <v>633</v>
      </c>
      <c r="C1738" s="139" t="s">
        <v>7481</v>
      </c>
      <c r="D1738" s="139">
        <v>1007086</v>
      </c>
      <c r="E1738" s="139" t="s">
        <v>7482</v>
      </c>
      <c r="F1738" s="139">
        <v>40.827115999999997</v>
      </c>
      <c r="G1738" s="139">
        <v>-91.283193999999995</v>
      </c>
      <c r="H1738" s="139" t="s">
        <v>3821</v>
      </c>
      <c r="I1738" s="139" t="s">
        <v>1179</v>
      </c>
      <c r="J1738" s="139" t="s">
        <v>42</v>
      </c>
      <c r="K1738" s="139">
        <v>52638</v>
      </c>
      <c r="L1738" s="139" t="s">
        <v>7483</v>
      </c>
      <c r="M1738" s="139">
        <v>46356</v>
      </c>
      <c r="N1738" s="139" t="s">
        <v>1054</v>
      </c>
    </row>
    <row r="1739" spans="1:14" ht="15.75" customHeight="1">
      <c r="A1739" s="139">
        <v>2018</v>
      </c>
      <c r="B1739" s="100" t="s">
        <v>633</v>
      </c>
      <c r="C1739" s="139" t="s">
        <v>7484</v>
      </c>
      <c r="D1739" s="139">
        <v>1001818</v>
      </c>
      <c r="E1739" s="139" t="s">
        <v>7485</v>
      </c>
      <c r="F1739" s="139">
        <v>37.180556000000003</v>
      </c>
      <c r="G1739" s="139">
        <v>-80.541111000000001</v>
      </c>
      <c r="H1739" s="139" t="s">
        <v>7486</v>
      </c>
      <c r="I1739" s="139" t="s">
        <v>2316</v>
      </c>
      <c r="J1739" s="139" t="s">
        <v>123</v>
      </c>
      <c r="K1739" s="139">
        <v>24143</v>
      </c>
      <c r="M1739" s="139">
        <v>144537</v>
      </c>
      <c r="N1739" s="139" t="s">
        <v>1054</v>
      </c>
    </row>
    <row r="1740" spans="1:14" ht="15.75" customHeight="1">
      <c r="A1740" s="139">
        <v>2018</v>
      </c>
      <c r="B1740" s="100" t="s">
        <v>633</v>
      </c>
      <c r="C1740" s="139" t="s">
        <v>7487</v>
      </c>
      <c r="D1740" s="139">
        <v>1005492</v>
      </c>
      <c r="E1740" s="139" t="s">
        <v>7488</v>
      </c>
      <c r="F1740" s="139">
        <v>38.990611000000001</v>
      </c>
      <c r="G1740" s="139">
        <v>-104.860572</v>
      </c>
      <c r="H1740" s="139" t="s">
        <v>7489</v>
      </c>
      <c r="I1740" s="139" t="s">
        <v>1743</v>
      </c>
      <c r="J1740" s="139" t="s">
        <v>17</v>
      </c>
      <c r="K1740" s="139">
        <v>80840</v>
      </c>
      <c r="M1740" s="139">
        <v>26619</v>
      </c>
      <c r="N1740" s="139" t="s">
        <v>1054</v>
      </c>
    </row>
    <row r="1741" spans="1:14" ht="15.75" customHeight="1">
      <c r="A1741" s="139">
        <v>2018</v>
      </c>
      <c r="B1741" s="100" t="s">
        <v>633</v>
      </c>
      <c r="C1741" s="139" t="s">
        <v>7490</v>
      </c>
      <c r="D1741" s="139">
        <v>1003145</v>
      </c>
      <c r="E1741" s="139" t="s">
        <v>7491</v>
      </c>
      <c r="F1741" s="139">
        <v>44.054519999999997</v>
      </c>
      <c r="G1741" s="139">
        <v>-75.795919999999995</v>
      </c>
      <c r="H1741" s="139" t="s">
        <v>7492</v>
      </c>
      <c r="I1741" s="139" t="s">
        <v>1327</v>
      </c>
      <c r="J1741" s="139" t="s">
        <v>87</v>
      </c>
      <c r="K1741" s="139">
        <v>13602</v>
      </c>
      <c r="M1741" s="139">
        <v>37760</v>
      </c>
      <c r="N1741" s="139" t="s">
        <v>1054</v>
      </c>
    </row>
    <row r="1742" spans="1:14" ht="15.75" customHeight="1">
      <c r="A1742" s="139">
        <v>2018</v>
      </c>
      <c r="B1742" s="100" t="s">
        <v>633</v>
      </c>
      <c r="C1742" s="139" t="s">
        <v>7493</v>
      </c>
      <c r="D1742" s="139">
        <v>1002747</v>
      </c>
      <c r="E1742" s="139" t="s">
        <v>7494</v>
      </c>
      <c r="F1742" s="139">
        <v>40.86</v>
      </c>
      <c r="G1742" s="139">
        <v>-72.869583000000006</v>
      </c>
      <c r="H1742" s="139" t="s">
        <v>7495</v>
      </c>
      <c r="I1742" s="139" t="s">
        <v>2144</v>
      </c>
      <c r="J1742" s="139" t="s">
        <v>87</v>
      </c>
      <c r="K1742" s="139">
        <v>11973</v>
      </c>
      <c r="M1742" s="139">
        <v>36034</v>
      </c>
      <c r="N1742" s="139" t="s">
        <v>1054</v>
      </c>
    </row>
    <row r="1743" spans="1:14" ht="15.75" customHeight="1">
      <c r="A1743" s="139">
        <v>2018</v>
      </c>
      <c r="B1743" s="100" t="s">
        <v>633</v>
      </c>
      <c r="C1743" s="139" t="s">
        <v>7496</v>
      </c>
      <c r="D1743" s="139">
        <v>1002109</v>
      </c>
      <c r="E1743" s="139" t="s">
        <v>7497</v>
      </c>
      <c r="F1743" s="139">
        <v>35.924719000000003</v>
      </c>
      <c r="G1743" s="139">
        <v>-84.390139000000005</v>
      </c>
      <c r="H1743" s="139" t="s">
        <v>7498</v>
      </c>
      <c r="I1743" s="139" t="s">
        <v>1710</v>
      </c>
      <c r="J1743" s="139" t="s">
        <v>113</v>
      </c>
      <c r="K1743" s="139">
        <v>37830</v>
      </c>
      <c r="M1743" s="139">
        <v>36282</v>
      </c>
      <c r="N1743" s="139" t="s">
        <v>1054</v>
      </c>
    </row>
    <row r="1744" spans="1:14" ht="15.75" customHeight="1">
      <c r="A1744" s="139">
        <v>2018</v>
      </c>
      <c r="B1744" s="100" t="s">
        <v>633</v>
      </c>
      <c r="C1744" s="139" t="s">
        <v>7499</v>
      </c>
      <c r="D1744" s="139">
        <v>1006655</v>
      </c>
      <c r="E1744" s="139" t="s">
        <v>7500</v>
      </c>
      <c r="F1744" s="139">
        <v>35.984400000000001</v>
      </c>
      <c r="G1744" s="139">
        <v>-84.261300000000006</v>
      </c>
      <c r="H1744" s="139" t="s">
        <v>7501</v>
      </c>
      <c r="I1744" s="139" t="s">
        <v>3522</v>
      </c>
      <c r="J1744" s="139" t="s">
        <v>113</v>
      </c>
      <c r="K1744" s="139">
        <v>37831</v>
      </c>
      <c r="M1744" s="139">
        <v>50956</v>
      </c>
      <c r="N1744" s="139" t="s">
        <v>1054</v>
      </c>
    </row>
    <row r="1745" spans="1:14" ht="15.75" customHeight="1">
      <c r="A1745" s="139">
        <v>2018</v>
      </c>
      <c r="B1745" s="100" t="s">
        <v>633</v>
      </c>
      <c r="C1745" s="139" t="s">
        <v>7502</v>
      </c>
      <c r="D1745" s="139">
        <v>1006552</v>
      </c>
      <c r="E1745" s="139" t="s">
        <v>7503</v>
      </c>
      <c r="F1745" s="139">
        <v>38.90005</v>
      </c>
      <c r="G1745" s="139">
        <v>-98.84066</v>
      </c>
      <c r="H1745" s="139" t="s">
        <v>7504</v>
      </c>
      <c r="I1745" s="139" t="s">
        <v>4317</v>
      </c>
      <c r="J1745" s="139" t="s">
        <v>44</v>
      </c>
      <c r="K1745" s="139">
        <v>67665</v>
      </c>
      <c r="L1745" s="139" t="s">
        <v>6019</v>
      </c>
      <c r="M1745" s="139">
        <v>51873</v>
      </c>
      <c r="N1745" s="139" t="s">
        <v>1054</v>
      </c>
    </row>
    <row r="1746" spans="1:14" ht="15.75" customHeight="1">
      <c r="A1746" s="139">
        <v>2018</v>
      </c>
      <c r="B1746" s="100" t="s">
        <v>633</v>
      </c>
      <c r="C1746" s="139" t="s">
        <v>7505</v>
      </c>
      <c r="D1746" s="139">
        <v>1000134</v>
      </c>
      <c r="E1746" s="139" t="s">
        <v>7506</v>
      </c>
      <c r="F1746" s="139">
        <v>40.627800000000001</v>
      </c>
      <c r="G1746" s="139">
        <v>-80.238900000000001</v>
      </c>
      <c r="H1746" s="139" t="s">
        <v>7507</v>
      </c>
      <c r="I1746" s="139" t="s">
        <v>1372</v>
      </c>
      <c r="J1746" s="139" t="s">
        <v>103</v>
      </c>
      <c r="K1746" s="139">
        <v>15001</v>
      </c>
      <c r="L1746" s="139" t="s">
        <v>5845</v>
      </c>
      <c r="M1746" s="139">
        <v>52601</v>
      </c>
      <c r="N1746" s="139" t="s">
        <v>1054</v>
      </c>
    </row>
    <row r="1747" spans="1:14" ht="15.75" customHeight="1">
      <c r="A1747" s="139">
        <v>2018</v>
      </c>
      <c r="B1747" s="100" t="s">
        <v>633</v>
      </c>
      <c r="C1747" s="139" t="s">
        <v>7508</v>
      </c>
      <c r="D1747" s="139">
        <v>1002052</v>
      </c>
      <c r="E1747" s="139" t="s">
        <v>7509</v>
      </c>
      <c r="F1747" s="139">
        <v>34.962699999999998</v>
      </c>
      <c r="G1747" s="139">
        <v>-85.727869999999996</v>
      </c>
      <c r="H1747" s="139" t="s">
        <v>2032</v>
      </c>
      <c r="I1747" s="139" t="s">
        <v>1290</v>
      </c>
      <c r="J1747" s="139" t="s">
        <v>3</v>
      </c>
      <c r="K1747" s="139">
        <v>35740</v>
      </c>
      <c r="L1747" s="139" t="s">
        <v>5845</v>
      </c>
      <c r="M1747" s="139">
        <v>57822</v>
      </c>
      <c r="N1747" s="139" t="s">
        <v>1054</v>
      </c>
    </row>
    <row r="1748" spans="1:14" ht="15.75" customHeight="1">
      <c r="A1748" s="139">
        <v>2018</v>
      </c>
      <c r="B1748" s="100" t="s">
        <v>633</v>
      </c>
      <c r="C1748" s="139" t="s">
        <v>7510</v>
      </c>
      <c r="D1748" s="139">
        <v>1002300</v>
      </c>
      <c r="E1748" s="139" t="s">
        <v>7511</v>
      </c>
      <c r="F1748" s="139">
        <v>41.65164</v>
      </c>
      <c r="G1748" s="139">
        <v>-87.474299999999999</v>
      </c>
      <c r="H1748" s="139" t="s">
        <v>7512</v>
      </c>
      <c r="I1748" s="139" t="s">
        <v>1761</v>
      </c>
      <c r="J1748" s="139" t="s">
        <v>39</v>
      </c>
      <c r="K1748" s="139">
        <v>46312</v>
      </c>
      <c r="L1748" s="139" t="s">
        <v>5845</v>
      </c>
      <c r="M1748" s="139">
        <v>33422</v>
      </c>
      <c r="N1748" s="139" t="s">
        <v>1054</v>
      </c>
    </row>
    <row r="1749" spans="1:14" ht="15.75" customHeight="1">
      <c r="A1749" s="139">
        <v>2018</v>
      </c>
      <c r="B1749" s="100" t="s">
        <v>633</v>
      </c>
      <c r="C1749" s="139" t="s">
        <v>7513</v>
      </c>
      <c r="D1749" s="139">
        <v>1002303</v>
      </c>
      <c r="E1749" s="139" t="s">
        <v>7514</v>
      </c>
      <c r="F1749" s="139">
        <v>29.723669999999998</v>
      </c>
      <c r="G1749" s="139">
        <v>-95.244039999999998</v>
      </c>
      <c r="H1749" s="139" t="s">
        <v>7515</v>
      </c>
      <c r="I1749" s="139" t="s">
        <v>1087</v>
      </c>
      <c r="J1749" s="139" t="s">
        <v>115</v>
      </c>
      <c r="K1749" s="139">
        <v>77547</v>
      </c>
      <c r="L1749" s="139" t="s">
        <v>5845</v>
      </c>
      <c r="M1749" s="139">
        <v>43180</v>
      </c>
      <c r="N1749" s="139" t="s">
        <v>1054</v>
      </c>
    </row>
    <row r="1750" spans="1:14" ht="15.75" customHeight="1">
      <c r="A1750" s="139">
        <v>2018</v>
      </c>
      <c r="B1750" s="100" t="s">
        <v>633</v>
      </c>
      <c r="C1750" s="139" t="s">
        <v>7516</v>
      </c>
      <c r="D1750" s="139">
        <v>1006123</v>
      </c>
      <c r="E1750" s="139" t="s">
        <v>7517</v>
      </c>
      <c r="F1750" s="139">
        <v>41.491660000000003</v>
      </c>
      <c r="G1750" s="139">
        <v>-82.875</v>
      </c>
      <c r="H1750" s="139" t="s">
        <v>1347</v>
      </c>
      <c r="I1750" s="139" t="s">
        <v>2832</v>
      </c>
      <c r="J1750" s="139" t="s">
        <v>95</v>
      </c>
      <c r="K1750" s="139">
        <v>43433</v>
      </c>
      <c r="L1750" s="139" t="s">
        <v>5845</v>
      </c>
      <c r="M1750" s="139">
        <v>38326</v>
      </c>
      <c r="N1750" s="139" t="s">
        <v>1054</v>
      </c>
    </row>
    <row r="1751" spans="1:14" ht="15.75" customHeight="1">
      <c r="A1751" s="139">
        <v>2018</v>
      </c>
      <c r="B1751" s="100" t="s">
        <v>633</v>
      </c>
      <c r="C1751" s="139" t="s">
        <v>7518</v>
      </c>
      <c r="D1751" s="139">
        <v>1002245</v>
      </c>
      <c r="E1751" s="139" t="s">
        <v>7519</v>
      </c>
      <c r="F1751" s="139">
        <v>30.381789999999999</v>
      </c>
      <c r="G1751" s="139">
        <v>-81.637929999999997</v>
      </c>
      <c r="H1751" s="139" t="s">
        <v>1428</v>
      </c>
      <c r="I1751" s="139" t="s">
        <v>1429</v>
      </c>
      <c r="J1751" s="139" t="s">
        <v>26</v>
      </c>
      <c r="K1751" s="139">
        <v>32208</v>
      </c>
      <c r="L1751" s="139" t="s">
        <v>5845</v>
      </c>
      <c r="M1751" s="139">
        <v>28030</v>
      </c>
      <c r="N1751" s="139" t="s">
        <v>1054</v>
      </c>
    </row>
    <row r="1752" spans="1:14" ht="15.75" customHeight="1">
      <c r="A1752" s="139">
        <v>2018</v>
      </c>
      <c r="B1752" s="100" t="s">
        <v>633</v>
      </c>
      <c r="C1752" s="139" t="s">
        <v>7520</v>
      </c>
      <c r="D1752" s="139">
        <v>1002306</v>
      </c>
      <c r="E1752" s="139" t="s">
        <v>7521</v>
      </c>
      <c r="F1752" s="139">
        <v>36.825789999999998</v>
      </c>
      <c r="G1752" s="139">
        <v>-76.286249999999995</v>
      </c>
      <c r="H1752" s="139" t="s">
        <v>3166</v>
      </c>
      <c r="I1752" s="139" t="s">
        <v>7522</v>
      </c>
      <c r="J1752" s="139" t="s">
        <v>123</v>
      </c>
      <c r="K1752" s="139">
        <v>23523</v>
      </c>
      <c r="L1752" s="139" t="s">
        <v>5845</v>
      </c>
      <c r="M1752" s="139">
        <v>26401</v>
      </c>
      <c r="N1752" s="139" t="s">
        <v>1054</v>
      </c>
    </row>
    <row r="1753" spans="1:14" ht="15.75" customHeight="1">
      <c r="A1753" s="139">
        <v>2018</v>
      </c>
      <c r="B1753" s="100" t="s">
        <v>633</v>
      </c>
      <c r="C1753" s="139" t="s">
        <v>7523</v>
      </c>
      <c r="D1753" s="139">
        <v>1001998</v>
      </c>
      <c r="E1753" s="139" t="s">
        <v>7524</v>
      </c>
      <c r="F1753" s="139">
        <v>32.718311</v>
      </c>
      <c r="G1753" s="139">
        <v>-115.11152</v>
      </c>
      <c r="H1753" s="139" t="s">
        <v>7525</v>
      </c>
      <c r="I1753" s="139" t="s">
        <v>7526</v>
      </c>
      <c r="J1753" s="139" t="s">
        <v>15</v>
      </c>
      <c r="K1753" s="139">
        <v>92243</v>
      </c>
      <c r="L1753" s="139" t="s">
        <v>5845</v>
      </c>
      <c r="M1753" s="139">
        <v>75049</v>
      </c>
      <c r="N1753" s="139" t="s">
        <v>1054</v>
      </c>
    </row>
    <row r="1754" spans="1:14" ht="15.75" customHeight="1">
      <c r="A1754" s="139">
        <v>2018</v>
      </c>
      <c r="B1754" s="100" t="s">
        <v>633</v>
      </c>
      <c r="C1754" s="139" t="s">
        <v>7527</v>
      </c>
      <c r="D1754" s="139">
        <v>1002153</v>
      </c>
      <c r="E1754" s="139" t="s">
        <v>7528</v>
      </c>
      <c r="F1754" s="139">
        <v>46.104100000000003</v>
      </c>
      <c r="G1754" s="139">
        <v>-122.9721</v>
      </c>
      <c r="H1754" s="139" t="s">
        <v>7529</v>
      </c>
      <c r="I1754" s="139" t="s">
        <v>2270</v>
      </c>
      <c r="J1754" s="139" t="s">
        <v>100</v>
      </c>
      <c r="K1754" s="139">
        <v>97048</v>
      </c>
      <c r="L1754" s="139" t="s">
        <v>5845</v>
      </c>
      <c r="M1754" s="139">
        <v>46788</v>
      </c>
      <c r="N1754" s="139" t="s">
        <v>1054</v>
      </c>
    </row>
    <row r="1755" spans="1:14" ht="15.75" customHeight="1">
      <c r="A1755" s="139">
        <v>2018</v>
      </c>
      <c r="B1755" s="100" t="s">
        <v>633</v>
      </c>
      <c r="C1755" s="139" t="s">
        <v>7530</v>
      </c>
      <c r="D1755" s="139">
        <v>1006058</v>
      </c>
      <c r="E1755" s="139" t="s">
        <v>7531</v>
      </c>
      <c r="F1755" s="139">
        <v>38.684345999999998</v>
      </c>
      <c r="G1755" s="139">
        <v>-86.715097</v>
      </c>
      <c r="H1755" s="139" t="s">
        <v>5519</v>
      </c>
      <c r="I1755" s="139" t="s">
        <v>2466</v>
      </c>
      <c r="J1755" s="139" t="s">
        <v>39</v>
      </c>
      <c r="K1755" s="139">
        <v>47581</v>
      </c>
      <c r="L1755" s="139" t="s">
        <v>5845</v>
      </c>
      <c r="M1755" s="139">
        <v>55593</v>
      </c>
      <c r="N1755" s="139" t="s">
        <v>1054</v>
      </c>
    </row>
    <row r="1756" spans="1:14" ht="15.75" customHeight="1">
      <c r="A1756" s="139">
        <v>2018</v>
      </c>
      <c r="B1756" s="100" t="s">
        <v>633</v>
      </c>
      <c r="C1756" s="139" t="s">
        <v>7532</v>
      </c>
      <c r="D1756" s="139">
        <v>1002313</v>
      </c>
      <c r="E1756" s="139" t="s">
        <v>7533</v>
      </c>
      <c r="F1756" s="139">
        <v>40.986265000000003</v>
      </c>
      <c r="G1756" s="139">
        <v>-91.188720000000004</v>
      </c>
      <c r="H1756" s="139" t="s">
        <v>7534</v>
      </c>
      <c r="I1756" s="139" t="s">
        <v>1179</v>
      </c>
      <c r="J1756" s="139" t="s">
        <v>42</v>
      </c>
      <c r="K1756" s="139">
        <v>52637</v>
      </c>
      <c r="L1756" s="139" t="s">
        <v>5845</v>
      </c>
      <c r="M1756" s="139">
        <v>56528</v>
      </c>
      <c r="N1756" s="139" t="s">
        <v>1054</v>
      </c>
    </row>
    <row r="1757" spans="1:14" ht="15.75" customHeight="1">
      <c r="A1757" s="139">
        <v>2018</v>
      </c>
      <c r="B1757" s="100" t="s">
        <v>633</v>
      </c>
      <c r="C1757" s="139" t="s">
        <v>7535</v>
      </c>
      <c r="D1757" s="139">
        <v>1002314</v>
      </c>
      <c r="E1757" s="139" t="s">
        <v>7536</v>
      </c>
      <c r="F1757" s="139">
        <v>41.057130999999998</v>
      </c>
      <c r="G1757" s="139">
        <v>-76.661297000000005</v>
      </c>
      <c r="H1757" s="139" t="s">
        <v>3788</v>
      </c>
      <c r="I1757" s="139" t="s">
        <v>3924</v>
      </c>
      <c r="J1757" s="139" t="s">
        <v>103</v>
      </c>
      <c r="K1757" s="139">
        <v>17821</v>
      </c>
      <c r="L1757" s="139" t="s">
        <v>5845</v>
      </c>
      <c r="M1757" s="139">
        <v>64987</v>
      </c>
      <c r="N1757" s="139" t="s">
        <v>1054</v>
      </c>
    </row>
    <row r="1758" spans="1:14" ht="15.75" customHeight="1">
      <c r="A1758" s="139">
        <v>2018</v>
      </c>
      <c r="B1758" s="100" t="s">
        <v>633</v>
      </c>
      <c r="C1758" s="139" t="s">
        <v>7537</v>
      </c>
      <c r="D1758" s="139">
        <v>1000030</v>
      </c>
      <c r="E1758" s="139" t="s">
        <v>7538</v>
      </c>
      <c r="F1758" s="139">
        <v>40.915581000000003</v>
      </c>
      <c r="G1758" s="139">
        <v>-112.734253</v>
      </c>
      <c r="H1758" s="139" t="s">
        <v>7539</v>
      </c>
      <c r="I1758" s="139" t="s">
        <v>7540</v>
      </c>
      <c r="J1758" s="139" t="s">
        <v>118</v>
      </c>
      <c r="K1758" s="139">
        <v>84029</v>
      </c>
      <c r="L1758" s="139" t="s">
        <v>2061</v>
      </c>
      <c r="M1758" s="139">
        <v>335143</v>
      </c>
      <c r="N1758" s="139" t="s">
        <v>2536</v>
      </c>
    </row>
    <row r="1759" spans="1:14" ht="15.75" customHeight="1">
      <c r="A1759" s="139">
        <v>2018</v>
      </c>
      <c r="B1759" s="100" t="s">
        <v>633</v>
      </c>
      <c r="C1759" s="139" t="s">
        <v>7541</v>
      </c>
      <c r="D1759" s="139">
        <v>1005512</v>
      </c>
      <c r="E1759" s="139" t="s">
        <v>7542</v>
      </c>
      <c r="F1759" s="139">
        <v>41.401197000000003</v>
      </c>
      <c r="G1759" s="139">
        <v>-73.96508</v>
      </c>
      <c r="H1759" s="139" t="s">
        <v>7543</v>
      </c>
      <c r="I1759" s="139" t="s">
        <v>3373</v>
      </c>
      <c r="J1759" s="139" t="s">
        <v>87</v>
      </c>
      <c r="K1759" s="139">
        <v>10996</v>
      </c>
      <c r="M1759" s="139">
        <v>30959</v>
      </c>
      <c r="N1759" s="139" t="s">
        <v>1054</v>
      </c>
    </row>
    <row r="1760" spans="1:14" ht="15.75" customHeight="1">
      <c r="A1760" s="139">
        <v>2018</v>
      </c>
      <c r="B1760" s="100" t="s">
        <v>633</v>
      </c>
      <c r="C1760" s="139" t="s">
        <v>7544</v>
      </c>
      <c r="D1760" s="139">
        <v>1002237</v>
      </c>
      <c r="E1760" s="139" t="s">
        <v>7545</v>
      </c>
      <c r="F1760" s="139">
        <v>34.231169999999999</v>
      </c>
      <c r="G1760" s="139">
        <v>-116.05328900000001</v>
      </c>
      <c r="H1760" s="139" t="s">
        <v>7546</v>
      </c>
      <c r="I1760" s="139" t="s">
        <v>7547</v>
      </c>
      <c r="J1760" s="139" t="s">
        <v>15</v>
      </c>
      <c r="K1760" s="139">
        <v>92278</v>
      </c>
      <c r="M1760" s="139">
        <v>56832</v>
      </c>
      <c r="N1760" s="139" t="s">
        <v>1054</v>
      </c>
    </row>
    <row r="1761" spans="1:14" ht="15.75" customHeight="1">
      <c r="A1761" s="139">
        <v>2018</v>
      </c>
      <c r="B1761" s="100" t="s">
        <v>633</v>
      </c>
      <c r="C1761" s="139" t="s">
        <v>7548</v>
      </c>
      <c r="D1761" s="139">
        <v>1005937</v>
      </c>
      <c r="E1761" s="139" t="s">
        <v>7549</v>
      </c>
      <c r="F1761" s="139">
        <v>38.596600000000002</v>
      </c>
      <c r="G1761" s="139">
        <v>-77.181599000000006</v>
      </c>
      <c r="H1761" s="139" t="s">
        <v>7550</v>
      </c>
      <c r="I1761" s="139" t="s">
        <v>7551</v>
      </c>
      <c r="J1761" s="139" t="s">
        <v>55</v>
      </c>
      <c r="K1761" s="139">
        <v>20640</v>
      </c>
      <c r="M1761" s="139">
        <v>38532</v>
      </c>
      <c r="N1761" s="139" t="s">
        <v>1054</v>
      </c>
    </row>
    <row r="1762" spans="1:14" ht="15.75" customHeight="1">
      <c r="A1762" s="139">
        <v>2018</v>
      </c>
      <c r="B1762" s="100" t="s">
        <v>633</v>
      </c>
      <c r="C1762" s="139" t="s">
        <v>7552</v>
      </c>
      <c r="D1762" s="139">
        <v>1006000</v>
      </c>
      <c r="E1762" s="139" t="s">
        <v>7553</v>
      </c>
      <c r="F1762" s="139">
        <v>38.841611</v>
      </c>
      <c r="G1762" s="139">
        <v>-86.848304999999996</v>
      </c>
      <c r="H1762" s="139" t="s">
        <v>7554</v>
      </c>
      <c r="I1762" s="139" t="s">
        <v>7555</v>
      </c>
      <c r="J1762" s="139" t="s">
        <v>39</v>
      </c>
      <c r="K1762" s="139">
        <v>47522</v>
      </c>
      <c r="M1762" s="139">
        <v>24160</v>
      </c>
      <c r="N1762" s="139" t="s">
        <v>1054</v>
      </c>
    </row>
    <row r="1763" spans="1:14" ht="15.75" customHeight="1">
      <c r="A1763" s="139">
        <v>2018</v>
      </c>
      <c r="B1763" s="100" t="s">
        <v>633</v>
      </c>
      <c r="C1763" s="139" t="s">
        <v>7556</v>
      </c>
      <c r="D1763" s="139">
        <v>1008027</v>
      </c>
      <c r="E1763" s="139" t="s">
        <v>7557</v>
      </c>
      <c r="F1763" s="139">
        <v>36.940277999999999</v>
      </c>
      <c r="G1763" s="139">
        <v>-76.300278000000006</v>
      </c>
      <c r="H1763" s="139" t="s">
        <v>3166</v>
      </c>
      <c r="I1763" s="139" t="s">
        <v>7522</v>
      </c>
      <c r="J1763" s="139" t="s">
        <v>123</v>
      </c>
      <c r="K1763" s="139">
        <v>23511</v>
      </c>
      <c r="M1763" s="139">
        <v>97687</v>
      </c>
      <c r="N1763" s="139" t="s">
        <v>1054</v>
      </c>
    </row>
    <row r="1764" spans="1:14" ht="15.75" customHeight="1">
      <c r="A1764" s="139">
        <v>2018</v>
      </c>
      <c r="B1764" s="100" t="s">
        <v>633</v>
      </c>
      <c r="C1764" s="139" t="s">
        <v>7558</v>
      </c>
      <c r="D1764" s="139">
        <v>1007658</v>
      </c>
      <c r="E1764" s="139" t="s">
        <v>7559</v>
      </c>
      <c r="F1764" s="139">
        <v>47.257694000000001</v>
      </c>
      <c r="G1764" s="139">
        <v>-122.395259</v>
      </c>
      <c r="H1764" s="139" t="s">
        <v>3715</v>
      </c>
      <c r="I1764" s="139" t="s">
        <v>7560</v>
      </c>
      <c r="J1764" s="139" t="s">
        <v>126</v>
      </c>
      <c r="K1764" s="139">
        <v>98421</v>
      </c>
      <c r="L1764" s="139" t="s">
        <v>7561</v>
      </c>
      <c r="M1764" s="139">
        <v>128725</v>
      </c>
      <c r="N1764" s="139" t="s">
        <v>1306</v>
      </c>
    </row>
    <row r="1765" spans="1:14" ht="15.75" customHeight="1">
      <c r="A1765" s="139">
        <v>2018</v>
      </c>
      <c r="B1765" s="100" t="s">
        <v>633</v>
      </c>
      <c r="C1765" s="139" t="s">
        <v>7562</v>
      </c>
      <c r="D1765" s="139">
        <v>1006646</v>
      </c>
      <c r="E1765" s="139" t="s">
        <v>7563</v>
      </c>
      <c r="F1765" s="139">
        <v>39.003914000000002</v>
      </c>
      <c r="G1765" s="139">
        <v>-77.099119000000002</v>
      </c>
      <c r="H1765" s="139" t="s">
        <v>5658</v>
      </c>
      <c r="I1765" s="139" t="s">
        <v>2316</v>
      </c>
      <c r="J1765" s="139" t="s">
        <v>55</v>
      </c>
      <c r="K1765" s="139">
        <v>20892</v>
      </c>
      <c r="M1765" s="139">
        <v>206912</v>
      </c>
      <c r="N1765" s="139" t="s">
        <v>1054</v>
      </c>
    </row>
    <row r="1766" spans="1:14" ht="15.75" customHeight="1">
      <c r="A1766" s="139">
        <v>2018</v>
      </c>
      <c r="B1766" s="100" t="s">
        <v>633</v>
      </c>
      <c r="C1766" s="139" t="s">
        <v>7564</v>
      </c>
      <c r="D1766" s="139">
        <v>1001832</v>
      </c>
      <c r="E1766" s="139" t="s">
        <v>7565</v>
      </c>
      <c r="F1766" s="139">
        <v>41.661115000000002</v>
      </c>
      <c r="G1766" s="139">
        <v>-87.478179999999995</v>
      </c>
      <c r="H1766" s="139" t="s">
        <v>7512</v>
      </c>
      <c r="I1766" s="139" t="s">
        <v>1761</v>
      </c>
      <c r="J1766" s="139" t="s">
        <v>39</v>
      </c>
      <c r="K1766" s="139">
        <v>46312</v>
      </c>
      <c r="L1766" s="139" t="s">
        <v>7566</v>
      </c>
      <c r="M1766" s="139">
        <v>62145</v>
      </c>
      <c r="N1766" s="139" t="s">
        <v>1054</v>
      </c>
    </row>
    <row r="1767" spans="1:14" ht="15.75" customHeight="1">
      <c r="A1767" s="139">
        <v>2018</v>
      </c>
      <c r="B1767" s="100" t="s">
        <v>633</v>
      </c>
      <c r="C1767" s="139" t="s">
        <v>7567</v>
      </c>
      <c r="D1767" s="139">
        <v>1000159</v>
      </c>
      <c r="E1767" s="139" t="s">
        <v>7568</v>
      </c>
      <c r="F1767" s="139">
        <v>33.4833</v>
      </c>
      <c r="G1767" s="139">
        <v>-86.926100000000005</v>
      </c>
      <c r="H1767" s="139" t="s">
        <v>7569</v>
      </c>
      <c r="I1767" s="139" t="s">
        <v>3315</v>
      </c>
      <c r="J1767" s="139" t="s">
        <v>3</v>
      </c>
      <c r="K1767" s="139">
        <v>35064</v>
      </c>
      <c r="L1767" s="139" t="s">
        <v>7566</v>
      </c>
      <c r="M1767" s="139">
        <v>22539</v>
      </c>
      <c r="N1767" s="139" t="s">
        <v>1160</v>
      </c>
    </row>
    <row r="1768" spans="1:14" ht="15.75" customHeight="1">
      <c r="A1768" s="139">
        <v>2018</v>
      </c>
      <c r="B1768" s="100" t="s">
        <v>633</v>
      </c>
      <c r="C1768" s="139" t="s">
        <v>7570</v>
      </c>
      <c r="D1768" s="139">
        <v>1001833</v>
      </c>
      <c r="E1768" s="139" t="s">
        <v>7571</v>
      </c>
      <c r="F1768" s="139">
        <v>33.480629999999998</v>
      </c>
      <c r="G1768" s="139">
        <v>-86.936717000000002</v>
      </c>
      <c r="H1768" s="139" t="s">
        <v>7569</v>
      </c>
      <c r="I1768" s="139" t="s">
        <v>1327</v>
      </c>
      <c r="J1768" s="139" t="s">
        <v>3</v>
      </c>
      <c r="K1768" s="139">
        <v>35064</v>
      </c>
      <c r="L1768" s="139" t="s">
        <v>7566</v>
      </c>
      <c r="M1768" s="139">
        <v>119306</v>
      </c>
      <c r="N1768" s="139" t="s">
        <v>1054</v>
      </c>
    </row>
    <row r="1769" spans="1:14" ht="15.75" customHeight="1">
      <c r="A1769" s="139">
        <v>2018</v>
      </c>
      <c r="B1769" s="100" t="s">
        <v>633</v>
      </c>
      <c r="C1769" s="139" t="s">
        <v>7572</v>
      </c>
      <c r="D1769" s="139">
        <v>1006391</v>
      </c>
      <c r="F1769" s="139">
        <v>40.164700000000003</v>
      </c>
      <c r="G1769" s="139">
        <v>-74.746799999999993</v>
      </c>
      <c r="H1769" s="139" t="s">
        <v>7573</v>
      </c>
      <c r="I1769" s="139" t="s">
        <v>7574</v>
      </c>
      <c r="J1769" s="139" t="s">
        <v>103</v>
      </c>
      <c r="K1769" s="139">
        <v>19030</v>
      </c>
      <c r="L1769" s="139" t="s">
        <v>7566</v>
      </c>
      <c r="M1769" s="139">
        <v>28510</v>
      </c>
      <c r="N1769" s="139" t="s">
        <v>1054</v>
      </c>
    </row>
    <row r="1770" spans="1:14" ht="15.75" customHeight="1">
      <c r="A1770" s="139">
        <v>2018</v>
      </c>
      <c r="B1770" s="100" t="s">
        <v>633</v>
      </c>
      <c r="C1770" s="139" t="s">
        <v>7575</v>
      </c>
      <c r="D1770" s="139">
        <v>1001619</v>
      </c>
      <c r="E1770" s="139" t="s">
        <v>7576</v>
      </c>
      <c r="F1770" s="139">
        <v>41.445740000000001</v>
      </c>
      <c r="G1770" s="139">
        <v>-82.120050000000006</v>
      </c>
      <c r="H1770" s="139" t="s">
        <v>7577</v>
      </c>
      <c r="I1770" s="139" t="s">
        <v>7577</v>
      </c>
      <c r="J1770" s="139" t="s">
        <v>95</v>
      </c>
      <c r="K1770" s="139">
        <v>44055</v>
      </c>
      <c r="L1770" s="139" t="s">
        <v>7566</v>
      </c>
      <c r="M1770" s="139">
        <v>52316</v>
      </c>
      <c r="N1770" s="139" t="s">
        <v>1054</v>
      </c>
    </row>
    <row r="1771" spans="1:14" ht="15.75" customHeight="1">
      <c r="A1771" s="139">
        <v>2018</v>
      </c>
      <c r="B1771" s="100" t="s">
        <v>633</v>
      </c>
      <c r="C1771" s="139" t="s">
        <v>7578</v>
      </c>
      <c r="D1771" s="139">
        <v>1001620</v>
      </c>
      <c r="E1771" s="139" t="s">
        <v>7579</v>
      </c>
      <c r="F1771" s="139">
        <v>41.620389000000003</v>
      </c>
      <c r="G1771" s="139">
        <v>-87.170277999999996</v>
      </c>
      <c r="H1771" s="139" t="s">
        <v>2269</v>
      </c>
      <c r="I1771" s="139" t="s">
        <v>7580</v>
      </c>
      <c r="J1771" s="139" t="s">
        <v>39</v>
      </c>
      <c r="K1771" s="139">
        <v>46368</v>
      </c>
      <c r="L1771" s="139" t="s">
        <v>7566</v>
      </c>
      <c r="M1771" s="139">
        <v>117713</v>
      </c>
      <c r="N1771" s="139" t="s">
        <v>1054</v>
      </c>
    </row>
    <row r="1772" spans="1:14" ht="15.75" customHeight="1">
      <c r="A1772" s="139">
        <v>2018</v>
      </c>
      <c r="B1772" s="100" t="s">
        <v>633</v>
      </c>
      <c r="C1772" s="139" t="s">
        <v>7581</v>
      </c>
      <c r="D1772" s="139">
        <v>1002792</v>
      </c>
      <c r="E1772" s="139" t="s">
        <v>7582</v>
      </c>
      <c r="F1772" s="139">
        <v>42.047829999999998</v>
      </c>
      <c r="G1772" s="139">
        <v>-93.580439999999996</v>
      </c>
      <c r="H1772" s="139" t="s">
        <v>4427</v>
      </c>
      <c r="I1772" s="139" t="s">
        <v>4428</v>
      </c>
      <c r="J1772" s="139" t="s">
        <v>42</v>
      </c>
      <c r="K1772" s="139">
        <v>50010</v>
      </c>
      <c r="M1772" s="139">
        <v>31629</v>
      </c>
      <c r="N1772" s="139" t="s">
        <v>1054</v>
      </c>
    </row>
    <row r="1773" spans="1:14" ht="15.75" customHeight="1">
      <c r="A1773" s="139">
        <v>2018</v>
      </c>
      <c r="B1773" s="100" t="s">
        <v>633</v>
      </c>
      <c r="C1773" s="139" t="s">
        <v>7583</v>
      </c>
      <c r="D1773" s="139">
        <v>1001999</v>
      </c>
      <c r="E1773" s="139" t="s">
        <v>7584</v>
      </c>
      <c r="F1773" s="139">
        <v>33.422249999999998</v>
      </c>
      <c r="G1773" s="139">
        <v>-91.049555999999995</v>
      </c>
      <c r="H1773" s="139" t="s">
        <v>1396</v>
      </c>
      <c r="I1773" s="139" t="s">
        <v>3634</v>
      </c>
      <c r="J1773" s="139" t="s">
        <v>65</v>
      </c>
      <c r="K1773" s="139">
        <v>38701</v>
      </c>
      <c r="L1773" s="139" t="s">
        <v>5845</v>
      </c>
      <c r="M1773" s="139">
        <v>42701</v>
      </c>
      <c r="N1773" s="139" t="s">
        <v>1054</v>
      </c>
    </row>
    <row r="1774" spans="1:14" ht="15.75" customHeight="1">
      <c r="A1774" s="139">
        <v>2018</v>
      </c>
      <c r="B1774" s="100" t="s">
        <v>633</v>
      </c>
      <c r="C1774" s="139" t="s">
        <v>7585</v>
      </c>
      <c r="D1774" s="139">
        <v>1002000</v>
      </c>
      <c r="E1774" s="139" t="s">
        <v>7586</v>
      </c>
      <c r="F1774" s="139">
        <v>44.556829999999998</v>
      </c>
      <c r="G1774" s="139">
        <v>-92.483419999999995</v>
      </c>
      <c r="H1774" s="139" t="s">
        <v>7587</v>
      </c>
      <c r="I1774" s="139" t="s">
        <v>7588</v>
      </c>
      <c r="J1774" s="139" t="s">
        <v>62</v>
      </c>
      <c r="K1774" s="139">
        <v>55066</v>
      </c>
      <c r="L1774" s="139" t="s">
        <v>5845</v>
      </c>
      <c r="M1774" s="139">
        <v>45219</v>
      </c>
      <c r="N1774" s="139" t="s">
        <v>1054</v>
      </c>
    </row>
    <row r="1775" spans="1:14" ht="15.75" customHeight="1">
      <c r="A1775" s="139">
        <v>2018</v>
      </c>
      <c r="B1775" s="100" t="s">
        <v>633</v>
      </c>
      <c r="C1775" s="139" t="s">
        <v>7589</v>
      </c>
      <c r="D1775" s="139">
        <v>1006051</v>
      </c>
      <c r="E1775" s="139" t="s">
        <v>7590</v>
      </c>
      <c r="F1775" s="139">
        <v>42.535791000000003</v>
      </c>
      <c r="G1775" s="139">
        <v>-88.601926000000006</v>
      </c>
      <c r="H1775" s="139" t="s">
        <v>7591</v>
      </c>
      <c r="I1775" s="139" t="s">
        <v>7591</v>
      </c>
      <c r="J1775" s="139" t="s">
        <v>132</v>
      </c>
      <c r="K1775" s="139">
        <v>53184</v>
      </c>
      <c r="L1775" s="139" t="s">
        <v>5845</v>
      </c>
      <c r="M1775" s="139">
        <v>34810</v>
      </c>
      <c r="N1775" s="139" t="s">
        <v>1054</v>
      </c>
    </row>
    <row r="1776" spans="1:14" ht="15.75" customHeight="1">
      <c r="A1776" s="139">
        <v>2018</v>
      </c>
      <c r="B1776" s="100" t="s">
        <v>633</v>
      </c>
      <c r="C1776" s="139" t="s">
        <v>7592</v>
      </c>
      <c r="D1776" s="139">
        <v>1001901</v>
      </c>
      <c r="E1776" s="139" t="s">
        <v>7593</v>
      </c>
      <c r="F1776" s="139">
        <v>46.724443000000001</v>
      </c>
      <c r="G1776" s="139">
        <v>-92.468626</v>
      </c>
      <c r="H1776" s="139" t="s">
        <v>6879</v>
      </c>
      <c r="I1776" s="139" t="s">
        <v>7594</v>
      </c>
      <c r="J1776" s="139" t="s">
        <v>62</v>
      </c>
      <c r="K1776" s="139">
        <v>55720</v>
      </c>
      <c r="L1776" s="139" t="s">
        <v>5845</v>
      </c>
      <c r="M1776" s="139">
        <v>72545</v>
      </c>
      <c r="N1776" s="139" t="s">
        <v>1054</v>
      </c>
    </row>
    <row r="1777" spans="1:14" ht="15.75" customHeight="1">
      <c r="A1777" s="139">
        <v>2018</v>
      </c>
      <c r="B1777" s="100" t="s">
        <v>633</v>
      </c>
      <c r="C1777" s="139" t="s">
        <v>7595</v>
      </c>
      <c r="D1777" s="139">
        <v>1004478</v>
      </c>
      <c r="E1777" s="139" t="s">
        <v>7596</v>
      </c>
      <c r="F1777" s="139">
        <v>38.027980999999997</v>
      </c>
      <c r="G1777" s="139">
        <v>-121.872765</v>
      </c>
      <c r="H1777" s="139" t="s">
        <v>7597</v>
      </c>
      <c r="I1777" s="139" t="s">
        <v>7598</v>
      </c>
      <c r="J1777" s="139" t="s">
        <v>15</v>
      </c>
      <c r="K1777" s="139">
        <v>94565</v>
      </c>
      <c r="L1777" s="139" t="s">
        <v>7599</v>
      </c>
      <c r="M1777" s="139">
        <v>33024</v>
      </c>
      <c r="N1777" s="139" t="s">
        <v>1054</v>
      </c>
    </row>
    <row r="1778" spans="1:14" ht="15.75" customHeight="1">
      <c r="A1778" s="139">
        <v>2018</v>
      </c>
      <c r="B1778" s="100" t="s">
        <v>633</v>
      </c>
      <c r="C1778" s="139" t="s">
        <v>7600</v>
      </c>
      <c r="D1778" s="139">
        <v>1002869</v>
      </c>
      <c r="E1778" s="139" t="s">
        <v>7601</v>
      </c>
      <c r="F1778" s="139">
        <v>37.634075000000003</v>
      </c>
      <c r="G1778" s="139">
        <v>-122.397125</v>
      </c>
      <c r="H1778" s="139" t="s">
        <v>7602</v>
      </c>
      <c r="I1778" s="139" t="s">
        <v>7602</v>
      </c>
      <c r="J1778" s="139" t="s">
        <v>15</v>
      </c>
      <c r="K1778" s="139">
        <v>94128</v>
      </c>
      <c r="L1778" s="139" t="s">
        <v>7603</v>
      </c>
      <c r="M1778" s="139">
        <v>25297</v>
      </c>
      <c r="N1778" s="139" t="s">
        <v>1054</v>
      </c>
    </row>
    <row r="1779" spans="1:14" ht="15.75" customHeight="1">
      <c r="A1779" s="139">
        <v>2018</v>
      </c>
      <c r="B1779" s="100" t="s">
        <v>633</v>
      </c>
      <c r="C1779" s="139" t="s">
        <v>7604</v>
      </c>
      <c r="D1779" s="139">
        <v>1007008</v>
      </c>
      <c r="E1779" s="139" t="s">
        <v>7605</v>
      </c>
      <c r="F1779" s="139">
        <v>41.82949</v>
      </c>
      <c r="G1779" s="139">
        <v>-79.124679999999998</v>
      </c>
      <c r="H1779" s="139" t="s">
        <v>3355</v>
      </c>
      <c r="I1779" s="139" t="s">
        <v>3211</v>
      </c>
      <c r="J1779" s="139" t="s">
        <v>103</v>
      </c>
      <c r="K1779" s="139">
        <v>16365</v>
      </c>
      <c r="L1779" s="139" t="s">
        <v>7606</v>
      </c>
      <c r="M1779" s="139">
        <v>559978</v>
      </c>
      <c r="N1779" s="139" t="s">
        <v>3537</v>
      </c>
    </row>
    <row r="1780" spans="1:14" ht="15.75" customHeight="1">
      <c r="A1780" s="139">
        <v>2018</v>
      </c>
      <c r="B1780" s="100" t="s">
        <v>633</v>
      </c>
      <c r="C1780" s="139" t="s">
        <v>7607</v>
      </c>
      <c r="D1780" s="139">
        <v>1006965</v>
      </c>
      <c r="E1780" s="139" t="s">
        <v>7608</v>
      </c>
      <c r="F1780" s="139">
        <v>32.491500000000002</v>
      </c>
      <c r="G1780" s="139">
        <v>-100.3614</v>
      </c>
      <c r="H1780" s="139" t="s">
        <v>3601</v>
      </c>
      <c r="I1780" s="139" t="s">
        <v>3602</v>
      </c>
      <c r="J1780" s="139" t="s">
        <v>115</v>
      </c>
      <c r="K1780" s="139">
        <v>79556</v>
      </c>
      <c r="L1780" s="139" t="s">
        <v>5845</v>
      </c>
      <c r="M1780" s="139">
        <v>67371</v>
      </c>
      <c r="N1780" s="139" t="s">
        <v>1054</v>
      </c>
    </row>
    <row r="1781" spans="1:14" ht="15.75" customHeight="1">
      <c r="A1781" s="139">
        <v>2018</v>
      </c>
      <c r="B1781" s="100" t="s">
        <v>633</v>
      </c>
      <c r="C1781" s="139" t="s">
        <v>7609</v>
      </c>
      <c r="D1781" s="139">
        <v>1006015</v>
      </c>
      <c r="E1781" s="139" t="s">
        <v>7610</v>
      </c>
      <c r="F1781" s="139">
        <v>33.417020000000001</v>
      </c>
      <c r="G1781" s="139">
        <v>-86.970849999999999</v>
      </c>
      <c r="H1781" s="139" t="s">
        <v>7611</v>
      </c>
      <c r="I1781" s="139" t="s">
        <v>1327</v>
      </c>
      <c r="J1781" s="139" t="s">
        <v>3</v>
      </c>
      <c r="K1781" s="139">
        <v>35020</v>
      </c>
      <c r="L1781" s="139" t="s">
        <v>3885</v>
      </c>
      <c r="M1781" s="139">
        <v>136201</v>
      </c>
      <c r="N1781" s="139" t="s">
        <v>1054</v>
      </c>
    </row>
    <row r="1782" spans="1:14" ht="15.75" customHeight="1">
      <c r="A1782" s="139">
        <v>2018</v>
      </c>
      <c r="B1782" s="100" t="s">
        <v>633</v>
      </c>
      <c r="C1782" s="139" t="s">
        <v>7612</v>
      </c>
      <c r="D1782" s="139">
        <v>1005509</v>
      </c>
      <c r="E1782" s="139" t="s">
        <v>7613</v>
      </c>
      <c r="F1782" s="139">
        <v>64.853177000000002</v>
      </c>
      <c r="G1782" s="139">
        <v>-147.82270800000001</v>
      </c>
      <c r="H1782" s="139" t="s">
        <v>7112</v>
      </c>
      <c r="I1782" s="139" t="s">
        <v>7614</v>
      </c>
      <c r="J1782" s="139" t="s">
        <v>6</v>
      </c>
      <c r="K1782" s="139">
        <v>99775</v>
      </c>
      <c r="L1782" s="139" t="s">
        <v>7615</v>
      </c>
      <c r="M1782" s="139">
        <v>126929</v>
      </c>
      <c r="N1782" s="139" t="s">
        <v>1054</v>
      </c>
    </row>
    <row r="1783" spans="1:14" ht="15.75" customHeight="1">
      <c r="A1783" s="139">
        <v>2018</v>
      </c>
      <c r="B1783" s="100" t="s">
        <v>633</v>
      </c>
      <c r="C1783" s="139" t="s">
        <v>7616</v>
      </c>
      <c r="D1783" s="139">
        <v>1006446</v>
      </c>
      <c r="F1783" s="139">
        <v>32.231699999999996</v>
      </c>
      <c r="G1783" s="139">
        <v>-110.95189999999999</v>
      </c>
      <c r="H1783" s="139" t="s">
        <v>7617</v>
      </c>
      <c r="I1783" s="139" t="s">
        <v>7618</v>
      </c>
      <c r="J1783" s="139" t="s">
        <v>8</v>
      </c>
      <c r="K1783" s="139">
        <v>85721</v>
      </c>
      <c r="L1783" s="139" t="s">
        <v>7619</v>
      </c>
      <c r="M1783" s="139">
        <v>82531</v>
      </c>
      <c r="N1783" s="139" t="s">
        <v>1054</v>
      </c>
    </row>
    <row r="1784" spans="1:14" ht="15.75" customHeight="1">
      <c r="A1784" s="139">
        <v>2018</v>
      </c>
      <c r="B1784" s="100" t="s">
        <v>633</v>
      </c>
      <c r="C1784" s="139" t="s">
        <v>7620</v>
      </c>
      <c r="D1784" s="139">
        <v>1004124</v>
      </c>
      <c r="E1784" s="139" t="s">
        <v>7621</v>
      </c>
      <c r="F1784" s="139">
        <v>35.998092999999997</v>
      </c>
      <c r="G1784" s="139">
        <v>-94.089990999999998</v>
      </c>
      <c r="H1784" s="139" t="s">
        <v>2674</v>
      </c>
      <c r="I1784" s="139" t="s">
        <v>3634</v>
      </c>
      <c r="J1784" s="139" t="s">
        <v>12</v>
      </c>
      <c r="K1784" s="139">
        <v>72701</v>
      </c>
      <c r="L1784" s="139" t="s">
        <v>7622</v>
      </c>
      <c r="M1784" s="139">
        <v>35558</v>
      </c>
      <c r="N1784" s="139" t="s">
        <v>1054</v>
      </c>
    </row>
    <row r="1785" spans="1:14" ht="15.75" customHeight="1">
      <c r="A1785" s="139">
        <v>2018</v>
      </c>
      <c r="B1785" s="100" t="s">
        <v>633</v>
      </c>
      <c r="C1785" s="139" t="s">
        <v>7623</v>
      </c>
      <c r="D1785" s="139">
        <v>1012289</v>
      </c>
      <c r="E1785" s="139" t="s">
        <v>7624</v>
      </c>
      <c r="F1785" s="139">
        <v>36.977110000000003</v>
      </c>
      <c r="G1785" s="139">
        <v>-122.05244999999999</v>
      </c>
      <c r="H1785" s="139" t="s">
        <v>7625</v>
      </c>
      <c r="I1785" s="139" t="s">
        <v>7626</v>
      </c>
      <c r="J1785" s="139" t="s">
        <v>15</v>
      </c>
      <c r="K1785" s="139">
        <v>95064</v>
      </c>
      <c r="L1785" s="139" t="s">
        <v>7627</v>
      </c>
      <c r="M1785" s="139">
        <v>24584</v>
      </c>
      <c r="N1785" s="139" t="s">
        <v>1054</v>
      </c>
    </row>
    <row r="1786" spans="1:14" ht="15.75" customHeight="1">
      <c r="A1786" s="139">
        <v>2018</v>
      </c>
      <c r="B1786" s="100" t="s">
        <v>633</v>
      </c>
      <c r="C1786" s="139" t="s">
        <v>7628</v>
      </c>
      <c r="D1786" s="139">
        <v>1005501</v>
      </c>
      <c r="E1786" s="139" t="s">
        <v>7629</v>
      </c>
      <c r="F1786" s="139">
        <v>34.074052000000002</v>
      </c>
      <c r="G1786" s="139">
        <v>-118.43791299999999</v>
      </c>
      <c r="H1786" s="139" t="s">
        <v>2614</v>
      </c>
      <c r="I1786" s="139" t="s">
        <v>1411</v>
      </c>
      <c r="J1786" s="139" t="s">
        <v>15</v>
      </c>
      <c r="K1786" s="139">
        <v>90095</v>
      </c>
      <c r="L1786" s="139" t="s">
        <v>7393</v>
      </c>
      <c r="M1786" s="139">
        <v>223781</v>
      </c>
      <c r="N1786" s="139" t="s">
        <v>1054</v>
      </c>
    </row>
    <row r="1787" spans="1:14" ht="15.75" customHeight="1">
      <c r="A1787" s="139">
        <v>2018</v>
      </c>
      <c r="B1787" s="100" t="s">
        <v>633</v>
      </c>
      <c r="C1787" s="139" t="s">
        <v>7630</v>
      </c>
      <c r="D1787" s="139">
        <v>1000557</v>
      </c>
      <c r="E1787" s="139" t="s">
        <v>7631</v>
      </c>
      <c r="F1787" s="139">
        <v>37.762630999999999</v>
      </c>
      <c r="G1787" s="139">
        <v>-122.456329</v>
      </c>
      <c r="H1787" s="139" t="s">
        <v>7632</v>
      </c>
      <c r="I1787" s="139" t="s">
        <v>7602</v>
      </c>
      <c r="J1787" s="139" t="s">
        <v>15</v>
      </c>
      <c r="K1787" s="139">
        <v>94143</v>
      </c>
      <c r="L1787" s="139" t="s">
        <v>7349</v>
      </c>
      <c r="M1787" s="139">
        <v>55000</v>
      </c>
      <c r="N1787" s="139" t="s">
        <v>1054</v>
      </c>
    </row>
    <row r="1788" spans="1:14" ht="15.75" customHeight="1">
      <c r="A1788" s="139">
        <v>2018</v>
      </c>
      <c r="B1788" s="100" t="s">
        <v>633</v>
      </c>
      <c r="C1788" s="139" t="s">
        <v>7633</v>
      </c>
      <c r="D1788" s="139">
        <v>1005561</v>
      </c>
      <c r="E1788" s="139" t="s">
        <v>7634</v>
      </c>
      <c r="F1788" s="139">
        <v>38.948304</v>
      </c>
      <c r="G1788" s="139">
        <v>-95.263013000000001</v>
      </c>
      <c r="H1788" s="139" t="s">
        <v>7635</v>
      </c>
      <c r="I1788" s="139" t="s">
        <v>4718</v>
      </c>
      <c r="J1788" s="139" t="s">
        <v>44</v>
      </c>
      <c r="K1788" s="139">
        <v>66047</v>
      </c>
      <c r="L1788" s="139" t="s">
        <v>4706</v>
      </c>
      <c r="M1788" s="139">
        <v>31782</v>
      </c>
      <c r="N1788" s="139" t="s">
        <v>1054</v>
      </c>
    </row>
    <row r="1789" spans="1:14" ht="15.75" customHeight="1">
      <c r="A1789" s="139">
        <v>2018</v>
      </c>
      <c r="B1789" s="100" t="s">
        <v>633</v>
      </c>
      <c r="C1789" s="139" t="s">
        <v>7636</v>
      </c>
      <c r="D1789" s="139">
        <v>1002017</v>
      </c>
      <c r="E1789" s="139" t="s">
        <v>7637</v>
      </c>
      <c r="F1789" s="139">
        <v>44.898705999999997</v>
      </c>
      <c r="G1789" s="139">
        <v>-68.673323999999994</v>
      </c>
      <c r="H1789" s="139" t="s">
        <v>7638</v>
      </c>
      <c r="I1789" s="139" t="s">
        <v>7639</v>
      </c>
      <c r="J1789" s="139" t="s">
        <v>52</v>
      </c>
      <c r="K1789" s="139">
        <v>4469</v>
      </c>
      <c r="L1789" s="139" t="s">
        <v>7640</v>
      </c>
      <c r="M1789" s="139">
        <v>31352</v>
      </c>
      <c r="N1789" s="139" t="s">
        <v>1054</v>
      </c>
    </row>
    <row r="1790" spans="1:14" ht="15.75" customHeight="1">
      <c r="A1790" s="139">
        <v>2018</v>
      </c>
      <c r="B1790" s="100" t="s">
        <v>633</v>
      </c>
      <c r="C1790" s="139" t="s">
        <v>7641</v>
      </c>
      <c r="D1790" s="139">
        <v>1002270</v>
      </c>
      <c r="E1790" s="139" t="s">
        <v>7642</v>
      </c>
      <c r="F1790" s="139">
        <v>38.981028000000002</v>
      </c>
      <c r="G1790" s="139">
        <v>-76.944136</v>
      </c>
      <c r="H1790" s="139" t="s">
        <v>7643</v>
      </c>
      <c r="I1790" s="139" t="s">
        <v>7644</v>
      </c>
      <c r="J1790" s="139" t="s">
        <v>55</v>
      </c>
      <c r="K1790" s="139">
        <v>20742</v>
      </c>
      <c r="L1790" s="139" t="s">
        <v>7645</v>
      </c>
      <c r="M1790" s="139">
        <v>103855</v>
      </c>
      <c r="N1790" s="139" t="s">
        <v>1054</v>
      </c>
    </row>
    <row r="1791" spans="1:14" ht="15.75" customHeight="1">
      <c r="A1791" s="139">
        <v>2018</v>
      </c>
      <c r="B1791" s="100" t="s">
        <v>633</v>
      </c>
      <c r="C1791" s="139" t="s">
        <v>7646</v>
      </c>
      <c r="D1791" s="139">
        <v>1000408</v>
      </c>
      <c r="E1791" s="139" t="s">
        <v>7647</v>
      </c>
      <c r="F1791" s="139">
        <v>42.280799999999999</v>
      </c>
      <c r="G1791" s="139">
        <v>-83.734200000000001</v>
      </c>
      <c r="H1791" s="139" t="s">
        <v>7648</v>
      </c>
      <c r="I1791" s="139" t="s">
        <v>7649</v>
      </c>
      <c r="J1791" s="139" t="s">
        <v>61</v>
      </c>
      <c r="K1791" s="139">
        <v>48109</v>
      </c>
      <c r="L1791" s="139" t="s">
        <v>7650</v>
      </c>
      <c r="M1791" s="139">
        <v>272941</v>
      </c>
      <c r="N1791" s="139" t="s">
        <v>1054</v>
      </c>
    </row>
    <row r="1792" spans="1:14" ht="15.75" customHeight="1">
      <c r="A1792" s="139">
        <v>2018</v>
      </c>
      <c r="B1792" s="100" t="s">
        <v>633</v>
      </c>
      <c r="C1792" s="139" t="s">
        <v>7651</v>
      </c>
      <c r="D1792" s="139">
        <v>1010963</v>
      </c>
      <c r="E1792" s="139" t="s">
        <v>7652</v>
      </c>
      <c r="F1792" s="139">
        <v>32.327156000000002</v>
      </c>
      <c r="G1792" s="139">
        <v>-90.173316999999997</v>
      </c>
      <c r="H1792" s="139" t="s">
        <v>3059</v>
      </c>
      <c r="I1792" s="139" t="s">
        <v>3060</v>
      </c>
      <c r="J1792" s="139" t="s">
        <v>65</v>
      </c>
      <c r="K1792" s="139">
        <v>39216</v>
      </c>
      <c r="L1792" s="139" t="s">
        <v>7653</v>
      </c>
      <c r="M1792" s="139">
        <v>26955</v>
      </c>
      <c r="N1792" s="139" t="s">
        <v>1054</v>
      </c>
    </row>
    <row r="1793" spans="1:14" ht="15.75" customHeight="1">
      <c r="A1793" s="139">
        <v>2018</v>
      </c>
      <c r="B1793" s="100" t="s">
        <v>633</v>
      </c>
      <c r="C1793" s="139" t="s">
        <v>7654</v>
      </c>
      <c r="D1793" s="139">
        <v>1004580</v>
      </c>
      <c r="E1793" s="139" t="s">
        <v>7655</v>
      </c>
      <c r="F1793" s="139">
        <v>40.822718999999999</v>
      </c>
      <c r="G1793" s="139">
        <v>-96.701279</v>
      </c>
      <c r="H1793" s="139" t="s">
        <v>7656</v>
      </c>
      <c r="I1793" s="139" t="s">
        <v>1484</v>
      </c>
      <c r="J1793" s="139" t="s">
        <v>73</v>
      </c>
      <c r="K1793" s="139">
        <v>68588</v>
      </c>
      <c r="L1793" s="139" t="s">
        <v>7657</v>
      </c>
      <c r="M1793" s="139">
        <v>28315</v>
      </c>
      <c r="N1793" s="139" t="s">
        <v>1054</v>
      </c>
    </row>
    <row r="1794" spans="1:14" ht="15.75" customHeight="1">
      <c r="A1794" s="139">
        <v>2018</v>
      </c>
      <c r="B1794" s="100" t="s">
        <v>633</v>
      </c>
      <c r="C1794" s="139" t="s">
        <v>7658</v>
      </c>
      <c r="D1794" s="139">
        <v>1012083</v>
      </c>
      <c r="E1794" s="139" t="s">
        <v>7659</v>
      </c>
      <c r="F1794" s="139">
        <v>43.136198999999998</v>
      </c>
      <c r="G1794" s="139">
        <v>-70.937909000000005</v>
      </c>
      <c r="H1794" s="139" t="s">
        <v>2876</v>
      </c>
      <c r="I1794" s="139" t="s">
        <v>7660</v>
      </c>
      <c r="J1794" s="139" t="s">
        <v>79</v>
      </c>
      <c r="K1794" s="139">
        <v>3824</v>
      </c>
      <c r="L1794" s="139" t="s">
        <v>7661</v>
      </c>
      <c r="M1794" s="139">
        <v>19281</v>
      </c>
      <c r="N1794" s="139" t="s">
        <v>1054</v>
      </c>
    </row>
    <row r="1795" spans="1:14" ht="15.75" customHeight="1">
      <c r="A1795" s="139">
        <v>2018</v>
      </c>
      <c r="B1795" s="100" t="s">
        <v>633</v>
      </c>
      <c r="C1795" s="139" t="s">
        <v>7662</v>
      </c>
      <c r="D1795" s="139">
        <v>1003771</v>
      </c>
      <c r="E1795" s="139" t="s">
        <v>7663</v>
      </c>
      <c r="F1795" s="139">
        <v>40.438749999999999</v>
      </c>
      <c r="G1795" s="139">
        <v>-79.960849999999994</v>
      </c>
      <c r="H1795" s="139" t="s">
        <v>7664</v>
      </c>
      <c r="I1795" s="139" t="s">
        <v>3262</v>
      </c>
      <c r="J1795" s="139" t="s">
        <v>103</v>
      </c>
      <c r="K1795" s="139">
        <v>15260</v>
      </c>
      <c r="L1795" s="139" t="s">
        <v>7665</v>
      </c>
      <c r="M1795" s="139">
        <v>62861</v>
      </c>
      <c r="N1795" s="139" t="s">
        <v>1054</v>
      </c>
    </row>
    <row r="1796" spans="1:14" ht="15.75" customHeight="1">
      <c r="A1796" s="139">
        <v>2018</v>
      </c>
      <c r="B1796" s="100" t="s">
        <v>633</v>
      </c>
      <c r="C1796" s="139" t="s">
        <v>7666</v>
      </c>
      <c r="D1796" s="139">
        <v>1002163</v>
      </c>
      <c r="E1796" s="139" t="s">
        <v>7667</v>
      </c>
      <c r="F1796" s="139">
        <v>43.123064999999997</v>
      </c>
      <c r="G1796" s="139">
        <v>-77.629543999999996</v>
      </c>
      <c r="H1796" s="139" t="s">
        <v>7668</v>
      </c>
      <c r="I1796" s="139" t="s">
        <v>1545</v>
      </c>
      <c r="J1796" s="139" t="s">
        <v>87</v>
      </c>
      <c r="K1796" s="139">
        <v>14627</v>
      </c>
      <c r="L1796" s="139" t="s">
        <v>7669</v>
      </c>
      <c r="M1796" s="139">
        <v>130652</v>
      </c>
      <c r="N1796" s="139" t="s">
        <v>1054</v>
      </c>
    </row>
    <row r="1797" spans="1:14" ht="15.75" customHeight="1">
      <c r="A1797" s="139">
        <v>2018</v>
      </c>
      <c r="B1797" s="100" t="s">
        <v>633</v>
      </c>
      <c r="C1797" s="139" t="s">
        <v>7670</v>
      </c>
      <c r="D1797" s="139">
        <v>1009993</v>
      </c>
      <c r="E1797" s="139" t="s">
        <v>7671</v>
      </c>
      <c r="F1797" s="139">
        <v>29.311419999999998</v>
      </c>
      <c r="G1797" s="139">
        <v>-94.774789999999996</v>
      </c>
      <c r="H1797" s="139" t="s">
        <v>7672</v>
      </c>
      <c r="I1797" s="139" t="s">
        <v>7673</v>
      </c>
      <c r="J1797" s="139" t="s">
        <v>115</v>
      </c>
      <c r="K1797" s="139">
        <v>77555</v>
      </c>
      <c r="L1797" s="139" t="s">
        <v>7674</v>
      </c>
      <c r="M1797" s="139">
        <v>53978</v>
      </c>
      <c r="N1797" s="139" t="s">
        <v>1054</v>
      </c>
    </row>
    <row r="1798" spans="1:14" ht="15.75" customHeight="1">
      <c r="A1798" s="139">
        <v>2018</v>
      </c>
      <c r="B1798" s="100" t="s">
        <v>633</v>
      </c>
      <c r="C1798" s="139" t="s">
        <v>7675</v>
      </c>
      <c r="D1798" s="139">
        <v>1002803</v>
      </c>
      <c r="E1798" s="139" t="s">
        <v>7676</v>
      </c>
      <c r="F1798" s="139">
        <v>44.474319999999999</v>
      </c>
      <c r="G1798" s="139">
        <v>-73.190610000000007</v>
      </c>
      <c r="H1798" s="139" t="s">
        <v>6893</v>
      </c>
      <c r="I1798" s="139" t="s">
        <v>7677</v>
      </c>
      <c r="J1798" s="139" t="s">
        <v>121</v>
      </c>
      <c r="K1798" s="139">
        <v>5405</v>
      </c>
      <c r="L1798" s="139" t="s">
        <v>7678</v>
      </c>
      <c r="M1798" s="139">
        <v>28360</v>
      </c>
      <c r="N1798" s="139" t="s">
        <v>1054</v>
      </c>
    </row>
    <row r="1799" spans="1:14" ht="15.75" customHeight="1">
      <c r="A1799" s="139">
        <v>2018</v>
      </c>
      <c r="B1799" s="100" t="s">
        <v>633</v>
      </c>
      <c r="C1799" s="139" t="s">
        <v>7679</v>
      </c>
      <c r="D1799" s="139">
        <v>1002682</v>
      </c>
      <c r="F1799" s="139">
        <v>47.656199999999998</v>
      </c>
      <c r="G1799" s="139">
        <v>-122.30410000000001</v>
      </c>
      <c r="H1799" s="139" t="s">
        <v>7680</v>
      </c>
      <c r="I1799" s="139" t="s">
        <v>1851</v>
      </c>
      <c r="J1799" s="139" t="s">
        <v>126</v>
      </c>
      <c r="K1799" s="139">
        <v>98195</v>
      </c>
      <c r="L1799" s="139" t="s">
        <v>7681</v>
      </c>
      <c r="M1799" s="139">
        <v>91926</v>
      </c>
      <c r="N1799" s="139" t="s">
        <v>1054</v>
      </c>
    </row>
    <row r="1800" spans="1:14" ht="15.75" customHeight="1">
      <c r="A1800" s="139">
        <v>2018</v>
      </c>
      <c r="B1800" s="100" t="s">
        <v>633</v>
      </c>
      <c r="C1800" s="139" t="s">
        <v>7682</v>
      </c>
      <c r="D1800" s="139">
        <v>1005599</v>
      </c>
      <c r="E1800" s="139" t="s">
        <v>7683</v>
      </c>
      <c r="F1800" s="139">
        <v>41.657733</v>
      </c>
      <c r="G1800" s="139">
        <v>-111.84344400000001</v>
      </c>
      <c r="H1800" s="139" t="s">
        <v>7684</v>
      </c>
      <c r="I1800" s="139" t="s">
        <v>7685</v>
      </c>
      <c r="J1800" s="139" t="s">
        <v>118</v>
      </c>
      <c r="K1800" s="139">
        <v>84322</v>
      </c>
      <c r="L1800" s="139" t="s">
        <v>7686</v>
      </c>
      <c r="M1800" s="139">
        <v>40550</v>
      </c>
      <c r="N1800" s="139" t="s">
        <v>1054</v>
      </c>
    </row>
    <row r="1801" spans="1:14" ht="15.75" customHeight="1">
      <c r="A1801" s="139">
        <v>2018</v>
      </c>
      <c r="B1801" s="100" t="s">
        <v>633</v>
      </c>
      <c r="C1801" s="139" t="s">
        <v>7687</v>
      </c>
      <c r="D1801" s="139">
        <v>1010699</v>
      </c>
      <c r="E1801" s="139" t="s">
        <v>7688</v>
      </c>
      <c r="F1801" s="139">
        <v>40.716349999999998</v>
      </c>
      <c r="G1801" s="139">
        <v>-111.44104</v>
      </c>
      <c r="H1801" s="139" t="s">
        <v>7689</v>
      </c>
      <c r="I1801" s="139" t="s">
        <v>2304</v>
      </c>
      <c r="J1801" s="139" t="s">
        <v>118</v>
      </c>
      <c r="K1801" s="139">
        <v>84017</v>
      </c>
      <c r="L1801" s="139" t="s">
        <v>7690</v>
      </c>
      <c r="M1801" s="139">
        <v>44199</v>
      </c>
      <c r="N1801" s="139" t="s">
        <v>1054</v>
      </c>
    </row>
    <row r="1802" spans="1:14" ht="15.75" customHeight="1">
      <c r="A1802" s="139">
        <v>2018</v>
      </c>
      <c r="B1802" s="100" t="s">
        <v>633</v>
      </c>
      <c r="C1802" s="139" t="s">
        <v>7691</v>
      </c>
      <c r="D1802" s="139">
        <v>1002505</v>
      </c>
      <c r="E1802" s="139" t="s">
        <v>7692</v>
      </c>
      <c r="F1802" s="139">
        <v>42.775351999999998</v>
      </c>
      <c r="G1802" s="139">
        <v>-94.942431999999997</v>
      </c>
      <c r="H1802" s="139" t="s">
        <v>7693</v>
      </c>
      <c r="I1802" s="139" t="s">
        <v>7694</v>
      </c>
      <c r="J1802" s="139" t="s">
        <v>42</v>
      </c>
      <c r="K1802" s="139">
        <v>50510</v>
      </c>
      <c r="L1802" s="139" t="s">
        <v>2965</v>
      </c>
      <c r="M1802" s="139">
        <v>176238</v>
      </c>
      <c r="N1802" s="139" t="s">
        <v>1054</v>
      </c>
    </row>
    <row r="1803" spans="1:14" ht="15.75" customHeight="1">
      <c r="A1803" s="139">
        <v>2018</v>
      </c>
      <c r="B1803" s="100" t="s">
        <v>633</v>
      </c>
      <c r="C1803" s="139" t="s">
        <v>7695</v>
      </c>
      <c r="D1803" s="139">
        <v>1008110</v>
      </c>
      <c r="E1803" s="139" t="s">
        <v>7696</v>
      </c>
      <c r="F1803" s="139">
        <v>27.81775</v>
      </c>
      <c r="G1803" s="139">
        <v>-97.482551999999998</v>
      </c>
      <c r="H1803" s="139" t="s">
        <v>2483</v>
      </c>
      <c r="I1803" s="139" t="s">
        <v>2162</v>
      </c>
      <c r="J1803" s="139" t="s">
        <v>115</v>
      </c>
      <c r="K1803" s="139">
        <v>78407</v>
      </c>
      <c r="L1803" s="139" t="s">
        <v>2965</v>
      </c>
      <c r="M1803" s="139">
        <v>2590639</v>
      </c>
      <c r="N1803" s="139" t="s">
        <v>1745</v>
      </c>
    </row>
    <row r="1804" spans="1:14" ht="15.75" customHeight="1">
      <c r="A1804" s="139">
        <v>2018</v>
      </c>
      <c r="B1804" s="100" t="s">
        <v>633</v>
      </c>
      <c r="C1804" s="139" t="s">
        <v>7697</v>
      </c>
      <c r="D1804" s="139">
        <v>1006959</v>
      </c>
      <c r="E1804" s="139" t="s">
        <v>7698</v>
      </c>
      <c r="F1804" s="139">
        <v>27.810775</v>
      </c>
      <c r="G1804" s="139">
        <v>-97.436657999999994</v>
      </c>
      <c r="H1804" s="139" t="s">
        <v>2483</v>
      </c>
      <c r="I1804" s="139" t="s">
        <v>2162</v>
      </c>
      <c r="J1804" s="139" t="s">
        <v>115</v>
      </c>
      <c r="K1804" s="139">
        <v>78407</v>
      </c>
      <c r="L1804" s="139" t="s">
        <v>2965</v>
      </c>
      <c r="M1804" s="139">
        <v>669863</v>
      </c>
      <c r="N1804" s="139" t="s">
        <v>2003</v>
      </c>
    </row>
    <row r="1805" spans="1:14" ht="15.75" customHeight="1">
      <c r="A1805" s="139">
        <v>2018</v>
      </c>
      <c r="B1805" s="100" t="s">
        <v>633</v>
      </c>
      <c r="C1805" s="139" t="s">
        <v>7699</v>
      </c>
      <c r="D1805" s="139">
        <v>1008504</v>
      </c>
      <c r="E1805" s="139" t="s">
        <v>7700</v>
      </c>
      <c r="F1805" s="139">
        <v>38.071669999999997</v>
      </c>
      <c r="G1805" s="139">
        <v>-122.13975000000001</v>
      </c>
      <c r="H1805" s="139" t="s">
        <v>7701</v>
      </c>
      <c r="I1805" s="139" t="s">
        <v>2236</v>
      </c>
      <c r="J1805" s="139" t="s">
        <v>15</v>
      </c>
      <c r="K1805" s="139">
        <v>94510</v>
      </c>
      <c r="L1805" s="139" t="s">
        <v>2965</v>
      </c>
      <c r="M1805" s="139">
        <v>1934313</v>
      </c>
      <c r="N1805" s="139" t="s">
        <v>2003</v>
      </c>
    </row>
    <row r="1806" spans="1:14" ht="15.75" customHeight="1">
      <c r="A1806" s="139">
        <v>2018</v>
      </c>
      <c r="B1806" s="100" t="s">
        <v>633</v>
      </c>
      <c r="C1806" s="139" t="s">
        <v>7702</v>
      </c>
      <c r="D1806" s="139">
        <v>1007786</v>
      </c>
      <c r="E1806" s="139" t="s">
        <v>7703</v>
      </c>
      <c r="F1806" s="139">
        <v>34.205689999999997</v>
      </c>
      <c r="G1806" s="139">
        <v>-97.104169999999996</v>
      </c>
      <c r="H1806" s="139" t="s">
        <v>5130</v>
      </c>
      <c r="I1806" s="139" t="s">
        <v>7704</v>
      </c>
      <c r="J1806" s="139" t="s">
        <v>98</v>
      </c>
      <c r="K1806" s="139">
        <v>73401</v>
      </c>
      <c r="L1806" s="139" t="s">
        <v>2965</v>
      </c>
      <c r="M1806" s="139">
        <v>712821</v>
      </c>
      <c r="N1806" s="139" t="s">
        <v>1745</v>
      </c>
    </row>
    <row r="1807" spans="1:14" ht="15.75" customHeight="1">
      <c r="A1807" s="139">
        <v>2018</v>
      </c>
      <c r="B1807" s="100" t="s">
        <v>633</v>
      </c>
      <c r="C1807" s="139" t="s">
        <v>7705</v>
      </c>
      <c r="D1807" s="139">
        <v>1008271</v>
      </c>
      <c r="E1807" s="139" t="s">
        <v>7706</v>
      </c>
      <c r="F1807" s="139">
        <v>35.085842999999997</v>
      </c>
      <c r="G1807" s="139">
        <v>-90.083385000000007</v>
      </c>
      <c r="H1807" s="139" t="s">
        <v>2642</v>
      </c>
      <c r="I1807" s="139" t="s">
        <v>2066</v>
      </c>
      <c r="J1807" s="139" t="s">
        <v>113</v>
      </c>
      <c r="K1807" s="139">
        <v>38109</v>
      </c>
      <c r="L1807" s="139" t="s">
        <v>2965</v>
      </c>
      <c r="M1807" s="139">
        <v>1191186</v>
      </c>
      <c r="N1807" s="139" t="s">
        <v>1745</v>
      </c>
    </row>
    <row r="1808" spans="1:14" ht="15.75" customHeight="1">
      <c r="A1808" s="139">
        <v>2018</v>
      </c>
      <c r="B1808" s="100" t="s">
        <v>633</v>
      </c>
      <c r="C1808" s="139" t="s">
        <v>7707</v>
      </c>
      <c r="D1808" s="139">
        <v>1006062</v>
      </c>
      <c r="E1808" s="139" t="s">
        <v>7708</v>
      </c>
      <c r="F1808" s="139">
        <v>29.722273999999999</v>
      </c>
      <c r="G1808" s="139">
        <v>-95.254401000000001</v>
      </c>
      <c r="H1808" s="139" t="s">
        <v>1086</v>
      </c>
      <c r="I1808" s="139" t="s">
        <v>1087</v>
      </c>
      <c r="J1808" s="139" t="s">
        <v>115</v>
      </c>
      <c r="K1808" s="139">
        <v>77012</v>
      </c>
      <c r="L1808" s="139" t="s">
        <v>2965</v>
      </c>
      <c r="M1808" s="139">
        <v>1343961</v>
      </c>
      <c r="N1808" s="139" t="s">
        <v>1306</v>
      </c>
    </row>
    <row r="1809" spans="1:14" ht="15.75" customHeight="1">
      <c r="A1809" s="139">
        <v>2018</v>
      </c>
      <c r="B1809" s="100" t="s">
        <v>633</v>
      </c>
      <c r="C1809" s="139" t="s">
        <v>7709</v>
      </c>
      <c r="D1809" s="139">
        <v>1008938</v>
      </c>
      <c r="E1809" s="139" t="s">
        <v>7710</v>
      </c>
      <c r="F1809" s="139">
        <v>29.369167000000001</v>
      </c>
      <c r="G1809" s="139">
        <v>-94.911111000000005</v>
      </c>
      <c r="H1809" s="139" t="s">
        <v>3915</v>
      </c>
      <c r="I1809" s="139" t="s">
        <v>7673</v>
      </c>
      <c r="J1809" s="139" t="s">
        <v>115</v>
      </c>
      <c r="K1809" s="139">
        <v>77590</v>
      </c>
      <c r="L1809" s="139" t="s">
        <v>2965</v>
      </c>
      <c r="M1809" s="139">
        <v>2176675</v>
      </c>
      <c r="N1809" s="139" t="s">
        <v>1306</v>
      </c>
    </row>
    <row r="1810" spans="1:14" ht="15.75" customHeight="1">
      <c r="A1810" s="139">
        <v>2018</v>
      </c>
      <c r="B1810" s="100" t="s">
        <v>633</v>
      </c>
      <c r="C1810" s="139" t="s">
        <v>7711</v>
      </c>
      <c r="D1810" s="139">
        <v>1003779</v>
      </c>
      <c r="E1810" s="139" t="s">
        <v>7712</v>
      </c>
      <c r="F1810" s="139">
        <v>44.297221999999998</v>
      </c>
      <c r="G1810" s="139">
        <v>-96.717222000000007</v>
      </c>
      <c r="H1810" s="139" t="s">
        <v>7713</v>
      </c>
      <c r="I1810" s="139" t="s">
        <v>7714</v>
      </c>
      <c r="J1810" s="139" t="s">
        <v>110</v>
      </c>
      <c r="K1810" s="139">
        <v>57002</v>
      </c>
      <c r="L1810" s="139" t="s">
        <v>2965</v>
      </c>
      <c r="M1810" s="139">
        <v>191624</v>
      </c>
      <c r="N1810" s="139" t="s">
        <v>1054</v>
      </c>
    </row>
    <row r="1811" spans="1:14" ht="15.75" customHeight="1">
      <c r="A1811" s="139">
        <v>2018</v>
      </c>
      <c r="B1811" s="100" t="s">
        <v>633</v>
      </c>
      <c r="C1811" s="139" t="s">
        <v>7715</v>
      </c>
      <c r="D1811" s="139">
        <v>1006946</v>
      </c>
      <c r="E1811" s="139" t="s">
        <v>7716</v>
      </c>
      <c r="F1811" s="139">
        <v>43.663888999999998</v>
      </c>
      <c r="G1811" s="139">
        <v>-94.582222000000002</v>
      </c>
      <c r="H1811" s="139" t="s">
        <v>7717</v>
      </c>
      <c r="I1811" s="139" t="s">
        <v>2466</v>
      </c>
      <c r="J1811" s="139" t="s">
        <v>62</v>
      </c>
      <c r="K1811" s="139">
        <v>56181</v>
      </c>
      <c r="L1811" s="139" t="s">
        <v>2965</v>
      </c>
      <c r="M1811" s="139">
        <v>180544</v>
      </c>
      <c r="N1811" s="139" t="s">
        <v>1054</v>
      </c>
    </row>
    <row r="1812" spans="1:14" ht="15.75" customHeight="1">
      <c r="A1812" s="139">
        <v>2018</v>
      </c>
      <c r="B1812" s="100" t="s">
        <v>633</v>
      </c>
      <c r="C1812" s="139" t="s">
        <v>7718</v>
      </c>
      <c r="D1812" s="139">
        <v>1004102</v>
      </c>
      <c r="E1812" s="139" t="s">
        <v>7719</v>
      </c>
      <c r="F1812" s="139">
        <v>36.142139</v>
      </c>
      <c r="G1812" s="139">
        <v>-86.800146999999996</v>
      </c>
      <c r="H1812" s="139" t="s">
        <v>7720</v>
      </c>
      <c r="I1812" s="139" t="s">
        <v>3517</v>
      </c>
      <c r="J1812" s="139" t="s">
        <v>113</v>
      </c>
      <c r="K1812" s="139">
        <v>37203</v>
      </c>
      <c r="L1812" s="139" t="s">
        <v>7721</v>
      </c>
      <c r="M1812" s="139">
        <v>137660</v>
      </c>
      <c r="N1812" s="139" t="s">
        <v>1054</v>
      </c>
    </row>
    <row r="1813" spans="1:14" ht="15.75" customHeight="1">
      <c r="A1813" s="139">
        <v>2018</v>
      </c>
      <c r="B1813" s="100" t="s">
        <v>633</v>
      </c>
      <c r="C1813" s="139" t="s">
        <v>7722</v>
      </c>
      <c r="D1813" s="139">
        <v>1005005</v>
      </c>
      <c r="E1813" s="139" t="s">
        <v>7723</v>
      </c>
      <c r="F1813" s="139">
        <v>40.6</v>
      </c>
      <c r="G1813" s="139">
        <v>-79.567778000000004</v>
      </c>
      <c r="H1813" s="139" t="s">
        <v>7724</v>
      </c>
      <c r="I1813" s="139" t="s">
        <v>7725</v>
      </c>
      <c r="J1813" s="139" t="s">
        <v>103</v>
      </c>
      <c r="K1813" s="139">
        <v>15690</v>
      </c>
      <c r="L1813" s="139" t="s">
        <v>1547</v>
      </c>
      <c r="M1813" s="139">
        <v>47269</v>
      </c>
      <c r="N1813" s="139" t="s">
        <v>1054</v>
      </c>
    </row>
    <row r="1814" spans="1:14" ht="15.75" customHeight="1">
      <c r="A1814" s="139">
        <v>2018</v>
      </c>
      <c r="B1814" s="100" t="s">
        <v>633</v>
      </c>
      <c r="C1814" s="139" t="s">
        <v>7726</v>
      </c>
      <c r="D1814" s="139">
        <v>1004990</v>
      </c>
      <c r="E1814" s="139" t="s">
        <v>7727</v>
      </c>
      <c r="F1814" s="139">
        <v>37.542569999999998</v>
      </c>
      <c r="G1814" s="139">
        <v>-77.424270000000007</v>
      </c>
      <c r="H1814" s="139" t="s">
        <v>1213</v>
      </c>
      <c r="I1814" s="139" t="s">
        <v>6202</v>
      </c>
      <c r="J1814" s="139" t="s">
        <v>123</v>
      </c>
      <c r="K1814" s="139">
        <v>23298</v>
      </c>
      <c r="L1814" s="139" t="s">
        <v>7728</v>
      </c>
      <c r="M1814" s="139">
        <v>32627</v>
      </c>
      <c r="N1814" s="139" t="s">
        <v>1054</v>
      </c>
    </row>
    <row r="1815" spans="1:14" ht="15.75" customHeight="1">
      <c r="A1815" s="139">
        <v>2018</v>
      </c>
      <c r="B1815" s="100" t="s">
        <v>633</v>
      </c>
      <c r="C1815" s="139" t="s">
        <v>7729</v>
      </c>
      <c r="D1815" s="139">
        <v>1000593</v>
      </c>
      <c r="E1815" s="139" t="s">
        <v>7730</v>
      </c>
      <c r="F1815" s="139">
        <v>44.5047</v>
      </c>
      <c r="G1815" s="139">
        <v>-70.240300000000005</v>
      </c>
      <c r="H1815" s="139" t="s">
        <v>7731</v>
      </c>
      <c r="I1815" s="139" t="s">
        <v>1407</v>
      </c>
      <c r="J1815" s="139" t="s">
        <v>52</v>
      </c>
      <c r="K1815" s="139">
        <v>4239</v>
      </c>
      <c r="L1815" s="139" t="s">
        <v>6783</v>
      </c>
      <c r="M1815" s="139">
        <v>85182</v>
      </c>
      <c r="N1815" s="139" t="s">
        <v>1253</v>
      </c>
    </row>
    <row r="1816" spans="1:14" ht="15.75" customHeight="1">
      <c r="A1816" s="139">
        <v>2018</v>
      </c>
      <c r="B1816" s="100" t="s">
        <v>633</v>
      </c>
      <c r="C1816" s="139" t="s">
        <v>7732</v>
      </c>
      <c r="D1816" s="139">
        <v>1002594</v>
      </c>
      <c r="E1816" s="139" t="s">
        <v>7733</v>
      </c>
      <c r="F1816" s="139">
        <v>40.141165999999998</v>
      </c>
      <c r="G1816" s="139">
        <v>-87.580436000000006</v>
      </c>
      <c r="H1816" s="139" t="s">
        <v>3788</v>
      </c>
      <c r="I1816" s="139" t="s">
        <v>7734</v>
      </c>
      <c r="J1816" s="139" t="s">
        <v>36</v>
      </c>
      <c r="K1816" s="139">
        <v>61832</v>
      </c>
      <c r="L1816" s="139" t="s">
        <v>7735</v>
      </c>
      <c r="M1816" s="139">
        <v>44079</v>
      </c>
      <c r="N1816" s="139" t="s">
        <v>1054</v>
      </c>
    </row>
    <row r="1817" spans="1:14" ht="15.75" customHeight="1">
      <c r="A1817" s="139">
        <v>2018</v>
      </c>
      <c r="B1817" s="100" t="s">
        <v>633</v>
      </c>
      <c r="C1817" s="139" t="s">
        <v>7736</v>
      </c>
      <c r="D1817" s="139">
        <v>1003859</v>
      </c>
      <c r="E1817" s="139" t="s">
        <v>7737</v>
      </c>
      <c r="F1817" s="139">
        <v>35.741999999999997</v>
      </c>
      <c r="G1817" s="139">
        <v>-84.326194000000001</v>
      </c>
      <c r="H1817" s="139" t="s">
        <v>4759</v>
      </c>
      <c r="I1817" s="139" t="s">
        <v>4760</v>
      </c>
      <c r="J1817" s="139" t="s">
        <v>113</v>
      </c>
      <c r="K1817" s="139">
        <v>37774</v>
      </c>
      <c r="L1817" s="139" t="s">
        <v>7738</v>
      </c>
      <c r="M1817" s="139">
        <v>23367</v>
      </c>
      <c r="N1817" s="139" t="s">
        <v>1054</v>
      </c>
    </row>
    <row r="1818" spans="1:14" ht="15.75" customHeight="1">
      <c r="A1818" s="139">
        <v>2018</v>
      </c>
      <c r="B1818" s="100" t="s">
        <v>633</v>
      </c>
      <c r="C1818" s="139" t="s">
        <v>7739</v>
      </c>
      <c r="D1818" s="139">
        <v>1005588</v>
      </c>
      <c r="E1818" s="139" t="s">
        <v>7740</v>
      </c>
      <c r="F1818" s="139">
        <v>34.0946</v>
      </c>
      <c r="G1818" s="139">
        <v>-117.51326</v>
      </c>
      <c r="H1818" s="139" t="s">
        <v>2209</v>
      </c>
      <c r="I1818" s="139" t="s">
        <v>2210</v>
      </c>
      <c r="J1818" s="139" t="s">
        <v>15</v>
      </c>
      <c r="K1818" s="139">
        <v>92335</v>
      </c>
      <c r="L1818" s="139" t="s">
        <v>7741</v>
      </c>
      <c r="M1818" s="139">
        <v>34419</v>
      </c>
      <c r="N1818" s="139" t="s">
        <v>1054</v>
      </c>
    </row>
    <row r="1819" spans="1:14" ht="15.75" customHeight="1">
      <c r="A1819" s="139">
        <v>2018</v>
      </c>
      <c r="B1819" s="100" t="s">
        <v>633</v>
      </c>
      <c r="C1819" s="139" t="s">
        <v>7742</v>
      </c>
      <c r="D1819" s="139">
        <v>1004490</v>
      </c>
      <c r="E1819" s="139" t="s">
        <v>7743</v>
      </c>
      <c r="F1819" s="139">
        <v>43.066639000000002</v>
      </c>
      <c r="G1819" s="139">
        <v>-94.679167000000007</v>
      </c>
      <c r="H1819" s="139" t="s">
        <v>1192</v>
      </c>
      <c r="I1819" s="139" t="s">
        <v>1193</v>
      </c>
      <c r="J1819" s="139" t="s">
        <v>42</v>
      </c>
      <c r="K1819" s="139">
        <v>50536</v>
      </c>
      <c r="L1819" s="139" t="s">
        <v>5850</v>
      </c>
      <c r="M1819" s="139">
        <v>104129</v>
      </c>
      <c r="N1819" s="139" t="s">
        <v>1054</v>
      </c>
    </row>
    <row r="1820" spans="1:14" ht="15.75" customHeight="1">
      <c r="A1820" s="139">
        <v>2018</v>
      </c>
      <c r="B1820" s="100" t="s">
        <v>633</v>
      </c>
      <c r="C1820" s="139" t="s">
        <v>7744</v>
      </c>
      <c r="D1820" s="139">
        <v>1002989</v>
      </c>
      <c r="E1820" s="139" t="s">
        <v>7745</v>
      </c>
      <c r="F1820" s="139">
        <v>39.596781</v>
      </c>
      <c r="G1820" s="139">
        <v>-83.392557999999994</v>
      </c>
      <c r="H1820" s="139" t="s">
        <v>7746</v>
      </c>
      <c r="I1820" s="139" t="s">
        <v>7426</v>
      </c>
      <c r="J1820" s="139" t="s">
        <v>95</v>
      </c>
      <c r="K1820" s="139">
        <v>43106</v>
      </c>
      <c r="L1820" s="139" t="s">
        <v>2965</v>
      </c>
      <c r="M1820" s="139">
        <v>195518</v>
      </c>
      <c r="N1820" s="139" t="s">
        <v>1054</v>
      </c>
    </row>
    <row r="1821" spans="1:14" ht="15.75" customHeight="1">
      <c r="A1821" s="139">
        <v>2018</v>
      </c>
      <c r="B1821" s="100" t="s">
        <v>633</v>
      </c>
      <c r="C1821" s="139" t="s">
        <v>7747</v>
      </c>
      <c r="D1821" s="139">
        <v>1002379</v>
      </c>
      <c r="E1821" s="139" t="s">
        <v>7748</v>
      </c>
      <c r="F1821" s="139">
        <v>42.511110000000002</v>
      </c>
      <c r="G1821" s="139">
        <v>-94.300550000000001</v>
      </c>
      <c r="H1821" s="139" t="s">
        <v>5516</v>
      </c>
      <c r="I1821" s="139" t="s">
        <v>2678</v>
      </c>
      <c r="J1821" s="139" t="s">
        <v>42</v>
      </c>
      <c r="K1821" s="139">
        <v>50501</v>
      </c>
      <c r="L1821" s="139" t="s">
        <v>2965</v>
      </c>
      <c r="M1821" s="139">
        <v>186947</v>
      </c>
      <c r="N1821" s="139" t="s">
        <v>1054</v>
      </c>
    </row>
    <row r="1822" spans="1:14" ht="15.75" customHeight="1">
      <c r="A1822" s="139">
        <v>2018</v>
      </c>
      <c r="B1822" s="100" t="s">
        <v>633</v>
      </c>
      <c r="C1822" s="139" t="s">
        <v>7749</v>
      </c>
      <c r="D1822" s="139">
        <v>1002690</v>
      </c>
      <c r="E1822" s="139" t="s">
        <v>7750</v>
      </c>
      <c r="F1822" s="139">
        <v>43.182940000000002</v>
      </c>
      <c r="G1822" s="139">
        <v>-95.505690000000001</v>
      </c>
      <c r="H1822" s="139" t="s">
        <v>7751</v>
      </c>
      <c r="I1822" s="139" t="s">
        <v>7752</v>
      </c>
      <c r="J1822" s="139" t="s">
        <v>42</v>
      </c>
      <c r="K1822" s="139">
        <v>51346</v>
      </c>
      <c r="L1822" s="139" t="s">
        <v>2965</v>
      </c>
      <c r="M1822" s="139">
        <v>178857</v>
      </c>
      <c r="N1822" s="139" t="s">
        <v>1054</v>
      </c>
    </row>
    <row r="1823" spans="1:14" ht="15.75" customHeight="1">
      <c r="A1823" s="139">
        <v>2018</v>
      </c>
      <c r="B1823" s="100" t="s">
        <v>633</v>
      </c>
      <c r="C1823" s="139" t="s">
        <v>7753</v>
      </c>
      <c r="D1823" s="139">
        <v>1004608</v>
      </c>
      <c r="E1823" s="139" t="s">
        <v>7754</v>
      </c>
      <c r="F1823" s="139">
        <v>43.035134999999997</v>
      </c>
      <c r="G1823" s="139">
        <v>-88.791556</v>
      </c>
      <c r="H1823" s="139" t="s">
        <v>3315</v>
      </c>
      <c r="I1823" s="139" t="s">
        <v>3780</v>
      </c>
      <c r="J1823" s="139" t="s">
        <v>132</v>
      </c>
      <c r="K1823" s="139">
        <v>53549</v>
      </c>
      <c r="L1823" s="139" t="s">
        <v>2965</v>
      </c>
      <c r="M1823" s="139">
        <v>119345</v>
      </c>
      <c r="N1823" s="139" t="s">
        <v>1133</v>
      </c>
    </row>
    <row r="1824" spans="1:14" ht="15.75" customHeight="1">
      <c r="A1824" s="139">
        <v>2018</v>
      </c>
      <c r="B1824" s="100" t="s">
        <v>633</v>
      </c>
      <c r="C1824" s="139" t="s">
        <v>7755</v>
      </c>
      <c r="D1824" s="139">
        <v>1006245</v>
      </c>
      <c r="E1824" s="139" t="s">
        <v>7756</v>
      </c>
      <c r="F1824" s="139">
        <v>40.197778</v>
      </c>
      <c r="G1824" s="139">
        <v>-86.910832999999997</v>
      </c>
      <c r="H1824" s="139" t="s">
        <v>6205</v>
      </c>
      <c r="I1824" s="139" t="s">
        <v>1466</v>
      </c>
      <c r="J1824" s="139" t="s">
        <v>39</v>
      </c>
      <c r="K1824" s="139">
        <v>47955</v>
      </c>
      <c r="L1824" s="139" t="s">
        <v>2965</v>
      </c>
      <c r="M1824" s="139">
        <v>198256</v>
      </c>
      <c r="N1824" s="139" t="s">
        <v>1054</v>
      </c>
    </row>
    <row r="1825" spans="1:14" ht="15.75" customHeight="1">
      <c r="A1825" s="139">
        <v>2018</v>
      </c>
      <c r="B1825" s="100" t="s">
        <v>633</v>
      </c>
      <c r="C1825" s="139" t="s">
        <v>7757</v>
      </c>
      <c r="D1825" s="139">
        <v>1009080</v>
      </c>
      <c r="E1825" s="139" t="s">
        <v>7758</v>
      </c>
      <c r="F1825" s="139">
        <v>29.985278000000001</v>
      </c>
      <c r="G1825" s="139">
        <v>-90.392778000000007</v>
      </c>
      <c r="H1825" s="139" t="s">
        <v>7759</v>
      </c>
      <c r="I1825" s="139" t="s">
        <v>2077</v>
      </c>
      <c r="J1825" s="139" t="s">
        <v>50</v>
      </c>
      <c r="K1825" s="139">
        <v>70079</v>
      </c>
      <c r="L1825" s="139" t="s">
        <v>2965</v>
      </c>
      <c r="M1825" s="139">
        <v>1988555</v>
      </c>
      <c r="N1825" s="139" t="s">
        <v>1745</v>
      </c>
    </row>
    <row r="1826" spans="1:14" ht="15.75" customHeight="1">
      <c r="A1826" s="139">
        <v>2018</v>
      </c>
      <c r="B1826" s="100" t="s">
        <v>633</v>
      </c>
      <c r="C1826" s="139" t="s">
        <v>7760</v>
      </c>
      <c r="D1826" s="139">
        <v>1003150</v>
      </c>
      <c r="E1826" s="139" t="s">
        <v>7761</v>
      </c>
      <c r="F1826" s="139">
        <v>41.677500000000002</v>
      </c>
      <c r="G1826" s="139">
        <v>-97.982221999999993</v>
      </c>
      <c r="H1826" s="139" t="s">
        <v>1380</v>
      </c>
      <c r="I1826" s="139" t="s">
        <v>3320</v>
      </c>
      <c r="J1826" s="139" t="s">
        <v>73</v>
      </c>
      <c r="K1826" s="139">
        <v>68620</v>
      </c>
      <c r="L1826" s="139" t="s">
        <v>2965</v>
      </c>
      <c r="M1826" s="139">
        <v>188638</v>
      </c>
      <c r="N1826" s="139" t="s">
        <v>1054</v>
      </c>
    </row>
    <row r="1827" spans="1:14" ht="15.75" customHeight="1">
      <c r="A1827" s="139">
        <v>2018</v>
      </c>
      <c r="B1827" s="100" t="s">
        <v>633</v>
      </c>
      <c r="C1827" s="139" t="s">
        <v>7762</v>
      </c>
      <c r="D1827" s="139">
        <v>1006490</v>
      </c>
      <c r="E1827" s="139" t="s">
        <v>7763</v>
      </c>
      <c r="F1827" s="139">
        <v>37.933568999999999</v>
      </c>
      <c r="G1827" s="139">
        <v>-87.873407999999998</v>
      </c>
      <c r="H1827" s="139" t="s">
        <v>7764</v>
      </c>
      <c r="I1827" s="139" t="s">
        <v>2581</v>
      </c>
      <c r="J1827" s="139" t="s">
        <v>39</v>
      </c>
      <c r="K1827" s="139">
        <v>47620</v>
      </c>
      <c r="L1827" s="139" t="s">
        <v>2965</v>
      </c>
      <c r="M1827" s="139">
        <v>177986</v>
      </c>
      <c r="N1827" s="139" t="s">
        <v>1054</v>
      </c>
    </row>
    <row r="1828" spans="1:14" ht="15.75" customHeight="1">
      <c r="A1828" s="139">
        <v>2018</v>
      </c>
      <c r="B1828" s="100" t="s">
        <v>633</v>
      </c>
      <c r="C1828" s="139" t="s">
        <v>7765</v>
      </c>
      <c r="D1828" s="139">
        <v>1001967</v>
      </c>
      <c r="E1828" s="139" t="s">
        <v>7766</v>
      </c>
      <c r="F1828" s="139">
        <v>43.096446999999998</v>
      </c>
      <c r="G1828" s="139">
        <v>-92.744994000000005</v>
      </c>
      <c r="H1828" s="139" t="s">
        <v>7767</v>
      </c>
      <c r="I1828" s="139" t="s">
        <v>4515</v>
      </c>
      <c r="J1828" s="139" t="s">
        <v>42</v>
      </c>
      <c r="K1828" s="139">
        <v>50616</v>
      </c>
      <c r="L1828" s="139" t="s">
        <v>2965</v>
      </c>
      <c r="M1828" s="139">
        <v>191552</v>
      </c>
      <c r="N1828" s="139" t="s">
        <v>1054</v>
      </c>
    </row>
    <row r="1829" spans="1:14" ht="15.75" customHeight="1">
      <c r="A1829" s="139">
        <v>2018</v>
      </c>
      <c r="B1829" s="100" t="s">
        <v>633</v>
      </c>
      <c r="C1829" s="139" t="s">
        <v>7768</v>
      </c>
      <c r="D1829" s="139">
        <v>1010774</v>
      </c>
      <c r="E1829" s="139" t="s">
        <v>7769</v>
      </c>
      <c r="F1829" s="139">
        <v>33.796990000000001</v>
      </c>
      <c r="G1829" s="139">
        <v>-118.23971</v>
      </c>
      <c r="H1829" s="139" t="s">
        <v>1717</v>
      </c>
      <c r="I1829" s="139" t="s">
        <v>1411</v>
      </c>
      <c r="J1829" s="139" t="s">
        <v>15</v>
      </c>
      <c r="K1829" s="139">
        <v>90744</v>
      </c>
      <c r="L1829" s="139" t="s">
        <v>2965</v>
      </c>
      <c r="M1829" s="139">
        <v>13786</v>
      </c>
      <c r="N1829" s="139" t="s">
        <v>1306</v>
      </c>
    </row>
    <row r="1830" spans="1:14" ht="15.75" customHeight="1">
      <c r="A1830" s="139">
        <v>2018</v>
      </c>
      <c r="B1830" s="100" t="s">
        <v>633</v>
      </c>
      <c r="C1830" s="139" t="s">
        <v>7770</v>
      </c>
      <c r="D1830" s="139">
        <v>1007571</v>
      </c>
      <c r="E1830" s="139" t="s">
        <v>7771</v>
      </c>
      <c r="F1830" s="139">
        <v>35.031039999999997</v>
      </c>
      <c r="G1830" s="139">
        <v>-78.863010000000003</v>
      </c>
      <c r="H1830" s="139" t="s">
        <v>2674</v>
      </c>
      <c r="I1830" s="139" t="s">
        <v>1805</v>
      </c>
      <c r="J1830" s="139" t="s">
        <v>89</v>
      </c>
      <c r="K1830" s="139">
        <v>28301</v>
      </c>
      <c r="L1830" s="139" t="s">
        <v>7772</v>
      </c>
      <c r="M1830" s="139">
        <v>67853</v>
      </c>
      <c r="N1830" s="139" t="s">
        <v>1054</v>
      </c>
    </row>
    <row r="1831" spans="1:14" ht="15.75" customHeight="1">
      <c r="A1831" s="139">
        <v>2018</v>
      </c>
      <c r="B1831" s="100" t="s">
        <v>633</v>
      </c>
      <c r="C1831" s="139" t="s">
        <v>7773</v>
      </c>
      <c r="D1831" s="139">
        <v>1007641</v>
      </c>
      <c r="E1831" s="139" t="s">
        <v>7774</v>
      </c>
      <c r="F1831" s="139">
        <v>35.168430000000001</v>
      </c>
      <c r="G1831" s="139">
        <v>-81.193979999999996</v>
      </c>
      <c r="H1831" s="139" t="s">
        <v>7775</v>
      </c>
      <c r="I1831" s="139" t="s">
        <v>7776</v>
      </c>
      <c r="J1831" s="139" t="s">
        <v>89</v>
      </c>
      <c r="K1831" s="139">
        <v>28052</v>
      </c>
      <c r="L1831" s="139" t="s">
        <v>7772</v>
      </c>
      <c r="M1831" s="139">
        <v>14856</v>
      </c>
      <c r="N1831" s="139" t="s">
        <v>1054</v>
      </c>
    </row>
    <row r="1832" spans="1:14" ht="15.75" customHeight="1">
      <c r="A1832" s="139">
        <v>2018</v>
      </c>
      <c r="B1832" s="100" t="s">
        <v>633</v>
      </c>
      <c r="C1832" s="139" t="s">
        <v>7777</v>
      </c>
      <c r="D1832" s="139">
        <v>1011710</v>
      </c>
      <c r="E1832" s="139" t="s">
        <v>7778</v>
      </c>
      <c r="F1832" s="139">
        <v>38.556145999999998</v>
      </c>
      <c r="G1832" s="139">
        <v>-75.946865000000003</v>
      </c>
      <c r="H1832" s="139" t="s">
        <v>7779</v>
      </c>
      <c r="I1832" s="139" t="s">
        <v>6641</v>
      </c>
      <c r="J1832" s="139" t="s">
        <v>55</v>
      </c>
      <c r="K1832" s="139">
        <v>21835</v>
      </c>
      <c r="L1832" s="139" t="s">
        <v>7772</v>
      </c>
      <c r="M1832" s="139">
        <v>28331</v>
      </c>
      <c r="N1832" s="139" t="s">
        <v>1127</v>
      </c>
    </row>
    <row r="1833" spans="1:14" ht="15.75" customHeight="1">
      <c r="A1833" s="139">
        <v>2018</v>
      </c>
      <c r="B1833" s="100" t="s">
        <v>633</v>
      </c>
      <c r="C1833" s="139" t="s">
        <v>7780</v>
      </c>
      <c r="D1833" s="139">
        <v>1006213</v>
      </c>
      <c r="E1833" s="139" t="s">
        <v>7781</v>
      </c>
      <c r="F1833" s="139">
        <v>34.838211999999999</v>
      </c>
      <c r="G1833" s="139">
        <v>-78.035077000000001</v>
      </c>
      <c r="H1833" s="139" t="s">
        <v>7782</v>
      </c>
      <c r="I1833" s="139" t="s">
        <v>7783</v>
      </c>
      <c r="J1833" s="139" t="s">
        <v>89</v>
      </c>
      <c r="K1833" s="139">
        <v>28458</v>
      </c>
      <c r="L1833" s="139" t="s">
        <v>7772</v>
      </c>
      <c r="M1833" s="139">
        <v>30415</v>
      </c>
      <c r="N1833" s="139" t="s">
        <v>1054</v>
      </c>
    </row>
    <row r="1834" spans="1:14" ht="15.75" customHeight="1">
      <c r="A1834" s="139">
        <v>2018</v>
      </c>
      <c r="B1834" s="100" t="s">
        <v>633</v>
      </c>
      <c r="C1834" s="139" t="s">
        <v>7784</v>
      </c>
      <c r="D1834" s="139">
        <v>1002637</v>
      </c>
      <c r="E1834" s="139" t="s">
        <v>7785</v>
      </c>
      <c r="F1834" s="139">
        <v>35.035319999999999</v>
      </c>
      <c r="G1834" s="139">
        <v>-80.082804999999993</v>
      </c>
      <c r="H1834" s="139" t="s">
        <v>7786</v>
      </c>
      <c r="I1834" s="139" t="s">
        <v>7787</v>
      </c>
      <c r="J1834" s="139" t="s">
        <v>89</v>
      </c>
      <c r="K1834" s="139">
        <v>28170</v>
      </c>
      <c r="L1834" s="139" t="s">
        <v>7772</v>
      </c>
      <c r="M1834" s="139">
        <v>28805</v>
      </c>
      <c r="N1834" s="139" t="s">
        <v>1054</v>
      </c>
    </row>
    <row r="1835" spans="1:14" ht="15.75" customHeight="1">
      <c r="A1835" s="139">
        <v>2018</v>
      </c>
      <c r="B1835" s="100" t="s">
        <v>633</v>
      </c>
      <c r="C1835" s="139" t="s">
        <v>7788</v>
      </c>
      <c r="D1835" s="139">
        <v>1002635</v>
      </c>
      <c r="E1835" s="139" t="s">
        <v>7789</v>
      </c>
      <c r="F1835" s="139">
        <v>33.858960000000003</v>
      </c>
      <c r="G1835" s="139">
        <v>-81.708320000000001</v>
      </c>
      <c r="H1835" s="139" t="s">
        <v>7790</v>
      </c>
      <c r="I1835" s="139" t="s">
        <v>7791</v>
      </c>
      <c r="J1835" s="139" t="s">
        <v>107</v>
      </c>
      <c r="K1835" s="139">
        <v>29166</v>
      </c>
      <c r="L1835" s="139" t="s">
        <v>7772</v>
      </c>
      <c r="M1835" s="139">
        <v>33344</v>
      </c>
      <c r="N1835" s="139" t="s">
        <v>1054</v>
      </c>
    </row>
    <row r="1836" spans="1:14" ht="15.75" customHeight="1">
      <c r="A1836" s="139">
        <v>2018</v>
      </c>
      <c r="B1836" s="100" t="s">
        <v>633</v>
      </c>
      <c r="C1836" s="139" t="s">
        <v>7792</v>
      </c>
      <c r="D1836" s="139">
        <v>1004324</v>
      </c>
      <c r="E1836" s="139" t="s">
        <v>7793</v>
      </c>
      <c r="F1836" s="139">
        <v>29.839110000000002</v>
      </c>
      <c r="G1836" s="139">
        <v>-95.127610000000004</v>
      </c>
      <c r="H1836" s="139" t="s">
        <v>1086</v>
      </c>
      <c r="I1836" s="139" t="s">
        <v>1087</v>
      </c>
      <c r="J1836" s="139" t="s">
        <v>115</v>
      </c>
      <c r="K1836" s="139">
        <v>77049</v>
      </c>
      <c r="L1836" s="139" t="s">
        <v>7794</v>
      </c>
      <c r="M1836" s="139">
        <v>25688</v>
      </c>
      <c r="N1836" s="139" t="s">
        <v>1054</v>
      </c>
    </row>
    <row r="1837" spans="1:14" ht="15.75" customHeight="1">
      <c r="A1837" s="139">
        <v>2018</v>
      </c>
      <c r="B1837" s="100" t="s">
        <v>633</v>
      </c>
      <c r="C1837" s="139" t="s">
        <v>7795</v>
      </c>
      <c r="D1837" s="139">
        <v>1003320</v>
      </c>
      <c r="E1837" s="139" t="s">
        <v>7796</v>
      </c>
      <c r="F1837" s="139">
        <v>45.804799000000003</v>
      </c>
      <c r="G1837" s="139">
        <v>-87.089780000000005</v>
      </c>
      <c r="H1837" s="139" t="s">
        <v>7797</v>
      </c>
      <c r="I1837" s="139" t="s">
        <v>7798</v>
      </c>
      <c r="J1837" s="139" t="s">
        <v>61</v>
      </c>
      <c r="K1837" s="139">
        <v>49829</v>
      </c>
      <c r="L1837" s="139" t="s">
        <v>6783</v>
      </c>
      <c r="M1837" s="139">
        <v>491043</v>
      </c>
      <c r="N1837" s="139" t="s">
        <v>1979</v>
      </c>
    </row>
    <row r="1838" spans="1:14" ht="15.75" customHeight="1">
      <c r="A1838" s="139">
        <v>2018</v>
      </c>
      <c r="B1838" s="100" t="s">
        <v>633</v>
      </c>
      <c r="C1838" s="139" t="s">
        <v>7799</v>
      </c>
      <c r="D1838" s="139">
        <v>1001237</v>
      </c>
      <c r="E1838" s="139" t="s">
        <v>7800</v>
      </c>
      <c r="F1838" s="139">
        <v>39.472200000000001</v>
      </c>
      <c r="G1838" s="139">
        <v>-79.057500000000005</v>
      </c>
      <c r="H1838" s="139" t="s">
        <v>7801</v>
      </c>
      <c r="I1838" s="139" t="s">
        <v>7802</v>
      </c>
      <c r="J1838" s="139" t="s">
        <v>55</v>
      </c>
      <c r="K1838" s="139">
        <v>21540</v>
      </c>
      <c r="L1838" s="139" t="s">
        <v>6783</v>
      </c>
      <c r="M1838" s="139">
        <v>610719</v>
      </c>
      <c r="N1838" s="139" t="s">
        <v>1448</v>
      </c>
    </row>
    <row r="1839" spans="1:14" ht="15.75" customHeight="1">
      <c r="A1839" s="139">
        <v>2018</v>
      </c>
      <c r="B1839" s="100" t="s">
        <v>633</v>
      </c>
      <c r="C1839" s="139" t="s">
        <v>7803</v>
      </c>
      <c r="D1839" s="139">
        <v>1001892</v>
      </c>
      <c r="E1839" s="139" t="s">
        <v>7804</v>
      </c>
      <c r="F1839" s="139">
        <v>45.795000000000002</v>
      </c>
      <c r="G1839" s="139">
        <v>-87.958600000000004</v>
      </c>
      <c r="H1839" s="139" t="s">
        <v>7805</v>
      </c>
      <c r="I1839" s="139" t="s">
        <v>3836</v>
      </c>
      <c r="J1839" s="139" t="s">
        <v>61</v>
      </c>
      <c r="K1839" s="139">
        <v>49876</v>
      </c>
      <c r="L1839" s="139" t="s">
        <v>6783</v>
      </c>
      <c r="M1839" s="139">
        <v>78579</v>
      </c>
      <c r="N1839" s="139" t="s">
        <v>1253</v>
      </c>
    </row>
    <row r="1840" spans="1:14" ht="15.75" customHeight="1">
      <c r="A1840" s="139">
        <v>2018</v>
      </c>
      <c r="B1840" s="100" t="s">
        <v>633</v>
      </c>
      <c r="C1840" s="139" t="s">
        <v>7806</v>
      </c>
      <c r="D1840" s="139">
        <v>1005660</v>
      </c>
      <c r="E1840" s="139" t="s">
        <v>7807</v>
      </c>
      <c r="F1840" s="139">
        <v>37.232149999999997</v>
      </c>
      <c r="G1840" s="139">
        <v>-80.421729999999997</v>
      </c>
      <c r="H1840" s="139" t="s">
        <v>5173</v>
      </c>
      <c r="I1840" s="139" t="s">
        <v>2316</v>
      </c>
      <c r="J1840" s="139" t="s">
        <v>123</v>
      </c>
      <c r="K1840" s="139">
        <v>24061</v>
      </c>
      <c r="L1840" s="139" t="s">
        <v>7808</v>
      </c>
      <c r="M1840" s="139">
        <v>82672</v>
      </c>
      <c r="N1840" s="139" t="s">
        <v>1054</v>
      </c>
    </row>
    <row r="1841" spans="1:14" ht="15.75" customHeight="1">
      <c r="A1841" s="139">
        <v>2018</v>
      </c>
      <c r="B1841" s="100" t="s">
        <v>633</v>
      </c>
      <c r="C1841" s="139" t="s">
        <v>7809</v>
      </c>
      <c r="D1841" s="139">
        <v>1006397</v>
      </c>
      <c r="E1841" s="139" t="s">
        <v>7810</v>
      </c>
      <c r="F1841" s="139">
        <v>33.996428000000002</v>
      </c>
      <c r="G1841" s="139">
        <v>-98.553358000000003</v>
      </c>
      <c r="H1841" s="139" t="s">
        <v>7811</v>
      </c>
      <c r="I1841" s="139" t="s">
        <v>7812</v>
      </c>
      <c r="J1841" s="139" t="s">
        <v>115</v>
      </c>
      <c r="K1841" s="139">
        <v>76305</v>
      </c>
      <c r="L1841" s="139" t="s">
        <v>7813</v>
      </c>
      <c r="M1841" s="139">
        <v>210096</v>
      </c>
      <c r="N1841" s="139" t="s">
        <v>1050</v>
      </c>
    </row>
    <row r="1842" spans="1:14" ht="15.75" customHeight="1">
      <c r="A1842" s="139">
        <v>2018</v>
      </c>
      <c r="B1842" s="100" t="s">
        <v>633</v>
      </c>
      <c r="C1842" s="139" t="s">
        <v>7809</v>
      </c>
      <c r="D1842" s="139">
        <v>1002439</v>
      </c>
      <c r="E1842" s="139" t="s">
        <v>7814</v>
      </c>
      <c r="F1842" s="139">
        <v>41.523577000000003</v>
      </c>
      <c r="G1842" s="139">
        <v>-80.197884000000002</v>
      </c>
      <c r="H1842" s="139" t="s">
        <v>7815</v>
      </c>
      <c r="I1842" s="139" t="s">
        <v>1392</v>
      </c>
      <c r="J1842" s="139" t="s">
        <v>103</v>
      </c>
      <c r="K1842" s="139">
        <v>16314</v>
      </c>
      <c r="L1842" s="139" t="s">
        <v>7816</v>
      </c>
      <c r="M1842" s="139">
        <v>178404</v>
      </c>
      <c r="N1842" s="139" t="s">
        <v>1050</v>
      </c>
    </row>
    <row r="1843" spans="1:14" ht="15.75" customHeight="1">
      <c r="A1843" s="139">
        <v>2018</v>
      </c>
      <c r="B1843" s="100" t="s">
        <v>633</v>
      </c>
      <c r="C1843" s="139" t="s">
        <v>7809</v>
      </c>
      <c r="D1843" s="139">
        <v>1002217</v>
      </c>
      <c r="E1843" s="139" t="s">
        <v>7817</v>
      </c>
      <c r="F1843" s="139">
        <v>40.129480000000001</v>
      </c>
      <c r="G1843" s="139">
        <v>-77.174260000000004</v>
      </c>
      <c r="H1843" s="139" t="s">
        <v>7818</v>
      </c>
      <c r="I1843" s="139" t="s">
        <v>1805</v>
      </c>
      <c r="J1843" s="139" t="s">
        <v>103</v>
      </c>
      <c r="K1843" s="139">
        <v>17015</v>
      </c>
      <c r="L1843" s="139" t="s">
        <v>7813</v>
      </c>
      <c r="M1843" s="139">
        <v>155694</v>
      </c>
      <c r="N1843" s="139" t="s">
        <v>1050</v>
      </c>
    </row>
    <row r="1844" spans="1:14" ht="15.75" customHeight="1">
      <c r="A1844" s="139">
        <v>2018</v>
      </c>
      <c r="B1844" s="100" t="s">
        <v>633</v>
      </c>
      <c r="C1844" s="139" t="s">
        <v>7819</v>
      </c>
      <c r="D1844" s="139">
        <v>1006253</v>
      </c>
      <c r="E1844" s="139" t="s">
        <v>7820</v>
      </c>
      <c r="F1844" s="139">
        <v>41.672190000000001</v>
      </c>
      <c r="G1844" s="139">
        <v>-77.061660000000003</v>
      </c>
      <c r="H1844" s="139" t="s">
        <v>7821</v>
      </c>
      <c r="I1844" s="139" t="s">
        <v>7822</v>
      </c>
      <c r="J1844" s="139" t="s">
        <v>103</v>
      </c>
      <c r="K1844" s="139">
        <v>16912</v>
      </c>
      <c r="L1844" s="139" t="s">
        <v>7823</v>
      </c>
      <c r="M1844" s="139">
        <v>20445</v>
      </c>
      <c r="N1844" s="139" t="s">
        <v>1054</v>
      </c>
    </row>
    <row r="1845" spans="1:14" ht="15.75" customHeight="1">
      <c r="A1845" s="139">
        <v>2018</v>
      </c>
      <c r="B1845" s="100" t="s">
        <v>633</v>
      </c>
      <c r="C1845" s="139" t="s">
        <v>7824</v>
      </c>
      <c r="D1845" s="139">
        <v>1005091</v>
      </c>
      <c r="E1845" s="139" t="s">
        <v>7825</v>
      </c>
      <c r="F1845" s="139">
        <v>46.732007000000003</v>
      </c>
      <c r="G1845" s="139">
        <v>-117.161057</v>
      </c>
      <c r="H1845" s="139" t="s">
        <v>7826</v>
      </c>
      <c r="I1845" s="139" t="s">
        <v>4103</v>
      </c>
      <c r="J1845" s="139" t="s">
        <v>126</v>
      </c>
      <c r="K1845" s="139">
        <v>99164</v>
      </c>
      <c r="L1845" s="139" t="s">
        <v>7827</v>
      </c>
      <c r="M1845" s="139">
        <v>61816</v>
      </c>
      <c r="N1845" s="139" t="s">
        <v>1054</v>
      </c>
    </row>
    <row r="1846" spans="1:14" ht="15.75" customHeight="1">
      <c r="A1846" s="139">
        <v>2018</v>
      </c>
      <c r="B1846" s="100" t="s">
        <v>633</v>
      </c>
      <c r="C1846" s="139" t="s">
        <v>7828</v>
      </c>
      <c r="D1846" s="139">
        <v>1002854</v>
      </c>
      <c r="E1846" s="139" t="s">
        <v>7829</v>
      </c>
      <c r="F1846" s="139">
        <v>44.486243000000002</v>
      </c>
      <c r="G1846" s="139">
        <v>-89.582533999999995</v>
      </c>
      <c r="H1846" s="139" t="s">
        <v>5478</v>
      </c>
      <c r="I1846" s="139" t="s">
        <v>2269</v>
      </c>
      <c r="J1846" s="139" t="s">
        <v>132</v>
      </c>
      <c r="K1846" s="139">
        <v>54481</v>
      </c>
      <c r="L1846" s="139" t="s">
        <v>6783</v>
      </c>
      <c r="M1846" s="139">
        <v>111</v>
      </c>
      <c r="N1846" s="139" t="s">
        <v>1160</v>
      </c>
    </row>
    <row r="1847" spans="1:14" ht="15.75" customHeight="1">
      <c r="A1847" s="139">
        <v>2018</v>
      </c>
      <c r="B1847" s="100" t="s">
        <v>633</v>
      </c>
      <c r="C1847" s="139" t="s">
        <v>7830</v>
      </c>
      <c r="D1847" s="139">
        <v>1008042</v>
      </c>
      <c r="E1847" s="139" t="s">
        <v>7831</v>
      </c>
      <c r="F1847" s="139">
        <v>46.157035</v>
      </c>
      <c r="G1847" s="139">
        <v>-123.407836</v>
      </c>
      <c r="H1847" s="139" t="s">
        <v>7832</v>
      </c>
      <c r="I1847" s="139" t="s">
        <v>2978</v>
      </c>
      <c r="J1847" s="139" t="s">
        <v>100</v>
      </c>
      <c r="K1847" s="139">
        <v>97016</v>
      </c>
      <c r="L1847" s="139" t="s">
        <v>1093</v>
      </c>
      <c r="M1847" s="139">
        <v>227402</v>
      </c>
      <c r="N1847" s="139" t="s">
        <v>1253</v>
      </c>
    </row>
    <row r="1848" spans="1:14" ht="15.75" customHeight="1">
      <c r="A1848" s="139">
        <v>2018</v>
      </c>
      <c r="B1848" s="100" t="s">
        <v>633</v>
      </c>
      <c r="C1848" s="139" t="s">
        <v>7833</v>
      </c>
      <c r="D1848" s="139">
        <v>1001863</v>
      </c>
      <c r="E1848" s="139" t="s">
        <v>7834</v>
      </c>
      <c r="F1848" s="139">
        <v>44.355899999999998</v>
      </c>
      <c r="G1848" s="139">
        <v>-89.054000000000002</v>
      </c>
      <c r="H1848" s="139" t="s">
        <v>7835</v>
      </c>
      <c r="I1848" s="139" t="s">
        <v>7836</v>
      </c>
      <c r="J1848" s="139" t="s">
        <v>132</v>
      </c>
      <c r="K1848" s="139">
        <v>54981</v>
      </c>
      <c r="L1848" s="139" t="s">
        <v>7823</v>
      </c>
      <c r="M1848" s="139">
        <v>217818</v>
      </c>
      <c r="N1848" s="139" t="s">
        <v>1054</v>
      </c>
    </row>
    <row r="1849" spans="1:14" ht="15.75" customHeight="1">
      <c r="A1849" s="139">
        <v>2018</v>
      </c>
      <c r="B1849" s="100" t="s">
        <v>633</v>
      </c>
      <c r="C1849" s="139" t="s">
        <v>7837</v>
      </c>
      <c r="D1849" s="139">
        <v>1005556</v>
      </c>
      <c r="E1849" s="139" t="s">
        <v>7838</v>
      </c>
      <c r="F1849" s="139">
        <v>42.360120000000002</v>
      </c>
      <c r="G1849" s="139">
        <v>-83.069000000000003</v>
      </c>
      <c r="H1849" s="139" t="s">
        <v>2954</v>
      </c>
      <c r="I1849" s="139" t="s">
        <v>2029</v>
      </c>
      <c r="J1849" s="139" t="s">
        <v>61</v>
      </c>
      <c r="K1849" s="139">
        <v>48202</v>
      </c>
      <c r="L1849" s="139" t="s">
        <v>7839</v>
      </c>
      <c r="M1849" s="139">
        <v>39520</v>
      </c>
      <c r="N1849" s="139" t="s">
        <v>1054</v>
      </c>
    </row>
    <row r="1850" spans="1:14" ht="15.75" customHeight="1">
      <c r="A1850" s="139">
        <v>2018</v>
      </c>
      <c r="B1850" s="100" t="s">
        <v>633</v>
      </c>
      <c r="C1850" s="139" t="s">
        <v>7840</v>
      </c>
      <c r="D1850" s="139">
        <v>1004799</v>
      </c>
      <c r="E1850" s="139" t="s">
        <v>7841</v>
      </c>
      <c r="F1850" s="139">
        <v>34.821894999999998</v>
      </c>
      <c r="G1850" s="139">
        <v>-102.370362</v>
      </c>
      <c r="H1850" s="139" t="s">
        <v>7842</v>
      </c>
      <c r="I1850" s="139" t="s">
        <v>4058</v>
      </c>
      <c r="J1850" s="139" t="s">
        <v>115</v>
      </c>
      <c r="K1850" s="139">
        <v>79045</v>
      </c>
      <c r="L1850" s="139" t="s">
        <v>6019</v>
      </c>
      <c r="M1850" s="139">
        <v>109431</v>
      </c>
      <c r="N1850" s="139" t="s">
        <v>1054</v>
      </c>
    </row>
    <row r="1851" spans="1:14" ht="15.75" customHeight="1">
      <c r="A1851" s="139">
        <v>2018</v>
      </c>
      <c r="B1851" s="100" t="s">
        <v>633</v>
      </c>
      <c r="C1851" s="139" t="s">
        <v>7843</v>
      </c>
      <c r="D1851" s="139">
        <v>1003526</v>
      </c>
      <c r="E1851" s="139" t="s">
        <v>7844</v>
      </c>
      <c r="F1851" s="139">
        <v>41.433340000000001</v>
      </c>
      <c r="G1851" s="139">
        <v>-88.773870000000002</v>
      </c>
      <c r="H1851" s="139" t="s">
        <v>7845</v>
      </c>
      <c r="I1851" s="139" t="s">
        <v>5804</v>
      </c>
      <c r="J1851" s="139" t="s">
        <v>36</v>
      </c>
      <c r="K1851" s="139">
        <v>60557</v>
      </c>
      <c r="L1851" s="139" t="s">
        <v>7846</v>
      </c>
      <c r="M1851" s="139">
        <v>133944</v>
      </c>
      <c r="N1851" s="139" t="s">
        <v>1054</v>
      </c>
    </row>
    <row r="1852" spans="1:14" ht="15.75" customHeight="1">
      <c r="A1852" s="139">
        <v>2018</v>
      </c>
      <c r="B1852" s="100" t="s">
        <v>633</v>
      </c>
      <c r="C1852" s="139" t="s">
        <v>7847</v>
      </c>
      <c r="D1852" s="139">
        <v>1006651</v>
      </c>
      <c r="E1852" s="139" t="s">
        <v>7848</v>
      </c>
      <c r="F1852" s="139">
        <v>42.295929999999998</v>
      </c>
      <c r="G1852" s="139">
        <v>-71.298929999999999</v>
      </c>
      <c r="H1852" s="139" t="s">
        <v>7849</v>
      </c>
      <c r="I1852" s="139" t="s">
        <v>7850</v>
      </c>
      <c r="J1852" s="139" t="s">
        <v>58</v>
      </c>
      <c r="K1852" s="139">
        <v>2481</v>
      </c>
      <c r="L1852" s="139" t="s">
        <v>7851</v>
      </c>
      <c r="M1852" s="139">
        <v>22427</v>
      </c>
      <c r="N1852" s="139" t="s">
        <v>1054</v>
      </c>
    </row>
    <row r="1853" spans="1:14" ht="15.75" customHeight="1">
      <c r="A1853" s="139">
        <v>2018</v>
      </c>
      <c r="B1853" s="100" t="s">
        <v>633</v>
      </c>
      <c r="C1853" s="139" t="s">
        <v>7852</v>
      </c>
      <c r="D1853" s="139">
        <v>1004271</v>
      </c>
      <c r="E1853" s="139" t="s">
        <v>7853</v>
      </c>
      <c r="F1853" s="139">
        <v>40.474679999999999</v>
      </c>
      <c r="G1853" s="139">
        <v>-90.686629999999994</v>
      </c>
      <c r="H1853" s="139" t="s">
        <v>3356</v>
      </c>
      <c r="I1853" s="139" t="s">
        <v>7854</v>
      </c>
      <c r="J1853" s="139" t="s">
        <v>36</v>
      </c>
      <c r="K1853" s="139">
        <v>61455</v>
      </c>
      <c r="L1853" s="139" t="s">
        <v>4327</v>
      </c>
      <c r="M1853" s="139">
        <v>26929</v>
      </c>
      <c r="N1853" s="139" t="s">
        <v>1054</v>
      </c>
    </row>
    <row r="1854" spans="1:14" ht="15.75" customHeight="1">
      <c r="A1854" s="139">
        <v>2018</v>
      </c>
      <c r="B1854" s="100" t="s">
        <v>633</v>
      </c>
      <c r="C1854" s="139" t="s">
        <v>7855</v>
      </c>
      <c r="D1854" s="139">
        <v>1003293</v>
      </c>
      <c r="E1854" s="139" t="s">
        <v>7856</v>
      </c>
      <c r="F1854" s="139">
        <v>42.284109999999998</v>
      </c>
      <c r="G1854" s="139">
        <v>-85.612769999999998</v>
      </c>
      <c r="H1854" s="139" t="s">
        <v>4032</v>
      </c>
      <c r="I1854" s="139" t="s">
        <v>7857</v>
      </c>
      <c r="J1854" s="139" t="s">
        <v>61</v>
      </c>
      <c r="K1854" s="139">
        <v>49008</v>
      </c>
      <c r="L1854" s="139" t="s">
        <v>7858</v>
      </c>
      <c r="M1854" s="139">
        <v>71360</v>
      </c>
      <c r="N1854" s="139" t="s">
        <v>1054</v>
      </c>
    </row>
    <row r="1855" spans="1:14" ht="15.75" customHeight="1">
      <c r="A1855" s="139">
        <v>2018</v>
      </c>
      <c r="B1855" s="100" t="s">
        <v>633</v>
      </c>
      <c r="C1855" s="139" t="s">
        <v>7859</v>
      </c>
      <c r="D1855" s="139">
        <v>1005217</v>
      </c>
      <c r="E1855" s="139" t="s">
        <v>7860</v>
      </c>
      <c r="F1855" s="139">
        <v>43.210340000000002</v>
      </c>
      <c r="G1855" s="139">
        <v>-78.370040000000003</v>
      </c>
      <c r="H1855" s="139" t="s">
        <v>7861</v>
      </c>
      <c r="I1855" s="139" t="s">
        <v>7862</v>
      </c>
      <c r="J1855" s="139" t="s">
        <v>87</v>
      </c>
      <c r="K1855" s="139">
        <v>14103</v>
      </c>
      <c r="L1855" s="139" t="s">
        <v>7863</v>
      </c>
      <c r="M1855" s="139">
        <v>77681</v>
      </c>
      <c r="N1855" s="139" t="s">
        <v>1383</v>
      </c>
    </row>
    <row r="1856" spans="1:14" ht="15.75" customHeight="1">
      <c r="A1856" s="139">
        <v>2018</v>
      </c>
      <c r="B1856" s="100" t="s">
        <v>633</v>
      </c>
      <c r="C1856" s="139" t="s">
        <v>7864</v>
      </c>
      <c r="D1856" s="139">
        <v>1000405</v>
      </c>
      <c r="E1856" s="139" t="s">
        <v>7865</v>
      </c>
      <c r="F1856" s="139">
        <v>39.124609999999997</v>
      </c>
      <c r="G1856" s="139">
        <v>-100.73803700000001</v>
      </c>
      <c r="H1856" s="139" t="s">
        <v>7866</v>
      </c>
      <c r="I1856" s="139" t="s">
        <v>7867</v>
      </c>
      <c r="J1856" s="139" t="s">
        <v>44</v>
      </c>
      <c r="K1856" s="139">
        <v>67748</v>
      </c>
      <c r="L1856" s="139" t="s">
        <v>7868</v>
      </c>
      <c r="M1856" s="139">
        <v>46772</v>
      </c>
      <c r="N1856" s="139" t="s">
        <v>1054</v>
      </c>
    </row>
    <row r="1857" spans="1:14" ht="15.75" customHeight="1">
      <c r="A1857" s="139">
        <v>2018</v>
      </c>
      <c r="B1857" s="100" t="s">
        <v>633</v>
      </c>
      <c r="C1857" s="139" t="s">
        <v>7869</v>
      </c>
      <c r="D1857" s="139">
        <v>1004492</v>
      </c>
      <c r="E1857" s="139" t="s">
        <v>7870</v>
      </c>
      <c r="F1857" s="139">
        <v>29.72644</v>
      </c>
      <c r="G1857" s="139">
        <v>-95.643940000000001</v>
      </c>
      <c r="H1857" s="139" t="s">
        <v>1086</v>
      </c>
      <c r="I1857" s="139" t="s">
        <v>1087</v>
      </c>
      <c r="J1857" s="139" t="s">
        <v>115</v>
      </c>
      <c r="K1857" s="139">
        <v>77082</v>
      </c>
      <c r="L1857" s="139" t="s">
        <v>5701</v>
      </c>
      <c r="M1857" s="139">
        <v>23672</v>
      </c>
      <c r="N1857" s="139" t="s">
        <v>1054</v>
      </c>
    </row>
    <row r="1858" spans="1:14" ht="15.75" customHeight="1">
      <c r="A1858" s="139">
        <v>2018</v>
      </c>
      <c r="B1858" s="100" t="s">
        <v>633</v>
      </c>
      <c r="C1858" s="139" t="s">
        <v>7871</v>
      </c>
      <c r="D1858" s="139">
        <v>1003654</v>
      </c>
      <c r="E1858" s="139" t="s">
        <v>7872</v>
      </c>
      <c r="F1858" s="139">
        <v>30.219370000000001</v>
      </c>
      <c r="G1858" s="139">
        <v>-93.325410000000005</v>
      </c>
      <c r="H1858" s="139" t="s">
        <v>3368</v>
      </c>
      <c r="I1858" s="139" t="s">
        <v>2190</v>
      </c>
      <c r="J1858" s="139" t="s">
        <v>50</v>
      </c>
      <c r="K1858" s="139">
        <v>70665</v>
      </c>
      <c r="L1858" s="139" t="s">
        <v>1884</v>
      </c>
      <c r="M1858" s="139">
        <v>33444</v>
      </c>
      <c r="N1858" s="139" t="s">
        <v>1054</v>
      </c>
    </row>
    <row r="1859" spans="1:14" ht="15.75" customHeight="1">
      <c r="A1859" s="139">
        <v>2018</v>
      </c>
      <c r="B1859" s="100" t="s">
        <v>633</v>
      </c>
      <c r="C1859" s="139" t="s">
        <v>7873</v>
      </c>
      <c r="D1859" s="139">
        <v>1004024</v>
      </c>
      <c r="E1859" s="139" t="s">
        <v>7874</v>
      </c>
      <c r="F1859" s="139">
        <v>32.744590000000002</v>
      </c>
      <c r="G1859" s="139">
        <v>-96.808340000000001</v>
      </c>
      <c r="H1859" s="139" t="s">
        <v>3041</v>
      </c>
      <c r="I1859" s="139" t="s">
        <v>3045</v>
      </c>
      <c r="J1859" s="139" t="s">
        <v>115</v>
      </c>
      <c r="K1859" s="139">
        <v>75203</v>
      </c>
      <c r="L1859" s="139" t="s">
        <v>4801</v>
      </c>
      <c r="M1859" s="139">
        <v>32576</v>
      </c>
      <c r="N1859" s="139" t="s">
        <v>1054</v>
      </c>
    </row>
    <row r="1860" spans="1:14" ht="15.75" customHeight="1">
      <c r="A1860" s="139">
        <v>2018</v>
      </c>
      <c r="B1860" s="100" t="s">
        <v>633</v>
      </c>
      <c r="C1860" s="139" t="s">
        <v>7875</v>
      </c>
      <c r="D1860" s="139">
        <v>1007871</v>
      </c>
      <c r="E1860" s="139" t="s">
        <v>7876</v>
      </c>
      <c r="F1860" s="139">
        <v>42.323349999999998</v>
      </c>
      <c r="G1860" s="139">
        <v>-85.207579999999993</v>
      </c>
      <c r="H1860" s="139" t="s">
        <v>4035</v>
      </c>
      <c r="I1860" s="139" t="s">
        <v>1276</v>
      </c>
      <c r="J1860" s="139" t="s">
        <v>61</v>
      </c>
      <c r="K1860" s="139">
        <v>49037</v>
      </c>
      <c r="L1860" s="139" t="s">
        <v>4801</v>
      </c>
      <c r="M1860" s="139">
        <v>61176</v>
      </c>
      <c r="N1860" s="139" t="s">
        <v>1054</v>
      </c>
    </row>
    <row r="1861" spans="1:14" ht="15.75" customHeight="1">
      <c r="A1861" s="139">
        <v>2018</v>
      </c>
      <c r="B1861" s="100" t="s">
        <v>633</v>
      </c>
      <c r="C1861" s="139" t="s">
        <v>7877</v>
      </c>
      <c r="D1861" s="139">
        <v>1007804</v>
      </c>
      <c r="E1861" s="139" t="s">
        <v>7878</v>
      </c>
      <c r="F1861" s="139">
        <v>35.061315</v>
      </c>
      <c r="G1861" s="139">
        <v>-85.323308999999995</v>
      </c>
      <c r="H1861" s="139" t="s">
        <v>1175</v>
      </c>
      <c r="I1861" s="139" t="s">
        <v>1176</v>
      </c>
      <c r="J1861" s="139" t="s">
        <v>113</v>
      </c>
      <c r="K1861" s="139">
        <v>37405</v>
      </c>
      <c r="L1861" s="139" t="s">
        <v>4801</v>
      </c>
      <c r="M1861" s="139">
        <v>40160</v>
      </c>
      <c r="N1861" s="139" t="s">
        <v>1054</v>
      </c>
    </row>
    <row r="1862" spans="1:14" ht="15.75" customHeight="1">
      <c r="A1862" s="139">
        <v>2018</v>
      </c>
      <c r="B1862" s="100" t="s">
        <v>633</v>
      </c>
      <c r="C1862" s="139" t="s">
        <v>7879</v>
      </c>
      <c r="D1862" s="139">
        <v>1005768</v>
      </c>
      <c r="E1862" s="139" t="s">
        <v>7880</v>
      </c>
      <c r="F1862" s="139">
        <v>40.999327000000001</v>
      </c>
      <c r="G1862" s="139">
        <v>-75.146544000000006</v>
      </c>
      <c r="H1862" s="139" t="s">
        <v>7881</v>
      </c>
      <c r="I1862" s="139" t="s">
        <v>1252</v>
      </c>
      <c r="J1862" s="139" t="s">
        <v>103</v>
      </c>
      <c r="K1862" s="139">
        <v>18327</v>
      </c>
      <c r="L1862" s="139" t="s">
        <v>4801</v>
      </c>
      <c r="M1862" s="139">
        <v>27504</v>
      </c>
      <c r="N1862" s="139" t="s">
        <v>1054</v>
      </c>
    </row>
    <row r="1863" spans="1:14" ht="15.75" customHeight="1">
      <c r="A1863" s="139">
        <v>2018</v>
      </c>
      <c r="B1863" s="100" t="s">
        <v>633</v>
      </c>
      <c r="C1863" s="139" t="s">
        <v>7882</v>
      </c>
      <c r="D1863" s="139">
        <v>1005012</v>
      </c>
      <c r="E1863" s="139" t="s">
        <v>7883</v>
      </c>
      <c r="F1863" s="139">
        <v>32.276643</v>
      </c>
      <c r="G1863" s="139">
        <v>-92.727371000000005</v>
      </c>
      <c r="H1863" s="139" t="s">
        <v>7884</v>
      </c>
      <c r="I1863" s="139" t="s">
        <v>7885</v>
      </c>
      <c r="J1863" s="139" t="s">
        <v>50</v>
      </c>
      <c r="K1863" s="139">
        <v>71247</v>
      </c>
      <c r="L1863" s="139" t="s">
        <v>4801</v>
      </c>
      <c r="M1863" s="139">
        <v>320794</v>
      </c>
      <c r="N1863" s="139" t="s">
        <v>1448</v>
      </c>
    </row>
    <row r="1864" spans="1:14" ht="15.75" customHeight="1">
      <c r="A1864" s="139">
        <v>2018</v>
      </c>
      <c r="B1864" s="100" t="s">
        <v>633</v>
      </c>
      <c r="C1864" s="139" t="s">
        <v>7886</v>
      </c>
      <c r="D1864" s="139">
        <v>1002305</v>
      </c>
      <c r="E1864" s="139" t="s">
        <v>7887</v>
      </c>
      <c r="F1864" s="139">
        <v>30.338699999999999</v>
      </c>
      <c r="G1864" s="139">
        <v>-94.06635</v>
      </c>
      <c r="H1864" s="139" t="s">
        <v>7888</v>
      </c>
      <c r="I1864" s="139" t="s">
        <v>3119</v>
      </c>
      <c r="J1864" s="139" t="s">
        <v>115</v>
      </c>
      <c r="K1864" s="139">
        <v>77615</v>
      </c>
      <c r="L1864" s="139" t="s">
        <v>4801</v>
      </c>
      <c r="M1864" s="139">
        <v>296370</v>
      </c>
      <c r="N1864" s="139" t="s">
        <v>1253</v>
      </c>
    </row>
    <row r="1865" spans="1:14" ht="15.75" customHeight="1">
      <c r="A1865" s="139">
        <v>2018</v>
      </c>
      <c r="B1865" s="100" t="s">
        <v>633</v>
      </c>
      <c r="C1865" s="139" t="s">
        <v>7889</v>
      </c>
      <c r="D1865" s="139">
        <v>1005918</v>
      </c>
      <c r="E1865" s="139" t="s">
        <v>7890</v>
      </c>
      <c r="F1865" s="139">
        <v>41.194769999999998</v>
      </c>
      <c r="G1865" s="139">
        <v>-80.492270000000005</v>
      </c>
      <c r="H1865" s="139" t="s">
        <v>7891</v>
      </c>
      <c r="I1865" s="139" t="s">
        <v>3296</v>
      </c>
      <c r="J1865" s="139" t="s">
        <v>103</v>
      </c>
      <c r="K1865" s="139">
        <v>16161</v>
      </c>
      <c r="L1865" s="139" t="s">
        <v>7892</v>
      </c>
      <c r="M1865" s="139">
        <v>45260</v>
      </c>
      <c r="N1865" s="139" t="s">
        <v>1054</v>
      </c>
    </row>
    <row r="1866" spans="1:14" ht="15.75" customHeight="1">
      <c r="A1866" s="139">
        <v>2018</v>
      </c>
      <c r="B1866" s="100" t="s">
        <v>633</v>
      </c>
      <c r="C1866" s="139" t="s">
        <v>7893</v>
      </c>
      <c r="D1866" s="139">
        <v>1006126</v>
      </c>
      <c r="E1866" s="139" t="s">
        <v>7894</v>
      </c>
      <c r="F1866" s="139">
        <v>41.309310000000004</v>
      </c>
      <c r="G1866" s="139">
        <v>-82.981390000000005</v>
      </c>
      <c r="H1866" s="139" t="s">
        <v>7895</v>
      </c>
      <c r="I1866" s="139" t="s">
        <v>5252</v>
      </c>
      <c r="J1866" s="139" t="s">
        <v>95</v>
      </c>
      <c r="K1866" s="139">
        <v>43410</v>
      </c>
      <c r="L1866" s="139" t="s">
        <v>7896</v>
      </c>
      <c r="M1866" s="139">
        <v>22005</v>
      </c>
      <c r="N1866" s="139" t="s">
        <v>1054</v>
      </c>
    </row>
    <row r="1867" spans="1:14" ht="15.75" customHeight="1">
      <c r="A1867" s="139">
        <v>2018</v>
      </c>
      <c r="B1867" s="100" t="s">
        <v>633</v>
      </c>
      <c r="C1867" s="139" t="s">
        <v>7897</v>
      </c>
      <c r="D1867" s="139">
        <v>1005339</v>
      </c>
      <c r="E1867" s="139" t="s">
        <v>7898</v>
      </c>
      <c r="F1867" s="139">
        <v>42.517760000000003</v>
      </c>
      <c r="G1867" s="139">
        <v>-83.19144</v>
      </c>
      <c r="H1867" s="139" t="s">
        <v>7899</v>
      </c>
      <c r="I1867" s="139" t="s">
        <v>3648</v>
      </c>
      <c r="J1867" s="139" t="s">
        <v>61</v>
      </c>
      <c r="K1867" s="139">
        <v>48073</v>
      </c>
      <c r="L1867" s="139" t="s">
        <v>7900</v>
      </c>
      <c r="M1867" s="139">
        <v>29107</v>
      </c>
      <c r="N1867" s="139" t="s">
        <v>1054</v>
      </c>
    </row>
    <row r="1868" spans="1:14" ht="15.75" customHeight="1">
      <c r="A1868" s="139">
        <v>2018</v>
      </c>
      <c r="B1868" s="100" t="s">
        <v>633</v>
      </c>
      <c r="C1868" s="139" t="s">
        <v>7901</v>
      </c>
      <c r="D1868" s="139">
        <v>1002633</v>
      </c>
      <c r="E1868" s="139" t="s">
        <v>7902</v>
      </c>
      <c r="F1868" s="139">
        <v>31.097155999999998</v>
      </c>
      <c r="G1868" s="139">
        <v>-97.365465999999998</v>
      </c>
      <c r="H1868" s="139" t="s">
        <v>7903</v>
      </c>
      <c r="I1868" s="139" t="s">
        <v>7904</v>
      </c>
      <c r="J1868" s="139" t="s">
        <v>115</v>
      </c>
      <c r="K1868" s="139">
        <v>76504</v>
      </c>
      <c r="L1868" s="139" t="s">
        <v>7905</v>
      </c>
      <c r="M1868" s="139">
        <v>19542</v>
      </c>
      <c r="N1868" s="139" t="s">
        <v>1054</v>
      </c>
    </row>
    <row r="1869" spans="1:14" ht="15.75" customHeight="1">
      <c r="A1869" s="139">
        <v>2018</v>
      </c>
      <c r="B1869" s="100" t="s">
        <v>633</v>
      </c>
      <c r="C1869" s="139" t="s">
        <v>7906</v>
      </c>
      <c r="D1869" s="139">
        <v>1000041</v>
      </c>
      <c r="E1869" s="139" t="s">
        <v>7907</v>
      </c>
      <c r="F1869" s="139">
        <v>43.061390000000003</v>
      </c>
      <c r="G1869" s="139">
        <v>-87.891620000000003</v>
      </c>
      <c r="H1869" s="139" t="s">
        <v>1551</v>
      </c>
      <c r="I1869" s="139" t="s">
        <v>5170</v>
      </c>
      <c r="J1869" s="139" t="s">
        <v>132</v>
      </c>
      <c r="K1869" s="139">
        <v>53211</v>
      </c>
      <c r="L1869" s="139" t="s">
        <v>2241</v>
      </c>
      <c r="M1869" s="139">
        <v>45242</v>
      </c>
      <c r="N1869" s="139" t="s">
        <v>1054</v>
      </c>
    </row>
    <row r="1870" spans="1:14" ht="15.75" customHeight="1">
      <c r="A1870" s="139">
        <v>2018</v>
      </c>
      <c r="B1870" s="100" t="s">
        <v>633</v>
      </c>
      <c r="C1870" s="139" t="s">
        <v>7908</v>
      </c>
      <c r="D1870" s="139">
        <v>1004874</v>
      </c>
      <c r="E1870" s="139" t="s">
        <v>7909</v>
      </c>
      <c r="F1870" s="139">
        <v>44.394582999999997</v>
      </c>
      <c r="G1870" s="139">
        <v>-89.827237999999994</v>
      </c>
      <c r="H1870" s="139" t="s">
        <v>7910</v>
      </c>
      <c r="I1870" s="139" t="s">
        <v>6226</v>
      </c>
      <c r="J1870" s="139" t="s">
        <v>132</v>
      </c>
      <c r="K1870" s="139">
        <v>54495</v>
      </c>
      <c r="L1870" s="139" t="s">
        <v>6783</v>
      </c>
      <c r="M1870" s="139">
        <v>419875</v>
      </c>
      <c r="N1870" s="139" t="s">
        <v>1979</v>
      </c>
    </row>
    <row r="1871" spans="1:14" ht="15.75" customHeight="1">
      <c r="A1871" s="139">
        <v>2018</v>
      </c>
      <c r="B1871" s="100" t="s">
        <v>633</v>
      </c>
      <c r="C1871" s="139" t="s">
        <v>7911</v>
      </c>
      <c r="D1871" s="139">
        <v>1003212</v>
      </c>
      <c r="E1871" s="139" t="s">
        <v>7912</v>
      </c>
      <c r="F1871" s="139">
        <v>34.761735000000002</v>
      </c>
      <c r="G1871" s="139">
        <v>-87.586903000000007</v>
      </c>
      <c r="H1871" s="139" t="s">
        <v>7913</v>
      </c>
      <c r="I1871" s="139" t="s">
        <v>3222</v>
      </c>
      <c r="J1871" s="139" t="s">
        <v>3</v>
      </c>
      <c r="K1871" s="139">
        <v>35661</v>
      </c>
      <c r="L1871" s="139" t="s">
        <v>7914</v>
      </c>
      <c r="M1871" s="139">
        <v>181374</v>
      </c>
      <c r="N1871" s="139" t="s">
        <v>1054</v>
      </c>
    </row>
    <row r="1872" spans="1:14" ht="15.75" customHeight="1">
      <c r="A1872" s="139">
        <v>2018</v>
      </c>
      <c r="B1872" s="100" t="s">
        <v>633</v>
      </c>
      <c r="C1872" s="139" t="s">
        <v>7915</v>
      </c>
      <c r="D1872" s="139">
        <v>1003213</v>
      </c>
      <c r="E1872" s="139" t="s">
        <v>7916</v>
      </c>
      <c r="F1872" s="139">
        <v>34.766792000000002</v>
      </c>
      <c r="G1872" s="139">
        <v>-87.601168999999999</v>
      </c>
      <c r="H1872" s="139" t="s">
        <v>7913</v>
      </c>
      <c r="I1872" s="139" t="s">
        <v>3222</v>
      </c>
      <c r="J1872" s="139" t="s">
        <v>3</v>
      </c>
      <c r="K1872" s="139">
        <v>35661</v>
      </c>
      <c r="L1872" s="139" t="s">
        <v>7914</v>
      </c>
      <c r="M1872" s="139">
        <v>99324</v>
      </c>
      <c r="N1872" s="139" t="s">
        <v>1054</v>
      </c>
    </row>
    <row r="1873" spans="1:14" ht="15.75" customHeight="1">
      <c r="A1873" s="139">
        <v>2018</v>
      </c>
      <c r="B1873" s="100" t="s">
        <v>633</v>
      </c>
      <c r="C1873" s="139" t="s">
        <v>7917</v>
      </c>
      <c r="D1873" s="139">
        <v>1003187</v>
      </c>
      <c r="E1873" s="139" t="s">
        <v>7918</v>
      </c>
      <c r="F1873" s="139">
        <v>35.354280000000003</v>
      </c>
      <c r="G1873" s="139">
        <v>-118.92923999999999</v>
      </c>
      <c r="H1873" s="139" t="s">
        <v>3578</v>
      </c>
      <c r="I1873" s="139" t="s">
        <v>3579</v>
      </c>
      <c r="J1873" s="139" t="s">
        <v>15</v>
      </c>
      <c r="K1873" s="139">
        <v>93307</v>
      </c>
      <c r="L1873" s="139" t="s">
        <v>2228</v>
      </c>
      <c r="M1873" s="139">
        <v>26521</v>
      </c>
      <c r="N1873" s="139" t="s">
        <v>1054</v>
      </c>
    </row>
    <row r="1874" spans="1:14" ht="15.75" customHeight="1">
      <c r="A1874" s="139">
        <v>2018</v>
      </c>
      <c r="B1874" s="100" t="s">
        <v>633</v>
      </c>
      <c r="C1874" s="139" t="s">
        <v>7919</v>
      </c>
      <c r="D1874" s="139">
        <v>1004496</v>
      </c>
      <c r="E1874" s="139" t="s">
        <v>7920</v>
      </c>
      <c r="F1874" s="139">
        <v>35.652700000000003</v>
      </c>
      <c r="G1874" s="139">
        <v>-119.8895</v>
      </c>
      <c r="H1874" s="139" t="s">
        <v>7921</v>
      </c>
      <c r="I1874" s="139" t="s">
        <v>3579</v>
      </c>
      <c r="J1874" s="139" t="s">
        <v>15</v>
      </c>
      <c r="K1874" s="139">
        <v>93249</v>
      </c>
      <c r="L1874" s="139" t="s">
        <v>7922</v>
      </c>
      <c r="M1874" s="139">
        <v>49712</v>
      </c>
      <c r="N1874" s="139" t="s">
        <v>1054</v>
      </c>
    </row>
    <row r="1875" spans="1:14" ht="15.75" customHeight="1">
      <c r="A1875" s="139">
        <v>2018</v>
      </c>
      <c r="B1875" s="100" t="s">
        <v>633</v>
      </c>
      <c r="C1875" s="139" t="s">
        <v>7923</v>
      </c>
      <c r="D1875" s="139">
        <v>1001889</v>
      </c>
      <c r="E1875" s="139" t="s">
        <v>7924</v>
      </c>
      <c r="F1875" s="139">
        <v>45.156894000000001</v>
      </c>
      <c r="G1875" s="139">
        <v>-67.402006</v>
      </c>
      <c r="H1875" s="139" t="s">
        <v>7925</v>
      </c>
      <c r="I1875" s="139" t="s">
        <v>1067</v>
      </c>
      <c r="J1875" s="139" t="s">
        <v>52</v>
      </c>
      <c r="K1875" s="139">
        <v>4694</v>
      </c>
      <c r="L1875" s="139" t="s">
        <v>2353</v>
      </c>
      <c r="M1875" s="139">
        <v>134058</v>
      </c>
      <c r="N1875" s="139" t="s">
        <v>1253</v>
      </c>
    </row>
    <row r="1876" spans="1:14" ht="15.75" customHeight="1">
      <c r="A1876" s="139">
        <v>2018</v>
      </c>
      <c r="B1876" s="100" t="s">
        <v>633</v>
      </c>
      <c r="C1876" s="139" t="s">
        <v>7926</v>
      </c>
      <c r="D1876" s="139">
        <v>1007518</v>
      </c>
      <c r="E1876" s="139" t="s">
        <v>7927</v>
      </c>
      <c r="F1876" s="139">
        <v>38.837499999999999</v>
      </c>
      <c r="G1876" s="139">
        <v>-90.067499999999995</v>
      </c>
      <c r="H1876" s="139" t="s">
        <v>7928</v>
      </c>
      <c r="I1876" s="139" t="s">
        <v>2866</v>
      </c>
      <c r="J1876" s="139" t="s">
        <v>36</v>
      </c>
      <c r="K1876" s="139">
        <v>62084</v>
      </c>
      <c r="L1876" s="139" t="s">
        <v>1997</v>
      </c>
      <c r="M1876" s="139">
        <v>3323992</v>
      </c>
      <c r="N1876" s="139" t="s">
        <v>7929</v>
      </c>
    </row>
    <row r="1877" spans="1:14" ht="15.75" customHeight="1">
      <c r="A1877" s="139">
        <v>2018</v>
      </c>
      <c r="B1877" s="100" t="s">
        <v>633</v>
      </c>
      <c r="C1877" s="139" t="s">
        <v>7930</v>
      </c>
      <c r="D1877" s="139">
        <v>1013246</v>
      </c>
      <c r="E1877" s="139" t="s">
        <v>7931</v>
      </c>
      <c r="F1877" s="139">
        <v>38.366388999999998</v>
      </c>
      <c r="G1877" s="139">
        <v>-78.937777999999994</v>
      </c>
      <c r="H1877" s="139" t="s">
        <v>7932</v>
      </c>
      <c r="I1877" s="139" t="s">
        <v>5438</v>
      </c>
      <c r="J1877" s="139" t="s">
        <v>123</v>
      </c>
      <c r="K1877" s="139">
        <v>22841</v>
      </c>
      <c r="L1877" s="139" t="s">
        <v>7933</v>
      </c>
      <c r="M1877" s="139">
        <v>28992</v>
      </c>
      <c r="N1877" s="139" t="s">
        <v>1054</v>
      </c>
    </row>
    <row r="1878" spans="1:14" ht="15.75" customHeight="1">
      <c r="A1878" s="139">
        <v>2018</v>
      </c>
      <c r="B1878" s="100" t="s">
        <v>633</v>
      </c>
      <c r="C1878" s="139" t="s">
        <v>7934</v>
      </c>
      <c r="D1878" s="139">
        <v>1004972</v>
      </c>
      <c r="E1878" s="139" t="s">
        <v>7935</v>
      </c>
      <c r="F1878" s="139">
        <v>29.934619999999999</v>
      </c>
      <c r="G1878" s="139">
        <v>-95.650329999999997</v>
      </c>
      <c r="H1878" s="139" t="s">
        <v>1086</v>
      </c>
      <c r="I1878" s="139" t="s">
        <v>1087</v>
      </c>
      <c r="J1878" s="139" t="s">
        <v>115</v>
      </c>
      <c r="K1878" s="139">
        <v>77095</v>
      </c>
      <c r="L1878" s="139" t="s">
        <v>1138</v>
      </c>
      <c r="M1878" s="139">
        <v>110900</v>
      </c>
      <c r="N1878" s="139" t="s">
        <v>1054</v>
      </c>
    </row>
    <row r="1879" spans="1:14" ht="15.75" customHeight="1">
      <c r="A1879" s="139">
        <v>2018</v>
      </c>
      <c r="B1879" s="100" t="s">
        <v>633</v>
      </c>
      <c r="C1879" s="139" t="s">
        <v>7936</v>
      </c>
      <c r="D1879" s="139">
        <v>1002310</v>
      </c>
      <c r="E1879" s="139" t="s">
        <v>7937</v>
      </c>
      <c r="F1879" s="139">
        <v>34.630009999999999</v>
      </c>
      <c r="G1879" s="139">
        <v>-97.169420000000002</v>
      </c>
      <c r="H1879" s="139" t="s">
        <v>7938</v>
      </c>
      <c r="I1879" s="139" t="s">
        <v>7939</v>
      </c>
      <c r="J1879" s="139" t="s">
        <v>98</v>
      </c>
      <c r="K1879" s="139">
        <v>73098</v>
      </c>
      <c r="L1879" s="139" t="s">
        <v>2802</v>
      </c>
      <c r="M1879" s="139">
        <v>746400</v>
      </c>
      <c r="N1879" s="139" t="s">
        <v>1745</v>
      </c>
    </row>
    <row r="1880" spans="1:14" ht="15.75" customHeight="1">
      <c r="A1880" s="139">
        <v>2018</v>
      </c>
      <c r="B1880" s="100" t="s">
        <v>633</v>
      </c>
      <c r="C1880" s="139" t="s">
        <v>7940</v>
      </c>
      <c r="D1880" s="139">
        <v>1004459</v>
      </c>
      <c r="E1880" s="139" t="s">
        <v>7941</v>
      </c>
      <c r="F1880" s="139">
        <v>43.851260000000003</v>
      </c>
      <c r="G1880" s="139">
        <v>-104.21486</v>
      </c>
      <c r="H1880" s="139" t="s">
        <v>7942</v>
      </c>
      <c r="I1880" s="139" t="s">
        <v>7943</v>
      </c>
      <c r="J1880" s="139" t="s">
        <v>134</v>
      </c>
      <c r="K1880" s="139">
        <v>82701</v>
      </c>
      <c r="L1880" s="139" t="s">
        <v>6159</v>
      </c>
      <c r="M1880" s="139">
        <v>180833</v>
      </c>
      <c r="N1880" s="139" t="s">
        <v>1306</v>
      </c>
    </row>
    <row r="1881" spans="1:14" ht="15.75" customHeight="1">
      <c r="A1881" s="139">
        <v>2018</v>
      </c>
      <c r="B1881" s="100" t="s">
        <v>633</v>
      </c>
      <c r="C1881" s="139" t="s">
        <v>7944</v>
      </c>
      <c r="D1881" s="139">
        <v>1012170</v>
      </c>
      <c r="E1881" s="139" t="s">
        <v>7945</v>
      </c>
      <c r="F1881" s="139">
        <v>35.272860000000001</v>
      </c>
      <c r="G1881" s="139">
        <v>-84.769919999999999</v>
      </c>
      <c r="H1881" s="139" t="s">
        <v>4800</v>
      </c>
      <c r="I1881" s="139" t="s">
        <v>7946</v>
      </c>
      <c r="J1881" s="139" t="s">
        <v>113</v>
      </c>
      <c r="K1881" s="139">
        <v>37310</v>
      </c>
      <c r="L1881" s="139" t="s">
        <v>7947</v>
      </c>
      <c r="M1881" s="139">
        <v>41935</v>
      </c>
      <c r="N1881" s="139" t="s">
        <v>1054</v>
      </c>
    </row>
    <row r="1882" spans="1:14" ht="15.75" customHeight="1">
      <c r="A1882" s="139">
        <v>2018</v>
      </c>
      <c r="B1882" s="100" t="s">
        <v>633</v>
      </c>
      <c r="C1882" s="139" t="s">
        <v>7948</v>
      </c>
      <c r="D1882" s="139">
        <v>1009361</v>
      </c>
      <c r="E1882" s="139" t="s">
        <v>7949</v>
      </c>
      <c r="F1882" s="139">
        <v>45.619591</v>
      </c>
      <c r="G1882" s="139">
        <v>-122.456295</v>
      </c>
      <c r="H1882" s="139" t="s">
        <v>7950</v>
      </c>
      <c r="I1882" s="139" t="s">
        <v>1366</v>
      </c>
      <c r="J1882" s="139" t="s">
        <v>126</v>
      </c>
      <c r="K1882" s="139">
        <v>98607</v>
      </c>
      <c r="L1882" s="139" t="s">
        <v>7951</v>
      </c>
      <c r="M1882" s="139">
        <v>13136</v>
      </c>
      <c r="N1882" s="139" t="s">
        <v>1368</v>
      </c>
    </row>
    <row r="1883" spans="1:14" ht="15.75" customHeight="1">
      <c r="A1883" s="139">
        <v>2018</v>
      </c>
      <c r="B1883" s="100" t="s">
        <v>633</v>
      </c>
      <c r="C1883" s="139" t="s">
        <v>7952</v>
      </c>
      <c r="D1883" s="139">
        <v>1006683</v>
      </c>
      <c r="E1883" s="139" t="s">
        <v>7953</v>
      </c>
      <c r="F1883" s="139">
        <v>38.634635000000003</v>
      </c>
      <c r="G1883" s="139">
        <v>-90.263237000000004</v>
      </c>
      <c r="H1883" s="139" t="s">
        <v>7954</v>
      </c>
      <c r="I1883" s="139" t="s">
        <v>7955</v>
      </c>
      <c r="J1883" s="139" t="s">
        <v>68</v>
      </c>
      <c r="K1883" s="139">
        <v>63110</v>
      </c>
      <c r="L1883" s="139" t="s">
        <v>7956</v>
      </c>
      <c r="M1883" s="139">
        <v>33725</v>
      </c>
      <c r="N1883" s="139" t="s">
        <v>1054</v>
      </c>
    </row>
    <row r="1884" spans="1:14" ht="15.75" customHeight="1">
      <c r="A1884" s="139">
        <v>2018</v>
      </c>
      <c r="B1884" s="100" t="s">
        <v>633</v>
      </c>
      <c r="C1884" s="139" t="s">
        <v>7957</v>
      </c>
      <c r="D1884" s="139">
        <v>1002200</v>
      </c>
      <c r="E1884" s="139" t="s">
        <v>7958</v>
      </c>
      <c r="F1884" s="139">
        <v>44.362099999999998</v>
      </c>
      <c r="G1884" s="139">
        <v>-89.081699999999998</v>
      </c>
      <c r="H1884" s="139" t="s">
        <v>7835</v>
      </c>
      <c r="I1884" s="139" t="s">
        <v>7836</v>
      </c>
      <c r="J1884" s="139" t="s">
        <v>132</v>
      </c>
      <c r="K1884" s="139">
        <v>54981</v>
      </c>
      <c r="L1884" s="139" t="s">
        <v>7823</v>
      </c>
      <c r="M1884" s="139">
        <v>96534</v>
      </c>
      <c r="N1884" s="139" t="s">
        <v>1054</v>
      </c>
    </row>
    <row r="1885" spans="1:14" ht="15.75" customHeight="1">
      <c r="A1885" s="139">
        <v>2018</v>
      </c>
      <c r="B1885" s="100" t="s">
        <v>633</v>
      </c>
      <c r="C1885" s="139" t="s">
        <v>7959</v>
      </c>
      <c r="D1885" s="139">
        <v>1004754</v>
      </c>
      <c r="E1885" s="139" t="s">
        <v>7960</v>
      </c>
      <c r="F1885" s="139">
        <v>35.362138999999999</v>
      </c>
      <c r="G1885" s="139">
        <v>-84.521918999999997</v>
      </c>
      <c r="H1885" s="139" t="s">
        <v>4624</v>
      </c>
      <c r="I1885" s="139" t="s">
        <v>7961</v>
      </c>
      <c r="J1885" s="139" t="s">
        <v>113</v>
      </c>
      <c r="K1885" s="139">
        <v>37331</v>
      </c>
      <c r="L1885" s="139" t="s">
        <v>7823</v>
      </c>
      <c r="M1885" s="139">
        <v>81296</v>
      </c>
      <c r="N1885" s="139" t="s">
        <v>1054</v>
      </c>
    </row>
    <row r="1886" spans="1:14" ht="15.75" customHeight="1">
      <c r="A1886" s="139">
        <v>2018</v>
      </c>
      <c r="B1886" s="100" t="s">
        <v>633</v>
      </c>
      <c r="C1886" s="139" t="s">
        <v>7962</v>
      </c>
      <c r="D1886" s="139">
        <v>1002756</v>
      </c>
      <c r="E1886" s="139" t="s">
        <v>7963</v>
      </c>
      <c r="F1886" s="139">
        <v>37.986834999999999</v>
      </c>
      <c r="G1886" s="139">
        <v>-86.769568000000007</v>
      </c>
      <c r="H1886" s="139" t="s">
        <v>7964</v>
      </c>
      <c r="I1886" s="139" t="s">
        <v>4883</v>
      </c>
      <c r="J1886" s="139" t="s">
        <v>39</v>
      </c>
      <c r="K1886" s="139">
        <v>47586</v>
      </c>
      <c r="L1886" s="139" t="s">
        <v>7823</v>
      </c>
      <c r="M1886" s="139">
        <v>234730</v>
      </c>
      <c r="N1886" s="139" t="s">
        <v>1054</v>
      </c>
    </row>
    <row r="1887" spans="1:14" ht="15.75" customHeight="1">
      <c r="A1887" s="139">
        <v>2018</v>
      </c>
      <c r="B1887" s="100" t="s">
        <v>633</v>
      </c>
      <c r="C1887" s="139" t="s">
        <v>7965</v>
      </c>
      <c r="D1887" s="139">
        <v>1010166</v>
      </c>
      <c r="E1887" s="139" t="s">
        <v>7966</v>
      </c>
      <c r="F1887" s="139">
        <v>35.05518</v>
      </c>
      <c r="G1887" s="139">
        <v>-93.368920000000003</v>
      </c>
      <c r="H1887" s="139" t="s">
        <v>3511</v>
      </c>
      <c r="I1887" s="139" t="s">
        <v>7967</v>
      </c>
      <c r="J1887" s="139" t="s">
        <v>12</v>
      </c>
      <c r="K1887" s="139">
        <v>72833</v>
      </c>
      <c r="L1887" s="139" t="s">
        <v>7968</v>
      </c>
      <c r="M1887" s="139">
        <v>3652</v>
      </c>
      <c r="N1887" s="139" t="s">
        <v>1127</v>
      </c>
    </row>
    <row r="1888" spans="1:14" ht="15.75" customHeight="1">
      <c r="A1888" s="139">
        <v>2018</v>
      </c>
      <c r="B1888" s="100" t="s">
        <v>633</v>
      </c>
      <c r="C1888" s="139" t="s">
        <v>7969</v>
      </c>
      <c r="D1888" s="139">
        <v>1011314</v>
      </c>
      <c r="E1888" s="139" t="s">
        <v>7970</v>
      </c>
      <c r="F1888" s="139">
        <v>31.500857</v>
      </c>
      <c r="G1888" s="139">
        <v>-85.903705000000002</v>
      </c>
      <c r="H1888" s="139" t="s">
        <v>7971</v>
      </c>
      <c r="I1888" s="139" t="s">
        <v>7972</v>
      </c>
      <c r="J1888" s="139" t="s">
        <v>3</v>
      </c>
      <c r="K1888" s="139">
        <v>36346</v>
      </c>
      <c r="L1888" s="139" t="s">
        <v>7968</v>
      </c>
      <c r="M1888" s="139">
        <v>5213</v>
      </c>
      <c r="N1888" s="139" t="s">
        <v>1127</v>
      </c>
    </row>
    <row r="1889" spans="1:14" ht="15.75" customHeight="1">
      <c r="A1889" s="139">
        <v>2018</v>
      </c>
      <c r="B1889" s="100" t="s">
        <v>633</v>
      </c>
      <c r="C1889" s="139" t="s">
        <v>7973</v>
      </c>
      <c r="D1889" s="139">
        <v>1007964</v>
      </c>
      <c r="E1889" s="139" t="s">
        <v>7974</v>
      </c>
      <c r="F1889" s="139">
        <v>32.453775</v>
      </c>
      <c r="G1889" s="139">
        <v>-87.977103999999997</v>
      </c>
      <c r="H1889" s="139" t="s">
        <v>7975</v>
      </c>
      <c r="I1889" s="139" t="s">
        <v>7976</v>
      </c>
      <c r="J1889" s="139" t="s">
        <v>3</v>
      </c>
      <c r="K1889" s="139">
        <v>36732</v>
      </c>
      <c r="L1889" s="139" t="s">
        <v>4801</v>
      </c>
      <c r="M1889" s="139">
        <v>70296</v>
      </c>
      <c r="N1889" s="139" t="s">
        <v>1253</v>
      </c>
    </row>
    <row r="1890" spans="1:14" ht="15.75" customHeight="1">
      <c r="A1890" s="139">
        <v>2018</v>
      </c>
      <c r="B1890" s="100" t="s">
        <v>633</v>
      </c>
      <c r="C1890" s="139" t="s">
        <v>7977</v>
      </c>
      <c r="D1890" s="139">
        <v>1011051</v>
      </c>
      <c r="E1890" s="139" t="s">
        <v>7978</v>
      </c>
      <c r="F1890" s="139">
        <v>43.063850000000002</v>
      </c>
      <c r="G1890" s="139">
        <v>-76.204629999999995</v>
      </c>
      <c r="H1890" s="139" t="s">
        <v>7979</v>
      </c>
      <c r="I1890" s="139" t="s">
        <v>1402</v>
      </c>
      <c r="J1890" s="139" t="s">
        <v>87</v>
      </c>
      <c r="K1890" s="139">
        <v>13204</v>
      </c>
      <c r="L1890" s="139" t="s">
        <v>4801</v>
      </c>
      <c r="M1890" s="139">
        <v>180009</v>
      </c>
      <c r="N1890" s="139" t="s">
        <v>1054</v>
      </c>
    </row>
    <row r="1891" spans="1:14" ht="15.75" customHeight="1">
      <c r="A1891" s="139">
        <v>2018</v>
      </c>
      <c r="B1891" s="100" t="s">
        <v>633</v>
      </c>
      <c r="C1891" s="139" t="s">
        <v>7980</v>
      </c>
      <c r="D1891" s="139">
        <v>1002272</v>
      </c>
      <c r="E1891" s="139" t="s">
        <v>7981</v>
      </c>
      <c r="F1891" s="139">
        <v>30.676393000000001</v>
      </c>
      <c r="G1891" s="139">
        <v>-81.457933999999995</v>
      </c>
      <c r="H1891" s="139" t="s">
        <v>6359</v>
      </c>
      <c r="I1891" s="139" t="s">
        <v>6360</v>
      </c>
      <c r="J1891" s="139" t="s">
        <v>26</v>
      </c>
      <c r="K1891" s="139">
        <v>32034</v>
      </c>
      <c r="L1891" s="139" t="s">
        <v>4801</v>
      </c>
      <c r="M1891" s="139">
        <v>503089</v>
      </c>
      <c r="N1891" s="139" t="s">
        <v>1448</v>
      </c>
    </row>
    <row r="1892" spans="1:14" ht="15.75" customHeight="1">
      <c r="A1892" s="139">
        <v>2018</v>
      </c>
      <c r="B1892" s="100" t="s">
        <v>633</v>
      </c>
      <c r="C1892" s="139" t="s">
        <v>7982</v>
      </c>
      <c r="D1892" s="139">
        <v>1000319</v>
      </c>
      <c r="E1892" s="139" t="s">
        <v>7983</v>
      </c>
      <c r="F1892" s="139">
        <v>34.151899999999998</v>
      </c>
      <c r="G1892" s="139">
        <v>-79.558700000000002</v>
      </c>
      <c r="H1892" s="139" t="s">
        <v>4670</v>
      </c>
      <c r="I1892" s="139" t="s">
        <v>4669</v>
      </c>
      <c r="J1892" s="139" t="s">
        <v>107</v>
      </c>
      <c r="K1892" s="139">
        <v>29501</v>
      </c>
      <c r="L1892" s="139" t="s">
        <v>4801</v>
      </c>
      <c r="M1892" s="139">
        <v>200730</v>
      </c>
      <c r="N1892" s="139" t="s">
        <v>1253</v>
      </c>
    </row>
    <row r="1893" spans="1:14" ht="15.75" customHeight="1">
      <c r="A1893" s="139">
        <v>2018</v>
      </c>
      <c r="B1893" s="100" t="s">
        <v>633</v>
      </c>
      <c r="C1893" s="139" t="s">
        <v>7984</v>
      </c>
      <c r="D1893" s="139">
        <v>1006958</v>
      </c>
      <c r="E1893" s="139" t="s">
        <v>7985</v>
      </c>
      <c r="F1893" s="139">
        <v>30.14132</v>
      </c>
      <c r="G1893" s="139">
        <v>-85.620906000000005</v>
      </c>
      <c r="H1893" s="139" t="s">
        <v>1508</v>
      </c>
      <c r="I1893" s="139" t="s">
        <v>1509</v>
      </c>
      <c r="J1893" s="139" t="s">
        <v>26</v>
      </c>
      <c r="K1893" s="139">
        <v>32401</v>
      </c>
      <c r="L1893" s="139" t="s">
        <v>4801</v>
      </c>
      <c r="M1893" s="139">
        <v>255705</v>
      </c>
      <c r="N1893" s="139" t="s">
        <v>1253</v>
      </c>
    </row>
    <row r="1894" spans="1:14" ht="15.75" customHeight="1">
      <c r="A1894" s="139">
        <v>2018</v>
      </c>
      <c r="B1894" s="100" t="s">
        <v>633</v>
      </c>
      <c r="C1894" s="139" t="s">
        <v>7986</v>
      </c>
      <c r="D1894" s="139">
        <v>1007846</v>
      </c>
      <c r="E1894" s="139" t="s">
        <v>7987</v>
      </c>
      <c r="F1894" s="139">
        <v>30.42</v>
      </c>
      <c r="G1894" s="139">
        <v>-81.604167000000004</v>
      </c>
      <c r="H1894" s="139" t="s">
        <v>1428</v>
      </c>
      <c r="I1894" s="139" t="s">
        <v>1429</v>
      </c>
      <c r="J1894" s="139" t="s">
        <v>26</v>
      </c>
      <c r="K1894" s="139">
        <v>32218</v>
      </c>
      <c r="L1894" s="139" t="s">
        <v>4801</v>
      </c>
      <c r="M1894" s="139">
        <v>255051</v>
      </c>
      <c r="N1894" s="139" t="s">
        <v>1160</v>
      </c>
    </row>
    <row r="1895" spans="1:14" ht="15.75" customHeight="1">
      <c r="A1895" s="139">
        <v>2018</v>
      </c>
      <c r="B1895" s="100" t="s">
        <v>633</v>
      </c>
      <c r="C1895" s="139" t="s">
        <v>7988</v>
      </c>
      <c r="D1895" s="139">
        <v>1008553</v>
      </c>
      <c r="E1895" s="139" t="s">
        <v>7989</v>
      </c>
      <c r="F1895" s="139">
        <v>34.864542</v>
      </c>
      <c r="G1895" s="139">
        <v>-85.787834000000004</v>
      </c>
      <c r="H1895" s="139" t="s">
        <v>7990</v>
      </c>
      <c r="I1895" s="139" t="s">
        <v>1290</v>
      </c>
      <c r="J1895" s="139" t="s">
        <v>3</v>
      </c>
      <c r="K1895" s="139">
        <v>35772</v>
      </c>
      <c r="L1895" s="139" t="s">
        <v>4801</v>
      </c>
      <c r="M1895" s="139">
        <v>93856</v>
      </c>
      <c r="N1895" s="139" t="s">
        <v>1253</v>
      </c>
    </row>
    <row r="1896" spans="1:14" ht="15.75" customHeight="1">
      <c r="A1896" s="139">
        <v>2018</v>
      </c>
      <c r="B1896" s="100" t="s">
        <v>633</v>
      </c>
      <c r="C1896" s="139" t="s">
        <v>7991</v>
      </c>
      <c r="D1896" s="139">
        <v>1005579</v>
      </c>
      <c r="E1896" s="139" t="s">
        <v>7992</v>
      </c>
      <c r="F1896" s="139">
        <v>37.539200000000001</v>
      </c>
      <c r="G1896" s="139">
        <v>-76.805300000000003</v>
      </c>
      <c r="H1896" s="139" t="s">
        <v>7543</v>
      </c>
      <c r="I1896" s="139" t="s">
        <v>7993</v>
      </c>
      <c r="J1896" s="139" t="s">
        <v>123</v>
      </c>
      <c r="K1896" s="139">
        <v>23181</v>
      </c>
      <c r="L1896" s="139" t="s">
        <v>4801</v>
      </c>
      <c r="M1896" s="139">
        <v>431791</v>
      </c>
      <c r="N1896" s="139" t="s">
        <v>1253</v>
      </c>
    </row>
    <row r="1897" spans="1:14" ht="15.75" customHeight="1">
      <c r="A1897" s="139">
        <v>2018</v>
      </c>
      <c r="B1897" s="100" t="s">
        <v>633</v>
      </c>
      <c r="C1897" s="139" t="s">
        <v>7994</v>
      </c>
      <c r="D1897" s="139">
        <v>1008708</v>
      </c>
      <c r="E1897" s="139" t="s">
        <v>7995</v>
      </c>
      <c r="F1897" s="139">
        <v>37.302011999999998</v>
      </c>
      <c r="G1897" s="139">
        <v>-77.264353999999997</v>
      </c>
      <c r="H1897" s="139" t="s">
        <v>7996</v>
      </c>
      <c r="I1897" s="139" t="s">
        <v>4066</v>
      </c>
      <c r="J1897" s="139" t="s">
        <v>123</v>
      </c>
      <c r="K1897" s="139">
        <v>23860</v>
      </c>
      <c r="L1897" s="139" t="s">
        <v>4801</v>
      </c>
      <c r="M1897" s="139">
        <v>147304</v>
      </c>
      <c r="N1897" s="139" t="s">
        <v>1448</v>
      </c>
    </row>
    <row r="1898" spans="1:14" ht="15.75" customHeight="1">
      <c r="A1898" s="139">
        <v>2018</v>
      </c>
      <c r="B1898" s="100" t="s">
        <v>633</v>
      </c>
      <c r="C1898" s="139" t="s">
        <v>7997</v>
      </c>
      <c r="D1898" s="139">
        <v>1000262</v>
      </c>
      <c r="E1898" s="139" t="s">
        <v>7998</v>
      </c>
      <c r="F1898" s="139">
        <v>32.174999999999997</v>
      </c>
      <c r="G1898" s="139">
        <v>-85.031099999999995</v>
      </c>
      <c r="H1898" s="139" t="s">
        <v>7999</v>
      </c>
      <c r="I1898" s="139" t="s">
        <v>8000</v>
      </c>
      <c r="J1898" s="139" t="s">
        <v>3</v>
      </c>
      <c r="K1898" s="139">
        <v>36868</v>
      </c>
      <c r="L1898" s="139" t="s">
        <v>4801</v>
      </c>
      <c r="M1898" s="139">
        <v>286597</v>
      </c>
      <c r="N1898" s="139" t="s">
        <v>1253</v>
      </c>
    </row>
    <row r="1899" spans="1:14" ht="15.75" customHeight="1">
      <c r="A1899" s="139">
        <v>2018</v>
      </c>
      <c r="B1899" s="100" t="s">
        <v>633</v>
      </c>
      <c r="C1899" s="139" t="s">
        <v>8001</v>
      </c>
      <c r="D1899" s="139">
        <v>1006423</v>
      </c>
      <c r="E1899" s="139" t="s">
        <v>8002</v>
      </c>
      <c r="F1899" s="139">
        <v>44.909945</v>
      </c>
      <c r="G1899" s="139">
        <v>-72.976094000000003</v>
      </c>
      <c r="H1899" s="139" t="s">
        <v>8003</v>
      </c>
      <c r="I1899" s="139" t="s">
        <v>4525</v>
      </c>
      <c r="J1899" s="139" t="s">
        <v>121</v>
      </c>
      <c r="K1899" s="139">
        <v>5485</v>
      </c>
      <c r="L1899" s="139" t="s">
        <v>4801</v>
      </c>
      <c r="M1899" s="139">
        <v>37333</v>
      </c>
      <c r="N1899" s="139" t="s">
        <v>1054</v>
      </c>
    </row>
    <row r="1900" spans="1:14" ht="15.75" customHeight="1">
      <c r="A1900" s="139">
        <v>2018</v>
      </c>
      <c r="B1900" s="100" t="s">
        <v>633</v>
      </c>
      <c r="C1900" s="139" t="s">
        <v>8004</v>
      </c>
      <c r="D1900" s="139">
        <v>1006988</v>
      </c>
      <c r="E1900" s="139" t="s">
        <v>8005</v>
      </c>
      <c r="F1900" s="139">
        <v>44.95966</v>
      </c>
      <c r="G1900" s="139">
        <v>-93.19341</v>
      </c>
      <c r="H1900" s="139" t="s">
        <v>8006</v>
      </c>
      <c r="I1900" s="139" t="s">
        <v>1053</v>
      </c>
      <c r="J1900" s="139" t="s">
        <v>62</v>
      </c>
      <c r="K1900" s="139">
        <v>55114</v>
      </c>
      <c r="L1900" s="139" t="s">
        <v>4801</v>
      </c>
      <c r="M1900" s="139">
        <v>130541</v>
      </c>
      <c r="N1900" s="139" t="s">
        <v>1054</v>
      </c>
    </row>
    <row r="1901" spans="1:14" ht="15.75" customHeight="1">
      <c r="A1901" s="139">
        <v>2018</v>
      </c>
      <c r="B1901" s="100" t="s">
        <v>633</v>
      </c>
      <c r="C1901" s="139" t="s">
        <v>8007</v>
      </c>
      <c r="D1901" s="139">
        <v>1000624</v>
      </c>
      <c r="E1901" s="139" t="s">
        <v>8008</v>
      </c>
      <c r="F1901" s="139">
        <v>47.264018999999998</v>
      </c>
      <c r="G1901" s="139">
        <v>-122.427795</v>
      </c>
      <c r="H1901" s="139" t="s">
        <v>3715</v>
      </c>
      <c r="I1901" s="139" t="s">
        <v>3716</v>
      </c>
      <c r="J1901" s="139" t="s">
        <v>126</v>
      </c>
      <c r="K1901" s="139">
        <v>98421</v>
      </c>
      <c r="L1901" s="139" t="s">
        <v>4801</v>
      </c>
      <c r="M1901" s="139">
        <v>122330</v>
      </c>
      <c r="N1901" s="139" t="s">
        <v>1448</v>
      </c>
    </row>
    <row r="1902" spans="1:14" ht="15.75" customHeight="1">
      <c r="A1902" s="139">
        <v>2018</v>
      </c>
      <c r="B1902" s="100" t="s">
        <v>633</v>
      </c>
      <c r="C1902" s="139" t="s">
        <v>8009</v>
      </c>
      <c r="D1902" s="139">
        <v>1000256</v>
      </c>
      <c r="E1902" s="139" t="s">
        <v>8010</v>
      </c>
      <c r="F1902" s="139">
        <v>37.799700000000001</v>
      </c>
      <c r="G1902" s="139">
        <v>-79.994600000000005</v>
      </c>
      <c r="H1902" s="139" t="s">
        <v>3643</v>
      </c>
      <c r="I1902" s="139" t="s">
        <v>8011</v>
      </c>
      <c r="J1902" s="139" t="s">
        <v>123</v>
      </c>
      <c r="K1902" s="139">
        <v>24426</v>
      </c>
      <c r="L1902" s="139" t="s">
        <v>4801</v>
      </c>
      <c r="M1902" s="139">
        <v>1005600</v>
      </c>
      <c r="N1902" s="139" t="s">
        <v>1253</v>
      </c>
    </row>
    <row r="1903" spans="1:14" ht="15.75" customHeight="1">
      <c r="A1903" s="139">
        <v>2018</v>
      </c>
      <c r="B1903" s="100" t="s">
        <v>633</v>
      </c>
      <c r="C1903" s="139" t="s">
        <v>8012</v>
      </c>
      <c r="D1903" s="139">
        <v>1011708</v>
      </c>
      <c r="E1903" s="139" t="s">
        <v>8013</v>
      </c>
      <c r="F1903" s="139">
        <v>32.439278000000002</v>
      </c>
      <c r="G1903" s="139">
        <v>-94.688435999999996</v>
      </c>
      <c r="H1903" s="139" t="s">
        <v>5704</v>
      </c>
      <c r="I1903" s="139" t="s">
        <v>1585</v>
      </c>
      <c r="J1903" s="139" t="s">
        <v>115</v>
      </c>
      <c r="K1903" s="139">
        <v>75602</v>
      </c>
      <c r="L1903" s="139" t="s">
        <v>1884</v>
      </c>
      <c r="M1903" s="139">
        <v>24060</v>
      </c>
      <c r="N1903" s="139" t="s">
        <v>1054</v>
      </c>
    </row>
    <row r="1904" spans="1:14" ht="15.75" customHeight="1">
      <c r="A1904" s="139">
        <v>2018</v>
      </c>
      <c r="B1904" s="100" t="s">
        <v>633</v>
      </c>
      <c r="C1904" s="139" t="s">
        <v>8014</v>
      </c>
      <c r="D1904" s="139">
        <v>1004292</v>
      </c>
      <c r="E1904" s="139" t="s">
        <v>8015</v>
      </c>
      <c r="F1904" s="139">
        <v>48.373390000000001</v>
      </c>
      <c r="G1904" s="139">
        <v>-114.19732</v>
      </c>
      <c r="H1904" s="139" t="s">
        <v>8016</v>
      </c>
      <c r="I1904" s="139" t="s">
        <v>8017</v>
      </c>
      <c r="J1904" s="139" t="s">
        <v>70</v>
      </c>
      <c r="K1904" s="139">
        <v>59912</v>
      </c>
      <c r="L1904" s="139" t="s">
        <v>8018</v>
      </c>
      <c r="M1904" s="139">
        <v>33186</v>
      </c>
      <c r="N1904" s="139" t="s">
        <v>1054</v>
      </c>
    </row>
    <row r="1905" spans="1:14" ht="15.75" customHeight="1">
      <c r="A1905" s="139">
        <v>2018</v>
      </c>
      <c r="B1905" s="100" t="s">
        <v>633</v>
      </c>
      <c r="C1905" s="139" t="s">
        <v>8019</v>
      </c>
      <c r="D1905" s="139">
        <v>1004553</v>
      </c>
      <c r="E1905" s="139" t="s">
        <v>8020</v>
      </c>
      <c r="F1905" s="139">
        <v>41.794899999999998</v>
      </c>
      <c r="G1905" s="139">
        <v>-85.6494</v>
      </c>
      <c r="H1905" s="139" t="s">
        <v>8021</v>
      </c>
      <c r="I1905" s="139" t="s">
        <v>4262</v>
      </c>
      <c r="J1905" s="139" t="s">
        <v>61</v>
      </c>
      <c r="K1905" s="139">
        <v>49099</v>
      </c>
      <c r="L1905" s="139" t="s">
        <v>8022</v>
      </c>
      <c r="M1905" s="139">
        <v>25108</v>
      </c>
      <c r="N1905" s="139" t="s">
        <v>1054</v>
      </c>
    </row>
    <row r="1906" spans="1:14" ht="15.75" customHeight="1">
      <c r="A1906" s="139">
        <v>2018</v>
      </c>
      <c r="B1906" s="100" t="s">
        <v>633</v>
      </c>
      <c r="C1906" s="139" t="s">
        <v>8023</v>
      </c>
      <c r="D1906" s="139">
        <v>1005053</v>
      </c>
      <c r="E1906" s="139" t="s">
        <v>8024</v>
      </c>
      <c r="F1906" s="139">
        <v>41.423056000000003</v>
      </c>
      <c r="G1906" s="139">
        <v>-96.485277999999994</v>
      </c>
      <c r="H1906" s="139" t="s">
        <v>7198</v>
      </c>
      <c r="I1906" s="139" t="s">
        <v>1247</v>
      </c>
      <c r="J1906" s="139" t="s">
        <v>73</v>
      </c>
      <c r="K1906" s="139">
        <v>68025</v>
      </c>
      <c r="L1906" s="139" t="s">
        <v>8025</v>
      </c>
      <c r="M1906" s="139">
        <v>27905</v>
      </c>
      <c r="N1906" s="139" t="s">
        <v>1054</v>
      </c>
    </row>
    <row r="1907" spans="1:14" ht="15.75" customHeight="1">
      <c r="A1907" s="139">
        <v>2018</v>
      </c>
      <c r="B1907" s="100" t="s">
        <v>633</v>
      </c>
      <c r="C1907" s="139" t="s">
        <v>8026</v>
      </c>
      <c r="D1907" s="139">
        <v>1011469</v>
      </c>
      <c r="E1907" s="139" t="s">
        <v>8027</v>
      </c>
      <c r="F1907" s="139">
        <v>34.926879999999997</v>
      </c>
      <c r="G1907" s="139">
        <v>-120.48159</v>
      </c>
      <c r="H1907" s="139" t="s">
        <v>4087</v>
      </c>
      <c r="I1907" s="139" t="s">
        <v>4088</v>
      </c>
      <c r="J1907" s="139" t="s">
        <v>15</v>
      </c>
      <c r="K1907" s="139">
        <v>93458</v>
      </c>
      <c r="L1907" s="139" t="s">
        <v>8028</v>
      </c>
      <c r="M1907" s="139">
        <v>37484</v>
      </c>
      <c r="N1907" s="139" t="s">
        <v>1054</v>
      </c>
    </row>
    <row r="1908" spans="1:14" ht="15.75" customHeight="1">
      <c r="A1908" s="139">
        <v>2018</v>
      </c>
      <c r="B1908" s="100" t="s">
        <v>633</v>
      </c>
      <c r="C1908" s="139" t="s">
        <v>8029</v>
      </c>
      <c r="D1908" s="139">
        <v>1013018</v>
      </c>
      <c r="E1908" s="139" t="s">
        <v>8030</v>
      </c>
      <c r="F1908" s="139">
        <v>33.119747099999998</v>
      </c>
      <c r="G1908" s="139">
        <v>-88.979677600000002</v>
      </c>
      <c r="H1908" s="139" t="s">
        <v>3430</v>
      </c>
      <c r="J1908" s="139" t="s">
        <v>65</v>
      </c>
      <c r="K1908" s="139">
        <v>39339</v>
      </c>
      <c r="L1908" s="139" t="s">
        <v>8031</v>
      </c>
      <c r="M1908" s="139">
        <v>67206</v>
      </c>
      <c r="N1908" s="139" t="s">
        <v>1054</v>
      </c>
    </row>
    <row r="1909" spans="1:14" ht="15.75" customHeight="1">
      <c r="A1909" s="139">
        <v>2018</v>
      </c>
      <c r="B1909" s="100" t="s">
        <v>633</v>
      </c>
      <c r="C1909" s="139" t="s">
        <v>8032</v>
      </c>
      <c r="D1909" s="139">
        <v>1009530</v>
      </c>
      <c r="E1909" s="139" t="s">
        <v>8033</v>
      </c>
      <c r="F1909" s="139">
        <v>40.143112000000002</v>
      </c>
      <c r="G1909" s="139">
        <v>-79.899520999999993</v>
      </c>
      <c r="H1909" s="139" t="s">
        <v>3633</v>
      </c>
      <c r="I1909" s="139" t="s">
        <v>1067</v>
      </c>
      <c r="J1909" s="139" t="s">
        <v>103</v>
      </c>
      <c r="K1909" s="139">
        <v>15022</v>
      </c>
      <c r="L1909" s="139" t="s">
        <v>8034</v>
      </c>
      <c r="M1909" s="139">
        <v>29314</v>
      </c>
      <c r="N1909" s="139" t="s">
        <v>1050</v>
      </c>
    </row>
    <row r="1910" spans="1:14" ht="15.75" customHeight="1">
      <c r="A1910" s="139">
        <v>2018</v>
      </c>
      <c r="B1910" s="100" t="s">
        <v>633</v>
      </c>
      <c r="C1910" s="139" t="s">
        <v>8035</v>
      </c>
      <c r="D1910" s="139">
        <v>1011697</v>
      </c>
      <c r="E1910" s="139" t="s">
        <v>8036</v>
      </c>
      <c r="F1910" s="139">
        <v>41.56859</v>
      </c>
      <c r="G1910" s="139">
        <v>-84.048985000000002</v>
      </c>
      <c r="H1910" s="139" t="s">
        <v>8037</v>
      </c>
      <c r="I1910" s="139" t="s">
        <v>3673</v>
      </c>
      <c r="J1910" s="139" t="s">
        <v>95</v>
      </c>
      <c r="K1910" s="139">
        <v>43515</v>
      </c>
      <c r="L1910" s="139" t="s">
        <v>8038</v>
      </c>
      <c r="M1910" s="139">
        <v>23725</v>
      </c>
      <c r="N1910" s="139" t="s">
        <v>1054</v>
      </c>
    </row>
    <row r="1911" spans="1:14" ht="15.75" customHeight="1">
      <c r="A1911" s="139">
        <v>2018</v>
      </c>
      <c r="B1911" s="100" t="s">
        <v>633</v>
      </c>
      <c r="C1911" s="139" t="s">
        <v>8039</v>
      </c>
      <c r="D1911" s="139">
        <v>1004817</v>
      </c>
      <c r="E1911" s="139" t="s">
        <v>8040</v>
      </c>
      <c r="F1911" s="139">
        <v>42.229565000000001</v>
      </c>
      <c r="G1911" s="139">
        <v>-71.727976999999996</v>
      </c>
      <c r="H1911" s="139" t="s">
        <v>8041</v>
      </c>
      <c r="I1911" s="139" t="s">
        <v>1832</v>
      </c>
      <c r="J1911" s="139" t="s">
        <v>58</v>
      </c>
      <c r="K1911" s="139">
        <v>1536</v>
      </c>
      <c r="L1911" s="139" t="s">
        <v>2344</v>
      </c>
      <c r="M1911" s="139">
        <v>35716</v>
      </c>
      <c r="N1911" s="139" t="s">
        <v>1054</v>
      </c>
    </row>
    <row r="1912" spans="1:14" ht="15.75" customHeight="1">
      <c r="A1912" s="139">
        <v>2018</v>
      </c>
      <c r="B1912" s="100" t="s">
        <v>633</v>
      </c>
      <c r="C1912" s="139" t="s">
        <v>8042</v>
      </c>
      <c r="D1912" s="139">
        <v>1009738</v>
      </c>
      <c r="E1912" s="139" t="s">
        <v>8043</v>
      </c>
      <c r="F1912" s="139">
        <v>33.629443999999999</v>
      </c>
      <c r="G1912" s="139">
        <v>-101.870834</v>
      </c>
      <c r="H1912" s="139" t="s">
        <v>7027</v>
      </c>
      <c r="I1912" s="139" t="s">
        <v>6133</v>
      </c>
      <c r="J1912" s="139" t="s">
        <v>115</v>
      </c>
      <c r="K1912" s="139">
        <v>79415</v>
      </c>
      <c r="L1912" s="139" t="s">
        <v>8044</v>
      </c>
      <c r="M1912" s="139">
        <v>4413</v>
      </c>
      <c r="N1912" s="139" t="s">
        <v>1368</v>
      </c>
    </row>
    <row r="1913" spans="1:14" ht="15.75" customHeight="1">
      <c r="A1913" s="139">
        <v>2018</v>
      </c>
      <c r="B1913" s="100" t="s">
        <v>633</v>
      </c>
      <c r="C1913" s="139" t="s">
        <v>8045</v>
      </c>
      <c r="D1913" s="139">
        <v>1002304</v>
      </c>
      <c r="E1913" s="139" t="s">
        <v>8046</v>
      </c>
      <c r="F1913" s="139">
        <v>43.227834000000001</v>
      </c>
      <c r="G1913" s="139">
        <v>-77.411534000000003</v>
      </c>
      <c r="H1913" s="139" t="s">
        <v>8047</v>
      </c>
      <c r="I1913" s="139" t="s">
        <v>1252</v>
      </c>
      <c r="J1913" s="139" t="s">
        <v>87</v>
      </c>
      <c r="K1913" s="139">
        <v>14580</v>
      </c>
      <c r="L1913" s="139" t="s">
        <v>8048</v>
      </c>
      <c r="M1913" s="139">
        <v>34753</v>
      </c>
      <c r="N1913" s="139" t="s">
        <v>1054</v>
      </c>
    </row>
    <row r="1914" spans="1:14" ht="15.75" customHeight="1">
      <c r="A1914" s="139">
        <v>2018</v>
      </c>
      <c r="B1914" s="100" t="s">
        <v>633</v>
      </c>
      <c r="C1914" s="139" t="s">
        <v>8049</v>
      </c>
      <c r="D1914" s="139">
        <v>1004800</v>
      </c>
      <c r="E1914" s="139" t="s">
        <v>8050</v>
      </c>
      <c r="F1914" s="139">
        <v>41.302909999999997</v>
      </c>
      <c r="G1914" s="139">
        <v>-72.932742000000005</v>
      </c>
      <c r="H1914" s="139" t="s">
        <v>6812</v>
      </c>
      <c r="I1914" s="139" t="s">
        <v>6812</v>
      </c>
      <c r="J1914" s="139" t="s">
        <v>20</v>
      </c>
      <c r="K1914" s="139">
        <v>6520</v>
      </c>
      <c r="L1914" s="139" t="s">
        <v>8051</v>
      </c>
      <c r="M1914" s="139">
        <v>104988</v>
      </c>
      <c r="N1914" s="139" t="s">
        <v>1054</v>
      </c>
    </row>
    <row r="1915" spans="1:14" ht="15.75" customHeight="1">
      <c r="A1915" s="139">
        <v>2018</v>
      </c>
      <c r="B1915" s="100" t="s">
        <v>633</v>
      </c>
      <c r="C1915" s="139" t="s">
        <v>8052</v>
      </c>
      <c r="D1915" s="139">
        <v>1004835</v>
      </c>
      <c r="E1915" s="139" t="s">
        <v>8053</v>
      </c>
      <c r="F1915" s="139">
        <v>41.313361</v>
      </c>
      <c r="G1915" s="139">
        <v>-72.979288999999994</v>
      </c>
      <c r="H1915" s="139" t="s">
        <v>6812</v>
      </c>
      <c r="I1915" s="139" t="s">
        <v>8054</v>
      </c>
      <c r="J1915" s="139" t="s">
        <v>20</v>
      </c>
      <c r="K1915" s="139">
        <v>6520</v>
      </c>
      <c r="L1915" s="139" t="s">
        <v>8051</v>
      </c>
      <c r="M1915" s="139">
        <v>104568</v>
      </c>
      <c r="N1915" s="139" t="s">
        <v>1054</v>
      </c>
    </row>
    <row r="1916" spans="1:14" ht="15.75" customHeight="1">
      <c r="A1916" s="139">
        <v>2018</v>
      </c>
      <c r="B1916" s="100" t="s">
        <v>633</v>
      </c>
      <c r="C1916" s="139" t="s">
        <v>8055</v>
      </c>
      <c r="D1916" s="139">
        <v>1002083</v>
      </c>
      <c r="E1916" s="139" t="s">
        <v>8056</v>
      </c>
      <c r="F1916" s="139">
        <v>40.130000000000003</v>
      </c>
      <c r="G1916" s="139">
        <v>-102.68</v>
      </c>
      <c r="H1916" s="139" t="s">
        <v>8057</v>
      </c>
      <c r="I1916" s="139" t="s">
        <v>8058</v>
      </c>
      <c r="J1916" s="139" t="s">
        <v>17</v>
      </c>
      <c r="K1916" s="139">
        <v>80759</v>
      </c>
      <c r="L1916" s="139" t="s">
        <v>8059</v>
      </c>
      <c r="M1916" s="139">
        <v>50061</v>
      </c>
      <c r="N1916" s="139" t="s">
        <v>1054</v>
      </c>
    </row>
    <row r="1917" spans="1:14" ht="15.75" customHeight="1">
      <c r="A1917" s="139">
        <v>2018</v>
      </c>
      <c r="B1917" s="100" t="s">
        <v>188</v>
      </c>
      <c r="C1917" s="139" t="s">
        <v>1045</v>
      </c>
      <c r="D1917" s="139">
        <v>1003188</v>
      </c>
      <c r="E1917" s="139" t="s">
        <v>1046</v>
      </c>
      <c r="F1917" s="139">
        <v>31.671177</v>
      </c>
      <c r="G1917" s="139">
        <v>-98.996512999999993</v>
      </c>
      <c r="H1917" s="139" t="s">
        <v>1047</v>
      </c>
      <c r="I1917" s="139" t="s">
        <v>1048</v>
      </c>
      <c r="J1917" s="139" t="s">
        <v>115</v>
      </c>
      <c r="K1917" s="139">
        <v>76801</v>
      </c>
      <c r="L1917" s="139" t="s">
        <v>1049</v>
      </c>
      <c r="M1917" s="139">
        <v>19</v>
      </c>
      <c r="N1917" s="139" t="s">
        <v>1050</v>
      </c>
    </row>
    <row r="1918" spans="1:14" ht="15.75" customHeight="1">
      <c r="A1918" s="139">
        <v>2018</v>
      </c>
      <c r="B1918" s="100" t="s">
        <v>188</v>
      </c>
      <c r="C1918" s="139" t="s">
        <v>1051</v>
      </c>
      <c r="D1918" s="139">
        <v>1005043</v>
      </c>
      <c r="F1918" s="139">
        <v>44.951000000000001</v>
      </c>
      <c r="G1918" s="139">
        <v>-92.995900000000006</v>
      </c>
      <c r="H1918" s="139" t="s">
        <v>1052</v>
      </c>
      <c r="I1918" s="139" t="s">
        <v>1053</v>
      </c>
      <c r="J1918" s="139" t="s">
        <v>62</v>
      </c>
      <c r="K1918" s="139">
        <v>55144</v>
      </c>
      <c r="L1918" s="139" t="s">
        <v>1049</v>
      </c>
      <c r="M1918" s="139">
        <v>62</v>
      </c>
      <c r="N1918" s="139" t="s">
        <v>1054</v>
      </c>
    </row>
    <row r="1919" spans="1:14" ht="15.75" customHeight="1">
      <c r="A1919" s="139">
        <v>2018</v>
      </c>
      <c r="B1919" s="100" t="s">
        <v>188</v>
      </c>
      <c r="C1919" s="139" t="s">
        <v>1056</v>
      </c>
      <c r="D1919" s="139">
        <v>1003739</v>
      </c>
      <c r="E1919" s="139" t="s">
        <v>1057</v>
      </c>
      <c r="F1919" s="139">
        <v>33.966720000000002</v>
      </c>
      <c r="G1919" s="139">
        <v>-87.899855000000002</v>
      </c>
      <c r="H1919" s="139" t="s">
        <v>1058</v>
      </c>
      <c r="I1919" s="139" t="s">
        <v>1059</v>
      </c>
      <c r="J1919" s="139" t="s">
        <v>3</v>
      </c>
      <c r="K1919" s="139">
        <v>35563</v>
      </c>
      <c r="L1919" s="139" t="s">
        <v>1049</v>
      </c>
      <c r="M1919" s="139">
        <v>15</v>
      </c>
      <c r="N1919" s="139" t="s">
        <v>1050</v>
      </c>
    </row>
    <row r="1920" spans="1:14" ht="15.75" customHeight="1">
      <c r="A1920" s="139">
        <v>2018</v>
      </c>
      <c r="B1920" s="100" t="s">
        <v>188</v>
      </c>
      <c r="C1920" s="139" t="s">
        <v>1060</v>
      </c>
      <c r="D1920" s="139">
        <v>1007698</v>
      </c>
      <c r="E1920" s="139" t="s">
        <v>1061</v>
      </c>
      <c r="F1920" s="139">
        <v>44.950180000000003</v>
      </c>
      <c r="G1920" s="139">
        <v>-89.637659999999997</v>
      </c>
      <c r="H1920" s="139" t="s">
        <v>1062</v>
      </c>
      <c r="I1920" s="139" t="s">
        <v>1063</v>
      </c>
      <c r="J1920" s="139" t="s">
        <v>132</v>
      </c>
      <c r="K1920" s="139">
        <v>54401</v>
      </c>
      <c r="L1920" s="139" t="s">
        <v>1049</v>
      </c>
      <c r="M1920" s="139">
        <v>23</v>
      </c>
      <c r="N1920" s="139" t="s">
        <v>1054</v>
      </c>
    </row>
    <row r="1921" spans="1:14" ht="15.75" customHeight="1">
      <c r="A1921" s="139">
        <v>2018</v>
      </c>
      <c r="B1921" s="100" t="s">
        <v>188</v>
      </c>
      <c r="C1921" s="139" t="s">
        <v>1064</v>
      </c>
      <c r="D1921" s="139">
        <v>1004836</v>
      </c>
      <c r="E1921" s="139" t="s">
        <v>1065</v>
      </c>
      <c r="F1921" s="139">
        <v>44.789444000000003</v>
      </c>
      <c r="G1921" s="139">
        <v>-92.908332999999999</v>
      </c>
      <c r="H1921" s="139" t="s">
        <v>1066</v>
      </c>
      <c r="I1921" s="139" t="s">
        <v>1067</v>
      </c>
      <c r="J1921" s="139" t="s">
        <v>62</v>
      </c>
      <c r="K1921" s="139">
        <v>55016</v>
      </c>
      <c r="L1921" s="139" t="s">
        <v>1049</v>
      </c>
      <c r="M1921" s="139">
        <v>49</v>
      </c>
      <c r="N1921" s="139" t="s">
        <v>1068</v>
      </c>
    </row>
    <row r="1922" spans="1:14" ht="15.75" customHeight="1">
      <c r="A1922" s="139">
        <v>2018</v>
      </c>
      <c r="B1922" s="100" t="s">
        <v>188</v>
      </c>
      <c r="C1922" s="139" t="s">
        <v>1069</v>
      </c>
      <c r="D1922" s="139">
        <v>1003408</v>
      </c>
      <c r="E1922" s="139" t="s">
        <v>1070</v>
      </c>
      <c r="F1922" s="139">
        <v>34.708919000000002</v>
      </c>
      <c r="G1922" s="139">
        <v>-92.239491999999998</v>
      </c>
      <c r="H1922" s="139" t="s">
        <v>1071</v>
      </c>
      <c r="I1922" s="139" t="s">
        <v>1072</v>
      </c>
      <c r="J1922" s="139" t="s">
        <v>12</v>
      </c>
      <c r="K1922" s="139">
        <v>72206</v>
      </c>
      <c r="L1922" s="139" t="s">
        <v>1049</v>
      </c>
      <c r="M1922" s="139">
        <v>14</v>
      </c>
      <c r="N1922" s="139" t="s">
        <v>1054</v>
      </c>
    </row>
    <row r="1923" spans="1:14" ht="15.75" customHeight="1">
      <c r="A1923" s="139">
        <v>2018</v>
      </c>
      <c r="B1923" s="100" t="s">
        <v>188</v>
      </c>
      <c r="C1923" s="139" t="s">
        <v>1073</v>
      </c>
      <c r="D1923" s="139">
        <v>1004914</v>
      </c>
      <c r="E1923" s="139" t="s">
        <v>1074</v>
      </c>
      <c r="F1923" s="139">
        <v>44.879677000000001</v>
      </c>
      <c r="G1923" s="139">
        <v>-94.359598000000005</v>
      </c>
      <c r="H1923" s="139" t="s">
        <v>1075</v>
      </c>
      <c r="I1923" s="139" t="s">
        <v>1076</v>
      </c>
      <c r="J1923" s="139" t="s">
        <v>62</v>
      </c>
      <c r="K1923" s="139">
        <v>55350</v>
      </c>
      <c r="L1923" s="139" t="s">
        <v>1049</v>
      </c>
      <c r="M1923" s="139">
        <v>22</v>
      </c>
      <c r="N1923" s="139" t="s">
        <v>1054</v>
      </c>
    </row>
    <row r="1924" spans="1:14" ht="15.75" customHeight="1">
      <c r="A1924" s="139">
        <v>2018</v>
      </c>
      <c r="B1924" s="100" t="s">
        <v>188</v>
      </c>
      <c r="C1924" s="139" t="s">
        <v>1077</v>
      </c>
      <c r="D1924" s="139">
        <v>1004804</v>
      </c>
      <c r="E1924" s="139" t="s">
        <v>1078</v>
      </c>
      <c r="F1924" s="139">
        <v>37.834476000000002</v>
      </c>
      <c r="G1924" s="139">
        <v>-94.330624999999998</v>
      </c>
      <c r="H1924" s="139" t="s">
        <v>1079</v>
      </c>
      <c r="I1924" s="139" t="s">
        <v>1080</v>
      </c>
      <c r="J1924" s="139" t="s">
        <v>68</v>
      </c>
      <c r="K1924" s="139">
        <v>64772</v>
      </c>
      <c r="L1924" s="139" t="s">
        <v>1049</v>
      </c>
      <c r="M1924" s="139">
        <v>18</v>
      </c>
      <c r="N1924" s="139" t="s">
        <v>1054</v>
      </c>
    </row>
    <row r="1925" spans="1:14" ht="15.75" customHeight="1">
      <c r="A1925" s="139">
        <v>2018</v>
      </c>
      <c r="B1925" s="100" t="s">
        <v>188</v>
      </c>
      <c r="C1925" s="139" t="s">
        <v>1081</v>
      </c>
      <c r="D1925" s="139">
        <v>1013282</v>
      </c>
      <c r="E1925" s="139" t="s">
        <v>1082</v>
      </c>
      <c r="F1925" s="139">
        <v>35.660545999999997</v>
      </c>
      <c r="G1925" s="139">
        <v>-79.176782000000003</v>
      </c>
      <c r="H1925" s="139" t="s">
        <v>1083</v>
      </c>
      <c r="J1925" s="139" t="s">
        <v>89</v>
      </c>
      <c r="K1925" s="139">
        <v>27559</v>
      </c>
      <c r="L1925" s="139" t="s">
        <v>1049</v>
      </c>
      <c r="M1925" s="139">
        <v>15</v>
      </c>
      <c r="N1925" s="139" t="s">
        <v>1054</v>
      </c>
    </row>
    <row r="1926" spans="1:14" ht="15.75" customHeight="1">
      <c r="A1926" s="139">
        <v>2018</v>
      </c>
      <c r="B1926" s="100" t="s">
        <v>188</v>
      </c>
      <c r="C1926" s="139" t="s">
        <v>1084</v>
      </c>
      <c r="D1926" s="139">
        <v>1007733</v>
      </c>
      <c r="E1926" s="139" t="s">
        <v>1085</v>
      </c>
      <c r="F1926" s="139">
        <v>29.755790000000001</v>
      </c>
      <c r="G1926" s="139">
        <v>-95.297910000000002</v>
      </c>
      <c r="H1926" s="139" t="s">
        <v>1086</v>
      </c>
      <c r="I1926" s="139" t="s">
        <v>1087</v>
      </c>
      <c r="J1926" s="139" t="s">
        <v>115</v>
      </c>
      <c r="K1926" s="139">
        <v>77020</v>
      </c>
      <c r="L1926" s="139" t="s">
        <v>1088</v>
      </c>
      <c r="M1926" s="139">
        <v>12</v>
      </c>
      <c r="N1926" s="139" t="s">
        <v>1054</v>
      </c>
    </row>
    <row r="1927" spans="1:14" ht="15.75" customHeight="1">
      <c r="A1927" s="139">
        <v>2018</v>
      </c>
      <c r="B1927" s="100" t="s">
        <v>188</v>
      </c>
      <c r="C1927" s="139" t="s">
        <v>1089</v>
      </c>
      <c r="D1927" s="139">
        <v>1002342</v>
      </c>
      <c r="E1927" s="139" t="s">
        <v>1090</v>
      </c>
      <c r="F1927" s="139">
        <v>38.061110999999997</v>
      </c>
      <c r="G1927" s="139">
        <v>-78.883332999999993</v>
      </c>
      <c r="H1927" s="139" t="s">
        <v>1091</v>
      </c>
      <c r="I1927" s="139" t="s">
        <v>1092</v>
      </c>
      <c r="J1927" s="139" t="s">
        <v>123</v>
      </c>
      <c r="K1927" s="139">
        <v>22980</v>
      </c>
      <c r="L1927" s="139" t="s">
        <v>1093</v>
      </c>
      <c r="M1927" s="139">
        <v>18</v>
      </c>
      <c r="N1927" s="139" t="s">
        <v>1054</v>
      </c>
    </row>
    <row r="1928" spans="1:14" ht="15.75" customHeight="1">
      <c r="A1928" s="139">
        <v>2018</v>
      </c>
      <c r="B1928" s="100" t="s">
        <v>188</v>
      </c>
      <c r="C1928" s="139" t="s">
        <v>1094</v>
      </c>
      <c r="D1928" s="139">
        <v>1005445</v>
      </c>
      <c r="E1928" s="139" t="s">
        <v>1095</v>
      </c>
      <c r="F1928" s="139">
        <v>40.55359</v>
      </c>
      <c r="G1928" s="139">
        <v>-84.372299999999996</v>
      </c>
      <c r="H1928" s="139" t="s">
        <v>1096</v>
      </c>
      <c r="I1928" s="139" t="s">
        <v>1097</v>
      </c>
      <c r="J1928" s="139" t="s">
        <v>95</v>
      </c>
      <c r="K1928" s="139">
        <v>45885</v>
      </c>
      <c r="L1928" s="139" t="s">
        <v>1098</v>
      </c>
      <c r="M1928" s="139">
        <v>22</v>
      </c>
      <c r="N1928" s="139" t="s">
        <v>1054</v>
      </c>
    </row>
    <row r="1929" spans="1:14" ht="15.75" customHeight="1">
      <c r="A1929" s="139">
        <v>2018</v>
      </c>
      <c r="B1929" s="100" t="s">
        <v>188</v>
      </c>
      <c r="C1929" s="139" t="s">
        <v>1099</v>
      </c>
      <c r="D1929" s="139">
        <v>1002983</v>
      </c>
      <c r="E1929" s="139" t="s">
        <v>1100</v>
      </c>
      <c r="F1929" s="139">
        <v>42.30227</v>
      </c>
      <c r="G1929" s="139">
        <v>-87.890649999999994</v>
      </c>
      <c r="H1929" s="139" t="s">
        <v>1101</v>
      </c>
      <c r="I1929" s="139" t="s">
        <v>1102</v>
      </c>
      <c r="J1929" s="139" t="s">
        <v>36</v>
      </c>
      <c r="K1929" s="139">
        <v>60064</v>
      </c>
      <c r="L1929" s="139" t="s">
        <v>1103</v>
      </c>
      <c r="M1929" s="139">
        <v>31</v>
      </c>
      <c r="N1929" s="139" t="s">
        <v>1054</v>
      </c>
    </row>
    <row r="1930" spans="1:14" ht="15.75" customHeight="1">
      <c r="A1930" s="139">
        <v>2018</v>
      </c>
      <c r="B1930" s="100" t="s">
        <v>188</v>
      </c>
      <c r="C1930" s="139" t="s">
        <v>1104</v>
      </c>
      <c r="D1930" s="139">
        <v>1002047</v>
      </c>
      <c r="E1930" s="139" t="s">
        <v>1105</v>
      </c>
      <c r="F1930" s="139">
        <v>45.459443999999998</v>
      </c>
      <c r="G1930" s="139">
        <v>-98.532499999999999</v>
      </c>
      <c r="H1930" s="139" t="s">
        <v>1106</v>
      </c>
      <c r="I1930" s="139" t="s">
        <v>1107</v>
      </c>
      <c r="J1930" s="139" t="s">
        <v>110</v>
      </c>
      <c r="K1930" s="139">
        <v>57401</v>
      </c>
      <c r="L1930" s="139" t="s">
        <v>1108</v>
      </c>
      <c r="M1930" s="139">
        <v>39</v>
      </c>
      <c r="N1930" s="139" t="s">
        <v>1054</v>
      </c>
    </row>
    <row r="1931" spans="1:14" ht="15.75" customHeight="1">
      <c r="A1931" s="139">
        <v>2018</v>
      </c>
      <c r="B1931" s="100" t="s">
        <v>188</v>
      </c>
      <c r="C1931" s="139" t="s">
        <v>1109</v>
      </c>
      <c r="D1931" s="139">
        <v>1002074</v>
      </c>
      <c r="E1931" s="139" t="s">
        <v>1110</v>
      </c>
      <c r="F1931" s="139">
        <v>44.374507999999999</v>
      </c>
      <c r="G1931" s="139">
        <v>-98.253287999999998</v>
      </c>
      <c r="H1931" s="139" t="s">
        <v>1111</v>
      </c>
      <c r="I1931" s="139" t="s">
        <v>1112</v>
      </c>
      <c r="J1931" s="139" t="s">
        <v>110</v>
      </c>
      <c r="K1931" s="139">
        <v>57350</v>
      </c>
      <c r="L1931" s="139" t="s">
        <v>1108</v>
      </c>
      <c r="M1931" s="139">
        <v>24</v>
      </c>
      <c r="N1931" s="139" t="s">
        <v>1054</v>
      </c>
    </row>
    <row r="1932" spans="1:14" ht="15.75" customHeight="1">
      <c r="A1932" s="139">
        <v>2018</v>
      </c>
      <c r="B1932" s="100" t="s">
        <v>188</v>
      </c>
      <c r="C1932" s="139" t="s">
        <v>1113</v>
      </c>
      <c r="D1932" s="139">
        <v>1005353</v>
      </c>
      <c r="E1932" s="139" t="s">
        <v>1114</v>
      </c>
      <c r="F1932" s="139">
        <v>45.442416999999999</v>
      </c>
      <c r="G1932" s="139">
        <v>-98.787138999999996</v>
      </c>
      <c r="H1932" s="139" t="s">
        <v>1115</v>
      </c>
      <c r="I1932" s="139" t="s">
        <v>1116</v>
      </c>
      <c r="J1932" s="139" t="s">
        <v>110</v>
      </c>
      <c r="K1932" s="139">
        <v>57451</v>
      </c>
      <c r="L1932" s="139" t="s">
        <v>1117</v>
      </c>
      <c r="M1932" s="139">
        <v>109</v>
      </c>
      <c r="N1932" s="139" t="s">
        <v>1054</v>
      </c>
    </row>
    <row r="1933" spans="1:14" ht="15.75" customHeight="1">
      <c r="A1933" s="139">
        <v>2018</v>
      </c>
      <c r="B1933" s="100" t="s">
        <v>188</v>
      </c>
      <c r="C1933" s="139" t="s">
        <v>1118</v>
      </c>
      <c r="D1933" s="139">
        <v>1006971</v>
      </c>
      <c r="E1933" s="139" t="s">
        <v>1119</v>
      </c>
      <c r="F1933" s="139">
        <v>39.395403999999999</v>
      </c>
      <c r="G1933" s="139">
        <v>-76.307730000000006</v>
      </c>
      <c r="H1933" s="139" t="s">
        <v>1120</v>
      </c>
      <c r="I1933" s="139" t="s">
        <v>1121</v>
      </c>
      <c r="J1933" s="139" t="s">
        <v>55</v>
      </c>
      <c r="K1933" s="139">
        <v>21005</v>
      </c>
      <c r="M1933" s="139">
        <v>93</v>
      </c>
      <c r="N1933" s="139" t="s">
        <v>1054</v>
      </c>
    </row>
    <row r="1934" spans="1:14" ht="15.75" customHeight="1">
      <c r="A1934" s="139">
        <v>2018</v>
      </c>
      <c r="B1934" s="100" t="s">
        <v>188</v>
      </c>
      <c r="C1934" s="139" t="s">
        <v>1122</v>
      </c>
      <c r="D1934" s="139">
        <v>1002627</v>
      </c>
      <c r="E1934" s="139" t="s">
        <v>1123</v>
      </c>
      <c r="F1934" s="139">
        <v>43.499510000000001</v>
      </c>
      <c r="G1934" s="139">
        <v>-92.917090000000002</v>
      </c>
      <c r="H1934" s="139" t="s">
        <v>1124</v>
      </c>
      <c r="I1934" s="139" t="s">
        <v>1125</v>
      </c>
      <c r="J1934" s="139" t="s">
        <v>42</v>
      </c>
      <c r="K1934" s="139">
        <v>50472</v>
      </c>
      <c r="L1934" s="139" t="s">
        <v>1126</v>
      </c>
      <c r="M1934" s="139">
        <v>97</v>
      </c>
      <c r="N1934" s="139" t="s">
        <v>1127</v>
      </c>
    </row>
    <row r="1935" spans="1:14" ht="15.75" customHeight="1">
      <c r="A1935" s="139">
        <v>2018</v>
      </c>
      <c r="B1935" s="100" t="s">
        <v>188</v>
      </c>
      <c r="C1935" s="139" t="s">
        <v>1128</v>
      </c>
      <c r="D1935" s="139">
        <v>1004761</v>
      </c>
      <c r="E1935" s="139" t="s">
        <v>1129</v>
      </c>
      <c r="F1935" s="139">
        <v>44.9589</v>
      </c>
      <c r="G1935" s="139">
        <v>-90.960800000000006</v>
      </c>
      <c r="H1935" s="139" t="s">
        <v>1130</v>
      </c>
      <c r="I1935" s="139" t="s">
        <v>1131</v>
      </c>
      <c r="J1935" s="139" t="s">
        <v>132</v>
      </c>
      <c r="K1935" s="139">
        <v>54768</v>
      </c>
      <c r="L1935" s="139" t="s">
        <v>1132</v>
      </c>
      <c r="M1935" s="139">
        <v>41</v>
      </c>
      <c r="N1935" s="139" t="s">
        <v>1133</v>
      </c>
    </row>
    <row r="1936" spans="1:14" ht="15.75" customHeight="1">
      <c r="A1936" s="139">
        <v>2018</v>
      </c>
      <c r="B1936" s="100" t="s">
        <v>188</v>
      </c>
      <c r="C1936" s="139" t="s">
        <v>1134</v>
      </c>
      <c r="D1936" s="139">
        <v>1005601</v>
      </c>
      <c r="E1936" s="139" t="s">
        <v>1135</v>
      </c>
      <c r="F1936" s="139">
        <v>30.329029999999999</v>
      </c>
      <c r="G1936" s="139">
        <v>-97.292069999999995</v>
      </c>
      <c r="H1936" s="139" t="s">
        <v>1136</v>
      </c>
      <c r="I1936" s="139" t="s">
        <v>1137</v>
      </c>
      <c r="J1936" s="139" t="s">
        <v>115</v>
      </c>
      <c r="K1936" s="139">
        <v>78621</v>
      </c>
      <c r="L1936" s="139" t="s">
        <v>1138</v>
      </c>
      <c r="M1936" s="139">
        <v>15</v>
      </c>
      <c r="N1936" s="139" t="s">
        <v>1054</v>
      </c>
    </row>
    <row r="1937" spans="1:14" ht="15.75" customHeight="1">
      <c r="A1937" s="139">
        <v>2018</v>
      </c>
      <c r="B1937" s="100" t="s">
        <v>188</v>
      </c>
      <c r="C1937" s="139" t="s">
        <v>1139</v>
      </c>
      <c r="D1937" s="139">
        <v>1005046</v>
      </c>
      <c r="E1937" s="139" t="s">
        <v>1140</v>
      </c>
      <c r="F1937" s="139">
        <v>34.323943999999997</v>
      </c>
      <c r="G1937" s="139">
        <v>-99.818194000000005</v>
      </c>
      <c r="H1937" s="139" t="s">
        <v>1141</v>
      </c>
      <c r="I1937" s="139" t="s">
        <v>1142</v>
      </c>
      <c r="J1937" s="139" t="s">
        <v>115</v>
      </c>
      <c r="K1937" s="139">
        <v>79252</v>
      </c>
      <c r="L1937" s="139" t="s">
        <v>1093</v>
      </c>
      <c r="M1937" s="139">
        <v>21</v>
      </c>
      <c r="N1937" s="139" t="s">
        <v>1054</v>
      </c>
    </row>
    <row r="1938" spans="1:14" ht="15.75" customHeight="1">
      <c r="A1938" s="139">
        <v>2018</v>
      </c>
      <c r="B1938" s="100" t="s">
        <v>188</v>
      </c>
      <c r="C1938" s="139" t="s">
        <v>1143</v>
      </c>
      <c r="D1938" s="139">
        <v>1003422</v>
      </c>
      <c r="E1938" s="139" t="s">
        <v>1144</v>
      </c>
      <c r="F1938" s="139">
        <v>42.358600000000003</v>
      </c>
      <c r="G1938" s="139">
        <v>-89.803420000000003</v>
      </c>
      <c r="H1938" s="139" t="s">
        <v>1145</v>
      </c>
      <c r="I1938" s="139" t="s">
        <v>1146</v>
      </c>
      <c r="J1938" s="139" t="s">
        <v>36</v>
      </c>
      <c r="K1938" s="139">
        <v>61048</v>
      </c>
      <c r="L1938" s="139" t="s">
        <v>1147</v>
      </c>
      <c r="M1938" s="139">
        <v>47</v>
      </c>
      <c r="N1938" s="139" t="s">
        <v>1054</v>
      </c>
    </row>
    <row r="1939" spans="1:14" ht="15.75" customHeight="1">
      <c r="A1939" s="139">
        <v>2018</v>
      </c>
      <c r="B1939" s="100" t="s">
        <v>188</v>
      </c>
      <c r="C1939" s="139" t="s">
        <v>1148</v>
      </c>
      <c r="D1939" s="139">
        <v>1002154</v>
      </c>
      <c r="E1939" s="139" t="s">
        <v>1149</v>
      </c>
      <c r="F1939" s="139">
        <v>44.186805</v>
      </c>
      <c r="G1939" s="139">
        <v>-93.995492999999996</v>
      </c>
      <c r="H1939" s="139" t="s">
        <v>1150</v>
      </c>
      <c r="I1939" s="139" t="s">
        <v>1151</v>
      </c>
      <c r="J1939" s="139" t="s">
        <v>62</v>
      </c>
      <c r="K1939" s="139">
        <v>56001</v>
      </c>
      <c r="L1939" s="139" t="s">
        <v>1152</v>
      </c>
      <c r="M1939" s="139">
        <v>513</v>
      </c>
      <c r="N1939" s="139" t="s">
        <v>1054</v>
      </c>
    </row>
    <row r="1940" spans="1:14" ht="15.75" customHeight="1">
      <c r="A1940" s="139">
        <v>2018</v>
      </c>
      <c r="B1940" s="100" t="s">
        <v>188</v>
      </c>
      <c r="C1940" s="139" t="s">
        <v>1153</v>
      </c>
      <c r="D1940" s="139">
        <v>1006047</v>
      </c>
      <c r="E1940" s="139" t="s">
        <v>1154</v>
      </c>
      <c r="F1940" s="139">
        <v>41.928593999999997</v>
      </c>
      <c r="G1940" s="139">
        <v>-91.687202999999997</v>
      </c>
      <c r="H1940" s="139" t="s">
        <v>1155</v>
      </c>
      <c r="I1940" s="139" t="s">
        <v>1156</v>
      </c>
      <c r="J1940" s="139" t="s">
        <v>42</v>
      </c>
      <c r="K1940" s="139">
        <v>52404</v>
      </c>
      <c r="L1940" s="139" t="s">
        <v>1152</v>
      </c>
      <c r="M1940" s="139">
        <v>10855</v>
      </c>
      <c r="N1940" s="139" t="s">
        <v>1127</v>
      </c>
    </row>
    <row r="1941" spans="1:14" ht="15.75" customHeight="1">
      <c r="A1941" s="139">
        <v>2018</v>
      </c>
      <c r="B1941" s="100" t="s">
        <v>188</v>
      </c>
      <c r="C1941" s="139" t="s">
        <v>1153</v>
      </c>
      <c r="D1941" s="139">
        <v>1006208</v>
      </c>
      <c r="E1941" s="139" t="s">
        <v>1157</v>
      </c>
      <c r="F1941" s="139">
        <v>41.818117000000001</v>
      </c>
      <c r="G1941" s="139">
        <v>-90.214731</v>
      </c>
      <c r="H1941" s="139" t="s">
        <v>1158</v>
      </c>
      <c r="I1941" s="139" t="s">
        <v>1159</v>
      </c>
      <c r="J1941" s="139" t="s">
        <v>42</v>
      </c>
      <c r="K1941" s="139">
        <v>52732</v>
      </c>
      <c r="L1941" s="139" t="s">
        <v>1152</v>
      </c>
      <c r="M1941" s="139">
        <v>10016</v>
      </c>
      <c r="N1941" s="139" t="s">
        <v>1160</v>
      </c>
    </row>
    <row r="1942" spans="1:14" ht="15.75" customHeight="1">
      <c r="A1942" s="139">
        <v>2018</v>
      </c>
      <c r="B1942" s="100" t="s">
        <v>188</v>
      </c>
      <c r="C1942" s="139" t="s">
        <v>1161</v>
      </c>
      <c r="D1942" s="139">
        <v>1010610</v>
      </c>
      <c r="E1942" s="139" t="s">
        <v>1162</v>
      </c>
      <c r="F1942" s="139">
        <v>37.807250000000003</v>
      </c>
      <c r="G1942" s="139">
        <v>-94.585301000000001</v>
      </c>
      <c r="H1942" s="139" t="s">
        <v>1163</v>
      </c>
      <c r="I1942" s="139" t="s">
        <v>1164</v>
      </c>
      <c r="J1942" s="139" t="s">
        <v>68</v>
      </c>
      <c r="K1942" s="139">
        <v>64741</v>
      </c>
      <c r="L1942" s="139" t="s">
        <v>1152</v>
      </c>
      <c r="M1942" s="139">
        <v>19</v>
      </c>
      <c r="N1942" s="139" t="s">
        <v>1054</v>
      </c>
    </row>
    <row r="1943" spans="1:14" ht="15.75" customHeight="1">
      <c r="A1943" s="139">
        <v>2018</v>
      </c>
      <c r="B1943" s="100" t="s">
        <v>188</v>
      </c>
      <c r="C1943" s="139" t="s">
        <v>1165</v>
      </c>
      <c r="D1943" s="139">
        <v>1011855</v>
      </c>
      <c r="E1943" s="139" t="s">
        <v>1166</v>
      </c>
      <c r="F1943" s="139">
        <v>41.1494</v>
      </c>
      <c r="G1943" s="139">
        <v>-83.432950000000005</v>
      </c>
      <c r="H1943" s="139" t="s">
        <v>1167</v>
      </c>
      <c r="I1943" s="139" t="s">
        <v>1168</v>
      </c>
      <c r="J1943" s="139" t="s">
        <v>95</v>
      </c>
      <c r="K1943" s="139">
        <v>44830</v>
      </c>
      <c r="L1943" s="139" t="s">
        <v>1152</v>
      </c>
      <c r="M1943" s="139">
        <v>16</v>
      </c>
      <c r="N1943" s="139" t="s">
        <v>1054</v>
      </c>
    </row>
    <row r="1944" spans="1:14" ht="15.75" customHeight="1">
      <c r="A1944" s="139">
        <v>2018</v>
      </c>
      <c r="B1944" s="100" t="s">
        <v>188</v>
      </c>
      <c r="C1944" s="139" t="s">
        <v>1169</v>
      </c>
      <c r="D1944" s="139">
        <v>1000376</v>
      </c>
      <c r="E1944" s="139" t="s">
        <v>1170</v>
      </c>
      <c r="F1944" s="139">
        <v>39.903883999999998</v>
      </c>
      <c r="G1944" s="139">
        <v>-91.410551999999996</v>
      </c>
      <c r="H1944" s="139" t="s">
        <v>1171</v>
      </c>
      <c r="I1944" s="139" t="s">
        <v>1172</v>
      </c>
      <c r="J1944" s="139" t="s">
        <v>36</v>
      </c>
      <c r="K1944" s="139">
        <v>62305</v>
      </c>
      <c r="L1944" s="139" t="s">
        <v>1152</v>
      </c>
      <c r="M1944" s="139">
        <v>67</v>
      </c>
      <c r="N1944" s="139" t="s">
        <v>1054</v>
      </c>
    </row>
    <row r="1945" spans="1:14" ht="15.75" customHeight="1">
      <c r="A1945" s="139">
        <v>2018</v>
      </c>
      <c r="B1945" s="100" t="s">
        <v>188</v>
      </c>
      <c r="C1945" s="139" t="s">
        <v>1173</v>
      </c>
      <c r="D1945" s="139">
        <v>1006080</v>
      </c>
      <c r="E1945" s="139" t="s">
        <v>1174</v>
      </c>
      <c r="F1945" s="139">
        <v>34.997920999999998</v>
      </c>
      <c r="G1945" s="139">
        <v>-85.318580999999995</v>
      </c>
      <c r="H1945" s="139" t="s">
        <v>1175</v>
      </c>
      <c r="I1945" s="139" t="s">
        <v>1176</v>
      </c>
      <c r="J1945" s="139" t="s">
        <v>113</v>
      </c>
      <c r="K1945" s="139">
        <v>37410</v>
      </c>
      <c r="L1945" s="139" t="s">
        <v>1152</v>
      </c>
      <c r="M1945" s="139">
        <v>19</v>
      </c>
      <c r="N1945" s="139" t="s">
        <v>1054</v>
      </c>
    </row>
    <row r="1946" spans="1:14" ht="15.75" customHeight="1">
      <c r="A1946" s="139">
        <v>2018</v>
      </c>
      <c r="B1946" s="100" t="s">
        <v>188</v>
      </c>
      <c r="C1946" s="139" t="s">
        <v>1177</v>
      </c>
      <c r="D1946" s="139">
        <v>1000034</v>
      </c>
      <c r="E1946" s="139" t="s">
        <v>1178</v>
      </c>
      <c r="F1946" s="139">
        <v>41.626328999999998</v>
      </c>
      <c r="G1946" s="139">
        <v>-93.583205000000007</v>
      </c>
      <c r="H1946" s="139" t="s">
        <v>1179</v>
      </c>
      <c r="I1946" s="139" t="s">
        <v>1180</v>
      </c>
      <c r="J1946" s="139" t="s">
        <v>42</v>
      </c>
      <c r="K1946" s="139">
        <v>50313</v>
      </c>
      <c r="L1946" s="139" t="s">
        <v>1152</v>
      </c>
      <c r="M1946" s="139">
        <v>704</v>
      </c>
      <c r="N1946" s="139" t="s">
        <v>1054</v>
      </c>
    </row>
    <row r="1947" spans="1:14" ht="15.75" customHeight="1">
      <c r="A1947" s="139">
        <v>2018</v>
      </c>
      <c r="B1947" s="100" t="s">
        <v>188</v>
      </c>
      <c r="C1947" s="139" t="s">
        <v>1181</v>
      </c>
      <c r="D1947" s="139">
        <v>1011961</v>
      </c>
      <c r="E1947" s="139" t="s">
        <v>1182</v>
      </c>
      <c r="F1947" s="139">
        <v>30.8325</v>
      </c>
      <c r="G1947" s="139">
        <v>-83.248056000000005</v>
      </c>
      <c r="H1947" s="139" t="s">
        <v>1183</v>
      </c>
      <c r="I1947" s="139" t="s">
        <v>1184</v>
      </c>
      <c r="J1947" s="139" t="s">
        <v>28</v>
      </c>
      <c r="K1947" s="139">
        <v>31601</v>
      </c>
      <c r="L1947" s="139" t="s">
        <v>1152</v>
      </c>
      <c r="M1947" s="139">
        <v>802</v>
      </c>
      <c r="N1947" s="139" t="s">
        <v>1054</v>
      </c>
    </row>
    <row r="1948" spans="1:14" ht="15.75" customHeight="1">
      <c r="A1948" s="139">
        <v>2018</v>
      </c>
      <c r="B1948" s="100" t="s">
        <v>188</v>
      </c>
      <c r="C1948" s="139" t="s">
        <v>1185</v>
      </c>
      <c r="D1948" s="139">
        <v>1000627</v>
      </c>
      <c r="E1948" s="139" t="s">
        <v>1186</v>
      </c>
      <c r="F1948" s="139">
        <v>37.33963</v>
      </c>
      <c r="G1948" s="139">
        <v>-77.288399999999996</v>
      </c>
      <c r="H1948" s="139" t="s">
        <v>1187</v>
      </c>
      <c r="I1948" s="139" t="s">
        <v>1188</v>
      </c>
      <c r="J1948" s="139" t="s">
        <v>123</v>
      </c>
      <c r="K1948" s="139">
        <v>23836</v>
      </c>
      <c r="L1948" s="139" t="s">
        <v>1189</v>
      </c>
      <c r="M1948" s="139">
        <v>32</v>
      </c>
      <c r="N1948" s="139" t="s">
        <v>1054</v>
      </c>
    </row>
    <row r="1949" spans="1:14" ht="15.75" customHeight="1">
      <c r="A1949" s="139">
        <v>2018</v>
      </c>
      <c r="B1949" s="100" t="s">
        <v>188</v>
      </c>
      <c r="C1949" s="139" t="s">
        <v>1190</v>
      </c>
      <c r="D1949" s="139">
        <v>1002069</v>
      </c>
      <c r="E1949" s="139" t="s">
        <v>1191</v>
      </c>
      <c r="F1949" s="139">
        <v>43.097479999999997</v>
      </c>
      <c r="G1949" s="139">
        <v>-94.651820000000001</v>
      </c>
      <c r="H1949" s="139" t="s">
        <v>1192</v>
      </c>
      <c r="I1949" s="139" t="s">
        <v>1193</v>
      </c>
      <c r="J1949" s="139" t="s">
        <v>42</v>
      </c>
      <c r="K1949" s="139">
        <v>50536</v>
      </c>
      <c r="L1949" s="139" t="s">
        <v>1194</v>
      </c>
      <c r="M1949" s="139">
        <v>13</v>
      </c>
      <c r="N1949" s="139" t="s">
        <v>1054</v>
      </c>
    </row>
    <row r="1950" spans="1:14" ht="15.75" customHeight="1">
      <c r="A1950" s="139">
        <v>2018</v>
      </c>
      <c r="B1950" s="100" t="s">
        <v>188</v>
      </c>
      <c r="C1950" s="139" t="s">
        <v>1195</v>
      </c>
      <c r="D1950" s="139">
        <v>1002070</v>
      </c>
      <c r="E1950" s="139" t="s">
        <v>1196</v>
      </c>
      <c r="F1950" s="139">
        <v>41.920794000000001</v>
      </c>
      <c r="G1950" s="139">
        <v>-95.070791</v>
      </c>
      <c r="H1950" s="139" t="s">
        <v>1197</v>
      </c>
      <c r="I1950" s="139" t="s">
        <v>1198</v>
      </c>
      <c r="J1950" s="139" t="s">
        <v>42</v>
      </c>
      <c r="K1950" s="139">
        <v>51455</v>
      </c>
      <c r="L1950" s="139" t="s">
        <v>1194</v>
      </c>
      <c r="M1950" s="139">
        <v>12</v>
      </c>
      <c r="N1950" s="139" t="s">
        <v>1054</v>
      </c>
    </row>
    <row r="1951" spans="1:14" ht="15.75" customHeight="1">
      <c r="A1951" s="139">
        <v>2018</v>
      </c>
      <c r="B1951" s="100" t="s">
        <v>188</v>
      </c>
      <c r="C1951" s="139" t="s">
        <v>1199</v>
      </c>
      <c r="D1951" s="139">
        <v>1006054</v>
      </c>
      <c r="E1951" s="139" t="s">
        <v>1200</v>
      </c>
      <c r="F1951" s="139">
        <v>42.668610000000001</v>
      </c>
      <c r="G1951" s="139">
        <v>-93.903329999999997</v>
      </c>
      <c r="H1951" s="139" t="s">
        <v>1201</v>
      </c>
      <c r="I1951" s="139" t="s">
        <v>1202</v>
      </c>
      <c r="J1951" s="139" t="s">
        <v>42</v>
      </c>
      <c r="K1951" s="139">
        <v>50533</v>
      </c>
      <c r="L1951" s="139" t="s">
        <v>1194</v>
      </c>
      <c r="M1951" s="139">
        <v>371</v>
      </c>
      <c r="N1951" s="139" t="s">
        <v>1054</v>
      </c>
    </row>
    <row r="1952" spans="1:14" ht="15.75" customHeight="1">
      <c r="A1952" s="139">
        <v>2018</v>
      </c>
      <c r="B1952" s="100" t="s">
        <v>188</v>
      </c>
      <c r="C1952" s="139" t="s">
        <v>1203</v>
      </c>
      <c r="D1952" s="139">
        <v>1002408</v>
      </c>
      <c r="E1952" s="139" t="s">
        <v>1204</v>
      </c>
      <c r="F1952" s="139">
        <v>43.182248000000001</v>
      </c>
      <c r="G1952" s="139">
        <v>-95.856177000000002</v>
      </c>
      <c r="H1952" s="139" t="s">
        <v>1205</v>
      </c>
      <c r="I1952" s="139" t="s">
        <v>1206</v>
      </c>
      <c r="J1952" s="139" t="s">
        <v>42</v>
      </c>
      <c r="K1952" s="139">
        <v>51201</v>
      </c>
      <c r="L1952" s="139" t="s">
        <v>1194</v>
      </c>
      <c r="M1952" s="139">
        <v>15</v>
      </c>
      <c r="N1952" s="139" t="s">
        <v>1054</v>
      </c>
    </row>
    <row r="1953" spans="1:14" ht="15.75" customHeight="1">
      <c r="A1953" s="139">
        <v>2018</v>
      </c>
      <c r="B1953" s="100" t="s">
        <v>188</v>
      </c>
      <c r="C1953" s="139" t="s">
        <v>1207</v>
      </c>
      <c r="D1953" s="139">
        <v>1002291</v>
      </c>
      <c r="E1953" s="139" t="s">
        <v>1208</v>
      </c>
      <c r="F1953" s="139">
        <v>44.932969999999997</v>
      </c>
      <c r="G1953" s="139">
        <v>-96.05744</v>
      </c>
      <c r="H1953" s="139" t="s">
        <v>1209</v>
      </c>
      <c r="I1953" s="139" t="s">
        <v>1210</v>
      </c>
      <c r="J1953" s="139" t="s">
        <v>62</v>
      </c>
      <c r="K1953" s="139">
        <v>56232</v>
      </c>
      <c r="L1953" s="139" t="s">
        <v>1194</v>
      </c>
      <c r="M1953" s="139">
        <v>20</v>
      </c>
      <c r="N1953" s="139" t="s">
        <v>1054</v>
      </c>
    </row>
    <row r="1954" spans="1:14" ht="15.75" customHeight="1">
      <c r="A1954" s="139">
        <v>2018</v>
      </c>
      <c r="B1954" s="100" t="s">
        <v>188</v>
      </c>
      <c r="C1954" s="139" t="s">
        <v>1216</v>
      </c>
      <c r="D1954" s="139">
        <v>1004631</v>
      </c>
      <c r="E1954" s="139" t="s">
        <v>1217</v>
      </c>
      <c r="F1954" s="139">
        <v>38.759188000000002</v>
      </c>
      <c r="G1954" s="139">
        <v>-94.825252000000006</v>
      </c>
      <c r="H1954" s="139" t="s">
        <v>1218</v>
      </c>
      <c r="I1954" s="139" t="s">
        <v>1219</v>
      </c>
      <c r="J1954" s="139" t="s">
        <v>44</v>
      </c>
      <c r="K1954" s="139">
        <v>66083</v>
      </c>
      <c r="L1954" s="139" t="s">
        <v>1215</v>
      </c>
      <c r="M1954" s="139">
        <v>44</v>
      </c>
      <c r="N1954" s="139" t="s">
        <v>1050</v>
      </c>
    </row>
    <row r="1955" spans="1:14" ht="15.75" customHeight="1">
      <c r="A1955" s="139">
        <v>2018</v>
      </c>
      <c r="B1955" s="100" t="s">
        <v>188</v>
      </c>
      <c r="C1955" s="139" t="s">
        <v>1220</v>
      </c>
      <c r="D1955" s="139">
        <v>1005824</v>
      </c>
      <c r="E1955" s="139" t="s">
        <v>1221</v>
      </c>
      <c r="F1955" s="139">
        <v>36.497</v>
      </c>
      <c r="G1955" s="139">
        <v>-82.77946</v>
      </c>
      <c r="H1955" s="139" t="s">
        <v>1222</v>
      </c>
      <c r="I1955" s="139" t="s">
        <v>1223</v>
      </c>
      <c r="J1955" s="139" t="s">
        <v>113</v>
      </c>
      <c r="K1955" s="139">
        <v>37642</v>
      </c>
      <c r="L1955" s="139" t="s">
        <v>1215</v>
      </c>
      <c r="M1955" s="139">
        <v>74</v>
      </c>
      <c r="N1955" s="139" t="s">
        <v>1050</v>
      </c>
    </row>
    <row r="1956" spans="1:14" ht="15.75" customHeight="1">
      <c r="A1956" s="139">
        <v>2018</v>
      </c>
      <c r="B1956" s="100" t="s">
        <v>188</v>
      </c>
      <c r="C1956" s="139" t="s">
        <v>1224</v>
      </c>
      <c r="D1956" s="139">
        <v>1002067</v>
      </c>
      <c r="E1956" s="139" t="s">
        <v>1225</v>
      </c>
      <c r="F1956" s="139">
        <v>40.589709999999997</v>
      </c>
      <c r="G1956" s="139">
        <v>-98.339740000000006</v>
      </c>
      <c r="H1956" s="139" t="s">
        <v>1226</v>
      </c>
      <c r="I1956" s="139" t="s">
        <v>1172</v>
      </c>
      <c r="J1956" s="139" t="s">
        <v>73</v>
      </c>
      <c r="K1956" s="139">
        <v>68901</v>
      </c>
      <c r="L1956" s="139" t="s">
        <v>1194</v>
      </c>
      <c r="M1956" s="139">
        <v>1033</v>
      </c>
      <c r="N1956" s="139" t="s">
        <v>1054</v>
      </c>
    </row>
    <row r="1957" spans="1:14" ht="15.75" customHeight="1">
      <c r="A1957" s="139">
        <v>2018</v>
      </c>
      <c r="B1957" s="100" t="s">
        <v>188</v>
      </c>
      <c r="C1957" s="139" t="s">
        <v>1227</v>
      </c>
      <c r="D1957" s="139">
        <v>1003418</v>
      </c>
      <c r="E1957" s="139" t="s">
        <v>1228</v>
      </c>
      <c r="F1957" s="139">
        <v>39.961359999999999</v>
      </c>
      <c r="G1957" s="139">
        <v>-82.000339999999994</v>
      </c>
      <c r="H1957" s="139" t="s">
        <v>1229</v>
      </c>
      <c r="I1957" s="139" t="s">
        <v>1230</v>
      </c>
      <c r="J1957" s="139" t="s">
        <v>95</v>
      </c>
      <c r="K1957" s="139">
        <v>43701</v>
      </c>
      <c r="L1957" s="139" t="s">
        <v>1231</v>
      </c>
      <c r="M1957" s="139">
        <v>11</v>
      </c>
      <c r="N1957" s="139" t="s">
        <v>1054</v>
      </c>
    </row>
    <row r="1958" spans="1:14" ht="15.75" customHeight="1">
      <c r="A1958" s="139">
        <v>2018</v>
      </c>
      <c r="B1958" s="100" t="s">
        <v>188</v>
      </c>
      <c r="C1958" s="139" t="s">
        <v>1232</v>
      </c>
      <c r="D1958" s="139">
        <v>1003417</v>
      </c>
      <c r="E1958" s="139" t="s">
        <v>1233</v>
      </c>
      <c r="F1958" s="139">
        <v>40.206690000000002</v>
      </c>
      <c r="G1958" s="139">
        <v>-81.885490000000004</v>
      </c>
      <c r="H1958" s="139" t="s">
        <v>1234</v>
      </c>
      <c r="I1958" s="139" t="s">
        <v>1235</v>
      </c>
      <c r="J1958" s="139" t="s">
        <v>95</v>
      </c>
      <c r="K1958" s="139">
        <v>43812</v>
      </c>
      <c r="L1958" s="139" t="s">
        <v>1231</v>
      </c>
      <c r="M1958" s="139">
        <v>24</v>
      </c>
      <c r="N1958" s="139" t="s">
        <v>1054</v>
      </c>
    </row>
    <row r="1959" spans="1:14" ht="15.75" customHeight="1">
      <c r="A1959" s="139">
        <v>2018</v>
      </c>
      <c r="B1959" s="100" t="s">
        <v>188</v>
      </c>
      <c r="C1959" s="139" t="s">
        <v>1236</v>
      </c>
      <c r="D1959" s="139">
        <v>1000214</v>
      </c>
      <c r="E1959" s="139" t="s">
        <v>1237</v>
      </c>
      <c r="F1959" s="139">
        <v>37.984900000000003</v>
      </c>
      <c r="G1959" s="139">
        <v>-87.025899999999993</v>
      </c>
      <c r="H1959" s="139" t="s">
        <v>1238</v>
      </c>
      <c r="I1959" s="139" t="s">
        <v>1239</v>
      </c>
      <c r="J1959" s="139" t="s">
        <v>39</v>
      </c>
      <c r="K1959" s="139">
        <v>47635</v>
      </c>
      <c r="L1959" s="139" t="s">
        <v>1231</v>
      </c>
      <c r="M1959" s="139">
        <v>69</v>
      </c>
      <c r="N1959" s="139" t="s">
        <v>1054</v>
      </c>
    </row>
    <row r="1960" spans="1:14" ht="15.75" customHeight="1">
      <c r="A1960" s="139">
        <v>2018</v>
      </c>
      <c r="B1960" s="100" t="s">
        <v>188</v>
      </c>
      <c r="C1960" s="139" t="s">
        <v>1240</v>
      </c>
      <c r="D1960" s="139">
        <v>1005615</v>
      </c>
      <c r="E1960" s="139" t="s">
        <v>1241</v>
      </c>
      <c r="F1960" s="139">
        <v>38.496366999999999</v>
      </c>
      <c r="G1960" s="139">
        <v>-82.670282</v>
      </c>
      <c r="H1960" s="139" t="s">
        <v>1242</v>
      </c>
      <c r="I1960" s="139" t="s">
        <v>1243</v>
      </c>
      <c r="J1960" s="139" t="s">
        <v>47</v>
      </c>
      <c r="K1960" s="139">
        <v>41101</v>
      </c>
      <c r="L1960" s="139" t="s">
        <v>1231</v>
      </c>
      <c r="M1960" s="139">
        <v>55</v>
      </c>
      <c r="N1960" s="139" t="s">
        <v>1054</v>
      </c>
    </row>
    <row r="1961" spans="1:14" ht="15.75" customHeight="1">
      <c r="A1961" s="139">
        <v>2018</v>
      </c>
      <c r="B1961" s="100" t="s">
        <v>188</v>
      </c>
      <c r="C1961" s="139" t="s">
        <v>1244</v>
      </c>
      <c r="D1961" s="139">
        <v>1005149</v>
      </c>
      <c r="E1961" s="139" t="s">
        <v>1245</v>
      </c>
      <c r="F1961" s="139">
        <v>44.049411999999997</v>
      </c>
      <c r="G1961" s="139">
        <v>-93.017379000000005</v>
      </c>
      <c r="H1961" s="139" t="s">
        <v>1246</v>
      </c>
      <c r="I1961" s="139" t="s">
        <v>1247</v>
      </c>
      <c r="J1961" s="139" t="s">
        <v>62</v>
      </c>
      <c r="K1961" s="139">
        <v>55924</v>
      </c>
      <c r="L1961" s="139" t="s">
        <v>1248</v>
      </c>
      <c r="M1961" s="139">
        <v>78</v>
      </c>
      <c r="N1961" s="139" t="s">
        <v>1054</v>
      </c>
    </row>
    <row r="1962" spans="1:14" ht="15.75" customHeight="1">
      <c r="A1962" s="139">
        <v>2018</v>
      </c>
      <c r="B1962" s="100" t="s">
        <v>188</v>
      </c>
      <c r="C1962" s="139" t="s">
        <v>1249</v>
      </c>
      <c r="D1962" s="139">
        <v>1007917</v>
      </c>
      <c r="E1962" s="139" t="s">
        <v>1250</v>
      </c>
      <c r="F1962" s="139">
        <v>31.580112</v>
      </c>
      <c r="G1962" s="139">
        <v>-87.490072999999995</v>
      </c>
      <c r="H1962" s="139" t="s">
        <v>1251</v>
      </c>
      <c r="I1962" s="139" t="s">
        <v>1252</v>
      </c>
      <c r="J1962" s="139" t="s">
        <v>3</v>
      </c>
      <c r="K1962" s="139">
        <v>36470</v>
      </c>
      <c r="L1962" s="139" t="s">
        <v>1093</v>
      </c>
      <c r="M1962" s="139">
        <v>6576</v>
      </c>
      <c r="N1962" s="139" t="s">
        <v>1253</v>
      </c>
    </row>
    <row r="1963" spans="1:14" ht="15.75" customHeight="1">
      <c r="A1963" s="139">
        <v>2018</v>
      </c>
      <c r="B1963" s="100" t="s">
        <v>188</v>
      </c>
      <c r="C1963" s="139" t="s">
        <v>1254</v>
      </c>
      <c r="D1963" s="139">
        <v>1007272</v>
      </c>
      <c r="E1963" s="139" t="s">
        <v>1255</v>
      </c>
      <c r="F1963" s="139">
        <v>34.735590000000002</v>
      </c>
      <c r="G1963" s="139">
        <v>-84.949960000000004</v>
      </c>
      <c r="H1963" s="139" t="s">
        <v>1256</v>
      </c>
      <c r="I1963" s="139" t="s">
        <v>1257</v>
      </c>
      <c r="J1963" s="139" t="s">
        <v>28</v>
      </c>
      <c r="K1963" s="139">
        <v>30720</v>
      </c>
      <c r="L1963" s="139" t="s">
        <v>1258</v>
      </c>
      <c r="M1963" s="139">
        <v>28</v>
      </c>
      <c r="N1963" s="139" t="s">
        <v>1054</v>
      </c>
    </row>
    <row r="1964" spans="1:14" ht="15.75" customHeight="1">
      <c r="A1964" s="139">
        <v>2018</v>
      </c>
      <c r="B1964" s="100" t="s">
        <v>188</v>
      </c>
      <c r="C1964" s="139" t="s">
        <v>1259</v>
      </c>
      <c r="D1964" s="139">
        <v>1001877</v>
      </c>
      <c r="F1964" s="139">
        <v>37.914999999999999</v>
      </c>
      <c r="G1964" s="139">
        <v>-87.332800000000006</v>
      </c>
      <c r="H1964" s="139" t="s">
        <v>1260</v>
      </c>
      <c r="I1964" s="139" t="s">
        <v>1261</v>
      </c>
      <c r="J1964" s="139" t="s">
        <v>39</v>
      </c>
      <c r="K1964" s="139">
        <v>47629</v>
      </c>
      <c r="L1964" s="139" t="s">
        <v>1262</v>
      </c>
      <c r="M1964" s="139">
        <v>111</v>
      </c>
      <c r="N1964" s="139" t="s">
        <v>1263</v>
      </c>
    </row>
    <row r="1965" spans="1:14" ht="15.75" customHeight="1">
      <c r="A1965" s="139">
        <v>2018</v>
      </c>
      <c r="B1965" s="100" t="s">
        <v>188</v>
      </c>
      <c r="C1965" s="139" t="s">
        <v>1264</v>
      </c>
      <c r="D1965" s="139">
        <v>1003562</v>
      </c>
      <c r="E1965" s="139" t="s">
        <v>1265</v>
      </c>
      <c r="F1965" s="139">
        <v>48.845500000000001</v>
      </c>
      <c r="G1965" s="139">
        <v>-122.7055</v>
      </c>
      <c r="H1965" s="139" t="s">
        <v>1266</v>
      </c>
      <c r="I1965" s="139" t="s">
        <v>1267</v>
      </c>
      <c r="J1965" s="139" t="s">
        <v>126</v>
      </c>
      <c r="K1965" s="139">
        <v>98248</v>
      </c>
      <c r="L1965" s="139" t="s">
        <v>1262</v>
      </c>
      <c r="M1965" s="139">
        <v>32</v>
      </c>
      <c r="N1965" s="139" t="s">
        <v>1268</v>
      </c>
    </row>
    <row r="1966" spans="1:14" ht="15.75" customHeight="1">
      <c r="A1966" s="139">
        <v>2018</v>
      </c>
      <c r="B1966" s="100" t="s">
        <v>188</v>
      </c>
      <c r="C1966" s="139" t="s">
        <v>1274</v>
      </c>
      <c r="D1966" s="139">
        <v>1003201</v>
      </c>
      <c r="F1966" s="139">
        <v>28.650829999999999</v>
      </c>
      <c r="G1966" s="139">
        <v>-96.562219999999996</v>
      </c>
      <c r="H1966" s="139" t="s">
        <v>1275</v>
      </c>
      <c r="I1966" s="139" t="s">
        <v>1276</v>
      </c>
      <c r="J1966" s="139" t="s">
        <v>115</v>
      </c>
      <c r="K1966" s="139">
        <v>77978</v>
      </c>
      <c r="L1966" s="139" t="s">
        <v>1277</v>
      </c>
      <c r="M1966" s="139">
        <v>2</v>
      </c>
      <c r="N1966" s="139" t="s">
        <v>1160</v>
      </c>
    </row>
    <row r="1967" spans="1:14" ht="15.75" customHeight="1">
      <c r="A1967" s="139">
        <v>2018</v>
      </c>
      <c r="B1967" s="100" t="s">
        <v>188</v>
      </c>
      <c r="C1967" s="139" t="s">
        <v>1278</v>
      </c>
      <c r="D1967" s="139">
        <v>1006045</v>
      </c>
      <c r="E1967" s="139" t="s">
        <v>1279</v>
      </c>
      <c r="F1967" s="139">
        <v>37.950831000000001</v>
      </c>
      <c r="G1967" s="139">
        <v>-86.845793999999998</v>
      </c>
      <c r="H1967" s="139" t="s">
        <v>1280</v>
      </c>
      <c r="I1967" s="139" t="s">
        <v>1168</v>
      </c>
      <c r="J1967" s="139" t="s">
        <v>47</v>
      </c>
      <c r="K1967" s="139">
        <v>42351</v>
      </c>
      <c r="L1967" s="139" t="s">
        <v>1281</v>
      </c>
      <c r="M1967" s="139">
        <v>105</v>
      </c>
      <c r="N1967" s="139" t="s">
        <v>1054</v>
      </c>
    </row>
    <row r="1968" spans="1:14" ht="15.75" customHeight="1">
      <c r="A1968" s="139">
        <v>2018</v>
      </c>
      <c r="B1968" s="100" t="s">
        <v>188</v>
      </c>
      <c r="C1968" s="139" t="s">
        <v>1282</v>
      </c>
      <c r="D1968" s="139">
        <v>1005862</v>
      </c>
      <c r="E1968" s="139" t="s">
        <v>1283</v>
      </c>
      <c r="F1968" s="139">
        <v>39.560972</v>
      </c>
      <c r="G1968" s="139">
        <v>-78.843610999999996</v>
      </c>
      <c r="H1968" s="139" t="s">
        <v>1284</v>
      </c>
      <c r="I1968" s="139" t="s">
        <v>1285</v>
      </c>
      <c r="J1968" s="139" t="s">
        <v>129</v>
      </c>
      <c r="K1968" s="139">
        <v>26726</v>
      </c>
      <c r="L1968" s="139" t="s">
        <v>1286</v>
      </c>
      <c r="M1968" s="139">
        <v>14</v>
      </c>
      <c r="N1968" s="139" t="s">
        <v>1054</v>
      </c>
    </row>
    <row r="1969" spans="1:14" ht="15.75" customHeight="1">
      <c r="A1969" s="139">
        <v>2018</v>
      </c>
      <c r="B1969" s="100" t="s">
        <v>188</v>
      </c>
      <c r="C1969" s="139" t="s">
        <v>1287</v>
      </c>
      <c r="D1969" s="139">
        <v>1001970</v>
      </c>
      <c r="E1969" s="139" t="s">
        <v>1288</v>
      </c>
      <c r="F1969" s="139">
        <v>39.103000000000002</v>
      </c>
      <c r="G1969" s="139">
        <v>-94.278300000000002</v>
      </c>
      <c r="H1969" s="139" t="s">
        <v>1289</v>
      </c>
      <c r="I1969" s="139" t="s">
        <v>1290</v>
      </c>
      <c r="J1969" s="139" t="s">
        <v>68</v>
      </c>
      <c r="K1969" s="139">
        <v>64056</v>
      </c>
      <c r="L1969" s="139" t="s">
        <v>1291</v>
      </c>
      <c r="M1969" s="139">
        <v>21</v>
      </c>
      <c r="N1969" s="139" t="s">
        <v>1054</v>
      </c>
    </row>
    <row r="1970" spans="1:14" ht="15.75" customHeight="1">
      <c r="A1970" s="139">
        <v>2018</v>
      </c>
      <c r="B1970" s="100" t="s">
        <v>188</v>
      </c>
      <c r="C1970" s="139" t="s">
        <v>1292</v>
      </c>
      <c r="D1970" s="139">
        <v>1000048</v>
      </c>
      <c r="E1970" s="139" t="s">
        <v>1293</v>
      </c>
      <c r="F1970" s="139">
        <v>39.780389999999997</v>
      </c>
      <c r="G1970" s="139">
        <v>-86.238893000000004</v>
      </c>
      <c r="H1970" s="139" t="s">
        <v>1294</v>
      </c>
      <c r="I1970" s="139" t="s">
        <v>1059</v>
      </c>
      <c r="J1970" s="139" t="s">
        <v>39</v>
      </c>
      <c r="K1970" s="139">
        <v>46222</v>
      </c>
      <c r="L1970" s="139" t="s">
        <v>1295</v>
      </c>
      <c r="M1970" s="139">
        <v>21</v>
      </c>
      <c r="N1970" s="139" t="s">
        <v>1054</v>
      </c>
    </row>
    <row r="1971" spans="1:14" ht="15.75" customHeight="1">
      <c r="A1971" s="139">
        <v>2018</v>
      </c>
      <c r="B1971" s="100" t="s">
        <v>188</v>
      </c>
      <c r="C1971" s="139" t="s">
        <v>1296</v>
      </c>
      <c r="D1971" s="139">
        <v>1004327</v>
      </c>
      <c r="E1971" s="139" t="s">
        <v>1297</v>
      </c>
      <c r="F1971" s="139">
        <v>34.575220000000002</v>
      </c>
      <c r="G1971" s="139">
        <v>-92.531729999999996</v>
      </c>
      <c r="H1971" s="139" t="s">
        <v>1298</v>
      </c>
      <c r="I1971" s="139" t="s">
        <v>1299</v>
      </c>
      <c r="J1971" s="139" t="s">
        <v>12</v>
      </c>
      <c r="K1971" s="139">
        <v>72015</v>
      </c>
      <c r="L1971" s="139" t="s">
        <v>1300</v>
      </c>
      <c r="M1971" s="139">
        <v>37</v>
      </c>
      <c r="N1971" s="139" t="s">
        <v>1054</v>
      </c>
    </row>
    <row r="1972" spans="1:14" ht="15.75" customHeight="1">
      <c r="A1972" s="139">
        <v>2018</v>
      </c>
      <c r="B1972" s="100" t="s">
        <v>188</v>
      </c>
      <c r="C1972" s="139" t="s">
        <v>1301</v>
      </c>
      <c r="D1972" s="139">
        <v>1007622</v>
      </c>
      <c r="E1972" s="139" t="s">
        <v>1302</v>
      </c>
      <c r="F1972" s="139">
        <v>30.526503999999999</v>
      </c>
      <c r="G1972" s="139">
        <v>-91.748383000000004</v>
      </c>
      <c r="H1972" s="139" t="s">
        <v>1303</v>
      </c>
      <c r="I1972" s="139" t="s">
        <v>1304</v>
      </c>
      <c r="J1972" s="139" t="s">
        <v>50</v>
      </c>
      <c r="K1972" s="139">
        <v>70750</v>
      </c>
      <c r="L1972" s="139" t="s">
        <v>1305</v>
      </c>
      <c r="M1972" s="139">
        <v>2331</v>
      </c>
      <c r="N1972" s="139" t="s">
        <v>1306</v>
      </c>
    </row>
    <row r="1973" spans="1:14" ht="15.75" customHeight="1">
      <c r="A1973" s="139">
        <v>2018</v>
      </c>
      <c r="B1973" s="100" t="s">
        <v>188</v>
      </c>
      <c r="C1973" s="139" t="s">
        <v>1307</v>
      </c>
      <c r="D1973" s="139">
        <v>1005184</v>
      </c>
      <c r="F1973" s="139">
        <v>70.257221999999999</v>
      </c>
      <c r="G1973" s="139">
        <v>-148.61777799999999</v>
      </c>
      <c r="H1973" s="139" t="s">
        <v>1308</v>
      </c>
      <c r="I1973" s="139" t="s">
        <v>1309</v>
      </c>
      <c r="J1973" s="139" t="s">
        <v>6</v>
      </c>
      <c r="K1973" s="139">
        <v>99734</v>
      </c>
      <c r="L1973" s="139" t="s">
        <v>1310</v>
      </c>
      <c r="M1973" s="139">
        <v>35</v>
      </c>
      <c r="N1973" s="139" t="s">
        <v>1054</v>
      </c>
    </row>
    <row r="1974" spans="1:14" ht="15.75" customHeight="1">
      <c r="A1974" s="139">
        <v>2018</v>
      </c>
      <c r="B1974" s="100" t="s">
        <v>188</v>
      </c>
      <c r="C1974" s="139" t="s">
        <v>1311</v>
      </c>
      <c r="D1974" s="139">
        <v>1005781</v>
      </c>
      <c r="E1974" s="139" t="s">
        <v>1312</v>
      </c>
      <c r="F1974" s="139">
        <v>61.084857</v>
      </c>
      <c r="G1974" s="139">
        <v>-146.388531</v>
      </c>
      <c r="H1974" s="139" t="s">
        <v>1313</v>
      </c>
      <c r="I1974" s="139" t="s">
        <v>1314</v>
      </c>
      <c r="J1974" s="139" t="s">
        <v>6</v>
      </c>
      <c r="K1974" s="139">
        <v>99686</v>
      </c>
      <c r="L1974" s="139" t="s">
        <v>1310</v>
      </c>
      <c r="M1974" s="139">
        <v>71</v>
      </c>
      <c r="N1974" s="139" t="s">
        <v>1054</v>
      </c>
    </row>
    <row r="1975" spans="1:14" ht="15.75" customHeight="1">
      <c r="A1975" s="139">
        <v>2018</v>
      </c>
      <c r="B1975" s="100" t="s">
        <v>188</v>
      </c>
      <c r="C1975" s="139" t="s">
        <v>1315</v>
      </c>
      <c r="D1975" s="139">
        <v>1005491</v>
      </c>
      <c r="E1975" s="139" t="s">
        <v>1316</v>
      </c>
      <c r="F1975" s="139">
        <v>31.137557999999999</v>
      </c>
      <c r="G1975" s="139">
        <v>-87.972838999999993</v>
      </c>
      <c r="H1975" s="139" t="s">
        <v>1317</v>
      </c>
      <c r="I1975" s="139" t="s">
        <v>1318</v>
      </c>
      <c r="J1975" s="139" t="s">
        <v>3</v>
      </c>
      <c r="K1975" s="139">
        <v>36513</v>
      </c>
      <c r="L1975" s="139" t="s">
        <v>1319</v>
      </c>
      <c r="M1975" s="139">
        <v>292</v>
      </c>
      <c r="N1975" s="139" t="s">
        <v>1054</v>
      </c>
    </row>
    <row r="1976" spans="1:14" ht="15.75" customHeight="1">
      <c r="A1976" s="139">
        <v>2018</v>
      </c>
      <c r="B1976" s="100" t="s">
        <v>188</v>
      </c>
      <c r="C1976" s="139" t="s">
        <v>1320</v>
      </c>
      <c r="D1976" s="139">
        <v>1005432</v>
      </c>
      <c r="E1976" s="139" t="s">
        <v>1321</v>
      </c>
      <c r="F1976" s="139">
        <v>36.204822</v>
      </c>
      <c r="G1976" s="139">
        <v>-95.868808000000001</v>
      </c>
      <c r="H1976" s="139" t="s">
        <v>1322</v>
      </c>
      <c r="I1976" s="139" t="s">
        <v>1322</v>
      </c>
      <c r="J1976" s="139" t="s">
        <v>98</v>
      </c>
      <c r="K1976" s="139">
        <v>74116</v>
      </c>
      <c r="L1976" s="139" t="s">
        <v>1323</v>
      </c>
      <c r="M1976" s="139">
        <v>27</v>
      </c>
      <c r="N1976" s="139" t="s">
        <v>1054</v>
      </c>
    </row>
    <row r="1977" spans="1:14" ht="15.75" customHeight="1">
      <c r="A1977" s="139">
        <v>2018</v>
      </c>
      <c r="B1977" s="100" t="s">
        <v>188</v>
      </c>
      <c r="C1977" s="139" t="s">
        <v>1324</v>
      </c>
      <c r="D1977" s="139">
        <v>1005327</v>
      </c>
      <c r="E1977" s="139" t="s">
        <v>1325</v>
      </c>
      <c r="F1977" s="139">
        <v>33.546979999999998</v>
      </c>
      <c r="G1977" s="139">
        <v>-86.834649999999996</v>
      </c>
      <c r="H1977" s="139" t="s">
        <v>1326</v>
      </c>
      <c r="I1977" s="139" t="s">
        <v>1327</v>
      </c>
      <c r="J1977" s="139" t="s">
        <v>3</v>
      </c>
      <c r="K1977" s="139">
        <v>35207</v>
      </c>
      <c r="L1977" s="139" t="s">
        <v>1328</v>
      </c>
      <c r="M1977" s="139">
        <v>475</v>
      </c>
      <c r="N1977" s="139" t="s">
        <v>1054</v>
      </c>
    </row>
    <row r="1978" spans="1:14" ht="15.75" customHeight="1">
      <c r="A1978" s="139">
        <v>2018</v>
      </c>
      <c r="B1978" s="100" t="s">
        <v>188</v>
      </c>
      <c r="C1978" s="139" t="s">
        <v>1329</v>
      </c>
      <c r="D1978" s="139">
        <v>1008041</v>
      </c>
      <c r="E1978" s="139" t="s">
        <v>1330</v>
      </c>
      <c r="F1978" s="139">
        <v>44.683500000000002</v>
      </c>
      <c r="G1978" s="139">
        <v>-103.85715999999999</v>
      </c>
      <c r="H1978" s="139" t="s">
        <v>1331</v>
      </c>
      <c r="I1978" s="139" t="s">
        <v>1332</v>
      </c>
      <c r="J1978" s="139" t="s">
        <v>110</v>
      </c>
      <c r="K1978" s="139">
        <v>57717</v>
      </c>
      <c r="L1978" s="139" t="s">
        <v>1333</v>
      </c>
      <c r="M1978" s="139">
        <v>275</v>
      </c>
      <c r="N1978" s="139" t="s">
        <v>1054</v>
      </c>
    </row>
    <row r="1979" spans="1:14" ht="15.75" customHeight="1">
      <c r="A1979" s="139">
        <v>2018</v>
      </c>
      <c r="B1979" s="100" t="s">
        <v>188</v>
      </c>
      <c r="C1979" s="139" t="s">
        <v>1334</v>
      </c>
      <c r="D1979" s="139">
        <v>1000007</v>
      </c>
      <c r="E1979" s="139" t="s">
        <v>1335</v>
      </c>
      <c r="F1979" s="139">
        <v>35.329352</v>
      </c>
      <c r="G1979" s="139">
        <v>-106.52577700000001</v>
      </c>
      <c r="H1979" s="139" t="s">
        <v>1336</v>
      </c>
      <c r="I1979" s="139" t="s">
        <v>1337</v>
      </c>
      <c r="J1979" s="139" t="s">
        <v>84</v>
      </c>
      <c r="K1979" s="139">
        <v>87004</v>
      </c>
      <c r="L1979" s="139" t="s">
        <v>1338</v>
      </c>
      <c r="M1979" s="139">
        <v>6</v>
      </c>
      <c r="N1979" s="139" t="s">
        <v>1054</v>
      </c>
    </row>
    <row r="1980" spans="1:14" ht="15.75" customHeight="1">
      <c r="A1980" s="139">
        <v>2018</v>
      </c>
      <c r="B1980" s="100" t="s">
        <v>188</v>
      </c>
      <c r="C1980" s="139" t="s">
        <v>1339</v>
      </c>
      <c r="D1980" s="139">
        <v>1005175</v>
      </c>
      <c r="E1980" s="139" t="s">
        <v>1340</v>
      </c>
      <c r="F1980" s="139">
        <v>34.654167000000001</v>
      </c>
      <c r="G1980" s="139">
        <v>-99.594722000000004</v>
      </c>
      <c r="H1980" s="139" t="s">
        <v>1341</v>
      </c>
      <c r="I1980" s="139" t="s">
        <v>1290</v>
      </c>
      <c r="J1980" s="139" t="s">
        <v>98</v>
      </c>
      <c r="K1980" s="139">
        <v>73532</v>
      </c>
      <c r="L1980" s="139" t="s">
        <v>1338</v>
      </c>
      <c r="M1980" s="139">
        <v>46</v>
      </c>
      <c r="N1980" s="139" t="s">
        <v>1054</v>
      </c>
    </row>
    <row r="1981" spans="1:14" ht="15.75" customHeight="1">
      <c r="A1981" s="139">
        <v>2018</v>
      </c>
      <c r="B1981" s="100" t="s">
        <v>188</v>
      </c>
      <c r="C1981" s="139" t="s">
        <v>1342</v>
      </c>
      <c r="D1981" s="139">
        <v>1004845</v>
      </c>
      <c r="E1981" s="139" t="s">
        <v>1343</v>
      </c>
      <c r="F1981" s="139">
        <v>35.172370000000001</v>
      </c>
      <c r="G1981" s="139">
        <v>-106.59347</v>
      </c>
      <c r="H1981" s="139" t="s">
        <v>1344</v>
      </c>
      <c r="I1981" s="139" t="s">
        <v>1345</v>
      </c>
      <c r="J1981" s="139" t="s">
        <v>84</v>
      </c>
      <c r="K1981" s="139">
        <v>87113</v>
      </c>
      <c r="L1981" s="139" t="s">
        <v>1338</v>
      </c>
      <c r="M1981" s="139">
        <v>23</v>
      </c>
      <c r="N1981" s="139" t="s">
        <v>1054</v>
      </c>
    </row>
    <row r="1982" spans="1:14" ht="15.75" customHeight="1">
      <c r="A1982" s="139">
        <v>2018</v>
      </c>
      <c r="B1982" s="100" t="s">
        <v>188</v>
      </c>
      <c r="C1982" s="139" t="s">
        <v>1342</v>
      </c>
      <c r="D1982" s="139">
        <v>1007404</v>
      </c>
      <c r="E1982" s="139" t="s">
        <v>1346</v>
      </c>
      <c r="F1982" s="139">
        <v>39.658889000000002</v>
      </c>
      <c r="G1982" s="139">
        <v>-106.95611100000001</v>
      </c>
      <c r="H1982" s="139" t="s">
        <v>1347</v>
      </c>
      <c r="I1982" s="139" t="s">
        <v>1348</v>
      </c>
      <c r="J1982" s="139" t="s">
        <v>17</v>
      </c>
      <c r="K1982" s="139">
        <v>81637</v>
      </c>
      <c r="L1982" s="139" t="s">
        <v>1338</v>
      </c>
      <c r="M1982" s="139">
        <v>33</v>
      </c>
      <c r="N1982" s="139" t="s">
        <v>1054</v>
      </c>
    </row>
    <row r="1983" spans="1:14" ht="15.75" customHeight="1">
      <c r="A1983" s="139">
        <v>2018</v>
      </c>
      <c r="B1983" s="100" t="s">
        <v>188</v>
      </c>
      <c r="C1983" s="139" t="s">
        <v>1349</v>
      </c>
      <c r="D1983" s="139">
        <v>1005590</v>
      </c>
      <c r="E1983" s="139" t="s">
        <v>1350</v>
      </c>
      <c r="F1983" s="139">
        <v>41.965471999999998</v>
      </c>
      <c r="G1983" s="139">
        <v>-78.633107999999993</v>
      </c>
      <c r="H1983" s="139" t="s">
        <v>1351</v>
      </c>
      <c r="I1983" s="139" t="s">
        <v>1352</v>
      </c>
      <c r="J1983" s="139" t="s">
        <v>103</v>
      </c>
      <c r="K1983" s="139">
        <v>16701</v>
      </c>
      <c r="L1983" s="139" t="s">
        <v>1353</v>
      </c>
      <c r="M1983" s="139">
        <v>510</v>
      </c>
      <c r="N1983" s="139" t="s">
        <v>1306</v>
      </c>
    </row>
    <row r="1984" spans="1:14" ht="15.75" customHeight="1">
      <c r="A1984" s="139">
        <v>2018</v>
      </c>
      <c r="B1984" s="100" t="s">
        <v>188</v>
      </c>
      <c r="C1984" s="139" t="s">
        <v>1354</v>
      </c>
      <c r="D1984" s="139">
        <v>1001860</v>
      </c>
      <c r="E1984" s="139" t="s">
        <v>1355</v>
      </c>
      <c r="F1984" s="139">
        <v>29.953537000000001</v>
      </c>
      <c r="G1984" s="139">
        <v>-89.997568999999999</v>
      </c>
      <c r="H1984" s="139" t="s">
        <v>1356</v>
      </c>
      <c r="I1984" s="139" t="s">
        <v>1357</v>
      </c>
      <c r="J1984" s="139" t="s">
        <v>50</v>
      </c>
      <c r="K1984" s="139">
        <v>70032</v>
      </c>
      <c r="L1984" s="139" t="s">
        <v>1358</v>
      </c>
      <c r="M1984" s="139">
        <v>140</v>
      </c>
      <c r="N1984" s="139" t="s">
        <v>1054</v>
      </c>
    </row>
    <row r="1985" spans="1:14" ht="15.75" customHeight="1">
      <c r="A1985" s="139">
        <v>2018</v>
      </c>
      <c r="B1985" s="100" t="s">
        <v>188</v>
      </c>
      <c r="C1985" s="139" t="s">
        <v>1359</v>
      </c>
      <c r="D1985" s="139">
        <v>1006919</v>
      </c>
      <c r="E1985" s="139" t="s">
        <v>1360</v>
      </c>
      <c r="F1985" s="139">
        <v>38.209316999999999</v>
      </c>
      <c r="G1985" s="139">
        <v>-85.847510999999997</v>
      </c>
      <c r="H1985" s="139" t="s">
        <v>1361</v>
      </c>
      <c r="I1985" s="139" t="s">
        <v>1327</v>
      </c>
      <c r="J1985" s="139" t="s">
        <v>47</v>
      </c>
      <c r="K1985" s="139">
        <v>40216</v>
      </c>
      <c r="L1985" s="139" t="s">
        <v>1362</v>
      </c>
      <c r="M1985" s="139">
        <v>1000</v>
      </c>
      <c r="N1985" s="139" t="s">
        <v>1054</v>
      </c>
    </row>
    <row r="1986" spans="1:14" ht="15.75" customHeight="1">
      <c r="A1986" s="139">
        <v>2018</v>
      </c>
      <c r="B1986" s="100" t="s">
        <v>188</v>
      </c>
      <c r="C1986" s="139" t="s">
        <v>1363</v>
      </c>
      <c r="D1986" s="139">
        <v>1004746</v>
      </c>
      <c r="E1986" s="139" t="s">
        <v>1364</v>
      </c>
      <c r="F1986" s="139">
        <v>45.598844</v>
      </c>
      <c r="G1986" s="139">
        <v>-122.45232</v>
      </c>
      <c r="H1986" s="139" t="s">
        <v>1365</v>
      </c>
      <c r="I1986" s="139" t="s">
        <v>1366</v>
      </c>
      <c r="J1986" s="139" t="s">
        <v>126</v>
      </c>
      <c r="K1986" s="139">
        <v>98607</v>
      </c>
      <c r="L1986" s="139" t="s">
        <v>1367</v>
      </c>
      <c r="M1986" s="139">
        <v>1403</v>
      </c>
      <c r="N1986" s="139" t="s">
        <v>1368</v>
      </c>
    </row>
    <row r="1987" spans="1:14" ht="15.75" customHeight="1">
      <c r="A1987" s="139">
        <v>2018</v>
      </c>
      <c r="B1987" s="100" t="s">
        <v>188</v>
      </c>
      <c r="C1987" s="139" t="s">
        <v>1369</v>
      </c>
      <c r="D1987" s="139">
        <v>1006810</v>
      </c>
      <c r="E1987" s="139" t="s">
        <v>1370</v>
      </c>
      <c r="F1987" s="139">
        <v>40.691519999999997</v>
      </c>
      <c r="G1987" s="139">
        <v>-80.280799999999999</v>
      </c>
      <c r="H1987" s="139" t="s">
        <v>1371</v>
      </c>
      <c r="I1987" s="139" t="s">
        <v>1372</v>
      </c>
      <c r="J1987" s="139" t="s">
        <v>103</v>
      </c>
      <c r="K1987" s="139">
        <v>15061</v>
      </c>
      <c r="L1987" s="139" t="s">
        <v>1373</v>
      </c>
      <c r="M1987" s="139">
        <v>19</v>
      </c>
      <c r="N1987" s="139" t="s">
        <v>1050</v>
      </c>
    </row>
    <row r="1988" spans="1:14" ht="15.75" customHeight="1">
      <c r="A1988" s="139">
        <v>2018</v>
      </c>
      <c r="B1988" s="100" t="s">
        <v>188</v>
      </c>
      <c r="C1988" s="139" t="s">
        <v>1374</v>
      </c>
      <c r="D1988" s="139">
        <v>1004508</v>
      </c>
      <c r="E1988" s="139" t="s">
        <v>1375</v>
      </c>
      <c r="F1988" s="139">
        <v>39.719230000000003</v>
      </c>
      <c r="G1988" s="139">
        <v>-82.618949999999998</v>
      </c>
      <c r="H1988" s="139" t="s">
        <v>1376</v>
      </c>
      <c r="I1988" s="139" t="s">
        <v>1377</v>
      </c>
      <c r="J1988" s="139" t="s">
        <v>95</v>
      </c>
      <c r="K1988" s="139">
        <v>43130</v>
      </c>
      <c r="L1988" s="139" t="s">
        <v>1373</v>
      </c>
      <c r="M1988" s="139">
        <v>27</v>
      </c>
      <c r="N1988" s="139" t="s">
        <v>1050</v>
      </c>
    </row>
    <row r="1989" spans="1:14" ht="15.75" customHeight="1">
      <c r="A1989" s="139">
        <v>2018</v>
      </c>
      <c r="B1989" s="100" t="s">
        <v>188</v>
      </c>
      <c r="C1989" s="139" t="s">
        <v>1378</v>
      </c>
      <c r="D1989" s="139">
        <v>1007933</v>
      </c>
      <c r="E1989" s="139" t="s">
        <v>1379</v>
      </c>
      <c r="F1989" s="139">
        <v>42.259645999999996</v>
      </c>
      <c r="G1989" s="139">
        <v>-84.789726000000002</v>
      </c>
      <c r="H1989" s="139" t="s">
        <v>1380</v>
      </c>
      <c r="I1989" s="139" t="s">
        <v>1381</v>
      </c>
      <c r="J1989" s="139" t="s">
        <v>61</v>
      </c>
      <c r="K1989" s="139">
        <v>49224</v>
      </c>
      <c r="L1989" s="139" t="s">
        <v>1382</v>
      </c>
      <c r="M1989" s="139">
        <v>125</v>
      </c>
      <c r="N1989" s="139" t="s">
        <v>1383</v>
      </c>
    </row>
    <row r="1990" spans="1:14" ht="15.75" customHeight="1">
      <c r="A1990" s="139">
        <v>2018</v>
      </c>
      <c r="B1990" s="100" t="s">
        <v>188</v>
      </c>
      <c r="C1990" s="139" t="s">
        <v>1384</v>
      </c>
      <c r="D1990" s="139">
        <v>1005969</v>
      </c>
      <c r="E1990" s="139" t="s">
        <v>1385</v>
      </c>
      <c r="F1990" s="139">
        <v>40.719022000000002</v>
      </c>
      <c r="G1990" s="139">
        <v>-86.435981999999996</v>
      </c>
      <c r="H1990" s="139" t="s">
        <v>1386</v>
      </c>
      <c r="I1990" s="139" t="s">
        <v>1387</v>
      </c>
      <c r="J1990" s="139" t="s">
        <v>39</v>
      </c>
      <c r="K1990" s="139">
        <v>46947</v>
      </c>
      <c r="L1990" s="139" t="s">
        <v>1388</v>
      </c>
      <c r="M1990" s="139">
        <v>106</v>
      </c>
      <c r="N1990" s="139" t="s">
        <v>1054</v>
      </c>
    </row>
    <row r="1991" spans="1:14" ht="15.75" customHeight="1">
      <c r="A1991" s="139">
        <v>2018</v>
      </c>
      <c r="B1991" s="100" t="s">
        <v>188</v>
      </c>
      <c r="C1991" s="139" t="s">
        <v>1389</v>
      </c>
      <c r="D1991" s="139">
        <v>1007565</v>
      </c>
      <c r="E1991" s="139" t="s">
        <v>1390</v>
      </c>
      <c r="F1991" s="139">
        <v>41.989049999999999</v>
      </c>
      <c r="G1991" s="139">
        <v>-95.399119999999996</v>
      </c>
      <c r="H1991" s="139" t="s">
        <v>1391</v>
      </c>
      <c r="I1991" s="139" t="s">
        <v>1392</v>
      </c>
      <c r="J1991" s="139" t="s">
        <v>42</v>
      </c>
      <c r="K1991" s="139">
        <v>51442</v>
      </c>
      <c r="L1991" s="139" t="s">
        <v>1393</v>
      </c>
      <c r="M1991" s="139">
        <v>47</v>
      </c>
      <c r="N1991" s="139" t="s">
        <v>1127</v>
      </c>
    </row>
    <row r="1992" spans="1:14" ht="15.75" customHeight="1">
      <c r="A1992" s="139">
        <v>2018</v>
      </c>
      <c r="B1992" s="100" t="s">
        <v>188</v>
      </c>
      <c r="C1992" s="139" t="s">
        <v>1394</v>
      </c>
      <c r="D1992" s="139">
        <v>1000035</v>
      </c>
      <c r="E1992" s="139" t="s">
        <v>1395</v>
      </c>
      <c r="F1992" s="139">
        <v>40.081111</v>
      </c>
      <c r="G1992" s="139">
        <v>-84.591667000000001</v>
      </c>
      <c r="H1992" s="139" t="s">
        <v>1396</v>
      </c>
      <c r="I1992" s="139" t="s">
        <v>1397</v>
      </c>
      <c r="J1992" s="139" t="s">
        <v>95</v>
      </c>
      <c r="K1992" s="139">
        <v>45331</v>
      </c>
      <c r="L1992" s="139" t="s">
        <v>1398</v>
      </c>
      <c r="M1992" s="139">
        <v>104</v>
      </c>
      <c r="N1992" s="139" t="s">
        <v>1383</v>
      </c>
    </row>
    <row r="1993" spans="1:14" ht="15.75" customHeight="1">
      <c r="A1993" s="139">
        <v>2018</v>
      </c>
      <c r="B1993" s="100" t="s">
        <v>188</v>
      </c>
      <c r="C1993" s="139" t="s">
        <v>1399</v>
      </c>
      <c r="D1993" s="139">
        <v>1002576</v>
      </c>
      <c r="E1993" s="139" t="s">
        <v>1400</v>
      </c>
      <c r="F1993" s="139">
        <v>43.1691</v>
      </c>
      <c r="G1993" s="139">
        <v>-76.311199999999999</v>
      </c>
      <c r="H1993" s="139" t="s">
        <v>1401</v>
      </c>
      <c r="I1993" s="139" t="s">
        <v>1402</v>
      </c>
      <c r="J1993" s="139" t="s">
        <v>87</v>
      </c>
      <c r="K1993" s="139">
        <v>13027</v>
      </c>
      <c r="L1993" s="139" t="s">
        <v>1403</v>
      </c>
      <c r="M1993" s="139">
        <v>35</v>
      </c>
      <c r="N1993" s="139" t="s">
        <v>1133</v>
      </c>
    </row>
    <row r="1994" spans="1:14" ht="15.75" customHeight="1">
      <c r="A1994" s="139">
        <v>2018</v>
      </c>
      <c r="B1994" s="100" t="s">
        <v>188</v>
      </c>
      <c r="C1994" s="139" t="s">
        <v>1404</v>
      </c>
      <c r="D1994" s="139">
        <v>1006111</v>
      </c>
      <c r="E1994" s="139" t="s">
        <v>1405</v>
      </c>
      <c r="F1994" s="139">
        <v>40.103056000000002</v>
      </c>
      <c r="G1994" s="139">
        <v>-82.993055999999996</v>
      </c>
      <c r="H1994" s="139" t="s">
        <v>1406</v>
      </c>
      <c r="I1994" s="139" t="s">
        <v>1407</v>
      </c>
      <c r="J1994" s="139" t="s">
        <v>95</v>
      </c>
      <c r="K1994" s="139">
        <v>43229</v>
      </c>
      <c r="L1994" s="139" t="s">
        <v>1403</v>
      </c>
      <c r="M1994" s="139">
        <v>34</v>
      </c>
      <c r="N1994" s="139" t="s">
        <v>1054</v>
      </c>
    </row>
    <row r="1995" spans="1:14" ht="15.75" customHeight="1">
      <c r="A1995" s="139">
        <v>2018</v>
      </c>
      <c r="B1995" s="100" t="s">
        <v>188</v>
      </c>
      <c r="C1995" s="139" t="s">
        <v>1408</v>
      </c>
      <c r="D1995" s="139">
        <v>1002867</v>
      </c>
      <c r="E1995" s="139" t="s">
        <v>1409</v>
      </c>
      <c r="F1995" s="139">
        <v>34.221319999999999</v>
      </c>
      <c r="G1995" s="139">
        <v>-118.48044</v>
      </c>
      <c r="H1995" s="139" t="s">
        <v>1410</v>
      </c>
      <c r="I1995" s="139" t="s">
        <v>1411</v>
      </c>
      <c r="J1995" s="139" t="s">
        <v>15</v>
      </c>
      <c r="K1995" s="139">
        <v>91406</v>
      </c>
      <c r="L1995" s="139" t="s">
        <v>1403</v>
      </c>
      <c r="M1995" s="139">
        <v>34</v>
      </c>
      <c r="N1995" s="139" t="s">
        <v>1054</v>
      </c>
    </row>
    <row r="1996" spans="1:14" ht="15.75" customHeight="1">
      <c r="A1996" s="139">
        <v>2018</v>
      </c>
      <c r="B1996" s="100" t="s">
        <v>188</v>
      </c>
      <c r="C1996" s="139" t="s">
        <v>1412</v>
      </c>
      <c r="D1996" s="139">
        <v>1003352</v>
      </c>
      <c r="E1996" s="139" t="s">
        <v>1413</v>
      </c>
      <c r="F1996" s="139">
        <v>40.619722000000003</v>
      </c>
      <c r="G1996" s="139">
        <v>-105.006111</v>
      </c>
      <c r="H1996" s="139" t="s">
        <v>1414</v>
      </c>
      <c r="I1996" s="139" t="s">
        <v>1415</v>
      </c>
      <c r="J1996" s="139" t="s">
        <v>17</v>
      </c>
      <c r="K1996" s="139">
        <v>80524</v>
      </c>
      <c r="L1996" s="139" t="s">
        <v>1403</v>
      </c>
      <c r="M1996" s="139">
        <v>27</v>
      </c>
      <c r="N1996" s="139" t="s">
        <v>1054</v>
      </c>
    </row>
    <row r="1997" spans="1:14" ht="15.75" customHeight="1">
      <c r="A1997" s="139">
        <v>2018</v>
      </c>
      <c r="B1997" s="100" t="s">
        <v>188</v>
      </c>
      <c r="C1997" s="139" t="s">
        <v>1416</v>
      </c>
      <c r="D1997" s="139">
        <v>1003176</v>
      </c>
      <c r="E1997" s="139" t="s">
        <v>1417</v>
      </c>
      <c r="F1997" s="139">
        <v>37.237518000000001</v>
      </c>
      <c r="G1997" s="139">
        <v>-76.652662000000007</v>
      </c>
      <c r="H1997" s="139" t="s">
        <v>1418</v>
      </c>
      <c r="I1997" s="139" t="s">
        <v>1419</v>
      </c>
      <c r="J1997" s="139" t="s">
        <v>123</v>
      </c>
      <c r="K1997" s="139">
        <v>23185</v>
      </c>
      <c r="L1997" s="139" t="s">
        <v>1403</v>
      </c>
      <c r="M1997" s="139">
        <v>19</v>
      </c>
      <c r="N1997" s="139" t="s">
        <v>1054</v>
      </c>
    </row>
    <row r="1998" spans="1:14" ht="15.75" customHeight="1">
      <c r="A1998" s="139">
        <v>2018</v>
      </c>
      <c r="B1998" s="100" t="s">
        <v>188</v>
      </c>
      <c r="C1998" s="139" t="s">
        <v>1420</v>
      </c>
      <c r="D1998" s="139">
        <v>1003224</v>
      </c>
      <c r="E1998" s="139" t="s">
        <v>1421</v>
      </c>
      <c r="F1998" s="139">
        <v>29.774443999999999</v>
      </c>
      <c r="G1998" s="139">
        <v>-95.270832999999996</v>
      </c>
      <c r="H1998" s="139" t="s">
        <v>1086</v>
      </c>
      <c r="I1998" s="139" t="s">
        <v>1422</v>
      </c>
      <c r="J1998" s="139" t="s">
        <v>115</v>
      </c>
      <c r="K1998" s="139">
        <v>77029</v>
      </c>
      <c r="L1998" s="139" t="s">
        <v>1403</v>
      </c>
      <c r="M1998" s="139">
        <v>118</v>
      </c>
      <c r="N1998" s="139" t="s">
        <v>1054</v>
      </c>
    </row>
    <row r="1999" spans="1:14" ht="15.75" customHeight="1">
      <c r="A1999" s="139">
        <v>2018</v>
      </c>
      <c r="B1999" s="100" t="s">
        <v>188</v>
      </c>
      <c r="C1999" s="139" t="s">
        <v>1423</v>
      </c>
      <c r="D1999" s="139">
        <v>1002915</v>
      </c>
      <c r="E1999" s="139" t="s">
        <v>1424</v>
      </c>
      <c r="F1999" s="139">
        <v>42.824069999999999</v>
      </c>
      <c r="G1999" s="139">
        <v>-71.485563999999997</v>
      </c>
      <c r="H1999" s="139" t="s">
        <v>1425</v>
      </c>
      <c r="I1999" s="139" t="s">
        <v>1426</v>
      </c>
      <c r="J1999" s="139" t="s">
        <v>79</v>
      </c>
      <c r="K1999" s="139">
        <v>3054</v>
      </c>
      <c r="L1999" s="139" t="s">
        <v>1403</v>
      </c>
      <c r="M1999" s="139">
        <v>14</v>
      </c>
      <c r="N1999" s="139" t="s">
        <v>1054</v>
      </c>
    </row>
    <row r="2000" spans="1:14" ht="15.75" customHeight="1">
      <c r="A2000" s="139">
        <v>2018</v>
      </c>
      <c r="B2000" s="100" t="s">
        <v>188</v>
      </c>
      <c r="C2000" s="139" t="s">
        <v>1423</v>
      </c>
      <c r="D2000" s="139">
        <v>1006147</v>
      </c>
      <c r="E2000" s="139" t="s">
        <v>1427</v>
      </c>
      <c r="F2000" s="139">
        <v>30.432822999999999</v>
      </c>
      <c r="G2000" s="139">
        <v>-81.647706999999997</v>
      </c>
      <c r="H2000" s="139" t="s">
        <v>1428</v>
      </c>
      <c r="I2000" s="139" t="s">
        <v>1429</v>
      </c>
      <c r="J2000" s="139" t="s">
        <v>26</v>
      </c>
      <c r="K2000" s="139">
        <v>32218</v>
      </c>
      <c r="L2000" s="139" t="s">
        <v>1403</v>
      </c>
      <c r="M2000" s="139">
        <v>44</v>
      </c>
      <c r="N2000" s="139" t="s">
        <v>1054</v>
      </c>
    </row>
    <row r="2001" spans="1:14" ht="15.75" customHeight="1">
      <c r="A2001" s="139">
        <v>2018</v>
      </c>
      <c r="B2001" s="100" t="s">
        <v>188</v>
      </c>
      <c r="C2001" s="139" t="s">
        <v>1430</v>
      </c>
      <c r="D2001" s="139">
        <v>1006904</v>
      </c>
      <c r="E2001" s="139" t="s">
        <v>1431</v>
      </c>
      <c r="F2001" s="139">
        <v>34.257680000000001</v>
      </c>
      <c r="G2001" s="139">
        <v>-84.781620000000004</v>
      </c>
      <c r="H2001" s="139" t="s">
        <v>1432</v>
      </c>
      <c r="I2001" s="139" t="s">
        <v>1433</v>
      </c>
      <c r="J2001" s="139" t="s">
        <v>28</v>
      </c>
      <c r="K2001" s="139">
        <v>30120</v>
      </c>
      <c r="L2001" s="139" t="s">
        <v>1403</v>
      </c>
      <c r="M2001" s="139">
        <v>21</v>
      </c>
      <c r="N2001" s="139" t="s">
        <v>1054</v>
      </c>
    </row>
    <row r="2002" spans="1:14" ht="15.75" customHeight="1">
      <c r="A2002" s="139">
        <v>2018</v>
      </c>
      <c r="B2002" s="100" t="s">
        <v>188</v>
      </c>
      <c r="C2002" s="139" t="s">
        <v>1434</v>
      </c>
      <c r="D2002" s="139">
        <v>1003525</v>
      </c>
      <c r="E2002" s="139" t="s">
        <v>1435</v>
      </c>
      <c r="F2002" s="139">
        <v>40.695155999999997</v>
      </c>
      <c r="G2002" s="139">
        <v>-74.189116999999996</v>
      </c>
      <c r="H2002" s="139" t="s">
        <v>1436</v>
      </c>
      <c r="I2002" s="139" t="s">
        <v>1437</v>
      </c>
      <c r="J2002" s="139" t="s">
        <v>81</v>
      </c>
      <c r="K2002" s="139">
        <v>7114</v>
      </c>
      <c r="L2002" s="139" t="s">
        <v>1403</v>
      </c>
      <c r="M2002" s="139">
        <v>15</v>
      </c>
      <c r="N2002" s="139" t="s">
        <v>1054</v>
      </c>
    </row>
    <row r="2003" spans="1:14" ht="15.75" customHeight="1">
      <c r="A2003" s="139">
        <v>2018</v>
      </c>
      <c r="B2003" s="100" t="s">
        <v>188</v>
      </c>
      <c r="C2003" s="139" t="s">
        <v>1438</v>
      </c>
      <c r="D2003" s="139">
        <v>1000793</v>
      </c>
      <c r="E2003" s="139" t="s">
        <v>1439</v>
      </c>
      <c r="F2003" s="139">
        <v>38.664482999999997</v>
      </c>
      <c r="G2003" s="139">
        <v>-82.169732999999994</v>
      </c>
      <c r="H2003" s="139" t="s">
        <v>1440</v>
      </c>
      <c r="I2003" s="139" t="s">
        <v>1441</v>
      </c>
      <c r="J2003" s="139" t="s">
        <v>129</v>
      </c>
      <c r="K2003" s="139">
        <v>25502</v>
      </c>
      <c r="L2003" s="139" t="s">
        <v>1442</v>
      </c>
      <c r="M2003" s="139">
        <v>11</v>
      </c>
      <c r="N2003" s="139" t="s">
        <v>1054</v>
      </c>
    </row>
    <row r="2004" spans="1:14" ht="15.75" customHeight="1">
      <c r="A2004" s="139">
        <v>2018</v>
      </c>
      <c r="B2004" s="100" t="s">
        <v>188</v>
      </c>
      <c r="C2004" s="139" t="s">
        <v>1443</v>
      </c>
      <c r="D2004" s="139">
        <v>1005669</v>
      </c>
      <c r="E2004" s="139" t="s">
        <v>1444</v>
      </c>
      <c r="F2004" s="139">
        <v>40.338729999999998</v>
      </c>
      <c r="G2004" s="139">
        <v>-78.405175</v>
      </c>
      <c r="H2004" s="139" t="s">
        <v>1445</v>
      </c>
      <c r="I2004" s="139" t="s">
        <v>1446</v>
      </c>
      <c r="J2004" s="139" t="s">
        <v>103</v>
      </c>
      <c r="K2004" s="139">
        <v>16673</v>
      </c>
      <c r="L2004" s="139" t="s">
        <v>1447</v>
      </c>
      <c r="M2004" s="139">
        <v>1220</v>
      </c>
      <c r="N2004" s="139" t="s">
        <v>1448</v>
      </c>
    </row>
    <row r="2005" spans="1:14" ht="15.75" customHeight="1">
      <c r="A2005" s="139">
        <v>2018</v>
      </c>
      <c r="B2005" s="100" t="s">
        <v>188</v>
      </c>
      <c r="C2005" s="139" t="s">
        <v>1449</v>
      </c>
      <c r="D2005" s="139">
        <v>1002596</v>
      </c>
      <c r="E2005" s="139" t="s">
        <v>1450</v>
      </c>
      <c r="F2005" s="139">
        <v>44.2729</v>
      </c>
      <c r="G2005" s="139">
        <v>-88.393640000000005</v>
      </c>
      <c r="H2005" s="139" t="s">
        <v>1451</v>
      </c>
      <c r="I2005" s="139" t="s">
        <v>1452</v>
      </c>
      <c r="J2005" s="139" t="s">
        <v>132</v>
      </c>
      <c r="K2005" s="139">
        <v>54911</v>
      </c>
      <c r="L2005" s="139" t="s">
        <v>1447</v>
      </c>
      <c r="M2005" s="139">
        <v>21</v>
      </c>
      <c r="N2005" s="139" t="s">
        <v>1054</v>
      </c>
    </row>
    <row r="2006" spans="1:14" ht="15.75" customHeight="1">
      <c r="A2006" s="139">
        <v>2018</v>
      </c>
      <c r="B2006" s="100" t="s">
        <v>188</v>
      </c>
      <c r="C2006" s="139" t="s">
        <v>1453</v>
      </c>
      <c r="D2006" s="139">
        <v>1005906</v>
      </c>
      <c r="E2006" s="139" t="s">
        <v>1454</v>
      </c>
      <c r="F2006" s="139">
        <v>35.845861999999997</v>
      </c>
      <c r="G2006" s="139">
        <v>-90.707271000000006</v>
      </c>
      <c r="H2006" s="139" t="s">
        <v>1455</v>
      </c>
      <c r="I2006" s="139" t="s">
        <v>1456</v>
      </c>
      <c r="J2006" s="139" t="s">
        <v>12</v>
      </c>
      <c r="K2006" s="139">
        <v>72401</v>
      </c>
      <c r="L2006" s="139" t="s">
        <v>1457</v>
      </c>
      <c r="M2006" s="139">
        <v>16</v>
      </c>
      <c r="N2006" s="139" t="s">
        <v>1050</v>
      </c>
    </row>
    <row r="2007" spans="1:14" ht="15.75" customHeight="1">
      <c r="A2007" s="139">
        <v>2018</v>
      </c>
      <c r="B2007" s="100" t="s">
        <v>188</v>
      </c>
      <c r="C2007" s="139" t="s">
        <v>1458</v>
      </c>
      <c r="D2007" s="139">
        <v>1008752</v>
      </c>
      <c r="E2007" s="139" t="s">
        <v>1459</v>
      </c>
      <c r="F2007" s="139">
        <v>34.595452000000002</v>
      </c>
      <c r="G2007" s="139">
        <v>-79.776449</v>
      </c>
      <c r="H2007" s="139" t="s">
        <v>1460</v>
      </c>
      <c r="I2007" s="139" t="s">
        <v>1461</v>
      </c>
      <c r="J2007" s="139" t="s">
        <v>107</v>
      </c>
      <c r="K2007" s="139">
        <v>29512</v>
      </c>
      <c r="L2007" s="139" t="s">
        <v>1462</v>
      </c>
      <c r="M2007" s="139">
        <v>567</v>
      </c>
      <c r="N2007" s="139" t="s">
        <v>1054</v>
      </c>
    </row>
    <row r="2008" spans="1:14" ht="15.75" customHeight="1">
      <c r="A2008" s="139">
        <v>2018</v>
      </c>
      <c r="B2008" s="100" t="s">
        <v>188</v>
      </c>
      <c r="C2008" s="139" t="s">
        <v>1463</v>
      </c>
      <c r="D2008" s="139">
        <v>1003523</v>
      </c>
      <c r="E2008" s="139" t="s">
        <v>1464</v>
      </c>
      <c r="F2008" s="139">
        <v>40.090954000000004</v>
      </c>
      <c r="G2008" s="139">
        <v>-75.317070000000001</v>
      </c>
      <c r="H2008" s="139" t="s">
        <v>1465</v>
      </c>
      <c r="I2008" s="139" t="s">
        <v>1466</v>
      </c>
      <c r="J2008" s="139" t="s">
        <v>103</v>
      </c>
      <c r="K2008" s="139">
        <v>19428</v>
      </c>
      <c r="L2008" s="139" t="s">
        <v>1467</v>
      </c>
      <c r="M2008" s="139">
        <v>18</v>
      </c>
      <c r="N2008" s="139" t="s">
        <v>1054</v>
      </c>
    </row>
    <row r="2009" spans="1:14" ht="15.75" customHeight="1">
      <c r="A2009" s="139">
        <v>2018</v>
      </c>
      <c r="B2009" s="100" t="s">
        <v>188</v>
      </c>
      <c r="C2009" s="139" t="s">
        <v>1468</v>
      </c>
      <c r="D2009" s="139">
        <v>1005385</v>
      </c>
      <c r="E2009" s="139" t="s">
        <v>1469</v>
      </c>
      <c r="F2009" s="139">
        <v>40.881349999999998</v>
      </c>
      <c r="G2009" s="139">
        <v>-82.667580000000001</v>
      </c>
      <c r="H2009" s="139" t="s">
        <v>1470</v>
      </c>
      <c r="I2009" s="139" t="s">
        <v>1471</v>
      </c>
      <c r="J2009" s="139" t="s">
        <v>95</v>
      </c>
      <c r="K2009" s="139">
        <v>44875</v>
      </c>
      <c r="L2009" s="139" t="s">
        <v>1467</v>
      </c>
      <c r="M2009" s="139">
        <v>37</v>
      </c>
      <c r="N2009" s="139" t="s">
        <v>1054</v>
      </c>
    </row>
    <row r="2010" spans="1:14" ht="15.75" customHeight="1">
      <c r="A2010" s="139">
        <v>2018</v>
      </c>
      <c r="B2010" s="100" t="s">
        <v>188</v>
      </c>
      <c r="C2010" s="139" t="s">
        <v>1472</v>
      </c>
      <c r="D2010" s="139">
        <v>1002916</v>
      </c>
      <c r="E2010" s="139" t="s">
        <v>1473</v>
      </c>
      <c r="F2010" s="139">
        <v>41.421390000000002</v>
      </c>
      <c r="G2010" s="139">
        <v>-97.288612000000001</v>
      </c>
      <c r="H2010" s="139" t="s">
        <v>1406</v>
      </c>
      <c r="I2010" s="139" t="s">
        <v>1474</v>
      </c>
      <c r="J2010" s="139" t="s">
        <v>73</v>
      </c>
      <c r="K2010" s="139">
        <v>68601</v>
      </c>
      <c r="L2010" s="139" t="s">
        <v>1152</v>
      </c>
      <c r="M2010" s="139">
        <v>5634</v>
      </c>
      <c r="N2010" s="139" t="s">
        <v>1127</v>
      </c>
    </row>
    <row r="2011" spans="1:14" ht="15.75" customHeight="1">
      <c r="A2011" s="139">
        <v>2018</v>
      </c>
      <c r="B2011" s="100" t="s">
        <v>188</v>
      </c>
      <c r="C2011" s="139" t="s">
        <v>1475</v>
      </c>
      <c r="D2011" s="139">
        <v>1001945</v>
      </c>
      <c r="E2011" s="139" t="s">
        <v>1476</v>
      </c>
      <c r="F2011" s="139">
        <v>44.474066999999998</v>
      </c>
      <c r="G2011" s="139">
        <v>-95.783679000000006</v>
      </c>
      <c r="H2011" s="139" t="s">
        <v>1477</v>
      </c>
      <c r="I2011" s="139" t="s">
        <v>1478</v>
      </c>
      <c r="J2011" s="139" t="s">
        <v>62</v>
      </c>
      <c r="K2011" s="139">
        <v>56258</v>
      </c>
      <c r="L2011" s="139" t="s">
        <v>1152</v>
      </c>
      <c r="M2011" s="139">
        <v>104</v>
      </c>
      <c r="N2011" s="139" t="s">
        <v>1383</v>
      </c>
    </row>
    <row r="2012" spans="1:14" ht="15.75" customHeight="1">
      <c r="A2012" s="139">
        <v>2018</v>
      </c>
      <c r="B2012" s="100" t="s">
        <v>188</v>
      </c>
      <c r="C2012" s="139" t="s">
        <v>1475</v>
      </c>
      <c r="D2012" s="139">
        <v>1003215</v>
      </c>
      <c r="E2012" s="139" t="s">
        <v>1479</v>
      </c>
      <c r="F2012" s="139">
        <v>40.285299999999999</v>
      </c>
      <c r="G2012" s="139">
        <v>-86.547899999999998</v>
      </c>
      <c r="H2012" s="139" t="s">
        <v>1480</v>
      </c>
      <c r="I2012" s="139" t="s">
        <v>1159</v>
      </c>
      <c r="J2012" s="139" t="s">
        <v>39</v>
      </c>
      <c r="K2012" s="139">
        <v>46041</v>
      </c>
      <c r="L2012" s="139" t="s">
        <v>1152</v>
      </c>
      <c r="M2012" s="139">
        <v>32</v>
      </c>
      <c r="N2012" s="139" t="s">
        <v>1054</v>
      </c>
    </row>
    <row r="2013" spans="1:14" ht="15.75" customHeight="1">
      <c r="A2013" s="139">
        <v>2018</v>
      </c>
      <c r="B2013" s="100" t="s">
        <v>188</v>
      </c>
      <c r="C2013" s="139" t="s">
        <v>1481</v>
      </c>
      <c r="D2013" s="139">
        <v>1005935</v>
      </c>
      <c r="E2013" s="139" t="s">
        <v>1482</v>
      </c>
      <c r="F2013" s="139">
        <v>40.866669999999999</v>
      </c>
      <c r="G2013" s="139">
        <v>-96.619116000000005</v>
      </c>
      <c r="H2013" s="139" t="s">
        <v>1483</v>
      </c>
      <c r="I2013" s="139" t="s">
        <v>1484</v>
      </c>
      <c r="J2013" s="139" t="s">
        <v>73</v>
      </c>
      <c r="K2013" s="139">
        <v>68507</v>
      </c>
      <c r="L2013" s="139" t="s">
        <v>1152</v>
      </c>
      <c r="M2013" s="139">
        <v>675</v>
      </c>
      <c r="N2013" s="139" t="s">
        <v>1054</v>
      </c>
    </row>
    <row r="2014" spans="1:14" ht="15.75" customHeight="1">
      <c r="A2014" s="139">
        <v>2018</v>
      </c>
      <c r="B2014" s="100" t="s">
        <v>188</v>
      </c>
      <c r="C2014" s="139" t="s">
        <v>1485</v>
      </c>
      <c r="D2014" s="139">
        <v>1005940</v>
      </c>
      <c r="E2014" s="139" t="s">
        <v>1486</v>
      </c>
      <c r="F2014" s="139">
        <v>48.062188999999996</v>
      </c>
      <c r="G2014" s="139">
        <v>-100.924361</v>
      </c>
      <c r="H2014" s="139" t="s">
        <v>1487</v>
      </c>
      <c r="I2014" s="139" t="s">
        <v>1488</v>
      </c>
      <c r="J2014" s="139" t="s">
        <v>92</v>
      </c>
      <c r="K2014" s="139">
        <v>58790</v>
      </c>
      <c r="L2014" s="139" t="s">
        <v>1152</v>
      </c>
      <c r="M2014" s="139">
        <v>23</v>
      </c>
      <c r="N2014" s="139" t="s">
        <v>1054</v>
      </c>
    </row>
    <row r="2015" spans="1:14" ht="15.75" customHeight="1">
      <c r="A2015" s="139">
        <v>2018</v>
      </c>
      <c r="B2015" s="100" t="s">
        <v>188</v>
      </c>
      <c r="C2015" s="139" t="s">
        <v>1489</v>
      </c>
      <c r="D2015" s="139">
        <v>1002795</v>
      </c>
      <c r="E2015" s="139" t="s">
        <v>1490</v>
      </c>
      <c r="F2015" s="139">
        <v>35.811815000000003</v>
      </c>
      <c r="G2015" s="139">
        <v>-83.969576000000004</v>
      </c>
      <c r="H2015" s="139" t="s">
        <v>1491</v>
      </c>
      <c r="I2015" s="139" t="s">
        <v>1492</v>
      </c>
      <c r="J2015" s="139" t="s">
        <v>113</v>
      </c>
      <c r="K2015" s="139">
        <v>37701</v>
      </c>
      <c r="L2015" s="139" t="s">
        <v>1493</v>
      </c>
      <c r="M2015" s="139">
        <v>124</v>
      </c>
      <c r="N2015" s="139" t="s">
        <v>1054</v>
      </c>
    </row>
    <row r="2016" spans="1:14" ht="15.75" customHeight="1">
      <c r="A2016" s="139">
        <v>2018</v>
      </c>
      <c r="B2016" s="100" t="s">
        <v>188</v>
      </c>
      <c r="C2016" s="139" t="s">
        <v>1494</v>
      </c>
      <c r="D2016" s="139">
        <v>1007937</v>
      </c>
      <c r="E2016" s="139" t="s">
        <v>1495</v>
      </c>
      <c r="F2016" s="139">
        <v>41.531149999999997</v>
      </c>
      <c r="G2016" s="139">
        <v>-90.468199999999996</v>
      </c>
      <c r="H2016" s="139" t="s">
        <v>1496</v>
      </c>
      <c r="I2016" s="139" t="s">
        <v>1497</v>
      </c>
      <c r="J2016" s="139" t="s">
        <v>42</v>
      </c>
      <c r="K2016" s="139">
        <v>52722</v>
      </c>
      <c r="L2016" s="139" t="s">
        <v>1262</v>
      </c>
      <c r="M2016" s="139">
        <v>151</v>
      </c>
      <c r="N2016" s="139" t="s">
        <v>1054</v>
      </c>
    </row>
    <row r="2017" spans="1:14" ht="15.75" customHeight="1">
      <c r="A2017" s="139">
        <v>2018</v>
      </c>
      <c r="B2017" s="100" t="s">
        <v>188</v>
      </c>
      <c r="C2017" s="139" t="s">
        <v>1498</v>
      </c>
      <c r="D2017" s="139">
        <v>1002483</v>
      </c>
      <c r="E2017" s="139" t="s">
        <v>1499</v>
      </c>
      <c r="F2017" s="139">
        <v>44.950425000000003</v>
      </c>
      <c r="G2017" s="139">
        <v>-74.893685000000005</v>
      </c>
      <c r="H2017" s="139" t="s">
        <v>1500</v>
      </c>
      <c r="I2017" s="139" t="s">
        <v>1501</v>
      </c>
      <c r="J2017" s="139" t="s">
        <v>87</v>
      </c>
      <c r="K2017" s="139">
        <v>13662</v>
      </c>
      <c r="L2017" s="139" t="s">
        <v>1493</v>
      </c>
      <c r="M2017" s="139">
        <v>7</v>
      </c>
      <c r="N2017" s="139" t="s">
        <v>1160</v>
      </c>
    </row>
    <row r="2018" spans="1:14" ht="15.75" customHeight="1">
      <c r="A2018" s="139">
        <v>2018</v>
      </c>
      <c r="B2018" s="100" t="s">
        <v>188</v>
      </c>
      <c r="C2018" s="139" t="s">
        <v>1502</v>
      </c>
      <c r="D2018" s="139">
        <v>1004649</v>
      </c>
      <c r="E2018" s="139" t="s">
        <v>1503</v>
      </c>
      <c r="F2018" s="139">
        <v>40.395778</v>
      </c>
      <c r="G2018" s="139">
        <v>-86.859639000000001</v>
      </c>
      <c r="H2018" s="139" t="s">
        <v>1504</v>
      </c>
      <c r="I2018" s="139" t="s">
        <v>1505</v>
      </c>
      <c r="J2018" s="139" t="s">
        <v>39</v>
      </c>
      <c r="K2018" s="139">
        <v>47905</v>
      </c>
      <c r="L2018" s="139" t="s">
        <v>1493</v>
      </c>
      <c r="M2018" s="139">
        <v>33</v>
      </c>
      <c r="N2018" s="139" t="s">
        <v>1054</v>
      </c>
    </row>
    <row r="2019" spans="1:14" ht="15.75" customHeight="1">
      <c r="A2019" s="139">
        <v>2018</v>
      </c>
      <c r="B2019" s="100" t="s">
        <v>188</v>
      </c>
      <c r="C2019" s="139" t="s">
        <v>1506</v>
      </c>
      <c r="D2019" s="139">
        <v>1002442</v>
      </c>
      <c r="E2019" s="139" t="s">
        <v>1507</v>
      </c>
      <c r="F2019" s="139">
        <v>30.143939</v>
      </c>
      <c r="G2019" s="139">
        <v>-85.618924000000007</v>
      </c>
      <c r="H2019" s="139" t="s">
        <v>1508</v>
      </c>
      <c r="I2019" s="139" t="s">
        <v>1509</v>
      </c>
      <c r="J2019" s="139" t="s">
        <v>26</v>
      </c>
      <c r="K2019" s="139">
        <v>32401</v>
      </c>
      <c r="L2019" s="139" t="s">
        <v>1510</v>
      </c>
      <c r="M2019" s="139">
        <v>35</v>
      </c>
      <c r="N2019" s="139" t="s">
        <v>1054</v>
      </c>
    </row>
    <row r="2020" spans="1:14" ht="15.75" customHeight="1">
      <c r="A2020" s="139">
        <v>2018</v>
      </c>
      <c r="B2020" s="100" t="s">
        <v>188</v>
      </c>
      <c r="C2020" s="139" t="s">
        <v>1511</v>
      </c>
      <c r="D2020" s="139">
        <v>1006199</v>
      </c>
      <c r="E2020" s="139" t="s">
        <v>1512</v>
      </c>
      <c r="F2020" s="139">
        <v>33.421950000000002</v>
      </c>
      <c r="G2020" s="139">
        <v>-111.935</v>
      </c>
      <c r="H2020" s="139" t="s">
        <v>1513</v>
      </c>
      <c r="I2020" s="139" t="s">
        <v>1514</v>
      </c>
      <c r="J2020" s="139" t="s">
        <v>8</v>
      </c>
      <c r="K2020" s="139">
        <v>85281</v>
      </c>
      <c r="L2020" s="139" t="s">
        <v>1515</v>
      </c>
      <c r="M2020" s="139">
        <v>25</v>
      </c>
      <c r="N2020" s="139" t="s">
        <v>1054</v>
      </c>
    </row>
    <row r="2021" spans="1:14" ht="15.75" customHeight="1">
      <c r="A2021" s="139">
        <v>2018</v>
      </c>
      <c r="B2021" s="100" t="s">
        <v>188</v>
      </c>
      <c r="C2021" s="139" t="s">
        <v>1516</v>
      </c>
      <c r="D2021" s="139">
        <v>1006203</v>
      </c>
      <c r="E2021" s="139" t="s">
        <v>1517</v>
      </c>
      <c r="F2021" s="139">
        <v>37.107705000000003</v>
      </c>
      <c r="G2021" s="139">
        <v>-100.796294</v>
      </c>
      <c r="H2021" s="139" t="s">
        <v>1518</v>
      </c>
      <c r="I2021" s="139" t="s">
        <v>1519</v>
      </c>
      <c r="J2021" s="139" t="s">
        <v>44</v>
      </c>
      <c r="K2021" s="139">
        <v>67901</v>
      </c>
      <c r="L2021" s="139" t="s">
        <v>1520</v>
      </c>
      <c r="M2021" s="139">
        <v>61</v>
      </c>
      <c r="N2021" s="139" t="s">
        <v>1133</v>
      </c>
    </row>
    <row r="2022" spans="1:14" ht="15.75" customHeight="1">
      <c r="A2022" s="139">
        <v>2018</v>
      </c>
      <c r="B2022" s="100" t="s">
        <v>188</v>
      </c>
      <c r="C2022" s="139" t="s">
        <v>1521</v>
      </c>
      <c r="D2022" s="139">
        <v>1003208</v>
      </c>
      <c r="E2022" s="139" t="s">
        <v>1522</v>
      </c>
      <c r="F2022" s="139">
        <v>40.058599999999998</v>
      </c>
      <c r="G2022" s="139">
        <v>-76.588449999999995</v>
      </c>
      <c r="H2022" s="139" t="s">
        <v>1523</v>
      </c>
      <c r="I2022" s="139" t="s">
        <v>1484</v>
      </c>
      <c r="J2022" s="139" t="s">
        <v>103</v>
      </c>
      <c r="K2022" s="139">
        <v>17547</v>
      </c>
      <c r="L2022" s="139" t="s">
        <v>1524</v>
      </c>
      <c r="M2022" s="139">
        <v>41</v>
      </c>
      <c r="N2022" s="139" t="s">
        <v>1054</v>
      </c>
    </row>
    <row r="2023" spans="1:14" ht="15.75" customHeight="1">
      <c r="A2023" s="139">
        <v>2018</v>
      </c>
      <c r="B2023" s="100" t="s">
        <v>188</v>
      </c>
      <c r="C2023" s="139" t="s">
        <v>1525</v>
      </c>
      <c r="D2023" s="139">
        <v>1002968</v>
      </c>
      <c r="E2023" s="139" t="s">
        <v>1526</v>
      </c>
      <c r="F2023" s="139">
        <v>30.408670999999998</v>
      </c>
      <c r="G2023" s="139">
        <v>-87.250164999999996</v>
      </c>
      <c r="H2023" s="139" t="s">
        <v>1527</v>
      </c>
      <c r="I2023" s="139" t="s">
        <v>1528</v>
      </c>
      <c r="J2023" s="139" t="s">
        <v>26</v>
      </c>
      <c r="K2023" s="139">
        <v>32505</v>
      </c>
      <c r="L2023" s="139" t="s">
        <v>1524</v>
      </c>
      <c r="M2023" s="139">
        <v>17</v>
      </c>
      <c r="N2023" s="139" t="s">
        <v>1054</v>
      </c>
    </row>
    <row r="2024" spans="1:14" ht="15.75" customHeight="1">
      <c r="A2024" s="139">
        <v>2018</v>
      </c>
      <c r="B2024" s="100" t="s">
        <v>188</v>
      </c>
      <c r="C2024" s="139" t="s">
        <v>1529</v>
      </c>
      <c r="D2024" s="139">
        <v>1002494</v>
      </c>
      <c r="E2024" s="139" t="s">
        <v>1530</v>
      </c>
      <c r="F2024" s="139">
        <v>35.284533000000003</v>
      </c>
      <c r="G2024" s="139">
        <v>-101.730042</v>
      </c>
      <c r="H2024" s="139" t="s">
        <v>1531</v>
      </c>
      <c r="I2024" s="139" t="s">
        <v>1532</v>
      </c>
      <c r="J2024" s="139" t="s">
        <v>115</v>
      </c>
      <c r="K2024" s="139">
        <v>79108</v>
      </c>
      <c r="L2024" s="139" t="s">
        <v>1533</v>
      </c>
      <c r="M2024" s="139">
        <v>31</v>
      </c>
      <c r="N2024" s="139" t="s">
        <v>1054</v>
      </c>
    </row>
    <row r="2025" spans="1:14" ht="15.75" customHeight="1">
      <c r="A2025" s="139">
        <v>2018</v>
      </c>
      <c r="B2025" s="100" t="s">
        <v>188</v>
      </c>
      <c r="C2025" s="139" t="s">
        <v>1534</v>
      </c>
      <c r="D2025" s="139">
        <v>1002486</v>
      </c>
      <c r="E2025" s="139" t="s">
        <v>1535</v>
      </c>
      <c r="F2025" s="139">
        <v>33.001795999999999</v>
      </c>
      <c r="G2025" s="139">
        <v>-110.777946</v>
      </c>
      <c r="H2025" s="139" t="s">
        <v>1536</v>
      </c>
      <c r="I2025" s="139" t="s">
        <v>1537</v>
      </c>
      <c r="J2025" s="139" t="s">
        <v>8</v>
      </c>
      <c r="K2025" s="139">
        <v>85135</v>
      </c>
      <c r="L2025" s="139" t="s">
        <v>1533</v>
      </c>
      <c r="M2025" s="139">
        <v>27</v>
      </c>
      <c r="N2025" s="139" t="s">
        <v>1054</v>
      </c>
    </row>
    <row r="2026" spans="1:14" ht="15.75" customHeight="1">
      <c r="A2026" s="139">
        <v>2018</v>
      </c>
      <c r="B2026" s="100" t="s">
        <v>188</v>
      </c>
      <c r="C2026" s="139" t="s">
        <v>1538</v>
      </c>
      <c r="D2026" s="139">
        <v>1003975</v>
      </c>
      <c r="E2026" s="139" t="s">
        <v>1539</v>
      </c>
      <c r="F2026" s="139">
        <v>34.230600000000003</v>
      </c>
      <c r="G2026" s="139">
        <v>-82.057760000000002</v>
      </c>
      <c r="H2026" s="139" t="s">
        <v>1540</v>
      </c>
      <c r="I2026" s="139" t="s">
        <v>1541</v>
      </c>
      <c r="J2026" s="139" t="s">
        <v>107</v>
      </c>
      <c r="K2026" s="139">
        <v>29646</v>
      </c>
      <c r="L2026" s="139" t="s">
        <v>1542</v>
      </c>
      <c r="M2026" s="139">
        <v>28</v>
      </c>
      <c r="N2026" s="139" t="s">
        <v>1054</v>
      </c>
    </row>
    <row r="2027" spans="1:14" ht="15.75" customHeight="1">
      <c r="A2027" s="139">
        <v>2018</v>
      </c>
      <c r="B2027" s="100" t="s">
        <v>188</v>
      </c>
      <c r="C2027" s="139" t="s">
        <v>1543</v>
      </c>
      <c r="D2027" s="139">
        <v>1006778</v>
      </c>
      <c r="E2027" s="139" t="s">
        <v>1544</v>
      </c>
      <c r="F2027" s="139">
        <v>34.985480000000003</v>
      </c>
      <c r="G2027" s="139">
        <v>-80.517139</v>
      </c>
      <c r="H2027" s="139" t="s">
        <v>1545</v>
      </c>
      <c r="I2027" s="139" t="s">
        <v>1546</v>
      </c>
      <c r="J2027" s="139" t="s">
        <v>89</v>
      </c>
      <c r="K2027" s="139">
        <v>28110</v>
      </c>
      <c r="L2027" s="139" t="s">
        <v>1547</v>
      </c>
      <c r="M2027" s="139">
        <v>37</v>
      </c>
      <c r="N2027" s="139" t="s">
        <v>1054</v>
      </c>
    </row>
    <row r="2028" spans="1:14" ht="15.75" customHeight="1">
      <c r="A2028" s="139">
        <v>2018</v>
      </c>
      <c r="B2028" s="100" t="s">
        <v>188</v>
      </c>
      <c r="C2028" s="139" t="s">
        <v>1548</v>
      </c>
      <c r="D2028" s="139">
        <v>1005442</v>
      </c>
      <c r="E2028" s="139" t="s">
        <v>1549</v>
      </c>
      <c r="F2028" s="139">
        <v>42.947167</v>
      </c>
      <c r="G2028" s="139">
        <v>-87.861500000000007</v>
      </c>
      <c r="H2028" s="139" t="s">
        <v>1550</v>
      </c>
      <c r="I2028" s="139" t="s">
        <v>1551</v>
      </c>
      <c r="J2028" s="139" t="s">
        <v>132</v>
      </c>
      <c r="K2028" s="139">
        <v>53110</v>
      </c>
      <c r="L2028" s="139" t="s">
        <v>1547</v>
      </c>
      <c r="M2028" s="139">
        <v>36</v>
      </c>
      <c r="N2028" s="139" t="s">
        <v>1054</v>
      </c>
    </row>
    <row r="2029" spans="1:14" ht="15.75" customHeight="1">
      <c r="A2029" s="139">
        <v>2018</v>
      </c>
      <c r="B2029" s="100" t="s">
        <v>188</v>
      </c>
      <c r="C2029" s="139" t="s">
        <v>1552</v>
      </c>
      <c r="D2029" s="139">
        <v>1002570</v>
      </c>
      <c r="E2029" s="139" t="s">
        <v>1553</v>
      </c>
      <c r="F2029" s="139">
        <v>40.668325000000003</v>
      </c>
      <c r="G2029" s="139">
        <v>-112.091908</v>
      </c>
      <c r="H2029" s="139" t="s">
        <v>1554</v>
      </c>
      <c r="I2029" s="139" t="s">
        <v>1555</v>
      </c>
      <c r="J2029" s="139" t="s">
        <v>118</v>
      </c>
      <c r="K2029" s="139">
        <v>84044</v>
      </c>
      <c r="L2029" s="139" t="s">
        <v>1291</v>
      </c>
      <c r="M2029" s="139">
        <v>8</v>
      </c>
      <c r="N2029" s="139" t="s">
        <v>1054</v>
      </c>
    </row>
    <row r="2030" spans="1:14" ht="15.75" customHeight="1">
      <c r="A2030" s="139">
        <v>2018</v>
      </c>
      <c r="B2030" s="100" t="s">
        <v>188</v>
      </c>
      <c r="C2030" s="139" t="s">
        <v>1552</v>
      </c>
      <c r="D2030" s="139">
        <v>1002571</v>
      </c>
      <c r="E2030" s="139" t="s">
        <v>1556</v>
      </c>
      <c r="F2030" s="139">
        <v>41.662999999999997</v>
      </c>
      <c r="G2030" s="139">
        <v>-112.432</v>
      </c>
      <c r="H2030" s="139" t="s">
        <v>1557</v>
      </c>
      <c r="I2030" s="139" t="s">
        <v>1558</v>
      </c>
      <c r="J2030" s="139" t="s">
        <v>118</v>
      </c>
      <c r="K2030" s="139">
        <v>84307</v>
      </c>
      <c r="L2030" s="139" t="s">
        <v>1286</v>
      </c>
      <c r="M2030" s="139">
        <v>34</v>
      </c>
      <c r="N2030" s="139" t="s">
        <v>1054</v>
      </c>
    </row>
    <row r="2031" spans="1:14" ht="15.75" customHeight="1">
      <c r="A2031" s="139">
        <v>2018</v>
      </c>
      <c r="B2031" s="100" t="s">
        <v>188</v>
      </c>
      <c r="C2031" s="139" t="s">
        <v>1559</v>
      </c>
      <c r="D2031" s="139">
        <v>1003772</v>
      </c>
      <c r="E2031" s="139" t="s">
        <v>1560</v>
      </c>
      <c r="F2031" s="139">
        <v>29.745799999999999</v>
      </c>
      <c r="G2031" s="139">
        <v>-95.337500000000006</v>
      </c>
      <c r="H2031" s="139" t="s">
        <v>1086</v>
      </c>
      <c r="I2031" s="139" t="s">
        <v>1087</v>
      </c>
      <c r="J2031" s="139" t="s">
        <v>115</v>
      </c>
      <c r="K2031" s="139">
        <v>77003</v>
      </c>
      <c r="L2031" s="139" t="s">
        <v>1561</v>
      </c>
      <c r="M2031" s="139">
        <v>39</v>
      </c>
      <c r="N2031" s="139" t="s">
        <v>1054</v>
      </c>
    </row>
    <row r="2032" spans="1:14" ht="15.75" customHeight="1">
      <c r="A2032" s="139">
        <v>2018</v>
      </c>
      <c r="B2032" s="100" t="s">
        <v>188</v>
      </c>
      <c r="C2032" s="139" t="s">
        <v>1562</v>
      </c>
      <c r="D2032" s="139">
        <v>1005000</v>
      </c>
      <c r="E2032" s="139" t="s">
        <v>1563</v>
      </c>
      <c r="F2032" s="139">
        <v>37.808762000000002</v>
      </c>
      <c r="G2032" s="139">
        <v>-87.632861000000005</v>
      </c>
      <c r="H2032" s="139" t="s">
        <v>1564</v>
      </c>
      <c r="I2032" s="139" t="s">
        <v>1565</v>
      </c>
      <c r="J2032" s="139" t="s">
        <v>47</v>
      </c>
      <c r="K2032" s="139">
        <v>42420</v>
      </c>
      <c r="L2032" s="139" t="s">
        <v>1566</v>
      </c>
      <c r="M2032" s="139">
        <v>27</v>
      </c>
      <c r="N2032" s="139" t="s">
        <v>1054</v>
      </c>
    </row>
    <row r="2033" spans="1:14" ht="15.75" customHeight="1">
      <c r="A2033" s="139">
        <v>2018</v>
      </c>
      <c r="B2033" s="100" t="s">
        <v>188</v>
      </c>
      <c r="C2033" s="139" t="s">
        <v>1567</v>
      </c>
      <c r="D2033" s="139">
        <v>1000378</v>
      </c>
      <c r="E2033" s="139" t="s">
        <v>1568</v>
      </c>
      <c r="F2033" s="139">
        <v>32.893999999999998</v>
      </c>
      <c r="G2033" s="139">
        <v>-111.78312</v>
      </c>
      <c r="H2033" s="139" t="s">
        <v>1569</v>
      </c>
      <c r="I2033" s="139" t="s">
        <v>1570</v>
      </c>
      <c r="J2033" s="139" t="s">
        <v>8</v>
      </c>
      <c r="K2033" s="139">
        <v>85193</v>
      </c>
      <c r="L2033" s="139" t="s">
        <v>1103</v>
      </c>
      <c r="M2033" s="139">
        <v>17</v>
      </c>
      <c r="N2033" s="139" t="s">
        <v>1054</v>
      </c>
    </row>
    <row r="2034" spans="1:14" ht="15.75" customHeight="1">
      <c r="A2034" s="139">
        <v>2018</v>
      </c>
      <c r="B2034" s="100" t="s">
        <v>188</v>
      </c>
      <c r="C2034" s="139" t="s">
        <v>1571</v>
      </c>
      <c r="D2034" s="139">
        <v>1003205</v>
      </c>
      <c r="E2034" s="139" t="s">
        <v>1572</v>
      </c>
      <c r="F2034" s="139">
        <v>37.130555999999999</v>
      </c>
      <c r="G2034" s="139">
        <v>-79.267778000000007</v>
      </c>
      <c r="H2034" s="139" t="s">
        <v>1573</v>
      </c>
      <c r="I2034" s="139" t="s">
        <v>1574</v>
      </c>
      <c r="J2034" s="139" t="s">
        <v>123</v>
      </c>
      <c r="K2034" s="139">
        <v>24517</v>
      </c>
      <c r="L2034" s="139" t="s">
        <v>1103</v>
      </c>
      <c r="M2034" s="139">
        <v>17</v>
      </c>
      <c r="N2034" s="139" t="s">
        <v>1054</v>
      </c>
    </row>
    <row r="2035" spans="1:14" ht="15.75" customHeight="1">
      <c r="A2035" s="139">
        <v>2018</v>
      </c>
      <c r="B2035" s="100" t="s">
        <v>188</v>
      </c>
      <c r="C2035" s="139" t="s">
        <v>1575</v>
      </c>
      <c r="D2035" s="139">
        <v>1011325</v>
      </c>
      <c r="E2035" s="139" t="s">
        <v>1576</v>
      </c>
      <c r="F2035" s="139">
        <v>33.181092</v>
      </c>
      <c r="G2035" s="139">
        <v>-97.133900999999994</v>
      </c>
      <c r="H2035" s="139" t="s">
        <v>1577</v>
      </c>
      <c r="I2035" s="139" t="s">
        <v>1578</v>
      </c>
      <c r="J2035" s="139" t="s">
        <v>115</v>
      </c>
      <c r="K2035" s="139">
        <v>76205</v>
      </c>
      <c r="L2035" s="139" t="s">
        <v>1138</v>
      </c>
      <c r="M2035" s="139">
        <v>17</v>
      </c>
      <c r="N2035" s="139" t="s">
        <v>1054</v>
      </c>
    </row>
    <row r="2036" spans="1:14" ht="15.75" customHeight="1">
      <c r="A2036" s="139">
        <v>2018</v>
      </c>
      <c r="B2036" s="100" t="s">
        <v>188</v>
      </c>
      <c r="C2036" s="139" t="s">
        <v>1579</v>
      </c>
      <c r="D2036" s="139">
        <v>1012051</v>
      </c>
      <c r="E2036" s="139" t="s">
        <v>1580</v>
      </c>
      <c r="F2036" s="139">
        <v>32.166628000000003</v>
      </c>
      <c r="G2036" s="139">
        <v>-96.017302000000001</v>
      </c>
      <c r="H2036" s="139" t="s">
        <v>1581</v>
      </c>
      <c r="I2036" s="139" t="s">
        <v>1565</v>
      </c>
      <c r="J2036" s="139" t="s">
        <v>115</v>
      </c>
      <c r="K2036" s="139">
        <v>75148</v>
      </c>
      <c r="L2036" s="139" t="s">
        <v>1138</v>
      </c>
      <c r="M2036" s="139">
        <v>14</v>
      </c>
      <c r="N2036" s="139" t="s">
        <v>1054</v>
      </c>
    </row>
    <row r="2037" spans="1:14" ht="15.75" customHeight="1">
      <c r="A2037" s="139">
        <v>2018</v>
      </c>
      <c r="B2037" s="100" t="s">
        <v>188</v>
      </c>
      <c r="C2037" s="139" t="s">
        <v>1582</v>
      </c>
      <c r="D2037" s="139">
        <v>1005068</v>
      </c>
      <c r="E2037" s="139" t="s">
        <v>1583</v>
      </c>
      <c r="F2037" s="139">
        <v>39.254959999999997</v>
      </c>
      <c r="G2037" s="139">
        <v>-80.290909999999997</v>
      </c>
      <c r="H2037" s="139" t="s">
        <v>1584</v>
      </c>
      <c r="I2037" s="139" t="s">
        <v>1585</v>
      </c>
      <c r="J2037" s="139" t="s">
        <v>129</v>
      </c>
      <c r="K2037" s="139">
        <v>26323</v>
      </c>
      <c r="L2037" s="139" t="s">
        <v>1586</v>
      </c>
      <c r="M2037" s="139">
        <v>9</v>
      </c>
      <c r="N2037" s="139" t="s">
        <v>1054</v>
      </c>
    </row>
    <row r="2038" spans="1:14" ht="15.75" customHeight="1">
      <c r="A2038" s="139">
        <v>2018</v>
      </c>
      <c r="B2038" s="100" t="s">
        <v>188</v>
      </c>
      <c r="C2038" s="139" t="s">
        <v>1587</v>
      </c>
      <c r="D2038" s="139">
        <v>1012089</v>
      </c>
      <c r="E2038" s="139" t="s">
        <v>1588</v>
      </c>
      <c r="F2038" s="139">
        <v>37.553007000000001</v>
      </c>
      <c r="G2038" s="139">
        <v>-120.91647500000001</v>
      </c>
      <c r="H2038" s="139" t="s">
        <v>1589</v>
      </c>
      <c r="I2038" s="139" t="s">
        <v>1590</v>
      </c>
      <c r="J2038" s="139" t="s">
        <v>15</v>
      </c>
      <c r="K2038" s="139">
        <v>95307</v>
      </c>
      <c r="L2038" s="139" t="s">
        <v>1591</v>
      </c>
      <c r="M2038" s="139">
        <v>44</v>
      </c>
      <c r="N2038" s="139" t="s">
        <v>1054</v>
      </c>
    </row>
    <row r="2039" spans="1:14" ht="15.75" customHeight="1">
      <c r="A2039" s="139">
        <v>2018</v>
      </c>
      <c r="B2039" s="100" t="s">
        <v>188</v>
      </c>
      <c r="C2039" s="139" t="s">
        <v>1592</v>
      </c>
      <c r="D2039" s="139">
        <v>1002365</v>
      </c>
      <c r="E2039" s="139" t="s">
        <v>1593</v>
      </c>
      <c r="F2039" s="139">
        <v>42.305176000000003</v>
      </c>
      <c r="G2039" s="139">
        <v>-96.362271000000007</v>
      </c>
      <c r="H2039" s="139" t="s">
        <v>1594</v>
      </c>
      <c r="I2039" s="139" t="s">
        <v>1595</v>
      </c>
      <c r="J2039" s="139" t="s">
        <v>42</v>
      </c>
      <c r="K2039" s="139">
        <v>51054</v>
      </c>
      <c r="L2039" s="139" t="s">
        <v>1194</v>
      </c>
      <c r="M2039" s="139">
        <v>42</v>
      </c>
      <c r="N2039" s="139" t="s">
        <v>1054</v>
      </c>
    </row>
    <row r="2040" spans="1:14" ht="15.75" customHeight="1">
      <c r="A2040" s="139">
        <v>2018</v>
      </c>
      <c r="B2040" s="100" t="s">
        <v>188</v>
      </c>
      <c r="C2040" s="139" t="s">
        <v>1596</v>
      </c>
      <c r="D2040" s="139">
        <v>1011305</v>
      </c>
      <c r="E2040" s="139" t="s">
        <v>1597</v>
      </c>
      <c r="F2040" s="139">
        <v>44.03105</v>
      </c>
      <c r="G2040" s="139">
        <v>-73.170779999999993</v>
      </c>
      <c r="H2040" s="139" t="s">
        <v>1598</v>
      </c>
      <c r="I2040" s="139" t="s">
        <v>1599</v>
      </c>
      <c r="J2040" s="139" t="s">
        <v>121</v>
      </c>
      <c r="K2040" s="139">
        <v>5753</v>
      </c>
      <c r="L2040" s="139" t="s">
        <v>1600</v>
      </c>
      <c r="M2040" s="139">
        <v>19</v>
      </c>
      <c r="N2040" s="139" t="s">
        <v>1054</v>
      </c>
    </row>
    <row r="2041" spans="1:14" ht="15.75" customHeight="1">
      <c r="A2041" s="139">
        <v>2018</v>
      </c>
      <c r="B2041" s="100" t="s">
        <v>188</v>
      </c>
      <c r="C2041" s="139" t="s">
        <v>1601</v>
      </c>
      <c r="D2041" s="139">
        <v>1012864</v>
      </c>
      <c r="E2041" s="139" t="s">
        <v>1602</v>
      </c>
      <c r="F2041" s="139">
        <v>42.709612</v>
      </c>
      <c r="G2041" s="139">
        <v>-114.527559</v>
      </c>
      <c r="H2041" s="139" t="s">
        <v>1603</v>
      </c>
      <c r="I2041" s="139" t="s">
        <v>1604</v>
      </c>
      <c r="J2041" s="139" t="s">
        <v>34</v>
      </c>
      <c r="K2041" s="139">
        <v>83338</v>
      </c>
      <c r="L2041" s="139" t="s">
        <v>1605</v>
      </c>
      <c r="M2041" s="139">
        <v>17</v>
      </c>
      <c r="N2041" s="139" t="s">
        <v>1054</v>
      </c>
    </row>
    <row r="2042" spans="1:14" ht="15.75" customHeight="1">
      <c r="A2042" s="139">
        <v>2018</v>
      </c>
      <c r="B2042" s="100" t="s">
        <v>188</v>
      </c>
      <c r="C2042" s="139" t="s">
        <v>1606</v>
      </c>
      <c r="D2042" s="139">
        <v>1012857</v>
      </c>
      <c r="E2042" s="139" t="s">
        <v>1607</v>
      </c>
      <c r="F2042" s="139">
        <v>44.556958999999999</v>
      </c>
      <c r="G2042" s="139">
        <v>-87.764595999999997</v>
      </c>
      <c r="H2042" s="139" t="s">
        <v>1608</v>
      </c>
      <c r="I2042" s="139" t="s">
        <v>1107</v>
      </c>
      <c r="J2042" s="139" t="s">
        <v>132</v>
      </c>
      <c r="K2042" s="139">
        <v>54217</v>
      </c>
      <c r="L2042" s="139" t="s">
        <v>1605</v>
      </c>
      <c r="M2042" s="139">
        <v>15</v>
      </c>
      <c r="N2042" s="139" t="s">
        <v>1054</v>
      </c>
    </row>
    <row r="2043" spans="1:14" ht="15.75" customHeight="1">
      <c r="A2043" s="139">
        <v>2018</v>
      </c>
      <c r="B2043" s="100" t="s">
        <v>188</v>
      </c>
      <c r="C2043" s="139" t="s">
        <v>1609</v>
      </c>
      <c r="D2043" s="139">
        <v>1007273</v>
      </c>
      <c r="E2043" s="139" t="s">
        <v>1610</v>
      </c>
      <c r="F2043" s="139">
        <v>44.791100999999998</v>
      </c>
      <c r="G2043" s="139">
        <v>-89.700253000000004</v>
      </c>
      <c r="H2043" s="139" t="s">
        <v>1611</v>
      </c>
      <c r="I2043" s="139" t="s">
        <v>1063</v>
      </c>
      <c r="J2043" s="139" t="s">
        <v>132</v>
      </c>
      <c r="K2043" s="139">
        <v>54455</v>
      </c>
      <c r="L2043" s="139" t="s">
        <v>1612</v>
      </c>
      <c r="M2043" s="139">
        <v>1508</v>
      </c>
      <c r="N2043" s="139" t="s">
        <v>1253</v>
      </c>
    </row>
    <row r="2044" spans="1:14" ht="15.75" customHeight="1">
      <c r="A2044" s="139">
        <v>2018</v>
      </c>
      <c r="B2044" s="100" t="s">
        <v>188</v>
      </c>
      <c r="C2044" s="139" t="s">
        <v>1613</v>
      </c>
      <c r="D2044" s="139">
        <v>1011038</v>
      </c>
      <c r="E2044" s="139" t="s">
        <v>1614</v>
      </c>
      <c r="F2044" s="139">
        <v>39.555349999999997</v>
      </c>
      <c r="G2044" s="139">
        <v>-89.280649999999994</v>
      </c>
      <c r="H2044" s="139" t="s">
        <v>1615</v>
      </c>
      <c r="I2044" s="139" t="s">
        <v>1616</v>
      </c>
      <c r="J2044" s="139" t="s">
        <v>36</v>
      </c>
      <c r="K2044" s="139">
        <v>62568</v>
      </c>
      <c r="L2044" s="139" t="s">
        <v>1617</v>
      </c>
      <c r="M2044" s="139">
        <v>10</v>
      </c>
      <c r="N2044" s="139" t="s">
        <v>1054</v>
      </c>
    </row>
    <row r="2045" spans="1:14" ht="15.75" customHeight="1">
      <c r="A2045" s="139">
        <v>2018</v>
      </c>
      <c r="B2045" s="100" t="s">
        <v>188</v>
      </c>
      <c r="C2045" s="139" t="s">
        <v>1618</v>
      </c>
      <c r="D2045" s="139">
        <v>1004045</v>
      </c>
      <c r="E2045" s="139" t="s">
        <v>1619</v>
      </c>
      <c r="F2045" s="139">
        <v>44.447369999999999</v>
      </c>
      <c r="G2045" s="139">
        <v>-88.068510000000003</v>
      </c>
      <c r="H2045" s="139" t="s">
        <v>1620</v>
      </c>
      <c r="I2045" s="139" t="s">
        <v>1107</v>
      </c>
      <c r="J2045" s="139" t="s">
        <v>132</v>
      </c>
      <c r="K2045" s="139">
        <v>54115</v>
      </c>
      <c r="L2045" s="139" t="s">
        <v>1621</v>
      </c>
      <c r="M2045" s="139">
        <v>52</v>
      </c>
      <c r="N2045" s="139" t="s">
        <v>1054</v>
      </c>
    </row>
    <row r="2046" spans="1:14" ht="15.75" customHeight="1">
      <c r="A2046" s="139">
        <v>2018</v>
      </c>
      <c r="B2046" s="100" t="s">
        <v>188</v>
      </c>
      <c r="C2046" s="139" t="s">
        <v>1622</v>
      </c>
      <c r="D2046" s="139">
        <v>1005991</v>
      </c>
      <c r="E2046" s="139" t="s">
        <v>1623</v>
      </c>
      <c r="F2046" s="139">
        <v>45.639099999999999</v>
      </c>
      <c r="G2046" s="139">
        <v>-89.421000000000006</v>
      </c>
      <c r="H2046" s="139" t="s">
        <v>1624</v>
      </c>
      <c r="I2046" s="139" t="s">
        <v>1625</v>
      </c>
      <c r="J2046" s="139" t="s">
        <v>132</v>
      </c>
      <c r="K2046" s="139">
        <v>54501</v>
      </c>
      <c r="L2046" s="139" t="s">
        <v>1626</v>
      </c>
      <c r="M2046" s="139">
        <v>627</v>
      </c>
      <c r="N2046" s="139" t="s">
        <v>1054</v>
      </c>
    </row>
    <row r="2047" spans="1:14" ht="15.75" customHeight="1">
      <c r="A2047" s="139">
        <v>2018</v>
      </c>
      <c r="B2047" s="100" t="s">
        <v>188</v>
      </c>
      <c r="C2047" s="139" t="s">
        <v>1627</v>
      </c>
      <c r="D2047" s="139">
        <v>1001919</v>
      </c>
      <c r="E2047" s="139" t="s">
        <v>1628</v>
      </c>
      <c r="F2047" s="139">
        <v>41.143573000000004</v>
      </c>
      <c r="G2047" s="139">
        <v>-92.647934000000006</v>
      </c>
      <c r="H2047" s="139" t="s">
        <v>1629</v>
      </c>
      <c r="I2047" s="139" t="s">
        <v>1252</v>
      </c>
      <c r="J2047" s="139" t="s">
        <v>42</v>
      </c>
      <c r="K2047" s="139">
        <v>52553</v>
      </c>
      <c r="L2047" s="139" t="s">
        <v>1630</v>
      </c>
      <c r="M2047" s="139">
        <v>80</v>
      </c>
      <c r="N2047" s="139" t="s">
        <v>1054</v>
      </c>
    </row>
    <row r="2048" spans="1:14" ht="15.75" customHeight="1">
      <c r="A2048" s="139">
        <v>2018</v>
      </c>
      <c r="B2048" s="100" t="s">
        <v>188</v>
      </c>
      <c r="C2048" s="139" t="s">
        <v>1631</v>
      </c>
      <c r="D2048" s="139">
        <v>1010624</v>
      </c>
      <c r="E2048" s="139" t="s">
        <v>1632</v>
      </c>
      <c r="F2048" s="139">
        <v>54.132188999999997</v>
      </c>
      <c r="G2048" s="139">
        <v>-165.78689399999999</v>
      </c>
      <c r="H2048" s="139" t="s">
        <v>1633</v>
      </c>
      <c r="I2048" s="139" t="s">
        <v>1634</v>
      </c>
      <c r="J2048" s="139" t="s">
        <v>6</v>
      </c>
      <c r="K2048" s="139">
        <v>99553</v>
      </c>
      <c r="L2048" s="139" t="s">
        <v>1635</v>
      </c>
      <c r="M2048" s="139">
        <v>130</v>
      </c>
      <c r="N2048" s="139" t="s">
        <v>1054</v>
      </c>
    </row>
    <row r="2049" spans="1:14" ht="15.75" customHeight="1">
      <c r="A2049" s="139">
        <v>2018</v>
      </c>
      <c r="B2049" s="100" t="s">
        <v>188</v>
      </c>
      <c r="C2049" s="139" t="s">
        <v>1636</v>
      </c>
      <c r="D2049" s="139">
        <v>1006235</v>
      </c>
      <c r="E2049" s="139" t="s">
        <v>1637</v>
      </c>
      <c r="F2049" s="139">
        <v>37.636097999999997</v>
      </c>
      <c r="G2049" s="139">
        <v>-79.446543000000005</v>
      </c>
      <c r="H2049" s="139" t="s">
        <v>1638</v>
      </c>
      <c r="I2049" s="139" t="s">
        <v>1639</v>
      </c>
      <c r="J2049" s="139" t="s">
        <v>123</v>
      </c>
      <c r="K2049" s="139">
        <v>24555</v>
      </c>
      <c r="L2049" s="139" t="s">
        <v>1258</v>
      </c>
      <c r="M2049" s="139">
        <v>9</v>
      </c>
      <c r="N2049" s="139" t="s">
        <v>1054</v>
      </c>
    </row>
    <row r="2050" spans="1:14" ht="15.75" customHeight="1">
      <c r="A2050" s="139">
        <v>2018</v>
      </c>
      <c r="B2050" s="100" t="s">
        <v>188</v>
      </c>
      <c r="C2050" s="139" t="s">
        <v>1640</v>
      </c>
      <c r="D2050" s="139">
        <v>1009825</v>
      </c>
      <c r="E2050" s="139" t="s">
        <v>1641</v>
      </c>
      <c r="F2050" s="139">
        <v>40.851120000000002</v>
      </c>
      <c r="G2050" s="139">
        <v>-73.844350000000006</v>
      </c>
      <c r="H2050" s="139" t="s">
        <v>1642</v>
      </c>
      <c r="I2050" s="139" t="s">
        <v>1643</v>
      </c>
      <c r="J2050" s="139" t="s">
        <v>87</v>
      </c>
      <c r="K2050" s="139">
        <v>10461</v>
      </c>
      <c r="L2050" s="139" t="s">
        <v>1644</v>
      </c>
      <c r="M2050" s="139">
        <v>30</v>
      </c>
      <c r="N2050" s="139" t="s">
        <v>1054</v>
      </c>
    </row>
    <row r="2051" spans="1:14" ht="15.75" customHeight="1">
      <c r="A2051" s="139">
        <v>2018</v>
      </c>
      <c r="B2051" s="100" t="s">
        <v>188</v>
      </c>
      <c r="C2051" s="139" t="s">
        <v>1645</v>
      </c>
      <c r="D2051" s="139">
        <v>1012517</v>
      </c>
      <c r="E2051" s="139" t="s">
        <v>1646</v>
      </c>
      <c r="F2051" s="139">
        <v>44.965592000000001</v>
      </c>
      <c r="G2051" s="139">
        <v>-74.892555999999999</v>
      </c>
      <c r="H2051" s="139" t="s">
        <v>1647</v>
      </c>
      <c r="I2051" s="139" t="s">
        <v>1648</v>
      </c>
      <c r="J2051" s="139" t="s">
        <v>87</v>
      </c>
      <c r="K2051" s="139">
        <v>13662</v>
      </c>
      <c r="L2051" s="139" t="s">
        <v>1649</v>
      </c>
      <c r="M2051" s="139">
        <v>28</v>
      </c>
      <c r="N2051" s="139" t="s">
        <v>1273</v>
      </c>
    </row>
    <row r="2052" spans="1:14" ht="15.75" customHeight="1">
      <c r="A2052" s="139">
        <v>2018</v>
      </c>
      <c r="B2052" s="100" t="s">
        <v>188</v>
      </c>
      <c r="C2052" s="139" t="s">
        <v>1655</v>
      </c>
      <c r="D2052" s="139">
        <v>1010531</v>
      </c>
      <c r="E2052" s="139" t="s">
        <v>1656</v>
      </c>
      <c r="F2052" s="139">
        <v>40.721330000000002</v>
      </c>
      <c r="G2052" s="139">
        <v>-85.203119999999998</v>
      </c>
      <c r="H2052" s="139" t="s">
        <v>1657</v>
      </c>
      <c r="I2052" s="139" t="s">
        <v>1658</v>
      </c>
      <c r="J2052" s="139" t="s">
        <v>39</v>
      </c>
      <c r="K2052" s="139">
        <v>46714</v>
      </c>
      <c r="L2052" s="139" t="s">
        <v>1659</v>
      </c>
      <c r="M2052" s="139">
        <v>14</v>
      </c>
      <c r="N2052" s="139" t="s">
        <v>1054</v>
      </c>
    </row>
    <row r="2053" spans="1:14" ht="15.75" customHeight="1">
      <c r="A2053" s="139">
        <v>2018</v>
      </c>
      <c r="B2053" s="100" t="s">
        <v>188</v>
      </c>
      <c r="C2053" s="139" t="s">
        <v>1660</v>
      </c>
      <c r="D2053" s="139">
        <v>1004729</v>
      </c>
      <c r="E2053" s="139" t="s">
        <v>1661</v>
      </c>
      <c r="F2053" s="139">
        <v>40.635370000000002</v>
      </c>
      <c r="G2053" s="139">
        <v>-80.449029999999993</v>
      </c>
      <c r="H2053" s="139" t="s">
        <v>1662</v>
      </c>
      <c r="I2053" s="139" t="s">
        <v>1372</v>
      </c>
      <c r="J2053" s="139" t="s">
        <v>103</v>
      </c>
      <c r="K2053" s="139">
        <v>15059</v>
      </c>
      <c r="L2053" s="139" t="s">
        <v>1547</v>
      </c>
      <c r="M2053" s="139">
        <v>8</v>
      </c>
      <c r="N2053" s="139" t="s">
        <v>1054</v>
      </c>
    </row>
    <row r="2054" spans="1:14" ht="15.75" customHeight="1">
      <c r="A2054" s="139">
        <v>2018</v>
      </c>
      <c r="B2054" s="100" t="s">
        <v>188</v>
      </c>
      <c r="C2054" s="139" t="s">
        <v>1663</v>
      </c>
      <c r="D2054" s="139">
        <v>1006161</v>
      </c>
      <c r="E2054" s="139" t="s">
        <v>1664</v>
      </c>
      <c r="F2054" s="139">
        <v>30.148195999999999</v>
      </c>
      <c r="G2054" s="139">
        <v>-90.909295999999998</v>
      </c>
      <c r="H2054" s="139" t="s">
        <v>1665</v>
      </c>
      <c r="I2054" s="139" t="s">
        <v>1666</v>
      </c>
      <c r="J2054" s="139" t="s">
        <v>50</v>
      </c>
      <c r="K2054" s="139">
        <v>70738</v>
      </c>
      <c r="L2054" s="139" t="s">
        <v>1300</v>
      </c>
      <c r="M2054" s="139">
        <v>130</v>
      </c>
      <c r="N2054" s="139" t="s">
        <v>1054</v>
      </c>
    </row>
    <row r="2055" spans="1:14" ht="15.75" customHeight="1">
      <c r="A2055" s="139">
        <v>2018</v>
      </c>
      <c r="B2055" s="100" t="s">
        <v>188</v>
      </c>
      <c r="C2055" s="139" t="s">
        <v>1667</v>
      </c>
      <c r="D2055" s="139">
        <v>1005826</v>
      </c>
      <c r="E2055" s="139" t="s">
        <v>1668</v>
      </c>
      <c r="F2055" s="139">
        <v>34.641620000000003</v>
      </c>
      <c r="G2055" s="139">
        <v>-87.052030000000002</v>
      </c>
      <c r="H2055" s="139" t="s">
        <v>1669</v>
      </c>
      <c r="I2055" s="139" t="s">
        <v>1670</v>
      </c>
      <c r="J2055" s="139" t="s">
        <v>3</v>
      </c>
      <c r="K2055" s="139">
        <v>35601</v>
      </c>
      <c r="L2055" s="139" t="s">
        <v>1671</v>
      </c>
      <c r="M2055" s="139">
        <v>25</v>
      </c>
      <c r="N2055" s="139" t="s">
        <v>1054</v>
      </c>
    </row>
    <row r="2056" spans="1:14" ht="15.75" customHeight="1">
      <c r="A2056" s="139">
        <v>2018</v>
      </c>
      <c r="B2056" s="100" t="s">
        <v>188</v>
      </c>
      <c r="C2056" s="139" t="s">
        <v>1672</v>
      </c>
      <c r="D2056" s="139">
        <v>1012036</v>
      </c>
      <c r="E2056" s="139" t="s">
        <v>1673</v>
      </c>
      <c r="F2056" s="139">
        <v>41.19502</v>
      </c>
      <c r="G2056" s="139">
        <v>-96.483680000000007</v>
      </c>
      <c r="H2056" s="139" t="s">
        <v>1674</v>
      </c>
      <c r="I2056" s="139" t="s">
        <v>1675</v>
      </c>
      <c r="J2056" s="139" t="s">
        <v>73</v>
      </c>
      <c r="K2056" s="139">
        <v>68041</v>
      </c>
      <c r="L2056" s="139" t="s">
        <v>1676</v>
      </c>
      <c r="M2056" s="139">
        <v>13</v>
      </c>
      <c r="N2056" s="139" t="s">
        <v>1054</v>
      </c>
    </row>
    <row r="2057" spans="1:14" ht="15.75" customHeight="1">
      <c r="A2057" s="139">
        <v>2018</v>
      </c>
      <c r="B2057" s="100" t="s">
        <v>188</v>
      </c>
      <c r="C2057" s="139" t="s">
        <v>1677</v>
      </c>
      <c r="D2057" s="139">
        <v>1003379</v>
      </c>
      <c r="E2057" s="139" t="s">
        <v>1678</v>
      </c>
      <c r="F2057" s="139">
        <v>40.065556000000001</v>
      </c>
      <c r="G2057" s="139">
        <v>-76.318332999999996</v>
      </c>
      <c r="H2057" s="139" t="s">
        <v>1679</v>
      </c>
      <c r="I2057" s="139" t="s">
        <v>1484</v>
      </c>
      <c r="J2057" s="139" t="s">
        <v>103</v>
      </c>
      <c r="K2057" s="139">
        <v>17604</v>
      </c>
      <c r="L2057" s="139" t="s">
        <v>1493</v>
      </c>
      <c r="M2057" s="139">
        <v>59</v>
      </c>
      <c r="N2057" s="139" t="s">
        <v>1054</v>
      </c>
    </row>
    <row r="2058" spans="1:14" ht="15.75" customHeight="1">
      <c r="A2058" s="139">
        <v>2018</v>
      </c>
      <c r="B2058" s="100" t="s">
        <v>188</v>
      </c>
      <c r="C2058" s="139" t="s">
        <v>1680</v>
      </c>
      <c r="D2058" s="139">
        <v>1012374</v>
      </c>
      <c r="E2058" s="139" t="s">
        <v>1681</v>
      </c>
      <c r="F2058" s="139">
        <v>33.450707000000001</v>
      </c>
      <c r="G2058" s="139">
        <v>-94.134355999999997</v>
      </c>
      <c r="H2058" s="139" t="s">
        <v>1682</v>
      </c>
      <c r="I2058" s="139" t="s">
        <v>1683</v>
      </c>
      <c r="J2058" s="139" t="s">
        <v>115</v>
      </c>
      <c r="K2058" s="139">
        <v>75501</v>
      </c>
      <c r="L2058" s="139" t="s">
        <v>1684</v>
      </c>
      <c r="M2058" s="139">
        <v>25</v>
      </c>
      <c r="N2058" s="139" t="s">
        <v>1054</v>
      </c>
    </row>
    <row r="2059" spans="1:14" ht="15.75" customHeight="1">
      <c r="A2059" s="139">
        <v>2018</v>
      </c>
      <c r="B2059" s="100" t="s">
        <v>188</v>
      </c>
      <c r="C2059" s="139" t="s">
        <v>1685</v>
      </c>
      <c r="D2059" s="139">
        <v>1001859</v>
      </c>
      <c r="E2059" s="139" t="s">
        <v>1686</v>
      </c>
      <c r="F2059" s="139">
        <v>39.280230000000003</v>
      </c>
      <c r="G2059" s="139">
        <v>-76.571119999999993</v>
      </c>
      <c r="H2059" s="139" t="s">
        <v>1687</v>
      </c>
      <c r="I2059" s="139" t="s">
        <v>1688</v>
      </c>
      <c r="J2059" s="139" t="s">
        <v>55</v>
      </c>
      <c r="K2059" s="139">
        <v>21230</v>
      </c>
      <c r="L2059" s="139" t="s">
        <v>1358</v>
      </c>
      <c r="M2059" s="139">
        <v>60</v>
      </c>
      <c r="N2059" s="139" t="s">
        <v>1054</v>
      </c>
    </row>
    <row r="2060" spans="1:14" ht="15.75" customHeight="1">
      <c r="A2060" s="139">
        <v>2018</v>
      </c>
      <c r="B2060" s="100" t="s">
        <v>188</v>
      </c>
      <c r="C2060" s="139" t="s">
        <v>1689</v>
      </c>
      <c r="D2060" s="139">
        <v>1001861</v>
      </c>
      <c r="E2060" s="139" t="s">
        <v>1690</v>
      </c>
      <c r="F2060" s="139">
        <v>40.925640000000001</v>
      </c>
      <c r="G2060" s="139">
        <v>-73.904650000000004</v>
      </c>
      <c r="H2060" s="139" t="s">
        <v>1691</v>
      </c>
      <c r="I2060" s="139" t="s">
        <v>1692</v>
      </c>
      <c r="J2060" s="139" t="s">
        <v>87</v>
      </c>
      <c r="K2060" s="139">
        <v>10705</v>
      </c>
      <c r="L2060" s="139" t="s">
        <v>1358</v>
      </c>
      <c r="M2060" s="139">
        <v>53</v>
      </c>
      <c r="N2060" s="139" t="s">
        <v>1054</v>
      </c>
    </row>
    <row r="2061" spans="1:14" ht="15.75" customHeight="1">
      <c r="A2061" s="139">
        <v>2018</v>
      </c>
      <c r="B2061" s="100" t="s">
        <v>188</v>
      </c>
      <c r="C2061" s="139" t="s">
        <v>1693</v>
      </c>
      <c r="D2061" s="139">
        <v>1005814</v>
      </c>
      <c r="E2061" s="139" t="s">
        <v>1694</v>
      </c>
      <c r="F2061" s="139">
        <v>33.248393999999998</v>
      </c>
      <c r="G2061" s="139">
        <v>-81.484959000000003</v>
      </c>
      <c r="H2061" s="139" t="s">
        <v>1695</v>
      </c>
      <c r="I2061" s="139" t="s">
        <v>1696</v>
      </c>
      <c r="J2061" s="139" t="s">
        <v>107</v>
      </c>
      <c r="K2061" s="139">
        <v>29812</v>
      </c>
      <c r="L2061" s="139" t="s">
        <v>1697</v>
      </c>
      <c r="M2061" s="139">
        <v>3</v>
      </c>
      <c r="N2061" s="139" t="s">
        <v>1698</v>
      </c>
    </row>
    <row r="2062" spans="1:14" ht="15.75" customHeight="1">
      <c r="A2062" s="139">
        <v>2018</v>
      </c>
      <c r="B2062" s="100" t="s">
        <v>188</v>
      </c>
      <c r="C2062" s="139" t="s">
        <v>1699</v>
      </c>
      <c r="D2062" s="139">
        <v>1004427</v>
      </c>
      <c r="E2062" s="139" t="s">
        <v>1700</v>
      </c>
      <c r="F2062" s="139">
        <v>41.687640000000002</v>
      </c>
      <c r="G2062" s="139">
        <v>-87.55444</v>
      </c>
      <c r="H2062" s="139" t="s">
        <v>1701</v>
      </c>
      <c r="I2062" s="139" t="s">
        <v>1702</v>
      </c>
      <c r="J2062" s="139" t="s">
        <v>36</v>
      </c>
      <c r="K2062" s="139">
        <v>60617</v>
      </c>
      <c r="L2062" s="139" t="s">
        <v>1697</v>
      </c>
      <c r="M2062" s="139">
        <v>3</v>
      </c>
      <c r="N2062" s="139" t="s">
        <v>1698</v>
      </c>
    </row>
    <row r="2063" spans="1:14" ht="15.75" customHeight="1">
      <c r="A2063" s="139">
        <v>2018</v>
      </c>
      <c r="B2063" s="100" t="s">
        <v>188</v>
      </c>
      <c r="C2063" s="139" t="s">
        <v>1703</v>
      </c>
      <c r="D2063" s="139">
        <v>1004723</v>
      </c>
      <c r="E2063" s="139" t="s">
        <v>1704</v>
      </c>
      <c r="F2063" s="139">
        <v>40.808331000000003</v>
      </c>
      <c r="G2063" s="139">
        <v>-75.583338999999995</v>
      </c>
      <c r="H2063" s="139" t="s">
        <v>1705</v>
      </c>
      <c r="I2063" s="139" t="s">
        <v>1706</v>
      </c>
      <c r="J2063" s="139" t="s">
        <v>103</v>
      </c>
      <c r="K2063" s="139">
        <v>18071</v>
      </c>
      <c r="L2063" s="139" t="s">
        <v>1697</v>
      </c>
      <c r="M2063" s="139">
        <v>16</v>
      </c>
      <c r="N2063" s="139" t="s">
        <v>1698</v>
      </c>
    </row>
    <row r="2064" spans="1:14" ht="15.75" customHeight="1">
      <c r="A2064" s="139">
        <v>2018</v>
      </c>
      <c r="B2064" s="100" t="s">
        <v>188</v>
      </c>
      <c r="C2064" s="139" t="s">
        <v>1707</v>
      </c>
      <c r="D2064" s="139">
        <v>1004997</v>
      </c>
      <c r="E2064" s="139" t="s">
        <v>1708</v>
      </c>
      <c r="F2064" s="139">
        <v>35.869590000000002</v>
      </c>
      <c r="G2064" s="139">
        <v>-84.695760000000007</v>
      </c>
      <c r="H2064" s="139" t="s">
        <v>1709</v>
      </c>
      <c r="I2064" s="139" t="s">
        <v>1710</v>
      </c>
      <c r="J2064" s="139" t="s">
        <v>113</v>
      </c>
      <c r="K2064" s="139">
        <v>37854</v>
      </c>
      <c r="L2064" s="139" t="s">
        <v>1697</v>
      </c>
      <c r="M2064" s="139">
        <v>1</v>
      </c>
      <c r="N2064" s="139" t="s">
        <v>1698</v>
      </c>
    </row>
    <row r="2065" spans="1:14" ht="15.75" customHeight="1">
      <c r="A2065" s="139">
        <v>2018</v>
      </c>
      <c r="B2065" s="100" t="s">
        <v>188</v>
      </c>
      <c r="C2065" s="139" t="s">
        <v>1711</v>
      </c>
      <c r="D2065" s="139">
        <v>1003757</v>
      </c>
      <c r="E2065" s="139" t="s">
        <v>1712</v>
      </c>
      <c r="F2065" s="139">
        <v>38.703159999999997</v>
      </c>
      <c r="G2065" s="139">
        <v>-90.158809000000005</v>
      </c>
      <c r="H2065" s="139" t="s">
        <v>1713</v>
      </c>
      <c r="I2065" s="139" t="s">
        <v>1214</v>
      </c>
      <c r="J2065" s="139" t="s">
        <v>36</v>
      </c>
      <c r="K2065" s="139">
        <v>62040</v>
      </c>
      <c r="L2065" s="139" t="s">
        <v>1714</v>
      </c>
      <c r="M2065" s="139">
        <v>12</v>
      </c>
      <c r="N2065" s="139" t="s">
        <v>1054</v>
      </c>
    </row>
    <row r="2066" spans="1:14" ht="15.75" customHeight="1">
      <c r="A2066" s="139">
        <v>2018</v>
      </c>
      <c r="B2066" s="100" t="s">
        <v>188</v>
      </c>
      <c r="C2066" s="139" t="s">
        <v>1715</v>
      </c>
      <c r="D2066" s="139">
        <v>1003759</v>
      </c>
      <c r="E2066" s="139" t="s">
        <v>1716</v>
      </c>
      <c r="F2066" s="139">
        <v>42.530700000000003</v>
      </c>
      <c r="G2066" s="139">
        <v>-71.14958</v>
      </c>
      <c r="H2066" s="139" t="s">
        <v>1717</v>
      </c>
      <c r="I2066" s="139" t="s">
        <v>1718</v>
      </c>
      <c r="J2066" s="139" t="s">
        <v>58</v>
      </c>
      <c r="K2066" s="139">
        <v>1887</v>
      </c>
      <c r="L2066" s="139" t="s">
        <v>1367</v>
      </c>
      <c r="M2066" s="139">
        <v>1494</v>
      </c>
      <c r="N2066" s="139" t="s">
        <v>1368</v>
      </c>
    </row>
    <row r="2067" spans="1:14" ht="15.75" customHeight="1">
      <c r="A2067" s="139">
        <v>2018</v>
      </c>
      <c r="B2067" s="100" t="s">
        <v>188</v>
      </c>
      <c r="C2067" s="139" t="s">
        <v>1719</v>
      </c>
      <c r="D2067" s="139">
        <v>1002181</v>
      </c>
      <c r="E2067" s="139" t="s">
        <v>1720</v>
      </c>
      <c r="F2067" s="139">
        <v>42.122346999999998</v>
      </c>
      <c r="G2067" s="139">
        <v>-76.813114999999996</v>
      </c>
      <c r="H2067" s="139" t="s">
        <v>1721</v>
      </c>
      <c r="I2067" s="139" t="s">
        <v>1722</v>
      </c>
      <c r="J2067" s="139" t="s">
        <v>87</v>
      </c>
      <c r="K2067" s="139">
        <v>14903</v>
      </c>
      <c r="L2067" s="139" t="s">
        <v>1723</v>
      </c>
      <c r="M2067" s="139">
        <v>38</v>
      </c>
      <c r="N2067" s="139" t="s">
        <v>1050</v>
      </c>
    </row>
    <row r="2068" spans="1:14" ht="15.75" customHeight="1">
      <c r="A2068" s="139">
        <v>2018</v>
      </c>
      <c r="B2068" s="100" t="s">
        <v>188</v>
      </c>
      <c r="C2068" s="139" t="s">
        <v>1724</v>
      </c>
      <c r="D2068" s="139">
        <v>1004943</v>
      </c>
      <c r="E2068" s="139" t="s">
        <v>1725</v>
      </c>
      <c r="F2068" s="139">
        <v>32.586745000000001</v>
      </c>
      <c r="G2068" s="139">
        <v>-83.591784000000004</v>
      </c>
      <c r="H2068" s="139" t="s">
        <v>1726</v>
      </c>
      <c r="I2068" s="139" t="s">
        <v>1086</v>
      </c>
      <c r="J2068" s="139" t="s">
        <v>28</v>
      </c>
      <c r="K2068" s="139">
        <v>31088</v>
      </c>
      <c r="L2068" s="139" t="s">
        <v>1723</v>
      </c>
      <c r="M2068" s="139">
        <v>38</v>
      </c>
      <c r="N2068" s="139" t="s">
        <v>1050</v>
      </c>
    </row>
    <row r="2069" spans="1:14" ht="15.75" customHeight="1">
      <c r="A2069" s="139">
        <v>2018</v>
      </c>
      <c r="B2069" s="100" t="s">
        <v>188</v>
      </c>
      <c r="C2069" s="139" t="s">
        <v>1727</v>
      </c>
      <c r="D2069" s="139">
        <v>1005074</v>
      </c>
      <c r="E2069" s="139" t="s">
        <v>1728</v>
      </c>
      <c r="F2069" s="139">
        <v>35.447778</v>
      </c>
      <c r="G2069" s="139">
        <v>-95.962778</v>
      </c>
      <c r="H2069" s="139" t="s">
        <v>1729</v>
      </c>
      <c r="I2069" s="139" t="s">
        <v>1730</v>
      </c>
      <c r="J2069" s="139" t="s">
        <v>98</v>
      </c>
      <c r="K2069" s="139">
        <v>74437</v>
      </c>
      <c r="L2069" s="139" t="s">
        <v>1723</v>
      </c>
      <c r="M2069" s="139">
        <v>31</v>
      </c>
      <c r="N2069" s="139" t="s">
        <v>1050</v>
      </c>
    </row>
    <row r="2070" spans="1:14" ht="15.75" customHeight="1">
      <c r="A2070" s="139">
        <v>2018</v>
      </c>
      <c r="B2070" s="100" t="s">
        <v>188</v>
      </c>
      <c r="C2070" s="139" t="s">
        <v>1731</v>
      </c>
      <c r="D2070" s="139">
        <v>1004941</v>
      </c>
      <c r="E2070" s="139" t="s">
        <v>1732</v>
      </c>
      <c r="F2070" s="139">
        <v>30.349681</v>
      </c>
      <c r="G2070" s="139">
        <v>-81.712584000000007</v>
      </c>
      <c r="H2070" s="139" t="s">
        <v>1428</v>
      </c>
      <c r="I2070" s="139" t="s">
        <v>1429</v>
      </c>
      <c r="J2070" s="139" t="s">
        <v>26</v>
      </c>
      <c r="K2070" s="139">
        <v>32254</v>
      </c>
      <c r="L2070" s="139" t="s">
        <v>1723</v>
      </c>
      <c r="M2070" s="139">
        <v>27</v>
      </c>
      <c r="N2070" s="139" t="s">
        <v>1050</v>
      </c>
    </row>
    <row r="2071" spans="1:14" ht="15.75" customHeight="1">
      <c r="A2071" s="139">
        <v>2018</v>
      </c>
      <c r="B2071" s="100" t="s">
        <v>188</v>
      </c>
      <c r="C2071" s="139" t="s">
        <v>1733</v>
      </c>
      <c r="D2071" s="139">
        <v>1004942</v>
      </c>
      <c r="E2071" s="139" t="s">
        <v>1734</v>
      </c>
      <c r="F2071" s="139">
        <v>44.798729999999999</v>
      </c>
      <c r="G2071" s="139">
        <v>-93.467039999999997</v>
      </c>
      <c r="H2071" s="139" t="s">
        <v>1735</v>
      </c>
      <c r="I2071" s="139" t="s">
        <v>1497</v>
      </c>
      <c r="J2071" s="139" t="s">
        <v>62</v>
      </c>
      <c r="K2071" s="139">
        <v>55379</v>
      </c>
      <c r="L2071" s="139" t="s">
        <v>1723</v>
      </c>
      <c r="M2071" s="139">
        <v>29</v>
      </c>
      <c r="N2071" s="139" t="s">
        <v>1050</v>
      </c>
    </row>
    <row r="2072" spans="1:14" ht="15.75" customHeight="1">
      <c r="A2072" s="139">
        <v>2018</v>
      </c>
      <c r="B2072" s="100" t="s">
        <v>188</v>
      </c>
      <c r="C2072" s="139" t="s">
        <v>1736</v>
      </c>
      <c r="D2072" s="139">
        <v>1002178</v>
      </c>
      <c r="E2072" s="139" t="s">
        <v>1737</v>
      </c>
      <c r="F2072" s="139">
        <v>39.125</v>
      </c>
      <c r="G2072" s="139">
        <v>-84.855450000000005</v>
      </c>
      <c r="H2072" s="139" t="s">
        <v>1738</v>
      </c>
      <c r="I2072" s="139" t="s">
        <v>1739</v>
      </c>
      <c r="J2072" s="139" t="s">
        <v>39</v>
      </c>
      <c r="K2072" s="139">
        <v>47025</v>
      </c>
      <c r="L2072" s="139" t="s">
        <v>1723</v>
      </c>
      <c r="M2072" s="139">
        <v>17</v>
      </c>
      <c r="N2072" s="139" t="s">
        <v>1050</v>
      </c>
    </row>
    <row r="2073" spans="1:14" ht="15.75" customHeight="1">
      <c r="A2073" s="139">
        <v>2018</v>
      </c>
      <c r="B2073" s="100" t="s">
        <v>188</v>
      </c>
      <c r="C2073" s="139" t="s">
        <v>1740</v>
      </c>
      <c r="D2073" s="139">
        <v>1003564</v>
      </c>
      <c r="E2073" s="139" t="s">
        <v>1741</v>
      </c>
      <c r="F2073" s="139">
        <v>31.769449999999999</v>
      </c>
      <c r="G2073" s="139">
        <v>-106.41426</v>
      </c>
      <c r="H2073" s="139" t="s">
        <v>1742</v>
      </c>
      <c r="I2073" s="139" t="s">
        <v>1743</v>
      </c>
      <c r="J2073" s="139" t="s">
        <v>115</v>
      </c>
      <c r="K2073" s="139">
        <v>79905</v>
      </c>
      <c r="L2073" s="139" t="s">
        <v>1744</v>
      </c>
      <c r="M2073" s="139">
        <v>2880</v>
      </c>
      <c r="N2073" s="139" t="s">
        <v>1745</v>
      </c>
    </row>
    <row r="2074" spans="1:14" ht="15.75" customHeight="1">
      <c r="A2074" s="139">
        <v>2018</v>
      </c>
      <c r="B2074" s="100" t="s">
        <v>188</v>
      </c>
      <c r="C2074" s="139" t="s">
        <v>1746</v>
      </c>
      <c r="D2074" s="139">
        <v>1002037</v>
      </c>
      <c r="E2074" s="139" t="s">
        <v>1747</v>
      </c>
      <c r="F2074" s="139">
        <v>38.5961</v>
      </c>
      <c r="G2074" s="139">
        <v>-90.212800000000001</v>
      </c>
      <c r="H2074" s="139" t="s">
        <v>1748</v>
      </c>
      <c r="I2074" s="139" t="s">
        <v>1749</v>
      </c>
      <c r="J2074" s="139" t="s">
        <v>68</v>
      </c>
      <c r="K2074" s="139">
        <v>63118</v>
      </c>
      <c r="L2074" s="139" t="s">
        <v>1403</v>
      </c>
      <c r="M2074" s="139">
        <v>72</v>
      </c>
      <c r="N2074" s="139" t="s">
        <v>1133</v>
      </c>
    </row>
    <row r="2075" spans="1:14" ht="15.75" customHeight="1">
      <c r="A2075" s="139">
        <v>2018</v>
      </c>
      <c r="B2075" s="100" t="s">
        <v>188</v>
      </c>
      <c r="C2075" s="139" t="s">
        <v>1750</v>
      </c>
      <c r="D2075" s="139">
        <v>1012992</v>
      </c>
      <c r="E2075" s="139" t="s">
        <v>1751</v>
      </c>
      <c r="F2075" s="139">
        <v>43.596395000000001</v>
      </c>
      <c r="G2075" s="139">
        <v>-116.534622</v>
      </c>
      <c r="H2075" s="139" t="s">
        <v>1752</v>
      </c>
      <c r="I2075" s="139" t="s">
        <v>1753</v>
      </c>
      <c r="J2075" s="139" t="s">
        <v>34</v>
      </c>
      <c r="K2075" s="139">
        <v>83687</v>
      </c>
      <c r="L2075" s="139" t="s">
        <v>1754</v>
      </c>
      <c r="M2075" s="139">
        <v>1</v>
      </c>
      <c r="N2075" s="139" t="s">
        <v>1368</v>
      </c>
    </row>
    <row r="2076" spans="1:14" ht="15.75" customHeight="1">
      <c r="A2076" s="139">
        <v>2018</v>
      </c>
      <c r="B2076" s="100" t="s">
        <v>188</v>
      </c>
      <c r="C2076" s="139" t="s">
        <v>1755</v>
      </c>
      <c r="D2076" s="139">
        <v>1006951</v>
      </c>
      <c r="E2076" s="139" t="s">
        <v>1756</v>
      </c>
      <c r="F2076" s="139">
        <v>39.90428</v>
      </c>
      <c r="G2076" s="139">
        <v>-82.946089999999998</v>
      </c>
      <c r="H2076" s="139" t="s">
        <v>1757</v>
      </c>
      <c r="I2076" s="139" t="s">
        <v>1407</v>
      </c>
      <c r="J2076" s="139" t="s">
        <v>95</v>
      </c>
      <c r="K2076" s="139">
        <v>43207</v>
      </c>
      <c r="L2076" s="139" t="s">
        <v>1467</v>
      </c>
      <c r="M2076" s="139">
        <v>16</v>
      </c>
      <c r="N2076" s="139" t="s">
        <v>1054</v>
      </c>
    </row>
    <row r="2077" spans="1:14" ht="15.75" customHeight="1">
      <c r="A2077" s="139">
        <v>2018</v>
      </c>
      <c r="B2077" s="100" t="s">
        <v>188</v>
      </c>
      <c r="C2077" s="139" t="s">
        <v>1758</v>
      </c>
      <c r="D2077" s="139">
        <v>1000895</v>
      </c>
      <c r="E2077" s="139" t="s">
        <v>1759</v>
      </c>
      <c r="F2077" s="139">
        <v>41.608694</v>
      </c>
      <c r="G2077" s="139">
        <v>-87.337221999999997</v>
      </c>
      <c r="H2077" s="139" t="s">
        <v>1760</v>
      </c>
      <c r="I2077" s="139" t="s">
        <v>1761</v>
      </c>
      <c r="J2077" s="139" t="s">
        <v>39</v>
      </c>
      <c r="K2077" s="139">
        <v>46402</v>
      </c>
      <c r="L2077" s="139" t="s">
        <v>1467</v>
      </c>
      <c r="M2077" s="139">
        <v>6</v>
      </c>
      <c r="N2077" s="139" t="s">
        <v>1054</v>
      </c>
    </row>
    <row r="2078" spans="1:14" ht="15.75" customHeight="1">
      <c r="A2078" s="139">
        <v>2018</v>
      </c>
      <c r="B2078" s="100" t="s">
        <v>188</v>
      </c>
      <c r="C2078" s="139" t="s">
        <v>1762</v>
      </c>
      <c r="D2078" s="139">
        <v>1000260</v>
      </c>
      <c r="E2078" s="139" t="s">
        <v>1763</v>
      </c>
      <c r="F2078" s="139">
        <v>40.421999999999997</v>
      </c>
      <c r="G2078" s="139">
        <v>-80.595500000000001</v>
      </c>
      <c r="H2078" s="139" t="s">
        <v>1764</v>
      </c>
      <c r="I2078" s="139" t="s">
        <v>1765</v>
      </c>
      <c r="J2078" s="139" t="s">
        <v>129</v>
      </c>
      <c r="K2078" s="139">
        <v>26062</v>
      </c>
      <c r="L2078" s="139" t="s">
        <v>1467</v>
      </c>
      <c r="M2078" s="139">
        <v>93</v>
      </c>
      <c r="N2078" s="139" t="s">
        <v>1054</v>
      </c>
    </row>
    <row r="2079" spans="1:14" ht="15.75" customHeight="1">
      <c r="A2079" s="139">
        <v>2018</v>
      </c>
      <c r="B2079" s="100" t="s">
        <v>188</v>
      </c>
      <c r="C2079" s="139" t="s">
        <v>1766</v>
      </c>
      <c r="D2079" s="139">
        <v>1003476</v>
      </c>
      <c r="E2079" s="139" t="s">
        <v>1767</v>
      </c>
      <c r="F2079" s="139">
        <v>39.169552000000003</v>
      </c>
      <c r="G2079" s="139">
        <v>-91.879288000000003</v>
      </c>
      <c r="H2079" s="139" t="s">
        <v>449</v>
      </c>
      <c r="I2079" s="139" t="s">
        <v>1768</v>
      </c>
      <c r="J2079" s="139" t="s">
        <v>68</v>
      </c>
      <c r="K2079" s="139">
        <v>65265</v>
      </c>
      <c r="L2079" s="139" t="s">
        <v>1152</v>
      </c>
      <c r="M2079" s="139">
        <v>18</v>
      </c>
      <c r="N2079" s="139" t="s">
        <v>1054</v>
      </c>
    </row>
    <row r="2080" spans="1:14" ht="15.75" customHeight="1">
      <c r="A2080" s="139">
        <v>2018</v>
      </c>
      <c r="B2080" s="100" t="s">
        <v>188</v>
      </c>
      <c r="C2080" s="139" t="s">
        <v>1769</v>
      </c>
      <c r="D2080" s="139">
        <v>1005661</v>
      </c>
      <c r="E2080" s="139" t="s">
        <v>1770</v>
      </c>
      <c r="F2080" s="139">
        <v>39.8675</v>
      </c>
      <c r="G2080" s="139">
        <v>-88.885000000000005</v>
      </c>
      <c r="H2080" s="139" t="s">
        <v>1771</v>
      </c>
      <c r="I2080" s="139" t="s">
        <v>1772</v>
      </c>
      <c r="J2080" s="139" t="s">
        <v>36</v>
      </c>
      <c r="K2080" s="139">
        <v>62521</v>
      </c>
      <c r="L2080" s="139" t="s">
        <v>1152</v>
      </c>
      <c r="M2080" s="139">
        <v>20676</v>
      </c>
      <c r="N2080" s="139" t="s">
        <v>1773</v>
      </c>
    </row>
    <row r="2081" spans="1:14" ht="15.75" customHeight="1">
      <c r="A2081" s="139">
        <v>2018</v>
      </c>
      <c r="B2081" s="100" t="s">
        <v>188</v>
      </c>
      <c r="C2081" s="139" t="s">
        <v>1774</v>
      </c>
      <c r="D2081" s="139">
        <v>1000466</v>
      </c>
      <c r="E2081" s="139" t="s">
        <v>1775</v>
      </c>
      <c r="F2081" s="139">
        <v>40.677599999999998</v>
      </c>
      <c r="G2081" s="139">
        <v>-89.606899999999996</v>
      </c>
      <c r="H2081" s="139" t="s">
        <v>1776</v>
      </c>
      <c r="I2081" s="139" t="s">
        <v>1777</v>
      </c>
      <c r="J2081" s="139" t="s">
        <v>36</v>
      </c>
      <c r="K2081" s="139">
        <v>61602</v>
      </c>
      <c r="L2081" s="139" t="s">
        <v>1152</v>
      </c>
      <c r="M2081" s="139">
        <v>278</v>
      </c>
      <c r="N2081" s="139" t="s">
        <v>1054</v>
      </c>
    </row>
    <row r="2082" spans="1:14" ht="15.75" customHeight="1">
      <c r="A2082" s="139">
        <v>2018</v>
      </c>
      <c r="B2082" s="100" t="s">
        <v>188</v>
      </c>
      <c r="C2082" s="139" t="s">
        <v>1778</v>
      </c>
      <c r="D2082" s="139">
        <v>1005286</v>
      </c>
      <c r="E2082" s="139" t="s">
        <v>1779</v>
      </c>
      <c r="F2082" s="139">
        <v>41.447600000000001</v>
      </c>
      <c r="G2082" s="139">
        <v>-81.675330000000002</v>
      </c>
      <c r="H2082" s="139" t="s">
        <v>1780</v>
      </c>
      <c r="I2082" s="139" t="s">
        <v>1781</v>
      </c>
      <c r="J2082" s="139" t="s">
        <v>95</v>
      </c>
      <c r="K2082" s="139">
        <v>44105</v>
      </c>
      <c r="L2082" s="139" t="s">
        <v>1493</v>
      </c>
      <c r="M2082" s="139">
        <v>49</v>
      </c>
      <c r="N2082" s="139" t="s">
        <v>1160</v>
      </c>
    </row>
    <row r="2083" spans="1:14" ht="15.75" customHeight="1">
      <c r="A2083" s="139">
        <v>2018</v>
      </c>
      <c r="B2083" s="100" t="s">
        <v>188</v>
      </c>
      <c r="C2083" s="139" t="s">
        <v>1782</v>
      </c>
      <c r="D2083" s="139">
        <v>1005833</v>
      </c>
      <c r="E2083" s="139" t="s">
        <v>1783</v>
      </c>
      <c r="F2083" s="139">
        <v>30.534915000000002</v>
      </c>
      <c r="G2083" s="139">
        <v>-91.418808999999996</v>
      </c>
      <c r="H2083" s="139" t="s">
        <v>1784</v>
      </c>
      <c r="I2083" s="139" t="s">
        <v>1785</v>
      </c>
      <c r="J2083" s="139" t="s">
        <v>50</v>
      </c>
      <c r="K2083" s="139">
        <v>70729</v>
      </c>
      <c r="L2083" s="139" t="s">
        <v>1786</v>
      </c>
      <c r="M2083" s="139">
        <v>429</v>
      </c>
      <c r="N2083" s="139" t="s">
        <v>1054</v>
      </c>
    </row>
    <row r="2084" spans="1:14" ht="15.75" customHeight="1">
      <c r="A2084" s="139">
        <v>2018</v>
      </c>
      <c r="B2084" s="100" t="s">
        <v>188</v>
      </c>
      <c r="C2084" s="139" t="s">
        <v>1787</v>
      </c>
      <c r="D2084" s="139">
        <v>1005835</v>
      </c>
      <c r="E2084" s="139" t="s">
        <v>1788</v>
      </c>
      <c r="F2084" s="139">
        <v>32.564860000000003</v>
      </c>
      <c r="G2084" s="139">
        <v>-88.199669999999998</v>
      </c>
      <c r="H2084" s="139" t="s">
        <v>1789</v>
      </c>
      <c r="I2084" s="139" t="s">
        <v>1790</v>
      </c>
      <c r="J2084" s="139" t="s">
        <v>3</v>
      </c>
      <c r="K2084" s="139">
        <v>35470</v>
      </c>
      <c r="L2084" s="139" t="s">
        <v>1786</v>
      </c>
      <c r="M2084" s="139">
        <v>445</v>
      </c>
      <c r="N2084" s="139" t="s">
        <v>1054</v>
      </c>
    </row>
    <row r="2085" spans="1:14" ht="15.75" customHeight="1">
      <c r="A2085" s="139">
        <v>2018</v>
      </c>
      <c r="B2085" s="100" t="s">
        <v>188</v>
      </c>
      <c r="C2085" s="139" t="s">
        <v>1791</v>
      </c>
      <c r="D2085" s="139">
        <v>1002800</v>
      </c>
      <c r="E2085" s="139" t="s">
        <v>1792</v>
      </c>
      <c r="F2085" s="139">
        <v>38.0381</v>
      </c>
      <c r="G2085" s="139">
        <v>-85.715299999999999</v>
      </c>
      <c r="H2085" s="139" t="s">
        <v>1793</v>
      </c>
      <c r="I2085" s="139" t="s">
        <v>1794</v>
      </c>
      <c r="J2085" s="139" t="s">
        <v>47</v>
      </c>
      <c r="K2085" s="139">
        <v>40165</v>
      </c>
      <c r="L2085" s="139" t="s">
        <v>1786</v>
      </c>
      <c r="M2085" s="139">
        <v>97</v>
      </c>
      <c r="N2085" s="139" t="s">
        <v>1054</v>
      </c>
    </row>
    <row r="2086" spans="1:14" ht="15.75" customHeight="1">
      <c r="A2086" s="139">
        <v>2018</v>
      </c>
      <c r="B2086" s="100" t="s">
        <v>188</v>
      </c>
      <c r="C2086" s="139" t="s">
        <v>1795</v>
      </c>
      <c r="D2086" s="139">
        <v>1012548</v>
      </c>
      <c r="E2086" s="139" t="s">
        <v>1796</v>
      </c>
      <c r="F2086" s="139">
        <v>34.769447</v>
      </c>
      <c r="G2086" s="139">
        <v>-119.048301</v>
      </c>
      <c r="H2086" s="139" t="s">
        <v>1797</v>
      </c>
      <c r="I2086" s="139" t="s">
        <v>1798</v>
      </c>
      <c r="J2086" s="139" t="s">
        <v>15</v>
      </c>
      <c r="K2086" s="139">
        <v>93225</v>
      </c>
      <c r="L2086" s="139" t="s">
        <v>1786</v>
      </c>
      <c r="M2086" s="139">
        <v>14</v>
      </c>
      <c r="N2086" s="139" t="s">
        <v>1054</v>
      </c>
    </row>
    <row r="2087" spans="1:14" ht="15.75" customHeight="1">
      <c r="A2087" s="139">
        <v>2018</v>
      </c>
      <c r="B2087" s="100" t="s">
        <v>188</v>
      </c>
      <c r="C2087" s="139" t="s">
        <v>1799</v>
      </c>
      <c r="D2087" s="139">
        <v>1013060</v>
      </c>
      <c r="E2087" s="139" t="s">
        <v>1800</v>
      </c>
      <c r="F2087" s="139">
        <v>39.525370000000002</v>
      </c>
      <c r="G2087" s="139">
        <v>-86.377859999999998</v>
      </c>
      <c r="H2087" s="139" t="s">
        <v>1801</v>
      </c>
      <c r="I2087" s="139" t="s">
        <v>1670</v>
      </c>
      <c r="J2087" s="139" t="s">
        <v>39</v>
      </c>
      <c r="K2087" s="139">
        <v>46158</v>
      </c>
      <c r="L2087" s="139" t="s">
        <v>1786</v>
      </c>
      <c r="M2087" s="139">
        <v>162</v>
      </c>
      <c r="N2087" s="139" t="s">
        <v>1054</v>
      </c>
    </row>
    <row r="2088" spans="1:14" ht="15.75" customHeight="1">
      <c r="A2088" s="139">
        <v>2018</v>
      </c>
      <c r="B2088" s="100" t="s">
        <v>188</v>
      </c>
      <c r="C2088" s="139" t="s">
        <v>1802</v>
      </c>
      <c r="D2088" s="139">
        <v>1002504</v>
      </c>
      <c r="E2088" s="139" t="s">
        <v>1803</v>
      </c>
      <c r="F2088" s="139">
        <v>39.407780000000002</v>
      </c>
      <c r="G2088" s="139">
        <v>-75.218890000000002</v>
      </c>
      <c r="H2088" s="139" t="s">
        <v>1804</v>
      </c>
      <c r="I2088" s="139" t="s">
        <v>1805</v>
      </c>
      <c r="J2088" s="139" t="s">
        <v>81</v>
      </c>
      <c r="K2088" s="139">
        <v>8302</v>
      </c>
      <c r="L2088" s="139" t="s">
        <v>1806</v>
      </c>
      <c r="M2088" s="139">
        <v>22</v>
      </c>
      <c r="N2088" s="139" t="s">
        <v>1050</v>
      </c>
    </row>
    <row r="2089" spans="1:14" ht="15.75" customHeight="1">
      <c r="A2089" s="139">
        <v>2018</v>
      </c>
      <c r="B2089" s="100" t="s">
        <v>188</v>
      </c>
      <c r="C2089" s="139" t="s">
        <v>1807</v>
      </c>
      <c r="D2089" s="139">
        <v>1005977</v>
      </c>
      <c r="E2089" s="139" t="s">
        <v>1808</v>
      </c>
      <c r="F2089" s="139">
        <v>42.662599999999998</v>
      </c>
      <c r="G2089" s="139">
        <v>-88.290599999999998</v>
      </c>
      <c r="H2089" s="139" t="s">
        <v>1809</v>
      </c>
      <c r="I2089" s="139" t="s">
        <v>1810</v>
      </c>
      <c r="J2089" s="139" t="s">
        <v>132</v>
      </c>
      <c r="K2089" s="139">
        <v>53105</v>
      </c>
      <c r="L2089" s="139" t="s">
        <v>1806</v>
      </c>
      <c r="M2089" s="139">
        <v>30</v>
      </c>
      <c r="N2089" s="139" t="s">
        <v>1050</v>
      </c>
    </row>
    <row r="2090" spans="1:14" ht="15.75" customHeight="1">
      <c r="A2090" s="139">
        <v>2018</v>
      </c>
      <c r="B2090" s="100" t="s">
        <v>188</v>
      </c>
      <c r="C2090" s="139" t="s">
        <v>1811</v>
      </c>
      <c r="D2090" s="139">
        <v>1000105</v>
      </c>
      <c r="E2090" s="139" t="s">
        <v>1812</v>
      </c>
      <c r="F2090" s="139">
        <v>41.642119999999998</v>
      </c>
      <c r="G2090" s="139">
        <v>-87.59966</v>
      </c>
      <c r="H2090" s="139" t="s">
        <v>1813</v>
      </c>
      <c r="I2090" s="139" t="s">
        <v>1702</v>
      </c>
      <c r="J2090" s="139" t="s">
        <v>36</v>
      </c>
      <c r="K2090" s="139">
        <v>60419</v>
      </c>
      <c r="L2090" s="139" t="s">
        <v>1806</v>
      </c>
      <c r="M2090" s="139">
        <v>32</v>
      </c>
      <c r="N2090" s="139" t="s">
        <v>1050</v>
      </c>
    </row>
    <row r="2091" spans="1:14" ht="15.75" customHeight="1">
      <c r="A2091" s="139">
        <v>2018</v>
      </c>
      <c r="B2091" s="100" t="s">
        <v>188</v>
      </c>
      <c r="C2091" s="139" t="s">
        <v>1814</v>
      </c>
      <c r="D2091" s="139">
        <v>1000002</v>
      </c>
      <c r="E2091" s="139" t="s">
        <v>1815</v>
      </c>
      <c r="F2091" s="139">
        <v>40.371053000000003</v>
      </c>
      <c r="G2091" s="139">
        <v>-85.198133999999996</v>
      </c>
      <c r="H2091" s="139" t="s">
        <v>1816</v>
      </c>
      <c r="I2091" s="139" t="s">
        <v>1817</v>
      </c>
      <c r="J2091" s="139" t="s">
        <v>39</v>
      </c>
      <c r="K2091" s="139">
        <v>47336</v>
      </c>
      <c r="L2091" s="139" t="s">
        <v>1806</v>
      </c>
      <c r="M2091" s="139">
        <v>43</v>
      </c>
      <c r="N2091" s="139" t="s">
        <v>1050</v>
      </c>
    </row>
    <row r="2092" spans="1:14" ht="15.75" customHeight="1">
      <c r="A2092" s="139">
        <v>2018</v>
      </c>
      <c r="B2092" s="100" t="s">
        <v>188</v>
      </c>
      <c r="C2092" s="139" t="s">
        <v>1818</v>
      </c>
      <c r="D2092" s="139">
        <v>1000003</v>
      </c>
      <c r="E2092" s="139" t="s">
        <v>1819</v>
      </c>
      <c r="F2092" s="139">
        <v>36.291066000000001</v>
      </c>
      <c r="G2092" s="139">
        <v>-78.391883000000007</v>
      </c>
      <c r="H2092" s="139" t="s">
        <v>1820</v>
      </c>
      <c r="I2092" s="139" t="s">
        <v>1821</v>
      </c>
      <c r="J2092" s="139" t="s">
        <v>89</v>
      </c>
      <c r="K2092" s="139">
        <v>27537</v>
      </c>
      <c r="L2092" s="139" t="s">
        <v>1806</v>
      </c>
      <c r="M2092" s="139">
        <v>36</v>
      </c>
      <c r="N2092" s="139" t="s">
        <v>1050</v>
      </c>
    </row>
    <row r="2093" spans="1:14" ht="15.75" customHeight="1">
      <c r="A2093" s="139">
        <v>2018</v>
      </c>
      <c r="B2093" s="100" t="s">
        <v>188</v>
      </c>
      <c r="C2093" s="139" t="s">
        <v>1822</v>
      </c>
      <c r="D2093" s="139">
        <v>1000004</v>
      </c>
      <c r="E2093" s="139" t="s">
        <v>1823</v>
      </c>
      <c r="F2093" s="139">
        <v>40.157643</v>
      </c>
      <c r="G2093" s="139">
        <v>-89.353796000000003</v>
      </c>
      <c r="H2093" s="139" t="s">
        <v>1483</v>
      </c>
      <c r="I2093" s="139" t="s">
        <v>1824</v>
      </c>
      <c r="J2093" s="139" t="s">
        <v>36</v>
      </c>
      <c r="K2093" s="139">
        <v>62656</v>
      </c>
      <c r="L2093" s="139" t="s">
        <v>1806</v>
      </c>
      <c r="M2093" s="139">
        <v>23</v>
      </c>
      <c r="N2093" s="139" t="s">
        <v>1050</v>
      </c>
    </row>
    <row r="2094" spans="1:14" ht="15.75" customHeight="1">
      <c r="A2094" s="139">
        <v>2018</v>
      </c>
      <c r="B2094" s="100" t="s">
        <v>188</v>
      </c>
      <c r="C2094" s="139" t="s">
        <v>1825</v>
      </c>
      <c r="D2094" s="139">
        <v>1000005</v>
      </c>
      <c r="E2094" s="139" t="s">
        <v>1826</v>
      </c>
      <c r="F2094" s="139">
        <v>36.923749999999998</v>
      </c>
      <c r="G2094" s="139">
        <v>-120.10411999999999</v>
      </c>
      <c r="H2094" s="139" t="s">
        <v>1827</v>
      </c>
      <c r="I2094" s="139" t="s">
        <v>1828</v>
      </c>
      <c r="J2094" s="139" t="s">
        <v>15</v>
      </c>
      <c r="K2094" s="139">
        <v>93637</v>
      </c>
      <c r="L2094" s="139" t="s">
        <v>1806</v>
      </c>
      <c r="M2094" s="139">
        <v>34</v>
      </c>
      <c r="N2094" s="139" t="s">
        <v>1050</v>
      </c>
    </row>
    <row r="2095" spans="1:14" ht="15.75" customHeight="1">
      <c r="A2095" s="139">
        <v>2018</v>
      </c>
      <c r="B2095" s="100" t="s">
        <v>188</v>
      </c>
      <c r="C2095" s="139" t="s">
        <v>1829</v>
      </c>
      <c r="D2095" s="139">
        <v>1000006</v>
      </c>
      <c r="E2095" s="139" t="s">
        <v>1830</v>
      </c>
      <c r="F2095" s="139">
        <v>42.127777999999999</v>
      </c>
      <c r="G2095" s="139">
        <v>-71.510555999999994</v>
      </c>
      <c r="H2095" s="139" t="s">
        <v>1831</v>
      </c>
      <c r="I2095" s="139" t="s">
        <v>1832</v>
      </c>
      <c r="J2095" s="139" t="s">
        <v>58</v>
      </c>
      <c r="K2095" s="139">
        <v>1757</v>
      </c>
      <c r="L2095" s="139" t="s">
        <v>1806</v>
      </c>
      <c r="M2095" s="139">
        <v>5</v>
      </c>
      <c r="N2095" s="139" t="s">
        <v>1050</v>
      </c>
    </row>
    <row r="2096" spans="1:14" ht="15.75" customHeight="1">
      <c r="A2096" s="139">
        <v>2018</v>
      </c>
      <c r="B2096" s="100" t="s">
        <v>188</v>
      </c>
      <c r="C2096" s="139" t="s">
        <v>1833</v>
      </c>
      <c r="D2096" s="139">
        <v>1000028</v>
      </c>
      <c r="E2096" s="139" t="s">
        <v>1834</v>
      </c>
      <c r="F2096" s="139">
        <v>38.295166999999999</v>
      </c>
      <c r="G2096" s="139">
        <v>-90.400943999999996</v>
      </c>
      <c r="H2096" s="139" t="s">
        <v>1835</v>
      </c>
      <c r="I2096" s="139" t="s">
        <v>1327</v>
      </c>
      <c r="J2096" s="139" t="s">
        <v>68</v>
      </c>
      <c r="K2096" s="139">
        <v>63070</v>
      </c>
      <c r="L2096" s="139" t="s">
        <v>1806</v>
      </c>
      <c r="M2096" s="139">
        <v>31</v>
      </c>
      <c r="N2096" s="139" t="s">
        <v>1050</v>
      </c>
    </row>
    <row r="2097" spans="1:14" ht="15.75" customHeight="1">
      <c r="A2097" s="139">
        <v>2018</v>
      </c>
      <c r="B2097" s="100" t="s">
        <v>188</v>
      </c>
      <c r="C2097" s="139" t="s">
        <v>1836</v>
      </c>
      <c r="D2097" s="139">
        <v>1000020</v>
      </c>
      <c r="E2097" s="139" t="s">
        <v>1837</v>
      </c>
      <c r="F2097" s="139">
        <v>41.817869999999999</v>
      </c>
      <c r="G2097" s="139">
        <v>-78.286990000000003</v>
      </c>
      <c r="H2097" s="139" t="s">
        <v>1838</v>
      </c>
      <c r="I2097" s="139" t="s">
        <v>1839</v>
      </c>
      <c r="J2097" s="139" t="s">
        <v>103</v>
      </c>
      <c r="K2097" s="139">
        <v>16743</v>
      </c>
      <c r="L2097" s="139" t="s">
        <v>1806</v>
      </c>
      <c r="M2097" s="139">
        <v>27</v>
      </c>
      <c r="N2097" s="139" t="s">
        <v>1050</v>
      </c>
    </row>
    <row r="2098" spans="1:14" ht="15.75" customHeight="1">
      <c r="A2098" s="139">
        <v>2018</v>
      </c>
      <c r="B2098" s="100" t="s">
        <v>188</v>
      </c>
      <c r="C2098" s="139" t="s">
        <v>1840</v>
      </c>
      <c r="D2098" s="139">
        <v>1000021</v>
      </c>
      <c r="E2098" s="139" t="s">
        <v>1841</v>
      </c>
      <c r="F2098" s="139">
        <v>32.546410999999999</v>
      </c>
      <c r="G2098" s="139">
        <v>-92.763638999999998</v>
      </c>
      <c r="H2098" s="139" t="s">
        <v>1842</v>
      </c>
      <c r="I2098" s="139" t="s">
        <v>1843</v>
      </c>
      <c r="J2098" s="139" t="s">
        <v>50</v>
      </c>
      <c r="K2098" s="139">
        <v>71275</v>
      </c>
      <c r="L2098" s="139" t="s">
        <v>1806</v>
      </c>
      <c r="M2098" s="139">
        <v>31</v>
      </c>
      <c r="N2098" s="139" t="s">
        <v>1050</v>
      </c>
    </row>
    <row r="2099" spans="1:14" ht="15.75" customHeight="1">
      <c r="A2099" s="139">
        <v>2018</v>
      </c>
      <c r="B2099" s="100" t="s">
        <v>188</v>
      </c>
      <c r="C2099" s="139" t="s">
        <v>1844</v>
      </c>
      <c r="D2099" s="139">
        <v>1000023</v>
      </c>
      <c r="E2099" s="139" t="s">
        <v>1845</v>
      </c>
      <c r="F2099" s="139">
        <v>36.009923999999998</v>
      </c>
      <c r="G2099" s="139">
        <v>-96.099232999999998</v>
      </c>
      <c r="H2099" s="139" t="s">
        <v>1846</v>
      </c>
      <c r="I2099" s="139" t="s">
        <v>1847</v>
      </c>
      <c r="J2099" s="139" t="s">
        <v>98</v>
      </c>
      <c r="K2099" s="139">
        <v>74066</v>
      </c>
      <c r="L2099" s="139" t="s">
        <v>1806</v>
      </c>
      <c r="M2099" s="139">
        <v>44</v>
      </c>
      <c r="N2099" s="139" t="s">
        <v>1050</v>
      </c>
    </row>
    <row r="2100" spans="1:14" ht="15.75" customHeight="1">
      <c r="A2100" s="139">
        <v>2018</v>
      </c>
      <c r="B2100" s="100" t="s">
        <v>188</v>
      </c>
      <c r="C2100" s="139" t="s">
        <v>1848</v>
      </c>
      <c r="D2100" s="139">
        <v>1000024</v>
      </c>
      <c r="E2100" s="139" t="s">
        <v>1849</v>
      </c>
      <c r="F2100" s="139">
        <v>47.551766999999998</v>
      </c>
      <c r="G2100" s="139">
        <v>-122.337152</v>
      </c>
      <c r="H2100" s="139" t="s">
        <v>1850</v>
      </c>
      <c r="I2100" s="139" t="s">
        <v>1851</v>
      </c>
      <c r="J2100" s="139" t="s">
        <v>126</v>
      </c>
      <c r="K2100" s="139">
        <v>98134</v>
      </c>
      <c r="L2100" s="139" t="s">
        <v>1806</v>
      </c>
      <c r="M2100" s="139">
        <v>33</v>
      </c>
      <c r="N2100" s="139" t="s">
        <v>1050</v>
      </c>
    </row>
    <row r="2101" spans="1:14" ht="15.75" customHeight="1">
      <c r="A2101" s="139">
        <v>2018</v>
      </c>
      <c r="B2101" s="100" t="s">
        <v>188</v>
      </c>
      <c r="C2101" s="139" t="s">
        <v>1852</v>
      </c>
      <c r="D2101" s="139">
        <v>1000026</v>
      </c>
      <c r="E2101" s="139" t="s">
        <v>1853</v>
      </c>
      <c r="F2101" s="139">
        <v>35.760199999999998</v>
      </c>
      <c r="G2101" s="139">
        <v>-77.882599999999996</v>
      </c>
      <c r="H2101" s="139" t="s">
        <v>1854</v>
      </c>
      <c r="I2101" s="139" t="s">
        <v>1855</v>
      </c>
      <c r="J2101" s="139" t="s">
        <v>89</v>
      </c>
      <c r="K2101" s="139">
        <v>27893</v>
      </c>
      <c r="L2101" s="139" t="s">
        <v>1806</v>
      </c>
      <c r="M2101" s="139">
        <v>31</v>
      </c>
      <c r="N2101" s="139" t="s">
        <v>1050</v>
      </c>
    </row>
    <row r="2102" spans="1:14" ht="15.75" customHeight="1">
      <c r="A2102" s="139">
        <v>2018</v>
      </c>
      <c r="B2102" s="100" t="s">
        <v>188</v>
      </c>
      <c r="C2102" s="139" t="s">
        <v>1856</v>
      </c>
      <c r="D2102" s="139">
        <v>1006060</v>
      </c>
      <c r="E2102" s="139" t="s">
        <v>1857</v>
      </c>
      <c r="F2102" s="139">
        <v>40.173693999999998</v>
      </c>
      <c r="G2102" s="139">
        <v>-84.971693999999999</v>
      </c>
      <c r="H2102" s="139" t="s">
        <v>1858</v>
      </c>
      <c r="I2102" s="139" t="s">
        <v>1859</v>
      </c>
      <c r="J2102" s="139" t="s">
        <v>39</v>
      </c>
      <c r="K2102" s="139">
        <v>47394</v>
      </c>
      <c r="L2102" s="139" t="s">
        <v>1806</v>
      </c>
      <c r="M2102" s="139">
        <v>35</v>
      </c>
      <c r="N2102" s="139" t="s">
        <v>1050</v>
      </c>
    </row>
    <row r="2103" spans="1:14" ht="15.75" customHeight="1">
      <c r="A2103" s="139">
        <v>2018</v>
      </c>
      <c r="B2103" s="100" t="s">
        <v>188</v>
      </c>
      <c r="C2103" s="139" t="s">
        <v>1860</v>
      </c>
      <c r="D2103" s="139">
        <v>1006883</v>
      </c>
      <c r="E2103" s="139" t="s">
        <v>1861</v>
      </c>
      <c r="F2103" s="139">
        <v>32.773496999999999</v>
      </c>
      <c r="G2103" s="139">
        <v>-83.651600000000002</v>
      </c>
      <c r="H2103" s="139" t="s">
        <v>1772</v>
      </c>
      <c r="I2103" s="139" t="s">
        <v>1862</v>
      </c>
      <c r="J2103" s="139" t="s">
        <v>28</v>
      </c>
      <c r="K2103" s="139">
        <v>31206</v>
      </c>
      <c r="L2103" s="139" t="s">
        <v>1524</v>
      </c>
      <c r="M2103" s="139">
        <v>60</v>
      </c>
      <c r="N2103" s="139" t="s">
        <v>1054</v>
      </c>
    </row>
    <row r="2104" spans="1:14" ht="15.75" customHeight="1">
      <c r="A2104" s="139">
        <v>2018</v>
      </c>
      <c r="B2104" s="100" t="s">
        <v>188</v>
      </c>
      <c r="C2104" s="139" t="s">
        <v>1863</v>
      </c>
      <c r="D2104" s="139">
        <v>1003846</v>
      </c>
      <c r="E2104" s="139" t="s">
        <v>1864</v>
      </c>
      <c r="F2104" s="139">
        <v>35.383056000000003</v>
      </c>
      <c r="G2104" s="139">
        <v>-86.043610999999999</v>
      </c>
      <c r="H2104" s="139" t="s">
        <v>1865</v>
      </c>
      <c r="I2104" s="139" t="s">
        <v>1866</v>
      </c>
      <c r="J2104" s="139" t="s">
        <v>113</v>
      </c>
      <c r="K2104" s="139">
        <v>37389</v>
      </c>
      <c r="M2104" s="139">
        <v>17</v>
      </c>
      <c r="N2104" s="139" t="s">
        <v>1054</v>
      </c>
    </row>
    <row r="2105" spans="1:14" ht="15.75" customHeight="1">
      <c r="A2105" s="139">
        <v>2018</v>
      </c>
      <c r="B2105" s="100" t="s">
        <v>188</v>
      </c>
      <c r="C2105" s="139" t="s">
        <v>1867</v>
      </c>
      <c r="D2105" s="139">
        <v>1001780</v>
      </c>
      <c r="E2105" s="139" t="s">
        <v>1868</v>
      </c>
      <c r="F2105" s="139">
        <v>35.027816999999999</v>
      </c>
      <c r="G2105" s="139">
        <v>-81.878960000000006</v>
      </c>
      <c r="H2105" s="139" t="s">
        <v>1869</v>
      </c>
      <c r="I2105" s="139" t="s">
        <v>1870</v>
      </c>
      <c r="J2105" s="139" t="s">
        <v>107</v>
      </c>
      <c r="K2105" s="139">
        <v>29307</v>
      </c>
      <c r="L2105" s="139" t="s">
        <v>1871</v>
      </c>
      <c r="M2105" s="139">
        <v>54</v>
      </c>
      <c r="N2105" s="139" t="s">
        <v>1054</v>
      </c>
    </row>
    <row r="2106" spans="1:14" ht="15.75" customHeight="1">
      <c r="A2106" s="139">
        <v>2018</v>
      </c>
      <c r="B2106" s="100" t="s">
        <v>188</v>
      </c>
      <c r="C2106" s="139" t="s">
        <v>1872</v>
      </c>
      <c r="D2106" s="139">
        <v>1013293</v>
      </c>
      <c r="E2106" s="139" t="s">
        <v>1873</v>
      </c>
      <c r="F2106" s="139">
        <v>42.947650000000003</v>
      </c>
      <c r="G2106" s="139">
        <v>-78.892840000000007</v>
      </c>
      <c r="H2106" s="139" t="s">
        <v>1874</v>
      </c>
      <c r="I2106" s="139" t="s">
        <v>1875</v>
      </c>
      <c r="J2106" s="139" t="s">
        <v>87</v>
      </c>
      <c r="K2106" s="139">
        <v>14207</v>
      </c>
      <c r="L2106" s="139" t="s">
        <v>1876</v>
      </c>
      <c r="M2106" s="139">
        <v>21</v>
      </c>
      <c r="N2106" s="139" t="s">
        <v>1054</v>
      </c>
    </row>
    <row r="2107" spans="1:14" ht="15.75" customHeight="1">
      <c r="A2107" s="139">
        <v>2018</v>
      </c>
      <c r="B2107" s="100" t="s">
        <v>188</v>
      </c>
      <c r="C2107" s="139" t="s">
        <v>1877</v>
      </c>
      <c r="D2107" s="139">
        <v>1008734</v>
      </c>
      <c r="E2107" s="139" t="s">
        <v>1878</v>
      </c>
      <c r="F2107" s="139">
        <v>40.523600000000002</v>
      </c>
      <c r="G2107" s="139">
        <v>-105.02021000000001</v>
      </c>
      <c r="H2107" s="139" t="s">
        <v>1879</v>
      </c>
      <c r="I2107" s="139" t="s">
        <v>1415</v>
      </c>
      <c r="J2107" s="139" t="s">
        <v>17</v>
      </c>
      <c r="K2107" s="139">
        <v>80525</v>
      </c>
      <c r="L2107" s="139" t="s">
        <v>1880</v>
      </c>
      <c r="M2107" s="139">
        <v>3878</v>
      </c>
      <c r="N2107" s="139" t="s">
        <v>1368</v>
      </c>
    </row>
    <row r="2108" spans="1:14" ht="15.75" customHeight="1">
      <c r="A2108" s="139">
        <v>2018</v>
      </c>
      <c r="B2108" s="100" t="s">
        <v>188</v>
      </c>
      <c r="C2108" s="139" t="s">
        <v>1881</v>
      </c>
      <c r="D2108" s="139">
        <v>1003903</v>
      </c>
      <c r="E2108" s="139" t="s">
        <v>1882</v>
      </c>
      <c r="F2108" s="139">
        <v>33.813889000000003</v>
      </c>
      <c r="G2108" s="139">
        <v>-88.556113999999994</v>
      </c>
      <c r="H2108" s="139" t="s">
        <v>1883</v>
      </c>
      <c r="I2108" s="139" t="s">
        <v>1252</v>
      </c>
      <c r="J2108" s="139" t="s">
        <v>65</v>
      </c>
      <c r="K2108" s="139">
        <v>39730</v>
      </c>
      <c r="L2108" s="139" t="s">
        <v>1884</v>
      </c>
      <c r="M2108" s="139">
        <v>38</v>
      </c>
      <c r="N2108" s="139" t="s">
        <v>1054</v>
      </c>
    </row>
    <row r="2109" spans="1:14" ht="15.75" customHeight="1">
      <c r="A2109" s="139">
        <v>2018</v>
      </c>
      <c r="B2109" s="100" t="s">
        <v>188</v>
      </c>
      <c r="C2109" s="139" t="s">
        <v>1885</v>
      </c>
      <c r="D2109" s="139">
        <v>1002032</v>
      </c>
      <c r="E2109" s="139" t="s">
        <v>1886</v>
      </c>
      <c r="F2109" s="139">
        <v>42.594900000000003</v>
      </c>
      <c r="G2109" s="139">
        <v>-89.666910000000001</v>
      </c>
      <c r="H2109" s="139" t="s">
        <v>1545</v>
      </c>
      <c r="I2109" s="139" t="s">
        <v>1887</v>
      </c>
      <c r="J2109" s="139" t="s">
        <v>132</v>
      </c>
      <c r="K2109" s="139">
        <v>53566</v>
      </c>
      <c r="L2109" s="139" t="s">
        <v>1888</v>
      </c>
      <c r="M2109" s="139">
        <v>62</v>
      </c>
      <c r="N2109" s="139" t="s">
        <v>1383</v>
      </c>
    </row>
    <row r="2110" spans="1:14" ht="15.75" customHeight="1">
      <c r="A2110" s="139">
        <v>2018</v>
      </c>
      <c r="B2110" s="100" t="s">
        <v>188</v>
      </c>
      <c r="C2110" s="139" t="s">
        <v>1889</v>
      </c>
      <c r="D2110" s="139">
        <v>1004171</v>
      </c>
      <c r="E2110" s="139" t="s">
        <v>1890</v>
      </c>
      <c r="F2110" s="139">
        <v>40.197650000000003</v>
      </c>
      <c r="G2110" s="139">
        <v>-85.408929999999998</v>
      </c>
      <c r="H2110" s="139" t="s">
        <v>1891</v>
      </c>
      <c r="I2110" s="139" t="s">
        <v>1892</v>
      </c>
      <c r="J2110" s="139" t="s">
        <v>39</v>
      </c>
      <c r="K2110" s="139">
        <v>47306</v>
      </c>
      <c r="L2110" s="139" t="s">
        <v>1893</v>
      </c>
      <c r="M2110" s="139">
        <v>15</v>
      </c>
      <c r="N2110" s="139" t="s">
        <v>1054</v>
      </c>
    </row>
    <row r="2111" spans="1:14" ht="15.75" customHeight="1">
      <c r="A2111" s="139">
        <v>2018</v>
      </c>
      <c r="B2111" s="100" t="s">
        <v>188</v>
      </c>
      <c r="C2111" s="139" t="s">
        <v>1894</v>
      </c>
      <c r="D2111" s="139">
        <v>1007885</v>
      </c>
      <c r="E2111" s="139" t="s">
        <v>1895</v>
      </c>
      <c r="F2111" s="139">
        <v>30.738054999999999</v>
      </c>
      <c r="G2111" s="139">
        <v>-84.493939999999995</v>
      </c>
      <c r="H2111" s="139" t="s">
        <v>1896</v>
      </c>
      <c r="I2111" s="139" t="s">
        <v>1771</v>
      </c>
      <c r="J2111" s="139" t="s">
        <v>28</v>
      </c>
      <c r="K2111" s="139">
        <v>39815</v>
      </c>
      <c r="L2111" s="139" t="s">
        <v>1897</v>
      </c>
      <c r="M2111" s="139">
        <v>96</v>
      </c>
      <c r="N2111" s="139" t="s">
        <v>1054</v>
      </c>
    </row>
    <row r="2112" spans="1:14" ht="15.75" customHeight="1">
      <c r="A2112" s="139">
        <v>2018</v>
      </c>
      <c r="B2112" s="100" t="s">
        <v>188</v>
      </c>
      <c r="C2112" s="139" t="s">
        <v>1898</v>
      </c>
      <c r="D2112" s="139">
        <v>1002622</v>
      </c>
      <c r="E2112" s="139" t="s">
        <v>1899</v>
      </c>
      <c r="F2112" s="139">
        <v>32.078611000000002</v>
      </c>
      <c r="G2112" s="139">
        <v>-81.054444000000004</v>
      </c>
      <c r="H2112" s="139" t="s">
        <v>1900</v>
      </c>
      <c r="I2112" s="139" t="s">
        <v>1901</v>
      </c>
      <c r="J2112" s="139" t="s">
        <v>28</v>
      </c>
      <c r="K2112" s="139">
        <v>31404</v>
      </c>
      <c r="L2112" s="139" t="s">
        <v>1897</v>
      </c>
      <c r="M2112" s="139">
        <v>32</v>
      </c>
      <c r="N2112" s="139" t="s">
        <v>1054</v>
      </c>
    </row>
    <row r="2113" spans="1:14" ht="15.75" customHeight="1">
      <c r="A2113" s="139">
        <v>2018</v>
      </c>
      <c r="B2113" s="100" t="s">
        <v>188</v>
      </c>
      <c r="C2113" s="139" t="s">
        <v>1902</v>
      </c>
      <c r="D2113" s="139">
        <v>1006829</v>
      </c>
      <c r="E2113" s="139" t="s">
        <v>1903</v>
      </c>
      <c r="F2113" s="139">
        <v>32.890393000000003</v>
      </c>
      <c r="G2113" s="139">
        <v>-83.344944999999996</v>
      </c>
      <c r="H2113" s="139" t="s">
        <v>1904</v>
      </c>
      <c r="I2113" s="139" t="s">
        <v>1905</v>
      </c>
      <c r="J2113" s="139" t="s">
        <v>28</v>
      </c>
      <c r="K2113" s="139">
        <v>31031</v>
      </c>
      <c r="L2113" s="139" t="s">
        <v>1897</v>
      </c>
      <c r="M2113" s="139">
        <v>27</v>
      </c>
      <c r="N2113" s="139" t="s">
        <v>1054</v>
      </c>
    </row>
    <row r="2114" spans="1:14" ht="15.75" customHeight="1">
      <c r="A2114" s="139">
        <v>2018</v>
      </c>
      <c r="B2114" s="100" t="s">
        <v>188</v>
      </c>
      <c r="C2114" s="139" t="s">
        <v>1902</v>
      </c>
      <c r="D2114" s="139">
        <v>1003325</v>
      </c>
      <c r="E2114" s="139" t="s">
        <v>1906</v>
      </c>
      <c r="F2114" s="139">
        <v>32.852744999999999</v>
      </c>
      <c r="G2114" s="139">
        <v>-83.232552999999996</v>
      </c>
      <c r="H2114" s="139" t="s">
        <v>1907</v>
      </c>
      <c r="I2114" s="139" t="s">
        <v>1905</v>
      </c>
      <c r="J2114" s="139" t="s">
        <v>28</v>
      </c>
      <c r="K2114" s="139">
        <v>31054</v>
      </c>
      <c r="L2114" s="139" t="s">
        <v>1897</v>
      </c>
      <c r="M2114" s="139">
        <v>111</v>
      </c>
      <c r="N2114" s="139" t="s">
        <v>1054</v>
      </c>
    </row>
    <row r="2115" spans="1:14" ht="15.75" customHeight="1">
      <c r="A2115" s="139">
        <v>2018</v>
      </c>
      <c r="B2115" s="100" t="s">
        <v>188</v>
      </c>
      <c r="C2115" s="139" t="s">
        <v>1908</v>
      </c>
      <c r="D2115" s="139">
        <v>1004740</v>
      </c>
      <c r="E2115" s="139" t="s">
        <v>1909</v>
      </c>
      <c r="F2115" s="139">
        <v>43.201211000000001</v>
      </c>
      <c r="G2115" s="139">
        <v>-112.38243300000001</v>
      </c>
      <c r="H2115" s="139" t="s">
        <v>1910</v>
      </c>
      <c r="I2115" s="139" t="s">
        <v>1911</v>
      </c>
      <c r="J2115" s="139" t="s">
        <v>34</v>
      </c>
      <c r="K2115" s="139">
        <v>83221</v>
      </c>
      <c r="L2115" s="139" t="s">
        <v>1912</v>
      </c>
      <c r="M2115" s="139">
        <v>34</v>
      </c>
      <c r="N2115" s="139" t="s">
        <v>1054</v>
      </c>
    </row>
    <row r="2116" spans="1:14" ht="15.75" customHeight="1">
      <c r="A2116" s="139">
        <v>2018</v>
      </c>
      <c r="B2116" s="100" t="s">
        <v>188</v>
      </c>
      <c r="C2116" s="139" t="s">
        <v>1908</v>
      </c>
      <c r="D2116" s="139">
        <v>1006355</v>
      </c>
      <c r="E2116" s="139" t="s">
        <v>1913</v>
      </c>
      <c r="F2116" s="139">
        <v>43.375115000000001</v>
      </c>
      <c r="G2116" s="139">
        <v>-112.126806</v>
      </c>
      <c r="H2116" s="139" t="s">
        <v>1914</v>
      </c>
      <c r="I2116" s="139" t="s">
        <v>1915</v>
      </c>
      <c r="J2116" s="139" t="s">
        <v>34</v>
      </c>
      <c r="K2116" s="139">
        <v>83274</v>
      </c>
      <c r="L2116" s="139" t="s">
        <v>1912</v>
      </c>
      <c r="M2116" s="139">
        <v>18</v>
      </c>
      <c r="N2116" s="139" t="s">
        <v>1054</v>
      </c>
    </row>
    <row r="2117" spans="1:14" ht="15.75" customHeight="1">
      <c r="A2117" s="139">
        <v>2018</v>
      </c>
      <c r="B2117" s="100" t="s">
        <v>188</v>
      </c>
      <c r="C2117" s="139" t="s">
        <v>1916</v>
      </c>
      <c r="D2117" s="139">
        <v>1005038</v>
      </c>
      <c r="E2117" s="139" t="s">
        <v>1917</v>
      </c>
      <c r="F2117" s="139">
        <v>37.818100000000001</v>
      </c>
      <c r="G2117" s="139">
        <v>-77.4375</v>
      </c>
      <c r="H2117" s="139" t="s">
        <v>1918</v>
      </c>
      <c r="I2117" s="139" t="s">
        <v>1919</v>
      </c>
      <c r="J2117" s="139" t="s">
        <v>123</v>
      </c>
      <c r="K2117" s="139">
        <v>23005</v>
      </c>
      <c r="L2117" s="139" t="s">
        <v>1920</v>
      </c>
      <c r="M2117" s="139">
        <v>58</v>
      </c>
      <c r="N2117" s="139" t="s">
        <v>1054</v>
      </c>
    </row>
    <row r="2118" spans="1:14" ht="15.75" customHeight="1">
      <c r="A2118" s="139">
        <v>2018</v>
      </c>
      <c r="B2118" s="100" t="s">
        <v>188</v>
      </c>
      <c r="C2118" s="139" t="s">
        <v>1921</v>
      </c>
      <c r="D2118" s="139">
        <v>1006416</v>
      </c>
      <c r="E2118" s="139" t="s">
        <v>1922</v>
      </c>
      <c r="F2118" s="139">
        <v>30.068247</v>
      </c>
      <c r="G2118" s="139">
        <v>-94.230050000000006</v>
      </c>
      <c r="H2118" s="139" t="s">
        <v>1923</v>
      </c>
      <c r="I2118" s="139" t="s">
        <v>1327</v>
      </c>
      <c r="J2118" s="139" t="s">
        <v>115</v>
      </c>
      <c r="K2118" s="139">
        <v>77713</v>
      </c>
      <c r="L2118" s="139" t="s">
        <v>1924</v>
      </c>
      <c r="M2118" s="139">
        <v>19</v>
      </c>
      <c r="N2118" s="139" t="s">
        <v>1054</v>
      </c>
    </row>
    <row r="2119" spans="1:14" ht="15.75" customHeight="1">
      <c r="A2119" s="139">
        <v>2018</v>
      </c>
      <c r="B2119" s="100" t="s">
        <v>188</v>
      </c>
      <c r="C2119" s="139" t="s">
        <v>1925</v>
      </c>
      <c r="D2119" s="139">
        <v>1013375</v>
      </c>
      <c r="E2119" s="139" t="s">
        <v>1926</v>
      </c>
      <c r="F2119" s="139">
        <v>32.344236000000002</v>
      </c>
      <c r="G2119" s="139">
        <v>-93.616501</v>
      </c>
      <c r="H2119" s="139" t="s">
        <v>1927</v>
      </c>
      <c r="J2119" s="139" t="s">
        <v>50</v>
      </c>
      <c r="K2119" s="139">
        <v>71115</v>
      </c>
      <c r="M2119" s="139">
        <v>18</v>
      </c>
      <c r="N2119" s="139" t="s">
        <v>1054</v>
      </c>
    </row>
    <row r="2120" spans="1:14" ht="15.75" customHeight="1">
      <c r="A2120" s="139">
        <v>2018</v>
      </c>
      <c r="B2120" s="100" t="s">
        <v>188</v>
      </c>
      <c r="C2120" s="139" t="s">
        <v>1928</v>
      </c>
      <c r="D2120" s="139">
        <v>1003718</v>
      </c>
      <c r="E2120" s="139" t="s">
        <v>1929</v>
      </c>
      <c r="F2120" s="139">
        <v>44.824339999999999</v>
      </c>
      <c r="G2120" s="139">
        <v>-108.14364999999999</v>
      </c>
      <c r="H2120" s="139" t="s">
        <v>1930</v>
      </c>
      <c r="I2120" s="139" t="s">
        <v>1931</v>
      </c>
      <c r="J2120" s="139" t="s">
        <v>134</v>
      </c>
      <c r="K2120" s="139">
        <v>82431</v>
      </c>
      <c r="L2120" s="139" t="s">
        <v>1932</v>
      </c>
      <c r="M2120" s="139">
        <v>191</v>
      </c>
      <c r="N2120" s="139" t="s">
        <v>1054</v>
      </c>
    </row>
    <row r="2121" spans="1:14" ht="15.75" customHeight="1">
      <c r="A2121" s="139">
        <v>2018</v>
      </c>
      <c r="B2121" s="100" t="s">
        <v>188</v>
      </c>
      <c r="C2121" s="139" t="s">
        <v>1933</v>
      </c>
      <c r="D2121" s="139">
        <v>1003913</v>
      </c>
      <c r="E2121" s="139" t="s">
        <v>1934</v>
      </c>
      <c r="F2121" s="139">
        <v>44.681089999999998</v>
      </c>
      <c r="G2121" s="139">
        <v>-103.8518</v>
      </c>
      <c r="H2121" s="139" t="s">
        <v>1331</v>
      </c>
      <c r="I2121" s="139" t="s">
        <v>1935</v>
      </c>
      <c r="J2121" s="139" t="s">
        <v>110</v>
      </c>
      <c r="K2121" s="139">
        <v>57717</v>
      </c>
      <c r="L2121" s="139" t="s">
        <v>1932</v>
      </c>
      <c r="M2121" s="139">
        <v>169</v>
      </c>
      <c r="N2121" s="139" t="s">
        <v>1054</v>
      </c>
    </row>
    <row r="2122" spans="1:14" ht="15.75" customHeight="1">
      <c r="A2122" s="139">
        <v>2018</v>
      </c>
      <c r="B2122" s="100" t="s">
        <v>188</v>
      </c>
      <c r="C2122" s="139" t="s">
        <v>1936</v>
      </c>
      <c r="D2122" s="139">
        <v>1006093</v>
      </c>
      <c r="E2122" s="139" t="s">
        <v>1937</v>
      </c>
      <c r="F2122" s="139">
        <v>41.135806000000002</v>
      </c>
      <c r="G2122" s="139">
        <v>-84.904667000000003</v>
      </c>
      <c r="H2122" s="139" t="s">
        <v>1938</v>
      </c>
      <c r="I2122" s="139" t="s">
        <v>1939</v>
      </c>
      <c r="J2122" s="139" t="s">
        <v>39</v>
      </c>
      <c r="K2122" s="139">
        <v>46797</v>
      </c>
      <c r="L2122" s="139" t="s">
        <v>1362</v>
      </c>
      <c r="M2122" s="139">
        <v>17</v>
      </c>
      <c r="N2122" s="139" t="s">
        <v>1054</v>
      </c>
    </row>
    <row r="2123" spans="1:14" ht="15.75" customHeight="1">
      <c r="A2123" s="139">
        <v>2018</v>
      </c>
      <c r="B2123" s="100" t="s">
        <v>188</v>
      </c>
      <c r="C2123" s="139" t="s">
        <v>1940</v>
      </c>
      <c r="D2123" s="139">
        <v>1006787</v>
      </c>
      <c r="E2123" s="139" t="s">
        <v>1941</v>
      </c>
      <c r="F2123" s="139">
        <v>41.17033</v>
      </c>
      <c r="G2123" s="139">
        <v>-90.02355</v>
      </c>
      <c r="H2123" s="139" t="s">
        <v>1942</v>
      </c>
      <c r="I2123" s="139" t="s">
        <v>1943</v>
      </c>
      <c r="J2123" s="139" t="s">
        <v>36</v>
      </c>
      <c r="K2123" s="139">
        <v>61434</v>
      </c>
      <c r="L2123" s="139" t="s">
        <v>1944</v>
      </c>
      <c r="M2123" s="139">
        <v>97</v>
      </c>
      <c r="N2123" s="139" t="s">
        <v>1127</v>
      </c>
    </row>
    <row r="2124" spans="1:14" ht="15.75" customHeight="1">
      <c r="A2124" s="139">
        <v>2018</v>
      </c>
      <c r="B2124" s="100" t="s">
        <v>188</v>
      </c>
      <c r="C2124" s="139" t="s">
        <v>1945</v>
      </c>
      <c r="D2124" s="139">
        <v>1002443</v>
      </c>
      <c r="E2124" s="139" t="s">
        <v>1946</v>
      </c>
      <c r="F2124" s="139">
        <v>40.829107999999998</v>
      </c>
      <c r="G2124" s="139">
        <v>-91.225936000000004</v>
      </c>
      <c r="H2124" s="139" t="s">
        <v>1947</v>
      </c>
      <c r="I2124" s="139" t="s">
        <v>1179</v>
      </c>
      <c r="J2124" s="139" t="s">
        <v>42</v>
      </c>
      <c r="K2124" s="139">
        <v>52655</v>
      </c>
      <c r="L2124" s="139" t="s">
        <v>1944</v>
      </c>
      <c r="M2124" s="139">
        <v>88</v>
      </c>
      <c r="N2124" s="139" t="s">
        <v>1127</v>
      </c>
    </row>
    <row r="2125" spans="1:14" ht="15.75" customHeight="1">
      <c r="A2125" s="139">
        <v>2018</v>
      </c>
      <c r="B2125" s="100" t="s">
        <v>188</v>
      </c>
      <c r="C2125" s="139" t="s">
        <v>1948</v>
      </c>
      <c r="D2125" s="139">
        <v>1005626</v>
      </c>
      <c r="E2125" s="139" t="s">
        <v>1949</v>
      </c>
      <c r="F2125" s="139">
        <v>42.487400000000001</v>
      </c>
      <c r="G2125" s="139">
        <v>-91.161000000000001</v>
      </c>
      <c r="H2125" s="139" t="s">
        <v>1950</v>
      </c>
      <c r="I2125" s="139" t="s">
        <v>1892</v>
      </c>
      <c r="J2125" s="139" t="s">
        <v>42</v>
      </c>
      <c r="K2125" s="139">
        <v>52040</v>
      </c>
      <c r="L2125" s="139" t="s">
        <v>1951</v>
      </c>
      <c r="M2125" s="139">
        <v>100</v>
      </c>
      <c r="N2125" s="139" t="s">
        <v>1127</v>
      </c>
    </row>
    <row r="2126" spans="1:14" ht="15.75" customHeight="1">
      <c r="A2126" s="139">
        <v>2018</v>
      </c>
      <c r="B2126" s="100" t="s">
        <v>188</v>
      </c>
      <c r="C2126" s="139" t="s">
        <v>1952</v>
      </c>
      <c r="D2126" s="139">
        <v>1006961</v>
      </c>
      <c r="E2126" s="139" t="s">
        <v>1953</v>
      </c>
      <c r="F2126" s="139">
        <v>32.269103999999999</v>
      </c>
      <c r="G2126" s="139">
        <v>-101.41767299999999</v>
      </c>
      <c r="H2126" s="139" t="s">
        <v>1954</v>
      </c>
      <c r="I2126" s="139" t="s">
        <v>1955</v>
      </c>
      <c r="J2126" s="139" t="s">
        <v>115</v>
      </c>
      <c r="K2126" s="139">
        <v>79720</v>
      </c>
      <c r="L2126" s="139" t="s">
        <v>1305</v>
      </c>
      <c r="M2126" s="139">
        <v>2273</v>
      </c>
      <c r="N2126" s="139" t="s">
        <v>1956</v>
      </c>
    </row>
    <row r="2127" spans="1:14" ht="15.75" customHeight="1">
      <c r="A2127" s="139">
        <v>2018</v>
      </c>
      <c r="B2127" s="100" t="s">
        <v>188</v>
      </c>
      <c r="C2127" s="139" t="s">
        <v>1957</v>
      </c>
      <c r="D2127" s="139">
        <v>1009068</v>
      </c>
      <c r="E2127" s="139" t="s">
        <v>1958</v>
      </c>
      <c r="F2127" s="139">
        <v>40.838386</v>
      </c>
      <c r="G2127" s="139">
        <v>-111.921443</v>
      </c>
      <c r="H2127" s="139" t="s">
        <v>1959</v>
      </c>
      <c r="I2127" s="139" t="s">
        <v>1960</v>
      </c>
      <c r="J2127" s="139" t="s">
        <v>118</v>
      </c>
      <c r="K2127" s="139">
        <v>84054</v>
      </c>
      <c r="L2127" s="139" t="s">
        <v>1961</v>
      </c>
      <c r="M2127" s="139">
        <v>1144</v>
      </c>
      <c r="N2127" s="139" t="s">
        <v>1306</v>
      </c>
    </row>
    <row r="2128" spans="1:14" ht="15.75" customHeight="1">
      <c r="A2128" s="139">
        <v>2018</v>
      </c>
      <c r="B2128" s="100" t="s">
        <v>188</v>
      </c>
      <c r="C2128" s="139" t="s">
        <v>1962</v>
      </c>
      <c r="D2128" s="139">
        <v>1006002</v>
      </c>
      <c r="E2128" s="139" t="s">
        <v>1963</v>
      </c>
      <c r="F2128" s="139">
        <v>37.240527999999998</v>
      </c>
      <c r="G2128" s="139">
        <v>-89.601381000000003</v>
      </c>
      <c r="H2128" s="139" t="s">
        <v>1964</v>
      </c>
      <c r="I2128" s="139" t="s">
        <v>1965</v>
      </c>
      <c r="J2128" s="139" t="s">
        <v>68</v>
      </c>
      <c r="K2128" s="139">
        <v>63701</v>
      </c>
      <c r="L2128" s="139" t="s">
        <v>1966</v>
      </c>
      <c r="M2128" s="139">
        <v>17</v>
      </c>
      <c r="N2128" s="139" t="s">
        <v>1054</v>
      </c>
    </row>
    <row r="2129" spans="1:14" ht="15.75" customHeight="1">
      <c r="A2129" s="139">
        <v>2018</v>
      </c>
      <c r="B2129" s="100" t="s">
        <v>188</v>
      </c>
      <c r="C2129" s="139" t="s">
        <v>1967</v>
      </c>
      <c r="D2129" s="139">
        <v>1005880</v>
      </c>
      <c r="E2129" s="139" t="s">
        <v>1968</v>
      </c>
      <c r="F2129" s="139">
        <v>34.904943000000003</v>
      </c>
      <c r="G2129" s="139">
        <v>-82.178888000000001</v>
      </c>
      <c r="H2129" s="139" t="s">
        <v>1969</v>
      </c>
      <c r="I2129" s="139" t="s">
        <v>1870</v>
      </c>
      <c r="J2129" s="139" t="s">
        <v>107</v>
      </c>
      <c r="K2129" s="139">
        <v>29651</v>
      </c>
      <c r="L2129" s="139" t="s">
        <v>1970</v>
      </c>
      <c r="M2129" s="139">
        <v>163</v>
      </c>
      <c r="N2129" s="139" t="s">
        <v>1054</v>
      </c>
    </row>
    <row r="2130" spans="1:14" ht="15.75" customHeight="1">
      <c r="A2130" s="139">
        <v>2018</v>
      </c>
      <c r="B2130" s="100" t="s">
        <v>188</v>
      </c>
      <c r="C2130" s="139" t="s">
        <v>1971</v>
      </c>
      <c r="D2130" s="139">
        <v>1000638</v>
      </c>
      <c r="F2130" s="139">
        <v>39.862772999999997</v>
      </c>
      <c r="G2130" s="139">
        <v>-75.321425000000005</v>
      </c>
      <c r="H2130" s="139" t="s">
        <v>1972</v>
      </c>
      <c r="I2130" s="139" t="s">
        <v>1892</v>
      </c>
      <c r="J2130" s="139" t="s">
        <v>103</v>
      </c>
      <c r="K2130" s="139">
        <v>19078</v>
      </c>
      <c r="L2130" s="139" t="s">
        <v>1973</v>
      </c>
      <c r="M2130" s="139">
        <v>16</v>
      </c>
      <c r="N2130" s="139" t="s">
        <v>1054</v>
      </c>
    </row>
    <row r="2131" spans="1:14" ht="15.75" customHeight="1">
      <c r="A2131" s="139">
        <v>2018</v>
      </c>
      <c r="B2131" s="100" t="s">
        <v>188</v>
      </c>
      <c r="C2131" s="139" t="s">
        <v>1974</v>
      </c>
      <c r="D2131" s="139">
        <v>1002893</v>
      </c>
      <c r="E2131" s="139" t="s">
        <v>1975</v>
      </c>
      <c r="F2131" s="139">
        <v>46.103960000000001</v>
      </c>
      <c r="G2131" s="139">
        <v>-118.91840000000001</v>
      </c>
      <c r="H2131" s="139" t="s">
        <v>1976</v>
      </c>
      <c r="I2131" s="139" t="s">
        <v>1977</v>
      </c>
      <c r="J2131" s="139" t="s">
        <v>126</v>
      </c>
      <c r="K2131" s="139">
        <v>99363</v>
      </c>
      <c r="L2131" s="139" t="s">
        <v>1978</v>
      </c>
      <c r="M2131" s="139">
        <v>2520</v>
      </c>
      <c r="N2131" s="139" t="s">
        <v>1979</v>
      </c>
    </row>
    <row r="2132" spans="1:14" ht="15.75" customHeight="1">
      <c r="A2132" s="139">
        <v>2018</v>
      </c>
      <c r="B2132" s="100" t="s">
        <v>188</v>
      </c>
      <c r="C2132" s="139" t="s">
        <v>1980</v>
      </c>
      <c r="D2132" s="139">
        <v>1007994</v>
      </c>
      <c r="E2132" s="139" t="s">
        <v>1981</v>
      </c>
      <c r="F2132" s="139">
        <v>48.605457999999999</v>
      </c>
      <c r="G2132" s="139">
        <v>-93.406702999999993</v>
      </c>
      <c r="H2132" s="139" t="s">
        <v>1982</v>
      </c>
      <c r="I2132" s="139" t="s">
        <v>1983</v>
      </c>
      <c r="J2132" s="139" t="s">
        <v>62</v>
      </c>
      <c r="K2132" s="139">
        <v>56649</v>
      </c>
      <c r="L2132" s="139" t="s">
        <v>1978</v>
      </c>
      <c r="M2132" s="139">
        <v>3419</v>
      </c>
      <c r="N2132" s="139" t="s">
        <v>1984</v>
      </c>
    </row>
    <row r="2133" spans="1:14" ht="15.75" customHeight="1">
      <c r="A2133" s="139">
        <v>2018</v>
      </c>
      <c r="B2133" s="100" t="s">
        <v>188</v>
      </c>
      <c r="C2133" s="139" t="s">
        <v>1985</v>
      </c>
      <c r="D2133" s="139">
        <v>1002963</v>
      </c>
      <c r="E2133" s="139" t="s">
        <v>1986</v>
      </c>
      <c r="F2133" s="139">
        <v>31.492253000000002</v>
      </c>
      <c r="G2133" s="139">
        <v>-87.898804999999996</v>
      </c>
      <c r="H2133" s="139" t="s">
        <v>1987</v>
      </c>
      <c r="I2133" s="139" t="s">
        <v>1988</v>
      </c>
      <c r="J2133" s="139" t="s">
        <v>3</v>
      </c>
      <c r="K2133" s="139">
        <v>36545</v>
      </c>
      <c r="L2133" s="139" t="s">
        <v>1978</v>
      </c>
      <c r="M2133" s="139">
        <v>2869</v>
      </c>
      <c r="N2133" s="139" t="s">
        <v>1989</v>
      </c>
    </row>
    <row r="2134" spans="1:14" ht="15.75" customHeight="1">
      <c r="A2134" s="139">
        <v>2018</v>
      </c>
      <c r="B2134" s="100" t="s">
        <v>188</v>
      </c>
      <c r="C2134" s="139" t="s">
        <v>1990</v>
      </c>
      <c r="D2134" s="139">
        <v>1004091</v>
      </c>
      <c r="E2134" s="139" t="s">
        <v>1991</v>
      </c>
      <c r="F2134" s="139">
        <v>37.958638999999998</v>
      </c>
      <c r="G2134" s="139">
        <v>-100.836</v>
      </c>
      <c r="H2134" s="139" t="s">
        <v>1992</v>
      </c>
      <c r="I2134" s="139" t="s">
        <v>1993</v>
      </c>
      <c r="J2134" s="139" t="s">
        <v>44</v>
      </c>
      <c r="K2134" s="139">
        <v>67846</v>
      </c>
      <c r="L2134" s="139" t="s">
        <v>1520</v>
      </c>
      <c r="M2134" s="139">
        <v>31</v>
      </c>
      <c r="N2134" s="139" t="s">
        <v>1133</v>
      </c>
    </row>
    <row r="2135" spans="1:14" ht="15.75" customHeight="1">
      <c r="A2135" s="139">
        <v>2018</v>
      </c>
      <c r="B2135" s="100" t="s">
        <v>188</v>
      </c>
      <c r="C2135" s="139" t="s">
        <v>1994</v>
      </c>
      <c r="D2135" s="139">
        <v>1006301</v>
      </c>
      <c r="F2135" s="139">
        <v>35.703060000000001</v>
      </c>
      <c r="G2135" s="139">
        <v>-101.36305</v>
      </c>
      <c r="H2135" s="139" t="s">
        <v>1995</v>
      </c>
      <c r="I2135" s="139" t="s">
        <v>1996</v>
      </c>
      <c r="J2135" s="139" t="s">
        <v>115</v>
      </c>
      <c r="K2135" s="139">
        <v>79008</v>
      </c>
      <c r="L2135" s="139" t="s">
        <v>1997</v>
      </c>
      <c r="M2135" s="139">
        <v>4050</v>
      </c>
      <c r="N2135" s="139" t="s">
        <v>1998</v>
      </c>
    </row>
    <row r="2136" spans="1:14" ht="15.75" customHeight="1">
      <c r="A2136" s="139">
        <v>2018</v>
      </c>
      <c r="B2136" s="100" t="s">
        <v>188</v>
      </c>
      <c r="C2136" s="139" t="s">
        <v>1999</v>
      </c>
      <c r="D2136" s="139">
        <v>1006468</v>
      </c>
      <c r="E2136" s="139" t="s">
        <v>2000</v>
      </c>
      <c r="F2136" s="139">
        <v>48.886400000000002</v>
      </c>
      <c r="G2136" s="139">
        <v>-122.7353</v>
      </c>
      <c r="H2136" s="139" t="s">
        <v>2001</v>
      </c>
      <c r="I2136" s="139" t="s">
        <v>1267</v>
      </c>
      <c r="J2136" s="139" t="s">
        <v>126</v>
      </c>
      <c r="K2136" s="139">
        <v>98230</v>
      </c>
      <c r="L2136" s="139" t="s">
        <v>2002</v>
      </c>
      <c r="M2136" s="139">
        <v>4257</v>
      </c>
      <c r="N2136" s="139" t="s">
        <v>2003</v>
      </c>
    </row>
    <row r="2137" spans="1:14" ht="15.75" customHeight="1">
      <c r="A2137" s="139">
        <v>2018</v>
      </c>
      <c r="B2137" s="100" t="s">
        <v>188</v>
      </c>
      <c r="C2137" s="139" t="s">
        <v>2004</v>
      </c>
      <c r="D2137" s="139">
        <v>1006078</v>
      </c>
      <c r="E2137" s="139" t="s">
        <v>2005</v>
      </c>
      <c r="F2137" s="139">
        <v>41.678600000000003</v>
      </c>
      <c r="G2137" s="139">
        <v>-83.453900000000004</v>
      </c>
      <c r="H2137" s="139" t="s">
        <v>2006</v>
      </c>
      <c r="I2137" s="139" t="s">
        <v>2007</v>
      </c>
      <c r="J2137" s="139" t="s">
        <v>95</v>
      </c>
      <c r="K2137" s="139">
        <v>43616</v>
      </c>
      <c r="L2137" s="139" t="s">
        <v>2008</v>
      </c>
      <c r="M2137" s="139">
        <v>3268</v>
      </c>
      <c r="N2137" s="139" t="s">
        <v>1306</v>
      </c>
    </row>
    <row r="2138" spans="1:14" ht="15.75" customHeight="1">
      <c r="A2138" s="139">
        <v>2018</v>
      </c>
      <c r="B2138" s="100" t="s">
        <v>188</v>
      </c>
      <c r="C2138" s="139" t="s">
        <v>2009</v>
      </c>
      <c r="D2138" s="139">
        <v>1006259</v>
      </c>
      <c r="E2138" s="139" t="s">
        <v>2010</v>
      </c>
      <c r="F2138" s="139">
        <v>41.811258000000002</v>
      </c>
      <c r="G2138" s="139">
        <v>-88.154640999999998</v>
      </c>
      <c r="H2138" s="139" t="s">
        <v>2011</v>
      </c>
      <c r="I2138" s="139" t="s">
        <v>2012</v>
      </c>
      <c r="J2138" s="139" t="s">
        <v>36</v>
      </c>
      <c r="K2138" s="139">
        <v>60563</v>
      </c>
      <c r="L2138" s="139" t="s">
        <v>2002</v>
      </c>
      <c r="M2138" s="139">
        <v>31</v>
      </c>
      <c r="N2138" s="139" t="s">
        <v>1054</v>
      </c>
    </row>
    <row r="2139" spans="1:14" ht="15.75" customHeight="1">
      <c r="A2139" s="139">
        <v>2018</v>
      </c>
      <c r="B2139" s="100" t="s">
        <v>188</v>
      </c>
      <c r="C2139" s="139" t="s">
        <v>2013</v>
      </c>
      <c r="D2139" s="139">
        <v>1007339</v>
      </c>
      <c r="E2139" s="139" t="s">
        <v>2014</v>
      </c>
      <c r="F2139" s="139">
        <v>41.670299999999997</v>
      </c>
      <c r="G2139" s="139">
        <v>-87.4803</v>
      </c>
      <c r="H2139" s="139" t="s">
        <v>2015</v>
      </c>
      <c r="I2139" s="139" t="s">
        <v>2016</v>
      </c>
      <c r="J2139" s="139" t="s">
        <v>39</v>
      </c>
      <c r="K2139" s="139">
        <v>46394</v>
      </c>
      <c r="L2139" s="139" t="s">
        <v>2002</v>
      </c>
      <c r="M2139" s="139">
        <v>9803</v>
      </c>
      <c r="N2139" s="139" t="s">
        <v>2017</v>
      </c>
    </row>
    <row r="2140" spans="1:14" ht="15.75" customHeight="1">
      <c r="A2140" s="139">
        <v>2018</v>
      </c>
      <c r="B2140" s="100" t="s">
        <v>188</v>
      </c>
      <c r="C2140" s="139" t="s">
        <v>2018</v>
      </c>
      <c r="D2140" s="139">
        <v>1006838</v>
      </c>
      <c r="F2140" s="139">
        <v>70.254035999999999</v>
      </c>
      <c r="G2140" s="139">
        <v>-148.34607700000001</v>
      </c>
      <c r="H2140" s="139" t="s">
        <v>2019</v>
      </c>
      <c r="I2140" s="139" t="s">
        <v>2020</v>
      </c>
      <c r="J2140" s="139" t="s">
        <v>6</v>
      </c>
      <c r="K2140" s="139">
        <v>99734</v>
      </c>
      <c r="L2140" s="139" t="s">
        <v>2021</v>
      </c>
      <c r="M2140" s="139">
        <v>22</v>
      </c>
      <c r="N2140" s="139" t="s">
        <v>1306</v>
      </c>
    </row>
    <row r="2141" spans="1:14" ht="15.75" customHeight="1">
      <c r="A2141" s="139">
        <v>2018</v>
      </c>
      <c r="B2141" s="100" t="s">
        <v>188</v>
      </c>
      <c r="C2141" s="139" t="s">
        <v>2022</v>
      </c>
      <c r="D2141" s="139">
        <v>1007574</v>
      </c>
      <c r="E2141" s="139" t="s">
        <v>2023</v>
      </c>
      <c r="F2141" s="139">
        <v>29.704027</v>
      </c>
      <c r="G2141" s="139">
        <v>-95.079931999999999</v>
      </c>
      <c r="H2141" s="139" t="s">
        <v>2024</v>
      </c>
      <c r="I2141" s="139" t="s">
        <v>1087</v>
      </c>
      <c r="J2141" s="139" t="s">
        <v>115</v>
      </c>
      <c r="K2141" s="139">
        <v>77571</v>
      </c>
      <c r="L2141" s="139" t="s">
        <v>2025</v>
      </c>
      <c r="M2141" s="139">
        <v>18</v>
      </c>
      <c r="N2141" s="139" t="s">
        <v>1054</v>
      </c>
    </row>
    <row r="2142" spans="1:14" ht="15.75" customHeight="1">
      <c r="A2142" s="139">
        <v>2018</v>
      </c>
      <c r="B2142" s="100" t="s">
        <v>188</v>
      </c>
      <c r="C2142" s="139" t="s">
        <v>2026</v>
      </c>
      <c r="D2142" s="139">
        <v>1006214</v>
      </c>
      <c r="E2142" s="139" t="s">
        <v>2027</v>
      </c>
      <c r="F2142" s="139">
        <v>38.358133000000002</v>
      </c>
      <c r="G2142" s="139">
        <v>-82.593915999999993</v>
      </c>
      <c r="H2142" s="139" t="s">
        <v>2028</v>
      </c>
      <c r="I2142" s="139" t="s">
        <v>2029</v>
      </c>
      <c r="J2142" s="139" t="s">
        <v>129</v>
      </c>
      <c r="K2142" s="139">
        <v>25530</v>
      </c>
      <c r="L2142" s="139" t="s">
        <v>2025</v>
      </c>
      <c r="M2142" s="139">
        <v>17</v>
      </c>
      <c r="N2142" s="139" t="s">
        <v>1054</v>
      </c>
    </row>
    <row r="2143" spans="1:14" ht="15.75" customHeight="1">
      <c r="A2143" s="139">
        <v>2018</v>
      </c>
      <c r="B2143" s="100" t="s">
        <v>188</v>
      </c>
      <c r="C2143" s="139" t="s">
        <v>2030</v>
      </c>
      <c r="D2143" s="139">
        <v>1002349</v>
      </c>
      <c r="E2143" s="139" t="s">
        <v>2031</v>
      </c>
      <c r="F2143" s="139">
        <v>41.644399999999997</v>
      </c>
      <c r="G2143" s="139">
        <v>-103.0782</v>
      </c>
      <c r="H2143" s="139" t="s">
        <v>2032</v>
      </c>
      <c r="I2143" s="139" t="s">
        <v>2033</v>
      </c>
      <c r="J2143" s="139" t="s">
        <v>73</v>
      </c>
      <c r="K2143" s="139">
        <v>69336</v>
      </c>
      <c r="L2143" s="139" t="s">
        <v>2034</v>
      </c>
      <c r="M2143" s="139">
        <v>27</v>
      </c>
      <c r="N2143" s="139" t="s">
        <v>1054</v>
      </c>
    </row>
    <row r="2144" spans="1:14" ht="15.75" customHeight="1">
      <c r="A2144" s="139">
        <v>2018</v>
      </c>
      <c r="B2144" s="100" t="s">
        <v>188</v>
      </c>
      <c r="C2144" s="139" t="s">
        <v>2035</v>
      </c>
      <c r="D2144" s="139">
        <v>1003241</v>
      </c>
      <c r="E2144" s="139" t="s">
        <v>2036</v>
      </c>
      <c r="F2144" s="139">
        <v>36.004629999999999</v>
      </c>
      <c r="G2144" s="139">
        <v>-86.599100000000007</v>
      </c>
      <c r="H2144" s="139" t="s">
        <v>2037</v>
      </c>
      <c r="I2144" s="139" t="s">
        <v>2038</v>
      </c>
      <c r="J2144" s="139" t="s">
        <v>113</v>
      </c>
      <c r="K2144" s="139">
        <v>37086</v>
      </c>
      <c r="L2144" s="139" t="s">
        <v>2039</v>
      </c>
      <c r="M2144" s="139">
        <v>20</v>
      </c>
      <c r="N2144" s="139" t="s">
        <v>1054</v>
      </c>
    </row>
    <row r="2145" spans="1:14" ht="15.75" customHeight="1">
      <c r="A2145" s="139">
        <v>2018</v>
      </c>
      <c r="B2145" s="100" t="s">
        <v>188</v>
      </c>
      <c r="C2145" s="139" t="s">
        <v>2040</v>
      </c>
      <c r="D2145" s="139">
        <v>1003898</v>
      </c>
      <c r="E2145" s="139" t="s">
        <v>2041</v>
      </c>
      <c r="F2145" s="139">
        <v>41.64499</v>
      </c>
      <c r="G2145" s="139">
        <v>-93.621359999999996</v>
      </c>
      <c r="H2145" s="139" t="s">
        <v>1179</v>
      </c>
      <c r="I2145" s="139" t="s">
        <v>1180</v>
      </c>
      <c r="J2145" s="139" t="s">
        <v>42</v>
      </c>
      <c r="K2145" s="139">
        <v>50313</v>
      </c>
      <c r="L2145" s="139" t="s">
        <v>2039</v>
      </c>
      <c r="M2145" s="139">
        <v>27</v>
      </c>
      <c r="N2145" s="139" t="s">
        <v>1054</v>
      </c>
    </row>
    <row r="2146" spans="1:14" ht="15.75" customHeight="1">
      <c r="A2146" s="139">
        <v>2018</v>
      </c>
      <c r="B2146" s="100" t="s">
        <v>188</v>
      </c>
      <c r="C2146" s="139" t="s">
        <v>2042</v>
      </c>
      <c r="D2146" s="139">
        <v>1002954</v>
      </c>
      <c r="E2146" s="139" t="s">
        <v>2043</v>
      </c>
      <c r="F2146" s="139">
        <v>35.755980000000001</v>
      </c>
      <c r="G2146" s="139">
        <v>-77.869169999999997</v>
      </c>
      <c r="H2146" s="139" t="s">
        <v>1854</v>
      </c>
      <c r="I2146" s="139" t="s">
        <v>1854</v>
      </c>
      <c r="J2146" s="139" t="s">
        <v>89</v>
      </c>
      <c r="K2146" s="139">
        <v>27893</v>
      </c>
      <c r="L2146" s="139" t="s">
        <v>2039</v>
      </c>
      <c r="M2146" s="139">
        <v>28</v>
      </c>
      <c r="N2146" s="139" t="s">
        <v>1054</v>
      </c>
    </row>
    <row r="2147" spans="1:14" ht="15.75" customHeight="1">
      <c r="A2147" s="139">
        <v>2018</v>
      </c>
      <c r="B2147" s="100" t="s">
        <v>188</v>
      </c>
      <c r="C2147" s="139" t="s">
        <v>2044</v>
      </c>
      <c r="D2147" s="139">
        <v>1002600</v>
      </c>
      <c r="E2147" s="139" t="s">
        <v>2045</v>
      </c>
      <c r="F2147" s="139">
        <v>40.252429999999997</v>
      </c>
      <c r="G2147" s="139">
        <v>-111.65027000000001</v>
      </c>
      <c r="H2147" s="139" t="s">
        <v>2046</v>
      </c>
      <c r="I2147" s="139" t="s">
        <v>2047</v>
      </c>
      <c r="J2147" s="139" t="s">
        <v>118</v>
      </c>
      <c r="K2147" s="139">
        <v>84602</v>
      </c>
      <c r="L2147" s="139" t="s">
        <v>2048</v>
      </c>
      <c r="M2147" s="139">
        <v>24</v>
      </c>
      <c r="N2147" s="139" t="s">
        <v>1054</v>
      </c>
    </row>
    <row r="2148" spans="1:14" ht="15.75" customHeight="1">
      <c r="A2148" s="139">
        <v>2018</v>
      </c>
      <c r="B2148" s="100" t="s">
        <v>188</v>
      </c>
      <c r="C2148" s="139" t="s">
        <v>2049</v>
      </c>
      <c r="D2148" s="139">
        <v>1001811</v>
      </c>
      <c r="E2148" s="139" t="s">
        <v>2050</v>
      </c>
      <c r="F2148" s="139">
        <v>41.832340000000002</v>
      </c>
      <c r="G2148" s="139">
        <v>-71.397459999999995</v>
      </c>
      <c r="H2148" s="139" t="s">
        <v>2051</v>
      </c>
      <c r="I2148" s="139" t="s">
        <v>2052</v>
      </c>
      <c r="J2148" s="139" t="s">
        <v>105</v>
      </c>
      <c r="K2148" s="139">
        <v>2912</v>
      </c>
      <c r="L2148" s="139" t="s">
        <v>2053</v>
      </c>
      <c r="M2148" s="139">
        <v>15</v>
      </c>
      <c r="N2148" s="139" t="s">
        <v>1054</v>
      </c>
    </row>
    <row r="2149" spans="1:14" ht="15.75" customHeight="1">
      <c r="A2149" s="139">
        <v>2018</v>
      </c>
      <c r="B2149" s="100" t="s">
        <v>188</v>
      </c>
      <c r="C2149" s="139" t="s">
        <v>2054</v>
      </c>
      <c r="D2149" s="139">
        <v>1001726</v>
      </c>
      <c r="E2149" s="139" t="s">
        <v>2055</v>
      </c>
      <c r="F2149" s="139">
        <v>38.208320000000001</v>
      </c>
      <c r="G2149" s="139">
        <v>-85.792720000000003</v>
      </c>
      <c r="H2149" s="139" t="s">
        <v>1361</v>
      </c>
      <c r="I2149" s="139" t="s">
        <v>1327</v>
      </c>
      <c r="J2149" s="139" t="s">
        <v>47</v>
      </c>
      <c r="K2149" s="139">
        <v>40216</v>
      </c>
      <c r="L2149" s="139" t="s">
        <v>2056</v>
      </c>
      <c r="M2149" s="139">
        <v>38</v>
      </c>
      <c r="N2149" s="139" t="s">
        <v>1054</v>
      </c>
    </row>
    <row r="2150" spans="1:14" ht="15.75" customHeight="1">
      <c r="A2150" s="139">
        <v>2018</v>
      </c>
      <c r="B2150" s="100" t="s">
        <v>188</v>
      </c>
      <c r="C2150" s="139" t="s">
        <v>2057</v>
      </c>
      <c r="D2150" s="139">
        <v>1006784</v>
      </c>
      <c r="E2150" s="139" t="s">
        <v>2058</v>
      </c>
      <c r="F2150" s="139">
        <v>37.636797000000001</v>
      </c>
      <c r="G2150" s="139">
        <v>-91.131894000000003</v>
      </c>
      <c r="H2150" s="139" t="s">
        <v>2059</v>
      </c>
      <c r="I2150" s="139" t="s">
        <v>2060</v>
      </c>
      <c r="J2150" s="139" t="s">
        <v>68</v>
      </c>
      <c r="K2150" s="139">
        <v>65440</v>
      </c>
      <c r="L2150" s="139" t="s">
        <v>2061</v>
      </c>
      <c r="M2150" s="139">
        <v>120</v>
      </c>
      <c r="N2150" s="139" t="s">
        <v>2062</v>
      </c>
    </row>
    <row r="2151" spans="1:14" ht="15.75" customHeight="1">
      <c r="A2151" s="139">
        <v>2018</v>
      </c>
      <c r="B2151" s="100" t="s">
        <v>188</v>
      </c>
      <c r="C2151" s="139" t="s">
        <v>2063</v>
      </c>
      <c r="D2151" s="139">
        <v>1002433</v>
      </c>
      <c r="E2151" s="139" t="s">
        <v>2064</v>
      </c>
      <c r="F2151" s="139">
        <v>39.679788000000002</v>
      </c>
      <c r="G2151" s="139">
        <v>-85.687207000000001</v>
      </c>
      <c r="H2151" s="139" t="s">
        <v>2065</v>
      </c>
      <c r="I2151" s="139" t="s">
        <v>2066</v>
      </c>
      <c r="J2151" s="139" t="s">
        <v>39</v>
      </c>
      <c r="K2151" s="139">
        <v>46161</v>
      </c>
      <c r="L2151" s="139" t="s">
        <v>2067</v>
      </c>
      <c r="M2151" s="139">
        <v>40</v>
      </c>
      <c r="N2151" s="139" t="s">
        <v>1054</v>
      </c>
    </row>
    <row r="2152" spans="1:14" ht="15.75" customHeight="1">
      <c r="A2152" s="139">
        <v>2018</v>
      </c>
      <c r="B2152" s="100" t="s">
        <v>188</v>
      </c>
      <c r="C2152" s="139" t="s">
        <v>2063</v>
      </c>
      <c r="D2152" s="139">
        <v>1002526</v>
      </c>
      <c r="E2152" s="139" t="s">
        <v>2068</v>
      </c>
      <c r="F2152" s="139">
        <v>41.284730000000003</v>
      </c>
      <c r="G2152" s="139">
        <v>-82.820239999999998</v>
      </c>
      <c r="H2152" s="139" t="s">
        <v>2069</v>
      </c>
      <c r="I2152" s="139" t="s">
        <v>2070</v>
      </c>
      <c r="J2152" s="139" t="s">
        <v>95</v>
      </c>
      <c r="K2152" s="139">
        <v>44811</v>
      </c>
      <c r="L2152" s="139" t="s">
        <v>2067</v>
      </c>
      <c r="M2152" s="139">
        <v>38</v>
      </c>
      <c r="N2152" s="139" t="s">
        <v>1054</v>
      </c>
    </row>
    <row r="2153" spans="1:14" ht="15.75" customHeight="1">
      <c r="A2153" s="139">
        <v>2018</v>
      </c>
      <c r="B2153" s="100" t="s">
        <v>188</v>
      </c>
      <c r="C2153" s="139" t="s">
        <v>2071</v>
      </c>
      <c r="D2153" s="139">
        <v>1005019</v>
      </c>
      <c r="E2153" s="139" t="s">
        <v>2072</v>
      </c>
      <c r="F2153" s="139">
        <v>37.014330000000001</v>
      </c>
      <c r="G2153" s="139">
        <v>-89.177340000000001</v>
      </c>
      <c r="H2153" s="139" t="s">
        <v>2073</v>
      </c>
      <c r="I2153" s="139" t="s">
        <v>2074</v>
      </c>
      <c r="J2153" s="139" t="s">
        <v>36</v>
      </c>
      <c r="K2153" s="139">
        <v>62914</v>
      </c>
      <c r="L2153" s="139" t="s">
        <v>2067</v>
      </c>
      <c r="M2153" s="139">
        <v>30</v>
      </c>
      <c r="N2153" s="139" t="s">
        <v>1054</v>
      </c>
    </row>
    <row r="2154" spans="1:14" ht="15.75" customHeight="1">
      <c r="A2154" s="139">
        <v>2018</v>
      </c>
      <c r="B2154" s="100" t="s">
        <v>188</v>
      </c>
      <c r="C2154" s="139" t="s">
        <v>2071</v>
      </c>
      <c r="D2154" s="139">
        <v>1005022</v>
      </c>
      <c r="E2154" s="139" t="s">
        <v>2075</v>
      </c>
      <c r="F2154" s="139">
        <v>29.939266</v>
      </c>
      <c r="G2154" s="139">
        <v>-90.348408000000006</v>
      </c>
      <c r="H2154" s="139" t="s">
        <v>2076</v>
      </c>
      <c r="I2154" s="139" t="s">
        <v>2077</v>
      </c>
      <c r="J2154" s="139" t="s">
        <v>50</v>
      </c>
      <c r="K2154" s="139">
        <v>70047</v>
      </c>
      <c r="L2154" s="139" t="s">
        <v>2067</v>
      </c>
      <c r="M2154" s="139">
        <v>26</v>
      </c>
      <c r="N2154" s="139" t="s">
        <v>1054</v>
      </c>
    </row>
    <row r="2155" spans="1:14" ht="15.75" customHeight="1">
      <c r="A2155" s="139">
        <v>2018</v>
      </c>
      <c r="B2155" s="100" t="s">
        <v>188</v>
      </c>
      <c r="C2155" s="139" t="s">
        <v>2071</v>
      </c>
      <c r="D2155" s="139">
        <v>1005075</v>
      </c>
      <c r="E2155" s="139" t="s">
        <v>2078</v>
      </c>
      <c r="F2155" s="139">
        <v>34.605564999999999</v>
      </c>
      <c r="G2155" s="139">
        <v>-86.965565999999995</v>
      </c>
      <c r="H2155" s="139" t="s">
        <v>1771</v>
      </c>
      <c r="I2155" s="139" t="s">
        <v>1670</v>
      </c>
      <c r="J2155" s="139" t="s">
        <v>3</v>
      </c>
      <c r="K2155" s="139">
        <v>35601</v>
      </c>
      <c r="L2155" s="139" t="s">
        <v>2067</v>
      </c>
      <c r="M2155" s="139">
        <v>47</v>
      </c>
      <c r="N2155" s="139" t="s">
        <v>1054</v>
      </c>
    </row>
    <row r="2156" spans="1:14" ht="15.75" customHeight="1">
      <c r="A2156" s="139">
        <v>2018</v>
      </c>
      <c r="B2156" s="100" t="s">
        <v>188</v>
      </c>
      <c r="C2156" s="139" t="s">
        <v>2079</v>
      </c>
      <c r="D2156" s="139">
        <v>1004105</v>
      </c>
      <c r="E2156" s="139" t="s">
        <v>2080</v>
      </c>
      <c r="F2156" s="139">
        <v>38.404969999999999</v>
      </c>
      <c r="G2156" s="139">
        <v>-96.17098</v>
      </c>
      <c r="H2156" s="139" t="s">
        <v>2081</v>
      </c>
      <c r="I2156" s="139" t="s">
        <v>1478</v>
      </c>
      <c r="J2156" s="139" t="s">
        <v>44</v>
      </c>
      <c r="K2156" s="139">
        <v>66801</v>
      </c>
      <c r="L2156" s="139" t="s">
        <v>2067</v>
      </c>
      <c r="M2156" s="139">
        <v>18</v>
      </c>
      <c r="N2156" s="139" t="s">
        <v>1054</v>
      </c>
    </row>
    <row r="2157" spans="1:14" ht="15.75" customHeight="1">
      <c r="A2157" s="139">
        <v>2018</v>
      </c>
      <c r="B2157" s="100" t="s">
        <v>188</v>
      </c>
      <c r="C2157" s="139" t="s">
        <v>2082</v>
      </c>
      <c r="D2157" s="139">
        <v>1003405</v>
      </c>
      <c r="E2157" s="139" t="s">
        <v>2083</v>
      </c>
      <c r="F2157" s="139">
        <v>43.444555999999999</v>
      </c>
      <c r="G2157" s="139">
        <v>-112.068422</v>
      </c>
      <c r="H2157" s="139" t="s">
        <v>2084</v>
      </c>
      <c r="I2157" s="139" t="s">
        <v>2085</v>
      </c>
      <c r="J2157" s="139" t="s">
        <v>34</v>
      </c>
      <c r="K2157" s="139">
        <v>83402</v>
      </c>
      <c r="L2157" s="139" t="s">
        <v>1403</v>
      </c>
      <c r="M2157" s="139">
        <v>27</v>
      </c>
      <c r="N2157" s="139" t="s">
        <v>1054</v>
      </c>
    </row>
    <row r="2158" spans="1:14" ht="15.75" customHeight="1">
      <c r="A2158" s="139">
        <v>2018</v>
      </c>
      <c r="B2158" s="100" t="s">
        <v>188</v>
      </c>
      <c r="C2158" s="139" t="s">
        <v>2086</v>
      </c>
      <c r="D2158" s="139">
        <v>1003837</v>
      </c>
      <c r="E2158" s="139" t="s">
        <v>2087</v>
      </c>
      <c r="F2158" s="139">
        <v>45.138849999999998</v>
      </c>
      <c r="G2158" s="139">
        <v>-94.806939999999997</v>
      </c>
      <c r="H2158" s="139" t="s">
        <v>2088</v>
      </c>
      <c r="I2158" s="139" t="s">
        <v>2089</v>
      </c>
      <c r="J2158" s="139" t="s">
        <v>62</v>
      </c>
      <c r="K2158" s="139">
        <v>56209</v>
      </c>
      <c r="L2158" s="139" t="s">
        <v>2090</v>
      </c>
      <c r="M2158" s="139">
        <v>42</v>
      </c>
      <c r="N2158" s="139" t="s">
        <v>1127</v>
      </c>
    </row>
    <row r="2159" spans="1:14" ht="15.75" customHeight="1">
      <c r="A2159" s="139">
        <v>2018</v>
      </c>
      <c r="B2159" s="100" t="s">
        <v>188</v>
      </c>
      <c r="C2159" s="139" t="s">
        <v>2091</v>
      </c>
      <c r="D2159" s="139">
        <v>1002877</v>
      </c>
      <c r="F2159" s="139">
        <v>40.981115000000003</v>
      </c>
      <c r="G2159" s="139">
        <v>-116.37644</v>
      </c>
      <c r="H2159" s="139" t="s">
        <v>2092</v>
      </c>
      <c r="I2159" s="139" t="s">
        <v>2093</v>
      </c>
      <c r="J2159" s="139" t="s">
        <v>76</v>
      </c>
      <c r="K2159" s="139">
        <v>89822</v>
      </c>
      <c r="L2159" s="139" t="s">
        <v>2094</v>
      </c>
      <c r="M2159" s="139">
        <v>99</v>
      </c>
      <c r="N2159" s="139" t="s">
        <v>1054</v>
      </c>
    </row>
    <row r="2160" spans="1:14" ht="15.75" customHeight="1">
      <c r="A2160" s="139">
        <v>2018</v>
      </c>
      <c r="B2160" s="100" t="s">
        <v>188</v>
      </c>
      <c r="C2160" s="139" t="s">
        <v>2095</v>
      </c>
      <c r="D2160" s="139">
        <v>1011964</v>
      </c>
      <c r="E2160" s="139" t="s">
        <v>2096</v>
      </c>
      <c r="F2160" s="139">
        <v>43.838062999999998</v>
      </c>
      <c r="G2160" s="139">
        <v>-111.78312099999999</v>
      </c>
      <c r="H2160" s="139" t="s">
        <v>2097</v>
      </c>
      <c r="I2160" s="139" t="s">
        <v>1214</v>
      </c>
      <c r="J2160" s="139" t="s">
        <v>34</v>
      </c>
      <c r="K2160" s="139">
        <v>83440</v>
      </c>
      <c r="L2160" s="139" t="s">
        <v>1912</v>
      </c>
      <c r="M2160" s="139">
        <v>133</v>
      </c>
      <c r="N2160" s="139" t="s">
        <v>1054</v>
      </c>
    </row>
    <row r="2161" spans="1:14" ht="15.75" customHeight="1">
      <c r="A2161" s="139">
        <v>2018</v>
      </c>
      <c r="B2161" s="100" t="s">
        <v>188</v>
      </c>
      <c r="C2161" s="139" t="s">
        <v>2098</v>
      </c>
      <c r="D2161" s="139">
        <v>1001630</v>
      </c>
      <c r="E2161" s="139" t="s">
        <v>2099</v>
      </c>
      <c r="F2161" s="139">
        <v>29.634379299999999</v>
      </c>
      <c r="G2161" s="139">
        <v>-95.070279400000004</v>
      </c>
      <c r="H2161" s="139" t="s">
        <v>2100</v>
      </c>
      <c r="J2161" s="139" t="s">
        <v>115</v>
      </c>
      <c r="K2161" s="139">
        <v>77507</v>
      </c>
      <c r="L2161" s="139" t="s">
        <v>2101</v>
      </c>
      <c r="M2161" s="139">
        <v>17</v>
      </c>
      <c r="N2161" s="139" t="s">
        <v>1054</v>
      </c>
    </row>
    <row r="2162" spans="1:14" ht="15.75" customHeight="1">
      <c r="A2162" s="139">
        <v>2018</v>
      </c>
      <c r="B2162" s="100" t="s">
        <v>188</v>
      </c>
      <c r="C2162" s="139" t="s">
        <v>2107</v>
      </c>
      <c r="D2162" s="139">
        <v>1006022</v>
      </c>
      <c r="E2162" s="139" t="s">
        <v>2108</v>
      </c>
      <c r="F2162" s="139">
        <v>45.050595999999999</v>
      </c>
      <c r="G2162" s="139">
        <v>-91.980063000000001</v>
      </c>
      <c r="H2162" s="139" t="s">
        <v>2109</v>
      </c>
      <c r="I2162" s="139" t="s">
        <v>2110</v>
      </c>
      <c r="J2162" s="139" t="s">
        <v>132</v>
      </c>
      <c r="K2162" s="139">
        <v>54725</v>
      </c>
      <c r="L2162" s="139" t="s">
        <v>1944</v>
      </c>
      <c r="M2162" s="139">
        <v>47</v>
      </c>
      <c r="N2162" s="139" t="s">
        <v>1383</v>
      </c>
    </row>
    <row r="2163" spans="1:14" ht="15.75" customHeight="1">
      <c r="A2163" s="139">
        <v>2018</v>
      </c>
      <c r="B2163" s="100" t="s">
        <v>188</v>
      </c>
      <c r="C2163" s="139" t="s">
        <v>2111</v>
      </c>
      <c r="D2163" s="139">
        <v>1000230</v>
      </c>
      <c r="E2163" s="139" t="s">
        <v>2112</v>
      </c>
      <c r="F2163" s="139">
        <v>35.534999999999997</v>
      </c>
      <c r="G2163" s="139">
        <v>-82.841099999999997</v>
      </c>
      <c r="H2163" s="139" t="s">
        <v>2113</v>
      </c>
      <c r="I2163" s="139" t="s">
        <v>2114</v>
      </c>
      <c r="J2163" s="139" t="s">
        <v>89</v>
      </c>
      <c r="K2163" s="139">
        <v>28716</v>
      </c>
      <c r="L2163" s="139" t="s">
        <v>2115</v>
      </c>
      <c r="M2163" s="139">
        <v>5499</v>
      </c>
      <c r="N2163" s="139" t="s">
        <v>1253</v>
      </c>
    </row>
    <row r="2164" spans="1:14" ht="15.75" customHeight="1">
      <c r="A2164" s="139">
        <v>2018</v>
      </c>
      <c r="B2164" s="100" t="s">
        <v>188</v>
      </c>
      <c r="C2164" s="139" t="s">
        <v>2116</v>
      </c>
      <c r="D2164" s="139">
        <v>1000640</v>
      </c>
      <c r="E2164" s="139" t="s">
        <v>2117</v>
      </c>
      <c r="F2164" s="139">
        <v>47.923302</v>
      </c>
      <c r="G2164" s="139">
        <v>-122.273197</v>
      </c>
      <c r="H2164" s="139" t="s">
        <v>2118</v>
      </c>
      <c r="I2164" s="139" t="s">
        <v>2119</v>
      </c>
      <c r="J2164" s="139" t="s">
        <v>126</v>
      </c>
      <c r="K2164" s="139">
        <v>98204</v>
      </c>
      <c r="L2164" s="139" t="s">
        <v>1973</v>
      </c>
      <c r="M2164" s="139">
        <v>41</v>
      </c>
      <c r="N2164" s="139" t="s">
        <v>1054</v>
      </c>
    </row>
    <row r="2165" spans="1:14" ht="15.75" customHeight="1">
      <c r="A2165" s="139">
        <v>2018</v>
      </c>
      <c r="B2165" s="100" t="s">
        <v>188</v>
      </c>
      <c r="C2165" s="139" t="s">
        <v>2120</v>
      </c>
      <c r="D2165" s="139">
        <v>1000637</v>
      </c>
      <c r="E2165" s="139" t="s">
        <v>2121</v>
      </c>
      <c r="F2165" s="139">
        <v>38.741557</v>
      </c>
      <c r="G2165" s="139">
        <v>-90.341892999999999</v>
      </c>
      <c r="H2165" s="139" t="s">
        <v>1748</v>
      </c>
      <c r="I2165" s="139" t="s">
        <v>2122</v>
      </c>
      <c r="J2165" s="139" t="s">
        <v>68</v>
      </c>
      <c r="K2165" s="139">
        <v>63134</v>
      </c>
      <c r="L2165" s="139" t="s">
        <v>1973</v>
      </c>
      <c r="M2165" s="139">
        <v>17</v>
      </c>
      <c r="N2165" s="139" t="s">
        <v>1054</v>
      </c>
    </row>
    <row r="2166" spans="1:14" ht="15.75" customHeight="1">
      <c r="A2166" s="139">
        <v>2018</v>
      </c>
      <c r="B2166" s="100" t="s">
        <v>188</v>
      </c>
      <c r="C2166" s="139" t="s">
        <v>2123</v>
      </c>
      <c r="D2166" s="139">
        <v>1013165</v>
      </c>
      <c r="E2166" s="139" t="s">
        <v>2124</v>
      </c>
      <c r="F2166" s="139">
        <v>31.456479999999999</v>
      </c>
      <c r="G2166" s="139">
        <v>-93.459689999999995</v>
      </c>
      <c r="H2166" s="139" t="s">
        <v>2125</v>
      </c>
      <c r="I2166" s="139" t="s">
        <v>2126</v>
      </c>
      <c r="J2166" s="139" t="s">
        <v>50</v>
      </c>
      <c r="K2166" s="139">
        <v>71429</v>
      </c>
      <c r="L2166" s="139" t="s">
        <v>2127</v>
      </c>
      <c r="M2166" s="139">
        <v>1202</v>
      </c>
      <c r="N2166" s="139" t="s">
        <v>1054</v>
      </c>
    </row>
    <row r="2167" spans="1:14" ht="15.75" customHeight="1">
      <c r="A2167" s="139">
        <v>2018</v>
      </c>
      <c r="B2167" s="100" t="s">
        <v>188</v>
      </c>
      <c r="C2167" s="139" t="s">
        <v>2128</v>
      </c>
      <c r="D2167" s="139">
        <v>1013336</v>
      </c>
      <c r="E2167" s="139" t="s">
        <v>2129</v>
      </c>
      <c r="F2167" s="139">
        <v>33.379837999999999</v>
      </c>
      <c r="G2167" s="139">
        <v>-84.821686</v>
      </c>
      <c r="H2167" s="139" t="s">
        <v>2130</v>
      </c>
      <c r="I2167" s="139" t="s">
        <v>2131</v>
      </c>
      <c r="J2167" s="139" t="s">
        <v>28</v>
      </c>
      <c r="K2167" s="139">
        <v>30263</v>
      </c>
      <c r="L2167" s="139" t="s">
        <v>2132</v>
      </c>
      <c r="M2167" s="139">
        <v>17</v>
      </c>
      <c r="N2167" s="139" t="s">
        <v>1054</v>
      </c>
    </row>
    <row r="2168" spans="1:14" ht="15.75" customHeight="1">
      <c r="A2168" s="139">
        <v>2018</v>
      </c>
      <c r="B2168" s="100" t="s">
        <v>188</v>
      </c>
      <c r="C2168" s="139" t="s">
        <v>2133</v>
      </c>
      <c r="D2168" s="139">
        <v>1011034</v>
      </c>
      <c r="E2168" s="139" t="s">
        <v>2134</v>
      </c>
      <c r="F2168" s="139">
        <v>36.204160000000002</v>
      </c>
      <c r="G2168" s="139">
        <v>-85.942220000000006</v>
      </c>
      <c r="H2168" s="139" t="s">
        <v>2135</v>
      </c>
      <c r="I2168" s="139" t="s">
        <v>2136</v>
      </c>
      <c r="J2168" s="139" t="s">
        <v>113</v>
      </c>
      <c r="K2168" s="139">
        <v>37030</v>
      </c>
      <c r="L2168" s="139" t="s">
        <v>2132</v>
      </c>
      <c r="M2168" s="139">
        <v>19</v>
      </c>
      <c r="N2168" s="139" t="s">
        <v>1054</v>
      </c>
    </row>
    <row r="2169" spans="1:14" ht="15.75" customHeight="1">
      <c r="A2169" s="139">
        <v>2018</v>
      </c>
      <c r="B2169" s="100" t="s">
        <v>188</v>
      </c>
      <c r="C2169" s="139" t="s">
        <v>2137</v>
      </c>
      <c r="D2169" s="139">
        <v>1011817</v>
      </c>
      <c r="E2169" s="139" t="s">
        <v>2138</v>
      </c>
      <c r="F2169" s="139">
        <v>29.711089000000001</v>
      </c>
      <c r="G2169" s="139">
        <v>-95.067027999999993</v>
      </c>
      <c r="H2169" s="139" t="s">
        <v>2139</v>
      </c>
      <c r="I2169" s="139" t="s">
        <v>1087</v>
      </c>
      <c r="J2169" s="139" t="s">
        <v>115</v>
      </c>
      <c r="K2169" s="139">
        <v>77571</v>
      </c>
      <c r="L2169" s="139" t="s">
        <v>2140</v>
      </c>
      <c r="M2169" s="139">
        <v>20</v>
      </c>
      <c r="N2169" s="139" t="s">
        <v>1054</v>
      </c>
    </row>
    <row r="2170" spans="1:14" ht="15.75" customHeight="1">
      <c r="A2170" s="139">
        <v>2018</v>
      </c>
      <c r="B2170" s="100" t="s">
        <v>188</v>
      </c>
      <c r="C2170" s="139" t="s">
        <v>2141</v>
      </c>
      <c r="D2170" s="139">
        <v>1002274</v>
      </c>
      <c r="E2170" s="139" t="s">
        <v>2142</v>
      </c>
      <c r="F2170" s="139">
        <v>42.353949999999998</v>
      </c>
      <c r="G2170" s="139">
        <v>-71.122039999999998</v>
      </c>
      <c r="H2170" s="139" t="s">
        <v>2143</v>
      </c>
      <c r="I2170" s="139" t="s">
        <v>2144</v>
      </c>
      <c r="J2170" s="139" t="s">
        <v>58</v>
      </c>
      <c r="K2170" s="139">
        <v>2134</v>
      </c>
      <c r="L2170" s="139" t="s">
        <v>2145</v>
      </c>
      <c r="M2170" s="139">
        <v>33</v>
      </c>
      <c r="N2170" s="139" t="s">
        <v>1054</v>
      </c>
    </row>
    <row r="2171" spans="1:14" ht="15.75" customHeight="1">
      <c r="A2171" s="139">
        <v>2018</v>
      </c>
      <c r="B2171" s="100" t="s">
        <v>188</v>
      </c>
      <c r="C2171" s="139" t="s">
        <v>2146</v>
      </c>
      <c r="D2171" s="139">
        <v>1011682</v>
      </c>
      <c r="E2171" s="139" t="s">
        <v>2147</v>
      </c>
      <c r="F2171" s="139">
        <v>33.621592999999997</v>
      </c>
      <c r="G2171" s="139">
        <v>-81.855179000000007</v>
      </c>
      <c r="H2171" s="139" t="s">
        <v>2148</v>
      </c>
      <c r="I2171" s="139" t="s">
        <v>2149</v>
      </c>
      <c r="J2171" s="139" t="s">
        <v>107</v>
      </c>
      <c r="K2171" s="139">
        <v>29829</v>
      </c>
      <c r="L2171" s="139" t="s">
        <v>2039</v>
      </c>
      <c r="M2171" s="139">
        <v>20</v>
      </c>
      <c r="N2171" s="139" t="s">
        <v>1054</v>
      </c>
    </row>
    <row r="2172" spans="1:14" ht="15.75" customHeight="1">
      <c r="A2172" s="139">
        <v>2018</v>
      </c>
      <c r="B2172" s="100" t="s">
        <v>188</v>
      </c>
      <c r="C2172" s="139" t="s">
        <v>2150</v>
      </c>
      <c r="D2172" s="139">
        <v>1002733</v>
      </c>
      <c r="E2172" s="139" t="s">
        <v>2151</v>
      </c>
      <c r="F2172" s="139">
        <v>31.173147</v>
      </c>
      <c r="G2172" s="139">
        <v>-81.519246999999993</v>
      </c>
      <c r="H2172" s="139" t="s">
        <v>2152</v>
      </c>
      <c r="I2172" s="139" t="s">
        <v>2153</v>
      </c>
      <c r="J2172" s="139" t="s">
        <v>28</v>
      </c>
      <c r="K2172" s="139">
        <v>31520</v>
      </c>
      <c r="L2172" s="139" t="s">
        <v>1093</v>
      </c>
      <c r="M2172" s="139">
        <v>5826</v>
      </c>
      <c r="N2172" s="139" t="s">
        <v>1253</v>
      </c>
    </row>
    <row r="2173" spans="1:14" ht="15.75" customHeight="1">
      <c r="A2173" s="139">
        <v>2018</v>
      </c>
      <c r="B2173" s="100" t="s">
        <v>188</v>
      </c>
      <c r="C2173" s="139" t="s">
        <v>2159</v>
      </c>
      <c r="D2173" s="139">
        <v>1011920</v>
      </c>
      <c r="E2173" s="139" t="s">
        <v>2160</v>
      </c>
      <c r="F2173" s="139">
        <v>27.818373000000001</v>
      </c>
      <c r="G2173" s="139">
        <v>-97.502778000000006</v>
      </c>
      <c r="H2173" s="139" t="s">
        <v>2161</v>
      </c>
      <c r="I2173" s="139" t="s">
        <v>2162</v>
      </c>
      <c r="J2173" s="139" t="s">
        <v>115</v>
      </c>
      <c r="K2173" s="139">
        <v>78409</v>
      </c>
      <c r="L2173" s="139" t="s">
        <v>2163</v>
      </c>
      <c r="M2173" s="139">
        <v>296</v>
      </c>
      <c r="N2173" s="139" t="s">
        <v>1306</v>
      </c>
    </row>
    <row r="2174" spans="1:14" ht="15.75" customHeight="1">
      <c r="A2174" s="139">
        <v>2018</v>
      </c>
      <c r="B2174" s="100" t="s">
        <v>188</v>
      </c>
      <c r="C2174" s="139" t="s">
        <v>2164</v>
      </c>
      <c r="D2174" s="139">
        <v>1010646</v>
      </c>
      <c r="E2174" s="139" t="s">
        <v>2165</v>
      </c>
      <c r="F2174" s="139">
        <v>40.966388999999999</v>
      </c>
      <c r="G2174" s="139">
        <v>-76.951389000000006</v>
      </c>
      <c r="H2174" s="139" t="s">
        <v>2166</v>
      </c>
      <c r="I2174" s="139" t="s">
        <v>1546</v>
      </c>
      <c r="J2174" s="139" t="s">
        <v>103</v>
      </c>
      <c r="K2174" s="139">
        <v>17837</v>
      </c>
      <c r="L2174" s="139" t="s">
        <v>2167</v>
      </c>
      <c r="M2174" s="139">
        <v>18</v>
      </c>
      <c r="N2174" s="139" t="s">
        <v>1054</v>
      </c>
    </row>
    <row r="2175" spans="1:14" ht="15.75" customHeight="1">
      <c r="A2175" s="139">
        <v>2018</v>
      </c>
      <c r="B2175" s="100" t="s">
        <v>188</v>
      </c>
      <c r="C2175" s="139" t="s">
        <v>2168</v>
      </c>
      <c r="D2175" s="139">
        <v>1007402</v>
      </c>
      <c r="E2175" s="139" t="s">
        <v>2169</v>
      </c>
      <c r="F2175" s="139">
        <v>41.155250000000002</v>
      </c>
      <c r="G2175" s="139">
        <v>-95.810630000000003</v>
      </c>
      <c r="H2175" s="139" t="s">
        <v>2170</v>
      </c>
      <c r="I2175" s="139" t="s">
        <v>2171</v>
      </c>
      <c r="J2175" s="139" t="s">
        <v>42</v>
      </c>
      <c r="K2175" s="139">
        <v>51503</v>
      </c>
      <c r="L2175" s="139" t="s">
        <v>2067</v>
      </c>
      <c r="M2175" s="139">
        <v>57</v>
      </c>
      <c r="N2175" s="139" t="s">
        <v>1054</v>
      </c>
    </row>
    <row r="2176" spans="1:14" ht="15.75" customHeight="1">
      <c r="A2176" s="139">
        <v>2018</v>
      </c>
      <c r="B2176" s="100" t="s">
        <v>188</v>
      </c>
      <c r="C2176" s="139" t="s">
        <v>2172</v>
      </c>
      <c r="D2176" s="139">
        <v>1004599</v>
      </c>
      <c r="E2176" s="139" t="s">
        <v>2173</v>
      </c>
      <c r="F2176" s="139">
        <v>40.844596000000003</v>
      </c>
      <c r="G2176" s="139">
        <v>-84.935644999999994</v>
      </c>
      <c r="H2176" s="139" t="s">
        <v>1669</v>
      </c>
      <c r="I2176" s="139" t="s">
        <v>1172</v>
      </c>
      <c r="J2176" s="139" t="s">
        <v>39</v>
      </c>
      <c r="K2176" s="139">
        <v>46733</v>
      </c>
      <c r="L2176" s="139" t="s">
        <v>2067</v>
      </c>
      <c r="M2176" s="139">
        <v>44</v>
      </c>
      <c r="N2176" s="139" t="s">
        <v>1054</v>
      </c>
    </row>
    <row r="2177" spans="1:14" ht="15.75" customHeight="1">
      <c r="A2177" s="139">
        <v>2018</v>
      </c>
      <c r="B2177" s="100" t="s">
        <v>188</v>
      </c>
      <c r="C2177" s="139" t="s">
        <v>2172</v>
      </c>
      <c r="D2177" s="139">
        <v>1004821</v>
      </c>
      <c r="E2177" s="139" t="s">
        <v>2174</v>
      </c>
      <c r="F2177" s="139">
        <v>40.841209999999997</v>
      </c>
      <c r="G2177" s="139">
        <v>-84.342299999999994</v>
      </c>
      <c r="H2177" s="139" t="s">
        <v>2175</v>
      </c>
      <c r="I2177" s="139" t="s">
        <v>2176</v>
      </c>
      <c r="J2177" s="139" t="s">
        <v>95</v>
      </c>
      <c r="K2177" s="139">
        <v>45833</v>
      </c>
      <c r="L2177" s="139" t="s">
        <v>2067</v>
      </c>
      <c r="M2177" s="139">
        <v>13</v>
      </c>
      <c r="N2177" s="139" t="s">
        <v>1054</v>
      </c>
    </row>
    <row r="2178" spans="1:14" ht="15.75" customHeight="1">
      <c r="A2178" s="139">
        <v>2018</v>
      </c>
      <c r="B2178" s="100" t="s">
        <v>188</v>
      </c>
      <c r="C2178" s="139" t="s">
        <v>2177</v>
      </c>
      <c r="D2178" s="139">
        <v>1002748</v>
      </c>
      <c r="E2178" s="139" t="s">
        <v>2178</v>
      </c>
      <c r="F2178" s="139">
        <v>31.952912999999999</v>
      </c>
      <c r="G2178" s="139">
        <v>-84.332370999999995</v>
      </c>
      <c r="H2178" s="139" t="s">
        <v>2179</v>
      </c>
      <c r="I2178" s="139" t="s">
        <v>2180</v>
      </c>
      <c r="J2178" s="139" t="s">
        <v>28</v>
      </c>
      <c r="K2178" s="139">
        <v>31711</v>
      </c>
      <c r="L2178" s="139" t="s">
        <v>2181</v>
      </c>
      <c r="M2178" s="139">
        <v>647</v>
      </c>
      <c r="N2178" s="139" t="s">
        <v>1054</v>
      </c>
    </row>
    <row r="2179" spans="1:14" ht="15.75" customHeight="1">
      <c r="A2179" s="139">
        <v>2018</v>
      </c>
      <c r="B2179" s="100" t="s">
        <v>188</v>
      </c>
      <c r="C2179" s="139" t="s">
        <v>2182</v>
      </c>
      <c r="D2179" s="139">
        <v>1006980</v>
      </c>
      <c r="E2179" s="139" t="s">
        <v>2183</v>
      </c>
      <c r="F2179" s="139">
        <v>44.264400000000002</v>
      </c>
      <c r="G2179" s="139">
        <v>-85.410499999999999</v>
      </c>
      <c r="H2179" s="139" t="s">
        <v>2184</v>
      </c>
      <c r="I2179" s="139" t="s">
        <v>2185</v>
      </c>
      <c r="J2179" s="139" t="s">
        <v>61</v>
      </c>
      <c r="K2179" s="139">
        <v>49601</v>
      </c>
      <c r="L2179" s="139" t="s">
        <v>2186</v>
      </c>
      <c r="M2179" s="139">
        <v>181</v>
      </c>
      <c r="N2179" s="139" t="s">
        <v>1054</v>
      </c>
    </row>
    <row r="2180" spans="1:14" ht="15.75" customHeight="1">
      <c r="A2180" s="139">
        <v>2018</v>
      </c>
      <c r="B2180" s="100" t="s">
        <v>188</v>
      </c>
      <c r="C2180" s="139" t="s">
        <v>2187</v>
      </c>
      <c r="D2180" s="139">
        <v>1006307</v>
      </c>
      <c r="E2180" s="139" t="s">
        <v>2188</v>
      </c>
      <c r="F2180" s="139">
        <v>30.133800000000001</v>
      </c>
      <c r="G2180" s="139">
        <v>-93.320599999999999</v>
      </c>
      <c r="H2180" s="139" t="s">
        <v>2189</v>
      </c>
      <c r="I2180" s="139" t="s">
        <v>2190</v>
      </c>
      <c r="J2180" s="139" t="s">
        <v>50</v>
      </c>
      <c r="K2180" s="139">
        <v>70605</v>
      </c>
      <c r="L2180" s="139" t="s">
        <v>2191</v>
      </c>
      <c r="M2180" s="139">
        <v>717</v>
      </c>
      <c r="N2180" s="139" t="s">
        <v>1306</v>
      </c>
    </row>
    <row r="2181" spans="1:14" ht="15.75" customHeight="1">
      <c r="A2181" s="139">
        <v>2018</v>
      </c>
      <c r="B2181" s="100" t="s">
        <v>188</v>
      </c>
      <c r="C2181" s="139" t="s">
        <v>2192</v>
      </c>
      <c r="D2181" s="139">
        <v>1005658</v>
      </c>
      <c r="E2181" s="139" t="s">
        <v>2193</v>
      </c>
      <c r="F2181" s="139">
        <v>36.72757</v>
      </c>
      <c r="G2181" s="139">
        <v>-119.79174999999999</v>
      </c>
      <c r="H2181" s="139" t="s">
        <v>2194</v>
      </c>
      <c r="I2181" s="139" t="s">
        <v>2195</v>
      </c>
      <c r="J2181" s="139" t="s">
        <v>15</v>
      </c>
      <c r="K2181" s="139">
        <v>93706</v>
      </c>
      <c r="L2181" s="139" t="s">
        <v>2196</v>
      </c>
      <c r="M2181" s="139">
        <v>16</v>
      </c>
      <c r="N2181" s="139" t="s">
        <v>1054</v>
      </c>
    </row>
    <row r="2182" spans="1:14" ht="15.75" customHeight="1">
      <c r="A2182" s="139">
        <v>2018</v>
      </c>
      <c r="B2182" s="100" t="s">
        <v>188</v>
      </c>
      <c r="C2182" s="139" t="s">
        <v>2197</v>
      </c>
      <c r="D2182" s="139">
        <v>1005657</v>
      </c>
      <c r="E2182" s="139" t="s">
        <v>2198</v>
      </c>
      <c r="F2182" s="139">
        <v>36.009399999999999</v>
      </c>
      <c r="G2182" s="139">
        <v>-119.30540000000001</v>
      </c>
      <c r="H2182" s="139" t="s">
        <v>2199</v>
      </c>
      <c r="I2182" s="139" t="s">
        <v>2200</v>
      </c>
      <c r="J2182" s="139" t="s">
        <v>15</v>
      </c>
      <c r="K2182" s="139">
        <v>93272</v>
      </c>
      <c r="L2182" s="139" t="s">
        <v>2196</v>
      </c>
      <c r="M2182" s="139">
        <v>22</v>
      </c>
      <c r="N2182" s="139" t="s">
        <v>1054</v>
      </c>
    </row>
    <row r="2183" spans="1:14" ht="15.75" customHeight="1">
      <c r="A2183" s="139">
        <v>2018</v>
      </c>
      <c r="B2183" s="100" t="s">
        <v>188</v>
      </c>
      <c r="C2183" s="139" t="s">
        <v>2201</v>
      </c>
      <c r="D2183" s="139">
        <v>1006836</v>
      </c>
      <c r="E2183" s="139" t="s">
        <v>2202</v>
      </c>
      <c r="F2183" s="139">
        <v>37.49033</v>
      </c>
      <c r="G2183" s="139">
        <v>-120.88539</v>
      </c>
      <c r="H2183" s="139" t="s">
        <v>2203</v>
      </c>
      <c r="I2183" s="139" t="s">
        <v>1590</v>
      </c>
      <c r="J2183" s="139" t="s">
        <v>15</v>
      </c>
      <c r="K2183" s="139">
        <v>95380</v>
      </c>
      <c r="L2183" s="139" t="s">
        <v>2196</v>
      </c>
      <c r="M2183" s="139">
        <v>19</v>
      </c>
      <c r="N2183" s="139" t="s">
        <v>1054</v>
      </c>
    </row>
    <row r="2184" spans="1:14" ht="15.75" customHeight="1">
      <c r="A2184" s="139">
        <v>2018</v>
      </c>
      <c r="B2184" s="100" t="s">
        <v>188</v>
      </c>
      <c r="C2184" s="139" t="s">
        <v>2204</v>
      </c>
      <c r="D2184" s="139">
        <v>1005659</v>
      </c>
      <c r="E2184" s="139" t="s">
        <v>2205</v>
      </c>
      <c r="F2184" s="139">
        <v>36.342230000000001</v>
      </c>
      <c r="G2184" s="139">
        <v>-119.39454000000001</v>
      </c>
      <c r="H2184" s="139" t="s">
        <v>2206</v>
      </c>
      <c r="I2184" s="139" t="s">
        <v>2200</v>
      </c>
      <c r="J2184" s="139" t="s">
        <v>15</v>
      </c>
      <c r="K2184" s="139">
        <v>93291</v>
      </c>
      <c r="L2184" s="139" t="s">
        <v>2196</v>
      </c>
      <c r="M2184" s="139">
        <v>35</v>
      </c>
      <c r="N2184" s="139" t="s">
        <v>1054</v>
      </c>
    </row>
    <row r="2185" spans="1:14" ht="15.75" customHeight="1">
      <c r="A2185" s="139">
        <v>2018</v>
      </c>
      <c r="B2185" s="100" t="s">
        <v>188</v>
      </c>
      <c r="C2185" s="139" t="s">
        <v>2207</v>
      </c>
      <c r="D2185" s="139">
        <v>1006761</v>
      </c>
      <c r="E2185" s="139" t="s">
        <v>2208</v>
      </c>
      <c r="F2185" s="139">
        <v>34.077370000000002</v>
      </c>
      <c r="G2185" s="139">
        <v>-117.49968800000001</v>
      </c>
      <c r="H2185" s="139" t="s">
        <v>2209</v>
      </c>
      <c r="I2185" s="139" t="s">
        <v>2210</v>
      </c>
      <c r="J2185" s="139" t="s">
        <v>15</v>
      </c>
      <c r="K2185" s="139">
        <v>92335</v>
      </c>
      <c r="L2185" s="139" t="s">
        <v>2211</v>
      </c>
      <c r="M2185" s="139">
        <v>99</v>
      </c>
      <c r="N2185" s="139" t="s">
        <v>1054</v>
      </c>
    </row>
    <row r="2186" spans="1:14" ht="15.75" customHeight="1">
      <c r="A2186" s="139">
        <v>2018</v>
      </c>
      <c r="B2186" s="100" t="s">
        <v>188</v>
      </c>
      <c r="C2186" s="139" t="s">
        <v>2212</v>
      </c>
      <c r="D2186" s="139">
        <v>1006500</v>
      </c>
      <c r="E2186" s="139" t="s">
        <v>2213</v>
      </c>
      <c r="F2186" s="139">
        <v>32.589010000000002</v>
      </c>
      <c r="G2186" s="139">
        <v>-93.515119999999996</v>
      </c>
      <c r="H2186" s="139" t="s">
        <v>2214</v>
      </c>
      <c r="I2186" s="139" t="s">
        <v>2215</v>
      </c>
      <c r="J2186" s="139" t="s">
        <v>50</v>
      </c>
      <c r="K2186" s="139">
        <v>71067</v>
      </c>
      <c r="L2186" s="139" t="s">
        <v>2216</v>
      </c>
      <c r="M2186" s="139">
        <v>48</v>
      </c>
      <c r="N2186" s="139" t="s">
        <v>1745</v>
      </c>
    </row>
    <row r="2187" spans="1:14" ht="15.75" customHeight="1">
      <c r="A2187" s="139">
        <v>2018</v>
      </c>
      <c r="B2187" s="100" t="s">
        <v>188</v>
      </c>
      <c r="C2187" s="139" t="s">
        <v>2217</v>
      </c>
      <c r="D2187" s="139">
        <v>1006499</v>
      </c>
      <c r="E2187" s="139" t="s">
        <v>2218</v>
      </c>
      <c r="F2187" s="139">
        <v>32.800556</v>
      </c>
      <c r="G2187" s="139">
        <v>-93.412778000000003</v>
      </c>
      <c r="H2187" s="139" t="s">
        <v>2219</v>
      </c>
      <c r="I2187" s="139" t="s">
        <v>2220</v>
      </c>
      <c r="J2187" s="139" t="s">
        <v>50</v>
      </c>
      <c r="K2187" s="139">
        <v>71018</v>
      </c>
      <c r="L2187" s="139" t="s">
        <v>2216</v>
      </c>
      <c r="M2187" s="139">
        <v>81</v>
      </c>
      <c r="N2187" s="139" t="s">
        <v>1745</v>
      </c>
    </row>
    <row r="2188" spans="1:14" ht="15.75" customHeight="1">
      <c r="A2188" s="139">
        <v>2018</v>
      </c>
      <c r="B2188" s="100" t="s">
        <v>188</v>
      </c>
      <c r="C2188" s="139" t="s">
        <v>2221</v>
      </c>
      <c r="D2188" s="139">
        <v>1005125</v>
      </c>
      <c r="E2188" s="139" t="s">
        <v>2222</v>
      </c>
      <c r="F2188" s="139">
        <v>32.470168999999999</v>
      </c>
      <c r="G2188" s="139">
        <v>-93.792974999999998</v>
      </c>
      <c r="H2188" s="139" t="s">
        <v>2223</v>
      </c>
      <c r="I2188" s="139" t="s">
        <v>2224</v>
      </c>
      <c r="J2188" s="139" t="s">
        <v>50</v>
      </c>
      <c r="K2188" s="139">
        <v>71109</v>
      </c>
      <c r="L2188" s="139" t="s">
        <v>2216</v>
      </c>
      <c r="M2188" s="139">
        <v>514</v>
      </c>
      <c r="N2188" s="139" t="s">
        <v>1745</v>
      </c>
    </row>
    <row r="2189" spans="1:14" ht="15.75" customHeight="1">
      <c r="A2189" s="139">
        <v>2018</v>
      </c>
      <c r="B2189" s="100" t="s">
        <v>188</v>
      </c>
      <c r="C2189" s="139" t="s">
        <v>2225</v>
      </c>
      <c r="D2189" s="139">
        <v>1004254</v>
      </c>
      <c r="E2189" s="139" t="s">
        <v>2226</v>
      </c>
      <c r="F2189" s="139">
        <v>41.398099999999999</v>
      </c>
      <c r="G2189" s="139">
        <v>-84.106700000000004</v>
      </c>
      <c r="H2189" s="139" t="s">
        <v>2227</v>
      </c>
      <c r="I2189" s="139" t="s">
        <v>1943</v>
      </c>
      <c r="J2189" s="139" t="s">
        <v>95</v>
      </c>
      <c r="K2189" s="139">
        <v>43545</v>
      </c>
      <c r="L2189" s="139" t="s">
        <v>2228</v>
      </c>
      <c r="M2189" s="139">
        <v>45</v>
      </c>
      <c r="N2189" s="139" t="s">
        <v>1127</v>
      </c>
    </row>
    <row r="2190" spans="1:14" ht="15.75" customHeight="1">
      <c r="A2190" s="139">
        <v>2018</v>
      </c>
      <c r="B2190" s="100" t="s">
        <v>188</v>
      </c>
      <c r="C2190" s="139" t="s">
        <v>2229</v>
      </c>
      <c r="D2190" s="139">
        <v>1005780</v>
      </c>
      <c r="E2190" s="139" t="s">
        <v>2230</v>
      </c>
      <c r="F2190" s="139">
        <v>34.772399999999998</v>
      </c>
      <c r="G2190" s="139">
        <v>-79.325000000000003</v>
      </c>
      <c r="H2190" s="139" t="s">
        <v>2231</v>
      </c>
      <c r="I2190" s="139" t="s">
        <v>2232</v>
      </c>
      <c r="J2190" s="139" t="s">
        <v>89</v>
      </c>
      <c r="K2190" s="139">
        <v>28364</v>
      </c>
      <c r="L2190" s="139" t="s">
        <v>2228</v>
      </c>
      <c r="M2190" s="139">
        <v>25</v>
      </c>
      <c r="N2190" s="139" t="s">
        <v>1054</v>
      </c>
    </row>
    <row r="2191" spans="1:14" ht="15.75" customHeight="1">
      <c r="A2191" s="139">
        <v>2018</v>
      </c>
      <c r="B2191" s="100" t="s">
        <v>188</v>
      </c>
      <c r="C2191" s="139" t="s">
        <v>2233</v>
      </c>
      <c r="D2191" s="139">
        <v>1004205</v>
      </c>
      <c r="E2191" s="139" t="s">
        <v>2234</v>
      </c>
      <c r="F2191" s="139">
        <v>38.476610000000001</v>
      </c>
      <c r="G2191" s="139">
        <v>-121.80385</v>
      </c>
      <c r="H2191" s="139" t="s">
        <v>2235</v>
      </c>
      <c r="I2191" s="139" t="s">
        <v>2236</v>
      </c>
      <c r="J2191" s="139" t="s">
        <v>15</v>
      </c>
      <c r="K2191" s="139">
        <v>95620</v>
      </c>
      <c r="L2191" s="139" t="s">
        <v>2228</v>
      </c>
      <c r="M2191" s="139">
        <v>17</v>
      </c>
      <c r="N2191" s="139" t="s">
        <v>1054</v>
      </c>
    </row>
    <row r="2192" spans="1:14" ht="15.75" customHeight="1">
      <c r="A2192" s="139">
        <v>2018</v>
      </c>
      <c r="B2192" s="100" t="s">
        <v>188</v>
      </c>
      <c r="C2192" s="139" t="s">
        <v>2237</v>
      </c>
      <c r="D2192" s="139">
        <v>1004554</v>
      </c>
      <c r="E2192" s="139" t="s">
        <v>2238</v>
      </c>
      <c r="F2192" s="139">
        <v>33.819375000000001</v>
      </c>
      <c r="G2192" s="139">
        <v>-84.647594999999995</v>
      </c>
      <c r="H2192" s="139" t="s">
        <v>2239</v>
      </c>
      <c r="I2192" s="139" t="s">
        <v>2240</v>
      </c>
      <c r="J2192" s="139" t="s">
        <v>28</v>
      </c>
      <c r="K2192" s="139">
        <v>30106</v>
      </c>
      <c r="L2192" s="139" t="s">
        <v>2241</v>
      </c>
      <c r="M2192" s="139">
        <v>79</v>
      </c>
      <c r="N2192" s="139" t="s">
        <v>1054</v>
      </c>
    </row>
    <row r="2193" spans="1:14" ht="15.75" customHeight="1">
      <c r="A2193" s="139">
        <v>2018</v>
      </c>
      <c r="B2193" s="100" t="s">
        <v>188</v>
      </c>
      <c r="C2193" s="139" t="s">
        <v>2242</v>
      </c>
      <c r="D2193" s="139">
        <v>1004334</v>
      </c>
      <c r="E2193" s="139" t="s">
        <v>2243</v>
      </c>
      <c r="F2193" s="139">
        <v>31.876973</v>
      </c>
      <c r="G2193" s="139">
        <v>-85.156068000000005</v>
      </c>
      <c r="H2193" s="139" t="s">
        <v>2244</v>
      </c>
      <c r="I2193" s="139" t="s">
        <v>2245</v>
      </c>
      <c r="J2193" s="139" t="s">
        <v>3</v>
      </c>
      <c r="K2193" s="139">
        <v>36027</v>
      </c>
      <c r="L2193" s="139" t="s">
        <v>2246</v>
      </c>
      <c r="M2193" s="139">
        <v>11</v>
      </c>
      <c r="N2193" s="139" t="s">
        <v>1054</v>
      </c>
    </row>
    <row r="2194" spans="1:14" ht="15.75" customHeight="1">
      <c r="A2194" s="139">
        <v>2018</v>
      </c>
      <c r="B2194" s="100" t="s">
        <v>188</v>
      </c>
      <c r="C2194" s="139" t="s">
        <v>2247</v>
      </c>
      <c r="D2194" s="139">
        <v>1004075</v>
      </c>
      <c r="E2194" s="139" t="s">
        <v>2248</v>
      </c>
      <c r="F2194" s="139">
        <v>32.847712999999999</v>
      </c>
      <c r="G2194" s="139">
        <v>-83.165819999999997</v>
      </c>
      <c r="H2194" s="139" t="s">
        <v>2249</v>
      </c>
      <c r="I2194" s="139" t="s">
        <v>1905</v>
      </c>
      <c r="J2194" s="139" t="s">
        <v>28</v>
      </c>
      <c r="K2194" s="139">
        <v>31054</v>
      </c>
      <c r="L2194" s="139" t="s">
        <v>2246</v>
      </c>
      <c r="M2194" s="139">
        <v>5</v>
      </c>
      <c r="N2194" s="139" t="s">
        <v>1054</v>
      </c>
    </row>
    <row r="2195" spans="1:14" ht="15.75" customHeight="1">
      <c r="A2195" s="139">
        <v>2018</v>
      </c>
      <c r="B2195" s="100" t="s">
        <v>188</v>
      </c>
      <c r="C2195" s="139" t="s">
        <v>2254</v>
      </c>
      <c r="D2195" s="139">
        <v>1004181</v>
      </c>
      <c r="E2195" s="139" t="s">
        <v>2255</v>
      </c>
      <c r="F2195" s="139">
        <v>32.854436</v>
      </c>
      <c r="G2195" s="139">
        <v>-83.140828999999997</v>
      </c>
      <c r="H2195" s="139" t="s">
        <v>2256</v>
      </c>
      <c r="I2195" s="139" t="s">
        <v>2257</v>
      </c>
      <c r="J2195" s="139" t="s">
        <v>28</v>
      </c>
      <c r="K2195" s="139">
        <v>31090</v>
      </c>
      <c r="L2195" s="139" t="s">
        <v>2246</v>
      </c>
      <c r="M2195" s="139">
        <v>15</v>
      </c>
      <c r="N2195" s="139" t="s">
        <v>1054</v>
      </c>
    </row>
    <row r="2196" spans="1:14" ht="15.75" customHeight="1">
      <c r="A2196" s="139">
        <v>2018</v>
      </c>
      <c r="B2196" s="100" t="s">
        <v>188</v>
      </c>
      <c r="C2196" s="139" t="s">
        <v>2258</v>
      </c>
      <c r="D2196" s="139">
        <v>1003135</v>
      </c>
      <c r="E2196" s="139" t="s">
        <v>2259</v>
      </c>
      <c r="F2196" s="139">
        <v>42.766010000000001</v>
      </c>
      <c r="G2196" s="139">
        <v>-85.074280000000002</v>
      </c>
      <c r="H2196" s="139" t="s">
        <v>2260</v>
      </c>
      <c r="I2196" s="139" t="s">
        <v>2261</v>
      </c>
      <c r="J2196" s="139" t="s">
        <v>61</v>
      </c>
      <c r="K2196" s="139">
        <v>48849</v>
      </c>
      <c r="L2196" s="139" t="s">
        <v>2262</v>
      </c>
      <c r="M2196" s="139">
        <v>45</v>
      </c>
      <c r="N2196" s="139" t="s">
        <v>1127</v>
      </c>
    </row>
    <row r="2197" spans="1:14" ht="15.75" customHeight="1">
      <c r="A2197" s="139">
        <v>2018</v>
      </c>
      <c r="B2197" s="100" t="s">
        <v>188</v>
      </c>
      <c r="C2197" s="139" t="s">
        <v>2263</v>
      </c>
      <c r="D2197" s="139">
        <v>1002882</v>
      </c>
      <c r="E2197" s="139" t="s">
        <v>2264</v>
      </c>
      <c r="F2197" s="139">
        <v>40.183332999999998</v>
      </c>
      <c r="G2197" s="139">
        <v>-84.869444000000001</v>
      </c>
      <c r="H2197" s="139" t="s">
        <v>2265</v>
      </c>
      <c r="I2197" s="139" t="s">
        <v>1859</v>
      </c>
      <c r="J2197" s="139" t="s">
        <v>39</v>
      </c>
      <c r="K2197" s="139">
        <v>47390</v>
      </c>
      <c r="L2197" s="139" t="s">
        <v>2266</v>
      </c>
      <c r="M2197" s="139">
        <v>100</v>
      </c>
      <c r="N2197" s="139" t="s">
        <v>1383</v>
      </c>
    </row>
    <row r="2198" spans="1:14" ht="15.75" customHeight="1">
      <c r="A2198" s="139">
        <v>2018</v>
      </c>
      <c r="B2198" s="100" t="s">
        <v>188</v>
      </c>
      <c r="C2198" s="139" t="s">
        <v>2267</v>
      </c>
      <c r="D2198" s="139">
        <v>1005358</v>
      </c>
      <c r="E2198" s="139" t="s">
        <v>2268</v>
      </c>
      <c r="F2198" s="139">
        <v>43.55865</v>
      </c>
      <c r="G2198" s="139">
        <v>-89.499120000000005</v>
      </c>
      <c r="H2198" s="139" t="s">
        <v>2269</v>
      </c>
      <c r="I2198" s="139" t="s">
        <v>2270</v>
      </c>
      <c r="J2198" s="139" t="s">
        <v>132</v>
      </c>
      <c r="K2198" s="139">
        <v>53901</v>
      </c>
      <c r="L2198" s="139" t="s">
        <v>2271</v>
      </c>
      <c r="M2198" s="139">
        <v>43</v>
      </c>
      <c r="N2198" s="139" t="s">
        <v>1050</v>
      </c>
    </row>
    <row r="2199" spans="1:14" ht="15.75" customHeight="1">
      <c r="A2199" s="139">
        <v>2018</v>
      </c>
      <c r="B2199" s="100" t="s">
        <v>188</v>
      </c>
      <c r="C2199" s="139" t="s">
        <v>2272</v>
      </c>
      <c r="D2199" s="139">
        <v>1005558</v>
      </c>
      <c r="E2199" s="139" t="s">
        <v>2273</v>
      </c>
      <c r="F2199" s="139">
        <v>44.910339999999998</v>
      </c>
      <c r="G2199" s="139">
        <v>-91.878799999999998</v>
      </c>
      <c r="H2199" s="139" t="s">
        <v>2274</v>
      </c>
      <c r="I2199" s="139" t="s">
        <v>2275</v>
      </c>
      <c r="J2199" s="139" t="s">
        <v>132</v>
      </c>
      <c r="K2199" s="139">
        <v>54751</v>
      </c>
      <c r="L2199" s="139" t="s">
        <v>2271</v>
      </c>
      <c r="M2199" s="139">
        <v>39</v>
      </c>
      <c r="N2199" s="139" t="s">
        <v>1050</v>
      </c>
    </row>
    <row r="2200" spans="1:14" ht="15.75" customHeight="1">
      <c r="A2200" s="139">
        <v>2018</v>
      </c>
      <c r="B2200" s="100" t="s">
        <v>188</v>
      </c>
      <c r="C2200" s="139" t="s">
        <v>2276</v>
      </c>
      <c r="D2200" s="139">
        <v>1005915</v>
      </c>
      <c r="E2200" s="139" t="s">
        <v>2277</v>
      </c>
      <c r="F2200" s="139">
        <v>35.632553999999999</v>
      </c>
      <c r="G2200" s="139">
        <v>-80.788798999999997</v>
      </c>
      <c r="H2200" s="139" t="s">
        <v>2278</v>
      </c>
      <c r="I2200" s="139" t="s">
        <v>2279</v>
      </c>
      <c r="J2200" s="139" t="s">
        <v>89</v>
      </c>
      <c r="K2200" s="139">
        <v>28115</v>
      </c>
      <c r="L2200" s="139" t="s">
        <v>2271</v>
      </c>
      <c r="M2200" s="139">
        <v>40</v>
      </c>
      <c r="N2200" s="139" t="s">
        <v>1050</v>
      </c>
    </row>
    <row r="2201" spans="1:14" ht="15.75" customHeight="1">
      <c r="A2201" s="139">
        <v>2018</v>
      </c>
      <c r="B2201" s="100" t="s">
        <v>188</v>
      </c>
      <c r="C2201" s="139" t="s">
        <v>2280</v>
      </c>
      <c r="D2201" s="139">
        <v>1000329</v>
      </c>
      <c r="E2201" s="139" t="s">
        <v>2281</v>
      </c>
      <c r="F2201" s="139">
        <v>34.000709999999998</v>
      </c>
      <c r="G2201" s="139">
        <v>-96.453410000000005</v>
      </c>
      <c r="H2201" s="139" t="s">
        <v>2282</v>
      </c>
      <c r="I2201" s="139" t="s">
        <v>2283</v>
      </c>
      <c r="J2201" s="139" t="s">
        <v>98</v>
      </c>
      <c r="K2201" s="139">
        <v>74701</v>
      </c>
      <c r="L2201" s="139" t="s">
        <v>2271</v>
      </c>
      <c r="M2201" s="139">
        <v>44</v>
      </c>
      <c r="N2201" s="139" t="s">
        <v>1050</v>
      </c>
    </row>
    <row r="2202" spans="1:14" ht="15.75" customHeight="1">
      <c r="A2202" s="139">
        <v>2018</v>
      </c>
      <c r="B2202" s="100" t="s">
        <v>188</v>
      </c>
      <c r="C2202" s="139" t="s">
        <v>2284</v>
      </c>
      <c r="D2202" s="139">
        <v>1005813</v>
      </c>
      <c r="E2202" s="139" t="s">
        <v>2285</v>
      </c>
      <c r="F2202" s="139">
        <v>34.290700999999999</v>
      </c>
      <c r="G2202" s="139">
        <v>-83.811487999999997</v>
      </c>
      <c r="H2202" s="139" t="s">
        <v>2286</v>
      </c>
      <c r="I2202" s="139" t="s">
        <v>2287</v>
      </c>
      <c r="J2202" s="139" t="s">
        <v>28</v>
      </c>
      <c r="K2202" s="139">
        <v>30501</v>
      </c>
      <c r="L2202" s="139" t="s">
        <v>2288</v>
      </c>
      <c r="M2202" s="139">
        <v>24</v>
      </c>
      <c r="N2202" s="139" t="s">
        <v>1054</v>
      </c>
    </row>
    <row r="2203" spans="1:14" ht="15.75" customHeight="1">
      <c r="A2203" s="139">
        <v>2018</v>
      </c>
      <c r="B2203" s="100" t="s">
        <v>188</v>
      </c>
      <c r="C2203" s="139" t="s">
        <v>2289</v>
      </c>
      <c r="D2203" s="139">
        <v>1000304</v>
      </c>
      <c r="E2203" s="139" t="s">
        <v>2290</v>
      </c>
      <c r="F2203" s="139">
        <v>46.3504</v>
      </c>
      <c r="G2203" s="139">
        <v>-96.641385999999997</v>
      </c>
      <c r="H2203" s="139" t="s">
        <v>2291</v>
      </c>
      <c r="I2203" s="139" t="s">
        <v>1471</v>
      </c>
      <c r="J2203" s="139" t="s">
        <v>92</v>
      </c>
      <c r="K2203" s="139">
        <v>58075</v>
      </c>
      <c r="L2203" s="139" t="s">
        <v>2288</v>
      </c>
      <c r="M2203" s="139">
        <v>37</v>
      </c>
      <c r="N2203" s="139" t="s">
        <v>1054</v>
      </c>
    </row>
    <row r="2204" spans="1:14" ht="15.75" customHeight="1">
      <c r="A2204" s="139">
        <v>2018</v>
      </c>
      <c r="B2204" s="100" t="s">
        <v>188</v>
      </c>
      <c r="C2204" s="139" t="s">
        <v>2292</v>
      </c>
      <c r="D2204" s="139">
        <v>1001090</v>
      </c>
      <c r="E2204" s="139" t="s">
        <v>2293</v>
      </c>
      <c r="F2204" s="139">
        <v>41.694443999999997</v>
      </c>
      <c r="G2204" s="139">
        <v>-87.515833000000001</v>
      </c>
      <c r="H2204" s="139" t="s">
        <v>2294</v>
      </c>
      <c r="I2204" s="139" t="s">
        <v>1102</v>
      </c>
      <c r="J2204" s="139" t="s">
        <v>39</v>
      </c>
      <c r="K2204" s="139">
        <v>46320</v>
      </c>
      <c r="L2204" s="139" t="s">
        <v>2288</v>
      </c>
      <c r="M2204" s="139">
        <v>47</v>
      </c>
      <c r="N2204" s="139" t="s">
        <v>1054</v>
      </c>
    </row>
    <row r="2205" spans="1:14" ht="15.75" customHeight="1">
      <c r="A2205" s="139">
        <v>2018</v>
      </c>
      <c r="B2205" s="100" t="s">
        <v>188</v>
      </c>
      <c r="C2205" s="139" t="s">
        <v>2292</v>
      </c>
      <c r="D2205" s="139">
        <v>1006699</v>
      </c>
      <c r="E2205" s="139" t="s">
        <v>2295</v>
      </c>
      <c r="F2205" s="139">
        <v>37.708840000000002</v>
      </c>
      <c r="G2205" s="139">
        <v>-97.32938</v>
      </c>
      <c r="H2205" s="139" t="s">
        <v>2296</v>
      </c>
      <c r="I2205" s="139" t="s">
        <v>2297</v>
      </c>
      <c r="J2205" s="139" t="s">
        <v>44</v>
      </c>
      <c r="K2205" s="139">
        <v>67214</v>
      </c>
      <c r="L2205" s="139" t="s">
        <v>2288</v>
      </c>
      <c r="M2205" s="139">
        <v>23</v>
      </c>
      <c r="N2205" s="139" t="s">
        <v>1054</v>
      </c>
    </row>
    <row r="2206" spans="1:14" ht="15.75" customHeight="1">
      <c r="A2206" s="139">
        <v>2018</v>
      </c>
      <c r="B2206" s="100" t="s">
        <v>188</v>
      </c>
      <c r="C2206" s="139" t="s">
        <v>2298</v>
      </c>
      <c r="D2206" s="139">
        <v>1007881</v>
      </c>
      <c r="E2206" s="139" t="s">
        <v>2299</v>
      </c>
      <c r="F2206" s="139">
        <v>41.14481</v>
      </c>
      <c r="G2206" s="139">
        <v>-92.63579</v>
      </c>
      <c r="H2206" s="139" t="s">
        <v>1629</v>
      </c>
      <c r="I2206" s="139" t="s">
        <v>2300</v>
      </c>
      <c r="J2206" s="139" t="s">
        <v>42</v>
      </c>
      <c r="K2206" s="139">
        <v>52553</v>
      </c>
      <c r="L2206" s="139" t="s">
        <v>2288</v>
      </c>
      <c r="M2206" s="139">
        <v>235</v>
      </c>
      <c r="N2206" s="139" t="s">
        <v>1054</v>
      </c>
    </row>
    <row r="2207" spans="1:14" ht="15.75" customHeight="1">
      <c r="A2207" s="139">
        <v>2018</v>
      </c>
      <c r="B2207" s="100" t="s">
        <v>188</v>
      </c>
      <c r="C2207" s="139" t="s">
        <v>2301</v>
      </c>
      <c r="D2207" s="139">
        <v>1006625</v>
      </c>
      <c r="E2207" s="139" t="s">
        <v>2302</v>
      </c>
      <c r="F2207" s="139">
        <v>41.042679999999997</v>
      </c>
      <c r="G2207" s="139">
        <v>-81.545330000000007</v>
      </c>
      <c r="H2207" s="139" t="s">
        <v>2303</v>
      </c>
      <c r="I2207" s="139" t="s">
        <v>2304</v>
      </c>
      <c r="J2207" s="139" t="s">
        <v>95</v>
      </c>
      <c r="K2207" s="139">
        <v>44314</v>
      </c>
      <c r="L2207" s="139" t="s">
        <v>2288</v>
      </c>
      <c r="M2207" s="139">
        <v>26</v>
      </c>
      <c r="N2207" s="139" t="s">
        <v>1054</v>
      </c>
    </row>
    <row r="2208" spans="1:14" ht="15.75" customHeight="1">
      <c r="A2208" s="139">
        <v>2018</v>
      </c>
      <c r="B2208" s="100" t="s">
        <v>188</v>
      </c>
      <c r="C2208" s="139" t="s">
        <v>2305</v>
      </c>
      <c r="D2208" s="139">
        <v>1005694</v>
      </c>
      <c r="E2208" s="139" t="s">
        <v>2306</v>
      </c>
      <c r="F2208" s="139">
        <v>40.275550000000003</v>
      </c>
      <c r="G2208" s="139">
        <v>-84.194730000000007</v>
      </c>
      <c r="H2208" s="139" t="s">
        <v>2307</v>
      </c>
      <c r="I2208" s="139" t="s">
        <v>2066</v>
      </c>
      <c r="J2208" s="139" t="s">
        <v>95</v>
      </c>
      <c r="K2208" s="139">
        <v>45365</v>
      </c>
      <c r="L2208" s="139" t="s">
        <v>2288</v>
      </c>
      <c r="M2208" s="139">
        <v>35</v>
      </c>
      <c r="N2208" s="139" t="s">
        <v>1054</v>
      </c>
    </row>
    <row r="2209" spans="1:14" ht="15.75" customHeight="1">
      <c r="A2209" s="139">
        <v>2018</v>
      </c>
      <c r="B2209" s="100" t="s">
        <v>188</v>
      </c>
      <c r="C2209" s="139" t="s">
        <v>2308</v>
      </c>
      <c r="D2209" s="139">
        <v>1006525</v>
      </c>
      <c r="E2209" s="139" t="s">
        <v>2309</v>
      </c>
      <c r="F2209" s="139">
        <v>41.970889999999997</v>
      </c>
      <c r="G2209" s="139">
        <v>-91.647639999999996</v>
      </c>
      <c r="H2209" s="139" t="s">
        <v>1155</v>
      </c>
      <c r="I2209" s="139" t="s">
        <v>1156</v>
      </c>
      <c r="J2209" s="139" t="s">
        <v>42</v>
      </c>
      <c r="K2209" s="139">
        <v>52401</v>
      </c>
      <c r="L2209" s="139" t="s">
        <v>2288</v>
      </c>
      <c r="M2209" s="139">
        <v>56</v>
      </c>
      <c r="N2209" s="139" t="s">
        <v>1054</v>
      </c>
    </row>
    <row r="2210" spans="1:14" ht="15.75" customHeight="1">
      <c r="A2210" s="139">
        <v>2018</v>
      </c>
      <c r="B2210" s="100" t="s">
        <v>188</v>
      </c>
      <c r="C2210" s="139" t="s">
        <v>2310</v>
      </c>
      <c r="D2210" s="139">
        <v>1005434</v>
      </c>
      <c r="E2210" s="139" t="s">
        <v>2311</v>
      </c>
      <c r="F2210" s="139">
        <v>38.042969999999997</v>
      </c>
      <c r="G2210" s="139">
        <v>-97.919290000000004</v>
      </c>
      <c r="H2210" s="139" t="s">
        <v>1075</v>
      </c>
      <c r="I2210" s="139" t="s">
        <v>2312</v>
      </c>
      <c r="J2210" s="139" t="s">
        <v>44</v>
      </c>
      <c r="K2210" s="139">
        <v>67501</v>
      </c>
      <c r="L2210" s="139" t="s">
        <v>2288</v>
      </c>
      <c r="M2210" s="139">
        <v>28</v>
      </c>
      <c r="N2210" s="139" t="s">
        <v>1054</v>
      </c>
    </row>
    <row r="2211" spans="1:14" ht="15.75" customHeight="1">
      <c r="A2211" s="139">
        <v>2018</v>
      </c>
      <c r="B2211" s="100" t="s">
        <v>188</v>
      </c>
      <c r="C2211" s="139" t="s">
        <v>2313</v>
      </c>
      <c r="D2211" s="139">
        <v>1006637</v>
      </c>
      <c r="E2211" s="139" t="s">
        <v>2314</v>
      </c>
      <c r="F2211" s="139">
        <v>39.824199999999998</v>
      </c>
      <c r="G2211" s="139">
        <v>-84.174700000000001</v>
      </c>
      <c r="H2211" s="139" t="s">
        <v>2315</v>
      </c>
      <c r="I2211" s="139" t="s">
        <v>2316</v>
      </c>
      <c r="J2211" s="139" t="s">
        <v>95</v>
      </c>
      <c r="K2211" s="139">
        <v>45414</v>
      </c>
      <c r="L2211" s="139" t="s">
        <v>2288</v>
      </c>
      <c r="M2211" s="139">
        <v>590</v>
      </c>
      <c r="N2211" s="139" t="s">
        <v>1054</v>
      </c>
    </row>
    <row r="2212" spans="1:14" ht="15.75" customHeight="1">
      <c r="A2212" s="139">
        <v>2018</v>
      </c>
      <c r="B2212" s="100" t="s">
        <v>188</v>
      </c>
      <c r="C2212" s="139" t="s">
        <v>2313</v>
      </c>
      <c r="D2212" s="139">
        <v>1004067</v>
      </c>
      <c r="E2212" s="139" t="s">
        <v>2317</v>
      </c>
      <c r="F2212" s="139">
        <v>34.347647000000002</v>
      </c>
      <c r="G2212" s="139">
        <v>-86.287391999999997</v>
      </c>
      <c r="H2212" s="139" t="s">
        <v>2318</v>
      </c>
      <c r="I2212" s="139" t="s">
        <v>2319</v>
      </c>
      <c r="J2212" s="139" t="s">
        <v>3</v>
      </c>
      <c r="K2212" s="139">
        <v>35976</v>
      </c>
      <c r="L2212" s="139" t="s">
        <v>2288</v>
      </c>
      <c r="M2212" s="139">
        <v>21</v>
      </c>
      <c r="N2212" s="139" t="s">
        <v>1054</v>
      </c>
    </row>
    <row r="2213" spans="1:14" ht="15.75" customHeight="1">
      <c r="A2213" s="139">
        <v>2018</v>
      </c>
      <c r="B2213" s="100" t="s">
        <v>188</v>
      </c>
      <c r="C2213" s="139" t="s">
        <v>2320</v>
      </c>
      <c r="D2213" s="139">
        <v>1005513</v>
      </c>
      <c r="E2213" s="139" t="s">
        <v>2321</v>
      </c>
      <c r="F2213" s="139">
        <v>42.383916999999997</v>
      </c>
      <c r="G2213" s="139">
        <v>-76.866277999999994</v>
      </c>
      <c r="H2213" s="139" t="s">
        <v>2322</v>
      </c>
      <c r="I2213" s="139" t="s">
        <v>2323</v>
      </c>
      <c r="J2213" s="139" t="s">
        <v>87</v>
      </c>
      <c r="K2213" s="139">
        <v>14891</v>
      </c>
      <c r="L2213" s="139" t="s">
        <v>2288</v>
      </c>
      <c r="M2213" s="139">
        <v>29</v>
      </c>
      <c r="N2213" s="139" t="s">
        <v>1054</v>
      </c>
    </row>
    <row r="2214" spans="1:14" ht="15.75" customHeight="1">
      <c r="A2214" s="139">
        <v>2018</v>
      </c>
      <c r="B2214" s="100" t="s">
        <v>188</v>
      </c>
      <c r="C2214" s="139" t="s">
        <v>2324</v>
      </c>
      <c r="D2214" s="139">
        <v>1007220</v>
      </c>
      <c r="E2214" s="139" t="s">
        <v>2325</v>
      </c>
      <c r="F2214" s="139">
        <v>37.736389000000003</v>
      </c>
      <c r="G2214" s="139">
        <v>-99.955832999999998</v>
      </c>
      <c r="H2214" s="139" t="s">
        <v>2326</v>
      </c>
      <c r="I2214" s="139" t="s">
        <v>2327</v>
      </c>
      <c r="J2214" s="139" t="s">
        <v>44</v>
      </c>
      <c r="K2214" s="139">
        <v>67801</v>
      </c>
      <c r="L2214" s="139" t="s">
        <v>2288</v>
      </c>
      <c r="M2214" s="139">
        <v>48</v>
      </c>
      <c r="N2214" s="139" t="s">
        <v>1127</v>
      </c>
    </row>
    <row r="2215" spans="1:14" ht="15.75" customHeight="1">
      <c r="A2215" s="139">
        <v>2018</v>
      </c>
      <c r="B2215" s="100" t="s">
        <v>188</v>
      </c>
      <c r="C2215" s="139" t="s">
        <v>2328</v>
      </c>
      <c r="D2215" s="139">
        <v>1000357</v>
      </c>
      <c r="E2215" s="139" t="s">
        <v>2329</v>
      </c>
      <c r="F2215" s="139">
        <v>40.246899999999997</v>
      </c>
      <c r="G2215" s="139">
        <v>-103.7756</v>
      </c>
      <c r="H2215" s="139" t="s">
        <v>2330</v>
      </c>
      <c r="I2215" s="139" t="s">
        <v>2331</v>
      </c>
      <c r="J2215" s="139" t="s">
        <v>17</v>
      </c>
      <c r="K2215" s="139">
        <v>80701</v>
      </c>
      <c r="L2215" s="139" t="s">
        <v>2288</v>
      </c>
      <c r="M2215" s="139">
        <v>42</v>
      </c>
      <c r="N2215" s="139" t="s">
        <v>1127</v>
      </c>
    </row>
    <row r="2216" spans="1:14" ht="15.75" customHeight="1">
      <c r="A2216" s="139">
        <v>2018</v>
      </c>
      <c r="B2216" s="100" t="s">
        <v>188</v>
      </c>
      <c r="C2216" s="139" t="s">
        <v>2332</v>
      </c>
      <c r="D2216" s="139">
        <v>1006063</v>
      </c>
      <c r="E2216" s="139" t="s">
        <v>2333</v>
      </c>
      <c r="F2216" s="139">
        <v>42.818399999999997</v>
      </c>
      <c r="G2216" s="139">
        <v>-82.485799999999998</v>
      </c>
      <c r="H2216" s="139" t="s">
        <v>2334</v>
      </c>
      <c r="I2216" s="139" t="s">
        <v>2335</v>
      </c>
      <c r="J2216" s="139" t="s">
        <v>61</v>
      </c>
      <c r="K2216" s="139">
        <v>48079</v>
      </c>
      <c r="L2216" s="139" t="s">
        <v>2288</v>
      </c>
      <c r="M2216" s="139">
        <v>44</v>
      </c>
      <c r="N2216" s="139" t="s">
        <v>1054</v>
      </c>
    </row>
    <row r="2217" spans="1:14" ht="15.75" customHeight="1">
      <c r="A2217" s="139">
        <v>2018</v>
      </c>
      <c r="B2217" s="100" t="s">
        <v>188</v>
      </c>
      <c r="C2217" s="139" t="s">
        <v>2336</v>
      </c>
      <c r="D2217" s="139">
        <v>1003947</v>
      </c>
      <c r="E2217" s="139" t="s">
        <v>2337</v>
      </c>
      <c r="F2217" s="139">
        <v>34.604444000000001</v>
      </c>
      <c r="G2217" s="139">
        <v>-81.418610999999999</v>
      </c>
      <c r="H2217" s="139" t="s">
        <v>2338</v>
      </c>
      <c r="I2217" s="139" t="s">
        <v>2339</v>
      </c>
      <c r="J2217" s="139" t="s">
        <v>107</v>
      </c>
      <c r="K2217" s="139">
        <v>29031</v>
      </c>
      <c r="L2217" s="139" t="s">
        <v>2340</v>
      </c>
      <c r="M2217" s="139">
        <v>138</v>
      </c>
      <c r="N2217" s="139" t="s">
        <v>1054</v>
      </c>
    </row>
    <row r="2218" spans="1:14" ht="15.75" customHeight="1">
      <c r="A2218" s="139">
        <v>2018</v>
      </c>
      <c r="B2218" s="100" t="s">
        <v>188</v>
      </c>
      <c r="C2218" s="139" t="s">
        <v>2341</v>
      </c>
      <c r="D2218" s="139">
        <v>1005150</v>
      </c>
      <c r="E2218" s="139" t="s">
        <v>2342</v>
      </c>
      <c r="F2218" s="139">
        <v>33.89479</v>
      </c>
      <c r="G2218" s="139">
        <v>-118.16473999999999</v>
      </c>
      <c r="H2218" s="139" t="s">
        <v>2343</v>
      </c>
      <c r="I2218" s="139" t="s">
        <v>1411</v>
      </c>
      <c r="J2218" s="139" t="s">
        <v>15</v>
      </c>
      <c r="K2218" s="139">
        <v>90723</v>
      </c>
      <c r="L2218" s="139" t="s">
        <v>2344</v>
      </c>
      <c r="M2218" s="139">
        <v>20</v>
      </c>
      <c r="N2218" s="139" t="s">
        <v>1054</v>
      </c>
    </row>
    <row r="2219" spans="1:14" ht="15.75" customHeight="1">
      <c r="A2219" s="139">
        <v>2018</v>
      </c>
      <c r="B2219" s="100" t="s">
        <v>188</v>
      </c>
      <c r="C2219" s="139" t="s">
        <v>2345</v>
      </c>
      <c r="D2219" s="139">
        <v>1005299</v>
      </c>
      <c r="E2219" s="139" t="s">
        <v>2346</v>
      </c>
      <c r="F2219" s="139">
        <v>35.507669999999997</v>
      </c>
      <c r="G2219" s="139">
        <v>-80.329700000000003</v>
      </c>
      <c r="H2219" s="139" t="s">
        <v>2347</v>
      </c>
      <c r="I2219" s="139" t="s">
        <v>2348</v>
      </c>
      <c r="J2219" s="139" t="s">
        <v>89</v>
      </c>
      <c r="K2219" s="139">
        <v>28071</v>
      </c>
      <c r="L2219" s="139" t="s">
        <v>2349</v>
      </c>
      <c r="M2219" s="139">
        <v>609</v>
      </c>
      <c r="N2219" s="139" t="s">
        <v>1054</v>
      </c>
    </row>
    <row r="2220" spans="1:14" ht="15.75" customHeight="1">
      <c r="A2220" s="139">
        <v>2018</v>
      </c>
      <c r="B2220" s="100" t="s">
        <v>188</v>
      </c>
      <c r="C2220" s="139" t="s">
        <v>2350</v>
      </c>
      <c r="D2220" s="139">
        <v>1004017</v>
      </c>
      <c r="E2220" s="139" t="s">
        <v>2351</v>
      </c>
      <c r="F2220" s="139">
        <v>44.382193999999998</v>
      </c>
      <c r="G2220" s="139">
        <v>-123.15961799999999</v>
      </c>
      <c r="H2220" s="139" t="s">
        <v>2352</v>
      </c>
      <c r="I2220" s="139" t="s">
        <v>1156</v>
      </c>
      <c r="J2220" s="139" t="s">
        <v>100</v>
      </c>
      <c r="K2220" s="139">
        <v>97348</v>
      </c>
      <c r="L2220" s="139" t="s">
        <v>2353</v>
      </c>
      <c r="M2220" s="139">
        <v>667</v>
      </c>
      <c r="N2220" s="139" t="s">
        <v>1448</v>
      </c>
    </row>
    <row r="2221" spans="1:14" ht="15.75" customHeight="1">
      <c r="A2221" s="139">
        <v>2018</v>
      </c>
      <c r="B2221" s="100" t="s">
        <v>188</v>
      </c>
      <c r="C2221" s="139" t="s">
        <v>2354</v>
      </c>
      <c r="D2221" s="139">
        <v>1003602</v>
      </c>
      <c r="E2221" s="139" t="s">
        <v>2355</v>
      </c>
      <c r="F2221" s="139">
        <v>41.390278000000002</v>
      </c>
      <c r="G2221" s="139">
        <v>-75.821845999999994</v>
      </c>
      <c r="H2221" s="139" t="s">
        <v>2356</v>
      </c>
      <c r="I2221" s="139" t="s">
        <v>2357</v>
      </c>
      <c r="J2221" s="139" t="s">
        <v>103</v>
      </c>
      <c r="K2221" s="139">
        <v>18653</v>
      </c>
      <c r="L2221" s="139" t="s">
        <v>2358</v>
      </c>
      <c r="M2221" s="139">
        <v>15</v>
      </c>
      <c r="N2221" s="139" t="s">
        <v>1054</v>
      </c>
    </row>
    <row r="2222" spans="1:14" ht="15.75" customHeight="1">
      <c r="A2222" s="139">
        <v>2018</v>
      </c>
      <c r="B2222" s="100" t="s">
        <v>188</v>
      </c>
      <c r="C2222" s="139" t="s">
        <v>2359</v>
      </c>
      <c r="D2222" s="139">
        <v>1005990</v>
      </c>
      <c r="E2222" s="139" t="s">
        <v>2360</v>
      </c>
      <c r="F2222" s="139">
        <v>40.559342999999998</v>
      </c>
      <c r="G2222" s="139">
        <v>-89.747989000000004</v>
      </c>
      <c r="H2222" s="139" t="s">
        <v>2361</v>
      </c>
      <c r="I2222" s="139" t="s">
        <v>2362</v>
      </c>
      <c r="J2222" s="139" t="s">
        <v>36</v>
      </c>
      <c r="K2222" s="139">
        <v>61547</v>
      </c>
      <c r="L2222" s="139" t="s">
        <v>2363</v>
      </c>
      <c r="M2222" s="139">
        <v>19</v>
      </c>
      <c r="N2222" s="139" t="s">
        <v>1160</v>
      </c>
    </row>
    <row r="2223" spans="1:14" ht="15.75" customHeight="1">
      <c r="A2223" s="139">
        <v>2018</v>
      </c>
      <c r="B2223" s="100" t="s">
        <v>188</v>
      </c>
      <c r="C2223" s="139" t="s">
        <v>2364</v>
      </c>
      <c r="D2223" s="139">
        <v>1004470</v>
      </c>
      <c r="E2223" s="139" t="s">
        <v>2365</v>
      </c>
      <c r="F2223" s="139">
        <v>40.416761000000001</v>
      </c>
      <c r="G2223" s="139">
        <v>-86.845658</v>
      </c>
      <c r="H2223" s="139" t="s">
        <v>1504</v>
      </c>
      <c r="I2223" s="139" t="s">
        <v>2366</v>
      </c>
      <c r="J2223" s="139" t="s">
        <v>39</v>
      </c>
      <c r="K2223" s="139">
        <v>47905</v>
      </c>
      <c r="L2223" s="139" t="s">
        <v>2363</v>
      </c>
      <c r="M2223" s="139">
        <v>35</v>
      </c>
      <c r="N2223" s="139" t="s">
        <v>1054</v>
      </c>
    </row>
    <row r="2224" spans="1:14" ht="15.75" customHeight="1">
      <c r="A2224" s="139">
        <v>2018</v>
      </c>
      <c r="B2224" s="100" t="s">
        <v>188</v>
      </c>
      <c r="C2224" s="139" t="s">
        <v>2367</v>
      </c>
      <c r="D2224" s="139">
        <v>1007764</v>
      </c>
      <c r="E2224" s="139" t="s">
        <v>2368</v>
      </c>
      <c r="F2224" s="139">
        <v>38.596229999999998</v>
      </c>
      <c r="G2224" s="139">
        <v>-90.176140000000004</v>
      </c>
      <c r="H2224" s="139" t="s">
        <v>2369</v>
      </c>
      <c r="I2224" s="139" t="s">
        <v>2370</v>
      </c>
      <c r="J2224" s="139" t="s">
        <v>36</v>
      </c>
      <c r="K2224" s="139">
        <v>62201</v>
      </c>
      <c r="L2224" s="139" t="s">
        <v>2371</v>
      </c>
      <c r="M2224" s="139">
        <v>39</v>
      </c>
      <c r="N2224" s="139" t="s">
        <v>1054</v>
      </c>
    </row>
    <row r="2225" spans="1:14" ht="15.75" customHeight="1">
      <c r="A2225" s="139">
        <v>2018</v>
      </c>
      <c r="B2225" s="100" t="s">
        <v>188</v>
      </c>
      <c r="C2225" s="139" t="s">
        <v>2372</v>
      </c>
      <c r="D2225" s="139">
        <v>1006809</v>
      </c>
      <c r="E2225" s="139" t="s">
        <v>2373</v>
      </c>
      <c r="F2225" s="139">
        <v>45.997742000000002</v>
      </c>
      <c r="G2225" s="139">
        <v>-94.860299999999995</v>
      </c>
      <c r="H2225" s="139" t="s">
        <v>2374</v>
      </c>
      <c r="I2225" s="139" t="s">
        <v>2375</v>
      </c>
      <c r="J2225" s="139" t="s">
        <v>62</v>
      </c>
      <c r="K2225" s="139">
        <v>56347</v>
      </c>
      <c r="L2225" s="139" t="s">
        <v>2376</v>
      </c>
      <c r="M2225" s="139">
        <v>28</v>
      </c>
      <c r="N2225" s="139" t="s">
        <v>1127</v>
      </c>
    </row>
    <row r="2226" spans="1:14" ht="15.75" customHeight="1">
      <c r="A2226" s="139">
        <v>2018</v>
      </c>
      <c r="B2226" s="100" t="s">
        <v>188</v>
      </c>
      <c r="C2226" s="139" t="s">
        <v>2377</v>
      </c>
      <c r="D2226" s="139">
        <v>1003901</v>
      </c>
      <c r="E2226" s="139" t="s">
        <v>2378</v>
      </c>
      <c r="F2226" s="139">
        <v>44.570459999999997</v>
      </c>
      <c r="G2226" s="139">
        <v>-95.115070000000003</v>
      </c>
      <c r="H2226" s="139" t="s">
        <v>2379</v>
      </c>
      <c r="I2226" s="139" t="s">
        <v>2380</v>
      </c>
      <c r="J2226" s="139" t="s">
        <v>62</v>
      </c>
      <c r="K2226" s="139">
        <v>56283</v>
      </c>
      <c r="L2226" s="139" t="s">
        <v>2376</v>
      </c>
      <c r="M2226" s="139">
        <v>24</v>
      </c>
      <c r="N2226" s="139" t="s">
        <v>1127</v>
      </c>
    </row>
    <row r="2227" spans="1:14" ht="15.75" customHeight="1">
      <c r="A2227" s="139">
        <v>2018</v>
      </c>
      <c r="B2227" s="100" t="s">
        <v>188</v>
      </c>
      <c r="C2227" s="139" t="s">
        <v>2381</v>
      </c>
      <c r="D2227" s="139">
        <v>1004915</v>
      </c>
      <c r="E2227" s="139" t="s">
        <v>2382</v>
      </c>
      <c r="F2227" s="139">
        <v>43.585810000000002</v>
      </c>
      <c r="G2227" s="139">
        <v>-84.771199999999993</v>
      </c>
      <c r="H2227" s="139" t="s">
        <v>2383</v>
      </c>
      <c r="I2227" s="139" t="s">
        <v>2384</v>
      </c>
      <c r="J2227" s="139" t="s">
        <v>61</v>
      </c>
      <c r="K2227" s="139">
        <v>48859</v>
      </c>
      <c r="L2227" s="139" t="s">
        <v>2385</v>
      </c>
      <c r="M2227" s="139">
        <v>23</v>
      </c>
      <c r="N2227" s="139" t="s">
        <v>1054</v>
      </c>
    </row>
    <row r="2228" spans="1:14" ht="15.75" customHeight="1">
      <c r="A2228" s="139">
        <v>2018</v>
      </c>
      <c r="B2228" s="100" t="s">
        <v>188</v>
      </c>
      <c r="C2228" s="139" t="s">
        <v>2386</v>
      </c>
      <c r="D2228" s="139">
        <v>1006083</v>
      </c>
      <c r="E2228" s="139" t="s">
        <v>2387</v>
      </c>
      <c r="F2228" s="139">
        <v>40.56494</v>
      </c>
      <c r="G2228" s="139">
        <v>-85.727909999999994</v>
      </c>
      <c r="H2228" s="139" t="s">
        <v>1059</v>
      </c>
      <c r="I2228" s="139" t="s">
        <v>2388</v>
      </c>
      <c r="J2228" s="139" t="s">
        <v>39</v>
      </c>
      <c r="K2228" s="139">
        <v>46952</v>
      </c>
      <c r="L2228" s="139" t="s">
        <v>2389</v>
      </c>
      <c r="M2228" s="139">
        <v>72</v>
      </c>
      <c r="N2228" s="139" t="s">
        <v>1133</v>
      </c>
    </row>
    <row r="2229" spans="1:14" ht="15.75" customHeight="1">
      <c r="A2229" s="139">
        <v>2018</v>
      </c>
      <c r="B2229" s="100" t="s">
        <v>188</v>
      </c>
      <c r="C2229" s="139" t="s">
        <v>2390</v>
      </c>
      <c r="D2229" s="139">
        <v>1006853</v>
      </c>
      <c r="E2229" s="139" t="s">
        <v>2391</v>
      </c>
      <c r="F2229" s="139">
        <v>37.944999000000003</v>
      </c>
      <c r="G2229" s="139">
        <v>-86.787778000000003</v>
      </c>
      <c r="H2229" s="139" t="s">
        <v>2392</v>
      </c>
      <c r="I2229" s="139" t="s">
        <v>1168</v>
      </c>
      <c r="J2229" s="139" t="s">
        <v>47</v>
      </c>
      <c r="K2229" s="139">
        <v>42348</v>
      </c>
      <c r="L2229" s="139" t="s">
        <v>2393</v>
      </c>
      <c r="M2229" s="139">
        <v>14</v>
      </c>
      <c r="N2229" s="139" t="s">
        <v>1273</v>
      </c>
    </row>
    <row r="2230" spans="1:14" ht="15.75" customHeight="1">
      <c r="A2230" s="139">
        <v>2018</v>
      </c>
      <c r="B2230" s="100" t="s">
        <v>188</v>
      </c>
      <c r="C2230" s="139" t="s">
        <v>2394</v>
      </c>
      <c r="D2230" s="139">
        <v>1006082</v>
      </c>
      <c r="E2230" s="139" t="s">
        <v>2395</v>
      </c>
      <c r="F2230" s="139">
        <v>46.756630000000001</v>
      </c>
      <c r="G2230" s="139">
        <v>-88.456085999999999</v>
      </c>
      <c r="H2230" s="139" t="s">
        <v>2396</v>
      </c>
      <c r="I2230" s="139" t="s">
        <v>2397</v>
      </c>
      <c r="J2230" s="139" t="s">
        <v>61</v>
      </c>
      <c r="K2230" s="139">
        <v>49946</v>
      </c>
      <c r="L2230" s="139" t="s">
        <v>2398</v>
      </c>
      <c r="M2230" s="139">
        <v>17</v>
      </c>
      <c r="N2230" s="139" t="s">
        <v>1054</v>
      </c>
    </row>
    <row r="2231" spans="1:14" ht="15.75" customHeight="1">
      <c r="A2231" s="139">
        <v>2018</v>
      </c>
      <c r="B2231" s="100" t="s">
        <v>188</v>
      </c>
      <c r="C2231" s="139" t="s">
        <v>2399</v>
      </c>
      <c r="D2231" s="139">
        <v>1005745</v>
      </c>
      <c r="E2231" s="139" t="s">
        <v>2400</v>
      </c>
      <c r="F2231" s="139">
        <v>39.142018999999998</v>
      </c>
      <c r="G2231" s="139">
        <v>-94.615314999999995</v>
      </c>
      <c r="H2231" s="139" t="s">
        <v>2401</v>
      </c>
      <c r="I2231" s="139" t="s">
        <v>2402</v>
      </c>
      <c r="J2231" s="139" t="s">
        <v>44</v>
      </c>
      <c r="K2231" s="139">
        <v>66115</v>
      </c>
      <c r="L2231" s="139" t="s">
        <v>2398</v>
      </c>
      <c r="M2231" s="139">
        <v>21</v>
      </c>
      <c r="N2231" s="139" t="s">
        <v>1050</v>
      </c>
    </row>
    <row r="2232" spans="1:14" ht="15.75" customHeight="1">
      <c r="A2232" s="139">
        <v>2018</v>
      </c>
      <c r="B2232" s="100" t="s">
        <v>188</v>
      </c>
      <c r="C2232" s="139" t="s">
        <v>2406</v>
      </c>
      <c r="D2232" s="139">
        <v>1005772</v>
      </c>
      <c r="E2232" s="139" t="s">
        <v>2407</v>
      </c>
      <c r="F2232" s="139">
        <v>39.815342999999999</v>
      </c>
      <c r="G2232" s="139">
        <v>-80.811160000000001</v>
      </c>
      <c r="H2232" s="139" t="s">
        <v>2408</v>
      </c>
      <c r="I2232" s="139" t="s">
        <v>1477</v>
      </c>
      <c r="J2232" s="139" t="s">
        <v>129</v>
      </c>
      <c r="K2232" s="139">
        <v>26055</v>
      </c>
      <c r="L2232" s="139" t="s">
        <v>2398</v>
      </c>
      <c r="M2232" s="139">
        <v>34</v>
      </c>
      <c r="N2232" s="139" t="s">
        <v>1054</v>
      </c>
    </row>
    <row r="2233" spans="1:14" ht="15.75" customHeight="1">
      <c r="A2233" s="139">
        <v>2018</v>
      </c>
      <c r="B2233" s="100" t="s">
        <v>188</v>
      </c>
      <c r="C2233" s="139" t="s">
        <v>2409</v>
      </c>
      <c r="D2233" s="139">
        <v>1006202</v>
      </c>
      <c r="E2233" s="139" t="s">
        <v>2410</v>
      </c>
      <c r="F2233" s="139">
        <v>38.717930000000003</v>
      </c>
      <c r="G2233" s="139">
        <v>-85.092050999999998</v>
      </c>
      <c r="H2233" s="139" t="s">
        <v>2411</v>
      </c>
      <c r="I2233" s="139" t="s">
        <v>1198</v>
      </c>
      <c r="J2233" s="139" t="s">
        <v>47</v>
      </c>
      <c r="K2233" s="139">
        <v>41008</v>
      </c>
      <c r="L2233" s="139" t="s">
        <v>2398</v>
      </c>
      <c r="M2233" s="139">
        <v>30</v>
      </c>
      <c r="N2233" s="139" t="s">
        <v>1054</v>
      </c>
    </row>
    <row r="2234" spans="1:14" ht="15.75" customHeight="1">
      <c r="A2234" s="139">
        <v>2018</v>
      </c>
      <c r="B2234" s="100" t="s">
        <v>188</v>
      </c>
      <c r="C2234" s="139" t="s">
        <v>2412</v>
      </c>
      <c r="D2234" s="139">
        <v>1006572</v>
      </c>
      <c r="E2234" s="139" t="s">
        <v>2413</v>
      </c>
      <c r="F2234" s="139">
        <v>47.547908999999997</v>
      </c>
      <c r="G2234" s="139">
        <v>-122.337341</v>
      </c>
      <c r="H2234" s="139" t="s">
        <v>1850</v>
      </c>
      <c r="I2234" s="139" t="s">
        <v>1851</v>
      </c>
      <c r="J2234" s="139" t="s">
        <v>126</v>
      </c>
      <c r="K2234" s="139">
        <v>98134</v>
      </c>
      <c r="L2234" s="139" t="s">
        <v>2398</v>
      </c>
      <c r="M2234" s="139">
        <v>29</v>
      </c>
      <c r="N2234" s="139" t="s">
        <v>1054</v>
      </c>
    </row>
    <row r="2235" spans="1:14" ht="15.75" customHeight="1">
      <c r="A2235" s="139">
        <v>2018</v>
      </c>
      <c r="B2235" s="100" t="s">
        <v>188</v>
      </c>
      <c r="C2235" s="139" t="s">
        <v>2414</v>
      </c>
      <c r="D2235" s="139">
        <v>1007625</v>
      </c>
      <c r="E2235" s="139" t="s">
        <v>2415</v>
      </c>
      <c r="F2235" s="139">
        <v>29.934296</v>
      </c>
      <c r="G2235" s="139">
        <v>-89.972190999999995</v>
      </c>
      <c r="H2235" s="139" t="s">
        <v>2416</v>
      </c>
      <c r="I2235" s="139" t="s">
        <v>2417</v>
      </c>
      <c r="J2235" s="139" t="s">
        <v>50</v>
      </c>
      <c r="K2235" s="139">
        <v>70043</v>
      </c>
      <c r="L2235" s="139" t="s">
        <v>2418</v>
      </c>
      <c r="M2235" s="139">
        <v>4574</v>
      </c>
      <c r="N2235" s="139" t="s">
        <v>1306</v>
      </c>
    </row>
    <row r="2236" spans="1:14" ht="15.75" customHeight="1">
      <c r="A2236" s="139">
        <v>2018</v>
      </c>
      <c r="B2236" s="100" t="s">
        <v>188</v>
      </c>
      <c r="C2236" s="139" t="s">
        <v>2419</v>
      </c>
      <c r="D2236" s="139">
        <v>1004911</v>
      </c>
      <c r="E2236" s="139" t="s">
        <v>2420</v>
      </c>
      <c r="F2236" s="139">
        <v>35.224322999999998</v>
      </c>
      <c r="G2236" s="139">
        <v>-80.861806000000001</v>
      </c>
      <c r="H2236" s="139" t="s">
        <v>2421</v>
      </c>
      <c r="I2236" s="139" t="s">
        <v>2422</v>
      </c>
      <c r="J2236" s="139" t="s">
        <v>89</v>
      </c>
      <c r="K2236" s="139">
        <v>28208</v>
      </c>
      <c r="L2236" s="139" t="s">
        <v>2423</v>
      </c>
      <c r="M2236" s="139">
        <v>188</v>
      </c>
      <c r="N2236" s="139" t="s">
        <v>1054</v>
      </c>
    </row>
    <row r="2237" spans="1:14" ht="15.75" customHeight="1">
      <c r="A2237" s="139">
        <v>2018</v>
      </c>
      <c r="B2237" s="100" t="s">
        <v>188</v>
      </c>
      <c r="C2237" s="139" t="s">
        <v>2424</v>
      </c>
      <c r="D2237" s="139">
        <v>1003610</v>
      </c>
      <c r="E2237" s="139" t="s">
        <v>2425</v>
      </c>
      <c r="F2237" s="139">
        <v>37.938778999999997</v>
      </c>
      <c r="G2237" s="139">
        <v>-122.39645299999999</v>
      </c>
      <c r="H2237" s="139" t="s">
        <v>1213</v>
      </c>
      <c r="I2237" s="139" t="s">
        <v>2426</v>
      </c>
      <c r="J2237" s="139" t="s">
        <v>15</v>
      </c>
      <c r="K2237" s="139">
        <v>94801</v>
      </c>
      <c r="L2237" s="139" t="s">
        <v>2427</v>
      </c>
      <c r="M2237" s="139">
        <v>7571</v>
      </c>
      <c r="N2237" s="139" t="s">
        <v>2428</v>
      </c>
    </row>
    <row r="2238" spans="1:14" ht="15.75" customHeight="1">
      <c r="A2238" s="139">
        <v>2018</v>
      </c>
      <c r="B2238" s="100" t="s">
        <v>188</v>
      </c>
      <c r="C2238" s="139" t="s">
        <v>2429</v>
      </c>
      <c r="D2238" s="139">
        <v>1006189</v>
      </c>
      <c r="E2238" s="139" t="s">
        <v>2430</v>
      </c>
      <c r="F2238" s="139">
        <v>40.8249</v>
      </c>
      <c r="G2238" s="139">
        <v>-111.9238</v>
      </c>
      <c r="H2238" s="139" t="s">
        <v>2431</v>
      </c>
      <c r="I2238" s="139" t="s">
        <v>1960</v>
      </c>
      <c r="J2238" s="139" t="s">
        <v>118</v>
      </c>
      <c r="K2238" s="139">
        <v>84116</v>
      </c>
      <c r="L2238" s="139" t="s">
        <v>2427</v>
      </c>
      <c r="M2238" s="139">
        <v>1447</v>
      </c>
      <c r="N2238" s="139" t="s">
        <v>2432</v>
      </c>
    </row>
    <row r="2239" spans="1:14" ht="15.75" customHeight="1">
      <c r="A2239" s="139">
        <v>2018</v>
      </c>
      <c r="B2239" s="100" t="s">
        <v>188</v>
      </c>
      <c r="C2239" s="139" t="s">
        <v>2433</v>
      </c>
      <c r="D2239" s="139">
        <v>1007978</v>
      </c>
      <c r="E2239" s="139" t="s">
        <v>2434</v>
      </c>
      <c r="F2239" s="139">
        <v>33.908200000000001</v>
      </c>
      <c r="G2239" s="139">
        <v>-118.4085</v>
      </c>
      <c r="H2239" s="139" t="s">
        <v>2435</v>
      </c>
      <c r="I2239" s="139" t="s">
        <v>1411</v>
      </c>
      <c r="J2239" s="139" t="s">
        <v>15</v>
      </c>
      <c r="K2239" s="139">
        <v>90245</v>
      </c>
      <c r="L2239" s="139" t="s">
        <v>2427</v>
      </c>
      <c r="M2239" s="139">
        <v>6252</v>
      </c>
      <c r="N2239" s="139" t="s">
        <v>2428</v>
      </c>
    </row>
    <row r="2240" spans="1:14" ht="15.75" customHeight="1">
      <c r="A2240" s="139">
        <v>2018</v>
      </c>
      <c r="B2240" s="100" t="s">
        <v>188</v>
      </c>
      <c r="C2240" s="139" t="s">
        <v>2436</v>
      </c>
      <c r="D2240" s="139">
        <v>1000063</v>
      </c>
      <c r="E2240" s="139" t="s">
        <v>2437</v>
      </c>
      <c r="F2240" s="139">
        <v>40.585000000000001</v>
      </c>
      <c r="G2240" s="139">
        <v>-98.318888999999999</v>
      </c>
      <c r="H2240" s="139" t="s">
        <v>1226</v>
      </c>
      <c r="I2240" s="139" t="s">
        <v>1172</v>
      </c>
      <c r="J2240" s="139" t="s">
        <v>73</v>
      </c>
      <c r="K2240" s="139">
        <v>68901</v>
      </c>
      <c r="L2240" s="139" t="s">
        <v>2438</v>
      </c>
      <c r="M2240" s="139">
        <v>378</v>
      </c>
      <c r="N2240" s="139" t="s">
        <v>1054</v>
      </c>
    </row>
    <row r="2241" spans="1:14" ht="15.75" customHeight="1">
      <c r="A2241" s="139">
        <v>2018</v>
      </c>
      <c r="B2241" s="100" t="s">
        <v>188</v>
      </c>
      <c r="C2241" s="139" t="s">
        <v>2439</v>
      </c>
      <c r="D2241" s="139">
        <v>1006700</v>
      </c>
      <c r="E2241" s="139" t="s">
        <v>2440</v>
      </c>
      <c r="F2241" s="139">
        <v>39.141370000000002</v>
      </c>
      <c r="G2241" s="139">
        <v>-84.500339999999994</v>
      </c>
      <c r="H2241" s="139" t="s">
        <v>2441</v>
      </c>
      <c r="I2241" s="139" t="s">
        <v>1176</v>
      </c>
      <c r="J2241" s="139" t="s">
        <v>95</v>
      </c>
      <c r="K2241" s="139">
        <v>45229</v>
      </c>
      <c r="L2241" s="139" t="s">
        <v>2442</v>
      </c>
      <c r="M2241" s="139">
        <v>17</v>
      </c>
      <c r="N2241" s="139" t="s">
        <v>1054</v>
      </c>
    </row>
    <row r="2242" spans="1:14" ht="15.75" customHeight="1">
      <c r="A2242" s="139">
        <v>2018</v>
      </c>
      <c r="B2242" s="100" t="s">
        <v>188</v>
      </c>
      <c r="C2242" s="139" t="s">
        <v>2443</v>
      </c>
      <c r="D2242" s="139">
        <v>1001143</v>
      </c>
      <c r="E2242" s="139" t="s">
        <v>2444</v>
      </c>
      <c r="F2242" s="139">
        <v>45.326799999999999</v>
      </c>
      <c r="G2242" s="139">
        <v>-95.637799999999999</v>
      </c>
      <c r="H2242" s="139" t="s">
        <v>2445</v>
      </c>
      <c r="I2242" s="139" t="s">
        <v>2446</v>
      </c>
      <c r="J2242" s="139" t="s">
        <v>62</v>
      </c>
      <c r="K2242" s="139">
        <v>56215</v>
      </c>
      <c r="L2242" s="139" t="s">
        <v>2447</v>
      </c>
      <c r="M2242" s="139">
        <v>6</v>
      </c>
      <c r="N2242" s="139" t="s">
        <v>1054</v>
      </c>
    </row>
    <row r="2243" spans="1:14" ht="15.75" customHeight="1">
      <c r="A2243" s="139">
        <v>2018</v>
      </c>
      <c r="B2243" s="100" t="s">
        <v>188</v>
      </c>
      <c r="C2243" s="139" t="s">
        <v>2448</v>
      </c>
      <c r="D2243" s="139">
        <v>1005734</v>
      </c>
      <c r="E2243" s="139" t="s">
        <v>2449</v>
      </c>
      <c r="F2243" s="139">
        <v>38.879469999999998</v>
      </c>
      <c r="G2243" s="139">
        <v>-91.387860000000003</v>
      </c>
      <c r="H2243" s="139" t="s">
        <v>2450</v>
      </c>
      <c r="I2243" s="139" t="s">
        <v>1466</v>
      </c>
      <c r="J2243" s="139" t="s">
        <v>68</v>
      </c>
      <c r="K2243" s="139">
        <v>63350</v>
      </c>
      <c r="L2243" s="139" t="s">
        <v>2451</v>
      </c>
      <c r="M2243" s="139">
        <v>133</v>
      </c>
      <c r="N2243" s="139" t="s">
        <v>1054</v>
      </c>
    </row>
    <row r="2244" spans="1:14" ht="15.75" customHeight="1">
      <c r="A2244" s="139">
        <v>2018</v>
      </c>
      <c r="B2244" s="100" t="s">
        <v>188</v>
      </c>
      <c r="C2244" s="139" t="s">
        <v>2452</v>
      </c>
      <c r="D2244" s="139">
        <v>1006671</v>
      </c>
      <c r="E2244" s="139" t="s">
        <v>2453</v>
      </c>
      <c r="F2244" s="139">
        <v>45.659219999999998</v>
      </c>
      <c r="G2244" s="139">
        <v>-108.76778</v>
      </c>
      <c r="H2244" s="139" t="s">
        <v>2454</v>
      </c>
      <c r="I2244" s="139" t="s">
        <v>2455</v>
      </c>
      <c r="J2244" s="139" t="s">
        <v>70</v>
      </c>
      <c r="K2244" s="139">
        <v>59044</v>
      </c>
      <c r="L2244" s="139" t="s">
        <v>2456</v>
      </c>
      <c r="M2244" s="139">
        <v>1675</v>
      </c>
      <c r="N2244" s="139" t="s">
        <v>1745</v>
      </c>
    </row>
    <row r="2245" spans="1:14" ht="15.75" customHeight="1">
      <c r="A2245" s="139">
        <v>2018</v>
      </c>
      <c r="B2245" s="100" t="s">
        <v>188</v>
      </c>
      <c r="C2245" s="139" t="s">
        <v>2457</v>
      </c>
      <c r="D2245" s="139">
        <v>1004656</v>
      </c>
      <c r="E2245" s="139" t="s">
        <v>2458</v>
      </c>
      <c r="F2245" s="139">
        <v>44.157200000000003</v>
      </c>
      <c r="G2245" s="139">
        <v>-94.030900000000003</v>
      </c>
      <c r="H2245" s="139" t="s">
        <v>1150</v>
      </c>
      <c r="I2245" s="139" t="s">
        <v>1151</v>
      </c>
      <c r="J2245" s="139" t="s">
        <v>62</v>
      </c>
      <c r="K2245" s="139">
        <v>56001</v>
      </c>
      <c r="L2245" s="139" t="s">
        <v>2456</v>
      </c>
      <c r="M2245" s="139">
        <v>47</v>
      </c>
      <c r="N2245" s="139" t="s">
        <v>1054</v>
      </c>
    </row>
    <row r="2246" spans="1:14" ht="15.75" customHeight="1">
      <c r="A2246" s="139">
        <v>2018</v>
      </c>
      <c r="B2246" s="100" t="s">
        <v>188</v>
      </c>
      <c r="C2246" s="139" t="s">
        <v>2459</v>
      </c>
      <c r="D2246" s="139">
        <v>1007942</v>
      </c>
      <c r="E2246" s="139" t="s">
        <v>2460</v>
      </c>
      <c r="F2246" s="139">
        <v>38.347278000000003</v>
      </c>
      <c r="G2246" s="139">
        <v>-97.673845999999998</v>
      </c>
      <c r="H2246" s="139" t="s">
        <v>2461</v>
      </c>
      <c r="I2246" s="139" t="s">
        <v>2462</v>
      </c>
      <c r="J2246" s="139" t="s">
        <v>44</v>
      </c>
      <c r="K2246" s="139">
        <v>67460</v>
      </c>
      <c r="L2246" s="139" t="s">
        <v>2456</v>
      </c>
      <c r="M2246" s="139">
        <v>2806</v>
      </c>
      <c r="N2246" s="139" t="s">
        <v>1745</v>
      </c>
    </row>
    <row r="2247" spans="1:14" ht="15.75" customHeight="1">
      <c r="A2247" s="139">
        <v>2018</v>
      </c>
      <c r="B2247" s="100" t="s">
        <v>188</v>
      </c>
      <c r="C2247" s="139" t="s">
        <v>2463</v>
      </c>
      <c r="D2247" s="139">
        <v>1004657</v>
      </c>
      <c r="E2247" s="139" t="s">
        <v>2464</v>
      </c>
      <c r="F2247" s="139">
        <v>43.673720000000003</v>
      </c>
      <c r="G2247" s="139">
        <v>-94.506429999999995</v>
      </c>
      <c r="H2247" s="139" t="s">
        <v>2465</v>
      </c>
      <c r="I2247" s="139" t="s">
        <v>2466</v>
      </c>
      <c r="J2247" s="139" t="s">
        <v>62</v>
      </c>
      <c r="K2247" s="139">
        <v>56031</v>
      </c>
      <c r="L2247" s="139" t="s">
        <v>2456</v>
      </c>
      <c r="M2247" s="139">
        <v>33</v>
      </c>
      <c r="N2247" s="139" t="s">
        <v>1054</v>
      </c>
    </row>
    <row r="2248" spans="1:14" ht="15.75" customHeight="1">
      <c r="A2248" s="139">
        <v>2018</v>
      </c>
      <c r="B2248" s="100" t="s">
        <v>188</v>
      </c>
      <c r="C2248" s="139" t="s">
        <v>2467</v>
      </c>
      <c r="D2248" s="139">
        <v>1004276</v>
      </c>
      <c r="E2248" s="139" t="s">
        <v>2468</v>
      </c>
      <c r="F2248" s="139">
        <v>41.89246</v>
      </c>
      <c r="G2248" s="139">
        <v>-89.034390000000002</v>
      </c>
      <c r="H2248" s="139" t="s">
        <v>2469</v>
      </c>
      <c r="I2248" s="139" t="s">
        <v>2470</v>
      </c>
      <c r="J2248" s="139" t="s">
        <v>36</v>
      </c>
      <c r="K2248" s="139">
        <v>61068</v>
      </c>
      <c r="L2248" s="139" t="s">
        <v>2456</v>
      </c>
      <c r="M2248" s="139">
        <v>111</v>
      </c>
      <c r="N2248" s="139" t="s">
        <v>1127</v>
      </c>
    </row>
    <row r="2249" spans="1:14" ht="15.75" customHeight="1">
      <c r="A2249" s="139">
        <v>2018</v>
      </c>
      <c r="B2249" s="100" t="s">
        <v>188</v>
      </c>
      <c r="C2249" s="139" t="s">
        <v>2471</v>
      </c>
      <c r="D2249" s="139">
        <v>1001667</v>
      </c>
      <c r="E2249" s="139" t="s">
        <v>2472</v>
      </c>
      <c r="F2249" s="139">
        <v>34.158675000000002</v>
      </c>
      <c r="G2249" s="139">
        <v>-118.992159</v>
      </c>
      <c r="H2249" s="139" t="s">
        <v>2473</v>
      </c>
      <c r="I2249" s="139" t="s">
        <v>2474</v>
      </c>
      <c r="J2249" s="139" t="s">
        <v>15</v>
      </c>
      <c r="K2249" s="139">
        <v>93012</v>
      </c>
      <c r="L2249" s="139" t="s">
        <v>2475</v>
      </c>
      <c r="M2249" s="139">
        <v>15</v>
      </c>
      <c r="N2249" s="139" t="s">
        <v>1054</v>
      </c>
    </row>
    <row r="2250" spans="1:14" ht="15.75" customHeight="1">
      <c r="A2250" s="139">
        <v>2018</v>
      </c>
      <c r="B2250" s="100" t="s">
        <v>188</v>
      </c>
      <c r="C2250" s="139" t="s">
        <v>2476</v>
      </c>
      <c r="D2250" s="139">
        <v>1002260</v>
      </c>
      <c r="E2250" s="139" t="s">
        <v>2477</v>
      </c>
      <c r="F2250" s="139">
        <v>40.626067999999997</v>
      </c>
      <c r="G2250" s="139">
        <v>-74.640090999999998</v>
      </c>
      <c r="H2250" s="139" t="s">
        <v>2478</v>
      </c>
      <c r="I2250" s="139" t="s">
        <v>2479</v>
      </c>
      <c r="J2250" s="139" t="s">
        <v>81</v>
      </c>
      <c r="K2250" s="139">
        <v>8807</v>
      </c>
      <c r="L2250" s="139" t="s">
        <v>2480</v>
      </c>
      <c r="M2250" s="139">
        <v>18</v>
      </c>
      <c r="N2250" s="139" t="s">
        <v>1054</v>
      </c>
    </row>
    <row r="2251" spans="1:14" ht="15.75" customHeight="1">
      <c r="A2251" s="139">
        <v>2018</v>
      </c>
      <c r="B2251" s="100" t="s">
        <v>188</v>
      </c>
      <c r="C2251" s="139" t="s">
        <v>2481</v>
      </c>
      <c r="D2251" s="139">
        <v>1002970</v>
      </c>
      <c r="E2251" s="139" t="s">
        <v>2482</v>
      </c>
      <c r="F2251" s="139">
        <v>27.80152</v>
      </c>
      <c r="G2251" s="139">
        <v>-97.394189999999995</v>
      </c>
      <c r="H2251" s="139" t="s">
        <v>2483</v>
      </c>
      <c r="I2251" s="139" t="s">
        <v>2162</v>
      </c>
      <c r="J2251" s="139" t="s">
        <v>115</v>
      </c>
      <c r="K2251" s="139">
        <v>78409</v>
      </c>
      <c r="L2251" s="139" t="s">
        <v>2484</v>
      </c>
      <c r="M2251" s="139">
        <v>1461</v>
      </c>
      <c r="N2251" s="139" t="s">
        <v>1306</v>
      </c>
    </row>
    <row r="2252" spans="1:14" ht="15.75" customHeight="1">
      <c r="A2252" s="139">
        <v>2018</v>
      </c>
      <c r="B2252" s="100" t="s">
        <v>188</v>
      </c>
      <c r="C2252" s="139" t="s">
        <v>2485</v>
      </c>
      <c r="D2252" s="139">
        <v>1007965</v>
      </c>
      <c r="E2252" s="139" t="s">
        <v>2486</v>
      </c>
      <c r="F2252" s="139">
        <v>27.810555999999998</v>
      </c>
      <c r="G2252" s="139">
        <v>-97.426944000000006</v>
      </c>
      <c r="H2252" s="139" t="s">
        <v>2483</v>
      </c>
      <c r="I2252" s="139" t="s">
        <v>2487</v>
      </c>
      <c r="J2252" s="139" t="s">
        <v>115</v>
      </c>
      <c r="K2252" s="139">
        <v>78407</v>
      </c>
      <c r="L2252" s="139" t="s">
        <v>2484</v>
      </c>
      <c r="M2252" s="139">
        <v>4403</v>
      </c>
      <c r="N2252" s="139" t="s">
        <v>1306</v>
      </c>
    </row>
    <row r="2253" spans="1:14" ht="15.75" customHeight="1">
      <c r="A2253" s="139">
        <v>2018</v>
      </c>
      <c r="B2253" s="100" t="s">
        <v>188</v>
      </c>
      <c r="C2253" s="139" t="s">
        <v>2488</v>
      </c>
      <c r="D2253" s="139">
        <v>1002389</v>
      </c>
      <c r="E2253" s="139" t="s">
        <v>2489</v>
      </c>
      <c r="F2253" s="139">
        <v>30.182611000000001</v>
      </c>
      <c r="G2253" s="139">
        <v>-93.322809000000007</v>
      </c>
      <c r="H2253" s="139" t="s">
        <v>2490</v>
      </c>
      <c r="I2253" s="139" t="s">
        <v>2190</v>
      </c>
      <c r="J2253" s="139" t="s">
        <v>50</v>
      </c>
      <c r="K2253" s="139">
        <v>70665</v>
      </c>
      <c r="L2253" s="139" t="s">
        <v>2484</v>
      </c>
      <c r="M2253" s="139">
        <v>13388</v>
      </c>
      <c r="N2253" s="139" t="s">
        <v>1306</v>
      </c>
    </row>
    <row r="2254" spans="1:14" ht="15.75" customHeight="1">
      <c r="A2254" s="139">
        <v>2018</v>
      </c>
      <c r="B2254" s="100" t="s">
        <v>188</v>
      </c>
      <c r="C2254" s="139" t="s">
        <v>2491</v>
      </c>
      <c r="D2254" s="139">
        <v>1002184</v>
      </c>
      <c r="E2254" s="139" t="s">
        <v>2492</v>
      </c>
      <c r="F2254" s="139">
        <v>27.909614000000001</v>
      </c>
      <c r="G2254" s="139">
        <v>-81.600432999999995</v>
      </c>
      <c r="H2254" s="139" t="s">
        <v>2493</v>
      </c>
      <c r="I2254" s="139" t="s">
        <v>1180</v>
      </c>
      <c r="J2254" s="139" t="s">
        <v>26</v>
      </c>
      <c r="K2254" s="139">
        <v>33853</v>
      </c>
      <c r="L2254" s="139" t="s">
        <v>2494</v>
      </c>
      <c r="M2254" s="139">
        <v>30</v>
      </c>
      <c r="N2254" s="139" t="s">
        <v>1054</v>
      </c>
    </row>
    <row r="2255" spans="1:14" ht="15.75" customHeight="1">
      <c r="A2255" s="139">
        <v>2018</v>
      </c>
      <c r="B2255" s="100" t="s">
        <v>188</v>
      </c>
      <c r="C2255" s="139" t="s">
        <v>2495</v>
      </c>
      <c r="D2255" s="139">
        <v>1004705</v>
      </c>
      <c r="E2255" s="139" t="s">
        <v>2496</v>
      </c>
      <c r="F2255" s="139">
        <v>46.429589</v>
      </c>
      <c r="G2255" s="139">
        <v>-116.973741</v>
      </c>
      <c r="H2255" s="139" t="s">
        <v>2497</v>
      </c>
      <c r="I2255" s="139" t="s">
        <v>2498</v>
      </c>
      <c r="J2255" s="139" t="s">
        <v>34</v>
      </c>
      <c r="K2255" s="139">
        <v>83501</v>
      </c>
      <c r="L2255" s="139" t="s">
        <v>2499</v>
      </c>
      <c r="M2255" s="139">
        <v>6726</v>
      </c>
      <c r="N2255" s="139" t="s">
        <v>1253</v>
      </c>
    </row>
    <row r="2256" spans="1:14" ht="15.75" customHeight="1">
      <c r="A2256" s="139">
        <v>2018</v>
      </c>
      <c r="B2256" s="100" t="s">
        <v>188</v>
      </c>
      <c r="C2256" s="139" t="s">
        <v>2500</v>
      </c>
      <c r="D2256" s="139">
        <v>1002708</v>
      </c>
      <c r="E2256" s="139" t="s">
        <v>2501</v>
      </c>
      <c r="F2256" s="139">
        <v>33.705795999999999</v>
      </c>
      <c r="G2256" s="139">
        <v>-91.238099000000005</v>
      </c>
      <c r="H2256" s="139" t="s">
        <v>2502</v>
      </c>
      <c r="I2256" s="139" t="s">
        <v>2503</v>
      </c>
      <c r="J2256" s="139" t="s">
        <v>12</v>
      </c>
      <c r="K2256" s="139">
        <v>71630</v>
      </c>
      <c r="L2256" s="139" t="s">
        <v>2499</v>
      </c>
      <c r="M2256" s="139">
        <v>808</v>
      </c>
      <c r="N2256" s="139" t="s">
        <v>1253</v>
      </c>
    </row>
    <row r="2257" spans="1:14" ht="15.75" customHeight="1">
      <c r="A2257" s="139">
        <v>2018</v>
      </c>
      <c r="B2257" s="100" t="s">
        <v>188</v>
      </c>
      <c r="C2257" s="139" t="s">
        <v>2504</v>
      </c>
      <c r="D2257" s="139">
        <v>1005307</v>
      </c>
      <c r="E2257" s="139" t="s">
        <v>2505</v>
      </c>
      <c r="F2257" s="139">
        <v>34.678570000000001</v>
      </c>
      <c r="G2257" s="139">
        <v>-82.839929999999995</v>
      </c>
      <c r="H2257" s="139" t="s">
        <v>2506</v>
      </c>
      <c r="I2257" s="139" t="s">
        <v>2507</v>
      </c>
      <c r="J2257" s="139" t="s">
        <v>107</v>
      </c>
      <c r="K2257" s="139">
        <v>29634</v>
      </c>
      <c r="L2257" s="139" t="s">
        <v>2508</v>
      </c>
      <c r="M2257" s="139">
        <v>16</v>
      </c>
      <c r="N2257" s="139" t="s">
        <v>1054</v>
      </c>
    </row>
    <row r="2258" spans="1:14" ht="15.75" customHeight="1">
      <c r="A2258" s="139">
        <v>2018</v>
      </c>
      <c r="B2258" s="100" t="s">
        <v>188</v>
      </c>
      <c r="C2258" s="139" t="s">
        <v>2509</v>
      </c>
      <c r="D2258" s="139">
        <v>1006008</v>
      </c>
      <c r="E2258" s="139" t="s">
        <v>2510</v>
      </c>
      <c r="F2258" s="139">
        <v>26.735469999999999</v>
      </c>
      <c r="G2258" s="139">
        <v>-80.935929999999999</v>
      </c>
      <c r="H2258" s="139" t="s">
        <v>2511</v>
      </c>
      <c r="I2258" s="139" t="s">
        <v>2512</v>
      </c>
      <c r="J2258" s="139" t="s">
        <v>26</v>
      </c>
      <c r="K2258" s="139">
        <v>33440</v>
      </c>
      <c r="L2258" s="139" t="s">
        <v>2513</v>
      </c>
      <c r="M2258" s="139">
        <v>20451</v>
      </c>
      <c r="N2258" s="139" t="s">
        <v>1054</v>
      </c>
    </row>
    <row r="2259" spans="1:14" ht="15.75" customHeight="1">
      <c r="A2259" s="139">
        <v>2018</v>
      </c>
      <c r="B2259" s="100" t="s">
        <v>188</v>
      </c>
      <c r="C2259" s="139" t="s">
        <v>2514</v>
      </c>
      <c r="D2259" s="139">
        <v>1004581</v>
      </c>
      <c r="E2259" s="139" t="s">
        <v>2515</v>
      </c>
      <c r="F2259" s="139">
        <v>40.57</v>
      </c>
      <c r="G2259" s="139">
        <v>-105.09</v>
      </c>
      <c r="H2259" s="139" t="s">
        <v>1414</v>
      </c>
      <c r="I2259" s="139" t="s">
        <v>2516</v>
      </c>
      <c r="J2259" s="139" t="s">
        <v>17</v>
      </c>
      <c r="K2259" s="139">
        <v>80523</v>
      </c>
      <c r="L2259" s="139" t="s">
        <v>2517</v>
      </c>
      <c r="M2259" s="139">
        <v>29</v>
      </c>
      <c r="N2259" s="139" t="s">
        <v>1054</v>
      </c>
    </row>
    <row r="2260" spans="1:14" ht="15.75" customHeight="1">
      <c r="A2260" s="139">
        <v>2018</v>
      </c>
      <c r="B2260" s="100" t="s">
        <v>188</v>
      </c>
      <c r="C2260" s="139" t="s">
        <v>2518</v>
      </c>
      <c r="D2260" s="139">
        <v>1002399</v>
      </c>
      <c r="E2260" s="139" t="s">
        <v>2519</v>
      </c>
      <c r="F2260" s="139">
        <v>40.807482</v>
      </c>
      <c r="G2260" s="139">
        <v>-73.958582000000007</v>
      </c>
      <c r="H2260" s="139" t="s">
        <v>2520</v>
      </c>
      <c r="I2260" s="139" t="s">
        <v>2520</v>
      </c>
      <c r="J2260" s="139" t="s">
        <v>87</v>
      </c>
      <c r="K2260" s="139">
        <v>10027</v>
      </c>
      <c r="L2260" s="139" t="s">
        <v>2521</v>
      </c>
      <c r="M2260" s="139">
        <v>46</v>
      </c>
      <c r="N2260" s="139" t="s">
        <v>1054</v>
      </c>
    </row>
    <row r="2261" spans="1:14" ht="15.75" customHeight="1">
      <c r="A2261" s="139">
        <v>2018</v>
      </c>
      <c r="B2261" s="100" t="s">
        <v>188</v>
      </c>
      <c r="C2261" s="139" t="s">
        <v>2522</v>
      </c>
      <c r="D2261" s="139">
        <v>1005507</v>
      </c>
      <c r="E2261" s="139" t="s">
        <v>2523</v>
      </c>
      <c r="F2261" s="139">
        <v>35.17559</v>
      </c>
      <c r="G2261" s="139">
        <v>-96.546790000000001</v>
      </c>
      <c r="H2261" s="139" t="s">
        <v>2524</v>
      </c>
      <c r="I2261" s="139" t="s">
        <v>2525</v>
      </c>
      <c r="J2261" s="139" t="s">
        <v>98</v>
      </c>
      <c r="K2261" s="139">
        <v>74884</v>
      </c>
      <c r="L2261" s="139" t="s">
        <v>2526</v>
      </c>
      <c r="M2261" s="139">
        <v>24</v>
      </c>
      <c r="N2261" s="139" t="s">
        <v>1054</v>
      </c>
    </row>
    <row r="2262" spans="1:14" ht="15.75" customHeight="1">
      <c r="A2262" s="139">
        <v>2018</v>
      </c>
      <c r="B2262" s="100" t="s">
        <v>188</v>
      </c>
      <c r="C2262" s="139" t="s">
        <v>2527</v>
      </c>
      <c r="D2262" s="139">
        <v>1005115</v>
      </c>
      <c r="E2262" s="139" t="s">
        <v>2528</v>
      </c>
      <c r="F2262" s="139">
        <v>36.813420000000001</v>
      </c>
      <c r="G2262" s="139">
        <v>-87.410089999999997</v>
      </c>
      <c r="H2262" s="139" t="s">
        <v>2529</v>
      </c>
      <c r="I2262" s="139" t="s">
        <v>1616</v>
      </c>
      <c r="J2262" s="139" t="s">
        <v>47</v>
      </c>
      <c r="K2262" s="139">
        <v>42240</v>
      </c>
      <c r="L2262" s="139" t="s">
        <v>2530</v>
      </c>
      <c r="M2262" s="139">
        <v>30</v>
      </c>
      <c r="N2262" s="139" t="s">
        <v>1054</v>
      </c>
    </row>
    <row r="2263" spans="1:14" ht="15.75" customHeight="1">
      <c r="A2263" s="139">
        <v>2018</v>
      </c>
      <c r="B2263" s="100" t="s">
        <v>188</v>
      </c>
      <c r="C2263" s="139" t="s">
        <v>2531</v>
      </c>
      <c r="D2263" s="139">
        <v>1002358</v>
      </c>
      <c r="E2263" s="139" t="s">
        <v>2532</v>
      </c>
      <c r="F2263" s="139">
        <v>44.846139999999998</v>
      </c>
      <c r="G2263" s="139">
        <v>-93.286029999999997</v>
      </c>
      <c r="H2263" s="139" t="s">
        <v>2533</v>
      </c>
      <c r="I2263" s="139" t="s">
        <v>2534</v>
      </c>
      <c r="J2263" s="139" t="s">
        <v>62</v>
      </c>
      <c r="K2263" s="139">
        <v>55420</v>
      </c>
      <c r="L2263" s="139" t="s">
        <v>2535</v>
      </c>
      <c r="M2263" s="139">
        <v>3</v>
      </c>
      <c r="N2263" s="139" t="s">
        <v>2536</v>
      </c>
    </row>
    <row r="2264" spans="1:14" ht="15.75" customHeight="1">
      <c r="A2264" s="139">
        <v>2018</v>
      </c>
      <c r="B2264" s="100" t="s">
        <v>188</v>
      </c>
      <c r="C2264" s="139" t="s">
        <v>2537</v>
      </c>
      <c r="D2264" s="139">
        <v>1003306</v>
      </c>
      <c r="E2264" s="139" t="s">
        <v>2538</v>
      </c>
      <c r="F2264" s="139">
        <v>37.070656</v>
      </c>
      <c r="G2264" s="139">
        <v>-84.616670999999997</v>
      </c>
      <c r="H2264" s="139" t="s">
        <v>2479</v>
      </c>
      <c r="I2264" s="139" t="s">
        <v>1072</v>
      </c>
      <c r="J2264" s="139" t="s">
        <v>47</v>
      </c>
      <c r="K2264" s="139">
        <v>42501</v>
      </c>
      <c r="L2264" s="139" t="s">
        <v>2539</v>
      </c>
      <c r="M2264" s="139">
        <v>4</v>
      </c>
      <c r="N2264" s="139" t="s">
        <v>1306</v>
      </c>
    </row>
    <row r="2265" spans="1:14" ht="15.75" customHeight="1">
      <c r="A2265" s="139">
        <v>2018</v>
      </c>
      <c r="B2265" s="100" t="s">
        <v>188</v>
      </c>
      <c r="C2265" s="139" t="s">
        <v>2540</v>
      </c>
      <c r="D2265" s="139">
        <v>1003416</v>
      </c>
      <c r="E2265" s="139" t="s">
        <v>2541</v>
      </c>
      <c r="F2265" s="139">
        <v>38.29007</v>
      </c>
      <c r="G2265" s="139">
        <v>-88.890370000000004</v>
      </c>
      <c r="H2265" s="139" t="s">
        <v>2542</v>
      </c>
      <c r="I2265" s="139" t="s">
        <v>1327</v>
      </c>
      <c r="J2265" s="139" t="s">
        <v>36</v>
      </c>
      <c r="K2265" s="139">
        <v>62864</v>
      </c>
      <c r="L2265" s="139" t="s">
        <v>2543</v>
      </c>
      <c r="M2265" s="139">
        <v>48</v>
      </c>
      <c r="N2265" s="139" t="s">
        <v>1054</v>
      </c>
    </row>
    <row r="2266" spans="1:14" ht="15.75" customHeight="1">
      <c r="A2266" s="139">
        <v>2018</v>
      </c>
      <c r="B2266" s="100" t="s">
        <v>188</v>
      </c>
      <c r="C2266" s="139" t="s">
        <v>2544</v>
      </c>
      <c r="D2266" s="139">
        <v>1004630</v>
      </c>
      <c r="E2266" s="139" t="s">
        <v>2545</v>
      </c>
      <c r="F2266" s="139">
        <v>30.108460000000001</v>
      </c>
      <c r="G2266" s="139">
        <v>-90.896770000000004</v>
      </c>
      <c r="H2266" s="139" t="s">
        <v>2546</v>
      </c>
      <c r="I2266" s="139" t="s">
        <v>2547</v>
      </c>
      <c r="J2266" s="139" t="s">
        <v>50</v>
      </c>
      <c r="K2266" s="139">
        <v>70723</v>
      </c>
      <c r="L2266" s="139" t="s">
        <v>2548</v>
      </c>
      <c r="M2266" s="139">
        <v>6046</v>
      </c>
      <c r="N2266" s="139" t="s">
        <v>1306</v>
      </c>
    </row>
    <row r="2267" spans="1:14" ht="15.75" customHeight="1">
      <c r="A2267" s="139">
        <v>2018</v>
      </c>
      <c r="B2267" s="100" t="s">
        <v>188</v>
      </c>
      <c r="C2267" s="139" t="s">
        <v>2549</v>
      </c>
      <c r="D2267" s="139">
        <v>1004220</v>
      </c>
      <c r="E2267" s="139" t="s">
        <v>2550</v>
      </c>
      <c r="F2267" s="139">
        <v>41.027929999999998</v>
      </c>
      <c r="G2267" s="139">
        <v>-83.659369999999996</v>
      </c>
      <c r="H2267" s="139" t="s">
        <v>2551</v>
      </c>
      <c r="I2267" s="139" t="s">
        <v>1168</v>
      </c>
      <c r="J2267" s="139" t="s">
        <v>95</v>
      </c>
      <c r="K2267" s="139">
        <v>45840</v>
      </c>
      <c r="L2267" s="139" t="s">
        <v>2552</v>
      </c>
      <c r="M2267" s="139">
        <v>17</v>
      </c>
      <c r="N2267" s="139" t="s">
        <v>1054</v>
      </c>
    </row>
    <row r="2268" spans="1:14" ht="15.75" customHeight="1">
      <c r="A2268" s="139">
        <v>2018</v>
      </c>
      <c r="B2268" s="100" t="s">
        <v>188</v>
      </c>
      <c r="C2268" s="139" t="s">
        <v>2553</v>
      </c>
      <c r="D2268" s="139">
        <v>1002997</v>
      </c>
      <c r="E2268" s="139" t="s">
        <v>2554</v>
      </c>
      <c r="F2268" s="139">
        <v>33.423166999999999</v>
      </c>
      <c r="G2268" s="139">
        <v>-94.003777999999997</v>
      </c>
      <c r="H2268" s="139" t="s">
        <v>2555</v>
      </c>
      <c r="I2268" s="139" t="s">
        <v>2556</v>
      </c>
      <c r="J2268" s="139" t="s">
        <v>12</v>
      </c>
      <c r="K2268" s="139">
        <v>71854</v>
      </c>
      <c r="L2268" s="139" t="s">
        <v>2552</v>
      </c>
      <c r="M2268" s="139">
        <v>20</v>
      </c>
      <c r="N2268" s="139" t="s">
        <v>1054</v>
      </c>
    </row>
    <row r="2269" spans="1:14" ht="15.75" customHeight="1">
      <c r="A2269" s="139">
        <v>2018</v>
      </c>
      <c r="B2269" s="100" t="s">
        <v>188</v>
      </c>
      <c r="C2269" s="139" t="s">
        <v>2557</v>
      </c>
      <c r="D2269" s="139">
        <v>1003706</v>
      </c>
      <c r="E2269" s="139" t="s">
        <v>2558</v>
      </c>
      <c r="F2269" s="139">
        <v>34.232236</v>
      </c>
      <c r="G2269" s="139">
        <v>-88.710560999999998</v>
      </c>
      <c r="H2269" s="139" t="s">
        <v>2559</v>
      </c>
      <c r="I2269" s="139" t="s">
        <v>2560</v>
      </c>
      <c r="J2269" s="139" t="s">
        <v>65</v>
      </c>
      <c r="K2269" s="139">
        <v>38804</v>
      </c>
      <c r="L2269" s="139" t="s">
        <v>2552</v>
      </c>
      <c r="M2269" s="139">
        <v>16</v>
      </c>
      <c r="N2269" s="139" t="s">
        <v>1054</v>
      </c>
    </row>
    <row r="2270" spans="1:14" ht="15.75" customHeight="1">
      <c r="A2270" s="139">
        <v>2018</v>
      </c>
      <c r="B2270" s="100" t="s">
        <v>188</v>
      </c>
      <c r="C2270" s="139" t="s">
        <v>2561</v>
      </c>
      <c r="D2270" s="139">
        <v>1002138</v>
      </c>
      <c r="E2270" s="139" t="s">
        <v>2562</v>
      </c>
      <c r="F2270" s="139">
        <v>42.733339000000001</v>
      </c>
      <c r="G2270" s="139">
        <v>-93.910901999999993</v>
      </c>
      <c r="H2270" s="139" t="s">
        <v>2563</v>
      </c>
      <c r="I2270" s="139" t="s">
        <v>1202</v>
      </c>
      <c r="J2270" s="139" t="s">
        <v>42</v>
      </c>
      <c r="K2270" s="139">
        <v>50542</v>
      </c>
      <c r="L2270" s="139" t="s">
        <v>2564</v>
      </c>
      <c r="M2270" s="139">
        <v>50</v>
      </c>
      <c r="N2270" s="139" t="s">
        <v>1054</v>
      </c>
    </row>
    <row r="2271" spans="1:14" ht="15.75" customHeight="1">
      <c r="A2271" s="139">
        <v>2018</v>
      </c>
      <c r="B2271" s="100" t="s">
        <v>188</v>
      </c>
      <c r="C2271" s="139" t="s">
        <v>2565</v>
      </c>
      <c r="D2271" s="139">
        <v>1002950</v>
      </c>
      <c r="E2271" s="139" t="s">
        <v>2566</v>
      </c>
      <c r="F2271" s="139">
        <v>43.763198000000003</v>
      </c>
      <c r="G2271" s="139">
        <v>-94.151225999999994</v>
      </c>
      <c r="H2271" s="139" t="s">
        <v>2567</v>
      </c>
      <c r="I2271" s="139" t="s">
        <v>2568</v>
      </c>
      <c r="J2271" s="139" t="s">
        <v>62</v>
      </c>
      <c r="K2271" s="139">
        <v>56098</v>
      </c>
      <c r="L2271" s="139" t="s">
        <v>2569</v>
      </c>
      <c r="M2271" s="139">
        <v>39</v>
      </c>
      <c r="N2271" s="139" t="s">
        <v>1133</v>
      </c>
    </row>
    <row r="2272" spans="1:14" ht="15.75" customHeight="1">
      <c r="A2272" s="139">
        <v>2018</v>
      </c>
      <c r="B2272" s="100" t="s">
        <v>188</v>
      </c>
      <c r="C2272" s="139" t="s">
        <v>2570</v>
      </c>
      <c r="D2272" s="139">
        <v>1002462</v>
      </c>
      <c r="E2272" s="139" t="s">
        <v>2571</v>
      </c>
      <c r="F2272" s="139">
        <v>42.110550000000003</v>
      </c>
      <c r="G2272" s="139">
        <v>-77.155799999999999</v>
      </c>
      <c r="H2272" s="139" t="s">
        <v>2572</v>
      </c>
      <c r="I2272" s="139" t="s">
        <v>2573</v>
      </c>
      <c r="J2272" s="139" t="s">
        <v>87</v>
      </c>
      <c r="K2272" s="139">
        <v>14870</v>
      </c>
      <c r="L2272" s="139" t="s">
        <v>2574</v>
      </c>
      <c r="M2272" s="139">
        <v>62</v>
      </c>
      <c r="N2272" s="139" t="s">
        <v>1054</v>
      </c>
    </row>
    <row r="2273" spans="1:14" ht="15.75" customHeight="1">
      <c r="A2273" s="139">
        <v>2018</v>
      </c>
      <c r="B2273" s="100" t="s">
        <v>188</v>
      </c>
      <c r="C2273" s="139" t="s">
        <v>2575</v>
      </c>
      <c r="D2273" s="139">
        <v>1006643</v>
      </c>
      <c r="E2273" s="139" t="s">
        <v>2576</v>
      </c>
      <c r="F2273" s="139">
        <v>37.172980000000003</v>
      </c>
      <c r="G2273" s="139">
        <v>-80.420479999999998</v>
      </c>
      <c r="H2273" s="139" t="s">
        <v>2577</v>
      </c>
      <c r="I2273" s="139" t="s">
        <v>2316</v>
      </c>
      <c r="J2273" s="139" t="s">
        <v>123</v>
      </c>
      <c r="K2273" s="139">
        <v>24073</v>
      </c>
      <c r="L2273" s="139" t="s">
        <v>2574</v>
      </c>
      <c r="M2273" s="139">
        <v>18</v>
      </c>
      <c r="N2273" s="139" t="s">
        <v>1054</v>
      </c>
    </row>
    <row r="2274" spans="1:14" ht="15.75" customHeight="1">
      <c r="A2274" s="139">
        <v>2018</v>
      </c>
      <c r="B2274" s="100" t="s">
        <v>188</v>
      </c>
      <c r="C2274" s="139" t="s">
        <v>2578</v>
      </c>
      <c r="D2274" s="139">
        <v>1005899</v>
      </c>
      <c r="E2274" s="139" t="s">
        <v>2579</v>
      </c>
      <c r="F2274" s="139">
        <v>37.925417000000003</v>
      </c>
      <c r="G2274" s="139">
        <v>-87.904972000000001</v>
      </c>
      <c r="H2274" s="139" t="s">
        <v>2580</v>
      </c>
      <c r="I2274" s="139" t="s">
        <v>2581</v>
      </c>
      <c r="J2274" s="139" t="s">
        <v>39</v>
      </c>
      <c r="K2274" s="139">
        <v>47620</v>
      </c>
      <c r="L2274" s="139" t="s">
        <v>2582</v>
      </c>
      <c r="M2274" s="139">
        <v>556</v>
      </c>
      <c r="N2274" s="139" t="s">
        <v>1306</v>
      </c>
    </row>
    <row r="2275" spans="1:14" ht="15.75" customHeight="1">
      <c r="A2275" s="139">
        <v>2018</v>
      </c>
      <c r="B2275" s="100" t="s">
        <v>188</v>
      </c>
      <c r="C2275" s="139" t="s">
        <v>2583</v>
      </c>
      <c r="D2275" s="139">
        <v>1007148</v>
      </c>
      <c r="E2275" s="139" t="s">
        <v>2584</v>
      </c>
      <c r="F2275" s="139">
        <v>35.6096</v>
      </c>
      <c r="G2275" s="139">
        <v>-95.985039999999998</v>
      </c>
      <c r="H2275" s="139" t="s">
        <v>2585</v>
      </c>
      <c r="I2275" s="139" t="s">
        <v>1730</v>
      </c>
      <c r="J2275" s="139" t="s">
        <v>98</v>
      </c>
      <c r="K2275" s="139">
        <v>74447</v>
      </c>
      <c r="L2275" s="139" t="s">
        <v>2586</v>
      </c>
      <c r="M2275" s="139">
        <v>41</v>
      </c>
      <c r="N2275" s="139" t="s">
        <v>1054</v>
      </c>
    </row>
    <row r="2276" spans="1:14" ht="15.75" customHeight="1">
      <c r="A2276" s="139">
        <v>2018</v>
      </c>
      <c r="B2276" s="100" t="s">
        <v>188</v>
      </c>
      <c r="C2276" s="139" t="s">
        <v>2587</v>
      </c>
      <c r="D2276" s="139">
        <v>1011772</v>
      </c>
      <c r="E2276" s="139" t="s">
        <v>2588</v>
      </c>
      <c r="F2276" s="139">
        <v>37.334429999999998</v>
      </c>
      <c r="G2276" s="139">
        <v>-121.88061</v>
      </c>
      <c r="H2276" s="139" t="s">
        <v>2589</v>
      </c>
      <c r="I2276" s="139" t="s">
        <v>2590</v>
      </c>
      <c r="J2276" s="139" t="s">
        <v>15</v>
      </c>
      <c r="K2276" s="139">
        <v>95192</v>
      </c>
      <c r="L2276" s="139" t="s">
        <v>2591</v>
      </c>
      <c r="M2276" s="139">
        <v>15</v>
      </c>
      <c r="N2276" s="139" t="s">
        <v>1054</v>
      </c>
    </row>
    <row r="2277" spans="1:14" ht="15.75" customHeight="1">
      <c r="A2277" s="139">
        <v>2018</v>
      </c>
      <c r="B2277" s="100" t="s">
        <v>188</v>
      </c>
      <c r="C2277" s="139" t="s">
        <v>2592</v>
      </c>
      <c r="D2277" s="139">
        <v>1006667</v>
      </c>
      <c r="E2277" s="139" t="s">
        <v>2593</v>
      </c>
      <c r="F2277" s="139">
        <v>28.812639000000001</v>
      </c>
      <c r="G2277" s="139">
        <v>-81.865221000000005</v>
      </c>
      <c r="H2277" s="139" t="s">
        <v>2594</v>
      </c>
      <c r="I2277" s="139" t="s">
        <v>1761</v>
      </c>
      <c r="J2277" s="139" t="s">
        <v>26</v>
      </c>
      <c r="K2277" s="139">
        <v>34748</v>
      </c>
      <c r="L2277" s="139" t="s">
        <v>2595</v>
      </c>
      <c r="M2277" s="139">
        <v>12</v>
      </c>
      <c r="N2277" s="139" t="s">
        <v>1054</v>
      </c>
    </row>
    <row r="2278" spans="1:14" ht="15.75" customHeight="1">
      <c r="A2278" s="139">
        <v>2018</v>
      </c>
      <c r="B2278" s="100" t="s">
        <v>188</v>
      </c>
      <c r="C2278" s="139" t="s">
        <v>2592</v>
      </c>
      <c r="D2278" s="139">
        <v>1005361</v>
      </c>
      <c r="E2278" s="139" t="s">
        <v>2596</v>
      </c>
      <c r="F2278" s="139">
        <v>28.056094000000002</v>
      </c>
      <c r="G2278" s="139">
        <v>-81.799087999999998</v>
      </c>
      <c r="H2278" s="139" t="s">
        <v>2597</v>
      </c>
      <c r="I2278" s="139" t="s">
        <v>1180</v>
      </c>
      <c r="J2278" s="139" t="s">
        <v>26</v>
      </c>
      <c r="K2278" s="139">
        <v>33823</v>
      </c>
      <c r="L2278" s="139" t="s">
        <v>2595</v>
      </c>
      <c r="M2278" s="139">
        <v>35</v>
      </c>
      <c r="N2278" s="139" t="s">
        <v>1054</v>
      </c>
    </row>
    <row r="2279" spans="1:14" ht="15.75" customHeight="1">
      <c r="A2279" s="139">
        <v>2018</v>
      </c>
      <c r="B2279" s="100" t="s">
        <v>188</v>
      </c>
      <c r="C2279" s="139" t="s">
        <v>2598</v>
      </c>
      <c r="D2279" s="139">
        <v>1012411</v>
      </c>
      <c r="E2279" s="139" t="s">
        <v>2599</v>
      </c>
      <c r="F2279" s="139">
        <v>39.728012</v>
      </c>
      <c r="G2279" s="139">
        <v>-86.195341999999997</v>
      </c>
      <c r="H2279" s="139" t="s">
        <v>2600</v>
      </c>
      <c r="I2279" s="139" t="s">
        <v>2601</v>
      </c>
      <c r="J2279" s="139" t="s">
        <v>39</v>
      </c>
      <c r="K2279" s="139">
        <v>46221</v>
      </c>
      <c r="L2279" s="139" t="s">
        <v>2602</v>
      </c>
      <c r="M2279" s="139">
        <v>12</v>
      </c>
      <c r="N2279" s="139" t="s">
        <v>1054</v>
      </c>
    </row>
    <row r="2280" spans="1:14" ht="15.75" customHeight="1">
      <c r="A2280" s="139">
        <v>2018</v>
      </c>
      <c r="B2280" s="100" t="s">
        <v>188</v>
      </c>
      <c r="C2280" s="139" t="s">
        <v>2603</v>
      </c>
      <c r="D2280" s="139">
        <v>1005508</v>
      </c>
      <c r="E2280" s="139" t="s">
        <v>2604</v>
      </c>
      <c r="F2280" s="139">
        <v>36.117359999999998</v>
      </c>
      <c r="G2280" s="139">
        <v>-115.17368</v>
      </c>
      <c r="H2280" s="139" t="s">
        <v>2605</v>
      </c>
      <c r="I2280" s="139" t="s">
        <v>2606</v>
      </c>
      <c r="J2280" s="139" t="s">
        <v>76</v>
      </c>
      <c r="K2280" s="139">
        <v>89109</v>
      </c>
      <c r="L2280" s="139" t="s">
        <v>2607</v>
      </c>
      <c r="M2280" s="139">
        <v>32</v>
      </c>
      <c r="N2280" s="139" t="s">
        <v>1054</v>
      </c>
    </row>
    <row r="2281" spans="1:14" ht="15.75" customHeight="1">
      <c r="A2281" s="139">
        <v>2018</v>
      </c>
      <c r="B2281" s="100" t="s">
        <v>188</v>
      </c>
      <c r="C2281" s="139" t="s">
        <v>2608</v>
      </c>
      <c r="D2281" s="139">
        <v>1012990</v>
      </c>
      <c r="E2281" s="139" t="s">
        <v>2609</v>
      </c>
      <c r="F2281" s="139">
        <v>37.498956</v>
      </c>
      <c r="G2281" s="139">
        <v>-120.897627</v>
      </c>
      <c r="H2281" s="139" t="s">
        <v>2610</v>
      </c>
      <c r="J2281" s="139" t="s">
        <v>15</v>
      </c>
      <c r="K2281" s="139">
        <v>95380</v>
      </c>
      <c r="L2281" s="139" t="s">
        <v>2611</v>
      </c>
      <c r="M2281" s="139">
        <v>11</v>
      </c>
      <c r="N2281" s="139" t="s">
        <v>1054</v>
      </c>
    </row>
    <row r="2282" spans="1:14" ht="15.75" customHeight="1">
      <c r="A2282" s="139">
        <v>2018</v>
      </c>
      <c r="B2282" s="100" t="s">
        <v>188</v>
      </c>
      <c r="C2282" s="139" t="s">
        <v>2612</v>
      </c>
      <c r="D2282" s="139">
        <v>1002105</v>
      </c>
      <c r="E2282" s="139" t="s">
        <v>2613</v>
      </c>
      <c r="F2282" s="139">
        <v>34.135953000000001</v>
      </c>
      <c r="G2282" s="139">
        <v>-118.125636</v>
      </c>
      <c r="H2282" s="139" t="s">
        <v>2100</v>
      </c>
      <c r="I2282" s="139" t="s">
        <v>2614</v>
      </c>
      <c r="J2282" s="139" t="s">
        <v>15</v>
      </c>
      <c r="K2282" s="139">
        <v>91125</v>
      </c>
      <c r="L2282" s="139" t="s">
        <v>2615</v>
      </c>
      <c r="M2282" s="139">
        <v>34</v>
      </c>
      <c r="N2282" s="139" t="s">
        <v>1054</v>
      </c>
    </row>
    <row r="2283" spans="1:14" ht="15.75" customHeight="1">
      <c r="A2283" s="139">
        <v>2018</v>
      </c>
      <c r="B2283" s="100" t="s">
        <v>188</v>
      </c>
      <c r="C2283" s="139" t="s">
        <v>2616</v>
      </c>
      <c r="D2283" s="139">
        <v>1007739</v>
      </c>
      <c r="E2283" s="139" t="s">
        <v>2617</v>
      </c>
      <c r="F2283" s="139">
        <v>47.523611000000002</v>
      </c>
      <c r="G2283" s="139">
        <v>-111.294167</v>
      </c>
      <c r="H2283" s="139" t="s">
        <v>2618</v>
      </c>
      <c r="I2283" s="139" t="s">
        <v>2619</v>
      </c>
      <c r="J2283" s="139" t="s">
        <v>70</v>
      </c>
      <c r="K2283" s="139">
        <v>59404</v>
      </c>
      <c r="L2283" s="139" t="s">
        <v>2216</v>
      </c>
      <c r="M2283" s="139">
        <v>559</v>
      </c>
      <c r="N2283" s="139" t="s">
        <v>1745</v>
      </c>
    </row>
    <row r="2284" spans="1:14" ht="15.75" customHeight="1">
      <c r="A2284" s="139">
        <v>2018</v>
      </c>
      <c r="B2284" s="100" t="s">
        <v>188</v>
      </c>
      <c r="C2284" s="139" t="s">
        <v>2620</v>
      </c>
      <c r="D2284" s="139">
        <v>1005803</v>
      </c>
      <c r="E2284" s="139" t="s">
        <v>2621</v>
      </c>
      <c r="F2284" s="139">
        <v>29.3476</v>
      </c>
      <c r="G2284" s="139">
        <v>-98.460300000000004</v>
      </c>
      <c r="H2284" s="139" t="s">
        <v>2622</v>
      </c>
      <c r="I2284" s="139" t="s">
        <v>2623</v>
      </c>
      <c r="J2284" s="139" t="s">
        <v>115</v>
      </c>
      <c r="K2284" s="139">
        <v>78235</v>
      </c>
      <c r="L2284" s="139" t="s">
        <v>2216</v>
      </c>
      <c r="M2284" s="139">
        <v>313</v>
      </c>
      <c r="N2284" s="139" t="s">
        <v>1306</v>
      </c>
    </row>
    <row r="2285" spans="1:14" ht="15.75" customHeight="1">
      <c r="A2285" s="139">
        <v>2018</v>
      </c>
      <c r="B2285" s="100" t="s">
        <v>188</v>
      </c>
      <c r="C2285" s="139" t="s">
        <v>2624</v>
      </c>
      <c r="D2285" s="139">
        <v>1009529</v>
      </c>
      <c r="E2285" s="139" t="s">
        <v>2625</v>
      </c>
      <c r="F2285" s="139">
        <v>40.781500000000001</v>
      </c>
      <c r="G2285" s="139">
        <v>-81.430719999999994</v>
      </c>
      <c r="H2285" s="139" t="s">
        <v>2626</v>
      </c>
      <c r="I2285" s="139" t="s">
        <v>2627</v>
      </c>
      <c r="J2285" s="139" t="s">
        <v>95</v>
      </c>
      <c r="K2285" s="139">
        <v>44706</v>
      </c>
      <c r="L2285" s="139" t="s">
        <v>2628</v>
      </c>
      <c r="M2285" s="139">
        <v>27</v>
      </c>
      <c r="N2285" s="139" t="s">
        <v>1054</v>
      </c>
    </row>
    <row r="2286" spans="1:14" ht="15.75" customHeight="1">
      <c r="A2286" s="139">
        <v>2018</v>
      </c>
      <c r="B2286" s="100" t="s">
        <v>188</v>
      </c>
      <c r="C2286" s="139" t="s">
        <v>2629</v>
      </c>
      <c r="D2286" s="139">
        <v>1005390</v>
      </c>
      <c r="E2286" s="139" t="s">
        <v>2630</v>
      </c>
      <c r="F2286" s="139">
        <v>40.7729</v>
      </c>
      <c r="G2286" s="139">
        <v>-81.415099999999995</v>
      </c>
      <c r="H2286" s="139" t="s">
        <v>2113</v>
      </c>
      <c r="I2286" s="139" t="s">
        <v>2627</v>
      </c>
      <c r="J2286" s="139" t="s">
        <v>95</v>
      </c>
      <c r="K2286" s="139">
        <v>44706</v>
      </c>
      <c r="L2286" s="139" t="s">
        <v>2631</v>
      </c>
      <c r="M2286" s="139">
        <v>1479</v>
      </c>
      <c r="N2286" s="139" t="s">
        <v>1306</v>
      </c>
    </row>
    <row r="2287" spans="1:14" ht="15.75" customHeight="1">
      <c r="A2287" s="139">
        <v>2018</v>
      </c>
      <c r="B2287" s="100" t="s">
        <v>188</v>
      </c>
      <c r="C2287" s="139" t="s">
        <v>2632</v>
      </c>
      <c r="D2287" s="139">
        <v>1012019</v>
      </c>
      <c r="E2287" s="139" t="s">
        <v>2633</v>
      </c>
      <c r="F2287" s="139">
        <v>41.961005999999998</v>
      </c>
      <c r="G2287" s="139">
        <v>-92.580083000000002</v>
      </c>
      <c r="H2287" s="139" t="s">
        <v>2634</v>
      </c>
      <c r="I2287" s="139" t="s">
        <v>2635</v>
      </c>
      <c r="J2287" s="139" t="s">
        <v>42</v>
      </c>
      <c r="K2287" s="139">
        <v>52339</v>
      </c>
      <c r="L2287" s="139" t="s">
        <v>2241</v>
      </c>
      <c r="M2287" s="139">
        <v>14</v>
      </c>
      <c r="N2287" s="139" t="s">
        <v>1054</v>
      </c>
    </row>
    <row r="2288" spans="1:14" ht="15.75" customHeight="1">
      <c r="A2288" s="139">
        <v>2018</v>
      </c>
      <c r="B2288" s="100" t="s">
        <v>188</v>
      </c>
      <c r="C2288" s="139" t="s">
        <v>2636</v>
      </c>
      <c r="D2288" s="139">
        <v>1004225</v>
      </c>
      <c r="E2288" s="139" t="s">
        <v>2637</v>
      </c>
      <c r="F2288" s="139">
        <v>46.544936999999997</v>
      </c>
      <c r="G2288" s="139">
        <v>-122.92631299999999</v>
      </c>
      <c r="H2288" s="139" t="s">
        <v>2638</v>
      </c>
      <c r="I2288" s="139" t="s">
        <v>2639</v>
      </c>
      <c r="J2288" s="139" t="s">
        <v>126</v>
      </c>
      <c r="K2288" s="139">
        <v>98596</v>
      </c>
      <c r="L2288" s="139" t="s">
        <v>2271</v>
      </c>
      <c r="M2288" s="139">
        <v>42</v>
      </c>
      <c r="N2288" s="139" t="s">
        <v>1050</v>
      </c>
    </row>
    <row r="2289" spans="1:14" ht="15.75" customHeight="1">
      <c r="A2289" s="139">
        <v>2018</v>
      </c>
      <c r="B2289" s="100" t="s">
        <v>188</v>
      </c>
      <c r="C2289" s="139" t="s">
        <v>2640</v>
      </c>
      <c r="D2289" s="139">
        <v>1000407</v>
      </c>
      <c r="E2289" s="139" t="s">
        <v>2641</v>
      </c>
      <c r="F2289" s="139">
        <v>35.082799999999999</v>
      </c>
      <c r="G2289" s="139">
        <v>-90.137200000000007</v>
      </c>
      <c r="H2289" s="139" t="s">
        <v>2642</v>
      </c>
      <c r="I2289" s="139" t="s">
        <v>2643</v>
      </c>
      <c r="J2289" s="139" t="s">
        <v>113</v>
      </c>
      <c r="K2289" s="139">
        <v>38113</v>
      </c>
      <c r="L2289" s="139" t="s">
        <v>2288</v>
      </c>
      <c r="M2289" s="139">
        <v>17</v>
      </c>
      <c r="N2289" s="139" t="s">
        <v>1054</v>
      </c>
    </row>
    <row r="2290" spans="1:14" ht="15.75" customHeight="1">
      <c r="A2290" s="139">
        <v>2018</v>
      </c>
      <c r="B2290" s="100" t="s">
        <v>188</v>
      </c>
      <c r="C2290" s="139" t="s">
        <v>2644</v>
      </c>
      <c r="D2290" s="139">
        <v>1006425</v>
      </c>
      <c r="E2290" s="139" t="s">
        <v>2645</v>
      </c>
      <c r="F2290" s="139">
        <v>41.520412</v>
      </c>
      <c r="G2290" s="139">
        <v>-96.079271000000006</v>
      </c>
      <c r="H2290" s="139" t="s">
        <v>2646</v>
      </c>
      <c r="I2290" s="139" t="s">
        <v>1067</v>
      </c>
      <c r="J2290" s="139" t="s">
        <v>73</v>
      </c>
      <c r="K2290" s="139">
        <v>68008</v>
      </c>
      <c r="L2290" s="139" t="s">
        <v>2288</v>
      </c>
      <c r="M2290" s="139">
        <v>320</v>
      </c>
      <c r="N2290" s="139" t="s">
        <v>1127</v>
      </c>
    </row>
    <row r="2291" spans="1:14" ht="15.75" customHeight="1">
      <c r="A2291" s="139">
        <v>2018</v>
      </c>
      <c r="B2291" s="100" t="s">
        <v>188</v>
      </c>
      <c r="C2291" s="139" t="s">
        <v>2647</v>
      </c>
      <c r="D2291" s="139">
        <v>1003146</v>
      </c>
      <c r="E2291" s="139" t="s">
        <v>2648</v>
      </c>
      <c r="F2291" s="139">
        <v>42.512112000000002</v>
      </c>
      <c r="G2291" s="139">
        <v>-93.264460999999997</v>
      </c>
      <c r="H2291" s="139" t="s">
        <v>2649</v>
      </c>
      <c r="I2291" s="139" t="s">
        <v>2650</v>
      </c>
      <c r="J2291" s="139" t="s">
        <v>42</v>
      </c>
      <c r="K2291" s="139">
        <v>50126</v>
      </c>
      <c r="L2291" s="139" t="s">
        <v>2288</v>
      </c>
      <c r="M2291" s="139">
        <v>35</v>
      </c>
      <c r="N2291" s="139" t="s">
        <v>1054</v>
      </c>
    </row>
    <row r="2292" spans="1:14" ht="15.75" customHeight="1">
      <c r="A2292" s="139">
        <v>2018</v>
      </c>
      <c r="B2292" s="100" t="s">
        <v>188</v>
      </c>
      <c r="C2292" s="139" t="s">
        <v>2647</v>
      </c>
      <c r="D2292" s="139">
        <v>1006258</v>
      </c>
      <c r="E2292" s="139" t="s">
        <v>2651</v>
      </c>
      <c r="F2292" s="139">
        <v>42.501309999999997</v>
      </c>
      <c r="G2292" s="139">
        <v>-96.391090000000005</v>
      </c>
      <c r="H2292" s="139" t="s">
        <v>2652</v>
      </c>
      <c r="I2292" s="139" t="s">
        <v>1595</v>
      </c>
      <c r="J2292" s="139" t="s">
        <v>42</v>
      </c>
      <c r="K2292" s="139">
        <v>51102</v>
      </c>
      <c r="L2292" s="139" t="s">
        <v>2288</v>
      </c>
      <c r="M2292" s="139">
        <v>37</v>
      </c>
      <c r="N2292" s="139" t="s">
        <v>1054</v>
      </c>
    </row>
    <row r="2293" spans="1:14" ht="15.75" customHeight="1">
      <c r="A2293" s="139">
        <v>2018</v>
      </c>
      <c r="B2293" s="100" t="s">
        <v>188</v>
      </c>
      <c r="C2293" s="139" t="s">
        <v>2647</v>
      </c>
      <c r="D2293" s="139">
        <v>1003061</v>
      </c>
      <c r="E2293" s="139" t="s">
        <v>2653</v>
      </c>
      <c r="F2293" s="139">
        <v>41.983851000000001</v>
      </c>
      <c r="G2293" s="139">
        <v>-91.667123000000004</v>
      </c>
      <c r="H2293" s="139" t="s">
        <v>1155</v>
      </c>
      <c r="I2293" s="139" t="s">
        <v>1156</v>
      </c>
      <c r="J2293" s="139" t="s">
        <v>42</v>
      </c>
      <c r="K2293" s="139">
        <v>52402</v>
      </c>
      <c r="L2293" s="139" t="s">
        <v>2288</v>
      </c>
      <c r="M2293" s="139">
        <v>21</v>
      </c>
      <c r="N2293" s="139" t="s">
        <v>1054</v>
      </c>
    </row>
    <row r="2294" spans="1:14" ht="15.75" customHeight="1">
      <c r="A2294" s="139">
        <v>2018</v>
      </c>
      <c r="B2294" s="100" t="s">
        <v>188</v>
      </c>
      <c r="C2294" s="139" t="s">
        <v>2654</v>
      </c>
      <c r="D2294" s="139">
        <v>1010356</v>
      </c>
      <c r="E2294" s="139" t="s">
        <v>2655</v>
      </c>
      <c r="F2294" s="139">
        <v>34.599200000000003</v>
      </c>
      <c r="G2294" s="139">
        <v>-102.7736</v>
      </c>
      <c r="H2294" s="139" t="s">
        <v>2656</v>
      </c>
      <c r="I2294" s="139" t="s">
        <v>2657</v>
      </c>
      <c r="J2294" s="139" t="s">
        <v>115</v>
      </c>
      <c r="K2294" s="139">
        <v>79035</v>
      </c>
      <c r="L2294" s="139" t="s">
        <v>2288</v>
      </c>
      <c r="M2294" s="139">
        <v>52</v>
      </c>
      <c r="N2294" s="139" t="s">
        <v>1127</v>
      </c>
    </row>
    <row r="2295" spans="1:14" ht="15.75" customHeight="1">
      <c r="A2295" s="139">
        <v>2018</v>
      </c>
      <c r="B2295" s="100" t="s">
        <v>188</v>
      </c>
      <c r="C2295" s="139" t="s">
        <v>2658</v>
      </c>
      <c r="D2295" s="139">
        <v>1003753</v>
      </c>
      <c r="E2295" s="139" t="s">
        <v>2659</v>
      </c>
      <c r="F2295" s="139">
        <v>41.683889000000001</v>
      </c>
      <c r="G2295" s="139">
        <v>-76.240832999999995</v>
      </c>
      <c r="H2295" s="139" t="s">
        <v>2660</v>
      </c>
      <c r="I2295" s="139" t="s">
        <v>1351</v>
      </c>
      <c r="J2295" s="139" t="s">
        <v>103</v>
      </c>
      <c r="K2295" s="139">
        <v>18853</v>
      </c>
      <c r="L2295" s="139" t="s">
        <v>2288</v>
      </c>
      <c r="M2295" s="139">
        <v>15</v>
      </c>
      <c r="N2295" s="139" t="s">
        <v>1127</v>
      </c>
    </row>
    <row r="2296" spans="1:14" ht="15.75" customHeight="1">
      <c r="A2296" s="139">
        <v>2018</v>
      </c>
      <c r="B2296" s="100" t="s">
        <v>188</v>
      </c>
      <c r="C2296" s="139" t="s">
        <v>2661</v>
      </c>
      <c r="D2296" s="139">
        <v>1000855</v>
      </c>
      <c r="E2296" s="139" t="s">
        <v>2662</v>
      </c>
      <c r="F2296" s="139">
        <v>41.4514</v>
      </c>
      <c r="G2296" s="139">
        <v>-97.094999999999999</v>
      </c>
      <c r="H2296" s="139" t="s">
        <v>2663</v>
      </c>
      <c r="I2296" s="139" t="s">
        <v>2664</v>
      </c>
      <c r="J2296" s="139" t="s">
        <v>73</v>
      </c>
      <c r="K2296" s="139">
        <v>68661</v>
      </c>
      <c r="L2296" s="139" t="s">
        <v>2288</v>
      </c>
      <c r="M2296" s="139">
        <v>48</v>
      </c>
      <c r="N2296" s="139" t="s">
        <v>1127</v>
      </c>
    </row>
    <row r="2297" spans="1:14" ht="15.75" customHeight="1">
      <c r="A2297" s="139">
        <v>2018</v>
      </c>
      <c r="B2297" s="100" t="s">
        <v>188</v>
      </c>
      <c r="C2297" s="139" t="s">
        <v>2665</v>
      </c>
      <c r="D2297" s="139">
        <v>1009702</v>
      </c>
      <c r="E2297" s="139" t="s">
        <v>2666</v>
      </c>
      <c r="F2297" s="139">
        <v>43.831262000000002</v>
      </c>
      <c r="G2297" s="139">
        <v>-85.375624999999999</v>
      </c>
      <c r="H2297" s="139" t="s">
        <v>2667</v>
      </c>
      <c r="I2297" s="139" t="s">
        <v>2668</v>
      </c>
      <c r="J2297" s="139" t="s">
        <v>61</v>
      </c>
      <c r="K2297" s="139">
        <v>49639</v>
      </c>
      <c r="L2297" s="139" t="s">
        <v>2288</v>
      </c>
      <c r="M2297" s="139">
        <v>22</v>
      </c>
      <c r="N2297" s="139" t="s">
        <v>1054</v>
      </c>
    </row>
    <row r="2298" spans="1:14" ht="15.75" customHeight="1">
      <c r="A2298" s="139">
        <v>2018</v>
      </c>
      <c r="B2298" s="100" t="s">
        <v>188</v>
      </c>
      <c r="C2298" s="139" t="s">
        <v>2669</v>
      </c>
      <c r="D2298" s="139">
        <v>1011980</v>
      </c>
      <c r="E2298" s="139" t="s">
        <v>2670</v>
      </c>
      <c r="F2298" s="139">
        <v>40.404592000000001</v>
      </c>
      <c r="G2298" s="139">
        <v>-86.904292999999996</v>
      </c>
      <c r="H2298" s="139" t="s">
        <v>2671</v>
      </c>
      <c r="I2298" s="139" t="s">
        <v>2366</v>
      </c>
      <c r="J2298" s="139" t="s">
        <v>39</v>
      </c>
      <c r="K2298" s="139">
        <v>47905</v>
      </c>
      <c r="L2298" s="139" t="s">
        <v>2288</v>
      </c>
      <c r="M2298" s="139">
        <v>17</v>
      </c>
      <c r="N2298" s="139" t="s">
        <v>1054</v>
      </c>
    </row>
    <row r="2299" spans="1:14" ht="15.75" customHeight="1">
      <c r="A2299" s="139">
        <v>2018</v>
      </c>
      <c r="B2299" s="100" t="s">
        <v>188</v>
      </c>
      <c r="C2299" s="139" t="s">
        <v>2672</v>
      </c>
      <c r="D2299" s="139">
        <v>1003495</v>
      </c>
      <c r="E2299" s="139" t="s">
        <v>2673</v>
      </c>
      <c r="F2299" s="139">
        <v>35.087888999999997</v>
      </c>
      <c r="G2299" s="139">
        <v>-78.844949</v>
      </c>
      <c r="H2299" s="139" t="s">
        <v>2674</v>
      </c>
      <c r="I2299" s="139" t="s">
        <v>1805</v>
      </c>
      <c r="J2299" s="139" t="s">
        <v>89</v>
      </c>
      <c r="K2299" s="139">
        <v>28312</v>
      </c>
      <c r="L2299" s="139" t="s">
        <v>2288</v>
      </c>
      <c r="M2299" s="139">
        <v>43</v>
      </c>
      <c r="N2299" s="139" t="s">
        <v>1054</v>
      </c>
    </row>
    <row r="2300" spans="1:14" ht="15.75" customHeight="1">
      <c r="A2300" s="139">
        <v>2018</v>
      </c>
      <c r="B2300" s="100" t="s">
        <v>188</v>
      </c>
      <c r="C2300" s="139" t="s">
        <v>2675</v>
      </c>
      <c r="D2300" s="139">
        <v>1011065</v>
      </c>
      <c r="E2300" s="139" t="s">
        <v>2676</v>
      </c>
      <c r="F2300" s="139">
        <v>42.50911</v>
      </c>
      <c r="G2300" s="139">
        <v>-94.313829999999996</v>
      </c>
      <c r="H2300" s="139" t="s">
        <v>2677</v>
      </c>
      <c r="I2300" s="139" t="s">
        <v>2678</v>
      </c>
      <c r="J2300" s="139" t="s">
        <v>42</v>
      </c>
      <c r="K2300" s="139">
        <v>50501</v>
      </c>
      <c r="L2300" s="139" t="s">
        <v>2288</v>
      </c>
      <c r="M2300" s="139">
        <v>123</v>
      </c>
      <c r="N2300" s="139" t="s">
        <v>1054</v>
      </c>
    </row>
    <row r="2301" spans="1:14" ht="15.75" customHeight="1">
      <c r="A2301" s="139">
        <v>2018</v>
      </c>
      <c r="B2301" s="100" t="s">
        <v>188</v>
      </c>
      <c r="C2301" s="139" t="s">
        <v>2679</v>
      </c>
      <c r="D2301" s="139">
        <v>1004724</v>
      </c>
      <c r="E2301" s="139" t="s">
        <v>2680</v>
      </c>
      <c r="F2301" s="139">
        <v>36.183639999999997</v>
      </c>
      <c r="G2301" s="139">
        <v>-86.878129999999999</v>
      </c>
      <c r="H2301" s="139" t="s">
        <v>2681</v>
      </c>
      <c r="I2301" s="139" t="s">
        <v>2682</v>
      </c>
      <c r="J2301" s="139" t="s">
        <v>113</v>
      </c>
      <c r="K2301" s="139">
        <v>37209</v>
      </c>
      <c r="L2301" s="139" t="s">
        <v>2683</v>
      </c>
      <c r="M2301" s="139">
        <v>41</v>
      </c>
      <c r="N2301" s="139" t="s">
        <v>1050</v>
      </c>
    </row>
    <row r="2302" spans="1:14" ht="15.75" customHeight="1">
      <c r="A2302" s="139">
        <v>2018</v>
      </c>
      <c r="B2302" s="100" t="s">
        <v>188</v>
      </c>
      <c r="C2302" s="139" t="s">
        <v>2684</v>
      </c>
      <c r="D2302" s="139">
        <v>1005354</v>
      </c>
      <c r="E2302" s="139" t="s">
        <v>2685</v>
      </c>
      <c r="F2302" s="139">
        <v>35.229466000000002</v>
      </c>
      <c r="G2302" s="139">
        <v>-80.243887999999998</v>
      </c>
      <c r="H2302" s="139" t="s">
        <v>2686</v>
      </c>
      <c r="I2302" s="139" t="s">
        <v>2687</v>
      </c>
      <c r="J2302" s="139" t="s">
        <v>89</v>
      </c>
      <c r="K2302" s="139">
        <v>28128</v>
      </c>
      <c r="L2302" s="139" t="s">
        <v>2349</v>
      </c>
      <c r="M2302" s="139">
        <v>130</v>
      </c>
      <c r="N2302" s="139" t="s">
        <v>1054</v>
      </c>
    </row>
    <row r="2303" spans="1:14" ht="15.75" customHeight="1">
      <c r="A2303" s="139">
        <v>2018</v>
      </c>
      <c r="B2303" s="100" t="s">
        <v>188</v>
      </c>
      <c r="C2303" s="139" t="s">
        <v>2688</v>
      </c>
      <c r="D2303" s="139">
        <v>1013376</v>
      </c>
      <c r="E2303" s="139" t="s">
        <v>2689</v>
      </c>
      <c r="F2303" s="139">
        <v>43.092120000000001</v>
      </c>
      <c r="G2303" s="139">
        <v>-79.013890000000004</v>
      </c>
      <c r="H2303" s="139" t="s">
        <v>2690</v>
      </c>
      <c r="I2303" s="139" t="s">
        <v>2691</v>
      </c>
      <c r="J2303" s="139" t="s">
        <v>87</v>
      </c>
      <c r="K2303" s="139">
        <v>14303</v>
      </c>
      <c r="M2303" s="139">
        <v>24</v>
      </c>
      <c r="N2303" s="139" t="s">
        <v>1127</v>
      </c>
    </row>
    <row r="2304" spans="1:14" ht="15.75" customHeight="1">
      <c r="A2304" s="139">
        <v>2018</v>
      </c>
      <c r="B2304" s="100" t="s">
        <v>188</v>
      </c>
      <c r="C2304" s="139" t="s">
        <v>2692</v>
      </c>
      <c r="D2304" s="139">
        <v>1010363</v>
      </c>
      <c r="E2304" s="139" t="s">
        <v>2693</v>
      </c>
      <c r="F2304" s="139">
        <v>34.954075000000003</v>
      </c>
      <c r="G2304" s="139">
        <v>-79.809004999999999</v>
      </c>
      <c r="H2304" s="139" t="s">
        <v>2694</v>
      </c>
      <c r="I2304" s="139" t="s">
        <v>2695</v>
      </c>
      <c r="J2304" s="139" t="s">
        <v>89</v>
      </c>
      <c r="K2304" s="139">
        <v>28379</v>
      </c>
      <c r="L2304" s="139" t="s">
        <v>2358</v>
      </c>
      <c r="M2304" s="139">
        <v>14</v>
      </c>
      <c r="N2304" s="139" t="s">
        <v>1054</v>
      </c>
    </row>
    <row r="2305" spans="1:14" ht="15.75" customHeight="1">
      <c r="A2305" s="139">
        <v>2018</v>
      </c>
      <c r="B2305" s="100" t="s">
        <v>188</v>
      </c>
      <c r="C2305" s="139" t="s">
        <v>2696</v>
      </c>
      <c r="D2305" s="139">
        <v>1013279</v>
      </c>
      <c r="E2305" s="139" t="s">
        <v>2697</v>
      </c>
      <c r="F2305" s="139">
        <v>44.828888999999997</v>
      </c>
      <c r="G2305" s="139">
        <v>-91.509167000000005</v>
      </c>
      <c r="H2305" s="139" t="s">
        <v>2698</v>
      </c>
      <c r="I2305" s="139" t="s">
        <v>2699</v>
      </c>
      <c r="J2305" s="139" t="s">
        <v>132</v>
      </c>
      <c r="K2305" s="139">
        <v>54703</v>
      </c>
      <c r="L2305" s="139" t="s">
        <v>2358</v>
      </c>
      <c r="M2305" s="139">
        <v>15</v>
      </c>
      <c r="N2305" s="139" t="s">
        <v>1054</v>
      </c>
    </row>
    <row r="2306" spans="1:14" ht="15.75" customHeight="1">
      <c r="A2306" s="139">
        <v>2018</v>
      </c>
      <c r="B2306" s="100" t="s">
        <v>188</v>
      </c>
      <c r="C2306" s="139" t="s">
        <v>2700</v>
      </c>
      <c r="D2306" s="139">
        <v>1006520</v>
      </c>
      <c r="E2306" s="139" t="s">
        <v>2701</v>
      </c>
      <c r="F2306" s="139">
        <v>45.8476</v>
      </c>
      <c r="G2306" s="139">
        <v>-122.803</v>
      </c>
      <c r="H2306" s="139" t="s">
        <v>2702</v>
      </c>
      <c r="I2306" s="139" t="s">
        <v>2270</v>
      </c>
      <c r="J2306" s="139" t="s">
        <v>100</v>
      </c>
      <c r="K2306" s="139">
        <v>97051</v>
      </c>
      <c r="L2306" s="139" t="s">
        <v>2358</v>
      </c>
      <c r="M2306" s="139">
        <v>30</v>
      </c>
      <c r="N2306" s="139" t="s">
        <v>1054</v>
      </c>
    </row>
    <row r="2307" spans="1:14" ht="15.75" customHeight="1">
      <c r="A2307" s="139">
        <v>2018</v>
      </c>
      <c r="B2307" s="100" t="s">
        <v>188</v>
      </c>
      <c r="C2307" s="139" t="s">
        <v>2703</v>
      </c>
      <c r="D2307" s="139">
        <v>1003985</v>
      </c>
      <c r="E2307" s="139" t="s">
        <v>2704</v>
      </c>
      <c r="F2307" s="139">
        <v>41.713056000000002</v>
      </c>
      <c r="G2307" s="139">
        <v>-88.364444000000006</v>
      </c>
      <c r="H2307" s="139" t="s">
        <v>2705</v>
      </c>
      <c r="I2307" s="139" t="s">
        <v>2706</v>
      </c>
      <c r="J2307" s="139" t="s">
        <v>36</v>
      </c>
      <c r="K2307" s="139">
        <v>60538</v>
      </c>
      <c r="L2307" s="139" t="s">
        <v>2363</v>
      </c>
      <c r="M2307" s="139">
        <v>62</v>
      </c>
      <c r="N2307" s="139" t="s">
        <v>1054</v>
      </c>
    </row>
    <row r="2308" spans="1:14" ht="15.75" customHeight="1">
      <c r="A2308" s="139">
        <v>2018</v>
      </c>
      <c r="B2308" s="100" t="s">
        <v>188</v>
      </c>
      <c r="C2308" s="139" t="s">
        <v>2707</v>
      </c>
      <c r="D2308" s="139">
        <v>1002575</v>
      </c>
      <c r="E2308" s="139" t="s">
        <v>2708</v>
      </c>
      <c r="F2308" s="139">
        <v>40.676490000000001</v>
      </c>
      <c r="G2308" s="139">
        <v>-89.588790000000003</v>
      </c>
      <c r="H2308" s="139" t="s">
        <v>2709</v>
      </c>
      <c r="I2308" s="139" t="s">
        <v>2710</v>
      </c>
      <c r="J2308" s="139" t="s">
        <v>36</v>
      </c>
      <c r="K2308" s="139">
        <v>61630</v>
      </c>
      <c r="L2308" s="139" t="s">
        <v>2363</v>
      </c>
      <c r="M2308" s="139">
        <v>44</v>
      </c>
      <c r="N2308" s="139" t="s">
        <v>1054</v>
      </c>
    </row>
    <row r="2309" spans="1:14" ht="15.75" customHeight="1">
      <c r="A2309" s="139">
        <v>2018</v>
      </c>
      <c r="B2309" s="100" t="s">
        <v>188</v>
      </c>
      <c r="C2309" s="139" t="s">
        <v>2711</v>
      </c>
      <c r="D2309" s="139">
        <v>1007913</v>
      </c>
      <c r="E2309" s="139" t="s">
        <v>2712</v>
      </c>
      <c r="F2309" s="139">
        <v>38.375</v>
      </c>
      <c r="G2309" s="139">
        <v>-82.604200000000006</v>
      </c>
      <c r="H2309" s="139" t="s">
        <v>2713</v>
      </c>
      <c r="I2309" s="139" t="s">
        <v>1243</v>
      </c>
      <c r="J2309" s="139" t="s">
        <v>47</v>
      </c>
      <c r="K2309" s="139">
        <v>41129</v>
      </c>
      <c r="L2309" s="139" t="s">
        <v>2631</v>
      </c>
      <c r="M2309" s="139">
        <v>5857</v>
      </c>
      <c r="N2309" s="139" t="s">
        <v>1306</v>
      </c>
    </row>
    <row r="2310" spans="1:14" ht="15.75" customHeight="1">
      <c r="A2310" s="139">
        <v>2018</v>
      </c>
      <c r="B2310" s="100" t="s">
        <v>188</v>
      </c>
      <c r="C2310" s="139" t="s">
        <v>2714</v>
      </c>
      <c r="D2310" s="139">
        <v>1006865</v>
      </c>
      <c r="E2310" s="139" t="s">
        <v>2715</v>
      </c>
      <c r="F2310" s="139">
        <v>46.908056000000002</v>
      </c>
      <c r="G2310" s="139">
        <v>-98.623610999999997</v>
      </c>
      <c r="H2310" s="139" t="s">
        <v>2716</v>
      </c>
      <c r="I2310" s="139" t="s">
        <v>2717</v>
      </c>
      <c r="J2310" s="139" t="s">
        <v>92</v>
      </c>
      <c r="K2310" s="139">
        <v>58401</v>
      </c>
      <c r="L2310" s="139" t="s">
        <v>2718</v>
      </c>
      <c r="M2310" s="139">
        <v>20</v>
      </c>
      <c r="N2310" s="139" t="s">
        <v>1054</v>
      </c>
    </row>
    <row r="2311" spans="1:14" ht="15.75" customHeight="1">
      <c r="A2311" s="139">
        <v>2018</v>
      </c>
      <c r="B2311" s="100" t="s">
        <v>188</v>
      </c>
      <c r="C2311" s="139" t="s">
        <v>2719</v>
      </c>
      <c r="D2311" s="139">
        <v>1003300</v>
      </c>
      <c r="E2311" s="139" t="s">
        <v>2720</v>
      </c>
      <c r="F2311" s="139">
        <v>37.345100000000002</v>
      </c>
      <c r="G2311" s="139">
        <v>-80.763999999999996</v>
      </c>
      <c r="H2311" s="139" t="s">
        <v>2721</v>
      </c>
      <c r="I2311" s="139" t="s">
        <v>2722</v>
      </c>
      <c r="J2311" s="139" t="s">
        <v>123</v>
      </c>
      <c r="K2311" s="139">
        <v>24124</v>
      </c>
      <c r="L2311" s="139" t="s">
        <v>2723</v>
      </c>
      <c r="M2311" s="139">
        <v>283</v>
      </c>
      <c r="N2311" s="139" t="s">
        <v>1160</v>
      </c>
    </row>
    <row r="2312" spans="1:14" ht="15.75" customHeight="1">
      <c r="A2312" s="139">
        <v>2018</v>
      </c>
      <c r="B2312" s="100" t="s">
        <v>188</v>
      </c>
      <c r="C2312" s="139" t="s">
        <v>2724</v>
      </c>
      <c r="D2312" s="139">
        <v>1003741</v>
      </c>
      <c r="E2312" s="139" t="s">
        <v>2725</v>
      </c>
      <c r="F2312" s="139">
        <v>44.193910000000002</v>
      </c>
      <c r="G2312" s="139">
        <v>-88.475560000000002</v>
      </c>
      <c r="H2312" s="139" t="s">
        <v>2726</v>
      </c>
      <c r="I2312" s="139" t="s">
        <v>2727</v>
      </c>
      <c r="J2312" s="139" t="s">
        <v>132</v>
      </c>
      <c r="K2312" s="139">
        <v>54956</v>
      </c>
      <c r="L2312" s="139" t="s">
        <v>2499</v>
      </c>
      <c r="M2312" s="139">
        <v>16</v>
      </c>
      <c r="N2312" s="139" t="s">
        <v>1054</v>
      </c>
    </row>
    <row r="2313" spans="1:14" ht="15.75" customHeight="1">
      <c r="A2313" s="139">
        <v>2018</v>
      </c>
      <c r="B2313" s="100" t="s">
        <v>188</v>
      </c>
      <c r="C2313" s="139" t="s">
        <v>2728</v>
      </c>
      <c r="D2313" s="139">
        <v>1003924</v>
      </c>
      <c r="E2313" s="139" t="s">
        <v>2729</v>
      </c>
      <c r="F2313" s="139">
        <v>46.022221999999999</v>
      </c>
      <c r="G2313" s="139">
        <v>-94.338333000000006</v>
      </c>
      <c r="H2313" s="139" t="s">
        <v>2730</v>
      </c>
      <c r="I2313" s="139" t="s">
        <v>2731</v>
      </c>
      <c r="J2313" s="139" t="s">
        <v>62</v>
      </c>
      <c r="K2313" s="139">
        <v>56345</v>
      </c>
      <c r="L2313" s="139" t="s">
        <v>2732</v>
      </c>
      <c r="M2313" s="139">
        <v>6</v>
      </c>
      <c r="N2313" s="139" t="s">
        <v>1054</v>
      </c>
    </row>
    <row r="2314" spans="1:14" ht="15.75" customHeight="1">
      <c r="A2314" s="139">
        <v>2018</v>
      </c>
      <c r="B2314" s="100" t="s">
        <v>188</v>
      </c>
      <c r="C2314" s="139" t="s">
        <v>2733</v>
      </c>
      <c r="D2314" s="139">
        <v>1006666</v>
      </c>
      <c r="E2314" s="139" t="s">
        <v>2734</v>
      </c>
      <c r="F2314" s="139">
        <v>37.6569</v>
      </c>
      <c r="G2314" s="139">
        <v>-87.500600000000006</v>
      </c>
      <c r="H2314" s="139" t="s">
        <v>2735</v>
      </c>
      <c r="I2314" s="139" t="s">
        <v>1565</v>
      </c>
      <c r="J2314" s="139" t="s">
        <v>47</v>
      </c>
      <c r="K2314" s="139">
        <v>42452</v>
      </c>
      <c r="L2314" s="139" t="s">
        <v>2393</v>
      </c>
      <c r="M2314" s="139">
        <v>27</v>
      </c>
      <c r="N2314" s="139" t="s">
        <v>1273</v>
      </c>
    </row>
    <row r="2315" spans="1:14" ht="15.75" customHeight="1">
      <c r="A2315" s="139">
        <v>2018</v>
      </c>
      <c r="B2315" s="100" t="s">
        <v>188</v>
      </c>
      <c r="C2315" s="139" t="s">
        <v>2736</v>
      </c>
      <c r="D2315" s="139">
        <v>1002112</v>
      </c>
      <c r="E2315" s="139" t="s">
        <v>2737</v>
      </c>
      <c r="F2315" s="139">
        <v>33.051743000000002</v>
      </c>
      <c r="G2315" s="139">
        <v>-80.054288999999997</v>
      </c>
      <c r="H2315" s="139" t="s">
        <v>2738</v>
      </c>
      <c r="I2315" s="139" t="s">
        <v>2739</v>
      </c>
      <c r="J2315" s="139" t="s">
        <v>107</v>
      </c>
      <c r="K2315" s="139">
        <v>29445</v>
      </c>
      <c r="L2315" s="139" t="s">
        <v>2393</v>
      </c>
      <c r="M2315" s="139">
        <v>15</v>
      </c>
      <c r="N2315" s="139" t="s">
        <v>1273</v>
      </c>
    </row>
    <row r="2316" spans="1:14" ht="15.75" customHeight="1">
      <c r="A2316" s="139">
        <v>2018</v>
      </c>
      <c r="B2316" s="100" t="s">
        <v>188</v>
      </c>
      <c r="C2316" s="139" t="s">
        <v>2740</v>
      </c>
      <c r="D2316" s="139">
        <v>1009491</v>
      </c>
      <c r="E2316" s="139" t="s">
        <v>2741</v>
      </c>
      <c r="F2316" s="139">
        <v>33.978059999999999</v>
      </c>
      <c r="G2316" s="139">
        <v>-83.333979999999997</v>
      </c>
      <c r="H2316" s="139" t="s">
        <v>2742</v>
      </c>
      <c r="I2316" s="139" t="s">
        <v>1988</v>
      </c>
      <c r="J2316" s="139" t="s">
        <v>28</v>
      </c>
      <c r="K2316" s="139">
        <v>30601</v>
      </c>
      <c r="L2316" s="139" t="s">
        <v>2398</v>
      </c>
      <c r="M2316" s="139">
        <v>16</v>
      </c>
      <c r="N2316" s="139" t="s">
        <v>1050</v>
      </c>
    </row>
    <row r="2317" spans="1:14" ht="15.75" customHeight="1">
      <c r="A2317" s="139">
        <v>2018</v>
      </c>
      <c r="B2317" s="100" t="s">
        <v>188</v>
      </c>
      <c r="C2317" s="139" t="s">
        <v>2743</v>
      </c>
      <c r="D2317" s="139">
        <v>1012671</v>
      </c>
      <c r="E2317" s="139" t="s">
        <v>2744</v>
      </c>
      <c r="F2317" s="139">
        <v>36.048650000000002</v>
      </c>
      <c r="G2317" s="139">
        <v>-115.38253</v>
      </c>
      <c r="H2317" s="139" t="s">
        <v>2605</v>
      </c>
      <c r="I2317" s="139" t="s">
        <v>1366</v>
      </c>
      <c r="J2317" s="139" t="s">
        <v>76</v>
      </c>
      <c r="K2317" s="139">
        <v>89161</v>
      </c>
      <c r="L2317" s="139" t="s">
        <v>2398</v>
      </c>
      <c r="M2317" s="139">
        <v>19</v>
      </c>
      <c r="N2317" s="139" t="s">
        <v>1054</v>
      </c>
    </row>
    <row r="2318" spans="1:14" ht="15.75" customHeight="1">
      <c r="A2318" s="139">
        <v>2018</v>
      </c>
      <c r="B2318" s="100" t="s">
        <v>188</v>
      </c>
      <c r="C2318" s="139" t="s">
        <v>2745</v>
      </c>
      <c r="D2318" s="139">
        <v>1011645</v>
      </c>
      <c r="E2318" s="139" t="s">
        <v>2746</v>
      </c>
      <c r="F2318" s="139">
        <v>36.490110000000001</v>
      </c>
      <c r="G2318" s="139">
        <v>-79.055976999999999</v>
      </c>
      <c r="H2318" s="139" t="s">
        <v>2747</v>
      </c>
      <c r="I2318" s="139" t="s">
        <v>2748</v>
      </c>
      <c r="J2318" s="139" t="s">
        <v>89</v>
      </c>
      <c r="K2318" s="139">
        <v>27343</v>
      </c>
      <c r="L2318" s="139" t="s">
        <v>2398</v>
      </c>
      <c r="M2318" s="139">
        <v>23</v>
      </c>
      <c r="N2318" s="139" t="s">
        <v>1054</v>
      </c>
    </row>
    <row r="2319" spans="1:14" ht="15.75" customHeight="1">
      <c r="A2319" s="139">
        <v>2018</v>
      </c>
      <c r="B2319" s="100" t="s">
        <v>188</v>
      </c>
      <c r="C2319" s="139" t="s">
        <v>2749</v>
      </c>
      <c r="D2319" s="139">
        <v>1010990</v>
      </c>
      <c r="E2319" s="139" t="s">
        <v>2750</v>
      </c>
      <c r="F2319" s="139">
        <v>32.803910000000002</v>
      </c>
      <c r="G2319" s="139">
        <v>-83.635720000000006</v>
      </c>
      <c r="H2319" s="139" t="s">
        <v>1772</v>
      </c>
      <c r="I2319" s="139" t="s">
        <v>1862</v>
      </c>
      <c r="J2319" s="139" t="s">
        <v>28</v>
      </c>
      <c r="K2319" s="139">
        <v>31206</v>
      </c>
      <c r="L2319" s="139" t="s">
        <v>2751</v>
      </c>
      <c r="M2319" s="139">
        <v>40</v>
      </c>
      <c r="N2319" s="139" t="s">
        <v>1054</v>
      </c>
    </row>
    <row r="2320" spans="1:14" ht="15.75" customHeight="1">
      <c r="A2320" s="139">
        <v>2018</v>
      </c>
      <c r="B2320" s="100" t="s">
        <v>188</v>
      </c>
      <c r="C2320" s="139" t="s">
        <v>2752</v>
      </c>
      <c r="D2320" s="139">
        <v>1012033</v>
      </c>
      <c r="E2320" s="139" t="s">
        <v>2753</v>
      </c>
      <c r="F2320" s="139">
        <v>34.267865</v>
      </c>
      <c r="G2320" s="139">
        <v>-84.356583999999998</v>
      </c>
      <c r="H2320" s="139" t="s">
        <v>2754</v>
      </c>
      <c r="I2320" s="139" t="s">
        <v>2755</v>
      </c>
      <c r="J2320" s="139" t="s">
        <v>28</v>
      </c>
      <c r="K2320" s="139">
        <v>30107</v>
      </c>
      <c r="L2320" s="139" t="s">
        <v>2756</v>
      </c>
      <c r="M2320" s="139">
        <v>13</v>
      </c>
      <c r="N2320" s="139" t="s">
        <v>2757</v>
      </c>
    </row>
    <row r="2321" spans="1:14" ht="15.75" customHeight="1">
      <c r="A2321" s="139">
        <v>2018</v>
      </c>
      <c r="B2321" s="100" t="s">
        <v>188</v>
      </c>
      <c r="C2321" s="139" t="s">
        <v>2758</v>
      </c>
      <c r="D2321" s="139">
        <v>1003286</v>
      </c>
      <c r="E2321" s="139" t="s">
        <v>2759</v>
      </c>
      <c r="F2321" s="139">
        <v>30.343733</v>
      </c>
      <c r="G2321" s="139">
        <v>-88.493799999999993</v>
      </c>
      <c r="H2321" s="139" t="s">
        <v>2760</v>
      </c>
      <c r="I2321" s="139" t="s">
        <v>1290</v>
      </c>
      <c r="J2321" s="139" t="s">
        <v>65</v>
      </c>
      <c r="K2321" s="139">
        <v>39581</v>
      </c>
      <c r="L2321" s="139" t="s">
        <v>2761</v>
      </c>
      <c r="M2321" s="139">
        <v>11346</v>
      </c>
      <c r="N2321" s="139" t="s">
        <v>2762</v>
      </c>
    </row>
    <row r="2322" spans="1:14" ht="15.75" customHeight="1">
      <c r="A2322" s="139">
        <v>2018</v>
      </c>
      <c r="B2322" s="100" t="s">
        <v>188</v>
      </c>
      <c r="C2322" s="139" t="s">
        <v>2763</v>
      </c>
      <c r="D2322" s="139">
        <v>1007523</v>
      </c>
      <c r="E2322" s="139" t="s">
        <v>2764</v>
      </c>
      <c r="F2322" s="139">
        <v>40.766505000000002</v>
      </c>
      <c r="G2322" s="139">
        <v>-99.724907000000002</v>
      </c>
      <c r="H2322" s="139" t="s">
        <v>2765</v>
      </c>
      <c r="I2322" s="139" t="s">
        <v>2766</v>
      </c>
      <c r="J2322" s="139" t="s">
        <v>73</v>
      </c>
      <c r="K2322" s="139">
        <v>68850</v>
      </c>
      <c r="L2322" s="139" t="s">
        <v>2438</v>
      </c>
      <c r="M2322" s="139">
        <v>41</v>
      </c>
      <c r="N2322" s="139" t="s">
        <v>1054</v>
      </c>
    </row>
    <row r="2323" spans="1:14" ht="15.75" customHeight="1">
      <c r="A2323" s="139">
        <v>2018</v>
      </c>
      <c r="B2323" s="100" t="s">
        <v>188</v>
      </c>
      <c r="C2323" s="139" t="s">
        <v>2767</v>
      </c>
      <c r="D2323" s="139">
        <v>1005621</v>
      </c>
      <c r="E2323" s="139" t="s">
        <v>2768</v>
      </c>
      <c r="F2323" s="139">
        <v>41.717246000000003</v>
      </c>
      <c r="G2323" s="139">
        <v>-109.69176299999999</v>
      </c>
      <c r="H2323" s="139" t="s">
        <v>2769</v>
      </c>
      <c r="I2323" s="139" t="s">
        <v>2770</v>
      </c>
      <c r="J2323" s="139" t="s">
        <v>134</v>
      </c>
      <c r="K2323" s="139">
        <v>82935</v>
      </c>
      <c r="L2323" s="139" t="s">
        <v>2771</v>
      </c>
      <c r="M2323" s="139">
        <v>244</v>
      </c>
      <c r="N2323" s="139" t="s">
        <v>2772</v>
      </c>
    </row>
    <row r="2324" spans="1:14" ht="15.75" customHeight="1">
      <c r="A2324" s="139">
        <v>2018</v>
      </c>
      <c r="B2324" s="100" t="s">
        <v>188</v>
      </c>
      <c r="C2324" s="139" t="s">
        <v>2773</v>
      </c>
      <c r="D2324" s="139">
        <v>1003762</v>
      </c>
      <c r="E2324" s="139" t="s">
        <v>2774</v>
      </c>
      <c r="F2324" s="139">
        <v>38.846170000000001</v>
      </c>
      <c r="G2324" s="139">
        <v>-91.949021000000002</v>
      </c>
      <c r="H2324" s="139" t="s">
        <v>2775</v>
      </c>
      <c r="I2324" s="139" t="s">
        <v>2776</v>
      </c>
      <c r="J2324" s="139" t="s">
        <v>68</v>
      </c>
      <c r="K2324" s="139">
        <v>65251</v>
      </c>
      <c r="L2324" s="139" t="s">
        <v>2777</v>
      </c>
      <c r="M2324" s="139">
        <v>0</v>
      </c>
      <c r="N2324" s="139" t="s">
        <v>2778</v>
      </c>
    </row>
    <row r="2325" spans="1:14" ht="15.75" customHeight="1">
      <c r="A2325" s="139">
        <v>2018</v>
      </c>
      <c r="B2325" s="100" t="s">
        <v>188</v>
      </c>
      <c r="C2325" s="139" t="s">
        <v>2779</v>
      </c>
      <c r="D2325" s="139">
        <v>1004277</v>
      </c>
      <c r="E2325" s="139" t="s">
        <v>2780</v>
      </c>
      <c r="F2325" s="139">
        <v>36.230449999999998</v>
      </c>
      <c r="G2325" s="139">
        <v>-115.12944</v>
      </c>
      <c r="H2325" s="139" t="s">
        <v>2781</v>
      </c>
      <c r="I2325" s="139" t="s">
        <v>1366</v>
      </c>
      <c r="J2325" s="139" t="s">
        <v>76</v>
      </c>
      <c r="K2325" s="139">
        <v>89030</v>
      </c>
      <c r="L2325" s="139" t="s">
        <v>2499</v>
      </c>
      <c r="M2325" s="139">
        <v>19</v>
      </c>
      <c r="N2325" s="139" t="s">
        <v>1054</v>
      </c>
    </row>
    <row r="2326" spans="1:14" ht="15.75" customHeight="1">
      <c r="A2326" s="139">
        <v>2018</v>
      </c>
      <c r="B2326" s="100" t="s">
        <v>188</v>
      </c>
      <c r="C2326" s="139" t="s">
        <v>2782</v>
      </c>
      <c r="D2326" s="139">
        <v>1010974</v>
      </c>
      <c r="E2326" s="139" t="s">
        <v>2783</v>
      </c>
      <c r="F2326" s="139">
        <v>35.318519999999999</v>
      </c>
      <c r="G2326" s="139">
        <v>-81.610100000000003</v>
      </c>
      <c r="H2326" s="139" t="s">
        <v>2643</v>
      </c>
      <c r="I2326" s="139" t="s">
        <v>2784</v>
      </c>
      <c r="J2326" s="139" t="s">
        <v>89</v>
      </c>
      <c r="K2326" s="139">
        <v>28150</v>
      </c>
      <c r="L2326" s="139" t="s">
        <v>2499</v>
      </c>
      <c r="M2326" s="139">
        <v>31</v>
      </c>
      <c r="N2326" s="139" t="s">
        <v>1054</v>
      </c>
    </row>
    <row r="2327" spans="1:14" ht="15.75" customHeight="1">
      <c r="A2327" s="139">
        <v>2018</v>
      </c>
      <c r="B2327" s="100" t="s">
        <v>188</v>
      </c>
      <c r="C2327" s="139" t="s">
        <v>2785</v>
      </c>
      <c r="D2327" s="139">
        <v>1004016</v>
      </c>
      <c r="E2327" s="139" t="s">
        <v>2786</v>
      </c>
      <c r="F2327" s="139">
        <v>41.501089999999998</v>
      </c>
      <c r="G2327" s="139">
        <v>-81.615660000000005</v>
      </c>
      <c r="H2327" s="139" t="s">
        <v>2787</v>
      </c>
      <c r="I2327" s="139" t="s">
        <v>1781</v>
      </c>
      <c r="J2327" s="139" t="s">
        <v>95</v>
      </c>
      <c r="K2327" s="139">
        <v>44195</v>
      </c>
      <c r="L2327" s="139" t="s">
        <v>2788</v>
      </c>
      <c r="M2327" s="139">
        <v>33</v>
      </c>
      <c r="N2327" s="139" t="s">
        <v>1054</v>
      </c>
    </row>
    <row r="2328" spans="1:14" ht="15.75" customHeight="1">
      <c r="A2328" s="139">
        <v>2018</v>
      </c>
      <c r="B2328" s="100" t="s">
        <v>188</v>
      </c>
      <c r="C2328" s="139" t="s">
        <v>2794</v>
      </c>
      <c r="D2328" s="139">
        <v>1007526</v>
      </c>
      <c r="E2328" s="139" t="s">
        <v>2795</v>
      </c>
      <c r="F2328" s="139">
        <v>58.867489999999997</v>
      </c>
      <c r="G2328" s="139">
        <v>-135.10475600000001</v>
      </c>
      <c r="H2328" s="139" t="s">
        <v>2796</v>
      </c>
      <c r="I2328" s="139" t="s">
        <v>2797</v>
      </c>
      <c r="J2328" s="139" t="s">
        <v>6</v>
      </c>
      <c r="K2328" s="139">
        <v>99801</v>
      </c>
      <c r="L2328" s="139" t="s">
        <v>2798</v>
      </c>
      <c r="M2328" s="139">
        <v>91</v>
      </c>
      <c r="N2328" s="139" t="s">
        <v>1054</v>
      </c>
    </row>
    <row r="2329" spans="1:14" ht="15.75" customHeight="1">
      <c r="A2329" s="139">
        <v>2018</v>
      </c>
      <c r="B2329" s="100" t="s">
        <v>188</v>
      </c>
      <c r="C2329" s="139" t="s">
        <v>2799</v>
      </c>
      <c r="D2329" s="139">
        <v>1004381</v>
      </c>
      <c r="E2329" s="139" t="s">
        <v>2800</v>
      </c>
      <c r="F2329" s="139">
        <v>37.047556</v>
      </c>
      <c r="G2329" s="139">
        <v>-95.606105999999997</v>
      </c>
      <c r="H2329" s="139" t="s">
        <v>2801</v>
      </c>
      <c r="I2329" s="139" t="s">
        <v>2316</v>
      </c>
      <c r="J2329" s="139" t="s">
        <v>44</v>
      </c>
      <c r="K2329" s="139">
        <v>67337</v>
      </c>
      <c r="L2329" s="139" t="s">
        <v>2802</v>
      </c>
      <c r="M2329" s="139">
        <v>3070</v>
      </c>
      <c r="N2329" s="139" t="s">
        <v>1745</v>
      </c>
    </row>
    <row r="2330" spans="1:14" ht="15.75" customHeight="1">
      <c r="A2330" s="139">
        <v>2018</v>
      </c>
      <c r="B2330" s="100" t="s">
        <v>188</v>
      </c>
      <c r="C2330" s="139" t="s">
        <v>2803</v>
      </c>
      <c r="D2330" s="139">
        <v>1006445</v>
      </c>
      <c r="E2330" s="139" t="s">
        <v>2804</v>
      </c>
      <c r="F2330" s="139">
        <v>37.760779999999997</v>
      </c>
      <c r="G2330" s="139">
        <v>-120.84308</v>
      </c>
      <c r="H2330" s="139" t="s">
        <v>2805</v>
      </c>
      <c r="I2330" s="139" t="s">
        <v>1590</v>
      </c>
      <c r="J2330" s="139" t="s">
        <v>15</v>
      </c>
      <c r="K2330" s="139">
        <v>95361</v>
      </c>
      <c r="L2330" s="139" t="s">
        <v>2806</v>
      </c>
      <c r="M2330" s="139">
        <v>34</v>
      </c>
      <c r="N2330" s="139" t="s">
        <v>1054</v>
      </c>
    </row>
    <row r="2331" spans="1:14" ht="15.75" customHeight="1">
      <c r="A2331" s="139">
        <v>2018</v>
      </c>
      <c r="B2331" s="100" t="s">
        <v>188</v>
      </c>
      <c r="C2331" s="139" t="s">
        <v>2803</v>
      </c>
      <c r="D2331" s="139">
        <v>1006896</v>
      </c>
      <c r="E2331" s="139" t="s">
        <v>2807</v>
      </c>
      <c r="F2331" s="139">
        <v>41.012309999999999</v>
      </c>
      <c r="G2331" s="139">
        <v>-76.857889999999998</v>
      </c>
      <c r="H2331" s="139" t="s">
        <v>2808</v>
      </c>
      <c r="I2331" s="139" t="s">
        <v>2809</v>
      </c>
      <c r="J2331" s="139" t="s">
        <v>103</v>
      </c>
      <c r="K2331" s="139">
        <v>17847</v>
      </c>
      <c r="L2331" s="139" t="s">
        <v>2806</v>
      </c>
      <c r="M2331" s="139">
        <v>19</v>
      </c>
      <c r="N2331" s="139" t="s">
        <v>1054</v>
      </c>
    </row>
    <row r="2332" spans="1:14" ht="15.75" customHeight="1">
      <c r="A2332" s="139">
        <v>2018</v>
      </c>
      <c r="B2332" s="100" t="s">
        <v>188</v>
      </c>
      <c r="C2332" s="139" t="s">
        <v>2810</v>
      </c>
      <c r="D2332" s="139">
        <v>1005789</v>
      </c>
      <c r="F2332" s="139">
        <v>70.323300000000003</v>
      </c>
      <c r="G2332" s="139">
        <v>-149.60499999999999</v>
      </c>
      <c r="H2332" s="139" t="s">
        <v>2811</v>
      </c>
      <c r="I2332" s="139" t="s">
        <v>2020</v>
      </c>
      <c r="J2332" s="139" t="s">
        <v>6</v>
      </c>
      <c r="K2332" s="139">
        <v>0</v>
      </c>
      <c r="L2332" s="139" t="s">
        <v>2812</v>
      </c>
      <c r="M2332" s="139">
        <v>366</v>
      </c>
      <c r="N2332" s="139" t="s">
        <v>1306</v>
      </c>
    </row>
    <row r="2333" spans="1:14" ht="15.75" customHeight="1">
      <c r="A2333" s="139">
        <v>2018</v>
      </c>
      <c r="B2333" s="100" t="s">
        <v>188</v>
      </c>
      <c r="C2333" s="139" t="s">
        <v>2813</v>
      </c>
      <c r="D2333" s="139">
        <v>1010549</v>
      </c>
      <c r="E2333" s="139" t="s">
        <v>2814</v>
      </c>
      <c r="F2333" s="139">
        <v>37.926270000000002</v>
      </c>
      <c r="G2333" s="139">
        <v>-87.872230000000002</v>
      </c>
      <c r="H2333" s="139" t="s">
        <v>2815</v>
      </c>
      <c r="I2333" s="139" t="s">
        <v>2581</v>
      </c>
      <c r="J2333" s="139" t="s">
        <v>39</v>
      </c>
      <c r="K2333" s="139">
        <v>47620</v>
      </c>
      <c r="L2333" s="139" t="s">
        <v>2816</v>
      </c>
      <c r="M2333" s="139">
        <v>26</v>
      </c>
      <c r="N2333" s="139" t="s">
        <v>1054</v>
      </c>
    </row>
    <row r="2334" spans="1:14" ht="15.75" customHeight="1">
      <c r="A2334" s="139">
        <v>2018</v>
      </c>
      <c r="B2334" s="100" t="s">
        <v>188</v>
      </c>
      <c r="C2334" s="139" t="s">
        <v>2817</v>
      </c>
      <c r="D2334" s="139">
        <v>1007193</v>
      </c>
      <c r="E2334" s="139" t="s">
        <v>2818</v>
      </c>
      <c r="F2334" s="139">
        <v>38.924770000000002</v>
      </c>
      <c r="G2334" s="139">
        <v>-81.792010000000005</v>
      </c>
      <c r="H2334" s="139" t="s">
        <v>2819</v>
      </c>
      <c r="I2334" s="139" t="s">
        <v>1290</v>
      </c>
      <c r="J2334" s="139" t="s">
        <v>129</v>
      </c>
      <c r="K2334" s="139">
        <v>26164</v>
      </c>
      <c r="L2334" s="139" t="s">
        <v>2820</v>
      </c>
      <c r="M2334" s="139">
        <v>68</v>
      </c>
      <c r="N2334" s="139" t="s">
        <v>1054</v>
      </c>
    </row>
    <row r="2335" spans="1:14" ht="15.75" customHeight="1">
      <c r="A2335" s="139">
        <v>2018</v>
      </c>
      <c r="B2335" s="100" t="s">
        <v>188</v>
      </c>
      <c r="C2335" s="139" t="s">
        <v>2821</v>
      </c>
      <c r="D2335" s="139">
        <v>1005177</v>
      </c>
      <c r="E2335" s="139" t="s">
        <v>2822</v>
      </c>
      <c r="F2335" s="139">
        <v>40.528767999999999</v>
      </c>
      <c r="G2335" s="139">
        <v>-84.389757000000003</v>
      </c>
      <c r="H2335" s="139" t="s">
        <v>2823</v>
      </c>
      <c r="I2335" s="139" t="s">
        <v>1097</v>
      </c>
      <c r="J2335" s="139" t="s">
        <v>95</v>
      </c>
      <c r="K2335" s="139">
        <v>45885</v>
      </c>
      <c r="L2335" s="139" t="s">
        <v>2824</v>
      </c>
      <c r="M2335" s="139">
        <v>8</v>
      </c>
      <c r="N2335" s="139" t="s">
        <v>1054</v>
      </c>
    </row>
    <row r="2336" spans="1:14" ht="15.75" customHeight="1">
      <c r="A2336" s="139">
        <v>2018</v>
      </c>
      <c r="B2336" s="100" t="s">
        <v>188</v>
      </c>
      <c r="C2336" s="139" t="s">
        <v>2825</v>
      </c>
      <c r="D2336" s="139">
        <v>1002186</v>
      </c>
      <c r="E2336" s="139" t="s">
        <v>2826</v>
      </c>
      <c r="F2336" s="139">
        <v>41.263947999999999</v>
      </c>
      <c r="G2336" s="139">
        <v>-73.949197999999996</v>
      </c>
      <c r="H2336" s="139" t="s">
        <v>2157</v>
      </c>
      <c r="I2336" s="139" t="s">
        <v>2827</v>
      </c>
      <c r="J2336" s="139" t="s">
        <v>87</v>
      </c>
      <c r="K2336" s="139">
        <v>10511</v>
      </c>
      <c r="L2336" s="139" t="s">
        <v>2828</v>
      </c>
      <c r="M2336" s="139">
        <v>35</v>
      </c>
      <c r="N2336" s="139" t="s">
        <v>1054</v>
      </c>
    </row>
    <row r="2337" spans="1:14" ht="15.75" customHeight="1">
      <c r="A2337" s="139">
        <v>2018</v>
      </c>
      <c r="B2337" s="100" t="s">
        <v>188</v>
      </c>
      <c r="C2337" s="139" t="s">
        <v>2829</v>
      </c>
      <c r="D2337" s="139">
        <v>1012424</v>
      </c>
      <c r="E2337" s="139" t="s">
        <v>2830</v>
      </c>
      <c r="F2337" s="139">
        <v>43.059840000000001</v>
      </c>
      <c r="G2337" s="139">
        <v>-85.951740000000001</v>
      </c>
      <c r="H2337" s="139" t="s">
        <v>2831</v>
      </c>
      <c r="I2337" s="139" t="s">
        <v>2832</v>
      </c>
      <c r="J2337" s="139" t="s">
        <v>61</v>
      </c>
      <c r="K2337" s="139">
        <v>49404</v>
      </c>
      <c r="L2337" s="139" t="s">
        <v>2833</v>
      </c>
      <c r="M2337" s="139">
        <v>22</v>
      </c>
      <c r="N2337" s="139" t="s">
        <v>1054</v>
      </c>
    </row>
    <row r="2338" spans="1:14" ht="15.75" customHeight="1">
      <c r="A2338" s="139">
        <v>2018</v>
      </c>
      <c r="B2338" s="100" t="s">
        <v>188</v>
      </c>
      <c r="C2338" s="139" t="s">
        <v>2834</v>
      </c>
      <c r="D2338" s="139">
        <v>1002012</v>
      </c>
      <c r="E2338" s="139" t="s">
        <v>2835</v>
      </c>
      <c r="F2338" s="139">
        <v>29.744192999999999</v>
      </c>
      <c r="G2338" s="139">
        <v>-81.642583000000002</v>
      </c>
      <c r="H2338" s="139" t="s">
        <v>2836</v>
      </c>
      <c r="I2338" s="139" t="s">
        <v>2837</v>
      </c>
      <c r="J2338" s="139" t="s">
        <v>26</v>
      </c>
      <c r="K2338" s="139">
        <v>32177</v>
      </c>
      <c r="L2338" s="139" t="s">
        <v>2828</v>
      </c>
      <c r="M2338" s="139">
        <v>58</v>
      </c>
      <c r="N2338" s="139" t="s">
        <v>1054</v>
      </c>
    </row>
    <row r="2339" spans="1:14" ht="15.75" customHeight="1">
      <c r="A2339" s="139">
        <v>2018</v>
      </c>
      <c r="B2339" s="100" t="s">
        <v>188</v>
      </c>
      <c r="C2339" s="139" t="s">
        <v>2838</v>
      </c>
      <c r="D2339" s="139">
        <v>1006449</v>
      </c>
      <c r="E2339" s="139" t="s">
        <v>2839</v>
      </c>
      <c r="F2339" s="139">
        <v>39.036720000000003</v>
      </c>
      <c r="G2339" s="139">
        <v>-84.390190000000004</v>
      </c>
      <c r="H2339" s="139" t="s">
        <v>2840</v>
      </c>
      <c r="I2339" s="139" t="s">
        <v>1574</v>
      </c>
      <c r="J2339" s="139" t="s">
        <v>47</v>
      </c>
      <c r="K2339" s="139">
        <v>41085</v>
      </c>
      <c r="L2339" s="139" t="s">
        <v>2828</v>
      </c>
      <c r="M2339" s="139">
        <v>92</v>
      </c>
      <c r="N2339" s="139" t="s">
        <v>1054</v>
      </c>
    </row>
    <row r="2340" spans="1:14" ht="15.75" customHeight="1">
      <c r="A2340" s="139">
        <v>2018</v>
      </c>
      <c r="B2340" s="100" t="s">
        <v>188</v>
      </c>
      <c r="C2340" s="139" t="s">
        <v>2841</v>
      </c>
      <c r="D2340" s="139">
        <v>1007232</v>
      </c>
      <c r="E2340" s="139" t="s">
        <v>2842</v>
      </c>
      <c r="F2340" s="139">
        <v>42.442799999999998</v>
      </c>
      <c r="G2340" s="139">
        <v>-76.476399999999998</v>
      </c>
      <c r="H2340" s="139" t="s">
        <v>2843</v>
      </c>
      <c r="I2340" s="139" t="s">
        <v>2844</v>
      </c>
      <c r="J2340" s="139" t="s">
        <v>87</v>
      </c>
      <c r="K2340" s="139">
        <v>14853</v>
      </c>
      <c r="L2340" s="139" t="s">
        <v>2845</v>
      </c>
      <c r="M2340" s="139">
        <v>97</v>
      </c>
      <c r="N2340" s="139" t="s">
        <v>1054</v>
      </c>
    </row>
    <row r="2341" spans="1:14" ht="15.75" customHeight="1">
      <c r="A2341" s="139">
        <v>2018</v>
      </c>
      <c r="B2341" s="100" t="s">
        <v>188</v>
      </c>
      <c r="C2341" s="139" t="s">
        <v>2846</v>
      </c>
      <c r="D2341" s="139">
        <v>1005984</v>
      </c>
      <c r="E2341" s="139" t="s">
        <v>2847</v>
      </c>
      <c r="F2341" s="139">
        <v>39.497435000000003</v>
      </c>
      <c r="G2341" s="139">
        <v>-75.021191999999999</v>
      </c>
      <c r="H2341" s="139" t="s">
        <v>2848</v>
      </c>
      <c r="I2341" s="139" t="s">
        <v>1805</v>
      </c>
      <c r="J2341" s="139" t="s">
        <v>81</v>
      </c>
      <c r="K2341" s="139">
        <v>8360</v>
      </c>
      <c r="L2341" s="139" t="s">
        <v>2574</v>
      </c>
      <c r="M2341" s="139">
        <v>18</v>
      </c>
      <c r="N2341" s="139" t="s">
        <v>1050</v>
      </c>
    </row>
    <row r="2342" spans="1:14" ht="15.75" customHeight="1">
      <c r="A2342" s="139">
        <v>2018</v>
      </c>
      <c r="B2342" s="100" t="s">
        <v>188</v>
      </c>
      <c r="C2342" s="139" t="s">
        <v>2849</v>
      </c>
      <c r="D2342" s="139">
        <v>1012506</v>
      </c>
      <c r="E2342" s="139" t="s">
        <v>2850</v>
      </c>
      <c r="F2342" s="139">
        <v>27.811440999999999</v>
      </c>
      <c r="G2342" s="139">
        <v>-97.431764999999999</v>
      </c>
      <c r="H2342" s="139" t="s">
        <v>2161</v>
      </c>
      <c r="I2342" s="139" t="s">
        <v>2162</v>
      </c>
      <c r="J2342" s="139" t="s">
        <v>115</v>
      </c>
      <c r="K2342" s="139">
        <v>78407</v>
      </c>
      <c r="L2342" s="139" t="s">
        <v>2851</v>
      </c>
      <c r="M2342" s="139">
        <v>231</v>
      </c>
      <c r="N2342" s="139" t="s">
        <v>1306</v>
      </c>
    </row>
    <row r="2343" spans="1:14" ht="15.75" customHeight="1">
      <c r="A2343" s="139">
        <v>2018</v>
      </c>
      <c r="B2343" s="100" t="s">
        <v>188</v>
      </c>
      <c r="C2343" s="139" t="s">
        <v>2852</v>
      </c>
      <c r="D2343" s="139">
        <v>1008999</v>
      </c>
      <c r="E2343" s="139" t="s">
        <v>2853</v>
      </c>
      <c r="F2343" s="139">
        <v>46.953543000000003</v>
      </c>
      <c r="G2343" s="139">
        <v>-123.761737</v>
      </c>
      <c r="H2343" s="139" t="s">
        <v>2854</v>
      </c>
      <c r="I2343" s="139" t="s">
        <v>2855</v>
      </c>
      <c r="J2343" s="139" t="s">
        <v>126</v>
      </c>
      <c r="K2343" s="139">
        <v>98537</v>
      </c>
      <c r="L2343" s="139" t="s">
        <v>2856</v>
      </c>
      <c r="M2343" s="139">
        <v>1869</v>
      </c>
      <c r="N2343" s="139" t="s">
        <v>1253</v>
      </c>
    </row>
    <row r="2344" spans="1:14" ht="15.75" customHeight="1">
      <c r="A2344" s="139">
        <v>2018</v>
      </c>
      <c r="B2344" s="100" t="s">
        <v>188</v>
      </c>
      <c r="C2344" s="139" t="s">
        <v>2860</v>
      </c>
      <c r="D2344" s="139">
        <v>1012110</v>
      </c>
      <c r="E2344" s="139" t="s">
        <v>2861</v>
      </c>
      <c r="F2344" s="139">
        <v>33.746391500000001</v>
      </c>
      <c r="G2344" s="139">
        <v>-117.8604472</v>
      </c>
      <c r="H2344" s="139" t="s">
        <v>2862</v>
      </c>
      <c r="J2344" s="139" t="s">
        <v>15</v>
      </c>
      <c r="K2344" s="139">
        <v>92701</v>
      </c>
      <c r="L2344" s="139" t="s">
        <v>2863</v>
      </c>
      <c r="M2344" s="139">
        <v>21</v>
      </c>
      <c r="N2344" s="139" t="s">
        <v>1054</v>
      </c>
    </row>
    <row r="2345" spans="1:14" ht="15.75" customHeight="1">
      <c r="A2345" s="139">
        <v>2018</v>
      </c>
      <c r="B2345" s="100" t="s">
        <v>188</v>
      </c>
      <c r="C2345" s="139" t="s">
        <v>2864</v>
      </c>
      <c r="D2345" s="139">
        <v>1011632</v>
      </c>
      <c r="E2345" s="139" t="s">
        <v>2865</v>
      </c>
      <c r="F2345" s="139">
        <v>43.125770000000003</v>
      </c>
      <c r="G2345" s="139">
        <v>-89.332629999999995</v>
      </c>
      <c r="H2345" s="139" t="s">
        <v>2866</v>
      </c>
      <c r="I2345" s="139" t="s">
        <v>2867</v>
      </c>
      <c r="J2345" s="139" t="s">
        <v>132</v>
      </c>
      <c r="K2345" s="139">
        <v>53704</v>
      </c>
      <c r="L2345" s="139" t="s">
        <v>2868</v>
      </c>
      <c r="M2345" s="139">
        <v>7</v>
      </c>
      <c r="N2345" s="139" t="s">
        <v>1054</v>
      </c>
    </row>
    <row r="2346" spans="1:14" ht="15.75" customHeight="1">
      <c r="A2346" s="139">
        <v>2018</v>
      </c>
      <c r="B2346" s="100" t="s">
        <v>188</v>
      </c>
      <c r="C2346" s="139" t="s">
        <v>2869</v>
      </c>
      <c r="D2346" s="139">
        <v>1004621</v>
      </c>
      <c r="E2346" s="139" t="s">
        <v>2870</v>
      </c>
      <c r="F2346" s="139">
        <v>29.759767</v>
      </c>
      <c r="G2346" s="139">
        <v>-94.907293999999993</v>
      </c>
      <c r="H2346" s="139" t="s">
        <v>2871</v>
      </c>
      <c r="I2346" s="139" t="s">
        <v>2872</v>
      </c>
      <c r="J2346" s="139" t="s">
        <v>115</v>
      </c>
      <c r="K2346" s="139">
        <v>77523</v>
      </c>
      <c r="L2346" s="139" t="s">
        <v>2873</v>
      </c>
      <c r="M2346" s="139">
        <v>34</v>
      </c>
      <c r="N2346" s="139" t="s">
        <v>1054</v>
      </c>
    </row>
    <row r="2347" spans="1:14" ht="15.75" customHeight="1">
      <c r="A2347" s="139">
        <v>2018</v>
      </c>
      <c r="B2347" s="100" t="s">
        <v>188</v>
      </c>
      <c r="C2347" s="139" t="s">
        <v>2874</v>
      </c>
      <c r="D2347" s="139">
        <v>1012448</v>
      </c>
      <c r="E2347" s="139" t="s">
        <v>2875</v>
      </c>
      <c r="F2347" s="139">
        <v>35.91704</v>
      </c>
      <c r="G2347" s="139">
        <v>-78.870279999999994</v>
      </c>
      <c r="H2347" s="139" t="s">
        <v>2876</v>
      </c>
      <c r="I2347" s="139" t="s">
        <v>2877</v>
      </c>
      <c r="J2347" s="139" t="s">
        <v>89</v>
      </c>
      <c r="K2347" s="139">
        <v>27709</v>
      </c>
      <c r="L2347" s="139" t="s">
        <v>2878</v>
      </c>
      <c r="M2347" s="139">
        <v>1357</v>
      </c>
      <c r="N2347" s="139" t="s">
        <v>1368</v>
      </c>
    </row>
    <row r="2348" spans="1:14" ht="15.75" customHeight="1">
      <c r="A2348" s="139">
        <v>2018</v>
      </c>
      <c r="B2348" s="100" t="s">
        <v>188</v>
      </c>
      <c r="C2348" s="139" t="s">
        <v>2879</v>
      </c>
      <c r="D2348" s="139">
        <v>1005759</v>
      </c>
      <c r="E2348" s="139" t="s">
        <v>2880</v>
      </c>
      <c r="F2348" s="139">
        <v>35.900233</v>
      </c>
      <c r="G2348" s="139">
        <v>-78.840783000000002</v>
      </c>
      <c r="H2348" s="139" t="s">
        <v>2876</v>
      </c>
      <c r="I2348" s="139" t="s">
        <v>2877</v>
      </c>
      <c r="J2348" s="139" t="s">
        <v>89</v>
      </c>
      <c r="K2348" s="139">
        <v>27703</v>
      </c>
      <c r="L2348" s="139" t="s">
        <v>2878</v>
      </c>
      <c r="M2348" s="139">
        <v>2324</v>
      </c>
      <c r="N2348" s="139" t="s">
        <v>1368</v>
      </c>
    </row>
    <row r="2349" spans="1:14" ht="15.75" customHeight="1">
      <c r="A2349" s="139">
        <v>2018</v>
      </c>
      <c r="B2349" s="100" t="s">
        <v>188</v>
      </c>
      <c r="C2349" s="139" t="s">
        <v>2881</v>
      </c>
      <c r="D2349" s="139">
        <v>1010141</v>
      </c>
      <c r="E2349" s="139" t="s">
        <v>2882</v>
      </c>
      <c r="F2349" s="139">
        <v>30.217500000000001</v>
      </c>
      <c r="G2349" s="139">
        <v>-97.723056</v>
      </c>
      <c r="H2349" s="139" t="s">
        <v>2883</v>
      </c>
      <c r="I2349" s="139" t="s">
        <v>2884</v>
      </c>
      <c r="J2349" s="139" t="s">
        <v>115</v>
      </c>
      <c r="K2349" s="139">
        <v>78741</v>
      </c>
      <c r="L2349" s="139" t="s">
        <v>2885</v>
      </c>
      <c r="M2349" s="139">
        <v>7225</v>
      </c>
      <c r="N2349" s="139" t="s">
        <v>1368</v>
      </c>
    </row>
    <row r="2350" spans="1:14" ht="15.75" customHeight="1">
      <c r="A2350" s="139">
        <v>2018</v>
      </c>
      <c r="B2350" s="100" t="s">
        <v>188</v>
      </c>
      <c r="C2350" s="139" t="s">
        <v>2886</v>
      </c>
      <c r="D2350" s="139">
        <v>1011456</v>
      </c>
      <c r="E2350" s="139" t="s">
        <v>2887</v>
      </c>
      <c r="F2350" s="139">
        <v>34.739539999999998</v>
      </c>
      <c r="G2350" s="139">
        <v>-82.39152</v>
      </c>
      <c r="H2350" s="139" t="s">
        <v>2888</v>
      </c>
      <c r="I2350" s="139" t="s">
        <v>2889</v>
      </c>
      <c r="J2350" s="139" t="s">
        <v>107</v>
      </c>
      <c r="K2350" s="139">
        <v>29673</v>
      </c>
      <c r="L2350" s="139" t="s">
        <v>2890</v>
      </c>
      <c r="M2350" s="139">
        <v>20</v>
      </c>
      <c r="N2350" s="139" t="s">
        <v>1054</v>
      </c>
    </row>
    <row r="2351" spans="1:14" ht="15.75" customHeight="1">
      <c r="A2351" s="139">
        <v>2018</v>
      </c>
      <c r="B2351" s="100" t="s">
        <v>188</v>
      </c>
      <c r="C2351" s="139" t="s">
        <v>2891</v>
      </c>
      <c r="D2351" s="139">
        <v>1004178</v>
      </c>
      <c r="E2351" s="139" t="s">
        <v>2892</v>
      </c>
      <c r="F2351" s="139">
        <v>34.983049999999999</v>
      </c>
      <c r="G2351" s="139">
        <v>-78.787220000000005</v>
      </c>
      <c r="H2351" s="139" t="s">
        <v>2893</v>
      </c>
      <c r="I2351" s="139" t="s">
        <v>1805</v>
      </c>
      <c r="J2351" s="139" t="s">
        <v>89</v>
      </c>
      <c r="K2351" s="139">
        <v>28312</v>
      </c>
      <c r="L2351" s="139" t="s">
        <v>2894</v>
      </c>
      <c r="M2351" s="139">
        <v>24</v>
      </c>
      <c r="N2351" s="139" t="s">
        <v>1054</v>
      </c>
    </row>
    <row r="2352" spans="1:14" ht="15.75" customHeight="1">
      <c r="A2352" s="139">
        <v>2018</v>
      </c>
      <c r="B2352" s="100" t="s">
        <v>188</v>
      </c>
      <c r="C2352" s="139" t="s">
        <v>2891</v>
      </c>
      <c r="D2352" s="139">
        <v>1002033</v>
      </c>
      <c r="E2352" s="139" t="s">
        <v>2895</v>
      </c>
      <c r="F2352" s="139">
        <v>33.056713999999999</v>
      </c>
      <c r="G2352" s="139">
        <v>-79.941351999999995</v>
      </c>
      <c r="H2352" s="139" t="s">
        <v>2896</v>
      </c>
      <c r="I2352" s="139" t="s">
        <v>2739</v>
      </c>
      <c r="J2352" s="139" t="s">
        <v>107</v>
      </c>
      <c r="K2352" s="139">
        <v>29461</v>
      </c>
      <c r="L2352" s="139" t="s">
        <v>2894</v>
      </c>
      <c r="M2352" s="139">
        <v>119</v>
      </c>
      <c r="N2352" s="139" t="s">
        <v>1054</v>
      </c>
    </row>
    <row r="2353" spans="1:14" ht="15.75" customHeight="1">
      <c r="A2353" s="139">
        <v>2018</v>
      </c>
      <c r="B2353" s="100" t="s">
        <v>188</v>
      </c>
      <c r="C2353" s="139" t="s">
        <v>2897</v>
      </c>
      <c r="D2353" s="139">
        <v>1009221</v>
      </c>
      <c r="E2353" s="139" t="s">
        <v>2898</v>
      </c>
      <c r="F2353" s="139">
        <v>33.866387000000003</v>
      </c>
      <c r="G2353" s="139">
        <v>-81.012711999999993</v>
      </c>
      <c r="H2353" s="139" t="s">
        <v>2899</v>
      </c>
      <c r="I2353" s="139" t="s">
        <v>1276</v>
      </c>
      <c r="J2353" s="139" t="s">
        <v>107</v>
      </c>
      <c r="K2353" s="139">
        <v>29053</v>
      </c>
      <c r="L2353" s="139" t="s">
        <v>2894</v>
      </c>
      <c r="M2353" s="139">
        <v>53</v>
      </c>
      <c r="N2353" s="139" t="s">
        <v>1054</v>
      </c>
    </row>
    <row r="2354" spans="1:14" ht="15.75" customHeight="1">
      <c r="A2354" s="139">
        <v>2018</v>
      </c>
      <c r="B2354" s="100" t="s">
        <v>188</v>
      </c>
      <c r="C2354" s="139" t="s">
        <v>2900</v>
      </c>
      <c r="D2354" s="139">
        <v>1003081</v>
      </c>
      <c r="E2354" s="139" t="s">
        <v>2901</v>
      </c>
      <c r="F2354" s="139">
        <v>30.233028000000001</v>
      </c>
      <c r="G2354" s="139">
        <v>-89.561667</v>
      </c>
      <c r="H2354" s="139" t="s">
        <v>2902</v>
      </c>
      <c r="I2354" s="139" t="s">
        <v>1168</v>
      </c>
      <c r="J2354" s="139" t="s">
        <v>65</v>
      </c>
      <c r="K2354" s="139">
        <v>39520</v>
      </c>
      <c r="L2354" s="139" t="s">
        <v>2894</v>
      </c>
      <c r="M2354" s="139">
        <v>28</v>
      </c>
      <c r="N2354" s="139" t="s">
        <v>1054</v>
      </c>
    </row>
    <row r="2355" spans="1:14" ht="15.75" customHeight="1">
      <c r="A2355" s="139">
        <v>2018</v>
      </c>
      <c r="B2355" s="100" t="s">
        <v>188</v>
      </c>
      <c r="C2355" s="139" t="s">
        <v>2903</v>
      </c>
      <c r="D2355" s="139">
        <v>1002585</v>
      </c>
      <c r="E2355" s="139" t="s">
        <v>2904</v>
      </c>
      <c r="F2355" s="139">
        <v>43.976388999999998</v>
      </c>
      <c r="G2355" s="139">
        <v>-96.953329999999994</v>
      </c>
      <c r="H2355" s="139" t="s">
        <v>2905</v>
      </c>
      <c r="I2355" s="139" t="s">
        <v>1102</v>
      </c>
      <c r="J2355" s="139" t="s">
        <v>110</v>
      </c>
      <c r="K2355" s="139">
        <v>57075</v>
      </c>
      <c r="L2355" s="139" t="s">
        <v>2906</v>
      </c>
      <c r="M2355" s="139">
        <v>31</v>
      </c>
      <c r="N2355" s="139" t="s">
        <v>1054</v>
      </c>
    </row>
    <row r="2356" spans="1:14" ht="15.75" customHeight="1">
      <c r="A2356" s="139">
        <v>2018</v>
      </c>
      <c r="B2356" s="100" t="s">
        <v>188</v>
      </c>
      <c r="C2356" s="139" t="s">
        <v>2907</v>
      </c>
      <c r="D2356" s="139">
        <v>1002961</v>
      </c>
      <c r="E2356" s="139" t="s">
        <v>2908</v>
      </c>
      <c r="F2356" s="139">
        <v>31.957737000000002</v>
      </c>
      <c r="G2356" s="139">
        <v>-106.351547</v>
      </c>
      <c r="H2356" s="139" t="s">
        <v>1742</v>
      </c>
      <c r="I2356" s="139" t="s">
        <v>1743</v>
      </c>
      <c r="J2356" s="139" t="s">
        <v>115</v>
      </c>
      <c r="K2356" s="139">
        <v>79934</v>
      </c>
      <c r="L2356" s="139" t="s">
        <v>1258</v>
      </c>
      <c r="M2356" s="139">
        <v>18</v>
      </c>
      <c r="N2356" s="139" t="s">
        <v>1054</v>
      </c>
    </row>
    <row r="2357" spans="1:14" ht="15.75" customHeight="1">
      <c r="A2357" s="139">
        <v>2018</v>
      </c>
      <c r="B2357" s="100" t="s">
        <v>188</v>
      </c>
      <c r="C2357" s="139" t="s">
        <v>2909</v>
      </c>
      <c r="D2357" s="139">
        <v>1006243</v>
      </c>
      <c r="E2357" s="139" t="s">
        <v>2910</v>
      </c>
      <c r="F2357" s="139">
        <v>35.706510000000002</v>
      </c>
      <c r="G2357" s="139">
        <v>-95.386110000000002</v>
      </c>
      <c r="H2357" s="139" t="s">
        <v>2911</v>
      </c>
      <c r="I2357" s="139" t="s">
        <v>2912</v>
      </c>
      <c r="J2357" s="139" t="s">
        <v>98</v>
      </c>
      <c r="K2357" s="139">
        <v>74401</v>
      </c>
      <c r="L2357" s="139" t="s">
        <v>1258</v>
      </c>
      <c r="M2357" s="139">
        <v>38</v>
      </c>
      <c r="N2357" s="139" t="s">
        <v>1054</v>
      </c>
    </row>
    <row r="2358" spans="1:14" ht="15.75" customHeight="1">
      <c r="A2358" s="139">
        <v>2018</v>
      </c>
      <c r="B2358" s="100" t="s">
        <v>188</v>
      </c>
      <c r="C2358" s="139" t="s">
        <v>2913</v>
      </c>
      <c r="D2358" s="139">
        <v>1005907</v>
      </c>
      <c r="E2358" s="139" t="s">
        <v>2914</v>
      </c>
      <c r="F2358" s="139">
        <v>41.235750000000003</v>
      </c>
      <c r="G2358" s="139">
        <v>-85.832527999999996</v>
      </c>
      <c r="H2358" s="139" t="s">
        <v>2915</v>
      </c>
      <c r="I2358" s="139" t="s">
        <v>2916</v>
      </c>
      <c r="J2358" s="139" t="s">
        <v>39</v>
      </c>
      <c r="K2358" s="139">
        <v>46581</v>
      </c>
      <c r="L2358" s="139" t="s">
        <v>2917</v>
      </c>
      <c r="M2358" s="139">
        <v>86</v>
      </c>
      <c r="N2358" s="139" t="s">
        <v>1054</v>
      </c>
    </row>
    <row r="2359" spans="1:14" ht="15.75" customHeight="1">
      <c r="A2359" s="139">
        <v>2018</v>
      </c>
      <c r="B2359" s="100" t="s">
        <v>188</v>
      </c>
      <c r="C2359" s="139" t="s">
        <v>2918</v>
      </c>
      <c r="D2359" s="139">
        <v>1003247</v>
      </c>
      <c r="E2359" s="139" t="s">
        <v>2919</v>
      </c>
      <c r="F2359" s="139">
        <v>37.168610999999999</v>
      </c>
      <c r="G2359" s="139">
        <v>-85.918610999999999</v>
      </c>
      <c r="H2359" s="139" t="s">
        <v>2920</v>
      </c>
      <c r="I2359" s="139" t="s">
        <v>2921</v>
      </c>
      <c r="J2359" s="139" t="s">
        <v>47</v>
      </c>
      <c r="K2359" s="139">
        <v>42749</v>
      </c>
      <c r="L2359" s="139" t="s">
        <v>2922</v>
      </c>
      <c r="M2359" s="139">
        <v>15</v>
      </c>
      <c r="N2359" s="139" t="s">
        <v>1054</v>
      </c>
    </row>
    <row r="2360" spans="1:14" ht="15.75" customHeight="1">
      <c r="A2360" s="139">
        <v>2018</v>
      </c>
      <c r="B2360" s="100" t="s">
        <v>188</v>
      </c>
      <c r="C2360" s="139" t="s">
        <v>2923</v>
      </c>
      <c r="D2360" s="139">
        <v>1000184</v>
      </c>
      <c r="E2360" s="139" t="s">
        <v>2924</v>
      </c>
      <c r="F2360" s="139">
        <v>32.426943999999999</v>
      </c>
      <c r="G2360" s="139">
        <v>-96.85</v>
      </c>
      <c r="H2360" s="139" t="s">
        <v>2925</v>
      </c>
      <c r="I2360" s="139" t="s">
        <v>2926</v>
      </c>
      <c r="J2360" s="139" t="s">
        <v>115</v>
      </c>
      <c r="K2360" s="139">
        <v>75165</v>
      </c>
      <c r="L2360" s="139" t="s">
        <v>2927</v>
      </c>
      <c r="M2360" s="139">
        <v>20</v>
      </c>
      <c r="N2360" s="139" t="s">
        <v>1054</v>
      </c>
    </row>
    <row r="2361" spans="1:14" ht="15.75" customHeight="1">
      <c r="A2361" s="139">
        <v>2018</v>
      </c>
      <c r="B2361" s="100" t="s">
        <v>188</v>
      </c>
      <c r="C2361" s="139" t="s">
        <v>2928</v>
      </c>
      <c r="D2361" s="139">
        <v>1005264</v>
      </c>
      <c r="E2361" s="139" t="s">
        <v>2929</v>
      </c>
      <c r="F2361" s="139">
        <v>43.702219999999997</v>
      </c>
      <c r="G2361" s="139">
        <v>-72.285780000000003</v>
      </c>
      <c r="H2361" s="139" t="s">
        <v>2930</v>
      </c>
      <c r="I2361" s="139" t="s">
        <v>2931</v>
      </c>
      <c r="J2361" s="139" t="s">
        <v>79</v>
      </c>
      <c r="K2361" s="139">
        <v>3755</v>
      </c>
      <c r="L2361" s="139" t="s">
        <v>2932</v>
      </c>
      <c r="M2361" s="139">
        <v>107</v>
      </c>
      <c r="N2361" s="139" t="s">
        <v>1054</v>
      </c>
    </row>
    <row r="2362" spans="1:14" ht="15.75" customHeight="1">
      <c r="A2362" s="139">
        <v>2018</v>
      </c>
      <c r="B2362" s="100" t="s">
        <v>188</v>
      </c>
      <c r="C2362" s="139" t="s">
        <v>2933</v>
      </c>
      <c r="D2362" s="139">
        <v>1005337</v>
      </c>
      <c r="E2362" s="139" t="s">
        <v>2934</v>
      </c>
      <c r="F2362" s="139">
        <v>45.064036000000002</v>
      </c>
      <c r="G2362" s="139">
        <v>-83.424389000000005</v>
      </c>
      <c r="H2362" s="139" t="s">
        <v>2935</v>
      </c>
      <c r="I2362" s="139" t="s">
        <v>2936</v>
      </c>
      <c r="J2362" s="139" t="s">
        <v>61</v>
      </c>
      <c r="K2362" s="139">
        <v>49707</v>
      </c>
      <c r="L2362" s="139" t="s">
        <v>2937</v>
      </c>
      <c r="M2362" s="139">
        <v>456</v>
      </c>
      <c r="N2362" s="139" t="s">
        <v>1054</v>
      </c>
    </row>
    <row r="2363" spans="1:14" ht="15.75" customHeight="1">
      <c r="A2363" s="139">
        <v>2018</v>
      </c>
      <c r="B2363" s="100" t="s">
        <v>188</v>
      </c>
      <c r="C2363" s="139" t="s">
        <v>2938</v>
      </c>
      <c r="D2363" s="139">
        <v>1006447</v>
      </c>
      <c r="E2363" s="139" t="s">
        <v>2939</v>
      </c>
      <c r="F2363" s="139">
        <v>36.25488</v>
      </c>
      <c r="G2363" s="139">
        <v>-119.64794000000001</v>
      </c>
      <c r="H2363" s="139" t="s">
        <v>2940</v>
      </c>
      <c r="I2363" s="139" t="s">
        <v>2941</v>
      </c>
      <c r="J2363" s="139" t="s">
        <v>15</v>
      </c>
      <c r="K2363" s="139">
        <v>93230</v>
      </c>
      <c r="L2363" s="139" t="s">
        <v>2942</v>
      </c>
      <c r="M2363" s="139">
        <v>14</v>
      </c>
      <c r="N2363" s="139" t="s">
        <v>1054</v>
      </c>
    </row>
    <row r="2364" spans="1:14" ht="15.75" customHeight="1">
      <c r="A2364" s="139">
        <v>2018</v>
      </c>
      <c r="B2364" s="100" t="s">
        <v>188</v>
      </c>
      <c r="C2364" s="139" t="s">
        <v>2943</v>
      </c>
      <c r="D2364" s="139">
        <v>1002177</v>
      </c>
      <c r="E2364" s="139" t="s">
        <v>2944</v>
      </c>
      <c r="F2364" s="139">
        <v>45.5747</v>
      </c>
      <c r="G2364" s="139">
        <v>-95.910799999999995</v>
      </c>
      <c r="H2364" s="139" t="s">
        <v>2945</v>
      </c>
      <c r="I2364" s="139" t="s">
        <v>2946</v>
      </c>
      <c r="J2364" s="139" t="s">
        <v>62</v>
      </c>
      <c r="K2364" s="139">
        <v>56267</v>
      </c>
      <c r="L2364" s="139" t="s">
        <v>2947</v>
      </c>
      <c r="M2364" s="139">
        <v>24</v>
      </c>
      <c r="N2364" s="139" t="s">
        <v>1127</v>
      </c>
    </row>
    <row r="2365" spans="1:14" ht="15.75" customHeight="1">
      <c r="A2365" s="139">
        <v>2018</v>
      </c>
      <c r="B2365" s="100" t="s">
        <v>188</v>
      </c>
      <c r="C2365" s="139" t="s">
        <v>2948</v>
      </c>
      <c r="D2365" s="139">
        <v>1004796</v>
      </c>
      <c r="E2365" s="139" t="s">
        <v>2949</v>
      </c>
      <c r="F2365" s="139">
        <v>39.834249999999997</v>
      </c>
      <c r="G2365" s="139">
        <v>-104.70435999999999</v>
      </c>
      <c r="H2365" s="139" t="s">
        <v>2950</v>
      </c>
      <c r="I2365" s="139" t="s">
        <v>2950</v>
      </c>
      <c r="J2365" s="139" t="s">
        <v>17</v>
      </c>
      <c r="K2365" s="139">
        <v>80249</v>
      </c>
      <c r="L2365" s="139" t="s">
        <v>2951</v>
      </c>
      <c r="M2365" s="139">
        <v>16</v>
      </c>
      <c r="N2365" s="139" t="s">
        <v>1054</v>
      </c>
    </row>
    <row r="2366" spans="1:14" ht="15.75" customHeight="1">
      <c r="A2366" s="139">
        <v>2018</v>
      </c>
      <c r="B2366" s="100" t="s">
        <v>188</v>
      </c>
      <c r="C2366" s="139" t="s">
        <v>2952</v>
      </c>
      <c r="D2366" s="139">
        <v>1006281</v>
      </c>
      <c r="E2366" s="139" t="s">
        <v>2953</v>
      </c>
      <c r="F2366" s="139">
        <v>42.376420000000003</v>
      </c>
      <c r="G2366" s="139">
        <v>-83.261039999999994</v>
      </c>
      <c r="H2366" s="139" t="s">
        <v>2954</v>
      </c>
      <c r="I2366" s="139" t="s">
        <v>2029</v>
      </c>
      <c r="J2366" s="139" t="s">
        <v>61</v>
      </c>
      <c r="K2366" s="139">
        <v>48239</v>
      </c>
      <c r="L2366" s="139" t="s">
        <v>2955</v>
      </c>
      <c r="M2366" s="139">
        <v>48</v>
      </c>
      <c r="N2366" s="139" t="s">
        <v>1054</v>
      </c>
    </row>
    <row r="2367" spans="1:14" ht="15.75" customHeight="1">
      <c r="A2367" s="139">
        <v>2018</v>
      </c>
      <c r="B2367" s="100" t="s">
        <v>188</v>
      </c>
      <c r="C2367" s="139" t="s">
        <v>2956</v>
      </c>
      <c r="D2367" s="139">
        <v>1006388</v>
      </c>
      <c r="E2367" s="139" t="s">
        <v>2957</v>
      </c>
      <c r="F2367" s="139">
        <v>42.282181999999999</v>
      </c>
      <c r="G2367" s="139">
        <v>-83.158755999999997</v>
      </c>
      <c r="H2367" s="139" t="s">
        <v>2954</v>
      </c>
      <c r="I2367" s="139" t="s">
        <v>2029</v>
      </c>
      <c r="J2367" s="139" t="s">
        <v>61</v>
      </c>
      <c r="K2367" s="139">
        <v>48217</v>
      </c>
      <c r="L2367" s="139" t="s">
        <v>2631</v>
      </c>
      <c r="M2367" s="139">
        <v>2139</v>
      </c>
      <c r="N2367" s="139" t="s">
        <v>1306</v>
      </c>
    </row>
    <row r="2368" spans="1:14" ht="15.75" customHeight="1">
      <c r="A2368" s="139">
        <v>2018</v>
      </c>
      <c r="B2368" s="100" t="s">
        <v>188</v>
      </c>
      <c r="C2368" s="139" t="s">
        <v>2958</v>
      </c>
      <c r="D2368" s="139">
        <v>1007149</v>
      </c>
      <c r="E2368" s="139" t="s">
        <v>2959</v>
      </c>
      <c r="F2368" s="139">
        <v>42.2834</v>
      </c>
      <c r="G2368" s="139">
        <v>-83.125749999999996</v>
      </c>
      <c r="H2368" s="139" t="s">
        <v>2954</v>
      </c>
      <c r="I2368" s="139" t="s">
        <v>2029</v>
      </c>
      <c r="J2368" s="139" t="s">
        <v>61</v>
      </c>
      <c r="K2368" s="139">
        <v>48209</v>
      </c>
      <c r="L2368" s="139" t="s">
        <v>2960</v>
      </c>
      <c r="M2368" s="139">
        <v>49</v>
      </c>
      <c r="N2368" s="139" t="s">
        <v>1054</v>
      </c>
    </row>
    <row r="2369" spans="1:14" ht="15.75" customHeight="1">
      <c r="A2369" s="139">
        <v>2018</v>
      </c>
      <c r="B2369" s="100" t="s">
        <v>188</v>
      </c>
      <c r="C2369" s="139" t="s">
        <v>2961</v>
      </c>
      <c r="D2369" s="139">
        <v>1008310</v>
      </c>
      <c r="E2369" s="139" t="s">
        <v>2962</v>
      </c>
      <c r="F2369" s="139">
        <v>28.456666999999999</v>
      </c>
      <c r="G2369" s="139">
        <v>-98.190276999999995</v>
      </c>
      <c r="H2369" s="139" t="s">
        <v>2963</v>
      </c>
      <c r="I2369" s="139" t="s">
        <v>2964</v>
      </c>
      <c r="J2369" s="139" t="s">
        <v>115</v>
      </c>
      <c r="K2369" s="139">
        <v>78071</v>
      </c>
      <c r="L2369" s="139" t="s">
        <v>2965</v>
      </c>
      <c r="M2369" s="139">
        <v>2250</v>
      </c>
      <c r="N2369" s="139" t="s">
        <v>1306</v>
      </c>
    </row>
    <row r="2370" spans="1:14" ht="15.75" customHeight="1">
      <c r="A2370" s="139">
        <v>2018</v>
      </c>
      <c r="B2370" s="100" t="s">
        <v>188</v>
      </c>
      <c r="C2370" s="139" t="s">
        <v>2966</v>
      </c>
      <c r="D2370" s="139">
        <v>1002387</v>
      </c>
      <c r="E2370" s="139" t="s">
        <v>2967</v>
      </c>
      <c r="F2370" s="139">
        <v>31.191713</v>
      </c>
      <c r="G2370" s="139">
        <v>-94.788945999999996</v>
      </c>
      <c r="H2370" s="139" t="s">
        <v>2968</v>
      </c>
      <c r="I2370" s="139" t="s">
        <v>2969</v>
      </c>
      <c r="J2370" s="139" t="s">
        <v>115</v>
      </c>
      <c r="K2370" s="139">
        <v>75941</v>
      </c>
      <c r="L2370" s="139" t="s">
        <v>1093</v>
      </c>
      <c r="M2370" s="139">
        <v>1306</v>
      </c>
      <c r="N2370" s="139" t="s">
        <v>1054</v>
      </c>
    </row>
    <row r="2371" spans="1:14" ht="15.75" customHeight="1">
      <c r="A2371" s="139">
        <v>2018</v>
      </c>
      <c r="B2371" s="100" t="s">
        <v>188</v>
      </c>
      <c r="C2371" s="139" t="s">
        <v>2970</v>
      </c>
      <c r="D2371" s="139">
        <v>1007651</v>
      </c>
      <c r="E2371" s="139" t="s">
        <v>2971</v>
      </c>
      <c r="F2371" s="139">
        <v>41.031300000000002</v>
      </c>
      <c r="G2371" s="139">
        <v>-121.68170000000001</v>
      </c>
      <c r="H2371" s="139" t="s">
        <v>2972</v>
      </c>
      <c r="I2371" s="139" t="s">
        <v>2973</v>
      </c>
      <c r="J2371" s="139" t="s">
        <v>15</v>
      </c>
      <c r="K2371" s="139">
        <v>96013</v>
      </c>
      <c r="L2371" s="139" t="s">
        <v>2974</v>
      </c>
      <c r="M2371" s="139">
        <v>67</v>
      </c>
      <c r="N2371" s="139" t="s">
        <v>1054</v>
      </c>
    </row>
    <row r="2372" spans="1:14" ht="15.75" customHeight="1">
      <c r="A2372" s="139">
        <v>2018</v>
      </c>
      <c r="B2372" s="100" t="s">
        <v>188</v>
      </c>
      <c r="C2372" s="139" t="s">
        <v>2975</v>
      </c>
      <c r="D2372" s="139">
        <v>1001071</v>
      </c>
      <c r="E2372" s="139" t="s">
        <v>2976</v>
      </c>
      <c r="F2372" s="139">
        <v>43.537309999999998</v>
      </c>
      <c r="G2372" s="139">
        <v>-89.103149999999999</v>
      </c>
      <c r="H2372" s="139" t="s">
        <v>2977</v>
      </c>
      <c r="I2372" s="139" t="s">
        <v>2978</v>
      </c>
      <c r="J2372" s="139" t="s">
        <v>132</v>
      </c>
      <c r="K2372" s="139">
        <v>53923</v>
      </c>
      <c r="L2372" s="139" t="s">
        <v>2979</v>
      </c>
      <c r="M2372" s="139">
        <v>46</v>
      </c>
      <c r="N2372" s="139" t="s">
        <v>1054</v>
      </c>
    </row>
    <row r="2373" spans="1:14" ht="15.75" customHeight="1">
      <c r="A2373" s="139">
        <v>2018</v>
      </c>
      <c r="B2373" s="100" t="s">
        <v>188</v>
      </c>
      <c r="C2373" s="139" t="s">
        <v>2980</v>
      </c>
      <c r="D2373" s="139">
        <v>1005326</v>
      </c>
      <c r="E2373" s="139" t="s">
        <v>2981</v>
      </c>
      <c r="F2373" s="139">
        <v>41.381639999999997</v>
      </c>
      <c r="G2373" s="139">
        <v>-81.623570000000001</v>
      </c>
      <c r="H2373" s="139" t="s">
        <v>1289</v>
      </c>
      <c r="I2373" s="139" t="s">
        <v>1781</v>
      </c>
      <c r="J2373" s="139" t="s">
        <v>95</v>
      </c>
      <c r="K2373" s="139">
        <v>44131</v>
      </c>
      <c r="L2373" s="139" t="s">
        <v>2982</v>
      </c>
      <c r="M2373" s="139">
        <v>131</v>
      </c>
      <c r="N2373" s="139" t="s">
        <v>1054</v>
      </c>
    </row>
    <row r="2374" spans="1:14" ht="15.75" customHeight="1">
      <c r="A2374" s="139">
        <v>2018</v>
      </c>
      <c r="B2374" s="100" t="s">
        <v>188</v>
      </c>
      <c r="C2374" s="139" t="s">
        <v>2983</v>
      </c>
      <c r="D2374" s="139">
        <v>1004396</v>
      </c>
      <c r="E2374" s="139" t="s">
        <v>2984</v>
      </c>
      <c r="F2374" s="139">
        <v>44.314300000000003</v>
      </c>
      <c r="G2374" s="139">
        <v>-89.896199999999993</v>
      </c>
      <c r="H2374" s="139" t="s">
        <v>2985</v>
      </c>
      <c r="I2374" s="139" t="s">
        <v>2986</v>
      </c>
      <c r="J2374" s="139" t="s">
        <v>132</v>
      </c>
      <c r="K2374" s="139">
        <v>54457</v>
      </c>
      <c r="L2374" s="139" t="s">
        <v>2987</v>
      </c>
      <c r="M2374" s="139">
        <v>525</v>
      </c>
      <c r="N2374" s="139" t="s">
        <v>1253</v>
      </c>
    </row>
    <row r="2375" spans="1:14" ht="15.75" customHeight="1">
      <c r="A2375" s="139">
        <v>2018</v>
      </c>
      <c r="B2375" s="100" t="s">
        <v>188</v>
      </c>
      <c r="C2375" s="139" t="s">
        <v>2988</v>
      </c>
      <c r="D2375" s="139">
        <v>1005994</v>
      </c>
      <c r="E2375" s="139" t="s">
        <v>2989</v>
      </c>
      <c r="F2375" s="139">
        <v>33.641080000000002</v>
      </c>
      <c r="G2375" s="139">
        <v>-94.112430000000003</v>
      </c>
      <c r="H2375" s="139" t="s">
        <v>2990</v>
      </c>
      <c r="I2375" s="139" t="s">
        <v>2991</v>
      </c>
      <c r="J2375" s="139" t="s">
        <v>12</v>
      </c>
      <c r="K2375" s="139">
        <v>71822</v>
      </c>
      <c r="L2375" s="139" t="s">
        <v>2987</v>
      </c>
      <c r="M2375" s="139">
        <v>4348</v>
      </c>
      <c r="N2375" s="139" t="s">
        <v>1253</v>
      </c>
    </row>
    <row r="2376" spans="1:14" ht="15.75" customHeight="1">
      <c r="A2376" s="139">
        <v>2018</v>
      </c>
      <c r="B2376" s="100" t="s">
        <v>188</v>
      </c>
      <c r="C2376" s="139" t="s">
        <v>2992</v>
      </c>
      <c r="D2376" s="139">
        <v>1000961</v>
      </c>
      <c r="E2376" s="139" t="s">
        <v>2993</v>
      </c>
      <c r="F2376" s="139">
        <v>37.894846999999999</v>
      </c>
      <c r="G2376" s="139">
        <v>-86.685793000000004</v>
      </c>
      <c r="H2376" s="139" t="s">
        <v>2392</v>
      </c>
      <c r="I2376" s="139" t="s">
        <v>1168</v>
      </c>
      <c r="J2376" s="139" t="s">
        <v>47</v>
      </c>
      <c r="K2376" s="139">
        <v>42348</v>
      </c>
      <c r="L2376" s="139" t="s">
        <v>2987</v>
      </c>
      <c r="M2376" s="139">
        <v>4951</v>
      </c>
      <c r="N2376" s="139" t="s">
        <v>1253</v>
      </c>
    </row>
    <row r="2377" spans="1:14" ht="15.75" customHeight="1">
      <c r="A2377" s="139">
        <v>2018</v>
      </c>
      <c r="B2377" s="100" t="s">
        <v>188</v>
      </c>
      <c r="C2377" s="139" t="s">
        <v>2994</v>
      </c>
      <c r="D2377" s="139">
        <v>1005959</v>
      </c>
      <c r="E2377" s="139" t="s">
        <v>2995</v>
      </c>
      <c r="F2377" s="139">
        <v>36.547989999999999</v>
      </c>
      <c r="G2377" s="139">
        <v>-82.564750000000004</v>
      </c>
      <c r="H2377" s="139" t="s">
        <v>2996</v>
      </c>
      <c r="I2377" s="139" t="s">
        <v>2997</v>
      </c>
      <c r="J2377" s="139" t="s">
        <v>113</v>
      </c>
      <c r="K2377" s="139">
        <v>37660</v>
      </c>
      <c r="L2377" s="139" t="s">
        <v>2987</v>
      </c>
      <c r="M2377" s="139">
        <v>3655</v>
      </c>
      <c r="N2377" s="139" t="s">
        <v>1448</v>
      </c>
    </row>
    <row r="2378" spans="1:14" ht="15.75" customHeight="1">
      <c r="A2378" s="139">
        <v>2018</v>
      </c>
      <c r="B2378" s="100" t="s">
        <v>188</v>
      </c>
      <c r="C2378" s="139" t="s">
        <v>2998</v>
      </c>
      <c r="D2378" s="139">
        <v>1009539</v>
      </c>
      <c r="E2378" s="139" t="s">
        <v>2999</v>
      </c>
      <c r="F2378" s="139">
        <v>33.730840999999998</v>
      </c>
      <c r="G2378" s="139">
        <v>-79.805201999999994</v>
      </c>
      <c r="H2378" s="139" t="s">
        <v>3000</v>
      </c>
      <c r="I2378" s="139" t="s">
        <v>3001</v>
      </c>
      <c r="J2378" s="139" t="s">
        <v>107</v>
      </c>
      <c r="K2378" s="139">
        <v>29556</v>
      </c>
      <c r="L2378" s="139" t="s">
        <v>3002</v>
      </c>
      <c r="M2378" s="139">
        <v>18</v>
      </c>
      <c r="N2378" s="139" t="s">
        <v>1160</v>
      </c>
    </row>
    <row r="2379" spans="1:14" ht="15.75" customHeight="1">
      <c r="A2379" s="139">
        <v>2018</v>
      </c>
      <c r="B2379" s="100" t="s">
        <v>188</v>
      </c>
      <c r="C2379" s="139" t="s">
        <v>3003</v>
      </c>
      <c r="D2379" s="139">
        <v>1003297</v>
      </c>
      <c r="E2379" s="139" t="s">
        <v>3004</v>
      </c>
      <c r="F2379" s="139">
        <v>36.008498000000003</v>
      </c>
      <c r="G2379" s="139">
        <v>-78.942577999999997</v>
      </c>
      <c r="H2379" s="139" t="s">
        <v>3005</v>
      </c>
      <c r="I2379" s="139" t="s">
        <v>3005</v>
      </c>
      <c r="J2379" s="139" t="s">
        <v>89</v>
      </c>
      <c r="K2379" s="139">
        <v>27710</v>
      </c>
      <c r="L2379" s="139" t="s">
        <v>3006</v>
      </c>
      <c r="M2379" s="139">
        <v>50</v>
      </c>
      <c r="N2379" s="139" t="s">
        <v>1054</v>
      </c>
    </row>
    <row r="2380" spans="1:14" ht="15.75" customHeight="1">
      <c r="A2380" s="139">
        <v>2018</v>
      </c>
      <c r="B2380" s="100" t="s">
        <v>188</v>
      </c>
      <c r="C2380" s="139" t="s">
        <v>3007</v>
      </c>
      <c r="D2380" s="139">
        <v>1005704</v>
      </c>
      <c r="E2380" s="139" t="s">
        <v>3008</v>
      </c>
      <c r="F2380" s="139">
        <v>43.004750000000001</v>
      </c>
      <c r="G2380" s="139">
        <v>-82.423180000000002</v>
      </c>
      <c r="H2380" s="139" t="s">
        <v>3009</v>
      </c>
      <c r="I2380" s="139" t="s">
        <v>2335</v>
      </c>
      <c r="J2380" s="139" t="s">
        <v>61</v>
      </c>
      <c r="K2380" s="139">
        <v>48060</v>
      </c>
      <c r="L2380" s="139" t="s">
        <v>3010</v>
      </c>
      <c r="M2380" s="139">
        <v>18</v>
      </c>
      <c r="N2380" s="139" t="s">
        <v>1054</v>
      </c>
    </row>
    <row r="2381" spans="1:14" ht="15.75" customHeight="1">
      <c r="A2381" s="139">
        <v>2018</v>
      </c>
      <c r="B2381" s="100" t="s">
        <v>188</v>
      </c>
      <c r="C2381" s="139" t="s">
        <v>3011</v>
      </c>
      <c r="D2381" s="139">
        <v>1001720</v>
      </c>
      <c r="E2381" s="139" t="s">
        <v>3012</v>
      </c>
      <c r="F2381" s="139">
        <v>39.55762</v>
      </c>
      <c r="G2381" s="139">
        <v>-82.963769999999997</v>
      </c>
      <c r="H2381" s="139" t="s">
        <v>3013</v>
      </c>
      <c r="I2381" s="139" t="s">
        <v>3014</v>
      </c>
      <c r="J2381" s="139" t="s">
        <v>95</v>
      </c>
      <c r="K2381" s="139">
        <v>43113</v>
      </c>
      <c r="L2381" s="139" t="s">
        <v>3015</v>
      </c>
      <c r="M2381" s="139">
        <v>29</v>
      </c>
      <c r="N2381" s="139" t="s">
        <v>1054</v>
      </c>
    </row>
    <row r="2382" spans="1:14" ht="15.75" customHeight="1">
      <c r="A2382" s="139">
        <v>2018</v>
      </c>
      <c r="B2382" s="100" t="s">
        <v>188</v>
      </c>
      <c r="C2382" s="139" t="s">
        <v>3016</v>
      </c>
      <c r="D2382" s="139">
        <v>1002712</v>
      </c>
      <c r="E2382" s="139" t="s">
        <v>3017</v>
      </c>
      <c r="F2382" s="139">
        <v>39.773333999999998</v>
      </c>
      <c r="G2382" s="139">
        <v>-75.571111000000002</v>
      </c>
      <c r="H2382" s="139" t="s">
        <v>3018</v>
      </c>
      <c r="I2382" s="139" t="s">
        <v>3019</v>
      </c>
      <c r="J2382" s="139" t="s">
        <v>23</v>
      </c>
      <c r="K2382" s="139">
        <v>19803</v>
      </c>
      <c r="L2382" s="139" t="s">
        <v>3015</v>
      </c>
      <c r="M2382" s="139">
        <v>32</v>
      </c>
      <c r="N2382" s="139" t="s">
        <v>1054</v>
      </c>
    </row>
    <row r="2383" spans="1:14" ht="15.75" customHeight="1">
      <c r="A2383" s="139">
        <v>2018</v>
      </c>
      <c r="B2383" s="100" t="s">
        <v>188</v>
      </c>
      <c r="C2383" s="139" t="s">
        <v>3020</v>
      </c>
      <c r="D2383" s="139">
        <v>1004136</v>
      </c>
      <c r="E2383" s="139" t="s">
        <v>3021</v>
      </c>
      <c r="F2383" s="139">
        <v>35.330599999999997</v>
      </c>
      <c r="G2383" s="139">
        <v>-77.477199999999996</v>
      </c>
      <c r="H2383" s="139" t="s">
        <v>3022</v>
      </c>
      <c r="I2383" s="139" t="s">
        <v>3023</v>
      </c>
      <c r="J2383" s="139" t="s">
        <v>89</v>
      </c>
      <c r="K2383" s="139">
        <v>28530</v>
      </c>
      <c r="L2383" s="139" t="s">
        <v>3015</v>
      </c>
      <c r="M2383" s="139">
        <v>22</v>
      </c>
      <c r="N2383" s="139" t="s">
        <v>1054</v>
      </c>
    </row>
    <row r="2384" spans="1:14" ht="15.75" customHeight="1">
      <c r="A2384" s="139">
        <v>2018</v>
      </c>
      <c r="B2384" s="100" t="s">
        <v>188</v>
      </c>
      <c r="C2384" s="139" t="s">
        <v>3024</v>
      </c>
      <c r="D2384" s="139">
        <v>1006917</v>
      </c>
      <c r="E2384" s="139" t="s">
        <v>3025</v>
      </c>
      <c r="F2384" s="139">
        <v>44.107013999999999</v>
      </c>
      <c r="G2384" s="139">
        <v>-69.104236</v>
      </c>
      <c r="H2384" s="139" t="s">
        <v>3026</v>
      </c>
      <c r="I2384" s="139" t="s">
        <v>3027</v>
      </c>
      <c r="J2384" s="139" t="s">
        <v>52</v>
      </c>
      <c r="K2384" s="139">
        <v>4841</v>
      </c>
      <c r="L2384" s="139" t="s">
        <v>3015</v>
      </c>
      <c r="M2384" s="139">
        <v>22</v>
      </c>
      <c r="N2384" s="139" t="s">
        <v>1054</v>
      </c>
    </row>
    <row r="2385" spans="1:14" ht="15.75" customHeight="1">
      <c r="A2385" s="139">
        <v>2018</v>
      </c>
      <c r="B2385" s="100" t="s">
        <v>188</v>
      </c>
      <c r="C2385" s="139" t="s">
        <v>3028</v>
      </c>
      <c r="D2385" s="139">
        <v>1003976</v>
      </c>
      <c r="E2385" s="139" t="s">
        <v>3029</v>
      </c>
      <c r="F2385" s="139">
        <v>37.350627000000003</v>
      </c>
      <c r="G2385" s="139">
        <v>-77.291095999999996</v>
      </c>
      <c r="H2385" s="139" t="s">
        <v>1187</v>
      </c>
      <c r="I2385" s="139" t="s">
        <v>1188</v>
      </c>
      <c r="J2385" s="139" t="s">
        <v>123</v>
      </c>
      <c r="K2385" s="139">
        <v>23836</v>
      </c>
      <c r="L2385" s="139" t="s">
        <v>3030</v>
      </c>
      <c r="M2385" s="139">
        <v>15</v>
      </c>
      <c r="N2385" s="139" t="s">
        <v>1054</v>
      </c>
    </row>
    <row r="2386" spans="1:14" ht="15.75" customHeight="1">
      <c r="A2386" s="139">
        <v>2018</v>
      </c>
      <c r="B2386" s="100" t="s">
        <v>188</v>
      </c>
      <c r="C2386" s="139" t="s">
        <v>3031</v>
      </c>
      <c r="D2386" s="139">
        <v>1007966</v>
      </c>
      <c r="E2386" s="139" t="s">
        <v>3032</v>
      </c>
      <c r="F2386" s="139">
        <v>39.387565000000002</v>
      </c>
      <c r="G2386" s="139">
        <v>-75.017671000000007</v>
      </c>
      <c r="H2386" s="139" t="s">
        <v>3033</v>
      </c>
      <c r="I2386" s="139" t="s">
        <v>1805</v>
      </c>
      <c r="J2386" s="139" t="s">
        <v>81</v>
      </c>
      <c r="K2386" s="139">
        <v>8332</v>
      </c>
      <c r="L2386" s="139" t="s">
        <v>3034</v>
      </c>
      <c r="M2386" s="139">
        <v>43</v>
      </c>
      <c r="N2386" s="139" t="s">
        <v>1050</v>
      </c>
    </row>
    <row r="2387" spans="1:14" ht="15.75" customHeight="1">
      <c r="A2387" s="139">
        <v>2018</v>
      </c>
      <c r="B2387" s="100" t="s">
        <v>188</v>
      </c>
      <c r="C2387" s="139" t="s">
        <v>3035</v>
      </c>
      <c r="D2387" s="139">
        <v>1012694</v>
      </c>
      <c r="E2387" s="139" t="s">
        <v>3036</v>
      </c>
      <c r="F2387" s="139">
        <v>36.105160499999997</v>
      </c>
      <c r="G2387" s="139">
        <v>-87.420751800000005</v>
      </c>
      <c r="H2387" s="139" t="s">
        <v>3037</v>
      </c>
      <c r="J2387" s="139" t="s">
        <v>113</v>
      </c>
      <c r="K2387" s="139">
        <v>37055</v>
      </c>
      <c r="L2387" s="139" t="s">
        <v>1258</v>
      </c>
      <c r="M2387" s="139">
        <v>17</v>
      </c>
      <c r="N2387" s="139" t="s">
        <v>1054</v>
      </c>
    </row>
    <row r="2388" spans="1:14" ht="15.75" customHeight="1">
      <c r="A2388" s="139">
        <v>2018</v>
      </c>
      <c r="B2388" s="100" t="s">
        <v>188</v>
      </c>
      <c r="C2388" s="139" t="s">
        <v>3038</v>
      </c>
      <c r="D2388" s="139">
        <v>1005106</v>
      </c>
      <c r="E2388" s="139" t="s">
        <v>3039</v>
      </c>
      <c r="F2388" s="139">
        <v>32.766944000000002</v>
      </c>
      <c r="G2388" s="139">
        <v>-96.562776999999997</v>
      </c>
      <c r="H2388" s="139" t="s">
        <v>3040</v>
      </c>
      <c r="I2388" s="139" t="s">
        <v>3041</v>
      </c>
      <c r="J2388" s="139" t="s">
        <v>115</v>
      </c>
      <c r="K2388" s="139">
        <v>75182</v>
      </c>
      <c r="L2388" s="139" t="s">
        <v>1258</v>
      </c>
      <c r="M2388" s="139">
        <v>44</v>
      </c>
      <c r="N2388" s="139" t="s">
        <v>1054</v>
      </c>
    </row>
    <row r="2389" spans="1:14" ht="15.75" customHeight="1">
      <c r="A2389" s="139">
        <v>2018</v>
      </c>
      <c r="B2389" s="100" t="s">
        <v>188</v>
      </c>
      <c r="C2389" s="139" t="s">
        <v>3042</v>
      </c>
      <c r="D2389" s="139">
        <v>1013247</v>
      </c>
      <c r="E2389" s="139" t="s">
        <v>3043</v>
      </c>
      <c r="F2389" s="139">
        <v>32.62659</v>
      </c>
      <c r="G2389" s="139">
        <v>-96.852980000000002</v>
      </c>
      <c r="H2389" s="139" t="s">
        <v>3044</v>
      </c>
      <c r="I2389" s="139" t="s">
        <v>3045</v>
      </c>
      <c r="J2389" s="139" t="s">
        <v>115</v>
      </c>
      <c r="K2389" s="139">
        <v>75115</v>
      </c>
      <c r="L2389" s="139" t="s">
        <v>2363</v>
      </c>
      <c r="M2389" s="139">
        <v>20</v>
      </c>
      <c r="N2389" s="139" t="s">
        <v>1054</v>
      </c>
    </row>
    <row r="2390" spans="1:14" ht="15.75" customHeight="1">
      <c r="A2390" s="139">
        <v>2018</v>
      </c>
      <c r="B2390" s="100" t="s">
        <v>188</v>
      </c>
      <c r="C2390" s="139" t="s">
        <v>3046</v>
      </c>
      <c r="D2390" s="139">
        <v>1010891</v>
      </c>
      <c r="E2390" s="139" t="s">
        <v>3047</v>
      </c>
      <c r="F2390" s="139">
        <v>46.300367999999999</v>
      </c>
      <c r="G2390" s="139">
        <v>-120.015979</v>
      </c>
      <c r="H2390" s="139" t="s">
        <v>3048</v>
      </c>
      <c r="I2390" s="139" t="s">
        <v>3049</v>
      </c>
      <c r="J2390" s="139" t="s">
        <v>126</v>
      </c>
      <c r="K2390" s="139">
        <v>98944</v>
      </c>
      <c r="L2390" s="139" t="s">
        <v>3050</v>
      </c>
      <c r="M2390" s="139">
        <v>22</v>
      </c>
      <c r="N2390" s="139" t="s">
        <v>1054</v>
      </c>
    </row>
    <row r="2391" spans="1:14" ht="15.75" customHeight="1">
      <c r="A2391" s="139">
        <v>2018</v>
      </c>
      <c r="B2391" s="100" t="s">
        <v>188</v>
      </c>
      <c r="C2391" s="139" t="s">
        <v>3051</v>
      </c>
      <c r="D2391" s="139">
        <v>1002881</v>
      </c>
      <c r="E2391" s="139" t="s">
        <v>3052</v>
      </c>
      <c r="F2391" s="139">
        <v>36.398670000000003</v>
      </c>
      <c r="G2391" s="139">
        <v>-88.994010000000003</v>
      </c>
      <c r="H2391" s="139" t="s">
        <v>3053</v>
      </c>
      <c r="I2391" s="139" t="s">
        <v>3054</v>
      </c>
      <c r="J2391" s="139" t="s">
        <v>113</v>
      </c>
      <c r="K2391" s="139">
        <v>38281</v>
      </c>
      <c r="L2391" s="139" t="s">
        <v>3055</v>
      </c>
      <c r="M2391" s="139">
        <v>13</v>
      </c>
      <c r="N2391" s="139" t="s">
        <v>1127</v>
      </c>
    </row>
    <row r="2392" spans="1:14" ht="15.75" customHeight="1">
      <c r="A2392" s="139">
        <v>2018</v>
      </c>
      <c r="B2392" s="100" t="s">
        <v>188</v>
      </c>
      <c r="C2392" s="139" t="s">
        <v>3051</v>
      </c>
      <c r="D2392" s="139">
        <v>1013117</v>
      </c>
      <c r="E2392" s="139" t="s">
        <v>3056</v>
      </c>
      <c r="F2392" s="139">
        <v>32.579695200000003</v>
      </c>
      <c r="G2392" s="139">
        <v>-82.799419400000005</v>
      </c>
      <c r="H2392" s="139" t="s">
        <v>3057</v>
      </c>
      <c r="J2392" s="139" t="s">
        <v>28</v>
      </c>
      <c r="K2392" s="139">
        <v>31027</v>
      </c>
      <c r="L2392" s="139" t="s">
        <v>3055</v>
      </c>
      <c r="M2392" s="139">
        <v>18</v>
      </c>
      <c r="N2392" s="139" t="s">
        <v>1127</v>
      </c>
    </row>
    <row r="2393" spans="1:14" ht="15.75" customHeight="1">
      <c r="A2393" s="139">
        <v>2018</v>
      </c>
      <c r="B2393" s="100" t="s">
        <v>188</v>
      </c>
      <c r="C2393" s="139" t="s">
        <v>3051</v>
      </c>
      <c r="D2393" s="139">
        <v>1002960</v>
      </c>
      <c r="E2393" s="139" t="s">
        <v>3058</v>
      </c>
      <c r="F2393" s="139">
        <v>32.159139000000003</v>
      </c>
      <c r="G2393" s="139">
        <v>-90.256556000000003</v>
      </c>
      <c r="H2393" s="139" t="s">
        <v>3059</v>
      </c>
      <c r="I2393" s="139" t="s">
        <v>3060</v>
      </c>
      <c r="J2393" s="139" t="s">
        <v>65</v>
      </c>
      <c r="K2393" s="139">
        <v>39272</v>
      </c>
      <c r="L2393" s="139" t="s">
        <v>3055</v>
      </c>
      <c r="M2393" s="139">
        <v>26</v>
      </c>
      <c r="N2393" s="139" t="s">
        <v>1127</v>
      </c>
    </row>
    <row r="2394" spans="1:14" ht="15.75" customHeight="1">
      <c r="A2394" s="139">
        <v>2018</v>
      </c>
      <c r="B2394" s="100" t="s">
        <v>188</v>
      </c>
      <c r="C2394" s="139" t="s">
        <v>3051</v>
      </c>
      <c r="D2394" s="139">
        <v>1011551</v>
      </c>
      <c r="E2394" s="139" t="s">
        <v>3061</v>
      </c>
      <c r="F2394" s="139">
        <v>38.911056000000002</v>
      </c>
      <c r="G2394" s="139">
        <v>-87.016610999999997</v>
      </c>
      <c r="H2394" s="139" t="s">
        <v>3062</v>
      </c>
      <c r="I2394" s="139" t="s">
        <v>3063</v>
      </c>
      <c r="J2394" s="139" t="s">
        <v>39</v>
      </c>
      <c r="K2394" s="139">
        <v>47449</v>
      </c>
      <c r="L2394" s="139" t="s">
        <v>3055</v>
      </c>
      <c r="M2394" s="139">
        <v>12</v>
      </c>
      <c r="N2394" s="139" t="s">
        <v>1127</v>
      </c>
    </row>
    <row r="2395" spans="1:14" ht="15.75" customHeight="1">
      <c r="A2395" s="139">
        <v>2018</v>
      </c>
      <c r="B2395" s="100" t="s">
        <v>188</v>
      </c>
      <c r="C2395" s="139" t="s">
        <v>3051</v>
      </c>
      <c r="D2395" s="139">
        <v>1006081</v>
      </c>
      <c r="E2395" s="139" t="s">
        <v>3064</v>
      </c>
      <c r="F2395" s="139">
        <v>38.731960999999998</v>
      </c>
      <c r="G2395" s="139">
        <v>-84.407213999999996</v>
      </c>
      <c r="H2395" s="139" t="s">
        <v>3065</v>
      </c>
      <c r="I2395" s="139" t="s">
        <v>3066</v>
      </c>
      <c r="J2395" s="139" t="s">
        <v>47</v>
      </c>
      <c r="K2395" s="139">
        <v>41006</v>
      </c>
      <c r="L2395" s="139" t="s">
        <v>3055</v>
      </c>
      <c r="M2395" s="139">
        <v>19</v>
      </c>
      <c r="N2395" s="139" t="s">
        <v>1127</v>
      </c>
    </row>
    <row r="2396" spans="1:14" ht="15.75" customHeight="1">
      <c r="A2396" s="139">
        <v>2018</v>
      </c>
      <c r="B2396" s="100" t="s">
        <v>188</v>
      </c>
      <c r="C2396" s="139" t="s">
        <v>3051</v>
      </c>
      <c r="D2396" s="139">
        <v>1013363</v>
      </c>
      <c r="E2396" s="139" t="s">
        <v>3067</v>
      </c>
      <c r="F2396" s="139">
        <v>30.21489</v>
      </c>
      <c r="G2396" s="139">
        <v>-97.300780000000003</v>
      </c>
      <c r="H2396" s="139" t="s">
        <v>3068</v>
      </c>
      <c r="I2396" s="139" t="s">
        <v>1137</v>
      </c>
      <c r="J2396" s="139" t="s">
        <v>115</v>
      </c>
      <c r="K2396" s="139">
        <v>78602</v>
      </c>
      <c r="M2396" s="139">
        <v>18</v>
      </c>
      <c r="N2396" s="139" t="s">
        <v>1054</v>
      </c>
    </row>
    <row r="2397" spans="1:14" ht="15.75" customHeight="1">
      <c r="A2397" s="139">
        <v>2018</v>
      </c>
      <c r="B2397" s="100" t="s">
        <v>188</v>
      </c>
      <c r="C2397" s="139" t="s">
        <v>3069</v>
      </c>
      <c r="D2397" s="139">
        <v>1001755</v>
      </c>
      <c r="E2397" s="139" t="s">
        <v>3070</v>
      </c>
      <c r="F2397" s="139">
        <v>41.282440000000001</v>
      </c>
      <c r="G2397" s="139">
        <v>-84.292089000000004</v>
      </c>
      <c r="H2397" s="139" t="s">
        <v>3071</v>
      </c>
      <c r="I2397" s="139" t="s">
        <v>3072</v>
      </c>
      <c r="J2397" s="139" t="s">
        <v>95</v>
      </c>
      <c r="K2397" s="139">
        <v>43512</v>
      </c>
      <c r="L2397" s="139" t="s">
        <v>3073</v>
      </c>
      <c r="M2397" s="139">
        <v>23</v>
      </c>
      <c r="N2397" s="139" t="s">
        <v>1054</v>
      </c>
    </row>
    <row r="2398" spans="1:14" ht="15.75" customHeight="1">
      <c r="A2398" s="139">
        <v>2018</v>
      </c>
      <c r="B2398" s="100" t="s">
        <v>188</v>
      </c>
      <c r="C2398" s="139" t="s">
        <v>3074</v>
      </c>
      <c r="D2398" s="139">
        <v>1007322</v>
      </c>
      <c r="E2398" s="139" t="s">
        <v>3075</v>
      </c>
      <c r="F2398" s="139">
        <v>39.593600000000002</v>
      </c>
      <c r="G2398" s="139">
        <v>-75.633700000000005</v>
      </c>
      <c r="H2398" s="139" t="s">
        <v>3076</v>
      </c>
      <c r="I2398" s="139" t="s">
        <v>3077</v>
      </c>
      <c r="J2398" s="139" t="s">
        <v>23</v>
      </c>
      <c r="K2398" s="139">
        <v>19706</v>
      </c>
      <c r="L2398" s="139" t="s">
        <v>3078</v>
      </c>
      <c r="M2398" s="139">
        <v>7909</v>
      </c>
      <c r="N2398" s="139" t="s">
        <v>3079</v>
      </c>
    </row>
    <row r="2399" spans="1:14" ht="15.75" customHeight="1">
      <c r="A2399" s="139">
        <v>2018</v>
      </c>
      <c r="B2399" s="100" t="s">
        <v>188</v>
      </c>
      <c r="C2399" s="139" t="s">
        <v>3080</v>
      </c>
      <c r="D2399" s="139">
        <v>1006444</v>
      </c>
      <c r="E2399" s="139" t="s">
        <v>3081</v>
      </c>
      <c r="F2399" s="139">
        <v>32.362642999999998</v>
      </c>
      <c r="G2399" s="139">
        <v>-95.280179000000004</v>
      </c>
      <c r="H2399" s="139" t="s">
        <v>3082</v>
      </c>
      <c r="I2399" s="139" t="s">
        <v>2136</v>
      </c>
      <c r="J2399" s="139" t="s">
        <v>115</v>
      </c>
      <c r="K2399" s="139">
        <v>75702</v>
      </c>
      <c r="L2399" s="139" t="s">
        <v>3083</v>
      </c>
      <c r="M2399" s="139">
        <v>4293</v>
      </c>
      <c r="N2399" s="139" t="s">
        <v>1306</v>
      </c>
    </row>
    <row r="2400" spans="1:14" ht="15.75" customHeight="1">
      <c r="A2400" s="139">
        <v>2018</v>
      </c>
      <c r="B2400" s="100" t="s">
        <v>188</v>
      </c>
      <c r="C2400" s="139" t="s">
        <v>3084</v>
      </c>
      <c r="D2400" s="139">
        <v>1005211</v>
      </c>
      <c r="E2400" s="139" t="s">
        <v>3085</v>
      </c>
      <c r="F2400" s="139">
        <v>33.656807000000001</v>
      </c>
      <c r="G2400" s="139">
        <v>-84.423124000000001</v>
      </c>
      <c r="H2400" s="139" t="s">
        <v>3086</v>
      </c>
      <c r="I2400" s="139" t="s">
        <v>3087</v>
      </c>
      <c r="J2400" s="139" t="s">
        <v>28</v>
      </c>
      <c r="K2400" s="139">
        <v>30354</v>
      </c>
      <c r="L2400" s="139" t="s">
        <v>3088</v>
      </c>
      <c r="M2400" s="139">
        <v>44</v>
      </c>
      <c r="N2400" s="139" t="s">
        <v>1054</v>
      </c>
    </row>
    <row r="2401" spans="1:14" ht="15.75" customHeight="1">
      <c r="A2401" s="139">
        <v>2018</v>
      </c>
      <c r="B2401" s="100" t="s">
        <v>188</v>
      </c>
      <c r="C2401" s="139" t="s">
        <v>3089</v>
      </c>
      <c r="D2401" s="139">
        <v>1011309</v>
      </c>
      <c r="E2401" s="139" t="s">
        <v>3090</v>
      </c>
      <c r="F2401" s="139">
        <v>33.809722000000001</v>
      </c>
      <c r="G2401" s="139">
        <v>-80.915278000000001</v>
      </c>
      <c r="H2401" s="139" t="s">
        <v>3091</v>
      </c>
      <c r="I2401" s="139" t="s">
        <v>3092</v>
      </c>
      <c r="J2401" s="139" t="s">
        <v>107</v>
      </c>
      <c r="K2401" s="139">
        <v>29160</v>
      </c>
      <c r="L2401" s="139" t="s">
        <v>3093</v>
      </c>
      <c r="M2401" s="139">
        <v>7</v>
      </c>
      <c r="N2401" s="139" t="s">
        <v>1054</v>
      </c>
    </row>
    <row r="2402" spans="1:14" ht="15.75" customHeight="1">
      <c r="A2402" s="139">
        <v>2018</v>
      </c>
      <c r="B2402" s="100" t="s">
        <v>188</v>
      </c>
      <c r="C2402" s="139" t="s">
        <v>3094</v>
      </c>
      <c r="D2402" s="139">
        <v>1010700</v>
      </c>
      <c r="E2402" s="139" t="s">
        <v>3095</v>
      </c>
      <c r="F2402" s="139">
        <v>17.714908000000001</v>
      </c>
      <c r="G2402" s="139">
        <v>-64.776133000000002</v>
      </c>
      <c r="H2402" s="139" t="s">
        <v>3096</v>
      </c>
      <c r="I2402" s="139" t="s">
        <v>3097</v>
      </c>
      <c r="J2402" s="139" t="s">
        <v>3098</v>
      </c>
      <c r="K2402" s="139">
        <v>850</v>
      </c>
      <c r="L2402" s="139" t="s">
        <v>3099</v>
      </c>
      <c r="M2402" s="139">
        <v>75</v>
      </c>
      <c r="N2402" s="139" t="s">
        <v>1127</v>
      </c>
    </row>
    <row r="2403" spans="1:14" ht="15.75" customHeight="1">
      <c r="A2403" s="139">
        <v>2018</v>
      </c>
      <c r="B2403" s="100" t="s">
        <v>188</v>
      </c>
      <c r="C2403" s="139" t="s">
        <v>3100</v>
      </c>
      <c r="D2403" s="139">
        <v>1010607</v>
      </c>
      <c r="E2403" s="139" t="s">
        <v>3101</v>
      </c>
      <c r="F2403" s="139">
        <v>33.588611</v>
      </c>
      <c r="G2403" s="139">
        <v>-102.262778</v>
      </c>
      <c r="H2403" s="139" t="s">
        <v>3102</v>
      </c>
      <c r="I2403" s="139" t="s">
        <v>3103</v>
      </c>
      <c r="J2403" s="139" t="s">
        <v>115</v>
      </c>
      <c r="K2403" s="139">
        <v>79336</v>
      </c>
      <c r="L2403" s="139" t="s">
        <v>1520</v>
      </c>
      <c r="M2403" s="139">
        <v>23</v>
      </c>
      <c r="N2403" s="139" t="s">
        <v>1054</v>
      </c>
    </row>
    <row r="2404" spans="1:14" ht="15.75" customHeight="1">
      <c r="A2404" s="139">
        <v>2018</v>
      </c>
      <c r="B2404" s="100" t="s">
        <v>188</v>
      </c>
      <c r="C2404" s="139" t="s">
        <v>3104</v>
      </c>
      <c r="D2404" s="139">
        <v>1007936</v>
      </c>
      <c r="E2404" s="139" t="s">
        <v>3105</v>
      </c>
      <c r="F2404" s="139">
        <v>35.951943999999997</v>
      </c>
      <c r="G2404" s="139">
        <v>-101.87388900000001</v>
      </c>
      <c r="H2404" s="139" t="s">
        <v>3106</v>
      </c>
      <c r="I2404" s="139" t="s">
        <v>3107</v>
      </c>
      <c r="J2404" s="139" t="s">
        <v>115</v>
      </c>
      <c r="K2404" s="139">
        <v>79086</v>
      </c>
      <c r="L2404" s="139" t="s">
        <v>2965</v>
      </c>
      <c r="M2404" s="139">
        <v>7333</v>
      </c>
      <c r="N2404" s="139" t="s">
        <v>1745</v>
      </c>
    </row>
    <row r="2405" spans="1:14" ht="15.75" customHeight="1">
      <c r="A2405" s="139">
        <v>2018</v>
      </c>
      <c r="B2405" s="100" t="s">
        <v>188</v>
      </c>
      <c r="C2405" s="139" t="s">
        <v>3108</v>
      </c>
      <c r="D2405" s="139">
        <v>1000229</v>
      </c>
      <c r="E2405" s="139" t="s">
        <v>3109</v>
      </c>
      <c r="F2405" s="139">
        <v>35.8628</v>
      </c>
      <c r="G2405" s="139">
        <v>-76.783100000000005</v>
      </c>
      <c r="H2405" s="139" t="s">
        <v>3110</v>
      </c>
      <c r="I2405" s="139" t="s">
        <v>3111</v>
      </c>
      <c r="J2405" s="139" t="s">
        <v>89</v>
      </c>
      <c r="K2405" s="139">
        <v>27962</v>
      </c>
      <c r="L2405" s="139" t="s">
        <v>2987</v>
      </c>
      <c r="M2405" s="139">
        <v>7758</v>
      </c>
      <c r="N2405" s="139" t="s">
        <v>1253</v>
      </c>
    </row>
    <row r="2406" spans="1:14" ht="15.75" customHeight="1">
      <c r="A2406" s="139">
        <v>2018</v>
      </c>
      <c r="B2406" s="100" t="s">
        <v>188</v>
      </c>
      <c r="C2406" s="139" t="s">
        <v>3112</v>
      </c>
      <c r="D2406" s="139">
        <v>1005706</v>
      </c>
      <c r="E2406" s="139" t="s">
        <v>3113</v>
      </c>
      <c r="F2406" s="139">
        <v>41.4908</v>
      </c>
      <c r="G2406" s="139">
        <v>-78.676699999999997</v>
      </c>
      <c r="H2406" s="139" t="s">
        <v>3114</v>
      </c>
      <c r="I2406" s="139" t="s">
        <v>3115</v>
      </c>
      <c r="J2406" s="139" t="s">
        <v>103</v>
      </c>
      <c r="K2406" s="139">
        <v>15845</v>
      </c>
      <c r="L2406" s="139" t="s">
        <v>2987</v>
      </c>
      <c r="M2406" s="139">
        <v>707</v>
      </c>
      <c r="N2406" s="139" t="s">
        <v>1448</v>
      </c>
    </row>
    <row r="2407" spans="1:14" ht="15.75" customHeight="1">
      <c r="A2407" s="139">
        <v>2018</v>
      </c>
      <c r="B2407" s="100" t="s">
        <v>188</v>
      </c>
      <c r="C2407" s="139" t="s">
        <v>3116</v>
      </c>
      <c r="D2407" s="139">
        <v>1010991</v>
      </c>
      <c r="E2407" s="139" t="s">
        <v>3117</v>
      </c>
      <c r="F2407" s="139">
        <v>40.768388999999999</v>
      </c>
      <c r="G2407" s="139">
        <v>-87.152693999999997</v>
      </c>
      <c r="H2407" s="139" t="s">
        <v>3118</v>
      </c>
      <c r="I2407" s="139" t="s">
        <v>3119</v>
      </c>
      <c r="J2407" s="139" t="s">
        <v>39</v>
      </c>
      <c r="K2407" s="139">
        <v>47977</v>
      </c>
      <c r="L2407" s="139" t="s">
        <v>3015</v>
      </c>
      <c r="M2407" s="139">
        <v>13</v>
      </c>
      <c r="N2407" s="139" t="s">
        <v>1054</v>
      </c>
    </row>
    <row r="2408" spans="1:14" ht="15.75" customHeight="1">
      <c r="A2408" s="139">
        <v>2018</v>
      </c>
      <c r="B2408" s="100" t="s">
        <v>188</v>
      </c>
      <c r="C2408" s="139" t="s">
        <v>3120</v>
      </c>
      <c r="D2408" s="139">
        <v>1007426</v>
      </c>
      <c r="E2408" s="139" t="s">
        <v>3121</v>
      </c>
      <c r="F2408" s="139">
        <v>41.776940000000003</v>
      </c>
      <c r="G2408" s="139">
        <v>-72.608779999999996</v>
      </c>
      <c r="H2408" s="139" t="s">
        <v>3122</v>
      </c>
      <c r="I2408" s="139" t="s">
        <v>3123</v>
      </c>
      <c r="J2408" s="139" t="s">
        <v>20</v>
      </c>
      <c r="K2408" s="139">
        <v>6108</v>
      </c>
      <c r="L2408" s="139" t="s">
        <v>3010</v>
      </c>
      <c r="M2408" s="139">
        <v>10</v>
      </c>
      <c r="N2408" s="139" t="s">
        <v>1054</v>
      </c>
    </row>
    <row r="2409" spans="1:14" ht="15.75" customHeight="1">
      <c r="A2409" s="139">
        <v>2018</v>
      </c>
      <c r="B2409" s="100" t="s">
        <v>188</v>
      </c>
      <c r="C2409" s="139" t="s">
        <v>3124</v>
      </c>
      <c r="D2409" s="139">
        <v>1003607</v>
      </c>
      <c r="E2409" s="139" t="s">
        <v>3125</v>
      </c>
      <c r="F2409" s="139">
        <v>45.463430000000002</v>
      </c>
      <c r="G2409" s="139">
        <v>-91.088769999999997</v>
      </c>
      <c r="H2409" s="139" t="s">
        <v>3126</v>
      </c>
      <c r="I2409" s="139" t="s">
        <v>3127</v>
      </c>
      <c r="J2409" s="139" t="s">
        <v>132</v>
      </c>
      <c r="K2409" s="139">
        <v>54848</v>
      </c>
      <c r="L2409" s="139" t="s">
        <v>3010</v>
      </c>
      <c r="M2409" s="139">
        <v>18</v>
      </c>
      <c r="N2409" s="139" t="s">
        <v>1054</v>
      </c>
    </row>
    <row r="2410" spans="1:14" ht="15.75" customHeight="1">
      <c r="A2410" s="139">
        <v>2018</v>
      </c>
      <c r="B2410" s="100" t="s">
        <v>188</v>
      </c>
      <c r="C2410" s="139" t="s">
        <v>3128</v>
      </c>
      <c r="D2410" s="139">
        <v>1005648</v>
      </c>
      <c r="E2410" s="139" t="s">
        <v>3129</v>
      </c>
      <c r="F2410" s="139">
        <v>36.757277000000002</v>
      </c>
      <c r="G2410" s="139">
        <v>-119.69830899999999</v>
      </c>
      <c r="H2410" s="139" t="s">
        <v>2194</v>
      </c>
      <c r="I2410" s="139" t="s">
        <v>2195</v>
      </c>
      <c r="J2410" s="139" t="s">
        <v>15</v>
      </c>
      <c r="K2410" s="139">
        <v>93727</v>
      </c>
      <c r="L2410" s="139" t="s">
        <v>3130</v>
      </c>
      <c r="M2410" s="139">
        <v>24</v>
      </c>
      <c r="N2410" s="139" t="s">
        <v>1054</v>
      </c>
    </row>
    <row r="2411" spans="1:14" ht="15.75" customHeight="1">
      <c r="A2411" s="139">
        <v>2018</v>
      </c>
      <c r="B2411" s="100" t="s">
        <v>188</v>
      </c>
      <c r="C2411" s="139" t="s">
        <v>3131</v>
      </c>
      <c r="D2411" s="139">
        <v>1004895</v>
      </c>
      <c r="E2411" s="139" t="s">
        <v>3132</v>
      </c>
      <c r="F2411" s="139">
        <v>42.987129000000003</v>
      </c>
      <c r="G2411" s="139">
        <v>-82.440657999999999</v>
      </c>
      <c r="H2411" s="139" t="s">
        <v>3009</v>
      </c>
      <c r="I2411" s="139" t="s">
        <v>2335</v>
      </c>
      <c r="J2411" s="139" t="s">
        <v>61</v>
      </c>
      <c r="K2411" s="139">
        <v>48060</v>
      </c>
      <c r="L2411" s="139" t="s">
        <v>2987</v>
      </c>
      <c r="M2411" s="139">
        <v>41</v>
      </c>
      <c r="N2411" s="139" t="s">
        <v>1054</v>
      </c>
    </row>
    <row r="2412" spans="1:14" ht="15.75" customHeight="1">
      <c r="A2412" s="139">
        <v>2018</v>
      </c>
      <c r="B2412" s="100" t="s">
        <v>188</v>
      </c>
      <c r="C2412" s="139" t="s">
        <v>3133</v>
      </c>
      <c r="D2412" s="139">
        <v>1002962</v>
      </c>
      <c r="E2412" s="139" t="s">
        <v>3134</v>
      </c>
      <c r="F2412" s="139">
        <v>40.480305999999999</v>
      </c>
      <c r="G2412" s="139">
        <v>-96.541416999999996</v>
      </c>
      <c r="H2412" s="139" t="s">
        <v>3135</v>
      </c>
      <c r="I2412" s="139" t="s">
        <v>3136</v>
      </c>
      <c r="J2412" s="139" t="s">
        <v>73</v>
      </c>
      <c r="K2412" s="139">
        <v>68301</v>
      </c>
      <c r="L2412" s="139" t="s">
        <v>3137</v>
      </c>
      <c r="M2412" s="139">
        <v>55</v>
      </c>
      <c r="N2412" s="139" t="s">
        <v>1133</v>
      </c>
    </row>
    <row r="2413" spans="1:14" ht="15.75" customHeight="1">
      <c r="A2413" s="139">
        <v>2018</v>
      </c>
      <c r="B2413" s="100" t="s">
        <v>188</v>
      </c>
      <c r="C2413" s="139" t="s">
        <v>3138</v>
      </c>
      <c r="D2413" s="139">
        <v>1005565</v>
      </c>
      <c r="E2413" s="139" t="s">
        <v>3139</v>
      </c>
      <c r="F2413" s="139">
        <v>34.196770000000001</v>
      </c>
      <c r="G2413" s="139">
        <v>-119.168423</v>
      </c>
      <c r="H2413" s="139" t="s">
        <v>3140</v>
      </c>
      <c r="I2413" s="139" t="s">
        <v>2474</v>
      </c>
      <c r="J2413" s="139" t="s">
        <v>15</v>
      </c>
      <c r="K2413" s="139">
        <v>93030</v>
      </c>
      <c r="L2413" s="139" t="s">
        <v>3141</v>
      </c>
      <c r="M2413" s="139">
        <v>43</v>
      </c>
      <c r="N2413" s="139" t="s">
        <v>1054</v>
      </c>
    </row>
    <row r="2414" spans="1:14" ht="15.75" customHeight="1">
      <c r="A2414" s="139">
        <v>2018</v>
      </c>
      <c r="B2414" s="100" t="s">
        <v>188</v>
      </c>
      <c r="C2414" s="139" t="s">
        <v>3142</v>
      </c>
      <c r="D2414" s="139">
        <v>1004792</v>
      </c>
      <c r="E2414" s="139" t="s">
        <v>3143</v>
      </c>
      <c r="F2414" s="139">
        <v>38.271521999999997</v>
      </c>
      <c r="G2414" s="139">
        <v>-95.237414000000001</v>
      </c>
      <c r="H2414" s="139" t="s">
        <v>3144</v>
      </c>
      <c r="I2414" s="139" t="s">
        <v>3145</v>
      </c>
      <c r="J2414" s="139" t="s">
        <v>44</v>
      </c>
      <c r="K2414" s="139">
        <v>66032</v>
      </c>
      <c r="L2414" s="139" t="s">
        <v>3146</v>
      </c>
      <c r="M2414" s="139">
        <v>30</v>
      </c>
      <c r="N2414" s="139" t="s">
        <v>1054</v>
      </c>
    </row>
    <row r="2415" spans="1:14" ht="15.75" customHeight="1">
      <c r="A2415" s="139">
        <v>2018</v>
      </c>
      <c r="B2415" s="100" t="s">
        <v>188</v>
      </c>
      <c r="C2415" s="139" t="s">
        <v>3147</v>
      </c>
      <c r="D2415" s="139">
        <v>1006818</v>
      </c>
      <c r="E2415" s="139" t="s">
        <v>3148</v>
      </c>
      <c r="F2415" s="139">
        <v>40.47166</v>
      </c>
      <c r="G2415" s="139">
        <v>-75.766999999999996</v>
      </c>
      <c r="H2415" s="139" t="s">
        <v>3149</v>
      </c>
      <c r="I2415" s="139" t="s">
        <v>3150</v>
      </c>
      <c r="J2415" s="139" t="s">
        <v>103</v>
      </c>
      <c r="K2415" s="139">
        <v>19536</v>
      </c>
      <c r="L2415" s="139" t="s">
        <v>3151</v>
      </c>
      <c r="M2415" s="139">
        <v>71</v>
      </c>
      <c r="N2415" s="139" t="s">
        <v>2062</v>
      </c>
    </row>
    <row r="2416" spans="1:14" ht="15.75" customHeight="1">
      <c r="A2416" s="139">
        <v>2018</v>
      </c>
      <c r="B2416" s="100" t="s">
        <v>188</v>
      </c>
      <c r="C2416" s="139" t="s">
        <v>3152</v>
      </c>
      <c r="D2416" s="139">
        <v>1006146</v>
      </c>
      <c r="E2416" s="139" t="s">
        <v>3153</v>
      </c>
      <c r="F2416" s="139">
        <v>64.671449999999993</v>
      </c>
      <c r="G2416" s="139">
        <v>-147.04920000000001</v>
      </c>
      <c r="H2416" s="139" t="s">
        <v>3154</v>
      </c>
      <c r="I2416" s="139" t="s">
        <v>3155</v>
      </c>
      <c r="J2416" s="139" t="s">
        <v>6</v>
      </c>
      <c r="K2416" s="139">
        <v>99702</v>
      </c>
      <c r="M2416" s="139">
        <v>1750</v>
      </c>
      <c r="N2416" s="139" t="s">
        <v>1054</v>
      </c>
    </row>
    <row r="2417" spans="1:14" ht="15.75" customHeight="1">
      <c r="A2417" s="139">
        <v>2018</v>
      </c>
      <c r="B2417" s="100" t="s">
        <v>188</v>
      </c>
      <c r="C2417" s="139" t="s">
        <v>3156</v>
      </c>
      <c r="D2417" s="139">
        <v>1005527</v>
      </c>
      <c r="E2417" s="139" t="s">
        <v>3157</v>
      </c>
      <c r="F2417" s="139">
        <v>45.158700000000003</v>
      </c>
      <c r="G2417" s="139">
        <v>-85.129199999999997</v>
      </c>
      <c r="H2417" s="139" t="s">
        <v>3158</v>
      </c>
      <c r="I2417" s="139" t="s">
        <v>3159</v>
      </c>
      <c r="J2417" s="139" t="s">
        <v>61</v>
      </c>
      <c r="K2417" s="139">
        <v>49727</v>
      </c>
      <c r="L2417" s="139" t="s">
        <v>3160</v>
      </c>
      <c r="M2417" s="139">
        <v>148</v>
      </c>
      <c r="N2417" s="139" t="s">
        <v>1054</v>
      </c>
    </row>
    <row r="2418" spans="1:14" ht="15.75" customHeight="1">
      <c r="A2418" s="139">
        <v>2018</v>
      </c>
      <c r="B2418" s="100" t="s">
        <v>188</v>
      </c>
      <c r="C2418" s="139" t="s">
        <v>3161</v>
      </c>
      <c r="D2418" s="139">
        <v>1002262</v>
      </c>
      <c r="E2418" s="139" t="s">
        <v>3162</v>
      </c>
      <c r="F2418" s="139">
        <v>35.326729999999998</v>
      </c>
      <c r="G2418" s="139">
        <v>-81.624669999999995</v>
      </c>
      <c r="H2418" s="139" t="s">
        <v>1470</v>
      </c>
      <c r="I2418" s="139" t="s">
        <v>2784</v>
      </c>
      <c r="J2418" s="139" t="s">
        <v>89</v>
      </c>
      <c r="K2418" s="139">
        <v>28150</v>
      </c>
      <c r="L2418" s="139" t="s">
        <v>3163</v>
      </c>
      <c r="M2418" s="139">
        <v>44</v>
      </c>
      <c r="N2418" s="139" t="s">
        <v>1050</v>
      </c>
    </row>
    <row r="2419" spans="1:14" ht="15.75" customHeight="1">
      <c r="A2419" s="139">
        <v>2018</v>
      </c>
      <c r="B2419" s="100" t="s">
        <v>188</v>
      </c>
      <c r="C2419" s="139" t="s">
        <v>3164</v>
      </c>
      <c r="D2419" s="139">
        <v>1003954</v>
      </c>
      <c r="E2419" s="139" t="s">
        <v>3165</v>
      </c>
      <c r="F2419" s="139">
        <v>42.067880000000002</v>
      </c>
      <c r="G2419" s="139">
        <v>-97.387659999999997</v>
      </c>
      <c r="H2419" s="139" t="s">
        <v>3166</v>
      </c>
      <c r="I2419" s="139" t="s">
        <v>1214</v>
      </c>
      <c r="J2419" s="139" t="s">
        <v>73</v>
      </c>
      <c r="K2419" s="139">
        <v>68701</v>
      </c>
      <c r="L2419" s="139" t="s">
        <v>3167</v>
      </c>
      <c r="M2419" s="139">
        <v>39</v>
      </c>
      <c r="N2419" s="139" t="s">
        <v>1127</v>
      </c>
    </row>
    <row r="2420" spans="1:14" ht="15.75" customHeight="1">
      <c r="A2420" s="139">
        <v>2018</v>
      </c>
      <c r="B2420" s="100" t="s">
        <v>188</v>
      </c>
      <c r="C2420" s="139" t="s">
        <v>3168</v>
      </c>
      <c r="D2420" s="139">
        <v>1001672</v>
      </c>
      <c r="E2420" s="139" t="s">
        <v>3169</v>
      </c>
      <c r="F2420" s="139">
        <v>40.993180000000002</v>
      </c>
      <c r="G2420" s="139">
        <v>-80.347040000000007</v>
      </c>
      <c r="H2420" s="139" t="s">
        <v>3019</v>
      </c>
      <c r="I2420" s="139" t="s">
        <v>3170</v>
      </c>
      <c r="J2420" s="139" t="s">
        <v>103</v>
      </c>
      <c r="K2420" s="139">
        <v>16101</v>
      </c>
      <c r="L2420" s="139" t="s">
        <v>3171</v>
      </c>
      <c r="M2420" s="139">
        <v>20</v>
      </c>
      <c r="N2420" s="139" t="s">
        <v>1054</v>
      </c>
    </row>
    <row r="2421" spans="1:14" ht="15.75" customHeight="1">
      <c r="A2421" s="139">
        <v>2018</v>
      </c>
      <c r="B2421" s="100" t="s">
        <v>188</v>
      </c>
      <c r="C2421" s="139" t="s">
        <v>3172</v>
      </c>
      <c r="D2421" s="139">
        <v>1001911</v>
      </c>
      <c r="E2421" s="139" t="s">
        <v>3173</v>
      </c>
      <c r="F2421" s="139">
        <v>30.34761</v>
      </c>
      <c r="G2421" s="139">
        <v>-96.074610000000007</v>
      </c>
      <c r="H2421" s="139" t="s">
        <v>3174</v>
      </c>
      <c r="I2421" s="139" t="s">
        <v>3175</v>
      </c>
      <c r="J2421" s="139" t="s">
        <v>115</v>
      </c>
      <c r="K2421" s="139">
        <v>77868</v>
      </c>
      <c r="L2421" s="139" t="s">
        <v>3171</v>
      </c>
      <c r="M2421" s="139">
        <v>32</v>
      </c>
      <c r="N2421" s="139" t="s">
        <v>1054</v>
      </c>
    </row>
    <row r="2422" spans="1:14" ht="15.75" customHeight="1">
      <c r="A2422" s="139">
        <v>2018</v>
      </c>
      <c r="B2422" s="100" t="s">
        <v>188</v>
      </c>
      <c r="C2422" s="139" t="s">
        <v>3176</v>
      </c>
      <c r="D2422" s="139">
        <v>1006236</v>
      </c>
      <c r="E2422" s="139" t="s">
        <v>3177</v>
      </c>
      <c r="F2422" s="139">
        <v>33.798099999999998</v>
      </c>
      <c r="G2422" s="139">
        <v>-84.325936999999996</v>
      </c>
      <c r="H2422" s="139" t="s">
        <v>3178</v>
      </c>
      <c r="I2422" s="139" t="s">
        <v>3179</v>
      </c>
      <c r="J2422" s="139" t="s">
        <v>28</v>
      </c>
      <c r="K2422" s="139">
        <v>30322</v>
      </c>
      <c r="L2422" s="139" t="s">
        <v>3180</v>
      </c>
      <c r="M2422" s="139">
        <v>34</v>
      </c>
      <c r="N2422" s="139" t="s">
        <v>1054</v>
      </c>
    </row>
    <row r="2423" spans="1:14" ht="15.75" customHeight="1">
      <c r="A2423" s="139">
        <v>2018</v>
      </c>
      <c r="B2423" s="100" t="s">
        <v>188</v>
      </c>
      <c r="C2423" s="139" t="s">
        <v>3181</v>
      </c>
      <c r="D2423" s="139">
        <v>1003141</v>
      </c>
      <c r="E2423" s="139" t="s">
        <v>3182</v>
      </c>
      <c r="F2423" s="139">
        <v>39.136124000000002</v>
      </c>
      <c r="G2423" s="139">
        <v>-85.955720999999997</v>
      </c>
      <c r="H2423" s="139" t="s">
        <v>1406</v>
      </c>
      <c r="I2423" s="139" t="s">
        <v>3183</v>
      </c>
      <c r="J2423" s="139" t="s">
        <v>39</v>
      </c>
      <c r="K2423" s="139">
        <v>47201</v>
      </c>
      <c r="L2423" s="139" t="s">
        <v>3184</v>
      </c>
      <c r="M2423" s="139">
        <v>13</v>
      </c>
      <c r="N2423" s="139" t="s">
        <v>1054</v>
      </c>
    </row>
    <row r="2424" spans="1:14" ht="15.75" customHeight="1">
      <c r="A2424" s="139">
        <v>2018</v>
      </c>
      <c r="B2424" s="100" t="s">
        <v>188</v>
      </c>
      <c r="C2424" s="139" t="s">
        <v>3185</v>
      </c>
      <c r="D2424" s="139">
        <v>1011683</v>
      </c>
      <c r="E2424" s="139" t="s">
        <v>3186</v>
      </c>
      <c r="F2424" s="139">
        <v>44.548299999999998</v>
      </c>
      <c r="G2424" s="139">
        <v>-122.91967</v>
      </c>
      <c r="H2424" s="139" t="s">
        <v>415</v>
      </c>
      <c r="I2424" s="139" t="s">
        <v>3187</v>
      </c>
      <c r="J2424" s="139" t="s">
        <v>100</v>
      </c>
      <c r="K2424" s="139">
        <v>97355</v>
      </c>
      <c r="L2424" s="139" t="s">
        <v>3188</v>
      </c>
      <c r="M2424" s="139">
        <v>16</v>
      </c>
      <c r="N2424" s="139" t="s">
        <v>1054</v>
      </c>
    </row>
    <row r="2425" spans="1:14" ht="15.75" customHeight="1">
      <c r="A2425" s="139">
        <v>2018</v>
      </c>
      <c r="B2425" s="100" t="s">
        <v>188</v>
      </c>
      <c r="C2425" s="139" t="s">
        <v>3189</v>
      </c>
      <c r="D2425" s="139">
        <v>1003951</v>
      </c>
      <c r="E2425" s="139" t="s">
        <v>3190</v>
      </c>
      <c r="F2425" s="139">
        <v>27.962140000000002</v>
      </c>
      <c r="G2425" s="139">
        <v>-82.381157999999999</v>
      </c>
      <c r="H2425" s="139" t="s">
        <v>3191</v>
      </c>
      <c r="I2425" s="139" t="s">
        <v>3192</v>
      </c>
      <c r="J2425" s="139" t="s">
        <v>26</v>
      </c>
      <c r="K2425" s="139">
        <v>33619</v>
      </c>
      <c r="L2425" s="139" t="s">
        <v>3193</v>
      </c>
      <c r="M2425" s="139">
        <v>44</v>
      </c>
      <c r="N2425" s="139" t="s">
        <v>2062</v>
      </c>
    </row>
    <row r="2426" spans="1:14" ht="15.75" customHeight="1">
      <c r="A2426" s="139">
        <v>2018</v>
      </c>
      <c r="B2426" s="100" t="s">
        <v>188</v>
      </c>
      <c r="C2426" s="139" t="s">
        <v>3194</v>
      </c>
      <c r="D2426" s="139">
        <v>1001622</v>
      </c>
      <c r="E2426" s="139" t="s">
        <v>3195</v>
      </c>
      <c r="F2426" s="139">
        <v>40.244366999999997</v>
      </c>
      <c r="G2426" s="139">
        <v>-118.391093</v>
      </c>
      <c r="H2426" s="139" t="s">
        <v>3196</v>
      </c>
      <c r="I2426" s="139" t="s">
        <v>3197</v>
      </c>
      <c r="J2426" s="139" t="s">
        <v>76</v>
      </c>
      <c r="K2426" s="139">
        <v>89419</v>
      </c>
      <c r="L2426" s="139" t="s">
        <v>3198</v>
      </c>
      <c r="M2426" s="139">
        <v>20</v>
      </c>
      <c r="N2426" s="139" t="s">
        <v>1054</v>
      </c>
    </row>
    <row r="2427" spans="1:14" ht="15.75" customHeight="1">
      <c r="A2427" s="139">
        <v>2018</v>
      </c>
      <c r="B2427" s="100" t="s">
        <v>188</v>
      </c>
      <c r="C2427" s="139" t="s">
        <v>3199</v>
      </c>
      <c r="D2427" s="139">
        <v>1001623</v>
      </c>
      <c r="E2427" s="139" t="s">
        <v>3200</v>
      </c>
      <c r="F2427" s="139">
        <v>43.949739999999998</v>
      </c>
      <c r="G2427" s="139">
        <v>-117.372147</v>
      </c>
      <c r="H2427" s="139" t="s">
        <v>3201</v>
      </c>
      <c r="I2427" s="139" t="s">
        <v>3202</v>
      </c>
      <c r="J2427" s="139" t="s">
        <v>100</v>
      </c>
      <c r="K2427" s="139">
        <v>97918</v>
      </c>
      <c r="L2427" s="139" t="s">
        <v>3198</v>
      </c>
      <c r="M2427" s="139">
        <v>15</v>
      </c>
      <c r="N2427" s="139" t="s">
        <v>1054</v>
      </c>
    </row>
    <row r="2428" spans="1:14" ht="15.75" customHeight="1">
      <c r="A2428" s="139">
        <v>2018</v>
      </c>
      <c r="B2428" s="100" t="s">
        <v>188</v>
      </c>
      <c r="C2428" s="139" t="s">
        <v>3203</v>
      </c>
      <c r="D2428" s="139">
        <v>1006120</v>
      </c>
      <c r="E2428" s="139" t="s">
        <v>3204</v>
      </c>
      <c r="F2428" s="139">
        <v>28.787500000000001</v>
      </c>
      <c r="G2428" s="139">
        <v>-95.943055999999999</v>
      </c>
      <c r="H2428" s="139" t="s">
        <v>3205</v>
      </c>
      <c r="I2428" s="139" t="s">
        <v>3206</v>
      </c>
      <c r="J2428" s="139" t="s">
        <v>115</v>
      </c>
      <c r="K2428" s="139">
        <v>77414</v>
      </c>
      <c r="L2428" s="139" t="s">
        <v>3207</v>
      </c>
      <c r="M2428" s="139">
        <v>20</v>
      </c>
      <c r="N2428" s="139" t="s">
        <v>1054</v>
      </c>
    </row>
    <row r="2429" spans="1:14" ht="15.75" customHeight="1">
      <c r="A2429" s="139">
        <v>2018</v>
      </c>
      <c r="B2429" s="100" t="s">
        <v>188</v>
      </c>
      <c r="C2429" s="139" t="s">
        <v>3208</v>
      </c>
      <c r="D2429" s="139">
        <v>1008014</v>
      </c>
      <c r="E2429" s="139" t="s">
        <v>3209</v>
      </c>
      <c r="F2429" s="139">
        <v>32.388015000000003</v>
      </c>
      <c r="G2429" s="139">
        <v>-90.900203000000005</v>
      </c>
      <c r="H2429" s="139" t="s">
        <v>3210</v>
      </c>
      <c r="I2429" s="139" t="s">
        <v>3211</v>
      </c>
      <c r="J2429" s="139" t="s">
        <v>65</v>
      </c>
      <c r="K2429" s="139">
        <v>39183</v>
      </c>
      <c r="L2429" s="139" t="s">
        <v>3212</v>
      </c>
      <c r="M2429" s="139">
        <v>211</v>
      </c>
      <c r="N2429" s="139" t="s">
        <v>1745</v>
      </c>
    </row>
    <row r="2430" spans="1:14" ht="15.75" customHeight="1">
      <c r="A2430" s="139">
        <v>2018</v>
      </c>
      <c r="B2430" s="100" t="s">
        <v>188</v>
      </c>
      <c r="C2430" s="139" t="s">
        <v>3213</v>
      </c>
      <c r="D2430" s="139">
        <v>1007882</v>
      </c>
      <c r="E2430" s="139" t="s">
        <v>3214</v>
      </c>
      <c r="F2430" s="139">
        <v>40.6111</v>
      </c>
      <c r="G2430" s="139">
        <v>-80.630832999999996</v>
      </c>
      <c r="H2430" s="139" t="s">
        <v>3215</v>
      </c>
      <c r="I2430" s="139" t="s">
        <v>1168</v>
      </c>
      <c r="J2430" s="139" t="s">
        <v>129</v>
      </c>
      <c r="K2430" s="139">
        <v>26050</v>
      </c>
      <c r="L2430" s="139" t="s">
        <v>3212</v>
      </c>
      <c r="M2430" s="139">
        <v>421</v>
      </c>
      <c r="N2430" s="139" t="s">
        <v>1745</v>
      </c>
    </row>
    <row r="2431" spans="1:14" ht="15.75" customHeight="1">
      <c r="A2431" s="139">
        <v>2018</v>
      </c>
      <c r="B2431" s="100" t="s">
        <v>188</v>
      </c>
      <c r="C2431" s="139" t="s">
        <v>3216</v>
      </c>
      <c r="D2431" s="139">
        <v>1005037</v>
      </c>
      <c r="E2431" s="139" t="s">
        <v>3217</v>
      </c>
      <c r="F2431" s="139">
        <v>42.600079999999998</v>
      </c>
      <c r="G2431" s="139">
        <v>-72.378380000000007</v>
      </c>
      <c r="H2431" s="139" t="s">
        <v>3218</v>
      </c>
      <c r="I2431" s="139" t="s">
        <v>1407</v>
      </c>
      <c r="J2431" s="139" t="s">
        <v>58</v>
      </c>
      <c r="K2431" s="139">
        <v>1344</v>
      </c>
      <c r="L2431" s="139" t="s">
        <v>3219</v>
      </c>
      <c r="M2431" s="139">
        <v>22</v>
      </c>
      <c r="N2431" s="139" t="s">
        <v>1054</v>
      </c>
    </row>
    <row r="2432" spans="1:14" ht="15.75" customHeight="1">
      <c r="A2432" s="139">
        <v>2018</v>
      </c>
      <c r="B2432" s="100" t="s">
        <v>188</v>
      </c>
      <c r="C2432" s="139" t="s">
        <v>3220</v>
      </c>
      <c r="D2432" s="139">
        <v>1004500</v>
      </c>
      <c r="E2432" s="139" t="s">
        <v>3221</v>
      </c>
      <c r="F2432" s="139">
        <v>34.766300000000001</v>
      </c>
      <c r="G2432" s="139">
        <v>-87.890501</v>
      </c>
      <c r="H2432" s="139" t="s">
        <v>2755</v>
      </c>
      <c r="I2432" s="139" t="s">
        <v>3222</v>
      </c>
      <c r="J2432" s="139" t="s">
        <v>3</v>
      </c>
      <c r="K2432" s="139">
        <v>35616</v>
      </c>
      <c r="L2432" s="139" t="s">
        <v>3223</v>
      </c>
      <c r="M2432" s="139">
        <v>38</v>
      </c>
      <c r="N2432" s="139" t="s">
        <v>1054</v>
      </c>
    </row>
    <row r="2433" spans="1:14" ht="15.75" customHeight="1">
      <c r="A2433" s="139">
        <v>2018</v>
      </c>
      <c r="B2433" s="100" t="s">
        <v>188</v>
      </c>
      <c r="C2433" s="139" t="s">
        <v>3224</v>
      </c>
      <c r="D2433" s="139">
        <v>1003501</v>
      </c>
      <c r="E2433" s="139" t="s">
        <v>3225</v>
      </c>
      <c r="F2433" s="139">
        <v>34.221569000000002</v>
      </c>
      <c r="G2433" s="139">
        <v>-91.907405999999995</v>
      </c>
      <c r="H2433" s="139" t="s">
        <v>3226</v>
      </c>
      <c r="I2433" s="139" t="s">
        <v>1327</v>
      </c>
      <c r="J2433" s="139" t="s">
        <v>12</v>
      </c>
      <c r="K2433" s="139">
        <v>71601</v>
      </c>
      <c r="L2433" s="139" t="s">
        <v>2115</v>
      </c>
      <c r="M2433" s="139">
        <v>4505</v>
      </c>
      <c r="N2433" s="139" t="s">
        <v>1253</v>
      </c>
    </row>
    <row r="2434" spans="1:14" ht="15.75" customHeight="1">
      <c r="A2434" s="139">
        <v>2018</v>
      </c>
      <c r="B2434" s="100" t="s">
        <v>188</v>
      </c>
      <c r="C2434" s="139" t="s">
        <v>3227</v>
      </c>
      <c r="D2434" s="139">
        <v>1004345</v>
      </c>
      <c r="E2434" s="139" t="s">
        <v>3228</v>
      </c>
      <c r="F2434" s="139">
        <v>40.156959000000001</v>
      </c>
      <c r="G2434" s="139">
        <v>-85.417417999999998</v>
      </c>
      <c r="H2434" s="139" t="s">
        <v>1891</v>
      </c>
      <c r="I2434" s="139" t="s">
        <v>1892</v>
      </c>
      <c r="J2434" s="139" t="s">
        <v>39</v>
      </c>
      <c r="K2434" s="139">
        <v>47302</v>
      </c>
      <c r="L2434" s="139" t="s">
        <v>3229</v>
      </c>
      <c r="M2434" s="139">
        <v>20</v>
      </c>
      <c r="N2434" s="139" t="s">
        <v>2062</v>
      </c>
    </row>
    <row r="2435" spans="1:14" ht="15.75" customHeight="1">
      <c r="A2435" s="139">
        <v>2018</v>
      </c>
      <c r="B2435" s="100" t="s">
        <v>188</v>
      </c>
      <c r="C2435" s="139" t="s">
        <v>3230</v>
      </c>
      <c r="D2435" s="139">
        <v>1004989</v>
      </c>
      <c r="E2435" s="139" t="s">
        <v>3231</v>
      </c>
      <c r="F2435" s="139">
        <v>40.031874999999999</v>
      </c>
      <c r="G2435" s="139">
        <v>-95.233000000000004</v>
      </c>
      <c r="H2435" s="139" t="s">
        <v>3232</v>
      </c>
      <c r="I2435" s="139" t="s">
        <v>3233</v>
      </c>
      <c r="J2435" s="139" t="s">
        <v>68</v>
      </c>
      <c r="K2435" s="139">
        <v>64451</v>
      </c>
      <c r="L2435" s="139" t="s">
        <v>3229</v>
      </c>
      <c r="M2435" s="139">
        <v>3</v>
      </c>
      <c r="N2435" s="139" t="s">
        <v>2062</v>
      </c>
    </row>
    <row r="2436" spans="1:14" ht="15.75" customHeight="1">
      <c r="A2436" s="139">
        <v>2018</v>
      </c>
      <c r="B2436" s="100" t="s">
        <v>188</v>
      </c>
      <c r="C2436" s="139" t="s">
        <v>3234</v>
      </c>
      <c r="D2436" s="139">
        <v>1007643</v>
      </c>
      <c r="E2436" s="139" t="s">
        <v>3235</v>
      </c>
      <c r="F2436" s="139">
        <v>30.484916999999999</v>
      </c>
      <c r="G2436" s="139">
        <v>-91.173919999999995</v>
      </c>
      <c r="H2436" s="139" t="s">
        <v>3236</v>
      </c>
      <c r="I2436" s="139" t="s">
        <v>3237</v>
      </c>
      <c r="J2436" s="139" t="s">
        <v>50</v>
      </c>
      <c r="K2436" s="139">
        <v>70805</v>
      </c>
      <c r="L2436" s="139" t="s">
        <v>1924</v>
      </c>
      <c r="M2436" s="139">
        <v>15422</v>
      </c>
      <c r="N2436" s="139" t="s">
        <v>3238</v>
      </c>
    </row>
    <row r="2437" spans="1:14" ht="15.75" customHeight="1">
      <c r="A2437" s="139">
        <v>2018</v>
      </c>
      <c r="B2437" s="100" t="s">
        <v>188</v>
      </c>
      <c r="C2437" s="139" t="s">
        <v>3239</v>
      </c>
      <c r="D2437" s="139">
        <v>1007542</v>
      </c>
      <c r="E2437" s="139" t="s">
        <v>3240</v>
      </c>
      <c r="F2437" s="139">
        <v>29.739339999999999</v>
      </c>
      <c r="G2437" s="139">
        <v>-95.022403999999995</v>
      </c>
      <c r="H2437" s="139" t="s">
        <v>3241</v>
      </c>
      <c r="I2437" s="139" t="s">
        <v>1087</v>
      </c>
      <c r="J2437" s="139" t="s">
        <v>115</v>
      </c>
      <c r="K2437" s="139">
        <v>77520</v>
      </c>
      <c r="L2437" s="139" t="s">
        <v>1924</v>
      </c>
      <c r="M2437" s="139">
        <v>26868</v>
      </c>
      <c r="N2437" s="139" t="s">
        <v>3238</v>
      </c>
    </row>
    <row r="2438" spans="1:14" ht="15.75" customHeight="1">
      <c r="A2438" s="139">
        <v>2018</v>
      </c>
      <c r="B2438" s="100" t="s">
        <v>188</v>
      </c>
      <c r="C2438" s="139" t="s">
        <v>3242</v>
      </c>
      <c r="D2438" s="139">
        <v>1003484</v>
      </c>
      <c r="E2438" s="139" t="s">
        <v>3243</v>
      </c>
      <c r="F2438" s="139">
        <v>30.552014</v>
      </c>
      <c r="G2438" s="139">
        <v>-91.178516999999999</v>
      </c>
      <c r="H2438" s="139" t="s">
        <v>3236</v>
      </c>
      <c r="I2438" s="139" t="s">
        <v>3237</v>
      </c>
      <c r="J2438" s="139" t="s">
        <v>50</v>
      </c>
      <c r="K2438" s="139">
        <v>70807</v>
      </c>
      <c r="L2438" s="139" t="s">
        <v>1924</v>
      </c>
      <c r="M2438" s="139">
        <v>46</v>
      </c>
      <c r="N2438" s="139" t="s">
        <v>1054</v>
      </c>
    </row>
    <row r="2439" spans="1:14" ht="15.75" customHeight="1">
      <c r="A2439" s="139">
        <v>2018</v>
      </c>
      <c r="B2439" s="100" t="s">
        <v>188</v>
      </c>
      <c r="C2439" s="139" t="s">
        <v>3244</v>
      </c>
      <c r="D2439" s="139">
        <v>1006801</v>
      </c>
      <c r="E2439" s="139" t="s">
        <v>3245</v>
      </c>
      <c r="F2439" s="139">
        <v>30.560138999999999</v>
      </c>
      <c r="G2439" s="139">
        <v>-91.205500000000001</v>
      </c>
      <c r="H2439" s="139" t="s">
        <v>3236</v>
      </c>
      <c r="I2439" s="139" t="s">
        <v>3246</v>
      </c>
      <c r="J2439" s="139" t="s">
        <v>50</v>
      </c>
      <c r="K2439" s="139">
        <v>70807</v>
      </c>
      <c r="L2439" s="139" t="s">
        <v>1924</v>
      </c>
      <c r="M2439" s="139">
        <v>124</v>
      </c>
      <c r="N2439" s="139" t="s">
        <v>1054</v>
      </c>
    </row>
    <row r="2440" spans="1:14" ht="15.75" customHeight="1">
      <c r="A2440" s="139">
        <v>2018</v>
      </c>
      <c r="B2440" s="100" t="s">
        <v>188</v>
      </c>
      <c r="C2440" s="139" t="s">
        <v>3247</v>
      </c>
      <c r="D2440" s="139">
        <v>1006274</v>
      </c>
      <c r="E2440" s="139" t="s">
        <v>3248</v>
      </c>
      <c r="F2440" s="139">
        <v>29.874199999999998</v>
      </c>
      <c r="G2440" s="139">
        <v>-94.912199999999999</v>
      </c>
      <c r="H2440" s="139" t="s">
        <v>3249</v>
      </c>
      <c r="I2440" s="139" t="s">
        <v>2872</v>
      </c>
      <c r="J2440" s="139" t="s">
        <v>115</v>
      </c>
      <c r="K2440" s="139">
        <v>77580</v>
      </c>
      <c r="L2440" s="139" t="s">
        <v>1924</v>
      </c>
      <c r="M2440" s="139">
        <v>44</v>
      </c>
      <c r="N2440" s="139" t="s">
        <v>1054</v>
      </c>
    </row>
    <row r="2441" spans="1:14" ht="15.75" customHeight="1">
      <c r="A2441" s="139">
        <v>2018</v>
      </c>
      <c r="B2441" s="100" t="s">
        <v>188</v>
      </c>
      <c r="C2441" s="139" t="s">
        <v>3250</v>
      </c>
      <c r="D2441" s="139">
        <v>1006068</v>
      </c>
      <c r="E2441" s="139" t="s">
        <v>3251</v>
      </c>
      <c r="F2441" s="139">
        <v>41.416699999999999</v>
      </c>
      <c r="G2441" s="139">
        <v>-88.183300000000003</v>
      </c>
      <c r="H2441" s="139" t="s">
        <v>3252</v>
      </c>
      <c r="I2441" s="139" t="s">
        <v>3253</v>
      </c>
      <c r="J2441" s="139" t="s">
        <v>36</v>
      </c>
      <c r="K2441" s="139">
        <v>60410</v>
      </c>
      <c r="L2441" s="139" t="s">
        <v>1924</v>
      </c>
      <c r="M2441" s="139">
        <v>6578</v>
      </c>
      <c r="N2441" s="139" t="s">
        <v>1306</v>
      </c>
    </row>
    <row r="2442" spans="1:14" ht="15.75" customHeight="1">
      <c r="A2442" s="139">
        <v>2018</v>
      </c>
      <c r="B2442" s="100" t="s">
        <v>188</v>
      </c>
      <c r="C2442" s="139" t="s">
        <v>3254</v>
      </c>
      <c r="D2442" s="139">
        <v>1005464</v>
      </c>
      <c r="E2442" s="139" t="s">
        <v>3255</v>
      </c>
      <c r="F2442" s="139">
        <v>42.251130000000003</v>
      </c>
      <c r="G2442" s="139">
        <v>-83.629347999999993</v>
      </c>
      <c r="H2442" s="139" t="s">
        <v>3256</v>
      </c>
      <c r="I2442" s="139" t="s">
        <v>3257</v>
      </c>
      <c r="J2442" s="139" t="s">
        <v>61</v>
      </c>
      <c r="K2442" s="139">
        <v>48197</v>
      </c>
      <c r="L2442" s="139" t="s">
        <v>3258</v>
      </c>
      <c r="M2442" s="139">
        <v>21</v>
      </c>
      <c r="N2442" s="139" t="s">
        <v>1054</v>
      </c>
    </row>
    <row r="2443" spans="1:14" ht="15.75" customHeight="1">
      <c r="A2443" s="139">
        <v>2018</v>
      </c>
      <c r="B2443" s="100" t="s">
        <v>188</v>
      </c>
      <c r="C2443" s="139" t="s">
        <v>3259</v>
      </c>
      <c r="D2443" s="139">
        <v>1001963</v>
      </c>
      <c r="E2443" s="139" t="s">
        <v>3260</v>
      </c>
      <c r="F2443" s="139">
        <v>40.273220000000002</v>
      </c>
      <c r="G2443" s="139">
        <v>-79.895910000000001</v>
      </c>
      <c r="H2443" s="139" t="s">
        <v>3261</v>
      </c>
      <c r="I2443" s="139" t="s">
        <v>3262</v>
      </c>
      <c r="J2443" s="139" t="s">
        <v>103</v>
      </c>
      <c r="K2443" s="139">
        <v>15088</v>
      </c>
      <c r="L2443" s="139" t="s">
        <v>3263</v>
      </c>
      <c r="M2443" s="139">
        <v>17</v>
      </c>
      <c r="N2443" s="139" t="s">
        <v>1054</v>
      </c>
    </row>
    <row r="2444" spans="1:14" ht="15.75" customHeight="1">
      <c r="A2444" s="139">
        <v>2018</v>
      </c>
      <c r="B2444" s="100" t="s">
        <v>188</v>
      </c>
      <c r="C2444" s="139" t="s">
        <v>3264</v>
      </c>
      <c r="D2444" s="139">
        <v>1000622</v>
      </c>
      <c r="E2444" s="139" t="s">
        <v>3265</v>
      </c>
      <c r="F2444" s="139">
        <v>34.7288</v>
      </c>
      <c r="G2444" s="139">
        <v>-81.137299999999996</v>
      </c>
      <c r="H2444" s="139" t="s">
        <v>1187</v>
      </c>
      <c r="I2444" s="139" t="s">
        <v>3266</v>
      </c>
      <c r="J2444" s="139" t="s">
        <v>107</v>
      </c>
      <c r="K2444" s="139">
        <v>29706</v>
      </c>
      <c r="L2444" s="139" t="s">
        <v>3163</v>
      </c>
      <c r="M2444" s="139">
        <v>8</v>
      </c>
      <c r="N2444" s="139" t="s">
        <v>1050</v>
      </c>
    </row>
    <row r="2445" spans="1:14" ht="15.75" customHeight="1">
      <c r="A2445" s="139">
        <v>2018</v>
      </c>
      <c r="B2445" s="100" t="s">
        <v>188</v>
      </c>
      <c r="C2445" s="139" t="s">
        <v>3267</v>
      </c>
      <c r="D2445" s="139">
        <v>1002322</v>
      </c>
      <c r="E2445" s="139" t="s">
        <v>3268</v>
      </c>
      <c r="F2445" s="139">
        <v>35.756169999999997</v>
      </c>
      <c r="G2445" s="139">
        <v>-80.280950000000004</v>
      </c>
      <c r="H2445" s="139" t="s">
        <v>3092</v>
      </c>
      <c r="I2445" s="139" t="s">
        <v>2682</v>
      </c>
      <c r="J2445" s="139" t="s">
        <v>89</v>
      </c>
      <c r="K2445" s="139">
        <v>27292</v>
      </c>
      <c r="L2445" s="139" t="s">
        <v>3163</v>
      </c>
      <c r="M2445" s="139">
        <v>19</v>
      </c>
      <c r="N2445" s="139" t="s">
        <v>1050</v>
      </c>
    </row>
    <row r="2446" spans="1:14" ht="15.75" customHeight="1">
      <c r="A2446" s="139">
        <v>2018</v>
      </c>
      <c r="B2446" s="100" t="s">
        <v>188</v>
      </c>
      <c r="C2446" s="139" t="s">
        <v>3269</v>
      </c>
      <c r="D2446" s="139">
        <v>1013287</v>
      </c>
      <c r="E2446" s="139" t="s">
        <v>3270</v>
      </c>
      <c r="F2446" s="139">
        <v>41.417720000000003</v>
      </c>
      <c r="G2446" s="139">
        <v>-95.031819999999996</v>
      </c>
      <c r="H2446" s="139" t="s">
        <v>3271</v>
      </c>
      <c r="I2446" s="139" t="s">
        <v>1387</v>
      </c>
      <c r="J2446" s="139" t="s">
        <v>42</v>
      </c>
      <c r="K2446" s="139">
        <v>50022</v>
      </c>
      <c r="L2446" s="139" t="s">
        <v>3272</v>
      </c>
      <c r="M2446" s="139">
        <v>47</v>
      </c>
      <c r="N2446" s="139" t="s">
        <v>1054</v>
      </c>
    </row>
    <row r="2447" spans="1:14" ht="15.75" customHeight="1">
      <c r="A2447" s="139">
        <v>2018</v>
      </c>
      <c r="B2447" s="100" t="s">
        <v>188</v>
      </c>
      <c r="C2447" s="139" t="s">
        <v>3273</v>
      </c>
      <c r="D2447" s="139">
        <v>1010648</v>
      </c>
      <c r="E2447" s="139" t="s">
        <v>3274</v>
      </c>
      <c r="F2447" s="139">
        <v>29.632439999999999</v>
      </c>
      <c r="G2447" s="139">
        <v>-95.402479999999997</v>
      </c>
      <c r="H2447" s="139" t="s">
        <v>3275</v>
      </c>
      <c r="I2447" s="139" t="s">
        <v>1087</v>
      </c>
      <c r="J2447" s="139" t="s">
        <v>115</v>
      </c>
      <c r="K2447" s="139">
        <v>77045</v>
      </c>
      <c r="L2447" s="139" t="s">
        <v>3171</v>
      </c>
      <c r="M2447" s="139">
        <v>7</v>
      </c>
      <c r="N2447" s="139" t="s">
        <v>1054</v>
      </c>
    </row>
    <row r="2448" spans="1:14" ht="15.75" customHeight="1">
      <c r="A2448" s="139">
        <v>2018</v>
      </c>
      <c r="B2448" s="100" t="s">
        <v>188</v>
      </c>
      <c r="C2448" s="139" t="s">
        <v>3276</v>
      </c>
      <c r="D2448" s="139">
        <v>1004615</v>
      </c>
      <c r="E2448" s="139" t="s">
        <v>3277</v>
      </c>
      <c r="F2448" s="139">
        <v>41.045665999999997</v>
      </c>
      <c r="G2448" s="139">
        <v>-81.541763000000003</v>
      </c>
      <c r="H2448" s="139" t="s">
        <v>2303</v>
      </c>
      <c r="I2448" s="139" t="s">
        <v>2304</v>
      </c>
      <c r="J2448" s="139" t="s">
        <v>95</v>
      </c>
      <c r="K2448" s="139">
        <v>44301</v>
      </c>
      <c r="L2448" s="139" t="s">
        <v>3278</v>
      </c>
      <c r="M2448" s="139">
        <v>11</v>
      </c>
      <c r="N2448" s="139" t="s">
        <v>1054</v>
      </c>
    </row>
    <row r="2449" spans="1:14" ht="15.75" customHeight="1">
      <c r="A2449" s="139">
        <v>2018</v>
      </c>
      <c r="B2449" s="100" t="s">
        <v>188</v>
      </c>
      <c r="C2449" s="139" t="s">
        <v>3279</v>
      </c>
      <c r="D2449" s="139">
        <v>1004854</v>
      </c>
      <c r="E2449" s="139" t="s">
        <v>3280</v>
      </c>
      <c r="F2449" s="139">
        <v>41.255629999999996</v>
      </c>
      <c r="G2449" s="139">
        <v>-95.94435</v>
      </c>
      <c r="H2449" s="139" t="s">
        <v>3281</v>
      </c>
      <c r="I2449" s="139" t="s">
        <v>3282</v>
      </c>
      <c r="J2449" s="139" t="s">
        <v>73</v>
      </c>
      <c r="K2449" s="139">
        <v>68102</v>
      </c>
      <c r="L2449" s="139" t="s">
        <v>3283</v>
      </c>
      <c r="M2449" s="139">
        <v>36</v>
      </c>
      <c r="N2449" s="139" t="s">
        <v>1054</v>
      </c>
    </row>
    <row r="2450" spans="1:14" ht="15.75" customHeight="1">
      <c r="A2450" s="139">
        <v>2018</v>
      </c>
      <c r="B2450" s="100" t="s">
        <v>188</v>
      </c>
      <c r="C2450" s="139" t="s">
        <v>3284</v>
      </c>
      <c r="D2450" s="139">
        <v>1006814</v>
      </c>
      <c r="E2450" s="139" t="s">
        <v>3285</v>
      </c>
      <c r="F2450" s="139">
        <v>30.244779999999999</v>
      </c>
      <c r="G2450" s="139">
        <v>-93.288545999999997</v>
      </c>
      <c r="H2450" s="139" t="s">
        <v>2490</v>
      </c>
      <c r="I2450" s="139" t="s">
        <v>3286</v>
      </c>
      <c r="J2450" s="139" t="s">
        <v>50</v>
      </c>
      <c r="K2450" s="139">
        <v>70669</v>
      </c>
      <c r="L2450" s="139" t="s">
        <v>3207</v>
      </c>
      <c r="M2450" s="139">
        <v>65</v>
      </c>
      <c r="N2450" s="139" t="s">
        <v>1054</v>
      </c>
    </row>
    <row r="2451" spans="1:14" ht="15.75" customHeight="1">
      <c r="A2451" s="139">
        <v>2018</v>
      </c>
      <c r="B2451" s="100" t="s">
        <v>188</v>
      </c>
      <c r="C2451" s="139" t="s">
        <v>3287</v>
      </c>
      <c r="D2451" s="139">
        <v>1000634</v>
      </c>
      <c r="E2451" s="139" t="s">
        <v>3288</v>
      </c>
      <c r="F2451" s="139">
        <v>32.389246</v>
      </c>
      <c r="G2451" s="139">
        <v>-90.895446000000007</v>
      </c>
      <c r="H2451" s="139" t="s">
        <v>3289</v>
      </c>
      <c r="I2451" s="139" t="s">
        <v>3211</v>
      </c>
      <c r="J2451" s="139" t="s">
        <v>65</v>
      </c>
      <c r="K2451" s="139">
        <v>39183</v>
      </c>
      <c r="L2451" s="139" t="s">
        <v>3212</v>
      </c>
      <c r="M2451" s="139">
        <v>42</v>
      </c>
      <c r="N2451" s="139" t="s">
        <v>1054</v>
      </c>
    </row>
    <row r="2452" spans="1:14" ht="15.75" customHeight="1">
      <c r="A2452" s="139">
        <v>2018</v>
      </c>
      <c r="B2452" s="100" t="s">
        <v>188</v>
      </c>
      <c r="C2452" s="139" t="s">
        <v>3290</v>
      </c>
      <c r="D2452" s="139">
        <v>1006558</v>
      </c>
      <c r="E2452" s="139" t="s">
        <v>3291</v>
      </c>
      <c r="F2452" s="139">
        <v>39.521000000000001</v>
      </c>
      <c r="G2452" s="139">
        <v>-84.405019999999993</v>
      </c>
      <c r="H2452" s="139" t="s">
        <v>3292</v>
      </c>
      <c r="I2452" s="139" t="s">
        <v>3293</v>
      </c>
      <c r="J2452" s="139" t="s">
        <v>95</v>
      </c>
      <c r="K2452" s="139">
        <v>45042</v>
      </c>
      <c r="L2452" s="139" t="s">
        <v>3223</v>
      </c>
      <c r="M2452" s="139">
        <v>399</v>
      </c>
      <c r="N2452" s="139" t="s">
        <v>1054</v>
      </c>
    </row>
    <row r="2453" spans="1:14" ht="15.75" customHeight="1">
      <c r="A2453" s="139">
        <v>2018</v>
      </c>
      <c r="B2453" s="100" t="s">
        <v>188</v>
      </c>
      <c r="C2453" s="139" t="s">
        <v>3290</v>
      </c>
      <c r="D2453" s="139">
        <v>1011192</v>
      </c>
      <c r="E2453" s="139" t="s">
        <v>3294</v>
      </c>
      <c r="F2453" s="139">
        <v>37.785110000000003</v>
      </c>
      <c r="G2453" s="139">
        <v>-84.865409999999997</v>
      </c>
      <c r="H2453" s="139" t="s">
        <v>3295</v>
      </c>
      <c r="I2453" s="139" t="s">
        <v>3296</v>
      </c>
      <c r="J2453" s="139" t="s">
        <v>47</v>
      </c>
      <c r="K2453" s="139">
        <v>40330</v>
      </c>
      <c r="L2453" s="139" t="s">
        <v>3297</v>
      </c>
      <c r="M2453" s="139">
        <v>19</v>
      </c>
      <c r="N2453" s="139" t="s">
        <v>1054</v>
      </c>
    </row>
    <row r="2454" spans="1:14" ht="15.75" customHeight="1">
      <c r="A2454" s="139">
        <v>2018</v>
      </c>
      <c r="B2454" s="100" t="s">
        <v>188</v>
      </c>
      <c r="C2454" s="139" t="s">
        <v>3298</v>
      </c>
      <c r="D2454" s="139">
        <v>1004222</v>
      </c>
      <c r="F2454" s="139">
        <v>44.205278</v>
      </c>
      <c r="G2454" s="139">
        <v>-88.455026000000004</v>
      </c>
      <c r="H2454" s="139" t="s">
        <v>3299</v>
      </c>
      <c r="I2454" s="139" t="s">
        <v>2567</v>
      </c>
      <c r="J2454" s="139" t="s">
        <v>132</v>
      </c>
      <c r="K2454" s="139">
        <v>54952</v>
      </c>
      <c r="L2454" s="139" t="s">
        <v>3300</v>
      </c>
      <c r="M2454" s="139">
        <v>49</v>
      </c>
      <c r="N2454" s="139" t="s">
        <v>1054</v>
      </c>
    </row>
    <row r="2455" spans="1:14" ht="15.75" customHeight="1">
      <c r="A2455" s="139">
        <v>2018</v>
      </c>
      <c r="B2455" s="100" t="s">
        <v>188</v>
      </c>
      <c r="C2455" s="139" t="s">
        <v>3301</v>
      </c>
      <c r="D2455" s="139">
        <v>1010682</v>
      </c>
      <c r="E2455" s="139" t="s">
        <v>3302</v>
      </c>
      <c r="F2455" s="139">
        <v>44.060927</v>
      </c>
      <c r="G2455" s="139">
        <v>-123.179344</v>
      </c>
      <c r="H2455" s="139" t="s">
        <v>3303</v>
      </c>
      <c r="I2455" s="139" t="s">
        <v>3304</v>
      </c>
      <c r="J2455" s="139" t="s">
        <v>100</v>
      </c>
      <c r="K2455" s="139">
        <v>97402</v>
      </c>
      <c r="L2455" s="139" t="s">
        <v>1462</v>
      </c>
      <c r="M2455" s="139">
        <v>147</v>
      </c>
      <c r="N2455" s="139" t="s">
        <v>1054</v>
      </c>
    </row>
    <row r="2456" spans="1:14" ht="15.75" customHeight="1">
      <c r="A2456" s="139">
        <v>2018</v>
      </c>
      <c r="B2456" s="100" t="s">
        <v>188</v>
      </c>
      <c r="C2456" s="139" t="s">
        <v>3305</v>
      </c>
      <c r="D2456" s="139">
        <v>1001840</v>
      </c>
      <c r="E2456" s="139" t="s">
        <v>3306</v>
      </c>
      <c r="F2456" s="139">
        <v>45.628489999999999</v>
      </c>
      <c r="G2456" s="139">
        <v>-122.78125</v>
      </c>
      <c r="H2456" s="139" t="s">
        <v>3307</v>
      </c>
      <c r="I2456" s="139" t="s">
        <v>3308</v>
      </c>
      <c r="J2456" s="139" t="s">
        <v>100</v>
      </c>
      <c r="K2456" s="139">
        <v>97203</v>
      </c>
      <c r="L2456" s="139" t="s">
        <v>3309</v>
      </c>
      <c r="M2456" s="139">
        <v>57</v>
      </c>
      <c r="N2456" s="139" t="s">
        <v>1054</v>
      </c>
    </row>
    <row r="2457" spans="1:14" ht="15.75" customHeight="1">
      <c r="A2457" s="139">
        <v>2018</v>
      </c>
      <c r="B2457" s="100" t="s">
        <v>188</v>
      </c>
      <c r="C2457" s="139" t="s">
        <v>3310</v>
      </c>
      <c r="D2457" s="139">
        <v>1007000</v>
      </c>
      <c r="E2457" s="139" t="s">
        <v>3311</v>
      </c>
      <c r="F2457" s="139">
        <v>45.813904000000001</v>
      </c>
      <c r="G2457" s="139">
        <v>-108.433295</v>
      </c>
      <c r="H2457" s="139" t="s">
        <v>3312</v>
      </c>
      <c r="I2457" s="139" t="s">
        <v>2455</v>
      </c>
      <c r="J2457" s="139" t="s">
        <v>70</v>
      </c>
      <c r="K2457" s="139">
        <v>59103</v>
      </c>
      <c r="L2457" s="139" t="s">
        <v>1924</v>
      </c>
      <c r="M2457" s="139">
        <v>1584</v>
      </c>
      <c r="N2457" s="139" t="s">
        <v>1745</v>
      </c>
    </row>
    <row r="2458" spans="1:14" ht="15.75" customHeight="1">
      <c r="A2458" s="139">
        <v>2018</v>
      </c>
      <c r="B2458" s="100" t="s">
        <v>188</v>
      </c>
      <c r="C2458" s="139" t="s">
        <v>3313</v>
      </c>
      <c r="D2458" s="139">
        <v>1007959</v>
      </c>
      <c r="E2458" s="139" t="s">
        <v>3314</v>
      </c>
      <c r="F2458" s="139">
        <v>30.0639</v>
      </c>
      <c r="G2458" s="139">
        <v>-94.070300000000003</v>
      </c>
      <c r="H2458" s="139" t="s">
        <v>1923</v>
      </c>
      <c r="I2458" s="139" t="s">
        <v>3315</v>
      </c>
      <c r="J2458" s="139" t="s">
        <v>115</v>
      </c>
      <c r="K2458" s="139">
        <v>77701</v>
      </c>
      <c r="L2458" s="139" t="s">
        <v>1924</v>
      </c>
      <c r="M2458" s="139">
        <v>9658</v>
      </c>
      <c r="N2458" s="139" t="s">
        <v>3316</v>
      </c>
    </row>
    <row r="2459" spans="1:14" ht="15.75" customHeight="1">
      <c r="A2459" s="139">
        <v>2018</v>
      </c>
      <c r="B2459" s="100" t="s">
        <v>188</v>
      </c>
      <c r="C2459" s="139" t="s">
        <v>3317</v>
      </c>
      <c r="D2459" s="139">
        <v>1002357</v>
      </c>
      <c r="E2459" s="139" t="s">
        <v>3318</v>
      </c>
      <c r="F2459" s="139">
        <v>42.236421</v>
      </c>
      <c r="G2459" s="139">
        <v>-88.865399999999994</v>
      </c>
      <c r="H2459" s="139" t="s">
        <v>3319</v>
      </c>
      <c r="I2459" s="139" t="s">
        <v>3320</v>
      </c>
      <c r="J2459" s="139" t="s">
        <v>36</v>
      </c>
      <c r="K2459" s="139">
        <v>61008</v>
      </c>
      <c r="L2459" s="139" t="s">
        <v>3321</v>
      </c>
      <c r="M2459" s="139">
        <v>43</v>
      </c>
      <c r="N2459" s="139" t="s">
        <v>1054</v>
      </c>
    </row>
    <row r="2460" spans="1:14" ht="15.75" customHeight="1">
      <c r="A2460" s="139">
        <v>2018</v>
      </c>
      <c r="B2460" s="100" t="s">
        <v>188</v>
      </c>
      <c r="C2460" s="139" t="s">
        <v>3322</v>
      </c>
      <c r="D2460" s="139">
        <v>1005483</v>
      </c>
      <c r="E2460" s="139" t="s">
        <v>3323</v>
      </c>
      <c r="F2460" s="139">
        <v>42.655290000000001</v>
      </c>
      <c r="G2460" s="139">
        <v>-83.232380000000006</v>
      </c>
      <c r="H2460" s="139" t="s">
        <v>3324</v>
      </c>
      <c r="I2460" s="139" t="s">
        <v>3325</v>
      </c>
      <c r="J2460" s="139" t="s">
        <v>61</v>
      </c>
      <c r="K2460" s="139">
        <v>48326</v>
      </c>
      <c r="L2460" s="139" t="s">
        <v>3321</v>
      </c>
      <c r="M2460" s="139">
        <v>25</v>
      </c>
      <c r="N2460" s="139" t="s">
        <v>3326</v>
      </c>
    </row>
    <row r="2461" spans="1:14" ht="15.75" customHeight="1">
      <c r="A2461" s="139">
        <v>2018</v>
      </c>
      <c r="B2461" s="100" t="s">
        <v>188</v>
      </c>
      <c r="C2461" s="139" t="s">
        <v>3327</v>
      </c>
      <c r="D2461" s="139">
        <v>1005551</v>
      </c>
      <c r="E2461" s="139" t="s">
        <v>3328</v>
      </c>
      <c r="F2461" s="139">
        <v>42.371600000000001</v>
      </c>
      <c r="G2461" s="139">
        <v>-82.968800000000002</v>
      </c>
      <c r="H2461" s="139" t="s">
        <v>2954</v>
      </c>
      <c r="I2461" s="139" t="s">
        <v>3329</v>
      </c>
      <c r="J2461" s="139" t="s">
        <v>61</v>
      </c>
      <c r="K2461" s="139">
        <v>48215</v>
      </c>
      <c r="L2461" s="139" t="s">
        <v>3321</v>
      </c>
      <c r="M2461" s="139">
        <v>44</v>
      </c>
      <c r="N2461" s="139" t="s">
        <v>1054</v>
      </c>
    </row>
    <row r="2462" spans="1:14" ht="15.75" customHeight="1">
      <c r="A2462" s="139">
        <v>2018</v>
      </c>
      <c r="B2462" s="100" t="s">
        <v>188</v>
      </c>
      <c r="C2462" s="139" t="s">
        <v>3330</v>
      </c>
      <c r="D2462" s="139">
        <v>1005552</v>
      </c>
      <c r="E2462" s="139" t="s">
        <v>3331</v>
      </c>
      <c r="F2462" s="139">
        <v>40.461649000000001</v>
      </c>
      <c r="G2462" s="139">
        <v>-86.116825000000006</v>
      </c>
      <c r="H2462" s="139" t="s">
        <v>3332</v>
      </c>
      <c r="I2462" s="139" t="s">
        <v>1955</v>
      </c>
      <c r="J2462" s="139" t="s">
        <v>39</v>
      </c>
      <c r="K2462" s="139">
        <v>46904</v>
      </c>
      <c r="L2462" s="139" t="s">
        <v>3321</v>
      </c>
      <c r="M2462" s="139">
        <v>19</v>
      </c>
      <c r="N2462" s="139" t="s">
        <v>1054</v>
      </c>
    </row>
    <row r="2463" spans="1:14" ht="15.75" customHeight="1">
      <c r="A2463" s="139">
        <v>2018</v>
      </c>
      <c r="B2463" s="100" t="s">
        <v>188</v>
      </c>
      <c r="C2463" s="139" t="s">
        <v>3333</v>
      </c>
      <c r="D2463" s="139">
        <v>1007544</v>
      </c>
      <c r="E2463" s="139" t="s">
        <v>3334</v>
      </c>
      <c r="F2463" s="139">
        <v>40.459820000000001</v>
      </c>
      <c r="G2463" s="139">
        <v>-86.109399999999994</v>
      </c>
      <c r="H2463" s="139" t="s">
        <v>3332</v>
      </c>
      <c r="I2463" s="139" t="s">
        <v>1955</v>
      </c>
      <c r="J2463" s="139" t="s">
        <v>39</v>
      </c>
      <c r="K2463" s="139">
        <v>46902</v>
      </c>
      <c r="L2463" s="139" t="s">
        <v>3321</v>
      </c>
      <c r="M2463" s="139">
        <v>11</v>
      </c>
      <c r="N2463" s="139" t="s">
        <v>1054</v>
      </c>
    </row>
    <row r="2464" spans="1:14" ht="15.75" customHeight="1">
      <c r="A2464" s="139">
        <v>2018</v>
      </c>
      <c r="B2464" s="100" t="s">
        <v>188</v>
      </c>
      <c r="C2464" s="139" t="s">
        <v>3335</v>
      </c>
      <c r="D2464" s="139">
        <v>1007918</v>
      </c>
      <c r="E2464" s="139" t="s">
        <v>3336</v>
      </c>
      <c r="F2464" s="139">
        <v>42.569552000000002</v>
      </c>
      <c r="G2464" s="139">
        <v>-83.033733999999995</v>
      </c>
      <c r="H2464" s="139" t="s">
        <v>3337</v>
      </c>
      <c r="I2464" s="139" t="s">
        <v>3338</v>
      </c>
      <c r="J2464" s="139" t="s">
        <v>61</v>
      </c>
      <c r="K2464" s="139">
        <v>48312</v>
      </c>
      <c r="L2464" s="139" t="s">
        <v>3321</v>
      </c>
      <c r="M2464" s="139">
        <v>52</v>
      </c>
      <c r="N2464" s="139" t="s">
        <v>1054</v>
      </c>
    </row>
    <row r="2465" spans="1:14" ht="15.75" customHeight="1">
      <c r="A2465" s="139">
        <v>2018</v>
      </c>
      <c r="B2465" s="100" t="s">
        <v>188</v>
      </c>
      <c r="C2465" s="139" t="s">
        <v>3339</v>
      </c>
      <c r="D2465" s="139">
        <v>1001057</v>
      </c>
      <c r="E2465" s="139" t="s">
        <v>3340</v>
      </c>
      <c r="F2465" s="139">
        <v>42.565190000000001</v>
      </c>
      <c r="G2465" s="139">
        <v>-83.037710000000004</v>
      </c>
      <c r="H2465" s="139" t="s">
        <v>3341</v>
      </c>
      <c r="I2465" s="139" t="s">
        <v>3338</v>
      </c>
      <c r="J2465" s="139" t="s">
        <v>61</v>
      </c>
      <c r="K2465" s="139">
        <v>48321</v>
      </c>
      <c r="L2465" s="139" t="s">
        <v>3321</v>
      </c>
      <c r="M2465" s="139">
        <v>0</v>
      </c>
      <c r="N2465" s="139" t="s">
        <v>1054</v>
      </c>
    </row>
    <row r="2466" spans="1:14" ht="15.75" customHeight="1">
      <c r="A2466" s="139">
        <v>2018</v>
      </c>
      <c r="B2466" s="100" t="s">
        <v>188</v>
      </c>
      <c r="C2466" s="139" t="s">
        <v>3342</v>
      </c>
      <c r="D2466" s="139">
        <v>1005484</v>
      </c>
      <c r="E2466" s="139" t="s">
        <v>3343</v>
      </c>
      <c r="F2466" s="139">
        <v>42.555529999999997</v>
      </c>
      <c r="G2466" s="139">
        <v>-83.029390000000006</v>
      </c>
      <c r="H2466" s="139" t="s">
        <v>3341</v>
      </c>
      <c r="I2466" s="139" t="s">
        <v>3338</v>
      </c>
      <c r="J2466" s="139" t="s">
        <v>61</v>
      </c>
      <c r="K2466" s="139">
        <v>48312</v>
      </c>
      <c r="L2466" s="139" t="s">
        <v>3321</v>
      </c>
      <c r="M2466" s="139">
        <v>5</v>
      </c>
      <c r="N2466" s="139" t="s">
        <v>1054</v>
      </c>
    </row>
    <row r="2467" spans="1:14" ht="15.75" customHeight="1">
      <c r="A2467" s="139">
        <v>2018</v>
      </c>
      <c r="B2467" s="100" t="s">
        <v>188</v>
      </c>
      <c r="C2467" s="139" t="s">
        <v>3344</v>
      </c>
      <c r="D2467" s="139">
        <v>1005554</v>
      </c>
      <c r="E2467" s="139" t="s">
        <v>3345</v>
      </c>
      <c r="F2467" s="139">
        <v>41.695224000000003</v>
      </c>
      <c r="G2467" s="139">
        <v>-83.518833999999998</v>
      </c>
      <c r="H2467" s="139" t="s">
        <v>3346</v>
      </c>
      <c r="I2467" s="139" t="s">
        <v>3347</v>
      </c>
      <c r="J2467" s="139" t="s">
        <v>95</v>
      </c>
      <c r="K2467" s="139">
        <v>43608</v>
      </c>
      <c r="L2467" s="139" t="s">
        <v>3321</v>
      </c>
      <c r="M2467" s="139">
        <v>51</v>
      </c>
      <c r="N2467" s="139" t="s">
        <v>1054</v>
      </c>
    </row>
    <row r="2468" spans="1:14" ht="15.75" customHeight="1">
      <c r="A2468" s="139">
        <v>2018</v>
      </c>
      <c r="B2468" s="100" t="s">
        <v>188</v>
      </c>
      <c r="C2468" s="139" t="s">
        <v>3348</v>
      </c>
      <c r="D2468" s="139">
        <v>1005553</v>
      </c>
      <c r="E2468" s="139" t="s">
        <v>3349</v>
      </c>
      <c r="F2468" s="139">
        <v>42.461390000000002</v>
      </c>
      <c r="G2468" s="139">
        <v>-83.044600000000003</v>
      </c>
      <c r="H2468" s="139" t="s">
        <v>3350</v>
      </c>
      <c r="I2468" s="139" t="s">
        <v>3338</v>
      </c>
      <c r="J2468" s="139" t="s">
        <v>61</v>
      </c>
      <c r="K2468" s="139">
        <v>48091</v>
      </c>
      <c r="L2468" s="139" t="s">
        <v>3321</v>
      </c>
      <c r="M2468" s="139">
        <v>4</v>
      </c>
      <c r="N2468" s="139" t="s">
        <v>1054</v>
      </c>
    </row>
    <row r="2469" spans="1:14" ht="15.75" customHeight="1">
      <c r="A2469" s="139">
        <v>2018</v>
      </c>
      <c r="B2469" s="100" t="s">
        <v>188</v>
      </c>
      <c r="C2469" s="139" t="s">
        <v>3351</v>
      </c>
      <c r="D2469" s="139">
        <v>1005485</v>
      </c>
      <c r="E2469" s="139" t="s">
        <v>3352</v>
      </c>
      <c r="F2469" s="139">
        <v>42.455440000000003</v>
      </c>
      <c r="G2469" s="139">
        <v>-83.040948999999998</v>
      </c>
      <c r="H2469" s="139" t="s">
        <v>3350</v>
      </c>
      <c r="I2469" s="139" t="s">
        <v>3338</v>
      </c>
      <c r="J2469" s="139" t="s">
        <v>61</v>
      </c>
      <c r="K2469" s="139">
        <v>48091</v>
      </c>
      <c r="L2469" s="139" t="s">
        <v>3321</v>
      </c>
      <c r="M2469" s="139">
        <v>56</v>
      </c>
      <c r="N2469" s="139" t="s">
        <v>1054</v>
      </c>
    </row>
    <row r="2470" spans="1:14" ht="15.75" customHeight="1">
      <c r="A2470" s="139">
        <v>2018</v>
      </c>
      <c r="B2470" s="100" t="s">
        <v>188</v>
      </c>
      <c r="C2470" s="139" t="s">
        <v>3353</v>
      </c>
      <c r="D2470" s="139">
        <v>1005567</v>
      </c>
      <c r="E2470" s="139" t="s">
        <v>3354</v>
      </c>
      <c r="F2470" s="139">
        <v>42.450741999999998</v>
      </c>
      <c r="G2470" s="139">
        <v>-83.034594999999996</v>
      </c>
      <c r="H2470" s="139" t="s">
        <v>3355</v>
      </c>
      <c r="I2470" s="139" t="s">
        <v>3356</v>
      </c>
      <c r="J2470" s="139" t="s">
        <v>61</v>
      </c>
      <c r="K2470" s="139">
        <v>48091</v>
      </c>
      <c r="L2470" s="139" t="s">
        <v>3321</v>
      </c>
      <c r="M2470" s="139">
        <v>4</v>
      </c>
      <c r="N2470" s="139" t="s">
        <v>1054</v>
      </c>
    </row>
    <row r="2471" spans="1:14" ht="15.75" customHeight="1">
      <c r="A2471" s="139">
        <v>2018</v>
      </c>
      <c r="B2471" s="100" t="s">
        <v>188</v>
      </c>
      <c r="C2471" s="139" t="s">
        <v>3357</v>
      </c>
      <c r="D2471" s="139">
        <v>1007603</v>
      </c>
      <c r="E2471" s="139" t="s">
        <v>3358</v>
      </c>
      <c r="F2471" s="139">
        <v>45.107999999999997</v>
      </c>
      <c r="G2471" s="139">
        <v>-87.606999999999999</v>
      </c>
      <c r="H2471" s="139" t="s">
        <v>3359</v>
      </c>
      <c r="I2471" s="139" t="s">
        <v>3360</v>
      </c>
      <c r="J2471" s="139" t="s">
        <v>61</v>
      </c>
      <c r="K2471" s="139">
        <v>49858</v>
      </c>
      <c r="L2471" s="139" t="s">
        <v>3361</v>
      </c>
      <c r="M2471" s="139">
        <v>21</v>
      </c>
      <c r="N2471" s="139" t="s">
        <v>1054</v>
      </c>
    </row>
    <row r="2472" spans="1:14" ht="15.75" customHeight="1">
      <c r="A2472" s="139">
        <v>2018</v>
      </c>
      <c r="B2472" s="100" t="s">
        <v>188</v>
      </c>
      <c r="C2472" s="139" t="s">
        <v>3362</v>
      </c>
      <c r="D2472" s="139">
        <v>1006608</v>
      </c>
      <c r="E2472" s="139" t="s">
        <v>3363</v>
      </c>
      <c r="F2472" s="139">
        <v>43.308506999999999</v>
      </c>
      <c r="G2472" s="139">
        <v>-73.634808000000007</v>
      </c>
      <c r="H2472" s="139" t="s">
        <v>3364</v>
      </c>
      <c r="I2472" s="139" t="s">
        <v>3211</v>
      </c>
      <c r="J2472" s="139" t="s">
        <v>87</v>
      </c>
      <c r="K2472" s="139">
        <v>12801</v>
      </c>
      <c r="L2472" s="139" t="s">
        <v>3365</v>
      </c>
      <c r="M2472" s="139">
        <v>1658</v>
      </c>
      <c r="N2472" s="139" t="s">
        <v>1448</v>
      </c>
    </row>
    <row r="2473" spans="1:14" ht="15.75" customHeight="1">
      <c r="A2473" s="139">
        <v>2018</v>
      </c>
      <c r="B2473" s="100" t="s">
        <v>188</v>
      </c>
      <c r="C2473" s="139" t="s">
        <v>3366</v>
      </c>
      <c r="D2473" s="139">
        <v>1007548</v>
      </c>
      <c r="E2473" s="139" t="s">
        <v>3367</v>
      </c>
      <c r="F2473" s="139">
        <v>30.186143999999999</v>
      </c>
      <c r="G2473" s="139">
        <v>-93.331209000000001</v>
      </c>
      <c r="H2473" s="139" t="s">
        <v>3368</v>
      </c>
      <c r="I2473" s="139" t="s">
        <v>2190</v>
      </c>
      <c r="J2473" s="139" t="s">
        <v>50</v>
      </c>
      <c r="K2473" s="139">
        <v>70665</v>
      </c>
      <c r="L2473" s="139" t="s">
        <v>3369</v>
      </c>
      <c r="M2473" s="139">
        <v>56</v>
      </c>
      <c r="N2473" s="139" t="s">
        <v>1054</v>
      </c>
    </row>
    <row r="2474" spans="1:14" ht="15.75" customHeight="1">
      <c r="A2474" s="139">
        <v>2018</v>
      </c>
      <c r="B2474" s="100" t="s">
        <v>188</v>
      </c>
      <c r="C2474" s="139" t="s">
        <v>3370</v>
      </c>
      <c r="D2474" s="139">
        <v>1006856</v>
      </c>
      <c r="E2474" s="139" t="s">
        <v>3371</v>
      </c>
      <c r="F2474" s="139">
        <v>30.044944000000001</v>
      </c>
      <c r="G2474" s="139">
        <v>-93.788027999999997</v>
      </c>
      <c r="H2474" s="139" t="s">
        <v>3372</v>
      </c>
      <c r="I2474" s="139" t="s">
        <v>3373</v>
      </c>
      <c r="J2474" s="139" t="s">
        <v>115</v>
      </c>
      <c r="K2474" s="139">
        <v>77630</v>
      </c>
      <c r="L2474" s="139" t="s">
        <v>2039</v>
      </c>
      <c r="M2474" s="139">
        <v>32</v>
      </c>
      <c r="N2474" s="139" t="s">
        <v>1054</v>
      </c>
    </row>
    <row r="2475" spans="1:14" ht="15.75" customHeight="1">
      <c r="A2475" s="139">
        <v>2018</v>
      </c>
      <c r="B2475" s="100" t="s">
        <v>188</v>
      </c>
      <c r="C2475" s="139" t="s">
        <v>3374</v>
      </c>
      <c r="D2475" s="139">
        <v>1002438</v>
      </c>
      <c r="E2475" s="139" t="s">
        <v>3375</v>
      </c>
      <c r="F2475" s="139">
        <v>41.127229999999997</v>
      </c>
      <c r="G2475" s="139">
        <v>-77.455860000000001</v>
      </c>
      <c r="H2475" s="139" t="s">
        <v>3376</v>
      </c>
      <c r="I2475" s="139" t="s">
        <v>1159</v>
      </c>
      <c r="J2475" s="139" t="s">
        <v>103</v>
      </c>
      <c r="K2475" s="139">
        <v>17745</v>
      </c>
      <c r="L2475" s="139" t="s">
        <v>3377</v>
      </c>
      <c r="M2475" s="139">
        <v>57</v>
      </c>
      <c r="N2475" s="139" t="s">
        <v>1160</v>
      </c>
    </row>
    <row r="2476" spans="1:14" ht="15.75" customHeight="1">
      <c r="A2476" s="139">
        <v>2018</v>
      </c>
      <c r="B2476" s="100" t="s">
        <v>188</v>
      </c>
      <c r="C2476" s="139" t="s">
        <v>3378</v>
      </c>
      <c r="D2476" s="139">
        <v>1003156</v>
      </c>
      <c r="E2476" s="139" t="s">
        <v>3379</v>
      </c>
      <c r="F2476" s="139">
        <v>34.383510999999999</v>
      </c>
      <c r="G2476" s="139">
        <v>-92.725444999999993</v>
      </c>
      <c r="H2476" s="139" t="s">
        <v>3380</v>
      </c>
      <c r="I2476" s="139" t="s">
        <v>3381</v>
      </c>
      <c r="J2476" s="139" t="s">
        <v>12</v>
      </c>
      <c r="K2476" s="139">
        <v>72104</v>
      </c>
      <c r="L2476" s="139" t="s">
        <v>1462</v>
      </c>
      <c r="M2476" s="139">
        <v>34</v>
      </c>
      <c r="N2476" s="139" t="s">
        <v>1054</v>
      </c>
    </row>
    <row r="2477" spans="1:14" ht="15.75" customHeight="1">
      <c r="A2477" s="139">
        <v>2018</v>
      </c>
      <c r="B2477" s="100" t="s">
        <v>188</v>
      </c>
      <c r="C2477" s="139" t="s">
        <v>3382</v>
      </c>
      <c r="D2477" s="139">
        <v>1004877</v>
      </c>
      <c r="E2477" s="139" t="s">
        <v>3383</v>
      </c>
      <c r="F2477" s="139">
        <v>34.599747000000001</v>
      </c>
      <c r="G2477" s="139">
        <v>-79.766786999999994</v>
      </c>
      <c r="H2477" s="139" t="s">
        <v>1460</v>
      </c>
      <c r="I2477" s="139" t="s">
        <v>3384</v>
      </c>
      <c r="J2477" s="139" t="s">
        <v>107</v>
      </c>
      <c r="K2477" s="139">
        <v>29512</v>
      </c>
      <c r="L2477" s="139" t="s">
        <v>1462</v>
      </c>
      <c r="M2477" s="139">
        <v>33</v>
      </c>
      <c r="N2477" s="139" t="s">
        <v>1054</v>
      </c>
    </row>
    <row r="2478" spans="1:14" ht="15.75" customHeight="1">
      <c r="A2478" s="139">
        <v>2018</v>
      </c>
      <c r="B2478" s="100" t="s">
        <v>188</v>
      </c>
      <c r="C2478" s="139" t="s">
        <v>3385</v>
      </c>
      <c r="D2478" s="139">
        <v>1007644</v>
      </c>
      <c r="E2478" s="139" t="s">
        <v>3386</v>
      </c>
      <c r="F2478" s="139">
        <v>45.936570000000003</v>
      </c>
      <c r="G2478" s="139">
        <v>-90.447760000000002</v>
      </c>
      <c r="H2478" s="139" t="s">
        <v>3387</v>
      </c>
      <c r="I2478" s="139" t="s">
        <v>3388</v>
      </c>
      <c r="J2478" s="139" t="s">
        <v>132</v>
      </c>
      <c r="K2478" s="139">
        <v>54552</v>
      </c>
      <c r="L2478" s="139" t="s">
        <v>3389</v>
      </c>
      <c r="M2478" s="139">
        <v>1578</v>
      </c>
      <c r="N2478" s="139" t="s">
        <v>1054</v>
      </c>
    </row>
    <row r="2479" spans="1:14" ht="15.75" customHeight="1">
      <c r="A2479" s="139">
        <v>2018</v>
      </c>
      <c r="B2479" s="100" t="s">
        <v>188</v>
      </c>
      <c r="C2479" s="139" t="s">
        <v>3390</v>
      </c>
      <c r="D2479" s="139">
        <v>1000789</v>
      </c>
      <c r="E2479" s="139" t="s">
        <v>3391</v>
      </c>
      <c r="F2479" s="139">
        <v>37.860028</v>
      </c>
      <c r="G2479" s="139">
        <v>-90.519443999999993</v>
      </c>
      <c r="H2479" s="139" t="s">
        <v>3392</v>
      </c>
      <c r="I2479" s="139" t="s">
        <v>3393</v>
      </c>
      <c r="J2479" s="139" t="s">
        <v>68</v>
      </c>
      <c r="K2479" s="139">
        <v>63601</v>
      </c>
      <c r="L2479" s="139" t="s">
        <v>3394</v>
      </c>
      <c r="M2479" s="139">
        <v>16</v>
      </c>
      <c r="N2479" s="139" t="s">
        <v>1050</v>
      </c>
    </row>
    <row r="2480" spans="1:14" ht="15.75" customHeight="1">
      <c r="A2480" s="139">
        <v>2018</v>
      </c>
      <c r="B2480" s="100" t="s">
        <v>188</v>
      </c>
      <c r="C2480" s="139" t="s">
        <v>3395</v>
      </c>
      <c r="D2480" s="139">
        <v>1006534</v>
      </c>
      <c r="E2480" s="139" t="s">
        <v>3396</v>
      </c>
      <c r="F2480" s="139">
        <v>42.330370000000002</v>
      </c>
      <c r="G2480" s="139">
        <v>-95.342529999999996</v>
      </c>
      <c r="H2480" s="139" t="s">
        <v>3397</v>
      </c>
      <c r="I2480" s="139" t="s">
        <v>3398</v>
      </c>
      <c r="J2480" s="139" t="s">
        <v>42</v>
      </c>
      <c r="K2480" s="139">
        <v>51431</v>
      </c>
      <c r="L2480" s="139" t="s">
        <v>1093</v>
      </c>
      <c r="M2480" s="139">
        <v>98</v>
      </c>
      <c r="N2480" s="139" t="s">
        <v>1127</v>
      </c>
    </row>
    <row r="2481" spans="1:14" ht="15.75" customHeight="1">
      <c r="A2481" s="139">
        <v>2018</v>
      </c>
      <c r="B2481" s="100" t="s">
        <v>188</v>
      </c>
      <c r="C2481" s="139" t="s">
        <v>3399</v>
      </c>
      <c r="D2481" s="139">
        <v>1009067</v>
      </c>
      <c r="E2481" s="139" t="s">
        <v>3400</v>
      </c>
      <c r="F2481" s="139">
        <v>27.804444</v>
      </c>
      <c r="G2481" s="139">
        <v>-97.424443999999994</v>
      </c>
      <c r="H2481" s="139" t="s">
        <v>2161</v>
      </c>
      <c r="I2481" s="139" t="s">
        <v>2162</v>
      </c>
      <c r="J2481" s="139" t="s">
        <v>115</v>
      </c>
      <c r="K2481" s="139">
        <v>78407</v>
      </c>
      <c r="L2481" s="139" t="s">
        <v>1093</v>
      </c>
      <c r="M2481" s="139">
        <v>1195</v>
      </c>
      <c r="N2481" s="139" t="s">
        <v>2432</v>
      </c>
    </row>
    <row r="2482" spans="1:14" ht="15.75" customHeight="1">
      <c r="A2482" s="139">
        <v>2018</v>
      </c>
      <c r="B2482" s="100" t="s">
        <v>188</v>
      </c>
      <c r="C2482" s="139" t="s">
        <v>3401</v>
      </c>
      <c r="D2482" s="139">
        <v>1009066</v>
      </c>
      <c r="E2482" s="139" t="s">
        <v>3402</v>
      </c>
      <c r="F2482" s="139">
        <v>27.832011000000001</v>
      </c>
      <c r="G2482" s="139">
        <v>-97.525582</v>
      </c>
      <c r="H2482" s="139" t="s">
        <v>2483</v>
      </c>
      <c r="I2482" s="139" t="s">
        <v>2162</v>
      </c>
      <c r="J2482" s="139" t="s">
        <v>115</v>
      </c>
      <c r="K2482" s="139">
        <v>78409</v>
      </c>
      <c r="L2482" s="139" t="s">
        <v>1093</v>
      </c>
      <c r="M2482" s="139">
        <v>7213</v>
      </c>
      <c r="N2482" s="139" t="s">
        <v>2432</v>
      </c>
    </row>
    <row r="2483" spans="1:14" ht="15.75" customHeight="1">
      <c r="A2483" s="139">
        <v>2018</v>
      </c>
      <c r="B2483" s="100" t="s">
        <v>188</v>
      </c>
      <c r="C2483" s="139" t="s">
        <v>3403</v>
      </c>
      <c r="D2483" s="139">
        <v>1004079</v>
      </c>
      <c r="E2483" s="139" t="s">
        <v>3404</v>
      </c>
      <c r="F2483" s="139">
        <v>42.636667000000003</v>
      </c>
      <c r="G2483" s="139">
        <v>-92.022778000000002</v>
      </c>
      <c r="H2483" s="139" t="s">
        <v>3405</v>
      </c>
      <c r="I2483" s="139" t="s">
        <v>3406</v>
      </c>
      <c r="J2483" s="139" t="s">
        <v>42</v>
      </c>
      <c r="K2483" s="139">
        <v>50629</v>
      </c>
      <c r="L2483" s="139" t="s">
        <v>1093</v>
      </c>
      <c r="M2483" s="139">
        <v>101</v>
      </c>
      <c r="N2483" s="139" t="s">
        <v>1127</v>
      </c>
    </row>
    <row r="2484" spans="1:14" ht="15.75" customHeight="1">
      <c r="A2484" s="139">
        <v>2018</v>
      </c>
      <c r="B2484" s="100" t="s">
        <v>188</v>
      </c>
      <c r="C2484" s="139" t="s">
        <v>3407</v>
      </c>
      <c r="D2484" s="139">
        <v>1003834</v>
      </c>
      <c r="E2484" s="139" t="s">
        <v>3408</v>
      </c>
      <c r="F2484" s="139">
        <v>41.523600000000002</v>
      </c>
      <c r="G2484" s="139">
        <v>-94.381900000000002</v>
      </c>
      <c r="H2484" s="139" t="s">
        <v>3409</v>
      </c>
      <c r="I2484" s="139" t="s">
        <v>3410</v>
      </c>
      <c r="J2484" s="139" t="s">
        <v>42</v>
      </c>
      <c r="K2484" s="139">
        <v>50164</v>
      </c>
      <c r="L2484" s="139" t="s">
        <v>1093</v>
      </c>
      <c r="M2484" s="139">
        <v>96</v>
      </c>
      <c r="N2484" s="139" t="s">
        <v>1127</v>
      </c>
    </row>
    <row r="2485" spans="1:14" ht="15.75" customHeight="1">
      <c r="A2485" s="139">
        <v>2018</v>
      </c>
      <c r="B2485" s="100" t="s">
        <v>188</v>
      </c>
      <c r="C2485" s="139" t="s">
        <v>3411</v>
      </c>
      <c r="D2485" s="139">
        <v>1003970</v>
      </c>
      <c r="E2485" s="139" t="s">
        <v>3412</v>
      </c>
      <c r="F2485" s="139">
        <v>42.736600000000003</v>
      </c>
      <c r="G2485" s="139">
        <v>-92.6173</v>
      </c>
      <c r="H2485" s="139" t="s">
        <v>3413</v>
      </c>
      <c r="I2485" s="139" t="s">
        <v>3293</v>
      </c>
      <c r="J2485" s="139" t="s">
        <v>42</v>
      </c>
      <c r="K2485" s="139">
        <v>50670</v>
      </c>
      <c r="L2485" s="139" t="s">
        <v>1093</v>
      </c>
      <c r="M2485" s="139">
        <v>100</v>
      </c>
      <c r="N2485" s="139" t="s">
        <v>1127</v>
      </c>
    </row>
    <row r="2486" spans="1:14" ht="15.75" customHeight="1">
      <c r="A2486" s="139">
        <v>2018</v>
      </c>
      <c r="B2486" s="100" t="s">
        <v>188</v>
      </c>
      <c r="C2486" s="139" t="s">
        <v>3414</v>
      </c>
      <c r="D2486" s="139">
        <v>1005263</v>
      </c>
      <c r="E2486" s="139" t="s">
        <v>3415</v>
      </c>
      <c r="F2486" s="139">
        <v>36.603729999999999</v>
      </c>
      <c r="G2486" s="139">
        <v>-87.258690000000001</v>
      </c>
      <c r="H2486" s="139" t="s">
        <v>3416</v>
      </c>
      <c r="I2486" s="139" t="s">
        <v>2316</v>
      </c>
      <c r="J2486" s="139" t="s">
        <v>113</v>
      </c>
      <c r="K2486" s="139">
        <v>37040</v>
      </c>
      <c r="L2486" s="139" t="s">
        <v>3417</v>
      </c>
      <c r="M2486" s="139">
        <v>25</v>
      </c>
      <c r="N2486" s="139" t="s">
        <v>1054</v>
      </c>
    </row>
    <row r="2487" spans="1:14" ht="15.75" customHeight="1">
      <c r="A2487" s="139">
        <v>2018</v>
      </c>
      <c r="B2487" s="100" t="s">
        <v>188</v>
      </c>
      <c r="C2487" s="139" t="s">
        <v>3418</v>
      </c>
      <c r="D2487" s="139">
        <v>1001836</v>
      </c>
      <c r="E2487" s="139" t="s">
        <v>3419</v>
      </c>
      <c r="F2487" s="139">
        <v>30.03322</v>
      </c>
      <c r="G2487" s="139">
        <v>-89.910210000000006</v>
      </c>
      <c r="H2487" s="139" t="s">
        <v>3420</v>
      </c>
      <c r="I2487" s="139" t="s">
        <v>3421</v>
      </c>
      <c r="J2487" s="139" t="s">
        <v>50</v>
      </c>
      <c r="K2487" s="139">
        <v>70129</v>
      </c>
      <c r="L2487" s="139" t="s">
        <v>3422</v>
      </c>
      <c r="M2487" s="139">
        <v>13</v>
      </c>
      <c r="N2487" s="139" t="s">
        <v>1054</v>
      </c>
    </row>
    <row r="2488" spans="1:14" ht="15.75" customHeight="1">
      <c r="A2488" s="139">
        <v>2018</v>
      </c>
      <c r="B2488" s="100" t="s">
        <v>188</v>
      </c>
      <c r="C2488" s="139" t="s">
        <v>3423</v>
      </c>
      <c r="D2488" s="139">
        <v>1005024</v>
      </c>
      <c r="E2488" s="139" t="s">
        <v>3424</v>
      </c>
      <c r="F2488" s="139">
        <v>39.203561999999998</v>
      </c>
      <c r="G2488" s="139">
        <v>-94.479326</v>
      </c>
      <c r="H2488" s="139" t="s">
        <v>3425</v>
      </c>
      <c r="I2488" s="139" t="s">
        <v>3426</v>
      </c>
      <c r="J2488" s="139" t="s">
        <v>68</v>
      </c>
      <c r="K2488" s="139">
        <v>64119</v>
      </c>
      <c r="L2488" s="139" t="s">
        <v>3427</v>
      </c>
      <c r="M2488" s="139">
        <v>50</v>
      </c>
      <c r="N2488" s="139" t="s">
        <v>1054</v>
      </c>
    </row>
    <row r="2489" spans="1:14" ht="15.75" customHeight="1">
      <c r="A2489" s="139">
        <v>2018</v>
      </c>
      <c r="B2489" s="100" t="s">
        <v>188</v>
      </c>
      <c r="C2489" s="139" t="s">
        <v>3428</v>
      </c>
      <c r="D2489" s="139">
        <v>1002626</v>
      </c>
      <c r="E2489" s="139" t="s">
        <v>3429</v>
      </c>
      <c r="F2489" s="139">
        <v>38.293500000000002</v>
      </c>
      <c r="G2489" s="139">
        <v>-85.532200000000003</v>
      </c>
      <c r="H2489" s="139" t="s">
        <v>3430</v>
      </c>
      <c r="I2489" s="139" t="s">
        <v>1327</v>
      </c>
      <c r="J2489" s="139" t="s">
        <v>47</v>
      </c>
      <c r="K2489" s="139">
        <v>40241</v>
      </c>
      <c r="L2489" s="139" t="s">
        <v>3427</v>
      </c>
      <c r="M2489" s="139">
        <v>50</v>
      </c>
      <c r="N2489" s="139" t="s">
        <v>1054</v>
      </c>
    </row>
    <row r="2490" spans="1:14" ht="15.75" customHeight="1">
      <c r="A2490" s="139">
        <v>2018</v>
      </c>
      <c r="B2490" s="100" t="s">
        <v>188</v>
      </c>
      <c r="C2490" s="139" t="s">
        <v>3431</v>
      </c>
      <c r="D2490" s="139">
        <v>1002753</v>
      </c>
      <c r="E2490" s="139" t="s">
        <v>3432</v>
      </c>
      <c r="F2490" s="139">
        <v>42.370199999999997</v>
      </c>
      <c r="G2490" s="139">
        <v>-83.395499999999998</v>
      </c>
      <c r="H2490" s="139" t="s">
        <v>3433</v>
      </c>
      <c r="I2490" s="139" t="s">
        <v>2029</v>
      </c>
      <c r="J2490" s="139" t="s">
        <v>61</v>
      </c>
      <c r="K2490" s="139">
        <v>48150</v>
      </c>
      <c r="L2490" s="139" t="s">
        <v>3427</v>
      </c>
      <c r="M2490" s="139">
        <v>7</v>
      </c>
      <c r="N2490" s="139" t="s">
        <v>1054</v>
      </c>
    </row>
    <row r="2491" spans="1:14" ht="15.75" customHeight="1">
      <c r="A2491" s="139">
        <v>2018</v>
      </c>
      <c r="B2491" s="100" t="s">
        <v>188</v>
      </c>
      <c r="C2491" s="139" t="s">
        <v>3434</v>
      </c>
      <c r="D2491" s="139">
        <v>1004951</v>
      </c>
      <c r="E2491" s="139" t="s">
        <v>3435</v>
      </c>
      <c r="F2491" s="139">
        <v>38.154980000000002</v>
      </c>
      <c r="G2491" s="139">
        <v>-85.727149999999995</v>
      </c>
      <c r="H2491" s="139" t="s">
        <v>3430</v>
      </c>
      <c r="I2491" s="139" t="s">
        <v>1327</v>
      </c>
      <c r="J2491" s="139" t="s">
        <v>47</v>
      </c>
      <c r="K2491" s="139">
        <v>40213</v>
      </c>
      <c r="L2491" s="139" t="s">
        <v>3427</v>
      </c>
      <c r="M2491" s="139">
        <v>36</v>
      </c>
      <c r="N2491" s="139" t="s">
        <v>1054</v>
      </c>
    </row>
    <row r="2492" spans="1:14" ht="15.75" customHeight="1">
      <c r="A2492" s="139">
        <v>2018</v>
      </c>
      <c r="B2492" s="100" t="s">
        <v>188</v>
      </c>
      <c r="C2492" s="139" t="s">
        <v>3436</v>
      </c>
      <c r="D2492" s="139">
        <v>1002755</v>
      </c>
      <c r="E2492" s="139" t="s">
        <v>3437</v>
      </c>
      <c r="F2492" s="139">
        <v>42.278377999999996</v>
      </c>
      <c r="G2492" s="139">
        <v>-83.412204000000003</v>
      </c>
      <c r="H2492" s="139" t="s">
        <v>3438</v>
      </c>
      <c r="I2492" s="139" t="s">
        <v>2029</v>
      </c>
      <c r="J2492" s="139" t="s">
        <v>61</v>
      </c>
      <c r="K2492" s="139">
        <v>48184</v>
      </c>
      <c r="L2492" s="139" t="s">
        <v>3427</v>
      </c>
      <c r="M2492" s="139">
        <v>36</v>
      </c>
      <c r="N2492" s="139" t="s">
        <v>1054</v>
      </c>
    </row>
    <row r="2493" spans="1:14" ht="15.75" customHeight="1">
      <c r="A2493" s="139">
        <v>2018</v>
      </c>
      <c r="B2493" s="100" t="s">
        <v>188</v>
      </c>
      <c r="C2493" s="139" t="s">
        <v>3439</v>
      </c>
      <c r="D2493" s="139">
        <v>1000104</v>
      </c>
      <c r="E2493" s="139" t="s">
        <v>3440</v>
      </c>
      <c r="F2493" s="139">
        <v>41.483460000000001</v>
      </c>
      <c r="G2493" s="139">
        <v>-82.061120000000003</v>
      </c>
      <c r="H2493" s="139" t="s">
        <v>3441</v>
      </c>
      <c r="I2493" s="139" t="s">
        <v>3442</v>
      </c>
      <c r="J2493" s="139" t="s">
        <v>95</v>
      </c>
      <c r="K2493" s="139">
        <v>44012</v>
      </c>
      <c r="L2493" s="139" t="s">
        <v>3427</v>
      </c>
      <c r="M2493" s="139">
        <v>19</v>
      </c>
      <c r="N2493" s="139" t="s">
        <v>1054</v>
      </c>
    </row>
    <row r="2494" spans="1:14" ht="15.75" customHeight="1">
      <c r="A2494" s="139">
        <v>2018</v>
      </c>
      <c r="B2494" s="100" t="s">
        <v>188</v>
      </c>
      <c r="C2494" s="139" t="s">
        <v>3443</v>
      </c>
      <c r="D2494" s="139">
        <v>1006754</v>
      </c>
      <c r="E2494" s="139" t="s">
        <v>3444</v>
      </c>
      <c r="F2494" s="139">
        <v>42.301054999999998</v>
      </c>
      <c r="G2494" s="139">
        <v>-83.232992999999993</v>
      </c>
      <c r="H2494" s="139" t="s">
        <v>3445</v>
      </c>
      <c r="I2494" s="139" t="s">
        <v>2029</v>
      </c>
      <c r="J2494" s="139" t="s">
        <v>61</v>
      </c>
      <c r="K2494" s="139">
        <v>48124</v>
      </c>
      <c r="L2494" s="139" t="s">
        <v>3427</v>
      </c>
      <c r="M2494" s="139">
        <v>40</v>
      </c>
      <c r="N2494" s="139" t="s">
        <v>1054</v>
      </c>
    </row>
    <row r="2495" spans="1:14" ht="15.75" customHeight="1">
      <c r="A2495" s="139">
        <v>2018</v>
      </c>
      <c r="B2495" s="100" t="s">
        <v>188</v>
      </c>
      <c r="C2495" s="139" t="s">
        <v>3446</v>
      </c>
      <c r="D2495" s="139">
        <v>1005668</v>
      </c>
      <c r="E2495" s="139" t="s">
        <v>3447</v>
      </c>
      <c r="F2495" s="139">
        <v>42.302500000000002</v>
      </c>
      <c r="G2495" s="139">
        <v>-83.154167000000001</v>
      </c>
      <c r="H2495" s="139" t="s">
        <v>3445</v>
      </c>
      <c r="I2495" s="139" t="s">
        <v>3329</v>
      </c>
      <c r="J2495" s="139" t="s">
        <v>61</v>
      </c>
      <c r="K2495" s="139">
        <v>48121</v>
      </c>
      <c r="L2495" s="139" t="s">
        <v>3427</v>
      </c>
      <c r="M2495" s="139">
        <v>46</v>
      </c>
      <c r="N2495" s="139" t="s">
        <v>1054</v>
      </c>
    </row>
    <row r="2496" spans="1:14" ht="15.75" customHeight="1">
      <c r="A2496" s="139">
        <v>2018</v>
      </c>
      <c r="B2496" s="100" t="s">
        <v>188</v>
      </c>
      <c r="C2496" s="139" t="s">
        <v>3448</v>
      </c>
      <c r="D2496" s="139">
        <v>1003264</v>
      </c>
      <c r="E2496" s="139" t="s">
        <v>3449</v>
      </c>
      <c r="F2496" s="139">
        <v>39.268929999999997</v>
      </c>
      <c r="G2496" s="139">
        <v>-84.423289999999994</v>
      </c>
      <c r="H2496" s="139" t="s">
        <v>3450</v>
      </c>
      <c r="I2496" s="139" t="s">
        <v>1176</v>
      </c>
      <c r="J2496" s="139" t="s">
        <v>95</v>
      </c>
      <c r="K2496" s="139">
        <v>45241</v>
      </c>
      <c r="L2496" s="139" t="s">
        <v>3427</v>
      </c>
      <c r="M2496" s="139">
        <v>5</v>
      </c>
      <c r="N2496" s="139" t="s">
        <v>1054</v>
      </c>
    </row>
    <row r="2497" spans="1:14" ht="15.75" customHeight="1">
      <c r="A2497" s="139">
        <v>2018</v>
      </c>
      <c r="B2497" s="100" t="s">
        <v>188</v>
      </c>
      <c r="C2497" s="139" t="s">
        <v>3451</v>
      </c>
      <c r="D2497" s="139">
        <v>1003262</v>
      </c>
      <c r="E2497" s="139" t="s">
        <v>3452</v>
      </c>
      <c r="F2497" s="139">
        <v>42.583440000000003</v>
      </c>
      <c r="G2497" s="139">
        <v>-83.049890000000005</v>
      </c>
      <c r="H2497" s="139" t="s">
        <v>3453</v>
      </c>
      <c r="I2497" s="139" t="s">
        <v>3338</v>
      </c>
      <c r="J2497" s="139" t="s">
        <v>61</v>
      </c>
      <c r="K2497" s="139">
        <v>48310</v>
      </c>
      <c r="L2497" s="139" t="s">
        <v>3427</v>
      </c>
      <c r="M2497" s="139">
        <v>18</v>
      </c>
      <c r="N2497" s="139" t="s">
        <v>1054</v>
      </c>
    </row>
    <row r="2498" spans="1:14" ht="15.75" customHeight="1">
      <c r="A2498" s="139">
        <v>2018</v>
      </c>
      <c r="B2498" s="100" t="s">
        <v>188</v>
      </c>
      <c r="C2498" s="139" t="s">
        <v>3454</v>
      </c>
      <c r="D2498" s="139">
        <v>1006032</v>
      </c>
      <c r="F2498" s="139">
        <v>38.622599999999998</v>
      </c>
      <c r="G2498" s="139">
        <v>-115.6198</v>
      </c>
      <c r="H2498" s="139" t="s">
        <v>3455</v>
      </c>
      <c r="I2498" s="139" t="s">
        <v>3456</v>
      </c>
      <c r="J2498" s="139" t="s">
        <v>76</v>
      </c>
      <c r="K2498" s="139">
        <v>89301</v>
      </c>
      <c r="L2498" s="139" t="s">
        <v>3457</v>
      </c>
      <c r="M2498" s="139">
        <v>35</v>
      </c>
      <c r="N2498" s="139" t="s">
        <v>1306</v>
      </c>
    </row>
    <row r="2499" spans="1:14" ht="15.75" customHeight="1">
      <c r="A2499" s="139">
        <v>2018</v>
      </c>
      <c r="B2499" s="100" t="s">
        <v>188</v>
      </c>
      <c r="C2499" s="139" t="s">
        <v>3462</v>
      </c>
      <c r="D2499" s="139">
        <v>1007910</v>
      </c>
      <c r="E2499" s="139" t="s">
        <v>3463</v>
      </c>
      <c r="F2499" s="139">
        <v>38.76408</v>
      </c>
      <c r="G2499" s="139">
        <v>-104.79509</v>
      </c>
      <c r="H2499" s="139" t="s">
        <v>3464</v>
      </c>
      <c r="I2499" s="139" t="s">
        <v>1742</v>
      </c>
      <c r="J2499" s="139" t="s">
        <v>17</v>
      </c>
      <c r="K2499" s="139">
        <v>80913</v>
      </c>
      <c r="M2499" s="139">
        <v>27</v>
      </c>
      <c r="N2499" s="139" t="s">
        <v>1054</v>
      </c>
    </row>
    <row r="2500" spans="1:14" ht="15.75" customHeight="1">
      <c r="A2500" s="139">
        <v>2018</v>
      </c>
      <c r="B2500" s="100" t="s">
        <v>188</v>
      </c>
      <c r="C2500" s="139" t="s">
        <v>3465</v>
      </c>
      <c r="D2500" s="139">
        <v>1003701</v>
      </c>
      <c r="E2500" s="139" t="s">
        <v>3466</v>
      </c>
      <c r="F2500" s="139">
        <v>39.306646999999998</v>
      </c>
      <c r="G2500" s="139">
        <v>-96.960905999999994</v>
      </c>
      <c r="H2500" s="139" t="s">
        <v>3467</v>
      </c>
      <c r="I2500" s="139" t="s">
        <v>3468</v>
      </c>
      <c r="J2500" s="139" t="s">
        <v>44</v>
      </c>
      <c r="K2500" s="139">
        <v>66442</v>
      </c>
      <c r="M2500" s="139">
        <v>23</v>
      </c>
      <c r="N2500" s="139" t="s">
        <v>1054</v>
      </c>
    </row>
    <row r="2501" spans="1:14" ht="15.75" customHeight="1">
      <c r="A2501" s="139">
        <v>2018</v>
      </c>
      <c r="B2501" s="100" t="s">
        <v>188</v>
      </c>
      <c r="C2501" s="139" t="s">
        <v>3469</v>
      </c>
      <c r="D2501" s="139">
        <v>1002205</v>
      </c>
      <c r="E2501" s="139" t="s">
        <v>3470</v>
      </c>
      <c r="F2501" s="139">
        <v>37.390149999999998</v>
      </c>
      <c r="G2501" s="139">
        <v>-120.72626</v>
      </c>
      <c r="H2501" s="139" t="s">
        <v>1789</v>
      </c>
      <c r="I2501" s="139" t="s">
        <v>3471</v>
      </c>
      <c r="J2501" s="139" t="s">
        <v>15</v>
      </c>
      <c r="K2501" s="139">
        <v>95334</v>
      </c>
      <c r="L2501" s="139" t="s">
        <v>3472</v>
      </c>
      <c r="M2501" s="139">
        <v>26</v>
      </c>
      <c r="N2501" s="139" t="s">
        <v>1054</v>
      </c>
    </row>
    <row r="2502" spans="1:14" ht="15.75" customHeight="1">
      <c r="A2502" s="139">
        <v>2018</v>
      </c>
      <c r="B2502" s="100" t="s">
        <v>188</v>
      </c>
      <c r="C2502" s="139" t="s">
        <v>3473</v>
      </c>
      <c r="D2502" s="139">
        <v>1006947</v>
      </c>
      <c r="E2502" s="139" t="s">
        <v>3474</v>
      </c>
      <c r="F2502" s="139">
        <v>33.412655000000001</v>
      </c>
      <c r="G2502" s="139">
        <v>-110.856538</v>
      </c>
      <c r="H2502" s="139" t="s">
        <v>3475</v>
      </c>
      <c r="I2502" s="139" t="s">
        <v>1537</v>
      </c>
      <c r="J2502" s="139" t="s">
        <v>8</v>
      </c>
      <c r="K2502" s="139">
        <v>85532</v>
      </c>
      <c r="L2502" s="139" t="s">
        <v>3476</v>
      </c>
      <c r="M2502" s="139">
        <v>51</v>
      </c>
      <c r="N2502" s="139" t="s">
        <v>1054</v>
      </c>
    </row>
    <row r="2503" spans="1:14" ht="15.75" customHeight="1">
      <c r="A2503" s="139">
        <v>2018</v>
      </c>
      <c r="B2503" s="100" t="s">
        <v>188</v>
      </c>
      <c r="C2503" s="139" t="s">
        <v>3477</v>
      </c>
      <c r="D2503" s="139">
        <v>1004983</v>
      </c>
      <c r="E2503" s="139" t="s">
        <v>3478</v>
      </c>
      <c r="F2503" s="139">
        <v>41.86392</v>
      </c>
      <c r="G2503" s="139">
        <v>-71.893990000000002</v>
      </c>
      <c r="H2503" s="139" t="s">
        <v>3479</v>
      </c>
      <c r="I2503" s="139" t="s">
        <v>3480</v>
      </c>
      <c r="J2503" s="139" t="s">
        <v>20</v>
      </c>
      <c r="K2503" s="139">
        <v>6241</v>
      </c>
      <c r="L2503" s="139" t="s">
        <v>3481</v>
      </c>
      <c r="M2503" s="139">
        <v>22</v>
      </c>
      <c r="N2503" s="139" t="s">
        <v>1054</v>
      </c>
    </row>
    <row r="2504" spans="1:14" ht="15.75" customHeight="1">
      <c r="A2504" s="139">
        <v>2018</v>
      </c>
      <c r="B2504" s="100" t="s">
        <v>188</v>
      </c>
      <c r="C2504" s="139" t="s">
        <v>3482</v>
      </c>
      <c r="D2504" s="139">
        <v>1005677</v>
      </c>
      <c r="E2504" s="139" t="s">
        <v>3483</v>
      </c>
      <c r="F2504" s="139">
        <v>40.284166999999997</v>
      </c>
      <c r="G2504" s="139">
        <v>-86.556944000000001</v>
      </c>
      <c r="H2504" s="139" t="s">
        <v>1480</v>
      </c>
      <c r="I2504" s="139" t="s">
        <v>1159</v>
      </c>
      <c r="J2504" s="139" t="s">
        <v>39</v>
      </c>
      <c r="K2504" s="139">
        <v>46041</v>
      </c>
      <c r="L2504" s="139" t="s">
        <v>3481</v>
      </c>
      <c r="M2504" s="139">
        <v>0</v>
      </c>
      <c r="N2504" s="139" t="s">
        <v>1054</v>
      </c>
    </row>
    <row r="2505" spans="1:14" ht="15.75" customHeight="1">
      <c r="A2505" s="139">
        <v>2018</v>
      </c>
      <c r="B2505" s="100" t="s">
        <v>188</v>
      </c>
      <c r="C2505" s="139" t="s">
        <v>3484</v>
      </c>
      <c r="D2505" s="139">
        <v>1004898</v>
      </c>
      <c r="E2505" s="139" t="s">
        <v>3485</v>
      </c>
      <c r="F2505" s="139">
        <v>32.450961999999997</v>
      </c>
      <c r="G2505" s="139">
        <v>-83.598408000000006</v>
      </c>
      <c r="H2505" s="139" t="s">
        <v>3486</v>
      </c>
      <c r="I2505" s="139" t="s">
        <v>1086</v>
      </c>
      <c r="J2505" s="139" t="s">
        <v>28</v>
      </c>
      <c r="K2505" s="139">
        <v>31047</v>
      </c>
      <c r="L2505" s="139" t="s">
        <v>3481</v>
      </c>
      <c r="M2505" s="139">
        <v>14</v>
      </c>
      <c r="N2505" s="139" t="s">
        <v>1054</v>
      </c>
    </row>
    <row r="2506" spans="1:14" ht="15.75" customHeight="1">
      <c r="A2506" s="139">
        <v>2018</v>
      </c>
      <c r="B2506" s="100" t="s">
        <v>188</v>
      </c>
      <c r="C2506" s="139" t="s">
        <v>3487</v>
      </c>
      <c r="D2506" s="139">
        <v>1006942</v>
      </c>
      <c r="E2506" s="139" t="s">
        <v>3488</v>
      </c>
      <c r="F2506" s="139">
        <v>40.457070000000002</v>
      </c>
      <c r="G2506" s="139">
        <v>-104.859464</v>
      </c>
      <c r="H2506" s="139" t="s">
        <v>3489</v>
      </c>
      <c r="I2506" s="139" t="s">
        <v>3490</v>
      </c>
      <c r="J2506" s="139" t="s">
        <v>17</v>
      </c>
      <c r="K2506" s="139">
        <v>80550</v>
      </c>
      <c r="L2506" s="139" t="s">
        <v>3491</v>
      </c>
      <c r="M2506" s="139">
        <v>21</v>
      </c>
      <c r="N2506" s="139" t="s">
        <v>1133</v>
      </c>
    </row>
    <row r="2507" spans="1:14" ht="15.75" customHeight="1">
      <c r="A2507" s="139">
        <v>2018</v>
      </c>
      <c r="B2507" s="100" t="s">
        <v>188</v>
      </c>
      <c r="C2507" s="139" t="s">
        <v>3492</v>
      </c>
      <c r="D2507" s="139">
        <v>1009580</v>
      </c>
      <c r="E2507" s="139" t="s">
        <v>3493</v>
      </c>
      <c r="F2507" s="139">
        <v>41.141874999999999</v>
      </c>
      <c r="G2507" s="139">
        <v>-75.894869999999997</v>
      </c>
      <c r="H2507" s="139" t="s">
        <v>3494</v>
      </c>
      <c r="I2507" s="139" t="s">
        <v>3495</v>
      </c>
      <c r="J2507" s="139" t="s">
        <v>103</v>
      </c>
      <c r="K2507" s="139">
        <v>18707</v>
      </c>
      <c r="L2507" s="139" t="s">
        <v>3496</v>
      </c>
      <c r="M2507" s="139">
        <v>544</v>
      </c>
      <c r="N2507" s="139" t="s">
        <v>1368</v>
      </c>
    </row>
    <row r="2508" spans="1:14" ht="15.75" customHeight="1">
      <c r="A2508" s="139">
        <v>2018</v>
      </c>
      <c r="B2508" s="100" t="s">
        <v>188</v>
      </c>
      <c r="C2508" s="139" t="s">
        <v>3492</v>
      </c>
      <c r="D2508" s="139">
        <v>1009581</v>
      </c>
      <c r="E2508" s="139" t="s">
        <v>3497</v>
      </c>
      <c r="F2508" s="139">
        <v>43.640687</v>
      </c>
      <c r="G2508" s="139">
        <v>-70.325902999999997</v>
      </c>
      <c r="H2508" s="139" t="s">
        <v>3498</v>
      </c>
      <c r="I2508" s="139" t="s">
        <v>3499</v>
      </c>
      <c r="J2508" s="139" t="s">
        <v>52</v>
      </c>
      <c r="K2508" s="139">
        <v>4106</v>
      </c>
      <c r="L2508" s="139" t="s">
        <v>3500</v>
      </c>
      <c r="M2508" s="139">
        <v>236</v>
      </c>
      <c r="N2508" s="139" t="s">
        <v>1368</v>
      </c>
    </row>
    <row r="2509" spans="1:14" ht="15.75" customHeight="1">
      <c r="A2509" s="139">
        <v>2018</v>
      </c>
      <c r="B2509" s="100" t="s">
        <v>188</v>
      </c>
      <c r="C2509" s="139" t="s">
        <v>3504</v>
      </c>
      <c r="D2509" s="139">
        <v>1010674</v>
      </c>
      <c r="E2509" s="139" t="s">
        <v>3505</v>
      </c>
      <c r="F2509" s="139">
        <v>38.310250000000003</v>
      </c>
      <c r="G2509" s="139">
        <v>-86.983806000000001</v>
      </c>
      <c r="H2509" s="139" t="s">
        <v>3506</v>
      </c>
      <c r="I2509" s="139" t="s">
        <v>3507</v>
      </c>
      <c r="J2509" s="139" t="s">
        <v>39</v>
      </c>
      <c r="K2509" s="139">
        <v>47542</v>
      </c>
      <c r="L2509" s="139" t="s">
        <v>3508</v>
      </c>
      <c r="M2509" s="139">
        <v>3</v>
      </c>
      <c r="N2509" s="139" t="s">
        <v>1127</v>
      </c>
    </row>
    <row r="2510" spans="1:14" ht="15.75" customHeight="1">
      <c r="A2510" s="139">
        <v>2018</v>
      </c>
      <c r="B2510" s="100" t="s">
        <v>188</v>
      </c>
      <c r="C2510" s="139" t="s">
        <v>3509</v>
      </c>
      <c r="D2510" s="139">
        <v>1009616</v>
      </c>
      <c r="E2510" s="139" t="s">
        <v>3510</v>
      </c>
      <c r="F2510" s="139">
        <v>40.108240000000002</v>
      </c>
      <c r="G2510" s="139">
        <v>-87.538219999999995</v>
      </c>
      <c r="H2510" s="139" t="s">
        <v>3511</v>
      </c>
      <c r="I2510" s="139" t="s">
        <v>3512</v>
      </c>
      <c r="J2510" s="139" t="s">
        <v>36</v>
      </c>
      <c r="K2510" s="139">
        <v>61834</v>
      </c>
      <c r="L2510" s="139" t="s">
        <v>3513</v>
      </c>
      <c r="M2510" s="139">
        <v>17</v>
      </c>
      <c r="N2510" s="139" t="s">
        <v>1054</v>
      </c>
    </row>
    <row r="2511" spans="1:14" ht="15.75" customHeight="1">
      <c r="A2511" s="139">
        <v>2018</v>
      </c>
      <c r="B2511" s="100" t="s">
        <v>188</v>
      </c>
      <c r="C2511" s="139" t="s">
        <v>3514</v>
      </c>
      <c r="D2511" s="139">
        <v>1004853</v>
      </c>
      <c r="E2511" s="139" t="s">
        <v>3515</v>
      </c>
      <c r="F2511" s="139">
        <v>36.266689999999997</v>
      </c>
      <c r="G2511" s="139">
        <v>-86.656700000000001</v>
      </c>
      <c r="H2511" s="139" t="s">
        <v>3516</v>
      </c>
      <c r="I2511" s="139" t="s">
        <v>3517</v>
      </c>
      <c r="J2511" s="139" t="s">
        <v>113</v>
      </c>
      <c r="K2511" s="139">
        <v>37138</v>
      </c>
      <c r="L2511" s="139" t="s">
        <v>3518</v>
      </c>
      <c r="M2511" s="139">
        <v>53</v>
      </c>
      <c r="N2511" s="139" t="s">
        <v>1054</v>
      </c>
    </row>
    <row r="2512" spans="1:14" ht="15.75" customHeight="1">
      <c r="A2512" s="139">
        <v>2018</v>
      </c>
      <c r="B2512" s="100" t="s">
        <v>188</v>
      </c>
      <c r="C2512" s="139" t="s">
        <v>3519</v>
      </c>
      <c r="D2512" s="139">
        <v>1010743</v>
      </c>
      <c r="E2512" s="139" t="s">
        <v>3520</v>
      </c>
      <c r="F2512" s="139">
        <v>34.454999999999998</v>
      </c>
      <c r="G2512" s="139">
        <v>-82.682929999999999</v>
      </c>
      <c r="H2512" s="139" t="s">
        <v>3521</v>
      </c>
      <c r="I2512" s="139" t="s">
        <v>3522</v>
      </c>
      <c r="J2512" s="139" t="s">
        <v>107</v>
      </c>
      <c r="K2512" s="139">
        <v>29626</v>
      </c>
      <c r="L2512" s="139" t="s">
        <v>3377</v>
      </c>
      <c r="M2512" s="139">
        <v>102</v>
      </c>
      <c r="N2512" s="139" t="s">
        <v>1054</v>
      </c>
    </row>
    <row r="2513" spans="1:14" ht="15.75" customHeight="1">
      <c r="A2513" s="139">
        <v>2018</v>
      </c>
      <c r="B2513" s="100" t="s">
        <v>188</v>
      </c>
      <c r="C2513" s="139" t="s">
        <v>3523</v>
      </c>
      <c r="D2513" s="139">
        <v>1006863</v>
      </c>
      <c r="E2513" s="139" t="s">
        <v>3524</v>
      </c>
      <c r="F2513" s="139">
        <v>31.169408000000001</v>
      </c>
      <c r="G2513" s="139">
        <v>-84.162558000000004</v>
      </c>
      <c r="H2513" s="139" t="s">
        <v>3525</v>
      </c>
      <c r="I2513" s="139" t="s">
        <v>3526</v>
      </c>
      <c r="J2513" s="139" t="s">
        <v>28</v>
      </c>
      <c r="K2513" s="139">
        <v>31779</v>
      </c>
      <c r="L2513" s="139" t="s">
        <v>1093</v>
      </c>
      <c r="M2513" s="139">
        <v>92</v>
      </c>
      <c r="N2513" s="139" t="s">
        <v>1383</v>
      </c>
    </row>
    <row r="2514" spans="1:14" ht="15.75" customHeight="1">
      <c r="A2514" s="139">
        <v>2018</v>
      </c>
      <c r="B2514" s="100" t="s">
        <v>188</v>
      </c>
      <c r="C2514" s="139" t="s">
        <v>3527</v>
      </c>
      <c r="D2514" s="139">
        <v>1002073</v>
      </c>
      <c r="E2514" s="139" t="s">
        <v>3528</v>
      </c>
      <c r="F2514" s="139">
        <v>40.698759000000003</v>
      </c>
      <c r="G2514" s="139">
        <v>-97.612454</v>
      </c>
      <c r="H2514" s="139" t="s">
        <v>3529</v>
      </c>
      <c r="I2514" s="139" t="s">
        <v>3530</v>
      </c>
      <c r="J2514" s="139" t="s">
        <v>73</v>
      </c>
      <c r="K2514" s="139">
        <v>68354</v>
      </c>
      <c r="L2514" s="139" t="s">
        <v>1093</v>
      </c>
      <c r="M2514" s="139">
        <v>92</v>
      </c>
      <c r="N2514" s="139" t="s">
        <v>1127</v>
      </c>
    </row>
    <row r="2515" spans="1:14" ht="15.75" customHeight="1">
      <c r="A2515" s="139">
        <v>2018</v>
      </c>
      <c r="B2515" s="100" t="s">
        <v>188</v>
      </c>
      <c r="C2515" s="139" t="s">
        <v>3531</v>
      </c>
      <c r="D2515" s="139">
        <v>1003573</v>
      </c>
      <c r="E2515" s="139" t="s">
        <v>3532</v>
      </c>
      <c r="F2515" s="139">
        <v>42.507192000000003</v>
      </c>
      <c r="G2515" s="139">
        <v>-93.280410000000003</v>
      </c>
      <c r="H2515" s="139" t="s">
        <v>2649</v>
      </c>
      <c r="I2515" s="139" t="s">
        <v>2650</v>
      </c>
      <c r="J2515" s="139" t="s">
        <v>42</v>
      </c>
      <c r="K2515" s="139">
        <v>50126</v>
      </c>
      <c r="L2515" s="139" t="s">
        <v>1093</v>
      </c>
      <c r="M2515" s="139">
        <v>87</v>
      </c>
      <c r="N2515" s="139" t="s">
        <v>1127</v>
      </c>
    </row>
    <row r="2516" spans="1:14" ht="15.75" customHeight="1">
      <c r="A2516" s="139">
        <v>2018</v>
      </c>
      <c r="B2516" s="100" t="s">
        <v>188</v>
      </c>
      <c r="C2516" s="139" t="s">
        <v>3533</v>
      </c>
      <c r="D2516" s="139">
        <v>1006985</v>
      </c>
      <c r="E2516" s="139" t="s">
        <v>3534</v>
      </c>
      <c r="F2516" s="139">
        <v>44.7684</v>
      </c>
      <c r="G2516" s="139">
        <v>-93.040599999999998</v>
      </c>
      <c r="H2516" s="139" t="s">
        <v>3535</v>
      </c>
      <c r="I2516" s="139" t="s">
        <v>3536</v>
      </c>
      <c r="J2516" s="139" t="s">
        <v>62</v>
      </c>
      <c r="K2516" s="139">
        <v>55068</v>
      </c>
      <c r="L2516" s="139" t="s">
        <v>1093</v>
      </c>
      <c r="M2516" s="139">
        <v>6547</v>
      </c>
      <c r="N2516" s="139" t="s">
        <v>3537</v>
      </c>
    </row>
    <row r="2517" spans="1:14" ht="15.75" customHeight="1">
      <c r="A2517" s="139">
        <v>2018</v>
      </c>
      <c r="B2517" s="100" t="s">
        <v>188</v>
      </c>
      <c r="C2517" s="139" t="s">
        <v>3538</v>
      </c>
      <c r="D2517" s="139">
        <v>1005785</v>
      </c>
      <c r="E2517" s="139" t="s">
        <v>3539</v>
      </c>
      <c r="F2517" s="139">
        <v>30.442663</v>
      </c>
      <c r="G2517" s="139">
        <v>-84.297629999999998</v>
      </c>
      <c r="H2517" s="139" t="s">
        <v>3540</v>
      </c>
      <c r="I2517" s="139" t="s">
        <v>3541</v>
      </c>
      <c r="J2517" s="139" t="s">
        <v>26</v>
      </c>
      <c r="K2517" s="139">
        <v>32306</v>
      </c>
      <c r="L2517" s="139" t="s">
        <v>3542</v>
      </c>
      <c r="M2517" s="139">
        <v>16</v>
      </c>
      <c r="N2517" s="139" t="s">
        <v>1054</v>
      </c>
    </row>
    <row r="2518" spans="1:14" ht="15.75" customHeight="1">
      <c r="A2518" s="139">
        <v>2018</v>
      </c>
      <c r="B2518" s="100" t="s">
        <v>188</v>
      </c>
      <c r="C2518" s="139" t="s">
        <v>3543</v>
      </c>
      <c r="D2518" s="139">
        <v>1000345</v>
      </c>
      <c r="E2518" s="139" t="s">
        <v>3544</v>
      </c>
      <c r="F2518" s="139">
        <v>30.068694000000001</v>
      </c>
      <c r="G2518" s="139">
        <v>-83.523750000000007</v>
      </c>
      <c r="H2518" s="139" t="s">
        <v>3545</v>
      </c>
      <c r="I2518" s="139" t="s">
        <v>3546</v>
      </c>
      <c r="J2518" s="139" t="s">
        <v>26</v>
      </c>
      <c r="K2518" s="139">
        <v>32348</v>
      </c>
      <c r="L2518" s="139" t="s">
        <v>1093</v>
      </c>
      <c r="M2518" s="139">
        <v>5394</v>
      </c>
      <c r="N2518" s="139" t="s">
        <v>1253</v>
      </c>
    </row>
    <row r="2519" spans="1:14" ht="15.75" customHeight="1">
      <c r="A2519" s="139">
        <v>2018</v>
      </c>
      <c r="B2519" s="100" t="s">
        <v>188</v>
      </c>
      <c r="C2519" s="139" t="s">
        <v>3547</v>
      </c>
      <c r="D2519" s="139">
        <v>1006752</v>
      </c>
      <c r="E2519" s="139" t="s">
        <v>3548</v>
      </c>
      <c r="F2519" s="139">
        <v>41.665010000000002</v>
      </c>
      <c r="G2519" s="139">
        <v>-87.560839999999999</v>
      </c>
      <c r="H2519" s="139" t="s">
        <v>3549</v>
      </c>
      <c r="I2519" s="139" t="s">
        <v>1702</v>
      </c>
      <c r="J2519" s="139" t="s">
        <v>36</v>
      </c>
      <c r="K2519" s="139">
        <v>60633</v>
      </c>
      <c r="L2519" s="139" t="s">
        <v>3427</v>
      </c>
      <c r="M2519" s="139">
        <v>35</v>
      </c>
      <c r="N2519" s="139" t="s">
        <v>1054</v>
      </c>
    </row>
    <row r="2520" spans="1:14" ht="15.75" customHeight="1">
      <c r="A2520" s="139">
        <v>2018</v>
      </c>
      <c r="B2520" s="100" t="s">
        <v>188</v>
      </c>
      <c r="C2520" s="139" t="s">
        <v>3550</v>
      </c>
      <c r="D2520" s="139">
        <v>1001722</v>
      </c>
      <c r="E2520" s="139" t="s">
        <v>3551</v>
      </c>
      <c r="F2520" s="139">
        <v>42.102469999999997</v>
      </c>
      <c r="G2520" s="139">
        <v>-83.243560000000002</v>
      </c>
      <c r="H2520" s="139" t="s">
        <v>3552</v>
      </c>
      <c r="I2520" s="139" t="s">
        <v>2029</v>
      </c>
      <c r="J2520" s="139" t="s">
        <v>61</v>
      </c>
      <c r="K2520" s="139">
        <v>48134</v>
      </c>
      <c r="L2520" s="139" t="s">
        <v>3427</v>
      </c>
      <c r="M2520" s="139">
        <v>29</v>
      </c>
      <c r="N2520" s="139" t="s">
        <v>1054</v>
      </c>
    </row>
    <row r="2521" spans="1:14" ht="15.75" customHeight="1">
      <c r="A2521" s="139">
        <v>2018</v>
      </c>
      <c r="B2521" s="100" t="s">
        <v>188</v>
      </c>
      <c r="C2521" s="139" t="s">
        <v>3553</v>
      </c>
      <c r="D2521" s="139">
        <v>1001267</v>
      </c>
      <c r="E2521" s="139" t="s">
        <v>3554</v>
      </c>
      <c r="F2521" s="139">
        <v>32.644444</v>
      </c>
      <c r="G2521" s="139">
        <v>-97.319166999999993</v>
      </c>
      <c r="H2521" s="139" t="s">
        <v>3555</v>
      </c>
      <c r="I2521" s="139" t="s">
        <v>3556</v>
      </c>
      <c r="J2521" s="139" t="s">
        <v>115</v>
      </c>
      <c r="K2521" s="139">
        <v>76134</v>
      </c>
      <c r="L2521" s="139" t="s">
        <v>3557</v>
      </c>
      <c r="M2521" s="139">
        <v>23</v>
      </c>
      <c r="N2521" s="139" t="s">
        <v>1054</v>
      </c>
    </row>
    <row r="2522" spans="1:14" ht="15.75" customHeight="1">
      <c r="A2522" s="139">
        <v>2018</v>
      </c>
      <c r="B2522" s="100" t="s">
        <v>188</v>
      </c>
      <c r="C2522" s="139" t="s">
        <v>3558</v>
      </c>
      <c r="D2522" s="139">
        <v>1000442</v>
      </c>
      <c r="E2522" s="139" t="s">
        <v>3559</v>
      </c>
      <c r="F2522" s="139">
        <v>32.836247999999998</v>
      </c>
      <c r="G2522" s="139">
        <v>-92.379310000000004</v>
      </c>
      <c r="H2522" s="139" t="s">
        <v>3560</v>
      </c>
      <c r="I2522" s="139" t="s">
        <v>3561</v>
      </c>
      <c r="J2522" s="139" t="s">
        <v>50</v>
      </c>
      <c r="K2522" s="139">
        <v>71241</v>
      </c>
      <c r="L2522" s="139" t="s">
        <v>3472</v>
      </c>
      <c r="M2522" s="139">
        <v>1</v>
      </c>
      <c r="N2522" s="139" t="s">
        <v>1127</v>
      </c>
    </row>
    <row r="2523" spans="1:14" ht="15.75" customHeight="1">
      <c r="A2523" s="139">
        <v>2018</v>
      </c>
      <c r="B2523" s="100" t="s">
        <v>188</v>
      </c>
      <c r="C2523" s="139" t="s">
        <v>3562</v>
      </c>
      <c r="D2523" s="139">
        <v>1007093</v>
      </c>
      <c r="E2523" s="139" t="s">
        <v>3563</v>
      </c>
      <c r="F2523" s="139">
        <v>43.980232999999998</v>
      </c>
      <c r="G2523" s="139">
        <v>-88.651814999999999</v>
      </c>
      <c r="H2523" s="139" t="s">
        <v>3564</v>
      </c>
      <c r="I2523" s="139" t="s">
        <v>2567</v>
      </c>
      <c r="J2523" s="139" t="s">
        <v>132</v>
      </c>
      <c r="K2523" s="139">
        <v>54904</v>
      </c>
      <c r="L2523" s="139" t="s">
        <v>3565</v>
      </c>
      <c r="M2523" s="139">
        <v>49</v>
      </c>
      <c r="N2523" s="139" t="s">
        <v>1133</v>
      </c>
    </row>
    <row r="2524" spans="1:14" ht="15.75" customHeight="1">
      <c r="A2524" s="139">
        <v>2018</v>
      </c>
      <c r="B2524" s="100" t="s">
        <v>188</v>
      </c>
      <c r="C2524" s="139" t="s">
        <v>3566</v>
      </c>
      <c r="D2524" s="139">
        <v>1003763</v>
      </c>
      <c r="E2524" s="139" t="s">
        <v>3567</v>
      </c>
      <c r="F2524" s="139">
        <v>32.791666999999997</v>
      </c>
      <c r="G2524" s="139">
        <v>-108.067222</v>
      </c>
      <c r="H2524" s="139" t="s">
        <v>3568</v>
      </c>
      <c r="I2524" s="139" t="s">
        <v>2388</v>
      </c>
      <c r="J2524" s="139" t="s">
        <v>84</v>
      </c>
      <c r="K2524" s="139">
        <v>88023</v>
      </c>
      <c r="L2524" s="139" t="s">
        <v>3476</v>
      </c>
      <c r="M2524" s="139">
        <v>9</v>
      </c>
      <c r="N2524" s="139" t="s">
        <v>1054</v>
      </c>
    </row>
    <row r="2525" spans="1:14" ht="15.75" customHeight="1">
      <c r="A2525" s="139">
        <v>2018</v>
      </c>
      <c r="B2525" s="100" t="s">
        <v>188</v>
      </c>
      <c r="C2525" s="139" t="s">
        <v>3569</v>
      </c>
      <c r="D2525" s="139">
        <v>1006378</v>
      </c>
      <c r="E2525" s="139" t="s">
        <v>3570</v>
      </c>
      <c r="F2525" s="139">
        <v>33.064999999999998</v>
      </c>
      <c r="G2525" s="139">
        <v>-109.34222</v>
      </c>
      <c r="H2525" s="139" t="s">
        <v>3571</v>
      </c>
      <c r="I2525" s="139" t="s">
        <v>3572</v>
      </c>
      <c r="J2525" s="139" t="s">
        <v>8</v>
      </c>
      <c r="K2525" s="139">
        <v>85540</v>
      </c>
      <c r="L2525" s="139" t="s">
        <v>3476</v>
      </c>
      <c r="M2525" s="139">
        <v>27</v>
      </c>
      <c r="N2525" s="139" t="s">
        <v>1054</v>
      </c>
    </row>
    <row r="2526" spans="1:14" ht="15.75" customHeight="1">
      <c r="A2526" s="139">
        <v>2018</v>
      </c>
      <c r="B2526" s="100" t="s">
        <v>188</v>
      </c>
      <c r="C2526" s="139" t="s">
        <v>3573</v>
      </c>
      <c r="D2526" s="139">
        <v>1013489</v>
      </c>
      <c r="E2526" s="139" t="s">
        <v>3574</v>
      </c>
      <c r="F2526" s="139">
        <v>37.6312</v>
      </c>
      <c r="G2526" s="139">
        <v>-120.92310000000001</v>
      </c>
      <c r="H2526" s="139" t="s">
        <v>3575</v>
      </c>
      <c r="I2526" s="139" t="s">
        <v>1590</v>
      </c>
      <c r="J2526" s="139" t="s">
        <v>15</v>
      </c>
      <c r="K2526" s="139">
        <v>95357</v>
      </c>
      <c r="M2526" s="139">
        <v>15</v>
      </c>
      <c r="N2526" s="139" t="s">
        <v>1054</v>
      </c>
    </row>
    <row r="2527" spans="1:14" ht="15.75" customHeight="1">
      <c r="A2527" s="139">
        <v>2018</v>
      </c>
      <c r="B2527" s="100" t="s">
        <v>188</v>
      </c>
      <c r="C2527" s="139" t="s">
        <v>3576</v>
      </c>
      <c r="D2527" s="139">
        <v>1002394</v>
      </c>
      <c r="E2527" s="139" t="s">
        <v>3577</v>
      </c>
      <c r="F2527" s="139">
        <v>35.398111</v>
      </c>
      <c r="G2527" s="139">
        <v>-119.255371</v>
      </c>
      <c r="H2527" s="139" t="s">
        <v>3578</v>
      </c>
      <c r="I2527" s="139" t="s">
        <v>3579</v>
      </c>
      <c r="J2527" s="139" t="s">
        <v>15</v>
      </c>
      <c r="K2527" s="139">
        <v>93314</v>
      </c>
      <c r="L2527" s="139" t="s">
        <v>3481</v>
      </c>
      <c r="M2527" s="139">
        <v>30</v>
      </c>
      <c r="N2527" s="139" t="s">
        <v>1054</v>
      </c>
    </row>
    <row r="2528" spans="1:14" ht="15.75" customHeight="1">
      <c r="A2528" s="139">
        <v>2018</v>
      </c>
      <c r="B2528" s="100" t="s">
        <v>188</v>
      </c>
      <c r="C2528" s="139" t="s">
        <v>3580</v>
      </c>
      <c r="D2528" s="139">
        <v>1012380</v>
      </c>
      <c r="E2528" s="139" t="s">
        <v>3581</v>
      </c>
      <c r="F2528" s="139">
        <v>42.518070000000002</v>
      </c>
      <c r="G2528" s="139">
        <v>-88.984819999999999</v>
      </c>
      <c r="H2528" s="139" t="s">
        <v>3582</v>
      </c>
      <c r="I2528" s="139" t="s">
        <v>3583</v>
      </c>
      <c r="J2528" s="139" t="s">
        <v>132</v>
      </c>
      <c r="K2528" s="139">
        <v>53511</v>
      </c>
      <c r="L2528" s="139" t="s">
        <v>3481</v>
      </c>
      <c r="M2528" s="139">
        <v>15</v>
      </c>
      <c r="N2528" s="139" t="s">
        <v>1054</v>
      </c>
    </row>
    <row r="2529" spans="1:14" ht="15.75" customHeight="1">
      <c r="A2529" s="139">
        <v>2018</v>
      </c>
      <c r="B2529" s="100" t="s">
        <v>188</v>
      </c>
      <c r="C2529" s="139" t="s">
        <v>3584</v>
      </c>
      <c r="D2529" s="139">
        <v>1005425</v>
      </c>
      <c r="E2529" s="139" t="s">
        <v>3585</v>
      </c>
      <c r="F2529" s="139">
        <v>39.053359999999998</v>
      </c>
      <c r="G2529" s="139">
        <v>-95.557551000000004</v>
      </c>
      <c r="H2529" s="139" t="s">
        <v>3586</v>
      </c>
      <c r="I2529" s="139" t="s">
        <v>3587</v>
      </c>
      <c r="J2529" s="139" t="s">
        <v>44</v>
      </c>
      <c r="K2529" s="139">
        <v>66542</v>
      </c>
      <c r="L2529" s="139" t="s">
        <v>3588</v>
      </c>
      <c r="M2529" s="139">
        <v>21</v>
      </c>
      <c r="N2529" s="139" t="s">
        <v>1054</v>
      </c>
    </row>
    <row r="2530" spans="1:14" ht="15.75" customHeight="1">
      <c r="A2530" s="139">
        <v>2018</v>
      </c>
      <c r="B2530" s="100" t="s">
        <v>188</v>
      </c>
      <c r="C2530" s="139" t="s">
        <v>3589</v>
      </c>
      <c r="D2530" s="139">
        <v>1004085</v>
      </c>
      <c r="E2530" s="139" t="s">
        <v>3590</v>
      </c>
      <c r="F2530" s="139">
        <v>39.778610999999998</v>
      </c>
      <c r="G2530" s="139">
        <v>-88.896388999999999</v>
      </c>
      <c r="H2530" s="139" t="s">
        <v>1669</v>
      </c>
      <c r="I2530" s="139" t="s">
        <v>3591</v>
      </c>
      <c r="J2530" s="139" t="s">
        <v>36</v>
      </c>
      <c r="K2530" s="139">
        <v>62521</v>
      </c>
      <c r="L2530" s="139" t="s">
        <v>3592</v>
      </c>
      <c r="M2530" s="139">
        <v>80</v>
      </c>
      <c r="N2530" s="139" t="s">
        <v>1050</v>
      </c>
    </row>
    <row r="2531" spans="1:14" ht="15.75" customHeight="1">
      <c r="A2531" s="139">
        <v>2018</v>
      </c>
      <c r="B2531" s="100" t="s">
        <v>188</v>
      </c>
      <c r="C2531" s="139" t="s">
        <v>3593</v>
      </c>
      <c r="D2531" s="139">
        <v>1009613</v>
      </c>
      <c r="E2531" s="139" t="s">
        <v>3594</v>
      </c>
      <c r="F2531" s="139">
        <v>41.673859999999998</v>
      </c>
      <c r="G2531" s="139">
        <v>-88.074250000000006</v>
      </c>
      <c r="H2531" s="139" t="s">
        <v>3595</v>
      </c>
      <c r="I2531" s="139" t="s">
        <v>3596</v>
      </c>
      <c r="J2531" s="139" t="s">
        <v>36</v>
      </c>
      <c r="K2531" s="139">
        <v>60440</v>
      </c>
      <c r="L2531" s="139" t="s">
        <v>3597</v>
      </c>
      <c r="M2531" s="139">
        <v>0</v>
      </c>
      <c r="N2531" s="139" t="s">
        <v>3598</v>
      </c>
    </row>
    <row r="2532" spans="1:14" ht="15.75" customHeight="1">
      <c r="A2532" s="139">
        <v>2018</v>
      </c>
      <c r="B2532" s="100" t="s">
        <v>188</v>
      </c>
      <c r="C2532" s="139" t="s">
        <v>3599</v>
      </c>
      <c r="D2532" s="139">
        <v>1007697</v>
      </c>
      <c r="E2532" s="139" t="s">
        <v>3600</v>
      </c>
      <c r="F2532" s="139">
        <v>32.480516000000001</v>
      </c>
      <c r="G2532" s="139">
        <v>-100.33640200000001</v>
      </c>
      <c r="H2532" s="139" t="s">
        <v>3601</v>
      </c>
      <c r="I2532" s="139" t="s">
        <v>3602</v>
      </c>
      <c r="J2532" s="139" t="s">
        <v>115</v>
      </c>
      <c r="K2532" s="139">
        <v>79556</v>
      </c>
      <c r="L2532" s="139" t="s">
        <v>1093</v>
      </c>
      <c r="M2532" s="139">
        <v>24</v>
      </c>
      <c r="N2532" s="139" t="s">
        <v>1054</v>
      </c>
    </row>
    <row r="2533" spans="1:14" ht="15.75" customHeight="1">
      <c r="A2533" s="139">
        <v>2018</v>
      </c>
      <c r="B2533" s="100" t="s">
        <v>188</v>
      </c>
      <c r="C2533" s="139" t="s">
        <v>3603</v>
      </c>
      <c r="D2533" s="139">
        <v>1001718</v>
      </c>
      <c r="E2533" s="139" t="s">
        <v>3604</v>
      </c>
      <c r="F2533" s="139">
        <v>37.630957000000002</v>
      </c>
      <c r="G2533" s="139">
        <v>-120.97472</v>
      </c>
      <c r="H2533" s="139" t="s">
        <v>3605</v>
      </c>
      <c r="I2533" s="139" t="s">
        <v>1590</v>
      </c>
      <c r="J2533" s="139" t="s">
        <v>15</v>
      </c>
      <c r="K2533" s="139">
        <v>95354</v>
      </c>
      <c r="L2533" s="139" t="s">
        <v>3130</v>
      </c>
      <c r="M2533" s="139">
        <v>54</v>
      </c>
      <c r="N2533" s="139" t="s">
        <v>1050</v>
      </c>
    </row>
    <row r="2534" spans="1:14" ht="15.75" customHeight="1">
      <c r="A2534" s="139">
        <v>2018</v>
      </c>
      <c r="B2534" s="100" t="s">
        <v>188</v>
      </c>
      <c r="C2534" s="139" t="s">
        <v>3606</v>
      </c>
      <c r="D2534" s="139">
        <v>1003355</v>
      </c>
      <c r="E2534" s="139" t="s">
        <v>3607</v>
      </c>
      <c r="F2534" s="139">
        <v>35.490278000000004</v>
      </c>
      <c r="G2534" s="139">
        <v>-108.425</v>
      </c>
      <c r="H2534" s="139" t="s">
        <v>2716</v>
      </c>
      <c r="I2534" s="139" t="s">
        <v>3608</v>
      </c>
      <c r="J2534" s="139" t="s">
        <v>84</v>
      </c>
      <c r="K2534" s="139">
        <v>87347</v>
      </c>
      <c r="L2534" s="139" t="s">
        <v>2631</v>
      </c>
      <c r="M2534" s="139">
        <v>630</v>
      </c>
      <c r="N2534" s="139" t="s">
        <v>1306</v>
      </c>
    </row>
    <row r="2535" spans="1:14" ht="15.75" customHeight="1">
      <c r="A2535" s="139">
        <v>2018</v>
      </c>
      <c r="B2535" s="100" t="s">
        <v>188</v>
      </c>
      <c r="C2535" s="139" t="s">
        <v>3609</v>
      </c>
      <c r="D2535" s="139">
        <v>1004542</v>
      </c>
      <c r="E2535" s="139" t="s">
        <v>3610</v>
      </c>
      <c r="F2535" s="139">
        <v>38.870069999999998</v>
      </c>
      <c r="G2535" s="139">
        <v>-90.115949999999998</v>
      </c>
      <c r="H2535" s="139" t="s">
        <v>3611</v>
      </c>
      <c r="I2535" s="139" t="s">
        <v>3612</v>
      </c>
      <c r="J2535" s="139" t="s">
        <v>36</v>
      </c>
      <c r="K2535" s="139">
        <v>62024</v>
      </c>
      <c r="L2535" s="139" t="s">
        <v>3613</v>
      </c>
      <c r="M2535" s="139">
        <v>17</v>
      </c>
      <c r="N2535" s="139" t="s">
        <v>1054</v>
      </c>
    </row>
    <row r="2536" spans="1:14" ht="15.75" customHeight="1">
      <c r="A2536" s="139">
        <v>2018</v>
      </c>
      <c r="B2536" s="100" t="s">
        <v>188</v>
      </c>
      <c r="C2536" s="139" t="s">
        <v>3614</v>
      </c>
      <c r="D2536" s="139">
        <v>1009442</v>
      </c>
      <c r="E2536" s="139" t="s">
        <v>3615</v>
      </c>
      <c r="F2536" s="139">
        <v>34.832389999999997</v>
      </c>
      <c r="G2536" s="139">
        <v>-82.292029999999997</v>
      </c>
      <c r="H2536" s="139" t="s">
        <v>3616</v>
      </c>
      <c r="I2536" s="139" t="s">
        <v>2889</v>
      </c>
      <c r="J2536" s="139" t="s">
        <v>107</v>
      </c>
      <c r="K2536" s="139">
        <v>29615</v>
      </c>
      <c r="L2536" s="139" t="s">
        <v>3617</v>
      </c>
      <c r="M2536" s="139">
        <v>4</v>
      </c>
      <c r="N2536" s="139" t="s">
        <v>1054</v>
      </c>
    </row>
    <row r="2537" spans="1:14" ht="15.75" customHeight="1">
      <c r="A2537" s="139">
        <v>2018</v>
      </c>
      <c r="B2537" s="100" t="s">
        <v>188</v>
      </c>
      <c r="C2537" s="139" t="s">
        <v>3618</v>
      </c>
      <c r="D2537" s="139">
        <v>1001862</v>
      </c>
      <c r="E2537" s="139" t="s">
        <v>3619</v>
      </c>
      <c r="F2537" s="139">
        <v>39.246516999999997</v>
      </c>
      <c r="G2537" s="139">
        <v>-84.445440000000005</v>
      </c>
      <c r="H2537" s="139" t="s">
        <v>2441</v>
      </c>
      <c r="I2537" s="139" t="s">
        <v>1176</v>
      </c>
      <c r="J2537" s="139" t="s">
        <v>95</v>
      </c>
      <c r="K2537" s="139">
        <v>45215</v>
      </c>
      <c r="L2537" s="139" t="s">
        <v>3617</v>
      </c>
      <c r="M2537" s="139">
        <v>37</v>
      </c>
      <c r="N2537" s="139" t="s">
        <v>1054</v>
      </c>
    </row>
    <row r="2538" spans="1:14" ht="15.75" customHeight="1">
      <c r="A2538" s="139">
        <v>2018</v>
      </c>
      <c r="B2538" s="100" t="s">
        <v>188</v>
      </c>
      <c r="C2538" s="139" t="s">
        <v>3620</v>
      </c>
      <c r="D2538" s="139">
        <v>1004412</v>
      </c>
      <c r="E2538" s="139" t="s">
        <v>3621</v>
      </c>
      <c r="F2538" s="139">
        <v>42.830953000000001</v>
      </c>
      <c r="G2538" s="139">
        <v>-73.876394000000005</v>
      </c>
      <c r="H2538" s="139" t="s">
        <v>3622</v>
      </c>
      <c r="I2538" s="139" t="s">
        <v>3623</v>
      </c>
      <c r="J2538" s="139" t="s">
        <v>87</v>
      </c>
      <c r="K2538" s="139">
        <v>12309</v>
      </c>
      <c r="L2538" s="139" t="s">
        <v>3617</v>
      </c>
      <c r="M2538" s="139">
        <v>284</v>
      </c>
      <c r="N2538" s="139" t="s">
        <v>1368</v>
      </c>
    </row>
    <row r="2539" spans="1:14" ht="15.75" customHeight="1">
      <c r="A2539" s="139">
        <v>2018</v>
      </c>
      <c r="B2539" s="100" t="s">
        <v>188</v>
      </c>
      <c r="C2539" s="139" t="s">
        <v>3624</v>
      </c>
      <c r="D2539" s="139">
        <v>1010642</v>
      </c>
      <c r="E2539" s="139" t="s">
        <v>3625</v>
      </c>
      <c r="F2539" s="139">
        <v>42.809899999999999</v>
      </c>
      <c r="G2539" s="139">
        <v>-73.951719999999995</v>
      </c>
      <c r="H2539" s="139" t="s">
        <v>3626</v>
      </c>
      <c r="I2539" s="139" t="s">
        <v>3627</v>
      </c>
      <c r="J2539" s="139" t="s">
        <v>87</v>
      </c>
      <c r="K2539" s="139">
        <v>12345</v>
      </c>
      <c r="L2539" s="139" t="s">
        <v>3617</v>
      </c>
      <c r="M2539" s="139">
        <v>14</v>
      </c>
      <c r="N2539" s="139" t="s">
        <v>1054</v>
      </c>
    </row>
    <row r="2540" spans="1:14" ht="15.75" customHeight="1">
      <c r="A2540" s="139">
        <v>2018</v>
      </c>
      <c r="B2540" s="100" t="s">
        <v>188</v>
      </c>
      <c r="C2540" s="139" t="s">
        <v>3628</v>
      </c>
      <c r="D2540" s="139">
        <v>1004697</v>
      </c>
      <c r="E2540" s="139" t="s">
        <v>3629</v>
      </c>
      <c r="F2540" s="139">
        <v>42.145453000000003</v>
      </c>
      <c r="G2540" s="139">
        <v>-80.025440000000003</v>
      </c>
      <c r="H2540" s="139" t="s">
        <v>3630</v>
      </c>
      <c r="I2540" s="139" t="s">
        <v>1875</v>
      </c>
      <c r="J2540" s="139" t="s">
        <v>103</v>
      </c>
      <c r="K2540" s="139">
        <v>16531</v>
      </c>
      <c r="L2540" s="139" t="s">
        <v>3617</v>
      </c>
      <c r="M2540" s="139">
        <v>34</v>
      </c>
      <c r="N2540" s="139" t="s">
        <v>1054</v>
      </c>
    </row>
    <row r="2541" spans="1:14" ht="15.75" customHeight="1">
      <c r="A2541" s="139">
        <v>2018</v>
      </c>
      <c r="B2541" s="100" t="s">
        <v>188</v>
      </c>
      <c r="C2541" s="139" t="s">
        <v>3635</v>
      </c>
      <c r="D2541" s="139">
        <v>1006474</v>
      </c>
      <c r="E2541" s="139" t="s">
        <v>3636</v>
      </c>
      <c r="F2541" s="139">
        <v>42.349738000000002</v>
      </c>
      <c r="G2541" s="139">
        <v>-96.352028000000004</v>
      </c>
      <c r="H2541" s="139" t="s">
        <v>1594</v>
      </c>
      <c r="I2541" s="139" t="s">
        <v>1595</v>
      </c>
      <c r="J2541" s="139" t="s">
        <v>42</v>
      </c>
      <c r="K2541" s="139">
        <v>51054</v>
      </c>
      <c r="L2541" s="139" t="s">
        <v>3637</v>
      </c>
      <c r="M2541" s="139">
        <v>19</v>
      </c>
      <c r="N2541" s="139" t="s">
        <v>1054</v>
      </c>
    </row>
    <row r="2542" spans="1:14" ht="15.75" customHeight="1">
      <c r="A2542" s="139">
        <v>2018</v>
      </c>
      <c r="B2542" s="100" t="s">
        <v>188</v>
      </c>
      <c r="C2542" s="139" t="s">
        <v>3638</v>
      </c>
      <c r="D2542" s="139">
        <v>1002243</v>
      </c>
      <c r="E2542" s="139" t="s">
        <v>3639</v>
      </c>
      <c r="F2542" s="139">
        <v>38.917380000000001</v>
      </c>
      <c r="G2542" s="139">
        <v>-83.298640000000006</v>
      </c>
      <c r="H2542" s="139" t="s">
        <v>3640</v>
      </c>
      <c r="I2542" s="139" t="s">
        <v>1172</v>
      </c>
      <c r="J2542" s="139" t="s">
        <v>95</v>
      </c>
      <c r="K2542" s="139">
        <v>45660</v>
      </c>
      <c r="L2542" s="139" t="s">
        <v>3617</v>
      </c>
      <c r="M2542" s="139">
        <v>151</v>
      </c>
      <c r="N2542" s="139" t="s">
        <v>1054</v>
      </c>
    </row>
    <row r="2543" spans="1:14" ht="15.75" customHeight="1">
      <c r="A2543" s="139">
        <v>2018</v>
      </c>
      <c r="B2543" s="100" t="s">
        <v>188</v>
      </c>
      <c r="C2543" s="139" t="s">
        <v>3641</v>
      </c>
      <c r="D2543" s="139">
        <v>1004366</v>
      </c>
      <c r="E2543" s="139" t="s">
        <v>3642</v>
      </c>
      <c r="F2543" s="139">
        <v>33.625377999999998</v>
      </c>
      <c r="G2543" s="139">
        <v>-83.832288000000005</v>
      </c>
      <c r="H2543" s="139" t="s">
        <v>3643</v>
      </c>
      <c r="I2543" s="139" t="s">
        <v>3644</v>
      </c>
      <c r="J2543" s="139" t="s">
        <v>28</v>
      </c>
      <c r="K2543" s="139">
        <v>30014</v>
      </c>
      <c r="L2543" s="139" t="s">
        <v>3645</v>
      </c>
      <c r="M2543" s="139">
        <v>14</v>
      </c>
      <c r="N2543" s="139" t="s">
        <v>1054</v>
      </c>
    </row>
    <row r="2544" spans="1:14" ht="15.75" customHeight="1">
      <c r="A2544" s="139">
        <v>2018</v>
      </c>
      <c r="B2544" s="100" t="s">
        <v>188</v>
      </c>
      <c r="C2544" s="139" t="s">
        <v>3646</v>
      </c>
      <c r="D2544" s="139">
        <v>1004695</v>
      </c>
      <c r="E2544" s="139" t="s">
        <v>3647</v>
      </c>
      <c r="F2544" s="139">
        <v>42.569099999999999</v>
      </c>
      <c r="G2544" s="139">
        <v>-83.674499999999995</v>
      </c>
      <c r="H2544" s="139" t="s">
        <v>1831</v>
      </c>
      <c r="I2544" s="139" t="s">
        <v>3648</v>
      </c>
      <c r="J2544" s="139" t="s">
        <v>61</v>
      </c>
      <c r="K2544" s="139">
        <v>48380</v>
      </c>
      <c r="L2544" s="139" t="s">
        <v>3073</v>
      </c>
      <c r="M2544" s="139">
        <v>16</v>
      </c>
      <c r="N2544" s="139" t="s">
        <v>1054</v>
      </c>
    </row>
    <row r="2545" spans="1:14" ht="15.75" customHeight="1">
      <c r="A2545" s="139">
        <v>2018</v>
      </c>
      <c r="B2545" s="100" t="s">
        <v>188</v>
      </c>
      <c r="C2545" s="139" t="s">
        <v>3649</v>
      </c>
      <c r="D2545" s="139">
        <v>1002828</v>
      </c>
      <c r="E2545" s="139" t="s">
        <v>3650</v>
      </c>
      <c r="F2545" s="139">
        <v>39.147533000000003</v>
      </c>
      <c r="G2545" s="139">
        <v>-94.601883999999998</v>
      </c>
      <c r="H2545" s="139" t="s">
        <v>2401</v>
      </c>
      <c r="I2545" s="139" t="s">
        <v>2402</v>
      </c>
      <c r="J2545" s="139" t="s">
        <v>44</v>
      </c>
      <c r="K2545" s="139">
        <v>66115</v>
      </c>
      <c r="L2545" s="139" t="s">
        <v>3073</v>
      </c>
      <c r="M2545" s="139">
        <v>18</v>
      </c>
      <c r="N2545" s="139" t="s">
        <v>1054</v>
      </c>
    </row>
    <row r="2546" spans="1:14" ht="15.75" customHeight="1">
      <c r="A2546" s="139">
        <v>2018</v>
      </c>
      <c r="B2546" s="100" t="s">
        <v>188</v>
      </c>
      <c r="C2546" s="139" t="s">
        <v>3651</v>
      </c>
      <c r="D2546" s="139">
        <v>1003506</v>
      </c>
      <c r="E2546" s="139" t="s">
        <v>3652</v>
      </c>
      <c r="F2546" s="139">
        <v>40.964311000000002</v>
      </c>
      <c r="G2546" s="139">
        <v>-85.302751999999998</v>
      </c>
      <c r="H2546" s="139" t="s">
        <v>3653</v>
      </c>
      <c r="I2546" s="139" t="s">
        <v>3654</v>
      </c>
      <c r="J2546" s="139" t="s">
        <v>39</v>
      </c>
      <c r="K2546" s="139">
        <v>46783</v>
      </c>
      <c r="L2546" s="139" t="s">
        <v>3073</v>
      </c>
      <c r="M2546" s="139">
        <v>173</v>
      </c>
      <c r="N2546" s="139" t="s">
        <v>1054</v>
      </c>
    </row>
    <row r="2547" spans="1:14" ht="15.75" customHeight="1">
      <c r="A2547" s="139">
        <v>2018</v>
      </c>
      <c r="B2547" s="100" t="s">
        <v>188</v>
      </c>
      <c r="C2547" s="139" t="s">
        <v>3655</v>
      </c>
      <c r="D2547" s="139">
        <v>1004605</v>
      </c>
      <c r="E2547" s="139" t="s">
        <v>3656</v>
      </c>
      <c r="F2547" s="139">
        <v>42.692278000000002</v>
      </c>
      <c r="G2547" s="139">
        <v>-84.679355999999999</v>
      </c>
      <c r="H2547" s="139" t="s">
        <v>3657</v>
      </c>
      <c r="I2547" s="139" t="s">
        <v>3658</v>
      </c>
      <c r="J2547" s="139" t="s">
        <v>61</v>
      </c>
      <c r="K2547" s="139">
        <v>48917</v>
      </c>
      <c r="L2547" s="139" t="s">
        <v>3073</v>
      </c>
      <c r="M2547" s="139">
        <v>27</v>
      </c>
      <c r="N2547" s="139" t="s">
        <v>1054</v>
      </c>
    </row>
    <row r="2548" spans="1:14" ht="15.75" customHeight="1">
      <c r="A2548" s="139">
        <v>2018</v>
      </c>
      <c r="B2548" s="100" t="s">
        <v>188</v>
      </c>
      <c r="C2548" s="139" t="s">
        <v>3659</v>
      </c>
      <c r="D2548" s="139">
        <v>1002875</v>
      </c>
      <c r="E2548" s="139" t="s">
        <v>3660</v>
      </c>
      <c r="F2548" s="139">
        <v>38.877889000000003</v>
      </c>
      <c r="G2548" s="139">
        <v>-86.479721999999995</v>
      </c>
      <c r="H2548" s="139" t="s">
        <v>3661</v>
      </c>
      <c r="I2548" s="139" t="s">
        <v>3170</v>
      </c>
      <c r="J2548" s="139" t="s">
        <v>39</v>
      </c>
      <c r="K2548" s="139">
        <v>47421</v>
      </c>
      <c r="L2548" s="139" t="s">
        <v>3073</v>
      </c>
      <c r="M2548" s="139">
        <v>21</v>
      </c>
      <c r="N2548" s="139" t="s">
        <v>1160</v>
      </c>
    </row>
    <row r="2549" spans="1:14" ht="15.75" customHeight="1">
      <c r="A2549" s="139">
        <v>2018</v>
      </c>
      <c r="B2549" s="100" t="s">
        <v>188</v>
      </c>
      <c r="C2549" s="139" t="s">
        <v>3662</v>
      </c>
      <c r="D2549" s="139">
        <v>1004221</v>
      </c>
      <c r="E2549" s="139" t="s">
        <v>3663</v>
      </c>
      <c r="F2549" s="139">
        <v>41.1434</v>
      </c>
      <c r="G2549" s="139">
        <v>-80.878910000000005</v>
      </c>
      <c r="H2549" s="139" t="s">
        <v>3350</v>
      </c>
      <c r="I2549" s="139" t="s">
        <v>3664</v>
      </c>
      <c r="J2549" s="139" t="s">
        <v>95</v>
      </c>
      <c r="K2549" s="139">
        <v>44481</v>
      </c>
      <c r="L2549" s="139" t="s">
        <v>3073</v>
      </c>
      <c r="M2549" s="139">
        <v>32</v>
      </c>
      <c r="N2549" s="139" t="s">
        <v>1054</v>
      </c>
    </row>
    <row r="2550" spans="1:14" ht="15.75" customHeight="1">
      <c r="A2550" s="139">
        <v>2018</v>
      </c>
      <c r="B2550" s="100" t="s">
        <v>188</v>
      </c>
      <c r="C2550" s="139" t="s">
        <v>3665</v>
      </c>
      <c r="D2550" s="139">
        <v>1003225</v>
      </c>
      <c r="E2550" s="139" t="s">
        <v>3666</v>
      </c>
      <c r="F2550" s="139">
        <v>42.381971</v>
      </c>
      <c r="G2550" s="139">
        <v>-83.044918999999993</v>
      </c>
      <c r="H2550" s="139" t="s">
        <v>2954</v>
      </c>
      <c r="I2550" s="139" t="s">
        <v>2029</v>
      </c>
      <c r="J2550" s="139" t="s">
        <v>61</v>
      </c>
      <c r="K2550" s="139">
        <v>48211</v>
      </c>
      <c r="L2550" s="139" t="s">
        <v>3073</v>
      </c>
      <c r="M2550" s="139">
        <v>6</v>
      </c>
      <c r="N2550" s="139" t="s">
        <v>1054</v>
      </c>
    </row>
    <row r="2551" spans="1:14" ht="15.75" customHeight="1">
      <c r="A2551" s="139">
        <v>2018</v>
      </c>
      <c r="B2551" s="100" t="s">
        <v>188</v>
      </c>
      <c r="C2551" s="139" t="s">
        <v>3667</v>
      </c>
      <c r="D2551" s="139">
        <v>1002347</v>
      </c>
      <c r="E2551" s="139" t="s">
        <v>3668</v>
      </c>
      <c r="F2551" s="139">
        <v>43.450299999999999</v>
      </c>
      <c r="G2551" s="139">
        <v>-83.920477000000005</v>
      </c>
      <c r="H2551" s="139" t="s">
        <v>3669</v>
      </c>
      <c r="I2551" s="139" t="s">
        <v>3670</v>
      </c>
      <c r="J2551" s="139" t="s">
        <v>61</v>
      </c>
      <c r="K2551" s="139">
        <v>48601</v>
      </c>
      <c r="L2551" s="139" t="s">
        <v>3073</v>
      </c>
      <c r="M2551" s="139">
        <v>20</v>
      </c>
      <c r="N2551" s="139" t="s">
        <v>1160</v>
      </c>
    </row>
    <row r="2552" spans="1:14" ht="15.75" customHeight="1">
      <c r="A2552" s="139">
        <v>2018</v>
      </c>
      <c r="B2552" s="100" t="s">
        <v>188</v>
      </c>
      <c r="C2552" s="139" t="s">
        <v>3671</v>
      </c>
      <c r="D2552" s="139">
        <v>1004388</v>
      </c>
      <c r="E2552" s="139" t="s">
        <v>3672</v>
      </c>
      <c r="F2552" s="139">
        <v>33.77816</v>
      </c>
      <c r="G2552" s="139">
        <v>-84.392439999999993</v>
      </c>
      <c r="H2552" s="139" t="s">
        <v>3178</v>
      </c>
      <c r="I2552" s="139" t="s">
        <v>3673</v>
      </c>
      <c r="J2552" s="139" t="s">
        <v>28</v>
      </c>
      <c r="K2552" s="139">
        <v>30332</v>
      </c>
      <c r="L2552" s="139" t="s">
        <v>3674</v>
      </c>
      <c r="M2552" s="139">
        <v>25</v>
      </c>
      <c r="N2552" s="139" t="s">
        <v>1054</v>
      </c>
    </row>
    <row r="2553" spans="1:14" ht="15.75" customHeight="1">
      <c r="A2553" s="139">
        <v>2018</v>
      </c>
      <c r="B2553" s="100" t="s">
        <v>188</v>
      </c>
      <c r="C2553" s="139" t="s">
        <v>3675</v>
      </c>
      <c r="D2553" s="139">
        <v>1007135</v>
      </c>
      <c r="E2553" s="139" t="s">
        <v>3676</v>
      </c>
      <c r="F2553" s="139">
        <v>29.681083000000001</v>
      </c>
      <c r="G2553" s="139">
        <v>-81.680216999999999</v>
      </c>
      <c r="H2553" s="139" t="s">
        <v>2836</v>
      </c>
      <c r="I2553" s="139" t="s">
        <v>3677</v>
      </c>
      <c r="J2553" s="139" t="s">
        <v>26</v>
      </c>
      <c r="K2553" s="139">
        <v>32177</v>
      </c>
      <c r="L2553" s="139" t="s">
        <v>1093</v>
      </c>
      <c r="M2553" s="139">
        <v>2800</v>
      </c>
      <c r="N2553" s="139" t="s">
        <v>1253</v>
      </c>
    </row>
    <row r="2554" spans="1:14" ht="15.75" customHeight="1">
      <c r="A2554" s="139">
        <v>2018</v>
      </c>
      <c r="B2554" s="100" t="s">
        <v>188</v>
      </c>
      <c r="C2554" s="139" t="s">
        <v>3678</v>
      </c>
      <c r="D2554" s="139">
        <v>1002516</v>
      </c>
      <c r="E2554" s="139" t="s">
        <v>3679</v>
      </c>
      <c r="F2554" s="139">
        <v>32.0747</v>
      </c>
      <c r="G2554" s="139">
        <v>-81.052359999999993</v>
      </c>
      <c r="H2554" s="139" t="s">
        <v>1900</v>
      </c>
      <c r="I2554" s="139" t="s">
        <v>3680</v>
      </c>
      <c r="J2554" s="139" t="s">
        <v>28</v>
      </c>
      <c r="K2554" s="139">
        <v>31404</v>
      </c>
      <c r="L2554" s="139" t="s">
        <v>1093</v>
      </c>
      <c r="M2554" s="139">
        <v>25</v>
      </c>
      <c r="N2554" s="139" t="s">
        <v>1054</v>
      </c>
    </row>
    <row r="2555" spans="1:14" ht="15.75" customHeight="1">
      <c r="A2555" s="139">
        <v>2018</v>
      </c>
      <c r="B2555" s="100" t="s">
        <v>188</v>
      </c>
      <c r="C2555" s="139" t="s">
        <v>3681</v>
      </c>
      <c r="D2555" s="139">
        <v>1004819</v>
      </c>
      <c r="E2555" s="139" t="s">
        <v>3682</v>
      </c>
      <c r="F2555" s="139">
        <v>44.715299999999999</v>
      </c>
      <c r="G2555" s="139">
        <v>-108.18600000000001</v>
      </c>
      <c r="H2555" s="139" t="s">
        <v>1930</v>
      </c>
      <c r="I2555" s="139" t="s">
        <v>3683</v>
      </c>
      <c r="J2555" s="139" t="s">
        <v>134</v>
      </c>
      <c r="K2555" s="139">
        <v>82431</v>
      </c>
      <c r="L2555" s="139" t="s">
        <v>1093</v>
      </c>
      <c r="M2555" s="139">
        <v>19</v>
      </c>
      <c r="N2555" s="139" t="s">
        <v>1054</v>
      </c>
    </row>
    <row r="2556" spans="1:14" ht="15.75" customHeight="1">
      <c r="A2556" s="139">
        <v>2018</v>
      </c>
      <c r="B2556" s="100" t="s">
        <v>188</v>
      </c>
      <c r="C2556" s="139" t="s">
        <v>3684</v>
      </c>
      <c r="D2556" s="139">
        <v>1007627</v>
      </c>
      <c r="E2556" s="139" t="s">
        <v>3685</v>
      </c>
      <c r="F2556" s="139">
        <v>31.625852999999999</v>
      </c>
      <c r="G2556" s="139">
        <v>-90.0839</v>
      </c>
      <c r="H2556" s="139" t="s">
        <v>3686</v>
      </c>
      <c r="I2556" s="139" t="s">
        <v>3170</v>
      </c>
      <c r="J2556" s="139" t="s">
        <v>65</v>
      </c>
      <c r="K2556" s="139">
        <v>39654</v>
      </c>
      <c r="L2556" s="139" t="s">
        <v>1093</v>
      </c>
      <c r="M2556" s="139">
        <v>4916</v>
      </c>
      <c r="N2556" s="139" t="s">
        <v>1253</v>
      </c>
    </row>
    <row r="2557" spans="1:14" ht="15.75" customHeight="1">
      <c r="A2557" s="139">
        <v>2018</v>
      </c>
      <c r="B2557" s="100" t="s">
        <v>188</v>
      </c>
      <c r="C2557" s="139" t="s">
        <v>3687</v>
      </c>
      <c r="D2557" s="139">
        <v>1005948</v>
      </c>
      <c r="E2557" s="139" t="s">
        <v>3688</v>
      </c>
      <c r="F2557" s="139">
        <v>31.077123</v>
      </c>
      <c r="G2557" s="139">
        <v>-87.111401999999998</v>
      </c>
      <c r="H2557" s="139" t="s">
        <v>3689</v>
      </c>
      <c r="I2557" s="139" t="s">
        <v>1528</v>
      </c>
      <c r="J2557" s="139" t="s">
        <v>3</v>
      </c>
      <c r="K2557" s="139">
        <v>36426</v>
      </c>
      <c r="L2557" s="139" t="s">
        <v>1093</v>
      </c>
      <c r="M2557" s="139">
        <v>1151</v>
      </c>
      <c r="N2557" s="139" t="s">
        <v>1253</v>
      </c>
    </row>
    <row r="2558" spans="1:14" ht="15.75" customHeight="1">
      <c r="A2558" s="139">
        <v>2018</v>
      </c>
      <c r="B2558" s="100" t="s">
        <v>188</v>
      </c>
      <c r="C2558" s="139" t="s">
        <v>3690</v>
      </c>
      <c r="D2558" s="139">
        <v>1002823</v>
      </c>
      <c r="E2558" s="139" t="s">
        <v>3691</v>
      </c>
      <c r="F2558" s="139">
        <v>31.16751</v>
      </c>
      <c r="G2558" s="139">
        <v>-85.094080000000005</v>
      </c>
      <c r="H2558" s="139" t="s">
        <v>3692</v>
      </c>
      <c r="I2558" s="139" t="s">
        <v>3693</v>
      </c>
      <c r="J2558" s="139" t="s">
        <v>28</v>
      </c>
      <c r="K2558" s="139">
        <v>39832</v>
      </c>
      <c r="L2558" s="139" t="s">
        <v>1093</v>
      </c>
      <c r="M2558" s="139">
        <v>9079</v>
      </c>
      <c r="N2558" s="139" t="s">
        <v>1253</v>
      </c>
    </row>
    <row r="2559" spans="1:14" ht="15.75" customHeight="1">
      <c r="A2559" s="139">
        <v>2018</v>
      </c>
      <c r="B2559" s="100" t="s">
        <v>188</v>
      </c>
      <c r="C2559" s="139" t="s">
        <v>3694</v>
      </c>
      <c r="D2559" s="139">
        <v>1002723</v>
      </c>
      <c r="F2559" s="139">
        <v>33.137048</v>
      </c>
      <c r="G2559" s="139">
        <v>-91.967003000000005</v>
      </c>
      <c r="H2559" s="139" t="s">
        <v>3695</v>
      </c>
      <c r="I2559" s="139" t="s">
        <v>3696</v>
      </c>
      <c r="J2559" s="139" t="s">
        <v>12</v>
      </c>
      <c r="K2559" s="139">
        <v>71635</v>
      </c>
      <c r="L2559" s="139" t="s">
        <v>1093</v>
      </c>
      <c r="M2559" s="139">
        <v>5</v>
      </c>
      <c r="N2559" s="139" t="s">
        <v>1054</v>
      </c>
    </row>
    <row r="2560" spans="1:14" ht="15.75" customHeight="1">
      <c r="A2560" s="139">
        <v>2018</v>
      </c>
      <c r="B2560" s="100" t="s">
        <v>188</v>
      </c>
      <c r="C2560" s="139" t="s">
        <v>3697</v>
      </c>
      <c r="D2560" s="139">
        <v>1000589</v>
      </c>
      <c r="E2560" s="139" t="s">
        <v>3698</v>
      </c>
      <c r="F2560" s="139">
        <v>44.4925</v>
      </c>
      <c r="G2560" s="139">
        <v>-88.032300000000006</v>
      </c>
      <c r="H2560" s="139" t="s">
        <v>3699</v>
      </c>
      <c r="I2560" s="139" t="s">
        <v>1107</v>
      </c>
      <c r="J2560" s="139" t="s">
        <v>132</v>
      </c>
      <c r="K2560" s="139">
        <v>54304</v>
      </c>
      <c r="L2560" s="139" t="s">
        <v>1093</v>
      </c>
      <c r="M2560" s="139">
        <v>1633</v>
      </c>
      <c r="N2560" s="139" t="s">
        <v>1054</v>
      </c>
    </row>
    <row r="2561" spans="1:14" ht="15.75" customHeight="1">
      <c r="A2561" s="139">
        <v>2018</v>
      </c>
      <c r="B2561" s="100" t="s">
        <v>188</v>
      </c>
      <c r="C2561" s="139" t="s">
        <v>3697</v>
      </c>
      <c r="D2561" s="139">
        <v>1005998</v>
      </c>
      <c r="E2561" s="139" t="s">
        <v>3700</v>
      </c>
      <c r="F2561" s="139">
        <v>45.582929</v>
      </c>
      <c r="G2561" s="139">
        <v>-122.407758</v>
      </c>
      <c r="H2561" s="139" t="s">
        <v>1365</v>
      </c>
      <c r="I2561" s="139" t="s">
        <v>2606</v>
      </c>
      <c r="J2561" s="139" t="s">
        <v>126</v>
      </c>
      <c r="K2561" s="139">
        <v>98607</v>
      </c>
      <c r="L2561" s="139" t="s">
        <v>1093</v>
      </c>
      <c r="M2561" s="139">
        <v>606</v>
      </c>
      <c r="N2561" s="139" t="s">
        <v>1979</v>
      </c>
    </row>
    <row r="2562" spans="1:14" ht="15.75" customHeight="1">
      <c r="A2562" s="139">
        <v>2018</v>
      </c>
      <c r="B2562" s="100" t="s">
        <v>188</v>
      </c>
      <c r="C2562" s="139" t="s">
        <v>3697</v>
      </c>
      <c r="D2562" s="139">
        <v>1000590</v>
      </c>
      <c r="E2562" s="139" t="s">
        <v>3701</v>
      </c>
      <c r="F2562" s="139">
        <v>44.520310000000002</v>
      </c>
      <c r="G2562" s="139">
        <v>-88.005399999999995</v>
      </c>
      <c r="H2562" s="139" t="s">
        <v>3699</v>
      </c>
      <c r="I2562" s="139" t="s">
        <v>1107</v>
      </c>
      <c r="J2562" s="139" t="s">
        <v>132</v>
      </c>
      <c r="K2562" s="139">
        <v>54302</v>
      </c>
      <c r="L2562" s="139" t="s">
        <v>1093</v>
      </c>
      <c r="M2562" s="139">
        <v>24</v>
      </c>
      <c r="N2562" s="139" t="s">
        <v>1160</v>
      </c>
    </row>
    <row r="2563" spans="1:14" ht="15.75" customHeight="1">
      <c r="A2563" s="139">
        <v>2018</v>
      </c>
      <c r="B2563" s="100" t="s">
        <v>188</v>
      </c>
      <c r="C2563" s="139" t="s">
        <v>3702</v>
      </c>
      <c r="D2563" s="139">
        <v>1007453</v>
      </c>
      <c r="E2563" s="139" t="s">
        <v>3703</v>
      </c>
      <c r="F2563" s="139">
        <v>32.331130000000002</v>
      </c>
      <c r="G2563" s="139">
        <v>-81.201779999999999</v>
      </c>
      <c r="H2563" s="139" t="s">
        <v>3704</v>
      </c>
      <c r="I2563" s="139" t="s">
        <v>3705</v>
      </c>
      <c r="J2563" s="139" t="s">
        <v>28</v>
      </c>
      <c r="K2563" s="139">
        <v>31326</v>
      </c>
      <c r="L2563" s="139" t="s">
        <v>1093</v>
      </c>
      <c r="M2563" s="139">
        <v>1348</v>
      </c>
      <c r="N2563" s="139" t="s">
        <v>1160</v>
      </c>
    </row>
    <row r="2564" spans="1:14" ht="15.75" customHeight="1">
      <c r="A2564" s="139">
        <v>2018</v>
      </c>
      <c r="B2564" s="100" t="s">
        <v>188</v>
      </c>
      <c r="C2564" s="139" t="s">
        <v>3706</v>
      </c>
      <c r="D2564" s="139">
        <v>1006962</v>
      </c>
      <c r="E2564" s="139" t="s">
        <v>3707</v>
      </c>
      <c r="F2564" s="139">
        <v>32.234586999999998</v>
      </c>
      <c r="G2564" s="139">
        <v>-88.016406000000003</v>
      </c>
      <c r="H2564" s="139" t="s">
        <v>3708</v>
      </c>
      <c r="I2564" s="139" t="s">
        <v>3709</v>
      </c>
      <c r="J2564" s="139" t="s">
        <v>3</v>
      </c>
      <c r="K2564" s="139">
        <v>36916</v>
      </c>
      <c r="L2564" s="139" t="s">
        <v>1093</v>
      </c>
      <c r="M2564" s="139">
        <v>5080</v>
      </c>
      <c r="N2564" s="139" t="s">
        <v>1253</v>
      </c>
    </row>
    <row r="2565" spans="1:14" ht="15.75" customHeight="1">
      <c r="A2565" s="139">
        <v>2018</v>
      </c>
      <c r="B2565" s="100" t="s">
        <v>188</v>
      </c>
      <c r="C2565" s="139" t="s">
        <v>3710</v>
      </c>
      <c r="D2565" s="139">
        <v>1007214</v>
      </c>
      <c r="E2565" s="139" t="s">
        <v>3711</v>
      </c>
      <c r="F2565" s="139">
        <v>33.139372000000002</v>
      </c>
      <c r="G2565" s="139">
        <v>-91.96557</v>
      </c>
      <c r="H2565" s="139" t="s">
        <v>3695</v>
      </c>
      <c r="I2565" s="139" t="s">
        <v>3712</v>
      </c>
      <c r="J2565" s="139" t="s">
        <v>12</v>
      </c>
      <c r="K2565" s="139">
        <v>71635</v>
      </c>
      <c r="L2565" s="139" t="s">
        <v>1093</v>
      </c>
      <c r="M2565" s="139">
        <v>4832</v>
      </c>
      <c r="N2565" s="139" t="s">
        <v>1253</v>
      </c>
    </row>
    <row r="2566" spans="1:14" ht="15.75" customHeight="1">
      <c r="A2566" s="139">
        <v>2018</v>
      </c>
      <c r="B2566" s="100" t="s">
        <v>188</v>
      </c>
      <c r="C2566" s="139" t="s">
        <v>3713</v>
      </c>
      <c r="D2566" s="139">
        <v>1005059</v>
      </c>
      <c r="E2566" s="139" t="s">
        <v>3714</v>
      </c>
      <c r="F2566" s="139">
        <v>47.269558000000004</v>
      </c>
      <c r="G2566" s="139">
        <v>-122.394869</v>
      </c>
      <c r="H2566" s="139" t="s">
        <v>3715</v>
      </c>
      <c r="I2566" s="139" t="s">
        <v>3716</v>
      </c>
      <c r="J2566" s="139" t="s">
        <v>126</v>
      </c>
      <c r="K2566" s="139">
        <v>98421</v>
      </c>
      <c r="L2566" s="139" t="s">
        <v>1093</v>
      </c>
      <c r="M2566" s="139">
        <v>27</v>
      </c>
      <c r="N2566" s="139" t="s">
        <v>1054</v>
      </c>
    </row>
    <row r="2567" spans="1:14" ht="15.75" customHeight="1">
      <c r="A2567" s="139">
        <v>2018</v>
      </c>
      <c r="B2567" s="100" t="s">
        <v>188</v>
      </c>
      <c r="C2567" s="139" t="s">
        <v>3717</v>
      </c>
      <c r="D2567" s="139">
        <v>1005956</v>
      </c>
      <c r="E2567" s="139" t="s">
        <v>3718</v>
      </c>
      <c r="F2567" s="139">
        <v>41.215879999999999</v>
      </c>
      <c r="G2567" s="139">
        <v>-87.032809999999998</v>
      </c>
      <c r="H2567" s="139" t="s">
        <v>3719</v>
      </c>
      <c r="I2567" s="139" t="s">
        <v>3119</v>
      </c>
      <c r="J2567" s="139" t="s">
        <v>39</v>
      </c>
      <c r="K2567" s="139">
        <v>46392</v>
      </c>
      <c r="L2567" s="139" t="s">
        <v>1093</v>
      </c>
      <c r="M2567" s="139">
        <v>30</v>
      </c>
      <c r="N2567" s="139" t="s">
        <v>1054</v>
      </c>
    </row>
    <row r="2568" spans="1:14" ht="15.75" customHeight="1">
      <c r="A2568" s="139">
        <v>2018</v>
      </c>
      <c r="B2568" s="100" t="s">
        <v>188</v>
      </c>
      <c r="C2568" s="139" t="s">
        <v>3720</v>
      </c>
      <c r="D2568" s="139">
        <v>1006975</v>
      </c>
      <c r="E2568" s="139" t="s">
        <v>3721</v>
      </c>
      <c r="F2568" s="139">
        <v>30.650644</v>
      </c>
      <c r="G2568" s="139">
        <v>-91.281166999999996</v>
      </c>
      <c r="H2568" s="139" t="s">
        <v>3722</v>
      </c>
      <c r="I2568" s="139" t="s">
        <v>3237</v>
      </c>
      <c r="J2568" s="139" t="s">
        <v>50</v>
      </c>
      <c r="K2568" s="139">
        <v>70791</v>
      </c>
      <c r="L2568" s="139" t="s">
        <v>1093</v>
      </c>
      <c r="M2568" s="139">
        <v>3902</v>
      </c>
      <c r="N2568" s="139" t="s">
        <v>1979</v>
      </c>
    </row>
    <row r="2569" spans="1:14" ht="15.75" customHeight="1">
      <c r="A2569" s="139">
        <v>2018</v>
      </c>
      <c r="B2569" s="100" t="s">
        <v>188</v>
      </c>
      <c r="C2569" s="139" t="s">
        <v>3723</v>
      </c>
      <c r="D2569" s="139">
        <v>1004055</v>
      </c>
      <c r="E2569" s="139" t="s">
        <v>3724</v>
      </c>
      <c r="F2569" s="139">
        <v>44.614452999999997</v>
      </c>
      <c r="G2569" s="139">
        <v>-123.936832</v>
      </c>
      <c r="H2569" s="139" t="s">
        <v>3346</v>
      </c>
      <c r="I2569" s="139" t="s">
        <v>1483</v>
      </c>
      <c r="J2569" s="139" t="s">
        <v>100</v>
      </c>
      <c r="K2569" s="139">
        <v>97391</v>
      </c>
      <c r="L2569" s="139" t="s">
        <v>1093</v>
      </c>
      <c r="M2569" s="139">
        <v>837</v>
      </c>
      <c r="N2569" s="139" t="s">
        <v>1253</v>
      </c>
    </row>
    <row r="2570" spans="1:14" ht="15.75" customHeight="1">
      <c r="A2570" s="139">
        <v>2018</v>
      </c>
      <c r="B2570" s="100" t="s">
        <v>188</v>
      </c>
      <c r="C2570" s="139" t="s">
        <v>3725</v>
      </c>
      <c r="D2570" s="139">
        <v>1002497</v>
      </c>
      <c r="E2570" s="139" t="s">
        <v>3726</v>
      </c>
      <c r="F2570" s="139">
        <v>42.345120000000001</v>
      </c>
      <c r="G2570" s="139">
        <v>-71.054410000000004</v>
      </c>
      <c r="H2570" s="139" t="s">
        <v>3727</v>
      </c>
      <c r="I2570" s="139" t="s">
        <v>3728</v>
      </c>
      <c r="J2570" s="139" t="s">
        <v>58</v>
      </c>
      <c r="K2570" s="139">
        <v>2127</v>
      </c>
      <c r="L2570" s="139" t="s">
        <v>3729</v>
      </c>
      <c r="M2570" s="139">
        <v>27</v>
      </c>
      <c r="N2570" s="139" t="s">
        <v>1054</v>
      </c>
    </row>
    <row r="2571" spans="1:14" ht="15.75" customHeight="1">
      <c r="A2571" s="139">
        <v>2018</v>
      </c>
      <c r="B2571" s="100" t="s">
        <v>188</v>
      </c>
      <c r="C2571" s="139" t="s">
        <v>3730</v>
      </c>
      <c r="D2571" s="139">
        <v>1001891</v>
      </c>
      <c r="E2571" s="139" t="s">
        <v>3731</v>
      </c>
      <c r="F2571" s="139">
        <v>41.786389</v>
      </c>
      <c r="G2571" s="139">
        <v>-76.445278000000002</v>
      </c>
      <c r="H2571" s="139" t="s">
        <v>3732</v>
      </c>
      <c r="I2571" s="139" t="s">
        <v>1351</v>
      </c>
      <c r="J2571" s="139" t="s">
        <v>103</v>
      </c>
      <c r="K2571" s="139">
        <v>18848</v>
      </c>
      <c r="L2571" s="139" t="s">
        <v>3733</v>
      </c>
      <c r="M2571" s="139">
        <v>27</v>
      </c>
      <c r="N2571" s="139" t="s">
        <v>1054</v>
      </c>
    </row>
    <row r="2572" spans="1:14" ht="15.75" customHeight="1">
      <c r="A2572" s="139">
        <v>2018</v>
      </c>
      <c r="B2572" s="100" t="s">
        <v>188</v>
      </c>
      <c r="C2572" s="139" t="s">
        <v>3734</v>
      </c>
      <c r="D2572" s="139">
        <v>1003726</v>
      </c>
      <c r="E2572" s="139" t="s">
        <v>3735</v>
      </c>
      <c r="F2572" s="139">
        <v>44.480328999999998</v>
      </c>
      <c r="G2572" s="139">
        <v>-73.094292999999993</v>
      </c>
      <c r="H2572" s="139" t="s">
        <v>3736</v>
      </c>
      <c r="I2572" s="139" t="s">
        <v>3737</v>
      </c>
      <c r="J2572" s="139" t="s">
        <v>121</v>
      </c>
      <c r="K2572" s="139">
        <v>5452</v>
      </c>
      <c r="L2572" s="139" t="s">
        <v>3738</v>
      </c>
      <c r="M2572" s="139">
        <v>12776</v>
      </c>
      <c r="N2572" s="139" t="s">
        <v>1368</v>
      </c>
    </row>
    <row r="2573" spans="1:14" ht="15.75" customHeight="1">
      <c r="A2573" s="139">
        <v>2018</v>
      </c>
      <c r="B2573" s="100" t="s">
        <v>188</v>
      </c>
      <c r="C2573" s="139" t="s">
        <v>3739</v>
      </c>
      <c r="D2573" s="139">
        <v>1010586</v>
      </c>
      <c r="E2573" s="139" t="s">
        <v>3740</v>
      </c>
      <c r="F2573" s="139">
        <v>42.970089000000002</v>
      </c>
      <c r="G2573" s="139">
        <v>-73.754369999999994</v>
      </c>
      <c r="H2573" s="139" t="s">
        <v>441</v>
      </c>
      <c r="I2573" s="139" t="s">
        <v>3741</v>
      </c>
      <c r="J2573" s="139" t="s">
        <v>87</v>
      </c>
      <c r="K2573" s="139">
        <v>12020</v>
      </c>
      <c r="L2573" s="139" t="s">
        <v>3738</v>
      </c>
      <c r="M2573" s="139">
        <v>16521</v>
      </c>
      <c r="N2573" s="139" t="s">
        <v>1368</v>
      </c>
    </row>
    <row r="2574" spans="1:14" ht="15.75" customHeight="1">
      <c r="A2574" s="139">
        <v>2018</v>
      </c>
      <c r="B2574" s="100" t="s">
        <v>188</v>
      </c>
      <c r="C2574" s="139" t="s">
        <v>3742</v>
      </c>
      <c r="D2574" s="139">
        <v>1004300</v>
      </c>
      <c r="E2574" s="139" t="s">
        <v>3743</v>
      </c>
      <c r="F2574" s="139">
        <v>41.539703000000003</v>
      </c>
      <c r="G2574" s="139">
        <v>-73.822453999999993</v>
      </c>
      <c r="H2574" s="139" t="s">
        <v>3744</v>
      </c>
      <c r="I2574" s="139" t="s">
        <v>3745</v>
      </c>
      <c r="J2574" s="139" t="s">
        <v>87</v>
      </c>
      <c r="K2574" s="139">
        <v>12533</v>
      </c>
      <c r="L2574" s="139" t="s">
        <v>3738</v>
      </c>
      <c r="M2574" s="139">
        <v>8975</v>
      </c>
      <c r="N2574" s="139" t="s">
        <v>1368</v>
      </c>
    </row>
    <row r="2575" spans="1:14" ht="15.75" customHeight="1">
      <c r="A2575" s="139">
        <v>2018</v>
      </c>
      <c r="B2575" s="100" t="s">
        <v>188</v>
      </c>
      <c r="C2575" s="139" t="s">
        <v>3746</v>
      </c>
      <c r="D2575" s="139">
        <v>1012328</v>
      </c>
      <c r="E2575" s="139" t="s">
        <v>3747</v>
      </c>
      <c r="F2575" s="139">
        <v>42.724179999999997</v>
      </c>
      <c r="G2575" s="139">
        <v>-84.555539999999993</v>
      </c>
      <c r="H2575" s="139" t="s">
        <v>3748</v>
      </c>
      <c r="I2575" s="139" t="s">
        <v>3749</v>
      </c>
      <c r="J2575" s="139" t="s">
        <v>61</v>
      </c>
      <c r="K2575" s="139">
        <v>48933</v>
      </c>
      <c r="L2575" s="139" t="s">
        <v>3073</v>
      </c>
      <c r="M2575" s="139">
        <v>12</v>
      </c>
      <c r="N2575" s="139" t="s">
        <v>1054</v>
      </c>
    </row>
    <row r="2576" spans="1:14" ht="15.75" customHeight="1">
      <c r="A2576" s="139">
        <v>2018</v>
      </c>
      <c r="B2576" s="100" t="s">
        <v>188</v>
      </c>
      <c r="C2576" s="139" t="s">
        <v>3750</v>
      </c>
      <c r="D2576" s="139">
        <v>1000380</v>
      </c>
      <c r="E2576" s="139" t="s">
        <v>3751</v>
      </c>
      <c r="F2576" s="139">
        <v>42.524569999999997</v>
      </c>
      <c r="G2576" s="139">
        <v>-83.042249999999996</v>
      </c>
      <c r="H2576" s="139" t="s">
        <v>3350</v>
      </c>
      <c r="I2576" s="139" t="s">
        <v>3338</v>
      </c>
      <c r="J2576" s="139" t="s">
        <v>61</v>
      </c>
      <c r="K2576" s="139">
        <v>48090</v>
      </c>
      <c r="L2576" s="139" t="s">
        <v>3073</v>
      </c>
      <c r="M2576" s="139">
        <v>26</v>
      </c>
      <c r="N2576" s="139" t="s">
        <v>1054</v>
      </c>
    </row>
    <row r="2577" spans="1:14" ht="15.75" customHeight="1">
      <c r="A2577" s="139">
        <v>2018</v>
      </c>
      <c r="B2577" s="100" t="s">
        <v>188</v>
      </c>
      <c r="C2577" s="139" t="s">
        <v>3752</v>
      </c>
      <c r="D2577" s="139">
        <v>1002953</v>
      </c>
      <c r="E2577" s="139" t="s">
        <v>3753</v>
      </c>
      <c r="F2577" s="139">
        <v>42.987850000000002</v>
      </c>
      <c r="G2577" s="139">
        <v>-83.713239999999999</v>
      </c>
      <c r="H2577" s="139" t="s">
        <v>3754</v>
      </c>
      <c r="I2577" s="139" t="s">
        <v>3755</v>
      </c>
      <c r="J2577" s="139" t="s">
        <v>61</v>
      </c>
      <c r="K2577" s="139">
        <v>48551</v>
      </c>
      <c r="L2577" s="139" t="s">
        <v>3073</v>
      </c>
      <c r="M2577" s="139">
        <v>39</v>
      </c>
      <c r="N2577" s="139" t="s">
        <v>1054</v>
      </c>
    </row>
    <row r="2578" spans="1:14" ht="15.75" customHeight="1">
      <c r="A2578" s="139">
        <v>2018</v>
      </c>
      <c r="B2578" s="100" t="s">
        <v>188</v>
      </c>
      <c r="C2578" s="139" t="s">
        <v>3756</v>
      </c>
      <c r="D2578" s="139">
        <v>1006371</v>
      </c>
      <c r="E2578" s="139" t="s">
        <v>3757</v>
      </c>
      <c r="F2578" s="139">
        <v>32.735329999999998</v>
      </c>
      <c r="G2578" s="139">
        <v>-97.067719999999994</v>
      </c>
      <c r="H2578" s="139" t="s">
        <v>3758</v>
      </c>
      <c r="I2578" s="139" t="s">
        <v>3556</v>
      </c>
      <c r="J2578" s="139" t="s">
        <v>115</v>
      </c>
      <c r="K2578" s="139">
        <v>76010</v>
      </c>
      <c r="L2578" s="139" t="s">
        <v>3073</v>
      </c>
      <c r="M2578" s="139">
        <v>29</v>
      </c>
      <c r="N2578" s="139" t="s">
        <v>1054</v>
      </c>
    </row>
    <row r="2579" spans="1:14" ht="15.75" customHeight="1">
      <c r="A2579" s="139">
        <v>2018</v>
      </c>
      <c r="B2579" s="100" t="s">
        <v>188</v>
      </c>
      <c r="C2579" s="139" t="s">
        <v>3759</v>
      </c>
      <c r="D2579" s="139">
        <v>1002426</v>
      </c>
      <c r="E2579" s="139" t="s">
        <v>3760</v>
      </c>
      <c r="F2579" s="139">
        <v>41.933677000000003</v>
      </c>
      <c r="G2579" s="139">
        <v>-91.716480000000004</v>
      </c>
      <c r="H2579" s="139" t="s">
        <v>1155</v>
      </c>
      <c r="I2579" s="139" t="s">
        <v>1156</v>
      </c>
      <c r="J2579" s="139" t="s">
        <v>42</v>
      </c>
      <c r="K2579" s="139">
        <v>52404</v>
      </c>
      <c r="L2579" s="139" t="s">
        <v>3645</v>
      </c>
      <c r="M2579" s="139">
        <v>25</v>
      </c>
      <c r="N2579" s="139" t="s">
        <v>1054</v>
      </c>
    </row>
    <row r="2580" spans="1:14" ht="15.75" customHeight="1">
      <c r="A2580" s="139">
        <v>2018</v>
      </c>
      <c r="B2580" s="100" t="s">
        <v>188</v>
      </c>
      <c r="C2580" s="139" t="s">
        <v>3761</v>
      </c>
      <c r="D2580" s="139">
        <v>1002560</v>
      </c>
      <c r="E2580" s="139" t="s">
        <v>3762</v>
      </c>
      <c r="F2580" s="139">
        <v>43.111199999999997</v>
      </c>
      <c r="G2580" s="139">
        <v>-93.230999999999995</v>
      </c>
      <c r="H2580" s="139" t="s">
        <v>3763</v>
      </c>
      <c r="I2580" s="139" t="s">
        <v>3764</v>
      </c>
      <c r="J2580" s="139" t="s">
        <v>42</v>
      </c>
      <c r="K2580" s="139">
        <v>50401</v>
      </c>
      <c r="L2580" s="139" t="s">
        <v>3765</v>
      </c>
      <c r="M2580" s="139">
        <v>90</v>
      </c>
      <c r="N2580" s="139" t="s">
        <v>1127</v>
      </c>
    </row>
    <row r="2581" spans="1:14" ht="15.75" customHeight="1">
      <c r="A2581" s="139">
        <v>2018</v>
      </c>
      <c r="B2581" s="100" t="s">
        <v>188</v>
      </c>
      <c r="C2581" s="139" t="s">
        <v>3766</v>
      </c>
      <c r="D2581" s="139">
        <v>1006825</v>
      </c>
      <c r="E2581" s="139" t="s">
        <v>3767</v>
      </c>
      <c r="F2581" s="139">
        <v>40.189250000000001</v>
      </c>
      <c r="G2581" s="139">
        <v>-95.367890000000003</v>
      </c>
      <c r="H2581" s="139" t="s">
        <v>3768</v>
      </c>
      <c r="I2581" s="139" t="s">
        <v>3233</v>
      </c>
      <c r="J2581" s="139" t="s">
        <v>68</v>
      </c>
      <c r="K2581" s="139">
        <v>64437</v>
      </c>
      <c r="L2581" s="139" t="s">
        <v>3769</v>
      </c>
      <c r="M2581" s="139">
        <v>21</v>
      </c>
      <c r="N2581" s="139" t="s">
        <v>1054</v>
      </c>
    </row>
    <row r="2582" spans="1:14" ht="15.75" customHeight="1">
      <c r="A2582" s="139">
        <v>2018</v>
      </c>
      <c r="B2582" s="100" t="s">
        <v>188</v>
      </c>
      <c r="C2582" s="139" t="s">
        <v>3770</v>
      </c>
      <c r="D2582" s="139">
        <v>1000363</v>
      </c>
      <c r="E2582" s="139" t="s">
        <v>3771</v>
      </c>
      <c r="F2582" s="139">
        <v>47.583604000000001</v>
      </c>
      <c r="G2582" s="139">
        <v>-117.568511</v>
      </c>
      <c r="H2582" s="139" t="s">
        <v>3772</v>
      </c>
      <c r="I2582" s="139" t="s">
        <v>3772</v>
      </c>
      <c r="J2582" s="139" t="s">
        <v>126</v>
      </c>
      <c r="K2582" s="139">
        <v>99224</v>
      </c>
      <c r="L2582" s="139" t="s">
        <v>3773</v>
      </c>
      <c r="M2582" s="139">
        <v>7</v>
      </c>
      <c r="N2582" s="139" t="s">
        <v>1054</v>
      </c>
    </row>
    <row r="2583" spans="1:14" ht="15.75" customHeight="1">
      <c r="A2583" s="139">
        <v>2018</v>
      </c>
      <c r="B2583" s="100" t="s">
        <v>188</v>
      </c>
      <c r="C2583" s="139" t="s">
        <v>3774</v>
      </c>
      <c r="D2583" s="139">
        <v>1006531</v>
      </c>
      <c r="E2583" s="139" t="s">
        <v>3775</v>
      </c>
      <c r="F2583" s="139">
        <v>31.176100000000002</v>
      </c>
      <c r="G2583" s="139">
        <v>-87.438267999999994</v>
      </c>
      <c r="H2583" s="139" t="s">
        <v>3776</v>
      </c>
      <c r="I2583" s="139" t="s">
        <v>3777</v>
      </c>
      <c r="J2583" s="139" t="s">
        <v>3</v>
      </c>
      <c r="K2583" s="139">
        <v>36502</v>
      </c>
      <c r="L2583" s="139" t="s">
        <v>3778</v>
      </c>
      <c r="M2583" s="139">
        <v>9</v>
      </c>
      <c r="N2583" s="139" t="s">
        <v>1306</v>
      </c>
    </row>
    <row r="2584" spans="1:14" ht="15.75" customHeight="1">
      <c r="A2584" s="139">
        <v>2018</v>
      </c>
      <c r="B2584" s="100" t="s">
        <v>188</v>
      </c>
      <c r="C2584" s="139" t="s">
        <v>3779</v>
      </c>
      <c r="D2584" s="139">
        <v>1002965</v>
      </c>
      <c r="F2584" s="139">
        <v>29.976099999999999</v>
      </c>
      <c r="G2584" s="139">
        <v>-94.218299999999999</v>
      </c>
      <c r="H2584" s="139" t="s">
        <v>1923</v>
      </c>
      <c r="I2584" s="139" t="s">
        <v>3780</v>
      </c>
      <c r="J2584" s="139" t="s">
        <v>115</v>
      </c>
      <c r="K2584" s="139">
        <v>77705</v>
      </c>
      <c r="L2584" s="139" t="s">
        <v>3781</v>
      </c>
      <c r="M2584" s="139">
        <v>224</v>
      </c>
      <c r="N2584" s="139" t="s">
        <v>1054</v>
      </c>
    </row>
    <row r="2585" spans="1:14" ht="15.75" customHeight="1">
      <c r="A2585" s="139">
        <v>2018</v>
      </c>
      <c r="B2585" s="100" t="s">
        <v>188</v>
      </c>
      <c r="C2585" s="139" t="s">
        <v>3782</v>
      </c>
      <c r="D2585" s="139">
        <v>1004793</v>
      </c>
      <c r="E2585" s="139" t="s">
        <v>3783</v>
      </c>
      <c r="F2585" s="139">
        <v>34.600555999999997</v>
      </c>
      <c r="G2585" s="139">
        <v>-98.527500000000003</v>
      </c>
      <c r="H2585" s="139" t="s">
        <v>3784</v>
      </c>
      <c r="I2585" s="139" t="s">
        <v>3785</v>
      </c>
      <c r="J2585" s="139" t="s">
        <v>98</v>
      </c>
      <c r="K2585" s="139">
        <v>73505</v>
      </c>
      <c r="L2585" s="139" t="s">
        <v>3781</v>
      </c>
      <c r="M2585" s="139">
        <v>29</v>
      </c>
      <c r="N2585" s="139" t="s">
        <v>1054</v>
      </c>
    </row>
    <row r="2586" spans="1:14" ht="15.75" customHeight="1">
      <c r="A2586" s="139">
        <v>2018</v>
      </c>
      <c r="B2586" s="100" t="s">
        <v>188</v>
      </c>
      <c r="C2586" s="139" t="s">
        <v>3786</v>
      </c>
      <c r="D2586" s="139">
        <v>1002654</v>
      </c>
      <c r="E2586" s="139" t="s">
        <v>3787</v>
      </c>
      <c r="F2586" s="139">
        <v>36.558914000000001</v>
      </c>
      <c r="G2586" s="139">
        <v>-79.373017000000004</v>
      </c>
      <c r="H2586" s="139" t="s">
        <v>3788</v>
      </c>
      <c r="I2586" s="139" t="s">
        <v>3789</v>
      </c>
      <c r="J2586" s="139" t="s">
        <v>123</v>
      </c>
      <c r="K2586" s="139">
        <v>24541</v>
      </c>
      <c r="L2586" s="139" t="s">
        <v>3781</v>
      </c>
      <c r="M2586" s="139">
        <v>36</v>
      </c>
      <c r="N2586" s="139" t="s">
        <v>1054</v>
      </c>
    </row>
    <row r="2587" spans="1:14" ht="15.75" customHeight="1">
      <c r="A2587" s="139">
        <v>2018</v>
      </c>
      <c r="B2587" s="100" t="s">
        <v>188</v>
      </c>
      <c r="C2587" s="139" t="s">
        <v>3790</v>
      </c>
      <c r="D2587" s="139">
        <v>1007731</v>
      </c>
      <c r="E2587" s="139" t="s">
        <v>3791</v>
      </c>
      <c r="F2587" s="139">
        <v>44.833489999999998</v>
      </c>
      <c r="G2587" s="139">
        <v>-93.12</v>
      </c>
      <c r="H2587" s="139" t="s">
        <v>3792</v>
      </c>
      <c r="I2587" s="139" t="s">
        <v>3536</v>
      </c>
      <c r="J2587" s="139" t="s">
        <v>62</v>
      </c>
      <c r="K2587" s="139">
        <v>55121</v>
      </c>
      <c r="L2587" s="139" t="s">
        <v>3193</v>
      </c>
      <c r="M2587" s="139">
        <v>62</v>
      </c>
      <c r="N2587" s="139" t="s">
        <v>2062</v>
      </c>
    </row>
    <row r="2588" spans="1:14" ht="15.75" customHeight="1">
      <c r="A2588" s="139">
        <v>2018</v>
      </c>
      <c r="B2588" s="100" t="s">
        <v>188</v>
      </c>
      <c r="C2588" s="139" t="s">
        <v>3793</v>
      </c>
      <c r="D2588" s="139">
        <v>1000273</v>
      </c>
      <c r="E2588" s="139" t="s">
        <v>3794</v>
      </c>
      <c r="F2588" s="139">
        <v>37.533999999999999</v>
      </c>
      <c r="G2588" s="139">
        <v>-79.356999999999999</v>
      </c>
      <c r="H2588" s="139" t="s">
        <v>3795</v>
      </c>
      <c r="I2588" s="139" t="s">
        <v>3796</v>
      </c>
      <c r="J2588" s="139" t="s">
        <v>123</v>
      </c>
      <c r="K2588" s="139">
        <v>24526</v>
      </c>
      <c r="L2588" s="139" t="s">
        <v>1093</v>
      </c>
      <c r="M2588" s="139">
        <v>2215</v>
      </c>
      <c r="N2588" s="139" t="s">
        <v>1253</v>
      </c>
    </row>
    <row r="2589" spans="1:14" ht="15.75" customHeight="1">
      <c r="A2589" s="139">
        <v>2018</v>
      </c>
      <c r="B2589" s="100" t="s">
        <v>188</v>
      </c>
      <c r="C2589" s="139" t="s">
        <v>3797</v>
      </c>
      <c r="D2589" s="139">
        <v>1011719</v>
      </c>
      <c r="E2589" s="139" t="s">
        <v>3798</v>
      </c>
      <c r="F2589" s="139">
        <v>29.73245</v>
      </c>
      <c r="G2589" s="139">
        <v>-95.228939999999994</v>
      </c>
      <c r="H2589" s="139" t="s">
        <v>3799</v>
      </c>
      <c r="I2589" s="139" t="s">
        <v>1087</v>
      </c>
      <c r="J2589" s="139" t="s">
        <v>115</v>
      </c>
      <c r="K2589" s="139">
        <v>77547</v>
      </c>
      <c r="L2589" s="139" t="s">
        <v>3800</v>
      </c>
      <c r="M2589" s="139">
        <v>108</v>
      </c>
      <c r="N2589" s="139" t="s">
        <v>1306</v>
      </c>
    </row>
    <row r="2590" spans="1:14" ht="15.75" customHeight="1">
      <c r="A2590" s="139">
        <v>2018</v>
      </c>
      <c r="B2590" s="100" t="s">
        <v>188</v>
      </c>
      <c r="C2590" s="139" t="s">
        <v>3801</v>
      </c>
      <c r="D2590" s="139">
        <v>1001913</v>
      </c>
      <c r="E2590" s="139" t="s">
        <v>3802</v>
      </c>
      <c r="F2590" s="139">
        <v>35.739778000000001</v>
      </c>
      <c r="G2590" s="139">
        <v>-95.286917000000003</v>
      </c>
      <c r="H2590" s="139" t="s">
        <v>2911</v>
      </c>
      <c r="I2590" s="139" t="s">
        <v>2912</v>
      </c>
      <c r="J2590" s="139" t="s">
        <v>98</v>
      </c>
      <c r="K2590" s="139">
        <v>74403</v>
      </c>
      <c r="L2590" s="139" t="s">
        <v>1093</v>
      </c>
      <c r="M2590" s="139">
        <v>2314</v>
      </c>
      <c r="N2590" s="139" t="s">
        <v>1160</v>
      </c>
    </row>
    <row r="2591" spans="1:14" ht="15.75" customHeight="1">
      <c r="A2591" s="139">
        <v>2018</v>
      </c>
      <c r="B2591" s="100" t="s">
        <v>188</v>
      </c>
      <c r="C2591" s="139" t="s">
        <v>3803</v>
      </c>
      <c r="D2591" s="139">
        <v>1004640</v>
      </c>
      <c r="E2591" s="139" t="s">
        <v>3804</v>
      </c>
      <c r="F2591" s="139">
        <v>38.633499999999998</v>
      </c>
      <c r="G2591" s="139">
        <v>-87.226200000000006</v>
      </c>
      <c r="H2591" s="139" t="s">
        <v>3634</v>
      </c>
      <c r="I2591" s="139" t="s">
        <v>3805</v>
      </c>
      <c r="J2591" s="139" t="s">
        <v>39</v>
      </c>
      <c r="K2591" s="139">
        <v>47501</v>
      </c>
      <c r="L2591" s="139" t="s">
        <v>3806</v>
      </c>
      <c r="M2591" s="139">
        <v>162</v>
      </c>
      <c r="N2591" s="139" t="s">
        <v>1383</v>
      </c>
    </row>
    <row r="2592" spans="1:14" ht="15.75" customHeight="1">
      <c r="A2592" s="139">
        <v>2018</v>
      </c>
      <c r="B2592" s="100" t="s">
        <v>188</v>
      </c>
      <c r="C2592" s="139" t="s">
        <v>3803</v>
      </c>
      <c r="D2592" s="139">
        <v>1004114</v>
      </c>
      <c r="E2592" s="139" t="s">
        <v>3807</v>
      </c>
      <c r="F2592" s="139">
        <v>41.399580999999998</v>
      </c>
      <c r="G2592" s="139">
        <v>-91.060023999999999</v>
      </c>
      <c r="H2592" s="139" t="s">
        <v>3808</v>
      </c>
      <c r="I2592" s="139" t="s">
        <v>3809</v>
      </c>
      <c r="J2592" s="139" t="s">
        <v>42</v>
      </c>
      <c r="K2592" s="139">
        <v>52761</v>
      </c>
      <c r="L2592" s="139" t="s">
        <v>3806</v>
      </c>
      <c r="M2592" s="139">
        <v>257</v>
      </c>
      <c r="N2592" s="139" t="s">
        <v>1383</v>
      </c>
    </row>
    <row r="2593" spans="1:14" ht="15.75" customHeight="1">
      <c r="A2593" s="139">
        <v>2018</v>
      </c>
      <c r="B2593" s="100" t="s">
        <v>188</v>
      </c>
      <c r="C2593" s="139" t="s">
        <v>3810</v>
      </c>
      <c r="D2593" s="139">
        <v>1002173</v>
      </c>
      <c r="E2593" s="139" t="s">
        <v>3811</v>
      </c>
      <c r="F2593" s="139">
        <v>44.799900000000001</v>
      </c>
      <c r="G2593" s="139">
        <v>-95.486900000000006</v>
      </c>
      <c r="H2593" s="139" t="s">
        <v>3812</v>
      </c>
      <c r="I2593" s="139" t="s">
        <v>3813</v>
      </c>
      <c r="J2593" s="139" t="s">
        <v>62</v>
      </c>
      <c r="K2593" s="139">
        <v>56241</v>
      </c>
      <c r="L2593" s="139" t="s">
        <v>3814</v>
      </c>
      <c r="M2593" s="139">
        <v>46</v>
      </c>
      <c r="N2593" s="139" t="s">
        <v>1127</v>
      </c>
    </row>
    <row r="2594" spans="1:14" ht="15.75" customHeight="1">
      <c r="A2594" s="139">
        <v>2018</v>
      </c>
      <c r="B2594" s="100" t="s">
        <v>188</v>
      </c>
      <c r="C2594" s="139" t="s">
        <v>3815</v>
      </c>
      <c r="D2594" s="139">
        <v>1006346</v>
      </c>
      <c r="E2594" s="139" t="s">
        <v>3816</v>
      </c>
      <c r="F2594" s="139">
        <v>30.362221000000002</v>
      </c>
      <c r="G2594" s="139">
        <v>-96.088890000000006</v>
      </c>
      <c r="H2594" s="139" t="s">
        <v>3174</v>
      </c>
      <c r="I2594" s="139" t="s">
        <v>3817</v>
      </c>
      <c r="J2594" s="139" t="s">
        <v>115</v>
      </c>
      <c r="K2594" s="139">
        <v>77868</v>
      </c>
      <c r="L2594" s="139" t="s">
        <v>3818</v>
      </c>
      <c r="M2594" s="139">
        <v>4</v>
      </c>
      <c r="N2594" s="139" t="s">
        <v>1054</v>
      </c>
    </row>
    <row r="2595" spans="1:14" ht="15.75" customHeight="1">
      <c r="A2595" s="139">
        <v>2018</v>
      </c>
      <c r="B2595" s="100" t="s">
        <v>188</v>
      </c>
      <c r="C2595" s="139" t="s">
        <v>3819</v>
      </c>
      <c r="D2595" s="139">
        <v>1004982</v>
      </c>
      <c r="E2595" s="139" t="s">
        <v>3820</v>
      </c>
      <c r="F2595" s="139">
        <v>39.518270000000001</v>
      </c>
      <c r="G2595" s="139">
        <v>-84.390925999999993</v>
      </c>
      <c r="H2595" s="139" t="s">
        <v>3821</v>
      </c>
      <c r="I2595" s="139" t="s">
        <v>3293</v>
      </c>
      <c r="J2595" s="139" t="s">
        <v>95</v>
      </c>
      <c r="K2595" s="139">
        <v>45042</v>
      </c>
      <c r="L2595" s="139" t="s">
        <v>3822</v>
      </c>
      <c r="M2595" s="139">
        <v>26</v>
      </c>
      <c r="N2595" s="139" t="s">
        <v>1054</v>
      </c>
    </row>
    <row r="2596" spans="1:14" ht="15.75" customHeight="1">
      <c r="A2596" s="139">
        <v>2018</v>
      </c>
      <c r="B2596" s="100" t="s">
        <v>188</v>
      </c>
      <c r="C2596" s="139" t="s">
        <v>3823</v>
      </c>
      <c r="D2596" s="139">
        <v>1003470</v>
      </c>
      <c r="E2596" s="139" t="s">
        <v>3824</v>
      </c>
      <c r="F2596" s="139">
        <v>32.772590000000001</v>
      </c>
      <c r="G2596" s="139">
        <v>-83.630139999999997</v>
      </c>
      <c r="H2596" s="139" t="s">
        <v>3591</v>
      </c>
      <c r="I2596" s="139" t="s">
        <v>1862</v>
      </c>
      <c r="J2596" s="139" t="s">
        <v>28</v>
      </c>
      <c r="K2596" s="139">
        <v>31206</v>
      </c>
      <c r="L2596" s="139" t="s">
        <v>3822</v>
      </c>
      <c r="M2596" s="139">
        <v>8956</v>
      </c>
      <c r="N2596" s="139" t="s">
        <v>1253</v>
      </c>
    </row>
    <row r="2597" spans="1:14" ht="15.75" customHeight="1">
      <c r="A2597" s="139">
        <v>2018</v>
      </c>
      <c r="B2597" s="100" t="s">
        <v>188</v>
      </c>
      <c r="C2597" s="139" t="s">
        <v>3825</v>
      </c>
      <c r="D2597" s="139">
        <v>1000602</v>
      </c>
      <c r="E2597" s="139" t="s">
        <v>3826</v>
      </c>
      <c r="F2597" s="139">
        <v>32.483198000000002</v>
      </c>
      <c r="G2597" s="139">
        <v>-92.152242999999999</v>
      </c>
      <c r="H2597" s="139" t="s">
        <v>3827</v>
      </c>
      <c r="I2597" s="139" t="s">
        <v>3828</v>
      </c>
      <c r="J2597" s="139" t="s">
        <v>50</v>
      </c>
      <c r="K2597" s="139">
        <v>71292</v>
      </c>
      <c r="L2597" s="139" t="s">
        <v>3829</v>
      </c>
      <c r="M2597" s="139">
        <v>6482</v>
      </c>
      <c r="N2597" s="139" t="s">
        <v>1448</v>
      </c>
    </row>
    <row r="2598" spans="1:14" ht="15.75" customHeight="1">
      <c r="A2598" s="139">
        <v>2018</v>
      </c>
      <c r="B2598" s="100" t="s">
        <v>188</v>
      </c>
      <c r="C2598" s="139" t="s">
        <v>3833</v>
      </c>
      <c r="D2598" s="139">
        <v>1007223</v>
      </c>
      <c r="E2598" s="139" t="s">
        <v>3834</v>
      </c>
      <c r="F2598" s="139">
        <v>45.799405</v>
      </c>
      <c r="G2598" s="139">
        <v>-88.070937000000001</v>
      </c>
      <c r="H2598" s="139" t="s">
        <v>3835</v>
      </c>
      <c r="I2598" s="139" t="s">
        <v>3836</v>
      </c>
      <c r="J2598" s="139" t="s">
        <v>61</v>
      </c>
      <c r="K2598" s="139">
        <v>49802</v>
      </c>
      <c r="L2598" s="139" t="s">
        <v>3837</v>
      </c>
      <c r="M2598" s="139">
        <v>88</v>
      </c>
      <c r="N2598" s="139" t="s">
        <v>1054</v>
      </c>
    </row>
    <row r="2599" spans="1:14" ht="15.75" customHeight="1">
      <c r="A2599" s="139">
        <v>2018</v>
      </c>
      <c r="B2599" s="100" t="s">
        <v>188</v>
      </c>
      <c r="C2599" s="139" t="s">
        <v>3838</v>
      </c>
      <c r="D2599" s="139">
        <v>1002034</v>
      </c>
      <c r="E2599" s="139" t="s">
        <v>3839</v>
      </c>
      <c r="F2599" s="139">
        <v>43.528049000000003</v>
      </c>
      <c r="G2599" s="139">
        <v>-89.999600000000001</v>
      </c>
      <c r="H2599" s="139" t="s">
        <v>3840</v>
      </c>
      <c r="I2599" s="139" t="s">
        <v>3841</v>
      </c>
      <c r="J2599" s="139" t="s">
        <v>132</v>
      </c>
      <c r="K2599" s="139">
        <v>53959</v>
      </c>
      <c r="L2599" s="139" t="s">
        <v>3837</v>
      </c>
      <c r="M2599" s="139">
        <v>239</v>
      </c>
      <c r="N2599" s="139" t="s">
        <v>1054</v>
      </c>
    </row>
    <row r="2600" spans="1:14" ht="15.75" customHeight="1">
      <c r="A2600" s="139">
        <v>2018</v>
      </c>
      <c r="B2600" s="100" t="s">
        <v>188</v>
      </c>
      <c r="C2600" s="139" t="s">
        <v>3842</v>
      </c>
      <c r="D2600" s="139">
        <v>1001825</v>
      </c>
      <c r="E2600" s="139" t="s">
        <v>3843</v>
      </c>
      <c r="F2600" s="139">
        <v>44.52666</v>
      </c>
      <c r="G2600" s="139">
        <v>-87.998760000000004</v>
      </c>
      <c r="H2600" s="139" t="s">
        <v>3699</v>
      </c>
      <c r="I2600" s="139" t="s">
        <v>1107</v>
      </c>
      <c r="J2600" s="139" t="s">
        <v>132</v>
      </c>
      <c r="K2600" s="139">
        <v>54302</v>
      </c>
      <c r="L2600" s="139" t="s">
        <v>3844</v>
      </c>
      <c r="M2600" s="139">
        <v>651</v>
      </c>
      <c r="N2600" s="139" t="s">
        <v>1054</v>
      </c>
    </row>
    <row r="2601" spans="1:14" ht="15.75" customHeight="1">
      <c r="A2601" s="139">
        <v>2018</v>
      </c>
      <c r="B2601" s="100" t="s">
        <v>188</v>
      </c>
      <c r="C2601" s="139" t="s">
        <v>3845</v>
      </c>
      <c r="D2601" s="139">
        <v>1002098</v>
      </c>
      <c r="E2601" s="139" t="s">
        <v>3846</v>
      </c>
      <c r="F2601" s="139">
        <v>35.097355</v>
      </c>
      <c r="G2601" s="139">
        <v>-92.73854</v>
      </c>
      <c r="H2601" s="139" t="s">
        <v>3847</v>
      </c>
      <c r="I2601" s="139" t="s">
        <v>3848</v>
      </c>
      <c r="J2601" s="139" t="s">
        <v>12</v>
      </c>
      <c r="K2601" s="139">
        <v>72110</v>
      </c>
      <c r="L2601" s="139" t="s">
        <v>3844</v>
      </c>
      <c r="M2601" s="139">
        <v>2305</v>
      </c>
      <c r="N2601" s="139" t="s">
        <v>1253</v>
      </c>
    </row>
    <row r="2602" spans="1:14" ht="15.75" customHeight="1">
      <c r="A2602" s="139">
        <v>2018</v>
      </c>
      <c r="B2602" s="100" t="s">
        <v>188</v>
      </c>
      <c r="C2602" s="139" t="s">
        <v>3849</v>
      </c>
      <c r="D2602" s="139">
        <v>1005791</v>
      </c>
      <c r="E2602" s="139" t="s">
        <v>3850</v>
      </c>
      <c r="F2602" s="139">
        <v>40.722138999999999</v>
      </c>
      <c r="G2602" s="139">
        <v>-85.193721999999994</v>
      </c>
      <c r="H2602" s="139" t="s">
        <v>3851</v>
      </c>
      <c r="I2602" s="139" t="s">
        <v>1658</v>
      </c>
      <c r="J2602" s="139" t="s">
        <v>39</v>
      </c>
      <c r="K2602" s="139">
        <v>46714</v>
      </c>
      <c r="L2602" s="139" t="s">
        <v>3852</v>
      </c>
      <c r="M2602" s="139">
        <v>89</v>
      </c>
      <c r="N2602" s="139" t="s">
        <v>1127</v>
      </c>
    </row>
    <row r="2603" spans="1:14" ht="15.75" customHeight="1">
      <c r="A2603" s="139">
        <v>2018</v>
      </c>
      <c r="B2603" s="100" t="s">
        <v>188</v>
      </c>
      <c r="C2603" s="139" t="s">
        <v>3853</v>
      </c>
      <c r="D2603" s="139">
        <v>1000344</v>
      </c>
      <c r="E2603" s="139" t="s">
        <v>3854</v>
      </c>
      <c r="F2603" s="139">
        <v>41.111724000000002</v>
      </c>
      <c r="G2603" s="139">
        <v>-97.983884000000003</v>
      </c>
      <c r="H2603" s="139" t="s">
        <v>3855</v>
      </c>
      <c r="I2603" s="139" t="s">
        <v>3856</v>
      </c>
      <c r="J2603" s="139" t="s">
        <v>73</v>
      </c>
      <c r="K2603" s="139">
        <v>68826</v>
      </c>
      <c r="L2603" s="139" t="s">
        <v>3852</v>
      </c>
      <c r="M2603" s="139">
        <v>71</v>
      </c>
      <c r="N2603" s="139" t="s">
        <v>1054</v>
      </c>
    </row>
    <row r="2604" spans="1:14" ht="15.75" customHeight="1">
      <c r="A2604" s="139">
        <v>2018</v>
      </c>
      <c r="B2604" s="100" t="s">
        <v>188</v>
      </c>
      <c r="C2604" s="139" t="s">
        <v>3857</v>
      </c>
      <c r="D2604" s="139">
        <v>1006364</v>
      </c>
      <c r="E2604" s="139" t="s">
        <v>3858</v>
      </c>
      <c r="F2604" s="139">
        <v>36.28566</v>
      </c>
      <c r="G2604" s="139">
        <v>-89.150080000000003</v>
      </c>
      <c r="H2604" s="139" t="s">
        <v>3859</v>
      </c>
      <c r="I2604" s="139" t="s">
        <v>3054</v>
      </c>
      <c r="J2604" s="139" t="s">
        <v>113</v>
      </c>
      <c r="K2604" s="139">
        <v>38253</v>
      </c>
      <c r="L2604" s="139" t="s">
        <v>3852</v>
      </c>
      <c r="M2604" s="139">
        <v>92</v>
      </c>
      <c r="N2604" s="139" t="s">
        <v>1054</v>
      </c>
    </row>
    <row r="2605" spans="1:14" ht="15.75" customHeight="1">
      <c r="A2605" s="139">
        <v>2018</v>
      </c>
      <c r="B2605" s="100" t="s">
        <v>188</v>
      </c>
      <c r="C2605" s="139" t="s">
        <v>3860</v>
      </c>
      <c r="D2605" s="139">
        <v>1005812</v>
      </c>
      <c r="E2605" s="139" t="s">
        <v>3861</v>
      </c>
      <c r="F2605" s="139">
        <v>41.567689999999999</v>
      </c>
      <c r="G2605" s="139">
        <v>-98.815579999999997</v>
      </c>
      <c r="H2605" s="139" t="s">
        <v>3862</v>
      </c>
      <c r="I2605" s="139" t="s">
        <v>3863</v>
      </c>
      <c r="J2605" s="139" t="s">
        <v>73</v>
      </c>
      <c r="K2605" s="139">
        <v>68862</v>
      </c>
      <c r="L2605" s="139" t="s">
        <v>3852</v>
      </c>
      <c r="M2605" s="139">
        <v>44</v>
      </c>
      <c r="N2605" s="139" t="s">
        <v>1054</v>
      </c>
    </row>
    <row r="2606" spans="1:14" ht="15.75" customHeight="1">
      <c r="A2606" s="139">
        <v>2018</v>
      </c>
      <c r="B2606" s="100" t="s">
        <v>188</v>
      </c>
      <c r="C2606" s="139" t="s">
        <v>3864</v>
      </c>
      <c r="D2606" s="139">
        <v>1004731</v>
      </c>
      <c r="E2606" s="139" t="s">
        <v>3865</v>
      </c>
      <c r="F2606" s="139">
        <v>46.3125</v>
      </c>
      <c r="G2606" s="139">
        <v>-96.133700000000005</v>
      </c>
      <c r="H2606" s="139" t="s">
        <v>3866</v>
      </c>
      <c r="I2606" s="139" t="s">
        <v>3867</v>
      </c>
      <c r="J2606" s="139" t="s">
        <v>62</v>
      </c>
      <c r="K2606" s="139">
        <v>56537</v>
      </c>
      <c r="L2606" s="139" t="s">
        <v>3852</v>
      </c>
      <c r="M2606" s="139">
        <v>46</v>
      </c>
      <c r="N2606" s="139" t="s">
        <v>1054</v>
      </c>
    </row>
    <row r="2607" spans="1:14" ht="15.75" customHeight="1">
      <c r="A2607" s="139">
        <v>2018</v>
      </c>
      <c r="B2607" s="100" t="s">
        <v>188</v>
      </c>
      <c r="C2607" s="139" t="s">
        <v>3868</v>
      </c>
      <c r="D2607" s="139">
        <v>1004332</v>
      </c>
      <c r="E2607" s="139" t="s">
        <v>3869</v>
      </c>
      <c r="F2607" s="139">
        <v>40.754899999999999</v>
      </c>
      <c r="G2607" s="139">
        <v>-95.395300000000006</v>
      </c>
      <c r="H2607" s="139" t="s">
        <v>3870</v>
      </c>
      <c r="I2607" s="139" t="s">
        <v>3871</v>
      </c>
      <c r="J2607" s="139" t="s">
        <v>42</v>
      </c>
      <c r="K2607" s="139">
        <v>51601</v>
      </c>
      <c r="L2607" s="139" t="s">
        <v>3852</v>
      </c>
      <c r="M2607" s="139">
        <v>54</v>
      </c>
      <c r="N2607" s="139" t="s">
        <v>1054</v>
      </c>
    </row>
    <row r="2608" spans="1:14" ht="15.75" customHeight="1">
      <c r="A2608" s="139">
        <v>2018</v>
      </c>
      <c r="B2608" s="100" t="s">
        <v>188</v>
      </c>
      <c r="C2608" s="139" t="s">
        <v>3872</v>
      </c>
      <c r="D2608" s="139">
        <v>1004331</v>
      </c>
      <c r="E2608" s="139" t="s">
        <v>3873</v>
      </c>
      <c r="F2608" s="139">
        <v>43.431367000000002</v>
      </c>
      <c r="G2608" s="139">
        <v>-94.954220000000007</v>
      </c>
      <c r="H2608" s="139" t="s">
        <v>3874</v>
      </c>
      <c r="I2608" s="139" t="s">
        <v>3875</v>
      </c>
      <c r="J2608" s="139" t="s">
        <v>42</v>
      </c>
      <c r="K2608" s="139">
        <v>51363</v>
      </c>
      <c r="L2608" s="139" t="s">
        <v>3852</v>
      </c>
      <c r="M2608" s="139">
        <v>30</v>
      </c>
      <c r="N2608" s="139" t="s">
        <v>1054</v>
      </c>
    </row>
    <row r="2609" spans="1:14" ht="15.75" customHeight="1">
      <c r="A2609" s="139">
        <v>2018</v>
      </c>
      <c r="B2609" s="100" t="s">
        <v>188</v>
      </c>
      <c r="C2609" s="139" t="s">
        <v>3876</v>
      </c>
      <c r="D2609" s="139">
        <v>1003943</v>
      </c>
      <c r="E2609" s="139" t="s">
        <v>3877</v>
      </c>
      <c r="F2609" s="139">
        <v>37.510800000000003</v>
      </c>
      <c r="G2609" s="139">
        <v>-78.910300000000007</v>
      </c>
      <c r="H2609" s="139" t="s">
        <v>3878</v>
      </c>
      <c r="I2609" s="139" t="s">
        <v>3879</v>
      </c>
      <c r="J2609" s="139" t="s">
        <v>123</v>
      </c>
      <c r="K2609" s="139">
        <v>24553</v>
      </c>
      <c r="L2609" s="139" t="s">
        <v>3880</v>
      </c>
      <c r="M2609" s="139">
        <v>2455</v>
      </c>
      <c r="N2609" s="139" t="s">
        <v>1253</v>
      </c>
    </row>
    <row r="2610" spans="1:14" ht="15.75" customHeight="1">
      <c r="A2610" s="139">
        <v>2018</v>
      </c>
      <c r="B2610" s="100" t="s">
        <v>188</v>
      </c>
      <c r="C2610" s="139" t="s">
        <v>3881</v>
      </c>
      <c r="D2610" s="139">
        <v>1003289</v>
      </c>
      <c r="E2610" s="139" t="s">
        <v>3882</v>
      </c>
      <c r="F2610" s="139">
        <v>37.420814999999997</v>
      </c>
      <c r="G2610" s="139">
        <v>-79.140968000000001</v>
      </c>
      <c r="H2610" s="139" t="s">
        <v>3883</v>
      </c>
      <c r="I2610" s="139" t="s">
        <v>3884</v>
      </c>
      <c r="J2610" s="139" t="s">
        <v>123</v>
      </c>
      <c r="K2610" s="139">
        <v>24505</v>
      </c>
      <c r="L2610" s="139" t="s">
        <v>3885</v>
      </c>
      <c r="M2610" s="139">
        <v>255</v>
      </c>
      <c r="N2610" s="139" t="s">
        <v>1054</v>
      </c>
    </row>
    <row r="2611" spans="1:14" ht="15.75" customHeight="1">
      <c r="A2611" s="139">
        <v>2018</v>
      </c>
      <c r="B2611" s="100" t="s">
        <v>188</v>
      </c>
      <c r="C2611" s="139" t="s">
        <v>3886</v>
      </c>
      <c r="D2611" s="139">
        <v>1000872</v>
      </c>
      <c r="E2611" s="139" t="s">
        <v>3887</v>
      </c>
      <c r="F2611" s="139">
        <v>44.111944000000001</v>
      </c>
      <c r="G2611" s="139">
        <v>-93.678611000000004</v>
      </c>
      <c r="H2611" s="139" t="s">
        <v>3888</v>
      </c>
      <c r="I2611" s="139" t="s">
        <v>3889</v>
      </c>
      <c r="J2611" s="139" t="s">
        <v>62</v>
      </c>
      <c r="K2611" s="139">
        <v>56048</v>
      </c>
      <c r="L2611" s="139" t="s">
        <v>3890</v>
      </c>
      <c r="M2611" s="139">
        <v>104</v>
      </c>
      <c r="N2611" s="139" t="s">
        <v>1054</v>
      </c>
    </row>
    <row r="2612" spans="1:14" ht="15.75" customHeight="1">
      <c r="A2612" s="139">
        <v>2018</v>
      </c>
      <c r="B2612" s="100" t="s">
        <v>188</v>
      </c>
      <c r="C2612" s="139" t="s">
        <v>3891</v>
      </c>
      <c r="D2612" s="139">
        <v>1002770</v>
      </c>
      <c r="E2612" s="139" t="s">
        <v>3892</v>
      </c>
      <c r="F2612" s="139">
        <v>32.064100000000003</v>
      </c>
      <c r="G2612" s="139">
        <v>-96.428299999999993</v>
      </c>
      <c r="H2612" s="139" t="s">
        <v>3893</v>
      </c>
      <c r="I2612" s="139" t="s">
        <v>3894</v>
      </c>
      <c r="J2612" s="139" t="s">
        <v>115</v>
      </c>
      <c r="K2612" s="139">
        <v>75110</v>
      </c>
      <c r="L2612" s="139" t="s">
        <v>1093</v>
      </c>
      <c r="M2612" s="139">
        <v>46</v>
      </c>
      <c r="N2612" s="139" t="s">
        <v>1050</v>
      </c>
    </row>
    <row r="2613" spans="1:14" ht="15.75" customHeight="1">
      <c r="A2613" s="139">
        <v>2018</v>
      </c>
      <c r="B2613" s="100" t="s">
        <v>188</v>
      </c>
      <c r="C2613" s="139" t="s">
        <v>3895</v>
      </c>
      <c r="D2613" s="139">
        <v>1002864</v>
      </c>
      <c r="E2613" s="139" t="s">
        <v>3896</v>
      </c>
      <c r="F2613" s="139">
        <v>41.813330000000001</v>
      </c>
      <c r="G2613" s="139">
        <v>-90.524439999999998</v>
      </c>
      <c r="H2613" s="139" t="s">
        <v>3897</v>
      </c>
      <c r="I2613" s="139" t="s">
        <v>1159</v>
      </c>
      <c r="J2613" s="139" t="s">
        <v>42</v>
      </c>
      <c r="K2613" s="139">
        <v>52742</v>
      </c>
      <c r="L2613" s="139" t="s">
        <v>1093</v>
      </c>
      <c r="M2613" s="139">
        <v>46</v>
      </c>
      <c r="N2613" s="139" t="s">
        <v>1050</v>
      </c>
    </row>
    <row r="2614" spans="1:14" ht="15.75" customHeight="1">
      <c r="A2614" s="139">
        <v>2018</v>
      </c>
      <c r="B2614" s="100" t="s">
        <v>188</v>
      </c>
      <c r="C2614" s="139" t="s">
        <v>3898</v>
      </c>
      <c r="D2614" s="139">
        <v>1002905</v>
      </c>
      <c r="E2614" s="139" t="s">
        <v>3899</v>
      </c>
      <c r="F2614" s="139">
        <v>42.089770000000001</v>
      </c>
      <c r="G2614" s="139">
        <v>-83.362030000000004</v>
      </c>
      <c r="H2614" s="139" t="s">
        <v>3900</v>
      </c>
      <c r="I2614" s="139" t="s">
        <v>1252</v>
      </c>
      <c r="J2614" s="139" t="s">
        <v>61</v>
      </c>
      <c r="K2614" s="139">
        <v>48117</v>
      </c>
      <c r="L2614" s="139" t="s">
        <v>1093</v>
      </c>
      <c r="M2614" s="139">
        <v>64</v>
      </c>
      <c r="N2614" s="139" t="s">
        <v>1050</v>
      </c>
    </row>
    <row r="2615" spans="1:14" ht="15.75" customHeight="1">
      <c r="A2615" s="139">
        <v>2018</v>
      </c>
      <c r="B2615" s="100" t="s">
        <v>188</v>
      </c>
      <c r="C2615" s="139" t="s">
        <v>3901</v>
      </c>
      <c r="D2615" s="139">
        <v>1002160</v>
      </c>
      <c r="E2615" s="139" t="s">
        <v>3902</v>
      </c>
      <c r="F2615" s="139">
        <v>42.88261</v>
      </c>
      <c r="G2615" s="139">
        <v>-76.972229999999996</v>
      </c>
      <c r="H2615" s="139" t="s">
        <v>3903</v>
      </c>
      <c r="I2615" s="139" t="s">
        <v>3904</v>
      </c>
      <c r="J2615" s="139" t="s">
        <v>87</v>
      </c>
      <c r="K2615" s="139">
        <v>14456</v>
      </c>
      <c r="L2615" s="139" t="s">
        <v>1093</v>
      </c>
      <c r="M2615" s="139">
        <v>39</v>
      </c>
      <c r="N2615" s="139" t="s">
        <v>1050</v>
      </c>
    </row>
    <row r="2616" spans="1:14" ht="15.75" customHeight="1">
      <c r="A2616" s="139">
        <v>2018</v>
      </c>
      <c r="B2616" s="100" t="s">
        <v>188</v>
      </c>
      <c r="C2616" s="139" t="s">
        <v>3905</v>
      </c>
      <c r="D2616" s="139">
        <v>1007904</v>
      </c>
      <c r="E2616" s="139" t="s">
        <v>3906</v>
      </c>
      <c r="F2616" s="139">
        <v>36.546810000000001</v>
      </c>
      <c r="G2616" s="139">
        <v>-119.58162</v>
      </c>
      <c r="H2616" s="139" t="s">
        <v>3907</v>
      </c>
      <c r="I2616" s="139" t="s">
        <v>2195</v>
      </c>
      <c r="J2616" s="139" t="s">
        <v>15</v>
      </c>
      <c r="K2616" s="139">
        <v>93631</v>
      </c>
      <c r="L2616" s="139" t="s">
        <v>1093</v>
      </c>
      <c r="M2616" s="139">
        <v>46</v>
      </c>
      <c r="N2616" s="139" t="s">
        <v>1050</v>
      </c>
    </row>
    <row r="2617" spans="1:14" ht="15.75" customHeight="1">
      <c r="A2617" s="139">
        <v>2018</v>
      </c>
      <c r="B2617" s="100" t="s">
        <v>188</v>
      </c>
      <c r="C2617" s="139" t="s">
        <v>3908</v>
      </c>
      <c r="D2617" s="139">
        <v>1002924</v>
      </c>
      <c r="E2617" s="139" t="s">
        <v>3909</v>
      </c>
      <c r="F2617" s="139">
        <v>34.706035</v>
      </c>
      <c r="G2617" s="139">
        <v>-81.000811999999996</v>
      </c>
      <c r="H2617" s="139" t="s">
        <v>3910</v>
      </c>
      <c r="I2617" s="139" t="s">
        <v>3266</v>
      </c>
      <c r="J2617" s="139" t="s">
        <v>107</v>
      </c>
      <c r="K2617" s="139">
        <v>29729</v>
      </c>
      <c r="L2617" s="139" t="s">
        <v>1093</v>
      </c>
      <c r="M2617" s="139">
        <v>52</v>
      </c>
      <c r="N2617" s="139" t="s">
        <v>1050</v>
      </c>
    </row>
    <row r="2618" spans="1:14" ht="15.75" customHeight="1">
      <c r="A2618" s="139">
        <v>2018</v>
      </c>
      <c r="B2618" s="100" t="s">
        <v>188</v>
      </c>
      <c r="C2618" s="139" t="s">
        <v>3911</v>
      </c>
      <c r="D2618" s="139">
        <v>1008185</v>
      </c>
      <c r="E2618" s="139" t="s">
        <v>3912</v>
      </c>
      <c r="F2618" s="139">
        <v>29.728999999999999</v>
      </c>
      <c r="G2618" s="139">
        <v>-95.227817000000002</v>
      </c>
      <c r="H2618" s="139" t="s">
        <v>3799</v>
      </c>
      <c r="I2618" s="139" t="s">
        <v>1087</v>
      </c>
      <c r="J2618" s="139" t="s">
        <v>115</v>
      </c>
      <c r="K2618" s="139">
        <v>77547</v>
      </c>
      <c r="L2618" s="139" t="s">
        <v>3800</v>
      </c>
      <c r="M2618" s="139">
        <v>20</v>
      </c>
      <c r="N2618" s="139" t="s">
        <v>1054</v>
      </c>
    </row>
    <row r="2619" spans="1:14" ht="15.75" customHeight="1">
      <c r="A2619" s="139">
        <v>2018</v>
      </c>
      <c r="B2619" s="100" t="s">
        <v>188</v>
      </c>
      <c r="C2619" s="139" t="s">
        <v>3913</v>
      </c>
      <c r="D2619" s="139">
        <v>1005585</v>
      </c>
      <c r="E2619" s="139" t="s">
        <v>3914</v>
      </c>
      <c r="F2619" s="139">
        <v>29.377500000000001</v>
      </c>
      <c r="G2619" s="139">
        <v>-94.9328</v>
      </c>
      <c r="H2619" s="139" t="s">
        <v>3915</v>
      </c>
      <c r="I2619" s="139" t="s">
        <v>3916</v>
      </c>
      <c r="J2619" s="139" t="s">
        <v>115</v>
      </c>
      <c r="K2619" s="139">
        <v>77592</v>
      </c>
      <c r="L2619" s="139" t="s">
        <v>2631</v>
      </c>
      <c r="M2619" s="139">
        <v>10426</v>
      </c>
      <c r="N2619" s="139" t="s">
        <v>3917</v>
      </c>
    </row>
    <row r="2620" spans="1:14" ht="15.75" customHeight="1">
      <c r="A2620" s="139">
        <v>2018</v>
      </c>
      <c r="B2620" s="100" t="s">
        <v>188</v>
      </c>
      <c r="C2620" s="139" t="s">
        <v>3918</v>
      </c>
      <c r="D2620" s="139">
        <v>1003043</v>
      </c>
      <c r="E2620" s="139" t="s">
        <v>3919</v>
      </c>
      <c r="F2620" s="139">
        <v>30.061319999999998</v>
      </c>
      <c r="G2620" s="139">
        <v>-90.593530000000001</v>
      </c>
      <c r="H2620" s="139" t="s">
        <v>3920</v>
      </c>
      <c r="I2620" s="139" t="s">
        <v>3921</v>
      </c>
      <c r="J2620" s="139" t="s">
        <v>50</v>
      </c>
      <c r="K2620" s="139">
        <v>70051</v>
      </c>
      <c r="L2620" s="139" t="s">
        <v>2631</v>
      </c>
      <c r="M2620" s="139">
        <v>11704</v>
      </c>
      <c r="N2620" s="139" t="s">
        <v>1306</v>
      </c>
    </row>
    <row r="2621" spans="1:14" ht="15.75" customHeight="1">
      <c r="A2621" s="139">
        <v>2018</v>
      </c>
      <c r="B2621" s="100" t="s">
        <v>188</v>
      </c>
      <c r="C2621" s="139" t="s">
        <v>3922</v>
      </c>
      <c r="D2621" s="139">
        <v>1010663</v>
      </c>
      <c r="E2621" s="139" t="s">
        <v>3923</v>
      </c>
      <c r="F2621" s="139">
        <v>40.965760000000003</v>
      </c>
      <c r="G2621" s="139">
        <v>-76.603660000000005</v>
      </c>
      <c r="H2621" s="139" t="s">
        <v>3511</v>
      </c>
      <c r="I2621" s="139" t="s">
        <v>3924</v>
      </c>
      <c r="J2621" s="139" t="s">
        <v>103</v>
      </c>
      <c r="K2621" s="139">
        <v>17822</v>
      </c>
      <c r="L2621" s="139" t="s">
        <v>3925</v>
      </c>
      <c r="M2621" s="139">
        <v>20</v>
      </c>
      <c r="N2621" s="139" t="s">
        <v>1054</v>
      </c>
    </row>
    <row r="2622" spans="1:14" ht="15.75" customHeight="1">
      <c r="A2622" s="139">
        <v>2018</v>
      </c>
      <c r="B2622" s="100" t="s">
        <v>188</v>
      </c>
      <c r="C2622" s="139" t="s">
        <v>3926</v>
      </c>
      <c r="D2622" s="139">
        <v>1001200</v>
      </c>
      <c r="E2622" s="139" t="s">
        <v>3927</v>
      </c>
      <c r="F2622" s="139">
        <v>42.45</v>
      </c>
      <c r="G2622" s="139">
        <v>-70.9739</v>
      </c>
      <c r="H2622" s="139" t="s">
        <v>3928</v>
      </c>
      <c r="I2622" s="139" t="s">
        <v>3929</v>
      </c>
      <c r="J2622" s="139" t="s">
        <v>58</v>
      </c>
      <c r="K2622" s="139">
        <v>1910</v>
      </c>
      <c r="L2622" s="139" t="s">
        <v>3617</v>
      </c>
      <c r="M2622" s="139">
        <v>67</v>
      </c>
      <c r="N2622" s="139" t="s">
        <v>1054</v>
      </c>
    </row>
    <row r="2623" spans="1:14" ht="15.75" customHeight="1">
      <c r="A2623" s="139">
        <v>2018</v>
      </c>
      <c r="B2623" s="100" t="s">
        <v>188</v>
      </c>
      <c r="C2623" s="139" t="s">
        <v>3930</v>
      </c>
      <c r="D2623" s="139">
        <v>1010554</v>
      </c>
      <c r="E2623" s="139" t="s">
        <v>3931</v>
      </c>
      <c r="F2623" s="139">
        <v>42.716729999999998</v>
      </c>
      <c r="G2623" s="139">
        <v>-83.266750000000002</v>
      </c>
      <c r="H2623" s="139" t="s">
        <v>3932</v>
      </c>
      <c r="I2623" s="139" t="s">
        <v>3648</v>
      </c>
      <c r="J2623" s="139" t="s">
        <v>61</v>
      </c>
      <c r="K2623" s="139">
        <v>48359</v>
      </c>
      <c r="L2623" s="139" t="s">
        <v>3073</v>
      </c>
      <c r="M2623" s="139">
        <v>69</v>
      </c>
      <c r="N2623" s="139" t="s">
        <v>1054</v>
      </c>
    </row>
    <row r="2624" spans="1:14" ht="15.75" customHeight="1">
      <c r="A2624" s="139">
        <v>2018</v>
      </c>
      <c r="B2624" s="100" t="s">
        <v>188</v>
      </c>
      <c r="C2624" s="139" t="s">
        <v>3933</v>
      </c>
      <c r="D2624" s="139">
        <v>1004317</v>
      </c>
      <c r="E2624" s="139" t="s">
        <v>3934</v>
      </c>
      <c r="F2624" s="139">
        <v>38.813791999999999</v>
      </c>
      <c r="G2624" s="139">
        <v>-90.820375999999996</v>
      </c>
      <c r="H2624" s="139" t="s">
        <v>3935</v>
      </c>
      <c r="I2624" s="139" t="s">
        <v>3936</v>
      </c>
      <c r="J2624" s="139" t="s">
        <v>68</v>
      </c>
      <c r="K2624" s="139">
        <v>63385</v>
      </c>
      <c r="L2624" s="139" t="s">
        <v>3073</v>
      </c>
      <c r="M2624" s="139">
        <v>46</v>
      </c>
      <c r="N2624" s="139" t="s">
        <v>1054</v>
      </c>
    </row>
    <row r="2625" spans="1:14" ht="15.75" customHeight="1">
      <c r="A2625" s="139">
        <v>2018</v>
      </c>
      <c r="B2625" s="100" t="s">
        <v>188</v>
      </c>
      <c r="C2625" s="139" t="s">
        <v>3937</v>
      </c>
      <c r="D2625" s="139">
        <v>1010968</v>
      </c>
      <c r="E2625" s="139" t="s">
        <v>3938</v>
      </c>
      <c r="F2625" s="139">
        <v>35.720970999999999</v>
      </c>
      <c r="G2625" s="139">
        <v>-86.970840999999993</v>
      </c>
      <c r="H2625" s="139" t="s">
        <v>3939</v>
      </c>
      <c r="I2625" s="139" t="s">
        <v>3940</v>
      </c>
      <c r="J2625" s="139" t="s">
        <v>113</v>
      </c>
      <c r="K2625" s="139">
        <v>37174</v>
      </c>
      <c r="L2625" s="139" t="s">
        <v>3073</v>
      </c>
      <c r="M2625" s="139">
        <v>22</v>
      </c>
      <c r="N2625" s="139" t="s">
        <v>1054</v>
      </c>
    </row>
    <row r="2626" spans="1:14" ht="15.75" customHeight="1">
      <c r="A2626" s="139">
        <v>2018</v>
      </c>
      <c r="B2626" s="100" t="s">
        <v>188</v>
      </c>
      <c r="C2626" s="139" t="s">
        <v>3941</v>
      </c>
      <c r="D2626" s="139">
        <v>1004452</v>
      </c>
      <c r="E2626" s="139" t="s">
        <v>3942</v>
      </c>
      <c r="F2626" s="139">
        <v>41.592059999999996</v>
      </c>
      <c r="G2626" s="139">
        <v>-109.96818</v>
      </c>
      <c r="H2626" s="139" t="s">
        <v>3943</v>
      </c>
      <c r="I2626" s="139" t="s">
        <v>3601</v>
      </c>
      <c r="J2626" s="139" t="s">
        <v>134</v>
      </c>
      <c r="K2626" s="139">
        <v>82934</v>
      </c>
      <c r="L2626" s="139" t="s">
        <v>3944</v>
      </c>
      <c r="M2626" s="139">
        <v>1930</v>
      </c>
      <c r="N2626" s="139" t="s">
        <v>1054</v>
      </c>
    </row>
    <row r="2627" spans="1:14" ht="15.75" customHeight="1">
      <c r="A2627" s="139">
        <v>2018</v>
      </c>
      <c r="B2627" s="100" t="s">
        <v>188</v>
      </c>
      <c r="C2627" s="139" t="s">
        <v>3945</v>
      </c>
      <c r="D2627" s="139">
        <v>1006324</v>
      </c>
      <c r="E2627" s="139" t="s">
        <v>3946</v>
      </c>
      <c r="F2627" s="139">
        <v>41.524895000000001</v>
      </c>
      <c r="G2627" s="139">
        <v>-109.521106</v>
      </c>
      <c r="H2627" s="139" t="s">
        <v>2769</v>
      </c>
      <c r="I2627" s="139" t="s">
        <v>3601</v>
      </c>
      <c r="J2627" s="139" t="s">
        <v>134</v>
      </c>
      <c r="K2627" s="139">
        <v>82935</v>
      </c>
      <c r="L2627" s="139" t="s">
        <v>3944</v>
      </c>
      <c r="M2627" s="139">
        <v>5232</v>
      </c>
      <c r="N2627" s="139" t="s">
        <v>3947</v>
      </c>
    </row>
    <row r="2628" spans="1:14" ht="15.75" customHeight="1">
      <c r="A2628" s="139">
        <v>2018</v>
      </c>
      <c r="B2628" s="100" t="s">
        <v>188</v>
      </c>
      <c r="C2628" s="139" t="s">
        <v>3948</v>
      </c>
      <c r="D2628" s="139">
        <v>1012957</v>
      </c>
      <c r="E2628" s="139" t="s">
        <v>3949</v>
      </c>
      <c r="F2628" s="139">
        <v>29.987323</v>
      </c>
      <c r="G2628" s="139">
        <v>-95.348749999999995</v>
      </c>
      <c r="H2628" s="139" t="s">
        <v>3275</v>
      </c>
      <c r="I2628" s="139" t="s">
        <v>1422</v>
      </c>
      <c r="J2628" s="139" t="s">
        <v>115</v>
      </c>
      <c r="K2628" s="139">
        <v>77032</v>
      </c>
      <c r="L2628" s="139" t="s">
        <v>1088</v>
      </c>
      <c r="M2628" s="139">
        <v>12</v>
      </c>
      <c r="N2628" s="139" t="s">
        <v>1054</v>
      </c>
    </row>
    <row r="2629" spans="1:14" ht="15.75" customHeight="1">
      <c r="A2629" s="139">
        <v>2018</v>
      </c>
      <c r="B2629" s="100" t="s">
        <v>188</v>
      </c>
      <c r="C2629" s="139" t="s">
        <v>3950</v>
      </c>
      <c r="D2629" s="139">
        <v>1004585</v>
      </c>
      <c r="E2629" s="139" t="s">
        <v>3951</v>
      </c>
      <c r="F2629" s="139">
        <v>33.336782999999997</v>
      </c>
      <c r="G2629" s="139">
        <v>-79.348332999999997</v>
      </c>
      <c r="H2629" s="139" t="s">
        <v>3952</v>
      </c>
      <c r="I2629" s="139" t="s">
        <v>3953</v>
      </c>
      <c r="J2629" s="139" t="s">
        <v>107</v>
      </c>
      <c r="K2629" s="139">
        <v>29440</v>
      </c>
      <c r="L2629" s="139" t="s">
        <v>1338</v>
      </c>
      <c r="M2629" s="139">
        <v>38</v>
      </c>
      <c r="N2629" s="139" t="s">
        <v>1054</v>
      </c>
    </row>
    <row r="2630" spans="1:14" ht="15.75" customHeight="1">
      <c r="A2630" s="139">
        <v>2018</v>
      </c>
      <c r="B2630" s="100" t="s">
        <v>188</v>
      </c>
      <c r="C2630" s="139" t="s">
        <v>3954</v>
      </c>
      <c r="D2630" s="139">
        <v>1013225</v>
      </c>
      <c r="E2630" s="139" t="s">
        <v>3955</v>
      </c>
      <c r="F2630" s="139">
        <v>31.841273000000001</v>
      </c>
      <c r="G2630" s="139">
        <v>-89.469522999999995</v>
      </c>
      <c r="H2630" s="139" t="s">
        <v>3956</v>
      </c>
      <c r="I2630" s="139" t="s">
        <v>2136</v>
      </c>
      <c r="J2630" s="139" t="s">
        <v>65</v>
      </c>
      <c r="K2630" s="139">
        <v>39168</v>
      </c>
      <c r="L2630" s="139" t="s">
        <v>1093</v>
      </c>
      <c r="M2630" s="139">
        <v>1803</v>
      </c>
      <c r="N2630" s="139" t="s">
        <v>1054</v>
      </c>
    </row>
    <row r="2631" spans="1:14" ht="15.75" customHeight="1">
      <c r="A2631" s="139">
        <v>2018</v>
      </c>
      <c r="B2631" s="100" t="s">
        <v>188</v>
      </c>
      <c r="C2631" s="139" t="s">
        <v>3957</v>
      </c>
      <c r="D2631" s="139">
        <v>1013002</v>
      </c>
      <c r="E2631" s="139" t="s">
        <v>3958</v>
      </c>
      <c r="F2631" s="139">
        <v>30.438912999999999</v>
      </c>
      <c r="G2631" s="139">
        <v>-84.770778000000007</v>
      </c>
      <c r="H2631" s="139" t="s">
        <v>3959</v>
      </c>
      <c r="I2631" s="139" t="s">
        <v>3960</v>
      </c>
      <c r="J2631" s="139" t="s">
        <v>26</v>
      </c>
      <c r="K2631" s="139">
        <v>32334</v>
      </c>
      <c r="L2631" s="139" t="s">
        <v>1093</v>
      </c>
      <c r="M2631" s="139">
        <v>1168</v>
      </c>
      <c r="N2631" s="139" t="s">
        <v>1054</v>
      </c>
    </row>
    <row r="2632" spans="1:14" ht="15.75" customHeight="1">
      <c r="A2632" s="139">
        <v>2018</v>
      </c>
      <c r="B2632" s="100" t="s">
        <v>188</v>
      </c>
      <c r="C2632" s="139" t="s">
        <v>3961</v>
      </c>
      <c r="D2632" s="139">
        <v>1013055</v>
      </c>
      <c r="E2632" s="139" t="s">
        <v>3962</v>
      </c>
      <c r="F2632" s="139">
        <v>33.890597100000001</v>
      </c>
      <c r="G2632" s="139">
        <v>-93.137817299999995</v>
      </c>
      <c r="H2632" s="139" t="s">
        <v>3963</v>
      </c>
      <c r="J2632" s="139" t="s">
        <v>12</v>
      </c>
      <c r="K2632" s="139">
        <v>71743</v>
      </c>
      <c r="L2632" s="139" t="s">
        <v>1093</v>
      </c>
      <c r="M2632" s="139">
        <v>1712</v>
      </c>
      <c r="N2632" s="139" t="s">
        <v>1054</v>
      </c>
    </row>
    <row r="2633" spans="1:14" ht="15.75" customHeight="1">
      <c r="A2633" s="139">
        <v>2018</v>
      </c>
      <c r="B2633" s="100" t="s">
        <v>188</v>
      </c>
      <c r="C2633" s="139" t="s">
        <v>3964</v>
      </c>
      <c r="D2633" s="139">
        <v>1001974</v>
      </c>
      <c r="E2633" s="139" t="s">
        <v>3965</v>
      </c>
      <c r="F2633" s="139">
        <v>43.101421000000002</v>
      </c>
      <c r="G2633" s="139">
        <v>-70.801879999999997</v>
      </c>
      <c r="H2633" s="139" t="s">
        <v>3966</v>
      </c>
      <c r="I2633" s="139" t="s">
        <v>3967</v>
      </c>
      <c r="J2633" s="139" t="s">
        <v>79</v>
      </c>
      <c r="K2633" s="139">
        <v>3801</v>
      </c>
      <c r="L2633" s="139" t="s">
        <v>1093</v>
      </c>
      <c r="M2633" s="139">
        <v>27</v>
      </c>
      <c r="N2633" s="139" t="s">
        <v>1054</v>
      </c>
    </row>
    <row r="2634" spans="1:14" ht="15.75" customHeight="1">
      <c r="A2634" s="139">
        <v>2018</v>
      </c>
      <c r="B2634" s="100" t="s">
        <v>188</v>
      </c>
      <c r="C2634" s="139" t="s">
        <v>3968</v>
      </c>
      <c r="D2634" s="139">
        <v>1011090</v>
      </c>
      <c r="E2634" s="139" t="s">
        <v>3969</v>
      </c>
      <c r="F2634" s="139">
        <v>38.013399999999997</v>
      </c>
      <c r="G2634" s="139">
        <v>-121.79161999999999</v>
      </c>
      <c r="H2634" s="139" t="s">
        <v>3970</v>
      </c>
      <c r="I2634" s="139" t="s">
        <v>2426</v>
      </c>
      <c r="J2634" s="139" t="s">
        <v>15</v>
      </c>
      <c r="K2634" s="139">
        <v>94509</v>
      </c>
      <c r="L2634" s="139" t="s">
        <v>1093</v>
      </c>
      <c r="M2634" s="139">
        <v>25</v>
      </c>
      <c r="N2634" s="139" t="s">
        <v>1054</v>
      </c>
    </row>
    <row r="2635" spans="1:14" ht="15.75" customHeight="1">
      <c r="A2635" s="139">
        <v>2018</v>
      </c>
      <c r="B2635" s="100" t="s">
        <v>188</v>
      </c>
      <c r="C2635" s="139" t="s">
        <v>3971</v>
      </c>
      <c r="D2635" s="139">
        <v>1002579</v>
      </c>
      <c r="E2635" s="139" t="s">
        <v>3972</v>
      </c>
      <c r="F2635" s="139">
        <v>36.383429999999997</v>
      </c>
      <c r="G2635" s="139">
        <v>-87.648929999999993</v>
      </c>
      <c r="H2635" s="139" t="s">
        <v>3973</v>
      </c>
      <c r="I2635" s="139" t="s">
        <v>3974</v>
      </c>
      <c r="J2635" s="139" t="s">
        <v>113</v>
      </c>
      <c r="K2635" s="139">
        <v>37050</v>
      </c>
      <c r="L2635" s="139" t="s">
        <v>1093</v>
      </c>
      <c r="M2635" s="139">
        <v>48</v>
      </c>
      <c r="N2635" s="139" t="s">
        <v>1054</v>
      </c>
    </row>
    <row r="2636" spans="1:14" ht="15.75" customHeight="1">
      <c r="A2636" s="139">
        <v>2018</v>
      </c>
      <c r="B2636" s="100" t="s">
        <v>188</v>
      </c>
      <c r="C2636" s="139" t="s">
        <v>3975</v>
      </c>
      <c r="D2636" s="139">
        <v>1002390</v>
      </c>
      <c r="E2636" s="139" t="s">
        <v>3976</v>
      </c>
      <c r="F2636" s="139">
        <v>34.840693999999999</v>
      </c>
      <c r="G2636" s="139">
        <v>-98.227694</v>
      </c>
      <c r="H2636" s="139" t="s">
        <v>3977</v>
      </c>
      <c r="I2636" s="139" t="s">
        <v>3785</v>
      </c>
      <c r="J2636" s="139" t="s">
        <v>98</v>
      </c>
      <c r="K2636" s="139">
        <v>73541</v>
      </c>
      <c r="L2636" s="139" t="s">
        <v>1093</v>
      </c>
      <c r="M2636" s="139">
        <v>25</v>
      </c>
      <c r="N2636" s="139" t="s">
        <v>1054</v>
      </c>
    </row>
    <row r="2637" spans="1:14" ht="15.75" customHeight="1">
      <c r="A2637" s="139">
        <v>2018</v>
      </c>
      <c r="B2637" s="100" t="s">
        <v>188</v>
      </c>
      <c r="C2637" s="139" t="s">
        <v>3978</v>
      </c>
      <c r="D2637" s="139">
        <v>1011952</v>
      </c>
      <c r="E2637" s="139" t="s">
        <v>3979</v>
      </c>
      <c r="F2637" s="139">
        <v>42.480800000000002</v>
      </c>
      <c r="G2637" s="139">
        <v>-94.14846</v>
      </c>
      <c r="H2637" s="139" t="s">
        <v>2677</v>
      </c>
      <c r="I2637" s="139" t="s">
        <v>2678</v>
      </c>
      <c r="J2637" s="139" t="s">
        <v>42</v>
      </c>
      <c r="K2637" s="139">
        <v>50501</v>
      </c>
      <c r="L2637" s="139" t="s">
        <v>1093</v>
      </c>
      <c r="M2637" s="139">
        <v>17</v>
      </c>
      <c r="N2637" s="139" t="s">
        <v>1054</v>
      </c>
    </row>
    <row r="2638" spans="1:14" ht="15.75" customHeight="1">
      <c r="A2638" s="139">
        <v>2018</v>
      </c>
      <c r="B2638" s="100" t="s">
        <v>188</v>
      </c>
      <c r="C2638" s="139" t="s">
        <v>3980</v>
      </c>
      <c r="D2638" s="139">
        <v>1002392</v>
      </c>
      <c r="E2638" s="139" t="s">
        <v>3981</v>
      </c>
      <c r="F2638" s="139">
        <v>29.608798</v>
      </c>
      <c r="G2638" s="139">
        <v>-98.041062999999994</v>
      </c>
      <c r="H2638" s="139" t="s">
        <v>3982</v>
      </c>
      <c r="I2638" s="139" t="s">
        <v>3983</v>
      </c>
      <c r="J2638" s="139" t="s">
        <v>115</v>
      </c>
      <c r="K2638" s="139">
        <v>78123</v>
      </c>
      <c r="L2638" s="139" t="s">
        <v>1093</v>
      </c>
      <c r="M2638" s="139">
        <v>19</v>
      </c>
      <c r="N2638" s="139" t="s">
        <v>1054</v>
      </c>
    </row>
    <row r="2639" spans="1:14" ht="15.75" customHeight="1">
      <c r="A2639" s="139">
        <v>2018</v>
      </c>
      <c r="B2639" s="100" t="s">
        <v>188</v>
      </c>
      <c r="C2639" s="139" t="s">
        <v>3984</v>
      </c>
      <c r="D2639" s="139">
        <v>1012128</v>
      </c>
      <c r="E2639" s="139" t="s">
        <v>3985</v>
      </c>
      <c r="F2639" s="139">
        <v>33.274999999999999</v>
      </c>
      <c r="G2639" s="139">
        <v>-83.705269999999999</v>
      </c>
      <c r="H2639" s="139" t="s">
        <v>3986</v>
      </c>
      <c r="I2639" s="139" t="s">
        <v>3987</v>
      </c>
      <c r="J2639" s="139" t="s">
        <v>28</v>
      </c>
      <c r="K2639" s="139">
        <v>31064</v>
      </c>
      <c r="L2639" s="139" t="s">
        <v>1093</v>
      </c>
      <c r="M2639" s="139">
        <v>11</v>
      </c>
      <c r="N2639" s="139" t="s">
        <v>1054</v>
      </c>
    </row>
    <row r="2640" spans="1:14" ht="15.75" customHeight="1">
      <c r="A2640" s="139">
        <v>2018</v>
      </c>
      <c r="B2640" s="100" t="s">
        <v>188</v>
      </c>
      <c r="C2640" s="139" t="s">
        <v>3988</v>
      </c>
      <c r="D2640" s="139">
        <v>1010844</v>
      </c>
      <c r="E2640" s="139" t="s">
        <v>3989</v>
      </c>
      <c r="F2640" s="139">
        <v>33.764600000000002</v>
      </c>
      <c r="G2640" s="139">
        <v>-92.367199999999997</v>
      </c>
      <c r="H2640" s="139" t="s">
        <v>3990</v>
      </c>
      <c r="I2640" s="139" t="s">
        <v>1276</v>
      </c>
      <c r="J2640" s="139" t="s">
        <v>12</v>
      </c>
      <c r="K2640" s="139">
        <v>71742</v>
      </c>
      <c r="L2640" s="139" t="s">
        <v>1093</v>
      </c>
      <c r="M2640" s="139">
        <v>1280</v>
      </c>
      <c r="N2640" s="139" t="s">
        <v>1054</v>
      </c>
    </row>
    <row r="2641" spans="1:14" ht="15.75" customHeight="1">
      <c r="A2641" s="139">
        <v>2018</v>
      </c>
      <c r="B2641" s="100" t="s">
        <v>188</v>
      </c>
      <c r="C2641" s="139" t="s">
        <v>3991</v>
      </c>
      <c r="D2641" s="139">
        <v>1012678</v>
      </c>
      <c r="E2641" s="139" t="s">
        <v>3992</v>
      </c>
      <c r="F2641" s="139">
        <v>35.429555999999998</v>
      </c>
      <c r="G2641" s="139">
        <v>-94.380944</v>
      </c>
      <c r="H2641" s="139" t="s">
        <v>3993</v>
      </c>
      <c r="I2641" s="139" t="s">
        <v>3994</v>
      </c>
      <c r="J2641" s="139" t="s">
        <v>12</v>
      </c>
      <c r="K2641" s="139">
        <v>72904</v>
      </c>
      <c r="L2641" s="139" t="s">
        <v>3995</v>
      </c>
      <c r="M2641" s="139">
        <v>12</v>
      </c>
      <c r="N2641" s="139" t="s">
        <v>1054</v>
      </c>
    </row>
    <row r="2642" spans="1:14" ht="15.75" customHeight="1">
      <c r="A2642" s="139">
        <v>2018</v>
      </c>
      <c r="B2642" s="100" t="s">
        <v>188</v>
      </c>
      <c r="C2642" s="139" t="s">
        <v>3996</v>
      </c>
      <c r="D2642" s="139">
        <v>1005386</v>
      </c>
      <c r="E2642" s="139" t="s">
        <v>3997</v>
      </c>
      <c r="F2642" s="139">
        <v>44.876199999999997</v>
      </c>
      <c r="G2642" s="139">
        <v>-97.114800000000002</v>
      </c>
      <c r="H2642" s="139" t="s">
        <v>3998</v>
      </c>
      <c r="I2642" s="139" t="s">
        <v>3999</v>
      </c>
      <c r="J2642" s="139" t="s">
        <v>110</v>
      </c>
      <c r="K2642" s="139">
        <v>57201</v>
      </c>
      <c r="L2642" s="139" t="s">
        <v>1117</v>
      </c>
      <c r="M2642" s="139">
        <v>100</v>
      </c>
      <c r="N2642" s="139" t="s">
        <v>1054</v>
      </c>
    </row>
    <row r="2643" spans="1:14" ht="15.75" customHeight="1">
      <c r="A2643" s="139">
        <v>2018</v>
      </c>
      <c r="B2643" s="100" t="s">
        <v>188</v>
      </c>
      <c r="C2643" s="139" t="s">
        <v>4000</v>
      </c>
      <c r="D2643" s="139">
        <v>1006296</v>
      </c>
      <c r="E2643" s="139" t="s">
        <v>4001</v>
      </c>
      <c r="F2643" s="139">
        <v>42.948332999999998</v>
      </c>
      <c r="G2643" s="139">
        <v>-114.63249999999999</v>
      </c>
      <c r="H2643" s="139" t="s">
        <v>4002</v>
      </c>
      <c r="I2643" s="139" t="s">
        <v>4003</v>
      </c>
      <c r="J2643" s="139" t="s">
        <v>34</v>
      </c>
      <c r="K2643" s="139">
        <v>83301</v>
      </c>
      <c r="L2643" s="139" t="s">
        <v>4004</v>
      </c>
      <c r="M2643" s="139">
        <v>29</v>
      </c>
      <c r="N2643" s="139" t="s">
        <v>1054</v>
      </c>
    </row>
    <row r="2644" spans="1:14" ht="15.75" customHeight="1">
      <c r="A2644" s="139">
        <v>2018</v>
      </c>
      <c r="B2644" s="100" t="s">
        <v>188</v>
      </c>
      <c r="C2644" s="139" t="s">
        <v>4005</v>
      </c>
      <c r="D2644" s="139">
        <v>1013359</v>
      </c>
      <c r="E2644" s="139" t="s">
        <v>4006</v>
      </c>
      <c r="F2644" s="139">
        <v>40.09581</v>
      </c>
      <c r="G2644" s="139">
        <v>-104.80277</v>
      </c>
      <c r="H2644" s="139" t="s">
        <v>4007</v>
      </c>
      <c r="I2644" s="139" t="s">
        <v>4008</v>
      </c>
      <c r="J2644" s="139" t="s">
        <v>17</v>
      </c>
      <c r="K2644" s="139">
        <v>80621</v>
      </c>
      <c r="M2644" s="139">
        <v>15</v>
      </c>
      <c r="N2644" s="139" t="s">
        <v>1054</v>
      </c>
    </row>
    <row r="2645" spans="1:14" ht="15.75" customHeight="1">
      <c r="A2645" s="139">
        <v>2018</v>
      </c>
      <c r="B2645" s="100" t="s">
        <v>188</v>
      </c>
      <c r="C2645" s="139" t="s">
        <v>4009</v>
      </c>
      <c r="D2645" s="139">
        <v>1002834</v>
      </c>
      <c r="E2645" s="139" t="s">
        <v>4010</v>
      </c>
      <c r="F2645" s="139">
        <v>44.443738000000003</v>
      </c>
      <c r="G2645" s="139">
        <v>-71.187308000000002</v>
      </c>
      <c r="H2645" s="139" t="s">
        <v>4011</v>
      </c>
      <c r="I2645" s="139" t="s">
        <v>4012</v>
      </c>
      <c r="J2645" s="139" t="s">
        <v>79</v>
      </c>
      <c r="K2645" s="139">
        <v>3581</v>
      </c>
      <c r="L2645" s="139" t="s">
        <v>4013</v>
      </c>
      <c r="M2645" s="139">
        <v>21</v>
      </c>
      <c r="N2645" s="139" t="s">
        <v>1054</v>
      </c>
    </row>
    <row r="2646" spans="1:14" ht="15.75" customHeight="1">
      <c r="A2646" s="139">
        <v>2018</v>
      </c>
      <c r="B2646" s="100" t="s">
        <v>188</v>
      </c>
      <c r="C2646" s="139" t="s">
        <v>4014</v>
      </c>
      <c r="D2646" s="139">
        <v>1013276</v>
      </c>
      <c r="E2646" s="139" t="s">
        <v>4015</v>
      </c>
      <c r="F2646" s="139">
        <v>35.682316999999998</v>
      </c>
      <c r="G2646" s="139">
        <v>-80.507236000000006</v>
      </c>
      <c r="H2646" s="139" t="s">
        <v>4016</v>
      </c>
      <c r="I2646" s="139" t="s">
        <v>2348</v>
      </c>
      <c r="J2646" s="139" t="s">
        <v>89</v>
      </c>
      <c r="K2646" s="139">
        <v>28145</v>
      </c>
      <c r="L2646" s="139" t="s">
        <v>4017</v>
      </c>
      <c r="M2646" s="139">
        <v>15</v>
      </c>
      <c r="N2646" s="139" t="s">
        <v>1054</v>
      </c>
    </row>
    <row r="2647" spans="1:14" ht="15.75" customHeight="1">
      <c r="A2647" s="139">
        <v>2018</v>
      </c>
      <c r="B2647" s="100" t="s">
        <v>188</v>
      </c>
      <c r="C2647" s="139" t="s">
        <v>4018</v>
      </c>
      <c r="D2647" s="139">
        <v>1012375</v>
      </c>
      <c r="E2647" s="139" t="s">
        <v>4019</v>
      </c>
      <c r="F2647" s="139">
        <v>36.018279999999997</v>
      </c>
      <c r="G2647" s="139">
        <v>-88.381930999999994</v>
      </c>
      <c r="H2647" s="139" t="s">
        <v>4020</v>
      </c>
      <c r="I2647" s="139" t="s">
        <v>4021</v>
      </c>
      <c r="J2647" s="139" t="s">
        <v>113</v>
      </c>
      <c r="K2647" s="139">
        <v>38344</v>
      </c>
      <c r="L2647" s="139" t="s">
        <v>4017</v>
      </c>
      <c r="M2647" s="139">
        <v>49</v>
      </c>
      <c r="N2647" s="139" t="s">
        <v>1054</v>
      </c>
    </row>
    <row r="2648" spans="1:14" ht="15.75" customHeight="1">
      <c r="A2648" s="139">
        <v>2018</v>
      </c>
      <c r="B2648" s="100" t="s">
        <v>188</v>
      </c>
      <c r="C2648" s="139" t="s">
        <v>4022</v>
      </c>
      <c r="D2648" s="139">
        <v>1006731</v>
      </c>
      <c r="E2648" s="139" t="s">
        <v>4023</v>
      </c>
      <c r="F2648" s="139">
        <v>33.328600000000002</v>
      </c>
      <c r="G2648" s="139">
        <v>-81.953699999999998</v>
      </c>
      <c r="H2648" s="139" t="s">
        <v>4024</v>
      </c>
      <c r="I2648" s="139" t="s">
        <v>2695</v>
      </c>
      <c r="J2648" s="139" t="s">
        <v>28</v>
      </c>
      <c r="K2648" s="139">
        <v>30906</v>
      </c>
      <c r="L2648" s="139" t="s">
        <v>3829</v>
      </c>
      <c r="M2648" s="139">
        <v>6245</v>
      </c>
      <c r="N2648" s="139" t="s">
        <v>1253</v>
      </c>
    </row>
    <row r="2649" spans="1:14" ht="15.75" customHeight="1">
      <c r="A2649" s="139">
        <v>2018</v>
      </c>
      <c r="B2649" s="100" t="s">
        <v>188</v>
      </c>
      <c r="C2649" s="139" t="s">
        <v>4025</v>
      </c>
      <c r="D2649" s="139">
        <v>1006668</v>
      </c>
      <c r="E2649" s="139" t="s">
        <v>4026</v>
      </c>
      <c r="F2649" s="139">
        <v>33.264400000000002</v>
      </c>
      <c r="G2649" s="139">
        <v>-94.069638999999995</v>
      </c>
      <c r="H2649" s="139" t="s">
        <v>4027</v>
      </c>
      <c r="I2649" s="139" t="s">
        <v>4028</v>
      </c>
      <c r="J2649" s="139" t="s">
        <v>115</v>
      </c>
      <c r="K2649" s="139">
        <v>75572</v>
      </c>
      <c r="L2649" s="139" t="s">
        <v>4029</v>
      </c>
      <c r="M2649" s="139">
        <v>7927</v>
      </c>
      <c r="N2649" s="139" t="s">
        <v>1253</v>
      </c>
    </row>
    <row r="2650" spans="1:14" ht="15.75" customHeight="1">
      <c r="A2650" s="139">
        <v>2018</v>
      </c>
      <c r="B2650" s="100" t="s">
        <v>188</v>
      </c>
      <c r="C2650" s="139" t="s">
        <v>4030</v>
      </c>
      <c r="D2650" s="139">
        <v>1000409</v>
      </c>
      <c r="E2650" s="139" t="s">
        <v>4031</v>
      </c>
      <c r="F2650" s="139">
        <v>42.304900000000004</v>
      </c>
      <c r="G2650" s="139">
        <v>-85.578299999999999</v>
      </c>
      <c r="H2650" s="139" t="s">
        <v>4032</v>
      </c>
      <c r="I2650" s="139" t="s">
        <v>4033</v>
      </c>
      <c r="J2650" s="139" t="s">
        <v>61</v>
      </c>
      <c r="K2650" s="139">
        <v>49007</v>
      </c>
      <c r="L2650" s="139" t="s">
        <v>3829</v>
      </c>
      <c r="M2650" s="139">
        <v>76</v>
      </c>
      <c r="N2650" s="139" t="s">
        <v>1054</v>
      </c>
    </row>
    <row r="2651" spans="1:14" ht="15.75" customHeight="1">
      <c r="A2651" s="139">
        <v>2018</v>
      </c>
      <c r="B2651" s="100" t="s">
        <v>188</v>
      </c>
      <c r="C2651" s="139" t="s">
        <v>4030</v>
      </c>
      <c r="D2651" s="139">
        <v>1004672</v>
      </c>
      <c r="E2651" s="139" t="s">
        <v>4034</v>
      </c>
      <c r="F2651" s="139">
        <v>42.314981000000003</v>
      </c>
      <c r="G2651" s="139">
        <v>-85.187281999999996</v>
      </c>
      <c r="H2651" s="139" t="s">
        <v>4035</v>
      </c>
      <c r="I2651" s="139" t="s">
        <v>1276</v>
      </c>
      <c r="J2651" s="139" t="s">
        <v>61</v>
      </c>
      <c r="K2651" s="139">
        <v>49017</v>
      </c>
      <c r="L2651" s="139" t="s">
        <v>3822</v>
      </c>
      <c r="M2651" s="139">
        <v>35</v>
      </c>
      <c r="N2651" s="139" t="s">
        <v>1054</v>
      </c>
    </row>
    <row r="2652" spans="1:14" ht="15.75" customHeight="1">
      <c r="A2652" s="139">
        <v>2018</v>
      </c>
      <c r="B2652" s="100" t="s">
        <v>188</v>
      </c>
      <c r="C2652" s="139" t="s">
        <v>4036</v>
      </c>
      <c r="D2652" s="139">
        <v>1011863</v>
      </c>
      <c r="E2652" s="139" t="s">
        <v>4037</v>
      </c>
      <c r="F2652" s="139">
        <v>44.737687999999999</v>
      </c>
      <c r="G2652" s="139">
        <v>-90.577826999999999</v>
      </c>
      <c r="H2652" s="139" t="s">
        <v>4038</v>
      </c>
      <c r="I2652" s="139" t="s">
        <v>1366</v>
      </c>
      <c r="J2652" s="139" t="s">
        <v>132</v>
      </c>
      <c r="K2652" s="139">
        <v>54437</v>
      </c>
      <c r="L2652" s="139" t="s">
        <v>4039</v>
      </c>
      <c r="M2652" s="139">
        <v>17</v>
      </c>
      <c r="N2652" s="139" t="s">
        <v>1127</v>
      </c>
    </row>
    <row r="2653" spans="1:14" ht="15.75" customHeight="1">
      <c r="A2653" s="139">
        <v>2018</v>
      </c>
      <c r="B2653" s="100" t="s">
        <v>188</v>
      </c>
      <c r="C2653" s="139" t="s">
        <v>4040</v>
      </c>
      <c r="D2653" s="139">
        <v>1005457</v>
      </c>
      <c r="E2653" s="139" t="s">
        <v>4041</v>
      </c>
      <c r="F2653" s="139">
        <v>40.177874000000003</v>
      </c>
      <c r="G2653" s="139">
        <v>-75.457778000000005</v>
      </c>
      <c r="H2653" s="139" t="s">
        <v>4042</v>
      </c>
      <c r="I2653" s="139" t="s">
        <v>1466</v>
      </c>
      <c r="J2653" s="139" t="s">
        <v>103</v>
      </c>
      <c r="K2653" s="139">
        <v>19426</v>
      </c>
      <c r="L2653" s="139" t="s">
        <v>4043</v>
      </c>
      <c r="M2653" s="139">
        <v>34</v>
      </c>
      <c r="N2653" s="139" t="s">
        <v>1054</v>
      </c>
    </row>
    <row r="2654" spans="1:14" ht="15.75" customHeight="1">
      <c r="A2654" s="139">
        <v>2018</v>
      </c>
      <c r="B2654" s="100" t="s">
        <v>188</v>
      </c>
      <c r="C2654" s="139" t="s">
        <v>4044</v>
      </c>
      <c r="D2654" s="139">
        <v>1010034</v>
      </c>
      <c r="E2654" s="139" t="s">
        <v>4045</v>
      </c>
      <c r="F2654" s="139">
        <v>43.965040000000002</v>
      </c>
      <c r="G2654" s="139">
        <v>-86.439300000000003</v>
      </c>
      <c r="H2654" s="139" t="s">
        <v>4046</v>
      </c>
      <c r="I2654" s="139" t="s">
        <v>4047</v>
      </c>
      <c r="J2654" s="139" t="s">
        <v>61</v>
      </c>
      <c r="K2654" s="139">
        <v>49431</v>
      </c>
      <c r="L2654" s="139" t="s">
        <v>4048</v>
      </c>
      <c r="M2654" s="139">
        <v>84</v>
      </c>
      <c r="N2654" s="139" t="s">
        <v>1054</v>
      </c>
    </row>
    <row r="2655" spans="1:14" ht="15.75" customHeight="1">
      <c r="A2655" s="139">
        <v>2018</v>
      </c>
      <c r="B2655" s="100" t="s">
        <v>188</v>
      </c>
      <c r="C2655" s="139" t="s">
        <v>4049</v>
      </c>
      <c r="D2655" s="139">
        <v>1002148</v>
      </c>
      <c r="E2655" s="139" t="s">
        <v>4050</v>
      </c>
      <c r="F2655" s="139">
        <v>42.52093</v>
      </c>
      <c r="G2655" s="139">
        <v>-98.961190000000002</v>
      </c>
      <c r="H2655" s="139" t="s">
        <v>4051</v>
      </c>
      <c r="I2655" s="139" t="s">
        <v>4052</v>
      </c>
      <c r="J2655" s="139" t="s">
        <v>73</v>
      </c>
      <c r="K2655" s="139">
        <v>68713</v>
      </c>
      <c r="L2655" s="139" t="s">
        <v>3852</v>
      </c>
      <c r="M2655" s="139">
        <v>25</v>
      </c>
      <c r="N2655" s="139" t="s">
        <v>1054</v>
      </c>
    </row>
    <row r="2656" spans="1:14" ht="15.75" customHeight="1">
      <c r="A2656" s="139">
        <v>2018</v>
      </c>
      <c r="B2656" s="100" t="s">
        <v>188</v>
      </c>
      <c r="C2656" s="139" t="s">
        <v>4053</v>
      </c>
      <c r="D2656" s="139">
        <v>1005526</v>
      </c>
      <c r="E2656" s="139" t="s">
        <v>4054</v>
      </c>
      <c r="F2656" s="139">
        <v>43.664999999999999</v>
      </c>
      <c r="G2656" s="139">
        <v>-94.498500000000007</v>
      </c>
      <c r="H2656" s="139" t="s">
        <v>2465</v>
      </c>
      <c r="I2656" s="139" t="s">
        <v>2466</v>
      </c>
      <c r="J2656" s="139" t="s">
        <v>62</v>
      </c>
      <c r="K2656" s="139">
        <v>56031</v>
      </c>
      <c r="L2656" s="139" t="s">
        <v>3852</v>
      </c>
      <c r="M2656" s="139">
        <v>63</v>
      </c>
      <c r="N2656" s="139" t="s">
        <v>1054</v>
      </c>
    </row>
    <row r="2657" spans="1:14" ht="15.75" customHeight="1">
      <c r="A2657" s="139">
        <v>2018</v>
      </c>
      <c r="B2657" s="100" t="s">
        <v>188</v>
      </c>
      <c r="C2657" s="139" t="s">
        <v>4055</v>
      </c>
      <c r="D2657" s="139">
        <v>1000352</v>
      </c>
      <c r="E2657" s="139" t="s">
        <v>4056</v>
      </c>
      <c r="F2657" s="139">
        <v>34.849980000000002</v>
      </c>
      <c r="G2657" s="139">
        <v>-102.28679</v>
      </c>
      <c r="H2657" s="139" t="s">
        <v>4057</v>
      </c>
      <c r="I2657" s="139" t="s">
        <v>4058</v>
      </c>
      <c r="J2657" s="139" t="s">
        <v>115</v>
      </c>
      <c r="K2657" s="139">
        <v>79045</v>
      </c>
      <c r="L2657" s="139" t="s">
        <v>3852</v>
      </c>
      <c r="M2657" s="139">
        <v>44</v>
      </c>
      <c r="N2657" s="139" t="s">
        <v>1054</v>
      </c>
    </row>
    <row r="2658" spans="1:14" ht="15.75" customHeight="1">
      <c r="A2658" s="139">
        <v>2018</v>
      </c>
      <c r="B2658" s="100" t="s">
        <v>188</v>
      </c>
      <c r="C2658" s="139" t="s">
        <v>4059</v>
      </c>
      <c r="D2658" s="139">
        <v>1004228</v>
      </c>
      <c r="E2658" s="139" t="s">
        <v>4060</v>
      </c>
      <c r="F2658" s="139">
        <v>41.816499999999998</v>
      </c>
      <c r="G2658" s="139">
        <v>-83.835700000000003</v>
      </c>
      <c r="H2658" s="139" t="s">
        <v>4061</v>
      </c>
      <c r="I2658" s="139" t="s">
        <v>4062</v>
      </c>
      <c r="J2658" s="139" t="s">
        <v>61</v>
      </c>
      <c r="K2658" s="139">
        <v>49276</v>
      </c>
      <c r="L2658" s="139" t="s">
        <v>3852</v>
      </c>
      <c r="M2658" s="139">
        <v>44</v>
      </c>
      <c r="N2658" s="139" t="s">
        <v>1133</v>
      </c>
    </row>
    <row r="2659" spans="1:14" ht="15.75" customHeight="1">
      <c r="A2659" s="139">
        <v>2018</v>
      </c>
      <c r="B2659" s="100" t="s">
        <v>188</v>
      </c>
      <c r="C2659" s="139" t="s">
        <v>4063</v>
      </c>
      <c r="D2659" s="139">
        <v>1002926</v>
      </c>
      <c r="E2659" s="139" t="s">
        <v>4064</v>
      </c>
      <c r="F2659" s="139">
        <v>37.297629999999998</v>
      </c>
      <c r="G2659" s="139">
        <v>-77.287761000000003</v>
      </c>
      <c r="H2659" s="139" t="s">
        <v>4065</v>
      </c>
      <c r="I2659" s="139" t="s">
        <v>4066</v>
      </c>
      <c r="J2659" s="139" t="s">
        <v>123</v>
      </c>
      <c r="K2659" s="139">
        <v>23860</v>
      </c>
      <c r="L2659" s="139" t="s">
        <v>3852</v>
      </c>
      <c r="M2659" s="139">
        <v>10</v>
      </c>
      <c r="N2659" s="139" t="s">
        <v>1054</v>
      </c>
    </row>
    <row r="2660" spans="1:14" ht="15.75" customHeight="1">
      <c r="A2660" s="139">
        <v>2018</v>
      </c>
      <c r="B2660" s="100" t="s">
        <v>188</v>
      </c>
      <c r="C2660" s="139" t="s">
        <v>4067</v>
      </c>
      <c r="D2660" s="139">
        <v>1005306</v>
      </c>
      <c r="E2660" s="139" t="s">
        <v>4068</v>
      </c>
      <c r="F2660" s="139">
        <v>43.38391</v>
      </c>
      <c r="G2660" s="139">
        <v>-94.147059999999996</v>
      </c>
      <c r="H2660" s="139" t="s">
        <v>4069</v>
      </c>
      <c r="I2660" s="139" t="s">
        <v>4070</v>
      </c>
      <c r="J2660" s="139" t="s">
        <v>42</v>
      </c>
      <c r="K2660" s="139">
        <v>50451</v>
      </c>
      <c r="L2660" s="139" t="s">
        <v>3852</v>
      </c>
      <c r="M2660" s="139">
        <v>83</v>
      </c>
      <c r="N2660" s="139" t="s">
        <v>1133</v>
      </c>
    </row>
    <row r="2661" spans="1:14" ht="15.75" customHeight="1">
      <c r="A2661" s="139">
        <v>2018</v>
      </c>
      <c r="B2661" s="100" t="s">
        <v>188</v>
      </c>
      <c r="C2661" s="139" t="s">
        <v>4071</v>
      </c>
      <c r="D2661" s="139">
        <v>1005170</v>
      </c>
      <c r="E2661" s="139" t="s">
        <v>4072</v>
      </c>
      <c r="F2661" s="139">
        <v>38.679949999999998</v>
      </c>
      <c r="G2661" s="139">
        <v>-90.171850000000006</v>
      </c>
      <c r="H2661" s="139" t="s">
        <v>3612</v>
      </c>
      <c r="I2661" s="139" t="s">
        <v>1214</v>
      </c>
      <c r="J2661" s="139" t="s">
        <v>36</v>
      </c>
      <c r="K2661" s="139">
        <v>62060</v>
      </c>
      <c r="L2661" s="139" t="s">
        <v>3852</v>
      </c>
      <c r="M2661" s="139">
        <v>38</v>
      </c>
      <c r="N2661" s="139" t="s">
        <v>1054</v>
      </c>
    </row>
    <row r="2662" spans="1:14" ht="15.75" customHeight="1">
      <c r="A2662" s="139">
        <v>2018</v>
      </c>
      <c r="B2662" s="100" t="s">
        <v>188</v>
      </c>
      <c r="C2662" s="139" t="s">
        <v>4073</v>
      </c>
      <c r="D2662" s="139">
        <v>1003377</v>
      </c>
      <c r="E2662" s="139" t="s">
        <v>4074</v>
      </c>
      <c r="F2662" s="139">
        <v>37.905262999999998</v>
      </c>
      <c r="G2662" s="139">
        <v>-87.722551999999993</v>
      </c>
      <c r="H2662" s="139" t="s">
        <v>2542</v>
      </c>
      <c r="I2662" s="139" t="s">
        <v>2581</v>
      </c>
      <c r="J2662" s="139" t="s">
        <v>39</v>
      </c>
      <c r="K2662" s="139">
        <v>47620</v>
      </c>
      <c r="L2662" s="139" t="s">
        <v>3852</v>
      </c>
      <c r="M2662" s="139">
        <v>77</v>
      </c>
      <c r="N2662" s="139" t="s">
        <v>1054</v>
      </c>
    </row>
    <row r="2663" spans="1:14" ht="15.75" customHeight="1">
      <c r="A2663" s="139">
        <v>2018</v>
      </c>
      <c r="B2663" s="100" t="s">
        <v>188</v>
      </c>
      <c r="C2663" s="139" t="s">
        <v>4075</v>
      </c>
      <c r="D2663" s="139">
        <v>1002703</v>
      </c>
      <c r="E2663" s="139" t="s">
        <v>4076</v>
      </c>
      <c r="F2663" s="139">
        <v>40.815770000000001</v>
      </c>
      <c r="G2663" s="139">
        <v>-98.607389999999995</v>
      </c>
      <c r="H2663" s="139" t="s">
        <v>4077</v>
      </c>
      <c r="I2663" s="139" t="s">
        <v>2287</v>
      </c>
      <c r="J2663" s="139" t="s">
        <v>73</v>
      </c>
      <c r="K2663" s="139">
        <v>68883</v>
      </c>
      <c r="L2663" s="139" t="s">
        <v>3852</v>
      </c>
      <c r="M2663" s="139">
        <v>90</v>
      </c>
      <c r="N2663" s="139" t="s">
        <v>1054</v>
      </c>
    </row>
    <row r="2664" spans="1:14" ht="15.75" customHeight="1">
      <c r="A2664" s="139">
        <v>2018</v>
      </c>
      <c r="B2664" s="100" t="s">
        <v>188</v>
      </c>
      <c r="C2664" s="139" t="s">
        <v>4078</v>
      </c>
      <c r="D2664" s="139">
        <v>1006694</v>
      </c>
      <c r="E2664" s="139" t="s">
        <v>4079</v>
      </c>
      <c r="F2664" s="139">
        <v>40.698740000000001</v>
      </c>
      <c r="G2664" s="139">
        <v>-97.567402000000001</v>
      </c>
      <c r="H2664" s="139" t="s">
        <v>3530</v>
      </c>
      <c r="I2664" s="139" t="s">
        <v>4080</v>
      </c>
      <c r="J2664" s="139" t="s">
        <v>73</v>
      </c>
      <c r="K2664" s="139">
        <v>68467</v>
      </c>
      <c r="L2664" s="139" t="s">
        <v>3852</v>
      </c>
      <c r="M2664" s="139">
        <v>49</v>
      </c>
      <c r="N2664" s="139" t="s">
        <v>1054</v>
      </c>
    </row>
    <row r="2665" spans="1:14" ht="15.75" customHeight="1">
      <c r="A2665" s="139">
        <v>2018</v>
      </c>
      <c r="B2665" s="100" t="s">
        <v>188</v>
      </c>
      <c r="C2665" s="139" t="s">
        <v>4081</v>
      </c>
      <c r="D2665" s="139">
        <v>1004536</v>
      </c>
      <c r="E2665" s="139" t="s">
        <v>4082</v>
      </c>
      <c r="F2665" s="139">
        <v>40.751170000000002</v>
      </c>
      <c r="G2665" s="139">
        <v>-81.51088</v>
      </c>
      <c r="H2665" s="139" t="s">
        <v>4083</v>
      </c>
      <c r="I2665" s="139" t="s">
        <v>4084</v>
      </c>
      <c r="J2665" s="139" t="s">
        <v>95</v>
      </c>
      <c r="K2665" s="139">
        <v>44646</v>
      </c>
      <c r="L2665" s="139" t="s">
        <v>3880</v>
      </c>
      <c r="M2665" s="139">
        <v>48</v>
      </c>
      <c r="N2665" s="139" t="s">
        <v>1054</v>
      </c>
    </row>
    <row r="2666" spans="1:14" ht="15.75" customHeight="1">
      <c r="A2666" s="139">
        <v>2018</v>
      </c>
      <c r="B2666" s="100" t="s">
        <v>188</v>
      </c>
      <c r="C2666" s="139" t="s">
        <v>4085</v>
      </c>
      <c r="D2666" s="139">
        <v>1011345</v>
      </c>
      <c r="E2666" s="139" t="s">
        <v>4086</v>
      </c>
      <c r="F2666" s="139">
        <v>34.929608999999999</v>
      </c>
      <c r="G2666" s="139">
        <v>-120.51199800000001</v>
      </c>
      <c r="H2666" s="139" t="s">
        <v>4087</v>
      </c>
      <c r="I2666" s="139" t="s">
        <v>4088</v>
      </c>
      <c r="J2666" s="139" t="s">
        <v>15</v>
      </c>
      <c r="K2666" s="139">
        <v>93458</v>
      </c>
      <c r="L2666" s="139" t="s">
        <v>4089</v>
      </c>
      <c r="M2666" s="139">
        <v>12</v>
      </c>
      <c r="N2666" s="139" t="s">
        <v>1306</v>
      </c>
    </row>
    <row r="2667" spans="1:14" ht="15.75" customHeight="1">
      <c r="A2667" s="139">
        <v>2018</v>
      </c>
      <c r="B2667" s="100" t="s">
        <v>188</v>
      </c>
      <c r="C2667" s="139" t="s">
        <v>4092</v>
      </c>
      <c r="D2667" s="139">
        <v>1010679</v>
      </c>
      <c r="E2667" s="139" t="s">
        <v>4093</v>
      </c>
      <c r="F2667" s="139">
        <v>40.705880000000001</v>
      </c>
      <c r="G2667" s="139">
        <v>-84.080070000000006</v>
      </c>
      <c r="H2667" s="139" t="s">
        <v>4094</v>
      </c>
      <c r="I2667" s="139" t="s">
        <v>3654</v>
      </c>
      <c r="J2667" s="139" t="s">
        <v>95</v>
      </c>
      <c r="K2667" s="139">
        <v>45804</v>
      </c>
      <c r="L2667" s="139" t="s">
        <v>4095</v>
      </c>
      <c r="M2667" s="139">
        <v>53</v>
      </c>
      <c r="N2667" s="139" t="s">
        <v>1054</v>
      </c>
    </row>
    <row r="2668" spans="1:14" ht="15.75" customHeight="1">
      <c r="A2668" s="139">
        <v>2018</v>
      </c>
      <c r="B2668" s="100" t="s">
        <v>188</v>
      </c>
      <c r="C2668" s="139" t="s">
        <v>4096</v>
      </c>
      <c r="D2668" s="139">
        <v>1009622</v>
      </c>
      <c r="E2668" s="139" t="s">
        <v>4097</v>
      </c>
      <c r="F2668" s="139">
        <v>42.242283</v>
      </c>
      <c r="G2668" s="139">
        <v>-89.092825000000005</v>
      </c>
      <c r="H2668" s="139" t="s">
        <v>4098</v>
      </c>
      <c r="I2668" s="139" t="s">
        <v>2727</v>
      </c>
      <c r="J2668" s="139" t="s">
        <v>36</v>
      </c>
      <c r="K2668" s="139">
        <v>61104</v>
      </c>
      <c r="L2668" s="139" t="s">
        <v>4099</v>
      </c>
      <c r="M2668" s="139">
        <v>248</v>
      </c>
      <c r="N2668" s="139" t="s">
        <v>1054</v>
      </c>
    </row>
    <row r="2669" spans="1:14" ht="15.75" customHeight="1">
      <c r="A2669" s="139">
        <v>2018</v>
      </c>
      <c r="B2669" s="100" t="s">
        <v>188</v>
      </c>
      <c r="C2669" s="139" t="s">
        <v>4100</v>
      </c>
      <c r="D2669" s="139">
        <v>1013153</v>
      </c>
      <c r="E2669" s="139" t="s">
        <v>4101</v>
      </c>
      <c r="F2669" s="139">
        <v>46.423171000000004</v>
      </c>
      <c r="G2669" s="139">
        <v>-117.09196300000001</v>
      </c>
      <c r="H2669" s="139" t="s">
        <v>4102</v>
      </c>
      <c r="I2669" s="139" t="s">
        <v>4103</v>
      </c>
      <c r="J2669" s="139" t="s">
        <v>126</v>
      </c>
      <c r="K2669" s="139">
        <v>99403</v>
      </c>
      <c r="L2669" s="139" t="s">
        <v>4104</v>
      </c>
      <c r="M2669" s="139">
        <v>203</v>
      </c>
      <c r="N2669" s="139" t="s">
        <v>1054</v>
      </c>
    </row>
    <row r="2670" spans="1:14" ht="15.75" customHeight="1">
      <c r="A2670" s="139">
        <v>2018</v>
      </c>
      <c r="B2670" s="100" t="s">
        <v>188</v>
      </c>
      <c r="C2670" s="139" t="s">
        <v>4105</v>
      </c>
      <c r="D2670" s="139">
        <v>1007869</v>
      </c>
      <c r="E2670" s="139" t="s">
        <v>4106</v>
      </c>
      <c r="F2670" s="139">
        <v>40.472124000000001</v>
      </c>
      <c r="G2670" s="139">
        <v>-86.160002000000006</v>
      </c>
      <c r="H2670" s="139" t="s">
        <v>3332</v>
      </c>
      <c r="I2670" s="139" t="s">
        <v>1955</v>
      </c>
      <c r="J2670" s="139" t="s">
        <v>39</v>
      </c>
      <c r="K2670" s="139">
        <v>46902</v>
      </c>
      <c r="L2670" s="139" t="s">
        <v>4107</v>
      </c>
      <c r="M2670" s="139">
        <v>32</v>
      </c>
      <c r="N2670" s="139" t="s">
        <v>1054</v>
      </c>
    </row>
    <row r="2671" spans="1:14" ht="15.75" customHeight="1">
      <c r="A2671" s="139">
        <v>2018</v>
      </c>
      <c r="B2671" s="100" t="s">
        <v>188</v>
      </c>
      <c r="C2671" s="139" t="s">
        <v>4108</v>
      </c>
      <c r="D2671" s="139">
        <v>1001876</v>
      </c>
      <c r="E2671" s="139" t="s">
        <v>4109</v>
      </c>
      <c r="F2671" s="139">
        <v>35.152115000000002</v>
      </c>
      <c r="G2671" s="139">
        <v>-78.998907000000003</v>
      </c>
      <c r="H2671" s="139" t="s">
        <v>4110</v>
      </c>
      <c r="I2671" s="139" t="s">
        <v>1805</v>
      </c>
      <c r="J2671" s="139" t="s">
        <v>89</v>
      </c>
      <c r="K2671" s="139">
        <v>28310</v>
      </c>
      <c r="M2671" s="139">
        <v>43</v>
      </c>
      <c r="N2671" s="139" t="s">
        <v>1054</v>
      </c>
    </row>
    <row r="2672" spans="1:14" ht="15.75" customHeight="1">
      <c r="A2672" s="139">
        <v>2018</v>
      </c>
      <c r="B2672" s="100" t="s">
        <v>188</v>
      </c>
      <c r="C2672" s="139" t="s">
        <v>4111</v>
      </c>
      <c r="D2672" s="139">
        <v>1003907</v>
      </c>
      <c r="E2672" s="139" t="s">
        <v>4112</v>
      </c>
      <c r="F2672" s="139">
        <v>44.541944000000001</v>
      </c>
      <c r="G2672" s="139">
        <v>-94.341667000000001</v>
      </c>
      <c r="H2672" s="139" t="s">
        <v>4113</v>
      </c>
      <c r="I2672" s="139" t="s">
        <v>4114</v>
      </c>
      <c r="J2672" s="139" t="s">
        <v>62</v>
      </c>
      <c r="K2672" s="139">
        <v>55396</v>
      </c>
      <c r="L2672" s="139" t="s">
        <v>4115</v>
      </c>
      <c r="M2672" s="139">
        <v>97</v>
      </c>
      <c r="N2672" s="139" t="s">
        <v>1054</v>
      </c>
    </row>
    <row r="2673" spans="1:14" ht="15.75" customHeight="1">
      <c r="A2673" s="139">
        <v>2018</v>
      </c>
      <c r="B2673" s="100" t="s">
        <v>188</v>
      </c>
      <c r="C2673" s="139" t="s">
        <v>4116</v>
      </c>
      <c r="D2673" s="139">
        <v>1003967</v>
      </c>
      <c r="E2673" s="139" t="s">
        <v>4117</v>
      </c>
      <c r="F2673" s="139">
        <v>43.430943999999997</v>
      </c>
      <c r="G2673" s="139">
        <v>-84.157228000000003</v>
      </c>
      <c r="H2673" s="139" t="s">
        <v>4118</v>
      </c>
      <c r="I2673" s="139" t="s">
        <v>3670</v>
      </c>
      <c r="J2673" s="139" t="s">
        <v>61</v>
      </c>
      <c r="K2673" s="139">
        <v>48626</v>
      </c>
      <c r="L2673" s="139" t="s">
        <v>4119</v>
      </c>
      <c r="M2673" s="139">
        <v>57</v>
      </c>
      <c r="N2673" s="139" t="s">
        <v>1054</v>
      </c>
    </row>
    <row r="2674" spans="1:14" ht="15.75" customHeight="1">
      <c r="A2674" s="139">
        <v>2018</v>
      </c>
      <c r="B2674" s="100" t="s">
        <v>188</v>
      </c>
      <c r="C2674" s="139" t="s">
        <v>4120</v>
      </c>
      <c r="D2674" s="139">
        <v>1005929</v>
      </c>
      <c r="E2674" s="139" t="s">
        <v>4121</v>
      </c>
      <c r="F2674" s="139">
        <v>43.862198999999997</v>
      </c>
      <c r="G2674" s="139">
        <v>-95.300983000000002</v>
      </c>
      <c r="H2674" s="139" t="s">
        <v>4122</v>
      </c>
      <c r="I2674" s="139" t="s">
        <v>4123</v>
      </c>
      <c r="J2674" s="139" t="s">
        <v>62</v>
      </c>
      <c r="K2674" s="139">
        <v>56137</v>
      </c>
      <c r="L2674" s="139" t="s">
        <v>4124</v>
      </c>
      <c r="M2674" s="139">
        <v>52</v>
      </c>
      <c r="N2674" s="139" t="s">
        <v>1054</v>
      </c>
    </row>
    <row r="2675" spans="1:14" ht="15.75" customHeight="1">
      <c r="A2675" s="139">
        <v>2018</v>
      </c>
      <c r="B2675" s="100" t="s">
        <v>188</v>
      </c>
      <c r="C2675" s="139" t="s">
        <v>4125</v>
      </c>
      <c r="D2675" s="139">
        <v>1003383</v>
      </c>
      <c r="E2675" s="139" t="s">
        <v>4126</v>
      </c>
      <c r="F2675" s="139">
        <v>40.653604000000001</v>
      </c>
      <c r="G2675" s="139">
        <v>-112.054074</v>
      </c>
      <c r="H2675" s="139" t="s">
        <v>2431</v>
      </c>
      <c r="I2675" s="139" t="s">
        <v>4127</v>
      </c>
      <c r="J2675" s="139" t="s">
        <v>118</v>
      </c>
      <c r="K2675" s="139">
        <v>84118</v>
      </c>
      <c r="L2675" s="139" t="s">
        <v>4128</v>
      </c>
      <c r="M2675" s="139">
        <v>33</v>
      </c>
      <c r="N2675" s="139" t="s">
        <v>1054</v>
      </c>
    </row>
    <row r="2676" spans="1:14" ht="15.75" customHeight="1">
      <c r="A2676" s="139">
        <v>2018</v>
      </c>
      <c r="B2676" s="100" t="s">
        <v>188</v>
      </c>
      <c r="C2676" s="139" t="s">
        <v>4129</v>
      </c>
      <c r="D2676" s="139">
        <v>1003385</v>
      </c>
      <c r="E2676" s="139" t="s">
        <v>4130</v>
      </c>
      <c r="F2676" s="139">
        <v>34.655833000000001</v>
      </c>
      <c r="G2676" s="139">
        <v>-87.071111000000002</v>
      </c>
      <c r="H2676" s="139" t="s">
        <v>1771</v>
      </c>
      <c r="I2676" s="139" t="s">
        <v>2331</v>
      </c>
      <c r="J2676" s="139" t="s">
        <v>3</v>
      </c>
      <c r="K2676" s="139">
        <v>35601</v>
      </c>
      <c r="L2676" s="139" t="s">
        <v>4128</v>
      </c>
      <c r="M2676" s="139">
        <v>43</v>
      </c>
      <c r="N2676" s="139" t="s">
        <v>1054</v>
      </c>
    </row>
    <row r="2677" spans="1:14" ht="15.75" customHeight="1">
      <c r="A2677" s="139">
        <v>2018</v>
      </c>
      <c r="B2677" s="100" t="s">
        <v>188</v>
      </c>
      <c r="C2677" s="139" t="s">
        <v>4131</v>
      </c>
      <c r="D2677" s="139">
        <v>1006163</v>
      </c>
      <c r="E2677" s="139" t="s">
        <v>4132</v>
      </c>
      <c r="F2677" s="139">
        <v>29.75562</v>
      </c>
      <c r="G2677" s="139">
        <v>-95.124009999999998</v>
      </c>
      <c r="H2677" s="139" t="s">
        <v>3275</v>
      </c>
      <c r="I2677" s="139" t="s">
        <v>1087</v>
      </c>
      <c r="J2677" s="139" t="s">
        <v>115</v>
      </c>
      <c r="K2677" s="139">
        <v>77015</v>
      </c>
      <c r="L2677" s="139" t="s">
        <v>4133</v>
      </c>
      <c r="M2677" s="139">
        <v>34</v>
      </c>
      <c r="N2677" s="139" t="s">
        <v>1054</v>
      </c>
    </row>
    <row r="2678" spans="1:14" ht="15.75" customHeight="1">
      <c r="A2678" s="139">
        <v>2018</v>
      </c>
      <c r="B2678" s="100" t="s">
        <v>188</v>
      </c>
      <c r="C2678" s="139" t="s">
        <v>4134</v>
      </c>
      <c r="D2678" s="139">
        <v>1005586</v>
      </c>
      <c r="E2678" s="139" t="s">
        <v>4135</v>
      </c>
      <c r="F2678" s="139">
        <v>44.232019999999999</v>
      </c>
      <c r="G2678" s="139">
        <v>-95.300269999999998</v>
      </c>
      <c r="H2678" s="139" t="s">
        <v>4136</v>
      </c>
      <c r="I2678" s="139" t="s">
        <v>2380</v>
      </c>
      <c r="J2678" s="139" t="s">
        <v>62</v>
      </c>
      <c r="K2678" s="139">
        <v>56152</v>
      </c>
      <c r="L2678" s="139" t="s">
        <v>4137</v>
      </c>
      <c r="M2678" s="139">
        <v>44</v>
      </c>
      <c r="N2678" s="139" t="s">
        <v>1127</v>
      </c>
    </row>
    <row r="2679" spans="1:14" ht="15.75" customHeight="1">
      <c r="A2679" s="139">
        <v>2018</v>
      </c>
      <c r="B2679" s="100" t="s">
        <v>188</v>
      </c>
      <c r="C2679" s="139" t="s">
        <v>4138</v>
      </c>
      <c r="D2679" s="139">
        <v>1001736</v>
      </c>
      <c r="E2679" s="139" t="s">
        <v>4139</v>
      </c>
      <c r="F2679" s="139">
        <v>41.124260999999997</v>
      </c>
      <c r="G2679" s="139">
        <v>-111.99379</v>
      </c>
      <c r="H2679" s="139" t="s">
        <v>4140</v>
      </c>
      <c r="I2679" s="139" t="s">
        <v>1960</v>
      </c>
      <c r="J2679" s="139" t="s">
        <v>118</v>
      </c>
      <c r="K2679" s="139">
        <v>84056</v>
      </c>
      <c r="M2679" s="139">
        <v>89</v>
      </c>
      <c r="N2679" s="139" t="s">
        <v>1054</v>
      </c>
    </row>
    <row r="2680" spans="1:14" ht="15.75" customHeight="1">
      <c r="A2680" s="139">
        <v>2018</v>
      </c>
      <c r="B2680" s="100" t="s">
        <v>188</v>
      </c>
      <c r="C2680" s="139" t="s">
        <v>4141</v>
      </c>
      <c r="D2680" s="139">
        <v>1001735</v>
      </c>
      <c r="E2680" s="139" t="s">
        <v>4142</v>
      </c>
      <c r="F2680" s="139">
        <v>37.421613000000001</v>
      </c>
      <c r="G2680" s="139">
        <v>-120.850431</v>
      </c>
      <c r="H2680" s="139" t="s">
        <v>4143</v>
      </c>
      <c r="I2680" s="139" t="s">
        <v>4144</v>
      </c>
      <c r="J2680" s="139" t="s">
        <v>15</v>
      </c>
      <c r="K2680" s="139">
        <v>95324</v>
      </c>
      <c r="L2680" s="139" t="s">
        <v>2611</v>
      </c>
      <c r="M2680" s="139">
        <v>39</v>
      </c>
      <c r="N2680" s="139" t="s">
        <v>1054</v>
      </c>
    </row>
    <row r="2681" spans="1:14" ht="15.75" customHeight="1">
      <c r="A2681" s="139">
        <v>2018</v>
      </c>
      <c r="B2681" s="100" t="s">
        <v>188</v>
      </c>
      <c r="C2681" s="139" t="s">
        <v>4145</v>
      </c>
      <c r="D2681" s="139">
        <v>1004291</v>
      </c>
      <c r="E2681" s="139" t="s">
        <v>4146</v>
      </c>
      <c r="F2681" s="139">
        <v>37.794007000000001</v>
      </c>
      <c r="G2681" s="139">
        <v>-96.874139999999997</v>
      </c>
      <c r="H2681" s="139" t="s">
        <v>4147</v>
      </c>
      <c r="I2681" s="139" t="s">
        <v>3293</v>
      </c>
      <c r="J2681" s="139" t="s">
        <v>44</v>
      </c>
      <c r="K2681" s="139">
        <v>67042</v>
      </c>
      <c r="L2681" s="139" t="s">
        <v>4148</v>
      </c>
      <c r="M2681" s="139">
        <v>3122</v>
      </c>
      <c r="N2681" s="139" t="s">
        <v>1745</v>
      </c>
    </row>
    <row r="2682" spans="1:14" ht="15.75" customHeight="1">
      <c r="A2682" s="139">
        <v>2018</v>
      </c>
      <c r="B2682" s="100" t="s">
        <v>188</v>
      </c>
      <c r="C2682" s="139" t="s">
        <v>4149</v>
      </c>
      <c r="D2682" s="139">
        <v>1002028</v>
      </c>
      <c r="E2682" s="139" t="s">
        <v>4150</v>
      </c>
      <c r="F2682" s="139">
        <v>36.122660000000003</v>
      </c>
      <c r="G2682" s="139">
        <v>-96.000479999999996</v>
      </c>
      <c r="H2682" s="139" t="s">
        <v>1322</v>
      </c>
      <c r="I2682" s="139" t="s">
        <v>4151</v>
      </c>
      <c r="J2682" s="139" t="s">
        <v>98</v>
      </c>
      <c r="K2682" s="139">
        <v>74107</v>
      </c>
      <c r="L2682" s="139" t="s">
        <v>4148</v>
      </c>
      <c r="M2682" s="139">
        <v>1553</v>
      </c>
      <c r="N2682" s="139" t="s">
        <v>1306</v>
      </c>
    </row>
    <row r="2683" spans="1:14" ht="15.75" customHeight="1">
      <c r="A2683" s="139">
        <v>2018</v>
      </c>
      <c r="B2683" s="100" t="s">
        <v>188</v>
      </c>
      <c r="C2683" s="139" t="s">
        <v>4152</v>
      </c>
      <c r="D2683" s="139">
        <v>1002026</v>
      </c>
      <c r="E2683" s="139" t="s">
        <v>4153</v>
      </c>
      <c r="F2683" s="139">
        <v>36.139139999999998</v>
      </c>
      <c r="G2683" s="139">
        <v>-96.025440000000003</v>
      </c>
      <c r="H2683" s="139" t="s">
        <v>1322</v>
      </c>
      <c r="I2683" s="139" t="s">
        <v>4151</v>
      </c>
      <c r="J2683" s="139" t="s">
        <v>98</v>
      </c>
      <c r="K2683" s="139">
        <v>74107</v>
      </c>
      <c r="L2683" s="139" t="s">
        <v>4148</v>
      </c>
      <c r="M2683" s="139">
        <v>1045</v>
      </c>
      <c r="N2683" s="139" t="s">
        <v>1306</v>
      </c>
    </row>
    <row r="2684" spans="1:14" ht="15.75" customHeight="1">
      <c r="A2684" s="139">
        <v>2018</v>
      </c>
      <c r="B2684" s="100" t="s">
        <v>188</v>
      </c>
      <c r="C2684" s="139" t="s">
        <v>4154</v>
      </c>
      <c r="D2684" s="139">
        <v>1005769</v>
      </c>
      <c r="E2684" s="139" t="s">
        <v>4155</v>
      </c>
      <c r="F2684" s="139">
        <v>40.886021999999997</v>
      </c>
      <c r="G2684" s="139">
        <v>-111.904759</v>
      </c>
      <c r="H2684" s="139" t="s">
        <v>4156</v>
      </c>
      <c r="I2684" s="139" t="s">
        <v>1960</v>
      </c>
      <c r="J2684" s="139" t="s">
        <v>118</v>
      </c>
      <c r="K2684" s="139">
        <v>84087</v>
      </c>
      <c r="L2684" s="139" t="s">
        <v>4148</v>
      </c>
      <c r="M2684" s="139">
        <v>1595</v>
      </c>
      <c r="N2684" s="139" t="s">
        <v>1306</v>
      </c>
    </row>
    <row r="2685" spans="1:14" ht="15.75" customHeight="1">
      <c r="A2685" s="139">
        <v>2018</v>
      </c>
      <c r="B2685" s="100" t="s">
        <v>188</v>
      </c>
      <c r="C2685" s="139" t="s">
        <v>4157</v>
      </c>
      <c r="D2685" s="139">
        <v>1004720</v>
      </c>
      <c r="E2685" s="139" t="s">
        <v>4158</v>
      </c>
      <c r="F2685" s="139">
        <v>36.550454999999999</v>
      </c>
      <c r="G2685" s="139">
        <v>-82.634793999999999</v>
      </c>
      <c r="H2685" s="139" t="s">
        <v>2996</v>
      </c>
      <c r="I2685" s="139" t="s">
        <v>1223</v>
      </c>
      <c r="J2685" s="139" t="s">
        <v>113</v>
      </c>
      <c r="K2685" s="139">
        <v>37660</v>
      </c>
      <c r="M2685" s="139">
        <v>805</v>
      </c>
      <c r="N2685" s="139" t="s">
        <v>1054</v>
      </c>
    </row>
    <row r="2686" spans="1:14" ht="15.75" customHeight="1">
      <c r="A2686" s="139">
        <v>2018</v>
      </c>
      <c r="B2686" s="100" t="s">
        <v>188</v>
      </c>
      <c r="C2686" s="139" t="s">
        <v>4159</v>
      </c>
      <c r="D2686" s="139">
        <v>1006141</v>
      </c>
      <c r="E2686" s="139" t="s">
        <v>4160</v>
      </c>
      <c r="F2686" s="139">
        <v>43.066800000000001</v>
      </c>
      <c r="G2686" s="139">
        <v>-92.157899999999998</v>
      </c>
      <c r="H2686" s="139" t="s">
        <v>4161</v>
      </c>
      <c r="I2686" s="139" t="s">
        <v>4162</v>
      </c>
      <c r="J2686" s="139" t="s">
        <v>42</v>
      </c>
      <c r="K2686" s="139">
        <v>52154</v>
      </c>
      <c r="L2686" s="139" t="s">
        <v>4163</v>
      </c>
      <c r="M2686" s="139">
        <v>143</v>
      </c>
      <c r="N2686" s="139" t="s">
        <v>1127</v>
      </c>
    </row>
    <row r="2687" spans="1:14" ht="15.75" customHeight="1">
      <c r="A2687" s="139">
        <v>2018</v>
      </c>
      <c r="B2687" s="100" t="s">
        <v>188</v>
      </c>
      <c r="C2687" s="139" t="s">
        <v>4164</v>
      </c>
      <c r="D2687" s="139">
        <v>1005341</v>
      </c>
      <c r="E2687" s="139" t="s">
        <v>4165</v>
      </c>
      <c r="F2687" s="139">
        <v>33.616230000000002</v>
      </c>
      <c r="G2687" s="139">
        <v>-86.156109999999998</v>
      </c>
      <c r="H2687" s="139" t="s">
        <v>1483</v>
      </c>
      <c r="I2687" s="139" t="s">
        <v>4166</v>
      </c>
      <c r="J2687" s="139" t="s">
        <v>3</v>
      </c>
      <c r="K2687" s="139">
        <v>35096</v>
      </c>
      <c r="L2687" s="139" t="s">
        <v>4167</v>
      </c>
      <c r="M2687" s="139">
        <v>35</v>
      </c>
      <c r="N2687" s="139" t="s">
        <v>1054</v>
      </c>
    </row>
    <row r="2688" spans="1:14" ht="15.75" customHeight="1">
      <c r="A2688" s="139">
        <v>2018</v>
      </c>
      <c r="B2688" s="100" t="s">
        <v>188</v>
      </c>
      <c r="C2688" s="139" t="s">
        <v>4168</v>
      </c>
      <c r="D2688" s="139">
        <v>1001842</v>
      </c>
      <c r="E2688" s="139" t="s">
        <v>4169</v>
      </c>
      <c r="F2688" s="139">
        <v>40.372777999999997</v>
      </c>
      <c r="G2688" s="139">
        <v>-84.190139000000002</v>
      </c>
      <c r="H2688" s="139" t="s">
        <v>4170</v>
      </c>
      <c r="I2688" s="139" t="s">
        <v>1470</v>
      </c>
      <c r="J2688" s="139" t="s">
        <v>95</v>
      </c>
      <c r="K2688" s="139">
        <v>45302</v>
      </c>
      <c r="L2688" s="139" t="s">
        <v>4167</v>
      </c>
      <c r="M2688" s="139">
        <v>65</v>
      </c>
      <c r="N2688" s="139" t="s">
        <v>1054</v>
      </c>
    </row>
    <row r="2689" spans="1:14" ht="15.75" customHeight="1">
      <c r="A2689" s="139">
        <v>2018</v>
      </c>
      <c r="B2689" s="100" t="s">
        <v>188</v>
      </c>
      <c r="C2689" s="139" t="s">
        <v>4171</v>
      </c>
      <c r="D2689" s="139">
        <v>1006347</v>
      </c>
      <c r="E2689" s="139" t="s">
        <v>4172</v>
      </c>
      <c r="F2689" s="139">
        <v>43.678055999999998</v>
      </c>
      <c r="G2689" s="139">
        <v>-92.965833000000003</v>
      </c>
      <c r="H2689" s="139" t="s">
        <v>2883</v>
      </c>
      <c r="I2689" s="139" t="s">
        <v>4173</v>
      </c>
      <c r="J2689" s="139" t="s">
        <v>62</v>
      </c>
      <c r="K2689" s="139">
        <v>55912</v>
      </c>
      <c r="L2689" s="139" t="s">
        <v>4174</v>
      </c>
      <c r="M2689" s="139">
        <v>28</v>
      </c>
      <c r="N2689" s="139" t="s">
        <v>1054</v>
      </c>
    </row>
    <row r="2690" spans="1:14" ht="15.75" customHeight="1">
      <c r="A2690" s="139">
        <v>2018</v>
      </c>
      <c r="B2690" s="100" t="s">
        <v>188</v>
      </c>
      <c r="C2690" s="139" t="s">
        <v>4175</v>
      </c>
      <c r="D2690" s="139">
        <v>1004130</v>
      </c>
      <c r="E2690" s="139" t="s">
        <v>4176</v>
      </c>
      <c r="F2690" s="139">
        <v>29.712499999999999</v>
      </c>
      <c r="G2690" s="139">
        <v>-95.235833</v>
      </c>
      <c r="H2690" s="139" t="s">
        <v>1086</v>
      </c>
      <c r="I2690" s="139" t="s">
        <v>1087</v>
      </c>
      <c r="J2690" s="139" t="s">
        <v>115</v>
      </c>
      <c r="K2690" s="139">
        <v>77017</v>
      </c>
      <c r="L2690" s="139" t="s">
        <v>3207</v>
      </c>
      <c r="M2690" s="139">
        <v>5015</v>
      </c>
      <c r="N2690" s="139" t="s">
        <v>1306</v>
      </c>
    </row>
    <row r="2691" spans="1:14" ht="15.75" customHeight="1">
      <c r="A2691" s="139">
        <v>2018</v>
      </c>
      <c r="B2691" s="100" t="s">
        <v>188</v>
      </c>
      <c r="C2691" s="139" t="s">
        <v>4177</v>
      </c>
      <c r="D2691" s="139">
        <v>1007515</v>
      </c>
      <c r="E2691" s="139" t="s">
        <v>4178</v>
      </c>
      <c r="F2691" s="139">
        <v>39.127499999999998</v>
      </c>
      <c r="G2691" s="139">
        <v>-78.189443999999995</v>
      </c>
      <c r="H2691" s="139" t="s">
        <v>1858</v>
      </c>
      <c r="I2691" s="139" t="s">
        <v>4179</v>
      </c>
      <c r="J2691" s="139" t="s">
        <v>123</v>
      </c>
      <c r="K2691" s="139">
        <v>22602</v>
      </c>
      <c r="L2691" s="139" t="s">
        <v>4180</v>
      </c>
      <c r="M2691" s="139">
        <v>49</v>
      </c>
      <c r="N2691" s="139" t="s">
        <v>1054</v>
      </c>
    </row>
    <row r="2692" spans="1:14" ht="15.75" customHeight="1">
      <c r="A2692" s="139">
        <v>2018</v>
      </c>
      <c r="B2692" s="100" t="s">
        <v>188</v>
      </c>
      <c r="C2692" s="139" t="s">
        <v>4181</v>
      </c>
      <c r="D2692" s="139">
        <v>1004282</v>
      </c>
      <c r="E2692" s="139" t="s">
        <v>4182</v>
      </c>
      <c r="F2692" s="139">
        <v>36.651305999999998</v>
      </c>
      <c r="G2692" s="139">
        <v>-87.466932999999997</v>
      </c>
      <c r="H2692" s="139" t="s">
        <v>4183</v>
      </c>
      <c r="I2692" s="139" t="s">
        <v>1616</v>
      </c>
      <c r="J2692" s="139" t="s">
        <v>47</v>
      </c>
      <c r="K2692" s="139">
        <v>42223</v>
      </c>
      <c r="M2692" s="139">
        <v>29</v>
      </c>
      <c r="N2692" s="139" t="s">
        <v>1054</v>
      </c>
    </row>
    <row r="2693" spans="1:14" ht="15.75" customHeight="1">
      <c r="A2693" s="139">
        <v>2018</v>
      </c>
      <c r="B2693" s="100" t="s">
        <v>188</v>
      </c>
      <c r="C2693" s="139" t="s">
        <v>4184</v>
      </c>
      <c r="D2693" s="139">
        <v>1005879</v>
      </c>
      <c r="E2693" s="139" t="s">
        <v>4185</v>
      </c>
      <c r="F2693" s="139">
        <v>33.200299999999999</v>
      </c>
      <c r="G2693" s="139">
        <v>-87.606999999999999</v>
      </c>
      <c r="H2693" s="139" t="s">
        <v>4186</v>
      </c>
      <c r="I2693" s="139" t="s">
        <v>4187</v>
      </c>
      <c r="J2693" s="139" t="s">
        <v>3</v>
      </c>
      <c r="K2693" s="139">
        <v>35401</v>
      </c>
      <c r="L2693" s="139" t="s">
        <v>4188</v>
      </c>
      <c r="M2693" s="139">
        <v>3257</v>
      </c>
      <c r="N2693" s="139" t="s">
        <v>1745</v>
      </c>
    </row>
    <row r="2694" spans="1:14" ht="15.75" customHeight="1">
      <c r="A2694" s="139">
        <v>2018</v>
      </c>
      <c r="B2694" s="100" t="s">
        <v>188</v>
      </c>
      <c r="C2694" s="139" t="s">
        <v>4189</v>
      </c>
      <c r="D2694" s="139">
        <v>1002798</v>
      </c>
      <c r="E2694" s="139" t="s">
        <v>4190</v>
      </c>
      <c r="F2694" s="139">
        <v>31.816700000000001</v>
      </c>
      <c r="G2694" s="139">
        <v>-89.008899999999997</v>
      </c>
      <c r="H2694" s="139" t="s">
        <v>4191</v>
      </c>
      <c r="I2694" s="139" t="s">
        <v>4192</v>
      </c>
      <c r="J2694" s="139" t="s">
        <v>65</v>
      </c>
      <c r="K2694" s="139">
        <v>39439</v>
      </c>
      <c r="L2694" s="139" t="s">
        <v>4188</v>
      </c>
      <c r="M2694" s="139">
        <v>21</v>
      </c>
      <c r="N2694" s="139" t="s">
        <v>1306</v>
      </c>
    </row>
    <row r="2695" spans="1:14" ht="15.75" customHeight="1">
      <c r="A2695" s="139">
        <v>2018</v>
      </c>
      <c r="B2695" s="100" t="s">
        <v>188</v>
      </c>
      <c r="C2695" s="139" t="s">
        <v>4193</v>
      </c>
      <c r="D2695" s="139">
        <v>1007593</v>
      </c>
      <c r="E2695" s="139" t="s">
        <v>4194</v>
      </c>
      <c r="F2695" s="139">
        <v>38.414352999999998</v>
      </c>
      <c r="G2695" s="139">
        <v>-82.384179000000003</v>
      </c>
      <c r="H2695" s="139" t="s">
        <v>4195</v>
      </c>
      <c r="I2695" s="139" t="s">
        <v>4196</v>
      </c>
      <c r="J2695" s="139" t="s">
        <v>129</v>
      </c>
      <c r="K2695" s="139">
        <v>25705</v>
      </c>
      <c r="L2695" s="139" t="s">
        <v>2344</v>
      </c>
      <c r="M2695" s="139">
        <v>55</v>
      </c>
      <c r="N2695" s="139" t="s">
        <v>1054</v>
      </c>
    </row>
    <row r="2696" spans="1:14" ht="15.75" customHeight="1">
      <c r="A2696" s="139">
        <v>2018</v>
      </c>
      <c r="B2696" s="100" t="s">
        <v>188</v>
      </c>
      <c r="C2696" s="139" t="s">
        <v>4197</v>
      </c>
      <c r="D2696" s="139">
        <v>1002165</v>
      </c>
      <c r="E2696" s="139" t="s">
        <v>4198</v>
      </c>
      <c r="F2696" s="139">
        <v>42.104979999999998</v>
      </c>
      <c r="G2696" s="139">
        <v>-76.047150000000002</v>
      </c>
      <c r="H2696" s="139" t="s">
        <v>4199</v>
      </c>
      <c r="I2696" s="139" t="s">
        <v>4200</v>
      </c>
      <c r="J2696" s="139" t="s">
        <v>87</v>
      </c>
      <c r="K2696" s="139">
        <v>13760</v>
      </c>
      <c r="L2696" s="139" t="s">
        <v>4201</v>
      </c>
      <c r="M2696" s="139">
        <v>19</v>
      </c>
      <c r="N2696" s="139" t="s">
        <v>1054</v>
      </c>
    </row>
    <row r="2697" spans="1:14" ht="15.75" customHeight="1">
      <c r="A2697" s="139">
        <v>2018</v>
      </c>
      <c r="B2697" s="100" t="s">
        <v>188</v>
      </c>
      <c r="C2697" s="139" t="s">
        <v>4202</v>
      </c>
      <c r="D2697" s="139">
        <v>1005369</v>
      </c>
      <c r="E2697" s="139" t="s">
        <v>4203</v>
      </c>
      <c r="F2697" s="139">
        <v>42.351199999999999</v>
      </c>
      <c r="G2697" s="139">
        <v>-97.706879999999998</v>
      </c>
      <c r="H2697" s="139" t="s">
        <v>4204</v>
      </c>
      <c r="I2697" s="139" t="s">
        <v>3716</v>
      </c>
      <c r="J2697" s="139" t="s">
        <v>73</v>
      </c>
      <c r="K2697" s="139">
        <v>68769</v>
      </c>
      <c r="L2697" s="139" t="s">
        <v>4205</v>
      </c>
      <c r="M2697" s="139">
        <v>60</v>
      </c>
      <c r="N2697" s="139" t="s">
        <v>1054</v>
      </c>
    </row>
    <row r="2698" spans="1:14" ht="15.75" customHeight="1">
      <c r="A2698" s="139">
        <v>2018</v>
      </c>
      <c r="B2698" s="100" t="s">
        <v>188</v>
      </c>
      <c r="C2698" s="139" t="s">
        <v>4206</v>
      </c>
      <c r="D2698" s="139">
        <v>1007393</v>
      </c>
      <c r="E2698" s="139" t="s">
        <v>4207</v>
      </c>
      <c r="F2698" s="139">
        <v>32.277659999999997</v>
      </c>
      <c r="G2698" s="139">
        <v>-86.329570000000004</v>
      </c>
      <c r="H2698" s="139" t="s">
        <v>1466</v>
      </c>
      <c r="I2698" s="139" t="s">
        <v>2316</v>
      </c>
      <c r="J2698" s="139" t="s">
        <v>3</v>
      </c>
      <c r="K2698" s="139">
        <v>36105</v>
      </c>
      <c r="L2698" s="139" t="s">
        <v>4208</v>
      </c>
      <c r="M2698" s="139">
        <v>18</v>
      </c>
      <c r="N2698" s="139" t="s">
        <v>3326</v>
      </c>
    </row>
    <row r="2699" spans="1:14" ht="15.75" customHeight="1">
      <c r="A2699" s="139">
        <v>2018</v>
      </c>
      <c r="B2699" s="100" t="s">
        <v>188</v>
      </c>
      <c r="C2699" s="139" t="s">
        <v>4209</v>
      </c>
      <c r="D2699" s="139">
        <v>1009577</v>
      </c>
      <c r="E2699" s="139" t="s">
        <v>4210</v>
      </c>
      <c r="F2699" s="139">
        <v>38.178040000000003</v>
      </c>
      <c r="G2699" s="139">
        <v>-85.650130000000004</v>
      </c>
      <c r="H2699" s="139" t="s">
        <v>3430</v>
      </c>
      <c r="I2699" s="139" t="s">
        <v>1327</v>
      </c>
      <c r="J2699" s="139" t="s">
        <v>47</v>
      </c>
      <c r="K2699" s="139">
        <v>40225</v>
      </c>
      <c r="L2699" s="139" t="s">
        <v>4211</v>
      </c>
      <c r="M2699" s="139">
        <v>16</v>
      </c>
      <c r="N2699" s="139" t="s">
        <v>3326</v>
      </c>
    </row>
    <row r="2700" spans="1:14" ht="15.75" customHeight="1">
      <c r="A2700" s="139">
        <v>2018</v>
      </c>
      <c r="B2700" s="100" t="s">
        <v>188</v>
      </c>
      <c r="C2700" s="139" t="s">
        <v>4212</v>
      </c>
      <c r="D2700" s="139">
        <v>1008928</v>
      </c>
      <c r="E2700" s="139" t="s">
        <v>4213</v>
      </c>
      <c r="F2700" s="139">
        <v>41.925474000000001</v>
      </c>
      <c r="G2700" s="139">
        <v>-72.687404999999998</v>
      </c>
      <c r="H2700" s="139" t="s">
        <v>4214</v>
      </c>
      <c r="I2700" s="139" t="s">
        <v>3123</v>
      </c>
      <c r="J2700" s="139" t="s">
        <v>20</v>
      </c>
      <c r="K2700" s="139">
        <v>6096</v>
      </c>
      <c r="L2700" s="139" t="s">
        <v>4215</v>
      </c>
      <c r="M2700" s="139">
        <v>17</v>
      </c>
      <c r="N2700" s="139" t="s">
        <v>1054</v>
      </c>
    </row>
    <row r="2701" spans="1:14" ht="15.75" customHeight="1">
      <c r="A2701" s="139">
        <v>2018</v>
      </c>
      <c r="B2701" s="100" t="s">
        <v>188</v>
      </c>
      <c r="C2701" s="139" t="s">
        <v>4216</v>
      </c>
      <c r="D2701" s="139">
        <v>1004702</v>
      </c>
      <c r="E2701" s="139" t="s">
        <v>4217</v>
      </c>
      <c r="F2701" s="139">
        <v>46.073186</v>
      </c>
      <c r="G2701" s="139">
        <v>-96.886775</v>
      </c>
      <c r="H2701" s="139" t="s">
        <v>4218</v>
      </c>
      <c r="I2701" s="139" t="s">
        <v>1471</v>
      </c>
      <c r="J2701" s="139" t="s">
        <v>92</v>
      </c>
      <c r="K2701" s="139">
        <v>58041</v>
      </c>
      <c r="L2701" s="139" t="s">
        <v>4219</v>
      </c>
      <c r="M2701" s="139">
        <v>106</v>
      </c>
      <c r="N2701" s="139" t="s">
        <v>1054</v>
      </c>
    </row>
    <row r="2702" spans="1:14" ht="15.75" customHeight="1">
      <c r="A2702" s="139">
        <v>2018</v>
      </c>
      <c r="B2702" s="100" t="s">
        <v>188</v>
      </c>
      <c r="C2702" s="139" t="s">
        <v>4225</v>
      </c>
      <c r="D2702" s="139">
        <v>1008786</v>
      </c>
      <c r="E2702" s="139" t="s">
        <v>4226</v>
      </c>
      <c r="F2702" s="139">
        <v>38.195278000000002</v>
      </c>
      <c r="G2702" s="139">
        <v>-85.872221999999994</v>
      </c>
      <c r="H2702" s="139" t="s">
        <v>3430</v>
      </c>
      <c r="I2702" s="139" t="s">
        <v>1327</v>
      </c>
      <c r="J2702" s="139" t="s">
        <v>47</v>
      </c>
      <c r="K2702" s="139">
        <v>40216</v>
      </c>
      <c r="L2702" s="139" t="s">
        <v>4227</v>
      </c>
      <c r="M2702" s="139">
        <v>15</v>
      </c>
      <c r="N2702" s="139" t="s">
        <v>1054</v>
      </c>
    </row>
    <row r="2703" spans="1:14" ht="15.75" customHeight="1">
      <c r="A2703" s="139">
        <v>2018</v>
      </c>
      <c r="B2703" s="100" t="s">
        <v>188</v>
      </c>
      <c r="C2703" s="139" t="s">
        <v>4228</v>
      </c>
      <c r="D2703" s="139">
        <v>1012924</v>
      </c>
      <c r="E2703" s="139" t="s">
        <v>4229</v>
      </c>
      <c r="F2703" s="139">
        <v>45.147269999999999</v>
      </c>
      <c r="G2703" s="139">
        <v>-90.469160000000002</v>
      </c>
      <c r="H2703" s="139" t="s">
        <v>4230</v>
      </c>
      <c r="I2703" s="139" t="s">
        <v>3546</v>
      </c>
      <c r="J2703" s="139" t="s">
        <v>132</v>
      </c>
      <c r="K2703" s="139">
        <v>54659</v>
      </c>
      <c r="L2703" s="139" t="s">
        <v>4231</v>
      </c>
      <c r="M2703" s="139">
        <v>15</v>
      </c>
      <c r="N2703" s="139" t="s">
        <v>1054</v>
      </c>
    </row>
    <row r="2704" spans="1:14" ht="15.75" customHeight="1">
      <c r="A2704" s="139">
        <v>2018</v>
      </c>
      <c r="B2704" s="100" t="s">
        <v>188</v>
      </c>
      <c r="C2704" s="139" t="s">
        <v>4232</v>
      </c>
      <c r="D2704" s="139">
        <v>1013274</v>
      </c>
      <c r="E2704" s="139" t="s">
        <v>4233</v>
      </c>
      <c r="F2704" s="139">
        <v>31.861187000000001</v>
      </c>
      <c r="G2704" s="139">
        <v>-103.09271699999999</v>
      </c>
      <c r="H2704" s="139" t="s">
        <v>4234</v>
      </c>
      <c r="J2704" s="139" t="s">
        <v>115</v>
      </c>
      <c r="K2704" s="139">
        <v>79745</v>
      </c>
      <c r="L2704" s="139" t="s">
        <v>4231</v>
      </c>
      <c r="M2704" s="139">
        <v>26</v>
      </c>
      <c r="N2704" s="139" t="s">
        <v>1054</v>
      </c>
    </row>
    <row r="2705" spans="1:14" ht="15.75" customHeight="1">
      <c r="A2705" s="139">
        <v>2018</v>
      </c>
      <c r="B2705" s="100" t="s">
        <v>188</v>
      </c>
      <c r="C2705" s="139" t="s">
        <v>4235</v>
      </c>
      <c r="D2705" s="139">
        <v>1011783</v>
      </c>
      <c r="E2705" s="139" t="s">
        <v>4236</v>
      </c>
      <c r="F2705" s="139">
        <v>36.08211</v>
      </c>
      <c r="G2705" s="139">
        <v>-102.50911000000001</v>
      </c>
      <c r="H2705" s="139" t="s">
        <v>4237</v>
      </c>
      <c r="I2705" s="139" t="s">
        <v>4238</v>
      </c>
      <c r="J2705" s="139" t="s">
        <v>115</v>
      </c>
      <c r="K2705" s="139">
        <v>79022</v>
      </c>
      <c r="L2705" s="139" t="s">
        <v>2611</v>
      </c>
      <c r="M2705" s="139">
        <v>25</v>
      </c>
      <c r="N2705" s="139" t="s">
        <v>1054</v>
      </c>
    </row>
    <row r="2706" spans="1:14" ht="15.75" customHeight="1">
      <c r="A2706" s="139">
        <v>2018</v>
      </c>
      <c r="B2706" s="100" t="s">
        <v>188</v>
      </c>
      <c r="C2706" s="139" t="s">
        <v>4239</v>
      </c>
      <c r="D2706" s="139">
        <v>1007089</v>
      </c>
      <c r="E2706" s="139" t="s">
        <v>4240</v>
      </c>
      <c r="F2706" s="139">
        <v>44.551336999999997</v>
      </c>
      <c r="G2706" s="139">
        <v>-123.256533</v>
      </c>
      <c r="H2706" s="139" t="s">
        <v>4241</v>
      </c>
      <c r="I2706" s="139" t="s">
        <v>4242</v>
      </c>
      <c r="J2706" s="139" t="s">
        <v>100</v>
      </c>
      <c r="K2706" s="139">
        <v>97333</v>
      </c>
      <c r="L2706" s="139" t="s">
        <v>4243</v>
      </c>
      <c r="M2706" s="139">
        <v>18</v>
      </c>
      <c r="N2706" s="139" t="s">
        <v>1050</v>
      </c>
    </row>
    <row r="2707" spans="1:14" ht="15.75" customHeight="1">
      <c r="A2707" s="139">
        <v>2018</v>
      </c>
      <c r="B2707" s="100" t="s">
        <v>188</v>
      </c>
      <c r="C2707" s="139" t="s">
        <v>4244</v>
      </c>
      <c r="D2707" s="139">
        <v>1007922</v>
      </c>
      <c r="E2707" s="139" t="s">
        <v>4245</v>
      </c>
      <c r="F2707" s="139">
        <v>41.128380999999997</v>
      </c>
      <c r="G2707" s="139">
        <v>-104.787925</v>
      </c>
      <c r="H2707" s="139" t="s">
        <v>4246</v>
      </c>
      <c r="I2707" s="139" t="s">
        <v>4247</v>
      </c>
      <c r="J2707" s="139" t="s">
        <v>134</v>
      </c>
      <c r="K2707" s="139">
        <v>82007</v>
      </c>
      <c r="L2707" s="139" t="s">
        <v>4148</v>
      </c>
      <c r="M2707" s="139">
        <v>1297</v>
      </c>
      <c r="N2707" s="139" t="s">
        <v>1745</v>
      </c>
    </row>
    <row r="2708" spans="1:14" ht="15.75" customHeight="1">
      <c r="A2708" s="139">
        <v>2018</v>
      </c>
      <c r="B2708" s="100" t="s">
        <v>188</v>
      </c>
      <c r="C2708" s="139" t="s">
        <v>4248</v>
      </c>
      <c r="D2708" s="139">
        <v>1011124</v>
      </c>
      <c r="E2708" s="139" t="s">
        <v>4249</v>
      </c>
      <c r="F2708" s="139">
        <v>39.367379999999997</v>
      </c>
      <c r="G2708" s="139">
        <v>-85.542151000000004</v>
      </c>
      <c r="H2708" s="139" t="s">
        <v>4250</v>
      </c>
      <c r="I2708" s="139" t="s">
        <v>1771</v>
      </c>
      <c r="J2708" s="139" t="s">
        <v>39</v>
      </c>
      <c r="K2708" s="139">
        <v>47240</v>
      </c>
      <c r="L2708" s="139" t="s">
        <v>4167</v>
      </c>
      <c r="M2708" s="139">
        <v>14</v>
      </c>
      <c r="N2708" s="139" t="s">
        <v>1054</v>
      </c>
    </row>
    <row r="2709" spans="1:14" ht="15.75" customHeight="1">
      <c r="A2709" s="139">
        <v>2018</v>
      </c>
      <c r="B2709" s="100" t="s">
        <v>188</v>
      </c>
      <c r="C2709" s="139" t="s">
        <v>4251</v>
      </c>
      <c r="D2709" s="139">
        <v>1001841</v>
      </c>
      <c r="E2709" s="139" t="s">
        <v>4252</v>
      </c>
      <c r="F2709" s="139">
        <v>40.278216999999998</v>
      </c>
      <c r="G2709" s="139">
        <v>-83.507964999999999</v>
      </c>
      <c r="H2709" s="139" t="s">
        <v>4253</v>
      </c>
      <c r="I2709" s="139" t="s">
        <v>2339</v>
      </c>
      <c r="J2709" s="139" t="s">
        <v>95</v>
      </c>
      <c r="K2709" s="139">
        <v>43040</v>
      </c>
      <c r="L2709" s="139" t="s">
        <v>4167</v>
      </c>
      <c r="M2709" s="139">
        <v>72</v>
      </c>
      <c r="N2709" s="139" t="s">
        <v>1054</v>
      </c>
    </row>
    <row r="2710" spans="1:14" ht="15.75" customHeight="1">
      <c r="A2710" s="139">
        <v>2018</v>
      </c>
      <c r="B2710" s="100" t="s">
        <v>188</v>
      </c>
      <c r="C2710" s="139" t="s">
        <v>4254</v>
      </c>
      <c r="D2710" s="139">
        <v>1010241</v>
      </c>
      <c r="E2710" s="139" t="s">
        <v>4255</v>
      </c>
      <c r="F2710" s="139">
        <v>44.992420000000003</v>
      </c>
      <c r="G2710" s="139">
        <v>-93.433876999999995</v>
      </c>
      <c r="H2710" s="139" t="s">
        <v>4256</v>
      </c>
      <c r="I2710" s="139" t="s">
        <v>4257</v>
      </c>
      <c r="J2710" s="139" t="s">
        <v>62</v>
      </c>
      <c r="K2710" s="139">
        <v>55441</v>
      </c>
      <c r="L2710" s="139" t="s">
        <v>4258</v>
      </c>
      <c r="M2710" s="139">
        <v>35</v>
      </c>
      <c r="N2710" s="139" t="s">
        <v>1368</v>
      </c>
    </row>
    <row r="2711" spans="1:14" ht="15.75" customHeight="1">
      <c r="A2711" s="139">
        <v>2018</v>
      </c>
      <c r="B2711" s="100" t="s">
        <v>188</v>
      </c>
      <c r="C2711" s="139" t="s">
        <v>4259</v>
      </c>
      <c r="D2711" s="139">
        <v>1011787</v>
      </c>
      <c r="E2711" s="139" t="s">
        <v>4260</v>
      </c>
      <c r="F2711" s="139">
        <v>41.684600000000003</v>
      </c>
      <c r="G2711" s="139">
        <v>-86.299087</v>
      </c>
      <c r="H2711" s="139" t="s">
        <v>4261</v>
      </c>
      <c r="I2711" s="139" t="s">
        <v>4262</v>
      </c>
      <c r="J2711" s="139" t="s">
        <v>39</v>
      </c>
      <c r="K2711" s="139">
        <v>46628</v>
      </c>
      <c r="L2711" s="139" t="s">
        <v>4258</v>
      </c>
      <c r="M2711" s="139">
        <v>16</v>
      </c>
      <c r="N2711" s="139" t="s">
        <v>1054</v>
      </c>
    </row>
    <row r="2712" spans="1:14" ht="15.75" customHeight="1">
      <c r="A2712" s="139">
        <v>2018</v>
      </c>
      <c r="B2712" s="100" t="s">
        <v>188</v>
      </c>
      <c r="C2712" s="139" t="s">
        <v>4263</v>
      </c>
      <c r="D2712" s="139">
        <v>1007176</v>
      </c>
      <c r="E2712" s="139" t="s">
        <v>4264</v>
      </c>
      <c r="F2712" s="139">
        <v>36.083371</v>
      </c>
      <c r="G2712" s="139">
        <v>-87.936409999999995</v>
      </c>
      <c r="H2712" s="139" t="s">
        <v>4265</v>
      </c>
      <c r="I2712" s="139" t="s">
        <v>4266</v>
      </c>
      <c r="J2712" s="139" t="s">
        <v>113</v>
      </c>
      <c r="K2712" s="139">
        <v>37185</v>
      </c>
      <c r="L2712" s="139" t="s">
        <v>4267</v>
      </c>
      <c r="M2712" s="139">
        <v>3291</v>
      </c>
      <c r="N2712" s="139" t="s">
        <v>4268</v>
      </c>
    </row>
    <row r="2713" spans="1:14" ht="15.75" customHeight="1">
      <c r="A2713" s="139">
        <v>2018</v>
      </c>
      <c r="B2713" s="100" t="s">
        <v>188</v>
      </c>
      <c r="C2713" s="139" t="s">
        <v>4269</v>
      </c>
      <c r="D2713" s="139">
        <v>1002846</v>
      </c>
      <c r="E2713" s="139" t="s">
        <v>4270</v>
      </c>
      <c r="F2713" s="139">
        <v>30.709033000000002</v>
      </c>
      <c r="G2713" s="139">
        <v>-91.320677000000003</v>
      </c>
      <c r="H2713" s="139" t="s">
        <v>4271</v>
      </c>
      <c r="I2713" s="139" t="s">
        <v>4272</v>
      </c>
      <c r="J2713" s="139" t="s">
        <v>50</v>
      </c>
      <c r="K2713" s="139">
        <v>70775</v>
      </c>
      <c r="L2713" s="139" t="s">
        <v>4273</v>
      </c>
      <c r="M2713" s="139">
        <v>678</v>
      </c>
      <c r="N2713" s="139" t="s">
        <v>1448</v>
      </c>
    </row>
    <row r="2714" spans="1:14" ht="15.75" customHeight="1">
      <c r="A2714" s="139">
        <v>2018</v>
      </c>
      <c r="B2714" s="100" t="s">
        <v>188</v>
      </c>
      <c r="C2714" s="139" t="s">
        <v>4274</v>
      </c>
      <c r="D2714" s="139">
        <v>1013399</v>
      </c>
      <c r="E2714" s="139" t="s">
        <v>4275</v>
      </c>
      <c r="F2714" s="139">
        <v>29.749389999999998</v>
      </c>
      <c r="G2714" s="139">
        <v>-95.123609999999999</v>
      </c>
      <c r="H2714" s="139" t="s">
        <v>3275</v>
      </c>
      <c r="I2714" s="139" t="s">
        <v>1087</v>
      </c>
      <c r="J2714" s="139" t="s">
        <v>115</v>
      </c>
      <c r="K2714" s="139">
        <v>77015</v>
      </c>
      <c r="M2714" s="139">
        <v>29</v>
      </c>
      <c r="N2714" s="139" t="s">
        <v>1054</v>
      </c>
    </row>
    <row r="2715" spans="1:14" ht="15.75" customHeight="1">
      <c r="A2715" s="139">
        <v>2018</v>
      </c>
      <c r="B2715" s="100" t="s">
        <v>188</v>
      </c>
      <c r="C2715" s="139" t="s">
        <v>4276</v>
      </c>
      <c r="D2715" s="139">
        <v>1010977</v>
      </c>
      <c r="E2715" s="139" t="s">
        <v>4277</v>
      </c>
      <c r="F2715" s="139">
        <v>34.175970999999997</v>
      </c>
      <c r="G2715" s="139">
        <v>-119.06637499999999</v>
      </c>
      <c r="H2715" s="139" t="s">
        <v>2473</v>
      </c>
      <c r="I2715" s="139" t="s">
        <v>2474</v>
      </c>
      <c r="J2715" s="139" t="s">
        <v>15</v>
      </c>
      <c r="K2715" s="139">
        <v>93012</v>
      </c>
      <c r="L2715" s="139" t="s">
        <v>4278</v>
      </c>
      <c r="M2715" s="139">
        <v>20</v>
      </c>
      <c r="N2715" s="139" t="s">
        <v>1054</v>
      </c>
    </row>
    <row r="2716" spans="1:14" ht="15.75" customHeight="1">
      <c r="A2716" s="139">
        <v>2018</v>
      </c>
      <c r="B2716" s="100" t="s">
        <v>188</v>
      </c>
      <c r="C2716" s="139" t="s">
        <v>4279</v>
      </c>
      <c r="D2716" s="139">
        <v>1012053</v>
      </c>
      <c r="E2716" s="139" t="s">
        <v>4280</v>
      </c>
      <c r="F2716" s="139">
        <v>34.575220000000002</v>
      </c>
      <c r="G2716" s="139">
        <v>-92.531729999999996</v>
      </c>
      <c r="H2716" s="139" t="s">
        <v>4281</v>
      </c>
      <c r="I2716" s="139" t="s">
        <v>1299</v>
      </c>
      <c r="J2716" s="139" t="s">
        <v>12</v>
      </c>
      <c r="K2716" s="139">
        <v>72011</v>
      </c>
      <c r="L2716" s="139" t="s">
        <v>2586</v>
      </c>
      <c r="M2716" s="139">
        <v>19</v>
      </c>
      <c r="N2716" s="139" t="s">
        <v>1054</v>
      </c>
    </row>
    <row r="2717" spans="1:14" ht="15.75" customHeight="1">
      <c r="A2717" s="139">
        <v>2018</v>
      </c>
      <c r="B2717" s="100" t="s">
        <v>188</v>
      </c>
      <c r="C2717" s="139" t="s">
        <v>4282</v>
      </c>
      <c r="D2717" s="139">
        <v>1011427</v>
      </c>
      <c r="E2717" s="139" t="s">
        <v>4283</v>
      </c>
      <c r="F2717" s="139">
        <v>44.576819999999998</v>
      </c>
      <c r="G2717" s="139">
        <v>-69.611090000000004</v>
      </c>
      <c r="H2717" s="139" t="s">
        <v>4284</v>
      </c>
      <c r="I2717" s="139" t="s">
        <v>4285</v>
      </c>
      <c r="J2717" s="139" t="s">
        <v>52</v>
      </c>
      <c r="K2717" s="139">
        <v>4093</v>
      </c>
      <c r="L2717" s="139" t="s">
        <v>4286</v>
      </c>
      <c r="M2717" s="139">
        <v>15</v>
      </c>
      <c r="N2717" s="139" t="s">
        <v>1054</v>
      </c>
    </row>
    <row r="2718" spans="1:14" ht="15.75" customHeight="1">
      <c r="A2718" s="139">
        <v>2018</v>
      </c>
      <c r="B2718" s="100" t="s">
        <v>188</v>
      </c>
      <c r="C2718" s="139" t="s">
        <v>4287</v>
      </c>
      <c r="D2718" s="139">
        <v>1011889</v>
      </c>
      <c r="E2718" s="139" t="s">
        <v>4288</v>
      </c>
      <c r="F2718" s="139">
        <v>32.455978999999999</v>
      </c>
      <c r="G2718" s="139">
        <v>-91.506860000000003</v>
      </c>
      <c r="H2718" s="139" t="s">
        <v>4289</v>
      </c>
      <c r="I2718" s="139" t="s">
        <v>4290</v>
      </c>
      <c r="J2718" s="139" t="s">
        <v>50</v>
      </c>
      <c r="K2718" s="139">
        <v>71232</v>
      </c>
      <c r="L2718" s="139" t="s">
        <v>4291</v>
      </c>
      <c r="M2718" s="139">
        <v>15</v>
      </c>
      <c r="N2718" s="139" t="s">
        <v>1054</v>
      </c>
    </row>
    <row r="2719" spans="1:14" ht="15.75" customHeight="1">
      <c r="A2719" s="139">
        <v>2018</v>
      </c>
      <c r="B2719" s="100" t="s">
        <v>188</v>
      </c>
      <c r="C2719" s="139" t="s">
        <v>4292</v>
      </c>
      <c r="D2719" s="139">
        <v>1013130</v>
      </c>
      <c r="E2719" s="139" t="s">
        <v>4293</v>
      </c>
      <c r="F2719" s="139">
        <v>29.78323</v>
      </c>
      <c r="G2719" s="139">
        <v>-81.310630000000003</v>
      </c>
      <c r="H2719" s="139" t="s">
        <v>4294</v>
      </c>
      <c r="I2719" s="139" t="s">
        <v>4295</v>
      </c>
      <c r="J2719" s="139" t="s">
        <v>26</v>
      </c>
      <c r="K2719" s="139">
        <v>32086</v>
      </c>
      <c r="L2719" s="139" t="s">
        <v>4296</v>
      </c>
      <c r="M2719" s="139">
        <v>15</v>
      </c>
      <c r="N2719" s="139" t="s">
        <v>1054</v>
      </c>
    </row>
    <row r="2720" spans="1:14" ht="15.75" customHeight="1">
      <c r="A2720" s="139">
        <v>2018</v>
      </c>
      <c r="B2720" s="100" t="s">
        <v>188</v>
      </c>
      <c r="C2720" s="139" t="s">
        <v>4297</v>
      </c>
      <c r="D2720" s="139">
        <v>1012481</v>
      </c>
      <c r="E2720" s="139" t="s">
        <v>4298</v>
      </c>
      <c r="F2720" s="139">
        <v>40.129539999999999</v>
      </c>
      <c r="G2720" s="139">
        <v>-111.64706</v>
      </c>
      <c r="H2720" s="139" t="s">
        <v>4299</v>
      </c>
      <c r="I2720" s="139" t="s">
        <v>4300</v>
      </c>
      <c r="J2720" s="139" t="s">
        <v>118</v>
      </c>
      <c r="K2720" s="139">
        <v>84660</v>
      </c>
      <c r="L2720" s="139" t="s">
        <v>4291</v>
      </c>
      <c r="M2720" s="139">
        <v>14</v>
      </c>
      <c r="N2720" s="139" t="s">
        <v>1054</v>
      </c>
    </row>
    <row r="2721" spans="1:14" ht="15.75" customHeight="1">
      <c r="A2721" s="139">
        <v>2018</v>
      </c>
      <c r="B2721" s="100" t="s">
        <v>188</v>
      </c>
      <c r="C2721" s="139" t="s">
        <v>4301</v>
      </c>
      <c r="D2721" s="139">
        <v>1010619</v>
      </c>
      <c r="E2721" s="139" t="s">
        <v>4302</v>
      </c>
      <c r="F2721" s="139">
        <v>42.891944000000002</v>
      </c>
      <c r="G2721" s="139">
        <v>-97.350555999999997</v>
      </c>
      <c r="H2721" s="139" t="s">
        <v>4303</v>
      </c>
      <c r="I2721" s="139" t="s">
        <v>4304</v>
      </c>
      <c r="J2721" s="139" t="s">
        <v>110</v>
      </c>
      <c r="K2721" s="139">
        <v>57078</v>
      </c>
      <c r="L2721" s="139" t="s">
        <v>4296</v>
      </c>
      <c r="M2721" s="139">
        <v>17</v>
      </c>
      <c r="N2721" s="139" t="s">
        <v>1054</v>
      </c>
    </row>
    <row r="2722" spans="1:14" ht="15.75" customHeight="1">
      <c r="A2722" s="139">
        <v>2018</v>
      </c>
      <c r="B2722" s="100" t="s">
        <v>188</v>
      </c>
      <c r="C2722" s="139" t="s">
        <v>4305</v>
      </c>
      <c r="D2722" s="139">
        <v>1001678</v>
      </c>
      <c r="E2722" s="139" t="s">
        <v>4306</v>
      </c>
      <c r="F2722" s="139">
        <v>39.740250000000003</v>
      </c>
      <c r="G2722" s="139">
        <v>-94.846817000000001</v>
      </c>
      <c r="H2722" s="139" t="s">
        <v>4307</v>
      </c>
      <c r="I2722" s="139" t="s">
        <v>3406</v>
      </c>
      <c r="J2722" s="139" t="s">
        <v>68</v>
      </c>
      <c r="K2722" s="139">
        <v>64503</v>
      </c>
      <c r="L2722" s="139" t="s">
        <v>4308</v>
      </c>
      <c r="M2722" s="139">
        <v>44</v>
      </c>
      <c r="N2722" s="139" t="s">
        <v>1127</v>
      </c>
    </row>
    <row r="2723" spans="1:14" ht="15.75" customHeight="1">
      <c r="A2723" s="139">
        <v>2018</v>
      </c>
      <c r="B2723" s="100" t="s">
        <v>188</v>
      </c>
      <c r="C2723" s="139" t="s">
        <v>4309</v>
      </c>
      <c r="D2723" s="139">
        <v>1004891</v>
      </c>
      <c r="E2723" s="139" t="s">
        <v>4310</v>
      </c>
      <c r="F2723" s="139">
        <v>21.309854000000001</v>
      </c>
      <c r="G2723" s="139">
        <v>-158.111997</v>
      </c>
      <c r="H2723" s="139" t="s">
        <v>4311</v>
      </c>
      <c r="I2723" s="139" t="s">
        <v>4312</v>
      </c>
      <c r="J2723" s="139" t="s">
        <v>31</v>
      </c>
      <c r="K2723" s="139">
        <v>96707</v>
      </c>
      <c r="L2723" s="139" t="s">
        <v>4313</v>
      </c>
      <c r="M2723" s="139">
        <v>292</v>
      </c>
      <c r="N2723" s="139" t="s">
        <v>2432</v>
      </c>
    </row>
    <row r="2724" spans="1:14" ht="15.75" customHeight="1">
      <c r="A2724" s="139">
        <v>2018</v>
      </c>
      <c r="B2724" s="100" t="s">
        <v>188</v>
      </c>
      <c r="C2724" s="139" t="s">
        <v>4314</v>
      </c>
      <c r="D2724" s="139">
        <v>1011322</v>
      </c>
      <c r="E2724" s="139" t="s">
        <v>4315</v>
      </c>
      <c r="F2724" s="139">
        <v>32.417451</v>
      </c>
      <c r="G2724" s="139">
        <v>-85.044129999999996</v>
      </c>
      <c r="H2724" s="139" t="s">
        <v>4316</v>
      </c>
      <c r="I2724" s="139" t="s">
        <v>4317</v>
      </c>
      <c r="J2724" s="139" t="s">
        <v>3</v>
      </c>
      <c r="K2724" s="139">
        <v>36869</v>
      </c>
      <c r="L2724" s="139" t="s">
        <v>1138</v>
      </c>
      <c r="M2724" s="139">
        <v>81</v>
      </c>
      <c r="N2724" s="139" t="s">
        <v>1054</v>
      </c>
    </row>
    <row r="2725" spans="1:14" ht="15.75" customHeight="1">
      <c r="A2725" s="139">
        <v>2018</v>
      </c>
      <c r="B2725" s="100" t="s">
        <v>188</v>
      </c>
      <c r="C2725" s="139" t="s">
        <v>4318</v>
      </c>
      <c r="D2725" s="139">
        <v>1004861</v>
      </c>
      <c r="E2725" s="139" t="s">
        <v>4319</v>
      </c>
      <c r="F2725" s="139">
        <v>40.556500999999997</v>
      </c>
      <c r="G2725" s="139">
        <v>-89.666235</v>
      </c>
      <c r="H2725" s="139" t="s">
        <v>4320</v>
      </c>
      <c r="I2725" s="139" t="s">
        <v>4321</v>
      </c>
      <c r="J2725" s="139" t="s">
        <v>36</v>
      </c>
      <c r="K2725" s="139">
        <v>61554</v>
      </c>
      <c r="L2725" s="139" t="s">
        <v>4322</v>
      </c>
      <c r="M2725" s="139">
        <v>98</v>
      </c>
      <c r="N2725" s="139" t="s">
        <v>1383</v>
      </c>
    </row>
    <row r="2726" spans="1:14" ht="15.75" customHeight="1">
      <c r="A2726" s="139">
        <v>2018</v>
      </c>
      <c r="B2726" s="100" t="s">
        <v>188</v>
      </c>
      <c r="C2726" s="139" t="s">
        <v>4323</v>
      </c>
      <c r="D2726" s="139">
        <v>1001290</v>
      </c>
      <c r="E2726" s="139" t="s">
        <v>4324</v>
      </c>
      <c r="F2726" s="139">
        <v>40.510311999999999</v>
      </c>
      <c r="G2726" s="139">
        <v>-88.992819999999995</v>
      </c>
      <c r="H2726" s="139" t="s">
        <v>4325</v>
      </c>
      <c r="I2726" s="139" t="s">
        <v>4326</v>
      </c>
      <c r="J2726" s="139" t="s">
        <v>36</v>
      </c>
      <c r="K2726" s="139">
        <v>61790</v>
      </c>
      <c r="L2726" s="139" t="s">
        <v>4327</v>
      </c>
      <c r="M2726" s="139">
        <v>16</v>
      </c>
      <c r="N2726" s="139" t="s">
        <v>1054</v>
      </c>
    </row>
    <row r="2727" spans="1:14" ht="15.75" customHeight="1">
      <c r="A2727" s="139">
        <v>2018</v>
      </c>
      <c r="B2727" s="100" t="s">
        <v>188</v>
      </c>
      <c r="C2727" s="139" t="s">
        <v>4328</v>
      </c>
      <c r="D2727" s="139">
        <v>1009556</v>
      </c>
      <c r="E2727" s="139" t="s">
        <v>4329</v>
      </c>
      <c r="F2727" s="139">
        <v>40.429164999999998</v>
      </c>
      <c r="G2727" s="139">
        <v>-111.823859</v>
      </c>
      <c r="H2727" s="139" t="s">
        <v>4330</v>
      </c>
      <c r="I2727" s="139" t="s">
        <v>4300</v>
      </c>
      <c r="J2727" s="139" t="s">
        <v>118</v>
      </c>
      <c r="K2727" s="139">
        <v>84043</v>
      </c>
      <c r="L2727" s="139" t="s">
        <v>4331</v>
      </c>
      <c r="M2727" s="139">
        <v>7975</v>
      </c>
      <c r="N2727" s="139" t="s">
        <v>1368</v>
      </c>
    </row>
    <row r="2728" spans="1:14" ht="15.75" customHeight="1">
      <c r="A2728" s="139">
        <v>2018</v>
      </c>
      <c r="B2728" s="100" t="s">
        <v>188</v>
      </c>
      <c r="C2728" s="139" t="s">
        <v>4332</v>
      </c>
      <c r="D2728" s="139">
        <v>1002324</v>
      </c>
      <c r="E2728" s="139" t="s">
        <v>4333</v>
      </c>
      <c r="F2728" s="139">
        <v>40.368839999999999</v>
      </c>
      <c r="G2728" s="139">
        <v>-81.34657</v>
      </c>
      <c r="H2728" s="139" t="s">
        <v>4334</v>
      </c>
      <c r="I2728" s="139" t="s">
        <v>4335</v>
      </c>
      <c r="J2728" s="139" t="s">
        <v>95</v>
      </c>
      <c r="K2728" s="139">
        <v>44683</v>
      </c>
      <c r="L2728" s="139" t="s">
        <v>1281</v>
      </c>
      <c r="M2728" s="139">
        <v>40</v>
      </c>
      <c r="N2728" s="139" t="s">
        <v>1054</v>
      </c>
    </row>
    <row r="2729" spans="1:14" ht="15.75" customHeight="1">
      <c r="A2729" s="139">
        <v>2018</v>
      </c>
      <c r="B2729" s="100" t="s">
        <v>188</v>
      </c>
      <c r="C2729" s="139" t="s">
        <v>4336</v>
      </c>
      <c r="D2729" s="139">
        <v>1004597</v>
      </c>
      <c r="E2729" s="139" t="s">
        <v>4337</v>
      </c>
      <c r="F2729" s="139">
        <v>33.164450000000002</v>
      </c>
      <c r="G2729" s="139">
        <v>-86.298050000000003</v>
      </c>
      <c r="H2729" s="139" t="s">
        <v>4338</v>
      </c>
      <c r="I2729" s="139" t="s">
        <v>4339</v>
      </c>
      <c r="J2729" s="139" t="s">
        <v>3</v>
      </c>
      <c r="K2729" s="139">
        <v>35150</v>
      </c>
      <c r="L2729" s="139" t="s">
        <v>2181</v>
      </c>
      <c r="M2729" s="139">
        <v>24</v>
      </c>
      <c r="N2729" s="139" t="s">
        <v>1054</v>
      </c>
    </row>
    <row r="2730" spans="1:14" ht="15.75" customHeight="1">
      <c r="A2730" s="139">
        <v>2018</v>
      </c>
      <c r="B2730" s="100" t="s">
        <v>188</v>
      </c>
      <c r="C2730" s="139" t="s">
        <v>4340</v>
      </c>
      <c r="D2730" s="139">
        <v>1004747</v>
      </c>
      <c r="E2730" s="139" t="s">
        <v>4341</v>
      </c>
      <c r="F2730" s="139">
        <v>33.025747000000003</v>
      </c>
      <c r="G2730" s="139">
        <v>-82.956226999999998</v>
      </c>
      <c r="H2730" s="139" t="s">
        <v>4342</v>
      </c>
      <c r="I2730" s="139" t="s">
        <v>1067</v>
      </c>
      <c r="J2730" s="139" t="s">
        <v>28</v>
      </c>
      <c r="K2730" s="139">
        <v>31082</v>
      </c>
      <c r="L2730" s="139" t="s">
        <v>2181</v>
      </c>
      <c r="M2730" s="139">
        <v>29</v>
      </c>
      <c r="N2730" s="139" t="s">
        <v>1054</v>
      </c>
    </row>
    <row r="2731" spans="1:14" ht="15.75" customHeight="1">
      <c r="A2731" s="139">
        <v>2018</v>
      </c>
      <c r="B2731" s="100" t="s">
        <v>188</v>
      </c>
      <c r="C2731" s="139" t="s">
        <v>4343</v>
      </c>
      <c r="D2731" s="139">
        <v>1004870</v>
      </c>
      <c r="E2731" s="139" t="s">
        <v>4344</v>
      </c>
      <c r="F2731" s="139">
        <v>32.964840000000002</v>
      </c>
      <c r="G2731" s="139">
        <v>-82.821820000000002</v>
      </c>
      <c r="H2731" s="139" t="s">
        <v>4342</v>
      </c>
      <c r="I2731" s="139" t="s">
        <v>1067</v>
      </c>
      <c r="J2731" s="139" t="s">
        <v>28</v>
      </c>
      <c r="K2731" s="139">
        <v>31082</v>
      </c>
      <c r="L2731" s="139" t="s">
        <v>2181</v>
      </c>
      <c r="M2731" s="139">
        <v>28</v>
      </c>
      <c r="N2731" s="139" t="s">
        <v>1054</v>
      </c>
    </row>
    <row r="2732" spans="1:14" ht="15.75" customHeight="1">
      <c r="A2732" s="139">
        <v>2018</v>
      </c>
      <c r="B2732" s="100" t="s">
        <v>188</v>
      </c>
      <c r="C2732" s="139" t="s">
        <v>4345</v>
      </c>
      <c r="D2732" s="139">
        <v>1003581</v>
      </c>
      <c r="E2732" s="139" t="s">
        <v>4346</v>
      </c>
      <c r="F2732" s="139">
        <v>41.697400000000002</v>
      </c>
      <c r="G2732" s="139">
        <v>-86.467399999999998</v>
      </c>
      <c r="H2732" s="139" t="s">
        <v>4347</v>
      </c>
      <c r="I2732" s="139" t="s">
        <v>4348</v>
      </c>
      <c r="J2732" s="139" t="s">
        <v>39</v>
      </c>
      <c r="K2732" s="139">
        <v>46552</v>
      </c>
      <c r="L2732" s="139" t="s">
        <v>4349</v>
      </c>
      <c r="M2732" s="139">
        <v>61</v>
      </c>
      <c r="N2732" s="139" t="s">
        <v>1054</v>
      </c>
    </row>
    <row r="2733" spans="1:14" ht="15.75" customHeight="1">
      <c r="A2733" s="139">
        <v>2018</v>
      </c>
      <c r="B2733" s="100" t="s">
        <v>188</v>
      </c>
      <c r="C2733" s="139" t="s">
        <v>4350</v>
      </c>
      <c r="D2733" s="139">
        <v>1004033</v>
      </c>
      <c r="E2733" s="139" t="s">
        <v>4351</v>
      </c>
      <c r="F2733" s="139">
        <v>40.762435000000004</v>
      </c>
      <c r="G2733" s="139">
        <v>-88.014341000000002</v>
      </c>
      <c r="H2733" s="139" t="s">
        <v>4352</v>
      </c>
      <c r="I2733" s="139" t="s">
        <v>4353</v>
      </c>
      <c r="J2733" s="139" t="s">
        <v>36</v>
      </c>
      <c r="K2733" s="139">
        <v>60938</v>
      </c>
      <c r="L2733" s="139" t="s">
        <v>4354</v>
      </c>
      <c r="M2733" s="139">
        <v>22</v>
      </c>
      <c r="N2733" s="139" t="s">
        <v>1054</v>
      </c>
    </row>
    <row r="2734" spans="1:14" ht="15.75" customHeight="1">
      <c r="A2734" s="139">
        <v>2018</v>
      </c>
      <c r="B2734" s="100" t="s">
        <v>188</v>
      </c>
      <c r="C2734" s="139" t="s">
        <v>4355</v>
      </c>
      <c r="D2734" s="139">
        <v>1003713</v>
      </c>
      <c r="E2734" s="139" t="s">
        <v>4356</v>
      </c>
      <c r="F2734" s="139">
        <v>39.164250000000003</v>
      </c>
      <c r="G2734" s="139">
        <v>-86.515004000000005</v>
      </c>
      <c r="H2734" s="139" t="s">
        <v>2533</v>
      </c>
      <c r="I2734" s="139" t="s">
        <v>1545</v>
      </c>
      <c r="J2734" s="139" t="s">
        <v>39</v>
      </c>
      <c r="K2734" s="139">
        <v>47405</v>
      </c>
      <c r="L2734" s="139" t="s">
        <v>4357</v>
      </c>
      <c r="M2734" s="139">
        <v>139</v>
      </c>
      <c r="N2734" s="139" t="s">
        <v>1054</v>
      </c>
    </row>
    <row r="2735" spans="1:14" ht="15.75" customHeight="1">
      <c r="A2735" s="139">
        <v>2018</v>
      </c>
      <c r="B2735" s="100" t="s">
        <v>188</v>
      </c>
      <c r="C2735" s="139" t="s">
        <v>4358</v>
      </c>
      <c r="D2735" s="139">
        <v>1002879</v>
      </c>
      <c r="E2735" s="139" t="s">
        <v>4359</v>
      </c>
      <c r="F2735" s="139">
        <v>39.134700000000002</v>
      </c>
      <c r="G2735" s="139">
        <v>-84.712199999999996</v>
      </c>
      <c r="H2735" s="139" t="s">
        <v>4360</v>
      </c>
      <c r="I2735" s="139" t="s">
        <v>1176</v>
      </c>
      <c r="J2735" s="139" t="s">
        <v>95</v>
      </c>
      <c r="K2735" s="139">
        <v>45001</v>
      </c>
      <c r="L2735" s="139" t="s">
        <v>4361</v>
      </c>
      <c r="M2735" s="139">
        <v>27</v>
      </c>
      <c r="N2735" s="139" t="s">
        <v>1054</v>
      </c>
    </row>
    <row r="2736" spans="1:14" ht="15.75" customHeight="1">
      <c r="A2736" s="139">
        <v>2018</v>
      </c>
      <c r="B2736" s="100" t="s">
        <v>188</v>
      </c>
      <c r="C2736" s="139" t="s">
        <v>4362</v>
      </c>
      <c r="D2736" s="139">
        <v>1003451</v>
      </c>
      <c r="E2736" s="139" t="s">
        <v>4363</v>
      </c>
      <c r="F2736" s="139">
        <v>29.598883000000001</v>
      </c>
      <c r="G2736" s="139">
        <v>-95.013605999999996</v>
      </c>
      <c r="H2736" s="139" t="s">
        <v>4364</v>
      </c>
      <c r="I2736" s="139" t="s">
        <v>1087</v>
      </c>
      <c r="J2736" s="139" t="s">
        <v>115</v>
      </c>
      <c r="K2736" s="139">
        <v>77507</v>
      </c>
      <c r="L2736" s="139" t="s">
        <v>4365</v>
      </c>
      <c r="M2736" s="139">
        <v>173</v>
      </c>
      <c r="N2736" s="139" t="s">
        <v>1054</v>
      </c>
    </row>
    <row r="2737" spans="1:14" ht="15.75" customHeight="1">
      <c r="A2737" s="139">
        <v>2018</v>
      </c>
      <c r="B2737" s="100" t="s">
        <v>188</v>
      </c>
      <c r="C2737" s="139" t="s">
        <v>4366</v>
      </c>
      <c r="D2737" s="139">
        <v>1006264</v>
      </c>
      <c r="E2737" s="139" t="s">
        <v>4367</v>
      </c>
      <c r="F2737" s="139">
        <v>29.718368000000002</v>
      </c>
      <c r="G2737" s="139">
        <v>-95.085830000000001</v>
      </c>
      <c r="H2737" s="139" t="s">
        <v>2139</v>
      </c>
      <c r="I2737" s="139" t="s">
        <v>1087</v>
      </c>
      <c r="J2737" s="139" t="s">
        <v>115</v>
      </c>
      <c r="K2737" s="139">
        <v>77571</v>
      </c>
      <c r="L2737" s="139" t="s">
        <v>4361</v>
      </c>
      <c r="M2737" s="139">
        <v>118</v>
      </c>
      <c r="N2737" s="139" t="s">
        <v>1054</v>
      </c>
    </row>
    <row r="2738" spans="1:14" ht="15.75" customHeight="1">
      <c r="A2738" s="139">
        <v>2018</v>
      </c>
      <c r="B2738" s="100" t="s">
        <v>188</v>
      </c>
      <c r="C2738" s="139" t="s">
        <v>4368</v>
      </c>
      <c r="D2738" s="139">
        <v>1004227</v>
      </c>
      <c r="E2738" s="139" t="s">
        <v>4367</v>
      </c>
      <c r="F2738" s="139">
        <v>29.718368000000002</v>
      </c>
      <c r="G2738" s="139">
        <v>-95.085830000000001</v>
      </c>
      <c r="H2738" s="139" t="s">
        <v>2139</v>
      </c>
      <c r="I2738" s="139" t="s">
        <v>1087</v>
      </c>
      <c r="J2738" s="139" t="s">
        <v>115</v>
      </c>
      <c r="K2738" s="139">
        <v>77571</v>
      </c>
      <c r="L2738" s="139" t="s">
        <v>4361</v>
      </c>
      <c r="M2738" s="139">
        <v>5</v>
      </c>
      <c r="N2738" s="139" t="s">
        <v>1054</v>
      </c>
    </row>
    <row r="2739" spans="1:14" ht="15.75" customHeight="1">
      <c r="A2739" s="139">
        <v>2018</v>
      </c>
      <c r="B2739" s="100" t="s">
        <v>188</v>
      </c>
      <c r="C2739" s="139" t="s">
        <v>4369</v>
      </c>
      <c r="D2739" s="139">
        <v>1000066</v>
      </c>
      <c r="E2739" s="139" t="s">
        <v>4370</v>
      </c>
      <c r="F2739" s="139">
        <v>37.07479</v>
      </c>
      <c r="G2739" s="139">
        <v>-120.87744499999999</v>
      </c>
      <c r="H2739" s="139" t="s">
        <v>4371</v>
      </c>
      <c r="I2739" s="139" t="s">
        <v>3471</v>
      </c>
      <c r="J2739" s="139" t="s">
        <v>15</v>
      </c>
      <c r="K2739" s="139">
        <v>93635</v>
      </c>
      <c r="L2739" s="139" t="s">
        <v>4372</v>
      </c>
      <c r="M2739" s="139">
        <v>46</v>
      </c>
      <c r="N2739" s="139" t="s">
        <v>1054</v>
      </c>
    </row>
    <row r="2740" spans="1:14" ht="15.75" customHeight="1">
      <c r="A2740" s="139">
        <v>2018</v>
      </c>
      <c r="B2740" s="100" t="s">
        <v>188</v>
      </c>
      <c r="C2740" s="139" t="s">
        <v>4373</v>
      </c>
      <c r="D2740" s="139">
        <v>1002632</v>
      </c>
      <c r="E2740" s="139" t="s">
        <v>4374</v>
      </c>
      <c r="F2740" s="139">
        <v>41.968670000000003</v>
      </c>
      <c r="G2740" s="139">
        <v>-91.666460000000001</v>
      </c>
      <c r="H2740" s="139" t="s">
        <v>1155</v>
      </c>
      <c r="I2740" s="139" t="s">
        <v>1156</v>
      </c>
      <c r="J2740" s="139" t="s">
        <v>42</v>
      </c>
      <c r="K2740" s="139">
        <v>52404</v>
      </c>
      <c r="L2740" s="139" t="s">
        <v>4375</v>
      </c>
      <c r="M2740" s="139">
        <v>66</v>
      </c>
      <c r="N2740" s="139" t="s">
        <v>1054</v>
      </c>
    </row>
    <row r="2741" spans="1:14" ht="15.75" customHeight="1">
      <c r="A2741" s="139">
        <v>2018</v>
      </c>
      <c r="B2741" s="100" t="s">
        <v>188</v>
      </c>
      <c r="C2741" s="139" t="s">
        <v>4376</v>
      </c>
      <c r="D2741" s="139">
        <v>1004371</v>
      </c>
      <c r="E2741" s="139" t="s">
        <v>4377</v>
      </c>
      <c r="F2741" s="139">
        <v>33.245489999999997</v>
      </c>
      <c r="G2741" s="139">
        <v>-111.88068</v>
      </c>
      <c r="H2741" s="139" t="s">
        <v>4378</v>
      </c>
      <c r="I2741" s="139" t="s">
        <v>4379</v>
      </c>
      <c r="J2741" s="139" t="s">
        <v>8</v>
      </c>
      <c r="K2741" s="139">
        <v>85248</v>
      </c>
      <c r="L2741" s="139" t="s">
        <v>4380</v>
      </c>
      <c r="M2741" s="139">
        <v>41156</v>
      </c>
      <c r="N2741" s="139" t="s">
        <v>1368</v>
      </c>
    </row>
    <row r="2742" spans="1:14" ht="15.75" customHeight="1">
      <c r="A2742" s="139">
        <v>2018</v>
      </c>
      <c r="B2742" s="100" t="s">
        <v>188</v>
      </c>
      <c r="C2742" s="139" t="s">
        <v>4381</v>
      </c>
      <c r="D2742" s="139">
        <v>1003997</v>
      </c>
      <c r="E2742" s="139" t="s">
        <v>4382</v>
      </c>
      <c r="F2742" s="139">
        <v>35.23133</v>
      </c>
      <c r="G2742" s="139">
        <v>-106.65608</v>
      </c>
      <c r="H2742" s="139" t="s">
        <v>4383</v>
      </c>
      <c r="I2742" s="139" t="s">
        <v>4384</v>
      </c>
      <c r="J2742" s="139" t="s">
        <v>84</v>
      </c>
      <c r="K2742" s="139">
        <v>87124</v>
      </c>
      <c r="L2742" s="139" t="s">
        <v>4380</v>
      </c>
      <c r="M2742" s="139">
        <v>7463</v>
      </c>
      <c r="N2742" s="139" t="s">
        <v>1368</v>
      </c>
    </row>
    <row r="2743" spans="1:14" ht="15.75" customHeight="1">
      <c r="A2743" s="139">
        <v>2018</v>
      </c>
      <c r="B2743" s="100" t="s">
        <v>188</v>
      </c>
      <c r="C2743" s="139" t="s">
        <v>4385</v>
      </c>
      <c r="D2743" s="139">
        <v>1009606</v>
      </c>
      <c r="E2743" s="139" t="s">
        <v>4386</v>
      </c>
      <c r="F2743" s="139">
        <v>45.493296999999998</v>
      </c>
      <c r="G2743" s="139">
        <v>-122.88506</v>
      </c>
      <c r="H2743" s="139" t="s">
        <v>4387</v>
      </c>
      <c r="I2743" s="139" t="s">
        <v>1067</v>
      </c>
      <c r="J2743" s="139" t="s">
        <v>100</v>
      </c>
      <c r="K2743" s="139">
        <v>97007</v>
      </c>
      <c r="L2743" s="139" t="s">
        <v>4380</v>
      </c>
      <c r="M2743" s="139">
        <v>3573</v>
      </c>
      <c r="N2743" s="139" t="s">
        <v>1368</v>
      </c>
    </row>
    <row r="2744" spans="1:14" ht="15.75" customHeight="1">
      <c r="A2744" s="139">
        <v>2018</v>
      </c>
      <c r="B2744" s="100" t="s">
        <v>188</v>
      </c>
      <c r="C2744" s="139" t="s">
        <v>4388</v>
      </c>
      <c r="D2744" s="139">
        <v>1004006</v>
      </c>
      <c r="E2744" s="139" t="s">
        <v>4389</v>
      </c>
      <c r="F2744" s="139">
        <v>45.543332999999997</v>
      </c>
      <c r="G2744" s="139">
        <v>-122.917222</v>
      </c>
      <c r="H2744" s="139" t="s">
        <v>4390</v>
      </c>
      <c r="I2744" s="139" t="s">
        <v>3634</v>
      </c>
      <c r="J2744" s="139" t="s">
        <v>100</v>
      </c>
      <c r="K2744" s="139">
        <v>97124</v>
      </c>
      <c r="L2744" s="139" t="s">
        <v>4380</v>
      </c>
      <c r="M2744" s="139">
        <v>22953</v>
      </c>
      <c r="N2744" s="139" t="s">
        <v>1368</v>
      </c>
    </row>
    <row r="2745" spans="1:14" ht="15.75" customHeight="1">
      <c r="A2745" s="139">
        <v>2018</v>
      </c>
      <c r="B2745" s="100" t="s">
        <v>188</v>
      </c>
      <c r="C2745" s="139" t="s">
        <v>4391</v>
      </c>
      <c r="D2745" s="139">
        <v>1003288</v>
      </c>
      <c r="E2745" s="139" t="s">
        <v>4392</v>
      </c>
      <c r="F2745" s="139">
        <v>29.942845999999999</v>
      </c>
      <c r="G2745" s="139">
        <v>-90.331241000000006</v>
      </c>
      <c r="H2745" s="139" t="s">
        <v>4393</v>
      </c>
      <c r="I2745" s="139" t="s">
        <v>2077</v>
      </c>
      <c r="J2745" s="139" t="s">
        <v>50</v>
      </c>
      <c r="K2745" s="139">
        <v>70087</v>
      </c>
      <c r="L2745" s="139" t="s">
        <v>4394</v>
      </c>
      <c r="M2745" s="139">
        <v>10</v>
      </c>
      <c r="N2745" s="139" t="s">
        <v>1054</v>
      </c>
    </row>
    <row r="2746" spans="1:14" ht="15.75" customHeight="1">
      <c r="A2746" s="139">
        <v>2018</v>
      </c>
      <c r="B2746" s="100" t="s">
        <v>188</v>
      </c>
      <c r="C2746" s="139" t="s">
        <v>4395</v>
      </c>
      <c r="D2746" s="139">
        <v>1005653</v>
      </c>
      <c r="E2746" s="139" t="s">
        <v>4396</v>
      </c>
      <c r="F2746" s="139">
        <v>30.776599999999998</v>
      </c>
      <c r="G2746" s="139">
        <v>-89.857699999999994</v>
      </c>
      <c r="H2746" s="139" t="s">
        <v>4397</v>
      </c>
      <c r="I2746" s="139" t="s">
        <v>4398</v>
      </c>
      <c r="J2746" s="139" t="s">
        <v>50</v>
      </c>
      <c r="K2746" s="139">
        <v>70427</v>
      </c>
      <c r="L2746" s="139" t="s">
        <v>4399</v>
      </c>
      <c r="M2746" s="139">
        <v>9345</v>
      </c>
      <c r="N2746" s="139" t="s">
        <v>1448</v>
      </c>
    </row>
    <row r="2747" spans="1:14" ht="15.75" customHeight="1">
      <c r="A2747" s="139">
        <v>2018</v>
      </c>
      <c r="B2747" s="100" t="s">
        <v>188</v>
      </c>
      <c r="C2747" s="139" t="s">
        <v>4400</v>
      </c>
      <c r="D2747" s="139">
        <v>1006626</v>
      </c>
      <c r="E2747" s="139" t="s">
        <v>4401</v>
      </c>
      <c r="F2747" s="139">
        <v>37.816580000000002</v>
      </c>
      <c r="G2747" s="139">
        <v>-87.58802</v>
      </c>
      <c r="H2747" s="139" t="s">
        <v>1564</v>
      </c>
      <c r="I2747" s="139" t="s">
        <v>1565</v>
      </c>
      <c r="J2747" s="139" t="s">
        <v>47</v>
      </c>
      <c r="K2747" s="139">
        <v>42420</v>
      </c>
      <c r="L2747" s="139" t="s">
        <v>4399</v>
      </c>
      <c r="M2747" s="139">
        <v>28</v>
      </c>
      <c r="N2747" s="139" t="s">
        <v>1054</v>
      </c>
    </row>
    <row r="2748" spans="1:14" ht="15.75" customHeight="1">
      <c r="A2748" s="139">
        <v>2018</v>
      </c>
      <c r="B2748" s="100" t="s">
        <v>188</v>
      </c>
      <c r="C2748" s="139" t="s">
        <v>4402</v>
      </c>
      <c r="D2748" s="139">
        <v>1006803</v>
      </c>
      <c r="E2748" s="139" t="s">
        <v>4403</v>
      </c>
      <c r="F2748" s="139">
        <v>32.103870000000001</v>
      </c>
      <c r="G2748" s="139">
        <v>-81.123062000000004</v>
      </c>
      <c r="H2748" s="139" t="s">
        <v>1900</v>
      </c>
      <c r="I2748" s="139" t="s">
        <v>3680</v>
      </c>
      <c r="J2748" s="139" t="s">
        <v>28</v>
      </c>
      <c r="K2748" s="139">
        <v>31415</v>
      </c>
      <c r="L2748" s="139" t="s">
        <v>4399</v>
      </c>
      <c r="M2748" s="139">
        <v>3966</v>
      </c>
      <c r="N2748" s="139" t="s">
        <v>1448</v>
      </c>
    </row>
    <row r="2749" spans="1:14" ht="15.75" customHeight="1">
      <c r="A2749" s="139">
        <v>2018</v>
      </c>
      <c r="B2749" s="100" t="s">
        <v>188</v>
      </c>
      <c r="C2749" s="139" t="s">
        <v>4404</v>
      </c>
      <c r="D2749" s="139">
        <v>1004886</v>
      </c>
      <c r="E2749" s="139" t="s">
        <v>4405</v>
      </c>
      <c r="F2749" s="139">
        <v>31.741993999999998</v>
      </c>
      <c r="G2749" s="139">
        <v>-81.406689999999998</v>
      </c>
      <c r="H2749" s="139" t="s">
        <v>4406</v>
      </c>
      <c r="I2749" s="139" t="s">
        <v>4407</v>
      </c>
      <c r="J2749" s="139" t="s">
        <v>28</v>
      </c>
      <c r="K2749" s="139">
        <v>31323</v>
      </c>
      <c r="L2749" s="139" t="s">
        <v>4408</v>
      </c>
      <c r="M2749" s="139">
        <v>3108</v>
      </c>
      <c r="N2749" s="139" t="s">
        <v>4409</v>
      </c>
    </row>
    <row r="2750" spans="1:14" ht="15.75" customHeight="1">
      <c r="A2750" s="139">
        <v>2018</v>
      </c>
      <c r="B2750" s="100" t="s">
        <v>188</v>
      </c>
      <c r="C2750" s="139" t="s">
        <v>4410</v>
      </c>
      <c r="D2750" s="139">
        <v>1005438</v>
      </c>
      <c r="E2750" s="139" t="s">
        <v>4411</v>
      </c>
      <c r="F2750" s="139">
        <v>32.503100000000003</v>
      </c>
      <c r="G2750" s="139">
        <v>-103.78251</v>
      </c>
      <c r="H2750" s="139" t="s">
        <v>4412</v>
      </c>
      <c r="I2750" s="139" t="s">
        <v>4413</v>
      </c>
      <c r="J2750" s="139" t="s">
        <v>84</v>
      </c>
      <c r="K2750" s="139">
        <v>88220</v>
      </c>
      <c r="L2750" s="139" t="s">
        <v>4414</v>
      </c>
      <c r="M2750" s="139">
        <v>6</v>
      </c>
      <c r="N2750" s="139" t="s">
        <v>1054</v>
      </c>
    </row>
    <row r="2751" spans="1:14" ht="15.75" customHeight="1">
      <c r="A2751" s="139">
        <v>2018</v>
      </c>
      <c r="B2751" s="100" t="s">
        <v>188</v>
      </c>
      <c r="C2751" s="139" t="s">
        <v>4415</v>
      </c>
      <c r="D2751" s="139">
        <v>1006573</v>
      </c>
      <c r="E2751" s="139" t="s">
        <v>4416</v>
      </c>
      <c r="F2751" s="139">
        <v>34.310650000000003</v>
      </c>
      <c r="G2751" s="139">
        <v>-77.984610000000004</v>
      </c>
      <c r="H2751" s="139" t="s">
        <v>3018</v>
      </c>
      <c r="I2751" s="139" t="s">
        <v>4417</v>
      </c>
      <c r="J2751" s="139" t="s">
        <v>89</v>
      </c>
      <c r="K2751" s="139">
        <v>28402</v>
      </c>
      <c r="L2751" s="139" t="s">
        <v>1093</v>
      </c>
      <c r="M2751" s="139">
        <v>15</v>
      </c>
      <c r="N2751" s="139" t="s">
        <v>1054</v>
      </c>
    </row>
    <row r="2752" spans="1:14" ht="15.75" customHeight="1">
      <c r="A2752" s="139">
        <v>2018</v>
      </c>
      <c r="B2752" s="100" t="s">
        <v>188</v>
      </c>
      <c r="C2752" s="139" t="s">
        <v>4418</v>
      </c>
      <c r="D2752" s="139">
        <v>1000276</v>
      </c>
      <c r="E2752" s="139" t="s">
        <v>4419</v>
      </c>
      <c r="F2752" s="139">
        <v>34.233699999999999</v>
      </c>
      <c r="G2752" s="139">
        <v>-80.658000000000001</v>
      </c>
      <c r="H2752" s="139" t="s">
        <v>4420</v>
      </c>
      <c r="I2752" s="139" t="s">
        <v>4421</v>
      </c>
      <c r="J2752" s="139" t="s">
        <v>107</v>
      </c>
      <c r="K2752" s="139">
        <v>29078</v>
      </c>
      <c r="L2752" s="139" t="s">
        <v>1093</v>
      </c>
      <c r="M2752" s="139">
        <v>65</v>
      </c>
      <c r="N2752" s="139" t="s">
        <v>1054</v>
      </c>
    </row>
    <row r="2753" spans="1:14" ht="15.75" customHeight="1">
      <c r="A2753" s="139">
        <v>2018</v>
      </c>
      <c r="B2753" s="100" t="s">
        <v>188</v>
      </c>
      <c r="C2753" s="139" t="s">
        <v>4422</v>
      </c>
      <c r="D2753" s="139">
        <v>1004708</v>
      </c>
      <c r="E2753" s="139" t="s">
        <v>4423</v>
      </c>
      <c r="F2753" s="139">
        <v>41.40898</v>
      </c>
      <c r="G2753" s="139">
        <v>-88.210160000000002</v>
      </c>
      <c r="H2753" s="139" t="s">
        <v>3252</v>
      </c>
      <c r="I2753" s="139" t="s">
        <v>3596</v>
      </c>
      <c r="J2753" s="139" t="s">
        <v>36</v>
      </c>
      <c r="K2753" s="139">
        <v>60410</v>
      </c>
      <c r="L2753" s="139" t="s">
        <v>4424</v>
      </c>
      <c r="M2753" s="139">
        <v>27</v>
      </c>
      <c r="N2753" s="139" t="s">
        <v>1054</v>
      </c>
    </row>
    <row r="2754" spans="1:14" ht="15.75" customHeight="1">
      <c r="A2754" s="139">
        <v>2018</v>
      </c>
      <c r="B2754" s="100" t="s">
        <v>188</v>
      </c>
      <c r="C2754" s="139" t="s">
        <v>4425</v>
      </c>
      <c r="D2754" s="139">
        <v>1002641</v>
      </c>
      <c r="E2754" s="139" t="s">
        <v>4426</v>
      </c>
      <c r="F2754" s="139">
        <v>42.027734000000002</v>
      </c>
      <c r="G2754" s="139">
        <v>-93.639465999999999</v>
      </c>
      <c r="H2754" s="139" t="s">
        <v>4427</v>
      </c>
      <c r="I2754" s="139" t="s">
        <v>4428</v>
      </c>
      <c r="J2754" s="139" t="s">
        <v>42</v>
      </c>
      <c r="K2754" s="139">
        <v>50011</v>
      </c>
      <c r="L2754" s="139" t="s">
        <v>4429</v>
      </c>
      <c r="M2754" s="139">
        <v>767</v>
      </c>
      <c r="N2754" s="139" t="s">
        <v>1054</v>
      </c>
    </row>
    <row r="2755" spans="1:14" ht="15.75" customHeight="1">
      <c r="A2755" s="139">
        <v>2018</v>
      </c>
      <c r="B2755" s="100" t="s">
        <v>188</v>
      </c>
      <c r="C2755" s="139" t="s">
        <v>4430</v>
      </c>
      <c r="D2755" s="139">
        <v>1003270</v>
      </c>
      <c r="E2755" s="139" t="s">
        <v>4431</v>
      </c>
      <c r="F2755" s="139">
        <v>40.610134000000002</v>
      </c>
      <c r="G2755" s="139">
        <v>-80.232066000000003</v>
      </c>
      <c r="H2755" s="139" t="s">
        <v>4432</v>
      </c>
      <c r="I2755" s="139" t="s">
        <v>1372</v>
      </c>
      <c r="J2755" s="139" t="s">
        <v>103</v>
      </c>
      <c r="K2755" s="139">
        <v>15003</v>
      </c>
      <c r="L2755" s="139" t="s">
        <v>4433</v>
      </c>
      <c r="M2755" s="139">
        <v>33</v>
      </c>
      <c r="N2755" s="139" t="s">
        <v>1054</v>
      </c>
    </row>
    <row r="2756" spans="1:14" ht="15.75" customHeight="1">
      <c r="A2756" s="139">
        <v>2018</v>
      </c>
      <c r="B2756" s="100" t="s">
        <v>188</v>
      </c>
      <c r="C2756" s="139" t="s">
        <v>4434</v>
      </c>
      <c r="D2756" s="139">
        <v>1005592</v>
      </c>
      <c r="E2756" s="139" t="s">
        <v>4435</v>
      </c>
      <c r="F2756" s="139">
        <v>40.886330000000001</v>
      </c>
      <c r="G2756" s="139">
        <v>-85.471130000000002</v>
      </c>
      <c r="H2756" s="139" t="s">
        <v>4195</v>
      </c>
      <c r="I2756" s="139" t="s">
        <v>4436</v>
      </c>
      <c r="J2756" s="139" t="s">
        <v>39</v>
      </c>
      <c r="K2756" s="139">
        <v>46750</v>
      </c>
      <c r="L2756" s="139" t="s">
        <v>4437</v>
      </c>
      <c r="M2756" s="139">
        <v>107</v>
      </c>
      <c r="N2756" s="139" t="s">
        <v>1054</v>
      </c>
    </row>
    <row r="2757" spans="1:14" ht="15.75" customHeight="1">
      <c r="A2757" s="139">
        <v>2018</v>
      </c>
      <c r="B2757" s="100" t="s">
        <v>188</v>
      </c>
      <c r="C2757" s="139" t="s">
        <v>4442</v>
      </c>
      <c r="D2757" s="139">
        <v>1004718</v>
      </c>
      <c r="E2757" s="139" t="s">
        <v>4443</v>
      </c>
      <c r="F2757" s="139">
        <v>34.600470999999999</v>
      </c>
      <c r="G2757" s="139">
        <v>-120.454797</v>
      </c>
      <c r="H2757" s="139" t="s">
        <v>4444</v>
      </c>
      <c r="I2757" s="139" t="s">
        <v>4088</v>
      </c>
      <c r="J2757" s="139" t="s">
        <v>15</v>
      </c>
      <c r="K2757" s="139">
        <v>93436</v>
      </c>
      <c r="L2757" s="139" t="s">
        <v>2181</v>
      </c>
      <c r="M2757" s="139">
        <v>20</v>
      </c>
      <c r="N2757" s="139" t="s">
        <v>1054</v>
      </c>
    </row>
    <row r="2758" spans="1:14" ht="15.75" customHeight="1">
      <c r="A2758" s="139">
        <v>2018</v>
      </c>
      <c r="B2758" s="100" t="s">
        <v>188</v>
      </c>
      <c r="C2758" s="139" t="s">
        <v>4445</v>
      </c>
      <c r="D2758" s="139">
        <v>1011216</v>
      </c>
      <c r="E2758" s="139" t="s">
        <v>4446</v>
      </c>
      <c r="F2758" s="139">
        <v>33.207700000000003</v>
      </c>
      <c r="G2758" s="139">
        <v>-82.391800000000003</v>
      </c>
      <c r="H2758" s="139" t="s">
        <v>4447</v>
      </c>
      <c r="I2758" s="139" t="s">
        <v>1327</v>
      </c>
      <c r="J2758" s="139" t="s">
        <v>28</v>
      </c>
      <c r="K2758" s="139">
        <v>30833</v>
      </c>
      <c r="L2758" s="139" t="s">
        <v>2181</v>
      </c>
      <c r="M2758" s="139">
        <v>7</v>
      </c>
      <c r="N2758" s="139" t="s">
        <v>1054</v>
      </c>
    </row>
    <row r="2759" spans="1:14" ht="15.75" customHeight="1">
      <c r="A2759" s="139">
        <v>2018</v>
      </c>
      <c r="B2759" s="100" t="s">
        <v>188</v>
      </c>
      <c r="C2759" s="139" t="s">
        <v>4448</v>
      </c>
      <c r="D2759" s="139">
        <v>1009951</v>
      </c>
      <c r="E2759" s="139" t="s">
        <v>4449</v>
      </c>
      <c r="F2759" s="139">
        <v>33.49944</v>
      </c>
      <c r="G2759" s="139">
        <v>-117.16294000000001</v>
      </c>
      <c r="H2759" s="139" t="s">
        <v>4450</v>
      </c>
      <c r="I2759" s="139" t="s">
        <v>4451</v>
      </c>
      <c r="J2759" s="139" t="s">
        <v>15</v>
      </c>
      <c r="K2759" s="139">
        <v>92590</v>
      </c>
      <c r="L2759" s="139" t="s">
        <v>4452</v>
      </c>
      <c r="M2759" s="139">
        <v>386</v>
      </c>
      <c r="N2759" s="139" t="s">
        <v>1368</v>
      </c>
    </row>
    <row r="2760" spans="1:14" ht="15.75" customHeight="1">
      <c r="A2760" s="139">
        <v>2018</v>
      </c>
      <c r="B2760" s="100" t="s">
        <v>188</v>
      </c>
      <c r="C2760" s="139" t="s">
        <v>4453</v>
      </c>
      <c r="D2760" s="139">
        <v>1003513</v>
      </c>
      <c r="E2760" s="139" t="s">
        <v>4454</v>
      </c>
      <c r="F2760" s="139">
        <v>39.125991999999997</v>
      </c>
      <c r="G2760" s="139">
        <v>-94.573279999999997</v>
      </c>
      <c r="H2760" s="139" t="s">
        <v>2401</v>
      </c>
      <c r="I2760" s="139" t="s">
        <v>4455</v>
      </c>
      <c r="J2760" s="139" t="s">
        <v>68</v>
      </c>
      <c r="K2760" s="139">
        <v>64116</v>
      </c>
      <c r="L2760" s="139" t="s">
        <v>4375</v>
      </c>
      <c r="M2760" s="139">
        <v>17</v>
      </c>
      <c r="N2760" s="139" t="s">
        <v>1054</v>
      </c>
    </row>
    <row r="2761" spans="1:14" ht="15.75" customHeight="1">
      <c r="A2761" s="139">
        <v>2018</v>
      </c>
      <c r="B2761" s="100" t="s">
        <v>188</v>
      </c>
      <c r="C2761" s="139" t="s">
        <v>4456</v>
      </c>
      <c r="D2761" s="139">
        <v>1012516</v>
      </c>
      <c r="E2761" s="139" t="s">
        <v>4457</v>
      </c>
      <c r="F2761" s="139">
        <v>36.032491</v>
      </c>
      <c r="G2761" s="139">
        <v>-80.228695999999999</v>
      </c>
      <c r="H2761" s="139" t="s">
        <v>4458</v>
      </c>
      <c r="I2761" s="139" t="s">
        <v>4459</v>
      </c>
      <c r="J2761" s="139" t="s">
        <v>89</v>
      </c>
      <c r="K2761" s="139">
        <v>27107</v>
      </c>
      <c r="L2761" s="139" t="s">
        <v>4375</v>
      </c>
      <c r="M2761" s="139">
        <v>2257</v>
      </c>
      <c r="N2761" s="139" t="s">
        <v>1054</v>
      </c>
    </row>
    <row r="2762" spans="1:14" ht="15.75" customHeight="1">
      <c r="A2762" s="139">
        <v>2018</v>
      </c>
      <c r="B2762" s="100" t="s">
        <v>188</v>
      </c>
      <c r="C2762" s="139" t="s">
        <v>4456</v>
      </c>
      <c r="D2762" s="139">
        <v>1010590</v>
      </c>
      <c r="E2762" s="139" t="s">
        <v>4460</v>
      </c>
      <c r="F2762" s="139">
        <v>37.909709999999997</v>
      </c>
      <c r="G2762" s="139">
        <v>-121.26342</v>
      </c>
      <c r="H2762" s="139" t="s">
        <v>4461</v>
      </c>
      <c r="I2762" s="139" t="s">
        <v>4462</v>
      </c>
      <c r="J2762" s="139" t="s">
        <v>15</v>
      </c>
      <c r="K2762" s="139">
        <v>95206</v>
      </c>
      <c r="L2762" s="139" t="s">
        <v>4375</v>
      </c>
      <c r="M2762" s="139">
        <v>46</v>
      </c>
      <c r="N2762" s="139" t="s">
        <v>1054</v>
      </c>
    </row>
    <row r="2763" spans="1:14" ht="15.75" customHeight="1">
      <c r="A2763" s="139">
        <v>2018</v>
      </c>
      <c r="B2763" s="100" t="s">
        <v>188</v>
      </c>
      <c r="C2763" s="139" t="s">
        <v>4463</v>
      </c>
      <c r="D2763" s="139">
        <v>1000261</v>
      </c>
      <c r="E2763" s="139" t="s">
        <v>4464</v>
      </c>
      <c r="F2763" s="139">
        <v>41.777500000000003</v>
      </c>
      <c r="G2763" s="139">
        <v>-87.823300000000003</v>
      </c>
      <c r="H2763" s="139" t="s">
        <v>4465</v>
      </c>
      <c r="I2763" s="139" t="s">
        <v>4466</v>
      </c>
      <c r="J2763" s="139" t="s">
        <v>36</v>
      </c>
      <c r="K2763" s="139">
        <v>60501</v>
      </c>
      <c r="L2763" s="139" t="s">
        <v>4375</v>
      </c>
      <c r="M2763" s="139">
        <v>3318</v>
      </c>
      <c r="N2763" s="139" t="s">
        <v>1054</v>
      </c>
    </row>
    <row r="2764" spans="1:14" ht="15.75" customHeight="1">
      <c r="A2764" s="139">
        <v>2018</v>
      </c>
      <c r="B2764" s="100" t="s">
        <v>188</v>
      </c>
      <c r="C2764" s="139" t="s">
        <v>4467</v>
      </c>
      <c r="D2764" s="139">
        <v>1005479</v>
      </c>
      <c r="E2764" s="139" t="s">
        <v>4468</v>
      </c>
      <c r="F2764" s="139">
        <v>39.744833</v>
      </c>
      <c r="G2764" s="139">
        <v>-86.174306000000001</v>
      </c>
      <c r="H2764" s="139" t="s">
        <v>1294</v>
      </c>
      <c r="I2764" s="139" t="s">
        <v>1059</v>
      </c>
      <c r="J2764" s="139" t="s">
        <v>39</v>
      </c>
      <c r="K2764" s="139">
        <v>46221</v>
      </c>
      <c r="L2764" s="139" t="s">
        <v>4375</v>
      </c>
      <c r="M2764" s="139">
        <v>40</v>
      </c>
      <c r="N2764" s="139" t="s">
        <v>1054</v>
      </c>
    </row>
    <row r="2765" spans="1:14" ht="15.75" customHeight="1">
      <c r="A2765" s="139">
        <v>2018</v>
      </c>
      <c r="B2765" s="100" t="s">
        <v>188</v>
      </c>
      <c r="C2765" s="139" t="s">
        <v>4469</v>
      </c>
      <c r="D2765" s="139">
        <v>1009856</v>
      </c>
      <c r="E2765" s="139" t="s">
        <v>4470</v>
      </c>
      <c r="F2765" s="139">
        <v>42.379379999999998</v>
      </c>
      <c r="G2765" s="139">
        <v>-71.556960000000004</v>
      </c>
      <c r="H2765" s="139" t="s">
        <v>4471</v>
      </c>
      <c r="I2765" s="139" t="s">
        <v>1718</v>
      </c>
      <c r="J2765" s="139" t="s">
        <v>58</v>
      </c>
      <c r="K2765" s="139">
        <v>1749</v>
      </c>
      <c r="L2765" s="139" t="s">
        <v>4380</v>
      </c>
      <c r="M2765" s="139">
        <v>1</v>
      </c>
      <c r="N2765" s="139" t="s">
        <v>1054</v>
      </c>
    </row>
    <row r="2766" spans="1:14" ht="15.75" customHeight="1">
      <c r="A2766" s="139">
        <v>2018</v>
      </c>
      <c r="B2766" s="100" t="s">
        <v>188</v>
      </c>
      <c r="C2766" s="139" t="s">
        <v>4472</v>
      </c>
      <c r="D2766" s="139">
        <v>1006703</v>
      </c>
      <c r="E2766" s="139" t="s">
        <v>4473</v>
      </c>
      <c r="F2766" s="139">
        <v>33.360815000000002</v>
      </c>
      <c r="G2766" s="139">
        <v>-88.458045999999996</v>
      </c>
      <c r="H2766" s="139" t="s">
        <v>1406</v>
      </c>
      <c r="I2766" s="139" t="s">
        <v>1184</v>
      </c>
      <c r="J2766" s="139" t="s">
        <v>65</v>
      </c>
      <c r="K2766" s="139">
        <v>39701</v>
      </c>
      <c r="L2766" s="139" t="s">
        <v>4399</v>
      </c>
      <c r="M2766" s="139">
        <v>6213</v>
      </c>
      <c r="N2766" s="139" t="s">
        <v>1253</v>
      </c>
    </row>
    <row r="2767" spans="1:14" ht="15.75" customHeight="1">
      <c r="A2767" s="139">
        <v>2018</v>
      </c>
      <c r="B2767" s="100" t="s">
        <v>188</v>
      </c>
      <c r="C2767" s="139" t="s">
        <v>4474</v>
      </c>
      <c r="D2767" s="139">
        <v>1006209</v>
      </c>
      <c r="E2767" s="139" t="s">
        <v>4475</v>
      </c>
      <c r="F2767" s="139">
        <v>32.253100000000003</v>
      </c>
      <c r="G2767" s="139">
        <v>-84.069100000000006</v>
      </c>
      <c r="H2767" s="139" t="s">
        <v>4476</v>
      </c>
      <c r="I2767" s="139" t="s">
        <v>4477</v>
      </c>
      <c r="J2767" s="139" t="s">
        <v>28</v>
      </c>
      <c r="K2767" s="139">
        <v>31068</v>
      </c>
      <c r="L2767" s="139" t="s">
        <v>4399</v>
      </c>
      <c r="M2767" s="139">
        <v>4620</v>
      </c>
      <c r="N2767" s="139" t="s">
        <v>1253</v>
      </c>
    </row>
    <row r="2768" spans="1:14" ht="15.75" customHeight="1">
      <c r="A2768" s="139">
        <v>2018</v>
      </c>
      <c r="B2768" s="100" t="s">
        <v>188</v>
      </c>
      <c r="C2768" s="139" t="s">
        <v>4478</v>
      </c>
      <c r="D2768" s="139">
        <v>1007912</v>
      </c>
      <c r="E2768" s="139" t="s">
        <v>4479</v>
      </c>
      <c r="F2768" s="139">
        <v>33.370431000000004</v>
      </c>
      <c r="G2768" s="139">
        <v>-79.305575000000005</v>
      </c>
      <c r="H2768" s="139" t="s">
        <v>4480</v>
      </c>
      <c r="I2768" s="139" t="s">
        <v>3953</v>
      </c>
      <c r="J2768" s="139" t="s">
        <v>107</v>
      </c>
      <c r="K2768" s="139">
        <v>29440</v>
      </c>
      <c r="L2768" s="139" t="s">
        <v>4399</v>
      </c>
      <c r="M2768" s="139">
        <v>8940</v>
      </c>
      <c r="N2768" s="139" t="s">
        <v>1253</v>
      </c>
    </row>
    <row r="2769" spans="1:14" ht="15.75" customHeight="1">
      <c r="A2769" s="139">
        <v>2018</v>
      </c>
      <c r="B2769" s="100" t="s">
        <v>188</v>
      </c>
      <c r="C2769" s="139" t="s">
        <v>4481</v>
      </c>
      <c r="D2769" s="139">
        <v>1005738</v>
      </c>
      <c r="E2769" s="139" t="s">
        <v>4482</v>
      </c>
      <c r="F2769" s="139">
        <v>32.15889</v>
      </c>
      <c r="G2769" s="139">
        <v>-93.556669999999997</v>
      </c>
      <c r="H2769" s="139" t="s">
        <v>4483</v>
      </c>
      <c r="I2769" s="139" t="s">
        <v>4484</v>
      </c>
      <c r="J2769" s="139" t="s">
        <v>50</v>
      </c>
      <c r="K2769" s="139">
        <v>71052</v>
      </c>
      <c r="L2769" s="139" t="s">
        <v>4399</v>
      </c>
      <c r="M2769" s="139">
        <v>8476</v>
      </c>
      <c r="N2769" s="139" t="s">
        <v>1253</v>
      </c>
    </row>
    <row r="2770" spans="1:14" ht="15.75" customHeight="1">
      <c r="A2770" s="139">
        <v>2018</v>
      </c>
      <c r="B2770" s="100" t="s">
        <v>188</v>
      </c>
      <c r="C2770" s="139" t="s">
        <v>4485</v>
      </c>
      <c r="D2770" s="139">
        <v>1000228</v>
      </c>
      <c r="E2770" s="139" t="s">
        <v>4486</v>
      </c>
      <c r="F2770" s="139">
        <v>35.208100000000002</v>
      </c>
      <c r="G2770" s="139">
        <v>-77.124200000000002</v>
      </c>
      <c r="H2770" s="139" t="s">
        <v>4487</v>
      </c>
      <c r="I2770" s="139" t="s">
        <v>4488</v>
      </c>
      <c r="J2770" s="139" t="s">
        <v>89</v>
      </c>
      <c r="K2770" s="139">
        <v>28586</v>
      </c>
      <c r="L2770" s="139" t="s">
        <v>4399</v>
      </c>
      <c r="M2770" s="139">
        <v>997</v>
      </c>
      <c r="N2770" s="139" t="s">
        <v>1253</v>
      </c>
    </row>
    <row r="2771" spans="1:14" ht="15.75" customHeight="1">
      <c r="A2771" s="139">
        <v>2018</v>
      </c>
      <c r="B2771" s="100" t="s">
        <v>188</v>
      </c>
      <c r="C2771" s="139" t="s">
        <v>4489</v>
      </c>
      <c r="D2771" s="139">
        <v>1005909</v>
      </c>
      <c r="E2771" s="139" t="s">
        <v>4490</v>
      </c>
      <c r="F2771" s="139">
        <v>30.193470000000001</v>
      </c>
      <c r="G2771" s="139">
        <v>-93.797979999999995</v>
      </c>
      <c r="H2771" s="139" t="s">
        <v>3372</v>
      </c>
      <c r="I2771" s="139" t="s">
        <v>3373</v>
      </c>
      <c r="J2771" s="139" t="s">
        <v>115</v>
      </c>
      <c r="K2771" s="139">
        <v>77632</v>
      </c>
      <c r="L2771" s="139" t="s">
        <v>4399</v>
      </c>
      <c r="M2771" s="139">
        <v>3912</v>
      </c>
      <c r="N2771" s="139" t="s">
        <v>1253</v>
      </c>
    </row>
    <row r="2772" spans="1:14" ht="15.75" customHeight="1">
      <c r="A2772" s="139">
        <v>2018</v>
      </c>
      <c r="B2772" s="100" t="s">
        <v>188</v>
      </c>
      <c r="C2772" s="139" t="s">
        <v>4491</v>
      </c>
      <c r="D2772" s="139">
        <v>1000196</v>
      </c>
      <c r="E2772" s="139" t="s">
        <v>4492</v>
      </c>
      <c r="F2772" s="139">
        <v>30.60539</v>
      </c>
      <c r="G2772" s="139">
        <v>-87.322937999999994</v>
      </c>
      <c r="H2772" s="139" t="s">
        <v>4493</v>
      </c>
      <c r="I2772" s="139" t="s">
        <v>1528</v>
      </c>
      <c r="J2772" s="139" t="s">
        <v>26</v>
      </c>
      <c r="K2772" s="139">
        <v>32533</v>
      </c>
      <c r="L2772" s="139" t="s">
        <v>4399</v>
      </c>
      <c r="M2772" s="139">
        <v>5431</v>
      </c>
      <c r="N2772" s="139" t="s">
        <v>1448</v>
      </c>
    </row>
    <row r="2773" spans="1:14" ht="15.75" customHeight="1">
      <c r="A2773" s="139">
        <v>2018</v>
      </c>
      <c r="B2773" s="100" t="s">
        <v>188</v>
      </c>
      <c r="C2773" s="139" t="s">
        <v>4494</v>
      </c>
      <c r="D2773" s="139">
        <v>1002113</v>
      </c>
      <c r="E2773" s="139" t="s">
        <v>4495</v>
      </c>
      <c r="F2773" s="139">
        <v>31.969743999999999</v>
      </c>
      <c r="G2773" s="139">
        <v>-87.480694999999997</v>
      </c>
      <c r="H2773" s="139" t="s">
        <v>4496</v>
      </c>
      <c r="I2773" s="139" t="s">
        <v>4497</v>
      </c>
      <c r="J2773" s="139" t="s">
        <v>3</v>
      </c>
      <c r="K2773" s="139">
        <v>36769</v>
      </c>
      <c r="L2773" s="139" t="s">
        <v>4399</v>
      </c>
      <c r="M2773" s="139">
        <v>8503</v>
      </c>
      <c r="N2773" s="139" t="s">
        <v>1253</v>
      </c>
    </row>
    <row r="2774" spans="1:14" ht="15.75" customHeight="1">
      <c r="A2774" s="139">
        <v>2018</v>
      </c>
      <c r="B2774" s="100" t="s">
        <v>188</v>
      </c>
      <c r="C2774" s="139" t="s">
        <v>4498</v>
      </c>
      <c r="D2774" s="139">
        <v>1001733</v>
      </c>
      <c r="E2774" s="139" t="s">
        <v>4499</v>
      </c>
      <c r="F2774" s="139">
        <v>31.905325999999999</v>
      </c>
      <c r="G2774" s="139">
        <v>-93.173636000000002</v>
      </c>
      <c r="H2774" s="139" t="s">
        <v>4500</v>
      </c>
      <c r="I2774" s="139" t="s">
        <v>4501</v>
      </c>
      <c r="J2774" s="139" t="s">
        <v>50</v>
      </c>
      <c r="K2774" s="139">
        <v>71411</v>
      </c>
      <c r="L2774" s="139" t="s">
        <v>4399</v>
      </c>
      <c r="M2774" s="139">
        <v>5251</v>
      </c>
      <c r="N2774" s="139" t="s">
        <v>1253</v>
      </c>
    </row>
    <row r="2775" spans="1:14" ht="15.75" customHeight="1">
      <c r="A2775" s="139">
        <v>2018</v>
      </c>
      <c r="B2775" s="100" t="s">
        <v>188</v>
      </c>
      <c r="C2775" s="139" t="s">
        <v>4502</v>
      </c>
      <c r="D2775" s="139">
        <v>1002149</v>
      </c>
      <c r="E2775" s="139" t="s">
        <v>4503</v>
      </c>
      <c r="F2775" s="139">
        <v>44.055179000000003</v>
      </c>
      <c r="G2775" s="139">
        <v>-122.95299799999999</v>
      </c>
      <c r="H2775" s="139" t="s">
        <v>4504</v>
      </c>
      <c r="I2775" s="139" t="s">
        <v>3304</v>
      </c>
      <c r="J2775" s="139" t="s">
        <v>100</v>
      </c>
      <c r="K2775" s="139">
        <v>97478</v>
      </c>
      <c r="L2775" s="139" t="s">
        <v>4399</v>
      </c>
      <c r="M2775" s="139">
        <v>736</v>
      </c>
      <c r="N2775" s="139" t="s">
        <v>1448</v>
      </c>
    </row>
    <row r="2776" spans="1:14" ht="15.75" customHeight="1">
      <c r="A2776" s="139">
        <v>2018</v>
      </c>
      <c r="B2776" s="100" t="s">
        <v>188</v>
      </c>
      <c r="C2776" s="139" t="s">
        <v>4505</v>
      </c>
      <c r="D2776" s="139">
        <v>1006776</v>
      </c>
      <c r="E2776" s="139" t="s">
        <v>4506</v>
      </c>
      <c r="F2776" s="139">
        <v>33.999189999999999</v>
      </c>
      <c r="G2776" s="139">
        <v>-95.109719999999996</v>
      </c>
      <c r="H2776" s="139" t="s">
        <v>4507</v>
      </c>
      <c r="I2776" s="139" t="s">
        <v>4508</v>
      </c>
      <c r="J2776" s="139" t="s">
        <v>98</v>
      </c>
      <c r="K2776" s="139">
        <v>74764</v>
      </c>
      <c r="L2776" s="139" t="s">
        <v>4399</v>
      </c>
      <c r="M2776" s="139">
        <v>5677</v>
      </c>
      <c r="N2776" s="139" t="s">
        <v>1253</v>
      </c>
    </row>
    <row r="2777" spans="1:14" ht="15.75" customHeight="1">
      <c r="A2777" s="139">
        <v>2018</v>
      </c>
      <c r="B2777" s="100" t="s">
        <v>188</v>
      </c>
      <c r="C2777" s="139" t="s">
        <v>4509</v>
      </c>
      <c r="D2777" s="139">
        <v>1000434</v>
      </c>
      <c r="E2777" s="139" t="s">
        <v>4510</v>
      </c>
      <c r="F2777" s="139">
        <v>32.529229999999998</v>
      </c>
      <c r="G2777" s="139">
        <v>-90.774507999999997</v>
      </c>
      <c r="H2777" s="139" t="s">
        <v>4511</v>
      </c>
      <c r="I2777" s="139" t="s">
        <v>3211</v>
      </c>
      <c r="J2777" s="139" t="s">
        <v>65</v>
      </c>
      <c r="K2777" s="139">
        <v>39156</v>
      </c>
      <c r="L2777" s="139" t="s">
        <v>4399</v>
      </c>
      <c r="M2777" s="139">
        <v>3441</v>
      </c>
      <c r="N2777" s="139" t="s">
        <v>1253</v>
      </c>
    </row>
    <row r="2778" spans="1:14" ht="15.75" customHeight="1">
      <c r="A2778" s="139">
        <v>2018</v>
      </c>
      <c r="B2778" s="100" t="s">
        <v>188</v>
      </c>
      <c r="C2778" s="139" t="s">
        <v>4512</v>
      </c>
      <c r="D2778" s="139">
        <v>1006760</v>
      </c>
      <c r="E2778" s="139" t="s">
        <v>4513</v>
      </c>
      <c r="F2778" s="139">
        <v>34.253517000000002</v>
      </c>
      <c r="G2778" s="139">
        <v>-85.329015999999996</v>
      </c>
      <c r="H2778" s="139" t="s">
        <v>4514</v>
      </c>
      <c r="I2778" s="139" t="s">
        <v>4515</v>
      </c>
      <c r="J2778" s="139" t="s">
        <v>28</v>
      </c>
      <c r="K2778" s="139">
        <v>30165</v>
      </c>
      <c r="L2778" s="139" t="s">
        <v>4399</v>
      </c>
      <c r="M2778" s="139">
        <v>6598</v>
      </c>
      <c r="N2778" s="139" t="s">
        <v>1253</v>
      </c>
    </row>
    <row r="2779" spans="1:14" ht="15.75" customHeight="1">
      <c r="A2779" s="139">
        <v>2018</v>
      </c>
      <c r="B2779" s="100" t="s">
        <v>188</v>
      </c>
      <c r="C2779" s="139" t="s">
        <v>4516</v>
      </c>
      <c r="D2779" s="139">
        <v>1006885</v>
      </c>
      <c r="E2779" s="139" t="s">
        <v>4517</v>
      </c>
      <c r="F2779" s="139">
        <v>43.891399999999997</v>
      </c>
      <c r="G2779" s="139">
        <v>-73.396100000000004</v>
      </c>
      <c r="H2779" s="139" t="s">
        <v>4518</v>
      </c>
      <c r="I2779" s="139" t="s">
        <v>3929</v>
      </c>
      <c r="J2779" s="139" t="s">
        <v>87</v>
      </c>
      <c r="K2779" s="139">
        <v>12883</v>
      </c>
      <c r="L2779" s="139" t="s">
        <v>4399</v>
      </c>
      <c r="M2779" s="139">
        <v>1675</v>
      </c>
      <c r="N2779" s="139" t="s">
        <v>1253</v>
      </c>
    </row>
    <row r="2780" spans="1:14" ht="15.75" customHeight="1">
      <c r="A2780" s="139">
        <v>2018</v>
      </c>
      <c r="B2780" s="100" t="s">
        <v>188</v>
      </c>
      <c r="C2780" s="139" t="s">
        <v>4519</v>
      </c>
      <c r="D2780" s="139">
        <v>1006262</v>
      </c>
      <c r="E2780" s="139" t="s">
        <v>4520</v>
      </c>
      <c r="F2780" s="139">
        <v>33.8872</v>
      </c>
      <c r="G2780" s="139">
        <v>-80.639700000000005</v>
      </c>
      <c r="H2780" s="139" t="s">
        <v>4521</v>
      </c>
      <c r="I2780" s="139" t="s">
        <v>4522</v>
      </c>
      <c r="J2780" s="139" t="s">
        <v>107</v>
      </c>
      <c r="K2780" s="139">
        <v>29044</v>
      </c>
      <c r="L2780" s="139" t="s">
        <v>4399</v>
      </c>
      <c r="M2780" s="139">
        <v>5345</v>
      </c>
      <c r="N2780" s="139" t="s">
        <v>1253</v>
      </c>
    </row>
    <row r="2781" spans="1:14" ht="15.75" customHeight="1">
      <c r="A2781" s="139">
        <v>2018</v>
      </c>
      <c r="B2781" s="100" t="s">
        <v>188</v>
      </c>
      <c r="C2781" s="139" t="s">
        <v>4523</v>
      </c>
      <c r="D2781" s="139">
        <v>1000258</v>
      </c>
      <c r="E2781" s="139" t="s">
        <v>4524</v>
      </c>
      <c r="F2781" s="139">
        <v>36.680300000000003</v>
      </c>
      <c r="G2781" s="139">
        <v>-76.912800000000004</v>
      </c>
      <c r="H2781" s="139" t="s">
        <v>4525</v>
      </c>
      <c r="I2781" s="139" t="s">
        <v>4526</v>
      </c>
      <c r="J2781" s="139" t="s">
        <v>123</v>
      </c>
      <c r="K2781" s="139">
        <v>23851</v>
      </c>
      <c r="L2781" s="139" t="s">
        <v>4399</v>
      </c>
      <c r="M2781" s="139">
        <v>985</v>
      </c>
      <c r="N2781" s="139" t="s">
        <v>1253</v>
      </c>
    </row>
    <row r="2782" spans="1:14" ht="15.75" customHeight="1">
      <c r="A2782" s="139">
        <v>2018</v>
      </c>
      <c r="B2782" s="100" t="s">
        <v>188</v>
      </c>
      <c r="C2782" s="139" t="s">
        <v>4527</v>
      </c>
      <c r="D2782" s="139">
        <v>1004901</v>
      </c>
      <c r="E2782" s="139" t="s">
        <v>4528</v>
      </c>
      <c r="F2782" s="139">
        <v>32.155423999999996</v>
      </c>
      <c r="G2782" s="139">
        <v>-81.159028000000006</v>
      </c>
      <c r="H2782" s="139" t="s">
        <v>4529</v>
      </c>
      <c r="I2782" s="139" t="s">
        <v>3680</v>
      </c>
      <c r="J2782" s="139" t="s">
        <v>28</v>
      </c>
      <c r="K2782" s="139">
        <v>31407</v>
      </c>
      <c r="L2782" s="139" t="s">
        <v>4399</v>
      </c>
      <c r="M2782" s="139">
        <v>3717</v>
      </c>
      <c r="N2782" s="139" t="s">
        <v>1448</v>
      </c>
    </row>
    <row r="2783" spans="1:14" ht="15.75" customHeight="1">
      <c r="A2783" s="139">
        <v>2018</v>
      </c>
      <c r="B2783" s="100" t="s">
        <v>188</v>
      </c>
      <c r="C2783" s="139" t="s">
        <v>4530</v>
      </c>
      <c r="D2783" s="139">
        <v>1006892</v>
      </c>
      <c r="E2783" s="139" t="s">
        <v>4531</v>
      </c>
      <c r="F2783" s="139">
        <v>32.416699999999999</v>
      </c>
      <c r="G2783" s="139">
        <v>-86.466700000000003</v>
      </c>
      <c r="H2783" s="139" t="s">
        <v>4532</v>
      </c>
      <c r="I2783" s="139" t="s">
        <v>4533</v>
      </c>
      <c r="J2783" s="139" t="s">
        <v>3</v>
      </c>
      <c r="K2783" s="139">
        <v>36067</v>
      </c>
      <c r="L2783" s="139" t="s">
        <v>4399</v>
      </c>
      <c r="M2783" s="139">
        <v>5233</v>
      </c>
      <c r="N2783" s="139" t="s">
        <v>4409</v>
      </c>
    </row>
    <row r="2784" spans="1:14" ht="15.75" customHeight="1">
      <c r="A2784" s="139">
        <v>2018</v>
      </c>
      <c r="B2784" s="100" t="s">
        <v>188</v>
      </c>
      <c r="C2784" s="139" t="s">
        <v>4534</v>
      </c>
      <c r="D2784" s="139">
        <v>1007226</v>
      </c>
      <c r="E2784" s="139" t="s">
        <v>4535</v>
      </c>
      <c r="F2784" s="139">
        <v>34.352800000000002</v>
      </c>
      <c r="G2784" s="139">
        <v>-78.202799999999996</v>
      </c>
      <c r="H2784" s="139" t="s">
        <v>4536</v>
      </c>
      <c r="I2784" s="139" t="s">
        <v>1757</v>
      </c>
      <c r="J2784" s="139" t="s">
        <v>89</v>
      </c>
      <c r="K2784" s="139">
        <v>28456</v>
      </c>
      <c r="L2784" s="139" t="s">
        <v>4399</v>
      </c>
      <c r="M2784" s="139">
        <v>5312</v>
      </c>
      <c r="N2784" s="139" t="s">
        <v>1253</v>
      </c>
    </row>
    <row r="2785" spans="1:14" ht="15.75" customHeight="1">
      <c r="A2785" s="139">
        <v>2018</v>
      </c>
      <c r="B2785" s="100" t="s">
        <v>188</v>
      </c>
      <c r="C2785" s="139" t="s">
        <v>4537</v>
      </c>
      <c r="D2785" s="139">
        <v>1006788</v>
      </c>
      <c r="E2785" s="139" t="s">
        <v>4538</v>
      </c>
      <c r="F2785" s="139">
        <v>32.424999999999997</v>
      </c>
      <c r="G2785" s="139">
        <v>-86.869399999999999</v>
      </c>
      <c r="H2785" s="139" t="s">
        <v>4539</v>
      </c>
      <c r="I2785" s="139" t="s">
        <v>4540</v>
      </c>
      <c r="J2785" s="139" t="s">
        <v>3</v>
      </c>
      <c r="K2785" s="139">
        <v>36703</v>
      </c>
      <c r="L2785" s="139" t="s">
        <v>4399</v>
      </c>
      <c r="M2785" s="139">
        <v>4069</v>
      </c>
      <c r="N2785" s="139" t="s">
        <v>1253</v>
      </c>
    </row>
    <row r="2786" spans="1:14" ht="15.75" customHeight="1">
      <c r="A2786" s="139">
        <v>2018</v>
      </c>
      <c r="B2786" s="100" t="s">
        <v>188</v>
      </c>
      <c r="C2786" s="139" t="s">
        <v>4541</v>
      </c>
      <c r="D2786" s="139">
        <v>1003714</v>
      </c>
      <c r="E2786" s="139" t="s">
        <v>4542</v>
      </c>
      <c r="F2786" s="139">
        <v>40.933056000000001</v>
      </c>
      <c r="G2786" s="139">
        <v>-87.067222000000001</v>
      </c>
      <c r="H2786" s="139" t="s">
        <v>4543</v>
      </c>
      <c r="I2786" s="139" t="s">
        <v>3987</v>
      </c>
      <c r="J2786" s="139" t="s">
        <v>39</v>
      </c>
      <c r="K2786" s="139">
        <v>47978</v>
      </c>
      <c r="L2786" s="139" t="s">
        <v>4544</v>
      </c>
      <c r="M2786" s="139">
        <v>42</v>
      </c>
      <c r="N2786" s="139" t="s">
        <v>1127</v>
      </c>
    </row>
    <row r="2787" spans="1:14" ht="15.75" customHeight="1">
      <c r="A2787" s="139">
        <v>2018</v>
      </c>
      <c r="B2787" s="100" t="s">
        <v>188</v>
      </c>
      <c r="C2787" s="139" t="s">
        <v>4545</v>
      </c>
      <c r="D2787" s="139">
        <v>1008767</v>
      </c>
      <c r="E2787" s="139" t="s">
        <v>4546</v>
      </c>
      <c r="F2787" s="139">
        <v>43.268056000000001</v>
      </c>
      <c r="G2787" s="139">
        <v>-73.592388999999997</v>
      </c>
      <c r="H2787" s="139" t="s">
        <v>4547</v>
      </c>
      <c r="I2787" s="139" t="s">
        <v>1067</v>
      </c>
      <c r="J2787" s="139" t="s">
        <v>87</v>
      </c>
      <c r="K2787" s="139">
        <v>12828</v>
      </c>
      <c r="L2787" s="139" t="s">
        <v>4548</v>
      </c>
      <c r="M2787" s="139">
        <v>18</v>
      </c>
      <c r="N2787" s="139" t="s">
        <v>1054</v>
      </c>
    </row>
    <row r="2788" spans="1:14" ht="15.75" customHeight="1">
      <c r="A2788" s="139">
        <v>2018</v>
      </c>
      <c r="B2788" s="100" t="s">
        <v>188</v>
      </c>
      <c r="C2788" s="139" t="s">
        <v>4549</v>
      </c>
      <c r="D2788" s="139">
        <v>1002804</v>
      </c>
      <c r="E2788" s="139" t="s">
        <v>4550</v>
      </c>
      <c r="F2788" s="139">
        <v>46.837778</v>
      </c>
      <c r="G2788" s="139">
        <v>-119.176389</v>
      </c>
      <c r="H2788" s="139" t="s">
        <v>4551</v>
      </c>
      <c r="I2788" s="139" t="s">
        <v>1172</v>
      </c>
      <c r="J2788" s="139" t="s">
        <v>126</v>
      </c>
      <c r="K2788" s="139">
        <v>99344</v>
      </c>
      <c r="L2788" s="139" t="s">
        <v>4552</v>
      </c>
      <c r="M2788" s="139">
        <v>26</v>
      </c>
      <c r="N2788" s="139" t="s">
        <v>1127</v>
      </c>
    </row>
    <row r="2789" spans="1:14" ht="15.75" customHeight="1">
      <c r="A2789" s="139">
        <v>2018</v>
      </c>
      <c r="B2789" s="100" t="s">
        <v>188</v>
      </c>
      <c r="C2789" s="139" t="s">
        <v>4553</v>
      </c>
      <c r="D2789" s="139">
        <v>1002832</v>
      </c>
      <c r="E2789" s="139" t="s">
        <v>4554</v>
      </c>
      <c r="F2789" s="139">
        <v>47.131732</v>
      </c>
      <c r="G2789" s="139">
        <v>-119.18926</v>
      </c>
      <c r="H2789" s="139" t="s">
        <v>4555</v>
      </c>
      <c r="I2789" s="139" t="s">
        <v>2388</v>
      </c>
      <c r="J2789" s="139" t="s">
        <v>126</v>
      </c>
      <c r="K2789" s="139">
        <v>98837</v>
      </c>
      <c r="L2789" s="139" t="s">
        <v>4552</v>
      </c>
      <c r="M2789" s="139">
        <v>26</v>
      </c>
      <c r="N2789" s="139" t="s">
        <v>1127</v>
      </c>
    </row>
    <row r="2790" spans="1:14" ht="15.75" customHeight="1">
      <c r="A2790" s="139">
        <v>2018</v>
      </c>
      <c r="B2790" s="100" t="s">
        <v>188</v>
      </c>
      <c r="C2790" s="139" t="s">
        <v>4556</v>
      </c>
      <c r="D2790" s="139">
        <v>1004956</v>
      </c>
      <c r="E2790" s="139" t="s">
        <v>4557</v>
      </c>
      <c r="F2790" s="139">
        <v>35.398919999999997</v>
      </c>
      <c r="G2790" s="139">
        <v>-119.41218000000001</v>
      </c>
      <c r="H2790" s="139" t="s">
        <v>4558</v>
      </c>
      <c r="I2790" s="139" t="s">
        <v>3579</v>
      </c>
      <c r="J2790" s="139" t="s">
        <v>15</v>
      </c>
      <c r="K2790" s="139">
        <v>93206</v>
      </c>
      <c r="L2790" s="139" t="s">
        <v>4559</v>
      </c>
      <c r="M2790" s="139">
        <v>21</v>
      </c>
      <c r="N2790" s="139" t="s">
        <v>1054</v>
      </c>
    </row>
    <row r="2791" spans="1:14" ht="15.75" customHeight="1">
      <c r="A2791" s="139">
        <v>2018</v>
      </c>
      <c r="B2791" s="100" t="s">
        <v>188</v>
      </c>
      <c r="C2791" s="139" t="s">
        <v>4560</v>
      </c>
      <c r="D2791" s="139">
        <v>1004832</v>
      </c>
      <c r="E2791" s="139" t="s">
        <v>4561</v>
      </c>
      <c r="F2791" s="139">
        <v>36.066558999999998</v>
      </c>
      <c r="G2791" s="139">
        <v>-119.57198099999999</v>
      </c>
      <c r="H2791" s="139" t="s">
        <v>4562</v>
      </c>
      <c r="I2791" s="139" t="s">
        <v>2941</v>
      </c>
      <c r="J2791" s="139" t="s">
        <v>15</v>
      </c>
      <c r="K2791" s="139">
        <v>93212</v>
      </c>
      <c r="L2791" s="139" t="s">
        <v>4563</v>
      </c>
      <c r="M2791" s="139">
        <v>19</v>
      </c>
      <c r="N2791" s="139" t="s">
        <v>1054</v>
      </c>
    </row>
    <row r="2792" spans="1:14" ht="15.75" customHeight="1">
      <c r="A2792" s="139">
        <v>2018</v>
      </c>
      <c r="B2792" s="100" t="s">
        <v>188</v>
      </c>
      <c r="C2792" s="139" t="s">
        <v>4564</v>
      </c>
      <c r="D2792" s="139">
        <v>1010687</v>
      </c>
      <c r="E2792" s="139" t="s">
        <v>4565</v>
      </c>
      <c r="F2792" s="139">
        <v>47.933610999999999</v>
      </c>
      <c r="G2792" s="139">
        <v>-97.082499999999996</v>
      </c>
      <c r="H2792" s="139" t="s">
        <v>4566</v>
      </c>
      <c r="I2792" s="139" t="s">
        <v>4567</v>
      </c>
      <c r="J2792" s="139" t="s">
        <v>92</v>
      </c>
      <c r="K2792" s="139">
        <v>58201</v>
      </c>
      <c r="L2792" s="139" t="s">
        <v>4552</v>
      </c>
      <c r="M2792" s="139">
        <v>66</v>
      </c>
      <c r="N2792" s="139" t="s">
        <v>1127</v>
      </c>
    </row>
    <row r="2793" spans="1:14" ht="15.75" customHeight="1">
      <c r="A2793" s="139">
        <v>2018</v>
      </c>
      <c r="B2793" s="100" t="s">
        <v>188</v>
      </c>
      <c r="C2793" s="139" t="s">
        <v>4568</v>
      </c>
      <c r="D2793" s="139">
        <v>1008992</v>
      </c>
      <c r="E2793" s="139" t="s">
        <v>4569</v>
      </c>
      <c r="F2793" s="139">
        <v>32.401069999999997</v>
      </c>
      <c r="G2793" s="139">
        <v>-97.407979999999995</v>
      </c>
      <c r="H2793" s="139" t="s">
        <v>4570</v>
      </c>
      <c r="I2793" s="139" t="s">
        <v>4571</v>
      </c>
      <c r="J2793" s="139" t="s">
        <v>115</v>
      </c>
      <c r="K2793" s="139">
        <v>76033</v>
      </c>
      <c r="L2793" s="139" t="s">
        <v>4572</v>
      </c>
      <c r="M2793" s="139">
        <v>22</v>
      </c>
      <c r="N2793" s="139" t="s">
        <v>1054</v>
      </c>
    </row>
    <row r="2794" spans="1:14" ht="15.75" customHeight="1">
      <c r="A2794" s="139">
        <v>2018</v>
      </c>
      <c r="B2794" s="100" t="s">
        <v>188</v>
      </c>
      <c r="C2794" s="139" t="s">
        <v>4573</v>
      </c>
      <c r="D2794" s="139">
        <v>1010611</v>
      </c>
      <c r="E2794" s="139" t="s">
        <v>4574</v>
      </c>
      <c r="F2794" s="139">
        <v>41.372514000000002</v>
      </c>
      <c r="G2794" s="139">
        <v>-89.138583999999994</v>
      </c>
      <c r="H2794" s="139" t="s">
        <v>4575</v>
      </c>
      <c r="I2794" s="139" t="s">
        <v>4576</v>
      </c>
      <c r="J2794" s="139" t="s">
        <v>36</v>
      </c>
      <c r="K2794" s="139">
        <v>61354</v>
      </c>
      <c r="L2794" s="139" t="s">
        <v>4572</v>
      </c>
      <c r="M2794" s="139">
        <v>17</v>
      </c>
      <c r="N2794" s="139" t="s">
        <v>1054</v>
      </c>
    </row>
    <row r="2795" spans="1:14" ht="15.75" customHeight="1">
      <c r="A2795" s="139">
        <v>2018</v>
      </c>
      <c r="B2795" s="100" t="s">
        <v>188</v>
      </c>
      <c r="C2795" s="139" t="s">
        <v>4577</v>
      </c>
      <c r="D2795" s="139">
        <v>1004257</v>
      </c>
      <c r="E2795" s="139" t="s">
        <v>4578</v>
      </c>
      <c r="F2795" s="139">
        <v>40.283057999999997</v>
      </c>
      <c r="G2795" s="139">
        <v>-75.341965000000002</v>
      </c>
      <c r="H2795" s="139" t="s">
        <v>4579</v>
      </c>
      <c r="I2795" s="139" t="s">
        <v>1466</v>
      </c>
      <c r="J2795" s="139" t="s">
        <v>103</v>
      </c>
      <c r="K2795" s="139">
        <v>18964</v>
      </c>
      <c r="L2795" s="139" t="s">
        <v>4580</v>
      </c>
      <c r="M2795" s="139">
        <v>27</v>
      </c>
      <c r="N2795" s="139" t="s">
        <v>1127</v>
      </c>
    </row>
    <row r="2796" spans="1:14" ht="15.75" customHeight="1">
      <c r="A2796" s="139">
        <v>2018</v>
      </c>
      <c r="B2796" s="100" t="s">
        <v>188</v>
      </c>
      <c r="C2796" s="139" t="s">
        <v>4581</v>
      </c>
      <c r="D2796" s="139">
        <v>1006121</v>
      </c>
      <c r="E2796" s="139" t="s">
        <v>4582</v>
      </c>
      <c r="F2796" s="139">
        <v>42.054417000000001</v>
      </c>
      <c r="G2796" s="139">
        <v>-92.897943999999995</v>
      </c>
      <c r="H2796" s="139" t="s">
        <v>4583</v>
      </c>
      <c r="I2796" s="139" t="s">
        <v>2319</v>
      </c>
      <c r="J2796" s="139" t="s">
        <v>42</v>
      </c>
      <c r="K2796" s="139">
        <v>50158</v>
      </c>
      <c r="L2796" s="139" t="s">
        <v>4580</v>
      </c>
      <c r="M2796" s="139">
        <v>40</v>
      </c>
      <c r="N2796" s="139" t="s">
        <v>1127</v>
      </c>
    </row>
    <row r="2797" spans="1:14" ht="15.75" customHeight="1">
      <c r="A2797" s="139">
        <v>2018</v>
      </c>
      <c r="B2797" s="100" t="s">
        <v>188</v>
      </c>
      <c r="C2797" s="139" t="s">
        <v>4584</v>
      </c>
      <c r="D2797" s="139">
        <v>1004022</v>
      </c>
      <c r="E2797" s="139" t="s">
        <v>4585</v>
      </c>
      <c r="F2797" s="139">
        <v>40.442779999999999</v>
      </c>
      <c r="G2797" s="139">
        <v>-104.69233</v>
      </c>
      <c r="H2797" s="139" t="s">
        <v>4586</v>
      </c>
      <c r="I2797" s="139" t="s">
        <v>3490</v>
      </c>
      <c r="J2797" s="139" t="s">
        <v>17</v>
      </c>
      <c r="K2797" s="139">
        <v>80632</v>
      </c>
      <c r="L2797" s="139" t="s">
        <v>4580</v>
      </c>
      <c r="M2797" s="139">
        <v>30</v>
      </c>
      <c r="N2797" s="139" t="s">
        <v>1054</v>
      </c>
    </row>
    <row r="2798" spans="1:14" ht="15.75" customHeight="1">
      <c r="A2798" s="139">
        <v>2018</v>
      </c>
      <c r="B2798" s="100" t="s">
        <v>188</v>
      </c>
      <c r="C2798" s="139" t="s">
        <v>4587</v>
      </c>
      <c r="D2798" s="139">
        <v>1010327</v>
      </c>
      <c r="E2798" s="139" t="s">
        <v>4588</v>
      </c>
      <c r="F2798" s="139">
        <v>41.000833</v>
      </c>
      <c r="G2798" s="139">
        <v>-92.391389000000004</v>
      </c>
      <c r="H2798" s="139" t="s">
        <v>4589</v>
      </c>
      <c r="I2798" s="139" t="s">
        <v>2300</v>
      </c>
      <c r="J2798" s="139" t="s">
        <v>42</v>
      </c>
      <c r="K2798" s="139">
        <v>52501</v>
      </c>
      <c r="L2798" s="139" t="s">
        <v>4580</v>
      </c>
      <c r="M2798" s="139">
        <v>35</v>
      </c>
      <c r="N2798" s="139" t="s">
        <v>1127</v>
      </c>
    </row>
    <row r="2799" spans="1:14" ht="15.75" customHeight="1">
      <c r="A2799" s="139">
        <v>2018</v>
      </c>
      <c r="B2799" s="100" t="s">
        <v>188</v>
      </c>
      <c r="C2799" s="139" t="s">
        <v>4590</v>
      </c>
      <c r="D2799" s="139">
        <v>1002346</v>
      </c>
      <c r="E2799" s="139" t="s">
        <v>4591</v>
      </c>
      <c r="F2799" s="139">
        <v>39.993819999999999</v>
      </c>
      <c r="G2799" s="139">
        <v>-90.404820000000001</v>
      </c>
      <c r="H2799" s="139" t="s">
        <v>4592</v>
      </c>
      <c r="I2799" s="139" t="s">
        <v>4028</v>
      </c>
      <c r="J2799" s="139" t="s">
        <v>36</v>
      </c>
      <c r="K2799" s="139">
        <v>62618</v>
      </c>
      <c r="L2799" s="139" t="s">
        <v>4580</v>
      </c>
      <c r="M2799" s="139">
        <v>41</v>
      </c>
      <c r="N2799" s="139" t="s">
        <v>1127</v>
      </c>
    </row>
    <row r="2800" spans="1:14" ht="15.75" customHeight="1">
      <c r="A2800" s="139">
        <v>2018</v>
      </c>
      <c r="B2800" s="100" t="s">
        <v>188</v>
      </c>
      <c r="C2800" s="139" t="s">
        <v>4593</v>
      </c>
      <c r="D2800" s="139">
        <v>1002559</v>
      </c>
      <c r="E2800" s="139" t="s">
        <v>4594</v>
      </c>
      <c r="F2800" s="139">
        <v>41.762504999999997</v>
      </c>
      <c r="G2800" s="139">
        <v>-76.417843000000005</v>
      </c>
      <c r="H2800" s="139" t="s">
        <v>3732</v>
      </c>
      <c r="I2800" s="139" t="s">
        <v>1351</v>
      </c>
      <c r="J2800" s="139" t="s">
        <v>103</v>
      </c>
      <c r="K2800" s="139">
        <v>18848</v>
      </c>
      <c r="L2800" s="139" t="s">
        <v>4595</v>
      </c>
      <c r="M2800" s="139">
        <v>1457</v>
      </c>
      <c r="N2800" s="139" t="s">
        <v>1160</v>
      </c>
    </row>
    <row r="2801" spans="1:14" ht="15.75" customHeight="1">
      <c r="A2801" s="139">
        <v>2018</v>
      </c>
      <c r="B2801" s="100" t="s">
        <v>188</v>
      </c>
      <c r="C2801" s="139" t="s">
        <v>4596</v>
      </c>
      <c r="D2801" s="139">
        <v>1007129</v>
      </c>
      <c r="F2801" s="139">
        <v>41.403320000000001</v>
      </c>
      <c r="G2801" s="139">
        <v>-115.910116</v>
      </c>
      <c r="H2801" s="139" t="s">
        <v>4597</v>
      </c>
      <c r="I2801" s="139" t="s">
        <v>4598</v>
      </c>
      <c r="J2801" s="139" t="s">
        <v>76</v>
      </c>
      <c r="K2801" s="139">
        <v>89801</v>
      </c>
      <c r="L2801" s="139" t="s">
        <v>4599</v>
      </c>
      <c r="M2801" s="139">
        <v>138</v>
      </c>
      <c r="N2801" s="139" t="s">
        <v>1054</v>
      </c>
    </row>
    <row r="2802" spans="1:14" ht="15.75" customHeight="1">
      <c r="A2802" s="139">
        <v>2018</v>
      </c>
      <c r="B2802" s="100" t="s">
        <v>188</v>
      </c>
      <c r="C2802" s="139" t="s">
        <v>4600</v>
      </c>
      <c r="D2802" s="139">
        <v>1004730</v>
      </c>
      <c r="E2802" s="139" t="s">
        <v>4601</v>
      </c>
      <c r="F2802" s="139">
        <v>40.175905</v>
      </c>
      <c r="G2802" s="139">
        <v>-80.274783999999997</v>
      </c>
      <c r="H2802" s="139" t="s">
        <v>3634</v>
      </c>
      <c r="I2802" s="139" t="s">
        <v>3634</v>
      </c>
      <c r="J2802" s="139" t="s">
        <v>103</v>
      </c>
      <c r="K2802" s="139">
        <v>15301</v>
      </c>
      <c r="L2802" s="139" t="s">
        <v>1547</v>
      </c>
      <c r="M2802" s="139">
        <v>20</v>
      </c>
      <c r="N2802" s="139" t="s">
        <v>1054</v>
      </c>
    </row>
    <row r="2803" spans="1:14" ht="15.75" customHeight="1">
      <c r="A2803" s="139">
        <v>2018</v>
      </c>
      <c r="B2803" s="100" t="s">
        <v>188</v>
      </c>
      <c r="C2803" s="139" t="s">
        <v>4602</v>
      </c>
      <c r="D2803" s="139">
        <v>1004528</v>
      </c>
      <c r="E2803" s="139" t="s">
        <v>4603</v>
      </c>
      <c r="F2803" s="139">
        <v>37.807746999999999</v>
      </c>
      <c r="G2803" s="139">
        <v>-85.687443999999999</v>
      </c>
      <c r="H2803" s="139" t="s">
        <v>3727</v>
      </c>
      <c r="I2803" s="139" t="s">
        <v>4604</v>
      </c>
      <c r="J2803" s="139" t="s">
        <v>47</v>
      </c>
      <c r="K2803" s="139">
        <v>40107</v>
      </c>
      <c r="L2803" s="139" t="s">
        <v>4605</v>
      </c>
      <c r="M2803" s="139">
        <v>122</v>
      </c>
      <c r="N2803" s="139" t="s">
        <v>1054</v>
      </c>
    </row>
    <row r="2804" spans="1:14" ht="15.75" customHeight="1">
      <c r="A2804" s="139">
        <v>2018</v>
      </c>
      <c r="B2804" s="100" t="s">
        <v>188</v>
      </c>
      <c r="C2804" s="139" t="s">
        <v>4602</v>
      </c>
      <c r="D2804" s="139">
        <v>1004529</v>
      </c>
      <c r="E2804" s="139" t="s">
        <v>4606</v>
      </c>
      <c r="F2804" s="139">
        <v>37.929049999999997</v>
      </c>
      <c r="G2804" s="139">
        <v>-85.652687</v>
      </c>
      <c r="H2804" s="139" t="s">
        <v>4607</v>
      </c>
      <c r="I2804" s="139" t="s">
        <v>1794</v>
      </c>
      <c r="J2804" s="139" t="s">
        <v>47</v>
      </c>
      <c r="K2804" s="139">
        <v>40110</v>
      </c>
      <c r="L2804" s="139" t="s">
        <v>4605</v>
      </c>
      <c r="M2804" s="139">
        <v>21</v>
      </c>
      <c r="N2804" s="139" t="s">
        <v>1054</v>
      </c>
    </row>
    <row r="2805" spans="1:14" ht="15.75" customHeight="1">
      <c r="A2805" s="139">
        <v>2018</v>
      </c>
      <c r="B2805" s="100" t="s">
        <v>188</v>
      </c>
      <c r="C2805" s="139" t="s">
        <v>4608</v>
      </c>
      <c r="D2805" s="139">
        <v>1002458</v>
      </c>
      <c r="E2805" s="139" t="s">
        <v>4609</v>
      </c>
      <c r="F2805" s="139">
        <v>42.503295000000001</v>
      </c>
      <c r="G2805" s="139">
        <v>-92.354249999999993</v>
      </c>
      <c r="H2805" s="139" t="s">
        <v>4610</v>
      </c>
      <c r="I2805" s="139" t="s">
        <v>4611</v>
      </c>
      <c r="J2805" s="139" t="s">
        <v>42</v>
      </c>
      <c r="K2805" s="139">
        <v>50701</v>
      </c>
      <c r="L2805" s="139" t="s">
        <v>4612</v>
      </c>
      <c r="M2805" s="139">
        <v>27</v>
      </c>
      <c r="N2805" s="139" t="s">
        <v>1054</v>
      </c>
    </row>
    <row r="2806" spans="1:14" ht="15.75" customHeight="1">
      <c r="A2806" s="139">
        <v>2018</v>
      </c>
      <c r="B2806" s="100" t="s">
        <v>188</v>
      </c>
      <c r="C2806" s="139" t="s">
        <v>4613</v>
      </c>
      <c r="D2806" s="139">
        <v>1001732</v>
      </c>
      <c r="E2806" s="139" t="s">
        <v>4614</v>
      </c>
      <c r="F2806" s="139">
        <v>41.527287000000001</v>
      </c>
      <c r="G2806" s="139">
        <v>-90.434680999999998</v>
      </c>
      <c r="H2806" s="139" t="s">
        <v>4615</v>
      </c>
      <c r="I2806" s="139" t="s">
        <v>4616</v>
      </c>
      <c r="J2806" s="139" t="s">
        <v>36</v>
      </c>
      <c r="K2806" s="139">
        <v>61244</v>
      </c>
      <c r="L2806" s="139" t="s">
        <v>4612</v>
      </c>
      <c r="M2806" s="139">
        <v>9</v>
      </c>
      <c r="N2806" s="139" t="s">
        <v>1054</v>
      </c>
    </row>
    <row r="2807" spans="1:14" ht="15.75" customHeight="1">
      <c r="A2807" s="139">
        <v>2018</v>
      </c>
      <c r="B2807" s="100" t="s">
        <v>188</v>
      </c>
      <c r="C2807" s="139" t="s">
        <v>4617</v>
      </c>
      <c r="D2807" s="139">
        <v>1006614</v>
      </c>
      <c r="E2807" s="139" t="s">
        <v>4618</v>
      </c>
      <c r="F2807" s="139">
        <v>39.329070000000002</v>
      </c>
      <c r="G2807" s="139">
        <v>-76.617909999999995</v>
      </c>
      <c r="H2807" s="139" t="s">
        <v>1687</v>
      </c>
      <c r="I2807" s="139" t="s">
        <v>1688</v>
      </c>
      <c r="J2807" s="139" t="s">
        <v>55</v>
      </c>
      <c r="K2807" s="139">
        <v>21218</v>
      </c>
      <c r="L2807" s="139" t="s">
        <v>4619</v>
      </c>
      <c r="M2807" s="139">
        <v>18</v>
      </c>
      <c r="N2807" s="139" t="s">
        <v>1054</v>
      </c>
    </row>
    <row r="2808" spans="1:14" ht="15.75" customHeight="1">
      <c r="A2808" s="139">
        <v>2018</v>
      </c>
      <c r="B2808" s="100" t="s">
        <v>188</v>
      </c>
      <c r="C2808" s="139" t="s">
        <v>4620</v>
      </c>
      <c r="D2808" s="139">
        <v>1002907</v>
      </c>
      <c r="E2808" s="139" t="s">
        <v>4621</v>
      </c>
      <c r="F2808" s="139">
        <v>41.530340000000002</v>
      </c>
      <c r="G2808" s="139">
        <v>-83.706789999999998</v>
      </c>
      <c r="H2808" s="139" t="s">
        <v>4622</v>
      </c>
      <c r="I2808" s="139" t="s">
        <v>3347</v>
      </c>
      <c r="J2808" s="139" t="s">
        <v>95</v>
      </c>
      <c r="K2808" s="139">
        <v>43566</v>
      </c>
      <c r="L2808" s="139" t="s">
        <v>1138</v>
      </c>
      <c r="M2808" s="139">
        <v>32</v>
      </c>
      <c r="N2808" s="139" t="s">
        <v>1050</v>
      </c>
    </row>
    <row r="2809" spans="1:14" ht="15.75" customHeight="1">
      <c r="A2809" s="139">
        <v>2018</v>
      </c>
      <c r="B2809" s="100" t="s">
        <v>188</v>
      </c>
      <c r="C2809" s="139" t="s">
        <v>4620</v>
      </c>
      <c r="D2809" s="139">
        <v>1007968</v>
      </c>
      <c r="E2809" s="139" t="s">
        <v>4623</v>
      </c>
      <c r="F2809" s="139">
        <v>35.372441999999999</v>
      </c>
      <c r="G2809" s="139">
        <v>-84.510598999999999</v>
      </c>
      <c r="H2809" s="139" t="s">
        <v>4624</v>
      </c>
      <c r="I2809" s="139" t="s">
        <v>4625</v>
      </c>
      <c r="J2809" s="139" t="s">
        <v>113</v>
      </c>
      <c r="K2809" s="139">
        <v>37331</v>
      </c>
      <c r="L2809" s="139" t="s">
        <v>1138</v>
      </c>
      <c r="M2809" s="139">
        <v>46</v>
      </c>
      <c r="N2809" s="139" t="s">
        <v>1050</v>
      </c>
    </row>
    <row r="2810" spans="1:14" ht="15.75" customHeight="1">
      <c r="A2810" s="139">
        <v>2018</v>
      </c>
      <c r="B2810" s="100" t="s">
        <v>188</v>
      </c>
      <c r="C2810" s="139" t="s">
        <v>4626</v>
      </c>
      <c r="D2810" s="139">
        <v>1003348</v>
      </c>
      <c r="E2810" s="139" t="s">
        <v>4627</v>
      </c>
      <c r="F2810" s="139">
        <v>41.304400000000001</v>
      </c>
      <c r="G2810" s="139">
        <v>-84.339299999999994</v>
      </c>
      <c r="H2810" s="139" t="s">
        <v>3071</v>
      </c>
      <c r="I2810" s="139" t="s">
        <v>3072</v>
      </c>
      <c r="J2810" s="139" t="s">
        <v>95</v>
      </c>
      <c r="K2810" s="139">
        <v>43512</v>
      </c>
      <c r="L2810" s="139" t="s">
        <v>1138</v>
      </c>
      <c r="M2810" s="139">
        <v>20</v>
      </c>
      <c r="N2810" s="139" t="s">
        <v>1050</v>
      </c>
    </row>
    <row r="2811" spans="1:14" ht="15.75" customHeight="1">
      <c r="A2811" s="139">
        <v>2018</v>
      </c>
      <c r="B2811" s="100" t="s">
        <v>188</v>
      </c>
      <c r="C2811" s="139" t="s">
        <v>4628</v>
      </c>
      <c r="D2811" s="139">
        <v>1003349</v>
      </c>
      <c r="E2811" s="139" t="s">
        <v>4629</v>
      </c>
      <c r="F2811" s="139">
        <v>41.285899999999998</v>
      </c>
      <c r="G2811" s="139">
        <v>-84.364800000000002</v>
      </c>
      <c r="H2811" s="139" t="s">
        <v>3071</v>
      </c>
      <c r="I2811" s="139" t="s">
        <v>3072</v>
      </c>
      <c r="J2811" s="139" t="s">
        <v>95</v>
      </c>
      <c r="K2811" s="139">
        <v>43512</v>
      </c>
      <c r="L2811" s="139" t="s">
        <v>1138</v>
      </c>
      <c r="M2811" s="139">
        <v>18</v>
      </c>
      <c r="N2811" s="139" t="s">
        <v>1050</v>
      </c>
    </row>
    <row r="2812" spans="1:14" ht="15.75" customHeight="1">
      <c r="A2812" s="139">
        <v>2018</v>
      </c>
      <c r="B2812" s="100" t="s">
        <v>188</v>
      </c>
      <c r="C2812" s="139" t="s">
        <v>4630</v>
      </c>
      <c r="D2812" s="139">
        <v>1001985</v>
      </c>
      <c r="E2812" s="139" t="s">
        <v>4631</v>
      </c>
      <c r="F2812" s="139">
        <v>43.667577000000001</v>
      </c>
      <c r="G2812" s="139">
        <v>-116.73112</v>
      </c>
      <c r="H2812" s="139" t="s">
        <v>4632</v>
      </c>
      <c r="I2812" s="139" t="s">
        <v>1753</v>
      </c>
      <c r="J2812" s="139" t="s">
        <v>34</v>
      </c>
      <c r="K2812" s="139">
        <v>83606</v>
      </c>
      <c r="L2812" s="139" t="s">
        <v>4552</v>
      </c>
      <c r="M2812" s="139">
        <v>31</v>
      </c>
      <c r="N2812" s="139" t="s">
        <v>1127</v>
      </c>
    </row>
    <row r="2813" spans="1:14" ht="15.75" customHeight="1">
      <c r="A2813" s="139">
        <v>2018</v>
      </c>
      <c r="B2813" s="100" t="s">
        <v>188</v>
      </c>
      <c r="C2813" s="139" t="s">
        <v>4633</v>
      </c>
      <c r="D2813" s="139">
        <v>1003494</v>
      </c>
      <c r="E2813" s="139" t="s">
        <v>4634</v>
      </c>
      <c r="F2813" s="139">
        <v>32.703868999999997</v>
      </c>
      <c r="G2813" s="139">
        <v>-80.031136000000004</v>
      </c>
      <c r="H2813" s="139" t="s">
        <v>4635</v>
      </c>
      <c r="I2813" s="139" t="s">
        <v>4636</v>
      </c>
      <c r="J2813" s="139" t="s">
        <v>107</v>
      </c>
      <c r="K2813" s="139">
        <v>29455</v>
      </c>
      <c r="L2813" s="139" t="s">
        <v>4637</v>
      </c>
      <c r="M2813" s="139">
        <v>31</v>
      </c>
      <c r="N2813" s="139" t="s">
        <v>1054</v>
      </c>
    </row>
    <row r="2814" spans="1:14" ht="15.75" customHeight="1">
      <c r="A2814" s="139">
        <v>2018</v>
      </c>
      <c r="B2814" s="100" t="s">
        <v>188</v>
      </c>
      <c r="C2814" s="139" t="s">
        <v>4638</v>
      </c>
      <c r="D2814" s="139">
        <v>1013270</v>
      </c>
      <c r="E2814" s="139" t="s">
        <v>4639</v>
      </c>
      <c r="F2814" s="139">
        <v>35.28586</v>
      </c>
      <c r="G2814" s="139">
        <v>-86.369640000000004</v>
      </c>
      <c r="H2814" s="139" t="s">
        <v>4640</v>
      </c>
      <c r="I2814" s="139" t="s">
        <v>3107</v>
      </c>
      <c r="J2814" s="139" t="s">
        <v>113</v>
      </c>
      <c r="K2814" s="139">
        <v>37352</v>
      </c>
      <c r="L2814" s="139" t="s">
        <v>2056</v>
      </c>
      <c r="M2814" s="139">
        <v>638</v>
      </c>
      <c r="N2814" s="139" t="s">
        <v>1054</v>
      </c>
    </row>
    <row r="2815" spans="1:14" ht="15.75" customHeight="1">
      <c r="A2815" s="139">
        <v>2018</v>
      </c>
      <c r="B2815" s="100" t="s">
        <v>188</v>
      </c>
      <c r="C2815" s="139" t="s">
        <v>4641</v>
      </c>
      <c r="D2815" s="139">
        <v>1013362</v>
      </c>
      <c r="E2815" s="139" t="s">
        <v>4642</v>
      </c>
      <c r="F2815" s="139">
        <v>28.008949999999999</v>
      </c>
      <c r="G2815" s="139">
        <v>-82.146100000000004</v>
      </c>
      <c r="H2815" s="139" t="s">
        <v>4643</v>
      </c>
      <c r="I2815" s="139" t="s">
        <v>3192</v>
      </c>
      <c r="J2815" s="139" t="s">
        <v>26</v>
      </c>
      <c r="K2815" s="139">
        <v>33563</v>
      </c>
      <c r="M2815" s="139">
        <v>14</v>
      </c>
      <c r="N2815" s="139" t="s">
        <v>1054</v>
      </c>
    </row>
    <row r="2816" spans="1:14" ht="15.75" customHeight="1">
      <c r="A2816" s="139">
        <v>2018</v>
      </c>
      <c r="B2816" s="100" t="s">
        <v>188</v>
      </c>
      <c r="C2816" s="139" t="s">
        <v>4644</v>
      </c>
      <c r="D2816" s="139">
        <v>1012693</v>
      </c>
      <c r="E2816" s="139" t="s">
        <v>4645</v>
      </c>
      <c r="F2816" s="139">
        <v>37.059227</v>
      </c>
      <c r="G2816" s="139">
        <v>-80.731251</v>
      </c>
      <c r="H2816" s="139" t="s">
        <v>4646</v>
      </c>
      <c r="I2816" s="139" t="s">
        <v>4647</v>
      </c>
      <c r="J2816" s="139" t="s">
        <v>123</v>
      </c>
      <c r="K2816" s="139">
        <v>24301</v>
      </c>
      <c r="L2816" s="139" t="s">
        <v>4572</v>
      </c>
      <c r="M2816" s="139">
        <v>14</v>
      </c>
      <c r="N2816" s="139" t="s">
        <v>1054</v>
      </c>
    </row>
    <row r="2817" spans="1:14" ht="15.75" customHeight="1">
      <c r="A2817" s="139">
        <v>2018</v>
      </c>
      <c r="B2817" s="100" t="s">
        <v>188</v>
      </c>
      <c r="C2817" s="139" t="s">
        <v>4648</v>
      </c>
      <c r="D2817" s="139">
        <v>1012839</v>
      </c>
      <c r="E2817" s="139" t="s">
        <v>4649</v>
      </c>
      <c r="F2817" s="139">
        <v>38.441110000000002</v>
      </c>
      <c r="G2817" s="139">
        <v>-78.874449999999996</v>
      </c>
      <c r="H2817" s="139" t="s">
        <v>4650</v>
      </c>
      <c r="I2817" s="139" t="s">
        <v>4651</v>
      </c>
      <c r="J2817" s="139" t="s">
        <v>123</v>
      </c>
      <c r="K2817" s="139">
        <v>22807</v>
      </c>
      <c r="L2817" s="139" t="s">
        <v>4652</v>
      </c>
      <c r="M2817" s="139">
        <v>23</v>
      </c>
      <c r="N2817" s="139" t="s">
        <v>1054</v>
      </c>
    </row>
    <row r="2818" spans="1:14" ht="15.75" customHeight="1">
      <c r="A2818" s="139">
        <v>2018</v>
      </c>
      <c r="B2818" s="100" t="s">
        <v>188</v>
      </c>
      <c r="C2818" s="139" t="s">
        <v>4653</v>
      </c>
      <c r="D2818" s="139">
        <v>1007063</v>
      </c>
      <c r="E2818" s="139" t="s">
        <v>4654</v>
      </c>
      <c r="F2818" s="139">
        <v>45.453963000000002</v>
      </c>
      <c r="G2818" s="139">
        <v>-98.137741000000005</v>
      </c>
      <c r="H2818" s="139" t="s">
        <v>4655</v>
      </c>
      <c r="I2818" s="139" t="s">
        <v>1107</v>
      </c>
      <c r="J2818" s="139" t="s">
        <v>110</v>
      </c>
      <c r="K2818" s="139">
        <v>57445</v>
      </c>
      <c r="L2818" s="139" t="s">
        <v>4656</v>
      </c>
      <c r="M2818" s="139">
        <v>47</v>
      </c>
      <c r="N2818" s="139" t="s">
        <v>1054</v>
      </c>
    </row>
    <row r="2819" spans="1:14" ht="15.75" customHeight="1">
      <c r="A2819" s="139">
        <v>2018</v>
      </c>
      <c r="B2819" s="100" t="s">
        <v>188</v>
      </c>
      <c r="C2819" s="139" t="s">
        <v>4657</v>
      </c>
      <c r="D2819" s="139">
        <v>1008994</v>
      </c>
      <c r="E2819" s="139" t="s">
        <v>4658</v>
      </c>
      <c r="F2819" s="139">
        <v>40.835949999999997</v>
      </c>
      <c r="G2819" s="139">
        <v>-81.274100000000004</v>
      </c>
      <c r="H2819" s="139" t="s">
        <v>3430</v>
      </c>
      <c r="I2819" s="139" t="s">
        <v>4084</v>
      </c>
      <c r="J2819" s="139" t="s">
        <v>95</v>
      </c>
      <c r="K2819" s="139">
        <v>44641</v>
      </c>
      <c r="L2819" s="139" t="s">
        <v>1547</v>
      </c>
      <c r="M2819" s="139">
        <v>27</v>
      </c>
      <c r="N2819" s="139" t="s">
        <v>1054</v>
      </c>
    </row>
    <row r="2820" spans="1:14" ht="15.75" customHeight="1">
      <c r="A2820" s="139">
        <v>2018</v>
      </c>
      <c r="B2820" s="100" t="s">
        <v>188</v>
      </c>
      <c r="C2820" s="139" t="s">
        <v>4659</v>
      </c>
      <c r="D2820" s="139">
        <v>1008262</v>
      </c>
      <c r="E2820" s="139" t="s">
        <v>4660</v>
      </c>
      <c r="F2820" s="139">
        <v>45.547995</v>
      </c>
      <c r="G2820" s="139">
        <v>-122.931363</v>
      </c>
      <c r="H2820" s="139" t="s">
        <v>4661</v>
      </c>
      <c r="I2820" s="139" t="s">
        <v>1067</v>
      </c>
      <c r="J2820" s="139" t="s">
        <v>100</v>
      </c>
      <c r="K2820" s="139">
        <v>97124</v>
      </c>
      <c r="L2820" s="139" t="s">
        <v>4662</v>
      </c>
      <c r="M2820" s="139">
        <v>2793</v>
      </c>
      <c r="N2820" s="139" t="s">
        <v>1368</v>
      </c>
    </row>
    <row r="2821" spans="1:14" ht="15.75" customHeight="1">
      <c r="A2821" s="139">
        <v>2018</v>
      </c>
      <c r="B2821" s="100" t="s">
        <v>188</v>
      </c>
      <c r="C2821" s="139" t="s">
        <v>4663</v>
      </c>
      <c r="D2821" s="139">
        <v>1002922</v>
      </c>
      <c r="E2821" s="139" t="s">
        <v>4664</v>
      </c>
      <c r="F2821" s="139">
        <v>41.521970000000003</v>
      </c>
      <c r="G2821" s="139">
        <v>-83.720259999999996</v>
      </c>
      <c r="H2821" s="139" t="s">
        <v>4284</v>
      </c>
      <c r="I2821" s="139" t="s">
        <v>3347</v>
      </c>
      <c r="J2821" s="139" t="s">
        <v>95</v>
      </c>
      <c r="K2821" s="139">
        <v>43566</v>
      </c>
      <c r="L2821" s="139" t="s">
        <v>1138</v>
      </c>
      <c r="M2821" s="139">
        <v>40</v>
      </c>
      <c r="N2821" s="139" t="s">
        <v>1050</v>
      </c>
    </row>
    <row r="2822" spans="1:14" ht="15.75" customHeight="1">
      <c r="A2822" s="139">
        <v>2018</v>
      </c>
      <c r="B2822" s="100" t="s">
        <v>188</v>
      </c>
      <c r="C2822" s="139" t="s">
        <v>4663</v>
      </c>
      <c r="D2822" s="139">
        <v>1003968</v>
      </c>
      <c r="E2822" s="139" t="s">
        <v>4665</v>
      </c>
      <c r="F2822" s="139">
        <v>32.385480000000001</v>
      </c>
      <c r="G2822" s="139">
        <v>-97.392399999999995</v>
      </c>
      <c r="H2822" s="139" t="s">
        <v>4666</v>
      </c>
      <c r="I2822" s="139" t="s">
        <v>4571</v>
      </c>
      <c r="J2822" s="139" t="s">
        <v>115</v>
      </c>
      <c r="K2822" s="139">
        <v>76033</v>
      </c>
      <c r="L2822" s="139" t="s">
        <v>1138</v>
      </c>
      <c r="M2822" s="139">
        <v>27</v>
      </c>
      <c r="N2822" s="139" t="s">
        <v>1050</v>
      </c>
    </row>
    <row r="2823" spans="1:14" ht="15.75" customHeight="1">
      <c r="A2823" s="139">
        <v>2018</v>
      </c>
      <c r="B2823" s="100" t="s">
        <v>188</v>
      </c>
      <c r="C2823" s="139" t="s">
        <v>4667</v>
      </c>
      <c r="D2823" s="139">
        <v>1011102</v>
      </c>
      <c r="E2823" s="139" t="s">
        <v>4668</v>
      </c>
      <c r="F2823" s="139">
        <v>34.157460999999998</v>
      </c>
      <c r="G2823" s="139">
        <v>-79.571355999999994</v>
      </c>
      <c r="H2823" s="139" t="s">
        <v>4669</v>
      </c>
      <c r="I2823" s="139" t="s">
        <v>4670</v>
      </c>
      <c r="J2823" s="139" t="s">
        <v>107</v>
      </c>
      <c r="K2823" s="139">
        <v>29506</v>
      </c>
      <c r="L2823" s="139" t="s">
        <v>4671</v>
      </c>
      <c r="M2823" s="139">
        <v>15</v>
      </c>
      <c r="N2823" s="139" t="s">
        <v>2062</v>
      </c>
    </row>
    <row r="2824" spans="1:14" ht="15.75" customHeight="1">
      <c r="A2824" s="139">
        <v>2018</v>
      </c>
      <c r="B2824" s="100" t="s">
        <v>188</v>
      </c>
      <c r="C2824" s="139" t="s">
        <v>4672</v>
      </c>
      <c r="D2824" s="139">
        <v>1002769</v>
      </c>
      <c r="E2824" s="139" t="s">
        <v>4673</v>
      </c>
      <c r="F2824" s="139">
        <v>32.459707000000002</v>
      </c>
      <c r="G2824" s="139">
        <v>-94.737374000000003</v>
      </c>
      <c r="H2824" s="139" t="s">
        <v>4674</v>
      </c>
      <c r="I2824" s="139" t="s">
        <v>4675</v>
      </c>
      <c r="J2824" s="139" t="s">
        <v>115</v>
      </c>
      <c r="K2824" s="139">
        <v>75601</v>
      </c>
      <c r="L2824" s="139" t="s">
        <v>4676</v>
      </c>
      <c r="M2824" s="139">
        <v>4</v>
      </c>
      <c r="N2824" s="139" t="s">
        <v>1054</v>
      </c>
    </row>
    <row r="2825" spans="1:14" ht="15.75" customHeight="1">
      <c r="A2825" s="139">
        <v>2018</v>
      </c>
      <c r="B2825" s="100" t="s">
        <v>188</v>
      </c>
      <c r="C2825" s="139" t="s">
        <v>4677</v>
      </c>
      <c r="D2825" s="139">
        <v>1001677</v>
      </c>
      <c r="E2825" s="139" t="s">
        <v>4678</v>
      </c>
      <c r="F2825" s="139">
        <v>40.483400000000003</v>
      </c>
      <c r="G2825" s="139">
        <v>-99.076899999999995</v>
      </c>
      <c r="H2825" s="139" t="s">
        <v>4679</v>
      </c>
      <c r="I2825" s="139" t="s">
        <v>4680</v>
      </c>
      <c r="J2825" s="139" t="s">
        <v>73</v>
      </c>
      <c r="K2825" s="139">
        <v>68959</v>
      </c>
      <c r="L2825" s="139" t="s">
        <v>4681</v>
      </c>
      <c r="M2825" s="139">
        <v>40</v>
      </c>
      <c r="N2825" s="139" t="s">
        <v>1127</v>
      </c>
    </row>
    <row r="2826" spans="1:14" ht="15.75" customHeight="1">
      <c r="A2826" s="139">
        <v>2018</v>
      </c>
      <c r="B2826" s="100" t="s">
        <v>188</v>
      </c>
      <c r="C2826" s="139" t="s">
        <v>4682</v>
      </c>
      <c r="D2826" s="139">
        <v>1003096</v>
      </c>
      <c r="E2826" s="139" t="s">
        <v>4683</v>
      </c>
      <c r="F2826" s="139">
        <v>41.023749000000002</v>
      </c>
      <c r="G2826" s="139">
        <v>-98.875110000000006</v>
      </c>
      <c r="H2826" s="139" t="s">
        <v>4684</v>
      </c>
      <c r="I2826" s="139" t="s">
        <v>4685</v>
      </c>
      <c r="J2826" s="139" t="s">
        <v>73</v>
      </c>
      <c r="K2826" s="139">
        <v>68869</v>
      </c>
      <c r="L2826" s="139" t="s">
        <v>4681</v>
      </c>
      <c r="M2826" s="139">
        <v>65</v>
      </c>
      <c r="N2826" s="139" t="s">
        <v>1127</v>
      </c>
    </row>
    <row r="2827" spans="1:14" ht="15.75" customHeight="1">
      <c r="A2827" s="139">
        <v>2018</v>
      </c>
      <c r="B2827" s="100" t="s">
        <v>188</v>
      </c>
      <c r="C2827" s="139" t="s">
        <v>4686</v>
      </c>
      <c r="D2827" s="139">
        <v>1007957</v>
      </c>
      <c r="E2827" s="139" t="s">
        <v>4687</v>
      </c>
      <c r="F2827" s="139">
        <v>40.012639999999998</v>
      </c>
      <c r="G2827" s="139">
        <v>-82.462810000000005</v>
      </c>
      <c r="H2827" s="139" t="s">
        <v>4688</v>
      </c>
      <c r="I2827" s="139" t="s">
        <v>4689</v>
      </c>
      <c r="J2827" s="139" t="s">
        <v>95</v>
      </c>
      <c r="K2827" s="139">
        <v>43056</v>
      </c>
      <c r="L2827" s="139" t="s">
        <v>4690</v>
      </c>
      <c r="M2827" s="139">
        <v>17</v>
      </c>
      <c r="N2827" s="139" t="s">
        <v>1054</v>
      </c>
    </row>
    <row r="2828" spans="1:14" ht="15.75" customHeight="1">
      <c r="A2828" s="139">
        <v>2018</v>
      </c>
      <c r="B2828" s="100" t="s">
        <v>188</v>
      </c>
      <c r="C2828" s="139" t="s">
        <v>4691</v>
      </c>
      <c r="D2828" s="139">
        <v>1003420</v>
      </c>
      <c r="E2828" s="139" t="s">
        <v>4692</v>
      </c>
      <c r="F2828" s="139">
        <v>33.274099999999997</v>
      </c>
      <c r="G2828" s="139">
        <v>-82.406400000000005</v>
      </c>
      <c r="H2828" s="139" t="s">
        <v>4693</v>
      </c>
      <c r="I2828" s="139" t="s">
        <v>1327</v>
      </c>
      <c r="J2828" s="139" t="s">
        <v>28</v>
      </c>
      <c r="K2828" s="139">
        <v>30833</v>
      </c>
      <c r="L2828" s="139" t="s">
        <v>4694</v>
      </c>
      <c r="M2828" s="139">
        <v>46</v>
      </c>
      <c r="N2828" s="139" t="s">
        <v>1054</v>
      </c>
    </row>
    <row r="2829" spans="1:14" ht="15.75" customHeight="1">
      <c r="A2829" s="139">
        <v>2018</v>
      </c>
      <c r="B2829" s="100" t="s">
        <v>188</v>
      </c>
      <c r="C2829" s="139" t="s">
        <v>4695</v>
      </c>
      <c r="D2829" s="139">
        <v>1005095</v>
      </c>
      <c r="E2829" s="139" t="s">
        <v>4696</v>
      </c>
      <c r="F2829" s="139">
        <v>29.620609999999999</v>
      </c>
      <c r="G2829" s="139">
        <v>-95.087140000000005</v>
      </c>
      <c r="H2829" s="139" t="s">
        <v>4364</v>
      </c>
      <c r="I2829" s="139" t="s">
        <v>1087</v>
      </c>
      <c r="J2829" s="139" t="s">
        <v>115</v>
      </c>
      <c r="K2829" s="139">
        <v>77507</v>
      </c>
      <c r="L2829" s="139" t="s">
        <v>4697</v>
      </c>
      <c r="M2829" s="139">
        <v>33</v>
      </c>
      <c r="N2829" s="139" t="s">
        <v>1054</v>
      </c>
    </row>
    <row r="2830" spans="1:14" ht="15.75" customHeight="1">
      <c r="A2830" s="139">
        <v>2018</v>
      </c>
      <c r="B2830" s="100" t="s">
        <v>188</v>
      </c>
      <c r="C2830" s="139" t="s">
        <v>4698</v>
      </c>
      <c r="D2830" s="139">
        <v>1002082</v>
      </c>
      <c r="E2830" s="139" t="s">
        <v>4699</v>
      </c>
      <c r="F2830" s="139">
        <v>38.289589999999997</v>
      </c>
      <c r="G2830" s="139">
        <v>-98.195220000000006</v>
      </c>
      <c r="H2830" s="139" t="s">
        <v>4700</v>
      </c>
      <c r="I2830" s="139" t="s">
        <v>4701</v>
      </c>
      <c r="J2830" s="139" t="s">
        <v>44</v>
      </c>
      <c r="K2830" s="139">
        <v>67554</v>
      </c>
      <c r="L2830" s="139" t="s">
        <v>4702</v>
      </c>
      <c r="M2830" s="139">
        <v>37</v>
      </c>
      <c r="N2830" s="139" t="s">
        <v>1383</v>
      </c>
    </row>
    <row r="2831" spans="1:14" ht="15.75" customHeight="1">
      <c r="A2831" s="139">
        <v>2018</v>
      </c>
      <c r="B2831" s="100" t="s">
        <v>188</v>
      </c>
      <c r="C2831" s="139" t="s">
        <v>4703</v>
      </c>
      <c r="D2831" s="139">
        <v>1003550</v>
      </c>
      <c r="E2831" s="139" t="s">
        <v>4704</v>
      </c>
      <c r="F2831" s="139">
        <v>39.199080000000002</v>
      </c>
      <c r="G2831" s="139">
        <v>-96.585939999999994</v>
      </c>
      <c r="H2831" s="139" t="s">
        <v>4705</v>
      </c>
      <c r="I2831" s="139" t="s">
        <v>3468</v>
      </c>
      <c r="J2831" s="139" t="s">
        <v>44</v>
      </c>
      <c r="K2831" s="139">
        <v>66506</v>
      </c>
      <c r="L2831" s="139" t="s">
        <v>4706</v>
      </c>
      <c r="M2831" s="139">
        <v>20</v>
      </c>
      <c r="N2831" s="139" t="s">
        <v>1054</v>
      </c>
    </row>
    <row r="2832" spans="1:14" ht="15.75" customHeight="1">
      <c r="A2832" s="139">
        <v>2018</v>
      </c>
      <c r="B2832" s="100" t="s">
        <v>188</v>
      </c>
      <c r="C2832" s="139" t="s">
        <v>4707</v>
      </c>
      <c r="D2832" s="139">
        <v>1004753</v>
      </c>
      <c r="E2832" s="139" t="s">
        <v>4708</v>
      </c>
      <c r="F2832" s="139">
        <v>32.696772000000003</v>
      </c>
      <c r="G2832" s="139">
        <v>-117.145403</v>
      </c>
      <c r="H2832" s="139" t="s">
        <v>4709</v>
      </c>
      <c r="I2832" s="139" t="s">
        <v>4710</v>
      </c>
      <c r="J2832" s="139" t="s">
        <v>15</v>
      </c>
      <c r="K2832" s="139">
        <v>92113</v>
      </c>
      <c r="L2832" s="139" t="s">
        <v>2586</v>
      </c>
      <c r="M2832" s="139">
        <v>53</v>
      </c>
      <c r="N2832" s="139" t="s">
        <v>1054</v>
      </c>
    </row>
    <row r="2833" spans="1:14" ht="15.75" customHeight="1">
      <c r="A2833" s="139">
        <v>2018</v>
      </c>
      <c r="B2833" s="100" t="s">
        <v>188</v>
      </c>
      <c r="C2833" s="139" t="s">
        <v>4711</v>
      </c>
      <c r="D2833" s="139">
        <v>1002211</v>
      </c>
      <c r="E2833" s="139" t="s">
        <v>4712</v>
      </c>
      <c r="F2833" s="139">
        <v>42.317076999999998</v>
      </c>
      <c r="G2833" s="139">
        <v>-85.148938999999999</v>
      </c>
      <c r="H2833" s="139" t="s">
        <v>4035</v>
      </c>
      <c r="I2833" s="139" t="s">
        <v>1381</v>
      </c>
      <c r="J2833" s="139" t="s">
        <v>61</v>
      </c>
      <c r="K2833" s="139">
        <v>49014</v>
      </c>
      <c r="L2833" s="139" t="s">
        <v>4713</v>
      </c>
      <c r="M2833" s="139">
        <v>12</v>
      </c>
      <c r="N2833" s="139" t="s">
        <v>1054</v>
      </c>
    </row>
    <row r="2834" spans="1:14" ht="15.75" customHeight="1">
      <c r="A2834" s="139">
        <v>2018</v>
      </c>
      <c r="B2834" s="100" t="s">
        <v>188</v>
      </c>
      <c r="C2834" s="139" t="s">
        <v>4714</v>
      </c>
      <c r="D2834" s="139">
        <v>1002215</v>
      </c>
      <c r="E2834" s="139" t="s">
        <v>4715</v>
      </c>
      <c r="F2834" s="139">
        <v>40.087899999999998</v>
      </c>
      <c r="G2834" s="139">
        <v>-76.384699999999995</v>
      </c>
      <c r="H2834" s="139" t="s">
        <v>1376</v>
      </c>
      <c r="I2834" s="139" t="s">
        <v>1484</v>
      </c>
      <c r="J2834" s="139" t="s">
        <v>103</v>
      </c>
      <c r="K2834" s="139">
        <v>17604</v>
      </c>
      <c r="L2834" s="139" t="s">
        <v>4713</v>
      </c>
      <c r="M2834" s="139">
        <v>19</v>
      </c>
      <c r="N2834" s="139" t="s">
        <v>1054</v>
      </c>
    </row>
    <row r="2835" spans="1:14" ht="15.75" customHeight="1">
      <c r="A2835" s="139">
        <v>2018</v>
      </c>
      <c r="B2835" s="100" t="s">
        <v>188</v>
      </c>
      <c r="C2835" s="139" t="s">
        <v>4716</v>
      </c>
      <c r="D2835" s="139">
        <v>1002213</v>
      </c>
      <c r="E2835" s="139" t="s">
        <v>4717</v>
      </c>
      <c r="F2835" s="139">
        <v>41.219670000000001</v>
      </c>
      <c r="G2835" s="139">
        <v>-96.062520000000006</v>
      </c>
      <c r="H2835" s="139" t="s">
        <v>3281</v>
      </c>
      <c r="I2835" s="139" t="s">
        <v>4718</v>
      </c>
      <c r="J2835" s="139" t="s">
        <v>73</v>
      </c>
      <c r="K2835" s="139">
        <v>68127</v>
      </c>
      <c r="L2835" s="139" t="s">
        <v>4713</v>
      </c>
      <c r="M2835" s="139">
        <v>19</v>
      </c>
      <c r="N2835" s="139" t="s">
        <v>1054</v>
      </c>
    </row>
    <row r="2836" spans="1:14" ht="15.75" customHeight="1">
      <c r="A2836" s="139">
        <v>2018</v>
      </c>
      <c r="B2836" s="100" t="s">
        <v>188</v>
      </c>
      <c r="C2836" s="139" t="s">
        <v>4719</v>
      </c>
      <c r="D2836" s="139">
        <v>1002258</v>
      </c>
      <c r="E2836" s="139" t="s">
        <v>4720</v>
      </c>
      <c r="F2836" s="139">
        <v>35.095019999999998</v>
      </c>
      <c r="G2836" s="139">
        <v>-89.990889999999993</v>
      </c>
      <c r="H2836" s="139" t="s">
        <v>2642</v>
      </c>
      <c r="I2836" s="139" t="s">
        <v>1470</v>
      </c>
      <c r="J2836" s="139" t="s">
        <v>113</v>
      </c>
      <c r="K2836" s="139">
        <v>38114</v>
      </c>
      <c r="L2836" s="139" t="s">
        <v>4713</v>
      </c>
      <c r="M2836" s="139">
        <v>14</v>
      </c>
      <c r="N2836" s="139" t="s">
        <v>1054</v>
      </c>
    </row>
    <row r="2837" spans="1:14" ht="15.75" customHeight="1">
      <c r="A2837" s="139">
        <v>2018</v>
      </c>
      <c r="B2837" s="100" t="s">
        <v>188</v>
      </c>
      <c r="C2837" s="139" t="s">
        <v>4721</v>
      </c>
      <c r="D2837" s="139">
        <v>1006759</v>
      </c>
      <c r="E2837" s="139" t="s">
        <v>4722</v>
      </c>
      <c r="F2837" s="139">
        <v>41.13</v>
      </c>
      <c r="G2837" s="139">
        <v>-81.34</v>
      </c>
      <c r="H2837" s="139" t="s">
        <v>4723</v>
      </c>
      <c r="I2837" s="139" t="s">
        <v>2269</v>
      </c>
      <c r="J2837" s="139" t="s">
        <v>95</v>
      </c>
      <c r="K2837" s="139">
        <v>44242</v>
      </c>
      <c r="L2837" s="139" t="s">
        <v>4724</v>
      </c>
      <c r="M2837" s="139">
        <v>29</v>
      </c>
      <c r="N2837" s="139" t="s">
        <v>1054</v>
      </c>
    </row>
    <row r="2838" spans="1:14" ht="15.75" customHeight="1">
      <c r="A2838" s="139">
        <v>2018</v>
      </c>
      <c r="B2838" s="100" t="s">
        <v>188</v>
      </c>
      <c r="C2838" s="139" t="s">
        <v>4725</v>
      </c>
      <c r="D2838" s="139">
        <v>1005297</v>
      </c>
      <c r="F2838" s="139">
        <v>37.576799999999999</v>
      </c>
      <c r="G2838" s="139">
        <v>-81.570099999999996</v>
      </c>
      <c r="H2838" s="139" t="s">
        <v>4726</v>
      </c>
      <c r="I2838" s="139" t="s">
        <v>4727</v>
      </c>
      <c r="J2838" s="139" t="s">
        <v>129</v>
      </c>
      <c r="K2838" s="139">
        <v>24874</v>
      </c>
      <c r="L2838" s="139" t="s">
        <v>4728</v>
      </c>
      <c r="M2838" s="139">
        <v>63</v>
      </c>
      <c r="N2838" s="139" t="s">
        <v>1054</v>
      </c>
    </row>
    <row r="2839" spans="1:14" ht="15.75" customHeight="1">
      <c r="A2839" s="139">
        <v>2018</v>
      </c>
      <c r="B2839" s="100" t="s">
        <v>188</v>
      </c>
      <c r="C2839" s="139" t="s">
        <v>4729</v>
      </c>
      <c r="D2839" s="139">
        <v>1004267</v>
      </c>
      <c r="E2839" s="139" t="s">
        <v>4730</v>
      </c>
      <c r="F2839" s="139">
        <v>35.295278000000003</v>
      </c>
      <c r="G2839" s="139">
        <v>-118.921111</v>
      </c>
      <c r="H2839" s="139" t="s">
        <v>3578</v>
      </c>
      <c r="I2839" s="139" t="s">
        <v>3579</v>
      </c>
      <c r="J2839" s="139" t="s">
        <v>15</v>
      </c>
      <c r="K2839" s="139">
        <v>93307</v>
      </c>
      <c r="L2839" s="139" t="s">
        <v>4731</v>
      </c>
      <c r="M2839" s="139">
        <v>368</v>
      </c>
      <c r="N2839" s="139" t="s">
        <v>1306</v>
      </c>
    </row>
    <row r="2840" spans="1:14" ht="15.75" customHeight="1">
      <c r="A2840" s="139">
        <v>2018</v>
      </c>
      <c r="B2840" s="100" t="s">
        <v>188</v>
      </c>
      <c r="C2840" s="139" t="s">
        <v>4732</v>
      </c>
      <c r="D2840" s="139">
        <v>1007806</v>
      </c>
      <c r="E2840" s="139" t="s">
        <v>4733</v>
      </c>
      <c r="F2840" s="139">
        <v>42.955449999999999</v>
      </c>
      <c r="G2840" s="139">
        <v>-74.382800000000003</v>
      </c>
      <c r="H2840" s="139" t="s">
        <v>4734</v>
      </c>
      <c r="I2840" s="139" t="s">
        <v>1466</v>
      </c>
      <c r="J2840" s="139" t="s">
        <v>87</v>
      </c>
      <c r="K2840" s="139">
        <v>12068</v>
      </c>
      <c r="L2840" s="139" t="s">
        <v>4735</v>
      </c>
      <c r="M2840" s="139">
        <v>14</v>
      </c>
      <c r="N2840" s="139" t="s">
        <v>1054</v>
      </c>
    </row>
    <row r="2841" spans="1:14" ht="15.75" customHeight="1">
      <c r="A2841" s="139">
        <v>2018</v>
      </c>
      <c r="B2841" s="100" t="s">
        <v>188</v>
      </c>
      <c r="C2841" s="139" t="s">
        <v>4736</v>
      </c>
      <c r="D2841" s="139">
        <v>1002011</v>
      </c>
      <c r="E2841" s="139" t="s">
        <v>4737</v>
      </c>
      <c r="F2841" s="139">
        <v>33.416150999999999</v>
      </c>
      <c r="G2841" s="139">
        <v>-81.896431000000007</v>
      </c>
      <c r="H2841" s="139" t="s">
        <v>4738</v>
      </c>
      <c r="I2841" s="139" t="s">
        <v>2149</v>
      </c>
      <c r="J2841" s="139" t="s">
        <v>107</v>
      </c>
      <c r="K2841" s="139">
        <v>29842</v>
      </c>
      <c r="L2841" s="139" t="s">
        <v>4739</v>
      </c>
      <c r="M2841" s="139">
        <v>139</v>
      </c>
      <c r="N2841" s="139" t="s">
        <v>1054</v>
      </c>
    </row>
    <row r="2842" spans="1:14" ht="15.75" customHeight="1">
      <c r="A2842" s="139">
        <v>2018</v>
      </c>
      <c r="B2842" s="100" t="s">
        <v>188</v>
      </c>
      <c r="C2842" s="139" t="s">
        <v>4740</v>
      </c>
      <c r="D2842" s="139">
        <v>1000869</v>
      </c>
      <c r="E2842" s="139" t="s">
        <v>4741</v>
      </c>
      <c r="F2842" s="139">
        <v>39.843899999999998</v>
      </c>
      <c r="G2842" s="139">
        <v>-75.357500000000002</v>
      </c>
      <c r="H2842" s="139" t="s">
        <v>4742</v>
      </c>
      <c r="I2842" s="139" t="s">
        <v>4743</v>
      </c>
      <c r="J2842" s="139" t="s">
        <v>103</v>
      </c>
      <c r="K2842" s="139">
        <v>19013</v>
      </c>
      <c r="L2842" s="139" t="s">
        <v>4739</v>
      </c>
      <c r="M2842" s="139">
        <v>699</v>
      </c>
      <c r="N2842" s="139" t="s">
        <v>1054</v>
      </c>
    </row>
    <row r="2843" spans="1:14" ht="15.75" customHeight="1">
      <c r="A2843" s="139">
        <v>2018</v>
      </c>
      <c r="B2843" s="100" t="s">
        <v>188</v>
      </c>
      <c r="C2843" s="139" t="s">
        <v>4744</v>
      </c>
      <c r="D2843" s="139">
        <v>1002185</v>
      </c>
      <c r="E2843" s="139" t="s">
        <v>4745</v>
      </c>
      <c r="F2843" s="139">
        <v>33.859639999999999</v>
      </c>
      <c r="G2843" s="139">
        <v>-117.89691999999999</v>
      </c>
      <c r="H2843" s="139" t="s">
        <v>4746</v>
      </c>
      <c r="I2843" s="139" t="s">
        <v>3373</v>
      </c>
      <c r="J2843" s="139" t="s">
        <v>15</v>
      </c>
      <c r="K2843" s="139">
        <v>92831</v>
      </c>
      <c r="L2843" s="139" t="s">
        <v>4739</v>
      </c>
      <c r="M2843" s="139">
        <v>36</v>
      </c>
      <c r="N2843" s="139" t="s">
        <v>1054</v>
      </c>
    </row>
    <row r="2844" spans="1:14" ht="15.75" customHeight="1">
      <c r="A2844" s="139">
        <v>2018</v>
      </c>
      <c r="B2844" s="100" t="s">
        <v>188</v>
      </c>
      <c r="C2844" s="139" t="s">
        <v>4747</v>
      </c>
      <c r="D2844" s="139">
        <v>1002013</v>
      </c>
      <c r="E2844" s="139" t="s">
        <v>4748</v>
      </c>
      <c r="F2844" s="139">
        <v>45.104649999999999</v>
      </c>
      <c r="G2844" s="139">
        <v>-87.650049999999993</v>
      </c>
      <c r="H2844" s="139" t="s">
        <v>4749</v>
      </c>
      <c r="I2844" s="139" t="s">
        <v>4750</v>
      </c>
      <c r="J2844" s="139" t="s">
        <v>132</v>
      </c>
      <c r="K2844" s="139">
        <v>54143</v>
      </c>
      <c r="L2844" s="139" t="s">
        <v>4739</v>
      </c>
      <c r="M2844" s="139">
        <v>24</v>
      </c>
      <c r="N2844" s="139" t="s">
        <v>1054</v>
      </c>
    </row>
    <row r="2845" spans="1:14" ht="15.75" customHeight="1">
      <c r="A2845" s="139">
        <v>2018</v>
      </c>
      <c r="B2845" s="100" t="s">
        <v>188</v>
      </c>
      <c r="C2845" s="139" t="s">
        <v>4751</v>
      </c>
      <c r="D2845" s="139">
        <v>1006061</v>
      </c>
      <c r="E2845" s="139" t="s">
        <v>4752</v>
      </c>
      <c r="F2845" s="139">
        <v>37.822560000000003</v>
      </c>
      <c r="G2845" s="139">
        <v>-87.304490000000001</v>
      </c>
      <c r="H2845" s="139" t="s">
        <v>4753</v>
      </c>
      <c r="I2845" s="139" t="s">
        <v>3805</v>
      </c>
      <c r="J2845" s="139" t="s">
        <v>47</v>
      </c>
      <c r="K2845" s="139">
        <v>42301</v>
      </c>
      <c r="L2845" s="139" t="s">
        <v>4739</v>
      </c>
      <c r="M2845" s="139">
        <v>50</v>
      </c>
      <c r="N2845" s="139" t="s">
        <v>1054</v>
      </c>
    </row>
    <row r="2846" spans="1:14" ht="15.75" customHeight="1">
      <c r="A2846" s="139">
        <v>2018</v>
      </c>
      <c r="B2846" s="100" t="s">
        <v>188</v>
      </c>
      <c r="C2846" s="139" t="s">
        <v>4754</v>
      </c>
      <c r="D2846" s="139">
        <v>1006052</v>
      </c>
      <c r="E2846" s="139" t="s">
        <v>4755</v>
      </c>
      <c r="F2846" s="139">
        <v>35.966943999999998</v>
      </c>
      <c r="G2846" s="139">
        <v>-95.9285</v>
      </c>
      <c r="H2846" s="139" t="s">
        <v>4756</v>
      </c>
      <c r="I2846" s="139" t="s">
        <v>4151</v>
      </c>
      <c r="J2846" s="139" t="s">
        <v>98</v>
      </c>
      <c r="K2846" s="139">
        <v>74037</v>
      </c>
      <c r="L2846" s="139" t="s">
        <v>4739</v>
      </c>
      <c r="M2846" s="139">
        <v>60</v>
      </c>
      <c r="N2846" s="139" t="s">
        <v>1054</v>
      </c>
    </row>
    <row r="2847" spans="1:14" ht="15.75" customHeight="1">
      <c r="A2847" s="139">
        <v>2018</v>
      </c>
      <c r="B2847" s="100" t="s">
        <v>188</v>
      </c>
      <c r="C2847" s="139" t="s">
        <v>4757</v>
      </c>
      <c r="D2847" s="139">
        <v>1002179</v>
      </c>
      <c r="E2847" s="139" t="s">
        <v>4758</v>
      </c>
      <c r="F2847" s="139">
        <v>35.77167</v>
      </c>
      <c r="G2847" s="139">
        <v>-84.330650000000006</v>
      </c>
      <c r="H2847" s="139" t="s">
        <v>4759</v>
      </c>
      <c r="I2847" s="139" t="s">
        <v>4760</v>
      </c>
      <c r="J2847" s="139" t="s">
        <v>113</v>
      </c>
      <c r="K2847" s="139">
        <v>37774</v>
      </c>
      <c r="L2847" s="139" t="s">
        <v>4739</v>
      </c>
      <c r="M2847" s="139">
        <v>46</v>
      </c>
      <c r="N2847" s="139" t="s">
        <v>1054</v>
      </c>
    </row>
    <row r="2848" spans="1:14" ht="15.75" customHeight="1">
      <c r="A2848" s="139">
        <v>2018</v>
      </c>
      <c r="B2848" s="100" t="s">
        <v>188</v>
      </c>
      <c r="C2848" s="139" t="s">
        <v>4761</v>
      </c>
      <c r="D2848" s="139">
        <v>1002187</v>
      </c>
      <c r="E2848" s="139" t="s">
        <v>4762</v>
      </c>
      <c r="F2848" s="139">
        <v>30.736194000000001</v>
      </c>
      <c r="G2848" s="139">
        <v>-88.048535000000001</v>
      </c>
      <c r="H2848" s="139" t="s">
        <v>4763</v>
      </c>
      <c r="I2848" s="139" t="s">
        <v>1318</v>
      </c>
      <c r="J2848" s="139" t="s">
        <v>3</v>
      </c>
      <c r="K2848" s="139">
        <v>36610</v>
      </c>
      <c r="L2848" s="139" t="s">
        <v>4739</v>
      </c>
      <c r="M2848" s="139">
        <v>30</v>
      </c>
      <c r="N2848" s="139" t="s">
        <v>1054</v>
      </c>
    </row>
    <row r="2849" spans="1:14" ht="15.75" customHeight="1">
      <c r="A2849" s="139">
        <v>2018</v>
      </c>
      <c r="B2849" s="100" t="s">
        <v>188</v>
      </c>
      <c r="C2849" s="139" t="s">
        <v>4764</v>
      </c>
      <c r="D2849" s="139">
        <v>1006065</v>
      </c>
      <c r="E2849" s="139" t="s">
        <v>4765</v>
      </c>
      <c r="F2849" s="139">
        <v>41.556699999999999</v>
      </c>
      <c r="G2849" s="139">
        <v>-73.410200000000003</v>
      </c>
      <c r="H2849" s="139" t="s">
        <v>4766</v>
      </c>
      <c r="I2849" s="139" t="s">
        <v>4767</v>
      </c>
      <c r="J2849" s="139" t="s">
        <v>20</v>
      </c>
      <c r="K2849" s="139">
        <v>6776</v>
      </c>
      <c r="L2849" s="139" t="s">
        <v>4739</v>
      </c>
      <c r="M2849" s="139">
        <v>83</v>
      </c>
      <c r="N2849" s="139" t="s">
        <v>1054</v>
      </c>
    </row>
    <row r="2850" spans="1:14" ht="15.75" customHeight="1">
      <c r="A2850" s="139">
        <v>2018</v>
      </c>
      <c r="B2850" s="100" t="s">
        <v>188</v>
      </c>
      <c r="C2850" s="139" t="s">
        <v>4768</v>
      </c>
      <c r="D2850" s="139">
        <v>1007971</v>
      </c>
      <c r="E2850" s="139" t="s">
        <v>4769</v>
      </c>
      <c r="F2850" s="139">
        <v>32.604571</v>
      </c>
      <c r="G2850" s="139">
        <v>-81.740261000000004</v>
      </c>
      <c r="H2850" s="139" t="s">
        <v>4770</v>
      </c>
      <c r="I2850" s="139" t="s">
        <v>4771</v>
      </c>
      <c r="J2850" s="139" t="s">
        <v>28</v>
      </c>
      <c r="K2850" s="139">
        <v>30467</v>
      </c>
      <c r="L2850" s="139" t="s">
        <v>4772</v>
      </c>
      <c r="M2850" s="139">
        <v>22</v>
      </c>
      <c r="N2850" s="139" t="s">
        <v>1054</v>
      </c>
    </row>
    <row r="2851" spans="1:14" ht="15.75" customHeight="1">
      <c r="A2851" s="139">
        <v>2018</v>
      </c>
      <c r="B2851" s="100" t="s">
        <v>188</v>
      </c>
      <c r="C2851" s="139" t="s">
        <v>4773</v>
      </c>
      <c r="D2851" s="139">
        <v>1005919</v>
      </c>
      <c r="E2851" s="139" t="s">
        <v>4774</v>
      </c>
      <c r="F2851" s="139">
        <v>32.836519000000003</v>
      </c>
      <c r="G2851" s="139">
        <v>-85.215733</v>
      </c>
      <c r="H2851" s="139" t="s">
        <v>4775</v>
      </c>
      <c r="I2851" s="139" t="s">
        <v>2872</v>
      </c>
      <c r="J2851" s="139" t="s">
        <v>3</v>
      </c>
      <c r="K2851" s="139">
        <v>36863</v>
      </c>
      <c r="L2851" s="139" t="s">
        <v>4776</v>
      </c>
      <c r="M2851" s="139">
        <v>42</v>
      </c>
      <c r="N2851" s="139" t="s">
        <v>1050</v>
      </c>
    </row>
    <row r="2852" spans="1:14" ht="15.75" customHeight="1">
      <c r="A2852" s="139">
        <v>2018</v>
      </c>
      <c r="B2852" s="100" t="s">
        <v>188</v>
      </c>
      <c r="C2852" s="139" t="s">
        <v>4777</v>
      </c>
      <c r="D2852" s="139">
        <v>1002636</v>
      </c>
      <c r="E2852" s="139" t="s">
        <v>4778</v>
      </c>
      <c r="F2852" s="139">
        <v>39.534286999999999</v>
      </c>
      <c r="G2852" s="139">
        <v>-85.771834999999996</v>
      </c>
      <c r="H2852" s="139" t="s">
        <v>4779</v>
      </c>
      <c r="I2852" s="139" t="s">
        <v>1470</v>
      </c>
      <c r="J2852" s="139" t="s">
        <v>39</v>
      </c>
      <c r="K2852" s="139">
        <v>46176</v>
      </c>
      <c r="L2852" s="139" t="s">
        <v>4776</v>
      </c>
      <c r="M2852" s="139">
        <v>35</v>
      </c>
      <c r="N2852" s="139" t="s">
        <v>1050</v>
      </c>
    </row>
    <row r="2853" spans="1:14" ht="15.75" customHeight="1">
      <c r="A2853" s="139">
        <v>2018</v>
      </c>
      <c r="B2853" s="100" t="s">
        <v>188</v>
      </c>
      <c r="C2853" s="139" t="s">
        <v>4780</v>
      </c>
      <c r="D2853" s="139">
        <v>1006018</v>
      </c>
      <c r="E2853" s="139" t="s">
        <v>4781</v>
      </c>
      <c r="F2853" s="139">
        <v>44.033053000000002</v>
      </c>
      <c r="G2853" s="139">
        <v>-116.957188</v>
      </c>
      <c r="H2853" s="139" t="s">
        <v>4782</v>
      </c>
      <c r="I2853" s="139" t="s">
        <v>3202</v>
      </c>
      <c r="J2853" s="139" t="s">
        <v>100</v>
      </c>
      <c r="K2853" s="139">
        <v>97914</v>
      </c>
      <c r="L2853" s="139" t="s">
        <v>4783</v>
      </c>
      <c r="M2853" s="139">
        <v>27</v>
      </c>
      <c r="N2853" s="139" t="s">
        <v>1054</v>
      </c>
    </row>
    <row r="2854" spans="1:14" ht="15.75" customHeight="1">
      <c r="A2854" s="139">
        <v>2018</v>
      </c>
      <c r="B2854" s="100" t="s">
        <v>188</v>
      </c>
      <c r="C2854" s="139" t="s">
        <v>4784</v>
      </c>
      <c r="D2854" s="139">
        <v>1000032</v>
      </c>
      <c r="E2854" s="139" t="s">
        <v>4785</v>
      </c>
      <c r="F2854" s="139">
        <v>39.281072000000002</v>
      </c>
      <c r="G2854" s="139">
        <v>-81.637900999999999</v>
      </c>
      <c r="H2854" s="139" t="s">
        <v>4786</v>
      </c>
      <c r="I2854" s="139" t="s">
        <v>1067</v>
      </c>
      <c r="J2854" s="139" t="s">
        <v>95</v>
      </c>
      <c r="K2854" s="139">
        <v>45714</v>
      </c>
      <c r="L2854" s="139" t="s">
        <v>4787</v>
      </c>
      <c r="M2854" s="139">
        <v>142</v>
      </c>
      <c r="N2854" s="139" t="s">
        <v>1054</v>
      </c>
    </row>
    <row r="2855" spans="1:14" ht="15.75" customHeight="1">
      <c r="A2855" s="139">
        <v>2018</v>
      </c>
      <c r="B2855" s="100" t="s">
        <v>188</v>
      </c>
      <c r="C2855" s="139" t="s">
        <v>4788</v>
      </c>
      <c r="D2855" s="139">
        <v>1011252</v>
      </c>
      <c r="E2855" s="139" t="s">
        <v>4789</v>
      </c>
      <c r="F2855" s="139">
        <v>35.183669999999999</v>
      </c>
      <c r="G2855" s="139">
        <v>-90.044120000000007</v>
      </c>
      <c r="H2855" s="139" t="s">
        <v>4790</v>
      </c>
      <c r="I2855" s="139" t="s">
        <v>2066</v>
      </c>
      <c r="J2855" s="139" t="s">
        <v>113</v>
      </c>
      <c r="K2855" s="139">
        <v>38107</v>
      </c>
      <c r="L2855" s="139" t="s">
        <v>4791</v>
      </c>
      <c r="M2855" s="139">
        <v>38</v>
      </c>
      <c r="N2855" s="139" t="s">
        <v>1054</v>
      </c>
    </row>
    <row r="2856" spans="1:14" ht="15.75" customHeight="1">
      <c r="A2856" s="139">
        <v>2018</v>
      </c>
      <c r="B2856" s="100" t="s">
        <v>188</v>
      </c>
      <c r="C2856" s="139" t="s">
        <v>4792</v>
      </c>
      <c r="D2856" s="139">
        <v>1003449</v>
      </c>
      <c r="E2856" s="139" t="s">
        <v>4793</v>
      </c>
      <c r="F2856" s="139">
        <v>32.700760000000002</v>
      </c>
      <c r="G2856" s="139">
        <v>-83.554739999999995</v>
      </c>
      <c r="H2856" s="139" t="s">
        <v>3591</v>
      </c>
      <c r="I2856" s="139" t="s">
        <v>4794</v>
      </c>
      <c r="J2856" s="139" t="s">
        <v>28</v>
      </c>
      <c r="K2856" s="139">
        <v>31217</v>
      </c>
      <c r="L2856" s="139" t="s">
        <v>4694</v>
      </c>
      <c r="M2856" s="139">
        <v>14</v>
      </c>
      <c r="N2856" s="139" t="s">
        <v>1054</v>
      </c>
    </row>
    <row r="2857" spans="1:14" ht="15.75" customHeight="1">
      <c r="A2857" s="139">
        <v>2018</v>
      </c>
      <c r="B2857" s="100" t="s">
        <v>188</v>
      </c>
      <c r="C2857" s="139" t="s">
        <v>4795</v>
      </c>
      <c r="D2857" s="139">
        <v>1002056</v>
      </c>
      <c r="E2857" s="139" t="s">
        <v>4796</v>
      </c>
      <c r="F2857" s="139">
        <v>47.687074000000003</v>
      </c>
      <c r="G2857" s="139">
        <v>-117.212673</v>
      </c>
      <c r="H2857" s="139" t="s">
        <v>4797</v>
      </c>
      <c r="I2857" s="139" t="s">
        <v>3772</v>
      </c>
      <c r="J2857" s="139" t="s">
        <v>126</v>
      </c>
      <c r="K2857" s="139">
        <v>99216</v>
      </c>
      <c r="L2857" s="139" t="s">
        <v>4690</v>
      </c>
      <c r="M2857" s="139">
        <v>73</v>
      </c>
      <c r="N2857" s="139" t="s">
        <v>1054</v>
      </c>
    </row>
    <row r="2858" spans="1:14" ht="15.75" customHeight="1">
      <c r="A2858" s="139">
        <v>2018</v>
      </c>
      <c r="B2858" s="100" t="s">
        <v>188</v>
      </c>
      <c r="C2858" s="139" t="s">
        <v>4798</v>
      </c>
      <c r="D2858" s="139">
        <v>1000426</v>
      </c>
      <c r="E2858" s="139" t="s">
        <v>4799</v>
      </c>
      <c r="F2858" s="139">
        <v>32.8994</v>
      </c>
      <c r="G2858" s="139">
        <v>-79.969399999999993</v>
      </c>
      <c r="H2858" s="139" t="s">
        <v>4636</v>
      </c>
      <c r="I2858" s="139" t="s">
        <v>4800</v>
      </c>
      <c r="J2858" s="139" t="s">
        <v>107</v>
      </c>
      <c r="K2858" s="139">
        <v>29423</v>
      </c>
      <c r="L2858" s="139" t="s">
        <v>4801</v>
      </c>
      <c r="M2858" s="139">
        <v>8414</v>
      </c>
      <c r="N2858" s="139" t="s">
        <v>1253</v>
      </c>
    </row>
    <row r="2859" spans="1:14" ht="15.75" customHeight="1">
      <c r="A2859" s="139">
        <v>2018</v>
      </c>
      <c r="B2859" s="100" t="s">
        <v>188</v>
      </c>
      <c r="C2859" s="139" t="s">
        <v>4802</v>
      </c>
      <c r="D2859" s="139">
        <v>1010759</v>
      </c>
      <c r="E2859" s="139" t="s">
        <v>4803</v>
      </c>
      <c r="F2859" s="139">
        <v>35.019210000000001</v>
      </c>
      <c r="G2859" s="139">
        <v>-81.780540000000002</v>
      </c>
      <c r="H2859" s="139" t="s">
        <v>4804</v>
      </c>
      <c r="I2859" s="139" t="s">
        <v>4805</v>
      </c>
      <c r="J2859" s="139" t="s">
        <v>107</v>
      </c>
      <c r="K2859" s="139">
        <v>29330</v>
      </c>
      <c r="L2859" s="139" t="s">
        <v>4801</v>
      </c>
      <c r="M2859" s="139">
        <v>34</v>
      </c>
      <c r="N2859" s="139" t="s">
        <v>1054</v>
      </c>
    </row>
    <row r="2860" spans="1:14" ht="15.75" customHeight="1">
      <c r="A2860" s="139">
        <v>2018</v>
      </c>
      <c r="B2860" s="100" t="s">
        <v>188</v>
      </c>
      <c r="C2860" s="139" t="s">
        <v>4806</v>
      </c>
      <c r="D2860" s="139">
        <v>1000166</v>
      </c>
      <c r="E2860" s="139" t="s">
        <v>4807</v>
      </c>
      <c r="F2860" s="139">
        <v>36.476900000000001</v>
      </c>
      <c r="G2860" s="139">
        <v>-77.641400000000004</v>
      </c>
      <c r="H2860" s="139" t="s">
        <v>4808</v>
      </c>
      <c r="I2860" s="139" t="s">
        <v>4809</v>
      </c>
      <c r="J2860" s="139" t="s">
        <v>89</v>
      </c>
      <c r="K2860" s="139">
        <v>27870</v>
      </c>
      <c r="L2860" s="139" t="s">
        <v>4801</v>
      </c>
      <c r="M2860" s="139">
        <v>3121</v>
      </c>
      <c r="N2860" s="139" t="s">
        <v>1253</v>
      </c>
    </row>
    <row r="2861" spans="1:14" ht="15.75" customHeight="1">
      <c r="A2861" s="139">
        <v>2018</v>
      </c>
      <c r="B2861" s="100" t="s">
        <v>188</v>
      </c>
      <c r="C2861" s="139" t="s">
        <v>4810</v>
      </c>
      <c r="D2861" s="139">
        <v>1005234</v>
      </c>
      <c r="E2861" s="139" t="s">
        <v>4811</v>
      </c>
      <c r="F2861" s="139">
        <v>40.547170000000001</v>
      </c>
      <c r="G2861" s="139">
        <v>-112.00315999999999</v>
      </c>
      <c r="H2861" s="139" t="s">
        <v>4812</v>
      </c>
      <c r="I2861" s="139" t="s">
        <v>1555</v>
      </c>
      <c r="J2861" s="139" t="s">
        <v>118</v>
      </c>
      <c r="K2861" s="139">
        <v>84095</v>
      </c>
      <c r="L2861" s="139" t="s">
        <v>4813</v>
      </c>
      <c r="M2861" s="139">
        <v>106</v>
      </c>
      <c r="N2861" s="139" t="s">
        <v>1160</v>
      </c>
    </row>
    <row r="2862" spans="1:14" ht="15.75" customHeight="1">
      <c r="A2862" s="139">
        <v>2018</v>
      </c>
      <c r="B2862" s="100" t="s">
        <v>188</v>
      </c>
      <c r="C2862" s="139" t="s">
        <v>4814</v>
      </c>
      <c r="D2862" s="139">
        <v>1011199</v>
      </c>
      <c r="E2862" s="139" t="s">
        <v>4815</v>
      </c>
      <c r="F2862" s="139">
        <v>32.915900000000001</v>
      </c>
      <c r="G2862" s="139">
        <v>-85.117609999999999</v>
      </c>
      <c r="H2862" s="139" t="s">
        <v>4816</v>
      </c>
      <c r="I2862" s="139" t="s">
        <v>4817</v>
      </c>
      <c r="J2862" s="139" t="s">
        <v>28</v>
      </c>
      <c r="K2862" s="139">
        <v>31833</v>
      </c>
      <c r="L2862" s="139" t="s">
        <v>4818</v>
      </c>
      <c r="M2862" s="139">
        <v>12</v>
      </c>
      <c r="N2862" s="139" t="s">
        <v>3326</v>
      </c>
    </row>
    <row r="2863" spans="1:14" ht="15.75" customHeight="1">
      <c r="A2863" s="139">
        <v>2018</v>
      </c>
      <c r="B2863" s="100" t="s">
        <v>188</v>
      </c>
      <c r="C2863" s="139" t="s">
        <v>4819</v>
      </c>
      <c r="D2863" s="139">
        <v>1013316</v>
      </c>
      <c r="E2863" s="139" t="s">
        <v>4820</v>
      </c>
      <c r="F2863" s="139">
        <v>30.362514000000001</v>
      </c>
      <c r="G2863" s="139">
        <v>-83.105986999999999</v>
      </c>
      <c r="H2863" s="139" t="s">
        <v>4821</v>
      </c>
      <c r="I2863" s="139" t="s">
        <v>4822</v>
      </c>
      <c r="J2863" s="139" t="s">
        <v>26</v>
      </c>
      <c r="K2863" s="139">
        <v>32060</v>
      </c>
      <c r="L2863" s="139" t="s">
        <v>4823</v>
      </c>
      <c r="M2863" s="139">
        <v>18</v>
      </c>
      <c r="N2863" s="139" t="s">
        <v>1054</v>
      </c>
    </row>
    <row r="2864" spans="1:14" ht="15.75" customHeight="1">
      <c r="A2864" s="139">
        <v>2018</v>
      </c>
      <c r="B2864" s="100" t="s">
        <v>188</v>
      </c>
      <c r="C2864" s="139" t="s">
        <v>4824</v>
      </c>
      <c r="D2864" s="139">
        <v>1013394</v>
      </c>
      <c r="E2864" s="139" t="s">
        <v>4825</v>
      </c>
      <c r="F2864" s="139">
        <v>39.405942000000003</v>
      </c>
      <c r="G2864" s="139">
        <v>-78.022762</v>
      </c>
      <c r="H2864" s="139" t="s">
        <v>4826</v>
      </c>
      <c r="I2864" s="139" t="s">
        <v>2739</v>
      </c>
      <c r="J2864" s="139" t="s">
        <v>129</v>
      </c>
      <c r="K2864" s="139">
        <v>25428</v>
      </c>
      <c r="M2864" s="139">
        <v>18</v>
      </c>
      <c r="N2864" s="139" t="s">
        <v>1050</v>
      </c>
    </row>
    <row r="2865" spans="1:14" ht="15.75" customHeight="1">
      <c r="A2865" s="139">
        <v>2018</v>
      </c>
      <c r="B2865" s="100" t="s">
        <v>188</v>
      </c>
      <c r="C2865" s="139" t="s">
        <v>4827</v>
      </c>
      <c r="D2865" s="139">
        <v>1004632</v>
      </c>
      <c r="E2865" s="139" t="s">
        <v>4828</v>
      </c>
      <c r="F2865" s="139">
        <v>43.737499999999997</v>
      </c>
      <c r="G2865" s="139">
        <v>-87.763889000000006</v>
      </c>
      <c r="H2865" s="139" t="s">
        <v>4829</v>
      </c>
      <c r="I2865" s="139" t="s">
        <v>4830</v>
      </c>
      <c r="J2865" s="139" t="s">
        <v>132</v>
      </c>
      <c r="K2865" s="139">
        <v>53044</v>
      </c>
      <c r="L2865" s="139" t="s">
        <v>4831</v>
      </c>
      <c r="M2865" s="139">
        <v>38</v>
      </c>
      <c r="N2865" s="139" t="s">
        <v>4832</v>
      </c>
    </row>
    <row r="2866" spans="1:14" ht="15.75" customHeight="1">
      <c r="A2866" s="139">
        <v>2018</v>
      </c>
      <c r="B2866" s="100" t="s">
        <v>188</v>
      </c>
      <c r="C2866" s="139" t="s">
        <v>4833</v>
      </c>
      <c r="D2866" s="139">
        <v>1004588</v>
      </c>
      <c r="E2866" s="139" t="s">
        <v>4834</v>
      </c>
      <c r="F2866" s="139">
        <v>31.66526</v>
      </c>
      <c r="G2866" s="139">
        <v>-99.000399999999999</v>
      </c>
      <c r="H2866" s="139" t="s">
        <v>4835</v>
      </c>
      <c r="I2866" s="139" t="s">
        <v>1107</v>
      </c>
      <c r="J2866" s="139" t="s">
        <v>115</v>
      </c>
      <c r="K2866" s="139">
        <v>76801</v>
      </c>
      <c r="L2866" s="139" t="s">
        <v>4831</v>
      </c>
      <c r="M2866" s="139">
        <v>17</v>
      </c>
      <c r="N2866" s="139" t="s">
        <v>1054</v>
      </c>
    </row>
    <row r="2867" spans="1:14" ht="15.75" customHeight="1">
      <c r="A2867" s="139">
        <v>2018</v>
      </c>
      <c r="B2867" s="100" t="s">
        <v>188</v>
      </c>
      <c r="C2867" s="139" t="s">
        <v>4836</v>
      </c>
      <c r="D2867" s="139">
        <v>1013271</v>
      </c>
      <c r="E2867" s="139" t="s">
        <v>4837</v>
      </c>
      <c r="F2867" s="139">
        <v>34.917909999999999</v>
      </c>
      <c r="G2867" s="139">
        <v>-81.846517000000006</v>
      </c>
      <c r="H2867" s="139" t="s">
        <v>4838</v>
      </c>
      <c r="I2867" s="139" t="s">
        <v>1870</v>
      </c>
      <c r="J2867" s="139" t="s">
        <v>107</v>
      </c>
      <c r="K2867" s="139">
        <v>29302</v>
      </c>
      <c r="L2867" s="139" t="s">
        <v>4831</v>
      </c>
      <c r="M2867" s="139">
        <v>14</v>
      </c>
      <c r="N2867" s="139" t="s">
        <v>1054</v>
      </c>
    </row>
    <row r="2868" spans="1:14" ht="15.75" customHeight="1">
      <c r="A2868" s="139">
        <v>2018</v>
      </c>
      <c r="B2868" s="100" t="s">
        <v>188</v>
      </c>
      <c r="C2868" s="139" t="s">
        <v>4839</v>
      </c>
      <c r="D2868" s="139">
        <v>1004737</v>
      </c>
      <c r="E2868" s="139" t="s">
        <v>4840</v>
      </c>
      <c r="F2868" s="139">
        <v>35.108649999999997</v>
      </c>
      <c r="G2868" s="139">
        <v>-85.247269000000003</v>
      </c>
      <c r="H2868" s="139" t="s">
        <v>4841</v>
      </c>
      <c r="I2868" s="139" t="s">
        <v>1176</v>
      </c>
      <c r="J2868" s="139" t="s">
        <v>113</v>
      </c>
      <c r="K2868" s="139">
        <v>37415</v>
      </c>
      <c r="L2868" s="139" t="s">
        <v>4842</v>
      </c>
      <c r="M2868" s="139">
        <v>23</v>
      </c>
      <c r="N2868" s="139" t="s">
        <v>1054</v>
      </c>
    </row>
    <row r="2869" spans="1:14" ht="15.75" customHeight="1">
      <c r="A2869" s="139">
        <v>2018</v>
      </c>
      <c r="B2869" s="100" t="s">
        <v>188</v>
      </c>
      <c r="C2869" s="139" t="s">
        <v>4843</v>
      </c>
      <c r="D2869" s="139">
        <v>1011249</v>
      </c>
      <c r="E2869" s="139" t="s">
        <v>4844</v>
      </c>
      <c r="F2869" s="139">
        <v>40.125922000000003</v>
      </c>
      <c r="G2869" s="139">
        <v>-88.271951000000001</v>
      </c>
      <c r="H2869" s="139" t="s">
        <v>4845</v>
      </c>
      <c r="I2869" s="139" t="s">
        <v>4846</v>
      </c>
      <c r="J2869" s="139" t="s">
        <v>36</v>
      </c>
      <c r="K2869" s="139">
        <v>61821</v>
      </c>
      <c r="L2869" s="139" t="s">
        <v>4783</v>
      </c>
      <c r="M2869" s="139">
        <v>11</v>
      </c>
      <c r="N2869" s="139" t="s">
        <v>1054</v>
      </c>
    </row>
    <row r="2870" spans="1:14" ht="15.75" customHeight="1">
      <c r="A2870" s="139">
        <v>2018</v>
      </c>
      <c r="B2870" s="100" t="s">
        <v>188</v>
      </c>
      <c r="C2870" s="139" t="s">
        <v>4847</v>
      </c>
      <c r="D2870" s="139">
        <v>1000607</v>
      </c>
      <c r="E2870" s="139" t="s">
        <v>4848</v>
      </c>
      <c r="F2870" s="139">
        <v>46.651389000000002</v>
      </c>
      <c r="G2870" s="139">
        <v>-118.871944</v>
      </c>
      <c r="H2870" s="139" t="s">
        <v>4849</v>
      </c>
      <c r="I2870" s="139" t="s">
        <v>4525</v>
      </c>
      <c r="J2870" s="139" t="s">
        <v>126</v>
      </c>
      <c r="K2870" s="139">
        <v>99326</v>
      </c>
      <c r="L2870" s="139" t="s">
        <v>4850</v>
      </c>
      <c r="M2870" s="139">
        <v>20</v>
      </c>
      <c r="N2870" s="139" t="s">
        <v>1054</v>
      </c>
    </row>
    <row r="2871" spans="1:14" ht="15.75" customHeight="1">
      <c r="A2871" s="139">
        <v>2018</v>
      </c>
      <c r="B2871" s="100" t="s">
        <v>188</v>
      </c>
      <c r="C2871" s="139" t="s">
        <v>4851</v>
      </c>
      <c r="D2871" s="139">
        <v>1000609</v>
      </c>
      <c r="E2871" s="139" t="s">
        <v>4852</v>
      </c>
      <c r="F2871" s="139">
        <v>45.806905999999998</v>
      </c>
      <c r="G2871" s="139">
        <v>-119.366219</v>
      </c>
      <c r="H2871" s="139" t="s">
        <v>4853</v>
      </c>
      <c r="I2871" s="139" t="s">
        <v>4854</v>
      </c>
      <c r="J2871" s="139" t="s">
        <v>100</v>
      </c>
      <c r="K2871" s="139">
        <v>97838</v>
      </c>
      <c r="L2871" s="139" t="s">
        <v>4850</v>
      </c>
      <c r="M2871" s="139">
        <v>13</v>
      </c>
      <c r="N2871" s="139" t="s">
        <v>1054</v>
      </c>
    </row>
    <row r="2872" spans="1:14" ht="15.75" customHeight="1">
      <c r="A2872" s="139">
        <v>2018</v>
      </c>
      <c r="B2872" s="100" t="s">
        <v>188</v>
      </c>
      <c r="C2872" s="139" t="s">
        <v>4855</v>
      </c>
      <c r="D2872" s="139">
        <v>1000611</v>
      </c>
      <c r="E2872" s="139" t="s">
        <v>4856</v>
      </c>
      <c r="F2872" s="139">
        <v>46.288136999999999</v>
      </c>
      <c r="G2872" s="139">
        <v>-119.115336</v>
      </c>
      <c r="H2872" s="139" t="s">
        <v>4857</v>
      </c>
      <c r="I2872" s="139" t="s">
        <v>4525</v>
      </c>
      <c r="J2872" s="139" t="s">
        <v>126</v>
      </c>
      <c r="K2872" s="139">
        <v>99301</v>
      </c>
      <c r="L2872" s="139" t="s">
        <v>4858</v>
      </c>
      <c r="M2872" s="139">
        <v>24</v>
      </c>
      <c r="N2872" s="139" t="s">
        <v>1054</v>
      </c>
    </row>
    <row r="2873" spans="1:14" ht="15.75" customHeight="1">
      <c r="A2873" s="139">
        <v>2018</v>
      </c>
      <c r="B2873" s="100" t="s">
        <v>188</v>
      </c>
      <c r="C2873" s="139" t="s">
        <v>4859</v>
      </c>
      <c r="D2873" s="139">
        <v>1000606</v>
      </c>
      <c r="E2873" s="139" t="s">
        <v>4860</v>
      </c>
      <c r="F2873" s="139">
        <v>42.765555999999997</v>
      </c>
      <c r="G2873" s="139">
        <v>-112.91333299999999</v>
      </c>
      <c r="H2873" s="139" t="s">
        <v>4861</v>
      </c>
      <c r="I2873" s="139" t="s">
        <v>4862</v>
      </c>
      <c r="J2873" s="139" t="s">
        <v>34</v>
      </c>
      <c r="K2873" s="139">
        <v>83211</v>
      </c>
      <c r="L2873" s="139" t="s">
        <v>4858</v>
      </c>
      <c r="M2873" s="139">
        <v>33</v>
      </c>
      <c r="N2873" s="139" t="s">
        <v>1127</v>
      </c>
    </row>
    <row r="2874" spans="1:14" ht="15.75" customHeight="1">
      <c r="A2874" s="139">
        <v>2018</v>
      </c>
      <c r="B2874" s="100" t="s">
        <v>188</v>
      </c>
      <c r="C2874" s="139" t="s">
        <v>4859</v>
      </c>
      <c r="D2874" s="139">
        <v>1005651</v>
      </c>
      <c r="E2874" s="139" t="s">
        <v>4863</v>
      </c>
      <c r="F2874" s="139">
        <v>45.845557999999997</v>
      </c>
      <c r="G2874" s="139">
        <v>-119.682827</v>
      </c>
      <c r="H2874" s="139" t="s">
        <v>4864</v>
      </c>
      <c r="I2874" s="139" t="s">
        <v>4865</v>
      </c>
      <c r="J2874" s="139" t="s">
        <v>100</v>
      </c>
      <c r="K2874" s="139">
        <v>97818</v>
      </c>
      <c r="L2874" s="139" t="s">
        <v>4850</v>
      </c>
      <c r="M2874" s="139">
        <v>21</v>
      </c>
      <c r="N2874" s="139" t="s">
        <v>1054</v>
      </c>
    </row>
    <row r="2875" spans="1:14" ht="15.75" customHeight="1">
      <c r="A2875" s="139">
        <v>2018</v>
      </c>
      <c r="B2875" s="100" t="s">
        <v>188</v>
      </c>
      <c r="C2875" s="139" t="s">
        <v>4866</v>
      </c>
      <c r="D2875" s="139">
        <v>1000610</v>
      </c>
      <c r="E2875" s="139" t="s">
        <v>4867</v>
      </c>
      <c r="F2875" s="139">
        <v>46.884099999999997</v>
      </c>
      <c r="G2875" s="139">
        <v>-95.060100000000006</v>
      </c>
      <c r="H2875" s="139" t="s">
        <v>4868</v>
      </c>
      <c r="I2875" s="139" t="s">
        <v>4869</v>
      </c>
      <c r="J2875" s="139" t="s">
        <v>62</v>
      </c>
      <c r="K2875" s="139">
        <v>56470</v>
      </c>
      <c r="L2875" s="139" t="s">
        <v>4870</v>
      </c>
      <c r="M2875" s="139">
        <v>49</v>
      </c>
      <c r="N2875" s="139" t="s">
        <v>1127</v>
      </c>
    </row>
    <row r="2876" spans="1:14" ht="15.75" customHeight="1">
      <c r="A2876" s="139">
        <v>2018</v>
      </c>
      <c r="B2876" s="100" t="s">
        <v>188</v>
      </c>
      <c r="C2876" s="139" t="s">
        <v>4871</v>
      </c>
      <c r="D2876" s="139">
        <v>1003593</v>
      </c>
      <c r="E2876" s="139" t="s">
        <v>4872</v>
      </c>
      <c r="F2876" s="139">
        <v>40.130899999999997</v>
      </c>
      <c r="G2876" s="139">
        <v>-77.170500000000004</v>
      </c>
      <c r="H2876" s="139" t="s">
        <v>2338</v>
      </c>
      <c r="I2876" s="139" t="s">
        <v>1805</v>
      </c>
      <c r="J2876" s="139" t="s">
        <v>103</v>
      </c>
      <c r="K2876" s="139">
        <v>17013</v>
      </c>
      <c r="L2876" s="139" t="s">
        <v>4873</v>
      </c>
      <c r="M2876" s="139">
        <v>21</v>
      </c>
      <c r="N2876" s="139" t="s">
        <v>1054</v>
      </c>
    </row>
    <row r="2877" spans="1:14" ht="15.75" customHeight="1">
      <c r="A2877" s="139">
        <v>2018</v>
      </c>
      <c r="B2877" s="100" t="s">
        <v>188</v>
      </c>
      <c r="C2877" s="139" t="s">
        <v>4874</v>
      </c>
      <c r="D2877" s="139">
        <v>1002874</v>
      </c>
      <c r="E2877" s="139" t="s">
        <v>4875</v>
      </c>
      <c r="F2877" s="139">
        <v>36.20458</v>
      </c>
      <c r="G2877" s="139">
        <v>-119.34263</v>
      </c>
      <c r="H2877" s="139" t="s">
        <v>4876</v>
      </c>
      <c r="I2877" s="139" t="s">
        <v>2200</v>
      </c>
      <c r="J2877" s="139" t="s">
        <v>15</v>
      </c>
      <c r="K2877" s="139">
        <v>93274</v>
      </c>
      <c r="L2877" s="139" t="s">
        <v>4873</v>
      </c>
      <c r="M2877" s="139">
        <v>33</v>
      </c>
      <c r="N2877" s="139" t="s">
        <v>1054</v>
      </c>
    </row>
    <row r="2878" spans="1:14" ht="15.75" customHeight="1">
      <c r="A2878" s="139">
        <v>2018</v>
      </c>
      <c r="B2878" s="100" t="s">
        <v>188</v>
      </c>
      <c r="C2878" s="139" t="s">
        <v>4877</v>
      </c>
      <c r="D2878" s="139">
        <v>1007137</v>
      </c>
      <c r="E2878" s="139" t="s">
        <v>4878</v>
      </c>
      <c r="F2878" s="139">
        <v>29.772089000000001</v>
      </c>
      <c r="G2878" s="139">
        <v>-95.019463999999999</v>
      </c>
      <c r="H2878" s="139" t="s">
        <v>3241</v>
      </c>
      <c r="I2878" s="139" t="s">
        <v>1087</v>
      </c>
      <c r="J2878" s="139" t="s">
        <v>115</v>
      </c>
      <c r="K2878" s="139">
        <v>77520</v>
      </c>
      <c r="L2878" s="139" t="s">
        <v>4879</v>
      </c>
      <c r="M2878" s="139">
        <v>30</v>
      </c>
      <c r="N2878" s="139" t="s">
        <v>1054</v>
      </c>
    </row>
    <row r="2879" spans="1:14" ht="15.75" customHeight="1">
      <c r="A2879" s="139">
        <v>2018</v>
      </c>
      <c r="B2879" s="100" t="s">
        <v>188</v>
      </c>
      <c r="C2879" s="139" t="s">
        <v>4880</v>
      </c>
      <c r="D2879" s="139">
        <v>1008025</v>
      </c>
      <c r="E2879" s="139" t="s">
        <v>4881</v>
      </c>
      <c r="F2879" s="139">
        <v>31.244429</v>
      </c>
      <c r="G2879" s="139">
        <v>-89.045353000000006</v>
      </c>
      <c r="H2879" s="139" t="s">
        <v>4882</v>
      </c>
      <c r="I2879" s="139" t="s">
        <v>4883</v>
      </c>
      <c r="J2879" s="139" t="s">
        <v>65</v>
      </c>
      <c r="K2879" s="139">
        <v>39462</v>
      </c>
      <c r="L2879" s="139" t="s">
        <v>1093</v>
      </c>
      <c r="M2879" s="139">
        <v>4639</v>
      </c>
      <c r="N2879" s="139" t="s">
        <v>1253</v>
      </c>
    </row>
    <row r="2880" spans="1:14" ht="15.75" customHeight="1">
      <c r="A2880" s="139">
        <v>2018</v>
      </c>
      <c r="B2880" s="100" t="s">
        <v>188</v>
      </c>
      <c r="C2880" s="139" t="s">
        <v>4884</v>
      </c>
      <c r="D2880" s="139">
        <v>1002976</v>
      </c>
      <c r="E2880" s="139" t="s">
        <v>4885</v>
      </c>
      <c r="F2880" s="139">
        <v>40.615900000000003</v>
      </c>
      <c r="G2880" s="139">
        <v>-75.3536</v>
      </c>
      <c r="H2880" s="139" t="s">
        <v>4886</v>
      </c>
      <c r="I2880" s="139" t="s">
        <v>4887</v>
      </c>
      <c r="J2880" s="139" t="s">
        <v>103</v>
      </c>
      <c r="K2880" s="139">
        <v>18015</v>
      </c>
      <c r="L2880" s="139" t="s">
        <v>4888</v>
      </c>
      <c r="M2880" s="139">
        <v>10</v>
      </c>
      <c r="N2880" s="139" t="s">
        <v>1054</v>
      </c>
    </row>
    <row r="2881" spans="1:14" ht="15.75" customHeight="1">
      <c r="A2881" s="139">
        <v>2018</v>
      </c>
      <c r="B2881" s="100" t="s">
        <v>188</v>
      </c>
      <c r="C2881" s="139" t="s">
        <v>4889</v>
      </c>
      <c r="D2881" s="139">
        <v>1005220</v>
      </c>
      <c r="E2881" s="139" t="s">
        <v>4890</v>
      </c>
      <c r="F2881" s="139">
        <v>42.979024000000003</v>
      </c>
      <c r="G2881" s="139">
        <v>-85.903335999999996</v>
      </c>
      <c r="H2881" s="139" t="s">
        <v>4891</v>
      </c>
      <c r="I2881" s="139" t="s">
        <v>2832</v>
      </c>
      <c r="J2881" s="139" t="s">
        <v>61</v>
      </c>
      <c r="K2881" s="139">
        <v>49401</v>
      </c>
      <c r="L2881" s="139" t="s">
        <v>4892</v>
      </c>
      <c r="M2881" s="139">
        <v>15</v>
      </c>
      <c r="N2881" s="139" t="s">
        <v>1054</v>
      </c>
    </row>
    <row r="2882" spans="1:14" ht="15.75" customHeight="1">
      <c r="A2882" s="139">
        <v>2018</v>
      </c>
      <c r="B2882" s="100" t="s">
        <v>188</v>
      </c>
      <c r="C2882" s="139" t="s">
        <v>4893</v>
      </c>
      <c r="D2882" s="139">
        <v>1005122</v>
      </c>
      <c r="E2882" s="139" t="s">
        <v>4894</v>
      </c>
      <c r="F2882" s="139">
        <v>32.469444000000003</v>
      </c>
      <c r="G2882" s="139">
        <v>-93.799443999999994</v>
      </c>
      <c r="H2882" s="139" t="s">
        <v>2223</v>
      </c>
      <c r="I2882" s="139" t="s">
        <v>4895</v>
      </c>
      <c r="J2882" s="139" t="s">
        <v>50</v>
      </c>
      <c r="K2882" s="139">
        <v>71109</v>
      </c>
      <c r="L2882" s="139" t="s">
        <v>4896</v>
      </c>
      <c r="M2882" s="139">
        <v>29</v>
      </c>
      <c r="N2882" s="139" t="s">
        <v>1050</v>
      </c>
    </row>
    <row r="2883" spans="1:14" ht="15.75" customHeight="1">
      <c r="A2883" s="139">
        <v>2018</v>
      </c>
      <c r="B2883" s="100" t="s">
        <v>188</v>
      </c>
      <c r="C2883" s="139" t="s">
        <v>4897</v>
      </c>
      <c r="D2883" s="139">
        <v>1002114</v>
      </c>
      <c r="E2883" s="139" t="s">
        <v>4898</v>
      </c>
      <c r="F2883" s="139">
        <v>41.585859999999997</v>
      </c>
      <c r="G2883" s="139">
        <v>-81.519599999999997</v>
      </c>
      <c r="H2883" s="139" t="s">
        <v>4899</v>
      </c>
      <c r="I2883" s="139" t="s">
        <v>1781</v>
      </c>
      <c r="J2883" s="139" t="s">
        <v>95</v>
      </c>
      <c r="K2883" s="139">
        <v>44117</v>
      </c>
      <c r="L2883" s="139" t="s">
        <v>4900</v>
      </c>
      <c r="M2883" s="139">
        <v>15</v>
      </c>
      <c r="N2883" s="139" t="s">
        <v>1054</v>
      </c>
    </row>
    <row r="2884" spans="1:14" ht="15.75" customHeight="1">
      <c r="A2884" s="139">
        <v>2018</v>
      </c>
      <c r="B2884" s="100" t="s">
        <v>188</v>
      </c>
      <c r="C2884" s="139" t="s">
        <v>4901</v>
      </c>
      <c r="D2884" s="139">
        <v>1004668</v>
      </c>
      <c r="E2884" s="139" t="s">
        <v>4902</v>
      </c>
      <c r="F2884" s="139">
        <v>39.004342999999999</v>
      </c>
      <c r="G2884" s="139">
        <v>-87.631325000000004</v>
      </c>
      <c r="H2884" s="139" t="s">
        <v>4903</v>
      </c>
      <c r="I2884" s="139" t="s">
        <v>4904</v>
      </c>
      <c r="J2884" s="139" t="s">
        <v>36</v>
      </c>
      <c r="K2884" s="139">
        <v>62451</v>
      </c>
      <c r="L2884" s="139" t="s">
        <v>4905</v>
      </c>
      <c r="M2884" s="139">
        <v>45</v>
      </c>
      <c r="N2884" s="139" t="s">
        <v>1127</v>
      </c>
    </row>
    <row r="2885" spans="1:14" ht="15.75" customHeight="1">
      <c r="A2885" s="139">
        <v>2018</v>
      </c>
      <c r="B2885" s="100" t="s">
        <v>188</v>
      </c>
      <c r="C2885" s="139" t="s">
        <v>4906</v>
      </c>
      <c r="D2885" s="139">
        <v>1003737</v>
      </c>
      <c r="E2885" s="139" t="s">
        <v>4907</v>
      </c>
      <c r="F2885" s="139">
        <v>42.018729999999998</v>
      </c>
      <c r="G2885" s="139">
        <v>-93.465029999999999</v>
      </c>
      <c r="H2885" s="139" t="s">
        <v>1079</v>
      </c>
      <c r="I2885" s="139" t="s">
        <v>4428</v>
      </c>
      <c r="J2885" s="139" t="s">
        <v>42</v>
      </c>
      <c r="K2885" s="139">
        <v>50201</v>
      </c>
      <c r="L2885" s="139" t="s">
        <v>4908</v>
      </c>
      <c r="M2885" s="139">
        <v>51</v>
      </c>
      <c r="N2885" s="139" t="s">
        <v>1127</v>
      </c>
    </row>
    <row r="2886" spans="1:14" ht="15.75" customHeight="1">
      <c r="A2886" s="139">
        <v>2018</v>
      </c>
      <c r="B2886" s="100" t="s">
        <v>188</v>
      </c>
      <c r="C2886" s="139" t="s">
        <v>4909</v>
      </c>
      <c r="D2886" s="139">
        <v>1007861</v>
      </c>
      <c r="E2886" s="139" t="s">
        <v>4910</v>
      </c>
      <c r="F2886" s="139">
        <v>33.200091</v>
      </c>
      <c r="G2886" s="139">
        <v>-92.675094999999999</v>
      </c>
      <c r="H2886" s="139" t="s">
        <v>4147</v>
      </c>
      <c r="I2886" s="139" t="s">
        <v>2339</v>
      </c>
      <c r="J2886" s="139" t="s">
        <v>12</v>
      </c>
      <c r="K2886" s="139">
        <v>71730</v>
      </c>
      <c r="L2886" s="139" t="s">
        <v>3083</v>
      </c>
      <c r="M2886" s="139">
        <v>1894</v>
      </c>
      <c r="N2886" s="139" t="s">
        <v>1745</v>
      </c>
    </row>
    <row r="2887" spans="1:14" ht="15.75" customHeight="1">
      <c r="A2887" s="139">
        <v>2018</v>
      </c>
      <c r="B2887" s="100" t="s">
        <v>188</v>
      </c>
      <c r="C2887" s="139" t="s">
        <v>4911</v>
      </c>
      <c r="D2887" s="139">
        <v>1002995</v>
      </c>
      <c r="E2887" s="139" t="s">
        <v>4912</v>
      </c>
      <c r="F2887" s="139">
        <v>42.82085</v>
      </c>
      <c r="G2887" s="139">
        <v>-95.760900000000007</v>
      </c>
      <c r="H2887" s="139" t="s">
        <v>4913</v>
      </c>
      <c r="I2887" s="139" t="s">
        <v>4805</v>
      </c>
      <c r="J2887" s="139" t="s">
        <v>42</v>
      </c>
      <c r="K2887" s="139">
        <v>51035</v>
      </c>
      <c r="L2887" s="139" t="s">
        <v>4914</v>
      </c>
      <c r="M2887" s="139">
        <v>98</v>
      </c>
      <c r="N2887" s="139" t="s">
        <v>1054</v>
      </c>
    </row>
    <row r="2888" spans="1:14" ht="15.75" customHeight="1">
      <c r="A2888" s="139">
        <v>2018</v>
      </c>
      <c r="B2888" s="100" t="s">
        <v>188</v>
      </c>
      <c r="C2888" s="139" t="s">
        <v>4915</v>
      </c>
      <c r="D2888" s="139">
        <v>1000072</v>
      </c>
      <c r="E2888" s="139" t="s">
        <v>4916</v>
      </c>
      <c r="F2888" s="139">
        <v>37.416600000000003</v>
      </c>
      <c r="G2888" s="139">
        <v>-122.03599</v>
      </c>
      <c r="H2888" s="139" t="s">
        <v>3040</v>
      </c>
      <c r="I2888" s="139" t="s">
        <v>4917</v>
      </c>
      <c r="J2888" s="139" t="s">
        <v>15</v>
      </c>
      <c r="K2888" s="139">
        <v>94089</v>
      </c>
      <c r="L2888" s="139" t="s">
        <v>4918</v>
      </c>
      <c r="M2888" s="139">
        <v>12</v>
      </c>
      <c r="N2888" s="139" t="s">
        <v>1054</v>
      </c>
    </row>
    <row r="2889" spans="1:14" ht="15.75" customHeight="1">
      <c r="A2889" s="139">
        <v>2018</v>
      </c>
      <c r="B2889" s="100" t="s">
        <v>188</v>
      </c>
      <c r="C2889" s="139" t="s">
        <v>4919</v>
      </c>
      <c r="D2889" s="139">
        <v>1002771</v>
      </c>
      <c r="E2889" s="139" t="s">
        <v>4920</v>
      </c>
      <c r="F2889" s="139">
        <v>36.942884999999997</v>
      </c>
      <c r="G2889" s="139">
        <v>-86.937381999999999</v>
      </c>
      <c r="H2889" s="139" t="s">
        <v>4921</v>
      </c>
      <c r="I2889" s="139" t="s">
        <v>1824</v>
      </c>
      <c r="J2889" s="139" t="s">
        <v>47</v>
      </c>
      <c r="K2889" s="139">
        <v>42276</v>
      </c>
      <c r="L2889" s="139" t="s">
        <v>4922</v>
      </c>
      <c r="M2889" s="139">
        <v>112</v>
      </c>
      <c r="N2889" s="139" t="s">
        <v>1054</v>
      </c>
    </row>
    <row r="2890" spans="1:14" ht="15.75" customHeight="1">
      <c r="A2890" s="139">
        <v>2018</v>
      </c>
      <c r="B2890" s="100" t="s">
        <v>188</v>
      </c>
      <c r="C2890" s="139" t="s">
        <v>4923</v>
      </c>
      <c r="D2890" s="139">
        <v>1003258</v>
      </c>
      <c r="E2890" s="139" t="s">
        <v>4924</v>
      </c>
      <c r="F2890" s="139">
        <v>29.761510000000001</v>
      </c>
      <c r="G2890" s="139">
        <v>-95.25591</v>
      </c>
      <c r="H2890" s="139" t="s">
        <v>1086</v>
      </c>
      <c r="I2890" s="139" t="s">
        <v>1087</v>
      </c>
      <c r="J2890" s="139" t="s">
        <v>115</v>
      </c>
      <c r="K2890" s="139">
        <v>77029</v>
      </c>
      <c r="L2890" s="139" t="s">
        <v>1403</v>
      </c>
      <c r="M2890" s="139">
        <v>24</v>
      </c>
      <c r="N2890" s="139" t="s">
        <v>1050</v>
      </c>
    </row>
    <row r="2891" spans="1:14" ht="15.75" customHeight="1">
      <c r="A2891" s="139">
        <v>2018</v>
      </c>
      <c r="B2891" s="100" t="s">
        <v>188</v>
      </c>
      <c r="C2891" s="139" t="s">
        <v>4925</v>
      </c>
      <c r="D2891" s="139">
        <v>1006454</v>
      </c>
      <c r="E2891" s="139" t="s">
        <v>4926</v>
      </c>
      <c r="F2891" s="139">
        <v>46.103610000000003</v>
      </c>
      <c r="G2891" s="139">
        <v>-122.92167000000001</v>
      </c>
      <c r="H2891" s="139" t="s">
        <v>4674</v>
      </c>
      <c r="I2891" s="139" t="s">
        <v>4927</v>
      </c>
      <c r="J2891" s="139" t="s">
        <v>126</v>
      </c>
      <c r="K2891" s="139">
        <v>98632</v>
      </c>
      <c r="L2891" s="139" t="s">
        <v>4928</v>
      </c>
      <c r="M2891" s="139">
        <v>5391</v>
      </c>
      <c r="N2891" s="139" t="s">
        <v>1448</v>
      </c>
    </row>
    <row r="2892" spans="1:14" ht="15.75" customHeight="1">
      <c r="A2892" s="139">
        <v>2018</v>
      </c>
      <c r="B2892" s="100" t="s">
        <v>188</v>
      </c>
      <c r="C2892" s="139" t="s">
        <v>4929</v>
      </c>
      <c r="D2892" s="139">
        <v>1002247</v>
      </c>
      <c r="E2892" s="139" t="s">
        <v>4930</v>
      </c>
      <c r="F2892" s="139">
        <v>35.871420000000001</v>
      </c>
      <c r="G2892" s="139">
        <v>-106.31594</v>
      </c>
      <c r="H2892" s="139" t="s">
        <v>4931</v>
      </c>
      <c r="I2892" s="139" t="s">
        <v>4931</v>
      </c>
      <c r="J2892" s="139" t="s">
        <v>84</v>
      </c>
      <c r="K2892" s="139">
        <v>87544</v>
      </c>
      <c r="M2892" s="139">
        <v>30</v>
      </c>
      <c r="N2892" s="139" t="s">
        <v>1054</v>
      </c>
    </row>
    <row r="2893" spans="1:14" ht="15.75" customHeight="1">
      <c r="A2893" s="139">
        <v>2018</v>
      </c>
      <c r="B2893" s="100" t="s">
        <v>188</v>
      </c>
      <c r="C2893" s="139" t="s">
        <v>4932</v>
      </c>
      <c r="D2893" s="139">
        <v>1002988</v>
      </c>
      <c r="E2893" s="139" t="s">
        <v>4933</v>
      </c>
      <c r="F2893" s="139">
        <v>41.125340000000001</v>
      </c>
      <c r="G2893" s="139">
        <v>-85.893230000000003</v>
      </c>
      <c r="H2893" s="139" t="s">
        <v>3475</v>
      </c>
      <c r="I2893" s="139" t="s">
        <v>2916</v>
      </c>
      <c r="J2893" s="139" t="s">
        <v>39</v>
      </c>
      <c r="K2893" s="139">
        <v>46510</v>
      </c>
      <c r="L2893" s="139" t="s">
        <v>4934</v>
      </c>
      <c r="M2893" s="139">
        <v>49</v>
      </c>
      <c r="N2893" s="139" t="s">
        <v>1054</v>
      </c>
    </row>
    <row r="2894" spans="1:14" ht="15.75" customHeight="1">
      <c r="A2894" s="139">
        <v>2018</v>
      </c>
      <c r="B2894" s="100" t="s">
        <v>188</v>
      </c>
      <c r="C2894" s="139" t="s">
        <v>4935</v>
      </c>
      <c r="D2894" s="139">
        <v>1003855</v>
      </c>
      <c r="E2894" s="139" t="s">
        <v>4936</v>
      </c>
      <c r="F2894" s="139">
        <v>42.060299999999998</v>
      </c>
      <c r="G2894" s="139">
        <v>-94.238320000000002</v>
      </c>
      <c r="H2894" s="139" t="s">
        <v>4937</v>
      </c>
      <c r="I2894" s="139" t="s">
        <v>4938</v>
      </c>
      <c r="J2894" s="139" t="s">
        <v>42</v>
      </c>
      <c r="K2894" s="139">
        <v>50107</v>
      </c>
      <c r="L2894" s="139" t="s">
        <v>4939</v>
      </c>
      <c r="M2894" s="139">
        <v>95</v>
      </c>
      <c r="N2894" s="139" t="s">
        <v>1054</v>
      </c>
    </row>
    <row r="2895" spans="1:14" ht="15.75" customHeight="1">
      <c r="A2895" s="139">
        <v>2018</v>
      </c>
      <c r="B2895" s="100" t="s">
        <v>188</v>
      </c>
      <c r="C2895" s="139" t="s">
        <v>4940</v>
      </c>
      <c r="D2895" s="139">
        <v>1006955</v>
      </c>
      <c r="F2895" s="139">
        <v>30.408626000000002</v>
      </c>
      <c r="G2895" s="139">
        <v>-91.180829000000003</v>
      </c>
      <c r="H2895" s="139" t="s">
        <v>3236</v>
      </c>
      <c r="I2895" s="139" t="s">
        <v>3237</v>
      </c>
      <c r="J2895" s="139" t="s">
        <v>50</v>
      </c>
      <c r="K2895" s="139">
        <v>70803</v>
      </c>
      <c r="L2895" s="139" t="s">
        <v>4941</v>
      </c>
      <c r="M2895" s="139">
        <v>62</v>
      </c>
      <c r="N2895" s="139" t="s">
        <v>1054</v>
      </c>
    </row>
    <row r="2896" spans="1:14" ht="15.75" customHeight="1">
      <c r="A2896" s="139">
        <v>2018</v>
      </c>
      <c r="B2896" s="100" t="s">
        <v>188</v>
      </c>
      <c r="C2896" s="139" t="s">
        <v>4942</v>
      </c>
      <c r="D2896" s="139">
        <v>1005287</v>
      </c>
      <c r="E2896" s="139" t="s">
        <v>4943</v>
      </c>
      <c r="F2896" s="139">
        <v>41.8583</v>
      </c>
      <c r="G2896" s="139">
        <v>-87.835390000000004</v>
      </c>
      <c r="H2896" s="139" t="s">
        <v>4944</v>
      </c>
      <c r="I2896" s="139" t="s">
        <v>1702</v>
      </c>
      <c r="J2896" s="139" t="s">
        <v>36</v>
      </c>
      <c r="K2896" s="139">
        <v>60153</v>
      </c>
      <c r="L2896" s="139" t="s">
        <v>4945</v>
      </c>
      <c r="M2896" s="139">
        <v>16</v>
      </c>
      <c r="N2896" s="139" t="s">
        <v>1054</v>
      </c>
    </row>
    <row r="2897" spans="1:14" ht="15.75" customHeight="1">
      <c r="A2897" s="139">
        <v>2018</v>
      </c>
      <c r="B2897" s="100" t="s">
        <v>188</v>
      </c>
      <c r="C2897" s="139" t="s">
        <v>4946</v>
      </c>
      <c r="D2897" s="139">
        <v>1004714</v>
      </c>
      <c r="E2897" s="139" t="s">
        <v>4947</v>
      </c>
      <c r="F2897" s="139">
        <v>30.013888999999999</v>
      </c>
      <c r="G2897" s="139">
        <v>-94.029167000000001</v>
      </c>
      <c r="H2897" s="139" t="s">
        <v>4948</v>
      </c>
      <c r="I2897" s="139" t="s">
        <v>1327</v>
      </c>
      <c r="J2897" s="139" t="s">
        <v>115</v>
      </c>
      <c r="K2897" s="139">
        <v>77627</v>
      </c>
      <c r="L2897" s="139" t="s">
        <v>4949</v>
      </c>
      <c r="M2897" s="139">
        <v>77</v>
      </c>
      <c r="N2897" s="139" t="s">
        <v>1054</v>
      </c>
    </row>
    <row r="2898" spans="1:14" ht="15.75" customHeight="1">
      <c r="A2898" s="139">
        <v>2018</v>
      </c>
      <c r="B2898" s="100" t="s">
        <v>188</v>
      </c>
      <c r="C2898" s="139" t="s">
        <v>4950</v>
      </c>
      <c r="D2898" s="139">
        <v>1001214</v>
      </c>
      <c r="E2898" s="139" t="s">
        <v>4951</v>
      </c>
      <c r="F2898" s="139">
        <v>35.271610000000003</v>
      </c>
      <c r="G2898" s="139">
        <v>-89.974260000000001</v>
      </c>
      <c r="H2898" s="139" t="s">
        <v>2642</v>
      </c>
      <c r="I2898" s="139" t="s">
        <v>2066</v>
      </c>
      <c r="J2898" s="139" t="s">
        <v>113</v>
      </c>
      <c r="K2898" s="139">
        <v>38127</v>
      </c>
      <c r="L2898" s="139" t="s">
        <v>4949</v>
      </c>
      <c r="M2898" s="139">
        <v>37</v>
      </c>
      <c r="N2898" s="139" t="s">
        <v>1054</v>
      </c>
    </row>
    <row r="2899" spans="1:14" ht="15.75" customHeight="1">
      <c r="A2899" s="139">
        <v>2018</v>
      </c>
      <c r="B2899" s="100" t="s">
        <v>188</v>
      </c>
      <c r="C2899" s="139" t="s">
        <v>4952</v>
      </c>
      <c r="D2899" s="139">
        <v>1002286</v>
      </c>
      <c r="E2899" s="139" t="s">
        <v>4953</v>
      </c>
      <c r="F2899" s="139">
        <v>33.946294999999999</v>
      </c>
      <c r="G2899" s="139">
        <v>-118.16704</v>
      </c>
      <c r="H2899" s="139" t="s">
        <v>4954</v>
      </c>
      <c r="I2899" s="139" t="s">
        <v>1411</v>
      </c>
      <c r="J2899" s="139" t="s">
        <v>15</v>
      </c>
      <c r="K2899" s="139">
        <v>90280</v>
      </c>
      <c r="L2899" s="139" t="s">
        <v>4955</v>
      </c>
      <c r="M2899" s="139">
        <v>49</v>
      </c>
      <c r="N2899" s="139" t="s">
        <v>1306</v>
      </c>
    </row>
    <row r="2900" spans="1:14" ht="15.75" customHeight="1">
      <c r="A2900" s="139">
        <v>2018</v>
      </c>
      <c r="B2900" s="100" t="s">
        <v>188</v>
      </c>
      <c r="C2900" s="139" t="s">
        <v>4956</v>
      </c>
      <c r="D2900" s="139">
        <v>1000613</v>
      </c>
      <c r="E2900" s="139" t="s">
        <v>4957</v>
      </c>
      <c r="F2900" s="139">
        <v>47.234413000000004</v>
      </c>
      <c r="G2900" s="139">
        <v>-119.86991399999999</v>
      </c>
      <c r="H2900" s="139" t="s">
        <v>4958</v>
      </c>
      <c r="I2900" s="139" t="s">
        <v>4959</v>
      </c>
      <c r="J2900" s="139" t="s">
        <v>126</v>
      </c>
      <c r="K2900" s="139">
        <v>98848</v>
      </c>
      <c r="L2900" s="139" t="s">
        <v>4850</v>
      </c>
      <c r="M2900" s="139">
        <v>18</v>
      </c>
      <c r="N2900" s="139" t="s">
        <v>1054</v>
      </c>
    </row>
    <row r="2901" spans="1:14" ht="15.75" customHeight="1">
      <c r="A2901" s="139">
        <v>2018</v>
      </c>
      <c r="B2901" s="100" t="s">
        <v>188</v>
      </c>
      <c r="C2901" s="139" t="s">
        <v>4960</v>
      </c>
      <c r="D2901" s="139">
        <v>1000614</v>
      </c>
      <c r="E2901" s="139" t="s">
        <v>4961</v>
      </c>
      <c r="F2901" s="139">
        <v>46.309387999999998</v>
      </c>
      <c r="G2901" s="139">
        <v>-119.29768300000001</v>
      </c>
      <c r="H2901" s="139" t="s">
        <v>4290</v>
      </c>
      <c r="I2901" s="139" t="s">
        <v>4242</v>
      </c>
      <c r="J2901" s="139" t="s">
        <v>126</v>
      </c>
      <c r="K2901" s="139">
        <v>99352</v>
      </c>
      <c r="L2901" s="139" t="s">
        <v>4858</v>
      </c>
      <c r="M2901" s="139">
        <v>61</v>
      </c>
      <c r="N2901" s="139" t="s">
        <v>1127</v>
      </c>
    </row>
    <row r="2902" spans="1:14" ht="15.75" customHeight="1">
      <c r="A2902" s="139">
        <v>2018</v>
      </c>
      <c r="B2902" s="100" t="s">
        <v>188</v>
      </c>
      <c r="C2902" s="139" t="s">
        <v>4962</v>
      </c>
      <c r="D2902" s="139">
        <v>1000615</v>
      </c>
      <c r="E2902" s="139" t="s">
        <v>4963</v>
      </c>
      <c r="F2902" s="139">
        <v>42.552399999999999</v>
      </c>
      <c r="G2902" s="139">
        <v>-114.48269999999999</v>
      </c>
      <c r="H2902" s="139" t="s">
        <v>4964</v>
      </c>
      <c r="I2902" s="139" t="s">
        <v>4965</v>
      </c>
      <c r="J2902" s="139" t="s">
        <v>34</v>
      </c>
      <c r="K2902" s="139">
        <v>83301</v>
      </c>
      <c r="L2902" s="139" t="s">
        <v>4966</v>
      </c>
      <c r="M2902" s="139">
        <v>38</v>
      </c>
      <c r="N2902" s="139" t="s">
        <v>1127</v>
      </c>
    </row>
    <row r="2903" spans="1:14" ht="15.75" customHeight="1">
      <c r="A2903" s="139">
        <v>2018</v>
      </c>
      <c r="B2903" s="100" t="s">
        <v>188</v>
      </c>
      <c r="C2903" s="139" t="s">
        <v>4967</v>
      </c>
      <c r="D2903" s="139">
        <v>1012645</v>
      </c>
      <c r="E2903" s="139" t="s">
        <v>4968</v>
      </c>
      <c r="F2903" s="139">
        <v>45.844316999999997</v>
      </c>
      <c r="G2903" s="139">
        <v>-119.66892199999999</v>
      </c>
      <c r="H2903" s="139" t="s">
        <v>4969</v>
      </c>
      <c r="I2903" s="139" t="s">
        <v>4865</v>
      </c>
      <c r="J2903" s="139" t="s">
        <v>100</v>
      </c>
      <c r="K2903" s="139">
        <v>97818</v>
      </c>
      <c r="L2903" s="139" t="s">
        <v>4850</v>
      </c>
      <c r="M2903" s="139">
        <v>15</v>
      </c>
      <c r="N2903" s="139" t="s">
        <v>1054</v>
      </c>
    </row>
    <row r="2904" spans="1:14" ht="15.75" customHeight="1">
      <c r="A2904" s="139">
        <v>2018</v>
      </c>
      <c r="B2904" s="100" t="s">
        <v>188</v>
      </c>
      <c r="C2904" s="139" t="s">
        <v>4970</v>
      </c>
      <c r="D2904" s="139">
        <v>1011691</v>
      </c>
      <c r="E2904" s="139" t="s">
        <v>4971</v>
      </c>
      <c r="F2904" s="139">
        <v>33.044777000000003</v>
      </c>
      <c r="G2904" s="139">
        <v>-80.210887</v>
      </c>
      <c r="H2904" s="139" t="s">
        <v>4972</v>
      </c>
      <c r="I2904" s="139" t="s">
        <v>4973</v>
      </c>
      <c r="J2904" s="139" t="s">
        <v>107</v>
      </c>
      <c r="K2904" s="139">
        <v>29483</v>
      </c>
      <c r="L2904" s="139" t="s">
        <v>4974</v>
      </c>
      <c r="M2904" s="139">
        <v>18</v>
      </c>
      <c r="N2904" s="139" t="s">
        <v>1054</v>
      </c>
    </row>
    <row r="2905" spans="1:14" ht="15.75" customHeight="1">
      <c r="A2905" s="139">
        <v>2018</v>
      </c>
      <c r="B2905" s="100" t="s">
        <v>188</v>
      </c>
      <c r="C2905" s="139" t="s">
        <v>4975</v>
      </c>
      <c r="D2905" s="139">
        <v>1000343</v>
      </c>
      <c r="E2905" s="139" t="s">
        <v>4976</v>
      </c>
      <c r="F2905" s="139">
        <v>41.643900000000002</v>
      </c>
      <c r="G2905" s="139">
        <v>-88.046700000000001</v>
      </c>
      <c r="H2905" s="139" t="s">
        <v>4977</v>
      </c>
      <c r="I2905" s="139" t="s">
        <v>4978</v>
      </c>
      <c r="J2905" s="139" t="s">
        <v>36</v>
      </c>
      <c r="K2905" s="139">
        <v>60439</v>
      </c>
      <c r="L2905" s="139" t="s">
        <v>2484</v>
      </c>
      <c r="M2905" s="139">
        <v>5259</v>
      </c>
      <c r="N2905" s="139" t="s">
        <v>1745</v>
      </c>
    </row>
    <row r="2906" spans="1:14" ht="15.75" customHeight="1">
      <c r="A2906" s="139">
        <v>2018</v>
      </c>
      <c r="B2906" s="100" t="s">
        <v>188</v>
      </c>
      <c r="C2906" s="139" t="s">
        <v>4979</v>
      </c>
      <c r="D2906" s="139">
        <v>1003609</v>
      </c>
      <c r="E2906" s="139" t="s">
        <v>4980</v>
      </c>
      <c r="F2906" s="139">
        <v>30.960932</v>
      </c>
      <c r="G2906" s="139">
        <v>-88.024908999999994</v>
      </c>
      <c r="H2906" s="139" t="s">
        <v>4981</v>
      </c>
      <c r="I2906" s="139" t="s">
        <v>4763</v>
      </c>
      <c r="J2906" s="139" t="s">
        <v>3</v>
      </c>
      <c r="K2906" s="139">
        <v>36505</v>
      </c>
      <c r="L2906" s="139" t="s">
        <v>4982</v>
      </c>
      <c r="M2906" s="139">
        <v>37</v>
      </c>
      <c r="N2906" s="139" t="s">
        <v>1054</v>
      </c>
    </row>
    <row r="2907" spans="1:14" ht="15.75" customHeight="1">
      <c r="A2907" s="139">
        <v>2018</v>
      </c>
      <c r="B2907" s="100" t="s">
        <v>188</v>
      </c>
      <c r="C2907" s="139" t="s">
        <v>4983</v>
      </c>
      <c r="D2907" s="139">
        <v>1006594</v>
      </c>
      <c r="E2907" s="139" t="s">
        <v>4984</v>
      </c>
      <c r="F2907" s="139">
        <v>36.299427999999999</v>
      </c>
      <c r="G2907" s="139">
        <v>-119.81607200000001</v>
      </c>
      <c r="H2907" s="139" t="s">
        <v>4985</v>
      </c>
      <c r="I2907" s="139" t="s">
        <v>2941</v>
      </c>
      <c r="J2907" s="139" t="s">
        <v>15</v>
      </c>
      <c r="K2907" s="139">
        <v>93245</v>
      </c>
      <c r="L2907" s="139" t="s">
        <v>4892</v>
      </c>
      <c r="M2907" s="139">
        <v>27</v>
      </c>
      <c r="N2907" s="139" t="s">
        <v>1054</v>
      </c>
    </row>
    <row r="2908" spans="1:14" ht="15.75" customHeight="1">
      <c r="A2908" s="139">
        <v>2018</v>
      </c>
      <c r="B2908" s="100" t="s">
        <v>188</v>
      </c>
      <c r="C2908" s="139" t="s">
        <v>4986</v>
      </c>
      <c r="D2908" s="139">
        <v>1006819</v>
      </c>
      <c r="E2908" s="139" t="s">
        <v>4987</v>
      </c>
      <c r="F2908" s="139">
        <v>33.32282</v>
      </c>
      <c r="G2908" s="139">
        <v>-104.47889000000001</v>
      </c>
      <c r="H2908" s="139" t="s">
        <v>4988</v>
      </c>
      <c r="I2908" s="139" t="s">
        <v>4989</v>
      </c>
      <c r="J2908" s="139" t="s">
        <v>84</v>
      </c>
      <c r="K2908" s="139">
        <v>88203</v>
      </c>
      <c r="L2908" s="139" t="s">
        <v>4892</v>
      </c>
      <c r="M2908" s="139">
        <v>22</v>
      </c>
      <c r="N2908" s="139" t="s">
        <v>1054</v>
      </c>
    </row>
    <row r="2909" spans="1:14" ht="15.75" customHeight="1">
      <c r="A2909" s="139">
        <v>2018</v>
      </c>
      <c r="B2909" s="100" t="s">
        <v>188</v>
      </c>
      <c r="C2909" s="139" t="s">
        <v>4990</v>
      </c>
      <c r="D2909" s="139">
        <v>1006479</v>
      </c>
      <c r="E2909" s="139" t="s">
        <v>4991</v>
      </c>
      <c r="F2909" s="139">
        <v>40.416952000000002</v>
      </c>
      <c r="G2909" s="139">
        <v>-104.675853</v>
      </c>
      <c r="H2909" s="139" t="s">
        <v>4586</v>
      </c>
      <c r="I2909" s="139" t="s">
        <v>3490</v>
      </c>
      <c r="J2909" s="139" t="s">
        <v>17</v>
      </c>
      <c r="K2909" s="139">
        <v>80631</v>
      </c>
      <c r="L2909" s="139" t="s">
        <v>4892</v>
      </c>
      <c r="M2909" s="139">
        <v>34</v>
      </c>
      <c r="N2909" s="139" t="s">
        <v>1054</v>
      </c>
    </row>
    <row r="2910" spans="1:14" ht="15.75" customHeight="1">
      <c r="A2910" s="139">
        <v>2018</v>
      </c>
      <c r="B2910" s="100" t="s">
        <v>188</v>
      </c>
      <c r="C2910" s="139" t="s">
        <v>4992</v>
      </c>
      <c r="D2910" s="139">
        <v>1005121</v>
      </c>
      <c r="E2910" s="139" t="s">
        <v>4993</v>
      </c>
      <c r="F2910" s="139">
        <v>41.668531999999999</v>
      </c>
      <c r="G2910" s="139">
        <v>-83.517140999999995</v>
      </c>
      <c r="H2910" s="139" t="s">
        <v>4994</v>
      </c>
      <c r="I2910" s="139" t="s">
        <v>3347</v>
      </c>
      <c r="J2910" s="139" t="s">
        <v>95</v>
      </c>
      <c r="K2910" s="139">
        <v>43697</v>
      </c>
      <c r="L2910" s="139" t="s">
        <v>4896</v>
      </c>
      <c r="M2910" s="139">
        <v>34</v>
      </c>
      <c r="N2910" s="139" t="s">
        <v>1050</v>
      </c>
    </row>
    <row r="2911" spans="1:14" ht="15.75" customHeight="1">
      <c r="A2911" s="139">
        <v>2018</v>
      </c>
      <c r="B2911" s="100" t="s">
        <v>188</v>
      </c>
      <c r="C2911" s="139" t="s">
        <v>4995</v>
      </c>
      <c r="D2911" s="139">
        <v>1000903</v>
      </c>
      <c r="E2911" s="139" t="s">
        <v>4996</v>
      </c>
      <c r="F2911" s="139">
        <v>37.114649999999997</v>
      </c>
      <c r="G2911" s="139">
        <v>-120.94311</v>
      </c>
      <c r="H2911" s="139" t="s">
        <v>4997</v>
      </c>
      <c r="I2911" s="139" t="s">
        <v>3471</v>
      </c>
      <c r="J2911" s="139" t="s">
        <v>15</v>
      </c>
      <c r="K2911" s="139">
        <v>93635</v>
      </c>
      <c r="L2911" s="139" t="s">
        <v>4998</v>
      </c>
      <c r="M2911" s="139">
        <v>49</v>
      </c>
      <c r="N2911" s="139" t="s">
        <v>1054</v>
      </c>
    </row>
    <row r="2912" spans="1:14" ht="15.75" customHeight="1">
      <c r="A2912" s="139">
        <v>2018</v>
      </c>
      <c r="B2912" s="100" t="s">
        <v>188</v>
      </c>
      <c r="C2912" s="139" t="s">
        <v>4999</v>
      </c>
      <c r="D2912" s="139">
        <v>1000411</v>
      </c>
      <c r="E2912" s="139" t="s">
        <v>5000</v>
      </c>
      <c r="F2912" s="139">
        <v>40.723399999999998</v>
      </c>
      <c r="G2912" s="139">
        <v>-84.113299999999995</v>
      </c>
      <c r="H2912" s="139" t="s">
        <v>5001</v>
      </c>
      <c r="I2912" s="139" t="s">
        <v>5002</v>
      </c>
      <c r="J2912" s="139" t="s">
        <v>95</v>
      </c>
      <c r="K2912" s="139">
        <v>45804</v>
      </c>
      <c r="L2912" s="139" t="s">
        <v>5003</v>
      </c>
      <c r="M2912" s="139">
        <v>3499</v>
      </c>
      <c r="N2912" s="139" t="s">
        <v>1306</v>
      </c>
    </row>
    <row r="2913" spans="1:14" ht="15.75" customHeight="1">
      <c r="A2913" s="139">
        <v>2018</v>
      </c>
      <c r="B2913" s="100" t="s">
        <v>188</v>
      </c>
      <c r="C2913" s="139" t="s">
        <v>5004</v>
      </c>
      <c r="D2913" s="139">
        <v>1006451</v>
      </c>
      <c r="E2913" s="139" t="s">
        <v>5005</v>
      </c>
      <c r="F2913" s="139">
        <v>17.7102</v>
      </c>
      <c r="G2913" s="139">
        <v>-64.754400000000004</v>
      </c>
      <c r="H2913" s="139" t="s">
        <v>5006</v>
      </c>
      <c r="I2913" s="139" t="s">
        <v>3097</v>
      </c>
      <c r="J2913" s="139" t="s">
        <v>3098</v>
      </c>
      <c r="K2913" s="139">
        <v>820</v>
      </c>
      <c r="L2913" s="139" t="s">
        <v>5007</v>
      </c>
      <c r="M2913" s="139">
        <v>292</v>
      </c>
      <c r="N2913" s="139" t="s">
        <v>1306</v>
      </c>
    </row>
    <row r="2914" spans="1:14" ht="15.75" customHeight="1">
      <c r="A2914" s="139">
        <v>2018</v>
      </c>
      <c r="B2914" s="100" t="s">
        <v>188</v>
      </c>
      <c r="C2914" s="139" t="s">
        <v>5008</v>
      </c>
      <c r="D2914" s="139">
        <v>1005623</v>
      </c>
      <c r="E2914" s="139" t="s">
        <v>5009</v>
      </c>
      <c r="F2914" s="139">
        <v>29.987663999999999</v>
      </c>
      <c r="G2914" s="139">
        <v>-93.944972000000007</v>
      </c>
      <c r="H2914" s="139" t="s">
        <v>5010</v>
      </c>
      <c r="I2914" s="139" t="s">
        <v>1327</v>
      </c>
      <c r="J2914" s="139" t="s">
        <v>115</v>
      </c>
      <c r="K2914" s="139">
        <v>77651</v>
      </c>
      <c r="L2914" s="139" t="s">
        <v>5011</v>
      </c>
      <c r="M2914" s="139">
        <v>2</v>
      </c>
      <c r="N2914" s="139" t="s">
        <v>1054</v>
      </c>
    </row>
    <row r="2915" spans="1:14" ht="15.75" customHeight="1">
      <c r="A2915" s="139">
        <v>2018</v>
      </c>
      <c r="B2915" s="100" t="s">
        <v>188</v>
      </c>
      <c r="C2915" s="139" t="s">
        <v>5012</v>
      </c>
      <c r="D2915" s="139">
        <v>1002871</v>
      </c>
      <c r="E2915" s="139" t="s">
        <v>5013</v>
      </c>
      <c r="F2915" s="139">
        <v>44.77561</v>
      </c>
      <c r="G2915" s="139">
        <v>-88.62285</v>
      </c>
      <c r="H2915" s="139" t="s">
        <v>5014</v>
      </c>
      <c r="I2915" s="139" t="s">
        <v>5015</v>
      </c>
      <c r="J2915" s="139" t="s">
        <v>132</v>
      </c>
      <c r="K2915" s="139">
        <v>54166</v>
      </c>
      <c r="L2915" s="139" t="s">
        <v>5016</v>
      </c>
      <c r="M2915" s="139">
        <v>19</v>
      </c>
      <c r="N2915" s="139" t="s">
        <v>1054</v>
      </c>
    </row>
    <row r="2916" spans="1:14" ht="15.75" customHeight="1">
      <c r="A2916" s="139">
        <v>2018</v>
      </c>
      <c r="B2916" s="100" t="s">
        <v>188</v>
      </c>
      <c r="C2916" s="139" t="s">
        <v>5017</v>
      </c>
      <c r="D2916" s="139">
        <v>1001886</v>
      </c>
      <c r="E2916" s="139" t="s">
        <v>5018</v>
      </c>
      <c r="F2916" s="139">
        <v>34.051336999999997</v>
      </c>
      <c r="G2916" s="139">
        <v>-117.262792</v>
      </c>
      <c r="H2916" s="139" t="s">
        <v>5019</v>
      </c>
      <c r="I2916" s="139" t="s">
        <v>2210</v>
      </c>
      <c r="J2916" s="139" t="s">
        <v>15</v>
      </c>
      <c r="K2916" s="139">
        <v>92354</v>
      </c>
      <c r="L2916" s="139" t="s">
        <v>5020</v>
      </c>
      <c r="M2916" s="139">
        <v>32</v>
      </c>
      <c r="N2916" s="139" t="s">
        <v>1054</v>
      </c>
    </row>
    <row r="2917" spans="1:14" ht="15.75" customHeight="1">
      <c r="A2917" s="139">
        <v>2018</v>
      </c>
      <c r="B2917" s="100" t="s">
        <v>188</v>
      </c>
      <c r="C2917" s="139" t="s">
        <v>5022</v>
      </c>
      <c r="D2917" s="139">
        <v>1012086</v>
      </c>
      <c r="E2917" s="139" t="s">
        <v>5023</v>
      </c>
      <c r="F2917" s="139">
        <v>40.753520000000002</v>
      </c>
      <c r="G2917" s="139">
        <v>-73.706580000000002</v>
      </c>
      <c r="H2917" s="139" t="s">
        <v>5024</v>
      </c>
      <c r="I2917" s="139" t="s">
        <v>5025</v>
      </c>
      <c r="J2917" s="139" t="s">
        <v>87</v>
      </c>
      <c r="K2917" s="139">
        <v>11040</v>
      </c>
      <c r="L2917" s="139" t="s">
        <v>5026</v>
      </c>
      <c r="M2917" s="139">
        <v>21</v>
      </c>
      <c r="N2917" s="139" t="s">
        <v>1054</v>
      </c>
    </row>
    <row r="2918" spans="1:14" ht="15.75" customHeight="1">
      <c r="A2918" s="139">
        <v>2018</v>
      </c>
      <c r="B2918" s="100" t="s">
        <v>188</v>
      </c>
      <c r="C2918" s="139" t="s">
        <v>5027</v>
      </c>
      <c r="D2918" s="139">
        <v>1001984</v>
      </c>
      <c r="E2918" s="139" t="s">
        <v>5028</v>
      </c>
      <c r="F2918" s="139">
        <v>33.943607999999998</v>
      </c>
      <c r="G2918" s="139">
        <v>-118.404692</v>
      </c>
      <c r="H2918" s="139" t="s">
        <v>5029</v>
      </c>
      <c r="I2918" s="139" t="s">
        <v>2614</v>
      </c>
      <c r="J2918" s="139" t="s">
        <v>15</v>
      </c>
      <c r="K2918" s="139">
        <v>90045</v>
      </c>
      <c r="L2918" s="139" t="s">
        <v>5030</v>
      </c>
      <c r="M2918" s="139">
        <v>13</v>
      </c>
      <c r="N2918" s="139" t="s">
        <v>1054</v>
      </c>
    </row>
    <row r="2919" spans="1:14" ht="15.75" customHeight="1">
      <c r="A2919" s="139">
        <v>2018</v>
      </c>
      <c r="B2919" s="100" t="s">
        <v>188</v>
      </c>
      <c r="C2919" s="139" t="s">
        <v>5031</v>
      </c>
      <c r="D2919" s="139">
        <v>1006627</v>
      </c>
      <c r="E2919" s="139" t="s">
        <v>5032</v>
      </c>
      <c r="F2919" s="139">
        <v>33.813229999999997</v>
      </c>
      <c r="G2919" s="139">
        <v>-118.24298</v>
      </c>
      <c r="H2919" s="139" t="s">
        <v>5033</v>
      </c>
      <c r="I2919" s="139" t="s">
        <v>1411</v>
      </c>
      <c r="J2919" s="139" t="s">
        <v>15</v>
      </c>
      <c r="K2919" s="139">
        <v>90810</v>
      </c>
      <c r="L2919" s="139" t="s">
        <v>1744</v>
      </c>
      <c r="M2919" s="139">
        <v>10439</v>
      </c>
      <c r="N2919" s="139" t="s">
        <v>2428</v>
      </c>
    </row>
    <row r="2920" spans="1:14" ht="15.75" customHeight="1">
      <c r="A2920" s="139">
        <v>2018</v>
      </c>
      <c r="B2920" s="100" t="s">
        <v>188</v>
      </c>
      <c r="C2920" s="139" t="s">
        <v>5034</v>
      </c>
      <c r="D2920" s="139">
        <v>1010003</v>
      </c>
      <c r="E2920" s="139" t="s">
        <v>5035</v>
      </c>
      <c r="F2920" s="139">
        <v>36.181199999999997</v>
      </c>
      <c r="G2920" s="139">
        <v>-120.15260000000001</v>
      </c>
      <c r="H2920" s="139" t="s">
        <v>5036</v>
      </c>
      <c r="I2920" s="139" t="s">
        <v>2195</v>
      </c>
      <c r="J2920" s="139" t="s">
        <v>15</v>
      </c>
      <c r="K2920" s="139">
        <v>93234</v>
      </c>
      <c r="L2920" s="139" t="s">
        <v>5037</v>
      </c>
      <c r="M2920" s="139">
        <v>33</v>
      </c>
      <c r="N2920" s="139" t="s">
        <v>1054</v>
      </c>
    </row>
    <row r="2921" spans="1:14" ht="15.75" customHeight="1">
      <c r="A2921" s="139">
        <v>2018</v>
      </c>
      <c r="B2921" s="100" t="s">
        <v>188</v>
      </c>
      <c r="C2921" s="139" t="s">
        <v>5038</v>
      </c>
      <c r="D2921" s="139">
        <v>1012527</v>
      </c>
      <c r="E2921" s="139" t="s">
        <v>5039</v>
      </c>
      <c r="F2921" s="139">
        <v>30.908518999999998</v>
      </c>
      <c r="G2921" s="139">
        <v>-93.921018000000004</v>
      </c>
      <c r="H2921" s="139" t="s">
        <v>5040</v>
      </c>
      <c r="I2921" s="139" t="s">
        <v>3119</v>
      </c>
      <c r="J2921" s="139" t="s">
        <v>115</v>
      </c>
      <c r="K2921" s="139">
        <v>75951</v>
      </c>
      <c r="L2921" s="139" t="s">
        <v>5041</v>
      </c>
      <c r="M2921" s="139">
        <v>1216</v>
      </c>
      <c r="N2921" s="139" t="s">
        <v>1054</v>
      </c>
    </row>
    <row r="2922" spans="1:14" ht="15.75" customHeight="1">
      <c r="A2922" s="139">
        <v>2018</v>
      </c>
      <c r="B2922" s="100" t="s">
        <v>188</v>
      </c>
      <c r="C2922" s="139" t="s">
        <v>5042</v>
      </c>
      <c r="D2922" s="139">
        <v>1010825</v>
      </c>
      <c r="E2922" s="139" t="s">
        <v>5043</v>
      </c>
      <c r="F2922" s="139">
        <v>30.04918</v>
      </c>
      <c r="G2922" s="139">
        <v>-90.684030000000007</v>
      </c>
      <c r="H2922" s="139" t="s">
        <v>5044</v>
      </c>
      <c r="I2922" s="139" t="s">
        <v>2547</v>
      </c>
      <c r="J2922" s="139" t="s">
        <v>50</v>
      </c>
      <c r="K2922" s="139">
        <v>70052</v>
      </c>
      <c r="L2922" s="139" t="s">
        <v>5045</v>
      </c>
      <c r="M2922" s="139">
        <v>61</v>
      </c>
      <c r="N2922" s="139" t="s">
        <v>1054</v>
      </c>
    </row>
    <row r="2923" spans="1:14" ht="15.75" customHeight="1">
      <c r="A2923" s="139">
        <v>2018</v>
      </c>
      <c r="B2923" s="100" t="s">
        <v>188</v>
      </c>
      <c r="C2923" s="139" t="s">
        <v>5046</v>
      </c>
      <c r="D2923" s="139">
        <v>1004098</v>
      </c>
      <c r="E2923" s="139" t="s">
        <v>5047</v>
      </c>
      <c r="F2923" s="139">
        <v>40.902320000000003</v>
      </c>
      <c r="G2923" s="139">
        <v>-74.131789999999995</v>
      </c>
      <c r="H2923" s="139" t="s">
        <v>5048</v>
      </c>
      <c r="I2923" s="139" t="s">
        <v>5049</v>
      </c>
      <c r="J2923" s="139" t="s">
        <v>81</v>
      </c>
      <c r="K2923" s="139">
        <v>7407</v>
      </c>
      <c r="L2923" s="139" t="s">
        <v>5050</v>
      </c>
      <c r="M2923" s="139">
        <v>42</v>
      </c>
      <c r="N2923" s="139" t="s">
        <v>1054</v>
      </c>
    </row>
    <row r="2924" spans="1:14" ht="15.75" customHeight="1">
      <c r="A2924" s="139">
        <v>2018</v>
      </c>
      <c r="B2924" s="100" t="s">
        <v>188</v>
      </c>
      <c r="C2924" s="139" t="s">
        <v>5051</v>
      </c>
      <c r="D2924" s="139">
        <v>1005374</v>
      </c>
      <c r="E2924" s="139" t="s">
        <v>5052</v>
      </c>
      <c r="F2924" s="139">
        <v>41.276969999999999</v>
      </c>
      <c r="G2924" s="139">
        <v>-89.317239999999998</v>
      </c>
      <c r="H2924" s="139" t="s">
        <v>4257</v>
      </c>
      <c r="I2924" s="139" t="s">
        <v>2837</v>
      </c>
      <c r="J2924" s="139" t="s">
        <v>36</v>
      </c>
      <c r="K2924" s="139">
        <v>61327</v>
      </c>
      <c r="L2924" s="139" t="s">
        <v>5053</v>
      </c>
      <c r="M2924" s="139">
        <v>286</v>
      </c>
      <c r="N2924" s="139" t="s">
        <v>1054</v>
      </c>
    </row>
    <row r="2925" spans="1:14" ht="15.75" customHeight="1">
      <c r="A2925" s="139">
        <v>2018</v>
      </c>
      <c r="B2925" s="100" t="s">
        <v>188</v>
      </c>
      <c r="C2925" s="139" t="s">
        <v>5054</v>
      </c>
      <c r="D2925" s="139">
        <v>1005855</v>
      </c>
      <c r="E2925" s="139" t="s">
        <v>5055</v>
      </c>
      <c r="F2925" s="139">
        <v>44.227139999999999</v>
      </c>
      <c r="G2925" s="139">
        <v>-86.288359999999997</v>
      </c>
      <c r="H2925" s="139" t="s">
        <v>5056</v>
      </c>
      <c r="I2925" s="139" t="s">
        <v>5057</v>
      </c>
      <c r="J2925" s="139" t="s">
        <v>61</v>
      </c>
      <c r="K2925" s="139">
        <v>49660</v>
      </c>
      <c r="L2925" s="139" t="s">
        <v>5058</v>
      </c>
      <c r="M2925" s="139">
        <v>60</v>
      </c>
      <c r="N2925" s="139" t="s">
        <v>1054</v>
      </c>
    </row>
    <row r="2926" spans="1:14" ht="15.75" customHeight="1">
      <c r="A2926" s="139">
        <v>2018</v>
      </c>
      <c r="B2926" s="100" t="s">
        <v>188</v>
      </c>
      <c r="C2926" s="139" t="s">
        <v>5059</v>
      </c>
      <c r="D2926" s="139">
        <v>1007661</v>
      </c>
      <c r="E2926" s="139" t="s">
        <v>5060</v>
      </c>
      <c r="F2926" s="139">
        <v>33.364142999999999</v>
      </c>
      <c r="G2926" s="139">
        <v>-92.716924000000006</v>
      </c>
      <c r="H2926" s="139" t="s">
        <v>5061</v>
      </c>
      <c r="I2926" s="139" t="s">
        <v>2339</v>
      </c>
      <c r="J2926" s="139" t="s">
        <v>12</v>
      </c>
      <c r="K2926" s="139">
        <v>71762</v>
      </c>
      <c r="L2926" s="139" t="s">
        <v>5062</v>
      </c>
      <c r="M2926" s="139">
        <v>790</v>
      </c>
      <c r="N2926" s="139" t="s">
        <v>1745</v>
      </c>
    </row>
    <row r="2927" spans="1:14" ht="15.75" customHeight="1">
      <c r="A2927" s="139">
        <v>2018</v>
      </c>
      <c r="B2927" s="100" t="s">
        <v>188</v>
      </c>
      <c r="C2927" s="139" t="s">
        <v>5063</v>
      </c>
      <c r="D2927" s="139">
        <v>1001809</v>
      </c>
      <c r="E2927" s="139" t="s">
        <v>5064</v>
      </c>
      <c r="F2927" s="139">
        <v>42.88335</v>
      </c>
      <c r="G2927" s="139">
        <v>-82.491546999999997</v>
      </c>
      <c r="H2927" s="139" t="s">
        <v>5065</v>
      </c>
      <c r="I2927" s="139" t="s">
        <v>2335</v>
      </c>
      <c r="J2927" s="139" t="s">
        <v>61</v>
      </c>
      <c r="K2927" s="139">
        <v>48040</v>
      </c>
      <c r="L2927" s="139" t="s">
        <v>5066</v>
      </c>
      <c r="M2927" s="139">
        <v>45</v>
      </c>
      <c r="N2927" s="139" t="s">
        <v>1054</v>
      </c>
    </row>
    <row r="2928" spans="1:14" ht="15.75" customHeight="1">
      <c r="A2928" s="139">
        <v>2018</v>
      </c>
      <c r="B2928" s="100" t="s">
        <v>188</v>
      </c>
      <c r="C2928" s="139" t="s">
        <v>5067</v>
      </c>
      <c r="D2928" s="139">
        <v>1006452</v>
      </c>
      <c r="E2928" s="139" t="s">
        <v>5068</v>
      </c>
      <c r="F2928" s="139">
        <v>42.368119999999998</v>
      </c>
      <c r="G2928" s="139">
        <v>-71.009410000000003</v>
      </c>
      <c r="H2928" s="139" t="s">
        <v>5069</v>
      </c>
      <c r="I2928" s="139" t="s">
        <v>3728</v>
      </c>
      <c r="J2928" s="139" t="s">
        <v>58</v>
      </c>
      <c r="K2928" s="139">
        <v>2128</v>
      </c>
      <c r="L2928" s="139" t="s">
        <v>5070</v>
      </c>
      <c r="M2928" s="139">
        <v>15</v>
      </c>
      <c r="N2928" s="139" t="s">
        <v>1054</v>
      </c>
    </row>
    <row r="2929" spans="1:14" ht="15.75" customHeight="1">
      <c r="A2929" s="139">
        <v>2018</v>
      </c>
      <c r="B2929" s="100" t="s">
        <v>188</v>
      </c>
      <c r="C2929" s="139" t="s">
        <v>5071</v>
      </c>
      <c r="D2929" s="139">
        <v>1013125</v>
      </c>
      <c r="E2929" s="139" t="s">
        <v>5072</v>
      </c>
      <c r="F2929" s="139">
        <v>41.185878000000002</v>
      </c>
      <c r="G2929" s="139">
        <v>-80.857487000000006</v>
      </c>
      <c r="H2929" s="139" t="s">
        <v>5073</v>
      </c>
      <c r="I2929" s="139" t="s">
        <v>3664</v>
      </c>
      <c r="J2929" s="139" t="s">
        <v>95</v>
      </c>
      <c r="K2929" s="139">
        <v>44481</v>
      </c>
      <c r="L2929" s="139" t="s">
        <v>5074</v>
      </c>
      <c r="M2929" s="139">
        <v>21</v>
      </c>
      <c r="N2929" s="139" t="s">
        <v>1054</v>
      </c>
    </row>
    <row r="2930" spans="1:14" ht="15.75" customHeight="1">
      <c r="A2930" s="139">
        <v>2018</v>
      </c>
      <c r="B2930" s="100" t="s">
        <v>188</v>
      </c>
      <c r="C2930" s="139" t="s">
        <v>5075</v>
      </c>
      <c r="D2930" s="139">
        <v>1006685</v>
      </c>
      <c r="E2930" s="139" t="s">
        <v>5076</v>
      </c>
      <c r="F2930" s="139">
        <v>44.022151999999998</v>
      </c>
      <c r="G2930" s="139">
        <v>-92.466615000000004</v>
      </c>
      <c r="H2930" s="139" t="s">
        <v>5077</v>
      </c>
      <c r="I2930" s="139" t="s">
        <v>5078</v>
      </c>
      <c r="J2930" s="139" t="s">
        <v>62</v>
      </c>
      <c r="K2930" s="139">
        <v>55905</v>
      </c>
      <c r="L2930" s="139" t="s">
        <v>5079</v>
      </c>
      <c r="M2930" s="139">
        <v>43</v>
      </c>
      <c r="N2930" s="139" t="s">
        <v>1054</v>
      </c>
    </row>
    <row r="2931" spans="1:14" ht="15.75" customHeight="1">
      <c r="A2931" s="139">
        <v>2018</v>
      </c>
      <c r="B2931" s="100" t="s">
        <v>188</v>
      </c>
      <c r="C2931" s="139" t="s">
        <v>5080</v>
      </c>
      <c r="D2931" s="139">
        <v>1002283</v>
      </c>
      <c r="E2931" s="139" t="s">
        <v>5081</v>
      </c>
      <c r="F2931" s="139">
        <v>46.663611000000003</v>
      </c>
      <c r="G2931" s="139">
        <v>-67.903889000000007</v>
      </c>
      <c r="H2931" s="139" t="s">
        <v>5082</v>
      </c>
      <c r="I2931" s="139" t="s">
        <v>5083</v>
      </c>
      <c r="J2931" s="139" t="s">
        <v>52</v>
      </c>
      <c r="K2931" s="139">
        <v>4740</v>
      </c>
      <c r="L2931" s="139" t="s">
        <v>5084</v>
      </c>
      <c r="M2931" s="139">
        <v>47</v>
      </c>
      <c r="N2931" s="139" t="s">
        <v>1127</v>
      </c>
    </row>
    <row r="2932" spans="1:14" ht="15.75" customHeight="1">
      <c r="A2932" s="139">
        <v>2018</v>
      </c>
      <c r="B2932" s="100" t="s">
        <v>188</v>
      </c>
      <c r="C2932" s="139" t="s">
        <v>5085</v>
      </c>
      <c r="D2932" s="139">
        <v>1002284</v>
      </c>
      <c r="E2932" s="139" t="s">
        <v>5086</v>
      </c>
      <c r="F2932" s="139">
        <v>44.454600999999997</v>
      </c>
      <c r="G2932" s="139">
        <v>-89.540801999999999</v>
      </c>
      <c r="H2932" s="139" t="s">
        <v>5087</v>
      </c>
      <c r="I2932" s="139" t="s">
        <v>2269</v>
      </c>
      <c r="J2932" s="139" t="s">
        <v>132</v>
      </c>
      <c r="K2932" s="139">
        <v>54467</v>
      </c>
      <c r="L2932" s="139" t="s">
        <v>5084</v>
      </c>
      <c r="M2932" s="139">
        <v>29</v>
      </c>
      <c r="N2932" s="139" t="s">
        <v>1127</v>
      </c>
    </row>
    <row r="2933" spans="1:14" ht="15.75" customHeight="1">
      <c r="A2933" s="139">
        <v>2018</v>
      </c>
      <c r="B2933" s="100" t="s">
        <v>188</v>
      </c>
      <c r="C2933" s="139" t="s">
        <v>5085</v>
      </c>
      <c r="D2933" s="139">
        <v>1002287</v>
      </c>
      <c r="E2933" s="139" t="s">
        <v>5088</v>
      </c>
      <c r="F2933" s="139">
        <v>46.839167000000003</v>
      </c>
      <c r="G2933" s="139">
        <v>-119.174722</v>
      </c>
      <c r="H2933" s="139" t="s">
        <v>4551</v>
      </c>
      <c r="I2933" s="139" t="s">
        <v>3135</v>
      </c>
      <c r="J2933" s="139" t="s">
        <v>126</v>
      </c>
      <c r="K2933" s="139">
        <v>99344</v>
      </c>
      <c r="L2933" s="139" t="s">
        <v>5084</v>
      </c>
      <c r="M2933" s="139">
        <v>21</v>
      </c>
      <c r="N2933" s="139" t="s">
        <v>1127</v>
      </c>
    </row>
    <row r="2934" spans="1:14" ht="15.75" customHeight="1">
      <c r="A2934" s="139">
        <v>2018</v>
      </c>
      <c r="B2934" s="100" t="s">
        <v>188</v>
      </c>
      <c r="C2934" s="139" t="s">
        <v>5085</v>
      </c>
      <c r="D2934" s="139">
        <v>1002285</v>
      </c>
      <c r="E2934" s="139" t="s">
        <v>5089</v>
      </c>
      <c r="F2934" s="139">
        <v>42.535437000000002</v>
      </c>
      <c r="G2934" s="139">
        <v>-113.84516000000001</v>
      </c>
      <c r="H2934" s="139" t="s">
        <v>5090</v>
      </c>
      <c r="I2934" s="139" t="s">
        <v>5091</v>
      </c>
      <c r="J2934" s="139" t="s">
        <v>34</v>
      </c>
      <c r="K2934" s="139">
        <v>83318</v>
      </c>
      <c r="L2934" s="139" t="s">
        <v>5084</v>
      </c>
      <c r="M2934" s="139">
        <v>56</v>
      </c>
      <c r="N2934" s="139" t="s">
        <v>1127</v>
      </c>
    </row>
    <row r="2935" spans="1:14" ht="15.75" customHeight="1">
      <c r="A2935" s="139">
        <v>2018</v>
      </c>
      <c r="B2935" s="100" t="s">
        <v>188</v>
      </c>
      <c r="C2935" s="139" t="s">
        <v>5092</v>
      </c>
      <c r="D2935" s="139">
        <v>1006466</v>
      </c>
      <c r="E2935" s="139" t="s">
        <v>5093</v>
      </c>
      <c r="F2935" s="139">
        <v>35.158444000000003</v>
      </c>
      <c r="G2935" s="139">
        <v>-89.966753999999995</v>
      </c>
      <c r="H2935" s="139" t="s">
        <v>2642</v>
      </c>
      <c r="I2935" s="139" t="s">
        <v>2066</v>
      </c>
      <c r="J2935" s="139" t="s">
        <v>113</v>
      </c>
      <c r="K2935" s="139">
        <v>38108</v>
      </c>
      <c r="L2935" s="139" t="s">
        <v>1093</v>
      </c>
      <c r="M2935" s="139">
        <v>21</v>
      </c>
      <c r="N2935" s="139" t="s">
        <v>1054</v>
      </c>
    </row>
    <row r="2936" spans="1:14" ht="15.75" customHeight="1">
      <c r="A2936" s="139">
        <v>2018</v>
      </c>
      <c r="B2936" s="100" t="s">
        <v>188</v>
      </c>
      <c r="C2936" s="139" t="s">
        <v>5094</v>
      </c>
      <c r="D2936" s="139">
        <v>1007059</v>
      </c>
      <c r="E2936" s="139" t="s">
        <v>5095</v>
      </c>
      <c r="F2936" s="139">
        <v>29.930278000000001</v>
      </c>
      <c r="G2936" s="139">
        <v>-89.943888999999999</v>
      </c>
      <c r="H2936" s="139" t="s">
        <v>5096</v>
      </c>
      <c r="I2936" s="139" t="s">
        <v>2417</v>
      </c>
      <c r="J2936" s="139" t="s">
        <v>50</v>
      </c>
      <c r="K2936" s="139">
        <v>70075</v>
      </c>
      <c r="L2936" s="139" t="s">
        <v>2965</v>
      </c>
      <c r="M2936" s="139">
        <v>2251</v>
      </c>
      <c r="N2936" s="139" t="s">
        <v>1306</v>
      </c>
    </row>
    <row r="2937" spans="1:14" ht="15.75" customHeight="1">
      <c r="A2937" s="139">
        <v>2018</v>
      </c>
      <c r="B2937" s="100" t="s">
        <v>188</v>
      </c>
      <c r="C2937" s="139" t="s">
        <v>5097</v>
      </c>
      <c r="D2937" s="139">
        <v>1004249</v>
      </c>
      <c r="E2937" s="139" t="s">
        <v>5098</v>
      </c>
      <c r="F2937" s="139">
        <v>33.189360000000001</v>
      </c>
      <c r="G2937" s="139">
        <v>-87.260620000000003</v>
      </c>
      <c r="H2937" s="139" t="s">
        <v>5099</v>
      </c>
      <c r="I2937" s="139" t="s">
        <v>4187</v>
      </c>
      <c r="J2937" s="139" t="s">
        <v>3</v>
      </c>
      <c r="K2937" s="139">
        <v>35490</v>
      </c>
      <c r="L2937" s="139" t="s">
        <v>2955</v>
      </c>
      <c r="M2937" s="139">
        <v>27</v>
      </c>
      <c r="N2937" s="139" t="s">
        <v>1054</v>
      </c>
    </row>
    <row r="2938" spans="1:14" ht="15.75" customHeight="1">
      <c r="A2938" s="139">
        <v>2018</v>
      </c>
      <c r="B2938" s="100" t="s">
        <v>188</v>
      </c>
      <c r="C2938" s="139" t="s">
        <v>5100</v>
      </c>
      <c r="D2938" s="139">
        <v>1003063</v>
      </c>
      <c r="E2938" s="139" t="s">
        <v>5101</v>
      </c>
      <c r="F2938" s="139">
        <v>43.761088999999998</v>
      </c>
      <c r="G2938" s="139">
        <v>-88.464102999999994</v>
      </c>
      <c r="H2938" s="139" t="s">
        <v>5102</v>
      </c>
      <c r="I2938" s="139" t="s">
        <v>5103</v>
      </c>
      <c r="J2938" s="139" t="s">
        <v>132</v>
      </c>
      <c r="K2938" s="139">
        <v>54936</v>
      </c>
      <c r="L2938" s="139" t="s">
        <v>5104</v>
      </c>
      <c r="M2938" s="139">
        <v>27</v>
      </c>
      <c r="N2938" s="139" t="s">
        <v>1054</v>
      </c>
    </row>
    <row r="2939" spans="1:14" ht="15.75" customHeight="1">
      <c r="A2939" s="139">
        <v>2018</v>
      </c>
      <c r="B2939" s="100" t="s">
        <v>188</v>
      </c>
      <c r="C2939" s="139" t="s">
        <v>5105</v>
      </c>
      <c r="D2939" s="139">
        <v>1005105</v>
      </c>
      <c r="E2939" s="139" t="s">
        <v>5106</v>
      </c>
      <c r="F2939" s="139">
        <v>44.893089000000003</v>
      </c>
      <c r="G2939" s="139">
        <v>-93.232433</v>
      </c>
      <c r="H2939" s="139" t="s">
        <v>5107</v>
      </c>
      <c r="I2939" s="139" t="s">
        <v>4257</v>
      </c>
      <c r="J2939" s="139" t="s">
        <v>62</v>
      </c>
      <c r="K2939" s="139">
        <v>55450</v>
      </c>
      <c r="L2939" s="139" t="s">
        <v>5108</v>
      </c>
      <c r="M2939" s="139">
        <v>17</v>
      </c>
      <c r="N2939" s="139" t="s">
        <v>1054</v>
      </c>
    </row>
    <row r="2940" spans="1:14" ht="15.75" customHeight="1">
      <c r="A2940" s="139">
        <v>2018</v>
      </c>
      <c r="B2940" s="100" t="s">
        <v>188</v>
      </c>
      <c r="C2940" s="139" t="s">
        <v>5109</v>
      </c>
      <c r="D2940" s="139">
        <v>1001644</v>
      </c>
      <c r="E2940" s="139" t="s">
        <v>5110</v>
      </c>
      <c r="F2940" s="139">
        <v>39.261780000000002</v>
      </c>
      <c r="G2940" s="139">
        <v>-79.428359999999998</v>
      </c>
      <c r="H2940" s="139" t="s">
        <v>3325</v>
      </c>
      <c r="I2940" s="139" t="s">
        <v>5111</v>
      </c>
      <c r="J2940" s="139" t="s">
        <v>55</v>
      </c>
      <c r="K2940" s="139">
        <v>21550</v>
      </c>
      <c r="L2940" s="139" t="s">
        <v>5112</v>
      </c>
      <c r="M2940" s="139">
        <v>181</v>
      </c>
      <c r="N2940" s="139" t="s">
        <v>1054</v>
      </c>
    </row>
    <row r="2941" spans="1:14" ht="15.75" customHeight="1">
      <c r="A2941" s="139">
        <v>2018</v>
      </c>
      <c r="B2941" s="100" t="s">
        <v>188</v>
      </c>
      <c r="C2941" s="139" t="s">
        <v>5113</v>
      </c>
      <c r="D2941" s="139">
        <v>1006611</v>
      </c>
      <c r="E2941" s="139" t="s">
        <v>5114</v>
      </c>
      <c r="F2941" s="139">
        <v>36.189225</v>
      </c>
      <c r="G2941" s="139">
        <v>-115.188545</v>
      </c>
      <c r="H2941" s="139" t="s">
        <v>5115</v>
      </c>
      <c r="I2941" s="139" t="s">
        <v>2606</v>
      </c>
      <c r="J2941" s="139" t="s">
        <v>76</v>
      </c>
      <c r="K2941" s="139">
        <v>89158</v>
      </c>
      <c r="L2941" s="139" t="s">
        <v>5116</v>
      </c>
      <c r="M2941" s="139">
        <v>73</v>
      </c>
      <c r="N2941" s="139" t="s">
        <v>1054</v>
      </c>
    </row>
    <row r="2942" spans="1:14" ht="15.75" customHeight="1">
      <c r="A2942" s="139">
        <v>2018</v>
      </c>
      <c r="B2942" s="100" t="s">
        <v>188</v>
      </c>
      <c r="C2942" s="139" t="s">
        <v>5117</v>
      </c>
      <c r="D2942" s="139">
        <v>1002865</v>
      </c>
      <c r="E2942" s="139" t="s">
        <v>5118</v>
      </c>
      <c r="F2942" s="139">
        <v>39.561</v>
      </c>
      <c r="G2942" s="139">
        <v>-95.133300000000006</v>
      </c>
      <c r="H2942" s="139" t="s">
        <v>5119</v>
      </c>
      <c r="I2942" s="139" t="s">
        <v>5119</v>
      </c>
      <c r="J2942" s="139" t="s">
        <v>44</v>
      </c>
      <c r="K2942" s="139">
        <v>66002</v>
      </c>
      <c r="L2942" s="139" t="s">
        <v>5120</v>
      </c>
      <c r="M2942" s="139">
        <v>78</v>
      </c>
      <c r="N2942" s="139" t="s">
        <v>1127</v>
      </c>
    </row>
    <row r="2943" spans="1:14" ht="15.75" customHeight="1">
      <c r="A2943" s="139">
        <v>2018</v>
      </c>
      <c r="B2943" s="100" t="s">
        <v>188</v>
      </c>
      <c r="C2943" s="139" t="s">
        <v>5121</v>
      </c>
      <c r="D2943" s="139">
        <v>1004530</v>
      </c>
      <c r="E2943" s="139" t="s">
        <v>5122</v>
      </c>
      <c r="F2943" s="139">
        <v>39.098666999999999</v>
      </c>
      <c r="G2943" s="139">
        <v>-84.860861</v>
      </c>
      <c r="H2943" s="139" t="s">
        <v>1738</v>
      </c>
      <c r="I2943" s="139" t="s">
        <v>1739</v>
      </c>
      <c r="J2943" s="139" t="s">
        <v>39</v>
      </c>
      <c r="K2943" s="139">
        <v>47025</v>
      </c>
      <c r="L2943" s="139" t="s">
        <v>5123</v>
      </c>
      <c r="M2943" s="139">
        <v>41</v>
      </c>
      <c r="N2943" s="139" t="s">
        <v>1133</v>
      </c>
    </row>
    <row r="2944" spans="1:14" ht="15.75" customHeight="1">
      <c r="A2944" s="139">
        <v>2018</v>
      </c>
      <c r="B2944" s="100" t="s">
        <v>188</v>
      </c>
      <c r="C2944" s="139" t="s">
        <v>5124</v>
      </c>
      <c r="D2944" s="139">
        <v>1005305</v>
      </c>
      <c r="E2944" s="139" t="s">
        <v>5125</v>
      </c>
      <c r="F2944" s="139">
        <v>39.510390000000001</v>
      </c>
      <c r="G2944" s="139">
        <v>-84.734489999999994</v>
      </c>
      <c r="H2944" s="139" t="s">
        <v>5126</v>
      </c>
      <c r="I2944" s="139" t="s">
        <v>3293</v>
      </c>
      <c r="J2944" s="139" t="s">
        <v>95</v>
      </c>
      <c r="K2944" s="139">
        <v>45056</v>
      </c>
      <c r="L2944" s="139" t="s">
        <v>5127</v>
      </c>
      <c r="M2944" s="139">
        <v>16</v>
      </c>
      <c r="N2944" s="139" t="s">
        <v>1054</v>
      </c>
    </row>
    <row r="2945" spans="1:14" ht="15.75" customHeight="1">
      <c r="A2945" s="139">
        <v>2018</v>
      </c>
      <c r="B2945" s="100" t="s">
        <v>188</v>
      </c>
      <c r="C2945" s="139" t="s">
        <v>5128</v>
      </c>
      <c r="D2945" s="139">
        <v>1004503</v>
      </c>
      <c r="E2945" s="139" t="s">
        <v>5129</v>
      </c>
      <c r="F2945" s="139">
        <v>34.176273999999999</v>
      </c>
      <c r="G2945" s="139">
        <v>-97.169066999999998</v>
      </c>
      <c r="H2945" s="139" t="s">
        <v>5130</v>
      </c>
      <c r="I2945" s="139" t="s">
        <v>5131</v>
      </c>
      <c r="J2945" s="139" t="s">
        <v>98</v>
      </c>
      <c r="K2945" s="139">
        <v>73401</v>
      </c>
      <c r="L2945" s="139" t="s">
        <v>1362</v>
      </c>
      <c r="M2945" s="139">
        <v>17</v>
      </c>
      <c r="N2945" s="139" t="s">
        <v>1054</v>
      </c>
    </row>
    <row r="2946" spans="1:14" ht="15.75" customHeight="1">
      <c r="A2946" s="139">
        <v>2018</v>
      </c>
      <c r="B2946" s="100" t="s">
        <v>188</v>
      </c>
      <c r="C2946" s="139" t="s">
        <v>5132</v>
      </c>
      <c r="D2946" s="139">
        <v>1001250</v>
      </c>
      <c r="E2946" s="139" t="s">
        <v>5133</v>
      </c>
      <c r="F2946" s="139">
        <v>42.717799999999997</v>
      </c>
      <c r="G2946" s="139">
        <v>-84.483599999999996</v>
      </c>
      <c r="H2946" s="139" t="s">
        <v>5134</v>
      </c>
      <c r="I2946" s="139" t="s">
        <v>5135</v>
      </c>
      <c r="J2946" s="139" t="s">
        <v>61</v>
      </c>
      <c r="K2946" s="139">
        <v>48824</v>
      </c>
      <c r="L2946" s="139" t="s">
        <v>5136</v>
      </c>
      <c r="M2946" s="139">
        <v>210</v>
      </c>
      <c r="N2946" s="139" t="s">
        <v>1054</v>
      </c>
    </row>
    <row r="2947" spans="1:14" ht="15.75" customHeight="1">
      <c r="A2947" s="139">
        <v>2018</v>
      </c>
      <c r="B2947" s="100" t="s">
        <v>188</v>
      </c>
      <c r="C2947" s="139" t="s">
        <v>5137</v>
      </c>
      <c r="D2947" s="139">
        <v>1004883</v>
      </c>
      <c r="E2947" s="139" t="s">
        <v>5138</v>
      </c>
      <c r="F2947" s="139">
        <v>45.520650000000003</v>
      </c>
      <c r="G2947" s="139">
        <v>-122.44749</v>
      </c>
      <c r="H2947" s="139" t="s">
        <v>5139</v>
      </c>
      <c r="I2947" s="139" t="s">
        <v>3308</v>
      </c>
      <c r="J2947" s="139" t="s">
        <v>100</v>
      </c>
      <c r="K2947" s="139">
        <v>97030</v>
      </c>
      <c r="L2947" s="139" t="s">
        <v>5140</v>
      </c>
      <c r="M2947" s="139">
        <v>6854</v>
      </c>
      <c r="N2947" s="139" t="s">
        <v>1368</v>
      </c>
    </row>
    <row r="2948" spans="1:14" ht="15.75" customHeight="1">
      <c r="A2948" s="139">
        <v>2018</v>
      </c>
      <c r="B2948" s="100" t="s">
        <v>188</v>
      </c>
      <c r="C2948" s="139" t="s">
        <v>5141</v>
      </c>
      <c r="D2948" s="139">
        <v>1004325</v>
      </c>
      <c r="E2948" s="139" t="s">
        <v>5142</v>
      </c>
      <c r="F2948" s="139">
        <v>43.526800000000001</v>
      </c>
      <c r="G2948" s="139">
        <v>-116.14490000000001</v>
      </c>
      <c r="H2948" s="139" t="s">
        <v>5143</v>
      </c>
      <c r="I2948" s="139" t="s">
        <v>5144</v>
      </c>
      <c r="J2948" s="139" t="s">
        <v>34</v>
      </c>
      <c r="K2948" s="139">
        <v>83707</v>
      </c>
      <c r="L2948" s="139" t="s">
        <v>5145</v>
      </c>
      <c r="M2948" s="139">
        <v>133</v>
      </c>
      <c r="N2948" s="139" t="s">
        <v>1368</v>
      </c>
    </row>
    <row r="2949" spans="1:14" ht="15.75" customHeight="1">
      <c r="A2949" s="139">
        <v>2018</v>
      </c>
      <c r="B2949" s="100" t="s">
        <v>188</v>
      </c>
      <c r="C2949" s="139" t="s">
        <v>5146</v>
      </c>
      <c r="D2949" s="139">
        <v>1005476</v>
      </c>
      <c r="E2949" s="139" t="s">
        <v>5147</v>
      </c>
      <c r="F2949" s="139">
        <v>40.849958999999998</v>
      </c>
      <c r="G2949" s="139">
        <v>-101.53291299999999</v>
      </c>
      <c r="H2949" s="139" t="s">
        <v>5148</v>
      </c>
      <c r="I2949" s="139" t="s">
        <v>5149</v>
      </c>
      <c r="J2949" s="139" t="s">
        <v>73</v>
      </c>
      <c r="K2949" s="139">
        <v>69150</v>
      </c>
      <c r="L2949" s="139" t="s">
        <v>5150</v>
      </c>
      <c r="M2949" s="139">
        <v>27</v>
      </c>
      <c r="N2949" s="139" t="s">
        <v>1054</v>
      </c>
    </row>
    <row r="2950" spans="1:14" ht="15.75" customHeight="1">
      <c r="A2950" s="139">
        <v>2018</v>
      </c>
      <c r="B2950" s="100" t="s">
        <v>188</v>
      </c>
      <c r="C2950" s="139" t="s">
        <v>5151</v>
      </c>
      <c r="D2950" s="139">
        <v>1007847</v>
      </c>
      <c r="E2950" s="139" t="s">
        <v>5152</v>
      </c>
      <c r="F2950" s="139">
        <v>39.197221999999996</v>
      </c>
      <c r="G2950" s="139">
        <v>-93.386388999999994</v>
      </c>
      <c r="H2950" s="139" t="s">
        <v>5153</v>
      </c>
      <c r="I2950" s="139" t="s">
        <v>5154</v>
      </c>
      <c r="J2950" s="139" t="s">
        <v>68</v>
      </c>
      <c r="K2950" s="139">
        <v>65339</v>
      </c>
      <c r="L2950" s="139" t="s">
        <v>5155</v>
      </c>
      <c r="M2950" s="139">
        <v>47</v>
      </c>
      <c r="N2950" s="139" t="s">
        <v>1127</v>
      </c>
    </row>
    <row r="2951" spans="1:14" ht="15.75" customHeight="1">
      <c r="A2951" s="139">
        <v>2018</v>
      </c>
      <c r="B2951" s="100" t="s">
        <v>188</v>
      </c>
      <c r="C2951" s="139" t="s">
        <v>5156</v>
      </c>
      <c r="D2951" s="139">
        <v>1004834</v>
      </c>
      <c r="E2951" s="139" t="s">
        <v>5157</v>
      </c>
      <c r="F2951" s="139">
        <v>35.843420000000002</v>
      </c>
      <c r="G2951" s="139">
        <v>-86.370750000000001</v>
      </c>
      <c r="H2951" s="139" t="s">
        <v>5158</v>
      </c>
      <c r="I2951" s="139" t="s">
        <v>2038</v>
      </c>
      <c r="J2951" s="139" t="s">
        <v>113</v>
      </c>
      <c r="K2951" s="139">
        <v>37132</v>
      </c>
      <c r="L2951" s="139" t="s">
        <v>5159</v>
      </c>
      <c r="M2951" s="139">
        <v>24</v>
      </c>
      <c r="N2951" s="139" t="s">
        <v>1054</v>
      </c>
    </row>
    <row r="2952" spans="1:14" ht="15.75" customHeight="1">
      <c r="A2952" s="139">
        <v>2018</v>
      </c>
      <c r="B2952" s="100" t="s">
        <v>188</v>
      </c>
      <c r="C2952" s="139" t="s">
        <v>5160</v>
      </c>
      <c r="D2952" s="139">
        <v>1002057</v>
      </c>
      <c r="E2952" s="139" t="s">
        <v>5161</v>
      </c>
      <c r="F2952" s="139">
        <v>31.593299999999999</v>
      </c>
      <c r="G2952" s="139">
        <v>-84.088049999999996</v>
      </c>
      <c r="H2952" s="139" t="s">
        <v>5162</v>
      </c>
      <c r="I2952" s="139" t="s">
        <v>5163</v>
      </c>
      <c r="J2952" s="139" t="s">
        <v>28</v>
      </c>
      <c r="K2952" s="139">
        <v>31705</v>
      </c>
      <c r="L2952" s="139" t="s">
        <v>5164</v>
      </c>
      <c r="M2952" s="139">
        <v>17</v>
      </c>
      <c r="N2952" s="139" t="s">
        <v>1054</v>
      </c>
    </row>
    <row r="2953" spans="1:14" ht="15.75" customHeight="1">
      <c r="A2953" s="139">
        <v>2018</v>
      </c>
      <c r="B2953" s="100" t="s">
        <v>188</v>
      </c>
      <c r="C2953" s="139" t="s">
        <v>5165</v>
      </c>
      <c r="D2953" s="139">
        <v>1002904</v>
      </c>
      <c r="E2953" s="139" t="s">
        <v>5166</v>
      </c>
      <c r="F2953" s="139">
        <v>39.45241</v>
      </c>
      <c r="G2953" s="139">
        <v>-84.476500000000001</v>
      </c>
      <c r="H2953" s="139" t="s">
        <v>5167</v>
      </c>
      <c r="I2953" s="139" t="s">
        <v>3293</v>
      </c>
      <c r="J2953" s="139" t="s">
        <v>95</v>
      </c>
      <c r="K2953" s="139">
        <v>45067</v>
      </c>
      <c r="L2953" s="139" t="s">
        <v>3557</v>
      </c>
      <c r="M2953" s="139">
        <v>18</v>
      </c>
      <c r="N2953" s="139" t="s">
        <v>1054</v>
      </c>
    </row>
    <row r="2954" spans="1:14" ht="15.75" customHeight="1">
      <c r="A2954" s="139">
        <v>2018</v>
      </c>
      <c r="B2954" s="100" t="s">
        <v>188</v>
      </c>
      <c r="C2954" s="139" t="s">
        <v>5168</v>
      </c>
      <c r="D2954" s="139">
        <v>1006570</v>
      </c>
      <c r="E2954" s="139" t="s">
        <v>5169</v>
      </c>
      <c r="F2954" s="139">
        <v>43.042119999999997</v>
      </c>
      <c r="G2954" s="139">
        <v>-87.963070000000002</v>
      </c>
      <c r="H2954" s="139" t="s">
        <v>1551</v>
      </c>
      <c r="I2954" s="139" t="s">
        <v>5170</v>
      </c>
      <c r="J2954" s="139" t="s">
        <v>132</v>
      </c>
      <c r="K2954" s="139">
        <v>53208</v>
      </c>
      <c r="L2954" s="139" t="s">
        <v>3557</v>
      </c>
      <c r="M2954" s="139">
        <v>22</v>
      </c>
      <c r="N2954" s="139" t="s">
        <v>1054</v>
      </c>
    </row>
    <row r="2955" spans="1:14" ht="15.75" customHeight="1">
      <c r="A2955" s="139">
        <v>2018</v>
      </c>
      <c r="B2955" s="100" t="s">
        <v>188</v>
      </c>
      <c r="C2955" s="139" t="s">
        <v>5171</v>
      </c>
      <c r="D2955" s="139">
        <v>1004950</v>
      </c>
      <c r="E2955" s="139" t="s">
        <v>5172</v>
      </c>
      <c r="F2955" s="139">
        <v>35.120688000000001</v>
      </c>
      <c r="G2955" s="139">
        <v>-81.555726000000007</v>
      </c>
      <c r="H2955" s="139" t="s">
        <v>5173</v>
      </c>
      <c r="I2955" s="139" t="s">
        <v>4805</v>
      </c>
      <c r="J2955" s="139" t="s">
        <v>107</v>
      </c>
      <c r="K2955" s="139">
        <v>29702</v>
      </c>
      <c r="L2955" s="139" t="s">
        <v>4772</v>
      </c>
      <c r="M2955" s="139">
        <v>569</v>
      </c>
      <c r="N2955" s="139" t="s">
        <v>1054</v>
      </c>
    </row>
    <row r="2956" spans="1:14" ht="15.75" customHeight="1">
      <c r="A2956" s="139">
        <v>2018</v>
      </c>
      <c r="B2956" s="100" t="s">
        <v>188</v>
      </c>
      <c r="C2956" s="139" t="s">
        <v>5174</v>
      </c>
      <c r="D2956" s="139">
        <v>1007958</v>
      </c>
      <c r="E2956" s="139" t="s">
        <v>5175</v>
      </c>
      <c r="F2956" s="139">
        <v>34.658740000000002</v>
      </c>
      <c r="G2956" s="139">
        <v>-82.80247</v>
      </c>
      <c r="H2956" s="139" t="s">
        <v>5176</v>
      </c>
      <c r="I2956" s="139" t="s">
        <v>5177</v>
      </c>
      <c r="J2956" s="139" t="s">
        <v>107</v>
      </c>
      <c r="K2956" s="139">
        <v>29670</v>
      </c>
      <c r="L2956" s="139" t="s">
        <v>4772</v>
      </c>
      <c r="M2956" s="139">
        <v>52</v>
      </c>
      <c r="N2956" s="139" t="s">
        <v>1054</v>
      </c>
    </row>
    <row r="2957" spans="1:14" ht="15.75" customHeight="1">
      <c r="A2957" s="139">
        <v>2018</v>
      </c>
      <c r="B2957" s="100" t="s">
        <v>188</v>
      </c>
      <c r="C2957" s="139" t="s">
        <v>5178</v>
      </c>
      <c r="D2957" s="139">
        <v>1006609</v>
      </c>
      <c r="E2957" s="139" t="s">
        <v>5179</v>
      </c>
      <c r="F2957" s="139">
        <v>43.705629999999999</v>
      </c>
      <c r="G2957" s="139">
        <v>-95.456507000000002</v>
      </c>
      <c r="H2957" s="139" t="s">
        <v>5180</v>
      </c>
      <c r="I2957" s="139" t="s">
        <v>5181</v>
      </c>
      <c r="J2957" s="139" t="s">
        <v>62</v>
      </c>
      <c r="K2957" s="139">
        <v>56119</v>
      </c>
      <c r="L2957" s="139" t="s">
        <v>5182</v>
      </c>
      <c r="M2957" s="139">
        <v>34</v>
      </c>
      <c r="N2957" s="139" t="s">
        <v>1054</v>
      </c>
    </row>
    <row r="2958" spans="1:14" ht="15.75" customHeight="1">
      <c r="A2958" s="139">
        <v>2018</v>
      </c>
      <c r="B2958" s="100" t="s">
        <v>188</v>
      </c>
      <c r="C2958" s="139" t="s">
        <v>5183</v>
      </c>
      <c r="D2958" s="139">
        <v>1001289</v>
      </c>
      <c r="E2958" s="139" t="s">
        <v>5184</v>
      </c>
      <c r="F2958" s="139">
        <v>42.3611</v>
      </c>
      <c r="G2958" s="139">
        <v>-71.093400000000003</v>
      </c>
      <c r="H2958" s="139" t="s">
        <v>5185</v>
      </c>
      <c r="I2958" s="139" t="s">
        <v>5186</v>
      </c>
      <c r="J2958" s="139" t="s">
        <v>58</v>
      </c>
      <c r="K2958" s="139">
        <v>2139</v>
      </c>
      <c r="L2958" s="139" t="s">
        <v>5187</v>
      </c>
      <c r="M2958" s="139">
        <v>75</v>
      </c>
      <c r="N2958" s="139" t="s">
        <v>1054</v>
      </c>
    </row>
    <row r="2959" spans="1:14" ht="15.75" customHeight="1">
      <c r="A2959" s="139">
        <v>2018</v>
      </c>
      <c r="B2959" s="100" t="s">
        <v>188</v>
      </c>
      <c r="C2959" s="139" t="s">
        <v>5188</v>
      </c>
      <c r="D2959" s="139">
        <v>1002393</v>
      </c>
      <c r="E2959" s="139" t="s">
        <v>5189</v>
      </c>
      <c r="F2959" s="139">
        <v>30.529361000000002</v>
      </c>
      <c r="G2959" s="139">
        <v>-88.142055999999997</v>
      </c>
      <c r="H2959" s="139" t="s">
        <v>5190</v>
      </c>
      <c r="I2959" s="139" t="s">
        <v>4763</v>
      </c>
      <c r="J2959" s="139" t="s">
        <v>3</v>
      </c>
      <c r="K2959" s="139">
        <v>36582</v>
      </c>
      <c r="L2959" s="139" t="s">
        <v>5191</v>
      </c>
      <c r="M2959" s="139">
        <v>20</v>
      </c>
      <c r="N2959" s="139" t="s">
        <v>1054</v>
      </c>
    </row>
    <row r="2960" spans="1:14" ht="15.75" customHeight="1">
      <c r="A2960" s="139">
        <v>2018</v>
      </c>
      <c r="B2960" s="100" t="s">
        <v>188</v>
      </c>
      <c r="C2960" s="139" t="s">
        <v>5192</v>
      </c>
      <c r="D2960" s="139">
        <v>1004315</v>
      </c>
      <c r="E2960" s="139" t="s">
        <v>5193</v>
      </c>
      <c r="F2960" s="139">
        <v>34.923436000000002</v>
      </c>
      <c r="G2960" s="139">
        <v>-82.260666000000001</v>
      </c>
      <c r="H2960" s="139" t="s">
        <v>1969</v>
      </c>
      <c r="I2960" s="139" t="s">
        <v>2889</v>
      </c>
      <c r="J2960" s="139" t="s">
        <v>107</v>
      </c>
      <c r="K2960" s="139">
        <v>29652</v>
      </c>
      <c r="L2960" s="139" t="s">
        <v>5194</v>
      </c>
      <c r="M2960" s="139">
        <v>25</v>
      </c>
      <c r="N2960" s="139" t="s">
        <v>1054</v>
      </c>
    </row>
    <row r="2961" spans="1:14" ht="15.75" customHeight="1">
      <c r="A2961" s="139">
        <v>2018</v>
      </c>
      <c r="B2961" s="100" t="s">
        <v>188</v>
      </c>
      <c r="C2961" s="139" t="s">
        <v>5195</v>
      </c>
      <c r="D2961" s="139">
        <v>1003426</v>
      </c>
      <c r="E2961" s="139" t="s">
        <v>5196</v>
      </c>
      <c r="F2961" s="139">
        <v>43.01932</v>
      </c>
      <c r="G2961" s="139">
        <v>-87.897800000000004</v>
      </c>
      <c r="H2961" s="139" t="s">
        <v>1551</v>
      </c>
      <c r="I2961" s="139" t="s">
        <v>5170</v>
      </c>
      <c r="J2961" s="139" t="s">
        <v>132</v>
      </c>
      <c r="K2961" s="139">
        <v>53207</v>
      </c>
      <c r="L2961" s="139" t="s">
        <v>5197</v>
      </c>
      <c r="M2961" s="139">
        <v>115</v>
      </c>
      <c r="N2961" s="139" t="s">
        <v>1054</v>
      </c>
    </row>
    <row r="2962" spans="1:14" ht="15.75" customHeight="1">
      <c r="A2962" s="139">
        <v>2018</v>
      </c>
      <c r="B2962" s="100" t="s">
        <v>188</v>
      </c>
      <c r="C2962" s="139" t="s">
        <v>5198</v>
      </c>
      <c r="D2962" s="139">
        <v>1001910</v>
      </c>
      <c r="E2962" s="139" t="s">
        <v>5199</v>
      </c>
      <c r="F2962" s="139">
        <v>30.713809999999999</v>
      </c>
      <c r="G2962" s="139">
        <v>-88.103160000000003</v>
      </c>
      <c r="H2962" s="139" t="s">
        <v>4763</v>
      </c>
      <c r="I2962" s="139" t="s">
        <v>1318</v>
      </c>
      <c r="J2962" s="139" t="s">
        <v>3</v>
      </c>
      <c r="K2962" s="139">
        <v>36617</v>
      </c>
      <c r="L2962" s="139" t="s">
        <v>2241</v>
      </c>
      <c r="M2962" s="139">
        <v>21</v>
      </c>
      <c r="N2962" s="139" t="s">
        <v>1054</v>
      </c>
    </row>
    <row r="2963" spans="1:14" ht="15.75" customHeight="1">
      <c r="A2963" s="139">
        <v>2018</v>
      </c>
      <c r="B2963" s="100" t="s">
        <v>188</v>
      </c>
      <c r="C2963" s="139" t="s">
        <v>5200</v>
      </c>
      <c r="D2963" s="139">
        <v>1006273</v>
      </c>
      <c r="E2963" s="139" t="s">
        <v>5201</v>
      </c>
      <c r="F2963" s="139">
        <v>44.455080000000002</v>
      </c>
      <c r="G2963" s="139">
        <v>-93.169910000000002</v>
      </c>
      <c r="H2963" s="139" t="s">
        <v>5202</v>
      </c>
      <c r="I2963" s="139" t="s">
        <v>4701</v>
      </c>
      <c r="J2963" s="139" t="s">
        <v>62</v>
      </c>
      <c r="K2963" s="139">
        <v>55057</v>
      </c>
      <c r="L2963" s="139" t="s">
        <v>5203</v>
      </c>
      <c r="M2963" s="139">
        <v>22</v>
      </c>
      <c r="N2963" s="139" t="s">
        <v>1054</v>
      </c>
    </row>
    <row r="2964" spans="1:14" ht="15.75" customHeight="1">
      <c r="A2964" s="139">
        <v>2018</v>
      </c>
      <c r="B2964" s="100" t="s">
        <v>188</v>
      </c>
      <c r="C2964" s="139" t="s">
        <v>5204</v>
      </c>
      <c r="D2964" s="139">
        <v>1005389</v>
      </c>
      <c r="E2964" s="139" t="s">
        <v>5205</v>
      </c>
      <c r="F2964" s="139">
        <v>34.826430999999999</v>
      </c>
      <c r="G2964" s="139">
        <v>-87.670350999999997</v>
      </c>
      <c r="H2964" s="139" t="s">
        <v>4670</v>
      </c>
      <c r="I2964" s="139" t="s">
        <v>5206</v>
      </c>
      <c r="J2964" s="139" t="s">
        <v>3</v>
      </c>
      <c r="K2964" s="139">
        <v>35630</v>
      </c>
      <c r="L2964" s="139" t="s">
        <v>1258</v>
      </c>
      <c r="M2964" s="139">
        <v>13</v>
      </c>
      <c r="N2964" s="139" t="s">
        <v>1054</v>
      </c>
    </row>
    <row r="2965" spans="1:14" ht="15.75" customHeight="1">
      <c r="A2965" s="139">
        <v>2018</v>
      </c>
      <c r="B2965" s="100" t="s">
        <v>188</v>
      </c>
      <c r="C2965" s="139" t="s">
        <v>5207</v>
      </c>
      <c r="D2965" s="139">
        <v>1000904</v>
      </c>
      <c r="E2965" s="139" t="s">
        <v>5208</v>
      </c>
      <c r="F2965" s="139">
        <v>39.124004999999997</v>
      </c>
      <c r="G2965" s="139">
        <v>-122.127028</v>
      </c>
      <c r="H2965" s="139" t="s">
        <v>5209</v>
      </c>
      <c r="I2965" s="139" t="s">
        <v>5210</v>
      </c>
      <c r="J2965" s="139" t="s">
        <v>15</v>
      </c>
      <c r="K2965" s="139">
        <v>95987</v>
      </c>
      <c r="L2965" s="139" t="s">
        <v>4998</v>
      </c>
      <c r="M2965" s="139">
        <v>58</v>
      </c>
      <c r="N2965" s="139" t="s">
        <v>1054</v>
      </c>
    </row>
    <row r="2966" spans="1:14" ht="15.75" customHeight="1">
      <c r="A2966" s="139">
        <v>2018</v>
      </c>
      <c r="B2966" s="100" t="s">
        <v>188</v>
      </c>
      <c r="C2966" s="139" t="s">
        <v>5211</v>
      </c>
      <c r="D2966" s="139">
        <v>1001663</v>
      </c>
      <c r="E2966" s="139" t="s">
        <v>5212</v>
      </c>
      <c r="F2966" s="139">
        <v>44.240670000000001</v>
      </c>
      <c r="G2966" s="139">
        <v>-86.310059999999993</v>
      </c>
      <c r="H2966" s="139" t="s">
        <v>5056</v>
      </c>
      <c r="I2966" s="139" t="s">
        <v>5057</v>
      </c>
      <c r="J2966" s="139" t="s">
        <v>61</v>
      </c>
      <c r="K2966" s="139">
        <v>49660</v>
      </c>
      <c r="L2966" s="139" t="s">
        <v>5213</v>
      </c>
      <c r="M2966" s="139">
        <v>487</v>
      </c>
      <c r="N2966" s="139" t="s">
        <v>1054</v>
      </c>
    </row>
    <row r="2967" spans="1:14" ht="15.75" customHeight="1">
      <c r="A2967" s="139">
        <v>2018</v>
      </c>
      <c r="B2967" s="100" t="s">
        <v>188</v>
      </c>
      <c r="C2967" s="139" t="s">
        <v>5214</v>
      </c>
      <c r="D2967" s="139">
        <v>1002333</v>
      </c>
      <c r="E2967" s="139" t="s">
        <v>5215</v>
      </c>
      <c r="F2967" s="139">
        <v>42.653610999999998</v>
      </c>
      <c r="G2967" s="139">
        <v>-78.070278000000002</v>
      </c>
      <c r="H2967" s="139" t="s">
        <v>5216</v>
      </c>
      <c r="I2967" s="139" t="s">
        <v>5217</v>
      </c>
      <c r="J2967" s="139" t="s">
        <v>87</v>
      </c>
      <c r="K2967" s="139">
        <v>14550</v>
      </c>
      <c r="L2967" s="139" t="s">
        <v>5213</v>
      </c>
      <c r="M2967" s="139">
        <v>30</v>
      </c>
      <c r="N2967" s="139" t="s">
        <v>1054</v>
      </c>
    </row>
    <row r="2968" spans="1:14" ht="15.75" customHeight="1">
      <c r="A2968" s="139">
        <v>2018</v>
      </c>
      <c r="B2968" s="100" t="s">
        <v>188</v>
      </c>
      <c r="C2968" s="139" t="s">
        <v>5218</v>
      </c>
      <c r="D2968" s="139">
        <v>1003453</v>
      </c>
      <c r="E2968" s="139" t="s">
        <v>5219</v>
      </c>
      <c r="F2968" s="139">
        <v>38.962791000000003</v>
      </c>
      <c r="G2968" s="139">
        <v>-90.971733</v>
      </c>
      <c r="H2968" s="139" t="s">
        <v>5220</v>
      </c>
      <c r="I2968" s="139" t="s">
        <v>1483</v>
      </c>
      <c r="J2968" s="139" t="s">
        <v>68</v>
      </c>
      <c r="K2968" s="139">
        <v>63379</v>
      </c>
      <c r="L2968" s="139" t="s">
        <v>5221</v>
      </c>
      <c r="M2968" s="139">
        <v>16</v>
      </c>
      <c r="N2968" s="139" t="s">
        <v>1054</v>
      </c>
    </row>
    <row r="2969" spans="1:14" ht="15.75" customHeight="1">
      <c r="A2969" s="139">
        <v>2018</v>
      </c>
      <c r="B2969" s="100" t="s">
        <v>188</v>
      </c>
      <c r="C2969" s="139" t="s">
        <v>5222</v>
      </c>
      <c r="D2969" s="139">
        <v>1007458</v>
      </c>
      <c r="E2969" s="139" t="s">
        <v>5223</v>
      </c>
      <c r="F2969" s="139">
        <v>29.883333</v>
      </c>
      <c r="G2969" s="139">
        <v>-93.958332999999996</v>
      </c>
      <c r="H2969" s="139" t="s">
        <v>5224</v>
      </c>
      <c r="I2969" s="139" t="s">
        <v>1327</v>
      </c>
      <c r="J2969" s="139" t="s">
        <v>115</v>
      </c>
      <c r="K2969" s="139">
        <v>77640</v>
      </c>
      <c r="L2969" s="139" t="s">
        <v>5225</v>
      </c>
      <c r="M2969" s="139">
        <v>19625</v>
      </c>
      <c r="N2969" s="139" t="s">
        <v>1306</v>
      </c>
    </row>
    <row r="2970" spans="1:14" ht="15.75" customHeight="1">
      <c r="A2970" s="139">
        <v>2018</v>
      </c>
      <c r="B2970" s="100" t="s">
        <v>188</v>
      </c>
      <c r="C2970" s="139" t="s">
        <v>5226</v>
      </c>
      <c r="D2970" s="139">
        <v>1006489</v>
      </c>
      <c r="E2970" s="139" t="s">
        <v>5227</v>
      </c>
      <c r="F2970" s="139">
        <v>40.789209999999997</v>
      </c>
      <c r="G2970" s="139">
        <v>-73.954819999999998</v>
      </c>
      <c r="H2970" s="139" t="s">
        <v>5228</v>
      </c>
      <c r="I2970" s="139" t="s">
        <v>2520</v>
      </c>
      <c r="J2970" s="139" t="s">
        <v>87</v>
      </c>
      <c r="K2970" s="139">
        <v>10029</v>
      </c>
      <c r="L2970" s="139" t="s">
        <v>5229</v>
      </c>
      <c r="M2970" s="139">
        <v>34</v>
      </c>
      <c r="N2970" s="139" t="s">
        <v>1054</v>
      </c>
    </row>
    <row r="2971" spans="1:14" ht="15.75" customHeight="1">
      <c r="A2971" s="139">
        <v>2018</v>
      </c>
      <c r="B2971" s="100" t="s">
        <v>188</v>
      </c>
      <c r="C2971" s="139" t="s">
        <v>5230</v>
      </c>
      <c r="D2971" s="139">
        <v>1001757</v>
      </c>
      <c r="E2971" s="139" t="s">
        <v>5231</v>
      </c>
      <c r="F2971" s="139">
        <v>34.545499999999997</v>
      </c>
      <c r="G2971" s="139">
        <v>-85.311943999999997</v>
      </c>
      <c r="H2971" s="139" t="s">
        <v>5232</v>
      </c>
      <c r="I2971" s="139" t="s">
        <v>5233</v>
      </c>
      <c r="J2971" s="139" t="s">
        <v>28</v>
      </c>
      <c r="K2971" s="139">
        <v>30753</v>
      </c>
      <c r="L2971" s="139" t="s">
        <v>5234</v>
      </c>
      <c r="M2971" s="139">
        <v>192</v>
      </c>
      <c r="N2971" s="139" t="s">
        <v>1054</v>
      </c>
    </row>
    <row r="2972" spans="1:14" ht="15.75" customHeight="1">
      <c r="A2972" s="139">
        <v>2018</v>
      </c>
      <c r="B2972" s="100" t="s">
        <v>188</v>
      </c>
      <c r="C2972" s="139" t="s">
        <v>5235</v>
      </c>
      <c r="D2972" s="139">
        <v>1010550</v>
      </c>
      <c r="E2972" s="139" t="s">
        <v>5236</v>
      </c>
      <c r="F2972" s="139">
        <v>35.471290000000003</v>
      </c>
      <c r="G2972" s="139">
        <v>-115.52864</v>
      </c>
      <c r="H2972" s="139" t="s">
        <v>5237</v>
      </c>
      <c r="I2972" s="139" t="s">
        <v>2210</v>
      </c>
      <c r="J2972" s="139" t="s">
        <v>15</v>
      </c>
      <c r="K2972" s="139">
        <v>92366</v>
      </c>
      <c r="L2972" s="139" t="s">
        <v>5238</v>
      </c>
      <c r="M2972" s="139">
        <v>0</v>
      </c>
      <c r="N2972" s="139" t="s">
        <v>1054</v>
      </c>
    </row>
    <row r="2973" spans="1:14" ht="15.75" customHeight="1">
      <c r="A2973" s="139">
        <v>2018</v>
      </c>
      <c r="B2973" s="100" t="s">
        <v>188</v>
      </c>
      <c r="C2973" s="139" t="s">
        <v>5239</v>
      </c>
      <c r="D2973" s="139">
        <v>1000062</v>
      </c>
      <c r="E2973" s="139" t="s">
        <v>5240</v>
      </c>
      <c r="F2973" s="139">
        <v>41.7</v>
      </c>
      <c r="G2973" s="139">
        <v>-78.48</v>
      </c>
      <c r="H2973" s="139" t="s">
        <v>5241</v>
      </c>
      <c r="I2973" s="139" t="s">
        <v>1352</v>
      </c>
      <c r="J2973" s="139" t="s">
        <v>103</v>
      </c>
      <c r="K2973" s="139">
        <v>16735</v>
      </c>
      <c r="L2973" s="139" t="s">
        <v>1093</v>
      </c>
      <c r="M2973" s="139">
        <v>24</v>
      </c>
      <c r="N2973" s="139" t="s">
        <v>1054</v>
      </c>
    </row>
    <row r="2974" spans="1:14" ht="15.75" customHeight="1">
      <c r="A2974" s="139">
        <v>2018</v>
      </c>
      <c r="B2974" s="100" t="s">
        <v>188</v>
      </c>
      <c r="C2974" s="139" t="s">
        <v>5242</v>
      </c>
      <c r="D2974" s="139">
        <v>1000351</v>
      </c>
      <c r="E2974" s="139" t="s">
        <v>5243</v>
      </c>
      <c r="F2974" s="139">
        <v>36.598030000000001</v>
      </c>
      <c r="G2974" s="139">
        <v>-87.265940000000001</v>
      </c>
      <c r="H2974" s="139" t="s">
        <v>5244</v>
      </c>
      <c r="I2974" s="139" t="s">
        <v>2316</v>
      </c>
      <c r="J2974" s="139" t="s">
        <v>113</v>
      </c>
      <c r="K2974" s="139">
        <v>37040</v>
      </c>
      <c r="L2974" s="139" t="s">
        <v>5245</v>
      </c>
      <c r="M2974" s="139">
        <v>13</v>
      </c>
      <c r="N2974" s="139" t="s">
        <v>1050</v>
      </c>
    </row>
    <row r="2975" spans="1:14" ht="15.75" customHeight="1">
      <c r="A2975" s="139">
        <v>2018</v>
      </c>
      <c r="B2975" s="100" t="s">
        <v>188</v>
      </c>
      <c r="C2975" s="139" t="s">
        <v>5246</v>
      </c>
      <c r="D2975" s="139">
        <v>1012015</v>
      </c>
      <c r="E2975" s="139" t="s">
        <v>5247</v>
      </c>
      <c r="F2975" s="139">
        <v>32.896329000000001</v>
      </c>
      <c r="G2975" s="139">
        <v>-83.513890000000004</v>
      </c>
      <c r="H2975" s="139" t="s">
        <v>1772</v>
      </c>
      <c r="I2975" s="139" t="s">
        <v>5248</v>
      </c>
      <c r="J2975" s="139" t="s">
        <v>28</v>
      </c>
      <c r="K2975" s="139">
        <v>31217</v>
      </c>
      <c r="L2975" s="139" t="s">
        <v>2756</v>
      </c>
      <c r="M2975" s="139">
        <v>17</v>
      </c>
      <c r="N2975" s="139" t="s">
        <v>2757</v>
      </c>
    </row>
    <row r="2976" spans="1:14" ht="15.75" customHeight="1">
      <c r="A2976" s="139">
        <v>2018</v>
      </c>
      <c r="B2976" s="100" t="s">
        <v>188</v>
      </c>
      <c r="C2976" s="139" t="s">
        <v>5249</v>
      </c>
      <c r="D2976" s="139">
        <v>1010145</v>
      </c>
      <c r="E2976" s="139" t="s">
        <v>5250</v>
      </c>
      <c r="F2976" s="139">
        <v>41.282980000000002</v>
      </c>
      <c r="G2976" s="139">
        <v>-82.887730000000005</v>
      </c>
      <c r="H2976" s="139" t="s">
        <v>5251</v>
      </c>
      <c r="I2976" s="139" t="s">
        <v>5252</v>
      </c>
      <c r="J2976" s="139" t="s">
        <v>95</v>
      </c>
      <c r="K2976" s="139">
        <v>44811</v>
      </c>
      <c r="L2976" s="139" t="s">
        <v>5253</v>
      </c>
      <c r="M2976" s="139">
        <v>3</v>
      </c>
      <c r="N2976" s="139" t="s">
        <v>2536</v>
      </c>
    </row>
    <row r="2977" spans="1:14" ht="15.75" customHeight="1">
      <c r="A2977" s="139">
        <v>2018</v>
      </c>
      <c r="B2977" s="100" t="s">
        <v>188</v>
      </c>
      <c r="C2977" s="139" t="s">
        <v>5260</v>
      </c>
      <c r="D2977" s="139">
        <v>1005534</v>
      </c>
      <c r="E2977" s="139" t="s">
        <v>5261</v>
      </c>
      <c r="F2977" s="139">
        <v>36.513629999999999</v>
      </c>
      <c r="G2977" s="139">
        <v>-89.575519999999997</v>
      </c>
      <c r="H2977" s="139" t="s">
        <v>5262</v>
      </c>
      <c r="I2977" s="139" t="s">
        <v>5263</v>
      </c>
      <c r="J2977" s="139" t="s">
        <v>68</v>
      </c>
      <c r="K2977" s="139">
        <v>63866</v>
      </c>
      <c r="L2977" s="139" t="s">
        <v>5264</v>
      </c>
      <c r="M2977" s="139">
        <v>6</v>
      </c>
      <c r="N2977" s="139" t="s">
        <v>1273</v>
      </c>
    </row>
    <row r="2978" spans="1:14" ht="15.75" customHeight="1">
      <c r="A2978" s="139">
        <v>2018</v>
      </c>
      <c r="B2978" s="100" t="s">
        <v>188</v>
      </c>
      <c r="C2978" s="139" t="s">
        <v>5265</v>
      </c>
      <c r="D2978" s="139">
        <v>1000441</v>
      </c>
      <c r="E2978" s="139" t="s">
        <v>5266</v>
      </c>
      <c r="F2978" s="139">
        <v>47.535981</v>
      </c>
      <c r="G2978" s="139">
        <v>-111.412452</v>
      </c>
      <c r="H2978" s="139" t="s">
        <v>5267</v>
      </c>
      <c r="I2978" s="139" t="s">
        <v>2619</v>
      </c>
      <c r="J2978" s="139" t="s">
        <v>70</v>
      </c>
      <c r="K2978" s="139">
        <v>59404</v>
      </c>
      <c r="L2978" s="139" t="s">
        <v>5268</v>
      </c>
      <c r="M2978" s="139">
        <v>17</v>
      </c>
      <c r="N2978" s="139" t="s">
        <v>1054</v>
      </c>
    </row>
    <row r="2979" spans="1:14" ht="15.75" customHeight="1">
      <c r="A2979" s="139">
        <v>2018</v>
      </c>
      <c r="B2979" s="100" t="s">
        <v>188</v>
      </c>
      <c r="C2979" s="139" t="s">
        <v>5265</v>
      </c>
      <c r="D2979" s="139">
        <v>1000440</v>
      </c>
      <c r="E2979" s="139" t="s">
        <v>5269</v>
      </c>
      <c r="F2979" s="139">
        <v>43.004719999999999</v>
      </c>
      <c r="G2979" s="139">
        <v>-87.961550000000003</v>
      </c>
      <c r="H2979" s="139" t="s">
        <v>5270</v>
      </c>
      <c r="I2979" s="139" t="s">
        <v>5170</v>
      </c>
      <c r="J2979" s="139" t="s">
        <v>132</v>
      </c>
      <c r="K2979" s="139">
        <v>53215</v>
      </c>
      <c r="L2979" s="139" t="s">
        <v>5268</v>
      </c>
      <c r="M2979" s="139">
        <v>7</v>
      </c>
      <c r="N2979" s="139" t="s">
        <v>1054</v>
      </c>
    </row>
    <row r="2980" spans="1:14" ht="15.75" customHeight="1">
      <c r="A2980" s="139">
        <v>2018</v>
      </c>
      <c r="B2980" s="100" t="s">
        <v>188</v>
      </c>
      <c r="C2980" s="139" t="s">
        <v>5271</v>
      </c>
      <c r="D2980" s="139">
        <v>1005966</v>
      </c>
      <c r="E2980" s="139" t="s">
        <v>5272</v>
      </c>
      <c r="F2980" s="139">
        <v>46.850549999999998</v>
      </c>
      <c r="G2980" s="139">
        <v>-100.88083</v>
      </c>
      <c r="H2980" s="139" t="s">
        <v>5273</v>
      </c>
      <c r="I2980" s="139" t="s">
        <v>5274</v>
      </c>
      <c r="J2980" s="139" t="s">
        <v>92</v>
      </c>
      <c r="K2980" s="139">
        <v>58554</v>
      </c>
      <c r="L2980" s="139" t="s">
        <v>5275</v>
      </c>
      <c r="M2980" s="139">
        <v>1827</v>
      </c>
      <c r="N2980" s="139" t="s">
        <v>2432</v>
      </c>
    </row>
    <row r="2981" spans="1:14" ht="15.75" customHeight="1">
      <c r="A2981" s="139">
        <v>2018</v>
      </c>
      <c r="B2981" s="100" t="s">
        <v>188</v>
      </c>
      <c r="C2981" s="139" t="s">
        <v>5276</v>
      </c>
      <c r="D2981" s="139">
        <v>1011549</v>
      </c>
      <c r="E2981" s="139" t="s">
        <v>5277</v>
      </c>
      <c r="F2981" s="139">
        <v>47.087671999999998</v>
      </c>
      <c r="G2981" s="139">
        <v>-102.9482</v>
      </c>
      <c r="H2981" s="139" t="s">
        <v>5278</v>
      </c>
      <c r="I2981" s="139" t="s">
        <v>2110</v>
      </c>
      <c r="J2981" s="139" t="s">
        <v>92</v>
      </c>
      <c r="K2981" s="139">
        <v>58601</v>
      </c>
      <c r="L2981" s="139" t="s">
        <v>5275</v>
      </c>
      <c r="M2981" s="139">
        <v>301</v>
      </c>
      <c r="N2981" s="139" t="s">
        <v>1745</v>
      </c>
    </row>
    <row r="2982" spans="1:14" ht="15.75" customHeight="1">
      <c r="A2982" s="139">
        <v>2018</v>
      </c>
      <c r="B2982" s="100" t="s">
        <v>188</v>
      </c>
      <c r="C2982" s="139" t="s">
        <v>5279</v>
      </c>
      <c r="D2982" s="139">
        <v>1005808</v>
      </c>
      <c r="F2982" s="139">
        <v>39.6051</v>
      </c>
      <c r="G2982" s="139">
        <v>-80.283699999999996</v>
      </c>
      <c r="H2982" s="139" t="s">
        <v>5280</v>
      </c>
      <c r="I2982" s="139" t="s">
        <v>2601</v>
      </c>
      <c r="J2982" s="139" t="s">
        <v>129</v>
      </c>
      <c r="K2982" s="139">
        <v>26570</v>
      </c>
      <c r="L2982" s="139" t="s">
        <v>5281</v>
      </c>
      <c r="M2982" s="139">
        <v>249</v>
      </c>
      <c r="N2982" s="139" t="s">
        <v>1054</v>
      </c>
    </row>
    <row r="2983" spans="1:14" ht="15.75" customHeight="1">
      <c r="A2983" s="139">
        <v>2018</v>
      </c>
      <c r="B2983" s="100" t="s">
        <v>188</v>
      </c>
      <c r="C2983" s="139" t="s">
        <v>5282</v>
      </c>
      <c r="D2983" s="139">
        <v>1004902</v>
      </c>
      <c r="E2983" s="139" t="s">
        <v>5283</v>
      </c>
      <c r="F2983" s="139">
        <v>40.618549999999999</v>
      </c>
      <c r="G2983" s="139">
        <v>-83.159540000000007</v>
      </c>
      <c r="H2983" s="139" t="s">
        <v>5284</v>
      </c>
      <c r="I2983" s="139" t="s">
        <v>2601</v>
      </c>
      <c r="J2983" s="139" t="s">
        <v>95</v>
      </c>
      <c r="K2983" s="139">
        <v>43302</v>
      </c>
      <c r="L2983" s="139" t="s">
        <v>5285</v>
      </c>
      <c r="M2983" s="139">
        <v>55</v>
      </c>
      <c r="N2983" s="139" t="s">
        <v>1133</v>
      </c>
    </row>
    <row r="2984" spans="1:14" ht="15.75" customHeight="1">
      <c r="A2984" s="139">
        <v>2018</v>
      </c>
      <c r="B2984" s="100" t="s">
        <v>188</v>
      </c>
      <c r="C2984" s="139" t="s">
        <v>5286</v>
      </c>
      <c r="D2984" s="139">
        <v>1000324</v>
      </c>
      <c r="E2984" s="139" t="s">
        <v>5287</v>
      </c>
      <c r="F2984" s="139">
        <v>34.604999999999997</v>
      </c>
      <c r="G2984" s="139">
        <v>-79.784999999999997</v>
      </c>
      <c r="H2984" s="139" t="s">
        <v>5288</v>
      </c>
      <c r="I2984" s="139" t="s">
        <v>5289</v>
      </c>
      <c r="J2984" s="139" t="s">
        <v>107</v>
      </c>
      <c r="K2984" s="139">
        <v>29512</v>
      </c>
      <c r="L2984" s="139" t="s">
        <v>2987</v>
      </c>
      <c r="M2984" s="139">
        <v>2676</v>
      </c>
      <c r="N2984" s="139" t="s">
        <v>1448</v>
      </c>
    </row>
    <row r="2985" spans="1:14" ht="15.75" customHeight="1">
      <c r="A2985" s="139">
        <v>2018</v>
      </c>
      <c r="B2985" s="100" t="s">
        <v>188</v>
      </c>
      <c r="C2985" s="139" t="s">
        <v>5290</v>
      </c>
      <c r="D2985" s="139">
        <v>1005051</v>
      </c>
      <c r="E2985" s="139" t="s">
        <v>5291</v>
      </c>
      <c r="F2985" s="139">
        <v>43.991869999999999</v>
      </c>
      <c r="G2985" s="139">
        <v>-90.072190000000006</v>
      </c>
      <c r="H2985" s="139" t="s">
        <v>5292</v>
      </c>
      <c r="I2985" s="139" t="s">
        <v>5293</v>
      </c>
      <c r="J2985" s="139" t="s">
        <v>132</v>
      </c>
      <c r="K2985" s="139">
        <v>54646</v>
      </c>
      <c r="L2985" s="139" t="s">
        <v>5053</v>
      </c>
      <c r="M2985" s="139">
        <v>70</v>
      </c>
      <c r="N2985" s="139" t="s">
        <v>1054</v>
      </c>
    </row>
    <row r="2986" spans="1:14" ht="15.75" customHeight="1">
      <c r="A2986" s="139">
        <v>2018</v>
      </c>
      <c r="B2986" s="100" t="s">
        <v>188</v>
      </c>
      <c r="C2986" s="139" t="s">
        <v>5294</v>
      </c>
      <c r="D2986" s="139">
        <v>1010654</v>
      </c>
      <c r="E2986" s="139" t="s">
        <v>5295</v>
      </c>
      <c r="F2986" s="139">
        <v>39.973570000000002</v>
      </c>
      <c r="G2986" s="139">
        <v>-83.13588</v>
      </c>
      <c r="H2986" s="139" t="s">
        <v>1757</v>
      </c>
      <c r="I2986" s="139" t="s">
        <v>1407</v>
      </c>
      <c r="J2986" s="139" t="s">
        <v>95</v>
      </c>
      <c r="K2986" s="139">
        <v>43228</v>
      </c>
      <c r="L2986" s="139" t="s">
        <v>5296</v>
      </c>
      <c r="M2986" s="139">
        <v>13</v>
      </c>
      <c r="N2986" s="139" t="s">
        <v>1054</v>
      </c>
    </row>
    <row r="2987" spans="1:14" ht="15.75" customHeight="1">
      <c r="A2987" s="139">
        <v>2018</v>
      </c>
      <c r="B2987" s="100" t="s">
        <v>188</v>
      </c>
      <c r="C2987" s="139" t="s">
        <v>5297</v>
      </c>
      <c r="D2987" s="139">
        <v>1005417</v>
      </c>
      <c r="E2987" s="139" t="s">
        <v>5298</v>
      </c>
      <c r="F2987" s="139">
        <v>40.86159</v>
      </c>
      <c r="G2987" s="139">
        <v>-74.827449999999999</v>
      </c>
      <c r="H2987" s="139" t="s">
        <v>5299</v>
      </c>
      <c r="I2987" s="139" t="s">
        <v>3211</v>
      </c>
      <c r="J2987" s="139" t="s">
        <v>81</v>
      </c>
      <c r="K2987" s="139">
        <v>7840</v>
      </c>
      <c r="L2987" s="139" t="s">
        <v>5296</v>
      </c>
      <c r="M2987" s="139">
        <v>26</v>
      </c>
      <c r="N2987" s="139" t="s">
        <v>1054</v>
      </c>
    </row>
    <row r="2988" spans="1:14" ht="15.75" customHeight="1">
      <c r="A2988" s="139">
        <v>2018</v>
      </c>
      <c r="B2988" s="100" t="s">
        <v>188</v>
      </c>
      <c r="C2988" s="139" t="s">
        <v>5300</v>
      </c>
      <c r="D2988" s="139">
        <v>1012407</v>
      </c>
      <c r="E2988" s="139" t="s">
        <v>5301</v>
      </c>
      <c r="F2988" s="139">
        <v>44.657848000000001</v>
      </c>
      <c r="G2988" s="139">
        <v>-90.158240000000006</v>
      </c>
      <c r="H2988" s="139" t="s">
        <v>5302</v>
      </c>
      <c r="I2988" s="139" t="s">
        <v>2986</v>
      </c>
      <c r="J2988" s="139" t="s">
        <v>132</v>
      </c>
      <c r="K2988" s="139">
        <v>54449</v>
      </c>
      <c r="L2988" s="139" t="s">
        <v>5303</v>
      </c>
      <c r="M2988" s="139">
        <v>17</v>
      </c>
      <c r="N2988" s="139" t="s">
        <v>1054</v>
      </c>
    </row>
    <row r="2989" spans="1:14" ht="15.75" customHeight="1">
      <c r="A2989" s="139">
        <v>2018</v>
      </c>
      <c r="B2989" s="100" t="s">
        <v>188</v>
      </c>
      <c r="C2989" s="139" t="s">
        <v>5304</v>
      </c>
      <c r="D2989" s="139">
        <v>1012034</v>
      </c>
      <c r="E2989" s="139" t="s">
        <v>5305</v>
      </c>
      <c r="F2989" s="139">
        <v>41.92257</v>
      </c>
      <c r="G2989" s="139">
        <v>-85.023409999999998</v>
      </c>
      <c r="H2989" s="139" t="s">
        <v>5306</v>
      </c>
      <c r="I2989" s="139" t="s">
        <v>5307</v>
      </c>
      <c r="J2989" s="139" t="s">
        <v>61</v>
      </c>
      <c r="K2989" s="139">
        <v>49036</v>
      </c>
      <c r="L2989" s="139" t="s">
        <v>5308</v>
      </c>
      <c r="M2989" s="139">
        <v>22</v>
      </c>
      <c r="N2989" s="139" t="s">
        <v>1054</v>
      </c>
    </row>
    <row r="2990" spans="1:14" ht="15.75" customHeight="1">
      <c r="A2990" s="139">
        <v>2018</v>
      </c>
      <c r="B2990" s="100" t="s">
        <v>188</v>
      </c>
      <c r="C2990" s="139" t="s">
        <v>5309</v>
      </c>
      <c r="D2990" s="139">
        <v>1011243</v>
      </c>
      <c r="E2990" s="139" t="s">
        <v>5310</v>
      </c>
      <c r="F2990" s="139">
        <v>41.488390000000003</v>
      </c>
      <c r="G2990" s="139">
        <v>-83.216239999999999</v>
      </c>
      <c r="H2990" s="139" t="s">
        <v>5311</v>
      </c>
      <c r="I2990" s="139" t="s">
        <v>2832</v>
      </c>
      <c r="J2990" s="139" t="s">
        <v>95</v>
      </c>
      <c r="K2990" s="139">
        <v>43416</v>
      </c>
      <c r="L2990" s="139" t="s">
        <v>5312</v>
      </c>
      <c r="M2990" s="139">
        <v>15</v>
      </c>
      <c r="N2990" s="139" t="s">
        <v>1054</v>
      </c>
    </row>
    <row r="2991" spans="1:14" ht="15.75" customHeight="1">
      <c r="A2991" s="139">
        <v>2018</v>
      </c>
      <c r="B2991" s="100" t="s">
        <v>188</v>
      </c>
      <c r="C2991" s="139" t="s">
        <v>5313</v>
      </c>
      <c r="D2991" s="139">
        <v>1009982</v>
      </c>
      <c r="E2991" s="139" t="s">
        <v>5314</v>
      </c>
      <c r="F2991" s="139">
        <v>45.502116999999998</v>
      </c>
      <c r="G2991" s="139">
        <v>-122.824922</v>
      </c>
      <c r="H2991" s="139" t="s">
        <v>5315</v>
      </c>
      <c r="I2991" s="139" t="s">
        <v>1067</v>
      </c>
      <c r="J2991" s="139" t="s">
        <v>100</v>
      </c>
      <c r="K2991" s="139">
        <v>97005</v>
      </c>
      <c r="L2991" s="139" t="s">
        <v>5316</v>
      </c>
      <c r="M2991" s="139">
        <v>3077</v>
      </c>
      <c r="N2991" s="139" t="s">
        <v>1368</v>
      </c>
    </row>
    <row r="2992" spans="1:14" ht="15.75" customHeight="1">
      <c r="A2992" s="139">
        <v>2018</v>
      </c>
      <c r="B2992" s="100" t="s">
        <v>188</v>
      </c>
      <c r="C2992" s="139" t="s">
        <v>5317</v>
      </c>
      <c r="D2992" s="139">
        <v>1010587</v>
      </c>
      <c r="E2992" s="139" t="s">
        <v>5318</v>
      </c>
      <c r="F2992" s="139">
        <v>37.104601799999998</v>
      </c>
      <c r="G2992" s="139">
        <v>-82.394817099999997</v>
      </c>
      <c r="H2992" s="139" t="s">
        <v>5319</v>
      </c>
      <c r="J2992" s="139" t="s">
        <v>123</v>
      </c>
      <c r="K2992" s="139">
        <v>24269</v>
      </c>
      <c r="L2992" s="139" t="s">
        <v>5320</v>
      </c>
      <c r="M2992" s="139">
        <v>152</v>
      </c>
      <c r="N2992" s="139" t="s">
        <v>1054</v>
      </c>
    </row>
    <row r="2993" spans="1:14" ht="15.75" customHeight="1">
      <c r="A2993" s="139">
        <v>2018</v>
      </c>
      <c r="B2993" s="100" t="s">
        <v>188</v>
      </c>
      <c r="C2993" s="139" t="s">
        <v>5321</v>
      </c>
      <c r="D2993" s="139">
        <v>1001664</v>
      </c>
      <c r="E2993" s="139" t="s">
        <v>5322</v>
      </c>
      <c r="F2993" s="139">
        <v>40.245339999999999</v>
      </c>
      <c r="G2993" s="139">
        <v>-81.862840000000006</v>
      </c>
      <c r="H2993" s="139" t="s">
        <v>1234</v>
      </c>
      <c r="I2993" s="139" t="s">
        <v>1235</v>
      </c>
      <c r="J2993" s="139" t="s">
        <v>95</v>
      </c>
      <c r="K2993" s="139">
        <v>43812</v>
      </c>
      <c r="L2993" s="139" t="s">
        <v>5323</v>
      </c>
      <c r="M2993" s="139">
        <v>193</v>
      </c>
      <c r="N2993" s="139" t="s">
        <v>1160</v>
      </c>
    </row>
    <row r="2994" spans="1:14" ht="15.75" customHeight="1">
      <c r="A2994" s="139">
        <v>2018</v>
      </c>
      <c r="B2994" s="100" t="s">
        <v>188</v>
      </c>
      <c r="C2994" s="139" t="s">
        <v>5324</v>
      </c>
      <c r="D2994" s="139">
        <v>1001665</v>
      </c>
      <c r="E2994" s="139" t="s">
        <v>5325</v>
      </c>
      <c r="F2994" s="139">
        <v>40.197232999999997</v>
      </c>
      <c r="G2994" s="139">
        <v>-111.639172</v>
      </c>
      <c r="H2994" s="139" t="s">
        <v>2046</v>
      </c>
      <c r="I2994" s="139" t="s">
        <v>2047</v>
      </c>
      <c r="J2994" s="139" t="s">
        <v>118</v>
      </c>
      <c r="K2994" s="139">
        <v>84606</v>
      </c>
      <c r="L2994" s="139" t="s">
        <v>5323</v>
      </c>
      <c r="M2994" s="139">
        <v>160</v>
      </c>
      <c r="N2994" s="139" t="s">
        <v>1160</v>
      </c>
    </row>
    <row r="2995" spans="1:14" ht="15.75" customHeight="1">
      <c r="A2995" s="139">
        <v>2018</v>
      </c>
      <c r="B2995" s="100" t="s">
        <v>188</v>
      </c>
      <c r="C2995" s="139" t="s">
        <v>5326</v>
      </c>
      <c r="D2995" s="139">
        <v>1001878</v>
      </c>
      <c r="E2995" s="139" t="s">
        <v>5327</v>
      </c>
      <c r="F2995" s="139">
        <v>40.684666999999997</v>
      </c>
      <c r="G2995" s="139">
        <v>-75.186166999999998</v>
      </c>
      <c r="H2995" s="139" t="s">
        <v>5328</v>
      </c>
      <c r="I2995" s="139" t="s">
        <v>3211</v>
      </c>
      <c r="J2995" s="139" t="s">
        <v>81</v>
      </c>
      <c r="K2995" s="139">
        <v>8865</v>
      </c>
      <c r="L2995" s="139" t="s">
        <v>5323</v>
      </c>
      <c r="M2995" s="139">
        <v>183</v>
      </c>
      <c r="N2995" s="139" t="s">
        <v>1054</v>
      </c>
    </row>
    <row r="2996" spans="1:14" ht="15.75" customHeight="1">
      <c r="A2996" s="139">
        <v>2018</v>
      </c>
      <c r="B2996" s="100" t="s">
        <v>188</v>
      </c>
      <c r="C2996" s="139" t="s">
        <v>5329</v>
      </c>
      <c r="D2996" s="139">
        <v>1012554</v>
      </c>
      <c r="E2996" s="139" t="s">
        <v>5330</v>
      </c>
      <c r="F2996" s="139">
        <v>45.667392999999997</v>
      </c>
      <c r="G2996" s="139">
        <v>-94.798139000000006</v>
      </c>
      <c r="H2996" s="139" t="s">
        <v>5331</v>
      </c>
      <c r="I2996" s="139" t="s">
        <v>5332</v>
      </c>
      <c r="J2996" s="139" t="s">
        <v>62</v>
      </c>
      <c r="K2996" s="139">
        <v>56352</v>
      </c>
      <c r="L2996" s="139" t="s">
        <v>4873</v>
      </c>
      <c r="M2996" s="139">
        <v>14</v>
      </c>
      <c r="N2996" s="139" t="s">
        <v>1054</v>
      </c>
    </row>
    <row r="2997" spans="1:14" ht="15.75" customHeight="1">
      <c r="A2997" s="139">
        <v>2018</v>
      </c>
      <c r="B2997" s="100" t="s">
        <v>188</v>
      </c>
      <c r="C2997" s="139" t="s">
        <v>5333</v>
      </c>
      <c r="D2997" s="139">
        <v>1006129</v>
      </c>
      <c r="E2997" s="139" t="s">
        <v>5334</v>
      </c>
      <c r="F2997" s="139">
        <v>45.099362999999997</v>
      </c>
      <c r="G2997" s="139">
        <v>-87.598079999999996</v>
      </c>
      <c r="H2997" s="139" t="s">
        <v>3359</v>
      </c>
      <c r="I2997" s="139" t="s">
        <v>3359</v>
      </c>
      <c r="J2997" s="139" t="s">
        <v>61</v>
      </c>
      <c r="K2997" s="139">
        <v>49858</v>
      </c>
      <c r="L2997" s="139" t="s">
        <v>3010</v>
      </c>
      <c r="M2997" s="139">
        <v>12</v>
      </c>
      <c r="N2997" s="139" t="s">
        <v>1054</v>
      </c>
    </row>
    <row r="2998" spans="1:14" ht="15.75" customHeight="1">
      <c r="A2998" s="139">
        <v>2018</v>
      </c>
      <c r="B2998" s="100" t="s">
        <v>188</v>
      </c>
      <c r="C2998" s="139" t="s">
        <v>5335</v>
      </c>
      <c r="D2998" s="139">
        <v>1002652</v>
      </c>
      <c r="E2998" s="139" t="s">
        <v>5336</v>
      </c>
      <c r="F2998" s="139">
        <v>41.135266000000001</v>
      </c>
      <c r="G2998" s="139">
        <v>-89.341087999999999</v>
      </c>
      <c r="H2998" s="139" t="s">
        <v>1943</v>
      </c>
      <c r="I2998" s="139" t="s">
        <v>2319</v>
      </c>
      <c r="J2998" s="139" t="s">
        <v>36</v>
      </c>
      <c r="K2998" s="139">
        <v>61537</v>
      </c>
      <c r="L2998" s="139" t="s">
        <v>5337</v>
      </c>
      <c r="M2998" s="139">
        <v>301</v>
      </c>
      <c r="N2998" s="139" t="s">
        <v>1054</v>
      </c>
    </row>
    <row r="2999" spans="1:14" ht="15.75" customHeight="1">
      <c r="A2999" s="139">
        <v>2018</v>
      </c>
      <c r="B2999" s="100" t="s">
        <v>188</v>
      </c>
      <c r="C2999" s="139" t="s">
        <v>5335</v>
      </c>
      <c r="D2999" s="139">
        <v>1012948</v>
      </c>
      <c r="E2999" s="139" t="s">
        <v>5338</v>
      </c>
      <c r="F2999" s="139">
        <v>39.763888999999999</v>
      </c>
      <c r="G2999" s="139">
        <v>-75.422777999999994</v>
      </c>
      <c r="H2999" s="139" t="s">
        <v>5339</v>
      </c>
      <c r="I2999" s="139" t="s">
        <v>5340</v>
      </c>
      <c r="J2999" s="139" t="s">
        <v>81</v>
      </c>
      <c r="K2999" s="139">
        <v>8067</v>
      </c>
      <c r="L2999" s="139" t="s">
        <v>5337</v>
      </c>
      <c r="M2999" s="139">
        <v>16</v>
      </c>
      <c r="N2999" s="139" t="s">
        <v>1054</v>
      </c>
    </row>
    <row r="3000" spans="1:14" ht="15.75" customHeight="1">
      <c r="A3000" s="139">
        <v>2018</v>
      </c>
      <c r="B3000" s="100" t="s">
        <v>188</v>
      </c>
      <c r="C3000" s="139" t="s">
        <v>5341</v>
      </c>
      <c r="D3000" s="139">
        <v>1005443</v>
      </c>
      <c r="E3000" s="139" t="s">
        <v>5342</v>
      </c>
      <c r="F3000" s="139">
        <v>33.93412</v>
      </c>
      <c r="G3000" s="139">
        <v>-81.285820000000001</v>
      </c>
      <c r="H3000" s="139" t="s">
        <v>2765</v>
      </c>
      <c r="I3000" s="139" t="s">
        <v>5343</v>
      </c>
      <c r="J3000" s="139" t="s">
        <v>107</v>
      </c>
      <c r="K3000" s="139">
        <v>29072</v>
      </c>
      <c r="L3000" s="139" t="s">
        <v>1362</v>
      </c>
      <c r="M3000" s="139">
        <v>70</v>
      </c>
      <c r="N3000" s="139" t="s">
        <v>1054</v>
      </c>
    </row>
    <row r="3001" spans="1:14" ht="15.75" customHeight="1">
      <c r="A3001" s="139">
        <v>2018</v>
      </c>
      <c r="B3001" s="100" t="s">
        <v>188</v>
      </c>
      <c r="C3001" s="139" t="s">
        <v>5344</v>
      </c>
      <c r="D3001" s="139">
        <v>1004226</v>
      </c>
      <c r="E3001" s="139" t="s">
        <v>5345</v>
      </c>
      <c r="F3001" s="139">
        <v>34.731859999999998</v>
      </c>
      <c r="G3001" s="139">
        <v>-82.373149999999995</v>
      </c>
      <c r="H3001" s="139" t="s">
        <v>3616</v>
      </c>
      <c r="I3001" s="139" t="s">
        <v>2889</v>
      </c>
      <c r="J3001" s="139" t="s">
        <v>107</v>
      </c>
      <c r="K3001" s="139">
        <v>29605</v>
      </c>
      <c r="L3001" s="139" t="s">
        <v>1362</v>
      </c>
      <c r="M3001" s="139">
        <v>13</v>
      </c>
      <c r="N3001" s="139" t="s">
        <v>1054</v>
      </c>
    </row>
    <row r="3002" spans="1:14" ht="15.75" customHeight="1">
      <c r="A3002" s="139">
        <v>2018</v>
      </c>
      <c r="B3002" s="100" t="s">
        <v>188</v>
      </c>
      <c r="C3002" s="139" t="s">
        <v>5346</v>
      </c>
      <c r="D3002" s="139">
        <v>1011582</v>
      </c>
      <c r="E3002" s="139" t="s">
        <v>5347</v>
      </c>
      <c r="F3002" s="139">
        <v>43.006549999999997</v>
      </c>
      <c r="G3002" s="139">
        <v>-84.379220000000004</v>
      </c>
      <c r="H3002" s="139" t="s">
        <v>5348</v>
      </c>
      <c r="I3002" s="139" t="s">
        <v>1159</v>
      </c>
      <c r="J3002" s="139" t="s">
        <v>61</v>
      </c>
      <c r="K3002" s="139">
        <v>48866</v>
      </c>
      <c r="L3002" s="139" t="s">
        <v>5349</v>
      </c>
      <c r="M3002" s="139">
        <v>17</v>
      </c>
      <c r="N3002" s="139" t="s">
        <v>1054</v>
      </c>
    </row>
    <row r="3003" spans="1:14" ht="15.75" customHeight="1">
      <c r="A3003" s="139">
        <v>2018</v>
      </c>
      <c r="B3003" s="100" t="s">
        <v>188</v>
      </c>
      <c r="C3003" s="139" t="s">
        <v>5350</v>
      </c>
      <c r="D3003" s="139">
        <v>1009792</v>
      </c>
      <c r="E3003" s="139" t="s">
        <v>5351</v>
      </c>
      <c r="F3003" s="139">
        <v>38.789493</v>
      </c>
      <c r="G3003" s="139">
        <v>-104.805939</v>
      </c>
      <c r="H3003" s="139" t="s">
        <v>5352</v>
      </c>
      <c r="I3003" s="139" t="s">
        <v>1743</v>
      </c>
      <c r="J3003" s="139" t="s">
        <v>17</v>
      </c>
      <c r="K3003" s="139">
        <v>80906</v>
      </c>
      <c r="L3003" s="139" t="s">
        <v>5140</v>
      </c>
      <c r="M3003" s="139">
        <v>835</v>
      </c>
      <c r="N3003" s="139" t="s">
        <v>1368</v>
      </c>
    </row>
    <row r="3004" spans="1:14" ht="15.75" customHeight="1">
      <c r="A3004" s="139">
        <v>2018</v>
      </c>
      <c r="B3004" s="100" t="s">
        <v>188</v>
      </c>
      <c r="C3004" s="139" t="s">
        <v>5353</v>
      </c>
      <c r="D3004" s="139">
        <v>1008768</v>
      </c>
      <c r="E3004" s="139" t="s">
        <v>5354</v>
      </c>
      <c r="F3004" s="139">
        <v>33.416629999999998</v>
      </c>
      <c r="G3004" s="139">
        <v>-111.96953000000001</v>
      </c>
      <c r="H3004" s="139" t="s">
        <v>5355</v>
      </c>
      <c r="I3004" s="139" t="s">
        <v>4379</v>
      </c>
      <c r="J3004" s="139" t="s">
        <v>8</v>
      </c>
      <c r="K3004" s="139">
        <v>85281</v>
      </c>
      <c r="L3004" s="139" t="s">
        <v>5140</v>
      </c>
      <c r="M3004" s="139">
        <v>2915</v>
      </c>
      <c r="N3004" s="139" t="s">
        <v>1368</v>
      </c>
    </row>
    <row r="3005" spans="1:14" ht="15.75" customHeight="1">
      <c r="A3005" s="139">
        <v>2018</v>
      </c>
      <c r="B3005" s="100" t="s">
        <v>188</v>
      </c>
      <c r="C3005" s="139" t="s">
        <v>5356</v>
      </c>
      <c r="D3005" s="139">
        <v>1009805</v>
      </c>
      <c r="E3005" s="139" t="s">
        <v>5357</v>
      </c>
      <c r="F3005" s="139">
        <v>38.748759999999997</v>
      </c>
      <c r="G3005" s="139">
        <v>-77.511420000000001</v>
      </c>
      <c r="H3005" s="139" t="s">
        <v>5358</v>
      </c>
      <c r="I3005" s="139" t="s">
        <v>5359</v>
      </c>
      <c r="J3005" s="139" t="s">
        <v>123</v>
      </c>
      <c r="K3005" s="139">
        <v>20110</v>
      </c>
      <c r="L3005" s="139" t="s">
        <v>5145</v>
      </c>
      <c r="M3005" s="139">
        <v>10817</v>
      </c>
      <c r="N3005" s="139" t="s">
        <v>1368</v>
      </c>
    </row>
    <row r="3006" spans="1:14" ht="15.75" customHeight="1">
      <c r="A3006" s="139">
        <v>2018</v>
      </c>
      <c r="B3006" s="100" t="s">
        <v>188</v>
      </c>
      <c r="C3006" s="139" t="s">
        <v>5360</v>
      </c>
      <c r="D3006" s="139">
        <v>1006086</v>
      </c>
      <c r="E3006" s="139" t="s">
        <v>5361</v>
      </c>
      <c r="F3006" s="139">
        <v>34.121589999999998</v>
      </c>
      <c r="G3006" s="139">
        <v>-117.93825</v>
      </c>
      <c r="H3006" s="139" t="s">
        <v>5362</v>
      </c>
      <c r="I3006" s="139" t="s">
        <v>1411</v>
      </c>
      <c r="J3006" s="139" t="s">
        <v>15</v>
      </c>
      <c r="K3006" s="139">
        <v>91706</v>
      </c>
      <c r="L3006" s="139" t="s">
        <v>5363</v>
      </c>
      <c r="M3006" s="139">
        <v>25</v>
      </c>
      <c r="N3006" s="139" t="s">
        <v>1127</v>
      </c>
    </row>
    <row r="3007" spans="1:14" ht="15.75" customHeight="1">
      <c r="A3007" s="139">
        <v>2018</v>
      </c>
      <c r="B3007" s="100" t="s">
        <v>188</v>
      </c>
      <c r="C3007" s="139" t="s">
        <v>5369</v>
      </c>
      <c r="D3007" s="139">
        <v>1005644</v>
      </c>
      <c r="E3007" s="139" t="s">
        <v>5370</v>
      </c>
      <c r="F3007" s="139">
        <v>37.971550000000001</v>
      </c>
      <c r="G3007" s="139">
        <v>-121.26909000000001</v>
      </c>
      <c r="H3007" s="139" t="s">
        <v>5371</v>
      </c>
      <c r="I3007" s="139" t="s">
        <v>4462</v>
      </c>
      <c r="J3007" s="139" t="s">
        <v>15</v>
      </c>
      <c r="K3007" s="139">
        <v>95205</v>
      </c>
      <c r="L3007" s="139" t="s">
        <v>5372</v>
      </c>
      <c r="M3007" s="139">
        <v>11</v>
      </c>
      <c r="N3007" s="139" t="s">
        <v>1054</v>
      </c>
    </row>
    <row r="3008" spans="1:14" ht="15.75" customHeight="1">
      <c r="A3008" s="139">
        <v>2018</v>
      </c>
      <c r="B3008" s="100" t="s">
        <v>188</v>
      </c>
      <c r="C3008" s="139" t="s">
        <v>5373</v>
      </c>
      <c r="D3008" s="139">
        <v>1008021</v>
      </c>
      <c r="E3008" s="139" t="s">
        <v>5374</v>
      </c>
      <c r="F3008" s="139">
        <v>34.731380000000001</v>
      </c>
      <c r="G3008" s="139">
        <v>-84.969170000000005</v>
      </c>
      <c r="H3008" s="139" t="s">
        <v>1256</v>
      </c>
      <c r="I3008" s="139" t="s">
        <v>1257</v>
      </c>
      <c r="J3008" s="139" t="s">
        <v>28</v>
      </c>
      <c r="K3008" s="139">
        <v>30722</v>
      </c>
      <c r="L3008" s="139" t="s">
        <v>1258</v>
      </c>
      <c r="M3008" s="139">
        <v>29</v>
      </c>
      <c r="N3008" s="139" t="s">
        <v>1054</v>
      </c>
    </row>
    <row r="3009" spans="1:14" ht="15.75" customHeight="1">
      <c r="A3009" s="139">
        <v>2018</v>
      </c>
      <c r="B3009" s="100" t="s">
        <v>188</v>
      </c>
      <c r="C3009" s="139" t="s">
        <v>5375</v>
      </c>
      <c r="D3009" s="139">
        <v>1003597</v>
      </c>
      <c r="E3009" s="139" t="s">
        <v>5376</v>
      </c>
      <c r="F3009" s="139">
        <v>41.490760999999999</v>
      </c>
      <c r="G3009" s="139">
        <v>-72.099052</v>
      </c>
      <c r="H3009" s="139" t="s">
        <v>5377</v>
      </c>
      <c r="I3009" s="139" t="s">
        <v>5378</v>
      </c>
      <c r="J3009" s="139" t="s">
        <v>20</v>
      </c>
      <c r="K3009" s="139">
        <v>6382</v>
      </c>
      <c r="L3009" s="139" t="s">
        <v>5379</v>
      </c>
      <c r="M3009" s="139">
        <v>20</v>
      </c>
      <c r="N3009" s="139" t="s">
        <v>1054</v>
      </c>
    </row>
    <row r="3010" spans="1:14" ht="15.75" customHeight="1">
      <c r="A3010" s="139">
        <v>2018</v>
      </c>
      <c r="B3010" s="100" t="s">
        <v>188</v>
      </c>
      <c r="C3010" s="139" t="s">
        <v>5380</v>
      </c>
      <c r="D3010" s="139">
        <v>1000093</v>
      </c>
      <c r="E3010" s="139" t="s">
        <v>5381</v>
      </c>
      <c r="F3010" s="139">
        <v>42.815800000000003</v>
      </c>
      <c r="G3010" s="139">
        <v>-73.672799999999995</v>
      </c>
      <c r="H3010" s="139" t="s">
        <v>5382</v>
      </c>
      <c r="I3010" s="139" t="s">
        <v>5383</v>
      </c>
      <c r="J3010" s="139" t="s">
        <v>87</v>
      </c>
      <c r="K3010" s="139">
        <v>12188</v>
      </c>
      <c r="L3010" s="139" t="s">
        <v>5384</v>
      </c>
      <c r="M3010" s="139">
        <v>75</v>
      </c>
      <c r="N3010" s="139" t="s">
        <v>1160</v>
      </c>
    </row>
    <row r="3011" spans="1:14" ht="15.75" customHeight="1">
      <c r="A3011" s="139">
        <v>2018</v>
      </c>
      <c r="B3011" s="100" t="s">
        <v>188</v>
      </c>
      <c r="C3011" s="139" t="s">
        <v>5385</v>
      </c>
      <c r="D3011" s="139">
        <v>1002194</v>
      </c>
      <c r="E3011" s="139" t="s">
        <v>5386</v>
      </c>
      <c r="F3011" s="139">
        <v>41.759430000000002</v>
      </c>
      <c r="G3011" s="139">
        <v>-87.704750000000004</v>
      </c>
      <c r="H3011" s="139" t="s">
        <v>1701</v>
      </c>
      <c r="I3011" s="139" t="s">
        <v>1702</v>
      </c>
      <c r="J3011" s="139" t="s">
        <v>36</v>
      </c>
      <c r="K3011" s="139">
        <v>60629</v>
      </c>
      <c r="L3011" s="139" t="s">
        <v>5387</v>
      </c>
      <c r="M3011" s="139">
        <v>7</v>
      </c>
      <c r="N3011" s="139" t="s">
        <v>1054</v>
      </c>
    </row>
    <row r="3012" spans="1:14" ht="15.75" customHeight="1">
      <c r="A3012" s="139">
        <v>2018</v>
      </c>
      <c r="B3012" s="100" t="s">
        <v>188</v>
      </c>
      <c r="C3012" s="139" t="s">
        <v>5388</v>
      </c>
      <c r="D3012" s="139">
        <v>1007522</v>
      </c>
      <c r="F3012" s="139">
        <v>39.709800000000001</v>
      </c>
      <c r="G3012" s="139">
        <v>-80.290300000000002</v>
      </c>
      <c r="H3012" s="139" t="s">
        <v>5389</v>
      </c>
      <c r="I3012" s="139" t="s">
        <v>5390</v>
      </c>
      <c r="J3012" s="139" t="s">
        <v>129</v>
      </c>
      <c r="K3012" s="139">
        <v>26590</v>
      </c>
      <c r="L3012" s="139" t="s">
        <v>5281</v>
      </c>
      <c r="M3012" s="139">
        <v>107</v>
      </c>
      <c r="N3012" s="139" t="s">
        <v>1054</v>
      </c>
    </row>
    <row r="3013" spans="1:14" ht="15.75" customHeight="1">
      <c r="A3013" s="139">
        <v>2018</v>
      </c>
      <c r="B3013" s="100" t="s">
        <v>188</v>
      </c>
      <c r="C3013" s="139" t="s">
        <v>5391</v>
      </c>
      <c r="D3013" s="139">
        <v>1007466</v>
      </c>
      <c r="E3013" s="139" t="s">
        <v>5392</v>
      </c>
      <c r="F3013" s="139">
        <v>39.822800000000001</v>
      </c>
      <c r="G3013" s="139">
        <v>-75.403300000000002</v>
      </c>
      <c r="H3013" s="139" t="s">
        <v>5393</v>
      </c>
      <c r="I3013" s="139" t="s">
        <v>22</v>
      </c>
      <c r="J3013" s="139" t="s">
        <v>103</v>
      </c>
      <c r="K3013" s="139">
        <v>19061</v>
      </c>
      <c r="L3013" s="139" t="s">
        <v>3088</v>
      </c>
      <c r="M3013" s="139">
        <v>3388</v>
      </c>
      <c r="N3013" s="139" t="s">
        <v>1306</v>
      </c>
    </row>
    <row r="3014" spans="1:14" ht="15.75" customHeight="1">
      <c r="A3014" s="139">
        <v>2018</v>
      </c>
      <c r="B3014" s="100" t="s">
        <v>188</v>
      </c>
      <c r="C3014" s="139" t="s">
        <v>5394</v>
      </c>
      <c r="D3014" s="139">
        <v>1002987</v>
      </c>
      <c r="E3014" s="139" t="s">
        <v>5395</v>
      </c>
      <c r="F3014" s="139">
        <v>40.857902000000003</v>
      </c>
      <c r="G3014" s="139">
        <v>-74.202003000000005</v>
      </c>
      <c r="H3014" s="139" t="s">
        <v>5396</v>
      </c>
      <c r="I3014" s="139" t="s">
        <v>1437</v>
      </c>
      <c r="J3014" s="139" t="s">
        <v>81</v>
      </c>
      <c r="K3014" s="139">
        <v>7043</v>
      </c>
      <c r="L3014" s="139" t="s">
        <v>5397</v>
      </c>
      <c r="M3014" s="139">
        <v>30</v>
      </c>
      <c r="N3014" s="139" t="s">
        <v>1054</v>
      </c>
    </row>
    <row r="3015" spans="1:14" ht="15.75" customHeight="1">
      <c r="A3015" s="139">
        <v>2018</v>
      </c>
      <c r="B3015" s="100" t="s">
        <v>188</v>
      </c>
      <c r="C3015" s="139" t="s">
        <v>5398</v>
      </c>
      <c r="D3015" s="139">
        <v>1009558</v>
      </c>
      <c r="E3015" s="139" t="s">
        <v>5399</v>
      </c>
      <c r="F3015" s="139">
        <v>40.879910000000002</v>
      </c>
      <c r="G3015" s="139">
        <v>-73.880660000000006</v>
      </c>
      <c r="H3015" s="139" t="s">
        <v>1642</v>
      </c>
      <c r="I3015" s="139" t="s">
        <v>5400</v>
      </c>
      <c r="J3015" s="139" t="s">
        <v>87</v>
      </c>
      <c r="K3015" s="139">
        <v>10467</v>
      </c>
      <c r="L3015" s="139" t="s">
        <v>5401</v>
      </c>
      <c r="M3015" s="139">
        <v>7</v>
      </c>
      <c r="N3015" s="139" t="s">
        <v>1054</v>
      </c>
    </row>
    <row r="3016" spans="1:14" ht="15.75" customHeight="1">
      <c r="A3016" s="139">
        <v>2018</v>
      </c>
      <c r="B3016" s="100" t="s">
        <v>188</v>
      </c>
      <c r="C3016" s="139" t="s">
        <v>5402</v>
      </c>
      <c r="D3016" s="139">
        <v>1002327</v>
      </c>
      <c r="E3016" s="139" t="s">
        <v>5403</v>
      </c>
      <c r="F3016" s="139">
        <v>38.040278999999998</v>
      </c>
      <c r="G3016" s="139">
        <v>-97.952167000000003</v>
      </c>
      <c r="H3016" s="139" t="s">
        <v>5404</v>
      </c>
      <c r="I3016" s="139" t="s">
        <v>2312</v>
      </c>
      <c r="J3016" s="139" t="s">
        <v>44</v>
      </c>
      <c r="K3016" s="139">
        <v>67504</v>
      </c>
      <c r="L3016" s="139" t="s">
        <v>5213</v>
      </c>
      <c r="M3016" s="139">
        <v>14</v>
      </c>
      <c r="N3016" s="139" t="s">
        <v>1054</v>
      </c>
    </row>
    <row r="3017" spans="1:14" ht="15.75" customHeight="1">
      <c r="A3017" s="139">
        <v>2018</v>
      </c>
      <c r="B3017" s="100" t="s">
        <v>188</v>
      </c>
      <c r="C3017" s="139" t="s">
        <v>5405</v>
      </c>
      <c r="D3017" s="139">
        <v>1006155</v>
      </c>
      <c r="E3017" s="139" t="s">
        <v>5406</v>
      </c>
      <c r="F3017" s="139">
        <v>38.601100000000002</v>
      </c>
      <c r="G3017" s="139">
        <v>-75.262900000000002</v>
      </c>
      <c r="H3017" s="139" t="s">
        <v>5407</v>
      </c>
      <c r="I3017" s="139" t="s">
        <v>5408</v>
      </c>
      <c r="J3017" s="139" t="s">
        <v>23</v>
      </c>
      <c r="K3017" s="139">
        <v>19966</v>
      </c>
      <c r="L3017" s="139" t="s">
        <v>5409</v>
      </c>
      <c r="M3017" s="139">
        <v>15</v>
      </c>
      <c r="N3017" s="139" t="s">
        <v>1127</v>
      </c>
    </row>
    <row r="3018" spans="1:14" ht="15.75" customHeight="1">
      <c r="A3018" s="139">
        <v>2018</v>
      </c>
      <c r="B3018" s="100" t="s">
        <v>188</v>
      </c>
      <c r="C3018" s="139" t="s">
        <v>5410</v>
      </c>
      <c r="D3018" s="139">
        <v>1012808</v>
      </c>
      <c r="E3018" s="139" t="s">
        <v>5411</v>
      </c>
      <c r="F3018" s="139">
        <v>38.97878</v>
      </c>
      <c r="G3018" s="139">
        <v>-84.594790000000003</v>
      </c>
      <c r="H3018" s="139" t="s">
        <v>4669</v>
      </c>
      <c r="I3018" s="139" t="s">
        <v>5412</v>
      </c>
      <c r="J3018" s="139" t="s">
        <v>47</v>
      </c>
      <c r="K3018" s="139">
        <v>41042</v>
      </c>
      <c r="L3018" s="139" t="s">
        <v>5413</v>
      </c>
      <c r="M3018" s="139">
        <v>16</v>
      </c>
      <c r="N3018" s="139" t="s">
        <v>1054</v>
      </c>
    </row>
    <row r="3019" spans="1:14" ht="15.75" customHeight="1">
      <c r="A3019" s="139">
        <v>2018</v>
      </c>
      <c r="B3019" s="100" t="s">
        <v>188</v>
      </c>
      <c r="C3019" s="139" t="s">
        <v>5414</v>
      </c>
      <c r="D3019" s="139">
        <v>1005930</v>
      </c>
      <c r="E3019" s="139" t="s">
        <v>5415</v>
      </c>
      <c r="F3019" s="139">
        <v>33.793857000000003</v>
      </c>
      <c r="G3019" s="139">
        <v>-79.729855999999998</v>
      </c>
      <c r="H3019" s="139" t="s">
        <v>5416</v>
      </c>
      <c r="I3019" s="139" t="s">
        <v>3001</v>
      </c>
      <c r="J3019" s="139" t="s">
        <v>107</v>
      </c>
      <c r="K3019" s="139">
        <v>29560</v>
      </c>
      <c r="L3019" s="139" t="s">
        <v>5417</v>
      </c>
      <c r="M3019" s="139">
        <v>125</v>
      </c>
      <c r="N3019" s="139" t="s">
        <v>1054</v>
      </c>
    </row>
    <row r="3020" spans="1:14" ht="15.75" customHeight="1">
      <c r="A3020" s="139">
        <v>2018</v>
      </c>
      <c r="B3020" s="100" t="s">
        <v>188</v>
      </c>
      <c r="C3020" s="139" t="s">
        <v>5418</v>
      </c>
      <c r="D3020" s="139">
        <v>1012978</v>
      </c>
      <c r="E3020" s="139" t="s">
        <v>5419</v>
      </c>
      <c r="F3020" s="139">
        <v>29.552250000000001</v>
      </c>
      <c r="G3020" s="139">
        <v>-95.087383000000003</v>
      </c>
      <c r="H3020" s="139" t="s">
        <v>3275</v>
      </c>
      <c r="I3020" s="139" t="s">
        <v>1087</v>
      </c>
      <c r="J3020" s="139" t="s">
        <v>115</v>
      </c>
      <c r="K3020" s="139">
        <v>77058</v>
      </c>
      <c r="M3020" s="139">
        <v>28</v>
      </c>
      <c r="N3020" s="139" t="s">
        <v>1054</v>
      </c>
    </row>
    <row r="3021" spans="1:14" ht="15.75" customHeight="1">
      <c r="A3021" s="139">
        <v>2018</v>
      </c>
      <c r="B3021" s="100" t="s">
        <v>188</v>
      </c>
      <c r="C3021" s="139" t="s">
        <v>5420</v>
      </c>
      <c r="D3021" s="139">
        <v>1006690</v>
      </c>
      <c r="E3021" s="139" t="s">
        <v>5421</v>
      </c>
      <c r="F3021" s="139">
        <v>37.052610999999999</v>
      </c>
      <c r="G3021" s="139">
        <v>-100.8995</v>
      </c>
      <c r="H3021" s="139" t="s">
        <v>1518</v>
      </c>
      <c r="I3021" s="139" t="s">
        <v>1519</v>
      </c>
      <c r="J3021" s="139" t="s">
        <v>44</v>
      </c>
      <c r="K3021" s="139">
        <v>67901</v>
      </c>
      <c r="L3021" s="139" t="s">
        <v>5422</v>
      </c>
      <c r="M3021" s="139">
        <v>40</v>
      </c>
      <c r="N3021" s="139" t="s">
        <v>1054</v>
      </c>
    </row>
    <row r="3022" spans="1:14" ht="15.75" customHeight="1">
      <c r="A3022" s="139">
        <v>2018</v>
      </c>
      <c r="B3022" s="100" t="s">
        <v>188</v>
      </c>
      <c r="C3022" s="139" t="s">
        <v>5420</v>
      </c>
      <c r="D3022" s="139">
        <v>1000197</v>
      </c>
      <c r="E3022" s="139" t="s">
        <v>5423</v>
      </c>
      <c r="F3022" s="139">
        <v>37.746949999999998</v>
      </c>
      <c r="G3022" s="139">
        <v>-99.987660000000005</v>
      </c>
      <c r="H3022" s="139" t="s">
        <v>2326</v>
      </c>
      <c r="I3022" s="139" t="s">
        <v>5424</v>
      </c>
      <c r="J3022" s="139" t="s">
        <v>44</v>
      </c>
      <c r="K3022" s="139">
        <v>67801</v>
      </c>
      <c r="L3022" s="139" t="s">
        <v>5425</v>
      </c>
      <c r="M3022" s="139">
        <v>38</v>
      </c>
      <c r="N3022" s="139" t="s">
        <v>1054</v>
      </c>
    </row>
    <row r="3023" spans="1:14" ht="15.75" customHeight="1">
      <c r="A3023" s="139">
        <v>2018</v>
      </c>
      <c r="B3023" s="100" t="s">
        <v>188</v>
      </c>
      <c r="C3023" s="139" t="s">
        <v>5426</v>
      </c>
      <c r="D3023" s="139">
        <v>1007985</v>
      </c>
      <c r="E3023" s="139" t="s">
        <v>5427</v>
      </c>
      <c r="F3023" s="139">
        <v>33.733584</v>
      </c>
      <c r="G3023" s="139">
        <v>-86.155216999999993</v>
      </c>
      <c r="H3023" s="139" t="s">
        <v>5428</v>
      </c>
      <c r="I3023" s="139" t="s">
        <v>2335</v>
      </c>
      <c r="J3023" s="139" t="s">
        <v>3</v>
      </c>
      <c r="K3023" s="139">
        <v>35131</v>
      </c>
      <c r="L3023" s="139" t="s">
        <v>5429</v>
      </c>
      <c r="M3023" s="139">
        <v>505</v>
      </c>
      <c r="N3023" s="139" t="s">
        <v>1054</v>
      </c>
    </row>
    <row r="3024" spans="1:14" ht="15.75" customHeight="1">
      <c r="A3024" s="139">
        <v>2018</v>
      </c>
      <c r="B3024" s="100" t="s">
        <v>188</v>
      </c>
      <c r="C3024" s="139" t="s">
        <v>5430</v>
      </c>
      <c r="D3024" s="139">
        <v>1006248</v>
      </c>
      <c r="E3024" s="139" t="s">
        <v>5431</v>
      </c>
      <c r="F3024" s="139">
        <v>39.263570000000001</v>
      </c>
      <c r="G3024" s="139">
        <v>-76.555250000000001</v>
      </c>
      <c r="H3024" s="139" t="s">
        <v>1687</v>
      </c>
      <c r="I3024" s="139" t="s">
        <v>1688</v>
      </c>
      <c r="J3024" s="139" t="s">
        <v>55</v>
      </c>
      <c r="K3024" s="139">
        <v>21224</v>
      </c>
      <c r="L3024" s="139" t="s">
        <v>5432</v>
      </c>
      <c r="M3024" s="139">
        <v>54</v>
      </c>
      <c r="N3024" s="139" t="s">
        <v>1054</v>
      </c>
    </row>
    <row r="3025" spans="1:14" ht="15.75" customHeight="1">
      <c r="A3025" s="139">
        <v>2018</v>
      </c>
      <c r="B3025" s="100" t="s">
        <v>188</v>
      </c>
      <c r="C3025" s="139" t="s">
        <v>5430</v>
      </c>
      <c r="D3025" s="139">
        <v>1006704</v>
      </c>
      <c r="E3025" s="139" t="s">
        <v>5433</v>
      </c>
      <c r="F3025" s="139">
        <v>40.104649999999999</v>
      </c>
      <c r="G3025" s="139">
        <v>-74.829580000000007</v>
      </c>
      <c r="H3025" s="139" t="s">
        <v>1809</v>
      </c>
      <c r="I3025" s="139" t="s">
        <v>5434</v>
      </c>
      <c r="J3025" s="139" t="s">
        <v>81</v>
      </c>
      <c r="K3025" s="139">
        <v>8016</v>
      </c>
      <c r="L3025" s="139" t="s">
        <v>5432</v>
      </c>
      <c r="M3025" s="139">
        <v>18</v>
      </c>
      <c r="N3025" s="139" t="s">
        <v>1054</v>
      </c>
    </row>
    <row r="3026" spans="1:14" ht="15.75" customHeight="1">
      <c r="A3026" s="139">
        <v>2018</v>
      </c>
      <c r="B3026" s="100" t="s">
        <v>188</v>
      </c>
      <c r="C3026" s="139" t="s">
        <v>5435</v>
      </c>
      <c r="D3026" s="139">
        <v>1002717</v>
      </c>
      <c r="E3026" s="139" t="s">
        <v>5436</v>
      </c>
      <c r="F3026" s="139">
        <v>43.088056000000002</v>
      </c>
      <c r="G3026" s="139">
        <v>-70.767222000000004</v>
      </c>
      <c r="H3026" s="139" t="s">
        <v>5437</v>
      </c>
      <c r="I3026" s="139" t="s">
        <v>5438</v>
      </c>
      <c r="J3026" s="139" t="s">
        <v>79</v>
      </c>
      <c r="K3026" s="139">
        <v>3801</v>
      </c>
      <c r="L3026" s="139" t="s">
        <v>5432</v>
      </c>
      <c r="M3026" s="139">
        <v>21</v>
      </c>
      <c r="N3026" s="139" t="s">
        <v>1054</v>
      </c>
    </row>
    <row r="3027" spans="1:14" ht="15.75" customHeight="1">
      <c r="A3027" s="139">
        <v>2018</v>
      </c>
      <c r="B3027" s="100" t="s">
        <v>188</v>
      </c>
      <c r="C3027" s="139" t="s">
        <v>5439</v>
      </c>
      <c r="D3027" s="139">
        <v>1007972</v>
      </c>
      <c r="E3027" s="139" t="s">
        <v>5440</v>
      </c>
      <c r="F3027" s="139">
        <v>32.848593000000001</v>
      </c>
      <c r="G3027" s="139">
        <v>-104.394383</v>
      </c>
      <c r="H3027" s="139" t="s">
        <v>5441</v>
      </c>
      <c r="I3027" s="139" t="s">
        <v>5442</v>
      </c>
      <c r="J3027" s="139" t="s">
        <v>84</v>
      </c>
      <c r="K3027" s="139">
        <v>88210</v>
      </c>
      <c r="L3027" s="139" t="s">
        <v>4148</v>
      </c>
      <c r="M3027" s="139">
        <v>1437</v>
      </c>
      <c r="N3027" s="139" t="s">
        <v>1745</v>
      </c>
    </row>
    <row r="3028" spans="1:14" ht="15.75" customHeight="1">
      <c r="A3028" s="139">
        <v>2018</v>
      </c>
      <c r="B3028" s="100" t="s">
        <v>188</v>
      </c>
      <c r="C3028" s="139" t="s">
        <v>5443</v>
      </c>
      <c r="D3028" s="139">
        <v>1007771</v>
      </c>
      <c r="E3028" s="139" t="s">
        <v>5444</v>
      </c>
      <c r="F3028" s="139">
        <v>32.975335999999999</v>
      </c>
      <c r="G3028" s="139">
        <v>-103.451177</v>
      </c>
      <c r="H3028" s="139" t="s">
        <v>5445</v>
      </c>
      <c r="I3028" s="139" t="s">
        <v>5446</v>
      </c>
      <c r="J3028" s="139" t="s">
        <v>84</v>
      </c>
      <c r="K3028" s="139">
        <v>88260</v>
      </c>
      <c r="L3028" s="139" t="s">
        <v>4148</v>
      </c>
      <c r="M3028" s="139">
        <v>104</v>
      </c>
      <c r="N3028" s="139" t="s">
        <v>1306</v>
      </c>
    </row>
    <row r="3029" spans="1:14" ht="15.75" customHeight="1">
      <c r="A3029" s="139">
        <v>2018</v>
      </c>
      <c r="B3029" s="100" t="s">
        <v>188</v>
      </c>
      <c r="C3029" s="139" t="s">
        <v>5447</v>
      </c>
      <c r="D3029" s="139">
        <v>1005679</v>
      </c>
      <c r="E3029" s="139" t="s">
        <v>5448</v>
      </c>
      <c r="F3029" s="139">
        <v>38.824587000000001</v>
      </c>
      <c r="G3029" s="139">
        <v>-77.017398</v>
      </c>
      <c r="H3029" s="139" t="s">
        <v>3634</v>
      </c>
      <c r="I3029" s="139" t="s">
        <v>5449</v>
      </c>
      <c r="J3029" s="139" t="s">
        <v>5450</v>
      </c>
      <c r="K3029" s="139">
        <v>20375</v>
      </c>
      <c r="M3029" s="139">
        <v>17</v>
      </c>
      <c r="N3029" s="139" t="s">
        <v>1054</v>
      </c>
    </row>
    <row r="3030" spans="1:14" ht="15.75" customHeight="1">
      <c r="A3030" s="139">
        <v>2018</v>
      </c>
      <c r="B3030" s="100" t="s">
        <v>188</v>
      </c>
      <c r="C3030" s="139" t="s">
        <v>5451</v>
      </c>
      <c r="D3030" s="139">
        <v>1006190</v>
      </c>
      <c r="E3030" s="139" t="s">
        <v>5452</v>
      </c>
      <c r="F3030" s="139">
        <v>41.910912000000003</v>
      </c>
      <c r="G3030" s="139">
        <v>-87.879942</v>
      </c>
      <c r="H3030" s="139" t="s">
        <v>5453</v>
      </c>
      <c r="I3030" s="139" t="s">
        <v>5454</v>
      </c>
      <c r="J3030" s="139" t="s">
        <v>36</v>
      </c>
      <c r="K3030" s="139">
        <v>60160</v>
      </c>
      <c r="L3030" s="139" t="s">
        <v>5455</v>
      </c>
      <c r="M3030" s="139">
        <v>16</v>
      </c>
      <c r="N3030" s="139" t="s">
        <v>1054</v>
      </c>
    </row>
    <row r="3031" spans="1:14" ht="15.75" customHeight="1">
      <c r="A3031" s="139">
        <v>2018</v>
      </c>
      <c r="B3031" s="100" t="s">
        <v>188</v>
      </c>
      <c r="C3031" s="139" t="s">
        <v>5456</v>
      </c>
      <c r="D3031" s="139">
        <v>1005699</v>
      </c>
      <c r="E3031" s="139" t="s">
        <v>5457</v>
      </c>
      <c r="F3031" s="139">
        <v>35.784964000000002</v>
      </c>
      <c r="G3031" s="139">
        <v>-78.675090999999995</v>
      </c>
      <c r="H3031" s="139" t="s">
        <v>5458</v>
      </c>
      <c r="I3031" s="139" t="s">
        <v>5459</v>
      </c>
      <c r="J3031" s="139" t="s">
        <v>89</v>
      </c>
      <c r="K3031" s="139">
        <v>27695</v>
      </c>
      <c r="L3031" s="139" t="s">
        <v>5460</v>
      </c>
      <c r="M3031" s="139">
        <v>63</v>
      </c>
      <c r="N3031" s="139" t="s">
        <v>1054</v>
      </c>
    </row>
    <row r="3032" spans="1:14" ht="15.75" customHeight="1">
      <c r="A3032" s="139">
        <v>2018</v>
      </c>
      <c r="B3032" s="100" t="s">
        <v>188</v>
      </c>
      <c r="C3032" s="139" t="s">
        <v>5461</v>
      </c>
      <c r="D3032" s="139">
        <v>1005422</v>
      </c>
      <c r="E3032" s="139" t="s">
        <v>5462</v>
      </c>
      <c r="F3032" s="139">
        <v>39.495168</v>
      </c>
      <c r="G3032" s="139">
        <v>-80.127905999999996</v>
      </c>
      <c r="H3032" s="139" t="s">
        <v>2465</v>
      </c>
      <c r="I3032" s="139" t="s">
        <v>2601</v>
      </c>
      <c r="J3032" s="139" t="s">
        <v>129</v>
      </c>
      <c r="K3032" s="139">
        <v>26554</v>
      </c>
      <c r="L3032" s="139" t="s">
        <v>5463</v>
      </c>
      <c r="M3032" s="139">
        <v>22</v>
      </c>
      <c r="N3032" s="139" t="s">
        <v>1054</v>
      </c>
    </row>
    <row r="3033" spans="1:14" ht="15.75" customHeight="1">
      <c r="A3033" s="139">
        <v>2018</v>
      </c>
      <c r="B3033" s="100" t="s">
        <v>188</v>
      </c>
      <c r="C3033" s="139" t="s">
        <v>5464</v>
      </c>
      <c r="D3033" s="139">
        <v>1003327</v>
      </c>
      <c r="E3033" s="139" t="s">
        <v>5465</v>
      </c>
      <c r="F3033" s="139">
        <v>44.428899999999999</v>
      </c>
      <c r="G3033" s="139">
        <v>-89.781700000000001</v>
      </c>
      <c r="H3033" s="139" t="s">
        <v>5466</v>
      </c>
      <c r="I3033" s="139" t="s">
        <v>2986</v>
      </c>
      <c r="J3033" s="139" t="s">
        <v>132</v>
      </c>
      <c r="K3033" s="139">
        <v>54494</v>
      </c>
      <c r="L3033" s="139" t="s">
        <v>5467</v>
      </c>
      <c r="M3033" s="139">
        <v>1577</v>
      </c>
      <c r="N3033" s="139" t="s">
        <v>1054</v>
      </c>
    </row>
    <row r="3034" spans="1:14" ht="15.75" customHeight="1">
      <c r="A3034" s="139">
        <v>2018</v>
      </c>
      <c r="B3034" s="100" t="s">
        <v>188</v>
      </c>
      <c r="C3034" s="139" t="s">
        <v>5468</v>
      </c>
      <c r="D3034" s="139">
        <v>1006366</v>
      </c>
      <c r="E3034" s="139" t="s">
        <v>5469</v>
      </c>
      <c r="F3034" s="139">
        <v>44.551985999999999</v>
      </c>
      <c r="G3034" s="139">
        <v>-70.540525000000002</v>
      </c>
      <c r="H3034" s="139" t="s">
        <v>5470</v>
      </c>
      <c r="I3034" s="139" t="s">
        <v>5471</v>
      </c>
      <c r="J3034" s="139" t="s">
        <v>52</v>
      </c>
      <c r="K3034" s="139">
        <v>4276</v>
      </c>
      <c r="L3034" s="139" t="s">
        <v>5472</v>
      </c>
      <c r="M3034" s="139">
        <v>9331</v>
      </c>
      <c r="N3034" s="139" t="s">
        <v>1448</v>
      </c>
    </row>
    <row r="3035" spans="1:14" ht="15.75" customHeight="1">
      <c r="A3035" s="139">
        <v>2018</v>
      </c>
      <c r="B3035" s="100" t="s">
        <v>188</v>
      </c>
      <c r="C3035" s="139" t="s">
        <v>5473</v>
      </c>
      <c r="D3035" s="139">
        <v>1004885</v>
      </c>
      <c r="E3035" s="139" t="s">
        <v>5474</v>
      </c>
      <c r="F3035" s="139">
        <v>44.162430000000001</v>
      </c>
      <c r="G3035" s="139">
        <v>-88.473489999999998</v>
      </c>
      <c r="H3035" s="139" t="s">
        <v>2726</v>
      </c>
      <c r="I3035" s="139" t="s">
        <v>2727</v>
      </c>
      <c r="J3035" s="139" t="s">
        <v>132</v>
      </c>
      <c r="K3035" s="139">
        <v>54956</v>
      </c>
      <c r="L3035" s="139" t="s">
        <v>5475</v>
      </c>
      <c r="M3035" s="139">
        <v>257</v>
      </c>
      <c r="N3035" s="139" t="s">
        <v>1054</v>
      </c>
    </row>
    <row r="3036" spans="1:14" ht="15.75" customHeight="1">
      <c r="A3036" s="139">
        <v>2018</v>
      </c>
      <c r="B3036" s="100" t="s">
        <v>188</v>
      </c>
      <c r="C3036" s="139" t="s">
        <v>5476</v>
      </c>
      <c r="D3036" s="139">
        <v>1005293</v>
      </c>
      <c r="E3036" s="139" t="s">
        <v>5477</v>
      </c>
      <c r="F3036" s="139">
        <v>44.481879999999997</v>
      </c>
      <c r="G3036" s="139">
        <v>-89.568389999999994</v>
      </c>
      <c r="H3036" s="139" t="s">
        <v>5478</v>
      </c>
      <c r="I3036" s="139" t="s">
        <v>5479</v>
      </c>
      <c r="J3036" s="139" t="s">
        <v>132</v>
      </c>
      <c r="K3036" s="139">
        <v>54481</v>
      </c>
      <c r="L3036" s="139" t="s">
        <v>5480</v>
      </c>
      <c r="M3036" s="139">
        <v>30</v>
      </c>
      <c r="N3036" s="139" t="s">
        <v>1054</v>
      </c>
    </row>
    <row r="3037" spans="1:14" ht="15.75" customHeight="1">
      <c r="A3037" s="139">
        <v>2018</v>
      </c>
      <c r="B3037" s="100" t="s">
        <v>188</v>
      </c>
      <c r="C3037" s="139" t="s">
        <v>5481</v>
      </c>
      <c r="D3037" s="139">
        <v>1005838</v>
      </c>
      <c r="E3037" s="139" t="s">
        <v>5482</v>
      </c>
      <c r="F3037" s="139">
        <v>46.408700000000003</v>
      </c>
      <c r="G3037" s="139">
        <v>-86.645499999999998</v>
      </c>
      <c r="H3037" s="139" t="s">
        <v>5483</v>
      </c>
      <c r="I3037" s="139" t="s">
        <v>5484</v>
      </c>
      <c r="J3037" s="139" t="s">
        <v>61</v>
      </c>
      <c r="K3037" s="139">
        <v>49862</v>
      </c>
      <c r="L3037" s="139" t="s">
        <v>5480</v>
      </c>
      <c r="M3037" s="139">
        <v>613</v>
      </c>
      <c r="N3037" s="139" t="s">
        <v>1054</v>
      </c>
    </row>
    <row r="3038" spans="1:14" ht="15.75" customHeight="1">
      <c r="A3038" s="139">
        <v>2018</v>
      </c>
      <c r="B3038" s="100" t="s">
        <v>188</v>
      </c>
      <c r="C3038" s="139" t="s">
        <v>5485</v>
      </c>
      <c r="D3038" s="139">
        <v>1005547</v>
      </c>
      <c r="E3038" s="139" t="s">
        <v>5486</v>
      </c>
      <c r="F3038" s="139">
        <v>33.206899999999997</v>
      </c>
      <c r="G3038" s="139">
        <v>-86.284059999999997</v>
      </c>
      <c r="H3038" s="139" t="s">
        <v>4338</v>
      </c>
      <c r="I3038" s="139" t="s">
        <v>4166</v>
      </c>
      <c r="J3038" s="139" t="s">
        <v>3</v>
      </c>
      <c r="K3038" s="139">
        <v>35150</v>
      </c>
      <c r="L3038" s="139" t="s">
        <v>5487</v>
      </c>
      <c r="M3038" s="139">
        <v>9</v>
      </c>
      <c r="N3038" s="139" t="s">
        <v>1054</v>
      </c>
    </row>
    <row r="3039" spans="1:14" ht="15.75" customHeight="1">
      <c r="A3039" s="139">
        <v>2018</v>
      </c>
      <c r="B3039" s="100" t="s">
        <v>188</v>
      </c>
      <c r="C3039" s="139" t="s">
        <v>5485</v>
      </c>
      <c r="D3039" s="139">
        <v>1005559</v>
      </c>
      <c r="E3039" s="139" t="s">
        <v>5488</v>
      </c>
      <c r="F3039" s="139">
        <v>36.046239999999997</v>
      </c>
      <c r="G3039" s="139">
        <v>-87.343270000000004</v>
      </c>
      <c r="H3039" s="139" t="s">
        <v>5489</v>
      </c>
      <c r="I3039" s="139" t="s">
        <v>5490</v>
      </c>
      <c r="J3039" s="139" t="s">
        <v>113</v>
      </c>
      <c r="K3039" s="139">
        <v>37055</v>
      </c>
      <c r="L3039" s="139" t="s">
        <v>5487</v>
      </c>
      <c r="M3039" s="139">
        <v>18</v>
      </c>
      <c r="N3039" s="139" t="s">
        <v>1054</v>
      </c>
    </row>
    <row r="3040" spans="1:14" ht="15.75" customHeight="1">
      <c r="A3040" s="139">
        <v>2018</v>
      </c>
      <c r="B3040" s="100" t="s">
        <v>188</v>
      </c>
      <c r="C3040" s="139" t="s">
        <v>5491</v>
      </c>
      <c r="D3040" s="139">
        <v>1004687</v>
      </c>
      <c r="E3040" s="139" t="s">
        <v>5492</v>
      </c>
      <c r="F3040" s="139">
        <v>36.961460000000002</v>
      </c>
      <c r="G3040" s="139">
        <v>-89.867844000000005</v>
      </c>
      <c r="H3040" s="139" t="s">
        <v>5493</v>
      </c>
      <c r="I3040" s="139" t="s">
        <v>5494</v>
      </c>
      <c r="J3040" s="139" t="s">
        <v>68</v>
      </c>
      <c r="K3040" s="139">
        <v>63825</v>
      </c>
      <c r="L3040" s="139" t="s">
        <v>5495</v>
      </c>
      <c r="M3040" s="139">
        <v>35</v>
      </c>
      <c r="N3040" s="139" t="s">
        <v>1054</v>
      </c>
    </row>
    <row r="3041" spans="1:14" ht="15.75" customHeight="1">
      <c r="A3041" s="139">
        <v>2018</v>
      </c>
      <c r="B3041" s="100" t="s">
        <v>188</v>
      </c>
      <c r="C3041" s="139" t="s">
        <v>5496</v>
      </c>
      <c r="D3041" s="139">
        <v>1006741</v>
      </c>
      <c r="E3041" s="139" t="s">
        <v>5497</v>
      </c>
      <c r="F3041" s="139">
        <v>37.717225999999997</v>
      </c>
      <c r="G3041" s="139">
        <v>-77.115461999999994</v>
      </c>
      <c r="H3041" s="139" t="s">
        <v>5498</v>
      </c>
      <c r="I3041" s="139" t="s">
        <v>5498</v>
      </c>
      <c r="J3041" s="139" t="s">
        <v>123</v>
      </c>
      <c r="K3041" s="139">
        <v>23086</v>
      </c>
      <c r="L3041" s="139" t="s">
        <v>5495</v>
      </c>
      <c r="M3041" s="139">
        <v>28</v>
      </c>
      <c r="N3041" s="139" t="s">
        <v>1054</v>
      </c>
    </row>
    <row r="3042" spans="1:14" ht="15.75" customHeight="1">
      <c r="A3042" s="139">
        <v>2018</v>
      </c>
      <c r="B3042" s="100" t="s">
        <v>188</v>
      </c>
      <c r="C3042" s="139" t="s">
        <v>5499</v>
      </c>
      <c r="D3042" s="139">
        <v>1001562</v>
      </c>
      <c r="E3042" s="139" t="s">
        <v>5500</v>
      </c>
      <c r="F3042" s="139">
        <v>40.251277999999999</v>
      </c>
      <c r="G3042" s="139">
        <v>-74.267416999999995</v>
      </c>
      <c r="H3042" s="139" t="s">
        <v>5501</v>
      </c>
      <c r="I3042" s="139" t="s">
        <v>5502</v>
      </c>
      <c r="J3042" s="139" t="s">
        <v>81</v>
      </c>
      <c r="K3042" s="139">
        <v>7728</v>
      </c>
      <c r="L3042" s="139" t="s">
        <v>3995</v>
      </c>
      <c r="M3042" s="139">
        <v>21</v>
      </c>
      <c r="N3042" s="139" t="s">
        <v>1054</v>
      </c>
    </row>
    <row r="3043" spans="1:14" ht="15.75" customHeight="1">
      <c r="A3043" s="139">
        <v>2018</v>
      </c>
      <c r="B3043" s="100" t="s">
        <v>188</v>
      </c>
      <c r="C3043" s="139" t="s">
        <v>5503</v>
      </c>
      <c r="D3043" s="139">
        <v>1005544</v>
      </c>
      <c r="E3043" s="139" t="s">
        <v>5504</v>
      </c>
      <c r="F3043" s="139">
        <v>32.285915000000003</v>
      </c>
      <c r="G3043" s="139">
        <v>-106.72592899999999</v>
      </c>
      <c r="H3043" s="139" t="s">
        <v>5505</v>
      </c>
      <c r="I3043" s="139" t="s">
        <v>5506</v>
      </c>
      <c r="J3043" s="139" t="s">
        <v>84</v>
      </c>
      <c r="K3043" s="139">
        <v>88003</v>
      </c>
      <c r="L3043" s="139" t="s">
        <v>5507</v>
      </c>
      <c r="M3043" s="139">
        <v>17</v>
      </c>
      <c r="N3043" s="139" t="s">
        <v>1054</v>
      </c>
    </row>
    <row r="3044" spans="1:14" ht="15.75" customHeight="1">
      <c r="A3044" s="139">
        <v>2018</v>
      </c>
      <c r="B3044" s="100" t="s">
        <v>188</v>
      </c>
      <c r="C3044" s="139" t="s">
        <v>5508</v>
      </c>
      <c r="D3044" s="139">
        <v>1002888</v>
      </c>
      <c r="E3044" s="139" t="s">
        <v>5509</v>
      </c>
      <c r="F3044" s="139">
        <v>35.3245</v>
      </c>
      <c r="G3044" s="139">
        <v>-80.999600000000001</v>
      </c>
      <c r="H3044" s="139" t="s">
        <v>5510</v>
      </c>
      <c r="I3044" s="139" t="s">
        <v>2899</v>
      </c>
      <c r="J3044" s="139" t="s">
        <v>89</v>
      </c>
      <c r="K3044" s="139">
        <v>28120</v>
      </c>
      <c r="L3044" s="139" t="s">
        <v>5432</v>
      </c>
      <c r="M3044" s="139">
        <v>49</v>
      </c>
      <c r="N3044" s="139" t="s">
        <v>1054</v>
      </c>
    </row>
    <row r="3045" spans="1:14" ht="15.75" customHeight="1">
      <c r="A3045" s="139">
        <v>2018</v>
      </c>
      <c r="B3045" s="100" t="s">
        <v>188</v>
      </c>
      <c r="C3045" s="139" t="s">
        <v>5511</v>
      </c>
      <c r="D3045" s="139">
        <v>1002706</v>
      </c>
      <c r="E3045" s="139" t="s">
        <v>5512</v>
      </c>
      <c r="F3045" s="139">
        <v>37.281480999999999</v>
      </c>
      <c r="G3045" s="139">
        <v>-98.591324</v>
      </c>
      <c r="H3045" s="139" t="s">
        <v>5513</v>
      </c>
      <c r="I3045" s="139" t="s">
        <v>5514</v>
      </c>
      <c r="J3045" s="139" t="s">
        <v>44</v>
      </c>
      <c r="K3045" s="139">
        <v>67104</v>
      </c>
      <c r="L3045" s="139" t="s">
        <v>5432</v>
      </c>
      <c r="M3045" s="139">
        <v>26</v>
      </c>
      <c r="N3045" s="139" t="s">
        <v>1054</v>
      </c>
    </row>
    <row r="3046" spans="1:14" ht="15.75" customHeight="1">
      <c r="A3046" s="139">
        <v>2018</v>
      </c>
      <c r="B3046" s="100" t="s">
        <v>188</v>
      </c>
      <c r="C3046" s="139" t="s">
        <v>5511</v>
      </c>
      <c r="D3046" s="139">
        <v>1006231</v>
      </c>
      <c r="E3046" s="139" t="s">
        <v>5515</v>
      </c>
      <c r="F3046" s="139">
        <v>42.486632999999998</v>
      </c>
      <c r="G3046" s="139">
        <v>-94.167738999999997</v>
      </c>
      <c r="H3046" s="139" t="s">
        <v>5516</v>
      </c>
      <c r="I3046" s="139" t="s">
        <v>2678</v>
      </c>
      <c r="J3046" s="139" t="s">
        <v>42</v>
      </c>
      <c r="K3046" s="139">
        <v>50501</v>
      </c>
      <c r="L3046" s="139" t="s">
        <v>5432</v>
      </c>
      <c r="M3046" s="139">
        <v>23</v>
      </c>
      <c r="N3046" s="139" t="s">
        <v>1054</v>
      </c>
    </row>
    <row r="3047" spans="1:14" ht="15.75" customHeight="1">
      <c r="A3047" s="139">
        <v>2018</v>
      </c>
      <c r="B3047" s="100" t="s">
        <v>188</v>
      </c>
      <c r="C3047" s="139" t="s">
        <v>5517</v>
      </c>
      <c r="D3047" s="139">
        <v>1002741</v>
      </c>
      <c r="E3047" s="139" t="s">
        <v>5518</v>
      </c>
      <c r="F3047" s="139">
        <v>38.659038000000002</v>
      </c>
      <c r="G3047" s="139">
        <v>-86.764843999999997</v>
      </c>
      <c r="H3047" s="139" t="s">
        <v>5519</v>
      </c>
      <c r="I3047" s="139" t="s">
        <v>2466</v>
      </c>
      <c r="J3047" s="139" t="s">
        <v>39</v>
      </c>
      <c r="K3047" s="139">
        <v>47581</v>
      </c>
      <c r="L3047" s="139" t="s">
        <v>5432</v>
      </c>
      <c r="M3047" s="139">
        <v>18</v>
      </c>
      <c r="N3047" s="139" t="s">
        <v>1054</v>
      </c>
    </row>
    <row r="3048" spans="1:14" ht="15.75" customHeight="1">
      <c r="A3048" s="139">
        <v>2018</v>
      </c>
      <c r="B3048" s="100" t="s">
        <v>188</v>
      </c>
      <c r="C3048" s="139" t="s">
        <v>5520</v>
      </c>
      <c r="D3048" s="139">
        <v>1011213</v>
      </c>
      <c r="E3048" s="139" t="s">
        <v>5521</v>
      </c>
      <c r="F3048" s="139">
        <v>33.780363999999999</v>
      </c>
      <c r="G3048" s="139">
        <v>-118.217951</v>
      </c>
      <c r="H3048" s="139" t="s">
        <v>5522</v>
      </c>
      <c r="I3048" s="139" t="s">
        <v>1411</v>
      </c>
      <c r="J3048" s="139" t="s">
        <v>15</v>
      </c>
      <c r="K3048" s="139">
        <v>90813</v>
      </c>
      <c r="L3048" s="139" t="s">
        <v>5432</v>
      </c>
      <c r="M3048" s="139">
        <v>20</v>
      </c>
      <c r="N3048" s="139" t="s">
        <v>1054</v>
      </c>
    </row>
    <row r="3049" spans="1:14" ht="15.75" customHeight="1">
      <c r="A3049" s="139">
        <v>2018</v>
      </c>
      <c r="B3049" s="100" t="s">
        <v>188</v>
      </c>
      <c r="C3049" s="139" t="s">
        <v>5523</v>
      </c>
      <c r="D3049" s="139">
        <v>1003042</v>
      </c>
      <c r="E3049" s="139" t="s">
        <v>5524</v>
      </c>
      <c r="F3049" s="139">
        <v>27.800260000000002</v>
      </c>
      <c r="G3049" s="139">
        <v>-82.373329999999996</v>
      </c>
      <c r="H3049" s="139" t="s">
        <v>5525</v>
      </c>
      <c r="I3049" s="139" t="s">
        <v>1426</v>
      </c>
      <c r="J3049" s="139" t="s">
        <v>26</v>
      </c>
      <c r="K3049" s="139">
        <v>33534</v>
      </c>
      <c r="L3049" s="139" t="s">
        <v>5432</v>
      </c>
      <c r="M3049" s="139">
        <v>38</v>
      </c>
      <c r="N3049" s="139" t="s">
        <v>1054</v>
      </c>
    </row>
    <row r="3050" spans="1:14" ht="15.75" customHeight="1">
      <c r="A3050" s="139">
        <v>2018</v>
      </c>
      <c r="B3050" s="100" t="s">
        <v>188</v>
      </c>
      <c r="C3050" s="139" t="s">
        <v>5526</v>
      </c>
      <c r="D3050" s="139">
        <v>1004629</v>
      </c>
      <c r="E3050" s="139" t="s">
        <v>5527</v>
      </c>
      <c r="F3050" s="139">
        <v>40.728403</v>
      </c>
      <c r="G3050" s="139">
        <v>-73.995407</v>
      </c>
      <c r="H3050" s="139" t="s">
        <v>2520</v>
      </c>
      <c r="I3050" s="139" t="s">
        <v>2520</v>
      </c>
      <c r="J3050" s="139" t="s">
        <v>87</v>
      </c>
      <c r="K3050" s="139">
        <v>10012</v>
      </c>
      <c r="L3050" s="139" t="s">
        <v>5528</v>
      </c>
      <c r="M3050" s="139">
        <v>52</v>
      </c>
      <c r="N3050" s="139" t="s">
        <v>1054</v>
      </c>
    </row>
    <row r="3051" spans="1:14" ht="15.75" customHeight="1">
      <c r="A3051" s="139">
        <v>2018</v>
      </c>
      <c r="B3051" s="100" t="s">
        <v>188</v>
      </c>
      <c r="C3051" s="139" t="s">
        <v>5529</v>
      </c>
      <c r="D3051" s="139">
        <v>1005970</v>
      </c>
      <c r="E3051" s="139" t="s">
        <v>5530</v>
      </c>
      <c r="F3051" s="139">
        <v>42.560572000000001</v>
      </c>
      <c r="G3051" s="139">
        <v>-71.849628999999993</v>
      </c>
      <c r="H3051" s="139" t="s">
        <v>5531</v>
      </c>
      <c r="I3051" s="139" t="s">
        <v>5532</v>
      </c>
      <c r="J3051" s="139" t="s">
        <v>58</v>
      </c>
      <c r="K3051" s="139">
        <v>1420</v>
      </c>
      <c r="L3051" s="139" t="s">
        <v>2241</v>
      </c>
      <c r="M3051" s="139">
        <v>17</v>
      </c>
      <c r="N3051" s="139" t="s">
        <v>1054</v>
      </c>
    </row>
    <row r="3052" spans="1:14" ht="15.75" customHeight="1">
      <c r="A3052" s="139">
        <v>2018</v>
      </c>
      <c r="B3052" s="100" t="s">
        <v>188</v>
      </c>
      <c r="C3052" s="139" t="s">
        <v>5533</v>
      </c>
      <c r="D3052" s="139">
        <v>1005979</v>
      </c>
      <c r="E3052" s="139" t="s">
        <v>5534</v>
      </c>
      <c r="F3052" s="139">
        <v>40.014629999999997</v>
      </c>
      <c r="G3052" s="139">
        <v>-75.054339999999996</v>
      </c>
      <c r="H3052" s="139" t="s">
        <v>5535</v>
      </c>
      <c r="I3052" s="139" t="s">
        <v>5536</v>
      </c>
      <c r="J3052" s="139" t="s">
        <v>103</v>
      </c>
      <c r="K3052" s="139">
        <v>19135</v>
      </c>
      <c r="L3052" s="139" t="s">
        <v>5537</v>
      </c>
      <c r="M3052" s="139">
        <v>18</v>
      </c>
      <c r="N3052" s="139" t="s">
        <v>1054</v>
      </c>
    </row>
    <row r="3053" spans="1:14" ht="15.75" customHeight="1">
      <c r="A3053" s="139">
        <v>2018</v>
      </c>
      <c r="B3053" s="100" t="s">
        <v>188</v>
      </c>
      <c r="C3053" s="139" t="s">
        <v>5538</v>
      </c>
      <c r="D3053" s="139">
        <v>1007540</v>
      </c>
      <c r="E3053" s="139" t="s">
        <v>5539</v>
      </c>
      <c r="F3053" s="139">
        <v>40.78389</v>
      </c>
      <c r="G3053" s="139">
        <v>-116.21167</v>
      </c>
      <c r="H3053" s="139" t="s">
        <v>5540</v>
      </c>
      <c r="I3053" s="139" t="s">
        <v>2093</v>
      </c>
      <c r="J3053" s="139" t="s">
        <v>76</v>
      </c>
      <c r="K3053" s="139">
        <v>89822</v>
      </c>
      <c r="L3053" s="139" t="s">
        <v>5541</v>
      </c>
      <c r="M3053" s="139">
        <v>45</v>
      </c>
      <c r="N3053" s="139" t="s">
        <v>1054</v>
      </c>
    </row>
    <row r="3054" spans="1:14" ht="15.75" customHeight="1">
      <c r="A3054" s="139">
        <v>2018</v>
      </c>
      <c r="B3054" s="100" t="s">
        <v>188</v>
      </c>
      <c r="C3054" s="139" t="s">
        <v>5542</v>
      </c>
      <c r="D3054" s="139">
        <v>1005754</v>
      </c>
      <c r="E3054" s="139" t="s">
        <v>5543</v>
      </c>
      <c r="F3054" s="139">
        <v>43.414650000000002</v>
      </c>
      <c r="G3054" s="139">
        <v>-83.88064</v>
      </c>
      <c r="H3054" s="139" t="s">
        <v>3669</v>
      </c>
      <c r="I3054" s="139" t="s">
        <v>3670</v>
      </c>
      <c r="J3054" s="139" t="s">
        <v>61</v>
      </c>
      <c r="K3054" s="139">
        <v>48601</v>
      </c>
      <c r="L3054" s="139" t="s">
        <v>5544</v>
      </c>
      <c r="M3054" s="139">
        <v>34</v>
      </c>
      <c r="N3054" s="139" t="s">
        <v>1054</v>
      </c>
    </row>
    <row r="3055" spans="1:14" ht="15.75" customHeight="1">
      <c r="A3055" s="139">
        <v>2018</v>
      </c>
      <c r="B3055" s="100" t="s">
        <v>188</v>
      </c>
      <c r="C3055" s="139" t="s">
        <v>5545</v>
      </c>
      <c r="D3055" s="139">
        <v>1002807</v>
      </c>
      <c r="E3055" s="139" t="s">
        <v>5546</v>
      </c>
      <c r="F3055" s="139">
        <v>40.628979999999999</v>
      </c>
      <c r="G3055" s="139">
        <v>-80.419799999999995</v>
      </c>
      <c r="H3055" s="139" t="s">
        <v>5547</v>
      </c>
      <c r="I3055" s="139" t="s">
        <v>5548</v>
      </c>
      <c r="J3055" s="139" t="s">
        <v>103</v>
      </c>
      <c r="K3055" s="139">
        <v>15077</v>
      </c>
      <c r="L3055" s="139" t="s">
        <v>5432</v>
      </c>
      <c r="M3055" s="139">
        <v>41</v>
      </c>
      <c r="N3055" s="139" t="s">
        <v>1054</v>
      </c>
    </row>
    <row r="3056" spans="1:14" ht="15.75" customHeight="1">
      <c r="A3056" s="139">
        <v>2018</v>
      </c>
      <c r="B3056" s="100" t="s">
        <v>188</v>
      </c>
      <c r="C3056" s="139" t="s">
        <v>5545</v>
      </c>
      <c r="D3056" s="139">
        <v>1006813</v>
      </c>
      <c r="E3056" s="139" t="s">
        <v>5549</v>
      </c>
      <c r="F3056" s="139">
        <v>36.250832000000003</v>
      </c>
      <c r="G3056" s="139">
        <v>-95.276947000000007</v>
      </c>
      <c r="H3056" s="139" t="s">
        <v>5550</v>
      </c>
      <c r="I3056" s="139" t="s">
        <v>5551</v>
      </c>
      <c r="J3056" s="139" t="s">
        <v>98</v>
      </c>
      <c r="K3056" s="139">
        <v>74361</v>
      </c>
      <c r="L3056" s="139" t="s">
        <v>5432</v>
      </c>
      <c r="M3056" s="139">
        <v>25</v>
      </c>
      <c r="N3056" s="139" t="s">
        <v>1054</v>
      </c>
    </row>
    <row r="3057" spans="1:14" ht="15.75" customHeight="1">
      <c r="A3057" s="139">
        <v>2018</v>
      </c>
      <c r="B3057" s="100" t="s">
        <v>188</v>
      </c>
      <c r="C3057" s="139" t="s">
        <v>5545</v>
      </c>
      <c r="D3057" s="139">
        <v>1002887</v>
      </c>
      <c r="E3057" s="139" t="s">
        <v>5552</v>
      </c>
      <c r="F3057" s="139">
        <v>41.057023999999998</v>
      </c>
      <c r="G3057" s="139">
        <v>-76.867564000000002</v>
      </c>
      <c r="H3057" s="139" t="s">
        <v>5553</v>
      </c>
      <c r="I3057" s="139" t="s">
        <v>2339</v>
      </c>
      <c r="J3057" s="139" t="s">
        <v>103</v>
      </c>
      <c r="K3057" s="139">
        <v>17856</v>
      </c>
      <c r="L3057" s="139" t="s">
        <v>5432</v>
      </c>
      <c r="M3057" s="139">
        <v>22</v>
      </c>
      <c r="N3057" s="139" t="s">
        <v>1054</v>
      </c>
    </row>
    <row r="3058" spans="1:14" ht="15.75" customHeight="1">
      <c r="A3058" s="139">
        <v>2018</v>
      </c>
      <c r="B3058" s="100" t="s">
        <v>188</v>
      </c>
      <c r="C3058" s="139" t="s">
        <v>5554</v>
      </c>
      <c r="D3058" s="139">
        <v>1008063</v>
      </c>
      <c r="E3058" s="139" t="s">
        <v>5555</v>
      </c>
      <c r="F3058" s="139">
        <v>35.613999999999997</v>
      </c>
      <c r="G3058" s="139">
        <v>-80.816050000000004</v>
      </c>
      <c r="H3058" s="139" t="s">
        <v>1801</v>
      </c>
      <c r="I3058" s="139" t="s">
        <v>5556</v>
      </c>
      <c r="J3058" s="139" t="s">
        <v>89</v>
      </c>
      <c r="K3058" s="139">
        <v>28115</v>
      </c>
      <c r="L3058" s="139" t="s">
        <v>5557</v>
      </c>
      <c r="M3058" s="139">
        <v>23</v>
      </c>
      <c r="N3058" s="139" t="s">
        <v>1054</v>
      </c>
    </row>
    <row r="3059" spans="1:14" ht="15.75" customHeight="1">
      <c r="A3059" s="139">
        <v>2018</v>
      </c>
      <c r="B3059" s="100" t="s">
        <v>188</v>
      </c>
      <c r="C3059" s="139" t="s">
        <v>5558</v>
      </c>
      <c r="D3059" s="139">
        <v>1002933</v>
      </c>
      <c r="E3059" s="139" t="s">
        <v>5559</v>
      </c>
      <c r="F3059" s="139">
        <v>41.496609999999997</v>
      </c>
      <c r="G3059" s="139">
        <v>-90.645499999999998</v>
      </c>
      <c r="H3059" s="139" t="s">
        <v>5560</v>
      </c>
      <c r="I3059" s="139" t="s">
        <v>1497</v>
      </c>
      <c r="J3059" s="139" t="s">
        <v>42</v>
      </c>
      <c r="K3059" s="139">
        <v>52802</v>
      </c>
      <c r="L3059" s="139" t="s">
        <v>1281</v>
      </c>
      <c r="M3059" s="139">
        <v>28</v>
      </c>
      <c r="N3059" s="139" t="s">
        <v>1054</v>
      </c>
    </row>
    <row r="3060" spans="1:14" ht="15.75" customHeight="1">
      <c r="A3060" s="139">
        <v>2018</v>
      </c>
      <c r="B3060" s="100" t="s">
        <v>188</v>
      </c>
      <c r="C3060" s="139" t="s">
        <v>5561</v>
      </c>
      <c r="D3060" s="139">
        <v>1006360</v>
      </c>
      <c r="E3060" s="139" t="s">
        <v>5562</v>
      </c>
      <c r="F3060" s="139">
        <v>46.130096999999999</v>
      </c>
      <c r="G3060" s="139">
        <v>-122.983216</v>
      </c>
      <c r="H3060" s="139" t="s">
        <v>4674</v>
      </c>
      <c r="I3060" s="139" t="s">
        <v>4927</v>
      </c>
      <c r="J3060" s="139" t="s">
        <v>126</v>
      </c>
      <c r="K3060" s="139">
        <v>98632</v>
      </c>
      <c r="L3060" s="139" t="s">
        <v>5563</v>
      </c>
      <c r="M3060" s="139">
        <v>6025</v>
      </c>
      <c r="N3060" s="139" t="s">
        <v>1448</v>
      </c>
    </row>
    <row r="3061" spans="1:14" ht="15.75" customHeight="1">
      <c r="A3061" s="139">
        <v>2018</v>
      </c>
      <c r="B3061" s="100" t="s">
        <v>188</v>
      </c>
      <c r="C3061" s="139" t="s">
        <v>5564</v>
      </c>
      <c r="D3061" s="139">
        <v>1006767</v>
      </c>
      <c r="E3061" s="139" t="s">
        <v>5565</v>
      </c>
      <c r="F3061" s="139">
        <v>32.571489999999997</v>
      </c>
      <c r="G3061" s="139">
        <v>-90.069299000000001</v>
      </c>
      <c r="H3061" s="139" t="s">
        <v>2113</v>
      </c>
      <c r="I3061" s="139" t="s">
        <v>1214</v>
      </c>
      <c r="J3061" s="139" t="s">
        <v>65</v>
      </c>
      <c r="K3061" s="139">
        <v>39046</v>
      </c>
      <c r="L3061" s="139" t="s">
        <v>5566</v>
      </c>
      <c r="M3061" s="139">
        <v>23</v>
      </c>
      <c r="N3061" s="139" t="s">
        <v>1054</v>
      </c>
    </row>
    <row r="3062" spans="1:14" ht="15.75" customHeight="1">
      <c r="A3062" s="139">
        <v>2018</v>
      </c>
      <c r="B3062" s="100" t="s">
        <v>188</v>
      </c>
      <c r="C3062" s="139" t="s">
        <v>5567</v>
      </c>
      <c r="D3062" s="139">
        <v>1003850</v>
      </c>
      <c r="E3062" s="139" t="s">
        <v>5568</v>
      </c>
      <c r="F3062" s="139">
        <v>35.959978</v>
      </c>
      <c r="G3062" s="139">
        <v>-86.490007000000006</v>
      </c>
      <c r="H3062" s="139" t="s">
        <v>5569</v>
      </c>
      <c r="I3062" s="139" t="s">
        <v>2038</v>
      </c>
      <c r="J3062" s="139" t="s">
        <v>113</v>
      </c>
      <c r="K3062" s="139">
        <v>37167</v>
      </c>
      <c r="L3062" s="139" t="s">
        <v>5566</v>
      </c>
      <c r="M3062" s="139">
        <v>38</v>
      </c>
      <c r="N3062" s="139" t="s">
        <v>1054</v>
      </c>
    </row>
    <row r="3063" spans="1:14" ht="15.75" customHeight="1">
      <c r="A3063" s="139">
        <v>2018</v>
      </c>
      <c r="B3063" s="100" t="s">
        <v>188</v>
      </c>
      <c r="C3063" s="139" t="s">
        <v>5570</v>
      </c>
      <c r="D3063" s="139">
        <v>1006013</v>
      </c>
      <c r="E3063" s="139" t="s">
        <v>5571</v>
      </c>
      <c r="F3063" s="139">
        <v>41.211919999999999</v>
      </c>
      <c r="G3063" s="139">
        <v>-80.506981999999994</v>
      </c>
      <c r="H3063" s="139" t="s">
        <v>5572</v>
      </c>
      <c r="I3063" s="139" t="s">
        <v>3296</v>
      </c>
      <c r="J3063" s="139" t="s">
        <v>103</v>
      </c>
      <c r="K3063" s="139">
        <v>16121</v>
      </c>
      <c r="L3063" s="139" t="s">
        <v>5573</v>
      </c>
      <c r="M3063" s="139">
        <v>108</v>
      </c>
      <c r="N3063" s="139" t="s">
        <v>1054</v>
      </c>
    </row>
    <row r="3064" spans="1:14" ht="15.75" customHeight="1">
      <c r="A3064" s="139">
        <v>2018</v>
      </c>
      <c r="B3064" s="100" t="s">
        <v>188</v>
      </c>
      <c r="C3064" s="139" t="s">
        <v>5574</v>
      </c>
      <c r="D3064" s="139">
        <v>1007929</v>
      </c>
      <c r="E3064" s="139" t="s">
        <v>5575</v>
      </c>
      <c r="F3064" s="139">
        <v>30.061499999999999</v>
      </c>
      <c r="G3064" s="139">
        <v>-90.665899999999993</v>
      </c>
      <c r="H3064" s="139" t="s">
        <v>5576</v>
      </c>
      <c r="I3064" s="139" t="s">
        <v>2547</v>
      </c>
      <c r="J3064" s="139" t="s">
        <v>50</v>
      </c>
      <c r="K3064" s="139">
        <v>70052</v>
      </c>
      <c r="L3064" s="139" t="s">
        <v>5577</v>
      </c>
      <c r="M3064" s="139">
        <v>437</v>
      </c>
      <c r="N3064" s="139" t="s">
        <v>1054</v>
      </c>
    </row>
    <row r="3065" spans="1:14" ht="15.75" customHeight="1">
      <c r="A3065" s="139">
        <v>2018</v>
      </c>
      <c r="B3065" s="100" t="s">
        <v>188</v>
      </c>
      <c r="C3065" s="139" t="s">
        <v>5578</v>
      </c>
      <c r="D3065" s="139">
        <v>1002572</v>
      </c>
      <c r="E3065" s="139" t="s">
        <v>5579</v>
      </c>
      <c r="F3065" s="139">
        <v>40.532890000000002</v>
      </c>
      <c r="G3065" s="139">
        <v>-78.385329999999996</v>
      </c>
      <c r="H3065" s="139" t="s">
        <v>5580</v>
      </c>
      <c r="I3065" s="139" t="s">
        <v>5581</v>
      </c>
      <c r="J3065" s="139" t="s">
        <v>103</v>
      </c>
      <c r="K3065" s="139">
        <v>16601</v>
      </c>
      <c r="L3065" s="139" t="s">
        <v>5582</v>
      </c>
      <c r="M3065" s="139">
        <v>9</v>
      </c>
      <c r="N3065" s="139" t="s">
        <v>1054</v>
      </c>
    </row>
    <row r="3066" spans="1:14" ht="15.75" customHeight="1">
      <c r="A3066" s="139">
        <v>2018</v>
      </c>
      <c r="B3066" s="100" t="s">
        <v>188</v>
      </c>
      <c r="C3066" s="139" t="s">
        <v>5583</v>
      </c>
      <c r="D3066" s="139">
        <v>1003829</v>
      </c>
      <c r="E3066" s="139" t="s">
        <v>5584</v>
      </c>
      <c r="F3066" s="139">
        <v>38.329405000000001</v>
      </c>
      <c r="G3066" s="139">
        <v>-98.190724000000003</v>
      </c>
      <c r="H3066" s="139" t="s">
        <v>4700</v>
      </c>
      <c r="I3066" s="139" t="s">
        <v>4701</v>
      </c>
      <c r="J3066" s="139" t="s">
        <v>44</v>
      </c>
      <c r="K3066" s="139">
        <v>67554</v>
      </c>
      <c r="L3066" s="139" t="s">
        <v>5585</v>
      </c>
      <c r="M3066" s="139">
        <v>30</v>
      </c>
      <c r="N3066" s="139" t="s">
        <v>1054</v>
      </c>
    </row>
    <row r="3067" spans="1:14" ht="15.75" customHeight="1">
      <c r="A3067" s="139">
        <v>2018</v>
      </c>
      <c r="B3067" s="100" t="s">
        <v>188</v>
      </c>
      <c r="C3067" s="139" t="s">
        <v>5586</v>
      </c>
      <c r="D3067" s="139">
        <v>1006653</v>
      </c>
      <c r="E3067" s="139" t="s">
        <v>5587</v>
      </c>
      <c r="F3067" s="139">
        <v>42.050189000000003</v>
      </c>
      <c r="G3067" s="139">
        <v>-73.976794999999996</v>
      </c>
      <c r="H3067" s="139" t="s">
        <v>5588</v>
      </c>
      <c r="I3067" s="139" t="s">
        <v>5589</v>
      </c>
      <c r="J3067" s="139" t="s">
        <v>87</v>
      </c>
      <c r="K3067" s="139">
        <v>12477</v>
      </c>
      <c r="L3067" s="139" t="s">
        <v>5590</v>
      </c>
      <c r="M3067" s="139">
        <v>411</v>
      </c>
      <c r="N3067" s="139" t="s">
        <v>1054</v>
      </c>
    </row>
    <row r="3068" spans="1:14" ht="15.75" customHeight="1">
      <c r="A3068" s="139">
        <v>2018</v>
      </c>
      <c r="B3068" s="100" t="s">
        <v>188</v>
      </c>
      <c r="C3068" s="139" t="s">
        <v>5591</v>
      </c>
      <c r="D3068" s="139">
        <v>1005277</v>
      </c>
      <c r="E3068" s="139" t="s">
        <v>5592</v>
      </c>
      <c r="F3068" s="139">
        <v>42.337947999999997</v>
      </c>
      <c r="G3068" s="139">
        <v>-71.090442999999993</v>
      </c>
      <c r="H3068" s="139" t="s">
        <v>3727</v>
      </c>
      <c r="I3068" s="139" t="s">
        <v>3728</v>
      </c>
      <c r="J3068" s="139" t="s">
        <v>58</v>
      </c>
      <c r="K3068" s="139">
        <v>2115</v>
      </c>
      <c r="L3068" s="139" t="s">
        <v>5593</v>
      </c>
      <c r="M3068" s="139">
        <v>18</v>
      </c>
      <c r="N3068" s="139" t="s">
        <v>1054</v>
      </c>
    </row>
    <row r="3069" spans="1:14" ht="15.75" customHeight="1">
      <c r="A3069" s="139">
        <v>2018</v>
      </c>
      <c r="B3069" s="100" t="s">
        <v>188</v>
      </c>
      <c r="C3069" s="139" t="s">
        <v>5594</v>
      </c>
      <c r="D3069" s="139">
        <v>1004520</v>
      </c>
      <c r="E3069" s="139" t="s">
        <v>5595</v>
      </c>
      <c r="F3069" s="139">
        <v>42.054949999999998</v>
      </c>
      <c r="G3069" s="139">
        <v>-87.674499999999995</v>
      </c>
      <c r="H3069" s="139" t="s">
        <v>5596</v>
      </c>
      <c r="I3069" s="139" t="s">
        <v>1702</v>
      </c>
      <c r="J3069" s="139" t="s">
        <v>36</v>
      </c>
      <c r="K3069" s="139">
        <v>60208</v>
      </c>
      <c r="L3069" s="139" t="s">
        <v>5597</v>
      </c>
      <c r="M3069" s="139">
        <v>44</v>
      </c>
      <c r="N3069" s="139" t="s">
        <v>1054</v>
      </c>
    </row>
    <row r="3070" spans="1:14" ht="15.75" customHeight="1">
      <c r="A3070" s="139">
        <v>2018</v>
      </c>
      <c r="B3070" s="100" t="s">
        <v>188</v>
      </c>
      <c r="C3070" s="139" t="s">
        <v>5598</v>
      </c>
      <c r="D3070" s="139">
        <v>1004522</v>
      </c>
      <c r="E3070" s="139" t="s">
        <v>5599</v>
      </c>
      <c r="F3070" s="139">
        <v>41.895319999999998</v>
      </c>
      <c r="G3070" s="139">
        <v>-87.617549999999994</v>
      </c>
      <c r="H3070" s="139" t="s">
        <v>1701</v>
      </c>
      <c r="I3070" s="139" t="s">
        <v>1702</v>
      </c>
      <c r="J3070" s="139" t="s">
        <v>36</v>
      </c>
      <c r="K3070" s="139">
        <v>60611</v>
      </c>
      <c r="L3070" s="139" t="s">
        <v>5597</v>
      </c>
      <c r="M3070" s="139">
        <v>16</v>
      </c>
      <c r="N3070" s="139" t="s">
        <v>1054</v>
      </c>
    </row>
    <row r="3071" spans="1:14" ht="15.75" customHeight="1">
      <c r="A3071" s="139">
        <v>2018</v>
      </c>
      <c r="B3071" s="100" t="s">
        <v>188</v>
      </c>
      <c r="C3071" s="139" t="s">
        <v>5600</v>
      </c>
      <c r="D3071" s="139">
        <v>1011859</v>
      </c>
      <c r="E3071" s="139" t="s">
        <v>5601</v>
      </c>
      <c r="F3071" s="139">
        <v>40.655278000000003</v>
      </c>
      <c r="G3071" s="139">
        <v>-80.356388999999993</v>
      </c>
      <c r="H3071" s="139" t="s">
        <v>5602</v>
      </c>
      <c r="I3071" s="139" t="s">
        <v>5548</v>
      </c>
      <c r="J3071" s="139" t="s">
        <v>103</v>
      </c>
      <c r="K3071" s="139">
        <v>15061</v>
      </c>
      <c r="L3071" s="139" t="s">
        <v>5603</v>
      </c>
      <c r="M3071" s="139">
        <v>24</v>
      </c>
      <c r="N3071" s="139" t="s">
        <v>1054</v>
      </c>
    </row>
    <row r="3072" spans="1:14" ht="15.75" customHeight="1">
      <c r="A3072" s="139">
        <v>2018</v>
      </c>
      <c r="B3072" s="100" t="s">
        <v>188</v>
      </c>
      <c r="C3072" s="139" t="s">
        <v>5604</v>
      </c>
      <c r="D3072" s="139">
        <v>1004191</v>
      </c>
      <c r="E3072" s="139" t="s">
        <v>5605</v>
      </c>
      <c r="F3072" s="139">
        <v>37.604722000000002</v>
      </c>
      <c r="G3072" s="139">
        <v>-84.304444000000004</v>
      </c>
      <c r="H3072" s="139" t="s">
        <v>5606</v>
      </c>
      <c r="I3072" s="139" t="s">
        <v>3612</v>
      </c>
      <c r="J3072" s="139" t="s">
        <v>47</v>
      </c>
      <c r="K3072" s="139">
        <v>40403</v>
      </c>
      <c r="L3072" s="139" t="s">
        <v>5607</v>
      </c>
      <c r="M3072" s="139">
        <v>28</v>
      </c>
      <c r="N3072" s="139" t="s">
        <v>1054</v>
      </c>
    </row>
    <row r="3073" spans="1:14" ht="15.75" customHeight="1">
      <c r="A3073" s="139">
        <v>2018</v>
      </c>
      <c r="B3073" s="100" t="s">
        <v>188</v>
      </c>
      <c r="C3073" s="139" t="s">
        <v>5608</v>
      </c>
      <c r="D3073" s="139">
        <v>1003434</v>
      </c>
      <c r="E3073" s="139" t="s">
        <v>5609</v>
      </c>
      <c r="F3073" s="139">
        <v>33.560282999999998</v>
      </c>
      <c r="G3073" s="139">
        <v>-83.197522000000006</v>
      </c>
      <c r="H3073" s="139" t="s">
        <v>5610</v>
      </c>
      <c r="I3073" s="139" t="s">
        <v>4938</v>
      </c>
      <c r="J3073" s="139" t="s">
        <v>28</v>
      </c>
      <c r="K3073" s="139">
        <v>30642</v>
      </c>
      <c r="L3073" s="139" t="s">
        <v>5607</v>
      </c>
      <c r="M3073" s="139">
        <v>22</v>
      </c>
      <c r="N3073" s="139" t="s">
        <v>1054</v>
      </c>
    </row>
    <row r="3074" spans="1:14" ht="15.75" customHeight="1">
      <c r="A3074" s="139">
        <v>2018</v>
      </c>
      <c r="B3074" s="100" t="s">
        <v>188</v>
      </c>
      <c r="C3074" s="139" t="s">
        <v>5611</v>
      </c>
      <c r="D3074" s="139">
        <v>1002583</v>
      </c>
      <c r="E3074" s="139" t="s">
        <v>5612</v>
      </c>
      <c r="F3074" s="139">
        <v>43.493319</v>
      </c>
      <c r="G3074" s="139">
        <v>-76.457868000000005</v>
      </c>
      <c r="H3074" s="139" t="s">
        <v>5613</v>
      </c>
      <c r="I3074" s="139" t="s">
        <v>5614</v>
      </c>
      <c r="J3074" s="139" t="s">
        <v>87</v>
      </c>
      <c r="K3074" s="139">
        <v>13126</v>
      </c>
      <c r="L3074" s="139" t="s">
        <v>5607</v>
      </c>
      <c r="M3074" s="139">
        <v>109</v>
      </c>
      <c r="N3074" s="139" t="s">
        <v>1054</v>
      </c>
    </row>
    <row r="3075" spans="1:14" ht="15.75" customHeight="1">
      <c r="A3075" s="139">
        <v>2018</v>
      </c>
      <c r="B3075" s="100" t="s">
        <v>188</v>
      </c>
      <c r="C3075" s="139" t="s">
        <v>5615</v>
      </c>
      <c r="D3075" s="139">
        <v>1004765</v>
      </c>
      <c r="E3075" s="139" t="s">
        <v>5616</v>
      </c>
      <c r="F3075" s="139">
        <v>43.434634000000003</v>
      </c>
      <c r="G3075" s="139">
        <v>-97.273197999999994</v>
      </c>
      <c r="H3075" s="139" t="s">
        <v>1059</v>
      </c>
      <c r="I3075" s="139" t="s">
        <v>5617</v>
      </c>
      <c r="J3075" s="139" t="s">
        <v>110</v>
      </c>
      <c r="K3075" s="139">
        <v>57043</v>
      </c>
      <c r="L3075" s="139" t="s">
        <v>5618</v>
      </c>
      <c r="M3075" s="139">
        <v>109</v>
      </c>
      <c r="N3075" s="139" t="s">
        <v>1054</v>
      </c>
    </row>
    <row r="3076" spans="1:14" ht="15.75" customHeight="1">
      <c r="A3076" s="139">
        <v>2018</v>
      </c>
      <c r="B3076" s="100" t="s">
        <v>188</v>
      </c>
      <c r="C3076" s="139" t="s">
        <v>5619</v>
      </c>
      <c r="D3076" s="139">
        <v>1010066</v>
      </c>
      <c r="E3076" s="139" t="s">
        <v>5620</v>
      </c>
      <c r="F3076" s="139">
        <v>30.27065</v>
      </c>
      <c r="G3076" s="139">
        <v>-97.669240000000002</v>
      </c>
      <c r="H3076" s="139" t="s">
        <v>5621</v>
      </c>
      <c r="I3076" s="139" t="s">
        <v>2884</v>
      </c>
      <c r="J3076" s="139" t="s">
        <v>115</v>
      </c>
      <c r="K3076" s="139">
        <v>78721</v>
      </c>
      <c r="L3076" s="139" t="s">
        <v>5622</v>
      </c>
      <c r="M3076" s="139">
        <v>1419</v>
      </c>
      <c r="N3076" s="139" t="s">
        <v>1368</v>
      </c>
    </row>
    <row r="3077" spans="1:14" ht="15.75" customHeight="1">
      <c r="A3077" s="139">
        <v>2018</v>
      </c>
      <c r="B3077" s="100" t="s">
        <v>188</v>
      </c>
      <c r="C3077" s="139" t="s">
        <v>5623</v>
      </c>
      <c r="D3077" s="139">
        <v>1010067</v>
      </c>
      <c r="E3077" s="139" t="s">
        <v>5624</v>
      </c>
      <c r="F3077" s="139">
        <v>30.236799999999999</v>
      </c>
      <c r="G3077" s="139">
        <v>-97.865039999999993</v>
      </c>
      <c r="H3077" s="139" t="s">
        <v>5621</v>
      </c>
      <c r="I3077" s="139" t="s">
        <v>2884</v>
      </c>
      <c r="J3077" s="139" t="s">
        <v>115</v>
      </c>
      <c r="K3077" s="139">
        <v>78735</v>
      </c>
      <c r="L3077" s="139" t="s">
        <v>5622</v>
      </c>
      <c r="M3077" s="139">
        <v>836</v>
      </c>
      <c r="N3077" s="139" t="s">
        <v>1368</v>
      </c>
    </row>
    <row r="3078" spans="1:14" ht="15.75" customHeight="1">
      <c r="A3078" s="139">
        <v>2018</v>
      </c>
      <c r="B3078" s="100" t="s">
        <v>188</v>
      </c>
      <c r="C3078" s="139" t="s">
        <v>5625</v>
      </c>
      <c r="D3078" s="139">
        <v>1010083</v>
      </c>
      <c r="E3078" s="139" t="s">
        <v>5626</v>
      </c>
      <c r="F3078" s="139">
        <v>33.324120000000001</v>
      </c>
      <c r="G3078" s="139">
        <v>-111.85919</v>
      </c>
      <c r="H3078" s="139" t="s">
        <v>5627</v>
      </c>
      <c r="I3078" s="139" t="s">
        <v>4379</v>
      </c>
      <c r="J3078" s="139" t="s">
        <v>8</v>
      </c>
      <c r="K3078" s="139">
        <v>85224</v>
      </c>
      <c r="L3078" s="139" t="s">
        <v>5622</v>
      </c>
      <c r="M3078" s="139">
        <v>575</v>
      </c>
      <c r="N3078" s="139" t="s">
        <v>1368</v>
      </c>
    </row>
    <row r="3079" spans="1:14" ht="15.75" customHeight="1">
      <c r="A3079" s="139">
        <v>2018</v>
      </c>
      <c r="B3079" s="100" t="s">
        <v>188</v>
      </c>
      <c r="C3079" s="139" t="s">
        <v>5628</v>
      </c>
      <c r="D3079" s="139">
        <v>1003824</v>
      </c>
      <c r="E3079" s="139" t="s">
        <v>5629</v>
      </c>
      <c r="F3079" s="139">
        <v>42.654657999999998</v>
      </c>
      <c r="G3079" s="139">
        <v>-73.753873999999996</v>
      </c>
      <c r="H3079" s="139" t="s">
        <v>5162</v>
      </c>
      <c r="I3079" s="139" t="s">
        <v>5162</v>
      </c>
      <c r="J3079" s="139" t="s">
        <v>87</v>
      </c>
      <c r="K3079" s="139">
        <v>12210</v>
      </c>
      <c r="L3079" s="139" t="s">
        <v>5630</v>
      </c>
      <c r="M3079" s="139">
        <v>46</v>
      </c>
      <c r="N3079" s="139" t="s">
        <v>1054</v>
      </c>
    </row>
    <row r="3080" spans="1:14" ht="15.75" customHeight="1">
      <c r="A3080" s="139">
        <v>2018</v>
      </c>
      <c r="B3080" s="100" t="s">
        <v>188</v>
      </c>
      <c r="C3080" s="139" t="s">
        <v>5631</v>
      </c>
      <c r="D3080" s="139">
        <v>1012977</v>
      </c>
      <c r="E3080" s="139" t="s">
        <v>5632</v>
      </c>
      <c r="F3080" s="139">
        <v>37.918030000000002</v>
      </c>
      <c r="G3080" s="139">
        <v>-122.37299</v>
      </c>
      <c r="H3080" s="139" t="s">
        <v>5633</v>
      </c>
      <c r="I3080" s="139" t="s">
        <v>2426</v>
      </c>
      <c r="J3080" s="139" t="s">
        <v>15</v>
      </c>
      <c r="K3080" s="139">
        <v>94804</v>
      </c>
      <c r="L3080" s="139" t="s">
        <v>5432</v>
      </c>
      <c r="M3080" s="139">
        <v>17</v>
      </c>
      <c r="N3080" s="139" t="s">
        <v>1054</v>
      </c>
    </row>
    <row r="3081" spans="1:14" ht="15.75" customHeight="1">
      <c r="A3081" s="139">
        <v>2018</v>
      </c>
      <c r="B3081" s="100" t="s">
        <v>188</v>
      </c>
      <c r="C3081" s="139" t="s">
        <v>5631</v>
      </c>
      <c r="D3081" s="139">
        <v>1012965</v>
      </c>
      <c r="E3081" s="139" t="s">
        <v>5634</v>
      </c>
      <c r="F3081" s="139">
        <v>33.596443000000001</v>
      </c>
      <c r="G3081" s="139">
        <v>-85.925984999999997</v>
      </c>
      <c r="H3081" s="139" t="s">
        <v>5635</v>
      </c>
      <c r="I3081" s="139" t="s">
        <v>1276</v>
      </c>
      <c r="J3081" s="139" t="s">
        <v>3</v>
      </c>
      <c r="K3081" s="139">
        <v>36203</v>
      </c>
      <c r="L3081" s="139" t="s">
        <v>5432</v>
      </c>
      <c r="M3081" s="139">
        <v>14</v>
      </c>
      <c r="N3081" s="139" t="s">
        <v>1054</v>
      </c>
    </row>
    <row r="3082" spans="1:14" ht="15.75" customHeight="1">
      <c r="A3082" s="139">
        <v>2018</v>
      </c>
      <c r="B3082" s="100" t="s">
        <v>188</v>
      </c>
      <c r="C3082" s="139" t="s">
        <v>5636</v>
      </c>
      <c r="D3082" s="139">
        <v>1012318</v>
      </c>
      <c r="E3082" s="139" t="s">
        <v>5637</v>
      </c>
      <c r="F3082" s="139">
        <v>39.141730000000003</v>
      </c>
      <c r="G3082" s="139">
        <v>-77.217749999999995</v>
      </c>
      <c r="H3082" s="139" t="s">
        <v>5638</v>
      </c>
      <c r="I3082" s="139" t="s">
        <v>2316</v>
      </c>
      <c r="J3082" s="139" t="s">
        <v>55</v>
      </c>
      <c r="K3082" s="139">
        <v>20899</v>
      </c>
      <c r="M3082" s="139">
        <v>24</v>
      </c>
      <c r="N3082" s="139" t="s">
        <v>1054</v>
      </c>
    </row>
    <row r="3083" spans="1:14" ht="15.75" customHeight="1">
      <c r="A3083" s="139">
        <v>2018</v>
      </c>
      <c r="B3083" s="100" t="s">
        <v>188</v>
      </c>
      <c r="C3083" s="139" t="s">
        <v>5639</v>
      </c>
      <c r="D3083" s="139">
        <v>1006206</v>
      </c>
      <c r="E3083" s="139" t="s">
        <v>5640</v>
      </c>
      <c r="F3083" s="139">
        <v>32.469830000000002</v>
      </c>
      <c r="G3083" s="139">
        <v>-109.93306</v>
      </c>
      <c r="H3083" s="139" t="s">
        <v>5641</v>
      </c>
      <c r="I3083" s="139" t="s">
        <v>5642</v>
      </c>
      <c r="J3083" s="139" t="s">
        <v>8</v>
      </c>
      <c r="K3083" s="139">
        <v>85643</v>
      </c>
      <c r="L3083" s="139" t="s">
        <v>5643</v>
      </c>
      <c r="M3083" s="139">
        <v>18</v>
      </c>
      <c r="N3083" s="139" t="s">
        <v>1054</v>
      </c>
    </row>
    <row r="3084" spans="1:14" ht="15.75" customHeight="1">
      <c r="A3084" s="139">
        <v>2018</v>
      </c>
      <c r="B3084" s="100" t="s">
        <v>188</v>
      </c>
      <c r="C3084" s="139" t="s">
        <v>5644</v>
      </c>
      <c r="D3084" s="139">
        <v>1001816</v>
      </c>
      <c r="E3084" s="139" t="s">
        <v>5645</v>
      </c>
      <c r="F3084" s="139">
        <v>47.559165999999998</v>
      </c>
      <c r="G3084" s="139">
        <v>-122.647222</v>
      </c>
      <c r="H3084" s="139" t="s">
        <v>5646</v>
      </c>
      <c r="I3084" s="139" t="s">
        <v>5647</v>
      </c>
      <c r="J3084" s="139" t="s">
        <v>126</v>
      </c>
      <c r="K3084" s="139">
        <v>98314</v>
      </c>
      <c r="M3084" s="139">
        <v>25</v>
      </c>
      <c r="N3084" s="139" t="s">
        <v>1054</v>
      </c>
    </row>
    <row r="3085" spans="1:14" ht="15.75" customHeight="1">
      <c r="A3085" s="139">
        <v>2018</v>
      </c>
      <c r="B3085" s="100" t="s">
        <v>188</v>
      </c>
      <c r="C3085" s="139" t="s">
        <v>5648</v>
      </c>
      <c r="D3085" s="139">
        <v>1003756</v>
      </c>
      <c r="E3085" s="139" t="s">
        <v>5649</v>
      </c>
      <c r="F3085" s="139">
        <v>32.726030999999999</v>
      </c>
      <c r="G3085" s="139">
        <v>-117.143292</v>
      </c>
      <c r="H3085" s="139" t="s">
        <v>5650</v>
      </c>
      <c r="I3085" s="139" t="s">
        <v>4709</v>
      </c>
      <c r="J3085" s="139" t="s">
        <v>15</v>
      </c>
      <c r="K3085" s="139">
        <v>92134</v>
      </c>
      <c r="M3085" s="139">
        <v>11</v>
      </c>
      <c r="N3085" s="139" t="s">
        <v>1054</v>
      </c>
    </row>
    <row r="3086" spans="1:14" ht="15.75" customHeight="1">
      <c r="A3086" s="139">
        <v>2018</v>
      </c>
      <c r="B3086" s="100" t="s">
        <v>188</v>
      </c>
      <c r="C3086" s="139" t="s">
        <v>5651</v>
      </c>
      <c r="D3086" s="139">
        <v>1000286</v>
      </c>
      <c r="E3086" s="139" t="s">
        <v>5652</v>
      </c>
      <c r="F3086" s="139">
        <v>42.315497999999998</v>
      </c>
      <c r="G3086" s="139">
        <v>-87.838127</v>
      </c>
      <c r="H3086" s="139" t="s">
        <v>5653</v>
      </c>
      <c r="I3086" s="139" t="s">
        <v>1761</v>
      </c>
      <c r="J3086" s="139" t="s">
        <v>36</v>
      </c>
      <c r="K3086" s="139">
        <v>60088</v>
      </c>
      <c r="M3086" s="139">
        <v>18</v>
      </c>
      <c r="N3086" s="139" t="s">
        <v>1054</v>
      </c>
    </row>
    <row r="3087" spans="1:14" ht="15.75" customHeight="1">
      <c r="A3087" s="139">
        <v>2018</v>
      </c>
      <c r="B3087" s="100" t="s">
        <v>188</v>
      </c>
      <c r="C3087" s="139" t="s">
        <v>5654</v>
      </c>
      <c r="D3087" s="139">
        <v>1002311</v>
      </c>
      <c r="F3087" s="139">
        <v>41.398516999999998</v>
      </c>
      <c r="G3087" s="139">
        <v>-72.087231000000003</v>
      </c>
      <c r="H3087" s="139" t="s">
        <v>4655</v>
      </c>
      <c r="I3087" s="139" t="s">
        <v>5655</v>
      </c>
      <c r="J3087" s="139" t="s">
        <v>20</v>
      </c>
      <c r="K3087" s="139">
        <v>6349</v>
      </c>
      <c r="M3087" s="139">
        <v>19</v>
      </c>
      <c r="N3087" s="139" t="s">
        <v>1054</v>
      </c>
    </row>
    <row r="3088" spans="1:14" ht="15.75" customHeight="1">
      <c r="A3088" s="139">
        <v>2018</v>
      </c>
      <c r="B3088" s="100" t="s">
        <v>188</v>
      </c>
      <c r="C3088" s="139" t="s">
        <v>5656</v>
      </c>
      <c r="D3088" s="139">
        <v>1000756</v>
      </c>
      <c r="E3088" s="139" t="s">
        <v>5657</v>
      </c>
      <c r="F3088" s="139">
        <v>39.000798000000003</v>
      </c>
      <c r="G3088" s="139">
        <v>-77.094408999999999</v>
      </c>
      <c r="H3088" s="139" t="s">
        <v>5658</v>
      </c>
      <c r="I3088" s="139" t="s">
        <v>2316</v>
      </c>
      <c r="J3088" s="139" t="s">
        <v>55</v>
      </c>
      <c r="K3088" s="139">
        <v>20889</v>
      </c>
      <c r="M3088" s="139">
        <v>24</v>
      </c>
      <c r="N3088" s="139" t="s">
        <v>1054</v>
      </c>
    </row>
    <row r="3089" spans="1:14" ht="15.75" customHeight="1">
      <c r="A3089" s="139">
        <v>2018</v>
      </c>
      <c r="B3089" s="100" t="s">
        <v>188</v>
      </c>
      <c r="C3089" s="139" t="s">
        <v>5659</v>
      </c>
      <c r="D3089" s="139">
        <v>1004039</v>
      </c>
      <c r="E3089" s="139" t="s">
        <v>5660</v>
      </c>
      <c r="F3089" s="139">
        <v>40.278100999999999</v>
      </c>
      <c r="G3089" s="139">
        <v>-100.161805</v>
      </c>
      <c r="H3089" s="139" t="s">
        <v>5661</v>
      </c>
      <c r="I3089" s="139" t="s">
        <v>5662</v>
      </c>
      <c r="J3089" s="139" t="s">
        <v>73</v>
      </c>
      <c r="K3089" s="139">
        <v>69022</v>
      </c>
      <c r="L3089" s="139" t="s">
        <v>5663</v>
      </c>
      <c r="M3089" s="139">
        <v>31</v>
      </c>
      <c r="N3089" s="139" t="s">
        <v>1054</v>
      </c>
    </row>
    <row r="3090" spans="1:14" ht="15.75" customHeight="1">
      <c r="A3090" s="139">
        <v>2018</v>
      </c>
      <c r="B3090" s="100" t="s">
        <v>188</v>
      </c>
      <c r="C3090" s="139" t="s">
        <v>5664</v>
      </c>
      <c r="D3090" s="139">
        <v>1006488</v>
      </c>
      <c r="E3090" s="139" t="s">
        <v>5665</v>
      </c>
      <c r="F3090" s="139">
        <v>43.70823</v>
      </c>
      <c r="G3090" s="139">
        <v>-87.752600000000001</v>
      </c>
      <c r="H3090" s="139" t="s">
        <v>5666</v>
      </c>
      <c r="I3090" s="139" t="s">
        <v>4830</v>
      </c>
      <c r="J3090" s="139" t="s">
        <v>132</v>
      </c>
      <c r="K3090" s="139">
        <v>53082</v>
      </c>
      <c r="L3090" s="139" t="s">
        <v>5487</v>
      </c>
      <c r="M3090" s="139">
        <v>16</v>
      </c>
      <c r="N3090" s="139" t="s">
        <v>1054</v>
      </c>
    </row>
    <row r="3091" spans="1:14" ht="15.75" customHeight="1">
      <c r="A3091" s="139">
        <v>2018</v>
      </c>
      <c r="B3091" s="100" t="s">
        <v>188</v>
      </c>
      <c r="C3091" s="139" t="s">
        <v>5667</v>
      </c>
      <c r="D3091" s="139">
        <v>1011633</v>
      </c>
      <c r="E3091" s="139" t="s">
        <v>5668</v>
      </c>
      <c r="F3091" s="139">
        <v>41.51464</v>
      </c>
      <c r="G3091" s="139">
        <v>-90.608170000000001</v>
      </c>
      <c r="H3091" s="139" t="s">
        <v>5669</v>
      </c>
      <c r="I3091" s="139" t="s">
        <v>1497</v>
      </c>
      <c r="J3091" s="139" t="s">
        <v>42</v>
      </c>
      <c r="K3091" s="139">
        <v>52802</v>
      </c>
      <c r="L3091" s="139" t="s">
        <v>5495</v>
      </c>
      <c r="M3091" s="139">
        <v>14</v>
      </c>
      <c r="N3091" s="139" t="s">
        <v>1054</v>
      </c>
    </row>
    <row r="3092" spans="1:14" ht="15.75" customHeight="1">
      <c r="A3092" s="139">
        <v>2018</v>
      </c>
      <c r="B3092" s="100" t="s">
        <v>188</v>
      </c>
      <c r="C3092" s="139" t="s">
        <v>5670</v>
      </c>
      <c r="D3092" s="139">
        <v>1006970</v>
      </c>
      <c r="E3092" s="139" t="s">
        <v>5671</v>
      </c>
      <c r="F3092" s="139">
        <v>40.039870999999998</v>
      </c>
      <c r="G3092" s="139">
        <v>-85.746274</v>
      </c>
      <c r="H3092" s="139" t="s">
        <v>3521</v>
      </c>
      <c r="I3092" s="139" t="s">
        <v>3612</v>
      </c>
      <c r="J3092" s="139" t="s">
        <v>39</v>
      </c>
      <c r="K3092" s="139">
        <v>46013</v>
      </c>
      <c r="L3092" s="139" t="s">
        <v>3995</v>
      </c>
      <c r="M3092" s="139">
        <v>33</v>
      </c>
      <c r="N3092" s="139" t="s">
        <v>1054</v>
      </c>
    </row>
    <row r="3093" spans="1:14" ht="15.75" customHeight="1">
      <c r="A3093" s="139">
        <v>2018</v>
      </c>
      <c r="B3093" s="100" t="s">
        <v>188</v>
      </c>
      <c r="C3093" s="139" t="s">
        <v>5672</v>
      </c>
      <c r="D3093" s="139">
        <v>1012493</v>
      </c>
      <c r="E3093" s="139" t="s">
        <v>5673</v>
      </c>
      <c r="F3093" s="139">
        <v>29.915980000000001</v>
      </c>
      <c r="G3093" s="139">
        <v>-90.14367</v>
      </c>
      <c r="H3093" s="139" t="s">
        <v>5674</v>
      </c>
      <c r="I3093" s="139" t="s">
        <v>5675</v>
      </c>
      <c r="J3093" s="139" t="s">
        <v>50</v>
      </c>
      <c r="K3093" s="139">
        <v>70094</v>
      </c>
      <c r="L3093" s="139" t="s">
        <v>5432</v>
      </c>
      <c r="M3093" s="139">
        <v>13</v>
      </c>
      <c r="N3093" s="139" t="s">
        <v>1054</v>
      </c>
    </row>
    <row r="3094" spans="1:14" ht="15.75" customHeight="1">
      <c r="A3094" s="139">
        <v>2018</v>
      </c>
      <c r="B3094" s="100" t="s">
        <v>188</v>
      </c>
      <c r="C3094" s="139" t="s">
        <v>5676</v>
      </c>
      <c r="D3094" s="139">
        <v>1011579</v>
      </c>
      <c r="E3094" s="139" t="s">
        <v>5677</v>
      </c>
      <c r="F3094" s="139">
        <v>32.108199999999997</v>
      </c>
      <c r="G3094" s="139">
        <v>-81.146910000000005</v>
      </c>
      <c r="H3094" s="139" t="s">
        <v>2103</v>
      </c>
      <c r="I3094" s="139" t="s">
        <v>3680</v>
      </c>
      <c r="J3094" s="139" t="s">
        <v>28</v>
      </c>
      <c r="K3094" s="139">
        <v>31408</v>
      </c>
      <c r="L3094" s="139" t="s">
        <v>5432</v>
      </c>
      <c r="M3094" s="139">
        <v>19</v>
      </c>
      <c r="N3094" s="139" t="s">
        <v>1054</v>
      </c>
    </row>
    <row r="3095" spans="1:14" ht="15.75" customHeight="1">
      <c r="A3095" s="139">
        <v>2018</v>
      </c>
      <c r="B3095" s="100" t="s">
        <v>188</v>
      </c>
      <c r="C3095" s="139" t="s">
        <v>5678</v>
      </c>
      <c r="D3095" s="139">
        <v>1009604</v>
      </c>
      <c r="E3095" s="139" t="s">
        <v>5679</v>
      </c>
      <c r="F3095" s="139">
        <v>40.841332000000001</v>
      </c>
      <c r="G3095" s="139">
        <v>-73.940374000000006</v>
      </c>
      <c r="H3095" s="139" t="s">
        <v>86</v>
      </c>
      <c r="I3095" s="139" t="s">
        <v>2520</v>
      </c>
      <c r="J3095" s="139" t="s">
        <v>87</v>
      </c>
      <c r="K3095" s="139">
        <v>10032</v>
      </c>
      <c r="L3095" s="139" t="s">
        <v>5680</v>
      </c>
      <c r="M3095" s="139">
        <v>51</v>
      </c>
      <c r="N3095" s="139" t="s">
        <v>1054</v>
      </c>
    </row>
    <row r="3096" spans="1:14" ht="15.75" customHeight="1">
      <c r="A3096" s="139">
        <v>2018</v>
      </c>
      <c r="B3096" s="100" t="s">
        <v>188</v>
      </c>
      <c r="C3096" s="139" t="s">
        <v>5681</v>
      </c>
      <c r="D3096" s="139">
        <v>1009696</v>
      </c>
      <c r="E3096" s="139" t="s">
        <v>5682</v>
      </c>
      <c r="F3096" s="139">
        <v>40.624065000000002</v>
      </c>
      <c r="G3096" s="139">
        <v>-73.916297999999998</v>
      </c>
      <c r="H3096" s="139" t="s">
        <v>86</v>
      </c>
      <c r="I3096" s="139" t="s">
        <v>5683</v>
      </c>
      <c r="J3096" s="139" t="s">
        <v>87</v>
      </c>
      <c r="K3096" s="139">
        <v>10021</v>
      </c>
      <c r="L3096" s="139" t="s">
        <v>5680</v>
      </c>
      <c r="M3096" s="139">
        <v>45</v>
      </c>
      <c r="N3096" s="139" t="s">
        <v>1054</v>
      </c>
    </row>
    <row r="3097" spans="1:14" ht="15.75" customHeight="1">
      <c r="A3097" s="139">
        <v>2018</v>
      </c>
      <c r="B3097" s="100" t="s">
        <v>188</v>
      </c>
      <c r="C3097" s="139" t="s">
        <v>5684</v>
      </c>
      <c r="D3097" s="139">
        <v>1005938</v>
      </c>
      <c r="E3097" s="139" t="s">
        <v>5685</v>
      </c>
      <c r="F3097" s="139">
        <v>34.048070000000003</v>
      </c>
      <c r="G3097" s="139">
        <v>-117.53933000000001</v>
      </c>
      <c r="H3097" s="139" t="s">
        <v>4782</v>
      </c>
      <c r="I3097" s="139" t="s">
        <v>2210</v>
      </c>
      <c r="J3097" s="139" t="s">
        <v>15</v>
      </c>
      <c r="K3097" s="139">
        <v>91761</v>
      </c>
      <c r="L3097" s="139" t="s">
        <v>5686</v>
      </c>
      <c r="M3097" s="139">
        <v>128</v>
      </c>
      <c r="N3097" s="139" t="s">
        <v>1054</v>
      </c>
    </row>
    <row r="3098" spans="1:14" ht="15.75" customHeight="1">
      <c r="A3098" s="139">
        <v>2018</v>
      </c>
      <c r="B3098" s="100" t="s">
        <v>188</v>
      </c>
      <c r="C3098" s="139" t="s">
        <v>5687</v>
      </c>
      <c r="D3098" s="139">
        <v>1006048</v>
      </c>
      <c r="E3098" s="139" t="s">
        <v>5688</v>
      </c>
      <c r="F3098" s="139">
        <v>34.141759999999998</v>
      </c>
      <c r="G3098" s="139">
        <v>-119.18398000000001</v>
      </c>
      <c r="H3098" s="139" t="s">
        <v>5689</v>
      </c>
      <c r="I3098" s="139" t="s">
        <v>1798</v>
      </c>
      <c r="J3098" s="139" t="s">
        <v>15</v>
      </c>
      <c r="K3098" s="139">
        <v>93033</v>
      </c>
      <c r="L3098" s="139" t="s">
        <v>5686</v>
      </c>
      <c r="M3098" s="139">
        <v>66</v>
      </c>
      <c r="N3098" s="139" t="s">
        <v>1054</v>
      </c>
    </row>
    <row r="3099" spans="1:14" ht="15.75" customHeight="1">
      <c r="A3099" s="139">
        <v>2018</v>
      </c>
      <c r="B3099" s="100" t="s">
        <v>188</v>
      </c>
      <c r="C3099" s="139" t="s">
        <v>5690</v>
      </c>
      <c r="D3099" s="139">
        <v>1010139</v>
      </c>
      <c r="E3099" s="139" t="s">
        <v>5691</v>
      </c>
      <c r="F3099" s="139">
        <v>33.661969999999997</v>
      </c>
      <c r="G3099" s="139">
        <v>-117.85845</v>
      </c>
      <c r="H3099" s="139" t="s">
        <v>5692</v>
      </c>
      <c r="I3099" s="139" t="s">
        <v>3373</v>
      </c>
      <c r="J3099" s="139" t="s">
        <v>15</v>
      </c>
      <c r="K3099" s="139">
        <v>92660</v>
      </c>
      <c r="L3099" s="139" t="s">
        <v>5693</v>
      </c>
      <c r="M3099" s="139">
        <v>10308</v>
      </c>
      <c r="N3099" s="139" t="s">
        <v>1368</v>
      </c>
    </row>
    <row r="3100" spans="1:14" ht="15.75" customHeight="1">
      <c r="A3100" s="139">
        <v>2018</v>
      </c>
      <c r="B3100" s="100" t="s">
        <v>188</v>
      </c>
      <c r="C3100" s="139" t="s">
        <v>5694</v>
      </c>
      <c r="D3100" s="139">
        <v>1010605</v>
      </c>
      <c r="E3100" s="139" t="s">
        <v>5695</v>
      </c>
      <c r="F3100" s="139">
        <v>29.261336</v>
      </c>
      <c r="G3100" s="139">
        <v>-97.786581999999996</v>
      </c>
      <c r="H3100" s="139" t="s">
        <v>5696</v>
      </c>
      <c r="I3100" s="139" t="s">
        <v>1854</v>
      </c>
      <c r="J3100" s="139" t="s">
        <v>115</v>
      </c>
      <c r="K3100" s="139">
        <v>78140</v>
      </c>
      <c r="L3100" s="139" t="s">
        <v>5697</v>
      </c>
      <c r="M3100" s="139">
        <v>66</v>
      </c>
      <c r="N3100" s="139" t="s">
        <v>2432</v>
      </c>
    </row>
    <row r="3101" spans="1:14" ht="15.75" customHeight="1">
      <c r="A3101" s="139">
        <v>2018</v>
      </c>
      <c r="B3101" s="100" t="s">
        <v>188</v>
      </c>
      <c r="C3101" s="139" t="s">
        <v>5698</v>
      </c>
      <c r="D3101" s="139">
        <v>1005911</v>
      </c>
      <c r="E3101" s="139" t="s">
        <v>5699</v>
      </c>
      <c r="F3101" s="139">
        <v>30.000964</v>
      </c>
      <c r="G3101" s="139">
        <v>-90.403863000000001</v>
      </c>
      <c r="H3101" s="139" t="s">
        <v>5700</v>
      </c>
      <c r="I3101" s="139" t="s">
        <v>2077</v>
      </c>
      <c r="J3101" s="139" t="s">
        <v>50</v>
      </c>
      <c r="K3101" s="139">
        <v>70079</v>
      </c>
      <c r="L3101" s="139" t="s">
        <v>5701</v>
      </c>
      <c r="M3101" s="139">
        <v>30198</v>
      </c>
      <c r="N3101" s="139" t="s">
        <v>3238</v>
      </c>
    </row>
    <row r="3102" spans="1:14" ht="15.75" customHeight="1">
      <c r="A3102" s="139">
        <v>2018</v>
      </c>
      <c r="B3102" s="100" t="s">
        <v>188</v>
      </c>
      <c r="C3102" s="139" t="s">
        <v>5702</v>
      </c>
      <c r="D3102" s="139">
        <v>1012181</v>
      </c>
      <c r="E3102" s="139" t="s">
        <v>5703</v>
      </c>
      <c r="F3102" s="139">
        <v>46.118735000000001</v>
      </c>
      <c r="G3102" s="139">
        <v>-122.968082</v>
      </c>
      <c r="H3102" s="139" t="s">
        <v>5704</v>
      </c>
      <c r="I3102" s="139" t="s">
        <v>4927</v>
      </c>
      <c r="J3102" s="139" t="s">
        <v>126</v>
      </c>
      <c r="K3102" s="139">
        <v>98632</v>
      </c>
      <c r="L3102" s="139" t="s">
        <v>5705</v>
      </c>
      <c r="M3102" s="139">
        <v>21</v>
      </c>
      <c r="N3102" s="139" t="s">
        <v>1054</v>
      </c>
    </row>
    <row r="3103" spans="1:14" ht="15.75" customHeight="1">
      <c r="A3103" s="139">
        <v>2018</v>
      </c>
      <c r="B3103" s="100" t="s">
        <v>188</v>
      </c>
      <c r="C3103" s="139" t="s">
        <v>5706</v>
      </c>
      <c r="D3103" s="139">
        <v>1013349</v>
      </c>
      <c r="E3103" s="139" t="s">
        <v>5707</v>
      </c>
      <c r="F3103" s="139">
        <v>44.808366999999997</v>
      </c>
      <c r="G3103" s="139">
        <v>-68.750801999999993</v>
      </c>
      <c r="H3103" s="139" t="s">
        <v>5708</v>
      </c>
      <c r="I3103" s="139" t="s">
        <v>5709</v>
      </c>
      <c r="J3103" s="139" t="s">
        <v>52</v>
      </c>
      <c r="K3103" s="139">
        <v>4401</v>
      </c>
      <c r="M3103" s="139">
        <v>15</v>
      </c>
      <c r="N3103" s="139" t="s">
        <v>1054</v>
      </c>
    </row>
    <row r="3104" spans="1:14" ht="15.75" customHeight="1">
      <c r="A3104" s="139">
        <v>2018</v>
      </c>
      <c r="B3104" s="100" t="s">
        <v>188</v>
      </c>
      <c r="C3104" s="139" t="s">
        <v>5710</v>
      </c>
      <c r="D3104" s="139">
        <v>1005574</v>
      </c>
      <c r="E3104" s="139" t="s">
        <v>5711</v>
      </c>
      <c r="F3104" s="139">
        <v>41.894550000000002</v>
      </c>
      <c r="G3104" s="139">
        <v>-87.620919999999998</v>
      </c>
      <c r="H3104" s="139" t="s">
        <v>3549</v>
      </c>
      <c r="I3104" s="139" t="s">
        <v>1702</v>
      </c>
      <c r="J3104" s="139" t="s">
        <v>36</v>
      </c>
      <c r="K3104" s="139">
        <v>60611</v>
      </c>
      <c r="L3104" s="139" t="s">
        <v>5712</v>
      </c>
      <c r="M3104" s="139">
        <v>13</v>
      </c>
      <c r="N3104" s="139" t="s">
        <v>1054</v>
      </c>
    </row>
    <row r="3105" spans="1:14" ht="15.75" customHeight="1">
      <c r="A3105" s="139">
        <v>2018</v>
      </c>
      <c r="B3105" s="100" t="s">
        <v>188</v>
      </c>
      <c r="C3105" s="139" t="s">
        <v>5713</v>
      </c>
      <c r="D3105" s="139">
        <v>1005841</v>
      </c>
      <c r="E3105" s="139" t="s">
        <v>5714</v>
      </c>
      <c r="F3105" s="139">
        <v>41.995750000000001</v>
      </c>
      <c r="G3105" s="139">
        <v>-87.886030000000005</v>
      </c>
      <c r="H3105" s="139" t="s">
        <v>1701</v>
      </c>
      <c r="I3105" s="139" t="s">
        <v>1702</v>
      </c>
      <c r="J3105" s="139" t="s">
        <v>36</v>
      </c>
      <c r="K3105" s="139">
        <v>60666</v>
      </c>
      <c r="L3105" s="139" t="s">
        <v>5715</v>
      </c>
      <c r="M3105" s="139">
        <v>33</v>
      </c>
      <c r="N3105" s="139" t="s">
        <v>1054</v>
      </c>
    </row>
    <row r="3106" spans="1:14" ht="15.75" customHeight="1">
      <c r="A3106" s="139">
        <v>2018</v>
      </c>
      <c r="B3106" s="100" t="s">
        <v>188</v>
      </c>
      <c r="C3106" s="139" t="s">
        <v>5716</v>
      </c>
      <c r="D3106" s="139">
        <v>1001671</v>
      </c>
      <c r="E3106" s="139" t="s">
        <v>5717</v>
      </c>
      <c r="F3106" s="139">
        <v>39.847189999999998</v>
      </c>
      <c r="G3106" s="139">
        <v>-82.604680000000002</v>
      </c>
      <c r="H3106" s="139" t="s">
        <v>1687</v>
      </c>
      <c r="I3106" s="139" t="s">
        <v>1377</v>
      </c>
      <c r="J3106" s="139" t="s">
        <v>95</v>
      </c>
      <c r="K3106" s="139">
        <v>43105</v>
      </c>
      <c r="L3106" s="139" t="s">
        <v>2241</v>
      </c>
      <c r="M3106" s="139">
        <v>14</v>
      </c>
      <c r="N3106" s="139" t="s">
        <v>1127</v>
      </c>
    </row>
    <row r="3107" spans="1:14" ht="15.75" customHeight="1">
      <c r="A3107" s="139">
        <v>2018</v>
      </c>
      <c r="B3107" s="100" t="s">
        <v>188</v>
      </c>
      <c r="C3107" s="139" t="s">
        <v>5718</v>
      </c>
      <c r="D3107" s="139">
        <v>1006948</v>
      </c>
      <c r="E3107" s="139" t="s">
        <v>5719</v>
      </c>
      <c r="F3107" s="139">
        <v>39.327559999999998</v>
      </c>
      <c r="G3107" s="139">
        <v>-82.108580000000003</v>
      </c>
      <c r="H3107" s="139" t="s">
        <v>5720</v>
      </c>
      <c r="I3107" s="139" t="s">
        <v>5721</v>
      </c>
      <c r="J3107" s="139" t="s">
        <v>95</v>
      </c>
      <c r="K3107" s="139">
        <v>45701</v>
      </c>
      <c r="L3107" s="139" t="s">
        <v>5722</v>
      </c>
      <c r="M3107" s="139">
        <v>16</v>
      </c>
      <c r="N3107" s="139" t="s">
        <v>1054</v>
      </c>
    </row>
    <row r="3108" spans="1:14" ht="15.75" customHeight="1">
      <c r="A3108" s="139">
        <v>2018</v>
      </c>
      <c r="B3108" s="100" t="s">
        <v>188</v>
      </c>
      <c r="C3108" s="139" t="s">
        <v>5723</v>
      </c>
      <c r="D3108" s="139">
        <v>1006535</v>
      </c>
      <c r="E3108" s="139" t="s">
        <v>5724</v>
      </c>
      <c r="F3108" s="139">
        <v>38.209029999999998</v>
      </c>
      <c r="G3108" s="139">
        <v>-85.256770000000003</v>
      </c>
      <c r="H3108" s="139" t="s">
        <v>4779</v>
      </c>
      <c r="I3108" s="139" t="s">
        <v>2066</v>
      </c>
      <c r="J3108" s="139" t="s">
        <v>47</v>
      </c>
      <c r="K3108" s="139">
        <v>40065</v>
      </c>
      <c r="L3108" s="139" t="s">
        <v>5725</v>
      </c>
      <c r="M3108" s="139">
        <v>20</v>
      </c>
      <c r="N3108" s="139" t="s">
        <v>1054</v>
      </c>
    </row>
    <row r="3109" spans="1:14" ht="15.75" customHeight="1">
      <c r="A3109" s="139">
        <v>2018</v>
      </c>
      <c r="B3109" s="100" t="s">
        <v>188</v>
      </c>
      <c r="C3109" s="139" t="s">
        <v>5726</v>
      </c>
      <c r="D3109" s="139">
        <v>1001717</v>
      </c>
      <c r="E3109" s="139" t="s">
        <v>5727</v>
      </c>
      <c r="F3109" s="139">
        <v>38.896129999999999</v>
      </c>
      <c r="G3109" s="139">
        <v>-90.100560000000002</v>
      </c>
      <c r="H3109" s="139" t="s">
        <v>3611</v>
      </c>
      <c r="I3109" s="139" t="s">
        <v>1214</v>
      </c>
      <c r="J3109" s="139" t="s">
        <v>36</v>
      </c>
      <c r="K3109" s="139">
        <v>62024</v>
      </c>
      <c r="L3109" s="139" t="s">
        <v>5728</v>
      </c>
      <c r="M3109" s="139">
        <v>12</v>
      </c>
      <c r="N3109" s="139" t="s">
        <v>1054</v>
      </c>
    </row>
    <row r="3110" spans="1:14" ht="15.75" customHeight="1">
      <c r="A3110" s="139">
        <v>2018</v>
      </c>
      <c r="B3110" s="100" t="s">
        <v>188</v>
      </c>
      <c r="C3110" s="139" t="s">
        <v>5729</v>
      </c>
      <c r="D3110" s="139">
        <v>1008930</v>
      </c>
      <c r="E3110" s="139" t="s">
        <v>5730</v>
      </c>
      <c r="F3110" s="139">
        <v>42.866748000000001</v>
      </c>
      <c r="G3110" s="139">
        <v>-112.414601</v>
      </c>
      <c r="H3110" s="139" t="s">
        <v>5731</v>
      </c>
      <c r="I3110" s="139" t="s">
        <v>5732</v>
      </c>
      <c r="J3110" s="139" t="s">
        <v>34</v>
      </c>
      <c r="K3110" s="139">
        <v>83201</v>
      </c>
      <c r="L3110" s="139" t="s">
        <v>3496</v>
      </c>
      <c r="M3110" s="139">
        <v>19</v>
      </c>
      <c r="N3110" s="139" t="s">
        <v>1368</v>
      </c>
    </row>
    <row r="3111" spans="1:14" ht="15.75" customHeight="1">
      <c r="A3111" s="139">
        <v>2018</v>
      </c>
      <c r="B3111" s="100" t="s">
        <v>188</v>
      </c>
      <c r="C3111" s="139" t="s">
        <v>5729</v>
      </c>
      <c r="D3111" s="139">
        <v>1007527</v>
      </c>
      <c r="E3111" s="139" t="s">
        <v>5733</v>
      </c>
      <c r="F3111" s="139">
        <v>45.524721</v>
      </c>
      <c r="G3111" s="139">
        <v>-122.42608300000001</v>
      </c>
      <c r="H3111" s="139" t="s">
        <v>5734</v>
      </c>
      <c r="I3111" s="139" t="s">
        <v>3308</v>
      </c>
      <c r="J3111" s="139" t="s">
        <v>100</v>
      </c>
      <c r="K3111" s="139">
        <v>97030</v>
      </c>
      <c r="L3111" s="139" t="s">
        <v>3496</v>
      </c>
      <c r="M3111" s="139">
        <v>5040</v>
      </c>
      <c r="N3111" s="139" t="s">
        <v>1368</v>
      </c>
    </row>
    <row r="3112" spans="1:14" ht="15.75" customHeight="1">
      <c r="A3112" s="139">
        <v>2018</v>
      </c>
      <c r="B3112" s="100" t="s">
        <v>188</v>
      </c>
      <c r="C3112" s="139" t="s">
        <v>5735</v>
      </c>
      <c r="D3112" s="139">
        <v>1002356</v>
      </c>
      <c r="E3112" s="139" t="s">
        <v>5736</v>
      </c>
      <c r="F3112" s="139">
        <v>40.471085000000002</v>
      </c>
      <c r="G3112" s="139">
        <v>-88.395740000000004</v>
      </c>
      <c r="H3112" s="139" t="s">
        <v>5737</v>
      </c>
      <c r="I3112" s="139" t="s">
        <v>5424</v>
      </c>
      <c r="J3112" s="139" t="s">
        <v>36</v>
      </c>
      <c r="K3112" s="139">
        <v>60936</v>
      </c>
      <c r="L3112" s="139" t="s">
        <v>5738</v>
      </c>
      <c r="M3112" s="139">
        <v>112</v>
      </c>
      <c r="N3112" s="139" t="s">
        <v>1127</v>
      </c>
    </row>
    <row r="3113" spans="1:14" ht="15.75" customHeight="1">
      <c r="A3113" s="139">
        <v>2018</v>
      </c>
      <c r="B3113" s="100" t="s">
        <v>188</v>
      </c>
      <c r="C3113" s="139" t="s">
        <v>5739</v>
      </c>
      <c r="D3113" s="139">
        <v>1004658</v>
      </c>
      <c r="E3113" s="139" t="s">
        <v>5740</v>
      </c>
      <c r="F3113" s="139">
        <v>44.562710000000003</v>
      </c>
      <c r="G3113" s="139">
        <v>-123.281386</v>
      </c>
      <c r="H3113" s="139" t="s">
        <v>5741</v>
      </c>
      <c r="I3113" s="139" t="s">
        <v>4242</v>
      </c>
      <c r="J3113" s="139" t="s">
        <v>100</v>
      </c>
      <c r="K3113" s="139">
        <v>97331</v>
      </c>
      <c r="L3113" s="139" t="s">
        <v>5742</v>
      </c>
      <c r="M3113" s="139">
        <v>21</v>
      </c>
      <c r="N3113" s="139" t="s">
        <v>1054</v>
      </c>
    </row>
    <row r="3114" spans="1:14" ht="15.75" customHeight="1">
      <c r="A3114" s="139">
        <v>2018</v>
      </c>
      <c r="B3114" s="100" t="s">
        <v>188</v>
      </c>
      <c r="C3114" s="139" t="s">
        <v>5743</v>
      </c>
      <c r="D3114" s="139">
        <v>1012564</v>
      </c>
      <c r="E3114" s="139" t="s">
        <v>5744</v>
      </c>
      <c r="F3114" s="139">
        <v>39.057751000000003</v>
      </c>
      <c r="G3114" s="139">
        <v>-82.635407999999998</v>
      </c>
      <c r="H3114" s="139" t="s">
        <v>5745</v>
      </c>
      <c r="I3114" s="139" t="s">
        <v>1290</v>
      </c>
      <c r="J3114" s="139" t="s">
        <v>95</v>
      </c>
      <c r="K3114" s="139">
        <v>45640</v>
      </c>
      <c r="L3114" s="139" t="s">
        <v>5746</v>
      </c>
      <c r="M3114" s="139">
        <v>89</v>
      </c>
      <c r="N3114" s="139" t="s">
        <v>1054</v>
      </c>
    </row>
    <row r="3115" spans="1:14" ht="15.75" customHeight="1">
      <c r="A3115" s="139">
        <v>2018</v>
      </c>
      <c r="B3115" s="100" t="s">
        <v>188</v>
      </c>
      <c r="C3115" s="139" t="s">
        <v>5747</v>
      </c>
      <c r="D3115" s="139">
        <v>1001978</v>
      </c>
      <c r="E3115" s="139" t="s">
        <v>5748</v>
      </c>
      <c r="F3115" s="139">
        <v>41.2515</v>
      </c>
      <c r="G3115" s="139">
        <v>-78.742440000000002</v>
      </c>
      <c r="H3115" s="139" t="s">
        <v>5749</v>
      </c>
      <c r="I3115" s="139" t="s">
        <v>1327</v>
      </c>
      <c r="J3115" s="139" t="s">
        <v>103</v>
      </c>
      <c r="K3115" s="139">
        <v>15823</v>
      </c>
      <c r="L3115" s="139" t="s">
        <v>5750</v>
      </c>
      <c r="M3115" s="139">
        <v>31</v>
      </c>
      <c r="N3115" s="139" t="s">
        <v>1050</v>
      </c>
    </row>
    <row r="3116" spans="1:14" ht="15.75" customHeight="1">
      <c r="A3116" s="139">
        <v>2018</v>
      </c>
      <c r="B3116" s="100" t="s">
        <v>188</v>
      </c>
      <c r="C3116" s="139" t="s">
        <v>5751</v>
      </c>
      <c r="D3116" s="139">
        <v>1001961</v>
      </c>
      <c r="E3116" s="139" t="s">
        <v>5752</v>
      </c>
      <c r="F3116" s="139">
        <v>35.768528000000003</v>
      </c>
      <c r="G3116" s="139">
        <v>-95.340083000000007</v>
      </c>
      <c r="H3116" s="139" t="s">
        <v>2911</v>
      </c>
      <c r="I3116" s="139" t="s">
        <v>2912</v>
      </c>
      <c r="J3116" s="139" t="s">
        <v>98</v>
      </c>
      <c r="K3116" s="139">
        <v>74403</v>
      </c>
      <c r="L3116" s="139" t="s">
        <v>5750</v>
      </c>
      <c r="M3116" s="139">
        <v>26</v>
      </c>
      <c r="N3116" s="139" t="s">
        <v>1050</v>
      </c>
    </row>
    <row r="3117" spans="1:14" ht="15.75" customHeight="1">
      <c r="A3117" s="139">
        <v>2018</v>
      </c>
      <c r="B3117" s="100" t="s">
        <v>188</v>
      </c>
      <c r="C3117" s="139" t="s">
        <v>5753</v>
      </c>
      <c r="D3117" s="139">
        <v>1004852</v>
      </c>
      <c r="E3117" s="139" t="s">
        <v>5754</v>
      </c>
      <c r="F3117" s="139">
        <v>35.633719999999997</v>
      </c>
      <c r="G3117" s="139">
        <v>-88.910309999999996</v>
      </c>
      <c r="H3117" s="139" t="s">
        <v>1987</v>
      </c>
      <c r="I3117" s="139" t="s">
        <v>1214</v>
      </c>
      <c r="J3117" s="139" t="s">
        <v>113</v>
      </c>
      <c r="K3117" s="139">
        <v>38301</v>
      </c>
      <c r="L3117" s="139" t="s">
        <v>5755</v>
      </c>
      <c r="M3117" s="139">
        <v>20</v>
      </c>
      <c r="N3117" s="139" t="s">
        <v>1050</v>
      </c>
    </row>
    <row r="3118" spans="1:14" ht="15.75" customHeight="1">
      <c r="A3118" s="139">
        <v>2018</v>
      </c>
      <c r="B3118" s="100" t="s">
        <v>188</v>
      </c>
      <c r="C3118" s="139" t="s">
        <v>5756</v>
      </c>
      <c r="D3118" s="139">
        <v>1002129</v>
      </c>
      <c r="E3118" s="139" t="s">
        <v>5757</v>
      </c>
      <c r="F3118" s="139">
        <v>42.583540999999997</v>
      </c>
      <c r="G3118" s="139">
        <v>-73.867541000000003</v>
      </c>
      <c r="H3118" s="139" t="s">
        <v>5758</v>
      </c>
      <c r="I3118" s="139" t="s">
        <v>5162</v>
      </c>
      <c r="J3118" s="139" t="s">
        <v>87</v>
      </c>
      <c r="K3118" s="139">
        <v>12067</v>
      </c>
      <c r="L3118" s="139" t="s">
        <v>5755</v>
      </c>
      <c r="M3118" s="139">
        <v>23</v>
      </c>
      <c r="N3118" s="139" t="s">
        <v>1050</v>
      </c>
    </row>
    <row r="3119" spans="1:14" ht="15.75" customHeight="1">
      <c r="A3119" s="139">
        <v>2018</v>
      </c>
      <c r="B3119" s="100" t="s">
        <v>188</v>
      </c>
      <c r="C3119" s="139" t="s">
        <v>5759</v>
      </c>
      <c r="D3119" s="139">
        <v>1002221</v>
      </c>
      <c r="E3119" s="139" t="s">
        <v>5760</v>
      </c>
      <c r="F3119" s="139">
        <v>33.538888999999998</v>
      </c>
      <c r="G3119" s="139">
        <v>-84.616667000000007</v>
      </c>
      <c r="H3119" s="139" t="s">
        <v>5761</v>
      </c>
      <c r="I3119" s="139" t="s">
        <v>3087</v>
      </c>
      <c r="J3119" s="139" t="s">
        <v>28</v>
      </c>
      <c r="K3119" s="139">
        <v>30213</v>
      </c>
      <c r="L3119" s="139" t="s">
        <v>5755</v>
      </c>
      <c r="M3119" s="139">
        <v>14</v>
      </c>
      <c r="N3119" s="139" t="s">
        <v>1050</v>
      </c>
    </row>
    <row r="3120" spans="1:14" ht="15.75" customHeight="1">
      <c r="A3120" s="139">
        <v>2018</v>
      </c>
      <c r="B3120" s="100" t="s">
        <v>188</v>
      </c>
      <c r="C3120" s="139" t="s">
        <v>5762</v>
      </c>
      <c r="D3120" s="139">
        <v>1013294</v>
      </c>
      <c r="E3120" s="139" t="s">
        <v>5763</v>
      </c>
      <c r="F3120" s="139">
        <v>37.074693000000003</v>
      </c>
      <c r="G3120" s="139">
        <v>-94.617857000000001</v>
      </c>
      <c r="H3120" s="139" t="s">
        <v>5764</v>
      </c>
      <c r="I3120" s="139" t="s">
        <v>3119</v>
      </c>
      <c r="J3120" s="139" t="s">
        <v>68</v>
      </c>
      <c r="K3120" s="139">
        <v>64804</v>
      </c>
      <c r="L3120" s="139" t="s">
        <v>5755</v>
      </c>
      <c r="M3120" s="139">
        <v>112</v>
      </c>
      <c r="N3120" s="139" t="s">
        <v>1054</v>
      </c>
    </row>
    <row r="3121" spans="1:14" ht="15.75" customHeight="1">
      <c r="A3121" s="139">
        <v>2018</v>
      </c>
      <c r="B3121" s="100" t="s">
        <v>188</v>
      </c>
      <c r="C3121" s="139" t="s">
        <v>5765</v>
      </c>
      <c r="D3121" s="139">
        <v>1002143</v>
      </c>
      <c r="E3121" s="139" t="s">
        <v>5766</v>
      </c>
      <c r="F3121" s="139">
        <v>39.146590000000003</v>
      </c>
      <c r="G3121" s="139">
        <v>-94.614739999999998</v>
      </c>
      <c r="H3121" s="139" t="s">
        <v>2401</v>
      </c>
      <c r="I3121" s="139" t="s">
        <v>2402</v>
      </c>
      <c r="J3121" s="139" t="s">
        <v>44</v>
      </c>
      <c r="K3121" s="139">
        <v>66115</v>
      </c>
      <c r="L3121" s="139" t="s">
        <v>5755</v>
      </c>
      <c r="M3121" s="139">
        <v>22</v>
      </c>
      <c r="N3121" s="139" t="s">
        <v>1050</v>
      </c>
    </row>
    <row r="3122" spans="1:14" ht="15.75" customHeight="1">
      <c r="A3122" s="139">
        <v>2018</v>
      </c>
      <c r="B3122" s="100" t="s">
        <v>188</v>
      </c>
      <c r="C3122" s="139" t="s">
        <v>5767</v>
      </c>
      <c r="D3122" s="139">
        <v>1002145</v>
      </c>
      <c r="E3122" s="139" t="s">
        <v>5768</v>
      </c>
      <c r="F3122" s="139">
        <v>40.069699999999997</v>
      </c>
      <c r="G3122" s="139">
        <v>-82.401880000000006</v>
      </c>
      <c r="H3122" s="139" t="s">
        <v>1436</v>
      </c>
      <c r="I3122" s="139" t="s">
        <v>5769</v>
      </c>
      <c r="J3122" s="139" t="s">
        <v>95</v>
      </c>
      <c r="K3122" s="139">
        <v>43055</v>
      </c>
      <c r="L3122" s="139" t="s">
        <v>5755</v>
      </c>
      <c r="M3122" s="139">
        <v>24</v>
      </c>
      <c r="N3122" s="139" t="s">
        <v>1050</v>
      </c>
    </row>
    <row r="3123" spans="1:14" ht="15.75" customHeight="1">
      <c r="A3123" s="139">
        <v>2018</v>
      </c>
      <c r="B3123" s="100" t="s">
        <v>188</v>
      </c>
      <c r="C3123" s="139" t="s">
        <v>5770</v>
      </c>
      <c r="D3123" s="139">
        <v>1002019</v>
      </c>
      <c r="E3123" s="139" t="s">
        <v>5771</v>
      </c>
      <c r="F3123" s="139">
        <v>32.44126</v>
      </c>
      <c r="G3123" s="139">
        <v>-96.850390000000004</v>
      </c>
      <c r="H3123" s="139" t="s">
        <v>2925</v>
      </c>
      <c r="I3123" s="139" t="s">
        <v>5772</v>
      </c>
      <c r="J3123" s="139" t="s">
        <v>115</v>
      </c>
      <c r="K3123" s="139">
        <v>75165</v>
      </c>
      <c r="L3123" s="139" t="s">
        <v>5755</v>
      </c>
      <c r="M3123" s="139">
        <v>29</v>
      </c>
      <c r="N3123" s="139" t="s">
        <v>1050</v>
      </c>
    </row>
    <row r="3124" spans="1:14" ht="15.75" customHeight="1">
      <c r="A3124" s="139">
        <v>2018</v>
      </c>
      <c r="B3124" s="100" t="s">
        <v>188</v>
      </c>
      <c r="C3124" s="139" t="s">
        <v>5773</v>
      </c>
      <c r="D3124" s="139">
        <v>1002180</v>
      </c>
      <c r="E3124" s="139" t="s">
        <v>5774</v>
      </c>
      <c r="F3124" s="139">
        <v>33.668489999999998</v>
      </c>
      <c r="G3124" s="139">
        <v>-84.418899999999994</v>
      </c>
      <c r="H3124" s="139" t="s">
        <v>3178</v>
      </c>
      <c r="I3124" s="139" t="s">
        <v>3673</v>
      </c>
      <c r="J3124" s="139" t="s">
        <v>28</v>
      </c>
      <c r="K3124" s="139">
        <v>30354</v>
      </c>
      <c r="L3124" s="139" t="s">
        <v>5750</v>
      </c>
      <c r="M3124" s="139">
        <v>18</v>
      </c>
      <c r="N3124" s="139" t="s">
        <v>1050</v>
      </c>
    </row>
    <row r="3125" spans="1:14" ht="15.75" customHeight="1">
      <c r="A3125" s="139">
        <v>2018</v>
      </c>
      <c r="B3125" s="100" t="s">
        <v>188</v>
      </c>
      <c r="C3125" s="139" t="s">
        <v>5775</v>
      </c>
      <c r="D3125" s="139">
        <v>1001987</v>
      </c>
      <c r="E3125" s="139" t="s">
        <v>5776</v>
      </c>
      <c r="F3125" s="139">
        <v>42.963990000000003</v>
      </c>
      <c r="G3125" s="139">
        <v>-76.558300000000003</v>
      </c>
      <c r="H3125" s="139" t="s">
        <v>5777</v>
      </c>
      <c r="I3125" s="139" t="s">
        <v>5778</v>
      </c>
      <c r="J3125" s="139" t="s">
        <v>87</v>
      </c>
      <c r="K3125" s="139">
        <v>13021</v>
      </c>
      <c r="L3125" s="139" t="s">
        <v>5750</v>
      </c>
      <c r="M3125" s="139">
        <v>31</v>
      </c>
      <c r="N3125" s="139" t="s">
        <v>1050</v>
      </c>
    </row>
    <row r="3126" spans="1:14" ht="15.75" customHeight="1">
      <c r="A3126" s="139">
        <v>2018</v>
      </c>
      <c r="B3126" s="100" t="s">
        <v>188</v>
      </c>
      <c r="C3126" s="139" t="s">
        <v>5779</v>
      </c>
      <c r="D3126" s="139">
        <v>1001975</v>
      </c>
      <c r="E3126" s="139" t="s">
        <v>5780</v>
      </c>
      <c r="F3126" s="139">
        <v>40.461452000000001</v>
      </c>
      <c r="G3126" s="139">
        <v>-104.849165</v>
      </c>
      <c r="H3126" s="139" t="s">
        <v>5781</v>
      </c>
      <c r="I3126" s="139" t="s">
        <v>3490</v>
      </c>
      <c r="J3126" s="139" t="s">
        <v>17</v>
      </c>
      <c r="K3126" s="139">
        <v>80550</v>
      </c>
      <c r="L3126" s="139" t="s">
        <v>5750</v>
      </c>
      <c r="M3126" s="139">
        <v>41</v>
      </c>
      <c r="N3126" s="139" t="s">
        <v>1050</v>
      </c>
    </row>
    <row r="3127" spans="1:14" ht="15.75" customHeight="1">
      <c r="A3127" s="139">
        <v>2018</v>
      </c>
      <c r="B3127" s="100" t="s">
        <v>188</v>
      </c>
      <c r="C3127" s="139" t="s">
        <v>5782</v>
      </c>
      <c r="D3127" s="139">
        <v>1002226</v>
      </c>
      <c r="E3127" s="139" t="s">
        <v>5783</v>
      </c>
      <c r="F3127" s="139">
        <v>39.948782000000001</v>
      </c>
      <c r="G3127" s="139">
        <v>-82.017730999999998</v>
      </c>
      <c r="H3127" s="139" t="s">
        <v>1229</v>
      </c>
      <c r="I3127" s="139" t="s">
        <v>1230</v>
      </c>
      <c r="J3127" s="139" t="s">
        <v>95</v>
      </c>
      <c r="K3127" s="139">
        <v>43701</v>
      </c>
      <c r="L3127" s="139" t="s">
        <v>5750</v>
      </c>
      <c r="M3127" s="139">
        <v>35</v>
      </c>
      <c r="N3127" s="139" t="s">
        <v>1050</v>
      </c>
    </row>
    <row r="3128" spans="1:14" ht="15.75" customHeight="1">
      <c r="A3128" s="139">
        <v>2018</v>
      </c>
      <c r="B3128" s="100" t="s">
        <v>188</v>
      </c>
      <c r="C3128" s="139" t="s">
        <v>5784</v>
      </c>
      <c r="D3128" s="139">
        <v>1001980</v>
      </c>
      <c r="E3128" s="139" t="s">
        <v>5785</v>
      </c>
      <c r="F3128" s="139">
        <v>41.242952000000002</v>
      </c>
      <c r="G3128" s="139">
        <v>-78.786422000000002</v>
      </c>
      <c r="H3128" s="139" t="s">
        <v>5786</v>
      </c>
      <c r="I3128" s="139" t="s">
        <v>1327</v>
      </c>
      <c r="J3128" s="139" t="s">
        <v>103</v>
      </c>
      <c r="K3128" s="139">
        <v>15824</v>
      </c>
      <c r="L3128" s="139" t="s">
        <v>5750</v>
      </c>
      <c r="M3128" s="139">
        <v>9</v>
      </c>
      <c r="N3128" s="139" t="s">
        <v>1050</v>
      </c>
    </row>
    <row r="3129" spans="1:14" ht="15.75" customHeight="1">
      <c r="A3129" s="139">
        <v>2018</v>
      </c>
      <c r="B3129" s="100" t="s">
        <v>188</v>
      </c>
      <c r="C3129" s="139" t="s">
        <v>5787</v>
      </c>
      <c r="D3129" s="139">
        <v>1002007</v>
      </c>
      <c r="E3129" s="139" t="s">
        <v>5788</v>
      </c>
      <c r="F3129" s="139">
        <v>37.715147000000002</v>
      </c>
      <c r="G3129" s="139">
        <v>-121.49157</v>
      </c>
      <c r="H3129" s="139" t="s">
        <v>5789</v>
      </c>
      <c r="I3129" s="139" t="s">
        <v>4462</v>
      </c>
      <c r="J3129" s="139" t="s">
        <v>15</v>
      </c>
      <c r="K3129" s="139">
        <v>95376</v>
      </c>
      <c r="L3129" s="139" t="s">
        <v>5750</v>
      </c>
      <c r="M3129" s="139">
        <v>36</v>
      </c>
      <c r="N3129" s="139" t="s">
        <v>1050</v>
      </c>
    </row>
    <row r="3130" spans="1:14" ht="15.75" customHeight="1">
      <c r="A3130" s="139">
        <v>2018</v>
      </c>
      <c r="B3130" s="100" t="s">
        <v>188</v>
      </c>
      <c r="C3130" s="139" t="s">
        <v>5790</v>
      </c>
      <c r="D3130" s="139">
        <v>1002911</v>
      </c>
      <c r="E3130" s="139" t="s">
        <v>5791</v>
      </c>
      <c r="F3130" s="139">
        <v>35.950270000000003</v>
      </c>
      <c r="G3130" s="139">
        <v>-80.217780000000005</v>
      </c>
      <c r="H3130" s="139" t="s">
        <v>3092</v>
      </c>
      <c r="I3130" s="139" t="s">
        <v>3517</v>
      </c>
      <c r="J3130" s="139" t="s">
        <v>89</v>
      </c>
      <c r="K3130" s="139">
        <v>27295</v>
      </c>
      <c r="L3130" s="139" t="s">
        <v>5750</v>
      </c>
      <c r="M3130" s="139">
        <v>29</v>
      </c>
      <c r="N3130" s="139" t="s">
        <v>1050</v>
      </c>
    </row>
    <row r="3131" spans="1:14" ht="15.75" customHeight="1">
      <c r="A3131" s="139">
        <v>2018</v>
      </c>
      <c r="B3131" s="100" t="s">
        <v>188</v>
      </c>
      <c r="C3131" s="139" t="s">
        <v>5792</v>
      </c>
      <c r="D3131" s="139">
        <v>1007499</v>
      </c>
      <c r="E3131" s="139" t="s">
        <v>5793</v>
      </c>
      <c r="F3131" s="139">
        <v>31.510090999999999</v>
      </c>
      <c r="G3131" s="139">
        <v>-97.170302000000007</v>
      </c>
      <c r="H3131" s="139" t="s">
        <v>5794</v>
      </c>
      <c r="I3131" s="139" t="s">
        <v>5795</v>
      </c>
      <c r="J3131" s="139" t="s">
        <v>115</v>
      </c>
      <c r="K3131" s="139">
        <v>76711</v>
      </c>
      <c r="L3131" s="139" t="s">
        <v>5750</v>
      </c>
      <c r="M3131" s="139">
        <v>44</v>
      </c>
      <c r="N3131" s="139" t="s">
        <v>1050</v>
      </c>
    </row>
    <row r="3132" spans="1:14" ht="15.75" customHeight="1">
      <c r="A3132" s="139">
        <v>2018</v>
      </c>
      <c r="B3132" s="100" t="s">
        <v>188</v>
      </c>
      <c r="C3132" s="139" t="s">
        <v>5796</v>
      </c>
      <c r="D3132" s="139">
        <v>1007823</v>
      </c>
      <c r="E3132" s="139" t="s">
        <v>5797</v>
      </c>
      <c r="F3132" s="139">
        <v>33.997199999999999</v>
      </c>
      <c r="G3132" s="139">
        <v>-118.21720000000001</v>
      </c>
      <c r="H3132" s="139" t="s">
        <v>1164</v>
      </c>
      <c r="I3132" s="139" t="s">
        <v>1411</v>
      </c>
      <c r="J3132" s="139" t="s">
        <v>15</v>
      </c>
      <c r="K3132" s="139">
        <v>90058</v>
      </c>
      <c r="L3132" s="139" t="s">
        <v>5750</v>
      </c>
      <c r="M3132" s="139">
        <v>25</v>
      </c>
      <c r="N3132" s="139" t="s">
        <v>1050</v>
      </c>
    </row>
    <row r="3133" spans="1:14" ht="15.75" customHeight="1">
      <c r="A3133" s="139">
        <v>2018</v>
      </c>
      <c r="B3133" s="100" t="s">
        <v>188</v>
      </c>
      <c r="C3133" s="139" t="s">
        <v>5798</v>
      </c>
      <c r="D3133" s="139">
        <v>1006551</v>
      </c>
      <c r="E3133" s="139" t="s">
        <v>5799</v>
      </c>
      <c r="F3133" s="139">
        <v>40.064929999999997</v>
      </c>
      <c r="G3133" s="139">
        <v>-85.853449999999995</v>
      </c>
      <c r="H3133" s="139" t="s">
        <v>5800</v>
      </c>
      <c r="I3133" s="139" t="s">
        <v>1214</v>
      </c>
      <c r="J3133" s="139" t="s">
        <v>39</v>
      </c>
      <c r="K3133" s="139">
        <v>46051</v>
      </c>
      <c r="L3133" s="139" t="s">
        <v>5750</v>
      </c>
      <c r="M3133" s="139">
        <v>26</v>
      </c>
      <c r="N3133" s="139" t="s">
        <v>1050</v>
      </c>
    </row>
    <row r="3134" spans="1:14" ht="15.75" customHeight="1">
      <c r="A3134" s="139">
        <v>2018</v>
      </c>
      <c r="B3134" s="100" t="s">
        <v>188</v>
      </c>
      <c r="C3134" s="139" t="s">
        <v>5801</v>
      </c>
      <c r="D3134" s="139">
        <v>1002189</v>
      </c>
      <c r="E3134" s="139" t="s">
        <v>5802</v>
      </c>
      <c r="F3134" s="139">
        <v>41.128334000000002</v>
      </c>
      <c r="G3134" s="139">
        <v>-88.825373999999996</v>
      </c>
      <c r="H3134" s="139" t="s">
        <v>5803</v>
      </c>
      <c r="I3134" s="139" t="s">
        <v>5804</v>
      </c>
      <c r="J3134" s="139" t="s">
        <v>36</v>
      </c>
      <c r="K3134" s="139">
        <v>61364</v>
      </c>
      <c r="L3134" s="139" t="s">
        <v>5750</v>
      </c>
      <c r="M3134" s="139">
        <v>25</v>
      </c>
      <c r="N3134" s="139" t="s">
        <v>1050</v>
      </c>
    </row>
    <row r="3135" spans="1:14" ht="15.75" customHeight="1">
      <c r="A3135" s="139">
        <v>2018</v>
      </c>
      <c r="B3135" s="100" t="s">
        <v>188</v>
      </c>
      <c r="C3135" s="139" t="s">
        <v>5805</v>
      </c>
      <c r="D3135" s="139">
        <v>1006053</v>
      </c>
      <c r="E3135" s="139" t="s">
        <v>5806</v>
      </c>
      <c r="F3135" s="139">
        <v>45.563899999999997</v>
      </c>
      <c r="G3135" s="139">
        <v>-122.56435999999999</v>
      </c>
      <c r="H3135" s="139" t="s">
        <v>5807</v>
      </c>
      <c r="I3135" s="139" t="s">
        <v>3308</v>
      </c>
      <c r="J3135" s="139" t="s">
        <v>100</v>
      </c>
      <c r="K3135" s="139">
        <v>97220</v>
      </c>
      <c r="L3135" s="139" t="s">
        <v>5750</v>
      </c>
      <c r="M3135" s="139">
        <v>18</v>
      </c>
      <c r="N3135" s="139" t="s">
        <v>1050</v>
      </c>
    </row>
    <row r="3136" spans="1:14" ht="15.75" customHeight="1">
      <c r="A3136" s="139">
        <v>2018</v>
      </c>
      <c r="B3136" s="100" t="s">
        <v>188</v>
      </c>
      <c r="C3136" s="139" t="s">
        <v>5808</v>
      </c>
      <c r="D3136" s="139">
        <v>1002929</v>
      </c>
      <c r="E3136" s="139" t="s">
        <v>5809</v>
      </c>
      <c r="F3136" s="139">
        <v>36.602420000000002</v>
      </c>
      <c r="G3136" s="139">
        <v>-79.324709999999996</v>
      </c>
      <c r="H3136" s="139" t="s">
        <v>5810</v>
      </c>
      <c r="I3136" s="139" t="s">
        <v>5811</v>
      </c>
      <c r="J3136" s="139" t="s">
        <v>123</v>
      </c>
      <c r="K3136" s="139">
        <v>24586</v>
      </c>
      <c r="L3136" s="139" t="s">
        <v>5750</v>
      </c>
      <c r="M3136" s="139">
        <v>19</v>
      </c>
      <c r="N3136" s="139" t="s">
        <v>1050</v>
      </c>
    </row>
    <row r="3137" spans="1:14" ht="15.75" customHeight="1">
      <c r="A3137" s="139">
        <v>2018</v>
      </c>
      <c r="B3137" s="100" t="s">
        <v>188</v>
      </c>
      <c r="C3137" s="139" t="s">
        <v>5812</v>
      </c>
      <c r="D3137" s="139">
        <v>1006050</v>
      </c>
      <c r="E3137" s="139" t="s">
        <v>5813</v>
      </c>
      <c r="F3137" s="139">
        <v>37.38635</v>
      </c>
      <c r="G3137" s="139">
        <v>-76.797560000000004</v>
      </c>
      <c r="H3137" s="139" t="s">
        <v>5814</v>
      </c>
      <c r="I3137" s="139" t="s">
        <v>1419</v>
      </c>
      <c r="J3137" s="139" t="s">
        <v>123</v>
      </c>
      <c r="K3137" s="139">
        <v>23168</v>
      </c>
      <c r="L3137" s="139" t="s">
        <v>5750</v>
      </c>
      <c r="M3137" s="139">
        <v>22</v>
      </c>
      <c r="N3137" s="139" t="s">
        <v>1050</v>
      </c>
    </row>
    <row r="3138" spans="1:14" ht="15.75" customHeight="1">
      <c r="A3138" s="139">
        <v>2018</v>
      </c>
      <c r="B3138" s="100" t="s">
        <v>188</v>
      </c>
      <c r="C3138" s="139" t="s">
        <v>5815</v>
      </c>
      <c r="D3138" s="139">
        <v>1003930</v>
      </c>
      <c r="E3138" s="139" t="s">
        <v>5816</v>
      </c>
      <c r="F3138" s="139">
        <v>37.77543</v>
      </c>
      <c r="G3138" s="139">
        <v>-87.10257</v>
      </c>
      <c r="H3138" s="139" t="s">
        <v>4753</v>
      </c>
      <c r="I3138" s="139" t="s">
        <v>3805</v>
      </c>
      <c r="J3138" s="139" t="s">
        <v>47</v>
      </c>
      <c r="K3138" s="139">
        <v>42302</v>
      </c>
      <c r="L3138" s="139" t="s">
        <v>5817</v>
      </c>
      <c r="M3138" s="139">
        <v>35</v>
      </c>
      <c r="N3138" s="139" t="s">
        <v>1054</v>
      </c>
    </row>
    <row r="3139" spans="1:14" ht="15.75" customHeight="1">
      <c r="A3139" s="139">
        <v>2018</v>
      </c>
      <c r="B3139" s="100" t="s">
        <v>188</v>
      </c>
      <c r="C3139" s="139" t="s">
        <v>5818</v>
      </c>
      <c r="D3139" s="139">
        <v>1004816</v>
      </c>
      <c r="E3139" s="139" t="s">
        <v>5819</v>
      </c>
      <c r="F3139" s="139">
        <v>39.313372999999999</v>
      </c>
      <c r="G3139" s="139">
        <v>-77.799290999999997</v>
      </c>
      <c r="H3139" s="139" t="s">
        <v>5820</v>
      </c>
      <c r="I3139" s="139" t="s">
        <v>1327</v>
      </c>
      <c r="J3139" s="139" t="s">
        <v>129</v>
      </c>
      <c r="K3139" s="139">
        <v>25423</v>
      </c>
      <c r="L3139" s="139" t="s">
        <v>5821</v>
      </c>
      <c r="M3139" s="139">
        <v>176</v>
      </c>
      <c r="N3139" s="139" t="s">
        <v>1054</v>
      </c>
    </row>
    <row r="3140" spans="1:14" ht="15.75" customHeight="1">
      <c r="A3140" s="139">
        <v>2018</v>
      </c>
      <c r="B3140" s="100" t="s">
        <v>188</v>
      </c>
      <c r="C3140" s="139" t="s">
        <v>5822</v>
      </c>
      <c r="D3140" s="139">
        <v>1001712</v>
      </c>
      <c r="E3140" s="139" t="s">
        <v>5823</v>
      </c>
      <c r="F3140" s="139">
        <v>29.725300000000001</v>
      </c>
      <c r="G3140" s="139">
        <v>-95.111429999999999</v>
      </c>
      <c r="H3140" s="139" t="s">
        <v>5824</v>
      </c>
      <c r="I3140" s="139" t="s">
        <v>1087</v>
      </c>
      <c r="J3140" s="139" t="s">
        <v>115</v>
      </c>
      <c r="K3140" s="139">
        <v>77536</v>
      </c>
      <c r="L3140" s="139" t="s">
        <v>5825</v>
      </c>
      <c r="M3140" s="139">
        <v>24</v>
      </c>
      <c r="N3140" s="139" t="s">
        <v>1054</v>
      </c>
    </row>
    <row r="3141" spans="1:14" ht="15.75" customHeight="1">
      <c r="A3141" s="139">
        <v>2018</v>
      </c>
      <c r="B3141" s="100" t="s">
        <v>188</v>
      </c>
      <c r="C3141" s="139" t="s">
        <v>5826</v>
      </c>
      <c r="D3141" s="139">
        <v>1000891</v>
      </c>
      <c r="E3141" s="139" t="s">
        <v>5827</v>
      </c>
      <c r="F3141" s="139">
        <v>36.850693</v>
      </c>
      <c r="G3141" s="139">
        <v>-120.644469</v>
      </c>
      <c r="H3141" s="139" t="s">
        <v>5828</v>
      </c>
      <c r="I3141" s="139" t="s">
        <v>2194</v>
      </c>
      <c r="J3141" s="139" t="s">
        <v>15</v>
      </c>
      <c r="K3141" s="139">
        <v>93622</v>
      </c>
      <c r="L3141" s="139" t="s">
        <v>5829</v>
      </c>
      <c r="M3141" s="139">
        <v>17</v>
      </c>
      <c r="N3141" s="139" t="s">
        <v>1054</v>
      </c>
    </row>
    <row r="3142" spans="1:14" ht="15.75" customHeight="1">
      <c r="A3142" s="139">
        <v>2018</v>
      </c>
      <c r="B3142" s="100" t="s">
        <v>188</v>
      </c>
      <c r="C3142" s="139" t="s">
        <v>5826</v>
      </c>
      <c r="D3142" s="139">
        <v>1005517</v>
      </c>
      <c r="E3142" s="139" t="s">
        <v>5830</v>
      </c>
      <c r="F3142" s="139">
        <v>37.0032</v>
      </c>
      <c r="G3142" s="139">
        <v>-121.53963</v>
      </c>
      <c r="H3142" s="139" t="s">
        <v>5831</v>
      </c>
      <c r="I3142" s="139" t="s">
        <v>4917</v>
      </c>
      <c r="J3142" s="139" t="s">
        <v>15</v>
      </c>
      <c r="K3142" s="139">
        <v>95020</v>
      </c>
      <c r="L3142" s="139" t="s">
        <v>5829</v>
      </c>
      <c r="M3142" s="139">
        <v>20</v>
      </c>
      <c r="N3142" s="139" t="s">
        <v>1054</v>
      </c>
    </row>
    <row r="3143" spans="1:14" ht="15.75" customHeight="1">
      <c r="A3143" s="139">
        <v>2018</v>
      </c>
      <c r="B3143" s="100" t="s">
        <v>188</v>
      </c>
      <c r="C3143" s="139" t="s">
        <v>5826</v>
      </c>
      <c r="D3143" s="139">
        <v>1010345</v>
      </c>
      <c r="E3143" s="139" t="s">
        <v>5832</v>
      </c>
      <c r="F3143" s="139">
        <v>36.279829999999997</v>
      </c>
      <c r="G3143" s="139">
        <v>-119.79895</v>
      </c>
      <c r="H3143" s="139" t="s">
        <v>5833</v>
      </c>
      <c r="I3143" s="139" t="s">
        <v>2941</v>
      </c>
      <c r="J3143" s="139" t="s">
        <v>15</v>
      </c>
      <c r="K3143" s="139">
        <v>93245</v>
      </c>
      <c r="L3143" s="139" t="s">
        <v>5829</v>
      </c>
      <c r="M3143" s="139">
        <v>24</v>
      </c>
      <c r="N3143" s="139" t="s">
        <v>1054</v>
      </c>
    </row>
    <row r="3144" spans="1:14" ht="15.75" customHeight="1">
      <c r="A3144" s="139">
        <v>2018</v>
      </c>
      <c r="B3144" s="100" t="s">
        <v>188</v>
      </c>
      <c r="C3144" s="139" t="s">
        <v>5826</v>
      </c>
      <c r="D3144" s="139">
        <v>1010346</v>
      </c>
      <c r="E3144" s="139" t="s">
        <v>5834</v>
      </c>
      <c r="F3144" s="139">
        <v>39.102510000000002</v>
      </c>
      <c r="G3144" s="139">
        <v>-122.10997999999999</v>
      </c>
      <c r="H3144" s="139" t="s">
        <v>5835</v>
      </c>
      <c r="I3144" s="139" t="s">
        <v>5836</v>
      </c>
      <c r="J3144" s="139" t="s">
        <v>15</v>
      </c>
      <c r="K3144" s="139">
        <v>95987</v>
      </c>
      <c r="L3144" s="139" t="s">
        <v>5829</v>
      </c>
      <c r="M3144" s="139">
        <v>21</v>
      </c>
      <c r="N3144" s="139" t="s">
        <v>1054</v>
      </c>
    </row>
    <row r="3145" spans="1:14" ht="15.75" customHeight="1">
      <c r="A3145" s="139">
        <v>2018</v>
      </c>
      <c r="B3145" s="100" t="s">
        <v>188</v>
      </c>
      <c r="C3145" s="139" t="s">
        <v>5837</v>
      </c>
      <c r="D3145" s="139">
        <v>1011251</v>
      </c>
      <c r="E3145" s="139" t="s">
        <v>5838</v>
      </c>
      <c r="F3145" s="139">
        <v>43.709870000000002</v>
      </c>
      <c r="G3145" s="139">
        <v>-73.063019999999995</v>
      </c>
      <c r="H3145" s="139" t="s">
        <v>4669</v>
      </c>
      <c r="I3145" s="139" t="s">
        <v>5839</v>
      </c>
      <c r="J3145" s="139" t="s">
        <v>121</v>
      </c>
      <c r="K3145" s="139">
        <v>5701</v>
      </c>
      <c r="L3145" s="139" t="s">
        <v>5840</v>
      </c>
      <c r="M3145" s="139">
        <v>18</v>
      </c>
      <c r="N3145" s="139" t="s">
        <v>1054</v>
      </c>
    </row>
    <row r="3146" spans="1:14" ht="15.75" customHeight="1">
      <c r="A3146" s="139">
        <v>2018</v>
      </c>
      <c r="B3146" s="100" t="s">
        <v>188</v>
      </c>
      <c r="C3146" s="139" t="s">
        <v>5841</v>
      </c>
      <c r="D3146" s="139">
        <v>1000248</v>
      </c>
      <c r="E3146" s="139" t="s">
        <v>5842</v>
      </c>
      <c r="F3146" s="139">
        <v>42.464100000000002</v>
      </c>
      <c r="G3146" s="139">
        <v>-85.694100000000006</v>
      </c>
      <c r="H3146" s="139" t="s">
        <v>5843</v>
      </c>
      <c r="I3146" s="139" t="s">
        <v>5844</v>
      </c>
      <c r="J3146" s="139" t="s">
        <v>61</v>
      </c>
      <c r="K3146" s="139">
        <v>49078</v>
      </c>
      <c r="L3146" s="139" t="s">
        <v>5845</v>
      </c>
      <c r="M3146" s="139">
        <v>53</v>
      </c>
      <c r="N3146" s="139" t="s">
        <v>1054</v>
      </c>
    </row>
    <row r="3147" spans="1:14" ht="15.75" customHeight="1">
      <c r="A3147" s="139">
        <v>2018</v>
      </c>
      <c r="B3147" s="100" t="s">
        <v>188</v>
      </c>
      <c r="C3147" s="139" t="s">
        <v>5846</v>
      </c>
      <c r="D3147" s="139">
        <v>1009523</v>
      </c>
      <c r="E3147" s="139" t="s">
        <v>5847</v>
      </c>
      <c r="F3147" s="139">
        <v>43.279722</v>
      </c>
      <c r="G3147" s="139">
        <v>-95.8125</v>
      </c>
      <c r="H3147" s="139" t="s">
        <v>5848</v>
      </c>
      <c r="I3147" s="139" t="s">
        <v>5849</v>
      </c>
      <c r="J3147" s="139" t="s">
        <v>42</v>
      </c>
      <c r="K3147" s="139">
        <v>51232</v>
      </c>
      <c r="L3147" s="139" t="s">
        <v>5850</v>
      </c>
      <c r="M3147" s="139">
        <v>53</v>
      </c>
      <c r="N3147" s="139" t="s">
        <v>1054</v>
      </c>
    </row>
    <row r="3148" spans="1:14" ht="15.75" customHeight="1">
      <c r="A3148" s="139">
        <v>2018</v>
      </c>
      <c r="B3148" s="100" t="s">
        <v>188</v>
      </c>
      <c r="C3148" s="139" t="s">
        <v>5851</v>
      </c>
      <c r="D3148" s="139">
        <v>1010899</v>
      </c>
      <c r="E3148" s="139" t="s">
        <v>5852</v>
      </c>
      <c r="F3148" s="139">
        <v>33.54813</v>
      </c>
      <c r="G3148" s="139">
        <v>-81.665499999999994</v>
      </c>
      <c r="H3148" s="139" t="s">
        <v>5853</v>
      </c>
      <c r="I3148" s="139" t="s">
        <v>2149</v>
      </c>
      <c r="J3148" s="139" t="s">
        <v>107</v>
      </c>
      <c r="K3148" s="139">
        <v>29801</v>
      </c>
      <c r="L3148" s="139" t="s">
        <v>5755</v>
      </c>
      <c r="M3148" s="139">
        <v>17</v>
      </c>
      <c r="N3148" s="139" t="s">
        <v>1054</v>
      </c>
    </row>
    <row r="3149" spans="1:14" ht="15.75" customHeight="1">
      <c r="A3149" s="139">
        <v>2018</v>
      </c>
      <c r="B3149" s="100" t="s">
        <v>188</v>
      </c>
      <c r="C3149" s="139" t="s">
        <v>5854</v>
      </c>
      <c r="D3149" s="139">
        <v>1003520</v>
      </c>
      <c r="E3149" s="139" t="s">
        <v>5855</v>
      </c>
      <c r="F3149" s="139">
        <v>35.115400000000001</v>
      </c>
      <c r="G3149" s="139">
        <v>-101.8569</v>
      </c>
      <c r="H3149" s="139" t="s">
        <v>5856</v>
      </c>
      <c r="I3149" s="139" t="s">
        <v>5857</v>
      </c>
      <c r="J3149" s="139" t="s">
        <v>115</v>
      </c>
      <c r="K3149" s="139">
        <v>79118</v>
      </c>
      <c r="L3149" s="139" t="s">
        <v>5755</v>
      </c>
      <c r="M3149" s="139">
        <v>38</v>
      </c>
      <c r="N3149" s="139" t="s">
        <v>1050</v>
      </c>
    </row>
    <row r="3150" spans="1:14" ht="15.75" customHeight="1">
      <c r="A3150" s="139">
        <v>2018</v>
      </c>
      <c r="B3150" s="100" t="s">
        <v>188</v>
      </c>
      <c r="C3150" s="139" t="s">
        <v>5858</v>
      </c>
      <c r="D3150" s="139">
        <v>1007952</v>
      </c>
      <c r="E3150" s="139" t="s">
        <v>5859</v>
      </c>
      <c r="F3150" s="139">
        <v>34.435450000000003</v>
      </c>
      <c r="G3150" s="139">
        <v>-82.661580000000001</v>
      </c>
      <c r="H3150" s="139" t="s">
        <v>5860</v>
      </c>
      <c r="I3150" s="139" t="s">
        <v>3522</v>
      </c>
      <c r="J3150" s="139" t="s">
        <v>107</v>
      </c>
      <c r="K3150" s="139">
        <v>29684</v>
      </c>
      <c r="L3150" s="139" t="s">
        <v>5755</v>
      </c>
      <c r="M3150" s="139">
        <v>14</v>
      </c>
      <c r="N3150" s="139" t="s">
        <v>1050</v>
      </c>
    </row>
    <row r="3151" spans="1:14" ht="15.75" customHeight="1">
      <c r="A3151" s="139">
        <v>2018</v>
      </c>
      <c r="B3151" s="100" t="s">
        <v>188</v>
      </c>
      <c r="C3151" s="139" t="s">
        <v>5861</v>
      </c>
      <c r="D3151" s="139">
        <v>1001710</v>
      </c>
      <c r="E3151" s="139" t="s">
        <v>5862</v>
      </c>
      <c r="F3151" s="139">
        <v>29.734687000000001</v>
      </c>
      <c r="G3151" s="139">
        <v>-95.148842000000002</v>
      </c>
      <c r="H3151" s="139" t="s">
        <v>4364</v>
      </c>
      <c r="I3151" s="139" t="s">
        <v>1087</v>
      </c>
      <c r="J3151" s="139" t="s">
        <v>115</v>
      </c>
      <c r="K3151" s="139">
        <v>77503</v>
      </c>
      <c r="L3151" s="139" t="s">
        <v>5825</v>
      </c>
      <c r="M3151" s="139">
        <v>53</v>
      </c>
      <c r="N3151" s="139" t="s">
        <v>1054</v>
      </c>
    </row>
    <row r="3152" spans="1:14" ht="15.75" customHeight="1">
      <c r="A3152" s="139">
        <v>2018</v>
      </c>
      <c r="B3152" s="100" t="s">
        <v>188</v>
      </c>
      <c r="C3152" s="139" t="s">
        <v>5863</v>
      </c>
      <c r="D3152" s="139">
        <v>1013352</v>
      </c>
      <c r="E3152" s="139" t="s">
        <v>5864</v>
      </c>
      <c r="F3152" s="139">
        <v>32.503262999999997</v>
      </c>
      <c r="G3152" s="139">
        <v>-82.976726999999997</v>
      </c>
      <c r="H3152" s="139" t="s">
        <v>5865</v>
      </c>
      <c r="I3152" s="139" t="s">
        <v>5866</v>
      </c>
      <c r="J3152" s="139" t="s">
        <v>28</v>
      </c>
      <c r="K3152" s="139">
        <v>31021</v>
      </c>
      <c r="M3152" s="139">
        <v>13</v>
      </c>
      <c r="N3152" s="139" t="s">
        <v>1050</v>
      </c>
    </row>
    <row r="3153" spans="1:14" ht="15.75" customHeight="1">
      <c r="A3153" s="139">
        <v>2018</v>
      </c>
      <c r="B3153" s="100" t="s">
        <v>188</v>
      </c>
      <c r="C3153" s="139" t="s">
        <v>5867</v>
      </c>
      <c r="D3153" s="139">
        <v>1006108</v>
      </c>
      <c r="E3153" s="139" t="s">
        <v>5868</v>
      </c>
      <c r="F3153" s="139">
        <v>36.221694999999997</v>
      </c>
      <c r="G3153" s="139">
        <v>-114.889838</v>
      </c>
      <c r="H3153" s="139" t="s">
        <v>5869</v>
      </c>
      <c r="I3153" s="139" t="s">
        <v>2606</v>
      </c>
      <c r="J3153" s="139" t="s">
        <v>76</v>
      </c>
      <c r="K3153" s="139">
        <v>89115</v>
      </c>
      <c r="L3153" s="139" t="s">
        <v>5870</v>
      </c>
      <c r="M3153" s="139">
        <v>73</v>
      </c>
      <c r="N3153" s="139" t="s">
        <v>1054</v>
      </c>
    </row>
    <row r="3154" spans="1:14" ht="15.75" customHeight="1">
      <c r="A3154" s="139">
        <v>2018</v>
      </c>
      <c r="B3154" s="100" t="s">
        <v>188</v>
      </c>
      <c r="C3154" s="139" t="s">
        <v>5871</v>
      </c>
      <c r="D3154" s="139">
        <v>1013348</v>
      </c>
      <c r="E3154" s="139" t="s">
        <v>5872</v>
      </c>
      <c r="F3154" s="139">
        <v>37.528661</v>
      </c>
      <c r="G3154" s="139">
        <v>-122.02619</v>
      </c>
      <c r="H3154" s="139" t="s">
        <v>5873</v>
      </c>
      <c r="J3154" s="139" t="s">
        <v>15</v>
      </c>
      <c r="K3154" s="139">
        <v>94560</v>
      </c>
      <c r="M3154" s="139">
        <v>16</v>
      </c>
      <c r="N3154" s="139" t="s">
        <v>1054</v>
      </c>
    </row>
    <row r="3155" spans="1:14" ht="15.75" customHeight="1">
      <c r="A3155" s="139">
        <v>2018</v>
      </c>
      <c r="B3155" s="100" t="s">
        <v>188</v>
      </c>
      <c r="C3155" s="139" t="s">
        <v>5874</v>
      </c>
      <c r="D3155" s="139">
        <v>1006104</v>
      </c>
      <c r="E3155" s="139" t="s">
        <v>5875</v>
      </c>
      <c r="F3155" s="139">
        <v>38.680340000000001</v>
      </c>
      <c r="G3155" s="139">
        <v>-121.75794</v>
      </c>
      <c r="H3155" s="139" t="s">
        <v>5876</v>
      </c>
      <c r="I3155" s="139" t="s">
        <v>5877</v>
      </c>
      <c r="J3155" s="139" t="s">
        <v>15</v>
      </c>
      <c r="K3155" s="139">
        <v>95776</v>
      </c>
      <c r="L3155" s="139" t="s">
        <v>5878</v>
      </c>
      <c r="M3155" s="139">
        <v>20</v>
      </c>
      <c r="N3155" s="139" t="s">
        <v>1054</v>
      </c>
    </row>
    <row r="3156" spans="1:14" ht="15.75" customHeight="1">
      <c r="A3156" s="139">
        <v>2018</v>
      </c>
      <c r="B3156" s="100" t="s">
        <v>188</v>
      </c>
      <c r="C3156" s="139" t="s">
        <v>5879</v>
      </c>
      <c r="D3156" s="139">
        <v>1007263</v>
      </c>
      <c r="E3156" s="139" t="s">
        <v>5880</v>
      </c>
      <c r="F3156" s="139">
        <v>45.855921000000002</v>
      </c>
      <c r="G3156" s="139">
        <v>-119.656083</v>
      </c>
      <c r="H3156" s="139" t="s">
        <v>4864</v>
      </c>
      <c r="I3156" s="139" t="s">
        <v>4865</v>
      </c>
      <c r="J3156" s="139" t="s">
        <v>100</v>
      </c>
      <c r="K3156" s="139">
        <v>97818</v>
      </c>
      <c r="L3156" s="139" t="s">
        <v>4322</v>
      </c>
      <c r="M3156" s="139">
        <v>21</v>
      </c>
      <c r="N3156" s="139" t="s">
        <v>1133</v>
      </c>
    </row>
    <row r="3157" spans="1:14" ht="15.75" customHeight="1">
      <c r="A3157" s="139">
        <v>2018</v>
      </c>
      <c r="B3157" s="100" t="s">
        <v>188</v>
      </c>
      <c r="C3157" s="139" t="s">
        <v>5881</v>
      </c>
      <c r="D3157" s="139">
        <v>1007264</v>
      </c>
      <c r="E3157" s="139" t="s">
        <v>5882</v>
      </c>
      <c r="F3157" s="139">
        <v>42.521324</v>
      </c>
      <c r="G3157" s="139">
        <v>-113.815693</v>
      </c>
      <c r="H3157" s="139" t="s">
        <v>5090</v>
      </c>
      <c r="I3157" s="139" t="s">
        <v>5883</v>
      </c>
      <c r="J3157" s="139" t="s">
        <v>34</v>
      </c>
      <c r="K3157" s="139">
        <v>83318</v>
      </c>
      <c r="L3157" s="139" t="s">
        <v>4322</v>
      </c>
      <c r="M3157" s="139">
        <v>35</v>
      </c>
      <c r="N3157" s="139" t="s">
        <v>1054</v>
      </c>
    </row>
    <row r="3158" spans="1:14" ht="15.75" customHeight="1">
      <c r="A3158" s="139">
        <v>2018</v>
      </c>
      <c r="B3158" s="100" t="s">
        <v>188</v>
      </c>
      <c r="C3158" s="139" t="s">
        <v>5884</v>
      </c>
      <c r="D3158" s="139">
        <v>1000413</v>
      </c>
      <c r="E3158" s="139" t="s">
        <v>5885</v>
      </c>
      <c r="F3158" s="139">
        <v>40.555</v>
      </c>
      <c r="G3158" s="139">
        <v>-89.662800000000004</v>
      </c>
      <c r="H3158" s="139" t="s">
        <v>4320</v>
      </c>
      <c r="I3158" s="139" t="s">
        <v>5886</v>
      </c>
      <c r="J3158" s="139" t="s">
        <v>36</v>
      </c>
      <c r="K3158" s="139">
        <v>61554</v>
      </c>
      <c r="L3158" s="139" t="s">
        <v>4322</v>
      </c>
      <c r="M3158" s="139">
        <v>209</v>
      </c>
      <c r="N3158" s="139" t="s">
        <v>1383</v>
      </c>
    </row>
    <row r="3159" spans="1:14" ht="15.75" customHeight="1">
      <c r="A3159" s="139">
        <v>2018</v>
      </c>
      <c r="B3159" s="100" t="s">
        <v>188</v>
      </c>
      <c r="C3159" s="139" t="s">
        <v>5887</v>
      </c>
      <c r="D3159" s="139">
        <v>1007262</v>
      </c>
      <c r="E3159" s="139" t="s">
        <v>5888</v>
      </c>
      <c r="F3159" s="139">
        <v>37.943719999999999</v>
      </c>
      <c r="G3159" s="139">
        <v>-121.33627</v>
      </c>
      <c r="H3159" s="139" t="s">
        <v>5371</v>
      </c>
      <c r="I3159" s="139" t="s">
        <v>4462</v>
      </c>
      <c r="J3159" s="139" t="s">
        <v>15</v>
      </c>
      <c r="K3159" s="139">
        <v>95206</v>
      </c>
      <c r="L3159" s="139" t="s">
        <v>5889</v>
      </c>
      <c r="M3159" s="139">
        <v>35</v>
      </c>
      <c r="N3159" s="139" t="s">
        <v>1054</v>
      </c>
    </row>
    <row r="3160" spans="1:14" ht="15.75" customHeight="1">
      <c r="A3160" s="139">
        <v>2018</v>
      </c>
      <c r="B3160" s="100" t="s">
        <v>188</v>
      </c>
      <c r="C3160" s="139" t="s">
        <v>5890</v>
      </c>
      <c r="D3160" s="139">
        <v>1003280</v>
      </c>
      <c r="E3160" s="139" t="s">
        <v>5891</v>
      </c>
      <c r="F3160" s="139">
        <v>30.694900000000001</v>
      </c>
      <c r="G3160" s="139">
        <v>-83.304419999999993</v>
      </c>
      <c r="H3160" s="139" t="s">
        <v>5892</v>
      </c>
      <c r="I3160" s="139" t="s">
        <v>1184</v>
      </c>
      <c r="J3160" s="139" t="s">
        <v>28</v>
      </c>
      <c r="K3160" s="139">
        <v>31601</v>
      </c>
      <c r="L3160" s="139" t="s">
        <v>1978</v>
      </c>
      <c r="M3160" s="139">
        <v>4757</v>
      </c>
      <c r="N3160" s="139" t="s">
        <v>1253</v>
      </c>
    </row>
    <row r="3161" spans="1:14" ht="15.75" customHeight="1">
      <c r="A3161" s="139">
        <v>2018</v>
      </c>
      <c r="B3161" s="100" t="s">
        <v>188</v>
      </c>
      <c r="C3161" s="139" t="s">
        <v>5893</v>
      </c>
      <c r="D3161" s="139">
        <v>1006367</v>
      </c>
      <c r="E3161" s="139" t="s">
        <v>5894</v>
      </c>
      <c r="F3161" s="139">
        <v>44.213360000000002</v>
      </c>
      <c r="G3161" s="139">
        <v>-86.284609000000003</v>
      </c>
      <c r="H3161" s="139" t="s">
        <v>5895</v>
      </c>
      <c r="I3161" s="139" t="s">
        <v>5057</v>
      </c>
      <c r="J3161" s="139" t="s">
        <v>61</v>
      </c>
      <c r="K3161" s="139">
        <v>49634</v>
      </c>
      <c r="L3161" s="139" t="s">
        <v>1978</v>
      </c>
      <c r="M3161" s="139">
        <v>178</v>
      </c>
      <c r="N3161" s="139" t="s">
        <v>5896</v>
      </c>
    </row>
    <row r="3162" spans="1:14" ht="15.75" customHeight="1">
      <c r="A3162" s="139">
        <v>2018</v>
      </c>
      <c r="B3162" s="100" t="s">
        <v>188</v>
      </c>
      <c r="C3162" s="139" t="s">
        <v>5893</v>
      </c>
      <c r="D3162" s="139">
        <v>1006256</v>
      </c>
      <c r="E3162" s="139" t="s">
        <v>5897</v>
      </c>
      <c r="F3162" s="139">
        <v>30.8627</v>
      </c>
      <c r="G3162" s="139">
        <v>-93.375100000000003</v>
      </c>
      <c r="H3162" s="139" t="s">
        <v>5898</v>
      </c>
      <c r="I3162" s="139" t="s">
        <v>5899</v>
      </c>
      <c r="J3162" s="139" t="s">
        <v>50</v>
      </c>
      <c r="K3162" s="139">
        <v>70634</v>
      </c>
      <c r="L3162" s="139" t="s">
        <v>1978</v>
      </c>
      <c r="M3162" s="139">
        <v>6541</v>
      </c>
      <c r="N3162" s="139" t="s">
        <v>1253</v>
      </c>
    </row>
    <row r="3163" spans="1:14" ht="15.75" customHeight="1">
      <c r="A3163" s="139">
        <v>2018</v>
      </c>
      <c r="B3163" s="100" t="s">
        <v>188</v>
      </c>
      <c r="C3163" s="139" t="s">
        <v>5900</v>
      </c>
      <c r="D3163" s="139">
        <v>1003884</v>
      </c>
      <c r="E3163" s="139" t="s">
        <v>5901</v>
      </c>
      <c r="F3163" s="139">
        <v>45.450848999999998</v>
      </c>
      <c r="G3163" s="139">
        <v>-89.740302999999997</v>
      </c>
      <c r="H3163" s="139" t="s">
        <v>5902</v>
      </c>
      <c r="I3163" s="139" t="s">
        <v>1483</v>
      </c>
      <c r="J3163" s="139" t="s">
        <v>132</v>
      </c>
      <c r="K3163" s="139">
        <v>54487</v>
      </c>
      <c r="L3163" s="139" t="s">
        <v>1978</v>
      </c>
      <c r="M3163" s="139">
        <v>2323</v>
      </c>
      <c r="N3163" s="139" t="s">
        <v>4409</v>
      </c>
    </row>
    <row r="3164" spans="1:14" ht="15.75" customHeight="1">
      <c r="A3164" s="139">
        <v>2018</v>
      </c>
      <c r="B3164" s="100" t="s">
        <v>188</v>
      </c>
      <c r="C3164" s="139" t="s">
        <v>5903</v>
      </c>
      <c r="D3164" s="139">
        <v>1000427</v>
      </c>
      <c r="E3164" s="139" t="s">
        <v>5904</v>
      </c>
      <c r="F3164" s="139">
        <v>40.794809999999998</v>
      </c>
      <c r="G3164" s="139">
        <v>-85.828819999999993</v>
      </c>
      <c r="H3164" s="139" t="s">
        <v>5905</v>
      </c>
      <c r="I3164" s="139" t="s">
        <v>5906</v>
      </c>
      <c r="J3164" s="139" t="s">
        <v>39</v>
      </c>
      <c r="K3164" s="139">
        <v>46992</v>
      </c>
      <c r="L3164" s="139" t="s">
        <v>5907</v>
      </c>
      <c r="M3164" s="139">
        <v>31</v>
      </c>
      <c r="N3164" s="139" t="s">
        <v>1054</v>
      </c>
    </row>
    <row r="3165" spans="1:14" ht="15.75" customHeight="1">
      <c r="A3165" s="139">
        <v>2018</v>
      </c>
      <c r="B3165" s="100" t="s">
        <v>188</v>
      </c>
      <c r="C3165" s="139" t="s">
        <v>5908</v>
      </c>
      <c r="D3165" s="139">
        <v>1006617</v>
      </c>
      <c r="E3165" s="139" t="s">
        <v>5909</v>
      </c>
      <c r="F3165" s="139">
        <v>33.718055999999997</v>
      </c>
      <c r="G3165" s="139">
        <v>-95.568222000000006</v>
      </c>
      <c r="H3165" s="139" t="s">
        <v>5910</v>
      </c>
      <c r="I3165" s="139" t="s">
        <v>5911</v>
      </c>
      <c r="J3165" s="139" t="s">
        <v>115</v>
      </c>
      <c r="K3165" s="139">
        <v>75461</v>
      </c>
      <c r="L3165" s="139" t="s">
        <v>2228</v>
      </c>
      <c r="M3165" s="139">
        <v>22</v>
      </c>
      <c r="N3165" s="139" t="s">
        <v>1054</v>
      </c>
    </row>
    <row r="3166" spans="1:14" ht="15.75" customHeight="1">
      <c r="A3166" s="139">
        <v>2018</v>
      </c>
      <c r="B3166" s="100" t="s">
        <v>188</v>
      </c>
      <c r="C3166" s="139" t="s">
        <v>5912</v>
      </c>
      <c r="D3166" s="139">
        <v>1007716</v>
      </c>
      <c r="E3166" s="139" t="s">
        <v>5913</v>
      </c>
      <c r="F3166" s="139">
        <v>40.841700000000003</v>
      </c>
      <c r="G3166" s="139">
        <v>-73.860140000000001</v>
      </c>
      <c r="H3166" s="139" t="s">
        <v>1643</v>
      </c>
      <c r="I3166" s="139" t="s">
        <v>5400</v>
      </c>
      <c r="J3166" s="139" t="s">
        <v>87</v>
      </c>
      <c r="K3166" s="139">
        <v>10462</v>
      </c>
      <c r="L3166" s="139" t="s">
        <v>5914</v>
      </c>
      <c r="M3166" s="139">
        <v>41</v>
      </c>
      <c r="N3166" s="139" t="s">
        <v>1054</v>
      </c>
    </row>
    <row r="3167" spans="1:14" ht="15.75" customHeight="1">
      <c r="A3167" s="139">
        <v>2018</v>
      </c>
      <c r="B3167" s="100" t="s">
        <v>188</v>
      </c>
      <c r="C3167" s="139" t="s">
        <v>5915</v>
      </c>
      <c r="D3167" s="139">
        <v>1005903</v>
      </c>
      <c r="E3167" s="139" t="s">
        <v>5916</v>
      </c>
      <c r="F3167" s="139">
        <v>29.723889</v>
      </c>
      <c r="G3167" s="139">
        <v>-95.208888000000002</v>
      </c>
      <c r="H3167" s="139" t="s">
        <v>4364</v>
      </c>
      <c r="I3167" s="139" t="s">
        <v>1087</v>
      </c>
      <c r="J3167" s="139" t="s">
        <v>115</v>
      </c>
      <c r="K3167" s="139">
        <v>77506</v>
      </c>
      <c r="L3167" s="139" t="s">
        <v>5917</v>
      </c>
      <c r="M3167" s="139">
        <v>2834</v>
      </c>
      <c r="N3167" s="139" t="s">
        <v>1306</v>
      </c>
    </row>
    <row r="3168" spans="1:14" ht="15.75" customHeight="1">
      <c r="A3168" s="139">
        <v>2018</v>
      </c>
      <c r="B3168" s="100" t="s">
        <v>188</v>
      </c>
      <c r="C3168" s="139" t="s">
        <v>5918</v>
      </c>
      <c r="D3168" s="139">
        <v>1001215</v>
      </c>
      <c r="E3168" s="139" t="s">
        <v>5919</v>
      </c>
      <c r="F3168" s="139">
        <v>40.714785999999997</v>
      </c>
      <c r="G3168" s="139">
        <v>-74.136197999999993</v>
      </c>
      <c r="H3168" s="139" t="s">
        <v>1436</v>
      </c>
      <c r="I3168" s="139" t="s">
        <v>5920</v>
      </c>
      <c r="J3168" s="139" t="s">
        <v>81</v>
      </c>
      <c r="K3168" s="139">
        <v>7105</v>
      </c>
      <c r="L3168" s="139" t="s">
        <v>5921</v>
      </c>
      <c r="M3168" s="139">
        <v>17</v>
      </c>
      <c r="N3168" s="139" t="s">
        <v>1054</v>
      </c>
    </row>
    <row r="3169" spans="1:14" ht="15.75" customHeight="1">
      <c r="A3169" s="139">
        <v>2018</v>
      </c>
      <c r="B3169" s="100" t="s">
        <v>188</v>
      </c>
      <c r="C3169" s="139" t="s">
        <v>5922</v>
      </c>
      <c r="D3169" s="139">
        <v>1006469</v>
      </c>
      <c r="E3169" s="139" t="s">
        <v>5923</v>
      </c>
      <c r="F3169" s="139">
        <v>41.391800000000003</v>
      </c>
      <c r="G3169" s="139">
        <v>-89.875200000000007</v>
      </c>
      <c r="H3169" s="139" t="s">
        <v>5924</v>
      </c>
      <c r="I3169" s="139" t="s">
        <v>1943</v>
      </c>
      <c r="J3169" s="139" t="s">
        <v>36</v>
      </c>
      <c r="K3169" s="139">
        <v>61234</v>
      </c>
      <c r="L3169" s="139" t="s">
        <v>5925</v>
      </c>
      <c r="M3169" s="139">
        <v>110</v>
      </c>
      <c r="N3169" s="139" t="s">
        <v>1127</v>
      </c>
    </row>
    <row r="3170" spans="1:14" ht="15.75" customHeight="1">
      <c r="A3170" s="139">
        <v>2018</v>
      </c>
      <c r="B3170" s="100" t="s">
        <v>188</v>
      </c>
      <c r="C3170" s="139" t="s">
        <v>5926</v>
      </c>
      <c r="D3170" s="139">
        <v>1001714</v>
      </c>
      <c r="E3170" s="139" t="s">
        <v>5927</v>
      </c>
      <c r="F3170" s="139">
        <v>40.832483000000003</v>
      </c>
      <c r="G3170" s="139">
        <v>-74.157014000000004</v>
      </c>
      <c r="H3170" s="139" t="s">
        <v>5928</v>
      </c>
      <c r="I3170" s="139" t="s">
        <v>5920</v>
      </c>
      <c r="J3170" s="139" t="s">
        <v>81</v>
      </c>
      <c r="K3170" s="139">
        <v>7110</v>
      </c>
      <c r="L3170" s="139" t="s">
        <v>5929</v>
      </c>
      <c r="M3170" s="139">
        <v>17</v>
      </c>
      <c r="N3170" s="139" t="s">
        <v>1054</v>
      </c>
    </row>
    <row r="3171" spans="1:14" ht="15.75" customHeight="1">
      <c r="A3171" s="139">
        <v>2018</v>
      </c>
      <c r="B3171" s="100" t="s">
        <v>188</v>
      </c>
      <c r="C3171" s="139" t="s">
        <v>5930</v>
      </c>
      <c r="D3171" s="139">
        <v>1005968</v>
      </c>
      <c r="E3171" s="139" t="s">
        <v>5931</v>
      </c>
      <c r="F3171" s="139">
        <v>45.461297000000002</v>
      </c>
      <c r="G3171" s="139">
        <v>-122.612303</v>
      </c>
      <c r="H3171" s="139" t="s">
        <v>5807</v>
      </c>
      <c r="I3171" s="139" t="s">
        <v>5932</v>
      </c>
      <c r="J3171" s="139" t="s">
        <v>100</v>
      </c>
      <c r="K3171" s="139">
        <v>97206</v>
      </c>
      <c r="L3171" s="139" t="s">
        <v>2344</v>
      </c>
      <c r="M3171" s="139">
        <v>13</v>
      </c>
      <c r="N3171" s="139" t="s">
        <v>1054</v>
      </c>
    </row>
    <row r="3172" spans="1:14" ht="15.75" customHeight="1">
      <c r="A3172" s="139">
        <v>2018</v>
      </c>
      <c r="B3172" s="100" t="s">
        <v>188</v>
      </c>
      <c r="C3172" s="139" t="s">
        <v>5933</v>
      </c>
      <c r="D3172" s="139">
        <v>1006246</v>
      </c>
      <c r="E3172" s="139" t="s">
        <v>5934</v>
      </c>
      <c r="F3172" s="139">
        <v>40.264429999999997</v>
      </c>
      <c r="G3172" s="139">
        <v>-76.673929999999999</v>
      </c>
      <c r="H3172" s="139" t="s">
        <v>5935</v>
      </c>
      <c r="I3172" s="139" t="s">
        <v>5936</v>
      </c>
      <c r="J3172" s="139" t="s">
        <v>103</v>
      </c>
      <c r="K3172" s="139">
        <v>17033</v>
      </c>
      <c r="L3172" s="139" t="s">
        <v>5937</v>
      </c>
      <c r="M3172" s="139">
        <v>18</v>
      </c>
      <c r="N3172" s="139" t="s">
        <v>1054</v>
      </c>
    </row>
    <row r="3173" spans="1:14" ht="15.75" customHeight="1">
      <c r="A3173" s="139">
        <v>2018</v>
      </c>
      <c r="B3173" s="100" t="s">
        <v>188</v>
      </c>
      <c r="C3173" s="139" t="s">
        <v>5938</v>
      </c>
      <c r="D3173" s="139">
        <v>1002737</v>
      </c>
      <c r="E3173" s="139" t="s">
        <v>5939</v>
      </c>
      <c r="F3173" s="139">
        <v>36.141889999999997</v>
      </c>
      <c r="G3173" s="139">
        <v>-77.219390000000004</v>
      </c>
      <c r="H3173" s="139" t="s">
        <v>2497</v>
      </c>
      <c r="I3173" s="139" t="s">
        <v>5940</v>
      </c>
      <c r="J3173" s="139" t="s">
        <v>89</v>
      </c>
      <c r="K3173" s="139">
        <v>27849</v>
      </c>
      <c r="L3173" s="139" t="s">
        <v>5941</v>
      </c>
      <c r="M3173" s="139">
        <v>5</v>
      </c>
      <c r="N3173" s="139" t="s">
        <v>1127</v>
      </c>
    </row>
    <row r="3174" spans="1:14" ht="15.75" customHeight="1">
      <c r="A3174" s="139">
        <v>2018</v>
      </c>
      <c r="B3174" s="100" t="s">
        <v>188</v>
      </c>
      <c r="C3174" s="139" t="s">
        <v>5942</v>
      </c>
      <c r="D3174" s="139">
        <v>1002710</v>
      </c>
      <c r="E3174" s="139" t="s">
        <v>5943</v>
      </c>
      <c r="F3174" s="139">
        <v>37.736111000000001</v>
      </c>
      <c r="G3174" s="139">
        <v>-75.656110999999996</v>
      </c>
      <c r="H3174" s="139" t="s">
        <v>5944</v>
      </c>
      <c r="I3174" s="139" t="s">
        <v>5945</v>
      </c>
      <c r="J3174" s="139" t="s">
        <v>123</v>
      </c>
      <c r="K3174" s="139">
        <v>23301</v>
      </c>
      <c r="L3174" s="139" t="s">
        <v>5941</v>
      </c>
      <c r="M3174" s="139">
        <v>32</v>
      </c>
      <c r="N3174" s="139" t="s">
        <v>1127</v>
      </c>
    </row>
    <row r="3175" spans="1:14" ht="15.75" customHeight="1">
      <c r="A3175" s="139">
        <v>2018</v>
      </c>
      <c r="B3175" s="100" t="s">
        <v>188</v>
      </c>
      <c r="C3175" s="139" t="s">
        <v>5946</v>
      </c>
      <c r="D3175" s="139">
        <v>1002713</v>
      </c>
      <c r="E3175" s="139" t="s">
        <v>5947</v>
      </c>
      <c r="F3175" s="139">
        <v>36.80538</v>
      </c>
      <c r="G3175" s="139">
        <v>-76.282489999999996</v>
      </c>
      <c r="H3175" s="139" t="s">
        <v>5948</v>
      </c>
      <c r="I3175" s="139" t="s">
        <v>5949</v>
      </c>
      <c r="J3175" s="139" t="s">
        <v>123</v>
      </c>
      <c r="K3175" s="139">
        <v>23324</v>
      </c>
      <c r="L3175" s="139" t="s">
        <v>5941</v>
      </c>
      <c r="M3175" s="139">
        <v>19</v>
      </c>
      <c r="N3175" s="139" t="s">
        <v>1054</v>
      </c>
    </row>
    <row r="3176" spans="1:14" ht="15.75" customHeight="1">
      <c r="A3176" s="139">
        <v>2018</v>
      </c>
      <c r="B3176" s="100" t="s">
        <v>188</v>
      </c>
      <c r="C3176" s="139" t="s">
        <v>5950</v>
      </c>
      <c r="D3176" s="139">
        <v>1003670</v>
      </c>
      <c r="E3176" s="139" t="s">
        <v>5951</v>
      </c>
      <c r="F3176" s="139">
        <v>64.733253000000005</v>
      </c>
      <c r="G3176" s="139">
        <v>-147.344964</v>
      </c>
      <c r="H3176" s="139" t="s">
        <v>5952</v>
      </c>
      <c r="I3176" s="139" t="s">
        <v>3155</v>
      </c>
      <c r="J3176" s="139" t="s">
        <v>6</v>
      </c>
      <c r="K3176" s="139">
        <v>99705</v>
      </c>
      <c r="L3176" s="139" t="s">
        <v>5953</v>
      </c>
      <c r="M3176" s="139">
        <v>67</v>
      </c>
      <c r="N3176" s="139" t="s">
        <v>1306</v>
      </c>
    </row>
    <row r="3177" spans="1:14" ht="15.75" customHeight="1">
      <c r="A3177" s="139">
        <v>2018</v>
      </c>
      <c r="B3177" s="100" t="s">
        <v>188</v>
      </c>
      <c r="C3177" s="139" t="s">
        <v>5954</v>
      </c>
      <c r="D3177" s="139">
        <v>1005997</v>
      </c>
      <c r="E3177" s="139" t="s">
        <v>5955</v>
      </c>
      <c r="F3177" s="139">
        <v>61.083809000000002</v>
      </c>
      <c r="G3177" s="139">
        <v>-146.25084200000001</v>
      </c>
      <c r="H3177" s="139" t="s">
        <v>1313</v>
      </c>
      <c r="I3177" s="139" t="s">
        <v>5956</v>
      </c>
      <c r="J3177" s="139" t="s">
        <v>6</v>
      </c>
      <c r="K3177" s="139">
        <v>99686</v>
      </c>
      <c r="L3177" s="139" t="s">
        <v>5953</v>
      </c>
      <c r="M3177" s="139">
        <v>163</v>
      </c>
      <c r="N3177" s="139" t="s">
        <v>1745</v>
      </c>
    </row>
    <row r="3178" spans="1:14" ht="15.75" customHeight="1">
      <c r="A3178" s="139">
        <v>2018</v>
      </c>
      <c r="B3178" s="100" t="s">
        <v>188</v>
      </c>
      <c r="C3178" s="139" t="s">
        <v>5957</v>
      </c>
      <c r="D3178" s="139">
        <v>1002197</v>
      </c>
      <c r="E3178" s="139" t="s">
        <v>5958</v>
      </c>
      <c r="F3178" s="139">
        <v>31.76333</v>
      </c>
      <c r="G3178" s="139">
        <v>-106.38015</v>
      </c>
      <c r="H3178" s="139" t="s">
        <v>1742</v>
      </c>
      <c r="I3178" s="139" t="s">
        <v>1743</v>
      </c>
      <c r="J3178" s="139" t="s">
        <v>115</v>
      </c>
      <c r="K3178" s="139">
        <v>79915</v>
      </c>
      <c r="L3178" s="139" t="s">
        <v>5959</v>
      </c>
      <c r="M3178" s="139">
        <v>33</v>
      </c>
      <c r="N3178" s="139" t="s">
        <v>1054</v>
      </c>
    </row>
    <row r="3179" spans="1:14" ht="15.75" customHeight="1">
      <c r="A3179" s="139">
        <v>2018</v>
      </c>
      <c r="B3179" s="100" t="s">
        <v>188</v>
      </c>
      <c r="C3179" s="139" t="s">
        <v>5960</v>
      </c>
      <c r="D3179" s="139">
        <v>1006268</v>
      </c>
      <c r="E3179" s="139" t="s">
        <v>5961</v>
      </c>
      <c r="F3179" s="139">
        <v>37.340400000000002</v>
      </c>
      <c r="G3179" s="139">
        <v>-77.277379999999994</v>
      </c>
      <c r="H3179" s="139" t="s">
        <v>1187</v>
      </c>
      <c r="I3179" s="139" t="s">
        <v>1188</v>
      </c>
      <c r="J3179" s="139" t="s">
        <v>123</v>
      </c>
      <c r="K3179" s="139">
        <v>23836</v>
      </c>
      <c r="L3179" s="139" t="s">
        <v>5962</v>
      </c>
      <c r="M3179" s="139">
        <v>28</v>
      </c>
      <c r="N3179" s="139" t="s">
        <v>1054</v>
      </c>
    </row>
    <row r="3180" spans="1:14" ht="15.75" customHeight="1">
      <c r="A3180" s="139">
        <v>2018</v>
      </c>
      <c r="B3180" s="100" t="s">
        <v>188</v>
      </c>
      <c r="C3180" s="139" t="s">
        <v>5963</v>
      </c>
      <c r="D3180" s="139">
        <v>1007506</v>
      </c>
      <c r="E3180" s="139" t="s">
        <v>5964</v>
      </c>
      <c r="F3180" s="139">
        <v>45.776389000000002</v>
      </c>
      <c r="G3180" s="139">
        <v>-108.484444</v>
      </c>
      <c r="H3180" s="139" t="s">
        <v>5965</v>
      </c>
      <c r="I3180" s="139" t="s">
        <v>2455</v>
      </c>
      <c r="J3180" s="139" t="s">
        <v>70</v>
      </c>
      <c r="K3180" s="139">
        <v>59101</v>
      </c>
      <c r="L3180" s="139" t="s">
        <v>1997</v>
      </c>
      <c r="M3180" s="139">
        <v>1672</v>
      </c>
      <c r="N3180" s="139" t="s">
        <v>1745</v>
      </c>
    </row>
    <row r="3181" spans="1:14" ht="15.75" customHeight="1">
      <c r="A3181" s="139">
        <v>2018</v>
      </c>
      <c r="B3181" s="100" t="s">
        <v>188</v>
      </c>
      <c r="C3181" s="139" t="s">
        <v>5966</v>
      </c>
      <c r="D3181" s="139">
        <v>1001824</v>
      </c>
      <c r="E3181" s="139" t="s">
        <v>5967</v>
      </c>
      <c r="F3181" s="139">
        <v>29.68</v>
      </c>
      <c r="G3181" s="139">
        <v>-89.980833000000004</v>
      </c>
      <c r="H3181" s="139" t="s">
        <v>5968</v>
      </c>
      <c r="I3181" s="139" t="s">
        <v>5969</v>
      </c>
      <c r="J3181" s="139" t="s">
        <v>50</v>
      </c>
      <c r="K3181" s="139">
        <v>70037</v>
      </c>
      <c r="L3181" s="139" t="s">
        <v>1997</v>
      </c>
      <c r="M3181" s="139">
        <v>7478</v>
      </c>
      <c r="N3181" s="139" t="s">
        <v>1306</v>
      </c>
    </row>
    <row r="3182" spans="1:14" ht="15.75" customHeight="1">
      <c r="A3182" s="139">
        <v>2018</v>
      </c>
      <c r="B3182" s="100" t="s">
        <v>188</v>
      </c>
      <c r="C3182" s="139" t="s">
        <v>5970</v>
      </c>
      <c r="D3182" s="139">
        <v>1006012</v>
      </c>
      <c r="E3182" s="139" t="s">
        <v>5971</v>
      </c>
      <c r="F3182" s="139">
        <v>30.242155</v>
      </c>
      <c r="G3182" s="139">
        <v>-93.274386000000007</v>
      </c>
      <c r="H3182" s="139" t="s">
        <v>5972</v>
      </c>
      <c r="I3182" s="139" t="s">
        <v>2190</v>
      </c>
      <c r="J3182" s="139" t="s">
        <v>50</v>
      </c>
      <c r="K3182" s="139">
        <v>70669</v>
      </c>
      <c r="L3182" s="139" t="s">
        <v>1997</v>
      </c>
      <c r="M3182" s="139">
        <v>5314</v>
      </c>
      <c r="N3182" s="139" t="s">
        <v>1306</v>
      </c>
    </row>
    <row r="3183" spans="1:14" ht="15.75" customHeight="1">
      <c r="A3183" s="139">
        <v>2018</v>
      </c>
      <c r="B3183" s="100" t="s">
        <v>188</v>
      </c>
      <c r="C3183" s="139" t="s">
        <v>5973</v>
      </c>
      <c r="D3183" s="139">
        <v>1008018</v>
      </c>
      <c r="E3183" s="139" t="s">
        <v>5974</v>
      </c>
      <c r="F3183" s="139">
        <v>48.830142000000002</v>
      </c>
      <c r="G3183" s="139">
        <v>-122.692114</v>
      </c>
      <c r="H3183" s="139" t="s">
        <v>1266</v>
      </c>
      <c r="I3183" s="139" t="s">
        <v>1267</v>
      </c>
      <c r="J3183" s="139" t="s">
        <v>126</v>
      </c>
      <c r="K3183" s="139">
        <v>98248</v>
      </c>
      <c r="L3183" s="139" t="s">
        <v>1997</v>
      </c>
      <c r="M3183" s="139">
        <v>2019</v>
      </c>
      <c r="N3183" s="139" t="s">
        <v>1306</v>
      </c>
    </row>
    <row r="3184" spans="1:14" ht="15.75" customHeight="1">
      <c r="A3184" s="139">
        <v>2018</v>
      </c>
      <c r="B3184" s="100" t="s">
        <v>188</v>
      </c>
      <c r="C3184" s="139" t="s">
        <v>5975</v>
      </c>
      <c r="D3184" s="139">
        <v>1006099</v>
      </c>
      <c r="E3184" s="139" t="s">
        <v>5976</v>
      </c>
      <c r="F3184" s="139">
        <v>35.038888999999998</v>
      </c>
      <c r="G3184" s="139">
        <v>-120.58972199999999</v>
      </c>
      <c r="H3184" s="139" t="s">
        <v>5977</v>
      </c>
      <c r="I3184" s="139" t="s">
        <v>5978</v>
      </c>
      <c r="J3184" s="139" t="s">
        <v>15</v>
      </c>
      <c r="K3184" s="139">
        <v>93420</v>
      </c>
      <c r="L3184" s="139" t="s">
        <v>1997</v>
      </c>
      <c r="M3184" s="139">
        <v>455</v>
      </c>
      <c r="N3184" s="139" t="s">
        <v>1306</v>
      </c>
    </row>
    <row r="3185" spans="1:14" ht="15.75" customHeight="1">
      <c r="A3185" s="139">
        <v>2018</v>
      </c>
      <c r="B3185" s="100" t="s">
        <v>188</v>
      </c>
      <c r="C3185" s="139" t="s">
        <v>5979</v>
      </c>
      <c r="D3185" s="139">
        <v>1006356</v>
      </c>
      <c r="E3185" s="139" t="s">
        <v>5980</v>
      </c>
      <c r="F3185" s="139">
        <v>33.148400000000002</v>
      </c>
      <c r="G3185" s="139">
        <v>-94.983009999999993</v>
      </c>
      <c r="H3185" s="139" t="s">
        <v>2383</v>
      </c>
      <c r="I3185" s="139" t="s">
        <v>5981</v>
      </c>
      <c r="J3185" s="139" t="s">
        <v>115</v>
      </c>
      <c r="K3185" s="139">
        <v>75455</v>
      </c>
      <c r="L3185" s="139" t="s">
        <v>4580</v>
      </c>
      <c r="M3185" s="139">
        <v>38</v>
      </c>
      <c r="N3185" s="139" t="s">
        <v>1054</v>
      </c>
    </row>
    <row r="3186" spans="1:14" ht="15.75" customHeight="1">
      <c r="A3186" s="139">
        <v>2018</v>
      </c>
      <c r="B3186" s="100" t="s">
        <v>188</v>
      </c>
      <c r="C3186" s="139" t="s">
        <v>5982</v>
      </c>
      <c r="D3186" s="139">
        <v>1011277</v>
      </c>
      <c r="E3186" s="139" t="s">
        <v>5983</v>
      </c>
      <c r="F3186" s="139">
        <v>38.633617000000001</v>
      </c>
      <c r="G3186" s="139">
        <v>-78.784768999999997</v>
      </c>
      <c r="H3186" s="139" t="s">
        <v>5984</v>
      </c>
      <c r="I3186" s="139" t="s">
        <v>3967</v>
      </c>
      <c r="J3186" s="139" t="s">
        <v>123</v>
      </c>
      <c r="K3186" s="139">
        <v>22853</v>
      </c>
      <c r="L3186" s="139" t="s">
        <v>4580</v>
      </c>
      <c r="M3186" s="139">
        <v>15</v>
      </c>
      <c r="N3186" s="139" t="s">
        <v>1054</v>
      </c>
    </row>
    <row r="3187" spans="1:14" ht="15.75" customHeight="1">
      <c r="A3187" s="139">
        <v>2018</v>
      </c>
      <c r="B3187" s="100" t="s">
        <v>188</v>
      </c>
      <c r="C3187" s="139" t="s">
        <v>5985</v>
      </c>
      <c r="D3187" s="139">
        <v>1004072</v>
      </c>
      <c r="E3187" s="139" t="s">
        <v>5986</v>
      </c>
      <c r="F3187" s="139">
        <v>41.328904000000001</v>
      </c>
      <c r="G3187" s="139">
        <v>-88.878568000000001</v>
      </c>
      <c r="H3187" s="139" t="s">
        <v>5987</v>
      </c>
      <c r="I3187" s="139" t="s">
        <v>5804</v>
      </c>
      <c r="J3187" s="139" t="s">
        <v>36</v>
      </c>
      <c r="K3187" s="139">
        <v>61350</v>
      </c>
      <c r="L3187" s="139" t="s">
        <v>5988</v>
      </c>
      <c r="M3187" s="139">
        <v>41</v>
      </c>
      <c r="N3187" s="139" t="s">
        <v>1050</v>
      </c>
    </row>
    <row r="3188" spans="1:14" ht="15.75" customHeight="1">
      <c r="A3188" s="139">
        <v>2018</v>
      </c>
      <c r="B3188" s="100" t="s">
        <v>188</v>
      </c>
      <c r="C3188" s="139" t="s">
        <v>5989</v>
      </c>
      <c r="D3188" s="139">
        <v>1003849</v>
      </c>
      <c r="E3188" s="139" t="s">
        <v>5990</v>
      </c>
      <c r="F3188" s="139">
        <v>34.748702000000002</v>
      </c>
      <c r="G3188" s="139">
        <v>-79.405889000000002</v>
      </c>
      <c r="H3188" s="139" t="s">
        <v>5991</v>
      </c>
      <c r="I3188" s="139" t="s">
        <v>5992</v>
      </c>
      <c r="J3188" s="139" t="s">
        <v>89</v>
      </c>
      <c r="K3188" s="139">
        <v>28352</v>
      </c>
      <c r="L3188" s="139" t="s">
        <v>5988</v>
      </c>
      <c r="M3188" s="139">
        <v>110</v>
      </c>
      <c r="N3188" s="139" t="s">
        <v>1050</v>
      </c>
    </row>
    <row r="3189" spans="1:14" ht="15.75" customHeight="1">
      <c r="A3189" s="139">
        <v>2018</v>
      </c>
      <c r="B3189" s="100" t="s">
        <v>188</v>
      </c>
      <c r="C3189" s="139" t="s">
        <v>5996</v>
      </c>
      <c r="D3189" s="139">
        <v>1005322</v>
      </c>
      <c r="E3189" s="139" t="s">
        <v>5997</v>
      </c>
      <c r="F3189" s="139">
        <v>42.457777999999998</v>
      </c>
      <c r="G3189" s="139">
        <v>-93.055833000000007</v>
      </c>
      <c r="H3189" s="139" t="s">
        <v>5998</v>
      </c>
      <c r="I3189" s="139" t="s">
        <v>5999</v>
      </c>
      <c r="J3189" s="139" t="s">
        <v>42</v>
      </c>
      <c r="K3189" s="139">
        <v>50672</v>
      </c>
      <c r="L3189" s="139" t="s">
        <v>6000</v>
      </c>
      <c r="M3189" s="139">
        <v>64</v>
      </c>
      <c r="N3189" s="139" t="s">
        <v>1054</v>
      </c>
    </row>
    <row r="3190" spans="1:14" ht="15.75" customHeight="1">
      <c r="A3190" s="139">
        <v>2018</v>
      </c>
      <c r="B3190" s="100" t="s">
        <v>188</v>
      </c>
      <c r="C3190" s="139" t="s">
        <v>6001</v>
      </c>
      <c r="D3190" s="139">
        <v>1004288</v>
      </c>
      <c r="E3190" s="139" t="s">
        <v>6002</v>
      </c>
      <c r="F3190" s="139">
        <v>40.965933</v>
      </c>
      <c r="G3190" s="139">
        <v>-94.795060000000007</v>
      </c>
      <c r="H3190" s="139" t="s">
        <v>6003</v>
      </c>
      <c r="I3190" s="139" t="s">
        <v>3135</v>
      </c>
      <c r="J3190" s="139" t="s">
        <v>42</v>
      </c>
      <c r="K3190" s="139">
        <v>50841</v>
      </c>
      <c r="L3190" s="139" t="s">
        <v>5850</v>
      </c>
      <c r="M3190" s="139">
        <v>69</v>
      </c>
      <c r="N3190" s="139" t="s">
        <v>1054</v>
      </c>
    </row>
    <row r="3191" spans="1:14" ht="15.75" customHeight="1">
      <c r="A3191" s="139">
        <v>2018</v>
      </c>
      <c r="B3191" s="100" t="s">
        <v>188</v>
      </c>
      <c r="C3191" s="139" t="s">
        <v>6004</v>
      </c>
      <c r="D3191" s="139">
        <v>1002597</v>
      </c>
      <c r="E3191" s="139" t="s">
        <v>6005</v>
      </c>
      <c r="F3191" s="139">
        <v>34.449154</v>
      </c>
      <c r="G3191" s="139">
        <v>-118.613438</v>
      </c>
      <c r="H3191" s="139" t="s">
        <v>6006</v>
      </c>
      <c r="I3191" s="139" t="s">
        <v>2614</v>
      </c>
      <c r="J3191" s="139" t="s">
        <v>15</v>
      </c>
      <c r="K3191" s="139">
        <v>91350</v>
      </c>
      <c r="L3191" s="139" t="s">
        <v>6007</v>
      </c>
      <c r="M3191" s="139">
        <v>44</v>
      </c>
      <c r="N3191" s="139" t="s">
        <v>1054</v>
      </c>
    </row>
    <row r="3192" spans="1:14" ht="15.75" customHeight="1">
      <c r="A3192" s="139">
        <v>2018</v>
      </c>
      <c r="B3192" s="100" t="s">
        <v>188</v>
      </c>
      <c r="C3192" s="139" t="s">
        <v>6008</v>
      </c>
      <c r="D3192" s="139">
        <v>1004660</v>
      </c>
      <c r="E3192" s="139" t="s">
        <v>6009</v>
      </c>
      <c r="F3192" s="139">
        <v>38.698920000000001</v>
      </c>
      <c r="G3192" s="139">
        <v>-93.260530000000003</v>
      </c>
      <c r="H3192" s="139" t="s">
        <v>6010</v>
      </c>
      <c r="I3192" s="139" t="s">
        <v>6011</v>
      </c>
      <c r="J3192" s="139" t="s">
        <v>68</v>
      </c>
      <c r="K3192" s="139">
        <v>65301</v>
      </c>
      <c r="L3192" s="139" t="s">
        <v>5755</v>
      </c>
      <c r="M3192" s="139">
        <v>18</v>
      </c>
      <c r="N3192" s="139" t="s">
        <v>1050</v>
      </c>
    </row>
    <row r="3193" spans="1:14" ht="15.75" customHeight="1">
      <c r="A3193" s="139">
        <v>2018</v>
      </c>
      <c r="B3193" s="100" t="s">
        <v>188</v>
      </c>
      <c r="C3193" s="139" t="s">
        <v>6012</v>
      </c>
      <c r="D3193" s="139">
        <v>1000025</v>
      </c>
      <c r="E3193" s="139" t="s">
        <v>6013</v>
      </c>
      <c r="F3193" s="139">
        <v>30.475802999999999</v>
      </c>
      <c r="G3193" s="139">
        <v>-91.208106999999998</v>
      </c>
      <c r="H3193" s="139" t="s">
        <v>6014</v>
      </c>
      <c r="I3193" s="139" t="s">
        <v>1785</v>
      </c>
      <c r="J3193" s="139" t="s">
        <v>50</v>
      </c>
      <c r="K3193" s="139">
        <v>70767</v>
      </c>
      <c r="L3193" s="139" t="s">
        <v>6015</v>
      </c>
      <c r="M3193" s="139">
        <v>2896</v>
      </c>
      <c r="N3193" s="139" t="s">
        <v>1306</v>
      </c>
    </row>
    <row r="3194" spans="1:14" ht="15.75" customHeight="1">
      <c r="A3194" s="139">
        <v>2018</v>
      </c>
      <c r="B3194" s="100" t="s">
        <v>188</v>
      </c>
      <c r="C3194" s="139" t="s">
        <v>6016</v>
      </c>
      <c r="D3194" s="139">
        <v>1007819</v>
      </c>
      <c r="E3194" s="139" t="s">
        <v>6017</v>
      </c>
      <c r="F3194" s="139">
        <v>34.180593999999999</v>
      </c>
      <c r="G3194" s="139">
        <v>-101.627387</v>
      </c>
      <c r="H3194" s="139" t="s">
        <v>4204</v>
      </c>
      <c r="I3194" s="139" t="s">
        <v>6018</v>
      </c>
      <c r="J3194" s="139" t="s">
        <v>115</v>
      </c>
      <c r="K3194" s="139">
        <v>79072</v>
      </c>
      <c r="L3194" s="139" t="s">
        <v>6019</v>
      </c>
      <c r="M3194" s="139">
        <v>64</v>
      </c>
      <c r="N3194" s="139" t="s">
        <v>1054</v>
      </c>
    </row>
    <row r="3195" spans="1:14" ht="15.75" customHeight="1">
      <c r="A3195" s="139">
        <v>2018</v>
      </c>
      <c r="B3195" s="100" t="s">
        <v>188</v>
      </c>
      <c r="C3195" s="139" t="s">
        <v>6020</v>
      </c>
      <c r="D3195" s="139">
        <v>1003498</v>
      </c>
      <c r="E3195" s="139" t="s">
        <v>6021</v>
      </c>
      <c r="F3195" s="139">
        <v>42.328899999999997</v>
      </c>
      <c r="G3195" s="139">
        <v>-93.662599999999998</v>
      </c>
      <c r="H3195" s="139" t="s">
        <v>6022</v>
      </c>
      <c r="I3195" s="139" t="s">
        <v>1176</v>
      </c>
      <c r="J3195" s="139" t="s">
        <v>42</v>
      </c>
      <c r="K3195" s="139">
        <v>50130</v>
      </c>
      <c r="L3195" s="139" t="s">
        <v>5850</v>
      </c>
      <c r="M3195" s="139">
        <v>58</v>
      </c>
      <c r="N3195" s="139" t="s">
        <v>1054</v>
      </c>
    </row>
    <row r="3196" spans="1:14" ht="15.75" customHeight="1">
      <c r="A3196" s="139">
        <v>2018</v>
      </c>
      <c r="B3196" s="100" t="s">
        <v>188</v>
      </c>
      <c r="C3196" s="139" t="s">
        <v>6020</v>
      </c>
      <c r="D3196" s="139">
        <v>1006912</v>
      </c>
      <c r="E3196" s="139" t="s">
        <v>6023</v>
      </c>
      <c r="F3196" s="139">
        <v>41.175620000000002</v>
      </c>
      <c r="G3196" s="139">
        <v>-83.380600000000001</v>
      </c>
      <c r="H3196" s="139" t="s">
        <v>6024</v>
      </c>
      <c r="I3196" s="139" t="s">
        <v>6025</v>
      </c>
      <c r="J3196" s="139" t="s">
        <v>95</v>
      </c>
      <c r="K3196" s="139">
        <v>44830</v>
      </c>
      <c r="L3196" s="139" t="s">
        <v>5850</v>
      </c>
      <c r="M3196" s="139">
        <v>63</v>
      </c>
      <c r="N3196" s="139" t="s">
        <v>1133</v>
      </c>
    </row>
    <row r="3197" spans="1:14" ht="15.75" customHeight="1">
      <c r="A3197" s="139">
        <v>2018</v>
      </c>
      <c r="B3197" s="100" t="s">
        <v>188</v>
      </c>
      <c r="C3197" s="139" t="s">
        <v>6026</v>
      </c>
      <c r="D3197" s="139">
        <v>1005727</v>
      </c>
      <c r="E3197" s="139" t="s">
        <v>6027</v>
      </c>
      <c r="F3197" s="139">
        <v>42.324722000000001</v>
      </c>
      <c r="G3197" s="139">
        <v>-94.289721999999998</v>
      </c>
      <c r="H3197" s="139" t="s">
        <v>6028</v>
      </c>
      <c r="I3197" s="139" t="s">
        <v>2678</v>
      </c>
      <c r="J3197" s="139" t="s">
        <v>42</v>
      </c>
      <c r="K3197" s="139">
        <v>50543</v>
      </c>
      <c r="L3197" s="139" t="s">
        <v>5850</v>
      </c>
      <c r="M3197" s="139">
        <v>61</v>
      </c>
      <c r="N3197" s="139" t="s">
        <v>1054</v>
      </c>
    </row>
    <row r="3198" spans="1:14" ht="15.75" customHeight="1">
      <c r="A3198" s="139">
        <v>2018</v>
      </c>
      <c r="B3198" s="100" t="s">
        <v>188</v>
      </c>
      <c r="C3198" s="139" t="s">
        <v>6029</v>
      </c>
      <c r="D3198" s="139">
        <v>1006114</v>
      </c>
      <c r="E3198" s="139" t="s">
        <v>6030</v>
      </c>
      <c r="F3198" s="139">
        <v>40.29824</v>
      </c>
      <c r="G3198" s="139">
        <v>-85.652829999999994</v>
      </c>
      <c r="H3198" s="139" t="s">
        <v>6031</v>
      </c>
      <c r="I3198" s="139" t="s">
        <v>1214</v>
      </c>
      <c r="J3198" s="139" t="s">
        <v>39</v>
      </c>
      <c r="K3198" s="139">
        <v>46001</v>
      </c>
      <c r="L3198" s="139" t="s">
        <v>5850</v>
      </c>
      <c r="M3198" s="139">
        <v>64</v>
      </c>
      <c r="N3198" s="139" t="s">
        <v>1054</v>
      </c>
    </row>
    <row r="3199" spans="1:14" ht="15.75" customHeight="1">
      <c r="A3199" s="139">
        <v>2018</v>
      </c>
      <c r="B3199" s="100" t="s">
        <v>188</v>
      </c>
      <c r="C3199" s="139" t="s">
        <v>6032</v>
      </c>
      <c r="D3199" s="139">
        <v>1000857</v>
      </c>
      <c r="E3199" s="139" t="s">
        <v>6033</v>
      </c>
      <c r="F3199" s="139">
        <v>43.576023999999997</v>
      </c>
      <c r="G3199" s="139">
        <v>-93.301822999999999</v>
      </c>
      <c r="H3199" s="139" t="s">
        <v>6034</v>
      </c>
      <c r="I3199" s="139" t="s">
        <v>6035</v>
      </c>
      <c r="J3199" s="139" t="s">
        <v>62</v>
      </c>
      <c r="K3199" s="139">
        <v>56007</v>
      </c>
      <c r="L3199" s="139" t="s">
        <v>5850</v>
      </c>
      <c r="M3199" s="139">
        <v>36</v>
      </c>
      <c r="N3199" s="139" t="s">
        <v>1133</v>
      </c>
    </row>
    <row r="3200" spans="1:14" ht="15.75" customHeight="1">
      <c r="A3200" s="139">
        <v>2018</v>
      </c>
      <c r="B3200" s="100" t="s">
        <v>188</v>
      </c>
      <c r="C3200" s="139" t="s">
        <v>6036</v>
      </c>
      <c r="D3200" s="139">
        <v>1004984</v>
      </c>
      <c r="E3200" s="139" t="s">
        <v>6037</v>
      </c>
      <c r="F3200" s="139">
        <v>39.249899999999997</v>
      </c>
      <c r="G3200" s="139">
        <v>-91.640500000000003</v>
      </c>
      <c r="H3200" s="139" t="s">
        <v>6038</v>
      </c>
      <c r="I3200" s="139" t="s">
        <v>6039</v>
      </c>
      <c r="J3200" s="139" t="s">
        <v>68</v>
      </c>
      <c r="K3200" s="139">
        <v>63352</v>
      </c>
      <c r="L3200" s="139" t="s">
        <v>5850</v>
      </c>
      <c r="M3200" s="139">
        <v>32</v>
      </c>
      <c r="N3200" s="139" t="s">
        <v>1133</v>
      </c>
    </row>
    <row r="3201" spans="1:14" ht="15.75" customHeight="1">
      <c r="A3201" s="139">
        <v>2018</v>
      </c>
      <c r="B3201" s="100" t="s">
        <v>188</v>
      </c>
      <c r="C3201" s="139" t="s">
        <v>6040</v>
      </c>
      <c r="D3201" s="139">
        <v>1007730</v>
      </c>
      <c r="E3201" s="139" t="s">
        <v>6041</v>
      </c>
      <c r="F3201" s="139">
        <v>41.119593999999999</v>
      </c>
      <c r="G3201" s="139">
        <v>-83.971018000000001</v>
      </c>
      <c r="H3201" s="139" t="s">
        <v>6042</v>
      </c>
      <c r="I3201" s="139" t="s">
        <v>3677</v>
      </c>
      <c r="J3201" s="139" t="s">
        <v>95</v>
      </c>
      <c r="K3201" s="139">
        <v>45856</v>
      </c>
      <c r="L3201" s="139" t="s">
        <v>5850</v>
      </c>
      <c r="M3201" s="139">
        <v>68</v>
      </c>
      <c r="N3201" s="139" t="s">
        <v>1054</v>
      </c>
    </row>
    <row r="3202" spans="1:14" ht="15.75" customHeight="1">
      <c r="A3202" s="139">
        <v>2018</v>
      </c>
      <c r="B3202" s="100" t="s">
        <v>188</v>
      </c>
      <c r="C3202" s="139" t="s">
        <v>6043</v>
      </c>
      <c r="D3202" s="139">
        <v>1004584</v>
      </c>
      <c r="E3202" s="139" t="s">
        <v>6044</v>
      </c>
      <c r="F3202" s="139">
        <v>43.472883000000003</v>
      </c>
      <c r="G3202" s="139">
        <v>-83.410497000000007</v>
      </c>
      <c r="H3202" s="139" t="s">
        <v>6045</v>
      </c>
      <c r="I3202" s="139" t="s">
        <v>6046</v>
      </c>
      <c r="J3202" s="139" t="s">
        <v>61</v>
      </c>
      <c r="K3202" s="139">
        <v>48723</v>
      </c>
      <c r="L3202" s="139" t="s">
        <v>5850</v>
      </c>
      <c r="M3202" s="139">
        <v>51</v>
      </c>
      <c r="N3202" s="139" t="s">
        <v>1054</v>
      </c>
    </row>
    <row r="3203" spans="1:14" ht="15.75" customHeight="1">
      <c r="A3203" s="139">
        <v>2018</v>
      </c>
      <c r="B3203" s="100" t="s">
        <v>188</v>
      </c>
      <c r="C3203" s="139" t="s">
        <v>6047</v>
      </c>
      <c r="D3203" s="139">
        <v>1006007</v>
      </c>
      <c r="E3203" s="139" t="s">
        <v>6048</v>
      </c>
      <c r="F3203" s="139">
        <v>43.2575</v>
      </c>
      <c r="G3203" s="139">
        <v>-93.388333000000003</v>
      </c>
      <c r="H3203" s="139" t="s">
        <v>6049</v>
      </c>
      <c r="I3203" s="139" t="s">
        <v>6050</v>
      </c>
      <c r="J3203" s="139" t="s">
        <v>42</v>
      </c>
      <c r="K3203" s="139">
        <v>50444</v>
      </c>
      <c r="L3203" s="139" t="s">
        <v>5285</v>
      </c>
      <c r="M3203" s="139">
        <v>56</v>
      </c>
      <c r="N3203" s="139" t="s">
        <v>1054</v>
      </c>
    </row>
    <row r="3204" spans="1:14" ht="15.75" customHeight="1">
      <c r="A3204" s="139">
        <v>2018</v>
      </c>
      <c r="B3204" s="100" t="s">
        <v>188</v>
      </c>
      <c r="C3204" s="139" t="s">
        <v>6051</v>
      </c>
      <c r="D3204" s="139">
        <v>1006030</v>
      </c>
      <c r="E3204" s="139" t="s">
        <v>6052</v>
      </c>
      <c r="F3204" s="139">
        <v>43.096842000000002</v>
      </c>
      <c r="G3204" s="139">
        <v>-96.477478000000005</v>
      </c>
      <c r="H3204" s="139" t="s">
        <v>6053</v>
      </c>
      <c r="I3204" s="139" t="s">
        <v>1483</v>
      </c>
      <c r="J3204" s="139" t="s">
        <v>110</v>
      </c>
      <c r="K3204" s="139">
        <v>57034</v>
      </c>
      <c r="L3204" s="139" t="s">
        <v>5850</v>
      </c>
      <c r="M3204" s="139">
        <v>57</v>
      </c>
      <c r="N3204" s="139" t="s">
        <v>1054</v>
      </c>
    </row>
    <row r="3205" spans="1:14" ht="15.75" customHeight="1">
      <c r="A3205" s="139">
        <v>2018</v>
      </c>
      <c r="B3205" s="100" t="s">
        <v>188</v>
      </c>
      <c r="C3205" s="139" t="s">
        <v>6054</v>
      </c>
      <c r="D3205" s="139">
        <v>1007525</v>
      </c>
      <c r="E3205" s="139" t="s">
        <v>6055</v>
      </c>
      <c r="F3205" s="139">
        <v>40.941947999999996</v>
      </c>
      <c r="G3205" s="139">
        <v>-85.807883000000004</v>
      </c>
      <c r="H3205" s="139" t="s">
        <v>6056</v>
      </c>
      <c r="I3205" s="139" t="s">
        <v>5906</v>
      </c>
      <c r="J3205" s="139" t="s">
        <v>39</v>
      </c>
      <c r="K3205" s="139">
        <v>46962</v>
      </c>
      <c r="L3205" s="139" t="s">
        <v>6057</v>
      </c>
      <c r="M3205" s="139">
        <v>70</v>
      </c>
      <c r="N3205" s="139" t="s">
        <v>1054</v>
      </c>
    </row>
    <row r="3206" spans="1:14" ht="15.75" customHeight="1">
      <c r="A3206" s="139">
        <v>2018</v>
      </c>
      <c r="B3206" s="100" t="s">
        <v>188</v>
      </c>
      <c r="C3206" s="139" t="s">
        <v>6058</v>
      </c>
      <c r="D3206" s="139">
        <v>1004230</v>
      </c>
      <c r="E3206" s="139" t="s">
        <v>6059</v>
      </c>
      <c r="F3206" s="139">
        <v>43.686100000000003</v>
      </c>
      <c r="G3206" s="139">
        <v>-92.091700000000003</v>
      </c>
      <c r="H3206" s="139" t="s">
        <v>6060</v>
      </c>
      <c r="I3206" s="139" t="s">
        <v>6061</v>
      </c>
      <c r="J3206" s="139" t="s">
        <v>62</v>
      </c>
      <c r="K3206" s="139">
        <v>55965</v>
      </c>
      <c r="L3206" s="139" t="s">
        <v>5850</v>
      </c>
      <c r="M3206" s="139">
        <v>41</v>
      </c>
      <c r="N3206" s="139" t="s">
        <v>1133</v>
      </c>
    </row>
    <row r="3207" spans="1:14" ht="15.75" customHeight="1">
      <c r="A3207" s="139">
        <v>2018</v>
      </c>
      <c r="B3207" s="100" t="s">
        <v>188</v>
      </c>
      <c r="C3207" s="139" t="s">
        <v>6062</v>
      </c>
      <c r="D3207" s="139">
        <v>1006672</v>
      </c>
      <c r="E3207" s="139" t="s">
        <v>6063</v>
      </c>
      <c r="F3207" s="139">
        <v>43.803420000000003</v>
      </c>
      <c r="G3207" s="139">
        <v>-98.104910000000004</v>
      </c>
      <c r="H3207" s="139" t="s">
        <v>3526</v>
      </c>
      <c r="I3207" s="139" t="s">
        <v>6064</v>
      </c>
      <c r="J3207" s="139" t="s">
        <v>110</v>
      </c>
      <c r="K3207" s="139">
        <v>57301</v>
      </c>
      <c r="L3207" s="139" t="s">
        <v>5850</v>
      </c>
      <c r="M3207" s="139">
        <v>62</v>
      </c>
      <c r="N3207" s="139" t="s">
        <v>1054</v>
      </c>
    </row>
    <row r="3208" spans="1:14" ht="15.75" customHeight="1">
      <c r="A3208" s="139">
        <v>2018</v>
      </c>
      <c r="B3208" s="100" t="s">
        <v>188</v>
      </c>
      <c r="C3208" s="139" t="s">
        <v>6065</v>
      </c>
      <c r="D3208" s="139">
        <v>1004526</v>
      </c>
      <c r="E3208" s="139" t="s">
        <v>6066</v>
      </c>
      <c r="F3208" s="139">
        <v>43.371009000000001</v>
      </c>
      <c r="G3208" s="139">
        <v>-96.961023999999995</v>
      </c>
      <c r="H3208" s="139" t="s">
        <v>6067</v>
      </c>
      <c r="I3208" s="139" t="s">
        <v>6068</v>
      </c>
      <c r="J3208" s="139" t="s">
        <v>110</v>
      </c>
      <c r="K3208" s="139">
        <v>57015</v>
      </c>
      <c r="L3208" s="139" t="s">
        <v>5850</v>
      </c>
      <c r="M3208" s="139">
        <v>1762</v>
      </c>
      <c r="N3208" s="139" t="s">
        <v>1054</v>
      </c>
    </row>
    <row r="3209" spans="1:14" ht="15.75" customHeight="1">
      <c r="A3209" s="139">
        <v>2018</v>
      </c>
      <c r="B3209" s="100" t="s">
        <v>188</v>
      </c>
      <c r="C3209" s="139" t="s">
        <v>6069</v>
      </c>
      <c r="D3209" s="139">
        <v>1005382</v>
      </c>
      <c r="E3209" s="139" t="s">
        <v>6070</v>
      </c>
      <c r="F3209" s="139">
        <v>39.546725000000002</v>
      </c>
      <c r="G3209" s="139">
        <v>-86.814389000000006</v>
      </c>
      <c r="H3209" s="139" t="s">
        <v>6071</v>
      </c>
      <c r="I3209" s="139" t="s">
        <v>3677</v>
      </c>
      <c r="J3209" s="139" t="s">
        <v>39</v>
      </c>
      <c r="K3209" s="139">
        <v>46120</v>
      </c>
      <c r="L3209" s="139" t="s">
        <v>5850</v>
      </c>
      <c r="M3209" s="139">
        <v>77</v>
      </c>
      <c r="N3209" s="139" t="s">
        <v>1054</v>
      </c>
    </row>
    <row r="3210" spans="1:14" ht="15.75" customHeight="1">
      <c r="A3210" s="139">
        <v>2018</v>
      </c>
      <c r="B3210" s="100" t="s">
        <v>188</v>
      </c>
      <c r="C3210" s="139" t="s">
        <v>6072</v>
      </c>
      <c r="D3210" s="139">
        <v>1011694</v>
      </c>
      <c r="E3210" s="139" t="s">
        <v>6073</v>
      </c>
      <c r="F3210" s="139">
        <v>43.090533999999998</v>
      </c>
      <c r="G3210" s="139">
        <v>-94.659116999999995</v>
      </c>
      <c r="H3210" s="139" t="s">
        <v>6074</v>
      </c>
      <c r="I3210" s="139" t="s">
        <v>1193</v>
      </c>
      <c r="J3210" s="139" t="s">
        <v>42</v>
      </c>
      <c r="K3210" s="139">
        <v>50536</v>
      </c>
      <c r="L3210" s="139" t="s">
        <v>5850</v>
      </c>
      <c r="M3210" s="139">
        <v>302</v>
      </c>
      <c r="N3210" s="139" t="s">
        <v>1054</v>
      </c>
    </row>
    <row r="3211" spans="1:14" ht="15.75" customHeight="1">
      <c r="A3211" s="139">
        <v>2018</v>
      </c>
      <c r="B3211" s="100" t="s">
        <v>188</v>
      </c>
      <c r="C3211" s="139" t="s">
        <v>6075</v>
      </c>
      <c r="D3211" s="139">
        <v>1004103</v>
      </c>
      <c r="E3211" s="139" t="s">
        <v>6076</v>
      </c>
      <c r="F3211" s="139">
        <v>43.146799999999999</v>
      </c>
      <c r="G3211" s="139">
        <v>-97.726399999999998</v>
      </c>
      <c r="H3211" s="139" t="s">
        <v>6077</v>
      </c>
      <c r="I3211" s="139" t="s">
        <v>6078</v>
      </c>
      <c r="J3211" s="139" t="s">
        <v>110</v>
      </c>
      <c r="K3211" s="139">
        <v>57059</v>
      </c>
      <c r="L3211" s="139" t="s">
        <v>5850</v>
      </c>
      <c r="M3211" s="139">
        <v>11</v>
      </c>
      <c r="N3211" s="139" t="s">
        <v>1133</v>
      </c>
    </row>
    <row r="3212" spans="1:14" ht="15.75" customHeight="1">
      <c r="A3212" s="139">
        <v>2018</v>
      </c>
      <c r="B3212" s="100" t="s">
        <v>188</v>
      </c>
      <c r="C3212" s="139" t="s">
        <v>6079</v>
      </c>
      <c r="D3212" s="139">
        <v>1005732</v>
      </c>
      <c r="E3212" s="139" t="s">
        <v>6080</v>
      </c>
      <c r="F3212" s="139">
        <v>48.093792999999998</v>
      </c>
      <c r="G3212" s="139">
        <v>-122.796806</v>
      </c>
      <c r="H3212" s="139" t="s">
        <v>6081</v>
      </c>
      <c r="I3212" s="139" t="s">
        <v>1327</v>
      </c>
      <c r="J3212" s="139" t="s">
        <v>126</v>
      </c>
      <c r="K3212" s="139">
        <v>98368</v>
      </c>
      <c r="L3212" s="139" t="s">
        <v>6082</v>
      </c>
      <c r="M3212" s="139">
        <v>2477</v>
      </c>
      <c r="N3212" s="139" t="s">
        <v>1448</v>
      </c>
    </row>
    <row r="3213" spans="1:14" ht="15.75" customHeight="1">
      <c r="A3213" s="139">
        <v>2018</v>
      </c>
      <c r="B3213" s="100" t="s">
        <v>188</v>
      </c>
      <c r="C3213" s="139" t="s">
        <v>6083</v>
      </c>
      <c r="D3213" s="139">
        <v>1004698</v>
      </c>
      <c r="E3213" s="139" t="s">
        <v>6084</v>
      </c>
      <c r="F3213" s="139">
        <v>43.084167000000001</v>
      </c>
      <c r="G3213" s="139">
        <v>-70.741665999999995</v>
      </c>
      <c r="H3213" s="139" t="s">
        <v>6085</v>
      </c>
      <c r="I3213" s="139" t="s">
        <v>6086</v>
      </c>
      <c r="J3213" s="139" t="s">
        <v>52</v>
      </c>
      <c r="K3213" s="139">
        <v>3904</v>
      </c>
      <c r="M3213" s="139">
        <v>31</v>
      </c>
      <c r="N3213" s="139" t="s">
        <v>1054</v>
      </c>
    </row>
    <row r="3214" spans="1:14" ht="15.75" customHeight="1">
      <c r="A3214" s="139">
        <v>2018</v>
      </c>
      <c r="B3214" s="100" t="s">
        <v>188</v>
      </c>
      <c r="C3214" s="139" t="s">
        <v>6087</v>
      </c>
      <c r="D3214" s="139">
        <v>1004633</v>
      </c>
      <c r="E3214" s="139" t="s">
        <v>6088</v>
      </c>
      <c r="F3214" s="139">
        <v>42.309559999999998</v>
      </c>
      <c r="G3214" s="139">
        <v>-85.161640000000006</v>
      </c>
      <c r="H3214" s="139" t="s">
        <v>4035</v>
      </c>
      <c r="I3214" s="139" t="s">
        <v>1276</v>
      </c>
      <c r="J3214" s="139" t="s">
        <v>61</v>
      </c>
      <c r="K3214" s="139">
        <v>49016</v>
      </c>
      <c r="L3214" s="139" t="s">
        <v>5203</v>
      </c>
      <c r="M3214" s="139">
        <v>22</v>
      </c>
      <c r="N3214" s="139" t="s">
        <v>1054</v>
      </c>
    </row>
    <row r="3215" spans="1:14" ht="15.75" customHeight="1">
      <c r="A3215" s="139">
        <v>2018</v>
      </c>
      <c r="B3215" s="100" t="s">
        <v>188</v>
      </c>
      <c r="C3215" s="139" t="s">
        <v>6089</v>
      </c>
      <c r="D3215" s="139">
        <v>1003304</v>
      </c>
      <c r="E3215" s="139" t="s">
        <v>6090</v>
      </c>
      <c r="F3215" s="139">
        <v>39.557130000000001</v>
      </c>
      <c r="G3215" s="139">
        <v>-82.945260000000005</v>
      </c>
      <c r="H3215" s="139" t="s">
        <v>3013</v>
      </c>
      <c r="I3215" s="139" t="s">
        <v>3014</v>
      </c>
      <c r="J3215" s="139" t="s">
        <v>95</v>
      </c>
      <c r="K3215" s="139">
        <v>43113</v>
      </c>
      <c r="L3215" s="139" t="s">
        <v>6091</v>
      </c>
      <c r="M3215" s="139">
        <v>10</v>
      </c>
      <c r="N3215" s="139" t="s">
        <v>1054</v>
      </c>
    </row>
    <row r="3216" spans="1:14" ht="15.75" customHeight="1">
      <c r="A3216" s="139">
        <v>2018</v>
      </c>
      <c r="B3216" s="100" t="s">
        <v>188</v>
      </c>
      <c r="C3216" s="139" t="s">
        <v>6092</v>
      </c>
      <c r="D3216" s="139">
        <v>1006936</v>
      </c>
      <c r="E3216" s="139" t="s">
        <v>6093</v>
      </c>
      <c r="F3216" s="139">
        <v>39.852119000000002</v>
      </c>
      <c r="G3216" s="139">
        <v>-99.309730000000002</v>
      </c>
      <c r="H3216" s="139" t="s">
        <v>5328</v>
      </c>
      <c r="I3216" s="139" t="s">
        <v>6094</v>
      </c>
      <c r="J3216" s="139" t="s">
        <v>44</v>
      </c>
      <c r="K3216" s="139">
        <v>67661</v>
      </c>
      <c r="L3216" s="139" t="s">
        <v>6095</v>
      </c>
      <c r="M3216" s="139">
        <v>30</v>
      </c>
      <c r="N3216" s="139" t="s">
        <v>1054</v>
      </c>
    </row>
    <row r="3217" spans="1:14" ht="15.75" customHeight="1">
      <c r="A3217" s="139">
        <v>2018</v>
      </c>
      <c r="B3217" s="100" t="s">
        <v>188</v>
      </c>
      <c r="C3217" s="139" t="s">
        <v>6096</v>
      </c>
      <c r="D3217" s="139">
        <v>1004295</v>
      </c>
      <c r="E3217" s="139" t="s">
        <v>6097</v>
      </c>
      <c r="F3217" s="139">
        <v>41.536811999999998</v>
      </c>
      <c r="G3217" s="139">
        <v>-72.561543</v>
      </c>
      <c r="H3217" s="139" t="s">
        <v>3821</v>
      </c>
      <c r="I3217" s="139" t="s">
        <v>6098</v>
      </c>
      <c r="J3217" s="139" t="s">
        <v>20</v>
      </c>
      <c r="K3217" s="139">
        <v>6457</v>
      </c>
      <c r="L3217" s="139" t="s">
        <v>4215</v>
      </c>
      <c r="M3217" s="139">
        <v>19</v>
      </c>
      <c r="N3217" s="139" t="s">
        <v>1054</v>
      </c>
    </row>
    <row r="3218" spans="1:14" ht="15.75" customHeight="1">
      <c r="A3218" s="139">
        <v>2018</v>
      </c>
      <c r="B3218" s="100" t="s">
        <v>188</v>
      </c>
      <c r="C3218" s="139" t="s">
        <v>6099</v>
      </c>
      <c r="D3218" s="139">
        <v>1006377</v>
      </c>
      <c r="E3218" s="139" t="s">
        <v>6100</v>
      </c>
      <c r="F3218" s="139">
        <v>33.660269999999997</v>
      </c>
      <c r="G3218" s="139">
        <v>-83.988889999999998</v>
      </c>
      <c r="H3218" s="139" t="s">
        <v>6101</v>
      </c>
      <c r="I3218" s="139" t="s">
        <v>6102</v>
      </c>
      <c r="J3218" s="139" t="s">
        <v>28</v>
      </c>
      <c r="K3218" s="139">
        <v>30013</v>
      </c>
      <c r="L3218" s="139" t="s">
        <v>6103</v>
      </c>
      <c r="M3218" s="139">
        <v>2398</v>
      </c>
      <c r="N3218" s="139" t="s">
        <v>1054</v>
      </c>
    </row>
    <row r="3219" spans="1:14" ht="15.75" customHeight="1">
      <c r="A3219" s="139">
        <v>2018</v>
      </c>
      <c r="B3219" s="100" t="s">
        <v>188</v>
      </c>
      <c r="C3219" s="139" t="s">
        <v>6104</v>
      </c>
      <c r="D3219" s="139">
        <v>1004626</v>
      </c>
      <c r="E3219" s="139" t="s">
        <v>6105</v>
      </c>
      <c r="F3219" s="139">
        <v>40.586289999999998</v>
      </c>
      <c r="G3219" s="139">
        <v>-74.200609999999998</v>
      </c>
      <c r="H3219" s="139" t="s">
        <v>6106</v>
      </c>
      <c r="I3219" s="139" t="s">
        <v>2695</v>
      </c>
      <c r="J3219" s="139" t="s">
        <v>87</v>
      </c>
      <c r="K3219" s="139">
        <v>10314</v>
      </c>
      <c r="L3219" s="139" t="s">
        <v>6103</v>
      </c>
      <c r="M3219" s="139">
        <v>55</v>
      </c>
      <c r="N3219" s="139" t="s">
        <v>1054</v>
      </c>
    </row>
    <row r="3220" spans="1:14" ht="15.75" customHeight="1">
      <c r="A3220" s="139">
        <v>2018</v>
      </c>
      <c r="B3220" s="100" t="s">
        <v>188</v>
      </c>
      <c r="C3220" s="139" t="s">
        <v>6107</v>
      </c>
      <c r="D3220" s="139">
        <v>1002657</v>
      </c>
      <c r="E3220" s="139" t="s">
        <v>6108</v>
      </c>
      <c r="F3220" s="139">
        <v>29.868333</v>
      </c>
      <c r="G3220" s="139">
        <v>-93.968333000000001</v>
      </c>
      <c r="H3220" s="139" t="s">
        <v>5224</v>
      </c>
      <c r="I3220" s="139" t="s">
        <v>1327</v>
      </c>
      <c r="J3220" s="139" t="s">
        <v>115</v>
      </c>
      <c r="K3220" s="139">
        <v>77640</v>
      </c>
      <c r="L3220" s="139" t="s">
        <v>2965</v>
      </c>
      <c r="M3220" s="139">
        <v>8670</v>
      </c>
      <c r="N3220" s="139" t="s">
        <v>1306</v>
      </c>
    </row>
    <row r="3221" spans="1:14" ht="15.75" customHeight="1">
      <c r="A3221" s="139">
        <v>2018</v>
      </c>
      <c r="B3221" s="100" t="s">
        <v>188</v>
      </c>
      <c r="C3221" s="139" t="s">
        <v>6109</v>
      </c>
      <c r="D3221" s="139">
        <v>1005853</v>
      </c>
      <c r="E3221" s="139" t="s">
        <v>6110</v>
      </c>
      <c r="F3221" s="139">
        <v>40.413930000000001</v>
      </c>
      <c r="G3221" s="139">
        <v>-85.019260000000003</v>
      </c>
      <c r="H3221" s="139" t="s">
        <v>5807</v>
      </c>
      <c r="I3221" s="139" t="s">
        <v>1817</v>
      </c>
      <c r="J3221" s="139" t="s">
        <v>39</v>
      </c>
      <c r="K3221" s="139">
        <v>47371</v>
      </c>
      <c r="L3221" s="139" t="s">
        <v>5850</v>
      </c>
      <c r="M3221" s="139">
        <v>70</v>
      </c>
      <c r="N3221" s="139" t="s">
        <v>1054</v>
      </c>
    </row>
    <row r="3222" spans="1:14" ht="15.75" customHeight="1">
      <c r="A3222" s="139">
        <v>2018</v>
      </c>
      <c r="B3222" s="100" t="s">
        <v>188</v>
      </c>
      <c r="C3222" s="139" t="s">
        <v>6111</v>
      </c>
      <c r="D3222" s="139">
        <v>1007277</v>
      </c>
      <c r="E3222" s="139" t="s">
        <v>6112</v>
      </c>
      <c r="F3222" s="139">
        <v>35.643970000000003</v>
      </c>
      <c r="G3222" s="139">
        <v>-88.776334000000006</v>
      </c>
      <c r="H3222" s="139" t="s">
        <v>1987</v>
      </c>
      <c r="I3222" s="139" t="s">
        <v>3612</v>
      </c>
      <c r="J3222" s="139" t="s">
        <v>113</v>
      </c>
      <c r="K3222" s="139">
        <v>38301</v>
      </c>
      <c r="L3222" s="139" t="s">
        <v>4713</v>
      </c>
      <c r="M3222" s="139">
        <v>35</v>
      </c>
      <c r="N3222" s="139" t="s">
        <v>1054</v>
      </c>
    </row>
    <row r="3223" spans="1:14" ht="15.75" customHeight="1">
      <c r="A3223" s="139">
        <v>2018</v>
      </c>
      <c r="B3223" s="100" t="s">
        <v>188</v>
      </c>
      <c r="C3223" s="139" t="s">
        <v>6113</v>
      </c>
      <c r="D3223" s="139">
        <v>1003136</v>
      </c>
      <c r="E3223" s="139" t="s">
        <v>6114</v>
      </c>
      <c r="F3223" s="139">
        <v>41.15616</v>
      </c>
      <c r="G3223" s="139">
        <v>-83.957729999999998</v>
      </c>
      <c r="H3223" s="139" t="s">
        <v>6042</v>
      </c>
      <c r="I3223" s="139" t="s">
        <v>3677</v>
      </c>
      <c r="J3223" s="139" t="s">
        <v>95</v>
      </c>
      <c r="K3223" s="139">
        <v>45856</v>
      </c>
      <c r="L3223" s="139" t="s">
        <v>6115</v>
      </c>
      <c r="M3223" s="139">
        <v>48</v>
      </c>
      <c r="N3223" s="139" t="s">
        <v>1054</v>
      </c>
    </row>
    <row r="3224" spans="1:14" ht="15.75" customHeight="1">
      <c r="A3224" s="139">
        <v>2018</v>
      </c>
      <c r="B3224" s="100" t="s">
        <v>188</v>
      </c>
      <c r="C3224" s="139" t="s">
        <v>6116</v>
      </c>
      <c r="D3224" s="139">
        <v>1002036</v>
      </c>
      <c r="E3224" s="139" t="s">
        <v>6117</v>
      </c>
      <c r="F3224" s="139">
        <v>31.549683999999999</v>
      </c>
      <c r="G3224" s="139">
        <v>-84.107872</v>
      </c>
      <c r="H3224" s="139" t="s">
        <v>5162</v>
      </c>
      <c r="I3224" s="139" t="s">
        <v>5163</v>
      </c>
      <c r="J3224" s="139" t="s">
        <v>28</v>
      </c>
      <c r="K3224" s="139">
        <v>31705</v>
      </c>
      <c r="L3224" s="139" t="s">
        <v>3729</v>
      </c>
      <c r="M3224" s="139">
        <v>107</v>
      </c>
      <c r="N3224" s="139" t="s">
        <v>1054</v>
      </c>
    </row>
    <row r="3225" spans="1:14" ht="15.75" customHeight="1">
      <c r="A3225" s="139">
        <v>2018</v>
      </c>
      <c r="B3225" s="100" t="s">
        <v>188</v>
      </c>
      <c r="C3225" s="139" t="s">
        <v>6118</v>
      </c>
      <c r="D3225" s="139">
        <v>1002152</v>
      </c>
      <c r="E3225" s="139" t="s">
        <v>6119</v>
      </c>
      <c r="F3225" s="139">
        <v>34.209150000000001</v>
      </c>
      <c r="G3225" s="139">
        <v>-119.14208000000001</v>
      </c>
      <c r="H3225" s="139" t="s">
        <v>5689</v>
      </c>
      <c r="I3225" s="139" t="s">
        <v>1798</v>
      </c>
      <c r="J3225" s="139" t="s">
        <v>15</v>
      </c>
      <c r="K3225" s="139">
        <v>93030</v>
      </c>
      <c r="L3225" s="139" t="s">
        <v>3729</v>
      </c>
      <c r="M3225" s="139">
        <v>177</v>
      </c>
      <c r="N3225" s="139" t="s">
        <v>1054</v>
      </c>
    </row>
    <row r="3226" spans="1:14" ht="15.75" customHeight="1">
      <c r="A3226" s="139">
        <v>2018</v>
      </c>
      <c r="B3226" s="100" t="s">
        <v>188</v>
      </c>
      <c r="C3226" s="139" t="s">
        <v>6120</v>
      </c>
      <c r="D3226" s="139">
        <v>1002111</v>
      </c>
      <c r="E3226" s="139" t="s">
        <v>6121</v>
      </c>
      <c r="F3226" s="139">
        <v>44.524099999999997</v>
      </c>
      <c r="G3226" s="139">
        <v>-88.003100000000003</v>
      </c>
      <c r="H3226" s="139" t="s">
        <v>3699</v>
      </c>
      <c r="I3226" s="139" t="s">
        <v>1107</v>
      </c>
      <c r="J3226" s="139" t="s">
        <v>132</v>
      </c>
      <c r="K3226" s="139">
        <v>54302</v>
      </c>
      <c r="L3226" s="139" t="s">
        <v>3729</v>
      </c>
      <c r="M3226" s="139">
        <v>94</v>
      </c>
      <c r="N3226" s="139" t="s">
        <v>1054</v>
      </c>
    </row>
    <row r="3227" spans="1:14" ht="15.75" customHeight="1">
      <c r="A3227" s="139">
        <v>2018</v>
      </c>
      <c r="B3227" s="100" t="s">
        <v>188</v>
      </c>
      <c r="C3227" s="139" t="s">
        <v>6120</v>
      </c>
      <c r="D3227" s="139">
        <v>1002674</v>
      </c>
      <c r="E3227" s="139" t="s">
        <v>6122</v>
      </c>
      <c r="F3227" s="139">
        <v>37.48133</v>
      </c>
      <c r="G3227" s="139">
        <v>-89.514449999999997</v>
      </c>
      <c r="H3227" s="139" t="s">
        <v>1987</v>
      </c>
      <c r="I3227" s="139" t="s">
        <v>1964</v>
      </c>
      <c r="J3227" s="139" t="s">
        <v>68</v>
      </c>
      <c r="K3227" s="139">
        <v>63755</v>
      </c>
      <c r="L3227" s="139" t="s">
        <v>3729</v>
      </c>
      <c r="M3227" s="139">
        <v>81</v>
      </c>
      <c r="N3227" s="139" t="s">
        <v>1054</v>
      </c>
    </row>
    <row r="3228" spans="1:14" ht="15.75" customHeight="1">
      <c r="A3228" s="139">
        <v>2018</v>
      </c>
      <c r="B3228" s="100" t="s">
        <v>188</v>
      </c>
      <c r="C3228" s="139" t="s">
        <v>6123</v>
      </c>
      <c r="D3228" s="139">
        <v>1005197</v>
      </c>
      <c r="E3228" s="139" t="s">
        <v>6124</v>
      </c>
      <c r="F3228" s="139">
        <v>41.79316</v>
      </c>
      <c r="G3228" s="139">
        <v>-87.84366</v>
      </c>
      <c r="H3228" s="139" t="s">
        <v>6125</v>
      </c>
      <c r="I3228" s="139" t="s">
        <v>1702</v>
      </c>
      <c r="J3228" s="139" t="s">
        <v>36</v>
      </c>
      <c r="K3228" s="139">
        <v>60525</v>
      </c>
      <c r="L3228" s="139" t="s">
        <v>2363</v>
      </c>
      <c r="M3228" s="139">
        <v>24</v>
      </c>
      <c r="N3228" s="139" t="s">
        <v>1054</v>
      </c>
    </row>
    <row r="3229" spans="1:14" ht="15.75" customHeight="1">
      <c r="A3229" s="139">
        <v>2018</v>
      </c>
      <c r="B3229" s="100" t="s">
        <v>188</v>
      </c>
      <c r="C3229" s="139" t="s">
        <v>6126</v>
      </c>
      <c r="D3229" s="139">
        <v>1004190</v>
      </c>
      <c r="E3229" s="139" t="s">
        <v>6127</v>
      </c>
      <c r="F3229" s="139">
        <v>35.032308</v>
      </c>
      <c r="G3229" s="139">
        <v>-89.882661999999996</v>
      </c>
      <c r="H3229" s="139" t="s">
        <v>2642</v>
      </c>
      <c r="I3229" s="139" t="s">
        <v>2066</v>
      </c>
      <c r="J3229" s="139" t="s">
        <v>113</v>
      </c>
      <c r="K3229" s="139">
        <v>38141</v>
      </c>
      <c r="L3229" s="139" t="s">
        <v>3015</v>
      </c>
      <c r="M3229" s="139">
        <v>178</v>
      </c>
      <c r="N3229" s="139" t="s">
        <v>1054</v>
      </c>
    </row>
    <row r="3230" spans="1:14" ht="15.75" customHeight="1">
      <c r="A3230" s="139">
        <v>2018</v>
      </c>
      <c r="B3230" s="100" t="s">
        <v>188</v>
      </c>
      <c r="C3230" s="139" t="s">
        <v>6128</v>
      </c>
      <c r="D3230" s="139">
        <v>1002615</v>
      </c>
      <c r="E3230" s="139" t="s">
        <v>6129</v>
      </c>
      <c r="F3230" s="139">
        <v>36.22748</v>
      </c>
      <c r="G3230" s="139">
        <v>-95.279679999999999</v>
      </c>
      <c r="H3230" s="139" t="s">
        <v>5550</v>
      </c>
      <c r="I3230" s="139" t="s">
        <v>6130</v>
      </c>
      <c r="J3230" s="139" t="s">
        <v>98</v>
      </c>
      <c r="K3230" s="139">
        <v>74361</v>
      </c>
      <c r="L3230" s="139" t="s">
        <v>3015</v>
      </c>
      <c r="M3230" s="139">
        <v>130</v>
      </c>
      <c r="N3230" s="139" t="s">
        <v>1054</v>
      </c>
    </row>
    <row r="3231" spans="1:14" ht="15.75" customHeight="1">
      <c r="A3231" s="139">
        <v>2018</v>
      </c>
      <c r="B3231" s="100" t="s">
        <v>188</v>
      </c>
      <c r="C3231" s="139" t="s">
        <v>6131</v>
      </c>
      <c r="D3231" s="139">
        <v>1005207</v>
      </c>
      <c r="E3231" s="139" t="s">
        <v>6132</v>
      </c>
      <c r="F3231" s="139">
        <v>33.567239000000001</v>
      </c>
      <c r="G3231" s="139">
        <v>-101.83557999999999</v>
      </c>
      <c r="H3231" s="139" t="s">
        <v>6133</v>
      </c>
      <c r="I3231" s="139" t="s">
        <v>6134</v>
      </c>
      <c r="J3231" s="139" t="s">
        <v>115</v>
      </c>
      <c r="K3231" s="139">
        <v>79404</v>
      </c>
      <c r="L3231" s="139" t="s">
        <v>6135</v>
      </c>
      <c r="M3231" s="139">
        <v>13</v>
      </c>
      <c r="N3231" s="139" t="s">
        <v>1054</v>
      </c>
    </row>
    <row r="3232" spans="1:14" ht="15.75" customHeight="1">
      <c r="A3232" s="139">
        <v>2018</v>
      </c>
      <c r="B3232" s="100" t="s">
        <v>188</v>
      </c>
      <c r="C3232" s="139" t="s">
        <v>6136</v>
      </c>
      <c r="D3232" s="139">
        <v>1010658</v>
      </c>
      <c r="E3232" s="139" t="s">
        <v>6137</v>
      </c>
      <c r="F3232" s="139">
        <v>40.870035000000001</v>
      </c>
      <c r="G3232" s="139">
        <v>-98.045508999999996</v>
      </c>
      <c r="H3232" s="139" t="s">
        <v>6138</v>
      </c>
      <c r="I3232" s="139" t="s">
        <v>1176</v>
      </c>
      <c r="J3232" s="139" t="s">
        <v>73</v>
      </c>
      <c r="K3232" s="139">
        <v>68818</v>
      </c>
      <c r="L3232" s="139" t="s">
        <v>6139</v>
      </c>
      <c r="M3232" s="139">
        <v>128</v>
      </c>
      <c r="N3232" s="139" t="s">
        <v>1054</v>
      </c>
    </row>
    <row r="3233" spans="1:14" ht="15.75" customHeight="1">
      <c r="A3233" s="139">
        <v>2018</v>
      </c>
      <c r="B3233" s="100" t="s">
        <v>188</v>
      </c>
      <c r="C3233" s="139" t="s">
        <v>6140</v>
      </c>
      <c r="D3233" s="139">
        <v>1011577</v>
      </c>
      <c r="E3233" s="139" t="s">
        <v>6141</v>
      </c>
      <c r="F3233" s="139">
        <v>36.923270000000002</v>
      </c>
      <c r="G3233" s="139">
        <v>-119.97548999999999</v>
      </c>
      <c r="H3233" s="139" t="s">
        <v>6142</v>
      </c>
      <c r="I3233" s="139" t="s">
        <v>1828</v>
      </c>
      <c r="J3233" s="139" t="s">
        <v>15</v>
      </c>
      <c r="K3233" s="139">
        <v>93638</v>
      </c>
      <c r="L3233" s="139" t="s">
        <v>4322</v>
      </c>
      <c r="M3233" s="139">
        <v>23</v>
      </c>
      <c r="N3233" s="139" t="s">
        <v>1054</v>
      </c>
    </row>
    <row r="3234" spans="1:14" ht="15.75" customHeight="1">
      <c r="A3234" s="139">
        <v>2018</v>
      </c>
      <c r="B3234" s="100" t="s">
        <v>188</v>
      </c>
      <c r="C3234" s="139" t="s">
        <v>6143</v>
      </c>
      <c r="D3234" s="139">
        <v>1007867</v>
      </c>
      <c r="E3234" s="139" t="s">
        <v>6144</v>
      </c>
      <c r="F3234" s="139">
        <v>35.044199999999996</v>
      </c>
      <c r="G3234" s="139">
        <v>-88.265199999999993</v>
      </c>
      <c r="H3234" s="139" t="s">
        <v>6145</v>
      </c>
      <c r="I3234" s="139" t="s">
        <v>6146</v>
      </c>
      <c r="J3234" s="139" t="s">
        <v>113</v>
      </c>
      <c r="K3234" s="139">
        <v>38326</v>
      </c>
      <c r="L3234" s="139" t="s">
        <v>1978</v>
      </c>
      <c r="M3234" s="139">
        <v>12297</v>
      </c>
      <c r="N3234" s="139" t="s">
        <v>1253</v>
      </c>
    </row>
    <row r="3235" spans="1:14" ht="15.75" customHeight="1">
      <c r="A3235" s="139">
        <v>2018</v>
      </c>
      <c r="B3235" s="100" t="s">
        <v>188</v>
      </c>
      <c r="C3235" s="139" t="s">
        <v>6147</v>
      </c>
      <c r="D3235" s="139">
        <v>1004260</v>
      </c>
      <c r="E3235" s="139" t="s">
        <v>6148</v>
      </c>
      <c r="F3235" s="139">
        <v>41.686109999999999</v>
      </c>
      <c r="G3235" s="139">
        <v>-88.050960000000003</v>
      </c>
      <c r="H3235" s="139" t="s">
        <v>6149</v>
      </c>
      <c r="I3235" s="139" t="s">
        <v>3253</v>
      </c>
      <c r="J3235" s="139" t="s">
        <v>36</v>
      </c>
      <c r="K3235" s="139">
        <v>60440</v>
      </c>
      <c r="L3235" s="139" t="s">
        <v>2115</v>
      </c>
      <c r="M3235" s="139">
        <v>3</v>
      </c>
      <c r="N3235" s="139" t="s">
        <v>1054</v>
      </c>
    </row>
    <row r="3236" spans="1:14" ht="15.75" customHeight="1">
      <c r="A3236" s="139">
        <v>2018</v>
      </c>
      <c r="B3236" s="100" t="s">
        <v>188</v>
      </c>
      <c r="C3236" s="139" t="s">
        <v>6156</v>
      </c>
      <c r="D3236" s="139">
        <v>1013281</v>
      </c>
      <c r="E3236" s="139" t="s">
        <v>6157</v>
      </c>
      <c r="F3236" s="139">
        <v>21.309854000000001</v>
      </c>
      <c r="G3236" s="139">
        <v>-158.111997</v>
      </c>
      <c r="H3236" s="139" t="s">
        <v>6158</v>
      </c>
      <c r="I3236" s="139" t="s">
        <v>4312</v>
      </c>
      <c r="J3236" s="139" t="s">
        <v>31</v>
      </c>
      <c r="K3236" s="139">
        <v>96707</v>
      </c>
      <c r="L3236" s="139" t="s">
        <v>6159</v>
      </c>
      <c r="M3236" s="139">
        <v>843</v>
      </c>
      <c r="N3236" s="139" t="s">
        <v>3537</v>
      </c>
    </row>
    <row r="3237" spans="1:14" ht="15.75" customHeight="1">
      <c r="A3237" s="139">
        <v>2018</v>
      </c>
      <c r="B3237" s="100" t="s">
        <v>188</v>
      </c>
      <c r="C3237" s="139" t="s">
        <v>6160</v>
      </c>
      <c r="D3237" s="139">
        <v>1007844</v>
      </c>
      <c r="E3237" s="139" t="s">
        <v>6161</v>
      </c>
      <c r="F3237" s="139">
        <v>39.840000000000003</v>
      </c>
      <c r="G3237" s="139">
        <v>-75.258300000000006</v>
      </c>
      <c r="H3237" s="139" t="s">
        <v>6162</v>
      </c>
      <c r="I3237" s="139" t="s">
        <v>6163</v>
      </c>
      <c r="J3237" s="139" t="s">
        <v>81</v>
      </c>
      <c r="K3237" s="139">
        <v>8066</v>
      </c>
      <c r="L3237" s="139" t="s">
        <v>3078</v>
      </c>
      <c r="M3237" s="139">
        <v>6498</v>
      </c>
      <c r="N3237" s="139" t="s">
        <v>1745</v>
      </c>
    </row>
    <row r="3238" spans="1:14" ht="15.75" customHeight="1">
      <c r="A3238" s="139">
        <v>2018</v>
      </c>
      <c r="B3238" s="100" t="s">
        <v>188</v>
      </c>
      <c r="C3238" s="139" t="s">
        <v>6164</v>
      </c>
      <c r="D3238" s="139">
        <v>1003151</v>
      </c>
      <c r="E3238" s="139" t="s">
        <v>6165</v>
      </c>
      <c r="F3238" s="139">
        <v>41.076799999999999</v>
      </c>
      <c r="G3238" s="139">
        <v>-74.018100000000004</v>
      </c>
      <c r="H3238" s="139" t="s">
        <v>6166</v>
      </c>
      <c r="I3238" s="139" t="s">
        <v>6167</v>
      </c>
      <c r="J3238" s="139" t="s">
        <v>87</v>
      </c>
      <c r="K3238" s="139">
        <v>10965</v>
      </c>
      <c r="L3238" s="139" t="s">
        <v>6168</v>
      </c>
      <c r="M3238" s="139">
        <v>55</v>
      </c>
      <c r="N3238" s="139" t="s">
        <v>1054</v>
      </c>
    </row>
    <row r="3239" spans="1:14" ht="15.75" customHeight="1">
      <c r="A3239" s="139">
        <v>2018</v>
      </c>
      <c r="B3239" s="100" t="s">
        <v>188</v>
      </c>
      <c r="C3239" s="139" t="s">
        <v>6169</v>
      </c>
      <c r="D3239" s="139">
        <v>1010424</v>
      </c>
      <c r="E3239" s="139" t="s">
        <v>6170</v>
      </c>
      <c r="F3239" s="139">
        <v>33.454949999999997</v>
      </c>
      <c r="G3239" s="139">
        <v>-117.10169999999999</v>
      </c>
      <c r="H3239" s="139" t="s">
        <v>4450</v>
      </c>
      <c r="I3239" s="139" t="s">
        <v>4451</v>
      </c>
      <c r="J3239" s="139" t="s">
        <v>15</v>
      </c>
      <c r="K3239" s="139">
        <v>92593</v>
      </c>
      <c r="L3239" s="139" t="s">
        <v>6171</v>
      </c>
      <c r="M3239" s="139">
        <v>15</v>
      </c>
      <c r="N3239" s="139" t="s">
        <v>1054</v>
      </c>
    </row>
    <row r="3240" spans="1:14" ht="15.75" customHeight="1">
      <c r="A3240" s="139">
        <v>2018</v>
      </c>
      <c r="B3240" s="100" t="s">
        <v>188</v>
      </c>
      <c r="C3240" s="139" t="s">
        <v>6172</v>
      </c>
      <c r="D3240" s="139">
        <v>1010046</v>
      </c>
      <c r="E3240" s="139" t="s">
        <v>6173</v>
      </c>
      <c r="F3240" s="139">
        <v>32.5749</v>
      </c>
      <c r="G3240" s="139">
        <v>-89.324290000000005</v>
      </c>
      <c r="H3240" s="139" t="s">
        <v>6174</v>
      </c>
      <c r="I3240" s="139" t="s">
        <v>6175</v>
      </c>
      <c r="J3240" s="139" t="s">
        <v>65</v>
      </c>
      <c r="K3240" s="139">
        <v>39359</v>
      </c>
      <c r="L3240" s="139" t="s">
        <v>6176</v>
      </c>
      <c r="M3240" s="139">
        <v>1</v>
      </c>
      <c r="N3240" s="139" t="s">
        <v>1127</v>
      </c>
    </row>
    <row r="3241" spans="1:14" ht="15.75" customHeight="1">
      <c r="A3241" s="139">
        <v>2018</v>
      </c>
      <c r="B3241" s="100" t="s">
        <v>188</v>
      </c>
      <c r="C3241" s="139" t="s">
        <v>6177</v>
      </c>
      <c r="D3241" s="139">
        <v>1001751</v>
      </c>
      <c r="E3241" s="139" t="s">
        <v>6178</v>
      </c>
      <c r="F3241" s="139">
        <v>40.813761</v>
      </c>
      <c r="G3241" s="139">
        <v>-77.858613000000005</v>
      </c>
      <c r="H3241" s="139" t="s">
        <v>6179</v>
      </c>
      <c r="I3241" s="139" t="s">
        <v>6180</v>
      </c>
      <c r="J3241" s="139" t="s">
        <v>103</v>
      </c>
      <c r="K3241" s="139">
        <v>16802</v>
      </c>
      <c r="L3241" s="139" t="s">
        <v>5937</v>
      </c>
      <c r="M3241" s="139">
        <v>65</v>
      </c>
      <c r="N3241" s="139" t="s">
        <v>1054</v>
      </c>
    </row>
    <row r="3242" spans="1:14" ht="15.75" customHeight="1">
      <c r="A3242" s="139">
        <v>2018</v>
      </c>
      <c r="B3242" s="100" t="s">
        <v>188</v>
      </c>
      <c r="C3242" s="139" t="s">
        <v>6181</v>
      </c>
      <c r="D3242" s="139">
        <v>1003637</v>
      </c>
      <c r="E3242" s="139" t="s">
        <v>6182</v>
      </c>
      <c r="F3242" s="139">
        <v>41.028280000000002</v>
      </c>
      <c r="G3242" s="139">
        <v>-78.424620000000004</v>
      </c>
      <c r="H3242" s="139" t="s">
        <v>6183</v>
      </c>
      <c r="I3242" s="139" t="s">
        <v>6184</v>
      </c>
      <c r="J3242" s="139" t="s">
        <v>103</v>
      </c>
      <c r="K3242" s="139">
        <v>16830</v>
      </c>
      <c r="L3242" s="139" t="s">
        <v>6185</v>
      </c>
      <c r="M3242" s="139">
        <v>94</v>
      </c>
      <c r="N3242" s="139" t="s">
        <v>1127</v>
      </c>
    </row>
    <row r="3243" spans="1:14" ht="15.75" customHeight="1">
      <c r="A3243" s="139">
        <v>2018</v>
      </c>
      <c r="B3243" s="100" t="s">
        <v>188</v>
      </c>
      <c r="C3243" s="139" t="s">
        <v>6186</v>
      </c>
      <c r="D3243" s="139">
        <v>1009512</v>
      </c>
      <c r="E3243" s="139" t="s">
        <v>6187</v>
      </c>
      <c r="F3243" s="139">
        <v>38.698160000000001</v>
      </c>
      <c r="G3243" s="139">
        <v>-75.382499999999993</v>
      </c>
      <c r="H3243" s="139" t="s">
        <v>3952</v>
      </c>
      <c r="I3243" s="139" t="s">
        <v>5408</v>
      </c>
      <c r="J3243" s="139" t="s">
        <v>23</v>
      </c>
      <c r="K3243" s="139">
        <v>19947</v>
      </c>
      <c r="L3243" s="139" t="s">
        <v>5941</v>
      </c>
      <c r="M3243" s="139">
        <v>5</v>
      </c>
      <c r="N3243" s="139" t="s">
        <v>1127</v>
      </c>
    </row>
    <row r="3244" spans="1:14" ht="15.75" customHeight="1">
      <c r="A3244" s="139">
        <v>2018</v>
      </c>
      <c r="B3244" s="100" t="s">
        <v>188</v>
      </c>
      <c r="C3244" s="139" t="s">
        <v>6188</v>
      </c>
      <c r="D3244" s="139">
        <v>1002715</v>
      </c>
      <c r="E3244" s="139" t="s">
        <v>6189</v>
      </c>
      <c r="F3244" s="139">
        <v>38.384765000000002</v>
      </c>
      <c r="G3244" s="139">
        <v>-75.527107000000001</v>
      </c>
      <c r="H3244" s="139" t="s">
        <v>4016</v>
      </c>
      <c r="I3244" s="139" t="s">
        <v>6190</v>
      </c>
      <c r="J3244" s="139" t="s">
        <v>55</v>
      </c>
      <c r="K3244" s="139">
        <v>21802</v>
      </c>
      <c r="L3244" s="139" t="s">
        <v>5941</v>
      </c>
      <c r="M3244" s="139">
        <v>24</v>
      </c>
      <c r="N3244" s="139" t="s">
        <v>1054</v>
      </c>
    </row>
    <row r="3245" spans="1:14" ht="15.75" customHeight="1">
      <c r="A3245" s="139">
        <v>2018</v>
      </c>
      <c r="B3245" s="100" t="s">
        <v>188</v>
      </c>
      <c r="C3245" s="139" t="s">
        <v>6191</v>
      </c>
      <c r="D3245" s="139">
        <v>1006941</v>
      </c>
      <c r="E3245" s="139" t="s">
        <v>6192</v>
      </c>
      <c r="F3245" s="139">
        <v>41.331899999999997</v>
      </c>
      <c r="G3245" s="139">
        <v>-72.0792</v>
      </c>
      <c r="H3245" s="139" t="s">
        <v>6193</v>
      </c>
      <c r="I3245" s="139" t="s">
        <v>6194</v>
      </c>
      <c r="J3245" s="139" t="s">
        <v>20</v>
      </c>
      <c r="K3245" s="139">
        <v>6340</v>
      </c>
      <c r="L3245" s="139" t="s">
        <v>6195</v>
      </c>
      <c r="M3245" s="139">
        <v>57</v>
      </c>
      <c r="N3245" s="139" t="s">
        <v>1054</v>
      </c>
    </row>
    <row r="3246" spans="1:14" ht="15.75" customHeight="1">
      <c r="A3246" s="139">
        <v>2018</v>
      </c>
      <c r="B3246" s="100" t="s">
        <v>188</v>
      </c>
      <c r="C3246" s="139" t="s">
        <v>6196</v>
      </c>
      <c r="D3246" s="139">
        <v>1001261</v>
      </c>
      <c r="E3246" s="139" t="s">
        <v>6197</v>
      </c>
      <c r="F3246" s="139">
        <v>39.905799999999999</v>
      </c>
      <c r="G3246" s="139">
        <v>-75.212199999999996</v>
      </c>
      <c r="H3246" s="139" t="s">
        <v>5535</v>
      </c>
      <c r="I3246" s="139" t="s">
        <v>6198</v>
      </c>
      <c r="J3246" s="139" t="s">
        <v>103</v>
      </c>
      <c r="K3246" s="139">
        <v>19145</v>
      </c>
      <c r="L3246" s="139" t="s">
        <v>6199</v>
      </c>
      <c r="M3246" s="139">
        <v>8598</v>
      </c>
      <c r="N3246" s="139" t="s">
        <v>1306</v>
      </c>
    </row>
    <row r="3247" spans="1:14" ht="15.75" customHeight="1">
      <c r="A3247" s="139">
        <v>2018</v>
      </c>
      <c r="B3247" s="100" t="s">
        <v>188</v>
      </c>
      <c r="C3247" s="139" t="s">
        <v>6200</v>
      </c>
      <c r="D3247" s="139">
        <v>1003707</v>
      </c>
      <c r="E3247" s="139" t="s">
        <v>6201</v>
      </c>
      <c r="F3247" s="139">
        <v>37.473166999999997</v>
      </c>
      <c r="G3247" s="139">
        <v>-77.429490000000001</v>
      </c>
      <c r="H3247" s="139" t="s">
        <v>5633</v>
      </c>
      <c r="I3247" s="139" t="s">
        <v>6202</v>
      </c>
      <c r="J3247" s="139" t="s">
        <v>123</v>
      </c>
      <c r="K3247" s="139">
        <v>23234</v>
      </c>
      <c r="L3247" s="139" t="s">
        <v>5962</v>
      </c>
      <c r="M3247" s="139">
        <v>24</v>
      </c>
      <c r="N3247" s="139" t="s">
        <v>1054</v>
      </c>
    </row>
    <row r="3248" spans="1:14" ht="15.75" customHeight="1">
      <c r="A3248" s="139">
        <v>2018</v>
      </c>
      <c r="B3248" s="100" t="s">
        <v>188</v>
      </c>
      <c r="C3248" s="139" t="s">
        <v>6203</v>
      </c>
      <c r="D3248" s="139">
        <v>1004305</v>
      </c>
      <c r="E3248" s="139" t="s">
        <v>6204</v>
      </c>
      <c r="F3248" s="139">
        <v>40.636499999999998</v>
      </c>
      <c r="G3248" s="139">
        <v>-74.219899999999996</v>
      </c>
      <c r="H3248" s="139" t="s">
        <v>6205</v>
      </c>
      <c r="I3248" s="139" t="s">
        <v>2339</v>
      </c>
      <c r="J3248" s="139" t="s">
        <v>81</v>
      </c>
      <c r="K3248" s="139">
        <v>7036</v>
      </c>
      <c r="L3248" s="139" t="s">
        <v>1997</v>
      </c>
      <c r="M3248" s="139">
        <v>4948</v>
      </c>
      <c r="N3248" s="139" t="s">
        <v>1745</v>
      </c>
    </row>
    <row r="3249" spans="1:14" ht="15.75" customHeight="1">
      <c r="A3249" s="139">
        <v>2018</v>
      </c>
      <c r="B3249" s="100" t="s">
        <v>188</v>
      </c>
      <c r="C3249" s="139" t="s">
        <v>6206</v>
      </c>
      <c r="D3249" s="139">
        <v>1001964</v>
      </c>
      <c r="E3249" s="139" t="s">
        <v>6207</v>
      </c>
      <c r="F3249" s="139">
        <v>33.8048</v>
      </c>
      <c r="G3249" s="139">
        <v>-118.2431</v>
      </c>
      <c r="H3249" s="139" t="s">
        <v>5033</v>
      </c>
      <c r="I3249" s="139" t="s">
        <v>1411</v>
      </c>
      <c r="J3249" s="139" t="s">
        <v>15</v>
      </c>
      <c r="K3249" s="139">
        <v>90745</v>
      </c>
      <c r="L3249" s="139" t="s">
        <v>1997</v>
      </c>
      <c r="M3249" s="139">
        <v>2004</v>
      </c>
      <c r="N3249" s="139" t="s">
        <v>2003</v>
      </c>
    </row>
    <row r="3250" spans="1:14" ht="15.75" customHeight="1">
      <c r="A3250" s="139">
        <v>2018</v>
      </c>
      <c r="B3250" s="100" t="s">
        <v>188</v>
      </c>
      <c r="C3250" s="139" t="s">
        <v>6208</v>
      </c>
      <c r="D3250" s="139">
        <v>1006843</v>
      </c>
      <c r="E3250" s="139" t="s">
        <v>6209</v>
      </c>
      <c r="F3250" s="139">
        <v>33.774469000000003</v>
      </c>
      <c r="G3250" s="139">
        <v>-118.290696</v>
      </c>
      <c r="H3250" s="139" t="s">
        <v>3018</v>
      </c>
      <c r="I3250" s="139" t="s">
        <v>1411</v>
      </c>
      <c r="J3250" s="139" t="s">
        <v>15</v>
      </c>
      <c r="K3250" s="139">
        <v>90744</v>
      </c>
      <c r="L3250" s="139" t="s">
        <v>1997</v>
      </c>
      <c r="M3250" s="139">
        <v>3334</v>
      </c>
      <c r="N3250" s="139" t="s">
        <v>2428</v>
      </c>
    </row>
    <row r="3251" spans="1:14" ht="15.75" customHeight="1">
      <c r="A3251" s="139">
        <v>2018</v>
      </c>
      <c r="B3251" s="100" t="s">
        <v>188</v>
      </c>
      <c r="C3251" s="139" t="s">
        <v>6210</v>
      </c>
      <c r="D3251" s="139">
        <v>1001920</v>
      </c>
      <c r="E3251" s="139" t="s">
        <v>6211</v>
      </c>
      <c r="F3251" s="139">
        <v>36.688070000000003</v>
      </c>
      <c r="G3251" s="139">
        <v>-97.087860000000006</v>
      </c>
      <c r="H3251" s="139" t="s">
        <v>6212</v>
      </c>
      <c r="I3251" s="139" t="s">
        <v>6213</v>
      </c>
      <c r="J3251" s="139" t="s">
        <v>98</v>
      </c>
      <c r="K3251" s="139">
        <v>74601</v>
      </c>
      <c r="L3251" s="139" t="s">
        <v>1997</v>
      </c>
      <c r="M3251" s="139">
        <v>6181</v>
      </c>
      <c r="N3251" s="139" t="s">
        <v>1745</v>
      </c>
    </row>
    <row r="3252" spans="1:14" ht="15.75" customHeight="1">
      <c r="A3252" s="139">
        <v>2018</v>
      </c>
      <c r="B3252" s="100" t="s">
        <v>188</v>
      </c>
      <c r="C3252" s="139" t="s">
        <v>6219</v>
      </c>
      <c r="D3252" s="139">
        <v>1011751</v>
      </c>
      <c r="E3252" s="139" t="s">
        <v>6220</v>
      </c>
      <c r="F3252" s="139">
        <v>39.059283999999998</v>
      </c>
      <c r="G3252" s="139">
        <v>-78.971180000000004</v>
      </c>
      <c r="H3252" s="139" t="s">
        <v>6221</v>
      </c>
      <c r="I3252" s="139" t="s">
        <v>6222</v>
      </c>
      <c r="J3252" s="139" t="s">
        <v>129</v>
      </c>
      <c r="K3252" s="139">
        <v>26836</v>
      </c>
      <c r="L3252" s="139" t="s">
        <v>4580</v>
      </c>
      <c r="M3252" s="139">
        <v>20</v>
      </c>
      <c r="N3252" s="139" t="s">
        <v>1054</v>
      </c>
    </row>
    <row r="3253" spans="1:14" ht="15.75" customHeight="1">
      <c r="A3253" s="139">
        <v>2018</v>
      </c>
      <c r="B3253" s="100" t="s">
        <v>188</v>
      </c>
      <c r="C3253" s="139" t="s">
        <v>6223</v>
      </c>
      <c r="D3253" s="139">
        <v>1002499</v>
      </c>
      <c r="E3253" s="139" t="s">
        <v>6224</v>
      </c>
      <c r="F3253" s="139">
        <v>41.617626000000001</v>
      </c>
      <c r="G3253" s="139">
        <v>-83.555237000000005</v>
      </c>
      <c r="H3253" s="139" t="s">
        <v>6225</v>
      </c>
      <c r="I3253" s="139" t="s">
        <v>6226</v>
      </c>
      <c r="J3253" s="139" t="s">
        <v>95</v>
      </c>
      <c r="K3253" s="139">
        <v>43460</v>
      </c>
      <c r="L3253" s="139" t="s">
        <v>5988</v>
      </c>
      <c r="M3253" s="139">
        <v>76</v>
      </c>
      <c r="N3253" s="139" t="s">
        <v>1050</v>
      </c>
    </row>
    <row r="3254" spans="1:14" ht="15.75" customHeight="1">
      <c r="A3254" s="139">
        <v>2018</v>
      </c>
      <c r="B3254" s="100" t="s">
        <v>188</v>
      </c>
      <c r="C3254" s="139" t="s">
        <v>6227</v>
      </c>
      <c r="D3254" s="139">
        <v>1004199</v>
      </c>
      <c r="E3254" s="139" t="s">
        <v>6228</v>
      </c>
      <c r="F3254" s="139">
        <v>39.871699999999997</v>
      </c>
      <c r="G3254" s="139">
        <v>-76.866399999999999</v>
      </c>
      <c r="H3254" s="139" t="s">
        <v>6229</v>
      </c>
      <c r="I3254" s="139" t="s">
        <v>3530</v>
      </c>
      <c r="J3254" s="139" t="s">
        <v>103</v>
      </c>
      <c r="K3254" s="139">
        <v>17362</v>
      </c>
      <c r="L3254" s="139" t="s">
        <v>6230</v>
      </c>
      <c r="M3254" s="139">
        <v>3391</v>
      </c>
      <c r="N3254" s="139" t="s">
        <v>1448</v>
      </c>
    </row>
    <row r="3255" spans="1:14" ht="15.75" customHeight="1">
      <c r="A3255" s="139">
        <v>2018</v>
      </c>
      <c r="B3255" s="100" t="s">
        <v>188</v>
      </c>
      <c r="C3255" s="139" t="s">
        <v>6231</v>
      </c>
      <c r="D3255" s="139">
        <v>1000183</v>
      </c>
      <c r="E3255" s="139" t="s">
        <v>6232</v>
      </c>
      <c r="F3255" s="139">
        <v>39.326500000000003</v>
      </c>
      <c r="G3255" s="139">
        <v>-82.974400000000003</v>
      </c>
      <c r="H3255" s="139" t="s">
        <v>6233</v>
      </c>
      <c r="I3255" s="139" t="s">
        <v>6234</v>
      </c>
      <c r="J3255" s="139" t="s">
        <v>95</v>
      </c>
      <c r="K3255" s="139">
        <v>45601</v>
      </c>
      <c r="L3255" s="139" t="s">
        <v>6235</v>
      </c>
      <c r="M3255" s="139">
        <v>3900</v>
      </c>
      <c r="N3255" s="139" t="s">
        <v>1448</v>
      </c>
    </row>
    <row r="3256" spans="1:14" ht="15.75" customHeight="1">
      <c r="A3256" s="139">
        <v>2018</v>
      </c>
      <c r="B3256" s="100" t="s">
        <v>188</v>
      </c>
      <c r="C3256" s="139" t="s">
        <v>6236</v>
      </c>
      <c r="D3256" s="139">
        <v>1007529</v>
      </c>
      <c r="E3256" s="139" t="s">
        <v>6237</v>
      </c>
      <c r="F3256" s="139">
        <v>42.732855000000001</v>
      </c>
      <c r="G3256" s="139">
        <v>-96.252701999999999</v>
      </c>
      <c r="H3256" s="139" t="s">
        <v>6238</v>
      </c>
      <c r="I3256" s="139" t="s">
        <v>3110</v>
      </c>
      <c r="J3256" s="139" t="s">
        <v>42</v>
      </c>
      <c r="K3256" s="139">
        <v>51038</v>
      </c>
      <c r="L3256" s="139" t="s">
        <v>6239</v>
      </c>
      <c r="M3256" s="139">
        <v>40</v>
      </c>
      <c r="N3256" s="139" t="s">
        <v>1054</v>
      </c>
    </row>
    <row r="3257" spans="1:14" ht="15.75" customHeight="1">
      <c r="A3257" s="139">
        <v>2018</v>
      </c>
      <c r="B3257" s="100" t="s">
        <v>188</v>
      </c>
      <c r="C3257" s="139" t="s">
        <v>6240</v>
      </c>
      <c r="D3257" s="139">
        <v>1005020</v>
      </c>
      <c r="E3257" s="139" t="s">
        <v>6241</v>
      </c>
      <c r="F3257" s="139">
        <v>44.100799000000002</v>
      </c>
      <c r="G3257" s="139">
        <v>-94.275835000000001</v>
      </c>
      <c r="H3257" s="139" t="s">
        <v>6242</v>
      </c>
      <c r="I3257" s="139" t="s">
        <v>1151</v>
      </c>
      <c r="J3257" s="139" t="s">
        <v>62</v>
      </c>
      <c r="K3257" s="139">
        <v>56055</v>
      </c>
      <c r="L3257" s="139" t="s">
        <v>5850</v>
      </c>
      <c r="M3257" s="139">
        <v>50</v>
      </c>
      <c r="N3257" s="139" t="s">
        <v>1054</v>
      </c>
    </row>
    <row r="3258" spans="1:14" ht="15.75" customHeight="1">
      <c r="A3258" s="139">
        <v>2018</v>
      </c>
      <c r="B3258" s="100" t="s">
        <v>188</v>
      </c>
      <c r="C3258" s="139" t="s">
        <v>6243</v>
      </c>
      <c r="D3258" s="139">
        <v>1004713</v>
      </c>
      <c r="E3258" s="139" t="s">
        <v>6244</v>
      </c>
      <c r="F3258" s="139">
        <v>45.301333</v>
      </c>
      <c r="G3258" s="139">
        <v>-96.511360999999994</v>
      </c>
      <c r="H3258" s="139" t="s">
        <v>6245</v>
      </c>
      <c r="I3258" s="139" t="s">
        <v>2388</v>
      </c>
      <c r="J3258" s="139" t="s">
        <v>110</v>
      </c>
      <c r="K3258" s="139">
        <v>57216</v>
      </c>
      <c r="L3258" s="139" t="s">
        <v>5850</v>
      </c>
      <c r="M3258" s="139">
        <v>53</v>
      </c>
      <c r="N3258" s="139" t="s">
        <v>1054</v>
      </c>
    </row>
    <row r="3259" spans="1:14" ht="15.75" customHeight="1">
      <c r="A3259" s="139">
        <v>2018</v>
      </c>
      <c r="B3259" s="100" t="s">
        <v>188</v>
      </c>
      <c r="C3259" s="139" t="s">
        <v>6246</v>
      </c>
      <c r="D3259" s="139">
        <v>1007830</v>
      </c>
      <c r="E3259" s="139" t="s">
        <v>6247</v>
      </c>
      <c r="F3259" s="139">
        <v>43.897083000000002</v>
      </c>
      <c r="G3259" s="139">
        <v>-95.045277999999996</v>
      </c>
      <c r="H3259" s="139" t="s">
        <v>6248</v>
      </c>
      <c r="I3259" s="139" t="s">
        <v>4123</v>
      </c>
      <c r="J3259" s="139" t="s">
        <v>62</v>
      </c>
      <c r="K3259" s="139">
        <v>56118</v>
      </c>
      <c r="L3259" s="139" t="s">
        <v>5850</v>
      </c>
      <c r="M3259" s="139">
        <v>32</v>
      </c>
      <c r="N3259" s="139" t="s">
        <v>1133</v>
      </c>
    </row>
    <row r="3260" spans="1:14" ht="15.75" customHeight="1">
      <c r="A3260" s="139">
        <v>2018</v>
      </c>
      <c r="B3260" s="100" t="s">
        <v>188</v>
      </c>
      <c r="C3260" s="139" t="s">
        <v>6249</v>
      </c>
      <c r="D3260" s="139">
        <v>1006084</v>
      </c>
      <c r="E3260" s="139" t="s">
        <v>6250</v>
      </c>
      <c r="F3260" s="139">
        <v>41.85951</v>
      </c>
      <c r="G3260" s="139">
        <v>-94.636039999999994</v>
      </c>
      <c r="H3260" s="139" t="s">
        <v>6251</v>
      </c>
      <c r="I3260" s="139" t="s">
        <v>3410</v>
      </c>
      <c r="J3260" s="139" t="s">
        <v>42</v>
      </c>
      <c r="K3260" s="139">
        <v>50058</v>
      </c>
      <c r="L3260" s="139" t="s">
        <v>5850</v>
      </c>
      <c r="M3260" s="139">
        <v>42</v>
      </c>
      <c r="N3260" s="139" t="s">
        <v>1054</v>
      </c>
    </row>
    <row r="3261" spans="1:14" ht="15.75" customHeight="1">
      <c r="A3261" s="139">
        <v>2018</v>
      </c>
      <c r="B3261" s="100" t="s">
        <v>188</v>
      </c>
      <c r="C3261" s="139" t="s">
        <v>6252</v>
      </c>
      <c r="D3261" s="139">
        <v>1007809</v>
      </c>
      <c r="E3261" s="139" t="s">
        <v>6253</v>
      </c>
      <c r="F3261" s="139">
        <v>39.748100000000001</v>
      </c>
      <c r="G3261" s="139">
        <v>-92.385099999999994</v>
      </c>
      <c r="H3261" s="139" t="s">
        <v>1772</v>
      </c>
      <c r="I3261" s="139" t="s">
        <v>4477</v>
      </c>
      <c r="J3261" s="139" t="s">
        <v>68</v>
      </c>
      <c r="K3261" s="139">
        <v>63552</v>
      </c>
      <c r="L3261" s="139" t="s">
        <v>5850</v>
      </c>
      <c r="M3261" s="139">
        <v>27</v>
      </c>
      <c r="N3261" s="139" t="s">
        <v>1133</v>
      </c>
    </row>
    <row r="3262" spans="1:14" ht="15.75" customHeight="1">
      <c r="A3262" s="139">
        <v>2018</v>
      </c>
      <c r="B3262" s="100" t="s">
        <v>188</v>
      </c>
      <c r="C3262" s="139" t="s">
        <v>6254</v>
      </c>
      <c r="D3262" s="139">
        <v>1009807</v>
      </c>
      <c r="E3262" s="139" t="s">
        <v>6255</v>
      </c>
      <c r="F3262" s="139">
        <v>44.853119999999997</v>
      </c>
      <c r="G3262" s="139">
        <v>-93.230099999999993</v>
      </c>
      <c r="H3262" s="139" t="s">
        <v>6256</v>
      </c>
      <c r="I3262" s="139" t="s">
        <v>2534</v>
      </c>
      <c r="J3262" s="139" t="s">
        <v>62</v>
      </c>
      <c r="K3262" s="139">
        <v>55425</v>
      </c>
      <c r="L3262" s="139" t="s">
        <v>6257</v>
      </c>
      <c r="M3262" s="139">
        <v>1667</v>
      </c>
      <c r="N3262" s="139" t="s">
        <v>1368</v>
      </c>
    </row>
    <row r="3263" spans="1:14" ht="15.75" customHeight="1">
      <c r="A3263" s="139">
        <v>2018</v>
      </c>
      <c r="B3263" s="100" t="s">
        <v>188</v>
      </c>
      <c r="C3263" s="139" t="s">
        <v>6258</v>
      </c>
      <c r="D3263" s="139">
        <v>1000328</v>
      </c>
      <c r="E3263" s="139" t="s">
        <v>6259</v>
      </c>
      <c r="F3263" s="139">
        <v>34.170552000000001</v>
      </c>
      <c r="G3263" s="139">
        <v>-103.36991</v>
      </c>
      <c r="H3263" s="139" t="s">
        <v>6260</v>
      </c>
      <c r="I3263" s="139" t="s">
        <v>6261</v>
      </c>
      <c r="J3263" s="139" t="s">
        <v>84</v>
      </c>
      <c r="K3263" s="139">
        <v>88130</v>
      </c>
      <c r="L3263" s="139" t="s">
        <v>6262</v>
      </c>
      <c r="M3263" s="139">
        <v>18</v>
      </c>
      <c r="N3263" s="139" t="s">
        <v>1054</v>
      </c>
    </row>
    <row r="3264" spans="1:14" ht="15.75" customHeight="1">
      <c r="A3264" s="139">
        <v>2018</v>
      </c>
      <c r="B3264" s="100" t="s">
        <v>188</v>
      </c>
      <c r="C3264" s="139" t="s">
        <v>6263</v>
      </c>
      <c r="D3264" s="139">
        <v>1005725</v>
      </c>
      <c r="E3264" s="139" t="s">
        <v>6264</v>
      </c>
      <c r="F3264" s="139">
        <v>35.713997999999997</v>
      </c>
      <c r="G3264" s="139">
        <v>-78.836281</v>
      </c>
      <c r="H3264" s="139" t="s">
        <v>6265</v>
      </c>
      <c r="I3264" s="139" t="s">
        <v>5459</v>
      </c>
      <c r="J3264" s="139" t="s">
        <v>89</v>
      </c>
      <c r="K3264" s="139">
        <v>27539</v>
      </c>
      <c r="L3264" s="139" t="s">
        <v>6266</v>
      </c>
      <c r="M3264" s="139">
        <v>19</v>
      </c>
      <c r="N3264" s="139" t="s">
        <v>1054</v>
      </c>
    </row>
    <row r="3265" spans="1:14" ht="15.75" customHeight="1">
      <c r="A3265" s="139">
        <v>2018</v>
      </c>
      <c r="B3265" s="100" t="s">
        <v>188</v>
      </c>
      <c r="C3265" s="139" t="s">
        <v>6267</v>
      </c>
      <c r="D3265" s="139">
        <v>1006019</v>
      </c>
      <c r="E3265" s="139" t="s">
        <v>6268</v>
      </c>
      <c r="F3265" s="139">
        <v>31.78603</v>
      </c>
      <c r="G3265" s="139">
        <v>-99.093530000000001</v>
      </c>
      <c r="H3265" s="139" t="s">
        <v>1047</v>
      </c>
      <c r="I3265" s="139" t="s">
        <v>1107</v>
      </c>
      <c r="J3265" s="139" t="s">
        <v>115</v>
      </c>
      <c r="K3265" s="139">
        <v>76801</v>
      </c>
      <c r="L3265" s="139" t="s">
        <v>6266</v>
      </c>
      <c r="M3265" s="139">
        <v>15</v>
      </c>
      <c r="N3265" s="139" t="s">
        <v>1054</v>
      </c>
    </row>
    <row r="3266" spans="1:14" ht="15.75" customHeight="1">
      <c r="A3266" s="139">
        <v>2018</v>
      </c>
      <c r="B3266" s="100" t="s">
        <v>188</v>
      </c>
      <c r="C3266" s="139" t="s">
        <v>6269</v>
      </c>
      <c r="D3266" s="139">
        <v>1006211</v>
      </c>
      <c r="E3266" s="139" t="s">
        <v>6270</v>
      </c>
      <c r="F3266" s="139">
        <v>41.36983</v>
      </c>
      <c r="G3266" s="139">
        <v>-91.113680000000002</v>
      </c>
      <c r="H3266" s="139" t="s">
        <v>6271</v>
      </c>
      <c r="I3266" s="139" t="s">
        <v>3809</v>
      </c>
      <c r="J3266" s="139" t="s">
        <v>42</v>
      </c>
      <c r="K3266" s="139">
        <v>52761</v>
      </c>
      <c r="L3266" s="139" t="s">
        <v>6266</v>
      </c>
      <c r="M3266" s="139">
        <v>17</v>
      </c>
      <c r="N3266" s="139" t="s">
        <v>1054</v>
      </c>
    </row>
    <row r="3267" spans="1:14" ht="15.75" customHeight="1">
      <c r="A3267" s="139">
        <v>2018</v>
      </c>
      <c r="B3267" s="100" t="s">
        <v>188</v>
      </c>
      <c r="C3267" s="139" t="s">
        <v>6272</v>
      </c>
      <c r="D3267" s="139">
        <v>1011656</v>
      </c>
      <c r="E3267" s="139" t="s">
        <v>6273</v>
      </c>
      <c r="F3267" s="139">
        <v>37.689653999999997</v>
      </c>
      <c r="G3267" s="139">
        <v>-98.714758000000003</v>
      </c>
      <c r="H3267" s="139" t="s">
        <v>6274</v>
      </c>
      <c r="I3267" s="139" t="s">
        <v>6275</v>
      </c>
      <c r="J3267" s="139" t="s">
        <v>44</v>
      </c>
      <c r="K3267" s="139">
        <v>67124</v>
      </c>
      <c r="L3267" s="139" t="s">
        <v>6276</v>
      </c>
      <c r="M3267" s="139">
        <v>33</v>
      </c>
      <c r="N3267" s="139" t="s">
        <v>1054</v>
      </c>
    </row>
    <row r="3268" spans="1:14" ht="15.75" customHeight="1">
      <c r="A3268" s="139">
        <v>2018</v>
      </c>
      <c r="B3268" s="100" t="s">
        <v>188</v>
      </c>
      <c r="C3268" s="139" t="s">
        <v>6277</v>
      </c>
      <c r="D3268" s="139">
        <v>1006994</v>
      </c>
      <c r="E3268" s="139" t="s">
        <v>6278</v>
      </c>
      <c r="F3268" s="139">
        <v>32.373610999999997</v>
      </c>
      <c r="G3268" s="139">
        <v>-93.644166999999996</v>
      </c>
      <c r="H3268" s="139" t="s">
        <v>1927</v>
      </c>
      <c r="I3268" s="139" t="s">
        <v>2224</v>
      </c>
      <c r="J3268" s="139" t="s">
        <v>50</v>
      </c>
      <c r="K3268" s="139">
        <v>71115</v>
      </c>
      <c r="L3268" s="139" t="s">
        <v>6103</v>
      </c>
      <c r="M3268" s="139">
        <v>63</v>
      </c>
      <c r="N3268" s="139" t="s">
        <v>1054</v>
      </c>
    </row>
    <row r="3269" spans="1:14" ht="15.75" customHeight="1">
      <c r="A3269" s="139">
        <v>2018</v>
      </c>
      <c r="B3269" s="100" t="s">
        <v>188</v>
      </c>
      <c r="C3269" s="139" t="s">
        <v>6279</v>
      </c>
      <c r="D3269" s="139">
        <v>1011979</v>
      </c>
      <c r="E3269" s="139" t="s">
        <v>6280</v>
      </c>
      <c r="F3269" s="139">
        <v>41.481270000000002</v>
      </c>
      <c r="G3269" s="139">
        <v>-87.033609999999996</v>
      </c>
      <c r="H3269" s="139" t="s">
        <v>6281</v>
      </c>
      <c r="I3269" s="139" t="s">
        <v>6282</v>
      </c>
      <c r="J3269" s="139" t="s">
        <v>39</v>
      </c>
      <c r="K3269" s="139">
        <v>46383</v>
      </c>
      <c r="L3269" s="139" t="s">
        <v>6103</v>
      </c>
      <c r="M3269" s="139">
        <v>55</v>
      </c>
      <c r="N3269" s="139" t="s">
        <v>1054</v>
      </c>
    </row>
    <row r="3270" spans="1:14" ht="15.75" customHeight="1">
      <c r="A3270" s="139">
        <v>2018</v>
      </c>
      <c r="B3270" s="100" t="s">
        <v>188</v>
      </c>
      <c r="C3270" s="139" t="s">
        <v>6283</v>
      </c>
      <c r="D3270" s="139">
        <v>1010696</v>
      </c>
      <c r="E3270" s="139" t="s">
        <v>6284</v>
      </c>
      <c r="F3270" s="139">
        <v>33.869860000000003</v>
      </c>
      <c r="G3270" s="139">
        <v>-118.27629</v>
      </c>
      <c r="H3270" s="139" t="s">
        <v>6285</v>
      </c>
      <c r="I3270" s="139" t="s">
        <v>1411</v>
      </c>
      <c r="J3270" s="139" t="s">
        <v>15</v>
      </c>
      <c r="K3270" s="139">
        <v>90248</v>
      </c>
      <c r="L3270" s="139" t="s">
        <v>6286</v>
      </c>
      <c r="M3270" s="139">
        <v>10</v>
      </c>
      <c r="N3270" s="139" t="s">
        <v>1054</v>
      </c>
    </row>
    <row r="3271" spans="1:14" ht="15.75" customHeight="1">
      <c r="A3271" s="139">
        <v>2018</v>
      </c>
      <c r="B3271" s="100" t="s">
        <v>188</v>
      </c>
      <c r="C3271" s="139" t="s">
        <v>6287</v>
      </c>
      <c r="D3271" s="139">
        <v>1001244</v>
      </c>
      <c r="E3271" s="139" t="s">
        <v>6288</v>
      </c>
      <c r="F3271" s="139">
        <v>41.573</v>
      </c>
      <c r="G3271" s="139">
        <v>-76.042599999999993</v>
      </c>
      <c r="H3271" s="139" t="s">
        <v>6289</v>
      </c>
      <c r="I3271" s="139" t="s">
        <v>133</v>
      </c>
      <c r="J3271" s="139" t="s">
        <v>103</v>
      </c>
      <c r="K3271" s="139">
        <v>18629</v>
      </c>
      <c r="L3271" s="139" t="s">
        <v>3729</v>
      </c>
      <c r="M3271" s="139">
        <v>604</v>
      </c>
      <c r="N3271" s="139" t="s">
        <v>1160</v>
      </c>
    </row>
    <row r="3272" spans="1:14" ht="15.75" customHeight="1">
      <c r="A3272" s="139">
        <v>2018</v>
      </c>
      <c r="B3272" s="100" t="s">
        <v>188</v>
      </c>
      <c r="C3272" s="139" t="s">
        <v>6287</v>
      </c>
      <c r="D3272" s="139">
        <v>1009528</v>
      </c>
      <c r="E3272" s="139" t="s">
        <v>6290</v>
      </c>
      <c r="F3272" s="139">
        <v>41.597794</v>
      </c>
      <c r="G3272" s="139">
        <v>-112.172856</v>
      </c>
      <c r="H3272" s="139" t="s">
        <v>6291</v>
      </c>
      <c r="I3272" s="139" t="s">
        <v>6292</v>
      </c>
      <c r="J3272" s="139" t="s">
        <v>118</v>
      </c>
      <c r="K3272" s="139">
        <v>84301</v>
      </c>
      <c r="L3272" s="139" t="s">
        <v>3729</v>
      </c>
      <c r="M3272" s="139">
        <v>24</v>
      </c>
      <c r="N3272" s="139" t="s">
        <v>1054</v>
      </c>
    </row>
    <row r="3273" spans="1:14" ht="15.75" customHeight="1">
      <c r="A3273" s="139">
        <v>2018</v>
      </c>
      <c r="B3273" s="100" t="s">
        <v>188</v>
      </c>
      <c r="C3273" s="139" t="s">
        <v>6293</v>
      </c>
      <c r="D3273" s="139">
        <v>1010026</v>
      </c>
      <c r="E3273" s="139" t="s">
        <v>6294</v>
      </c>
      <c r="F3273" s="139">
        <v>33.491028</v>
      </c>
      <c r="G3273" s="139">
        <v>-90.513694000000001</v>
      </c>
      <c r="H3273" s="139" t="s">
        <v>6295</v>
      </c>
      <c r="I3273" s="139" t="s">
        <v>6296</v>
      </c>
      <c r="J3273" s="139" t="s">
        <v>65</v>
      </c>
      <c r="K3273" s="139">
        <v>38778</v>
      </c>
      <c r="L3273" s="139" t="s">
        <v>6297</v>
      </c>
      <c r="M3273" s="139">
        <v>5</v>
      </c>
      <c r="N3273" s="139" t="s">
        <v>1127</v>
      </c>
    </row>
    <row r="3274" spans="1:14" ht="15.75" customHeight="1">
      <c r="A3274" s="139">
        <v>2018</v>
      </c>
      <c r="B3274" s="100" t="s">
        <v>188</v>
      </c>
      <c r="C3274" s="139" t="s">
        <v>6298</v>
      </c>
      <c r="D3274" s="139">
        <v>1011966</v>
      </c>
      <c r="E3274" s="139" t="s">
        <v>6299</v>
      </c>
      <c r="F3274" s="139">
        <v>61.189790000000002</v>
      </c>
      <c r="G3274" s="139">
        <v>-149.81909999999999</v>
      </c>
      <c r="H3274" s="139" t="s">
        <v>6300</v>
      </c>
      <c r="I3274" s="139" t="s">
        <v>6301</v>
      </c>
      <c r="J3274" s="139" t="s">
        <v>6</v>
      </c>
      <c r="K3274" s="139">
        <v>99508</v>
      </c>
      <c r="L3274" s="139" t="s">
        <v>6302</v>
      </c>
      <c r="M3274" s="139">
        <v>20</v>
      </c>
      <c r="N3274" s="139" t="s">
        <v>1054</v>
      </c>
    </row>
    <row r="3275" spans="1:14" ht="15.75" customHeight="1">
      <c r="A3275" s="139">
        <v>2018</v>
      </c>
      <c r="B3275" s="100" t="s">
        <v>188</v>
      </c>
      <c r="C3275" s="139" t="s">
        <v>6303</v>
      </c>
      <c r="D3275" s="139">
        <v>1004008</v>
      </c>
      <c r="F3275" s="139">
        <v>28.884499999999999</v>
      </c>
      <c r="G3275" s="139">
        <v>-90.024500000000003</v>
      </c>
      <c r="H3275" s="139" t="s">
        <v>6304</v>
      </c>
      <c r="J3275" s="139" t="s">
        <v>50</v>
      </c>
      <c r="K3275" s="139">
        <v>0</v>
      </c>
      <c r="L3275" s="139" t="s">
        <v>6305</v>
      </c>
      <c r="M3275" s="139">
        <v>51</v>
      </c>
      <c r="N3275" s="139" t="s">
        <v>1054</v>
      </c>
    </row>
    <row r="3276" spans="1:14" ht="15.75" customHeight="1">
      <c r="A3276" s="139">
        <v>2018</v>
      </c>
      <c r="B3276" s="100" t="s">
        <v>188</v>
      </c>
      <c r="C3276" s="139" t="s">
        <v>6306</v>
      </c>
      <c r="D3276" s="139">
        <v>1000165</v>
      </c>
      <c r="E3276" s="139" t="s">
        <v>6307</v>
      </c>
      <c r="F3276" s="139">
        <v>40.417200000000001</v>
      </c>
      <c r="G3276" s="139">
        <v>-86.911699999999996</v>
      </c>
      <c r="H3276" s="139" t="s">
        <v>6308</v>
      </c>
      <c r="I3276" s="139" t="s">
        <v>6309</v>
      </c>
      <c r="J3276" s="139" t="s">
        <v>39</v>
      </c>
      <c r="K3276" s="139">
        <v>47907</v>
      </c>
      <c r="L3276" s="139" t="s">
        <v>1893</v>
      </c>
      <c r="M3276" s="139">
        <v>603</v>
      </c>
      <c r="N3276" s="139" t="s">
        <v>1054</v>
      </c>
    </row>
    <row r="3277" spans="1:14" ht="15.75" customHeight="1">
      <c r="A3277" s="139">
        <v>2018</v>
      </c>
      <c r="B3277" s="100" t="s">
        <v>188</v>
      </c>
      <c r="C3277" s="139" t="s">
        <v>6310</v>
      </c>
      <c r="D3277" s="139">
        <v>1010033</v>
      </c>
      <c r="E3277" s="139" t="s">
        <v>6311</v>
      </c>
      <c r="F3277" s="139">
        <v>36.075650000000003</v>
      </c>
      <c r="G3277" s="139">
        <v>-79.965029999999999</v>
      </c>
      <c r="H3277" s="139" t="s">
        <v>6312</v>
      </c>
      <c r="I3277" s="139" t="s">
        <v>6313</v>
      </c>
      <c r="J3277" s="139" t="s">
        <v>89</v>
      </c>
      <c r="K3277" s="139">
        <v>27409</v>
      </c>
      <c r="L3277" s="139" t="s">
        <v>6314</v>
      </c>
      <c r="M3277" s="139">
        <v>43</v>
      </c>
      <c r="N3277" s="139" t="s">
        <v>1368</v>
      </c>
    </row>
    <row r="3278" spans="1:14" ht="15.75" customHeight="1">
      <c r="A3278" s="139">
        <v>2018</v>
      </c>
      <c r="B3278" s="100" t="s">
        <v>188</v>
      </c>
      <c r="C3278" s="139" t="s">
        <v>6315</v>
      </c>
      <c r="D3278" s="139">
        <v>1005960</v>
      </c>
      <c r="E3278" s="139" t="s">
        <v>6316</v>
      </c>
      <c r="F3278" s="139">
        <v>42.476840000000003</v>
      </c>
      <c r="G3278" s="139">
        <v>-95.41516</v>
      </c>
      <c r="H3278" s="139" t="s">
        <v>1942</v>
      </c>
      <c r="I3278" s="139" t="s">
        <v>3398</v>
      </c>
      <c r="J3278" s="139" t="s">
        <v>42</v>
      </c>
      <c r="K3278" s="139">
        <v>51020</v>
      </c>
      <c r="L3278" s="139" t="s">
        <v>6317</v>
      </c>
      <c r="M3278" s="139">
        <v>38</v>
      </c>
      <c r="N3278" s="139" t="s">
        <v>1133</v>
      </c>
    </row>
    <row r="3279" spans="1:14" ht="15.75" customHeight="1">
      <c r="A3279" s="139">
        <v>2018</v>
      </c>
      <c r="B3279" s="100" t="s">
        <v>188</v>
      </c>
      <c r="C3279" s="139" t="s">
        <v>6318</v>
      </c>
      <c r="D3279" s="139">
        <v>1001772</v>
      </c>
      <c r="E3279" s="139" t="s">
        <v>6319</v>
      </c>
      <c r="F3279" s="139">
        <v>41.981769999999997</v>
      </c>
      <c r="G3279" s="139">
        <v>-91.6708</v>
      </c>
      <c r="H3279" s="139" t="s">
        <v>1155</v>
      </c>
      <c r="I3279" s="139" t="s">
        <v>1156</v>
      </c>
      <c r="J3279" s="139" t="s">
        <v>42</v>
      </c>
      <c r="K3279" s="139">
        <v>52401</v>
      </c>
      <c r="L3279" s="139" t="s">
        <v>3481</v>
      </c>
      <c r="M3279" s="139">
        <v>15</v>
      </c>
      <c r="N3279" s="139" t="s">
        <v>1054</v>
      </c>
    </row>
    <row r="3280" spans="1:14" ht="15.75" customHeight="1">
      <c r="A3280" s="139">
        <v>2018</v>
      </c>
      <c r="B3280" s="100" t="s">
        <v>188</v>
      </c>
      <c r="C3280" s="139" t="s">
        <v>6320</v>
      </c>
      <c r="D3280" s="139">
        <v>1007738</v>
      </c>
      <c r="E3280" s="139" t="s">
        <v>6321</v>
      </c>
      <c r="F3280" s="139">
        <v>32.89434</v>
      </c>
      <c r="G3280" s="139">
        <v>-117.19459000000001</v>
      </c>
      <c r="H3280" s="139" t="s">
        <v>4709</v>
      </c>
      <c r="I3280" s="139" t="s">
        <v>4709</v>
      </c>
      <c r="J3280" s="139" t="s">
        <v>15</v>
      </c>
      <c r="K3280" s="139">
        <v>92121</v>
      </c>
      <c r="L3280" s="139" t="s">
        <v>6322</v>
      </c>
      <c r="M3280" s="139">
        <v>13</v>
      </c>
      <c r="N3280" s="139" t="s">
        <v>1054</v>
      </c>
    </row>
    <row r="3281" spans="1:14" ht="15.75" customHeight="1">
      <c r="A3281" s="139">
        <v>2018</v>
      </c>
      <c r="B3281" s="100" t="s">
        <v>188</v>
      </c>
      <c r="C3281" s="139" t="s">
        <v>6323</v>
      </c>
      <c r="D3281" s="139">
        <v>1011718</v>
      </c>
      <c r="E3281" s="139" t="s">
        <v>6324</v>
      </c>
      <c r="F3281" s="139">
        <v>32.898114200000002</v>
      </c>
      <c r="G3281" s="139">
        <v>-117.2029363</v>
      </c>
      <c r="H3281" s="139" t="s">
        <v>5650</v>
      </c>
      <c r="J3281" s="139" t="s">
        <v>15</v>
      </c>
      <c r="K3281" s="139">
        <v>92121</v>
      </c>
      <c r="L3281" s="139" t="s">
        <v>6322</v>
      </c>
      <c r="M3281" s="139">
        <v>23</v>
      </c>
      <c r="N3281" s="139" t="s">
        <v>1054</v>
      </c>
    </row>
    <row r="3282" spans="1:14" ht="15.75" customHeight="1">
      <c r="A3282" s="139">
        <v>2018</v>
      </c>
      <c r="B3282" s="100" t="s">
        <v>188</v>
      </c>
      <c r="C3282" s="139" t="s">
        <v>6325</v>
      </c>
      <c r="D3282" s="139">
        <v>1003794</v>
      </c>
      <c r="E3282" s="139" t="s">
        <v>6326</v>
      </c>
      <c r="F3282" s="139">
        <v>39.755553999999997</v>
      </c>
      <c r="G3282" s="139">
        <v>-86.300055999999998</v>
      </c>
      <c r="H3282" s="139" t="s">
        <v>1294</v>
      </c>
      <c r="I3282" s="139" t="s">
        <v>1059</v>
      </c>
      <c r="J3282" s="139" t="s">
        <v>39</v>
      </c>
      <c r="K3282" s="139">
        <v>46231</v>
      </c>
      <c r="L3282" s="139" t="s">
        <v>6327</v>
      </c>
      <c r="M3282" s="139">
        <v>11</v>
      </c>
      <c r="N3282" s="139" t="s">
        <v>2062</v>
      </c>
    </row>
    <row r="3283" spans="1:14" ht="15.75" customHeight="1">
      <c r="A3283" s="139">
        <v>2018</v>
      </c>
      <c r="B3283" s="100" t="s">
        <v>188</v>
      </c>
      <c r="C3283" s="139" t="s">
        <v>6328</v>
      </c>
      <c r="D3283" s="139">
        <v>1011813</v>
      </c>
      <c r="E3283" s="139" t="s">
        <v>6329</v>
      </c>
      <c r="F3283" s="139">
        <v>32.997610000000002</v>
      </c>
      <c r="G3283" s="139">
        <v>-96.726709999999997</v>
      </c>
      <c r="H3283" s="139" t="s">
        <v>6330</v>
      </c>
      <c r="I3283" s="139" t="s">
        <v>6331</v>
      </c>
      <c r="J3283" s="139" t="s">
        <v>115</v>
      </c>
      <c r="K3283" s="139">
        <v>75080</v>
      </c>
      <c r="L3283" s="139" t="s">
        <v>6314</v>
      </c>
      <c r="M3283" s="139">
        <v>2926</v>
      </c>
      <c r="N3283" s="139" t="s">
        <v>1368</v>
      </c>
    </row>
    <row r="3284" spans="1:14" ht="15.75" customHeight="1">
      <c r="A3284" s="139">
        <v>2018</v>
      </c>
      <c r="B3284" s="100" t="s">
        <v>188</v>
      </c>
      <c r="C3284" s="139" t="s">
        <v>6332</v>
      </c>
      <c r="D3284" s="139">
        <v>1010254</v>
      </c>
      <c r="E3284" s="139" t="s">
        <v>6333</v>
      </c>
      <c r="F3284" s="139">
        <v>45.539681999999999</v>
      </c>
      <c r="G3284" s="139">
        <v>-122.936288</v>
      </c>
      <c r="H3284" s="139" t="s">
        <v>4661</v>
      </c>
      <c r="I3284" s="139" t="s">
        <v>1067</v>
      </c>
      <c r="J3284" s="139" t="s">
        <v>100</v>
      </c>
      <c r="K3284" s="139">
        <v>97124</v>
      </c>
      <c r="L3284" s="139" t="s">
        <v>6314</v>
      </c>
      <c r="M3284" s="139">
        <v>1257</v>
      </c>
      <c r="N3284" s="139" t="s">
        <v>1368</v>
      </c>
    </row>
    <row r="3285" spans="1:14" ht="15.75" customHeight="1">
      <c r="A3285" s="139">
        <v>2018</v>
      </c>
      <c r="B3285" s="100" t="s">
        <v>188</v>
      </c>
      <c r="C3285" s="139" t="s">
        <v>6334</v>
      </c>
      <c r="D3285" s="139">
        <v>1005009</v>
      </c>
      <c r="E3285" s="139" t="s">
        <v>6335</v>
      </c>
      <c r="F3285" s="139">
        <v>43.626399999999997</v>
      </c>
      <c r="G3285" s="139">
        <v>-88.444599999999994</v>
      </c>
      <c r="H3285" s="139" t="s">
        <v>6336</v>
      </c>
      <c r="I3285" s="139" t="s">
        <v>1247</v>
      </c>
      <c r="J3285" s="139" t="s">
        <v>132</v>
      </c>
      <c r="K3285" s="139">
        <v>53048</v>
      </c>
      <c r="L3285" s="139" t="s">
        <v>6337</v>
      </c>
      <c r="M3285" s="139">
        <v>20</v>
      </c>
      <c r="N3285" s="139" t="s">
        <v>1054</v>
      </c>
    </row>
    <row r="3286" spans="1:14" ht="15.75" customHeight="1">
      <c r="A3286" s="139">
        <v>2018</v>
      </c>
      <c r="B3286" s="100" t="s">
        <v>188</v>
      </c>
      <c r="C3286" s="139" t="s">
        <v>6338</v>
      </c>
      <c r="D3286" s="139">
        <v>1004909</v>
      </c>
      <c r="E3286" s="139" t="s">
        <v>6339</v>
      </c>
      <c r="F3286" s="139">
        <v>39.506456999999997</v>
      </c>
      <c r="G3286" s="139">
        <v>-77.946697999999998</v>
      </c>
      <c r="H3286" s="139" t="s">
        <v>6340</v>
      </c>
      <c r="I3286" s="139" t="s">
        <v>2739</v>
      </c>
      <c r="J3286" s="139" t="s">
        <v>129</v>
      </c>
      <c r="K3286" s="139">
        <v>25403</v>
      </c>
      <c r="L3286" s="139" t="s">
        <v>6337</v>
      </c>
      <c r="M3286" s="139">
        <v>17</v>
      </c>
      <c r="N3286" s="139" t="s">
        <v>1054</v>
      </c>
    </row>
    <row r="3287" spans="1:14" ht="15.75" customHeight="1">
      <c r="A3287" s="139">
        <v>2018</v>
      </c>
      <c r="B3287" s="100" t="s">
        <v>188</v>
      </c>
      <c r="C3287" s="139" t="s">
        <v>6341</v>
      </c>
      <c r="D3287" s="139">
        <v>1002231</v>
      </c>
      <c r="E3287" s="139" t="s">
        <v>6342</v>
      </c>
      <c r="F3287" s="139">
        <v>34.025025999999997</v>
      </c>
      <c r="G3287" s="139">
        <v>-117.98347</v>
      </c>
      <c r="H3287" s="139" t="s">
        <v>6343</v>
      </c>
      <c r="I3287" s="139" t="s">
        <v>1411</v>
      </c>
      <c r="J3287" s="139" t="s">
        <v>15</v>
      </c>
      <c r="K3287" s="139">
        <v>91746</v>
      </c>
      <c r="L3287" s="139" t="s">
        <v>6344</v>
      </c>
      <c r="M3287" s="139">
        <v>8</v>
      </c>
      <c r="N3287" s="139" t="s">
        <v>2062</v>
      </c>
    </row>
    <row r="3288" spans="1:14" ht="15.75" customHeight="1">
      <c r="A3288" s="139">
        <v>2018</v>
      </c>
      <c r="B3288" s="100" t="s">
        <v>188</v>
      </c>
      <c r="C3288" s="139" t="s">
        <v>6345</v>
      </c>
      <c r="D3288" s="139">
        <v>1005587</v>
      </c>
      <c r="E3288" s="139" t="s">
        <v>6346</v>
      </c>
      <c r="F3288" s="139">
        <v>41.811669999999999</v>
      </c>
      <c r="G3288" s="139">
        <v>-71.407089999999997</v>
      </c>
      <c r="H3288" s="139" t="s">
        <v>2051</v>
      </c>
      <c r="I3288" s="139" t="s">
        <v>2051</v>
      </c>
      <c r="J3288" s="139" t="s">
        <v>105</v>
      </c>
      <c r="K3288" s="139">
        <v>2903</v>
      </c>
      <c r="L3288" s="139" t="s">
        <v>6347</v>
      </c>
      <c r="M3288" s="139">
        <v>43</v>
      </c>
      <c r="N3288" s="139" t="s">
        <v>1054</v>
      </c>
    </row>
    <row r="3289" spans="1:14" ht="15.75" customHeight="1">
      <c r="A3289" s="139">
        <v>2018</v>
      </c>
      <c r="B3289" s="100" t="s">
        <v>188</v>
      </c>
      <c r="C3289" s="139" t="s">
        <v>6348</v>
      </c>
      <c r="D3289" s="139">
        <v>1001073</v>
      </c>
      <c r="E3289" s="139" t="s">
        <v>6349</v>
      </c>
      <c r="F3289" s="139">
        <v>36.134273999999998</v>
      </c>
      <c r="G3289" s="139">
        <v>-80.257780999999994</v>
      </c>
      <c r="H3289" s="139" t="s">
        <v>6350</v>
      </c>
      <c r="I3289" s="139" t="s">
        <v>6351</v>
      </c>
      <c r="J3289" s="139" t="s">
        <v>89</v>
      </c>
      <c r="K3289" s="139">
        <v>27105</v>
      </c>
      <c r="L3289" s="139" t="s">
        <v>6352</v>
      </c>
      <c r="M3289" s="139">
        <v>23</v>
      </c>
      <c r="N3289" s="139" t="s">
        <v>1054</v>
      </c>
    </row>
    <row r="3290" spans="1:14" ht="15.75" customHeight="1">
      <c r="A3290" s="139">
        <v>2018</v>
      </c>
      <c r="B3290" s="100" t="s">
        <v>188</v>
      </c>
      <c r="C3290" s="139" t="s">
        <v>6353</v>
      </c>
      <c r="D3290" s="139">
        <v>1003488</v>
      </c>
      <c r="E3290" s="139" t="s">
        <v>6354</v>
      </c>
      <c r="F3290" s="139">
        <v>41.452629999999999</v>
      </c>
      <c r="G3290" s="139">
        <v>-72.134749999999997</v>
      </c>
      <c r="H3290" s="139" t="s">
        <v>6355</v>
      </c>
      <c r="I3290" s="139" t="s">
        <v>5655</v>
      </c>
      <c r="J3290" s="139" t="s">
        <v>20</v>
      </c>
      <c r="K3290" s="139">
        <v>6353</v>
      </c>
      <c r="L3290" s="139" t="s">
        <v>6356</v>
      </c>
      <c r="M3290" s="139">
        <v>50</v>
      </c>
      <c r="N3290" s="139" t="s">
        <v>1054</v>
      </c>
    </row>
    <row r="3291" spans="1:14" ht="15.75" customHeight="1">
      <c r="A3291" s="139">
        <v>2018</v>
      </c>
      <c r="B3291" s="100" t="s">
        <v>188</v>
      </c>
      <c r="C3291" s="139" t="s">
        <v>6357</v>
      </c>
      <c r="D3291" s="139">
        <v>1001906</v>
      </c>
      <c r="E3291" s="139" t="s">
        <v>6358</v>
      </c>
      <c r="F3291" s="139">
        <v>30.662355999999999</v>
      </c>
      <c r="G3291" s="139">
        <v>-81.471050000000005</v>
      </c>
      <c r="H3291" s="139" t="s">
        <v>6359</v>
      </c>
      <c r="I3291" s="139" t="s">
        <v>6360</v>
      </c>
      <c r="J3291" s="139" t="s">
        <v>26</v>
      </c>
      <c r="K3291" s="139">
        <v>32034</v>
      </c>
      <c r="L3291" s="139" t="s">
        <v>6361</v>
      </c>
      <c r="M3291" s="139">
        <v>4083</v>
      </c>
      <c r="N3291" s="139" t="s">
        <v>1448</v>
      </c>
    </row>
    <row r="3292" spans="1:14" ht="15.75" customHeight="1">
      <c r="A3292" s="139">
        <v>2018</v>
      </c>
      <c r="B3292" s="100" t="s">
        <v>188</v>
      </c>
      <c r="C3292" s="139" t="s">
        <v>6362</v>
      </c>
      <c r="D3292" s="139">
        <v>1001807</v>
      </c>
      <c r="E3292" s="139" t="s">
        <v>6363</v>
      </c>
      <c r="F3292" s="139">
        <v>31.658978000000001</v>
      </c>
      <c r="G3292" s="139">
        <v>-81.842870000000005</v>
      </c>
      <c r="H3292" s="139" t="s">
        <v>6364</v>
      </c>
      <c r="I3292" s="139" t="s">
        <v>2029</v>
      </c>
      <c r="J3292" s="139" t="s">
        <v>28</v>
      </c>
      <c r="K3292" s="139">
        <v>31545</v>
      </c>
      <c r="L3292" s="139" t="s">
        <v>6361</v>
      </c>
      <c r="M3292" s="139">
        <v>4868</v>
      </c>
      <c r="N3292" s="139" t="s">
        <v>1448</v>
      </c>
    </row>
    <row r="3293" spans="1:14" ht="15.75" customHeight="1">
      <c r="A3293" s="139">
        <v>2018</v>
      </c>
      <c r="B3293" s="100" t="s">
        <v>188</v>
      </c>
      <c r="C3293" s="139" t="s">
        <v>6365</v>
      </c>
      <c r="D3293" s="139">
        <v>1001721</v>
      </c>
      <c r="E3293" s="139" t="s">
        <v>6366</v>
      </c>
      <c r="F3293" s="139">
        <v>40.792358999999998</v>
      </c>
      <c r="G3293" s="139">
        <v>-85.876801999999998</v>
      </c>
      <c r="H3293" s="139" t="s">
        <v>5905</v>
      </c>
      <c r="I3293" s="139" t="s">
        <v>5906</v>
      </c>
      <c r="J3293" s="139" t="s">
        <v>39</v>
      </c>
      <c r="K3293" s="139">
        <v>46992</v>
      </c>
      <c r="L3293" s="139" t="s">
        <v>6367</v>
      </c>
      <c r="M3293" s="139">
        <v>31</v>
      </c>
      <c r="N3293" s="139" t="s">
        <v>1160</v>
      </c>
    </row>
    <row r="3294" spans="1:14" ht="15.75" customHeight="1">
      <c r="A3294" s="139">
        <v>2018</v>
      </c>
      <c r="B3294" s="100" t="s">
        <v>188</v>
      </c>
      <c r="C3294" s="139" t="s">
        <v>6365</v>
      </c>
      <c r="D3294" s="139">
        <v>1003833</v>
      </c>
      <c r="E3294" s="139" t="s">
        <v>6368</v>
      </c>
      <c r="F3294" s="139">
        <v>41.927778000000004</v>
      </c>
      <c r="G3294" s="139">
        <v>-85.021944000000005</v>
      </c>
      <c r="H3294" s="139" t="s">
        <v>6369</v>
      </c>
      <c r="I3294" s="139" t="s">
        <v>5307</v>
      </c>
      <c r="J3294" s="139" t="s">
        <v>61</v>
      </c>
      <c r="K3294" s="139">
        <v>49036</v>
      </c>
      <c r="L3294" s="139" t="s">
        <v>6367</v>
      </c>
      <c r="M3294" s="139">
        <v>22</v>
      </c>
      <c r="N3294" s="139" t="s">
        <v>1054</v>
      </c>
    </row>
    <row r="3295" spans="1:14" ht="15.75" customHeight="1">
      <c r="A3295" s="139">
        <v>2018</v>
      </c>
      <c r="B3295" s="100" t="s">
        <v>188</v>
      </c>
      <c r="C3295" s="139" t="s">
        <v>6370</v>
      </c>
      <c r="D3295" s="139">
        <v>1007601</v>
      </c>
      <c r="E3295" s="139" t="s">
        <v>6371</v>
      </c>
      <c r="F3295" s="139">
        <v>45.972611000000001</v>
      </c>
      <c r="G3295" s="139">
        <v>-112.68975</v>
      </c>
      <c r="H3295" s="139" t="s">
        <v>6372</v>
      </c>
      <c r="I3295" s="139" t="s">
        <v>6373</v>
      </c>
      <c r="J3295" s="139" t="s">
        <v>70</v>
      </c>
      <c r="K3295" s="139">
        <v>59750</v>
      </c>
      <c r="L3295" s="139" t="s">
        <v>6374</v>
      </c>
      <c r="M3295" s="139">
        <v>21</v>
      </c>
      <c r="N3295" s="139" t="s">
        <v>1054</v>
      </c>
    </row>
    <row r="3296" spans="1:14" ht="15.75" customHeight="1">
      <c r="A3296" s="139">
        <v>2018</v>
      </c>
      <c r="B3296" s="100" t="s">
        <v>188</v>
      </c>
      <c r="C3296" s="139" t="s">
        <v>6375</v>
      </c>
      <c r="D3296" s="139">
        <v>1007200</v>
      </c>
      <c r="E3296" s="139" t="s">
        <v>6376</v>
      </c>
      <c r="F3296" s="139">
        <v>47.138359000000001</v>
      </c>
      <c r="G3296" s="139">
        <v>-119.200383</v>
      </c>
      <c r="H3296" s="139" t="s">
        <v>6377</v>
      </c>
      <c r="I3296" s="139" t="s">
        <v>4959</v>
      </c>
      <c r="J3296" s="139" t="s">
        <v>126</v>
      </c>
      <c r="K3296" s="139">
        <v>98837</v>
      </c>
      <c r="L3296" s="139" t="s">
        <v>6374</v>
      </c>
      <c r="M3296" s="139">
        <v>41</v>
      </c>
      <c r="N3296" s="139" t="s">
        <v>1054</v>
      </c>
    </row>
    <row r="3297" spans="1:14" ht="15.75" customHeight="1">
      <c r="A3297" s="139">
        <v>2018</v>
      </c>
      <c r="B3297" s="100" t="s">
        <v>188</v>
      </c>
      <c r="C3297" s="139" t="s">
        <v>6378</v>
      </c>
      <c r="D3297" s="139">
        <v>1006463</v>
      </c>
      <c r="F3297" s="139">
        <v>68.032200000000003</v>
      </c>
      <c r="G3297" s="139">
        <v>-162.89920000000001</v>
      </c>
      <c r="H3297" s="139" t="s">
        <v>6379</v>
      </c>
      <c r="I3297" s="139" t="s">
        <v>6380</v>
      </c>
      <c r="J3297" s="139" t="s">
        <v>6</v>
      </c>
      <c r="K3297" s="139">
        <v>99752</v>
      </c>
      <c r="L3297" s="139" t="s">
        <v>6381</v>
      </c>
      <c r="M3297" s="139">
        <v>353</v>
      </c>
      <c r="N3297" s="139" t="s">
        <v>1054</v>
      </c>
    </row>
    <row r="3298" spans="1:14" ht="15.75" customHeight="1">
      <c r="A3298" s="139">
        <v>2018</v>
      </c>
      <c r="B3298" s="100" t="s">
        <v>188</v>
      </c>
      <c r="C3298" s="139" t="s">
        <v>6382</v>
      </c>
      <c r="D3298" s="139">
        <v>1004286</v>
      </c>
      <c r="E3298" s="139" t="s">
        <v>6383</v>
      </c>
      <c r="F3298" s="139">
        <v>33.452401999999999</v>
      </c>
      <c r="G3298" s="139">
        <v>-94.315567000000001</v>
      </c>
      <c r="H3298" s="139" t="s">
        <v>2555</v>
      </c>
      <c r="I3298" s="139" t="s">
        <v>1683</v>
      </c>
      <c r="J3298" s="139" t="s">
        <v>115</v>
      </c>
      <c r="K3298" s="139">
        <v>75507</v>
      </c>
      <c r="M3298" s="139">
        <v>133</v>
      </c>
      <c r="N3298" s="139" t="s">
        <v>1054</v>
      </c>
    </row>
    <row r="3299" spans="1:14" ht="15.75" customHeight="1">
      <c r="A3299" s="139">
        <v>2018</v>
      </c>
      <c r="B3299" s="100" t="s">
        <v>188</v>
      </c>
      <c r="C3299" s="139" t="s">
        <v>6384</v>
      </c>
      <c r="D3299" s="139">
        <v>1001157</v>
      </c>
      <c r="E3299" s="139" t="s">
        <v>6385</v>
      </c>
      <c r="F3299" s="139">
        <v>46.878641999999999</v>
      </c>
      <c r="G3299" s="139">
        <v>-102.296038</v>
      </c>
      <c r="H3299" s="139" t="s">
        <v>6386</v>
      </c>
      <c r="I3299" s="139" t="s">
        <v>2627</v>
      </c>
      <c r="J3299" s="139" t="s">
        <v>92</v>
      </c>
      <c r="K3299" s="139">
        <v>58652</v>
      </c>
      <c r="L3299" s="139" t="s">
        <v>6387</v>
      </c>
      <c r="M3299" s="139">
        <v>49</v>
      </c>
      <c r="N3299" s="139" t="s">
        <v>1054</v>
      </c>
    </row>
    <row r="3300" spans="1:14" ht="15.75" customHeight="1">
      <c r="A3300" s="139">
        <v>2018</v>
      </c>
      <c r="B3300" s="100" t="s">
        <v>188</v>
      </c>
      <c r="C3300" s="139" t="s">
        <v>6388</v>
      </c>
      <c r="D3300" s="139">
        <v>1001723</v>
      </c>
      <c r="E3300" s="139" t="s">
        <v>6389</v>
      </c>
      <c r="F3300" s="139">
        <v>44.911659999999998</v>
      </c>
      <c r="G3300" s="139">
        <v>-98.501450000000006</v>
      </c>
      <c r="H3300" s="139" t="s">
        <v>6390</v>
      </c>
      <c r="I3300" s="139" t="s">
        <v>6391</v>
      </c>
      <c r="J3300" s="139" t="s">
        <v>110</v>
      </c>
      <c r="K3300" s="139">
        <v>57469</v>
      </c>
      <c r="L3300" s="139" t="s">
        <v>6392</v>
      </c>
      <c r="M3300" s="139">
        <v>41</v>
      </c>
      <c r="N3300" s="139" t="s">
        <v>1054</v>
      </c>
    </row>
    <row r="3301" spans="1:14" ht="15.75" customHeight="1">
      <c r="A3301" s="139">
        <v>2018</v>
      </c>
      <c r="B3301" s="100" t="s">
        <v>188</v>
      </c>
      <c r="C3301" s="139" t="s">
        <v>6393</v>
      </c>
      <c r="D3301" s="139">
        <v>1006932</v>
      </c>
      <c r="E3301" s="139" t="s">
        <v>6394</v>
      </c>
      <c r="F3301" s="139">
        <v>21.311415</v>
      </c>
      <c r="G3301" s="139">
        <v>-158.093615</v>
      </c>
      <c r="H3301" s="139" t="s">
        <v>4311</v>
      </c>
      <c r="I3301" s="139" t="s">
        <v>4312</v>
      </c>
      <c r="J3301" s="139" t="s">
        <v>31</v>
      </c>
      <c r="K3301" s="139">
        <v>96707</v>
      </c>
      <c r="L3301" s="139" t="s">
        <v>6159</v>
      </c>
      <c r="M3301" s="139">
        <v>1345</v>
      </c>
      <c r="N3301" s="139" t="s">
        <v>3537</v>
      </c>
    </row>
    <row r="3302" spans="1:14" ht="15.75" customHeight="1">
      <c r="A3302" s="139">
        <v>2018</v>
      </c>
      <c r="B3302" s="100" t="s">
        <v>188</v>
      </c>
      <c r="C3302" s="139" t="s">
        <v>6395</v>
      </c>
      <c r="D3302" s="139">
        <v>1001069</v>
      </c>
      <c r="E3302" s="139" t="s">
        <v>6396</v>
      </c>
      <c r="F3302" s="139">
        <v>34.594589999999997</v>
      </c>
      <c r="G3302" s="139">
        <v>-98.501289999999997</v>
      </c>
      <c r="H3302" s="139" t="s">
        <v>3784</v>
      </c>
      <c r="I3302" s="139" t="s">
        <v>3785</v>
      </c>
      <c r="J3302" s="139" t="s">
        <v>98</v>
      </c>
      <c r="K3302" s="139">
        <v>73505</v>
      </c>
      <c r="L3302" s="139" t="s">
        <v>6397</v>
      </c>
      <c r="M3302" s="139">
        <v>41</v>
      </c>
      <c r="N3302" s="139" t="s">
        <v>1054</v>
      </c>
    </row>
    <row r="3303" spans="1:14" ht="15.75" customHeight="1">
      <c r="A3303" s="139">
        <v>2018</v>
      </c>
      <c r="B3303" s="100" t="s">
        <v>188</v>
      </c>
      <c r="C3303" s="139" t="s">
        <v>6398</v>
      </c>
      <c r="D3303" s="139">
        <v>1000077</v>
      </c>
      <c r="E3303" s="139" t="s">
        <v>6399</v>
      </c>
      <c r="F3303" s="139">
        <v>42.80227</v>
      </c>
      <c r="G3303" s="139">
        <v>-78.84639</v>
      </c>
      <c r="H3303" s="139" t="s">
        <v>6400</v>
      </c>
      <c r="I3303" s="139" t="s">
        <v>1875</v>
      </c>
      <c r="J3303" s="139" t="s">
        <v>87</v>
      </c>
      <c r="K3303" s="139">
        <v>14219</v>
      </c>
      <c r="L3303" s="139" t="s">
        <v>6401</v>
      </c>
      <c r="M3303" s="139">
        <v>44</v>
      </c>
      <c r="N3303" s="139" t="s">
        <v>1054</v>
      </c>
    </row>
    <row r="3304" spans="1:14" ht="15.75" customHeight="1">
      <c r="A3304" s="139">
        <v>2018</v>
      </c>
      <c r="B3304" s="100" t="s">
        <v>188</v>
      </c>
      <c r="C3304" s="139" t="s">
        <v>6402</v>
      </c>
      <c r="D3304" s="139">
        <v>1003590</v>
      </c>
      <c r="E3304" s="139" t="s">
        <v>6403</v>
      </c>
      <c r="F3304" s="139">
        <v>41.460844000000002</v>
      </c>
      <c r="G3304" s="139">
        <v>-74.359694000000005</v>
      </c>
      <c r="H3304" s="139" t="s">
        <v>3821</v>
      </c>
      <c r="I3304" s="139" t="s">
        <v>3373</v>
      </c>
      <c r="J3304" s="139" t="s">
        <v>87</v>
      </c>
      <c r="K3304" s="139">
        <v>10941</v>
      </c>
      <c r="L3304" s="139" t="s">
        <v>6404</v>
      </c>
      <c r="M3304" s="139">
        <v>11</v>
      </c>
      <c r="N3304" s="139" t="s">
        <v>2062</v>
      </c>
    </row>
    <row r="3305" spans="1:14" ht="15.75" customHeight="1">
      <c r="A3305" s="139">
        <v>2018</v>
      </c>
      <c r="B3305" s="100" t="s">
        <v>188</v>
      </c>
      <c r="C3305" s="139" t="s">
        <v>6405</v>
      </c>
      <c r="D3305" s="139">
        <v>1001588</v>
      </c>
      <c r="E3305" s="139" t="s">
        <v>6406</v>
      </c>
      <c r="F3305" s="139">
        <v>34.452306</v>
      </c>
      <c r="G3305" s="139">
        <v>-92.901805999999993</v>
      </c>
      <c r="H3305" s="139" t="s">
        <v>3380</v>
      </c>
      <c r="I3305" s="139" t="s">
        <v>3381</v>
      </c>
      <c r="J3305" s="139" t="s">
        <v>12</v>
      </c>
      <c r="K3305" s="139">
        <v>72104</v>
      </c>
      <c r="L3305" s="139" t="s">
        <v>2115</v>
      </c>
      <c r="M3305" s="139">
        <v>23</v>
      </c>
      <c r="N3305" s="139" t="s">
        <v>1054</v>
      </c>
    </row>
    <row r="3306" spans="1:14" ht="15.75" customHeight="1">
      <c r="A3306" s="139">
        <v>2018</v>
      </c>
      <c r="B3306" s="100" t="s">
        <v>188</v>
      </c>
      <c r="C3306" s="139" t="s">
        <v>6407</v>
      </c>
      <c r="D3306" s="139">
        <v>1004671</v>
      </c>
      <c r="E3306" s="139" t="s">
        <v>6408</v>
      </c>
      <c r="F3306" s="139">
        <v>29.72063</v>
      </c>
      <c r="G3306" s="139">
        <v>-95.393720000000002</v>
      </c>
      <c r="H3306" s="139" t="s">
        <v>1086</v>
      </c>
      <c r="I3306" s="139" t="s">
        <v>1422</v>
      </c>
      <c r="J3306" s="139" t="s">
        <v>115</v>
      </c>
      <c r="K3306" s="139">
        <v>77005</v>
      </c>
      <c r="L3306" s="139" t="s">
        <v>6409</v>
      </c>
      <c r="M3306" s="139">
        <v>13</v>
      </c>
      <c r="N3306" s="139" t="s">
        <v>1054</v>
      </c>
    </row>
    <row r="3307" spans="1:14" ht="15.75" customHeight="1">
      <c r="A3307" s="139">
        <v>2018</v>
      </c>
      <c r="B3307" s="100" t="s">
        <v>188</v>
      </c>
      <c r="C3307" s="139" t="s">
        <v>6410</v>
      </c>
      <c r="D3307" s="139">
        <v>1002894</v>
      </c>
      <c r="E3307" s="139" t="s">
        <v>6411</v>
      </c>
      <c r="F3307" s="139">
        <v>34.511861000000003</v>
      </c>
      <c r="G3307" s="139">
        <v>-91.539582999999993</v>
      </c>
      <c r="H3307" s="139" t="s">
        <v>6412</v>
      </c>
      <c r="I3307" s="139" t="s">
        <v>6413</v>
      </c>
      <c r="J3307" s="139" t="s">
        <v>12</v>
      </c>
      <c r="K3307" s="139">
        <v>72160</v>
      </c>
      <c r="L3307" s="139" t="s">
        <v>6414</v>
      </c>
      <c r="M3307" s="139">
        <v>1353</v>
      </c>
      <c r="N3307" s="139" t="s">
        <v>1054</v>
      </c>
    </row>
    <row r="3308" spans="1:14" ht="15.75" customHeight="1">
      <c r="A3308" s="139">
        <v>2018</v>
      </c>
      <c r="B3308" s="100" t="s">
        <v>188</v>
      </c>
      <c r="C3308" s="139" t="s">
        <v>6415</v>
      </c>
      <c r="D3308" s="139">
        <v>1013022</v>
      </c>
      <c r="E3308" s="139" t="s">
        <v>6416</v>
      </c>
      <c r="F3308" s="139">
        <v>41.186520000000002</v>
      </c>
      <c r="G3308" s="139">
        <v>-80.782979999999995</v>
      </c>
      <c r="H3308" s="139" t="s">
        <v>6417</v>
      </c>
      <c r="I3308" s="139" t="s">
        <v>3664</v>
      </c>
      <c r="J3308" s="139" t="s">
        <v>95</v>
      </c>
      <c r="K3308" s="139">
        <v>44446</v>
      </c>
      <c r="L3308" s="139" t="s">
        <v>1493</v>
      </c>
      <c r="M3308" s="139">
        <v>17</v>
      </c>
      <c r="N3308" s="139" t="s">
        <v>1054</v>
      </c>
    </row>
    <row r="3309" spans="1:14" ht="15.75" customHeight="1">
      <c r="A3309" s="139">
        <v>2018</v>
      </c>
      <c r="B3309" s="100" t="s">
        <v>188</v>
      </c>
      <c r="C3309" s="139" t="s">
        <v>6418</v>
      </c>
      <c r="D3309" s="139">
        <v>1005146</v>
      </c>
      <c r="E3309" s="139" t="s">
        <v>6419</v>
      </c>
      <c r="F3309" s="139">
        <v>37.656627999999998</v>
      </c>
      <c r="G3309" s="139">
        <v>-87.514150000000001</v>
      </c>
      <c r="H3309" s="139" t="s">
        <v>6420</v>
      </c>
      <c r="I3309" s="139" t="s">
        <v>1565</v>
      </c>
      <c r="J3309" s="139" t="s">
        <v>47</v>
      </c>
      <c r="K3309" s="139">
        <v>42452</v>
      </c>
      <c r="L3309" s="139" t="s">
        <v>6421</v>
      </c>
      <c r="M3309" s="139">
        <v>32</v>
      </c>
      <c r="N3309" s="139" t="s">
        <v>1054</v>
      </c>
    </row>
    <row r="3310" spans="1:14" ht="15.75" customHeight="1">
      <c r="A3310" s="139">
        <v>2018</v>
      </c>
      <c r="B3310" s="100" t="s">
        <v>188</v>
      </c>
      <c r="C3310" s="139" t="s">
        <v>6422</v>
      </c>
      <c r="D3310" s="139">
        <v>1006011</v>
      </c>
      <c r="E3310" s="139" t="s">
        <v>6423</v>
      </c>
      <c r="F3310" s="139">
        <v>40.677394999999997</v>
      </c>
      <c r="G3310" s="139">
        <v>-73.769734999999997</v>
      </c>
      <c r="H3310" s="139" t="s">
        <v>6424</v>
      </c>
      <c r="I3310" s="139" t="s">
        <v>6425</v>
      </c>
      <c r="J3310" s="139" t="s">
        <v>87</v>
      </c>
      <c r="K3310" s="139">
        <v>11434</v>
      </c>
      <c r="L3310" s="139" t="s">
        <v>6426</v>
      </c>
      <c r="M3310" s="139">
        <v>31</v>
      </c>
      <c r="N3310" s="139" t="s">
        <v>1054</v>
      </c>
    </row>
    <row r="3311" spans="1:14" ht="15.75" customHeight="1">
      <c r="A3311" s="139">
        <v>2018</v>
      </c>
      <c r="B3311" s="100" t="s">
        <v>188</v>
      </c>
      <c r="C3311" s="139" t="s">
        <v>6427</v>
      </c>
      <c r="D3311" s="139">
        <v>1002814</v>
      </c>
      <c r="E3311" s="139" t="s">
        <v>6428</v>
      </c>
      <c r="F3311" s="139">
        <v>41.518132999999999</v>
      </c>
      <c r="G3311" s="139">
        <v>-90.540135000000006</v>
      </c>
      <c r="H3311" s="139" t="s">
        <v>6429</v>
      </c>
      <c r="I3311" s="139" t="s">
        <v>6429</v>
      </c>
      <c r="J3311" s="139" t="s">
        <v>36</v>
      </c>
      <c r="K3311" s="139">
        <v>61299</v>
      </c>
      <c r="M3311" s="139">
        <v>10</v>
      </c>
      <c r="N3311" s="139" t="s">
        <v>1054</v>
      </c>
    </row>
    <row r="3312" spans="1:14" ht="15.75" customHeight="1">
      <c r="A3312" s="139">
        <v>2018</v>
      </c>
      <c r="B3312" s="100" t="s">
        <v>188</v>
      </c>
      <c r="C3312" s="139" t="s">
        <v>6430</v>
      </c>
      <c r="D3312" s="139">
        <v>1003465</v>
      </c>
      <c r="E3312" s="139" t="s">
        <v>6431</v>
      </c>
      <c r="F3312" s="139">
        <v>39.787410000000001</v>
      </c>
      <c r="G3312" s="139">
        <v>-105.11498</v>
      </c>
      <c r="H3312" s="139" t="s">
        <v>6432</v>
      </c>
      <c r="I3312" s="139" t="s">
        <v>1327</v>
      </c>
      <c r="J3312" s="139" t="s">
        <v>17</v>
      </c>
      <c r="K3312" s="139">
        <v>80033</v>
      </c>
      <c r="L3312" s="139" t="s">
        <v>6433</v>
      </c>
      <c r="M3312" s="139">
        <v>30</v>
      </c>
      <c r="N3312" s="139" t="s">
        <v>1050</v>
      </c>
    </row>
    <row r="3313" spans="1:14" ht="15.75" customHeight="1">
      <c r="A3313" s="139">
        <v>2018</v>
      </c>
      <c r="B3313" s="100" t="s">
        <v>188</v>
      </c>
      <c r="C3313" s="139" t="s">
        <v>6434</v>
      </c>
      <c r="D3313" s="139">
        <v>1002241</v>
      </c>
      <c r="E3313" s="139" t="s">
        <v>6435</v>
      </c>
      <c r="F3313" s="139">
        <v>38.21078</v>
      </c>
      <c r="G3313" s="139">
        <v>-85.841489999999993</v>
      </c>
      <c r="H3313" s="139" t="s">
        <v>1361</v>
      </c>
      <c r="I3313" s="139" t="s">
        <v>1327</v>
      </c>
      <c r="J3313" s="139" t="s">
        <v>47</v>
      </c>
      <c r="K3313" s="139">
        <v>40216</v>
      </c>
      <c r="L3313" s="139" t="s">
        <v>6436</v>
      </c>
      <c r="M3313" s="139">
        <v>20</v>
      </c>
      <c r="N3313" s="139" t="s">
        <v>1054</v>
      </c>
    </row>
    <row r="3314" spans="1:14" ht="15.75" customHeight="1">
      <c r="A3314" s="139">
        <v>2018</v>
      </c>
      <c r="B3314" s="100" t="s">
        <v>188</v>
      </c>
      <c r="C3314" s="139" t="s">
        <v>6437</v>
      </c>
      <c r="D3314" s="139">
        <v>1002607</v>
      </c>
      <c r="E3314" s="139" t="s">
        <v>6438</v>
      </c>
      <c r="F3314" s="139">
        <v>39.735900000000001</v>
      </c>
      <c r="G3314" s="139">
        <v>-86.211799999999997</v>
      </c>
      <c r="H3314" s="139" t="s">
        <v>1294</v>
      </c>
      <c r="I3314" s="139" t="s">
        <v>2601</v>
      </c>
      <c r="J3314" s="139" t="s">
        <v>39</v>
      </c>
      <c r="K3314" s="139">
        <v>46241</v>
      </c>
      <c r="L3314" s="139" t="s">
        <v>6439</v>
      </c>
      <c r="M3314" s="139">
        <v>66</v>
      </c>
      <c r="N3314" s="139" t="s">
        <v>1054</v>
      </c>
    </row>
    <row r="3315" spans="1:14" ht="15.75" customHeight="1">
      <c r="A3315" s="139">
        <v>2018</v>
      </c>
      <c r="B3315" s="100" t="s">
        <v>188</v>
      </c>
      <c r="C3315" s="139" t="s">
        <v>6440</v>
      </c>
      <c r="D3315" s="139">
        <v>1001293</v>
      </c>
      <c r="E3315" s="139" t="s">
        <v>6441</v>
      </c>
      <c r="F3315" s="139">
        <v>40.388300000000001</v>
      </c>
      <c r="G3315" s="139">
        <v>-91.395300000000006</v>
      </c>
      <c r="H3315" s="139" t="s">
        <v>6442</v>
      </c>
      <c r="I3315" s="139" t="s">
        <v>2560</v>
      </c>
      <c r="J3315" s="139" t="s">
        <v>42</v>
      </c>
      <c r="K3315" s="139">
        <v>52632</v>
      </c>
      <c r="L3315" s="139" t="s">
        <v>6443</v>
      </c>
      <c r="M3315" s="139">
        <v>1359</v>
      </c>
      <c r="N3315" s="139" t="s">
        <v>1054</v>
      </c>
    </row>
    <row r="3316" spans="1:14" ht="15.75" customHeight="1">
      <c r="A3316" s="139">
        <v>2018</v>
      </c>
      <c r="B3316" s="100" t="s">
        <v>188</v>
      </c>
      <c r="C3316" s="139" t="s">
        <v>6444</v>
      </c>
      <c r="D3316" s="139">
        <v>1004416</v>
      </c>
      <c r="E3316" s="139" t="s">
        <v>6445</v>
      </c>
      <c r="F3316" s="139">
        <v>43.089599999999997</v>
      </c>
      <c r="G3316" s="139">
        <v>-123.4144</v>
      </c>
      <c r="H3316" s="139" t="s">
        <v>6446</v>
      </c>
      <c r="I3316" s="139" t="s">
        <v>4718</v>
      </c>
      <c r="J3316" s="139" t="s">
        <v>100</v>
      </c>
      <c r="K3316" s="139">
        <v>97432</v>
      </c>
      <c r="L3316" s="139" t="s">
        <v>6447</v>
      </c>
      <c r="M3316" s="139">
        <v>6452</v>
      </c>
      <c r="N3316" s="139" t="s">
        <v>1160</v>
      </c>
    </row>
    <row r="3317" spans="1:14" ht="15.75" customHeight="1">
      <c r="A3317" s="139">
        <v>2018</v>
      </c>
      <c r="B3317" s="100" t="s">
        <v>188</v>
      </c>
      <c r="C3317" s="139" t="s">
        <v>6448</v>
      </c>
      <c r="D3317" s="139">
        <v>1002130</v>
      </c>
      <c r="E3317" s="139" t="s">
        <v>6449</v>
      </c>
      <c r="F3317" s="139">
        <v>32.536709999999999</v>
      </c>
      <c r="G3317" s="139">
        <v>-92.75703</v>
      </c>
      <c r="H3317" s="139" t="s">
        <v>1842</v>
      </c>
      <c r="I3317" s="139" t="s">
        <v>1843</v>
      </c>
      <c r="J3317" s="139" t="s">
        <v>50</v>
      </c>
      <c r="K3317" s="139">
        <v>71275</v>
      </c>
      <c r="L3317" s="139" t="s">
        <v>6447</v>
      </c>
      <c r="M3317" s="139">
        <v>24</v>
      </c>
      <c r="N3317" s="139" t="s">
        <v>1054</v>
      </c>
    </row>
    <row r="3318" spans="1:14" ht="15.75" customHeight="1">
      <c r="A3318" s="139">
        <v>2018</v>
      </c>
      <c r="B3318" s="100" t="s">
        <v>188</v>
      </c>
      <c r="C3318" s="139" t="s">
        <v>6450</v>
      </c>
      <c r="D3318" s="139">
        <v>1000403</v>
      </c>
      <c r="E3318" s="139" t="s">
        <v>6451</v>
      </c>
      <c r="F3318" s="139">
        <v>32.836460000000002</v>
      </c>
      <c r="G3318" s="139">
        <v>-100.44889000000001</v>
      </c>
      <c r="H3318" s="139" t="s">
        <v>6452</v>
      </c>
      <c r="I3318" s="139" t="s">
        <v>6453</v>
      </c>
      <c r="J3318" s="139" t="s">
        <v>115</v>
      </c>
      <c r="K3318" s="139">
        <v>79546</v>
      </c>
      <c r="L3318" s="139" t="s">
        <v>5432</v>
      </c>
      <c r="M3318" s="139">
        <v>23</v>
      </c>
      <c r="N3318" s="139" t="s">
        <v>1054</v>
      </c>
    </row>
    <row r="3319" spans="1:14" ht="15.75" customHeight="1">
      <c r="A3319" s="139">
        <v>2018</v>
      </c>
      <c r="B3319" s="100" t="s">
        <v>188</v>
      </c>
      <c r="C3319" s="139" t="s">
        <v>6454</v>
      </c>
      <c r="D3319" s="139">
        <v>1006073</v>
      </c>
      <c r="E3319" s="139" t="s">
        <v>6455</v>
      </c>
      <c r="F3319" s="139">
        <v>39.708638999999998</v>
      </c>
      <c r="G3319" s="139">
        <v>-75.119432000000003</v>
      </c>
      <c r="H3319" s="139" t="s">
        <v>6456</v>
      </c>
      <c r="I3319" s="139" t="s">
        <v>6457</v>
      </c>
      <c r="J3319" s="139" t="s">
        <v>81</v>
      </c>
      <c r="K3319" s="139">
        <v>8028</v>
      </c>
      <c r="L3319" s="139" t="s">
        <v>6458</v>
      </c>
      <c r="M3319" s="139">
        <v>15</v>
      </c>
      <c r="N3319" s="139" t="s">
        <v>1054</v>
      </c>
    </row>
    <row r="3320" spans="1:14" ht="15.75" customHeight="1">
      <c r="A3320" s="139">
        <v>2018</v>
      </c>
      <c r="B3320" s="100" t="s">
        <v>188</v>
      </c>
      <c r="C3320" s="139" t="s">
        <v>6459</v>
      </c>
      <c r="D3320" s="139">
        <v>1006187</v>
      </c>
      <c r="E3320" s="139" t="s">
        <v>6460</v>
      </c>
      <c r="F3320" s="139">
        <v>40.517294999999997</v>
      </c>
      <c r="G3320" s="139">
        <v>-74.430325999999994</v>
      </c>
      <c r="H3320" s="139" t="s">
        <v>6461</v>
      </c>
      <c r="I3320" s="139" t="s">
        <v>1718</v>
      </c>
      <c r="J3320" s="139" t="s">
        <v>81</v>
      </c>
      <c r="K3320" s="139">
        <v>8854</v>
      </c>
      <c r="L3320" s="139" t="s">
        <v>6462</v>
      </c>
      <c r="M3320" s="139">
        <v>72</v>
      </c>
      <c r="N3320" s="139" t="s">
        <v>1054</v>
      </c>
    </row>
    <row r="3321" spans="1:14" ht="15.75" customHeight="1">
      <c r="A3321" s="139">
        <v>2018</v>
      </c>
      <c r="B3321" s="100" t="s">
        <v>188</v>
      </c>
      <c r="C3321" s="139" t="s">
        <v>6463</v>
      </c>
      <c r="D3321" s="139">
        <v>1010688</v>
      </c>
      <c r="E3321" s="139" t="s">
        <v>6464</v>
      </c>
      <c r="F3321" s="139">
        <v>40.332430000000002</v>
      </c>
      <c r="G3321" s="139">
        <v>-75.950010000000006</v>
      </c>
      <c r="H3321" s="139" t="s">
        <v>6465</v>
      </c>
      <c r="I3321" s="139" t="s">
        <v>6466</v>
      </c>
      <c r="J3321" s="139" t="s">
        <v>103</v>
      </c>
      <c r="K3321" s="139">
        <v>19611</v>
      </c>
      <c r="L3321" s="139" t="s">
        <v>6467</v>
      </c>
      <c r="M3321" s="139">
        <v>18</v>
      </c>
      <c r="N3321" s="139" t="s">
        <v>1054</v>
      </c>
    </row>
    <row r="3322" spans="1:14" ht="15.75" customHeight="1">
      <c r="A3322" s="139">
        <v>2018</v>
      </c>
      <c r="B3322" s="100" t="s">
        <v>188</v>
      </c>
      <c r="C3322" s="139" t="s">
        <v>6468</v>
      </c>
      <c r="D3322" s="139">
        <v>1001883</v>
      </c>
      <c r="E3322" s="139" t="s">
        <v>6469</v>
      </c>
      <c r="F3322" s="139">
        <v>37.196389000000003</v>
      </c>
      <c r="G3322" s="139">
        <v>-86.725832999999994</v>
      </c>
      <c r="H3322" s="139" t="s">
        <v>6470</v>
      </c>
      <c r="I3322" s="139" t="s">
        <v>3293</v>
      </c>
      <c r="J3322" s="139" t="s">
        <v>47</v>
      </c>
      <c r="K3322" s="139">
        <v>42261</v>
      </c>
      <c r="L3322" s="139" t="s">
        <v>6367</v>
      </c>
      <c r="M3322" s="139">
        <v>18</v>
      </c>
      <c r="N3322" s="139" t="s">
        <v>1160</v>
      </c>
    </row>
    <row r="3323" spans="1:14" ht="15.75" customHeight="1">
      <c r="A3323" s="139">
        <v>2018</v>
      </c>
      <c r="B3323" s="100" t="s">
        <v>188</v>
      </c>
      <c r="C3323" s="139" t="s">
        <v>6477</v>
      </c>
      <c r="D3323" s="139">
        <v>1002909</v>
      </c>
      <c r="E3323" s="139" t="s">
        <v>6478</v>
      </c>
      <c r="F3323" s="139">
        <v>45.872608</v>
      </c>
      <c r="G3323" s="139">
        <v>-96.725109000000003</v>
      </c>
      <c r="H3323" s="139" t="s">
        <v>6479</v>
      </c>
      <c r="I3323" s="139" t="s">
        <v>6480</v>
      </c>
      <c r="J3323" s="139" t="s">
        <v>110</v>
      </c>
      <c r="K3323" s="139">
        <v>57260</v>
      </c>
      <c r="L3323" s="139" t="s">
        <v>6481</v>
      </c>
      <c r="M3323" s="139">
        <v>27</v>
      </c>
      <c r="N3323" s="139" t="s">
        <v>1054</v>
      </c>
    </row>
    <row r="3324" spans="1:14" ht="15.75" customHeight="1">
      <c r="A3324" s="139">
        <v>2018</v>
      </c>
      <c r="B3324" s="100" t="s">
        <v>188</v>
      </c>
      <c r="C3324" s="139" t="s">
        <v>6482</v>
      </c>
      <c r="D3324" s="139">
        <v>1011887</v>
      </c>
      <c r="E3324" s="139" t="s">
        <v>6483</v>
      </c>
      <c r="F3324" s="139">
        <v>28.030280999999999</v>
      </c>
      <c r="G3324" s="139">
        <v>-80.601388999999998</v>
      </c>
      <c r="H3324" s="139" t="s">
        <v>6484</v>
      </c>
      <c r="I3324" s="139" t="s">
        <v>6485</v>
      </c>
      <c r="J3324" s="139" t="s">
        <v>26</v>
      </c>
      <c r="K3324" s="139">
        <v>32905</v>
      </c>
      <c r="L3324" s="139" t="s">
        <v>6486</v>
      </c>
      <c r="M3324" s="139">
        <v>325</v>
      </c>
      <c r="N3324" s="139" t="s">
        <v>1368</v>
      </c>
    </row>
    <row r="3325" spans="1:14" ht="15.75" customHeight="1">
      <c r="A3325" s="139">
        <v>2018</v>
      </c>
      <c r="B3325" s="100" t="s">
        <v>188</v>
      </c>
      <c r="C3325" s="139" t="s">
        <v>6487</v>
      </c>
      <c r="D3325" s="139">
        <v>1000348</v>
      </c>
      <c r="E3325" s="139" t="s">
        <v>6488</v>
      </c>
      <c r="F3325" s="139">
        <v>34.845599999999997</v>
      </c>
      <c r="G3325" s="139">
        <v>-80.894199999999998</v>
      </c>
      <c r="H3325" s="139" t="s">
        <v>6489</v>
      </c>
      <c r="I3325" s="139" t="s">
        <v>6490</v>
      </c>
      <c r="J3325" s="139" t="s">
        <v>107</v>
      </c>
      <c r="K3325" s="139">
        <v>29704</v>
      </c>
      <c r="L3325" s="139" t="s">
        <v>6491</v>
      </c>
      <c r="M3325" s="139">
        <v>6399</v>
      </c>
      <c r="N3325" s="139" t="s">
        <v>1253</v>
      </c>
    </row>
    <row r="3326" spans="1:14" ht="15.75" customHeight="1">
      <c r="A3326" s="139">
        <v>2018</v>
      </c>
      <c r="B3326" s="100" t="s">
        <v>188</v>
      </c>
      <c r="C3326" s="139" t="s">
        <v>6492</v>
      </c>
      <c r="D3326" s="139">
        <v>1000305</v>
      </c>
      <c r="E3326" s="139" t="s">
        <v>6493</v>
      </c>
      <c r="F3326" s="139">
        <v>33.327800000000003</v>
      </c>
      <c r="G3326" s="139">
        <v>-86.3583</v>
      </c>
      <c r="H3326" s="139" t="s">
        <v>6494</v>
      </c>
      <c r="I3326" s="139" t="s">
        <v>6495</v>
      </c>
      <c r="J3326" s="139" t="s">
        <v>3</v>
      </c>
      <c r="K3326" s="139">
        <v>35044</v>
      </c>
      <c r="L3326" s="139" t="s">
        <v>6496</v>
      </c>
      <c r="M3326" s="139">
        <v>907</v>
      </c>
      <c r="N3326" s="139" t="s">
        <v>1253</v>
      </c>
    </row>
    <row r="3327" spans="1:14" ht="15.75" customHeight="1">
      <c r="A3327" s="139">
        <v>2018</v>
      </c>
      <c r="B3327" s="100" t="s">
        <v>188</v>
      </c>
      <c r="C3327" s="139" t="s">
        <v>6497</v>
      </c>
      <c r="D3327" s="139">
        <v>1000311</v>
      </c>
      <c r="E3327" s="139" t="s">
        <v>6498</v>
      </c>
      <c r="F3327" s="139">
        <v>35.296399999999998</v>
      </c>
      <c r="G3327" s="139">
        <v>-84.756900000000002</v>
      </c>
      <c r="H3327" s="139" t="s">
        <v>1381</v>
      </c>
      <c r="I3327" s="139" t="s">
        <v>6499</v>
      </c>
      <c r="J3327" s="139" t="s">
        <v>113</v>
      </c>
      <c r="K3327" s="139">
        <v>37309</v>
      </c>
      <c r="L3327" s="139" t="s">
        <v>6491</v>
      </c>
      <c r="M3327" s="139">
        <v>4752</v>
      </c>
      <c r="N3327" s="139" t="s">
        <v>1253</v>
      </c>
    </row>
    <row r="3328" spans="1:14" ht="15.75" customHeight="1">
      <c r="A3328" s="139">
        <v>2018</v>
      </c>
      <c r="B3328" s="100" t="s">
        <v>188</v>
      </c>
      <c r="C3328" s="139" t="s">
        <v>6500</v>
      </c>
      <c r="D3328" s="139">
        <v>1011259</v>
      </c>
      <c r="E3328" s="139" t="s">
        <v>6501</v>
      </c>
      <c r="F3328" s="139">
        <v>43.208136000000003</v>
      </c>
      <c r="G3328" s="139">
        <v>-75.437167000000002</v>
      </c>
      <c r="H3328" s="139" t="s">
        <v>6502</v>
      </c>
      <c r="I3328" s="139" t="s">
        <v>1625</v>
      </c>
      <c r="J3328" s="139" t="s">
        <v>87</v>
      </c>
      <c r="K3328" s="139">
        <v>13440</v>
      </c>
      <c r="L3328" s="139" t="s">
        <v>6503</v>
      </c>
      <c r="M3328" s="139">
        <v>15</v>
      </c>
      <c r="N3328" s="139" t="s">
        <v>1054</v>
      </c>
    </row>
    <row r="3329" spans="1:14" ht="15.75" customHeight="1">
      <c r="A3329" s="139">
        <v>2018</v>
      </c>
      <c r="B3329" s="100" t="s">
        <v>188</v>
      </c>
      <c r="C3329" s="139" t="s">
        <v>6504</v>
      </c>
      <c r="D3329" s="139">
        <v>1006482</v>
      </c>
      <c r="E3329" s="139" t="s">
        <v>6505</v>
      </c>
      <c r="F3329" s="139">
        <v>43.029299999999999</v>
      </c>
      <c r="G3329" s="139">
        <v>-87.951800000000006</v>
      </c>
      <c r="H3329" s="139" t="s">
        <v>5270</v>
      </c>
      <c r="I3329" s="139" t="s">
        <v>5170</v>
      </c>
      <c r="J3329" s="139" t="s">
        <v>132</v>
      </c>
      <c r="K3329" s="139">
        <v>53208</v>
      </c>
      <c r="L3329" s="139" t="s">
        <v>6506</v>
      </c>
      <c r="M3329" s="139">
        <v>5</v>
      </c>
      <c r="N3329" s="139" t="s">
        <v>1054</v>
      </c>
    </row>
    <row r="3330" spans="1:14" ht="15.75" customHeight="1">
      <c r="A3330" s="139">
        <v>2018</v>
      </c>
      <c r="B3330" s="100" t="s">
        <v>188</v>
      </c>
      <c r="C3330" s="139" t="s">
        <v>6507</v>
      </c>
      <c r="D3330" s="139">
        <v>1011789</v>
      </c>
      <c r="E3330" s="139" t="s">
        <v>6508</v>
      </c>
      <c r="F3330" s="139">
        <v>34.040300000000002</v>
      </c>
      <c r="G3330" s="139">
        <v>-93.044799999999995</v>
      </c>
      <c r="H3330" s="139" t="s">
        <v>6509</v>
      </c>
      <c r="I3330" s="139" t="s">
        <v>1366</v>
      </c>
      <c r="J3330" s="139" t="s">
        <v>12</v>
      </c>
      <c r="K3330" s="139">
        <v>71923</v>
      </c>
      <c r="L3330" s="139" t="s">
        <v>1262</v>
      </c>
      <c r="M3330" s="139">
        <v>13</v>
      </c>
      <c r="N3330" s="139" t="s">
        <v>1054</v>
      </c>
    </row>
    <row r="3331" spans="1:14" ht="15.75" customHeight="1">
      <c r="A3331" s="139">
        <v>2018</v>
      </c>
      <c r="B3331" s="100" t="s">
        <v>188</v>
      </c>
      <c r="C3331" s="139" t="s">
        <v>6510</v>
      </c>
      <c r="D3331" s="139">
        <v>1002883</v>
      </c>
      <c r="E3331" s="139" t="s">
        <v>6511</v>
      </c>
      <c r="F3331" s="139">
        <v>32.362971999999999</v>
      </c>
      <c r="G3331" s="139">
        <v>-89.539805999999999</v>
      </c>
      <c r="H3331" s="139" t="s">
        <v>6512</v>
      </c>
      <c r="I3331" s="139" t="s">
        <v>1497</v>
      </c>
      <c r="J3331" s="139" t="s">
        <v>65</v>
      </c>
      <c r="K3331" s="139">
        <v>39074</v>
      </c>
      <c r="L3331" s="139" t="s">
        <v>6421</v>
      </c>
      <c r="M3331" s="139">
        <v>35</v>
      </c>
      <c r="N3331" s="139" t="s">
        <v>1054</v>
      </c>
    </row>
    <row r="3332" spans="1:14" ht="15.75" customHeight="1">
      <c r="A3332" s="139">
        <v>2018</v>
      </c>
      <c r="B3332" s="100" t="s">
        <v>188</v>
      </c>
      <c r="C3332" s="139" t="s">
        <v>6513</v>
      </c>
      <c r="D3332" s="139">
        <v>1005746</v>
      </c>
      <c r="E3332" s="139" t="s">
        <v>6514</v>
      </c>
      <c r="F3332" s="139">
        <v>33.532806000000001</v>
      </c>
      <c r="G3332" s="139">
        <v>-93.812693999999993</v>
      </c>
      <c r="H3332" s="139" t="s">
        <v>2555</v>
      </c>
      <c r="I3332" s="139" t="s">
        <v>2556</v>
      </c>
      <c r="J3332" s="139" t="s">
        <v>12</v>
      </c>
      <c r="K3332" s="139">
        <v>71854</v>
      </c>
      <c r="L3332" s="139" t="s">
        <v>6421</v>
      </c>
      <c r="M3332" s="139">
        <v>21</v>
      </c>
      <c r="N3332" s="139" t="s">
        <v>1054</v>
      </c>
    </row>
    <row r="3333" spans="1:14" ht="15.75" customHeight="1">
      <c r="A3333" s="139">
        <v>2018</v>
      </c>
      <c r="B3333" s="100" t="s">
        <v>188</v>
      </c>
      <c r="C3333" s="139" t="s">
        <v>6515</v>
      </c>
      <c r="D3333" s="139">
        <v>1000461</v>
      </c>
      <c r="E3333" s="139" t="s">
        <v>6516</v>
      </c>
      <c r="F3333" s="139">
        <v>40.869700000000002</v>
      </c>
      <c r="G3333" s="139">
        <v>-73.825800000000001</v>
      </c>
      <c r="H3333" s="139" t="s">
        <v>1643</v>
      </c>
      <c r="I3333" s="139" t="s">
        <v>1642</v>
      </c>
      <c r="J3333" s="139" t="s">
        <v>87</v>
      </c>
      <c r="K3333" s="139">
        <v>10475</v>
      </c>
      <c r="L3333" s="139" t="s">
        <v>6517</v>
      </c>
      <c r="M3333" s="139">
        <v>71</v>
      </c>
      <c r="N3333" s="139" t="s">
        <v>1054</v>
      </c>
    </row>
    <row r="3334" spans="1:14" ht="15.75" customHeight="1">
      <c r="A3334" s="139">
        <v>2018</v>
      </c>
      <c r="B3334" s="100" t="s">
        <v>188</v>
      </c>
      <c r="C3334" s="139" t="s">
        <v>6518</v>
      </c>
      <c r="D3334" s="139">
        <v>1004996</v>
      </c>
      <c r="E3334" s="139" t="s">
        <v>6519</v>
      </c>
      <c r="F3334" s="139">
        <v>40.455393000000001</v>
      </c>
      <c r="G3334" s="139">
        <v>-79.990414999999999</v>
      </c>
      <c r="H3334" s="139" t="s">
        <v>6520</v>
      </c>
      <c r="I3334" s="139" t="s">
        <v>3262</v>
      </c>
      <c r="J3334" s="139" t="s">
        <v>103</v>
      </c>
      <c r="K3334" s="139">
        <v>15212</v>
      </c>
      <c r="L3334" s="139" t="s">
        <v>6521</v>
      </c>
      <c r="M3334" s="139">
        <v>27</v>
      </c>
      <c r="N3334" s="139" t="s">
        <v>1054</v>
      </c>
    </row>
    <row r="3335" spans="1:14" ht="15.75" customHeight="1">
      <c r="A3335" s="139">
        <v>2018</v>
      </c>
      <c r="B3335" s="100" t="s">
        <v>188</v>
      </c>
      <c r="C3335" s="139" t="s">
        <v>6522</v>
      </c>
      <c r="D3335" s="139">
        <v>1005655</v>
      </c>
      <c r="E3335" s="139" t="s">
        <v>6523</v>
      </c>
      <c r="F3335" s="139">
        <v>35.083680000000001</v>
      </c>
      <c r="G3335" s="139">
        <v>-90.044579999999996</v>
      </c>
      <c r="H3335" s="139" t="s">
        <v>4790</v>
      </c>
      <c r="I3335" s="139" t="s">
        <v>2066</v>
      </c>
      <c r="J3335" s="139" t="s">
        <v>113</v>
      </c>
      <c r="K3335" s="139">
        <v>38106</v>
      </c>
      <c r="L3335" s="139" t="s">
        <v>6524</v>
      </c>
      <c r="M3335" s="139">
        <v>29</v>
      </c>
      <c r="N3335" s="139" t="s">
        <v>1054</v>
      </c>
    </row>
    <row r="3336" spans="1:14" ht="15.75" customHeight="1">
      <c r="A3336" s="139">
        <v>2018</v>
      </c>
      <c r="B3336" s="100" t="s">
        <v>188</v>
      </c>
      <c r="C3336" s="139" t="s">
        <v>6525</v>
      </c>
      <c r="D3336" s="139">
        <v>1000099</v>
      </c>
      <c r="E3336" s="139" t="s">
        <v>6526</v>
      </c>
      <c r="F3336" s="139">
        <v>39</v>
      </c>
      <c r="G3336" s="139">
        <v>-87.722200000000001</v>
      </c>
      <c r="H3336" s="139" t="s">
        <v>6527</v>
      </c>
      <c r="I3336" s="139" t="s">
        <v>6528</v>
      </c>
      <c r="J3336" s="139" t="s">
        <v>36</v>
      </c>
      <c r="K3336" s="139">
        <v>62454</v>
      </c>
      <c r="L3336" s="139" t="s">
        <v>2631</v>
      </c>
      <c r="M3336" s="139">
        <v>5472</v>
      </c>
      <c r="N3336" s="139" t="s">
        <v>1306</v>
      </c>
    </row>
    <row r="3337" spans="1:14" ht="15.75" customHeight="1">
      <c r="A3337" s="139">
        <v>2018</v>
      </c>
      <c r="B3337" s="100" t="s">
        <v>188</v>
      </c>
      <c r="C3337" s="139" t="s">
        <v>6529</v>
      </c>
      <c r="D3337" s="139">
        <v>1011048</v>
      </c>
      <c r="E3337" s="139" t="s">
        <v>6530</v>
      </c>
      <c r="F3337" s="139">
        <v>40.357764000000003</v>
      </c>
      <c r="G3337" s="139">
        <v>-85.334297000000007</v>
      </c>
      <c r="H3337" s="139" t="s">
        <v>6531</v>
      </c>
      <c r="I3337" s="139" t="s">
        <v>1892</v>
      </c>
      <c r="J3337" s="139" t="s">
        <v>39</v>
      </c>
      <c r="K3337" s="139">
        <v>47338</v>
      </c>
      <c r="L3337" s="139" t="s">
        <v>4801</v>
      </c>
      <c r="M3337" s="139">
        <v>12</v>
      </c>
      <c r="N3337" s="139" t="s">
        <v>1054</v>
      </c>
    </row>
    <row r="3338" spans="1:14" ht="15.75" customHeight="1">
      <c r="A3338" s="139">
        <v>2018</v>
      </c>
      <c r="B3338" s="100" t="s">
        <v>188</v>
      </c>
      <c r="C3338" s="139" t="s">
        <v>6532</v>
      </c>
      <c r="D3338" s="139">
        <v>1011113</v>
      </c>
      <c r="E3338" s="139" t="s">
        <v>6533</v>
      </c>
      <c r="F3338" s="139">
        <v>30.38</v>
      </c>
      <c r="G3338" s="139">
        <v>-89.61</v>
      </c>
      <c r="H3338" s="139" t="s">
        <v>6534</v>
      </c>
      <c r="I3338" s="139" t="s">
        <v>1168</v>
      </c>
      <c r="J3338" s="139" t="s">
        <v>65</v>
      </c>
      <c r="K3338" s="139">
        <v>39529</v>
      </c>
      <c r="L3338" s="139" t="s">
        <v>6439</v>
      </c>
      <c r="M3338" s="139">
        <v>42</v>
      </c>
      <c r="N3338" s="139" t="s">
        <v>1054</v>
      </c>
    </row>
    <row r="3339" spans="1:14" ht="15.75" customHeight="1">
      <c r="A3339" s="139">
        <v>2018</v>
      </c>
      <c r="B3339" s="100" t="s">
        <v>188</v>
      </c>
      <c r="C3339" s="139" t="s">
        <v>6535</v>
      </c>
      <c r="D3339" s="139">
        <v>1011501</v>
      </c>
      <c r="E3339" s="139" t="s">
        <v>6536</v>
      </c>
      <c r="F3339" s="139">
        <v>44.755049999999997</v>
      </c>
      <c r="G3339" s="139">
        <v>-93.010159999999999</v>
      </c>
      <c r="H3339" s="139" t="s">
        <v>3535</v>
      </c>
      <c r="I3339" s="139" t="s">
        <v>3536</v>
      </c>
      <c r="J3339" s="139" t="s">
        <v>62</v>
      </c>
      <c r="K3339" s="139">
        <v>55414</v>
      </c>
      <c r="L3339" s="139" t="s">
        <v>6537</v>
      </c>
      <c r="M3339" s="139">
        <v>0</v>
      </c>
      <c r="N3339" s="139" t="s">
        <v>1160</v>
      </c>
    </row>
    <row r="3340" spans="1:14" ht="15.75" customHeight="1">
      <c r="A3340" s="139">
        <v>2018</v>
      </c>
      <c r="B3340" s="100" t="s">
        <v>188</v>
      </c>
      <c r="C3340" s="139" t="s">
        <v>6538</v>
      </c>
      <c r="D3340" s="139">
        <v>1011553</v>
      </c>
      <c r="E3340" s="139" t="s">
        <v>6539</v>
      </c>
      <c r="F3340" s="139">
        <v>34.971935999999999</v>
      </c>
      <c r="G3340" s="139">
        <v>-89.617746999999994</v>
      </c>
      <c r="H3340" s="139" t="s">
        <v>6540</v>
      </c>
      <c r="I3340" s="139" t="s">
        <v>2319</v>
      </c>
      <c r="J3340" s="139" t="s">
        <v>65</v>
      </c>
      <c r="K3340" s="139">
        <v>38611</v>
      </c>
      <c r="L3340" s="139" t="s">
        <v>6541</v>
      </c>
      <c r="M3340" s="139">
        <v>141</v>
      </c>
      <c r="N3340" s="139" t="s">
        <v>1050</v>
      </c>
    </row>
    <row r="3341" spans="1:14" ht="15.75" customHeight="1">
      <c r="A3341" s="139">
        <v>2018</v>
      </c>
      <c r="B3341" s="100" t="s">
        <v>188</v>
      </c>
      <c r="C3341" s="139" t="s">
        <v>6542</v>
      </c>
      <c r="D3341" s="139">
        <v>1005495</v>
      </c>
      <c r="E3341" s="139" t="s">
        <v>6543</v>
      </c>
      <c r="F3341" s="139">
        <v>40.730536999999998</v>
      </c>
      <c r="G3341" s="139">
        <v>-74.173075999999995</v>
      </c>
      <c r="H3341" s="139" t="s">
        <v>5873</v>
      </c>
      <c r="I3341" s="139" t="s">
        <v>5920</v>
      </c>
      <c r="J3341" s="139" t="s">
        <v>81</v>
      </c>
      <c r="K3341" s="139">
        <v>7101</v>
      </c>
      <c r="L3341" s="139" t="s">
        <v>6462</v>
      </c>
      <c r="M3341" s="139">
        <v>37</v>
      </c>
      <c r="N3341" s="139" t="s">
        <v>1054</v>
      </c>
    </row>
    <row r="3342" spans="1:14" ht="15.75" customHeight="1">
      <c r="A3342" s="139">
        <v>2018</v>
      </c>
      <c r="B3342" s="100" t="s">
        <v>188</v>
      </c>
      <c r="C3342" s="139" t="s">
        <v>6544</v>
      </c>
      <c r="D3342" s="139">
        <v>1005123</v>
      </c>
      <c r="E3342" s="139" t="s">
        <v>6545</v>
      </c>
      <c r="F3342" s="139">
        <v>43.683401000000003</v>
      </c>
      <c r="G3342" s="139">
        <v>-70.353605000000002</v>
      </c>
      <c r="H3342" s="139" t="s">
        <v>6546</v>
      </c>
      <c r="I3342" s="139" t="s">
        <v>3499</v>
      </c>
      <c r="J3342" s="139" t="s">
        <v>52</v>
      </c>
      <c r="K3342" s="139">
        <v>4092</v>
      </c>
      <c r="L3342" s="139" t="s">
        <v>6547</v>
      </c>
      <c r="M3342" s="139">
        <v>3360</v>
      </c>
      <c r="N3342" s="139" t="s">
        <v>1054</v>
      </c>
    </row>
    <row r="3343" spans="1:14" ht="15.75" customHeight="1">
      <c r="A3343" s="139">
        <v>2018</v>
      </c>
      <c r="B3343" s="100" t="s">
        <v>188</v>
      </c>
      <c r="C3343" s="139" t="s">
        <v>6548</v>
      </c>
      <c r="D3343" s="139">
        <v>1009615</v>
      </c>
      <c r="E3343" s="139" t="s">
        <v>6549</v>
      </c>
      <c r="F3343" s="139">
        <v>42.002310000000001</v>
      </c>
      <c r="G3343" s="139">
        <v>-87.67662</v>
      </c>
      <c r="H3343" s="139" t="s">
        <v>3549</v>
      </c>
      <c r="I3343" s="139" t="s">
        <v>5454</v>
      </c>
      <c r="J3343" s="139" t="s">
        <v>36</v>
      </c>
      <c r="K3343" s="139">
        <v>60626</v>
      </c>
      <c r="L3343" s="139" t="s">
        <v>6550</v>
      </c>
      <c r="M3343" s="139">
        <v>5</v>
      </c>
      <c r="N3343" s="139" t="s">
        <v>3598</v>
      </c>
    </row>
    <row r="3344" spans="1:14" ht="15.75" customHeight="1">
      <c r="A3344" s="139">
        <v>2018</v>
      </c>
      <c r="B3344" s="100" t="s">
        <v>188</v>
      </c>
      <c r="C3344" s="139" t="s">
        <v>6551</v>
      </c>
      <c r="D3344" s="139">
        <v>1007511</v>
      </c>
      <c r="E3344" s="139" t="s">
        <v>6552</v>
      </c>
      <c r="F3344" s="139">
        <v>37.907200000000003</v>
      </c>
      <c r="G3344" s="139">
        <v>-87.927099999999996</v>
      </c>
      <c r="H3344" s="139" t="s">
        <v>2542</v>
      </c>
      <c r="I3344" s="139" t="s">
        <v>2581</v>
      </c>
      <c r="J3344" s="139" t="s">
        <v>39</v>
      </c>
      <c r="K3344" s="139">
        <v>47620</v>
      </c>
      <c r="L3344" s="139" t="s">
        <v>6553</v>
      </c>
      <c r="M3344" s="139">
        <v>335</v>
      </c>
      <c r="N3344" s="139" t="s">
        <v>1054</v>
      </c>
    </row>
    <row r="3345" spans="1:14" ht="15.75" customHeight="1">
      <c r="A3345" s="139">
        <v>2018</v>
      </c>
      <c r="B3345" s="100" t="s">
        <v>188</v>
      </c>
      <c r="C3345" s="139" t="s">
        <v>6554</v>
      </c>
      <c r="D3345" s="139">
        <v>1003842</v>
      </c>
      <c r="E3345" s="139" t="s">
        <v>6555</v>
      </c>
      <c r="F3345" s="139">
        <v>41.334533</v>
      </c>
      <c r="G3345" s="139">
        <v>-88.755775</v>
      </c>
      <c r="H3345" s="139" t="s">
        <v>5987</v>
      </c>
      <c r="I3345" s="139" t="s">
        <v>4576</v>
      </c>
      <c r="J3345" s="139" t="s">
        <v>36</v>
      </c>
      <c r="K3345" s="139">
        <v>61350</v>
      </c>
      <c r="L3345" s="139" t="s">
        <v>6553</v>
      </c>
      <c r="M3345" s="139">
        <v>15</v>
      </c>
      <c r="N3345" s="139" t="s">
        <v>1054</v>
      </c>
    </row>
    <row r="3346" spans="1:14" ht="15.75" customHeight="1">
      <c r="A3346" s="139">
        <v>2018</v>
      </c>
      <c r="B3346" s="100" t="s">
        <v>188</v>
      </c>
      <c r="C3346" s="139" t="s">
        <v>6554</v>
      </c>
      <c r="D3346" s="139">
        <v>1004263</v>
      </c>
      <c r="E3346" s="139" t="s">
        <v>6556</v>
      </c>
      <c r="F3346" s="139">
        <v>42.575415999999997</v>
      </c>
      <c r="G3346" s="139">
        <v>-73.853562999999994</v>
      </c>
      <c r="H3346" s="139" t="s">
        <v>6557</v>
      </c>
      <c r="I3346" s="139" t="s">
        <v>5162</v>
      </c>
      <c r="J3346" s="139" t="s">
        <v>87</v>
      </c>
      <c r="K3346" s="139">
        <v>12158</v>
      </c>
      <c r="L3346" s="139" t="s">
        <v>6553</v>
      </c>
      <c r="M3346" s="139">
        <v>19</v>
      </c>
      <c r="N3346" s="139" t="s">
        <v>1054</v>
      </c>
    </row>
    <row r="3347" spans="1:14" ht="15.75" customHeight="1">
      <c r="A3347" s="139">
        <v>2018</v>
      </c>
      <c r="B3347" s="100" t="s">
        <v>188</v>
      </c>
      <c r="C3347" s="139" t="s">
        <v>6558</v>
      </c>
      <c r="D3347" s="139">
        <v>1006686</v>
      </c>
      <c r="E3347" s="139" t="s">
        <v>6559</v>
      </c>
      <c r="F3347" s="139">
        <v>44.021639999999998</v>
      </c>
      <c r="G3347" s="139">
        <v>-92.482089999999999</v>
      </c>
      <c r="H3347" s="139" t="s">
        <v>5077</v>
      </c>
      <c r="I3347" s="139" t="s">
        <v>5078</v>
      </c>
      <c r="J3347" s="139" t="s">
        <v>62</v>
      </c>
      <c r="K3347" s="139">
        <v>55902</v>
      </c>
      <c r="L3347" s="139" t="s">
        <v>5079</v>
      </c>
      <c r="M3347" s="139">
        <v>27</v>
      </c>
      <c r="N3347" s="139" t="s">
        <v>1054</v>
      </c>
    </row>
    <row r="3348" spans="1:14" ht="15.75" customHeight="1">
      <c r="A3348" s="139">
        <v>2018</v>
      </c>
      <c r="B3348" s="100" t="s">
        <v>188</v>
      </c>
      <c r="C3348" s="139" t="s">
        <v>6560</v>
      </c>
      <c r="D3348" s="139">
        <v>1003037</v>
      </c>
      <c r="E3348" s="139" t="s">
        <v>6561</v>
      </c>
      <c r="F3348" s="139">
        <v>42.3048</v>
      </c>
      <c r="G3348" s="139">
        <v>-71.801500000000004</v>
      </c>
      <c r="H3348" s="139" t="s">
        <v>1832</v>
      </c>
      <c r="I3348" s="139" t="s">
        <v>5532</v>
      </c>
      <c r="J3348" s="139" t="s">
        <v>58</v>
      </c>
      <c r="K3348" s="139">
        <v>1615</v>
      </c>
      <c r="L3348" s="139" t="s">
        <v>2398</v>
      </c>
      <c r="M3348" s="139">
        <v>40</v>
      </c>
      <c r="N3348" s="139" t="s">
        <v>1054</v>
      </c>
    </row>
    <row r="3349" spans="1:14" ht="15.75" customHeight="1">
      <c r="A3349" s="139">
        <v>2018</v>
      </c>
      <c r="B3349" s="100" t="s">
        <v>188</v>
      </c>
      <c r="C3349" s="139" t="s">
        <v>6562</v>
      </c>
      <c r="D3349" s="139">
        <v>1006395</v>
      </c>
      <c r="E3349" s="139" t="s">
        <v>6563</v>
      </c>
      <c r="F3349" s="139">
        <v>38.043599999999998</v>
      </c>
      <c r="G3349" s="139">
        <v>-122.25320000000001</v>
      </c>
      <c r="H3349" s="139" t="s">
        <v>6564</v>
      </c>
      <c r="I3349" s="139" t="s">
        <v>2426</v>
      </c>
      <c r="J3349" s="139" t="s">
        <v>15</v>
      </c>
      <c r="K3349" s="139">
        <v>94572</v>
      </c>
      <c r="L3349" s="139" t="s">
        <v>1997</v>
      </c>
      <c r="M3349" s="139">
        <v>4014</v>
      </c>
      <c r="N3349" s="139" t="s">
        <v>1745</v>
      </c>
    </row>
    <row r="3350" spans="1:14" ht="15.75" customHeight="1">
      <c r="A3350" s="139">
        <v>2018</v>
      </c>
      <c r="B3350" s="100" t="s">
        <v>188</v>
      </c>
      <c r="C3350" s="139" t="s">
        <v>6565</v>
      </c>
      <c r="D3350" s="139">
        <v>1002565</v>
      </c>
      <c r="E3350" s="139" t="s">
        <v>6566</v>
      </c>
      <c r="F3350" s="139">
        <v>35.395110000000003</v>
      </c>
      <c r="G3350" s="139">
        <v>-119.04652</v>
      </c>
      <c r="H3350" s="139" t="s">
        <v>3578</v>
      </c>
      <c r="I3350" s="139" t="s">
        <v>3579</v>
      </c>
      <c r="J3350" s="139" t="s">
        <v>15</v>
      </c>
      <c r="K3350" s="139">
        <v>93308</v>
      </c>
      <c r="L3350" s="139" t="s">
        <v>6567</v>
      </c>
      <c r="M3350" s="139">
        <v>66</v>
      </c>
      <c r="N3350" s="139" t="s">
        <v>1745</v>
      </c>
    </row>
    <row r="3351" spans="1:14" ht="15.75" customHeight="1">
      <c r="A3351" s="139">
        <v>2018</v>
      </c>
      <c r="B3351" s="100" t="s">
        <v>188</v>
      </c>
      <c r="C3351" s="139" t="s">
        <v>6568</v>
      </c>
      <c r="D3351" s="139">
        <v>1003508</v>
      </c>
      <c r="E3351" s="139" t="s">
        <v>6569</v>
      </c>
      <c r="F3351" s="139">
        <v>31.788115000000001</v>
      </c>
      <c r="G3351" s="139">
        <v>-85.977613000000005</v>
      </c>
      <c r="H3351" s="139" t="s">
        <v>5220</v>
      </c>
      <c r="I3351" s="139" t="s">
        <v>6570</v>
      </c>
      <c r="J3351" s="139" t="s">
        <v>3</v>
      </c>
      <c r="K3351" s="139">
        <v>36079</v>
      </c>
      <c r="L3351" s="139" t="s">
        <v>6571</v>
      </c>
      <c r="M3351" s="139">
        <v>15</v>
      </c>
      <c r="N3351" s="139" t="s">
        <v>2062</v>
      </c>
    </row>
    <row r="3352" spans="1:14" ht="15.75" customHeight="1">
      <c r="A3352" s="139">
        <v>2018</v>
      </c>
      <c r="B3352" s="100" t="s">
        <v>188</v>
      </c>
      <c r="C3352" s="139" t="s">
        <v>6572</v>
      </c>
      <c r="D3352" s="139">
        <v>1000360</v>
      </c>
      <c r="E3352" s="139" t="s">
        <v>6573</v>
      </c>
      <c r="F3352" s="139">
        <v>44.537500000000001</v>
      </c>
      <c r="G3352" s="139">
        <v>-88.082589999999996</v>
      </c>
      <c r="H3352" s="139" t="s">
        <v>3699</v>
      </c>
      <c r="I3352" s="139" t="s">
        <v>1048</v>
      </c>
      <c r="J3352" s="139" t="s">
        <v>132</v>
      </c>
      <c r="K3352" s="139">
        <v>54303</v>
      </c>
      <c r="L3352" s="139" t="s">
        <v>6574</v>
      </c>
      <c r="M3352" s="139">
        <v>14</v>
      </c>
      <c r="N3352" s="139" t="s">
        <v>1054</v>
      </c>
    </row>
    <row r="3353" spans="1:14" ht="15.75" customHeight="1">
      <c r="A3353" s="139">
        <v>2018</v>
      </c>
      <c r="B3353" s="100" t="s">
        <v>188</v>
      </c>
      <c r="C3353" s="139" t="s">
        <v>6575</v>
      </c>
      <c r="D3353" s="139">
        <v>1005086</v>
      </c>
      <c r="E3353" s="139" t="s">
        <v>6576</v>
      </c>
      <c r="F3353" s="139">
        <v>33.919896999999999</v>
      </c>
      <c r="G3353" s="139">
        <v>-80.319676999999999</v>
      </c>
      <c r="H3353" s="139" t="s">
        <v>2180</v>
      </c>
      <c r="I3353" s="139" t="s">
        <v>1790</v>
      </c>
      <c r="J3353" s="139" t="s">
        <v>107</v>
      </c>
      <c r="K3353" s="139">
        <v>29153</v>
      </c>
      <c r="L3353" s="139" t="s">
        <v>6577</v>
      </c>
      <c r="M3353" s="139">
        <v>24</v>
      </c>
      <c r="N3353" s="139" t="s">
        <v>1054</v>
      </c>
    </row>
    <row r="3354" spans="1:14" ht="15.75" customHeight="1">
      <c r="A3354" s="139">
        <v>2018</v>
      </c>
      <c r="B3354" s="100" t="s">
        <v>188</v>
      </c>
      <c r="C3354" s="139" t="s">
        <v>6578</v>
      </c>
      <c r="D3354" s="139">
        <v>1001885</v>
      </c>
      <c r="E3354" s="139" t="s">
        <v>6579</v>
      </c>
      <c r="F3354" s="139">
        <v>40.632927000000002</v>
      </c>
      <c r="G3354" s="139">
        <v>-76.187911999999997</v>
      </c>
      <c r="H3354" s="139" t="s">
        <v>6580</v>
      </c>
      <c r="I3354" s="139" t="s">
        <v>6581</v>
      </c>
      <c r="J3354" s="139" t="s">
        <v>103</v>
      </c>
      <c r="K3354" s="139">
        <v>17929</v>
      </c>
      <c r="L3354" s="139" t="s">
        <v>4296</v>
      </c>
      <c r="M3354" s="139">
        <v>40</v>
      </c>
      <c r="N3354" s="139" t="s">
        <v>1054</v>
      </c>
    </row>
    <row r="3355" spans="1:14" ht="15.75" customHeight="1">
      <c r="A3355" s="139">
        <v>2018</v>
      </c>
      <c r="B3355" s="100" t="s">
        <v>188</v>
      </c>
      <c r="C3355" s="139" t="s">
        <v>6582</v>
      </c>
      <c r="D3355" s="139">
        <v>1001995</v>
      </c>
      <c r="E3355" s="139" t="s">
        <v>6583</v>
      </c>
      <c r="F3355" s="139">
        <v>46.723917999999998</v>
      </c>
      <c r="G3355" s="139">
        <v>-92.436733000000004</v>
      </c>
      <c r="H3355" s="139" t="s">
        <v>6584</v>
      </c>
      <c r="I3355" s="139" t="s">
        <v>6585</v>
      </c>
      <c r="J3355" s="139" t="s">
        <v>62</v>
      </c>
      <c r="K3355" s="139">
        <v>55720</v>
      </c>
      <c r="L3355" s="139" t="s">
        <v>6547</v>
      </c>
      <c r="M3355" s="139">
        <v>4796</v>
      </c>
      <c r="N3355" s="139" t="s">
        <v>1253</v>
      </c>
    </row>
    <row r="3356" spans="1:14" ht="15.75" customHeight="1">
      <c r="A3356" s="139">
        <v>2018</v>
      </c>
      <c r="B3356" s="100" t="s">
        <v>188</v>
      </c>
      <c r="C3356" s="139" t="s">
        <v>6586</v>
      </c>
      <c r="D3356" s="139">
        <v>1003048</v>
      </c>
      <c r="E3356" s="139" t="s">
        <v>6587</v>
      </c>
      <c r="F3356" s="139">
        <v>44.703333000000001</v>
      </c>
      <c r="G3356" s="139">
        <v>-69.648888999999997</v>
      </c>
      <c r="H3356" s="139" t="s">
        <v>6588</v>
      </c>
      <c r="I3356" s="139" t="s">
        <v>6589</v>
      </c>
      <c r="J3356" s="139" t="s">
        <v>52</v>
      </c>
      <c r="K3356" s="139">
        <v>4976</v>
      </c>
      <c r="L3356" s="139" t="s">
        <v>6547</v>
      </c>
      <c r="M3356" s="139">
        <v>10018</v>
      </c>
      <c r="N3356" s="139" t="s">
        <v>1253</v>
      </c>
    </row>
    <row r="3357" spans="1:14" ht="15.75" customHeight="1">
      <c r="A3357" s="139">
        <v>2018</v>
      </c>
      <c r="B3357" s="100" t="s">
        <v>188</v>
      </c>
      <c r="C3357" s="139" t="s">
        <v>6590</v>
      </c>
      <c r="D3357" s="139">
        <v>1006847</v>
      </c>
      <c r="E3357" s="139" t="s">
        <v>6591</v>
      </c>
      <c r="F3357" s="139">
        <v>43.616667</v>
      </c>
      <c r="G3357" s="139">
        <v>-88.716667000000001</v>
      </c>
      <c r="H3357" s="139" t="s">
        <v>6592</v>
      </c>
      <c r="I3357" s="139" t="s">
        <v>6593</v>
      </c>
      <c r="J3357" s="139" t="s">
        <v>132</v>
      </c>
      <c r="K3357" s="139">
        <v>53963</v>
      </c>
      <c r="L3357" s="139" t="s">
        <v>6594</v>
      </c>
      <c r="M3357" s="139">
        <v>19</v>
      </c>
      <c r="N3357" s="139" t="s">
        <v>1054</v>
      </c>
    </row>
    <row r="3358" spans="1:14" ht="15.75" customHeight="1">
      <c r="A3358" s="139">
        <v>2018</v>
      </c>
      <c r="B3358" s="100" t="s">
        <v>188</v>
      </c>
      <c r="C3358" s="139" t="s">
        <v>6590</v>
      </c>
      <c r="D3358" s="139">
        <v>1002230</v>
      </c>
      <c r="E3358" s="139" t="s">
        <v>6595</v>
      </c>
      <c r="F3358" s="139">
        <v>36.182099999999998</v>
      </c>
      <c r="G3358" s="139">
        <v>-119.33512</v>
      </c>
      <c r="H3358" s="139" t="s">
        <v>4876</v>
      </c>
      <c r="I3358" s="139" t="s">
        <v>2200</v>
      </c>
      <c r="J3358" s="139" t="s">
        <v>15</v>
      </c>
      <c r="K3358" s="139">
        <v>93274</v>
      </c>
      <c r="L3358" s="139" t="s">
        <v>6594</v>
      </c>
      <c r="M3358" s="139">
        <v>39</v>
      </c>
      <c r="N3358" s="139" t="s">
        <v>1054</v>
      </c>
    </row>
    <row r="3359" spans="1:14" ht="15.75" customHeight="1">
      <c r="A3359" s="139">
        <v>2018</v>
      </c>
      <c r="B3359" s="100" t="s">
        <v>188</v>
      </c>
      <c r="C3359" s="139" t="s">
        <v>6596</v>
      </c>
      <c r="D3359" s="139">
        <v>1001882</v>
      </c>
      <c r="E3359" s="139" t="s">
        <v>6597</v>
      </c>
      <c r="F3359" s="139">
        <v>32.143889999999999</v>
      </c>
      <c r="G3359" s="139">
        <v>-81.146659999999997</v>
      </c>
      <c r="H3359" s="139" t="s">
        <v>6598</v>
      </c>
      <c r="I3359" s="139" t="s">
        <v>3680</v>
      </c>
      <c r="J3359" s="139" t="s">
        <v>28</v>
      </c>
      <c r="K3359" s="139">
        <v>31407</v>
      </c>
      <c r="L3359" s="139" t="s">
        <v>3167</v>
      </c>
      <c r="M3359" s="139">
        <v>263</v>
      </c>
      <c r="N3359" s="139" t="s">
        <v>1054</v>
      </c>
    </row>
    <row r="3360" spans="1:14" ht="15.75" customHeight="1">
      <c r="A3360" s="139">
        <v>2018</v>
      </c>
      <c r="B3360" s="100" t="s">
        <v>188</v>
      </c>
      <c r="C3360" s="139" t="s">
        <v>6599</v>
      </c>
      <c r="D3360" s="139">
        <v>1004113</v>
      </c>
      <c r="E3360" s="139" t="s">
        <v>6600</v>
      </c>
      <c r="F3360" s="139">
        <v>43.304670000000002</v>
      </c>
      <c r="G3360" s="139">
        <v>-73.638850000000005</v>
      </c>
      <c r="H3360" s="139" t="s">
        <v>6601</v>
      </c>
      <c r="I3360" s="139" t="s">
        <v>6602</v>
      </c>
      <c r="J3360" s="139" t="s">
        <v>87</v>
      </c>
      <c r="K3360" s="139">
        <v>12803</v>
      </c>
      <c r="L3360" s="139" t="s">
        <v>3223</v>
      </c>
      <c r="M3360" s="139">
        <v>17</v>
      </c>
      <c r="N3360" s="139" t="s">
        <v>1054</v>
      </c>
    </row>
    <row r="3361" spans="1:14" ht="15.75" customHeight="1">
      <c r="A3361" s="139">
        <v>2018</v>
      </c>
      <c r="B3361" s="100" t="s">
        <v>188</v>
      </c>
      <c r="C3361" s="139" t="s">
        <v>6603</v>
      </c>
      <c r="D3361" s="139">
        <v>1004262</v>
      </c>
      <c r="E3361" s="139" t="s">
        <v>6604</v>
      </c>
      <c r="F3361" s="139">
        <v>37.389912000000002</v>
      </c>
      <c r="G3361" s="139">
        <v>-120.66745</v>
      </c>
      <c r="H3361" s="139" t="s">
        <v>1789</v>
      </c>
      <c r="I3361" s="139" t="s">
        <v>4144</v>
      </c>
      <c r="J3361" s="139" t="s">
        <v>15</v>
      </c>
      <c r="K3361" s="139">
        <v>95334</v>
      </c>
      <c r="L3361" s="139" t="s">
        <v>6605</v>
      </c>
      <c r="M3361" s="139">
        <v>24</v>
      </c>
      <c r="N3361" s="139" t="s">
        <v>1054</v>
      </c>
    </row>
    <row r="3362" spans="1:14" ht="15.75" customHeight="1">
      <c r="A3362" s="139">
        <v>2018</v>
      </c>
      <c r="B3362" s="100" t="s">
        <v>188</v>
      </c>
      <c r="C3362" s="139" t="s">
        <v>6606</v>
      </c>
      <c r="D3362" s="139">
        <v>1007050</v>
      </c>
      <c r="E3362" s="139" t="s">
        <v>6607</v>
      </c>
      <c r="F3362" s="139">
        <v>29.957740000000001</v>
      </c>
      <c r="G3362" s="139">
        <v>-90.129549999999995</v>
      </c>
      <c r="H3362" s="139" t="s">
        <v>3420</v>
      </c>
      <c r="I3362" s="139" t="s">
        <v>3421</v>
      </c>
      <c r="J3362" s="139" t="s">
        <v>50</v>
      </c>
      <c r="K3362" s="139">
        <v>70118</v>
      </c>
      <c r="L3362" s="139" t="s">
        <v>6608</v>
      </c>
      <c r="M3362" s="139">
        <v>55</v>
      </c>
      <c r="N3362" s="139" t="s">
        <v>1054</v>
      </c>
    </row>
    <row r="3363" spans="1:14" ht="15.75" customHeight="1">
      <c r="A3363" s="139">
        <v>2018</v>
      </c>
      <c r="B3363" s="100" t="s">
        <v>188</v>
      </c>
      <c r="C3363" s="139" t="s">
        <v>6609</v>
      </c>
      <c r="D3363" s="139">
        <v>1005580</v>
      </c>
      <c r="E3363" s="139" t="s">
        <v>6610</v>
      </c>
      <c r="F3363" s="139">
        <v>34.719169999999998</v>
      </c>
      <c r="G3363" s="139">
        <v>-84.967200000000005</v>
      </c>
      <c r="H3363" s="139" t="s">
        <v>1256</v>
      </c>
      <c r="I3363" s="139" t="s">
        <v>1257</v>
      </c>
      <c r="J3363" s="139" t="s">
        <v>28</v>
      </c>
      <c r="K3363" s="139">
        <v>30720</v>
      </c>
      <c r="L3363" s="139" t="s">
        <v>1138</v>
      </c>
      <c r="M3363" s="139">
        <v>21</v>
      </c>
      <c r="N3363" s="139" t="s">
        <v>1054</v>
      </c>
    </row>
    <row r="3364" spans="1:14" ht="15.75" customHeight="1">
      <c r="A3364" s="139">
        <v>2018</v>
      </c>
      <c r="B3364" s="100" t="s">
        <v>188</v>
      </c>
      <c r="C3364" s="139" t="s">
        <v>6611</v>
      </c>
      <c r="D3364" s="139">
        <v>1007876</v>
      </c>
      <c r="E3364" s="139" t="s">
        <v>6612</v>
      </c>
      <c r="F3364" s="139">
        <v>34.047221999999998</v>
      </c>
      <c r="G3364" s="139">
        <v>-81.151360999999994</v>
      </c>
      <c r="H3364" s="139" t="s">
        <v>2978</v>
      </c>
      <c r="I3364" s="139" t="s">
        <v>5343</v>
      </c>
      <c r="J3364" s="139" t="s">
        <v>107</v>
      </c>
      <c r="K3364" s="139">
        <v>29210</v>
      </c>
      <c r="L3364" s="139" t="s">
        <v>1138</v>
      </c>
      <c r="M3364" s="139">
        <v>32</v>
      </c>
      <c r="N3364" s="139" t="s">
        <v>1054</v>
      </c>
    </row>
    <row r="3365" spans="1:14" ht="15.75" customHeight="1">
      <c r="A3365" s="139">
        <v>2018</v>
      </c>
      <c r="B3365" s="100" t="s">
        <v>188</v>
      </c>
      <c r="C3365" s="139" t="s">
        <v>6613</v>
      </c>
      <c r="D3365" s="139">
        <v>1003589</v>
      </c>
      <c r="E3365" s="139" t="s">
        <v>6614</v>
      </c>
      <c r="F3365" s="139">
        <v>30.797419999999999</v>
      </c>
      <c r="G3365" s="139">
        <v>-88.083539999999999</v>
      </c>
      <c r="H3365" s="139" t="s">
        <v>6615</v>
      </c>
      <c r="I3365" s="139" t="s">
        <v>1318</v>
      </c>
      <c r="J3365" s="139" t="s">
        <v>3</v>
      </c>
      <c r="K3365" s="139">
        <v>36571</v>
      </c>
      <c r="L3365" s="139" t="s">
        <v>5701</v>
      </c>
      <c r="M3365" s="139">
        <v>1186</v>
      </c>
      <c r="N3365" s="139" t="s">
        <v>1306</v>
      </c>
    </row>
    <row r="3366" spans="1:14" ht="15.75" customHeight="1">
      <c r="A3366" s="139">
        <v>2018</v>
      </c>
      <c r="B3366" s="100" t="s">
        <v>188</v>
      </c>
      <c r="C3366" s="139" t="s">
        <v>6616</v>
      </c>
      <c r="D3366" s="139">
        <v>1007002</v>
      </c>
      <c r="E3366" s="139" t="s">
        <v>6617</v>
      </c>
      <c r="F3366" s="139">
        <v>29.722221999999999</v>
      </c>
      <c r="G3366" s="139">
        <v>-95.126943999999995</v>
      </c>
      <c r="H3366" s="139" t="s">
        <v>5824</v>
      </c>
      <c r="I3366" s="139" t="s">
        <v>1087</v>
      </c>
      <c r="J3366" s="139" t="s">
        <v>115</v>
      </c>
      <c r="K3366" s="139">
        <v>77536</v>
      </c>
      <c r="L3366" s="139" t="s">
        <v>6618</v>
      </c>
      <c r="M3366" s="139">
        <v>10921</v>
      </c>
      <c r="N3366" s="139" t="s">
        <v>3238</v>
      </c>
    </row>
    <row r="3367" spans="1:14" ht="15.75" customHeight="1">
      <c r="A3367" s="139">
        <v>2018</v>
      </c>
      <c r="B3367" s="100" t="s">
        <v>188</v>
      </c>
      <c r="C3367" s="139" t="s">
        <v>6619</v>
      </c>
      <c r="D3367" s="139">
        <v>1001804</v>
      </c>
      <c r="E3367" s="139" t="s">
        <v>6620</v>
      </c>
      <c r="F3367" s="139">
        <v>38.016593999999998</v>
      </c>
      <c r="G3367" s="139">
        <v>-122.115392</v>
      </c>
      <c r="H3367" s="139" t="s">
        <v>6621</v>
      </c>
      <c r="I3367" s="139" t="s">
        <v>2426</v>
      </c>
      <c r="J3367" s="139" t="s">
        <v>15</v>
      </c>
      <c r="K3367" s="139">
        <v>94553</v>
      </c>
      <c r="L3367" s="139" t="s">
        <v>5701</v>
      </c>
      <c r="M3367" s="139">
        <v>4641</v>
      </c>
      <c r="N3367" s="139" t="s">
        <v>1745</v>
      </c>
    </row>
    <row r="3368" spans="1:14" ht="15.75" customHeight="1">
      <c r="A3368" s="139">
        <v>2018</v>
      </c>
      <c r="B3368" s="100" t="s">
        <v>188</v>
      </c>
      <c r="C3368" s="139" t="s">
        <v>6622</v>
      </c>
      <c r="D3368" s="139">
        <v>1004211</v>
      </c>
      <c r="E3368" s="139" t="s">
        <v>6623</v>
      </c>
      <c r="F3368" s="139">
        <v>48.472836000000001</v>
      </c>
      <c r="G3368" s="139">
        <v>-122.560194</v>
      </c>
      <c r="H3368" s="139" t="s">
        <v>6624</v>
      </c>
      <c r="I3368" s="139" t="s">
        <v>6625</v>
      </c>
      <c r="J3368" s="139" t="s">
        <v>126</v>
      </c>
      <c r="K3368" s="139">
        <v>98221</v>
      </c>
      <c r="L3368" s="139" t="s">
        <v>5701</v>
      </c>
      <c r="M3368" s="139">
        <v>4387</v>
      </c>
      <c r="N3368" s="139" t="s">
        <v>1306</v>
      </c>
    </row>
    <row r="3369" spans="1:14" ht="15.75" customHeight="1">
      <c r="A3369" s="139">
        <v>2018</v>
      </c>
      <c r="B3369" s="100" t="s">
        <v>188</v>
      </c>
      <c r="C3369" s="139" t="s">
        <v>6626</v>
      </c>
      <c r="D3369" s="139">
        <v>1006453</v>
      </c>
      <c r="E3369" s="139" t="s">
        <v>6627</v>
      </c>
      <c r="F3369" s="139">
        <v>28.994467</v>
      </c>
      <c r="G3369" s="139">
        <v>-95.356329000000002</v>
      </c>
      <c r="H3369" s="139" t="s">
        <v>6628</v>
      </c>
      <c r="I3369" s="139" t="s">
        <v>6629</v>
      </c>
      <c r="J3369" s="139" t="s">
        <v>115</v>
      </c>
      <c r="K3369" s="139">
        <v>77541</v>
      </c>
      <c r="L3369" s="139" t="s">
        <v>6630</v>
      </c>
      <c r="M3369" s="139">
        <v>71</v>
      </c>
      <c r="N3369" s="139" t="s">
        <v>1054</v>
      </c>
    </row>
    <row r="3370" spans="1:14" ht="15.75" customHeight="1">
      <c r="A3370" s="139">
        <v>2018</v>
      </c>
      <c r="B3370" s="100" t="s">
        <v>188</v>
      </c>
      <c r="C3370" s="139" t="s">
        <v>6631</v>
      </c>
      <c r="D3370" s="139">
        <v>1004767</v>
      </c>
      <c r="E3370" s="139" t="s">
        <v>6632</v>
      </c>
      <c r="F3370" s="139">
        <v>30.325882</v>
      </c>
      <c r="G3370" s="139">
        <v>-91.261731999999995</v>
      </c>
      <c r="H3370" s="139" t="s">
        <v>6633</v>
      </c>
      <c r="I3370" s="139" t="s">
        <v>1785</v>
      </c>
      <c r="J3370" s="139" t="s">
        <v>50</v>
      </c>
      <c r="K3370" s="139">
        <v>70710</v>
      </c>
      <c r="L3370" s="139" t="s">
        <v>6634</v>
      </c>
      <c r="M3370" s="139">
        <v>35</v>
      </c>
      <c r="N3370" s="139" t="s">
        <v>1054</v>
      </c>
    </row>
    <row r="3371" spans="1:14" ht="15.75" customHeight="1">
      <c r="A3371" s="139">
        <v>2018</v>
      </c>
      <c r="B3371" s="100" t="s">
        <v>188</v>
      </c>
      <c r="C3371" s="139" t="s">
        <v>6635</v>
      </c>
      <c r="D3371" s="139">
        <v>1002124</v>
      </c>
      <c r="E3371" s="139" t="s">
        <v>6636</v>
      </c>
      <c r="F3371" s="139">
        <v>39.364899999999999</v>
      </c>
      <c r="G3371" s="139">
        <v>-93.448599999999999</v>
      </c>
      <c r="H3371" s="139" t="s">
        <v>2411</v>
      </c>
      <c r="I3371" s="139" t="s">
        <v>4021</v>
      </c>
      <c r="J3371" s="139" t="s">
        <v>68</v>
      </c>
      <c r="K3371" s="139">
        <v>64633</v>
      </c>
      <c r="L3371" s="139" t="s">
        <v>6637</v>
      </c>
      <c r="M3371" s="139">
        <v>50</v>
      </c>
      <c r="N3371" s="139" t="s">
        <v>1054</v>
      </c>
    </row>
    <row r="3372" spans="1:14" ht="15.75" customHeight="1">
      <c r="A3372" s="139">
        <v>2018</v>
      </c>
      <c r="B3372" s="100" t="s">
        <v>188</v>
      </c>
      <c r="C3372" s="139" t="s">
        <v>6638</v>
      </c>
      <c r="D3372" s="139">
        <v>1006006</v>
      </c>
      <c r="E3372" s="139" t="s">
        <v>6639</v>
      </c>
      <c r="F3372" s="139">
        <v>33.090277999999998</v>
      </c>
      <c r="G3372" s="139">
        <v>-80.341667000000001</v>
      </c>
      <c r="H3372" s="139" t="s">
        <v>6640</v>
      </c>
      <c r="I3372" s="139" t="s">
        <v>6641</v>
      </c>
      <c r="J3372" s="139" t="s">
        <v>107</v>
      </c>
      <c r="K3372" s="139">
        <v>29472</v>
      </c>
      <c r="L3372" s="139" t="s">
        <v>6642</v>
      </c>
      <c r="M3372" s="139">
        <v>25</v>
      </c>
      <c r="N3372" s="139" t="s">
        <v>1054</v>
      </c>
    </row>
    <row r="3373" spans="1:14" ht="15.75" customHeight="1">
      <c r="A3373" s="139">
        <v>2018</v>
      </c>
      <c r="B3373" s="100" t="s">
        <v>188</v>
      </c>
      <c r="C3373" s="139" t="s">
        <v>6643</v>
      </c>
      <c r="D3373" s="139">
        <v>1003966</v>
      </c>
      <c r="E3373" s="139" t="s">
        <v>6644</v>
      </c>
      <c r="F3373" s="139">
        <v>42.862614999999998</v>
      </c>
      <c r="G3373" s="139">
        <v>-74.027743000000001</v>
      </c>
      <c r="H3373" s="139" t="s">
        <v>6645</v>
      </c>
      <c r="I3373" s="139" t="s">
        <v>3627</v>
      </c>
      <c r="J3373" s="139" t="s">
        <v>87</v>
      </c>
      <c r="K3373" s="139">
        <v>12150</v>
      </c>
      <c r="L3373" s="139" t="s">
        <v>6646</v>
      </c>
      <c r="M3373" s="139">
        <v>3</v>
      </c>
      <c r="N3373" s="139" t="s">
        <v>1054</v>
      </c>
    </row>
    <row r="3374" spans="1:14" ht="15.75" customHeight="1">
      <c r="A3374" s="139">
        <v>2018</v>
      </c>
      <c r="B3374" s="100" t="s">
        <v>188</v>
      </c>
      <c r="C3374" s="139" t="s">
        <v>6647</v>
      </c>
      <c r="D3374" s="139">
        <v>1005119</v>
      </c>
      <c r="E3374" s="139" t="s">
        <v>6648</v>
      </c>
      <c r="F3374" s="139">
        <v>47.717981999999999</v>
      </c>
      <c r="G3374" s="139">
        <v>-104.13316399999999</v>
      </c>
      <c r="H3374" s="139" t="s">
        <v>2307</v>
      </c>
      <c r="I3374" s="139" t="s">
        <v>1471</v>
      </c>
      <c r="J3374" s="139" t="s">
        <v>70</v>
      </c>
      <c r="K3374" s="139">
        <v>59270</v>
      </c>
      <c r="L3374" s="139" t="s">
        <v>6649</v>
      </c>
      <c r="M3374" s="139">
        <v>423</v>
      </c>
      <c r="N3374" s="139" t="s">
        <v>1054</v>
      </c>
    </row>
    <row r="3375" spans="1:14" ht="15.75" customHeight="1">
      <c r="A3375" s="139">
        <v>2018</v>
      </c>
      <c r="B3375" s="100" t="s">
        <v>188</v>
      </c>
      <c r="C3375" s="139" t="s">
        <v>6650</v>
      </c>
      <c r="D3375" s="139">
        <v>1002437</v>
      </c>
      <c r="E3375" s="139" t="s">
        <v>6651</v>
      </c>
      <c r="F3375" s="139">
        <v>41.248399999999997</v>
      </c>
      <c r="G3375" s="139">
        <v>-73.097650000000002</v>
      </c>
      <c r="H3375" s="139" t="s">
        <v>6652</v>
      </c>
      <c r="I3375" s="139" t="s">
        <v>1377</v>
      </c>
      <c r="J3375" s="139" t="s">
        <v>20</v>
      </c>
      <c r="K3375" s="139">
        <v>6615</v>
      </c>
      <c r="L3375" s="139" t="s">
        <v>4918</v>
      </c>
      <c r="M3375" s="139">
        <v>31</v>
      </c>
      <c r="N3375" s="139" t="s">
        <v>1054</v>
      </c>
    </row>
    <row r="3376" spans="1:14" ht="15.75" customHeight="1">
      <c r="A3376" s="139">
        <v>2018</v>
      </c>
      <c r="B3376" s="100" t="s">
        <v>188</v>
      </c>
      <c r="C3376" s="139" t="s">
        <v>6653</v>
      </c>
      <c r="D3376" s="139">
        <v>1009291</v>
      </c>
      <c r="E3376" s="139" t="s">
        <v>6654</v>
      </c>
      <c r="F3376" s="139">
        <v>41.260556000000001</v>
      </c>
      <c r="G3376" s="139">
        <v>-110.806944</v>
      </c>
      <c r="H3376" s="139" t="s">
        <v>5596</v>
      </c>
      <c r="I3376" s="139" t="s">
        <v>6655</v>
      </c>
      <c r="J3376" s="139" t="s">
        <v>134</v>
      </c>
      <c r="K3376" s="139">
        <v>82930</v>
      </c>
      <c r="L3376" s="139" t="s">
        <v>6656</v>
      </c>
      <c r="M3376" s="139">
        <v>84</v>
      </c>
      <c r="N3376" s="139" t="s">
        <v>1306</v>
      </c>
    </row>
    <row r="3377" spans="1:14" ht="15.75" customHeight="1">
      <c r="A3377" s="139">
        <v>2018</v>
      </c>
      <c r="B3377" s="100" t="s">
        <v>188</v>
      </c>
      <c r="C3377" s="139" t="s">
        <v>6657</v>
      </c>
      <c r="D3377" s="139">
        <v>1004194</v>
      </c>
      <c r="E3377" s="139" t="s">
        <v>6658</v>
      </c>
      <c r="F3377" s="139">
        <v>36.543163999999997</v>
      </c>
      <c r="G3377" s="139">
        <v>-94.583078999999998</v>
      </c>
      <c r="H3377" s="139" t="s">
        <v>6659</v>
      </c>
      <c r="I3377" s="139" t="s">
        <v>6660</v>
      </c>
      <c r="J3377" s="139" t="s">
        <v>68</v>
      </c>
      <c r="K3377" s="139">
        <v>64863</v>
      </c>
      <c r="L3377" s="139" t="s">
        <v>6661</v>
      </c>
      <c r="M3377" s="139">
        <v>29</v>
      </c>
      <c r="N3377" s="139" t="s">
        <v>1127</v>
      </c>
    </row>
    <row r="3378" spans="1:14" ht="15.75" customHeight="1">
      <c r="A3378" s="139">
        <v>2018</v>
      </c>
      <c r="B3378" s="100" t="s">
        <v>188</v>
      </c>
      <c r="C3378" s="139" t="s">
        <v>6662</v>
      </c>
      <c r="D3378" s="139">
        <v>1007218</v>
      </c>
      <c r="E3378" s="139" t="s">
        <v>6663</v>
      </c>
      <c r="F3378" s="139">
        <v>42.512900000000002</v>
      </c>
      <c r="G3378" s="139">
        <v>-106.1434</v>
      </c>
      <c r="H3378" s="139" t="s">
        <v>6664</v>
      </c>
      <c r="I3378" s="139" t="s">
        <v>6665</v>
      </c>
      <c r="J3378" s="139" t="s">
        <v>134</v>
      </c>
      <c r="K3378" s="139">
        <v>82609</v>
      </c>
      <c r="L3378" s="139" t="s">
        <v>6666</v>
      </c>
      <c r="M3378" s="139">
        <v>831</v>
      </c>
      <c r="N3378" s="139" t="s">
        <v>1306</v>
      </c>
    </row>
    <row r="3379" spans="1:14" ht="15.75" customHeight="1">
      <c r="A3379" s="139">
        <v>2018</v>
      </c>
      <c r="B3379" s="100" t="s">
        <v>188</v>
      </c>
      <c r="C3379" s="139" t="s">
        <v>6667</v>
      </c>
      <c r="D3379" s="139">
        <v>1007217</v>
      </c>
      <c r="E3379" s="139" t="s">
        <v>6668</v>
      </c>
      <c r="F3379" s="139">
        <v>41.77899</v>
      </c>
      <c r="G3379" s="139">
        <v>-107.104</v>
      </c>
      <c r="H3379" s="139" t="s">
        <v>6669</v>
      </c>
      <c r="I3379" s="139" t="s">
        <v>1706</v>
      </c>
      <c r="J3379" s="139" t="s">
        <v>134</v>
      </c>
      <c r="K3379" s="139">
        <v>82334</v>
      </c>
      <c r="L3379" s="139" t="s">
        <v>6666</v>
      </c>
      <c r="M3379" s="139">
        <v>2239</v>
      </c>
      <c r="N3379" s="139" t="s">
        <v>1745</v>
      </c>
    </row>
    <row r="3380" spans="1:14" ht="15.75" customHeight="1">
      <c r="A3380" s="139">
        <v>2018</v>
      </c>
      <c r="B3380" s="100" t="s">
        <v>188</v>
      </c>
      <c r="C3380" s="139" t="s">
        <v>6670</v>
      </c>
      <c r="D3380" s="139">
        <v>1002809</v>
      </c>
      <c r="E3380" s="139" t="s">
        <v>6671</v>
      </c>
      <c r="F3380" s="139">
        <v>43.08446</v>
      </c>
      <c r="G3380" s="139">
        <v>-96.230379999999997</v>
      </c>
      <c r="H3380" s="139" t="s">
        <v>6672</v>
      </c>
      <c r="I3380" s="139" t="s">
        <v>6673</v>
      </c>
      <c r="J3380" s="139" t="s">
        <v>42</v>
      </c>
      <c r="K3380" s="139">
        <v>51250</v>
      </c>
      <c r="L3380" s="139" t="s">
        <v>6674</v>
      </c>
      <c r="M3380" s="139">
        <v>34</v>
      </c>
      <c r="N3380" s="139" t="s">
        <v>1054</v>
      </c>
    </row>
    <row r="3381" spans="1:14" ht="15.75" customHeight="1">
      <c r="A3381" s="139">
        <v>2018</v>
      </c>
      <c r="B3381" s="100" t="s">
        <v>188</v>
      </c>
      <c r="C3381" s="139" t="s">
        <v>6675</v>
      </c>
      <c r="D3381" s="139">
        <v>1005683</v>
      </c>
      <c r="E3381" s="139" t="s">
        <v>6676</v>
      </c>
      <c r="F3381" s="139">
        <v>42.45196</v>
      </c>
      <c r="G3381" s="139">
        <v>-96.591843999999995</v>
      </c>
      <c r="H3381" s="139" t="s">
        <v>1987</v>
      </c>
      <c r="I3381" s="139" t="s">
        <v>3536</v>
      </c>
      <c r="J3381" s="139" t="s">
        <v>73</v>
      </c>
      <c r="K3381" s="139">
        <v>68743</v>
      </c>
      <c r="L3381" s="139" t="s">
        <v>6677</v>
      </c>
      <c r="M3381" s="139">
        <v>80</v>
      </c>
      <c r="N3381" s="139" t="s">
        <v>1054</v>
      </c>
    </row>
    <row r="3382" spans="1:14" ht="15.75" customHeight="1">
      <c r="A3382" s="139">
        <v>2018</v>
      </c>
      <c r="B3382" s="100" t="s">
        <v>188</v>
      </c>
      <c r="C3382" s="139" t="s">
        <v>6678</v>
      </c>
      <c r="D3382" s="139">
        <v>1000354</v>
      </c>
      <c r="E3382" s="139" t="s">
        <v>6679</v>
      </c>
      <c r="F3382" s="139">
        <v>44.847859999999997</v>
      </c>
      <c r="G3382" s="139">
        <v>-93.237449999999995</v>
      </c>
      <c r="H3382" s="139" t="s">
        <v>2533</v>
      </c>
      <c r="I3382" s="139" t="s">
        <v>2534</v>
      </c>
      <c r="J3382" s="139" t="s">
        <v>62</v>
      </c>
      <c r="K3382" s="139">
        <v>55425</v>
      </c>
      <c r="L3382" s="139" t="s">
        <v>6680</v>
      </c>
      <c r="M3382" s="139">
        <v>541</v>
      </c>
      <c r="N3382" s="139" t="s">
        <v>1368</v>
      </c>
    </row>
    <row r="3383" spans="1:14" ht="15.75" customHeight="1">
      <c r="A3383" s="139">
        <v>2018</v>
      </c>
      <c r="B3383" s="100" t="s">
        <v>188</v>
      </c>
      <c r="C3383" s="139" t="s">
        <v>6681</v>
      </c>
      <c r="D3383" s="139">
        <v>1012111</v>
      </c>
      <c r="E3383" s="139" t="s">
        <v>6682</v>
      </c>
      <c r="F3383" s="139">
        <v>40.925418999999998</v>
      </c>
      <c r="G3383" s="139">
        <v>-90.640519999999995</v>
      </c>
      <c r="H3383" s="139" t="s">
        <v>6683</v>
      </c>
      <c r="I3383" s="139" t="s">
        <v>3211</v>
      </c>
      <c r="J3383" s="139" t="s">
        <v>36</v>
      </c>
      <c r="K3383" s="139">
        <v>61462</v>
      </c>
      <c r="L3383" s="139" t="s">
        <v>6684</v>
      </c>
      <c r="M3383" s="139">
        <v>14</v>
      </c>
      <c r="N3383" s="139" t="s">
        <v>1054</v>
      </c>
    </row>
    <row r="3384" spans="1:14" ht="15.75" customHeight="1">
      <c r="A3384" s="139">
        <v>2018</v>
      </c>
      <c r="B3384" s="100" t="s">
        <v>188</v>
      </c>
      <c r="C3384" s="139" t="s">
        <v>6685</v>
      </c>
      <c r="D3384" s="139">
        <v>1011725</v>
      </c>
      <c r="E3384" s="139" t="s">
        <v>6686</v>
      </c>
      <c r="F3384" s="139">
        <v>40.220167000000004</v>
      </c>
      <c r="G3384" s="139">
        <v>-93.119472000000002</v>
      </c>
      <c r="H3384" s="139" t="s">
        <v>6687</v>
      </c>
      <c r="I3384" s="139" t="s">
        <v>2997</v>
      </c>
      <c r="J3384" s="139" t="s">
        <v>68</v>
      </c>
      <c r="K3384" s="139">
        <v>63556</v>
      </c>
      <c r="L3384" s="139" t="s">
        <v>6684</v>
      </c>
      <c r="M3384" s="139">
        <v>15</v>
      </c>
      <c r="N3384" s="139" t="s">
        <v>1127</v>
      </c>
    </row>
    <row r="3385" spans="1:14" ht="15.75" customHeight="1">
      <c r="A3385" s="139">
        <v>2018</v>
      </c>
      <c r="B3385" s="100" t="s">
        <v>188</v>
      </c>
      <c r="C3385" s="139" t="s">
        <v>6688</v>
      </c>
      <c r="D3385" s="139">
        <v>1005415</v>
      </c>
      <c r="E3385" s="139" t="s">
        <v>6689</v>
      </c>
      <c r="F3385" s="139">
        <v>42.027777999999998</v>
      </c>
      <c r="G3385" s="139">
        <v>-95.359718000000001</v>
      </c>
      <c r="H3385" s="139" t="s">
        <v>1391</v>
      </c>
      <c r="I3385" s="139" t="s">
        <v>1392</v>
      </c>
      <c r="J3385" s="139" t="s">
        <v>42</v>
      </c>
      <c r="K3385" s="139">
        <v>51442</v>
      </c>
      <c r="L3385" s="139" t="s">
        <v>6684</v>
      </c>
      <c r="M3385" s="139">
        <v>18</v>
      </c>
      <c r="N3385" s="139" t="s">
        <v>1127</v>
      </c>
    </row>
    <row r="3386" spans="1:14" ht="15.75" customHeight="1">
      <c r="A3386" s="139">
        <v>2018</v>
      </c>
      <c r="B3386" s="100" t="s">
        <v>188</v>
      </c>
      <c r="C3386" s="139" t="s">
        <v>6690</v>
      </c>
      <c r="D3386" s="139">
        <v>1004116</v>
      </c>
      <c r="E3386" s="139" t="s">
        <v>6691</v>
      </c>
      <c r="F3386" s="139">
        <v>36.993608000000002</v>
      </c>
      <c r="G3386" s="139">
        <v>-76.628907999999996</v>
      </c>
      <c r="H3386" s="139" t="s">
        <v>6692</v>
      </c>
      <c r="I3386" s="139" t="s">
        <v>6693</v>
      </c>
      <c r="J3386" s="139" t="s">
        <v>123</v>
      </c>
      <c r="K3386" s="139">
        <v>23430</v>
      </c>
      <c r="L3386" s="139" t="s">
        <v>6684</v>
      </c>
      <c r="M3386" s="139">
        <v>1</v>
      </c>
      <c r="N3386" s="139" t="s">
        <v>1127</v>
      </c>
    </row>
    <row r="3387" spans="1:14" ht="15.75" customHeight="1">
      <c r="A3387" s="139">
        <v>2018</v>
      </c>
      <c r="B3387" s="100" t="s">
        <v>188</v>
      </c>
      <c r="C3387" s="139" t="s">
        <v>6694</v>
      </c>
      <c r="D3387" s="139">
        <v>1002614</v>
      </c>
      <c r="E3387" s="139" t="s">
        <v>6695</v>
      </c>
      <c r="F3387" s="139">
        <v>40.611184000000002</v>
      </c>
      <c r="G3387" s="139">
        <v>-88.181951999999995</v>
      </c>
      <c r="H3387" s="139" t="s">
        <v>5737</v>
      </c>
      <c r="I3387" s="139" t="s">
        <v>2327</v>
      </c>
      <c r="J3387" s="139" t="s">
        <v>36</v>
      </c>
      <c r="K3387" s="139">
        <v>60936</v>
      </c>
      <c r="L3387" s="139" t="s">
        <v>3015</v>
      </c>
      <c r="M3387" s="139">
        <v>19</v>
      </c>
      <c r="N3387" s="139" t="s">
        <v>1054</v>
      </c>
    </row>
    <row r="3388" spans="1:14" ht="15.75" customHeight="1">
      <c r="A3388" s="139">
        <v>2018</v>
      </c>
      <c r="B3388" s="100" t="s">
        <v>188</v>
      </c>
      <c r="C3388" s="139" t="s">
        <v>6696</v>
      </c>
      <c r="D3388" s="139">
        <v>1002317</v>
      </c>
      <c r="E3388" s="139" t="s">
        <v>6697</v>
      </c>
      <c r="F3388" s="139">
        <v>32.818719999999999</v>
      </c>
      <c r="G3388" s="139">
        <v>-117.1258</v>
      </c>
      <c r="H3388" s="139" t="s">
        <v>4709</v>
      </c>
      <c r="I3388" s="139" t="s">
        <v>4710</v>
      </c>
      <c r="J3388" s="139" t="s">
        <v>15</v>
      </c>
      <c r="K3388" s="139">
        <v>92123</v>
      </c>
      <c r="L3388" s="139" t="s">
        <v>2363</v>
      </c>
      <c r="M3388" s="139">
        <v>27</v>
      </c>
      <c r="N3388" s="139" t="s">
        <v>1054</v>
      </c>
    </row>
    <row r="3389" spans="1:14" ht="15.75" customHeight="1">
      <c r="A3389" s="139">
        <v>2018</v>
      </c>
      <c r="B3389" s="100" t="s">
        <v>188</v>
      </c>
      <c r="C3389" s="139" t="s">
        <v>6698</v>
      </c>
      <c r="D3389" s="139">
        <v>1002299</v>
      </c>
      <c r="E3389" s="139" t="s">
        <v>6699</v>
      </c>
      <c r="F3389" s="139">
        <v>42.154980999999999</v>
      </c>
      <c r="G3389" s="139">
        <v>-72.526419000000004</v>
      </c>
      <c r="H3389" s="139" t="s">
        <v>4504</v>
      </c>
      <c r="I3389" s="139" t="s">
        <v>6700</v>
      </c>
      <c r="J3389" s="139" t="s">
        <v>58</v>
      </c>
      <c r="K3389" s="139">
        <v>1151</v>
      </c>
      <c r="L3389" s="139" t="s">
        <v>6701</v>
      </c>
      <c r="M3389" s="139">
        <v>48</v>
      </c>
      <c r="N3389" s="139" t="s">
        <v>1054</v>
      </c>
    </row>
    <row r="3390" spans="1:14" ht="15.75" customHeight="1">
      <c r="A3390" s="139">
        <v>2018</v>
      </c>
      <c r="B3390" s="100" t="s">
        <v>188</v>
      </c>
      <c r="C3390" s="139" t="s">
        <v>6702</v>
      </c>
      <c r="D3390" s="139">
        <v>1002889</v>
      </c>
      <c r="E3390" s="139" t="s">
        <v>6703</v>
      </c>
      <c r="F3390" s="139">
        <v>41.501800000000003</v>
      </c>
      <c r="G3390" s="139">
        <v>-109.758</v>
      </c>
      <c r="H3390" s="139" t="s">
        <v>2769</v>
      </c>
      <c r="I3390" s="139" t="s">
        <v>2770</v>
      </c>
      <c r="J3390" s="139" t="s">
        <v>134</v>
      </c>
      <c r="K3390" s="139">
        <v>82935</v>
      </c>
      <c r="L3390" s="139" t="s">
        <v>6704</v>
      </c>
      <c r="M3390" s="139">
        <v>2969</v>
      </c>
      <c r="N3390" s="139" t="s">
        <v>2772</v>
      </c>
    </row>
    <row r="3391" spans="1:14" ht="15.75" customHeight="1">
      <c r="A3391" s="139">
        <v>2018</v>
      </c>
      <c r="B3391" s="100" t="s">
        <v>188</v>
      </c>
      <c r="C3391" s="139" t="s">
        <v>6705</v>
      </c>
      <c r="D3391" s="139">
        <v>1001748</v>
      </c>
      <c r="E3391" s="139" t="s">
        <v>6706</v>
      </c>
      <c r="F3391" s="139">
        <v>33.370282000000003</v>
      </c>
      <c r="G3391" s="139">
        <v>-82.013845000000003</v>
      </c>
      <c r="H3391" s="139" t="s">
        <v>6707</v>
      </c>
      <c r="I3391" s="139" t="s">
        <v>2695</v>
      </c>
      <c r="J3391" s="139" t="s">
        <v>28</v>
      </c>
      <c r="K3391" s="139">
        <v>30906</v>
      </c>
      <c r="L3391" s="139" t="s">
        <v>6708</v>
      </c>
      <c r="M3391" s="139">
        <v>27</v>
      </c>
      <c r="N3391" s="139" t="s">
        <v>1054</v>
      </c>
    </row>
    <row r="3392" spans="1:14" ht="15.75" customHeight="1">
      <c r="A3392" s="139">
        <v>2018</v>
      </c>
      <c r="B3392" s="100" t="s">
        <v>188</v>
      </c>
      <c r="C3392" s="139" t="s">
        <v>6705</v>
      </c>
      <c r="D3392" s="139">
        <v>1002925</v>
      </c>
      <c r="E3392" s="139" t="s">
        <v>6709</v>
      </c>
      <c r="F3392" s="139">
        <v>39.845474000000003</v>
      </c>
      <c r="G3392" s="139">
        <v>-75.209485999999998</v>
      </c>
      <c r="H3392" s="139" t="s">
        <v>6710</v>
      </c>
      <c r="I3392" s="139" t="s">
        <v>6457</v>
      </c>
      <c r="J3392" s="139" t="s">
        <v>81</v>
      </c>
      <c r="K3392" s="139">
        <v>8086</v>
      </c>
      <c r="L3392" s="139" t="s">
        <v>6708</v>
      </c>
      <c r="M3392" s="139">
        <v>7</v>
      </c>
      <c r="N3392" s="139" t="s">
        <v>6711</v>
      </c>
    </row>
    <row r="3393" spans="1:14" ht="15.75" customHeight="1">
      <c r="A3393" s="139">
        <v>2018</v>
      </c>
      <c r="B3393" s="100" t="s">
        <v>188</v>
      </c>
      <c r="C3393" s="139" t="s">
        <v>6712</v>
      </c>
      <c r="D3393" s="139">
        <v>1011974</v>
      </c>
      <c r="E3393" s="139" t="s">
        <v>6713</v>
      </c>
      <c r="F3393" s="139">
        <v>35.699738000000004</v>
      </c>
      <c r="G3393" s="139">
        <v>-101.360771</v>
      </c>
      <c r="H3393" s="139" t="s">
        <v>6714</v>
      </c>
      <c r="I3393" s="139" t="s">
        <v>1075</v>
      </c>
      <c r="J3393" s="139" t="s">
        <v>115</v>
      </c>
      <c r="K3393" s="139">
        <v>79007</v>
      </c>
      <c r="L3393" s="139" t="s">
        <v>6708</v>
      </c>
      <c r="M3393" s="139">
        <v>18</v>
      </c>
      <c r="N3393" s="139" t="s">
        <v>1054</v>
      </c>
    </row>
    <row r="3394" spans="1:14" ht="15.75" customHeight="1">
      <c r="A3394" s="139">
        <v>2018</v>
      </c>
      <c r="B3394" s="100" t="s">
        <v>188</v>
      </c>
      <c r="C3394" s="139" t="s">
        <v>6715</v>
      </c>
      <c r="D3394" s="139">
        <v>1002861</v>
      </c>
      <c r="E3394" s="139" t="s">
        <v>6716</v>
      </c>
      <c r="F3394" s="139">
        <v>36.017449999999997</v>
      </c>
      <c r="G3394" s="139">
        <v>-83.205759999999998</v>
      </c>
      <c r="H3394" s="139" t="s">
        <v>6717</v>
      </c>
      <c r="I3394" s="139" t="s">
        <v>6718</v>
      </c>
      <c r="J3394" s="139" t="s">
        <v>113</v>
      </c>
      <c r="K3394" s="139">
        <v>37821</v>
      </c>
      <c r="L3394" s="139" t="s">
        <v>6719</v>
      </c>
      <c r="M3394" s="139">
        <v>18</v>
      </c>
      <c r="N3394" s="139" t="s">
        <v>1054</v>
      </c>
    </row>
    <row r="3395" spans="1:14" ht="15.75" customHeight="1">
      <c r="A3395" s="139">
        <v>2018</v>
      </c>
      <c r="B3395" s="100" t="s">
        <v>188</v>
      </c>
      <c r="C3395" s="139" t="s">
        <v>6720</v>
      </c>
      <c r="D3395" s="139">
        <v>1006874</v>
      </c>
      <c r="E3395" s="139" t="s">
        <v>6721</v>
      </c>
      <c r="F3395" s="139">
        <v>44.324938000000003</v>
      </c>
      <c r="G3395" s="139">
        <v>-96.906227999999999</v>
      </c>
      <c r="H3395" s="139" t="s">
        <v>6722</v>
      </c>
      <c r="I3395" s="139" t="s">
        <v>6723</v>
      </c>
      <c r="J3395" s="139" t="s">
        <v>110</v>
      </c>
      <c r="K3395" s="139">
        <v>57071</v>
      </c>
      <c r="L3395" s="139" t="s">
        <v>6724</v>
      </c>
      <c r="M3395" s="139">
        <v>21</v>
      </c>
      <c r="N3395" s="139" t="s">
        <v>1054</v>
      </c>
    </row>
    <row r="3396" spans="1:14" ht="15.75" customHeight="1">
      <c r="A3396" s="139">
        <v>2018</v>
      </c>
      <c r="B3396" s="100" t="s">
        <v>188</v>
      </c>
      <c r="C3396" s="139" t="s">
        <v>6725</v>
      </c>
      <c r="D3396" s="139">
        <v>1000079</v>
      </c>
      <c r="E3396" s="139" t="s">
        <v>6726</v>
      </c>
      <c r="F3396" s="139">
        <v>37.710830000000001</v>
      </c>
      <c r="G3396" s="139">
        <v>-89.21754</v>
      </c>
      <c r="H3396" s="139" t="s">
        <v>6727</v>
      </c>
      <c r="I3396" s="139" t="s">
        <v>1987</v>
      </c>
      <c r="J3396" s="139" t="s">
        <v>36</v>
      </c>
      <c r="K3396" s="139">
        <v>62901</v>
      </c>
      <c r="L3396" s="139" t="s">
        <v>6728</v>
      </c>
      <c r="M3396" s="139">
        <v>481</v>
      </c>
      <c r="N3396" s="139" t="s">
        <v>1054</v>
      </c>
    </row>
    <row r="3397" spans="1:14" ht="15.75" customHeight="1">
      <c r="A3397" s="139">
        <v>2018</v>
      </c>
      <c r="B3397" s="100" t="s">
        <v>188</v>
      </c>
      <c r="C3397" s="139" t="s">
        <v>6729</v>
      </c>
      <c r="D3397" s="139">
        <v>1001865</v>
      </c>
      <c r="E3397" s="139" t="s">
        <v>6730</v>
      </c>
      <c r="F3397" s="139">
        <v>41.167470000000002</v>
      </c>
      <c r="G3397" s="139">
        <v>-95.824029999999993</v>
      </c>
      <c r="H3397" s="139" t="s">
        <v>6731</v>
      </c>
      <c r="I3397" s="139" t="s">
        <v>6732</v>
      </c>
      <c r="J3397" s="139" t="s">
        <v>42</v>
      </c>
      <c r="K3397" s="139">
        <v>51503</v>
      </c>
      <c r="L3397" s="139" t="s">
        <v>6733</v>
      </c>
      <c r="M3397" s="139">
        <v>56</v>
      </c>
      <c r="N3397" s="139" t="s">
        <v>1054</v>
      </c>
    </row>
    <row r="3398" spans="1:14" ht="15.75" customHeight="1">
      <c r="A3398" s="139">
        <v>2018</v>
      </c>
      <c r="B3398" s="100" t="s">
        <v>188</v>
      </c>
      <c r="C3398" s="139" t="s">
        <v>6734</v>
      </c>
      <c r="D3398" s="139">
        <v>1003338</v>
      </c>
      <c r="E3398" s="139" t="s">
        <v>6735</v>
      </c>
      <c r="F3398" s="139">
        <v>33.564439999999998</v>
      </c>
      <c r="G3398" s="139">
        <v>-85.07</v>
      </c>
      <c r="H3398" s="139" t="s">
        <v>2411</v>
      </c>
      <c r="I3398" s="139" t="s">
        <v>4021</v>
      </c>
      <c r="J3398" s="139" t="s">
        <v>28</v>
      </c>
      <c r="K3398" s="139">
        <v>30119</v>
      </c>
      <c r="L3398" s="139" t="s">
        <v>6736</v>
      </c>
      <c r="M3398" s="139">
        <v>28</v>
      </c>
      <c r="N3398" s="139" t="s">
        <v>1054</v>
      </c>
    </row>
    <row r="3399" spans="1:14" ht="15.75" customHeight="1">
      <c r="A3399" s="139">
        <v>2018</v>
      </c>
      <c r="B3399" s="100" t="s">
        <v>188</v>
      </c>
      <c r="C3399" s="139" t="s">
        <v>6737</v>
      </c>
      <c r="D3399" s="139">
        <v>1003341</v>
      </c>
      <c r="E3399" s="139" t="s">
        <v>6738</v>
      </c>
      <c r="F3399" s="139">
        <v>37.941110999999999</v>
      </c>
      <c r="G3399" s="139">
        <v>-86.782499999999999</v>
      </c>
      <c r="H3399" s="139" t="s">
        <v>2392</v>
      </c>
      <c r="I3399" s="139" t="s">
        <v>1168</v>
      </c>
      <c r="J3399" s="139" t="s">
        <v>47</v>
      </c>
      <c r="K3399" s="139">
        <v>42348</v>
      </c>
      <c r="L3399" s="139" t="s">
        <v>6736</v>
      </c>
      <c r="M3399" s="139">
        <v>23</v>
      </c>
      <c r="N3399" s="139" t="s">
        <v>1054</v>
      </c>
    </row>
    <row r="3400" spans="1:14" ht="15.75" customHeight="1">
      <c r="A3400" s="139">
        <v>2018</v>
      </c>
      <c r="B3400" s="100" t="s">
        <v>188</v>
      </c>
      <c r="C3400" s="139" t="s">
        <v>6739</v>
      </c>
      <c r="D3400" s="139">
        <v>1000240</v>
      </c>
      <c r="E3400" s="139" t="s">
        <v>6740</v>
      </c>
      <c r="F3400" s="139">
        <v>32.504128999999999</v>
      </c>
      <c r="G3400" s="139">
        <v>-82.844859</v>
      </c>
      <c r="H3400" s="139" t="s">
        <v>6741</v>
      </c>
      <c r="I3400" s="139" t="s">
        <v>5866</v>
      </c>
      <c r="J3400" s="139" t="s">
        <v>28</v>
      </c>
      <c r="K3400" s="139">
        <v>31027</v>
      </c>
      <c r="L3400" s="139" t="s">
        <v>4801</v>
      </c>
      <c r="M3400" s="139">
        <v>29</v>
      </c>
      <c r="N3400" s="139" t="s">
        <v>1160</v>
      </c>
    </row>
    <row r="3401" spans="1:14" ht="15.75" customHeight="1">
      <c r="A3401" s="139">
        <v>2018</v>
      </c>
      <c r="B3401" s="100" t="s">
        <v>188</v>
      </c>
      <c r="C3401" s="139" t="s">
        <v>6742</v>
      </c>
      <c r="D3401" s="139">
        <v>1005418</v>
      </c>
      <c r="E3401" s="139" t="s">
        <v>6743</v>
      </c>
      <c r="F3401" s="139">
        <v>41.957720000000002</v>
      </c>
      <c r="G3401" s="139">
        <v>-83.353170000000006</v>
      </c>
      <c r="H3401" s="139" t="s">
        <v>1545</v>
      </c>
      <c r="I3401" s="139" t="s">
        <v>1252</v>
      </c>
      <c r="J3401" s="139" t="s">
        <v>61</v>
      </c>
      <c r="K3401" s="139">
        <v>48162</v>
      </c>
      <c r="L3401" s="139" t="s">
        <v>6744</v>
      </c>
      <c r="M3401" s="139">
        <v>9</v>
      </c>
      <c r="N3401" s="139" t="s">
        <v>1054</v>
      </c>
    </row>
    <row r="3402" spans="1:14" ht="15.75" customHeight="1">
      <c r="A3402" s="139">
        <v>2018</v>
      </c>
      <c r="B3402" s="100" t="s">
        <v>188</v>
      </c>
      <c r="C3402" s="139" t="s">
        <v>6745</v>
      </c>
      <c r="D3402" s="139">
        <v>1007114</v>
      </c>
      <c r="E3402" s="139" t="s">
        <v>6746</v>
      </c>
      <c r="F3402" s="139">
        <v>37.621665</v>
      </c>
      <c r="G3402" s="139">
        <v>-97.282695000000004</v>
      </c>
      <c r="H3402" s="139" t="s">
        <v>2296</v>
      </c>
      <c r="I3402" s="139" t="s">
        <v>2297</v>
      </c>
      <c r="J3402" s="139" t="s">
        <v>44</v>
      </c>
      <c r="K3402" s="139">
        <v>67210</v>
      </c>
      <c r="L3402" s="139" t="s">
        <v>6747</v>
      </c>
      <c r="M3402" s="139">
        <v>61</v>
      </c>
      <c r="N3402" s="139" t="s">
        <v>1054</v>
      </c>
    </row>
    <row r="3403" spans="1:14" ht="15.75" customHeight="1">
      <c r="A3403" s="139">
        <v>2018</v>
      </c>
      <c r="B3403" s="100" t="s">
        <v>188</v>
      </c>
      <c r="C3403" s="139" t="s">
        <v>6748</v>
      </c>
      <c r="D3403" s="139">
        <v>1004083</v>
      </c>
      <c r="E3403" s="139" t="s">
        <v>6749</v>
      </c>
      <c r="F3403" s="139">
        <v>44.873593</v>
      </c>
      <c r="G3403" s="139">
        <v>-88.143889999999999</v>
      </c>
      <c r="H3403" s="139" t="s">
        <v>6750</v>
      </c>
      <c r="I3403" s="139" t="s">
        <v>6751</v>
      </c>
      <c r="J3403" s="139" t="s">
        <v>132</v>
      </c>
      <c r="K3403" s="139">
        <v>54154</v>
      </c>
      <c r="L3403" s="139" t="s">
        <v>6752</v>
      </c>
      <c r="M3403" s="139">
        <v>2</v>
      </c>
      <c r="N3403" s="139" t="s">
        <v>1054</v>
      </c>
    </row>
    <row r="3404" spans="1:14" ht="15.75" customHeight="1">
      <c r="A3404" s="139">
        <v>2018</v>
      </c>
      <c r="B3404" s="100" t="s">
        <v>188</v>
      </c>
      <c r="C3404" s="139" t="s">
        <v>6753</v>
      </c>
      <c r="D3404" s="139">
        <v>1005496</v>
      </c>
      <c r="E3404" s="139" t="s">
        <v>6754</v>
      </c>
      <c r="F3404" s="139">
        <v>30.008330999999998</v>
      </c>
      <c r="G3404" s="139">
        <v>-90.327782999999997</v>
      </c>
      <c r="H3404" s="139" t="s">
        <v>6755</v>
      </c>
      <c r="I3404" s="139" t="s">
        <v>6756</v>
      </c>
      <c r="J3404" s="139" t="s">
        <v>50</v>
      </c>
      <c r="K3404" s="139">
        <v>70087</v>
      </c>
      <c r="L3404" s="139" t="s">
        <v>5701</v>
      </c>
      <c r="M3404" s="139">
        <v>21</v>
      </c>
      <c r="N3404" s="139" t="s">
        <v>1306</v>
      </c>
    </row>
    <row r="3405" spans="1:14" ht="15.75" customHeight="1">
      <c r="A3405" s="139">
        <v>2018</v>
      </c>
      <c r="B3405" s="100" t="s">
        <v>188</v>
      </c>
      <c r="C3405" s="139" t="s">
        <v>6757</v>
      </c>
      <c r="D3405" s="139">
        <v>1007461</v>
      </c>
      <c r="E3405" s="139" t="s">
        <v>6758</v>
      </c>
      <c r="F3405" s="139">
        <v>37.63617</v>
      </c>
      <c r="G3405" s="139">
        <v>-120.99151000000001</v>
      </c>
      <c r="H3405" s="139" t="s">
        <v>3605</v>
      </c>
      <c r="I3405" s="139" t="s">
        <v>1590</v>
      </c>
      <c r="J3405" s="139" t="s">
        <v>15</v>
      </c>
      <c r="K3405" s="139">
        <v>95354</v>
      </c>
      <c r="L3405" s="139" t="s">
        <v>6759</v>
      </c>
      <c r="M3405" s="139">
        <v>32</v>
      </c>
      <c r="N3405" s="139" t="s">
        <v>1054</v>
      </c>
    </row>
    <row r="3406" spans="1:14" ht="15.75" customHeight="1">
      <c r="A3406" s="139">
        <v>2018</v>
      </c>
      <c r="B3406" s="100" t="s">
        <v>188</v>
      </c>
      <c r="C3406" s="139" t="s">
        <v>6760</v>
      </c>
      <c r="D3406" s="139">
        <v>1001803</v>
      </c>
      <c r="E3406" s="139" t="s">
        <v>6761</v>
      </c>
      <c r="F3406" s="139">
        <v>35.772620000000003</v>
      </c>
      <c r="G3406" s="139">
        <v>-79.822429999999997</v>
      </c>
      <c r="H3406" s="139" t="s">
        <v>6762</v>
      </c>
      <c r="I3406" s="139" t="s">
        <v>1859</v>
      </c>
      <c r="J3406" s="139" t="s">
        <v>89</v>
      </c>
      <c r="K3406" s="139">
        <v>27203</v>
      </c>
      <c r="L3406" s="139" t="s">
        <v>6763</v>
      </c>
      <c r="M3406" s="139">
        <v>18</v>
      </c>
      <c r="N3406" s="139" t="s">
        <v>1054</v>
      </c>
    </row>
    <row r="3407" spans="1:14" ht="15.75" customHeight="1">
      <c r="A3407" s="139">
        <v>2018</v>
      </c>
      <c r="B3407" s="100" t="s">
        <v>188</v>
      </c>
      <c r="C3407" s="139" t="s">
        <v>6764</v>
      </c>
      <c r="D3407" s="139">
        <v>1006455</v>
      </c>
      <c r="E3407" s="139" t="s">
        <v>6765</v>
      </c>
      <c r="F3407" s="139">
        <v>40.649169999999998</v>
      </c>
      <c r="G3407" s="139">
        <v>-73.879729999999995</v>
      </c>
      <c r="H3407" s="139" t="s">
        <v>6766</v>
      </c>
      <c r="I3407" s="139" t="s">
        <v>2941</v>
      </c>
      <c r="J3407" s="139" t="s">
        <v>87</v>
      </c>
      <c r="K3407" s="139">
        <v>11239</v>
      </c>
      <c r="L3407" s="139" t="s">
        <v>6767</v>
      </c>
      <c r="M3407" s="139">
        <v>58</v>
      </c>
      <c r="N3407" s="139" t="s">
        <v>1054</v>
      </c>
    </row>
    <row r="3408" spans="1:14" ht="15.75" customHeight="1">
      <c r="A3408" s="139">
        <v>2018</v>
      </c>
      <c r="B3408" s="100" t="s">
        <v>188</v>
      </c>
      <c r="C3408" s="139" t="s">
        <v>6768</v>
      </c>
      <c r="D3408" s="139">
        <v>1005338</v>
      </c>
      <c r="E3408" s="139" t="s">
        <v>6769</v>
      </c>
      <c r="F3408" s="139">
        <v>33.561821999999999</v>
      </c>
      <c r="G3408" s="139">
        <v>-88.062285000000003</v>
      </c>
      <c r="H3408" s="139" t="s">
        <v>6770</v>
      </c>
      <c r="I3408" s="139" t="s">
        <v>5911</v>
      </c>
      <c r="J3408" s="139" t="s">
        <v>3</v>
      </c>
      <c r="K3408" s="139">
        <v>35576</v>
      </c>
      <c r="L3408" s="139" t="s">
        <v>6771</v>
      </c>
      <c r="M3408" s="139">
        <v>11</v>
      </c>
      <c r="N3408" s="139" t="s">
        <v>1698</v>
      </c>
    </row>
    <row r="3409" spans="1:14" ht="15.75" customHeight="1">
      <c r="A3409" s="139">
        <v>2018</v>
      </c>
      <c r="B3409" s="100" t="s">
        <v>188</v>
      </c>
      <c r="C3409" s="139" t="s">
        <v>6772</v>
      </c>
      <c r="D3409" s="139">
        <v>1006027</v>
      </c>
      <c r="E3409" s="139" t="s">
        <v>6773</v>
      </c>
      <c r="F3409" s="139">
        <v>42.864319999999999</v>
      </c>
      <c r="G3409" s="139">
        <v>-85.552903000000001</v>
      </c>
      <c r="H3409" s="139" t="s">
        <v>6774</v>
      </c>
      <c r="I3409" s="139" t="s">
        <v>6775</v>
      </c>
      <c r="J3409" s="139" t="s">
        <v>61</v>
      </c>
      <c r="K3409" s="139">
        <v>49508</v>
      </c>
      <c r="L3409" s="139" t="s">
        <v>6776</v>
      </c>
      <c r="M3409" s="139">
        <v>12</v>
      </c>
      <c r="N3409" s="139" t="s">
        <v>1054</v>
      </c>
    </row>
    <row r="3410" spans="1:14" ht="15.75" customHeight="1">
      <c r="A3410" s="139">
        <v>2018</v>
      </c>
      <c r="B3410" s="100" t="s">
        <v>188</v>
      </c>
      <c r="C3410" s="139" t="s">
        <v>6777</v>
      </c>
      <c r="D3410" s="139">
        <v>1006055</v>
      </c>
      <c r="E3410" s="139" t="s">
        <v>6778</v>
      </c>
      <c r="F3410" s="139">
        <v>40.637500000000003</v>
      </c>
      <c r="G3410" s="139">
        <v>-103.190556</v>
      </c>
      <c r="H3410" s="139" t="s">
        <v>6779</v>
      </c>
      <c r="I3410" s="139" t="s">
        <v>1824</v>
      </c>
      <c r="J3410" s="139" t="s">
        <v>17</v>
      </c>
      <c r="K3410" s="139">
        <v>80751</v>
      </c>
      <c r="L3410" s="139" t="s">
        <v>6780</v>
      </c>
      <c r="M3410" s="139">
        <v>31</v>
      </c>
      <c r="N3410" s="139" t="s">
        <v>1054</v>
      </c>
    </row>
    <row r="3411" spans="1:14" ht="15.75" customHeight="1">
      <c r="A3411" s="139">
        <v>2018</v>
      </c>
      <c r="B3411" s="100" t="s">
        <v>188</v>
      </c>
      <c r="C3411" s="139" t="s">
        <v>6781</v>
      </c>
      <c r="D3411" s="139">
        <v>1006193</v>
      </c>
      <c r="E3411" s="139" t="s">
        <v>6782</v>
      </c>
      <c r="F3411" s="139">
        <v>44.519419999999997</v>
      </c>
      <c r="G3411" s="139">
        <v>-89.583920000000006</v>
      </c>
      <c r="H3411" s="139" t="s">
        <v>5478</v>
      </c>
      <c r="I3411" s="139" t="s">
        <v>5479</v>
      </c>
      <c r="J3411" s="139" t="s">
        <v>132</v>
      </c>
      <c r="K3411" s="139">
        <v>54481</v>
      </c>
      <c r="L3411" s="139" t="s">
        <v>6783</v>
      </c>
      <c r="M3411" s="139">
        <v>50</v>
      </c>
      <c r="N3411" s="139" t="s">
        <v>1054</v>
      </c>
    </row>
    <row r="3412" spans="1:14" ht="15.75" customHeight="1">
      <c r="A3412" s="139">
        <v>2018</v>
      </c>
      <c r="B3412" s="100" t="s">
        <v>188</v>
      </c>
      <c r="C3412" s="139" t="s">
        <v>6784</v>
      </c>
      <c r="D3412" s="139">
        <v>1006840</v>
      </c>
      <c r="E3412" s="139" t="s">
        <v>6785</v>
      </c>
      <c r="F3412" s="139">
        <v>35.999789999999997</v>
      </c>
      <c r="G3412" s="139">
        <v>-85.053269999999998</v>
      </c>
      <c r="H3412" s="139" t="s">
        <v>6786</v>
      </c>
      <c r="I3412" s="139" t="s">
        <v>1805</v>
      </c>
      <c r="J3412" s="139" t="s">
        <v>113</v>
      </c>
      <c r="K3412" s="139">
        <v>38555</v>
      </c>
      <c r="L3412" s="139" t="s">
        <v>6787</v>
      </c>
      <c r="M3412" s="139">
        <v>25</v>
      </c>
      <c r="N3412" s="139" t="s">
        <v>1054</v>
      </c>
    </row>
    <row r="3413" spans="1:14" ht="15.75" customHeight="1">
      <c r="A3413" s="139">
        <v>2018</v>
      </c>
      <c r="B3413" s="100" t="s">
        <v>188</v>
      </c>
      <c r="C3413" s="139" t="s">
        <v>6788</v>
      </c>
      <c r="D3413" s="139">
        <v>1004155</v>
      </c>
      <c r="E3413" s="139" t="s">
        <v>6789</v>
      </c>
      <c r="F3413" s="139">
        <v>40.378818000000003</v>
      </c>
      <c r="G3413" s="139">
        <v>-86.792522000000005</v>
      </c>
      <c r="H3413" s="139" t="s">
        <v>1504</v>
      </c>
      <c r="I3413" s="139" t="s">
        <v>2366</v>
      </c>
      <c r="J3413" s="139" t="s">
        <v>39</v>
      </c>
      <c r="K3413" s="139">
        <v>47905</v>
      </c>
      <c r="L3413" s="139" t="s">
        <v>6790</v>
      </c>
      <c r="M3413" s="139">
        <v>30</v>
      </c>
      <c r="N3413" s="139" t="s">
        <v>1054</v>
      </c>
    </row>
    <row r="3414" spans="1:14" ht="15.75" customHeight="1">
      <c r="A3414" s="139">
        <v>2018</v>
      </c>
      <c r="B3414" s="100" t="s">
        <v>188</v>
      </c>
      <c r="C3414" s="139" t="s">
        <v>6791</v>
      </c>
      <c r="D3414" s="139">
        <v>1003427</v>
      </c>
      <c r="E3414" s="139" t="s">
        <v>6792</v>
      </c>
      <c r="F3414" s="139">
        <v>42.970306000000001</v>
      </c>
      <c r="G3414" s="139">
        <v>-78.926749999999998</v>
      </c>
      <c r="H3414" s="139" t="s">
        <v>6793</v>
      </c>
      <c r="I3414" s="139" t="s">
        <v>1875</v>
      </c>
      <c r="J3414" s="139" t="s">
        <v>87</v>
      </c>
      <c r="K3414" s="139">
        <v>14150</v>
      </c>
      <c r="L3414" s="139" t="s">
        <v>6794</v>
      </c>
      <c r="M3414" s="139">
        <v>16</v>
      </c>
      <c r="N3414" s="139" t="s">
        <v>1054</v>
      </c>
    </row>
    <row r="3415" spans="1:14" ht="15.75" customHeight="1">
      <c r="A3415" s="139">
        <v>2018</v>
      </c>
      <c r="B3415" s="100" t="s">
        <v>188</v>
      </c>
      <c r="C3415" s="139" t="s">
        <v>6795</v>
      </c>
      <c r="D3415" s="139">
        <v>1007923</v>
      </c>
      <c r="E3415" s="139" t="s">
        <v>6796</v>
      </c>
      <c r="F3415" s="139">
        <v>39.805556000000003</v>
      </c>
      <c r="G3415" s="139">
        <v>-104.944444</v>
      </c>
      <c r="H3415" s="139" t="s">
        <v>6797</v>
      </c>
      <c r="I3415" s="139" t="s">
        <v>3135</v>
      </c>
      <c r="J3415" s="139" t="s">
        <v>17</v>
      </c>
      <c r="K3415" s="139">
        <v>80022</v>
      </c>
      <c r="L3415" s="139" t="s">
        <v>6798</v>
      </c>
      <c r="M3415" s="139">
        <v>3017</v>
      </c>
      <c r="N3415" s="139" t="s">
        <v>1745</v>
      </c>
    </row>
    <row r="3416" spans="1:14" ht="15.75" customHeight="1">
      <c r="A3416" s="139">
        <v>2018</v>
      </c>
      <c r="B3416" s="100" t="s">
        <v>188</v>
      </c>
      <c r="C3416" s="139" t="s">
        <v>6799</v>
      </c>
      <c r="D3416" s="139">
        <v>1004818</v>
      </c>
      <c r="E3416" s="139" t="s">
        <v>6800</v>
      </c>
      <c r="F3416" s="139">
        <v>43.298999999999999</v>
      </c>
      <c r="G3416" s="139">
        <v>-76.381</v>
      </c>
      <c r="H3416" s="139" t="s">
        <v>3087</v>
      </c>
      <c r="I3416" s="139" t="s">
        <v>5614</v>
      </c>
      <c r="J3416" s="139" t="s">
        <v>87</v>
      </c>
      <c r="K3416" s="139">
        <v>13069</v>
      </c>
      <c r="L3416" s="139" t="s">
        <v>6801</v>
      </c>
      <c r="M3416" s="139">
        <v>65</v>
      </c>
      <c r="N3416" s="139" t="s">
        <v>1133</v>
      </c>
    </row>
    <row r="3417" spans="1:14" ht="15.75" customHeight="1">
      <c r="A3417" s="139">
        <v>2018</v>
      </c>
      <c r="B3417" s="100" t="s">
        <v>188</v>
      </c>
      <c r="C3417" s="139" t="s">
        <v>6802</v>
      </c>
      <c r="D3417" s="139">
        <v>1002611</v>
      </c>
      <c r="E3417" s="139" t="s">
        <v>6803</v>
      </c>
      <c r="F3417" s="139">
        <v>39.811900000000001</v>
      </c>
      <c r="G3417" s="139">
        <v>-75.424000000000007</v>
      </c>
      <c r="H3417" s="139" t="s">
        <v>6804</v>
      </c>
      <c r="I3417" s="139" t="s">
        <v>1892</v>
      </c>
      <c r="J3417" s="139" t="s">
        <v>103</v>
      </c>
      <c r="K3417" s="139">
        <v>19061</v>
      </c>
      <c r="L3417" s="139" t="s">
        <v>6805</v>
      </c>
      <c r="M3417" s="139">
        <v>710</v>
      </c>
      <c r="N3417" s="139" t="s">
        <v>1054</v>
      </c>
    </row>
    <row r="3418" spans="1:14" ht="15.75" customHeight="1">
      <c r="A3418" s="139">
        <v>2018</v>
      </c>
      <c r="B3418" s="100" t="s">
        <v>188</v>
      </c>
      <c r="C3418" s="139" t="s">
        <v>6806</v>
      </c>
      <c r="D3418" s="139">
        <v>1007385</v>
      </c>
      <c r="E3418" s="139" t="s">
        <v>6807</v>
      </c>
      <c r="F3418" s="139">
        <v>42.087974000000003</v>
      </c>
      <c r="G3418" s="139">
        <v>-75.970934</v>
      </c>
      <c r="H3418" s="139" t="s">
        <v>6808</v>
      </c>
      <c r="I3418" s="139" t="s">
        <v>4200</v>
      </c>
      <c r="J3418" s="139" t="s">
        <v>87</v>
      </c>
      <c r="K3418" s="139">
        <v>13902</v>
      </c>
      <c r="L3418" s="139" t="s">
        <v>6809</v>
      </c>
      <c r="M3418" s="139">
        <v>215</v>
      </c>
      <c r="N3418" s="139" t="s">
        <v>1054</v>
      </c>
    </row>
    <row r="3419" spans="1:14" ht="15.75" customHeight="1">
      <c r="A3419" s="139">
        <v>2018</v>
      </c>
      <c r="B3419" s="100" t="s">
        <v>188</v>
      </c>
      <c r="C3419" s="139" t="s">
        <v>6810</v>
      </c>
      <c r="D3419" s="139">
        <v>1004100</v>
      </c>
      <c r="E3419" s="139" t="s">
        <v>6811</v>
      </c>
      <c r="F3419" s="139">
        <v>41.078919999999997</v>
      </c>
      <c r="G3419" s="139">
        <v>-84.95702</v>
      </c>
      <c r="H3419" s="139" t="s">
        <v>6812</v>
      </c>
      <c r="I3419" s="139" t="s">
        <v>3654</v>
      </c>
      <c r="J3419" s="139" t="s">
        <v>39</v>
      </c>
      <c r="K3419" s="139">
        <v>46774</v>
      </c>
      <c r="L3419" s="139" t="s">
        <v>6813</v>
      </c>
      <c r="M3419" s="139">
        <v>23</v>
      </c>
      <c r="N3419" s="139" t="s">
        <v>1054</v>
      </c>
    </row>
    <row r="3420" spans="1:14" ht="15.75" customHeight="1">
      <c r="A3420" s="139">
        <v>2018</v>
      </c>
      <c r="B3420" s="100" t="s">
        <v>188</v>
      </c>
      <c r="C3420" s="139" t="s">
        <v>6814</v>
      </c>
      <c r="D3420" s="139">
        <v>1005992</v>
      </c>
      <c r="E3420" s="139" t="s">
        <v>6815</v>
      </c>
      <c r="F3420" s="139">
        <v>29.070847000000001</v>
      </c>
      <c r="G3420" s="139">
        <v>-95.750362999999993</v>
      </c>
      <c r="H3420" s="139" t="s">
        <v>6816</v>
      </c>
      <c r="I3420" s="139" t="s">
        <v>6629</v>
      </c>
      <c r="J3420" s="139" t="s">
        <v>115</v>
      </c>
      <c r="K3420" s="139">
        <v>77463</v>
      </c>
      <c r="L3420" s="139" t="s">
        <v>1997</v>
      </c>
      <c r="M3420" s="139">
        <v>4930</v>
      </c>
      <c r="N3420" s="139" t="s">
        <v>1306</v>
      </c>
    </row>
    <row r="3421" spans="1:14" ht="15.75" customHeight="1">
      <c r="A3421" s="139">
        <v>2018</v>
      </c>
      <c r="B3421" s="100" t="s">
        <v>188</v>
      </c>
      <c r="C3421" s="139" t="s">
        <v>6817</v>
      </c>
      <c r="D3421" s="139">
        <v>1007824</v>
      </c>
      <c r="E3421" s="139" t="s">
        <v>6818</v>
      </c>
      <c r="F3421" s="139">
        <v>36.04927</v>
      </c>
      <c r="G3421" s="139">
        <v>-102.00131</v>
      </c>
      <c r="H3421" s="139" t="s">
        <v>6819</v>
      </c>
      <c r="I3421" s="139" t="s">
        <v>3107</v>
      </c>
      <c r="J3421" s="139" t="s">
        <v>115</v>
      </c>
      <c r="K3421" s="139">
        <v>79013</v>
      </c>
      <c r="L3421" s="139" t="s">
        <v>4580</v>
      </c>
      <c r="M3421" s="139">
        <v>69</v>
      </c>
      <c r="N3421" s="139" t="s">
        <v>1127</v>
      </c>
    </row>
    <row r="3422" spans="1:14" ht="15.75" customHeight="1">
      <c r="A3422" s="139">
        <v>2018</v>
      </c>
      <c r="B3422" s="100" t="s">
        <v>188</v>
      </c>
      <c r="C3422" s="139" t="s">
        <v>6820</v>
      </c>
      <c r="D3422" s="139">
        <v>1007014</v>
      </c>
      <c r="E3422" s="139" t="s">
        <v>6821</v>
      </c>
      <c r="F3422" s="139">
        <v>41.644150000000003</v>
      </c>
      <c r="G3422" s="139">
        <v>-111.86086</v>
      </c>
      <c r="H3422" s="139" t="s">
        <v>6822</v>
      </c>
      <c r="I3422" s="139" t="s">
        <v>6823</v>
      </c>
      <c r="J3422" s="139" t="s">
        <v>118</v>
      </c>
      <c r="K3422" s="139">
        <v>84319</v>
      </c>
      <c r="L3422" s="139" t="s">
        <v>4580</v>
      </c>
      <c r="M3422" s="139">
        <v>32</v>
      </c>
      <c r="N3422" s="139" t="s">
        <v>1054</v>
      </c>
    </row>
    <row r="3423" spans="1:14" ht="15.75" customHeight="1">
      <c r="A3423" s="139">
        <v>2018</v>
      </c>
      <c r="B3423" s="100" t="s">
        <v>188</v>
      </c>
      <c r="C3423" s="139" t="s">
        <v>6824</v>
      </c>
      <c r="D3423" s="139">
        <v>1006722</v>
      </c>
      <c r="E3423" s="139" t="s">
        <v>6825</v>
      </c>
      <c r="F3423" s="139">
        <v>40.922060999999999</v>
      </c>
      <c r="G3423" s="139">
        <v>-98.320656</v>
      </c>
      <c r="H3423" s="139" t="s">
        <v>6826</v>
      </c>
      <c r="I3423" s="139" t="s">
        <v>2287</v>
      </c>
      <c r="J3423" s="139" t="s">
        <v>73</v>
      </c>
      <c r="K3423" s="139">
        <v>68801</v>
      </c>
      <c r="L3423" s="139" t="s">
        <v>4580</v>
      </c>
      <c r="M3423" s="139">
        <v>68</v>
      </c>
      <c r="N3423" s="139" t="s">
        <v>1127</v>
      </c>
    </row>
    <row r="3424" spans="1:14" ht="15.75" customHeight="1">
      <c r="A3424" s="139">
        <v>2018</v>
      </c>
      <c r="B3424" s="100" t="s">
        <v>188</v>
      </c>
      <c r="C3424" s="139" t="s">
        <v>6827</v>
      </c>
      <c r="D3424" s="139">
        <v>1005624</v>
      </c>
      <c r="E3424" s="139" t="s">
        <v>6828</v>
      </c>
      <c r="F3424" s="139">
        <v>43.635005</v>
      </c>
      <c r="G3424" s="139">
        <v>-95.566372000000001</v>
      </c>
      <c r="H3424" s="139" t="s">
        <v>6829</v>
      </c>
      <c r="I3424" s="139" t="s">
        <v>6830</v>
      </c>
      <c r="J3424" s="139" t="s">
        <v>62</v>
      </c>
      <c r="K3424" s="139">
        <v>56187</v>
      </c>
      <c r="L3424" s="139" t="s">
        <v>4580</v>
      </c>
      <c r="M3424" s="139">
        <v>21</v>
      </c>
      <c r="N3424" s="139" t="s">
        <v>1054</v>
      </c>
    </row>
    <row r="3425" spans="1:14" ht="15.75" customHeight="1">
      <c r="A3425" s="139">
        <v>2018</v>
      </c>
      <c r="B3425" s="100" t="s">
        <v>188</v>
      </c>
      <c r="C3425" s="139" t="s">
        <v>6831</v>
      </c>
      <c r="D3425" s="139">
        <v>1007087</v>
      </c>
      <c r="E3425" s="139" t="s">
        <v>6832</v>
      </c>
      <c r="F3425" s="139">
        <v>43.039250000000003</v>
      </c>
      <c r="G3425" s="139">
        <v>-76.143109999999993</v>
      </c>
      <c r="H3425" s="139" t="s">
        <v>6833</v>
      </c>
      <c r="I3425" s="139" t="s">
        <v>1402</v>
      </c>
      <c r="J3425" s="139" t="s">
        <v>87</v>
      </c>
      <c r="K3425" s="139">
        <v>13244</v>
      </c>
      <c r="L3425" s="139" t="s">
        <v>6834</v>
      </c>
      <c r="M3425" s="139">
        <v>32</v>
      </c>
      <c r="N3425" s="139" t="s">
        <v>1054</v>
      </c>
    </row>
    <row r="3426" spans="1:14" ht="15.75" customHeight="1">
      <c r="A3426" s="139">
        <v>2018</v>
      </c>
      <c r="B3426" s="100" t="s">
        <v>188</v>
      </c>
      <c r="C3426" s="139" t="s">
        <v>6835</v>
      </c>
      <c r="D3426" s="139">
        <v>1012039</v>
      </c>
      <c r="E3426" s="139" t="s">
        <v>6836</v>
      </c>
      <c r="F3426" s="139">
        <v>36.072800000000001</v>
      </c>
      <c r="G3426" s="139">
        <v>-95.919499999999999</v>
      </c>
      <c r="H3426" s="139" t="s">
        <v>6837</v>
      </c>
      <c r="I3426" s="139" t="s">
        <v>4151</v>
      </c>
      <c r="J3426" s="139" t="s">
        <v>98</v>
      </c>
      <c r="K3426" s="139">
        <v>74136</v>
      </c>
      <c r="L3426" s="139" t="s">
        <v>6838</v>
      </c>
      <c r="M3426" s="139">
        <v>15</v>
      </c>
      <c r="N3426" s="139" t="s">
        <v>1054</v>
      </c>
    </row>
    <row r="3427" spans="1:14" ht="15.75" customHeight="1">
      <c r="A3427" s="139">
        <v>2018</v>
      </c>
      <c r="B3427" s="100" t="s">
        <v>188</v>
      </c>
      <c r="C3427" s="139" t="s">
        <v>6839</v>
      </c>
      <c r="D3427" s="139">
        <v>1011316</v>
      </c>
      <c r="E3427" s="139" t="s">
        <v>6840</v>
      </c>
      <c r="F3427" s="139">
        <v>34.581229999999998</v>
      </c>
      <c r="G3427" s="139">
        <v>-92.518483000000003</v>
      </c>
      <c r="H3427" s="139" t="s">
        <v>1298</v>
      </c>
      <c r="I3427" s="139" t="s">
        <v>5154</v>
      </c>
      <c r="J3427" s="139" t="s">
        <v>12</v>
      </c>
      <c r="K3427" s="139">
        <v>72015</v>
      </c>
      <c r="L3427" s="139" t="s">
        <v>2398</v>
      </c>
      <c r="M3427" s="139">
        <v>25</v>
      </c>
      <c r="N3427" s="139" t="s">
        <v>1054</v>
      </c>
    </row>
    <row r="3428" spans="1:14" ht="15.75" customHeight="1">
      <c r="A3428" s="139">
        <v>2018</v>
      </c>
      <c r="B3428" s="100" t="s">
        <v>188</v>
      </c>
      <c r="C3428" s="139" t="s">
        <v>6845</v>
      </c>
      <c r="D3428" s="139">
        <v>1009872</v>
      </c>
      <c r="E3428" s="139" t="s">
        <v>6846</v>
      </c>
      <c r="F3428" s="139">
        <v>30.375</v>
      </c>
      <c r="G3428" s="139">
        <v>-97.631386000000006</v>
      </c>
      <c r="H3428" s="139" t="s">
        <v>5621</v>
      </c>
      <c r="I3428" s="139" t="s">
        <v>6847</v>
      </c>
      <c r="J3428" s="139" t="s">
        <v>115</v>
      </c>
      <c r="K3428" s="139">
        <v>78754</v>
      </c>
      <c r="L3428" s="139" t="s">
        <v>6848</v>
      </c>
      <c r="M3428" s="139">
        <v>25873</v>
      </c>
      <c r="N3428" s="139" t="s">
        <v>1368</v>
      </c>
    </row>
    <row r="3429" spans="1:14" ht="15.75" customHeight="1">
      <c r="A3429" s="139">
        <v>2018</v>
      </c>
      <c r="B3429" s="100" t="s">
        <v>188</v>
      </c>
      <c r="C3429" s="139" t="s">
        <v>6849</v>
      </c>
      <c r="D3429" s="139">
        <v>1012097</v>
      </c>
      <c r="E3429" s="139" t="s">
        <v>6850</v>
      </c>
      <c r="F3429" s="139">
        <v>37.432510000000001</v>
      </c>
      <c r="G3429" s="139">
        <v>-121.952738</v>
      </c>
      <c r="H3429" s="139" t="s">
        <v>2589</v>
      </c>
      <c r="I3429" s="139" t="s">
        <v>4917</v>
      </c>
      <c r="J3429" s="139" t="s">
        <v>15</v>
      </c>
      <c r="K3429" s="139">
        <v>95134</v>
      </c>
      <c r="L3429" s="139" t="s">
        <v>6851</v>
      </c>
      <c r="M3429" s="139">
        <v>72</v>
      </c>
      <c r="N3429" s="139" t="s">
        <v>1054</v>
      </c>
    </row>
    <row r="3430" spans="1:14" ht="15.75" customHeight="1">
      <c r="A3430" s="139">
        <v>2018</v>
      </c>
      <c r="B3430" s="100" t="s">
        <v>188</v>
      </c>
      <c r="C3430" s="139" t="s">
        <v>6854</v>
      </c>
      <c r="D3430" s="139">
        <v>1010104</v>
      </c>
      <c r="E3430" s="139" t="s">
        <v>6855</v>
      </c>
      <c r="F3430" s="139">
        <v>31.274999999999999</v>
      </c>
      <c r="G3430" s="139">
        <v>-90.374722000000006</v>
      </c>
      <c r="H3430" s="139" t="s">
        <v>6856</v>
      </c>
      <c r="I3430" s="139" t="s">
        <v>6570</v>
      </c>
      <c r="J3430" s="139" t="s">
        <v>65</v>
      </c>
      <c r="K3430" s="139">
        <v>39666</v>
      </c>
      <c r="L3430" s="139" t="s">
        <v>6857</v>
      </c>
      <c r="M3430" s="139">
        <v>3</v>
      </c>
      <c r="N3430" s="139" t="s">
        <v>1127</v>
      </c>
    </row>
    <row r="3431" spans="1:14" ht="15.75" customHeight="1">
      <c r="A3431" s="139">
        <v>2018</v>
      </c>
      <c r="B3431" s="100" t="s">
        <v>188</v>
      </c>
      <c r="C3431" s="139" t="s">
        <v>6860</v>
      </c>
      <c r="D3431" s="139">
        <v>1011475</v>
      </c>
      <c r="E3431" s="139" t="s">
        <v>6861</v>
      </c>
      <c r="F3431" s="139">
        <v>34.099080000000001</v>
      </c>
      <c r="G3431" s="139">
        <v>-117.54933</v>
      </c>
      <c r="H3431" s="139" t="s">
        <v>6862</v>
      </c>
      <c r="I3431" s="139" t="s">
        <v>2210</v>
      </c>
      <c r="J3431" s="139" t="s">
        <v>15</v>
      </c>
      <c r="K3431" s="139">
        <v>91730</v>
      </c>
      <c r="L3431" s="139" t="s">
        <v>1493</v>
      </c>
      <c r="M3431" s="139">
        <v>16</v>
      </c>
      <c r="N3431" s="139" t="s">
        <v>1054</v>
      </c>
    </row>
    <row r="3432" spans="1:14" ht="15.75" customHeight="1">
      <c r="A3432" s="139">
        <v>2018</v>
      </c>
      <c r="B3432" s="100" t="s">
        <v>188</v>
      </c>
      <c r="C3432" s="139" t="s">
        <v>6863</v>
      </c>
      <c r="D3432" s="139">
        <v>1005686</v>
      </c>
      <c r="E3432" s="139" t="s">
        <v>6864</v>
      </c>
      <c r="F3432" s="139">
        <v>36.708329999999997</v>
      </c>
      <c r="G3432" s="139">
        <v>-101.44166</v>
      </c>
      <c r="H3432" s="139" t="s">
        <v>6865</v>
      </c>
      <c r="I3432" s="139" t="s">
        <v>6866</v>
      </c>
      <c r="J3432" s="139" t="s">
        <v>98</v>
      </c>
      <c r="K3432" s="139">
        <v>73942</v>
      </c>
      <c r="L3432" s="139" t="s">
        <v>6867</v>
      </c>
      <c r="M3432" s="139">
        <v>35</v>
      </c>
      <c r="N3432" s="139" t="s">
        <v>1127</v>
      </c>
    </row>
    <row r="3433" spans="1:14" ht="15.75" customHeight="1">
      <c r="A3433" s="139">
        <v>2018</v>
      </c>
      <c r="B3433" s="100" t="s">
        <v>188</v>
      </c>
      <c r="C3433" s="139" t="s">
        <v>6868</v>
      </c>
      <c r="D3433" s="139">
        <v>1005308</v>
      </c>
      <c r="E3433" s="139" t="s">
        <v>6869</v>
      </c>
      <c r="F3433" s="139">
        <v>35.763300000000001</v>
      </c>
      <c r="G3433" s="139">
        <v>-117.38030000000001</v>
      </c>
      <c r="H3433" s="139" t="s">
        <v>6870</v>
      </c>
      <c r="I3433" s="139" t="s">
        <v>2210</v>
      </c>
      <c r="J3433" s="139" t="s">
        <v>15</v>
      </c>
      <c r="K3433" s="139">
        <v>93562</v>
      </c>
      <c r="L3433" s="139" t="s">
        <v>6871</v>
      </c>
      <c r="M3433" s="139">
        <v>6979</v>
      </c>
      <c r="N3433" s="139" t="s">
        <v>1054</v>
      </c>
    </row>
    <row r="3434" spans="1:14" ht="15.75" customHeight="1">
      <c r="A3434" s="139">
        <v>2018</v>
      </c>
      <c r="B3434" s="100" t="s">
        <v>188</v>
      </c>
      <c r="C3434" s="139" t="s">
        <v>6872</v>
      </c>
      <c r="D3434" s="139">
        <v>1003007</v>
      </c>
      <c r="E3434" s="139" t="s">
        <v>6873</v>
      </c>
      <c r="F3434" s="139">
        <v>29.716190999999998</v>
      </c>
      <c r="G3434" s="139">
        <v>-95.194361000000001</v>
      </c>
      <c r="H3434" s="139" t="s">
        <v>2100</v>
      </c>
      <c r="I3434" s="139" t="s">
        <v>1087</v>
      </c>
      <c r="J3434" s="139" t="s">
        <v>115</v>
      </c>
      <c r="K3434" s="139">
        <v>77506</v>
      </c>
      <c r="L3434" s="139" t="s">
        <v>6874</v>
      </c>
      <c r="M3434" s="139">
        <v>16</v>
      </c>
      <c r="N3434" s="139" t="s">
        <v>1054</v>
      </c>
    </row>
    <row r="3435" spans="1:14" ht="15.75" customHeight="1">
      <c r="A3435" s="139">
        <v>2018</v>
      </c>
      <c r="B3435" s="100" t="s">
        <v>188</v>
      </c>
      <c r="C3435" s="139" t="s">
        <v>6875</v>
      </c>
      <c r="D3435" s="139">
        <v>1011175</v>
      </c>
      <c r="E3435" s="139" t="s">
        <v>6876</v>
      </c>
      <c r="F3435" s="139">
        <v>37.403740999999997</v>
      </c>
      <c r="G3435" s="139">
        <v>-79.128075999999993</v>
      </c>
      <c r="H3435" s="139" t="s">
        <v>4640</v>
      </c>
      <c r="I3435" s="139" t="s">
        <v>3884</v>
      </c>
      <c r="J3435" s="139" t="s">
        <v>123</v>
      </c>
      <c r="K3435" s="139">
        <v>24504</v>
      </c>
      <c r="L3435" s="139" t="s">
        <v>4801</v>
      </c>
      <c r="M3435" s="139">
        <v>25</v>
      </c>
      <c r="N3435" s="139" t="s">
        <v>1054</v>
      </c>
    </row>
    <row r="3436" spans="1:14" ht="15.75" customHeight="1">
      <c r="A3436" s="139">
        <v>2018</v>
      </c>
      <c r="B3436" s="100" t="s">
        <v>188</v>
      </c>
      <c r="C3436" s="139" t="s">
        <v>6877</v>
      </c>
      <c r="D3436" s="139">
        <v>1012042</v>
      </c>
      <c r="E3436" s="139" t="s">
        <v>6878</v>
      </c>
      <c r="F3436" s="139">
        <v>46.703479999999999</v>
      </c>
      <c r="G3436" s="139">
        <v>-92.424109999999999</v>
      </c>
      <c r="H3436" s="139" t="s">
        <v>6879</v>
      </c>
      <c r="I3436" s="139" t="s">
        <v>6585</v>
      </c>
      <c r="J3436" s="139" t="s">
        <v>62</v>
      </c>
      <c r="K3436" s="139">
        <v>55720</v>
      </c>
      <c r="L3436" s="139" t="s">
        <v>6537</v>
      </c>
      <c r="M3436" s="139">
        <v>0</v>
      </c>
      <c r="N3436" s="139" t="s">
        <v>1160</v>
      </c>
    </row>
    <row r="3437" spans="1:14" ht="15.75" customHeight="1">
      <c r="A3437" s="139">
        <v>2018</v>
      </c>
      <c r="B3437" s="100" t="s">
        <v>188</v>
      </c>
      <c r="C3437" s="139" t="s">
        <v>6882</v>
      </c>
      <c r="D3437" s="139">
        <v>1012646</v>
      </c>
      <c r="E3437" s="139" t="s">
        <v>6883</v>
      </c>
      <c r="F3437" s="139">
        <v>34.717190000000002</v>
      </c>
      <c r="G3437" s="139">
        <v>-84.967259999999996</v>
      </c>
      <c r="H3437" s="139" t="s">
        <v>6884</v>
      </c>
      <c r="I3437" s="139" t="s">
        <v>1257</v>
      </c>
      <c r="J3437" s="139" t="s">
        <v>28</v>
      </c>
      <c r="K3437" s="139">
        <v>30720</v>
      </c>
      <c r="L3437" s="139" t="s">
        <v>1138</v>
      </c>
      <c r="M3437" s="139">
        <v>65</v>
      </c>
      <c r="N3437" s="139" t="s">
        <v>1054</v>
      </c>
    </row>
    <row r="3438" spans="1:14" ht="15.75" customHeight="1">
      <c r="A3438" s="139">
        <v>2018</v>
      </c>
      <c r="B3438" s="100" t="s">
        <v>188</v>
      </c>
      <c r="C3438" s="139" t="s">
        <v>6885</v>
      </c>
      <c r="D3438" s="139">
        <v>1011384</v>
      </c>
      <c r="E3438" s="139" t="s">
        <v>6886</v>
      </c>
      <c r="F3438" s="139">
        <v>33.951481999999999</v>
      </c>
      <c r="G3438" s="139">
        <v>-118.174885</v>
      </c>
      <c r="H3438" s="139" t="s">
        <v>6887</v>
      </c>
      <c r="I3438" s="139" t="s">
        <v>1411</v>
      </c>
      <c r="J3438" s="139" t="s">
        <v>15</v>
      </c>
      <c r="K3438" s="139">
        <v>90280</v>
      </c>
      <c r="L3438" s="139" t="s">
        <v>1138</v>
      </c>
      <c r="M3438" s="139">
        <v>15</v>
      </c>
      <c r="N3438" s="139" t="s">
        <v>1054</v>
      </c>
    </row>
    <row r="3439" spans="1:14" ht="15.75" customHeight="1">
      <c r="A3439" s="139">
        <v>2018</v>
      </c>
      <c r="B3439" s="100" t="s">
        <v>188</v>
      </c>
      <c r="C3439" s="139" t="s">
        <v>6888</v>
      </c>
      <c r="D3439" s="139">
        <v>1010895</v>
      </c>
      <c r="E3439" s="139" t="s">
        <v>6889</v>
      </c>
      <c r="F3439" s="139">
        <v>46.971297999999997</v>
      </c>
      <c r="G3439" s="139">
        <v>-123.777793</v>
      </c>
      <c r="H3439" s="139" t="s">
        <v>1106</v>
      </c>
      <c r="I3439" s="139" t="s">
        <v>2855</v>
      </c>
      <c r="J3439" s="139" t="s">
        <v>126</v>
      </c>
      <c r="K3439" s="139">
        <v>98520</v>
      </c>
      <c r="L3439" s="139" t="s">
        <v>6890</v>
      </c>
      <c r="M3439" s="139">
        <v>2782</v>
      </c>
      <c r="N3439" s="139" t="s">
        <v>1054</v>
      </c>
    </row>
    <row r="3440" spans="1:14" ht="15.75" customHeight="1">
      <c r="A3440" s="139">
        <v>2018</v>
      </c>
      <c r="B3440" s="100" t="s">
        <v>188</v>
      </c>
      <c r="C3440" s="139" t="s">
        <v>6891</v>
      </c>
      <c r="D3440" s="139">
        <v>1010898</v>
      </c>
      <c r="E3440" s="139" t="s">
        <v>6892</v>
      </c>
      <c r="F3440" s="139">
        <v>48.448041000000003</v>
      </c>
      <c r="G3440" s="139">
        <v>-122.433615</v>
      </c>
      <c r="H3440" s="139" t="s">
        <v>6893</v>
      </c>
      <c r="I3440" s="139" t="s">
        <v>6894</v>
      </c>
      <c r="J3440" s="139" t="s">
        <v>126</v>
      </c>
      <c r="K3440" s="139">
        <v>98273</v>
      </c>
      <c r="L3440" s="139" t="s">
        <v>6890</v>
      </c>
      <c r="M3440" s="139">
        <v>3251</v>
      </c>
      <c r="N3440" s="139" t="s">
        <v>1054</v>
      </c>
    </row>
    <row r="3441" spans="1:14" ht="15.75" customHeight="1">
      <c r="A3441" s="139">
        <v>2018</v>
      </c>
      <c r="B3441" s="100" t="s">
        <v>188</v>
      </c>
      <c r="C3441" s="139" t="s">
        <v>8060</v>
      </c>
      <c r="D3441" s="139">
        <v>1010897</v>
      </c>
      <c r="E3441" s="139" t="s">
        <v>8061</v>
      </c>
      <c r="F3441" s="139">
        <v>46.757235999999999</v>
      </c>
      <c r="G3441" s="139">
        <v>-122.996439</v>
      </c>
      <c r="H3441" s="139" t="s">
        <v>8062</v>
      </c>
      <c r="I3441" s="139" t="s">
        <v>2639</v>
      </c>
      <c r="J3441" s="139" t="s">
        <v>126</v>
      </c>
      <c r="K3441" s="139">
        <v>98531</v>
      </c>
      <c r="L3441" s="139" t="s">
        <v>6890</v>
      </c>
      <c r="M3441" s="139">
        <v>479</v>
      </c>
      <c r="N3441" s="139" t="s">
        <v>1054</v>
      </c>
    </row>
    <row r="3442" spans="1:14" ht="15.75" customHeight="1">
      <c r="A3442" s="139">
        <v>2018</v>
      </c>
      <c r="B3442" s="100" t="s">
        <v>188</v>
      </c>
      <c r="C3442" s="139" t="s">
        <v>8063</v>
      </c>
      <c r="D3442" s="139">
        <v>1010865</v>
      </c>
      <c r="E3442" s="139" t="s">
        <v>8064</v>
      </c>
      <c r="F3442" s="139">
        <v>47.211727000000003</v>
      </c>
      <c r="G3442" s="139">
        <v>-123.095584</v>
      </c>
      <c r="H3442" s="139" t="s">
        <v>8065</v>
      </c>
      <c r="I3442" s="139" t="s">
        <v>1441</v>
      </c>
      <c r="J3442" s="139" t="s">
        <v>126</v>
      </c>
      <c r="K3442" s="139">
        <v>98584</v>
      </c>
      <c r="L3442" s="139" t="s">
        <v>6890</v>
      </c>
      <c r="M3442" s="139">
        <v>845</v>
      </c>
      <c r="N3442" s="139" t="s">
        <v>1054</v>
      </c>
    </row>
    <row r="3443" spans="1:14" ht="15.75" customHeight="1">
      <c r="A3443" s="139">
        <v>2018</v>
      </c>
      <c r="B3443" s="100" t="s">
        <v>188</v>
      </c>
      <c r="C3443" s="139" t="s">
        <v>6895</v>
      </c>
      <c r="D3443" s="139">
        <v>1010530</v>
      </c>
      <c r="E3443" s="139" t="s">
        <v>6896</v>
      </c>
      <c r="F3443" s="139">
        <v>38.765329999999999</v>
      </c>
      <c r="G3443" s="139">
        <v>-97.613069999999993</v>
      </c>
      <c r="H3443" s="139" t="s">
        <v>6897</v>
      </c>
      <c r="I3443" s="139" t="s">
        <v>1299</v>
      </c>
      <c r="J3443" s="139" t="s">
        <v>44</v>
      </c>
      <c r="K3443" s="139">
        <v>67401</v>
      </c>
      <c r="L3443" s="139" t="s">
        <v>6898</v>
      </c>
      <c r="M3443" s="139">
        <v>13</v>
      </c>
      <c r="N3443" s="139" t="s">
        <v>1050</v>
      </c>
    </row>
    <row r="3444" spans="1:14" ht="15.75" customHeight="1">
      <c r="A3444" s="139">
        <v>2018</v>
      </c>
      <c r="B3444" s="100" t="s">
        <v>188</v>
      </c>
      <c r="C3444" s="139" t="s">
        <v>6899</v>
      </c>
      <c r="D3444" s="139">
        <v>1006448</v>
      </c>
      <c r="E3444" s="139" t="s">
        <v>6900</v>
      </c>
      <c r="F3444" s="139">
        <v>40.866309999999999</v>
      </c>
      <c r="G3444" s="139">
        <v>-111.91186999999999</v>
      </c>
      <c r="H3444" s="139" t="s">
        <v>6901</v>
      </c>
      <c r="I3444" s="139" t="s">
        <v>1960</v>
      </c>
      <c r="J3444" s="139" t="s">
        <v>118</v>
      </c>
      <c r="K3444" s="139">
        <v>84087</v>
      </c>
      <c r="L3444" s="139" t="s">
        <v>6656</v>
      </c>
      <c r="M3444" s="139">
        <v>63</v>
      </c>
      <c r="N3444" s="139" t="s">
        <v>1306</v>
      </c>
    </row>
    <row r="3445" spans="1:14" ht="15.75" customHeight="1">
      <c r="A3445" s="139">
        <v>2018</v>
      </c>
      <c r="B3445" s="100" t="s">
        <v>188</v>
      </c>
      <c r="C3445" s="139" t="s">
        <v>6902</v>
      </c>
      <c r="D3445" s="139">
        <v>1002751</v>
      </c>
      <c r="E3445" s="139" t="s">
        <v>6903</v>
      </c>
      <c r="F3445" s="139">
        <v>44.128619999999998</v>
      </c>
      <c r="G3445" s="139">
        <v>-87.630480000000006</v>
      </c>
      <c r="H3445" s="139" t="s">
        <v>6904</v>
      </c>
      <c r="I3445" s="139" t="s">
        <v>6905</v>
      </c>
      <c r="J3445" s="139" t="s">
        <v>132</v>
      </c>
      <c r="K3445" s="139">
        <v>54220</v>
      </c>
      <c r="L3445" s="139" t="s">
        <v>6906</v>
      </c>
      <c r="M3445" s="139">
        <v>16</v>
      </c>
      <c r="N3445" s="139" t="s">
        <v>1054</v>
      </c>
    </row>
    <row r="3446" spans="1:14" ht="15.75" customHeight="1">
      <c r="A3446" s="139">
        <v>2018</v>
      </c>
      <c r="B3446" s="100" t="s">
        <v>188</v>
      </c>
      <c r="C3446" s="139" t="s">
        <v>6907</v>
      </c>
      <c r="D3446" s="139">
        <v>1009735</v>
      </c>
      <c r="E3446" s="139" t="s">
        <v>6908</v>
      </c>
      <c r="F3446" s="139">
        <v>42.498910000000002</v>
      </c>
      <c r="G3446" s="139">
        <v>-71.163110000000003</v>
      </c>
      <c r="H3446" s="139" t="s">
        <v>6909</v>
      </c>
      <c r="I3446" s="139" t="s">
        <v>1718</v>
      </c>
      <c r="J3446" s="139" t="s">
        <v>58</v>
      </c>
      <c r="K3446" s="139">
        <v>1801</v>
      </c>
      <c r="L3446" s="139" t="s">
        <v>6910</v>
      </c>
      <c r="M3446" s="139">
        <v>90</v>
      </c>
      <c r="N3446" s="139" t="s">
        <v>1368</v>
      </c>
    </row>
    <row r="3447" spans="1:14" ht="15.75" customHeight="1">
      <c r="A3447" s="139">
        <v>2018</v>
      </c>
      <c r="B3447" s="100" t="s">
        <v>188</v>
      </c>
      <c r="C3447" s="139" t="s">
        <v>6911</v>
      </c>
      <c r="D3447" s="139">
        <v>1001851</v>
      </c>
      <c r="E3447" s="139" t="s">
        <v>6912</v>
      </c>
      <c r="F3447" s="139">
        <v>34.746499999999997</v>
      </c>
      <c r="G3447" s="139">
        <v>-78.806100000000001</v>
      </c>
      <c r="H3447" s="139" t="s">
        <v>6913</v>
      </c>
      <c r="I3447" s="139" t="s">
        <v>6914</v>
      </c>
      <c r="J3447" s="139" t="s">
        <v>89</v>
      </c>
      <c r="K3447" s="139">
        <v>28392</v>
      </c>
      <c r="L3447" s="139" t="s">
        <v>6684</v>
      </c>
      <c r="M3447" s="139">
        <v>89</v>
      </c>
      <c r="N3447" s="139" t="s">
        <v>1127</v>
      </c>
    </row>
    <row r="3448" spans="1:14" ht="15.75" customHeight="1">
      <c r="A3448" s="139">
        <v>2018</v>
      </c>
      <c r="B3448" s="100" t="s">
        <v>188</v>
      </c>
      <c r="C3448" s="139" t="s">
        <v>6915</v>
      </c>
      <c r="D3448" s="139">
        <v>1005520</v>
      </c>
      <c r="E3448" s="139" t="s">
        <v>6916</v>
      </c>
      <c r="F3448" s="139">
        <v>40.579721999999997</v>
      </c>
      <c r="G3448" s="139">
        <v>-96.964721999999995</v>
      </c>
      <c r="H3448" s="139" t="s">
        <v>6917</v>
      </c>
      <c r="I3448" s="139" t="s">
        <v>1299</v>
      </c>
      <c r="J3448" s="139" t="s">
        <v>73</v>
      </c>
      <c r="K3448" s="139">
        <v>68333</v>
      </c>
      <c r="L3448" s="139" t="s">
        <v>6684</v>
      </c>
      <c r="M3448" s="139">
        <v>22</v>
      </c>
      <c r="N3448" s="139" t="s">
        <v>1127</v>
      </c>
    </row>
    <row r="3449" spans="1:14" ht="15.75" customHeight="1">
      <c r="A3449" s="139">
        <v>2018</v>
      </c>
      <c r="B3449" s="100" t="s">
        <v>188</v>
      </c>
      <c r="C3449" s="139" t="s">
        <v>6918</v>
      </c>
      <c r="D3449" s="139">
        <v>1013323</v>
      </c>
      <c r="E3449" s="139" t="s">
        <v>6919</v>
      </c>
      <c r="F3449" s="139">
        <v>34.994259999999997</v>
      </c>
      <c r="G3449" s="139">
        <v>-78.313339999999997</v>
      </c>
      <c r="H3449" s="139" t="s">
        <v>6920</v>
      </c>
      <c r="I3449" s="139" t="s">
        <v>6921</v>
      </c>
      <c r="J3449" s="139" t="s">
        <v>89</v>
      </c>
      <c r="K3449" s="139">
        <v>28328</v>
      </c>
      <c r="L3449" s="139" t="s">
        <v>6684</v>
      </c>
      <c r="M3449" s="139">
        <v>15</v>
      </c>
      <c r="N3449" s="139" t="s">
        <v>1054</v>
      </c>
    </row>
    <row r="3450" spans="1:14" ht="15.75" customHeight="1">
      <c r="A3450" s="139">
        <v>2018</v>
      </c>
      <c r="B3450" s="100" t="s">
        <v>188</v>
      </c>
      <c r="C3450" s="139" t="s">
        <v>6922</v>
      </c>
      <c r="D3450" s="139">
        <v>1002054</v>
      </c>
      <c r="E3450" s="139" t="s">
        <v>6923</v>
      </c>
      <c r="F3450" s="139">
        <v>43.563400000000001</v>
      </c>
      <c r="G3450" s="139">
        <v>-96.718800000000002</v>
      </c>
      <c r="H3450" s="139" t="s">
        <v>6924</v>
      </c>
      <c r="I3450" s="139" t="s">
        <v>6925</v>
      </c>
      <c r="J3450" s="139" t="s">
        <v>110</v>
      </c>
      <c r="K3450" s="139">
        <v>57117</v>
      </c>
      <c r="L3450" s="139" t="s">
        <v>6926</v>
      </c>
      <c r="M3450" s="139">
        <v>37</v>
      </c>
      <c r="N3450" s="139" t="s">
        <v>1127</v>
      </c>
    </row>
    <row r="3451" spans="1:14" ht="15.75" customHeight="1">
      <c r="A3451" s="139">
        <v>2018</v>
      </c>
      <c r="B3451" s="100" t="s">
        <v>188</v>
      </c>
      <c r="C3451" s="139" t="s">
        <v>6927</v>
      </c>
      <c r="D3451" s="139">
        <v>1003953</v>
      </c>
      <c r="E3451" s="139" t="s">
        <v>6928</v>
      </c>
      <c r="F3451" s="139">
        <v>32.741070000000001</v>
      </c>
      <c r="G3451" s="139">
        <v>-96.441879999999998</v>
      </c>
      <c r="H3451" s="139" t="s">
        <v>6929</v>
      </c>
      <c r="I3451" s="139" t="s">
        <v>6930</v>
      </c>
      <c r="J3451" s="139" t="s">
        <v>115</v>
      </c>
      <c r="K3451" s="139">
        <v>75126</v>
      </c>
      <c r="L3451" s="139" t="s">
        <v>6931</v>
      </c>
      <c r="M3451" s="139">
        <v>541</v>
      </c>
      <c r="N3451" s="139" t="s">
        <v>1054</v>
      </c>
    </row>
    <row r="3452" spans="1:14" ht="15.75" customHeight="1">
      <c r="A3452" s="139">
        <v>2018</v>
      </c>
      <c r="B3452" s="100" t="s">
        <v>188</v>
      </c>
      <c r="C3452" s="139" t="s">
        <v>6932</v>
      </c>
      <c r="D3452" s="139">
        <v>1008750</v>
      </c>
      <c r="E3452" s="139" t="s">
        <v>6933</v>
      </c>
      <c r="F3452" s="139">
        <v>39.370494999999998</v>
      </c>
      <c r="G3452" s="139">
        <v>-81.515305999999995</v>
      </c>
      <c r="H3452" s="139" t="s">
        <v>6934</v>
      </c>
      <c r="I3452" s="139" t="s">
        <v>1067</v>
      </c>
      <c r="J3452" s="139" t="s">
        <v>95</v>
      </c>
      <c r="K3452" s="139">
        <v>45750</v>
      </c>
      <c r="L3452" s="139" t="s">
        <v>6708</v>
      </c>
      <c r="M3452" s="139">
        <v>41</v>
      </c>
      <c r="N3452" s="139" t="s">
        <v>1054</v>
      </c>
    </row>
    <row r="3453" spans="1:14" ht="15.75" customHeight="1">
      <c r="A3453" s="139">
        <v>2018</v>
      </c>
      <c r="B3453" s="100" t="s">
        <v>188</v>
      </c>
      <c r="C3453" s="139" t="s">
        <v>6935</v>
      </c>
      <c r="D3453" s="139">
        <v>1004961</v>
      </c>
      <c r="E3453" s="139" t="s">
        <v>6936</v>
      </c>
      <c r="F3453" s="139">
        <v>38.054160000000003</v>
      </c>
      <c r="G3453" s="139">
        <v>-97.885379999999998</v>
      </c>
      <c r="H3453" s="139" t="s">
        <v>6937</v>
      </c>
      <c r="I3453" s="139" t="s">
        <v>2312</v>
      </c>
      <c r="J3453" s="139" t="s">
        <v>44</v>
      </c>
      <c r="K3453" s="139">
        <v>67504</v>
      </c>
      <c r="L3453" s="139" t="s">
        <v>6719</v>
      </c>
      <c r="M3453" s="139">
        <v>17</v>
      </c>
      <c r="N3453" s="139" t="s">
        <v>1054</v>
      </c>
    </row>
    <row r="3454" spans="1:14" ht="15.75" customHeight="1">
      <c r="A3454" s="139">
        <v>2018</v>
      </c>
      <c r="B3454" s="100" t="s">
        <v>188</v>
      </c>
      <c r="C3454" s="139" t="s">
        <v>6938</v>
      </c>
      <c r="D3454" s="139">
        <v>1000353</v>
      </c>
      <c r="E3454" s="139" t="s">
        <v>6939</v>
      </c>
      <c r="F3454" s="139">
        <v>34.387</v>
      </c>
      <c r="G3454" s="139">
        <v>-80.066299999999998</v>
      </c>
      <c r="H3454" s="139" t="s">
        <v>6940</v>
      </c>
      <c r="I3454" s="139" t="s">
        <v>6941</v>
      </c>
      <c r="J3454" s="139" t="s">
        <v>107</v>
      </c>
      <c r="K3454" s="139">
        <v>29550</v>
      </c>
      <c r="L3454" s="139" t="s">
        <v>6719</v>
      </c>
      <c r="M3454" s="139">
        <v>3772</v>
      </c>
      <c r="N3454" s="139" t="s">
        <v>4409</v>
      </c>
    </row>
    <row r="3455" spans="1:14" ht="15.75" customHeight="1">
      <c r="A3455" s="139">
        <v>2018</v>
      </c>
      <c r="B3455" s="100" t="s">
        <v>188</v>
      </c>
      <c r="C3455" s="139" t="s">
        <v>6942</v>
      </c>
      <c r="D3455" s="139">
        <v>1011729</v>
      </c>
      <c r="E3455" s="139" t="s">
        <v>6943</v>
      </c>
      <c r="F3455" s="139">
        <v>37.496600999999998</v>
      </c>
      <c r="G3455" s="139">
        <v>-77.433209000000005</v>
      </c>
      <c r="H3455" s="139" t="s">
        <v>5633</v>
      </c>
      <c r="I3455" s="139" t="s">
        <v>6202</v>
      </c>
      <c r="J3455" s="139" t="s">
        <v>123</v>
      </c>
      <c r="K3455" s="139">
        <v>23218</v>
      </c>
      <c r="L3455" s="139" t="s">
        <v>6719</v>
      </c>
      <c r="M3455" s="139">
        <v>14</v>
      </c>
      <c r="N3455" s="139" t="s">
        <v>1054</v>
      </c>
    </row>
    <row r="3456" spans="1:14" ht="15.75" customHeight="1">
      <c r="A3456" s="139">
        <v>2018</v>
      </c>
      <c r="B3456" s="100" t="s">
        <v>188</v>
      </c>
      <c r="C3456" s="139" t="s">
        <v>6944</v>
      </c>
      <c r="D3456" s="139">
        <v>1011640</v>
      </c>
      <c r="E3456" s="139" t="s">
        <v>6945</v>
      </c>
      <c r="F3456" s="139">
        <v>43.606825999999998</v>
      </c>
      <c r="G3456" s="139">
        <v>-116.49193699999999</v>
      </c>
      <c r="H3456" s="139" t="s">
        <v>1752</v>
      </c>
      <c r="I3456" s="139" t="s">
        <v>6946</v>
      </c>
      <c r="J3456" s="139" t="s">
        <v>34</v>
      </c>
      <c r="K3456" s="139">
        <v>83687</v>
      </c>
      <c r="L3456" s="139" t="s">
        <v>6947</v>
      </c>
      <c r="M3456" s="139">
        <v>20</v>
      </c>
      <c r="N3456" s="139" t="s">
        <v>1054</v>
      </c>
    </row>
    <row r="3457" spans="1:14" ht="15.75" customHeight="1">
      <c r="A3457" s="139">
        <v>2018</v>
      </c>
      <c r="B3457" s="100" t="s">
        <v>188</v>
      </c>
      <c r="C3457" s="139" t="s">
        <v>6948</v>
      </c>
      <c r="D3457" s="139">
        <v>1000415</v>
      </c>
      <c r="E3457" s="139" t="s">
        <v>6949</v>
      </c>
      <c r="F3457" s="139">
        <v>41.655200000000001</v>
      </c>
      <c r="G3457" s="139">
        <v>-86.296199999999999</v>
      </c>
      <c r="H3457" s="139" t="s">
        <v>6950</v>
      </c>
      <c r="I3457" s="139" t="s">
        <v>6951</v>
      </c>
      <c r="J3457" s="139" t="s">
        <v>39</v>
      </c>
      <c r="K3457" s="139">
        <v>46613</v>
      </c>
      <c r="L3457" s="139" t="s">
        <v>6952</v>
      </c>
      <c r="M3457" s="139">
        <v>58</v>
      </c>
      <c r="N3457" s="139" t="s">
        <v>1133</v>
      </c>
    </row>
    <row r="3458" spans="1:14" ht="15.75" customHeight="1">
      <c r="A3458" s="139">
        <v>2018</v>
      </c>
      <c r="B3458" s="100" t="s">
        <v>188</v>
      </c>
      <c r="C3458" s="139" t="s">
        <v>6953</v>
      </c>
      <c r="D3458" s="139">
        <v>1009838</v>
      </c>
      <c r="E3458" s="139" t="s">
        <v>6954</v>
      </c>
      <c r="F3458" s="139">
        <v>31.52439</v>
      </c>
      <c r="G3458" s="139">
        <v>-89.307171999999994</v>
      </c>
      <c r="H3458" s="139" t="s">
        <v>6955</v>
      </c>
      <c r="I3458" s="139" t="s">
        <v>6956</v>
      </c>
      <c r="J3458" s="139" t="s">
        <v>65</v>
      </c>
      <c r="K3458" s="139">
        <v>39429</v>
      </c>
      <c r="L3458" s="139" t="s">
        <v>6957</v>
      </c>
      <c r="M3458" s="139">
        <v>5</v>
      </c>
      <c r="N3458" s="139" t="s">
        <v>1127</v>
      </c>
    </row>
    <row r="3459" spans="1:14" ht="15.75" customHeight="1">
      <c r="A3459" s="139">
        <v>2018</v>
      </c>
      <c r="B3459" s="100" t="s">
        <v>188</v>
      </c>
      <c r="C3459" s="139" t="s">
        <v>6962</v>
      </c>
      <c r="D3459" s="139">
        <v>1010676</v>
      </c>
      <c r="E3459" s="139" t="s">
        <v>6963</v>
      </c>
      <c r="F3459" s="139">
        <v>39.156269999999999</v>
      </c>
      <c r="G3459" s="139">
        <v>-91.914079999999998</v>
      </c>
      <c r="H3459" s="139" t="s">
        <v>449</v>
      </c>
      <c r="I3459" s="139" t="s">
        <v>6039</v>
      </c>
      <c r="J3459" s="139" t="s">
        <v>68</v>
      </c>
      <c r="K3459" s="139">
        <v>65265</v>
      </c>
      <c r="L3459" s="139" t="s">
        <v>6964</v>
      </c>
      <c r="M3459" s="139">
        <v>1</v>
      </c>
      <c r="N3459" s="139" t="s">
        <v>2536</v>
      </c>
    </row>
    <row r="3460" spans="1:14" ht="15.75" customHeight="1">
      <c r="A3460" s="139">
        <v>2018</v>
      </c>
      <c r="B3460" s="100" t="s">
        <v>188</v>
      </c>
      <c r="C3460" s="139" t="s">
        <v>6965</v>
      </c>
      <c r="D3460" s="139">
        <v>1009864</v>
      </c>
      <c r="E3460" s="139" t="s">
        <v>6966</v>
      </c>
      <c r="F3460" s="139">
        <v>38.1218</v>
      </c>
      <c r="G3460" s="139">
        <v>-89.695356000000004</v>
      </c>
      <c r="H3460" s="139" t="s">
        <v>6967</v>
      </c>
      <c r="I3460" s="139" t="s">
        <v>1859</v>
      </c>
      <c r="J3460" s="139" t="s">
        <v>36</v>
      </c>
      <c r="K3460" s="139">
        <v>62286</v>
      </c>
      <c r="L3460" s="139" t="s">
        <v>6964</v>
      </c>
      <c r="M3460" s="139">
        <v>4</v>
      </c>
      <c r="N3460" s="139" t="s">
        <v>2536</v>
      </c>
    </row>
    <row r="3461" spans="1:14" ht="15.75" customHeight="1">
      <c r="A3461" s="139">
        <v>2018</v>
      </c>
      <c r="B3461" s="100" t="s">
        <v>188</v>
      </c>
      <c r="C3461" s="139" t="s">
        <v>6968</v>
      </c>
      <c r="D3461" s="139">
        <v>1011742</v>
      </c>
      <c r="E3461" s="139" t="s">
        <v>6969</v>
      </c>
      <c r="F3461" s="139">
        <v>42.46902</v>
      </c>
      <c r="G3461" s="139">
        <v>-79.341620000000006</v>
      </c>
      <c r="H3461" s="139" t="s">
        <v>6970</v>
      </c>
      <c r="I3461" s="139" t="s">
        <v>6971</v>
      </c>
      <c r="J3461" s="139" t="s">
        <v>87</v>
      </c>
      <c r="K3461" s="139">
        <v>14048</v>
      </c>
      <c r="L3461" s="139" t="s">
        <v>2344</v>
      </c>
      <c r="M3461" s="139">
        <v>20</v>
      </c>
      <c r="N3461" s="139" t="s">
        <v>1054</v>
      </c>
    </row>
    <row r="3462" spans="1:14" ht="15.75" customHeight="1">
      <c r="A3462" s="139">
        <v>2018</v>
      </c>
      <c r="B3462" s="100" t="s">
        <v>188</v>
      </c>
      <c r="C3462" s="139" t="s">
        <v>6972</v>
      </c>
      <c r="D3462" s="139">
        <v>1002027</v>
      </c>
      <c r="E3462" s="139" t="s">
        <v>6973</v>
      </c>
      <c r="F3462" s="139">
        <v>44.850583</v>
      </c>
      <c r="G3462" s="139">
        <v>-93.002139</v>
      </c>
      <c r="H3462" s="139" t="s">
        <v>6974</v>
      </c>
      <c r="I3462" s="139" t="s">
        <v>1067</v>
      </c>
      <c r="J3462" s="139" t="s">
        <v>62</v>
      </c>
      <c r="K3462" s="139">
        <v>55071</v>
      </c>
      <c r="L3462" s="139" t="s">
        <v>2631</v>
      </c>
      <c r="M3462" s="139">
        <v>1854</v>
      </c>
      <c r="N3462" s="139" t="s">
        <v>1745</v>
      </c>
    </row>
    <row r="3463" spans="1:14" ht="15.75" customHeight="1">
      <c r="A3463" s="139">
        <v>2018</v>
      </c>
      <c r="B3463" s="100" t="s">
        <v>188</v>
      </c>
      <c r="C3463" s="139" t="s">
        <v>6975</v>
      </c>
      <c r="D3463" s="139">
        <v>1008054</v>
      </c>
      <c r="E3463" s="139" t="s">
        <v>6976</v>
      </c>
      <c r="F3463" s="139">
        <v>40.481900000000003</v>
      </c>
      <c r="G3463" s="139">
        <v>-80.065010000000001</v>
      </c>
      <c r="H3463" s="139" t="s">
        <v>6977</v>
      </c>
      <c r="I3463" s="139" t="s">
        <v>3262</v>
      </c>
      <c r="J3463" s="139" t="s">
        <v>103</v>
      </c>
      <c r="K3463" s="139">
        <v>15136</v>
      </c>
      <c r="L3463" s="139" t="s">
        <v>1786</v>
      </c>
      <c r="M3463" s="139">
        <v>12</v>
      </c>
      <c r="N3463" s="139" t="s">
        <v>1054</v>
      </c>
    </row>
    <row r="3464" spans="1:14" ht="15.75" customHeight="1">
      <c r="A3464" s="139">
        <v>2018</v>
      </c>
      <c r="B3464" s="100" t="s">
        <v>188</v>
      </c>
      <c r="C3464" s="139" t="s">
        <v>6978</v>
      </c>
      <c r="D3464" s="139">
        <v>1003059</v>
      </c>
      <c r="E3464" s="139" t="s">
        <v>6979</v>
      </c>
      <c r="F3464" s="139">
        <v>39.344389999999997</v>
      </c>
      <c r="G3464" s="139">
        <v>-87.421210000000002</v>
      </c>
      <c r="H3464" s="139" t="s">
        <v>6980</v>
      </c>
      <c r="I3464" s="139" t="s">
        <v>6981</v>
      </c>
      <c r="J3464" s="139" t="s">
        <v>39</v>
      </c>
      <c r="K3464" s="139">
        <v>47802</v>
      </c>
      <c r="L3464" s="139" t="s">
        <v>6813</v>
      </c>
      <c r="M3464" s="139">
        <v>15</v>
      </c>
      <c r="N3464" s="139" t="s">
        <v>1054</v>
      </c>
    </row>
    <row r="3465" spans="1:14" ht="15.75" customHeight="1">
      <c r="A3465" s="139">
        <v>2018</v>
      </c>
      <c r="B3465" s="100" t="s">
        <v>188</v>
      </c>
      <c r="C3465" s="139" t="s">
        <v>6982</v>
      </c>
      <c r="D3465" s="139">
        <v>1013269</v>
      </c>
      <c r="E3465" s="139" t="s">
        <v>6983</v>
      </c>
      <c r="F3465" s="139">
        <v>38.322899999999997</v>
      </c>
      <c r="G3465" s="139">
        <v>-85.673181999999997</v>
      </c>
      <c r="H3465" s="139" t="s">
        <v>6984</v>
      </c>
      <c r="I3465" s="139" t="s">
        <v>1366</v>
      </c>
      <c r="J3465" s="139" t="s">
        <v>39</v>
      </c>
      <c r="K3465" s="139">
        <v>47130</v>
      </c>
      <c r="L3465" s="139" t="s">
        <v>6813</v>
      </c>
      <c r="M3465" s="139">
        <v>21</v>
      </c>
      <c r="N3465" s="139" t="s">
        <v>1054</v>
      </c>
    </row>
    <row r="3466" spans="1:14" ht="15.75" customHeight="1">
      <c r="A3466" s="139">
        <v>2018</v>
      </c>
      <c r="B3466" s="100" t="s">
        <v>188</v>
      </c>
      <c r="C3466" s="139" t="s">
        <v>6985</v>
      </c>
      <c r="D3466" s="139">
        <v>1003482</v>
      </c>
      <c r="F3466" s="139">
        <v>31.9102</v>
      </c>
      <c r="G3466" s="139">
        <v>-96.349100000000007</v>
      </c>
      <c r="H3466" s="139" t="s">
        <v>6986</v>
      </c>
      <c r="I3466" s="139" t="s">
        <v>6987</v>
      </c>
      <c r="J3466" s="139" t="s">
        <v>115</v>
      </c>
      <c r="K3466" s="139">
        <v>75859</v>
      </c>
      <c r="L3466" s="139" t="s">
        <v>1786</v>
      </c>
      <c r="M3466" s="139">
        <v>358</v>
      </c>
      <c r="N3466" s="139" t="s">
        <v>1054</v>
      </c>
    </row>
    <row r="3467" spans="1:14" ht="15.75" customHeight="1">
      <c r="A3467" s="139">
        <v>2018</v>
      </c>
      <c r="B3467" s="100" t="s">
        <v>188</v>
      </c>
      <c r="C3467" s="139" t="s">
        <v>6988</v>
      </c>
      <c r="D3467" s="139">
        <v>1001879</v>
      </c>
      <c r="E3467" s="139" t="s">
        <v>6989</v>
      </c>
      <c r="F3467" s="139">
        <v>36.032547000000001</v>
      </c>
      <c r="G3467" s="139">
        <v>-94.132857000000001</v>
      </c>
      <c r="H3467" s="139" t="s">
        <v>2674</v>
      </c>
      <c r="I3467" s="139" t="s">
        <v>1067</v>
      </c>
      <c r="J3467" s="139" t="s">
        <v>12</v>
      </c>
      <c r="K3467" s="139">
        <v>72701</v>
      </c>
      <c r="L3467" s="139" t="s">
        <v>6990</v>
      </c>
      <c r="M3467" s="139">
        <v>13</v>
      </c>
      <c r="N3467" s="139" t="s">
        <v>1054</v>
      </c>
    </row>
    <row r="3468" spans="1:14" ht="15.75" customHeight="1">
      <c r="A3468" s="139">
        <v>2018</v>
      </c>
      <c r="B3468" s="100" t="s">
        <v>188</v>
      </c>
      <c r="C3468" s="139" t="s">
        <v>6991</v>
      </c>
      <c r="D3468" s="139">
        <v>1003472</v>
      </c>
      <c r="E3468" s="139" t="s">
        <v>6992</v>
      </c>
      <c r="F3468" s="139">
        <v>46.691499999999998</v>
      </c>
      <c r="G3468" s="139">
        <v>-92.072000000000003</v>
      </c>
      <c r="H3468" s="139" t="s">
        <v>6993</v>
      </c>
      <c r="I3468" s="139" t="s">
        <v>4718</v>
      </c>
      <c r="J3468" s="139" t="s">
        <v>132</v>
      </c>
      <c r="K3468" s="139">
        <v>54880</v>
      </c>
      <c r="L3468" s="139" t="s">
        <v>6994</v>
      </c>
      <c r="M3468" s="139">
        <v>247</v>
      </c>
      <c r="N3468" s="139" t="s">
        <v>1306</v>
      </c>
    </row>
    <row r="3469" spans="1:14" ht="15.75" customHeight="1">
      <c r="A3469" s="139">
        <v>2018</v>
      </c>
      <c r="B3469" s="100" t="s">
        <v>188</v>
      </c>
      <c r="C3469" s="139" t="s">
        <v>6995</v>
      </c>
      <c r="D3469" s="139">
        <v>1005988</v>
      </c>
      <c r="E3469" s="139" t="s">
        <v>6996</v>
      </c>
      <c r="F3469" s="139">
        <v>40.379089999999998</v>
      </c>
      <c r="G3469" s="139">
        <v>-86.838819999999998</v>
      </c>
      <c r="H3469" s="139" t="s">
        <v>1504</v>
      </c>
      <c r="I3469" s="139" t="s">
        <v>2366</v>
      </c>
      <c r="J3469" s="139" t="s">
        <v>39</v>
      </c>
      <c r="K3469" s="139">
        <v>47905</v>
      </c>
      <c r="L3469" s="139" t="s">
        <v>6997</v>
      </c>
      <c r="M3469" s="139">
        <v>725</v>
      </c>
      <c r="N3469" s="139" t="s">
        <v>1054</v>
      </c>
    </row>
    <row r="3470" spans="1:14" ht="15.75" customHeight="1">
      <c r="A3470" s="139">
        <v>2018</v>
      </c>
      <c r="B3470" s="100" t="s">
        <v>188</v>
      </c>
      <c r="C3470" s="139" t="s">
        <v>6998</v>
      </c>
      <c r="D3470" s="139">
        <v>1001675</v>
      </c>
      <c r="E3470" s="139" t="s">
        <v>6999</v>
      </c>
      <c r="F3470" s="139">
        <v>40.439210000000003</v>
      </c>
      <c r="G3470" s="139">
        <v>-86.860100000000003</v>
      </c>
      <c r="H3470" s="139" t="s">
        <v>1504</v>
      </c>
      <c r="I3470" s="139" t="s">
        <v>2366</v>
      </c>
      <c r="J3470" s="139" t="s">
        <v>39</v>
      </c>
      <c r="K3470" s="139">
        <v>47904</v>
      </c>
      <c r="L3470" s="139" t="s">
        <v>6997</v>
      </c>
      <c r="M3470" s="139">
        <v>95</v>
      </c>
      <c r="N3470" s="139" t="s">
        <v>1054</v>
      </c>
    </row>
    <row r="3471" spans="1:14" ht="15.75" customHeight="1">
      <c r="A3471" s="139">
        <v>2018</v>
      </c>
      <c r="B3471" s="100" t="s">
        <v>188</v>
      </c>
      <c r="C3471" s="139" t="s">
        <v>7000</v>
      </c>
      <c r="D3471" s="139">
        <v>1003473</v>
      </c>
      <c r="E3471" s="139" t="s">
        <v>7001</v>
      </c>
      <c r="F3471" s="139">
        <v>42.275289999999998</v>
      </c>
      <c r="G3471" s="139">
        <v>-88.291079999999994</v>
      </c>
      <c r="H3471" s="139" t="s">
        <v>7002</v>
      </c>
      <c r="I3471" s="139" t="s">
        <v>7003</v>
      </c>
      <c r="J3471" s="139" t="s">
        <v>36</v>
      </c>
      <c r="K3471" s="139">
        <v>60012</v>
      </c>
      <c r="L3471" s="139" t="s">
        <v>7004</v>
      </c>
      <c r="M3471" s="139">
        <v>17</v>
      </c>
      <c r="N3471" s="139" t="s">
        <v>1054</v>
      </c>
    </row>
    <row r="3472" spans="1:14" ht="15.75" customHeight="1">
      <c r="A3472" s="139">
        <v>2018</v>
      </c>
      <c r="B3472" s="100" t="s">
        <v>188</v>
      </c>
      <c r="C3472" s="139" t="s">
        <v>7005</v>
      </c>
      <c r="D3472" s="139">
        <v>1005851</v>
      </c>
      <c r="E3472" s="139" t="s">
        <v>7006</v>
      </c>
      <c r="F3472" s="139">
        <v>39.979354000000001</v>
      </c>
      <c r="G3472" s="139">
        <v>-75.151016999999996</v>
      </c>
      <c r="H3472" s="139" t="s">
        <v>5535</v>
      </c>
      <c r="I3472" s="139" t="s">
        <v>5535</v>
      </c>
      <c r="J3472" s="139" t="s">
        <v>103</v>
      </c>
      <c r="K3472" s="139">
        <v>19122</v>
      </c>
      <c r="L3472" s="139" t="s">
        <v>7007</v>
      </c>
      <c r="M3472" s="139">
        <v>64</v>
      </c>
      <c r="N3472" s="139" t="s">
        <v>1054</v>
      </c>
    </row>
    <row r="3473" spans="1:14" ht="15.75" customHeight="1">
      <c r="A3473" s="139">
        <v>2018</v>
      </c>
      <c r="B3473" s="100" t="s">
        <v>188</v>
      </c>
      <c r="C3473" s="139" t="s">
        <v>7008</v>
      </c>
      <c r="D3473" s="139">
        <v>1005471</v>
      </c>
      <c r="E3473" s="139" t="s">
        <v>7009</v>
      </c>
      <c r="F3473" s="139">
        <v>40.004359999999998</v>
      </c>
      <c r="G3473" s="139">
        <v>-75.149799999999999</v>
      </c>
      <c r="H3473" s="139" t="s">
        <v>5535</v>
      </c>
      <c r="I3473" s="139" t="s">
        <v>5536</v>
      </c>
      <c r="J3473" s="139" t="s">
        <v>103</v>
      </c>
      <c r="K3473" s="139">
        <v>19140</v>
      </c>
      <c r="L3473" s="139" t="s">
        <v>7007</v>
      </c>
      <c r="M3473" s="139">
        <v>17</v>
      </c>
      <c r="N3473" s="139" t="s">
        <v>1054</v>
      </c>
    </row>
    <row r="3474" spans="1:14" ht="15.75" customHeight="1">
      <c r="A3474" s="139">
        <v>2018</v>
      </c>
      <c r="B3474" s="100" t="s">
        <v>188</v>
      </c>
      <c r="C3474" s="139" t="s">
        <v>7010</v>
      </c>
      <c r="D3474" s="139">
        <v>1007741</v>
      </c>
      <c r="E3474" s="139" t="s">
        <v>7011</v>
      </c>
      <c r="F3474" s="139">
        <v>60.683602999999998</v>
      </c>
      <c r="G3474" s="139">
        <v>-151.36720399999999</v>
      </c>
      <c r="H3474" s="139" t="s">
        <v>7012</v>
      </c>
      <c r="I3474" s="139" t="s">
        <v>7013</v>
      </c>
      <c r="J3474" s="139" t="s">
        <v>6</v>
      </c>
      <c r="K3474" s="139">
        <v>99611</v>
      </c>
      <c r="L3474" s="139" t="s">
        <v>1744</v>
      </c>
      <c r="M3474" s="139">
        <v>1542</v>
      </c>
      <c r="N3474" s="139" t="s">
        <v>3537</v>
      </c>
    </row>
    <row r="3475" spans="1:14" ht="15.75" customHeight="1">
      <c r="A3475" s="139">
        <v>2018</v>
      </c>
      <c r="B3475" s="100" t="s">
        <v>188</v>
      </c>
      <c r="C3475" s="139" t="s">
        <v>7014</v>
      </c>
      <c r="D3475" s="139">
        <v>1003904</v>
      </c>
      <c r="E3475" s="139" t="s">
        <v>7015</v>
      </c>
      <c r="F3475" s="139">
        <v>48.489533999999999</v>
      </c>
      <c r="G3475" s="139">
        <v>-122.56429199999999</v>
      </c>
      <c r="H3475" s="139" t="s">
        <v>6624</v>
      </c>
      <c r="I3475" s="139" t="s">
        <v>6625</v>
      </c>
      <c r="J3475" s="139" t="s">
        <v>126</v>
      </c>
      <c r="K3475" s="139">
        <v>98221</v>
      </c>
      <c r="L3475" s="139" t="s">
        <v>1744</v>
      </c>
      <c r="M3475" s="139">
        <v>3180</v>
      </c>
      <c r="N3475" s="139" t="s">
        <v>2432</v>
      </c>
    </row>
    <row r="3476" spans="1:14" ht="15.75" customHeight="1">
      <c r="A3476" s="139">
        <v>2018</v>
      </c>
      <c r="B3476" s="100" t="s">
        <v>188</v>
      </c>
      <c r="C3476" s="139" t="s">
        <v>7016</v>
      </c>
      <c r="D3476" s="139">
        <v>1007390</v>
      </c>
      <c r="E3476" s="139" t="s">
        <v>7017</v>
      </c>
      <c r="F3476" s="139">
        <v>38.025100000000002</v>
      </c>
      <c r="G3476" s="139">
        <v>-122.0639</v>
      </c>
      <c r="H3476" s="139" t="s">
        <v>6621</v>
      </c>
      <c r="I3476" s="139" t="s">
        <v>2426</v>
      </c>
      <c r="J3476" s="139" t="s">
        <v>15</v>
      </c>
      <c r="K3476" s="139">
        <v>94553</v>
      </c>
      <c r="L3476" s="139" t="s">
        <v>7018</v>
      </c>
      <c r="M3476" s="139">
        <v>4087</v>
      </c>
      <c r="N3476" s="139" t="s">
        <v>2428</v>
      </c>
    </row>
    <row r="3477" spans="1:14" ht="15.75" customHeight="1">
      <c r="A3477" s="139">
        <v>2018</v>
      </c>
      <c r="B3477" s="100" t="s">
        <v>188</v>
      </c>
      <c r="C3477" s="139" t="s">
        <v>7019</v>
      </c>
      <c r="D3477" s="139">
        <v>1003945</v>
      </c>
      <c r="E3477" s="139" t="s">
        <v>7020</v>
      </c>
      <c r="F3477" s="139">
        <v>32.933109999999999</v>
      </c>
      <c r="G3477" s="139">
        <v>-96.753699999999995</v>
      </c>
      <c r="H3477" s="139" t="s">
        <v>3041</v>
      </c>
      <c r="I3477" s="139" t="s">
        <v>3041</v>
      </c>
      <c r="J3477" s="139" t="s">
        <v>115</v>
      </c>
      <c r="K3477" s="139">
        <v>75243</v>
      </c>
      <c r="L3477" s="139" t="s">
        <v>7021</v>
      </c>
      <c r="M3477" s="139">
        <v>12678</v>
      </c>
      <c r="N3477" s="139" t="s">
        <v>1368</v>
      </c>
    </row>
    <row r="3478" spans="1:14" ht="15.75" customHeight="1">
      <c r="A3478" s="139">
        <v>2018</v>
      </c>
      <c r="B3478" s="100" t="s">
        <v>188</v>
      </c>
      <c r="C3478" s="139" t="s">
        <v>7022</v>
      </c>
      <c r="D3478" s="139">
        <v>1000053</v>
      </c>
      <c r="E3478" s="139" t="s">
        <v>7023</v>
      </c>
      <c r="F3478" s="139">
        <v>29.703682000000001</v>
      </c>
      <c r="G3478" s="139">
        <v>-95.396186</v>
      </c>
      <c r="H3478" s="139" t="s">
        <v>1086</v>
      </c>
      <c r="I3478" s="139" t="s">
        <v>1422</v>
      </c>
      <c r="J3478" s="139" t="s">
        <v>115</v>
      </c>
      <c r="K3478" s="139">
        <v>77030</v>
      </c>
      <c r="L3478" s="139" t="s">
        <v>7024</v>
      </c>
      <c r="M3478" s="139">
        <v>63</v>
      </c>
      <c r="N3478" s="139" t="s">
        <v>1054</v>
      </c>
    </row>
    <row r="3479" spans="1:14" ht="15.75" customHeight="1">
      <c r="A3479" s="139">
        <v>2018</v>
      </c>
      <c r="B3479" s="100" t="s">
        <v>188</v>
      </c>
      <c r="C3479" s="139" t="s">
        <v>7025</v>
      </c>
      <c r="D3479" s="139">
        <v>1004040</v>
      </c>
      <c r="E3479" s="139" t="s">
        <v>7026</v>
      </c>
      <c r="F3479" s="139">
        <v>33.592230000000001</v>
      </c>
      <c r="G3479" s="139">
        <v>-101.880084</v>
      </c>
      <c r="H3479" s="139" t="s">
        <v>7027</v>
      </c>
      <c r="I3479" s="139" t="s">
        <v>6133</v>
      </c>
      <c r="J3479" s="139" t="s">
        <v>115</v>
      </c>
      <c r="K3479" s="139">
        <v>79409</v>
      </c>
      <c r="L3479" s="139" t="s">
        <v>7028</v>
      </c>
      <c r="M3479" s="139">
        <v>34</v>
      </c>
      <c r="N3479" s="139" t="s">
        <v>1054</v>
      </c>
    </row>
    <row r="3480" spans="1:14" ht="15.75" customHeight="1">
      <c r="A3480" s="139">
        <v>2018</v>
      </c>
      <c r="B3480" s="100" t="s">
        <v>188</v>
      </c>
      <c r="C3480" s="139" t="s">
        <v>7029</v>
      </c>
      <c r="D3480" s="139">
        <v>1007980</v>
      </c>
      <c r="E3480" s="139" t="s">
        <v>7030</v>
      </c>
      <c r="F3480" s="139">
        <v>43.205410000000001</v>
      </c>
      <c r="G3480" s="139">
        <v>-86.27037</v>
      </c>
      <c r="H3480" s="139" t="s">
        <v>7031</v>
      </c>
      <c r="I3480" s="139" t="s">
        <v>7032</v>
      </c>
      <c r="J3480" s="139" t="s">
        <v>61</v>
      </c>
      <c r="K3480" s="139">
        <v>49441</v>
      </c>
      <c r="L3480" s="139" t="s">
        <v>7033</v>
      </c>
      <c r="M3480" s="139">
        <v>147</v>
      </c>
      <c r="N3480" s="139" t="s">
        <v>1054</v>
      </c>
    </row>
    <row r="3481" spans="1:14" ht="15.75" customHeight="1">
      <c r="A3481" s="139">
        <v>2018</v>
      </c>
      <c r="B3481" s="100" t="s">
        <v>188</v>
      </c>
      <c r="C3481" s="139" t="s">
        <v>7034</v>
      </c>
      <c r="D3481" s="139">
        <v>1013263</v>
      </c>
      <c r="E3481" s="139" t="s">
        <v>7035</v>
      </c>
      <c r="F3481" s="139">
        <v>37.747230999999999</v>
      </c>
      <c r="G3481" s="139">
        <v>-89.868331999999995</v>
      </c>
      <c r="H3481" s="139" t="s">
        <v>7036</v>
      </c>
      <c r="I3481" s="139" t="s">
        <v>4883</v>
      </c>
      <c r="J3481" s="139" t="s">
        <v>68</v>
      </c>
      <c r="K3481" s="139">
        <v>63775</v>
      </c>
      <c r="L3481" s="139" t="s">
        <v>7037</v>
      </c>
      <c r="M3481" s="139">
        <v>8</v>
      </c>
      <c r="N3481" s="139" t="s">
        <v>2536</v>
      </c>
    </row>
    <row r="3482" spans="1:14" ht="15.75" customHeight="1">
      <c r="A3482" s="139">
        <v>2018</v>
      </c>
      <c r="B3482" s="100" t="s">
        <v>188</v>
      </c>
      <c r="C3482" s="139" t="s">
        <v>7038</v>
      </c>
      <c r="D3482" s="139">
        <v>1008006</v>
      </c>
      <c r="E3482" s="139" t="s">
        <v>7039</v>
      </c>
      <c r="F3482" s="139">
        <v>46.904110000000003</v>
      </c>
      <c r="G3482" s="139">
        <v>-97.263490000000004</v>
      </c>
      <c r="H3482" s="139" t="s">
        <v>7040</v>
      </c>
      <c r="I3482" s="139" t="s">
        <v>1387</v>
      </c>
      <c r="J3482" s="139" t="s">
        <v>92</v>
      </c>
      <c r="K3482" s="139">
        <v>58012</v>
      </c>
      <c r="L3482" s="139" t="s">
        <v>7041</v>
      </c>
      <c r="M3482" s="139">
        <v>144</v>
      </c>
      <c r="N3482" s="139" t="s">
        <v>1054</v>
      </c>
    </row>
    <row r="3483" spans="1:14" ht="15.75" customHeight="1">
      <c r="A3483" s="139">
        <v>2018</v>
      </c>
      <c r="B3483" s="100" t="s">
        <v>188</v>
      </c>
      <c r="C3483" s="139" t="s">
        <v>7042</v>
      </c>
      <c r="D3483" s="139">
        <v>1005773</v>
      </c>
      <c r="E3483" s="139" t="s">
        <v>7043</v>
      </c>
      <c r="F3483" s="139">
        <v>40.511699999999998</v>
      </c>
      <c r="G3483" s="139">
        <v>-81.638900000000007</v>
      </c>
      <c r="H3483" s="139" t="s">
        <v>7044</v>
      </c>
      <c r="I3483" s="139" t="s">
        <v>4335</v>
      </c>
      <c r="J3483" s="139" t="s">
        <v>95</v>
      </c>
      <c r="K3483" s="139">
        <v>44681</v>
      </c>
      <c r="L3483" s="139" t="s">
        <v>7045</v>
      </c>
      <c r="M3483" s="139">
        <v>35</v>
      </c>
      <c r="N3483" s="139" t="s">
        <v>1054</v>
      </c>
    </row>
    <row r="3484" spans="1:14" ht="15.75" customHeight="1">
      <c r="A3484" s="139">
        <v>2018</v>
      </c>
      <c r="B3484" s="100" t="s">
        <v>188</v>
      </c>
      <c r="C3484" s="139" t="s">
        <v>7046</v>
      </c>
      <c r="D3484" s="139">
        <v>1000639</v>
      </c>
      <c r="E3484" s="139" t="s">
        <v>7047</v>
      </c>
      <c r="F3484" s="139">
        <v>47.283625000000001</v>
      </c>
      <c r="G3484" s="139">
        <v>-122.24276999999999</v>
      </c>
      <c r="H3484" s="139" t="s">
        <v>5777</v>
      </c>
      <c r="I3484" s="139" t="s">
        <v>1851</v>
      </c>
      <c r="J3484" s="139" t="s">
        <v>126</v>
      </c>
      <c r="K3484" s="139">
        <v>98001</v>
      </c>
      <c r="L3484" s="139" t="s">
        <v>1973</v>
      </c>
      <c r="M3484" s="139">
        <v>21</v>
      </c>
      <c r="N3484" s="139" t="s">
        <v>1054</v>
      </c>
    </row>
    <row r="3485" spans="1:14" ht="15.75" customHeight="1">
      <c r="A3485" s="139">
        <v>2018</v>
      </c>
      <c r="B3485" s="100" t="s">
        <v>188</v>
      </c>
      <c r="C3485" s="139" t="s">
        <v>7048</v>
      </c>
      <c r="D3485" s="139">
        <v>1006075</v>
      </c>
      <c r="E3485" s="139" t="s">
        <v>7049</v>
      </c>
      <c r="F3485" s="139">
        <v>40.271250999999999</v>
      </c>
      <c r="G3485" s="139">
        <v>-74.782692999999995</v>
      </c>
      <c r="H3485" s="139" t="s">
        <v>7050</v>
      </c>
      <c r="I3485" s="139" t="s">
        <v>3296</v>
      </c>
      <c r="J3485" s="139" t="s">
        <v>81</v>
      </c>
      <c r="K3485" s="139">
        <v>8628</v>
      </c>
      <c r="L3485" s="139" t="s">
        <v>7051</v>
      </c>
      <c r="M3485" s="139">
        <v>20</v>
      </c>
      <c r="N3485" s="139" t="s">
        <v>1054</v>
      </c>
    </row>
    <row r="3486" spans="1:14" ht="15.75" customHeight="1">
      <c r="A3486" s="139">
        <v>2018</v>
      </c>
      <c r="B3486" s="100" t="s">
        <v>188</v>
      </c>
      <c r="C3486" s="139" t="s">
        <v>7052</v>
      </c>
      <c r="D3486" s="139">
        <v>1001922</v>
      </c>
      <c r="E3486" s="139" t="s">
        <v>7053</v>
      </c>
      <c r="F3486" s="139">
        <v>38.897350000000003</v>
      </c>
      <c r="G3486" s="139">
        <v>-77.045338999999998</v>
      </c>
      <c r="H3486" s="139" t="s">
        <v>3634</v>
      </c>
      <c r="I3486" s="139" t="s">
        <v>5449</v>
      </c>
      <c r="J3486" s="139" t="s">
        <v>5450</v>
      </c>
      <c r="K3486" s="139">
        <v>20052</v>
      </c>
      <c r="L3486" s="139" t="s">
        <v>7054</v>
      </c>
      <c r="M3486" s="139">
        <v>18</v>
      </c>
      <c r="N3486" s="139" t="s">
        <v>1054</v>
      </c>
    </row>
    <row r="3487" spans="1:14" ht="15.75" customHeight="1">
      <c r="A3487" s="139">
        <v>2018</v>
      </c>
      <c r="B3487" s="100" t="s">
        <v>188</v>
      </c>
      <c r="C3487" s="139" t="s">
        <v>7055</v>
      </c>
      <c r="D3487" s="139">
        <v>1004610</v>
      </c>
      <c r="E3487" s="139" t="s">
        <v>7056</v>
      </c>
      <c r="F3487" s="139">
        <v>39.090989999999998</v>
      </c>
      <c r="G3487" s="139">
        <v>-95.69256</v>
      </c>
      <c r="H3487" s="139" t="s">
        <v>7057</v>
      </c>
      <c r="I3487" s="139" t="s">
        <v>3587</v>
      </c>
      <c r="J3487" s="139" t="s">
        <v>44</v>
      </c>
      <c r="K3487" s="139">
        <v>66618</v>
      </c>
      <c r="L3487" s="139" t="s">
        <v>3781</v>
      </c>
      <c r="M3487" s="139">
        <v>24</v>
      </c>
      <c r="N3487" s="139" t="s">
        <v>1054</v>
      </c>
    </row>
    <row r="3488" spans="1:14" ht="15.75" customHeight="1">
      <c r="A3488" s="139">
        <v>2018</v>
      </c>
      <c r="B3488" s="100" t="s">
        <v>188</v>
      </c>
      <c r="C3488" s="139" t="s">
        <v>7058</v>
      </c>
      <c r="D3488" s="139">
        <v>1000907</v>
      </c>
      <c r="E3488" s="139" t="s">
        <v>7059</v>
      </c>
      <c r="F3488" s="139">
        <v>37.094149999999999</v>
      </c>
      <c r="G3488" s="139">
        <v>-120.92547</v>
      </c>
      <c r="H3488" s="139" t="s">
        <v>4371</v>
      </c>
      <c r="I3488" s="139" t="s">
        <v>3471</v>
      </c>
      <c r="J3488" s="139" t="s">
        <v>15</v>
      </c>
      <c r="K3488" s="139">
        <v>93635</v>
      </c>
      <c r="L3488" s="139" t="s">
        <v>4998</v>
      </c>
      <c r="M3488" s="139">
        <v>33</v>
      </c>
      <c r="N3488" s="139" t="s">
        <v>1054</v>
      </c>
    </row>
    <row r="3489" spans="1:14" ht="15.75" customHeight="1">
      <c r="A3489" s="139">
        <v>2018</v>
      </c>
      <c r="B3489" s="100" t="s">
        <v>188</v>
      </c>
      <c r="C3489" s="139" t="s">
        <v>7060</v>
      </c>
      <c r="D3489" s="139">
        <v>1007883</v>
      </c>
      <c r="E3489" s="139" t="s">
        <v>7061</v>
      </c>
      <c r="F3489" s="139">
        <v>40.795672000000003</v>
      </c>
      <c r="G3489" s="139">
        <v>-85.859370999999996</v>
      </c>
      <c r="H3489" s="139" t="s">
        <v>5905</v>
      </c>
      <c r="I3489" s="139" t="s">
        <v>5906</v>
      </c>
      <c r="J3489" s="139" t="s">
        <v>39</v>
      </c>
      <c r="K3489" s="139">
        <v>46992</v>
      </c>
      <c r="L3489" s="139" t="s">
        <v>5755</v>
      </c>
      <c r="M3489" s="139">
        <v>91</v>
      </c>
      <c r="N3489" s="139" t="s">
        <v>1054</v>
      </c>
    </row>
    <row r="3490" spans="1:14" ht="15.75" customHeight="1">
      <c r="A3490" s="139">
        <v>2018</v>
      </c>
      <c r="B3490" s="100" t="s">
        <v>188</v>
      </c>
      <c r="C3490" s="139" t="s">
        <v>7062</v>
      </c>
      <c r="D3490" s="139">
        <v>1007678</v>
      </c>
      <c r="E3490" s="139" t="s">
        <v>7063</v>
      </c>
      <c r="F3490" s="139">
        <v>33.265588000000001</v>
      </c>
      <c r="G3490" s="139">
        <v>-82.450119000000001</v>
      </c>
      <c r="H3490" s="139" t="s">
        <v>4693</v>
      </c>
      <c r="I3490" s="139" t="s">
        <v>7064</v>
      </c>
      <c r="J3490" s="139" t="s">
        <v>28</v>
      </c>
      <c r="K3490" s="139">
        <v>30833</v>
      </c>
      <c r="L3490" s="139" t="s">
        <v>7065</v>
      </c>
      <c r="M3490" s="139">
        <v>27</v>
      </c>
      <c r="N3490" s="139" t="s">
        <v>1054</v>
      </c>
    </row>
    <row r="3491" spans="1:14" ht="15.75" customHeight="1">
      <c r="A3491" s="139">
        <v>2018</v>
      </c>
      <c r="B3491" s="100" t="s">
        <v>188</v>
      </c>
      <c r="C3491" s="139" t="s">
        <v>7066</v>
      </c>
      <c r="D3491" s="139">
        <v>1002045</v>
      </c>
      <c r="E3491" s="139" t="s">
        <v>7067</v>
      </c>
      <c r="F3491" s="139">
        <v>32.967489999999998</v>
      </c>
      <c r="G3491" s="139">
        <v>-82.817490000000006</v>
      </c>
      <c r="H3491" s="139" t="s">
        <v>4342</v>
      </c>
      <c r="I3491" s="139" t="s">
        <v>3634</v>
      </c>
      <c r="J3491" s="139" t="s">
        <v>28</v>
      </c>
      <c r="K3491" s="139">
        <v>31082</v>
      </c>
      <c r="L3491" s="139" t="s">
        <v>7065</v>
      </c>
      <c r="M3491" s="139">
        <v>52</v>
      </c>
      <c r="N3491" s="139" t="s">
        <v>1054</v>
      </c>
    </row>
    <row r="3492" spans="1:14" ht="15.75" customHeight="1">
      <c r="A3492" s="139">
        <v>2018</v>
      </c>
      <c r="B3492" s="100" t="s">
        <v>188</v>
      </c>
      <c r="C3492" s="139" t="s">
        <v>7068</v>
      </c>
      <c r="D3492" s="139">
        <v>1002339</v>
      </c>
      <c r="E3492" s="139" t="s">
        <v>7069</v>
      </c>
      <c r="F3492" s="139">
        <v>44.282899999999998</v>
      </c>
      <c r="G3492" s="139">
        <v>-88.251800000000003</v>
      </c>
      <c r="H3492" s="139" t="s">
        <v>7070</v>
      </c>
      <c r="I3492" s="139" t="s">
        <v>1452</v>
      </c>
      <c r="J3492" s="139" t="s">
        <v>132</v>
      </c>
      <c r="K3492" s="139">
        <v>54130</v>
      </c>
      <c r="L3492" s="139" t="s">
        <v>1612</v>
      </c>
      <c r="M3492" s="139">
        <v>3007</v>
      </c>
      <c r="N3492" s="139" t="s">
        <v>1253</v>
      </c>
    </row>
    <row r="3493" spans="1:14" ht="15.75" customHeight="1">
      <c r="A3493" s="139">
        <v>2018</v>
      </c>
      <c r="B3493" s="100" t="s">
        <v>188</v>
      </c>
      <c r="C3493" s="139" t="s">
        <v>7071</v>
      </c>
      <c r="D3493" s="139">
        <v>1007868</v>
      </c>
      <c r="E3493" s="139" t="s">
        <v>7072</v>
      </c>
      <c r="F3493" s="139">
        <v>27.569714000000001</v>
      </c>
      <c r="G3493" s="139">
        <v>-97.83493</v>
      </c>
      <c r="H3493" s="139" t="s">
        <v>7073</v>
      </c>
      <c r="I3493" s="139" t="s">
        <v>2162</v>
      </c>
      <c r="J3493" s="139" t="s">
        <v>115</v>
      </c>
      <c r="K3493" s="139">
        <v>78343</v>
      </c>
      <c r="L3493" s="139" t="s">
        <v>7074</v>
      </c>
      <c r="M3493" s="139">
        <v>213</v>
      </c>
      <c r="N3493" s="139" t="s">
        <v>1054</v>
      </c>
    </row>
    <row r="3494" spans="1:14" ht="15.75" customHeight="1">
      <c r="A3494" s="139">
        <v>2018</v>
      </c>
      <c r="B3494" s="100" t="s">
        <v>188</v>
      </c>
      <c r="C3494" s="139" t="s">
        <v>7075</v>
      </c>
      <c r="D3494" s="139">
        <v>1001817</v>
      </c>
      <c r="E3494" s="139" t="s">
        <v>7076</v>
      </c>
      <c r="F3494" s="139">
        <v>35.413972999999999</v>
      </c>
      <c r="G3494" s="139">
        <v>-97.401494</v>
      </c>
      <c r="H3494" s="139" t="s">
        <v>7077</v>
      </c>
      <c r="I3494" s="139" t="s">
        <v>7078</v>
      </c>
      <c r="J3494" s="139" t="s">
        <v>98</v>
      </c>
      <c r="K3494" s="139">
        <v>73145</v>
      </c>
      <c r="M3494" s="139">
        <v>71</v>
      </c>
      <c r="N3494" s="139" t="s">
        <v>1054</v>
      </c>
    </row>
    <row r="3495" spans="1:14" ht="15.75" customHeight="1">
      <c r="A3495" s="139">
        <v>2018</v>
      </c>
      <c r="B3495" s="100" t="s">
        <v>188</v>
      </c>
      <c r="C3495" s="139" t="s">
        <v>7079</v>
      </c>
      <c r="D3495" s="139">
        <v>1006540</v>
      </c>
      <c r="E3495" s="139" t="s">
        <v>7080</v>
      </c>
      <c r="F3495" s="139">
        <v>41.583610999999998</v>
      </c>
      <c r="G3495" s="139">
        <v>-93.570278000000002</v>
      </c>
      <c r="H3495" s="139" t="s">
        <v>1179</v>
      </c>
      <c r="I3495" s="139" t="s">
        <v>1180</v>
      </c>
      <c r="J3495" s="139" t="s">
        <v>42</v>
      </c>
      <c r="K3495" s="139">
        <v>50317</v>
      </c>
      <c r="L3495" s="139" t="s">
        <v>7081</v>
      </c>
      <c r="M3495" s="139">
        <v>13</v>
      </c>
      <c r="N3495" s="139" t="s">
        <v>1054</v>
      </c>
    </row>
    <row r="3496" spans="1:14" ht="15.75" customHeight="1">
      <c r="A3496" s="139">
        <v>2018</v>
      </c>
      <c r="B3496" s="100" t="s">
        <v>188</v>
      </c>
      <c r="C3496" s="139" t="s">
        <v>7082</v>
      </c>
      <c r="D3496" s="139">
        <v>1003486</v>
      </c>
      <c r="E3496" s="139" t="s">
        <v>7083</v>
      </c>
      <c r="F3496" s="139">
        <v>42.273519999999998</v>
      </c>
      <c r="G3496" s="139">
        <v>-89.539119999999997</v>
      </c>
      <c r="H3496" s="139" t="s">
        <v>6628</v>
      </c>
      <c r="I3496" s="139" t="s">
        <v>1146</v>
      </c>
      <c r="J3496" s="139" t="s">
        <v>36</v>
      </c>
      <c r="K3496" s="139">
        <v>61032</v>
      </c>
      <c r="L3496" s="139" t="s">
        <v>7084</v>
      </c>
      <c r="M3496" s="139">
        <v>19</v>
      </c>
      <c r="N3496" s="139" t="s">
        <v>1054</v>
      </c>
    </row>
    <row r="3497" spans="1:14" ht="15.75" customHeight="1">
      <c r="A3497" s="139">
        <v>2018</v>
      </c>
      <c r="B3497" s="100" t="s">
        <v>188</v>
      </c>
      <c r="C3497" s="139" t="s">
        <v>7085</v>
      </c>
      <c r="D3497" s="139">
        <v>1004944</v>
      </c>
      <c r="E3497" s="139" t="s">
        <v>7086</v>
      </c>
      <c r="F3497" s="139">
        <v>40.44979</v>
      </c>
      <c r="G3497" s="139">
        <v>-80.609229999999997</v>
      </c>
      <c r="H3497" s="139" t="s">
        <v>7087</v>
      </c>
      <c r="I3497" s="139" t="s">
        <v>1327</v>
      </c>
      <c r="J3497" s="139" t="s">
        <v>95</v>
      </c>
      <c r="K3497" s="139">
        <v>43964</v>
      </c>
      <c r="L3497" s="139" t="s">
        <v>1138</v>
      </c>
      <c r="M3497" s="139">
        <v>22</v>
      </c>
      <c r="N3497" s="139" t="s">
        <v>1054</v>
      </c>
    </row>
    <row r="3498" spans="1:14" ht="15.75" customHeight="1">
      <c r="A3498" s="139">
        <v>2018</v>
      </c>
      <c r="B3498" s="100" t="s">
        <v>188</v>
      </c>
      <c r="C3498" s="139" t="s">
        <v>7088</v>
      </c>
      <c r="D3498" s="139">
        <v>1000338</v>
      </c>
      <c r="E3498" s="139" t="s">
        <v>7089</v>
      </c>
      <c r="F3498" s="139">
        <v>41.593055999999997</v>
      </c>
      <c r="G3498" s="139">
        <v>-71.426111000000006</v>
      </c>
      <c r="H3498" s="139" t="s">
        <v>7090</v>
      </c>
      <c r="I3498" s="139" t="s">
        <v>1067</v>
      </c>
      <c r="J3498" s="139" t="s">
        <v>105</v>
      </c>
      <c r="K3498" s="139">
        <v>2852</v>
      </c>
      <c r="L3498" s="139" t="s">
        <v>7091</v>
      </c>
      <c r="M3498" s="139">
        <v>54</v>
      </c>
      <c r="N3498" s="139" t="s">
        <v>1054</v>
      </c>
    </row>
    <row r="3499" spans="1:14" ht="15.75" customHeight="1">
      <c r="A3499" s="139">
        <v>2018</v>
      </c>
      <c r="B3499" s="100" t="s">
        <v>188</v>
      </c>
      <c r="C3499" s="139" t="s">
        <v>7092</v>
      </c>
      <c r="D3499" s="139">
        <v>1007329</v>
      </c>
      <c r="E3499" s="139" t="s">
        <v>7093</v>
      </c>
      <c r="F3499" s="139">
        <v>33.854967000000002</v>
      </c>
      <c r="G3499" s="139">
        <v>-118.336907</v>
      </c>
      <c r="H3499" s="139" t="s">
        <v>7094</v>
      </c>
      <c r="I3499" s="139" t="s">
        <v>1411</v>
      </c>
      <c r="J3499" s="139" t="s">
        <v>15</v>
      </c>
      <c r="K3499" s="139">
        <v>90504</v>
      </c>
      <c r="L3499" s="139" t="s">
        <v>3078</v>
      </c>
      <c r="M3499" s="139">
        <v>4851</v>
      </c>
      <c r="N3499" s="139" t="s">
        <v>2003</v>
      </c>
    </row>
    <row r="3500" spans="1:14" ht="15.75" customHeight="1">
      <c r="A3500" s="139">
        <v>2018</v>
      </c>
      <c r="B3500" s="100" t="s">
        <v>188</v>
      </c>
      <c r="C3500" s="139" t="s">
        <v>7095</v>
      </c>
      <c r="D3500" s="139">
        <v>1000807</v>
      </c>
      <c r="E3500" s="139" t="s">
        <v>7096</v>
      </c>
      <c r="F3500" s="139">
        <v>30.225083000000001</v>
      </c>
      <c r="G3500" s="139">
        <v>-91.069423999999998</v>
      </c>
      <c r="H3500" s="139" t="s">
        <v>7097</v>
      </c>
      <c r="I3500" s="139" t="s">
        <v>7098</v>
      </c>
      <c r="J3500" s="139" t="s">
        <v>50</v>
      </c>
      <c r="K3500" s="139">
        <v>70721</v>
      </c>
      <c r="L3500" s="139" t="s">
        <v>7099</v>
      </c>
      <c r="M3500" s="139">
        <v>11</v>
      </c>
      <c r="N3500" s="139" t="s">
        <v>1054</v>
      </c>
    </row>
    <row r="3501" spans="1:14" ht="15.75" customHeight="1">
      <c r="A3501" s="139">
        <v>2018</v>
      </c>
      <c r="B3501" s="100" t="s">
        <v>188</v>
      </c>
      <c r="C3501" s="139" t="s">
        <v>7100</v>
      </c>
      <c r="D3501" s="139">
        <v>1004949</v>
      </c>
      <c r="E3501" s="139" t="s">
        <v>7101</v>
      </c>
      <c r="F3501" s="139">
        <v>38.260350000000003</v>
      </c>
      <c r="G3501" s="139">
        <v>-84.534367000000003</v>
      </c>
      <c r="H3501" s="139" t="s">
        <v>4480</v>
      </c>
      <c r="I3501" s="139" t="s">
        <v>1497</v>
      </c>
      <c r="J3501" s="139" t="s">
        <v>47</v>
      </c>
      <c r="K3501" s="139">
        <v>40324</v>
      </c>
      <c r="L3501" s="139" t="s">
        <v>7102</v>
      </c>
      <c r="M3501" s="139">
        <v>56</v>
      </c>
      <c r="N3501" s="139" t="s">
        <v>1054</v>
      </c>
    </row>
    <row r="3502" spans="1:14" ht="15.75" customHeight="1">
      <c r="A3502" s="139">
        <v>2018</v>
      </c>
      <c r="B3502" s="100" t="s">
        <v>188</v>
      </c>
      <c r="C3502" s="139" t="s">
        <v>7103</v>
      </c>
      <c r="D3502" s="139">
        <v>1003585</v>
      </c>
      <c r="E3502" s="139" t="s">
        <v>7104</v>
      </c>
      <c r="F3502" s="139">
        <v>29.26632</v>
      </c>
      <c r="G3502" s="139">
        <v>-98.546610000000001</v>
      </c>
      <c r="H3502" s="139" t="s">
        <v>2622</v>
      </c>
      <c r="I3502" s="139" t="s">
        <v>7105</v>
      </c>
      <c r="J3502" s="139" t="s">
        <v>115</v>
      </c>
      <c r="K3502" s="139">
        <v>78264</v>
      </c>
      <c r="L3502" s="139" t="s">
        <v>7102</v>
      </c>
      <c r="M3502" s="139">
        <v>19</v>
      </c>
      <c r="N3502" s="139" t="s">
        <v>1054</v>
      </c>
    </row>
    <row r="3503" spans="1:14" ht="15.75" customHeight="1">
      <c r="A3503" s="139">
        <v>2018</v>
      </c>
      <c r="B3503" s="100" t="s">
        <v>188</v>
      </c>
      <c r="C3503" s="139" t="s">
        <v>7106</v>
      </c>
      <c r="D3503" s="139">
        <v>1001828</v>
      </c>
      <c r="E3503" s="139" t="s">
        <v>7107</v>
      </c>
      <c r="F3503" s="139">
        <v>38.292783999999997</v>
      </c>
      <c r="G3503" s="139">
        <v>-87.564825999999996</v>
      </c>
      <c r="H3503" s="139" t="s">
        <v>2214</v>
      </c>
      <c r="I3503" s="139" t="s">
        <v>7108</v>
      </c>
      <c r="J3503" s="139" t="s">
        <v>39</v>
      </c>
      <c r="K3503" s="139">
        <v>47670</v>
      </c>
      <c r="L3503" s="139" t="s">
        <v>7102</v>
      </c>
      <c r="M3503" s="139">
        <v>37</v>
      </c>
      <c r="N3503" s="139" t="s">
        <v>1054</v>
      </c>
    </row>
    <row r="3504" spans="1:14" ht="15.75" customHeight="1">
      <c r="A3504" s="139">
        <v>2018</v>
      </c>
      <c r="B3504" s="100" t="s">
        <v>188</v>
      </c>
      <c r="C3504" s="139" t="s">
        <v>7109</v>
      </c>
      <c r="D3504" s="139">
        <v>1005185</v>
      </c>
      <c r="F3504" s="139">
        <v>68.842777999999996</v>
      </c>
      <c r="G3504" s="139">
        <v>-148.829722</v>
      </c>
      <c r="H3504" s="139" t="s">
        <v>1308</v>
      </c>
      <c r="I3504" s="139" t="s">
        <v>1309</v>
      </c>
      <c r="J3504" s="139" t="s">
        <v>6</v>
      </c>
      <c r="K3504" s="139">
        <v>99734</v>
      </c>
      <c r="L3504" s="139" t="s">
        <v>1310</v>
      </c>
      <c r="M3504" s="139">
        <v>36</v>
      </c>
      <c r="N3504" s="139" t="s">
        <v>1054</v>
      </c>
    </row>
    <row r="3505" spans="1:14" ht="15.75" customHeight="1">
      <c r="A3505" s="139">
        <v>2018</v>
      </c>
      <c r="B3505" s="100" t="s">
        <v>188</v>
      </c>
      <c r="C3505" s="139" t="s">
        <v>7110</v>
      </c>
      <c r="D3505" s="139">
        <v>1005187</v>
      </c>
      <c r="F3505" s="139">
        <v>68.507499999999993</v>
      </c>
      <c r="G3505" s="139">
        <v>-149.67583300000001</v>
      </c>
      <c r="H3505" s="139" t="s">
        <v>1308</v>
      </c>
      <c r="I3505" s="139" t="s">
        <v>2020</v>
      </c>
      <c r="J3505" s="139" t="s">
        <v>6</v>
      </c>
      <c r="K3505" s="139">
        <v>99734</v>
      </c>
      <c r="L3505" s="139" t="s">
        <v>1310</v>
      </c>
      <c r="M3505" s="139">
        <v>36</v>
      </c>
      <c r="N3505" s="139" t="s">
        <v>1054</v>
      </c>
    </row>
    <row r="3506" spans="1:14" ht="15.75" customHeight="1">
      <c r="A3506" s="139">
        <v>2018</v>
      </c>
      <c r="B3506" s="100" t="s">
        <v>188</v>
      </c>
      <c r="C3506" s="139" t="s">
        <v>7111</v>
      </c>
      <c r="D3506" s="139">
        <v>1011795</v>
      </c>
      <c r="F3506" s="139">
        <v>70.257199999999997</v>
      </c>
      <c r="G3506" s="139">
        <v>-148.61879999999999</v>
      </c>
      <c r="H3506" s="139" t="s">
        <v>7112</v>
      </c>
      <c r="I3506" s="139" t="s">
        <v>7113</v>
      </c>
      <c r="J3506" s="139" t="s">
        <v>6</v>
      </c>
      <c r="K3506" s="139">
        <v>99706</v>
      </c>
      <c r="L3506" s="139" t="s">
        <v>1310</v>
      </c>
      <c r="M3506" s="139">
        <v>28</v>
      </c>
      <c r="N3506" s="139" t="s">
        <v>1054</v>
      </c>
    </row>
    <row r="3507" spans="1:14" ht="15.75" customHeight="1">
      <c r="A3507" s="139">
        <v>2018</v>
      </c>
      <c r="B3507" s="100" t="s">
        <v>188</v>
      </c>
      <c r="C3507" s="139" t="s">
        <v>7114</v>
      </c>
      <c r="D3507" s="139">
        <v>1006662</v>
      </c>
      <c r="E3507" s="139" t="s">
        <v>7115</v>
      </c>
      <c r="F3507" s="139">
        <v>40.192399999999999</v>
      </c>
      <c r="G3507" s="139">
        <v>-100.9747</v>
      </c>
      <c r="H3507" s="139" t="s">
        <v>5167</v>
      </c>
      <c r="I3507" s="139" t="s">
        <v>7116</v>
      </c>
      <c r="J3507" s="139" t="s">
        <v>73</v>
      </c>
      <c r="K3507" s="139">
        <v>69044</v>
      </c>
      <c r="L3507" s="139" t="s">
        <v>7117</v>
      </c>
      <c r="M3507" s="139">
        <v>26</v>
      </c>
      <c r="N3507" s="139" t="s">
        <v>1054</v>
      </c>
    </row>
    <row r="3508" spans="1:14" ht="15.75" customHeight="1">
      <c r="A3508" s="139">
        <v>2018</v>
      </c>
      <c r="B3508" s="100" t="s">
        <v>188</v>
      </c>
      <c r="C3508" s="139" t="s">
        <v>7118</v>
      </c>
      <c r="D3508" s="139">
        <v>1002261</v>
      </c>
      <c r="E3508" s="139" t="s">
        <v>7119</v>
      </c>
      <c r="F3508" s="139">
        <v>35.418500000000002</v>
      </c>
      <c r="G3508" s="139">
        <v>-119.0112</v>
      </c>
      <c r="H3508" s="139" t="s">
        <v>3578</v>
      </c>
      <c r="I3508" s="139" t="s">
        <v>3579</v>
      </c>
      <c r="J3508" s="139" t="s">
        <v>15</v>
      </c>
      <c r="K3508" s="139">
        <v>93308</v>
      </c>
      <c r="L3508" s="139" t="s">
        <v>7120</v>
      </c>
      <c r="M3508" s="139">
        <v>23</v>
      </c>
      <c r="N3508" s="139" t="s">
        <v>2432</v>
      </c>
    </row>
    <row r="3509" spans="1:14" ht="15.75" customHeight="1">
      <c r="A3509" s="139">
        <v>2018</v>
      </c>
      <c r="B3509" s="100" t="s">
        <v>188</v>
      </c>
      <c r="C3509" s="139" t="s">
        <v>7121</v>
      </c>
      <c r="D3509" s="139">
        <v>1004365</v>
      </c>
      <c r="E3509" s="139" t="s">
        <v>7122</v>
      </c>
      <c r="F3509" s="139">
        <v>27.487024000000002</v>
      </c>
      <c r="G3509" s="139">
        <v>-82.551165999999995</v>
      </c>
      <c r="H3509" s="139" t="s">
        <v>7123</v>
      </c>
      <c r="I3509" s="139" t="s">
        <v>7124</v>
      </c>
      <c r="J3509" s="139" t="s">
        <v>26</v>
      </c>
      <c r="K3509" s="139">
        <v>34208</v>
      </c>
      <c r="L3509" s="139" t="s">
        <v>3481</v>
      </c>
      <c r="M3509" s="139">
        <v>82</v>
      </c>
      <c r="N3509" s="139" t="s">
        <v>1127</v>
      </c>
    </row>
    <row r="3510" spans="1:14" ht="15.75" customHeight="1">
      <c r="A3510" s="139">
        <v>2018</v>
      </c>
      <c r="B3510" s="100" t="s">
        <v>188</v>
      </c>
      <c r="C3510" s="139" t="s">
        <v>7125</v>
      </c>
      <c r="D3510" s="139">
        <v>1004369</v>
      </c>
      <c r="E3510" s="139" t="s">
        <v>7126</v>
      </c>
      <c r="F3510" s="139">
        <v>27.37565</v>
      </c>
      <c r="G3510" s="139">
        <v>-80.391249999999999</v>
      </c>
      <c r="H3510" s="139" t="s">
        <v>7127</v>
      </c>
      <c r="I3510" s="139" t="s">
        <v>7128</v>
      </c>
      <c r="J3510" s="139" t="s">
        <v>26</v>
      </c>
      <c r="K3510" s="139">
        <v>34981</v>
      </c>
      <c r="L3510" s="139" t="s">
        <v>3481</v>
      </c>
      <c r="M3510" s="139">
        <v>38</v>
      </c>
      <c r="N3510" s="139" t="s">
        <v>1054</v>
      </c>
    </row>
    <row r="3511" spans="1:14" ht="15.75" customHeight="1">
      <c r="A3511" s="139">
        <v>2018</v>
      </c>
      <c r="B3511" s="100" t="s">
        <v>188</v>
      </c>
      <c r="C3511" s="139" t="s">
        <v>7129</v>
      </c>
      <c r="D3511" s="139">
        <v>1001868</v>
      </c>
      <c r="E3511" s="139" t="s">
        <v>7130</v>
      </c>
      <c r="F3511" s="139">
        <v>40.341560000000001</v>
      </c>
      <c r="G3511" s="139">
        <v>-74.657251000000002</v>
      </c>
      <c r="H3511" s="139" t="s">
        <v>2214</v>
      </c>
      <c r="I3511" s="139" t="s">
        <v>3296</v>
      </c>
      <c r="J3511" s="139" t="s">
        <v>81</v>
      </c>
      <c r="K3511" s="139">
        <v>8543</v>
      </c>
      <c r="L3511" s="139" t="s">
        <v>7131</v>
      </c>
      <c r="M3511" s="139">
        <v>64</v>
      </c>
      <c r="N3511" s="139" t="s">
        <v>1054</v>
      </c>
    </row>
    <row r="3512" spans="1:14" ht="15.75" customHeight="1">
      <c r="A3512" s="139">
        <v>2018</v>
      </c>
      <c r="B3512" s="100" t="s">
        <v>188</v>
      </c>
      <c r="C3512" s="139" t="s">
        <v>7132</v>
      </c>
      <c r="D3512" s="139">
        <v>1009928</v>
      </c>
      <c r="E3512" s="139" t="s">
        <v>7133</v>
      </c>
      <c r="F3512" s="139">
        <v>38.775179999999999</v>
      </c>
      <c r="G3512" s="139">
        <v>-121.31299</v>
      </c>
      <c r="H3512" s="139" t="s">
        <v>7134</v>
      </c>
      <c r="I3512" s="139" t="s">
        <v>7135</v>
      </c>
      <c r="J3512" s="139" t="s">
        <v>15</v>
      </c>
      <c r="K3512" s="139">
        <v>95747</v>
      </c>
      <c r="L3512" s="139" t="s">
        <v>7136</v>
      </c>
      <c r="M3512" s="139">
        <v>1124</v>
      </c>
      <c r="N3512" s="139" t="s">
        <v>1368</v>
      </c>
    </row>
    <row r="3513" spans="1:14" ht="15.75" customHeight="1">
      <c r="A3513" s="139">
        <v>2018</v>
      </c>
      <c r="B3513" s="100" t="s">
        <v>188</v>
      </c>
      <c r="C3513" s="139" t="s">
        <v>7137</v>
      </c>
      <c r="D3513" s="139">
        <v>1001662</v>
      </c>
      <c r="E3513" s="139" t="s">
        <v>7138</v>
      </c>
      <c r="F3513" s="139">
        <v>32.434420000000003</v>
      </c>
      <c r="G3513" s="139">
        <v>-95.362849999999995</v>
      </c>
      <c r="H3513" s="139" t="s">
        <v>7139</v>
      </c>
      <c r="I3513" s="139" t="s">
        <v>2136</v>
      </c>
      <c r="J3513" s="139" t="s">
        <v>115</v>
      </c>
      <c r="K3513" s="139">
        <v>75706</v>
      </c>
      <c r="L3513" s="139" t="s">
        <v>5323</v>
      </c>
      <c r="M3513" s="139">
        <v>117</v>
      </c>
      <c r="N3513" s="139" t="s">
        <v>1160</v>
      </c>
    </row>
    <row r="3514" spans="1:14" ht="15.75" customHeight="1">
      <c r="A3514" s="139">
        <v>2018</v>
      </c>
      <c r="B3514" s="100" t="s">
        <v>188</v>
      </c>
      <c r="C3514" s="139" t="s">
        <v>7140</v>
      </c>
      <c r="D3514" s="139">
        <v>1004952</v>
      </c>
      <c r="E3514" s="139" t="s">
        <v>7141</v>
      </c>
      <c r="F3514" s="139">
        <v>37.884999999999998</v>
      </c>
      <c r="G3514" s="139">
        <v>-75.555278000000001</v>
      </c>
      <c r="H3514" s="139" t="s">
        <v>7142</v>
      </c>
      <c r="I3514" s="139" t="s">
        <v>5945</v>
      </c>
      <c r="J3514" s="139" t="s">
        <v>123</v>
      </c>
      <c r="K3514" s="139">
        <v>23442</v>
      </c>
      <c r="L3514" s="139" t="s">
        <v>6421</v>
      </c>
      <c r="M3514" s="139">
        <v>87</v>
      </c>
      <c r="N3514" s="139" t="s">
        <v>1127</v>
      </c>
    </row>
    <row r="3515" spans="1:14" ht="15.75" customHeight="1">
      <c r="A3515" s="139">
        <v>2018</v>
      </c>
      <c r="B3515" s="100" t="s">
        <v>188</v>
      </c>
      <c r="C3515" s="139" t="s">
        <v>7143</v>
      </c>
      <c r="D3515" s="139">
        <v>1000016</v>
      </c>
      <c r="E3515" s="139" t="s">
        <v>7144</v>
      </c>
      <c r="F3515" s="139">
        <v>35.95458</v>
      </c>
      <c r="G3515" s="139">
        <v>-80.721080000000001</v>
      </c>
      <c r="H3515" s="139" t="s">
        <v>7145</v>
      </c>
      <c r="I3515" s="139" t="s">
        <v>5556</v>
      </c>
      <c r="J3515" s="139" t="s">
        <v>89</v>
      </c>
      <c r="K3515" s="139">
        <v>28634</v>
      </c>
      <c r="L3515" s="139" t="s">
        <v>6421</v>
      </c>
      <c r="M3515" s="139">
        <v>21</v>
      </c>
      <c r="N3515" s="139" t="s">
        <v>1054</v>
      </c>
    </row>
    <row r="3516" spans="1:14" ht="15.75" customHeight="1">
      <c r="A3516" s="139">
        <v>2018</v>
      </c>
      <c r="B3516" s="100" t="s">
        <v>188</v>
      </c>
      <c r="C3516" s="139" t="s">
        <v>7146</v>
      </c>
      <c r="D3516" s="139">
        <v>1000015</v>
      </c>
      <c r="E3516" s="139" t="s">
        <v>7147</v>
      </c>
      <c r="F3516" s="139">
        <v>36.143889000000001</v>
      </c>
      <c r="G3516" s="139">
        <v>-81.163332999999994</v>
      </c>
      <c r="H3516" s="139" t="s">
        <v>7148</v>
      </c>
      <c r="I3516" s="139" t="s">
        <v>7149</v>
      </c>
      <c r="J3516" s="139" t="s">
        <v>89</v>
      </c>
      <c r="K3516" s="139">
        <v>28697</v>
      </c>
      <c r="L3516" s="139" t="s">
        <v>6421</v>
      </c>
      <c r="M3516" s="139">
        <v>15</v>
      </c>
      <c r="N3516" s="139" t="s">
        <v>1054</v>
      </c>
    </row>
    <row r="3517" spans="1:14" ht="15.75" customHeight="1">
      <c r="A3517" s="139">
        <v>2018</v>
      </c>
      <c r="B3517" s="100" t="s">
        <v>188</v>
      </c>
      <c r="C3517" s="139" t="s">
        <v>7150</v>
      </c>
      <c r="D3517" s="139">
        <v>1005383</v>
      </c>
      <c r="E3517" s="139" t="s">
        <v>7151</v>
      </c>
      <c r="F3517" s="139">
        <v>36.419221</v>
      </c>
      <c r="G3517" s="139">
        <v>-89.005841000000004</v>
      </c>
      <c r="H3517" s="139" t="s">
        <v>2265</v>
      </c>
      <c r="I3517" s="139" t="s">
        <v>3054</v>
      </c>
      <c r="J3517" s="139" t="s">
        <v>113</v>
      </c>
      <c r="K3517" s="139">
        <v>38261</v>
      </c>
      <c r="L3517" s="139" t="s">
        <v>6421</v>
      </c>
      <c r="M3517" s="139">
        <v>1</v>
      </c>
      <c r="N3517" s="139" t="s">
        <v>1127</v>
      </c>
    </row>
    <row r="3518" spans="1:14" ht="15.75" customHeight="1">
      <c r="A3518" s="139">
        <v>2018</v>
      </c>
      <c r="B3518" s="100" t="s">
        <v>188</v>
      </c>
      <c r="C3518" s="139" t="s">
        <v>7152</v>
      </c>
      <c r="D3518" s="139">
        <v>1003444</v>
      </c>
      <c r="E3518" s="139" t="s">
        <v>7153</v>
      </c>
      <c r="F3518" s="139">
        <v>36.369722000000003</v>
      </c>
      <c r="G3518" s="139">
        <v>-93.570832999999993</v>
      </c>
      <c r="H3518" s="139" t="s">
        <v>7154</v>
      </c>
      <c r="I3518" s="139" t="s">
        <v>4021</v>
      </c>
      <c r="J3518" s="139" t="s">
        <v>12</v>
      </c>
      <c r="K3518" s="139">
        <v>72616</v>
      </c>
      <c r="L3518" s="139" t="s">
        <v>6421</v>
      </c>
      <c r="M3518" s="139">
        <v>15</v>
      </c>
      <c r="N3518" s="139" t="s">
        <v>1054</v>
      </c>
    </row>
    <row r="3519" spans="1:14" ht="15.75" customHeight="1">
      <c r="A3519" s="139">
        <v>2018</v>
      </c>
      <c r="B3519" s="100" t="s">
        <v>188</v>
      </c>
      <c r="C3519" s="139" t="s">
        <v>7155</v>
      </c>
      <c r="D3519" s="139">
        <v>1002696</v>
      </c>
      <c r="E3519" s="139" t="s">
        <v>7156</v>
      </c>
      <c r="F3519" s="139">
        <v>35.387777999999997</v>
      </c>
      <c r="G3519" s="139">
        <v>-93.570278000000002</v>
      </c>
      <c r="H3519" s="139" t="s">
        <v>7157</v>
      </c>
      <c r="I3519" s="139" t="s">
        <v>1824</v>
      </c>
      <c r="J3519" s="139" t="s">
        <v>12</v>
      </c>
      <c r="K3519" s="139">
        <v>72863</v>
      </c>
      <c r="L3519" s="139" t="s">
        <v>6421</v>
      </c>
      <c r="M3519" s="139">
        <v>38</v>
      </c>
      <c r="N3519" s="139" t="s">
        <v>1127</v>
      </c>
    </row>
    <row r="3520" spans="1:14" ht="15.75" customHeight="1">
      <c r="A3520" s="139">
        <v>2018</v>
      </c>
      <c r="B3520" s="100" t="s">
        <v>188</v>
      </c>
      <c r="C3520" s="139" t="s">
        <v>7158</v>
      </c>
      <c r="D3520" s="139">
        <v>1000038</v>
      </c>
      <c r="E3520" s="139" t="s">
        <v>7159</v>
      </c>
      <c r="F3520" s="139">
        <v>46.136899</v>
      </c>
      <c r="G3520" s="139">
        <v>-118.914299</v>
      </c>
      <c r="H3520" s="139" t="s">
        <v>1976</v>
      </c>
      <c r="I3520" s="139" t="s">
        <v>1977</v>
      </c>
      <c r="J3520" s="139" t="s">
        <v>126</v>
      </c>
      <c r="K3520" s="139">
        <v>99363</v>
      </c>
      <c r="L3520" s="139" t="s">
        <v>6421</v>
      </c>
      <c r="M3520" s="139">
        <v>12</v>
      </c>
      <c r="N3520" s="139" t="s">
        <v>1127</v>
      </c>
    </row>
    <row r="3521" spans="1:14" ht="15.75" customHeight="1">
      <c r="A3521" s="139">
        <v>2018</v>
      </c>
      <c r="B3521" s="100" t="s">
        <v>188</v>
      </c>
      <c r="C3521" s="139" t="s">
        <v>7158</v>
      </c>
      <c r="D3521" s="139">
        <v>1001680</v>
      </c>
      <c r="E3521" s="139" t="s">
        <v>7160</v>
      </c>
      <c r="F3521" s="139">
        <v>35.258611000000002</v>
      </c>
      <c r="G3521" s="139">
        <v>-101.642222</v>
      </c>
      <c r="H3521" s="139" t="s">
        <v>1531</v>
      </c>
      <c r="I3521" s="139" t="s">
        <v>7161</v>
      </c>
      <c r="J3521" s="139" t="s">
        <v>115</v>
      </c>
      <c r="K3521" s="139">
        <v>79187</v>
      </c>
      <c r="L3521" s="139" t="s">
        <v>6421</v>
      </c>
      <c r="M3521" s="139">
        <v>53</v>
      </c>
      <c r="N3521" s="139" t="s">
        <v>1127</v>
      </c>
    </row>
    <row r="3522" spans="1:14" ht="15.75" customHeight="1">
      <c r="A3522" s="139">
        <v>2018</v>
      </c>
      <c r="B3522" s="100" t="s">
        <v>188</v>
      </c>
      <c r="C3522" s="139" t="s">
        <v>7162</v>
      </c>
      <c r="D3522" s="139">
        <v>1000037</v>
      </c>
      <c r="E3522" s="139" t="s">
        <v>7163</v>
      </c>
      <c r="F3522" s="139">
        <v>41.551434</v>
      </c>
      <c r="G3522" s="139">
        <v>-90.225723000000002</v>
      </c>
      <c r="H3522" s="139" t="s">
        <v>7164</v>
      </c>
      <c r="I3522" s="139" t="s">
        <v>4616</v>
      </c>
      <c r="J3522" s="139" t="s">
        <v>36</v>
      </c>
      <c r="K3522" s="139">
        <v>61257</v>
      </c>
      <c r="L3522" s="139" t="s">
        <v>6421</v>
      </c>
      <c r="M3522" s="139">
        <v>58</v>
      </c>
      <c r="N3522" s="139" t="s">
        <v>1127</v>
      </c>
    </row>
    <row r="3523" spans="1:14" ht="15.75" customHeight="1">
      <c r="A3523" s="139">
        <v>2018</v>
      </c>
      <c r="B3523" s="100" t="s">
        <v>188</v>
      </c>
      <c r="C3523" s="139" t="s">
        <v>7162</v>
      </c>
      <c r="D3523" s="139">
        <v>1006783</v>
      </c>
      <c r="E3523" s="139" t="s">
        <v>7165</v>
      </c>
      <c r="F3523" s="139">
        <v>40.733499999999999</v>
      </c>
      <c r="G3523" s="139">
        <v>-86.391499999999994</v>
      </c>
      <c r="H3523" s="139" t="s">
        <v>1386</v>
      </c>
      <c r="I3523" s="139" t="s">
        <v>1387</v>
      </c>
      <c r="J3523" s="139" t="s">
        <v>39</v>
      </c>
      <c r="K3523" s="139">
        <v>46947</v>
      </c>
      <c r="L3523" s="139" t="s">
        <v>6421</v>
      </c>
      <c r="M3523" s="139">
        <v>18</v>
      </c>
      <c r="N3523" s="139" t="s">
        <v>1127</v>
      </c>
    </row>
    <row r="3524" spans="1:14" ht="15.75" customHeight="1">
      <c r="A3524" s="139">
        <v>2018</v>
      </c>
      <c r="B3524" s="100" t="s">
        <v>188</v>
      </c>
      <c r="C3524" s="139" t="s">
        <v>7162</v>
      </c>
      <c r="D3524" s="139">
        <v>1001827</v>
      </c>
      <c r="E3524" s="139" t="s">
        <v>7166</v>
      </c>
      <c r="F3524" s="139">
        <v>38</v>
      </c>
      <c r="G3524" s="139">
        <v>-101.026111</v>
      </c>
      <c r="H3524" s="139" t="s">
        <v>7167</v>
      </c>
      <c r="I3524" s="139" t="s">
        <v>7168</v>
      </c>
      <c r="J3524" s="139" t="s">
        <v>44</v>
      </c>
      <c r="K3524" s="139">
        <v>67851</v>
      </c>
      <c r="L3524" s="139" t="s">
        <v>6421</v>
      </c>
      <c r="M3524" s="139">
        <v>35</v>
      </c>
      <c r="N3524" s="139" t="s">
        <v>1054</v>
      </c>
    </row>
    <row r="3525" spans="1:14" ht="15.75" customHeight="1">
      <c r="A3525" s="139">
        <v>2018</v>
      </c>
      <c r="B3525" s="100" t="s">
        <v>188</v>
      </c>
      <c r="C3525" s="139" t="s">
        <v>7162</v>
      </c>
      <c r="D3525" s="139">
        <v>1001703</v>
      </c>
      <c r="E3525" s="139" t="s">
        <v>7169</v>
      </c>
      <c r="F3525" s="139">
        <v>41.296666999999999</v>
      </c>
      <c r="G3525" s="139">
        <v>-91.356943999999999</v>
      </c>
      <c r="H3525" s="139" t="s">
        <v>7170</v>
      </c>
      <c r="I3525" s="139" t="s">
        <v>7171</v>
      </c>
      <c r="J3525" s="139" t="s">
        <v>42</v>
      </c>
      <c r="K3525" s="139">
        <v>52738</v>
      </c>
      <c r="L3525" s="139" t="s">
        <v>6421</v>
      </c>
      <c r="M3525" s="139">
        <v>12</v>
      </c>
      <c r="N3525" s="139" t="s">
        <v>1127</v>
      </c>
    </row>
    <row r="3526" spans="1:14" ht="15.75" customHeight="1">
      <c r="A3526" s="139">
        <v>2018</v>
      </c>
      <c r="B3526" s="100" t="s">
        <v>188</v>
      </c>
      <c r="C3526" s="139" t="s">
        <v>7172</v>
      </c>
      <c r="D3526" s="139">
        <v>1001838</v>
      </c>
      <c r="E3526" s="139" t="s">
        <v>7173</v>
      </c>
      <c r="F3526" s="139">
        <v>41.840960000000003</v>
      </c>
      <c r="G3526" s="139">
        <v>-94.125960000000006</v>
      </c>
      <c r="H3526" s="139" t="s">
        <v>3545</v>
      </c>
      <c r="I3526" s="139" t="s">
        <v>3045</v>
      </c>
      <c r="J3526" s="139" t="s">
        <v>42</v>
      </c>
      <c r="K3526" s="139">
        <v>50220</v>
      </c>
      <c r="L3526" s="139" t="s">
        <v>6421</v>
      </c>
      <c r="M3526" s="139">
        <v>12</v>
      </c>
      <c r="N3526" s="139" t="s">
        <v>1127</v>
      </c>
    </row>
    <row r="3527" spans="1:14" ht="15.75" customHeight="1">
      <c r="A3527" s="139">
        <v>2018</v>
      </c>
      <c r="B3527" s="100" t="s">
        <v>188</v>
      </c>
      <c r="C3527" s="139" t="s">
        <v>7174</v>
      </c>
      <c r="D3527" s="139">
        <v>1001912</v>
      </c>
      <c r="E3527" s="139" t="s">
        <v>7175</v>
      </c>
      <c r="F3527" s="139">
        <v>42.508611000000002</v>
      </c>
      <c r="G3527" s="139">
        <v>-92.261388999999994</v>
      </c>
      <c r="H3527" s="139" t="s">
        <v>4610</v>
      </c>
      <c r="I3527" s="139" t="s">
        <v>7176</v>
      </c>
      <c r="J3527" s="139" t="s">
        <v>42</v>
      </c>
      <c r="K3527" s="139">
        <v>50703</v>
      </c>
      <c r="L3527" s="139" t="s">
        <v>6421</v>
      </c>
      <c r="M3527" s="139">
        <v>25</v>
      </c>
      <c r="N3527" s="139" t="s">
        <v>1054</v>
      </c>
    </row>
    <row r="3528" spans="1:14" ht="15.75" customHeight="1">
      <c r="A3528" s="139">
        <v>2018</v>
      </c>
      <c r="B3528" s="100" t="s">
        <v>188</v>
      </c>
      <c r="C3528" s="139" t="s">
        <v>7177</v>
      </c>
      <c r="D3528" s="139">
        <v>1004809</v>
      </c>
      <c r="E3528" s="139" t="s">
        <v>7178</v>
      </c>
      <c r="F3528" s="139">
        <v>34.262810000000002</v>
      </c>
      <c r="G3528" s="139">
        <v>-92.074890999999994</v>
      </c>
      <c r="H3528" s="139" t="s">
        <v>3226</v>
      </c>
      <c r="I3528" s="139" t="s">
        <v>3780</v>
      </c>
      <c r="J3528" s="139" t="s">
        <v>12</v>
      </c>
      <c r="K3528" s="139">
        <v>71602</v>
      </c>
      <c r="L3528" s="139" t="s">
        <v>6421</v>
      </c>
      <c r="M3528" s="139">
        <v>12</v>
      </c>
      <c r="N3528" s="139" t="s">
        <v>1054</v>
      </c>
    </row>
    <row r="3529" spans="1:14" ht="15.75" customHeight="1">
      <c r="A3529" s="139">
        <v>2018</v>
      </c>
      <c r="B3529" s="100" t="s">
        <v>188</v>
      </c>
      <c r="C3529" s="139" t="s">
        <v>7179</v>
      </c>
      <c r="D3529" s="139">
        <v>1000045</v>
      </c>
      <c r="E3529" s="139" t="s">
        <v>7180</v>
      </c>
      <c r="F3529" s="139">
        <v>38.750869999999999</v>
      </c>
      <c r="G3529" s="139">
        <v>-93.326087999999999</v>
      </c>
      <c r="H3529" s="139" t="s">
        <v>6010</v>
      </c>
      <c r="I3529" s="139" t="s">
        <v>6011</v>
      </c>
      <c r="J3529" s="139" t="s">
        <v>68</v>
      </c>
      <c r="K3529" s="139">
        <v>65301</v>
      </c>
      <c r="L3529" s="139" t="s">
        <v>6421</v>
      </c>
      <c r="M3529" s="139">
        <v>27</v>
      </c>
      <c r="N3529" s="139" t="s">
        <v>1127</v>
      </c>
    </row>
    <row r="3530" spans="1:14" ht="15.75" customHeight="1">
      <c r="A3530" s="139">
        <v>2018</v>
      </c>
      <c r="B3530" s="100" t="s">
        <v>188</v>
      </c>
      <c r="C3530" s="139" t="s">
        <v>7181</v>
      </c>
      <c r="D3530" s="139">
        <v>1005040</v>
      </c>
      <c r="E3530" s="139" t="s">
        <v>7182</v>
      </c>
      <c r="F3530" s="139">
        <v>41.592551</v>
      </c>
      <c r="G3530" s="139">
        <v>-109.75390899999999</v>
      </c>
      <c r="H3530" s="139" t="s">
        <v>2769</v>
      </c>
      <c r="I3530" s="139" t="s">
        <v>2770</v>
      </c>
      <c r="J3530" s="139" t="s">
        <v>134</v>
      </c>
      <c r="K3530" s="139">
        <v>82935</v>
      </c>
      <c r="L3530" s="139" t="s">
        <v>7183</v>
      </c>
      <c r="M3530" s="139">
        <v>4185</v>
      </c>
      <c r="N3530" s="139" t="s">
        <v>2772</v>
      </c>
    </row>
    <row r="3531" spans="1:14" ht="15.75" customHeight="1">
      <c r="A3531" s="139">
        <v>2018</v>
      </c>
      <c r="B3531" s="100" t="s">
        <v>188</v>
      </c>
      <c r="C3531" s="139" t="s">
        <v>7184</v>
      </c>
      <c r="D3531" s="139">
        <v>1000334</v>
      </c>
      <c r="E3531" s="139" t="s">
        <v>7185</v>
      </c>
      <c r="F3531" s="139">
        <v>39.846600000000002</v>
      </c>
      <c r="G3531" s="139">
        <v>-88.926100000000005</v>
      </c>
      <c r="H3531" s="139" t="s">
        <v>1771</v>
      </c>
      <c r="I3531" s="139" t="s">
        <v>1772</v>
      </c>
      <c r="J3531" s="139" t="s">
        <v>36</v>
      </c>
      <c r="K3531" s="139">
        <v>62521</v>
      </c>
      <c r="L3531" s="139" t="s">
        <v>6997</v>
      </c>
      <c r="M3531" s="139">
        <v>2541</v>
      </c>
      <c r="N3531" s="139" t="s">
        <v>1160</v>
      </c>
    </row>
    <row r="3532" spans="1:14" ht="15.75" customHeight="1">
      <c r="A3532" s="139">
        <v>2018</v>
      </c>
      <c r="B3532" s="100" t="s">
        <v>188</v>
      </c>
      <c r="C3532" s="139" t="s">
        <v>7186</v>
      </c>
      <c r="D3532" s="139">
        <v>1000401</v>
      </c>
      <c r="E3532" s="139" t="s">
        <v>7187</v>
      </c>
      <c r="F3532" s="139">
        <v>35.743299999999998</v>
      </c>
      <c r="G3532" s="139">
        <v>-84.320800000000006</v>
      </c>
      <c r="H3532" s="139" t="s">
        <v>4759</v>
      </c>
      <c r="I3532" s="139" t="s">
        <v>7188</v>
      </c>
      <c r="J3532" s="139" t="s">
        <v>113</v>
      </c>
      <c r="K3532" s="139">
        <v>37774</v>
      </c>
      <c r="L3532" s="139" t="s">
        <v>6997</v>
      </c>
      <c r="M3532" s="139">
        <v>240</v>
      </c>
      <c r="N3532" s="139" t="s">
        <v>1383</v>
      </c>
    </row>
    <row r="3533" spans="1:14" ht="15.75" customHeight="1">
      <c r="A3533" s="139">
        <v>2018</v>
      </c>
      <c r="B3533" s="100" t="s">
        <v>188</v>
      </c>
      <c r="C3533" s="139" t="s">
        <v>7189</v>
      </c>
      <c r="D3533" s="139">
        <v>1013497</v>
      </c>
      <c r="E3533" s="139" t="s">
        <v>7190</v>
      </c>
      <c r="F3533" s="139">
        <v>29.006274999999999</v>
      </c>
      <c r="G3533" s="139">
        <v>-95.888058000000001</v>
      </c>
      <c r="H3533" s="139" t="s">
        <v>7191</v>
      </c>
      <c r="J3533" s="139" t="s">
        <v>115</v>
      </c>
      <c r="K3533" s="139">
        <v>77414</v>
      </c>
      <c r="M3533" s="139">
        <v>30</v>
      </c>
      <c r="N3533" s="139" t="s">
        <v>1054</v>
      </c>
    </row>
    <row r="3534" spans="1:14" ht="15.75" customHeight="1">
      <c r="A3534" s="139">
        <v>2018</v>
      </c>
      <c r="B3534" s="100" t="s">
        <v>188</v>
      </c>
      <c r="C3534" s="139" t="s">
        <v>7192</v>
      </c>
      <c r="D3534" s="139">
        <v>1013267</v>
      </c>
      <c r="E3534" s="139" t="s">
        <v>7193</v>
      </c>
      <c r="F3534" s="139">
        <v>41.581415</v>
      </c>
      <c r="G3534" s="139">
        <v>-81.517464000000004</v>
      </c>
      <c r="H3534" s="139" t="s">
        <v>7194</v>
      </c>
      <c r="I3534" s="139" t="s">
        <v>1781</v>
      </c>
      <c r="J3534" s="139" t="s">
        <v>95</v>
      </c>
      <c r="K3534" s="139">
        <v>44117</v>
      </c>
      <c r="L3534" s="139" t="s">
        <v>7195</v>
      </c>
      <c r="M3534" s="139">
        <v>0</v>
      </c>
      <c r="N3534" s="139" t="s">
        <v>2536</v>
      </c>
    </row>
    <row r="3535" spans="1:14" ht="15.75" customHeight="1">
      <c r="A3535" s="139">
        <v>2018</v>
      </c>
      <c r="B3535" s="100" t="s">
        <v>188</v>
      </c>
      <c r="C3535" s="139" t="s">
        <v>7196</v>
      </c>
      <c r="D3535" s="139">
        <v>1011389</v>
      </c>
      <c r="E3535" s="139" t="s">
        <v>7197</v>
      </c>
      <c r="F3535" s="139">
        <v>37.496339999999996</v>
      </c>
      <c r="G3535" s="139">
        <v>-121.94826</v>
      </c>
      <c r="H3535" s="139" t="s">
        <v>7198</v>
      </c>
      <c r="I3535" s="139" t="s">
        <v>7199</v>
      </c>
      <c r="J3535" s="139" t="s">
        <v>15</v>
      </c>
      <c r="K3535" s="139">
        <v>94538</v>
      </c>
      <c r="L3535" s="139" t="s">
        <v>7200</v>
      </c>
      <c r="M3535" s="139">
        <v>13</v>
      </c>
      <c r="N3535" s="139" t="s">
        <v>1054</v>
      </c>
    </row>
    <row r="3536" spans="1:14" ht="15.75" customHeight="1">
      <c r="A3536" s="139">
        <v>2018</v>
      </c>
      <c r="B3536" s="100" t="s">
        <v>188</v>
      </c>
      <c r="C3536" s="139" t="s">
        <v>7201</v>
      </c>
      <c r="D3536" s="139">
        <v>1006039</v>
      </c>
      <c r="E3536" s="139" t="s">
        <v>7202</v>
      </c>
      <c r="F3536" s="139">
        <v>40.788899999999998</v>
      </c>
      <c r="G3536" s="139">
        <v>-111.90441</v>
      </c>
      <c r="H3536" s="139" t="s">
        <v>7203</v>
      </c>
      <c r="I3536" s="139" t="s">
        <v>1555</v>
      </c>
      <c r="J3536" s="139" t="s">
        <v>118</v>
      </c>
      <c r="K3536" s="139">
        <v>84103</v>
      </c>
      <c r="L3536" s="139" t="s">
        <v>7204</v>
      </c>
      <c r="M3536" s="139">
        <v>1121</v>
      </c>
      <c r="N3536" s="139" t="s">
        <v>2432</v>
      </c>
    </row>
    <row r="3537" spans="1:14" ht="15.75" customHeight="1">
      <c r="A3537" s="139">
        <v>2018</v>
      </c>
      <c r="B3537" s="100" t="s">
        <v>188</v>
      </c>
      <c r="C3537" s="139" t="s">
        <v>7205</v>
      </c>
      <c r="D3537" s="139">
        <v>1010134</v>
      </c>
      <c r="E3537" s="139" t="s">
        <v>7206</v>
      </c>
      <c r="F3537" s="139">
        <v>33.600580800000003</v>
      </c>
      <c r="G3537" s="139">
        <v>-96.556988200000006</v>
      </c>
      <c r="H3537" s="139" t="s">
        <v>7207</v>
      </c>
      <c r="J3537" s="139" t="s">
        <v>115</v>
      </c>
      <c r="K3537" s="139">
        <v>75090</v>
      </c>
      <c r="L3537" s="139" t="s">
        <v>7021</v>
      </c>
      <c r="M3537" s="139">
        <v>484</v>
      </c>
      <c r="N3537" s="139" t="s">
        <v>1368</v>
      </c>
    </row>
    <row r="3538" spans="1:14" ht="15.75" customHeight="1">
      <c r="A3538" s="139">
        <v>2018</v>
      </c>
      <c r="B3538" s="100" t="s">
        <v>188</v>
      </c>
      <c r="C3538" s="139" t="s">
        <v>7208</v>
      </c>
      <c r="D3538" s="139">
        <v>1010208</v>
      </c>
      <c r="E3538" s="139" t="s">
        <v>7209</v>
      </c>
      <c r="F3538" s="139">
        <v>43.640749999999997</v>
      </c>
      <c r="G3538" s="139">
        <v>-70.321979999999996</v>
      </c>
      <c r="H3538" s="139" t="s">
        <v>3498</v>
      </c>
      <c r="I3538" s="139" t="s">
        <v>1805</v>
      </c>
      <c r="J3538" s="139" t="s">
        <v>52</v>
      </c>
      <c r="K3538" s="139">
        <v>4106</v>
      </c>
      <c r="L3538" s="139" t="s">
        <v>7021</v>
      </c>
      <c r="M3538" s="139">
        <v>3852</v>
      </c>
      <c r="N3538" s="139" t="s">
        <v>1368</v>
      </c>
    </row>
    <row r="3539" spans="1:14" ht="15.75" customHeight="1">
      <c r="A3539" s="139">
        <v>2018</v>
      </c>
      <c r="B3539" s="100" t="s">
        <v>188</v>
      </c>
      <c r="C3539" s="139" t="s">
        <v>7210</v>
      </c>
      <c r="D3539" s="139">
        <v>1008059</v>
      </c>
      <c r="E3539" s="139" t="s">
        <v>7211</v>
      </c>
      <c r="F3539" s="139">
        <v>32.999754000000003</v>
      </c>
      <c r="G3539" s="139">
        <v>-96.72063</v>
      </c>
      <c r="H3539" s="139" t="s">
        <v>6330</v>
      </c>
      <c r="I3539" s="139" t="s">
        <v>3041</v>
      </c>
      <c r="J3539" s="139" t="s">
        <v>115</v>
      </c>
      <c r="K3539" s="139">
        <v>75080</v>
      </c>
      <c r="L3539" s="139" t="s">
        <v>7021</v>
      </c>
      <c r="M3539" s="139">
        <v>4977</v>
      </c>
      <c r="N3539" s="139" t="s">
        <v>1368</v>
      </c>
    </row>
    <row r="3540" spans="1:14" ht="15.75" customHeight="1">
      <c r="A3540" s="139">
        <v>2018</v>
      </c>
      <c r="B3540" s="100" t="s">
        <v>188</v>
      </c>
      <c r="C3540" s="139" t="s">
        <v>7215</v>
      </c>
      <c r="D3540" s="139">
        <v>1000027</v>
      </c>
      <c r="E3540" s="139" t="s">
        <v>7216</v>
      </c>
      <c r="F3540" s="139">
        <v>39.947760000000002</v>
      </c>
      <c r="G3540" s="139">
        <v>-75.193910000000002</v>
      </c>
      <c r="H3540" s="139" t="s">
        <v>6198</v>
      </c>
      <c r="I3540" s="139" t="s">
        <v>5535</v>
      </c>
      <c r="J3540" s="139" t="s">
        <v>103</v>
      </c>
      <c r="K3540" s="139">
        <v>19104</v>
      </c>
      <c r="L3540" s="139" t="s">
        <v>7217</v>
      </c>
      <c r="M3540" s="139">
        <v>20</v>
      </c>
      <c r="N3540" s="139" t="s">
        <v>1054</v>
      </c>
    </row>
    <row r="3541" spans="1:14" ht="15.75" customHeight="1">
      <c r="A3541" s="139">
        <v>2018</v>
      </c>
      <c r="B3541" s="100" t="s">
        <v>188</v>
      </c>
      <c r="C3541" s="139" t="s">
        <v>7218</v>
      </c>
      <c r="D3541" s="139">
        <v>1003847</v>
      </c>
      <c r="E3541" s="139" t="s">
        <v>7219</v>
      </c>
      <c r="F3541" s="139">
        <v>35.171869999999998</v>
      </c>
      <c r="G3541" s="139">
        <v>-78.860619999999997</v>
      </c>
      <c r="H3541" s="139" t="s">
        <v>2893</v>
      </c>
      <c r="I3541" s="139" t="s">
        <v>1805</v>
      </c>
      <c r="J3541" s="139" t="s">
        <v>89</v>
      </c>
      <c r="K3541" s="139">
        <v>28311</v>
      </c>
      <c r="L3541" s="139" t="s">
        <v>3781</v>
      </c>
      <c r="M3541" s="139">
        <v>26</v>
      </c>
      <c r="N3541" s="139" t="s">
        <v>1054</v>
      </c>
    </row>
    <row r="3542" spans="1:14" ht="15.75" customHeight="1">
      <c r="A3542" s="139">
        <v>2018</v>
      </c>
      <c r="B3542" s="100" t="s">
        <v>188</v>
      </c>
      <c r="C3542" s="139" t="s">
        <v>7220</v>
      </c>
      <c r="D3542" s="139">
        <v>1013001</v>
      </c>
      <c r="E3542" s="139" t="s">
        <v>7221</v>
      </c>
      <c r="F3542" s="139">
        <v>42.918610999999999</v>
      </c>
      <c r="G3542" s="139">
        <v>-86.028610999999998</v>
      </c>
      <c r="H3542" s="139" t="s">
        <v>7222</v>
      </c>
      <c r="I3542" s="139" t="s">
        <v>5987</v>
      </c>
      <c r="J3542" s="139" t="s">
        <v>61</v>
      </c>
      <c r="K3542" s="139">
        <v>49464</v>
      </c>
      <c r="L3542" s="139" t="s">
        <v>6421</v>
      </c>
      <c r="M3542" s="139">
        <v>15</v>
      </c>
      <c r="N3542" s="139" t="s">
        <v>1127</v>
      </c>
    </row>
    <row r="3543" spans="1:14" ht="15.75" customHeight="1">
      <c r="A3543" s="139">
        <v>2018</v>
      </c>
      <c r="B3543" s="100" t="s">
        <v>188</v>
      </c>
      <c r="C3543" s="139" t="s">
        <v>7223</v>
      </c>
      <c r="D3543" s="139">
        <v>1000306</v>
      </c>
      <c r="E3543" s="139" t="s">
        <v>7224</v>
      </c>
      <c r="F3543" s="139">
        <v>39.296236999999998</v>
      </c>
      <c r="G3543" s="139">
        <v>-76.592889</v>
      </c>
      <c r="H3543" s="139" t="s">
        <v>7225</v>
      </c>
      <c r="I3543" s="139" t="s">
        <v>1688</v>
      </c>
      <c r="J3543" s="139" t="s">
        <v>55</v>
      </c>
      <c r="K3543" s="139">
        <v>21287</v>
      </c>
      <c r="L3543" s="139" t="s">
        <v>4619</v>
      </c>
      <c r="M3543" s="139">
        <v>66</v>
      </c>
      <c r="N3543" s="139" t="s">
        <v>1054</v>
      </c>
    </row>
    <row r="3544" spans="1:14" ht="15.75" customHeight="1">
      <c r="A3544" s="139">
        <v>2018</v>
      </c>
      <c r="B3544" s="100" t="s">
        <v>188</v>
      </c>
      <c r="C3544" s="139" t="s">
        <v>7226</v>
      </c>
      <c r="D3544" s="139">
        <v>1008929</v>
      </c>
      <c r="E3544" s="139" t="s">
        <v>7227</v>
      </c>
      <c r="F3544" s="139">
        <v>29.710367000000002</v>
      </c>
      <c r="G3544" s="139">
        <v>-95.400272999999999</v>
      </c>
      <c r="H3544" s="139" t="s">
        <v>3275</v>
      </c>
      <c r="I3544" s="139" t="s">
        <v>1422</v>
      </c>
      <c r="J3544" s="139" t="s">
        <v>115</v>
      </c>
      <c r="K3544" s="139">
        <v>77030</v>
      </c>
      <c r="L3544" s="139" t="s">
        <v>7228</v>
      </c>
      <c r="M3544" s="139">
        <v>25</v>
      </c>
      <c r="N3544" s="139" t="s">
        <v>1054</v>
      </c>
    </row>
    <row r="3545" spans="1:14" ht="15.75" customHeight="1">
      <c r="A3545" s="139">
        <v>2018</v>
      </c>
      <c r="B3545" s="100" t="s">
        <v>188</v>
      </c>
      <c r="C3545" s="139" t="s">
        <v>7229</v>
      </c>
      <c r="D3545" s="139">
        <v>1000396</v>
      </c>
      <c r="E3545" s="139" t="s">
        <v>7230</v>
      </c>
      <c r="F3545" s="139">
        <v>40.000799999999998</v>
      </c>
      <c r="G3545" s="139">
        <v>-83.015799999999999</v>
      </c>
      <c r="H3545" s="139" t="s">
        <v>1406</v>
      </c>
      <c r="I3545" s="139" t="s">
        <v>7231</v>
      </c>
      <c r="J3545" s="139" t="s">
        <v>95</v>
      </c>
      <c r="K3545" s="139">
        <v>43212</v>
      </c>
      <c r="L3545" s="139" t="s">
        <v>5722</v>
      </c>
      <c r="M3545" s="139">
        <v>86</v>
      </c>
      <c r="N3545" s="139" t="s">
        <v>1054</v>
      </c>
    </row>
    <row r="3546" spans="1:14" ht="15.75" customHeight="1">
      <c r="A3546" s="139">
        <v>2018</v>
      </c>
      <c r="B3546" s="100" t="s">
        <v>188</v>
      </c>
      <c r="C3546" s="139" t="s">
        <v>7232</v>
      </c>
      <c r="D3546" s="139">
        <v>1000656</v>
      </c>
      <c r="E3546" s="139" t="s">
        <v>7233</v>
      </c>
      <c r="F3546" s="139">
        <v>42.363599999999998</v>
      </c>
      <c r="G3546" s="139">
        <v>-71.116100000000003</v>
      </c>
      <c r="H3546" s="139" t="s">
        <v>5661</v>
      </c>
      <c r="I3546" s="139" t="s">
        <v>5186</v>
      </c>
      <c r="J3546" s="139" t="s">
        <v>58</v>
      </c>
      <c r="K3546" s="139">
        <v>2139</v>
      </c>
      <c r="L3546" s="139" t="s">
        <v>7234</v>
      </c>
      <c r="M3546" s="139">
        <v>52</v>
      </c>
      <c r="N3546" s="139" t="s">
        <v>1054</v>
      </c>
    </row>
    <row r="3547" spans="1:14" ht="15.75" customHeight="1">
      <c r="A3547" s="139">
        <v>2018</v>
      </c>
      <c r="B3547" s="100" t="s">
        <v>188</v>
      </c>
      <c r="C3547" s="139" t="s">
        <v>7235</v>
      </c>
      <c r="D3547" s="139">
        <v>1000234</v>
      </c>
      <c r="E3547" s="139" t="s">
        <v>7236</v>
      </c>
      <c r="F3547" s="139">
        <v>35.9069</v>
      </c>
      <c r="G3547" s="139">
        <v>-79.061700000000002</v>
      </c>
      <c r="H3547" s="139" t="s">
        <v>7237</v>
      </c>
      <c r="I3547" s="139" t="s">
        <v>7238</v>
      </c>
      <c r="J3547" s="139" t="s">
        <v>89</v>
      </c>
      <c r="K3547" s="139">
        <v>27599</v>
      </c>
      <c r="L3547" s="139" t="s">
        <v>7239</v>
      </c>
      <c r="M3547" s="139">
        <v>864</v>
      </c>
      <c r="N3547" s="139" t="s">
        <v>1054</v>
      </c>
    </row>
    <row r="3548" spans="1:14" ht="15.75" customHeight="1">
      <c r="A3548" s="139">
        <v>2018</v>
      </c>
      <c r="B3548" s="100" t="s">
        <v>188</v>
      </c>
      <c r="C3548" s="139" t="s">
        <v>7240</v>
      </c>
      <c r="D3548" s="139">
        <v>1000842</v>
      </c>
      <c r="E3548" s="139" t="s">
        <v>7241</v>
      </c>
      <c r="F3548" s="139">
        <v>32.812849999999997</v>
      </c>
      <c r="G3548" s="139">
        <v>-96.838740000000001</v>
      </c>
      <c r="H3548" s="139" t="s">
        <v>4540</v>
      </c>
      <c r="I3548" s="139" t="s">
        <v>3041</v>
      </c>
      <c r="J3548" s="139" t="s">
        <v>115</v>
      </c>
      <c r="K3548" s="139">
        <v>75390</v>
      </c>
      <c r="L3548" s="139" t="s">
        <v>7242</v>
      </c>
      <c r="M3548" s="139">
        <v>41</v>
      </c>
      <c r="N3548" s="139" t="s">
        <v>1054</v>
      </c>
    </row>
    <row r="3549" spans="1:14" ht="15.75" customHeight="1">
      <c r="A3549" s="139">
        <v>2018</v>
      </c>
      <c r="B3549" s="100" t="s">
        <v>188</v>
      </c>
      <c r="C3549" s="139" t="s">
        <v>7243</v>
      </c>
      <c r="D3549" s="139">
        <v>1011627</v>
      </c>
      <c r="E3549" s="139" t="s">
        <v>7244</v>
      </c>
      <c r="F3549" s="139">
        <v>40.215400000000002</v>
      </c>
      <c r="G3549" s="139">
        <v>-81.860209999999995</v>
      </c>
      <c r="H3549" s="139" t="s">
        <v>7245</v>
      </c>
      <c r="I3549" s="139" t="s">
        <v>1235</v>
      </c>
      <c r="J3549" s="139" t="s">
        <v>95</v>
      </c>
      <c r="K3549" s="139">
        <v>43812</v>
      </c>
      <c r="L3549" s="139" t="s">
        <v>7246</v>
      </c>
      <c r="M3549" s="139">
        <v>46</v>
      </c>
      <c r="N3549" s="139" t="s">
        <v>1054</v>
      </c>
    </row>
    <row r="3550" spans="1:14" ht="15.75" customHeight="1">
      <c r="A3550" s="139">
        <v>2018</v>
      </c>
      <c r="B3550" s="100" t="s">
        <v>188</v>
      </c>
      <c r="C3550" s="139" t="s">
        <v>7247</v>
      </c>
      <c r="D3550" s="139">
        <v>1012167</v>
      </c>
      <c r="E3550" s="139" t="s">
        <v>7248</v>
      </c>
      <c r="F3550" s="139">
        <v>36.040246000000003</v>
      </c>
      <c r="G3550" s="139">
        <v>-114.993966</v>
      </c>
      <c r="H3550" s="139" t="s">
        <v>1820</v>
      </c>
      <c r="I3550" s="139" t="s">
        <v>2606</v>
      </c>
      <c r="J3550" s="139" t="s">
        <v>76</v>
      </c>
      <c r="K3550" s="139">
        <v>89015</v>
      </c>
      <c r="L3550" s="139" t="s">
        <v>2344</v>
      </c>
      <c r="M3550" s="139">
        <v>31</v>
      </c>
      <c r="N3550" s="139" t="s">
        <v>1054</v>
      </c>
    </row>
    <row r="3551" spans="1:14" ht="15.75" customHeight="1">
      <c r="A3551" s="139">
        <v>2018</v>
      </c>
      <c r="B3551" s="100" t="s">
        <v>188</v>
      </c>
      <c r="C3551" s="139" t="s">
        <v>7249</v>
      </c>
      <c r="D3551" s="139">
        <v>1001056</v>
      </c>
      <c r="E3551" s="139" t="s">
        <v>7250</v>
      </c>
      <c r="F3551" s="139">
        <v>41.632800000000003</v>
      </c>
      <c r="G3551" s="139">
        <v>-83.501900000000006</v>
      </c>
      <c r="H3551" s="139" t="s">
        <v>2006</v>
      </c>
      <c r="I3551" s="139" t="s">
        <v>3347</v>
      </c>
      <c r="J3551" s="139" t="s">
        <v>95</v>
      </c>
      <c r="K3551" s="139">
        <v>43616</v>
      </c>
      <c r="L3551" s="139" t="s">
        <v>3078</v>
      </c>
      <c r="M3551" s="139">
        <v>3861</v>
      </c>
      <c r="N3551" s="139" t="s">
        <v>1306</v>
      </c>
    </row>
    <row r="3552" spans="1:14" ht="15.75" customHeight="1">
      <c r="A3552" s="139">
        <v>2018</v>
      </c>
      <c r="B3552" s="100" t="s">
        <v>188</v>
      </c>
      <c r="C3552" s="139" t="s">
        <v>7251</v>
      </c>
      <c r="D3552" s="139">
        <v>1012094</v>
      </c>
      <c r="E3552" s="139" t="s">
        <v>7252</v>
      </c>
      <c r="F3552" s="139">
        <v>36.835783999999997</v>
      </c>
      <c r="G3552" s="139">
        <v>-120.45339</v>
      </c>
      <c r="H3552" s="139" t="s">
        <v>5828</v>
      </c>
      <c r="J3552" s="139" t="s">
        <v>15</v>
      </c>
      <c r="K3552" s="139">
        <v>93622</v>
      </c>
      <c r="L3552" s="139" t="s">
        <v>7253</v>
      </c>
      <c r="M3552" s="139">
        <v>16</v>
      </c>
      <c r="N3552" s="139" t="s">
        <v>1054</v>
      </c>
    </row>
    <row r="3553" spans="1:14" ht="15.75" customHeight="1">
      <c r="A3553" s="139">
        <v>2018</v>
      </c>
      <c r="B3553" s="100" t="s">
        <v>188</v>
      </c>
      <c r="C3553" s="139" t="s">
        <v>7254</v>
      </c>
      <c r="D3553" s="139">
        <v>1003944</v>
      </c>
      <c r="E3553" s="139" t="s">
        <v>7255</v>
      </c>
      <c r="F3553" s="139">
        <v>29.726111</v>
      </c>
      <c r="G3553" s="139">
        <v>-95.089449999999999</v>
      </c>
      <c r="H3553" s="139" t="s">
        <v>5824</v>
      </c>
      <c r="I3553" s="139" t="s">
        <v>1422</v>
      </c>
      <c r="J3553" s="139" t="s">
        <v>115</v>
      </c>
      <c r="K3553" s="139">
        <v>77536</v>
      </c>
      <c r="L3553" s="139" t="s">
        <v>7099</v>
      </c>
      <c r="M3553" s="139">
        <v>30</v>
      </c>
      <c r="N3553" s="139" t="s">
        <v>1054</v>
      </c>
    </row>
    <row r="3554" spans="1:14" ht="15.75" customHeight="1">
      <c r="A3554" s="139">
        <v>2018</v>
      </c>
      <c r="B3554" s="100" t="s">
        <v>188</v>
      </c>
      <c r="C3554" s="139" t="s">
        <v>7256</v>
      </c>
      <c r="D3554" s="139">
        <v>1005743</v>
      </c>
      <c r="E3554" s="139" t="s">
        <v>7257</v>
      </c>
      <c r="F3554" s="139">
        <v>29.957934999999999</v>
      </c>
      <c r="G3554" s="139">
        <v>-93.897484000000006</v>
      </c>
      <c r="H3554" s="139" t="s">
        <v>5224</v>
      </c>
      <c r="I3554" s="139" t="s">
        <v>3780</v>
      </c>
      <c r="J3554" s="139" t="s">
        <v>115</v>
      </c>
      <c r="K3554" s="139">
        <v>77642</v>
      </c>
      <c r="L3554" s="139" t="s">
        <v>7099</v>
      </c>
      <c r="M3554" s="139">
        <v>7387</v>
      </c>
      <c r="N3554" s="139" t="s">
        <v>1306</v>
      </c>
    </row>
    <row r="3555" spans="1:14" ht="15.75" customHeight="1">
      <c r="A3555" s="139">
        <v>2018</v>
      </c>
      <c r="B3555" s="100" t="s">
        <v>188</v>
      </c>
      <c r="C3555" s="139" t="s">
        <v>7258</v>
      </c>
      <c r="D3555" s="139">
        <v>1010005</v>
      </c>
      <c r="E3555" s="139" t="s">
        <v>7259</v>
      </c>
      <c r="F3555" s="139">
        <v>29.471540000000001</v>
      </c>
      <c r="G3555" s="139">
        <v>-98.674009999999996</v>
      </c>
      <c r="H3555" s="139" t="s">
        <v>7260</v>
      </c>
      <c r="I3555" s="139" t="s">
        <v>2623</v>
      </c>
      <c r="J3555" s="139" t="s">
        <v>115</v>
      </c>
      <c r="K3555" s="139">
        <v>78251</v>
      </c>
      <c r="L3555" s="139" t="s">
        <v>7261</v>
      </c>
      <c r="M3555" s="139">
        <v>2795</v>
      </c>
      <c r="N3555" s="139" t="s">
        <v>1368</v>
      </c>
    </row>
    <row r="3556" spans="1:14" ht="15.75" customHeight="1">
      <c r="A3556" s="139">
        <v>2018</v>
      </c>
      <c r="B3556" s="100" t="s">
        <v>188</v>
      </c>
      <c r="C3556" s="139" t="s">
        <v>7262</v>
      </c>
      <c r="D3556" s="139">
        <v>1003633</v>
      </c>
      <c r="E3556" s="139" t="s">
        <v>7263</v>
      </c>
      <c r="F3556" s="139">
        <v>34.265599999999999</v>
      </c>
      <c r="G3556" s="139">
        <v>-92.0261</v>
      </c>
      <c r="H3556" s="139" t="s">
        <v>7264</v>
      </c>
      <c r="I3556" s="139" t="s">
        <v>1327</v>
      </c>
      <c r="J3556" s="139" t="s">
        <v>12</v>
      </c>
      <c r="K3556" s="139">
        <v>71602</v>
      </c>
      <c r="L3556" s="139" t="s">
        <v>7265</v>
      </c>
      <c r="M3556" s="139">
        <v>836</v>
      </c>
      <c r="N3556" s="139" t="s">
        <v>1448</v>
      </c>
    </row>
    <row r="3557" spans="1:14" ht="15.75" customHeight="1">
      <c r="A3557" s="139">
        <v>2018</v>
      </c>
      <c r="B3557" s="100" t="s">
        <v>188</v>
      </c>
      <c r="C3557" s="139" t="s">
        <v>7266</v>
      </c>
      <c r="D3557" s="139">
        <v>1011392</v>
      </c>
      <c r="E3557" s="139" t="s">
        <v>7267</v>
      </c>
      <c r="F3557" s="139">
        <v>33.666260000000001</v>
      </c>
      <c r="G3557" s="139">
        <v>-85.853669999999994</v>
      </c>
      <c r="H3557" s="139" t="s">
        <v>7268</v>
      </c>
      <c r="I3557" s="139" t="s">
        <v>1276</v>
      </c>
      <c r="J3557" s="139" t="s">
        <v>3</v>
      </c>
      <c r="K3557" s="139">
        <v>36201</v>
      </c>
      <c r="L3557" s="139" t="s">
        <v>5323</v>
      </c>
      <c r="M3557" s="139">
        <v>84</v>
      </c>
      <c r="N3557" s="139" t="s">
        <v>1054</v>
      </c>
    </row>
    <row r="3558" spans="1:14" ht="15.75" customHeight="1">
      <c r="A3558" s="139">
        <v>2018</v>
      </c>
      <c r="B3558" s="100" t="s">
        <v>188</v>
      </c>
      <c r="C3558" s="139" t="s">
        <v>7269</v>
      </c>
      <c r="D3558" s="139">
        <v>1007030</v>
      </c>
      <c r="E3558" s="139" t="s">
        <v>7270</v>
      </c>
      <c r="F3558" s="139">
        <v>33.956949000000002</v>
      </c>
      <c r="G3558" s="139">
        <v>-86.809218000000001</v>
      </c>
      <c r="H3558" s="139" t="s">
        <v>7271</v>
      </c>
      <c r="I3558" s="139" t="s">
        <v>7272</v>
      </c>
      <c r="J3558" s="139" t="s">
        <v>3</v>
      </c>
      <c r="K3558" s="139">
        <v>35077</v>
      </c>
      <c r="L3558" s="139" t="s">
        <v>6421</v>
      </c>
      <c r="M3558" s="139">
        <v>57</v>
      </c>
      <c r="N3558" s="139" t="s">
        <v>1127</v>
      </c>
    </row>
    <row r="3559" spans="1:14" ht="15.75" customHeight="1">
      <c r="A3559" s="139">
        <v>2018</v>
      </c>
      <c r="B3559" s="100" t="s">
        <v>188</v>
      </c>
      <c r="C3559" s="139" t="s">
        <v>7273</v>
      </c>
      <c r="D3559" s="139">
        <v>1012009</v>
      </c>
      <c r="E3559" s="139" t="s">
        <v>7274</v>
      </c>
      <c r="F3559" s="139">
        <v>34.057557000000003</v>
      </c>
      <c r="G3559" s="139">
        <v>-86.584534000000005</v>
      </c>
      <c r="H3559" s="139" t="s">
        <v>7275</v>
      </c>
      <c r="I3559" s="139" t="s">
        <v>7276</v>
      </c>
      <c r="J3559" s="139" t="s">
        <v>3</v>
      </c>
      <c r="K3559" s="139">
        <v>35031</v>
      </c>
      <c r="L3559" s="139" t="s">
        <v>6421</v>
      </c>
      <c r="M3559" s="139">
        <v>4</v>
      </c>
      <c r="N3559" s="139" t="s">
        <v>1127</v>
      </c>
    </row>
    <row r="3560" spans="1:14" ht="15.75" customHeight="1">
      <c r="A3560" s="139">
        <v>2018</v>
      </c>
      <c r="B3560" s="100" t="s">
        <v>188</v>
      </c>
      <c r="C3560" s="139" t="s">
        <v>7277</v>
      </c>
      <c r="D3560" s="139">
        <v>1004987</v>
      </c>
      <c r="E3560" s="139" t="s">
        <v>7278</v>
      </c>
      <c r="F3560" s="139">
        <v>31.770883999999999</v>
      </c>
      <c r="G3560" s="139">
        <v>-84.734284000000002</v>
      </c>
      <c r="H3560" s="139" t="s">
        <v>7279</v>
      </c>
      <c r="I3560" s="139" t="s">
        <v>1859</v>
      </c>
      <c r="J3560" s="139" t="s">
        <v>28</v>
      </c>
      <c r="K3560" s="139">
        <v>39840</v>
      </c>
      <c r="L3560" s="139" t="s">
        <v>6421</v>
      </c>
      <c r="M3560" s="139">
        <v>64</v>
      </c>
      <c r="N3560" s="139" t="s">
        <v>1127</v>
      </c>
    </row>
    <row r="3561" spans="1:14" ht="15.75" customHeight="1">
      <c r="A3561" s="139">
        <v>2018</v>
      </c>
      <c r="B3561" s="100" t="s">
        <v>188</v>
      </c>
      <c r="C3561" s="139" t="s">
        <v>7280</v>
      </c>
      <c r="D3561" s="139">
        <v>1010155</v>
      </c>
      <c r="E3561" s="139" t="s">
        <v>7281</v>
      </c>
      <c r="F3561" s="139">
        <v>32.825288999999998</v>
      </c>
      <c r="G3561" s="139">
        <v>-89.530293999999998</v>
      </c>
      <c r="H3561" s="139" t="s">
        <v>2135</v>
      </c>
      <c r="I3561" s="139" t="s">
        <v>7282</v>
      </c>
      <c r="J3561" s="139" t="s">
        <v>65</v>
      </c>
      <c r="K3561" s="139">
        <v>39051</v>
      </c>
      <c r="L3561" s="139" t="s">
        <v>6421</v>
      </c>
      <c r="M3561" s="139">
        <v>4</v>
      </c>
      <c r="N3561" s="139" t="s">
        <v>1127</v>
      </c>
    </row>
    <row r="3562" spans="1:14" ht="15.75" customHeight="1">
      <c r="A3562" s="139">
        <v>2018</v>
      </c>
      <c r="B3562" s="100" t="s">
        <v>188</v>
      </c>
      <c r="C3562" s="139" t="s">
        <v>7283</v>
      </c>
      <c r="D3562" s="139">
        <v>1001923</v>
      </c>
      <c r="E3562" s="139" t="s">
        <v>7284</v>
      </c>
      <c r="F3562" s="139">
        <v>40.761111</v>
      </c>
      <c r="G3562" s="139">
        <v>-99.736943999999994</v>
      </c>
      <c r="H3562" s="139" t="s">
        <v>3092</v>
      </c>
      <c r="I3562" s="139" t="s">
        <v>2766</v>
      </c>
      <c r="J3562" s="139" t="s">
        <v>73</v>
      </c>
      <c r="K3562" s="139">
        <v>68850</v>
      </c>
      <c r="L3562" s="139" t="s">
        <v>6421</v>
      </c>
      <c r="M3562" s="139">
        <v>32</v>
      </c>
      <c r="N3562" s="139" t="s">
        <v>1127</v>
      </c>
    </row>
    <row r="3563" spans="1:14" ht="15.75" customHeight="1">
      <c r="A3563" s="139">
        <v>2018</v>
      </c>
      <c r="B3563" s="100" t="s">
        <v>188</v>
      </c>
      <c r="C3563" s="139" t="s">
        <v>7283</v>
      </c>
      <c r="D3563" s="139">
        <v>1001924</v>
      </c>
      <c r="E3563" s="139" t="s">
        <v>7285</v>
      </c>
      <c r="F3563" s="139">
        <v>42.64</v>
      </c>
      <c r="G3563" s="139">
        <v>-95.1875</v>
      </c>
      <c r="H3563" s="139" t="s">
        <v>7286</v>
      </c>
      <c r="I3563" s="139" t="s">
        <v>7287</v>
      </c>
      <c r="J3563" s="139" t="s">
        <v>42</v>
      </c>
      <c r="K3563" s="139">
        <v>50588</v>
      </c>
      <c r="L3563" s="139" t="s">
        <v>6421</v>
      </c>
      <c r="M3563" s="139">
        <v>17</v>
      </c>
      <c r="N3563" s="139" t="s">
        <v>1054</v>
      </c>
    </row>
    <row r="3564" spans="1:14" ht="15.75" customHeight="1">
      <c r="A3564" s="139">
        <v>2018</v>
      </c>
      <c r="B3564" s="100" t="s">
        <v>188</v>
      </c>
      <c r="C3564" s="139" t="s">
        <v>7288</v>
      </c>
      <c r="D3564" s="139">
        <v>1000040</v>
      </c>
      <c r="E3564" s="139" t="s">
        <v>7289</v>
      </c>
      <c r="F3564" s="139">
        <v>42.425505999999999</v>
      </c>
      <c r="G3564" s="139">
        <v>-96.416314999999997</v>
      </c>
      <c r="H3564" s="139" t="s">
        <v>7290</v>
      </c>
      <c r="I3564" s="139" t="s">
        <v>7291</v>
      </c>
      <c r="J3564" s="139" t="s">
        <v>73</v>
      </c>
      <c r="K3564" s="139">
        <v>68731</v>
      </c>
      <c r="L3564" s="139" t="s">
        <v>6421</v>
      </c>
      <c r="M3564" s="139">
        <v>65</v>
      </c>
      <c r="N3564" s="139" t="s">
        <v>1054</v>
      </c>
    </row>
    <row r="3565" spans="1:14" ht="15.75" customHeight="1">
      <c r="A3565" s="139">
        <v>2018</v>
      </c>
      <c r="B3565" s="100" t="s">
        <v>188</v>
      </c>
      <c r="C3565" s="139" t="s">
        <v>7292</v>
      </c>
      <c r="D3565" s="139">
        <v>1011973</v>
      </c>
      <c r="F3565" s="139">
        <v>33.956490000000002</v>
      </c>
      <c r="G3565" s="139">
        <v>-94.756928000000002</v>
      </c>
      <c r="H3565" s="139" t="s">
        <v>7293</v>
      </c>
      <c r="I3565" s="139" t="s">
        <v>4508</v>
      </c>
      <c r="J3565" s="139" t="s">
        <v>98</v>
      </c>
      <c r="K3565" s="139">
        <v>74728</v>
      </c>
      <c r="L3565" s="139" t="s">
        <v>6421</v>
      </c>
      <c r="M3565" s="139">
        <v>5</v>
      </c>
      <c r="N3565" s="139" t="s">
        <v>1127</v>
      </c>
    </row>
    <row r="3566" spans="1:14" ht="15.75" customHeight="1">
      <c r="A3566" s="139">
        <v>2018</v>
      </c>
      <c r="B3566" s="100" t="s">
        <v>188</v>
      </c>
      <c r="C3566" s="139" t="s">
        <v>7294</v>
      </c>
      <c r="D3566" s="139">
        <v>1007915</v>
      </c>
      <c r="E3566" s="139" t="s">
        <v>7295</v>
      </c>
      <c r="F3566" s="139">
        <v>34.281587000000002</v>
      </c>
      <c r="G3566" s="139">
        <v>-84.058034000000006</v>
      </c>
      <c r="H3566" s="139" t="s">
        <v>7296</v>
      </c>
      <c r="I3566" s="139" t="s">
        <v>4459</v>
      </c>
      <c r="J3566" s="139" t="s">
        <v>28</v>
      </c>
      <c r="K3566" s="139">
        <v>30041</v>
      </c>
      <c r="L3566" s="139" t="s">
        <v>6421</v>
      </c>
      <c r="M3566" s="139">
        <v>47</v>
      </c>
      <c r="N3566" s="139" t="s">
        <v>1127</v>
      </c>
    </row>
    <row r="3567" spans="1:14" ht="15.75" customHeight="1">
      <c r="A3567" s="139">
        <v>2018</v>
      </c>
      <c r="B3567" s="100" t="s">
        <v>188</v>
      </c>
      <c r="C3567" s="139" t="s">
        <v>7297</v>
      </c>
      <c r="D3567" s="139">
        <v>1006872</v>
      </c>
      <c r="E3567" s="139" t="s">
        <v>7298</v>
      </c>
      <c r="F3567" s="139">
        <v>42.470666000000001</v>
      </c>
      <c r="G3567" s="139">
        <v>-71.289444000000003</v>
      </c>
      <c r="H3567" s="139" t="s">
        <v>7299</v>
      </c>
      <c r="I3567" s="139" t="s">
        <v>1718</v>
      </c>
      <c r="J3567" s="139" t="s">
        <v>58</v>
      </c>
      <c r="K3567" s="139">
        <v>1731</v>
      </c>
      <c r="M3567" s="139">
        <v>21</v>
      </c>
      <c r="N3567" s="139" t="s">
        <v>1054</v>
      </c>
    </row>
    <row r="3568" spans="1:14" ht="15.75" customHeight="1">
      <c r="A3568" s="139">
        <v>2018</v>
      </c>
      <c r="B3568" s="100" t="s">
        <v>188</v>
      </c>
      <c r="C3568" s="139" t="s">
        <v>7300</v>
      </c>
      <c r="D3568" s="139">
        <v>1002309</v>
      </c>
      <c r="E3568" s="139" t="s">
        <v>7301</v>
      </c>
      <c r="F3568" s="139">
        <v>43.066330000000001</v>
      </c>
      <c r="G3568" s="139">
        <v>-78.296769999999995</v>
      </c>
      <c r="H3568" s="139" t="s">
        <v>7302</v>
      </c>
      <c r="I3568" s="139" t="s">
        <v>7303</v>
      </c>
      <c r="J3568" s="139" t="s">
        <v>87</v>
      </c>
      <c r="K3568" s="139">
        <v>14125</v>
      </c>
      <c r="L3568" s="139" t="s">
        <v>5845</v>
      </c>
      <c r="M3568" s="139">
        <v>18</v>
      </c>
      <c r="N3568" s="139" t="s">
        <v>1054</v>
      </c>
    </row>
    <row r="3569" spans="1:14" ht="15.75" customHeight="1">
      <c r="A3569" s="139">
        <v>2018</v>
      </c>
      <c r="B3569" s="100" t="s">
        <v>188</v>
      </c>
      <c r="C3569" s="139" t="s">
        <v>7304</v>
      </c>
      <c r="D3569" s="139">
        <v>1004219</v>
      </c>
      <c r="E3569" s="139" t="s">
        <v>7305</v>
      </c>
      <c r="F3569" s="139">
        <v>34.9</v>
      </c>
      <c r="G3569" s="139">
        <v>-76.8917</v>
      </c>
      <c r="H3569" s="139" t="s">
        <v>7306</v>
      </c>
      <c r="I3569" s="139" t="s">
        <v>7307</v>
      </c>
      <c r="J3569" s="139" t="s">
        <v>89</v>
      </c>
      <c r="K3569" s="139">
        <v>28533</v>
      </c>
      <c r="M3569" s="139">
        <v>155</v>
      </c>
      <c r="N3569" s="139" t="s">
        <v>1054</v>
      </c>
    </row>
    <row r="3570" spans="1:14" ht="15.75" customHeight="1">
      <c r="A3570" s="139">
        <v>2018</v>
      </c>
      <c r="B3570" s="100" t="s">
        <v>188</v>
      </c>
      <c r="C3570" s="139" t="s">
        <v>7308</v>
      </c>
      <c r="D3570" s="139">
        <v>1002862</v>
      </c>
      <c r="E3570" s="139" t="s">
        <v>7309</v>
      </c>
      <c r="F3570" s="139">
        <v>44.197929999999999</v>
      </c>
      <c r="G3570" s="139">
        <v>-88.453209999999999</v>
      </c>
      <c r="H3570" s="139" t="s">
        <v>3299</v>
      </c>
      <c r="I3570" s="139" t="s">
        <v>2727</v>
      </c>
      <c r="J3570" s="139" t="s">
        <v>132</v>
      </c>
      <c r="K3570" s="139">
        <v>54952</v>
      </c>
      <c r="L3570" s="139" t="s">
        <v>6719</v>
      </c>
      <c r="M3570" s="139">
        <v>29</v>
      </c>
      <c r="N3570" s="139" t="s">
        <v>1054</v>
      </c>
    </row>
    <row r="3571" spans="1:14" ht="15.75" customHeight="1">
      <c r="A3571" s="139">
        <v>2018</v>
      </c>
      <c r="B3571" s="100" t="s">
        <v>188</v>
      </c>
      <c r="C3571" s="139" t="s">
        <v>7310</v>
      </c>
      <c r="D3571" s="139">
        <v>1005849</v>
      </c>
      <c r="E3571" s="139" t="s">
        <v>7311</v>
      </c>
      <c r="F3571" s="139">
        <v>42.406722000000002</v>
      </c>
      <c r="G3571" s="139">
        <v>-76.887611000000007</v>
      </c>
      <c r="H3571" s="139" t="s">
        <v>2322</v>
      </c>
      <c r="I3571" s="139" t="s">
        <v>2663</v>
      </c>
      <c r="J3571" s="139" t="s">
        <v>87</v>
      </c>
      <c r="K3571" s="139">
        <v>14891</v>
      </c>
      <c r="L3571" s="139" t="s">
        <v>7312</v>
      </c>
      <c r="M3571" s="139">
        <v>42</v>
      </c>
      <c r="N3571" s="139" t="s">
        <v>1054</v>
      </c>
    </row>
    <row r="3572" spans="1:14" ht="15.75" customHeight="1">
      <c r="A3572" s="139">
        <v>2018</v>
      </c>
      <c r="B3572" s="100" t="s">
        <v>188</v>
      </c>
      <c r="C3572" s="139" t="s">
        <v>7313</v>
      </c>
      <c r="D3572" s="139">
        <v>1002694</v>
      </c>
      <c r="E3572" s="139" t="s">
        <v>7314</v>
      </c>
      <c r="F3572" s="139">
        <v>41.34375</v>
      </c>
      <c r="G3572" s="139">
        <v>-88.877480000000006</v>
      </c>
      <c r="H3572" s="139" t="s">
        <v>7315</v>
      </c>
      <c r="I3572" s="139" t="s">
        <v>5804</v>
      </c>
      <c r="J3572" s="139" t="s">
        <v>36</v>
      </c>
      <c r="K3572" s="139">
        <v>61350</v>
      </c>
      <c r="L3572" s="139" t="s">
        <v>7316</v>
      </c>
      <c r="M3572" s="139">
        <v>29</v>
      </c>
      <c r="N3572" s="139" t="s">
        <v>1054</v>
      </c>
    </row>
    <row r="3573" spans="1:14" ht="15.75" customHeight="1">
      <c r="A3573" s="139">
        <v>2018</v>
      </c>
      <c r="B3573" s="100" t="s">
        <v>188</v>
      </c>
      <c r="C3573" s="139" t="s">
        <v>7317</v>
      </c>
      <c r="D3573" s="139">
        <v>1002785</v>
      </c>
      <c r="E3573" s="139" t="s">
        <v>7318</v>
      </c>
      <c r="F3573" s="139">
        <v>29.380811000000001</v>
      </c>
      <c r="G3573" s="139">
        <v>-98.590863999999996</v>
      </c>
      <c r="H3573" s="139" t="s">
        <v>7319</v>
      </c>
      <c r="I3573" s="139" t="s">
        <v>2623</v>
      </c>
      <c r="J3573" s="139" t="s">
        <v>115</v>
      </c>
      <c r="K3573" s="139">
        <v>78236</v>
      </c>
      <c r="M3573" s="139">
        <v>19</v>
      </c>
      <c r="N3573" s="139" t="s">
        <v>1054</v>
      </c>
    </row>
    <row r="3574" spans="1:14" ht="15.75" customHeight="1">
      <c r="A3574" s="139">
        <v>2018</v>
      </c>
      <c r="B3574" s="100" t="s">
        <v>188</v>
      </c>
      <c r="C3574" s="139" t="s">
        <v>7320</v>
      </c>
      <c r="D3574" s="139">
        <v>1002866</v>
      </c>
      <c r="E3574" s="139" t="s">
        <v>7321</v>
      </c>
      <c r="F3574" s="139">
        <v>32.777780999999997</v>
      </c>
      <c r="G3574" s="139">
        <v>-97.45</v>
      </c>
      <c r="H3574" s="139" t="s">
        <v>3555</v>
      </c>
      <c r="I3574" s="139" t="s">
        <v>3556</v>
      </c>
      <c r="J3574" s="139" t="s">
        <v>115</v>
      </c>
      <c r="K3574" s="139">
        <v>76108</v>
      </c>
      <c r="M3574" s="139">
        <v>13</v>
      </c>
      <c r="N3574" s="139" t="s">
        <v>1054</v>
      </c>
    </row>
    <row r="3575" spans="1:14" ht="15.75" customHeight="1">
      <c r="A3575" s="139">
        <v>2018</v>
      </c>
      <c r="B3575" s="100" t="s">
        <v>188</v>
      </c>
      <c r="C3575" s="139" t="s">
        <v>7322</v>
      </c>
      <c r="D3575" s="139">
        <v>1002775</v>
      </c>
      <c r="E3575" s="139" t="s">
        <v>7323</v>
      </c>
      <c r="F3575" s="139">
        <v>33.901361000000001</v>
      </c>
      <c r="G3575" s="139">
        <v>-84.512193999999994</v>
      </c>
      <c r="H3575" s="139" t="s">
        <v>1523</v>
      </c>
      <c r="I3575" s="139" t="s">
        <v>2240</v>
      </c>
      <c r="J3575" s="139" t="s">
        <v>28</v>
      </c>
      <c r="K3575" s="139">
        <v>30063</v>
      </c>
      <c r="L3575" s="139" t="s">
        <v>4918</v>
      </c>
      <c r="M3575" s="139">
        <v>36</v>
      </c>
      <c r="N3575" s="139" t="s">
        <v>1054</v>
      </c>
    </row>
    <row r="3576" spans="1:14" ht="15.75" customHeight="1">
      <c r="A3576" s="139">
        <v>2018</v>
      </c>
      <c r="B3576" s="100" t="s">
        <v>188</v>
      </c>
      <c r="C3576" s="139" t="s">
        <v>7324</v>
      </c>
      <c r="D3576" s="139">
        <v>1002876</v>
      </c>
      <c r="E3576" s="139" t="s">
        <v>7325</v>
      </c>
      <c r="F3576" s="139">
        <v>32.619982999999998</v>
      </c>
      <c r="G3576" s="139">
        <v>-83.582075000000003</v>
      </c>
      <c r="H3576" s="139" t="s">
        <v>7326</v>
      </c>
      <c r="I3576" s="139" t="s">
        <v>7327</v>
      </c>
      <c r="J3576" s="139" t="s">
        <v>28</v>
      </c>
      <c r="K3576" s="139">
        <v>31098</v>
      </c>
      <c r="M3576" s="139">
        <v>32</v>
      </c>
      <c r="N3576" s="139" t="s">
        <v>1054</v>
      </c>
    </row>
    <row r="3577" spans="1:14" ht="15.75" customHeight="1">
      <c r="A3577" s="139">
        <v>2018</v>
      </c>
      <c r="B3577" s="100" t="s">
        <v>188</v>
      </c>
      <c r="C3577" s="139" t="s">
        <v>7328</v>
      </c>
      <c r="D3577" s="139">
        <v>1006150</v>
      </c>
      <c r="E3577" s="139" t="s">
        <v>7329</v>
      </c>
      <c r="F3577" s="139">
        <v>39.807099999999998</v>
      </c>
      <c r="G3577" s="139">
        <v>-84.069699999999997</v>
      </c>
      <c r="H3577" s="139" t="s">
        <v>7330</v>
      </c>
      <c r="I3577" s="139" t="s">
        <v>4938</v>
      </c>
      <c r="J3577" s="139" t="s">
        <v>95</v>
      </c>
      <c r="K3577" s="139">
        <v>45433</v>
      </c>
      <c r="M3577" s="139">
        <v>51</v>
      </c>
      <c r="N3577" s="139" t="s">
        <v>1054</v>
      </c>
    </row>
    <row r="3578" spans="1:14" ht="15.75" customHeight="1">
      <c r="A3578" s="139">
        <v>2018</v>
      </c>
      <c r="B3578" s="100" t="s">
        <v>188</v>
      </c>
      <c r="C3578" s="139" t="s">
        <v>7331</v>
      </c>
      <c r="D3578" s="139">
        <v>1001890</v>
      </c>
      <c r="E3578" s="139" t="s">
        <v>7332</v>
      </c>
      <c r="F3578" s="139">
        <v>33.659438999999999</v>
      </c>
      <c r="G3578" s="139">
        <v>-85.969438999999994</v>
      </c>
      <c r="H3578" s="139" t="s">
        <v>7333</v>
      </c>
      <c r="I3578" s="139" t="s">
        <v>1276</v>
      </c>
      <c r="J3578" s="139" t="s">
        <v>3</v>
      </c>
      <c r="K3578" s="139">
        <v>36201</v>
      </c>
      <c r="M3578" s="139">
        <v>14</v>
      </c>
      <c r="N3578" s="139" t="s">
        <v>1054</v>
      </c>
    </row>
    <row r="3579" spans="1:14" ht="15.75" customHeight="1">
      <c r="A3579" s="139">
        <v>2018</v>
      </c>
      <c r="B3579" s="100" t="s">
        <v>188</v>
      </c>
      <c r="C3579" s="139" t="s">
        <v>7334</v>
      </c>
      <c r="D3579" s="139">
        <v>1005416</v>
      </c>
      <c r="E3579" s="139" t="s">
        <v>7335</v>
      </c>
      <c r="F3579" s="139">
        <v>37.903266000000002</v>
      </c>
      <c r="G3579" s="139">
        <v>-85.953441999999995</v>
      </c>
      <c r="H3579" s="139" t="s">
        <v>7336</v>
      </c>
      <c r="I3579" s="139" t="s">
        <v>5999</v>
      </c>
      <c r="J3579" s="139" t="s">
        <v>47</v>
      </c>
      <c r="K3579" s="139">
        <v>40121</v>
      </c>
      <c r="M3579" s="139">
        <v>26</v>
      </c>
      <c r="N3579" s="139" t="s">
        <v>1054</v>
      </c>
    </row>
    <row r="3580" spans="1:14" ht="15.75" customHeight="1">
      <c r="A3580" s="139">
        <v>2018</v>
      </c>
      <c r="B3580" s="100" t="s">
        <v>188</v>
      </c>
      <c r="C3580" s="139" t="s">
        <v>7337</v>
      </c>
      <c r="D3580" s="139">
        <v>1010745</v>
      </c>
      <c r="E3580" s="139" t="s">
        <v>7338</v>
      </c>
      <c r="F3580" s="139">
        <v>29.454253999999999</v>
      </c>
      <c r="G3580" s="139">
        <v>-98.443100000000001</v>
      </c>
      <c r="H3580" s="139" t="s">
        <v>7339</v>
      </c>
      <c r="I3580" s="139" t="s">
        <v>2623</v>
      </c>
      <c r="J3580" s="139" t="s">
        <v>115</v>
      </c>
      <c r="K3580" s="139">
        <v>78234</v>
      </c>
      <c r="M3580" s="139">
        <v>25</v>
      </c>
      <c r="N3580" s="139" t="s">
        <v>1054</v>
      </c>
    </row>
    <row r="3581" spans="1:14" ht="15.75" customHeight="1">
      <c r="A3581" s="139">
        <v>2018</v>
      </c>
      <c r="B3581" s="100" t="s">
        <v>188</v>
      </c>
      <c r="C3581" s="139" t="s">
        <v>7340</v>
      </c>
      <c r="D3581" s="139">
        <v>1003490</v>
      </c>
      <c r="E3581" s="139" t="s">
        <v>7341</v>
      </c>
      <c r="F3581" s="139">
        <v>35.035440000000001</v>
      </c>
      <c r="G3581" s="139">
        <v>-117.70032999999999</v>
      </c>
      <c r="H3581" s="139" t="s">
        <v>7342</v>
      </c>
      <c r="I3581" s="139" t="s">
        <v>3579</v>
      </c>
      <c r="J3581" s="139" t="s">
        <v>15</v>
      </c>
      <c r="K3581" s="139">
        <v>93516</v>
      </c>
      <c r="L3581" s="139" t="s">
        <v>4813</v>
      </c>
      <c r="M3581" s="139">
        <v>187</v>
      </c>
      <c r="N3581" s="139" t="s">
        <v>1054</v>
      </c>
    </row>
    <row r="3582" spans="1:14" ht="15.75" customHeight="1">
      <c r="A3582" s="139">
        <v>2018</v>
      </c>
      <c r="B3582" s="100" t="s">
        <v>188</v>
      </c>
      <c r="C3582" s="139" t="s">
        <v>7343</v>
      </c>
      <c r="D3582" s="139">
        <v>1001899</v>
      </c>
      <c r="E3582" s="139" t="s">
        <v>7344</v>
      </c>
      <c r="F3582" s="139">
        <v>41.706519999999998</v>
      </c>
      <c r="G3582" s="139">
        <v>-87.973140000000001</v>
      </c>
      <c r="H3582" s="139" t="s">
        <v>4977</v>
      </c>
      <c r="I3582" s="139" t="s">
        <v>1702</v>
      </c>
      <c r="J3582" s="139" t="s">
        <v>36</v>
      </c>
      <c r="K3582" s="139">
        <v>60439</v>
      </c>
      <c r="M3582" s="139">
        <v>32</v>
      </c>
      <c r="N3582" s="139" t="s">
        <v>1054</v>
      </c>
    </row>
    <row r="3583" spans="1:14" ht="15.75" customHeight="1">
      <c r="A3583" s="139">
        <v>2018</v>
      </c>
      <c r="B3583" s="100" t="s">
        <v>188</v>
      </c>
      <c r="C3583" s="139" t="s">
        <v>7345</v>
      </c>
      <c r="D3583" s="139">
        <v>1013042</v>
      </c>
      <c r="E3583" s="139" t="s">
        <v>7346</v>
      </c>
      <c r="F3583" s="139">
        <v>37.871889000000003</v>
      </c>
      <c r="G3583" s="139">
        <v>-122.265978</v>
      </c>
      <c r="H3583" s="139" t="s">
        <v>7347</v>
      </c>
      <c r="I3583" s="139" t="s">
        <v>7348</v>
      </c>
      <c r="J3583" s="139" t="s">
        <v>15</v>
      </c>
      <c r="K3583" s="139">
        <v>94720</v>
      </c>
      <c r="L3583" s="139" t="s">
        <v>7349</v>
      </c>
      <c r="M3583" s="139">
        <v>69</v>
      </c>
      <c r="N3583" s="139" t="s">
        <v>1054</v>
      </c>
    </row>
    <row r="3584" spans="1:14" ht="15.75" customHeight="1">
      <c r="A3584" s="139">
        <v>2018</v>
      </c>
      <c r="B3584" s="100" t="s">
        <v>188</v>
      </c>
      <c r="C3584" s="139" t="s">
        <v>7350</v>
      </c>
      <c r="D3584" s="139">
        <v>1002271</v>
      </c>
      <c r="E3584" s="139" t="s">
        <v>7351</v>
      </c>
      <c r="F3584" s="139">
        <v>38.55433</v>
      </c>
      <c r="G3584" s="139">
        <v>-121.45752</v>
      </c>
      <c r="H3584" s="139" t="s">
        <v>7352</v>
      </c>
      <c r="I3584" s="139" t="s">
        <v>7353</v>
      </c>
      <c r="J3584" s="139" t="s">
        <v>15</v>
      </c>
      <c r="K3584" s="139">
        <v>95817</v>
      </c>
      <c r="L3584" s="139" t="s">
        <v>7349</v>
      </c>
      <c r="M3584" s="139">
        <v>35</v>
      </c>
      <c r="N3584" s="139" t="s">
        <v>1054</v>
      </c>
    </row>
    <row r="3585" spans="1:14" ht="15.75" customHeight="1">
      <c r="A3585" s="139">
        <v>2018</v>
      </c>
      <c r="B3585" s="100" t="s">
        <v>188</v>
      </c>
      <c r="C3585" s="139" t="s">
        <v>7354</v>
      </c>
      <c r="D3585" s="139">
        <v>1002461</v>
      </c>
      <c r="E3585" s="139" t="s">
        <v>7355</v>
      </c>
      <c r="F3585" s="139">
        <v>33.781779999999998</v>
      </c>
      <c r="G3585" s="139">
        <v>-118.23241</v>
      </c>
      <c r="H3585" s="139" t="s">
        <v>3018</v>
      </c>
      <c r="I3585" s="139" t="s">
        <v>1411</v>
      </c>
      <c r="J3585" s="139" t="s">
        <v>15</v>
      </c>
      <c r="K3585" s="139">
        <v>90744</v>
      </c>
      <c r="L3585" s="139" t="s">
        <v>2965</v>
      </c>
      <c r="M3585" s="139">
        <v>2482</v>
      </c>
      <c r="N3585" s="139" t="s">
        <v>1306</v>
      </c>
    </row>
    <row r="3586" spans="1:14" ht="15.75" customHeight="1">
      <c r="A3586" s="139">
        <v>2018</v>
      </c>
      <c r="B3586" s="100" t="s">
        <v>188</v>
      </c>
      <c r="C3586" s="139" t="s">
        <v>7356</v>
      </c>
      <c r="D3586" s="139">
        <v>1006902</v>
      </c>
      <c r="E3586" s="139" t="s">
        <v>7357</v>
      </c>
      <c r="F3586" s="139">
        <v>42.27863</v>
      </c>
      <c r="G3586" s="139">
        <v>-71.759024999999994</v>
      </c>
      <c r="H3586" s="139" t="s">
        <v>1832</v>
      </c>
      <c r="I3586" s="139" t="s">
        <v>1832</v>
      </c>
      <c r="J3586" s="139" t="s">
        <v>58</v>
      </c>
      <c r="K3586" s="139">
        <v>1655</v>
      </c>
      <c r="L3586" s="139" t="s">
        <v>7358</v>
      </c>
      <c r="M3586" s="139">
        <v>52</v>
      </c>
      <c r="N3586" s="139" t="s">
        <v>1054</v>
      </c>
    </row>
    <row r="3587" spans="1:14" ht="15.75" customHeight="1">
      <c r="A3587" s="139">
        <v>2018</v>
      </c>
      <c r="B3587" s="100" t="s">
        <v>188</v>
      </c>
      <c r="C3587" s="139" t="s">
        <v>7359</v>
      </c>
      <c r="D3587" s="139">
        <v>1005136</v>
      </c>
      <c r="E3587" s="139" t="s">
        <v>7360</v>
      </c>
      <c r="F3587" s="139">
        <v>42.389977999999999</v>
      </c>
      <c r="G3587" s="139">
        <v>-72.537008</v>
      </c>
      <c r="H3587" s="139" t="s">
        <v>7361</v>
      </c>
      <c r="I3587" s="139" t="s">
        <v>7362</v>
      </c>
      <c r="J3587" s="139" t="s">
        <v>58</v>
      </c>
      <c r="K3587" s="139">
        <v>1003</v>
      </c>
      <c r="L3587" s="139" t="s">
        <v>7363</v>
      </c>
      <c r="M3587" s="139">
        <v>69</v>
      </c>
      <c r="N3587" s="139" t="s">
        <v>1054</v>
      </c>
    </row>
    <row r="3588" spans="1:14" ht="15.75" customHeight="1">
      <c r="A3588" s="139">
        <v>2018</v>
      </c>
      <c r="B3588" s="100" t="s">
        <v>188</v>
      </c>
      <c r="C3588" s="139" t="s">
        <v>7364</v>
      </c>
      <c r="D3588" s="139">
        <v>1003407</v>
      </c>
      <c r="E3588" s="139" t="s">
        <v>7365</v>
      </c>
      <c r="F3588" s="139">
        <v>53.878067000000001</v>
      </c>
      <c r="G3588" s="139">
        <v>-166.551511</v>
      </c>
      <c r="H3588" s="139" t="s">
        <v>7366</v>
      </c>
      <c r="I3588" s="139" t="s">
        <v>7367</v>
      </c>
      <c r="J3588" s="139" t="s">
        <v>6</v>
      </c>
      <c r="K3588" s="139">
        <v>99692</v>
      </c>
      <c r="L3588" s="139" t="s">
        <v>7368</v>
      </c>
      <c r="M3588" s="139">
        <v>86</v>
      </c>
      <c r="N3588" s="139" t="s">
        <v>1054</v>
      </c>
    </row>
    <row r="3589" spans="1:14" ht="15.75" customHeight="1">
      <c r="A3589" s="139">
        <v>2018</v>
      </c>
      <c r="B3589" s="100" t="s">
        <v>188</v>
      </c>
      <c r="C3589" s="139" t="s">
        <v>7369</v>
      </c>
      <c r="D3589" s="139">
        <v>1006580</v>
      </c>
      <c r="E3589" s="139" t="s">
        <v>7370</v>
      </c>
      <c r="F3589" s="139">
        <v>33.407277999999998</v>
      </c>
      <c r="G3589" s="139">
        <v>-111.95216000000001</v>
      </c>
      <c r="H3589" s="139" t="s">
        <v>1513</v>
      </c>
      <c r="I3589" s="139" t="s">
        <v>4379</v>
      </c>
      <c r="J3589" s="139" t="s">
        <v>8</v>
      </c>
      <c r="K3589" s="139">
        <v>85282</v>
      </c>
      <c r="L3589" s="139" t="s">
        <v>7371</v>
      </c>
      <c r="M3589" s="139">
        <v>27</v>
      </c>
      <c r="N3589" s="139" t="s">
        <v>1054</v>
      </c>
    </row>
    <row r="3590" spans="1:14" ht="15.75" customHeight="1">
      <c r="A3590" s="139">
        <v>2018</v>
      </c>
      <c r="B3590" s="100" t="s">
        <v>188</v>
      </c>
      <c r="C3590" s="139" t="s">
        <v>7372</v>
      </c>
      <c r="D3590" s="139">
        <v>1006138</v>
      </c>
      <c r="E3590" s="139" t="s">
        <v>7373</v>
      </c>
      <c r="F3590" s="139">
        <v>42.759909999999998</v>
      </c>
      <c r="G3590" s="139">
        <v>-88.917109999999994</v>
      </c>
      <c r="H3590" s="139" t="s">
        <v>2808</v>
      </c>
      <c r="I3590" s="139" t="s">
        <v>3583</v>
      </c>
      <c r="J3590" s="139" t="s">
        <v>132</v>
      </c>
      <c r="K3590" s="139">
        <v>53563</v>
      </c>
      <c r="L3590" s="139" t="s">
        <v>7374</v>
      </c>
      <c r="M3590" s="139">
        <v>51</v>
      </c>
      <c r="N3590" s="139" t="s">
        <v>1054</v>
      </c>
    </row>
    <row r="3591" spans="1:14" ht="15.75" customHeight="1">
      <c r="A3591" s="139">
        <v>2018</v>
      </c>
      <c r="B3591" s="100" t="s">
        <v>188</v>
      </c>
      <c r="C3591" s="139" t="s">
        <v>7375</v>
      </c>
      <c r="D3591" s="139">
        <v>1004965</v>
      </c>
      <c r="E3591" s="139" t="s">
        <v>7376</v>
      </c>
      <c r="F3591" s="139">
        <v>37.605989999999998</v>
      </c>
      <c r="G3591" s="139">
        <v>-122.04237000000001</v>
      </c>
      <c r="H3591" s="139" t="s">
        <v>2265</v>
      </c>
      <c r="I3591" s="139" t="s">
        <v>7199</v>
      </c>
      <c r="J3591" s="139" t="s">
        <v>15</v>
      </c>
      <c r="K3591" s="139">
        <v>94587</v>
      </c>
      <c r="L3591" s="139" t="s">
        <v>3885</v>
      </c>
      <c r="M3591" s="139">
        <v>118</v>
      </c>
      <c r="N3591" s="139" t="s">
        <v>1054</v>
      </c>
    </row>
    <row r="3592" spans="1:14" ht="15.75" customHeight="1">
      <c r="A3592" s="139">
        <v>2018</v>
      </c>
      <c r="B3592" s="100" t="s">
        <v>188</v>
      </c>
      <c r="C3592" s="139" t="s">
        <v>7377</v>
      </c>
      <c r="D3592" s="139">
        <v>1002662</v>
      </c>
      <c r="E3592" s="139" t="s">
        <v>7378</v>
      </c>
      <c r="F3592" s="139">
        <v>43.570599999999999</v>
      </c>
      <c r="G3592" s="139">
        <v>-89.061300000000003</v>
      </c>
      <c r="H3592" s="139" t="s">
        <v>7379</v>
      </c>
      <c r="I3592" s="139" t="s">
        <v>2270</v>
      </c>
      <c r="J3592" s="139" t="s">
        <v>132</v>
      </c>
      <c r="K3592" s="139">
        <v>53935</v>
      </c>
      <c r="L3592" s="139" t="s">
        <v>7380</v>
      </c>
      <c r="M3592" s="139">
        <v>52</v>
      </c>
      <c r="N3592" s="139" t="s">
        <v>1054</v>
      </c>
    </row>
    <row r="3593" spans="1:14" ht="15.75" customHeight="1">
      <c r="A3593" s="139">
        <v>2018</v>
      </c>
      <c r="B3593" s="100" t="s">
        <v>188</v>
      </c>
      <c r="C3593" s="139" t="s">
        <v>7381</v>
      </c>
      <c r="D3593" s="139">
        <v>1004790</v>
      </c>
      <c r="E3593" s="139" t="s">
        <v>7382</v>
      </c>
      <c r="F3593" s="139">
        <v>41.657221999999997</v>
      </c>
      <c r="G3593" s="139">
        <v>-91.54</v>
      </c>
      <c r="H3593" s="139" t="s">
        <v>7383</v>
      </c>
      <c r="I3593" s="139" t="s">
        <v>4571</v>
      </c>
      <c r="J3593" s="139" t="s">
        <v>42</v>
      </c>
      <c r="K3593" s="139">
        <v>52242</v>
      </c>
      <c r="L3593" s="139" t="s">
        <v>7384</v>
      </c>
      <c r="M3593" s="139">
        <v>974</v>
      </c>
      <c r="N3593" s="139" t="s">
        <v>1054</v>
      </c>
    </row>
    <row r="3594" spans="1:14" ht="15.75" customHeight="1">
      <c r="A3594" s="139">
        <v>2018</v>
      </c>
      <c r="B3594" s="100" t="s">
        <v>188</v>
      </c>
      <c r="C3594" s="139" t="s">
        <v>7385</v>
      </c>
      <c r="D3594" s="139">
        <v>1000143</v>
      </c>
      <c r="E3594" s="139" t="s">
        <v>7386</v>
      </c>
      <c r="F3594" s="139">
        <v>35.484540000000003</v>
      </c>
      <c r="G3594" s="139">
        <v>-97.498480000000001</v>
      </c>
      <c r="H3594" s="139" t="s">
        <v>7387</v>
      </c>
      <c r="I3594" s="139" t="s">
        <v>7078</v>
      </c>
      <c r="J3594" s="139" t="s">
        <v>98</v>
      </c>
      <c r="K3594" s="139">
        <v>73104</v>
      </c>
      <c r="L3594" s="139" t="s">
        <v>7388</v>
      </c>
      <c r="M3594" s="139">
        <v>21</v>
      </c>
      <c r="N3594" s="139" t="s">
        <v>1054</v>
      </c>
    </row>
    <row r="3595" spans="1:14" ht="15.75" customHeight="1">
      <c r="A3595" s="139">
        <v>2018</v>
      </c>
      <c r="B3595" s="100" t="s">
        <v>188</v>
      </c>
      <c r="C3595" s="139" t="s">
        <v>7389</v>
      </c>
      <c r="D3595" s="139">
        <v>1002726</v>
      </c>
      <c r="E3595" s="139" t="s">
        <v>7390</v>
      </c>
      <c r="F3595" s="139">
        <v>38.540610000000001</v>
      </c>
      <c r="G3595" s="139">
        <v>-121.74814000000001</v>
      </c>
      <c r="H3595" s="139" t="s">
        <v>7391</v>
      </c>
      <c r="I3595" s="139" t="s">
        <v>7392</v>
      </c>
      <c r="J3595" s="139" t="s">
        <v>15</v>
      </c>
      <c r="K3595" s="139">
        <v>95616</v>
      </c>
      <c r="L3595" s="139" t="s">
        <v>7393</v>
      </c>
      <c r="M3595" s="139">
        <v>32</v>
      </c>
      <c r="N3595" s="139" t="s">
        <v>1054</v>
      </c>
    </row>
    <row r="3596" spans="1:14" ht="15.75" customHeight="1">
      <c r="A3596" s="139">
        <v>2018</v>
      </c>
      <c r="B3596" s="100" t="s">
        <v>188</v>
      </c>
      <c r="C3596" s="139" t="s">
        <v>7394</v>
      </c>
      <c r="D3596" s="139">
        <v>1002612</v>
      </c>
      <c r="E3596" s="139" t="s">
        <v>7395</v>
      </c>
      <c r="F3596" s="139">
        <v>32.872709999999998</v>
      </c>
      <c r="G3596" s="139">
        <v>-117.237735</v>
      </c>
      <c r="H3596" s="139" t="s">
        <v>7396</v>
      </c>
      <c r="I3596" s="139" t="s">
        <v>4709</v>
      </c>
      <c r="J3596" s="139" t="s">
        <v>15</v>
      </c>
      <c r="K3596" s="139">
        <v>92093</v>
      </c>
      <c r="L3596" s="139" t="s">
        <v>7397</v>
      </c>
      <c r="M3596" s="139">
        <v>85</v>
      </c>
      <c r="N3596" s="139" t="s">
        <v>1054</v>
      </c>
    </row>
    <row r="3597" spans="1:14" ht="15.75" customHeight="1">
      <c r="A3597" s="139">
        <v>2018</v>
      </c>
      <c r="B3597" s="100" t="s">
        <v>188</v>
      </c>
      <c r="C3597" s="139" t="s">
        <v>7398</v>
      </c>
      <c r="D3597" s="139">
        <v>1006873</v>
      </c>
      <c r="E3597" s="139" t="s">
        <v>7399</v>
      </c>
      <c r="F3597" s="139">
        <v>33.638950000000001</v>
      </c>
      <c r="G3597" s="139">
        <v>-117.85127</v>
      </c>
      <c r="H3597" s="139" t="s">
        <v>7400</v>
      </c>
      <c r="I3597" s="139" t="s">
        <v>3373</v>
      </c>
      <c r="J3597" s="139" t="s">
        <v>15</v>
      </c>
      <c r="K3597" s="139">
        <v>92697</v>
      </c>
      <c r="L3597" s="139" t="s">
        <v>7349</v>
      </c>
      <c r="M3597" s="139">
        <v>38</v>
      </c>
      <c r="N3597" s="139" t="s">
        <v>1054</v>
      </c>
    </row>
    <row r="3598" spans="1:14" ht="15.75" customHeight="1">
      <c r="A3598" s="139">
        <v>2018</v>
      </c>
      <c r="B3598" s="100" t="s">
        <v>188</v>
      </c>
      <c r="C3598" s="139" t="s">
        <v>7401</v>
      </c>
      <c r="D3598" s="139">
        <v>1005868</v>
      </c>
      <c r="E3598" s="139" t="s">
        <v>7402</v>
      </c>
      <c r="F3598" s="139">
        <v>41.790880000000001</v>
      </c>
      <c r="G3598" s="139">
        <v>-87.605239999999995</v>
      </c>
      <c r="H3598" s="139" t="s">
        <v>1701</v>
      </c>
      <c r="I3598" s="139" t="s">
        <v>1702</v>
      </c>
      <c r="J3598" s="139" t="s">
        <v>36</v>
      </c>
      <c r="K3598" s="139">
        <v>60637</v>
      </c>
      <c r="L3598" s="139" t="s">
        <v>7403</v>
      </c>
      <c r="M3598" s="139">
        <v>63</v>
      </c>
      <c r="N3598" s="139" t="s">
        <v>1054</v>
      </c>
    </row>
    <row r="3599" spans="1:14" ht="15.75" customHeight="1">
      <c r="A3599" s="139">
        <v>2018</v>
      </c>
      <c r="B3599" s="100" t="s">
        <v>188</v>
      </c>
      <c r="C3599" s="139" t="s">
        <v>7404</v>
      </c>
      <c r="D3599" s="139">
        <v>1000036</v>
      </c>
      <c r="E3599" s="139" t="s">
        <v>7405</v>
      </c>
      <c r="F3599" s="139">
        <v>39.134569999999997</v>
      </c>
      <c r="G3599" s="139">
        <v>-84.509820000000005</v>
      </c>
      <c r="H3599" s="139" t="s">
        <v>2441</v>
      </c>
      <c r="I3599" s="139" t="s">
        <v>1176</v>
      </c>
      <c r="J3599" s="139" t="s">
        <v>95</v>
      </c>
      <c r="K3599" s="139">
        <v>45219</v>
      </c>
      <c r="L3599" s="139" t="s">
        <v>7406</v>
      </c>
      <c r="M3599" s="139">
        <v>98</v>
      </c>
      <c r="N3599" s="139" t="s">
        <v>1054</v>
      </c>
    </row>
    <row r="3600" spans="1:14" ht="15.75" customHeight="1">
      <c r="A3600" s="139">
        <v>2018</v>
      </c>
      <c r="B3600" s="100" t="s">
        <v>188</v>
      </c>
      <c r="C3600" s="139" t="s">
        <v>7407</v>
      </c>
      <c r="D3600" s="139">
        <v>1004266</v>
      </c>
      <c r="E3600" s="139" t="s">
        <v>7408</v>
      </c>
      <c r="F3600" s="139">
        <v>41.809770999999998</v>
      </c>
      <c r="G3600" s="139">
        <v>-72.261402000000004</v>
      </c>
      <c r="H3600" s="139" t="s">
        <v>7409</v>
      </c>
      <c r="I3600" s="139" t="s">
        <v>7410</v>
      </c>
      <c r="J3600" s="139" t="s">
        <v>20</v>
      </c>
      <c r="K3600" s="139">
        <v>6269</v>
      </c>
      <c r="L3600" s="139" t="s">
        <v>7411</v>
      </c>
      <c r="M3600" s="139">
        <v>64</v>
      </c>
      <c r="N3600" s="139" t="s">
        <v>1054</v>
      </c>
    </row>
    <row r="3601" spans="1:14" ht="15.75" customHeight="1">
      <c r="A3601" s="139">
        <v>2018</v>
      </c>
      <c r="B3601" s="100" t="s">
        <v>188</v>
      </c>
      <c r="C3601" s="139" t="s">
        <v>7412</v>
      </c>
      <c r="D3601" s="139">
        <v>1003722</v>
      </c>
      <c r="E3601" s="139" t="s">
        <v>7413</v>
      </c>
      <c r="F3601" s="139">
        <v>39.67548</v>
      </c>
      <c r="G3601" s="139">
        <v>-75.743350000000007</v>
      </c>
      <c r="H3601" s="139" t="s">
        <v>1436</v>
      </c>
      <c r="I3601" s="139" t="s">
        <v>3460</v>
      </c>
      <c r="J3601" s="139" t="s">
        <v>23</v>
      </c>
      <c r="K3601" s="139">
        <v>19716</v>
      </c>
      <c r="L3601" s="139" t="s">
        <v>7414</v>
      </c>
      <c r="M3601" s="139">
        <v>28</v>
      </c>
      <c r="N3601" s="139" t="s">
        <v>1054</v>
      </c>
    </row>
    <row r="3602" spans="1:14" ht="15.75" customHeight="1">
      <c r="A3602" s="139">
        <v>2018</v>
      </c>
      <c r="B3602" s="100" t="s">
        <v>188</v>
      </c>
      <c r="C3602" s="139" t="s">
        <v>7415</v>
      </c>
      <c r="D3602" s="139">
        <v>1006780</v>
      </c>
      <c r="F3602" s="139">
        <v>33.955329999999996</v>
      </c>
      <c r="G3602" s="139">
        <v>-83.375140000000002</v>
      </c>
      <c r="H3602" s="139" t="s">
        <v>5720</v>
      </c>
      <c r="I3602" s="139" t="s">
        <v>1988</v>
      </c>
      <c r="J3602" s="139" t="s">
        <v>28</v>
      </c>
      <c r="K3602" s="139">
        <v>30602</v>
      </c>
      <c r="L3602" s="139" t="s">
        <v>7416</v>
      </c>
      <c r="M3602" s="139">
        <v>34</v>
      </c>
      <c r="N3602" s="139" t="s">
        <v>1054</v>
      </c>
    </row>
    <row r="3603" spans="1:14" ht="15.75" customHeight="1">
      <c r="A3603" s="139">
        <v>2018</v>
      </c>
      <c r="B3603" s="100" t="s">
        <v>188</v>
      </c>
      <c r="C3603" s="139" t="s">
        <v>7417</v>
      </c>
      <c r="D3603" s="139">
        <v>1001893</v>
      </c>
      <c r="E3603" s="139" t="s">
        <v>7418</v>
      </c>
      <c r="F3603" s="139">
        <v>40.104711999999999</v>
      </c>
      <c r="G3603" s="139">
        <v>-88.242047999999997</v>
      </c>
      <c r="H3603" s="139" t="s">
        <v>7419</v>
      </c>
      <c r="I3603" s="139" t="s">
        <v>4846</v>
      </c>
      <c r="J3603" s="139" t="s">
        <v>36</v>
      </c>
      <c r="K3603" s="139">
        <v>61820</v>
      </c>
      <c r="L3603" s="139" t="s">
        <v>7420</v>
      </c>
      <c r="M3603" s="139">
        <v>443</v>
      </c>
      <c r="N3603" s="139" t="s">
        <v>1054</v>
      </c>
    </row>
    <row r="3604" spans="1:14" ht="15.75" customHeight="1">
      <c r="A3604" s="139">
        <v>2018</v>
      </c>
      <c r="B3604" s="100" t="s">
        <v>188</v>
      </c>
      <c r="C3604" s="139" t="s">
        <v>7421</v>
      </c>
      <c r="D3604" s="139">
        <v>1004756</v>
      </c>
      <c r="E3604" s="139" t="s">
        <v>7422</v>
      </c>
      <c r="F3604" s="139">
        <v>41.868523000000003</v>
      </c>
      <c r="G3604" s="139">
        <v>-87.651633000000004</v>
      </c>
      <c r="H3604" s="139" t="s">
        <v>1701</v>
      </c>
      <c r="I3604" s="139" t="s">
        <v>1702</v>
      </c>
      <c r="J3604" s="139" t="s">
        <v>36</v>
      </c>
      <c r="K3604" s="139">
        <v>60607</v>
      </c>
      <c r="L3604" s="139" t="s">
        <v>7423</v>
      </c>
      <c r="M3604" s="139">
        <v>80</v>
      </c>
      <c r="N3604" s="139" t="s">
        <v>1054</v>
      </c>
    </row>
    <row r="3605" spans="1:14" ht="15.75" customHeight="1">
      <c r="A3605" s="139">
        <v>2018</v>
      </c>
      <c r="B3605" s="100" t="s">
        <v>188</v>
      </c>
      <c r="C3605" s="139" t="s">
        <v>7424</v>
      </c>
      <c r="D3605" s="139">
        <v>1004659</v>
      </c>
      <c r="E3605" s="139" t="s">
        <v>7425</v>
      </c>
      <c r="F3605" s="139">
        <v>38.020000000000003</v>
      </c>
      <c r="G3605" s="139">
        <v>-84.5</v>
      </c>
      <c r="H3605" s="139" t="s">
        <v>3092</v>
      </c>
      <c r="I3605" s="139" t="s">
        <v>7426</v>
      </c>
      <c r="J3605" s="139" t="s">
        <v>47</v>
      </c>
      <c r="K3605" s="139">
        <v>40506</v>
      </c>
      <c r="L3605" s="139" t="s">
        <v>7427</v>
      </c>
      <c r="M3605" s="139">
        <v>72</v>
      </c>
      <c r="N3605" s="139" t="s">
        <v>1054</v>
      </c>
    </row>
    <row r="3606" spans="1:14" ht="15.75" customHeight="1">
      <c r="A3606" s="139">
        <v>2018</v>
      </c>
      <c r="B3606" s="100" t="s">
        <v>188</v>
      </c>
      <c r="C3606" s="139" t="s">
        <v>7428</v>
      </c>
      <c r="D3606" s="139">
        <v>1003703</v>
      </c>
      <c r="E3606" s="139" t="s">
        <v>7429</v>
      </c>
      <c r="F3606" s="139">
        <v>38.946010000000001</v>
      </c>
      <c r="G3606" s="139">
        <v>-92.333280000000002</v>
      </c>
      <c r="H3606" s="139" t="s">
        <v>2978</v>
      </c>
      <c r="I3606" s="139" t="s">
        <v>3320</v>
      </c>
      <c r="J3606" s="139" t="s">
        <v>68</v>
      </c>
      <c r="K3606" s="139">
        <v>65211</v>
      </c>
      <c r="L3606" s="139" t="s">
        <v>7430</v>
      </c>
      <c r="M3606" s="139">
        <v>2486</v>
      </c>
      <c r="N3606" s="139" t="s">
        <v>1054</v>
      </c>
    </row>
    <row r="3607" spans="1:14" ht="15.75" customHeight="1">
      <c r="A3607" s="139">
        <v>2018</v>
      </c>
      <c r="B3607" s="100" t="s">
        <v>188</v>
      </c>
      <c r="C3607" s="139" t="s">
        <v>7431</v>
      </c>
      <c r="D3607" s="139">
        <v>1003819</v>
      </c>
      <c r="E3607" s="139" t="s">
        <v>7432</v>
      </c>
      <c r="F3607" s="139">
        <v>44.975879999999997</v>
      </c>
      <c r="G3607" s="139">
        <v>-93.233860000000007</v>
      </c>
      <c r="H3607" s="139" t="s">
        <v>5107</v>
      </c>
      <c r="I3607" s="139" t="s">
        <v>4257</v>
      </c>
      <c r="J3607" s="139" t="s">
        <v>62</v>
      </c>
      <c r="K3607" s="139">
        <v>55455</v>
      </c>
      <c r="L3607" s="139" t="s">
        <v>7433</v>
      </c>
      <c r="M3607" s="139">
        <v>145</v>
      </c>
      <c r="N3607" s="139" t="s">
        <v>1054</v>
      </c>
    </row>
    <row r="3608" spans="1:14" ht="15.75" customHeight="1">
      <c r="A3608" s="139">
        <v>2018</v>
      </c>
      <c r="B3608" s="100" t="s">
        <v>188</v>
      </c>
      <c r="C3608" s="139" t="s">
        <v>7434</v>
      </c>
      <c r="D3608" s="139">
        <v>1007163</v>
      </c>
      <c r="E3608" s="139" t="s">
        <v>7435</v>
      </c>
      <c r="F3608" s="139">
        <v>41.254199999999997</v>
      </c>
      <c r="G3608" s="139">
        <v>-95.978059000000002</v>
      </c>
      <c r="H3608" s="139" t="s">
        <v>3281</v>
      </c>
      <c r="I3608" s="139" t="s">
        <v>4718</v>
      </c>
      <c r="J3608" s="139" t="s">
        <v>73</v>
      </c>
      <c r="K3608" s="139">
        <v>68198</v>
      </c>
      <c r="L3608" s="139" t="s">
        <v>7436</v>
      </c>
      <c r="M3608" s="139">
        <v>23</v>
      </c>
      <c r="N3608" s="139" t="s">
        <v>1054</v>
      </c>
    </row>
    <row r="3609" spans="1:14" ht="15.75" customHeight="1">
      <c r="A3609" s="139">
        <v>2018</v>
      </c>
      <c r="B3609" s="100" t="s">
        <v>188</v>
      </c>
      <c r="C3609" s="139" t="s">
        <v>7437</v>
      </c>
      <c r="D3609" s="139">
        <v>1005636</v>
      </c>
      <c r="E3609" s="139" t="s">
        <v>7438</v>
      </c>
      <c r="F3609" s="139">
        <v>35.083933000000002</v>
      </c>
      <c r="G3609" s="139">
        <v>-106.62539599999999</v>
      </c>
      <c r="H3609" s="139" t="s">
        <v>1344</v>
      </c>
      <c r="I3609" s="139" t="s">
        <v>1345</v>
      </c>
      <c r="J3609" s="139" t="s">
        <v>84</v>
      </c>
      <c r="K3609" s="139">
        <v>87131</v>
      </c>
      <c r="L3609" s="139" t="s">
        <v>7439</v>
      </c>
      <c r="M3609" s="139">
        <v>35</v>
      </c>
      <c r="N3609" s="139" t="s">
        <v>1054</v>
      </c>
    </row>
    <row r="3610" spans="1:14" ht="15.75" customHeight="1">
      <c r="A3610" s="139">
        <v>2018</v>
      </c>
      <c r="B3610" s="100" t="s">
        <v>188</v>
      </c>
      <c r="C3610" s="139" t="s">
        <v>7440</v>
      </c>
      <c r="D3610" s="139">
        <v>1005033</v>
      </c>
      <c r="E3610" s="139" t="s">
        <v>7441</v>
      </c>
      <c r="F3610" s="139">
        <v>42.509709999999998</v>
      </c>
      <c r="G3610" s="139">
        <v>-92.466629999999995</v>
      </c>
      <c r="H3610" s="139" t="s">
        <v>7442</v>
      </c>
      <c r="I3610" s="139" t="s">
        <v>4611</v>
      </c>
      <c r="J3610" s="139" t="s">
        <v>42</v>
      </c>
      <c r="K3610" s="139">
        <v>50614</v>
      </c>
      <c r="L3610" s="139" t="s">
        <v>7443</v>
      </c>
      <c r="M3610" s="139">
        <v>174</v>
      </c>
      <c r="N3610" s="139" t="s">
        <v>1054</v>
      </c>
    </row>
    <row r="3611" spans="1:14" ht="15.75" customHeight="1">
      <c r="A3611" s="139">
        <v>2018</v>
      </c>
      <c r="B3611" s="100" t="s">
        <v>188</v>
      </c>
      <c r="C3611" s="139" t="s">
        <v>7444</v>
      </c>
      <c r="D3611" s="139">
        <v>1004373</v>
      </c>
      <c r="E3611" s="139" t="s">
        <v>7445</v>
      </c>
      <c r="F3611" s="139">
        <v>41.706249999999997</v>
      </c>
      <c r="G3611" s="139">
        <v>-86.235640000000004</v>
      </c>
      <c r="H3611" s="139" t="s">
        <v>7446</v>
      </c>
      <c r="I3611" s="139" t="s">
        <v>4262</v>
      </c>
      <c r="J3611" s="139" t="s">
        <v>39</v>
      </c>
      <c r="K3611" s="139">
        <v>46556</v>
      </c>
      <c r="L3611" s="139" t="s">
        <v>7447</v>
      </c>
      <c r="M3611" s="139">
        <v>206</v>
      </c>
      <c r="N3611" s="139" t="s">
        <v>1054</v>
      </c>
    </row>
    <row r="3612" spans="1:14" ht="15.75" customHeight="1">
      <c r="A3612" s="139">
        <v>2018</v>
      </c>
      <c r="B3612" s="100" t="s">
        <v>188</v>
      </c>
      <c r="C3612" s="139" t="s">
        <v>7448</v>
      </c>
      <c r="D3612" s="139">
        <v>1006764</v>
      </c>
      <c r="E3612" s="139" t="s">
        <v>7449</v>
      </c>
      <c r="F3612" s="139">
        <v>35.210360000000001</v>
      </c>
      <c r="G3612" s="139">
        <v>-97.445959999999999</v>
      </c>
      <c r="H3612" s="139" t="s">
        <v>7450</v>
      </c>
      <c r="I3612" s="139" t="s">
        <v>2784</v>
      </c>
      <c r="J3612" s="139" t="s">
        <v>98</v>
      </c>
      <c r="K3612" s="139">
        <v>73019</v>
      </c>
      <c r="L3612" s="139" t="s">
        <v>7451</v>
      </c>
      <c r="M3612" s="139">
        <v>32</v>
      </c>
      <c r="N3612" s="139" t="s">
        <v>1054</v>
      </c>
    </row>
    <row r="3613" spans="1:14" ht="15.75" customHeight="1">
      <c r="A3613" s="139">
        <v>2018</v>
      </c>
      <c r="B3613" s="100" t="s">
        <v>188</v>
      </c>
      <c r="C3613" s="139" t="s">
        <v>7452</v>
      </c>
      <c r="D3613" s="139">
        <v>1000201</v>
      </c>
      <c r="E3613" s="139" t="s">
        <v>7453</v>
      </c>
      <c r="F3613" s="139">
        <v>35.950142999999997</v>
      </c>
      <c r="G3613" s="139">
        <v>-83.926238999999995</v>
      </c>
      <c r="H3613" s="139" t="s">
        <v>7454</v>
      </c>
      <c r="I3613" s="139" t="s">
        <v>3027</v>
      </c>
      <c r="J3613" s="139" t="s">
        <v>113</v>
      </c>
      <c r="K3613" s="139">
        <v>37996</v>
      </c>
      <c r="L3613" s="139" t="s">
        <v>7455</v>
      </c>
      <c r="M3613" s="139">
        <v>51</v>
      </c>
      <c r="N3613" s="139" t="s">
        <v>1054</v>
      </c>
    </row>
    <row r="3614" spans="1:14" ht="15.75" customHeight="1">
      <c r="A3614" s="139">
        <v>2018</v>
      </c>
      <c r="B3614" s="100" t="s">
        <v>188</v>
      </c>
      <c r="C3614" s="139" t="s">
        <v>7456</v>
      </c>
      <c r="D3614" s="139">
        <v>1006504</v>
      </c>
      <c r="E3614" s="139" t="s">
        <v>7457</v>
      </c>
      <c r="F3614" s="139">
        <v>40.751745999999997</v>
      </c>
      <c r="G3614" s="139">
        <v>-111.83375599999999</v>
      </c>
      <c r="H3614" s="139" t="s">
        <v>2431</v>
      </c>
      <c r="I3614" s="139" t="s">
        <v>4127</v>
      </c>
      <c r="J3614" s="139" t="s">
        <v>118</v>
      </c>
      <c r="K3614" s="139">
        <v>84113</v>
      </c>
      <c r="L3614" s="139" t="s">
        <v>7458</v>
      </c>
      <c r="M3614" s="139">
        <v>45</v>
      </c>
      <c r="N3614" s="139" t="s">
        <v>1054</v>
      </c>
    </row>
    <row r="3615" spans="1:14" ht="15.75" customHeight="1">
      <c r="A3615" s="139">
        <v>2018</v>
      </c>
      <c r="B3615" s="100" t="s">
        <v>188</v>
      </c>
      <c r="C3615" s="139" t="s">
        <v>7459</v>
      </c>
      <c r="D3615" s="139">
        <v>1001929</v>
      </c>
      <c r="E3615" s="139" t="s">
        <v>7460</v>
      </c>
      <c r="F3615" s="139">
        <v>38.035780000000003</v>
      </c>
      <c r="G3615" s="139">
        <v>-78.514095999999995</v>
      </c>
      <c r="H3615" s="139" t="s">
        <v>7461</v>
      </c>
      <c r="I3615" s="139" t="s">
        <v>7462</v>
      </c>
      <c r="J3615" s="139" t="s">
        <v>123</v>
      </c>
      <c r="K3615" s="139">
        <v>22903</v>
      </c>
      <c r="L3615" s="139" t="s">
        <v>7463</v>
      </c>
      <c r="M3615" s="139">
        <v>180</v>
      </c>
      <c r="N3615" s="139" t="s">
        <v>1054</v>
      </c>
    </row>
    <row r="3616" spans="1:14" ht="15.75" customHeight="1">
      <c r="A3616" s="139">
        <v>2018</v>
      </c>
      <c r="B3616" s="100" t="s">
        <v>188</v>
      </c>
      <c r="C3616" s="139" t="s">
        <v>7464</v>
      </c>
      <c r="D3616" s="139">
        <v>1005073</v>
      </c>
      <c r="E3616" s="139" t="s">
        <v>7465</v>
      </c>
      <c r="F3616" s="139">
        <v>45.968499999999999</v>
      </c>
      <c r="G3616" s="139">
        <v>-86.254000000000005</v>
      </c>
      <c r="H3616" s="139" t="s">
        <v>7466</v>
      </c>
      <c r="I3616" s="139" t="s">
        <v>7467</v>
      </c>
      <c r="J3616" s="139" t="s">
        <v>61</v>
      </c>
      <c r="K3616" s="139">
        <v>49854</v>
      </c>
      <c r="L3616" s="139" t="s">
        <v>7468</v>
      </c>
      <c r="M3616" s="139">
        <v>34</v>
      </c>
      <c r="N3616" s="139" t="s">
        <v>1160</v>
      </c>
    </row>
    <row r="3617" spans="1:14" ht="15.75" customHeight="1">
      <c r="A3617" s="139">
        <v>2018</v>
      </c>
      <c r="B3617" s="100" t="s">
        <v>188</v>
      </c>
      <c r="C3617" s="139" t="s">
        <v>7469</v>
      </c>
      <c r="D3617" s="139">
        <v>1005367</v>
      </c>
      <c r="E3617" s="139" t="s">
        <v>7470</v>
      </c>
      <c r="F3617" s="139">
        <v>38.692183</v>
      </c>
      <c r="G3617" s="139">
        <v>-77.133477999999997</v>
      </c>
      <c r="H3617" s="139" t="s">
        <v>7471</v>
      </c>
      <c r="I3617" s="139" t="s">
        <v>7472</v>
      </c>
      <c r="J3617" s="139" t="s">
        <v>123</v>
      </c>
      <c r="K3617" s="139">
        <v>22060</v>
      </c>
      <c r="M3617" s="139">
        <v>18</v>
      </c>
      <c r="N3617" s="139" t="s">
        <v>1054</v>
      </c>
    </row>
    <row r="3618" spans="1:14" ht="15.75" customHeight="1">
      <c r="A3618" s="139">
        <v>2018</v>
      </c>
      <c r="B3618" s="100" t="s">
        <v>188</v>
      </c>
      <c r="C3618" s="139" t="s">
        <v>7473</v>
      </c>
      <c r="D3618" s="139">
        <v>1003631</v>
      </c>
      <c r="E3618" s="139" t="s">
        <v>7474</v>
      </c>
      <c r="F3618" s="139">
        <v>31.820018999999998</v>
      </c>
      <c r="G3618" s="139">
        <v>-106.431044</v>
      </c>
      <c r="H3618" s="139" t="s">
        <v>1742</v>
      </c>
      <c r="I3618" s="139" t="s">
        <v>1742</v>
      </c>
      <c r="J3618" s="139" t="s">
        <v>115</v>
      </c>
      <c r="K3618" s="139">
        <v>79916</v>
      </c>
      <c r="M3618" s="139">
        <v>20</v>
      </c>
      <c r="N3618" s="139" t="s">
        <v>1054</v>
      </c>
    </row>
    <row r="3619" spans="1:14" ht="15.75" customHeight="1">
      <c r="A3619" s="139">
        <v>2018</v>
      </c>
      <c r="B3619" s="100" t="s">
        <v>188</v>
      </c>
      <c r="C3619" s="139" t="s">
        <v>7475</v>
      </c>
      <c r="D3619" s="139">
        <v>1005522</v>
      </c>
      <c r="E3619" s="139" t="s">
        <v>7476</v>
      </c>
      <c r="F3619" s="139">
        <v>39.434441999999997</v>
      </c>
      <c r="G3619" s="139">
        <v>-77.446769000000003</v>
      </c>
      <c r="H3619" s="139" t="s">
        <v>4179</v>
      </c>
      <c r="I3619" s="139" t="s">
        <v>7477</v>
      </c>
      <c r="J3619" s="139" t="s">
        <v>55</v>
      </c>
      <c r="K3619" s="139">
        <v>21702</v>
      </c>
      <c r="M3619" s="139">
        <v>4</v>
      </c>
      <c r="N3619" s="139" t="s">
        <v>1054</v>
      </c>
    </row>
    <row r="3620" spans="1:14" ht="15.75" customHeight="1">
      <c r="A3620" s="139">
        <v>2018</v>
      </c>
      <c r="B3620" s="100" t="s">
        <v>188</v>
      </c>
      <c r="C3620" s="139" t="s">
        <v>7478</v>
      </c>
      <c r="D3620" s="139">
        <v>1002108</v>
      </c>
      <c r="E3620" s="139" t="s">
        <v>7479</v>
      </c>
      <c r="F3620" s="139">
        <v>34.646943999999998</v>
      </c>
      <c r="G3620" s="139">
        <v>-86.673055000000005</v>
      </c>
      <c r="H3620" s="139" t="s">
        <v>7480</v>
      </c>
      <c r="I3620" s="139" t="s">
        <v>1214</v>
      </c>
      <c r="J3620" s="139" t="s">
        <v>3</v>
      </c>
      <c r="K3620" s="139">
        <v>35898</v>
      </c>
      <c r="M3620" s="139">
        <v>14</v>
      </c>
      <c r="N3620" s="139" t="s">
        <v>1054</v>
      </c>
    </row>
    <row r="3621" spans="1:14" ht="15.75" customHeight="1">
      <c r="A3621" s="139">
        <v>2018</v>
      </c>
      <c r="B3621" s="100" t="s">
        <v>188</v>
      </c>
      <c r="C3621" s="139" t="s">
        <v>7481</v>
      </c>
      <c r="D3621" s="139">
        <v>1007086</v>
      </c>
      <c r="E3621" s="139" t="s">
        <v>7482</v>
      </c>
      <c r="F3621" s="139">
        <v>40.827115999999997</v>
      </c>
      <c r="G3621" s="139">
        <v>-91.283193999999995</v>
      </c>
      <c r="H3621" s="139" t="s">
        <v>3821</v>
      </c>
      <c r="I3621" s="139" t="s">
        <v>1179</v>
      </c>
      <c r="J3621" s="139" t="s">
        <v>42</v>
      </c>
      <c r="K3621" s="139">
        <v>52638</v>
      </c>
      <c r="L3621" s="139" t="s">
        <v>7483</v>
      </c>
      <c r="M3621" s="139">
        <v>132</v>
      </c>
      <c r="N3621" s="139" t="s">
        <v>1054</v>
      </c>
    </row>
    <row r="3622" spans="1:14" ht="15.75" customHeight="1">
      <c r="A3622" s="139">
        <v>2018</v>
      </c>
      <c r="B3622" s="100" t="s">
        <v>188</v>
      </c>
      <c r="C3622" s="139" t="s">
        <v>7484</v>
      </c>
      <c r="D3622" s="139">
        <v>1001818</v>
      </c>
      <c r="E3622" s="139" t="s">
        <v>7485</v>
      </c>
      <c r="F3622" s="139">
        <v>37.180556000000003</v>
      </c>
      <c r="G3622" s="139">
        <v>-80.541111000000001</v>
      </c>
      <c r="H3622" s="139" t="s">
        <v>7486</v>
      </c>
      <c r="I3622" s="139" t="s">
        <v>2316</v>
      </c>
      <c r="J3622" s="139" t="s">
        <v>123</v>
      </c>
      <c r="K3622" s="139">
        <v>24143</v>
      </c>
      <c r="M3622" s="139">
        <v>81</v>
      </c>
      <c r="N3622" s="139" t="s">
        <v>1054</v>
      </c>
    </row>
    <row r="3623" spans="1:14" ht="15.75" customHeight="1">
      <c r="A3623" s="139">
        <v>2018</v>
      </c>
      <c r="B3623" s="100" t="s">
        <v>188</v>
      </c>
      <c r="C3623" s="139" t="s">
        <v>7487</v>
      </c>
      <c r="D3623" s="139">
        <v>1005492</v>
      </c>
      <c r="E3623" s="139" t="s">
        <v>7488</v>
      </c>
      <c r="F3623" s="139">
        <v>38.990611000000001</v>
      </c>
      <c r="G3623" s="139">
        <v>-104.860572</v>
      </c>
      <c r="H3623" s="139" t="s">
        <v>7489</v>
      </c>
      <c r="I3623" s="139" t="s">
        <v>1743</v>
      </c>
      <c r="J3623" s="139" t="s">
        <v>17</v>
      </c>
      <c r="K3623" s="139">
        <v>80840</v>
      </c>
      <c r="M3623" s="139">
        <v>15</v>
      </c>
      <c r="N3623" s="139" t="s">
        <v>1054</v>
      </c>
    </row>
    <row r="3624" spans="1:14" ht="15.75" customHeight="1">
      <c r="A3624" s="139">
        <v>2018</v>
      </c>
      <c r="B3624" s="100" t="s">
        <v>188</v>
      </c>
      <c r="C3624" s="139" t="s">
        <v>7490</v>
      </c>
      <c r="D3624" s="139">
        <v>1003145</v>
      </c>
      <c r="E3624" s="139" t="s">
        <v>7491</v>
      </c>
      <c r="F3624" s="139">
        <v>44.054519999999997</v>
      </c>
      <c r="G3624" s="139">
        <v>-75.795919999999995</v>
      </c>
      <c r="H3624" s="139" t="s">
        <v>7492</v>
      </c>
      <c r="I3624" s="139" t="s">
        <v>1327</v>
      </c>
      <c r="J3624" s="139" t="s">
        <v>87</v>
      </c>
      <c r="K3624" s="139">
        <v>13602</v>
      </c>
      <c r="M3624" s="139">
        <v>23</v>
      </c>
      <c r="N3624" s="139" t="s">
        <v>1054</v>
      </c>
    </row>
    <row r="3625" spans="1:14" ht="15.75" customHeight="1">
      <c r="A3625" s="139">
        <v>2018</v>
      </c>
      <c r="B3625" s="100" t="s">
        <v>188</v>
      </c>
      <c r="C3625" s="139" t="s">
        <v>7493</v>
      </c>
      <c r="D3625" s="139">
        <v>1002747</v>
      </c>
      <c r="E3625" s="139" t="s">
        <v>7494</v>
      </c>
      <c r="F3625" s="139">
        <v>40.86</v>
      </c>
      <c r="G3625" s="139">
        <v>-72.869583000000006</v>
      </c>
      <c r="H3625" s="139" t="s">
        <v>7495</v>
      </c>
      <c r="I3625" s="139" t="s">
        <v>2144</v>
      </c>
      <c r="J3625" s="139" t="s">
        <v>87</v>
      </c>
      <c r="K3625" s="139">
        <v>11973</v>
      </c>
      <c r="M3625" s="139">
        <v>22</v>
      </c>
      <c r="N3625" s="139" t="s">
        <v>1054</v>
      </c>
    </row>
    <row r="3626" spans="1:14" ht="15.75" customHeight="1">
      <c r="A3626" s="139">
        <v>2018</v>
      </c>
      <c r="B3626" s="100" t="s">
        <v>188</v>
      </c>
      <c r="C3626" s="139" t="s">
        <v>7496</v>
      </c>
      <c r="D3626" s="139">
        <v>1002109</v>
      </c>
      <c r="E3626" s="139" t="s">
        <v>7497</v>
      </c>
      <c r="F3626" s="139">
        <v>35.924719000000003</v>
      </c>
      <c r="G3626" s="139">
        <v>-84.390139000000005</v>
      </c>
      <c r="H3626" s="139" t="s">
        <v>7498</v>
      </c>
      <c r="I3626" s="139" t="s">
        <v>1710</v>
      </c>
      <c r="J3626" s="139" t="s">
        <v>113</v>
      </c>
      <c r="K3626" s="139">
        <v>37830</v>
      </c>
      <c r="M3626" s="139">
        <v>25</v>
      </c>
      <c r="N3626" s="139" t="s">
        <v>1054</v>
      </c>
    </row>
    <row r="3627" spans="1:14" ht="15.75" customHeight="1">
      <c r="A3627" s="139">
        <v>2018</v>
      </c>
      <c r="B3627" s="100" t="s">
        <v>188</v>
      </c>
      <c r="C3627" s="139" t="s">
        <v>7499</v>
      </c>
      <c r="D3627" s="139">
        <v>1006655</v>
      </c>
      <c r="E3627" s="139" t="s">
        <v>7500</v>
      </c>
      <c r="F3627" s="139">
        <v>35.984400000000001</v>
      </c>
      <c r="G3627" s="139">
        <v>-84.261300000000006</v>
      </c>
      <c r="H3627" s="139" t="s">
        <v>7501</v>
      </c>
      <c r="I3627" s="139" t="s">
        <v>3522</v>
      </c>
      <c r="J3627" s="139" t="s">
        <v>113</v>
      </c>
      <c r="K3627" s="139">
        <v>37831</v>
      </c>
      <c r="M3627" s="139">
        <v>30</v>
      </c>
      <c r="N3627" s="139" t="s">
        <v>1054</v>
      </c>
    </row>
    <row r="3628" spans="1:14" ht="15.75" customHeight="1">
      <c r="A3628" s="139">
        <v>2018</v>
      </c>
      <c r="B3628" s="100" t="s">
        <v>188</v>
      </c>
      <c r="C3628" s="139" t="s">
        <v>7502</v>
      </c>
      <c r="D3628" s="139">
        <v>1006552</v>
      </c>
      <c r="E3628" s="139" t="s">
        <v>7503</v>
      </c>
      <c r="F3628" s="139">
        <v>38.90005</v>
      </c>
      <c r="G3628" s="139">
        <v>-98.84066</v>
      </c>
      <c r="H3628" s="139" t="s">
        <v>7504</v>
      </c>
      <c r="I3628" s="139" t="s">
        <v>4317</v>
      </c>
      <c r="J3628" s="139" t="s">
        <v>44</v>
      </c>
      <c r="K3628" s="139">
        <v>67665</v>
      </c>
      <c r="L3628" s="139" t="s">
        <v>6019</v>
      </c>
      <c r="M3628" s="139">
        <v>29</v>
      </c>
      <c r="N3628" s="139" t="s">
        <v>1054</v>
      </c>
    </row>
    <row r="3629" spans="1:14" ht="15.75" customHeight="1">
      <c r="A3629" s="139">
        <v>2018</v>
      </c>
      <c r="B3629" s="100" t="s">
        <v>188</v>
      </c>
      <c r="C3629" s="139" t="s">
        <v>7505</v>
      </c>
      <c r="D3629" s="139">
        <v>1000134</v>
      </c>
      <c r="E3629" s="139" t="s">
        <v>7506</v>
      </c>
      <c r="F3629" s="139">
        <v>40.627800000000001</v>
      </c>
      <c r="G3629" s="139">
        <v>-80.238900000000001</v>
      </c>
      <c r="H3629" s="139" t="s">
        <v>7507</v>
      </c>
      <c r="I3629" s="139" t="s">
        <v>1372</v>
      </c>
      <c r="J3629" s="139" t="s">
        <v>103</v>
      </c>
      <c r="K3629" s="139">
        <v>15001</v>
      </c>
      <c r="L3629" s="139" t="s">
        <v>5845</v>
      </c>
      <c r="M3629" s="139">
        <v>30</v>
      </c>
      <c r="N3629" s="139" t="s">
        <v>1054</v>
      </c>
    </row>
    <row r="3630" spans="1:14" ht="15.75" customHeight="1">
      <c r="A3630" s="139">
        <v>2018</v>
      </c>
      <c r="B3630" s="100" t="s">
        <v>188</v>
      </c>
      <c r="C3630" s="139" t="s">
        <v>7508</v>
      </c>
      <c r="D3630" s="139">
        <v>1002052</v>
      </c>
      <c r="E3630" s="139" t="s">
        <v>7509</v>
      </c>
      <c r="F3630" s="139">
        <v>34.962699999999998</v>
      </c>
      <c r="G3630" s="139">
        <v>-85.727869999999996</v>
      </c>
      <c r="H3630" s="139" t="s">
        <v>2032</v>
      </c>
      <c r="I3630" s="139" t="s">
        <v>1290</v>
      </c>
      <c r="J3630" s="139" t="s">
        <v>3</v>
      </c>
      <c r="K3630" s="139">
        <v>35740</v>
      </c>
      <c r="L3630" s="139" t="s">
        <v>5845</v>
      </c>
      <c r="M3630" s="139">
        <v>32</v>
      </c>
      <c r="N3630" s="139" t="s">
        <v>1054</v>
      </c>
    </row>
    <row r="3631" spans="1:14" ht="15.75" customHeight="1">
      <c r="A3631" s="139">
        <v>2018</v>
      </c>
      <c r="B3631" s="100" t="s">
        <v>188</v>
      </c>
      <c r="C3631" s="139" t="s">
        <v>7510</v>
      </c>
      <c r="D3631" s="139">
        <v>1002300</v>
      </c>
      <c r="E3631" s="139" t="s">
        <v>7511</v>
      </c>
      <c r="F3631" s="139">
        <v>41.65164</v>
      </c>
      <c r="G3631" s="139">
        <v>-87.474299999999999</v>
      </c>
      <c r="H3631" s="139" t="s">
        <v>7512</v>
      </c>
      <c r="I3631" s="139" t="s">
        <v>1761</v>
      </c>
      <c r="J3631" s="139" t="s">
        <v>39</v>
      </c>
      <c r="K3631" s="139">
        <v>46312</v>
      </c>
      <c r="L3631" s="139" t="s">
        <v>5845</v>
      </c>
      <c r="M3631" s="139">
        <v>19</v>
      </c>
      <c r="N3631" s="139" t="s">
        <v>1054</v>
      </c>
    </row>
    <row r="3632" spans="1:14" ht="15.75" customHeight="1">
      <c r="A3632" s="139">
        <v>2018</v>
      </c>
      <c r="B3632" s="100" t="s">
        <v>188</v>
      </c>
      <c r="C3632" s="139" t="s">
        <v>7513</v>
      </c>
      <c r="D3632" s="139">
        <v>1002303</v>
      </c>
      <c r="E3632" s="139" t="s">
        <v>7514</v>
      </c>
      <c r="F3632" s="139">
        <v>29.723669999999998</v>
      </c>
      <c r="G3632" s="139">
        <v>-95.244039999999998</v>
      </c>
      <c r="H3632" s="139" t="s">
        <v>7515</v>
      </c>
      <c r="I3632" s="139" t="s">
        <v>1087</v>
      </c>
      <c r="J3632" s="139" t="s">
        <v>115</v>
      </c>
      <c r="K3632" s="139">
        <v>77547</v>
      </c>
      <c r="L3632" s="139" t="s">
        <v>5845</v>
      </c>
      <c r="M3632" s="139">
        <v>24</v>
      </c>
      <c r="N3632" s="139" t="s">
        <v>1054</v>
      </c>
    </row>
    <row r="3633" spans="1:14" ht="15.75" customHeight="1">
      <c r="A3633" s="139">
        <v>2018</v>
      </c>
      <c r="B3633" s="100" t="s">
        <v>188</v>
      </c>
      <c r="C3633" s="139" t="s">
        <v>7516</v>
      </c>
      <c r="D3633" s="139">
        <v>1006123</v>
      </c>
      <c r="E3633" s="139" t="s">
        <v>7517</v>
      </c>
      <c r="F3633" s="139">
        <v>41.491660000000003</v>
      </c>
      <c r="G3633" s="139">
        <v>-82.875</v>
      </c>
      <c r="H3633" s="139" t="s">
        <v>1347</v>
      </c>
      <c r="I3633" s="139" t="s">
        <v>2832</v>
      </c>
      <c r="J3633" s="139" t="s">
        <v>95</v>
      </c>
      <c r="K3633" s="139">
        <v>43433</v>
      </c>
      <c r="L3633" s="139" t="s">
        <v>5845</v>
      </c>
      <c r="M3633" s="139">
        <v>21</v>
      </c>
      <c r="N3633" s="139" t="s">
        <v>1054</v>
      </c>
    </row>
    <row r="3634" spans="1:14" ht="15.75" customHeight="1">
      <c r="A3634" s="139">
        <v>2018</v>
      </c>
      <c r="B3634" s="100" t="s">
        <v>188</v>
      </c>
      <c r="C3634" s="139" t="s">
        <v>7518</v>
      </c>
      <c r="D3634" s="139">
        <v>1002245</v>
      </c>
      <c r="E3634" s="139" t="s">
        <v>7519</v>
      </c>
      <c r="F3634" s="139">
        <v>30.381789999999999</v>
      </c>
      <c r="G3634" s="139">
        <v>-81.637929999999997</v>
      </c>
      <c r="H3634" s="139" t="s">
        <v>1428</v>
      </c>
      <c r="I3634" s="139" t="s">
        <v>1429</v>
      </c>
      <c r="J3634" s="139" t="s">
        <v>26</v>
      </c>
      <c r="K3634" s="139">
        <v>32208</v>
      </c>
      <c r="L3634" s="139" t="s">
        <v>5845</v>
      </c>
      <c r="M3634" s="139">
        <v>16</v>
      </c>
      <c r="N3634" s="139" t="s">
        <v>1054</v>
      </c>
    </row>
    <row r="3635" spans="1:14" ht="15.75" customHeight="1">
      <c r="A3635" s="139">
        <v>2018</v>
      </c>
      <c r="B3635" s="100" t="s">
        <v>188</v>
      </c>
      <c r="C3635" s="139" t="s">
        <v>7520</v>
      </c>
      <c r="D3635" s="139">
        <v>1002306</v>
      </c>
      <c r="E3635" s="139" t="s">
        <v>7521</v>
      </c>
      <c r="F3635" s="139">
        <v>36.825789999999998</v>
      </c>
      <c r="G3635" s="139">
        <v>-76.286249999999995</v>
      </c>
      <c r="H3635" s="139" t="s">
        <v>3166</v>
      </c>
      <c r="I3635" s="139" t="s">
        <v>7522</v>
      </c>
      <c r="J3635" s="139" t="s">
        <v>123</v>
      </c>
      <c r="K3635" s="139">
        <v>23523</v>
      </c>
      <c r="L3635" s="139" t="s">
        <v>5845</v>
      </c>
      <c r="M3635" s="139">
        <v>15</v>
      </c>
      <c r="N3635" s="139" t="s">
        <v>1054</v>
      </c>
    </row>
    <row r="3636" spans="1:14" ht="15.75" customHeight="1">
      <c r="A3636" s="139">
        <v>2018</v>
      </c>
      <c r="B3636" s="100" t="s">
        <v>188</v>
      </c>
      <c r="C3636" s="139" t="s">
        <v>7523</v>
      </c>
      <c r="D3636" s="139">
        <v>1001998</v>
      </c>
      <c r="E3636" s="139" t="s">
        <v>7524</v>
      </c>
      <c r="F3636" s="139">
        <v>32.718311</v>
      </c>
      <c r="G3636" s="139">
        <v>-115.11152</v>
      </c>
      <c r="H3636" s="139" t="s">
        <v>7525</v>
      </c>
      <c r="I3636" s="139" t="s">
        <v>7526</v>
      </c>
      <c r="J3636" s="139" t="s">
        <v>15</v>
      </c>
      <c r="K3636" s="139">
        <v>92243</v>
      </c>
      <c r="L3636" s="139" t="s">
        <v>5845</v>
      </c>
      <c r="M3636" s="139">
        <v>42</v>
      </c>
      <c r="N3636" s="139" t="s">
        <v>1054</v>
      </c>
    </row>
    <row r="3637" spans="1:14" ht="15.75" customHeight="1">
      <c r="A3637" s="139">
        <v>2018</v>
      </c>
      <c r="B3637" s="100" t="s">
        <v>188</v>
      </c>
      <c r="C3637" s="139" t="s">
        <v>7527</v>
      </c>
      <c r="D3637" s="139">
        <v>1002153</v>
      </c>
      <c r="E3637" s="139" t="s">
        <v>7528</v>
      </c>
      <c r="F3637" s="139">
        <v>46.104100000000003</v>
      </c>
      <c r="G3637" s="139">
        <v>-122.9721</v>
      </c>
      <c r="H3637" s="139" t="s">
        <v>7529</v>
      </c>
      <c r="I3637" s="139" t="s">
        <v>2270</v>
      </c>
      <c r="J3637" s="139" t="s">
        <v>100</v>
      </c>
      <c r="K3637" s="139">
        <v>97048</v>
      </c>
      <c r="L3637" s="139" t="s">
        <v>5845</v>
      </c>
      <c r="M3637" s="139">
        <v>27</v>
      </c>
      <c r="N3637" s="139" t="s">
        <v>1054</v>
      </c>
    </row>
    <row r="3638" spans="1:14" ht="15.75" customHeight="1">
      <c r="A3638" s="139">
        <v>2018</v>
      </c>
      <c r="B3638" s="100" t="s">
        <v>188</v>
      </c>
      <c r="C3638" s="139" t="s">
        <v>7530</v>
      </c>
      <c r="D3638" s="139">
        <v>1006058</v>
      </c>
      <c r="E3638" s="139" t="s">
        <v>7531</v>
      </c>
      <c r="F3638" s="139">
        <v>38.684345999999998</v>
      </c>
      <c r="G3638" s="139">
        <v>-86.715097</v>
      </c>
      <c r="H3638" s="139" t="s">
        <v>5519</v>
      </c>
      <c r="I3638" s="139" t="s">
        <v>2466</v>
      </c>
      <c r="J3638" s="139" t="s">
        <v>39</v>
      </c>
      <c r="K3638" s="139">
        <v>47581</v>
      </c>
      <c r="L3638" s="139" t="s">
        <v>5845</v>
      </c>
      <c r="M3638" s="139">
        <v>31</v>
      </c>
      <c r="N3638" s="139" t="s">
        <v>1054</v>
      </c>
    </row>
    <row r="3639" spans="1:14" ht="15.75" customHeight="1">
      <c r="A3639" s="139">
        <v>2018</v>
      </c>
      <c r="B3639" s="100" t="s">
        <v>188</v>
      </c>
      <c r="C3639" s="139" t="s">
        <v>7532</v>
      </c>
      <c r="D3639" s="139">
        <v>1002313</v>
      </c>
      <c r="E3639" s="139" t="s">
        <v>7533</v>
      </c>
      <c r="F3639" s="139">
        <v>40.986265000000003</v>
      </c>
      <c r="G3639" s="139">
        <v>-91.188720000000004</v>
      </c>
      <c r="H3639" s="139" t="s">
        <v>7534</v>
      </c>
      <c r="I3639" s="139" t="s">
        <v>1179</v>
      </c>
      <c r="J3639" s="139" t="s">
        <v>42</v>
      </c>
      <c r="K3639" s="139">
        <v>52637</v>
      </c>
      <c r="L3639" s="139" t="s">
        <v>5845</v>
      </c>
      <c r="M3639" s="139">
        <v>32</v>
      </c>
      <c r="N3639" s="139" t="s">
        <v>1054</v>
      </c>
    </row>
    <row r="3640" spans="1:14" ht="15.75" customHeight="1">
      <c r="A3640" s="139">
        <v>2018</v>
      </c>
      <c r="B3640" s="100" t="s">
        <v>188</v>
      </c>
      <c r="C3640" s="139" t="s">
        <v>7535</v>
      </c>
      <c r="D3640" s="139">
        <v>1002314</v>
      </c>
      <c r="E3640" s="139" t="s">
        <v>7536</v>
      </c>
      <c r="F3640" s="139">
        <v>41.057130999999998</v>
      </c>
      <c r="G3640" s="139">
        <v>-76.661297000000005</v>
      </c>
      <c r="H3640" s="139" t="s">
        <v>3788</v>
      </c>
      <c r="I3640" s="139" t="s">
        <v>3924</v>
      </c>
      <c r="J3640" s="139" t="s">
        <v>103</v>
      </c>
      <c r="K3640" s="139">
        <v>17821</v>
      </c>
      <c r="L3640" s="139" t="s">
        <v>5845</v>
      </c>
      <c r="M3640" s="139">
        <v>36</v>
      </c>
      <c r="N3640" s="139" t="s">
        <v>1054</v>
      </c>
    </row>
    <row r="3641" spans="1:14" ht="15.75" customHeight="1">
      <c r="A3641" s="139">
        <v>2018</v>
      </c>
      <c r="B3641" s="100" t="s">
        <v>188</v>
      </c>
      <c r="C3641" s="139" t="s">
        <v>7537</v>
      </c>
      <c r="D3641" s="139">
        <v>1000030</v>
      </c>
      <c r="E3641" s="139" t="s">
        <v>7538</v>
      </c>
      <c r="F3641" s="139">
        <v>40.915581000000003</v>
      </c>
      <c r="G3641" s="139">
        <v>-112.734253</v>
      </c>
      <c r="H3641" s="139" t="s">
        <v>7539</v>
      </c>
      <c r="I3641" s="139" t="s">
        <v>7540</v>
      </c>
      <c r="J3641" s="139" t="s">
        <v>118</v>
      </c>
      <c r="K3641" s="139">
        <v>84029</v>
      </c>
      <c r="L3641" s="139" t="s">
        <v>2061</v>
      </c>
      <c r="M3641" s="139">
        <v>194</v>
      </c>
      <c r="N3641" s="139" t="s">
        <v>2536</v>
      </c>
    </row>
    <row r="3642" spans="1:14" ht="15.75" customHeight="1">
      <c r="A3642" s="139">
        <v>2018</v>
      </c>
      <c r="B3642" s="100" t="s">
        <v>188</v>
      </c>
      <c r="C3642" s="139" t="s">
        <v>7541</v>
      </c>
      <c r="D3642" s="139">
        <v>1005512</v>
      </c>
      <c r="E3642" s="139" t="s">
        <v>7542</v>
      </c>
      <c r="F3642" s="139">
        <v>41.401197000000003</v>
      </c>
      <c r="G3642" s="139">
        <v>-73.96508</v>
      </c>
      <c r="H3642" s="139" t="s">
        <v>7543</v>
      </c>
      <c r="I3642" s="139" t="s">
        <v>3373</v>
      </c>
      <c r="J3642" s="139" t="s">
        <v>87</v>
      </c>
      <c r="K3642" s="139">
        <v>10996</v>
      </c>
      <c r="M3642" s="139">
        <v>18</v>
      </c>
      <c r="N3642" s="139" t="s">
        <v>1054</v>
      </c>
    </row>
    <row r="3643" spans="1:14" ht="15.75" customHeight="1">
      <c r="A3643" s="139">
        <v>2018</v>
      </c>
      <c r="B3643" s="100" t="s">
        <v>188</v>
      </c>
      <c r="C3643" s="139" t="s">
        <v>7544</v>
      </c>
      <c r="D3643" s="139">
        <v>1002237</v>
      </c>
      <c r="E3643" s="139" t="s">
        <v>7545</v>
      </c>
      <c r="F3643" s="139">
        <v>34.231169999999999</v>
      </c>
      <c r="G3643" s="139">
        <v>-116.05328900000001</v>
      </c>
      <c r="H3643" s="139" t="s">
        <v>7546</v>
      </c>
      <c r="I3643" s="139" t="s">
        <v>7547</v>
      </c>
      <c r="J3643" s="139" t="s">
        <v>15</v>
      </c>
      <c r="K3643" s="139">
        <v>92278</v>
      </c>
      <c r="M3643" s="139">
        <v>32</v>
      </c>
      <c r="N3643" s="139" t="s">
        <v>1054</v>
      </c>
    </row>
    <row r="3644" spans="1:14" ht="15.75" customHeight="1">
      <c r="A3644" s="139">
        <v>2018</v>
      </c>
      <c r="B3644" s="100" t="s">
        <v>188</v>
      </c>
      <c r="C3644" s="139" t="s">
        <v>7548</v>
      </c>
      <c r="D3644" s="139">
        <v>1005937</v>
      </c>
      <c r="E3644" s="139" t="s">
        <v>7549</v>
      </c>
      <c r="F3644" s="139">
        <v>38.596600000000002</v>
      </c>
      <c r="G3644" s="139">
        <v>-77.181599000000006</v>
      </c>
      <c r="H3644" s="139" t="s">
        <v>7550</v>
      </c>
      <c r="I3644" s="139" t="s">
        <v>7551</v>
      </c>
      <c r="J3644" s="139" t="s">
        <v>55</v>
      </c>
      <c r="K3644" s="139">
        <v>20640</v>
      </c>
      <c r="M3644" s="139">
        <v>24</v>
      </c>
      <c r="N3644" s="139" t="s">
        <v>1054</v>
      </c>
    </row>
    <row r="3645" spans="1:14" ht="15.75" customHeight="1">
      <c r="A3645" s="139">
        <v>2018</v>
      </c>
      <c r="B3645" s="100" t="s">
        <v>188</v>
      </c>
      <c r="C3645" s="139" t="s">
        <v>7552</v>
      </c>
      <c r="D3645" s="139">
        <v>1006000</v>
      </c>
      <c r="E3645" s="139" t="s">
        <v>7553</v>
      </c>
      <c r="F3645" s="139">
        <v>38.841611</v>
      </c>
      <c r="G3645" s="139">
        <v>-86.848304999999996</v>
      </c>
      <c r="H3645" s="139" t="s">
        <v>7554</v>
      </c>
      <c r="I3645" s="139" t="s">
        <v>7555</v>
      </c>
      <c r="J3645" s="139" t="s">
        <v>39</v>
      </c>
      <c r="K3645" s="139">
        <v>47522</v>
      </c>
      <c r="M3645" s="139">
        <v>14</v>
      </c>
      <c r="N3645" s="139" t="s">
        <v>1054</v>
      </c>
    </row>
    <row r="3646" spans="1:14" ht="15.75" customHeight="1">
      <c r="A3646" s="139">
        <v>2018</v>
      </c>
      <c r="B3646" s="100" t="s">
        <v>188</v>
      </c>
      <c r="C3646" s="139" t="s">
        <v>7556</v>
      </c>
      <c r="D3646" s="139">
        <v>1008027</v>
      </c>
      <c r="E3646" s="139" t="s">
        <v>7557</v>
      </c>
      <c r="F3646" s="139">
        <v>36.940277999999999</v>
      </c>
      <c r="G3646" s="139">
        <v>-76.300278000000006</v>
      </c>
      <c r="H3646" s="139" t="s">
        <v>3166</v>
      </c>
      <c r="I3646" s="139" t="s">
        <v>7522</v>
      </c>
      <c r="J3646" s="139" t="s">
        <v>123</v>
      </c>
      <c r="K3646" s="139">
        <v>23511</v>
      </c>
      <c r="M3646" s="139">
        <v>76</v>
      </c>
      <c r="N3646" s="139" t="s">
        <v>1054</v>
      </c>
    </row>
    <row r="3647" spans="1:14" ht="15.75" customHeight="1">
      <c r="A3647" s="139">
        <v>2018</v>
      </c>
      <c r="B3647" s="100" t="s">
        <v>188</v>
      </c>
      <c r="C3647" s="139" t="s">
        <v>7558</v>
      </c>
      <c r="D3647" s="139">
        <v>1007658</v>
      </c>
      <c r="E3647" s="139" t="s">
        <v>7559</v>
      </c>
      <c r="F3647" s="139">
        <v>47.257694000000001</v>
      </c>
      <c r="G3647" s="139">
        <v>-122.395259</v>
      </c>
      <c r="H3647" s="139" t="s">
        <v>3715</v>
      </c>
      <c r="I3647" s="139" t="s">
        <v>7560</v>
      </c>
      <c r="J3647" s="139" t="s">
        <v>126</v>
      </c>
      <c r="K3647" s="139">
        <v>98421</v>
      </c>
      <c r="L3647" s="139" t="s">
        <v>7561</v>
      </c>
      <c r="M3647" s="139">
        <v>502</v>
      </c>
      <c r="N3647" s="139" t="s">
        <v>1306</v>
      </c>
    </row>
    <row r="3648" spans="1:14" ht="15.75" customHeight="1">
      <c r="A3648" s="139">
        <v>2018</v>
      </c>
      <c r="B3648" s="100" t="s">
        <v>188</v>
      </c>
      <c r="C3648" s="139" t="s">
        <v>7562</v>
      </c>
      <c r="D3648" s="139">
        <v>1006646</v>
      </c>
      <c r="E3648" s="139" t="s">
        <v>7563</v>
      </c>
      <c r="F3648" s="139">
        <v>39.003914000000002</v>
      </c>
      <c r="G3648" s="139">
        <v>-77.099119000000002</v>
      </c>
      <c r="H3648" s="139" t="s">
        <v>5658</v>
      </c>
      <c r="I3648" s="139" t="s">
        <v>2316</v>
      </c>
      <c r="J3648" s="139" t="s">
        <v>55</v>
      </c>
      <c r="K3648" s="139">
        <v>20892</v>
      </c>
      <c r="M3648" s="139">
        <v>133</v>
      </c>
      <c r="N3648" s="139" t="s">
        <v>1054</v>
      </c>
    </row>
    <row r="3649" spans="1:14" ht="15.75" customHeight="1">
      <c r="A3649" s="139">
        <v>2018</v>
      </c>
      <c r="B3649" s="100" t="s">
        <v>188</v>
      </c>
      <c r="C3649" s="139" t="s">
        <v>7564</v>
      </c>
      <c r="D3649" s="139">
        <v>1001832</v>
      </c>
      <c r="E3649" s="139" t="s">
        <v>7565</v>
      </c>
      <c r="F3649" s="139">
        <v>41.661115000000002</v>
      </c>
      <c r="G3649" s="139">
        <v>-87.478179999999995</v>
      </c>
      <c r="H3649" s="139" t="s">
        <v>7512</v>
      </c>
      <c r="I3649" s="139" t="s">
        <v>1761</v>
      </c>
      <c r="J3649" s="139" t="s">
        <v>39</v>
      </c>
      <c r="K3649" s="139">
        <v>46312</v>
      </c>
      <c r="L3649" s="139" t="s">
        <v>7566</v>
      </c>
      <c r="M3649" s="139">
        <v>35</v>
      </c>
      <c r="N3649" s="139" t="s">
        <v>1054</v>
      </c>
    </row>
    <row r="3650" spans="1:14" ht="15.75" customHeight="1">
      <c r="A3650" s="139">
        <v>2018</v>
      </c>
      <c r="B3650" s="100" t="s">
        <v>188</v>
      </c>
      <c r="C3650" s="139" t="s">
        <v>7567</v>
      </c>
      <c r="D3650" s="139">
        <v>1000159</v>
      </c>
      <c r="E3650" s="139" t="s">
        <v>7568</v>
      </c>
      <c r="F3650" s="139">
        <v>33.4833</v>
      </c>
      <c r="G3650" s="139">
        <v>-86.926100000000005</v>
      </c>
      <c r="H3650" s="139" t="s">
        <v>7569</v>
      </c>
      <c r="I3650" s="139" t="s">
        <v>3315</v>
      </c>
      <c r="J3650" s="139" t="s">
        <v>3</v>
      </c>
      <c r="K3650" s="139">
        <v>35064</v>
      </c>
      <c r="L3650" s="139" t="s">
        <v>7566</v>
      </c>
      <c r="M3650" s="139">
        <v>13</v>
      </c>
      <c r="N3650" s="139" t="s">
        <v>1160</v>
      </c>
    </row>
    <row r="3651" spans="1:14" ht="15.75" customHeight="1">
      <c r="A3651" s="139">
        <v>2018</v>
      </c>
      <c r="B3651" s="100" t="s">
        <v>188</v>
      </c>
      <c r="C3651" s="139" t="s">
        <v>7570</v>
      </c>
      <c r="D3651" s="139">
        <v>1001833</v>
      </c>
      <c r="E3651" s="139" t="s">
        <v>7571</v>
      </c>
      <c r="F3651" s="139">
        <v>33.480629999999998</v>
      </c>
      <c r="G3651" s="139">
        <v>-86.936717000000002</v>
      </c>
      <c r="H3651" s="139" t="s">
        <v>7569</v>
      </c>
      <c r="I3651" s="139" t="s">
        <v>1327</v>
      </c>
      <c r="J3651" s="139" t="s">
        <v>3</v>
      </c>
      <c r="K3651" s="139">
        <v>35064</v>
      </c>
      <c r="L3651" s="139" t="s">
        <v>7566</v>
      </c>
      <c r="M3651" s="139">
        <v>67</v>
      </c>
      <c r="N3651" s="139" t="s">
        <v>1054</v>
      </c>
    </row>
    <row r="3652" spans="1:14" ht="15.75" customHeight="1">
      <c r="A3652" s="139">
        <v>2018</v>
      </c>
      <c r="B3652" s="100" t="s">
        <v>188</v>
      </c>
      <c r="C3652" s="139" t="s">
        <v>7572</v>
      </c>
      <c r="D3652" s="139">
        <v>1006391</v>
      </c>
      <c r="F3652" s="139">
        <v>40.164700000000003</v>
      </c>
      <c r="G3652" s="139">
        <v>-74.746799999999993</v>
      </c>
      <c r="H3652" s="139" t="s">
        <v>7573</v>
      </c>
      <c r="I3652" s="139" t="s">
        <v>7574</v>
      </c>
      <c r="J3652" s="139" t="s">
        <v>103</v>
      </c>
      <c r="K3652" s="139">
        <v>19030</v>
      </c>
      <c r="L3652" s="139" t="s">
        <v>7566</v>
      </c>
      <c r="M3652" s="139">
        <v>16</v>
      </c>
      <c r="N3652" s="139" t="s">
        <v>1054</v>
      </c>
    </row>
    <row r="3653" spans="1:14" ht="15.75" customHeight="1">
      <c r="A3653" s="139">
        <v>2018</v>
      </c>
      <c r="B3653" s="100" t="s">
        <v>188</v>
      </c>
      <c r="C3653" s="139" t="s">
        <v>7575</v>
      </c>
      <c r="D3653" s="139">
        <v>1001619</v>
      </c>
      <c r="E3653" s="139" t="s">
        <v>7576</v>
      </c>
      <c r="F3653" s="139">
        <v>41.445740000000001</v>
      </c>
      <c r="G3653" s="139">
        <v>-82.120050000000006</v>
      </c>
      <c r="H3653" s="139" t="s">
        <v>7577</v>
      </c>
      <c r="I3653" s="139" t="s">
        <v>7577</v>
      </c>
      <c r="J3653" s="139" t="s">
        <v>95</v>
      </c>
      <c r="K3653" s="139">
        <v>44055</v>
      </c>
      <c r="L3653" s="139" t="s">
        <v>7566</v>
      </c>
      <c r="M3653" s="139">
        <v>30</v>
      </c>
      <c r="N3653" s="139" t="s">
        <v>1054</v>
      </c>
    </row>
    <row r="3654" spans="1:14" ht="15.75" customHeight="1">
      <c r="A3654" s="139">
        <v>2018</v>
      </c>
      <c r="B3654" s="100" t="s">
        <v>188</v>
      </c>
      <c r="C3654" s="139" t="s">
        <v>7578</v>
      </c>
      <c r="D3654" s="139">
        <v>1001620</v>
      </c>
      <c r="E3654" s="139" t="s">
        <v>7579</v>
      </c>
      <c r="F3654" s="139">
        <v>41.620389000000003</v>
      </c>
      <c r="G3654" s="139">
        <v>-87.170277999999996</v>
      </c>
      <c r="H3654" s="139" t="s">
        <v>2269</v>
      </c>
      <c r="I3654" s="139" t="s">
        <v>7580</v>
      </c>
      <c r="J3654" s="139" t="s">
        <v>39</v>
      </c>
      <c r="K3654" s="139">
        <v>46368</v>
      </c>
      <c r="L3654" s="139" t="s">
        <v>7566</v>
      </c>
      <c r="M3654" s="139">
        <v>66</v>
      </c>
      <c r="N3654" s="139" t="s">
        <v>1054</v>
      </c>
    </row>
    <row r="3655" spans="1:14" ht="15.75" customHeight="1">
      <c r="A3655" s="139">
        <v>2018</v>
      </c>
      <c r="B3655" s="100" t="s">
        <v>188</v>
      </c>
      <c r="C3655" s="139" t="s">
        <v>7581</v>
      </c>
      <c r="D3655" s="139">
        <v>1002792</v>
      </c>
      <c r="E3655" s="139" t="s">
        <v>7582</v>
      </c>
      <c r="F3655" s="139">
        <v>42.047829999999998</v>
      </c>
      <c r="G3655" s="139">
        <v>-93.580439999999996</v>
      </c>
      <c r="H3655" s="139" t="s">
        <v>4427</v>
      </c>
      <c r="I3655" s="139" t="s">
        <v>4428</v>
      </c>
      <c r="J3655" s="139" t="s">
        <v>42</v>
      </c>
      <c r="K3655" s="139">
        <v>50010</v>
      </c>
      <c r="M3655" s="139">
        <v>21</v>
      </c>
      <c r="N3655" s="139" t="s">
        <v>1054</v>
      </c>
    </row>
    <row r="3656" spans="1:14" ht="15.75" customHeight="1">
      <c r="A3656" s="139">
        <v>2018</v>
      </c>
      <c r="B3656" s="100" t="s">
        <v>188</v>
      </c>
      <c r="C3656" s="139" t="s">
        <v>7583</v>
      </c>
      <c r="D3656" s="139">
        <v>1001999</v>
      </c>
      <c r="E3656" s="139" t="s">
        <v>7584</v>
      </c>
      <c r="F3656" s="139">
        <v>33.422249999999998</v>
      </c>
      <c r="G3656" s="139">
        <v>-91.049555999999995</v>
      </c>
      <c r="H3656" s="139" t="s">
        <v>1396</v>
      </c>
      <c r="I3656" s="139" t="s">
        <v>3634</v>
      </c>
      <c r="J3656" s="139" t="s">
        <v>65</v>
      </c>
      <c r="K3656" s="139">
        <v>38701</v>
      </c>
      <c r="L3656" s="139" t="s">
        <v>5845</v>
      </c>
      <c r="M3656" s="139">
        <v>24</v>
      </c>
      <c r="N3656" s="139" t="s">
        <v>1054</v>
      </c>
    </row>
    <row r="3657" spans="1:14" ht="15.75" customHeight="1">
      <c r="A3657" s="139">
        <v>2018</v>
      </c>
      <c r="B3657" s="100" t="s">
        <v>188</v>
      </c>
      <c r="C3657" s="139" t="s">
        <v>7585</v>
      </c>
      <c r="D3657" s="139">
        <v>1002000</v>
      </c>
      <c r="E3657" s="139" t="s">
        <v>7586</v>
      </c>
      <c r="F3657" s="139">
        <v>44.556829999999998</v>
      </c>
      <c r="G3657" s="139">
        <v>-92.483419999999995</v>
      </c>
      <c r="H3657" s="139" t="s">
        <v>7587</v>
      </c>
      <c r="I3657" s="139" t="s">
        <v>7588</v>
      </c>
      <c r="J3657" s="139" t="s">
        <v>62</v>
      </c>
      <c r="K3657" s="139">
        <v>55066</v>
      </c>
      <c r="L3657" s="139" t="s">
        <v>5845</v>
      </c>
      <c r="M3657" s="139">
        <v>173</v>
      </c>
      <c r="N3657" s="139" t="s">
        <v>1054</v>
      </c>
    </row>
    <row r="3658" spans="1:14" ht="15.75" customHeight="1">
      <c r="A3658" s="139">
        <v>2018</v>
      </c>
      <c r="B3658" s="100" t="s">
        <v>188</v>
      </c>
      <c r="C3658" s="139" t="s">
        <v>7589</v>
      </c>
      <c r="D3658" s="139">
        <v>1006051</v>
      </c>
      <c r="E3658" s="139" t="s">
        <v>7590</v>
      </c>
      <c r="F3658" s="139">
        <v>42.535791000000003</v>
      </c>
      <c r="G3658" s="139">
        <v>-88.601926000000006</v>
      </c>
      <c r="H3658" s="139" t="s">
        <v>7591</v>
      </c>
      <c r="I3658" s="139" t="s">
        <v>7591</v>
      </c>
      <c r="J3658" s="139" t="s">
        <v>132</v>
      </c>
      <c r="K3658" s="139">
        <v>53184</v>
      </c>
      <c r="L3658" s="139" t="s">
        <v>5845</v>
      </c>
      <c r="M3658" s="139">
        <v>66</v>
      </c>
      <c r="N3658" s="139" t="s">
        <v>1054</v>
      </c>
    </row>
    <row r="3659" spans="1:14" ht="15.75" customHeight="1">
      <c r="A3659" s="139">
        <v>2018</v>
      </c>
      <c r="B3659" s="100" t="s">
        <v>188</v>
      </c>
      <c r="C3659" s="139" t="s">
        <v>7592</v>
      </c>
      <c r="D3659" s="139">
        <v>1001901</v>
      </c>
      <c r="E3659" s="139" t="s">
        <v>7593</v>
      </c>
      <c r="F3659" s="139">
        <v>46.724443000000001</v>
      </c>
      <c r="G3659" s="139">
        <v>-92.468626</v>
      </c>
      <c r="H3659" s="139" t="s">
        <v>6879</v>
      </c>
      <c r="I3659" s="139" t="s">
        <v>7594</v>
      </c>
      <c r="J3659" s="139" t="s">
        <v>62</v>
      </c>
      <c r="K3659" s="139">
        <v>55720</v>
      </c>
      <c r="L3659" s="139" t="s">
        <v>5845</v>
      </c>
      <c r="M3659" s="139">
        <v>42</v>
      </c>
      <c r="N3659" s="139" t="s">
        <v>1054</v>
      </c>
    </row>
    <row r="3660" spans="1:14" ht="15.75" customHeight="1">
      <c r="A3660" s="139">
        <v>2018</v>
      </c>
      <c r="B3660" s="100" t="s">
        <v>188</v>
      </c>
      <c r="C3660" s="139" t="s">
        <v>7595</v>
      </c>
      <c r="D3660" s="139">
        <v>1004478</v>
      </c>
      <c r="E3660" s="139" t="s">
        <v>7596</v>
      </c>
      <c r="F3660" s="139">
        <v>38.027980999999997</v>
      </c>
      <c r="G3660" s="139">
        <v>-121.872765</v>
      </c>
      <c r="H3660" s="139" t="s">
        <v>7597</v>
      </c>
      <c r="I3660" s="139" t="s">
        <v>7598</v>
      </c>
      <c r="J3660" s="139" t="s">
        <v>15</v>
      </c>
      <c r="K3660" s="139">
        <v>94565</v>
      </c>
      <c r="L3660" s="139" t="s">
        <v>7599</v>
      </c>
      <c r="M3660" s="139">
        <v>18</v>
      </c>
      <c r="N3660" s="139" t="s">
        <v>1054</v>
      </c>
    </row>
    <row r="3661" spans="1:14" ht="15.75" customHeight="1">
      <c r="A3661" s="139">
        <v>2018</v>
      </c>
      <c r="B3661" s="100" t="s">
        <v>188</v>
      </c>
      <c r="C3661" s="139" t="s">
        <v>7600</v>
      </c>
      <c r="D3661" s="139">
        <v>1002869</v>
      </c>
      <c r="E3661" s="139" t="s">
        <v>7601</v>
      </c>
      <c r="F3661" s="139">
        <v>37.634075000000003</v>
      </c>
      <c r="G3661" s="139">
        <v>-122.397125</v>
      </c>
      <c r="H3661" s="139" t="s">
        <v>7602</v>
      </c>
      <c r="I3661" s="139" t="s">
        <v>7602</v>
      </c>
      <c r="J3661" s="139" t="s">
        <v>15</v>
      </c>
      <c r="K3661" s="139">
        <v>94128</v>
      </c>
      <c r="L3661" s="139" t="s">
        <v>7603</v>
      </c>
      <c r="M3661" s="139">
        <v>20</v>
      </c>
      <c r="N3661" s="139" t="s">
        <v>1054</v>
      </c>
    </row>
    <row r="3662" spans="1:14" ht="15.75" customHeight="1">
      <c r="A3662" s="139">
        <v>2018</v>
      </c>
      <c r="B3662" s="100" t="s">
        <v>188</v>
      </c>
      <c r="C3662" s="139" t="s">
        <v>7604</v>
      </c>
      <c r="D3662" s="139">
        <v>1007008</v>
      </c>
      <c r="E3662" s="139" t="s">
        <v>7605</v>
      </c>
      <c r="F3662" s="139">
        <v>41.82949</v>
      </c>
      <c r="G3662" s="139">
        <v>-79.124679999999998</v>
      </c>
      <c r="H3662" s="139" t="s">
        <v>3355</v>
      </c>
      <c r="I3662" s="139" t="s">
        <v>3211</v>
      </c>
      <c r="J3662" s="139" t="s">
        <v>103</v>
      </c>
      <c r="K3662" s="139">
        <v>16365</v>
      </c>
      <c r="L3662" s="139" t="s">
        <v>7606</v>
      </c>
      <c r="M3662" s="139">
        <v>1247</v>
      </c>
      <c r="N3662" s="139" t="s">
        <v>3537</v>
      </c>
    </row>
    <row r="3663" spans="1:14" ht="15.75" customHeight="1">
      <c r="A3663" s="139">
        <v>2018</v>
      </c>
      <c r="B3663" s="100" t="s">
        <v>188</v>
      </c>
      <c r="C3663" s="139" t="s">
        <v>7607</v>
      </c>
      <c r="D3663" s="139">
        <v>1006965</v>
      </c>
      <c r="E3663" s="139" t="s">
        <v>7608</v>
      </c>
      <c r="F3663" s="139">
        <v>32.491500000000002</v>
      </c>
      <c r="G3663" s="139">
        <v>-100.3614</v>
      </c>
      <c r="H3663" s="139" t="s">
        <v>3601</v>
      </c>
      <c r="I3663" s="139" t="s">
        <v>3602</v>
      </c>
      <c r="J3663" s="139" t="s">
        <v>115</v>
      </c>
      <c r="K3663" s="139">
        <v>79556</v>
      </c>
      <c r="L3663" s="139" t="s">
        <v>5845</v>
      </c>
      <c r="M3663" s="139">
        <v>38</v>
      </c>
      <c r="N3663" s="139" t="s">
        <v>1054</v>
      </c>
    </row>
    <row r="3664" spans="1:14" ht="15.75" customHeight="1">
      <c r="A3664" s="139">
        <v>2018</v>
      </c>
      <c r="B3664" s="100" t="s">
        <v>188</v>
      </c>
      <c r="C3664" s="139" t="s">
        <v>7609</v>
      </c>
      <c r="D3664" s="139">
        <v>1006015</v>
      </c>
      <c r="E3664" s="139" t="s">
        <v>7610</v>
      </c>
      <c r="F3664" s="139">
        <v>33.417020000000001</v>
      </c>
      <c r="G3664" s="139">
        <v>-86.970849999999999</v>
      </c>
      <c r="H3664" s="139" t="s">
        <v>7611</v>
      </c>
      <c r="I3664" s="139" t="s">
        <v>1327</v>
      </c>
      <c r="J3664" s="139" t="s">
        <v>3</v>
      </c>
      <c r="K3664" s="139">
        <v>35020</v>
      </c>
      <c r="L3664" s="139" t="s">
        <v>3885</v>
      </c>
      <c r="M3664" s="139">
        <v>377</v>
      </c>
      <c r="N3664" s="139" t="s">
        <v>1054</v>
      </c>
    </row>
    <row r="3665" spans="1:14" ht="15.75" customHeight="1">
      <c r="A3665" s="139">
        <v>2018</v>
      </c>
      <c r="B3665" s="100" t="s">
        <v>188</v>
      </c>
      <c r="C3665" s="139" t="s">
        <v>7612</v>
      </c>
      <c r="D3665" s="139">
        <v>1005509</v>
      </c>
      <c r="E3665" s="139" t="s">
        <v>7613</v>
      </c>
      <c r="F3665" s="139">
        <v>64.853177000000002</v>
      </c>
      <c r="G3665" s="139">
        <v>-147.82270800000001</v>
      </c>
      <c r="H3665" s="139" t="s">
        <v>7112</v>
      </c>
      <c r="I3665" s="139" t="s">
        <v>7614</v>
      </c>
      <c r="J3665" s="139" t="s">
        <v>6</v>
      </c>
      <c r="K3665" s="139">
        <v>99775</v>
      </c>
      <c r="L3665" s="139" t="s">
        <v>7615</v>
      </c>
      <c r="M3665" s="139">
        <v>586</v>
      </c>
      <c r="N3665" s="139" t="s">
        <v>1054</v>
      </c>
    </row>
    <row r="3666" spans="1:14" ht="15.75" customHeight="1">
      <c r="A3666" s="139">
        <v>2018</v>
      </c>
      <c r="B3666" s="100" t="s">
        <v>188</v>
      </c>
      <c r="C3666" s="139" t="s">
        <v>7616</v>
      </c>
      <c r="D3666" s="139">
        <v>1006446</v>
      </c>
      <c r="F3666" s="139">
        <v>32.231699999999996</v>
      </c>
      <c r="G3666" s="139">
        <v>-110.95189999999999</v>
      </c>
      <c r="H3666" s="139" t="s">
        <v>7617</v>
      </c>
      <c r="I3666" s="139" t="s">
        <v>7618</v>
      </c>
      <c r="J3666" s="139" t="s">
        <v>8</v>
      </c>
      <c r="K3666" s="139">
        <v>85721</v>
      </c>
      <c r="L3666" s="139" t="s">
        <v>7619</v>
      </c>
      <c r="M3666" s="139">
        <v>46</v>
      </c>
      <c r="N3666" s="139" t="s">
        <v>1054</v>
      </c>
    </row>
    <row r="3667" spans="1:14" ht="15.75" customHeight="1">
      <c r="A3667" s="139">
        <v>2018</v>
      </c>
      <c r="B3667" s="100" t="s">
        <v>188</v>
      </c>
      <c r="C3667" s="139" t="s">
        <v>7620</v>
      </c>
      <c r="D3667" s="139">
        <v>1004124</v>
      </c>
      <c r="E3667" s="139" t="s">
        <v>7621</v>
      </c>
      <c r="F3667" s="139">
        <v>35.998092999999997</v>
      </c>
      <c r="G3667" s="139">
        <v>-94.089990999999998</v>
      </c>
      <c r="H3667" s="139" t="s">
        <v>2674</v>
      </c>
      <c r="I3667" s="139" t="s">
        <v>3634</v>
      </c>
      <c r="J3667" s="139" t="s">
        <v>12</v>
      </c>
      <c r="K3667" s="139">
        <v>72701</v>
      </c>
      <c r="L3667" s="139" t="s">
        <v>7622</v>
      </c>
      <c r="M3667" s="139">
        <v>20</v>
      </c>
      <c r="N3667" s="139" t="s">
        <v>1054</v>
      </c>
    </row>
    <row r="3668" spans="1:14" ht="15.75" customHeight="1">
      <c r="A3668" s="139">
        <v>2018</v>
      </c>
      <c r="B3668" s="100" t="s">
        <v>188</v>
      </c>
      <c r="C3668" s="139" t="s">
        <v>7623</v>
      </c>
      <c r="D3668" s="139">
        <v>1012289</v>
      </c>
      <c r="E3668" s="139" t="s">
        <v>7624</v>
      </c>
      <c r="F3668" s="139">
        <v>36.977110000000003</v>
      </c>
      <c r="G3668" s="139">
        <v>-122.05244999999999</v>
      </c>
      <c r="H3668" s="139" t="s">
        <v>7625</v>
      </c>
      <c r="I3668" s="139" t="s">
        <v>7626</v>
      </c>
      <c r="J3668" s="139" t="s">
        <v>15</v>
      </c>
      <c r="K3668" s="139">
        <v>95064</v>
      </c>
      <c r="L3668" s="139" t="s">
        <v>7627</v>
      </c>
      <c r="M3668" s="139">
        <v>14</v>
      </c>
      <c r="N3668" s="139" t="s">
        <v>1054</v>
      </c>
    </row>
    <row r="3669" spans="1:14" ht="15.75" customHeight="1">
      <c r="A3669" s="139">
        <v>2018</v>
      </c>
      <c r="B3669" s="100" t="s">
        <v>188</v>
      </c>
      <c r="C3669" s="139" t="s">
        <v>7628</v>
      </c>
      <c r="D3669" s="139">
        <v>1005501</v>
      </c>
      <c r="E3669" s="139" t="s">
        <v>7629</v>
      </c>
      <c r="F3669" s="139">
        <v>34.074052000000002</v>
      </c>
      <c r="G3669" s="139">
        <v>-118.43791299999999</v>
      </c>
      <c r="H3669" s="139" t="s">
        <v>2614</v>
      </c>
      <c r="I3669" s="139" t="s">
        <v>1411</v>
      </c>
      <c r="J3669" s="139" t="s">
        <v>15</v>
      </c>
      <c r="K3669" s="139">
        <v>90095</v>
      </c>
      <c r="L3669" s="139" t="s">
        <v>7393</v>
      </c>
      <c r="M3669" s="139">
        <v>126</v>
      </c>
      <c r="N3669" s="139" t="s">
        <v>1054</v>
      </c>
    </row>
    <row r="3670" spans="1:14" ht="15.75" customHeight="1">
      <c r="A3670" s="139">
        <v>2018</v>
      </c>
      <c r="B3670" s="100" t="s">
        <v>188</v>
      </c>
      <c r="C3670" s="139" t="s">
        <v>7630</v>
      </c>
      <c r="D3670" s="139">
        <v>1000557</v>
      </c>
      <c r="E3670" s="139" t="s">
        <v>7631</v>
      </c>
      <c r="F3670" s="139">
        <v>37.762630999999999</v>
      </c>
      <c r="G3670" s="139">
        <v>-122.456329</v>
      </c>
      <c r="H3670" s="139" t="s">
        <v>7632</v>
      </c>
      <c r="I3670" s="139" t="s">
        <v>7602</v>
      </c>
      <c r="J3670" s="139" t="s">
        <v>15</v>
      </c>
      <c r="K3670" s="139">
        <v>94143</v>
      </c>
      <c r="L3670" s="139" t="s">
        <v>7349</v>
      </c>
      <c r="M3670" s="139">
        <v>31</v>
      </c>
      <c r="N3670" s="139" t="s">
        <v>1054</v>
      </c>
    </row>
    <row r="3671" spans="1:14" ht="15.75" customHeight="1">
      <c r="A3671" s="139">
        <v>2018</v>
      </c>
      <c r="B3671" s="100" t="s">
        <v>188</v>
      </c>
      <c r="C3671" s="139" t="s">
        <v>7633</v>
      </c>
      <c r="D3671" s="139">
        <v>1005561</v>
      </c>
      <c r="E3671" s="139" t="s">
        <v>7634</v>
      </c>
      <c r="F3671" s="139">
        <v>38.948304</v>
      </c>
      <c r="G3671" s="139">
        <v>-95.263013000000001</v>
      </c>
      <c r="H3671" s="139" t="s">
        <v>7635</v>
      </c>
      <c r="I3671" s="139" t="s">
        <v>4718</v>
      </c>
      <c r="J3671" s="139" t="s">
        <v>44</v>
      </c>
      <c r="K3671" s="139">
        <v>66047</v>
      </c>
      <c r="L3671" s="139" t="s">
        <v>4706</v>
      </c>
      <c r="M3671" s="139">
        <v>18</v>
      </c>
      <c r="N3671" s="139" t="s">
        <v>1054</v>
      </c>
    </row>
    <row r="3672" spans="1:14" ht="15.75" customHeight="1">
      <c r="A3672" s="139">
        <v>2018</v>
      </c>
      <c r="B3672" s="100" t="s">
        <v>188</v>
      </c>
      <c r="C3672" s="139" t="s">
        <v>7636</v>
      </c>
      <c r="D3672" s="139">
        <v>1002017</v>
      </c>
      <c r="E3672" s="139" t="s">
        <v>7637</v>
      </c>
      <c r="F3672" s="139">
        <v>44.898705999999997</v>
      </c>
      <c r="G3672" s="139">
        <v>-68.673323999999994</v>
      </c>
      <c r="H3672" s="139" t="s">
        <v>7638</v>
      </c>
      <c r="I3672" s="139" t="s">
        <v>7639</v>
      </c>
      <c r="J3672" s="139" t="s">
        <v>52</v>
      </c>
      <c r="K3672" s="139">
        <v>4469</v>
      </c>
      <c r="L3672" s="139" t="s">
        <v>7640</v>
      </c>
      <c r="M3672" s="139">
        <v>26</v>
      </c>
      <c r="N3672" s="139" t="s">
        <v>1054</v>
      </c>
    </row>
    <row r="3673" spans="1:14" ht="15.75" customHeight="1">
      <c r="A3673" s="139">
        <v>2018</v>
      </c>
      <c r="B3673" s="100" t="s">
        <v>188</v>
      </c>
      <c r="C3673" s="139" t="s">
        <v>7641</v>
      </c>
      <c r="D3673" s="139">
        <v>1002270</v>
      </c>
      <c r="E3673" s="139" t="s">
        <v>7642</v>
      </c>
      <c r="F3673" s="139">
        <v>38.981028000000002</v>
      </c>
      <c r="G3673" s="139">
        <v>-76.944136</v>
      </c>
      <c r="H3673" s="139" t="s">
        <v>7643</v>
      </c>
      <c r="I3673" s="139" t="s">
        <v>7644</v>
      </c>
      <c r="J3673" s="139" t="s">
        <v>55</v>
      </c>
      <c r="K3673" s="139">
        <v>20742</v>
      </c>
      <c r="L3673" s="139" t="s">
        <v>7645</v>
      </c>
      <c r="M3673" s="139">
        <v>59</v>
      </c>
      <c r="N3673" s="139" t="s">
        <v>1054</v>
      </c>
    </row>
    <row r="3674" spans="1:14" ht="15.75" customHeight="1">
      <c r="A3674" s="139">
        <v>2018</v>
      </c>
      <c r="B3674" s="100" t="s">
        <v>188</v>
      </c>
      <c r="C3674" s="139" t="s">
        <v>7646</v>
      </c>
      <c r="D3674" s="139">
        <v>1000408</v>
      </c>
      <c r="E3674" s="139" t="s">
        <v>7647</v>
      </c>
      <c r="F3674" s="139">
        <v>42.280799999999999</v>
      </c>
      <c r="G3674" s="139">
        <v>-83.734200000000001</v>
      </c>
      <c r="H3674" s="139" t="s">
        <v>7648</v>
      </c>
      <c r="I3674" s="139" t="s">
        <v>7649</v>
      </c>
      <c r="J3674" s="139" t="s">
        <v>61</v>
      </c>
      <c r="K3674" s="139">
        <v>48109</v>
      </c>
      <c r="L3674" s="139" t="s">
        <v>7650</v>
      </c>
      <c r="M3674" s="139">
        <v>155</v>
      </c>
      <c r="N3674" s="139" t="s">
        <v>1054</v>
      </c>
    </row>
    <row r="3675" spans="1:14" ht="15.75" customHeight="1">
      <c r="A3675" s="139">
        <v>2018</v>
      </c>
      <c r="B3675" s="100" t="s">
        <v>188</v>
      </c>
      <c r="C3675" s="139" t="s">
        <v>7651</v>
      </c>
      <c r="D3675" s="139">
        <v>1010963</v>
      </c>
      <c r="E3675" s="139" t="s">
        <v>7652</v>
      </c>
      <c r="F3675" s="139">
        <v>32.327156000000002</v>
      </c>
      <c r="G3675" s="139">
        <v>-90.173316999999997</v>
      </c>
      <c r="H3675" s="139" t="s">
        <v>3059</v>
      </c>
      <c r="I3675" s="139" t="s">
        <v>3060</v>
      </c>
      <c r="J3675" s="139" t="s">
        <v>65</v>
      </c>
      <c r="K3675" s="139">
        <v>39216</v>
      </c>
      <c r="L3675" s="139" t="s">
        <v>7653</v>
      </c>
      <c r="M3675" s="139">
        <v>15</v>
      </c>
      <c r="N3675" s="139" t="s">
        <v>1054</v>
      </c>
    </row>
    <row r="3676" spans="1:14" ht="15.75" customHeight="1">
      <c r="A3676" s="139">
        <v>2018</v>
      </c>
      <c r="B3676" s="100" t="s">
        <v>188</v>
      </c>
      <c r="C3676" s="139" t="s">
        <v>7654</v>
      </c>
      <c r="D3676" s="139">
        <v>1004580</v>
      </c>
      <c r="E3676" s="139" t="s">
        <v>7655</v>
      </c>
      <c r="F3676" s="139">
        <v>40.822718999999999</v>
      </c>
      <c r="G3676" s="139">
        <v>-96.701279</v>
      </c>
      <c r="H3676" s="139" t="s">
        <v>7656</v>
      </c>
      <c r="I3676" s="139" t="s">
        <v>1484</v>
      </c>
      <c r="J3676" s="139" t="s">
        <v>73</v>
      </c>
      <c r="K3676" s="139">
        <v>68588</v>
      </c>
      <c r="L3676" s="139" t="s">
        <v>7657</v>
      </c>
      <c r="M3676" s="139">
        <v>18</v>
      </c>
      <c r="N3676" s="139" t="s">
        <v>1054</v>
      </c>
    </row>
    <row r="3677" spans="1:14" ht="15.75" customHeight="1">
      <c r="A3677" s="139">
        <v>2018</v>
      </c>
      <c r="B3677" s="100" t="s">
        <v>188</v>
      </c>
      <c r="C3677" s="139" t="s">
        <v>7658</v>
      </c>
      <c r="D3677" s="139">
        <v>1012083</v>
      </c>
      <c r="E3677" s="139" t="s">
        <v>7659</v>
      </c>
      <c r="F3677" s="139">
        <v>43.136198999999998</v>
      </c>
      <c r="G3677" s="139">
        <v>-70.937909000000005</v>
      </c>
      <c r="H3677" s="139" t="s">
        <v>2876</v>
      </c>
      <c r="I3677" s="139" t="s">
        <v>7660</v>
      </c>
      <c r="J3677" s="139" t="s">
        <v>79</v>
      </c>
      <c r="K3677" s="139">
        <v>3824</v>
      </c>
      <c r="L3677" s="139" t="s">
        <v>7661</v>
      </c>
      <c r="M3677" s="139">
        <v>203</v>
      </c>
      <c r="N3677" s="139" t="s">
        <v>1054</v>
      </c>
    </row>
    <row r="3678" spans="1:14" ht="15.75" customHeight="1">
      <c r="A3678" s="139">
        <v>2018</v>
      </c>
      <c r="B3678" s="100" t="s">
        <v>188</v>
      </c>
      <c r="C3678" s="139" t="s">
        <v>7662</v>
      </c>
      <c r="D3678" s="139">
        <v>1003771</v>
      </c>
      <c r="E3678" s="139" t="s">
        <v>7663</v>
      </c>
      <c r="F3678" s="139">
        <v>40.438749999999999</v>
      </c>
      <c r="G3678" s="139">
        <v>-79.960849999999994</v>
      </c>
      <c r="H3678" s="139" t="s">
        <v>7664</v>
      </c>
      <c r="I3678" s="139" t="s">
        <v>3262</v>
      </c>
      <c r="J3678" s="139" t="s">
        <v>103</v>
      </c>
      <c r="K3678" s="139">
        <v>15260</v>
      </c>
      <c r="L3678" s="139" t="s">
        <v>7665</v>
      </c>
      <c r="M3678" s="139">
        <v>35</v>
      </c>
      <c r="N3678" s="139" t="s">
        <v>1054</v>
      </c>
    </row>
    <row r="3679" spans="1:14" ht="15.75" customHeight="1">
      <c r="A3679" s="139">
        <v>2018</v>
      </c>
      <c r="B3679" s="100" t="s">
        <v>188</v>
      </c>
      <c r="C3679" s="139" t="s">
        <v>7666</v>
      </c>
      <c r="D3679" s="139">
        <v>1002163</v>
      </c>
      <c r="E3679" s="139" t="s">
        <v>7667</v>
      </c>
      <c r="F3679" s="139">
        <v>43.123064999999997</v>
      </c>
      <c r="G3679" s="139">
        <v>-77.629543999999996</v>
      </c>
      <c r="H3679" s="139" t="s">
        <v>7668</v>
      </c>
      <c r="I3679" s="139" t="s">
        <v>1545</v>
      </c>
      <c r="J3679" s="139" t="s">
        <v>87</v>
      </c>
      <c r="K3679" s="139">
        <v>14627</v>
      </c>
      <c r="L3679" s="139" t="s">
        <v>7669</v>
      </c>
      <c r="M3679" s="139">
        <v>74</v>
      </c>
      <c r="N3679" s="139" t="s">
        <v>1054</v>
      </c>
    </row>
    <row r="3680" spans="1:14" ht="15.75" customHeight="1">
      <c r="A3680" s="139">
        <v>2018</v>
      </c>
      <c r="B3680" s="100" t="s">
        <v>188</v>
      </c>
      <c r="C3680" s="139" t="s">
        <v>7670</v>
      </c>
      <c r="D3680" s="139">
        <v>1009993</v>
      </c>
      <c r="E3680" s="139" t="s">
        <v>7671</v>
      </c>
      <c r="F3680" s="139">
        <v>29.311419999999998</v>
      </c>
      <c r="G3680" s="139">
        <v>-94.774789999999996</v>
      </c>
      <c r="H3680" s="139" t="s">
        <v>7672</v>
      </c>
      <c r="I3680" s="139" t="s">
        <v>7673</v>
      </c>
      <c r="J3680" s="139" t="s">
        <v>115</v>
      </c>
      <c r="K3680" s="139">
        <v>77555</v>
      </c>
      <c r="L3680" s="139" t="s">
        <v>7674</v>
      </c>
      <c r="M3680" s="139">
        <v>30</v>
      </c>
      <c r="N3680" s="139" t="s">
        <v>1054</v>
      </c>
    </row>
    <row r="3681" spans="1:14" ht="15.75" customHeight="1">
      <c r="A3681" s="139">
        <v>2018</v>
      </c>
      <c r="B3681" s="100" t="s">
        <v>188</v>
      </c>
      <c r="C3681" s="139" t="s">
        <v>7675</v>
      </c>
      <c r="D3681" s="139">
        <v>1002803</v>
      </c>
      <c r="E3681" s="139" t="s">
        <v>7676</v>
      </c>
      <c r="F3681" s="139">
        <v>44.474319999999999</v>
      </c>
      <c r="G3681" s="139">
        <v>-73.190610000000007</v>
      </c>
      <c r="H3681" s="139" t="s">
        <v>6893</v>
      </c>
      <c r="I3681" s="139" t="s">
        <v>7677</v>
      </c>
      <c r="J3681" s="139" t="s">
        <v>121</v>
      </c>
      <c r="K3681" s="139">
        <v>5405</v>
      </c>
      <c r="L3681" s="139" t="s">
        <v>7678</v>
      </c>
      <c r="M3681" s="139">
        <v>17</v>
      </c>
      <c r="N3681" s="139" t="s">
        <v>1054</v>
      </c>
    </row>
    <row r="3682" spans="1:14" ht="15.75" customHeight="1">
      <c r="A3682" s="139">
        <v>2018</v>
      </c>
      <c r="B3682" s="100" t="s">
        <v>188</v>
      </c>
      <c r="C3682" s="139" t="s">
        <v>7679</v>
      </c>
      <c r="D3682" s="139">
        <v>1002682</v>
      </c>
      <c r="F3682" s="139">
        <v>47.656199999999998</v>
      </c>
      <c r="G3682" s="139">
        <v>-122.30410000000001</v>
      </c>
      <c r="H3682" s="139" t="s">
        <v>7680</v>
      </c>
      <c r="I3682" s="139" t="s">
        <v>1851</v>
      </c>
      <c r="J3682" s="139" t="s">
        <v>126</v>
      </c>
      <c r="K3682" s="139">
        <v>98195</v>
      </c>
      <c r="L3682" s="139" t="s">
        <v>7681</v>
      </c>
      <c r="M3682" s="139">
        <v>52</v>
      </c>
      <c r="N3682" s="139" t="s">
        <v>1054</v>
      </c>
    </row>
    <row r="3683" spans="1:14" ht="15.75" customHeight="1">
      <c r="A3683" s="139">
        <v>2018</v>
      </c>
      <c r="B3683" s="100" t="s">
        <v>188</v>
      </c>
      <c r="C3683" s="139" t="s">
        <v>7682</v>
      </c>
      <c r="D3683" s="139">
        <v>1005599</v>
      </c>
      <c r="E3683" s="139" t="s">
        <v>7683</v>
      </c>
      <c r="F3683" s="139">
        <v>41.657733</v>
      </c>
      <c r="G3683" s="139">
        <v>-111.84344400000001</v>
      </c>
      <c r="H3683" s="139" t="s">
        <v>7684</v>
      </c>
      <c r="I3683" s="139" t="s">
        <v>7685</v>
      </c>
      <c r="J3683" s="139" t="s">
        <v>118</v>
      </c>
      <c r="K3683" s="139">
        <v>84322</v>
      </c>
      <c r="L3683" s="139" t="s">
        <v>7686</v>
      </c>
      <c r="M3683" s="139">
        <v>23</v>
      </c>
      <c r="N3683" s="139" t="s">
        <v>1054</v>
      </c>
    </row>
    <row r="3684" spans="1:14" ht="15.75" customHeight="1">
      <c r="A3684" s="139">
        <v>2018</v>
      </c>
      <c r="B3684" s="100" t="s">
        <v>188</v>
      </c>
      <c r="C3684" s="139" t="s">
        <v>7687</v>
      </c>
      <c r="D3684" s="139">
        <v>1010699</v>
      </c>
      <c r="E3684" s="139" t="s">
        <v>7688</v>
      </c>
      <c r="F3684" s="139">
        <v>40.716349999999998</v>
      </c>
      <c r="G3684" s="139">
        <v>-111.44104</v>
      </c>
      <c r="H3684" s="139" t="s">
        <v>7689</v>
      </c>
      <c r="I3684" s="139" t="s">
        <v>2304</v>
      </c>
      <c r="J3684" s="139" t="s">
        <v>118</v>
      </c>
      <c r="K3684" s="139">
        <v>84017</v>
      </c>
      <c r="L3684" s="139" t="s">
        <v>7690</v>
      </c>
      <c r="M3684" s="139">
        <v>224</v>
      </c>
      <c r="N3684" s="139" t="s">
        <v>1054</v>
      </c>
    </row>
    <row r="3685" spans="1:14" ht="15.75" customHeight="1">
      <c r="A3685" s="139">
        <v>2018</v>
      </c>
      <c r="B3685" s="100" t="s">
        <v>188</v>
      </c>
      <c r="C3685" s="139" t="s">
        <v>7691</v>
      </c>
      <c r="D3685" s="139">
        <v>1002505</v>
      </c>
      <c r="E3685" s="139" t="s">
        <v>7692</v>
      </c>
      <c r="F3685" s="139">
        <v>42.775351999999998</v>
      </c>
      <c r="G3685" s="139">
        <v>-94.942431999999997</v>
      </c>
      <c r="H3685" s="139" t="s">
        <v>7693</v>
      </c>
      <c r="I3685" s="139" t="s">
        <v>7694</v>
      </c>
      <c r="J3685" s="139" t="s">
        <v>42</v>
      </c>
      <c r="K3685" s="139">
        <v>50510</v>
      </c>
      <c r="L3685" s="139" t="s">
        <v>2965</v>
      </c>
      <c r="M3685" s="139">
        <v>99</v>
      </c>
      <c r="N3685" s="139" t="s">
        <v>1054</v>
      </c>
    </row>
    <row r="3686" spans="1:14" ht="15.75" customHeight="1">
      <c r="A3686" s="139">
        <v>2018</v>
      </c>
      <c r="B3686" s="100" t="s">
        <v>188</v>
      </c>
      <c r="C3686" s="139" t="s">
        <v>7695</v>
      </c>
      <c r="D3686" s="139">
        <v>1008110</v>
      </c>
      <c r="E3686" s="139" t="s">
        <v>7696</v>
      </c>
      <c r="F3686" s="139">
        <v>27.81775</v>
      </c>
      <c r="G3686" s="139">
        <v>-97.482551999999998</v>
      </c>
      <c r="H3686" s="139" t="s">
        <v>2483</v>
      </c>
      <c r="I3686" s="139" t="s">
        <v>2162</v>
      </c>
      <c r="J3686" s="139" t="s">
        <v>115</v>
      </c>
      <c r="K3686" s="139">
        <v>78407</v>
      </c>
      <c r="L3686" s="139" t="s">
        <v>2965</v>
      </c>
      <c r="M3686" s="139">
        <v>7932</v>
      </c>
      <c r="N3686" s="139" t="s">
        <v>1745</v>
      </c>
    </row>
    <row r="3687" spans="1:14" ht="15.75" customHeight="1">
      <c r="A3687" s="139">
        <v>2018</v>
      </c>
      <c r="B3687" s="100" t="s">
        <v>188</v>
      </c>
      <c r="C3687" s="139" t="s">
        <v>7697</v>
      </c>
      <c r="D3687" s="139">
        <v>1006959</v>
      </c>
      <c r="E3687" s="139" t="s">
        <v>7698</v>
      </c>
      <c r="F3687" s="139">
        <v>27.810775</v>
      </c>
      <c r="G3687" s="139">
        <v>-97.436657999999994</v>
      </c>
      <c r="H3687" s="139" t="s">
        <v>2483</v>
      </c>
      <c r="I3687" s="139" t="s">
        <v>2162</v>
      </c>
      <c r="J3687" s="139" t="s">
        <v>115</v>
      </c>
      <c r="K3687" s="139">
        <v>78407</v>
      </c>
      <c r="L3687" s="139" t="s">
        <v>2965</v>
      </c>
      <c r="M3687" s="139">
        <v>2769</v>
      </c>
      <c r="N3687" s="139" t="s">
        <v>2003</v>
      </c>
    </row>
    <row r="3688" spans="1:14" ht="15.75" customHeight="1">
      <c r="A3688" s="139">
        <v>2018</v>
      </c>
      <c r="B3688" s="100" t="s">
        <v>188</v>
      </c>
      <c r="C3688" s="139" t="s">
        <v>7699</v>
      </c>
      <c r="D3688" s="139">
        <v>1008504</v>
      </c>
      <c r="E3688" s="139" t="s">
        <v>7700</v>
      </c>
      <c r="F3688" s="139">
        <v>38.071669999999997</v>
      </c>
      <c r="G3688" s="139">
        <v>-122.13975000000001</v>
      </c>
      <c r="H3688" s="139" t="s">
        <v>7701</v>
      </c>
      <c r="I3688" s="139" t="s">
        <v>2236</v>
      </c>
      <c r="J3688" s="139" t="s">
        <v>15</v>
      </c>
      <c r="K3688" s="139">
        <v>94510</v>
      </c>
      <c r="L3688" s="139" t="s">
        <v>2965</v>
      </c>
      <c r="M3688" s="139">
        <v>4981</v>
      </c>
      <c r="N3688" s="139" t="s">
        <v>2003</v>
      </c>
    </row>
    <row r="3689" spans="1:14" ht="15.75" customHeight="1">
      <c r="A3689" s="139">
        <v>2018</v>
      </c>
      <c r="B3689" s="100" t="s">
        <v>188</v>
      </c>
      <c r="C3689" s="139" t="s">
        <v>7702</v>
      </c>
      <c r="D3689" s="139">
        <v>1007786</v>
      </c>
      <c r="E3689" s="139" t="s">
        <v>7703</v>
      </c>
      <c r="F3689" s="139">
        <v>34.205689999999997</v>
      </c>
      <c r="G3689" s="139">
        <v>-97.104169999999996</v>
      </c>
      <c r="H3689" s="139" t="s">
        <v>5130</v>
      </c>
      <c r="I3689" s="139" t="s">
        <v>7704</v>
      </c>
      <c r="J3689" s="139" t="s">
        <v>98</v>
      </c>
      <c r="K3689" s="139">
        <v>73401</v>
      </c>
      <c r="L3689" s="139" t="s">
        <v>2965</v>
      </c>
      <c r="M3689" s="139">
        <v>2834</v>
      </c>
      <c r="N3689" s="139" t="s">
        <v>1745</v>
      </c>
    </row>
    <row r="3690" spans="1:14" ht="15.75" customHeight="1">
      <c r="A3690" s="139">
        <v>2018</v>
      </c>
      <c r="B3690" s="100" t="s">
        <v>188</v>
      </c>
      <c r="C3690" s="139" t="s">
        <v>7705</v>
      </c>
      <c r="D3690" s="139">
        <v>1008271</v>
      </c>
      <c r="E3690" s="139" t="s">
        <v>7706</v>
      </c>
      <c r="F3690" s="139">
        <v>35.085842999999997</v>
      </c>
      <c r="G3690" s="139">
        <v>-90.083385000000007</v>
      </c>
      <c r="H3690" s="139" t="s">
        <v>2642</v>
      </c>
      <c r="I3690" s="139" t="s">
        <v>2066</v>
      </c>
      <c r="J3690" s="139" t="s">
        <v>113</v>
      </c>
      <c r="K3690" s="139">
        <v>38109</v>
      </c>
      <c r="L3690" s="139" t="s">
        <v>2965</v>
      </c>
      <c r="M3690" s="139">
        <v>5691</v>
      </c>
      <c r="N3690" s="139" t="s">
        <v>1745</v>
      </c>
    </row>
    <row r="3691" spans="1:14" ht="15.75" customHeight="1">
      <c r="A3691" s="139">
        <v>2018</v>
      </c>
      <c r="B3691" s="100" t="s">
        <v>188</v>
      </c>
      <c r="C3691" s="139" t="s">
        <v>7707</v>
      </c>
      <c r="D3691" s="139">
        <v>1006062</v>
      </c>
      <c r="E3691" s="139" t="s">
        <v>7708</v>
      </c>
      <c r="F3691" s="139">
        <v>29.722273999999999</v>
      </c>
      <c r="G3691" s="139">
        <v>-95.254401000000001</v>
      </c>
      <c r="H3691" s="139" t="s">
        <v>1086</v>
      </c>
      <c r="I3691" s="139" t="s">
        <v>1087</v>
      </c>
      <c r="J3691" s="139" t="s">
        <v>115</v>
      </c>
      <c r="K3691" s="139">
        <v>77012</v>
      </c>
      <c r="L3691" s="139" t="s">
        <v>2965</v>
      </c>
      <c r="M3691" s="139">
        <v>4001</v>
      </c>
      <c r="N3691" s="139" t="s">
        <v>1306</v>
      </c>
    </row>
    <row r="3692" spans="1:14" ht="15.75" customHeight="1">
      <c r="A3692" s="139">
        <v>2018</v>
      </c>
      <c r="B3692" s="100" t="s">
        <v>188</v>
      </c>
      <c r="C3692" s="139" t="s">
        <v>7709</v>
      </c>
      <c r="D3692" s="139">
        <v>1008938</v>
      </c>
      <c r="E3692" s="139" t="s">
        <v>7710</v>
      </c>
      <c r="F3692" s="139">
        <v>29.369167000000001</v>
      </c>
      <c r="G3692" s="139">
        <v>-94.911111000000005</v>
      </c>
      <c r="H3692" s="139" t="s">
        <v>3915</v>
      </c>
      <c r="I3692" s="139" t="s">
        <v>7673</v>
      </c>
      <c r="J3692" s="139" t="s">
        <v>115</v>
      </c>
      <c r="K3692" s="139">
        <v>77590</v>
      </c>
      <c r="L3692" s="139" t="s">
        <v>2965</v>
      </c>
      <c r="M3692" s="139">
        <v>7432</v>
      </c>
      <c r="N3692" s="139" t="s">
        <v>1306</v>
      </c>
    </row>
    <row r="3693" spans="1:14" ht="15.75" customHeight="1">
      <c r="A3693" s="139">
        <v>2018</v>
      </c>
      <c r="B3693" s="100" t="s">
        <v>188</v>
      </c>
      <c r="C3693" s="139" t="s">
        <v>7711</v>
      </c>
      <c r="D3693" s="139">
        <v>1003779</v>
      </c>
      <c r="E3693" s="139" t="s">
        <v>7712</v>
      </c>
      <c r="F3693" s="139">
        <v>44.297221999999998</v>
      </c>
      <c r="G3693" s="139">
        <v>-96.717222000000007</v>
      </c>
      <c r="H3693" s="139" t="s">
        <v>7713</v>
      </c>
      <c r="I3693" s="139" t="s">
        <v>7714</v>
      </c>
      <c r="J3693" s="139" t="s">
        <v>110</v>
      </c>
      <c r="K3693" s="139">
        <v>57002</v>
      </c>
      <c r="L3693" s="139" t="s">
        <v>2965</v>
      </c>
      <c r="M3693" s="139">
        <v>108</v>
      </c>
      <c r="N3693" s="139" t="s">
        <v>1054</v>
      </c>
    </row>
    <row r="3694" spans="1:14" ht="15.75" customHeight="1">
      <c r="A3694" s="139">
        <v>2018</v>
      </c>
      <c r="B3694" s="100" t="s">
        <v>188</v>
      </c>
      <c r="C3694" s="139" t="s">
        <v>7715</v>
      </c>
      <c r="D3694" s="139">
        <v>1006946</v>
      </c>
      <c r="E3694" s="139" t="s">
        <v>7716</v>
      </c>
      <c r="F3694" s="139">
        <v>43.663888999999998</v>
      </c>
      <c r="G3694" s="139">
        <v>-94.582222000000002</v>
      </c>
      <c r="H3694" s="139" t="s">
        <v>7717</v>
      </c>
      <c r="I3694" s="139" t="s">
        <v>2466</v>
      </c>
      <c r="J3694" s="139" t="s">
        <v>62</v>
      </c>
      <c r="K3694" s="139">
        <v>56181</v>
      </c>
      <c r="L3694" s="139" t="s">
        <v>2965</v>
      </c>
      <c r="M3694" s="139">
        <v>101</v>
      </c>
      <c r="N3694" s="139" t="s">
        <v>1054</v>
      </c>
    </row>
    <row r="3695" spans="1:14" ht="15.75" customHeight="1">
      <c r="A3695" s="139">
        <v>2018</v>
      </c>
      <c r="B3695" s="100" t="s">
        <v>188</v>
      </c>
      <c r="C3695" s="139" t="s">
        <v>7718</v>
      </c>
      <c r="D3695" s="139">
        <v>1004102</v>
      </c>
      <c r="E3695" s="139" t="s">
        <v>7719</v>
      </c>
      <c r="F3695" s="139">
        <v>36.142139</v>
      </c>
      <c r="G3695" s="139">
        <v>-86.800146999999996</v>
      </c>
      <c r="H3695" s="139" t="s">
        <v>7720</v>
      </c>
      <c r="I3695" s="139" t="s">
        <v>3517</v>
      </c>
      <c r="J3695" s="139" t="s">
        <v>113</v>
      </c>
      <c r="K3695" s="139">
        <v>37203</v>
      </c>
      <c r="L3695" s="139" t="s">
        <v>7721</v>
      </c>
      <c r="M3695" s="139">
        <v>77</v>
      </c>
      <c r="N3695" s="139" t="s">
        <v>1054</v>
      </c>
    </row>
    <row r="3696" spans="1:14" ht="15.75" customHeight="1">
      <c r="A3696" s="139">
        <v>2018</v>
      </c>
      <c r="B3696" s="100" t="s">
        <v>188</v>
      </c>
      <c r="C3696" s="139" t="s">
        <v>7722</v>
      </c>
      <c r="D3696" s="139">
        <v>1005005</v>
      </c>
      <c r="E3696" s="139" t="s">
        <v>7723</v>
      </c>
      <c r="F3696" s="139">
        <v>40.6</v>
      </c>
      <c r="G3696" s="139">
        <v>-79.567778000000004</v>
      </c>
      <c r="H3696" s="139" t="s">
        <v>7724</v>
      </c>
      <c r="I3696" s="139" t="s">
        <v>7725</v>
      </c>
      <c r="J3696" s="139" t="s">
        <v>103</v>
      </c>
      <c r="K3696" s="139">
        <v>15690</v>
      </c>
      <c r="L3696" s="139" t="s">
        <v>1547</v>
      </c>
      <c r="M3696" s="139">
        <v>27</v>
      </c>
      <c r="N3696" s="139" t="s">
        <v>1054</v>
      </c>
    </row>
    <row r="3697" spans="1:14" ht="15.75" customHeight="1">
      <c r="A3697" s="139">
        <v>2018</v>
      </c>
      <c r="B3697" s="100" t="s">
        <v>188</v>
      </c>
      <c r="C3697" s="139" t="s">
        <v>7726</v>
      </c>
      <c r="D3697" s="139">
        <v>1004990</v>
      </c>
      <c r="E3697" s="139" t="s">
        <v>7727</v>
      </c>
      <c r="F3697" s="139">
        <v>37.542569999999998</v>
      </c>
      <c r="G3697" s="139">
        <v>-77.424270000000007</v>
      </c>
      <c r="H3697" s="139" t="s">
        <v>1213</v>
      </c>
      <c r="I3697" s="139" t="s">
        <v>6202</v>
      </c>
      <c r="J3697" s="139" t="s">
        <v>123</v>
      </c>
      <c r="K3697" s="139">
        <v>23298</v>
      </c>
      <c r="L3697" s="139" t="s">
        <v>7728</v>
      </c>
      <c r="M3697" s="139">
        <v>21</v>
      </c>
      <c r="N3697" s="139" t="s">
        <v>1054</v>
      </c>
    </row>
    <row r="3698" spans="1:14" ht="15.75" customHeight="1">
      <c r="A3698" s="139">
        <v>2018</v>
      </c>
      <c r="B3698" s="100" t="s">
        <v>188</v>
      </c>
      <c r="C3698" s="139" t="s">
        <v>7729</v>
      </c>
      <c r="D3698" s="139">
        <v>1000593</v>
      </c>
      <c r="E3698" s="139" t="s">
        <v>7730</v>
      </c>
      <c r="F3698" s="139">
        <v>44.5047</v>
      </c>
      <c r="G3698" s="139">
        <v>-70.240300000000005</v>
      </c>
      <c r="H3698" s="139" t="s">
        <v>7731</v>
      </c>
      <c r="I3698" s="139" t="s">
        <v>1407</v>
      </c>
      <c r="J3698" s="139" t="s">
        <v>52</v>
      </c>
      <c r="K3698" s="139">
        <v>4239</v>
      </c>
      <c r="L3698" s="139" t="s">
        <v>6783</v>
      </c>
      <c r="M3698" s="139">
        <v>3038</v>
      </c>
      <c r="N3698" s="139" t="s">
        <v>1253</v>
      </c>
    </row>
    <row r="3699" spans="1:14" ht="15.75" customHeight="1">
      <c r="A3699" s="139">
        <v>2018</v>
      </c>
      <c r="B3699" s="100" t="s">
        <v>188</v>
      </c>
      <c r="C3699" s="139" t="s">
        <v>7732</v>
      </c>
      <c r="D3699" s="139">
        <v>1002594</v>
      </c>
      <c r="E3699" s="139" t="s">
        <v>7733</v>
      </c>
      <c r="F3699" s="139">
        <v>40.141165999999998</v>
      </c>
      <c r="G3699" s="139">
        <v>-87.580436000000006</v>
      </c>
      <c r="H3699" s="139" t="s">
        <v>3788</v>
      </c>
      <c r="I3699" s="139" t="s">
        <v>7734</v>
      </c>
      <c r="J3699" s="139" t="s">
        <v>36</v>
      </c>
      <c r="K3699" s="139">
        <v>61832</v>
      </c>
      <c r="L3699" s="139" t="s">
        <v>7735</v>
      </c>
      <c r="M3699" s="139">
        <v>25</v>
      </c>
      <c r="N3699" s="139" t="s">
        <v>1054</v>
      </c>
    </row>
    <row r="3700" spans="1:14" ht="15.75" customHeight="1">
      <c r="A3700" s="139">
        <v>2018</v>
      </c>
      <c r="B3700" s="100" t="s">
        <v>188</v>
      </c>
      <c r="C3700" s="139" t="s">
        <v>7736</v>
      </c>
      <c r="D3700" s="139">
        <v>1003859</v>
      </c>
      <c r="E3700" s="139" t="s">
        <v>7737</v>
      </c>
      <c r="F3700" s="139">
        <v>35.741999999999997</v>
      </c>
      <c r="G3700" s="139">
        <v>-84.326194000000001</v>
      </c>
      <c r="H3700" s="139" t="s">
        <v>4759</v>
      </c>
      <c r="I3700" s="139" t="s">
        <v>4760</v>
      </c>
      <c r="J3700" s="139" t="s">
        <v>113</v>
      </c>
      <c r="K3700" s="139">
        <v>37774</v>
      </c>
      <c r="L3700" s="139" t="s">
        <v>7738</v>
      </c>
      <c r="M3700" s="139">
        <v>14</v>
      </c>
      <c r="N3700" s="139" t="s">
        <v>1054</v>
      </c>
    </row>
    <row r="3701" spans="1:14" ht="15.75" customHeight="1">
      <c r="A3701" s="139">
        <v>2018</v>
      </c>
      <c r="B3701" s="100" t="s">
        <v>188</v>
      </c>
      <c r="C3701" s="139" t="s">
        <v>7739</v>
      </c>
      <c r="D3701" s="139">
        <v>1005588</v>
      </c>
      <c r="E3701" s="139" t="s">
        <v>7740</v>
      </c>
      <c r="F3701" s="139">
        <v>34.0946</v>
      </c>
      <c r="G3701" s="139">
        <v>-117.51326</v>
      </c>
      <c r="H3701" s="139" t="s">
        <v>2209</v>
      </c>
      <c r="I3701" s="139" t="s">
        <v>2210</v>
      </c>
      <c r="J3701" s="139" t="s">
        <v>15</v>
      </c>
      <c r="K3701" s="139">
        <v>92335</v>
      </c>
      <c r="L3701" s="139" t="s">
        <v>7741</v>
      </c>
      <c r="M3701" s="139">
        <v>19</v>
      </c>
      <c r="N3701" s="139" t="s">
        <v>1054</v>
      </c>
    </row>
    <row r="3702" spans="1:14" ht="15.75" customHeight="1">
      <c r="A3702" s="139">
        <v>2018</v>
      </c>
      <c r="B3702" s="100" t="s">
        <v>188</v>
      </c>
      <c r="C3702" s="139" t="s">
        <v>7742</v>
      </c>
      <c r="D3702" s="139">
        <v>1004490</v>
      </c>
      <c r="E3702" s="139" t="s">
        <v>7743</v>
      </c>
      <c r="F3702" s="139">
        <v>43.066639000000002</v>
      </c>
      <c r="G3702" s="139">
        <v>-94.679167000000007</v>
      </c>
      <c r="H3702" s="139" t="s">
        <v>1192</v>
      </c>
      <c r="I3702" s="139" t="s">
        <v>1193</v>
      </c>
      <c r="J3702" s="139" t="s">
        <v>42</v>
      </c>
      <c r="K3702" s="139">
        <v>50536</v>
      </c>
      <c r="L3702" s="139" t="s">
        <v>5850</v>
      </c>
      <c r="M3702" s="139">
        <v>58</v>
      </c>
      <c r="N3702" s="139" t="s">
        <v>1054</v>
      </c>
    </row>
    <row r="3703" spans="1:14" ht="15.75" customHeight="1">
      <c r="A3703" s="139">
        <v>2018</v>
      </c>
      <c r="B3703" s="100" t="s">
        <v>188</v>
      </c>
      <c r="C3703" s="139" t="s">
        <v>7744</v>
      </c>
      <c r="D3703" s="139">
        <v>1002989</v>
      </c>
      <c r="E3703" s="139" t="s">
        <v>7745</v>
      </c>
      <c r="F3703" s="139">
        <v>39.596781</v>
      </c>
      <c r="G3703" s="139">
        <v>-83.392557999999994</v>
      </c>
      <c r="H3703" s="139" t="s">
        <v>7746</v>
      </c>
      <c r="I3703" s="139" t="s">
        <v>7426</v>
      </c>
      <c r="J3703" s="139" t="s">
        <v>95</v>
      </c>
      <c r="K3703" s="139">
        <v>43106</v>
      </c>
      <c r="L3703" s="139" t="s">
        <v>2965</v>
      </c>
      <c r="M3703" s="139">
        <v>110</v>
      </c>
      <c r="N3703" s="139" t="s">
        <v>1054</v>
      </c>
    </row>
    <row r="3704" spans="1:14" ht="15.75" customHeight="1">
      <c r="A3704" s="139">
        <v>2018</v>
      </c>
      <c r="B3704" s="100" t="s">
        <v>188</v>
      </c>
      <c r="C3704" s="139" t="s">
        <v>7747</v>
      </c>
      <c r="D3704" s="139">
        <v>1002379</v>
      </c>
      <c r="E3704" s="139" t="s">
        <v>7748</v>
      </c>
      <c r="F3704" s="139">
        <v>42.511110000000002</v>
      </c>
      <c r="G3704" s="139">
        <v>-94.300550000000001</v>
      </c>
      <c r="H3704" s="139" t="s">
        <v>5516</v>
      </c>
      <c r="I3704" s="139" t="s">
        <v>2678</v>
      </c>
      <c r="J3704" s="139" t="s">
        <v>42</v>
      </c>
      <c r="K3704" s="139">
        <v>50501</v>
      </c>
      <c r="L3704" s="139" t="s">
        <v>2965</v>
      </c>
      <c r="M3704" s="139">
        <v>105</v>
      </c>
      <c r="N3704" s="139" t="s">
        <v>1054</v>
      </c>
    </row>
    <row r="3705" spans="1:14" ht="15.75" customHeight="1">
      <c r="A3705" s="139">
        <v>2018</v>
      </c>
      <c r="B3705" s="100" t="s">
        <v>188</v>
      </c>
      <c r="C3705" s="139" t="s">
        <v>7749</v>
      </c>
      <c r="D3705" s="139">
        <v>1002690</v>
      </c>
      <c r="E3705" s="139" t="s">
        <v>7750</v>
      </c>
      <c r="F3705" s="139">
        <v>43.182940000000002</v>
      </c>
      <c r="G3705" s="139">
        <v>-95.505690000000001</v>
      </c>
      <c r="H3705" s="139" t="s">
        <v>7751</v>
      </c>
      <c r="I3705" s="139" t="s">
        <v>7752</v>
      </c>
      <c r="J3705" s="139" t="s">
        <v>42</v>
      </c>
      <c r="K3705" s="139">
        <v>51346</v>
      </c>
      <c r="L3705" s="139" t="s">
        <v>2965</v>
      </c>
      <c r="M3705" s="139">
        <v>100</v>
      </c>
      <c r="N3705" s="139" t="s">
        <v>1054</v>
      </c>
    </row>
    <row r="3706" spans="1:14" ht="15.75" customHeight="1">
      <c r="A3706" s="139">
        <v>2018</v>
      </c>
      <c r="B3706" s="100" t="s">
        <v>188</v>
      </c>
      <c r="C3706" s="139" t="s">
        <v>7753</v>
      </c>
      <c r="D3706" s="139">
        <v>1004608</v>
      </c>
      <c r="E3706" s="139" t="s">
        <v>7754</v>
      </c>
      <c r="F3706" s="139">
        <v>43.035134999999997</v>
      </c>
      <c r="G3706" s="139">
        <v>-88.791556</v>
      </c>
      <c r="H3706" s="139" t="s">
        <v>3315</v>
      </c>
      <c r="I3706" s="139" t="s">
        <v>3780</v>
      </c>
      <c r="J3706" s="139" t="s">
        <v>132</v>
      </c>
      <c r="K3706" s="139">
        <v>53549</v>
      </c>
      <c r="L3706" s="139" t="s">
        <v>2965</v>
      </c>
      <c r="M3706" s="139">
        <v>67</v>
      </c>
      <c r="N3706" s="139" t="s">
        <v>1133</v>
      </c>
    </row>
    <row r="3707" spans="1:14" ht="15.75" customHeight="1">
      <c r="A3707" s="139">
        <v>2018</v>
      </c>
      <c r="B3707" s="100" t="s">
        <v>188</v>
      </c>
      <c r="C3707" s="139" t="s">
        <v>7755</v>
      </c>
      <c r="D3707" s="139">
        <v>1006245</v>
      </c>
      <c r="E3707" s="139" t="s">
        <v>7756</v>
      </c>
      <c r="F3707" s="139">
        <v>40.197778</v>
      </c>
      <c r="G3707" s="139">
        <v>-86.910832999999997</v>
      </c>
      <c r="H3707" s="139" t="s">
        <v>6205</v>
      </c>
      <c r="I3707" s="139" t="s">
        <v>1466</v>
      </c>
      <c r="J3707" s="139" t="s">
        <v>39</v>
      </c>
      <c r="K3707" s="139">
        <v>47955</v>
      </c>
      <c r="L3707" s="139" t="s">
        <v>2965</v>
      </c>
      <c r="M3707" s="139">
        <v>111</v>
      </c>
      <c r="N3707" s="139" t="s">
        <v>1054</v>
      </c>
    </row>
    <row r="3708" spans="1:14" ht="15.75" customHeight="1">
      <c r="A3708" s="139">
        <v>2018</v>
      </c>
      <c r="B3708" s="100" t="s">
        <v>188</v>
      </c>
      <c r="C3708" s="139" t="s">
        <v>7757</v>
      </c>
      <c r="D3708" s="139">
        <v>1009080</v>
      </c>
      <c r="E3708" s="139" t="s">
        <v>7758</v>
      </c>
      <c r="F3708" s="139">
        <v>29.985278000000001</v>
      </c>
      <c r="G3708" s="139">
        <v>-90.392778000000007</v>
      </c>
      <c r="H3708" s="139" t="s">
        <v>7759</v>
      </c>
      <c r="I3708" s="139" t="s">
        <v>2077</v>
      </c>
      <c r="J3708" s="139" t="s">
        <v>50</v>
      </c>
      <c r="K3708" s="139">
        <v>70079</v>
      </c>
      <c r="L3708" s="139" t="s">
        <v>2965</v>
      </c>
      <c r="M3708" s="139">
        <v>6156</v>
      </c>
      <c r="N3708" s="139" t="s">
        <v>1745</v>
      </c>
    </row>
    <row r="3709" spans="1:14" ht="15.75" customHeight="1">
      <c r="A3709" s="139">
        <v>2018</v>
      </c>
      <c r="B3709" s="100" t="s">
        <v>188</v>
      </c>
      <c r="C3709" s="139" t="s">
        <v>7760</v>
      </c>
      <c r="D3709" s="139">
        <v>1003150</v>
      </c>
      <c r="E3709" s="139" t="s">
        <v>7761</v>
      </c>
      <c r="F3709" s="139">
        <v>41.677500000000002</v>
      </c>
      <c r="G3709" s="139">
        <v>-97.982221999999993</v>
      </c>
      <c r="H3709" s="139" t="s">
        <v>1380</v>
      </c>
      <c r="I3709" s="139" t="s">
        <v>3320</v>
      </c>
      <c r="J3709" s="139" t="s">
        <v>73</v>
      </c>
      <c r="K3709" s="139">
        <v>68620</v>
      </c>
      <c r="L3709" s="139" t="s">
        <v>2965</v>
      </c>
      <c r="M3709" s="139">
        <v>106</v>
      </c>
      <c r="N3709" s="139" t="s">
        <v>1054</v>
      </c>
    </row>
    <row r="3710" spans="1:14" ht="15.75" customHeight="1">
      <c r="A3710" s="139">
        <v>2018</v>
      </c>
      <c r="B3710" s="100" t="s">
        <v>188</v>
      </c>
      <c r="C3710" s="139" t="s">
        <v>7762</v>
      </c>
      <c r="D3710" s="139">
        <v>1006490</v>
      </c>
      <c r="E3710" s="139" t="s">
        <v>7763</v>
      </c>
      <c r="F3710" s="139">
        <v>37.933568999999999</v>
      </c>
      <c r="G3710" s="139">
        <v>-87.873407999999998</v>
      </c>
      <c r="H3710" s="139" t="s">
        <v>7764</v>
      </c>
      <c r="I3710" s="139" t="s">
        <v>2581</v>
      </c>
      <c r="J3710" s="139" t="s">
        <v>39</v>
      </c>
      <c r="K3710" s="139">
        <v>47620</v>
      </c>
      <c r="L3710" s="139" t="s">
        <v>2965</v>
      </c>
      <c r="M3710" s="139">
        <v>100</v>
      </c>
      <c r="N3710" s="139" t="s">
        <v>1054</v>
      </c>
    </row>
    <row r="3711" spans="1:14" ht="15.75" customHeight="1">
      <c r="A3711" s="139">
        <v>2018</v>
      </c>
      <c r="B3711" s="100" t="s">
        <v>188</v>
      </c>
      <c r="C3711" s="139" t="s">
        <v>7765</v>
      </c>
      <c r="D3711" s="139">
        <v>1001967</v>
      </c>
      <c r="E3711" s="139" t="s">
        <v>7766</v>
      </c>
      <c r="F3711" s="139">
        <v>43.096446999999998</v>
      </c>
      <c r="G3711" s="139">
        <v>-92.744994000000005</v>
      </c>
      <c r="H3711" s="139" t="s">
        <v>7767</v>
      </c>
      <c r="I3711" s="139" t="s">
        <v>4515</v>
      </c>
      <c r="J3711" s="139" t="s">
        <v>42</v>
      </c>
      <c r="K3711" s="139">
        <v>50616</v>
      </c>
      <c r="L3711" s="139" t="s">
        <v>2965</v>
      </c>
      <c r="M3711" s="139">
        <v>108</v>
      </c>
      <c r="N3711" s="139" t="s">
        <v>1054</v>
      </c>
    </row>
    <row r="3712" spans="1:14" ht="15.75" customHeight="1">
      <c r="A3712" s="139">
        <v>2018</v>
      </c>
      <c r="B3712" s="100" t="s">
        <v>188</v>
      </c>
      <c r="C3712" s="139" t="s">
        <v>7768</v>
      </c>
      <c r="D3712" s="139">
        <v>1010774</v>
      </c>
      <c r="E3712" s="139" t="s">
        <v>7769</v>
      </c>
      <c r="F3712" s="139">
        <v>33.796990000000001</v>
      </c>
      <c r="G3712" s="139">
        <v>-118.23971</v>
      </c>
      <c r="H3712" s="139" t="s">
        <v>1717</v>
      </c>
      <c r="I3712" s="139" t="s">
        <v>1411</v>
      </c>
      <c r="J3712" s="139" t="s">
        <v>15</v>
      </c>
      <c r="K3712" s="139">
        <v>90744</v>
      </c>
      <c r="L3712" s="139" t="s">
        <v>2965</v>
      </c>
      <c r="M3712" s="139">
        <v>12</v>
      </c>
      <c r="N3712" s="139" t="s">
        <v>1306</v>
      </c>
    </row>
    <row r="3713" spans="1:14" ht="15.75" customHeight="1">
      <c r="A3713" s="139">
        <v>2018</v>
      </c>
      <c r="B3713" s="100" t="s">
        <v>188</v>
      </c>
      <c r="C3713" s="139" t="s">
        <v>7770</v>
      </c>
      <c r="D3713" s="139">
        <v>1007571</v>
      </c>
      <c r="E3713" s="139" t="s">
        <v>7771</v>
      </c>
      <c r="F3713" s="139">
        <v>35.031039999999997</v>
      </c>
      <c r="G3713" s="139">
        <v>-78.863010000000003</v>
      </c>
      <c r="H3713" s="139" t="s">
        <v>2674</v>
      </c>
      <c r="I3713" s="139" t="s">
        <v>1805</v>
      </c>
      <c r="J3713" s="139" t="s">
        <v>89</v>
      </c>
      <c r="K3713" s="139">
        <v>28301</v>
      </c>
      <c r="L3713" s="139" t="s">
        <v>7772</v>
      </c>
      <c r="M3713" s="139">
        <v>41</v>
      </c>
      <c r="N3713" s="139" t="s">
        <v>1054</v>
      </c>
    </row>
    <row r="3714" spans="1:14" ht="15.75" customHeight="1">
      <c r="A3714" s="139">
        <v>2018</v>
      </c>
      <c r="B3714" s="100" t="s">
        <v>188</v>
      </c>
      <c r="C3714" s="139" t="s">
        <v>7773</v>
      </c>
      <c r="D3714" s="139">
        <v>1007641</v>
      </c>
      <c r="E3714" s="139" t="s">
        <v>7774</v>
      </c>
      <c r="F3714" s="139">
        <v>35.168430000000001</v>
      </c>
      <c r="G3714" s="139">
        <v>-81.193979999999996</v>
      </c>
      <c r="H3714" s="139" t="s">
        <v>7775</v>
      </c>
      <c r="I3714" s="139" t="s">
        <v>7776</v>
      </c>
      <c r="J3714" s="139" t="s">
        <v>89</v>
      </c>
      <c r="K3714" s="139">
        <v>28052</v>
      </c>
      <c r="L3714" s="139" t="s">
        <v>7772</v>
      </c>
      <c r="M3714" s="139">
        <v>8</v>
      </c>
      <c r="N3714" s="139" t="s">
        <v>1054</v>
      </c>
    </row>
    <row r="3715" spans="1:14" ht="15.75" customHeight="1">
      <c r="A3715" s="139">
        <v>2018</v>
      </c>
      <c r="B3715" s="100" t="s">
        <v>188</v>
      </c>
      <c r="C3715" s="139" t="s">
        <v>7777</v>
      </c>
      <c r="D3715" s="139">
        <v>1011710</v>
      </c>
      <c r="E3715" s="139" t="s">
        <v>7778</v>
      </c>
      <c r="F3715" s="139">
        <v>38.556145999999998</v>
      </c>
      <c r="G3715" s="139">
        <v>-75.946865000000003</v>
      </c>
      <c r="H3715" s="139" t="s">
        <v>7779</v>
      </c>
      <c r="I3715" s="139" t="s">
        <v>6641</v>
      </c>
      <c r="J3715" s="139" t="s">
        <v>55</v>
      </c>
      <c r="K3715" s="139">
        <v>21835</v>
      </c>
      <c r="L3715" s="139" t="s">
        <v>7772</v>
      </c>
      <c r="M3715" s="139">
        <v>18</v>
      </c>
      <c r="N3715" s="139" t="s">
        <v>1127</v>
      </c>
    </row>
    <row r="3716" spans="1:14" ht="15.75" customHeight="1">
      <c r="A3716" s="139">
        <v>2018</v>
      </c>
      <c r="B3716" s="100" t="s">
        <v>188</v>
      </c>
      <c r="C3716" s="139" t="s">
        <v>7780</v>
      </c>
      <c r="D3716" s="139">
        <v>1006213</v>
      </c>
      <c r="E3716" s="139" t="s">
        <v>7781</v>
      </c>
      <c r="F3716" s="139">
        <v>34.838211999999999</v>
      </c>
      <c r="G3716" s="139">
        <v>-78.035077000000001</v>
      </c>
      <c r="H3716" s="139" t="s">
        <v>7782</v>
      </c>
      <c r="I3716" s="139" t="s">
        <v>7783</v>
      </c>
      <c r="J3716" s="139" t="s">
        <v>89</v>
      </c>
      <c r="K3716" s="139">
        <v>28458</v>
      </c>
      <c r="L3716" s="139" t="s">
        <v>7772</v>
      </c>
      <c r="M3716" s="139">
        <v>21</v>
      </c>
      <c r="N3716" s="139" t="s">
        <v>1054</v>
      </c>
    </row>
    <row r="3717" spans="1:14" ht="15.75" customHeight="1">
      <c r="A3717" s="139">
        <v>2018</v>
      </c>
      <c r="B3717" s="100" t="s">
        <v>188</v>
      </c>
      <c r="C3717" s="139" t="s">
        <v>7784</v>
      </c>
      <c r="D3717" s="139">
        <v>1002637</v>
      </c>
      <c r="E3717" s="139" t="s">
        <v>7785</v>
      </c>
      <c r="F3717" s="139">
        <v>35.035319999999999</v>
      </c>
      <c r="G3717" s="139">
        <v>-80.082804999999993</v>
      </c>
      <c r="H3717" s="139" t="s">
        <v>7786</v>
      </c>
      <c r="I3717" s="139" t="s">
        <v>7787</v>
      </c>
      <c r="J3717" s="139" t="s">
        <v>89</v>
      </c>
      <c r="K3717" s="139">
        <v>28170</v>
      </c>
      <c r="L3717" s="139" t="s">
        <v>7772</v>
      </c>
      <c r="M3717" s="139">
        <v>16</v>
      </c>
      <c r="N3717" s="139" t="s">
        <v>1054</v>
      </c>
    </row>
    <row r="3718" spans="1:14" ht="15.75" customHeight="1">
      <c r="A3718" s="139">
        <v>2018</v>
      </c>
      <c r="B3718" s="100" t="s">
        <v>188</v>
      </c>
      <c r="C3718" s="139" t="s">
        <v>7788</v>
      </c>
      <c r="D3718" s="139">
        <v>1002635</v>
      </c>
      <c r="E3718" s="139" t="s">
        <v>7789</v>
      </c>
      <c r="F3718" s="139">
        <v>33.858960000000003</v>
      </c>
      <c r="G3718" s="139">
        <v>-81.708320000000001</v>
      </c>
      <c r="H3718" s="139" t="s">
        <v>7790</v>
      </c>
      <c r="I3718" s="139" t="s">
        <v>7791</v>
      </c>
      <c r="J3718" s="139" t="s">
        <v>107</v>
      </c>
      <c r="K3718" s="139">
        <v>29166</v>
      </c>
      <c r="L3718" s="139" t="s">
        <v>7772</v>
      </c>
      <c r="M3718" s="139">
        <v>21</v>
      </c>
      <c r="N3718" s="139" t="s">
        <v>1054</v>
      </c>
    </row>
    <row r="3719" spans="1:14" ht="15.75" customHeight="1">
      <c r="A3719" s="139">
        <v>2018</v>
      </c>
      <c r="B3719" s="100" t="s">
        <v>188</v>
      </c>
      <c r="C3719" s="139" t="s">
        <v>7792</v>
      </c>
      <c r="D3719" s="139">
        <v>1004324</v>
      </c>
      <c r="E3719" s="139" t="s">
        <v>7793</v>
      </c>
      <c r="F3719" s="139">
        <v>29.839110000000002</v>
      </c>
      <c r="G3719" s="139">
        <v>-95.127610000000004</v>
      </c>
      <c r="H3719" s="139" t="s">
        <v>1086</v>
      </c>
      <c r="I3719" s="139" t="s">
        <v>1087</v>
      </c>
      <c r="J3719" s="139" t="s">
        <v>115</v>
      </c>
      <c r="K3719" s="139">
        <v>77049</v>
      </c>
      <c r="L3719" s="139" t="s">
        <v>7794</v>
      </c>
      <c r="M3719" s="139">
        <v>14</v>
      </c>
      <c r="N3719" s="139" t="s">
        <v>1054</v>
      </c>
    </row>
    <row r="3720" spans="1:14" ht="15.75" customHeight="1">
      <c r="A3720" s="139">
        <v>2018</v>
      </c>
      <c r="B3720" s="100" t="s">
        <v>188</v>
      </c>
      <c r="C3720" s="139" t="s">
        <v>7795</v>
      </c>
      <c r="D3720" s="139">
        <v>1003320</v>
      </c>
      <c r="E3720" s="139" t="s">
        <v>7796</v>
      </c>
      <c r="F3720" s="139">
        <v>45.804799000000003</v>
      </c>
      <c r="G3720" s="139">
        <v>-87.089780000000005</v>
      </c>
      <c r="H3720" s="139" t="s">
        <v>7797</v>
      </c>
      <c r="I3720" s="139" t="s">
        <v>7798</v>
      </c>
      <c r="J3720" s="139" t="s">
        <v>61</v>
      </c>
      <c r="K3720" s="139">
        <v>49829</v>
      </c>
      <c r="L3720" s="139" t="s">
        <v>6783</v>
      </c>
      <c r="M3720" s="139">
        <v>4926</v>
      </c>
      <c r="N3720" s="139" t="s">
        <v>1979</v>
      </c>
    </row>
    <row r="3721" spans="1:14" ht="15.75" customHeight="1">
      <c r="A3721" s="139">
        <v>2018</v>
      </c>
      <c r="B3721" s="100" t="s">
        <v>188</v>
      </c>
      <c r="C3721" s="139" t="s">
        <v>7799</v>
      </c>
      <c r="D3721" s="139">
        <v>1001237</v>
      </c>
      <c r="E3721" s="139" t="s">
        <v>7800</v>
      </c>
      <c r="F3721" s="139">
        <v>39.472200000000001</v>
      </c>
      <c r="G3721" s="139">
        <v>-79.057500000000005</v>
      </c>
      <c r="H3721" s="139" t="s">
        <v>7801</v>
      </c>
      <c r="I3721" s="139" t="s">
        <v>7802</v>
      </c>
      <c r="J3721" s="139" t="s">
        <v>55</v>
      </c>
      <c r="K3721" s="139">
        <v>21540</v>
      </c>
      <c r="L3721" s="139" t="s">
        <v>6783</v>
      </c>
      <c r="M3721" s="139">
        <v>1013</v>
      </c>
      <c r="N3721" s="139" t="s">
        <v>1448</v>
      </c>
    </row>
    <row r="3722" spans="1:14" ht="15.75" customHeight="1">
      <c r="A3722" s="139">
        <v>2018</v>
      </c>
      <c r="B3722" s="100" t="s">
        <v>188</v>
      </c>
      <c r="C3722" s="139" t="s">
        <v>7803</v>
      </c>
      <c r="D3722" s="139">
        <v>1001892</v>
      </c>
      <c r="E3722" s="139" t="s">
        <v>7804</v>
      </c>
      <c r="F3722" s="139">
        <v>45.795000000000002</v>
      </c>
      <c r="G3722" s="139">
        <v>-87.958600000000004</v>
      </c>
      <c r="H3722" s="139" t="s">
        <v>7805</v>
      </c>
      <c r="I3722" s="139" t="s">
        <v>3836</v>
      </c>
      <c r="J3722" s="139" t="s">
        <v>61</v>
      </c>
      <c r="K3722" s="139">
        <v>49876</v>
      </c>
      <c r="L3722" s="139" t="s">
        <v>6783</v>
      </c>
      <c r="M3722" s="139">
        <v>5295</v>
      </c>
      <c r="N3722" s="139" t="s">
        <v>1253</v>
      </c>
    </row>
    <row r="3723" spans="1:14" ht="15.75" customHeight="1">
      <c r="A3723" s="139">
        <v>2018</v>
      </c>
      <c r="B3723" s="100" t="s">
        <v>188</v>
      </c>
      <c r="C3723" s="139" t="s">
        <v>7806</v>
      </c>
      <c r="D3723" s="139">
        <v>1005660</v>
      </c>
      <c r="E3723" s="139" t="s">
        <v>7807</v>
      </c>
      <c r="F3723" s="139">
        <v>37.232149999999997</v>
      </c>
      <c r="G3723" s="139">
        <v>-80.421729999999997</v>
      </c>
      <c r="H3723" s="139" t="s">
        <v>5173</v>
      </c>
      <c r="I3723" s="139" t="s">
        <v>2316</v>
      </c>
      <c r="J3723" s="139" t="s">
        <v>123</v>
      </c>
      <c r="K3723" s="139">
        <v>24061</v>
      </c>
      <c r="L3723" s="139" t="s">
        <v>7808</v>
      </c>
      <c r="M3723" s="139">
        <v>189</v>
      </c>
      <c r="N3723" s="139" t="s">
        <v>1054</v>
      </c>
    </row>
    <row r="3724" spans="1:14" ht="15.75" customHeight="1">
      <c r="A3724" s="139">
        <v>2018</v>
      </c>
      <c r="B3724" s="100" t="s">
        <v>188</v>
      </c>
      <c r="C3724" s="139" t="s">
        <v>7809</v>
      </c>
      <c r="D3724" s="139">
        <v>1006397</v>
      </c>
      <c r="E3724" s="139" t="s">
        <v>7810</v>
      </c>
      <c r="F3724" s="139">
        <v>33.996428000000002</v>
      </c>
      <c r="G3724" s="139">
        <v>-98.553358000000003</v>
      </c>
      <c r="H3724" s="139" t="s">
        <v>7811</v>
      </c>
      <c r="I3724" s="139" t="s">
        <v>7812</v>
      </c>
      <c r="J3724" s="139" t="s">
        <v>115</v>
      </c>
      <c r="K3724" s="139">
        <v>76305</v>
      </c>
      <c r="L3724" s="139" t="s">
        <v>7813</v>
      </c>
      <c r="M3724" s="139">
        <v>86</v>
      </c>
      <c r="N3724" s="139" t="s">
        <v>1050</v>
      </c>
    </row>
    <row r="3725" spans="1:14" ht="15.75" customHeight="1">
      <c r="A3725" s="139">
        <v>2018</v>
      </c>
      <c r="B3725" s="100" t="s">
        <v>188</v>
      </c>
      <c r="C3725" s="139" t="s">
        <v>7809</v>
      </c>
      <c r="D3725" s="139">
        <v>1002439</v>
      </c>
      <c r="E3725" s="139" t="s">
        <v>7814</v>
      </c>
      <c r="F3725" s="139">
        <v>41.523577000000003</v>
      </c>
      <c r="G3725" s="139">
        <v>-80.197884000000002</v>
      </c>
      <c r="H3725" s="139" t="s">
        <v>7815</v>
      </c>
      <c r="I3725" s="139" t="s">
        <v>1392</v>
      </c>
      <c r="J3725" s="139" t="s">
        <v>103</v>
      </c>
      <c r="K3725" s="139">
        <v>16314</v>
      </c>
      <c r="L3725" s="139" t="s">
        <v>7816</v>
      </c>
      <c r="M3725" s="139">
        <v>73</v>
      </c>
      <c r="N3725" s="139" t="s">
        <v>1050</v>
      </c>
    </row>
    <row r="3726" spans="1:14" ht="15.75" customHeight="1">
      <c r="A3726" s="139">
        <v>2018</v>
      </c>
      <c r="B3726" s="100" t="s">
        <v>188</v>
      </c>
      <c r="C3726" s="139" t="s">
        <v>7809</v>
      </c>
      <c r="D3726" s="139">
        <v>1002217</v>
      </c>
      <c r="E3726" s="139" t="s">
        <v>7817</v>
      </c>
      <c r="F3726" s="139">
        <v>40.129480000000001</v>
      </c>
      <c r="G3726" s="139">
        <v>-77.174260000000004</v>
      </c>
      <c r="H3726" s="139" t="s">
        <v>7818</v>
      </c>
      <c r="I3726" s="139" t="s">
        <v>1805</v>
      </c>
      <c r="J3726" s="139" t="s">
        <v>103</v>
      </c>
      <c r="K3726" s="139">
        <v>17015</v>
      </c>
      <c r="L3726" s="139" t="s">
        <v>7813</v>
      </c>
      <c r="M3726" s="139">
        <v>72</v>
      </c>
      <c r="N3726" s="139" t="s">
        <v>1050</v>
      </c>
    </row>
    <row r="3727" spans="1:14" ht="15.75" customHeight="1">
      <c r="A3727" s="139">
        <v>2018</v>
      </c>
      <c r="B3727" s="100" t="s">
        <v>188</v>
      </c>
      <c r="C3727" s="139" t="s">
        <v>7819</v>
      </c>
      <c r="D3727" s="139">
        <v>1006253</v>
      </c>
      <c r="E3727" s="139" t="s">
        <v>7820</v>
      </c>
      <c r="F3727" s="139">
        <v>41.672190000000001</v>
      </c>
      <c r="G3727" s="139">
        <v>-77.061660000000003</v>
      </c>
      <c r="H3727" s="139" t="s">
        <v>7821</v>
      </c>
      <c r="I3727" s="139" t="s">
        <v>7822</v>
      </c>
      <c r="J3727" s="139" t="s">
        <v>103</v>
      </c>
      <c r="K3727" s="139">
        <v>16912</v>
      </c>
      <c r="L3727" s="139" t="s">
        <v>7823</v>
      </c>
      <c r="M3727" s="139">
        <v>55</v>
      </c>
      <c r="N3727" s="139" t="s">
        <v>1054</v>
      </c>
    </row>
    <row r="3728" spans="1:14" ht="15.75" customHeight="1">
      <c r="A3728" s="139">
        <v>2018</v>
      </c>
      <c r="B3728" s="100" t="s">
        <v>188</v>
      </c>
      <c r="C3728" s="139" t="s">
        <v>7824</v>
      </c>
      <c r="D3728" s="139">
        <v>1005091</v>
      </c>
      <c r="E3728" s="139" t="s">
        <v>7825</v>
      </c>
      <c r="F3728" s="139">
        <v>46.732007000000003</v>
      </c>
      <c r="G3728" s="139">
        <v>-117.161057</v>
      </c>
      <c r="H3728" s="139" t="s">
        <v>7826</v>
      </c>
      <c r="I3728" s="139" t="s">
        <v>4103</v>
      </c>
      <c r="J3728" s="139" t="s">
        <v>126</v>
      </c>
      <c r="K3728" s="139">
        <v>99164</v>
      </c>
      <c r="L3728" s="139" t="s">
        <v>7827</v>
      </c>
      <c r="M3728" s="139">
        <v>36</v>
      </c>
      <c r="N3728" s="139" t="s">
        <v>1054</v>
      </c>
    </row>
    <row r="3729" spans="1:14" ht="15.75" customHeight="1">
      <c r="A3729" s="139">
        <v>2018</v>
      </c>
      <c r="B3729" s="100" t="s">
        <v>188</v>
      </c>
      <c r="C3729" s="139" t="s">
        <v>7828</v>
      </c>
      <c r="D3729" s="139">
        <v>1002854</v>
      </c>
      <c r="E3729" s="139" t="s">
        <v>7829</v>
      </c>
      <c r="F3729" s="139">
        <v>44.486243000000002</v>
      </c>
      <c r="G3729" s="139">
        <v>-89.582533999999995</v>
      </c>
      <c r="H3729" s="139" t="s">
        <v>5478</v>
      </c>
      <c r="I3729" s="139" t="s">
        <v>2269</v>
      </c>
      <c r="J3729" s="139" t="s">
        <v>132</v>
      </c>
      <c r="K3729" s="139">
        <v>54481</v>
      </c>
      <c r="L3729" s="139" t="s">
        <v>6783</v>
      </c>
      <c r="M3729" s="139">
        <v>0</v>
      </c>
      <c r="N3729" s="139" t="s">
        <v>1160</v>
      </c>
    </row>
    <row r="3730" spans="1:14" ht="15.75" customHeight="1">
      <c r="A3730" s="139">
        <v>2018</v>
      </c>
      <c r="B3730" s="100" t="s">
        <v>188</v>
      </c>
      <c r="C3730" s="139" t="s">
        <v>7830</v>
      </c>
      <c r="D3730" s="139">
        <v>1008042</v>
      </c>
      <c r="E3730" s="139" t="s">
        <v>7831</v>
      </c>
      <c r="F3730" s="139">
        <v>46.157035</v>
      </c>
      <c r="G3730" s="139">
        <v>-123.407836</v>
      </c>
      <c r="H3730" s="139" t="s">
        <v>7832</v>
      </c>
      <c r="I3730" s="139" t="s">
        <v>2978</v>
      </c>
      <c r="J3730" s="139" t="s">
        <v>100</v>
      </c>
      <c r="K3730" s="139">
        <v>97016</v>
      </c>
      <c r="L3730" s="139" t="s">
        <v>1093</v>
      </c>
      <c r="M3730" s="139">
        <v>1776</v>
      </c>
      <c r="N3730" s="139" t="s">
        <v>1253</v>
      </c>
    </row>
    <row r="3731" spans="1:14" ht="15.75" customHeight="1">
      <c r="A3731" s="139">
        <v>2018</v>
      </c>
      <c r="B3731" s="100" t="s">
        <v>188</v>
      </c>
      <c r="C3731" s="139" t="s">
        <v>7833</v>
      </c>
      <c r="D3731" s="139">
        <v>1001863</v>
      </c>
      <c r="E3731" s="139" t="s">
        <v>7834</v>
      </c>
      <c r="F3731" s="139">
        <v>44.355899999999998</v>
      </c>
      <c r="G3731" s="139">
        <v>-89.054000000000002</v>
      </c>
      <c r="H3731" s="139" t="s">
        <v>7835</v>
      </c>
      <c r="I3731" s="139" t="s">
        <v>7836</v>
      </c>
      <c r="J3731" s="139" t="s">
        <v>132</v>
      </c>
      <c r="K3731" s="139">
        <v>54981</v>
      </c>
      <c r="L3731" s="139" t="s">
        <v>7823</v>
      </c>
      <c r="M3731" s="139">
        <v>797</v>
      </c>
      <c r="N3731" s="139" t="s">
        <v>1054</v>
      </c>
    </row>
    <row r="3732" spans="1:14" ht="15.75" customHeight="1">
      <c r="A3732" s="139">
        <v>2018</v>
      </c>
      <c r="B3732" s="100" t="s">
        <v>188</v>
      </c>
      <c r="C3732" s="139" t="s">
        <v>7837</v>
      </c>
      <c r="D3732" s="139">
        <v>1005556</v>
      </c>
      <c r="E3732" s="139" t="s">
        <v>7838</v>
      </c>
      <c r="F3732" s="139">
        <v>42.360120000000002</v>
      </c>
      <c r="G3732" s="139">
        <v>-83.069000000000003</v>
      </c>
      <c r="H3732" s="139" t="s">
        <v>2954</v>
      </c>
      <c r="I3732" s="139" t="s">
        <v>2029</v>
      </c>
      <c r="J3732" s="139" t="s">
        <v>61</v>
      </c>
      <c r="K3732" s="139">
        <v>48202</v>
      </c>
      <c r="L3732" s="139" t="s">
        <v>7839</v>
      </c>
      <c r="M3732" s="139">
        <v>22</v>
      </c>
      <c r="N3732" s="139" t="s">
        <v>1054</v>
      </c>
    </row>
    <row r="3733" spans="1:14" ht="15.75" customHeight="1">
      <c r="A3733" s="139">
        <v>2018</v>
      </c>
      <c r="B3733" s="100" t="s">
        <v>188</v>
      </c>
      <c r="C3733" s="139" t="s">
        <v>7840</v>
      </c>
      <c r="D3733" s="139">
        <v>1004799</v>
      </c>
      <c r="E3733" s="139" t="s">
        <v>7841</v>
      </c>
      <c r="F3733" s="139">
        <v>34.821894999999998</v>
      </c>
      <c r="G3733" s="139">
        <v>-102.370362</v>
      </c>
      <c r="H3733" s="139" t="s">
        <v>7842</v>
      </c>
      <c r="I3733" s="139" t="s">
        <v>4058</v>
      </c>
      <c r="J3733" s="139" t="s">
        <v>115</v>
      </c>
      <c r="K3733" s="139">
        <v>79045</v>
      </c>
      <c r="L3733" s="139" t="s">
        <v>6019</v>
      </c>
      <c r="M3733" s="139">
        <v>61</v>
      </c>
      <c r="N3733" s="139" t="s">
        <v>1054</v>
      </c>
    </row>
    <row r="3734" spans="1:14" ht="15.75" customHeight="1">
      <c r="A3734" s="139">
        <v>2018</v>
      </c>
      <c r="B3734" s="100" t="s">
        <v>188</v>
      </c>
      <c r="C3734" s="139" t="s">
        <v>7843</v>
      </c>
      <c r="D3734" s="139">
        <v>1003526</v>
      </c>
      <c r="E3734" s="139" t="s">
        <v>7844</v>
      </c>
      <c r="F3734" s="139">
        <v>41.433340000000001</v>
      </c>
      <c r="G3734" s="139">
        <v>-88.773870000000002</v>
      </c>
      <c r="H3734" s="139" t="s">
        <v>7845</v>
      </c>
      <c r="I3734" s="139" t="s">
        <v>5804</v>
      </c>
      <c r="J3734" s="139" t="s">
        <v>36</v>
      </c>
      <c r="K3734" s="139">
        <v>60557</v>
      </c>
      <c r="L3734" s="139" t="s">
        <v>7846</v>
      </c>
      <c r="M3734" s="139">
        <v>77</v>
      </c>
      <c r="N3734" s="139" t="s">
        <v>1054</v>
      </c>
    </row>
    <row r="3735" spans="1:14" ht="15.75" customHeight="1">
      <c r="A3735" s="139">
        <v>2018</v>
      </c>
      <c r="B3735" s="100" t="s">
        <v>188</v>
      </c>
      <c r="C3735" s="139" t="s">
        <v>7847</v>
      </c>
      <c r="D3735" s="139">
        <v>1006651</v>
      </c>
      <c r="E3735" s="139" t="s">
        <v>7848</v>
      </c>
      <c r="F3735" s="139">
        <v>42.295929999999998</v>
      </c>
      <c r="G3735" s="139">
        <v>-71.298929999999999</v>
      </c>
      <c r="H3735" s="139" t="s">
        <v>7849</v>
      </c>
      <c r="I3735" s="139" t="s">
        <v>7850</v>
      </c>
      <c r="J3735" s="139" t="s">
        <v>58</v>
      </c>
      <c r="K3735" s="139">
        <v>2481</v>
      </c>
      <c r="L3735" s="139" t="s">
        <v>7851</v>
      </c>
      <c r="M3735" s="139">
        <v>14</v>
      </c>
      <c r="N3735" s="139" t="s">
        <v>1054</v>
      </c>
    </row>
    <row r="3736" spans="1:14" ht="15.75" customHeight="1">
      <c r="A3736" s="139">
        <v>2018</v>
      </c>
      <c r="B3736" s="100" t="s">
        <v>188</v>
      </c>
      <c r="C3736" s="139" t="s">
        <v>7852</v>
      </c>
      <c r="D3736" s="139">
        <v>1004271</v>
      </c>
      <c r="E3736" s="139" t="s">
        <v>7853</v>
      </c>
      <c r="F3736" s="139">
        <v>40.474679999999999</v>
      </c>
      <c r="G3736" s="139">
        <v>-90.686629999999994</v>
      </c>
      <c r="H3736" s="139" t="s">
        <v>3356</v>
      </c>
      <c r="I3736" s="139" t="s">
        <v>7854</v>
      </c>
      <c r="J3736" s="139" t="s">
        <v>36</v>
      </c>
      <c r="K3736" s="139">
        <v>61455</v>
      </c>
      <c r="L3736" s="139" t="s">
        <v>4327</v>
      </c>
      <c r="M3736" s="139">
        <v>15</v>
      </c>
      <c r="N3736" s="139" t="s">
        <v>1054</v>
      </c>
    </row>
    <row r="3737" spans="1:14" ht="15.75" customHeight="1">
      <c r="A3737" s="139">
        <v>2018</v>
      </c>
      <c r="B3737" s="100" t="s">
        <v>188</v>
      </c>
      <c r="C3737" s="139" t="s">
        <v>7855</v>
      </c>
      <c r="D3737" s="139">
        <v>1003293</v>
      </c>
      <c r="E3737" s="139" t="s">
        <v>7856</v>
      </c>
      <c r="F3737" s="139">
        <v>42.284109999999998</v>
      </c>
      <c r="G3737" s="139">
        <v>-85.612769999999998</v>
      </c>
      <c r="H3737" s="139" t="s">
        <v>4032</v>
      </c>
      <c r="I3737" s="139" t="s">
        <v>7857</v>
      </c>
      <c r="J3737" s="139" t="s">
        <v>61</v>
      </c>
      <c r="K3737" s="139">
        <v>49008</v>
      </c>
      <c r="L3737" s="139" t="s">
        <v>7858</v>
      </c>
      <c r="M3737" s="139">
        <v>40</v>
      </c>
      <c r="N3737" s="139" t="s">
        <v>1054</v>
      </c>
    </row>
    <row r="3738" spans="1:14" ht="15.75" customHeight="1">
      <c r="A3738" s="139">
        <v>2018</v>
      </c>
      <c r="B3738" s="100" t="s">
        <v>188</v>
      </c>
      <c r="C3738" s="139" t="s">
        <v>7859</v>
      </c>
      <c r="D3738" s="139">
        <v>1005217</v>
      </c>
      <c r="E3738" s="139" t="s">
        <v>7860</v>
      </c>
      <c r="F3738" s="139">
        <v>43.210340000000002</v>
      </c>
      <c r="G3738" s="139">
        <v>-78.370040000000003</v>
      </c>
      <c r="H3738" s="139" t="s">
        <v>7861</v>
      </c>
      <c r="I3738" s="139" t="s">
        <v>7862</v>
      </c>
      <c r="J3738" s="139" t="s">
        <v>87</v>
      </c>
      <c r="K3738" s="139">
        <v>14103</v>
      </c>
      <c r="L3738" s="139" t="s">
        <v>7863</v>
      </c>
      <c r="M3738" s="139">
        <v>44</v>
      </c>
      <c r="N3738" s="139" t="s">
        <v>1383</v>
      </c>
    </row>
    <row r="3739" spans="1:14" ht="15.75" customHeight="1">
      <c r="A3739" s="139">
        <v>2018</v>
      </c>
      <c r="B3739" s="100" t="s">
        <v>188</v>
      </c>
      <c r="C3739" s="139" t="s">
        <v>7864</v>
      </c>
      <c r="D3739" s="139">
        <v>1000405</v>
      </c>
      <c r="E3739" s="139" t="s">
        <v>7865</v>
      </c>
      <c r="F3739" s="139">
        <v>39.124609999999997</v>
      </c>
      <c r="G3739" s="139">
        <v>-100.73803700000001</v>
      </c>
      <c r="H3739" s="139" t="s">
        <v>7866</v>
      </c>
      <c r="I3739" s="139" t="s">
        <v>7867</v>
      </c>
      <c r="J3739" s="139" t="s">
        <v>44</v>
      </c>
      <c r="K3739" s="139">
        <v>67748</v>
      </c>
      <c r="L3739" s="139" t="s">
        <v>7868</v>
      </c>
      <c r="M3739" s="139">
        <v>26</v>
      </c>
      <c r="N3739" s="139" t="s">
        <v>1054</v>
      </c>
    </row>
    <row r="3740" spans="1:14" ht="15.75" customHeight="1">
      <c r="A3740" s="139">
        <v>2018</v>
      </c>
      <c r="B3740" s="100" t="s">
        <v>188</v>
      </c>
      <c r="C3740" s="139" t="s">
        <v>7869</v>
      </c>
      <c r="D3740" s="139">
        <v>1004492</v>
      </c>
      <c r="E3740" s="139" t="s">
        <v>7870</v>
      </c>
      <c r="F3740" s="139">
        <v>29.72644</v>
      </c>
      <c r="G3740" s="139">
        <v>-95.643940000000001</v>
      </c>
      <c r="H3740" s="139" t="s">
        <v>1086</v>
      </c>
      <c r="I3740" s="139" t="s">
        <v>1087</v>
      </c>
      <c r="J3740" s="139" t="s">
        <v>115</v>
      </c>
      <c r="K3740" s="139">
        <v>77082</v>
      </c>
      <c r="L3740" s="139" t="s">
        <v>5701</v>
      </c>
      <c r="M3740" s="139">
        <v>13</v>
      </c>
      <c r="N3740" s="139" t="s">
        <v>1054</v>
      </c>
    </row>
    <row r="3741" spans="1:14" ht="15.75" customHeight="1">
      <c r="A3741" s="139">
        <v>2018</v>
      </c>
      <c r="B3741" s="100" t="s">
        <v>188</v>
      </c>
      <c r="C3741" s="139" t="s">
        <v>7871</v>
      </c>
      <c r="D3741" s="139">
        <v>1003654</v>
      </c>
      <c r="E3741" s="139" t="s">
        <v>7872</v>
      </c>
      <c r="F3741" s="139">
        <v>30.219370000000001</v>
      </c>
      <c r="G3741" s="139">
        <v>-93.325410000000005</v>
      </c>
      <c r="H3741" s="139" t="s">
        <v>3368</v>
      </c>
      <c r="I3741" s="139" t="s">
        <v>2190</v>
      </c>
      <c r="J3741" s="139" t="s">
        <v>50</v>
      </c>
      <c r="K3741" s="139">
        <v>70665</v>
      </c>
      <c r="L3741" s="139" t="s">
        <v>1884</v>
      </c>
      <c r="M3741" s="139">
        <v>19</v>
      </c>
      <c r="N3741" s="139" t="s">
        <v>1054</v>
      </c>
    </row>
    <row r="3742" spans="1:14" ht="15.75" customHeight="1">
      <c r="A3742" s="139">
        <v>2018</v>
      </c>
      <c r="B3742" s="100" t="s">
        <v>188</v>
      </c>
      <c r="C3742" s="139" t="s">
        <v>7873</v>
      </c>
      <c r="D3742" s="139">
        <v>1004024</v>
      </c>
      <c r="E3742" s="139" t="s">
        <v>7874</v>
      </c>
      <c r="F3742" s="139">
        <v>32.744590000000002</v>
      </c>
      <c r="G3742" s="139">
        <v>-96.808340000000001</v>
      </c>
      <c r="H3742" s="139" t="s">
        <v>3041</v>
      </c>
      <c r="I3742" s="139" t="s">
        <v>3045</v>
      </c>
      <c r="J3742" s="139" t="s">
        <v>115</v>
      </c>
      <c r="K3742" s="139">
        <v>75203</v>
      </c>
      <c r="L3742" s="139" t="s">
        <v>4801</v>
      </c>
      <c r="M3742" s="139">
        <v>18</v>
      </c>
      <c r="N3742" s="139" t="s">
        <v>1054</v>
      </c>
    </row>
    <row r="3743" spans="1:14" ht="15.75" customHeight="1">
      <c r="A3743" s="139">
        <v>2018</v>
      </c>
      <c r="B3743" s="100" t="s">
        <v>188</v>
      </c>
      <c r="C3743" s="139" t="s">
        <v>7875</v>
      </c>
      <c r="D3743" s="139">
        <v>1007871</v>
      </c>
      <c r="E3743" s="139" t="s">
        <v>7876</v>
      </c>
      <c r="F3743" s="139">
        <v>42.323349999999998</v>
      </c>
      <c r="G3743" s="139">
        <v>-85.207579999999993</v>
      </c>
      <c r="H3743" s="139" t="s">
        <v>4035</v>
      </c>
      <c r="I3743" s="139" t="s">
        <v>1276</v>
      </c>
      <c r="J3743" s="139" t="s">
        <v>61</v>
      </c>
      <c r="K3743" s="139">
        <v>49037</v>
      </c>
      <c r="L3743" s="139" t="s">
        <v>4801</v>
      </c>
      <c r="M3743" s="139">
        <v>34</v>
      </c>
      <c r="N3743" s="139" t="s">
        <v>1054</v>
      </c>
    </row>
    <row r="3744" spans="1:14" ht="15.75" customHeight="1">
      <c r="A3744" s="139">
        <v>2018</v>
      </c>
      <c r="B3744" s="100" t="s">
        <v>188</v>
      </c>
      <c r="C3744" s="139" t="s">
        <v>7877</v>
      </c>
      <c r="D3744" s="139">
        <v>1007804</v>
      </c>
      <c r="E3744" s="139" t="s">
        <v>7878</v>
      </c>
      <c r="F3744" s="139">
        <v>35.061315</v>
      </c>
      <c r="G3744" s="139">
        <v>-85.323308999999995</v>
      </c>
      <c r="H3744" s="139" t="s">
        <v>1175</v>
      </c>
      <c r="I3744" s="139" t="s">
        <v>1176</v>
      </c>
      <c r="J3744" s="139" t="s">
        <v>113</v>
      </c>
      <c r="K3744" s="139">
        <v>37405</v>
      </c>
      <c r="L3744" s="139" t="s">
        <v>4801</v>
      </c>
      <c r="M3744" s="139">
        <v>23</v>
      </c>
      <c r="N3744" s="139" t="s">
        <v>1054</v>
      </c>
    </row>
    <row r="3745" spans="1:14" ht="15.75" customHeight="1">
      <c r="A3745" s="139">
        <v>2018</v>
      </c>
      <c r="B3745" s="100" t="s">
        <v>188</v>
      </c>
      <c r="C3745" s="139" t="s">
        <v>7879</v>
      </c>
      <c r="D3745" s="139">
        <v>1005768</v>
      </c>
      <c r="E3745" s="139" t="s">
        <v>7880</v>
      </c>
      <c r="F3745" s="139">
        <v>40.999327000000001</v>
      </c>
      <c r="G3745" s="139">
        <v>-75.146544000000006</v>
      </c>
      <c r="H3745" s="139" t="s">
        <v>7881</v>
      </c>
      <c r="I3745" s="139" t="s">
        <v>1252</v>
      </c>
      <c r="J3745" s="139" t="s">
        <v>103</v>
      </c>
      <c r="K3745" s="139">
        <v>18327</v>
      </c>
      <c r="L3745" s="139" t="s">
        <v>4801</v>
      </c>
      <c r="M3745" s="139">
        <v>15</v>
      </c>
      <c r="N3745" s="139" t="s">
        <v>1054</v>
      </c>
    </row>
    <row r="3746" spans="1:14" ht="15.75" customHeight="1">
      <c r="A3746" s="139">
        <v>2018</v>
      </c>
      <c r="B3746" s="100" t="s">
        <v>188</v>
      </c>
      <c r="C3746" s="139" t="s">
        <v>7882</v>
      </c>
      <c r="D3746" s="139">
        <v>1005012</v>
      </c>
      <c r="E3746" s="139" t="s">
        <v>7883</v>
      </c>
      <c r="F3746" s="139">
        <v>32.276643</v>
      </c>
      <c r="G3746" s="139">
        <v>-92.727371000000005</v>
      </c>
      <c r="H3746" s="139" t="s">
        <v>7884</v>
      </c>
      <c r="I3746" s="139" t="s">
        <v>7885</v>
      </c>
      <c r="J3746" s="139" t="s">
        <v>50</v>
      </c>
      <c r="K3746" s="139">
        <v>71247</v>
      </c>
      <c r="L3746" s="139" t="s">
        <v>4801</v>
      </c>
      <c r="M3746" s="139">
        <v>5722</v>
      </c>
      <c r="N3746" s="139" t="s">
        <v>1448</v>
      </c>
    </row>
    <row r="3747" spans="1:14" ht="15.75" customHeight="1">
      <c r="A3747" s="139">
        <v>2018</v>
      </c>
      <c r="B3747" s="100" t="s">
        <v>188</v>
      </c>
      <c r="C3747" s="139" t="s">
        <v>7886</v>
      </c>
      <c r="D3747" s="139">
        <v>1002305</v>
      </c>
      <c r="E3747" s="139" t="s">
        <v>7887</v>
      </c>
      <c r="F3747" s="139">
        <v>30.338699999999999</v>
      </c>
      <c r="G3747" s="139">
        <v>-94.06635</v>
      </c>
      <c r="H3747" s="139" t="s">
        <v>7888</v>
      </c>
      <c r="I3747" s="139" t="s">
        <v>3119</v>
      </c>
      <c r="J3747" s="139" t="s">
        <v>115</v>
      </c>
      <c r="K3747" s="139">
        <v>77615</v>
      </c>
      <c r="L3747" s="139" t="s">
        <v>4801</v>
      </c>
      <c r="M3747" s="139">
        <v>7743</v>
      </c>
      <c r="N3747" s="139" t="s">
        <v>1253</v>
      </c>
    </row>
    <row r="3748" spans="1:14" ht="15.75" customHeight="1">
      <c r="A3748" s="139">
        <v>2018</v>
      </c>
      <c r="B3748" s="100" t="s">
        <v>188</v>
      </c>
      <c r="C3748" s="139" t="s">
        <v>7889</v>
      </c>
      <c r="D3748" s="139">
        <v>1005918</v>
      </c>
      <c r="E3748" s="139" t="s">
        <v>7890</v>
      </c>
      <c r="F3748" s="139">
        <v>41.194769999999998</v>
      </c>
      <c r="G3748" s="139">
        <v>-80.492270000000005</v>
      </c>
      <c r="H3748" s="139" t="s">
        <v>7891</v>
      </c>
      <c r="I3748" s="139" t="s">
        <v>3296</v>
      </c>
      <c r="J3748" s="139" t="s">
        <v>103</v>
      </c>
      <c r="K3748" s="139">
        <v>16161</v>
      </c>
      <c r="L3748" s="139" t="s">
        <v>7892</v>
      </c>
      <c r="M3748" s="139">
        <v>25</v>
      </c>
      <c r="N3748" s="139" t="s">
        <v>1054</v>
      </c>
    </row>
    <row r="3749" spans="1:14" ht="15.75" customHeight="1">
      <c r="A3749" s="139">
        <v>2018</v>
      </c>
      <c r="B3749" s="100" t="s">
        <v>188</v>
      </c>
      <c r="C3749" s="139" t="s">
        <v>7893</v>
      </c>
      <c r="D3749" s="139">
        <v>1006126</v>
      </c>
      <c r="E3749" s="139" t="s">
        <v>7894</v>
      </c>
      <c r="F3749" s="139">
        <v>41.309310000000004</v>
      </c>
      <c r="G3749" s="139">
        <v>-82.981390000000005</v>
      </c>
      <c r="H3749" s="139" t="s">
        <v>7895</v>
      </c>
      <c r="I3749" s="139" t="s">
        <v>5252</v>
      </c>
      <c r="J3749" s="139" t="s">
        <v>95</v>
      </c>
      <c r="K3749" s="139">
        <v>43410</v>
      </c>
      <c r="L3749" s="139" t="s">
        <v>7896</v>
      </c>
      <c r="M3749" s="139">
        <v>12</v>
      </c>
      <c r="N3749" s="139" t="s">
        <v>1054</v>
      </c>
    </row>
    <row r="3750" spans="1:14" ht="15.75" customHeight="1">
      <c r="A3750" s="139">
        <v>2018</v>
      </c>
      <c r="B3750" s="100" t="s">
        <v>188</v>
      </c>
      <c r="C3750" s="139" t="s">
        <v>7897</v>
      </c>
      <c r="D3750" s="139">
        <v>1005339</v>
      </c>
      <c r="E3750" s="139" t="s">
        <v>7898</v>
      </c>
      <c r="F3750" s="139">
        <v>42.517760000000003</v>
      </c>
      <c r="G3750" s="139">
        <v>-83.19144</v>
      </c>
      <c r="H3750" s="139" t="s">
        <v>7899</v>
      </c>
      <c r="I3750" s="139" t="s">
        <v>3648</v>
      </c>
      <c r="J3750" s="139" t="s">
        <v>61</v>
      </c>
      <c r="K3750" s="139">
        <v>48073</v>
      </c>
      <c r="L3750" s="139" t="s">
        <v>7900</v>
      </c>
      <c r="M3750" s="139">
        <v>17</v>
      </c>
      <c r="N3750" s="139" t="s">
        <v>1054</v>
      </c>
    </row>
    <row r="3751" spans="1:14" ht="15.75" customHeight="1">
      <c r="A3751" s="139">
        <v>2018</v>
      </c>
      <c r="B3751" s="100" t="s">
        <v>188</v>
      </c>
      <c r="C3751" s="139" t="s">
        <v>7901</v>
      </c>
      <c r="D3751" s="139">
        <v>1002633</v>
      </c>
      <c r="E3751" s="139" t="s">
        <v>7902</v>
      </c>
      <c r="F3751" s="139">
        <v>31.097155999999998</v>
      </c>
      <c r="G3751" s="139">
        <v>-97.365465999999998</v>
      </c>
      <c r="H3751" s="139" t="s">
        <v>7903</v>
      </c>
      <c r="I3751" s="139" t="s">
        <v>7904</v>
      </c>
      <c r="J3751" s="139" t="s">
        <v>115</v>
      </c>
      <c r="K3751" s="139">
        <v>76504</v>
      </c>
      <c r="L3751" s="139" t="s">
        <v>7905</v>
      </c>
      <c r="M3751" s="139">
        <v>11</v>
      </c>
      <c r="N3751" s="139" t="s">
        <v>1054</v>
      </c>
    </row>
    <row r="3752" spans="1:14" ht="15.75" customHeight="1">
      <c r="A3752" s="139">
        <v>2018</v>
      </c>
      <c r="B3752" s="100" t="s">
        <v>188</v>
      </c>
      <c r="C3752" s="139" t="s">
        <v>7906</v>
      </c>
      <c r="D3752" s="139">
        <v>1000041</v>
      </c>
      <c r="E3752" s="139" t="s">
        <v>7907</v>
      </c>
      <c r="F3752" s="139">
        <v>43.061390000000003</v>
      </c>
      <c r="G3752" s="139">
        <v>-87.891620000000003</v>
      </c>
      <c r="H3752" s="139" t="s">
        <v>1551</v>
      </c>
      <c r="I3752" s="139" t="s">
        <v>5170</v>
      </c>
      <c r="J3752" s="139" t="s">
        <v>132</v>
      </c>
      <c r="K3752" s="139">
        <v>53211</v>
      </c>
      <c r="L3752" s="139" t="s">
        <v>2241</v>
      </c>
      <c r="M3752" s="139">
        <v>25</v>
      </c>
      <c r="N3752" s="139" t="s">
        <v>1054</v>
      </c>
    </row>
    <row r="3753" spans="1:14" ht="15.75" customHeight="1">
      <c r="A3753" s="139">
        <v>2018</v>
      </c>
      <c r="B3753" s="100" t="s">
        <v>188</v>
      </c>
      <c r="C3753" s="139" t="s">
        <v>7908</v>
      </c>
      <c r="D3753" s="139">
        <v>1004874</v>
      </c>
      <c r="E3753" s="139" t="s">
        <v>7909</v>
      </c>
      <c r="F3753" s="139">
        <v>44.394582999999997</v>
      </c>
      <c r="G3753" s="139">
        <v>-89.827237999999994</v>
      </c>
      <c r="H3753" s="139" t="s">
        <v>7910</v>
      </c>
      <c r="I3753" s="139" t="s">
        <v>6226</v>
      </c>
      <c r="J3753" s="139" t="s">
        <v>132</v>
      </c>
      <c r="K3753" s="139">
        <v>54495</v>
      </c>
      <c r="L3753" s="139" t="s">
        <v>6783</v>
      </c>
      <c r="M3753" s="139">
        <v>4074</v>
      </c>
      <c r="N3753" s="139" t="s">
        <v>1979</v>
      </c>
    </row>
    <row r="3754" spans="1:14" ht="15.75" customHeight="1">
      <c r="A3754" s="139">
        <v>2018</v>
      </c>
      <c r="B3754" s="100" t="s">
        <v>188</v>
      </c>
      <c r="C3754" s="139" t="s">
        <v>7911</v>
      </c>
      <c r="D3754" s="139">
        <v>1003212</v>
      </c>
      <c r="E3754" s="139" t="s">
        <v>7912</v>
      </c>
      <c r="F3754" s="139">
        <v>34.761735000000002</v>
      </c>
      <c r="G3754" s="139">
        <v>-87.586903000000007</v>
      </c>
      <c r="H3754" s="139" t="s">
        <v>7913</v>
      </c>
      <c r="I3754" s="139" t="s">
        <v>3222</v>
      </c>
      <c r="J3754" s="139" t="s">
        <v>3</v>
      </c>
      <c r="K3754" s="139">
        <v>35661</v>
      </c>
      <c r="L3754" s="139" t="s">
        <v>7914</v>
      </c>
      <c r="M3754" s="139">
        <v>102</v>
      </c>
      <c r="N3754" s="139" t="s">
        <v>1054</v>
      </c>
    </row>
    <row r="3755" spans="1:14" ht="15.75" customHeight="1">
      <c r="A3755" s="139">
        <v>2018</v>
      </c>
      <c r="B3755" s="100" t="s">
        <v>188</v>
      </c>
      <c r="C3755" s="139" t="s">
        <v>7915</v>
      </c>
      <c r="D3755" s="139">
        <v>1003213</v>
      </c>
      <c r="E3755" s="139" t="s">
        <v>7916</v>
      </c>
      <c r="F3755" s="139">
        <v>34.766792000000002</v>
      </c>
      <c r="G3755" s="139">
        <v>-87.601168999999999</v>
      </c>
      <c r="H3755" s="139" t="s">
        <v>7913</v>
      </c>
      <c r="I3755" s="139" t="s">
        <v>3222</v>
      </c>
      <c r="J3755" s="139" t="s">
        <v>3</v>
      </c>
      <c r="K3755" s="139">
        <v>35661</v>
      </c>
      <c r="L3755" s="139" t="s">
        <v>7914</v>
      </c>
      <c r="M3755" s="139">
        <v>56</v>
      </c>
      <c r="N3755" s="139" t="s">
        <v>1054</v>
      </c>
    </row>
    <row r="3756" spans="1:14" ht="15.75" customHeight="1">
      <c r="A3756" s="139">
        <v>2018</v>
      </c>
      <c r="B3756" s="100" t="s">
        <v>188</v>
      </c>
      <c r="C3756" s="139" t="s">
        <v>7917</v>
      </c>
      <c r="D3756" s="139">
        <v>1003187</v>
      </c>
      <c r="E3756" s="139" t="s">
        <v>7918</v>
      </c>
      <c r="F3756" s="139">
        <v>35.354280000000003</v>
      </c>
      <c r="G3756" s="139">
        <v>-118.92923999999999</v>
      </c>
      <c r="H3756" s="139" t="s">
        <v>3578</v>
      </c>
      <c r="I3756" s="139" t="s">
        <v>3579</v>
      </c>
      <c r="J3756" s="139" t="s">
        <v>15</v>
      </c>
      <c r="K3756" s="139">
        <v>93307</v>
      </c>
      <c r="L3756" s="139" t="s">
        <v>2228</v>
      </c>
      <c r="M3756" s="139">
        <v>15</v>
      </c>
      <c r="N3756" s="139" t="s">
        <v>1054</v>
      </c>
    </row>
    <row r="3757" spans="1:14" ht="15.75" customHeight="1">
      <c r="A3757" s="139">
        <v>2018</v>
      </c>
      <c r="B3757" s="100" t="s">
        <v>188</v>
      </c>
      <c r="C3757" s="139" t="s">
        <v>7919</v>
      </c>
      <c r="D3757" s="139">
        <v>1004496</v>
      </c>
      <c r="E3757" s="139" t="s">
        <v>7920</v>
      </c>
      <c r="F3757" s="139">
        <v>35.652700000000003</v>
      </c>
      <c r="G3757" s="139">
        <v>-119.8895</v>
      </c>
      <c r="H3757" s="139" t="s">
        <v>7921</v>
      </c>
      <c r="I3757" s="139" t="s">
        <v>3579</v>
      </c>
      <c r="J3757" s="139" t="s">
        <v>15</v>
      </c>
      <c r="K3757" s="139">
        <v>93249</v>
      </c>
      <c r="L3757" s="139" t="s">
        <v>7922</v>
      </c>
      <c r="M3757" s="139">
        <v>28</v>
      </c>
      <c r="N3757" s="139" t="s">
        <v>1054</v>
      </c>
    </row>
    <row r="3758" spans="1:14" ht="15.75" customHeight="1">
      <c r="A3758" s="139">
        <v>2018</v>
      </c>
      <c r="B3758" s="100" t="s">
        <v>188</v>
      </c>
      <c r="C3758" s="139" t="s">
        <v>7923</v>
      </c>
      <c r="D3758" s="139">
        <v>1001889</v>
      </c>
      <c r="E3758" s="139" t="s">
        <v>7924</v>
      </c>
      <c r="F3758" s="139">
        <v>45.156894000000001</v>
      </c>
      <c r="G3758" s="139">
        <v>-67.402006</v>
      </c>
      <c r="H3758" s="139" t="s">
        <v>7925</v>
      </c>
      <c r="I3758" s="139" t="s">
        <v>1067</v>
      </c>
      <c r="J3758" s="139" t="s">
        <v>52</v>
      </c>
      <c r="K3758" s="139">
        <v>4694</v>
      </c>
      <c r="L3758" s="139" t="s">
        <v>2353</v>
      </c>
      <c r="M3758" s="139">
        <v>3359</v>
      </c>
      <c r="N3758" s="139" t="s">
        <v>1253</v>
      </c>
    </row>
    <row r="3759" spans="1:14" ht="15.75" customHeight="1">
      <c r="A3759" s="139">
        <v>2018</v>
      </c>
      <c r="B3759" s="100" t="s">
        <v>188</v>
      </c>
      <c r="C3759" s="139" t="s">
        <v>7926</v>
      </c>
      <c r="D3759" s="139">
        <v>1007518</v>
      </c>
      <c r="E3759" s="139" t="s">
        <v>7927</v>
      </c>
      <c r="F3759" s="139">
        <v>38.837499999999999</v>
      </c>
      <c r="G3759" s="139">
        <v>-90.067499999999995</v>
      </c>
      <c r="H3759" s="139" t="s">
        <v>7928</v>
      </c>
      <c r="I3759" s="139" t="s">
        <v>2866</v>
      </c>
      <c r="J3759" s="139" t="s">
        <v>36</v>
      </c>
      <c r="K3759" s="139">
        <v>62084</v>
      </c>
      <c r="L3759" s="139" t="s">
        <v>1997</v>
      </c>
      <c r="M3759" s="139">
        <v>9492</v>
      </c>
      <c r="N3759" s="139" t="s">
        <v>7929</v>
      </c>
    </row>
    <row r="3760" spans="1:14" ht="15.75" customHeight="1">
      <c r="A3760" s="139">
        <v>2018</v>
      </c>
      <c r="B3760" s="100" t="s">
        <v>188</v>
      </c>
      <c r="C3760" s="139" t="s">
        <v>7930</v>
      </c>
      <c r="D3760" s="139">
        <v>1013246</v>
      </c>
      <c r="E3760" s="139" t="s">
        <v>7931</v>
      </c>
      <c r="F3760" s="139">
        <v>38.366388999999998</v>
      </c>
      <c r="G3760" s="139">
        <v>-78.937777999999994</v>
      </c>
      <c r="H3760" s="139" t="s">
        <v>7932</v>
      </c>
      <c r="I3760" s="139" t="s">
        <v>5438</v>
      </c>
      <c r="J3760" s="139" t="s">
        <v>123</v>
      </c>
      <c r="K3760" s="139">
        <v>22841</v>
      </c>
      <c r="L3760" s="139" t="s">
        <v>7933</v>
      </c>
      <c r="M3760" s="139">
        <v>16</v>
      </c>
      <c r="N3760" s="139" t="s">
        <v>1054</v>
      </c>
    </row>
    <row r="3761" spans="1:14" ht="15.75" customHeight="1">
      <c r="A3761" s="139">
        <v>2018</v>
      </c>
      <c r="B3761" s="100" t="s">
        <v>188</v>
      </c>
      <c r="C3761" s="139" t="s">
        <v>7934</v>
      </c>
      <c r="D3761" s="139">
        <v>1004972</v>
      </c>
      <c r="E3761" s="139" t="s">
        <v>7935</v>
      </c>
      <c r="F3761" s="139">
        <v>29.934619999999999</v>
      </c>
      <c r="G3761" s="139">
        <v>-95.650329999999997</v>
      </c>
      <c r="H3761" s="139" t="s">
        <v>1086</v>
      </c>
      <c r="I3761" s="139" t="s">
        <v>1087</v>
      </c>
      <c r="J3761" s="139" t="s">
        <v>115</v>
      </c>
      <c r="K3761" s="139">
        <v>77095</v>
      </c>
      <c r="L3761" s="139" t="s">
        <v>1138</v>
      </c>
      <c r="M3761" s="139">
        <v>62</v>
      </c>
      <c r="N3761" s="139" t="s">
        <v>1054</v>
      </c>
    </row>
    <row r="3762" spans="1:14" ht="15.75" customHeight="1">
      <c r="A3762" s="139">
        <v>2018</v>
      </c>
      <c r="B3762" s="100" t="s">
        <v>188</v>
      </c>
      <c r="C3762" s="139" t="s">
        <v>7936</v>
      </c>
      <c r="D3762" s="139">
        <v>1002310</v>
      </c>
      <c r="E3762" s="139" t="s">
        <v>7937</v>
      </c>
      <c r="F3762" s="139">
        <v>34.630009999999999</v>
      </c>
      <c r="G3762" s="139">
        <v>-97.169420000000002</v>
      </c>
      <c r="H3762" s="139" t="s">
        <v>7938</v>
      </c>
      <c r="I3762" s="139" t="s">
        <v>7939</v>
      </c>
      <c r="J3762" s="139" t="s">
        <v>98</v>
      </c>
      <c r="K3762" s="139">
        <v>73098</v>
      </c>
      <c r="L3762" s="139" t="s">
        <v>2802</v>
      </c>
      <c r="M3762" s="139">
        <v>2008</v>
      </c>
      <c r="N3762" s="139" t="s">
        <v>1745</v>
      </c>
    </row>
    <row r="3763" spans="1:14" ht="15.75" customHeight="1">
      <c r="A3763" s="139">
        <v>2018</v>
      </c>
      <c r="B3763" s="100" t="s">
        <v>188</v>
      </c>
      <c r="C3763" s="139" t="s">
        <v>7940</v>
      </c>
      <c r="D3763" s="139">
        <v>1004459</v>
      </c>
      <c r="E3763" s="139" t="s">
        <v>7941</v>
      </c>
      <c r="F3763" s="139">
        <v>43.851260000000003</v>
      </c>
      <c r="G3763" s="139">
        <v>-104.21486</v>
      </c>
      <c r="H3763" s="139" t="s">
        <v>7942</v>
      </c>
      <c r="I3763" s="139" t="s">
        <v>7943</v>
      </c>
      <c r="J3763" s="139" t="s">
        <v>134</v>
      </c>
      <c r="K3763" s="139">
        <v>82701</v>
      </c>
      <c r="L3763" s="139" t="s">
        <v>6159</v>
      </c>
      <c r="M3763" s="139">
        <v>491</v>
      </c>
      <c r="N3763" s="139" t="s">
        <v>1306</v>
      </c>
    </row>
    <row r="3764" spans="1:14" ht="15.75" customHeight="1">
      <c r="A3764" s="139">
        <v>2018</v>
      </c>
      <c r="B3764" s="100" t="s">
        <v>188</v>
      </c>
      <c r="C3764" s="139" t="s">
        <v>7944</v>
      </c>
      <c r="D3764" s="139">
        <v>1012170</v>
      </c>
      <c r="E3764" s="139" t="s">
        <v>7945</v>
      </c>
      <c r="F3764" s="139">
        <v>35.272860000000001</v>
      </c>
      <c r="G3764" s="139">
        <v>-84.769919999999999</v>
      </c>
      <c r="H3764" s="139" t="s">
        <v>4800</v>
      </c>
      <c r="I3764" s="139" t="s">
        <v>7946</v>
      </c>
      <c r="J3764" s="139" t="s">
        <v>113</v>
      </c>
      <c r="K3764" s="139">
        <v>37310</v>
      </c>
      <c r="L3764" s="139" t="s">
        <v>7947</v>
      </c>
      <c r="M3764" s="139">
        <v>24</v>
      </c>
      <c r="N3764" s="139" t="s">
        <v>1054</v>
      </c>
    </row>
    <row r="3765" spans="1:14" ht="15.75" customHeight="1">
      <c r="A3765" s="139">
        <v>2018</v>
      </c>
      <c r="B3765" s="100" t="s">
        <v>188</v>
      </c>
      <c r="C3765" s="139" t="s">
        <v>7948</v>
      </c>
      <c r="D3765" s="139">
        <v>1009361</v>
      </c>
      <c r="E3765" s="139" t="s">
        <v>7949</v>
      </c>
      <c r="F3765" s="139">
        <v>45.619591</v>
      </c>
      <c r="G3765" s="139">
        <v>-122.456295</v>
      </c>
      <c r="H3765" s="139" t="s">
        <v>7950</v>
      </c>
      <c r="I3765" s="139" t="s">
        <v>1366</v>
      </c>
      <c r="J3765" s="139" t="s">
        <v>126</v>
      </c>
      <c r="K3765" s="139">
        <v>98607</v>
      </c>
      <c r="L3765" s="139" t="s">
        <v>7951</v>
      </c>
      <c r="M3765" s="139">
        <v>7146</v>
      </c>
      <c r="N3765" s="139" t="s">
        <v>1368</v>
      </c>
    </row>
    <row r="3766" spans="1:14" ht="15.75" customHeight="1">
      <c r="A3766" s="139">
        <v>2018</v>
      </c>
      <c r="B3766" s="100" t="s">
        <v>188</v>
      </c>
      <c r="C3766" s="139" t="s">
        <v>7952</v>
      </c>
      <c r="D3766" s="139">
        <v>1006683</v>
      </c>
      <c r="E3766" s="139" t="s">
        <v>7953</v>
      </c>
      <c r="F3766" s="139">
        <v>38.634635000000003</v>
      </c>
      <c r="G3766" s="139">
        <v>-90.263237000000004</v>
      </c>
      <c r="H3766" s="139" t="s">
        <v>7954</v>
      </c>
      <c r="I3766" s="139" t="s">
        <v>7955</v>
      </c>
      <c r="J3766" s="139" t="s">
        <v>68</v>
      </c>
      <c r="K3766" s="139">
        <v>63110</v>
      </c>
      <c r="L3766" s="139" t="s">
        <v>7956</v>
      </c>
      <c r="M3766" s="139">
        <v>19</v>
      </c>
      <c r="N3766" s="139" t="s">
        <v>1054</v>
      </c>
    </row>
    <row r="3767" spans="1:14" ht="15.75" customHeight="1">
      <c r="A3767" s="139">
        <v>2018</v>
      </c>
      <c r="B3767" s="100" t="s">
        <v>188</v>
      </c>
      <c r="C3767" s="139" t="s">
        <v>7957</v>
      </c>
      <c r="D3767" s="139">
        <v>1002200</v>
      </c>
      <c r="E3767" s="139" t="s">
        <v>7958</v>
      </c>
      <c r="F3767" s="139">
        <v>44.362099999999998</v>
      </c>
      <c r="G3767" s="139">
        <v>-89.081699999999998</v>
      </c>
      <c r="H3767" s="139" t="s">
        <v>7835</v>
      </c>
      <c r="I3767" s="139" t="s">
        <v>7836</v>
      </c>
      <c r="J3767" s="139" t="s">
        <v>132</v>
      </c>
      <c r="K3767" s="139">
        <v>54981</v>
      </c>
      <c r="L3767" s="139" t="s">
        <v>7823</v>
      </c>
      <c r="M3767" s="139">
        <v>370</v>
      </c>
      <c r="N3767" s="139" t="s">
        <v>1054</v>
      </c>
    </row>
    <row r="3768" spans="1:14" ht="15.75" customHeight="1">
      <c r="A3768" s="139">
        <v>2018</v>
      </c>
      <c r="B3768" s="100" t="s">
        <v>188</v>
      </c>
      <c r="C3768" s="139" t="s">
        <v>7959</v>
      </c>
      <c r="D3768" s="139">
        <v>1004754</v>
      </c>
      <c r="E3768" s="139" t="s">
        <v>7960</v>
      </c>
      <c r="F3768" s="139">
        <v>35.362138999999999</v>
      </c>
      <c r="G3768" s="139">
        <v>-84.521918999999997</v>
      </c>
      <c r="H3768" s="139" t="s">
        <v>4624</v>
      </c>
      <c r="I3768" s="139" t="s">
        <v>7961</v>
      </c>
      <c r="J3768" s="139" t="s">
        <v>113</v>
      </c>
      <c r="K3768" s="139">
        <v>37331</v>
      </c>
      <c r="L3768" s="139" t="s">
        <v>7823</v>
      </c>
      <c r="M3768" s="139">
        <v>306</v>
      </c>
      <c r="N3768" s="139" t="s">
        <v>1054</v>
      </c>
    </row>
    <row r="3769" spans="1:14" ht="15.75" customHeight="1">
      <c r="A3769" s="139">
        <v>2018</v>
      </c>
      <c r="B3769" s="100" t="s">
        <v>188</v>
      </c>
      <c r="C3769" s="139" t="s">
        <v>7962</v>
      </c>
      <c r="D3769" s="139">
        <v>1002756</v>
      </c>
      <c r="E3769" s="139" t="s">
        <v>7963</v>
      </c>
      <c r="F3769" s="139">
        <v>37.986834999999999</v>
      </c>
      <c r="G3769" s="139">
        <v>-86.769568000000007</v>
      </c>
      <c r="H3769" s="139" t="s">
        <v>7964</v>
      </c>
      <c r="I3769" s="139" t="s">
        <v>4883</v>
      </c>
      <c r="J3769" s="139" t="s">
        <v>39</v>
      </c>
      <c r="K3769" s="139">
        <v>47586</v>
      </c>
      <c r="L3769" s="139" t="s">
        <v>7823</v>
      </c>
      <c r="M3769" s="139">
        <v>893</v>
      </c>
      <c r="N3769" s="139" t="s">
        <v>1054</v>
      </c>
    </row>
    <row r="3770" spans="1:14" ht="15.75" customHeight="1">
      <c r="A3770" s="139">
        <v>2018</v>
      </c>
      <c r="B3770" s="100" t="s">
        <v>188</v>
      </c>
      <c r="C3770" s="139" t="s">
        <v>7965</v>
      </c>
      <c r="D3770" s="139">
        <v>1010166</v>
      </c>
      <c r="E3770" s="139" t="s">
        <v>7966</v>
      </c>
      <c r="F3770" s="139">
        <v>35.05518</v>
      </c>
      <c r="G3770" s="139">
        <v>-93.368920000000003</v>
      </c>
      <c r="H3770" s="139" t="s">
        <v>3511</v>
      </c>
      <c r="I3770" s="139" t="s">
        <v>7967</v>
      </c>
      <c r="J3770" s="139" t="s">
        <v>12</v>
      </c>
      <c r="K3770" s="139">
        <v>72833</v>
      </c>
      <c r="L3770" s="139" t="s">
        <v>7968</v>
      </c>
      <c r="M3770" s="139">
        <v>2</v>
      </c>
      <c r="N3770" s="139" t="s">
        <v>1127</v>
      </c>
    </row>
    <row r="3771" spans="1:14" ht="15.75" customHeight="1">
      <c r="A3771" s="139">
        <v>2018</v>
      </c>
      <c r="B3771" s="100" t="s">
        <v>188</v>
      </c>
      <c r="C3771" s="139" t="s">
        <v>7969</v>
      </c>
      <c r="D3771" s="139">
        <v>1011314</v>
      </c>
      <c r="E3771" s="139" t="s">
        <v>7970</v>
      </c>
      <c r="F3771" s="139">
        <v>31.500857</v>
      </c>
      <c r="G3771" s="139">
        <v>-85.903705000000002</v>
      </c>
      <c r="H3771" s="139" t="s">
        <v>7971</v>
      </c>
      <c r="I3771" s="139" t="s">
        <v>7972</v>
      </c>
      <c r="J3771" s="139" t="s">
        <v>3</v>
      </c>
      <c r="K3771" s="139">
        <v>36346</v>
      </c>
      <c r="L3771" s="139" t="s">
        <v>7968</v>
      </c>
      <c r="M3771" s="139">
        <v>3</v>
      </c>
      <c r="N3771" s="139" t="s">
        <v>1127</v>
      </c>
    </row>
    <row r="3772" spans="1:14" ht="15.75" customHeight="1">
      <c r="A3772" s="139">
        <v>2018</v>
      </c>
      <c r="B3772" s="100" t="s">
        <v>188</v>
      </c>
      <c r="C3772" s="139" t="s">
        <v>7973</v>
      </c>
      <c r="D3772" s="139">
        <v>1007964</v>
      </c>
      <c r="E3772" s="139" t="s">
        <v>7974</v>
      </c>
      <c r="F3772" s="139">
        <v>32.453775</v>
      </c>
      <c r="G3772" s="139">
        <v>-87.977103999999997</v>
      </c>
      <c r="H3772" s="139" t="s">
        <v>7975</v>
      </c>
      <c r="I3772" s="139" t="s">
        <v>7976</v>
      </c>
      <c r="J3772" s="139" t="s">
        <v>3</v>
      </c>
      <c r="K3772" s="139">
        <v>36732</v>
      </c>
      <c r="L3772" s="139" t="s">
        <v>4801</v>
      </c>
      <c r="M3772" s="139">
        <v>4734</v>
      </c>
      <c r="N3772" s="139" t="s">
        <v>1253</v>
      </c>
    </row>
    <row r="3773" spans="1:14" ht="15.75" customHeight="1">
      <c r="A3773" s="139">
        <v>2018</v>
      </c>
      <c r="B3773" s="100" t="s">
        <v>188</v>
      </c>
      <c r="C3773" s="139" t="s">
        <v>7977</v>
      </c>
      <c r="D3773" s="139">
        <v>1011051</v>
      </c>
      <c r="E3773" s="139" t="s">
        <v>7978</v>
      </c>
      <c r="F3773" s="139">
        <v>43.063850000000002</v>
      </c>
      <c r="G3773" s="139">
        <v>-76.204629999999995</v>
      </c>
      <c r="H3773" s="139" t="s">
        <v>7979</v>
      </c>
      <c r="I3773" s="139" t="s">
        <v>1402</v>
      </c>
      <c r="J3773" s="139" t="s">
        <v>87</v>
      </c>
      <c r="K3773" s="139">
        <v>13204</v>
      </c>
      <c r="L3773" s="139" t="s">
        <v>4801</v>
      </c>
      <c r="M3773" s="139">
        <v>107</v>
      </c>
      <c r="N3773" s="139" t="s">
        <v>1054</v>
      </c>
    </row>
    <row r="3774" spans="1:14" ht="15.75" customHeight="1">
      <c r="A3774" s="139">
        <v>2018</v>
      </c>
      <c r="B3774" s="100" t="s">
        <v>188</v>
      </c>
      <c r="C3774" s="139" t="s">
        <v>7980</v>
      </c>
      <c r="D3774" s="139">
        <v>1002272</v>
      </c>
      <c r="E3774" s="139" t="s">
        <v>7981</v>
      </c>
      <c r="F3774" s="139">
        <v>30.676393000000001</v>
      </c>
      <c r="G3774" s="139">
        <v>-81.457933999999995</v>
      </c>
      <c r="H3774" s="139" t="s">
        <v>6359</v>
      </c>
      <c r="I3774" s="139" t="s">
        <v>6360</v>
      </c>
      <c r="J3774" s="139" t="s">
        <v>26</v>
      </c>
      <c r="K3774" s="139">
        <v>32034</v>
      </c>
      <c r="L3774" s="139" t="s">
        <v>4801</v>
      </c>
      <c r="M3774" s="139">
        <v>6126</v>
      </c>
      <c r="N3774" s="139" t="s">
        <v>1448</v>
      </c>
    </row>
    <row r="3775" spans="1:14" ht="15.75" customHeight="1">
      <c r="A3775" s="139">
        <v>2018</v>
      </c>
      <c r="B3775" s="100" t="s">
        <v>188</v>
      </c>
      <c r="C3775" s="139" t="s">
        <v>7982</v>
      </c>
      <c r="D3775" s="139">
        <v>1000319</v>
      </c>
      <c r="E3775" s="139" t="s">
        <v>7983</v>
      </c>
      <c r="F3775" s="139">
        <v>34.151899999999998</v>
      </c>
      <c r="G3775" s="139">
        <v>-79.558700000000002</v>
      </c>
      <c r="H3775" s="139" t="s">
        <v>4670</v>
      </c>
      <c r="I3775" s="139" t="s">
        <v>4669</v>
      </c>
      <c r="J3775" s="139" t="s">
        <v>107</v>
      </c>
      <c r="K3775" s="139">
        <v>29501</v>
      </c>
      <c r="L3775" s="139" t="s">
        <v>4801</v>
      </c>
      <c r="M3775" s="139">
        <v>8854</v>
      </c>
      <c r="N3775" s="139" t="s">
        <v>1253</v>
      </c>
    </row>
    <row r="3776" spans="1:14" ht="15.75" customHeight="1">
      <c r="A3776" s="139">
        <v>2018</v>
      </c>
      <c r="B3776" s="100" t="s">
        <v>188</v>
      </c>
      <c r="C3776" s="139" t="s">
        <v>7984</v>
      </c>
      <c r="D3776" s="139">
        <v>1006958</v>
      </c>
      <c r="E3776" s="139" t="s">
        <v>7985</v>
      </c>
      <c r="F3776" s="139">
        <v>30.14132</v>
      </c>
      <c r="G3776" s="139">
        <v>-85.620906000000005</v>
      </c>
      <c r="H3776" s="139" t="s">
        <v>1508</v>
      </c>
      <c r="I3776" s="139" t="s">
        <v>1509</v>
      </c>
      <c r="J3776" s="139" t="s">
        <v>26</v>
      </c>
      <c r="K3776" s="139">
        <v>32401</v>
      </c>
      <c r="L3776" s="139" t="s">
        <v>4801</v>
      </c>
      <c r="M3776" s="139">
        <v>4232</v>
      </c>
      <c r="N3776" s="139" t="s">
        <v>1253</v>
      </c>
    </row>
    <row r="3777" spans="1:14" ht="15.75" customHeight="1">
      <c r="A3777" s="139">
        <v>2018</v>
      </c>
      <c r="B3777" s="100" t="s">
        <v>188</v>
      </c>
      <c r="C3777" s="139" t="s">
        <v>7986</v>
      </c>
      <c r="D3777" s="139">
        <v>1007846</v>
      </c>
      <c r="E3777" s="139" t="s">
        <v>7987</v>
      </c>
      <c r="F3777" s="139">
        <v>30.42</v>
      </c>
      <c r="G3777" s="139">
        <v>-81.604167000000004</v>
      </c>
      <c r="H3777" s="139" t="s">
        <v>1428</v>
      </c>
      <c r="I3777" s="139" t="s">
        <v>1429</v>
      </c>
      <c r="J3777" s="139" t="s">
        <v>26</v>
      </c>
      <c r="K3777" s="139">
        <v>32218</v>
      </c>
      <c r="L3777" s="139" t="s">
        <v>4801</v>
      </c>
      <c r="M3777" s="139">
        <v>143</v>
      </c>
      <c r="N3777" s="139" t="s">
        <v>1160</v>
      </c>
    </row>
    <row r="3778" spans="1:14" ht="15.75" customHeight="1">
      <c r="A3778" s="139">
        <v>2018</v>
      </c>
      <c r="B3778" s="100" t="s">
        <v>188</v>
      </c>
      <c r="C3778" s="139" t="s">
        <v>7988</v>
      </c>
      <c r="D3778" s="139">
        <v>1008553</v>
      </c>
      <c r="E3778" s="139" t="s">
        <v>7989</v>
      </c>
      <c r="F3778" s="139">
        <v>34.864542</v>
      </c>
      <c r="G3778" s="139">
        <v>-85.787834000000004</v>
      </c>
      <c r="H3778" s="139" t="s">
        <v>7990</v>
      </c>
      <c r="I3778" s="139" t="s">
        <v>1290</v>
      </c>
      <c r="J3778" s="139" t="s">
        <v>3</v>
      </c>
      <c r="K3778" s="139">
        <v>35772</v>
      </c>
      <c r="L3778" s="139" t="s">
        <v>4801</v>
      </c>
      <c r="M3778" s="139">
        <v>6627</v>
      </c>
      <c r="N3778" s="139" t="s">
        <v>1253</v>
      </c>
    </row>
    <row r="3779" spans="1:14" ht="15.75" customHeight="1">
      <c r="A3779" s="139">
        <v>2018</v>
      </c>
      <c r="B3779" s="100" t="s">
        <v>188</v>
      </c>
      <c r="C3779" s="139" t="s">
        <v>7991</v>
      </c>
      <c r="D3779" s="139">
        <v>1005579</v>
      </c>
      <c r="E3779" s="139" t="s">
        <v>7992</v>
      </c>
      <c r="F3779" s="139">
        <v>37.539200000000001</v>
      </c>
      <c r="G3779" s="139">
        <v>-76.805300000000003</v>
      </c>
      <c r="H3779" s="139" t="s">
        <v>7543</v>
      </c>
      <c r="I3779" s="139" t="s">
        <v>7993</v>
      </c>
      <c r="J3779" s="139" t="s">
        <v>123</v>
      </c>
      <c r="K3779" s="139">
        <v>23181</v>
      </c>
      <c r="L3779" s="139" t="s">
        <v>4801</v>
      </c>
      <c r="M3779" s="139">
        <v>4553</v>
      </c>
      <c r="N3779" s="139" t="s">
        <v>1253</v>
      </c>
    </row>
    <row r="3780" spans="1:14" ht="15.75" customHeight="1">
      <c r="A3780" s="139">
        <v>2018</v>
      </c>
      <c r="B3780" s="100" t="s">
        <v>188</v>
      </c>
      <c r="C3780" s="139" t="s">
        <v>7994</v>
      </c>
      <c r="D3780" s="139">
        <v>1008708</v>
      </c>
      <c r="E3780" s="139" t="s">
        <v>7995</v>
      </c>
      <c r="F3780" s="139">
        <v>37.302011999999998</v>
      </c>
      <c r="G3780" s="139">
        <v>-77.264353999999997</v>
      </c>
      <c r="H3780" s="139" t="s">
        <v>7996</v>
      </c>
      <c r="I3780" s="139" t="s">
        <v>4066</v>
      </c>
      <c r="J3780" s="139" t="s">
        <v>123</v>
      </c>
      <c r="K3780" s="139">
        <v>23860</v>
      </c>
      <c r="L3780" s="139" t="s">
        <v>4801</v>
      </c>
      <c r="M3780" s="139">
        <v>3634</v>
      </c>
      <c r="N3780" s="139" t="s">
        <v>1448</v>
      </c>
    </row>
    <row r="3781" spans="1:14" ht="15.75" customHeight="1">
      <c r="A3781" s="139">
        <v>2018</v>
      </c>
      <c r="B3781" s="100" t="s">
        <v>188</v>
      </c>
      <c r="C3781" s="139" t="s">
        <v>7997</v>
      </c>
      <c r="D3781" s="139">
        <v>1000262</v>
      </c>
      <c r="E3781" s="139" t="s">
        <v>7998</v>
      </c>
      <c r="F3781" s="139">
        <v>32.174999999999997</v>
      </c>
      <c r="G3781" s="139">
        <v>-85.031099999999995</v>
      </c>
      <c r="H3781" s="139" t="s">
        <v>7999</v>
      </c>
      <c r="I3781" s="139" t="s">
        <v>8000</v>
      </c>
      <c r="J3781" s="139" t="s">
        <v>3</v>
      </c>
      <c r="K3781" s="139">
        <v>36868</v>
      </c>
      <c r="L3781" s="139" t="s">
        <v>4801</v>
      </c>
      <c r="M3781" s="139">
        <v>12481</v>
      </c>
      <c r="N3781" s="139" t="s">
        <v>1253</v>
      </c>
    </row>
    <row r="3782" spans="1:14" ht="15.75" customHeight="1">
      <c r="A3782" s="139">
        <v>2018</v>
      </c>
      <c r="B3782" s="100" t="s">
        <v>188</v>
      </c>
      <c r="C3782" s="139" t="s">
        <v>8001</v>
      </c>
      <c r="D3782" s="139">
        <v>1006423</v>
      </c>
      <c r="E3782" s="139" t="s">
        <v>8002</v>
      </c>
      <c r="F3782" s="139">
        <v>44.909945</v>
      </c>
      <c r="G3782" s="139">
        <v>-72.976094000000003</v>
      </c>
      <c r="H3782" s="139" t="s">
        <v>8003</v>
      </c>
      <c r="I3782" s="139" t="s">
        <v>4525</v>
      </c>
      <c r="J3782" s="139" t="s">
        <v>121</v>
      </c>
      <c r="K3782" s="139">
        <v>5485</v>
      </c>
      <c r="L3782" s="139" t="s">
        <v>4801</v>
      </c>
      <c r="M3782" s="139">
        <v>22</v>
      </c>
      <c r="N3782" s="139" t="s">
        <v>1054</v>
      </c>
    </row>
    <row r="3783" spans="1:14" ht="15.75" customHeight="1">
      <c r="A3783" s="139">
        <v>2018</v>
      </c>
      <c r="B3783" s="100" t="s">
        <v>188</v>
      </c>
      <c r="C3783" s="139" t="s">
        <v>8004</v>
      </c>
      <c r="D3783" s="139">
        <v>1006988</v>
      </c>
      <c r="E3783" s="139" t="s">
        <v>8005</v>
      </c>
      <c r="F3783" s="139">
        <v>44.95966</v>
      </c>
      <c r="G3783" s="139">
        <v>-93.19341</v>
      </c>
      <c r="H3783" s="139" t="s">
        <v>8006</v>
      </c>
      <c r="I3783" s="139" t="s">
        <v>1053</v>
      </c>
      <c r="J3783" s="139" t="s">
        <v>62</v>
      </c>
      <c r="K3783" s="139">
        <v>55114</v>
      </c>
      <c r="L3783" s="139" t="s">
        <v>4801</v>
      </c>
      <c r="M3783" s="139">
        <v>75</v>
      </c>
      <c r="N3783" s="139" t="s">
        <v>1054</v>
      </c>
    </row>
    <row r="3784" spans="1:14" ht="15.75" customHeight="1">
      <c r="A3784" s="139">
        <v>2018</v>
      </c>
      <c r="B3784" s="100" t="s">
        <v>188</v>
      </c>
      <c r="C3784" s="139" t="s">
        <v>8007</v>
      </c>
      <c r="D3784" s="139">
        <v>1000624</v>
      </c>
      <c r="E3784" s="139" t="s">
        <v>8008</v>
      </c>
      <c r="F3784" s="139">
        <v>47.264018999999998</v>
      </c>
      <c r="G3784" s="139">
        <v>-122.427795</v>
      </c>
      <c r="H3784" s="139" t="s">
        <v>3715</v>
      </c>
      <c r="I3784" s="139" t="s">
        <v>3716</v>
      </c>
      <c r="J3784" s="139" t="s">
        <v>126</v>
      </c>
      <c r="K3784" s="139">
        <v>98421</v>
      </c>
      <c r="L3784" s="139" t="s">
        <v>4801</v>
      </c>
      <c r="M3784" s="139">
        <v>4938</v>
      </c>
      <c r="N3784" s="139" t="s">
        <v>1448</v>
      </c>
    </row>
    <row r="3785" spans="1:14" ht="15.75" customHeight="1">
      <c r="A3785" s="139">
        <v>2018</v>
      </c>
      <c r="B3785" s="100" t="s">
        <v>188</v>
      </c>
      <c r="C3785" s="139" t="s">
        <v>8009</v>
      </c>
      <c r="D3785" s="139">
        <v>1000256</v>
      </c>
      <c r="E3785" s="139" t="s">
        <v>8010</v>
      </c>
      <c r="F3785" s="139">
        <v>37.799700000000001</v>
      </c>
      <c r="G3785" s="139">
        <v>-79.994600000000005</v>
      </c>
      <c r="H3785" s="139" t="s">
        <v>3643</v>
      </c>
      <c r="I3785" s="139" t="s">
        <v>8011</v>
      </c>
      <c r="J3785" s="139" t="s">
        <v>123</v>
      </c>
      <c r="K3785" s="139">
        <v>24426</v>
      </c>
      <c r="L3785" s="139" t="s">
        <v>4801</v>
      </c>
      <c r="M3785" s="139">
        <v>12708</v>
      </c>
      <c r="N3785" s="139" t="s">
        <v>1253</v>
      </c>
    </row>
    <row r="3786" spans="1:14" ht="15.75" customHeight="1">
      <c r="A3786" s="139">
        <v>2018</v>
      </c>
      <c r="B3786" s="100" t="s">
        <v>188</v>
      </c>
      <c r="C3786" s="139" t="s">
        <v>8012</v>
      </c>
      <c r="D3786" s="139">
        <v>1011708</v>
      </c>
      <c r="E3786" s="139" t="s">
        <v>8013</v>
      </c>
      <c r="F3786" s="139">
        <v>32.439278000000002</v>
      </c>
      <c r="G3786" s="139">
        <v>-94.688435999999996</v>
      </c>
      <c r="H3786" s="139" t="s">
        <v>5704</v>
      </c>
      <c r="I3786" s="139" t="s">
        <v>1585</v>
      </c>
      <c r="J3786" s="139" t="s">
        <v>115</v>
      </c>
      <c r="K3786" s="139">
        <v>75602</v>
      </c>
      <c r="L3786" s="139" t="s">
        <v>1884</v>
      </c>
      <c r="M3786" s="139">
        <v>13</v>
      </c>
      <c r="N3786" s="139" t="s">
        <v>1054</v>
      </c>
    </row>
    <row r="3787" spans="1:14" ht="15.75" customHeight="1">
      <c r="A3787" s="139">
        <v>2018</v>
      </c>
      <c r="B3787" s="100" t="s">
        <v>188</v>
      </c>
      <c r="C3787" s="139" t="s">
        <v>8014</v>
      </c>
      <c r="D3787" s="139">
        <v>1004292</v>
      </c>
      <c r="E3787" s="139" t="s">
        <v>8015</v>
      </c>
      <c r="F3787" s="139">
        <v>48.373390000000001</v>
      </c>
      <c r="G3787" s="139">
        <v>-114.19732</v>
      </c>
      <c r="H3787" s="139" t="s">
        <v>8016</v>
      </c>
      <c r="I3787" s="139" t="s">
        <v>8017</v>
      </c>
      <c r="J3787" s="139" t="s">
        <v>70</v>
      </c>
      <c r="K3787" s="139">
        <v>59912</v>
      </c>
      <c r="L3787" s="139" t="s">
        <v>8018</v>
      </c>
      <c r="M3787" s="139">
        <v>2095</v>
      </c>
      <c r="N3787" s="139" t="s">
        <v>1054</v>
      </c>
    </row>
    <row r="3788" spans="1:14" ht="15.75" customHeight="1">
      <c r="A3788" s="139">
        <v>2018</v>
      </c>
      <c r="B3788" s="100" t="s">
        <v>188</v>
      </c>
      <c r="C3788" s="139" t="s">
        <v>8019</v>
      </c>
      <c r="D3788" s="139">
        <v>1004553</v>
      </c>
      <c r="E3788" s="139" t="s">
        <v>8020</v>
      </c>
      <c r="F3788" s="139">
        <v>41.794899999999998</v>
      </c>
      <c r="G3788" s="139">
        <v>-85.6494</v>
      </c>
      <c r="H3788" s="139" t="s">
        <v>8021</v>
      </c>
      <c r="I3788" s="139" t="s">
        <v>4262</v>
      </c>
      <c r="J3788" s="139" t="s">
        <v>61</v>
      </c>
      <c r="K3788" s="139">
        <v>49099</v>
      </c>
      <c r="L3788" s="139" t="s">
        <v>8022</v>
      </c>
      <c r="M3788" s="139">
        <v>14</v>
      </c>
      <c r="N3788" s="139" t="s">
        <v>1054</v>
      </c>
    </row>
    <row r="3789" spans="1:14" ht="15.75" customHeight="1">
      <c r="A3789" s="139">
        <v>2018</v>
      </c>
      <c r="B3789" s="100" t="s">
        <v>188</v>
      </c>
      <c r="C3789" s="139" t="s">
        <v>8023</v>
      </c>
      <c r="D3789" s="139">
        <v>1005053</v>
      </c>
      <c r="E3789" s="139" t="s">
        <v>8024</v>
      </c>
      <c r="F3789" s="139">
        <v>41.423056000000003</v>
      </c>
      <c r="G3789" s="139">
        <v>-96.485277999999994</v>
      </c>
      <c r="H3789" s="139" t="s">
        <v>7198</v>
      </c>
      <c r="I3789" s="139" t="s">
        <v>1247</v>
      </c>
      <c r="J3789" s="139" t="s">
        <v>73</v>
      </c>
      <c r="K3789" s="139">
        <v>68025</v>
      </c>
      <c r="L3789" s="139" t="s">
        <v>8025</v>
      </c>
      <c r="M3789" s="139">
        <v>16</v>
      </c>
      <c r="N3789" s="139" t="s">
        <v>1054</v>
      </c>
    </row>
    <row r="3790" spans="1:14" ht="15.75" customHeight="1">
      <c r="A3790" s="139">
        <v>2018</v>
      </c>
      <c r="B3790" s="100" t="s">
        <v>188</v>
      </c>
      <c r="C3790" s="139" t="s">
        <v>8026</v>
      </c>
      <c r="D3790" s="139">
        <v>1011469</v>
      </c>
      <c r="E3790" s="139" t="s">
        <v>8027</v>
      </c>
      <c r="F3790" s="139">
        <v>34.926879999999997</v>
      </c>
      <c r="G3790" s="139">
        <v>-120.48159</v>
      </c>
      <c r="H3790" s="139" t="s">
        <v>4087</v>
      </c>
      <c r="I3790" s="139" t="s">
        <v>4088</v>
      </c>
      <c r="J3790" s="139" t="s">
        <v>15</v>
      </c>
      <c r="K3790" s="139">
        <v>93458</v>
      </c>
      <c r="L3790" s="139" t="s">
        <v>8028</v>
      </c>
      <c r="M3790" s="139">
        <v>21</v>
      </c>
      <c r="N3790" s="139" t="s">
        <v>1054</v>
      </c>
    </row>
    <row r="3791" spans="1:14" ht="15.75" customHeight="1">
      <c r="A3791" s="139">
        <v>2018</v>
      </c>
      <c r="B3791" s="100" t="s">
        <v>188</v>
      </c>
      <c r="C3791" s="139" t="s">
        <v>8029</v>
      </c>
      <c r="D3791" s="139">
        <v>1013018</v>
      </c>
      <c r="E3791" s="139" t="s">
        <v>8030</v>
      </c>
      <c r="F3791" s="139">
        <v>33.119747099999998</v>
      </c>
      <c r="G3791" s="139">
        <v>-88.979677600000002</v>
      </c>
      <c r="H3791" s="139" t="s">
        <v>3430</v>
      </c>
      <c r="J3791" s="139" t="s">
        <v>65</v>
      </c>
      <c r="K3791" s="139">
        <v>39339</v>
      </c>
      <c r="L3791" s="139" t="s">
        <v>8031</v>
      </c>
      <c r="M3791" s="139">
        <v>38</v>
      </c>
      <c r="N3791" s="139" t="s">
        <v>1054</v>
      </c>
    </row>
    <row r="3792" spans="1:14" ht="15.75" customHeight="1">
      <c r="A3792" s="139">
        <v>2018</v>
      </c>
      <c r="B3792" s="100" t="s">
        <v>188</v>
      </c>
      <c r="C3792" s="139" t="s">
        <v>8032</v>
      </c>
      <c r="D3792" s="139">
        <v>1009530</v>
      </c>
      <c r="E3792" s="139" t="s">
        <v>8033</v>
      </c>
      <c r="F3792" s="139">
        <v>40.143112000000002</v>
      </c>
      <c r="G3792" s="139">
        <v>-79.899520999999993</v>
      </c>
      <c r="H3792" s="139" t="s">
        <v>3633</v>
      </c>
      <c r="I3792" s="139" t="s">
        <v>1067</v>
      </c>
      <c r="J3792" s="139" t="s">
        <v>103</v>
      </c>
      <c r="K3792" s="139">
        <v>15022</v>
      </c>
      <c r="L3792" s="139" t="s">
        <v>8034</v>
      </c>
      <c r="M3792" s="139">
        <v>13</v>
      </c>
      <c r="N3792" s="139" t="s">
        <v>1050</v>
      </c>
    </row>
    <row r="3793" spans="1:14" ht="15.75" customHeight="1">
      <c r="A3793" s="139">
        <v>2018</v>
      </c>
      <c r="B3793" s="100" t="s">
        <v>188</v>
      </c>
      <c r="C3793" s="139" t="s">
        <v>8035</v>
      </c>
      <c r="D3793" s="139">
        <v>1011697</v>
      </c>
      <c r="E3793" s="139" t="s">
        <v>8036</v>
      </c>
      <c r="F3793" s="139">
        <v>41.56859</v>
      </c>
      <c r="G3793" s="139">
        <v>-84.048985000000002</v>
      </c>
      <c r="H3793" s="139" t="s">
        <v>8037</v>
      </c>
      <c r="I3793" s="139" t="s">
        <v>3673</v>
      </c>
      <c r="J3793" s="139" t="s">
        <v>95</v>
      </c>
      <c r="K3793" s="139">
        <v>43515</v>
      </c>
      <c r="L3793" s="139" t="s">
        <v>8038</v>
      </c>
      <c r="M3793" s="139">
        <v>13</v>
      </c>
      <c r="N3793" s="139" t="s">
        <v>1054</v>
      </c>
    </row>
    <row r="3794" spans="1:14" ht="15.75" customHeight="1">
      <c r="A3794" s="139">
        <v>2018</v>
      </c>
      <c r="B3794" s="100" t="s">
        <v>188</v>
      </c>
      <c r="C3794" s="139" t="s">
        <v>8039</v>
      </c>
      <c r="D3794" s="139">
        <v>1004817</v>
      </c>
      <c r="E3794" s="139" t="s">
        <v>8040</v>
      </c>
      <c r="F3794" s="139">
        <v>42.229565000000001</v>
      </c>
      <c r="G3794" s="139">
        <v>-71.727976999999996</v>
      </c>
      <c r="H3794" s="139" t="s">
        <v>8041</v>
      </c>
      <c r="I3794" s="139" t="s">
        <v>1832</v>
      </c>
      <c r="J3794" s="139" t="s">
        <v>58</v>
      </c>
      <c r="K3794" s="139">
        <v>1536</v>
      </c>
      <c r="L3794" s="139" t="s">
        <v>2344</v>
      </c>
      <c r="M3794" s="139">
        <v>20</v>
      </c>
      <c r="N3794" s="139" t="s">
        <v>1054</v>
      </c>
    </row>
    <row r="3795" spans="1:14" ht="15.75" customHeight="1">
      <c r="A3795" s="139">
        <v>2018</v>
      </c>
      <c r="B3795" s="100" t="s">
        <v>188</v>
      </c>
      <c r="C3795" s="139" t="s">
        <v>8042</v>
      </c>
      <c r="D3795" s="139">
        <v>1009738</v>
      </c>
      <c r="E3795" s="139" t="s">
        <v>8043</v>
      </c>
      <c r="F3795" s="139">
        <v>33.629443999999999</v>
      </c>
      <c r="G3795" s="139">
        <v>-101.870834</v>
      </c>
      <c r="H3795" s="139" t="s">
        <v>7027</v>
      </c>
      <c r="I3795" s="139" t="s">
        <v>6133</v>
      </c>
      <c r="J3795" s="139" t="s">
        <v>115</v>
      </c>
      <c r="K3795" s="139">
        <v>79415</v>
      </c>
      <c r="L3795" s="139" t="s">
        <v>8044</v>
      </c>
      <c r="M3795" s="139">
        <v>35</v>
      </c>
      <c r="N3795" s="139" t="s">
        <v>1368</v>
      </c>
    </row>
    <row r="3796" spans="1:14" ht="15.75" customHeight="1">
      <c r="A3796" s="139">
        <v>2018</v>
      </c>
      <c r="B3796" s="100" t="s">
        <v>188</v>
      </c>
      <c r="C3796" s="139" t="s">
        <v>8045</v>
      </c>
      <c r="D3796" s="139">
        <v>1002304</v>
      </c>
      <c r="E3796" s="139" t="s">
        <v>8046</v>
      </c>
      <c r="F3796" s="139">
        <v>43.227834000000001</v>
      </c>
      <c r="G3796" s="139">
        <v>-77.411534000000003</v>
      </c>
      <c r="H3796" s="139" t="s">
        <v>8047</v>
      </c>
      <c r="I3796" s="139" t="s">
        <v>1252</v>
      </c>
      <c r="J3796" s="139" t="s">
        <v>87</v>
      </c>
      <c r="K3796" s="139">
        <v>14580</v>
      </c>
      <c r="L3796" s="139" t="s">
        <v>8048</v>
      </c>
      <c r="M3796" s="139">
        <v>19</v>
      </c>
      <c r="N3796" s="139" t="s">
        <v>1054</v>
      </c>
    </row>
    <row r="3797" spans="1:14" ht="15.75" customHeight="1">
      <c r="A3797" s="139">
        <v>2018</v>
      </c>
      <c r="B3797" s="100" t="s">
        <v>188</v>
      </c>
      <c r="C3797" s="139" t="s">
        <v>8049</v>
      </c>
      <c r="D3797" s="139">
        <v>1004800</v>
      </c>
      <c r="E3797" s="139" t="s">
        <v>8050</v>
      </c>
      <c r="F3797" s="139">
        <v>41.302909999999997</v>
      </c>
      <c r="G3797" s="139">
        <v>-72.932742000000005</v>
      </c>
      <c r="H3797" s="139" t="s">
        <v>6812</v>
      </c>
      <c r="I3797" s="139" t="s">
        <v>6812</v>
      </c>
      <c r="J3797" s="139" t="s">
        <v>20</v>
      </c>
      <c r="K3797" s="139">
        <v>6520</v>
      </c>
      <c r="L3797" s="139" t="s">
        <v>8051</v>
      </c>
      <c r="M3797" s="139">
        <v>68</v>
      </c>
      <c r="N3797" s="139" t="s">
        <v>1054</v>
      </c>
    </row>
    <row r="3798" spans="1:14" ht="15.75" customHeight="1">
      <c r="A3798" s="139">
        <v>2018</v>
      </c>
      <c r="B3798" s="100" t="s">
        <v>188</v>
      </c>
      <c r="C3798" s="139" t="s">
        <v>8052</v>
      </c>
      <c r="D3798" s="139">
        <v>1004835</v>
      </c>
      <c r="E3798" s="139" t="s">
        <v>8053</v>
      </c>
      <c r="F3798" s="139">
        <v>41.313361</v>
      </c>
      <c r="G3798" s="139">
        <v>-72.979288999999994</v>
      </c>
      <c r="H3798" s="139" t="s">
        <v>6812</v>
      </c>
      <c r="I3798" s="139" t="s">
        <v>8054</v>
      </c>
      <c r="J3798" s="139" t="s">
        <v>20</v>
      </c>
      <c r="K3798" s="139">
        <v>6520</v>
      </c>
      <c r="L3798" s="139" t="s">
        <v>8051</v>
      </c>
      <c r="M3798" s="139">
        <v>71</v>
      </c>
      <c r="N3798" s="139" t="s">
        <v>1054</v>
      </c>
    </row>
    <row r="3799" spans="1:14" ht="15.75" customHeight="1">
      <c r="A3799" s="139">
        <v>2018</v>
      </c>
      <c r="B3799" s="100" t="s">
        <v>188</v>
      </c>
      <c r="C3799" s="139" t="s">
        <v>8055</v>
      </c>
      <c r="D3799" s="139">
        <v>1002083</v>
      </c>
      <c r="E3799" s="139" t="s">
        <v>8056</v>
      </c>
      <c r="F3799" s="139">
        <v>40.130000000000003</v>
      </c>
      <c r="G3799" s="139">
        <v>-102.68</v>
      </c>
      <c r="H3799" s="139" t="s">
        <v>8057</v>
      </c>
      <c r="I3799" s="139" t="s">
        <v>8058</v>
      </c>
      <c r="J3799" s="139" t="s">
        <v>17</v>
      </c>
      <c r="K3799" s="139">
        <v>80759</v>
      </c>
      <c r="L3799" s="139" t="s">
        <v>8059</v>
      </c>
      <c r="M3799" s="139">
        <v>28</v>
      </c>
      <c r="N3799" s="139" t="s">
        <v>1054</v>
      </c>
    </row>
    <row r="3800" spans="1:14" ht="15.75" customHeight="1">
      <c r="A3800" s="139">
        <v>2018</v>
      </c>
      <c r="B3800" s="100" t="s">
        <v>187</v>
      </c>
      <c r="C3800" s="139" t="s">
        <v>1045</v>
      </c>
      <c r="D3800" s="139">
        <v>1003188</v>
      </c>
      <c r="E3800" s="139" t="s">
        <v>1046</v>
      </c>
      <c r="F3800" s="139">
        <v>31.671177</v>
      </c>
      <c r="G3800" s="139">
        <v>-98.996512999999993</v>
      </c>
      <c r="H3800" s="139" t="s">
        <v>1047</v>
      </c>
      <c r="I3800" s="139" t="s">
        <v>1048</v>
      </c>
      <c r="J3800" s="139" t="s">
        <v>115</v>
      </c>
      <c r="K3800" s="139">
        <v>76801</v>
      </c>
      <c r="L3800" s="139" t="s">
        <v>1049</v>
      </c>
      <c r="M3800" s="139">
        <v>16</v>
      </c>
      <c r="N3800" s="139" t="s">
        <v>1050</v>
      </c>
    </row>
    <row r="3801" spans="1:14" ht="15.75" customHeight="1">
      <c r="A3801" s="139">
        <v>2018</v>
      </c>
      <c r="B3801" s="100" t="s">
        <v>187</v>
      </c>
      <c r="C3801" s="139" t="s">
        <v>1051</v>
      </c>
      <c r="D3801" s="139">
        <v>1005043</v>
      </c>
      <c r="F3801" s="139">
        <v>44.951000000000001</v>
      </c>
      <c r="G3801" s="139">
        <v>-92.995900000000006</v>
      </c>
      <c r="H3801" s="139" t="s">
        <v>1052</v>
      </c>
      <c r="I3801" s="139" t="s">
        <v>1053</v>
      </c>
      <c r="J3801" s="139" t="s">
        <v>62</v>
      </c>
      <c r="K3801" s="139">
        <v>55144</v>
      </c>
      <c r="L3801" s="139" t="s">
        <v>1049</v>
      </c>
      <c r="M3801" s="139">
        <v>50</v>
      </c>
      <c r="N3801" s="139" t="s">
        <v>1054</v>
      </c>
    </row>
    <row r="3802" spans="1:14" ht="15.75" customHeight="1">
      <c r="A3802" s="139">
        <v>2018</v>
      </c>
      <c r="B3802" s="100" t="s">
        <v>187</v>
      </c>
      <c r="C3802" s="139" t="s">
        <v>1056</v>
      </c>
      <c r="D3802" s="139">
        <v>1003739</v>
      </c>
      <c r="E3802" s="139" t="s">
        <v>1057</v>
      </c>
      <c r="F3802" s="139">
        <v>33.966720000000002</v>
      </c>
      <c r="G3802" s="139">
        <v>-87.899855000000002</v>
      </c>
      <c r="H3802" s="139" t="s">
        <v>1058</v>
      </c>
      <c r="I3802" s="139" t="s">
        <v>1059</v>
      </c>
      <c r="J3802" s="139" t="s">
        <v>3</v>
      </c>
      <c r="K3802" s="139">
        <v>35563</v>
      </c>
      <c r="L3802" s="139" t="s">
        <v>1049</v>
      </c>
      <c r="M3802" s="139">
        <v>13</v>
      </c>
      <c r="N3802" s="139" t="s">
        <v>1050</v>
      </c>
    </row>
    <row r="3803" spans="1:14" ht="15.75" customHeight="1">
      <c r="A3803" s="139">
        <v>2018</v>
      </c>
      <c r="B3803" s="100" t="s">
        <v>187</v>
      </c>
      <c r="C3803" s="139" t="s">
        <v>1060</v>
      </c>
      <c r="D3803" s="139">
        <v>1007698</v>
      </c>
      <c r="E3803" s="139" t="s">
        <v>1061</v>
      </c>
      <c r="F3803" s="139">
        <v>44.950180000000003</v>
      </c>
      <c r="G3803" s="139">
        <v>-89.637659999999997</v>
      </c>
      <c r="H3803" s="139" t="s">
        <v>1062</v>
      </c>
      <c r="I3803" s="139" t="s">
        <v>1063</v>
      </c>
      <c r="J3803" s="139" t="s">
        <v>132</v>
      </c>
      <c r="K3803" s="139">
        <v>54401</v>
      </c>
      <c r="L3803" s="139" t="s">
        <v>1049</v>
      </c>
      <c r="M3803" s="139">
        <v>19</v>
      </c>
      <c r="N3803" s="139" t="s">
        <v>1054</v>
      </c>
    </row>
    <row r="3804" spans="1:14" ht="15.75" customHeight="1">
      <c r="A3804" s="139">
        <v>2018</v>
      </c>
      <c r="B3804" s="100" t="s">
        <v>187</v>
      </c>
      <c r="C3804" s="139" t="s">
        <v>1064</v>
      </c>
      <c r="D3804" s="139">
        <v>1004836</v>
      </c>
      <c r="E3804" s="139" t="s">
        <v>1065</v>
      </c>
      <c r="F3804" s="139">
        <v>44.789444000000003</v>
      </c>
      <c r="G3804" s="139">
        <v>-92.908332999999999</v>
      </c>
      <c r="H3804" s="139" t="s">
        <v>1066</v>
      </c>
      <c r="I3804" s="139" t="s">
        <v>1067</v>
      </c>
      <c r="J3804" s="139" t="s">
        <v>62</v>
      </c>
      <c r="K3804" s="139">
        <v>55016</v>
      </c>
      <c r="L3804" s="139" t="s">
        <v>1049</v>
      </c>
      <c r="M3804" s="139">
        <v>20</v>
      </c>
      <c r="N3804" s="139" t="s">
        <v>1068</v>
      </c>
    </row>
    <row r="3805" spans="1:14" ht="15.75" customHeight="1">
      <c r="A3805" s="139">
        <v>2018</v>
      </c>
      <c r="B3805" s="100" t="s">
        <v>187</v>
      </c>
      <c r="C3805" s="139" t="s">
        <v>1069</v>
      </c>
      <c r="D3805" s="139">
        <v>1003408</v>
      </c>
      <c r="E3805" s="139" t="s">
        <v>1070</v>
      </c>
      <c r="F3805" s="139">
        <v>34.708919000000002</v>
      </c>
      <c r="G3805" s="139">
        <v>-92.239491999999998</v>
      </c>
      <c r="H3805" s="139" t="s">
        <v>1071</v>
      </c>
      <c r="I3805" s="139" t="s">
        <v>1072</v>
      </c>
      <c r="J3805" s="139" t="s">
        <v>12</v>
      </c>
      <c r="K3805" s="139">
        <v>72206</v>
      </c>
      <c r="L3805" s="139" t="s">
        <v>1049</v>
      </c>
      <c r="M3805" s="139">
        <v>12</v>
      </c>
      <c r="N3805" s="139" t="s">
        <v>1054</v>
      </c>
    </row>
    <row r="3806" spans="1:14" ht="15.75" customHeight="1">
      <c r="A3806" s="139">
        <v>2018</v>
      </c>
      <c r="B3806" s="100" t="s">
        <v>187</v>
      </c>
      <c r="C3806" s="139" t="s">
        <v>1073</v>
      </c>
      <c r="D3806" s="139">
        <v>1004914</v>
      </c>
      <c r="E3806" s="139" t="s">
        <v>1074</v>
      </c>
      <c r="F3806" s="139">
        <v>44.879677000000001</v>
      </c>
      <c r="G3806" s="139">
        <v>-94.359598000000005</v>
      </c>
      <c r="H3806" s="139" t="s">
        <v>1075</v>
      </c>
      <c r="I3806" s="139" t="s">
        <v>1076</v>
      </c>
      <c r="J3806" s="139" t="s">
        <v>62</v>
      </c>
      <c r="K3806" s="139">
        <v>55350</v>
      </c>
      <c r="L3806" s="139" t="s">
        <v>1049</v>
      </c>
      <c r="M3806" s="139">
        <v>19</v>
      </c>
      <c r="N3806" s="139" t="s">
        <v>1054</v>
      </c>
    </row>
    <row r="3807" spans="1:14" ht="15.75" customHeight="1">
      <c r="A3807" s="139">
        <v>2018</v>
      </c>
      <c r="B3807" s="100" t="s">
        <v>187</v>
      </c>
      <c r="C3807" s="139" t="s">
        <v>1077</v>
      </c>
      <c r="D3807" s="139">
        <v>1004804</v>
      </c>
      <c r="E3807" s="139" t="s">
        <v>1078</v>
      </c>
      <c r="F3807" s="139">
        <v>37.834476000000002</v>
      </c>
      <c r="G3807" s="139">
        <v>-94.330624999999998</v>
      </c>
      <c r="H3807" s="139" t="s">
        <v>1079</v>
      </c>
      <c r="I3807" s="139" t="s">
        <v>1080</v>
      </c>
      <c r="J3807" s="139" t="s">
        <v>68</v>
      </c>
      <c r="K3807" s="139">
        <v>64772</v>
      </c>
      <c r="L3807" s="139" t="s">
        <v>1049</v>
      </c>
      <c r="M3807" s="139">
        <v>16</v>
      </c>
      <c r="N3807" s="139" t="s">
        <v>1054</v>
      </c>
    </row>
    <row r="3808" spans="1:14" ht="15.75" customHeight="1">
      <c r="A3808" s="139">
        <v>2018</v>
      </c>
      <c r="B3808" s="100" t="s">
        <v>187</v>
      </c>
      <c r="C3808" s="139" t="s">
        <v>1081</v>
      </c>
      <c r="D3808" s="139">
        <v>1013282</v>
      </c>
      <c r="E3808" s="139" t="s">
        <v>1082</v>
      </c>
      <c r="F3808" s="139">
        <v>35.660545999999997</v>
      </c>
      <c r="G3808" s="139">
        <v>-79.176782000000003</v>
      </c>
      <c r="H3808" s="139" t="s">
        <v>1083</v>
      </c>
      <c r="J3808" s="139" t="s">
        <v>89</v>
      </c>
      <c r="K3808" s="139">
        <v>27559</v>
      </c>
      <c r="L3808" s="139" t="s">
        <v>1049</v>
      </c>
      <c r="M3808" s="139">
        <v>12</v>
      </c>
      <c r="N3808" s="139" t="s">
        <v>1054</v>
      </c>
    </row>
    <row r="3809" spans="1:14" ht="15.75" customHeight="1">
      <c r="A3809" s="139">
        <v>2018</v>
      </c>
      <c r="B3809" s="100" t="s">
        <v>187</v>
      </c>
      <c r="C3809" s="139" t="s">
        <v>1084</v>
      </c>
      <c r="D3809" s="139">
        <v>1007733</v>
      </c>
      <c r="E3809" s="139" t="s">
        <v>1085</v>
      </c>
      <c r="F3809" s="139">
        <v>29.755790000000001</v>
      </c>
      <c r="G3809" s="139">
        <v>-95.297910000000002</v>
      </c>
      <c r="H3809" s="139" t="s">
        <v>1086</v>
      </c>
      <c r="I3809" s="139" t="s">
        <v>1087</v>
      </c>
      <c r="J3809" s="139" t="s">
        <v>115</v>
      </c>
      <c r="K3809" s="139">
        <v>77020</v>
      </c>
      <c r="L3809" s="139" t="s">
        <v>1088</v>
      </c>
      <c r="M3809" s="139">
        <v>10</v>
      </c>
      <c r="N3809" s="139" t="s">
        <v>1054</v>
      </c>
    </row>
    <row r="3810" spans="1:14" ht="15.75" customHeight="1">
      <c r="A3810" s="139">
        <v>2018</v>
      </c>
      <c r="B3810" s="100" t="s">
        <v>187</v>
      </c>
      <c r="C3810" s="139" t="s">
        <v>1089</v>
      </c>
      <c r="D3810" s="139">
        <v>1002342</v>
      </c>
      <c r="E3810" s="139" t="s">
        <v>1090</v>
      </c>
      <c r="F3810" s="139">
        <v>38.061110999999997</v>
      </c>
      <c r="G3810" s="139">
        <v>-78.883332999999993</v>
      </c>
      <c r="H3810" s="139" t="s">
        <v>1091</v>
      </c>
      <c r="I3810" s="139" t="s">
        <v>1092</v>
      </c>
      <c r="J3810" s="139" t="s">
        <v>123</v>
      </c>
      <c r="K3810" s="139">
        <v>22980</v>
      </c>
      <c r="L3810" s="139" t="s">
        <v>1093</v>
      </c>
      <c r="M3810" s="139">
        <v>15</v>
      </c>
      <c r="N3810" s="139" t="s">
        <v>1054</v>
      </c>
    </row>
    <row r="3811" spans="1:14" ht="15.75" customHeight="1">
      <c r="A3811" s="139">
        <v>2018</v>
      </c>
      <c r="B3811" s="100" t="s">
        <v>187</v>
      </c>
      <c r="C3811" s="139" t="s">
        <v>1094</v>
      </c>
      <c r="D3811" s="139">
        <v>1005445</v>
      </c>
      <c r="E3811" s="139" t="s">
        <v>1095</v>
      </c>
      <c r="F3811" s="139">
        <v>40.55359</v>
      </c>
      <c r="G3811" s="139">
        <v>-84.372299999999996</v>
      </c>
      <c r="H3811" s="139" t="s">
        <v>1096</v>
      </c>
      <c r="I3811" s="139" t="s">
        <v>1097</v>
      </c>
      <c r="J3811" s="139" t="s">
        <v>95</v>
      </c>
      <c r="K3811" s="139">
        <v>45885</v>
      </c>
      <c r="L3811" s="139" t="s">
        <v>1098</v>
      </c>
      <c r="M3811" s="139">
        <v>19</v>
      </c>
      <c r="N3811" s="139" t="s">
        <v>1054</v>
      </c>
    </row>
    <row r="3812" spans="1:14" ht="15.75" customHeight="1">
      <c r="A3812" s="139">
        <v>2018</v>
      </c>
      <c r="B3812" s="100" t="s">
        <v>187</v>
      </c>
      <c r="C3812" s="139" t="s">
        <v>1099</v>
      </c>
      <c r="D3812" s="139">
        <v>1002983</v>
      </c>
      <c r="E3812" s="139" t="s">
        <v>1100</v>
      </c>
      <c r="F3812" s="139">
        <v>42.30227</v>
      </c>
      <c r="G3812" s="139">
        <v>-87.890649999999994</v>
      </c>
      <c r="H3812" s="139" t="s">
        <v>1101</v>
      </c>
      <c r="I3812" s="139" t="s">
        <v>1102</v>
      </c>
      <c r="J3812" s="139" t="s">
        <v>36</v>
      </c>
      <c r="K3812" s="139">
        <v>60064</v>
      </c>
      <c r="L3812" s="139" t="s">
        <v>1103</v>
      </c>
      <c r="M3812" s="139">
        <v>26</v>
      </c>
      <c r="N3812" s="139" t="s">
        <v>1054</v>
      </c>
    </row>
    <row r="3813" spans="1:14" ht="15.75" customHeight="1">
      <c r="A3813" s="139">
        <v>2018</v>
      </c>
      <c r="B3813" s="100" t="s">
        <v>187</v>
      </c>
      <c r="C3813" s="139" t="s">
        <v>1104</v>
      </c>
      <c r="D3813" s="139">
        <v>1002047</v>
      </c>
      <c r="E3813" s="139" t="s">
        <v>1105</v>
      </c>
      <c r="F3813" s="139">
        <v>45.459443999999998</v>
      </c>
      <c r="G3813" s="139">
        <v>-98.532499999999999</v>
      </c>
      <c r="H3813" s="139" t="s">
        <v>1106</v>
      </c>
      <c r="I3813" s="139" t="s">
        <v>1107</v>
      </c>
      <c r="J3813" s="139" t="s">
        <v>110</v>
      </c>
      <c r="K3813" s="139">
        <v>57401</v>
      </c>
      <c r="L3813" s="139" t="s">
        <v>1108</v>
      </c>
      <c r="M3813" s="139">
        <v>33</v>
      </c>
      <c r="N3813" s="139" t="s">
        <v>1054</v>
      </c>
    </row>
    <row r="3814" spans="1:14" ht="15.75" customHeight="1">
      <c r="A3814" s="139">
        <v>2018</v>
      </c>
      <c r="B3814" s="100" t="s">
        <v>187</v>
      </c>
      <c r="C3814" s="139" t="s">
        <v>1109</v>
      </c>
      <c r="D3814" s="139">
        <v>1002074</v>
      </c>
      <c r="E3814" s="139" t="s">
        <v>1110</v>
      </c>
      <c r="F3814" s="139">
        <v>44.374507999999999</v>
      </c>
      <c r="G3814" s="139">
        <v>-98.253287999999998</v>
      </c>
      <c r="H3814" s="139" t="s">
        <v>1111</v>
      </c>
      <c r="I3814" s="139" t="s">
        <v>1112</v>
      </c>
      <c r="J3814" s="139" t="s">
        <v>110</v>
      </c>
      <c r="K3814" s="139">
        <v>57350</v>
      </c>
      <c r="L3814" s="139" t="s">
        <v>1108</v>
      </c>
      <c r="M3814" s="139">
        <v>20</v>
      </c>
      <c r="N3814" s="139" t="s">
        <v>1054</v>
      </c>
    </row>
    <row r="3815" spans="1:14" ht="15.75" customHeight="1">
      <c r="A3815" s="139">
        <v>2018</v>
      </c>
      <c r="B3815" s="100" t="s">
        <v>187</v>
      </c>
      <c r="C3815" s="139" t="s">
        <v>1113</v>
      </c>
      <c r="D3815" s="139">
        <v>1005353</v>
      </c>
      <c r="E3815" s="139" t="s">
        <v>1114</v>
      </c>
      <c r="F3815" s="139">
        <v>45.442416999999999</v>
      </c>
      <c r="G3815" s="139">
        <v>-98.787138999999996</v>
      </c>
      <c r="H3815" s="139" t="s">
        <v>1115</v>
      </c>
      <c r="I3815" s="139" t="s">
        <v>1116</v>
      </c>
      <c r="J3815" s="139" t="s">
        <v>110</v>
      </c>
      <c r="K3815" s="139">
        <v>57451</v>
      </c>
      <c r="L3815" s="139" t="s">
        <v>1117</v>
      </c>
      <c r="M3815" s="139">
        <v>92</v>
      </c>
      <c r="N3815" s="139" t="s">
        <v>1054</v>
      </c>
    </row>
    <row r="3816" spans="1:14" ht="15.75" customHeight="1">
      <c r="A3816" s="139">
        <v>2018</v>
      </c>
      <c r="B3816" s="100" t="s">
        <v>187</v>
      </c>
      <c r="C3816" s="139" t="s">
        <v>1118</v>
      </c>
      <c r="D3816" s="139">
        <v>1006971</v>
      </c>
      <c r="E3816" s="139" t="s">
        <v>1119</v>
      </c>
      <c r="F3816" s="139">
        <v>39.395403999999999</v>
      </c>
      <c r="G3816" s="139">
        <v>-76.307730000000006</v>
      </c>
      <c r="H3816" s="139" t="s">
        <v>1120</v>
      </c>
      <c r="I3816" s="139" t="s">
        <v>1121</v>
      </c>
      <c r="J3816" s="139" t="s">
        <v>55</v>
      </c>
      <c r="K3816" s="139">
        <v>21005</v>
      </c>
      <c r="M3816" s="139">
        <v>60</v>
      </c>
      <c r="N3816" s="139" t="s">
        <v>1054</v>
      </c>
    </row>
    <row r="3817" spans="1:14" ht="15.75" customHeight="1">
      <c r="A3817" s="139">
        <v>2018</v>
      </c>
      <c r="B3817" s="100" t="s">
        <v>187</v>
      </c>
      <c r="C3817" s="139" t="s">
        <v>1122</v>
      </c>
      <c r="D3817" s="139">
        <v>1002627</v>
      </c>
      <c r="E3817" s="139" t="s">
        <v>1123</v>
      </c>
      <c r="F3817" s="139">
        <v>43.499510000000001</v>
      </c>
      <c r="G3817" s="139">
        <v>-92.917090000000002</v>
      </c>
      <c r="H3817" s="139" t="s">
        <v>1124</v>
      </c>
      <c r="I3817" s="139" t="s">
        <v>1125</v>
      </c>
      <c r="J3817" s="139" t="s">
        <v>42</v>
      </c>
      <c r="K3817" s="139">
        <v>50472</v>
      </c>
      <c r="L3817" s="139" t="s">
        <v>1126</v>
      </c>
      <c r="M3817" s="139">
        <v>81</v>
      </c>
      <c r="N3817" s="139" t="s">
        <v>1127</v>
      </c>
    </row>
    <row r="3818" spans="1:14" ht="15.75" customHeight="1">
      <c r="A3818" s="139">
        <v>2018</v>
      </c>
      <c r="B3818" s="100" t="s">
        <v>187</v>
      </c>
      <c r="C3818" s="139" t="s">
        <v>1128</v>
      </c>
      <c r="D3818" s="139">
        <v>1004761</v>
      </c>
      <c r="E3818" s="139" t="s">
        <v>1129</v>
      </c>
      <c r="F3818" s="139">
        <v>44.9589</v>
      </c>
      <c r="G3818" s="139">
        <v>-90.960800000000006</v>
      </c>
      <c r="H3818" s="139" t="s">
        <v>1130</v>
      </c>
      <c r="I3818" s="139" t="s">
        <v>1131</v>
      </c>
      <c r="J3818" s="139" t="s">
        <v>132</v>
      </c>
      <c r="K3818" s="139">
        <v>54768</v>
      </c>
      <c r="L3818" s="139" t="s">
        <v>1132</v>
      </c>
      <c r="M3818" s="139">
        <v>35</v>
      </c>
      <c r="N3818" s="139" t="s">
        <v>1133</v>
      </c>
    </row>
    <row r="3819" spans="1:14" ht="15.75" customHeight="1">
      <c r="A3819" s="139">
        <v>2018</v>
      </c>
      <c r="B3819" s="100" t="s">
        <v>187</v>
      </c>
      <c r="C3819" s="139" t="s">
        <v>1134</v>
      </c>
      <c r="D3819" s="139">
        <v>1005601</v>
      </c>
      <c r="E3819" s="139" t="s">
        <v>1135</v>
      </c>
      <c r="F3819" s="139">
        <v>30.329029999999999</v>
      </c>
      <c r="G3819" s="139">
        <v>-97.292069999999995</v>
      </c>
      <c r="H3819" s="139" t="s">
        <v>1136</v>
      </c>
      <c r="I3819" s="139" t="s">
        <v>1137</v>
      </c>
      <c r="J3819" s="139" t="s">
        <v>115</v>
      </c>
      <c r="K3819" s="139">
        <v>78621</v>
      </c>
      <c r="L3819" s="139" t="s">
        <v>1138</v>
      </c>
      <c r="M3819" s="139">
        <v>13</v>
      </c>
      <c r="N3819" s="139" t="s">
        <v>1054</v>
      </c>
    </row>
    <row r="3820" spans="1:14" ht="15.75" customHeight="1">
      <c r="A3820" s="139">
        <v>2018</v>
      </c>
      <c r="B3820" s="100" t="s">
        <v>187</v>
      </c>
      <c r="C3820" s="139" t="s">
        <v>1139</v>
      </c>
      <c r="D3820" s="139">
        <v>1005046</v>
      </c>
      <c r="E3820" s="139" t="s">
        <v>1140</v>
      </c>
      <c r="F3820" s="139">
        <v>34.323943999999997</v>
      </c>
      <c r="G3820" s="139">
        <v>-99.818194000000005</v>
      </c>
      <c r="H3820" s="139" t="s">
        <v>1141</v>
      </c>
      <c r="I3820" s="139" t="s">
        <v>1142</v>
      </c>
      <c r="J3820" s="139" t="s">
        <v>115</v>
      </c>
      <c r="K3820" s="139">
        <v>79252</v>
      </c>
      <c r="L3820" s="139" t="s">
        <v>1093</v>
      </c>
      <c r="M3820" s="139">
        <v>18</v>
      </c>
      <c r="N3820" s="139" t="s">
        <v>1054</v>
      </c>
    </row>
    <row r="3821" spans="1:14" ht="15.75" customHeight="1">
      <c r="A3821" s="139">
        <v>2018</v>
      </c>
      <c r="B3821" s="100" t="s">
        <v>187</v>
      </c>
      <c r="C3821" s="139" t="s">
        <v>1143</v>
      </c>
      <c r="D3821" s="139">
        <v>1003422</v>
      </c>
      <c r="E3821" s="139" t="s">
        <v>1144</v>
      </c>
      <c r="F3821" s="139">
        <v>42.358600000000003</v>
      </c>
      <c r="G3821" s="139">
        <v>-89.803420000000003</v>
      </c>
      <c r="H3821" s="139" t="s">
        <v>1145</v>
      </c>
      <c r="I3821" s="139" t="s">
        <v>1146</v>
      </c>
      <c r="J3821" s="139" t="s">
        <v>36</v>
      </c>
      <c r="K3821" s="139">
        <v>61048</v>
      </c>
      <c r="L3821" s="139" t="s">
        <v>1147</v>
      </c>
      <c r="M3821" s="139">
        <v>40</v>
      </c>
      <c r="N3821" s="139" t="s">
        <v>1054</v>
      </c>
    </row>
    <row r="3822" spans="1:14" ht="15.75" customHeight="1">
      <c r="A3822" s="139">
        <v>2018</v>
      </c>
      <c r="B3822" s="100" t="s">
        <v>187</v>
      </c>
      <c r="C3822" s="139" t="s">
        <v>1148</v>
      </c>
      <c r="D3822" s="139">
        <v>1002154</v>
      </c>
      <c r="E3822" s="139" t="s">
        <v>1149</v>
      </c>
      <c r="F3822" s="139">
        <v>44.186805</v>
      </c>
      <c r="G3822" s="139">
        <v>-93.995492999999996</v>
      </c>
      <c r="H3822" s="139" t="s">
        <v>1150</v>
      </c>
      <c r="I3822" s="139" t="s">
        <v>1151</v>
      </c>
      <c r="J3822" s="139" t="s">
        <v>62</v>
      </c>
      <c r="K3822" s="139">
        <v>56001</v>
      </c>
      <c r="L3822" s="139" t="s">
        <v>1152</v>
      </c>
      <c r="M3822" s="139">
        <v>300</v>
      </c>
      <c r="N3822" s="139" t="s">
        <v>1054</v>
      </c>
    </row>
    <row r="3823" spans="1:14" ht="15.75" customHeight="1">
      <c r="A3823" s="139">
        <v>2018</v>
      </c>
      <c r="B3823" s="100" t="s">
        <v>187</v>
      </c>
      <c r="C3823" s="139" t="s">
        <v>1153</v>
      </c>
      <c r="D3823" s="139">
        <v>1006047</v>
      </c>
      <c r="E3823" s="139" t="s">
        <v>1154</v>
      </c>
      <c r="F3823" s="139">
        <v>41.928593999999997</v>
      </c>
      <c r="G3823" s="139">
        <v>-91.687202999999997</v>
      </c>
      <c r="H3823" s="139" t="s">
        <v>1155</v>
      </c>
      <c r="I3823" s="139" t="s">
        <v>1156</v>
      </c>
      <c r="J3823" s="139" t="s">
        <v>42</v>
      </c>
      <c r="K3823" s="139">
        <v>52404</v>
      </c>
      <c r="L3823" s="139" t="s">
        <v>1152</v>
      </c>
      <c r="M3823" s="139">
        <v>6352</v>
      </c>
      <c r="N3823" s="139" t="s">
        <v>1127</v>
      </c>
    </row>
    <row r="3824" spans="1:14" ht="15.75" customHeight="1">
      <c r="A3824" s="139">
        <v>2018</v>
      </c>
      <c r="B3824" s="100" t="s">
        <v>187</v>
      </c>
      <c r="C3824" s="139" t="s">
        <v>1153</v>
      </c>
      <c r="D3824" s="139">
        <v>1006208</v>
      </c>
      <c r="E3824" s="139" t="s">
        <v>1157</v>
      </c>
      <c r="F3824" s="139">
        <v>41.818117000000001</v>
      </c>
      <c r="G3824" s="139">
        <v>-90.214731</v>
      </c>
      <c r="H3824" s="139" t="s">
        <v>1158</v>
      </c>
      <c r="I3824" s="139" t="s">
        <v>1159</v>
      </c>
      <c r="J3824" s="139" t="s">
        <v>42</v>
      </c>
      <c r="K3824" s="139">
        <v>52732</v>
      </c>
      <c r="L3824" s="139" t="s">
        <v>1152</v>
      </c>
      <c r="M3824" s="139">
        <v>5838</v>
      </c>
      <c r="N3824" s="139" t="s">
        <v>1160</v>
      </c>
    </row>
    <row r="3825" spans="1:14" ht="15.75" customHeight="1">
      <c r="A3825" s="139">
        <v>2018</v>
      </c>
      <c r="B3825" s="100" t="s">
        <v>187</v>
      </c>
      <c r="C3825" s="139" t="s">
        <v>1161</v>
      </c>
      <c r="D3825" s="139">
        <v>1010610</v>
      </c>
      <c r="E3825" s="139" t="s">
        <v>1162</v>
      </c>
      <c r="F3825" s="139">
        <v>37.807250000000003</v>
      </c>
      <c r="G3825" s="139">
        <v>-94.585301000000001</v>
      </c>
      <c r="H3825" s="139" t="s">
        <v>1163</v>
      </c>
      <c r="I3825" s="139" t="s">
        <v>1164</v>
      </c>
      <c r="J3825" s="139" t="s">
        <v>68</v>
      </c>
      <c r="K3825" s="139">
        <v>64741</v>
      </c>
      <c r="L3825" s="139" t="s">
        <v>1152</v>
      </c>
      <c r="M3825" s="139">
        <v>16</v>
      </c>
      <c r="N3825" s="139" t="s">
        <v>1054</v>
      </c>
    </row>
    <row r="3826" spans="1:14" ht="15.75" customHeight="1">
      <c r="A3826" s="139">
        <v>2018</v>
      </c>
      <c r="B3826" s="100" t="s">
        <v>187</v>
      </c>
      <c r="C3826" s="139" t="s">
        <v>1165</v>
      </c>
      <c r="D3826" s="139">
        <v>1011855</v>
      </c>
      <c r="E3826" s="139" t="s">
        <v>1166</v>
      </c>
      <c r="F3826" s="139">
        <v>41.1494</v>
      </c>
      <c r="G3826" s="139">
        <v>-83.432950000000005</v>
      </c>
      <c r="H3826" s="139" t="s">
        <v>1167</v>
      </c>
      <c r="I3826" s="139" t="s">
        <v>1168</v>
      </c>
      <c r="J3826" s="139" t="s">
        <v>95</v>
      </c>
      <c r="K3826" s="139">
        <v>44830</v>
      </c>
      <c r="L3826" s="139" t="s">
        <v>1152</v>
      </c>
      <c r="M3826" s="139">
        <v>13</v>
      </c>
      <c r="N3826" s="139" t="s">
        <v>1054</v>
      </c>
    </row>
    <row r="3827" spans="1:14" ht="15.75" customHeight="1">
      <c r="A3827" s="139">
        <v>2018</v>
      </c>
      <c r="B3827" s="100" t="s">
        <v>187</v>
      </c>
      <c r="C3827" s="139" t="s">
        <v>1169</v>
      </c>
      <c r="D3827" s="139">
        <v>1000376</v>
      </c>
      <c r="E3827" s="139" t="s">
        <v>1170</v>
      </c>
      <c r="F3827" s="139">
        <v>39.903883999999998</v>
      </c>
      <c r="G3827" s="139">
        <v>-91.410551999999996</v>
      </c>
      <c r="H3827" s="139" t="s">
        <v>1171</v>
      </c>
      <c r="I3827" s="139" t="s">
        <v>1172</v>
      </c>
      <c r="J3827" s="139" t="s">
        <v>36</v>
      </c>
      <c r="K3827" s="139">
        <v>62305</v>
      </c>
      <c r="L3827" s="139" t="s">
        <v>1152</v>
      </c>
      <c r="M3827" s="139">
        <v>54</v>
      </c>
      <c r="N3827" s="139" t="s">
        <v>1054</v>
      </c>
    </row>
    <row r="3828" spans="1:14" ht="15.75" customHeight="1">
      <c r="A3828" s="139">
        <v>2018</v>
      </c>
      <c r="B3828" s="100" t="s">
        <v>187</v>
      </c>
      <c r="C3828" s="139" t="s">
        <v>1173</v>
      </c>
      <c r="D3828" s="139">
        <v>1006080</v>
      </c>
      <c r="E3828" s="139" t="s">
        <v>1174</v>
      </c>
      <c r="F3828" s="139">
        <v>34.997920999999998</v>
      </c>
      <c r="G3828" s="139">
        <v>-85.318580999999995</v>
      </c>
      <c r="H3828" s="139" t="s">
        <v>1175</v>
      </c>
      <c r="I3828" s="139" t="s">
        <v>1176</v>
      </c>
      <c r="J3828" s="139" t="s">
        <v>113</v>
      </c>
      <c r="K3828" s="139">
        <v>37410</v>
      </c>
      <c r="L3828" s="139" t="s">
        <v>1152</v>
      </c>
      <c r="M3828" s="139">
        <v>16</v>
      </c>
      <c r="N3828" s="139" t="s">
        <v>1054</v>
      </c>
    </row>
    <row r="3829" spans="1:14" ht="15.75" customHeight="1">
      <c r="A3829" s="139">
        <v>2018</v>
      </c>
      <c r="B3829" s="100" t="s">
        <v>187</v>
      </c>
      <c r="C3829" s="139" t="s">
        <v>1177</v>
      </c>
      <c r="D3829" s="139">
        <v>1000034</v>
      </c>
      <c r="E3829" s="139" t="s">
        <v>1178</v>
      </c>
      <c r="F3829" s="139">
        <v>41.626328999999998</v>
      </c>
      <c r="G3829" s="139">
        <v>-93.583205000000007</v>
      </c>
      <c r="H3829" s="139" t="s">
        <v>1179</v>
      </c>
      <c r="I3829" s="139" t="s">
        <v>1180</v>
      </c>
      <c r="J3829" s="139" t="s">
        <v>42</v>
      </c>
      <c r="K3829" s="139">
        <v>50313</v>
      </c>
      <c r="L3829" s="139" t="s">
        <v>1152</v>
      </c>
      <c r="M3829" s="139">
        <v>408</v>
      </c>
      <c r="N3829" s="139" t="s">
        <v>1054</v>
      </c>
    </row>
    <row r="3830" spans="1:14" ht="15.75" customHeight="1">
      <c r="A3830" s="139">
        <v>2018</v>
      </c>
      <c r="B3830" s="100" t="s">
        <v>187</v>
      </c>
      <c r="C3830" s="139" t="s">
        <v>1181</v>
      </c>
      <c r="D3830" s="139">
        <v>1011961</v>
      </c>
      <c r="E3830" s="139" t="s">
        <v>1182</v>
      </c>
      <c r="F3830" s="139">
        <v>30.8325</v>
      </c>
      <c r="G3830" s="139">
        <v>-83.248056000000005</v>
      </c>
      <c r="H3830" s="139" t="s">
        <v>1183</v>
      </c>
      <c r="I3830" s="139" t="s">
        <v>1184</v>
      </c>
      <c r="J3830" s="139" t="s">
        <v>28</v>
      </c>
      <c r="K3830" s="139">
        <v>31601</v>
      </c>
      <c r="L3830" s="139" t="s">
        <v>1152</v>
      </c>
      <c r="M3830" s="139">
        <v>149</v>
      </c>
      <c r="N3830" s="139" t="s">
        <v>1054</v>
      </c>
    </row>
    <row r="3831" spans="1:14" ht="15.75" customHeight="1">
      <c r="A3831" s="139">
        <v>2018</v>
      </c>
      <c r="B3831" s="100" t="s">
        <v>187</v>
      </c>
      <c r="C3831" s="139" t="s">
        <v>1185</v>
      </c>
      <c r="D3831" s="139">
        <v>1000627</v>
      </c>
      <c r="E3831" s="139" t="s">
        <v>1186</v>
      </c>
      <c r="F3831" s="139">
        <v>37.33963</v>
      </c>
      <c r="G3831" s="139">
        <v>-77.288399999999996</v>
      </c>
      <c r="H3831" s="139" t="s">
        <v>1187</v>
      </c>
      <c r="I3831" s="139" t="s">
        <v>1188</v>
      </c>
      <c r="J3831" s="139" t="s">
        <v>123</v>
      </c>
      <c r="K3831" s="139">
        <v>23836</v>
      </c>
      <c r="L3831" s="139" t="s">
        <v>1189</v>
      </c>
      <c r="M3831" s="139">
        <v>26</v>
      </c>
      <c r="N3831" s="139" t="s">
        <v>1054</v>
      </c>
    </row>
    <row r="3832" spans="1:14" ht="15.75" customHeight="1">
      <c r="A3832" s="139">
        <v>2018</v>
      </c>
      <c r="B3832" s="100" t="s">
        <v>187</v>
      </c>
      <c r="C3832" s="139" t="s">
        <v>1190</v>
      </c>
      <c r="D3832" s="139">
        <v>1002069</v>
      </c>
      <c r="E3832" s="139" t="s">
        <v>1191</v>
      </c>
      <c r="F3832" s="139">
        <v>43.097479999999997</v>
      </c>
      <c r="G3832" s="139">
        <v>-94.651820000000001</v>
      </c>
      <c r="H3832" s="139" t="s">
        <v>1192</v>
      </c>
      <c r="I3832" s="139" t="s">
        <v>1193</v>
      </c>
      <c r="J3832" s="139" t="s">
        <v>42</v>
      </c>
      <c r="K3832" s="139">
        <v>50536</v>
      </c>
      <c r="L3832" s="139" t="s">
        <v>1194</v>
      </c>
      <c r="M3832" s="139">
        <v>11</v>
      </c>
      <c r="N3832" s="139" t="s">
        <v>1054</v>
      </c>
    </row>
    <row r="3833" spans="1:14" ht="15.75" customHeight="1">
      <c r="A3833" s="139">
        <v>2018</v>
      </c>
      <c r="B3833" s="100" t="s">
        <v>187</v>
      </c>
      <c r="C3833" s="139" t="s">
        <v>1195</v>
      </c>
      <c r="D3833" s="139">
        <v>1002070</v>
      </c>
      <c r="E3833" s="139" t="s">
        <v>1196</v>
      </c>
      <c r="F3833" s="139">
        <v>41.920794000000001</v>
      </c>
      <c r="G3833" s="139">
        <v>-95.070791</v>
      </c>
      <c r="H3833" s="139" t="s">
        <v>1197</v>
      </c>
      <c r="I3833" s="139" t="s">
        <v>1198</v>
      </c>
      <c r="J3833" s="139" t="s">
        <v>42</v>
      </c>
      <c r="K3833" s="139">
        <v>51455</v>
      </c>
      <c r="L3833" s="139" t="s">
        <v>1194</v>
      </c>
      <c r="M3833" s="139">
        <v>10</v>
      </c>
      <c r="N3833" s="139" t="s">
        <v>1054</v>
      </c>
    </row>
    <row r="3834" spans="1:14" ht="15.75" customHeight="1">
      <c r="A3834" s="139">
        <v>2018</v>
      </c>
      <c r="B3834" s="100" t="s">
        <v>187</v>
      </c>
      <c r="C3834" s="139" t="s">
        <v>1199</v>
      </c>
      <c r="D3834" s="139">
        <v>1006054</v>
      </c>
      <c r="E3834" s="139" t="s">
        <v>1200</v>
      </c>
      <c r="F3834" s="139">
        <v>42.668610000000001</v>
      </c>
      <c r="G3834" s="139">
        <v>-93.903329999999997</v>
      </c>
      <c r="H3834" s="139" t="s">
        <v>1201</v>
      </c>
      <c r="I3834" s="139" t="s">
        <v>1202</v>
      </c>
      <c r="J3834" s="139" t="s">
        <v>42</v>
      </c>
      <c r="K3834" s="139">
        <v>50533</v>
      </c>
      <c r="L3834" s="139" t="s">
        <v>1194</v>
      </c>
      <c r="M3834" s="139">
        <v>219</v>
      </c>
      <c r="N3834" s="139" t="s">
        <v>1054</v>
      </c>
    </row>
    <row r="3835" spans="1:14" ht="15.75" customHeight="1">
      <c r="A3835" s="139">
        <v>2018</v>
      </c>
      <c r="B3835" s="100" t="s">
        <v>187</v>
      </c>
      <c r="C3835" s="139" t="s">
        <v>1203</v>
      </c>
      <c r="D3835" s="139">
        <v>1002408</v>
      </c>
      <c r="E3835" s="139" t="s">
        <v>1204</v>
      </c>
      <c r="F3835" s="139">
        <v>43.182248000000001</v>
      </c>
      <c r="G3835" s="139">
        <v>-95.856177000000002</v>
      </c>
      <c r="H3835" s="139" t="s">
        <v>1205</v>
      </c>
      <c r="I3835" s="139" t="s">
        <v>1206</v>
      </c>
      <c r="J3835" s="139" t="s">
        <v>42</v>
      </c>
      <c r="K3835" s="139">
        <v>51201</v>
      </c>
      <c r="L3835" s="139" t="s">
        <v>1194</v>
      </c>
      <c r="M3835" s="139">
        <v>13</v>
      </c>
      <c r="N3835" s="139" t="s">
        <v>1054</v>
      </c>
    </row>
    <row r="3836" spans="1:14" ht="15.75" customHeight="1">
      <c r="A3836" s="139">
        <v>2018</v>
      </c>
      <c r="B3836" s="100" t="s">
        <v>187</v>
      </c>
      <c r="C3836" s="139" t="s">
        <v>1207</v>
      </c>
      <c r="D3836" s="139">
        <v>1002291</v>
      </c>
      <c r="E3836" s="139" t="s">
        <v>1208</v>
      </c>
      <c r="F3836" s="139">
        <v>44.932969999999997</v>
      </c>
      <c r="G3836" s="139">
        <v>-96.05744</v>
      </c>
      <c r="H3836" s="139" t="s">
        <v>1209</v>
      </c>
      <c r="I3836" s="139" t="s">
        <v>1210</v>
      </c>
      <c r="J3836" s="139" t="s">
        <v>62</v>
      </c>
      <c r="K3836" s="139">
        <v>56232</v>
      </c>
      <c r="L3836" s="139" t="s">
        <v>1194</v>
      </c>
      <c r="M3836" s="139">
        <v>17</v>
      </c>
      <c r="N3836" s="139" t="s">
        <v>1054</v>
      </c>
    </row>
    <row r="3837" spans="1:14" ht="15.75" customHeight="1">
      <c r="A3837" s="139">
        <v>2018</v>
      </c>
      <c r="B3837" s="100" t="s">
        <v>187</v>
      </c>
      <c r="C3837" s="139" t="s">
        <v>1216</v>
      </c>
      <c r="D3837" s="139">
        <v>1004631</v>
      </c>
      <c r="E3837" s="139" t="s">
        <v>1217</v>
      </c>
      <c r="F3837" s="139">
        <v>38.759188000000002</v>
      </c>
      <c r="G3837" s="139">
        <v>-94.825252000000006</v>
      </c>
      <c r="H3837" s="139" t="s">
        <v>1218</v>
      </c>
      <c r="I3837" s="139" t="s">
        <v>1219</v>
      </c>
      <c r="J3837" s="139" t="s">
        <v>44</v>
      </c>
      <c r="K3837" s="139">
        <v>66083</v>
      </c>
      <c r="L3837" s="139" t="s">
        <v>1215</v>
      </c>
      <c r="M3837" s="139">
        <v>37</v>
      </c>
      <c r="N3837" s="139" t="s">
        <v>1050</v>
      </c>
    </row>
    <row r="3838" spans="1:14" ht="15.75" customHeight="1">
      <c r="A3838" s="139">
        <v>2018</v>
      </c>
      <c r="B3838" s="100" t="s">
        <v>187</v>
      </c>
      <c r="C3838" s="139" t="s">
        <v>1220</v>
      </c>
      <c r="D3838" s="139">
        <v>1005824</v>
      </c>
      <c r="E3838" s="139" t="s">
        <v>1221</v>
      </c>
      <c r="F3838" s="139">
        <v>36.497</v>
      </c>
      <c r="G3838" s="139">
        <v>-82.77946</v>
      </c>
      <c r="H3838" s="139" t="s">
        <v>1222</v>
      </c>
      <c r="I3838" s="139" t="s">
        <v>1223</v>
      </c>
      <c r="J3838" s="139" t="s">
        <v>113</v>
      </c>
      <c r="K3838" s="139">
        <v>37642</v>
      </c>
      <c r="L3838" s="139" t="s">
        <v>1215</v>
      </c>
      <c r="M3838" s="139">
        <v>62</v>
      </c>
      <c r="N3838" s="139" t="s">
        <v>1050</v>
      </c>
    </row>
    <row r="3839" spans="1:14" ht="15.75" customHeight="1">
      <c r="A3839" s="139">
        <v>2018</v>
      </c>
      <c r="B3839" s="100" t="s">
        <v>187</v>
      </c>
      <c r="C3839" s="139" t="s">
        <v>1224</v>
      </c>
      <c r="D3839" s="139">
        <v>1002067</v>
      </c>
      <c r="E3839" s="139" t="s">
        <v>1225</v>
      </c>
      <c r="F3839" s="139">
        <v>40.589709999999997</v>
      </c>
      <c r="G3839" s="139">
        <v>-98.339740000000006</v>
      </c>
      <c r="H3839" s="139" t="s">
        <v>1226</v>
      </c>
      <c r="I3839" s="139" t="s">
        <v>1172</v>
      </c>
      <c r="J3839" s="139" t="s">
        <v>73</v>
      </c>
      <c r="K3839" s="139">
        <v>68901</v>
      </c>
      <c r="L3839" s="139" t="s">
        <v>1194</v>
      </c>
      <c r="M3839" s="139">
        <v>597</v>
      </c>
      <c r="N3839" s="139" t="s">
        <v>1054</v>
      </c>
    </row>
    <row r="3840" spans="1:14" ht="15.75" customHeight="1">
      <c r="A3840" s="139">
        <v>2018</v>
      </c>
      <c r="B3840" s="100" t="s">
        <v>187</v>
      </c>
      <c r="C3840" s="139" t="s">
        <v>1227</v>
      </c>
      <c r="D3840" s="139">
        <v>1003418</v>
      </c>
      <c r="E3840" s="139" t="s">
        <v>1228</v>
      </c>
      <c r="F3840" s="139">
        <v>39.961359999999999</v>
      </c>
      <c r="G3840" s="139">
        <v>-82.000339999999994</v>
      </c>
      <c r="H3840" s="139" t="s">
        <v>1229</v>
      </c>
      <c r="I3840" s="139" t="s">
        <v>1230</v>
      </c>
      <c r="J3840" s="139" t="s">
        <v>95</v>
      </c>
      <c r="K3840" s="139">
        <v>43701</v>
      </c>
      <c r="L3840" s="139" t="s">
        <v>1231</v>
      </c>
      <c r="M3840" s="139">
        <v>9</v>
      </c>
      <c r="N3840" s="139" t="s">
        <v>1054</v>
      </c>
    </row>
    <row r="3841" spans="1:14" ht="15.75" customHeight="1">
      <c r="A3841" s="139">
        <v>2018</v>
      </c>
      <c r="B3841" s="100" t="s">
        <v>187</v>
      </c>
      <c r="C3841" s="139" t="s">
        <v>1232</v>
      </c>
      <c r="D3841" s="139">
        <v>1003417</v>
      </c>
      <c r="E3841" s="139" t="s">
        <v>1233</v>
      </c>
      <c r="F3841" s="139">
        <v>40.206690000000002</v>
      </c>
      <c r="G3841" s="139">
        <v>-81.885490000000004</v>
      </c>
      <c r="H3841" s="139" t="s">
        <v>1234</v>
      </c>
      <c r="I3841" s="139" t="s">
        <v>1235</v>
      </c>
      <c r="J3841" s="139" t="s">
        <v>95</v>
      </c>
      <c r="K3841" s="139">
        <v>43812</v>
      </c>
      <c r="L3841" s="139" t="s">
        <v>1231</v>
      </c>
      <c r="M3841" s="139">
        <v>20</v>
      </c>
      <c r="N3841" s="139" t="s">
        <v>1054</v>
      </c>
    </row>
    <row r="3842" spans="1:14" ht="15.75" customHeight="1">
      <c r="A3842" s="139">
        <v>2018</v>
      </c>
      <c r="B3842" s="100" t="s">
        <v>187</v>
      </c>
      <c r="C3842" s="139" t="s">
        <v>1236</v>
      </c>
      <c r="D3842" s="139">
        <v>1000214</v>
      </c>
      <c r="E3842" s="139" t="s">
        <v>1237</v>
      </c>
      <c r="F3842" s="139">
        <v>37.984900000000003</v>
      </c>
      <c r="G3842" s="139">
        <v>-87.025899999999993</v>
      </c>
      <c r="H3842" s="139" t="s">
        <v>1238</v>
      </c>
      <c r="I3842" s="139" t="s">
        <v>1239</v>
      </c>
      <c r="J3842" s="139" t="s">
        <v>39</v>
      </c>
      <c r="K3842" s="139">
        <v>47635</v>
      </c>
      <c r="L3842" s="139" t="s">
        <v>1231</v>
      </c>
      <c r="M3842" s="139">
        <v>58</v>
      </c>
      <c r="N3842" s="139" t="s">
        <v>1054</v>
      </c>
    </row>
    <row r="3843" spans="1:14" ht="15.75" customHeight="1">
      <c r="A3843" s="139">
        <v>2018</v>
      </c>
      <c r="B3843" s="100" t="s">
        <v>187</v>
      </c>
      <c r="C3843" s="139" t="s">
        <v>1240</v>
      </c>
      <c r="D3843" s="139">
        <v>1005615</v>
      </c>
      <c r="E3843" s="139" t="s">
        <v>1241</v>
      </c>
      <c r="F3843" s="139">
        <v>38.496366999999999</v>
      </c>
      <c r="G3843" s="139">
        <v>-82.670282</v>
      </c>
      <c r="H3843" s="139" t="s">
        <v>1242</v>
      </c>
      <c r="I3843" s="139" t="s">
        <v>1243</v>
      </c>
      <c r="J3843" s="139" t="s">
        <v>47</v>
      </c>
      <c r="K3843" s="139">
        <v>41101</v>
      </c>
      <c r="L3843" s="139" t="s">
        <v>1231</v>
      </c>
      <c r="M3843" s="139">
        <v>43</v>
      </c>
      <c r="N3843" s="139" t="s">
        <v>1054</v>
      </c>
    </row>
    <row r="3844" spans="1:14" ht="15.75" customHeight="1">
      <c r="A3844" s="139">
        <v>2018</v>
      </c>
      <c r="B3844" s="100" t="s">
        <v>187</v>
      </c>
      <c r="C3844" s="139" t="s">
        <v>1244</v>
      </c>
      <c r="D3844" s="139">
        <v>1005149</v>
      </c>
      <c r="E3844" s="139" t="s">
        <v>1245</v>
      </c>
      <c r="F3844" s="139">
        <v>44.049411999999997</v>
      </c>
      <c r="G3844" s="139">
        <v>-93.017379000000005</v>
      </c>
      <c r="H3844" s="139" t="s">
        <v>1246</v>
      </c>
      <c r="I3844" s="139" t="s">
        <v>1247</v>
      </c>
      <c r="J3844" s="139" t="s">
        <v>62</v>
      </c>
      <c r="K3844" s="139">
        <v>55924</v>
      </c>
      <c r="L3844" s="139" t="s">
        <v>1248</v>
      </c>
      <c r="M3844" s="139">
        <v>66</v>
      </c>
      <c r="N3844" s="139" t="s">
        <v>1054</v>
      </c>
    </row>
    <row r="3845" spans="1:14" ht="15.75" customHeight="1">
      <c r="A3845" s="139">
        <v>2018</v>
      </c>
      <c r="B3845" s="100" t="s">
        <v>187</v>
      </c>
      <c r="C3845" s="139" t="s">
        <v>1249</v>
      </c>
      <c r="D3845" s="139">
        <v>1007917</v>
      </c>
      <c r="E3845" s="139" t="s">
        <v>1250</v>
      </c>
      <c r="F3845" s="139">
        <v>31.580112</v>
      </c>
      <c r="G3845" s="139">
        <v>-87.490072999999995</v>
      </c>
      <c r="H3845" s="139" t="s">
        <v>1251</v>
      </c>
      <c r="I3845" s="139" t="s">
        <v>1252</v>
      </c>
      <c r="J3845" s="139" t="s">
        <v>3</v>
      </c>
      <c r="K3845" s="139">
        <v>36470</v>
      </c>
      <c r="L3845" s="139" t="s">
        <v>1093</v>
      </c>
      <c r="M3845" s="139">
        <v>1817</v>
      </c>
      <c r="N3845" s="139" t="s">
        <v>1253</v>
      </c>
    </row>
    <row r="3846" spans="1:14" ht="15.75" customHeight="1">
      <c r="A3846" s="139">
        <v>2018</v>
      </c>
      <c r="B3846" s="100" t="s">
        <v>187</v>
      </c>
      <c r="C3846" s="139" t="s">
        <v>1254</v>
      </c>
      <c r="D3846" s="139">
        <v>1007272</v>
      </c>
      <c r="E3846" s="139" t="s">
        <v>1255</v>
      </c>
      <c r="F3846" s="139">
        <v>34.735590000000002</v>
      </c>
      <c r="G3846" s="139">
        <v>-84.949960000000004</v>
      </c>
      <c r="H3846" s="139" t="s">
        <v>1256</v>
      </c>
      <c r="I3846" s="139" t="s">
        <v>1257</v>
      </c>
      <c r="J3846" s="139" t="s">
        <v>28</v>
      </c>
      <c r="K3846" s="139">
        <v>30720</v>
      </c>
      <c r="L3846" s="139" t="s">
        <v>1258</v>
      </c>
      <c r="M3846" s="139">
        <v>22</v>
      </c>
      <c r="N3846" s="139" t="s">
        <v>1054</v>
      </c>
    </row>
    <row r="3847" spans="1:14" ht="15.75" customHeight="1">
      <c r="A3847" s="139">
        <v>2018</v>
      </c>
      <c r="B3847" s="100" t="s">
        <v>187</v>
      </c>
      <c r="C3847" s="139" t="s">
        <v>1259</v>
      </c>
      <c r="D3847" s="139">
        <v>1001877</v>
      </c>
      <c r="F3847" s="139">
        <v>37.914999999999999</v>
      </c>
      <c r="G3847" s="139">
        <v>-87.332800000000006</v>
      </c>
      <c r="H3847" s="139" t="s">
        <v>1260</v>
      </c>
      <c r="I3847" s="139" t="s">
        <v>1261</v>
      </c>
      <c r="J3847" s="139" t="s">
        <v>39</v>
      </c>
      <c r="K3847" s="139">
        <v>47629</v>
      </c>
      <c r="L3847" s="139" t="s">
        <v>1262</v>
      </c>
      <c r="M3847" s="139">
        <v>94</v>
      </c>
      <c r="N3847" s="139" t="s">
        <v>1263</v>
      </c>
    </row>
    <row r="3848" spans="1:14" ht="15.75" customHeight="1">
      <c r="A3848" s="139">
        <v>2018</v>
      </c>
      <c r="B3848" s="100" t="s">
        <v>187</v>
      </c>
      <c r="C3848" s="139" t="s">
        <v>1264</v>
      </c>
      <c r="D3848" s="139">
        <v>1003562</v>
      </c>
      <c r="E3848" s="139" t="s">
        <v>1265</v>
      </c>
      <c r="F3848" s="139">
        <v>48.845500000000001</v>
      </c>
      <c r="G3848" s="139">
        <v>-122.7055</v>
      </c>
      <c r="H3848" s="139" t="s">
        <v>1266</v>
      </c>
      <c r="I3848" s="139" t="s">
        <v>1267</v>
      </c>
      <c r="J3848" s="139" t="s">
        <v>126</v>
      </c>
      <c r="K3848" s="139">
        <v>98248</v>
      </c>
      <c r="L3848" s="139" t="s">
        <v>1262</v>
      </c>
      <c r="M3848" s="139">
        <v>27</v>
      </c>
      <c r="N3848" s="139" t="s">
        <v>1268</v>
      </c>
    </row>
    <row r="3849" spans="1:14" ht="15.75" customHeight="1">
      <c r="A3849" s="139">
        <v>2018</v>
      </c>
      <c r="B3849" s="100" t="s">
        <v>187</v>
      </c>
      <c r="C3849" s="139" t="s">
        <v>1274</v>
      </c>
      <c r="D3849" s="139">
        <v>1003201</v>
      </c>
      <c r="F3849" s="139">
        <v>28.650829999999999</v>
      </c>
      <c r="G3849" s="139">
        <v>-96.562219999999996</v>
      </c>
      <c r="H3849" s="139" t="s">
        <v>1275</v>
      </c>
      <c r="I3849" s="139" t="s">
        <v>1276</v>
      </c>
      <c r="J3849" s="139" t="s">
        <v>115</v>
      </c>
      <c r="K3849" s="139">
        <v>77978</v>
      </c>
      <c r="L3849" s="139" t="s">
        <v>1277</v>
      </c>
      <c r="M3849" s="139">
        <v>1</v>
      </c>
      <c r="N3849" s="139" t="s">
        <v>1160</v>
      </c>
    </row>
    <row r="3850" spans="1:14" ht="15.75" customHeight="1">
      <c r="A3850" s="139">
        <v>2018</v>
      </c>
      <c r="B3850" s="100" t="s">
        <v>187</v>
      </c>
      <c r="C3850" s="139" t="s">
        <v>1278</v>
      </c>
      <c r="D3850" s="139">
        <v>1006045</v>
      </c>
      <c r="E3850" s="139" t="s">
        <v>1279</v>
      </c>
      <c r="F3850" s="139">
        <v>37.950831000000001</v>
      </c>
      <c r="G3850" s="139">
        <v>-86.845793999999998</v>
      </c>
      <c r="H3850" s="139" t="s">
        <v>1280</v>
      </c>
      <c r="I3850" s="139" t="s">
        <v>1168</v>
      </c>
      <c r="J3850" s="139" t="s">
        <v>47</v>
      </c>
      <c r="K3850" s="139">
        <v>42351</v>
      </c>
      <c r="L3850" s="139" t="s">
        <v>1281</v>
      </c>
      <c r="M3850" s="139">
        <v>89</v>
      </c>
      <c r="N3850" s="139" t="s">
        <v>1054</v>
      </c>
    </row>
    <row r="3851" spans="1:14" ht="15.75" customHeight="1">
      <c r="A3851" s="139">
        <v>2018</v>
      </c>
      <c r="B3851" s="100" t="s">
        <v>187</v>
      </c>
      <c r="C3851" s="139" t="s">
        <v>1282</v>
      </c>
      <c r="D3851" s="139">
        <v>1005862</v>
      </c>
      <c r="E3851" s="139" t="s">
        <v>1283</v>
      </c>
      <c r="F3851" s="139">
        <v>39.560972</v>
      </c>
      <c r="G3851" s="139">
        <v>-78.843610999999996</v>
      </c>
      <c r="H3851" s="139" t="s">
        <v>1284</v>
      </c>
      <c r="I3851" s="139" t="s">
        <v>1285</v>
      </c>
      <c r="J3851" s="139" t="s">
        <v>129</v>
      </c>
      <c r="K3851" s="139">
        <v>26726</v>
      </c>
      <c r="L3851" s="139" t="s">
        <v>1286</v>
      </c>
      <c r="M3851" s="139">
        <v>12</v>
      </c>
      <c r="N3851" s="139" t="s">
        <v>1054</v>
      </c>
    </row>
    <row r="3852" spans="1:14" ht="15.75" customHeight="1">
      <c r="A3852" s="139">
        <v>2018</v>
      </c>
      <c r="B3852" s="100" t="s">
        <v>187</v>
      </c>
      <c r="C3852" s="139" t="s">
        <v>1287</v>
      </c>
      <c r="D3852" s="139">
        <v>1001970</v>
      </c>
      <c r="E3852" s="139" t="s">
        <v>1288</v>
      </c>
      <c r="F3852" s="139">
        <v>39.103000000000002</v>
      </c>
      <c r="G3852" s="139">
        <v>-94.278300000000002</v>
      </c>
      <c r="H3852" s="139" t="s">
        <v>1289</v>
      </c>
      <c r="I3852" s="139" t="s">
        <v>1290</v>
      </c>
      <c r="J3852" s="139" t="s">
        <v>68</v>
      </c>
      <c r="K3852" s="139">
        <v>64056</v>
      </c>
      <c r="L3852" s="139" t="s">
        <v>1291</v>
      </c>
      <c r="M3852" s="139">
        <v>18</v>
      </c>
      <c r="N3852" s="139" t="s">
        <v>1054</v>
      </c>
    </row>
    <row r="3853" spans="1:14" ht="15.75" customHeight="1">
      <c r="A3853" s="139">
        <v>2018</v>
      </c>
      <c r="B3853" s="100" t="s">
        <v>187</v>
      </c>
      <c r="C3853" s="139" t="s">
        <v>1292</v>
      </c>
      <c r="D3853" s="139">
        <v>1000048</v>
      </c>
      <c r="E3853" s="139" t="s">
        <v>1293</v>
      </c>
      <c r="F3853" s="139">
        <v>39.780389999999997</v>
      </c>
      <c r="G3853" s="139">
        <v>-86.238893000000004</v>
      </c>
      <c r="H3853" s="139" t="s">
        <v>1294</v>
      </c>
      <c r="I3853" s="139" t="s">
        <v>1059</v>
      </c>
      <c r="J3853" s="139" t="s">
        <v>39</v>
      </c>
      <c r="K3853" s="139">
        <v>46222</v>
      </c>
      <c r="L3853" s="139" t="s">
        <v>1295</v>
      </c>
      <c r="M3853" s="139">
        <v>10</v>
      </c>
      <c r="N3853" s="139" t="s">
        <v>1054</v>
      </c>
    </row>
    <row r="3854" spans="1:14" ht="15.75" customHeight="1">
      <c r="A3854" s="139">
        <v>2018</v>
      </c>
      <c r="B3854" s="100" t="s">
        <v>187</v>
      </c>
      <c r="C3854" s="139" t="s">
        <v>1296</v>
      </c>
      <c r="D3854" s="139">
        <v>1004327</v>
      </c>
      <c r="E3854" s="139" t="s">
        <v>1297</v>
      </c>
      <c r="F3854" s="139">
        <v>34.575220000000002</v>
      </c>
      <c r="G3854" s="139">
        <v>-92.531729999999996</v>
      </c>
      <c r="H3854" s="139" t="s">
        <v>1298</v>
      </c>
      <c r="I3854" s="139" t="s">
        <v>1299</v>
      </c>
      <c r="J3854" s="139" t="s">
        <v>12</v>
      </c>
      <c r="K3854" s="139">
        <v>72015</v>
      </c>
      <c r="L3854" s="139" t="s">
        <v>1300</v>
      </c>
      <c r="M3854" s="139">
        <v>31</v>
      </c>
      <c r="N3854" s="139" t="s">
        <v>1054</v>
      </c>
    </row>
    <row r="3855" spans="1:14" ht="15.75" customHeight="1">
      <c r="A3855" s="139">
        <v>2018</v>
      </c>
      <c r="B3855" s="100" t="s">
        <v>187</v>
      </c>
      <c r="C3855" s="139" t="s">
        <v>1301</v>
      </c>
      <c r="D3855" s="139">
        <v>1007622</v>
      </c>
      <c r="E3855" s="139" t="s">
        <v>1302</v>
      </c>
      <c r="F3855" s="139">
        <v>30.526503999999999</v>
      </c>
      <c r="G3855" s="139">
        <v>-91.748383000000004</v>
      </c>
      <c r="H3855" s="139" t="s">
        <v>1303</v>
      </c>
      <c r="I3855" s="139" t="s">
        <v>1304</v>
      </c>
      <c r="J3855" s="139" t="s">
        <v>50</v>
      </c>
      <c r="K3855" s="139">
        <v>70750</v>
      </c>
      <c r="L3855" s="139" t="s">
        <v>1305</v>
      </c>
      <c r="M3855" s="139">
        <v>2332</v>
      </c>
      <c r="N3855" s="139" t="s">
        <v>1306</v>
      </c>
    </row>
    <row r="3856" spans="1:14" ht="15.75" customHeight="1">
      <c r="A3856" s="139">
        <v>2018</v>
      </c>
      <c r="B3856" s="100" t="s">
        <v>187</v>
      </c>
      <c r="C3856" s="139" t="s">
        <v>1307</v>
      </c>
      <c r="D3856" s="139">
        <v>1005184</v>
      </c>
      <c r="F3856" s="139">
        <v>70.257221999999999</v>
      </c>
      <c r="G3856" s="139">
        <v>-148.61777799999999</v>
      </c>
      <c r="H3856" s="139" t="s">
        <v>1308</v>
      </c>
      <c r="I3856" s="139" t="s">
        <v>1309</v>
      </c>
      <c r="J3856" s="139" t="s">
        <v>6</v>
      </c>
      <c r="K3856" s="139">
        <v>99734</v>
      </c>
      <c r="L3856" s="139" t="s">
        <v>1310</v>
      </c>
      <c r="M3856" s="139">
        <v>29</v>
      </c>
      <c r="N3856" s="139" t="s">
        <v>1054</v>
      </c>
    </row>
    <row r="3857" spans="1:14" ht="15.75" customHeight="1">
      <c r="A3857" s="139">
        <v>2018</v>
      </c>
      <c r="B3857" s="100" t="s">
        <v>187</v>
      </c>
      <c r="C3857" s="139" t="s">
        <v>1311</v>
      </c>
      <c r="D3857" s="139">
        <v>1005781</v>
      </c>
      <c r="E3857" s="139" t="s">
        <v>1312</v>
      </c>
      <c r="F3857" s="139">
        <v>61.084857</v>
      </c>
      <c r="G3857" s="139">
        <v>-146.388531</v>
      </c>
      <c r="H3857" s="139" t="s">
        <v>1313</v>
      </c>
      <c r="I3857" s="139" t="s">
        <v>1314</v>
      </c>
      <c r="J3857" s="139" t="s">
        <v>6</v>
      </c>
      <c r="K3857" s="139">
        <v>99686</v>
      </c>
      <c r="L3857" s="139" t="s">
        <v>1310</v>
      </c>
      <c r="M3857" s="139">
        <v>30</v>
      </c>
      <c r="N3857" s="139" t="s">
        <v>1054</v>
      </c>
    </row>
    <row r="3858" spans="1:14" ht="15.75" customHeight="1">
      <c r="A3858" s="139">
        <v>2018</v>
      </c>
      <c r="B3858" s="100" t="s">
        <v>187</v>
      </c>
      <c r="C3858" s="139" t="s">
        <v>1315</v>
      </c>
      <c r="D3858" s="139">
        <v>1005491</v>
      </c>
      <c r="E3858" s="139" t="s">
        <v>1316</v>
      </c>
      <c r="F3858" s="139">
        <v>31.137557999999999</v>
      </c>
      <c r="G3858" s="139">
        <v>-87.972838999999993</v>
      </c>
      <c r="H3858" s="139" t="s">
        <v>1317</v>
      </c>
      <c r="I3858" s="139" t="s">
        <v>1318</v>
      </c>
      <c r="J3858" s="139" t="s">
        <v>3</v>
      </c>
      <c r="K3858" s="139">
        <v>36513</v>
      </c>
      <c r="L3858" s="139" t="s">
        <v>1319</v>
      </c>
      <c r="M3858" s="139">
        <v>245</v>
      </c>
      <c r="N3858" s="139" t="s">
        <v>1054</v>
      </c>
    </row>
    <row r="3859" spans="1:14" ht="15.75" customHeight="1">
      <c r="A3859" s="139">
        <v>2018</v>
      </c>
      <c r="B3859" s="100" t="s">
        <v>187</v>
      </c>
      <c r="C3859" s="139" t="s">
        <v>1320</v>
      </c>
      <c r="D3859" s="139">
        <v>1005432</v>
      </c>
      <c r="E3859" s="139" t="s">
        <v>1321</v>
      </c>
      <c r="F3859" s="139">
        <v>36.204822</v>
      </c>
      <c r="G3859" s="139">
        <v>-95.868808000000001</v>
      </c>
      <c r="H3859" s="139" t="s">
        <v>1322</v>
      </c>
      <c r="I3859" s="139" t="s">
        <v>1322</v>
      </c>
      <c r="J3859" s="139" t="s">
        <v>98</v>
      </c>
      <c r="K3859" s="139">
        <v>74116</v>
      </c>
      <c r="L3859" s="139" t="s">
        <v>1323</v>
      </c>
      <c r="M3859" s="139">
        <v>20</v>
      </c>
      <c r="N3859" s="139" t="s">
        <v>1054</v>
      </c>
    </row>
    <row r="3860" spans="1:14" ht="15.75" customHeight="1">
      <c r="A3860" s="139">
        <v>2018</v>
      </c>
      <c r="B3860" s="100" t="s">
        <v>187</v>
      </c>
      <c r="C3860" s="139" t="s">
        <v>1324</v>
      </c>
      <c r="D3860" s="139">
        <v>1005327</v>
      </c>
      <c r="E3860" s="139" t="s">
        <v>1325</v>
      </c>
      <c r="F3860" s="139">
        <v>33.546979999999998</v>
      </c>
      <c r="G3860" s="139">
        <v>-86.834649999999996</v>
      </c>
      <c r="H3860" s="139" t="s">
        <v>1326</v>
      </c>
      <c r="I3860" s="139" t="s">
        <v>1327</v>
      </c>
      <c r="J3860" s="139" t="s">
        <v>3</v>
      </c>
      <c r="K3860" s="139">
        <v>35207</v>
      </c>
      <c r="L3860" s="139" t="s">
        <v>1328</v>
      </c>
      <c r="M3860" s="139">
        <v>284</v>
      </c>
      <c r="N3860" s="139" t="s">
        <v>1054</v>
      </c>
    </row>
    <row r="3861" spans="1:14" ht="15.75" customHeight="1">
      <c r="A3861" s="139">
        <v>2018</v>
      </c>
      <c r="B3861" s="100" t="s">
        <v>187</v>
      </c>
      <c r="C3861" s="139" t="s">
        <v>1329</v>
      </c>
      <c r="D3861" s="139">
        <v>1008041</v>
      </c>
      <c r="E3861" s="139" t="s">
        <v>1330</v>
      </c>
      <c r="F3861" s="139">
        <v>44.683500000000002</v>
      </c>
      <c r="G3861" s="139">
        <v>-103.85715999999999</v>
      </c>
      <c r="H3861" s="139" t="s">
        <v>1331</v>
      </c>
      <c r="I3861" s="139" t="s">
        <v>1332</v>
      </c>
      <c r="J3861" s="139" t="s">
        <v>110</v>
      </c>
      <c r="K3861" s="139">
        <v>57717</v>
      </c>
      <c r="L3861" s="139" t="s">
        <v>1333</v>
      </c>
      <c r="M3861" s="139">
        <v>163</v>
      </c>
      <c r="N3861" s="139" t="s">
        <v>1054</v>
      </c>
    </row>
    <row r="3862" spans="1:14" ht="15.75" customHeight="1">
      <c r="A3862" s="139">
        <v>2018</v>
      </c>
      <c r="B3862" s="100" t="s">
        <v>187</v>
      </c>
      <c r="C3862" s="139" t="s">
        <v>1334</v>
      </c>
      <c r="D3862" s="139">
        <v>1000007</v>
      </c>
      <c r="E3862" s="139" t="s">
        <v>1335</v>
      </c>
      <c r="F3862" s="139">
        <v>35.329352</v>
      </c>
      <c r="G3862" s="139">
        <v>-106.52577700000001</v>
      </c>
      <c r="H3862" s="139" t="s">
        <v>1336</v>
      </c>
      <c r="I3862" s="139" t="s">
        <v>1337</v>
      </c>
      <c r="J3862" s="139" t="s">
        <v>84</v>
      </c>
      <c r="K3862" s="139">
        <v>87004</v>
      </c>
      <c r="L3862" s="139" t="s">
        <v>1338</v>
      </c>
      <c r="M3862" s="139">
        <v>5</v>
      </c>
      <c r="N3862" s="139" t="s">
        <v>1054</v>
      </c>
    </row>
    <row r="3863" spans="1:14" ht="15.75" customHeight="1">
      <c r="A3863" s="139">
        <v>2018</v>
      </c>
      <c r="B3863" s="100" t="s">
        <v>187</v>
      </c>
      <c r="C3863" s="139" t="s">
        <v>1339</v>
      </c>
      <c r="D3863" s="139">
        <v>1005175</v>
      </c>
      <c r="E3863" s="139" t="s">
        <v>1340</v>
      </c>
      <c r="F3863" s="139">
        <v>34.654167000000001</v>
      </c>
      <c r="G3863" s="139">
        <v>-99.594722000000004</v>
      </c>
      <c r="H3863" s="139" t="s">
        <v>1341</v>
      </c>
      <c r="I3863" s="139" t="s">
        <v>1290</v>
      </c>
      <c r="J3863" s="139" t="s">
        <v>98</v>
      </c>
      <c r="K3863" s="139">
        <v>73532</v>
      </c>
      <c r="L3863" s="139" t="s">
        <v>1338</v>
      </c>
      <c r="M3863" s="139">
        <v>39</v>
      </c>
      <c r="N3863" s="139" t="s">
        <v>1054</v>
      </c>
    </row>
    <row r="3864" spans="1:14" ht="15.75" customHeight="1">
      <c r="A3864" s="139">
        <v>2018</v>
      </c>
      <c r="B3864" s="100" t="s">
        <v>187</v>
      </c>
      <c r="C3864" s="139" t="s">
        <v>1342</v>
      </c>
      <c r="D3864" s="139">
        <v>1004845</v>
      </c>
      <c r="E3864" s="139" t="s">
        <v>1343</v>
      </c>
      <c r="F3864" s="139">
        <v>35.172370000000001</v>
      </c>
      <c r="G3864" s="139">
        <v>-106.59347</v>
      </c>
      <c r="H3864" s="139" t="s">
        <v>1344</v>
      </c>
      <c r="I3864" s="139" t="s">
        <v>1345</v>
      </c>
      <c r="J3864" s="139" t="s">
        <v>84</v>
      </c>
      <c r="K3864" s="139">
        <v>87113</v>
      </c>
      <c r="L3864" s="139" t="s">
        <v>1338</v>
      </c>
      <c r="M3864" s="139">
        <v>19</v>
      </c>
      <c r="N3864" s="139" t="s">
        <v>1054</v>
      </c>
    </row>
    <row r="3865" spans="1:14" ht="15.75" customHeight="1">
      <c r="A3865" s="139">
        <v>2018</v>
      </c>
      <c r="B3865" s="100" t="s">
        <v>187</v>
      </c>
      <c r="C3865" s="139" t="s">
        <v>1342</v>
      </c>
      <c r="D3865" s="139">
        <v>1007404</v>
      </c>
      <c r="E3865" s="139" t="s">
        <v>1346</v>
      </c>
      <c r="F3865" s="139">
        <v>39.658889000000002</v>
      </c>
      <c r="G3865" s="139">
        <v>-106.95611100000001</v>
      </c>
      <c r="H3865" s="139" t="s">
        <v>1347</v>
      </c>
      <c r="I3865" s="139" t="s">
        <v>1348</v>
      </c>
      <c r="J3865" s="139" t="s">
        <v>17</v>
      </c>
      <c r="K3865" s="139">
        <v>81637</v>
      </c>
      <c r="L3865" s="139" t="s">
        <v>1338</v>
      </c>
      <c r="M3865" s="139">
        <v>28</v>
      </c>
      <c r="N3865" s="139" t="s">
        <v>1054</v>
      </c>
    </row>
    <row r="3866" spans="1:14" ht="15.75" customHeight="1">
      <c r="A3866" s="139">
        <v>2018</v>
      </c>
      <c r="B3866" s="100" t="s">
        <v>187</v>
      </c>
      <c r="C3866" s="139" t="s">
        <v>1349</v>
      </c>
      <c r="D3866" s="139">
        <v>1005590</v>
      </c>
      <c r="E3866" s="139" t="s">
        <v>1350</v>
      </c>
      <c r="F3866" s="139">
        <v>41.965471999999998</v>
      </c>
      <c r="G3866" s="139">
        <v>-78.633107999999993</v>
      </c>
      <c r="H3866" s="139" t="s">
        <v>1351</v>
      </c>
      <c r="I3866" s="139" t="s">
        <v>1352</v>
      </c>
      <c r="J3866" s="139" t="s">
        <v>103</v>
      </c>
      <c r="K3866" s="139">
        <v>16701</v>
      </c>
      <c r="L3866" s="139" t="s">
        <v>1353</v>
      </c>
      <c r="M3866" s="139">
        <v>693</v>
      </c>
      <c r="N3866" s="139" t="s">
        <v>1306</v>
      </c>
    </row>
    <row r="3867" spans="1:14" ht="15.75" customHeight="1">
      <c r="A3867" s="139">
        <v>2018</v>
      </c>
      <c r="B3867" s="100" t="s">
        <v>187</v>
      </c>
      <c r="C3867" s="139" t="s">
        <v>1354</v>
      </c>
      <c r="D3867" s="139">
        <v>1001860</v>
      </c>
      <c r="E3867" s="139" t="s">
        <v>1355</v>
      </c>
      <c r="F3867" s="139">
        <v>29.953537000000001</v>
      </c>
      <c r="G3867" s="139">
        <v>-89.997568999999999</v>
      </c>
      <c r="H3867" s="139" t="s">
        <v>1356</v>
      </c>
      <c r="I3867" s="139" t="s">
        <v>1357</v>
      </c>
      <c r="J3867" s="139" t="s">
        <v>50</v>
      </c>
      <c r="K3867" s="139">
        <v>70032</v>
      </c>
      <c r="L3867" s="139" t="s">
        <v>1358</v>
      </c>
      <c r="M3867" s="139">
        <v>118</v>
      </c>
      <c r="N3867" s="139" t="s">
        <v>1054</v>
      </c>
    </row>
    <row r="3868" spans="1:14" ht="15.75" customHeight="1">
      <c r="A3868" s="139">
        <v>2018</v>
      </c>
      <c r="B3868" s="100" t="s">
        <v>187</v>
      </c>
      <c r="C3868" s="139" t="s">
        <v>1359</v>
      </c>
      <c r="D3868" s="139">
        <v>1006919</v>
      </c>
      <c r="E3868" s="139" t="s">
        <v>1360</v>
      </c>
      <c r="F3868" s="139">
        <v>38.209316999999999</v>
      </c>
      <c r="G3868" s="139">
        <v>-85.847510999999997</v>
      </c>
      <c r="H3868" s="139" t="s">
        <v>1361</v>
      </c>
      <c r="I3868" s="139" t="s">
        <v>1327</v>
      </c>
      <c r="J3868" s="139" t="s">
        <v>47</v>
      </c>
      <c r="K3868" s="139">
        <v>40216</v>
      </c>
      <c r="L3868" s="139" t="s">
        <v>1362</v>
      </c>
      <c r="M3868" s="139">
        <v>581</v>
      </c>
      <c r="N3868" s="139" t="s">
        <v>1054</v>
      </c>
    </row>
    <row r="3869" spans="1:14" ht="15.75" customHeight="1">
      <c r="A3869" s="139">
        <v>2018</v>
      </c>
      <c r="B3869" s="100" t="s">
        <v>187</v>
      </c>
      <c r="C3869" s="139" t="s">
        <v>1363</v>
      </c>
      <c r="D3869" s="139">
        <v>1004746</v>
      </c>
      <c r="E3869" s="139" t="s">
        <v>1364</v>
      </c>
      <c r="F3869" s="139">
        <v>45.598844</v>
      </c>
      <c r="G3869" s="139">
        <v>-122.45232</v>
      </c>
      <c r="H3869" s="139" t="s">
        <v>1365</v>
      </c>
      <c r="I3869" s="139" t="s">
        <v>1366</v>
      </c>
      <c r="J3869" s="139" t="s">
        <v>126</v>
      </c>
      <c r="K3869" s="139">
        <v>98607</v>
      </c>
      <c r="L3869" s="139" t="s">
        <v>1367</v>
      </c>
      <c r="M3869" s="139">
        <v>1</v>
      </c>
      <c r="N3869" s="139" t="s">
        <v>1368</v>
      </c>
    </row>
    <row r="3870" spans="1:14" ht="15.75" customHeight="1">
      <c r="A3870" s="139">
        <v>2018</v>
      </c>
      <c r="B3870" s="100" t="s">
        <v>187</v>
      </c>
      <c r="C3870" s="139" t="s">
        <v>1369</v>
      </c>
      <c r="D3870" s="139">
        <v>1006810</v>
      </c>
      <c r="E3870" s="139" t="s">
        <v>1370</v>
      </c>
      <c r="F3870" s="139">
        <v>40.691519999999997</v>
      </c>
      <c r="G3870" s="139">
        <v>-80.280799999999999</v>
      </c>
      <c r="H3870" s="139" t="s">
        <v>1371</v>
      </c>
      <c r="I3870" s="139" t="s">
        <v>1372</v>
      </c>
      <c r="J3870" s="139" t="s">
        <v>103</v>
      </c>
      <c r="K3870" s="139">
        <v>15061</v>
      </c>
      <c r="L3870" s="139" t="s">
        <v>1373</v>
      </c>
      <c r="M3870" s="139">
        <v>16</v>
      </c>
      <c r="N3870" s="139" t="s">
        <v>1050</v>
      </c>
    </row>
    <row r="3871" spans="1:14" ht="15.75" customHeight="1">
      <c r="A3871" s="139">
        <v>2018</v>
      </c>
      <c r="B3871" s="100" t="s">
        <v>187</v>
      </c>
      <c r="C3871" s="139" t="s">
        <v>1374</v>
      </c>
      <c r="D3871" s="139">
        <v>1004508</v>
      </c>
      <c r="E3871" s="139" t="s">
        <v>1375</v>
      </c>
      <c r="F3871" s="139">
        <v>39.719230000000003</v>
      </c>
      <c r="G3871" s="139">
        <v>-82.618949999999998</v>
      </c>
      <c r="H3871" s="139" t="s">
        <v>1376</v>
      </c>
      <c r="I3871" s="139" t="s">
        <v>1377</v>
      </c>
      <c r="J3871" s="139" t="s">
        <v>95</v>
      </c>
      <c r="K3871" s="139">
        <v>43130</v>
      </c>
      <c r="L3871" s="139" t="s">
        <v>1373</v>
      </c>
      <c r="M3871" s="139">
        <v>23</v>
      </c>
      <c r="N3871" s="139" t="s">
        <v>1050</v>
      </c>
    </row>
    <row r="3872" spans="1:14" ht="15.75" customHeight="1">
      <c r="A3872" s="139">
        <v>2018</v>
      </c>
      <c r="B3872" s="100" t="s">
        <v>187</v>
      </c>
      <c r="C3872" s="139" t="s">
        <v>1378</v>
      </c>
      <c r="D3872" s="139">
        <v>1007933</v>
      </c>
      <c r="E3872" s="139" t="s">
        <v>1379</v>
      </c>
      <c r="F3872" s="139">
        <v>42.259645999999996</v>
      </c>
      <c r="G3872" s="139">
        <v>-84.789726000000002</v>
      </c>
      <c r="H3872" s="139" t="s">
        <v>1380</v>
      </c>
      <c r="I3872" s="139" t="s">
        <v>1381</v>
      </c>
      <c r="J3872" s="139" t="s">
        <v>61</v>
      </c>
      <c r="K3872" s="139">
        <v>49224</v>
      </c>
      <c r="L3872" s="139" t="s">
        <v>1382</v>
      </c>
      <c r="M3872" s="139">
        <v>105</v>
      </c>
      <c r="N3872" s="139" t="s">
        <v>1383</v>
      </c>
    </row>
    <row r="3873" spans="1:14" ht="15.75" customHeight="1">
      <c r="A3873" s="139">
        <v>2018</v>
      </c>
      <c r="B3873" s="100" t="s">
        <v>187</v>
      </c>
      <c r="C3873" s="139" t="s">
        <v>1384</v>
      </c>
      <c r="D3873" s="139">
        <v>1005969</v>
      </c>
      <c r="E3873" s="139" t="s">
        <v>1385</v>
      </c>
      <c r="F3873" s="139">
        <v>40.719022000000002</v>
      </c>
      <c r="G3873" s="139">
        <v>-86.435981999999996</v>
      </c>
      <c r="H3873" s="139" t="s">
        <v>1386</v>
      </c>
      <c r="I3873" s="139" t="s">
        <v>1387</v>
      </c>
      <c r="J3873" s="139" t="s">
        <v>39</v>
      </c>
      <c r="K3873" s="139">
        <v>46947</v>
      </c>
      <c r="L3873" s="139" t="s">
        <v>1388</v>
      </c>
      <c r="M3873" s="139">
        <v>89</v>
      </c>
      <c r="N3873" s="139" t="s">
        <v>1054</v>
      </c>
    </row>
    <row r="3874" spans="1:14" ht="15.75" customHeight="1">
      <c r="A3874" s="139">
        <v>2018</v>
      </c>
      <c r="B3874" s="100" t="s">
        <v>187</v>
      </c>
      <c r="C3874" s="139" t="s">
        <v>1389</v>
      </c>
      <c r="D3874" s="139">
        <v>1007565</v>
      </c>
      <c r="E3874" s="139" t="s">
        <v>1390</v>
      </c>
      <c r="F3874" s="139">
        <v>41.989049999999999</v>
      </c>
      <c r="G3874" s="139">
        <v>-95.399119999999996</v>
      </c>
      <c r="H3874" s="139" t="s">
        <v>1391</v>
      </c>
      <c r="I3874" s="139" t="s">
        <v>1392</v>
      </c>
      <c r="J3874" s="139" t="s">
        <v>42</v>
      </c>
      <c r="K3874" s="139">
        <v>51442</v>
      </c>
      <c r="L3874" s="139" t="s">
        <v>1393</v>
      </c>
      <c r="M3874" s="139">
        <v>39</v>
      </c>
      <c r="N3874" s="139" t="s">
        <v>1127</v>
      </c>
    </row>
    <row r="3875" spans="1:14" ht="15.75" customHeight="1">
      <c r="A3875" s="139">
        <v>2018</v>
      </c>
      <c r="B3875" s="100" t="s">
        <v>187</v>
      </c>
      <c r="C3875" s="139" t="s">
        <v>1394</v>
      </c>
      <c r="D3875" s="139">
        <v>1000035</v>
      </c>
      <c r="E3875" s="139" t="s">
        <v>1395</v>
      </c>
      <c r="F3875" s="139">
        <v>40.081111</v>
      </c>
      <c r="G3875" s="139">
        <v>-84.591667000000001</v>
      </c>
      <c r="H3875" s="139" t="s">
        <v>1396</v>
      </c>
      <c r="I3875" s="139" t="s">
        <v>1397</v>
      </c>
      <c r="J3875" s="139" t="s">
        <v>95</v>
      </c>
      <c r="K3875" s="139">
        <v>45331</v>
      </c>
      <c r="L3875" s="139" t="s">
        <v>1398</v>
      </c>
      <c r="M3875" s="139">
        <v>88</v>
      </c>
      <c r="N3875" s="139" t="s">
        <v>1383</v>
      </c>
    </row>
    <row r="3876" spans="1:14" ht="15.75" customHeight="1">
      <c r="A3876" s="139">
        <v>2018</v>
      </c>
      <c r="B3876" s="100" t="s">
        <v>187</v>
      </c>
      <c r="C3876" s="139" t="s">
        <v>1399</v>
      </c>
      <c r="D3876" s="139">
        <v>1002576</v>
      </c>
      <c r="E3876" s="139" t="s">
        <v>1400</v>
      </c>
      <c r="F3876" s="139">
        <v>43.1691</v>
      </c>
      <c r="G3876" s="139">
        <v>-76.311199999999999</v>
      </c>
      <c r="H3876" s="139" t="s">
        <v>1401</v>
      </c>
      <c r="I3876" s="139" t="s">
        <v>1402</v>
      </c>
      <c r="J3876" s="139" t="s">
        <v>87</v>
      </c>
      <c r="K3876" s="139">
        <v>13027</v>
      </c>
      <c r="L3876" s="139" t="s">
        <v>1403</v>
      </c>
      <c r="M3876" s="139">
        <v>22</v>
      </c>
      <c r="N3876" s="139" t="s">
        <v>1133</v>
      </c>
    </row>
    <row r="3877" spans="1:14" ht="15.75" customHeight="1">
      <c r="A3877" s="139">
        <v>2018</v>
      </c>
      <c r="B3877" s="100" t="s">
        <v>187</v>
      </c>
      <c r="C3877" s="139" t="s">
        <v>1404</v>
      </c>
      <c r="D3877" s="139">
        <v>1006111</v>
      </c>
      <c r="E3877" s="139" t="s">
        <v>1405</v>
      </c>
      <c r="F3877" s="139">
        <v>40.103056000000002</v>
      </c>
      <c r="G3877" s="139">
        <v>-82.993055999999996</v>
      </c>
      <c r="H3877" s="139" t="s">
        <v>1406</v>
      </c>
      <c r="I3877" s="139" t="s">
        <v>1407</v>
      </c>
      <c r="J3877" s="139" t="s">
        <v>95</v>
      </c>
      <c r="K3877" s="139">
        <v>43229</v>
      </c>
      <c r="L3877" s="139" t="s">
        <v>1403</v>
      </c>
      <c r="M3877" s="139">
        <v>22</v>
      </c>
      <c r="N3877" s="139" t="s">
        <v>1054</v>
      </c>
    </row>
    <row r="3878" spans="1:14" ht="15.75" customHeight="1">
      <c r="A3878" s="139">
        <v>2018</v>
      </c>
      <c r="B3878" s="100" t="s">
        <v>187</v>
      </c>
      <c r="C3878" s="139" t="s">
        <v>1408</v>
      </c>
      <c r="D3878" s="139">
        <v>1002867</v>
      </c>
      <c r="E3878" s="139" t="s">
        <v>1409</v>
      </c>
      <c r="F3878" s="139">
        <v>34.221319999999999</v>
      </c>
      <c r="G3878" s="139">
        <v>-118.48044</v>
      </c>
      <c r="H3878" s="139" t="s">
        <v>1410</v>
      </c>
      <c r="I3878" s="139" t="s">
        <v>1411</v>
      </c>
      <c r="J3878" s="139" t="s">
        <v>15</v>
      </c>
      <c r="K3878" s="139">
        <v>91406</v>
      </c>
      <c r="L3878" s="139" t="s">
        <v>1403</v>
      </c>
      <c r="M3878" s="139">
        <v>22</v>
      </c>
      <c r="N3878" s="139" t="s">
        <v>1054</v>
      </c>
    </row>
    <row r="3879" spans="1:14" ht="15.75" customHeight="1">
      <c r="A3879" s="139">
        <v>2018</v>
      </c>
      <c r="B3879" s="100" t="s">
        <v>187</v>
      </c>
      <c r="C3879" s="139" t="s">
        <v>1412</v>
      </c>
      <c r="D3879" s="139">
        <v>1003352</v>
      </c>
      <c r="E3879" s="139" t="s">
        <v>1413</v>
      </c>
      <c r="F3879" s="139">
        <v>40.619722000000003</v>
      </c>
      <c r="G3879" s="139">
        <v>-105.006111</v>
      </c>
      <c r="H3879" s="139" t="s">
        <v>1414</v>
      </c>
      <c r="I3879" s="139" t="s">
        <v>1415</v>
      </c>
      <c r="J3879" s="139" t="s">
        <v>17</v>
      </c>
      <c r="K3879" s="139">
        <v>80524</v>
      </c>
      <c r="L3879" s="139" t="s">
        <v>1403</v>
      </c>
      <c r="M3879" s="139">
        <v>23</v>
      </c>
      <c r="N3879" s="139" t="s">
        <v>1054</v>
      </c>
    </row>
    <row r="3880" spans="1:14" ht="15.75" customHeight="1">
      <c r="A3880" s="139">
        <v>2018</v>
      </c>
      <c r="B3880" s="100" t="s">
        <v>187</v>
      </c>
      <c r="C3880" s="139" t="s">
        <v>1416</v>
      </c>
      <c r="D3880" s="139">
        <v>1003176</v>
      </c>
      <c r="E3880" s="139" t="s">
        <v>1417</v>
      </c>
      <c r="F3880" s="139">
        <v>37.237518000000001</v>
      </c>
      <c r="G3880" s="139">
        <v>-76.652662000000007</v>
      </c>
      <c r="H3880" s="139" t="s">
        <v>1418</v>
      </c>
      <c r="I3880" s="139" t="s">
        <v>1419</v>
      </c>
      <c r="J3880" s="139" t="s">
        <v>123</v>
      </c>
      <c r="K3880" s="139">
        <v>23185</v>
      </c>
      <c r="L3880" s="139" t="s">
        <v>1403</v>
      </c>
      <c r="M3880" s="139">
        <v>16</v>
      </c>
      <c r="N3880" s="139" t="s">
        <v>1054</v>
      </c>
    </row>
    <row r="3881" spans="1:14" ht="15.75" customHeight="1">
      <c r="A3881" s="139">
        <v>2018</v>
      </c>
      <c r="B3881" s="100" t="s">
        <v>187</v>
      </c>
      <c r="C3881" s="139" t="s">
        <v>1420</v>
      </c>
      <c r="D3881" s="139">
        <v>1003224</v>
      </c>
      <c r="E3881" s="139" t="s">
        <v>1421</v>
      </c>
      <c r="F3881" s="139">
        <v>29.774443999999999</v>
      </c>
      <c r="G3881" s="139">
        <v>-95.270832999999996</v>
      </c>
      <c r="H3881" s="139" t="s">
        <v>1086</v>
      </c>
      <c r="I3881" s="139" t="s">
        <v>1422</v>
      </c>
      <c r="J3881" s="139" t="s">
        <v>115</v>
      </c>
      <c r="K3881" s="139">
        <v>77029</v>
      </c>
      <c r="L3881" s="139" t="s">
        <v>1403</v>
      </c>
      <c r="M3881" s="139">
        <v>57</v>
      </c>
      <c r="N3881" s="139" t="s">
        <v>1054</v>
      </c>
    </row>
    <row r="3882" spans="1:14" ht="15.75" customHeight="1">
      <c r="A3882" s="139">
        <v>2018</v>
      </c>
      <c r="B3882" s="100" t="s">
        <v>187</v>
      </c>
      <c r="C3882" s="139" t="s">
        <v>1423</v>
      </c>
      <c r="D3882" s="139">
        <v>1002915</v>
      </c>
      <c r="E3882" s="139" t="s">
        <v>1424</v>
      </c>
      <c r="F3882" s="139">
        <v>42.824069999999999</v>
      </c>
      <c r="G3882" s="139">
        <v>-71.485563999999997</v>
      </c>
      <c r="H3882" s="139" t="s">
        <v>1425</v>
      </c>
      <c r="I3882" s="139" t="s">
        <v>1426</v>
      </c>
      <c r="J3882" s="139" t="s">
        <v>79</v>
      </c>
      <c r="K3882" s="139">
        <v>3054</v>
      </c>
      <c r="L3882" s="139" t="s">
        <v>1403</v>
      </c>
      <c r="M3882" s="139">
        <v>10</v>
      </c>
      <c r="N3882" s="139" t="s">
        <v>1054</v>
      </c>
    </row>
    <row r="3883" spans="1:14" ht="15.75" customHeight="1">
      <c r="A3883" s="139">
        <v>2018</v>
      </c>
      <c r="B3883" s="100" t="s">
        <v>187</v>
      </c>
      <c r="C3883" s="139" t="s">
        <v>1423</v>
      </c>
      <c r="D3883" s="139">
        <v>1006147</v>
      </c>
      <c r="E3883" s="139" t="s">
        <v>1427</v>
      </c>
      <c r="F3883" s="139">
        <v>30.432822999999999</v>
      </c>
      <c r="G3883" s="139">
        <v>-81.647706999999997</v>
      </c>
      <c r="H3883" s="139" t="s">
        <v>1428</v>
      </c>
      <c r="I3883" s="139" t="s">
        <v>1429</v>
      </c>
      <c r="J3883" s="139" t="s">
        <v>26</v>
      </c>
      <c r="K3883" s="139">
        <v>32218</v>
      </c>
      <c r="L3883" s="139" t="s">
        <v>1403</v>
      </c>
      <c r="M3883" s="139">
        <v>31</v>
      </c>
      <c r="N3883" s="139" t="s">
        <v>1054</v>
      </c>
    </row>
    <row r="3884" spans="1:14" ht="15.75" customHeight="1">
      <c r="A3884" s="139">
        <v>2018</v>
      </c>
      <c r="B3884" s="100" t="s">
        <v>187</v>
      </c>
      <c r="C3884" s="139" t="s">
        <v>1430</v>
      </c>
      <c r="D3884" s="139">
        <v>1006904</v>
      </c>
      <c r="E3884" s="139" t="s">
        <v>1431</v>
      </c>
      <c r="F3884" s="139">
        <v>34.257680000000001</v>
      </c>
      <c r="G3884" s="139">
        <v>-84.781620000000004</v>
      </c>
      <c r="H3884" s="139" t="s">
        <v>1432</v>
      </c>
      <c r="I3884" s="139" t="s">
        <v>1433</v>
      </c>
      <c r="J3884" s="139" t="s">
        <v>28</v>
      </c>
      <c r="K3884" s="139">
        <v>30120</v>
      </c>
      <c r="L3884" s="139" t="s">
        <v>1403</v>
      </c>
      <c r="M3884" s="139">
        <v>14</v>
      </c>
      <c r="N3884" s="139" t="s">
        <v>1054</v>
      </c>
    </row>
    <row r="3885" spans="1:14" ht="15.75" customHeight="1">
      <c r="A3885" s="139">
        <v>2018</v>
      </c>
      <c r="B3885" s="100" t="s">
        <v>187</v>
      </c>
      <c r="C3885" s="139" t="s">
        <v>1434</v>
      </c>
      <c r="D3885" s="139">
        <v>1003525</v>
      </c>
      <c r="E3885" s="139" t="s">
        <v>1435</v>
      </c>
      <c r="F3885" s="139">
        <v>40.695155999999997</v>
      </c>
      <c r="G3885" s="139">
        <v>-74.189116999999996</v>
      </c>
      <c r="H3885" s="139" t="s">
        <v>1436</v>
      </c>
      <c r="I3885" s="139" t="s">
        <v>1437</v>
      </c>
      <c r="J3885" s="139" t="s">
        <v>81</v>
      </c>
      <c r="K3885" s="139">
        <v>7114</v>
      </c>
      <c r="L3885" s="139" t="s">
        <v>1403</v>
      </c>
      <c r="M3885" s="139">
        <v>12</v>
      </c>
      <c r="N3885" s="139" t="s">
        <v>1054</v>
      </c>
    </row>
    <row r="3886" spans="1:14" ht="15.75" customHeight="1">
      <c r="A3886" s="139">
        <v>2018</v>
      </c>
      <c r="B3886" s="100" t="s">
        <v>187</v>
      </c>
      <c r="C3886" s="139" t="s">
        <v>1438</v>
      </c>
      <c r="D3886" s="139">
        <v>1000793</v>
      </c>
      <c r="E3886" s="139" t="s">
        <v>1439</v>
      </c>
      <c r="F3886" s="139">
        <v>38.664482999999997</v>
      </c>
      <c r="G3886" s="139">
        <v>-82.169732999999994</v>
      </c>
      <c r="H3886" s="139" t="s">
        <v>1440</v>
      </c>
      <c r="I3886" s="139" t="s">
        <v>1441</v>
      </c>
      <c r="J3886" s="139" t="s">
        <v>129</v>
      </c>
      <c r="K3886" s="139">
        <v>25502</v>
      </c>
      <c r="L3886" s="139" t="s">
        <v>1442</v>
      </c>
      <c r="M3886" s="139">
        <v>10</v>
      </c>
      <c r="N3886" s="139" t="s">
        <v>1054</v>
      </c>
    </row>
    <row r="3887" spans="1:14" ht="15.75" customHeight="1">
      <c r="A3887" s="139">
        <v>2018</v>
      </c>
      <c r="B3887" s="100" t="s">
        <v>187</v>
      </c>
      <c r="C3887" s="139" t="s">
        <v>1443</v>
      </c>
      <c r="D3887" s="139">
        <v>1005669</v>
      </c>
      <c r="E3887" s="139" t="s">
        <v>1444</v>
      </c>
      <c r="F3887" s="139">
        <v>40.338729999999998</v>
      </c>
      <c r="G3887" s="139">
        <v>-78.405175</v>
      </c>
      <c r="H3887" s="139" t="s">
        <v>1445</v>
      </c>
      <c r="I3887" s="139" t="s">
        <v>1446</v>
      </c>
      <c r="J3887" s="139" t="s">
        <v>103</v>
      </c>
      <c r="K3887" s="139">
        <v>16673</v>
      </c>
      <c r="L3887" s="139" t="s">
        <v>1447</v>
      </c>
      <c r="M3887" s="139">
        <v>480</v>
      </c>
      <c r="N3887" s="139" t="s">
        <v>1448</v>
      </c>
    </row>
    <row r="3888" spans="1:14" ht="15.75" customHeight="1">
      <c r="A3888" s="139">
        <v>2018</v>
      </c>
      <c r="B3888" s="100" t="s">
        <v>187</v>
      </c>
      <c r="C3888" s="139" t="s">
        <v>1449</v>
      </c>
      <c r="D3888" s="139">
        <v>1002596</v>
      </c>
      <c r="E3888" s="139" t="s">
        <v>1450</v>
      </c>
      <c r="F3888" s="139">
        <v>44.2729</v>
      </c>
      <c r="G3888" s="139">
        <v>-88.393640000000005</v>
      </c>
      <c r="H3888" s="139" t="s">
        <v>1451</v>
      </c>
      <c r="I3888" s="139" t="s">
        <v>1452</v>
      </c>
      <c r="J3888" s="139" t="s">
        <v>132</v>
      </c>
      <c r="K3888" s="139">
        <v>54911</v>
      </c>
      <c r="L3888" s="139" t="s">
        <v>1447</v>
      </c>
      <c r="M3888" s="139">
        <v>18</v>
      </c>
      <c r="N3888" s="139" t="s">
        <v>1054</v>
      </c>
    </row>
    <row r="3889" spans="1:14" ht="15.75" customHeight="1">
      <c r="A3889" s="139">
        <v>2018</v>
      </c>
      <c r="B3889" s="100" t="s">
        <v>187</v>
      </c>
      <c r="C3889" s="139" t="s">
        <v>1453</v>
      </c>
      <c r="D3889" s="139">
        <v>1005906</v>
      </c>
      <c r="E3889" s="139" t="s">
        <v>1454</v>
      </c>
      <c r="F3889" s="139">
        <v>35.845861999999997</v>
      </c>
      <c r="G3889" s="139">
        <v>-90.707271000000006</v>
      </c>
      <c r="H3889" s="139" t="s">
        <v>1455</v>
      </c>
      <c r="I3889" s="139" t="s">
        <v>1456</v>
      </c>
      <c r="J3889" s="139" t="s">
        <v>12</v>
      </c>
      <c r="K3889" s="139">
        <v>72401</v>
      </c>
      <c r="L3889" s="139" t="s">
        <v>1457</v>
      </c>
      <c r="M3889" s="139">
        <v>14</v>
      </c>
      <c r="N3889" s="139" t="s">
        <v>1050</v>
      </c>
    </row>
    <row r="3890" spans="1:14" ht="15.75" customHeight="1">
      <c r="A3890" s="139">
        <v>2018</v>
      </c>
      <c r="B3890" s="100" t="s">
        <v>187</v>
      </c>
      <c r="C3890" s="139" t="s">
        <v>1458</v>
      </c>
      <c r="D3890" s="139">
        <v>1008752</v>
      </c>
      <c r="E3890" s="139" t="s">
        <v>1459</v>
      </c>
      <c r="F3890" s="139">
        <v>34.595452000000002</v>
      </c>
      <c r="G3890" s="139">
        <v>-79.776449</v>
      </c>
      <c r="H3890" s="139" t="s">
        <v>1460</v>
      </c>
      <c r="I3890" s="139" t="s">
        <v>1461</v>
      </c>
      <c r="J3890" s="139" t="s">
        <v>107</v>
      </c>
      <c r="K3890" s="139">
        <v>29512</v>
      </c>
      <c r="L3890" s="139" t="s">
        <v>1462</v>
      </c>
      <c r="M3890" s="139">
        <v>105</v>
      </c>
      <c r="N3890" s="139" t="s">
        <v>1054</v>
      </c>
    </row>
    <row r="3891" spans="1:14" ht="15.75" customHeight="1">
      <c r="A3891" s="139">
        <v>2018</v>
      </c>
      <c r="B3891" s="100" t="s">
        <v>187</v>
      </c>
      <c r="C3891" s="139" t="s">
        <v>1463</v>
      </c>
      <c r="D3891" s="139">
        <v>1003523</v>
      </c>
      <c r="E3891" s="139" t="s">
        <v>1464</v>
      </c>
      <c r="F3891" s="139">
        <v>40.090954000000004</v>
      </c>
      <c r="G3891" s="139">
        <v>-75.317070000000001</v>
      </c>
      <c r="H3891" s="139" t="s">
        <v>1465</v>
      </c>
      <c r="I3891" s="139" t="s">
        <v>1466</v>
      </c>
      <c r="J3891" s="139" t="s">
        <v>103</v>
      </c>
      <c r="K3891" s="139">
        <v>19428</v>
      </c>
      <c r="L3891" s="139" t="s">
        <v>1467</v>
      </c>
      <c r="M3891" s="139">
        <v>15</v>
      </c>
      <c r="N3891" s="139" t="s">
        <v>1054</v>
      </c>
    </row>
    <row r="3892" spans="1:14" ht="15.75" customHeight="1">
      <c r="A3892" s="139">
        <v>2018</v>
      </c>
      <c r="B3892" s="100" t="s">
        <v>187</v>
      </c>
      <c r="C3892" s="139" t="s">
        <v>1468</v>
      </c>
      <c r="D3892" s="139">
        <v>1005385</v>
      </c>
      <c r="E3892" s="139" t="s">
        <v>1469</v>
      </c>
      <c r="F3892" s="139">
        <v>40.881349999999998</v>
      </c>
      <c r="G3892" s="139">
        <v>-82.667580000000001</v>
      </c>
      <c r="H3892" s="139" t="s">
        <v>1470</v>
      </c>
      <c r="I3892" s="139" t="s">
        <v>1471</v>
      </c>
      <c r="J3892" s="139" t="s">
        <v>95</v>
      </c>
      <c r="K3892" s="139">
        <v>44875</v>
      </c>
      <c r="L3892" s="139" t="s">
        <v>1467</v>
      </c>
      <c r="M3892" s="139">
        <v>31</v>
      </c>
      <c r="N3892" s="139" t="s">
        <v>1054</v>
      </c>
    </row>
    <row r="3893" spans="1:14" ht="15.75" customHeight="1">
      <c r="A3893" s="139">
        <v>2018</v>
      </c>
      <c r="B3893" s="100" t="s">
        <v>187</v>
      </c>
      <c r="C3893" s="139" t="s">
        <v>1472</v>
      </c>
      <c r="D3893" s="139">
        <v>1002916</v>
      </c>
      <c r="E3893" s="139" t="s">
        <v>1473</v>
      </c>
      <c r="F3893" s="139">
        <v>41.421390000000002</v>
      </c>
      <c r="G3893" s="139">
        <v>-97.288612000000001</v>
      </c>
      <c r="H3893" s="139" t="s">
        <v>1406</v>
      </c>
      <c r="I3893" s="139" t="s">
        <v>1474</v>
      </c>
      <c r="J3893" s="139" t="s">
        <v>73</v>
      </c>
      <c r="K3893" s="139">
        <v>68601</v>
      </c>
      <c r="L3893" s="139" t="s">
        <v>1152</v>
      </c>
      <c r="M3893" s="139">
        <v>3262</v>
      </c>
      <c r="N3893" s="139" t="s">
        <v>1127</v>
      </c>
    </row>
    <row r="3894" spans="1:14" ht="15.75" customHeight="1">
      <c r="A3894" s="139">
        <v>2018</v>
      </c>
      <c r="B3894" s="100" t="s">
        <v>187</v>
      </c>
      <c r="C3894" s="139" t="s">
        <v>1475</v>
      </c>
      <c r="D3894" s="139">
        <v>1001945</v>
      </c>
      <c r="E3894" s="139" t="s">
        <v>1476</v>
      </c>
      <c r="F3894" s="139">
        <v>44.474066999999998</v>
      </c>
      <c r="G3894" s="139">
        <v>-95.783679000000006</v>
      </c>
      <c r="H3894" s="139" t="s">
        <v>1477</v>
      </c>
      <c r="I3894" s="139" t="s">
        <v>1478</v>
      </c>
      <c r="J3894" s="139" t="s">
        <v>62</v>
      </c>
      <c r="K3894" s="139">
        <v>56258</v>
      </c>
      <c r="L3894" s="139" t="s">
        <v>1152</v>
      </c>
      <c r="M3894" s="139">
        <v>84</v>
      </c>
      <c r="N3894" s="139" t="s">
        <v>1383</v>
      </c>
    </row>
    <row r="3895" spans="1:14" ht="15.75" customHeight="1">
      <c r="A3895" s="139">
        <v>2018</v>
      </c>
      <c r="B3895" s="100" t="s">
        <v>187</v>
      </c>
      <c r="C3895" s="139" t="s">
        <v>1475</v>
      </c>
      <c r="D3895" s="139">
        <v>1003215</v>
      </c>
      <c r="E3895" s="139" t="s">
        <v>1479</v>
      </c>
      <c r="F3895" s="139">
        <v>40.285299999999999</v>
      </c>
      <c r="G3895" s="139">
        <v>-86.547899999999998</v>
      </c>
      <c r="H3895" s="139" t="s">
        <v>1480</v>
      </c>
      <c r="I3895" s="139" t="s">
        <v>1159</v>
      </c>
      <c r="J3895" s="139" t="s">
        <v>39</v>
      </c>
      <c r="K3895" s="139">
        <v>46041</v>
      </c>
      <c r="L3895" s="139" t="s">
        <v>1152</v>
      </c>
      <c r="M3895" s="139">
        <v>27</v>
      </c>
      <c r="N3895" s="139" t="s">
        <v>1054</v>
      </c>
    </row>
    <row r="3896" spans="1:14" ht="15.75" customHeight="1">
      <c r="A3896" s="139">
        <v>2018</v>
      </c>
      <c r="B3896" s="100" t="s">
        <v>187</v>
      </c>
      <c r="C3896" s="139" t="s">
        <v>1481</v>
      </c>
      <c r="D3896" s="139">
        <v>1005935</v>
      </c>
      <c r="E3896" s="139" t="s">
        <v>1482</v>
      </c>
      <c r="F3896" s="139">
        <v>40.866669999999999</v>
      </c>
      <c r="G3896" s="139">
        <v>-96.619116000000005</v>
      </c>
      <c r="H3896" s="139" t="s">
        <v>1483</v>
      </c>
      <c r="I3896" s="139" t="s">
        <v>1484</v>
      </c>
      <c r="J3896" s="139" t="s">
        <v>73</v>
      </c>
      <c r="K3896" s="139">
        <v>68507</v>
      </c>
      <c r="L3896" s="139" t="s">
        <v>1152</v>
      </c>
      <c r="M3896" s="139">
        <v>391</v>
      </c>
      <c r="N3896" s="139" t="s">
        <v>1054</v>
      </c>
    </row>
    <row r="3897" spans="1:14" ht="15.75" customHeight="1">
      <c r="A3897" s="139">
        <v>2018</v>
      </c>
      <c r="B3897" s="100" t="s">
        <v>187</v>
      </c>
      <c r="C3897" s="139" t="s">
        <v>1485</v>
      </c>
      <c r="D3897" s="139">
        <v>1005940</v>
      </c>
      <c r="E3897" s="139" t="s">
        <v>1486</v>
      </c>
      <c r="F3897" s="139">
        <v>48.062188999999996</v>
      </c>
      <c r="G3897" s="139">
        <v>-100.924361</v>
      </c>
      <c r="H3897" s="139" t="s">
        <v>1487</v>
      </c>
      <c r="I3897" s="139" t="s">
        <v>1488</v>
      </c>
      <c r="J3897" s="139" t="s">
        <v>92</v>
      </c>
      <c r="K3897" s="139">
        <v>58790</v>
      </c>
      <c r="L3897" s="139" t="s">
        <v>1152</v>
      </c>
      <c r="M3897" s="139">
        <v>19</v>
      </c>
      <c r="N3897" s="139" t="s">
        <v>1054</v>
      </c>
    </row>
    <row r="3898" spans="1:14" ht="15.75" customHeight="1">
      <c r="A3898" s="139">
        <v>2018</v>
      </c>
      <c r="B3898" s="100" t="s">
        <v>187</v>
      </c>
      <c r="C3898" s="139" t="s">
        <v>1489</v>
      </c>
      <c r="D3898" s="139">
        <v>1002795</v>
      </c>
      <c r="E3898" s="139" t="s">
        <v>1490</v>
      </c>
      <c r="F3898" s="139">
        <v>35.811815000000003</v>
      </c>
      <c r="G3898" s="139">
        <v>-83.969576000000004</v>
      </c>
      <c r="H3898" s="139" t="s">
        <v>1491</v>
      </c>
      <c r="I3898" s="139" t="s">
        <v>1492</v>
      </c>
      <c r="J3898" s="139" t="s">
        <v>113</v>
      </c>
      <c r="K3898" s="139">
        <v>37701</v>
      </c>
      <c r="L3898" s="139" t="s">
        <v>1493</v>
      </c>
      <c r="M3898" s="139">
        <v>104</v>
      </c>
      <c r="N3898" s="139" t="s">
        <v>1054</v>
      </c>
    </row>
    <row r="3899" spans="1:14" ht="15.75" customHeight="1">
      <c r="A3899" s="139">
        <v>2018</v>
      </c>
      <c r="B3899" s="100" t="s">
        <v>187</v>
      </c>
      <c r="C3899" s="139" t="s">
        <v>1494</v>
      </c>
      <c r="D3899" s="139">
        <v>1007937</v>
      </c>
      <c r="E3899" s="139" t="s">
        <v>1495</v>
      </c>
      <c r="F3899" s="139">
        <v>41.531149999999997</v>
      </c>
      <c r="G3899" s="139">
        <v>-90.468199999999996</v>
      </c>
      <c r="H3899" s="139" t="s">
        <v>1496</v>
      </c>
      <c r="I3899" s="139" t="s">
        <v>1497</v>
      </c>
      <c r="J3899" s="139" t="s">
        <v>42</v>
      </c>
      <c r="K3899" s="139">
        <v>52722</v>
      </c>
      <c r="L3899" s="139" t="s">
        <v>1262</v>
      </c>
      <c r="M3899" s="139">
        <v>127</v>
      </c>
      <c r="N3899" s="139" t="s">
        <v>1054</v>
      </c>
    </row>
    <row r="3900" spans="1:14" ht="15.75" customHeight="1">
      <c r="A3900" s="139">
        <v>2018</v>
      </c>
      <c r="B3900" s="100" t="s">
        <v>187</v>
      </c>
      <c r="C3900" s="139" t="s">
        <v>1498</v>
      </c>
      <c r="D3900" s="139">
        <v>1002483</v>
      </c>
      <c r="E3900" s="139" t="s">
        <v>1499</v>
      </c>
      <c r="F3900" s="139">
        <v>44.950425000000003</v>
      </c>
      <c r="G3900" s="139">
        <v>-74.893685000000005</v>
      </c>
      <c r="H3900" s="139" t="s">
        <v>1500</v>
      </c>
      <c r="I3900" s="139" t="s">
        <v>1501</v>
      </c>
      <c r="J3900" s="139" t="s">
        <v>87</v>
      </c>
      <c r="K3900" s="139">
        <v>13662</v>
      </c>
      <c r="L3900" s="139" t="s">
        <v>1493</v>
      </c>
      <c r="M3900" s="139">
        <v>5</v>
      </c>
      <c r="N3900" s="139" t="s">
        <v>1160</v>
      </c>
    </row>
    <row r="3901" spans="1:14" ht="15.75" customHeight="1">
      <c r="A3901" s="139">
        <v>2018</v>
      </c>
      <c r="B3901" s="100" t="s">
        <v>187</v>
      </c>
      <c r="C3901" s="139" t="s">
        <v>1502</v>
      </c>
      <c r="D3901" s="139">
        <v>1004649</v>
      </c>
      <c r="E3901" s="139" t="s">
        <v>1503</v>
      </c>
      <c r="F3901" s="139">
        <v>40.395778</v>
      </c>
      <c r="G3901" s="139">
        <v>-86.859639000000001</v>
      </c>
      <c r="H3901" s="139" t="s">
        <v>1504</v>
      </c>
      <c r="I3901" s="139" t="s">
        <v>1505</v>
      </c>
      <c r="J3901" s="139" t="s">
        <v>39</v>
      </c>
      <c r="K3901" s="139">
        <v>47905</v>
      </c>
      <c r="L3901" s="139" t="s">
        <v>1493</v>
      </c>
      <c r="M3901" s="139">
        <v>28</v>
      </c>
      <c r="N3901" s="139" t="s">
        <v>1054</v>
      </c>
    </row>
    <row r="3902" spans="1:14" ht="15.75" customHeight="1">
      <c r="A3902" s="139">
        <v>2018</v>
      </c>
      <c r="B3902" s="100" t="s">
        <v>187</v>
      </c>
      <c r="C3902" s="139" t="s">
        <v>1506</v>
      </c>
      <c r="D3902" s="139">
        <v>1002442</v>
      </c>
      <c r="E3902" s="139" t="s">
        <v>1507</v>
      </c>
      <c r="F3902" s="139">
        <v>30.143939</v>
      </c>
      <c r="G3902" s="139">
        <v>-85.618924000000007</v>
      </c>
      <c r="H3902" s="139" t="s">
        <v>1508</v>
      </c>
      <c r="I3902" s="139" t="s">
        <v>1509</v>
      </c>
      <c r="J3902" s="139" t="s">
        <v>26</v>
      </c>
      <c r="K3902" s="139">
        <v>32401</v>
      </c>
      <c r="L3902" s="139" t="s">
        <v>1510</v>
      </c>
      <c r="M3902" s="139">
        <v>29</v>
      </c>
      <c r="N3902" s="139" t="s">
        <v>1054</v>
      </c>
    </row>
    <row r="3903" spans="1:14" ht="15.75" customHeight="1">
      <c r="A3903" s="139">
        <v>2018</v>
      </c>
      <c r="B3903" s="100" t="s">
        <v>187</v>
      </c>
      <c r="C3903" s="139" t="s">
        <v>1511</v>
      </c>
      <c r="D3903" s="139">
        <v>1006199</v>
      </c>
      <c r="E3903" s="139" t="s">
        <v>1512</v>
      </c>
      <c r="F3903" s="139">
        <v>33.421950000000002</v>
      </c>
      <c r="G3903" s="139">
        <v>-111.935</v>
      </c>
      <c r="H3903" s="139" t="s">
        <v>1513</v>
      </c>
      <c r="I3903" s="139" t="s">
        <v>1514</v>
      </c>
      <c r="J3903" s="139" t="s">
        <v>8</v>
      </c>
      <c r="K3903" s="139">
        <v>85281</v>
      </c>
      <c r="L3903" s="139" t="s">
        <v>1515</v>
      </c>
      <c r="M3903" s="139">
        <v>21</v>
      </c>
      <c r="N3903" s="139" t="s">
        <v>1054</v>
      </c>
    </row>
    <row r="3904" spans="1:14" ht="15.75" customHeight="1">
      <c r="A3904" s="139">
        <v>2018</v>
      </c>
      <c r="B3904" s="100" t="s">
        <v>187</v>
      </c>
      <c r="C3904" s="139" t="s">
        <v>1516</v>
      </c>
      <c r="D3904" s="139">
        <v>1006203</v>
      </c>
      <c r="E3904" s="139" t="s">
        <v>1517</v>
      </c>
      <c r="F3904" s="139">
        <v>37.107705000000003</v>
      </c>
      <c r="G3904" s="139">
        <v>-100.796294</v>
      </c>
      <c r="H3904" s="139" t="s">
        <v>1518</v>
      </c>
      <c r="I3904" s="139" t="s">
        <v>1519</v>
      </c>
      <c r="J3904" s="139" t="s">
        <v>44</v>
      </c>
      <c r="K3904" s="139">
        <v>67901</v>
      </c>
      <c r="L3904" s="139" t="s">
        <v>1520</v>
      </c>
      <c r="M3904" s="139">
        <v>51</v>
      </c>
      <c r="N3904" s="139" t="s">
        <v>1133</v>
      </c>
    </row>
    <row r="3905" spans="1:14" ht="15.75" customHeight="1">
      <c r="A3905" s="139">
        <v>2018</v>
      </c>
      <c r="B3905" s="100" t="s">
        <v>187</v>
      </c>
      <c r="C3905" s="139" t="s">
        <v>1521</v>
      </c>
      <c r="D3905" s="139">
        <v>1003208</v>
      </c>
      <c r="E3905" s="139" t="s">
        <v>1522</v>
      </c>
      <c r="F3905" s="139">
        <v>40.058599999999998</v>
      </c>
      <c r="G3905" s="139">
        <v>-76.588449999999995</v>
      </c>
      <c r="H3905" s="139" t="s">
        <v>1523</v>
      </c>
      <c r="I3905" s="139" t="s">
        <v>1484</v>
      </c>
      <c r="J3905" s="139" t="s">
        <v>103</v>
      </c>
      <c r="K3905" s="139">
        <v>17547</v>
      </c>
      <c r="L3905" s="139" t="s">
        <v>1524</v>
      </c>
      <c r="M3905" s="139">
        <v>34</v>
      </c>
      <c r="N3905" s="139" t="s">
        <v>1054</v>
      </c>
    </row>
    <row r="3906" spans="1:14" ht="15.75" customHeight="1">
      <c r="A3906" s="139">
        <v>2018</v>
      </c>
      <c r="B3906" s="100" t="s">
        <v>187</v>
      </c>
      <c r="C3906" s="139" t="s">
        <v>1525</v>
      </c>
      <c r="D3906" s="139">
        <v>1002968</v>
      </c>
      <c r="E3906" s="139" t="s">
        <v>1526</v>
      </c>
      <c r="F3906" s="139">
        <v>30.408670999999998</v>
      </c>
      <c r="G3906" s="139">
        <v>-87.250164999999996</v>
      </c>
      <c r="H3906" s="139" t="s">
        <v>1527</v>
      </c>
      <c r="I3906" s="139" t="s">
        <v>1528</v>
      </c>
      <c r="J3906" s="139" t="s">
        <v>26</v>
      </c>
      <c r="K3906" s="139">
        <v>32505</v>
      </c>
      <c r="L3906" s="139" t="s">
        <v>1524</v>
      </c>
      <c r="M3906" s="139">
        <v>15</v>
      </c>
      <c r="N3906" s="139" t="s">
        <v>1054</v>
      </c>
    </row>
    <row r="3907" spans="1:14" ht="15.75" customHeight="1">
      <c r="A3907" s="139">
        <v>2018</v>
      </c>
      <c r="B3907" s="100" t="s">
        <v>187</v>
      </c>
      <c r="C3907" s="139" t="s">
        <v>1529</v>
      </c>
      <c r="D3907" s="139">
        <v>1002494</v>
      </c>
      <c r="E3907" s="139" t="s">
        <v>1530</v>
      </c>
      <c r="F3907" s="139">
        <v>35.284533000000003</v>
      </c>
      <c r="G3907" s="139">
        <v>-101.730042</v>
      </c>
      <c r="H3907" s="139" t="s">
        <v>1531</v>
      </c>
      <c r="I3907" s="139" t="s">
        <v>1532</v>
      </c>
      <c r="J3907" s="139" t="s">
        <v>115</v>
      </c>
      <c r="K3907" s="139">
        <v>79108</v>
      </c>
      <c r="L3907" s="139" t="s">
        <v>1533</v>
      </c>
      <c r="M3907" s="139">
        <v>26</v>
      </c>
      <c r="N3907" s="139" t="s">
        <v>1054</v>
      </c>
    </row>
    <row r="3908" spans="1:14" ht="15.75" customHeight="1">
      <c r="A3908" s="139">
        <v>2018</v>
      </c>
      <c r="B3908" s="100" t="s">
        <v>187</v>
      </c>
      <c r="C3908" s="139" t="s">
        <v>1534</v>
      </c>
      <c r="D3908" s="139">
        <v>1002486</v>
      </c>
      <c r="E3908" s="139" t="s">
        <v>1535</v>
      </c>
      <c r="F3908" s="139">
        <v>33.001795999999999</v>
      </c>
      <c r="G3908" s="139">
        <v>-110.777946</v>
      </c>
      <c r="H3908" s="139" t="s">
        <v>1536</v>
      </c>
      <c r="I3908" s="139" t="s">
        <v>1537</v>
      </c>
      <c r="J3908" s="139" t="s">
        <v>8</v>
      </c>
      <c r="K3908" s="139">
        <v>85135</v>
      </c>
      <c r="L3908" s="139" t="s">
        <v>1533</v>
      </c>
      <c r="M3908" s="139">
        <v>23</v>
      </c>
      <c r="N3908" s="139" t="s">
        <v>1054</v>
      </c>
    </row>
    <row r="3909" spans="1:14" ht="15.75" customHeight="1">
      <c r="A3909" s="139">
        <v>2018</v>
      </c>
      <c r="B3909" s="100" t="s">
        <v>187</v>
      </c>
      <c r="C3909" s="139" t="s">
        <v>1538</v>
      </c>
      <c r="D3909" s="139">
        <v>1003975</v>
      </c>
      <c r="E3909" s="139" t="s">
        <v>1539</v>
      </c>
      <c r="F3909" s="139">
        <v>34.230600000000003</v>
      </c>
      <c r="G3909" s="139">
        <v>-82.057760000000002</v>
      </c>
      <c r="H3909" s="139" t="s">
        <v>1540</v>
      </c>
      <c r="I3909" s="139" t="s">
        <v>1541</v>
      </c>
      <c r="J3909" s="139" t="s">
        <v>107</v>
      </c>
      <c r="K3909" s="139">
        <v>29646</v>
      </c>
      <c r="L3909" s="139" t="s">
        <v>1542</v>
      </c>
      <c r="M3909" s="139">
        <v>24</v>
      </c>
      <c r="N3909" s="139" t="s">
        <v>1054</v>
      </c>
    </row>
    <row r="3910" spans="1:14" ht="15.75" customHeight="1">
      <c r="A3910" s="139">
        <v>2018</v>
      </c>
      <c r="B3910" s="100" t="s">
        <v>187</v>
      </c>
      <c r="C3910" s="139" t="s">
        <v>1543</v>
      </c>
      <c r="D3910" s="139">
        <v>1006778</v>
      </c>
      <c r="E3910" s="139" t="s">
        <v>1544</v>
      </c>
      <c r="F3910" s="139">
        <v>34.985480000000003</v>
      </c>
      <c r="G3910" s="139">
        <v>-80.517139</v>
      </c>
      <c r="H3910" s="139" t="s">
        <v>1545</v>
      </c>
      <c r="I3910" s="139" t="s">
        <v>1546</v>
      </c>
      <c r="J3910" s="139" t="s">
        <v>89</v>
      </c>
      <c r="K3910" s="139">
        <v>28110</v>
      </c>
      <c r="L3910" s="139" t="s">
        <v>1547</v>
      </c>
      <c r="M3910" s="139">
        <v>30</v>
      </c>
      <c r="N3910" s="139" t="s">
        <v>1054</v>
      </c>
    </row>
    <row r="3911" spans="1:14" ht="15.75" customHeight="1">
      <c r="A3911" s="139">
        <v>2018</v>
      </c>
      <c r="B3911" s="100" t="s">
        <v>187</v>
      </c>
      <c r="C3911" s="139" t="s">
        <v>1548</v>
      </c>
      <c r="D3911" s="139">
        <v>1005442</v>
      </c>
      <c r="E3911" s="139" t="s">
        <v>1549</v>
      </c>
      <c r="F3911" s="139">
        <v>42.947167</v>
      </c>
      <c r="G3911" s="139">
        <v>-87.861500000000007</v>
      </c>
      <c r="H3911" s="139" t="s">
        <v>1550</v>
      </c>
      <c r="I3911" s="139" t="s">
        <v>1551</v>
      </c>
      <c r="J3911" s="139" t="s">
        <v>132</v>
      </c>
      <c r="K3911" s="139">
        <v>53110</v>
      </c>
      <c r="L3911" s="139" t="s">
        <v>1547</v>
      </c>
      <c r="M3911" s="139">
        <v>30</v>
      </c>
      <c r="N3911" s="139" t="s">
        <v>1054</v>
      </c>
    </row>
    <row r="3912" spans="1:14" ht="15.75" customHeight="1">
      <c r="A3912" s="139">
        <v>2018</v>
      </c>
      <c r="B3912" s="100" t="s">
        <v>187</v>
      </c>
      <c r="C3912" s="139" t="s">
        <v>1552</v>
      </c>
      <c r="D3912" s="139">
        <v>1002570</v>
      </c>
      <c r="E3912" s="139" t="s">
        <v>1553</v>
      </c>
      <c r="F3912" s="139">
        <v>40.668325000000003</v>
      </c>
      <c r="G3912" s="139">
        <v>-112.091908</v>
      </c>
      <c r="H3912" s="139" t="s">
        <v>1554</v>
      </c>
      <c r="I3912" s="139" t="s">
        <v>1555</v>
      </c>
      <c r="J3912" s="139" t="s">
        <v>118</v>
      </c>
      <c r="K3912" s="139">
        <v>84044</v>
      </c>
      <c r="L3912" s="139" t="s">
        <v>1291</v>
      </c>
      <c r="M3912" s="139">
        <v>7</v>
      </c>
      <c r="N3912" s="139" t="s">
        <v>1054</v>
      </c>
    </row>
    <row r="3913" spans="1:14" ht="15.75" customHeight="1">
      <c r="A3913" s="139">
        <v>2018</v>
      </c>
      <c r="B3913" s="100" t="s">
        <v>187</v>
      </c>
      <c r="C3913" s="139" t="s">
        <v>1552</v>
      </c>
      <c r="D3913" s="139">
        <v>1002571</v>
      </c>
      <c r="E3913" s="139" t="s">
        <v>1556</v>
      </c>
      <c r="F3913" s="139">
        <v>41.662999999999997</v>
      </c>
      <c r="G3913" s="139">
        <v>-112.432</v>
      </c>
      <c r="H3913" s="139" t="s">
        <v>1557</v>
      </c>
      <c r="I3913" s="139" t="s">
        <v>1558</v>
      </c>
      <c r="J3913" s="139" t="s">
        <v>118</v>
      </c>
      <c r="K3913" s="139">
        <v>84307</v>
      </c>
      <c r="L3913" s="139" t="s">
        <v>1286</v>
      </c>
      <c r="M3913" s="139">
        <v>24</v>
      </c>
      <c r="N3913" s="139" t="s">
        <v>1054</v>
      </c>
    </row>
    <row r="3914" spans="1:14" ht="15.75" customHeight="1">
      <c r="A3914" s="139">
        <v>2018</v>
      </c>
      <c r="B3914" s="100" t="s">
        <v>187</v>
      </c>
      <c r="C3914" s="139" t="s">
        <v>1559</v>
      </c>
      <c r="D3914" s="139">
        <v>1003772</v>
      </c>
      <c r="E3914" s="139" t="s">
        <v>1560</v>
      </c>
      <c r="F3914" s="139">
        <v>29.745799999999999</v>
      </c>
      <c r="G3914" s="139">
        <v>-95.337500000000006</v>
      </c>
      <c r="H3914" s="139" t="s">
        <v>1086</v>
      </c>
      <c r="I3914" s="139" t="s">
        <v>1087</v>
      </c>
      <c r="J3914" s="139" t="s">
        <v>115</v>
      </c>
      <c r="K3914" s="139">
        <v>77003</v>
      </c>
      <c r="L3914" s="139" t="s">
        <v>1561</v>
      </c>
      <c r="M3914" s="139">
        <v>26</v>
      </c>
      <c r="N3914" s="139" t="s">
        <v>1054</v>
      </c>
    </row>
    <row r="3915" spans="1:14" ht="15.75" customHeight="1">
      <c r="A3915" s="139">
        <v>2018</v>
      </c>
      <c r="B3915" s="100" t="s">
        <v>187</v>
      </c>
      <c r="C3915" s="139" t="s">
        <v>1562</v>
      </c>
      <c r="D3915" s="139">
        <v>1005000</v>
      </c>
      <c r="E3915" s="139" t="s">
        <v>1563</v>
      </c>
      <c r="F3915" s="139">
        <v>37.808762000000002</v>
      </c>
      <c r="G3915" s="139">
        <v>-87.632861000000005</v>
      </c>
      <c r="H3915" s="139" t="s">
        <v>1564</v>
      </c>
      <c r="I3915" s="139" t="s">
        <v>1565</v>
      </c>
      <c r="J3915" s="139" t="s">
        <v>47</v>
      </c>
      <c r="K3915" s="139">
        <v>42420</v>
      </c>
      <c r="L3915" s="139" t="s">
        <v>1566</v>
      </c>
      <c r="M3915" s="139">
        <v>23</v>
      </c>
      <c r="N3915" s="139" t="s">
        <v>1054</v>
      </c>
    </row>
    <row r="3916" spans="1:14" ht="15.75" customHeight="1">
      <c r="A3916" s="139">
        <v>2018</v>
      </c>
      <c r="B3916" s="100" t="s">
        <v>187</v>
      </c>
      <c r="C3916" s="139" t="s">
        <v>1567</v>
      </c>
      <c r="D3916" s="139">
        <v>1000378</v>
      </c>
      <c r="E3916" s="139" t="s">
        <v>1568</v>
      </c>
      <c r="F3916" s="139">
        <v>32.893999999999998</v>
      </c>
      <c r="G3916" s="139">
        <v>-111.78312</v>
      </c>
      <c r="H3916" s="139" t="s">
        <v>1569</v>
      </c>
      <c r="I3916" s="139" t="s">
        <v>1570</v>
      </c>
      <c r="J3916" s="139" t="s">
        <v>8</v>
      </c>
      <c r="K3916" s="139">
        <v>85193</v>
      </c>
      <c r="L3916" s="139" t="s">
        <v>1103</v>
      </c>
      <c r="M3916" s="139">
        <v>14</v>
      </c>
      <c r="N3916" s="139" t="s">
        <v>1054</v>
      </c>
    </row>
    <row r="3917" spans="1:14" ht="15.75" customHeight="1">
      <c r="A3917" s="139">
        <v>2018</v>
      </c>
      <c r="B3917" s="100" t="s">
        <v>187</v>
      </c>
      <c r="C3917" s="139" t="s">
        <v>1571</v>
      </c>
      <c r="D3917" s="139">
        <v>1003205</v>
      </c>
      <c r="E3917" s="139" t="s">
        <v>1572</v>
      </c>
      <c r="F3917" s="139">
        <v>37.130555999999999</v>
      </c>
      <c r="G3917" s="139">
        <v>-79.267778000000007</v>
      </c>
      <c r="H3917" s="139" t="s">
        <v>1573</v>
      </c>
      <c r="I3917" s="139" t="s">
        <v>1574</v>
      </c>
      <c r="J3917" s="139" t="s">
        <v>123</v>
      </c>
      <c r="K3917" s="139">
        <v>24517</v>
      </c>
      <c r="L3917" s="139" t="s">
        <v>1103</v>
      </c>
      <c r="M3917" s="139">
        <v>14</v>
      </c>
      <c r="N3917" s="139" t="s">
        <v>1054</v>
      </c>
    </row>
    <row r="3918" spans="1:14" ht="15.75" customHeight="1">
      <c r="A3918" s="139">
        <v>2018</v>
      </c>
      <c r="B3918" s="100" t="s">
        <v>187</v>
      </c>
      <c r="C3918" s="139" t="s">
        <v>1575</v>
      </c>
      <c r="D3918" s="139">
        <v>1011325</v>
      </c>
      <c r="E3918" s="139" t="s">
        <v>1576</v>
      </c>
      <c r="F3918" s="139">
        <v>33.181092</v>
      </c>
      <c r="G3918" s="139">
        <v>-97.133900999999994</v>
      </c>
      <c r="H3918" s="139" t="s">
        <v>1577</v>
      </c>
      <c r="I3918" s="139" t="s">
        <v>1578</v>
      </c>
      <c r="J3918" s="139" t="s">
        <v>115</v>
      </c>
      <c r="K3918" s="139">
        <v>76205</v>
      </c>
      <c r="L3918" s="139" t="s">
        <v>1138</v>
      </c>
      <c r="M3918" s="139">
        <v>15</v>
      </c>
      <c r="N3918" s="139" t="s">
        <v>1054</v>
      </c>
    </row>
    <row r="3919" spans="1:14" ht="15.75" customHeight="1">
      <c r="A3919" s="139">
        <v>2018</v>
      </c>
      <c r="B3919" s="100" t="s">
        <v>187</v>
      </c>
      <c r="C3919" s="139" t="s">
        <v>1579</v>
      </c>
      <c r="D3919" s="139">
        <v>1012051</v>
      </c>
      <c r="E3919" s="139" t="s">
        <v>1580</v>
      </c>
      <c r="F3919" s="139">
        <v>32.166628000000003</v>
      </c>
      <c r="G3919" s="139">
        <v>-96.017302000000001</v>
      </c>
      <c r="H3919" s="139" t="s">
        <v>1581</v>
      </c>
      <c r="I3919" s="139" t="s">
        <v>1565</v>
      </c>
      <c r="J3919" s="139" t="s">
        <v>115</v>
      </c>
      <c r="K3919" s="139">
        <v>75148</v>
      </c>
      <c r="L3919" s="139" t="s">
        <v>1138</v>
      </c>
      <c r="M3919" s="139">
        <v>12</v>
      </c>
      <c r="N3919" s="139" t="s">
        <v>1054</v>
      </c>
    </row>
    <row r="3920" spans="1:14" ht="15.75" customHeight="1">
      <c r="A3920" s="139">
        <v>2018</v>
      </c>
      <c r="B3920" s="100" t="s">
        <v>187</v>
      </c>
      <c r="C3920" s="139" t="s">
        <v>1582</v>
      </c>
      <c r="D3920" s="139">
        <v>1005068</v>
      </c>
      <c r="E3920" s="139" t="s">
        <v>1583</v>
      </c>
      <c r="F3920" s="139">
        <v>39.254959999999997</v>
      </c>
      <c r="G3920" s="139">
        <v>-80.290909999999997</v>
      </c>
      <c r="H3920" s="139" t="s">
        <v>1584</v>
      </c>
      <c r="I3920" s="139" t="s">
        <v>1585</v>
      </c>
      <c r="J3920" s="139" t="s">
        <v>129</v>
      </c>
      <c r="K3920" s="139">
        <v>26323</v>
      </c>
      <c r="L3920" s="139" t="s">
        <v>1586</v>
      </c>
      <c r="M3920" s="139">
        <v>4</v>
      </c>
      <c r="N3920" s="139" t="s">
        <v>1054</v>
      </c>
    </row>
    <row r="3921" spans="1:14" ht="15.75" customHeight="1">
      <c r="A3921" s="139">
        <v>2018</v>
      </c>
      <c r="B3921" s="100" t="s">
        <v>187</v>
      </c>
      <c r="C3921" s="139" t="s">
        <v>1587</v>
      </c>
      <c r="D3921" s="139">
        <v>1012089</v>
      </c>
      <c r="E3921" s="139" t="s">
        <v>1588</v>
      </c>
      <c r="F3921" s="139">
        <v>37.553007000000001</v>
      </c>
      <c r="G3921" s="139">
        <v>-120.91647500000001</v>
      </c>
      <c r="H3921" s="139" t="s">
        <v>1589</v>
      </c>
      <c r="I3921" s="139" t="s">
        <v>1590</v>
      </c>
      <c r="J3921" s="139" t="s">
        <v>15</v>
      </c>
      <c r="K3921" s="139">
        <v>95307</v>
      </c>
      <c r="L3921" s="139" t="s">
        <v>1591</v>
      </c>
      <c r="M3921" s="139">
        <v>37</v>
      </c>
      <c r="N3921" s="139" t="s">
        <v>1054</v>
      </c>
    </row>
    <row r="3922" spans="1:14" ht="15.75" customHeight="1">
      <c r="A3922" s="139">
        <v>2018</v>
      </c>
      <c r="B3922" s="100" t="s">
        <v>187</v>
      </c>
      <c r="C3922" s="139" t="s">
        <v>1592</v>
      </c>
      <c r="D3922" s="139">
        <v>1002365</v>
      </c>
      <c r="E3922" s="139" t="s">
        <v>1593</v>
      </c>
      <c r="F3922" s="139">
        <v>42.305176000000003</v>
      </c>
      <c r="G3922" s="139">
        <v>-96.362271000000007</v>
      </c>
      <c r="H3922" s="139" t="s">
        <v>1594</v>
      </c>
      <c r="I3922" s="139" t="s">
        <v>1595</v>
      </c>
      <c r="J3922" s="139" t="s">
        <v>42</v>
      </c>
      <c r="K3922" s="139">
        <v>51054</v>
      </c>
      <c r="L3922" s="139" t="s">
        <v>1194</v>
      </c>
      <c r="M3922" s="139">
        <v>36</v>
      </c>
      <c r="N3922" s="139" t="s">
        <v>1054</v>
      </c>
    </row>
    <row r="3923" spans="1:14" ht="15.75" customHeight="1">
      <c r="A3923" s="139">
        <v>2018</v>
      </c>
      <c r="B3923" s="100" t="s">
        <v>187</v>
      </c>
      <c r="C3923" s="139" t="s">
        <v>1596</v>
      </c>
      <c r="D3923" s="139">
        <v>1011305</v>
      </c>
      <c r="E3923" s="139" t="s">
        <v>1597</v>
      </c>
      <c r="F3923" s="139">
        <v>44.03105</v>
      </c>
      <c r="G3923" s="139">
        <v>-73.170779999999993</v>
      </c>
      <c r="H3923" s="139" t="s">
        <v>1598</v>
      </c>
      <c r="I3923" s="139" t="s">
        <v>1599</v>
      </c>
      <c r="J3923" s="139" t="s">
        <v>121</v>
      </c>
      <c r="K3923" s="139">
        <v>5753</v>
      </c>
      <c r="L3923" s="139" t="s">
        <v>1600</v>
      </c>
      <c r="M3923" s="139">
        <v>13</v>
      </c>
      <c r="N3923" s="139" t="s">
        <v>1054</v>
      </c>
    </row>
    <row r="3924" spans="1:14" ht="15.75" customHeight="1">
      <c r="A3924" s="139">
        <v>2018</v>
      </c>
      <c r="B3924" s="100" t="s">
        <v>187</v>
      </c>
      <c r="C3924" s="139" t="s">
        <v>1601</v>
      </c>
      <c r="D3924" s="139">
        <v>1012864</v>
      </c>
      <c r="E3924" s="139" t="s">
        <v>1602</v>
      </c>
      <c r="F3924" s="139">
        <v>42.709612</v>
      </c>
      <c r="G3924" s="139">
        <v>-114.527559</v>
      </c>
      <c r="H3924" s="139" t="s">
        <v>1603</v>
      </c>
      <c r="I3924" s="139" t="s">
        <v>1604</v>
      </c>
      <c r="J3924" s="139" t="s">
        <v>34</v>
      </c>
      <c r="K3924" s="139">
        <v>83338</v>
      </c>
      <c r="L3924" s="139" t="s">
        <v>1605</v>
      </c>
      <c r="M3924" s="139">
        <v>14</v>
      </c>
      <c r="N3924" s="139" t="s">
        <v>1054</v>
      </c>
    </row>
    <row r="3925" spans="1:14" ht="15.75" customHeight="1">
      <c r="A3925" s="139">
        <v>2018</v>
      </c>
      <c r="B3925" s="100" t="s">
        <v>187</v>
      </c>
      <c r="C3925" s="139" t="s">
        <v>1606</v>
      </c>
      <c r="D3925" s="139">
        <v>1012857</v>
      </c>
      <c r="E3925" s="139" t="s">
        <v>1607</v>
      </c>
      <c r="F3925" s="139">
        <v>44.556958999999999</v>
      </c>
      <c r="G3925" s="139">
        <v>-87.764595999999997</v>
      </c>
      <c r="H3925" s="139" t="s">
        <v>1608</v>
      </c>
      <c r="I3925" s="139" t="s">
        <v>1107</v>
      </c>
      <c r="J3925" s="139" t="s">
        <v>132</v>
      </c>
      <c r="K3925" s="139">
        <v>54217</v>
      </c>
      <c r="L3925" s="139" t="s">
        <v>1605</v>
      </c>
      <c r="M3925" s="139">
        <v>13</v>
      </c>
      <c r="N3925" s="139" t="s">
        <v>1054</v>
      </c>
    </row>
    <row r="3926" spans="1:14" ht="15.75" customHeight="1">
      <c r="A3926" s="139">
        <v>2018</v>
      </c>
      <c r="B3926" s="100" t="s">
        <v>187</v>
      </c>
      <c r="C3926" s="139" t="s">
        <v>1609</v>
      </c>
      <c r="D3926" s="139">
        <v>1007273</v>
      </c>
      <c r="E3926" s="139" t="s">
        <v>1610</v>
      </c>
      <c r="F3926" s="139">
        <v>44.791100999999998</v>
      </c>
      <c r="G3926" s="139">
        <v>-89.700253000000004</v>
      </c>
      <c r="H3926" s="139" t="s">
        <v>1611</v>
      </c>
      <c r="I3926" s="139" t="s">
        <v>1063</v>
      </c>
      <c r="J3926" s="139" t="s">
        <v>132</v>
      </c>
      <c r="K3926" s="139">
        <v>54455</v>
      </c>
      <c r="L3926" s="139" t="s">
        <v>1612</v>
      </c>
      <c r="M3926" s="139">
        <v>688</v>
      </c>
      <c r="N3926" s="139" t="s">
        <v>1253</v>
      </c>
    </row>
    <row r="3927" spans="1:14" ht="15.75" customHeight="1">
      <c r="A3927" s="139">
        <v>2018</v>
      </c>
      <c r="B3927" s="100" t="s">
        <v>187</v>
      </c>
      <c r="C3927" s="139" t="s">
        <v>1613</v>
      </c>
      <c r="D3927" s="139">
        <v>1011038</v>
      </c>
      <c r="E3927" s="139" t="s">
        <v>1614</v>
      </c>
      <c r="F3927" s="139">
        <v>39.555349999999997</v>
      </c>
      <c r="G3927" s="139">
        <v>-89.280649999999994</v>
      </c>
      <c r="H3927" s="139" t="s">
        <v>1615</v>
      </c>
      <c r="I3927" s="139" t="s">
        <v>1616</v>
      </c>
      <c r="J3927" s="139" t="s">
        <v>36</v>
      </c>
      <c r="K3927" s="139">
        <v>62568</v>
      </c>
      <c r="L3927" s="139" t="s">
        <v>1617</v>
      </c>
      <c r="M3927" s="139">
        <v>8</v>
      </c>
      <c r="N3927" s="139" t="s">
        <v>1054</v>
      </c>
    </row>
    <row r="3928" spans="1:14" ht="15.75" customHeight="1">
      <c r="A3928" s="139">
        <v>2018</v>
      </c>
      <c r="B3928" s="100" t="s">
        <v>187</v>
      </c>
      <c r="C3928" s="139" t="s">
        <v>1618</v>
      </c>
      <c r="D3928" s="139">
        <v>1004045</v>
      </c>
      <c r="E3928" s="139" t="s">
        <v>1619</v>
      </c>
      <c r="F3928" s="139">
        <v>44.447369999999999</v>
      </c>
      <c r="G3928" s="139">
        <v>-88.068510000000003</v>
      </c>
      <c r="H3928" s="139" t="s">
        <v>1620</v>
      </c>
      <c r="I3928" s="139" t="s">
        <v>1107</v>
      </c>
      <c r="J3928" s="139" t="s">
        <v>132</v>
      </c>
      <c r="K3928" s="139">
        <v>54115</v>
      </c>
      <c r="L3928" s="139" t="s">
        <v>1621</v>
      </c>
      <c r="M3928" s="139">
        <v>38</v>
      </c>
      <c r="N3928" s="139" t="s">
        <v>1054</v>
      </c>
    </row>
    <row r="3929" spans="1:14" ht="15.75" customHeight="1">
      <c r="A3929" s="139">
        <v>2018</v>
      </c>
      <c r="B3929" s="100" t="s">
        <v>187</v>
      </c>
      <c r="C3929" s="139" t="s">
        <v>1622</v>
      </c>
      <c r="D3929" s="139">
        <v>1005991</v>
      </c>
      <c r="E3929" s="139" t="s">
        <v>1623</v>
      </c>
      <c r="F3929" s="139">
        <v>45.639099999999999</v>
      </c>
      <c r="G3929" s="139">
        <v>-89.421000000000006</v>
      </c>
      <c r="H3929" s="139" t="s">
        <v>1624</v>
      </c>
      <c r="I3929" s="139" t="s">
        <v>1625</v>
      </c>
      <c r="J3929" s="139" t="s">
        <v>132</v>
      </c>
      <c r="K3929" s="139">
        <v>54501</v>
      </c>
      <c r="L3929" s="139" t="s">
        <v>1626</v>
      </c>
      <c r="M3929" s="139">
        <v>373</v>
      </c>
      <c r="N3929" s="139" t="s">
        <v>1054</v>
      </c>
    </row>
    <row r="3930" spans="1:14" ht="15.75" customHeight="1">
      <c r="A3930" s="139">
        <v>2018</v>
      </c>
      <c r="B3930" s="100" t="s">
        <v>187</v>
      </c>
      <c r="C3930" s="139" t="s">
        <v>1627</v>
      </c>
      <c r="D3930" s="139">
        <v>1001919</v>
      </c>
      <c r="E3930" s="139" t="s">
        <v>1628</v>
      </c>
      <c r="F3930" s="139">
        <v>41.143573000000004</v>
      </c>
      <c r="G3930" s="139">
        <v>-92.647934000000006</v>
      </c>
      <c r="H3930" s="139" t="s">
        <v>1629</v>
      </c>
      <c r="I3930" s="139" t="s">
        <v>1252</v>
      </c>
      <c r="J3930" s="139" t="s">
        <v>42</v>
      </c>
      <c r="K3930" s="139">
        <v>52553</v>
      </c>
      <c r="L3930" s="139" t="s">
        <v>1630</v>
      </c>
      <c r="M3930" s="139">
        <v>67</v>
      </c>
      <c r="N3930" s="139" t="s">
        <v>1054</v>
      </c>
    </row>
    <row r="3931" spans="1:14" ht="15.75" customHeight="1">
      <c r="A3931" s="139">
        <v>2018</v>
      </c>
      <c r="B3931" s="100" t="s">
        <v>187</v>
      </c>
      <c r="C3931" s="139" t="s">
        <v>1631</v>
      </c>
      <c r="D3931" s="139">
        <v>1010624</v>
      </c>
      <c r="E3931" s="139" t="s">
        <v>1632</v>
      </c>
      <c r="F3931" s="139">
        <v>54.132188999999997</v>
      </c>
      <c r="G3931" s="139">
        <v>-165.78689399999999</v>
      </c>
      <c r="H3931" s="139" t="s">
        <v>1633</v>
      </c>
      <c r="I3931" s="139" t="s">
        <v>1634</v>
      </c>
      <c r="J3931" s="139" t="s">
        <v>6</v>
      </c>
      <c r="K3931" s="139">
        <v>99553</v>
      </c>
      <c r="L3931" s="139" t="s">
        <v>1635</v>
      </c>
      <c r="M3931" s="139">
        <v>57</v>
      </c>
      <c r="N3931" s="139" t="s">
        <v>1054</v>
      </c>
    </row>
    <row r="3932" spans="1:14" ht="15.75" customHeight="1">
      <c r="A3932" s="139">
        <v>2018</v>
      </c>
      <c r="B3932" s="100" t="s">
        <v>187</v>
      </c>
      <c r="C3932" s="139" t="s">
        <v>1636</v>
      </c>
      <c r="D3932" s="139">
        <v>1006235</v>
      </c>
      <c r="E3932" s="139" t="s">
        <v>1637</v>
      </c>
      <c r="F3932" s="139">
        <v>37.636097999999997</v>
      </c>
      <c r="G3932" s="139">
        <v>-79.446543000000005</v>
      </c>
      <c r="H3932" s="139" t="s">
        <v>1638</v>
      </c>
      <c r="I3932" s="139" t="s">
        <v>1639</v>
      </c>
      <c r="J3932" s="139" t="s">
        <v>123</v>
      </c>
      <c r="K3932" s="139">
        <v>24555</v>
      </c>
      <c r="L3932" s="139" t="s">
        <v>1258</v>
      </c>
      <c r="M3932" s="139">
        <v>7</v>
      </c>
      <c r="N3932" s="139" t="s">
        <v>1054</v>
      </c>
    </row>
    <row r="3933" spans="1:14" ht="15.75" customHeight="1">
      <c r="A3933" s="139">
        <v>2018</v>
      </c>
      <c r="B3933" s="100" t="s">
        <v>187</v>
      </c>
      <c r="C3933" s="139" t="s">
        <v>1640</v>
      </c>
      <c r="D3933" s="139">
        <v>1009825</v>
      </c>
      <c r="E3933" s="139" t="s">
        <v>1641</v>
      </c>
      <c r="F3933" s="139">
        <v>40.851120000000002</v>
      </c>
      <c r="G3933" s="139">
        <v>-73.844350000000006</v>
      </c>
      <c r="H3933" s="139" t="s">
        <v>1642</v>
      </c>
      <c r="I3933" s="139" t="s">
        <v>1643</v>
      </c>
      <c r="J3933" s="139" t="s">
        <v>87</v>
      </c>
      <c r="K3933" s="139">
        <v>10461</v>
      </c>
      <c r="L3933" s="139" t="s">
        <v>1644</v>
      </c>
      <c r="M3933" s="139">
        <v>23</v>
      </c>
      <c r="N3933" s="139" t="s">
        <v>1054</v>
      </c>
    </row>
    <row r="3934" spans="1:14" ht="15.75" customHeight="1">
      <c r="A3934" s="139">
        <v>2018</v>
      </c>
      <c r="B3934" s="100" t="s">
        <v>187</v>
      </c>
      <c r="C3934" s="139" t="s">
        <v>1645</v>
      </c>
      <c r="D3934" s="139">
        <v>1012517</v>
      </c>
      <c r="E3934" s="139" t="s">
        <v>1646</v>
      </c>
      <c r="F3934" s="139">
        <v>44.965592000000001</v>
      </c>
      <c r="G3934" s="139">
        <v>-74.892555999999999</v>
      </c>
      <c r="H3934" s="139" t="s">
        <v>1647</v>
      </c>
      <c r="I3934" s="139" t="s">
        <v>1648</v>
      </c>
      <c r="J3934" s="139" t="s">
        <v>87</v>
      </c>
      <c r="K3934" s="139">
        <v>13662</v>
      </c>
      <c r="L3934" s="139" t="s">
        <v>1649</v>
      </c>
      <c r="M3934" s="139">
        <v>24</v>
      </c>
      <c r="N3934" s="139" t="s">
        <v>1273</v>
      </c>
    </row>
    <row r="3935" spans="1:14" ht="15.75" customHeight="1">
      <c r="A3935" s="139">
        <v>2018</v>
      </c>
      <c r="B3935" s="100" t="s">
        <v>187</v>
      </c>
      <c r="C3935" s="139" t="s">
        <v>1655</v>
      </c>
      <c r="D3935" s="139">
        <v>1010531</v>
      </c>
      <c r="E3935" s="139" t="s">
        <v>1656</v>
      </c>
      <c r="F3935" s="139">
        <v>40.721330000000002</v>
      </c>
      <c r="G3935" s="139">
        <v>-85.203119999999998</v>
      </c>
      <c r="H3935" s="139" t="s">
        <v>1657</v>
      </c>
      <c r="I3935" s="139" t="s">
        <v>1658</v>
      </c>
      <c r="J3935" s="139" t="s">
        <v>39</v>
      </c>
      <c r="K3935" s="139">
        <v>46714</v>
      </c>
      <c r="L3935" s="139" t="s">
        <v>1659</v>
      </c>
      <c r="M3935" s="139">
        <v>12</v>
      </c>
      <c r="N3935" s="139" t="s">
        <v>1054</v>
      </c>
    </row>
    <row r="3936" spans="1:14" ht="15.75" customHeight="1">
      <c r="A3936" s="139">
        <v>2018</v>
      </c>
      <c r="B3936" s="100" t="s">
        <v>187</v>
      </c>
      <c r="C3936" s="139" t="s">
        <v>1660</v>
      </c>
      <c r="D3936" s="139">
        <v>1004729</v>
      </c>
      <c r="E3936" s="139" t="s">
        <v>1661</v>
      </c>
      <c r="F3936" s="139">
        <v>40.635370000000002</v>
      </c>
      <c r="G3936" s="139">
        <v>-80.449029999999993</v>
      </c>
      <c r="H3936" s="139" t="s">
        <v>1662</v>
      </c>
      <c r="I3936" s="139" t="s">
        <v>1372</v>
      </c>
      <c r="J3936" s="139" t="s">
        <v>103</v>
      </c>
      <c r="K3936" s="139">
        <v>15059</v>
      </c>
      <c r="L3936" s="139" t="s">
        <v>1547</v>
      </c>
      <c r="M3936" s="139">
        <v>7</v>
      </c>
      <c r="N3936" s="139" t="s">
        <v>1054</v>
      </c>
    </row>
    <row r="3937" spans="1:14" ht="15.75" customHeight="1">
      <c r="A3937" s="139">
        <v>2018</v>
      </c>
      <c r="B3937" s="100" t="s">
        <v>187</v>
      </c>
      <c r="C3937" s="139" t="s">
        <v>1663</v>
      </c>
      <c r="D3937" s="139">
        <v>1006161</v>
      </c>
      <c r="E3937" s="139" t="s">
        <v>1664</v>
      </c>
      <c r="F3937" s="139">
        <v>30.148195999999999</v>
      </c>
      <c r="G3937" s="139">
        <v>-90.909295999999998</v>
      </c>
      <c r="H3937" s="139" t="s">
        <v>1665</v>
      </c>
      <c r="I3937" s="139" t="s">
        <v>1666</v>
      </c>
      <c r="J3937" s="139" t="s">
        <v>50</v>
      </c>
      <c r="K3937" s="139">
        <v>70738</v>
      </c>
      <c r="L3937" s="139" t="s">
        <v>1300</v>
      </c>
      <c r="M3937" s="139">
        <v>109</v>
      </c>
      <c r="N3937" s="139" t="s">
        <v>1054</v>
      </c>
    </row>
    <row r="3938" spans="1:14" ht="15.75" customHeight="1">
      <c r="A3938" s="139">
        <v>2018</v>
      </c>
      <c r="B3938" s="100" t="s">
        <v>187</v>
      </c>
      <c r="C3938" s="139" t="s">
        <v>1667</v>
      </c>
      <c r="D3938" s="139">
        <v>1005826</v>
      </c>
      <c r="E3938" s="139" t="s">
        <v>1668</v>
      </c>
      <c r="F3938" s="139">
        <v>34.641620000000003</v>
      </c>
      <c r="G3938" s="139">
        <v>-87.052030000000002</v>
      </c>
      <c r="H3938" s="139" t="s">
        <v>1669</v>
      </c>
      <c r="I3938" s="139" t="s">
        <v>1670</v>
      </c>
      <c r="J3938" s="139" t="s">
        <v>3</v>
      </c>
      <c r="K3938" s="139">
        <v>35601</v>
      </c>
      <c r="L3938" s="139" t="s">
        <v>1671</v>
      </c>
      <c r="M3938" s="139">
        <v>21</v>
      </c>
      <c r="N3938" s="139" t="s">
        <v>1054</v>
      </c>
    </row>
    <row r="3939" spans="1:14" ht="15.75" customHeight="1">
      <c r="A3939" s="139">
        <v>2018</v>
      </c>
      <c r="B3939" s="100" t="s">
        <v>187</v>
      </c>
      <c r="C3939" s="139" t="s">
        <v>1672</v>
      </c>
      <c r="D3939" s="139">
        <v>1012036</v>
      </c>
      <c r="E3939" s="139" t="s">
        <v>1673</v>
      </c>
      <c r="F3939" s="139">
        <v>41.19502</v>
      </c>
      <c r="G3939" s="139">
        <v>-96.483680000000007</v>
      </c>
      <c r="H3939" s="139" t="s">
        <v>1674</v>
      </c>
      <c r="I3939" s="139" t="s">
        <v>1675</v>
      </c>
      <c r="J3939" s="139" t="s">
        <v>73</v>
      </c>
      <c r="K3939" s="139">
        <v>68041</v>
      </c>
      <c r="L3939" s="139" t="s">
        <v>1676</v>
      </c>
      <c r="M3939" s="139">
        <v>11</v>
      </c>
      <c r="N3939" s="139" t="s">
        <v>1054</v>
      </c>
    </row>
    <row r="3940" spans="1:14" ht="15.75" customHeight="1">
      <c r="A3940" s="139">
        <v>2018</v>
      </c>
      <c r="B3940" s="100" t="s">
        <v>187</v>
      </c>
      <c r="C3940" s="139" t="s">
        <v>1677</v>
      </c>
      <c r="D3940" s="139">
        <v>1003379</v>
      </c>
      <c r="E3940" s="139" t="s">
        <v>1678</v>
      </c>
      <c r="F3940" s="139">
        <v>40.065556000000001</v>
      </c>
      <c r="G3940" s="139">
        <v>-76.318332999999996</v>
      </c>
      <c r="H3940" s="139" t="s">
        <v>1679</v>
      </c>
      <c r="I3940" s="139" t="s">
        <v>1484</v>
      </c>
      <c r="J3940" s="139" t="s">
        <v>103</v>
      </c>
      <c r="K3940" s="139">
        <v>17604</v>
      </c>
      <c r="L3940" s="139" t="s">
        <v>1493</v>
      </c>
      <c r="M3940" s="139">
        <v>62</v>
      </c>
      <c r="N3940" s="139" t="s">
        <v>1054</v>
      </c>
    </row>
    <row r="3941" spans="1:14" ht="15.75" customHeight="1">
      <c r="A3941" s="139">
        <v>2018</v>
      </c>
      <c r="B3941" s="100" t="s">
        <v>187</v>
      </c>
      <c r="C3941" s="139" t="s">
        <v>1680</v>
      </c>
      <c r="D3941" s="139">
        <v>1012374</v>
      </c>
      <c r="E3941" s="139" t="s">
        <v>1681</v>
      </c>
      <c r="F3941" s="139">
        <v>33.450707000000001</v>
      </c>
      <c r="G3941" s="139">
        <v>-94.134355999999997</v>
      </c>
      <c r="H3941" s="139" t="s">
        <v>1682</v>
      </c>
      <c r="I3941" s="139" t="s">
        <v>1683</v>
      </c>
      <c r="J3941" s="139" t="s">
        <v>115</v>
      </c>
      <c r="K3941" s="139">
        <v>75501</v>
      </c>
      <c r="L3941" s="139" t="s">
        <v>1684</v>
      </c>
      <c r="M3941" s="139">
        <v>21</v>
      </c>
      <c r="N3941" s="139" t="s">
        <v>1054</v>
      </c>
    </row>
    <row r="3942" spans="1:14" ht="15.75" customHeight="1">
      <c r="A3942" s="139">
        <v>2018</v>
      </c>
      <c r="B3942" s="100" t="s">
        <v>187</v>
      </c>
      <c r="C3942" s="139" t="s">
        <v>1685</v>
      </c>
      <c r="D3942" s="139">
        <v>1001859</v>
      </c>
      <c r="E3942" s="139" t="s">
        <v>1686</v>
      </c>
      <c r="F3942" s="139">
        <v>39.280230000000003</v>
      </c>
      <c r="G3942" s="139">
        <v>-76.571119999999993</v>
      </c>
      <c r="H3942" s="139" t="s">
        <v>1687</v>
      </c>
      <c r="I3942" s="139" t="s">
        <v>1688</v>
      </c>
      <c r="J3942" s="139" t="s">
        <v>55</v>
      </c>
      <c r="K3942" s="139">
        <v>21230</v>
      </c>
      <c r="L3942" s="139" t="s">
        <v>1358</v>
      </c>
      <c r="M3942" s="139">
        <v>50</v>
      </c>
      <c r="N3942" s="139" t="s">
        <v>1054</v>
      </c>
    </row>
    <row r="3943" spans="1:14" ht="15.75" customHeight="1">
      <c r="A3943" s="139">
        <v>2018</v>
      </c>
      <c r="B3943" s="100" t="s">
        <v>187</v>
      </c>
      <c r="C3943" s="139" t="s">
        <v>1689</v>
      </c>
      <c r="D3943" s="139">
        <v>1001861</v>
      </c>
      <c r="E3943" s="139" t="s">
        <v>1690</v>
      </c>
      <c r="F3943" s="139">
        <v>40.925640000000001</v>
      </c>
      <c r="G3943" s="139">
        <v>-73.904650000000004</v>
      </c>
      <c r="H3943" s="139" t="s">
        <v>1691</v>
      </c>
      <c r="I3943" s="139" t="s">
        <v>1692</v>
      </c>
      <c r="J3943" s="139" t="s">
        <v>87</v>
      </c>
      <c r="K3943" s="139">
        <v>10705</v>
      </c>
      <c r="L3943" s="139" t="s">
        <v>1358</v>
      </c>
      <c r="M3943" s="139">
        <v>41</v>
      </c>
      <c r="N3943" s="139" t="s">
        <v>1054</v>
      </c>
    </row>
    <row r="3944" spans="1:14" ht="15.75" customHeight="1">
      <c r="A3944" s="139">
        <v>2018</v>
      </c>
      <c r="B3944" s="100" t="s">
        <v>187</v>
      </c>
      <c r="C3944" s="139" t="s">
        <v>1693</v>
      </c>
      <c r="D3944" s="139">
        <v>1005814</v>
      </c>
      <c r="E3944" s="139" t="s">
        <v>1694</v>
      </c>
      <c r="F3944" s="139">
        <v>33.248393999999998</v>
      </c>
      <c r="G3944" s="139">
        <v>-81.484959000000003</v>
      </c>
      <c r="H3944" s="139" t="s">
        <v>1695</v>
      </c>
      <c r="I3944" s="139" t="s">
        <v>1696</v>
      </c>
      <c r="J3944" s="139" t="s">
        <v>107</v>
      </c>
      <c r="K3944" s="139">
        <v>29812</v>
      </c>
      <c r="L3944" s="139" t="s">
        <v>1697</v>
      </c>
      <c r="M3944" s="139">
        <v>2</v>
      </c>
      <c r="N3944" s="139" t="s">
        <v>1698</v>
      </c>
    </row>
    <row r="3945" spans="1:14" ht="15.75" customHeight="1">
      <c r="A3945" s="139">
        <v>2018</v>
      </c>
      <c r="B3945" s="100" t="s">
        <v>187</v>
      </c>
      <c r="C3945" s="139" t="s">
        <v>1699</v>
      </c>
      <c r="D3945" s="139">
        <v>1004427</v>
      </c>
      <c r="E3945" s="139" t="s">
        <v>1700</v>
      </c>
      <c r="F3945" s="139">
        <v>41.687640000000002</v>
      </c>
      <c r="G3945" s="139">
        <v>-87.55444</v>
      </c>
      <c r="H3945" s="139" t="s">
        <v>1701</v>
      </c>
      <c r="I3945" s="139" t="s">
        <v>1702</v>
      </c>
      <c r="J3945" s="139" t="s">
        <v>36</v>
      </c>
      <c r="K3945" s="139">
        <v>60617</v>
      </c>
      <c r="L3945" s="139" t="s">
        <v>1697</v>
      </c>
      <c r="M3945" s="139">
        <v>2</v>
      </c>
      <c r="N3945" s="139" t="s">
        <v>1698</v>
      </c>
    </row>
    <row r="3946" spans="1:14" ht="15.75" customHeight="1">
      <c r="A3946" s="139">
        <v>2018</v>
      </c>
      <c r="B3946" s="100" t="s">
        <v>187</v>
      </c>
      <c r="C3946" s="139" t="s">
        <v>1703</v>
      </c>
      <c r="D3946" s="139">
        <v>1004723</v>
      </c>
      <c r="E3946" s="139" t="s">
        <v>1704</v>
      </c>
      <c r="F3946" s="139">
        <v>40.808331000000003</v>
      </c>
      <c r="G3946" s="139">
        <v>-75.583338999999995</v>
      </c>
      <c r="H3946" s="139" t="s">
        <v>1705</v>
      </c>
      <c r="I3946" s="139" t="s">
        <v>1706</v>
      </c>
      <c r="J3946" s="139" t="s">
        <v>103</v>
      </c>
      <c r="K3946" s="139">
        <v>18071</v>
      </c>
      <c r="L3946" s="139" t="s">
        <v>1697</v>
      </c>
      <c r="M3946" s="139">
        <v>14</v>
      </c>
      <c r="N3946" s="139" t="s">
        <v>1698</v>
      </c>
    </row>
    <row r="3947" spans="1:14" ht="15.75" customHeight="1">
      <c r="A3947" s="139">
        <v>2018</v>
      </c>
      <c r="B3947" s="100" t="s">
        <v>187</v>
      </c>
      <c r="C3947" s="139" t="s">
        <v>1707</v>
      </c>
      <c r="D3947" s="139">
        <v>1004997</v>
      </c>
      <c r="E3947" s="139" t="s">
        <v>1708</v>
      </c>
      <c r="F3947" s="139">
        <v>35.869590000000002</v>
      </c>
      <c r="G3947" s="139">
        <v>-84.695760000000007</v>
      </c>
      <c r="H3947" s="139" t="s">
        <v>1709</v>
      </c>
      <c r="I3947" s="139" t="s">
        <v>1710</v>
      </c>
      <c r="J3947" s="139" t="s">
        <v>113</v>
      </c>
      <c r="K3947" s="139">
        <v>37854</v>
      </c>
      <c r="L3947" s="139" t="s">
        <v>1697</v>
      </c>
      <c r="M3947" s="139">
        <v>1</v>
      </c>
      <c r="N3947" s="139" t="s">
        <v>1698</v>
      </c>
    </row>
    <row r="3948" spans="1:14" ht="15.75" customHeight="1">
      <c r="A3948" s="139">
        <v>2018</v>
      </c>
      <c r="B3948" s="100" t="s">
        <v>187</v>
      </c>
      <c r="C3948" s="139" t="s">
        <v>1711</v>
      </c>
      <c r="D3948" s="139">
        <v>1003757</v>
      </c>
      <c r="E3948" s="139" t="s">
        <v>1712</v>
      </c>
      <c r="F3948" s="139">
        <v>38.703159999999997</v>
      </c>
      <c r="G3948" s="139">
        <v>-90.158809000000005</v>
      </c>
      <c r="H3948" s="139" t="s">
        <v>1713</v>
      </c>
      <c r="I3948" s="139" t="s">
        <v>1214</v>
      </c>
      <c r="J3948" s="139" t="s">
        <v>36</v>
      </c>
      <c r="K3948" s="139">
        <v>62040</v>
      </c>
      <c r="L3948" s="139" t="s">
        <v>1714</v>
      </c>
      <c r="M3948" s="139">
        <v>10</v>
      </c>
      <c r="N3948" s="139" t="s">
        <v>1054</v>
      </c>
    </row>
    <row r="3949" spans="1:14" ht="15.75" customHeight="1">
      <c r="A3949" s="139">
        <v>2018</v>
      </c>
      <c r="B3949" s="100" t="s">
        <v>187</v>
      </c>
      <c r="C3949" s="139" t="s">
        <v>1715</v>
      </c>
      <c r="D3949" s="139">
        <v>1003759</v>
      </c>
      <c r="E3949" s="139" t="s">
        <v>1716</v>
      </c>
      <c r="F3949" s="139">
        <v>42.530700000000003</v>
      </c>
      <c r="G3949" s="139">
        <v>-71.14958</v>
      </c>
      <c r="H3949" s="139" t="s">
        <v>1717</v>
      </c>
      <c r="I3949" s="139" t="s">
        <v>1718</v>
      </c>
      <c r="J3949" s="139" t="s">
        <v>58</v>
      </c>
      <c r="K3949" s="139">
        <v>1887</v>
      </c>
      <c r="L3949" s="139" t="s">
        <v>1367</v>
      </c>
      <c r="M3949" s="139">
        <v>2</v>
      </c>
      <c r="N3949" s="139" t="s">
        <v>1368</v>
      </c>
    </row>
    <row r="3950" spans="1:14" ht="15.75" customHeight="1">
      <c r="A3950" s="139">
        <v>2018</v>
      </c>
      <c r="B3950" s="100" t="s">
        <v>187</v>
      </c>
      <c r="C3950" s="139" t="s">
        <v>1719</v>
      </c>
      <c r="D3950" s="139">
        <v>1002181</v>
      </c>
      <c r="E3950" s="139" t="s">
        <v>1720</v>
      </c>
      <c r="F3950" s="139">
        <v>42.122346999999998</v>
      </c>
      <c r="G3950" s="139">
        <v>-76.813114999999996</v>
      </c>
      <c r="H3950" s="139" t="s">
        <v>1721</v>
      </c>
      <c r="I3950" s="139" t="s">
        <v>1722</v>
      </c>
      <c r="J3950" s="139" t="s">
        <v>87</v>
      </c>
      <c r="K3950" s="139">
        <v>14903</v>
      </c>
      <c r="L3950" s="139" t="s">
        <v>1723</v>
      </c>
      <c r="M3950" s="139">
        <v>32</v>
      </c>
      <c r="N3950" s="139" t="s">
        <v>1050</v>
      </c>
    </row>
    <row r="3951" spans="1:14" ht="15.75" customHeight="1">
      <c r="A3951" s="139">
        <v>2018</v>
      </c>
      <c r="B3951" s="100" t="s">
        <v>187</v>
      </c>
      <c r="C3951" s="139" t="s">
        <v>1724</v>
      </c>
      <c r="D3951" s="139">
        <v>1004943</v>
      </c>
      <c r="E3951" s="139" t="s">
        <v>1725</v>
      </c>
      <c r="F3951" s="139">
        <v>32.586745000000001</v>
      </c>
      <c r="G3951" s="139">
        <v>-83.591784000000004</v>
      </c>
      <c r="H3951" s="139" t="s">
        <v>1726</v>
      </c>
      <c r="I3951" s="139" t="s">
        <v>1086</v>
      </c>
      <c r="J3951" s="139" t="s">
        <v>28</v>
      </c>
      <c r="K3951" s="139">
        <v>31088</v>
      </c>
      <c r="L3951" s="139" t="s">
        <v>1723</v>
      </c>
      <c r="M3951" s="139">
        <v>32</v>
      </c>
      <c r="N3951" s="139" t="s">
        <v>1050</v>
      </c>
    </row>
    <row r="3952" spans="1:14" ht="15.75" customHeight="1">
      <c r="A3952" s="139">
        <v>2018</v>
      </c>
      <c r="B3952" s="100" t="s">
        <v>187</v>
      </c>
      <c r="C3952" s="139" t="s">
        <v>1727</v>
      </c>
      <c r="D3952" s="139">
        <v>1005074</v>
      </c>
      <c r="E3952" s="139" t="s">
        <v>1728</v>
      </c>
      <c r="F3952" s="139">
        <v>35.447778</v>
      </c>
      <c r="G3952" s="139">
        <v>-95.962778</v>
      </c>
      <c r="H3952" s="139" t="s">
        <v>1729</v>
      </c>
      <c r="I3952" s="139" t="s">
        <v>1730</v>
      </c>
      <c r="J3952" s="139" t="s">
        <v>98</v>
      </c>
      <c r="K3952" s="139">
        <v>74437</v>
      </c>
      <c r="L3952" s="139" t="s">
        <v>1723</v>
      </c>
      <c r="M3952" s="139">
        <v>26</v>
      </c>
      <c r="N3952" s="139" t="s">
        <v>1050</v>
      </c>
    </row>
    <row r="3953" spans="1:14" ht="15.75" customHeight="1">
      <c r="A3953" s="139">
        <v>2018</v>
      </c>
      <c r="B3953" s="100" t="s">
        <v>187</v>
      </c>
      <c r="C3953" s="139" t="s">
        <v>1731</v>
      </c>
      <c r="D3953" s="139">
        <v>1004941</v>
      </c>
      <c r="E3953" s="139" t="s">
        <v>1732</v>
      </c>
      <c r="F3953" s="139">
        <v>30.349681</v>
      </c>
      <c r="G3953" s="139">
        <v>-81.712584000000007</v>
      </c>
      <c r="H3953" s="139" t="s">
        <v>1428</v>
      </c>
      <c r="I3953" s="139" t="s">
        <v>1429</v>
      </c>
      <c r="J3953" s="139" t="s">
        <v>26</v>
      </c>
      <c r="K3953" s="139">
        <v>32254</v>
      </c>
      <c r="L3953" s="139" t="s">
        <v>1723</v>
      </c>
      <c r="M3953" s="139">
        <v>23</v>
      </c>
      <c r="N3953" s="139" t="s">
        <v>1050</v>
      </c>
    </row>
    <row r="3954" spans="1:14" ht="15.75" customHeight="1">
      <c r="A3954" s="139">
        <v>2018</v>
      </c>
      <c r="B3954" s="100" t="s">
        <v>187</v>
      </c>
      <c r="C3954" s="139" t="s">
        <v>1733</v>
      </c>
      <c r="D3954" s="139">
        <v>1004942</v>
      </c>
      <c r="E3954" s="139" t="s">
        <v>1734</v>
      </c>
      <c r="F3954" s="139">
        <v>44.798729999999999</v>
      </c>
      <c r="G3954" s="139">
        <v>-93.467039999999997</v>
      </c>
      <c r="H3954" s="139" t="s">
        <v>1735</v>
      </c>
      <c r="I3954" s="139" t="s">
        <v>1497</v>
      </c>
      <c r="J3954" s="139" t="s">
        <v>62</v>
      </c>
      <c r="K3954" s="139">
        <v>55379</v>
      </c>
      <c r="L3954" s="139" t="s">
        <v>1723</v>
      </c>
      <c r="M3954" s="139">
        <v>24</v>
      </c>
      <c r="N3954" s="139" t="s">
        <v>1050</v>
      </c>
    </row>
    <row r="3955" spans="1:14" ht="15.75" customHeight="1">
      <c r="A3955" s="139">
        <v>2018</v>
      </c>
      <c r="B3955" s="100" t="s">
        <v>187</v>
      </c>
      <c r="C3955" s="139" t="s">
        <v>1736</v>
      </c>
      <c r="D3955" s="139">
        <v>1002178</v>
      </c>
      <c r="E3955" s="139" t="s">
        <v>1737</v>
      </c>
      <c r="F3955" s="139">
        <v>39.125</v>
      </c>
      <c r="G3955" s="139">
        <v>-84.855450000000005</v>
      </c>
      <c r="H3955" s="139" t="s">
        <v>1738</v>
      </c>
      <c r="I3955" s="139" t="s">
        <v>1739</v>
      </c>
      <c r="J3955" s="139" t="s">
        <v>39</v>
      </c>
      <c r="K3955" s="139">
        <v>47025</v>
      </c>
      <c r="L3955" s="139" t="s">
        <v>1723</v>
      </c>
      <c r="M3955" s="139">
        <v>15</v>
      </c>
      <c r="N3955" s="139" t="s">
        <v>1050</v>
      </c>
    </row>
    <row r="3956" spans="1:14" ht="15.75" customHeight="1">
      <c r="A3956" s="139">
        <v>2018</v>
      </c>
      <c r="B3956" s="100" t="s">
        <v>187</v>
      </c>
      <c r="C3956" s="139" t="s">
        <v>1740</v>
      </c>
      <c r="D3956" s="139">
        <v>1003564</v>
      </c>
      <c r="E3956" s="139" t="s">
        <v>1741</v>
      </c>
      <c r="F3956" s="139">
        <v>31.769449999999999</v>
      </c>
      <c r="G3956" s="139">
        <v>-106.41426</v>
      </c>
      <c r="H3956" s="139" t="s">
        <v>1742</v>
      </c>
      <c r="I3956" s="139" t="s">
        <v>1743</v>
      </c>
      <c r="J3956" s="139" t="s">
        <v>115</v>
      </c>
      <c r="K3956" s="139">
        <v>79905</v>
      </c>
      <c r="L3956" s="139" t="s">
        <v>1744</v>
      </c>
      <c r="M3956" s="139">
        <v>3009</v>
      </c>
      <c r="N3956" s="139" t="s">
        <v>1745</v>
      </c>
    </row>
    <row r="3957" spans="1:14" ht="15.75" customHeight="1">
      <c r="A3957" s="139">
        <v>2018</v>
      </c>
      <c r="B3957" s="100" t="s">
        <v>187</v>
      </c>
      <c r="C3957" s="139" t="s">
        <v>1746</v>
      </c>
      <c r="D3957" s="139">
        <v>1002037</v>
      </c>
      <c r="E3957" s="139" t="s">
        <v>1747</v>
      </c>
      <c r="F3957" s="139">
        <v>38.5961</v>
      </c>
      <c r="G3957" s="139">
        <v>-90.212800000000001</v>
      </c>
      <c r="H3957" s="139" t="s">
        <v>1748</v>
      </c>
      <c r="I3957" s="139" t="s">
        <v>1749</v>
      </c>
      <c r="J3957" s="139" t="s">
        <v>68</v>
      </c>
      <c r="K3957" s="139">
        <v>63118</v>
      </c>
      <c r="L3957" s="139" t="s">
        <v>1403</v>
      </c>
      <c r="M3957" s="139">
        <v>51</v>
      </c>
      <c r="N3957" s="139" t="s">
        <v>1133</v>
      </c>
    </row>
    <row r="3958" spans="1:14" ht="15.75" customHeight="1">
      <c r="A3958" s="139">
        <v>2018</v>
      </c>
      <c r="B3958" s="100" t="s">
        <v>187</v>
      </c>
      <c r="C3958" s="139" t="s">
        <v>1750</v>
      </c>
      <c r="D3958" s="139">
        <v>1012992</v>
      </c>
      <c r="E3958" s="139" t="s">
        <v>1751</v>
      </c>
      <c r="F3958" s="139">
        <v>43.596395000000001</v>
      </c>
      <c r="G3958" s="139">
        <v>-116.534622</v>
      </c>
      <c r="H3958" s="139" t="s">
        <v>1752</v>
      </c>
      <c r="I3958" s="139" t="s">
        <v>1753</v>
      </c>
      <c r="J3958" s="139" t="s">
        <v>34</v>
      </c>
      <c r="K3958" s="139">
        <v>83687</v>
      </c>
      <c r="L3958" s="139" t="s">
        <v>1754</v>
      </c>
      <c r="M3958" s="139">
        <v>1</v>
      </c>
      <c r="N3958" s="139" t="s">
        <v>1368</v>
      </c>
    </row>
    <row r="3959" spans="1:14" ht="15.75" customHeight="1">
      <c r="A3959" s="139">
        <v>2018</v>
      </c>
      <c r="B3959" s="100" t="s">
        <v>187</v>
      </c>
      <c r="C3959" s="139" t="s">
        <v>1755</v>
      </c>
      <c r="D3959" s="139">
        <v>1006951</v>
      </c>
      <c r="E3959" s="139" t="s">
        <v>1756</v>
      </c>
      <c r="F3959" s="139">
        <v>39.90428</v>
      </c>
      <c r="G3959" s="139">
        <v>-82.946089999999998</v>
      </c>
      <c r="H3959" s="139" t="s">
        <v>1757</v>
      </c>
      <c r="I3959" s="139" t="s">
        <v>1407</v>
      </c>
      <c r="J3959" s="139" t="s">
        <v>95</v>
      </c>
      <c r="K3959" s="139">
        <v>43207</v>
      </c>
      <c r="L3959" s="139" t="s">
        <v>1467</v>
      </c>
      <c r="M3959" s="139">
        <v>14</v>
      </c>
      <c r="N3959" s="139" t="s">
        <v>1054</v>
      </c>
    </row>
    <row r="3960" spans="1:14" ht="15.75" customHeight="1">
      <c r="A3960" s="139">
        <v>2018</v>
      </c>
      <c r="B3960" s="100" t="s">
        <v>187</v>
      </c>
      <c r="C3960" s="139" t="s">
        <v>1758</v>
      </c>
      <c r="D3960" s="139">
        <v>1000895</v>
      </c>
      <c r="E3960" s="139" t="s">
        <v>1759</v>
      </c>
      <c r="F3960" s="139">
        <v>41.608694</v>
      </c>
      <c r="G3960" s="139">
        <v>-87.337221999999997</v>
      </c>
      <c r="H3960" s="139" t="s">
        <v>1760</v>
      </c>
      <c r="I3960" s="139" t="s">
        <v>1761</v>
      </c>
      <c r="J3960" s="139" t="s">
        <v>39</v>
      </c>
      <c r="K3960" s="139">
        <v>46402</v>
      </c>
      <c r="L3960" s="139" t="s">
        <v>1467</v>
      </c>
      <c r="M3960" s="139">
        <v>5</v>
      </c>
      <c r="N3960" s="139" t="s">
        <v>1054</v>
      </c>
    </row>
    <row r="3961" spans="1:14" ht="15.75" customHeight="1">
      <c r="A3961" s="139">
        <v>2018</v>
      </c>
      <c r="B3961" s="100" t="s">
        <v>187</v>
      </c>
      <c r="C3961" s="139" t="s">
        <v>1762</v>
      </c>
      <c r="D3961" s="139">
        <v>1000260</v>
      </c>
      <c r="E3961" s="139" t="s">
        <v>1763</v>
      </c>
      <c r="F3961" s="139">
        <v>40.421999999999997</v>
      </c>
      <c r="G3961" s="139">
        <v>-80.595500000000001</v>
      </c>
      <c r="H3961" s="139" t="s">
        <v>1764</v>
      </c>
      <c r="I3961" s="139" t="s">
        <v>1765</v>
      </c>
      <c r="J3961" s="139" t="s">
        <v>129</v>
      </c>
      <c r="K3961" s="139">
        <v>26062</v>
      </c>
      <c r="L3961" s="139" t="s">
        <v>1467</v>
      </c>
      <c r="M3961" s="139">
        <v>78</v>
      </c>
      <c r="N3961" s="139" t="s">
        <v>1054</v>
      </c>
    </row>
    <row r="3962" spans="1:14" ht="15.75" customHeight="1">
      <c r="A3962" s="139">
        <v>2018</v>
      </c>
      <c r="B3962" s="100" t="s">
        <v>187</v>
      </c>
      <c r="C3962" s="139" t="s">
        <v>1766</v>
      </c>
      <c r="D3962" s="139">
        <v>1003476</v>
      </c>
      <c r="E3962" s="139" t="s">
        <v>1767</v>
      </c>
      <c r="F3962" s="139">
        <v>39.169552000000003</v>
      </c>
      <c r="G3962" s="139">
        <v>-91.879288000000003</v>
      </c>
      <c r="H3962" s="139" t="s">
        <v>449</v>
      </c>
      <c r="I3962" s="139" t="s">
        <v>1768</v>
      </c>
      <c r="J3962" s="139" t="s">
        <v>68</v>
      </c>
      <c r="K3962" s="139">
        <v>65265</v>
      </c>
      <c r="L3962" s="139" t="s">
        <v>1152</v>
      </c>
      <c r="M3962" s="139">
        <v>15</v>
      </c>
      <c r="N3962" s="139" t="s">
        <v>1054</v>
      </c>
    </row>
    <row r="3963" spans="1:14" ht="15.75" customHeight="1">
      <c r="A3963" s="139">
        <v>2018</v>
      </c>
      <c r="B3963" s="100" t="s">
        <v>187</v>
      </c>
      <c r="C3963" s="139" t="s">
        <v>1769</v>
      </c>
      <c r="D3963" s="139">
        <v>1005661</v>
      </c>
      <c r="E3963" s="139" t="s">
        <v>1770</v>
      </c>
      <c r="F3963" s="139">
        <v>39.8675</v>
      </c>
      <c r="G3963" s="139">
        <v>-88.885000000000005</v>
      </c>
      <c r="H3963" s="139" t="s">
        <v>1771</v>
      </c>
      <c r="I3963" s="139" t="s">
        <v>1772</v>
      </c>
      <c r="J3963" s="139" t="s">
        <v>36</v>
      </c>
      <c r="K3963" s="139">
        <v>62521</v>
      </c>
      <c r="L3963" s="139" t="s">
        <v>1152</v>
      </c>
      <c r="M3963" s="139">
        <v>11985</v>
      </c>
      <c r="N3963" s="139" t="s">
        <v>1773</v>
      </c>
    </row>
    <row r="3964" spans="1:14" ht="15.75" customHeight="1">
      <c r="A3964" s="139">
        <v>2018</v>
      </c>
      <c r="B3964" s="100" t="s">
        <v>187</v>
      </c>
      <c r="C3964" s="139" t="s">
        <v>1774</v>
      </c>
      <c r="D3964" s="139">
        <v>1000466</v>
      </c>
      <c r="E3964" s="139" t="s">
        <v>1775</v>
      </c>
      <c r="F3964" s="139">
        <v>40.677599999999998</v>
      </c>
      <c r="G3964" s="139">
        <v>-89.606899999999996</v>
      </c>
      <c r="H3964" s="139" t="s">
        <v>1776</v>
      </c>
      <c r="I3964" s="139" t="s">
        <v>1777</v>
      </c>
      <c r="J3964" s="139" t="s">
        <v>36</v>
      </c>
      <c r="K3964" s="139">
        <v>61602</v>
      </c>
      <c r="L3964" s="139" t="s">
        <v>1152</v>
      </c>
      <c r="M3964" s="139">
        <v>234</v>
      </c>
      <c r="N3964" s="139" t="s">
        <v>1054</v>
      </c>
    </row>
    <row r="3965" spans="1:14" ht="15.75" customHeight="1">
      <c r="A3965" s="139">
        <v>2018</v>
      </c>
      <c r="B3965" s="100" t="s">
        <v>187</v>
      </c>
      <c r="C3965" s="139" t="s">
        <v>1778</v>
      </c>
      <c r="D3965" s="139">
        <v>1005286</v>
      </c>
      <c r="E3965" s="139" t="s">
        <v>1779</v>
      </c>
      <c r="F3965" s="139">
        <v>41.447600000000001</v>
      </c>
      <c r="G3965" s="139">
        <v>-81.675330000000002</v>
      </c>
      <c r="H3965" s="139" t="s">
        <v>1780</v>
      </c>
      <c r="I3965" s="139" t="s">
        <v>1781</v>
      </c>
      <c r="J3965" s="139" t="s">
        <v>95</v>
      </c>
      <c r="K3965" s="139">
        <v>44105</v>
      </c>
      <c r="L3965" s="139" t="s">
        <v>1493</v>
      </c>
      <c r="M3965" s="139">
        <v>41</v>
      </c>
      <c r="N3965" s="139" t="s">
        <v>1160</v>
      </c>
    </row>
    <row r="3966" spans="1:14" ht="15.75" customHeight="1">
      <c r="A3966" s="139">
        <v>2018</v>
      </c>
      <c r="B3966" s="100" t="s">
        <v>187</v>
      </c>
      <c r="C3966" s="139" t="s">
        <v>1782</v>
      </c>
      <c r="D3966" s="139">
        <v>1005833</v>
      </c>
      <c r="E3966" s="139" t="s">
        <v>1783</v>
      </c>
      <c r="F3966" s="139">
        <v>30.534915000000002</v>
      </c>
      <c r="G3966" s="139">
        <v>-91.418808999999996</v>
      </c>
      <c r="H3966" s="139" t="s">
        <v>1784</v>
      </c>
      <c r="I3966" s="139" t="s">
        <v>1785</v>
      </c>
      <c r="J3966" s="139" t="s">
        <v>50</v>
      </c>
      <c r="K3966" s="139">
        <v>70729</v>
      </c>
      <c r="L3966" s="139" t="s">
        <v>1786</v>
      </c>
      <c r="M3966" s="139">
        <v>249</v>
      </c>
      <c r="N3966" s="139" t="s">
        <v>1054</v>
      </c>
    </row>
    <row r="3967" spans="1:14" ht="15.75" customHeight="1">
      <c r="A3967" s="139">
        <v>2018</v>
      </c>
      <c r="B3967" s="100" t="s">
        <v>187</v>
      </c>
      <c r="C3967" s="139" t="s">
        <v>1787</v>
      </c>
      <c r="D3967" s="139">
        <v>1005835</v>
      </c>
      <c r="E3967" s="139" t="s">
        <v>1788</v>
      </c>
      <c r="F3967" s="139">
        <v>32.564860000000003</v>
      </c>
      <c r="G3967" s="139">
        <v>-88.199669999999998</v>
      </c>
      <c r="H3967" s="139" t="s">
        <v>1789</v>
      </c>
      <c r="I3967" s="139" t="s">
        <v>1790</v>
      </c>
      <c r="J3967" s="139" t="s">
        <v>3</v>
      </c>
      <c r="K3967" s="139">
        <v>35470</v>
      </c>
      <c r="L3967" s="139" t="s">
        <v>1786</v>
      </c>
      <c r="M3967" s="139">
        <v>257</v>
      </c>
      <c r="N3967" s="139" t="s">
        <v>1054</v>
      </c>
    </row>
    <row r="3968" spans="1:14" ht="15.75" customHeight="1">
      <c r="A3968" s="139">
        <v>2018</v>
      </c>
      <c r="B3968" s="100" t="s">
        <v>187</v>
      </c>
      <c r="C3968" s="139" t="s">
        <v>1791</v>
      </c>
      <c r="D3968" s="139">
        <v>1002800</v>
      </c>
      <c r="E3968" s="139" t="s">
        <v>1792</v>
      </c>
      <c r="F3968" s="139">
        <v>38.0381</v>
      </c>
      <c r="G3968" s="139">
        <v>-85.715299999999999</v>
      </c>
      <c r="H3968" s="139" t="s">
        <v>1793</v>
      </c>
      <c r="I3968" s="139" t="s">
        <v>1794</v>
      </c>
      <c r="J3968" s="139" t="s">
        <v>47</v>
      </c>
      <c r="K3968" s="139">
        <v>40165</v>
      </c>
      <c r="L3968" s="139" t="s">
        <v>1786</v>
      </c>
      <c r="M3968" s="139">
        <v>56</v>
      </c>
      <c r="N3968" s="139" t="s">
        <v>1054</v>
      </c>
    </row>
    <row r="3969" spans="1:14" ht="15.75" customHeight="1">
      <c r="A3969" s="139">
        <v>2018</v>
      </c>
      <c r="B3969" s="100" t="s">
        <v>187</v>
      </c>
      <c r="C3969" s="139" t="s">
        <v>1795</v>
      </c>
      <c r="D3969" s="139">
        <v>1012548</v>
      </c>
      <c r="E3969" s="139" t="s">
        <v>1796</v>
      </c>
      <c r="F3969" s="139">
        <v>34.769447</v>
      </c>
      <c r="G3969" s="139">
        <v>-119.048301</v>
      </c>
      <c r="H3969" s="139" t="s">
        <v>1797</v>
      </c>
      <c r="I3969" s="139" t="s">
        <v>1798</v>
      </c>
      <c r="J3969" s="139" t="s">
        <v>15</v>
      </c>
      <c r="K3969" s="139">
        <v>93225</v>
      </c>
      <c r="L3969" s="139" t="s">
        <v>1786</v>
      </c>
      <c r="M3969" s="139">
        <v>12</v>
      </c>
      <c r="N3969" s="139" t="s">
        <v>1054</v>
      </c>
    </row>
    <row r="3970" spans="1:14" ht="15.75" customHeight="1">
      <c r="A3970" s="139">
        <v>2018</v>
      </c>
      <c r="B3970" s="100" t="s">
        <v>187</v>
      </c>
      <c r="C3970" s="139" t="s">
        <v>1799</v>
      </c>
      <c r="D3970" s="139">
        <v>1013060</v>
      </c>
      <c r="E3970" s="139" t="s">
        <v>1800</v>
      </c>
      <c r="F3970" s="139">
        <v>39.525370000000002</v>
      </c>
      <c r="G3970" s="139">
        <v>-86.377859999999998</v>
      </c>
      <c r="H3970" s="139" t="s">
        <v>1801</v>
      </c>
      <c r="I3970" s="139" t="s">
        <v>1670</v>
      </c>
      <c r="J3970" s="139" t="s">
        <v>39</v>
      </c>
      <c r="K3970" s="139">
        <v>46158</v>
      </c>
      <c r="L3970" s="139" t="s">
        <v>1786</v>
      </c>
      <c r="M3970" s="139">
        <v>94</v>
      </c>
      <c r="N3970" s="139" t="s">
        <v>1054</v>
      </c>
    </row>
    <row r="3971" spans="1:14" ht="15.75" customHeight="1">
      <c r="A3971" s="139">
        <v>2018</v>
      </c>
      <c r="B3971" s="100" t="s">
        <v>187</v>
      </c>
      <c r="C3971" s="139" t="s">
        <v>1802</v>
      </c>
      <c r="D3971" s="139">
        <v>1002504</v>
      </c>
      <c r="E3971" s="139" t="s">
        <v>1803</v>
      </c>
      <c r="F3971" s="139">
        <v>39.407780000000002</v>
      </c>
      <c r="G3971" s="139">
        <v>-75.218890000000002</v>
      </c>
      <c r="H3971" s="139" t="s">
        <v>1804</v>
      </c>
      <c r="I3971" s="139" t="s">
        <v>1805</v>
      </c>
      <c r="J3971" s="139" t="s">
        <v>81</v>
      </c>
      <c r="K3971" s="139">
        <v>8302</v>
      </c>
      <c r="L3971" s="139" t="s">
        <v>1806</v>
      </c>
      <c r="M3971" s="139">
        <v>19</v>
      </c>
      <c r="N3971" s="139" t="s">
        <v>1050</v>
      </c>
    </row>
    <row r="3972" spans="1:14" ht="15.75" customHeight="1">
      <c r="A3972" s="139">
        <v>2018</v>
      </c>
      <c r="B3972" s="100" t="s">
        <v>187</v>
      </c>
      <c r="C3972" s="139" t="s">
        <v>1807</v>
      </c>
      <c r="D3972" s="139">
        <v>1005977</v>
      </c>
      <c r="E3972" s="139" t="s">
        <v>1808</v>
      </c>
      <c r="F3972" s="139">
        <v>42.662599999999998</v>
      </c>
      <c r="G3972" s="139">
        <v>-88.290599999999998</v>
      </c>
      <c r="H3972" s="139" t="s">
        <v>1809</v>
      </c>
      <c r="I3972" s="139" t="s">
        <v>1810</v>
      </c>
      <c r="J3972" s="139" t="s">
        <v>132</v>
      </c>
      <c r="K3972" s="139">
        <v>53105</v>
      </c>
      <c r="L3972" s="139" t="s">
        <v>1806</v>
      </c>
      <c r="M3972" s="139">
        <v>25</v>
      </c>
      <c r="N3972" s="139" t="s">
        <v>1050</v>
      </c>
    </row>
    <row r="3973" spans="1:14" ht="15.75" customHeight="1">
      <c r="A3973" s="139">
        <v>2018</v>
      </c>
      <c r="B3973" s="100" t="s">
        <v>187</v>
      </c>
      <c r="C3973" s="139" t="s">
        <v>1811</v>
      </c>
      <c r="D3973" s="139">
        <v>1000105</v>
      </c>
      <c r="E3973" s="139" t="s">
        <v>1812</v>
      </c>
      <c r="F3973" s="139">
        <v>41.642119999999998</v>
      </c>
      <c r="G3973" s="139">
        <v>-87.59966</v>
      </c>
      <c r="H3973" s="139" t="s">
        <v>1813</v>
      </c>
      <c r="I3973" s="139" t="s">
        <v>1702</v>
      </c>
      <c r="J3973" s="139" t="s">
        <v>36</v>
      </c>
      <c r="K3973" s="139">
        <v>60419</v>
      </c>
      <c r="L3973" s="139" t="s">
        <v>1806</v>
      </c>
      <c r="M3973" s="139">
        <v>27</v>
      </c>
      <c r="N3973" s="139" t="s">
        <v>1050</v>
      </c>
    </row>
    <row r="3974" spans="1:14" ht="15.75" customHeight="1">
      <c r="A3974" s="139">
        <v>2018</v>
      </c>
      <c r="B3974" s="100" t="s">
        <v>187</v>
      </c>
      <c r="C3974" s="139" t="s">
        <v>1814</v>
      </c>
      <c r="D3974" s="139">
        <v>1000002</v>
      </c>
      <c r="E3974" s="139" t="s">
        <v>1815</v>
      </c>
      <c r="F3974" s="139">
        <v>40.371053000000003</v>
      </c>
      <c r="G3974" s="139">
        <v>-85.198133999999996</v>
      </c>
      <c r="H3974" s="139" t="s">
        <v>1816</v>
      </c>
      <c r="I3974" s="139" t="s">
        <v>1817</v>
      </c>
      <c r="J3974" s="139" t="s">
        <v>39</v>
      </c>
      <c r="K3974" s="139">
        <v>47336</v>
      </c>
      <c r="L3974" s="139" t="s">
        <v>1806</v>
      </c>
      <c r="M3974" s="139">
        <v>36</v>
      </c>
      <c r="N3974" s="139" t="s">
        <v>1050</v>
      </c>
    </row>
    <row r="3975" spans="1:14" ht="15.75" customHeight="1">
      <c r="A3975" s="139">
        <v>2018</v>
      </c>
      <c r="B3975" s="100" t="s">
        <v>187</v>
      </c>
      <c r="C3975" s="139" t="s">
        <v>1818</v>
      </c>
      <c r="D3975" s="139">
        <v>1000003</v>
      </c>
      <c r="E3975" s="139" t="s">
        <v>1819</v>
      </c>
      <c r="F3975" s="139">
        <v>36.291066000000001</v>
      </c>
      <c r="G3975" s="139">
        <v>-78.391883000000007</v>
      </c>
      <c r="H3975" s="139" t="s">
        <v>1820</v>
      </c>
      <c r="I3975" s="139" t="s">
        <v>1821</v>
      </c>
      <c r="J3975" s="139" t="s">
        <v>89</v>
      </c>
      <c r="K3975" s="139">
        <v>27537</v>
      </c>
      <c r="L3975" s="139" t="s">
        <v>1806</v>
      </c>
      <c r="M3975" s="139">
        <v>28</v>
      </c>
      <c r="N3975" s="139" t="s">
        <v>1050</v>
      </c>
    </row>
    <row r="3976" spans="1:14" ht="15.75" customHeight="1">
      <c r="A3976" s="139">
        <v>2018</v>
      </c>
      <c r="B3976" s="100" t="s">
        <v>187</v>
      </c>
      <c r="C3976" s="139" t="s">
        <v>1822</v>
      </c>
      <c r="D3976" s="139">
        <v>1000004</v>
      </c>
      <c r="E3976" s="139" t="s">
        <v>1823</v>
      </c>
      <c r="F3976" s="139">
        <v>40.157643</v>
      </c>
      <c r="G3976" s="139">
        <v>-89.353796000000003</v>
      </c>
      <c r="H3976" s="139" t="s">
        <v>1483</v>
      </c>
      <c r="I3976" s="139" t="s">
        <v>1824</v>
      </c>
      <c r="J3976" s="139" t="s">
        <v>36</v>
      </c>
      <c r="K3976" s="139">
        <v>62656</v>
      </c>
      <c r="L3976" s="139" t="s">
        <v>1806</v>
      </c>
      <c r="M3976" s="139">
        <v>19</v>
      </c>
      <c r="N3976" s="139" t="s">
        <v>1050</v>
      </c>
    </row>
    <row r="3977" spans="1:14" ht="15.75" customHeight="1">
      <c r="A3977" s="139">
        <v>2018</v>
      </c>
      <c r="B3977" s="100" t="s">
        <v>187</v>
      </c>
      <c r="C3977" s="139" t="s">
        <v>1825</v>
      </c>
      <c r="D3977" s="139">
        <v>1000005</v>
      </c>
      <c r="E3977" s="139" t="s">
        <v>1826</v>
      </c>
      <c r="F3977" s="139">
        <v>36.923749999999998</v>
      </c>
      <c r="G3977" s="139">
        <v>-120.10411999999999</v>
      </c>
      <c r="H3977" s="139" t="s">
        <v>1827</v>
      </c>
      <c r="I3977" s="139" t="s">
        <v>1828</v>
      </c>
      <c r="J3977" s="139" t="s">
        <v>15</v>
      </c>
      <c r="K3977" s="139">
        <v>93637</v>
      </c>
      <c r="L3977" s="139" t="s">
        <v>1806</v>
      </c>
      <c r="M3977" s="139">
        <v>29</v>
      </c>
      <c r="N3977" s="139" t="s">
        <v>1050</v>
      </c>
    </row>
    <row r="3978" spans="1:14" ht="15.75" customHeight="1">
      <c r="A3978" s="139">
        <v>2018</v>
      </c>
      <c r="B3978" s="100" t="s">
        <v>187</v>
      </c>
      <c r="C3978" s="139" t="s">
        <v>1829</v>
      </c>
      <c r="D3978" s="139">
        <v>1000006</v>
      </c>
      <c r="E3978" s="139" t="s">
        <v>1830</v>
      </c>
      <c r="F3978" s="139">
        <v>42.127777999999999</v>
      </c>
      <c r="G3978" s="139">
        <v>-71.510555999999994</v>
      </c>
      <c r="H3978" s="139" t="s">
        <v>1831</v>
      </c>
      <c r="I3978" s="139" t="s">
        <v>1832</v>
      </c>
      <c r="J3978" s="139" t="s">
        <v>58</v>
      </c>
      <c r="K3978" s="139">
        <v>1757</v>
      </c>
      <c r="L3978" s="139" t="s">
        <v>1806</v>
      </c>
      <c r="M3978" s="139">
        <v>4</v>
      </c>
      <c r="N3978" s="139" t="s">
        <v>1050</v>
      </c>
    </row>
    <row r="3979" spans="1:14" ht="15.75" customHeight="1">
      <c r="A3979" s="139">
        <v>2018</v>
      </c>
      <c r="B3979" s="100" t="s">
        <v>187</v>
      </c>
      <c r="C3979" s="139" t="s">
        <v>1833</v>
      </c>
      <c r="D3979" s="139">
        <v>1000028</v>
      </c>
      <c r="E3979" s="139" t="s">
        <v>1834</v>
      </c>
      <c r="F3979" s="139">
        <v>38.295166999999999</v>
      </c>
      <c r="G3979" s="139">
        <v>-90.400943999999996</v>
      </c>
      <c r="H3979" s="139" t="s">
        <v>1835</v>
      </c>
      <c r="I3979" s="139" t="s">
        <v>1327</v>
      </c>
      <c r="J3979" s="139" t="s">
        <v>68</v>
      </c>
      <c r="K3979" s="139">
        <v>63070</v>
      </c>
      <c r="L3979" s="139" t="s">
        <v>1806</v>
      </c>
      <c r="M3979" s="139">
        <v>26</v>
      </c>
      <c r="N3979" s="139" t="s">
        <v>1050</v>
      </c>
    </row>
    <row r="3980" spans="1:14" ht="15.75" customHeight="1">
      <c r="A3980" s="139">
        <v>2018</v>
      </c>
      <c r="B3980" s="100" t="s">
        <v>187</v>
      </c>
      <c r="C3980" s="139" t="s">
        <v>1836</v>
      </c>
      <c r="D3980" s="139">
        <v>1000020</v>
      </c>
      <c r="E3980" s="139" t="s">
        <v>1837</v>
      </c>
      <c r="F3980" s="139">
        <v>41.817869999999999</v>
      </c>
      <c r="G3980" s="139">
        <v>-78.286990000000003</v>
      </c>
      <c r="H3980" s="139" t="s">
        <v>1838</v>
      </c>
      <c r="I3980" s="139" t="s">
        <v>1839</v>
      </c>
      <c r="J3980" s="139" t="s">
        <v>103</v>
      </c>
      <c r="K3980" s="139">
        <v>16743</v>
      </c>
      <c r="L3980" s="139" t="s">
        <v>1806</v>
      </c>
      <c r="M3980" s="139">
        <v>23</v>
      </c>
      <c r="N3980" s="139" t="s">
        <v>1050</v>
      </c>
    </row>
    <row r="3981" spans="1:14" ht="15.75" customHeight="1">
      <c r="A3981" s="139">
        <v>2018</v>
      </c>
      <c r="B3981" s="100" t="s">
        <v>187</v>
      </c>
      <c r="C3981" s="139" t="s">
        <v>1840</v>
      </c>
      <c r="D3981" s="139">
        <v>1000021</v>
      </c>
      <c r="E3981" s="139" t="s">
        <v>1841</v>
      </c>
      <c r="F3981" s="139">
        <v>32.546410999999999</v>
      </c>
      <c r="G3981" s="139">
        <v>-92.763638999999998</v>
      </c>
      <c r="H3981" s="139" t="s">
        <v>1842</v>
      </c>
      <c r="I3981" s="139" t="s">
        <v>1843</v>
      </c>
      <c r="J3981" s="139" t="s">
        <v>50</v>
      </c>
      <c r="K3981" s="139">
        <v>71275</v>
      </c>
      <c r="L3981" s="139" t="s">
        <v>1806</v>
      </c>
      <c r="M3981" s="139">
        <v>26</v>
      </c>
      <c r="N3981" s="139" t="s">
        <v>1050</v>
      </c>
    </row>
    <row r="3982" spans="1:14" ht="15.75" customHeight="1">
      <c r="A3982" s="139">
        <v>2018</v>
      </c>
      <c r="B3982" s="100" t="s">
        <v>187</v>
      </c>
      <c r="C3982" s="139" t="s">
        <v>1844</v>
      </c>
      <c r="D3982" s="139">
        <v>1000023</v>
      </c>
      <c r="E3982" s="139" t="s">
        <v>1845</v>
      </c>
      <c r="F3982" s="139">
        <v>36.009923999999998</v>
      </c>
      <c r="G3982" s="139">
        <v>-96.099232999999998</v>
      </c>
      <c r="H3982" s="139" t="s">
        <v>1846</v>
      </c>
      <c r="I3982" s="139" t="s">
        <v>1847</v>
      </c>
      <c r="J3982" s="139" t="s">
        <v>98</v>
      </c>
      <c r="K3982" s="139">
        <v>74066</v>
      </c>
      <c r="L3982" s="139" t="s">
        <v>1806</v>
      </c>
      <c r="M3982" s="139">
        <v>37</v>
      </c>
      <c r="N3982" s="139" t="s">
        <v>1050</v>
      </c>
    </row>
    <row r="3983" spans="1:14" ht="15.75" customHeight="1">
      <c r="A3983" s="139">
        <v>2018</v>
      </c>
      <c r="B3983" s="100" t="s">
        <v>187</v>
      </c>
      <c r="C3983" s="139" t="s">
        <v>1848</v>
      </c>
      <c r="D3983" s="139">
        <v>1000024</v>
      </c>
      <c r="E3983" s="139" t="s">
        <v>1849</v>
      </c>
      <c r="F3983" s="139">
        <v>47.551766999999998</v>
      </c>
      <c r="G3983" s="139">
        <v>-122.337152</v>
      </c>
      <c r="H3983" s="139" t="s">
        <v>1850</v>
      </c>
      <c r="I3983" s="139" t="s">
        <v>1851</v>
      </c>
      <c r="J3983" s="139" t="s">
        <v>126</v>
      </c>
      <c r="K3983" s="139">
        <v>98134</v>
      </c>
      <c r="L3983" s="139" t="s">
        <v>1806</v>
      </c>
      <c r="M3983" s="139">
        <v>28</v>
      </c>
      <c r="N3983" s="139" t="s">
        <v>1050</v>
      </c>
    </row>
    <row r="3984" spans="1:14" ht="15.75" customHeight="1">
      <c r="A3984" s="139">
        <v>2018</v>
      </c>
      <c r="B3984" s="100" t="s">
        <v>187</v>
      </c>
      <c r="C3984" s="139" t="s">
        <v>1852</v>
      </c>
      <c r="D3984" s="139">
        <v>1000026</v>
      </c>
      <c r="E3984" s="139" t="s">
        <v>1853</v>
      </c>
      <c r="F3984" s="139">
        <v>35.760199999999998</v>
      </c>
      <c r="G3984" s="139">
        <v>-77.882599999999996</v>
      </c>
      <c r="H3984" s="139" t="s">
        <v>1854</v>
      </c>
      <c r="I3984" s="139" t="s">
        <v>1855</v>
      </c>
      <c r="J3984" s="139" t="s">
        <v>89</v>
      </c>
      <c r="K3984" s="139">
        <v>27893</v>
      </c>
      <c r="L3984" s="139" t="s">
        <v>1806</v>
      </c>
      <c r="M3984" s="139">
        <v>26</v>
      </c>
      <c r="N3984" s="139" t="s">
        <v>1050</v>
      </c>
    </row>
    <row r="3985" spans="1:14" ht="15.75" customHeight="1">
      <c r="A3985" s="139">
        <v>2018</v>
      </c>
      <c r="B3985" s="100" t="s">
        <v>187</v>
      </c>
      <c r="C3985" s="139" t="s">
        <v>1856</v>
      </c>
      <c r="D3985" s="139">
        <v>1006060</v>
      </c>
      <c r="E3985" s="139" t="s">
        <v>1857</v>
      </c>
      <c r="F3985" s="139">
        <v>40.173693999999998</v>
      </c>
      <c r="G3985" s="139">
        <v>-84.971693999999999</v>
      </c>
      <c r="H3985" s="139" t="s">
        <v>1858</v>
      </c>
      <c r="I3985" s="139" t="s">
        <v>1859</v>
      </c>
      <c r="J3985" s="139" t="s">
        <v>39</v>
      </c>
      <c r="K3985" s="139">
        <v>47394</v>
      </c>
      <c r="L3985" s="139" t="s">
        <v>1806</v>
      </c>
      <c r="M3985" s="139">
        <v>29</v>
      </c>
      <c r="N3985" s="139" t="s">
        <v>1050</v>
      </c>
    </row>
    <row r="3986" spans="1:14" ht="15.75" customHeight="1">
      <c r="A3986" s="139">
        <v>2018</v>
      </c>
      <c r="B3986" s="100" t="s">
        <v>187</v>
      </c>
      <c r="C3986" s="139" t="s">
        <v>1860</v>
      </c>
      <c r="D3986" s="139">
        <v>1006883</v>
      </c>
      <c r="E3986" s="139" t="s">
        <v>1861</v>
      </c>
      <c r="F3986" s="139">
        <v>32.773496999999999</v>
      </c>
      <c r="G3986" s="139">
        <v>-83.651600000000002</v>
      </c>
      <c r="H3986" s="139" t="s">
        <v>1772</v>
      </c>
      <c r="I3986" s="139" t="s">
        <v>1862</v>
      </c>
      <c r="J3986" s="139" t="s">
        <v>28</v>
      </c>
      <c r="K3986" s="139">
        <v>31206</v>
      </c>
      <c r="L3986" s="139" t="s">
        <v>1524</v>
      </c>
      <c r="M3986" s="139">
        <v>50</v>
      </c>
      <c r="N3986" s="139" t="s">
        <v>1054</v>
      </c>
    </row>
    <row r="3987" spans="1:14" ht="15.75" customHeight="1">
      <c r="A3987" s="139">
        <v>2018</v>
      </c>
      <c r="B3987" s="100" t="s">
        <v>187</v>
      </c>
      <c r="C3987" s="139" t="s">
        <v>1863</v>
      </c>
      <c r="D3987" s="139">
        <v>1003846</v>
      </c>
      <c r="E3987" s="139" t="s">
        <v>1864</v>
      </c>
      <c r="F3987" s="139">
        <v>35.383056000000003</v>
      </c>
      <c r="G3987" s="139">
        <v>-86.043610999999999</v>
      </c>
      <c r="H3987" s="139" t="s">
        <v>1865</v>
      </c>
      <c r="I3987" s="139" t="s">
        <v>1866</v>
      </c>
      <c r="J3987" s="139" t="s">
        <v>113</v>
      </c>
      <c r="K3987" s="139">
        <v>37389</v>
      </c>
      <c r="M3987" s="139">
        <v>13</v>
      </c>
      <c r="N3987" s="139" t="s">
        <v>1054</v>
      </c>
    </row>
    <row r="3988" spans="1:14" ht="15.75" customHeight="1">
      <c r="A3988" s="139">
        <v>2018</v>
      </c>
      <c r="B3988" s="100" t="s">
        <v>187</v>
      </c>
      <c r="C3988" s="139" t="s">
        <v>1867</v>
      </c>
      <c r="D3988" s="139">
        <v>1001780</v>
      </c>
      <c r="E3988" s="139" t="s">
        <v>1868</v>
      </c>
      <c r="F3988" s="139">
        <v>35.027816999999999</v>
      </c>
      <c r="G3988" s="139">
        <v>-81.878960000000006</v>
      </c>
      <c r="H3988" s="139" t="s">
        <v>1869</v>
      </c>
      <c r="I3988" s="139" t="s">
        <v>1870</v>
      </c>
      <c r="J3988" s="139" t="s">
        <v>107</v>
      </c>
      <c r="K3988" s="139">
        <v>29307</v>
      </c>
      <c r="L3988" s="139" t="s">
        <v>1871</v>
      </c>
      <c r="M3988" s="139">
        <v>46</v>
      </c>
      <c r="N3988" s="139" t="s">
        <v>1054</v>
      </c>
    </row>
    <row r="3989" spans="1:14" ht="15.75" customHeight="1">
      <c r="A3989" s="139">
        <v>2018</v>
      </c>
      <c r="B3989" s="100" t="s">
        <v>187</v>
      </c>
      <c r="C3989" s="139" t="s">
        <v>1872</v>
      </c>
      <c r="D3989" s="139">
        <v>1013293</v>
      </c>
      <c r="E3989" s="139" t="s">
        <v>1873</v>
      </c>
      <c r="F3989" s="139">
        <v>42.947650000000003</v>
      </c>
      <c r="G3989" s="139">
        <v>-78.892840000000007</v>
      </c>
      <c r="H3989" s="139" t="s">
        <v>1874</v>
      </c>
      <c r="I3989" s="139" t="s">
        <v>1875</v>
      </c>
      <c r="J3989" s="139" t="s">
        <v>87</v>
      </c>
      <c r="K3989" s="139">
        <v>14207</v>
      </c>
      <c r="L3989" s="139" t="s">
        <v>1876</v>
      </c>
      <c r="M3989" s="139">
        <v>17</v>
      </c>
      <c r="N3989" s="139" t="s">
        <v>1054</v>
      </c>
    </row>
    <row r="3990" spans="1:14" ht="15.75" customHeight="1">
      <c r="A3990" s="139">
        <v>2018</v>
      </c>
      <c r="B3990" s="100" t="s">
        <v>187</v>
      </c>
      <c r="C3990" s="139" t="s">
        <v>1877</v>
      </c>
      <c r="D3990" s="139">
        <v>1008734</v>
      </c>
      <c r="E3990" s="139" t="s">
        <v>1878</v>
      </c>
      <c r="F3990" s="139">
        <v>40.523600000000002</v>
      </c>
      <c r="G3990" s="139">
        <v>-105.02021000000001</v>
      </c>
      <c r="H3990" s="139" t="s">
        <v>1879</v>
      </c>
      <c r="I3990" s="139" t="s">
        <v>1415</v>
      </c>
      <c r="J3990" s="139" t="s">
        <v>17</v>
      </c>
      <c r="K3990" s="139">
        <v>80525</v>
      </c>
      <c r="L3990" s="139" t="s">
        <v>1880</v>
      </c>
      <c r="M3990" s="139">
        <v>7</v>
      </c>
      <c r="N3990" s="139" t="s">
        <v>1368</v>
      </c>
    </row>
    <row r="3991" spans="1:14" ht="15.75" customHeight="1">
      <c r="A3991" s="139">
        <v>2018</v>
      </c>
      <c r="B3991" s="100" t="s">
        <v>187</v>
      </c>
      <c r="C3991" s="139" t="s">
        <v>1881</v>
      </c>
      <c r="D3991" s="139">
        <v>1003903</v>
      </c>
      <c r="E3991" s="139" t="s">
        <v>1882</v>
      </c>
      <c r="F3991" s="139">
        <v>33.813889000000003</v>
      </c>
      <c r="G3991" s="139">
        <v>-88.556113999999994</v>
      </c>
      <c r="H3991" s="139" t="s">
        <v>1883</v>
      </c>
      <c r="I3991" s="139" t="s">
        <v>1252</v>
      </c>
      <c r="J3991" s="139" t="s">
        <v>65</v>
      </c>
      <c r="K3991" s="139">
        <v>39730</v>
      </c>
      <c r="L3991" s="139" t="s">
        <v>1884</v>
      </c>
      <c r="M3991" s="139">
        <v>32</v>
      </c>
      <c r="N3991" s="139" t="s">
        <v>1054</v>
      </c>
    </row>
    <row r="3992" spans="1:14" ht="15.75" customHeight="1">
      <c r="A3992" s="139">
        <v>2018</v>
      </c>
      <c r="B3992" s="100" t="s">
        <v>187</v>
      </c>
      <c r="C3992" s="139" t="s">
        <v>1885</v>
      </c>
      <c r="D3992" s="139">
        <v>1002032</v>
      </c>
      <c r="E3992" s="139" t="s">
        <v>1886</v>
      </c>
      <c r="F3992" s="139">
        <v>42.594900000000003</v>
      </c>
      <c r="G3992" s="139">
        <v>-89.666910000000001</v>
      </c>
      <c r="H3992" s="139" t="s">
        <v>1545</v>
      </c>
      <c r="I3992" s="139" t="s">
        <v>1887</v>
      </c>
      <c r="J3992" s="139" t="s">
        <v>132</v>
      </c>
      <c r="K3992" s="139">
        <v>53566</v>
      </c>
      <c r="L3992" s="139" t="s">
        <v>1888</v>
      </c>
      <c r="M3992" s="139">
        <v>52</v>
      </c>
      <c r="N3992" s="139" t="s">
        <v>1383</v>
      </c>
    </row>
    <row r="3993" spans="1:14" ht="15.75" customHeight="1">
      <c r="A3993" s="139">
        <v>2018</v>
      </c>
      <c r="B3993" s="100" t="s">
        <v>187</v>
      </c>
      <c r="C3993" s="139" t="s">
        <v>1889</v>
      </c>
      <c r="D3993" s="139">
        <v>1004171</v>
      </c>
      <c r="E3993" s="139" t="s">
        <v>1890</v>
      </c>
      <c r="F3993" s="139">
        <v>40.197650000000003</v>
      </c>
      <c r="G3993" s="139">
        <v>-85.408929999999998</v>
      </c>
      <c r="H3993" s="139" t="s">
        <v>1891</v>
      </c>
      <c r="I3993" s="139" t="s">
        <v>1892</v>
      </c>
      <c r="J3993" s="139" t="s">
        <v>39</v>
      </c>
      <c r="K3993" s="139">
        <v>47306</v>
      </c>
      <c r="L3993" s="139" t="s">
        <v>1893</v>
      </c>
      <c r="M3993" s="139">
        <v>13</v>
      </c>
      <c r="N3993" s="139" t="s">
        <v>1054</v>
      </c>
    </row>
    <row r="3994" spans="1:14" ht="15.75" customHeight="1">
      <c r="A3994" s="139">
        <v>2018</v>
      </c>
      <c r="B3994" s="100" t="s">
        <v>187</v>
      </c>
      <c r="C3994" s="139" t="s">
        <v>1894</v>
      </c>
      <c r="D3994" s="139">
        <v>1007885</v>
      </c>
      <c r="E3994" s="139" t="s">
        <v>1895</v>
      </c>
      <c r="F3994" s="139">
        <v>30.738054999999999</v>
      </c>
      <c r="G3994" s="139">
        <v>-84.493939999999995</v>
      </c>
      <c r="H3994" s="139" t="s">
        <v>1896</v>
      </c>
      <c r="I3994" s="139" t="s">
        <v>1771</v>
      </c>
      <c r="J3994" s="139" t="s">
        <v>28</v>
      </c>
      <c r="K3994" s="139">
        <v>39815</v>
      </c>
      <c r="L3994" s="139" t="s">
        <v>1897</v>
      </c>
      <c r="M3994" s="139">
        <v>64</v>
      </c>
      <c r="N3994" s="139" t="s">
        <v>1054</v>
      </c>
    </row>
    <row r="3995" spans="1:14" ht="15.75" customHeight="1">
      <c r="A3995" s="139">
        <v>2018</v>
      </c>
      <c r="B3995" s="100" t="s">
        <v>187</v>
      </c>
      <c r="C3995" s="139" t="s">
        <v>1898</v>
      </c>
      <c r="D3995" s="139">
        <v>1002622</v>
      </c>
      <c r="E3995" s="139" t="s">
        <v>1899</v>
      </c>
      <c r="F3995" s="139">
        <v>32.078611000000002</v>
      </c>
      <c r="G3995" s="139">
        <v>-81.054444000000004</v>
      </c>
      <c r="H3995" s="139" t="s">
        <v>1900</v>
      </c>
      <c r="I3995" s="139" t="s">
        <v>1901</v>
      </c>
      <c r="J3995" s="139" t="s">
        <v>28</v>
      </c>
      <c r="K3995" s="139">
        <v>31404</v>
      </c>
      <c r="L3995" s="139" t="s">
        <v>1897</v>
      </c>
      <c r="M3995" s="139">
        <v>27</v>
      </c>
      <c r="N3995" s="139" t="s">
        <v>1054</v>
      </c>
    </row>
    <row r="3996" spans="1:14" ht="15.75" customHeight="1">
      <c r="A3996" s="139">
        <v>2018</v>
      </c>
      <c r="B3996" s="100" t="s">
        <v>187</v>
      </c>
      <c r="C3996" s="139" t="s">
        <v>1902</v>
      </c>
      <c r="D3996" s="139">
        <v>1006829</v>
      </c>
      <c r="E3996" s="139" t="s">
        <v>1903</v>
      </c>
      <c r="F3996" s="139">
        <v>32.890393000000003</v>
      </c>
      <c r="G3996" s="139">
        <v>-83.344944999999996</v>
      </c>
      <c r="H3996" s="139" t="s">
        <v>1904</v>
      </c>
      <c r="I3996" s="139" t="s">
        <v>1905</v>
      </c>
      <c r="J3996" s="139" t="s">
        <v>28</v>
      </c>
      <c r="K3996" s="139">
        <v>31031</v>
      </c>
      <c r="L3996" s="139" t="s">
        <v>1897</v>
      </c>
      <c r="M3996" s="139">
        <v>23</v>
      </c>
      <c r="N3996" s="139" t="s">
        <v>1054</v>
      </c>
    </row>
    <row r="3997" spans="1:14" ht="15.75" customHeight="1">
      <c r="A3997" s="139">
        <v>2018</v>
      </c>
      <c r="B3997" s="100" t="s">
        <v>187</v>
      </c>
      <c r="C3997" s="139" t="s">
        <v>1902</v>
      </c>
      <c r="D3997" s="139">
        <v>1003325</v>
      </c>
      <c r="E3997" s="139" t="s">
        <v>1906</v>
      </c>
      <c r="F3997" s="139">
        <v>32.852744999999999</v>
      </c>
      <c r="G3997" s="139">
        <v>-83.232552999999996</v>
      </c>
      <c r="H3997" s="139" t="s">
        <v>1907</v>
      </c>
      <c r="I3997" s="139" t="s">
        <v>1905</v>
      </c>
      <c r="J3997" s="139" t="s">
        <v>28</v>
      </c>
      <c r="K3997" s="139">
        <v>31054</v>
      </c>
      <c r="L3997" s="139" t="s">
        <v>1897</v>
      </c>
      <c r="M3997" s="139">
        <v>94</v>
      </c>
      <c r="N3997" s="139" t="s">
        <v>1054</v>
      </c>
    </row>
    <row r="3998" spans="1:14" ht="15.75" customHeight="1">
      <c r="A3998" s="139">
        <v>2018</v>
      </c>
      <c r="B3998" s="100" t="s">
        <v>187</v>
      </c>
      <c r="C3998" s="139" t="s">
        <v>1908</v>
      </c>
      <c r="D3998" s="139">
        <v>1004740</v>
      </c>
      <c r="E3998" s="139" t="s">
        <v>1909</v>
      </c>
      <c r="F3998" s="139">
        <v>43.201211000000001</v>
      </c>
      <c r="G3998" s="139">
        <v>-112.38243300000001</v>
      </c>
      <c r="H3998" s="139" t="s">
        <v>1910</v>
      </c>
      <c r="I3998" s="139" t="s">
        <v>1911</v>
      </c>
      <c r="J3998" s="139" t="s">
        <v>34</v>
      </c>
      <c r="K3998" s="139">
        <v>83221</v>
      </c>
      <c r="L3998" s="139" t="s">
        <v>1912</v>
      </c>
      <c r="M3998" s="139">
        <v>29</v>
      </c>
      <c r="N3998" s="139" t="s">
        <v>1054</v>
      </c>
    </row>
    <row r="3999" spans="1:14" ht="15.75" customHeight="1">
      <c r="A3999" s="139">
        <v>2018</v>
      </c>
      <c r="B3999" s="100" t="s">
        <v>187</v>
      </c>
      <c r="C3999" s="139" t="s">
        <v>1908</v>
      </c>
      <c r="D3999" s="139">
        <v>1006355</v>
      </c>
      <c r="E3999" s="139" t="s">
        <v>1913</v>
      </c>
      <c r="F3999" s="139">
        <v>43.375115000000001</v>
      </c>
      <c r="G3999" s="139">
        <v>-112.126806</v>
      </c>
      <c r="H3999" s="139" t="s">
        <v>1914</v>
      </c>
      <c r="I3999" s="139" t="s">
        <v>1915</v>
      </c>
      <c r="J3999" s="139" t="s">
        <v>34</v>
      </c>
      <c r="K3999" s="139">
        <v>83274</v>
      </c>
      <c r="L3999" s="139" t="s">
        <v>1912</v>
      </c>
      <c r="M3999" s="139">
        <v>15</v>
      </c>
      <c r="N3999" s="139" t="s">
        <v>1054</v>
      </c>
    </row>
    <row r="4000" spans="1:14" ht="15.75" customHeight="1">
      <c r="A4000" s="139">
        <v>2018</v>
      </c>
      <c r="B4000" s="100" t="s">
        <v>187</v>
      </c>
      <c r="C4000" s="139" t="s">
        <v>1916</v>
      </c>
      <c r="D4000" s="139">
        <v>1005038</v>
      </c>
      <c r="E4000" s="139" t="s">
        <v>1917</v>
      </c>
      <c r="F4000" s="139">
        <v>37.818100000000001</v>
      </c>
      <c r="G4000" s="139">
        <v>-77.4375</v>
      </c>
      <c r="H4000" s="139" t="s">
        <v>1918</v>
      </c>
      <c r="I4000" s="139" t="s">
        <v>1919</v>
      </c>
      <c r="J4000" s="139" t="s">
        <v>123</v>
      </c>
      <c r="K4000" s="139">
        <v>23005</v>
      </c>
      <c r="L4000" s="139" t="s">
        <v>1920</v>
      </c>
      <c r="M4000" s="139">
        <v>17</v>
      </c>
      <c r="N4000" s="139" t="s">
        <v>1054</v>
      </c>
    </row>
    <row r="4001" spans="1:14" ht="15.75" customHeight="1">
      <c r="A4001" s="139">
        <v>2018</v>
      </c>
      <c r="B4001" s="100" t="s">
        <v>187</v>
      </c>
      <c r="C4001" s="139" t="s">
        <v>1921</v>
      </c>
      <c r="D4001" s="139">
        <v>1006416</v>
      </c>
      <c r="E4001" s="139" t="s">
        <v>1922</v>
      </c>
      <c r="F4001" s="139">
        <v>30.068247</v>
      </c>
      <c r="G4001" s="139">
        <v>-94.230050000000006</v>
      </c>
      <c r="H4001" s="139" t="s">
        <v>1923</v>
      </c>
      <c r="I4001" s="139" t="s">
        <v>1327</v>
      </c>
      <c r="J4001" s="139" t="s">
        <v>115</v>
      </c>
      <c r="K4001" s="139">
        <v>77713</v>
      </c>
      <c r="L4001" s="139" t="s">
        <v>1924</v>
      </c>
      <c r="M4001" s="139">
        <v>16</v>
      </c>
      <c r="N4001" s="139" t="s">
        <v>1054</v>
      </c>
    </row>
    <row r="4002" spans="1:14" ht="15.75" customHeight="1">
      <c r="A4002" s="139">
        <v>2018</v>
      </c>
      <c r="B4002" s="100" t="s">
        <v>187</v>
      </c>
      <c r="C4002" s="139" t="s">
        <v>1925</v>
      </c>
      <c r="D4002" s="139">
        <v>1013375</v>
      </c>
      <c r="E4002" s="139" t="s">
        <v>1926</v>
      </c>
      <c r="F4002" s="139">
        <v>32.344236000000002</v>
      </c>
      <c r="G4002" s="139">
        <v>-93.616501</v>
      </c>
      <c r="H4002" s="139" t="s">
        <v>1927</v>
      </c>
      <c r="J4002" s="139" t="s">
        <v>50</v>
      </c>
      <c r="K4002" s="139">
        <v>71115</v>
      </c>
      <c r="M4002" s="139">
        <v>15</v>
      </c>
      <c r="N4002" s="139" t="s">
        <v>1054</v>
      </c>
    </row>
    <row r="4003" spans="1:14" ht="15.75" customHeight="1">
      <c r="A4003" s="139">
        <v>2018</v>
      </c>
      <c r="B4003" s="100" t="s">
        <v>187</v>
      </c>
      <c r="C4003" s="139" t="s">
        <v>1928</v>
      </c>
      <c r="D4003" s="139">
        <v>1003718</v>
      </c>
      <c r="E4003" s="139" t="s">
        <v>1929</v>
      </c>
      <c r="F4003" s="139">
        <v>44.824339999999999</v>
      </c>
      <c r="G4003" s="139">
        <v>-108.14364999999999</v>
      </c>
      <c r="H4003" s="139" t="s">
        <v>1930</v>
      </c>
      <c r="I4003" s="139" t="s">
        <v>1931</v>
      </c>
      <c r="J4003" s="139" t="s">
        <v>134</v>
      </c>
      <c r="K4003" s="139">
        <v>82431</v>
      </c>
      <c r="L4003" s="139" t="s">
        <v>1932</v>
      </c>
      <c r="M4003" s="139">
        <v>110</v>
      </c>
      <c r="N4003" s="139" t="s">
        <v>1054</v>
      </c>
    </row>
    <row r="4004" spans="1:14" ht="15.75" customHeight="1">
      <c r="A4004" s="139">
        <v>2018</v>
      </c>
      <c r="B4004" s="100" t="s">
        <v>187</v>
      </c>
      <c r="C4004" s="139" t="s">
        <v>1933</v>
      </c>
      <c r="D4004" s="139">
        <v>1003913</v>
      </c>
      <c r="E4004" s="139" t="s">
        <v>1934</v>
      </c>
      <c r="F4004" s="139">
        <v>44.681089999999998</v>
      </c>
      <c r="G4004" s="139">
        <v>-103.8518</v>
      </c>
      <c r="H4004" s="139" t="s">
        <v>1331</v>
      </c>
      <c r="I4004" s="139" t="s">
        <v>1935</v>
      </c>
      <c r="J4004" s="139" t="s">
        <v>110</v>
      </c>
      <c r="K4004" s="139">
        <v>57717</v>
      </c>
      <c r="L4004" s="139" t="s">
        <v>1932</v>
      </c>
      <c r="M4004" s="139">
        <v>98</v>
      </c>
      <c r="N4004" s="139" t="s">
        <v>1054</v>
      </c>
    </row>
    <row r="4005" spans="1:14" ht="15.75" customHeight="1">
      <c r="A4005" s="139">
        <v>2018</v>
      </c>
      <c r="B4005" s="100" t="s">
        <v>187</v>
      </c>
      <c r="C4005" s="139" t="s">
        <v>1936</v>
      </c>
      <c r="D4005" s="139">
        <v>1006093</v>
      </c>
      <c r="E4005" s="139" t="s">
        <v>1937</v>
      </c>
      <c r="F4005" s="139">
        <v>41.135806000000002</v>
      </c>
      <c r="G4005" s="139">
        <v>-84.904667000000003</v>
      </c>
      <c r="H4005" s="139" t="s">
        <v>1938</v>
      </c>
      <c r="I4005" s="139" t="s">
        <v>1939</v>
      </c>
      <c r="J4005" s="139" t="s">
        <v>39</v>
      </c>
      <c r="K4005" s="139">
        <v>46797</v>
      </c>
      <c r="L4005" s="139" t="s">
        <v>1362</v>
      </c>
      <c r="M4005" s="139">
        <v>14</v>
      </c>
      <c r="N4005" s="139" t="s">
        <v>1054</v>
      </c>
    </row>
    <row r="4006" spans="1:14" ht="15.75" customHeight="1">
      <c r="A4006" s="139">
        <v>2018</v>
      </c>
      <c r="B4006" s="100" t="s">
        <v>187</v>
      </c>
      <c r="C4006" s="139" t="s">
        <v>1940</v>
      </c>
      <c r="D4006" s="139">
        <v>1006787</v>
      </c>
      <c r="E4006" s="139" t="s">
        <v>1941</v>
      </c>
      <c r="F4006" s="139">
        <v>41.17033</v>
      </c>
      <c r="G4006" s="139">
        <v>-90.02355</v>
      </c>
      <c r="H4006" s="139" t="s">
        <v>1942</v>
      </c>
      <c r="I4006" s="139" t="s">
        <v>1943</v>
      </c>
      <c r="J4006" s="139" t="s">
        <v>36</v>
      </c>
      <c r="K4006" s="139">
        <v>61434</v>
      </c>
      <c r="L4006" s="139" t="s">
        <v>1944</v>
      </c>
      <c r="M4006" s="139">
        <v>82</v>
      </c>
      <c r="N4006" s="139" t="s">
        <v>1127</v>
      </c>
    </row>
    <row r="4007" spans="1:14" ht="15.75" customHeight="1">
      <c r="A4007" s="139">
        <v>2018</v>
      </c>
      <c r="B4007" s="100" t="s">
        <v>187</v>
      </c>
      <c r="C4007" s="139" t="s">
        <v>1945</v>
      </c>
      <c r="D4007" s="139">
        <v>1002443</v>
      </c>
      <c r="E4007" s="139" t="s">
        <v>1946</v>
      </c>
      <c r="F4007" s="139">
        <v>40.829107999999998</v>
      </c>
      <c r="G4007" s="139">
        <v>-91.225936000000004</v>
      </c>
      <c r="H4007" s="139" t="s">
        <v>1947</v>
      </c>
      <c r="I4007" s="139" t="s">
        <v>1179</v>
      </c>
      <c r="J4007" s="139" t="s">
        <v>42</v>
      </c>
      <c r="K4007" s="139">
        <v>52655</v>
      </c>
      <c r="L4007" s="139" t="s">
        <v>1944</v>
      </c>
      <c r="M4007" s="139">
        <v>74</v>
      </c>
      <c r="N4007" s="139" t="s">
        <v>1127</v>
      </c>
    </row>
    <row r="4008" spans="1:14" ht="15.75" customHeight="1">
      <c r="A4008" s="139">
        <v>2018</v>
      </c>
      <c r="B4008" s="100" t="s">
        <v>187</v>
      </c>
      <c r="C4008" s="139" t="s">
        <v>1948</v>
      </c>
      <c r="D4008" s="139">
        <v>1005626</v>
      </c>
      <c r="E4008" s="139" t="s">
        <v>1949</v>
      </c>
      <c r="F4008" s="139">
        <v>42.487400000000001</v>
      </c>
      <c r="G4008" s="139">
        <v>-91.161000000000001</v>
      </c>
      <c r="H4008" s="139" t="s">
        <v>1950</v>
      </c>
      <c r="I4008" s="139" t="s">
        <v>1892</v>
      </c>
      <c r="J4008" s="139" t="s">
        <v>42</v>
      </c>
      <c r="K4008" s="139">
        <v>52040</v>
      </c>
      <c r="L4008" s="139" t="s">
        <v>1951</v>
      </c>
      <c r="M4008" s="139">
        <v>83</v>
      </c>
      <c r="N4008" s="139" t="s">
        <v>1127</v>
      </c>
    </row>
    <row r="4009" spans="1:14" ht="15.75" customHeight="1">
      <c r="A4009" s="139">
        <v>2018</v>
      </c>
      <c r="B4009" s="100" t="s">
        <v>187</v>
      </c>
      <c r="C4009" s="139" t="s">
        <v>1952</v>
      </c>
      <c r="D4009" s="139">
        <v>1006961</v>
      </c>
      <c r="E4009" s="139" t="s">
        <v>1953</v>
      </c>
      <c r="F4009" s="139">
        <v>32.269103999999999</v>
      </c>
      <c r="G4009" s="139">
        <v>-101.41767299999999</v>
      </c>
      <c r="H4009" s="139" t="s">
        <v>1954</v>
      </c>
      <c r="I4009" s="139" t="s">
        <v>1955</v>
      </c>
      <c r="J4009" s="139" t="s">
        <v>115</v>
      </c>
      <c r="K4009" s="139">
        <v>79720</v>
      </c>
      <c r="L4009" s="139" t="s">
        <v>1305</v>
      </c>
      <c r="M4009" s="139">
        <v>3562</v>
      </c>
      <c r="N4009" s="139" t="s">
        <v>1956</v>
      </c>
    </row>
    <row r="4010" spans="1:14" ht="15.75" customHeight="1">
      <c r="A4010" s="139">
        <v>2018</v>
      </c>
      <c r="B4010" s="100" t="s">
        <v>187</v>
      </c>
      <c r="C4010" s="139" t="s">
        <v>1957</v>
      </c>
      <c r="D4010" s="139">
        <v>1009068</v>
      </c>
      <c r="E4010" s="139" t="s">
        <v>1958</v>
      </c>
      <c r="F4010" s="139">
        <v>40.838386</v>
      </c>
      <c r="G4010" s="139">
        <v>-111.921443</v>
      </c>
      <c r="H4010" s="139" t="s">
        <v>1959</v>
      </c>
      <c r="I4010" s="139" t="s">
        <v>1960</v>
      </c>
      <c r="J4010" s="139" t="s">
        <v>118</v>
      </c>
      <c r="K4010" s="139">
        <v>84054</v>
      </c>
      <c r="L4010" s="139" t="s">
        <v>1961</v>
      </c>
      <c r="M4010" s="139">
        <v>1392</v>
      </c>
      <c r="N4010" s="139" t="s">
        <v>1306</v>
      </c>
    </row>
    <row r="4011" spans="1:14" ht="15.75" customHeight="1">
      <c r="A4011" s="139">
        <v>2018</v>
      </c>
      <c r="B4011" s="100" t="s">
        <v>187</v>
      </c>
      <c r="C4011" s="139" t="s">
        <v>1962</v>
      </c>
      <c r="D4011" s="139">
        <v>1006002</v>
      </c>
      <c r="E4011" s="139" t="s">
        <v>1963</v>
      </c>
      <c r="F4011" s="139">
        <v>37.240527999999998</v>
      </c>
      <c r="G4011" s="139">
        <v>-89.601381000000003</v>
      </c>
      <c r="H4011" s="139" t="s">
        <v>1964</v>
      </c>
      <c r="I4011" s="139" t="s">
        <v>1965</v>
      </c>
      <c r="J4011" s="139" t="s">
        <v>68</v>
      </c>
      <c r="K4011" s="139">
        <v>63701</v>
      </c>
      <c r="L4011" s="139" t="s">
        <v>1966</v>
      </c>
      <c r="M4011" s="139">
        <v>15</v>
      </c>
      <c r="N4011" s="139" t="s">
        <v>1054</v>
      </c>
    </row>
    <row r="4012" spans="1:14" ht="15.75" customHeight="1">
      <c r="A4012" s="139">
        <v>2018</v>
      </c>
      <c r="B4012" s="100" t="s">
        <v>187</v>
      </c>
      <c r="C4012" s="139" t="s">
        <v>1967</v>
      </c>
      <c r="D4012" s="139">
        <v>1005880</v>
      </c>
      <c r="E4012" s="139" t="s">
        <v>1968</v>
      </c>
      <c r="F4012" s="139">
        <v>34.904943000000003</v>
      </c>
      <c r="G4012" s="139">
        <v>-82.178888000000001</v>
      </c>
      <c r="H4012" s="139" t="s">
        <v>1969</v>
      </c>
      <c r="I4012" s="139" t="s">
        <v>1870</v>
      </c>
      <c r="J4012" s="139" t="s">
        <v>107</v>
      </c>
      <c r="K4012" s="139">
        <v>29651</v>
      </c>
      <c r="L4012" s="139" t="s">
        <v>1970</v>
      </c>
      <c r="M4012" s="139">
        <v>82</v>
      </c>
      <c r="N4012" s="139" t="s">
        <v>1054</v>
      </c>
    </row>
    <row r="4013" spans="1:14" ht="15.75" customHeight="1">
      <c r="A4013" s="139">
        <v>2018</v>
      </c>
      <c r="B4013" s="100" t="s">
        <v>187</v>
      </c>
      <c r="C4013" s="139" t="s">
        <v>1971</v>
      </c>
      <c r="D4013" s="139">
        <v>1000638</v>
      </c>
      <c r="F4013" s="139">
        <v>39.862772999999997</v>
      </c>
      <c r="G4013" s="139">
        <v>-75.321425000000005</v>
      </c>
      <c r="H4013" s="139" t="s">
        <v>1972</v>
      </c>
      <c r="I4013" s="139" t="s">
        <v>1892</v>
      </c>
      <c r="J4013" s="139" t="s">
        <v>103</v>
      </c>
      <c r="K4013" s="139">
        <v>19078</v>
      </c>
      <c r="L4013" s="139" t="s">
        <v>1973</v>
      </c>
      <c r="M4013" s="139">
        <v>12</v>
      </c>
      <c r="N4013" s="139" t="s">
        <v>1054</v>
      </c>
    </row>
    <row r="4014" spans="1:14" ht="15.75" customHeight="1">
      <c r="A4014" s="139">
        <v>2018</v>
      </c>
      <c r="B4014" s="100" t="s">
        <v>187</v>
      </c>
      <c r="C4014" s="139" t="s">
        <v>1974</v>
      </c>
      <c r="D4014" s="139">
        <v>1002893</v>
      </c>
      <c r="E4014" s="139" t="s">
        <v>1975</v>
      </c>
      <c r="F4014" s="139">
        <v>46.103960000000001</v>
      </c>
      <c r="G4014" s="139">
        <v>-118.91840000000001</v>
      </c>
      <c r="H4014" s="139" t="s">
        <v>1976</v>
      </c>
      <c r="I4014" s="139" t="s">
        <v>1977</v>
      </c>
      <c r="J4014" s="139" t="s">
        <v>126</v>
      </c>
      <c r="K4014" s="139">
        <v>99363</v>
      </c>
      <c r="L4014" s="139" t="s">
        <v>1978</v>
      </c>
      <c r="M4014" s="139">
        <v>580</v>
      </c>
      <c r="N4014" s="139" t="s">
        <v>1979</v>
      </c>
    </row>
    <row r="4015" spans="1:14" ht="15.75" customHeight="1">
      <c r="A4015" s="139">
        <v>2018</v>
      </c>
      <c r="B4015" s="100" t="s">
        <v>187</v>
      </c>
      <c r="C4015" s="139" t="s">
        <v>1980</v>
      </c>
      <c r="D4015" s="139">
        <v>1007994</v>
      </c>
      <c r="E4015" s="139" t="s">
        <v>1981</v>
      </c>
      <c r="F4015" s="139">
        <v>48.605457999999999</v>
      </c>
      <c r="G4015" s="139">
        <v>-93.406702999999993</v>
      </c>
      <c r="H4015" s="139" t="s">
        <v>1982</v>
      </c>
      <c r="I4015" s="139" t="s">
        <v>1983</v>
      </c>
      <c r="J4015" s="139" t="s">
        <v>62</v>
      </c>
      <c r="K4015" s="139">
        <v>56649</v>
      </c>
      <c r="L4015" s="139" t="s">
        <v>1978</v>
      </c>
      <c r="M4015" s="139">
        <v>831</v>
      </c>
      <c r="N4015" s="139" t="s">
        <v>1984</v>
      </c>
    </row>
    <row r="4016" spans="1:14" ht="15.75" customHeight="1">
      <c r="A4016" s="139">
        <v>2018</v>
      </c>
      <c r="B4016" s="100" t="s">
        <v>187</v>
      </c>
      <c r="C4016" s="139" t="s">
        <v>1985</v>
      </c>
      <c r="D4016" s="139">
        <v>1002963</v>
      </c>
      <c r="E4016" s="139" t="s">
        <v>1986</v>
      </c>
      <c r="F4016" s="139">
        <v>31.492253000000002</v>
      </c>
      <c r="G4016" s="139">
        <v>-87.898804999999996</v>
      </c>
      <c r="H4016" s="139" t="s">
        <v>1987</v>
      </c>
      <c r="I4016" s="139" t="s">
        <v>1988</v>
      </c>
      <c r="J4016" s="139" t="s">
        <v>3</v>
      </c>
      <c r="K4016" s="139">
        <v>36545</v>
      </c>
      <c r="L4016" s="139" t="s">
        <v>1978</v>
      </c>
      <c r="M4016" s="139">
        <v>730</v>
      </c>
      <c r="N4016" s="139" t="s">
        <v>1989</v>
      </c>
    </row>
    <row r="4017" spans="1:14" ht="15.75" customHeight="1">
      <c r="A4017" s="139">
        <v>2018</v>
      </c>
      <c r="B4017" s="100" t="s">
        <v>187</v>
      </c>
      <c r="C4017" s="139" t="s">
        <v>1990</v>
      </c>
      <c r="D4017" s="139">
        <v>1004091</v>
      </c>
      <c r="E4017" s="139" t="s">
        <v>1991</v>
      </c>
      <c r="F4017" s="139">
        <v>37.958638999999998</v>
      </c>
      <c r="G4017" s="139">
        <v>-100.836</v>
      </c>
      <c r="H4017" s="139" t="s">
        <v>1992</v>
      </c>
      <c r="I4017" s="139" t="s">
        <v>1993</v>
      </c>
      <c r="J4017" s="139" t="s">
        <v>44</v>
      </c>
      <c r="K4017" s="139">
        <v>67846</v>
      </c>
      <c r="L4017" s="139" t="s">
        <v>1520</v>
      </c>
      <c r="M4017" s="139">
        <v>26</v>
      </c>
      <c r="N4017" s="139" t="s">
        <v>1133</v>
      </c>
    </row>
    <row r="4018" spans="1:14" ht="15.75" customHeight="1">
      <c r="A4018" s="139">
        <v>2018</v>
      </c>
      <c r="B4018" s="100" t="s">
        <v>187</v>
      </c>
      <c r="C4018" s="139" t="s">
        <v>1994</v>
      </c>
      <c r="D4018" s="139">
        <v>1006301</v>
      </c>
      <c r="F4018" s="139">
        <v>35.703060000000001</v>
      </c>
      <c r="G4018" s="139">
        <v>-101.36305</v>
      </c>
      <c r="H4018" s="139" t="s">
        <v>1995</v>
      </c>
      <c r="I4018" s="139" t="s">
        <v>1996</v>
      </c>
      <c r="J4018" s="139" t="s">
        <v>115</v>
      </c>
      <c r="K4018" s="139">
        <v>79008</v>
      </c>
      <c r="L4018" s="139" t="s">
        <v>1997</v>
      </c>
      <c r="M4018" s="139">
        <v>4591</v>
      </c>
      <c r="N4018" s="139" t="s">
        <v>1998</v>
      </c>
    </row>
    <row r="4019" spans="1:14" ht="15.75" customHeight="1">
      <c r="A4019" s="139">
        <v>2018</v>
      </c>
      <c r="B4019" s="100" t="s">
        <v>187</v>
      </c>
      <c r="C4019" s="139" t="s">
        <v>1999</v>
      </c>
      <c r="D4019" s="139">
        <v>1006468</v>
      </c>
      <c r="E4019" s="139" t="s">
        <v>2000</v>
      </c>
      <c r="F4019" s="139">
        <v>48.886400000000002</v>
      </c>
      <c r="G4019" s="139">
        <v>-122.7353</v>
      </c>
      <c r="H4019" s="139" t="s">
        <v>2001</v>
      </c>
      <c r="I4019" s="139" t="s">
        <v>1267</v>
      </c>
      <c r="J4019" s="139" t="s">
        <v>126</v>
      </c>
      <c r="K4019" s="139">
        <v>98230</v>
      </c>
      <c r="L4019" s="139" t="s">
        <v>2002</v>
      </c>
      <c r="M4019" s="139">
        <v>11385</v>
      </c>
      <c r="N4019" s="139" t="s">
        <v>2003</v>
      </c>
    </row>
    <row r="4020" spans="1:14" ht="15.75" customHeight="1">
      <c r="A4020" s="139">
        <v>2018</v>
      </c>
      <c r="B4020" s="100" t="s">
        <v>187</v>
      </c>
      <c r="C4020" s="139" t="s">
        <v>2004</v>
      </c>
      <c r="D4020" s="139">
        <v>1006078</v>
      </c>
      <c r="E4020" s="139" t="s">
        <v>2005</v>
      </c>
      <c r="F4020" s="139">
        <v>41.678600000000003</v>
      </c>
      <c r="G4020" s="139">
        <v>-83.453900000000004</v>
      </c>
      <c r="H4020" s="139" t="s">
        <v>2006</v>
      </c>
      <c r="I4020" s="139" t="s">
        <v>2007</v>
      </c>
      <c r="J4020" s="139" t="s">
        <v>95</v>
      </c>
      <c r="K4020" s="139">
        <v>43616</v>
      </c>
      <c r="L4020" s="139" t="s">
        <v>2008</v>
      </c>
      <c r="M4020" s="139">
        <v>6298</v>
      </c>
      <c r="N4020" s="139" t="s">
        <v>1306</v>
      </c>
    </row>
    <row r="4021" spans="1:14" ht="15.75" customHeight="1">
      <c r="A4021" s="139">
        <v>2018</v>
      </c>
      <c r="B4021" s="100" t="s">
        <v>187</v>
      </c>
      <c r="C4021" s="139" t="s">
        <v>2009</v>
      </c>
      <c r="D4021" s="139">
        <v>1006259</v>
      </c>
      <c r="E4021" s="139" t="s">
        <v>2010</v>
      </c>
      <c r="F4021" s="139">
        <v>41.811258000000002</v>
      </c>
      <c r="G4021" s="139">
        <v>-88.154640999999998</v>
      </c>
      <c r="H4021" s="139" t="s">
        <v>2011</v>
      </c>
      <c r="I4021" s="139" t="s">
        <v>2012</v>
      </c>
      <c r="J4021" s="139" t="s">
        <v>36</v>
      </c>
      <c r="K4021" s="139">
        <v>60563</v>
      </c>
      <c r="L4021" s="139" t="s">
        <v>2002</v>
      </c>
      <c r="M4021" s="139">
        <v>26</v>
      </c>
      <c r="N4021" s="139" t="s">
        <v>1054</v>
      </c>
    </row>
    <row r="4022" spans="1:14" ht="15.75" customHeight="1">
      <c r="A4022" s="139">
        <v>2018</v>
      </c>
      <c r="B4022" s="100" t="s">
        <v>187</v>
      </c>
      <c r="C4022" s="139" t="s">
        <v>2013</v>
      </c>
      <c r="D4022" s="139">
        <v>1007339</v>
      </c>
      <c r="E4022" s="139" t="s">
        <v>2014</v>
      </c>
      <c r="F4022" s="139">
        <v>41.670299999999997</v>
      </c>
      <c r="G4022" s="139">
        <v>-87.4803</v>
      </c>
      <c r="H4022" s="139" t="s">
        <v>2015</v>
      </c>
      <c r="I4022" s="139" t="s">
        <v>2016</v>
      </c>
      <c r="J4022" s="139" t="s">
        <v>39</v>
      </c>
      <c r="K4022" s="139">
        <v>46394</v>
      </c>
      <c r="L4022" s="139" t="s">
        <v>2002</v>
      </c>
      <c r="M4022" s="139">
        <v>20022</v>
      </c>
      <c r="N4022" s="139" t="s">
        <v>2017</v>
      </c>
    </row>
    <row r="4023" spans="1:14" ht="15.75" customHeight="1">
      <c r="A4023" s="139">
        <v>2018</v>
      </c>
      <c r="B4023" s="100" t="s">
        <v>187</v>
      </c>
      <c r="C4023" s="139" t="s">
        <v>2018</v>
      </c>
      <c r="D4023" s="139">
        <v>1006838</v>
      </c>
      <c r="F4023" s="139">
        <v>70.254035999999999</v>
      </c>
      <c r="G4023" s="139">
        <v>-148.34607700000001</v>
      </c>
      <c r="H4023" s="139" t="s">
        <v>2019</v>
      </c>
      <c r="I4023" s="139" t="s">
        <v>2020</v>
      </c>
      <c r="J4023" s="139" t="s">
        <v>6</v>
      </c>
      <c r="K4023" s="139">
        <v>99734</v>
      </c>
      <c r="L4023" s="139" t="s">
        <v>2021</v>
      </c>
      <c r="M4023" s="139">
        <v>166</v>
      </c>
      <c r="N4023" s="139" t="s">
        <v>1306</v>
      </c>
    </row>
    <row r="4024" spans="1:14" ht="15.75" customHeight="1">
      <c r="A4024" s="139">
        <v>2018</v>
      </c>
      <c r="B4024" s="100" t="s">
        <v>187</v>
      </c>
      <c r="C4024" s="139" t="s">
        <v>2022</v>
      </c>
      <c r="D4024" s="139">
        <v>1007574</v>
      </c>
      <c r="E4024" s="139" t="s">
        <v>2023</v>
      </c>
      <c r="F4024" s="139">
        <v>29.704027</v>
      </c>
      <c r="G4024" s="139">
        <v>-95.079931999999999</v>
      </c>
      <c r="H4024" s="139" t="s">
        <v>2024</v>
      </c>
      <c r="I4024" s="139" t="s">
        <v>1087</v>
      </c>
      <c r="J4024" s="139" t="s">
        <v>115</v>
      </c>
      <c r="K4024" s="139">
        <v>77571</v>
      </c>
      <c r="L4024" s="139" t="s">
        <v>2025</v>
      </c>
      <c r="M4024" s="139">
        <v>12</v>
      </c>
      <c r="N4024" s="139" t="s">
        <v>1054</v>
      </c>
    </row>
    <row r="4025" spans="1:14" ht="15.75" customHeight="1">
      <c r="A4025" s="139">
        <v>2018</v>
      </c>
      <c r="B4025" s="100" t="s">
        <v>187</v>
      </c>
      <c r="C4025" s="139" t="s">
        <v>2026</v>
      </c>
      <c r="D4025" s="139">
        <v>1006214</v>
      </c>
      <c r="E4025" s="139" t="s">
        <v>2027</v>
      </c>
      <c r="F4025" s="139">
        <v>38.358133000000002</v>
      </c>
      <c r="G4025" s="139">
        <v>-82.593915999999993</v>
      </c>
      <c r="H4025" s="139" t="s">
        <v>2028</v>
      </c>
      <c r="I4025" s="139" t="s">
        <v>2029</v>
      </c>
      <c r="J4025" s="139" t="s">
        <v>129</v>
      </c>
      <c r="K4025" s="139">
        <v>25530</v>
      </c>
      <c r="L4025" s="139" t="s">
        <v>2025</v>
      </c>
      <c r="M4025" s="139">
        <v>14</v>
      </c>
      <c r="N4025" s="139" t="s">
        <v>1054</v>
      </c>
    </row>
    <row r="4026" spans="1:14" ht="15.75" customHeight="1">
      <c r="A4026" s="139">
        <v>2018</v>
      </c>
      <c r="B4026" s="100" t="s">
        <v>187</v>
      </c>
      <c r="C4026" s="139" t="s">
        <v>2030</v>
      </c>
      <c r="D4026" s="139">
        <v>1002349</v>
      </c>
      <c r="E4026" s="139" t="s">
        <v>2031</v>
      </c>
      <c r="F4026" s="139">
        <v>41.644399999999997</v>
      </c>
      <c r="G4026" s="139">
        <v>-103.0782</v>
      </c>
      <c r="H4026" s="139" t="s">
        <v>2032</v>
      </c>
      <c r="I4026" s="139" t="s">
        <v>2033</v>
      </c>
      <c r="J4026" s="139" t="s">
        <v>73</v>
      </c>
      <c r="K4026" s="139">
        <v>69336</v>
      </c>
      <c r="L4026" s="139" t="s">
        <v>2034</v>
      </c>
      <c r="M4026" s="139">
        <v>23</v>
      </c>
      <c r="N4026" s="139" t="s">
        <v>1054</v>
      </c>
    </row>
    <row r="4027" spans="1:14" ht="15.75" customHeight="1">
      <c r="A4027" s="139">
        <v>2018</v>
      </c>
      <c r="B4027" s="100" t="s">
        <v>187</v>
      </c>
      <c r="C4027" s="139" t="s">
        <v>2035</v>
      </c>
      <c r="D4027" s="139">
        <v>1003241</v>
      </c>
      <c r="E4027" s="139" t="s">
        <v>2036</v>
      </c>
      <c r="F4027" s="139">
        <v>36.004629999999999</v>
      </c>
      <c r="G4027" s="139">
        <v>-86.599100000000007</v>
      </c>
      <c r="H4027" s="139" t="s">
        <v>2037</v>
      </c>
      <c r="I4027" s="139" t="s">
        <v>2038</v>
      </c>
      <c r="J4027" s="139" t="s">
        <v>113</v>
      </c>
      <c r="K4027" s="139">
        <v>37086</v>
      </c>
      <c r="L4027" s="139" t="s">
        <v>2039</v>
      </c>
      <c r="M4027" s="139">
        <v>17</v>
      </c>
      <c r="N4027" s="139" t="s">
        <v>1054</v>
      </c>
    </row>
    <row r="4028" spans="1:14" ht="15.75" customHeight="1">
      <c r="A4028" s="139">
        <v>2018</v>
      </c>
      <c r="B4028" s="100" t="s">
        <v>187</v>
      </c>
      <c r="C4028" s="139" t="s">
        <v>2040</v>
      </c>
      <c r="D4028" s="139">
        <v>1003898</v>
      </c>
      <c r="E4028" s="139" t="s">
        <v>2041</v>
      </c>
      <c r="F4028" s="139">
        <v>41.64499</v>
      </c>
      <c r="G4028" s="139">
        <v>-93.621359999999996</v>
      </c>
      <c r="H4028" s="139" t="s">
        <v>1179</v>
      </c>
      <c r="I4028" s="139" t="s">
        <v>1180</v>
      </c>
      <c r="J4028" s="139" t="s">
        <v>42</v>
      </c>
      <c r="K4028" s="139">
        <v>50313</v>
      </c>
      <c r="L4028" s="139" t="s">
        <v>2039</v>
      </c>
      <c r="M4028" s="139">
        <v>23</v>
      </c>
      <c r="N4028" s="139" t="s">
        <v>1054</v>
      </c>
    </row>
    <row r="4029" spans="1:14" ht="15.75" customHeight="1">
      <c r="A4029" s="139">
        <v>2018</v>
      </c>
      <c r="B4029" s="100" t="s">
        <v>187</v>
      </c>
      <c r="C4029" s="139" t="s">
        <v>2042</v>
      </c>
      <c r="D4029" s="139">
        <v>1002954</v>
      </c>
      <c r="E4029" s="139" t="s">
        <v>2043</v>
      </c>
      <c r="F4029" s="139">
        <v>35.755980000000001</v>
      </c>
      <c r="G4029" s="139">
        <v>-77.869169999999997</v>
      </c>
      <c r="H4029" s="139" t="s">
        <v>1854</v>
      </c>
      <c r="I4029" s="139" t="s">
        <v>1854</v>
      </c>
      <c r="J4029" s="139" t="s">
        <v>89</v>
      </c>
      <c r="K4029" s="139">
        <v>27893</v>
      </c>
      <c r="L4029" s="139" t="s">
        <v>2039</v>
      </c>
      <c r="M4029" s="139">
        <v>23</v>
      </c>
      <c r="N4029" s="139" t="s">
        <v>1054</v>
      </c>
    </row>
    <row r="4030" spans="1:14" ht="15.75" customHeight="1">
      <c r="A4030" s="139">
        <v>2018</v>
      </c>
      <c r="B4030" s="100" t="s">
        <v>187</v>
      </c>
      <c r="C4030" s="139" t="s">
        <v>2044</v>
      </c>
      <c r="D4030" s="139">
        <v>1002600</v>
      </c>
      <c r="E4030" s="139" t="s">
        <v>2045</v>
      </c>
      <c r="F4030" s="139">
        <v>40.252429999999997</v>
      </c>
      <c r="G4030" s="139">
        <v>-111.65027000000001</v>
      </c>
      <c r="H4030" s="139" t="s">
        <v>2046</v>
      </c>
      <c r="I4030" s="139" t="s">
        <v>2047</v>
      </c>
      <c r="J4030" s="139" t="s">
        <v>118</v>
      </c>
      <c r="K4030" s="139">
        <v>84602</v>
      </c>
      <c r="L4030" s="139" t="s">
        <v>2048</v>
      </c>
      <c r="M4030" s="139">
        <v>21</v>
      </c>
      <c r="N4030" s="139" t="s">
        <v>1054</v>
      </c>
    </row>
    <row r="4031" spans="1:14" ht="15.75" customHeight="1">
      <c r="A4031" s="139">
        <v>2018</v>
      </c>
      <c r="B4031" s="100" t="s">
        <v>187</v>
      </c>
      <c r="C4031" s="139" t="s">
        <v>2049</v>
      </c>
      <c r="D4031" s="139">
        <v>1001811</v>
      </c>
      <c r="E4031" s="139" t="s">
        <v>2050</v>
      </c>
      <c r="F4031" s="139">
        <v>41.832340000000002</v>
      </c>
      <c r="G4031" s="139">
        <v>-71.397459999999995</v>
      </c>
      <c r="H4031" s="139" t="s">
        <v>2051</v>
      </c>
      <c r="I4031" s="139" t="s">
        <v>2052</v>
      </c>
      <c r="J4031" s="139" t="s">
        <v>105</v>
      </c>
      <c r="K4031" s="139">
        <v>2912</v>
      </c>
      <c r="L4031" s="139" t="s">
        <v>2053</v>
      </c>
      <c r="M4031" s="139">
        <v>13</v>
      </c>
      <c r="N4031" s="139" t="s">
        <v>1054</v>
      </c>
    </row>
    <row r="4032" spans="1:14" ht="15.75" customHeight="1">
      <c r="A4032" s="139">
        <v>2018</v>
      </c>
      <c r="B4032" s="100" t="s">
        <v>187</v>
      </c>
      <c r="C4032" s="139" t="s">
        <v>2054</v>
      </c>
      <c r="D4032" s="139">
        <v>1001726</v>
      </c>
      <c r="E4032" s="139" t="s">
        <v>2055</v>
      </c>
      <c r="F4032" s="139">
        <v>38.208320000000001</v>
      </c>
      <c r="G4032" s="139">
        <v>-85.792720000000003</v>
      </c>
      <c r="H4032" s="139" t="s">
        <v>1361</v>
      </c>
      <c r="I4032" s="139" t="s">
        <v>1327</v>
      </c>
      <c r="J4032" s="139" t="s">
        <v>47</v>
      </c>
      <c r="K4032" s="139">
        <v>40216</v>
      </c>
      <c r="L4032" s="139" t="s">
        <v>2056</v>
      </c>
      <c r="M4032" s="139">
        <v>24</v>
      </c>
      <c r="N4032" s="139" t="s">
        <v>1054</v>
      </c>
    </row>
    <row r="4033" spans="1:14" ht="15.75" customHeight="1">
      <c r="A4033" s="139">
        <v>2018</v>
      </c>
      <c r="B4033" s="100" t="s">
        <v>187</v>
      </c>
      <c r="C4033" s="139" t="s">
        <v>2057</v>
      </c>
      <c r="D4033" s="139">
        <v>1006784</v>
      </c>
      <c r="E4033" s="139" t="s">
        <v>2058</v>
      </c>
      <c r="F4033" s="139">
        <v>37.636797000000001</v>
      </c>
      <c r="G4033" s="139">
        <v>-91.131894000000003</v>
      </c>
      <c r="H4033" s="139" t="s">
        <v>2059</v>
      </c>
      <c r="I4033" s="139" t="s">
        <v>2060</v>
      </c>
      <c r="J4033" s="139" t="s">
        <v>68</v>
      </c>
      <c r="K4033" s="139">
        <v>65440</v>
      </c>
      <c r="L4033" s="139" t="s">
        <v>2061</v>
      </c>
      <c r="M4033" s="139">
        <v>51</v>
      </c>
      <c r="N4033" s="139" t="s">
        <v>2062</v>
      </c>
    </row>
    <row r="4034" spans="1:14" ht="15.75" customHeight="1">
      <c r="A4034" s="139">
        <v>2018</v>
      </c>
      <c r="B4034" s="100" t="s">
        <v>187</v>
      </c>
      <c r="C4034" s="139" t="s">
        <v>2063</v>
      </c>
      <c r="D4034" s="139">
        <v>1002433</v>
      </c>
      <c r="E4034" s="139" t="s">
        <v>2064</v>
      </c>
      <c r="F4034" s="139">
        <v>39.679788000000002</v>
      </c>
      <c r="G4034" s="139">
        <v>-85.687207000000001</v>
      </c>
      <c r="H4034" s="139" t="s">
        <v>2065</v>
      </c>
      <c r="I4034" s="139" t="s">
        <v>2066</v>
      </c>
      <c r="J4034" s="139" t="s">
        <v>39</v>
      </c>
      <c r="K4034" s="139">
        <v>46161</v>
      </c>
      <c r="L4034" s="139" t="s">
        <v>2067</v>
      </c>
      <c r="M4034" s="139">
        <v>34</v>
      </c>
      <c r="N4034" s="139" t="s">
        <v>1054</v>
      </c>
    </row>
    <row r="4035" spans="1:14" ht="15.75" customHeight="1">
      <c r="A4035" s="139">
        <v>2018</v>
      </c>
      <c r="B4035" s="100" t="s">
        <v>187</v>
      </c>
      <c r="C4035" s="139" t="s">
        <v>2063</v>
      </c>
      <c r="D4035" s="139">
        <v>1002526</v>
      </c>
      <c r="E4035" s="139" t="s">
        <v>2068</v>
      </c>
      <c r="F4035" s="139">
        <v>41.284730000000003</v>
      </c>
      <c r="G4035" s="139">
        <v>-82.820239999999998</v>
      </c>
      <c r="H4035" s="139" t="s">
        <v>2069</v>
      </c>
      <c r="I4035" s="139" t="s">
        <v>2070</v>
      </c>
      <c r="J4035" s="139" t="s">
        <v>95</v>
      </c>
      <c r="K4035" s="139">
        <v>44811</v>
      </c>
      <c r="L4035" s="139" t="s">
        <v>2067</v>
      </c>
      <c r="M4035" s="139">
        <v>32</v>
      </c>
      <c r="N4035" s="139" t="s">
        <v>1054</v>
      </c>
    </row>
    <row r="4036" spans="1:14" ht="15.75" customHeight="1">
      <c r="A4036" s="139">
        <v>2018</v>
      </c>
      <c r="B4036" s="100" t="s">
        <v>187</v>
      </c>
      <c r="C4036" s="139" t="s">
        <v>2071</v>
      </c>
      <c r="D4036" s="139">
        <v>1005019</v>
      </c>
      <c r="E4036" s="139" t="s">
        <v>2072</v>
      </c>
      <c r="F4036" s="139">
        <v>37.014330000000001</v>
      </c>
      <c r="G4036" s="139">
        <v>-89.177340000000001</v>
      </c>
      <c r="H4036" s="139" t="s">
        <v>2073</v>
      </c>
      <c r="I4036" s="139" t="s">
        <v>2074</v>
      </c>
      <c r="J4036" s="139" t="s">
        <v>36</v>
      </c>
      <c r="K4036" s="139">
        <v>62914</v>
      </c>
      <c r="L4036" s="139" t="s">
        <v>2067</v>
      </c>
      <c r="M4036" s="139">
        <v>25</v>
      </c>
      <c r="N4036" s="139" t="s">
        <v>1054</v>
      </c>
    </row>
    <row r="4037" spans="1:14" ht="15.75" customHeight="1">
      <c r="A4037" s="139">
        <v>2018</v>
      </c>
      <c r="B4037" s="100" t="s">
        <v>187</v>
      </c>
      <c r="C4037" s="139" t="s">
        <v>2071</v>
      </c>
      <c r="D4037" s="139">
        <v>1005022</v>
      </c>
      <c r="E4037" s="139" t="s">
        <v>2075</v>
      </c>
      <c r="F4037" s="139">
        <v>29.939266</v>
      </c>
      <c r="G4037" s="139">
        <v>-90.348408000000006</v>
      </c>
      <c r="H4037" s="139" t="s">
        <v>2076</v>
      </c>
      <c r="I4037" s="139" t="s">
        <v>2077</v>
      </c>
      <c r="J4037" s="139" t="s">
        <v>50</v>
      </c>
      <c r="K4037" s="139">
        <v>70047</v>
      </c>
      <c r="L4037" s="139" t="s">
        <v>2067</v>
      </c>
      <c r="M4037" s="139">
        <v>22</v>
      </c>
      <c r="N4037" s="139" t="s">
        <v>1054</v>
      </c>
    </row>
    <row r="4038" spans="1:14" ht="15.75" customHeight="1">
      <c r="A4038" s="139">
        <v>2018</v>
      </c>
      <c r="B4038" s="100" t="s">
        <v>187</v>
      </c>
      <c r="C4038" s="139" t="s">
        <v>2071</v>
      </c>
      <c r="D4038" s="139">
        <v>1005075</v>
      </c>
      <c r="E4038" s="139" t="s">
        <v>2078</v>
      </c>
      <c r="F4038" s="139">
        <v>34.605564999999999</v>
      </c>
      <c r="G4038" s="139">
        <v>-86.965565999999995</v>
      </c>
      <c r="H4038" s="139" t="s">
        <v>1771</v>
      </c>
      <c r="I4038" s="139" t="s">
        <v>1670</v>
      </c>
      <c r="J4038" s="139" t="s">
        <v>3</v>
      </c>
      <c r="K4038" s="139">
        <v>35601</v>
      </c>
      <c r="L4038" s="139" t="s">
        <v>2067</v>
      </c>
      <c r="M4038" s="139">
        <v>40</v>
      </c>
      <c r="N4038" s="139" t="s">
        <v>1054</v>
      </c>
    </row>
    <row r="4039" spans="1:14" ht="15.75" customHeight="1">
      <c r="A4039" s="139">
        <v>2018</v>
      </c>
      <c r="B4039" s="100" t="s">
        <v>187</v>
      </c>
      <c r="C4039" s="139" t="s">
        <v>2079</v>
      </c>
      <c r="D4039" s="139">
        <v>1004105</v>
      </c>
      <c r="E4039" s="139" t="s">
        <v>2080</v>
      </c>
      <c r="F4039" s="139">
        <v>38.404969999999999</v>
      </c>
      <c r="G4039" s="139">
        <v>-96.17098</v>
      </c>
      <c r="H4039" s="139" t="s">
        <v>2081</v>
      </c>
      <c r="I4039" s="139" t="s">
        <v>1478</v>
      </c>
      <c r="J4039" s="139" t="s">
        <v>44</v>
      </c>
      <c r="K4039" s="139">
        <v>66801</v>
      </c>
      <c r="L4039" s="139" t="s">
        <v>2067</v>
      </c>
      <c r="M4039" s="139">
        <v>15</v>
      </c>
      <c r="N4039" s="139" t="s">
        <v>1054</v>
      </c>
    </row>
    <row r="4040" spans="1:14" ht="15.75" customHeight="1">
      <c r="A4040" s="139">
        <v>2018</v>
      </c>
      <c r="B4040" s="100" t="s">
        <v>187</v>
      </c>
      <c r="C4040" s="139" t="s">
        <v>2082</v>
      </c>
      <c r="D4040" s="139">
        <v>1003405</v>
      </c>
      <c r="E4040" s="139" t="s">
        <v>2083</v>
      </c>
      <c r="F4040" s="139">
        <v>43.444555999999999</v>
      </c>
      <c r="G4040" s="139">
        <v>-112.068422</v>
      </c>
      <c r="H4040" s="139" t="s">
        <v>2084</v>
      </c>
      <c r="I4040" s="139" t="s">
        <v>2085</v>
      </c>
      <c r="J4040" s="139" t="s">
        <v>34</v>
      </c>
      <c r="K4040" s="139">
        <v>83402</v>
      </c>
      <c r="L4040" s="139" t="s">
        <v>1403</v>
      </c>
      <c r="M4040" s="139">
        <v>23</v>
      </c>
      <c r="N4040" s="139" t="s">
        <v>1054</v>
      </c>
    </row>
    <row r="4041" spans="1:14" ht="15.75" customHeight="1">
      <c r="A4041" s="139">
        <v>2018</v>
      </c>
      <c r="B4041" s="100" t="s">
        <v>187</v>
      </c>
      <c r="C4041" s="139" t="s">
        <v>2086</v>
      </c>
      <c r="D4041" s="139">
        <v>1003837</v>
      </c>
      <c r="E4041" s="139" t="s">
        <v>2087</v>
      </c>
      <c r="F4041" s="139">
        <v>45.138849999999998</v>
      </c>
      <c r="G4041" s="139">
        <v>-94.806939999999997</v>
      </c>
      <c r="H4041" s="139" t="s">
        <v>2088</v>
      </c>
      <c r="I4041" s="139" t="s">
        <v>2089</v>
      </c>
      <c r="J4041" s="139" t="s">
        <v>62</v>
      </c>
      <c r="K4041" s="139">
        <v>56209</v>
      </c>
      <c r="L4041" s="139" t="s">
        <v>2090</v>
      </c>
      <c r="M4041" s="139">
        <v>35</v>
      </c>
      <c r="N4041" s="139" t="s">
        <v>1127</v>
      </c>
    </row>
    <row r="4042" spans="1:14" ht="15.75" customHeight="1">
      <c r="A4042" s="139">
        <v>2018</v>
      </c>
      <c r="B4042" s="100" t="s">
        <v>187</v>
      </c>
      <c r="C4042" s="139" t="s">
        <v>2091</v>
      </c>
      <c r="D4042" s="139">
        <v>1002877</v>
      </c>
      <c r="F4042" s="139">
        <v>40.981115000000003</v>
      </c>
      <c r="G4042" s="139">
        <v>-116.37644</v>
      </c>
      <c r="H4042" s="139" t="s">
        <v>2092</v>
      </c>
      <c r="I4042" s="139" t="s">
        <v>2093</v>
      </c>
      <c r="J4042" s="139" t="s">
        <v>76</v>
      </c>
      <c r="K4042" s="139">
        <v>89822</v>
      </c>
      <c r="L4042" s="139" t="s">
        <v>2094</v>
      </c>
      <c r="M4042" s="139">
        <v>80</v>
      </c>
      <c r="N4042" s="139" t="s">
        <v>1054</v>
      </c>
    </row>
    <row r="4043" spans="1:14" ht="15.75" customHeight="1">
      <c r="A4043" s="139">
        <v>2018</v>
      </c>
      <c r="B4043" s="100" t="s">
        <v>187</v>
      </c>
      <c r="C4043" s="139" t="s">
        <v>2095</v>
      </c>
      <c r="D4043" s="139">
        <v>1011964</v>
      </c>
      <c r="E4043" s="139" t="s">
        <v>2096</v>
      </c>
      <c r="F4043" s="139">
        <v>43.838062999999998</v>
      </c>
      <c r="G4043" s="139">
        <v>-111.78312099999999</v>
      </c>
      <c r="H4043" s="139" t="s">
        <v>2097</v>
      </c>
      <c r="I4043" s="139" t="s">
        <v>1214</v>
      </c>
      <c r="J4043" s="139" t="s">
        <v>34</v>
      </c>
      <c r="K4043" s="139">
        <v>83440</v>
      </c>
      <c r="L4043" s="139" t="s">
        <v>1912</v>
      </c>
      <c r="M4043" s="139">
        <v>22</v>
      </c>
      <c r="N4043" s="139" t="s">
        <v>1054</v>
      </c>
    </row>
    <row r="4044" spans="1:14" ht="15.75" customHeight="1">
      <c r="A4044" s="139">
        <v>2018</v>
      </c>
      <c r="B4044" s="100" t="s">
        <v>187</v>
      </c>
      <c r="C4044" s="139" t="s">
        <v>2098</v>
      </c>
      <c r="D4044" s="139">
        <v>1001630</v>
      </c>
      <c r="E4044" s="139" t="s">
        <v>2099</v>
      </c>
      <c r="F4044" s="139">
        <v>29.634379299999999</v>
      </c>
      <c r="G4044" s="139">
        <v>-95.070279400000004</v>
      </c>
      <c r="H4044" s="139" t="s">
        <v>2100</v>
      </c>
      <c r="J4044" s="139" t="s">
        <v>115</v>
      </c>
      <c r="K4044" s="139">
        <v>77507</v>
      </c>
      <c r="L4044" s="139" t="s">
        <v>2101</v>
      </c>
      <c r="M4044" s="139">
        <v>14</v>
      </c>
      <c r="N4044" s="139" t="s">
        <v>1054</v>
      </c>
    </row>
    <row r="4045" spans="1:14" ht="15.75" customHeight="1">
      <c r="A4045" s="139">
        <v>2018</v>
      </c>
      <c r="B4045" s="100" t="s">
        <v>187</v>
      </c>
      <c r="C4045" s="139" t="s">
        <v>2107</v>
      </c>
      <c r="D4045" s="139">
        <v>1006022</v>
      </c>
      <c r="E4045" s="139" t="s">
        <v>2108</v>
      </c>
      <c r="F4045" s="139">
        <v>45.050595999999999</v>
      </c>
      <c r="G4045" s="139">
        <v>-91.980063000000001</v>
      </c>
      <c r="H4045" s="139" t="s">
        <v>2109</v>
      </c>
      <c r="I4045" s="139" t="s">
        <v>2110</v>
      </c>
      <c r="J4045" s="139" t="s">
        <v>132</v>
      </c>
      <c r="K4045" s="139">
        <v>54725</v>
      </c>
      <c r="L4045" s="139" t="s">
        <v>1944</v>
      </c>
      <c r="M4045" s="139">
        <v>39</v>
      </c>
      <c r="N4045" s="139" t="s">
        <v>1383</v>
      </c>
    </row>
    <row r="4046" spans="1:14" ht="15.75" customHeight="1">
      <c r="A4046" s="139">
        <v>2018</v>
      </c>
      <c r="B4046" s="100" t="s">
        <v>187</v>
      </c>
      <c r="C4046" s="139" t="s">
        <v>2111</v>
      </c>
      <c r="D4046" s="139">
        <v>1000230</v>
      </c>
      <c r="E4046" s="139" t="s">
        <v>2112</v>
      </c>
      <c r="F4046" s="139">
        <v>35.534999999999997</v>
      </c>
      <c r="G4046" s="139">
        <v>-82.841099999999997</v>
      </c>
      <c r="H4046" s="139" t="s">
        <v>2113</v>
      </c>
      <c r="I4046" s="139" t="s">
        <v>2114</v>
      </c>
      <c r="J4046" s="139" t="s">
        <v>89</v>
      </c>
      <c r="K4046" s="139">
        <v>28716</v>
      </c>
      <c r="L4046" s="139" t="s">
        <v>2115</v>
      </c>
      <c r="M4046" s="139">
        <v>2552</v>
      </c>
      <c r="N4046" s="139" t="s">
        <v>1253</v>
      </c>
    </row>
    <row r="4047" spans="1:14" ht="15.75" customHeight="1">
      <c r="A4047" s="139">
        <v>2018</v>
      </c>
      <c r="B4047" s="100" t="s">
        <v>187</v>
      </c>
      <c r="C4047" s="139" t="s">
        <v>2116</v>
      </c>
      <c r="D4047" s="139">
        <v>1000640</v>
      </c>
      <c r="E4047" s="139" t="s">
        <v>2117</v>
      </c>
      <c r="F4047" s="139">
        <v>47.923302</v>
      </c>
      <c r="G4047" s="139">
        <v>-122.273197</v>
      </c>
      <c r="H4047" s="139" t="s">
        <v>2118</v>
      </c>
      <c r="I4047" s="139" t="s">
        <v>2119</v>
      </c>
      <c r="J4047" s="139" t="s">
        <v>126</v>
      </c>
      <c r="K4047" s="139">
        <v>98204</v>
      </c>
      <c r="L4047" s="139" t="s">
        <v>1973</v>
      </c>
      <c r="M4047" s="139">
        <v>34</v>
      </c>
      <c r="N4047" s="139" t="s">
        <v>1054</v>
      </c>
    </row>
    <row r="4048" spans="1:14" ht="15.75" customHeight="1">
      <c r="A4048" s="139">
        <v>2018</v>
      </c>
      <c r="B4048" s="100" t="s">
        <v>187</v>
      </c>
      <c r="C4048" s="139" t="s">
        <v>2120</v>
      </c>
      <c r="D4048" s="139">
        <v>1000637</v>
      </c>
      <c r="E4048" s="139" t="s">
        <v>2121</v>
      </c>
      <c r="F4048" s="139">
        <v>38.741557</v>
      </c>
      <c r="G4048" s="139">
        <v>-90.341892999999999</v>
      </c>
      <c r="H4048" s="139" t="s">
        <v>1748</v>
      </c>
      <c r="I4048" s="139" t="s">
        <v>2122</v>
      </c>
      <c r="J4048" s="139" t="s">
        <v>68</v>
      </c>
      <c r="K4048" s="139">
        <v>63134</v>
      </c>
      <c r="L4048" s="139" t="s">
        <v>1973</v>
      </c>
      <c r="M4048" s="139">
        <v>14</v>
      </c>
      <c r="N4048" s="139" t="s">
        <v>1054</v>
      </c>
    </row>
    <row r="4049" spans="1:14" ht="15.75" customHeight="1">
      <c r="A4049" s="139">
        <v>2018</v>
      </c>
      <c r="B4049" s="100" t="s">
        <v>187</v>
      </c>
      <c r="C4049" s="139" t="s">
        <v>2123</v>
      </c>
      <c r="D4049" s="139">
        <v>1013165</v>
      </c>
      <c r="E4049" s="139" t="s">
        <v>2124</v>
      </c>
      <c r="F4049" s="139">
        <v>31.456479999999999</v>
      </c>
      <c r="G4049" s="139">
        <v>-93.459689999999995</v>
      </c>
      <c r="H4049" s="139" t="s">
        <v>2125</v>
      </c>
      <c r="I4049" s="139" t="s">
        <v>2126</v>
      </c>
      <c r="J4049" s="139" t="s">
        <v>50</v>
      </c>
      <c r="K4049" s="139">
        <v>71429</v>
      </c>
      <c r="L4049" s="139" t="s">
        <v>2127</v>
      </c>
      <c r="M4049" s="139">
        <v>211</v>
      </c>
      <c r="N4049" s="139" t="s">
        <v>1054</v>
      </c>
    </row>
    <row r="4050" spans="1:14" ht="15.75" customHeight="1">
      <c r="A4050" s="139">
        <v>2018</v>
      </c>
      <c r="B4050" s="100" t="s">
        <v>187</v>
      </c>
      <c r="C4050" s="139" t="s">
        <v>2128</v>
      </c>
      <c r="D4050" s="139">
        <v>1013336</v>
      </c>
      <c r="E4050" s="139" t="s">
        <v>2129</v>
      </c>
      <c r="F4050" s="139">
        <v>33.379837999999999</v>
      </c>
      <c r="G4050" s="139">
        <v>-84.821686</v>
      </c>
      <c r="H4050" s="139" t="s">
        <v>2130</v>
      </c>
      <c r="I4050" s="139" t="s">
        <v>2131</v>
      </c>
      <c r="J4050" s="139" t="s">
        <v>28</v>
      </c>
      <c r="K4050" s="139">
        <v>30263</v>
      </c>
      <c r="L4050" s="139" t="s">
        <v>2132</v>
      </c>
      <c r="M4050" s="139">
        <v>13</v>
      </c>
      <c r="N4050" s="139" t="s">
        <v>1054</v>
      </c>
    </row>
    <row r="4051" spans="1:14" ht="15.75" customHeight="1">
      <c r="A4051" s="139">
        <v>2018</v>
      </c>
      <c r="B4051" s="100" t="s">
        <v>187</v>
      </c>
      <c r="C4051" s="139" t="s">
        <v>2133</v>
      </c>
      <c r="D4051" s="139">
        <v>1011034</v>
      </c>
      <c r="E4051" s="139" t="s">
        <v>2134</v>
      </c>
      <c r="F4051" s="139">
        <v>36.204160000000002</v>
      </c>
      <c r="G4051" s="139">
        <v>-85.942220000000006</v>
      </c>
      <c r="H4051" s="139" t="s">
        <v>2135</v>
      </c>
      <c r="I4051" s="139" t="s">
        <v>2136</v>
      </c>
      <c r="J4051" s="139" t="s">
        <v>113</v>
      </c>
      <c r="K4051" s="139">
        <v>37030</v>
      </c>
      <c r="L4051" s="139" t="s">
        <v>2132</v>
      </c>
      <c r="M4051" s="139">
        <v>16</v>
      </c>
      <c r="N4051" s="139" t="s">
        <v>1054</v>
      </c>
    </row>
    <row r="4052" spans="1:14" ht="15.75" customHeight="1">
      <c r="A4052" s="139">
        <v>2018</v>
      </c>
      <c r="B4052" s="100" t="s">
        <v>187</v>
      </c>
      <c r="C4052" s="139" t="s">
        <v>2137</v>
      </c>
      <c r="D4052" s="139">
        <v>1011817</v>
      </c>
      <c r="E4052" s="139" t="s">
        <v>2138</v>
      </c>
      <c r="F4052" s="139">
        <v>29.711089000000001</v>
      </c>
      <c r="G4052" s="139">
        <v>-95.067027999999993</v>
      </c>
      <c r="H4052" s="139" t="s">
        <v>2139</v>
      </c>
      <c r="I4052" s="139" t="s">
        <v>1087</v>
      </c>
      <c r="J4052" s="139" t="s">
        <v>115</v>
      </c>
      <c r="K4052" s="139">
        <v>77571</v>
      </c>
      <c r="L4052" s="139" t="s">
        <v>2140</v>
      </c>
      <c r="M4052" s="139">
        <v>17</v>
      </c>
      <c r="N4052" s="139" t="s">
        <v>1054</v>
      </c>
    </row>
    <row r="4053" spans="1:14" ht="15.75" customHeight="1">
      <c r="A4053" s="139">
        <v>2018</v>
      </c>
      <c r="B4053" s="100" t="s">
        <v>187</v>
      </c>
      <c r="C4053" s="139" t="s">
        <v>2141</v>
      </c>
      <c r="D4053" s="139">
        <v>1002274</v>
      </c>
      <c r="E4053" s="139" t="s">
        <v>2142</v>
      </c>
      <c r="F4053" s="139">
        <v>42.353949999999998</v>
      </c>
      <c r="G4053" s="139">
        <v>-71.122039999999998</v>
      </c>
      <c r="H4053" s="139" t="s">
        <v>2143</v>
      </c>
      <c r="I4053" s="139" t="s">
        <v>2144</v>
      </c>
      <c r="J4053" s="139" t="s">
        <v>58</v>
      </c>
      <c r="K4053" s="139">
        <v>2134</v>
      </c>
      <c r="L4053" s="139" t="s">
        <v>2145</v>
      </c>
      <c r="M4053" s="139">
        <v>25</v>
      </c>
      <c r="N4053" s="139" t="s">
        <v>1054</v>
      </c>
    </row>
    <row r="4054" spans="1:14" ht="15.75" customHeight="1">
      <c r="A4054" s="139">
        <v>2018</v>
      </c>
      <c r="B4054" s="100" t="s">
        <v>187</v>
      </c>
      <c r="C4054" s="139" t="s">
        <v>2146</v>
      </c>
      <c r="D4054" s="139">
        <v>1011682</v>
      </c>
      <c r="E4054" s="139" t="s">
        <v>2147</v>
      </c>
      <c r="F4054" s="139">
        <v>33.621592999999997</v>
      </c>
      <c r="G4054" s="139">
        <v>-81.855179000000007</v>
      </c>
      <c r="H4054" s="139" t="s">
        <v>2148</v>
      </c>
      <c r="I4054" s="139" t="s">
        <v>2149</v>
      </c>
      <c r="J4054" s="139" t="s">
        <v>107</v>
      </c>
      <c r="K4054" s="139">
        <v>29829</v>
      </c>
      <c r="L4054" s="139" t="s">
        <v>2039</v>
      </c>
      <c r="M4054" s="139">
        <v>16</v>
      </c>
      <c r="N4054" s="139" t="s">
        <v>1054</v>
      </c>
    </row>
    <row r="4055" spans="1:14" ht="15.75" customHeight="1">
      <c r="A4055" s="139">
        <v>2018</v>
      </c>
      <c r="B4055" s="100" t="s">
        <v>187</v>
      </c>
      <c r="C4055" s="139" t="s">
        <v>2150</v>
      </c>
      <c r="D4055" s="139">
        <v>1002733</v>
      </c>
      <c r="E4055" s="139" t="s">
        <v>2151</v>
      </c>
      <c r="F4055" s="139">
        <v>31.173147</v>
      </c>
      <c r="G4055" s="139">
        <v>-81.519246999999993</v>
      </c>
      <c r="H4055" s="139" t="s">
        <v>2152</v>
      </c>
      <c r="I4055" s="139" t="s">
        <v>2153</v>
      </c>
      <c r="J4055" s="139" t="s">
        <v>28</v>
      </c>
      <c r="K4055" s="139">
        <v>31520</v>
      </c>
      <c r="L4055" s="139" t="s">
        <v>1093</v>
      </c>
      <c r="M4055" s="139">
        <v>1699</v>
      </c>
      <c r="N4055" s="139" t="s">
        <v>1253</v>
      </c>
    </row>
    <row r="4056" spans="1:14" ht="15.75" customHeight="1">
      <c r="A4056" s="139">
        <v>2018</v>
      </c>
      <c r="B4056" s="100" t="s">
        <v>187</v>
      </c>
      <c r="C4056" s="139" t="s">
        <v>2159</v>
      </c>
      <c r="D4056" s="139">
        <v>1011920</v>
      </c>
      <c r="E4056" s="139" t="s">
        <v>2160</v>
      </c>
      <c r="F4056" s="139">
        <v>27.818373000000001</v>
      </c>
      <c r="G4056" s="139">
        <v>-97.502778000000006</v>
      </c>
      <c r="H4056" s="139" t="s">
        <v>2161</v>
      </c>
      <c r="I4056" s="139" t="s">
        <v>2162</v>
      </c>
      <c r="J4056" s="139" t="s">
        <v>115</v>
      </c>
      <c r="K4056" s="139">
        <v>78409</v>
      </c>
      <c r="L4056" s="139" t="s">
        <v>2163</v>
      </c>
      <c r="M4056" s="139">
        <v>709</v>
      </c>
      <c r="N4056" s="139" t="s">
        <v>1306</v>
      </c>
    </row>
    <row r="4057" spans="1:14" ht="15.75" customHeight="1">
      <c r="A4057" s="139">
        <v>2018</v>
      </c>
      <c r="B4057" s="100" t="s">
        <v>187</v>
      </c>
      <c r="C4057" s="139" t="s">
        <v>2164</v>
      </c>
      <c r="D4057" s="139">
        <v>1010646</v>
      </c>
      <c r="E4057" s="139" t="s">
        <v>2165</v>
      </c>
      <c r="F4057" s="139">
        <v>40.966388999999999</v>
      </c>
      <c r="G4057" s="139">
        <v>-76.951389000000006</v>
      </c>
      <c r="H4057" s="139" t="s">
        <v>2166</v>
      </c>
      <c r="I4057" s="139" t="s">
        <v>1546</v>
      </c>
      <c r="J4057" s="139" t="s">
        <v>103</v>
      </c>
      <c r="K4057" s="139">
        <v>17837</v>
      </c>
      <c r="L4057" s="139" t="s">
        <v>2167</v>
      </c>
      <c r="M4057" s="139">
        <v>14</v>
      </c>
      <c r="N4057" s="139" t="s">
        <v>1054</v>
      </c>
    </row>
    <row r="4058" spans="1:14" ht="15.75" customHeight="1">
      <c r="A4058" s="139">
        <v>2018</v>
      </c>
      <c r="B4058" s="100" t="s">
        <v>187</v>
      </c>
      <c r="C4058" s="139" t="s">
        <v>2168</v>
      </c>
      <c r="D4058" s="139">
        <v>1007402</v>
      </c>
      <c r="E4058" s="139" t="s">
        <v>2169</v>
      </c>
      <c r="F4058" s="139">
        <v>41.155250000000002</v>
      </c>
      <c r="G4058" s="139">
        <v>-95.810630000000003</v>
      </c>
      <c r="H4058" s="139" t="s">
        <v>2170</v>
      </c>
      <c r="I4058" s="139" t="s">
        <v>2171</v>
      </c>
      <c r="J4058" s="139" t="s">
        <v>42</v>
      </c>
      <c r="K4058" s="139">
        <v>51503</v>
      </c>
      <c r="L4058" s="139" t="s">
        <v>2067</v>
      </c>
      <c r="M4058" s="139">
        <v>48</v>
      </c>
      <c r="N4058" s="139" t="s">
        <v>1054</v>
      </c>
    </row>
    <row r="4059" spans="1:14" ht="15.75" customHeight="1">
      <c r="A4059" s="139">
        <v>2018</v>
      </c>
      <c r="B4059" s="100" t="s">
        <v>187</v>
      </c>
      <c r="C4059" s="139" t="s">
        <v>2172</v>
      </c>
      <c r="D4059" s="139">
        <v>1004599</v>
      </c>
      <c r="E4059" s="139" t="s">
        <v>2173</v>
      </c>
      <c r="F4059" s="139">
        <v>40.844596000000003</v>
      </c>
      <c r="G4059" s="139">
        <v>-84.935644999999994</v>
      </c>
      <c r="H4059" s="139" t="s">
        <v>1669</v>
      </c>
      <c r="I4059" s="139" t="s">
        <v>1172</v>
      </c>
      <c r="J4059" s="139" t="s">
        <v>39</v>
      </c>
      <c r="K4059" s="139">
        <v>46733</v>
      </c>
      <c r="L4059" s="139" t="s">
        <v>2067</v>
      </c>
      <c r="M4059" s="139">
        <v>37</v>
      </c>
      <c r="N4059" s="139" t="s">
        <v>1054</v>
      </c>
    </row>
    <row r="4060" spans="1:14" ht="15.75" customHeight="1">
      <c r="A4060" s="139">
        <v>2018</v>
      </c>
      <c r="B4060" s="100" t="s">
        <v>187</v>
      </c>
      <c r="C4060" s="139" t="s">
        <v>2172</v>
      </c>
      <c r="D4060" s="139">
        <v>1004821</v>
      </c>
      <c r="E4060" s="139" t="s">
        <v>2174</v>
      </c>
      <c r="F4060" s="139">
        <v>40.841209999999997</v>
      </c>
      <c r="G4060" s="139">
        <v>-84.342299999999994</v>
      </c>
      <c r="H4060" s="139" t="s">
        <v>2175</v>
      </c>
      <c r="I4060" s="139" t="s">
        <v>2176</v>
      </c>
      <c r="J4060" s="139" t="s">
        <v>95</v>
      </c>
      <c r="K4060" s="139">
        <v>45833</v>
      </c>
      <c r="L4060" s="139" t="s">
        <v>2067</v>
      </c>
      <c r="M4060" s="139">
        <v>11</v>
      </c>
      <c r="N4060" s="139" t="s">
        <v>1054</v>
      </c>
    </row>
    <row r="4061" spans="1:14" ht="15.75" customHeight="1">
      <c r="A4061" s="139">
        <v>2018</v>
      </c>
      <c r="B4061" s="100" t="s">
        <v>187</v>
      </c>
      <c r="C4061" s="139" t="s">
        <v>2177</v>
      </c>
      <c r="D4061" s="139">
        <v>1002748</v>
      </c>
      <c r="E4061" s="139" t="s">
        <v>2178</v>
      </c>
      <c r="F4061" s="139">
        <v>31.952912999999999</v>
      </c>
      <c r="G4061" s="139">
        <v>-84.332370999999995</v>
      </c>
      <c r="H4061" s="139" t="s">
        <v>2179</v>
      </c>
      <c r="I4061" s="139" t="s">
        <v>2180</v>
      </c>
      <c r="J4061" s="139" t="s">
        <v>28</v>
      </c>
      <c r="K4061" s="139">
        <v>31711</v>
      </c>
      <c r="L4061" s="139" t="s">
        <v>2181</v>
      </c>
      <c r="M4061" s="139">
        <v>387</v>
      </c>
      <c r="N4061" s="139" t="s">
        <v>1054</v>
      </c>
    </row>
    <row r="4062" spans="1:14" ht="15.75" customHeight="1">
      <c r="A4062" s="139">
        <v>2018</v>
      </c>
      <c r="B4062" s="100" t="s">
        <v>187</v>
      </c>
      <c r="C4062" s="139" t="s">
        <v>2182</v>
      </c>
      <c r="D4062" s="139">
        <v>1006980</v>
      </c>
      <c r="E4062" s="139" t="s">
        <v>2183</v>
      </c>
      <c r="F4062" s="139">
        <v>44.264400000000002</v>
      </c>
      <c r="G4062" s="139">
        <v>-85.410499999999999</v>
      </c>
      <c r="H4062" s="139" t="s">
        <v>2184</v>
      </c>
      <c r="I4062" s="139" t="s">
        <v>2185</v>
      </c>
      <c r="J4062" s="139" t="s">
        <v>61</v>
      </c>
      <c r="K4062" s="139">
        <v>49601</v>
      </c>
      <c r="L4062" s="139" t="s">
        <v>2186</v>
      </c>
      <c r="M4062" s="139">
        <v>106</v>
      </c>
      <c r="N4062" s="139" t="s">
        <v>1054</v>
      </c>
    </row>
    <row r="4063" spans="1:14" ht="15.75" customHeight="1">
      <c r="A4063" s="139">
        <v>2018</v>
      </c>
      <c r="B4063" s="100" t="s">
        <v>187</v>
      </c>
      <c r="C4063" s="139" t="s">
        <v>2187</v>
      </c>
      <c r="D4063" s="139">
        <v>1006307</v>
      </c>
      <c r="E4063" s="139" t="s">
        <v>2188</v>
      </c>
      <c r="F4063" s="139">
        <v>30.133800000000001</v>
      </c>
      <c r="G4063" s="139">
        <v>-93.320599999999999</v>
      </c>
      <c r="H4063" s="139" t="s">
        <v>2189</v>
      </c>
      <c r="I4063" s="139" t="s">
        <v>2190</v>
      </c>
      <c r="J4063" s="139" t="s">
        <v>50</v>
      </c>
      <c r="K4063" s="139">
        <v>70605</v>
      </c>
      <c r="L4063" s="139" t="s">
        <v>2191</v>
      </c>
      <c r="M4063" s="139">
        <v>737</v>
      </c>
      <c r="N4063" s="139" t="s">
        <v>1306</v>
      </c>
    </row>
    <row r="4064" spans="1:14" ht="15.75" customHeight="1">
      <c r="A4064" s="139">
        <v>2018</v>
      </c>
      <c r="B4064" s="100" t="s">
        <v>187</v>
      </c>
      <c r="C4064" s="139" t="s">
        <v>2192</v>
      </c>
      <c r="D4064" s="139">
        <v>1005658</v>
      </c>
      <c r="E4064" s="139" t="s">
        <v>2193</v>
      </c>
      <c r="F4064" s="139">
        <v>36.72757</v>
      </c>
      <c r="G4064" s="139">
        <v>-119.79174999999999</v>
      </c>
      <c r="H4064" s="139" t="s">
        <v>2194</v>
      </c>
      <c r="I4064" s="139" t="s">
        <v>2195</v>
      </c>
      <c r="J4064" s="139" t="s">
        <v>15</v>
      </c>
      <c r="K4064" s="139">
        <v>93706</v>
      </c>
      <c r="L4064" s="139" t="s">
        <v>2196</v>
      </c>
      <c r="M4064" s="139">
        <v>13</v>
      </c>
      <c r="N4064" s="139" t="s">
        <v>1054</v>
      </c>
    </row>
    <row r="4065" spans="1:14" ht="15.75" customHeight="1">
      <c r="A4065" s="139">
        <v>2018</v>
      </c>
      <c r="B4065" s="100" t="s">
        <v>187</v>
      </c>
      <c r="C4065" s="139" t="s">
        <v>2197</v>
      </c>
      <c r="D4065" s="139">
        <v>1005657</v>
      </c>
      <c r="E4065" s="139" t="s">
        <v>2198</v>
      </c>
      <c r="F4065" s="139">
        <v>36.009399999999999</v>
      </c>
      <c r="G4065" s="139">
        <v>-119.30540000000001</v>
      </c>
      <c r="H4065" s="139" t="s">
        <v>2199</v>
      </c>
      <c r="I4065" s="139" t="s">
        <v>2200</v>
      </c>
      <c r="J4065" s="139" t="s">
        <v>15</v>
      </c>
      <c r="K4065" s="139">
        <v>93272</v>
      </c>
      <c r="L4065" s="139" t="s">
        <v>2196</v>
      </c>
      <c r="M4065" s="139">
        <v>19</v>
      </c>
      <c r="N4065" s="139" t="s">
        <v>1054</v>
      </c>
    </row>
    <row r="4066" spans="1:14" ht="15.75" customHeight="1">
      <c r="A4066" s="139">
        <v>2018</v>
      </c>
      <c r="B4066" s="100" t="s">
        <v>187</v>
      </c>
      <c r="C4066" s="139" t="s">
        <v>2201</v>
      </c>
      <c r="D4066" s="139">
        <v>1006836</v>
      </c>
      <c r="E4066" s="139" t="s">
        <v>2202</v>
      </c>
      <c r="F4066" s="139">
        <v>37.49033</v>
      </c>
      <c r="G4066" s="139">
        <v>-120.88539</v>
      </c>
      <c r="H4066" s="139" t="s">
        <v>2203</v>
      </c>
      <c r="I4066" s="139" t="s">
        <v>1590</v>
      </c>
      <c r="J4066" s="139" t="s">
        <v>15</v>
      </c>
      <c r="K4066" s="139">
        <v>95380</v>
      </c>
      <c r="L4066" s="139" t="s">
        <v>2196</v>
      </c>
      <c r="M4066" s="139">
        <v>16</v>
      </c>
      <c r="N4066" s="139" t="s">
        <v>1054</v>
      </c>
    </row>
    <row r="4067" spans="1:14" ht="15.75" customHeight="1">
      <c r="A4067" s="139">
        <v>2018</v>
      </c>
      <c r="B4067" s="100" t="s">
        <v>187</v>
      </c>
      <c r="C4067" s="139" t="s">
        <v>2204</v>
      </c>
      <c r="D4067" s="139">
        <v>1005659</v>
      </c>
      <c r="E4067" s="139" t="s">
        <v>2205</v>
      </c>
      <c r="F4067" s="139">
        <v>36.342230000000001</v>
      </c>
      <c r="G4067" s="139">
        <v>-119.39454000000001</v>
      </c>
      <c r="H4067" s="139" t="s">
        <v>2206</v>
      </c>
      <c r="I4067" s="139" t="s">
        <v>2200</v>
      </c>
      <c r="J4067" s="139" t="s">
        <v>15</v>
      </c>
      <c r="K4067" s="139">
        <v>93291</v>
      </c>
      <c r="L4067" s="139" t="s">
        <v>2196</v>
      </c>
      <c r="M4067" s="139">
        <v>29</v>
      </c>
      <c r="N4067" s="139" t="s">
        <v>1054</v>
      </c>
    </row>
    <row r="4068" spans="1:14" ht="15.75" customHeight="1">
      <c r="A4068" s="139">
        <v>2018</v>
      </c>
      <c r="B4068" s="100" t="s">
        <v>187</v>
      </c>
      <c r="C4068" s="139" t="s">
        <v>2207</v>
      </c>
      <c r="D4068" s="139">
        <v>1006761</v>
      </c>
      <c r="E4068" s="139" t="s">
        <v>2208</v>
      </c>
      <c r="F4068" s="139">
        <v>34.077370000000002</v>
      </c>
      <c r="G4068" s="139">
        <v>-117.49968800000001</v>
      </c>
      <c r="H4068" s="139" t="s">
        <v>2209</v>
      </c>
      <c r="I4068" s="139" t="s">
        <v>2210</v>
      </c>
      <c r="J4068" s="139" t="s">
        <v>15</v>
      </c>
      <c r="K4068" s="139">
        <v>92335</v>
      </c>
      <c r="L4068" s="139" t="s">
        <v>2211</v>
      </c>
      <c r="M4068" s="139">
        <v>83</v>
      </c>
      <c r="N4068" s="139" t="s">
        <v>1054</v>
      </c>
    </row>
    <row r="4069" spans="1:14" ht="15.75" customHeight="1">
      <c r="A4069" s="139">
        <v>2018</v>
      </c>
      <c r="B4069" s="100" t="s">
        <v>187</v>
      </c>
      <c r="C4069" s="139" t="s">
        <v>2212</v>
      </c>
      <c r="D4069" s="139">
        <v>1006500</v>
      </c>
      <c r="E4069" s="139" t="s">
        <v>2213</v>
      </c>
      <c r="F4069" s="139">
        <v>32.589010000000002</v>
      </c>
      <c r="G4069" s="139">
        <v>-93.515119999999996</v>
      </c>
      <c r="H4069" s="139" t="s">
        <v>2214</v>
      </c>
      <c r="I4069" s="139" t="s">
        <v>2215</v>
      </c>
      <c r="J4069" s="139" t="s">
        <v>50</v>
      </c>
      <c r="K4069" s="139">
        <v>71067</v>
      </c>
      <c r="L4069" s="139" t="s">
        <v>2216</v>
      </c>
      <c r="M4069" s="139">
        <v>3435</v>
      </c>
      <c r="N4069" s="139" t="s">
        <v>1745</v>
      </c>
    </row>
    <row r="4070" spans="1:14" ht="15.75" customHeight="1">
      <c r="A4070" s="139">
        <v>2018</v>
      </c>
      <c r="B4070" s="100" t="s">
        <v>187</v>
      </c>
      <c r="C4070" s="139" t="s">
        <v>2217</v>
      </c>
      <c r="D4070" s="139">
        <v>1006499</v>
      </c>
      <c r="E4070" s="139" t="s">
        <v>2218</v>
      </c>
      <c r="F4070" s="139">
        <v>32.800556</v>
      </c>
      <c r="G4070" s="139">
        <v>-93.412778000000003</v>
      </c>
      <c r="H4070" s="139" t="s">
        <v>2219</v>
      </c>
      <c r="I4070" s="139" t="s">
        <v>2220</v>
      </c>
      <c r="J4070" s="139" t="s">
        <v>50</v>
      </c>
      <c r="K4070" s="139">
        <v>71018</v>
      </c>
      <c r="L4070" s="139" t="s">
        <v>2216</v>
      </c>
      <c r="M4070" s="139">
        <v>1315</v>
      </c>
      <c r="N4070" s="139" t="s">
        <v>1745</v>
      </c>
    </row>
    <row r="4071" spans="1:14" ht="15.75" customHeight="1">
      <c r="A4071" s="139">
        <v>2018</v>
      </c>
      <c r="B4071" s="100" t="s">
        <v>187</v>
      </c>
      <c r="C4071" s="139" t="s">
        <v>2221</v>
      </c>
      <c r="D4071" s="139">
        <v>1005125</v>
      </c>
      <c r="E4071" s="139" t="s">
        <v>2222</v>
      </c>
      <c r="F4071" s="139">
        <v>32.470168999999999</v>
      </c>
      <c r="G4071" s="139">
        <v>-93.792974999999998</v>
      </c>
      <c r="H4071" s="139" t="s">
        <v>2223</v>
      </c>
      <c r="I4071" s="139" t="s">
        <v>2224</v>
      </c>
      <c r="J4071" s="139" t="s">
        <v>50</v>
      </c>
      <c r="K4071" s="139">
        <v>71109</v>
      </c>
      <c r="L4071" s="139" t="s">
        <v>2216</v>
      </c>
      <c r="M4071" s="139">
        <v>995</v>
      </c>
      <c r="N4071" s="139" t="s">
        <v>1745</v>
      </c>
    </row>
    <row r="4072" spans="1:14" ht="15.75" customHeight="1">
      <c r="A4072" s="139">
        <v>2018</v>
      </c>
      <c r="B4072" s="100" t="s">
        <v>187</v>
      </c>
      <c r="C4072" s="139" t="s">
        <v>2225</v>
      </c>
      <c r="D4072" s="139">
        <v>1004254</v>
      </c>
      <c r="E4072" s="139" t="s">
        <v>2226</v>
      </c>
      <c r="F4072" s="139">
        <v>41.398099999999999</v>
      </c>
      <c r="G4072" s="139">
        <v>-84.106700000000004</v>
      </c>
      <c r="H4072" s="139" t="s">
        <v>2227</v>
      </c>
      <c r="I4072" s="139" t="s">
        <v>1943</v>
      </c>
      <c r="J4072" s="139" t="s">
        <v>95</v>
      </c>
      <c r="K4072" s="139">
        <v>43545</v>
      </c>
      <c r="L4072" s="139" t="s">
        <v>2228</v>
      </c>
      <c r="M4072" s="139">
        <v>38</v>
      </c>
      <c r="N4072" s="139" t="s">
        <v>1127</v>
      </c>
    </row>
    <row r="4073" spans="1:14" ht="15.75" customHeight="1">
      <c r="A4073" s="139">
        <v>2018</v>
      </c>
      <c r="B4073" s="100" t="s">
        <v>187</v>
      </c>
      <c r="C4073" s="139" t="s">
        <v>2229</v>
      </c>
      <c r="D4073" s="139">
        <v>1005780</v>
      </c>
      <c r="E4073" s="139" t="s">
        <v>2230</v>
      </c>
      <c r="F4073" s="139">
        <v>34.772399999999998</v>
      </c>
      <c r="G4073" s="139">
        <v>-79.325000000000003</v>
      </c>
      <c r="H4073" s="139" t="s">
        <v>2231</v>
      </c>
      <c r="I4073" s="139" t="s">
        <v>2232</v>
      </c>
      <c r="J4073" s="139" t="s">
        <v>89</v>
      </c>
      <c r="K4073" s="139">
        <v>28364</v>
      </c>
      <c r="L4073" s="139" t="s">
        <v>2228</v>
      </c>
      <c r="M4073" s="139">
        <v>20</v>
      </c>
      <c r="N4073" s="139" t="s">
        <v>1054</v>
      </c>
    </row>
    <row r="4074" spans="1:14" ht="15.75" customHeight="1">
      <c r="A4074" s="139">
        <v>2018</v>
      </c>
      <c r="B4074" s="100" t="s">
        <v>187</v>
      </c>
      <c r="C4074" s="139" t="s">
        <v>2233</v>
      </c>
      <c r="D4074" s="139">
        <v>1004205</v>
      </c>
      <c r="E4074" s="139" t="s">
        <v>2234</v>
      </c>
      <c r="F4074" s="139">
        <v>38.476610000000001</v>
      </c>
      <c r="G4074" s="139">
        <v>-121.80385</v>
      </c>
      <c r="H4074" s="139" t="s">
        <v>2235</v>
      </c>
      <c r="I4074" s="139" t="s">
        <v>2236</v>
      </c>
      <c r="J4074" s="139" t="s">
        <v>15</v>
      </c>
      <c r="K4074" s="139">
        <v>95620</v>
      </c>
      <c r="L4074" s="139" t="s">
        <v>2228</v>
      </c>
      <c r="M4074" s="139">
        <v>15</v>
      </c>
      <c r="N4074" s="139" t="s">
        <v>1054</v>
      </c>
    </row>
    <row r="4075" spans="1:14" ht="15.75" customHeight="1">
      <c r="A4075" s="139">
        <v>2018</v>
      </c>
      <c r="B4075" s="100" t="s">
        <v>187</v>
      </c>
      <c r="C4075" s="139" t="s">
        <v>2237</v>
      </c>
      <c r="D4075" s="139">
        <v>1004554</v>
      </c>
      <c r="E4075" s="139" t="s">
        <v>2238</v>
      </c>
      <c r="F4075" s="139">
        <v>33.819375000000001</v>
      </c>
      <c r="G4075" s="139">
        <v>-84.647594999999995</v>
      </c>
      <c r="H4075" s="139" t="s">
        <v>2239</v>
      </c>
      <c r="I4075" s="139" t="s">
        <v>2240</v>
      </c>
      <c r="J4075" s="139" t="s">
        <v>28</v>
      </c>
      <c r="K4075" s="139">
        <v>30106</v>
      </c>
      <c r="L4075" s="139" t="s">
        <v>2241</v>
      </c>
      <c r="M4075" s="139">
        <v>59</v>
      </c>
      <c r="N4075" s="139" t="s">
        <v>1054</v>
      </c>
    </row>
    <row r="4076" spans="1:14" ht="15.75" customHeight="1">
      <c r="A4076" s="139">
        <v>2018</v>
      </c>
      <c r="B4076" s="100" t="s">
        <v>187</v>
      </c>
      <c r="C4076" s="139" t="s">
        <v>2242</v>
      </c>
      <c r="D4076" s="139">
        <v>1004334</v>
      </c>
      <c r="E4076" s="139" t="s">
        <v>2243</v>
      </c>
      <c r="F4076" s="139">
        <v>31.876973</v>
      </c>
      <c r="G4076" s="139">
        <v>-85.156068000000005</v>
      </c>
      <c r="H4076" s="139" t="s">
        <v>2244</v>
      </c>
      <c r="I4076" s="139" t="s">
        <v>2245</v>
      </c>
      <c r="J4076" s="139" t="s">
        <v>3</v>
      </c>
      <c r="K4076" s="139">
        <v>36027</v>
      </c>
      <c r="L4076" s="139" t="s">
        <v>2246</v>
      </c>
      <c r="M4076" s="139">
        <v>9</v>
      </c>
      <c r="N4076" s="139" t="s">
        <v>1054</v>
      </c>
    </row>
    <row r="4077" spans="1:14" ht="15.75" customHeight="1">
      <c r="A4077" s="139">
        <v>2018</v>
      </c>
      <c r="B4077" s="100" t="s">
        <v>187</v>
      </c>
      <c r="C4077" s="139" t="s">
        <v>2247</v>
      </c>
      <c r="D4077" s="139">
        <v>1004075</v>
      </c>
      <c r="E4077" s="139" t="s">
        <v>2248</v>
      </c>
      <c r="F4077" s="139">
        <v>32.847712999999999</v>
      </c>
      <c r="G4077" s="139">
        <v>-83.165819999999997</v>
      </c>
      <c r="H4077" s="139" t="s">
        <v>2249</v>
      </c>
      <c r="I4077" s="139" t="s">
        <v>1905</v>
      </c>
      <c r="J4077" s="139" t="s">
        <v>28</v>
      </c>
      <c r="K4077" s="139">
        <v>31054</v>
      </c>
      <c r="L4077" s="139" t="s">
        <v>2246</v>
      </c>
      <c r="M4077" s="139">
        <v>5</v>
      </c>
      <c r="N4077" s="139" t="s">
        <v>1054</v>
      </c>
    </row>
    <row r="4078" spans="1:14" ht="15.75" customHeight="1">
      <c r="A4078" s="139">
        <v>2018</v>
      </c>
      <c r="B4078" s="100" t="s">
        <v>187</v>
      </c>
      <c r="C4078" s="139" t="s">
        <v>2254</v>
      </c>
      <c r="D4078" s="139">
        <v>1004181</v>
      </c>
      <c r="E4078" s="139" t="s">
        <v>2255</v>
      </c>
      <c r="F4078" s="139">
        <v>32.854436</v>
      </c>
      <c r="G4078" s="139">
        <v>-83.140828999999997</v>
      </c>
      <c r="H4078" s="139" t="s">
        <v>2256</v>
      </c>
      <c r="I4078" s="139" t="s">
        <v>2257</v>
      </c>
      <c r="J4078" s="139" t="s">
        <v>28</v>
      </c>
      <c r="K4078" s="139">
        <v>31090</v>
      </c>
      <c r="L4078" s="139" t="s">
        <v>2246</v>
      </c>
      <c r="M4078" s="139">
        <v>13</v>
      </c>
      <c r="N4078" s="139" t="s">
        <v>1054</v>
      </c>
    </row>
    <row r="4079" spans="1:14" ht="15.75" customHeight="1">
      <c r="A4079" s="139">
        <v>2018</v>
      </c>
      <c r="B4079" s="100" t="s">
        <v>187</v>
      </c>
      <c r="C4079" s="139" t="s">
        <v>2258</v>
      </c>
      <c r="D4079" s="139">
        <v>1003135</v>
      </c>
      <c r="E4079" s="139" t="s">
        <v>2259</v>
      </c>
      <c r="F4079" s="139">
        <v>42.766010000000001</v>
      </c>
      <c r="G4079" s="139">
        <v>-85.074280000000002</v>
      </c>
      <c r="H4079" s="139" t="s">
        <v>2260</v>
      </c>
      <c r="I4079" s="139" t="s">
        <v>2261</v>
      </c>
      <c r="J4079" s="139" t="s">
        <v>61</v>
      </c>
      <c r="K4079" s="139">
        <v>48849</v>
      </c>
      <c r="L4079" s="139" t="s">
        <v>2262</v>
      </c>
      <c r="M4079" s="139">
        <v>38</v>
      </c>
      <c r="N4079" s="139" t="s">
        <v>1127</v>
      </c>
    </row>
    <row r="4080" spans="1:14" ht="15.75" customHeight="1">
      <c r="A4080" s="139">
        <v>2018</v>
      </c>
      <c r="B4080" s="100" t="s">
        <v>187</v>
      </c>
      <c r="C4080" s="139" t="s">
        <v>2263</v>
      </c>
      <c r="D4080" s="139">
        <v>1002882</v>
      </c>
      <c r="E4080" s="139" t="s">
        <v>2264</v>
      </c>
      <c r="F4080" s="139">
        <v>40.183332999999998</v>
      </c>
      <c r="G4080" s="139">
        <v>-84.869444000000001</v>
      </c>
      <c r="H4080" s="139" t="s">
        <v>2265</v>
      </c>
      <c r="I4080" s="139" t="s">
        <v>1859</v>
      </c>
      <c r="J4080" s="139" t="s">
        <v>39</v>
      </c>
      <c r="K4080" s="139">
        <v>47390</v>
      </c>
      <c r="L4080" s="139" t="s">
        <v>2266</v>
      </c>
      <c r="M4080" s="139">
        <v>84</v>
      </c>
      <c r="N4080" s="139" t="s">
        <v>1383</v>
      </c>
    </row>
    <row r="4081" spans="1:14" ht="15.75" customHeight="1">
      <c r="A4081" s="139">
        <v>2018</v>
      </c>
      <c r="B4081" s="100" t="s">
        <v>187</v>
      </c>
      <c r="C4081" s="139" t="s">
        <v>2267</v>
      </c>
      <c r="D4081" s="139">
        <v>1005358</v>
      </c>
      <c r="E4081" s="139" t="s">
        <v>2268</v>
      </c>
      <c r="F4081" s="139">
        <v>43.55865</v>
      </c>
      <c r="G4081" s="139">
        <v>-89.499120000000005</v>
      </c>
      <c r="H4081" s="139" t="s">
        <v>2269</v>
      </c>
      <c r="I4081" s="139" t="s">
        <v>2270</v>
      </c>
      <c r="J4081" s="139" t="s">
        <v>132</v>
      </c>
      <c r="K4081" s="139">
        <v>53901</v>
      </c>
      <c r="L4081" s="139" t="s">
        <v>2271</v>
      </c>
      <c r="M4081" s="139">
        <v>36</v>
      </c>
      <c r="N4081" s="139" t="s">
        <v>1050</v>
      </c>
    </row>
    <row r="4082" spans="1:14" ht="15.75" customHeight="1">
      <c r="A4082" s="139">
        <v>2018</v>
      </c>
      <c r="B4082" s="100" t="s">
        <v>187</v>
      </c>
      <c r="C4082" s="139" t="s">
        <v>2272</v>
      </c>
      <c r="D4082" s="139">
        <v>1005558</v>
      </c>
      <c r="E4082" s="139" t="s">
        <v>2273</v>
      </c>
      <c r="F4082" s="139">
        <v>44.910339999999998</v>
      </c>
      <c r="G4082" s="139">
        <v>-91.878799999999998</v>
      </c>
      <c r="H4082" s="139" t="s">
        <v>2274</v>
      </c>
      <c r="I4082" s="139" t="s">
        <v>2275</v>
      </c>
      <c r="J4082" s="139" t="s">
        <v>132</v>
      </c>
      <c r="K4082" s="139">
        <v>54751</v>
      </c>
      <c r="L4082" s="139" t="s">
        <v>2271</v>
      </c>
      <c r="M4082" s="139">
        <v>33</v>
      </c>
      <c r="N4082" s="139" t="s">
        <v>1050</v>
      </c>
    </row>
    <row r="4083" spans="1:14" ht="15.75" customHeight="1">
      <c r="A4083" s="139">
        <v>2018</v>
      </c>
      <c r="B4083" s="100" t="s">
        <v>187</v>
      </c>
      <c r="C4083" s="139" t="s">
        <v>2276</v>
      </c>
      <c r="D4083" s="139">
        <v>1005915</v>
      </c>
      <c r="E4083" s="139" t="s">
        <v>2277</v>
      </c>
      <c r="F4083" s="139">
        <v>35.632553999999999</v>
      </c>
      <c r="G4083" s="139">
        <v>-80.788798999999997</v>
      </c>
      <c r="H4083" s="139" t="s">
        <v>2278</v>
      </c>
      <c r="I4083" s="139" t="s">
        <v>2279</v>
      </c>
      <c r="J4083" s="139" t="s">
        <v>89</v>
      </c>
      <c r="K4083" s="139">
        <v>28115</v>
      </c>
      <c r="L4083" s="139" t="s">
        <v>2271</v>
      </c>
      <c r="M4083" s="139">
        <v>33</v>
      </c>
      <c r="N4083" s="139" t="s">
        <v>1050</v>
      </c>
    </row>
    <row r="4084" spans="1:14" ht="15.75" customHeight="1">
      <c r="A4084" s="139">
        <v>2018</v>
      </c>
      <c r="B4084" s="100" t="s">
        <v>187</v>
      </c>
      <c r="C4084" s="139" t="s">
        <v>2280</v>
      </c>
      <c r="D4084" s="139">
        <v>1000329</v>
      </c>
      <c r="E4084" s="139" t="s">
        <v>2281</v>
      </c>
      <c r="F4084" s="139">
        <v>34.000709999999998</v>
      </c>
      <c r="G4084" s="139">
        <v>-96.453410000000005</v>
      </c>
      <c r="H4084" s="139" t="s">
        <v>2282</v>
      </c>
      <c r="I4084" s="139" t="s">
        <v>2283</v>
      </c>
      <c r="J4084" s="139" t="s">
        <v>98</v>
      </c>
      <c r="K4084" s="139">
        <v>74701</v>
      </c>
      <c r="L4084" s="139" t="s">
        <v>2271</v>
      </c>
      <c r="M4084" s="139">
        <v>37</v>
      </c>
      <c r="N4084" s="139" t="s">
        <v>1050</v>
      </c>
    </row>
    <row r="4085" spans="1:14" ht="15.75" customHeight="1">
      <c r="A4085" s="139">
        <v>2018</v>
      </c>
      <c r="B4085" s="100" t="s">
        <v>187</v>
      </c>
      <c r="C4085" s="139" t="s">
        <v>2284</v>
      </c>
      <c r="D4085" s="139">
        <v>1005813</v>
      </c>
      <c r="E4085" s="139" t="s">
        <v>2285</v>
      </c>
      <c r="F4085" s="139">
        <v>34.290700999999999</v>
      </c>
      <c r="G4085" s="139">
        <v>-83.811487999999997</v>
      </c>
      <c r="H4085" s="139" t="s">
        <v>2286</v>
      </c>
      <c r="I4085" s="139" t="s">
        <v>2287</v>
      </c>
      <c r="J4085" s="139" t="s">
        <v>28</v>
      </c>
      <c r="K4085" s="139">
        <v>30501</v>
      </c>
      <c r="L4085" s="139" t="s">
        <v>2288</v>
      </c>
      <c r="M4085" s="139">
        <v>20</v>
      </c>
      <c r="N4085" s="139" t="s">
        <v>1054</v>
      </c>
    </row>
    <row r="4086" spans="1:14" ht="15.75" customHeight="1">
      <c r="A4086" s="139">
        <v>2018</v>
      </c>
      <c r="B4086" s="100" t="s">
        <v>187</v>
      </c>
      <c r="C4086" s="139" t="s">
        <v>2289</v>
      </c>
      <c r="D4086" s="139">
        <v>1000304</v>
      </c>
      <c r="E4086" s="139" t="s">
        <v>2290</v>
      </c>
      <c r="F4086" s="139">
        <v>46.3504</v>
      </c>
      <c r="G4086" s="139">
        <v>-96.641385999999997</v>
      </c>
      <c r="H4086" s="139" t="s">
        <v>2291</v>
      </c>
      <c r="I4086" s="139" t="s">
        <v>1471</v>
      </c>
      <c r="J4086" s="139" t="s">
        <v>92</v>
      </c>
      <c r="K4086" s="139">
        <v>58075</v>
      </c>
      <c r="L4086" s="139" t="s">
        <v>2288</v>
      </c>
      <c r="M4086" s="139">
        <v>30</v>
      </c>
      <c r="N4086" s="139" t="s">
        <v>1054</v>
      </c>
    </row>
    <row r="4087" spans="1:14" ht="15.75" customHeight="1">
      <c r="A4087" s="139">
        <v>2018</v>
      </c>
      <c r="B4087" s="100" t="s">
        <v>187</v>
      </c>
      <c r="C4087" s="139" t="s">
        <v>2292</v>
      </c>
      <c r="D4087" s="139">
        <v>1001090</v>
      </c>
      <c r="E4087" s="139" t="s">
        <v>2293</v>
      </c>
      <c r="F4087" s="139">
        <v>41.694443999999997</v>
      </c>
      <c r="G4087" s="139">
        <v>-87.515833000000001</v>
      </c>
      <c r="H4087" s="139" t="s">
        <v>2294</v>
      </c>
      <c r="I4087" s="139" t="s">
        <v>1102</v>
      </c>
      <c r="J4087" s="139" t="s">
        <v>39</v>
      </c>
      <c r="K4087" s="139">
        <v>46320</v>
      </c>
      <c r="L4087" s="139" t="s">
        <v>2288</v>
      </c>
      <c r="M4087" s="139">
        <v>38</v>
      </c>
      <c r="N4087" s="139" t="s">
        <v>1054</v>
      </c>
    </row>
    <row r="4088" spans="1:14" ht="15.75" customHeight="1">
      <c r="A4088" s="139">
        <v>2018</v>
      </c>
      <c r="B4088" s="100" t="s">
        <v>187</v>
      </c>
      <c r="C4088" s="139" t="s">
        <v>2292</v>
      </c>
      <c r="D4088" s="139">
        <v>1006699</v>
      </c>
      <c r="E4088" s="139" t="s">
        <v>2295</v>
      </c>
      <c r="F4088" s="139">
        <v>37.708840000000002</v>
      </c>
      <c r="G4088" s="139">
        <v>-97.32938</v>
      </c>
      <c r="H4088" s="139" t="s">
        <v>2296</v>
      </c>
      <c r="I4088" s="139" t="s">
        <v>2297</v>
      </c>
      <c r="J4088" s="139" t="s">
        <v>44</v>
      </c>
      <c r="K4088" s="139">
        <v>67214</v>
      </c>
      <c r="L4088" s="139" t="s">
        <v>2288</v>
      </c>
      <c r="M4088" s="139">
        <v>19</v>
      </c>
      <c r="N4088" s="139" t="s">
        <v>1054</v>
      </c>
    </row>
    <row r="4089" spans="1:14" ht="15.75" customHeight="1">
      <c r="A4089" s="139">
        <v>2018</v>
      </c>
      <c r="B4089" s="100" t="s">
        <v>187</v>
      </c>
      <c r="C4089" s="139" t="s">
        <v>2298</v>
      </c>
      <c r="D4089" s="139">
        <v>1007881</v>
      </c>
      <c r="E4089" s="139" t="s">
        <v>2299</v>
      </c>
      <c r="F4089" s="139">
        <v>41.14481</v>
      </c>
      <c r="G4089" s="139">
        <v>-92.63579</v>
      </c>
      <c r="H4089" s="139" t="s">
        <v>1629</v>
      </c>
      <c r="I4089" s="139" t="s">
        <v>2300</v>
      </c>
      <c r="J4089" s="139" t="s">
        <v>42</v>
      </c>
      <c r="K4089" s="139">
        <v>52553</v>
      </c>
      <c r="L4089" s="139" t="s">
        <v>2288</v>
      </c>
      <c r="M4089" s="139">
        <v>197</v>
      </c>
      <c r="N4089" s="139" t="s">
        <v>1054</v>
      </c>
    </row>
    <row r="4090" spans="1:14" ht="15.75" customHeight="1">
      <c r="A4090" s="139">
        <v>2018</v>
      </c>
      <c r="B4090" s="100" t="s">
        <v>187</v>
      </c>
      <c r="C4090" s="139" t="s">
        <v>2301</v>
      </c>
      <c r="D4090" s="139">
        <v>1006625</v>
      </c>
      <c r="E4090" s="139" t="s">
        <v>2302</v>
      </c>
      <c r="F4090" s="139">
        <v>41.042679999999997</v>
      </c>
      <c r="G4090" s="139">
        <v>-81.545330000000007</v>
      </c>
      <c r="H4090" s="139" t="s">
        <v>2303</v>
      </c>
      <c r="I4090" s="139" t="s">
        <v>2304</v>
      </c>
      <c r="J4090" s="139" t="s">
        <v>95</v>
      </c>
      <c r="K4090" s="139">
        <v>44314</v>
      </c>
      <c r="L4090" s="139" t="s">
        <v>2288</v>
      </c>
      <c r="M4090" s="139">
        <v>22</v>
      </c>
      <c r="N4090" s="139" t="s">
        <v>1054</v>
      </c>
    </row>
    <row r="4091" spans="1:14" ht="15.75" customHeight="1">
      <c r="A4091" s="139">
        <v>2018</v>
      </c>
      <c r="B4091" s="100" t="s">
        <v>187</v>
      </c>
      <c r="C4091" s="139" t="s">
        <v>2305</v>
      </c>
      <c r="D4091" s="139">
        <v>1005694</v>
      </c>
      <c r="E4091" s="139" t="s">
        <v>2306</v>
      </c>
      <c r="F4091" s="139">
        <v>40.275550000000003</v>
      </c>
      <c r="G4091" s="139">
        <v>-84.194730000000007</v>
      </c>
      <c r="H4091" s="139" t="s">
        <v>2307</v>
      </c>
      <c r="I4091" s="139" t="s">
        <v>2066</v>
      </c>
      <c r="J4091" s="139" t="s">
        <v>95</v>
      </c>
      <c r="K4091" s="139">
        <v>45365</v>
      </c>
      <c r="L4091" s="139" t="s">
        <v>2288</v>
      </c>
      <c r="M4091" s="139">
        <v>30</v>
      </c>
      <c r="N4091" s="139" t="s">
        <v>1054</v>
      </c>
    </row>
    <row r="4092" spans="1:14" ht="15.75" customHeight="1">
      <c r="A4092" s="139">
        <v>2018</v>
      </c>
      <c r="B4092" s="100" t="s">
        <v>187</v>
      </c>
      <c r="C4092" s="139" t="s">
        <v>2308</v>
      </c>
      <c r="D4092" s="139">
        <v>1006525</v>
      </c>
      <c r="E4092" s="139" t="s">
        <v>2309</v>
      </c>
      <c r="F4092" s="139">
        <v>41.970889999999997</v>
      </c>
      <c r="G4092" s="139">
        <v>-91.647639999999996</v>
      </c>
      <c r="H4092" s="139" t="s">
        <v>1155</v>
      </c>
      <c r="I4092" s="139" t="s">
        <v>1156</v>
      </c>
      <c r="J4092" s="139" t="s">
        <v>42</v>
      </c>
      <c r="K4092" s="139">
        <v>52401</v>
      </c>
      <c r="L4092" s="139" t="s">
        <v>2288</v>
      </c>
      <c r="M4092" s="139">
        <v>47</v>
      </c>
      <c r="N4092" s="139" t="s">
        <v>1054</v>
      </c>
    </row>
    <row r="4093" spans="1:14" ht="15.75" customHeight="1">
      <c r="A4093" s="139">
        <v>2018</v>
      </c>
      <c r="B4093" s="100" t="s">
        <v>187</v>
      </c>
      <c r="C4093" s="139" t="s">
        <v>2310</v>
      </c>
      <c r="D4093" s="139">
        <v>1005434</v>
      </c>
      <c r="E4093" s="139" t="s">
        <v>2311</v>
      </c>
      <c r="F4093" s="139">
        <v>38.042969999999997</v>
      </c>
      <c r="G4093" s="139">
        <v>-97.919290000000004</v>
      </c>
      <c r="H4093" s="139" t="s">
        <v>1075</v>
      </c>
      <c r="I4093" s="139" t="s">
        <v>2312</v>
      </c>
      <c r="J4093" s="139" t="s">
        <v>44</v>
      </c>
      <c r="K4093" s="139">
        <v>67501</v>
      </c>
      <c r="L4093" s="139" t="s">
        <v>2288</v>
      </c>
      <c r="M4093" s="139">
        <v>23</v>
      </c>
      <c r="N4093" s="139" t="s">
        <v>1054</v>
      </c>
    </row>
    <row r="4094" spans="1:14" ht="15.75" customHeight="1">
      <c r="A4094" s="139">
        <v>2018</v>
      </c>
      <c r="B4094" s="100" t="s">
        <v>187</v>
      </c>
      <c r="C4094" s="139" t="s">
        <v>2313</v>
      </c>
      <c r="D4094" s="139">
        <v>1006637</v>
      </c>
      <c r="E4094" s="139" t="s">
        <v>2314</v>
      </c>
      <c r="F4094" s="139">
        <v>39.824199999999998</v>
      </c>
      <c r="G4094" s="139">
        <v>-84.174700000000001</v>
      </c>
      <c r="H4094" s="139" t="s">
        <v>2315</v>
      </c>
      <c r="I4094" s="139" t="s">
        <v>2316</v>
      </c>
      <c r="J4094" s="139" t="s">
        <v>95</v>
      </c>
      <c r="K4094" s="139">
        <v>45414</v>
      </c>
      <c r="L4094" s="139" t="s">
        <v>2288</v>
      </c>
      <c r="M4094" s="139">
        <v>360</v>
      </c>
      <c r="N4094" s="139" t="s">
        <v>1054</v>
      </c>
    </row>
    <row r="4095" spans="1:14" ht="15.75" customHeight="1">
      <c r="A4095" s="139">
        <v>2018</v>
      </c>
      <c r="B4095" s="100" t="s">
        <v>187</v>
      </c>
      <c r="C4095" s="139" t="s">
        <v>2313</v>
      </c>
      <c r="D4095" s="139">
        <v>1004067</v>
      </c>
      <c r="E4095" s="139" t="s">
        <v>2317</v>
      </c>
      <c r="F4095" s="139">
        <v>34.347647000000002</v>
      </c>
      <c r="G4095" s="139">
        <v>-86.287391999999997</v>
      </c>
      <c r="H4095" s="139" t="s">
        <v>2318</v>
      </c>
      <c r="I4095" s="139" t="s">
        <v>2319</v>
      </c>
      <c r="J4095" s="139" t="s">
        <v>3</v>
      </c>
      <c r="K4095" s="139">
        <v>35976</v>
      </c>
      <c r="L4095" s="139" t="s">
        <v>2288</v>
      </c>
      <c r="M4095" s="139">
        <v>17</v>
      </c>
      <c r="N4095" s="139" t="s">
        <v>1054</v>
      </c>
    </row>
    <row r="4096" spans="1:14" ht="15.75" customHeight="1">
      <c r="A4096" s="139">
        <v>2018</v>
      </c>
      <c r="B4096" s="100" t="s">
        <v>187</v>
      </c>
      <c r="C4096" s="139" t="s">
        <v>2320</v>
      </c>
      <c r="D4096" s="139">
        <v>1005513</v>
      </c>
      <c r="E4096" s="139" t="s">
        <v>2321</v>
      </c>
      <c r="F4096" s="139">
        <v>42.383916999999997</v>
      </c>
      <c r="G4096" s="139">
        <v>-76.866277999999994</v>
      </c>
      <c r="H4096" s="139" t="s">
        <v>2322</v>
      </c>
      <c r="I4096" s="139" t="s">
        <v>2323</v>
      </c>
      <c r="J4096" s="139" t="s">
        <v>87</v>
      </c>
      <c r="K4096" s="139">
        <v>14891</v>
      </c>
      <c r="L4096" s="139" t="s">
        <v>2288</v>
      </c>
      <c r="M4096" s="139">
        <v>24</v>
      </c>
      <c r="N4096" s="139" t="s">
        <v>1054</v>
      </c>
    </row>
    <row r="4097" spans="1:14" ht="15.75" customHeight="1">
      <c r="A4097" s="139">
        <v>2018</v>
      </c>
      <c r="B4097" s="100" t="s">
        <v>187</v>
      </c>
      <c r="C4097" s="139" t="s">
        <v>2324</v>
      </c>
      <c r="D4097" s="139">
        <v>1007220</v>
      </c>
      <c r="E4097" s="139" t="s">
        <v>2325</v>
      </c>
      <c r="F4097" s="139">
        <v>37.736389000000003</v>
      </c>
      <c r="G4097" s="139">
        <v>-99.955832999999998</v>
      </c>
      <c r="H4097" s="139" t="s">
        <v>2326</v>
      </c>
      <c r="I4097" s="139" t="s">
        <v>2327</v>
      </c>
      <c r="J4097" s="139" t="s">
        <v>44</v>
      </c>
      <c r="K4097" s="139">
        <v>67801</v>
      </c>
      <c r="L4097" s="139" t="s">
        <v>2288</v>
      </c>
      <c r="M4097" s="139">
        <v>33</v>
      </c>
      <c r="N4097" s="139" t="s">
        <v>1127</v>
      </c>
    </row>
    <row r="4098" spans="1:14" ht="15.75" customHeight="1">
      <c r="A4098" s="139">
        <v>2018</v>
      </c>
      <c r="B4098" s="100" t="s">
        <v>187</v>
      </c>
      <c r="C4098" s="139" t="s">
        <v>2328</v>
      </c>
      <c r="D4098" s="139">
        <v>1000357</v>
      </c>
      <c r="E4098" s="139" t="s">
        <v>2329</v>
      </c>
      <c r="F4098" s="139">
        <v>40.246899999999997</v>
      </c>
      <c r="G4098" s="139">
        <v>-103.7756</v>
      </c>
      <c r="H4098" s="139" t="s">
        <v>2330</v>
      </c>
      <c r="I4098" s="139" t="s">
        <v>2331</v>
      </c>
      <c r="J4098" s="139" t="s">
        <v>17</v>
      </c>
      <c r="K4098" s="139">
        <v>80701</v>
      </c>
      <c r="L4098" s="139" t="s">
        <v>2288</v>
      </c>
      <c r="M4098" s="139">
        <v>27</v>
      </c>
      <c r="N4098" s="139" t="s">
        <v>1127</v>
      </c>
    </row>
    <row r="4099" spans="1:14" ht="15.75" customHeight="1">
      <c r="A4099" s="139">
        <v>2018</v>
      </c>
      <c r="B4099" s="100" t="s">
        <v>187</v>
      </c>
      <c r="C4099" s="139" t="s">
        <v>2332</v>
      </c>
      <c r="D4099" s="139">
        <v>1006063</v>
      </c>
      <c r="E4099" s="139" t="s">
        <v>2333</v>
      </c>
      <c r="F4099" s="139">
        <v>42.818399999999997</v>
      </c>
      <c r="G4099" s="139">
        <v>-82.485799999999998</v>
      </c>
      <c r="H4099" s="139" t="s">
        <v>2334</v>
      </c>
      <c r="I4099" s="139" t="s">
        <v>2335</v>
      </c>
      <c r="J4099" s="139" t="s">
        <v>61</v>
      </c>
      <c r="K4099" s="139">
        <v>48079</v>
      </c>
      <c r="L4099" s="139" t="s">
        <v>2288</v>
      </c>
      <c r="M4099" s="139">
        <v>37</v>
      </c>
      <c r="N4099" s="139" t="s">
        <v>1054</v>
      </c>
    </row>
    <row r="4100" spans="1:14" ht="15.75" customHeight="1">
      <c r="A4100" s="139">
        <v>2018</v>
      </c>
      <c r="B4100" s="100" t="s">
        <v>187</v>
      </c>
      <c r="C4100" s="139" t="s">
        <v>2336</v>
      </c>
      <c r="D4100" s="139">
        <v>1003947</v>
      </c>
      <c r="E4100" s="139" t="s">
        <v>2337</v>
      </c>
      <c r="F4100" s="139">
        <v>34.604444000000001</v>
      </c>
      <c r="G4100" s="139">
        <v>-81.418610999999999</v>
      </c>
      <c r="H4100" s="139" t="s">
        <v>2338</v>
      </c>
      <c r="I4100" s="139" t="s">
        <v>2339</v>
      </c>
      <c r="J4100" s="139" t="s">
        <v>107</v>
      </c>
      <c r="K4100" s="139">
        <v>29031</v>
      </c>
      <c r="L4100" s="139" t="s">
        <v>2340</v>
      </c>
      <c r="M4100" s="139">
        <v>80</v>
      </c>
      <c r="N4100" s="139" t="s">
        <v>1054</v>
      </c>
    </row>
    <row r="4101" spans="1:14" ht="15.75" customHeight="1">
      <c r="A4101" s="139">
        <v>2018</v>
      </c>
      <c r="B4101" s="100" t="s">
        <v>187</v>
      </c>
      <c r="C4101" s="139" t="s">
        <v>2341</v>
      </c>
      <c r="D4101" s="139">
        <v>1005150</v>
      </c>
      <c r="E4101" s="139" t="s">
        <v>2342</v>
      </c>
      <c r="F4101" s="139">
        <v>33.89479</v>
      </c>
      <c r="G4101" s="139">
        <v>-118.16473999999999</v>
      </c>
      <c r="H4101" s="139" t="s">
        <v>2343</v>
      </c>
      <c r="I4101" s="139" t="s">
        <v>1411</v>
      </c>
      <c r="J4101" s="139" t="s">
        <v>15</v>
      </c>
      <c r="K4101" s="139">
        <v>90723</v>
      </c>
      <c r="L4101" s="139" t="s">
        <v>2344</v>
      </c>
      <c r="M4101" s="139">
        <v>17</v>
      </c>
      <c r="N4101" s="139" t="s">
        <v>1054</v>
      </c>
    </row>
    <row r="4102" spans="1:14" ht="15.75" customHeight="1">
      <c r="A4102" s="139">
        <v>2018</v>
      </c>
      <c r="B4102" s="100" t="s">
        <v>187</v>
      </c>
      <c r="C4102" s="139" t="s">
        <v>2345</v>
      </c>
      <c r="D4102" s="139">
        <v>1005299</v>
      </c>
      <c r="E4102" s="139" t="s">
        <v>2346</v>
      </c>
      <c r="F4102" s="139">
        <v>35.507669999999997</v>
      </c>
      <c r="G4102" s="139">
        <v>-80.329700000000003</v>
      </c>
      <c r="H4102" s="139" t="s">
        <v>2347</v>
      </c>
      <c r="I4102" s="139" t="s">
        <v>2348</v>
      </c>
      <c r="J4102" s="139" t="s">
        <v>89</v>
      </c>
      <c r="K4102" s="139">
        <v>28071</v>
      </c>
      <c r="L4102" s="139" t="s">
        <v>2349</v>
      </c>
      <c r="M4102" s="139">
        <v>351</v>
      </c>
      <c r="N4102" s="139" t="s">
        <v>1054</v>
      </c>
    </row>
    <row r="4103" spans="1:14" ht="15.75" customHeight="1">
      <c r="A4103" s="139">
        <v>2018</v>
      </c>
      <c r="B4103" s="100" t="s">
        <v>187</v>
      </c>
      <c r="C4103" s="139" t="s">
        <v>2350</v>
      </c>
      <c r="D4103" s="139">
        <v>1004017</v>
      </c>
      <c r="E4103" s="139" t="s">
        <v>2351</v>
      </c>
      <c r="F4103" s="139">
        <v>44.382193999999998</v>
      </c>
      <c r="G4103" s="139">
        <v>-123.15961799999999</v>
      </c>
      <c r="H4103" s="139" t="s">
        <v>2352</v>
      </c>
      <c r="I4103" s="139" t="s">
        <v>1156</v>
      </c>
      <c r="J4103" s="139" t="s">
        <v>100</v>
      </c>
      <c r="K4103" s="139">
        <v>97348</v>
      </c>
      <c r="L4103" s="139" t="s">
        <v>2353</v>
      </c>
      <c r="M4103" s="139">
        <v>293</v>
      </c>
      <c r="N4103" s="139" t="s">
        <v>1448</v>
      </c>
    </row>
    <row r="4104" spans="1:14" ht="15.75" customHeight="1">
      <c r="A4104" s="139">
        <v>2018</v>
      </c>
      <c r="B4104" s="100" t="s">
        <v>187</v>
      </c>
      <c r="C4104" s="139" t="s">
        <v>2354</v>
      </c>
      <c r="D4104" s="139">
        <v>1003602</v>
      </c>
      <c r="E4104" s="139" t="s">
        <v>2355</v>
      </c>
      <c r="F4104" s="139">
        <v>41.390278000000002</v>
      </c>
      <c r="G4104" s="139">
        <v>-75.821845999999994</v>
      </c>
      <c r="H4104" s="139" t="s">
        <v>2356</v>
      </c>
      <c r="I4104" s="139" t="s">
        <v>2357</v>
      </c>
      <c r="J4104" s="139" t="s">
        <v>103</v>
      </c>
      <c r="K4104" s="139">
        <v>18653</v>
      </c>
      <c r="L4104" s="139" t="s">
        <v>2358</v>
      </c>
      <c r="M4104" s="139">
        <v>12</v>
      </c>
      <c r="N4104" s="139" t="s">
        <v>1054</v>
      </c>
    </row>
    <row r="4105" spans="1:14" ht="15.75" customHeight="1">
      <c r="A4105" s="139">
        <v>2018</v>
      </c>
      <c r="B4105" s="100" t="s">
        <v>187</v>
      </c>
      <c r="C4105" s="139" t="s">
        <v>2359</v>
      </c>
      <c r="D4105" s="139">
        <v>1005990</v>
      </c>
      <c r="E4105" s="139" t="s">
        <v>2360</v>
      </c>
      <c r="F4105" s="139">
        <v>40.559342999999998</v>
      </c>
      <c r="G4105" s="139">
        <v>-89.747989000000004</v>
      </c>
      <c r="H4105" s="139" t="s">
        <v>2361</v>
      </c>
      <c r="I4105" s="139" t="s">
        <v>2362</v>
      </c>
      <c r="J4105" s="139" t="s">
        <v>36</v>
      </c>
      <c r="K4105" s="139">
        <v>61547</v>
      </c>
      <c r="L4105" s="139" t="s">
        <v>2363</v>
      </c>
      <c r="M4105" s="139">
        <v>16</v>
      </c>
      <c r="N4105" s="139" t="s">
        <v>1160</v>
      </c>
    </row>
    <row r="4106" spans="1:14" ht="15.75" customHeight="1">
      <c r="A4106" s="139">
        <v>2018</v>
      </c>
      <c r="B4106" s="100" t="s">
        <v>187</v>
      </c>
      <c r="C4106" s="139" t="s">
        <v>2364</v>
      </c>
      <c r="D4106" s="139">
        <v>1004470</v>
      </c>
      <c r="E4106" s="139" t="s">
        <v>2365</v>
      </c>
      <c r="F4106" s="139">
        <v>40.416761000000001</v>
      </c>
      <c r="G4106" s="139">
        <v>-86.845658</v>
      </c>
      <c r="H4106" s="139" t="s">
        <v>1504</v>
      </c>
      <c r="I4106" s="139" t="s">
        <v>2366</v>
      </c>
      <c r="J4106" s="139" t="s">
        <v>39</v>
      </c>
      <c r="K4106" s="139">
        <v>47905</v>
      </c>
      <c r="L4106" s="139" t="s">
        <v>2363</v>
      </c>
      <c r="M4106" s="139">
        <v>23</v>
      </c>
      <c r="N4106" s="139" t="s">
        <v>1054</v>
      </c>
    </row>
    <row r="4107" spans="1:14" ht="15.75" customHeight="1">
      <c r="A4107" s="139">
        <v>2018</v>
      </c>
      <c r="B4107" s="100" t="s">
        <v>187</v>
      </c>
      <c r="C4107" s="139" t="s">
        <v>2367</v>
      </c>
      <c r="D4107" s="139">
        <v>1007764</v>
      </c>
      <c r="E4107" s="139" t="s">
        <v>2368</v>
      </c>
      <c r="F4107" s="139">
        <v>38.596229999999998</v>
      </c>
      <c r="G4107" s="139">
        <v>-90.176140000000004</v>
      </c>
      <c r="H4107" s="139" t="s">
        <v>2369</v>
      </c>
      <c r="I4107" s="139" t="s">
        <v>2370</v>
      </c>
      <c r="J4107" s="139" t="s">
        <v>36</v>
      </c>
      <c r="K4107" s="139">
        <v>62201</v>
      </c>
      <c r="L4107" s="139" t="s">
        <v>2371</v>
      </c>
      <c r="M4107" s="139">
        <v>33</v>
      </c>
      <c r="N4107" s="139" t="s">
        <v>1054</v>
      </c>
    </row>
    <row r="4108" spans="1:14" ht="15.75" customHeight="1">
      <c r="A4108" s="139">
        <v>2018</v>
      </c>
      <c r="B4108" s="100" t="s">
        <v>187</v>
      </c>
      <c r="C4108" s="139" t="s">
        <v>2372</v>
      </c>
      <c r="D4108" s="139">
        <v>1006809</v>
      </c>
      <c r="E4108" s="139" t="s">
        <v>2373</v>
      </c>
      <c r="F4108" s="139">
        <v>45.997742000000002</v>
      </c>
      <c r="G4108" s="139">
        <v>-94.860299999999995</v>
      </c>
      <c r="H4108" s="139" t="s">
        <v>2374</v>
      </c>
      <c r="I4108" s="139" t="s">
        <v>2375</v>
      </c>
      <c r="J4108" s="139" t="s">
        <v>62</v>
      </c>
      <c r="K4108" s="139">
        <v>56347</v>
      </c>
      <c r="L4108" s="139" t="s">
        <v>2376</v>
      </c>
      <c r="M4108" s="139">
        <v>20</v>
      </c>
      <c r="N4108" s="139" t="s">
        <v>1127</v>
      </c>
    </row>
    <row r="4109" spans="1:14" ht="15.75" customHeight="1">
      <c r="A4109" s="139">
        <v>2018</v>
      </c>
      <c r="B4109" s="100" t="s">
        <v>187</v>
      </c>
      <c r="C4109" s="139" t="s">
        <v>2377</v>
      </c>
      <c r="D4109" s="139">
        <v>1003901</v>
      </c>
      <c r="E4109" s="139" t="s">
        <v>2378</v>
      </c>
      <c r="F4109" s="139">
        <v>44.570459999999997</v>
      </c>
      <c r="G4109" s="139">
        <v>-95.115070000000003</v>
      </c>
      <c r="H4109" s="139" t="s">
        <v>2379</v>
      </c>
      <c r="I4109" s="139" t="s">
        <v>2380</v>
      </c>
      <c r="J4109" s="139" t="s">
        <v>62</v>
      </c>
      <c r="K4109" s="139">
        <v>56283</v>
      </c>
      <c r="L4109" s="139" t="s">
        <v>2376</v>
      </c>
      <c r="M4109" s="139">
        <v>17</v>
      </c>
      <c r="N4109" s="139" t="s">
        <v>1127</v>
      </c>
    </row>
    <row r="4110" spans="1:14" ht="15.75" customHeight="1">
      <c r="A4110" s="139">
        <v>2018</v>
      </c>
      <c r="B4110" s="100" t="s">
        <v>187</v>
      </c>
      <c r="C4110" s="139" t="s">
        <v>2381</v>
      </c>
      <c r="D4110" s="139">
        <v>1004915</v>
      </c>
      <c r="E4110" s="139" t="s">
        <v>2382</v>
      </c>
      <c r="F4110" s="139">
        <v>43.585810000000002</v>
      </c>
      <c r="G4110" s="139">
        <v>-84.771199999999993</v>
      </c>
      <c r="H4110" s="139" t="s">
        <v>2383</v>
      </c>
      <c r="I4110" s="139" t="s">
        <v>2384</v>
      </c>
      <c r="J4110" s="139" t="s">
        <v>61</v>
      </c>
      <c r="K4110" s="139">
        <v>48859</v>
      </c>
      <c r="L4110" s="139" t="s">
        <v>2385</v>
      </c>
      <c r="M4110" s="139">
        <v>20</v>
      </c>
      <c r="N4110" s="139" t="s">
        <v>1054</v>
      </c>
    </row>
    <row r="4111" spans="1:14" ht="15.75" customHeight="1">
      <c r="A4111" s="139">
        <v>2018</v>
      </c>
      <c r="B4111" s="100" t="s">
        <v>187</v>
      </c>
      <c r="C4111" s="139" t="s">
        <v>2386</v>
      </c>
      <c r="D4111" s="139">
        <v>1006083</v>
      </c>
      <c r="E4111" s="139" t="s">
        <v>2387</v>
      </c>
      <c r="F4111" s="139">
        <v>40.56494</v>
      </c>
      <c r="G4111" s="139">
        <v>-85.727909999999994</v>
      </c>
      <c r="H4111" s="139" t="s">
        <v>1059</v>
      </c>
      <c r="I4111" s="139" t="s">
        <v>2388</v>
      </c>
      <c r="J4111" s="139" t="s">
        <v>39</v>
      </c>
      <c r="K4111" s="139">
        <v>46952</v>
      </c>
      <c r="L4111" s="139" t="s">
        <v>2389</v>
      </c>
      <c r="M4111" s="139">
        <v>61</v>
      </c>
      <c r="N4111" s="139" t="s">
        <v>1133</v>
      </c>
    </row>
    <row r="4112" spans="1:14" ht="15.75" customHeight="1">
      <c r="A4112" s="139">
        <v>2018</v>
      </c>
      <c r="B4112" s="100" t="s">
        <v>187</v>
      </c>
      <c r="C4112" s="139" t="s">
        <v>2390</v>
      </c>
      <c r="D4112" s="139">
        <v>1006853</v>
      </c>
      <c r="E4112" s="139" t="s">
        <v>2391</v>
      </c>
      <c r="F4112" s="139">
        <v>37.944999000000003</v>
      </c>
      <c r="G4112" s="139">
        <v>-86.787778000000003</v>
      </c>
      <c r="H4112" s="139" t="s">
        <v>2392</v>
      </c>
      <c r="I4112" s="139" t="s">
        <v>1168</v>
      </c>
      <c r="J4112" s="139" t="s">
        <v>47</v>
      </c>
      <c r="K4112" s="139">
        <v>42348</v>
      </c>
      <c r="L4112" s="139" t="s">
        <v>2393</v>
      </c>
      <c r="M4112" s="139">
        <v>12</v>
      </c>
      <c r="N4112" s="139" t="s">
        <v>1273</v>
      </c>
    </row>
    <row r="4113" spans="1:14" ht="15.75" customHeight="1">
      <c r="A4113" s="139">
        <v>2018</v>
      </c>
      <c r="B4113" s="100" t="s">
        <v>187</v>
      </c>
      <c r="C4113" s="139" t="s">
        <v>2394</v>
      </c>
      <c r="D4113" s="139">
        <v>1006082</v>
      </c>
      <c r="E4113" s="139" t="s">
        <v>2395</v>
      </c>
      <c r="F4113" s="139">
        <v>46.756630000000001</v>
      </c>
      <c r="G4113" s="139">
        <v>-88.456085999999999</v>
      </c>
      <c r="H4113" s="139" t="s">
        <v>2396</v>
      </c>
      <c r="I4113" s="139" t="s">
        <v>2397</v>
      </c>
      <c r="J4113" s="139" t="s">
        <v>61</v>
      </c>
      <c r="K4113" s="139">
        <v>49946</v>
      </c>
      <c r="L4113" s="139" t="s">
        <v>2398</v>
      </c>
      <c r="M4113" s="139">
        <v>15</v>
      </c>
      <c r="N4113" s="139" t="s">
        <v>1054</v>
      </c>
    </row>
    <row r="4114" spans="1:14" ht="15.75" customHeight="1">
      <c r="A4114" s="139">
        <v>2018</v>
      </c>
      <c r="B4114" s="100" t="s">
        <v>187</v>
      </c>
      <c r="C4114" s="139" t="s">
        <v>2399</v>
      </c>
      <c r="D4114" s="139">
        <v>1005745</v>
      </c>
      <c r="E4114" s="139" t="s">
        <v>2400</v>
      </c>
      <c r="F4114" s="139">
        <v>39.142018999999998</v>
      </c>
      <c r="G4114" s="139">
        <v>-94.615314999999995</v>
      </c>
      <c r="H4114" s="139" t="s">
        <v>2401</v>
      </c>
      <c r="I4114" s="139" t="s">
        <v>2402</v>
      </c>
      <c r="J4114" s="139" t="s">
        <v>44</v>
      </c>
      <c r="K4114" s="139">
        <v>66115</v>
      </c>
      <c r="L4114" s="139" t="s">
        <v>2398</v>
      </c>
      <c r="M4114" s="139">
        <v>17</v>
      </c>
      <c r="N4114" s="139" t="s">
        <v>1050</v>
      </c>
    </row>
    <row r="4115" spans="1:14" ht="15.75" customHeight="1">
      <c r="A4115" s="139">
        <v>2018</v>
      </c>
      <c r="B4115" s="100" t="s">
        <v>187</v>
      </c>
      <c r="C4115" s="139" t="s">
        <v>2406</v>
      </c>
      <c r="D4115" s="139">
        <v>1005772</v>
      </c>
      <c r="E4115" s="139" t="s">
        <v>2407</v>
      </c>
      <c r="F4115" s="139">
        <v>39.815342999999999</v>
      </c>
      <c r="G4115" s="139">
        <v>-80.811160000000001</v>
      </c>
      <c r="H4115" s="139" t="s">
        <v>2408</v>
      </c>
      <c r="I4115" s="139" t="s">
        <v>1477</v>
      </c>
      <c r="J4115" s="139" t="s">
        <v>129</v>
      </c>
      <c r="K4115" s="139">
        <v>26055</v>
      </c>
      <c r="L4115" s="139" t="s">
        <v>2398</v>
      </c>
      <c r="M4115" s="139">
        <v>28</v>
      </c>
      <c r="N4115" s="139" t="s">
        <v>1054</v>
      </c>
    </row>
    <row r="4116" spans="1:14" ht="15.75" customHeight="1">
      <c r="A4116" s="139">
        <v>2018</v>
      </c>
      <c r="B4116" s="100" t="s">
        <v>187</v>
      </c>
      <c r="C4116" s="139" t="s">
        <v>2409</v>
      </c>
      <c r="D4116" s="139">
        <v>1006202</v>
      </c>
      <c r="E4116" s="139" t="s">
        <v>2410</v>
      </c>
      <c r="F4116" s="139">
        <v>38.717930000000003</v>
      </c>
      <c r="G4116" s="139">
        <v>-85.092050999999998</v>
      </c>
      <c r="H4116" s="139" t="s">
        <v>2411</v>
      </c>
      <c r="I4116" s="139" t="s">
        <v>1198</v>
      </c>
      <c r="J4116" s="139" t="s">
        <v>47</v>
      </c>
      <c r="K4116" s="139">
        <v>41008</v>
      </c>
      <c r="L4116" s="139" t="s">
        <v>2398</v>
      </c>
      <c r="M4116" s="139">
        <v>26</v>
      </c>
      <c r="N4116" s="139" t="s">
        <v>1054</v>
      </c>
    </row>
    <row r="4117" spans="1:14" ht="15.75" customHeight="1">
      <c r="A4117" s="139">
        <v>2018</v>
      </c>
      <c r="B4117" s="100" t="s">
        <v>187</v>
      </c>
      <c r="C4117" s="139" t="s">
        <v>2412</v>
      </c>
      <c r="D4117" s="139">
        <v>1006572</v>
      </c>
      <c r="E4117" s="139" t="s">
        <v>2413</v>
      </c>
      <c r="F4117" s="139">
        <v>47.547908999999997</v>
      </c>
      <c r="G4117" s="139">
        <v>-122.337341</v>
      </c>
      <c r="H4117" s="139" t="s">
        <v>1850</v>
      </c>
      <c r="I4117" s="139" t="s">
        <v>1851</v>
      </c>
      <c r="J4117" s="139" t="s">
        <v>126</v>
      </c>
      <c r="K4117" s="139">
        <v>98134</v>
      </c>
      <c r="L4117" s="139" t="s">
        <v>2398</v>
      </c>
      <c r="M4117" s="139">
        <v>24</v>
      </c>
      <c r="N4117" s="139" t="s">
        <v>1054</v>
      </c>
    </row>
    <row r="4118" spans="1:14" ht="15.75" customHeight="1">
      <c r="A4118" s="139">
        <v>2018</v>
      </c>
      <c r="B4118" s="100" t="s">
        <v>187</v>
      </c>
      <c r="C4118" s="139" t="s">
        <v>2414</v>
      </c>
      <c r="D4118" s="139">
        <v>1007625</v>
      </c>
      <c r="E4118" s="139" t="s">
        <v>2415</v>
      </c>
      <c r="F4118" s="139">
        <v>29.934296</v>
      </c>
      <c r="G4118" s="139">
        <v>-89.972190999999995</v>
      </c>
      <c r="H4118" s="139" t="s">
        <v>2416</v>
      </c>
      <c r="I4118" s="139" t="s">
        <v>2417</v>
      </c>
      <c r="J4118" s="139" t="s">
        <v>50</v>
      </c>
      <c r="K4118" s="139">
        <v>70043</v>
      </c>
      <c r="L4118" s="139" t="s">
        <v>2418</v>
      </c>
      <c r="M4118" s="139">
        <v>4934</v>
      </c>
      <c r="N4118" s="139" t="s">
        <v>1306</v>
      </c>
    </row>
    <row r="4119" spans="1:14" ht="15.75" customHeight="1">
      <c r="A4119" s="139">
        <v>2018</v>
      </c>
      <c r="B4119" s="100" t="s">
        <v>187</v>
      </c>
      <c r="C4119" s="139" t="s">
        <v>2419</v>
      </c>
      <c r="D4119" s="139">
        <v>1004911</v>
      </c>
      <c r="E4119" s="139" t="s">
        <v>2420</v>
      </c>
      <c r="F4119" s="139">
        <v>35.224322999999998</v>
      </c>
      <c r="G4119" s="139">
        <v>-80.861806000000001</v>
      </c>
      <c r="H4119" s="139" t="s">
        <v>2421</v>
      </c>
      <c r="I4119" s="139" t="s">
        <v>2422</v>
      </c>
      <c r="J4119" s="139" t="s">
        <v>89</v>
      </c>
      <c r="K4119" s="139">
        <v>28208</v>
      </c>
      <c r="L4119" s="139" t="s">
        <v>2423</v>
      </c>
      <c r="M4119" s="139">
        <v>110</v>
      </c>
      <c r="N4119" s="139" t="s">
        <v>1054</v>
      </c>
    </row>
    <row r="4120" spans="1:14" ht="15.75" customHeight="1">
      <c r="A4120" s="139">
        <v>2018</v>
      </c>
      <c r="B4120" s="100" t="s">
        <v>187</v>
      </c>
      <c r="C4120" s="139" t="s">
        <v>2424</v>
      </c>
      <c r="D4120" s="139">
        <v>1003610</v>
      </c>
      <c r="E4120" s="139" t="s">
        <v>2425</v>
      </c>
      <c r="F4120" s="139">
        <v>37.938778999999997</v>
      </c>
      <c r="G4120" s="139">
        <v>-122.39645299999999</v>
      </c>
      <c r="H4120" s="139" t="s">
        <v>1213</v>
      </c>
      <c r="I4120" s="139" t="s">
        <v>2426</v>
      </c>
      <c r="J4120" s="139" t="s">
        <v>15</v>
      </c>
      <c r="K4120" s="139">
        <v>94801</v>
      </c>
      <c r="L4120" s="139" t="s">
        <v>2427</v>
      </c>
      <c r="M4120" s="139">
        <v>5404</v>
      </c>
      <c r="N4120" s="139" t="s">
        <v>2428</v>
      </c>
    </row>
    <row r="4121" spans="1:14" ht="15.75" customHeight="1">
      <c r="A4121" s="139">
        <v>2018</v>
      </c>
      <c r="B4121" s="100" t="s">
        <v>187</v>
      </c>
      <c r="C4121" s="139" t="s">
        <v>2429</v>
      </c>
      <c r="D4121" s="139">
        <v>1006189</v>
      </c>
      <c r="E4121" s="139" t="s">
        <v>2430</v>
      </c>
      <c r="F4121" s="139">
        <v>40.8249</v>
      </c>
      <c r="G4121" s="139">
        <v>-111.9238</v>
      </c>
      <c r="H4121" s="139" t="s">
        <v>2431</v>
      </c>
      <c r="I4121" s="139" t="s">
        <v>1960</v>
      </c>
      <c r="J4121" s="139" t="s">
        <v>118</v>
      </c>
      <c r="K4121" s="139">
        <v>84116</v>
      </c>
      <c r="L4121" s="139" t="s">
        <v>2427</v>
      </c>
      <c r="M4121" s="139">
        <v>3239</v>
      </c>
      <c r="N4121" s="139" t="s">
        <v>2432</v>
      </c>
    </row>
    <row r="4122" spans="1:14" ht="15.75" customHeight="1">
      <c r="A4122" s="139">
        <v>2018</v>
      </c>
      <c r="B4122" s="100" t="s">
        <v>187</v>
      </c>
      <c r="C4122" s="139" t="s">
        <v>2433</v>
      </c>
      <c r="D4122" s="139">
        <v>1007978</v>
      </c>
      <c r="E4122" s="139" t="s">
        <v>2434</v>
      </c>
      <c r="F4122" s="139">
        <v>33.908200000000001</v>
      </c>
      <c r="G4122" s="139">
        <v>-118.4085</v>
      </c>
      <c r="H4122" s="139" t="s">
        <v>2435</v>
      </c>
      <c r="I4122" s="139" t="s">
        <v>1411</v>
      </c>
      <c r="J4122" s="139" t="s">
        <v>15</v>
      </c>
      <c r="K4122" s="139">
        <v>90245</v>
      </c>
      <c r="L4122" s="139" t="s">
        <v>2427</v>
      </c>
      <c r="M4122" s="139">
        <v>6953</v>
      </c>
      <c r="N4122" s="139" t="s">
        <v>2428</v>
      </c>
    </row>
    <row r="4123" spans="1:14" ht="15.75" customHeight="1">
      <c r="A4123" s="139">
        <v>2018</v>
      </c>
      <c r="B4123" s="100" t="s">
        <v>187</v>
      </c>
      <c r="C4123" s="139" t="s">
        <v>2436</v>
      </c>
      <c r="D4123" s="139">
        <v>1000063</v>
      </c>
      <c r="E4123" s="139" t="s">
        <v>2437</v>
      </c>
      <c r="F4123" s="139">
        <v>40.585000000000001</v>
      </c>
      <c r="G4123" s="139">
        <v>-98.318888999999999</v>
      </c>
      <c r="H4123" s="139" t="s">
        <v>1226</v>
      </c>
      <c r="I4123" s="139" t="s">
        <v>1172</v>
      </c>
      <c r="J4123" s="139" t="s">
        <v>73</v>
      </c>
      <c r="K4123" s="139">
        <v>68901</v>
      </c>
      <c r="L4123" s="139" t="s">
        <v>2438</v>
      </c>
      <c r="M4123" s="139">
        <v>233</v>
      </c>
      <c r="N4123" s="139" t="s">
        <v>1054</v>
      </c>
    </row>
    <row r="4124" spans="1:14" ht="15.75" customHeight="1">
      <c r="A4124" s="139">
        <v>2018</v>
      </c>
      <c r="B4124" s="100" t="s">
        <v>187</v>
      </c>
      <c r="C4124" s="139" t="s">
        <v>2439</v>
      </c>
      <c r="D4124" s="139">
        <v>1006700</v>
      </c>
      <c r="E4124" s="139" t="s">
        <v>2440</v>
      </c>
      <c r="F4124" s="139">
        <v>39.141370000000002</v>
      </c>
      <c r="G4124" s="139">
        <v>-84.500339999999994</v>
      </c>
      <c r="H4124" s="139" t="s">
        <v>2441</v>
      </c>
      <c r="I4124" s="139" t="s">
        <v>1176</v>
      </c>
      <c r="J4124" s="139" t="s">
        <v>95</v>
      </c>
      <c r="K4124" s="139">
        <v>45229</v>
      </c>
      <c r="L4124" s="139" t="s">
        <v>2442</v>
      </c>
      <c r="M4124" s="139">
        <v>14</v>
      </c>
      <c r="N4124" s="139" t="s">
        <v>1054</v>
      </c>
    </row>
    <row r="4125" spans="1:14" ht="15.75" customHeight="1">
      <c r="A4125" s="139">
        <v>2018</v>
      </c>
      <c r="B4125" s="100" t="s">
        <v>187</v>
      </c>
      <c r="C4125" s="139" t="s">
        <v>2443</v>
      </c>
      <c r="D4125" s="139">
        <v>1001143</v>
      </c>
      <c r="E4125" s="139" t="s">
        <v>2444</v>
      </c>
      <c r="F4125" s="139">
        <v>45.326799999999999</v>
      </c>
      <c r="G4125" s="139">
        <v>-95.637799999999999</v>
      </c>
      <c r="H4125" s="139" t="s">
        <v>2445</v>
      </c>
      <c r="I4125" s="139" t="s">
        <v>2446</v>
      </c>
      <c r="J4125" s="139" t="s">
        <v>62</v>
      </c>
      <c r="K4125" s="139">
        <v>56215</v>
      </c>
      <c r="L4125" s="139" t="s">
        <v>2447</v>
      </c>
      <c r="M4125" s="139">
        <v>3</v>
      </c>
      <c r="N4125" s="139" t="s">
        <v>1054</v>
      </c>
    </row>
    <row r="4126" spans="1:14" ht="15.75" customHeight="1">
      <c r="A4126" s="139">
        <v>2018</v>
      </c>
      <c r="B4126" s="100" t="s">
        <v>187</v>
      </c>
      <c r="C4126" s="139" t="s">
        <v>2448</v>
      </c>
      <c r="D4126" s="139">
        <v>1005734</v>
      </c>
      <c r="E4126" s="139" t="s">
        <v>2449</v>
      </c>
      <c r="F4126" s="139">
        <v>38.879469999999998</v>
      </c>
      <c r="G4126" s="139">
        <v>-91.387860000000003</v>
      </c>
      <c r="H4126" s="139" t="s">
        <v>2450</v>
      </c>
      <c r="I4126" s="139" t="s">
        <v>1466</v>
      </c>
      <c r="J4126" s="139" t="s">
        <v>68</v>
      </c>
      <c r="K4126" s="139">
        <v>63350</v>
      </c>
      <c r="L4126" s="139" t="s">
        <v>2451</v>
      </c>
      <c r="M4126" s="139">
        <v>77</v>
      </c>
      <c r="N4126" s="139" t="s">
        <v>1054</v>
      </c>
    </row>
    <row r="4127" spans="1:14" ht="15.75" customHeight="1">
      <c r="A4127" s="139">
        <v>2018</v>
      </c>
      <c r="B4127" s="100" t="s">
        <v>187</v>
      </c>
      <c r="C4127" s="139" t="s">
        <v>2452</v>
      </c>
      <c r="D4127" s="139">
        <v>1006671</v>
      </c>
      <c r="E4127" s="139" t="s">
        <v>2453</v>
      </c>
      <c r="F4127" s="139">
        <v>45.659219999999998</v>
      </c>
      <c r="G4127" s="139">
        <v>-108.76778</v>
      </c>
      <c r="H4127" s="139" t="s">
        <v>2454</v>
      </c>
      <c r="I4127" s="139" t="s">
        <v>2455</v>
      </c>
      <c r="J4127" s="139" t="s">
        <v>70</v>
      </c>
      <c r="K4127" s="139">
        <v>59044</v>
      </c>
      <c r="L4127" s="139" t="s">
        <v>2456</v>
      </c>
      <c r="M4127" s="139">
        <v>4439</v>
      </c>
      <c r="N4127" s="139" t="s">
        <v>1745</v>
      </c>
    </row>
    <row r="4128" spans="1:14" ht="15.75" customHeight="1">
      <c r="A4128" s="139">
        <v>2018</v>
      </c>
      <c r="B4128" s="100" t="s">
        <v>187</v>
      </c>
      <c r="C4128" s="139" t="s">
        <v>2457</v>
      </c>
      <c r="D4128" s="139">
        <v>1004656</v>
      </c>
      <c r="E4128" s="139" t="s">
        <v>2458</v>
      </c>
      <c r="F4128" s="139">
        <v>44.157200000000003</v>
      </c>
      <c r="G4128" s="139">
        <v>-94.030900000000003</v>
      </c>
      <c r="H4128" s="139" t="s">
        <v>1150</v>
      </c>
      <c r="I4128" s="139" t="s">
        <v>1151</v>
      </c>
      <c r="J4128" s="139" t="s">
        <v>62</v>
      </c>
      <c r="K4128" s="139">
        <v>56001</v>
      </c>
      <c r="L4128" s="139" t="s">
        <v>2456</v>
      </c>
      <c r="M4128" s="139">
        <v>40</v>
      </c>
      <c r="N4128" s="139" t="s">
        <v>1054</v>
      </c>
    </row>
    <row r="4129" spans="1:14" ht="15.75" customHeight="1">
      <c r="A4129" s="139">
        <v>2018</v>
      </c>
      <c r="B4129" s="100" t="s">
        <v>187</v>
      </c>
      <c r="C4129" s="139" t="s">
        <v>2459</v>
      </c>
      <c r="D4129" s="139">
        <v>1007942</v>
      </c>
      <c r="E4129" s="139" t="s">
        <v>2460</v>
      </c>
      <c r="F4129" s="139">
        <v>38.347278000000003</v>
      </c>
      <c r="G4129" s="139">
        <v>-97.673845999999998</v>
      </c>
      <c r="H4129" s="139" t="s">
        <v>2461</v>
      </c>
      <c r="I4129" s="139" t="s">
        <v>2462</v>
      </c>
      <c r="J4129" s="139" t="s">
        <v>44</v>
      </c>
      <c r="K4129" s="139">
        <v>67460</v>
      </c>
      <c r="L4129" s="139" t="s">
        <v>2456</v>
      </c>
      <c r="M4129" s="139">
        <v>5431</v>
      </c>
      <c r="N4129" s="139" t="s">
        <v>1745</v>
      </c>
    </row>
    <row r="4130" spans="1:14" ht="15.75" customHeight="1">
      <c r="A4130" s="139">
        <v>2018</v>
      </c>
      <c r="B4130" s="100" t="s">
        <v>187</v>
      </c>
      <c r="C4130" s="139" t="s">
        <v>2463</v>
      </c>
      <c r="D4130" s="139">
        <v>1004657</v>
      </c>
      <c r="E4130" s="139" t="s">
        <v>2464</v>
      </c>
      <c r="F4130" s="139">
        <v>43.673720000000003</v>
      </c>
      <c r="G4130" s="139">
        <v>-94.506429999999995</v>
      </c>
      <c r="H4130" s="139" t="s">
        <v>2465</v>
      </c>
      <c r="I4130" s="139" t="s">
        <v>2466</v>
      </c>
      <c r="J4130" s="139" t="s">
        <v>62</v>
      </c>
      <c r="K4130" s="139">
        <v>56031</v>
      </c>
      <c r="L4130" s="139" t="s">
        <v>2456</v>
      </c>
      <c r="M4130" s="139">
        <v>28</v>
      </c>
      <c r="N4130" s="139" t="s">
        <v>1054</v>
      </c>
    </row>
    <row r="4131" spans="1:14" ht="15.75" customHeight="1">
      <c r="A4131" s="139">
        <v>2018</v>
      </c>
      <c r="B4131" s="100" t="s">
        <v>187</v>
      </c>
      <c r="C4131" s="139" t="s">
        <v>2467</v>
      </c>
      <c r="D4131" s="139">
        <v>1004276</v>
      </c>
      <c r="E4131" s="139" t="s">
        <v>2468</v>
      </c>
      <c r="F4131" s="139">
        <v>41.89246</v>
      </c>
      <c r="G4131" s="139">
        <v>-89.034390000000002</v>
      </c>
      <c r="H4131" s="139" t="s">
        <v>2469</v>
      </c>
      <c r="I4131" s="139" t="s">
        <v>2470</v>
      </c>
      <c r="J4131" s="139" t="s">
        <v>36</v>
      </c>
      <c r="K4131" s="139">
        <v>61068</v>
      </c>
      <c r="L4131" s="139" t="s">
        <v>2456</v>
      </c>
      <c r="M4131" s="139">
        <v>93</v>
      </c>
      <c r="N4131" s="139" t="s">
        <v>1127</v>
      </c>
    </row>
    <row r="4132" spans="1:14" ht="15.75" customHeight="1">
      <c r="A4132" s="139">
        <v>2018</v>
      </c>
      <c r="B4132" s="100" t="s">
        <v>187</v>
      </c>
      <c r="C4132" s="139" t="s">
        <v>2471</v>
      </c>
      <c r="D4132" s="139">
        <v>1001667</v>
      </c>
      <c r="E4132" s="139" t="s">
        <v>2472</v>
      </c>
      <c r="F4132" s="139">
        <v>34.158675000000002</v>
      </c>
      <c r="G4132" s="139">
        <v>-118.992159</v>
      </c>
      <c r="H4132" s="139" t="s">
        <v>2473</v>
      </c>
      <c r="I4132" s="139" t="s">
        <v>2474</v>
      </c>
      <c r="J4132" s="139" t="s">
        <v>15</v>
      </c>
      <c r="K4132" s="139">
        <v>93012</v>
      </c>
      <c r="L4132" s="139" t="s">
        <v>2475</v>
      </c>
      <c r="M4132" s="139">
        <v>13</v>
      </c>
      <c r="N4132" s="139" t="s">
        <v>1054</v>
      </c>
    </row>
    <row r="4133" spans="1:14" ht="15.75" customHeight="1">
      <c r="A4133" s="139">
        <v>2018</v>
      </c>
      <c r="B4133" s="100" t="s">
        <v>187</v>
      </c>
      <c r="C4133" s="139" t="s">
        <v>2476</v>
      </c>
      <c r="D4133" s="139">
        <v>1002260</v>
      </c>
      <c r="E4133" s="139" t="s">
        <v>2477</v>
      </c>
      <c r="F4133" s="139">
        <v>40.626067999999997</v>
      </c>
      <c r="G4133" s="139">
        <v>-74.640090999999998</v>
      </c>
      <c r="H4133" s="139" t="s">
        <v>2478</v>
      </c>
      <c r="I4133" s="139" t="s">
        <v>2479</v>
      </c>
      <c r="J4133" s="139" t="s">
        <v>81</v>
      </c>
      <c r="K4133" s="139">
        <v>8807</v>
      </c>
      <c r="L4133" s="139" t="s">
        <v>2480</v>
      </c>
      <c r="M4133" s="139">
        <v>15</v>
      </c>
      <c r="N4133" s="139" t="s">
        <v>1054</v>
      </c>
    </row>
    <row r="4134" spans="1:14" ht="15.75" customHeight="1">
      <c r="A4134" s="139">
        <v>2018</v>
      </c>
      <c r="B4134" s="100" t="s">
        <v>187</v>
      </c>
      <c r="C4134" s="139" t="s">
        <v>2481</v>
      </c>
      <c r="D4134" s="139">
        <v>1002970</v>
      </c>
      <c r="E4134" s="139" t="s">
        <v>2482</v>
      </c>
      <c r="F4134" s="139">
        <v>27.80152</v>
      </c>
      <c r="G4134" s="139">
        <v>-97.394189999999995</v>
      </c>
      <c r="H4134" s="139" t="s">
        <v>2483</v>
      </c>
      <c r="I4134" s="139" t="s">
        <v>2162</v>
      </c>
      <c r="J4134" s="139" t="s">
        <v>115</v>
      </c>
      <c r="K4134" s="139">
        <v>78409</v>
      </c>
      <c r="L4134" s="139" t="s">
        <v>2484</v>
      </c>
      <c r="M4134" s="139">
        <v>1336</v>
      </c>
      <c r="N4134" s="139" t="s">
        <v>1306</v>
      </c>
    </row>
    <row r="4135" spans="1:14" ht="15.75" customHeight="1">
      <c r="A4135" s="139">
        <v>2018</v>
      </c>
      <c r="B4135" s="100" t="s">
        <v>187</v>
      </c>
      <c r="C4135" s="139" t="s">
        <v>2485</v>
      </c>
      <c r="D4135" s="139">
        <v>1007965</v>
      </c>
      <c r="E4135" s="139" t="s">
        <v>2486</v>
      </c>
      <c r="F4135" s="139">
        <v>27.810555999999998</v>
      </c>
      <c r="G4135" s="139">
        <v>-97.426944000000006</v>
      </c>
      <c r="H4135" s="139" t="s">
        <v>2483</v>
      </c>
      <c r="I4135" s="139" t="s">
        <v>2487</v>
      </c>
      <c r="J4135" s="139" t="s">
        <v>115</v>
      </c>
      <c r="K4135" s="139">
        <v>78407</v>
      </c>
      <c r="L4135" s="139" t="s">
        <v>2484</v>
      </c>
      <c r="M4135" s="139">
        <v>2408</v>
      </c>
      <c r="N4135" s="139" t="s">
        <v>1306</v>
      </c>
    </row>
    <row r="4136" spans="1:14" ht="15.75" customHeight="1">
      <c r="A4136" s="139">
        <v>2018</v>
      </c>
      <c r="B4136" s="100" t="s">
        <v>187</v>
      </c>
      <c r="C4136" s="139" t="s">
        <v>2488</v>
      </c>
      <c r="D4136" s="139">
        <v>1002389</v>
      </c>
      <c r="E4136" s="139" t="s">
        <v>2489</v>
      </c>
      <c r="F4136" s="139">
        <v>30.182611000000001</v>
      </c>
      <c r="G4136" s="139">
        <v>-93.322809000000007</v>
      </c>
      <c r="H4136" s="139" t="s">
        <v>2490</v>
      </c>
      <c r="I4136" s="139" t="s">
        <v>2190</v>
      </c>
      <c r="J4136" s="139" t="s">
        <v>50</v>
      </c>
      <c r="K4136" s="139">
        <v>70665</v>
      </c>
      <c r="L4136" s="139" t="s">
        <v>2484</v>
      </c>
      <c r="M4136" s="139">
        <v>51035</v>
      </c>
      <c r="N4136" s="139" t="s">
        <v>1306</v>
      </c>
    </row>
    <row r="4137" spans="1:14" ht="15.75" customHeight="1">
      <c r="A4137" s="139">
        <v>2018</v>
      </c>
      <c r="B4137" s="100" t="s">
        <v>187</v>
      </c>
      <c r="C4137" s="139" t="s">
        <v>2491</v>
      </c>
      <c r="D4137" s="139">
        <v>1002184</v>
      </c>
      <c r="E4137" s="139" t="s">
        <v>2492</v>
      </c>
      <c r="F4137" s="139">
        <v>27.909614000000001</v>
      </c>
      <c r="G4137" s="139">
        <v>-81.600432999999995</v>
      </c>
      <c r="H4137" s="139" t="s">
        <v>2493</v>
      </c>
      <c r="I4137" s="139" t="s">
        <v>1180</v>
      </c>
      <c r="J4137" s="139" t="s">
        <v>26</v>
      </c>
      <c r="K4137" s="139">
        <v>33853</v>
      </c>
      <c r="L4137" s="139" t="s">
        <v>2494</v>
      </c>
      <c r="M4137" s="139">
        <v>25</v>
      </c>
      <c r="N4137" s="139" t="s">
        <v>1054</v>
      </c>
    </row>
    <row r="4138" spans="1:14" ht="15.75" customHeight="1">
      <c r="A4138" s="139">
        <v>2018</v>
      </c>
      <c r="B4138" s="100" t="s">
        <v>187</v>
      </c>
      <c r="C4138" s="139" t="s">
        <v>2495</v>
      </c>
      <c r="D4138" s="139">
        <v>1004705</v>
      </c>
      <c r="E4138" s="139" t="s">
        <v>2496</v>
      </c>
      <c r="F4138" s="139">
        <v>46.429589</v>
      </c>
      <c r="G4138" s="139">
        <v>-116.973741</v>
      </c>
      <c r="H4138" s="139" t="s">
        <v>2497</v>
      </c>
      <c r="I4138" s="139" t="s">
        <v>2498</v>
      </c>
      <c r="J4138" s="139" t="s">
        <v>34</v>
      </c>
      <c r="K4138" s="139">
        <v>83501</v>
      </c>
      <c r="L4138" s="139" t="s">
        <v>2499</v>
      </c>
      <c r="M4138" s="139">
        <v>1619</v>
      </c>
      <c r="N4138" s="139" t="s">
        <v>1253</v>
      </c>
    </row>
    <row r="4139" spans="1:14" ht="15.75" customHeight="1">
      <c r="A4139" s="139">
        <v>2018</v>
      </c>
      <c r="B4139" s="100" t="s">
        <v>187</v>
      </c>
      <c r="C4139" s="139" t="s">
        <v>2500</v>
      </c>
      <c r="D4139" s="139">
        <v>1002708</v>
      </c>
      <c r="E4139" s="139" t="s">
        <v>2501</v>
      </c>
      <c r="F4139" s="139">
        <v>33.705795999999999</v>
      </c>
      <c r="G4139" s="139">
        <v>-91.238099000000005</v>
      </c>
      <c r="H4139" s="139" t="s">
        <v>2502</v>
      </c>
      <c r="I4139" s="139" t="s">
        <v>2503</v>
      </c>
      <c r="J4139" s="139" t="s">
        <v>12</v>
      </c>
      <c r="K4139" s="139">
        <v>71630</v>
      </c>
      <c r="L4139" s="139" t="s">
        <v>2499</v>
      </c>
      <c r="M4139" s="139">
        <v>377</v>
      </c>
      <c r="N4139" s="139" t="s">
        <v>1253</v>
      </c>
    </row>
    <row r="4140" spans="1:14" ht="15.75" customHeight="1">
      <c r="A4140" s="139">
        <v>2018</v>
      </c>
      <c r="B4140" s="100" t="s">
        <v>187</v>
      </c>
      <c r="C4140" s="139" t="s">
        <v>2504</v>
      </c>
      <c r="D4140" s="139">
        <v>1005307</v>
      </c>
      <c r="E4140" s="139" t="s">
        <v>2505</v>
      </c>
      <c r="F4140" s="139">
        <v>34.678570000000001</v>
      </c>
      <c r="G4140" s="139">
        <v>-82.839929999999995</v>
      </c>
      <c r="H4140" s="139" t="s">
        <v>2506</v>
      </c>
      <c r="I4140" s="139" t="s">
        <v>2507</v>
      </c>
      <c r="J4140" s="139" t="s">
        <v>107</v>
      </c>
      <c r="K4140" s="139">
        <v>29634</v>
      </c>
      <c r="L4140" s="139" t="s">
        <v>2508</v>
      </c>
      <c r="M4140" s="139">
        <v>13</v>
      </c>
      <c r="N4140" s="139" t="s">
        <v>1054</v>
      </c>
    </row>
    <row r="4141" spans="1:14" ht="15.75" customHeight="1">
      <c r="A4141" s="139">
        <v>2018</v>
      </c>
      <c r="B4141" s="100" t="s">
        <v>187</v>
      </c>
      <c r="C4141" s="139" t="s">
        <v>2509</v>
      </c>
      <c r="D4141" s="139">
        <v>1006008</v>
      </c>
      <c r="E4141" s="139" t="s">
        <v>2510</v>
      </c>
      <c r="F4141" s="139">
        <v>26.735469999999999</v>
      </c>
      <c r="G4141" s="139">
        <v>-80.935929999999999</v>
      </c>
      <c r="H4141" s="139" t="s">
        <v>2511</v>
      </c>
      <c r="I4141" s="139" t="s">
        <v>2512</v>
      </c>
      <c r="J4141" s="139" t="s">
        <v>26</v>
      </c>
      <c r="K4141" s="139">
        <v>33440</v>
      </c>
      <c r="L4141" s="139" t="s">
        <v>2513</v>
      </c>
      <c r="M4141" s="139">
        <v>13070</v>
      </c>
      <c r="N4141" s="139" t="s">
        <v>1054</v>
      </c>
    </row>
    <row r="4142" spans="1:14" ht="15.75" customHeight="1">
      <c r="A4142" s="139">
        <v>2018</v>
      </c>
      <c r="B4142" s="100" t="s">
        <v>187</v>
      </c>
      <c r="C4142" s="139" t="s">
        <v>2514</v>
      </c>
      <c r="D4142" s="139">
        <v>1004581</v>
      </c>
      <c r="E4142" s="139" t="s">
        <v>2515</v>
      </c>
      <c r="F4142" s="139">
        <v>40.57</v>
      </c>
      <c r="G4142" s="139">
        <v>-105.09</v>
      </c>
      <c r="H4142" s="139" t="s">
        <v>1414</v>
      </c>
      <c r="I4142" s="139" t="s">
        <v>2516</v>
      </c>
      <c r="J4142" s="139" t="s">
        <v>17</v>
      </c>
      <c r="K4142" s="139">
        <v>80523</v>
      </c>
      <c r="L4142" s="139" t="s">
        <v>2517</v>
      </c>
      <c r="M4142" s="139">
        <v>24</v>
      </c>
      <c r="N4142" s="139" t="s">
        <v>1054</v>
      </c>
    </row>
    <row r="4143" spans="1:14" ht="15.75" customHeight="1">
      <c r="A4143" s="139">
        <v>2018</v>
      </c>
      <c r="B4143" s="100" t="s">
        <v>187</v>
      </c>
      <c r="C4143" s="139" t="s">
        <v>2518</v>
      </c>
      <c r="D4143" s="139">
        <v>1002399</v>
      </c>
      <c r="E4143" s="139" t="s">
        <v>2519</v>
      </c>
      <c r="F4143" s="139">
        <v>40.807482</v>
      </c>
      <c r="G4143" s="139">
        <v>-73.958582000000007</v>
      </c>
      <c r="H4143" s="139" t="s">
        <v>2520</v>
      </c>
      <c r="I4143" s="139" t="s">
        <v>2520</v>
      </c>
      <c r="J4143" s="139" t="s">
        <v>87</v>
      </c>
      <c r="K4143" s="139">
        <v>10027</v>
      </c>
      <c r="L4143" s="139" t="s">
        <v>2521</v>
      </c>
      <c r="M4143" s="139">
        <v>35</v>
      </c>
      <c r="N4143" s="139" t="s">
        <v>1054</v>
      </c>
    </row>
    <row r="4144" spans="1:14" ht="15.75" customHeight="1">
      <c r="A4144" s="139">
        <v>2018</v>
      </c>
      <c r="B4144" s="100" t="s">
        <v>187</v>
      </c>
      <c r="C4144" s="139" t="s">
        <v>2522</v>
      </c>
      <c r="D4144" s="139">
        <v>1005507</v>
      </c>
      <c r="E4144" s="139" t="s">
        <v>2523</v>
      </c>
      <c r="F4144" s="139">
        <v>35.17559</v>
      </c>
      <c r="G4144" s="139">
        <v>-96.546790000000001</v>
      </c>
      <c r="H4144" s="139" t="s">
        <v>2524</v>
      </c>
      <c r="I4144" s="139" t="s">
        <v>2525</v>
      </c>
      <c r="J4144" s="139" t="s">
        <v>98</v>
      </c>
      <c r="K4144" s="139">
        <v>74884</v>
      </c>
      <c r="L4144" s="139" t="s">
        <v>2526</v>
      </c>
      <c r="M4144" s="139">
        <v>16</v>
      </c>
      <c r="N4144" s="139" t="s">
        <v>1054</v>
      </c>
    </row>
    <row r="4145" spans="1:14" ht="15.75" customHeight="1">
      <c r="A4145" s="139">
        <v>2018</v>
      </c>
      <c r="B4145" s="100" t="s">
        <v>187</v>
      </c>
      <c r="C4145" s="139" t="s">
        <v>2527</v>
      </c>
      <c r="D4145" s="139">
        <v>1005115</v>
      </c>
      <c r="E4145" s="139" t="s">
        <v>2528</v>
      </c>
      <c r="F4145" s="139">
        <v>36.813420000000001</v>
      </c>
      <c r="G4145" s="139">
        <v>-87.410089999999997</v>
      </c>
      <c r="H4145" s="139" t="s">
        <v>2529</v>
      </c>
      <c r="I4145" s="139" t="s">
        <v>1616</v>
      </c>
      <c r="J4145" s="139" t="s">
        <v>47</v>
      </c>
      <c r="K4145" s="139">
        <v>42240</v>
      </c>
      <c r="L4145" s="139" t="s">
        <v>2530</v>
      </c>
      <c r="M4145" s="139">
        <v>25</v>
      </c>
      <c r="N4145" s="139" t="s">
        <v>1054</v>
      </c>
    </row>
    <row r="4146" spans="1:14" ht="15.75" customHeight="1">
      <c r="A4146" s="139">
        <v>2018</v>
      </c>
      <c r="B4146" s="100" t="s">
        <v>187</v>
      </c>
      <c r="C4146" s="139" t="s">
        <v>2531</v>
      </c>
      <c r="D4146" s="139">
        <v>1002358</v>
      </c>
      <c r="E4146" s="139" t="s">
        <v>2532</v>
      </c>
      <c r="F4146" s="139">
        <v>44.846139999999998</v>
      </c>
      <c r="G4146" s="139">
        <v>-93.286029999999997</v>
      </c>
      <c r="H4146" s="139" t="s">
        <v>2533</v>
      </c>
      <c r="I4146" s="139" t="s">
        <v>2534</v>
      </c>
      <c r="J4146" s="139" t="s">
        <v>62</v>
      </c>
      <c r="K4146" s="139">
        <v>55420</v>
      </c>
      <c r="L4146" s="139" t="s">
        <v>2535</v>
      </c>
      <c r="M4146" s="139">
        <v>2</v>
      </c>
      <c r="N4146" s="139" t="s">
        <v>2536</v>
      </c>
    </row>
    <row r="4147" spans="1:14" ht="15.75" customHeight="1">
      <c r="A4147" s="139">
        <v>2018</v>
      </c>
      <c r="B4147" s="100" t="s">
        <v>187</v>
      </c>
      <c r="C4147" s="139" t="s">
        <v>2537</v>
      </c>
      <c r="D4147" s="139">
        <v>1003306</v>
      </c>
      <c r="E4147" s="139" t="s">
        <v>2538</v>
      </c>
      <c r="F4147" s="139">
        <v>37.070656</v>
      </c>
      <c r="G4147" s="139">
        <v>-84.616670999999997</v>
      </c>
      <c r="H4147" s="139" t="s">
        <v>2479</v>
      </c>
      <c r="I4147" s="139" t="s">
        <v>1072</v>
      </c>
      <c r="J4147" s="139" t="s">
        <v>47</v>
      </c>
      <c r="K4147" s="139">
        <v>42501</v>
      </c>
      <c r="L4147" s="139" t="s">
        <v>2539</v>
      </c>
      <c r="M4147" s="139">
        <v>205</v>
      </c>
      <c r="N4147" s="139" t="s">
        <v>1306</v>
      </c>
    </row>
    <row r="4148" spans="1:14" ht="15.75" customHeight="1">
      <c r="A4148" s="139">
        <v>2018</v>
      </c>
      <c r="B4148" s="100" t="s">
        <v>187</v>
      </c>
      <c r="C4148" s="139" t="s">
        <v>2540</v>
      </c>
      <c r="D4148" s="139">
        <v>1003416</v>
      </c>
      <c r="E4148" s="139" t="s">
        <v>2541</v>
      </c>
      <c r="F4148" s="139">
        <v>38.29007</v>
      </c>
      <c r="G4148" s="139">
        <v>-88.890370000000004</v>
      </c>
      <c r="H4148" s="139" t="s">
        <v>2542</v>
      </c>
      <c r="I4148" s="139" t="s">
        <v>1327</v>
      </c>
      <c r="J4148" s="139" t="s">
        <v>36</v>
      </c>
      <c r="K4148" s="139">
        <v>62864</v>
      </c>
      <c r="L4148" s="139" t="s">
        <v>2543</v>
      </c>
      <c r="M4148" s="139">
        <v>38</v>
      </c>
      <c r="N4148" s="139" t="s">
        <v>1054</v>
      </c>
    </row>
    <row r="4149" spans="1:14" ht="15.75" customHeight="1">
      <c r="A4149" s="139">
        <v>2018</v>
      </c>
      <c r="B4149" s="100" t="s">
        <v>187</v>
      </c>
      <c r="C4149" s="139" t="s">
        <v>2544</v>
      </c>
      <c r="D4149" s="139">
        <v>1004630</v>
      </c>
      <c r="E4149" s="139" t="s">
        <v>2545</v>
      </c>
      <c r="F4149" s="139">
        <v>30.108460000000001</v>
      </c>
      <c r="G4149" s="139">
        <v>-90.896770000000004</v>
      </c>
      <c r="H4149" s="139" t="s">
        <v>2546</v>
      </c>
      <c r="I4149" s="139" t="s">
        <v>2547</v>
      </c>
      <c r="J4149" s="139" t="s">
        <v>50</v>
      </c>
      <c r="K4149" s="139">
        <v>70723</v>
      </c>
      <c r="L4149" s="139" t="s">
        <v>2548</v>
      </c>
      <c r="M4149" s="139">
        <v>5682</v>
      </c>
      <c r="N4149" s="139" t="s">
        <v>1306</v>
      </c>
    </row>
    <row r="4150" spans="1:14" ht="15.75" customHeight="1">
      <c r="A4150" s="139">
        <v>2018</v>
      </c>
      <c r="B4150" s="100" t="s">
        <v>187</v>
      </c>
      <c r="C4150" s="139" t="s">
        <v>2549</v>
      </c>
      <c r="D4150" s="139">
        <v>1004220</v>
      </c>
      <c r="E4150" s="139" t="s">
        <v>2550</v>
      </c>
      <c r="F4150" s="139">
        <v>41.027929999999998</v>
      </c>
      <c r="G4150" s="139">
        <v>-83.659369999999996</v>
      </c>
      <c r="H4150" s="139" t="s">
        <v>2551</v>
      </c>
      <c r="I4150" s="139" t="s">
        <v>1168</v>
      </c>
      <c r="J4150" s="139" t="s">
        <v>95</v>
      </c>
      <c r="K4150" s="139">
        <v>45840</v>
      </c>
      <c r="L4150" s="139" t="s">
        <v>2552</v>
      </c>
      <c r="M4150" s="139">
        <v>14</v>
      </c>
      <c r="N4150" s="139" t="s">
        <v>1054</v>
      </c>
    </row>
    <row r="4151" spans="1:14" ht="15.75" customHeight="1">
      <c r="A4151" s="139">
        <v>2018</v>
      </c>
      <c r="B4151" s="100" t="s">
        <v>187</v>
      </c>
      <c r="C4151" s="139" t="s">
        <v>2553</v>
      </c>
      <c r="D4151" s="139">
        <v>1002997</v>
      </c>
      <c r="E4151" s="139" t="s">
        <v>2554</v>
      </c>
      <c r="F4151" s="139">
        <v>33.423166999999999</v>
      </c>
      <c r="G4151" s="139">
        <v>-94.003777999999997</v>
      </c>
      <c r="H4151" s="139" t="s">
        <v>2555</v>
      </c>
      <c r="I4151" s="139" t="s">
        <v>2556</v>
      </c>
      <c r="J4151" s="139" t="s">
        <v>12</v>
      </c>
      <c r="K4151" s="139">
        <v>71854</v>
      </c>
      <c r="L4151" s="139" t="s">
        <v>2552</v>
      </c>
      <c r="M4151" s="139">
        <v>17</v>
      </c>
      <c r="N4151" s="139" t="s">
        <v>1054</v>
      </c>
    </row>
    <row r="4152" spans="1:14" ht="15.75" customHeight="1">
      <c r="A4152" s="139">
        <v>2018</v>
      </c>
      <c r="B4152" s="100" t="s">
        <v>187</v>
      </c>
      <c r="C4152" s="139" t="s">
        <v>2557</v>
      </c>
      <c r="D4152" s="139">
        <v>1003706</v>
      </c>
      <c r="E4152" s="139" t="s">
        <v>2558</v>
      </c>
      <c r="F4152" s="139">
        <v>34.232236</v>
      </c>
      <c r="G4152" s="139">
        <v>-88.710560999999998</v>
      </c>
      <c r="H4152" s="139" t="s">
        <v>2559</v>
      </c>
      <c r="I4152" s="139" t="s">
        <v>2560</v>
      </c>
      <c r="J4152" s="139" t="s">
        <v>65</v>
      </c>
      <c r="K4152" s="139">
        <v>38804</v>
      </c>
      <c r="L4152" s="139" t="s">
        <v>2552</v>
      </c>
      <c r="M4152" s="139">
        <v>14</v>
      </c>
      <c r="N4152" s="139" t="s">
        <v>1054</v>
      </c>
    </row>
    <row r="4153" spans="1:14" ht="15.75" customHeight="1">
      <c r="A4153" s="139">
        <v>2018</v>
      </c>
      <c r="B4153" s="100" t="s">
        <v>187</v>
      </c>
      <c r="C4153" s="139" t="s">
        <v>2561</v>
      </c>
      <c r="D4153" s="139">
        <v>1002138</v>
      </c>
      <c r="E4153" s="139" t="s">
        <v>2562</v>
      </c>
      <c r="F4153" s="139">
        <v>42.733339000000001</v>
      </c>
      <c r="G4153" s="139">
        <v>-93.910901999999993</v>
      </c>
      <c r="H4153" s="139" t="s">
        <v>2563</v>
      </c>
      <c r="I4153" s="139" t="s">
        <v>1202</v>
      </c>
      <c r="J4153" s="139" t="s">
        <v>42</v>
      </c>
      <c r="K4153" s="139">
        <v>50542</v>
      </c>
      <c r="L4153" s="139" t="s">
        <v>2564</v>
      </c>
      <c r="M4153" s="139">
        <v>42</v>
      </c>
      <c r="N4153" s="139" t="s">
        <v>1054</v>
      </c>
    </row>
    <row r="4154" spans="1:14" ht="15.75" customHeight="1">
      <c r="A4154" s="139">
        <v>2018</v>
      </c>
      <c r="B4154" s="100" t="s">
        <v>187</v>
      </c>
      <c r="C4154" s="139" t="s">
        <v>2565</v>
      </c>
      <c r="D4154" s="139">
        <v>1002950</v>
      </c>
      <c r="E4154" s="139" t="s">
        <v>2566</v>
      </c>
      <c r="F4154" s="139">
        <v>43.763198000000003</v>
      </c>
      <c r="G4154" s="139">
        <v>-94.151225999999994</v>
      </c>
      <c r="H4154" s="139" t="s">
        <v>2567</v>
      </c>
      <c r="I4154" s="139" t="s">
        <v>2568</v>
      </c>
      <c r="J4154" s="139" t="s">
        <v>62</v>
      </c>
      <c r="K4154" s="139">
        <v>56098</v>
      </c>
      <c r="L4154" s="139" t="s">
        <v>2569</v>
      </c>
      <c r="M4154" s="139">
        <v>33</v>
      </c>
      <c r="N4154" s="139" t="s">
        <v>1133</v>
      </c>
    </row>
    <row r="4155" spans="1:14" ht="15.75" customHeight="1">
      <c r="A4155" s="139">
        <v>2018</v>
      </c>
      <c r="B4155" s="100" t="s">
        <v>187</v>
      </c>
      <c r="C4155" s="139" t="s">
        <v>2570</v>
      </c>
      <c r="D4155" s="139">
        <v>1002462</v>
      </c>
      <c r="E4155" s="139" t="s">
        <v>2571</v>
      </c>
      <c r="F4155" s="139">
        <v>42.110550000000003</v>
      </c>
      <c r="G4155" s="139">
        <v>-77.155799999999999</v>
      </c>
      <c r="H4155" s="139" t="s">
        <v>2572</v>
      </c>
      <c r="I4155" s="139" t="s">
        <v>2573</v>
      </c>
      <c r="J4155" s="139" t="s">
        <v>87</v>
      </c>
      <c r="K4155" s="139">
        <v>14870</v>
      </c>
      <c r="L4155" s="139" t="s">
        <v>2574</v>
      </c>
      <c r="M4155" s="139">
        <v>52</v>
      </c>
      <c r="N4155" s="139" t="s">
        <v>1054</v>
      </c>
    </row>
    <row r="4156" spans="1:14" ht="15.75" customHeight="1">
      <c r="A4156" s="139">
        <v>2018</v>
      </c>
      <c r="B4156" s="100" t="s">
        <v>187</v>
      </c>
      <c r="C4156" s="139" t="s">
        <v>2575</v>
      </c>
      <c r="D4156" s="139">
        <v>1006643</v>
      </c>
      <c r="E4156" s="139" t="s">
        <v>2576</v>
      </c>
      <c r="F4156" s="139">
        <v>37.172980000000003</v>
      </c>
      <c r="G4156" s="139">
        <v>-80.420479999999998</v>
      </c>
      <c r="H4156" s="139" t="s">
        <v>2577</v>
      </c>
      <c r="I4156" s="139" t="s">
        <v>2316</v>
      </c>
      <c r="J4156" s="139" t="s">
        <v>123</v>
      </c>
      <c r="K4156" s="139">
        <v>24073</v>
      </c>
      <c r="L4156" s="139" t="s">
        <v>2574</v>
      </c>
      <c r="M4156" s="139">
        <v>15</v>
      </c>
      <c r="N4156" s="139" t="s">
        <v>1054</v>
      </c>
    </row>
    <row r="4157" spans="1:14" ht="15.75" customHeight="1">
      <c r="A4157" s="139">
        <v>2018</v>
      </c>
      <c r="B4157" s="100" t="s">
        <v>187</v>
      </c>
      <c r="C4157" s="139" t="s">
        <v>2578</v>
      </c>
      <c r="D4157" s="139">
        <v>1005899</v>
      </c>
      <c r="E4157" s="139" t="s">
        <v>2579</v>
      </c>
      <c r="F4157" s="139">
        <v>37.925417000000003</v>
      </c>
      <c r="G4157" s="139">
        <v>-87.904972000000001</v>
      </c>
      <c r="H4157" s="139" t="s">
        <v>2580</v>
      </c>
      <c r="I4157" s="139" t="s">
        <v>2581</v>
      </c>
      <c r="J4157" s="139" t="s">
        <v>39</v>
      </c>
      <c r="K4157" s="139">
        <v>47620</v>
      </c>
      <c r="L4157" s="139" t="s">
        <v>2582</v>
      </c>
      <c r="M4157" s="139">
        <v>869</v>
      </c>
      <c r="N4157" s="139" t="s">
        <v>1306</v>
      </c>
    </row>
    <row r="4158" spans="1:14" ht="15.75" customHeight="1">
      <c r="A4158" s="139">
        <v>2018</v>
      </c>
      <c r="B4158" s="100" t="s">
        <v>187</v>
      </c>
      <c r="C4158" s="139" t="s">
        <v>2583</v>
      </c>
      <c r="D4158" s="139">
        <v>1007148</v>
      </c>
      <c r="E4158" s="139" t="s">
        <v>2584</v>
      </c>
      <c r="F4158" s="139">
        <v>35.6096</v>
      </c>
      <c r="G4158" s="139">
        <v>-95.985039999999998</v>
      </c>
      <c r="H4158" s="139" t="s">
        <v>2585</v>
      </c>
      <c r="I4158" s="139" t="s">
        <v>1730</v>
      </c>
      <c r="J4158" s="139" t="s">
        <v>98</v>
      </c>
      <c r="K4158" s="139">
        <v>74447</v>
      </c>
      <c r="L4158" s="139" t="s">
        <v>2586</v>
      </c>
      <c r="M4158" s="139">
        <v>35</v>
      </c>
      <c r="N4158" s="139" t="s">
        <v>1054</v>
      </c>
    </row>
    <row r="4159" spans="1:14" ht="15.75" customHeight="1">
      <c r="A4159" s="139">
        <v>2018</v>
      </c>
      <c r="B4159" s="100" t="s">
        <v>187</v>
      </c>
      <c r="C4159" s="139" t="s">
        <v>2587</v>
      </c>
      <c r="D4159" s="139">
        <v>1011772</v>
      </c>
      <c r="E4159" s="139" t="s">
        <v>2588</v>
      </c>
      <c r="F4159" s="139">
        <v>37.334429999999998</v>
      </c>
      <c r="G4159" s="139">
        <v>-121.88061</v>
      </c>
      <c r="H4159" s="139" t="s">
        <v>2589</v>
      </c>
      <c r="I4159" s="139" t="s">
        <v>2590</v>
      </c>
      <c r="J4159" s="139" t="s">
        <v>15</v>
      </c>
      <c r="K4159" s="139">
        <v>95192</v>
      </c>
      <c r="L4159" s="139" t="s">
        <v>2591</v>
      </c>
      <c r="M4159" s="139">
        <v>13</v>
      </c>
      <c r="N4159" s="139" t="s">
        <v>1054</v>
      </c>
    </row>
    <row r="4160" spans="1:14" ht="15.75" customHeight="1">
      <c r="A4160" s="139">
        <v>2018</v>
      </c>
      <c r="B4160" s="100" t="s">
        <v>187</v>
      </c>
      <c r="C4160" s="139" t="s">
        <v>2592</v>
      </c>
      <c r="D4160" s="139">
        <v>1006667</v>
      </c>
      <c r="E4160" s="139" t="s">
        <v>2593</v>
      </c>
      <c r="F4160" s="139">
        <v>28.812639000000001</v>
      </c>
      <c r="G4160" s="139">
        <v>-81.865221000000005</v>
      </c>
      <c r="H4160" s="139" t="s">
        <v>2594</v>
      </c>
      <c r="I4160" s="139" t="s">
        <v>1761</v>
      </c>
      <c r="J4160" s="139" t="s">
        <v>26</v>
      </c>
      <c r="K4160" s="139">
        <v>34748</v>
      </c>
      <c r="L4160" s="139" t="s">
        <v>2595</v>
      </c>
      <c r="M4160" s="139">
        <v>10</v>
      </c>
      <c r="N4160" s="139" t="s">
        <v>1054</v>
      </c>
    </row>
    <row r="4161" spans="1:14" ht="15.75" customHeight="1">
      <c r="A4161" s="139">
        <v>2018</v>
      </c>
      <c r="B4161" s="100" t="s">
        <v>187</v>
      </c>
      <c r="C4161" s="139" t="s">
        <v>2592</v>
      </c>
      <c r="D4161" s="139">
        <v>1005361</v>
      </c>
      <c r="E4161" s="139" t="s">
        <v>2596</v>
      </c>
      <c r="F4161" s="139">
        <v>28.056094000000002</v>
      </c>
      <c r="G4161" s="139">
        <v>-81.799087999999998</v>
      </c>
      <c r="H4161" s="139" t="s">
        <v>2597</v>
      </c>
      <c r="I4161" s="139" t="s">
        <v>1180</v>
      </c>
      <c r="J4161" s="139" t="s">
        <v>26</v>
      </c>
      <c r="K4161" s="139">
        <v>33823</v>
      </c>
      <c r="L4161" s="139" t="s">
        <v>2595</v>
      </c>
      <c r="M4161" s="139">
        <v>29</v>
      </c>
      <c r="N4161" s="139" t="s">
        <v>1054</v>
      </c>
    </row>
    <row r="4162" spans="1:14" ht="15.75" customHeight="1">
      <c r="A4162" s="139">
        <v>2018</v>
      </c>
      <c r="B4162" s="100" t="s">
        <v>187</v>
      </c>
      <c r="C4162" s="139" t="s">
        <v>2598</v>
      </c>
      <c r="D4162" s="139">
        <v>1012411</v>
      </c>
      <c r="E4162" s="139" t="s">
        <v>2599</v>
      </c>
      <c r="F4162" s="139">
        <v>39.728012</v>
      </c>
      <c r="G4162" s="139">
        <v>-86.195341999999997</v>
      </c>
      <c r="H4162" s="139" t="s">
        <v>2600</v>
      </c>
      <c r="I4162" s="139" t="s">
        <v>2601</v>
      </c>
      <c r="J4162" s="139" t="s">
        <v>39</v>
      </c>
      <c r="K4162" s="139">
        <v>46221</v>
      </c>
      <c r="L4162" s="139" t="s">
        <v>2602</v>
      </c>
      <c r="M4162" s="139">
        <v>10</v>
      </c>
      <c r="N4162" s="139" t="s">
        <v>1054</v>
      </c>
    </row>
    <row r="4163" spans="1:14" ht="15.75" customHeight="1">
      <c r="A4163" s="139">
        <v>2018</v>
      </c>
      <c r="B4163" s="100" t="s">
        <v>187</v>
      </c>
      <c r="C4163" s="139" t="s">
        <v>2603</v>
      </c>
      <c r="D4163" s="139">
        <v>1005508</v>
      </c>
      <c r="E4163" s="139" t="s">
        <v>2604</v>
      </c>
      <c r="F4163" s="139">
        <v>36.117359999999998</v>
      </c>
      <c r="G4163" s="139">
        <v>-115.17368</v>
      </c>
      <c r="H4163" s="139" t="s">
        <v>2605</v>
      </c>
      <c r="I4163" s="139" t="s">
        <v>2606</v>
      </c>
      <c r="J4163" s="139" t="s">
        <v>76</v>
      </c>
      <c r="K4163" s="139">
        <v>89109</v>
      </c>
      <c r="L4163" s="139" t="s">
        <v>2607</v>
      </c>
      <c r="M4163" s="139">
        <v>27</v>
      </c>
      <c r="N4163" s="139" t="s">
        <v>1054</v>
      </c>
    </row>
    <row r="4164" spans="1:14" ht="15.75" customHeight="1">
      <c r="A4164" s="139">
        <v>2018</v>
      </c>
      <c r="B4164" s="100" t="s">
        <v>187</v>
      </c>
      <c r="C4164" s="139" t="s">
        <v>2608</v>
      </c>
      <c r="D4164" s="139">
        <v>1012990</v>
      </c>
      <c r="E4164" s="139" t="s">
        <v>2609</v>
      </c>
      <c r="F4164" s="139">
        <v>37.498956</v>
      </c>
      <c r="G4164" s="139">
        <v>-120.897627</v>
      </c>
      <c r="H4164" s="139" t="s">
        <v>2610</v>
      </c>
      <c r="J4164" s="139" t="s">
        <v>15</v>
      </c>
      <c r="K4164" s="139">
        <v>95380</v>
      </c>
      <c r="L4164" s="139" t="s">
        <v>2611</v>
      </c>
      <c r="M4164" s="139">
        <v>9</v>
      </c>
      <c r="N4164" s="139" t="s">
        <v>1054</v>
      </c>
    </row>
    <row r="4165" spans="1:14" ht="15.75" customHeight="1">
      <c r="A4165" s="139">
        <v>2018</v>
      </c>
      <c r="B4165" s="100" t="s">
        <v>187</v>
      </c>
      <c r="C4165" s="139" t="s">
        <v>2612</v>
      </c>
      <c r="D4165" s="139">
        <v>1002105</v>
      </c>
      <c r="E4165" s="139" t="s">
        <v>2613</v>
      </c>
      <c r="F4165" s="139">
        <v>34.135953000000001</v>
      </c>
      <c r="G4165" s="139">
        <v>-118.125636</v>
      </c>
      <c r="H4165" s="139" t="s">
        <v>2100</v>
      </c>
      <c r="I4165" s="139" t="s">
        <v>2614</v>
      </c>
      <c r="J4165" s="139" t="s">
        <v>15</v>
      </c>
      <c r="K4165" s="139">
        <v>91125</v>
      </c>
      <c r="L4165" s="139" t="s">
        <v>2615</v>
      </c>
      <c r="M4165" s="139">
        <v>28</v>
      </c>
      <c r="N4165" s="139" t="s">
        <v>1054</v>
      </c>
    </row>
    <row r="4166" spans="1:14" ht="15.75" customHeight="1">
      <c r="A4166" s="139">
        <v>2018</v>
      </c>
      <c r="B4166" s="100" t="s">
        <v>187</v>
      </c>
      <c r="C4166" s="139" t="s">
        <v>2616</v>
      </c>
      <c r="D4166" s="139">
        <v>1007739</v>
      </c>
      <c r="E4166" s="139" t="s">
        <v>2617</v>
      </c>
      <c r="F4166" s="139">
        <v>47.523611000000002</v>
      </c>
      <c r="G4166" s="139">
        <v>-111.294167</v>
      </c>
      <c r="H4166" s="139" t="s">
        <v>2618</v>
      </c>
      <c r="I4166" s="139" t="s">
        <v>2619</v>
      </c>
      <c r="J4166" s="139" t="s">
        <v>70</v>
      </c>
      <c r="K4166" s="139">
        <v>59404</v>
      </c>
      <c r="L4166" s="139" t="s">
        <v>2216</v>
      </c>
      <c r="M4166" s="139">
        <v>2114</v>
      </c>
      <c r="N4166" s="139" t="s">
        <v>1745</v>
      </c>
    </row>
    <row r="4167" spans="1:14" ht="15.75" customHeight="1">
      <c r="A4167" s="139">
        <v>2018</v>
      </c>
      <c r="B4167" s="100" t="s">
        <v>187</v>
      </c>
      <c r="C4167" s="139" t="s">
        <v>2620</v>
      </c>
      <c r="D4167" s="139">
        <v>1005803</v>
      </c>
      <c r="E4167" s="139" t="s">
        <v>2621</v>
      </c>
      <c r="F4167" s="139">
        <v>29.3476</v>
      </c>
      <c r="G4167" s="139">
        <v>-98.460300000000004</v>
      </c>
      <c r="H4167" s="139" t="s">
        <v>2622</v>
      </c>
      <c r="I4167" s="139" t="s">
        <v>2623</v>
      </c>
      <c r="J4167" s="139" t="s">
        <v>115</v>
      </c>
      <c r="K4167" s="139">
        <v>78235</v>
      </c>
      <c r="L4167" s="139" t="s">
        <v>2216</v>
      </c>
      <c r="M4167" s="139">
        <v>2653</v>
      </c>
      <c r="N4167" s="139" t="s">
        <v>1306</v>
      </c>
    </row>
    <row r="4168" spans="1:14" ht="15.75" customHeight="1">
      <c r="A4168" s="139">
        <v>2018</v>
      </c>
      <c r="B4168" s="100" t="s">
        <v>187</v>
      </c>
      <c r="C4168" s="139" t="s">
        <v>2624</v>
      </c>
      <c r="D4168" s="139">
        <v>1009529</v>
      </c>
      <c r="E4168" s="139" t="s">
        <v>2625</v>
      </c>
      <c r="F4168" s="139">
        <v>40.781500000000001</v>
      </c>
      <c r="G4168" s="139">
        <v>-81.430719999999994</v>
      </c>
      <c r="H4168" s="139" t="s">
        <v>2626</v>
      </c>
      <c r="I4168" s="139" t="s">
        <v>2627</v>
      </c>
      <c r="J4168" s="139" t="s">
        <v>95</v>
      </c>
      <c r="K4168" s="139">
        <v>44706</v>
      </c>
      <c r="L4168" s="139" t="s">
        <v>2628</v>
      </c>
      <c r="M4168" s="139">
        <v>23</v>
      </c>
      <c r="N4168" s="139" t="s">
        <v>1054</v>
      </c>
    </row>
    <row r="4169" spans="1:14" ht="15.75" customHeight="1">
      <c r="A4169" s="139">
        <v>2018</v>
      </c>
      <c r="B4169" s="100" t="s">
        <v>187</v>
      </c>
      <c r="C4169" s="139" t="s">
        <v>2629</v>
      </c>
      <c r="D4169" s="139">
        <v>1005390</v>
      </c>
      <c r="E4169" s="139" t="s">
        <v>2630</v>
      </c>
      <c r="F4169" s="139">
        <v>40.7729</v>
      </c>
      <c r="G4169" s="139">
        <v>-81.415099999999995</v>
      </c>
      <c r="H4169" s="139" t="s">
        <v>2113</v>
      </c>
      <c r="I4169" s="139" t="s">
        <v>2627</v>
      </c>
      <c r="J4169" s="139" t="s">
        <v>95</v>
      </c>
      <c r="K4169" s="139">
        <v>44706</v>
      </c>
      <c r="L4169" s="139" t="s">
        <v>2631</v>
      </c>
      <c r="M4169" s="139">
        <v>2038</v>
      </c>
      <c r="N4169" s="139" t="s">
        <v>1306</v>
      </c>
    </row>
    <row r="4170" spans="1:14" ht="15.75" customHeight="1">
      <c r="A4170" s="139">
        <v>2018</v>
      </c>
      <c r="B4170" s="100" t="s">
        <v>187</v>
      </c>
      <c r="C4170" s="139" t="s">
        <v>2632</v>
      </c>
      <c r="D4170" s="139">
        <v>1012019</v>
      </c>
      <c r="E4170" s="139" t="s">
        <v>2633</v>
      </c>
      <c r="F4170" s="139">
        <v>41.961005999999998</v>
      </c>
      <c r="G4170" s="139">
        <v>-92.580083000000002</v>
      </c>
      <c r="H4170" s="139" t="s">
        <v>2634</v>
      </c>
      <c r="I4170" s="139" t="s">
        <v>2635</v>
      </c>
      <c r="J4170" s="139" t="s">
        <v>42</v>
      </c>
      <c r="K4170" s="139">
        <v>52339</v>
      </c>
      <c r="L4170" s="139" t="s">
        <v>2241</v>
      </c>
      <c r="M4170" s="139">
        <v>12</v>
      </c>
      <c r="N4170" s="139" t="s">
        <v>1054</v>
      </c>
    </row>
    <row r="4171" spans="1:14" ht="15.75" customHeight="1">
      <c r="A4171" s="139">
        <v>2018</v>
      </c>
      <c r="B4171" s="100" t="s">
        <v>187</v>
      </c>
      <c r="C4171" s="139" t="s">
        <v>2636</v>
      </c>
      <c r="D4171" s="139">
        <v>1004225</v>
      </c>
      <c r="E4171" s="139" t="s">
        <v>2637</v>
      </c>
      <c r="F4171" s="139">
        <v>46.544936999999997</v>
      </c>
      <c r="G4171" s="139">
        <v>-122.92631299999999</v>
      </c>
      <c r="H4171" s="139" t="s">
        <v>2638</v>
      </c>
      <c r="I4171" s="139" t="s">
        <v>2639</v>
      </c>
      <c r="J4171" s="139" t="s">
        <v>126</v>
      </c>
      <c r="K4171" s="139">
        <v>98596</v>
      </c>
      <c r="L4171" s="139" t="s">
        <v>2271</v>
      </c>
      <c r="M4171" s="139">
        <v>35</v>
      </c>
      <c r="N4171" s="139" t="s">
        <v>1050</v>
      </c>
    </row>
    <row r="4172" spans="1:14" ht="15.75" customHeight="1">
      <c r="A4172" s="139">
        <v>2018</v>
      </c>
      <c r="B4172" s="100" t="s">
        <v>187</v>
      </c>
      <c r="C4172" s="139" t="s">
        <v>2640</v>
      </c>
      <c r="D4172" s="139">
        <v>1000407</v>
      </c>
      <c r="E4172" s="139" t="s">
        <v>2641</v>
      </c>
      <c r="F4172" s="139">
        <v>35.082799999999999</v>
      </c>
      <c r="G4172" s="139">
        <v>-90.137200000000007</v>
      </c>
      <c r="H4172" s="139" t="s">
        <v>2642</v>
      </c>
      <c r="I4172" s="139" t="s">
        <v>2643</v>
      </c>
      <c r="J4172" s="139" t="s">
        <v>113</v>
      </c>
      <c r="K4172" s="139">
        <v>38113</v>
      </c>
      <c r="L4172" s="139" t="s">
        <v>2288</v>
      </c>
      <c r="M4172" s="139">
        <v>14</v>
      </c>
      <c r="N4172" s="139" t="s">
        <v>1054</v>
      </c>
    </row>
    <row r="4173" spans="1:14" ht="15.75" customHeight="1">
      <c r="A4173" s="139">
        <v>2018</v>
      </c>
      <c r="B4173" s="100" t="s">
        <v>187</v>
      </c>
      <c r="C4173" s="139" t="s">
        <v>2644</v>
      </c>
      <c r="D4173" s="139">
        <v>1006425</v>
      </c>
      <c r="E4173" s="139" t="s">
        <v>2645</v>
      </c>
      <c r="F4173" s="139">
        <v>41.520412</v>
      </c>
      <c r="G4173" s="139">
        <v>-96.079271000000006</v>
      </c>
      <c r="H4173" s="139" t="s">
        <v>2646</v>
      </c>
      <c r="I4173" s="139" t="s">
        <v>1067</v>
      </c>
      <c r="J4173" s="139" t="s">
        <v>73</v>
      </c>
      <c r="K4173" s="139">
        <v>68008</v>
      </c>
      <c r="L4173" s="139" t="s">
        <v>2288</v>
      </c>
      <c r="M4173" s="139">
        <v>265</v>
      </c>
      <c r="N4173" s="139" t="s">
        <v>1127</v>
      </c>
    </row>
    <row r="4174" spans="1:14" ht="15.75" customHeight="1">
      <c r="A4174" s="139">
        <v>2018</v>
      </c>
      <c r="B4174" s="100" t="s">
        <v>187</v>
      </c>
      <c r="C4174" s="139" t="s">
        <v>2647</v>
      </c>
      <c r="D4174" s="139">
        <v>1003146</v>
      </c>
      <c r="E4174" s="139" t="s">
        <v>2648</v>
      </c>
      <c r="F4174" s="139">
        <v>42.512112000000002</v>
      </c>
      <c r="G4174" s="139">
        <v>-93.264460999999997</v>
      </c>
      <c r="H4174" s="139" t="s">
        <v>2649</v>
      </c>
      <c r="I4174" s="139" t="s">
        <v>2650</v>
      </c>
      <c r="J4174" s="139" t="s">
        <v>42</v>
      </c>
      <c r="K4174" s="139">
        <v>50126</v>
      </c>
      <c r="L4174" s="139" t="s">
        <v>2288</v>
      </c>
      <c r="M4174" s="139">
        <v>30</v>
      </c>
      <c r="N4174" s="139" t="s">
        <v>1054</v>
      </c>
    </row>
    <row r="4175" spans="1:14" ht="15.75" customHeight="1">
      <c r="A4175" s="139">
        <v>2018</v>
      </c>
      <c r="B4175" s="100" t="s">
        <v>187</v>
      </c>
      <c r="C4175" s="139" t="s">
        <v>2647</v>
      </c>
      <c r="D4175" s="139">
        <v>1006258</v>
      </c>
      <c r="E4175" s="139" t="s">
        <v>2651</v>
      </c>
      <c r="F4175" s="139">
        <v>42.501309999999997</v>
      </c>
      <c r="G4175" s="139">
        <v>-96.391090000000005</v>
      </c>
      <c r="H4175" s="139" t="s">
        <v>2652</v>
      </c>
      <c r="I4175" s="139" t="s">
        <v>1595</v>
      </c>
      <c r="J4175" s="139" t="s">
        <v>42</v>
      </c>
      <c r="K4175" s="139">
        <v>51102</v>
      </c>
      <c r="L4175" s="139" t="s">
        <v>2288</v>
      </c>
      <c r="M4175" s="139">
        <v>31</v>
      </c>
      <c r="N4175" s="139" t="s">
        <v>1054</v>
      </c>
    </row>
    <row r="4176" spans="1:14" ht="15.75" customHeight="1">
      <c r="A4176" s="139">
        <v>2018</v>
      </c>
      <c r="B4176" s="100" t="s">
        <v>187</v>
      </c>
      <c r="C4176" s="139" t="s">
        <v>2647</v>
      </c>
      <c r="D4176" s="139">
        <v>1003061</v>
      </c>
      <c r="E4176" s="139" t="s">
        <v>2653</v>
      </c>
      <c r="F4176" s="139">
        <v>41.983851000000001</v>
      </c>
      <c r="G4176" s="139">
        <v>-91.667123000000004</v>
      </c>
      <c r="H4176" s="139" t="s">
        <v>1155</v>
      </c>
      <c r="I4176" s="139" t="s">
        <v>1156</v>
      </c>
      <c r="J4176" s="139" t="s">
        <v>42</v>
      </c>
      <c r="K4176" s="139">
        <v>52402</v>
      </c>
      <c r="L4176" s="139" t="s">
        <v>2288</v>
      </c>
      <c r="M4176" s="139">
        <v>18</v>
      </c>
      <c r="N4176" s="139" t="s">
        <v>1054</v>
      </c>
    </row>
    <row r="4177" spans="1:14" ht="15.75" customHeight="1">
      <c r="A4177" s="139">
        <v>2018</v>
      </c>
      <c r="B4177" s="100" t="s">
        <v>187</v>
      </c>
      <c r="C4177" s="139" t="s">
        <v>2654</v>
      </c>
      <c r="D4177" s="139">
        <v>1010356</v>
      </c>
      <c r="E4177" s="139" t="s">
        <v>2655</v>
      </c>
      <c r="F4177" s="139">
        <v>34.599200000000003</v>
      </c>
      <c r="G4177" s="139">
        <v>-102.7736</v>
      </c>
      <c r="H4177" s="139" t="s">
        <v>2656</v>
      </c>
      <c r="I4177" s="139" t="s">
        <v>2657</v>
      </c>
      <c r="J4177" s="139" t="s">
        <v>115</v>
      </c>
      <c r="K4177" s="139">
        <v>79035</v>
      </c>
      <c r="L4177" s="139" t="s">
        <v>2288</v>
      </c>
      <c r="M4177" s="139">
        <v>32</v>
      </c>
      <c r="N4177" s="139" t="s">
        <v>1127</v>
      </c>
    </row>
    <row r="4178" spans="1:14" ht="15.75" customHeight="1">
      <c r="A4178" s="139">
        <v>2018</v>
      </c>
      <c r="B4178" s="100" t="s">
        <v>187</v>
      </c>
      <c r="C4178" s="139" t="s">
        <v>2658</v>
      </c>
      <c r="D4178" s="139">
        <v>1003753</v>
      </c>
      <c r="E4178" s="139" t="s">
        <v>2659</v>
      </c>
      <c r="F4178" s="139">
        <v>41.683889000000001</v>
      </c>
      <c r="G4178" s="139">
        <v>-76.240832999999995</v>
      </c>
      <c r="H4178" s="139" t="s">
        <v>2660</v>
      </c>
      <c r="I4178" s="139" t="s">
        <v>1351</v>
      </c>
      <c r="J4178" s="139" t="s">
        <v>103</v>
      </c>
      <c r="K4178" s="139">
        <v>18853</v>
      </c>
      <c r="L4178" s="139" t="s">
        <v>2288</v>
      </c>
      <c r="M4178" s="139">
        <v>9</v>
      </c>
      <c r="N4178" s="139" t="s">
        <v>1127</v>
      </c>
    </row>
    <row r="4179" spans="1:14" ht="15.75" customHeight="1">
      <c r="A4179" s="139">
        <v>2018</v>
      </c>
      <c r="B4179" s="100" t="s">
        <v>187</v>
      </c>
      <c r="C4179" s="139" t="s">
        <v>2661</v>
      </c>
      <c r="D4179" s="139">
        <v>1000855</v>
      </c>
      <c r="E4179" s="139" t="s">
        <v>2662</v>
      </c>
      <c r="F4179" s="139">
        <v>41.4514</v>
      </c>
      <c r="G4179" s="139">
        <v>-97.094999999999999</v>
      </c>
      <c r="H4179" s="139" t="s">
        <v>2663</v>
      </c>
      <c r="I4179" s="139" t="s">
        <v>2664</v>
      </c>
      <c r="J4179" s="139" t="s">
        <v>73</v>
      </c>
      <c r="K4179" s="139">
        <v>68661</v>
      </c>
      <c r="L4179" s="139" t="s">
        <v>2288</v>
      </c>
      <c r="M4179" s="139">
        <v>30</v>
      </c>
      <c r="N4179" s="139" t="s">
        <v>1127</v>
      </c>
    </row>
    <row r="4180" spans="1:14" ht="15.75" customHeight="1">
      <c r="A4180" s="139">
        <v>2018</v>
      </c>
      <c r="B4180" s="100" t="s">
        <v>187</v>
      </c>
      <c r="C4180" s="139" t="s">
        <v>2665</v>
      </c>
      <c r="D4180" s="139">
        <v>1009702</v>
      </c>
      <c r="E4180" s="139" t="s">
        <v>2666</v>
      </c>
      <c r="F4180" s="139">
        <v>43.831262000000002</v>
      </c>
      <c r="G4180" s="139">
        <v>-85.375624999999999</v>
      </c>
      <c r="H4180" s="139" t="s">
        <v>2667</v>
      </c>
      <c r="I4180" s="139" t="s">
        <v>2668</v>
      </c>
      <c r="J4180" s="139" t="s">
        <v>61</v>
      </c>
      <c r="K4180" s="139">
        <v>49639</v>
      </c>
      <c r="L4180" s="139" t="s">
        <v>2288</v>
      </c>
      <c r="M4180" s="139">
        <v>18</v>
      </c>
      <c r="N4180" s="139" t="s">
        <v>1054</v>
      </c>
    </row>
    <row r="4181" spans="1:14" ht="15.75" customHeight="1">
      <c r="A4181" s="139">
        <v>2018</v>
      </c>
      <c r="B4181" s="100" t="s">
        <v>187</v>
      </c>
      <c r="C4181" s="139" t="s">
        <v>2669</v>
      </c>
      <c r="D4181" s="139">
        <v>1011980</v>
      </c>
      <c r="E4181" s="139" t="s">
        <v>2670</v>
      </c>
      <c r="F4181" s="139">
        <v>40.404592000000001</v>
      </c>
      <c r="G4181" s="139">
        <v>-86.904292999999996</v>
      </c>
      <c r="H4181" s="139" t="s">
        <v>2671</v>
      </c>
      <c r="I4181" s="139" t="s">
        <v>2366</v>
      </c>
      <c r="J4181" s="139" t="s">
        <v>39</v>
      </c>
      <c r="K4181" s="139">
        <v>47905</v>
      </c>
      <c r="L4181" s="139" t="s">
        <v>2288</v>
      </c>
      <c r="M4181" s="139">
        <v>15</v>
      </c>
      <c r="N4181" s="139" t="s">
        <v>1054</v>
      </c>
    </row>
    <row r="4182" spans="1:14" ht="15.75" customHeight="1">
      <c r="A4182" s="139">
        <v>2018</v>
      </c>
      <c r="B4182" s="100" t="s">
        <v>187</v>
      </c>
      <c r="C4182" s="139" t="s">
        <v>2672</v>
      </c>
      <c r="D4182" s="139">
        <v>1003495</v>
      </c>
      <c r="E4182" s="139" t="s">
        <v>2673</v>
      </c>
      <c r="F4182" s="139">
        <v>35.087888999999997</v>
      </c>
      <c r="G4182" s="139">
        <v>-78.844949</v>
      </c>
      <c r="H4182" s="139" t="s">
        <v>2674</v>
      </c>
      <c r="I4182" s="139" t="s">
        <v>1805</v>
      </c>
      <c r="J4182" s="139" t="s">
        <v>89</v>
      </c>
      <c r="K4182" s="139">
        <v>28312</v>
      </c>
      <c r="L4182" s="139" t="s">
        <v>2288</v>
      </c>
      <c r="M4182" s="139">
        <v>27</v>
      </c>
      <c r="N4182" s="139" t="s">
        <v>1054</v>
      </c>
    </row>
    <row r="4183" spans="1:14" ht="15.75" customHeight="1">
      <c r="A4183" s="139">
        <v>2018</v>
      </c>
      <c r="B4183" s="100" t="s">
        <v>187</v>
      </c>
      <c r="C4183" s="139" t="s">
        <v>2675</v>
      </c>
      <c r="D4183" s="139">
        <v>1011065</v>
      </c>
      <c r="E4183" s="139" t="s">
        <v>2676</v>
      </c>
      <c r="F4183" s="139">
        <v>42.50911</v>
      </c>
      <c r="G4183" s="139">
        <v>-94.313829999999996</v>
      </c>
      <c r="H4183" s="139" t="s">
        <v>2677</v>
      </c>
      <c r="I4183" s="139" t="s">
        <v>2678</v>
      </c>
      <c r="J4183" s="139" t="s">
        <v>42</v>
      </c>
      <c r="K4183" s="139">
        <v>50501</v>
      </c>
      <c r="L4183" s="139" t="s">
        <v>2288</v>
      </c>
      <c r="M4183" s="139">
        <v>104</v>
      </c>
      <c r="N4183" s="139" t="s">
        <v>1054</v>
      </c>
    </row>
    <row r="4184" spans="1:14" ht="15.75" customHeight="1">
      <c r="A4184" s="139">
        <v>2018</v>
      </c>
      <c r="B4184" s="100" t="s">
        <v>187</v>
      </c>
      <c r="C4184" s="139" t="s">
        <v>2679</v>
      </c>
      <c r="D4184" s="139">
        <v>1004724</v>
      </c>
      <c r="E4184" s="139" t="s">
        <v>2680</v>
      </c>
      <c r="F4184" s="139">
        <v>36.183639999999997</v>
      </c>
      <c r="G4184" s="139">
        <v>-86.878129999999999</v>
      </c>
      <c r="H4184" s="139" t="s">
        <v>2681</v>
      </c>
      <c r="I4184" s="139" t="s">
        <v>2682</v>
      </c>
      <c r="J4184" s="139" t="s">
        <v>113</v>
      </c>
      <c r="K4184" s="139">
        <v>37209</v>
      </c>
      <c r="L4184" s="139" t="s">
        <v>2683</v>
      </c>
      <c r="M4184" s="139">
        <v>34</v>
      </c>
      <c r="N4184" s="139" t="s">
        <v>1050</v>
      </c>
    </row>
    <row r="4185" spans="1:14" ht="15.75" customHeight="1">
      <c r="A4185" s="139">
        <v>2018</v>
      </c>
      <c r="B4185" s="100" t="s">
        <v>187</v>
      </c>
      <c r="C4185" s="139" t="s">
        <v>2684</v>
      </c>
      <c r="D4185" s="139">
        <v>1005354</v>
      </c>
      <c r="E4185" s="139" t="s">
        <v>2685</v>
      </c>
      <c r="F4185" s="139">
        <v>35.229466000000002</v>
      </c>
      <c r="G4185" s="139">
        <v>-80.243887999999998</v>
      </c>
      <c r="H4185" s="139" t="s">
        <v>2686</v>
      </c>
      <c r="I4185" s="139" t="s">
        <v>2687</v>
      </c>
      <c r="J4185" s="139" t="s">
        <v>89</v>
      </c>
      <c r="K4185" s="139">
        <v>28128</v>
      </c>
      <c r="L4185" s="139" t="s">
        <v>2349</v>
      </c>
      <c r="M4185" s="139">
        <v>75</v>
      </c>
      <c r="N4185" s="139" t="s">
        <v>1054</v>
      </c>
    </row>
    <row r="4186" spans="1:14" ht="15.75" customHeight="1">
      <c r="A4186" s="139">
        <v>2018</v>
      </c>
      <c r="B4186" s="100" t="s">
        <v>187</v>
      </c>
      <c r="C4186" s="139" t="s">
        <v>2688</v>
      </c>
      <c r="D4186" s="139">
        <v>1013376</v>
      </c>
      <c r="E4186" s="139" t="s">
        <v>2689</v>
      </c>
      <c r="F4186" s="139">
        <v>43.092120000000001</v>
      </c>
      <c r="G4186" s="139">
        <v>-79.013890000000004</v>
      </c>
      <c r="H4186" s="139" t="s">
        <v>2690</v>
      </c>
      <c r="I4186" s="139" t="s">
        <v>2691</v>
      </c>
      <c r="J4186" s="139" t="s">
        <v>87</v>
      </c>
      <c r="K4186" s="139">
        <v>14303</v>
      </c>
      <c r="M4186" s="139">
        <v>17</v>
      </c>
      <c r="N4186" s="139" t="s">
        <v>1127</v>
      </c>
    </row>
    <row r="4187" spans="1:14" ht="15.75" customHeight="1">
      <c r="A4187" s="139">
        <v>2018</v>
      </c>
      <c r="B4187" s="100" t="s">
        <v>187</v>
      </c>
      <c r="C4187" s="139" t="s">
        <v>2692</v>
      </c>
      <c r="D4187" s="139">
        <v>1010363</v>
      </c>
      <c r="E4187" s="139" t="s">
        <v>2693</v>
      </c>
      <c r="F4187" s="139">
        <v>34.954075000000003</v>
      </c>
      <c r="G4187" s="139">
        <v>-79.809004999999999</v>
      </c>
      <c r="H4187" s="139" t="s">
        <v>2694</v>
      </c>
      <c r="I4187" s="139" t="s">
        <v>2695</v>
      </c>
      <c r="J4187" s="139" t="s">
        <v>89</v>
      </c>
      <c r="K4187" s="139">
        <v>28379</v>
      </c>
      <c r="L4187" s="139" t="s">
        <v>2358</v>
      </c>
      <c r="M4187" s="139">
        <v>12</v>
      </c>
      <c r="N4187" s="139" t="s">
        <v>1054</v>
      </c>
    </row>
    <row r="4188" spans="1:14" ht="15.75" customHeight="1">
      <c r="A4188" s="139">
        <v>2018</v>
      </c>
      <c r="B4188" s="100" t="s">
        <v>187</v>
      </c>
      <c r="C4188" s="139" t="s">
        <v>2696</v>
      </c>
      <c r="D4188" s="139">
        <v>1013279</v>
      </c>
      <c r="E4188" s="139" t="s">
        <v>2697</v>
      </c>
      <c r="F4188" s="139">
        <v>44.828888999999997</v>
      </c>
      <c r="G4188" s="139">
        <v>-91.509167000000005</v>
      </c>
      <c r="H4188" s="139" t="s">
        <v>2698</v>
      </c>
      <c r="I4188" s="139" t="s">
        <v>2699</v>
      </c>
      <c r="J4188" s="139" t="s">
        <v>132</v>
      </c>
      <c r="K4188" s="139">
        <v>54703</v>
      </c>
      <c r="L4188" s="139" t="s">
        <v>2358</v>
      </c>
      <c r="M4188" s="139">
        <v>13</v>
      </c>
      <c r="N4188" s="139" t="s">
        <v>1054</v>
      </c>
    </row>
    <row r="4189" spans="1:14" ht="15.75" customHeight="1">
      <c r="A4189" s="139">
        <v>2018</v>
      </c>
      <c r="B4189" s="100" t="s">
        <v>187</v>
      </c>
      <c r="C4189" s="139" t="s">
        <v>2700</v>
      </c>
      <c r="D4189" s="139">
        <v>1006520</v>
      </c>
      <c r="E4189" s="139" t="s">
        <v>2701</v>
      </c>
      <c r="F4189" s="139">
        <v>45.8476</v>
      </c>
      <c r="G4189" s="139">
        <v>-122.803</v>
      </c>
      <c r="H4189" s="139" t="s">
        <v>2702</v>
      </c>
      <c r="I4189" s="139" t="s">
        <v>2270</v>
      </c>
      <c r="J4189" s="139" t="s">
        <v>100</v>
      </c>
      <c r="K4189" s="139">
        <v>97051</v>
      </c>
      <c r="L4189" s="139" t="s">
        <v>2358</v>
      </c>
      <c r="M4189" s="139">
        <v>25</v>
      </c>
      <c r="N4189" s="139" t="s">
        <v>1054</v>
      </c>
    </row>
    <row r="4190" spans="1:14" ht="15.75" customHeight="1">
      <c r="A4190" s="139">
        <v>2018</v>
      </c>
      <c r="B4190" s="100" t="s">
        <v>187</v>
      </c>
      <c r="C4190" s="139" t="s">
        <v>2703</v>
      </c>
      <c r="D4190" s="139">
        <v>1003985</v>
      </c>
      <c r="E4190" s="139" t="s">
        <v>2704</v>
      </c>
      <c r="F4190" s="139">
        <v>41.713056000000002</v>
      </c>
      <c r="G4190" s="139">
        <v>-88.364444000000006</v>
      </c>
      <c r="H4190" s="139" t="s">
        <v>2705</v>
      </c>
      <c r="I4190" s="139" t="s">
        <v>2706</v>
      </c>
      <c r="J4190" s="139" t="s">
        <v>36</v>
      </c>
      <c r="K4190" s="139">
        <v>60538</v>
      </c>
      <c r="L4190" s="139" t="s">
        <v>2363</v>
      </c>
      <c r="M4190" s="139">
        <v>52</v>
      </c>
      <c r="N4190" s="139" t="s">
        <v>1054</v>
      </c>
    </row>
    <row r="4191" spans="1:14" ht="15.75" customHeight="1">
      <c r="A4191" s="139">
        <v>2018</v>
      </c>
      <c r="B4191" s="100" t="s">
        <v>187</v>
      </c>
      <c r="C4191" s="139" t="s">
        <v>2707</v>
      </c>
      <c r="D4191" s="139">
        <v>1002575</v>
      </c>
      <c r="E4191" s="139" t="s">
        <v>2708</v>
      </c>
      <c r="F4191" s="139">
        <v>40.676490000000001</v>
      </c>
      <c r="G4191" s="139">
        <v>-89.588790000000003</v>
      </c>
      <c r="H4191" s="139" t="s">
        <v>2709</v>
      </c>
      <c r="I4191" s="139" t="s">
        <v>2710</v>
      </c>
      <c r="J4191" s="139" t="s">
        <v>36</v>
      </c>
      <c r="K4191" s="139">
        <v>61630</v>
      </c>
      <c r="L4191" s="139" t="s">
        <v>2363</v>
      </c>
      <c r="M4191" s="139">
        <v>37</v>
      </c>
      <c r="N4191" s="139" t="s">
        <v>1054</v>
      </c>
    </row>
    <row r="4192" spans="1:14" ht="15.75" customHeight="1">
      <c r="A4192" s="139">
        <v>2018</v>
      </c>
      <c r="B4192" s="100" t="s">
        <v>187</v>
      </c>
      <c r="C4192" s="139" t="s">
        <v>2711</v>
      </c>
      <c r="D4192" s="139">
        <v>1007913</v>
      </c>
      <c r="E4192" s="139" t="s">
        <v>2712</v>
      </c>
      <c r="F4192" s="139">
        <v>38.375</v>
      </c>
      <c r="G4192" s="139">
        <v>-82.604200000000006</v>
      </c>
      <c r="H4192" s="139" t="s">
        <v>2713</v>
      </c>
      <c r="I4192" s="139" t="s">
        <v>1243</v>
      </c>
      <c r="J4192" s="139" t="s">
        <v>47</v>
      </c>
      <c r="K4192" s="139">
        <v>41129</v>
      </c>
      <c r="L4192" s="139" t="s">
        <v>2631</v>
      </c>
      <c r="M4192" s="139">
        <v>11710</v>
      </c>
      <c r="N4192" s="139" t="s">
        <v>1306</v>
      </c>
    </row>
    <row r="4193" spans="1:14" ht="15.75" customHeight="1">
      <c r="A4193" s="139">
        <v>2018</v>
      </c>
      <c r="B4193" s="100" t="s">
        <v>187</v>
      </c>
      <c r="C4193" s="139" t="s">
        <v>2714</v>
      </c>
      <c r="D4193" s="139">
        <v>1006865</v>
      </c>
      <c r="E4193" s="139" t="s">
        <v>2715</v>
      </c>
      <c r="F4193" s="139">
        <v>46.908056000000002</v>
      </c>
      <c r="G4193" s="139">
        <v>-98.623610999999997</v>
      </c>
      <c r="H4193" s="139" t="s">
        <v>2716</v>
      </c>
      <c r="I4193" s="139" t="s">
        <v>2717</v>
      </c>
      <c r="J4193" s="139" t="s">
        <v>92</v>
      </c>
      <c r="K4193" s="139">
        <v>58401</v>
      </c>
      <c r="L4193" s="139" t="s">
        <v>2718</v>
      </c>
      <c r="M4193" s="139">
        <v>17</v>
      </c>
      <c r="N4193" s="139" t="s">
        <v>1054</v>
      </c>
    </row>
    <row r="4194" spans="1:14" ht="15.75" customHeight="1">
      <c r="A4194" s="139">
        <v>2018</v>
      </c>
      <c r="B4194" s="100" t="s">
        <v>187</v>
      </c>
      <c r="C4194" s="139" t="s">
        <v>2719</v>
      </c>
      <c r="D4194" s="139">
        <v>1003300</v>
      </c>
      <c r="E4194" s="139" t="s">
        <v>2720</v>
      </c>
      <c r="F4194" s="139">
        <v>37.345100000000002</v>
      </c>
      <c r="G4194" s="139">
        <v>-80.763999999999996</v>
      </c>
      <c r="H4194" s="139" t="s">
        <v>2721</v>
      </c>
      <c r="I4194" s="139" t="s">
        <v>2722</v>
      </c>
      <c r="J4194" s="139" t="s">
        <v>123</v>
      </c>
      <c r="K4194" s="139">
        <v>24124</v>
      </c>
      <c r="L4194" s="139" t="s">
        <v>2723</v>
      </c>
      <c r="M4194" s="139">
        <v>238</v>
      </c>
      <c r="N4194" s="139" t="s">
        <v>1160</v>
      </c>
    </row>
    <row r="4195" spans="1:14" ht="15.75" customHeight="1">
      <c r="A4195" s="139">
        <v>2018</v>
      </c>
      <c r="B4195" s="100" t="s">
        <v>187</v>
      </c>
      <c r="C4195" s="139" t="s">
        <v>2724</v>
      </c>
      <c r="D4195" s="139">
        <v>1003741</v>
      </c>
      <c r="E4195" s="139" t="s">
        <v>2725</v>
      </c>
      <c r="F4195" s="139">
        <v>44.193910000000002</v>
      </c>
      <c r="G4195" s="139">
        <v>-88.475560000000002</v>
      </c>
      <c r="H4195" s="139" t="s">
        <v>2726</v>
      </c>
      <c r="I4195" s="139" t="s">
        <v>2727</v>
      </c>
      <c r="J4195" s="139" t="s">
        <v>132</v>
      </c>
      <c r="K4195" s="139">
        <v>54956</v>
      </c>
      <c r="L4195" s="139" t="s">
        <v>2499</v>
      </c>
      <c r="M4195" s="139">
        <v>14</v>
      </c>
      <c r="N4195" s="139" t="s">
        <v>1054</v>
      </c>
    </row>
    <row r="4196" spans="1:14" ht="15.75" customHeight="1">
      <c r="A4196" s="139">
        <v>2018</v>
      </c>
      <c r="B4196" s="100" t="s">
        <v>187</v>
      </c>
      <c r="C4196" s="139" t="s">
        <v>2728</v>
      </c>
      <c r="D4196" s="139">
        <v>1003924</v>
      </c>
      <c r="E4196" s="139" t="s">
        <v>2729</v>
      </c>
      <c r="F4196" s="139">
        <v>46.022221999999999</v>
      </c>
      <c r="G4196" s="139">
        <v>-94.338333000000006</v>
      </c>
      <c r="H4196" s="139" t="s">
        <v>2730</v>
      </c>
      <c r="I4196" s="139" t="s">
        <v>2731</v>
      </c>
      <c r="J4196" s="139" t="s">
        <v>62</v>
      </c>
      <c r="K4196" s="139">
        <v>56345</v>
      </c>
      <c r="L4196" s="139" t="s">
        <v>2732</v>
      </c>
      <c r="M4196" s="139">
        <v>5</v>
      </c>
      <c r="N4196" s="139" t="s">
        <v>1054</v>
      </c>
    </row>
    <row r="4197" spans="1:14" ht="15.75" customHeight="1">
      <c r="A4197" s="139">
        <v>2018</v>
      </c>
      <c r="B4197" s="100" t="s">
        <v>187</v>
      </c>
      <c r="C4197" s="139" t="s">
        <v>2733</v>
      </c>
      <c r="D4197" s="139">
        <v>1006666</v>
      </c>
      <c r="E4197" s="139" t="s">
        <v>2734</v>
      </c>
      <c r="F4197" s="139">
        <v>37.6569</v>
      </c>
      <c r="G4197" s="139">
        <v>-87.500600000000006</v>
      </c>
      <c r="H4197" s="139" t="s">
        <v>2735</v>
      </c>
      <c r="I4197" s="139" t="s">
        <v>1565</v>
      </c>
      <c r="J4197" s="139" t="s">
        <v>47</v>
      </c>
      <c r="K4197" s="139">
        <v>42452</v>
      </c>
      <c r="L4197" s="139" t="s">
        <v>2393</v>
      </c>
      <c r="M4197" s="139">
        <v>22</v>
      </c>
      <c r="N4197" s="139" t="s">
        <v>1273</v>
      </c>
    </row>
    <row r="4198" spans="1:14" ht="15.75" customHeight="1">
      <c r="A4198" s="139">
        <v>2018</v>
      </c>
      <c r="B4198" s="100" t="s">
        <v>187</v>
      </c>
      <c r="C4198" s="139" t="s">
        <v>2736</v>
      </c>
      <c r="D4198" s="139">
        <v>1002112</v>
      </c>
      <c r="E4198" s="139" t="s">
        <v>2737</v>
      </c>
      <c r="F4198" s="139">
        <v>33.051743000000002</v>
      </c>
      <c r="G4198" s="139">
        <v>-80.054288999999997</v>
      </c>
      <c r="H4198" s="139" t="s">
        <v>2738</v>
      </c>
      <c r="I4198" s="139" t="s">
        <v>2739</v>
      </c>
      <c r="J4198" s="139" t="s">
        <v>107</v>
      </c>
      <c r="K4198" s="139">
        <v>29445</v>
      </c>
      <c r="L4198" s="139" t="s">
        <v>2393</v>
      </c>
      <c r="M4198" s="139">
        <v>13</v>
      </c>
      <c r="N4198" s="139" t="s">
        <v>1273</v>
      </c>
    </row>
    <row r="4199" spans="1:14" ht="15.75" customHeight="1">
      <c r="A4199" s="139">
        <v>2018</v>
      </c>
      <c r="B4199" s="100" t="s">
        <v>187</v>
      </c>
      <c r="C4199" s="139" t="s">
        <v>2740</v>
      </c>
      <c r="D4199" s="139">
        <v>1009491</v>
      </c>
      <c r="E4199" s="139" t="s">
        <v>2741</v>
      </c>
      <c r="F4199" s="139">
        <v>33.978059999999999</v>
      </c>
      <c r="G4199" s="139">
        <v>-83.333979999999997</v>
      </c>
      <c r="H4199" s="139" t="s">
        <v>2742</v>
      </c>
      <c r="I4199" s="139" t="s">
        <v>1988</v>
      </c>
      <c r="J4199" s="139" t="s">
        <v>28</v>
      </c>
      <c r="K4199" s="139">
        <v>30601</v>
      </c>
      <c r="L4199" s="139" t="s">
        <v>2398</v>
      </c>
      <c r="M4199" s="139">
        <v>14</v>
      </c>
      <c r="N4199" s="139" t="s">
        <v>1050</v>
      </c>
    </row>
    <row r="4200" spans="1:14" ht="15.75" customHeight="1">
      <c r="A4200" s="139">
        <v>2018</v>
      </c>
      <c r="B4200" s="100" t="s">
        <v>187</v>
      </c>
      <c r="C4200" s="139" t="s">
        <v>2743</v>
      </c>
      <c r="D4200" s="139">
        <v>1012671</v>
      </c>
      <c r="E4200" s="139" t="s">
        <v>2744</v>
      </c>
      <c r="F4200" s="139">
        <v>36.048650000000002</v>
      </c>
      <c r="G4200" s="139">
        <v>-115.38253</v>
      </c>
      <c r="H4200" s="139" t="s">
        <v>2605</v>
      </c>
      <c r="I4200" s="139" t="s">
        <v>1366</v>
      </c>
      <c r="J4200" s="139" t="s">
        <v>76</v>
      </c>
      <c r="K4200" s="139">
        <v>89161</v>
      </c>
      <c r="L4200" s="139" t="s">
        <v>2398</v>
      </c>
      <c r="M4200" s="139">
        <v>16</v>
      </c>
      <c r="N4200" s="139" t="s">
        <v>1054</v>
      </c>
    </row>
    <row r="4201" spans="1:14" ht="15.75" customHeight="1">
      <c r="A4201" s="139">
        <v>2018</v>
      </c>
      <c r="B4201" s="100" t="s">
        <v>187</v>
      </c>
      <c r="C4201" s="139" t="s">
        <v>2745</v>
      </c>
      <c r="D4201" s="139">
        <v>1011645</v>
      </c>
      <c r="E4201" s="139" t="s">
        <v>2746</v>
      </c>
      <c r="F4201" s="139">
        <v>36.490110000000001</v>
      </c>
      <c r="G4201" s="139">
        <v>-79.055976999999999</v>
      </c>
      <c r="H4201" s="139" t="s">
        <v>2747</v>
      </c>
      <c r="I4201" s="139" t="s">
        <v>2748</v>
      </c>
      <c r="J4201" s="139" t="s">
        <v>89</v>
      </c>
      <c r="K4201" s="139">
        <v>27343</v>
      </c>
      <c r="L4201" s="139" t="s">
        <v>2398</v>
      </c>
      <c r="M4201" s="139">
        <v>19</v>
      </c>
      <c r="N4201" s="139" t="s">
        <v>1054</v>
      </c>
    </row>
    <row r="4202" spans="1:14" ht="15.75" customHeight="1">
      <c r="A4202" s="139">
        <v>2018</v>
      </c>
      <c r="B4202" s="100" t="s">
        <v>187</v>
      </c>
      <c r="C4202" s="139" t="s">
        <v>2749</v>
      </c>
      <c r="D4202" s="139">
        <v>1010990</v>
      </c>
      <c r="E4202" s="139" t="s">
        <v>2750</v>
      </c>
      <c r="F4202" s="139">
        <v>32.803910000000002</v>
      </c>
      <c r="G4202" s="139">
        <v>-83.635720000000006</v>
      </c>
      <c r="H4202" s="139" t="s">
        <v>1772</v>
      </c>
      <c r="I4202" s="139" t="s">
        <v>1862</v>
      </c>
      <c r="J4202" s="139" t="s">
        <v>28</v>
      </c>
      <c r="K4202" s="139">
        <v>31206</v>
      </c>
      <c r="L4202" s="139" t="s">
        <v>2751</v>
      </c>
      <c r="M4202" s="139">
        <v>25</v>
      </c>
      <c r="N4202" s="139" t="s">
        <v>1054</v>
      </c>
    </row>
    <row r="4203" spans="1:14" ht="15.75" customHeight="1">
      <c r="A4203" s="139">
        <v>2018</v>
      </c>
      <c r="B4203" s="100" t="s">
        <v>187</v>
      </c>
      <c r="C4203" s="139" t="s">
        <v>2752</v>
      </c>
      <c r="D4203" s="139">
        <v>1012033</v>
      </c>
      <c r="E4203" s="139" t="s">
        <v>2753</v>
      </c>
      <c r="F4203" s="139">
        <v>34.267865</v>
      </c>
      <c r="G4203" s="139">
        <v>-84.356583999999998</v>
      </c>
      <c r="H4203" s="139" t="s">
        <v>2754</v>
      </c>
      <c r="I4203" s="139" t="s">
        <v>2755</v>
      </c>
      <c r="J4203" s="139" t="s">
        <v>28</v>
      </c>
      <c r="K4203" s="139">
        <v>30107</v>
      </c>
      <c r="L4203" s="139" t="s">
        <v>2756</v>
      </c>
      <c r="M4203" s="139">
        <v>11</v>
      </c>
      <c r="N4203" s="139" t="s">
        <v>2757</v>
      </c>
    </row>
    <row r="4204" spans="1:14" ht="15.75" customHeight="1">
      <c r="A4204" s="139">
        <v>2018</v>
      </c>
      <c r="B4204" s="100" t="s">
        <v>187</v>
      </c>
      <c r="C4204" s="139" t="s">
        <v>2758</v>
      </c>
      <c r="D4204" s="139">
        <v>1003286</v>
      </c>
      <c r="E4204" s="139" t="s">
        <v>2759</v>
      </c>
      <c r="F4204" s="139">
        <v>30.343733</v>
      </c>
      <c r="G4204" s="139">
        <v>-88.493799999999993</v>
      </c>
      <c r="H4204" s="139" t="s">
        <v>2760</v>
      </c>
      <c r="I4204" s="139" t="s">
        <v>1290</v>
      </c>
      <c r="J4204" s="139" t="s">
        <v>65</v>
      </c>
      <c r="K4204" s="139">
        <v>39581</v>
      </c>
      <c r="L4204" s="139" t="s">
        <v>2761</v>
      </c>
      <c r="M4204" s="139">
        <v>27004</v>
      </c>
      <c r="N4204" s="139" t="s">
        <v>2762</v>
      </c>
    </row>
    <row r="4205" spans="1:14" ht="15.75" customHeight="1">
      <c r="A4205" s="139">
        <v>2018</v>
      </c>
      <c r="B4205" s="100" t="s">
        <v>187</v>
      </c>
      <c r="C4205" s="139" t="s">
        <v>2763</v>
      </c>
      <c r="D4205" s="139">
        <v>1007523</v>
      </c>
      <c r="E4205" s="139" t="s">
        <v>2764</v>
      </c>
      <c r="F4205" s="139">
        <v>40.766505000000002</v>
      </c>
      <c r="G4205" s="139">
        <v>-99.724907000000002</v>
      </c>
      <c r="H4205" s="139" t="s">
        <v>2765</v>
      </c>
      <c r="I4205" s="139" t="s">
        <v>2766</v>
      </c>
      <c r="J4205" s="139" t="s">
        <v>73</v>
      </c>
      <c r="K4205" s="139">
        <v>68850</v>
      </c>
      <c r="L4205" s="139" t="s">
        <v>2438</v>
      </c>
      <c r="M4205" s="139">
        <v>34</v>
      </c>
      <c r="N4205" s="139" t="s">
        <v>1054</v>
      </c>
    </row>
    <row r="4206" spans="1:14" ht="15.75" customHeight="1">
      <c r="A4206" s="139">
        <v>2018</v>
      </c>
      <c r="B4206" s="100" t="s">
        <v>187</v>
      </c>
      <c r="C4206" s="139" t="s">
        <v>2767</v>
      </c>
      <c r="D4206" s="139">
        <v>1005621</v>
      </c>
      <c r="E4206" s="139" t="s">
        <v>2768</v>
      </c>
      <c r="F4206" s="139">
        <v>41.717246000000003</v>
      </c>
      <c r="G4206" s="139">
        <v>-109.69176299999999</v>
      </c>
      <c r="H4206" s="139" t="s">
        <v>2769</v>
      </c>
      <c r="I4206" s="139" t="s">
        <v>2770</v>
      </c>
      <c r="J4206" s="139" t="s">
        <v>134</v>
      </c>
      <c r="K4206" s="139">
        <v>82935</v>
      </c>
      <c r="L4206" s="139" t="s">
        <v>2771</v>
      </c>
      <c r="M4206" s="139">
        <v>205</v>
      </c>
      <c r="N4206" s="139" t="s">
        <v>2772</v>
      </c>
    </row>
    <row r="4207" spans="1:14" ht="15.75" customHeight="1">
      <c r="A4207" s="139">
        <v>2018</v>
      </c>
      <c r="B4207" s="100" t="s">
        <v>187</v>
      </c>
      <c r="C4207" s="139" t="s">
        <v>2773</v>
      </c>
      <c r="D4207" s="139">
        <v>1003762</v>
      </c>
      <c r="E4207" s="139" t="s">
        <v>2774</v>
      </c>
      <c r="F4207" s="139">
        <v>38.846170000000001</v>
      </c>
      <c r="G4207" s="139">
        <v>-91.949021000000002</v>
      </c>
      <c r="H4207" s="139" t="s">
        <v>2775</v>
      </c>
      <c r="I4207" s="139" t="s">
        <v>2776</v>
      </c>
      <c r="J4207" s="139" t="s">
        <v>68</v>
      </c>
      <c r="K4207" s="139">
        <v>65251</v>
      </c>
      <c r="L4207" s="139" t="s">
        <v>2777</v>
      </c>
      <c r="M4207" s="139">
        <v>0</v>
      </c>
      <c r="N4207" s="139" t="s">
        <v>2778</v>
      </c>
    </row>
    <row r="4208" spans="1:14" ht="15.75" customHeight="1">
      <c r="A4208" s="139">
        <v>2018</v>
      </c>
      <c r="B4208" s="100" t="s">
        <v>187</v>
      </c>
      <c r="C4208" s="139" t="s">
        <v>2779</v>
      </c>
      <c r="D4208" s="139">
        <v>1004277</v>
      </c>
      <c r="E4208" s="139" t="s">
        <v>2780</v>
      </c>
      <c r="F4208" s="139">
        <v>36.230449999999998</v>
      </c>
      <c r="G4208" s="139">
        <v>-115.12944</v>
      </c>
      <c r="H4208" s="139" t="s">
        <v>2781</v>
      </c>
      <c r="I4208" s="139" t="s">
        <v>1366</v>
      </c>
      <c r="J4208" s="139" t="s">
        <v>76</v>
      </c>
      <c r="K4208" s="139">
        <v>89030</v>
      </c>
      <c r="L4208" s="139" t="s">
        <v>2499</v>
      </c>
      <c r="M4208" s="139">
        <v>16</v>
      </c>
      <c r="N4208" s="139" t="s">
        <v>1054</v>
      </c>
    </row>
    <row r="4209" spans="1:14" ht="15.75" customHeight="1">
      <c r="A4209" s="139">
        <v>2018</v>
      </c>
      <c r="B4209" s="100" t="s">
        <v>187</v>
      </c>
      <c r="C4209" s="139" t="s">
        <v>2782</v>
      </c>
      <c r="D4209" s="139">
        <v>1010974</v>
      </c>
      <c r="E4209" s="139" t="s">
        <v>2783</v>
      </c>
      <c r="F4209" s="139">
        <v>35.318519999999999</v>
      </c>
      <c r="G4209" s="139">
        <v>-81.610100000000003</v>
      </c>
      <c r="H4209" s="139" t="s">
        <v>2643</v>
      </c>
      <c r="I4209" s="139" t="s">
        <v>2784</v>
      </c>
      <c r="J4209" s="139" t="s">
        <v>89</v>
      </c>
      <c r="K4209" s="139">
        <v>28150</v>
      </c>
      <c r="L4209" s="139" t="s">
        <v>2499</v>
      </c>
      <c r="M4209" s="139">
        <v>26</v>
      </c>
      <c r="N4209" s="139" t="s">
        <v>1054</v>
      </c>
    </row>
    <row r="4210" spans="1:14" ht="15.75" customHeight="1">
      <c r="A4210" s="139">
        <v>2018</v>
      </c>
      <c r="B4210" s="100" t="s">
        <v>187</v>
      </c>
      <c r="C4210" s="139" t="s">
        <v>2785</v>
      </c>
      <c r="D4210" s="139">
        <v>1004016</v>
      </c>
      <c r="E4210" s="139" t="s">
        <v>2786</v>
      </c>
      <c r="F4210" s="139">
        <v>41.501089999999998</v>
      </c>
      <c r="G4210" s="139">
        <v>-81.615660000000005</v>
      </c>
      <c r="H4210" s="139" t="s">
        <v>2787</v>
      </c>
      <c r="I4210" s="139" t="s">
        <v>1781</v>
      </c>
      <c r="J4210" s="139" t="s">
        <v>95</v>
      </c>
      <c r="K4210" s="139">
        <v>44195</v>
      </c>
      <c r="L4210" s="139" t="s">
        <v>2788</v>
      </c>
      <c r="M4210" s="139">
        <v>28</v>
      </c>
      <c r="N4210" s="139" t="s">
        <v>1054</v>
      </c>
    </row>
    <row r="4211" spans="1:14" ht="15.75" customHeight="1">
      <c r="A4211" s="139">
        <v>2018</v>
      </c>
      <c r="B4211" s="100" t="s">
        <v>187</v>
      </c>
      <c r="C4211" s="139" t="s">
        <v>2794</v>
      </c>
      <c r="D4211" s="139">
        <v>1007526</v>
      </c>
      <c r="E4211" s="139" t="s">
        <v>2795</v>
      </c>
      <c r="F4211" s="139">
        <v>58.867489999999997</v>
      </c>
      <c r="G4211" s="139">
        <v>-135.10475600000001</v>
      </c>
      <c r="H4211" s="139" t="s">
        <v>2796</v>
      </c>
      <c r="I4211" s="139" t="s">
        <v>2797</v>
      </c>
      <c r="J4211" s="139" t="s">
        <v>6</v>
      </c>
      <c r="K4211" s="139">
        <v>99801</v>
      </c>
      <c r="L4211" s="139" t="s">
        <v>2798</v>
      </c>
      <c r="M4211" s="139">
        <v>38</v>
      </c>
      <c r="N4211" s="139" t="s">
        <v>1054</v>
      </c>
    </row>
    <row r="4212" spans="1:14" ht="15.75" customHeight="1">
      <c r="A4212" s="139">
        <v>2018</v>
      </c>
      <c r="B4212" s="100" t="s">
        <v>187</v>
      </c>
      <c r="C4212" s="139" t="s">
        <v>2799</v>
      </c>
      <c r="D4212" s="139">
        <v>1004381</v>
      </c>
      <c r="E4212" s="139" t="s">
        <v>2800</v>
      </c>
      <c r="F4212" s="139">
        <v>37.047556</v>
      </c>
      <c r="G4212" s="139">
        <v>-95.606105999999997</v>
      </c>
      <c r="H4212" s="139" t="s">
        <v>2801</v>
      </c>
      <c r="I4212" s="139" t="s">
        <v>2316</v>
      </c>
      <c r="J4212" s="139" t="s">
        <v>44</v>
      </c>
      <c r="K4212" s="139">
        <v>67337</v>
      </c>
      <c r="L4212" s="139" t="s">
        <v>2802</v>
      </c>
      <c r="M4212" s="139">
        <v>8846</v>
      </c>
      <c r="N4212" s="139" t="s">
        <v>1745</v>
      </c>
    </row>
    <row r="4213" spans="1:14" ht="15.75" customHeight="1">
      <c r="A4213" s="139">
        <v>2018</v>
      </c>
      <c r="B4213" s="100" t="s">
        <v>187</v>
      </c>
      <c r="C4213" s="139" t="s">
        <v>2803</v>
      </c>
      <c r="D4213" s="139">
        <v>1006445</v>
      </c>
      <c r="E4213" s="139" t="s">
        <v>2804</v>
      </c>
      <c r="F4213" s="139">
        <v>37.760779999999997</v>
      </c>
      <c r="G4213" s="139">
        <v>-120.84308</v>
      </c>
      <c r="H4213" s="139" t="s">
        <v>2805</v>
      </c>
      <c r="I4213" s="139" t="s">
        <v>1590</v>
      </c>
      <c r="J4213" s="139" t="s">
        <v>15</v>
      </c>
      <c r="K4213" s="139">
        <v>95361</v>
      </c>
      <c r="L4213" s="139" t="s">
        <v>2806</v>
      </c>
      <c r="M4213" s="139">
        <v>28</v>
      </c>
      <c r="N4213" s="139" t="s">
        <v>1054</v>
      </c>
    </row>
    <row r="4214" spans="1:14" ht="15.75" customHeight="1">
      <c r="A4214" s="139">
        <v>2018</v>
      </c>
      <c r="B4214" s="100" t="s">
        <v>187</v>
      </c>
      <c r="C4214" s="139" t="s">
        <v>2803</v>
      </c>
      <c r="D4214" s="139">
        <v>1006896</v>
      </c>
      <c r="E4214" s="139" t="s">
        <v>2807</v>
      </c>
      <c r="F4214" s="139">
        <v>41.012309999999999</v>
      </c>
      <c r="G4214" s="139">
        <v>-76.857889999999998</v>
      </c>
      <c r="H4214" s="139" t="s">
        <v>2808</v>
      </c>
      <c r="I4214" s="139" t="s">
        <v>2809</v>
      </c>
      <c r="J4214" s="139" t="s">
        <v>103</v>
      </c>
      <c r="K4214" s="139">
        <v>17847</v>
      </c>
      <c r="L4214" s="139" t="s">
        <v>2806</v>
      </c>
      <c r="M4214" s="139">
        <v>16</v>
      </c>
      <c r="N4214" s="139" t="s">
        <v>1054</v>
      </c>
    </row>
    <row r="4215" spans="1:14" ht="15.75" customHeight="1">
      <c r="A4215" s="139">
        <v>2018</v>
      </c>
      <c r="B4215" s="100" t="s">
        <v>187</v>
      </c>
      <c r="C4215" s="139" t="s">
        <v>2810</v>
      </c>
      <c r="D4215" s="139">
        <v>1005789</v>
      </c>
      <c r="F4215" s="139">
        <v>70.323300000000003</v>
      </c>
      <c r="G4215" s="139">
        <v>-149.60499999999999</v>
      </c>
      <c r="H4215" s="139" t="s">
        <v>2811</v>
      </c>
      <c r="I4215" s="139" t="s">
        <v>2020</v>
      </c>
      <c r="J4215" s="139" t="s">
        <v>6</v>
      </c>
      <c r="K4215" s="139">
        <v>0</v>
      </c>
      <c r="L4215" s="139" t="s">
        <v>2812</v>
      </c>
      <c r="M4215" s="139">
        <v>443</v>
      </c>
      <c r="N4215" s="139" t="s">
        <v>1306</v>
      </c>
    </row>
    <row r="4216" spans="1:14" ht="15.75" customHeight="1">
      <c r="A4216" s="139">
        <v>2018</v>
      </c>
      <c r="B4216" s="100" t="s">
        <v>187</v>
      </c>
      <c r="C4216" s="139" t="s">
        <v>2813</v>
      </c>
      <c r="D4216" s="139">
        <v>1010549</v>
      </c>
      <c r="E4216" s="139" t="s">
        <v>2814</v>
      </c>
      <c r="F4216" s="139">
        <v>37.926270000000002</v>
      </c>
      <c r="G4216" s="139">
        <v>-87.872230000000002</v>
      </c>
      <c r="H4216" s="139" t="s">
        <v>2815</v>
      </c>
      <c r="I4216" s="139" t="s">
        <v>2581</v>
      </c>
      <c r="J4216" s="139" t="s">
        <v>39</v>
      </c>
      <c r="K4216" s="139">
        <v>47620</v>
      </c>
      <c r="L4216" s="139" t="s">
        <v>2816</v>
      </c>
      <c r="M4216" s="139">
        <v>22</v>
      </c>
      <c r="N4216" s="139" t="s">
        <v>1054</v>
      </c>
    </row>
    <row r="4217" spans="1:14" ht="15.75" customHeight="1">
      <c r="A4217" s="139">
        <v>2018</v>
      </c>
      <c r="B4217" s="100" t="s">
        <v>187</v>
      </c>
      <c r="C4217" s="139" t="s">
        <v>2817</v>
      </c>
      <c r="D4217" s="139">
        <v>1007193</v>
      </c>
      <c r="E4217" s="139" t="s">
        <v>2818</v>
      </c>
      <c r="F4217" s="139">
        <v>38.924770000000002</v>
      </c>
      <c r="G4217" s="139">
        <v>-81.792010000000005</v>
      </c>
      <c r="H4217" s="139" t="s">
        <v>2819</v>
      </c>
      <c r="I4217" s="139" t="s">
        <v>1290</v>
      </c>
      <c r="J4217" s="139" t="s">
        <v>129</v>
      </c>
      <c r="K4217" s="139">
        <v>26164</v>
      </c>
      <c r="L4217" s="139" t="s">
        <v>2820</v>
      </c>
      <c r="M4217" s="139">
        <v>57</v>
      </c>
      <c r="N4217" s="139" t="s">
        <v>1054</v>
      </c>
    </row>
    <row r="4218" spans="1:14" ht="15.75" customHeight="1">
      <c r="A4218" s="139">
        <v>2018</v>
      </c>
      <c r="B4218" s="100" t="s">
        <v>187</v>
      </c>
      <c r="C4218" s="139" t="s">
        <v>2821</v>
      </c>
      <c r="D4218" s="139">
        <v>1005177</v>
      </c>
      <c r="E4218" s="139" t="s">
        <v>2822</v>
      </c>
      <c r="F4218" s="139">
        <v>40.528767999999999</v>
      </c>
      <c r="G4218" s="139">
        <v>-84.389757000000003</v>
      </c>
      <c r="H4218" s="139" t="s">
        <v>2823</v>
      </c>
      <c r="I4218" s="139" t="s">
        <v>1097</v>
      </c>
      <c r="J4218" s="139" t="s">
        <v>95</v>
      </c>
      <c r="K4218" s="139">
        <v>45885</v>
      </c>
      <c r="L4218" s="139" t="s">
        <v>2824</v>
      </c>
      <c r="M4218" s="139">
        <v>7</v>
      </c>
      <c r="N4218" s="139" t="s">
        <v>1054</v>
      </c>
    </row>
    <row r="4219" spans="1:14" ht="15.75" customHeight="1">
      <c r="A4219" s="139">
        <v>2018</v>
      </c>
      <c r="B4219" s="100" t="s">
        <v>187</v>
      </c>
      <c r="C4219" s="139" t="s">
        <v>2825</v>
      </c>
      <c r="D4219" s="139">
        <v>1002186</v>
      </c>
      <c r="E4219" s="139" t="s">
        <v>2826</v>
      </c>
      <c r="F4219" s="139">
        <v>41.263947999999999</v>
      </c>
      <c r="G4219" s="139">
        <v>-73.949197999999996</v>
      </c>
      <c r="H4219" s="139" t="s">
        <v>2157</v>
      </c>
      <c r="I4219" s="139" t="s">
        <v>2827</v>
      </c>
      <c r="J4219" s="139" t="s">
        <v>87</v>
      </c>
      <c r="K4219" s="139">
        <v>10511</v>
      </c>
      <c r="L4219" s="139" t="s">
        <v>2828</v>
      </c>
      <c r="M4219" s="139">
        <v>29</v>
      </c>
      <c r="N4219" s="139" t="s">
        <v>1054</v>
      </c>
    </row>
    <row r="4220" spans="1:14" ht="15.75" customHeight="1">
      <c r="A4220" s="139">
        <v>2018</v>
      </c>
      <c r="B4220" s="100" t="s">
        <v>187</v>
      </c>
      <c r="C4220" s="139" t="s">
        <v>2829</v>
      </c>
      <c r="D4220" s="139">
        <v>1012424</v>
      </c>
      <c r="E4220" s="139" t="s">
        <v>2830</v>
      </c>
      <c r="F4220" s="139">
        <v>43.059840000000001</v>
      </c>
      <c r="G4220" s="139">
        <v>-85.951740000000001</v>
      </c>
      <c r="H4220" s="139" t="s">
        <v>2831</v>
      </c>
      <c r="I4220" s="139" t="s">
        <v>2832</v>
      </c>
      <c r="J4220" s="139" t="s">
        <v>61</v>
      </c>
      <c r="K4220" s="139">
        <v>49404</v>
      </c>
      <c r="L4220" s="139" t="s">
        <v>2833</v>
      </c>
      <c r="M4220" s="139">
        <v>19</v>
      </c>
      <c r="N4220" s="139" t="s">
        <v>1054</v>
      </c>
    </row>
    <row r="4221" spans="1:14" ht="15.75" customHeight="1">
      <c r="A4221" s="139">
        <v>2018</v>
      </c>
      <c r="B4221" s="100" t="s">
        <v>187</v>
      </c>
      <c r="C4221" s="139" t="s">
        <v>2834</v>
      </c>
      <c r="D4221" s="139">
        <v>1002012</v>
      </c>
      <c r="E4221" s="139" t="s">
        <v>2835</v>
      </c>
      <c r="F4221" s="139">
        <v>29.744192999999999</v>
      </c>
      <c r="G4221" s="139">
        <v>-81.642583000000002</v>
      </c>
      <c r="H4221" s="139" t="s">
        <v>2836</v>
      </c>
      <c r="I4221" s="139" t="s">
        <v>2837</v>
      </c>
      <c r="J4221" s="139" t="s">
        <v>26</v>
      </c>
      <c r="K4221" s="139">
        <v>32177</v>
      </c>
      <c r="L4221" s="139" t="s">
        <v>2828</v>
      </c>
      <c r="M4221" s="139">
        <v>48</v>
      </c>
      <c r="N4221" s="139" t="s">
        <v>1054</v>
      </c>
    </row>
    <row r="4222" spans="1:14" ht="15.75" customHeight="1">
      <c r="A4222" s="139">
        <v>2018</v>
      </c>
      <c r="B4222" s="100" t="s">
        <v>187</v>
      </c>
      <c r="C4222" s="139" t="s">
        <v>2838</v>
      </c>
      <c r="D4222" s="139">
        <v>1006449</v>
      </c>
      <c r="E4222" s="139" t="s">
        <v>2839</v>
      </c>
      <c r="F4222" s="139">
        <v>39.036720000000003</v>
      </c>
      <c r="G4222" s="139">
        <v>-84.390190000000004</v>
      </c>
      <c r="H4222" s="139" t="s">
        <v>2840</v>
      </c>
      <c r="I4222" s="139" t="s">
        <v>1574</v>
      </c>
      <c r="J4222" s="139" t="s">
        <v>47</v>
      </c>
      <c r="K4222" s="139">
        <v>41085</v>
      </c>
      <c r="L4222" s="139" t="s">
        <v>2828</v>
      </c>
      <c r="M4222" s="139">
        <v>77</v>
      </c>
      <c r="N4222" s="139" t="s">
        <v>1054</v>
      </c>
    </row>
    <row r="4223" spans="1:14" ht="15.75" customHeight="1">
      <c r="A4223" s="139">
        <v>2018</v>
      </c>
      <c r="B4223" s="100" t="s">
        <v>187</v>
      </c>
      <c r="C4223" s="139" t="s">
        <v>2841</v>
      </c>
      <c r="D4223" s="139">
        <v>1007232</v>
      </c>
      <c r="E4223" s="139" t="s">
        <v>2842</v>
      </c>
      <c r="F4223" s="139">
        <v>42.442799999999998</v>
      </c>
      <c r="G4223" s="139">
        <v>-76.476399999999998</v>
      </c>
      <c r="H4223" s="139" t="s">
        <v>2843</v>
      </c>
      <c r="I4223" s="139" t="s">
        <v>2844</v>
      </c>
      <c r="J4223" s="139" t="s">
        <v>87</v>
      </c>
      <c r="K4223" s="139">
        <v>14853</v>
      </c>
      <c r="L4223" s="139" t="s">
        <v>2845</v>
      </c>
      <c r="M4223" s="139">
        <v>82</v>
      </c>
      <c r="N4223" s="139" t="s">
        <v>1054</v>
      </c>
    </row>
    <row r="4224" spans="1:14" ht="15.75" customHeight="1">
      <c r="A4224" s="139">
        <v>2018</v>
      </c>
      <c r="B4224" s="100" t="s">
        <v>187</v>
      </c>
      <c r="C4224" s="139" t="s">
        <v>2846</v>
      </c>
      <c r="D4224" s="139">
        <v>1005984</v>
      </c>
      <c r="E4224" s="139" t="s">
        <v>2847</v>
      </c>
      <c r="F4224" s="139">
        <v>39.497435000000003</v>
      </c>
      <c r="G4224" s="139">
        <v>-75.021191999999999</v>
      </c>
      <c r="H4224" s="139" t="s">
        <v>2848</v>
      </c>
      <c r="I4224" s="139" t="s">
        <v>1805</v>
      </c>
      <c r="J4224" s="139" t="s">
        <v>81</v>
      </c>
      <c r="K4224" s="139">
        <v>8360</v>
      </c>
      <c r="L4224" s="139" t="s">
        <v>2574</v>
      </c>
      <c r="M4224" s="139">
        <v>15</v>
      </c>
      <c r="N4224" s="139" t="s">
        <v>1050</v>
      </c>
    </row>
    <row r="4225" spans="1:14" ht="15.75" customHeight="1">
      <c r="A4225" s="139">
        <v>2018</v>
      </c>
      <c r="B4225" s="100" t="s">
        <v>187</v>
      </c>
      <c r="C4225" s="139" t="s">
        <v>2849</v>
      </c>
      <c r="D4225" s="139">
        <v>1012506</v>
      </c>
      <c r="E4225" s="139" t="s">
        <v>2850</v>
      </c>
      <c r="F4225" s="139">
        <v>27.811440999999999</v>
      </c>
      <c r="G4225" s="139">
        <v>-97.431764999999999</v>
      </c>
      <c r="H4225" s="139" t="s">
        <v>2161</v>
      </c>
      <c r="I4225" s="139" t="s">
        <v>2162</v>
      </c>
      <c r="J4225" s="139" t="s">
        <v>115</v>
      </c>
      <c r="K4225" s="139">
        <v>78407</v>
      </c>
      <c r="L4225" s="139" t="s">
        <v>2851</v>
      </c>
      <c r="M4225" s="139">
        <v>635</v>
      </c>
      <c r="N4225" s="139" t="s">
        <v>1306</v>
      </c>
    </row>
    <row r="4226" spans="1:14" ht="15.75" customHeight="1">
      <c r="A4226" s="139">
        <v>2018</v>
      </c>
      <c r="B4226" s="100" t="s">
        <v>187</v>
      </c>
      <c r="C4226" s="139" t="s">
        <v>2852</v>
      </c>
      <c r="D4226" s="139">
        <v>1008999</v>
      </c>
      <c r="E4226" s="139" t="s">
        <v>2853</v>
      </c>
      <c r="F4226" s="139">
        <v>46.953543000000003</v>
      </c>
      <c r="G4226" s="139">
        <v>-123.761737</v>
      </c>
      <c r="H4226" s="139" t="s">
        <v>2854</v>
      </c>
      <c r="I4226" s="139" t="s">
        <v>2855</v>
      </c>
      <c r="J4226" s="139" t="s">
        <v>126</v>
      </c>
      <c r="K4226" s="139">
        <v>98537</v>
      </c>
      <c r="L4226" s="139" t="s">
        <v>2856</v>
      </c>
      <c r="M4226" s="139">
        <v>451</v>
      </c>
      <c r="N4226" s="139" t="s">
        <v>1253</v>
      </c>
    </row>
    <row r="4227" spans="1:14" ht="15.75" customHeight="1">
      <c r="A4227" s="139">
        <v>2018</v>
      </c>
      <c r="B4227" s="100" t="s">
        <v>187</v>
      </c>
      <c r="C4227" s="139" t="s">
        <v>2860</v>
      </c>
      <c r="D4227" s="139">
        <v>1012110</v>
      </c>
      <c r="E4227" s="139" t="s">
        <v>2861</v>
      </c>
      <c r="F4227" s="139">
        <v>33.746391500000001</v>
      </c>
      <c r="G4227" s="139">
        <v>-117.8604472</v>
      </c>
      <c r="H4227" s="139" t="s">
        <v>2862</v>
      </c>
      <c r="J4227" s="139" t="s">
        <v>15</v>
      </c>
      <c r="K4227" s="139">
        <v>92701</v>
      </c>
      <c r="L4227" s="139" t="s">
        <v>2863</v>
      </c>
      <c r="M4227" s="139">
        <v>17</v>
      </c>
      <c r="N4227" s="139" t="s">
        <v>1054</v>
      </c>
    </row>
    <row r="4228" spans="1:14" ht="15.75" customHeight="1">
      <c r="A4228" s="139">
        <v>2018</v>
      </c>
      <c r="B4228" s="100" t="s">
        <v>187</v>
      </c>
      <c r="C4228" s="139" t="s">
        <v>2864</v>
      </c>
      <c r="D4228" s="139">
        <v>1011632</v>
      </c>
      <c r="E4228" s="139" t="s">
        <v>2865</v>
      </c>
      <c r="F4228" s="139">
        <v>43.125770000000003</v>
      </c>
      <c r="G4228" s="139">
        <v>-89.332629999999995</v>
      </c>
      <c r="H4228" s="139" t="s">
        <v>2866</v>
      </c>
      <c r="I4228" s="139" t="s">
        <v>2867</v>
      </c>
      <c r="J4228" s="139" t="s">
        <v>132</v>
      </c>
      <c r="K4228" s="139">
        <v>53704</v>
      </c>
      <c r="L4228" s="139" t="s">
        <v>2868</v>
      </c>
      <c r="M4228" s="139">
        <v>6</v>
      </c>
      <c r="N4228" s="139" t="s">
        <v>1054</v>
      </c>
    </row>
    <row r="4229" spans="1:14" ht="15.75" customHeight="1">
      <c r="A4229" s="139">
        <v>2018</v>
      </c>
      <c r="B4229" s="100" t="s">
        <v>187</v>
      </c>
      <c r="C4229" s="139" t="s">
        <v>2869</v>
      </c>
      <c r="D4229" s="139">
        <v>1004621</v>
      </c>
      <c r="E4229" s="139" t="s">
        <v>2870</v>
      </c>
      <c r="F4229" s="139">
        <v>29.759767</v>
      </c>
      <c r="G4229" s="139">
        <v>-94.907293999999993</v>
      </c>
      <c r="H4229" s="139" t="s">
        <v>2871</v>
      </c>
      <c r="I4229" s="139" t="s">
        <v>2872</v>
      </c>
      <c r="J4229" s="139" t="s">
        <v>115</v>
      </c>
      <c r="K4229" s="139">
        <v>77523</v>
      </c>
      <c r="L4229" s="139" t="s">
        <v>2873</v>
      </c>
      <c r="M4229" s="139">
        <v>29</v>
      </c>
      <c r="N4229" s="139" t="s">
        <v>1054</v>
      </c>
    </row>
    <row r="4230" spans="1:14" ht="15.75" customHeight="1">
      <c r="A4230" s="139">
        <v>2018</v>
      </c>
      <c r="B4230" s="100" t="s">
        <v>187</v>
      </c>
      <c r="C4230" s="139" t="s">
        <v>2874</v>
      </c>
      <c r="D4230" s="139">
        <v>1012448</v>
      </c>
      <c r="E4230" s="139" t="s">
        <v>2875</v>
      </c>
      <c r="F4230" s="139">
        <v>35.91704</v>
      </c>
      <c r="G4230" s="139">
        <v>-78.870279999999994</v>
      </c>
      <c r="H4230" s="139" t="s">
        <v>2876</v>
      </c>
      <c r="I4230" s="139" t="s">
        <v>2877</v>
      </c>
      <c r="J4230" s="139" t="s">
        <v>89</v>
      </c>
      <c r="K4230" s="139">
        <v>27709</v>
      </c>
      <c r="L4230" s="139" t="s">
        <v>2878</v>
      </c>
      <c r="M4230" s="139">
        <v>1</v>
      </c>
      <c r="N4230" s="139" t="s">
        <v>1368</v>
      </c>
    </row>
    <row r="4231" spans="1:14" ht="15.75" customHeight="1">
      <c r="A4231" s="139">
        <v>2018</v>
      </c>
      <c r="B4231" s="100" t="s">
        <v>187</v>
      </c>
      <c r="C4231" s="139" t="s">
        <v>2879</v>
      </c>
      <c r="D4231" s="139">
        <v>1005759</v>
      </c>
      <c r="E4231" s="139" t="s">
        <v>2880</v>
      </c>
      <c r="F4231" s="139">
        <v>35.900233</v>
      </c>
      <c r="G4231" s="139">
        <v>-78.840783000000002</v>
      </c>
      <c r="H4231" s="139" t="s">
        <v>2876</v>
      </c>
      <c r="I4231" s="139" t="s">
        <v>2877</v>
      </c>
      <c r="J4231" s="139" t="s">
        <v>89</v>
      </c>
      <c r="K4231" s="139">
        <v>27703</v>
      </c>
      <c r="L4231" s="139" t="s">
        <v>2878</v>
      </c>
      <c r="M4231" s="139">
        <v>5</v>
      </c>
      <c r="N4231" s="139" t="s">
        <v>1368</v>
      </c>
    </row>
    <row r="4232" spans="1:14" ht="15.75" customHeight="1">
      <c r="A4232" s="139">
        <v>2018</v>
      </c>
      <c r="B4232" s="100" t="s">
        <v>187</v>
      </c>
      <c r="C4232" s="139" t="s">
        <v>2881</v>
      </c>
      <c r="D4232" s="139">
        <v>1010141</v>
      </c>
      <c r="E4232" s="139" t="s">
        <v>2882</v>
      </c>
      <c r="F4232" s="139">
        <v>30.217500000000001</v>
      </c>
      <c r="G4232" s="139">
        <v>-97.723056</v>
      </c>
      <c r="H4232" s="139" t="s">
        <v>2883</v>
      </c>
      <c r="I4232" s="139" t="s">
        <v>2884</v>
      </c>
      <c r="J4232" s="139" t="s">
        <v>115</v>
      </c>
      <c r="K4232" s="139">
        <v>78741</v>
      </c>
      <c r="L4232" s="139" t="s">
        <v>2885</v>
      </c>
      <c r="M4232" s="139">
        <v>4</v>
      </c>
      <c r="N4232" s="139" t="s">
        <v>1368</v>
      </c>
    </row>
    <row r="4233" spans="1:14" ht="15.75" customHeight="1">
      <c r="A4233" s="139">
        <v>2018</v>
      </c>
      <c r="B4233" s="100" t="s">
        <v>187</v>
      </c>
      <c r="C4233" s="139" t="s">
        <v>2886</v>
      </c>
      <c r="D4233" s="139">
        <v>1011456</v>
      </c>
      <c r="E4233" s="139" t="s">
        <v>2887</v>
      </c>
      <c r="F4233" s="139">
        <v>34.739539999999998</v>
      </c>
      <c r="G4233" s="139">
        <v>-82.39152</v>
      </c>
      <c r="H4233" s="139" t="s">
        <v>2888</v>
      </c>
      <c r="I4233" s="139" t="s">
        <v>2889</v>
      </c>
      <c r="J4233" s="139" t="s">
        <v>107</v>
      </c>
      <c r="K4233" s="139">
        <v>29673</v>
      </c>
      <c r="L4233" s="139" t="s">
        <v>2890</v>
      </c>
      <c r="M4233" s="139">
        <v>17</v>
      </c>
      <c r="N4233" s="139" t="s">
        <v>1054</v>
      </c>
    </row>
    <row r="4234" spans="1:14" ht="15.75" customHeight="1">
      <c r="A4234" s="139">
        <v>2018</v>
      </c>
      <c r="B4234" s="100" t="s">
        <v>187</v>
      </c>
      <c r="C4234" s="139" t="s">
        <v>2891</v>
      </c>
      <c r="D4234" s="139">
        <v>1004178</v>
      </c>
      <c r="E4234" s="139" t="s">
        <v>2892</v>
      </c>
      <c r="F4234" s="139">
        <v>34.983049999999999</v>
      </c>
      <c r="G4234" s="139">
        <v>-78.787220000000005</v>
      </c>
      <c r="H4234" s="139" t="s">
        <v>2893</v>
      </c>
      <c r="I4234" s="139" t="s">
        <v>1805</v>
      </c>
      <c r="J4234" s="139" t="s">
        <v>89</v>
      </c>
      <c r="K4234" s="139">
        <v>28312</v>
      </c>
      <c r="L4234" s="139" t="s">
        <v>2894</v>
      </c>
      <c r="M4234" s="139">
        <v>21</v>
      </c>
      <c r="N4234" s="139" t="s">
        <v>1054</v>
      </c>
    </row>
    <row r="4235" spans="1:14" ht="15.75" customHeight="1">
      <c r="A4235" s="139">
        <v>2018</v>
      </c>
      <c r="B4235" s="100" t="s">
        <v>187</v>
      </c>
      <c r="C4235" s="139" t="s">
        <v>2891</v>
      </c>
      <c r="D4235" s="139">
        <v>1002033</v>
      </c>
      <c r="E4235" s="139" t="s">
        <v>2895</v>
      </c>
      <c r="F4235" s="139">
        <v>33.056713999999999</v>
      </c>
      <c r="G4235" s="139">
        <v>-79.941351999999995</v>
      </c>
      <c r="H4235" s="139" t="s">
        <v>2896</v>
      </c>
      <c r="I4235" s="139" t="s">
        <v>2739</v>
      </c>
      <c r="J4235" s="139" t="s">
        <v>107</v>
      </c>
      <c r="K4235" s="139">
        <v>29461</v>
      </c>
      <c r="L4235" s="139" t="s">
        <v>2894</v>
      </c>
      <c r="M4235" s="139">
        <v>83</v>
      </c>
      <c r="N4235" s="139" t="s">
        <v>1054</v>
      </c>
    </row>
    <row r="4236" spans="1:14" ht="15.75" customHeight="1">
      <c r="A4236" s="139">
        <v>2018</v>
      </c>
      <c r="B4236" s="100" t="s">
        <v>187</v>
      </c>
      <c r="C4236" s="139" t="s">
        <v>2897</v>
      </c>
      <c r="D4236" s="139">
        <v>1009221</v>
      </c>
      <c r="E4236" s="139" t="s">
        <v>2898</v>
      </c>
      <c r="F4236" s="139">
        <v>33.866387000000003</v>
      </c>
      <c r="G4236" s="139">
        <v>-81.012711999999993</v>
      </c>
      <c r="H4236" s="139" t="s">
        <v>2899</v>
      </c>
      <c r="I4236" s="139" t="s">
        <v>1276</v>
      </c>
      <c r="J4236" s="139" t="s">
        <v>107</v>
      </c>
      <c r="K4236" s="139">
        <v>29053</v>
      </c>
      <c r="L4236" s="139" t="s">
        <v>2894</v>
      </c>
      <c r="M4236" s="139">
        <v>45</v>
      </c>
      <c r="N4236" s="139" t="s">
        <v>1054</v>
      </c>
    </row>
    <row r="4237" spans="1:14" ht="15.75" customHeight="1">
      <c r="A4237" s="139">
        <v>2018</v>
      </c>
      <c r="B4237" s="100" t="s">
        <v>187</v>
      </c>
      <c r="C4237" s="139" t="s">
        <v>2900</v>
      </c>
      <c r="D4237" s="139">
        <v>1003081</v>
      </c>
      <c r="E4237" s="139" t="s">
        <v>2901</v>
      </c>
      <c r="F4237" s="139">
        <v>30.233028000000001</v>
      </c>
      <c r="G4237" s="139">
        <v>-89.561667</v>
      </c>
      <c r="H4237" s="139" t="s">
        <v>2902</v>
      </c>
      <c r="I4237" s="139" t="s">
        <v>1168</v>
      </c>
      <c r="J4237" s="139" t="s">
        <v>65</v>
      </c>
      <c r="K4237" s="139">
        <v>39520</v>
      </c>
      <c r="L4237" s="139" t="s">
        <v>2894</v>
      </c>
      <c r="M4237" s="139">
        <v>23</v>
      </c>
      <c r="N4237" s="139" t="s">
        <v>1054</v>
      </c>
    </row>
    <row r="4238" spans="1:14" ht="15.75" customHeight="1">
      <c r="A4238" s="139">
        <v>2018</v>
      </c>
      <c r="B4238" s="100" t="s">
        <v>187</v>
      </c>
      <c r="C4238" s="139" t="s">
        <v>2903</v>
      </c>
      <c r="D4238" s="139">
        <v>1002585</v>
      </c>
      <c r="E4238" s="139" t="s">
        <v>2904</v>
      </c>
      <c r="F4238" s="139">
        <v>43.976388999999998</v>
      </c>
      <c r="G4238" s="139">
        <v>-96.953329999999994</v>
      </c>
      <c r="H4238" s="139" t="s">
        <v>2905</v>
      </c>
      <c r="I4238" s="139" t="s">
        <v>1102</v>
      </c>
      <c r="J4238" s="139" t="s">
        <v>110</v>
      </c>
      <c r="K4238" s="139">
        <v>57075</v>
      </c>
      <c r="L4238" s="139" t="s">
        <v>2906</v>
      </c>
      <c r="M4238" s="139">
        <v>26</v>
      </c>
      <c r="N4238" s="139" t="s">
        <v>1054</v>
      </c>
    </row>
    <row r="4239" spans="1:14" ht="15.75" customHeight="1">
      <c r="A4239" s="139">
        <v>2018</v>
      </c>
      <c r="B4239" s="100" t="s">
        <v>187</v>
      </c>
      <c r="C4239" s="139" t="s">
        <v>2907</v>
      </c>
      <c r="D4239" s="139">
        <v>1002961</v>
      </c>
      <c r="E4239" s="139" t="s">
        <v>2908</v>
      </c>
      <c r="F4239" s="139">
        <v>31.957737000000002</v>
      </c>
      <c r="G4239" s="139">
        <v>-106.351547</v>
      </c>
      <c r="H4239" s="139" t="s">
        <v>1742</v>
      </c>
      <c r="I4239" s="139" t="s">
        <v>1743</v>
      </c>
      <c r="J4239" s="139" t="s">
        <v>115</v>
      </c>
      <c r="K4239" s="139">
        <v>79934</v>
      </c>
      <c r="L4239" s="139" t="s">
        <v>1258</v>
      </c>
      <c r="M4239" s="139">
        <v>15</v>
      </c>
      <c r="N4239" s="139" t="s">
        <v>1054</v>
      </c>
    </row>
    <row r="4240" spans="1:14" ht="15.75" customHeight="1">
      <c r="A4240" s="139">
        <v>2018</v>
      </c>
      <c r="B4240" s="100" t="s">
        <v>187</v>
      </c>
      <c r="C4240" s="139" t="s">
        <v>2909</v>
      </c>
      <c r="D4240" s="139">
        <v>1006243</v>
      </c>
      <c r="E4240" s="139" t="s">
        <v>2910</v>
      </c>
      <c r="F4240" s="139">
        <v>35.706510000000002</v>
      </c>
      <c r="G4240" s="139">
        <v>-95.386110000000002</v>
      </c>
      <c r="H4240" s="139" t="s">
        <v>2911</v>
      </c>
      <c r="I4240" s="139" t="s">
        <v>2912</v>
      </c>
      <c r="J4240" s="139" t="s">
        <v>98</v>
      </c>
      <c r="K4240" s="139">
        <v>74401</v>
      </c>
      <c r="L4240" s="139" t="s">
        <v>1258</v>
      </c>
      <c r="M4240" s="139">
        <v>32</v>
      </c>
      <c r="N4240" s="139" t="s">
        <v>1054</v>
      </c>
    </row>
    <row r="4241" spans="1:14" ht="15.75" customHeight="1">
      <c r="A4241" s="139">
        <v>2018</v>
      </c>
      <c r="B4241" s="100" t="s">
        <v>187</v>
      </c>
      <c r="C4241" s="139" t="s">
        <v>2913</v>
      </c>
      <c r="D4241" s="139">
        <v>1005907</v>
      </c>
      <c r="E4241" s="139" t="s">
        <v>2914</v>
      </c>
      <c r="F4241" s="139">
        <v>41.235750000000003</v>
      </c>
      <c r="G4241" s="139">
        <v>-85.832527999999996</v>
      </c>
      <c r="H4241" s="139" t="s">
        <v>2915</v>
      </c>
      <c r="I4241" s="139" t="s">
        <v>2916</v>
      </c>
      <c r="J4241" s="139" t="s">
        <v>39</v>
      </c>
      <c r="K4241" s="139">
        <v>46581</v>
      </c>
      <c r="L4241" s="139" t="s">
        <v>2917</v>
      </c>
      <c r="M4241" s="139">
        <v>51</v>
      </c>
      <c r="N4241" s="139" t="s">
        <v>1054</v>
      </c>
    </row>
    <row r="4242" spans="1:14" ht="15.75" customHeight="1">
      <c r="A4242" s="139">
        <v>2018</v>
      </c>
      <c r="B4242" s="100" t="s">
        <v>187</v>
      </c>
      <c r="C4242" s="139" t="s">
        <v>2918</v>
      </c>
      <c r="D4242" s="139">
        <v>1003247</v>
      </c>
      <c r="E4242" s="139" t="s">
        <v>2919</v>
      </c>
      <c r="F4242" s="139">
        <v>37.168610999999999</v>
      </c>
      <c r="G4242" s="139">
        <v>-85.918610999999999</v>
      </c>
      <c r="H4242" s="139" t="s">
        <v>2920</v>
      </c>
      <c r="I4242" s="139" t="s">
        <v>2921</v>
      </c>
      <c r="J4242" s="139" t="s">
        <v>47</v>
      </c>
      <c r="K4242" s="139">
        <v>42749</v>
      </c>
      <c r="L4242" s="139" t="s">
        <v>2922</v>
      </c>
      <c r="M4242" s="139">
        <v>12</v>
      </c>
      <c r="N4242" s="139" t="s">
        <v>1054</v>
      </c>
    </row>
    <row r="4243" spans="1:14" ht="15.75" customHeight="1">
      <c r="A4243" s="139">
        <v>2018</v>
      </c>
      <c r="B4243" s="100" t="s">
        <v>187</v>
      </c>
      <c r="C4243" s="139" t="s">
        <v>2923</v>
      </c>
      <c r="D4243" s="139">
        <v>1000184</v>
      </c>
      <c r="E4243" s="139" t="s">
        <v>2924</v>
      </c>
      <c r="F4243" s="139">
        <v>32.426943999999999</v>
      </c>
      <c r="G4243" s="139">
        <v>-96.85</v>
      </c>
      <c r="H4243" s="139" t="s">
        <v>2925</v>
      </c>
      <c r="I4243" s="139" t="s">
        <v>2926</v>
      </c>
      <c r="J4243" s="139" t="s">
        <v>115</v>
      </c>
      <c r="K4243" s="139">
        <v>75165</v>
      </c>
      <c r="L4243" s="139" t="s">
        <v>2927</v>
      </c>
      <c r="M4243" s="139">
        <v>17</v>
      </c>
      <c r="N4243" s="139" t="s">
        <v>1054</v>
      </c>
    </row>
    <row r="4244" spans="1:14" ht="15.75" customHeight="1">
      <c r="A4244" s="139">
        <v>2018</v>
      </c>
      <c r="B4244" s="100" t="s">
        <v>187</v>
      </c>
      <c r="C4244" s="139" t="s">
        <v>2928</v>
      </c>
      <c r="D4244" s="139">
        <v>1005264</v>
      </c>
      <c r="E4244" s="139" t="s">
        <v>2929</v>
      </c>
      <c r="F4244" s="139">
        <v>43.702219999999997</v>
      </c>
      <c r="G4244" s="139">
        <v>-72.285780000000003</v>
      </c>
      <c r="H4244" s="139" t="s">
        <v>2930</v>
      </c>
      <c r="I4244" s="139" t="s">
        <v>2931</v>
      </c>
      <c r="J4244" s="139" t="s">
        <v>79</v>
      </c>
      <c r="K4244" s="139">
        <v>3755</v>
      </c>
      <c r="L4244" s="139" t="s">
        <v>2932</v>
      </c>
      <c r="M4244" s="139">
        <v>45</v>
      </c>
      <c r="N4244" s="139" t="s">
        <v>1054</v>
      </c>
    </row>
    <row r="4245" spans="1:14" ht="15.75" customHeight="1">
      <c r="A4245" s="139">
        <v>2018</v>
      </c>
      <c r="B4245" s="100" t="s">
        <v>187</v>
      </c>
      <c r="C4245" s="139" t="s">
        <v>2933</v>
      </c>
      <c r="D4245" s="139">
        <v>1005337</v>
      </c>
      <c r="E4245" s="139" t="s">
        <v>2934</v>
      </c>
      <c r="F4245" s="139">
        <v>45.064036000000002</v>
      </c>
      <c r="G4245" s="139">
        <v>-83.424389000000005</v>
      </c>
      <c r="H4245" s="139" t="s">
        <v>2935</v>
      </c>
      <c r="I4245" s="139" t="s">
        <v>2936</v>
      </c>
      <c r="J4245" s="139" t="s">
        <v>61</v>
      </c>
      <c r="K4245" s="139">
        <v>49707</v>
      </c>
      <c r="L4245" s="139" t="s">
        <v>2937</v>
      </c>
      <c r="M4245" s="139">
        <v>117</v>
      </c>
      <c r="N4245" s="139" t="s">
        <v>1054</v>
      </c>
    </row>
    <row r="4246" spans="1:14" ht="15.75" customHeight="1">
      <c r="A4246" s="139">
        <v>2018</v>
      </c>
      <c r="B4246" s="100" t="s">
        <v>187</v>
      </c>
      <c r="C4246" s="139" t="s">
        <v>2938</v>
      </c>
      <c r="D4246" s="139">
        <v>1006447</v>
      </c>
      <c r="E4246" s="139" t="s">
        <v>2939</v>
      </c>
      <c r="F4246" s="139">
        <v>36.25488</v>
      </c>
      <c r="G4246" s="139">
        <v>-119.64794000000001</v>
      </c>
      <c r="H4246" s="139" t="s">
        <v>2940</v>
      </c>
      <c r="I4246" s="139" t="s">
        <v>2941</v>
      </c>
      <c r="J4246" s="139" t="s">
        <v>15</v>
      </c>
      <c r="K4246" s="139">
        <v>93230</v>
      </c>
      <c r="L4246" s="139" t="s">
        <v>2942</v>
      </c>
      <c r="M4246" s="139">
        <v>12</v>
      </c>
      <c r="N4246" s="139" t="s">
        <v>1054</v>
      </c>
    </row>
    <row r="4247" spans="1:14" ht="15.75" customHeight="1">
      <c r="A4247" s="139">
        <v>2018</v>
      </c>
      <c r="B4247" s="100" t="s">
        <v>187</v>
      </c>
      <c r="C4247" s="139" t="s">
        <v>2943</v>
      </c>
      <c r="D4247" s="139">
        <v>1002177</v>
      </c>
      <c r="E4247" s="139" t="s">
        <v>2944</v>
      </c>
      <c r="F4247" s="139">
        <v>45.5747</v>
      </c>
      <c r="G4247" s="139">
        <v>-95.910799999999995</v>
      </c>
      <c r="H4247" s="139" t="s">
        <v>2945</v>
      </c>
      <c r="I4247" s="139" t="s">
        <v>2946</v>
      </c>
      <c r="J4247" s="139" t="s">
        <v>62</v>
      </c>
      <c r="K4247" s="139">
        <v>56267</v>
      </c>
      <c r="L4247" s="139" t="s">
        <v>2947</v>
      </c>
      <c r="M4247" s="139">
        <v>21</v>
      </c>
      <c r="N4247" s="139" t="s">
        <v>1127</v>
      </c>
    </row>
    <row r="4248" spans="1:14" ht="15.75" customHeight="1">
      <c r="A4248" s="139">
        <v>2018</v>
      </c>
      <c r="B4248" s="100" t="s">
        <v>187</v>
      </c>
      <c r="C4248" s="139" t="s">
        <v>2948</v>
      </c>
      <c r="D4248" s="139">
        <v>1004796</v>
      </c>
      <c r="E4248" s="139" t="s">
        <v>2949</v>
      </c>
      <c r="F4248" s="139">
        <v>39.834249999999997</v>
      </c>
      <c r="G4248" s="139">
        <v>-104.70435999999999</v>
      </c>
      <c r="H4248" s="139" t="s">
        <v>2950</v>
      </c>
      <c r="I4248" s="139" t="s">
        <v>2950</v>
      </c>
      <c r="J4248" s="139" t="s">
        <v>17</v>
      </c>
      <c r="K4248" s="139">
        <v>80249</v>
      </c>
      <c r="L4248" s="139" t="s">
        <v>2951</v>
      </c>
      <c r="M4248" s="139">
        <v>14</v>
      </c>
      <c r="N4248" s="139" t="s">
        <v>1054</v>
      </c>
    </row>
    <row r="4249" spans="1:14" ht="15.75" customHeight="1">
      <c r="A4249" s="139">
        <v>2018</v>
      </c>
      <c r="B4249" s="100" t="s">
        <v>187</v>
      </c>
      <c r="C4249" s="139" t="s">
        <v>2952</v>
      </c>
      <c r="D4249" s="139">
        <v>1006281</v>
      </c>
      <c r="E4249" s="139" t="s">
        <v>2953</v>
      </c>
      <c r="F4249" s="139">
        <v>42.376420000000003</v>
      </c>
      <c r="G4249" s="139">
        <v>-83.261039999999994</v>
      </c>
      <c r="H4249" s="139" t="s">
        <v>2954</v>
      </c>
      <c r="I4249" s="139" t="s">
        <v>2029</v>
      </c>
      <c r="J4249" s="139" t="s">
        <v>61</v>
      </c>
      <c r="K4249" s="139">
        <v>48239</v>
      </c>
      <c r="L4249" s="139" t="s">
        <v>2955</v>
      </c>
      <c r="M4249" s="139">
        <v>24</v>
      </c>
      <c r="N4249" s="139" t="s">
        <v>1054</v>
      </c>
    </row>
    <row r="4250" spans="1:14" ht="15.75" customHeight="1">
      <c r="A4250" s="139">
        <v>2018</v>
      </c>
      <c r="B4250" s="100" t="s">
        <v>187</v>
      </c>
      <c r="C4250" s="139" t="s">
        <v>2956</v>
      </c>
      <c r="D4250" s="139">
        <v>1006388</v>
      </c>
      <c r="E4250" s="139" t="s">
        <v>2957</v>
      </c>
      <c r="F4250" s="139">
        <v>42.282181999999999</v>
      </c>
      <c r="G4250" s="139">
        <v>-83.158755999999997</v>
      </c>
      <c r="H4250" s="139" t="s">
        <v>2954</v>
      </c>
      <c r="I4250" s="139" t="s">
        <v>2029</v>
      </c>
      <c r="J4250" s="139" t="s">
        <v>61</v>
      </c>
      <c r="K4250" s="139">
        <v>48217</v>
      </c>
      <c r="L4250" s="139" t="s">
        <v>2631</v>
      </c>
      <c r="M4250" s="139">
        <v>5221</v>
      </c>
      <c r="N4250" s="139" t="s">
        <v>1306</v>
      </c>
    </row>
    <row r="4251" spans="1:14" ht="15.75" customHeight="1">
      <c r="A4251" s="139">
        <v>2018</v>
      </c>
      <c r="B4251" s="100" t="s">
        <v>187</v>
      </c>
      <c r="C4251" s="139" t="s">
        <v>2958</v>
      </c>
      <c r="D4251" s="139">
        <v>1007149</v>
      </c>
      <c r="E4251" s="139" t="s">
        <v>2959</v>
      </c>
      <c r="F4251" s="139">
        <v>42.2834</v>
      </c>
      <c r="G4251" s="139">
        <v>-83.125749999999996</v>
      </c>
      <c r="H4251" s="139" t="s">
        <v>2954</v>
      </c>
      <c r="I4251" s="139" t="s">
        <v>2029</v>
      </c>
      <c r="J4251" s="139" t="s">
        <v>61</v>
      </c>
      <c r="K4251" s="139">
        <v>48209</v>
      </c>
      <c r="L4251" s="139" t="s">
        <v>2960</v>
      </c>
      <c r="M4251" s="139">
        <v>41</v>
      </c>
      <c r="N4251" s="139" t="s">
        <v>1054</v>
      </c>
    </row>
    <row r="4252" spans="1:14" ht="15.75" customHeight="1">
      <c r="A4252" s="139">
        <v>2018</v>
      </c>
      <c r="B4252" s="100" t="s">
        <v>187</v>
      </c>
      <c r="C4252" s="139" t="s">
        <v>2961</v>
      </c>
      <c r="D4252" s="139">
        <v>1008310</v>
      </c>
      <c r="E4252" s="139" t="s">
        <v>2962</v>
      </c>
      <c r="F4252" s="139">
        <v>28.456666999999999</v>
      </c>
      <c r="G4252" s="139">
        <v>-98.190276999999995</v>
      </c>
      <c r="H4252" s="139" t="s">
        <v>2963</v>
      </c>
      <c r="I4252" s="139" t="s">
        <v>2964</v>
      </c>
      <c r="J4252" s="139" t="s">
        <v>115</v>
      </c>
      <c r="K4252" s="139">
        <v>78071</v>
      </c>
      <c r="L4252" s="139" t="s">
        <v>2965</v>
      </c>
      <c r="M4252" s="139">
        <v>3501</v>
      </c>
      <c r="N4252" s="139" t="s">
        <v>1306</v>
      </c>
    </row>
    <row r="4253" spans="1:14" ht="15.75" customHeight="1">
      <c r="A4253" s="139">
        <v>2018</v>
      </c>
      <c r="B4253" s="100" t="s">
        <v>187</v>
      </c>
      <c r="C4253" s="139" t="s">
        <v>2966</v>
      </c>
      <c r="D4253" s="139">
        <v>1002387</v>
      </c>
      <c r="E4253" s="139" t="s">
        <v>2967</v>
      </c>
      <c r="F4253" s="139">
        <v>31.191713</v>
      </c>
      <c r="G4253" s="139">
        <v>-94.788945999999996</v>
      </c>
      <c r="H4253" s="139" t="s">
        <v>2968</v>
      </c>
      <c r="I4253" s="139" t="s">
        <v>2969</v>
      </c>
      <c r="J4253" s="139" t="s">
        <v>115</v>
      </c>
      <c r="K4253" s="139">
        <v>75941</v>
      </c>
      <c r="L4253" s="139" t="s">
        <v>1093</v>
      </c>
      <c r="M4253" s="139">
        <v>222</v>
      </c>
      <c r="N4253" s="139" t="s">
        <v>1054</v>
      </c>
    </row>
    <row r="4254" spans="1:14" ht="15.75" customHeight="1">
      <c r="A4254" s="139">
        <v>2018</v>
      </c>
      <c r="B4254" s="100" t="s">
        <v>187</v>
      </c>
      <c r="C4254" s="139" t="s">
        <v>2970</v>
      </c>
      <c r="D4254" s="139">
        <v>1007651</v>
      </c>
      <c r="E4254" s="139" t="s">
        <v>2971</v>
      </c>
      <c r="F4254" s="139">
        <v>41.031300000000002</v>
      </c>
      <c r="G4254" s="139">
        <v>-121.68170000000001</v>
      </c>
      <c r="H4254" s="139" t="s">
        <v>2972</v>
      </c>
      <c r="I4254" s="139" t="s">
        <v>2973</v>
      </c>
      <c r="J4254" s="139" t="s">
        <v>15</v>
      </c>
      <c r="K4254" s="139">
        <v>96013</v>
      </c>
      <c r="L4254" s="139" t="s">
        <v>2974</v>
      </c>
      <c r="M4254" s="139">
        <v>28</v>
      </c>
      <c r="N4254" s="139" t="s">
        <v>1054</v>
      </c>
    </row>
    <row r="4255" spans="1:14" ht="15.75" customHeight="1">
      <c r="A4255" s="139">
        <v>2018</v>
      </c>
      <c r="B4255" s="100" t="s">
        <v>187</v>
      </c>
      <c r="C4255" s="139" t="s">
        <v>2975</v>
      </c>
      <c r="D4255" s="139">
        <v>1001071</v>
      </c>
      <c r="E4255" s="139" t="s">
        <v>2976</v>
      </c>
      <c r="F4255" s="139">
        <v>43.537309999999998</v>
      </c>
      <c r="G4255" s="139">
        <v>-89.103149999999999</v>
      </c>
      <c r="H4255" s="139" t="s">
        <v>2977</v>
      </c>
      <c r="I4255" s="139" t="s">
        <v>2978</v>
      </c>
      <c r="J4255" s="139" t="s">
        <v>132</v>
      </c>
      <c r="K4255" s="139">
        <v>53923</v>
      </c>
      <c r="L4255" s="139" t="s">
        <v>2979</v>
      </c>
      <c r="M4255" s="139">
        <v>39</v>
      </c>
      <c r="N4255" s="139" t="s">
        <v>1054</v>
      </c>
    </row>
    <row r="4256" spans="1:14" ht="15.75" customHeight="1">
      <c r="A4256" s="139">
        <v>2018</v>
      </c>
      <c r="B4256" s="100" t="s">
        <v>187</v>
      </c>
      <c r="C4256" s="139" t="s">
        <v>2980</v>
      </c>
      <c r="D4256" s="139">
        <v>1005326</v>
      </c>
      <c r="E4256" s="139" t="s">
        <v>2981</v>
      </c>
      <c r="F4256" s="139">
        <v>41.381639999999997</v>
      </c>
      <c r="G4256" s="139">
        <v>-81.623570000000001</v>
      </c>
      <c r="H4256" s="139" t="s">
        <v>1289</v>
      </c>
      <c r="I4256" s="139" t="s">
        <v>1781</v>
      </c>
      <c r="J4256" s="139" t="s">
        <v>95</v>
      </c>
      <c r="K4256" s="139">
        <v>44131</v>
      </c>
      <c r="L4256" s="139" t="s">
        <v>2982</v>
      </c>
      <c r="M4256" s="139">
        <v>76</v>
      </c>
      <c r="N4256" s="139" t="s">
        <v>1054</v>
      </c>
    </row>
    <row r="4257" spans="1:14" ht="15.75" customHeight="1">
      <c r="A4257" s="139">
        <v>2018</v>
      </c>
      <c r="B4257" s="100" t="s">
        <v>187</v>
      </c>
      <c r="C4257" s="139" t="s">
        <v>2983</v>
      </c>
      <c r="D4257" s="139">
        <v>1004396</v>
      </c>
      <c r="E4257" s="139" t="s">
        <v>2984</v>
      </c>
      <c r="F4257" s="139">
        <v>44.314300000000003</v>
      </c>
      <c r="G4257" s="139">
        <v>-89.896199999999993</v>
      </c>
      <c r="H4257" s="139" t="s">
        <v>2985</v>
      </c>
      <c r="I4257" s="139" t="s">
        <v>2986</v>
      </c>
      <c r="J4257" s="139" t="s">
        <v>132</v>
      </c>
      <c r="K4257" s="139">
        <v>54457</v>
      </c>
      <c r="L4257" s="139" t="s">
        <v>2987</v>
      </c>
      <c r="M4257" s="139">
        <v>272</v>
      </c>
      <c r="N4257" s="139" t="s">
        <v>1253</v>
      </c>
    </row>
    <row r="4258" spans="1:14" ht="15.75" customHeight="1">
      <c r="A4258" s="139">
        <v>2018</v>
      </c>
      <c r="B4258" s="100" t="s">
        <v>187</v>
      </c>
      <c r="C4258" s="139" t="s">
        <v>2988</v>
      </c>
      <c r="D4258" s="139">
        <v>1005994</v>
      </c>
      <c r="E4258" s="139" t="s">
        <v>2989</v>
      </c>
      <c r="F4258" s="139">
        <v>33.641080000000002</v>
      </c>
      <c r="G4258" s="139">
        <v>-94.112430000000003</v>
      </c>
      <c r="H4258" s="139" t="s">
        <v>2990</v>
      </c>
      <c r="I4258" s="139" t="s">
        <v>2991</v>
      </c>
      <c r="J4258" s="139" t="s">
        <v>12</v>
      </c>
      <c r="K4258" s="139">
        <v>71822</v>
      </c>
      <c r="L4258" s="139" t="s">
        <v>2987</v>
      </c>
      <c r="M4258" s="139">
        <v>1656</v>
      </c>
      <c r="N4258" s="139" t="s">
        <v>1253</v>
      </c>
    </row>
    <row r="4259" spans="1:14" ht="15.75" customHeight="1">
      <c r="A4259" s="139">
        <v>2018</v>
      </c>
      <c r="B4259" s="100" t="s">
        <v>187</v>
      </c>
      <c r="C4259" s="139" t="s">
        <v>2992</v>
      </c>
      <c r="D4259" s="139">
        <v>1000961</v>
      </c>
      <c r="E4259" s="139" t="s">
        <v>2993</v>
      </c>
      <c r="F4259" s="139">
        <v>37.894846999999999</v>
      </c>
      <c r="G4259" s="139">
        <v>-86.685793000000004</v>
      </c>
      <c r="H4259" s="139" t="s">
        <v>2392</v>
      </c>
      <c r="I4259" s="139" t="s">
        <v>1168</v>
      </c>
      <c r="J4259" s="139" t="s">
        <v>47</v>
      </c>
      <c r="K4259" s="139">
        <v>42348</v>
      </c>
      <c r="L4259" s="139" t="s">
        <v>2987</v>
      </c>
      <c r="M4259" s="139">
        <v>1159</v>
      </c>
      <c r="N4259" s="139" t="s">
        <v>1253</v>
      </c>
    </row>
    <row r="4260" spans="1:14" ht="15.75" customHeight="1">
      <c r="A4260" s="139">
        <v>2018</v>
      </c>
      <c r="B4260" s="100" t="s">
        <v>187</v>
      </c>
      <c r="C4260" s="139" t="s">
        <v>2994</v>
      </c>
      <c r="D4260" s="139">
        <v>1005959</v>
      </c>
      <c r="E4260" s="139" t="s">
        <v>2995</v>
      </c>
      <c r="F4260" s="139">
        <v>36.547989999999999</v>
      </c>
      <c r="G4260" s="139">
        <v>-82.564750000000004</v>
      </c>
      <c r="H4260" s="139" t="s">
        <v>2996</v>
      </c>
      <c r="I4260" s="139" t="s">
        <v>2997</v>
      </c>
      <c r="J4260" s="139" t="s">
        <v>113</v>
      </c>
      <c r="K4260" s="139">
        <v>37660</v>
      </c>
      <c r="L4260" s="139" t="s">
        <v>2987</v>
      </c>
      <c r="M4260" s="139">
        <v>815</v>
      </c>
      <c r="N4260" s="139" t="s">
        <v>1448</v>
      </c>
    </row>
    <row r="4261" spans="1:14" ht="15.75" customHeight="1">
      <c r="A4261" s="139">
        <v>2018</v>
      </c>
      <c r="B4261" s="100" t="s">
        <v>187</v>
      </c>
      <c r="C4261" s="139" t="s">
        <v>2998</v>
      </c>
      <c r="D4261" s="139">
        <v>1009539</v>
      </c>
      <c r="E4261" s="139" t="s">
        <v>2999</v>
      </c>
      <c r="F4261" s="139">
        <v>33.730840999999998</v>
      </c>
      <c r="G4261" s="139">
        <v>-79.805201999999994</v>
      </c>
      <c r="H4261" s="139" t="s">
        <v>3000</v>
      </c>
      <c r="I4261" s="139" t="s">
        <v>3001</v>
      </c>
      <c r="J4261" s="139" t="s">
        <v>107</v>
      </c>
      <c r="K4261" s="139">
        <v>29556</v>
      </c>
      <c r="L4261" s="139" t="s">
        <v>3002</v>
      </c>
      <c r="M4261" s="139">
        <v>13</v>
      </c>
      <c r="N4261" s="139" t="s">
        <v>1160</v>
      </c>
    </row>
    <row r="4262" spans="1:14" ht="15.75" customHeight="1">
      <c r="A4262" s="139">
        <v>2018</v>
      </c>
      <c r="B4262" s="100" t="s">
        <v>187</v>
      </c>
      <c r="C4262" s="139" t="s">
        <v>3003</v>
      </c>
      <c r="D4262" s="139">
        <v>1003297</v>
      </c>
      <c r="E4262" s="139" t="s">
        <v>3004</v>
      </c>
      <c r="F4262" s="139">
        <v>36.008498000000003</v>
      </c>
      <c r="G4262" s="139">
        <v>-78.942577999999997</v>
      </c>
      <c r="H4262" s="139" t="s">
        <v>3005</v>
      </c>
      <c r="I4262" s="139" t="s">
        <v>3005</v>
      </c>
      <c r="J4262" s="139" t="s">
        <v>89</v>
      </c>
      <c r="K4262" s="139">
        <v>27710</v>
      </c>
      <c r="L4262" s="139" t="s">
        <v>3006</v>
      </c>
      <c r="M4262" s="139">
        <v>42</v>
      </c>
      <c r="N4262" s="139" t="s">
        <v>1054</v>
      </c>
    </row>
    <row r="4263" spans="1:14" ht="15.75" customHeight="1">
      <c r="A4263" s="139">
        <v>2018</v>
      </c>
      <c r="B4263" s="100" t="s">
        <v>187</v>
      </c>
      <c r="C4263" s="139" t="s">
        <v>3007</v>
      </c>
      <c r="D4263" s="139">
        <v>1005704</v>
      </c>
      <c r="E4263" s="139" t="s">
        <v>3008</v>
      </c>
      <c r="F4263" s="139">
        <v>43.004750000000001</v>
      </c>
      <c r="G4263" s="139">
        <v>-82.423180000000002</v>
      </c>
      <c r="H4263" s="139" t="s">
        <v>3009</v>
      </c>
      <c r="I4263" s="139" t="s">
        <v>2335</v>
      </c>
      <c r="J4263" s="139" t="s">
        <v>61</v>
      </c>
      <c r="K4263" s="139">
        <v>48060</v>
      </c>
      <c r="L4263" s="139" t="s">
        <v>3010</v>
      </c>
      <c r="M4263" s="139">
        <v>15</v>
      </c>
      <c r="N4263" s="139" t="s">
        <v>1054</v>
      </c>
    </row>
    <row r="4264" spans="1:14" ht="15.75" customHeight="1">
      <c r="A4264" s="139">
        <v>2018</v>
      </c>
      <c r="B4264" s="100" t="s">
        <v>187</v>
      </c>
      <c r="C4264" s="139" t="s">
        <v>3011</v>
      </c>
      <c r="D4264" s="139">
        <v>1001720</v>
      </c>
      <c r="E4264" s="139" t="s">
        <v>3012</v>
      </c>
      <c r="F4264" s="139">
        <v>39.55762</v>
      </c>
      <c r="G4264" s="139">
        <v>-82.963769999999997</v>
      </c>
      <c r="H4264" s="139" t="s">
        <v>3013</v>
      </c>
      <c r="I4264" s="139" t="s">
        <v>3014</v>
      </c>
      <c r="J4264" s="139" t="s">
        <v>95</v>
      </c>
      <c r="K4264" s="139">
        <v>43113</v>
      </c>
      <c r="L4264" s="139" t="s">
        <v>3015</v>
      </c>
      <c r="M4264" s="139">
        <v>24</v>
      </c>
      <c r="N4264" s="139" t="s">
        <v>1054</v>
      </c>
    </row>
    <row r="4265" spans="1:14" ht="15.75" customHeight="1">
      <c r="A4265" s="139">
        <v>2018</v>
      </c>
      <c r="B4265" s="100" t="s">
        <v>187</v>
      </c>
      <c r="C4265" s="139" t="s">
        <v>3016</v>
      </c>
      <c r="D4265" s="139">
        <v>1002712</v>
      </c>
      <c r="E4265" s="139" t="s">
        <v>3017</v>
      </c>
      <c r="F4265" s="139">
        <v>39.773333999999998</v>
      </c>
      <c r="G4265" s="139">
        <v>-75.571111000000002</v>
      </c>
      <c r="H4265" s="139" t="s">
        <v>3018</v>
      </c>
      <c r="I4265" s="139" t="s">
        <v>3019</v>
      </c>
      <c r="J4265" s="139" t="s">
        <v>23</v>
      </c>
      <c r="K4265" s="139">
        <v>19803</v>
      </c>
      <c r="L4265" s="139" t="s">
        <v>3015</v>
      </c>
      <c r="M4265" s="139">
        <v>24</v>
      </c>
      <c r="N4265" s="139" t="s">
        <v>1054</v>
      </c>
    </row>
    <row r="4266" spans="1:14" ht="15.75" customHeight="1">
      <c r="A4266" s="139">
        <v>2018</v>
      </c>
      <c r="B4266" s="100" t="s">
        <v>187</v>
      </c>
      <c r="C4266" s="139" t="s">
        <v>3020</v>
      </c>
      <c r="D4266" s="139">
        <v>1004136</v>
      </c>
      <c r="E4266" s="139" t="s">
        <v>3021</v>
      </c>
      <c r="F4266" s="139">
        <v>35.330599999999997</v>
      </c>
      <c r="G4266" s="139">
        <v>-77.477199999999996</v>
      </c>
      <c r="H4266" s="139" t="s">
        <v>3022</v>
      </c>
      <c r="I4266" s="139" t="s">
        <v>3023</v>
      </c>
      <c r="J4266" s="139" t="s">
        <v>89</v>
      </c>
      <c r="K4266" s="139">
        <v>28530</v>
      </c>
      <c r="L4266" s="139" t="s">
        <v>3015</v>
      </c>
      <c r="M4266" s="139">
        <v>19</v>
      </c>
      <c r="N4266" s="139" t="s">
        <v>1054</v>
      </c>
    </row>
    <row r="4267" spans="1:14" ht="15.75" customHeight="1">
      <c r="A4267" s="139">
        <v>2018</v>
      </c>
      <c r="B4267" s="100" t="s">
        <v>187</v>
      </c>
      <c r="C4267" s="139" t="s">
        <v>3024</v>
      </c>
      <c r="D4267" s="139">
        <v>1006917</v>
      </c>
      <c r="E4267" s="139" t="s">
        <v>3025</v>
      </c>
      <c r="F4267" s="139">
        <v>44.107013999999999</v>
      </c>
      <c r="G4267" s="139">
        <v>-69.104236</v>
      </c>
      <c r="H4267" s="139" t="s">
        <v>3026</v>
      </c>
      <c r="I4267" s="139" t="s">
        <v>3027</v>
      </c>
      <c r="J4267" s="139" t="s">
        <v>52</v>
      </c>
      <c r="K4267" s="139">
        <v>4841</v>
      </c>
      <c r="L4267" s="139" t="s">
        <v>3015</v>
      </c>
      <c r="M4267" s="139">
        <v>16</v>
      </c>
      <c r="N4267" s="139" t="s">
        <v>1054</v>
      </c>
    </row>
    <row r="4268" spans="1:14" ht="15.75" customHeight="1">
      <c r="A4268" s="139">
        <v>2018</v>
      </c>
      <c r="B4268" s="100" t="s">
        <v>187</v>
      </c>
      <c r="C4268" s="139" t="s">
        <v>3028</v>
      </c>
      <c r="D4268" s="139">
        <v>1003976</v>
      </c>
      <c r="E4268" s="139" t="s">
        <v>3029</v>
      </c>
      <c r="F4268" s="139">
        <v>37.350627000000003</v>
      </c>
      <c r="G4268" s="139">
        <v>-77.291095999999996</v>
      </c>
      <c r="H4268" s="139" t="s">
        <v>1187</v>
      </c>
      <c r="I4268" s="139" t="s">
        <v>1188</v>
      </c>
      <c r="J4268" s="139" t="s">
        <v>123</v>
      </c>
      <c r="K4268" s="139">
        <v>23836</v>
      </c>
      <c r="L4268" s="139" t="s">
        <v>3030</v>
      </c>
      <c r="M4268" s="139">
        <v>13</v>
      </c>
      <c r="N4268" s="139" t="s">
        <v>1054</v>
      </c>
    </row>
    <row r="4269" spans="1:14" ht="15.75" customHeight="1">
      <c r="A4269" s="139">
        <v>2018</v>
      </c>
      <c r="B4269" s="100" t="s">
        <v>187</v>
      </c>
      <c r="C4269" s="139" t="s">
        <v>3031</v>
      </c>
      <c r="D4269" s="139">
        <v>1007966</v>
      </c>
      <c r="E4269" s="139" t="s">
        <v>3032</v>
      </c>
      <c r="F4269" s="139">
        <v>39.387565000000002</v>
      </c>
      <c r="G4269" s="139">
        <v>-75.017671000000007</v>
      </c>
      <c r="H4269" s="139" t="s">
        <v>3033</v>
      </c>
      <c r="I4269" s="139" t="s">
        <v>1805</v>
      </c>
      <c r="J4269" s="139" t="s">
        <v>81</v>
      </c>
      <c r="K4269" s="139">
        <v>8332</v>
      </c>
      <c r="L4269" s="139" t="s">
        <v>3034</v>
      </c>
      <c r="M4269" s="139">
        <v>36</v>
      </c>
      <c r="N4269" s="139" t="s">
        <v>1050</v>
      </c>
    </row>
    <row r="4270" spans="1:14" ht="15.75" customHeight="1">
      <c r="A4270" s="139">
        <v>2018</v>
      </c>
      <c r="B4270" s="100" t="s">
        <v>187</v>
      </c>
      <c r="C4270" s="139" t="s">
        <v>3035</v>
      </c>
      <c r="D4270" s="139">
        <v>1012694</v>
      </c>
      <c r="E4270" s="139" t="s">
        <v>3036</v>
      </c>
      <c r="F4270" s="139">
        <v>36.105160499999997</v>
      </c>
      <c r="G4270" s="139">
        <v>-87.420751800000005</v>
      </c>
      <c r="H4270" s="139" t="s">
        <v>3037</v>
      </c>
      <c r="J4270" s="139" t="s">
        <v>113</v>
      </c>
      <c r="K4270" s="139">
        <v>37055</v>
      </c>
      <c r="L4270" s="139" t="s">
        <v>1258</v>
      </c>
      <c r="M4270" s="139">
        <v>15</v>
      </c>
      <c r="N4270" s="139" t="s">
        <v>1054</v>
      </c>
    </row>
    <row r="4271" spans="1:14" ht="15.75" customHeight="1">
      <c r="A4271" s="139">
        <v>2018</v>
      </c>
      <c r="B4271" s="100" t="s">
        <v>187</v>
      </c>
      <c r="C4271" s="139" t="s">
        <v>3038</v>
      </c>
      <c r="D4271" s="139">
        <v>1005106</v>
      </c>
      <c r="E4271" s="139" t="s">
        <v>3039</v>
      </c>
      <c r="F4271" s="139">
        <v>32.766944000000002</v>
      </c>
      <c r="G4271" s="139">
        <v>-96.562776999999997</v>
      </c>
      <c r="H4271" s="139" t="s">
        <v>3040</v>
      </c>
      <c r="I4271" s="139" t="s">
        <v>3041</v>
      </c>
      <c r="J4271" s="139" t="s">
        <v>115</v>
      </c>
      <c r="K4271" s="139">
        <v>75182</v>
      </c>
      <c r="L4271" s="139" t="s">
        <v>1258</v>
      </c>
      <c r="M4271" s="139">
        <v>37</v>
      </c>
      <c r="N4271" s="139" t="s">
        <v>1054</v>
      </c>
    </row>
    <row r="4272" spans="1:14" ht="15.75" customHeight="1">
      <c r="A4272" s="139">
        <v>2018</v>
      </c>
      <c r="B4272" s="100" t="s">
        <v>187</v>
      </c>
      <c r="C4272" s="139" t="s">
        <v>3042</v>
      </c>
      <c r="D4272" s="139">
        <v>1013247</v>
      </c>
      <c r="E4272" s="139" t="s">
        <v>3043</v>
      </c>
      <c r="F4272" s="139">
        <v>32.62659</v>
      </c>
      <c r="G4272" s="139">
        <v>-96.852980000000002</v>
      </c>
      <c r="H4272" s="139" t="s">
        <v>3044</v>
      </c>
      <c r="I4272" s="139" t="s">
        <v>3045</v>
      </c>
      <c r="J4272" s="139" t="s">
        <v>115</v>
      </c>
      <c r="K4272" s="139">
        <v>75115</v>
      </c>
      <c r="L4272" s="139" t="s">
        <v>2363</v>
      </c>
      <c r="M4272" s="139">
        <v>15</v>
      </c>
      <c r="N4272" s="139" t="s">
        <v>1054</v>
      </c>
    </row>
    <row r="4273" spans="1:14" ht="15.75" customHeight="1">
      <c r="A4273" s="139">
        <v>2018</v>
      </c>
      <c r="B4273" s="100" t="s">
        <v>187</v>
      </c>
      <c r="C4273" s="139" t="s">
        <v>3046</v>
      </c>
      <c r="D4273" s="139">
        <v>1010891</v>
      </c>
      <c r="E4273" s="139" t="s">
        <v>3047</v>
      </c>
      <c r="F4273" s="139">
        <v>46.300367999999999</v>
      </c>
      <c r="G4273" s="139">
        <v>-120.015979</v>
      </c>
      <c r="H4273" s="139" t="s">
        <v>3048</v>
      </c>
      <c r="I4273" s="139" t="s">
        <v>3049</v>
      </c>
      <c r="J4273" s="139" t="s">
        <v>126</v>
      </c>
      <c r="K4273" s="139">
        <v>98944</v>
      </c>
      <c r="L4273" s="139" t="s">
        <v>3050</v>
      </c>
      <c r="M4273" s="139">
        <v>18</v>
      </c>
      <c r="N4273" s="139" t="s">
        <v>1054</v>
      </c>
    </row>
    <row r="4274" spans="1:14" ht="15.75" customHeight="1">
      <c r="A4274" s="139">
        <v>2018</v>
      </c>
      <c r="B4274" s="100" t="s">
        <v>187</v>
      </c>
      <c r="C4274" s="139" t="s">
        <v>3051</v>
      </c>
      <c r="D4274" s="139">
        <v>1002881</v>
      </c>
      <c r="E4274" s="139" t="s">
        <v>3052</v>
      </c>
      <c r="F4274" s="139">
        <v>36.398670000000003</v>
      </c>
      <c r="G4274" s="139">
        <v>-88.994010000000003</v>
      </c>
      <c r="H4274" s="139" t="s">
        <v>3053</v>
      </c>
      <c r="I4274" s="139" t="s">
        <v>3054</v>
      </c>
      <c r="J4274" s="139" t="s">
        <v>113</v>
      </c>
      <c r="K4274" s="139">
        <v>38281</v>
      </c>
      <c r="L4274" s="139" t="s">
        <v>3055</v>
      </c>
      <c r="M4274" s="139">
        <v>11</v>
      </c>
      <c r="N4274" s="139" t="s">
        <v>1127</v>
      </c>
    </row>
    <row r="4275" spans="1:14" ht="15.75" customHeight="1">
      <c r="A4275" s="139">
        <v>2018</v>
      </c>
      <c r="B4275" s="100" t="s">
        <v>187</v>
      </c>
      <c r="C4275" s="139" t="s">
        <v>3051</v>
      </c>
      <c r="D4275" s="139">
        <v>1013117</v>
      </c>
      <c r="E4275" s="139" t="s">
        <v>3056</v>
      </c>
      <c r="F4275" s="139">
        <v>32.579695200000003</v>
      </c>
      <c r="G4275" s="139">
        <v>-82.799419400000005</v>
      </c>
      <c r="H4275" s="139" t="s">
        <v>3057</v>
      </c>
      <c r="J4275" s="139" t="s">
        <v>28</v>
      </c>
      <c r="K4275" s="139">
        <v>31027</v>
      </c>
      <c r="L4275" s="139" t="s">
        <v>3055</v>
      </c>
      <c r="M4275" s="139">
        <v>15</v>
      </c>
      <c r="N4275" s="139" t="s">
        <v>1127</v>
      </c>
    </row>
    <row r="4276" spans="1:14" ht="15.75" customHeight="1">
      <c r="A4276" s="139">
        <v>2018</v>
      </c>
      <c r="B4276" s="100" t="s">
        <v>187</v>
      </c>
      <c r="C4276" s="139" t="s">
        <v>3051</v>
      </c>
      <c r="D4276" s="139">
        <v>1002960</v>
      </c>
      <c r="E4276" s="139" t="s">
        <v>3058</v>
      </c>
      <c r="F4276" s="139">
        <v>32.159139000000003</v>
      </c>
      <c r="G4276" s="139">
        <v>-90.256556000000003</v>
      </c>
      <c r="H4276" s="139" t="s">
        <v>3059</v>
      </c>
      <c r="I4276" s="139" t="s">
        <v>3060</v>
      </c>
      <c r="J4276" s="139" t="s">
        <v>65</v>
      </c>
      <c r="K4276" s="139">
        <v>39272</v>
      </c>
      <c r="L4276" s="139" t="s">
        <v>3055</v>
      </c>
      <c r="M4276" s="139">
        <v>22</v>
      </c>
      <c r="N4276" s="139" t="s">
        <v>1127</v>
      </c>
    </row>
    <row r="4277" spans="1:14" ht="15.75" customHeight="1">
      <c r="A4277" s="139">
        <v>2018</v>
      </c>
      <c r="B4277" s="100" t="s">
        <v>187</v>
      </c>
      <c r="C4277" s="139" t="s">
        <v>3051</v>
      </c>
      <c r="D4277" s="139">
        <v>1011551</v>
      </c>
      <c r="E4277" s="139" t="s">
        <v>3061</v>
      </c>
      <c r="F4277" s="139">
        <v>38.911056000000002</v>
      </c>
      <c r="G4277" s="139">
        <v>-87.016610999999997</v>
      </c>
      <c r="H4277" s="139" t="s">
        <v>3062</v>
      </c>
      <c r="I4277" s="139" t="s">
        <v>3063</v>
      </c>
      <c r="J4277" s="139" t="s">
        <v>39</v>
      </c>
      <c r="K4277" s="139">
        <v>47449</v>
      </c>
      <c r="L4277" s="139" t="s">
        <v>3055</v>
      </c>
      <c r="M4277" s="139">
        <v>10</v>
      </c>
      <c r="N4277" s="139" t="s">
        <v>1127</v>
      </c>
    </row>
    <row r="4278" spans="1:14" ht="15.75" customHeight="1">
      <c r="A4278" s="139">
        <v>2018</v>
      </c>
      <c r="B4278" s="100" t="s">
        <v>187</v>
      </c>
      <c r="C4278" s="139" t="s">
        <v>3051</v>
      </c>
      <c r="D4278" s="139">
        <v>1006081</v>
      </c>
      <c r="E4278" s="139" t="s">
        <v>3064</v>
      </c>
      <c r="F4278" s="139">
        <v>38.731960999999998</v>
      </c>
      <c r="G4278" s="139">
        <v>-84.407213999999996</v>
      </c>
      <c r="H4278" s="139" t="s">
        <v>3065</v>
      </c>
      <c r="I4278" s="139" t="s">
        <v>3066</v>
      </c>
      <c r="J4278" s="139" t="s">
        <v>47</v>
      </c>
      <c r="K4278" s="139">
        <v>41006</v>
      </c>
      <c r="L4278" s="139" t="s">
        <v>3055</v>
      </c>
      <c r="M4278" s="139">
        <v>14</v>
      </c>
      <c r="N4278" s="139" t="s">
        <v>1127</v>
      </c>
    </row>
    <row r="4279" spans="1:14" ht="15.75" customHeight="1">
      <c r="A4279" s="139">
        <v>2018</v>
      </c>
      <c r="B4279" s="100" t="s">
        <v>187</v>
      </c>
      <c r="C4279" s="139" t="s">
        <v>3051</v>
      </c>
      <c r="D4279" s="139">
        <v>1013363</v>
      </c>
      <c r="E4279" s="139" t="s">
        <v>3067</v>
      </c>
      <c r="F4279" s="139">
        <v>30.21489</v>
      </c>
      <c r="G4279" s="139">
        <v>-97.300780000000003</v>
      </c>
      <c r="H4279" s="139" t="s">
        <v>3068</v>
      </c>
      <c r="I4279" s="139" t="s">
        <v>1137</v>
      </c>
      <c r="J4279" s="139" t="s">
        <v>115</v>
      </c>
      <c r="K4279" s="139">
        <v>78602</v>
      </c>
      <c r="M4279" s="139">
        <v>16</v>
      </c>
      <c r="N4279" s="139" t="s">
        <v>1054</v>
      </c>
    </row>
    <row r="4280" spans="1:14" ht="15.75" customHeight="1">
      <c r="A4280" s="139">
        <v>2018</v>
      </c>
      <c r="B4280" s="100" t="s">
        <v>187</v>
      </c>
      <c r="C4280" s="139" t="s">
        <v>3069</v>
      </c>
      <c r="D4280" s="139">
        <v>1001755</v>
      </c>
      <c r="E4280" s="139" t="s">
        <v>3070</v>
      </c>
      <c r="F4280" s="139">
        <v>41.282440000000001</v>
      </c>
      <c r="G4280" s="139">
        <v>-84.292089000000004</v>
      </c>
      <c r="H4280" s="139" t="s">
        <v>3071</v>
      </c>
      <c r="I4280" s="139" t="s">
        <v>3072</v>
      </c>
      <c r="J4280" s="139" t="s">
        <v>95</v>
      </c>
      <c r="K4280" s="139">
        <v>43512</v>
      </c>
      <c r="L4280" s="139" t="s">
        <v>3073</v>
      </c>
      <c r="M4280" s="139">
        <v>19</v>
      </c>
      <c r="N4280" s="139" t="s">
        <v>1054</v>
      </c>
    </row>
    <row r="4281" spans="1:14" ht="15.75" customHeight="1">
      <c r="A4281" s="139">
        <v>2018</v>
      </c>
      <c r="B4281" s="100" t="s">
        <v>187</v>
      </c>
      <c r="C4281" s="139" t="s">
        <v>3074</v>
      </c>
      <c r="D4281" s="139">
        <v>1007322</v>
      </c>
      <c r="E4281" s="139" t="s">
        <v>3075</v>
      </c>
      <c r="F4281" s="139">
        <v>39.593600000000002</v>
      </c>
      <c r="G4281" s="139">
        <v>-75.633700000000005</v>
      </c>
      <c r="H4281" s="139" t="s">
        <v>3076</v>
      </c>
      <c r="I4281" s="139" t="s">
        <v>3077</v>
      </c>
      <c r="J4281" s="139" t="s">
        <v>23</v>
      </c>
      <c r="K4281" s="139">
        <v>19706</v>
      </c>
      <c r="L4281" s="139" t="s">
        <v>3078</v>
      </c>
      <c r="M4281" s="139">
        <v>4657</v>
      </c>
      <c r="N4281" s="139" t="s">
        <v>3079</v>
      </c>
    </row>
    <row r="4282" spans="1:14" ht="15.75" customHeight="1">
      <c r="A4282" s="139">
        <v>2018</v>
      </c>
      <c r="B4282" s="100" t="s">
        <v>187</v>
      </c>
      <c r="C4282" s="139" t="s">
        <v>3080</v>
      </c>
      <c r="D4282" s="139">
        <v>1006444</v>
      </c>
      <c r="E4282" s="139" t="s">
        <v>3081</v>
      </c>
      <c r="F4282" s="139">
        <v>32.362642999999998</v>
      </c>
      <c r="G4282" s="139">
        <v>-95.280179000000004</v>
      </c>
      <c r="H4282" s="139" t="s">
        <v>3082</v>
      </c>
      <c r="I4282" s="139" t="s">
        <v>2136</v>
      </c>
      <c r="J4282" s="139" t="s">
        <v>115</v>
      </c>
      <c r="K4282" s="139">
        <v>75702</v>
      </c>
      <c r="L4282" s="139" t="s">
        <v>3083</v>
      </c>
      <c r="M4282" s="139">
        <v>3064</v>
      </c>
      <c r="N4282" s="139" t="s">
        <v>1306</v>
      </c>
    </row>
    <row r="4283" spans="1:14" ht="15.75" customHeight="1">
      <c r="A4283" s="139">
        <v>2018</v>
      </c>
      <c r="B4283" s="100" t="s">
        <v>187</v>
      </c>
      <c r="C4283" s="139" t="s">
        <v>3084</v>
      </c>
      <c r="D4283" s="139">
        <v>1005211</v>
      </c>
      <c r="E4283" s="139" t="s">
        <v>3085</v>
      </c>
      <c r="F4283" s="139">
        <v>33.656807000000001</v>
      </c>
      <c r="G4283" s="139">
        <v>-84.423124000000001</v>
      </c>
      <c r="H4283" s="139" t="s">
        <v>3086</v>
      </c>
      <c r="I4283" s="139" t="s">
        <v>3087</v>
      </c>
      <c r="J4283" s="139" t="s">
        <v>28</v>
      </c>
      <c r="K4283" s="139">
        <v>30354</v>
      </c>
      <c r="L4283" s="139" t="s">
        <v>3088</v>
      </c>
      <c r="M4283" s="139">
        <v>26</v>
      </c>
      <c r="N4283" s="139" t="s">
        <v>1054</v>
      </c>
    </row>
    <row r="4284" spans="1:14" ht="15.75" customHeight="1">
      <c r="A4284" s="139">
        <v>2018</v>
      </c>
      <c r="B4284" s="100" t="s">
        <v>187</v>
      </c>
      <c r="C4284" s="139" t="s">
        <v>3089</v>
      </c>
      <c r="D4284" s="139">
        <v>1011309</v>
      </c>
      <c r="E4284" s="139" t="s">
        <v>3090</v>
      </c>
      <c r="F4284" s="139">
        <v>33.809722000000001</v>
      </c>
      <c r="G4284" s="139">
        <v>-80.915278000000001</v>
      </c>
      <c r="H4284" s="139" t="s">
        <v>3091</v>
      </c>
      <c r="I4284" s="139" t="s">
        <v>3092</v>
      </c>
      <c r="J4284" s="139" t="s">
        <v>107</v>
      </c>
      <c r="K4284" s="139">
        <v>29160</v>
      </c>
      <c r="L4284" s="139" t="s">
        <v>3093</v>
      </c>
      <c r="M4284" s="139">
        <v>5</v>
      </c>
      <c r="N4284" s="139" t="s">
        <v>1054</v>
      </c>
    </row>
    <row r="4285" spans="1:14" ht="15.75" customHeight="1">
      <c r="A4285" s="139">
        <v>2018</v>
      </c>
      <c r="B4285" s="100" t="s">
        <v>187</v>
      </c>
      <c r="C4285" s="139" t="s">
        <v>3094</v>
      </c>
      <c r="D4285" s="139">
        <v>1010700</v>
      </c>
      <c r="E4285" s="139" t="s">
        <v>3095</v>
      </c>
      <c r="F4285" s="139">
        <v>17.714908000000001</v>
      </c>
      <c r="G4285" s="139">
        <v>-64.776133000000002</v>
      </c>
      <c r="H4285" s="139" t="s">
        <v>3096</v>
      </c>
      <c r="I4285" s="139" t="s">
        <v>3097</v>
      </c>
      <c r="J4285" s="139" t="s">
        <v>3098</v>
      </c>
      <c r="K4285" s="139">
        <v>850</v>
      </c>
      <c r="L4285" s="139" t="s">
        <v>3099</v>
      </c>
      <c r="M4285" s="139">
        <v>32</v>
      </c>
      <c r="N4285" s="139" t="s">
        <v>1127</v>
      </c>
    </row>
    <row r="4286" spans="1:14" ht="15.75" customHeight="1">
      <c r="A4286" s="139">
        <v>2018</v>
      </c>
      <c r="B4286" s="100" t="s">
        <v>187</v>
      </c>
      <c r="C4286" s="139" t="s">
        <v>3100</v>
      </c>
      <c r="D4286" s="139">
        <v>1010607</v>
      </c>
      <c r="E4286" s="139" t="s">
        <v>3101</v>
      </c>
      <c r="F4286" s="139">
        <v>33.588611</v>
      </c>
      <c r="G4286" s="139">
        <v>-102.262778</v>
      </c>
      <c r="H4286" s="139" t="s">
        <v>3102</v>
      </c>
      <c r="I4286" s="139" t="s">
        <v>3103</v>
      </c>
      <c r="J4286" s="139" t="s">
        <v>115</v>
      </c>
      <c r="K4286" s="139">
        <v>79336</v>
      </c>
      <c r="L4286" s="139" t="s">
        <v>1520</v>
      </c>
      <c r="M4286" s="139">
        <v>19</v>
      </c>
      <c r="N4286" s="139" t="s">
        <v>1054</v>
      </c>
    </row>
    <row r="4287" spans="1:14" ht="15.75" customHeight="1">
      <c r="A4287" s="139">
        <v>2018</v>
      </c>
      <c r="B4287" s="100" t="s">
        <v>187</v>
      </c>
      <c r="C4287" s="139" t="s">
        <v>3104</v>
      </c>
      <c r="D4287" s="139">
        <v>1007936</v>
      </c>
      <c r="E4287" s="139" t="s">
        <v>3105</v>
      </c>
      <c r="F4287" s="139">
        <v>35.951943999999997</v>
      </c>
      <c r="G4287" s="139">
        <v>-101.87388900000001</v>
      </c>
      <c r="H4287" s="139" t="s">
        <v>3106</v>
      </c>
      <c r="I4287" s="139" t="s">
        <v>3107</v>
      </c>
      <c r="J4287" s="139" t="s">
        <v>115</v>
      </c>
      <c r="K4287" s="139">
        <v>79086</v>
      </c>
      <c r="L4287" s="139" t="s">
        <v>2965</v>
      </c>
      <c r="M4287" s="139">
        <v>9125</v>
      </c>
      <c r="N4287" s="139" t="s">
        <v>1745</v>
      </c>
    </row>
    <row r="4288" spans="1:14" ht="15.75" customHeight="1">
      <c r="A4288" s="139">
        <v>2018</v>
      </c>
      <c r="B4288" s="100" t="s">
        <v>187</v>
      </c>
      <c r="C4288" s="139" t="s">
        <v>3108</v>
      </c>
      <c r="D4288" s="139">
        <v>1000229</v>
      </c>
      <c r="E4288" s="139" t="s">
        <v>3109</v>
      </c>
      <c r="F4288" s="139">
        <v>35.8628</v>
      </c>
      <c r="G4288" s="139">
        <v>-76.783100000000005</v>
      </c>
      <c r="H4288" s="139" t="s">
        <v>3110</v>
      </c>
      <c r="I4288" s="139" t="s">
        <v>3111</v>
      </c>
      <c r="J4288" s="139" t="s">
        <v>89</v>
      </c>
      <c r="K4288" s="139">
        <v>27962</v>
      </c>
      <c r="L4288" s="139" t="s">
        <v>2987</v>
      </c>
      <c r="M4288" s="139">
        <v>1634</v>
      </c>
      <c r="N4288" s="139" t="s">
        <v>1253</v>
      </c>
    </row>
    <row r="4289" spans="1:14" ht="15.75" customHeight="1">
      <c r="A4289" s="139">
        <v>2018</v>
      </c>
      <c r="B4289" s="100" t="s">
        <v>187</v>
      </c>
      <c r="C4289" s="139" t="s">
        <v>3112</v>
      </c>
      <c r="D4289" s="139">
        <v>1005706</v>
      </c>
      <c r="E4289" s="139" t="s">
        <v>3113</v>
      </c>
      <c r="F4289" s="139">
        <v>41.4908</v>
      </c>
      <c r="G4289" s="139">
        <v>-78.676699999999997</v>
      </c>
      <c r="H4289" s="139" t="s">
        <v>3114</v>
      </c>
      <c r="I4289" s="139" t="s">
        <v>3115</v>
      </c>
      <c r="J4289" s="139" t="s">
        <v>103</v>
      </c>
      <c r="K4289" s="139">
        <v>15845</v>
      </c>
      <c r="L4289" s="139" t="s">
        <v>2987</v>
      </c>
      <c r="M4289" s="139">
        <v>355</v>
      </c>
      <c r="N4289" s="139" t="s">
        <v>1448</v>
      </c>
    </row>
    <row r="4290" spans="1:14" ht="15.75" customHeight="1">
      <c r="A4290" s="139">
        <v>2018</v>
      </c>
      <c r="B4290" s="100" t="s">
        <v>187</v>
      </c>
      <c r="C4290" s="139" t="s">
        <v>3116</v>
      </c>
      <c r="D4290" s="139">
        <v>1010991</v>
      </c>
      <c r="E4290" s="139" t="s">
        <v>3117</v>
      </c>
      <c r="F4290" s="139">
        <v>40.768388999999999</v>
      </c>
      <c r="G4290" s="139">
        <v>-87.152693999999997</v>
      </c>
      <c r="H4290" s="139" t="s">
        <v>3118</v>
      </c>
      <c r="I4290" s="139" t="s">
        <v>3119</v>
      </c>
      <c r="J4290" s="139" t="s">
        <v>39</v>
      </c>
      <c r="K4290" s="139">
        <v>47977</v>
      </c>
      <c r="L4290" s="139" t="s">
        <v>3015</v>
      </c>
      <c r="M4290" s="139">
        <v>11</v>
      </c>
      <c r="N4290" s="139" t="s">
        <v>1054</v>
      </c>
    </row>
    <row r="4291" spans="1:14" ht="15.75" customHeight="1">
      <c r="A4291" s="139">
        <v>2018</v>
      </c>
      <c r="B4291" s="100" t="s">
        <v>187</v>
      </c>
      <c r="C4291" s="139" t="s">
        <v>3120</v>
      </c>
      <c r="D4291" s="139">
        <v>1007426</v>
      </c>
      <c r="E4291" s="139" t="s">
        <v>3121</v>
      </c>
      <c r="F4291" s="139">
        <v>41.776940000000003</v>
      </c>
      <c r="G4291" s="139">
        <v>-72.608779999999996</v>
      </c>
      <c r="H4291" s="139" t="s">
        <v>3122</v>
      </c>
      <c r="I4291" s="139" t="s">
        <v>3123</v>
      </c>
      <c r="J4291" s="139" t="s">
        <v>20</v>
      </c>
      <c r="K4291" s="139">
        <v>6108</v>
      </c>
      <c r="L4291" s="139" t="s">
        <v>3010</v>
      </c>
      <c r="M4291" s="139">
        <v>8</v>
      </c>
      <c r="N4291" s="139" t="s">
        <v>1054</v>
      </c>
    </row>
    <row r="4292" spans="1:14" ht="15.75" customHeight="1">
      <c r="A4292" s="139">
        <v>2018</v>
      </c>
      <c r="B4292" s="100" t="s">
        <v>187</v>
      </c>
      <c r="C4292" s="139" t="s">
        <v>3124</v>
      </c>
      <c r="D4292" s="139">
        <v>1003607</v>
      </c>
      <c r="E4292" s="139" t="s">
        <v>3125</v>
      </c>
      <c r="F4292" s="139">
        <v>45.463430000000002</v>
      </c>
      <c r="G4292" s="139">
        <v>-91.088769999999997</v>
      </c>
      <c r="H4292" s="139" t="s">
        <v>3126</v>
      </c>
      <c r="I4292" s="139" t="s">
        <v>3127</v>
      </c>
      <c r="J4292" s="139" t="s">
        <v>132</v>
      </c>
      <c r="K4292" s="139">
        <v>54848</v>
      </c>
      <c r="L4292" s="139" t="s">
        <v>3010</v>
      </c>
      <c r="M4292" s="139">
        <v>15</v>
      </c>
      <c r="N4292" s="139" t="s">
        <v>1054</v>
      </c>
    </row>
    <row r="4293" spans="1:14" ht="15.75" customHeight="1">
      <c r="A4293" s="139">
        <v>2018</v>
      </c>
      <c r="B4293" s="100" t="s">
        <v>187</v>
      </c>
      <c r="C4293" s="139" t="s">
        <v>3128</v>
      </c>
      <c r="D4293" s="139">
        <v>1005648</v>
      </c>
      <c r="E4293" s="139" t="s">
        <v>3129</v>
      </c>
      <c r="F4293" s="139">
        <v>36.757277000000002</v>
      </c>
      <c r="G4293" s="139">
        <v>-119.69830899999999</v>
      </c>
      <c r="H4293" s="139" t="s">
        <v>2194</v>
      </c>
      <c r="I4293" s="139" t="s">
        <v>2195</v>
      </c>
      <c r="J4293" s="139" t="s">
        <v>15</v>
      </c>
      <c r="K4293" s="139">
        <v>93727</v>
      </c>
      <c r="L4293" s="139" t="s">
        <v>3130</v>
      </c>
      <c r="M4293" s="139">
        <v>16</v>
      </c>
      <c r="N4293" s="139" t="s">
        <v>1054</v>
      </c>
    </row>
    <row r="4294" spans="1:14" ht="15.75" customHeight="1">
      <c r="A4294" s="139">
        <v>2018</v>
      </c>
      <c r="B4294" s="100" t="s">
        <v>187</v>
      </c>
      <c r="C4294" s="139" t="s">
        <v>3131</v>
      </c>
      <c r="D4294" s="139">
        <v>1004895</v>
      </c>
      <c r="E4294" s="139" t="s">
        <v>3132</v>
      </c>
      <c r="F4294" s="139">
        <v>42.987129000000003</v>
      </c>
      <c r="G4294" s="139">
        <v>-82.440657999999999</v>
      </c>
      <c r="H4294" s="139" t="s">
        <v>3009</v>
      </c>
      <c r="I4294" s="139" t="s">
        <v>2335</v>
      </c>
      <c r="J4294" s="139" t="s">
        <v>61</v>
      </c>
      <c r="K4294" s="139">
        <v>48060</v>
      </c>
      <c r="L4294" s="139" t="s">
        <v>2987</v>
      </c>
      <c r="M4294" s="139">
        <v>35</v>
      </c>
      <c r="N4294" s="139" t="s">
        <v>1054</v>
      </c>
    </row>
    <row r="4295" spans="1:14" ht="15.75" customHeight="1">
      <c r="A4295" s="139">
        <v>2018</v>
      </c>
      <c r="B4295" s="100" t="s">
        <v>187</v>
      </c>
      <c r="C4295" s="139" t="s">
        <v>3133</v>
      </c>
      <c r="D4295" s="139">
        <v>1002962</v>
      </c>
      <c r="E4295" s="139" t="s">
        <v>3134</v>
      </c>
      <c r="F4295" s="139">
        <v>40.480305999999999</v>
      </c>
      <c r="G4295" s="139">
        <v>-96.541416999999996</v>
      </c>
      <c r="H4295" s="139" t="s">
        <v>3135</v>
      </c>
      <c r="I4295" s="139" t="s">
        <v>3136</v>
      </c>
      <c r="J4295" s="139" t="s">
        <v>73</v>
      </c>
      <c r="K4295" s="139">
        <v>68301</v>
      </c>
      <c r="L4295" s="139" t="s">
        <v>3137</v>
      </c>
      <c r="M4295" s="139">
        <v>46</v>
      </c>
      <c r="N4295" s="139" t="s">
        <v>1133</v>
      </c>
    </row>
    <row r="4296" spans="1:14" ht="15.75" customHeight="1">
      <c r="A4296" s="139">
        <v>2018</v>
      </c>
      <c r="B4296" s="100" t="s">
        <v>187</v>
      </c>
      <c r="C4296" s="139" t="s">
        <v>3138</v>
      </c>
      <c r="D4296" s="139">
        <v>1005565</v>
      </c>
      <c r="E4296" s="139" t="s">
        <v>3139</v>
      </c>
      <c r="F4296" s="139">
        <v>34.196770000000001</v>
      </c>
      <c r="G4296" s="139">
        <v>-119.168423</v>
      </c>
      <c r="H4296" s="139" t="s">
        <v>3140</v>
      </c>
      <c r="I4296" s="139" t="s">
        <v>2474</v>
      </c>
      <c r="J4296" s="139" t="s">
        <v>15</v>
      </c>
      <c r="K4296" s="139">
        <v>93030</v>
      </c>
      <c r="L4296" s="139" t="s">
        <v>3141</v>
      </c>
      <c r="M4296" s="139">
        <v>36</v>
      </c>
      <c r="N4296" s="139" t="s">
        <v>1054</v>
      </c>
    </row>
    <row r="4297" spans="1:14" ht="15.75" customHeight="1">
      <c r="A4297" s="139">
        <v>2018</v>
      </c>
      <c r="B4297" s="100" t="s">
        <v>187</v>
      </c>
      <c r="C4297" s="139" t="s">
        <v>3142</v>
      </c>
      <c r="D4297" s="139">
        <v>1004792</v>
      </c>
      <c r="E4297" s="139" t="s">
        <v>3143</v>
      </c>
      <c r="F4297" s="139">
        <v>38.271521999999997</v>
      </c>
      <c r="G4297" s="139">
        <v>-95.237414000000001</v>
      </c>
      <c r="H4297" s="139" t="s">
        <v>3144</v>
      </c>
      <c r="I4297" s="139" t="s">
        <v>3145</v>
      </c>
      <c r="J4297" s="139" t="s">
        <v>44</v>
      </c>
      <c r="K4297" s="139">
        <v>66032</v>
      </c>
      <c r="L4297" s="139" t="s">
        <v>3146</v>
      </c>
      <c r="M4297" s="139">
        <v>25</v>
      </c>
      <c r="N4297" s="139" t="s">
        <v>1054</v>
      </c>
    </row>
    <row r="4298" spans="1:14" ht="15.75" customHeight="1">
      <c r="A4298" s="139">
        <v>2018</v>
      </c>
      <c r="B4298" s="100" t="s">
        <v>187</v>
      </c>
      <c r="C4298" s="139" t="s">
        <v>3147</v>
      </c>
      <c r="D4298" s="139">
        <v>1006818</v>
      </c>
      <c r="E4298" s="139" t="s">
        <v>3148</v>
      </c>
      <c r="F4298" s="139">
        <v>40.47166</v>
      </c>
      <c r="G4298" s="139">
        <v>-75.766999999999996</v>
      </c>
      <c r="H4298" s="139" t="s">
        <v>3149</v>
      </c>
      <c r="I4298" s="139" t="s">
        <v>3150</v>
      </c>
      <c r="J4298" s="139" t="s">
        <v>103</v>
      </c>
      <c r="K4298" s="139">
        <v>19536</v>
      </c>
      <c r="L4298" s="139" t="s">
        <v>3151</v>
      </c>
      <c r="M4298" s="139">
        <v>51</v>
      </c>
      <c r="N4298" s="139" t="s">
        <v>2062</v>
      </c>
    </row>
    <row r="4299" spans="1:14" ht="15.75" customHeight="1">
      <c r="A4299" s="139">
        <v>2018</v>
      </c>
      <c r="B4299" s="100" t="s">
        <v>187</v>
      </c>
      <c r="C4299" s="139" t="s">
        <v>3152</v>
      </c>
      <c r="D4299" s="139">
        <v>1006146</v>
      </c>
      <c r="E4299" s="139" t="s">
        <v>3153</v>
      </c>
      <c r="F4299" s="139">
        <v>64.671449999999993</v>
      </c>
      <c r="G4299" s="139">
        <v>-147.04920000000001</v>
      </c>
      <c r="H4299" s="139" t="s">
        <v>3154</v>
      </c>
      <c r="I4299" s="139" t="s">
        <v>3155</v>
      </c>
      <c r="J4299" s="139" t="s">
        <v>6</v>
      </c>
      <c r="K4299" s="139">
        <v>99702</v>
      </c>
      <c r="M4299" s="139">
        <v>1008</v>
      </c>
      <c r="N4299" s="139" t="s">
        <v>1054</v>
      </c>
    </row>
    <row r="4300" spans="1:14" ht="15.75" customHeight="1">
      <c r="A4300" s="139">
        <v>2018</v>
      </c>
      <c r="B4300" s="100" t="s">
        <v>187</v>
      </c>
      <c r="C4300" s="139" t="s">
        <v>3156</v>
      </c>
      <c r="D4300" s="139">
        <v>1005527</v>
      </c>
      <c r="E4300" s="139" t="s">
        <v>3157</v>
      </c>
      <c r="F4300" s="139">
        <v>45.158700000000003</v>
      </c>
      <c r="G4300" s="139">
        <v>-85.129199999999997</v>
      </c>
      <c r="H4300" s="139" t="s">
        <v>3158</v>
      </c>
      <c r="I4300" s="139" t="s">
        <v>3159</v>
      </c>
      <c r="J4300" s="139" t="s">
        <v>61</v>
      </c>
      <c r="K4300" s="139">
        <v>49727</v>
      </c>
      <c r="L4300" s="139" t="s">
        <v>3160</v>
      </c>
      <c r="M4300" s="139">
        <v>87</v>
      </c>
      <c r="N4300" s="139" t="s">
        <v>1054</v>
      </c>
    </row>
    <row r="4301" spans="1:14" ht="15.75" customHeight="1">
      <c r="A4301" s="139">
        <v>2018</v>
      </c>
      <c r="B4301" s="100" t="s">
        <v>187</v>
      </c>
      <c r="C4301" s="139" t="s">
        <v>3161</v>
      </c>
      <c r="D4301" s="139">
        <v>1002262</v>
      </c>
      <c r="E4301" s="139" t="s">
        <v>3162</v>
      </c>
      <c r="F4301" s="139">
        <v>35.326729999999998</v>
      </c>
      <c r="G4301" s="139">
        <v>-81.624669999999995</v>
      </c>
      <c r="H4301" s="139" t="s">
        <v>1470</v>
      </c>
      <c r="I4301" s="139" t="s">
        <v>2784</v>
      </c>
      <c r="J4301" s="139" t="s">
        <v>89</v>
      </c>
      <c r="K4301" s="139">
        <v>28150</v>
      </c>
      <c r="L4301" s="139" t="s">
        <v>3163</v>
      </c>
      <c r="M4301" s="139">
        <v>37</v>
      </c>
      <c r="N4301" s="139" t="s">
        <v>1050</v>
      </c>
    </row>
    <row r="4302" spans="1:14" ht="15.75" customHeight="1">
      <c r="A4302" s="139">
        <v>2018</v>
      </c>
      <c r="B4302" s="100" t="s">
        <v>187</v>
      </c>
      <c r="C4302" s="139" t="s">
        <v>3164</v>
      </c>
      <c r="D4302" s="139">
        <v>1003954</v>
      </c>
      <c r="E4302" s="139" t="s">
        <v>3165</v>
      </c>
      <c r="F4302" s="139">
        <v>42.067880000000002</v>
      </c>
      <c r="G4302" s="139">
        <v>-97.387659999999997</v>
      </c>
      <c r="H4302" s="139" t="s">
        <v>3166</v>
      </c>
      <c r="I4302" s="139" t="s">
        <v>1214</v>
      </c>
      <c r="J4302" s="139" t="s">
        <v>73</v>
      </c>
      <c r="K4302" s="139">
        <v>68701</v>
      </c>
      <c r="L4302" s="139" t="s">
        <v>3167</v>
      </c>
      <c r="M4302" s="139">
        <v>32</v>
      </c>
      <c r="N4302" s="139" t="s">
        <v>1127</v>
      </c>
    </row>
    <row r="4303" spans="1:14" ht="15.75" customHeight="1">
      <c r="A4303" s="139">
        <v>2018</v>
      </c>
      <c r="B4303" s="100" t="s">
        <v>187</v>
      </c>
      <c r="C4303" s="139" t="s">
        <v>3168</v>
      </c>
      <c r="D4303" s="139">
        <v>1001672</v>
      </c>
      <c r="E4303" s="139" t="s">
        <v>3169</v>
      </c>
      <c r="F4303" s="139">
        <v>40.993180000000002</v>
      </c>
      <c r="G4303" s="139">
        <v>-80.347040000000007</v>
      </c>
      <c r="H4303" s="139" t="s">
        <v>3019</v>
      </c>
      <c r="I4303" s="139" t="s">
        <v>3170</v>
      </c>
      <c r="J4303" s="139" t="s">
        <v>103</v>
      </c>
      <c r="K4303" s="139">
        <v>16101</v>
      </c>
      <c r="L4303" s="139" t="s">
        <v>3171</v>
      </c>
      <c r="M4303" s="139">
        <v>17</v>
      </c>
      <c r="N4303" s="139" t="s">
        <v>1054</v>
      </c>
    </row>
    <row r="4304" spans="1:14" ht="15.75" customHeight="1">
      <c r="A4304" s="139">
        <v>2018</v>
      </c>
      <c r="B4304" s="100" t="s">
        <v>187</v>
      </c>
      <c r="C4304" s="139" t="s">
        <v>3172</v>
      </c>
      <c r="D4304" s="139">
        <v>1001911</v>
      </c>
      <c r="E4304" s="139" t="s">
        <v>3173</v>
      </c>
      <c r="F4304" s="139">
        <v>30.34761</v>
      </c>
      <c r="G4304" s="139">
        <v>-96.074610000000007</v>
      </c>
      <c r="H4304" s="139" t="s">
        <v>3174</v>
      </c>
      <c r="I4304" s="139" t="s">
        <v>3175</v>
      </c>
      <c r="J4304" s="139" t="s">
        <v>115</v>
      </c>
      <c r="K4304" s="139">
        <v>77868</v>
      </c>
      <c r="L4304" s="139" t="s">
        <v>3171</v>
      </c>
      <c r="M4304" s="139">
        <v>27</v>
      </c>
      <c r="N4304" s="139" t="s">
        <v>1054</v>
      </c>
    </row>
    <row r="4305" spans="1:14" ht="15.75" customHeight="1">
      <c r="A4305" s="139">
        <v>2018</v>
      </c>
      <c r="B4305" s="100" t="s">
        <v>187</v>
      </c>
      <c r="C4305" s="139" t="s">
        <v>3176</v>
      </c>
      <c r="D4305" s="139">
        <v>1006236</v>
      </c>
      <c r="E4305" s="139" t="s">
        <v>3177</v>
      </c>
      <c r="F4305" s="139">
        <v>33.798099999999998</v>
      </c>
      <c r="G4305" s="139">
        <v>-84.325936999999996</v>
      </c>
      <c r="H4305" s="139" t="s">
        <v>3178</v>
      </c>
      <c r="I4305" s="139" t="s">
        <v>3179</v>
      </c>
      <c r="J4305" s="139" t="s">
        <v>28</v>
      </c>
      <c r="K4305" s="139">
        <v>30322</v>
      </c>
      <c r="L4305" s="139" t="s">
        <v>3180</v>
      </c>
      <c r="M4305" s="139">
        <v>26</v>
      </c>
      <c r="N4305" s="139" t="s">
        <v>1054</v>
      </c>
    </row>
    <row r="4306" spans="1:14" ht="15.75" customHeight="1">
      <c r="A4306" s="139">
        <v>2018</v>
      </c>
      <c r="B4306" s="100" t="s">
        <v>187</v>
      </c>
      <c r="C4306" s="139" t="s">
        <v>3181</v>
      </c>
      <c r="D4306" s="139">
        <v>1003141</v>
      </c>
      <c r="E4306" s="139" t="s">
        <v>3182</v>
      </c>
      <c r="F4306" s="139">
        <v>39.136124000000002</v>
      </c>
      <c r="G4306" s="139">
        <v>-85.955720999999997</v>
      </c>
      <c r="H4306" s="139" t="s">
        <v>1406</v>
      </c>
      <c r="I4306" s="139" t="s">
        <v>3183</v>
      </c>
      <c r="J4306" s="139" t="s">
        <v>39</v>
      </c>
      <c r="K4306" s="139">
        <v>47201</v>
      </c>
      <c r="L4306" s="139" t="s">
        <v>3184</v>
      </c>
      <c r="M4306" s="139">
        <v>11</v>
      </c>
      <c r="N4306" s="139" t="s">
        <v>1054</v>
      </c>
    </row>
    <row r="4307" spans="1:14" ht="15.75" customHeight="1">
      <c r="A4307" s="139">
        <v>2018</v>
      </c>
      <c r="B4307" s="100" t="s">
        <v>187</v>
      </c>
      <c r="C4307" s="139" t="s">
        <v>3185</v>
      </c>
      <c r="D4307" s="139">
        <v>1011683</v>
      </c>
      <c r="E4307" s="139" t="s">
        <v>3186</v>
      </c>
      <c r="F4307" s="139">
        <v>44.548299999999998</v>
      </c>
      <c r="G4307" s="139">
        <v>-122.91967</v>
      </c>
      <c r="H4307" s="139" t="s">
        <v>415</v>
      </c>
      <c r="I4307" s="139" t="s">
        <v>3187</v>
      </c>
      <c r="J4307" s="139" t="s">
        <v>100</v>
      </c>
      <c r="K4307" s="139">
        <v>97355</v>
      </c>
      <c r="L4307" s="139" t="s">
        <v>3188</v>
      </c>
      <c r="M4307" s="139">
        <v>13</v>
      </c>
      <c r="N4307" s="139" t="s">
        <v>1054</v>
      </c>
    </row>
    <row r="4308" spans="1:14" ht="15.75" customHeight="1">
      <c r="A4308" s="139">
        <v>2018</v>
      </c>
      <c r="B4308" s="100" t="s">
        <v>187</v>
      </c>
      <c r="C4308" s="139" t="s">
        <v>3189</v>
      </c>
      <c r="D4308" s="139">
        <v>1003951</v>
      </c>
      <c r="E4308" s="139" t="s">
        <v>3190</v>
      </c>
      <c r="F4308" s="139">
        <v>27.962140000000002</v>
      </c>
      <c r="G4308" s="139">
        <v>-82.381157999999999</v>
      </c>
      <c r="H4308" s="139" t="s">
        <v>3191</v>
      </c>
      <c r="I4308" s="139" t="s">
        <v>3192</v>
      </c>
      <c r="J4308" s="139" t="s">
        <v>26</v>
      </c>
      <c r="K4308" s="139">
        <v>33619</v>
      </c>
      <c r="L4308" s="139" t="s">
        <v>3193</v>
      </c>
      <c r="M4308" s="139">
        <v>28</v>
      </c>
      <c r="N4308" s="139" t="s">
        <v>2062</v>
      </c>
    </row>
    <row r="4309" spans="1:14" ht="15.75" customHeight="1">
      <c r="A4309" s="139">
        <v>2018</v>
      </c>
      <c r="B4309" s="100" t="s">
        <v>187</v>
      </c>
      <c r="C4309" s="139" t="s">
        <v>3194</v>
      </c>
      <c r="D4309" s="139">
        <v>1001622</v>
      </c>
      <c r="E4309" s="139" t="s">
        <v>3195</v>
      </c>
      <c r="F4309" s="139">
        <v>40.244366999999997</v>
      </c>
      <c r="G4309" s="139">
        <v>-118.391093</v>
      </c>
      <c r="H4309" s="139" t="s">
        <v>3196</v>
      </c>
      <c r="I4309" s="139" t="s">
        <v>3197</v>
      </c>
      <c r="J4309" s="139" t="s">
        <v>76</v>
      </c>
      <c r="K4309" s="139">
        <v>89419</v>
      </c>
      <c r="L4309" s="139" t="s">
        <v>3198</v>
      </c>
      <c r="M4309" s="139">
        <v>17</v>
      </c>
      <c r="N4309" s="139" t="s">
        <v>1054</v>
      </c>
    </row>
    <row r="4310" spans="1:14" ht="15.75" customHeight="1">
      <c r="A4310" s="139">
        <v>2018</v>
      </c>
      <c r="B4310" s="100" t="s">
        <v>187</v>
      </c>
      <c r="C4310" s="139" t="s">
        <v>3199</v>
      </c>
      <c r="D4310" s="139">
        <v>1001623</v>
      </c>
      <c r="E4310" s="139" t="s">
        <v>3200</v>
      </c>
      <c r="F4310" s="139">
        <v>43.949739999999998</v>
      </c>
      <c r="G4310" s="139">
        <v>-117.372147</v>
      </c>
      <c r="H4310" s="139" t="s">
        <v>3201</v>
      </c>
      <c r="I4310" s="139" t="s">
        <v>3202</v>
      </c>
      <c r="J4310" s="139" t="s">
        <v>100</v>
      </c>
      <c r="K4310" s="139">
        <v>97918</v>
      </c>
      <c r="L4310" s="139" t="s">
        <v>3198</v>
      </c>
      <c r="M4310" s="139">
        <v>13</v>
      </c>
      <c r="N4310" s="139" t="s">
        <v>1054</v>
      </c>
    </row>
    <row r="4311" spans="1:14" ht="15.75" customHeight="1">
      <c r="A4311" s="139">
        <v>2018</v>
      </c>
      <c r="B4311" s="100" t="s">
        <v>187</v>
      </c>
      <c r="C4311" s="139" t="s">
        <v>3203</v>
      </c>
      <c r="D4311" s="139">
        <v>1006120</v>
      </c>
      <c r="E4311" s="139" t="s">
        <v>3204</v>
      </c>
      <c r="F4311" s="139">
        <v>28.787500000000001</v>
      </c>
      <c r="G4311" s="139">
        <v>-95.943055999999999</v>
      </c>
      <c r="H4311" s="139" t="s">
        <v>3205</v>
      </c>
      <c r="I4311" s="139" t="s">
        <v>3206</v>
      </c>
      <c r="J4311" s="139" t="s">
        <v>115</v>
      </c>
      <c r="K4311" s="139">
        <v>77414</v>
      </c>
      <c r="L4311" s="139" t="s">
        <v>3207</v>
      </c>
      <c r="M4311" s="139">
        <v>17</v>
      </c>
      <c r="N4311" s="139" t="s">
        <v>1054</v>
      </c>
    </row>
    <row r="4312" spans="1:14" ht="15.75" customHeight="1">
      <c r="A4312" s="139">
        <v>2018</v>
      </c>
      <c r="B4312" s="100" t="s">
        <v>187</v>
      </c>
      <c r="C4312" s="139" t="s">
        <v>3208</v>
      </c>
      <c r="D4312" s="139">
        <v>1008014</v>
      </c>
      <c r="E4312" s="139" t="s">
        <v>3209</v>
      </c>
      <c r="F4312" s="139">
        <v>32.388015000000003</v>
      </c>
      <c r="G4312" s="139">
        <v>-90.900203000000005</v>
      </c>
      <c r="H4312" s="139" t="s">
        <v>3210</v>
      </c>
      <c r="I4312" s="139" t="s">
        <v>3211</v>
      </c>
      <c r="J4312" s="139" t="s">
        <v>65</v>
      </c>
      <c r="K4312" s="139">
        <v>39183</v>
      </c>
      <c r="L4312" s="139" t="s">
        <v>3212</v>
      </c>
      <c r="M4312" s="139">
        <v>2581</v>
      </c>
      <c r="N4312" s="139" t="s">
        <v>1745</v>
      </c>
    </row>
    <row r="4313" spans="1:14" ht="15.75" customHeight="1">
      <c r="A4313" s="139">
        <v>2018</v>
      </c>
      <c r="B4313" s="100" t="s">
        <v>187</v>
      </c>
      <c r="C4313" s="139" t="s">
        <v>3213</v>
      </c>
      <c r="D4313" s="139">
        <v>1007882</v>
      </c>
      <c r="E4313" s="139" t="s">
        <v>3214</v>
      </c>
      <c r="F4313" s="139">
        <v>40.6111</v>
      </c>
      <c r="G4313" s="139">
        <v>-80.630832999999996</v>
      </c>
      <c r="H4313" s="139" t="s">
        <v>3215</v>
      </c>
      <c r="I4313" s="139" t="s">
        <v>1168</v>
      </c>
      <c r="J4313" s="139" t="s">
        <v>129</v>
      </c>
      <c r="K4313" s="139">
        <v>26050</v>
      </c>
      <c r="L4313" s="139" t="s">
        <v>3212</v>
      </c>
      <c r="M4313" s="139">
        <v>695</v>
      </c>
      <c r="N4313" s="139" t="s">
        <v>1745</v>
      </c>
    </row>
    <row r="4314" spans="1:14" ht="15.75" customHeight="1">
      <c r="A4314" s="139">
        <v>2018</v>
      </c>
      <c r="B4314" s="100" t="s">
        <v>187</v>
      </c>
      <c r="C4314" s="139" t="s">
        <v>3216</v>
      </c>
      <c r="D4314" s="139">
        <v>1005037</v>
      </c>
      <c r="E4314" s="139" t="s">
        <v>3217</v>
      </c>
      <c r="F4314" s="139">
        <v>42.600079999999998</v>
      </c>
      <c r="G4314" s="139">
        <v>-72.378380000000007</v>
      </c>
      <c r="H4314" s="139" t="s">
        <v>3218</v>
      </c>
      <c r="I4314" s="139" t="s">
        <v>1407</v>
      </c>
      <c r="J4314" s="139" t="s">
        <v>58</v>
      </c>
      <c r="K4314" s="139">
        <v>1344</v>
      </c>
      <c r="L4314" s="139" t="s">
        <v>3219</v>
      </c>
      <c r="M4314" s="139">
        <v>17</v>
      </c>
      <c r="N4314" s="139" t="s">
        <v>1054</v>
      </c>
    </row>
    <row r="4315" spans="1:14" ht="15.75" customHeight="1">
      <c r="A4315" s="139">
        <v>2018</v>
      </c>
      <c r="B4315" s="100" t="s">
        <v>187</v>
      </c>
      <c r="C4315" s="139" t="s">
        <v>3220</v>
      </c>
      <c r="D4315" s="139">
        <v>1004500</v>
      </c>
      <c r="E4315" s="139" t="s">
        <v>3221</v>
      </c>
      <c r="F4315" s="139">
        <v>34.766300000000001</v>
      </c>
      <c r="G4315" s="139">
        <v>-87.890501</v>
      </c>
      <c r="H4315" s="139" t="s">
        <v>2755</v>
      </c>
      <c r="I4315" s="139" t="s">
        <v>3222</v>
      </c>
      <c r="J4315" s="139" t="s">
        <v>3</v>
      </c>
      <c r="K4315" s="139">
        <v>35616</v>
      </c>
      <c r="L4315" s="139" t="s">
        <v>3223</v>
      </c>
      <c r="M4315" s="139">
        <v>32</v>
      </c>
      <c r="N4315" s="139" t="s">
        <v>1054</v>
      </c>
    </row>
    <row r="4316" spans="1:14" ht="15.75" customHeight="1">
      <c r="A4316" s="139">
        <v>2018</v>
      </c>
      <c r="B4316" s="100" t="s">
        <v>187</v>
      </c>
      <c r="C4316" s="139" t="s">
        <v>3224</v>
      </c>
      <c r="D4316" s="139">
        <v>1003501</v>
      </c>
      <c r="E4316" s="139" t="s">
        <v>3225</v>
      </c>
      <c r="F4316" s="139">
        <v>34.221569000000002</v>
      </c>
      <c r="G4316" s="139">
        <v>-91.907405999999995</v>
      </c>
      <c r="H4316" s="139" t="s">
        <v>3226</v>
      </c>
      <c r="I4316" s="139" t="s">
        <v>1327</v>
      </c>
      <c r="J4316" s="139" t="s">
        <v>12</v>
      </c>
      <c r="K4316" s="139">
        <v>71601</v>
      </c>
      <c r="L4316" s="139" t="s">
        <v>2115</v>
      </c>
      <c r="M4316" s="139">
        <v>1127</v>
      </c>
      <c r="N4316" s="139" t="s">
        <v>1253</v>
      </c>
    </row>
    <row r="4317" spans="1:14" ht="15.75" customHeight="1">
      <c r="A4317" s="139">
        <v>2018</v>
      </c>
      <c r="B4317" s="100" t="s">
        <v>187</v>
      </c>
      <c r="C4317" s="139" t="s">
        <v>3227</v>
      </c>
      <c r="D4317" s="139">
        <v>1004345</v>
      </c>
      <c r="E4317" s="139" t="s">
        <v>3228</v>
      </c>
      <c r="F4317" s="139">
        <v>40.156959000000001</v>
      </c>
      <c r="G4317" s="139">
        <v>-85.417417999999998</v>
      </c>
      <c r="H4317" s="139" t="s">
        <v>1891</v>
      </c>
      <c r="I4317" s="139" t="s">
        <v>1892</v>
      </c>
      <c r="J4317" s="139" t="s">
        <v>39</v>
      </c>
      <c r="K4317" s="139">
        <v>47302</v>
      </c>
      <c r="L4317" s="139" t="s">
        <v>3229</v>
      </c>
      <c r="M4317" s="139">
        <v>12</v>
      </c>
      <c r="N4317" s="139" t="s">
        <v>2062</v>
      </c>
    </row>
    <row r="4318" spans="1:14" ht="15.75" customHeight="1">
      <c r="A4318" s="139">
        <v>2018</v>
      </c>
      <c r="B4318" s="100" t="s">
        <v>187</v>
      </c>
      <c r="C4318" s="139" t="s">
        <v>3230</v>
      </c>
      <c r="D4318" s="139">
        <v>1004989</v>
      </c>
      <c r="E4318" s="139" t="s">
        <v>3231</v>
      </c>
      <c r="F4318" s="139">
        <v>40.031874999999999</v>
      </c>
      <c r="G4318" s="139">
        <v>-95.233000000000004</v>
      </c>
      <c r="H4318" s="139" t="s">
        <v>3232</v>
      </c>
      <c r="I4318" s="139" t="s">
        <v>3233</v>
      </c>
      <c r="J4318" s="139" t="s">
        <v>68</v>
      </c>
      <c r="K4318" s="139">
        <v>64451</v>
      </c>
      <c r="L4318" s="139" t="s">
        <v>3229</v>
      </c>
      <c r="M4318" s="139">
        <v>2</v>
      </c>
      <c r="N4318" s="139" t="s">
        <v>2062</v>
      </c>
    </row>
    <row r="4319" spans="1:14" ht="15.75" customHeight="1">
      <c r="A4319" s="139">
        <v>2018</v>
      </c>
      <c r="B4319" s="100" t="s">
        <v>187</v>
      </c>
      <c r="C4319" s="139" t="s">
        <v>3234</v>
      </c>
      <c r="D4319" s="139">
        <v>1007643</v>
      </c>
      <c r="E4319" s="139" t="s">
        <v>3235</v>
      </c>
      <c r="F4319" s="139">
        <v>30.484916999999999</v>
      </c>
      <c r="G4319" s="139">
        <v>-91.173919999999995</v>
      </c>
      <c r="H4319" s="139" t="s">
        <v>3236</v>
      </c>
      <c r="I4319" s="139" t="s">
        <v>3237</v>
      </c>
      <c r="J4319" s="139" t="s">
        <v>50</v>
      </c>
      <c r="K4319" s="139">
        <v>70805</v>
      </c>
      <c r="L4319" s="139" t="s">
        <v>1924</v>
      </c>
      <c r="M4319" s="139">
        <v>16780</v>
      </c>
      <c r="N4319" s="139" t="s">
        <v>3238</v>
      </c>
    </row>
    <row r="4320" spans="1:14" ht="15.75" customHeight="1">
      <c r="A4320" s="139">
        <v>2018</v>
      </c>
      <c r="B4320" s="100" t="s">
        <v>187</v>
      </c>
      <c r="C4320" s="139" t="s">
        <v>3239</v>
      </c>
      <c r="D4320" s="139">
        <v>1007542</v>
      </c>
      <c r="E4320" s="139" t="s">
        <v>3240</v>
      </c>
      <c r="F4320" s="139">
        <v>29.739339999999999</v>
      </c>
      <c r="G4320" s="139">
        <v>-95.022403999999995</v>
      </c>
      <c r="H4320" s="139" t="s">
        <v>3241</v>
      </c>
      <c r="I4320" s="139" t="s">
        <v>1087</v>
      </c>
      <c r="J4320" s="139" t="s">
        <v>115</v>
      </c>
      <c r="K4320" s="139">
        <v>77520</v>
      </c>
      <c r="L4320" s="139" t="s">
        <v>1924</v>
      </c>
      <c r="M4320" s="139">
        <v>28989</v>
      </c>
      <c r="N4320" s="139" t="s">
        <v>3238</v>
      </c>
    </row>
    <row r="4321" spans="1:14" ht="15.75" customHeight="1">
      <c r="A4321" s="139">
        <v>2018</v>
      </c>
      <c r="B4321" s="100" t="s">
        <v>187</v>
      </c>
      <c r="C4321" s="139" t="s">
        <v>3242</v>
      </c>
      <c r="D4321" s="139">
        <v>1003484</v>
      </c>
      <c r="E4321" s="139" t="s">
        <v>3243</v>
      </c>
      <c r="F4321" s="139">
        <v>30.552014</v>
      </c>
      <c r="G4321" s="139">
        <v>-91.178516999999999</v>
      </c>
      <c r="H4321" s="139" t="s">
        <v>3236</v>
      </c>
      <c r="I4321" s="139" t="s">
        <v>3237</v>
      </c>
      <c r="J4321" s="139" t="s">
        <v>50</v>
      </c>
      <c r="K4321" s="139">
        <v>70807</v>
      </c>
      <c r="L4321" s="139" t="s">
        <v>1924</v>
      </c>
      <c r="M4321" s="139">
        <v>38</v>
      </c>
      <c r="N4321" s="139" t="s">
        <v>1054</v>
      </c>
    </row>
    <row r="4322" spans="1:14" ht="15.75" customHeight="1">
      <c r="A4322" s="139">
        <v>2018</v>
      </c>
      <c r="B4322" s="100" t="s">
        <v>187</v>
      </c>
      <c r="C4322" s="139" t="s">
        <v>3244</v>
      </c>
      <c r="D4322" s="139">
        <v>1006801</v>
      </c>
      <c r="E4322" s="139" t="s">
        <v>3245</v>
      </c>
      <c r="F4322" s="139">
        <v>30.560138999999999</v>
      </c>
      <c r="G4322" s="139">
        <v>-91.205500000000001</v>
      </c>
      <c r="H4322" s="139" t="s">
        <v>3236</v>
      </c>
      <c r="I4322" s="139" t="s">
        <v>3246</v>
      </c>
      <c r="J4322" s="139" t="s">
        <v>50</v>
      </c>
      <c r="K4322" s="139">
        <v>70807</v>
      </c>
      <c r="L4322" s="139" t="s">
        <v>1924</v>
      </c>
      <c r="M4322" s="139">
        <v>71</v>
      </c>
      <c r="N4322" s="139" t="s">
        <v>1054</v>
      </c>
    </row>
    <row r="4323" spans="1:14" ht="15.75" customHeight="1">
      <c r="A4323" s="139">
        <v>2018</v>
      </c>
      <c r="B4323" s="100" t="s">
        <v>187</v>
      </c>
      <c r="C4323" s="139" t="s">
        <v>3247</v>
      </c>
      <c r="D4323" s="139">
        <v>1006274</v>
      </c>
      <c r="E4323" s="139" t="s">
        <v>3248</v>
      </c>
      <c r="F4323" s="139">
        <v>29.874199999999998</v>
      </c>
      <c r="G4323" s="139">
        <v>-94.912199999999999</v>
      </c>
      <c r="H4323" s="139" t="s">
        <v>3249</v>
      </c>
      <c r="I4323" s="139" t="s">
        <v>2872</v>
      </c>
      <c r="J4323" s="139" t="s">
        <v>115</v>
      </c>
      <c r="K4323" s="139">
        <v>77580</v>
      </c>
      <c r="L4323" s="139" t="s">
        <v>1924</v>
      </c>
      <c r="M4323" s="139">
        <v>37</v>
      </c>
      <c r="N4323" s="139" t="s">
        <v>1054</v>
      </c>
    </row>
    <row r="4324" spans="1:14" ht="15.75" customHeight="1">
      <c r="A4324" s="139">
        <v>2018</v>
      </c>
      <c r="B4324" s="100" t="s">
        <v>187</v>
      </c>
      <c r="C4324" s="139" t="s">
        <v>3250</v>
      </c>
      <c r="D4324" s="139">
        <v>1006068</v>
      </c>
      <c r="E4324" s="139" t="s">
        <v>3251</v>
      </c>
      <c r="F4324" s="139">
        <v>41.416699999999999</v>
      </c>
      <c r="G4324" s="139">
        <v>-88.183300000000003</v>
      </c>
      <c r="H4324" s="139" t="s">
        <v>3252</v>
      </c>
      <c r="I4324" s="139" t="s">
        <v>3253</v>
      </c>
      <c r="J4324" s="139" t="s">
        <v>36</v>
      </c>
      <c r="K4324" s="139">
        <v>60410</v>
      </c>
      <c r="L4324" s="139" t="s">
        <v>1924</v>
      </c>
      <c r="M4324" s="139">
        <v>6733</v>
      </c>
      <c r="N4324" s="139" t="s">
        <v>1306</v>
      </c>
    </row>
    <row r="4325" spans="1:14" ht="15.75" customHeight="1">
      <c r="A4325" s="139">
        <v>2018</v>
      </c>
      <c r="B4325" s="100" t="s">
        <v>187</v>
      </c>
      <c r="C4325" s="139" t="s">
        <v>3254</v>
      </c>
      <c r="D4325" s="139">
        <v>1005464</v>
      </c>
      <c r="E4325" s="139" t="s">
        <v>3255</v>
      </c>
      <c r="F4325" s="139">
        <v>42.251130000000003</v>
      </c>
      <c r="G4325" s="139">
        <v>-83.629347999999993</v>
      </c>
      <c r="H4325" s="139" t="s">
        <v>3256</v>
      </c>
      <c r="I4325" s="139" t="s">
        <v>3257</v>
      </c>
      <c r="J4325" s="139" t="s">
        <v>61</v>
      </c>
      <c r="K4325" s="139">
        <v>48197</v>
      </c>
      <c r="L4325" s="139" t="s">
        <v>3258</v>
      </c>
      <c r="M4325" s="139">
        <v>18</v>
      </c>
      <c r="N4325" s="139" t="s">
        <v>1054</v>
      </c>
    </row>
    <row r="4326" spans="1:14" ht="15.75" customHeight="1">
      <c r="A4326" s="139">
        <v>2018</v>
      </c>
      <c r="B4326" s="100" t="s">
        <v>187</v>
      </c>
      <c r="C4326" s="139" t="s">
        <v>3259</v>
      </c>
      <c r="D4326" s="139">
        <v>1001963</v>
      </c>
      <c r="E4326" s="139" t="s">
        <v>3260</v>
      </c>
      <c r="F4326" s="139">
        <v>40.273220000000002</v>
      </c>
      <c r="G4326" s="139">
        <v>-79.895910000000001</v>
      </c>
      <c r="H4326" s="139" t="s">
        <v>3261</v>
      </c>
      <c r="I4326" s="139" t="s">
        <v>3262</v>
      </c>
      <c r="J4326" s="139" t="s">
        <v>103</v>
      </c>
      <c r="K4326" s="139">
        <v>15088</v>
      </c>
      <c r="L4326" s="139" t="s">
        <v>3263</v>
      </c>
      <c r="M4326" s="139">
        <v>14</v>
      </c>
      <c r="N4326" s="139" t="s">
        <v>1054</v>
      </c>
    </row>
    <row r="4327" spans="1:14" ht="15.75" customHeight="1">
      <c r="A4327" s="139">
        <v>2018</v>
      </c>
      <c r="B4327" s="100" t="s">
        <v>187</v>
      </c>
      <c r="C4327" s="139" t="s">
        <v>3264</v>
      </c>
      <c r="D4327" s="139">
        <v>1000622</v>
      </c>
      <c r="E4327" s="139" t="s">
        <v>3265</v>
      </c>
      <c r="F4327" s="139">
        <v>34.7288</v>
      </c>
      <c r="G4327" s="139">
        <v>-81.137299999999996</v>
      </c>
      <c r="H4327" s="139" t="s">
        <v>1187</v>
      </c>
      <c r="I4327" s="139" t="s">
        <v>3266</v>
      </c>
      <c r="J4327" s="139" t="s">
        <v>107</v>
      </c>
      <c r="K4327" s="139">
        <v>29706</v>
      </c>
      <c r="L4327" s="139" t="s">
        <v>3163</v>
      </c>
      <c r="M4327" s="139">
        <v>7</v>
      </c>
      <c r="N4327" s="139" t="s">
        <v>1050</v>
      </c>
    </row>
    <row r="4328" spans="1:14" ht="15.75" customHeight="1">
      <c r="A4328" s="139">
        <v>2018</v>
      </c>
      <c r="B4328" s="100" t="s">
        <v>187</v>
      </c>
      <c r="C4328" s="139" t="s">
        <v>3267</v>
      </c>
      <c r="D4328" s="139">
        <v>1002322</v>
      </c>
      <c r="E4328" s="139" t="s">
        <v>3268</v>
      </c>
      <c r="F4328" s="139">
        <v>35.756169999999997</v>
      </c>
      <c r="G4328" s="139">
        <v>-80.280950000000004</v>
      </c>
      <c r="H4328" s="139" t="s">
        <v>3092</v>
      </c>
      <c r="I4328" s="139" t="s">
        <v>2682</v>
      </c>
      <c r="J4328" s="139" t="s">
        <v>89</v>
      </c>
      <c r="K4328" s="139">
        <v>27292</v>
      </c>
      <c r="L4328" s="139" t="s">
        <v>3163</v>
      </c>
      <c r="M4328" s="139">
        <v>16</v>
      </c>
      <c r="N4328" s="139" t="s">
        <v>1050</v>
      </c>
    </row>
    <row r="4329" spans="1:14" ht="15.75" customHeight="1">
      <c r="A4329" s="139">
        <v>2018</v>
      </c>
      <c r="B4329" s="100" t="s">
        <v>187</v>
      </c>
      <c r="C4329" s="139" t="s">
        <v>3269</v>
      </c>
      <c r="D4329" s="139">
        <v>1013287</v>
      </c>
      <c r="E4329" s="139" t="s">
        <v>3270</v>
      </c>
      <c r="F4329" s="139">
        <v>41.417720000000003</v>
      </c>
      <c r="G4329" s="139">
        <v>-95.031819999999996</v>
      </c>
      <c r="H4329" s="139" t="s">
        <v>3271</v>
      </c>
      <c r="I4329" s="139" t="s">
        <v>1387</v>
      </c>
      <c r="J4329" s="139" t="s">
        <v>42</v>
      </c>
      <c r="K4329" s="139">
        <v>50022</v>
      </c>
      <c r="L4329" s="139" t="s">
        <v>3272</v>
      </c>
      <c r="M4329" s="139">
        <v>40</v>
      </c>
      <c r="N4329" s="139" t="s">
        <v>1054</v>
      </c>
    </row>
    <row r="4330" spans="1:14" ht="15.75" customHeight="1">
      <c r="A4330" s="139">
        <v>2018</v>
      </c>
      <c r="B4330" s="100" t="s">
        <v>187</v>
      </c>
      <c r="C4330" s="139" t="s">
        <v>3273</v>
      </c>
      <c r="D4330" s="139">
        <v>1010648</v>
      </c>
      <c r="E4330" s="139" t="s">
        <v>3274</v>
      </c>
      <c r="F4330" s="139">
        <v>29.632439999999999</v>
      </c>
      <c r="G4330" s="139">
        <v>-95.402479999999997</v>
      </c>
      <c r="H4330" s="139" t="s">
        <v>3275</v>
      </c>
      <c r="I4330" s="139" t="s">
        <v>1087</v>
      </c>
      <c r="J4330" s="139" t="s">
        <v>115</v>
      </c>
      <c r="K4330" s="139">
        <v>77045</v>
      </c>
      <c r="L4330" s="139" t="s">
        <v>3171</v>
      </c>
      <c r="M4330" s="139">
        <v>6</v>
      </c>
      <c r="N4330" s="139" t="s">
        <v>1054</v>
      </c>
    </row>
    <row r="4331" spans="1:14" ht="15.75" customHeight="1">
      <c r="A4331" s="139">
        <v>2018</v>
      </c>
      <c r="B4331" s="100" t="s">
        <v>187</v>
      </c>
      <c r="C4331" s="139" t="s">
        <v>3276</v>
      </c>
      <c r="D4331" s="139">
        <v>1004615</v>
      </c>
      <c r="E4331" s="139" t="s">
        <v>3277</v>
      </c>
      <c r="F4331" s="139">
        <v>41.045665999999997</v>
      </c>
      <c r="G4331" s="139">
        <v>-81.541763000000003</v>
      </c>
      <c r="H4331" s="139" t="s">
        <v>2303</v>
      </c>
      <c r="I4331" s="139" t="s">
        <v>2304</v>
      </c>
      <c r="J4331" s="139" t="s">
        <v>95</v>
      </c>
      <c r="K4331" s="139">
        <v>44301</v>
      </c>
      <c r="L4331" s="139" t="s">
        <v>3278</v>
      </c>
      <c r="M4331" s="139">
        <v>9</v>
      </c>
      <c r="N4331" s="139" t="s">
        <v>1054</v>
      </c>
    </row>
    <row r="4332" spans="1:14" ht="15.75" customHeight="1">
      <c r="A4332" s="139">
        <v>2018</v>
      </c>
      <c r="B4332" s="100" t="s">
        <v>187</v>
      </c>
      <c r="C4332" s="139" t="s">
        <v>3279</v>
      </c>
      <c r="D4332" s="139">
        <v>1004854</v>
      </c>
      <c r="E4332" s="139" t="s">
        <v>3280</v>
      </c>
      <c r="F4332" s="139">
        <v>41.255629999999996</v>
      </c>
      <c r="G4332" s="139">
        <v>-95.94435</v>
      </c>
      <c r="H4332" s="139" t="s">
        <v>3281</v>
      </c>
      <c r="I4332" s="139" t="s">
        <v>3282</v>
      </c>
      <c r="J4332" s="139" t="s">
        <v>73</v>
      </c>
      <c r="K4332" s="139">
        <v>68102</v>
      </c>
      <c r="L4332" s="139" t="s">
        <v>3283</v>
      </c>
      <c r="M4332" s="139">
        <v>28</v>
      </c>
      <c r="N4332" s="139" t="s">
        <v>1054</v>
      </c>
    </row>
    <row r="4333" spans="1:14" ht="15.75" customHeight="1">
      <c r="A4333" s="139">
        <v>2018</v>
      </c>
      <c r="B4333" s="100" t="s">
        <v>187</v>
      </c>
      <c r="C4333" s="139" t="s">
        <v>3284</v>
      </c>
      <c r="D4333" s="139">
        <v>1006814</v>
      </c>
      <c r="E4333" s="139" t="s">
        <v>3285</v>
      </c>
      <c r="F4333" s="139">
        <v>30.244779999999999</v>
      </c>
      <c r="G4333" s="139">
        <v>-93.288545999999997</v>
      </c>
      <c r="H4333" s="139" t="s">
        <v>2490</v>
      </c>
      <c r="I4333" s="139" t="s">
        <v>3286</v>
      </c>
      <c r="J4333" s="139" t="s">
        <v>50</v>
      </c>
      <c r="K4333" s="139">
        <v>70669</v>
      </c>
      <c r="L4333" s="139" t="s">
        <v>3207</v>
      </c>
      <c r="M4333" s="139">
        <v>54</v>
      </c>
      <c r="N4333" s="139" t="s">
        <v>1054</v>
      </c>
    </row>
    <row r="4334" spans="1:14" ht="15.75" customHeight="1">
      <c r="A4334" s="139">
        <v>2018</v>
      </c>
      <c r="B4334" s="100" t="s">
        <v>187</v>
      </c>
      <c r="C4334" s="139" t="s">
        <v>3287</v>
      </c>
      <c r="D4334" s="139">
        <v>1000634</v>
      </c>
      <c r="E4334" s="139" t="s">
        <v>3288</v>
      </c>
      <c r="F4334" s="139">
        <v>32.389246</v>
      </c>
      <c r="G4334" s="139">
        <v>-90.895446000000007</v>
      </c>
      <c r="H4334" s="139" t="s">
        <v>3289</v>
      </c>
      <c r="I4334" s="139" t="s">
        <v>3211</v>
      </c>
      <c r="J4334" s="139" t="s">
        <v>65</v>
      </c>
      <c r="K4334" s="139">
        <v>39183</v>
      </c>
      <c r="L4334" s="139" t="s">
        <v>3212</v>
      </c>
      <c r="M4334" s="139">
        <v>36</v>
      </c>
      <c r="N4334" s="139" t="s">
        <v>1054</v>
      </c>
    </row>
    <row r="4335" spans="1:14" ht="15.75" customHeight="1">
      <c r="A4335" s="139">
        <v>2018</v>
      </c>
      <c r="B4335" s="100" t="s">
        <v>187</v>
      </c>
      <c r="C4335" s="139" t="s">
        <v>3290</v>
      </c>
      <c r="D4335" s="139">
        <v>1006558</v>
      </c>
      <c r="E4335" s="139" t="s">
        <v>3291</v>
      </c>
      <c r="F4335" s="139">
        <v>39.521000000000001</v>
      </c>
      <c r="G4335" s="139">
        <v>-84.405019999999993</v>
      </c>
      <c r="H4335" s="139" t="s">
        <v>3292</v>
      </c>
      <c r="I4335" s="139" t="s">
        <v>3293</v>
      </c>
      <c r="J4335" s="139" t="s">
        <v>95</v>
      </c>
      <c r="K4335" s="139">
        <v>45042</v>
      </c>
      <c r="L4335" s="139" t="s">
        <v>3223</v>
      </c>
      <c r="M4335" s="139">
        <v>232</v>
      </c>
      <c r="N4335" s="139" t="s">
        <v>1054</v>
      </c>
    </row>
    <row r="4336" spans="1:14" ht="15.75" customHeight="1">
      <c r="A4336" s="139">
        <v>2018</v>
      </c>
      <c r="B4336" s="100" t="s">
        <v>187</v>
      </c>
      <c r="C4336" s="139" t="s">
        <v>3290</v>
      </c>
      <c r="D4336" s="139">
        <v>1011192</v>
      </c>
      <c r="E4336" s="139" t="s">
        <v>3294</v>
      </c>
      <c r="F4336" s="139">
        <v>37.785110000000003</v>
      </c>
      <c r="G4336" s="139">
        <v>-84.865409999999997</v>
      </c>
      <c r="H4336" s="139" t="s">
        <v>3295</v>
      </c>
      <c r="I4336" s="139" t="s">
        <v>3296</v>
      </c>
      <c r="J4336" s="139" t="s">
        <v>47</v>
      </c>
      <c r="K4336" s="139">
        <v>40330</v>
      </c>
      <c r="L4336" s="139" t="s">
        <v>3297</v>
      </c>
      <c r="M4336" s="139">
        <v>16</v>
      </c>
      <c r="N4336" s="139" t="s">
        <v>1054</v>
      </c>
    </row>
    <row r="4337" spans="1:14" ht="15.75" customHeight="1">
      <c r="A4337" s="139">
        <v>2018</v>
      </c>
      <c r="B4337" s="100" t="s">
        <v>187</v>
      </c>
      <c r="C4337" s="139" t="s">
        <v>3298</v>
      </c>
      <c r="D4337" s="139">
        <v>1004222</v>
      </c>
      <c r="F4337" s="139">
        <v>44.205278</v>
      </c>
      <c r="G4337" s="139">
        <v>-88.455026000000004</v>
      </c>
      <c r="H4337" s="139" t="s">
        <v>3299</v>
      </c>
      <c r="I4337" s="139" t="s">
        <v>2567</v>
      </c>
      <c r="J4337" s="139" t="s">
        <v>132</v>
      </c>
      <c r="K4337" s="139">
        <v>54952</v>
      </c>
      <c r="L4337" s="139" t="s">
        <v>3300</v>
      </c>
      <c r="M4337" s="139">
        <v>41</v>
      </c>
      <c r="N4337" s="139" t="s">
        <v>1054</v>
      </c>
    </row>
    <row r="4338" spans="1:14" ht="15.75" customHeight="1">
      <c r="A4338" s="139">
        <v>2018</v>
      </c>
      <c r="B4338" s="100" t="s">
        <v>187</v>
      </c>
      <c r="C4338" s="139" t="s">
        <v>3301</v>
      </c>
      <c r="D4338" s="139">
        <v>1010682</v>
      </c>
      <c r="E4338" s="139" t="s">
        <v>3302</v>
      </c>
      <c r="F4338" s="139">
        <v>44.060927</v>
      </c>
      <c r="G4338" s="139">
        <v>-123.179344</v>
      </c>
      <c r="H4338" s="139" t="s">
        <v>3303</v>
      </c>
      <c r="I4338" s="139" t="s">
        <v>3304</v>
      </c>
      <c r="J4338" s="139" t="s">
        <v>100</v>
      </c>
      <c r="K4338" s="139">
        <v>97402</v>
      </c>
      <c r="L4338" s="139" t="s">
        <v>1462</v>
      </c>
      <c r="M4338" s="139">
        <v>33</v>
      </c>
      <c r="N4338" s="139" t="s">
        <v>1054</v>
      </c>
    </row>
    <row r="4339" spans="1:14" ht="15.75" customHeight="1">
      <c r="A4339" s="139">
        <v>2018</v>
      </c>
      <c r="B4339" s="100" t="s">
        <v>187</v>
      </c>
      <c r="C4339" s="139" t="s">
        <v>3305</v>
      </c>
      <c r="D4339" s="139">
        <v>1001840</v>
      </c>
      <c r="E4339" s="139" t="s">
        <v>3306</v>
      </c>
      <c r="F4339" s="139">
        <v>45.628489999999999</v>
      </c>
      <c r="G4339" s="139">
        <v>-122.78125</v>
      </c>
      <c r="H4339" s="139" t="s">
        <v>3307</v>
      </c>
      <c r="I4339" s="139" t="s">
        <v>3308</v>
      </c>
      <c r="J4339" s="139" t="s">
        <v>100</v>
      </c>
      <c r="K4339" s="139">
        <v>97203</v>
      </c>
      <c r="L4339" s="139" t="s">
        <v>3309</v>
      </c>
      <c r="M4339" s="139">
        <v>48</v>
      </c>
      <c r="N4339" s="139" t="s">
        <v>1054</v>
      </c>
    </row>
    <row r="4340" spans="1:14" ht="15.75" customHeight="1">
      <c r="A4340" s="139">
        <v>2018</v>
      </c>
      <c r="B4340" s="100" t="s">
        <v>187</v>
      </c>
      <c r="C4340" s="139" t="s">
        <v>3310</v>
      </c>
      <c r="D4340" s="139">
        <v>1007000</v>
      </c>
      <c r="E4340" s="139" t="s">
        <v>3311</v>
      </c>
      <c r="F4340" s="139">
        <v>45.813904000000001</v>
      </c>
      <c r="G4340" s="139">
        <v>-108.433295</v>
      </c>
      <c r="H4340" s="139" t="s">
        <v>3312</v>
      </c>
      <c r="I4340" s="139" t="s">
        <v>2455</v>
      </c>
      <c r="J4340" s="139" t="s">
        <v>70</v>
      </c>
      <c r="K4340" s="139">
        <v>59103</v>
      </c>
      <c r="L4340" s="139" t="s">
        <v>1924</v>
      </c>
      <c r="M4340" s="139">
        <v>4074</v>
      </c>
      <c r="N4340" s="139" t="s">
        <v>1745</v>
      </c>
    </row>
    <row r="4341" spans="1:14" ht="15.75" customHeight="1">
      <c r="A4341" s="139">
        <v>2018</v>
      </c>
      <c r="B4341" s="100" t="s">
        <v>187</v>
      </c>
      <c r="C4341" s="139" t="s">
        <v>3313</v>
      </c>
      <c r="D4341" s="139">
        <v>1007959</v>
      </c>
      <c r="E4341" s="139" t="s">
        <v>3314</v>
      </c>
      <c r="F4341" s="139">
        <v>30.0639</v>
      </c>
      <c r="G4341" s="139">
        <v>-94.070300000000003</v>
      </c>
      <c r="H4341" s="139" t="s">
        <v>1923</v>
      </c>
      <c r="I4341" s="139" t="s">
        <v>3315</v>
      </c>
      <c r="J4341" s="139" t="s">
        <v>115</v>
      </c>
      <c r="K4341" s="139">
        <v>77701</v>
      </c>
      <c r="L4341" s="139" t="s">
        <v>1924</v>
      </c>
      <c r="M4341" s="139">
        <v>10040</v>
      </c>
      <c r="N4341" s="139" t="s">
        <v>3316</v>
      </c>
    </row>
    <row r="4342" spans="1:14" ht="15.75" customHeight="1">
      <c r="A4342" s="139">
        <v>2018</v>
      </c>
      <c r="B4342" s="100" t="s">
        <v>187</v>
      </c>
      <c r="C4342" s="139" t="s">
        <v>3317</v>
      </c>
      <c r="D4342" s="139">
        <v>1002357</v>
      </c>
      <c r="E4342" s="139" t="s">
        <v>3318</v>
      </c>
      <c r="F4342" s="139">
        <v>42.236421</v>
      </c>
      <c r="G4342" s="139">
        <v>-88.865399999999994</v>
      </c>
      <c r="H4342" s="139" t="s">
        <v>3319</v>
      </c>
      <c r="I4342" s="139" t="s">
        <v>3320</v>
      </c>
      <c r="J4342" s="139" t="s">
        <v>36</v>
      </c>
      <c r="K4342" s="139">
        <v>61008</v>
      </c>
      <c r="L4342" s="139" t="s">
        <v>3321</v>
      </c>
      <c r="M4342" s="139">
        <v>36</v>
      </c>
      <c r="N4342" s="139" t="s">
        <v>1054</v>
      </c>
    </row>
    <row r="4343" spans="1:14" ht="15.75" customHeight="1">
      <c r="A4343" s="139">
        <v>2018</v>
      </c>
      <c r="B4343" s="100" t="s">
        <v>187</v>
      </c>
      <c r="C4343" s="139" t="s">
        <v>3322</v>
      </c>
      <c r="D4343" s="139">
        <v>1005483</v>
      </c>
      <c r="E4343" s="139" t="s">
        <v>3323</v>
      </c>
      <c r="F4343" s="139">
        <v>42.655290000000001</v>
      </c>
      <c r="G4343" s="139">
        <v>-83.232380000000006</v>
      </c>
      <c r="H4343" s="139" t="s">
        <v>3324</v>
      </c>
      <c r="I4343" s="139" t="s">
        <v>3325</v>
      </c>
      <c r="J4343" s="139" t="s">
        <v>61</v>
      </c>
      <c r="K4343" s="139">
        <v>48326</v>
      </c>
      <c r="L4343" s="139" t="s">
        <v>3321</v>
      </c>
      <c r="M4343" s="139">
        <v>21</v>
      </c>
      <c r="N4343" s="139" t="s">
        <v>3326</v>
      </c>
    </row>
    <row r="4344" spans="1:14" ht="15.75" customHeight="1">
      <c r="A4344" s="139">
        <v>2018</v>
      </c>
      <c r="B4344" s="100" t="s">
        <v>187</v>
      </c>
      <c r="C4344" s="139" t="s">
        <v>3327</v>
      </c>
      <c r="D4344" s="139">
        <v>1005551</v>
      </c>
      <c r="E4344" s="139" t="s">
        <v>3328</v>
      </c>
      <c r="F4344" s="139">
        <v>42.371600000000001</v>
      </c>
      <c r="G4344" s="139">
        <v>-82.968800000000002</v>
      </c>
      <c r="H4344" s="139" t="s">
        <v>2954</v>
      </c>
      <c r="I4344" s="139" t="s">
        <v>3329</v>
      </c>
      <c r="J4344" s="139" t="s">
        <v>61</v>
      </c>
      <c r="K4344" s="139">
        <v>48215</v>
      </c>
      <c r="L4344" s="139" t="s">
        <v>3321</v>
      </c>
      <c r="M4344" s="139">
        <v>37</v>
      </c>
      <c r="N4344" s="139" t="s">
        <v>1054</v>
      </c>
    </row>
    <row r="4345" spans="1:14" ht="15.75" customHeight="1">
      <c r="A4345" s="139">
        <v>2018</v>
      </c>
      <c r="B4345" s="100" t="s">
        <v>187</v>
      </c>
      <c r="C4345" s="139" t="s">
        <v>3330</v>
      </c>
      <c r="D4345" s="139">
        <v>1005552</v>
      </c>
      <c r="E4345" s="139" t="s">
        <v>3331</v>
      </c>
      <c r="F4345" s="139">
        <v>40.461649000000001</v>
      </c>
      <c r="G4345" s="139">
        <v>-86.116825000000006</v>
      </c>
      <c r="H4345" s="139" t="s">
        <v>3332</v>
      </c>
      <c r="I4345" s="139" t="s">
        <v>1955</v>
      </c>
      <c r="J4345" s="139" t="s">
        <v>39</v>
      </c>
      <c r="K4345" s="139">
        <v>46904</v>
      </c>
      <c r="L4345" s="139" t="s">
        <v>3321</v>
      </c>
      <c r="M4345" s="139">
        <v>16</v>
      </c>
      <c r="N4345" s="139" t="s">
        <v>1054</v>
      </c>
    </row>
    <row r="4346" spans="1:14" ht="15.75" customHeight="1">
      <c r="A4346" s="139">
        <v>2018</v>
      </c>
      <c r="B4346" s="100" t="s">
        <v>187</v>
      </c>
      <c r="C4346" s="139" t="s">
        <v>3333</v>
      </c>
      <c r="D4346" s="139">
        <v>1007544</v>
      </c>
      <c r="E4346" s="139" t="s">
        <v>3334</v>
      </c>
      <c r="F4346" s="139">
        <v>40.459820000000001</v>
      </c>
      <c r="G4346" s="139">
        <v>-86.109399999999994</v>
      </c>
      <c r="H4346" s="139" t="s">
        <v>3332</v>
      </c>
      <c r="I4346" s="139" t="s">
        <v>1955</v>
      </c>
      <c r="J4346" s="139" t="s">
        <v>39</v>
      </c>
      <c r="K4346" s="139">
        <v>46902</v>
      </c>
      <c r="L4346" s="139" t="s">
        <v>3321</v>
      </c>
      <c r="M4346" s="139">
        <v>10</v>
      </c>
      <c r="N4346" s="139" t="s">
        <v>1054</v>
      </c>
    </row>
    <row r="4347" spans="1:14" ht="15.75" customHeight="1">
      <c r="A4347" s="139">
        <v>2018</v>
      </c>
      <c r="B4347" s="100" t="s">
        <v>187</v>
      </c>
      <c r="C4347" s="139" t="s">
        <v>3335</v>
      </c>
      <c r="D4347" s="139">
        <v>1007918</v>
      </c>
      <c r="E4347" s="139" t="s">
        <v>3336</v>
      </c>
      <c r="F4347" s="139">
        <v>42.569552000000002</v>
      </c>
      <c r="G4347" s="139">
        <v>-83.033733999999995</v>
      </c>
      <c r="H4347" s="139" t="s">
        <v>3337</v>
      </c>
      <c r="I4347" s="139" t="s">
        <v>3338</v>
      </c>
      <c r="J4347" s="139" t="s">
        <v>61</v>
      </c>
      <c r="K4347" s="139">
        <v>48312</v>
      </c>
      <c r="L4347" s="139" t="s">
        <v>3321</v>
      </c>
      <c r="M4347" s="139">
        <v>43</v>
      </c>
      <c r="N4347" s="139" t="s">
        <v>1054</v>
      </c>
    </row>
    <row r="4348" spans="1:14" ht="15.75" customHeight="1">
      <c r="A4348" s="139">
        <v>2018</v>
      </c>
      <c r="B4348" s="100" t="s">
        <v>187</v>
      </c>
      <c r="C4348" s="139" t="s">
        <v>3339</v>
      </c>
      <c r="D4348" s="139">
        <v>1001057</v>
      </c>
      <c r="E4348" s="139" t="s">
        <v>3340</v>
      </c>
      <c r="F4348" s="139">
        <v>42.565190000000001</v>
      </c>
      <c r="G4348" s="139">
        <v>-83.037710000000004</v>
      </c>
      <c r="H4348" s="139" t="s">
        <v>3341</v>
      </c>
      <c r="I4348" s="139" t="s">
        <v>3338</v>
      </c>
      <c r="J4348" s="139" t="s">
        <v>61</v>
      </c>
      <c r="K4348" s="139">
        <v>48321</v>
      </c>
      <c r="L4348" s="139" t="s">
        <v>3321</v>
      </c>
      <c r="M4348" s="139">
        <v>0</v>
      </c>
      <c r="N4348" s="139" t="s">
        <v>1054</v>
      </c>
    </row>
    <row r="4349" spans="1:14" ht="15.75" customHeight="1">
      <c r="A4349" s="139">
        <v>2018</v>
      </c>
      <c r="B4349" s="100" t="s">
        <v>187</v>
      </c>
      <c r="C4349" s="139" t="s">
        <v>3342</v>
      </c>
      <c r="D4349" s="139">
        <v>1005484</v>
      </c>
      <c r="E4349" s="139" t="s">
        <v>3343</v>
      </c>
      <c r="F4349" s="139">
        <v>42.555529999999997</v>
      </c>
      <c r="G4349" s="139">
        <v>-83.029390000000006</v>
      </c>
      <c r="H4349" s="139" t="s">
        <v>3341</v>
      </c>
      <c r="I4349" s="139" t="s">
        <v>3338</v>
      </c>
      <c r="J4349" s="139" t="s">
        <v>61</v>
      </c>
      <c r="K4349" s="139">
        <v>48312</v>
      </c>
      <c r="L4349" s="139" t="s">
        <v>3321</v>
      </c>
      <c r="M4349" s="139">
        <v>4</v>
      </c>
      <c r="N4349" s="139" t="s">
        <v>1054</v>
      </c>
    </row>
    <row r="4350" spans="1:14" ht="15.75" customHeight="1">
      <c r="A4350" s="139">
        <v>2018</v>
      </c>
      <c r="B4350" s="100" t="s">
        <v>187</v>
      </c>
      <c r="C4350" s="139" t="s">
        <v>3344</v>
      </c>
      <c r="D4350" s="139">
        <v>1005554</v>
      </c>
      <c r="E4350" s="139" t="s">
        <v>3345</v>
      </c>
      <c r="F4350" s="139">
        <v>41.695224000000003</v>
      </c>
      <c r="G4350" s="139">
        <v>-83.518833999999998</v>
      </c>
      <c r="H4350" s="139" t="s">
        <v>3346</v>
      </c>
      <c r="I4350" s="139" t="s">
        <v>3347</v>
      </c>
      <c r="J4350" s="139" t="s">
        <v>95</v>
      </c>
      <c r="K4350" s="139">
        <v>43608</v>
      </c>
      <c r="L4350" s="139" t="s">
        <v>3321</v>
      </c>
      <c r="M4350" s="139">
        <v>43</v>
      </c>
      <c r="N4350" s="139" t="s">
        <v>1054</v>
      </c>
    </row>
    <row r="4351" spans="1:14" ht="15.75" customHeight="1">
      <c r="A4351" s="139">
        <v>2018</v>
      </c>
      <c r="B4351" s="100" t="s">
        <v>187</v>
      </c>
      <c r="C4351" s="139" t="s">
        <v>3348</v>
      </c>
      <c r="D4351" s="139">
        <v>1005553</v>
      </c>
      <c r="E4351" s="139" t="s">
        <v>3349</v>
      </c>
      <c r="F4351" s="139">
        <v>42.461390000000002</v>
      </c>
      <c r="G4351" s="139">
        <v>-83.044600000000003</v>
      </c>
      <c r="H4351" s="139" t="s">
        <v>3350</v>
      </c>
      <c r="I4351" s="139" t="s">
        <v>3338</v>
      </c>
      <c r="J4351" s="139" t="s">
        <v>61</v>
      </c>
      <c r="K4351" s="139">
        <v>48091</v>
      </c>
      <c r="L4351" s="139" t="s">
        <v>3321</v>
      </c>
      <c r="M4351" s="139">
        <v>3</v>
      </c>
      <c r="N4351" s="139" t="s">
        <v>1054</v>
      </c>
    </row>
    <row r="4352" spans="1:14" ht="15.75" customHeight="1">
      <c r="A4352" s="139">
        <v>2018</v>
      </c>
      <c r="B4352" s="100" t="s">
        <v>187</v>
      </c>
      <c r="C4352" s="139" t="s">
        <v>3351</v>
      </c>
      <c r="D4352" s="139">
        <v>1005485</v>
      </c>
      <c r="E4352" s="139" t="s">
        <v>3352</v>
      </c>
      <c r="F4352" s="139">
        <v>42.455440000000003</v>
      </c>
      <c r="G4352" s="139">
        <v>-83.040948999999998</v>
      </c>
      <c r="H4352" s="139" t="s">
        <v>3350</v>
      </c>
      <c r="I4352" s="139" t="s">
        <v>3338</v>
      </c>
      <c r="J4352" s="139" t="s">
        <v>61</v>
      </c>
      <c r="K4352" s="139">
        <v>48091</v>
      </c>
      <c r="L4352" s="139" t="s">
        <v>3321</v>
      </c>
      <c r="M4352" s="139">
        <v>47</v>
      </c>
      <c r="N4352" s="139" t="s">
        <v>1054</v>
      </c>
    </row>
    <row r="4353" spans="1:14" ht="15.75" customHeight="1">
      <c r="A4353" s="139">
        <v>2018</v>
      </c>
      <c r="B4353" s="100" t="s">
        <v>187</v>
      </c>
      <c r="C4353" s="139" t="s">
        <v>3353</v>
      </c>
      <c r="D4353" s="139">
        <v>1005567</v>
      </c>
      <c r="E4353" s="139" t="s">
        <v>3354</v>
      </c>
      <c r="F4353" s="139">
        <v>42.450741999999998</v>
      </c>
      <c r="G4353" s="139">
        <v>-83.034594999999996</v>
      </c>
      <c r="H4353" s="139" t="s">
        <v>3355</v>
      </c>
      <c r="I4353" s="139" t="s">
        <v>3356</v>
      </c>
      <c r="J4353" s="139" t="s">
        <v>61</v>
      </c>
      <c r="K4353" s="139">
        <v>48091</v>
      </c>
      <c r="L4353" s="139" t="s">
        <v>3321</v>
      </c>
      <c r="M4353" s="139">
        <v>3</v>
      </c>
      <c r="N4353" s="139" t="s">
        <v>1054</v>
      </c>
    </row>
    <row r="4354" spans="1:14" ht="15.75" customHeight="1">
      <c r="A4354" s="139">
        <v>2018</v>
      </c>
      <c r="B4354" s="100" t="s">
        <v>187</v>
      </c>
      <c r="C4354" s="139" t="s">
        <v>3357</v>
      </c>
      <c r="D4354" s="139">
        <v>1007603</v>
      </c>
      <c r="E4354" s="139" t="s">
        <v>3358</v>
      </c>
      <c r="F4354" s="139">
        <v>45.107999999999997</v>
      </c>
      <c r="G4354" s="139">
        <v>-87.606999999999999</v>
      </c>
      <c r="H4354" s="139" t="s">
        <v>3359</v>
      </c>
      <c r="I4354" s="139" t="s">
        <v>3360</v>
      </c>
      <c r="J4354" s="139" t="s">
        <v>61</v>
      </c>
      <c r="K4354" s="139">
        <v>49858</v>
      </c>
      <c r="L4354" s="139" t="s">
        <v>3361</v>
      </c>
      <c r="M4354" s="139">
        <v>18</v>
      </c>
      <c r="N4354" s="139" t="s">
        <v>1054</v>
      </c>
    </row>
    <row r="4355" spans="1:14" ht="15.75" customHeight="1">
      <c r="A4355" s="139">
        <v>2018</v>
      </c>
      <c r="B4355" s="100" t="s">
        <v>187</v>
      </c>
      <c r="C4355" s="139" t="s">
        <v>3362</v>
      </c>
      <c r="D4355" s="139">
        <v>1006608</v>
      </c>
      <c r="E4355" s="139" t="s">
        <v>3363</v>
      </c>
      <c r="F4355" s="139">
        <v>43.308506999999999</v>
      </c>
      <c r="G4355" s="139">
        <v>-73.634808000000007</v>
      </c>
      <c r="H4355" s="139" t="s">
        <v>3364</v>
      </c>
      <c r="I4355" s="139" t="s">
        <v>3211</v>
      </c>
      <c r="J4355" s="139" t="s">
        <v>87</v>
      </c>
      <c r="K4355" s="139">
        <v>12801</v>
      </c>
      <c r="L4355" s="139" t="s">
        <v>3365</v>
      </c>
      <c r="M4355" s="139">
        <v>368</v>
      </c>
      <c r="N4355" s="139" t="s">
        <v>1448</v>
      </c>
    </row>
    <row r="4356" spans="1:14" ht="15.75" customHeight="1">
      <c r="A4356" s="139">
        <v>2018</v>
      </c>
      <c r="B4356" s="100" t="s">
        <v>187</v>
      </c>
      <c r="C4356" s="139" t="s">
        <v>3366</v>
      </c>
      <c r="D4356" s="139">
        <v>1007548</v>
      </c>
      <c r="E4356" s="139" t="s">
        <v>3367</v>
      </c>
      <c r="F4356" s="139">
        <v>30.186143999999999</v>
      </c>
      <c r="G4356" s="139">
        <v>-93.331209000000001</v>
      </c>
      <c r="H4356" s="139" t="s">
        <v>3368</v>
      </c>
      <c r="I4356" s="139" t="s">
        <v>2190</v>
      </c>
      <c r="J4356" s="139" t="s">
        <v>50</v>
      </c>
      <c r="K4356" s="139">
        <v>70665</v>
      </c>
      <c r="L4356" s="139" t="s">
        <v>3369</v>
      </c>
      <c r="M4356" s="139">
        <v>47</v>
      </c>
      <c r="N4356" s="139" t="s">
        <v>1054</v>
      </c>
    </row>
    <row r="4357" spans="1:14" ht="15.75" customHeight="1">
      <c r="A4357" s="139">
        <v>2018</v>
      </c>
      <c r="B4357" s="100" t="s">
        <v>187</v>
      </c>
      <c r="C4357" s="139" t="s">
        <v>3370</v>
      </c>
      <c r="D4357" s="139">
        <v>1006856</v>
      </c>
      <c r="E4357" s="139" t="s">
        <v>3371</v>
      </c>
      <c r="F4357" s="139">
        <v>30.044944000000001</v>
      </c>
      <c r="G4357" s="139">
        <v>-93.788027999999997</v>
      </c>
      <c r="H4357" s="139" t="s">
        <v>3372</v>
      </c>
      <c r="I4357" s="139" t="s">
        <v>3373</v>
      </c>
      <c r="J4357" s="139" t="s">
        <v>115</v>
      </c>
      <c r="K4357" s="139">
        <v>77630</v>
      </c>
      <c r="L4357" s="139" t="s">
        <v>2039</v>
      </c>
      <c r="M4357" s="139">
        <v>27</v>
      </c>
      <c r="N4357" s="139" t="s">
        <v>1054</v>
      </c>
    </row>
    <row r="4358" spans="1:14" ht="15.75" customHeight="1">
      <c r="A4358" s="139">
        <v>2018</v>
      </c>
      <c r="B4358" s="100" t="s">
        <v>187</v>
      </c>
      <c r="C4358" s="139" t="s">
        <v>3374</v>
      </c>
      <c r="D4358" s="139">
        <v>1002438</v>
      </c>
      <c r="E4358" s="139" t="s">
        <v>3375</v>
      </c>
      <c r="F4358" s="139">
        <v>41.127229999999997</v>
      </c>
      <c r="G4358" s="139">
        <v>-77.455860000000001</v>
      </c>
      <c r="H4358" s="139" t="s">
        <v>3376</v>
      </c>
      <c r="I4358" s="139" t="s">
        <v>1159</v>
      </c>
      <c r="J4358" s="139" t="s">
        <v>103</v>
      </c>
      <c r="K4358" s="139">
        <v>17745</v>
      </c>
      <c r="L4358" s="139" t="s">
        <v>3377</v>
      </c>
      <c r="M4358" s="139">
        <v>48</v>
      </c>
      <c r="N4358" s="139" t="s">
        <v>1160</v>
      </c>
    </row>
    <row r="4359" spans="1:14" ht="15.75" customHeight="1">
      <c r="A4359" s="139">
        <v>2018</v>
      </c>
      <c r="B4359" s="100" t="s">
        <v>187</v>
      </c>
      <c r="C4359" s="139" t="s">
        <v>3378</v>
      </c>
      <c r="D4359" s="139">
        <v>1003156</v>
      </c>
      <c r="E4359" s="139" t="s">
        <v>3379</v>
      </c>
      <c r="F4359" s="139">
        <v>34.383510999999999</v>
      </c>
      <c r="G4359" s="139">
        <v>-92.725444999999993</v>
      </c>
      <c r="H4359" s="139" t="s">
        <v>3380</v>
      </c>
      <c r="I4359" s="139" t="s">
        <v>3381</v>
      </c>
      <c r="J4359" s="139" t="s">
        <v>12</v>
      </c>
      <c r="K4359" s="139">
        <v>72104</v>
      </c>
      <c r="L4359" s="139" t="s">
        <v>1462</v>
      </c>
      <c r="M4359" s="139">
        <v>29</v>
      </c>
      <c r="N4359" s="139" t="s">
        <v>1054</v>
      </c>
    </row>
    <row r="4360" spans="1:14" ht="15.75" customHeight="1">
      <c r="A4360" s="139">
        <v>2018</v>
      </c>
      <c r="B4360" s="100" t="s">
        <v>187</v>
      </c>
      <c r="C4360" s="139" t="s">
        <v>3382</v>
      </c>
      <c r="D4360" s="139">
        <v>1004877</v>
      </c>
      <c r="E4360" s="139" t="s">
        <v>3383</v>
      </c>
      <c r="F4360" s="139">
        <v>34.599747000000001</v>
      </c>
      <c r="G4360" s="139">
        <v>-79.766786999999994</v>
      </c>
      <c r="H4360" s="139" t="s">
        <v>1460</v>
      </c>
      <c r="I4360" s="139" t="s">
        <v>3384</v>
      </c>
      <c r="J4360" s="139" t="s">
        <v>107</v>
      </c>
      <c r="K4360" s="139">
        <v>29512</v>
      </c>
      <c r="L4360" s="139" t="s">
        <v>1462</v>
      </c>
      <c r="M4360" s="139">
        <v>28</v>
      </c>
      <c r="N4360" s="139" t="s">
        <v>1054</v>
      </c>
    </row>
    <row r="4361" spans="1:14" ht="15.75" customHeight="1">
      <c r="A4361" s="139">
        <v>2018</v>
      </c>
      <c r="B4361" s="100" t="s">
        <v>187</v>
      </c>
      <c r="C4361" s="139" t="s">
        <v>3385</v>
      </c>
      <c r="D4361" s="139">
        <v>1007644</v>
      </c>
      <c r="E4361" s="139" t="s">
        <v>3386</v>
      </c>
      <c r="F4361" s="139">
        <v>45.936570000000003</v>
      </c>
      <c r="G4361" s="139">
        <v>-90.447760000000002</v>
      </c>
      <c r="H4361" s="139" t="s">
        <v>3387</v>
      </c>
      <c r="I4361" s="139" t="s">
        <v>3388</v>
      </c>
      <c r="J4361" s="139" t="s">
        <v>132</v>
      </c>
      <c r="K4361" s="139">
        <v>54552</v>
      </c>
      <c r="L4361" s="139" t="s">
        <v>3389</v>
      </c>
      <c r="M4361" s="139">
        <v>313</v>
      </c>
      <c r="N4361" s="139" t="s">
        <v>1054</v>
      </c>
    </row>
    <row r="4362" spans="1:14" ht="15.75" customHeight="1">
      <c r="A4362" s="139">
        <v>2018</v>
      </c>
      <c r="B4362" s="100" t="s">
        <v>187</v>
      </c>
      <c r="C4362" s="139" t="s">
        <v>3390</v>
      </c>
      <c r="D4362" s="139">
        <v>1000789</v>
      </c>
      <c r="E4362" s="139" t="s">
        <v>3391</v>
      </c>
      <c r="F4362" s="139">
        <v>37.860028</v>
      </c>
      <c r="G4362" s="139">
        <v>-90.519443999999993</v>
      </c>
      <c r="H4362" s="139" t="s">
        <v>3392</v>
      </c>
      <c r="I4362" s="139" t="s">
        <v>3393</v>
      </c>
      <c r="J4362" s="139" t="s">
        <v>68</v>
      </c>
      <c r="K4362" s="139">
        <v>63601</v>
      </c>
      <c r="L4362" s="139" t="s">
        <v>3394</v>
      </c>
      <c r="M4362" s="139">
        <v>14</v>
      </c>
      <c r="N4362" s="139" t="s">
        <v>1050</v>
      </c>
    </row>
    <row r="4363" spans="1:14" ht="15.75" customHeight="1">
      <c r="A4363" s="139">
        <v>2018</v>
      </c>
      <c r="B4363" s="100" t="s">
        <v>187</v>
      </c>
      <c r="C4363" s="139" t="s">
        <v>3395</v>
      </c>
      <c r="D4363" s="139">
        <v>1006534</v>
      </c>
      <c r="E4363" s="139" t="s">
        <v>3396</v>
      </c>
      <c r="F4363" s="139">
        <v>42.330370000000002</v>
      </c>
      <c r="G4363" s="139">
        <v>-95.342529999999996</v>
      </c>
      <c r="H4363" s="139" t="s">
        <v>3397</v>
      </c>
      <c r="I4363" s="139" t="s">
        <v>3398</v>
      </c>
      <c r="J4363" s="139" t="s">
        <v>42</v>
      </c>
      <c r="K4363" s="139">
        <v>51431</v>
      </c>
      <c r="L4363" s="139" t="s">
        <v>1093</v>
      </c>
      <c r="M4363" s="139">
        <v>82</v>
      </c>
      <c r="N4363" s="139" t="s">
        <v>1127</v>
      </c>
    </row>
    <row r="4364" spans="1:14" ht="15.75" customHeight="1">
      <c r="A4364" s="139">
        <v>2018</v>
      </c>
      <c r="B4364" s="100" t="s">
        <v>187</v>
      </c>
      <c r="C4364" s="139" t="s">
        <v>3399</v>
      </c>
      <c r="D4364" s="139">
        <v>1009067</v>
      </c>
      <c r="E4364" s="139" t="s">
        <v>3400</v>
      </c>
      <c r="F4364" s="139">
        <v>27.804444</v>
      </c>
      <c r="G4364" s="139">
        <v>-97.424443999999994</v>
      </c>
      <c r="H4364" s="139" t="s">
        <v>2161</v>
      </c>
      <c r="I4364" s="139" t="s">
        <v>2162</v>
      </c>
      <c r="J4364" s="139" t="s">
        <v>115</v>
      </c>
      <c r="K4364" s="139">
        <v>78407</v>
      </c>
      <c r="L4364" s="139" t="s">
        <v>1093</v>
      </c>
      <c r="M4364" s="139">
        <v>2962</v>
      </c>
      <c r="N4364" s="139" t="s">
        <v>2432</v>
      </c>
    </row>
    <row r="4365" spans="1:14" ht="15.75" customHeight="1">
      <c r="A4365" s="139">
        <v>2018</v>
      </c>
      <c r="B4365" s="100" t="s">
        <v>187</v>
      </c>
      <c r="C4365" s="139" t="s">
        <v>3401</v>
      </c>
      <c r="D4365" s="139">
        <v>1009066</v>
      </c>
      <c r="E4365" s="139" t="s">
        <v>3402</v>
      </c>
      <c r="F4365" s="139">
        <v>27.832011000000001</v>
      </c>
      <c r="G4365" s="139">
        <v>-97.525582</v>
      </c>
      <c r="H4365" s="139" t="s">
        <v>2483</v>
      </c>
      <c r="I4365" s="139" t="s">
        <v>2162</v>
      </c>
      <c r="J4365" s="139" t="s">
        <v>115</v>
      </c>
      <c r="K4365" s="139">
        <v>78409</v>
      </c>
      <c r="L4365" s="139" t="s">
        <v>1093</v>
      </c>
      <c r="M4365" s="139">
        <v>11328</v>
      </c>
      <c r="N4365" s="139" t="s">
        <v>2432</v>
      </c>
    </row>
    <row r="4366" spans="1:14" ht="15.75" customHeight="1">
      <c r="A4366" s="139">
        <v>2018</v>
      </c>
      <c r="B4366" s="100" t="s">
        <v>187</v>
      </c>
      <c r="C4366" s="139" t="s">
        <v>3403</v>
      </c>
      <c r="D4366" s="139">
        <v>1004079</v>
      </c>
      <c r="E4366" s="139" t="s">
        <v>3404</v>
      </c>
      <c r="F4366" s="139">
        <v>42.636667000000003</v>
      </c>
      <c r="G4366" s="139">
        <v>-92.022778000000002</v>
      </c>
      <c r="H4366" s="139" t="s">
        <v>3405</v>
      </c>
      <c r="I4366" s="139" t="s">
        <v>3406</v>
      </c>
      <c r="J4366" s="139" t="s">
        <v>42</v>
      </c>
      <c r="K4366" s="139">
        <v>50629</v>
      </c>
      <c r="L4366" s="139" t="s">
        <v>1093</v>
      </c>
      <c r="M4366" s="139">
        <v>84</v>
      </c>
      <c r="N4366" s="139" t="s">
        <v>1127</v>
      </c>
    </row>
    <row r="4367" spans="1:14" ht="15.75" customHeight="1">
      <c r="A4367" s="139">
        <v>2018</v>
      </c>
      <c r="B4367" s="100" t="s">
        <v>187</v>
      </c>
      <c r="C4367" s="139" t="s">
        <v>3407</v>
      </c>
      <c r="D4367" s="139">
        <v>1003834</v>
      </c>
      <c r="E4367" s="139" t="s">
        <v>3408</v>
      </c>
      <c r="F4367" s="139">
        <v>41.523600000000002</v>
      </c>
      <c r="G4367" s="139">
        <v>-94.381900000000002</v>
      </c>
      <c r="H4367" s="139" t="s">
        <v>3409</v>
      </c>
      <c r="I4367" s="139" t="s">
        <v>3410</v>
      </c>
      <c r="J4367" s="139" t="s">
        <v>42</v>
      </c>
      <c r="K4367" s="139">
        <v>50164</v>
      </c>
      <c r="L4367" s="139" t="s">
        <v>1093</v>
      </c>
      <c r="M4367" s="139">
        <v>80</v>
      </c>
      <c r="N4367" s="139" t="s">
        <v>1127</v>
      </c>
    </row>
    <row r="4368" spans="1:14" ht="15.75" customHeight="1">
      <c r="A4368" s="139">
        <v>2018</v>
      </c>
      <c r="B4368" s="100" t="s">
        <v>187</v>
      </c>
      <c r="C4368" s="139" t="s">
        <v>3411</v>
      </c>
      <c r="D4368" s="139">
        <v>1003970</v>
      </c>
      <c r="E4368" s="139" t="s">
        <v>3412</v>
      </c>
      <c r="F4368" s="139">
        <v>42.736600000000003</v>
      </c>
      <c r="G4368" s="139">
        <v>-92.6173</v>
      </c>
      <c r="H4368" s="139" t="s">
        <v>3413</v>
      </c>
      <c r="I4368" s="139" t="s">
        <v>3293</v>
      </c>
      <c r="J4368" s="139" t="s">
        <v>42</v>
      </c>
      <c r="K4368" s="139">
        <v>50670</v>
      </c>
      <c r="L4368" s="139" t="s">
        <v>1093</v>
      </c>
      <c r="M4368" s="139">
        <v>83</v>
      </c>
      <c r="N4368" s="139" t="s">
        <v>1127</v>
      </c>
    </row>
    <row r="4369" spans="1:14" ht="15.75" customHeight="1">
      <c r="A4369" s="139">
        <v>2018</v>
      </c>
      <c r="B4369" s="100" t="s">
        <v>187</v>
      </c>
      <c r="C4369" s="139" t="s">
        <v>3414</v>
      </c>
      <c r="D4369" s="139">
        <v>1005263</v>
      </c>
      <c r="E4369" s="139" t="s">
        <v>3415</v>
      </c>
      <c r="F4369" s="139">
        <v>36.603729999999999</v>
      </c>
      <c r="G4369" s="139">
        <v>-87.258690000000001</v>
      </c>
      <c r="H4369" s="139" t="s">
        <v>3416</v>
      </c>
      <c r="I4369" s="139" t="s">
        <v>2316</v>
      </c>
      <c r="J4369" s="139" t="s">
        <v>113</v>
      </c>
      <c r="K4369" s="139">
        <v>37040</v>
      </c>
      <c r="L4369" s="139" t="s">
        <v>3417</v>
      </c>
      <c r="M4369" s="139">
        <v>2</v>
      </c>
      <c r="N4369" s="139" t="s">
        <v>1054</v>
      </c>
    </row>
    <row r="4370" spans="1:14" ht="15.75" customHeight="1">
      <c r="A4370" s="139">
        <v>2018</v>
      </c>
      <c r="B4370" s="100" t="s">
        <v>187</v>
      </c>
      <c r="C4370" s="139" t="s">
        <v>3418</v>
      </c>
      <c r="D4370" s="139">
        <v>1001836</v>
      </c>
      <c r="E4370" s="139" t="s">
        <v>3419</v>
      </c>
      <c r="F4370" s="139">
        <v>30.03322</v>
      </c>
      <c r="G4370" s="139">
        <v>-89.910210000000006</v>
      </c>
      <c r="H4370" s="139" t="s">
        <v>3420</v>
      </c>
      <c r="I4370" s="139" t="s">
        <v>3421</v>
      </c>
      <c r="J4370" s="139" t="s">
        <v>50</v>
      </c>
      <c r="K4370" s="139">
        <v>70129</v>
      </c>
      <c r="L4370" s="139" t="s">
        <v>3422</v>
      </c>
      <c r="M4370" s="139">
        <v>11</v>
      </c>
      <c r="N4370" s="139" t="s">
        <v>1054</v>
      </c>
    </row>
    <row r="4371" spans="1:14" ht="15.75" customHeight="1">
      <c r="A4371" s="139">
        <v>2018</v>
      </c>
      <c r="B4371" s="100" t="s">
        <v>187</v>
      </c>
      <c r="C4371" s="139" t="s">
        <v>3423</v>
      </c>
      <c r="D4371" s="139">
        <v>1005024</v>
      </c>
      <c r="E4371" s="139" t="s">
        <v>3424</v>
      </c>
      <c r="F4371" s="139">
        <v>39.203561999999998</v>
      </c>
      <c r="G4371" s="139">
        <v>-94.479326</v>
      </c>
      <c r="H4371" s="139" t="s">
        <v>3425</v>
      </c>
      <c r="I4371" s="139" t="s">
        <v>3426</v>
      </c>
      <c r="J4371" s="139" t="s">
        <v>68</v>
      </c>
      <c r="K4371" s="139">
        <v>64119</v>
      </c>
      <c r="L4371" s="139" t="s">
        <v>3427</v>
      </c>
      <c r="M4371" s="139">
        <v>42</v>
      </c>
      <c r="N4371" s="139" t="s">
        <v>1054</v>
      </c>
    </row>
    <row r="4372" spans="1:14" ht="15.75" customHeight="1">
      <c r="A4372" s="139">
        <v>2018</v>
      </c>
      <c r="B4372" s="100" t="s">
        <v>187</v>
      </c>
      <c r="C4372" s="139" t="s">
        <v>3428</v>
      </c>
      <c r="D4372" s="139">
        <v>1002626</v>
      </c>
      <c r="E4372" s="139" t="s">
        <v>3429</v>
      </c>
      <c r="F4372" s="139">
        <v>38.293500000000002</v>
      </c>
      <c r="G4372" s="139">
        <v>-85.532200000000003</v>
      </c>
      <c r="H4372" s="139" t="s">
        <v>3430</v>
      </c>
      <c r="I4372" s="139" t="s">
        <v>1327</v>
      </c>
      <c r="J4372" s="139" t="s">
        <v>47</v>
      </c>
      <c r="K4372" s="139">
        <v>40241</v>
      </c>
      <c r="L4372" s="139" t="s">
        <v>3427</v>
      </c>
      <c r="M4372" s="139">
        <v>42</v>
      </c>
      <c r="N4372" s="139" t="s">
        <v>1054</v>
      </c>
    </row>
    <row r="4373" spans="1:14" ht="15.75" customHeight="1">
      <c r="A4373" s="139">
        <v>2018</v>
      </c>
      <c r="B4373" s="100" t="s">
        <v>187</v>
      </c>
      <c r="C4373" s="139" t="s">
        <v>3431</v>
      </c>
      <c r="D4373" s="139">
        <v>1002753</v>
      </c>
      <c r="E4373" s="139" t="s">
        <v>3432</v>
      </c>
      <c r="F4373" s="139">
        <v>42.370199999999997</v>
      </c>
      <c r="G4373" s="139">
        <v>-83.395499999999998</v>
      </c>
      <c r="H4373" s="139" t="s">
        <v>3433</v>
      </c>
      <c r="I4373" s="139" t="s">
        <v>2029</v>
      </c>
      <c r="J4373" s="139" t="s">
        <v>61</v>
      </c>
      <c r="K4373" s="139">
        <v>48150</v>
      </c>
      <c r="L4373" s="139" t="s">
        <v>3427</v>
      </c>
      <c r="M4373" s="139">
        <v>6</v>
      </c>
      <c r="N4373" s="139" t="s">
        <v>1054</v>
      </c>
    </row>
    <row r="4374" spans="1:14" ht="15.75" customHeight="1">
      <c r="A4374" s="139">
        <v>2018</v>
      </c>
      <c r="B4374" s="100" t="s">
        <v>187</v>
      </c>
      <c r="C4374" s="139" t="s">
        <v>3434</v>
      </c>
      <c r="D4374" s="139">
        <v>1004951</v>
      </c>
      <c r="E4374" s="139" t="s">
        <v>3435</v>
      </c>
      <c r="F4374" s="139">
        <v>38.154980000000002</v>
      </c>
      <c r="G4374" s="139">
        <v>-85.727149999999995</v>
      </c>
      <c r="H4374" s="139" t="s">
        <v>3430</v>
      </c>
      <c r="I4374" s="139" t="s">
        <v>1327</v>
      </c>
      <c r="J4374" s="139" t="s">
        <v>47</v>
      </c>
      <c r="K4374" s="139">
        <v>40213</v>
      </c>
      <c r="L4374" s="139" t="s">
        <v>3427</v>
      </c>
      <c r="M4374" s="139">
        <v>31</v>
      </c>
      <c r="N4374" s="139" t="s">
        <v>1054</v>
      </c>
    </row>
    <row r="4375" spans="1:14" ht="15.75" customHeight="1">
      <c r="A4375" s="139">
        <v>2018</v>
      </c>
      <c r="B4375" s="100" t="s">
        <v>187</v>
      </c>
      <c r="C4375" s="139" t="s">
        <v>3436</v>
      </c>
      <c r="D4375" s="139">
        <v>1002755</v>
      </c>
      <c r="E4375" s="139" t="s">
        <v>3437</v>
      </c>
      <c r="F4375" s="139">
        <v>42.278377999999996</v>
      </c>
      <c r="G4375" s="139">
        <v>-83.412204000000003</v>
      </c>
      <c r="H4375" s="139" t="s">
        <v>3438</v>
      </c>
      <c r="I4375" s="139" t="s">
        <v>2029</v>
      </c>
      <c r="J4375" s="139" t="s">
        <v>61</v>
      </c>
      <c r="K4375" s="139">
        <v>48184</v>
      </c>
      <c r="L4375" s="139" t="s">
        <v>3427</v>
      </c>
      <c r="M4375" s="139">
        <v>31</v>
      </c>
      <c r="N4375" s="139" t="s">
        <v>1054</v>
      </c>
    </row>
    <row r="4376" spans="1:14" ht="15.75" customHeight="1">
      <c r="A4376" s="139">
        <v>2018</v>
      </c>
      <c r="B4376" s="100" t="s">
        <v>187</v>
      </c>
      <c r="C4376" s="139" t="s">
        <v>3439</v>
      </c>
      <c r="D4376" s="139">
        <v>1000104</v>
      </c>
      <c r="E4376" s="139" t="s">
        <v>3440</v>
      </c>
      <c r="F4376" s="139">
        <v>41.483460000000001</v>
      </c>
      <c r="G4376" s="139">
        <v>-82.061120000000003</v>
      </c>
      <c r="H4376" s="139" t="s">
        <v>3441</v>
      </c>
      <c r="I4376" s="139" t="s">
        <v>3442</v>
      </c>
      <c r="J4376" s="139" t="s">
        <v>95</v>
      </c>
      <c r="K4376" s="139">
        <v>44012</v>
      </c>
      <c r="L4376" s="139" t="s">
        <v>3427</v>
      </c>
      <c r="M4376" s="139">
        <v>16</v>
      </c>
      <c r="N4376" s="139" t="s">
        <v>1054</v>
      </c>
    </row>
    <row r="4377" spans="1:14" ht="15.75" customHeight="1">
      <c r="A4377" s="139">
        <v>2018</v>
      </c>
      <c r="B4377" s="100" t="s">
        <v>187</v>
      </c>
      <c r="C4377" s="139" t="s">
        <v>3443</v>
      </c>
      <c r="D4377" s="139">
        <v>1006754</v>
      </c>
      <c r="E4377" s="139" t="s">
        <v>3444</v>
      </c>
      <c r="F4377" s="139">
        <v>42.301054999999998</v>
      </c>
      <c r="G4377" s="139">
        <v>-83.232992999999993</v>
      </c>
      <c r="H4377" s="139" t="s">
        <v>3445</v>
      </c>
      <c r="I4377" s="139" t="s">
        <v>2029</v>
      </c>
      <c r="J4377" s="139" t="s">
        <v>61</v>
      </c>
      <c r="K4377" s="139">
        <v>48124</v>
      </c>
      <c r="L4377" s="139" t="s">
        <v>3427</v>
      </c>
      <c r="M4377" s="139">
        <v>33</v>
      </c>
      <c r="N4377" s="139" t="s">
        <v>1054</v>
      </c>
    </row>
    <row r="4378" spans="1:14" ht="15.75" customHeight="1">
      <c r="A4378" s="139">
        <v>2018</v>
      </c>
      <c r="B4378" s="100" t="s">
        <v>187</v>
      </c>
      <c r="C4378" s="139" t="s">
        <v>3446</v>
      </c>
      <c r="D4378" s="139">
        <v>1005668</v>
      </c>
      <c r="E4378" s="139" t="s">
        <v>3447</v>
      </c>
      <c r="F4378" s="139">
        <v>42.302500000000002</v>
      </c>
      <c r="G4378" s="139">
        <v>-83.154167000000001</v>
      </c>
      <c r="H4378" s="139" t="s">
        <v>3445</v>
      </c>
      <c r="I4378" s="139" t="s">
        <v>3329</v>
      </c>
      <c r="J4378" s="139" t="s">
        <v>61</v>
      </c>
      <c r="K4378" s="139">
        <v>48121</v>
      </c>
      <c r="L4378" s="139" t="s">
        <v>3427</v>
      </c>
      <c r="M4378" s="139">
        <v>38</v>
      </c>
      <c r="N4378" s="139" t="s">
        <v>1054</v>
      </c>
    </row>
    <row r="4379" spans="1:14" ht="15.75" customHeight="1">
      <c r="A4379" s="139">
        <v>2018</v>
      </c>
      <c r="B4379" s="100" t="s">
        <v>187</v>
      </c>
      <c r="C4379" s="139" t="s">
        <v>3448</v>
      </c>
      <c r="D4379" s="139">
        <v>1003264</v>
      </c>
      <c r="E4379" s="139" t="s">
        <v>3449</v>
      </c>
      <c r="F4379" s="139">
        <v>39.268929999999997</v>
      </c>
      <c r="G4379" s="139">
        <v>-84.423289999999994</v>
      </c>
      <c r="H4379" s="139" t="s">
        <v>3450</v>
      </c>
      <c r="I4379" s="139" t="s">
        <v>1176</v>
      </c>
      <c r="J4379" s="139" t="s">
        <v>95</v>
      </c>
      <c r="K4379" s="139">
        <v>45241</v>
      </c>
      <c r="L4379" s="139" t="s">
        <v>3427</v>
      </c>
      <c r="M4379" s="139">
        <v>4</v>
      </c>
      <c r="N4379" s="139" t="s">
        <v>1054</v>
      </c>
    </row>
    <row r="4380" spans="1:14" ht="15.75" customHeight="1">
      <c r="A4380" s="139">
        <v>2018</v>
      </c>
      <c r="B4380" s="100" t="s">
        <v>187</v>
      </c>
      <c r="C4380" s="139" t="s">
        <v>3451</v>
      </c>
      <c r="D4380" s="139">
        <v>1003262</v>
      </c>
      <c r="E4380" s="139" t="s">
        <v>3452</v>
      </c>
      <c r="F4380" s="139">
        <v>42.583440000000003</v>
      </c>
      <c r="G4380" s="139">
        <v>-83.049890000000005</v>
      </c>
      <c r="H4380" s="139" t="s">
        <v>3453</v>
      </c>
      <c r="I4380" s="139" t="s">
        <v>3338</v>
      </c>
      <c r="J4380" s="139" t="s">
        <v>61</v>
      </c>
      <c r="K4380" s="139">
        <v>48310</v>
      </c>
      <c r="L4380" s="139" t="s">
        <v>3427</v>
      </c>
      <c r="M4380" s="139">
        <v>16</v>
      </c>
      <c r="N4380" s="139" t="s">
        <v>1054</v>
      </c>
    </row>
    <row r="4381" spans="1:14" ht="15.75" customHeight="1">
      <c r="A4381" s="139">
        <v>2018</v>
      </c>
      <c r="B4381" s="100" t="s">
        <v>187</v>
      </c>
      <c r="C4381" s="139" t="s">
        <v>3454</v>
      </c>
      <c r="D4381" s="139">
        <v>1006032</v>
      </c>
      <c r="F4381" s="139">
        <v>38.622599999999998</v>
      </c>
      <c r="G4381" s="139">
        <v>-115.6198</v>
      </c>
      <c r="H4381" s="139" t="s">
        <v>3455</v>
      </c>
      <c r="I4381" s="139" t="s">
        <v>3456</v>
      </c>
      <c r="J4381" s="139" t="s">
        <v>76</v>
      </c>
      <c r="K4381" s="139">
        <v>89301</v>
      </c>
      <c r="L4381" s="139" t="s">
        <v>3457</v>
      </c>
      <c r="M4381" s="139">
        <v>26</v>
      </c>
      <c r="N4381" s="139" t="s">
        <v>1306</v>
      </c>
    </row>
    <row r="4382" spans="1:14" ht="15.75" customHeight="1">
      <c r="A4382" s="139">
        <v>2018</v>
      </c>
      <c r="B4382" s="100" t="s">
        <v>187</v>
      </c>
      <c r="C4382" s="139" t="s">
        <v>3462</v>
      </c>
      <c r="D4382" s="139">
        <v>1007910</v>
      </c>
      <c r="E4382" s="139" t="s">
        <v>3463</v>
      </c>
      <c r="F4382" s="139">
        <v>38.76408</v>
      </c>
      <c r="G4382" s="139">
        <v>-104.79509</v>
      </c>
      <c r="H4382" s="139" t="s">
        <v>3464</v>
      </c>
      <c r="I4382" s="139" t="s">
        <v>1742</v>
      </c>
      <c r="J4382" s="139" t="s">
        <v>17</v>
      </c>
      <c r="K4382" s="139">
        <v>80913</v>
      </c>
      <c r="M4382" s="139">
        <v>22</v>
      </c>
      <c r="N4382" s="139" t="s">
        <v>1054</v>
      </c>
    </row>
    <row r="4383" spans="1:14" ht="15.75" customHeight="1">
      <c r="A4383" s="139">
        <v>2018</v>
      </c>
      <c r="B4383" s="100" t="s">
        <v>187</v>
      </c>
      <c r="C4383" s="139" t="s">
        <v>3465</v>
      </c>
      <c r="D4383" s="139">
        <v>1003701</v>
      </c>
      <c r="E4383" s="139" t="s">
        <v>3466</v>
      </c>
      <c r="F4383" s="139">
        <v>39.306646999999998</v>
      </c>
      <c r="G4383" s="139">
        <v>-96.960905999999994</v>
      </c>
      <c r="H4383" s="139" t="s">
        <v>3467</v>
      </c>
      <c r="I4383" s="139" t="s">
        <v>3468</v>
      </c>
      <c r="J4383" s="139" t="s">
        <v>44</v>
      </c>
      <c r="K4383" s="139">
        <v>66442</v>
      </c>
      <c r="M4383" s="139">
        <v>19</v>
      </c>
      <c r="N4383" s="139" t="s">
        <v>1054</v>
      </c>
    </row>
    <row r="4384" spans="1:14" ht="15.75" customHeight="1">
      <c r="A4384" s="139">
        <v>2018</v>
      </c>
      <c r="B4384" s="100" t="s">
        <v>187</v>
      </c>
      <c r="C4384" s="139" t="s">
        <v>3469</v>
      </c>
      <c r="D4384" s="139">
        <v>1002205</v>
      </c>
      <c r="E4384" s="139" t="s">
        <v>3470</v>
      </c>
      <c r="F4384" s="139">
        <v>37.390149999999998</v>
      </c>
      <c r="G4384" s="139">
        <v>-120.72626</v>
      </c>
      <c r="H4384" s="139" t="s">
        <v>1789</v>
      </c>
      <c r="I4384" s="139" t="s">
        <v>3471</v>
      </c>
      <c r="J4384" s="139" t="s">
        <v>15</v>
      </c>
      <c r="K4384" s="139">
        <v>95334</v>
      </c>
      <c r="L4384" s="139" t="s">
        <v>3472</v>
      </c>
      <c r="M4384" s="139">
        <v>22</v>
      </c>
      <c r="N4384" s="139" t="s">
        <v>1054</v>
      </c>
    </row>
    <row r="4385" spans="1:14" ht="15.75" customHeight="1">
      <c r="A4385" s="139">
        <v>2018</v>
      </c>
      <c r="B4385" s="100" t="s">
        <v>187</v>
      </c>
      <c r="C4385" s="139" t="s">
        <v>3473</v>
      </c>
      <c r="D4385" s="139">
        <v>1006947</v>
      </c>
      <c r="E4385" s="139" t="s">
        <v>3474</v>
      </c>
      <c r="F4385" s="139">
        <v>33.412655000000001</v>
      </c>
      <c r="G4385" s="139">
        <v>-110.856538</v>
      </c>
      <c r="H4385" s="139" t="s">
        <v>3475</v>
      </c>
      <c r="I4385" s="139" t="s">
        <v>1537</v>
      </c>
      <c r="J4385" s="139" t="s">
        <v>8</v>
      </c>
      <c r="K4385" s="139">
        <v>85532</v>
      </c>
      <c r="L4385" s="139" t="s">
        <v>3476</v>
      </c>
      <c r="M4385" s="139">
        <v>42</v>
      </c>
      <c r="N4385" s="139" t="s">
        <v>1054</v>
      </c>
    </row>
    <row r="4386" spans="1:14" ht="15.75" customHeight="1">
      <c r="A4386" s="139">
        <v>2018</v>
      </c>
      <c r="B4386" s="100" t="s">
        <v>187</v>
      </c>
      <c r="C4386" s="139" t="s">
        <v>3477</v>
      </c>
      <c r="D4386" s="139">
        <v>1004983</v>
      </c>
      <c r="E4386" s="139" t="s">
        <v>3478</v>
      </c>
      <c r="F4386" s="139">
        <v>41.86392</v>
      </c>
      <c r="G4386" s="139">
        <v>-71.893990000000002</v>
      </c>
      <c r="H4386" s="139" t="s">
        <v>3479</v>
      </c>
      <c r="I4386" s="139" t="s">
        <v>3480</v>
      </c>
      <c r="J4386" s="139" t="s">
        <v>20</v>
      </c>
      <c r="K4386" s="139">
        <v>6241</v>
      </c>
      <c r="L4386" s="139" t="s">
        <v>3481</v>
      </c>
      <c r="M4386" s="139">
        <v>19</v>
      </c>
      <c r="N4386" s="139" t="s">
        <v>1054</v>
      </c>
    </row>
    <row r="4387" spans="1:14" ht="15.75" customHeight="1">
      <c r="A4387" s="139">
        <v>2018</v>
      </c>
      <c r="B4387" s="100" t="s">
        <v>187</v>
      </c>
      <c r="C4387" s="139" t="s">
        <v>3482</v>
      </c>
      <c r="D4387" s="139">
        <v>1005677</v>
      </c>
      <c r="E4387" s="139" t="s">
        <v>3483</v>
      </c>
      <c r="F4387" s="139">
        <v>40.284166999999997</v>
      </c>
      <c r="G4387" s="139">
        <v>-86.556944000000001</v>
      </c>
      <c r="H4387" s="139" t="s">
        <v>1480</v>
      </c>
      <c r="I4387" s="139" t="s">
        <v>1159</v>
      </c>
      <c r="J4387" s="139" t="s">
        <v>39</v>
      </c>
      <c r="K4387" s="139">
        <v>46041</v>
      </c>
      <c r="L4387" s="139" t="s">
        <v>3481</v>
      </c>
      <c r="M4387" s="139">
        <v>0</v>
      </c>
      <c r="N4387" s="139" t="s">
        <v>1054</v>
      </c>
    </row>
    <row r="4388" spans="1:14" ht="15.75" customHeight="1">
      <c r="A4388" s="139">
        <v>2018</v>
      </c>
      <c r="B4388" s="100" t="s">
        <v>187</v>
      </c>
      <c r="C4388" s="139" t="s">
        <v>3484</v>
      </c>
      <c r="D4388" s="139">
        <v>1004898</v>
      </c>
      <c r="E4388" s="139" t="s">
        <v>3485</v>
      </c>
      <c r="F4388" s="139">
        <v>32.450961999999997</v>
      </c>
      <c r="G4388" s="139">
        <v>-83.598408000000006</v>
      </c>
      <c r="H4388" s="139" t="s">
        <v>3486</v>
      </c>
      <c r="I4388" s="139" t="s">
        <v>1086</v>
      </c>
      <c r="J4388" s="139" t="s">
        <v>28</v>
      </c>
      <c r="K4388" s="139">
        <v>31047</v>
      </c>
      <c r="L4388" s="139" t="s">
        <v>3481</v>
      </c>
      <c r="M4388" s="139">
        <v>12</v>
      </c>
      <c r="N4388" s="139" t="s">
        <v>1054</v>
      </c>
    </row>
    <row r="4389" spans="1:14" ht="15.75" customHeight="1">
      <c r="A4389" s="139">
        <v>2018</v>
      </c>
      <c r="B4389" s="100" t="s">
        <v>187</v>
      </c>
      <c r="C4389" s="139" t="s">
        <v>3487</v>
      </c>
      <c r="D4389" s="139">
        <v>1006942</v>
      </c>
      <c r="E4389" s="139" t="s">
        <v>3488</v>
      </c>
      <c r="F4389" s="139">
        <v>40.457070000000002</v>
      </c>
      <c r="G4389" s="139">
        <v>-104.859464</v>
      </c>
      <c r="H4389" s="139" t="s">
        <v>3489</v>
      </c>
      <c r="I4389" s="139" t="s">
        <v>3490</v>
      </c>
      <c r="J4389" s="139" t="s">
        <v>17</v>
      </c>
      <c r="K4389" s="139">
        <v>80550</v>
      </c>
      <c r="L4389" s="139" t="s">
        <v>3491</v>
      </c>
      <c r="M4389" s="139">
        <v>18</v>
      </c>
      <c r="N4389" s="139" t="s">
        <v>1133</v>
      </c>
    </row>
    <row r="4390" spans="1:14" ht="15.75" customHeight="1">
      <c r="A4390" s="139">
        <v>2018</v>
      </c>
      <c r="B4390" s="100" t="s">
        <v>187</v>
      </c>
      <c r="C4390" s="139" t="s">
        <v>3492</v>
      </c>
      <c r="D4390" s="139">
        <v>1009580</v>
      </c>
      <c r="E4390" s="139" t="s">
        <v>3493</v>
      </c>
      <c r="F4390" s="139">
        <v>41.141874999999999</v>
      </c>
      <c r="G4390" s="139">
        <v>-75.894869999999997</v>
      </c>
      <c r="H4390" s="139" t="s">
        <v>3494</v>
      </c>
      <c r="I4390" s="139" t="s">
        <v>3495</v>
      </c>
      <c r="J4390" s="139" t="s">
        <v>103</v>
      </c>
      <c r="K4390" s="139">
        <v>18707</v>
      </c>
      <c r="L4390" s="139" t="s">
        <v>3496</v>
      </c>
      <c r="M4390" s="139">
        <v>2</v>
      </c>
      <c r="N4390" s="139" t="s">
        <v>1368</v>
      </c>
    </row>
    <row r="4391" spans="1:14" ht="15.75" customHeight="1">
      <c r="A4391" s="139">
        <v>2018</v>
      </c>
      <c r="B4391" s="100" t="s">
        <v>187</v>
      </c>
      <c r="C4391" s="139" t="s">
        <v>3492</v>
      </c>
      <c r="D4391" s="139">
        <v>1009581</v>
      </c>
      <c r="E4391" s="139" t="s">
        <v>3497</v>
      </c>
      <c r="F4391" s="139">
        <v>43.640687</v>
      </c>
      <c r="G4391" s="139">
        <v>-70.325902999999997</v>
      </c>
      <c r="H4391" s="139" t="s">
        <v>3498</v>
      </c>
      <c r="I4391" s="139" t="s">
        <v>3499</v>
      </c>
      <c r="J4391" s="139" t="s">
        <v>52</v>
      </c>
      <c r="K4391" s="139">
        <v>4106</v>
      </c>
      <c r="L4391" s="139" t="s">
        <v>3500</v>
      </c>
      <c r="M4391" s="139">
        <v>3</v>
      </c>
      <c r="N4391" s="139" t="s">
        <v>1368</v>
      </c>
    </row>
    <row r="4392" spans="1:14" ht="15.75" customHeight="1">
      <c r="A4392" s="139">
        <v>2018</v>
      </c>
      <c r="B4392" s="100" t="s">
        <v>187</v>
      </c>
      <c r="C4392" s="139" t="s">
        <v>3504</v>
      </c>
      <c r="D4392" s="139">
        <v>1010674</v>
      </c>
      <c r="E4392" s="139" t="s">
        <v>3505</v>
      </c>
      <c r="F4392" s="139">
        <v>38.310250000000003</v>
      </c>
      <c r="G4392" s="139">
        <v>-86.983806000000001</v>
      </c>
      <c r="H4392" s="139" t="s">
        <v>3506</v>
      </c>
      <c r="I4392" s="139" t="s">
        <v>3507</v>
      </c>
      <c r="J4392" s="139" t="s">
        <v>39</v>
      </c>
      <c r="K4392" s="139">
        <v>47542</v>
      </c>
      <c r="L4392" s="139" t="s">
        <v>3508</v>
      </c>
      <c r="M4392" s="139">
        <v>2</v>
      </c>
      <c r="N4392" s="139" t="s">
        <v>1127</v>
      </c>
    </row>
    <row r="4393" spans="1:14" ht="15.75" customHeight="1">
      <c r="A4393" s="139">
        <v>2018</v>
      </c>
      <c r="B4393" s="100" t="s">
        <v>187</v>
      </c>
      <c r="C4393" s="139" t="s">
        <v>3509</v>
      </c>
      <c r="D4393" s="139">
        <v>1009616</v>
      </c>
      <c r="E4393" s="139" t="s">
        <v>3510</v>
      </c>
      <c r="F4393" s="139">
        <v>40.108240000000002</v>
      </c>
      <c r="G4393" s="139">
        <v>-87.538219999999995</v>
      </c>
      <c r="H4393" s="139" t="s">
        <v>3511</v>
      </c>
      <c r="I4393" s="139" t="s">
        <v>3512</v>
      </c>
      <c r="J4393" s="139" t="s">
        <v>36</v>
      </c>
      <c r="K4393" s="139">
        <v>61834</v>
      </c>
      <c r="L4393" s="139" t="s">
        <v>3513</v>
      </c>
      <c r="M4393" s="139">
        <v>14</v>
      </c>
      <c r="N4393" s="139" t="s">
        <v>1054</v>
      </c>
    </row>
    <row r="4394" spans="1:14" ht="15.75" customHeight="1">
      <c r="A4394" s="139">
        <v>2018</v>
      </c>
      <c r="B4394" s="100" t="s">
        <v>187</v>
      </c>
      <c r="C4394" s="139" t="s">
        <v>3514</v>
      </c>
      <c r="D4394" s="139">
        <v>1004853</v>
      </c>
      <c r="E4394" s="139" t="s">
        <v>3515</v>
      </c>
      <c r="F4394" s="139">
        <v>36.266689999999997</v>
      </c>
      <c r="G4394" s="139">
        <v>-86.656700000000001</v>
      </c>
      <c r="H4394" s="139" t="s">
        <v>3516</v>
      </c>
      <c r="I4394" s="139" t="s">
        <v>3517</v>
      </c>
      <c r="J4394" s="139" t="s">
        <v>113</v>
      </c>
      <c r="K4394" s="139">
        <v>37138</v>
      </c>
      <c r="L4394" s="139" t="s">
        <v>3518</v>
      </c>
      <c r="M4394" s="139">
        <v>45</v>
      </c>
      <c r="N4394" s="139" t="s">
        <v>1054</v>
      </c>
    </row>
    <row r="4395" spans="1:14" ht="15.75" customHeight="1">
      <c r="A4395" s="139">
        <v>2018</v>
      </c>
      <c r="B4395" s="100" t="s">
        <v>187</v>
      </c>
      <c r="C4395" s="139" t="s">
        <v>3519</v>
      </c>
      <c r="D4395" s="139">
        <v>1010743</v>
      </c>
      <c r="E4395" s="139" t="s">
        <v>3520</v>
      </c>
      <c r="F4395" s="139">
        <v>34.454999999999998</v>
      </c>
      <c r="G4395" s="139">
        <v>-82.682929999999999</v>
      </c>
      <c r="H4395" s="139" t="s">
        <v>3521</v>
      </c>
      <c r="I4395" s="139" t="s">
        <v>3522</v>
      </c>
      <c r="J4395" s="139" t="s">
        <v>107</v>
      </c>
      <c r="K4395" s="139">
        <v>29626</v>
      </c>
      <c r="L4395" s="139" t="s">
        <v>3377</v>
      </c>
      <c r="M4395" s="139">
        <v>85</v>
      </c>
      <c r="N4395" s="139" t="s">
        <v>1054</v>
      </c>
    </row>
    <row r="4396" spans="1:14" ht="15.75" customHeight="1">
      <c r="A4396" s="139">
        <v>2018</v>
      </c>
      <c r="B4396" s="100" t="s">
        <v>187</v>
      </c>
      <c r="C4396" s="139" t="s">
        <v>3523</v>
      </c>
      <c r="D4396" s="139">
        <v>1006863</v>
      </c>
      <c r="E4396" s="139" t="s">
        <v>3524</v>
      </c>
      <c r="F4396" s="139">
        <v>31.169408000000001</v>
      </c>
      <c r="G4396" s="139">
        <v>-84.162558000000004</v>
      </c>
      <c r="H4396" s="139" t="s">
        <v>3525</v>
      </c>
      <c r="I4396" s="139" t="s">
        <v>3526</v>
      </c>
      <c r="J4396" s="139" t="s">
        <v>28</v>
      </c>
      <c r="K4396" s="139">
        <v>31779</v>
      </c>
      <c r="L4396" s="139" t="s">
        <v>1093</v>
      </c>
      <c r="M4396" s="139">
        <v>78</v>
      </c>
      <c r="N4396" s="139" t="s">
        <v>1383</v>
      </c>
    </row>
    <row r="4397" spans="1:14" ht="15.75" customHeight="1">
      <c r="A4397" s="139">
        <v>2018</v>
      </c>
      <c r="B4397" s="100" t="s">
        <v>187</v>
      </c>
      <c r="C4397" s="139" t="s">
        <v>3527</v>
      </c>
      <c r="D4397" s="139">
        <v>1002073</v>
      </c>
      <c r="E4397" s="139" t="s">
        <v>3528</v>
      </c>
      <c r="F4397" s="139">
        <v>40.698759000000003</v>
      </c>
      <c r="G4397" s="139">
        <v>-97.612454</v>
      </c>
      <c r="H4397" s="139" t="s">
        <v>3529</v>
      </c>
      <c r="I4397" s="139" t="s">
        <v>3530</v>
      </c>
      <c r="J4397" s="139" t="s">
        <v>73</v>
      </c>
      <c r="K4397" s="139">
        <v>68354</v>
      </c>
      <c r="L4397" s="139" t="s">
        <v>1093</v>
      </c>
      <c r="M4397" s="139">
        <v>77</v>
      </c>
      <c r="N4397" s="139" t="s">
        <v>1127</v>
      </c>
    </row>
    <row r="4398" spans="1:14" ht="15.75" customHeight="1">
      <c r="A4398" s="139">
        <v>2018</v>
      </c>
      <c r="B4398" s="100" t="s">
        <v>187</v>
      </c>
      <c r="C4398" s="139" t="s">
        <v>3531</v>
      </c>
      <c r="D4398" s="139">
        <v>1003573</v>
      </c>
      <c r="E4398" s="139" t="s">
        <v>3532</v>
      </c>
      <c r="F4398" s="139">
        <v>42.507192000000003</v>
      </c>
      <c r="G4398" s="139">
        <v>-93.280410000000003</v>
      </c>
      <c r="H4398" s="139" t="s">
        <v>2649</v>
      </c>
      <c r="I4398" s="139" t="s">
        <v>2650</v>
      </c>
      <c r="J4398" s="139" t="s">
        <v>42</v>
      </c>
      <c r="K4398" s="139">
        <v>50126</v>
      </c>
      <c r="L4398" s="139" t="s">
        <v>1093</v>
      </c>
      <c r="M4398" s="139">
        <v>73</v>
      </c>
      <c r="N4398" s="139" t="s">
        <v>1127</v>
      </c>
    </row>
    <row r="4399" spans="1:14" ht="15.75" customHeight="1">
      <c r="A4399" s="139">
        <v>2018</v>
      </c>
      <c r="B4399" s="100" t="s">
        <v>187</v>
      </c>
      <c r="C4399" s="139" t="s">
        <v>3533</v>
      </c>
      <c r="D4399" s="139">
        <v>1006985</v>
      </c>
      <c r="E4399" s="139" t="s">
        <v>3534</v>
      </c>
      <c r="F4399" s="139">
        <v>44.7684</v>
      </c>
      <c r="G4399" s="139">
        <v>-93.040599999999998</v>
      </c>
      <c r="H4399" s="139" t="s">
        <v>3535</v>
      </c>
      <c r="I4399" s="139" t="s">
        <v>3536</v>
      </c>
      <c r="J4399" s="139" t="s">
        <v>62</v>
      </c>
      <c r="K4399" s="139">
        <v>55068</v>
      </c>
      <c r="L4399" s="139" t="s">
        <v>1093</v>
      </c>
      <c r="M4399" s="139">
        <v>14417</v>
      </c>
      <c r="N4399" s="139" t="s">
        <v>3537</v>
      </c>
    </row>
    <row r="4400" spans="1:14" ht="15.75" customHeight="1">
      <c r="A4400" s="139">
        <v>2018</v>
      </c>
      <c r="B4400" s="100" t="s">
        <v>187</v>
      </c>
      <c r="C4400" s="139" t="s">
        <v>3538</v>
      </c>
      <c r="D4400" s="139">
        <v>1005785</v>
      </c>
      <c r="E4400" s="139" t="s">
        <v>3539</v>
      </c>
      <c r="F4400" s="139">
        <v>30.442663</v>
      </c>
      <c r="G4400" s="139">
        <v>-84.297629999999998</v>
      </c>
      <c r="H4400" s="139" t="s">
        <v>3540</v>
      </c>
      <c r="I4400" s="139" t="s">
        <v>3541</v>
      </c>
      <c r="J4400" s="139" t="s">
        <v>26</v>
      </c>
      <c r="K4400" s="139">
        <v>32306</v>
      </c>
      <c r="L4400" s="139" t="s">
        <v>3542</v>
      </c>
      <c r="M4400" s="139">
        <v>13</v>
      </c>
      <c r="N4400" s="139" t="s">
        <v>1054</v>
      </c>
    </row>
    <row r="4401" spans="1:14" ht="15.75" customHeight="1">
      <c r="A4401" s="139">
        <v>2018</v>
      </c>
      <c r="B4401" s="100" t="s">
        <v>187</v>
      </c>
      <c r="C4401" s="139" t="s">
        <v>3543</v>
      </c>
      <c r="D4401" s="139">
        <v>1000345</v>
      </c>
      <c r="E4401" s="139" t="s">
        <v>3544</v>
      </c>
      <c r="F4401" s="139">
        <v>30.068694000000001</v>
      </c>
      <c r="G4401" s="139">
        <v>-83.523750000000007</v>
      </c>
      <c r="H4401" s="139" t="s">
        <v>3545</v>
      </c>
      <c r="I4401" s="139" t="s">
        <v>3546</v>
      </c>
      <c r="J4401" s="139" t="s">
        <v>26</v>
      </c>
      <c r="K4401" s="139">
        <v>32348</v>
      </c>
      <c r="L4401" s="139" t="s">
        <v>1093</v>
      </c>
      <c r="M4401" s="139">
        <v>1373</v>
      </c>
      <c r="N4401" s="139" t="s">
        <v>1253</v>
      </c>
    </row>
    <row r="4402" spans="1:14" ht="15.75" customHeight="1">
      <c r="A4402" s="139">
        <v>2018</v>
      </c>
      <c r="B4402" s="100" t="s">
        <v>187</v>
      </c>
      <c r="C4402" s="139" t="s">
        <v>3547</v>
      </c>
      <c r="D4402" s="139">
        <v>1006752</v>
      </c>
      <c r="E4402" s="139" t="s">
        <v>3548</v>
      </c>
      <c r="F4402" s="139">
        <v>41.665010000000002</v>
      </c>
      <c r="G4402" s="139">
        <v>-87.560839999999999</v>
      </c>
      <c r="H4402" s="139" t="s">
        <v>3549</v>
      </c>
      <c r="I4402" s="139" t="s">
        <v>1702</v>
      </c>
      <c r="J4402" s="139" t="s">
        <v>36</v>
      </c>
      <c r="K4402" s="139">
        <v>60633</v>
      </c>
      <c r="L4402" s="139" t="s">
        <v>3427</v>
      </c>
      <c r="M4402" s="139">
        <v>29</v>
      </c>
      <c r="N4402" s="139" t="s">
        <v>1054</v>
      </c>
    </row>
    <row r="4403" spans="1:14" ht="15.75" customHeight="1">
      <c r="A4403" s="139">
        <v>2018</v>
      </c>
      <c r="B4403" s="100" t="s">
        <v>187</v>
      </c>
      <c r="C4403" s="139" t="s">
        <v>3550</v>
      </c>
      <c r="D4403" s="139">
        <v>1001722</v>
      </c>
      <c r="E4403" s="139" t="s">
        <v>3551</v>
      </c>
      <c r="F4403" s="139">
        <v>42.102469999999997</v>
      </c>
      <c r="G4403" s="139">
        <v>-83.243560000000002</v>
      </c>
      <c r="H4403" s="139" t="s">
        <v>3552</v>
      </c>
      <c r="I4403" s="139" t="s">
        <v>2029</v>
      </c>
      <c r="J4403" s="139" t="s">
        <v>61</v>
      </c>
      <c r="K4403" s="139">
        <v>48134</v>
      </c>
      <c r="L4403" s="139" t="s">
        <v>3427</v>
      </c>
      <c r="M4403" s="139">
        <v>25</v>
      </c>
      <c r="N4403" s="139" t="s">
        <v>1054</v>
      </c>
    </row>
    <row r="4404" spans="1:14" ht="15.75" customHeight="1">
      <c r="A4404" s="139">
        <v>2018</v>
      </c>
      <c r="B4404" s="100" t="s">
        <v>187</v>
      </c>
      <c r="C4404" s="139" t="s">
        <v>3553</v>
      </c>
      <c r="D4404" s="139">
        <v>1001267</v>
      </c>
      <c r="E4404" s="139" t="s">
        <v>3554</v>
      </c>
      <c r="F4404" s="139">
        <v>32.644444</v>
      </c>
      <c r="G4404" s="139">
        <v>-97.319166999999993</v>
      </c>
      <c r="H4404" s="139" t="s">
        <v>3555</v>
      </c>
      <c r="I4404" s="139" t="s">
        <v>3556</v>
      </c>
      <c r="J4404" s="139" t="s">
        <v>115</v>
      </c>
      <c r="K4404" s="139">
        <v>76134</v>
      </c>
      <c r="L4404" s="139" t="s">
        <v>3557</v>
      </c>
      <c r="M4404" s="139">
        <v>15</v>
      </c>
      <c r="N4404" s="139" t="s">
        <v>1054</v>
      </c>
    </row>
    <row r="4405" spans="1:14" ht="15.75" customHeight="1">
      <c r="A4405" s="139">
        <v>2018</v>
      </c>
      <c r="B4405" s="100" t="s">
        <v>187</v>
      </c>
      <c r="C4405" s="139" t="s">
        <v>3558</v>
      </c>
      <c r="D4405" s="139">
        <v>1000442</v>
      </c>
      <c r="E4405" s="139" t="s">
        <v>3559</v>
      </c>
      <c r="F4405" s="139">
        <v>32.836247999999998</v>
      </c>
      <c r="G4405" s="139">
        <v>-92.379310000000004</v>
      </c>
      <c r="H4405" s="139" t="s">
        <v>3560</v>
      </c>
      <c r="I4405" s="139" t="s">
        <v>3561</v>
      </c>
      <c r="J4405" s="139" t="s">
        <v>50</v>
      </c>
      <c r="K4405" s="139">
        <v>71241</v>
      </c>
      <c r="L4405" s="139" t="s">
        <v>3472</v>
      </c>
      <c r="M4405" s="139">
        <v>1</v>
      </c>
      <c r="N4405" s="139" t="s">
        <v>1127</v>
      </c>
    </row>
    <row r="4406" spans="1:14" ht="15.75" customHeight="1">
      <c r="A4406" s="139">
        <v>2018</v>
      </c>
      <c r="B4406" s="100" t="s">
        <v>187</v>
      </c>
      <c r="C4406" s="139" t="s">
        <v>3562</v>
      </c>
      <c r="D4406" s="139">
        <v>1007093</v>
      </c>
      <c r="E4406" s="139" t="s">
        <v>3563</v>
      </c>
      <c r="F4406" s="139">
        <v>43.980232999999998</v>
      </c>
      <c r="G4406" s="139">
        <v>-88.651814999999999</v>
      </c>
      <c r="H4406" s="139" t="s">
        <v>3564</v>
      </c>
      <c r="I4406" s="139" t="s">
        <v>2567</v>
      </c>
      <c r="J4406" s="139" t="s">
        <v>132</v>
      </c>
      <c r="K4406" s="139">
        <v>54904</v>
      </c>
      <c r="L4406" s="139" t="s">
        <v>3565</v>
      </c>
      <c r="M4406" s="139">
        <v>41</v>
      </c>
      <c r="N4406" s="139" t="s">
        <v>1133</v>
      </c>
    </row>
    <row r="4407" spans="1:14" ht="15.75" customHeight="1">
      <c r="A4407" s="139">
        <v>2018</v>
      </c>
      <c r="B4407" s="100" t="s">
        <v>187</v>
      </c>
      <c r="C4407" s="139" t="s">
        <v>3566</v>
      </c>
      <c r="D4407" s="139">
        <v>1003763</v>
      </c>
      <c r="E4407" s="139" t="s">
        <v>3567</v>
      </c>
      <c r="F4407" s="139">
        <v>32.791666999999997</v>
      </c>
      <c r="G4407" s="139">
        <v>-108.067222</v>
      </c>
      <c r="H4407" s="139" t="s">
        <v>3568</v>
      </c>
      <c r="I4407" s="139" t="s">
        <v>2388</v>
      </c>
      <c r="J4407" s="139" t="s">
        <v>84</v>
      </c>
      <c r="K4407" s="139">
        <v>88023</v>
      </c>
      <c r="L4407" s="139" t="s">
        <v>3476</v>
      </c>
      <c r="M4407" s="139">
        <v>7</v>
      </c>
      <c r="N4407" s="139" t="s">
        <v>1054</v>
      </c>
    </row>
    <row r="4408" spans="1:14" ht="15.75" customHeight="1">
      <c r="A4408" s="139">
        <v>2018</v>
      </c>
      <c r="B4408" s="100" t="s">
        <v>187</v>
      </c>
      <c r="C4408" s="139" t="s">
        <v>3569</v>
      </c>
      <c r="D4408" s="139">
        <v>1006378</v>
      </c>
      <c r="E4408" s="139" t="s">
        <v>3570</v>
      </c>
      <c r="F4408" s="139">
        <v>33.064999999999998</v>
      </c>
      <c r="G4408" s="139">
        <v>-109.34222</v>
      </c>
      <c r="H4408" s="139" t="s">
        <v>3571</v>
      </c>
      <c r="I4408" s="139" t="s">
        <v>3572</v>
      </c>
      <c r="J4408" s="139" t="s">
        <v>8</v>
      </c>
      <c r="K4408" s="139">
        <v>85540</v>
      </c>
      <c r="L4408" s="139" t="s">
        <v>3476</v>
      </c>
      <c r="M4408" s="139">
        <v>23</v>
      </c>
      <c r="N4408" s="139" t="s">
        <v>1054</v>
      </c>
    </row>
    <row r="4409" spans="1:14" ht="15.75" customHeight="1">
      <c r="A4409" s="139">
        <v>2018</v>
      </c>
      <c r="B4409" s="100" t="s">
        <v>187</v>
      </c>
      <c r="C4409" s="139" t="s">
        <v>3573</v>
      </c>
      <c r="D4409" s="139">
        <v>1013489</v>
      </c>
      <c r="E4409" s="139" t="s">
        <v>3574</v>
      </c>
      <c r="F4409" s="139">
        <v>37.6312</v>
      </c>
      <c r="G4409" s="139">
        <v>-120.92310000000001</v>
      </c>
      <c r="H4409" s="139" t="s">
        <v>3575</v>
      </c>
      <c r="I4409" s="139" t="s">
        <v>1590</v>
      </c>
      <c r="J4409" s="139" t="s">
        <v>15</v>
      </c>
      <c r="K4409" s="139">
        <v>95357</v>
      </c>
      <c r="M4409" s="139">
        <v>12</v>
      </c>
      <c r="N4409" s="139" t="s">
        <v>1054</v>
      </c>
    </row>
    <row r="4410" spans="1:14" ht="15.75" customHeight="1">
      <c r="A4410" s="139">
        <v>2018</v>
      </c>
      <c r="B4410" s="100" t="s">
        <v>187</v>
      </c>
      <c r="C4410" s="139" t="s">
        <v>3576</v>
      </c>
      <c r="D4410" s="139">
        <v>1002394</v>
      </c>
      <c r="E4410" s="139" t="s">
        <v>3577</v>
      </c>
      <c r="F4410" s="139">
        <v>35.398111</v>
      </c>
      <c r="G4410" s="139">
        <v>-119.255371</v>
      </c>
      <c r="H4410" s="139" t="s">
        <v>3578</v>
      </c>
      <c r="I4410" s="139" t="s">
        <v>3579</v>
      </c>
      <c r="J4410" s="139" t="s">
        <v>15</v>
      </c>
      <c r="K4410" s="139">
        <v>93314</v>
      </c>
      <c r="L4410" s="139" t="s">
        <v>3481</v>
      </c>
      <c r="M4410" s="139">
        <v>25</v>
      </c>
      <c r="N4410" s="139" t="s">
        <v>1054</v>
      </c>
    </row>
    <row r="4411" spans="1:14" ht="15.75" customHeight="1">
      <c r="A4411" s="139">
        <v>2018</v>
      </c>
      <c r="B4411" s="100" t="s">
        <v>187</v>
      </c>
      <c r="C4411" s="139" t="s">
        <v>3580</v>
      </c>
      <c r="D4411" s="139">
        <v>1012380</v>
      </c>
      <c r="E4411" s="139" t="s">
        <v>3581</v>
      </c>
      <c r="F4411" s="139">
        <v>42.518070000000002</v>
      </c>
      <c r="G4411" s="139">
        <v>-88.984819999999999</v>
      </c>
      <c r="H4411" s="139" t="s">
        <v>3582</v>
      </c>
      <c r="I4411" s="139" t="s">
        <v>3583</v>
      </c>
      <c r="J4411" s="139" t="s">
        <v>132</v>
      </c>
      <c r="K4411" s="139">
        <v>53511</v>
      </c>
      <c r="L4411" s="139" t="s">
        <v>3481</v>
      </c>
      <c r="M4411" s="139">
        <v>13</v>
      </c>
      <c r="N4411" s="139" t="s">
        <v>1054</v>
      </c>
    </row>
    <row r="4412" spans="1:14" ht="15.75" customHeight="1">
      <c r="A4412" s="139">
        <v>2018</v>
      </c>
      <c r="B4412" s="100" t="s">
        <v>187</v>
      </c>
      <c r="C4412" s="139" t="s">
        <v>3584</v>
      </c>
      <c r="D4412" s="139">
        <v>1005425</v>
      </c>
      <c r="E4412" s="139" t="s">
        <v>3585</v>
      </c>
      <c r="F4412" s="139">
        <v>39.053359999999998</v>
      </c>
      <c r="G4412" s="139">
        <v>-95.557551000000004</v>
      </c>
      <c r="H4412" s="139" t="s">
        <v>3586</v>
      </c>
      <c r="I4412" s="139" t="s">
        <v>3587</v>
      </c>
      <c r="J4412" s="139" t="s">
        <v>44</v>
      </c>
      <c r="K4412" s="139">
        <v>66542</v>
      </c>
      <c r="L4412" s="139" t="s">
        <v>3588</v>
      </c>
      <c r="M4412" s="139">
        <v>17</v>
      </c>
      <c r="N4412" s="139" t="s">
        <v>1054</v>
      </c>
    </row>
    <row r="4413" spans="1:14" ht="15.75" customHeight="1">
      <c r="A4413" s="139">
        <v>2018</v>
      </c>
      <c r="B4413" s="100" t="s">
        <v>187</v>
      </c>
      <c r="C4413" s="139" t="s">
        <v>3589</v>
      </c>
      <c r="D4413" s="139">
        <v>1004085</v>
      </c>
      <c r="E4413" s="139" t="s">
        <v>3590</v>
      </c>
      <c r="F4413" s="139">
        <v>39.778610999999998</v>
      </c>
      <c r="G4413" s="139">
        <v>-88.896388999999999</v>
      </c>
      <c r="H4413" s="139" t="s">
        <v>1669</v>
      </c>
      <c r="I4413" s="139" t="s">
        <v>3591</v>
      </c>
      <c r="J4413" s="139" t="s">
        <v>36</v>
      </c>
      <c r="K4413" s="139">
        <v>62521</v>
      </c>
      <c r="L4413" s="139" t="s">
        <v>3592</v>
      </c>
      <c r="M4413" s="139">
        <v>67</v>
      </c>
      <c r="N4413" s="139" t="s">
        <v>1050</v>
      </c>
    </row>
    <row r="4414" spans="1:14" ht="15.75" customHeight="1">
      <c r="A4414" s="139">
        <v>2018</v>
      </c>
      <c r="B4414" s="100" t="s">
        <v>187</v>
      </c>
      <c r="C4414" s="139" t="s">
        <v>3593</v>
      </c>
      <c r="D4414" s="139">
        <v>1009613</v>
      </c>
      <c r="E4414" s="139" t="s">
        <v>3594</v>
      </c>
      <c r="F4414" s="139">
        <v>41.673859999999998</v>
      </c>
      <c r="G4414" s="139">
        <v>-88.074250000000006</v>
      </c>
      <c r="H4414" s="139" t="s">
        <v>3595</v>
      </c>
      <c r="I4414" s="139" t="s">
        <v>3596</v>
      </c>
      <c r="J4414" s="139" t="s">
        <v>36</v>
      </c>
      <c r="K4414" s="139">
        <v>60440</v>
      </c>
      <c r="L4414" s="139" t="s">
        <v>3597</v>
      </c>
      <c r="M4414" s="139">
        <v>0</v>
      </c>
      <c r="N4414" s="139" t="s">
        <v>3598</v>
      </c>
    </row>
    <row r="4415" spans="1:14" ht="15.75" customHeight="1">
      <c r="A4415" s="139">
        <v>2018</v>
      </c>
      <c r="B4415" s="100" t="s">
        <v>187</v>
      </c>
      <c r="C4415" s="139" t="s">
        <v>3599</v>
      </c>
      <c r="D4415" s="139">
        <v>1007697</v>
      </c>
      <c r="E4415" s="139" t="s">
        <v>3600</v>
      </c>
      <c r="F4415" s="139">
        <v>32.480516000000001</v>
      </c>
      <c r="G4415" s="139">
        <v>-100.33640200000001</v>
      </c>
      <c r="H4415" s="139" t="s">
        <v>3601</v>
      </c>
      <c r="I4415" s="139" t="s">
        <v>3602</v>
      </c>
      <c r="J4415" s="139" t="s">
        <v>115</v>
      </c>
      <c r="K4415" s="139">
        <v>79556</v>
      </c>
      <c r="L4415" s="139" t="s">
        <v>1093</v>
      </c>
      <c r="M4415" s="139">
        <v>20</v>
      </c>
      <c r="N4415" s="139" t="s">
        <v>1054</v>
      </c>
    </row>
    <row r="4416" spans="1:14" ht="15.75" customHeight="1">
      <c r="A4416" s="139">
        <v>2018</v>
      </c>
      <c r="B4416" s="100" t="s">
        <v>187</v>
      </c>
      <c r="C4416" s="139" t="s">
        <v>3603</v>
      </c>
      <c r="D4416" s="139">
        <v>1001718</v>
      </c>
      <c r="E4416" s="139" t="s">
        <v>3604</v>
      </c>
      <c r="F4416" s="139">
        <v>37.630957000000002</v>
      </c>
      <c r="G4416" s="139">
        <v>-120.97472</v>
      </c>
      <c r="H4416" s="139" t="s">
        <v>3605</v>
      </c>
      <c r="I4416" s="139" t="s">
        <v>1590</v>
      </c>
      <c r="J4416" s="139" t="s">
        <v>15</v>
      </c>
      <c r="K4416" s="139">
        <v>95354</v>
      </c>
      <c r="L4416" s="139" t="s">
        <v>3130</v>
      </c>
      <c r="M4416" s="139">
        <v>46</v>
      </c>
      <c r="N4416" s="139" t="s">
        <v>1050</v>
      </c>
    </row>
    <row r="4417" spans="1:14" ht="15.75" customHeight="1">
      <c r="A4417" s="139">
        <v>2018</v>
      </c>
      <c r="B4417" s="100" t="s">
        <v>187</v>
      </c>
      <c r="C4417" s="139" t="s">
        <v>3606</v>
      </c>
      <c r="D4417" s="139">
        <v>1003355</v>
      </c>
      <c r="E4417" s="139" t="s">
        <v>3607</v>
      </c>
      <c r="F4417" s="139">
        <v>35.490278000000004</v>
      </c>
      <c r="G4417" s="139">
        <v>-108.425</v>
      </c>
      <c r="H4417" s="139" t="s">
        <v>2716</v>
      </c>
      <c r="I4417" s="139" t="s">
        <v>3608</v>
      </c>
      <c r="J4417" s="139" t="s">
        <v>84</v>
      </c>
      <c r="K4417" s="139">
        <v>87347</v>
      </c>
      <c r="L4417" s="139" t="s">
        <v>2631</v>
      </c>
      <c r="M4417" s="139">
        <v>3028</v>
      </c>
      <c r="N4417" s="139" t="s">
        <v>1306</v>
      </c>
    </row>
    <row r="4418" spans="1:14" ht="15.75" customHeight="1">
      <c r="A4418" s="139">
        <v>2018</v>
      </c>
      <c r="B4418" s="100" t="s">
        <v>187</v>
      </c>
      <c r="C4418" s="139" t="s">
        <v>3609</v>
      </c>
      <c r="D4418" s="139">
        <v>1004542</v>
      </c>
      <c r="E4418" s="139" t="s">
        <v>3610</v>
      </c>
      <c r="F4418" s="139">
        <v>38.870069999999998</v>
      </c>
      <c r="G4418" s="139">
        <v>-90.115949999999998</v>
      </c>
      <c r="H4418" s="139" t="s">
        <v>3611</v>
      </c>
      <c r="I4418" s="139" t="s">
        <v>3612</v>
      </c>
      <c r="J4418" s="139" t="s">
        <v>36</v>
      </c>
      <c r="K4418" s="139">
        <v>62024</v>
      </c>
      <c r="L4418" s="139" t="s">
        <v>3613</v>
      </c>
      <c r="M4418" s="139">
        <v>14</v>
      </c>
      <c r="N4418" s="139" t="s">
        <v>1054</v>
      </c>
    </row>
    <row r="4419" spans="1:14" ht="15.75" customHeight="1">
      <c r="A4419" s="139">
        <v>2018</v>
      </c>
      <c r="B4419" s="100" t="s">
        <v>187</v>
      </c>
      <c r="C4419" s="139" t="s">
        <v>3614</v>
      </c>
      <c r="D4419" s="139">
        <v>1009442</v>
      </c>
      <c r="E4419" s="139" t="s">
        <v>3615</v>
      </c>
      <c r="F4419" s="139">
        <v>34.832389999999997</v>
      </c>
      <c r="G4419" s="139">
        <v>-82.292029999999997</v>
      </c>
      <c r="H4419" s="139" t="s">
        <v>3616</v>
      </c>
      <c r="I4419" s="139" t="s">
        <v>2889</v>
      </c>
      <c r="J4419" s="139" t="s">
        <v>107</v>
      </c>
      <c r="K4419" s="139">
        <v>29615</v>
      </c>
      <c r="L4419" s="139" t="s">
        <v>3617</v>
      </c>
      <c r="M4419" s="139">
        <v>4</v>
      </c>
      <c r="N4419" s="139" t="s">
        <v>1054</v>
      </c>
    </row>
    <row r="4420" spans="1:14" ht="15.75" customHeight="1">
      <c r="A4420" s="139">
        <v>2018</v>
      </c>
      <c r="B4420" s="100" t="s">
        <v>187</v>
      </c>
      <c r="C4420" s="139" t="s">
        <v>3618</v>
      </c>
      <c r="D4420" s="139">
        <v>1001862</v>
      </c>
      <c r="E4420" s="139" t="s">
        <v>3619</v>
      </c>
      <c r="F4420" s="139">
        <v>39.246516999999997</v>
      </c>
      <c r="G4420" s="139">
        <v>-84.445440000000005</v>
      </c>
      <c r="H4420" s="139" t="s">
        <v>2441</v>
      </c>
      <c r="I4420" s="139" t="s">
        <v>1176</v>
      </c>
      <c r="J4420" s="139" t="s">
        <v>95</v>
      </c>
      <c r="K4420" s="139">
        <v>45215</v>
      </c>
      <c r="L4420" s="139" t="s">
        <v>3617</v>
      </c>
      <c r="M4420" s="139">
        <v>23</v>
      </c>
      <c r="N4420" s="139" t="s">
        <v>1054</v>
      </c>
    </row>
    <row r="4421" spans="1:14" ht="15.75" customHeight="1">
      <c r="A4421" s="139">
        <v>2018</v>
      </c>
      <c r="B4421" s="100" t="s">
        <v>187</v>
      </c>
      <c r="C4421" s="139" t="s">
        <v>3620</v>
      </c>
      <c r="D4421" s="139">
        <v>1004412</v>
      </c>
      <c r="E4421" s="139" t="s">
        <v>3621</v>
      </c>
      <c r="F4421" s="139">
        <v>42.830953000000001</v>
      </c>
      <c r="G4421" s="139">
        <v>-73.876394000000005</v>
      </c>
      <c r="H4421" s="139" t="s">
        <v>3622</v>
      </c>
      <c r="I4421" s="139" t="s">
        <v>3623</v>
      </c>
      <c r="J4421" s="139" t="s">
        <v>87</v>
      </c>
      <c r="K4421" s="139">
        <v>12309</v>
      </c>
      <c r="L4421" s="139" t="s">
        <v>3617</v>
      </c>
      <c r="M4421" s="139">
        <v>13</v>
      </c>
      <c r="N4421" s="139" t="s">
        <v>1368</v>
      </c>
    </row>
    <row r="4422" spans="1:14" ht="15.75" customHeight="1">
      <c r="A4422" s="139">
        <v>2018</v>
      </c>
      <c r="B4422" s="100" t="s">
        <v>187</v>
      </c>
      <c r="C4422" s="139" t="s">
        <v>3624</v>
      </c>
      <c r="D4422" s="139">
        <v>1010642</v>
      </c>
      <c r="E4422" s="139" t="s">
        <v>3625</v>
      </c>
      <c r="F4422" s="139">
        <v>42.809899999999999</v>
      </c>
      <c r="G4422" s="139">
        <v>-73.951719999999995</v>
      </c>
      <c r="H4422" s="139" t="s">
        <v>3626</v>
      </c>
      <c r="I4422" s="139" t="s">
        <v>3627</v>
      </c>
      <c r="J4422" s="139" t="s">
        <v>87</v>
      </c>
      <c r="K4422" s="139">
        <v>12345</v>
      </c>
      <c r="L4422" s="139" t="s">
        <v>3617</v>
      </c>
      <c r="M4422" s="139">
        <v>12</v>
      </c>
      <c r="N4422" s="139" t="s">
        <v>1054</v>
      </c>
    </row>
    <row r="4423" spans="1:14" ht="15.75" customHeight="1">
      <c r="A4423" s="139">
        <v>2018</v>
      </c>
      <c r="B4423" s="100" t="s">
        <v>187</v>
      </c>
      <c r="C4423" s="139" t="s">
        <v>3628</v>
      </c>
      <c r="D4423" s="139">
        <v>1004697</v>
      </c>
      <c r="E4423" s="139" t="s">
        <v>3629</v>
      </c>
      <c r="F4423" s="139">
        <v>42.145453000000003</v>
      </c>
      <c r="G4423" s="139">
        <v>-80.025440000000003</v>
      </c>
      <c r="H4423" s="139" t="s">
        <v>3630</v>
      </c>
      <c r="I4423" s="139" t="s">
        <v>1875</v>
      </c>
      <c r="J4423" s="139" t="s">
        <v>103</v>
      </c>
      <c r="K4423" s="139">
        <v>16531</v>
      </c>
      <c r="L4423" s="139" t="s">
        <v>3617</v>
      </c>
      <c r="M4423" s="139">
        <v>29</v>
      </c>
      <c r="N4423" s="139" t="s">
        <v>1054</v>
      </c>
    </row>
    <row r="4424" spans="1:14" ht="15.75" customHeight="1">
      <c r="A4424" s="139">
        <v>2018</v>
      </c>
      <c r="B4424" s="100" t="s">
        <v>187</v>
      </c>
      <c r="C4424" s="139" t="s">
        <v>3635</v>
      </c>
      <c r="D4424" s="139">
        <v>1006474</v>
      </c>
      <c r="E4424" s="139" t="s">
        <v>3636</v>
      </c>
      <c r="F4424" s="139">
        <v>42.349738000000002</v>
      </c>
      <c r="G4424" s="139">
        <v>-96.352028000000004</v>
      </c>
      <c r="H4424" s="139" t="s">
        <v>1594</v>
      </c>
      <c r="I4424" s="139" t="s">
        <v>1595</v>
      </c>
      <c r="J4424" s="139" t="s">
        <v>42</v>
      </c>
      <c r="K4424" s="139">
        <v>51054</v>
      </c>
      <c r="L4424" s="139" t="s">
        <v>3637</v>
      </c>
      <c r="M4424" s="139">
        <v>16</v>
      </c>
      <c r="N4424" s="139" t="s">
        <v>1054</v>
      </c>
    </row>
    <row r="4425" spans="1:14" ht="15.75" customHeight="1">
      <c r="A4425" s="139">
        <v>2018</v>
      </c>
      <c r="B4425" s="100" t="s">
        <v>187</v>
      </c>
      <c r="C4425" s="139" t="s">
        <v>3638</v>
      </c>
      <c r="D4425" s="139">
        <v>1002243</v>
      </c>
      <c r="E4425" s="139" t="s">
        <v>3639</v>
      </c>
      <c r="F4425" s="139">
        <v>38.917380000000001</v>
      </c>
      <c r="G4425" s="139">
        <v>-83.298640000000006</v>
      </c>
      <c r="H4425" s="139" t="s">
        <v>3640</v>
      </c>
      <c r="I4425" s="139" t="s">
        <v>1172</v>
      </c>
      <c r="J4425" s="139" t="s">
        <v>95</v>
      </c>
      <c r="K4425" s="139">
        <v>45660</v>
      </c>
      <c r="L4425" s="139" t="s">
        <v>3617</v>
      </c>
      <c r="M4425" s="139">
        <v>64</v>
      </c>
      <c r="N4425" s="139" t="s">
        <v>1054</v>
      </c>
    </row>
    <row r="4426" spans="1:14" ht="15.75" customHeight="1">
      <c r="A4426" s="139">
        <v>2018</v>
      </c>
      <c r="B4426" s="100" t="s">
        <v>187</v>
      </c>
      <c r="C4426" s="139" t="s">
        <v>3641</v>
      </c>
      <c r="D4426" s="139">
        <v>1004366</v>
      </c>
      <c r="E4426" s="139" t="s">
        <v>3642</v>
      </c>
      <c r="F4426" s="139">
        <v>33.625377999999998</v>
      </c>
      <c r="G4426" s="139">
        <v>-83.832288000000005</v>
      </c>
      <c r="H4426" s="139" t="s">
        <v>3643</v>
      </c>
      <c r="I4426" s="139" t="s">
        <v>3644</v>
      </c>
      <c r="J4426" s="139" t="s">
        <v>28</v>
      </c>
      <c r="K4426" s="139">
        <v>30014</v>
      </c>
      <c r="L4426" s="139" t="s">
        <v>3645</v>
      </c>
      <c r="M4426" s="139">
        <v>12</v>
      </c>
      <c r="N4426" s="139" t="s">
        <v>1054</v>
      </c>
    </row>
    <row r="4427" spans="1:14" ht="15.75" customHeight="1">
      <c r="A4427" s="139">
        <v>2018</v>
      </c>
      <c r="B4427" s="100" t="s">
        <v>187</v>
      </c>
      <c r="C4427" s="139" t="s">
        <v>3646</v>
      </c>
      <c r="D4427" s="139">
        <v>1004695</v>
      </c>
      <c r="E4427" s="139" t="s">
        <v>3647</v>
      </c>
      <c r="F4427" s="139">
        <v>42.569099999999999</v>
      </c>
      <c r="G4427" s="139">
        <v>-83.674499999999995</v>
      </c>
      <c r="H4427" s="139" t="s">
        <v>1831</v>
      </c>
      <c r="I4427" s="139" t="s">
        <v>3648</v>
      </c>
      <c r="J4427" s="139" t="s">
        <v>61</v>
      </c>
      <c r="K4427" s="139">
        <v>48380</v>
      </c>
      <c r="L4427" s="139" t="s">
        <v>3073</v>
      </c>
      <c r="M4427" s="139">
        <v>14</v>
      </c>
      <c r="N4427" s="139" t="s">
        <v>1054</v>
      </c>
    </row>
    <row r="4428" spans="1:14" ht="15.75" customHeight="1">
      <c r="A4428" s="139">
        <v>2018</v>
      </c>
      <c r="B4428" s="100" t="s">
        <v>187</v>
      </c>
      <c r="C4428" s="139" t="s">
        <v>3649</v>
      </c>
      <c r="D4428" s="139">
        <v>1002828</v>
      </c>
      <c r="E4428" s="139" t="s">
        <v>3650</v>
      </c>
      <c r="F4428" s="139">
        <v>39.147533000000003</v>
      </c>
      <c r="G4428" s="139">
        <v>-94.601883999999998</v>
      </c>
      <c r="H4428" s="139" t="s">
        <v>2401</v>
      </c>
      <c r="I4428" s="139" t="s">
        <v>2402</v>
      </c>
      <c r="J4428" s="139" t="s">
        <v>44</v>
      </c>
      <c r="K4428" s="139">
        <v>66115</v>
      </c>
      <c r="L4428" s="139" t="s">
        <v>3073</v>
      </c>
      <c r="M4428" s="139">
        <v>15</v>
      </c>
      <c r="N4428" s="139" t="s">
        <v>1054</v>
      </c>
    </row>
    <row r="4429" spans="1:14" ht="15.75" customHeight="1">
      <c r="A4429" s="139">
        <v>2018</v>
      </c>
      <c r="B4429" s="100" t="s">
        <v>187</v>
      </c>
      <c r="C4429" s="139" t="s">
        <v>3651</v>
      </c>
      <c r="D4429" s="139">
        <v>1003506</v>
      </c>
      <c r="E4429" s="139" t="s">
        <v>3652</v>
      </c>
      <c r="F4429" s="139">
        <v>40.964311000000002</v>
      </c>
      <c r="G4429" s="139">
        <v>-85.302751999999998</v>
      </c>
      <c r="H4429" s="139" t="s">
        <v>3653</v>
      </c>
      <c r="I4429" s="139" t="s">
        <v>3654</v>
      </c>
      <c r="J4429" s="139" t="s">
        <v>39</v>
      </c>
      <c r="K4429" s="139">
        <v>46783</v>
      </c>
      <c r="L4429" s="139" t="s">
        <v>3073</v>
      </c>
      <c r="M4429" s="139">
        <v>87</v>
      </c>
      <c r="N4429" s="139" t="s">
        <v>1054</v>
      </c>
    </row>
    <row r="4430" spans="1:14" ht="15.75" customHeight="1">
      <c r="A4430" s="139">
        <v>2018</v>
      </c>
      <c r="B4430" s="100" t="s">
        <v>187</v>
      </c>
      <c r="C4430" s="139" t="s">
        <v>3655</v>
      </c>
      <c r="D4430" s="139">
        <v>1004605</v>
      </c>
      <c r="E4430" s="139" t="s">
        <v>3656</v>
      </c>
      <c r="F4430" s="139">
        <v>42.692278000000002</v>
      </c>
      <c r="G4430" s="139">
        <v>-84.679355999999999</v>
      </c>
      <c r="H4430" s="139" t="s">
        <v>3657</v>
      </c>
      <c r="I4430" s="139" t="s">
        <v>3658</v>
      </c>
      <c r="J4430" s="139" t="s">
        <v>61</v>
      </c>
      <c r="K4430" s="139">
        <v>48917</v>
      </c>
      <c r="L4430" s="139" t="s">
        <v>3073</v>
      </c>
      <c r="M4430" s="139">
        <v>23</v>
      </c>
      <c r="N4430" s="139" t="s">
        <v>1054</v>
      </c>
    </row>
    <row r="4431" spans="1:14" ht="15.75" customHeight="1">
      <c r="A4431" s="139">
        <v>2018</v>
      </c>
      <c r="B4431" s="100" t="s">
        <v>187</v>
      </c>
      <c r="C4431" s="139" t="s">
        <v>3659</v>
      </c>
      <c r="D4431" s="139">
        <v>1002875</v>
      </c>
      <c r="E4431" s="139" t="s">
        <v>3660</v>
      </c>
      <c r="F4431" s="139">
        <v>38.877889000000003</v>
      </c>
      <c r="G4431" s="139">
        <v>-86.479721999999995</v>
      </c>
      <c r="H4431" s="139" t="s">
        <v>3661</v>
      </c>
      <c r="I4431" s="139" t="s">
        <v>3170</v>
      </c>
      <c r="J4431" s="139" t="s">
        <v>39</v>
      </c>
      <c r="K4431" s="139">
        <v>47421</v>
      </c>
      <c r="L4431" s="139" t="s">
        <v>3073</v>
      </c>
      <c r="M4431" s="139">
        <v>18</v>
      </c>
      <c r="N4431" s="139" t="s">
        <v>1160</v>
      </c>
    </row>
    <row r="4432" spans="1:14" ht="15.75" customHeight="1">
      <c r="A4432" s="139">
        <v>2018</v>
      </c>
      <c r="B4432" s="100" t="s">
        <v>187</v>
      </c>
      <c r="C4432" s="139" t="s">
        <v>3662</v>
      </c>
      <c r="D4432" s="139">
        <v>1004221</v>
      </c>
      <c r="E4432" s="139" t="s">
        <v>3663</v>
      </c>
      <c r="F4432" s="139">
        <v>41.1434</v>
      </c>
      <c r="G4432" s="139">
        <v>-80.878910000000005</v>
      </c>
      <c r="H4432" s="139" t="s">
        <v>3350</v>
      </c>
      <c r="I4432" s="139" t="s">
        <v>3664</v>
      </c>
      <c r="J4432" s="139" t="s">
        <v>95</v>
      </c>
      <c r="K4432" s="139">
        <v>44481</v>
      </c>
      <c r="L4432" s="139" t="s">
        <v>3073</v>
      </c>
      <c r="M4432" s="139">
        <v>27</v>
      </c>
      <c r="N4432" s="139" t="s">
        <v>1054</v>
      </c>
    </row>
    <row r="4433" spans="1:14" ht="15.75" customHeight="1">
      <c r="A4433" s="139">
        <v>2018</v>
      </c>
      <c r="B4433" s="100" t="s">
        <v>187</v>
      </c>
      <c r="C4433" s="139" t="s">
        <v>3665</v>
      </c>
      <c r="D4433" s="139">
        <v>1003225</v>
      </c>
      <c r="E4433" s="139" t="s">
        <v>3666</v>
      </c>
      <c r="F4433" s="139">
        <v>42.381971</v>
      </c>
      <c r="G4433" s="139">
        <v>-83.044918999999993</v>
      </c>
      <c r="H4433" s="139" t="s">
        <v>2954</v>
      </c>
      <c r="I4433" s="139" t="s">
        <v>2029</v>
      </c>
      <c r="J4433" s="139" t="s">
        <v>61</v>
      </c>
      <c r="K4433" s="139">
        <v>48211</v>
      </c>
      <c r="L4433" s="139" t="s">
        <v>3073</v>
      </c>
      <c r="M4433" s="139">
        <v>5</v>
      </c>
      <c r="N4433" s="139" t="s">
        <v>1054</v>
      </c>
    </row>
    <row r="4434" spans="1:14" ht="15.75" customHeight="1">
      <c r="A4434" s="139">
        <v>2018</v>
      </c>
      <c r="B4434" s="100" t="s">
        <v>187</v>
      </c>
      <c r="C4434" s="139" t="s">
        <v>3667</v>
      </c>
      <c r="D4434" s="139">
        <v>1002347</v>
      </c>
      <c r="E4434" s="139" t="s">
        <v>3668</v>
      </c>
      <c r="F4434" s="139">
        <v>43.450299999999999</v>
      </c>
      <c r="G4434" s="139">
        <v>-83.920477000000005</v>
      </c>
      <c r="H4434" s="139" t="s">
        <v>3669</v>
      </c>
      <c r="I4434" s="139" t="s">
        <v>3670</v>
      </c>
      <c r="J4434" s="139" t="s">
        <v>61</v>
      </c>
      <c r="K4434" s="139">
        <v>48601</v>
      </c>
      <c r="L4434" s="139" t="s">
        <v>3073</v>
      </c>
      <c r="M4434" s="139">
        <v>17</v>
      </c>
      <c r="N4434" s="139" t="s">
        <v>1160</v>
      </c>
    </row>
    <row r="4435" spans="1:14" ht="15.75" customHeight="1">
      <c r="A4435" s="139">
        <v>2018</v>
      </c>
      <c r="B4435" s="100" t="s">
        <v>187</v>
      </c>
      <c r="C4435" s="139" t="s">
        <v>3671</v>
      </c>
      <c r="D4435" s="139">
        <v>1004388</v>
      </c>
      <c r="E4435" s="139" t="s">
        <v>3672</v>
      </c>
      <c r="F4435" s="139">
        <v>33.77816</v>
      </c>
      <c r="G4435" s="139">
        <v>-84.392439999999993</v>
      </c>
      <c r="H4435" s="139" t="s">
        <v>3178</v>
      </c>
      <c r="I4435" s="139" t="s">
        <v>3673</v>
      </c>
      <c r="J4435" s="139" t="s">
        <v>28</v>
      </c>
      <c r="K4435" s="139">
        <v>30332</v>
      </c>
      <c r="L4435" s="139" t="s">
        <v>3674</v>
      </c>
      <c r="M4435" s="139">
        <v>20</v>
      </c>
      <c r="N4435" s="139" t="s">
        <v>1054</v>
      </c>
    </row>
    <row r="4436" spans="1:14" ht="15.75" customHeight="1">
      <c r="A4436" s="139">
        <v>2018</v>
      </c>
      <c r="B4436" s="100" t="s">
        <v>187</v>
      </c>
      <c r="C4436" s="139" t="s">
        <v>3675</v>
      </c>
      <c r="D4436" s="139">
        <v>1007135</v>
      </c>
      <c r="E4436" s="139" t="s">
        <v>3676</v>
      </c>
      <c r="F4436" s="139">
        <v>29.681083000000001</v>
      </c>
      <c r="G4436" s="139">
        <v>-81.680216999999999</v>
      </c>
      <c r="H4436" s="139" t="s">
        <v>2836</v>
      </c>
      <c r="I4436" s="139" t="s">
        <v>3677</v>
      </c>
      <c r="J4436" s="139" t="s">
        <v>26</v>
      </c>
      <c r="K4436" s="139">
        <v>32177</v>
      </c>
      <c r="L4436" s="139" t="s">
        <v>1093</v>
      </c>
      <c r="M4436" s="139">
        <v>804</v>
      </c>
      <c r="N4436" s="139" t="s">
        <v>1253</v>
      </c>
    </row>
    <row r="4437" spans="1:14" ht="15.75" customHeight="1">
      <c r="A4437" s="139">
        <v>2018</v>
      </c>
      <c r="B4437" s="100" t="s">
        <v>187</v>
      </c>
      <c r="C4437" s="139" t="s">
        <v>3678</v>
      </c>
      <c r="D4437" s="139">
        <v>1002516</v>
      </c>
      <c r="E4437" s="139" t="s">
        <v>3679</v>
      </c>
      <c r="F4437" s="139">
        <v>32.0747</v>
      </c>
      <c r="G4437" s="139">
        <v>-81.052359999999993</v>
      </c>
      <c r="H4437" s="139" t="s">
        <v>1900</v>
      </c>
      <c r="I4437" s="139" t="s">
        <v>3680</v>
      </c>
      <c r="J4437" s="139" t="s">
        <v>28</v>
      </c>
      <c r="K4437" s="139">
        <v>31404</v>
      </c>
      <c r="L4437" s="139" t="s">
        <v>1093</v>
      </c>
      <c r="M4437" s="139">
        <v>21</v>
      </c>
      <c r="N4437" s="139" t="s">
        <v>1054</v>
      </c>
    </row>
    <row r="4438" spans="1:14" ht="15.75" customHeight="1">
      <c r="A4438" s="139">
        <v>2018</v>
      </c>
      <c r="B4438" s="100" t="s">
        <v>187</v>
      </c>
      <c r="C4438" s="139" t="s">
        <v>3681</v>
      </c>
      <c r="D4438" s="139">
        <v>1004819</v>
      </c>
      <c r="E4438" s="139" t="s">
        <v>3682</v>
      </c>
      <c r="F4438" s="139">
        <v>44.715299999999999</v>
      </c>
      <c r="G4438" s="139">
        <v>-108.18600000000001</v>
      </c>
      <c r="H4438" s="139" t="s">
        <v>1930</v>
      </c>
      <c r="I4438" s="139" t="s">
        <v>3683</v>
      </c>
      <c r="J4438" s="139" t="s">
        <v>134</v>
      </c>
      <c r="K4438" s="139">
        <v>82431</v>
      </c>
      <c r="L4438" s="139" t="s">
        <v>1093</v>
      </c>
      <c r="M4438" s="139">
        <v>16</v>
      </c>
      <c r="N4438" s="139" t="s">
        <v>1054</v>
      </c>
    </row>
    <row r="4439" spans="1:14" ht="15.75" customHeight="1">
      <c r="A4439" s="139">
        <v>2018</v>
      </c>
      <c r="B4439" s="100" t="s">
        <v>187</v>
      </c>
      <c r="C4439" s="139" t="s">
        <v>3684</v>
      </c>
      <c r="D4439" s="139">
        <v>1007627</v>
      </c>
      <c r="E4439" s="139" t="s">
        <v>3685</v>
      </c>
      <c r="F4439" s="139">
        <v>31.625852999999999</v>
      </c>
      <c r="G4439" s="139">
        <v>-90.0839</v>
      </c>
      <c r="H4439" s="139" t="s">
        <v>3686</v>
      </c>
      <c r="I4439" s="139" t="s">
        <v>3170</v>
      </c>
      <c r="J4439" s="139" t="s">
        <v>65</v>
      </c>
      <c r="K4439" s="139">
        <v>39654</v>
      </c>
      <c r="L4439" s="139" t="s">
        <v>1093</v>
      </c>
      <c r="M4439" s="139">
        <v>1232</v>
      </c>
      <c r="N4439" s="139" t="s">
        <v>1253</v>
      </c>
    </row>
    <row r="4440" spans="1:14" ht="15.75" customHeight="1">
      <c r="A4440" s="139">
        <v>2018</v>
      </c>
      <c r="B4440" s="100" t="s">
        <v>187</v>
      </c>
      <c r="C4440" s="139" t="s">
        <v>3687</v>
      </c>
      <c r="D4440" s="139">
        <v>1005948</v>
      </c>
      <c r="E4440" s="139" t="s">
        <v>3688</v>
      </c>
      <c r="F4440" s="139">
        <v>31.077123</v>
      </c>
      <c r="G4440" s="139">
        <v>-87.111401999999998</v>
      </c>
      <c r="H4440" s="139" t="s">
        <v>3689</v>
      </c>
      <c r="I4440" s="139" t="s">
        <v>1528</v>
      </c>
      <c r="J4440" s="139" t="s">
        <v>3</v>
      </c>
      <c r="K4440" s="139">
        <v>36426</v>
      </c>
      <c r="L4440" s="139" t="s">
        <v>1093</v>
      </c>
      <c r="M4440" s="139">
        <v>581</v>
      </c>
      <c r="N4440" s="139" t="s">
        <v>1253</v>
      </c>
    </row>
    <row r="4441" spans="1:14" ht="15.75" customHeight="1">
      <c r="A4441" s="139">
        <v>2018</v>
      </c>
      <c r="B4441" s="100" t="s">
        <v>187</v>
      </c>
      <c r="C4441" s="139" t="s">
        <v>3690</v>
      </c>
      <c r="D4441" s="139">
        <v>1002823</v>
      </c>
      <c r="E4441" s="139" t="s">
        <v>3691</v>
      </c>
      <c r="F4441" s="139">
        <v>31.16751</v>
      </c>
      <c r="G4441" s="139">
        <v>-85.094080000000005</v>
      </c>
      <c r="H4441" s="139" t="s">
        <v>3692</v>
      </c>
      <c r="I4441" s="139" t="s">
        <v>3693</v>
      </c>
      <c r="J4441" s="139" t="s">
        <v>28</v>
      </c>
      <c r="K4441" s="139">
        <v>39832</v>
      </c>
      <c r="L4441" s="139" t="s">
        <v>1093</v>
      </c>
      <c r="M4441" s="139">
        <v>2607</v>
      </c>
      <c r="N4441" s="139" t="s">
        <v>1253</v>
      </c>
    </row>
    <row r="4442" spans="1:14" ht="15.75" customHeight="1">
      <c r="A4442" s="139">
        <v>2018</v>
      </c>
      <c r="B4442" s="100" t="s">
        <v>187</v>
      </c>
      <c r="C4442" s="139" t="s">
        <v>3694</v>
      </c>
      <c r="D4442" s="139">
        <v>1002723</v>
      </c>
      <c r="F4442" s="139">
        <v>33.137048</v>
      </c>
      <c r="G4442" s="139">
        <v>-91.967003000000005</v>
      </c>
      <c r="H4442" s="139" t="s">
        <v>3695</v>
      </c>
      <c r="I4442" s="139" t="s">
        <v>3696</v>
      </c>
      <c r="J4442" s="139" t="s">
        <v>12</v>
      </c>
      <c r="K4442" s="139">
        <v>71635</v>
      </c>
      <c r="L4442" s="139" t="s">
        <v>1093</v>
      </c>
      <c r="M4442" s="139">
        <v>5</v>
      </c>
      <c r="N4442" s="139" t="s">
        <v>1054</v>
      </c>
    </row>
    <row r="4443" spans="1:14" ht="15.75" customHeight="1">
      <c r="A4443" s="139">
        <v>2018</v>
      </c>
      <c r="B4443" s="100" t="s">
        <v>187</v>
      </c>
      <c r="C4443" s="139" t="s">
        <v>3697</v>
      </c>
      <c r="D4443" s="139">
        <v>1000589</v>
      </c>
      <c r="E4443" s="139" t="s">
        <v>3698</v>
      </c>
      <c r="F4443" s="139">
        <v>44.4925</v>
      </c>
      <c r="G4443" s="139">
        <v>-88.032300000000006</v>
      </c>
      <c r="H4443" s="139" t="s">
        <v>3699</v>
      </c>
      <c r="I4443" s="139" t="s">
        <v>1107</v>
      </c>
      <c r="J4443" s="139" t="s">
        <v>132</v>
      </c>
      <c r="K4443" s="139">
        <v>54304</v>
      </c>
      <c r="L4443" s="139" t="s">
        <v>1093</v>
      </c>
      <c r="M4443" s="139">
        <v>708</v>
      </c>
      <c r="N4443" s="139" t="s">
        <v>1054</v>
      </c>
    </row>
    <row r="4444" spans="1:14" ht="15.75" customHeight="1">
      <c r="A4444" s="139">
        <v>2018</v>
      </c>
      <c r="B4444" s="100" t="s">
        <v>187</v>
      </c>
      <c r="C4444" s="139" t="s">
        <v>3697</v>
      </c>
      <c r="D4444" s="139">
        <v>1005998</v>
      </c>
      <c r="E4444" s="139" t="s">
        <v>3700</v>
      </c>
      <c r="F4444" s="139">
        <v>45.582929</v>
      </c>
      <c r="G4444" s="139">
        <v>-122.407758</v>
      </c>
      <c r="H4444" s="139" t="s">
        <v>1365</v>
      </c>
      <c r="I4444" s="139" t="s">
        <v>2606</v>
      </c>
      <c r="J4444" s="139" t="s">
        <v>126</v>
      </c>
      <c r="K4444" s="139">
        <v>98607</v>
      </c>
      <c r="L4444" s="139" t="s">
        <v>1093</v>
      </c>
      <c r="M4444" s="139">
        <v>176</v>
      </c>
      <c r="N4444" s="139" t="s">
        <v>1979</v>
      </c>
    </row>
    <row r="4445" spans="1:14" ht="15.75" customHeight="1">
      <c r="A4445" s="139">
        <v>2018</v>
      </c>
      <c r="B4445" s="100" t="s">
        <v>187</v>
      </c>
      <c r="C4445" s="139" t="s">
        <v>3697</v>
      </c>
      <c r="D4445" s="139">
        <v>1000590</v>
      </c>
      <c r="E4445" s="139" t="s">
        <v>3701</v>
      </c>
      <c r="F4445" s="139">
        <v>44.520310000000002</v>
      </c>
      <c r="G4445" s="139">
        <v>-88.005399999999995</v>
      </c>
      <c r="H4445" s="139" t="s">
        <v>3699</v>
      </c>
      <c r="I4445" s="139" t="s">
        <v>1107</v>
      </c>
      <c r="J4445" s="139" t="s">
        <v>132</v>
      </c>
      <c r="K4445" s="139">
        <v>54302</v>
      </c>
      <c r="L4445" s="139" t="s">
        <v>1093</v>
      </c>
      <c r="M4445" s="139">
        <v>20</v>
      </c>
      <c r="N4445" s="139" t="s">
        <v>1160</v>
      </c>
    </row>
    <row r="4446" spans="1:14" ht="15.75" customHeight="1">
      <c r="A4446" s="139">
        <v>2018</v>
      </c>
      <c r="B4446" s="100" t="s">
        <v>187</v>
      </c>
      <c r="C4446" s="139" t="s">
        <v>3702</v>
      </c>
      <c r="D4446" s="139">
        <v>1007453</v>
      </c>
      <c r="E4446" s="139" t="s">
        <v>3703</v>
      </c>
      <c r="F4446" s="139">
        <v>32.331130000000002</v>
      </c>
      <c r="G4446" s="139">
        <v>-81.201779999999999</v>
      </c>
      <c r="H4446" s="139" t="s">
        <v>3704</v>
      </c>
      <c r="I4446" s="139" t="s">
        <v>3705</v>
      </c>
      <c r="J4446" s="139" t="s">
        <v>28</v>
      </c>
      <c r="K4446" s="139">
        <v>31326</v>
      </c>
      <c r="L4446" s="139" t="s">
        <v>1093</v>
      </c>
      <c r="M4446" s="139">
        <v>670</v>
      </c>
      <c r="N4446" s="139" t="s">
        <v>1160</v>
      </c>
    </row>
    <row r="4447" spans="1:14" ht="15.75" customHeight="1">
      <c r="A4447" s="139">
        <v>2018</v>
      </c>
      <c r="B4447" s="100" t="s">
        <v>187</v>
      </c>
      <c r="C4447" s="139" t="s">
        <v>3706</v>
      </c>
      <c r="D4447" s="139">
        <v>1006962</v>
      </c>
      <c r="E4447" s="139" t="s">
        <v>3707</v>
      </c>
      <c r="F4447" s="139">
        <v>32.234586999999998</v>
      </c>
      <c r="G4447" s="139">
        <v>-88.016406000000003</v>
      </c>
      <c r="H4447" s="139" t="s">
        <v>3708</v>
      </c>
      <c r="I4447" s="139" t="s">
        <v>3709</v>
      </c>
      <c r="J4447" s="139" t="s">
        <v>3</v>
      </c>
      <c r="K4447" s="139">
        <v>36916</v>
      </c>
      <c r="L4447" s="139" t="s">
        <v>1093</v>
      </c>
      <c r="M4447" s="139">
        <v>1789</v>
      </c>
      <c r="N4447" s="139" t="s">
        <v>1253</v>
      </c>
    </row>
    <row r="4448" spans="1:14" ht="15.75" customHeight="1">
      <c r="A4448" s="139">
        <v>2018</v>
      </c>
      <c r="B4448" s="100" t="s">
        <v>187</v>
      </c>
      <c r="C4448" s="139" t="s">
        <v>3710</v>
      </c>
      <c r="D4448" s="139">
        <v>1007214</v>
      </c>
      <c r="E4448" s="139" t="s">
        <v>3711</v>
      </c>
      <c r="F4448" s="139">
        <v>33.139372000000002</v>
      </c>
      <c r="G4448" s="139">
        <v>-91.96557</v>
      </c>
      <c r="H4448" s="139" t="s">
        <v>3695</v>
      </c>
      <c r="I4448" s="139" t="s">
        <v>3712</v>
      </c>
      <c r="J4448" s="139" t="s">
        <v>12</v>
      </c>
      <c r="K4448" s="139">
        <v>71635</v>
      </c>
      <c r="L4448" s="139" t="s">
        <v>1093</v>
      </c>
      <c r="M4448" s="139">
        <v>1246</v>
      </c>
      <c r="N4448" s="139" t="s">
        <v>1253</v>
      </c>
    </row>
    <row r="4449" spans="1:14" ht="15.75" customHeight="1">
      <c r="A4449" s="139">
        <v>2018</v>
      </c>
      <c r="B4449" s="100" t="s">
        <v>187</v>
      </c>
      <c r="C4449" s="139" t="s">
        <v>3713</v>
      </c>
      <c r="D4449" s="139">
        <v>1005059</v>
      </c>
      <c r="E4449" s="139" t="s">
        <v>3714</v>
      </c>
      <c r="F4449" s="139">
        <v>47.269558000000004</v>
      </c>
      <c r="G4449" s="139">
        <v>-122.394869</v>
      </c>
      <c r="H4449" s="139" t="s">
        <v>3715</v>
      </c>
      <c r="I4449" s="139" t="s">
        <v>3716</v>
      </c>
      <c r="J4449" s="139" t="s">
        <v>126</v>
      </c>
      <c r="K4449" s="139">
        <v>98421</v>
      </c>
      <c r="L4449" s="139" t="s">
        <v>1093</v>
      </c>
      <c r="M4449" s="139">
        <v>23</v>
      </c>
      <c r="N4449" s="139" t="s">
        <v>1054</v>
      </c>
    </row>
    <row r="4450" spans="1:14" ht="15.75" customHeight="1">
      <c r="A4450" s="139">
        <v>2018</v>
      </c>
      <c r="B4450" s="100" t="s">
        <v>187</v>
      </c>
      <c r="C4450" s="139" t="s">
        <v>3717</v>
      </c>
      <c r="D4450" s="139">
        <v>1005956</v>
      </c>
      <c r="E4450" s="139" t="s">
        <v>3718</v>
      </c>
      <c r="F4450" s="139">
        <v>41.215879999999999</v>
      </c>
      <c r="G4450" s="139">
        <v>-87.032809999999998</v>
      </c>
      <c r="H4450" s="139" t="s">
        <v>3719</v>
      </c>
      <c r="I4450" s="139" t="s">
        <v>3119</v>
      </c>
      <c r="J4450" s="139" t="s">
        <v>39</v>
      </c>
      <c r="K4450" s="139">
        <v>46392</v>
      </c>
      <c r="L4450" s="139" t="s">
        <v>1093</v>
      </c>
      <c r="M4450" s="139">
        <v>25</v>
      </c>
      <c r="N4450" s="139" t="s">
        <v>1054</v>
      </c>
    </row>
    <row r="4451" spans="1:14" ht="15.75" customHeight="1">
      <c r="A4451" s="139">
        <v>2018</v>
      </c>
      <c r="B4451" s="100" t="s">
        <v>187</v>
      </c>
      <c r="C4451" s="139" t="s">
        <v>3720</v>
      </c>
      <c r="D4451" s="139">
        <v>1006975</v>
      </c>
      <c r="E4451" s="139" t="s">
        <v>3721</v>
      </c>
      <c r="F4451" s="139">
        <v>30.650644</v>
      </c>
      <c r="G4451" s="139">
        <v>-91.281166999999996</v>
      </c>
      <c r="H4451" s="139" t="s">
        <v>3722</v>
      </c>
      <c r="I4451" s="139" t="s">
        <v>3237</v>
      </c>
      <c r="J4451" s="139" t="s">
        <v>50</v>
      </c>
      <c r="K4451" s="139">
        <v>70791</v>
      </c>
      <c r="L4451" s="139" t="s">
        <v>1093</v>
      </c>
      <c r="M4451" s="139">
        <v>1234</v>
      </c>
      <c r="N4451" s="139" t="s">
        <v>1979</v>
      </c>
    </row>
    <row r="4452" spans="1:14" ht="15.75" customHeight="1">
      <c r="A4452" s="139">
        <v>2018</v>
      </c>
      <c r="B4452" s="100" t="s">
        <v>187</v>
      </c>
      <c r="C4452" s="139" t="s">
        <v>3723</v>
      </c>
      <c r="D4452" s="139">
        <v>1004055</v>
      </c>
      <c r="E4452" s="139" t="s">
        <v>3724</v>
      </c>
      <c r="F4452" s="139">
        <v>44.614452999999997</v>
      </c>
      <c r="G4452" s="139">
        <v>-123.936832</v>
      </c>
      <c r="H4452" s="139" t="s">
        <v>3346</v>
      </c>
      <c r="I4452" s="139" t="s">
        <v>1483</v>
      </c>
      <c r="J4452" s="139" t="s">
        <v>100</v>
      </c>
      <c r="K4452" s="139">
        <v>97391</v>
      </c>
      <c r="L4452" s="139" t="s">
        <v>1093</v>
      </c>
      <c r="M4452" s="139">
        <v>424</v>
      </c>
      <c r="N4452" s="139" t="s">
        <v>1253</v>
      </c>
    </row>
    <row r="4453" spans="1:14" ht="15.75" customHeight="1">
      <c r="A4453" s="139">
        <v>2018</v>
      </c>
      <c r="B4453" s="100" t="s">
        <v>187</v>
      </c>
      <c r="C4453" s="139" t="s">
        <v>3725</v>
      </c>
      <c r="D4453" s="139">
        <v>1002497</v>
      </c>
      <c r="E4453" s="139" t="s">
        <v>3726</v>
      </c>
      <c r="F4453" s="139">
        <v>42.345120000000001</v>
      </c>
      <c r="G4453" s="139">
        <v>-71.054410000000004</v>
      </c>
      <c r="H4453" s="139" t="s">
        <v>3727</v>
      </c>
      <c r="I4453" s="139" t="s">
        <v>3728</v>
      </c>
      <c r="J4453" s="139" t="s">
        <v>58</v>
      </c>
      <c r="K4453" s="139">
        <v>2127</v>
      </c>
      <c r="L4453" s="139" t="s">
        <v>3729</v>
      </c>
      <c r="M4453" s="139">
        <v>23</v>
      </c>
      <c r="N4453" s="139" t="s">
        <v>1054</v>
      </c>
    </row>
    <row r="4454" spans="1:14" ht="15.75" customHeight="1">
      <c r="A4454" s="139">
        <v>2018</v>
      </c>
      <c r="B4454" s="100" t="s">
        <v>187</v>
      </c>
      <c r="C4454" s="139" t="s">
        <v>3730</v>
      </c>
      <c r="D4454" s="139">
        <v>1001891</v>
      </c>
      <c r="E4454" s="139" t="s">
        <v>3731</v>
      </c>
      <c r="F4454" s="139">
        <v>41.786389</v>
      </c>
      <c r="G4454" s="139">
        <v>-76.445278000000002</v>
      </c>
      <c r="H4454" s="139" t="s">
        <v>3732</v>
      </c>
      <c r="I4454" s="139" t="s">
        <v>1351</v>
      </c>
      <c r="J4454" s="139" t="s">
        <v>103</v>
      </c>
      <c r="K4454" s="139">
        <v>18848</v>
      </c>
      <c r="L4454" s="139" t="s">
        <v>3733</v>
      </c>
      <c r="M4454" s="139">
        <v>23</v>
      </c>
      <c r="N4454" s="139" t="s">
        <v>1054</v>
      </c>
    </row>
    <row r="4455" spans="1:14" ht="15.75" customHeight="1">
      <c r="A4455" s="139">
        <v>2018</v>
      </c>
      <c r="B4455" s="100" t="s">
        <v>187</v>
      </c>
      <c r="C4455" s="139" t="s">
        <v>3734</v>
      </c>
      <c r="D4455" s="139">
        <v>1003726</v>
      </c>
      <c r="E4455" s="139" t="s">
        <v>3735</v>
      </c>
      <c r="F4455" s="139">
        <v>44.480328999999998</v>
      </c>
      <c r="G4455" s="139">
        <v>-73.094292999999993</v>
      </c>
      <c r="H4455" s="139" t="s">
        <v>3736</v>
      </c>
      <c r="I4455" s="139" t="s">
        <v>3737</v>
      </c>
      <c r="J4455" s="139" t="s">
        <v>121</v>
      </c>
      <c r="K4455" s="139">
        <v>5452</v>
      </c>
      <c r="L4455" s="139" t="s">
        <v>3738</v>
      </c>
      <c r="M4455" s="139">
        <v>19</v>
      </c>
      <c r="N4455" s="139" t="s">
        <v>1368</v>
      </c>
    </row>
    <row r="4456" spans="1:14" ht="15.75" customHeight="1">
      <c r="A4456" s="139">
        <v>2018</v>
      </c>
      <c r="B4456" s="100" t="s">
        <v>187</v>
      </c>
      <c r="C4456" s="139" t="s">
        <v>3739</v>
      </c>
      <c r="D4456" s="139">
        <v>1010586</v>
      </c>
      <c r="E4456" s="139" t="s">
        <v>3740</v>
      </c>
      <c r="F4456" s="139">
        <v>42.970089000000002</v>
      </c>
      <c r="G4456" s="139">
        <v>-73.754369999999994</v>
      </c>
      <c r="H4456" s="139" t="s">
        <v>441</v>
      </c>
      <c r="I4456" s="139" t="s">
        <v>3741</v>
      </c>
      <c r="J4456" s="139" t="s">
        <v>87</v>
      </c>
      <c r="K4456" s="139">
        <v>12020</v>
      </c>
      <c r="L4456" s="139" t="s">
        <v>3738</v>
      </c>
      <c r="M4456" s="139">
        <v>14</v>
      </c>
      <c r="N4456" s="139" t="s">
        <v>1368</v>
      </c>
    </row>
    <row r="4457" spans="1:14" ht="15.75" customHeight="1">
      <c r="A4457" s="139">
        <v>2018</v>
      </c>
      <c r="B4457" s="100" t="s">
        <v>187</v>
      </c>
      <c r="C4457" s="139" t="s">
        <v>3742</v>
      </c>
      <c r="D4457" s="139">
        <v>1004300</v>
      </c>
      <c r="E4457" s="139" t="s">
        <v>3743</v>
      </c>
      <c r="F4457" s="139">
        <v>41.539703000000003</v>
      </c>
      <c r="G4457" s="139">
        <v>-73.822453999999993</v>
      </c>
      <c r="H4457" s="139" t="s">
        <v>3744</v>
      </c>
      <c r="I4457" s="139" t="s">
        <v>3745</v>
      </c>
      <c r="J4457" s="139" t="s">
        <v>87</v>
      </c>
      <c r="K4457" s="139">
        <v>12533</v>
      </c>
      <c r="L4457" s="139" t="s">
        <v>3738</v>
      </c>
      <c r="M4457" s="139">
        <v>25</v>
      </c>
      <c r="N4457" s="139" t="s">
        <v>1368</v>
      </c>
    </row>
    <row r="4458" spans="1:14" ht="15.75" customHeight="1">
      <c r="A4458" s="139">
        <v>2018</v>
      </c>
      <c r="B4458" s="100" t="s">
        <v>187</v>
      </c>
      <c r="C4458" s="139" t="s">
        <v>3746</v>
      </c>
      <c r="D4458" s="139">
        <v>1012328</v>
      </c>
      <c r="E4458" s="139" t="s">
        <v>3747</v>
      </c>
      <c r="F4458" s="139">
        <v>42.724179999999997</v>
      </c>
      <c r="G4458" s="139">
        <v>-84.555539999999993</v>
      </c>
      <c r="H4458" s="139" t="s">
        <v>3748</v>
      </c>
      <c r="I4458" s="139" t="s">
        <v>3749</v>
      </c>
      <c r="J4458" s="139" t="s">
        <v>61</v>
      </c>
      <c r="K4458" s="139">
        <v>48933</v>
      </c>
      <c r="L4458" s="139" t="s">
        <v>3073</v>
      </c>
      <c r="M4458" s="139">
        <v>10</v>
      </c>
      <c r="N4458" s="139" t="s">
        <v>1054</v>
      </c>
    </row>
    <row r="4459" spans="1:14" ht="15.75" customHeight="1">
      <c r="A4459" s="139">
        <v>2018</v>
      </c>
      <c r="B4459" s="100" t="s">
        <v>187</v>
      </c>
      <c r="C4459" s="139" t="s">
        <v>3750</v>
      </c>
      <c r="D4459" s="139">
        <v>1000380</v>
      </c>
      <c r="E4459" s="139" t="s">
        <v>3751</v>
      </c>
      <c r="F4459" s="139">
        <v>42.524569999999997</v>
      </c>
      <c r="G4459" s="139">
        <v>-83.042249999999996</v>
      </c>
      <c r="H4459" s="139" t="s">
        <v>3350</v>
      </c>
      <c r="I4459" s="139" t="s">
        <v>3338</v>
      </c>
      <c r="J4459" s="139" t="s">
        <v>61</v>
      </c>
      <c r="K4459" s="139">
        <v>48090</v>
      </c>
      <c r="L4459" s="139" t="s">
        <v>3073</v>
      </c>
      <c r="M4459" s="139">
        <v>22</v>
      </c>
      <c r="N4459" s="139" t="s">
        <v>1054</v>
      </c>
    </row>
    <row r="4460" spans="1:14" ht="15.75" customHeight="1">
      <c r="A4460" s="139">
        <v>2018</v>
      </c>
      <c r="B4460" s="100" t="s">
        <v>187</v>
      </c>
      <c r="C4460" s="139" t="s">
        <v>3752</v>
      </c>
      <c r="D4460" s="139">
        <v>1002953</v>
      </c>
      <c r="E4460" s="139" t="s">
        <v>3753</v>
      </c>
      <c r="F4460" s="139">
        <v>42.987850000000002</v>
      </c>
      <c r="G4460" s="139">
        <v>-83.713239999999999</v>
      </c>
      <c r="H4460" s="139" t="s">
        <v>3754</v>
      </c>
      <c r="I4460" s="139" t="s">
        <v>3755</v>
      </c>
      <c r="J4460" s="139" t="s">
        <v>61</v>
      </c>
      <c r="K4460" s="139">
        <v>48551</v>
      </c>
      <c r="L4460" s="139" t="s">
        <v>3073</v>
      </c>
      <c r="M4460" s="139">
        <v>33</v>
      </c>
      <c r="N4460" s="139" t="s">
        <v>1054</v>
      </c>
    </row>
    <row r="4461" spans="1:14" ht="15.75" customHeight="1">
      <c r="A4461" s="139">
        <v>2018</v>
      </c>
      <c r="B4461" s="100" t="s">
        <v>187</v>
      </c>
      <c r="C4461" s="139" t="s">
        <v>3756</v>
      </c>
      <c r="D4461" s="139">
        <v>1006371</v>
      </c>
      <c r="E4461" s="139" t="s">
        <v>3757</v>
      </c>
      <c r="F4461" s="139">
        <v>32.735329999999998</v>
      </c>
      <c r="G4461" s="139">
        <v>-97.067719999999994</v>
      </c>
      <c r="H4461" s="139" t="s">
        <v>3758</v>
      </c>
      <c r="I4461" s="139" t="s">
        <v>3556</v>
      </c>
      <c r="J4461" s="139" t="s">
        <v>115</v>
      </c>
      <c r="K4461" s="139">
        <v>76010</v>
      </c>
      <c r="L4461" s="139" t="s">
        <v>3073</v>
      </c>
      <c r="M4461" s="139">
        <v>25</v>
      </c>
      <c r="N4461" s="139" t="s">
        <v>1054</v>
      </c>
    </row>
    <row r="4462" spans="1:14" ht="15.75" customHeight="1">
      <c r="A4462" s="139">
        <v>2018</v>
      </c>
      <c r="B4462" s="100" t="s">
        <v>187</v>
      </c>
      <c r="C4462" s="139" t="s">
        <v>3759</v>
      </c>
      <c r="D4462" s="139">
        <v>1002426</v>
      </c>
      <c r="E4462" s="139" t="s">
        <v>3760</v>
      </c>
      <c r="F4462" s="139">
        <v>41.933677000000003</v>
      </c>
      <c r="G4462" s="139">
        <v>-91.716480000000004</v>
      </c>
      <c r="H4462" s="139" t="s">
        <v>1155</v>
      </c>
      <c r="I4462" s="139" t="s">
        <v>1156</v>
      </c>
      <c r="J4462" s="139" t="s">
        <v>42</v>
      </c>
      <c r="K4462" s="139">
        <v>52404</v>
      </c>
      <c r="L4462" s="139" t="s">
        <v>3645</v>
      </c>
      <c r="M4462" s="139">
        <v>21</v>
      </c>
      <c r="N4462" s="139" t="s">
        <v>1054</v>
      </c>
    </row>
    <row r="4463" spans="1:14" ht="15.75" customHeight="1">
      <c r="A4463" s="139">
        <v>2018</v>
      </c>
      <c r="B4463" s="100" t="s">
        <v>187</v>
      </c>
      <c r="C4463" s="139" t="s">
        <v>3761</v>
      </c>
      <c r="D4463" s="139">
        <v>1002560</v>
      </c>
      <c r="E4463" s="139" t="s">
        <v>3762</v>
      </c>
      <c r="F4463" s="139">
        <v>43.111199999999997</v>
      </c>
      <c r="G4463" s="139">
        <v>-93.230999999999995</v>
      </c>
      <c r="H4463" s="139" t="s">
        <v>3763</v>
      </c>
      <c r="I4463" s="139" t="s">
        <v>3764</v>
      </c>
      <c r="J4463" s="139" t="s">
        <v>42</v>
      </c>
      <c r="K4463" s="139">
        <v>50401</v>
      </c>
      <c r="L4463" s="139" t="s">
        <v>3765</v>
      </c>
      <c r="M4463" s="139">
        <v>76</v>
      </c>
      <c r="N4463" s="139" t="s">
        <v>1127</v>
      </c>
    </row>
    <row r="4464" spans="1:14" ht="15.75" customHeight="1">
      <c r="A4464" s="139">
        <v>2018</v>
      </c>
      <c r="B4464" s="100" t="s">
        <v>187</v>
      </c>
      <c r="C4464" s="139" t="s">
        <v>3766</v>
      </c>
      <c r="D4464" s="139">
        <v>1006825</v>
      </c>
      <c r="E4464" s="139" t="s">
        <v>3767</v>
      </c>
      <c r="F4464" s="139">
        <v>40.189250000000001</v>
      </c>
      <c r="G4464" s="139">
        <v>-95.367890000000003</v>
      </c>
      <c r="H4464" s="139" t="s">
        <v>3768</v>
      </c>
      <c r="I4464" s="139" t="s">
        <v>3233</v>
      </c>
      <c r="J4464" s="139" t="s">
        <v>68</v>
      </c>
      <c r="K4464" s="139">
        <v>64437</v>
      </c>
      <c r="L4464" s="139" t="s">
        <v>3769</v>
      </c>
      <c r="M4464" s="139">
        <v>18</v>
      </c>
      <c r="N4464" s="139" t="s">
        <v>1054</v>
      </c>
    </row>
    <row r="4465" spans="1:14" ht="15.75" customHeight="1">
      <c r="A4465" s="139">
        <v>2018</v>
      </c>
      <c r="B4465" s="100" t="s">
        <v>187</v>
      </c>
      <c r="C4465" s="139" t="s">
        <v>3770</v>
      </c>
      <c r="D4465" s="139">
        <v>1000363</v>
      </c>
      <c r="E4465" s="139" t="s">
        <v>3771</v>
      </c>
      <c r="F4465" s="139">
        <v>47.583604000000001</v>
      </c>
      <c r="G4465" s="139">
        <v>-117.568511</v>
      </c>
      <c r="H4465" s="139" t="s">
        <v>3772</v>
      </c>
      <c r="I4465" s="139" t="s">
        <v>3772</v>
      </c>
      <c r="J4465" s="139" t="s">
        <v>126</v>
      </c>
      <c r="K4465" s="139">
        <v>99224</v>
      </c>
      <c r="L4465" s="139" t="s">
        <v>3773</v>
      </c>
      <c r="M4465" s="139">
        <v>6</v>
      </c>
      <c r="N4465" s="139" t="s">
        <v>1054</v>
      </c>
    </row>
    <row r="4466" spans="1:14" ht="15.75" customHeight="1">
      <c r="A4466" s="139">
        <v>2018</v>
      </c>
      <c r="B4466" s="100" t="s">
        <v>187</v>
      </c>
      <c r="C4466" s="139" t="s">
        <v>3774</v>
      </c>
      <c r="D4466" s="139">
        <v>1006531</v>
      </c>
      <c r="E4466" s="139" t="s">
        <v>3775</v>
      </c>
      <c r="F4466" s="139">
        <v>31.176100000000002</v>
      </c>
      <c r="G4466" s="139">
        <v>-87.438267999999994</v>
      </c>
      <c r="H4466" s="139" t="s">
        <v>3776</v>
      </c>
      <c r="I4466" s="139" t="s">
        <v>3777</v>
      </c>
      <c r="J4466" s="139" t="s">
        <v>3</v>
      </c>
      <c r="K4466" s="139">
        <v>36502</v>
      </c>
      <c r="L4466" s="139" t="s">
        <v>3778</v>
      </c>
      <c r="M4466" s="139">
        <v>199</v>
      </c>
      <c r="N4466" s="139" t="s">
        <v>1306</v>
      </c>
    </row>
    <row r="4467" spans="1:14" ht="15.75" customHeight="1">
      <c r="A4467" s="139">
        <v>2018</v>
      </c>
      <c r="B4467" s="100" t="s">
        <v>187</v>
      </c>
      <c r="C4467" s="139" t="s">
        <v>3779</v>
      </c>
      <c r="D4467" s="139">
        <v>1002965</v>
      </c>
      <c r="F4467" s="139">
        <v>29.976099999999999</v>
      </c>
      <c r="G4467" s="139">
        <v>-94.218299999999999</v>
      </c>
      <c r="H4467" s="139" t="s">
        <v>1923</v>
      </c>
      <c r="I4467" s="139" t="s">
        <v>3780</v>
      </c>
      <c r="J4467" s="139" t="s">
        <v>115</v>
      </c>
      <c r="K4467" s="139">
        <v>77705</v>
      </c>
      <c r="L4467" s="139" t="s">
        <v>3781</v>
      </c>
      <c r="M4467" s="139">
        <v>188</v>
      </c>
      <c r="N4467" s="139" t="s">
        <v>1054</v>
      </c>
    </row>
    <row r="4468" spans="1:14" ht="15.75" customHeight="1">
      <c r="A4468" s="139">
        <v>2018</v>
      </c>
      <c r="B4468" s="100" t="s">
        <v>187</v>
      </c>
      <c r="C4468" s="139" t="s">
        <v>3782</v>
      </c>
      <c r="D4468" s="139">
        <v>1004793</v>
      </c>
      <c r="E4468" s="139" t="s">
        <v>3783</v>
      </c>
      <c r="F4468" s="139">
        <v>34.600555999999997</v>
      </c>
      <c r="G4468" s="139">
        <v>-98.527500000000003</v>
      </c>
      <c r="H4468" s="139" t="s">
        <v>3784</v>
      </c>
      <c r="I4468" s="139" t="s">
        <v>3785</v>
      </c>
      <c r="J4468" s="139" t="s">
        <v>98</v>
      </c>
      <c r="K4468" s="139">
        <v>73505</v>
      </c>
      <c r="L4468" s="139" t="s">
        <v>3781</v>
      </c>
      <c r="M4468" s="139">
        <v>25</v>
      </c>
      <c r="N4468" s="139" t="s">
        <v>1054</v>
      </c>
    </row>
    <row r="4469" spans="1:14" ht="15.75" customHeight="1">
      <c r="A4469" s="139">
        <v>2018</v>
      </c>
      <c r="B4469" s="100" t="s">
        <v>187</v>
      </c>
      <c r="C4469" s="139" t="s">
        <v>3786</v>
      </c>
      <c r="D4469" s="139">
        <v>1002654</v>
      </c>
      <c r="E4469" s="139" t="s">
        <v>3787</v>
      </c>
      <c r="F4469" s="139">
        <v>36.558914000000001</v>
      </c>
      <c r="G4469" s="139">
        <v>-79.373017000000004</v>
      </c>
      <c r="H4469" s="139" t="s">
        <v>3788</v>
      </c>
      <c r="I4469" s="139" t="s">
        <v>3789</v>
      </c>
      <c r="J4469" s="139" t="s">
        <v>123</v>
      </c>
      <c r="K4469" s="139">
        <v>24541</v>
      </c>
      <c r="L4469" s="139" t="s">
        <v>3781</v>
      </c>
      <c r="M4469" s="139">
        <v>30</v>
      </c>
      <c r="N4469" s="139" t="s">
        <v>1054</v>
      </c>
    </row>
    <row r="4470" spans="1:14" ht="15.75" customHeight="1">
      <c r="A4470" s="139">
        <v>2018</v>
      </c>
      <c r="B4470" s="100" t="s">
        <v>187</v>
      </c>
      <c r="C4470" s="139" t="s">
        <v>3790</v>
      </c>
      <c r="D4470" s="139">
        <v>1007731</v>
      </c>
      <c r="E4470" s="139" t="s">
        <v>3791</v>
      </c>
      <c r="F4470" s="139">
        <v>44.833489999999998</v>
      </c>
      <c r="G4470" s="139">
        <v>-93.12</v>
      </c>
      <c r="H4470" s="139" t="s">
        <v>3792</v>
      </c>
      <c r="I4470" s="139" t="s">
        <v>3536</v>
      </c>
      <c r="J4470" s="139" t="s">
        <v>62</v>
      </c>
      <c r="K4470" s="139">
        <v>55121</v>
      </c>
      <c r="L4470" s="139" t="s">
        <v>3193</v>
      </c>
      <c r="M4470" s="139">
        <v>39</v>
      </c>
      <c r="N4470" s="139" t="s">
        <v>2062</v>
      </c>
    </row>
    <row r="4471" spans="1:14" ht="15.75" customHeight="1">
      <c r="A4471" s="139">
        <v>2018</v>
      </c>
      <c r="B4471" s="100" t="s">
        <v>187</v>
      </c>
      <c r="C4471" s="139" t="s">
        <v>3793</v>
      </c>
      <c r="D4471" s="139">
        <v>1000273</v>
      </c>
      <c r="E4471" s="139" t="s">
        <v>3794</v>
      </c>
      <c r="F4471" s="139">
        <v>37.533999999999999</v>
      </c>
      <c r="G4471" s="139">
        <v>-79.356999999999999</v>
      </c>
      <c r="H4471" s="139" t="s">
        <v>3795</v>
      </c>
      <c r="I4471" s="139" t="s">
        <v>3796</v>
      </c>
      <c r="J4471" s="139" t="s">
        <v>123</v>
      </c>
      <c r="K4471" s="139">
        <v>24526</v>
      </c>
      <c r="L4471" s="139" t="s">
        <v>1093</v>
      </c>
      <c r="M4471" s="139">
        <v>444</v>
      </c>
      <c r="N4471" s="139" t="s">
        <v>1253</v>
      </c>
    </row>
    <row r="4472" spans="1:14" ht="15.75" customHeight="1">
      <c r="A4472" s="139">
        <v>2018</v>
      </c>
      <c r="B4472" s="100" t="s">
        <v>187</v>
      </c>
      <c r="C4472" s="139" t="s">
        <v>3797</v>
      </c>
      <c r="D4472" s="139">
        <v>1011719</v>
      </c>
      <c r="E4472" s="139" t="s">
        <v>3798</v>
      </c>
      <c r="F4472" s="139">
        <v>29.73245</v>
      </c>
      <c r="G4472" s="139">
        <v>-95.228939999999994</v>
      </c>
      <c r="H4472" s="139" t="s">
        <v>3799</v>
      </c>
      <c r="I4472" s="139" t="s">
        <v>1087</v>
      </c>
      <c r="J4472" s="139" t="s">
        <v>115</v>
      </c>
      <c r="K4472" s="139">
        <v>77547</v>
      </c>
      <c r="L4472" s="139" t="s">
        <v>3800</v>
      </c>
      <c r="M4472" s="139">
        <v>661</v>
      </c>
      <c r="N4472" s="139" t="s">
        <v>1306</v>
      </c>
    </row>
    <row r="4473" spans="1:14" ht="15.75" customHeight="1">
      <c r="A4473" s="139">
        <v>2018</v>
      </c>
      <c r="B4473" s="100" t="s">
        <v>187</v>
      </c>
      <c r="C4473" s="139" t="s">
        <v>3801</v>
      </c>
      <c r="D4473" s="139">
        <v>1001913</v>
      </c>
      <c r="E4473" s="139" t="s">
        <v>3802</v>
      </c>
      <c r="F4473" s="139">
        <v>35.739778000000001</v>
      </c>
      <c r="G4473" s="139">
        <v>-95.286917000000003</v>
      </c>
      <c r="H4473" s="139" t="s">
        <v>2911</v>
      </c>
      <c r="I4473" s="139" t="s">
        <v>2912</v>
      </c>
      <c r="J4473" s="139" t="s">
        <v>98</v>
      </c>
      <c r="K4473" s="139">
        <v>74403</v>
      </c>
      <c r="L4473" s="139" t="s">
        <v>1093</v>
      </c>
      <c r="M4473" s="139">
        <v>1378</v>
      </c>
      <c r="N4473" s="139" t="s">
        <v>1160</v>
      </c>
    </row>
    <row r="4474" spans="1:14" ht="15.75" customHeight="1">
      <c r="A4474" s="139">
        <v>2018</v>
      </c>
      <c r="B4474" s="100" t="s">
        <v>187</v>
      </c>
      <c r="C4474" s="139" t="s">
        <v>3803</v>
      </c>
      <c r="D4474" s="139">
        <v>1004640</v>
      </c>
      <c r="E4474" s="139" t="s">
        <v>3804</v>
      </c>
      <c r="F4474" s="139">
        <v>38.633499999999998</v>
      </c>
      <c r="G4474" s="139">
        <v>-87.226200000000006</v>
      </c>
      <c r="H4474" s="139" t="s">
        <v>3634</v>
      </c>
      <c r="I4474" s="139" t="s">
        <v>3805</v>
      </c>
      <c r="J4474" s="139" t="s">
        <v>39</v>
      </c>
      <c r="K4474" s="139">
        <v>47501</v>
      </c>
      <c r="L4474" s="139" t="s">
        <v>3806</v>
      </c>
      <c r="M4474" s="139">
        <v>122</v>
      </c>
      <c r="N4474" s="139" t="s">
        <v>1383</v>
      </c>
    </row>
    <row r="4475" spans="1:14" ht="15.75" customHeight="1">
      <c r="A4475" s="139">
        <v>2018</v>
      </c>
      <c r="B4475" s="100" t="s">
        <v>187</v>
      </c>
      <c r="C4475" s="139" t="s">
        <v>3803</v>
      </c>
      <c r="D4475" s="139">
        <v>1004114</v>
      </c>
      <c r="E4475" s="139" t="s">
        <v>3807</v>
      </c>
      <c r="F4475" s="139">
        <v>41.399580999999998</v>
      </c>
      <c r="G4475" s="139">
        <v>-91.060023999999999</v>
      </c>
      <c r="H4475" s="139" t="s">
        <v>3808</v>
      </c>
      <c r="I4475" s="139" t="s">
        <v>3809</v>
      </c>
      <c r="J4475" s="139" t="s">
        <v>42</v>
      </c>
      <c r="K4475" s="139">
        <v>52761</v>
      </c>
      <c r="L4475" s="139" t="s">
        <v>3806</v>
      </c>
      <c r="M4475" s="139">
        <v>202</v>
      </c>
      <c r="N4475" s="139" t="s">
        <v>1383</v>
      </c>
    </row>
    <row r="4476" spans="1:14" ht="15.75" customHeight="1">
      <c r="A4476" s="139">
        <v>2018</v>
      </c>
      <c r="B4476" s="100" t="s">
        <v>187</v>
      </c>
      <c r="C4476" s="139" t="s">
        <v>3810</v>
      </c>
      <c r="D4476" s="139">
        <v>1002173</v>
      </c>
      <c r="E4476" s="139" t="s">
        <v>3811</v>
      </c>
      <c r="F4476" s="139">
        <v>44.799900000000001</v>
      </c>
      <c r="G4476" s="139">
        <v>-95.486900000000006</v>
      </c>
      <c r="H4476" s="139" t="s">
        <v>3812</v>
      </c>
      <c r="I4476" s="139" t="s">
        <v>3813</v>
      </c>
      <c r="J4476" s="139" t="s">
        <v>62</v>
      </c>
      <c r="K4476" s="139">
        <v>56241</v>
      </c>
      <c r="L4476" s="139" t="s">
        <v>3814</v>
      </c>
      <c r="M4476" s="139">
        <v>38</v>
      </c>
      <c r="N4476" s="139" t="s">
        <v>1127</v>
      </c>
    </row>
    <row r="4477" spans="1:14" ht="15.75" customHeight="1">
      <c r="A4477" s="139">
        <v>2018</v>
      </c>
      <c r="B4477" s="100" t="s">
        <v>187</v>
      </c>
      <c r="C4477" s="139" t="s">
        <v>3815</v>
      </c>
      <c r="D4477" s="139">
        <v>1006346</v>
      </c>
      <c r="E4477" s="139" t="s">
        <v>3816</v>
      </c>
      <c r="F4477" s="139">
        <v>30.362221000000002</v>
      </c>
      <c r="G4477" s="139">
        <v>-96.088890000000006</v>
      </c>
      <c r="H4477" s="139" t="s">
        <v>3174</v>
      </c>
      <c r="I4477" s="139" t="s">
        <v>3817</v>
      </c>
      <c r="J4477" s="139" t="s">
        <v>115</v>
      </c>
      <c r="K4477" s="139">
        <v>77868</v>
      </c>
      <c r="L4477" s="139" t="s">
        <v>3818</v>
      </c>
      <c r="M4477" s="139">
        <v>4</v>
      </c>
      <c r="N4477" s="139" t="s">
        <v>1054</v>
      </c>
    </row>
    <row r="4478" spans="1:14" ht="15.75" customHeight="1">
      <c r="A4478" s="139">
        <v>2018</v>
      </c>
      <c r="B4478" s="100" t="s">
        <v>187</v>
      </c>
      <c r="C4478" s="139" t="s">
        <v>3819</v>
      </c>
      <c r="D4478" s="139">
        <v>1004982</v>
      </c>
      <c r="E4478" s="139" t="s">
        <v>3820</v>
      </c>
      <c r="F4478" s="139">
        <v>39.518270000000001</v>
      </c>
      <c r="G4478" s="139">
        <v>-84.390925999999993</v>
      </c>
      <c r="H4478" s="139" t="s">
        <v>3821</v>
      </c>
      <c r="I4478" s="139" t="s">
        <v>3293</v>
      </c>
      <c r="J4478" s="139" t="s">
        <v>95</v>
      </c>
      <c r="K4478" s="139">
        <v>45042</v>
      </c>
      <c r="L4478" s="139" t="s">
        <v>3822</v>
      </c>
      <c r="M4478" s="139">
        <v>22</v>
      </c>
      <c r="N4478" s="139" t="s">
        <v>1054</v>
      </c>
    </row>
    <row r="4479" spans="1:14" ht="15.75" customHeight="1">
      <c r="A4479" s="139">
        <v>2018</v>
      </c>
      <c r="B4479" s="100" t="s">
        <v>187</v>
      </c>
      <c r="C4479" s="139" t="s">
        <v>3823</v>
      </c>
      <c r="D4479" s="139">
        <v>1003470</v>
      </c>
      <c r="E4479" s="139" t="s">
        <v>3824</v>
      </c>
      <c r="F4479" s="139">
        <v>32.772590000000001</v>
      </c>
      <c r="G4479" s="139">
        <v>-83.630139999999997</v>
      </c>
      <c r="H4479" s="139" t="s">
        <v>3591</v>
      </c>
      <c r="I4479" s="139" t="s">
        <v>1862</v>
      </c>
      <c r="J4479" s="139" t="s">
        <v>28</v>
      </c>
      <c r="K4479" s="139">
        <v>31206</v>
      </c>
      <c r="L4479" s="139" t="s">
        <v>3822</v>
      </c>
      <c r="M4479" s="139">
        <v>1744</v>
      </c>
      <c r="N4479" s="139" t="s">
        <v>1253</v>
      </c>
    </row>
    <row r="4480" spans="1:14" ht="15.75" customHeight="1">
      <c r="A4480" s="139">
        <v>2018</v>
      </c>
      <c r="B4480" s="100" t="s">
        <v>187</v>
      </c>
      <c r="C4480" s="139" t="s">
        <v>3825</v>
      </c>
      <c r="D4480" s="139">
        <v>1000602</v>
      </c>
      <c r="E4480" s="139" t="s">
        <v>3826</v>
      </c>
      <c r="F4480" s="139">
        <v>32.483198000000002</v>
      </c>
      <c r="G4480" s="139">
        <v>-92.152242999999999</v>
      </c>
      <c r="H4480" s="139" t="s">
        <v>3827</v>
      </c>
      <c r="I4480" s="139" t="s">
        <v>3828</v>
      </c>
      <c r="J4480" s="139" t="s">
        <v>50</v>
      </c>
      <c r="K4480" s="139">
        <v>71292</v>
      </c>
      <c r="L4480" s="139" t="s">
        <v>3829</v>
      </c>
      <c r="M4480" s="139">
        <v>1560</v>
      </c>
      <c r="N4480" s="139" t="s">
        <v>1448</v>
      </c>
    </row>
    <row r="4481" spans="1:14" ht="15.75" customHeight="1">
      <c r="A4481" s="139">
        <v>2018</v>
      </c>
      <c r="B4481" s="100" t="s">
        <v>187</v>
      </c>
      <c r="C4481" s="139" t="s">
        <v>3833</v>
      </c>
      <c r="D4481" s="139">
        <v>1007223</v>
      </c>
      <c r="E4481" s="139" t="s">
        <v>3834</v>
      </c>
      <c r="F4481" s="139">
        <v>45.799405</v>
      </c>
      <c r="G4481" s="139">
        <v>-88.070937000000001</v>
      </c>
      <c r="H4481" s="139" t="s">
        <v>3835</v>
      </c>
      <c r="I4481" s="139" t="s">
        <v>3836</v>
      </c>
      <c r="J4481" s="139" t="s">
        <v>61</v>
      </c>
      <c r="K4481" s="139">
        <v>49802</v>
      </c>
      <c r="L4481" s="139" t="s">
        <v>3837</v>
      </c>
      <c r="M4481" s="139">
        <v>52</v>
      </c>
      <c r="N4481" s="139" t="s">
        <v>1054</v>
      </c>
    </row>
    <row r="4482" spans="1:14" ht="15.75" customHeight="1">
      <c r="A4482" s="139">
        <v>2018</v>
      </c>
      <c r="B4482" s="100" t="s">
        <v>187</v>
      </c>
      <c r="C4482" s="139" t="s">
        <v>3838</v>
      </c>
      <c r="D4482" s="139">
        <v>1002034</v>
      </c>
      <c r="E4482" s="139" t="s">
        <v>3839</v>
      </c>
      <c r="F4482" s="139">
        <v>43.528049000000003</v>
      </c>
      <c r="G4482" s="139">
        <v>-89.999600000000001</v>
      </c>
      <c r="H4482" s="139" t="s">
        <v>3840</v>
      </c>
      <c r="I4482" s="139" t="s">
        <v>3841</v>
      </c>
      <c r="J4482" s="139" t="s">
        <v>132</v>
      </c>
      <c r="K4482" s="139">
        <v>53959</v>
      </c>
      <c r="L4482" s="139" t="s">
        <v>3837</v>
      </c>
      <c r="M4482" s="139">
        <v>139</v>
      </c>
      <c r="N4482" s="139" t="s">
        <v>1054</v>
      </c>
    </row>
    <row r="4483" spans="1:14" ht="15.75" customHeight="1">
      <c r="A4483" s="139">
        <v>2018</v>
      </c>
      <c r="B4483" s="100" t="s">
        <v>187</v>
      </c>
      <c r="C4483" s="139" t="s">
        <v>3842</v>
      </c>
      <c r="D4483" s="139">
        <v>1001825</v>
      </c>
      <c r="E4483" s="139" t="s">
        <v>3843</v>
      </c>
      <c r="F4483" s="139">
        <v>44.52666</v>
      </c>
      <c r="G4483" s="139">
        <v>-87.998760000000004</v>
      </c>
      <c r="H4483" s="139" t="s">
        <v>3699</v>
      </c>
      <c r="I4483" s="139" t="s">
        <v>1107</v>
      </c>
      <c r="J4483" s="139" t="s">
        <v>132</v>
      </c>
      <c r="K4483" s="139">
        <v>54302</v>
      </c>
      <c r="L4483" s="139" t="s">
        <v>3844</v>
      </c>
      <c r="M4483" s="139">
        <v>396</v>
      </c>
      <c r="N4483" s="139" t="s">
        <v>1054</v>
      </c>
    </row>
    <row r="4484" spans="1:14" ht="15.75" customHeight="1">
      <c r="A4484" s="139">
        <v>2018</v>
      </c>
      <c r="B4484" s="100" t="s">
        <v>187</v>
      </c>
      <c r="C4484" s="139" t="s">
        <v>3845</v>
      </c>
      <c r="D4484" s="139">
        <v>1002098</v>
      </c>
      <c r="E4484" s="139" t="s">
        <v>3846</v>
      </c>
      <c r="F4484" s="139">
        <v>35.097355</v>
      </c>
      <c r="G4484" s="139">
        <v>-92.73854</v>
      </c>
      <c r="H4484" s="139" t="s">
        <v>3847</v>
      </c>
      <c r="I4484" s="139" t="s">
        <v>3848</v>
      </c>
      <c r="J4484" s="139" t="s">
        <v>12</v>
      </c>
      <c r="K4484" s="139">
        <v>72110</v>
      </c>
      <c r="L4484" s="139" t="s">
        <v>3844</v>
      </c>
      <c r="M4484" s="139">
        <v>544</v>
      </c>
      <c r="N4484" s="139" t="s">
        <v>1253</v>
      </c>
    </row>
    <row r="4485" spans="1:14" ht="15.75" customHeight="1">
      <c r="A4485" s="139">
        <v>2018</v>
      </c>
      <c r="B4485" s="100" t="s">
        <v>187</v>
      </c>
      <c r="C4485" s="139" t="s">
        <v>3849</v>
      </c>
      <c r="D4485" s="139">
        <v>1005791</v>
      </c>
      <c r="E4485" s="139" t="s">
        <v>3850</v>
      </c>
      <c r="F4485" s="139">
        <v>40.722138999999999</v>
      </c>
      <c r="G4485" s="139">
        <v>-85.193721999999994</v>
      </c>
      <c r="H4485" s="139" t="s">
        <v>3851</v>
      </c>
      <c r="I4485" s="139" t="s">
        <v>1658</v>
      </c>
      <c r="J4485" s="139" t="s">
        <v>39</v>
      </c>
      <c r="K4485" s="139">
        <v>46714</v>
      </c>
      <c r="L4485" s="139" t="s">
        <v>3852</v>
      </c>
      <c r="M4485" s="139">
        <v>75</v>
      </c>
      <c r="N4485" s="139" t="s">
        <v>1127</v>
      </c>
    </row>
    <row r="4486" spans="1:14" ht="15.75" customHeight="1">
      <c r="A4486" s="139">
        <v>2018</v>
      </c>
      <c r="B4486" s="100" t="s">
        <v>187</v>
      </c>
      <c r="C4486" s="139" t="s">
        <v>3853</v>
      </c>
      <c r="D4486" s="139">
        <v>1000344</v>
      </c>
      <c r="E4486" s="139" t="s">
        <v>3854</v>
      </c>
      <c r="F4486" s="139">
        <v>41.111724000000002</v>
      </c>
      <c r="G4486" s="139">
        <v>-97.983884000000003</v>
      </c>
      <c r="H4486" s="139" t="s">
        <v>3855</v>
      </c>
      <c r="I4486" s="139" t="s">
        <v>3856</v>
      </c>
      <c r="J4486" s="139" t="s">
        <v>73</v>
      </c>
      <c r="K4486" s="139">
        <v>68826</v>
      </c>
      <c r="L4486" s="139" t="s">
        <v>3852</v>
      </c>
      <c r="M4486" s="139">
        <v>60</v>
      </c>
      <c r="N4486" s="139" t="s">
        <v>1054</v>
      </c>
    </row>
    <row r="4487" spans="1:14" ht="15.75" customHeight="1">
      <c r="A4487" s="139">
        <v>2018</v>
      </c>
      <c r="B4487" s="100" t="s">
        <v>187</v>
      </c>
      <c r="C4487" s="139" t="s">
        <v>3857</v>
      </c>
      <c r="D4487" s="139">
        <v>1006364</v>
      </c>
      <c r="E4487" s="139" t="s">
        <v>3858</v>
      </c>
      <c r="F4487" s="139">
        <v>36.28566</v>
      </c>
      <c r="G4487" s="139">
        <v>-89.150080000000003</v>
      </c>
      <c r="H4487" s="139" t="s">
        <v>3859</v>
      </c>
      <c r="I4487" s="139" t="s">
        <v>3054</v>
      </c>
      <c r="J4487" s="139" t="s">
        <v>113</v>
      </c>
      <c r="K4487" s="139">
        <v>38253</v>
      </c>
      <c r="L4487" s="139" t="s">
        <v>3852</v>
      </c>
      <c r="M4487" s="139">
        <v>78</v>
      </c>
      <c r="N4487" s="139" t="s">
        <v>1054</v>
      </c>
    </row>
    <row r="4488" spans="1:14" ht="15.75" customHeight="1">
      <c r="A4488" s="139">
        <v>2018</v>
      </c>
      <c r="B4488" s="100" t="s">
        <v>187</v>
      </c>
      <c r="C4488" s="139" t="s">
        <v>3860</v>
      </c>
      <c r="D4488" s="139">
        <v>1005812</v>
      </c>
      <c r="E4488" s="139" t="s">
        <v>3861</v>
      </c>
      <c r="F4488" s="139">
        <v>41.567689999999999</v>
      </c>
      <c r="G4488" s="139">
        <v>-98.815579999999997</v>
      </c>
      <c r="H4488" s="139" t="s">
        <v>3862</v>
      </c>
      <c r="I4488" s="139" t="s">
        <v>3863</v>
      </c>
      <c r="J4488" s="139" t="s">
        <v>73</v>
      </c>
      <c r="K4488" s="139">
        <v>68862</v>
      </c>
      <c r="L4488" s="139" t="s">
        <v>3852</v>
      </c>
      <c r="M4488" s="139">
        <v>37</v>
      </c>
      <c r="N4488" s="139" t="s">
        <v>1054</v>
      </c>
    </row>
    <row r="4489" spans="1:14" ht="15.75" customHeight="1">
      <c r="A4489" s="139">
        <v>2018</v>
      </c>
      <c r="B4489" s="100" t="s">
        <v>187</v>
      </c>
      <c r="C4489" s="139" t="s">
        <v>3864</v>
      </c>
      <c r="D4489" s="139">
        <v>1004731</v>
      </c>
      <c r="E4489" s="139" t="s">
        <v>3865</v>
      </c>
      <c r="F4489" s="139">
        <v>46.3125</v>
      </c>
      <c r="G4489" s="139">
        <v>-96.133700000000005</v>
      </c>
      <c r="H4489" s="139" t="s">
        <v>3866</v>
      </c>
      <c r="I4489" s="139" t="s">
        <v>3867</v>
      </c>
      <c r="J4489" s="139" t="s">
        <v>62</v>
      </c>
      <c r="K4489" s="139">
        <v>56537</v>
      </c>
      <c r="L4489" s="139" t="s">
        <v>3852</v>
      </c>
      <c r="M4489" s="139">
        <v>39</v>
      </c>
      <c r="N4489" s="139" t="s">
        <v>1054</v>
      </c>
    </row>
    <row r="4490" spans="1:14" ht="15.75" customHeight="1">
      <c r="A4490" s="139">
        <v>2018</v>
      </c>
      <c r="B4490" s="100" t="s">
        <v>187</v>
      </c>
      <c r="C4490" s="139" t="s">
        <v>3868</v>
      </c>
      <c r="D4490" s="139">
        <v>1004332</v>
      </c>
      <c r="E4490" s="139" t="s">
        <v>3869</v>
      </c>
      <c r="F4490" s="139">
        <v>40.754899999999999</v>
      </c>
      <c r="G4490" s="139">
        <v>-95.395300000000006</v>
      </c>
      <c r="H4490" s="139" t="s">
        <v>3870</v>
      </c>
      <c r="I4490" s="139" t="s">
        <v>3871</v>
      </c>
      <c r="J4490" s="139" t="s">
        <v>42</v>
      </c>
      <c r="K4490" s="139">
        <v>51601</v>
      </c>
      <c r="L4490" s="139" t="s">
        <v>3852</v>
      </c>
      <c r="M4490" s="139">
        <v>46</v>
      </c>
      <c r="N4490" s="139" t="s">
        <v>1054</v>
      </c>
    </row>
    <row r="4491" spans="1:14" ht="15.75" customHeight="1">
      <c r="A4491" s="139">
        <v>2018</v>
      </c>
      <c r="B4491" s="100" t="s">
        <v>187</v>
      </c>
      <c r="C4491" s="139" t="s">
        <v>3872</v>
      </c>
      <c r="D4491" s="139">
        <v>1004331</v>
      </c>
      <c r="E4491" s="139" t="s">
        <v>3873</v>
      </c>
      <c r="F4491" s="139">
        <v>43.431367000000002</v>
      </c>
      <c r="G4491" s="139">
        <v>-94.954220000000007</v>
      </c>
      <c r="H4491" s="139" t="s">
        <v>3874</v>
      </c>
      <c r="I4491" s="139" t="s">
        <v>3875</v>
      </c>
      <c r="J4491" s="139" t="s">
        <v>42</v>
      </c>
      <c r="K4491" s="139">
        <v>51363</v>
      </c>
      <c r="L4491" s="139" t="s">
        <v>3852</v>
      </c>
      <c r="M4491" s="139">
        <v>26</v>
      </c>
      <c r="N4491" s="139" t="s">
        <v>1054</v>
      </c>
    </row>
    <row r="4492" spans="1:14" ht="15.75" customHeight="1">
      <c r="A4492" s="139">
        <v>2018</v>
      </c>
      <c r="B4492" s="100" t="s">
        <v>187</v>
      </c>
      <c r="C4492" s="139" t="s">
        <v>3876</v>
      </c>
      <c r="D4492" s="139">
        <v>1003943</v>
      </c>
      <c r="E4492" s="139" t="s">
        <v>3877</v>
      </c>
      <c r="F4492" s="139">
        <v>37.510800000000003</v>
      </c>
      <c r="G4492" s="139">
        <v>-78.910300000000007</v>
      </c>
      <c r="H4492" s="139" t="s">
        <v>3878</v>
      </c>
      <c r="I4492" s="139" t="s">
        <v>3879</v>
      </c>
      <c r="J4492" s="139" t="s">
        <v>123</v>
      </c>
      <c r="K4492" s="139">
        <v>24553</v>
      </c>
      <c r="L4492" s="139" t="s">
        <v>3880</v>
      </c>
      <c r="M4492" s="139">
        <v>473</v>
      </c>
      <c r="N4492" s="139" t="s">
        <v>1253</v>
      </c>
    </row>
    <row r="4493" spans="1:14" ht="15.75" customHeight="1">
      <c r="A4493" s="139">
        <v>2018</v>
      </c>
      <c r="B4493" s="100" t="s">
        <v>187</v>
      </c>
      <c r="C4493" s="139" t="s">
        <v>3881</v>
      </c>
      <c r="D4493" s="139">
        <v>1003289</v>
      </c>
      <c r="E4493" s="139" t="s">
        <v>3882</v>
      </c>
      <c r="F4493" s="139">
        <v>37.420814999999997</v>
      </c>
      <c r="G4493" s="139">
        <v>-79.140968000000001</v>
      </c>
      <c r="H4493" s="139" t="s">
        <v>3883</v>
      </c>
      <c r="I4493" s="139" t="s">
        <v>3884</v>
      </c>
      <c r="J4493" s="139" t="s">
        <v>123</v>
      </c>
      <c r="K4493" s="139">
        <v>24505</v>
      </c>
      <c r="L4493" s="139" t="s">
        <v>3885</v>
      </c>
      <c r="M4493" s="139">
        <v>151</v>
      </c>
      <c r="N4493" s="139" t="s">
        <v>1054</v>
      </c>
    </row>
    <row r="4494" spans="1:14" ht="15.75" customHeight="1">
      <c r="A4494" s="139">
        <v>2018</v>
      </c>
      <c r="B4494" s="100" t="s">
        <v>187</v>
      </c>
      <c r="C4494" s="139" t="s">
        <v>3886</v>
      </c>
      <c r="D4494" s="139">
        <v>1000872</v>
      </c>
      <c r="E4494" s="139" t="s">
        <v>3887</v>
      </c>
      <c r="F4494" s="139">
        <v>44.111944000000001</v>
      </c>
      <c r="G4494" s="139">
        <v>-93.678611000000004</v>
      </c>
      <c r="H4494" s="139" t="s">
        <v>3888</v>
      </c>
      <c r="I4494" s="139" t="s">
        <v>3889</v>
      </c>
      <c r="J4494" s="139" t="s">
        <v>62</v>
      </c>
      <c r="K4494" s="139">
        <v>56048</v>
      </c>
      <c r="L4494" s="139" t="s">
        <v>3890</v>
      </c>
      <c r="M4494" s="139">
        <v>88</v>
      </c>
      <c r="N4494" s="139" t="s">
        <v>1054</v>
      </c>
    </row>
    <row r="4495" spans="1:14" ht="15.75" customHeight="1">
      <c r="A4495" s="139">
        <v>2018</v>
      </c>
      <c r="B4495" s="100" t="s">
        <v>187</v>
      </c>
      <c r="C4495" s="139" t="s">
        <v>3891</v>
      </c>
      <c r="D4495" s="139">
        <v>1002770</v>
      </c>
      <c r="E4495" s="139" t="s">
        <v>3892</v>
      </c>
      <c r="F4495" s="139">
        <v>32.064100000000003</v>
      </c>
      <c r="G4495" s="139">
        <v>-96.428299999999993</v>
      </c>
      <c r="H4495" s="139" t="s">
        <v>3893</v>
      </c>
      <c r="I4495" s="139" t="s">
        <v>3894</v>
      </c>
      <c r="J4495" s="139" t="s">
        <v>115</v>
      </c>
      <c r="K4495" s="139">
        <v>75110</v>
      </c>
      <c r="L4495" s="139" t="s">
        <v>1093</v>
      </c>
      <c r="M4495" s="139">
        <v>39</v>
      </c>
      <c r="N4495" s="139" t="s">
        <v>1050</v>
      </c>
    </row>
    <row r="4496" spans="1:14" ht="15.75" customHeight="1">
      <c r="A4496" s="139">
        <v>2018</v>
      </c>
      <c r="B4496" s="100" t="s">
        <v>187</v>
      </c>
      <c r="C4496" s="139" t="s">
        <v>3895</v>
      </c>
      <c r="D4496" s="139">
        <v>1002864</v>
      </c>
      <c r="E4496" s="139" t="s">
        <v>3896</v>
      </c>
      <c r="F4496" s="139">
        <v>41.813330000000001</v>
      </c>
      <c r="G4496" s="139">
        <v>-90.524439999999998</v>
      </c>
      <c r="H4496" s="139" t="s">
        <v>3897</v>
      </c>
      <c r="I4496" s="139" t="s">
        <v>1159</v>
      </c>
      <c r="J4496" s="139" t="s">
        <v>42</v>
      </c>
      <c r="K4496" s="139">
        <v>52742</v>
      </c>
      <c r="L4496" s="139" t="s">
        <v>1093</v>
      </c>
      <c r="M4496" s="139">
        <v>38</v>
      </c>
      <c r="N4496" s="139" t="s">
        <v>1050</v>
      </c>
    </row>
    <row r="4497" spans="1:14" ht="15.75" customHeight="1">
      <c r="A4497" s="139">
        <v>2018</v>
      </c>
      <c r="B4497" s="100" t="s">
        <v>187</v>
      </c>
      <c r="C4497" s="139" t="s">
        <v>3898</v>
      </c>
      <c r="D4497" s="139">
        <v>1002905</v>
      </c>
      <c r="E4497" s="139" t="s">
        <v>3899</v>
      </c>
      <c r="F4497" s="139">
        <v>42.089770000000001</v>
      </c>
      <c r="G4497" s="139">
        <v>-83.362030000000004</v>
      </c>
      <c r="H4497" s="139" t="s">
        <v>3900</v>
      </c>
      <c r="I4497" s="139" t="s">
        <v>1252</v>
      </c>
      <c r="J4497" s="139" t="s">
        <v>61</v>
      </c>
      <c r="K4497" s="139">
        <v>48117</v>
      </c>
      <c r="L4497" s="139" t="s">
        <v>1093</v>
      </c>
      <c r="M4497" s="139">
        <v>54</v>
      </c>
      <c r="N4497" s="139" t="s">
        <v>1050</v>
      </c>
    </row>
    <row r="4498" spans="1:14" ht="15.75" customHeight="1">
      <c r="A4498" s="139">
        <v>2018</v>
      </c>
      <c r="B4498" s="100" t="s">
        <v>187</v>
      </c>
      <c r="C4498" s="139" t="s">
        <v>3901</v>
      </c>
      <c r="D4498" s="139">
        <v>1002160</v>
      </c>
      <c r="E4498" s="139" t="s">
        <v>3902</v>
      </c>
      <c r="F4498" s="139">
        <v>42.88261</v>
      </c>
      <c r="G4498" s="139">
        <v>-76.972229999999996</v>
      </c>
      <c r="H4498" s="139" t="s">
        <v>3903</v>
      </c>
      <c r="I4498" s="139" t="s">
        <v>3904</v>
      </c>
      <c r="J4498" s="139" t="s">
        <v>87</v>
      </c>
      <c r="K4498" s="139">
        <v>14456</v>
      </c>
      <c r="L4498" s="139" t="s">
        <v>1093</v>
      </c>
      <c r="M4498" s="139">
        <v>33</v>
      </c>
      <c r="N4498" s="139" t="s">
        <v>1050</v>
      </c>
    </row>
    <row r="4499" spans="1:14" ht="15.75" customHeight="1">
      <c r="A4499" s="139">
        <v>2018</v>
      </c>
      <c r="B4499" s="100" t="s">
        <v>187</v>
      </c>
      <c r="C4499" s="139" t="s">
        <v>3905</v>
      </c>
      <c r="D4499" s="139">
        <v>1007904</v>
      </c>
      <c r="E4499" s="139" t="s">
        <v>3906</v>
      </c>
      <c r="F4499" s="139">
        <v>36.546810000000001</v>
      </c>
      <c r="G4499" s="139">
        <v>-119.58162</v>
      </c>
      <c r="H4499" s="139" t="s">
        <v>3907</v>
      </c>
      <c r="I4499" s="139" t="s">
        <v>2195</v>
      </c>
      <c r="J4499" s="139" t="s">
        <v>15</v>
      </c>
      <c r="K4499" s="139">
        <v>93631</v>
      </c>
      <c r="L4499" s="139" t="s">
        <v>1093</v>
      </c>
      <c r="M4499" s="139">
        <v>39</v>
      </c>
      <c r="N4499" s="139" t="s">
        <v>1050</v>
      </c>
    </row>
    <row r="4500" spans="1:14" ht="15.75" customHeight="1">
      <c r="A4500" s="139">
        <v>2018</v>
      </c>
      <c r="B4500" s="100" t="s">
        <v>187</v>
      </c>
      <c r="C4500" s="139" t="s">
        <v>3908</v>
      </c>
      <c r="D4500" s="139">
        <v>1002924</v>
      </c>
      <c r="E4500" s="139" t="s">
        <v>3909</v>
      </c>
      <c r="F4500" s="139">
        <v>34.706035</v>
      </c>
      <c r="G4500" s="139">
        <v>-81.000811999999996</v>
      </c>
      <c r="H4500" s="139" t="s">
        <v>3910</v>
      </c>
      <c r="I4500" s="139" t="s">
        <v>3266</v>
      </c>
      <c r="J4500" s="139" t="s">
        <v>107</v>
      </c>
      <c r="K4500" s="139">
        <v>29729</v>
      </c>
      <c r="L4500" s="139" t="s">
        <v>1093</v>
      </c>
      <c r="M4500" s="139">
        <v>43</v>
      </c>
      <c r="N4500" s="139" t="s">
        <v>1050</v>
      </c>
    </row>
    <row r="4501" spans="1:14" ht="15.75" customHeight="1">
      <c r="A4501" s="139">
        <v>2018</v>
      </c>
      <c r="B4501" s="100" t="s">
        <v>187</v>
      </c>
      <c r="C4501" s="139" t="s">
        <v>3911</v>
      </c>
      <c r="D4501" s="139">
        <v>1008185</v>
      </c>
      <c r="E4501" s="139" t="s">
        <v>3912</v>
      </c>
      <c r="F4501" s="139">
        <v>29.728999999999999</v>
      </c>
      <c r="G4501" s="139">
        <v>-95.227817000000002</v>
      </c>
      <c r="H4501" s="139" t="s">
        <v>3799</v>
      </c>
      <c r="I4501" s="139" t="s">
        <v>1087</v>
      </c>
      <c r="J4501" s="139" t="s">
        <v>115</v>
      </c>
      <c r="K4501" s="139">
        <v>77547</v>
      </c>
      <c r="L4501" s="139" t="s">
        <v>3800</v>
      </c>
      <c r="M4501" s="139">
        <v>17</v>
      </c>
      <c r="N4501" s="139" t="s">
        <v>1054</v>
      </c>
    </row>
    <row r="4502" spans="1:14" ht="15.75" customHeight="1">
      <c r="A4502" s="139">
        <v>2018</v>
      </c>
      <c r="B4502" s="100" t="s">
        <v>187</v>
      </c>
      <c r="C4502" s="139" t="s">
        <v>3913</v>
      </c>
      <c r="D4502" s="139">
        <v>1005585</v>
      </c>
      <c r="E4502" s="139" t="s">
        <v>3914</v>
      </c>
      <c r="F4502" s="139">
        <v>29.377500000000001</v>
      </c>
      <c r="G4502" s="139">
        <v>-94.9328</v>
      </c>
      <c r="H4502" s="139" t="s">
        <v>3915</v>
      </c>
      <c r="I4502" s="139" t="s">
        <v>3916</v>
      </c>
      <c r="J4502" s="139" t="s">
        <v>115</v>
      </c>
      <c r="K4502" s="139">
        <v>77592</v>
      </c>
      <c r="L4502" s="139" t="s">
        <v>2631</v>
      </c>
      <c r="M4502" s="139">
        <v>37044</v>
      </c>
      <c r="N4502" s="139" t="s">
        <v>3917</v>
      </c>
    </row>
    <row r="4503" spans="1:14" ht="15.75" customHeight="1">
      <c r="A4503" s="139">
        <v>2018</v>
      </c>
      <c r="B4503" s="100" t="s">
        <v>187</v>
      </c>
      <c r="C4503" s="139" t="s">
        <v>3918</v>
      </c>
      <c r="D4503" s="139">
        <v>1003043</v>
      </c>
      <c r="E4503" s="139" t="s">
        <v>3919</v>
      </c>
      <c r="F4503" s="139">
        <v>30.061319999999998</v>
      </c>
      <c r="G4503" s="139">
        <v>-90.593530000000001</v>
      </c>
      <c r="H4503" s="139" t="s">
        <v>3920</v>
      </c>
      <c r="I4503" s="139" t="s">
        <v>3921</v>
      </c>
      <c r="J4503" s="139" t="s">
        <v>50</v>
      </c>
      <c r="K4503" s="139">
        <v>70051</v>
      </c>
      <c r="L4503" s="139" t="s">
        <v>2631</v>
      </c>
      <c r="M4503" s="139">
        <v>17552</v>
      </c>
      <c r="N4503" s="139" t="s">
        <v>1306</v>
      </c>
    </row>
    <row r="4504" spans="1:14" ht="15.75" customHeight="1">
      <c r="A4504" s="139">
        <v>2018</v>
      </c>
      <c r="B4504" s="100" t="s">
        <v>187</v>
      </c>
      <c r="C4504" s="139" t="s">
        <v>3922</v>
      </c>
      <c r="D4504" s="139">
        <v>1010663</v>
      </c>
      <c r="E4504" s="139" t="s">
        <v>3923</v>
      </c>
      <c r="F4504" s="139">
        <v>40.965760000000003</v>
      </c>
      <c r="G4504" s="139">
        <v>-76.603660000000005</v>
      </c>
      <c r="H4504" s="139" t="s">
        <v>3511</v>
      </c>
      <c r="I4504" s="139" t="s">
        <v>3924</v>
      </c>
      <c r="J4504" s="139" t="s">
        <v>103</v>
      </c>
      <c r="K4504" s="139">
        <v>17822</v>
      </c>
      <c r="L4504" s="139" t="s">
        <v>3925</v>
      </c>
      <c r="M4504" s="139">
        <v>17</v>
      </c>
      <c r="N4504" s="139" t="s">
        <v>1054</v>
      </c>
    </row>
    <row r="4505" spans="1:14" ht="15.75" customHeight="1">
      <c r="A4505" s="139">
        <v>2018</v>
      </c>
      <c r="B4505" s="100" t="s">
        <v>187</v>
      </c>
      <c r="C4505" s="139" t="s">
        <v>3926</v>
      </c>
      <c r="D4505" s="139">
        <v>1001200</v>
      </c>
      <c r="E4505" s="139" t="s">
        <v>3927</v>
      </c>
      <c r="F4505" s="139">
        <v>42.45</v>
      </c>
      <c r="G4505" s="139">
        <v>-70.9739</v>
      </c>
      <c r="H4505" s="139" t="s">
        <v>3928</v>
      </c>
      <c r="I4505" s="139" t="s">
        <v>3929</v>
      </c>
      <c r="J4505" s="139" t="s">
        <v>58</v>
      </c>
      <c r="K4505" s="139">
        <v>1910</v>
      </c>
      <c r="L4505" s="139" t="s">
        <v>3617</v>
      </c>
      <c r="M4505" s="139">
        <v>48</v>
      </c>
      <c r="N4505" s="139" t="s">
        <v>1054</v>
      </c>
    </row>
    <row r="4506" spans="1:14" ht="15.75" customHeight="1">
      <c r="A4506" s="139">
        <v>2018</v>
      </c>
      <c r="B4506" s="100" t="s">
        <v>187</v>
      </c>
      <c r="C4506" s="139" t="s">
        <v>3930</v>
      </c>
      <c r="D4506" s="139">
        <v>1010554</v>
      </c>
      <c r="E4506" s="139" t="s">
        <v>3931</v>
      </c>
      <c r="F4506" s="139">
        <v>42.716729999999998</v>
      </c>
      <c r="G4506" s="139">
        <v>-83.266750000000002</v>
      </c>
      <c r="H4506" s="139" t="s">
        <v>3932</v>
      </c>
      <c r="I4506" s="139" t="s">
        <v>3648</v>
      </c>
      <c r="J4506" s="139" t="s">
        <v>61</v>
      </c>
      <c r="K4506" s="139">
        <v>48359</v>
      </c>
      <c r="L4506" s="139" t="s">
        <v>3073</v>
      </c>
      <c r="M4506" s="139">
        <v>35</v>
      </c>
      <c r="N4506" s="139" t="s">
        <v>1054</v>
      </c>
    </row>
    <row r="4507" spans="1:14" ht="15.75" customHeight="1">
      <c r="A4507" s="139">
        <v>2018</v>
      </c>
      <c r="B4507" s="100" t="s">
        <v>187</v>
      </c>
      <c r="C4507" s="139" t="s">
        <v>3933</v>
      </c>
      <c r="D4507" s="139">
        <v>1004317</v>
      </c>
      <c r="E4507" s="139" t="s">
        <v>3934</v>
      </c>
      <c r="F4507" s="139">
        <v>38.813791999999999</v>
      </c>
      <c r="G4507" s="139">
        <v>-90.820375999999996</v>
      </c>
      <c r="H4507" s="139" t="s">
        <v>3935</v>
      </c>
      <c r="I4507" s="139" t="s">
        <v>3936</v>
      </c>
      <c r="J4507" s="139" t="s">
        <v>68</v>
      </c>
      <c r="K4507" s="139">
        <v>63385</v>
      </c>
      <c r="L4507" s="139" t="s">
        <v>3073</v>
      </c>
      <c r="M4507" s="139">
        <v>39</v>
      </c>
      <c r="N4507" s="139" t="s">
        <v>1054</v>
      </c>
    </row>
    <row r="4508" spans="1:14" ht="15.75" customHeight="1">
      <c r="A4508" s="139">
        <v>2018</v>
      </c>
      <c r="B4508" s="100" t="s">
        <v>187</v>
      </c>
      <c r="C4508" s="139" t="s">
        <v>3937</v>
      </c>
      <c r="D4508" s="139">
        <v>1010968</v>
      </c>
      <c r="E4508" s="139" t="s">
        <v>3938</v>
      </c>
      <c r="F4508" s="139">
        <v>35.720970999999999</v>
      </c>
      <c r="G4508" s="139">
        <v>-86.970840999999993</v>
      </c>
      <c r="H4508" s="139" t="s">
        <v>3939</v>
      </c>
      <c r="I4508" s="139" t="s">
        <v>3940</v>
      </c>
      <c r="J4508" s="139" t="s">
        <v>113</v>
      </c>
      <c r="K4508" s="139">
        <v>37174</v>
      </c>
      <c r="L4508" s="139" t="s">
        <v>3073</v>
      </c>
      <c r="M4508" s="139">
        <v>19</v>
      </c>
      <c r="N4508" s="139" t="s">
        <v>1054</v>
      </c>
    </row>
    <row r="4509" spans="1:14" ht="15.75" customHeight="1">
      <c r="A4509" s="139">
        <v>2018</v>
      </c>
      <c r="B4509" s="100" t="s">
        <v>187</v>
      </c>
      <c r="C4509" s="139" t="s">
        <v>3941</v>
      </c>
      <c r="D4509" s="139">
        <v>1004452</v>
      </c>
      <c r="E4509" s="139" t="s">
        <v>3942</v>
      </c>
      <c r="F4509" s="139">
        <v>41.592059999999996</v>
      </c>
      <c r="G4509" s="139">
        <v>-109.96818</v>
      </c>
      <c r="H4509" s="139" t="s">
        <v>3943</v>
      </c>
      <c r="I4509" s="139" t="s">
        <v>3601</v>
      </c>
      <c r="J4509" s="139" t="s">
        <v>134</v>
      </c>
      <c r="K4509" s="139">
        <v>82934</v>
      </c>
      <c r="L4509" s="139" t="s">
        <v>3944</v>
      </c>
      <c r="M4509" s="139">
        <v>1116</v>
      </c>
      <c r="N4509" s="139" t="s">
        <v>1054</v>
      </c>
    </row>
    <row r="4510" spans="1:14" ht="15.75" customHeight="1">
      <c r="A4510" s="139">
        <v>2018</v>
      </c>
      <c r="B4510" s="100" t="s">
        <v>187</v>
      </c>
      <c r="C4510" s="139" t="s">
        <v>3945</v>
      </c>
      <c r="D4510" s="139">
        <v>1006324</v>
      </c>
      <c r="E4510" s="139" t="s">
        <v>3946</v>
      </c>
      <c r="F4510" s="139">
        <v>41.524895000000001</v>
      </c>
      <c r="G4510" s="139">
        <v>-109.521106</v>
      </c>
      <c r="H4510" s="139" t="s">
        <v>2769</v>
      </c>
      <c r="I4510" s="139" t="s">
        <v>3601</v>
      </c>
      <c r="J4510" s="139" t="s">
        <v>134</v>
      </c>
      <c r="K4510" s="139">
        <v>82935</v>
      </c>
      <c r="L4510" s="139" t="s">
        <v>3944</v>
      </c>
      <c r="M4510" s="139">
        <v>3080</v>
      </c>
      <c r="N4510" s="139" t="s">
        <v>3947</v>
      </c>
    </row>
    <row r="4511" spans="1:14" ht="15.75" customHeight="1">
      <c r="A4511" s="139">
        <v>2018</v>
      </c>
      <c r="B4511" s="100" t="s">
        <v>187</v>
      </c>
      <c r="C4511" s="139" t="s">
        <v>3948</v>
      </c>
      <c r="D4511" s="139">
        <v>1012957</v>
      </c>
      <c r="E4511" s="139" t="s">
        <v>3949</v>
      </c>
      <c r="F4511" s="139">
        <v>29.987323</v>
      </c>
      <c r="G4511" s="139">
        <v>-95.348749999999995</v>
      </c>
      <c r="H4511" s="139" t="s">
        <v>3275</v>
      </c>
      <c r="I4511" s="139" t="s">
        <v>1422</v>
      </c>
      <c r="J4511" s="139" t="s">
        <v>115</v>
      </c>
      <c r="K4511" s="139">
        <v>77032</v>
      </c>
      <c r="L4511" s="139" t="s">
        <v>1088</v>
      </c>
      <c r="M4511" s="139">
        <v>10</v>
      </c>
      <c r="N4511" s="139" t="s">
        <v>1054</v>
      </c>
    </row>
    <row r="4512" spans="1:14" ht="15.75" customHeight="1">
      <c r="A4512" s="139">
        <v>2018</v>
      </c>
      <c r="B4512" s="100" t="s">
        <v>187</v>
      </c>
      <c r="C4512" s="139" t="s">
        <v>3950</v>
      </c>
      <c r="D4512" s="139">
        <v>1004585</v>
      </c>
      <c r="E4512" s="139" t="s">
        <v>3951</v>
      </c>
      <c r="F4512" s="139">
        <v>33.336782999999997</v>
      </c>
      <c r="G4512" s="139">
        <v>-79.348332999999997</v>
      </c>
      <c r="H4512" s="139" t="s">
        <v>3952</v>
      </c>
      <c r="I4512" s="139" t="s">
        <v>3953</v>
      </c>
      <c r="J4512" s="139" t="s">
        <v>107</v>
      </c>
      <c r="K4512" s="139">
        <v>29440</v>
      </c>
      <c r="L4512" s="139" t="s">
        <v>1338</v>
      </c>
      <c r="M4512" s="139">
        <v>32</v>
      </c>
      <c r="N4512" s="139" t="s">
        <v>1054</v>
      </c>
    </row>
    <row r="4513" spans="1:14" ht="15.75" customHeight="1">
      <c r="A4513" s="139">
        <v>2018</v>
      </c>
      <c r="B4513" s="100" t="s">
        <v>187</v>
      </c>
      <c r="C4513" s="139" t="s">
        <v>3954</v>
      </c>
      <c r="D4513" s="139">
        <v>1013225</v>
      </c>
      <c r="E4513" s="139" t="s">
        <v>3955</v>
      </c>
      <c r="F4513" s="139">
        <v>31.841273000000001</v>
      </c>
      <c r="G4513" s="139">
        <v>-89.469522999999995</v>
      </c>
      <c r="H4513" s="139" t="s">
        <v>3956</v>
      </c>
      <c r="I4513" s="139" t="s">
        <v>2136</v>
      </c>
      <c r="J4513" s="139" t="s">
        <v>65</v>
      </c>
      <c r="K4513" s="139">
        <v>39168</v>
      </c>
      <c r="L4513" s="139" t="s">
        <v>1093</v>
      </c>
      <c r="M4513" s="139">
        <v>321</v>
      </c>
      <c r="N4513" s="139" t="s">
        <v>1054</v>
      </c>
    </row>
    <row r="4514" spans="1:14" ht="15.75" customHeight="1">
      <c r="A4514" s="139">
        <v>2018</v>
      </c>
      <c r="B4514" s="100" t="s">
        <v>187</v>
      </c>
      <c r="C4514" s="139" t="s">
        <v>3957</v>
      </c>
      <c r="D4514" s="139">
        <v>1013002</v>
      </c>
      <c r="E4514" s="139" t="s">
        <v>3958</v>
      </c>
      <c r="F4514" s="139">
        <v>30.438912999999999</v>
      </c>
      <c r="G4514" s="139">
        <v>-84.770778000000007</v>
      </c>
      <c r="H4514" s="139" t="s">
        <v>3959</v>
      </c>
      <c r="I4514" s="139" t="s">
        <v>3960</v>
      </c>
      <c r="J4514" s="139" t="s">
        <v>26</v>
      </c>
      <c r="K4514" s="139">
        <v>32334</v>
      </c>
      <c r="L4514" s="139" t="s">
        <v>1093</v>
      </c>
      <c r="M4514" s="139">
        <v>205</v>
      </c>
      <c r="N4514" s="139" t="s">
        <v>1054</v>
      </c>
    </row>
    <row r="4515" spans="1:14" ht="15.75" customHeight="1">
      <c r="A4515" s="139">
        <v>2018</v>
      </c>
      <c r="B4515" s="100" t="s">
        <v>187</v>
      </c>
      <c r="C4515" s="139" t="s">
        <v>3961</v>
      </c>
      <c r="D4515" s="139">
        <v>1013055</v>
      </c>
      <c r="E4515" s="139" t="s">
        <v>3962</v>
      </c>
      <c r="F4515" s="139">
        <v>33.890597100000001</v>
      </c>
      <c r="G4515" s="139">
        <v>-93.137817299999995</v>
      </c>
      <c r="H4515" s="139" t="s">
        <v>3963</v>
      </c>
      <c r="J4515" s="139" t="s">
        <v>12</v>
      </c>
      <c r="K4515" s="139">
        <v>71743</v>
      </c>
      <c r="L4515" s="139" t="s">
        <v>1093</v>
      </c>
      <c r="M4515" s="139">
        <v>297</v>
      </c>
      <c r="N4515" s="139" t="s">
        <v>1054</v>
      </c>
    </row>
    <row r="4516" spans="1:14" ht="15.75" customHeight="1">
      <c r="A4516" s="139">
        <v>2018</v>
      </c>
      <c r="B4516" s="100" t="s">
        <v>187</v>
      </c>
      <c r="C4516" s="139" t="s">
        <v>3964</v>
      </c>
      <c r="D4516" s="139">
        <v>1001974</v>
      </c>
      <c r="E4516" s="139" t="s">
        <v>3965</v>
      </c>
      <c r="F4516" s="139">
        <v>43.101421000000002</v>
      </c>
      <c r="G4516" s="139">
        <v>-70.801879999999997</v>
      </c>
      <c r="H4516" s="139" t="s">
        <v>3966</v>
      </c>
      <c r="I4516" s="139" t="s">
        <v>3967</v>
      </c>
      <c r="J4516" s="139" t="s">
        <v>79</v>
      </c>
      <c r="K4516" s="139">
        <v>3801</v>
      </c>
      <c r="L4516" s="139" t="s">
        <v>1093</v>
      </c>
      <c r="M4516" s="139">
        <v>23</v>
      </c>
      <c r="N4516" s="139" t="s">
        <v>1054</v>
      </c>
    </row>
    <row r="4517" spans="1:14" ht="15.75" customHeight="1">
      <c r="A4517" s="139">
        <v>2018</v>
      </c>
      <c r="B4517" s="100" t="s">
        <v>187</v>
      </c>
      <c r="C4517" s="139" t="s">
        <v>3968</v>
      </c>
      <c r="D4517" s="139">
        <v>1011090</v>
      </c>
      <c r="E4517" s="139" t="s">
        <v>3969</v>
      </c>
      <c r="F4517" s="139">
        <v>38.013399999999997</v>
      </c>
      <c r="G4517" s="139">
        <v>-121.79161999999999</v>
      </c>
      <c r="H4517" s="139" t="s">
        <v>3970</v>
      </c>
      <c r="I4517" s="139" t="s">
        <v>2426</v>
      </c>
      <c r="J4517" s="139" t="s">
        <v>15</v>
      </c>
      <c r="K4517" s="139">
        <v>94509</v>
      </c>
      <c r="L4517" s="139" t="s">
        <v>1093</v>
      </c>
      <c r="M4517" s="139">
        <v>21</v>
      </c>
      <c r="N4517" s="139" t="s">
        <v>1054</v>
      </c>
    </row>
    <row r="4518" spans="1:14" ht="15.75" customHeight="1">
      <c r="A4518" s="139">
        <v>2018</v>
      </c>
      <c r="B4518" s="100" t="s">
        <v>187</v>
      </c>
      <c r="C4518" s="139" t="s">
        <v>3971</v>
      </c>
      <c r="D4518" s="139">
        <v>1002579</v>
      </c>
      <c r="E4518" s="139" t="s">
        <v>3972</v>
      </c>
      <c r="F4518" s="139">
        <v>36.383429999999997</v>
      </c>
      <c r="G4518" s="139">
        <v>-87.648929999999993</v>
      </c>
      <c r="H4518" s="139" t="s">
        <v>3973</v>
      </c>
      <c r="I4518" s="139" t="s">
        <v>3974</v>
      </c>
      <c r="J4518" s="139" t="s">
        <v>113</v>
      </c>
      <c r="K4518" s="139">
        <v>37050</v>
      </c>
      <c r="L4518" s="139" t="s">
        <v>1093</v>
      </c>
      <c r="M4518" s="139">
        <v>41</v>
      </c>
      <c r="N4518" s="139" t="s">
        <v>1054</v>
      </c>
    </row>
    <row r="4519" spans="1:14" ht="15.75" customHeight="1">
      <c r="A4519" s="139">
        <v>2018</v>
      </c>
      <c r="B4519" s="100" t="s">
        <v>187</v>
      </c>
      <c r="C4519" s="139" t="s">
        <v>3975</v>
      </c>
      <c r="D4519" s="139">
        <v>1002390</v>
      </c>
      <c r="E4519" s="139" t="s">
        <v>3976</v>
      </c>
      <c r="F4519" s="139">
        <v>34.840693999999999</v>
      </c>
      <c r="G4519" s="139">
        <v>-98.227694</v>
      </c>
      <c r="H4519" s="139" t="s">
        <v>3977</v>
      </c>
      <c r="I4519" s="139" t="s">
        <v>3785</v>
      </c>
      <c r="J4519" s="139" t="s">
        <v>98</v>
      </c>
      <c r="K4519" s="139">
        <v>73541</v>
      </c>
      <c r="L4519" s="139" t="s">
        <v>1093</v>
      </c>
      <c r="M4519" s="139">
        <v>21</v>
      </c>
      <c r="N4519" s="139" t="s">
        <v>1054</v>
      </c>
    </row>
    <row r="4520" spans="1:14" ht="15.75" customHeight="1">
      <c r="A4520" s="139">
        <v>2018</v>
      </c>
      <c r="B4520" s="100" t="s">
        <v>187</v>
      </c>
      <c r="C4520" s="139" t="s">
        <v>3978</v>
      </c>
      <c r="D4520" s="139">
        <v>1011952</v>
      </c>
      <c r="E4520" s="139" t="s">
        <v>3979</v>
      </c>
      <c r="F4520" s="139">
        <v>42.480800000000002</v>
      </c>
      <c r="G4520" s="139">
        <v>-94.14846</v>
      </c>
      <c r="H4520" s="139" t="s">
        <v>2677</v>
      </c>
      <c r="I4520" s="139" t="s">
        <v>2678</v>
      </c>
      <c r="J4520" s="139" t="s">
        <v>42</v>
      </c>
      <c r="K4520" s="139">
        <v>50501</v>
      </c>
      <c r="L4520" s="139" t="s">
        <v>1093</v>
      </c>
      <c r="M4520" s="139">
        <v>14</v>
      </c>
      <c r="N4520" s="139" t="s">
        <v>1054</v>
      </c>
    </row>
    <row r="4521" spans="1:14" ht="15.75" customHeight="1">
      <c r="A4521" s="139">
        <v>2018</v>
      </c>
      <c r="B4521" s="100" t="s">
        <v>187</v>
      </c>
      <c r="C4521" s="139" t="s">
        <v>3980</v>
      </c>
      <c r="D4521" s="139">
        <v>1002392</v>
      </c>
      <c r="E4521" s="139" t="s">
        <v>3981</v>
      </c>
      <c r="F4521" s="139">
        <v>29.608798</v>
      </c>
      <c r="G4521" s="139">
        <v>-98.041062999999994</v>
      </c>
      <c r="H4521" s="139" t="s">
        <v>3982</v>
      </c>
      <c r="I4521" s="139" t="s">
        <v>3983</v>
      </c>
      <c r="J4521" s="139" t="s">
        <v>115</v>
      </c>
      <c r="K4521" s="139">
        <v>78123</v>
      </c>
      <c r="L4521" s="139" t="s">
        <v>1093</v>
      </c>
      <c r="M4521" s="139">
        <v>16</v>
      </c>
      <c r="N4521" s="139" t="s">
        <v>1054</v>
      </c>
    </row>
    <row r="4522" spans="1:14" ht="15.75" customHeight="1">
      <c r="A4522" s="139">
        <v>2018</v>
      </c>
      <c r="B4522" s="100" t="s">
        <v>187</v>
      </c>
      <c r="C4522" s="139" t="s">
        <v>3984</v>
      </c>
      <c r="D4522" s="139">
        <v>1012128</v>
      </c>
      <c r="E4522" s="139" t="s">
        <v>3985</v>
      </c>
      <c r="F4522" s="139">
        <v>33.274999999999999</v>
      </c>
      <c r="G4522" s="139">
        <v>-83.705269999999999</v>
      </c>
      <c r="H4522" s="139" t="s">
        <v>3986</v>
      </c>
      <c r="I4522" s="139" t="s">
        <v>3987</v>
      </c>
      <c r="J4522" s="139" t="s">
        <v>28</v>
      </c>
      <c r="K4522" s="139">
        <v>31064</v>
      </c>
      <c r="L4522" s="139" t="s">
        <v>1093</v>
      </c>
      <c r="M4522" s="139">
        <v>9</v>
      </c>
      <c r="N4522" s="139" t="s">
        <v>1054</v>
      </c>
    </row>
    <row r="4523" spans="1:14" ht="15.75" customHeight="1">
      <c r="A4523" s="139">
        <v>2018</v>
      </c>
      <c r="B4523" s="100" t="s">
        <v>187</v>
      </c>
      <c r="C4523" s="139" t="s">
        <v>3988</v>
      </c>
      <c r="D4523" s="139">
        <v>1010844</v>
      </c>
      <c r="E4523" s="139" t="s">
        <v>3989</v>
      </c>
      <c r="F4523" s="139">
        <v>33.764600000000002</v>
      </c>
      <c r="G4523" s="139">
        <v>-92.367199999999997</v>
      </c>
      <c r="H4523" s="139" t="s">
        <v>3990</v>
      </c>
      <c r="I4523" s="139" t="s">
        <v>1276</v>
      </c>
      <c r="J4523" s="139" t="s">
        <v>12</v>
      </c>
      <c r="K4523" s="139">
        <v>71742</v>
      </c>
      <c r="L4523" s="139" t="s">
        <v>1093</v>
      </c>
      <c r="M4523" s="139">
        <v>224</v>
      </c>
      <c r="N4523" s="139" t="s">
        <v>1054</v>
      </c>
    </row>
    <row r="4524" spans="1:14" ht="15.75" customHeight="1">
      <c r="A4524" s="139">
        <v>2018</v>
      </c>
      <c r="B4524" s="100" t="s">
        <v>187</v>
      </c>
      <c r="C4524" s="139" t="s">
        <v>3991</v>
      </c>
      <c r="D4524" s="139">
        <v>1012678</v>
      </c>
      <c r="E4524" s="139" t="s">
        <v>3992</v>
      </c>
      <c r="F4524" s="139">
        <v>35.429555999999998</v>
      </c>
      <c r="G4524" s="139">
        <v>-94.380944</v>
      </c>
      <c r="H4524" s="139" t="s">
        <v>3993</v>
      </c>
      <c r="I4524" s="139" t="s">
        <v>3994</v>
      </c>
      <c r="J4524" s="139" t="s">
        <v>12</v>
      </c>
      <c r="K4524" s="139">
        <v>72904</v>
      </c>
      <c r="L4524" s="139" t="s">
        <v>3995</v>
      </c>
      <c r="M4524" s="139">
        <v>10</v>
      </c>
      <c r="N4524" s="139" t="s">
        <v>1054</v>
      </c>
    </row>
    <row r="4525" spans="1:14" ht="15.75" customHeight="1">
      <c r="A4525" s="139">
        <v>2018</v>
      </c>
      <c r="B4525" s="100" t="s">
        <v>187</v>
      </c>
      <c r="C4525" s="139" t="s">
        <v>3996</v>
      </c>
      <c r="D4525" s="139">
        <v>1005386</v>
      </c>
      <c r="E4525" s="139" t="s">
        <v>3997</v>
      </c>
      <c r="F4525" s="139">
        <v>44.876199999999997</v>
      </c>
      <c r="G4525" s="139">
        <v>-97.114800000000002</v>
      </c>
      <c r="H4525" s="139" t="s">
        <v>3998</v>
      </c>
      <c r="I4525" s="139" t="s">
        <v>3999</v>
      </c>
      <c r="J4525" s="139" t="s">
        <v>110</v>
      </c>
      <c r="K4525" s="139">
        <v>57201</v>
      </c>
      <c r="L4525" s="139" t="s">
        <v>1117</v>
      </c>
      <c r="M4525" s="139">
        <v>84</v>
      </c>
      <c r="N4525" s="139" t="s">
        <v>1054</v>
      </c>
    </row>
    <row r="4526" spans="1:14" ht="15.75" customHeight="1">
      <c r="A4526" s="139">
        <v>2018</v>
      </c>
      <c r="B4526" s="100" t="s">
        <v>187</v>
      </c>
      <c r="C4526" s="139" t="s">
        <v>4000</v>
      </c>
      <c r="D4526" s="139">
        <v>1006296</v>
      </c>
      <c r="E4526" s="139" t="s">
        <v>4001</v>
      </c>
      <c r="F4526" s="139">
        <v>42.948332999999998</v>
      </c>
      <c r="G4526" s="139">
        <v>-114.63249999999999</v>
      </c>
      <c r="H4526" s="139" t="s">
        <v>4002</v>
      </c>
      <c r="I4526" s="139" t="s">
        <v>4003</v>
      </c>
      <c r="J4526" s="139" t="s">
        <v>34</v>
      </c>
      <c r="K4526" s="139">
        <v>83301</v>
      </c>
      <c r="L4526" s="139" t="s">
        <v>4004</v>
      </c>
      <c r="M4526" s="139">
        <v>19</v>
      </c>
      <c r="N4526" s="139" t="s">
        <v>1054</v>
      </c>
    </row>
    <row r="4527" spans="1:14" ht="15.75" customHeight="1">
      <c r="A4527" s="139">
        <v>2018</v>
      </c>
      <c r="B4527" s="100" t="s">
        <v>187</v>
      </c>
      <c r="C4527" s="139" t="s">
        <v>4005</v>
      </c>
      <c r="D4527" s="139">
        <v>1013359</v>
      </c>
      <c r="E4527" s="139" t="s">
        <v>4006</v>
      </c>
      <c r="F4527" s="139">
        <v>40.09581</v>
      </c>
      <c r="G4527" s="139">
        <v>-104.80277</v>
      </c>
      <c r="H4527" s="139" t="s">
        <v>4007</v>
      </c>
      <c r="I4527" s="139" t="s">
        <v>4008</v>
      </c>
      <c r="J4527" s="139" t="s">
        <v>17</v>
      </c>
      <c r="K4527" s="139">
        <v>80621</v>
      </c>
      <c r="M4527" s="139">
        <v>13</v>
      </c>
      <c r="N4527" s="139" t="s">
        <v>1054</v>
      </c>
    </row>
    <row r="4528" spans="1:14" ht="15.75" customHeight="1">
      <c r="A4528" s="139">
        <v>2018</v>
      </c>
      <c r="B4528" s="100" t="s">
        <v>187</v>
      </c>
      <c r="C4528" s="139" t="s">
        <v>4009</v>
      </c>
      <c r="D4528" s="139">
        <v>1002834</v>
      </c>
      <c r="E4528" s="139" t="s">
        <v>4010</v>
      </c>
      <c r="F4528" s="139">
        <v>44.443738000000003</v>
      </c>
      <c r="G4528" s="139">
        <v>-71.187308000000002</v>
      </c>
      <c r="H4528" s="139" t="s">
        <v>4011</v>
      </c>
      <c r="I4528" s="139" t="s">
        <v>4012</v>
      </c>
      <c r="J4528" s="139" t="s">
        <v>79</v>
      </c>
      <c r="K4528" s="139">
        <v>3581</v>
      </c>
      <c r="L4528" s="139" t="s">
        <v>4013</v>
      </c>
      <c r="M4528" s="139">
        <v>18</v>
      </c>
      <c r="N4528" s="139" t="s">
        <v>1054</v>
      </c>
    </row>
    <row r="4529" spans="1:14" ht="15.75" customHeight="1">
      <c r="A4529" s="139">
        <v>2018</v>
      </c>
      <c r="B4529" s="100" t="s">
        <v>187</v>
      </c>
      <c r="C4529" s="139" t="s">
        <v>4014</v>
      </c>
      <c r="D4529" s="139">
        <v>1013276</v>
      </c>
      <c r="E4529" s="139" t="s">
        <v>4015</v>
      </c>
      <c r="F4529" s="139">
        <v>35.682316999999998</v>
      </c>
      <c r="G4529" s="139">
        <v>-80.507236000000006</v>
      </c>
      <c r="H4529" s="139" t="s">
        <v>4016</v>
      </c>
      <c r="I4529" s="139" t="s">
        <v>2348</v>
      </c>
      <c r="J4529" s="139" t="s">
        <v>89</v>
      </c>
      <c r="K4529" s="139">
        <v>28145</v>
      </c>
      <c r="L4529" s="139" t="s">
        <v>4017</v>
      </c>
      <c r="M4529" s="139">
        <v>12</v>
      </c>
      <c r="N4529" s="139" t="s">
        <v>1054</v>
      </c>
    </row>
    <row r="4530" spans="1:14" ht="15.75" customHeight="1">
      <c r="A4530" s="139">
        <v>2018</v>
      </c>
      <c r="B4530" s="100" t="s">
        <v>187</v>
      </c>
      <c r="C4530" s="139" t="s">
        <v>4018</v>
      </c>
      <c r="D4530" s="139">
        <v>1012375</v>
      </c>
      <c r="E4530" s="139" t="s">
        <v>4019</v>
      </c>
      <c r="F4530" s="139">
        <v>36.018279999999997</v>
      </c>
      <c r="G4530" s="139">
        <v>-88.381930999999994</v>
      </c>
      <c r="H4530" s="139" t="s">
        <v>4020</v>
      </c>
      <c r="I4530" s="139" t="s">
        <v>4021</v>
      </c>
      <c r="J4530" s="139" t="s">
        <v>113</v>
      </c>
      <c r="K4530" s="139">
        <v>38344</v>
      </c>
      <c r="L4530" s="139" t="s">
        <v>4017</v>
      </c>
      <c r="M4530" s="139">
        <v>41</v>
      </c>
      <c r="N4530" s="139" t="s">
        <v>1054</v>
      </c>
    </row>
    <row r="4531" spans="1:14" ht="15.75" customHeight="1">
      <c r="A4531" s="139">
        <v>2018</v>
      </c>
      <c r="B4531" s="100" t="s">
        <v>187</v>
      </c>
      <c r="C4531" s="139" t="s">
        <v>4022</v>
      </c>
      <c r="D4531" s="139">
        <v>1006731</v>
      </c>
      <c r="E4531" s="139" t="s">
        <v>4023</v>
      </c>
      <c r="F4531" s="139">
        <v>33.328600000000002</v>
      </c>
      <c r="G4531" s="139">
        <v>-81.953699999999998</v>
      </c>
      <c r="H4531" s="139" t="s">
        <v>4024</v>
      </c>
      <c r="I4531" s="139" t="s">
        <v>2695</v>
      </c>
      <c r="J4531" s="139" t="s">
        <v>28</v>
      </c>
      <c r="K4531" s="139">
        <v>30906</v>
      </c>
      <c r="L4531" s="139" t="s">
        <v>3829</v>
      </c>
      <c r="M4531" s="139">
        <v>1452</v>
      </c>
      <c r="N4531" s="139" t="s">
        <v>1253</v>
      </c>
    </row>
    <row r="4532" spans="1:14" ht="15.75" customHeight="1">
      <c r="A4532" s="139">
        <v>2018</v>
      </c>
      <c r="B4532" s="100" t="s">
        <v>187</v>
      </c>
      <c r="C4532" s="139" t="s">
        <v>4025</v>
      </c>
      <c r="D4532" s="139">
        <v>1006668</v>
      </c>
      <c r="E4532" s="139" t="s">
        <v>4026</v>
      </c>
      <c r="F4532" s="139">
        <v>33.264400000000002</v>
      </c>
      <c r="G4532" s="139">
        <v>-94.069638999999995</v>
      </c>
      <c r="H4532" s="139" t="s">
        <v>4027</v>
      </c>
      <c r="I4532" s="139" t="s">
        <v>4028</v>
      </c>
      <c r="J4532" s="139" t="s">
        <v>115</v>
      </c>
      <c r="K4532" s="139">
        <v>75572</v>
      </c>
      <c r="L4532" s="139" t="s">
        <v>4029</v>
      </c>
      <c r="M4532" s="139">
        <v>1799</v>
      </c>
      <c r="N4532" s="139" t="s">
        <v>1253</v>
      </c>
    </row>
    <row r="4533" spans="1:14" ht="15.75" customHeight="1">
      <c r="A4533" s="139">
        <v>2018</v>
      </c>
      <c r="B4533" s="100" t="s">
        <v>187</v>
      </c>
      <c r="C4533" s="139" t="s">
        <v>4030</v>
      </c>
      <c r="D4533" s="139">
        <v>1000409</v>
      </c>
      <c r="E4533" s="139" t="s">
        <v>4031</v>
      </c>
      <c r="F4533" s="139">
        <v>42.304900000000004</v>
      </c>
      <c r="G4533" s="139">
        <v>-85.578299999999999</v>
      </c>
      <c r="H4533" s="139" t="s">
        <v>4032</v>
      </c>
      <c r="I4533" s="139" t="s">
        <v>4033</v>
      </c>
      <c r="J4533" s="139" t="s">
        <v>61</v>
      </c>
      <c r="K4533" s="139">
        <v>49007</v>
      </c>
      <c r="L4533" s="139" t="s">
        <v>3829</v>
      </c>
      <c r="M4533" s="139">
        <v>64</v>
      </c>
      <c r="N4533" s="139" t="s">
        <v>1054</v>
      </c>
    </row>
    <row r="4534" spans="1:14" ht="15.75" customHeight="1">
      <c r="A4534" s="139">
        <v>2018</v>
      </c>
      <c r="B4534" s="100" t="s">
        <v>187</v>
      </c>
      <c r="C4534" s="139" t="s">
        <v>4030</v>
      </c>
      <c r="D4534" s="139">
        <v>1004672</v>
      </c>
      <c r="E4534" s="139" t="s">
        <v>4034</v>
      </c>
      <c r="F4534" s="139">
        <v>42.314981000000003</v>
      </c>
      <c r="G4534" s="139">
        <v>-85.187281999999996</v>
      </c>
      <c r="H4534" s="139" t="s">
        <v>4035</v>
      </c>
      <c r="I4534" s="139" t="s">
        <v>1276</v>
      </c>
      <c r="J4534" s="139" t="s">
        <v>61</v>
      </c>
      <c r="K4534" s="139">
        <v>49017</v>
      </c>
      <c r="L4534" s="139" t="s">
        <v>3822</v>
      </c>
      <c r="M4534" s="139">
        <v>30</v>
      </c>
      <c r="N4534" s="139" t="s">
        <v>1054</v>
      </c>
    </row>
    <row r="4535" spans="1:14" ht="15.75" customHeight="1">
      <c r="A4535" s="139">
        <v>2018</v>
      </c>
      <c r="B4535" s="100" t="s">
        <v>187</v>
      </c>
      <c r="C4535" s="139" t="s">
        <v>4036</v>
      </c>
      <c r="D4535" s="139">
        <v>1011863</v>
      </c>
      <c r="E4535" s="139" t="s">
        <v>4037</v>
      </c>
      <c r="F4535" s="139">
        <v>44.737687999999999</v>
      </c>
      <c r="G4535" s="139">
        <v>-90.577826999999999</v>
      </c>
      <c r="H4535" s="139" t="s">
        <v>4038</v>
      </c>
      <c r="I4535" s="139" t="s">
        <v>1366</v>
      </c>
      <c r="J4535" s="139" t="s">
        <v>132</v>
      </c>
      <c r="K4535" s="139">
        <v>54437</v>
      </c>
      <c r="L4535" s="139" t="s">
        <v>4039</v>
      </c>
      <c r="M4535" s="139">
        <v>14</v>
      </c>
      <c r="N4535" s="139" t="s">
        <v>1127</v>
      </c>
    </row>
    <row r="4536" spans="1:14" ht="15.75" customHeight="1">
      <c r="A4536" s="139">
        <v>2018</v>
      </c>
      <c r="B4536" s="100" t="s">
        <v>187</v>
      </c>
      <c r="C4536" s="139" t="s">
        <v>4040</v>
      </c>
      <c r="D4536" s="139">
        <v>1005457</v>
      </c>
      <c r="E4536" s="139" t="s">
        <v>4041</v>
      </c>
      <c r="F4536" s="139">
        <v>40.177874000000003</v>
      </c>
      <c r="G4536" s="139">
        <v>-75.457778000000005</v>
      </c>
      <c r="H4536" s="139" t="s">
        <v>4042</v>
      </c>
      <c r="I4536" s="139" t="s">
        <v>1466</v>
      </c>
      <c r="J4536" s="139" t="s">
        <v>103</v>
      </c>
      <c r="K4536" s="139">
        <v>19426</v>
      </c>
      <c r="L4536" s="139" t="s">
        <v>4043</v>
      </c>
      <c r="M4536" s="139">
        <v>15</v>
      </c>
      <c r="N4536" s="139" t="s">
        <v>1054</v>
      </c>
    </row>
    <row r="4537" spans="1:14" ht="15.75" customHeight="1">
      <c r="A4537" s="139">
        <v>2018</v>
      </c>
      <c r="B4537" s="100" t="s">
        <v>187</v>
      </c>
      <c r="C4537" s="139" t="s">
        <v>4044</v>
      </c>
      <c r="D4537" s="139">
        <v>1010034</v>
      </c>
      <c r="E4537" s="139" t="s">
        <v>4045</v>
      </c>
      <c r="F4537" s="139">
        <v>43.965040000000002</v>
      </c>
      <c r="G4537" s="139">
        <v>-86.439300000000003</v>
      </c>
      <c r="H4537" s="139" t="s">
        <v>4046</v>
      </c>
      <c r="I4537" s="139" t="s">
        <v>4047</v>
      </c>
      <c r="J4537" s="139" t="s">
        <v>61</v>
      </c>
      <c r="K4537" s="139">
        <v>49431</v>
      </c>
      <c r="L4537" s="139" t="s">
        <v>4048</v>
      </c>
      <c r="M4537" s="139">
        <v>50</v>
      </c>
      <c r="N4537" s="139" t="s">
        <v>1054</v>
      </c>
    </row>
    <row r="4538" spans="1:14" ht="15.75" customHeight="1">
      <c r="A4538" s="139">
        <v>2018</v>
      </c>
      <c r="B4538" s="100" t="s">
        <v>187</v>
      </c>
      <c r="C4538" s="139" t="s">
        <v>4049</v>
      </c>
      <c r="D4538" s="139">
        <v>1002148</v>
      </c>
      <c r="E4538" s="139" t="s">
        <v>4050</v>
      </c>
      <c r="F4538" s="139">
        <v>42.52093</v>
      </c>
      <c r="G4538" s="139">
        <v>-98.961190000000002</v>
      </c>
      <c r="H4538" s="139" t="s">
        <v>4051</v>
      </c>
      <c r="I4538" s="139" t="s">
        <v>4052</v>
      </c>
      <c r="J4538" s="139" t="s">
        <v>73</v>
      </c>
      <c r="K4538" s="139">
        <v>68713</v>
      </c>
      <c r="L4538" s="139" t="s">
        <v>3852</v>
      </c>
      <c r="M4538" s="139">
        <v>21</v>
      </c>
      <c r="N4538" s="139" t="s">
        <v>1054</v>
      </c>
    </row>
    <row r="4539" spans="1:14" ht="15.75" customHeight="1">
      <c r="A4539" s="139">
        <v>2018</v>
      </c>
      <c r="B4539" s="100" t="s">
        <v>187</v>
      </c>
      <c r="C4539" s="139" t="s">
        <v>4053</v>
      </c>
      <c r="D4539" s="139">
        <v>1005526</v>
      </c>
      <c r="E4539" s="139" t="s">
        <v>4054</v>
      </c>
      <c r="F4539" s="139">
        <v>43.664999999999999</v>
      </c>
      <c r="G4539" s="139">
        <v>-94.498500000000007</v>
      </c>
      <c r="H4539" s="139" t="s">
        <v>2465</v>
      </c>
      <c r="I4539" s="139" t="s">
        <v>2466</v>
      </c>
      <c r="J4539" s="139" t="s">
        <v>62</v>
      </c>
      <c r="K4539" s="139">
        <v>56031</v>
      </c>
      <c r="L4539" s="139" t="s">
        <v>3852</v>
      </c>
      <c r="M4539" s="139">
        <v>53</v>
      </c>
      <c r="N4539" s="139" t="s">
        <v>1054</v>
      </c>
    </row>
    <row r="4540" spans="1:14" ht="15.75" customHeight="1">
      <c r="A4540" s="139">
        <v>2018</v>
      </c>
      <c r="B4540" s="100" t="s">
        <v>187</v>
      </c>
      <c r="C4540" s="139" t="s">
        <v>4055</v>
      </c>
      <c r="D4540" s="139">
        <v>1000352</v>
      </c>
      <c r="E4540" s="139" t="s">
        <v>4056</v>
      </c>
      <c r="F4540" s="139">
        <v>34.849980000000002</v>
      </c>
      <c r="G4540" s="139">
        <v>-102.28679</v>
      </c>
      <c r="H4540" s="139" t="s">
        <v>4057</v>
      </c>
      <c r="I4540" s="139" t="s">
        <v>4058</v>
      </c>
      <c r="J4540" s="139" t="s">
        <v>115</v>
      </c>
      <c r="K4540" s="139">
        <v>79045</v>
      </c>
      <c r="L4540" s="139" t="s">
        <v>3852</v>
      </c>
      <c r="M4540" s="139">
        <v>37</v>
      </c>
      <c r="N4540" s="139" t="s">
        <v>1054</v>
      </c>
    </row>
    <row r="4541" spans="1:14" ht="15.75" customHeight="1">
      <c r="A4541" s="139">
        <v>2018</v>
      </c>
      <c r="B4541" s="100" t="s">
        <v>187</v>
      </c>
      <c r="C4541" s="139" t="s">
        <v>4059</v>
      </c>
      <c r="D4541" s="139">
        <v>1004228</v>
      </c>
      <c r="E4541" s="139" t="s">
        <v>4060</v>
      </c>
      <c r="F4541" s="139">
        <v>41.816499999999998</v>
      </c>
      <c r="G4541" s="139">
        <v>-83.835700000000003</v>
      </c>
      <c r="H4541" s="139" t="s">
        <v>4061</v>
      </c>
      <c r="I4541" s="139" t="s">
        <v>4062</v>
      </c>
      <c r="J4541" s="139" t="s">
        <v>61</v>
      </c>
      <c r="K4541" s="139">
        <v>49276</v>
      </c>
      <c r="L4541" s="139" t="s">
        <v>3852</v>
      </c>
      <c r="M4541" s="139">
        <v>37</v>
      </c>
      <c r="N4541" s="139" t="s">
        <v>1133</v>
      </c>
    </row>
    <row r="4542" spans="1:14" ht="15.75" customHeight="1">
      <c r="A4542" s="139">
        <v>2018</v>
      </c>
      <c r="B4542" s="100" t="s">
        <v>187</v>
      </c>
      <c r="C4542" s="139" t="s">
        <v>4063</v>
      </c>
      <c r="D4542" s="139">
        <v>1002926</v>
      </c>
      <c r="E4542" s="139" t="s">
        <v>4064</v>
      </c>
      <c r="F4542" s="139">
        <v>37.297629999999998</v>
      </c>
      <c r="G4542" s="139">
        <v>-77.287761000000003</v>
      </c>
      <c r="H4542" s="139" t="s">
        <v>4065</v>
      </c>
      <c r="I4542" s="139" t="s">
        <v>4066</v>
      </c>
      <c r="J4542" s="139" t="s">
        <v>123</v>
      </c>
      <c r="K4542" s="139">
        <v>23860</v>
      </c>
      <c r="L4542" s="139" t="s">
        <v>3852</v>
      </c>
      <c r="M4542" s="139">
        <v>8</v>
      </c>
      <c r="N4542" s="139" t="s">
        <v>1054</v>
      </c>
    </row>
    <row r="4543" spans="1:14" ht="15.75" customHeight="1">
      <c r="A4543" s="139">
        <v>2018</v>
      </c>
      <c r="B4543" s="100" t="s">
        <v>187</v>
      </c>
      <c r="C4543" s="139" t="s">
        <v>4067</v>
      </c>
      <c r="D4543" s="139">
        <v>1005306</v>
      </c>
      <c r="E4543" s="139" t="s">
        <v>4068</v>
      </c>
      <c r="F4543" s="139">
        <v>43.38391</v>
      </c>
      <c r="G4543" s="139">
        <v>-94.147059999999996</v>
      </c>
      <c r="H4543" s="139" t="s">
        <v>4069</v>
      </c>
      <c r="I4543" s="139" t="s">
        <v>4070</v>
      </c>
      <c r="J4543" s="139" t="s">
        <v>42</v>
      </c>
      <c r="K4543" s="139">
        <v>50451</v>
      </c>
      <c r="L4543" s="139" t="s">
        <v>3852</v>
      </c>
      <c r="M4543" s="139">
        <v>69</v>
      </c>
      <c r="N4543" s="139" t="s">
        <v>1133</v>
      </c>
    </row>
    <row r="4544" spans="1:14" ht="15.75" customHeight="1">
      <c r="A4544" s="139">
        <v>2018</v>
      </c>
      <c r="B4544" s="100" t="s">
        <v>187</v>
      </c>
      <c r="C4544" s="139" t="s">
        <v>4071</v>
      </c>
      <c r="D4544" s="139">
        <v>1005170</v>
      </c>
      <c r="E4544" s="139" t="s">
        <v>4072</v>
      </c>
      <c r="F4544" s="139">
        <v>38.679949999999998</v>
      </c>
      <c r="G4544" s="139">
        <v>-90.171850000000006</v>
      </c>
      <c r="H4544" s="139" t="s">
        <v>3612</v>
      </c>
      <c r="I4544" s="139" t="s">
        <v>1214</v>
      </c>
      <c r="J4544" s="139" t="s">
        <v>36</v>
      </c>
      <c r="K4544" s="139">
        <v>62060</v>
      </c>
      <c r="L4544" s="139" t="s">
        <v>3852</v>
      </c>
      <c r="M4544" s="139">
        <v>32</v>
      </c>
      <c r="N4544" s="139" t="s">
        <v>1054</v>
      </c>
    </row>
    <row r="4545" spans="1:14" ht="15.75" customHeight="1">
      <c r="A4545" s="139">
        <v>2018</v>
      </c>
      <c r="B4545" s="100" t="s">
        <v>187</v>
      </c>
      <c r="C4545" s="139" t="s">
        <v>4073</v>
      </c>
      <c r="D4545" s="139">
        <v>1003377</v>
      </c>
      <c r="E4545" s="139" t="s">
        <v>4074</v>
      </c>
      <c r="F4545" s="139">
        <v>37.905262999999998</v>
      </c>
      <c r="G4545" s="139">
        <v>-87.722551999999993</v>
      </c>
      <c r="H4545" s="139" t="s">
        <v>2542</v>
      </c>
      <c r="I4545" s="139" t="s">
        <v>2581</v>
      </c>
      <c r="J4545" s="139" t="s">
        <v>39</v>
      </c>
      <c r="K4545" s="139">
        <v>47620</v>
      </c>
      <c r="L4545" s="139" t="s">
        <v>3852</v>
      </c>
      <c r="M4545" s="139">
        <v>65</v>
      </c>
      <c r="N4545" s="139" t="s">
        <v>1054</v>
      </c>
    </row>
    <row r="4546" spans="1:14" ht="15.75" customHeight="1">
      <c r="A4546" s="139">
        <v>2018</v>
      </c>
      <c r="B4546" s="100" t="s">
        <v>187</v>
      </c>
      <c r="C4546" s="139" t="s">
        <v>4075</v>
      </c>
      <c r="D4546" s="139">
        <v>1002703</v>
      </c>
      <c r="E4546" s="139" t="s">
        <v>4076</v>
      </c>
      <c r="F4546" s="139">
        <v>40.815770000000001</v>
      </c>
      <c r="G4546" s="139">
        <v>-98.607389999999995</v>
      </c>
      <c r="H4546" s="139" t="s">
        <v>4077</v>
      </c>
      <c r="I4546" s="139" t="s">
        <v>2287</v>
      </c>
      <c r="J4546" s="139" t="s">
        <v>73</v>
      </c>
      <c r="K4546" s="139">
        <v>68883</v>
      </c>
      <c r="L4546" s="139" t="s">
        <v>3852</v>
      </c>
      <c r="M4546" s="139">
        <v>75</v>
      </c>
      <c r="N4546" s="139" t="s">
        <v>1054</v>
      </c>
    </row>
    <row r="4547" spans="1:14" ht="15.75" customHeight="1">
      <c r="A4547" s="139">
        <v>2018</v>
      </c>
      <c r="B4547" s="100" t="s">
        <v>187</v>
      </c>
      <c r="C4547" s="139" t="s">
        <v>4078</v>
      </c>
      <c r="D4547" s="139">
        <v>1006694</v>
      </c>
      <c r="E4547" s="139" t="s">
        <v>4079</v>
      </c>
      <c r="F4547" s="139">
        <v>40.698740000000001</v>
      </c>
      <c r="G4547" s="139">
        <v>-97.567402000000001</v>
      </c>
      <c r="H4547" s="139" t="s">
        <v>3530</v>
      </c>
      <c r="I4547" s="139" t="s">
        <v>4080</v>
      </c>
      <c r="J4547" s="139" t="s">
        <v>73</v>
      </c>
      <c r="K4547" s="139">
        <v>68467</v>
      </c>
      <c r="L4547" s="139" t="s">
        <v>3852</v>
      </c>
      <c r="M4547" s="139">
        <v>41</v>
      </c>
      <c r="N4547" s="139" t="s">
        <v>1054</v>
      </c>
    </row>
    <row r="4548" spans="1:14" ht="15.75" customHeight="1">
      <c r="A4548" s="139">
        <v>2018</v>
      </c>
      <c r="B4548" s="100" t="s">
        <v>187</v>
      </c>
      <c r="C4548" s="139" t="s">
        <v>4081</v>
      </c>
      <c r="D4548" s="139">
        <v>1004536</v>
      </c>
      <c r="E4548" s="139" t="s">
        <v>4082</v>
      </c>
      <c r="F4548" s="139">
        <v>40.751170000000002</v>
      </c>
      <c r="G4548" s="139">
        <v>-81.51088</v>
      </c>
      <c r="H4548" s="139" t="s">
        <v>4083</v>
      </c>
      <c r="I4548" s="139" t="s">
        <v>4084</v>
      </c>
      <c r="J4548" s="139" t="s">
        <v>95</v>
      </c>
      <c r="K4548" s="139">
        <v>44646</v>
      </c>
      <c r="L4548" s="139" t="s">
        <v>3880</v>
      </c>
      <c r="M4548" s="139">
        <v>37</v>
      </c>
      <c r="N4548" s="139" t="s">
        <v>1054</v>
      </c>
    </row>
    <row r="4549" spans="1:14" ht="15.75" customHeight="1">
      <c r="A4549" s="139">
        <v>2018</v>
      </c>
      <c r="B4549" s="100" t="s">
        <v>187</v>
      </c>
      <c r="C4549" s="139" t="s">
        <v>4085</v>
      </c>
      <c r="D4549" s="139">
        <v>1011345</v>
      </c>
      <c r="E4549" s="139" t="s">
        <v>4086</v>
      </c>
      <c r="F4549" s="139">
        <v>34.929608999999999</v>
      </c>
      <c r="G4549" s="139">
        <v>-120.51199800000001</v>
      </c>
      <c r="H4549" s="139" t="s">
        <v>4087</v>
      </c>
      <c r="I4549" s="139" t="s">
        <v>4088</v>
      </c>
      <c r="J4549" s="139" t="s">
        <v>15</v>
      </c>
      <c r="K4549" s="139">
        <v>93458</v>
      </c>
      <c r="L4549" s="139" t="s">
        <v>4089</v>
      </c>
      <c r="M4549" s="139">
        <v>19</v>
      </c>
      <c r="N4549" s="139" t="s">
        <v>1306</v>
      </c>
    </row>
    <row r="4550" spans="1:14" ht="15.75" customHeight="1">
      <c r="A4550" s="139">
        <v>2018</v>
      </c>
      <c r="B4550" s="100" t="s">
        <v>187</v>
      </c>
      <c r="C4550" s="139" t="s">
        <v>4092</v>
      </c>
      <c r="D4550" s="139">
        <v>1010679</v>
      </c>
      <c r="E4550" s="139" t="s">
        <v>4093</v>
      </c>
      <c r="F4550" s="139">
        <v>40.705880000000001</v>
      </c>
      <c r="G4550" s="139">
        <v>-84.080070000000006</v>
      </c>
      <c r="H4550" s="139" t="s">
        <v>4094</v>
      </c>
      <c r="I4550" s="139" t="s">
        <v>3654</v>
      </c>
      <c r="J4550" s="139" t="s">
        <v>95</v>
      </c>
      <c r="K4550" s="139">
        <v>45804</v>
      </c>
      <c r="L4550" s="139" t="s">
        <v>4095</v>
      </c>
      <c r="M4550" s="139">
        <v>45</v>
      </c>
      <c r="N4550" s="139" t="s">
        <v>1054</v>
      </c>
    </row>
    <row r="4551" spans="1:14" ht="15.75" customHeight="1">
      <c r="A4551" s="139">
        <v>2018</v>
      </c>
      <c r="B4551" s="100" t="s">
        <v>187</v>
      </c>
      <c r="C4551" s="139" t="s">
        <v>4096</v>
      </c>
      <c r="D4551" s="139">
        <v>1009622</v>
      </c>
      <c r="E4551" s="139" t="s">
        <v>4097</v>
      </c>
      <c r="F4551" s="139">
        <v>42.242283</v>
      </c>
      <c r="G4551" s="139">
        <v>-89.092825000000005</v>
      </c>
      <c r="H4551" s="139" t="s">
        <v>4098</v>
      </c>
      <c r="I4551" s="139" t="s">
        <v>2727</v>
      </c>
      <c r="J4551" s="139" t="s">
        <v>36</v>
      </c>
      <c r="K4551" s="139">
        <v>61104</v>
      </c>
      <c r="L4551" s="139" t="s">
        <v>4099</v>
      </c>
      <c r="M4551" s="139">
        <v>145</v>
      </c>
      <c r="N4551" s="139" t="s">
        <v>1054</v>
      </c>
    </row>
    <row r="4552" spans="1:14" ht="15.75" customHeight="1">
      <c r="A4552" s="139">
        <v>2018</v>
      </c>
      <c r="B4552" s="100" t="s">
        <v>187</v>
      </c>
      <c r="C4552" s="139" t="s">
        <v>4100</v>
      </c>
      <c r="D4552" s="139">
        <v>1013153</v>
      </c>
      <c r="E4552" s="139" t="s">
        <v>4101</v>
      </c>
      <c r="F4552" s="139">
        <v>46.423171000000004</v>
      </c>
      <c r="G4552" s="139">
        <v>-117.09196300000001</v>
      </c>
      <c r="H4552" s="139" t="s">
        <v>4102</v>
      </c>
      <c r="I4552" s="139" t="s">
        <v>4103</v>
      </c>
      <c r="J4552" s="139" t="s">
        <v>126</v>
      </c>
      <c r="K4552" s="139">
        <v>99403</v>
      </c>
      <c r="L4552" s="139" t="s">
        <v>4104</v>
      </c>
      <c r="M4552" s="139">
        <v>130</v>
      </c>
      <c r="N4552" s="139" t="s">
        <v>1054</v>
      </c>
    </row>
    <row r="4553" spans="1:14" ht="15.75" customHeight="1">
      <c r="A4553" s="139">
        <v>2018</v>
      </c>
      <c r="B4553" s="100" t="s">
        <v>187</v>
      </c>
      <c r="C4553" s="139" t="s">
        <v>4105</v>
      </c>
      <c r="D4553" s="139">
        <v>1007869</v>
      </c>
      <c r="E4553" s="139" t="s">
        <v>4106</v>
      </c>
      <c r="F4553" s="139">
        <v>40.472124000000001</v>
      </c>
      <c r="G4553" s="139">
        <v>-86.160002000000006</v>
      </c>
      <c r="H4553" s="139" t="s">
        <v>3332</v>
      </c>
      <c r="I4553" s="139" t="s">
        <v>1955</v>
      </c>
      <c r="J4553" s="139" t="s">
        <v>39</v>
      </c>
      <c r="K4553" s="139">
        <v>46902</v>
      </c>
      <c r="L4553" s="139" t="s">
        <v>4107</v>
      </c>
      <c r="M4553" s="139">
        <v>27</v>
      </c>
      <c r="N4553" s="139" t="s">
        <v>1054</v>
      </c>
    </row>
    <row r="4554" spans="1:14" ht="15.75" customHeight="1">
      <c r="A4554" s="139">
        <v>2018</v>
      </c>
      <c r="B4554" s="100" t="s">
        <v>187</v>
      </c>
      <c r="C4554" s="139" t="s">
        <v>4108</v>
      </c>
      <c r="D4554" s="139">
        <v>1001876</v>
      </c>
      <c r="E4554" s="139" t="s">
        <v>4109</v>
      </c>
      <c r="F4554" s="139">
        <v>35.152115000000002</v>
      </c>
      <c r="G4554" s="139">
        <v>-78.998907000000003</v>
      </c>
      <c r="H4554" s="139" t="s">
        <v>4110</v>
      </c>
      <c r="I4554" s="139" t="s">
        <v>1805</v>
      </c>
      <c r="J4554" s="139" t="s">
        <v>89</v>
      </c>
      <c r="K4554" s="139">
        <v>28310</v>
      </c>
      <c r="M4554" s="139">
        <v>33</v>
      </c>
      <c r="N4554" s="139" t="s">
        <v>1054</v>
      </c>
    </row>
    <row r="4555" spans="1:14" ht="15.75" customHeight="1">
      <c r="A4555" s="139">
        <v>2018</v>
      </c>
      <c r="B4555" s="100" t="s">
        <v>187</v>
      </c>
      <c r="C4555" s="139" t="s">
        <v>4111</v>
      </c>
      <c r="D4555" s="139">
        <v>1003907</v>
      </c>
      <c r="E4555" s="139" t="s">
        <v>4112</v>
      </c>
      <c r="F4555" s="139">
        <v>44.541944000000001</v>
      </c>
      <c r="G4555" s="139">
        <v>-94.341667000000001</v>
      </c>
      <c r="H4555" s="139" t="s">
        <v>4113</v>
      </c>
      <c r="I4555" s="139" t="s">
        <v>4114</v>
      </c>
      <c r="J4555" s="139" t="s">
        <v>62</v>
      </c>
      <c r="K4555" s="139">
        <v>55396</v>
      </c>
      <c r="L4555" s="139" t="s">
        <v>4115</v>
      </c>
      <c r="M4555" s="139">
        <v>81</v>
      </c>
      <c r="N4555" s="139" t="s">
        <v>1054</v>
      </c>
    </row>
    <row r="4556" spans="1:14" ht="15.75" customHeight="1">
      <c r="A4556" s="139">
        <v>2018</v>
      </c>
      <c r="B4556" s="100" t="s">
        <v>187</v>
      </c>
      <c r="C4556" s="139" t="s">
        <v>4116</v>
      </c>
      <c r="D4556" s="139">
        <v>1003967</v>
      </c>
      <c r="E4556" s="139" t="s">
        <v>4117</v>
      </c>
      <c r="F4556" s="139">
        <v>43.430943999999997</v>
      </c>
      <c r="G4556" s="139">
        <v>-84.157228000000003</v>
      </c>
      <c r="H4556" s="139" t="s">
        <v>4118</v>
      </c>
      <c r="I4556" s="139" t="s">
        <v>3670</v>
      </c>
      <c r="J4556" s="139" t="s">
        <v>61</v>
      </c>
      <c r="K4556" s="139">
        <v>48626</v>
      </c>
      <c r="L4556" s="139" t="s">
        <v>4119</v>
      </c>
      <c r="M4556" s="139">
        <v>48</v>
      </c>
      <c r="N4556" s="139" t="s">
        <v>1054</v>
      </c>
    </row>
    <row r="4557" spans="1:14" ht="15.75" customHeight="1">
      <c r="A4557" s="139">
        <v>2018</v>
      </c>
      <c r="B4557" s="100" t="s">
        <v>187</v>
      </c>
      <c r="C4557" s="139" t="s">
        <v>4120</v>
      </c>
      <c r="D4557" s="139">
        <v>1005929</v>
      </c>
      <c r="E4557" s="139" t="s">
        <v>4121</v>
      </c>
      <c r="F4557" s="139">
        <v>43.862198999999997</v>
      </c>
      <c r="G4557" s="139">
        <v>-95.300983000000002</v>
      </c>
      <c r="H4557" s="139" t="s">
        <v>4122</v>
      </c>
      <c r="I4557" s="139" t="s">
        <v>4123</v>
      </c>
      <c r="J4557" s="139" t="s">
        <v>62</v>
      </c>
      <c r="K4557" s="139">
        <v>56137</v>
      </c>
      <c r="L4557" s="139" t="s">
        <v>4124</v>
      </c>
      <c r="M4557" s="139">
        <v>44</v>
      </c>
      <c r="N4557" s="139" t="s">
        <v>1054</v>
      </c>
    </row>
    <row r="4558" spans="1:14" ht="15.75" customHeight="1">
      <c r="A4558" s="139">
        <v>2018</v>
      </c>
      <c r="B4558" s="100" t="s">
        <v>187</v>
      </c>
      <c r="C4558" s="139" t="s">
        <v>4125</v>
      </c>
      <c r="D4558" s="139">
        <v>1003383</v>
      </c>
      <c r="E4558" s="139" t="s">
        <v>4126</v>
      </c>
      <c r="F4558" s="139">
        <v>40.653604000000001</v>
      </c>
      <c r="G4558" s="139">
        <v>-112.054074</v>
      </c>
      <c r="H4558" s="139" t="s">
        <v>2431</v>
      </c>
      <c r="I4558" s="139" t="s">
        <v>4127</v>
      </c>
      <c r="J4558" s="139" t="s">
        <v>118</v>
      </c>
      <c r="K4558" s="139">
        <v>84118</v>
      </c>
      <c r="L4558" s="139" t="s">
        <v>4128</v>
      </c>
      <c r="M4558" s="139">
        <v>28</v>
      </c>
      <c r="N4558" s="139" t="s">
        <v>1054</v>
      </c>
    </row>
    <row r="4559" spans="1:14" ht="15.75" customHeight="1">
      <c r="A4559" s="139">
        <v>2018</v>
      </c>
      <c r="B4559" s="100" t="s">
        <v>187</v>
      </c>
      <c r="C4559" s="139" t="s">
        <v>4129</v>
      </c>
      <c r="D4559" s="139">
        <v>1003385</v>
      </c>
      <c r="E4559" s="139" t="s">
        <v>4130</v>
      </c>
      <c r="F4559" s="139">
        <v>34.655833000000001</v>
      </c>
      <c r="G4559" s="139">
        <v>-87.071111000000002</v>
      </c>
      <c r="H4559" s="139" t="s">
        <v>1771</v>
      </c>
      <c r="I4559" s="139" t="s">
        <v>2331</v>
      </c>
      <c r="J4559" s="139" t="s">
        <v>3</v>
      </c>
      <c r="K4559" s="139">
        <v>35601</v>
      </c>
      <c r="L4559" s="139" t="s">
        <v>4128</v>
      </c>
      <c r="M4559" s="139">
        <v>36</v>
      </c>
      <c r="N4559" s="139" t="s">
        <v>1054</v>
      </c>
    </row>
    <row r="4560" spans="1:14" ht="15.75" customHeight="1">
      <c r="A4560" s="139">
        <v>2018</v>
      </c>
      <c r="B4560" s="100" t="s">
        <v>187</v>
      </c>
      <c r="C4560" s="139" t="s">
        <v>4131</v>
      </c>
      <c r="D4560" s="139">
        <v>1006163</v>
      </c>
      <c r="E4560" s="139" t="s">
        <v>4132</v>
      </c>
      <c r="F4560" s="139">
        <v>29.75562</v>
      </c>
      <c r="G4560" s="139">
        <v>-95.124009999999998</v>
      </c>
      <c r="H4560" s="139" t="s">
        <v>3275</v>
      </c>
      <c r="I4560" s="139" t="s">
        <v>1087</v>
      </c>
      <c r="J4560" s="139" t="s">
        <v>115</v>
      </c>
      <c r="K4560" s="139">
        <v>77015</v>
      </c>
      <c r="L4560" s="139" t="s">
        <v>4133</v>
      </c>
      <c r="M4560" s="139">
        <v>29</v>
      </c>
      <c r="N4560" s="139" t="s">
        <v>1054</v>
      </c>
    </row>
    <row r="4561" spans="1:14" ht="15.75" customHeight="1">
      <c r="A4561" s="139">
        <v>2018</v>
      </c>
      <c r="B4561" s="100" t="s">
        <v>187</v>
      </c>
      <c r="C4561" s="139" t="s">
        <v>4134</v>
      </c>
      <c r="D4561" s="139">
        <v>1005586</v>
      </c>
      <c r="E4561" s="139" t="s">
        <v>4135</v>
      </c>
      <c r="F4561" s="139">
        <v>44.232019999999999</v>
      </c>
      <c r="G4561" s="139">
        <v>-95.300269999999998</v>
      </c>
      <c r="H4561" s="139" t="s">
        <v>4136</v>
      </c>
      <c r="I4561" s="139" t="s">
        <v>2380</v>
      </c>
      <c r="J4561" s="139" t="s">
        <v>62</v>
      </c>
      <c r="K4561" s="139">
        <v>56152</v>
      </c>
      <c r="L4561" s="139" t="s">
        <v>4137</v>
      </c>
      <c r="M4561" s="139">
        <v>37</v>
      </c>
      <c r="N4561" s="139" t="s">
        <v>1127</v>
      </c>
    </row>
    <row r="4562" spans="1:14" ht="15.75" customHeight="1">
      <c r="A4562" s="139">
        <v>2018</v>
      </c>
      <c r="B4562" s="100" t="s">
        <v>187</v>
      </c>
      <c r="C4562" s="139" t="s">
        <v>4138</v>
      </c>
      <c r="D4562" s="139">
        <v>1001736</v>
      </c>
      <c r="E4562" s="139" t="s">
        <v>4139</v>
      </c>
      <c r="F4562" s="139">
        <v>41.124260999999997</v>
      </c>
      <c r="G4562" s="139">
        <v>-111.99379</v>
      </c>
      <c r="H4562" s="139" t="s">
        <v>4140</v>
      </c>
      <c r="I4562" s="139" t="s">
        <v>1960</v>
      </c>
      <c r="J4562" s="139" t="s">
        <v>118</v>
      </c>
      <c r="K4562" s="139">
        <v>84056</v>
      </c>
      <c r="M4562" s="139">
        <v>60</v>
      </c>
      <c r="N4562" s="139" t="s">
        <v>1054</v>
      </c>
    </row>
    <row r="4563" spans="1:14" ht="15.75" customHeight="1">
      <c r="A4563" s="139">
        <v>2018</v>
      </c>
      <c r="B4563" s="100" t="s">
        <v>187</v>
      </c>
      <c r="C4563" s="139" t="s">
        <v>4141</v>
      </c>
      <c r="D4563" s="139">
        <v>1001735</v>
      </c>
      <c r="E4563" s="139" t="s">
        <v>4142</v>
      </c>
      <c r="F4563" s="139">
        <v>37.421613000000001</v>
      </c>
      <c r="G4563" s="139">
        <v>-120.850431</v>
      </c>
      <c r="H4563" s="139" t="s">
        <v>4143</v>
      </c>
      <c r="I4563" s="139" t="s">
        <v>4144</v>
      </c>
      <c r="J4563" s="139" t="s">
        <v>15</v>
      </c>
      <c r="K4563" s="139">
        <v>95324</v>
      </c>
      <c r="L4563" s="139" t="s">
        <v>2611</v>
      </c>
      <c r="M4563" s="139">
        <v>33</v>
      </c>
      <c r="N4563" s="139" t="s">
        <v>1054</v>
      </c>
    </row>
    <row r="4564" spans="1:14" ht="15.75" customHeight="1">
      <c r="A4564" s="139">
        <v>2018</v>
      </c>
      <c r="B4564" s="100" t="s">
        <v>187</v>
      </c>
      <c r="C4564" s="139" t="s">
        <v>4145</v>
      </c>
      <c r="D4564" s="139">
        <v>1004291</v>
      </c>
      <c r="E4564" s="139" t="s">
        <v>4146</v>
      </c>
      <c r="F4564" s="139">
        <v>37.794007000000001</v>
      </c>
      <c r="G4564" s="139">
        <v>-96.874139999999997</v>
      </c>
      <c r="H4564" s="139" t="s">
        <v>4147</v>
      </c>
      <c r="I4564" s="139" t="s">
        <v>3293</v>
      </c>
      <c r="J4564" s="139" t="s">
        <v>44</v>
      </c>
      <c r="K4564" s="139">
        <v>67042</v>
      </c>
      <c r="L4564" s="139" t="s">
        <v>4148</v>
      </c>
      <c r="M4564" s="139">
        <v>3484</v>
      </c>
      <c r="N4564" s="139" t="s">
        <v>1745</v>
      </c>
    </row>
    <row r="4565" spans="1:14" ht="15.75" customHeight="1">
      <c r="A4565" s="139">
        <v>2018</v>
      </c>
      <c r="B4565" s="100" t="s">
        <v>187</v>
      </c>
      <c r="C4565" s="139" t="s">
        <v>4149</v>
      </c>
      <c r="D4565" s="139">
        <v>1002028</v>
      </c>
      <c r="E4565" s="139" t="s">
        <v>4150</v>
      </c>
      <c r="F4565" s="139">
        <v>36.122660000000003</v>
      </c>
      <c r="G4565" s="139">
        <v>-96.000479999999996</v>
      </c>
      <c r="H4565" s="139" t="s">
        <v>1322</v>
      </c>
      <c r="I4565" s="139" t="s">
        <v>4151</v>
      </c>
      <c r="J4565" s="139" t="s">
        <v>98</v>
      </c>
      <c r="K4565" s="139">
        <v>74107</v>
      </c>
      <c r="L4565" s="139" t="s">
        <v>4148</v>
      </c>
      <c r="M4565" s="139">
        <v>1393</v>
      </c>
      <c r="N4565" s="139" t="s">
        <v>1306</v>
      </c>
    </row>
    <row r="4566" spans="1:14" ht="15.75" customHeight="1">
      <c r="A4566" s="139">
        <v>2018</v>
      </c>
      <c r="B4566" s="100" t="s">
        <v>187</v>
      </c>
      <c r="C4566" s="139" t="s">
        <v>4152</v>
      </c>
      <c r="D4566" s="139">
        <v>1002026</v>
      </c>
      <c r="E4566" s="139" t="s">
        <v>4153</v>
      </c>
      <c r="F4566" s="139">
        <v>36.139139999999998</v>
      </c>
      <c r="G4566" s="139">
        <v>-96.025440000000003</v>
      </c>
      <c r="H4566" s="139" t="s">
        <v>1322</v>
      </c>
      <c r="I4566" s="139" t="s">
        <v>4151</v>
      </c>
      <c r="J4566" s="139" t="s">
        <v>98</v>
      </c>
      <c r="K4566" s="139">
        <v>74107</v>
      </c>
      <c r="L4566" s="139" t="s">
        <v>4148</v>
      </c>
      <c r="M4566" s="139">
        <v>846</v>
      </c>
      <c r="N4566" s="139" t="s">
        <v>1306</v>
      </c>
    </row>
    <row r="4567" spans="1:14" ht="15.75" customHeight="1">
      <c r="A4567" s="139">
        <v>2018</v>
      </c>
      <c r="B4567" s="100" t="s">
        <v>187</v>
      </c>
      <c r="C4567" s="139" t="s">
        <v>4154</v>
      </c>
      <c r="D4567" s="139">
        <v>1005769</v>
      </c>
      <c r="E4567" s="139" t="s">
        <v>4155</v>
      </c>
      <c r="F4567" s="139">
        <v>40.886021999999997</v>
      </c>
      <c r="G4567" s="139">
        <v>-111.904759</v>
      </c>
      <c r="H4567" s="139" t="s">
        <v>4156</v>
      </c>
      <c r="I4567" s="139" t="s">
        <v>1960</v>
      </c>
      <c r="J4567" s="139" t="s">
        <v>118</v>
      </c>
      <c r="K4567" s="139">
        <v>84087</v>
      </c>
      <c r="L4567" s="139" t="s">
        <v>4148</v>
      </c>
      <c r="M4567" s="139">
        <v>1411</v>
      </c>
      <c r="N4567" s="139" t="s">
        <v>1306</v>
      </c>
    </row>
    <row r="4568" spans="1:14" ht="15.75" customHeight="1">
      <c r="A4568" s="139">
        <v>2018</v>
      </c>
      <c r="B4568" s="100" t="s">
        <v>187</v>
      </c>
      <c r="C4568" s="139" t="s">
        <v>4157</v>
      </c>
      <c r="D4568" s="139">
        <v>1004720</v>
      </c>
      <c r="E4568" s="139" t="s">
        <v>4158</v>
      </c>
      <c r="F4568" s="139">
        <v>36.550454999999999</v>
      </c>
      <c r="G4568" s="139">
        <v>-82.634793999999999</v>
      </c>
      <c r="H4568" s="139" t="s">
        <v>2996</v>
      </c>
      <c r="I4568" s="139" t="s">
        <v>1223</v>
      </c>
      <c r="J4568" s="139" t="s">
        <v>113</v>
      </c>
      <c r="K4568" s="139">
        <v>37660</v>
      </c>
      <c r="M4568" s="139">
        <v>469</v>
      </c>
      <c r="N4568" s="139" t="s">
        <v>1054</v>
      </c>
    </row>
    <row r="4569" spans="1:14" ht="15.75" customHeight="1">
      <c r="A4569" s="139">
        <v>2018</v>
      </c>
      <c r="B4569" s="100" t="s">
        <v>187</v>
      </c>
      <c r="C4569" s="139" t="s">
        <v>4159</v>
      </c>
      <c r="D4569" s="139">
        <v>1006141</v>
      </c>
      <c r="E4569" s="139" t="s">
        <v>4160</v>
      </c>
      <c r="F4569" s="139">
        <v>43.066800000000001</v>
      </c>
      <c r="G4569" s="139">
        <v>-92.157899999999998</v>
      </c>
      <c r="H4569" s="139" t="s">
        <v>4161</v>
      </c>
      <c r="I4569" s="139" t="s">
        <v>4162</v>
      </c>
      <c r="J4569" s="139" t="s">
        <v>42</v>
      </c>
      <c r="K4569" s="139">
        <v>52154</v>
      </c>
      <c r="L4569" s="139" t="s">
        <v>4163</v>
      </c>
      <c r="M4569" s="139">
        <v>120</v>
      </c>
      <c r="N4569" s="139" t="s">
        <v>1127</v>
      </c>
    </row>
    <row r="4570" spans="1:14" ht="15.75" customHeight="1">
      <c r="A4570" s="139">
        <v>2018</v>
      </c>
      <c r="B4570" s="100" t="s">
        <v>187</v>
      </c>
      <c r="C4570" s="139" t="s">
        <v>4164</v>
      </c>
      <c r="D4570" s="139">
        <v>1005341</v>
      </c>
      <c r="E4570" s="139" t="s">
        <v>4165</v>
      </c>
      <c r="F4570" s="139">
        <v>33.616230000000002</v>
      </c>
      <c r="G4570" s="139">
        <v>-86.156109999999998</v>
      </c>
      <c r="H4570" s="139" t="s">
        <v>1483</v>
      </c>
      <c r="I4570" s="139" t="s">
        <v>4166</v>
      </c>
      <c r="J4570" s="139" t="s">
        <v>3</v>
      </c>
      <c r="K4570" s="139">
        <v>35096</v>
      </c>
      <c r="L4570" s="139" t="s">
        <v>4167</v>
      </c>
      <c r="M4570" s="139">
        <v>29</v>
      </c>
      <c r="N4570" s="139" t="s">
        <v>1054</v>
      </c>
    </row>
    <row r="4571" spans="1:14" ht="15.75" customHeight="1">
      <c r="A4571" s="139">
        <v>2018</v>
      </c>
      <c r="B4571" s="100" t="s">
        <v>187</v>
      </c>
      <c r="C4571" s="139" t="s">
        <v>4168</v>
      </c>
      <c r="D4571" s="139">
        <v>1001842</v>
      </c>
      <c r="E4571" s="139" t="s">
        <v>4169</v>
      </c>
      <c r="F4571" s="139">
        <v>40.372777999999997</v>
      </c>
      <c r="G4571" s="139">
        <v>-84.190139000000002</v>
      </c>
      <c r="H4571" s="139" t="s">
        <v>4170</v>
      </c>
      <c r="I4571" s="139" t="s">
        <v>1470</v>
      </c>
      <c r="J4571" s="139" t="s">
        <v>95</v>
      </c>
      <c r="K4571" s="139">
        <v>45302</v>
      </c>
      <c r="L4571" s="139" t="s">
        <v>4167</v>
      </c>
      <c r="M4571" s="139">
        <v>41</v>
      </c>
      <c r="N4571" s="139" t="s">
        <v>1054</v>
      </c>
    </row>
    <row r="4572" spans="1:14" ht="15.75" customHeight="1">
      <c r="A4572" s="139">
        <v>2018</v>
      </c>
      <c r="B4572" s="100" t="s">
        <v>187</v>
      </c>
      <c r="C4572" s="139" t="s">
        <v>4171</v>
      </c>
      <c r="D4572" s="139">
        <v>1006347</v>
      </c>
      <c r="E4572" s="139" t="s">
        <v>4172</v>
      </c>
      <c r="F4572" s="139">
        <v>43.678055999999998</v>
      </c>
      <c r="G4572" s="139">
        <v>-92.965833000000003</v>
      </c>
      <c r="H4572" s="139" t="s">
        <v>2883</v>
      </c>
      <c r="I4572" s="139" t="s">
        <v>4173</v>
      </c>
      <c r="J4572" s="139" t="s">
        <v>62</v>
      </c>
      <c r="K4572" s="139">
        <v>55912</v>
      </c>
      <c r="L4572" s="139" t="s">
        <v>4174</v>
      </c>
      <c r="M4572" s="139">
        <v>24</v>
      </c>
      <c r="N4572" s="139" t="s">
        <v>1054</v>
      </c>
    </row>
    <row r="4573" spans="1:14" ht="15.75" customHeight="1">
      <c r="A4573" s="139">
        <v>2018</v>
      </c>
      <c r="B4573" s="100" t="s">
        <v>187</v>
      </c>
      <c r="C4573" s="139" t="s">
        <v>4175</v>
      </c>
      <c r="D4573" s="139">
        <v>1004130</v>
      </c>
      <c r="E4573" s="139" t="s">
        <v>4176</v>
      </c>
      <c r="F4573" s="139">
        <v>29.712499999999999</v>
      </c>
      <c r="G4573" s="139">
        <v>-95.235833</v>
      </c>
      <c r="H4573" s="139" t="s">
        <v>1086</v>
      </c>
      <c r="I4573" s="139" t="s">
        <v>1087</v>
      </c>
      <c r="J4573" s="139" t="s">
        <v>115</v>
      </c>
      <c r="K4573" s="139">
        <v>77017</v>
      </c>
      <c r="L4573" s="139" t="s">
        <v>3207</v>
      </c>
      <c r="M4573" s="139">
        <v>11423</v>
      </c>
      <c r="N4573" s="139" t="s">
        <v>1306</v>
      </c>
    </row>
    <row r="4574" spans="1:14" ht="15.75" customHeight="1">
      <c r="A4574" s="139">
        <v>2018</v>
      </c>
      <c r="B4574" s="100" t="s">
        <v>187</v>
      </c>
      <c r="C4574" s="139" t="s">
        <v>4177</v>
      </c>
      <c r="D4574" s="139">
        <v>1007515</v>
      </c>
      <c r="E4574" s="139" t="s">
        <v>4178</v>
      </c>
      <c r="F4574" s="139">
        <v>39.127499999999998</v>
      </c>
      <c r="G4574" s="139">
        <v>-78.189443999999995</v>
      </c>
      <c r="H4574" s="139" t="s">
        <v>1858</v>
      </c>
      <c r="I4574" s="139" t="s">
        <v>4179</v>
      </c>
      <c r="J4574" s="139" t="s">
        <v>123</v>
      </c>
      <c r="K4574" s="139">
        <v>22602</v>
      </c>
      <c r="L4574" s="139" t="s">
        <v>4180</v>
      </c>
      <c r="M4574" s="139">
        <v>38</v>
      </c>
      <c r="N4574" s="139" t="s">
        <v>1054</v>
      </c>
    </row>
    <row r="4575" spans="1:14" ht="15.75" customHeight="1">
      <c r="A4575" s="139">
        <v>2018</v>
      </c>
      <c r="B4575" s="100" t="s">
        <v>187</v>
      </c>
      <c r="C4575" s="139" t="s">
        <v>4181</v>
      </c>
      <c r="D4575" s="139">
        <v>1004282</v>
      </c>
      <c r="E4575" s="139" t="s">
        <v>4182</v>
      </c>
      <c r="F4575" s="139">
        <v>36.651305999999998</v>
      </c>
      <c r="G4575" s="139">
        <v>-87.466932999999997</v>
      </c>
      <c r="H4575" s="139" t="s">
        <v>4183</v>
      </c>
      <c r="I4575" s="139" t="s">
        <v>1616</v>
      </c>
      <c r="J4575" s="139" t="s">
        <v>47</v>
      </c>
      <c r="K4575" s="139">
        <v>42223</v>
      </c>
      <c r="M4575" s="139">
        <v>24</v>
      </c>
      <c r="N4575" s="139" t="s">
        <v>1054</v>
      </c>
    </row>
    <row r="4576" spans="1:14" ht="15.75" customHeight="1">
      <c r="A4576" s="139">
        <v>2018</v>
      </c>
      <c r="B4576" s="100" t="s">
        <v>187</v>
      </c>
      <c r="C4576" s="139" t="s">
        <v>4184</v>
      </c>
      <c r="D4576" s="139">
        <v>1005879</v>
      </c>
      <c r="E4576" s="139" t="s">
        <v>4185</v>
      </c>
      <c r="F4576" s="139">
        <v>33.200299999999999</v>
      </c>
      <c r="G4576" s="139">
        <v>-87.606999999999999</v>
      </c>
      <c r="H4576" s="139" t="s">
        <v>4186</v>
      </c>
      <c r="I4576" s="139" t="s">
        <v>4187</v>
      </c>
      <c r="J4576" s="139" t="s">
        <v>3</v>
      </c>
      <c r="K4576" s="139">
        <v>35401</v>
      </c>
      <c r="L4576" s="139" t="s">
        <v>4188</v>
      </c>
      <c r="M4576" s="139">
        <v>3863</v>
      </c>
      <c r="N4576" s="139" t="s">
        <v>1745</v>
      </c>
    </row>
    <row r="4577" spans="1:14" ht="15.75" customHeight="1">
      <c r="A4577" s="139">
        <v>2018</v>
      </c>
      <c r="B4577" s="100" t="s">
        <v>187</v>
      </c>
      <c r="C4577" s="139" t="s">
        <v>4189</v>
      </c>
      <c r="D4577" s="139">
        <v>1002798</v>
      </c>
      <c r="E4577" s="139" t="s">
        <v>4190</v>
      </c>
      <c r="F4577" s="139">
        <v>31.816700000000001</v>
      </c>
      <c r="G4577" s="139">
        <v>-89.008899999999997</v>
      </c>
      <c r="H4577" s="139" t="s">
        <v>4191</v>
      </c>
      <c r="I4577" s="139" t="s">
        <v>4192</v>
      </c>
      <c r="J4577" s="139" t="s">
        <v>65</v>
      </c>
      <c r="K4577" s="139">
        <v>39439</v>
      </c>
      <c r="L4577" s="139" t="s">
        <v>4188</v>
      </c>
      <c r="M4577" s="139">
        <v>197</v>
      </c>
      <c r="N4577" s="139" t="s">
        <v>1306</v>
      </c>
    </row>
    <row r="4578" spans="1:14" ht="15.75" customHeight="1">
      <c r="A4578" s="139">
        <v>2018</v>
      </c>
      <c r="B4578" s="100" t="s">
        <v>187</v>
      </c>
      <c r="C4578" s="139" t="s">
        <v>4193</v>
      </c>
      <c r="D4578" s="139">
        <v>1007593</v>
      </c>
      <c r="E4578" s="139" t="s">
        <v>4194</v>
      </c>
      <c r="F4578" s="139">
        <v>38.414352999999998</v>
      </c>
      <c r="G4578" s="139">
        <v>-82.384179000000003</v>
      </c>
      <c r="H4578" s="139" t="s">
        <v>4195</v>
      </c>
      <c r="I4578" s="139" t="s">
        <v>4196</v>
      </c>
      <c r="J4578" s="139" t="s">
        <v>129</v>
      </c>
      <c r="K4578" s="139">
        <v>25705</v>
      </c>
      <c r="L4578" s="139" t="s">
        <v>2344</v>
      </c>
      <c r="M4578" s="139">
        <v>46</v>
      </c>
      <c r="N4578" s="139" t="s">
        <v>1054</v>
      </c>
    </row>
    <row r="4579" spans="1:14" ht="15.75" customHeight="1">
      <c r="A4579" s="139">
        <v>2018</v>
      </c>
      <c r="B4579" s="100" t="s">
        <v>187</v>
      </c>
      <c r="C4579" s="139" t="s">
        <v>4197</v>
      </c>
      <c r="D4579" s="139">
        <v>1002165</v>
      </c>
      <c r="E4579" s="139" t="s">
        <v>4198</v>
      </c>
      <c r="F4579" s="139">
        <v>42.104979999999998</v>
      </c>
      <c r="G4579" s="139">
        <v>-76.047150000000002</v>
      </c>
      <c r="H4579" s="139" t="s">
        <v>4199</v>
      </c>
      <c r="I4579" s="139" t="s">
        <v>4200</v>
      </c>
      <c r="J4579" s="139" t="s">
        <v>87</v>
      </c>
      <c r="K4579" s="139">
        <v>13760</v>
      </c>
      <c r="L4579" s="139" t="s">
        <v>4201</v>
      </c>
      <c r="M4579" s="139">
        <v>16</v>
      </c>
      <c r="N4579" s="139" t="s">
        <v>1054</v>
      </c>
    </row>
    <row r="4580" spans="1:14" ht="15.75" customHeight="1">
      <c r="A4580" s="139">
        <v>2018</v>
      </c>
      <c r="B4580" s="100" t="s">
        <v>187</v>
      </c>
      <c r="C4580" s="139" t="s">
        <v>4202</v>
      </c>
      <c r="D4580" s="139">
        <v>1005369</v>
      </c>
      <c r="E4580" s="139" t="s">
        <v>4203</v>
      </c>
      <c r="F4580" s="139">
        <v>42.351199999999999</v>
      </c>
      <c r="G4580" s="139">
        <v>-97.706879999999998</v>
      </c>
      <c r="H4580" s="139" t="s">
        <v>4204</v>
      </c>
      <c r="I4580" s="139" t="s">
        <v>3716</v>
      </c>
      <c r="J4580" s="139" t="s">
        <v>73</v>
      </c>
      <c r="K4580" s="139">
        <v>68769</v>
      </c>
      <c r="L4580" s="139" t="s">
        <v>4205</v>
      </c>
      <c r="M4580" s="139">
        <v>51</v>
      </c>
      <c r="N4580" s="139" t="s">
        <v>1054</v>
      </c>
    </row>
    <row r="4581" spans="1:14" ht="15.75" customHeight="1">
      <c r="A4581" s="139">
        <v>2018</v>
      </c>
      <c r="B4581" s="100" t="s">
        <v>187</v>
      </c>
      <c r="C4581" s="139" t="s">
        <v>4206</v>
      </c>
      <c r="D4581" s="139">
        <v>1007393</v>
      </c>
      <c r="E4581" s="139" t="s">
        <v>4207</v>
      </c>
      <c r="F4581" s="139">
        <v>32.277659999999997</v>
      </c>
      <c r="G4581" s="139">
        <v>-86.329570000000004</v>
      </c>
      <c r="H4581" s="139" t="s">
        <v>1466</v>
      </c>
      <c r="I4581" s="139" t="s">
        <v>2316</v>
      </c>
      <c r="J4581" s="139" t="s">
        <v>3</v>
      </c>
      <c r="K4581" s="139">
        <v>36105</v>
      </c>
      <c r="L4581" s="139" t="s">
        <v>4208</v>
      </c>
      <c r="M4581" s="139">
        <v>14</v>
      </c>
      <c r="N4581" s="139" t="s">
        <v>3326</v>
      </c>
    </row>
    <row r="4582" spans="1:14" ht="15.75" customHeight="1">
      <c r="A4582" s="139">
        <v>2018</v>
      </c>
      <c r="B4582" s="100" t="s">
        <v>187</v>
      </c>
      <c r="C4582" s="139" t="s">
        <v>4209</v>
      </c>
      <c r="D4582" s="139">
        <v>1009577</v>
      </c>
      <c r="E4582" s="139" t="s">
        <v>4210</v>
      </c>
      <c r="F4582" s="139">
        <v>38.178040000000003</v>
      </c>
      <c r="G4582" s="139">
        <v>-85.650130000000004</v>
      </c>
      <c r="H4582" s="139" t="s">
        <v>3430</v>
      </c>
      <c r="I4582" s="139" t="s">
        <v>1327</v>
      </c>
      <c r="J4582" s="139" t="s">
        <v>47</v>
      </c>
      <c r="K4582" s="139">
        <v>40225</v>
      </c>
      <c r="L4582" s="139" t="s">
        <v>4211</v>
      </c>
      <c r="M4582" s="139">
        <v>14</v>
      </c>
      <c r="N4582" s="139" t="s">
        <v>3326</v>
      </c>
    </row>
    <row r="4583" spans="1:14" ht="15.75" customHeight="1">
      <c r="A4583" s="139">
        <v>2018</v>
      </c>
      <c r="B4583" s="100" t="s">
        <v>187</v>
      </c>
      <c r="C4583" s="139" t="s">
        <v>4212</v>
      </c>
      <c r="D4583" s="139">
        <v>1008928</v>
      </c>
      <c r="E4583" s="139" t="s">
        <v>4213</v>
      </c>
      <c r="F4583" s="139">
        <v>41.925474000000001</v>
      </c>
      <c r="G4583" s="139">
        <v>-72.687404999999998</v>
      </c>
      <c r="H4583" s="139" t="s">
        <v>4214</v>
      </c>
      <c r="I4583" s="139" t="s">
        <v>3123</v>
      </c>
      <c r="J4583" s="139" t="s">
        <v>20</v>
      </c>
      <c r="K4583" s="139">
        <v>6096</v>
      </c>
      <c r="L4583" s="139" t="s">
        <v>4215</v>
      </c>
      <c r="M4583" s="139">
        <v>14</v>
      </c>
      <c r="N4583" s="139" t="s">
        <v>1054</v>
      </c>
    </row>
    <row r="4584" spans="1:14" ht="15.75" customHeight="1">
      <c r="A4584" s="139">
        <v>2018</v>
      </c>
      <c r="B4584" s="100" t="s">
        <v>187</v>
      </c>
      <c r="C4584" s="139" t="s">
        <v>4216</v>
      </c>
      <c r="D4584" s="139">
        <v>1004702</v>
      </c>
      <c r="E4584" s="139" t="s">
        <v>4217</v>
      </c>
      <c r="F4584" s="139">
        <v>46.073186</v>
      </c>
      <c r="G4584" s="139">
        <v>-96.886775</v>
      </c>
      <c r="H4584" s="139" t="s">
        <v>4218</v>
      </c>
      <c r="I4584" s="139" t="s">
        <v>1471</v>
      </c>
      <c r="J4584" s="139" t="s">
        <v>92</v>
      </c>
      <c r="K4584" s="139">
        <v>58041</v>
      </c>
      <c r="L4584" s="139" t="s">
        <v>4219</v>
      </c>
      <c r="M4584" s="139">
        <v>89</v>
      </c>
      <c r="N4584" s="139" t="s">
        <v>1054</v>
      </c>
    </row>
    <row r="4585" spans="1:14" ht="15.75" customHeight="1">
      <c r="A4585" s="139">
        <v>2018</v>
      </c>
      <c r="B4585" s="100" t="s">
        <v>187</v>
      </c>
      <c r="C4585" s="139" t="s">
        <v>4225</v>
      </c>
      <c r="D4585" s="139">
        <v>1008786</v>
      </c>
      <c r="E4585" s="139" t="s">
        <v>4226</v>
      </c>
      <c r="F4585" s="139">
        <v>38.195278000000002</v>
      </c>
      <c r="G4585" s="139">
        <v>-85.872221999999994</v>
      </c>
      <c r="H4585" s="139" t="s">
        <v>3430</v>
      </c>
      <c r="I4585" s="139" t="s">
        <v>1327</v>
      </c>
      <c r="J4585" s="139" t="s">
        <v>47</v>
      </c>
      <c r="K4585" s="139">
        <v>40216</v>
      </c>
      <c r="L4585" s="139" t="s">
        <v>4227</v>
      </c>
      <c r="M4585" s="139">
        <v>13</v>
      </c>
      <c r="N4585" s="139" t="s">
        <v>1054</v>
      </c>
    </row>
    <row r="4586" spans="1:14" ht="15.75" customHeight="1">
      <c r="A4586" s="139">
        <v>2018</v>
      </c>
      <c r="B4586" s="100" t="s">
        <v>187</v>
      </c>
      <c r="C4586" s="139" t="s">
        <v>4228</v>
      </c>
      <c r="D4586" s="139">
        <v>1012924</v>
      </c>
      <c r="E4586" s="139" t="s">
        <v>4229</v>
      </c>
      <c r="F4586" s="139">
        <v>45.147269999999999</v>
      </c>
      <c r="G4586" s="139">
        <v>-90.469160000000002</v>
      </c>
      <c r="H4586" s="139" t="s">
        <v>4230</v>
      </c>
      <c r="I4586" s="139" t="s">
        <v>3546</v>
      </c>
      <c r="J4586" s="139" t="s">
        <v>132</v>
      </c>
      <c r="K4586" s="139">
        <v>54659</v>
      </c>
      <c r="L4586" s="139" t="s">
        <v>4231</v>
      </c>
      <c r="M4586" s="139">
        <v>12</v>
      </c>
      <c r="N4586" s="139" t="s">
        <v>1054</v>
      </c>
    </row>
    <row r="4587" spans="1:14" ht="15.75" customHeight="1">
      <c r="A4587" s="139">
        <v>2018</v>
      </c>
      <c r="B4587" s="100" t="s">
        <v>187</v>
      </c>
      <c r="C4587" s="139" t="s">
        <v>4232</v>
      </c>
      <c r="D4587" s="139">
        <v>1013274</v>
      </c>
      <c r="E4587" s="139" t="s">
        <v>4233</v>
      </c>
      <c r="F4587" s="139">
        <v>31.861187000000001</v>
      </c>
      <c r="G4587" s="139">
        <v>-103.09271699999999</v>
      </c>
      <c r="H4587" s="139" t="s">
        <v>4234</v>
      </c>
      <c r="J4587" s="139" t="s">
        <v>115</v>
      </c>
      <c r="K4587" s="139">
        <v>79745</v>
      </c>
      <c r="L4587" s="139" t="s">
        <v>4231</v>
      </c>
      <c r="M4587" s="139">
        <v>22</v>
      </c>
      <c r="N4587" s="139" t="s">
        <v>1054</v>
      </c>
    </row>
    <row r="4588" spans="1:14" ht="15.75" customHeight="1">
      <c r="A4588" s="139">
        <v>2018</v>
      </c>
      <c r="B4588" s="100" t="s">
        <v>187</v>
      </c>
      <c r="C4588" s="139" t="s">
        <v>4235</v>
      </c>
      <c r="D4588" s="139">
        <v>1011783</v>
      </c>
      <c r="E4588" s="139" t="s">
        <v>4236</v>
      </c>
      <c r="F4588" s="139">
        <v>36.08211</v>
      </c>
      <c r="G4588" s="139">
        <v>-102.50911000000001</v>
      </c>
      <c r="H4588" s="139" t="s">
        <v>4237</v>
      </c>
      <c r="I4588" s="139" t="s">
        <v>4238</v>
      </c>
      <c r="J4588" s="139" t="s">
        <v>115</v>
      </c>
      <c r="K4588" s="139">
        <v>79022</v>
      </c>
      <c r="L4588" s="139" t="s">
        <v>2611</v>
      </c>
      <c r="M4588" s="139">
        <v>21</v>
      </c>
      <c r="N4588" s="139" t="s">
        <v>1054</v>
      </c>
    </row>
    <row r="4589" spans="1:14" ht="15.75" customHeight="1">
      <c r="A4589" s="139">
        <v>2018</v>
      </c>
      <c r="B4589" s="100" t="s">
        <v>187</v>
      </c>
      <c r="C4589" s="139" t="s">
        <v>4239</v>
      </c>
      <c r="D4589" s="139">
        <v>1007089</v>
      </c>
      <c r="E4589" s="139" t="s">
        <v>4240</v>
      </c>
      <c r="F4589" s="139">
        <v>44.551336999999997</v>
      </c>
      <c r="G4589" s="139">
        <v>-123.256533</v>
      </c>
      <c r="H4589" s="139" t="s">
        <v>4241</v>
      </c>
      <c r="I4589" s="139" t="s">
        <v>4242</v>
      </c>
      <c r="J4589" s="139" t="s">
        <v>100</v>
      </c>
      <c r="K4589" s="139">
        <v>97333</v>
      </c>
      <c r="L4589" s="139" t="s">
        <v>4243</v>
      </c>
      <c r="M4589" s="139">
        <v>16</v>
      </c>
      <c r="N4589" s="139" t="s">
        <v>1050</v>
      </c>
    </row>
    <row r="4590" spans="1:14" ht="15.75" customHeight="1">
      <c r="A4590" s="139">
        <v>2018</v>
      </c>
      <c r="B4590" s="100" t="s">
        <v>187</v>
      </c>
      <c r="C4590" s="139" t="s">
        <v>4244</v>
      </c>
      <c r="D4590" s="139">
        <v>1007922</v>
      </c>
      <c r="E4590" s="139" t="s">
        <v>4245</v>
      </c>
      <c r="F4590" s="139">
        <v>41.128380999999997</v>
      </c>
      <c r="G4590" s="139">
        <v>-104.787925</v>
      </c>
      <c r="H4590" s="139" t="s">
        <v>4246</v>
      </c>
      <c r="I4590" s="139" t="s">
        <v>4247</v>
      </c>
      <c r="J4590" s="139" t="s">
        <v>134</v>
      </c>
      <c r="K4590" s="139">
        <v>82007</v>
      </c>
      <c r="L4590" s="139" t="s">
        <v>4148</v>
      </c>
      <c r="M4590" s="139">
        <v>3640</v>
      </c>
      <c r="N4590" s="139" t="s">
        <v>1745</v>
      </c>
    </row>
    <row r="4591" spans="1:14" ht="15.75" customHeight="1">
      <c r="A4591" s="139">
        <v>2018</v>
      </c>
      <c r="B4591" s="100" t="s">
        <v>187</v>
      </c>
      <c r="C4591" s="139" t="s">
        <v>4248</v>
      </c>
      <c r="D4591" s="139">
        <v>1011124</v>
      </c>
      <c r="E4591" s="139" t="s">
        <v>4249</v>
      </c>
      <c r="F4591" s="139">
        <v>39.367379999999997</v>
      </c>
      <c r="G4591" s="139">
        <v>-85.542151000000004</v>
      </c>
      <c r="H4591" s="139" t="s">
        <v>4250</v>
      </c>
      <c r="I4591" s="139" t="s">
        <v>1771</v>
      </c>
      <c r="J4591" s="139" t="s">
        <v>39</v>
      </c>
      <c r="K4591" s="139">
        <v>47240</v>
      </c>
      <c r="L4591" s="139" t="s">
        <v>4167</v>
      </c>
      <c r="M4591" s="139">
        <v>12</v>
      </c>
      <c r="N4591" s="139" t="s">
        <v>1054</v>
      </c>
    </row>
    <row r="4592" spans="1:14" ht="15.75" customHeight="1">
      <c r="A4592" s="139">
        <v>2018</v>
      </c>
      <c r="B4592" s="100" t="s">
        <v>187</v>
      </c>
      <c r="C4592" s="139" t="s">
        <v>4251</v>
      </c>
      <c r="D4592" s="139">
        <v>1001841</v>
      </c>
      <c r="E4592" s="139" t="s">
        <v>4252</v>
      </c>
      <c r="F4592" s="139">
        <v>40.278216999999998</v>
      </c>
      <c r="G4592" s="139">
        <v>-83.507964999999999</v>
      </c>
      <c r="H4592" s="139" t="s">
        <v>4253</v>
      </c>
      <c r="I4592" s="139" t="s">
        <v>2339</v>
      </c>
      <c r="J4592" s="139" t="s">
        <v>95</v>
      </c>
      <c r="K4592" s="139">
        <v>43040</v>
      </c>
      <c r="L4592" s="139" t="s">
        <v>4167</v>
      </c>
      <c r="M4592" s="139">
        <v>59</v>
      </c>
      <c r="N4592" s="139" t="s">
        <v>1054</v>
      </c>
    </row>
    <row r="4593" spans="1:14" ht="15.75" customHeight="1">
      <c r="A4593" s="139">
        <v>2018</v>
      </c>
      <c r="B4593" s="100" t="s">
        <v>187</v>
      </c>
      <c r="C4593" s="139" t="s">
        <v>4254</v>
      </c>
      <c r="D4593" s="139">
        <v>1010241</v>
      </c>
      <c r="E4593" s="139" t="s">
        <v>4255</v>
      </c>
      <c r="F4593" s="139">
        <v>44.992420000000003</v>
      </c>
      <c r="G4593" s="139">
        <v>-93.433876999999995</v>
      </c>
      <c r="H4593" s="139" t="s">
        <v>4256</v>
      </c>
      <c r="I4593" s="139" t="s">
        <v>4257</v>
      </c>
      <c r="J4593" s="139" t="s">
        <v>62</v>
      </c>
      <c r="K4593" s="139">
        <v>55441</v>
      </c>
      <c r="L4593" s="139" t="s">
        <v>4258</v>
      </c>
      <c r="M4593" s="139">
        <v>2</v>
      </c>
      <c r="N4593" s="139" t="s">
        <v>1368</v>
      </c>
    </row>
    <row r="4594" spans="1:14" ht="15.75" customHeight="1">
      <c r="A4594" s="139">
        <v>2018</v>
      </c>
      <c r="B4594" s="100" t="s">
        <v>187</v>
      </c>
      <c r="C4594" s="139" t="s">
        <v>4259</v>
      </c>
      <c r="D4594" s="139">
        <v>1011787</v>
      </c>
      <c r="E4594" s="139" t="s">
        <v>4260</v>
      </c>
      <c r="F4594" s="139">
        <v>41.684600000000003</v>
      </c>
      <c r="G4594" s="139">
        <v>-86.299087</v>
      </c>
      <c r="H4594" s="139" t="s">
        <v>4261</v>
      </c>
      <c r="I4594" s="139" t="s">
        <v>4262</v>
      </c>
      <c r="J4594" s="139" t="s">
        <v>39</v>
      </c>
      <c r="K4594" s="139">
        <v>46628</v>
      </c>
      <c r="L4594" s="139" t="s">
        <v>4258</v>
      </c>
      <c r="M4594" s="139">
        <v>13</v>
      </c>
      <c r="N4594" s="139" t="s">
        <v>1054</v>
      </c>
    </row>
    <row r="4595" spans="1:14" ht="15.75" customHeight="1">
      <c r="A4595" s="139">
        <v>2018</v>
      </c>
      <c r="B4595" s="100" t="s">
        <v>187</v>
      </c>
      <c r="C4595" s="139" t="s">
        <v>4263</v>
      </c>
      <c r="D4595" s="139">
        <v>1007176</v>
      </c>
      <c r="E4595" s="139" t="s">
        <v>4264</v>
      </c>
      <c r="F4595" s="139">
        <v>36.083371</v>
      </c>
      <c r="G4595" s="139">
        <v>-87.936409999999995</v>
      </c>
      <c r="H4595" s="139" t="s">
        <v>4265</v>
      </c>
      <c r="I4595" s="139" t="s">
        <v>4266</v>
      </c>
      <c r="J4595" s="139" t="s">
        <v>113</v>
      </c>
      <c r="K4595" s="139">
        <v>37185</v>
      </c>
      <c r="L4595" s="139" t="s">
        <v>4267</v>
      </c>
      <c r="M4595" s="139">
        <v>617</v>
      </c>
      <c r="N4595" s="139" t="s">
        <v>4268</v>
      </c>
    </row>
    <row r="4596" spans="1:14" ht="15.75" customHeight="1">
      <c r="A4596" s="139">
        <v>2018</v>
      </c>
      <c r="B4596" s="100" t="s">
        <v>187</v>
      </c>
      <c r="C4596" s="139" t="s">
        <v>4269</v>
      </c>
      <c r="D4596" s="139">
        <v>1002846</v>
      </c>
      <c r="E4596" s="139" t="s">
        <v>4270</v>
      </c>
      <c r="F4596" s="139">
        <v>30.709033000000002</v>
      </c>
      <c r="G4596" s="139">
        <v>-91.320677000000003</v>
      </c>
      <c r="H4596" s="139" t="s">
        <v>4271</v>
      </c>
      <c r="I4596" s="139" t="s">
        <v>4272</v>
      </c>
      <c r="J4596" s="139" t="s">
        <v>50</v>
      </c>
      <c r="K4596" s="139">
        <v>70775</v>
      </c>
      <c r="L4596" s="139" t="s">
        <v>4273</v>
      </c>
      <c r="M4596" s="139">
        <v>322</v>
      </c>
      <c r="N4596" s="139" t="s">
        <v>1448</v>
      </c>
    </row>
    <row r="4597" spans="1:14" ht="15.75" customHeight="1">
      <c r="A4597" s="139">
        <v>2018</v>
      </c>
      <c r="B4597" s="100" t="s">
        <v>187</v>
      </c>
      <c r="C4597" s="139" t="s">
        <v>4274</v>
      </c>
      <c r="D4597" s="139">
        <v>1013399</v>
      </c>
      <c r="E4597" s="139" t="s">
        <v>4275</v>
      </c>
      <c r="F4597" s="139">
        <v>29.749389999999998</v>
      </c>
      <c r="G4597" s="139">
        <v>-95.123609999999999</v>
      </c>
      <c r="H4597" s="139" t="s">
        <v>3275</v>
      </c>
      <c r="I4597" s="139" t="s">
        <v>1087</v>
      </c>
      <c r="J4597" s="139" t="s">
        <v>115</v>
      </c>
      <c r="K4597" s="139">
        <v>77015</v>
      </c>
      <c r="M4597" s="139">
        <v>17</v>
      </c>
      <c r="N4597" s="139" t="s">
        <v>1054</v>
      </c>
    </row>
    <row r="4598" spans="1:14" ht="15.75" customHeight="1">
      <c r="A4598" s="139">
        <v>2018</v>
      </c>
      <c r="B4598" s="100" t="s">
        <v>187</v>
      </c>
      <c r="C4598" s="139" t="s">
        <v>4276</v>
      </c>
      <c r="D4598" s="139">
        <v>1010977</v>
      </c>
      <c r="E4598" s="139" t="s">
        <v>4277</v>
      </c>
      <c r="F4598" s="139">
        <v>34.175970999999997</v>
      </c>
      <c r="G4598" s="139">
        <v>-119.06637499999999</v>
      </c>
      <c r="H4598" s="139" t="s">
        <v>2473</v>
      </c>
      <c r="I4598" s="139" t="s">
        <v>2474</v>
      </c>
      <c r="J4598" s="139" t="s">
        <v>15</v>
      </c>
      <c r="K4598" s="139">
        <v>93012</v>
      </c>
      <c r="L4598" s="139" t="s">
        <v>4278</v>
      </c>
      <c r="M4598" s="139">
        <v>17</v>
      </c>
      <c r="N4598" s="139" t="s">
        <v>1054</v>
      </c>
    </row>
    <row r="4599" spans="1:14" ht="15.75" customHeight="1">
      <c r="A4599" s="139">
        <v>2018</v>
      </c>
      <c r="B4599" s="100" t="s">
        <v>187</v>
      </c>
      <c r="C4599" s="139" t="s">
        <v>4279</v>
      </c>
      <c r="D4599" s="139">
        <v>1012053</v>
      </c>
      <c r="E4599" s="139" t="s">
        <v>4280</v>
      </c>
      <c r="F4599" s="139">
        <v>34.575220000000002</v>
      </c>
      <c r="G4599" s="139">
        <v>-92.531729999999996</v>
      </c>
      <c r="H4599" s="139" t="s">
        <v>4281</v>
      </c>
      <c r="I4599" s="139" t="s">
        <v>1299</v>
      </c>
      <c r="J4599" s="139" t="s">
        <v>12</v>
      </c>
      <c r="K4599" s="139">
        <v>72011</v>
      </c>
      <c r="L4599" s="139" t="s">
        <v>2586</v>
      </c>
      <c r="M4599" s="139">
        <v>16</v>
      </c>
      <c r="N4599" s="139" t="s">
        <v>1054</v>
      </c>
    </row>
    <row r="4600" spans="1:14" ht="15.75" customHeight="1">
      <c r="A4600" s="139">
        <v>2018</v>
      </c>
      <c r="B4600" s="100" t="s">
        <v>187</v>
      </c>
      <c r="C4600" s="139" t="s">
        <v>4282</v>
      </c>
      <c r="D4600" s="139">
        <v>1011427</v>
      </c>
      <c r="E4600" s="139" t="s">
        <v>4283</v>
      </c>
      <c r="F4600" s="139">
        <v>44.576819999999998</v>
      </c>
      <c r="G4600" s="139">
        <v>-69.611090000000004</v>
      </c>
      <c r="H4600" s="139" t="s">
        <v>4284</v>
      </c>
      <c r="I4600" s="139" t="s">
        <v>4285</v>
      </c>
      <c r="J4600" s="139" t="s">
        <v>52</v>
      </c>
      <c r="K4600" s="139">
        <v>4093</v>
      </c>
      <c r="L4600" s="139" t="s">
        <v>4286</v>
      </c>
      <c r="M4600" s="139">
        <v>12</v>
      </c>
      <c r="N4600" s="139" t="s">
        <v>1054</v>
      </c>
    </row>
    <row r="4601" spans="1:14" ht="15.75" customHeight="1">
      <c r="A4601" s="139">
        <v>2018</v>
      </c>
      <c r="B4601" s="100" t="s">
        <v>187</v>
      </c>
      <c r="C4601" s="139" t="s">
        <v>4287</v>
      </c>
      <c r="D4601" s="139">
        <v>1011889</v>
      </c>
      <c r="E4601" s="139" t="s">
        <v>4288</v>
      </c>
      <c r="F4601" s="139">
        <v>32.455978999999999</v>
      </c>
      <c r="G4601" s="139">
        <v>-91.506860000000003</v>
      </c>
      <c r="H4601" s="139" t="s">
        <v>4289</v>
      </c>
      <c r="I4601" s="139" t="s">
        <v>4290</v>
      </c>
      <c r="J4601" s="139" t="s">
        <v>50</v>
      </c>
      <c r="K4601" s="139">
        <v>71232</v>
      </c>
      <c r="L4601" s="139" t="s">
        <v>4291</v>
      </c>
      <c r="M4601" s="139">
        <v>12</v>
      </c>
      <c r="N4601" s="139" t="s">
        <v>1054</v>
      </c>
    </row>
    <row r="4602" spans="1:14" ht="15.75" customHeight="1">
      <c r="A4602" s="139">
        <v>2018</v>
      </c>
      <c r="B4602" s="100" t="s">
        <v>187</v>
      </c>
      <c r="C4602" s="139" t="s">
        <v>4292</v>
      </c>
      <c r="D4602" s="139">
        <v>1013130</v>
      </c>
      <c r="E4602" s="139" t="s">
        <v>4293</v>
      </c>
      <c r="F4602" s="139">
        <v>29.78323</v>
      </c>
      <c r="G4602" s="139">
        <v>-81.310630000000003</v>
      </c>
      <c r="H4602" s="139" t="s">
        <v>4294</v>
      </c>
      <c r="I4602" s="139" t="s">
        <v>4295</v>
      </c>
      <c r="J4602" s="139" t="s">
        <v>26</v>
      </c>
      <c r="K4602" s="139">
        <v>32086</v>
      </c>
      <c r="L4602" s="139" t="s">
        <v>4296</v>
      </c>
      <c r="M4602" s="139">
        <v>12</v>
      </c>
      <c r="N4602" s="139" t="s">
        <v>1054</v>
      </c>
    </row>
    <row r="4603" spans="1:14" ht="15.75" customHeight="1">
      <c r="A4603" s="139">
        <v>2018</v>
      </c>
      <c r="B4603" s="100" t="s">
        <v>187</v>
      </c>
      <c r="C4603" s="139" t="s">
        <v>4297</v>
      </c>
      <c r="D4603" s="139">
        <v>1012481</v>
      </c>
      <c r="E4603" s="139" t="s">
        <v>4298</v>
      </c>
      <c r="F4603" s="139">
        <v>40.129539999999999</v>
      </c>
      <c r="G4603" s="139">
        <v>-111.64706</v>
      </c>
      <c r="H4603" s="139" t="s">
        <v>4299</v>
      </c>
      <c r="I4603" s="139" t="s">
        <v>4300</v>
      </c>
      <c r="J4603" s="139" t="s">
        <v>118</v>
      </c>
      <c r="K4603" s="139">
        <v>84660</v>
      </c>
      <c r="L4603" s="139" t="s">
        <v>4291</v>
      </c>
      <c r="M4603" s="139">
        <v>12</v>
      </c>
      <c r="N4603" s="139" t="s">
        <v>1054</v>
      </c>
    </row>
    <row r="4604" spans="1:14" ht="15.75" customHeight="1">
      <c r="A4604" s="139">
        <v>2018</v>
      </c>
      <c r="B4604" s="100" t="s">
        <v>187</v>
      </c>
      <c r="C4604" s="139" t="s">
        <v>4301</v>
      </c>
      <c r="D4604" s="139">
        <v>1010619</v>
      </c>
      <c r="E4604" s="139" t="s">
        <v>4302</v>
      </c>
      <c r="F4604" s="139">
        <v>42.891944000000002</v>
      </c>
      <c r="G4604" s="139">
        <v>-97.350555999999997</v>
      </c>
      <c r="H4604" s="139" t="s">
        <v>4303</v>
      </c>
      <c r="I4604" s="139" t="s">
        <v>4304</v>
      </c>
      <c r="J4604" s="139" t="s">
        <v>110</v>
      </c>
      <c r="K4604" s="139">
        <v>57078</v>
      </c>
      <c r="L4604" s="139" t="s">
        <v>4296</v>
      </c>
      <c r="M4604" s="139">
        <v>14</v>
      </c>
      <c r="N4604" s="139" t="s">
        <v>1054</v>
      </c>
    </row>
    <row r="4605" spans="1:14" ht="15.75" customHeight="1">
      <c r="A4605" s="139">
        <v>2018</v>
      </c>
      <c r="B4605" s="100" t="s">
        <v>187</v>
      </c>
      <c r="C4605" s="139" t="s">
        <v>4305</v>
      </c>
      <c r="D4605" s="139">
        <v>1001678</v>
      </c>
      <c r="E4605" s="139" t="s">
        <v>4306</v>
      </c>
      <c r="F4605" s="139">
        <v>39.740250000000003</v>
      </c>
      <c r="G4605" s="139">
        <v>-94.846817000000001</v>
      </c>
      <c r="H4605" s="139" t="s">
        <v>4307</v>
      </c>
      <c r="I4605" s="139" t="s">
        <v>3406</v>
      </c>
      <c r="J4605" s="139" t="s">
        <v>68</v>
      </c>
      <c r="K4605" s="139">
        <v>64503</v>
      </c>
      <c r="L4605" s="139" t="s">
        <v>4308</v>
      </c>
      <c r="M4605" s="139">
        <v>37</v>
      </c>
      <c r="N4605" s="139" t="s">
        <v>1127</v>
      </c>
    </row>
    <row r="4606" spans="1:14" ht="15.75" customHeight="1">
      <c r="A4606" s="139">
        <v>2018</v>
      </c>
      <c r="B4606" s="100" t="s">
        <v>187</v>
      </c>
      <c r="C4606" s="139" t="s">
        <v>4309</v>
      </c>
      <c r="D4606" s="139">
        <v>1004891</v>
      </c>
      <c r="E4606" s="139" t="s">
        <v>4310</v>
      </c>
      <c r="F4606" s="139">
        <v>21.309854000000001</v>
      </c>
      <c r="G4606" s="139">
        <v>-158.111997</v>
      </c>
      <c r="H4606" s="139" t="s">
        <v>4311</v>
      </c>
      <c r="I4606" s="139" t="s">
        <v>4312</v>
      </c>
      <c r="J4606" s="139" t="s">
        <v>31</v>
      </c>
      <c r="K4606" s="139">
        <v>96707</v>
      </c>
      <c r="L4606" s="139" t="s">
        <v>4313</v>
      </c>
      <c r="M4606" s="139">
        <v>226</v>
      </c>
      <c r="N4606" s="139" t="s">
        <v>2432</v>
      </c>
    </row>
    <row r="4607" spans="1:14" ht="15.75" customHeight="1">
      <c r="A4607" s="139">
        <v>2018</v>
      </c>
      <c r="B4607" s="100" t="s">
        <v>187</v>
      </c>
      <c r="C4607" s="139" t="s">
        <v>4314</v>
      </c>
      <c r="D4607" s="139">
        <v>1011322</v>
      </c>
      <c r="E4607" s="139" t="s">
        <v>4315</v>
      </c>
      <c r="F4607" s="139">
        <v>32.417451</v>
      </c>
      <c r="G4607" s="139">
        <v>-85.044129999999996</v>
      </c>
      <c r="H4607" s="139" t="s">
        <v>4316</v>
      </c>
      <c r="I4607" s="139" t="s">
        <v>4317</v>
      </c>
      <c r="J4607" s="139" t="s">
        <v>3</v>
      </c>
      <c r="K4607" s="139">
        <v>36869</v>
      </c>
      <c r="L4607" s="139" t="s">
        <v>1138</v>
      </c>
      <c r="M4607" s="139">
        <v>47</v>
      </c>
      <c r="N4607" s="139" t="s">
        <v>1054</v>
      </c>
    </row>
    <row r="4608" spans="1:14" ht="15.75" customHeight="1">
      <c r="A4608" s="139">
        <v>2018</v>
      </c>
      <c r="B4608" s="100" t="s">
        <v>187</v>
      </c>
      <c r="C4608" s="139" t="s">
        <v>4318</v>
      </c>
      <c r="D4608" s="139">
        <v>1004861</v>
      </c>
      <c r="E4608" s="139" t="s">
        <v>4319</v>
      </c>
      <c r="F4608" s="139">
        <v>40.556500999999997</v>
      </c>
      <c r="G4608" s="139">
        <v>-89.666235</v>
      </c>
      <c r="H4608" s="139" t="s">
        <v>4320</v>
      </c>
      <c r="I4608" s="139" t="s">
        <v>4321</v>
      </c>
      <c r="J4608" s="139" t="s">
        <v>36</v>
      </c>
      <c r="K4608" s="139">
        <v>61554</v>
      </c>
      <c r="L4608" s="139" t="s">
        <v>4322</v>
      </c>
      <c r="M4608" s="139">
        <v>83</v>
      </c>
      <c r="N4608" s="139" t="s">
        <v>1383</v>
      </c>
    </row>
    <row r="4609" spans="1:14" ht="15.75" customHeight="1">
      <c r="A4609" s="139">
        <v>2018</v>
      </c>
      <c r="B4609" s="100" t="s">
        <v>187</v>
      </c>
      <c r="C4609" s="139" t="s">
        <v>4323</v>
      </c>
      <c r="D4609" s="139">
        <v>1001290</v>
      </c>
      <c r="E4609" s="139" t="s">
        <v>4324</v>
      </c>
      <c r="F4609" s="139">
        <v>40.510311999999999</v>
      </c>
      <c r="G4609" s="139">
        <v>-88.992819999999995</v>
      </c>
      <c r="H4609" s="139" t="s">
        <v>4325</v>
      </c>
      <c r="I4609" s="139" t="s">
        <v>4326</v>
      </c>
      <c r="J4609" s="139" t="s">
        <v>36</v>
      </c>
      <c r="K4609" s="139">
        <v>61790</v>
      </c>
      <c r="L4609" s="139" t="s">
        <v>4327</v>
      </c>
      <c r="M4609" s="139">
        <v>13</v>
      </c>
      <c r="N4609" s="139" t="s">
        <v>1054</v>
      </c>
    </row>
    <row r="4610" spans="1:14" ht="15.75" customHeight="1">
      <c r="A4610" s="139">
        <v>2018</v>
      </c>
      <c r="B4610" s="100" t="s">
        <v>187</v>
      </c>
      <c r="C4610" s="139" t="s">
        <v>4328</v>
      </c>
      <c r="D4610" s="139">
        <v>1009556</v>
      </c>
      <c r="E4610" s="139" t="s">
        <v>4329</v>
      </c>
      <c r="F4610" s="139">
        <v>40.429164999999998</v>
      </c>
      <c r="G4610" s="139">
        <v>-111.823859</v>
      </c>
      <c r="H4610" s="139" t="s">
        <v>4330</v>
      </c>
      <c r="I4610" s="139" t="s">
        <v>4300</v>
      </c>
      <c r="J4610" s="139" t="s">
        <v>118</v>
      </c>
      <c r="K4610" s="139">
        <v>84043</v>
      </c>
      <c r="L4610" s="139" t="s">
        <v>4331</v>
      </c>
      <c r="M4610" s="139">
        <v>21</v>
      </c>
      <c r="N4610" s="139" t="s">
        <v>1368</v>
      </c>
    </row>
    <row r="4611" spans="1:14" ht="15.75" customHeight="1">
      <c r="A4611" s="139">
        <v>2018</v>
      </c>
      <c r="B4611" s="100" t="s">
        <v>187</v>
      </c>
      <c r="C4611" s="139" t="s">
        <v>4332</v>
      </c>
      <c r="D4611" s="139">
        <v>1002324</v>
      </c>
      <c r="E4611" s="139" t="s">
        <v>4333</v>
      </c>
      <c r="F4611" s="139">
        <v>40.368839999999999</v>
      </c>
      <c r="G4611" s="139">
        <v>-81.34657</v>
      </c>
      <c r="H4611" s="139" t="s">
        <v>4334</v>
      </c>
      <c r="I4611" s="139" t="s">
        <v>4335</v>
      </c>
      <c r="J4611" s="139" t="s">
        <v>95</v>
      </c>
      <c r="K4611" s="139">
        <v>44683</v>
      </c>
      <c r="L4611" s="139" t="s">
        <v>1281</v>
      </c>
      <c r="M4611" s="139">
        <v>34</v>
      </c>
      <c r="N4611" s="139" t="s">
        <v>1054</v>
      </c>
    </row>
    <row r="4612" spans="1:14" ht="15.75" customHeight="1">
      <c r="A4612" s="139">
        <v>2018</v>
      </c>
      <c r="B4612" s="100" t="s">
        <v>187</v>
      </c>
      <c r="C4612" s="139" t="s">
        <v>4336</v>
      </c>
      <c r="D4612" s="139">
        <v>1004597</v>
      </c>
      <c r="E4612" s="139" t="s">
        <v>4337</v>
      </c>
      <c r="F4612" s="139">
        <v>33.164450000000002</v>
      </c>
      <c r="G4612" s="139">
        <v>-86.298050000000003</v>
      </c>
      <c r="H4612" s="139" t="s">
        <v>4338</v>
      </c>
      <c r="I4612" s="139" t="s">
        <v>4339</v>
      </c>
      <c r="J4612" s="139" t="s">
        <v>3</v>
      </c>
      <c r="K4612" s="139">
        <v>35150</v>
      </c>
      <c r="L4612" s="139" t="s">
        <v>2181</v>
      </c>
      <c r="M4612" s="139">
        <v>21</v>
      </c>
      <c r="N4612" s="139" t="s">
        <v>1054</v>
      </c>
    </row>
    <row r="4613" spans="1:14" ht="15.75" customHeight="1">
      <c r="A4613" s="139">
        <v>2018</v>
      </c>
      <c r="B4613" s="100" t="s">
        <v>187</v>
      </c>
      <c r="C4613" s="139" t="s">
        <v>4340</v>
      </c>
      <c r="D4613" s="139">
        <v>1004747</v>
      </c>
      <c r="E4613" s="139" t="s">
        <v>4341</v>
      </c>
      <c r="F4613" s="139">
        <v>33.025747000000003</v>
      </c>
      <c r="G4613" s="139">
        <v>-82.956226999999998</v>
      </c>
      <c r="H4613" s="139" t="s">
        <v>4342</v>
      </c>
      <c r="I4613" s="139" t="s">
        <v>1067</v>
      </c>
      <c r="J4613" s="139" t="s">
        <v>28</v>
      </c>
      <c r="K4613" s="139">
        <v>31082</v>
      </c>
      <c r="L4613" s="139" t="s">
        <v>2181</v>
      </c>
      <c r="M4613" s="139">
        <v>23</v>
      </c>
      <c r="N4613" s="139" t="s">
        <v>1054</v>
      </c>
    </row>
    <row r="4614" spans="1:14" ht="15.75" customHeight="1">
      <c r="A4614" s="139">
        <v>2018</v>
      </c>
      <c r="B4614" s="100" t="s">
        <v>187</v>
      </c>
      <c r="C4614" s="139" t="s">
        <v>4343</v>
      </c>
      <c r="D4614" s="139">
        <v>1004870</v>
      </c>
      <c r="E4614" s="139" t="s">
        <v>4344</v>
      </c>
      <c r="F4614" s="139">
        <v>32.964840000000002</v>
      </c>
      <c r="G4614" s="139">
        <v>-82.821820000000002</v>
      </c>
      <c r="H4614" s="139" t="s">
        <v>4342</v>
      </c>
      <c r="I4614" s="139" t="s">
        <v>1067</v>
      </c>
      <c r="J4614" s="139" t="s">
        <v>28</v>
      </c>
      <c r="K4614" s="139">
        <v>31082</v>
      </c>
      <c r="L4614" s="139" t="s">
        <v>2181</v>
      </c>
      <c r="M4614" s="139">
        <v>23</v>
      </c>
      <c r="N4614" s="139" t="s">
        <v>1054</v>
      </c>
    </row>
    <row r="4615" spans="1:14" ht="15.75" customHeight="1">
      <c r="A4615" s="139">
        <v>2018</v>
      </c>
      <c r="B4615" s="100" t="s">
        <v>187</v>
      </c>
      <c r="C4615" s="139" t="s">
        <v>4345</v>
      </c>
      <c r="D4615" s="139">
        <v>1003581</v>
      </c>
      <c r="E4615" s="139" t="s">
        <v>4346</v>
      </c>
      <c r="F4615" s="139">
        <v>41.697400000000002</v>
      </c>
      <c r="G4615" s="139">
        <v>-86.467399999999998</v>
      </c>
      <c r="H4615" s="139" t="s">
        <v>4347</v>
      </c>
      <c r="I4615" s="139" t="s">
        <v>4348</v>
      </c>
      <c r="J4615" s="139" t="s">
        <v>39</v>
      </c>
      <c r="K4615" s="139">
        <v>46552</v>
      </c>
      <c r="L4615" s="139" t="s">
        <v>4349</v>
      </c>
      <c r="M4615" s="139">
        <v>51</v>
      </c>
      <c r="N4615" s="139" t="s">
        <v>1054</v>
      </c>
    </row>
    <row r="4616" spans="1:14" ht="15.75" customHeight="1">
      <c r="A4616" s="139">
        <v>2018</v>
      </c>
      <c r="B4616" s="100" t="s">
        <v>187</v>
      </c>
      <c r="C4616" s="139" t="s">
        <v>4350</v>
      </c>
      <c r="D4616" s="139">
        <v>1004033</v>
      </c>
      <c r="E4616" s="139" t="s">
        <v>4351</v>
      </c>
      <c r="F4616" s="139">
        <v>40.762435000000004</v>
      </c>
      <c r="G4616" s="139">
        <v>-88.014341000000002</v>
      </c>
      <c r="H4616" s="139" t="s">
        <v>4352</v>
      </c>
      <c r="I4616" s="139" t="s">
        <v>4353</v>
      </c>
      <c r="J4616" s="139" t="s">
        <v>36</v>
      </c>
      <c r="K4616" s="139">
        <v>60938</v>
      </c>
      <c r="L4616" s="139" t="s">
        <v>4354</v>
      </c>
      <c r="M4616" s="139">
        <v>18</v>
      </c>
      <c r="N4616" s="139" t="s">
        <v>1054</v>
      </c>
    </row>
    <row r="4617" spans="1:14" ht="15.75" customHeight="1">
      <c r="A4617" s="139">
        <v>2018</v>
      </c>
      <c r="B4617" s="100" t="s">
        <v>187</v>
      </c>
      <c r="C4617" s="139" t="s">
        <v>4355</v>
      </c>
      <c r="D4617" s="139">
        <v>1003713</v>
      </c>
      <c r="E4617" s="139" t="s">
        <v>4356</v>
      </c>
      <c r="F4617" s="139">
        <v>39.164250000000003</v>
      </c>
      <c r="G4617" s="139">
        <v>-86.515004000000005</v>
      </c>
      <c r="H4617" s="139" t="s">
        <v>2533</v>
      </c>
      <c r="I4617" s="139" t="s">
        <v>1545</v>
      </c>
      <c r="J4617" s="139" t="s">
        <v>39</v>
      </c>
      <c r="K4617" s="139">
        <v>47405</v>
      </c>
      <c r="L4617" s="139" t="s">
        <v>4357</v>
      </c>
      <c r="M4617" s="139">
        <v>92</v>
      </c>
      <c r="N4617" s="139" t="s">
        <v>1054</v>
      </c>
    </row>
    <row r="4618" spans="1:14" ht="15.75" customHeight="1">
      <c r="A4618" s="139">
        <v>2018</v>
      </c>
      <c r="B4618" s="100" t="s">
        <v>187</v>
      </c>
      <c r="C4618" s="139" t="s">
        <v>4358</v>
      </c>
      <c r="D4618" s="139">
        <v>1002879</v>
      </c>
      <c r="E4618" s="139" t="s">
        <v>4359</v>
      </c>
      <c r="F4618" s="139">
        <v>39.134700000000002</v>
      </c>
      <c r="G4618" s="139">
        <v>-84.712199999999996</v>
      </c>
      <c r="H4618" s="139" t="s">
        <v>4360</v>
      </c>
      <c r="I4618" s="139" t="s">
        <v>1176</v>
      </c>
      <c r="J4618" s="139" t="s">
        <v>95</v>
      </c>
      <c r="K4618" s="139">
        <v>45001</v>
      </c>
      <c r="L4618" s="139" t="s">
        <v>4361</v>
      </c>
      <c r="M4618" s="139">
        <v>23</v>
      </c>
      <c r="N4618" s="139" t="s">
        <v>1054</v>
      </c>
    </row>
    <row r="4619" spans="1:14" ht="15.75" customHeight="1">
      <c r="A4619" s="139">
        <v>2018</v>
      </c>
      <c r="B4619" s="100" t="s">
        <v>187</v>
      </c>
      <c r="C4619" s="139" t="s">
        <v>4362</v>
      </c>
      <c r="D4619" s="139">
        <v>1003451</v>
      </c>
      <c r="E4619" s="139" t="s">
        <v>4363</v>
      </c>
      <c r="F4619" s="139">
        <v>29.598883000000001</v>
      </c>
      <c r="G4619" s="139">
        <v>-95.013605999999996</v>
      </c>
      <c r="H4619" s="139" t="s">
        <v>4364</v>
      </c>
      <c r="I4619" s="139" t="s">
        <v>1087</v>
      </c>
      <c r="J4619" s="139" t="s">
        <v>115</v>
      </c>
      <c r="K4619" s="139">
        <v>77507</v>
      </c>
      <c r="L4619" s="139" t="s">
        <v>4365</v>
      </c>
      <c r="M4619" s="139">
        <v>145</v>
      </c>
      <c r="N4619" s="139" t="s">
        <v>1054</v>
      </c>
    </row>
    <row r="4620" spans="1:14" ht="15.75" customHeight="1">
      <c r="A4620" s="139">
        <v>2018</v>
      </c>
      <c r="B4620" s="100" t="s">
        <v>187</v>
      </c>
      <c r="C4620" s="139" t="s">
        <v>4366</v>
      </c>
      <c r="D4620" s="139">
        <v>1006264</v>
      </c>
      <c r="E4620" s="139" t="s">
        <v>4367</v>
      </c>
      <c r="F4620" s="139">
        <v>29.718368000000002</v>
      </c>
      <c r="G4620" s="139">
        <v>-95.085830000000001</v>
      </c>
      <c r="H4620" s="139" t="s">
        <v>2139</v>
      </c>
      <c r="I4620" s="139" t="s">
        <v>1087</v>
      </c>
      <c r="J4620" s="139" t="s">
        <v>115</v>
      </c>
      <c r="K4620" s="139">
        <v>77571</v>
      </c>
      <c r="L4620" s="139" t="s">
        <v>4361</v>
      </c>
      <c r="M4620" s="139">
        <v>81</v>
      </c>
      <c r="N4620" s="139" t="s">
        <v>1054</v>
      </c>
    </row>
    <row r="4621" spans="1:14" ht="15.75" customHeight="1">
      <c r="A4621" s="139">
        <v>2018</v>
      </c>
      <c r="B4621" s="100" t="s">
        <v>187</v>
      </c>
      <c r="C4621" s="139" t="s">
        <v>4368</v>
      </c>
      <c r="D4621" s="139">
        <v>1004227</v>
      </c>
      <c r="E4621" s="139" t="s">
        <v>4367</v>
      </c>
      <c r="F4621" s="139">
        <v>29.718368000000002</v>
      </c>
      <c r="G4621" s="139">
        <v>-95.085830000000001</v>
      </c>
      <c r="H4621" s="139" t="s">
        <v>2139</v>
      </c>
      <c r="I4621" s="139" t="s">
        <v>1087</v>
      </c>
      <c r="J4621" s="139" t="s">
        <v>115</v>
      </c>
      <c r="K4621" s="139">
        <v>77571</v>
      </c>
      <c r="L4621" s="139" t="s">
        <v>4361</v>
      </c>
      <c r="M4621" s="139">
        <v>4</v>
      </c>
      <c r="N4621" s="139" t="s">
        <v>1054</v>
      </c>
    </row>
    <row r="4622" spans="1:14" ht="15.75" customHeight="1">
      <c r="A4622" s="139">
        <v>2018</v>
      </c>
      <c r="B4622" s="100" t="s">
        <v>187</v>
      </c>
      <c r="C4622" s="139" t="s">
        <v>4369</v>
      </c>
      <c r="D4622" s="139">
        <v>1000066</v>
      </c>
      <c r="E4622" s="139" t="s">
        <v>4370</v>
      </c>
      <c r="F4622" s="139">
        <v>37.07479</v>
      </c>
      <c r="G4622" s="139">
        <v>-120.87744499999999</v>
      </c>
      <c r="H4622" s="139" t="s">
        <v>4371</v>
      </c>
      <c r="I4622" s="139" t="s">
        <v>3471</v>
      </c>
      <c r="J4622" s="139" t="s">
        <v>15</v>
      </c>
      <c r="K4622" s="139">
        <v>93635</v>
      </c>
      <c r="L4622" s="139" t="s">
        <v>4372</v>
      </c>
      <c r="M4622" s="139">
        <v>39</v>
      </c>
      <c r="N4622" s="139" t="s">
        <v>1054</v>
      </c>
    </row>
    <row r="4623" spans="1:14" ht="15.75" customHeight="1">
      <c r="A4623" s="139">
        <v>2018</v>
      </c>
      <c r="B4623" s="100" t="s">
        <v>187</v>
      </c>
      <c r="C4623" s="139" t="s">
        <v>4373</v>
      </c>
      <c r="D4623" s="139">
        <v>1002632</v>
      </c>
      <c r="E4623" s="139" t="s">
        <v>4374</v>
      </c>
      <c r="F4623" s="139">
        <v>41.968670000000003</v>
      </c>
      <c r="G4623" s="139">
        <v>-91.666460000000001</v>
      </c>
      <c r="H4623" s="139" t="s">
        <v>1155</v>
      </c>
      <c r="I4623" s="139" t="s">
        <v>1156</v>
      </c>
      <c r="J4623" s="139" t="s">
        <v>42</v>
      </c>
      <c r="K4623" s="139">
        <v>52404</v>
      </c>
      <c r="L4623" s="139" t="s">
        <v>4375</v>
      </c>
      <c r="M4623" s="139">
        <v>56</v>
      </c>
      <c r="N4623" s="139" t="s">
        <v>1054</v>
      </c>
    </row>
    <row r="4624" spans="1:14" ht="15.75" customHeight="1">
      <c r="A4624" s="139">
        <v>2018</v>
      </c>
      <c r="B4624" s="100" t="s">
        <v>187</v>
      </c>
      <c r="C4624" s="139" t="s">
        <v>4376</v>
      </c>
      <c r="D4624" s="139">
        <v>1004371</v>
      </c>
      <c r="E4624" s="139" t="s">
        <v>4377</v>
      </c>
      <c r="F4624" s="139">
        <v>33.245489999999997</v>
      </c>
      <c r="G4624" s="139">
        <v>-111.88068</v>
      </c>
      <c r="H4624" s="139" t="s">
        <v>4378</v>
      </c>
      <c r="I4624" s="139" t="s">
        <v>4379</v>
      </c>
      <c r="J4624" s="139" t="s">
        <v>8</v>
      </c>
      <c r="K4624" s="139">
        <v>85248</v>
      </c>
      <c r="L4624" s="139" t="s">
        <v>4380</v>
      </c>
      <c r="M4624" s="139">
        <v>27</v>
      </c>
      <c r="N4624" s="139" t="s">
        <v>1368</v>
      </c>
    </row>
    <row r="4625" spans="1:14" ht="15.75" customHeight="1">
      <c r="A4625" s="139">
        <v>2018</v>
      </c>
      <c r="B4625" s="100" t="s">
        <v>187</v>
      </c>
      <c r="C4625" s="139" t="s">
        <v>4381</v>
      </c>
      <c r="D4625" s="139">
        <v>1003997</v>
      </c>
      <c r="E4625" s="139" t="s">
        <v>4382</v>
      </c>
      <c r="F4625" s="139">
        <v>35.23133</v>
      </c>
      <c r="G4625" s="139">
        <v>-106.65608</v>
      </c>
      <c r="H4625" s="139" t="s">
        <v>4383</v>
      </c>
      <c r="I4625" s="139" t="s">
        <v>4384</v>
      </c>
      <c r="J4625" s="139" t="s">
        <v>84</v>
      </c>
      <c r="K4625" s="139">
        <v>87124</v>
      </c>
      <c r="L4625" s="139" t="s">
        <v>4380</v>
      </c>
      <c r="M4625" s="139">
        <v>9</v>
      </c>
      <c r="N4625" s="139" t="s">
        <v>1368</v>
      </c>
    </row>
    <row r="4626" spans="1:14" ht="15.75" customHeight="1">
      <c r="A4626" s="139">
        <v>2018</v>
      </c>
      <c r="B4626" s="100" t="s">
        <v>187</v>
      </c>
      <c r="C4626" s="139" t="s">
        <v>4385</v>
      </c>
      <c r="D4626" s="139">
        <v>1009606</v>
      </c>
      <c r="E4626" s="139" t="s">
        <v>4386</v>
      </c>
      <c r="F4626" s="139">
        <v>45.493296999999998</v>
      </c>
      <c r="G4626" s="139">
        <v>-122.88506</v>
      </c>
      <c r="H4626" s="139" t="s">
        <v>4387</v>
      </c>
      <c r="I4626" s="139" t="s">
        <v>1067</v>
      </c>
      <c r="J4626" s="139" t="s">
        <v>100</v>
      </c>
      <c r="K4626" s="139">
        <v>97007</v>
      </c>
      <c r="L4626" s="139" t="s">
        <v>4380</v>
      </c>
      <c r="M4626" s="139">
        <v>4</v>
      </c>
      <c r="N4626" s="139" t="s">
        <v>1368</v>
      </c>
    </row>
    <row r="4627" spans="1:14" ht="15.75" customHeight="1">
      <c r="A4627" s="139">
        <v>2018</v>
      </c>
      <c r="B4627" s="100" t="s">
        <v>187</v>
      </c>
      <c r="C4627" s="139" t="s">
        <v>4388</v>
      </c>
      <c r="D4627" s="139">
        <v>1004006</v>
      </c>
      <c r="E4627" s="139" t="s">
        <v>4389</v>
      </c>
      <c r="F4627" s="139">
        <v>45.543332999999997</v>
      </c>
      <c r="G4627" s="139">
        <v>-122.917222</v>
      </c>
      <c r="H4627" s="139" t="s">
        <v>4390</v>
      </c>
      <c r="I4627" s="139" t="s">
        <v>3634</v>
      </c>
      <c r="J4627" s="139" t="s">
        <v>100</v>
      </c>
      <c r="K4627" s="139">
        <v>97124</v>
      </c>
      <c r="L4627" s="139" t="s">
        <v>4380</v>
      </c>
      <c r="M4627" s="139">
        <v>30</v>
      </c>
      <c r="N4627" s="139" t="s">
        <v>1368</v>
      </c>
    </row>
    <row r="4628" spans="1:14" ht="15.75" customHeight="1">
      <c r="A4628" s="139">
        <v>2018</v>
      </c>
      <c r="B4628" s="100" t="s">
        <v>187</v>
      </c>
      <c r="C4628" s="139" t="s">
        <v>4391</v>
      </c>
      <c r="D4628" s="139">
        <v>1003288</v>
      </c>
      <c r="E4628" s="139" t="s">
        <v>4392</v>
      </c>
      <c r="F4628" s="139">
        <v>29.942845999999999</v>
      </c>
      <c r="G4628" s="139">
        <v>-90.331241000000006</v>
      </c>
      <c r="H4628" s="139" t="s">
        <v>4393</v>
      </c>
      <c r="I4628" s="139" t="s">
        <v>2077</v>
      </c>
      <c r="J4628" s="139" t="s">
        <v>50</v>
      </c>
      <c r="K4628" s="139">
        <v>70087</v>
      </c>
      <c r="L4628" s="139" t="s">
        <v>4394</v>
      </c>
      <c r="M4628" s="139">
        <v>8</v>
      </c>
      <c r="N4628" s="139" t="s">
        <v>1054</v>
      </c>
    </row>
    <row r="4629" spans="1:14" ht="15.75" customHeight="1">
      <c r="A4629" s="139">
        <v>2018</v>
      </c>
      <c r="B4629" s="100" t="s">
        <v>187</v>
      </c>
      <c r="C4629" s="139" t="s">
        <v>4395</v>
      </c>
      <c r="D4629" s="139">
        <v>1005653</v>
      </c>
      <c r="E4629" s="139" t="s">
        <v>4396</v>
      </c>
      <c r="F4629" s="139">
        <v>30.776599999999998</v>
      </c>
      <c r="G4629" s="139">
        <v>-89.857699999999994</v>
      </c>
      <c r="H4629" s="139" t="s">
        <v>4397</v>
      </c>
      <c r="I4629" s="139" t="s">
        <v>4398</v>
      </c>
      <c r="J4629" s="139" t="s">
        <v>50</v>
      </c>
      <c r="K4629" s="139">
        <v>70427</v>
      </c>
      <c r="L4629" s="139" t="s">
        <v>4399</v>
      </c>
      <c r="M4629" s="139">
        <v>1870</v>
      </c>
      <c r="N4629" s="139" t="s">
        <v>1448</v>
      </c>
    </row>
    <row r="4630" spans="1:14" ht="15.75" customHeight="1">
      <c r="A4630" s="139">
        <v>2018</v>
      </c>
      <c r="B4630" s="100" t="s">
        <v>187</v>
      </c>
      <c r="C4630" s="139" t="s">
        <v>4400</v>
      </c>
      <c r="D4630" s="139">
        <v>1006626</v>
      </c>
      <c r="E4630" s="139" t="s">
        <v>4401</v>
      </c>
      <c r="F4630" s="139">
        <v>37.816580000000002</v>
      </c>
      <c r="G4630" s="139">
        <v>-87.58802</v>
      </c>
      <c r="H4630" s="139" t="s">
        <v>1564</v>
      </c>
      <c r="I4630" s="139" t="s">
        <v>1565</v>
      </c>
      <c r="J4630" s="139" t="s">
        <v>47</v>
      </c>
      <c r="K4630" s="139">
        <v>42420</v>
      </c>
      <c r="L4630" s="139" t="s">
        <v>4399</v>
      </c>
      <c r="M4630" s="139">
        <v>23</v>
      </c>
      <c r="N4630" s="139" t="s">
        <v>1054</v>
      </c>
    </row>
    <row r="4631" spans="1:14" ht="15.75" customHeight="1">
      <c r="A4631" s="139">
        <v>2018</v>
      </c>
      <c r="B4631" s="100" t="s">
        <v>187</v>
      </c>
      <c r="C4631" s="139" t="s">
        <v>4402</v>
      </c>
      <c r="D4631" s="139">
        <v>1006803</v>
      </c>
      <c r="E4631" s="139" t="s">
        <v>4403</v>
      </c>
      <c r="F4631" s="139">
        <v>32.103870000000001</v>
      </c>
      <c r="G4631" s="139">
        <v>-81.123062000000004</v>
      </c>
      <c r="H4631" s="139" t="s">
        <v>1900</v>
      </c>
      <c r="I4631" s="139" t="s">
        <v>3680</v>
      </c>
      <c r="J4631" s="139" t="s">
        <v>28</v>
      </c>
      <c r="K4631" s="139">
        <v>31415</v>
      </c>
      <c r="L4631" s="139" t="s">
        <v>4399</v>
      </c>
      <c r="M4631" s="139">
        <v>1241</v>
      </c>
      <c r="N4631" s="139" t="s">
        <v>1448</v>
      </c>
    </row>
    <row r="4632" spans="1:14" ht="15.75" customHeight="1">
      <c r="A4632" s="139">
        <v>2018</v>
      </c>
      <c r="B4632" s="100" t="s">
        <v>187</v>
      </c>
      <c r="C4632" s="139" t="s">
        <v>4404</v>
      </c>
      <c r="D4632" s="139">
        <v>1004886</v>
      </c>
      <c r="E4632" s="139" t="s">
        <v>4405</v>
      </c>
      <c r="F4632" s="139">
        <v>31.741993999999998</v>
      </c>
      <c r="G4632" s="139">
        <v>-81.406689999999998</v>
      </c>
      <c r="H4632" s="139" t="s">
        <v>4406</v>
      </c>
      <c r="I4632" s="139" t="s">
        <v>4407</v>
      </c>
      <c r="J4632" s="139" t="s">
        <v>28</v>
      </c>
      <c r="K4632" s="139">
        <v>31323</v>
      </c>
      <c r="L4632" s="139" t="s">
        <v>4408</v>
      </c>
      <c r="M4632" s="139">
        <v>636</v>
      </c>
      <c r="N4632" s="139" t="s">
        <v>4409</v>
      </c>
    </row>
    <row r="4633" spans="1:14" ht="15.75" customHeight="1">
      <c r="A4633" s="139">
        <v>2018</v>
      </c>
      <c r="B4633" s="100" t="s">
        <v>187</v>
      </c>
      <c r="C4633" s="139" t="s">
        <v>4410</v>
      </c>
      <c r="D4633" s="139">
        <v>1005438</v>
      </c>
      <c r="E4633" s="139" t="s">
        <v>4411</v>
      </c>
      <c r="F4633" s="139">
        <v>32.503100000000003</v>
      </c>
      <c r="G4633" s="139">
        <v>-103.78251</v>
      </c>
      <c r="H4633" s="139" t="s">
        <v>4412</v>
      </c>
      <c r="I4633" s="139" t="s">
        <v>4413</v>
      </c>
      <c r="J4633" s="139" t="s">
        <v>84</v>
      </c>
      <c r="K4633" s="139">
        <v>88220</v>
      </c>
      <c r="L4633" s="139" t="s">
        <v>4414</v>
      </c>
      <c r="M4633" s="139">
        <v>4</v>
      </c>
      <c r="N4633" s="139" t="s">
        <v>1054</v>
      </c>
    </row>
    <row r="4634" spans="1:14" ht="15.75" customHeight="1">
      <c r="A4634" s="139">
        <v>2018</v>
      </c>
      <c r="B4634" s="100" t="s">
        <v>187</v>
      </c>
      <c r="C4634" s="139" t="s">
        <v>4415</v>
      </c>
      <c r="D4634" s="139">
        <v>1006573</v>
      </c>
      <c r="E4634" s="139" t="s">
        <v>4416</v>
      </c>
      <c r="F4634" s="139">
        <v>34.310650000000003</v>
      </c>
      <c r="G4634" s="139">
        <v>-77.984610000000004</v>
      </c>
      <c r="H4634" s="139" t="s">
        <v>3018</v>
      </c>
      <c r="I4634" s="139" t="s">
        <v>4417</v>
      </c>
      <c r="J4634" s="139" t="s">
        <v>89</v>
      </c>
      <c r="K4634" s="139">
        <v>28402</v>
      </c>
      <c r="L4634" s="139" t="s">
        <v>1093</v>
      </c>
      <c r="M4634" s="139">
        <v>13</v>
      </c>
      <c r="N4634" s="139" t="s">
        <v>1054</v>
      </c>
    </row>
    <row r="4635" spans="1:14" ht="15.75" customHeight="1">
      <c r="A4635" s="139">
        <v>2018</v>
      </c>
      <c r="B4635" s="100" t="s">
        <v>187</v>
      </c>
      <c r="C4635" s="139" t="s">
        <v>4418</v>
      </c>
      <c r="D4635" s="139">
        <v>1000276</v>
      </c>
      <c r="E4635" s="139" t="s">
        <v>4419</v>
      </c>
      <c r="F4635" s="139">
        <v>34.233699999999999</v>
      </c>
      <c r="G4635" s="139">
        <v>-80.658000000000001</v>
      </c>
      <c r="H4635" s="139" t="s">
        <v>4420</v>
      </c>
      <c r="I4635" s="139" t="s">
        <v>4421</v>
      </c>
      <c r="J4635" s="139" t="s">
        <v>107</v>
      </c>
      <c r="K4635" s="139">
        <v>29078</v>
      </c>
      <c r="L4635" s="139" t="s">
        <v>1093</v>
      </c>
      <c r="M4635" s="139">
        <v>51</v>
      </c>
      <c r="N4635" s="139" t="s">
        <v>1054</v>
      </c>
    </row>
    <row r="4636" spans="1:14" ht="15.75" customHeight="1">
      <c r="A4636" s="139">
        <v>2018</v>
      </c>
      <c r="B4636" s="100" t="s">
        <v>187</v>
      </c>
      <c r="C4636" s="139" t="s">
        <v>4422</v>
      </c>
      <c r="D4636" s="139">
        <v>1004708</v>
      </c>
      <c r="E4636" s="139" t="s">
        <v>4423</v>
      </c>
      <c r="F4636" s="139">
        <v>41.40898</v>
      </c>
      <c r="G4636" s="139">
        <v>-88.210160000000002</v>
      </c>
      <c r="H4636" s="139" t="s">
        <v>3252</v>
      </c>
      <c r="I4636" s="139" t="s">
        <v>3596</v>
      </c>
      <c r="J4636" s="139" t="s">
        <v>36</v>
      </c>
      <c r="K4636" s="139">
        <v>60410</v>
      </c>
      <c r="L4636" s="139" t="s">
        <v>4424</v>
      </c>
      <c r="M4636" s="139">
        <v>23</v>
      </c>
      <c r="N4636" s="139" t="s">
        <v>1054</v>
      </c>
    </row>
    <row r="4637" spans="1:14" ht="15.75" customHeight="1">
      <c r="A4637" s="139">
        <v>2018</v>
      </c>
      <c r="B4637" s="100" t="s">
        <v>187</v>
      </c>
      <c r="C4637" s="139" t="s">
        <v>4425</v>
      </c>
      <c r="D4637" s="139">
        <v>1002641</v>
      </c>
      <c r="E4637" s="139" t="s">
        <v>4426</v>
      </c>
      <c r="F4637" s="139">
        <v>42.027734000000002</v>
      </c>
      <c r="G4637" s="139">
        <v>-93.639465999999999</v>
      </c>
      <c r="H4637" s="139" t="s">
        <v>4427</v>
      </c>
      <c r="I4637" s="139" t="s">
        <v>4428</v>
      </c>
      <c r="J4637" s="139" t="s">
        <v>42</v>
      </c>
      <c r="K4637" s="139">
        <v>50011</v>
      </c>
      <c r="L4637" s="139" t="s">
        <v>4429</v>
      </c>
      <c r="M4637" s="139">
        <v>457</v>
      </c>
      <c r="N4637" s="139" t="s">
        <v>1054</v>
      </c>
    </row>
    <row r="4638" spans="1:14" ht="15.75" customHeight="1">
      <c r="A4638" s="139">
        <v>2018</v>
      </c>
      <c r="B4638" s="100" t="s">
        <v>187</v>
      </c>
      <c r="C4638" s="139" t="s">
        <v>4430</v>
      </c>
      <c r="D4638" s="139">
        <v>1003270</v>
      </c>
      <c r="E4638" s="139" t="s">
        <v>4431</v>
      </c>
      <c r="F4638" s="139">
        <v>40.610134000000002</v>
      </c>
      <c r="G4638" s="139">
        <v>-80.232066000000003</v>
      </c>
      <c r="H4638" s="139" t="s">
        <v>4432</v>
      </c>
      <c r="I4638" s="139" t="s">
        <v>1372</v>
      </c>
      <c r="J4638" s="139" t="s">
        <v>103</v>
      </c>
      <c r="K4638" s="139">
        <v>15003</v>
      </c>
      <c r="L4638" s="139" t="s">
        <v>4433</v>
      </c>
      <c r="M4638" s="139">
        <v>28</v>
      </c>
      <c r="N4638" s="139" t="s">
        <v>1054</v>
      </c>
    </row>
    <row r="4639" spans="1:14" ht="15.75" customHeight="1">
      <c r="A4639" s="139">
        <v>2018</v>
      </c>
      <c r="B4639" s="100" t="s">
        <v>187</v>
      </c>
      <c r="C4639" s="139" t="s">
        <v>4434</v>
      </c>
      <c r="D4639" s="139">
        <v>1005592</v>
      </c>
      <c r="E4639" s="139" t="s">
        <v>4435</v>
      </c>
      <c r="F4639" s="139">
        <v>40.886330000000001</v>
      </c>
      <c r="G4639" s="139">
        <v>-85.471130000000002</v>
      </c>
      <c r="H4639" s="139" t="s">
        <v>4195</v>
      </c>
      <c r="I4639" s="139" t="s">
        <v>4436</v>
      </c>
      <c r="J4639" s="139" t="s">
        <v>39</v>
      </c>
      <c r="K4639" s="139">
        <v>46750</v>
      </c>
      <c r="L4639" s="139" t="s">
        <v>4437</v>
      </c>
      <c r="M4639" s="139">
        <v>62</v>
      </c>
      <c r="N4639" s="139" t="s">
        <v>1054</v>
      </c>
    </row>
    <row r="4640" spans="1:14" ht="15.75" customHeight="1">
      <c r="A4640" s="139">
        <v>2018</v>
      </c>
      <c r="B4640" s="100" t="s">
        <v>187</v>
      </c>
      <c r="C4640" s="139" t="s">
        <v>4442</v>
      </c>
      <c r="D4640" s="139">
        <v>1004718</v>
      </c>
      <c r="E4640" s="139" t="s">
        <v>4443</v>
      </c>
      <c r="F4640" s="139">
        <v>34.600470999999999</v>
      </c>
      <c r="G4640" s="139">
        <v>-120.454797</v>
      </c>
      <c r="H4640" s="139" t="s">
        <v>4444</v>
      </c>
      <c r="I4640" s="139" t="s">
        <v>4088</v>
      </c>
      <c r="J4640" s="139" t="s">
        <v>15</v>
      </c>
      <c r="K4640" s="139">
        <v>93436</v>
      </c>
      <c r="L4640" s="139" t="s">
        <v>2181</v>
      </c>
      <c r="M4640" s="139">
        <v>17</v>
      </c>
      <c r="N4640" s="139" t="s">
        <v>1054</v>
      </c>
    </row>
    <row r="4641" spans="1:14" ht="15.75" customHeight="1">
      <c r="A4641" s="139">
        <v>2018</v>
      </c>
      <c r="B4641" s="100" t="s">
        <v>187</v>
      </c>
      <c r="C4641" s="139" t="s">
        <v>4445</v>
      </c>
      <c r="D4641" s="139">
        <v>1011216</v>
      </c>
      <c r="E4641" s="139" t="s">
        <v>4446</v>
      </c>
      <c r="F4641" s="139">
        <v>33.207700000000003</v>
      </c>
      <c r="G4641" s="139">
        <v>-82.391800000000003</v>
      </c>
      <c r="H4641" s="139" t="s">
        <v>4447</v>
      </c>
      <c r="I4641" s="139" t="s">
        <v>1327</v>
      </c>
      <c r="J4641" s="139" t="s">
        <v>28</v>
      </c>
      <c r="K4641" s="139">
        <v>30833</v>
      </c>
      <c r="L4641" s="139" t="s">
        <v>2181</v>
      </c>
      <c r="M4641" s="139">
        <v>6</v>
      </c>
      <c r="N4641" s="139" t="s">
        <v>1054</v>
      </c>
    </row>
    <row r="4642" spans="1:14" ht="15.75" customHeight="1">
      <c r="A4642" s="139">
        <v>2018</v>
      </c>
      <c r="B4642" s="100" t="s">
        <v>187</v>
      </c>
      <c r="C4642" s="139" t="s">
        <v>4448</v>
      </c>
      <c r="D4642" s="139">
        <v>1009951</v>
      </c>
      <c r="E4642" s="139" t="s">
        <v>4449</v>
      </c>
      <c r="F4642" s="139">
        <v>33.49944</v>
      </c>
      <c r="G4642" s="139">
        <v>-117.16294000000001</v>
      </c>
      <c r="H4642" s="139" t="s">
        <v>4450</v>
      </c>
      <c r="I4642" s="139" t="s">
        <v>4451</v>
      </c>
      <c r="J4642" s="139" t="s">
        <v>15</v>
      </c>
      <c r="K4642" s="139">
        <v>92590</v>
      </c>
      <c r="L4642" s="139" t="s">
        <v>4452</v>
      </c>
      <c r="M4642" s="139">
        <v>1</v>
      </c>
      <c r="N4642" s="139" t="s">
        <v>1368</v>
      </c>
    </row>
    <row r="4643" spans="1:14" ht="15.75" customHeight="1">
      <c r="A4643" s="139">
        <v>2018</v>
      </c>
      <c r="B4643" s="100" t="s">
        <v>187</v>
      </c>
      <c r="C4643" s="139" t="s">
        <v>4453</v>
      </c>
      <c r="D4643" s="139">
        <v>1003513</v>
      </c>
      <c r="E4643" s="139" t="s">
        <v>4454</v>
      </c>
      <c r="F4643" s="139">
        <v>39.125991999999997</v>
      </c>
      <c r="G4643" s="139">
        <v>-94.573279999999997</v>
      </c>
      <c r="H4643" s="139" t="s">
        <v>2401</v>
      </c>
      <c r="I4643" s="139" t="s">
        <v>4455</v>
      </c>
      <c r="J4643" s="139" t="s">
        <v>68</v>
      </c>
      <c r="K4643" s="139">
        <v>64116</v>
      </c>
      <c r="L4643" s="139" t="s">
        <v>4375</v>
      </c>
      <c r="M4643" s="139">
        <v>14</v>
      </c>
      <c r="N4643" s="139" t="s">
        <v>1054</v>
      </c>
    </row>
    <row r="4644" spans="1:14" ht="15.75" customHeight="1">
      <c r="A4644" s="139">
        <v>2018</v>
      </c>
      <c r="B4644" s="100" t="s">
        <v>187</v>
      </c>
      <c r="C4644" s="139" t="s">
        <v>4456</v>
      </c>
      <c r="D4644" s="139">
        <v>1012516</v>
      </c>
      <c r="E4644" s="139" t="s">
        <v>4457</v>
      </c>
      <c r="F4644" s="139">
        <v>36.032491</v>
      </c>
      <c r="G4644" s="139">
        <v>-80.228695999999999</v>
      </c>
      <c r="H4644" s="139" t="s">
        <v>4458</v>
      </c>
      <c r="I4644" s="139" t="s">
        <v>4459</v>
      </c>
      <c r="J4644" s="139" t="s">
        <v>89</v>
      </c>
      <c r="K4644" s="139">
        <v>27107</v>
      </c>
      <c r="L4644" s="139" t="s">
        <v>4375</v>
      </c>
      <c r="M4644" s="139">
        <v>421</v>
      </c>
      <c r="N4644" s="139" t="s">
        <v>1054</v>
      </c>
    </row>
    <row r="4645" spans="1:14" ht="15.75" customHeight="1">
      <c r="A4645" s="139">
        <v>2018</v>
      </c>
      <c r="B4645" s="100" t="s">
        <v>187</v>
      </c>
      <c r="C4645" s="139" t="s">
        <v>4456</v>
      </c>
      <c r="D4645" s="139">
        <v>1010590</v>
      </c>
      <c r="E4645" s="139" t="s">
        <v>4460</v>
      </c>
      <c r="F4645" s="139">
        <v>37.909709999999997</v>
      </c>
      <c r="G4645" s="139">
        <v>-121.26342</v>
      </c>
      <c r="H4645" s="139" t="s">
        <v>4461</v>
      </c>
      <c r="I4645" s="139" t="s">
        <v>4462</v>
      </c>
      <c r="J4645" s="139" t="s">
        <v>15</v>
      </c>
      <c r="K4645" s="139">
        <v>95206</v>
      </c>
      <c r="L4645" s="139" t="s">
        <v>4375</v>
      </c>
      <c r="M4645" s="139">
        <v>39</v>
      </c>
      <c r="N4645" s="139" t="s">
        <v>1054</v>
      </c>
    </row>
    <row r="4646" spans="1:14" ht="15.75" customHeight="1">
      <c r="A4646" s="139">
        <v>2018</v>
      </c>
      <c r="B4646" s="100" t="s">
        <v>187</v>
      </c>
      <c r="C4646" s="139" t="s">
        <v>4463</v>
      </c>
      <c r="D4646" s="139">
        <v>1000261</v>
      </c>
      <c r="E4646" s="139" t="s">
        <v>4464</v>
      </c>
      <c r="F4646" s="139">
        <v>41.777500000000003</v>
      </c>
      <c r="G4646" s="139">
        <v>-87.823300000000003</v>
      </c>
      <c r="H4646" s="139" t="s">
        <v>4465</v>
      </c>
      <c r="I4646" s="139" t="s">
        <v>4466</v>
      </c>
      <c r="J4646" s="139" t="s">
        <v>36</v>
      </c>
      <c r="K4646" s="139">
        <v>60501</v>
      </c>
      <c r="L4646" s="139" t="s">
        <v>4375</v>
      </c>
      <c r="M4646" s="139">
        <v>1946</v>
      </c>
      <c r="N4646" s="139" t="s">
        <v>1054</v>
      </c>
    </row>
    <row r="4647" spans="1:14" ht="15.75" customHeight="1">
      <c r="A4647" s="139">
        <v>2018</v>
      </c>
      <c r="B4647" s="100" t="s">
        <v>187</v>
      </c>
      <c r="C4647" s="139" t="s">
        <v>4467</v>
      </c>
      <c r="D4647" s="139">
        <v>1005479</v>
      </c>
      <c r="E4647" s="139" t="s">
        <v>4468</v>
      </c>
      <c r="F4647" s="139">
        <v>39.744833</v>
      </c>
      <c r="G4647" s="139">
        <v>-86.174306000000001</v>
      </c>
      <c r="H4647" s="139" t="s">
        <v>1294</v>
      </c>
      <c r="I4647" s="139" t="s">
        <v>1059</v>
      </c>
      <c r="J4647" s="139" t="s">
        <v>39</v>
      </c>
      <c r="K4647" s="139">
        <v>46221</v>
      </c>
      <c r="L4647" s="139" t="s">
        <v>4375</v>
      </c>
      <c r="M4647" s="139">
        <v>33</v>
      </c>
      <c r="N4647" s="139" t="s">
        <v>1054</v>
      </c>
    </row>
    <row r="4648" spans="1:14" ht="15.75" customHeight="1">
      <c r="A4648" s="139">
        <v>2018</v>
      </c>
      <c r="B4648" s="100" t="s">
        <v>187</v>
      </c>
      <c r="C4648" s="139" t="s">
        <v>4469</v>
      </c>
      <c r="D4648" s="139">
        <v>1009856</v>
      </c>
      <c r="E4648" s="139" t="s">
        <v>4470</v>
      </c>
      <c r="F4648" s="139">
        <v>42.379379999999998</v>
      </c>
      <c r="G4648" s="139">
        <v>-71.556960000000004</v>
      </c>
      <c r="H4648" s="139" t="s">
        <v>4471</v>
      </c>
      <c r="I4648" s="139" t="s">
        <v>1718</v>
      </c>
      <c r="J4648" s="139" t="s">
        <v>58</v>
      </c>
      <c r="K4648" s="139">
        <v>1749</v>
      </c>
      <c r="L4648" s="139" t="s">
        <v>4380</v>
      </c>
      <c r="M4648" s="139">
        <v>1</v>
      </c>
      <c r="N4648" s="139" t="s">
        <v>1054</v>
      </c>
    </row>
    <row r="4649" spans="1:14" ht="15.75" customHeight="1">
      <c r="A4649" s="139">
        <v>2018</v>
      </c>
      <c r="B4649" s="100" t="s">
        <v>187</v>
      </c>
      <c r="C4649" s="139" t="s">
        <v>4472</v>
      </c>
      <c r="D4649" s="139">
        <v>1006703</v>
      </c>
      <c r="E4649" s="139" t="s">
        <v>4473</v>
      </c>
      <c r="F4649" s="139">
        <v>33.360815000000002</v>
      </c>
      <c r="G4649" s="139">
        <v>-88.458045999999996</v>
      </c>
      <c r="H4649" s="139" t="s">
        <v>1406</v>
      </c>
      <c r="I4649" s="139" t="s">
        <v>1184</v>
      </c>
      <c r="J4649" s="139" t="s">
        <v>65</v>
      </c>
      <c r="K4649" s="139">
        <v>39701</v>
      </c>
      <c r="L4649" s="139" t="s">
        <v>4399</v>
      </c>
      <c r="M4649" s="139">
        <v>1430</v>
      </c>
      <c r="N4649" s="139" t="s">
        <v>1253</v>
      </c>
    </row>
    <row r="4650" spans="1:14" ht="15.75" customHeight="1">
      <c r="A4650" s="139">
        <v>2018</v>
      </c>
      <c r="B4650" s="100" t="s">
        <v>187</v>
      </c>
      <c r="C4650" s="139" t="s">
        <v>4474</v>
      </c>
      <c r="D4650" s="139">
        <v>1006209</v>
      </c>
      <c r="E4650" s="139" t="s">
        <v>4475</v>
      </c>
      <c r="F4650" s="139">
        <v>32.253100000000003</v>
      </c>
      <c r="G4650" s="139">
        <v>-84.069100000000006</v>
      </c>
      <c r="H4650" s="139" t="s">
        <v>4476</v>
      </c>
      <c r="I4650" s="139" t="s">
        <v>4477</v>
      </c>
      <c r="J4650" s="139" t="s">
        <v>28</v>
      </c>
      <c r="K4650" s="139">
        <v>31068</v>
      </c>
      <c r="L4650" s="139" t="s">
        <v>4399</v>
      </c>
      <c r="M4650" s="139">
        <v>1097</v>
      </c>
      <c r="N4650" s="139" t="s">
        <v>1253</v>
      </c>
    </row>
    <row r="4651" spans="1:14" ht="15.75" customHeight="1">
      <c r="A4651" s="139">
        <v>2018</v>
      </c>
      <c r="B4651" s="100" t="s">
        <v>187</v>
      </c>
      <c r="C4651" s="139" t="s">
        <v>4478</v>
      </c>
      <c r="D4651" s="139">
        <v>1007912</v>
      </c>
      <c r="E4651" s="139" t="s">
        <v>4479</v>
      </c>
      <c r="F4651" s="139">
        <v>33.370431000000004</v>
      </c>
      <c r="G4651" s="139">
        <v>-79.305575000000005</v>
      </c>
      <c r="H4651" s="139" t="s">
        <v>4480</v>
      </c>
      <c r="I4651" s="139" t="s">
        <v>3953</v>
      </c>
      <c r="J4651" s="139" t="s">
        <v>107</v>
      </c>
      <c r="K4651" s="139">
        <v>29440</v>
      </c>
      <c r="L4651" s="139" t="s">
        <v>4399</v>
      </c>
      <c r="M4651" s="139">
        <v>3030</v>
      </c>
      <c r="N4651" s="139" t="s">
        <v>1253</v>
      </c>
    </row>
    <row r="4652" spans="1:14" ht="15.75" customHeight="1">
      <c r="A4652" s="139">
        <v>2018</v>
      </c>
      <c r="B4652" s="100" t="s">
        <v>187</v>
      </c>
      <c r="C4652" s="139" t="s">
        <v>4481</v>
      </c>
      <c r="D4652" s="139">
        <v>1005738</v>
      </c>
      <c r="E4652" s="139" t="s">
        <v>4482</v>
      </c>
      <c r="F4652" s="139">
        <v>32.15889</v>
      </c>
      <c r="G4652" s="139">
        <v>-93.556669999999997</v>
      </c>
      <c r="H4652" s="139" t="s">
        <v>4483</v>
      </c>
      <c r="I4652" s="139" t="s">
        <v>4484</v>
      </c>
      <c r="J4652" s="139" t="s">
        <v>50</v>
      </c>
      <c r="K4652" s="139">
        <v>71052</v>
      </c>
      <c r="L4652" s="139" t="s">
        <v>4399</v>
      </c>
      <c r="M4652" s="139">
        <v>2652</v>
      </c>
      <c r="N4652" s="139" t="s">
        <v>1253</v>
      </c>
    </row>
    <row r="4653" spans="1:14" ht="15.75" customHeight="1">
      <c r="A4653" s="139">
        <v>2018</v>
      </c>
      <c r="B4653" s="100" t="s">
        <v>187</v>
      </c>
      <c r="C4653" s="139" t="s">
        <v>4485</v>
      </c>
      <c r="D4653" s="139">
        <v>1000228</v>
      </c>
      <c r="E4653" s="139" t="s">
        <v>4486</v>
      </c>
      <c r="F4653" s="139">
        <v>35.208100000000002</v>
      </c>
      <c r="G4653" s="139">
        <v>-77.124200000000002</v>
      </c>
      <c r="H4653" s="139" t="s">
        <v>4487</v>
      </c>
      <c r="I4653" s="139" t="s">
        <v>4488</v>
      </c>
      <c r="J4653" s="139" t="s">
        <v>89</v>
      </c>
      <c r="K4653" s="139">
        <v>28586</v>
      </c>
      <c r="L4653" s="139" t="s">
        <v>4399</v>
      </c>
      <c r="M4653" s="139">
        <v>418</v>
      </c>
      <c r="N4653" s="139" t="s">
        <v>1253</v>
      </c>
    </row>
    <row r="4654" spans="1:14" ht="15.75" customHeight="1">
      <c r="A4654" s="139">
        <v>2018</v>
      </c>
      <c r="B4654" s="100" t="s">
        <v>187</v>
      </c>
      <c r="C4654" s="139" t="s">
        <v>4489</v>
      </c>
      <c r="D4654" s="139">
        <v>1005909</v>
      </c>
      <c r="E4654" s="139" t="s">
        <v>4490</v>
      </c>
      <c r="F4654" s="139">
        <v>30.193470000000001</v>
      </c>
      <c r="G4654" s="139">
        <v>-93.797979999999995</v>
      </c>
      <c r="H4654" s="139" t="s">
        <v>3372</v>
      </c>
      <c r="I4654" s="139" t="s">
        <v>3373</v>
      </c>
      <c r="J4654" s="139" t="s">
        <v>115</v>
      </c>
      <c r="K4654" s="139">
        <v>77632</v>
      </c>
      <c r="L4654" s="139" t="s">
        <v>4399</v>
      </c>
      <c r="M4654" s="139">
        <v>941</v>
      </c>
      <c r="N4654" s="139" t="s">
        <v>1253</v>
      </c>
    </row>
    <row r="4655" spans="1:14" ht="15.75" customHeight="1">
      <c r="A4655" s="139">
        <v>2018</v>
      </c>
      <c r="B4655" s="100" t="s">
        <v>187</v>
      </c>
      <c r="C4655" s="139" t="s">
        <v>4491</v>
      </c>
      <c r="D4655" s="139">
        <v>1000196</v>
      </c>
      <c r="E4655" s="139" t="s">
        <v>4492</v>
      </c>
      <c r="F4655" s="139">
        <v>30.60539</v>
      </c>
      <c r="G4655" s="139">
        <v>-87.322937999999994</v>
      </c>
      <c r="H4655" s="139" t="s">
        <v>4493</v>
      </c>
      <c r="I4655" s="139" t="s">
        <v>1528</v>
      </c>
      <c r="J4655" s="139" t="s">
        <v>26</v>
      </c>
      <c r="K4655" s="139">
        <v>32533</v>
      </c>
      <c r="L4655" s="139" t="s">
        <v>4399</v>
      </c>
      <c r="M4655" s="139">
        <v>1355</v>
      </c>
      <c r="N4655" s="139" t="s">
        <v>1448</v>
      </c>
    </row>
    <row r="4656" spans="1:14" ht="15.75" customHeight="1">
      <c r="A4656" s="139">
        <v>2018</v>
      </c>
      <c r="B4656" s="100" t="s">
        <v>187</v>
      </c>
      <c r="C4656" s="139" t="s">
        <v>4494</v>
      </c>
      <c r="D4656" s="139">
        <v>1002113</v>
      </c>
      <c r="E4656" s="139" t="s">
        <v>4495</v>
      </c>
      <c r="F4656" s="139">
        <v>31.969743999999999</v>
      </c>
      <c r="G4656" s="139">
        <v>-87.480694999999997</v>
      </c>
      <c r="H4656" s="139" t="s">
        <v>4496</v>
      </c>
      <c r="I4656" s="139" t="s">
        <v>4497</v>
      </c>
      <c r="J4656" s="139" t="s">
        <v>3</v>
      </c>
      <c r="K4656" s="139">
        <v>36769</v>
      </c>
      <c r="L4656" s="139" t="s">
        <v>4399</v>
      </c>
      <c r="M4656" s="139">
        <v>1704</v>
      </c>
      <c r="N4656" s="139" t="s">
        <v>1253</v>
      </c>
    </row>
    <row r="4657" spans="1:14" ht="15.75" customHeight="1">
      <c r="A4657" s="139">
        <v>2018</v>
      </c>
      <c r="B4657" s="100" t="s">
        <v>187</v>
      </c>
      <c r="C4657" s="139" t="s">
        <v>4498</v>
      </c>
      <c r="D4657" s="139">
        <v>1001733</v>
      </c>
      <c r="E4657" s="139" t="s">
        <v>4499</v>
      </c>
      <c r="F4657" s="139">
        <v>31.905325999999999</v>
      </c>
      <c r="G4657" s="139">
        <v>-93.173636000000002</v>
      </c>
      <c r="H4657" s="139" t="s">
        <v>4500</v>
      </c>
      <c r="I4657" s="139" t="s">
        <v>4501</v>
      </c>
      <c r="J4657" s="139" t="s">
        <v>50</v>
      </c>
      <c r="K4657" s="139">
        <v>71411</v>
      </c>
      <c r="L4657" s="139" t="s">
        <v>4399</v>
      </c>
      <c r="M4657" s="139">
        <v>1127</v>
      </c>
      <c r="N4657" s="139" t="s">
        <v>1253</v>
      </c>
    </row>
    <row r="4658" spans="1:14" ht="15.75" customHeight="1">
      <c r="A4658" s="139">
        <v>2018</v>
      </c>
      <c r="B4658" s="100" t="s">
        <v>187</v>
      </c>
      <c r="C4658" s="139" t="s">
        <v>4502</v>
      </c>
      <c r="D4658" s="139">
        <v>1002149</v>
      </c>
      <c r="E4658" s="139" t="s">
        <v>4503</v>
      </c>
      <c r="F4658" s="139">
        <v>44.055179000000003</v>
      </c>
      <c r="G4658" s="139">
        <v>-122.95299799999999</v>
      </c>
      <c r="H4658" s="139" t="s">
        <v>4504</v>
      </c>
      <c r="I4658" s="139" t="s">
        <v>3304</v>
      </c>
      <c r="J4658" s="139" t="s">
        <v>100</v>
      </c>
      <c r="K4658" s="139">
        <v>97478</v>
      </c>
      <c r="L4658" s="139" t="s">
        <v>4399</v>
      </c>
      <c r="M4658" s="139">
        <v>330</v>
      </c>
      <c r="N4658" s="139" t="s">
        <v>1448</v>
      </c>
    </row>
    <row r="4659" spans="1:14" ht="15.75" customHeight="1">
      <c r="A4659" s="139">
        <v>2018</v>
      </c>
      <c r="B4659" s="100" t="s">
        <v>187</v>
      </c>
      <c r="C4659" s="139" t="s">
        <v>4505</v>
      </c>
      <c r="D4659" s="139">
        <v>1006776</v>
      </c>
      <c r="E4659" s="139" t="s">
        <v>4506</v>
      </c>
      <c r="F4659" s="139">
        <v>33.999189999999999</v>
      </c>
      <c r="G4659" s="139">
        <v>-95.109719999999996</v>
      </c>
      <c r="H4659" s="139" t="s">
        <v>4507</v>
      </c>
      <c r="I4659" s="139" t="s">
        <v>4508</v>
      </c>
      <c r="J4659" s="139" t="s">
        <v>98</v>
      </c>
      <c r="K4659" s="139">
        <v>74764</v>
      </c>
      <c r="L4659" s="139" t="s">
        <v>4399</v>
      </c>
      <c r="M4659" s="139">
        <v>1334</v>
      </c>
      <c r="N4659" s="139" t="s">
        <v>1253</v>
      </c>
    </row>
    <row r="4660" spans="1:14" ht="15.75" customHeight="1">
      <c r="A4660" s="139">
        <v>2018</v>
      </c>
      <c r="B4660" s="100" t="s">
        <v>187</v>
      </c>
      <c r="C4660" s="139" t="s">
        <v>4509</v>
      </c>
      <c r="D4660" s="139">
        <v>1000434</v>
      </c>
      <c r="E4660" s="139" t="s">
        <v>4510</v>
      </c>
      <c r="F4660" s="139">
        <v>32.529229999999998</v>
      </c>
      <c r="G4660" s="139">
        <v>-90.774507999999997</v>
      </c>
      <c r="H4660" s="139" t="s">
        <v>4511</v>
      </c>
      <c r="I4660" s="139" t="s">
        <v>3211</v>
      </c>
      <c r="J4660" s="139" t="s">
        <v>65</v>
      </c>
      <c r="K4660" s="139">
        <v>39156</v>
      </c>
      <c r="L4660" s="139" t="s">
        <v>4399</v>
      </c>
      <c r="M4660" s="139">
        <v>830</v>
      </c>
      <c r="N4660" s="139" t="s">
        <v>1253</v>
      </c>
    </row>
    <row r="4661" spans="1:14" ht="15.75" customHeight="1">
      <c r="A4661" s="139">
        <v>2018</v>
      </c>
      <c r="B4661" s="100" t="s">
        <v>187</v>
      </c>
      <c r="C4661" s="139" t="s">
        <v>4512</v>
      </c>
      <c r="D4661" s="139">
        <v>1006760</v>
      </c>
      <c r="E4661" s="139" t="s">
        <v>4513</v>
      </c>
      <c r="F4661" s="139">
        <v>34.253517000000002</v>
      </c>
      <c r="G4661" s="139">
        <v>-85.329015999999996</v>
      </c>
      <c r="H4661" s="139" t="s">
        <v>4514</v>
      </c>
      <c r="I4661" s="139" t="s">
        <v>4515</v>
      </c>
      <c r="J4661" s="139" t="s">
        <v>28</v>
      </c>
      <c r="K4661" s="139">
        <v>30165</v>
      </c>
      <c r="L4661" s="139" t="s">
        <v>4399</v>
      </c>
      <c r="M4661" s="139">
        <v>1790</v>
      </c>
      <c r="N4661" s="139" t="s">
        <v>1253</v>
      </c>
    </row>
    <row r="4662" spans="1:14" ht="15.75" customHeight="1">
      <c r="A4662" s="139">
        <v>2018</v>
      </c>
      <c r="B4662" s="100" t="s">
        <v>187</v>
      </c>
      <c r="C4662" s="139" t="s">
        <v>4516</v>
      </c>
      <c r="D4662" s="139">
        <v>1006885</v>
      </c>
      <c r="E4662" s="139" t="s">
        <v>4517</v>
      </c>
      <c r="F4662" s="139">
        <v>43.891399999999997</v>
      </c>
      <c r="G4662" s="139">
        <v>-73.396100000000004</v>
      </c>
      <c r="H4662" s="139" t="s">
        <v>4518</v>
      </c>
      <c r="I4662" s="139" t="s">
        <v>3929</v>
      </c>
      <c r="J4662" s="139" t="s">
        <v>87</v>
      </c>
      <c r="K4662" s="139">
        <v>12883</v>
      </c>
      <c r="L4662" s="139" t="s">
        <v>4399</v>
      </c>
      <c r="M4662" s="139">
        <v>501</v>
      </c>
      <c r="N4662" s="139" t="s">
        <v>1253</v>
      </c>
    </row>
    <row r="4663" spans="1:14" ht="15.75" customHeight="1">
      <c r="A4663" s="139">
        <v>2018</v>
      </c>
      <c r="B4663" s="100" t="s">
        <v>187</v>
      </c>
      <c r="C4663" s="139" t="s">
        <v>4519</v>
      </c>
      <c r="D4663" s="139">
        <v>1006262</v>
      </c>
      <c r="E4663" s="139" t="s">
        <v>4520</v>
      </c>
      <c r="F4663" s="139">
        <v>33.8872</v>
      </c>
      <c r="G4663" s="139">
        <v>-80.639700000000005</v>
      </c>
      <c r="H4663" s="139" t="s">
        <v>4521</v>
      </c>
      <c r="I4663" s="139" t="s">
        <v>4522</v>
      </c>
      <c r="J4663" s="139" t="s">
        <v>107</v>
      </c>
      <c r="K4663" s="139">
        <v>29044</v>
      </c>
      <c r="L4663" s="139" t="s">
        <v>4399</v>
      </c>
      <c r="M4663" s="139">
        <v>1445</v>
      </c>
      <c r="N4663" s="139" t="s">
        <v>1253</v>
      </c>
    </row>
    <row r="4664" spans="1:14" ht="15.75" customHeight="1">
      <c r="A4664" s="139">
        <v>2018</v>
      </c>
      <c r="B4664" s="100" t="s">
        <v>187</v>
      </c>
      <c r="C4664" s="139" t="s">
        <v>4523</v>
      </c>
      <c r="D4664" s="139">
        <v>1000258</v>
      </c>
      <c r="E4664" s="139" t="s">
        <v>4524</v>
      </c>
      <c r="F4664" s="139">
        <v>36.680300000000003</v>
      </c>
      <c r="G4664" s="139">
        <v>-76.912800000000004</v>
      </c>
      <c r="H4664" s="139" t="s">
        <v>4525</v>
      </c>
      <c r="I4664" s="139" t="s">
        <v>4526</v>
      </c>
      <c r="J4664" s="139" t="s">
        <v>123</v>
      </c>
      <c r="K4664" s="139">
        <v>23851</v>
      </c>
      <c r="L4664" s="139" t="s">
        <v>4399</v>
      </c>
      <c r="M4664" s="139">
        <v>422</v>
      </c>
      <c r="N4664" s="139" t="s">
        <v>1253</v>
      </c>
    </row>
    <row r="4665" spans="1:14" ht="15.75" customHeight="1">
      <c r="A4665" s="139">
        <v>2018</v>
      </c>
      <c r="B4665" s="100" t="s">
        <v>187</v>
      </c>
      <c r="C4665" s="139" t="s">
        <v>4527</v>
      </c>
      <c r="D4665" s="139">
        <v>1004901</v>
      </c>
      <c r="E4665" s="139" t="s">
        <v>4528</v>
      </c>
      <c r="F4665" s="139">
        <v>32.155423999999996</v>
      </c>
      <c r="G4665" s="139">
        <v>-81.159028000000006</v>
      </c>
      <c r="H4665" s="139" t="s">
        <v>4529</v>
      </c>
      <c r="I4665" s="139" t="s">
        <v>3680</v>
      </c>
      <c r="J4665" s="139" t="s">
        <v>28</v>
      </c>
      <c r="K4665" s="139">
        <v>31407</v>
      </c>
      <c r="L4665" s="139" t="s">
        <v>4399</v>
      </c>
      <c r="M4665" s="139">
        <v>898</v>
      </c>
      <c r="N4665" s="139" t="s">
        <v>1448</v>
      </c>
    </row>
    <row r="4666" spans="1:14" ht="15.75" customHeight="1">
      <c r="A4666" s="139">
        <v>2018</v>
      </c>
      <c r="B4666" s="100" t="s">
        <v>187</v>
      </c>
      <c r="C4666" s="139" t="s">
        <v>4530</v>
      </c>
      <c r="D4666" s="139">
        <v>1006892</v>
      </c>
      <c r="E4666" s="139" t="s">
        <v>4531</v>
      </c>
      <c r="F4666" s="139">
        <v>32.416699999999999</v>
      </c>
      <c r="G4666" s="139">
        <v>-86.466700000000003</v>
      </c>
      <c r="H4666" s="139" t="s">
        <v>4532</v>
      </c>
      <c r="I4666" s="139" t="s">
        <v>4533</v>
      </c>
      <c r="J4666" s="139" t="s">
        <v>3</v>
      </c>
      <c r="K4666" s="139">
        <v>36067</v>
      </c>
      <c r="L4666" s="139" t="s">
        <v>4399</v>
      </c>
      <c r="M4666" s="139">
        <v>1361</v>
      </c>
      <c r="N4666" s="139" t="s">
        <v>4409</v>
      </c>
    </row>
    <row r="4667" spans="1:14" ht="15.75" customHeight="1">
      <c r="A4667" s="139">
        <v>2018</v>
      </c>
      <c r="B4667" s="100" t="s">
        <v>187</v>
      </c>
      <c r="C4667" s="139" t="s">
        <v>4534</v>
      </c>
      <c r="D4667" s="139">
        <v>1007226</v>
      </c>
      <c r="E4667" s="139" t="s">
        <v>4535</v>
      </c>
      <c r="F4667" s="139">
        <v>34.352800000000002</v>
      </c>
      <c r="G4667" s="139">
        <v>-78.202799999999996</v>
      </c>
      <c r="H4667" s="139" t="s">
        <v>4536</v>
      </c>
      <c r="I4667" s="139" t="s">
        <v>1757</v>
      </c>
      <c r="J4667" s="139" t="s">
        <v>89</v>
      </c>
      <c r="K4667" s="139">
        <v>28456</v>
      </c>
      <c r="L4667" s="139" t="s">
        <v>4399</v>
      </c>
      <c r="M4667" s="139">
        <v>1409</v>
      </c>
      <c r="N4667" s="139" t="s">
        <v>1253</v>
      </c>
    </row>
    <row r="4668" spans="1:14" ht="15.75" customHeight="1">
      <c r="A4668" s="139">
        <v>2018</v>
      </c>
      <c r="B4668" s="100" t="s">
        <v>187</v>
      </c>
      <c r="C4668" s="139" t="s">
        <v>4537</v>
      </c>
      <c r="D4668" s="139">
        <v>1006788</v>
      </c>
      <c r="E4668" s="139" t="s">
        <v>4538</v>
      </c>
      <c r="F4668" s="139">
        <v>32.424999999999997</v>
      </c>
      <c r="G4668" s="139">
        <v>-86.869399999999999</v>
      </c>
      <c r="H4668" s="139" t="s">
        <v>4539</v>
      </c>
      <c r="I4668" s="139" t="s">
        <v>4540</v>
      </c>
      <c r="J4668" s="139" t="s">
        <v>3</v>
      </c>
      <c r="K4668" s="139">
        <v>36703</v>
      </c>
      <c r="L4668" s="139" t="s">
        <v>4399</v>
      </c>
      <c r="M4668" s="139">
        <v>1000</v>
      </c>
      <c r="N4668" s="139" t="s">
        <v>1253</v>
      </c>
    </row>
    <row r="4669" spans="1:14" ht="15.75" customHeight="1">
      <c r="A4669" s="139">
        <v>2018</v>
      </c>
      <c r="B4669" s="100" t="s">
        <v>187</v>
      </c>
      <c r="C4669" s="139" t="s">
        <v>4541</v>
      </c>
      <c r="D4669" s="139">
        <v>1003714</v>
      </c>
      <c r="E4669" s="139" t="s">
        <v>4542</v>
      </c>
      <c r="F4669" s="139">
        <v>40.933056000000001</v>
      </c>
      <c r="G4669" s="139">
        <v>-87.067222000000001</v>
      </c>
      <c r="H4669" s="139" t="s">
        <v>4543</v>
      </c>
      <c r="I4669" s="139" t="s">
        <v>3987</v>
      </c>
      <c r="J4669" s="139" t="s">
        <v>39</v>
      </c>
      <c r="K4669" s="139">
        <v>47978</v>
      </c>
      <c r="L4669" s="139" t="s">
        <v>4544</v>
      </c>
      <c r="M4669" s="139">
        <v>36</v>
      </c>
      <c r="N4669" s="139" t="s">
        <v>1127</v>
      </c>
    </row>
    <row r="4670" spans="1:14" ht="15.75" customHeight="1">
      <c r="A4670" s="139">
        <v>2018</v>
      </c>
      <c r="B4670" s="100" t="s">
        <v>187</v>
      </c>
      <c r="C4670" s="139" t="s">
        <v>4545</v>
      </c>
      <c r="D4670" s="139">
        <v>1008767</v>
      </c>
      <c r="E4670" s="139" t="s">
        <v>4546</v>
      </c>
      <c r="F4670" s="139">
        <v>43.268056000000001</v>
      </c>
      <c r="G4670" s="139">
        <v>-73.592388999999997</v>
      </c>
      <c r="H4670" s="139" t="s">
        <v>4547</v>
      </c>
      <c r="I4670" s="139" t="s">
        <v>1067</v>
      </c>
      <c r="J4670" s="139" t="s">
        <v>87</v>
      </c>
      <c r="K4670" s="139">
        <v>12828</v>
      </c>
      <c r="L4670" s="139" t="s">
        <v>4548</v>
      </c>
      <c r="M4670" s="139">
        <v>15</v>
      </c>
      <c r="N4670" s="139" t="s">
        <v>1054</v>
      </c>
    </row>
    <row r="4671" spans="1:14" ht="15.75" customHeight="1">
      <c r="A4671" s="139">
        <v>2018</v>
      </c>
      <c r="B4671" s="100" t="s">
        <v>187</v>
      </c>
      <c r="C4671" s="139" t="s">
        <v>4549</v>
      </c>
      <c r="D4671" s="139">
        <v>1002804</v>
      </c>
      <c r="E4671" s="139" t="s">
        <v>4550</v>
      </c>
      <c r="F4671" s="139">
        <v>46.837778</v>
      </c>
      <c r="G4671" s="139">
        <v>-119.176389</v>
      </c>
      <c r="H4671" s="139" t="s">
        <v>4551</v>
      </c>
      <c r="I4671" s="139" t="s">
        <v>1172</v>
      </c>
      <c r="J4671" s="139" t="s">
        <v>126</v>
      </c>
      <c r="K4671" s="139">
        <v>99344</v>
      </c>
      <c r="L4671" s="139" t="s">
        <v>4552</v>
      </c>
      <c r="M4671" s="139">
        <v>22</v>
      </c>
      <c r="N4671" s="139" t="s">
        <v>1127</v>
      </c>
    </row>
    <row r="4672" spans="1:14" ht="15.75" customHeight="1">
      <c r="A4672" s="139">
        <v>2018</v>
      </c>
      <c r="B4672" s="100" t="s">
        <v>187</v>
      </c>
      <c r="C4672" s="139" t="s">
        <v>4553</v>
      </c>
      <c r="D4672" s="139">
        <v>1002832</v>
      </c>
      <c r="E4672" s="139" t="s">
        <v>4554</v>
      </c>
      <c r="F4672" s="139">
        <v>47.131732</v>
      </c>
      <c r="G4672" s="139">
        <v>-119.18926</v>
      </c>
      <c r="H4672" s="139" t="s">
        <v>4555</v>
      </c>
      <c r="I4672" s="139" t="s">
        <v>2388</v>
      </c>
      <c r="J4672" s="139" t="s">
        <v>126</v>
      </c>
      <c r="K4672" s="139">
        <v>98837</v>
      </c>
      <c r="L4672" s="139" t="s">
        <v>4552</v>
      </c>
      <c r="M4672" s="139">
        <v>17</v>
      </c>
      <c r="N4672" s="139" t="s">
        <v>1127</v>
      </c>
    </row>
    <row r="4673" spans="1:14" ht="15.75" customHeight="1">
      <c r="A4673" s="139">
        <v>2018</v>
      </c>
      <c r="B4673" s="100" t="s">
        <v>187</v>
      </c>
      <c r="C4673" s="139" t="s">
        <v>4556</v>
      </c>
      <c r="D4673" s="139">
        <v>1004956</v>
      </c>
      <c r="E4673" s="139" t="s">
        <v>4557</v>
      </c>
      <c r="F4673" s="139">
        <v>35.398919999999997</v>
      </c>
      <c r="G4673" s="139">
        <v>-119.41218000000001</v>
      </c>
      <c r="H4673" s="139" t="s">
        <v>4558</v>
      </c>
      <c r="I4673" s="139" t="s">
        <v>3579</v>
      </c>
      <c r="J4673" s="139" t="s">
        <v>15</v>
      </c>
      <c r="K4673" s="139">
        <v>93206</v>
      </c>
      <c r="L4673" s="139" t="s">
        <v>4559</v>
      </c>
      <c r="M4673" s="139">
        <v>17</v>
      </c>
      <c r="N4673" s="139" t="s">
        <v>1054</v>
      </c>
    </row>
    <row r="4674" spans="1:14" ht="15.75" customHeight="1">
      <c r="A4674" s="139">
        <v>2018</v>
      </c>
      <c r="B4674" s="100" t="s">
        <v>187</v>
      </c>
      <c r="C4674" s="139" t="s">
        <v>4560</v>
      </c>
      <c r="D4674" s="139">
        <v>1004832</v>
      </c>
      <c r="E4674" s="139" t="s">
        <v>4561</v>
      </c>
      <c r="F4674" s="139">
        <v>36.066558999999998</v>
      </c>
      <c r="G4674" s="139">
        <v>-119.57198099999999</v>
      </c>
      <c r="H4674" s="139" t="s">
        <v>4562</v>
      </c>
      <c r="I4674" s="139" t="s">
        <v>2941</v>
      </c>
      <c r="J4674" s="139" t="s">
        <v>15</v>
      </c>
      <c r="K4674" s="139">
        <v>93212</v>
      </c>
      <c r="L4674" s="139" t="s">
        <v>4563</v>
      </c>
      <c r="M4674" s="139">
        <v>16</v>
      </c>
      <c r="N4674" s="139" t="s">
        <v>1054</v>
      </c>
    </row>
    <row r="4675" spans="1:14" ht="15.75" customHeight="1">
      <c r="A4675" s="139">
        <v>2018</v>
      </c>
      <c r="B4675" s="100" t="s">
        <v>187</v>
      </c>
      <c r="C4675" s="139" t="s">
        <v>4564</v>
      </c>
      <c r="D4675" s="139">
        <v>1010687</v>
      </c>
      <c r="E4675" s="139" t="s">
        <v>4565</v>
      </c>
      <c r="F4675" s="139">
        <v>47.933610999999999</v>
      </c>
      <c r="G4675" s="139">
        <v>-97.082499999999996</v>
      </c>
      <c r="H4675" s="139" t="s">
        <v>4566</v>
      </c>
      <c r="I4675" s="139" t="s">
        <v>4567</v>
      </c>
      <c r="J4675" s="139" t="s">
        <v>92</v>
      </c>
      <c r="K4675" s="139">
        <v>58201</v>
      </c>
      <c r="L4675" s="139" t="s">
        <v>4552</v>
      </c>
      <c r="M4675" s="139">
        <v>39</v>
      </c>
      <c r="N4675" s="139" t="s">
        <v>1127</v>
      </c>
    </row>
    <row r="4676" spans="1:14" ht="15.75" customHeight="1">
      <c r="A4676" s="139">
        <v>2018</v>
      </c>
      <c r="B4676" s="100" t="s">
        <v>187</v>
      </c>
      <c r="C4676" s="139" t="s">
        <v>4568</v>
      </c>
      <c r="D4676" s="139">
        <v>1008992</v>
      </c>
      <c r="E4676" s="139" t="s">
        <v>4569</v>
      </c>
      <c r="F4676" s="139">
        <v>32.401069999999997</v>
      </c>
      <c r="G4676" s="139">
        <v>-97.407979999999995</v>
      </c>
      <c r="H4676" s="139" t="s">
        <v>4570</v>
      </c>
      <c r="I4676" s="139" t="s">
        <v>4571</v>
      </c>
      <c r="J4676" s="139" t="s">
        <v>115</v>
      </c>
      <c r="K4676" s="139">
        <v>76033</v>
      </c>
      <c r="L4676" s="139" t="s">
        <v>4572</v>
      </c>
      <c r="M4676" s="139">
        <v>19</v>
      </c>
      <c r="N4676" s="139" t="s">
        <v>1054</v>
      </c>
    </row>
    <row r="4677" spans="1:14" ht="15.75" customHeight="1">
      <c r="A4677" s="139">
        <v>2018</v>
      </c>
      <c r="B4677" s="100" t="s">
        <v>187</v>
      </c>
      <c r="C4677" s="139" t="s">
        <v>4573</v>
      </c>
      <c r="D4677" s="139">
        <v>1010611</v>
      </c>
      <c r="E4677" s="139" t="s">
        <v>4574</v>
      </c>
      <c r="F4677" s="139">
        <v>41.372514000000002</v>
      </c>
      <c r="G4677" s="139">
        <v>-89.138583999999994</v>
      </c>
      <c r="H4677" s="139" t="s">
        <v>4575</v>
      </c>
      <c r="I4677" s="139" t="s">
        <v>4576</v>
      </c>
      <c r="J4677" s="139" t="s">
        <v>36</v>
      </c>
      <c r="K4677" s="139">
        <v>61354</v>
      </c>
      <c r="L4677" s="139" t="s">
        <v>4572</v>
      </c>
      <c r="M4677" s="139">
        <v>14</v>
      </c>
      <c r="N4677" s="139" t="s">
        <v>1054</v>
      </c>
    </row>
    <row r="4678" spans="1:14" ht="15.75" customHeight="1">
      <c r="A4678" s="139">
        <v>2018</v>
      </c>
      <c r="B4678" s="100" t="s">
        <v>187</v>
      </c>
      <c r="C4678" s="139" t="s">
        <v>4577</v>
      </c>
      <c r="D4678" s="139">
        <v>1004257</v>
      </c>
      <c r="E4678" s="139" t="s">
        <v>4578</v>
      </c>
      <c r="F4678" s="139">
        <v>40.283057999999997</v>
      </c>
      <c r="G4678" s="139">
        <v>-75.341965000000002</v>
      </c>
      <c r="H4678" s="139" t="s">
        <v>4579</v>
      </c>
      <c r="I4678" s="139" t="s">
        <v>1466</v>
      </c>
      <c r="J4678" s="139" t="s">
        <v>103</v>
      </c>
      <c r="K4678" s="139">
        <v>18964</v>
      </c>
      <c r="L4678" s="139" t="s">
        <v>4580</v>
      </c>
      <c r="M4678" s="139">
        <v>18</v>
      </c>
      <c r="N4678" s="139" t="s">
        <v>1127</v>
      </c>
    </row>
    <row r="4679" spans="1:14" ht="15.75" customHeight="1">
      <c r="A4679" s="139">
        <v>2018</v>
      </c>
      <c r="B4679" s="100" t="s">
        <v>187</v>
      </c>
      <c r="C4679" s="139" t="s">
        <v>4581</v>
      </c>
      <c r="D4679" s="139">
        <v>1006121</v>
      </c>
      <c r="E4679" s="139" t="s">
        <v>4582</v>
      </c>
      <c r="F4679" s="139">
        <v>42.054417000000001</v>
      </c>
      <c r="G4679" s="139">
        <v>-92.897943999999995</v>
      </c>
      <c r="H4679" s="139" t="s">
        <v>4583</v>
      </c>
      <c r="I4679" s="139" t="s">
        <v>2319</v>
      </c>
      <c r="J4679" s="139" t="s">
        <v>42</v>
      </c>
      <c r="K4679" s="139">
        <v>50158</v>
      </c>
      <c r="L4679" s="139" t="s">
        <v>4580</v>
      </c>
      <c r="M4679" s="139">
        <v>26</v>
      </c>
      <c r="N4679" s="139" t="s">
        <v>1127</v>
      </c>
    </row>
    <row r="4680" spans="1:14" ht="15.75" customHeight="1">
      <c r="A4680" s="139">
        <v>2018</v>
      </c>
      <c r="B4680" s="100" t="s">
        <v>187</v>
      </c>
      <c r="C4680" s="139" t="s">
        <v>4584</v>
      </c>
      <c r="D4680" s="139">
        <v>1004022</v>
      </c>
      <c r="E4680" s="139" t="s">
        <v>4585</v>
      </c>
      <c r="F4680" s="139">
        <v>40.442779999999999</v>
      </c>
      <c r="G4680" s="139">
        <v>-104.69233</v>
      </c>
      <c r="H4680" s="139" t="s">
        <v>4586</v>
      </c>
      <c r="I4680" s="139" t="s">
        <v>3490</v>
      </c>
      <c r="J4680" s="139" t="s">
        <v>17</v>
      </c>
      <c r="K4680" s="139">
        <v>80632</v>
      </c>
      <c r="L4680" s="139" t="s">
        <v>4580</v>
      </c>
      <c r="M4680" s="139">
        <v>26</v>
      </c>
      <c r="N4680" s="139" t="s">
        <v>1054</v>
      </c>
    </row>
    <row r="4681" spans="1:14" ht="15.75" customHeight="1">
      <c r="A4681" s="139">
        <v>2018</v>
      </c>
      <c r="B4681" s="100" t="s">
        <v>187</v>
      </c>
      <c r="C4681" s="139" t="s">
        <v>4587</v>
      </c>
      <c r="D4681" s="139">
        <v>1010327</v>
      </c>
      <c r="E4681" s="139" t="s">
        <v>4588</v>
      </c>
      <c r="F4681" s="139">
        <v>41.000833</v>
      </c>
      <c r="G4681" s="139">
        <v>-92.391389000000004</v>
      </c>
      <c r="H4681" s="139" t="s">
        <v>4589</v>
      </c>
      <c r="I4681" s="139" t="s">
        <v>2300</v>
      </c>
      <c r="J4681" s="139" t="s">
        <v>42</v>
      </c>
      <c r="K4681" s="139">
        <v>52501</v>
      </c>
      <c r="L4681" s="139" t="s">
        <v>4580</v>
      </c>
      <c r="M4681" s="139">
        <v>23</v>
      </c>
      <c r="N4681" s="139" t="s">
        <v>1127</v>
      </c>
    </row>
    <row r="4682" spans="1:14" ht="15.75" customHeight="1">
      <c r="A4682" s="139">
        <v>2018</v>
      </c>
      <c r="B4682" s="100" t="s">
        <v>187</v>
      </c>
      <c r="C4682" s="139" t="s">
        <v>4590</v>
      </c>
      <c r="D4682" s="139">
        <v>1002346</v>
      </c>
      <c r="E4682" s="139" t="s">
        <v>4591</v>
      </c>
      <c r="F4682" s="139">
        <v>39.993819999999999</v>
      </c>
      <c r="G4682" s="139">
        <v>-90.404820000000001</v>
      </c>
      <c r="H4682" s="139" t="s">
        <v>4592</v>
      </c>
      <c r="I4682" s="139" t="s">
        <v>4028</v>
      </c>
      <c r="J4682" s="139" t="s">
        <v>36</v>
      </c>
      <c r="K4682" s="139">
        <v>62618</v>
      </c>
      <c r="L4682" s="139" t="s">
        <v>4580</v>
      </c>
      <c r="M4682" s="139">
        <v>25</v>
      </c>
      <c r="N4682" s="139" t="s">
        <v>1127</v>
      </c>
    </row>
    <row r="4683" spans="1:14" ht="15.75" customHeight="1">
      <c r="A4683" s="139">
        <v>2018</v>
      </c>
      <c r="B4683" s="100" t="s">
        <v>187</v>
      </c>
      <c r="C4683" s="139" t="s">
        <v>4593</v>
      </c>
      <c r="D4683" s="139">
        <v>1002559</v>
      </c>
      <c r="E4683" s="139" t="s">
        <v>4594</v>
      </c>
      <c r="F4683" s="139">
        <v>41.762504999999997</v>
      </c>
      <c r="G4683" s="139">
        <v>-76.417843000000005</v>
      </c>
      <c r="H4683" s="139" t="s">
        <v>3732</v>
      </c>
      <c r="I4683" s="139" t="s">
        <v>1351</v>
      </c>
      <c r="J4683" s="139" t="s">
        <v>103</v>
      </c>
      <c r="K4683" s="139">
        <v>18848</v>
      </c>
      <c r="L4683" s="139" t="s">
        <v>4595</v>
      </c>
      <c r="M4683" s="139">
        <v>262</v>
      </c>
      <c r="N4683" s="139" t="s">
        <v>1160</v>
      </c>
    </row>
    <row r="4684" spans="1:14" ht="15.75" customHeight="1">
      <c r="A4684" s="139">
        <v>2018</v>
      </c>
      <c r="B4684" s="100" t="s">
        <v>187</v>
      </c>
      <c r="C4684" s="139" t="s">
        <v>4596</v>
      </c>
      <c r="D4684" s="139">
        <v>1007129</v>
      </c>
      <c r="F4684" s="139">
        <v>41.403320000000001</v>
      </c>
      <c r="G4684" s="139">
        <v>-115.910116</v>
      </c>
      <c r="H4684" s="139" t="s">
        <v>4597</v>
      </c>
      <c r="I4684" s="139" t="s">
        <v>4598</v>
      </c>
      <c r="J4684" s="139" t="s">
        <v>76</v>
      </c>
      <c r="K4684" s="139">
        <v>89801</v>
      </c>
      <c r="L4684" s="139" t="s">
        <v>4599</v>
      </c>
      <c r="M4684" s="139">
        <v>76</v>
      </c>
      <c r="N4684" s="139" t="s">
        <v>1054</v>
      </c>
    </row>
    <row r="4685" spans="1:14" ht="15.75" customHeight="1">
      <c r="A4685" s="139">
        <v>2018</v>
      </c>
      <c r="B4685" s="100" t="s">
        <v>187</v>
      </c>
      <c r="C4685" s="139" t="s">
        <v>4600</v>
      </c>
      <c r="D4685" s="139">
        <v>1004730</v>
      </c>
      <c r="E4685" s="139" t="s">
        <v>4601</v>
      </c>
      <c r="F4685" s="139">
        <v>40.175905</v>
      </c>
      <c r="G4685" s="139">
        <v>-80.274783999999997</v>
      </c>
      <c r="H4685" s="139" t="s">
        <v>3634</v>
      </c>
      <c r="I4685" s="139" t="s">
        <v>3634</v>
      </c>
      <c r="J4685" s="139" t="s">
        <v>103</v>
      </c>
      <c r="K4685" s="139">
        <v>15301</v>
      </c>
      <c r="L4685" s="139" t="s">
        <v>1547</v>
      </c>
      <c r="M4685" s="139">
        <v>17</v>
      </c>
      <c r="N4685" s="139" t="s">
        <v>1054</v>
      </c>
    </row>
    <row r="4686" spans="1:14" ht="15.75" customHeight="1">
      <c r="A4686" s="139">
        <v>2018</v>
      </c>
      <c r="B4686" s="100" t="s">
        <v>187</v>
      </c>
      <c r="C4686" s="139" t="s">
        <v>4602</v>
      </c>
      <c r="D4686" s="139">
        <v>1004528</v>
      </c>
      <c r="E4686" s="139" t="s">
        <v>4603</v>
      </c>
      <c r="F4686" s="139">
        <v>37.807746999999999</v>
      </c>
      <c r="G4686" s="139">
        <v>-85.687443999999999</v>
      </c>
      <c r="H4686" s="139" t="s">
        <v>3727</v>
      </c>
      <c r="I4686" s="139" t="s">
        <v>4604</v>
      </c>
      <c r="J4686" s="139" t="s">
        <v>47</v>
      </c>
      <c r="K4686" s="139">
        <v>40107</v>
      </c>
      <c r="L4686" s="139" t="s">
        <v>4605</v>
      </c>
      <c r="M4686" s="139">
        <v>74</v>
      </c>
      <c r="N4686" s="139" t="s">
        <v>1054</v>
      </c>
    </row>
    <row r="4687" spans="1:14" ht="15.75" customHeight="1">
      <c r="A4687" s="139">
        <v>2018</v>
      </c>
      <c r="B4687" s="100" t="s">
        <v>187</v>
      </c>
      <c r="C4687" s="139" t="s">
        <v>4602</v>
      </c>
      <c r="D4687" s="139">
        <v>1004529</v>
      </c>
      <c r="E4687" s="139" t="s">
        <v>4606</v>
      </c>
      <c r="F4687" s="139">
        <v>37.929049999999997</v>
      </c>
      <c r="G4687" s="139">
        <v>-85.652687</v>
      </c>
      <c r="H4687" s="139" t="s">
        <v>4607</v>
      </c>
      <c r="I4687" s="139" t="s">
        <v>1794</v>
      </c>
      <c r="J4687" s="139" t="s">
        <v>47</v>
      </c>
      <c r="K4687" s="139">
        <v>40110</v>
      </c>
      <c r="L4687" s="139" t="s">
        <v>4605</v>
      </c>
      <c r="M4687" s="139">
        <v>16</v>
      </c>
      <c r="N4687" s="139" t="s">
        <v>1054</v>
      </c>
    </row>
    <row r="4688" spans="1:14" ht="15.75" customHeight="1">
      <c r="A4688" s="139">
        <v>2018</v>
      </c>
      <c r="B4688" s="100" t="s">
        <v>187</v>
      </c>
      <c r="C4688" s="139" t="s">
        <v>4608</v>
      </c>
      <c r="D4688" s="139">
        <v>1002458</v>
      </c>
      <c r="E4688" s="139" t="s">
        <v>4609</v>
      </c>
      <c r="F4688" s="139">
        <v>42.503295000000001</v>
      </c>
      <c r="G4688" s="139">
        <v>-92.354249999999993</v>
      </c>
      <c r="H4688" s="139" t="s">
        <v>4610</v>
      </c>
      <c r="I4688" s="139" t="s">
        <v>4611</v>
      </c>
      <c r="J4688" s="139" t="s">
        <v>42</v>
      </c>
      <c r="K4688" s="139">
        <v>50701</v>
      </c>
      <c r="L4688" s="139" t="s">
        <v>4612</v>
      </c>
      <c r="M4688" s="139">
        <v>23</v>
      </c>
      <c r="N4688" s="139" t="s">
        <v>1054</v>
      </c>
    </row>
    <row r="4689" spans="1:14" ht="15.75" customHeight="1">
      <c r="A4689" s="139">
        <v>2018</v>
      </c>
      <c r="B4689" s="100" t="s">
        <v>187</v>
      </c>
      <c r="C4689" s="139" t="s">
        <v>4613</v>
      </c>
      <c r="D4689" s="139">
        <v>1001732</v>
      </c>
      <c r="E4689" s="139" t="s">
        <v>4614</v>
      </c>
      <c r="F4689" s="139">
        <v>41.527287000000001</v>
      </c>
      <c r="G4689" s="139">
        <v>-90.434680999999998</v>
      </c>
      <c r="H4689" s="139" t="s">
        <v>4615</v>
      </c>
      <c r="I4689" s="139" t="s">
        <v>4616</v>
      </c>
      <c r="J4689" s="139" t="s">
        <v>36</v>
      </c>
      <c r="K4689" s="139">
        <v>61244</v>
      </c>
      <c r="L4689" s="139" t="s">
        <v>4612</v>
      </c>
      <c r="M4689" s="139">
        <v>7</v>
      </c>
      <c r="N4689" s="139" t="s">
        <v>1054</v>
      </c>
    </row>
    <row r="4690" spans="1:14" ht="15.75" customHeight="1">
      <c r="A4690" s="139">
        <v>2018</v>
      </c>
      <c r="B4690" s="100" t="s">
        <v>187</v>
      </c>
      <c r="C4690" s="139" t="s">
        <v>4617</v>
      </c>
      <c r="D4690" s="139">
        <v>1006614</v>
      </c>
      <c r="E4690" s="139" t="s">
        <v>4618</v>
      </c>
      <c r="F4690" s="139">
        <v>39.329070000000002</v>
      </c>
      <c r="G4690" s="139">
        <v>-76.617909999999995</v>
      </c>
      <c r="H4690" s="139" t="s">
        <v>1687</v>
      </c>
      <c r="I4690" s="139" t="s">
        <v>1688</v>
      </c>
      <c r="J4690" s="139" t="s">
        <v>55</v>
      </c>
      <c r="K4690" s="139">
        <v>21218</v>
      </c>
      <c r="L4690" s="139" t="s">
        <v>4619</v>
      </c>
      <c r="M4690" s="139">
        <v>15</v>
      </c>
      <c r="N4690" s="139" t="s">
        <v>1054</v>
      </c>
    </row>
    <row r="4691" spans="1:14" ht="15.75" customHeight="1">
      <c r="A4691" s="139">
        <v>2018</v>
      </c>
      <c r="B4691" s="100" t="s">
        <v>187</v>
      </c>
      <c r="C4691" s="139" t="s">
        <v>4620</v>
      </c>
      <c r="D4691" s="139">
        <v>1002907</v>
      </c>
      <c r="E4691" s="139" t="s">
        <v>4621</v>
      </c>
      <c r="F4691" s="139">
        <v>41.530340000000002</v>
      </c>
      <c r="G4691" s="139">
        <v>-83.706789999999998</v>
      </c>
      <c r="H4691" s="139" t="s">
        <v>4622</v>
      </c>
      <c r="I4691" s="139" t="s">
        <v>3347</v>
      </c>
      <c r="J4691" s="139" t="s">
        <v>95</v>
      </c>
      <c r="K4691" s="139">
        <v>43566</v>
      </c>
      <c r="L4691" s="139" t="s">
        <v>1138</v>
      </c>
      <c r="M4691" s="139">
        <v>27</v>
      </c>
      <c r="N4691" s="139" t="s">
        <v>1050</v>
      </c>
    </row>
    <row r="4692" spans="1:14" ht="15.75" customHeight="1">
      <c r="A4692" s="139">
        <v>2018</v>
      </c>
      <c r="B4692" s="100" t="s">
        <v>187</v>
      </c>
      <c r="C4692" s="139" t="s">
        <v>4620</v>
      </c>
      <c r="D4692" s="139">
        <v>1007968</v>
      </c>
      <c r="E4692" s="139" t="s">
        <v>4623</v>
      </c>
      <c r="F4692" s="139">
        <v>35.372441999999999</v>
      </c>
      <c r="G4692" s="139">
        <v>-84.510598999999999</v>
      </c>
      <c r="H4692" s="139" t="s">
        <v>4624</v>
      </c>
      <c r="I4692" s="139" t="s">
        <v>4625</v>
      </c>
      <c r="J4692" s="139" t="s">
        <v>113</v>
      </c>
      <c r="K4692" s="139">
        <v>37331</v>
      </c>
      <c r="L4692" s="139" t="s">
        <v>1138</v>
      </c>
      <c r="M4692" s="139">
        <v>39</v>
      </c>
      <c r="N4692" s="139" t="s">
        <v>1050</v>
      </c>
    </row>
    <row r="4693" spans="1:14" ht="15.75" customHeight="1">
      <c r="A4693" s="139">
        <v>2018</v>
      </c>
      <c r="B4693" s="100" t="s">
        <v>187</v>
      </c>
      <c r="C4693" s="139" t="s">
        <v>4626</v>
      </c>
      <c r="D4693" s="139">
        <v>1003348</v>
      </c>
      <c r="E4693" s="139" t="s">
        <v>4627</v>
      </c>
      <c r="F4693" s="139">
        <v>41.304400000000001</v>
      </c>
      <c r="G4693" s="139">
        <v>-84.339299999999994</v>
      </c>
      <c r="H4693" s="139" t="s">
        <v>3071</v>
      </c>
      <c r="I4693" s="139" t="s">
        <v>3072</v>
      </c>
      <c r="J4693" s="139" t="s">
        <v>95</v>
      </c>
      <c r="K4693" s="139">
        <v>43512</v>
      </c>
      <c r="L4693" s="139" t="s">
        <v>1138</v>
      </c>
      <c r="M4693" s="139">
        <v>17</v>
      </c>
      <c r="N4693" s="139" t="s">
        <v>1050</v>
      </c>
    </row>
    <row r="4694" spans="1:14" ht="15.75" customHeight="1">
      <c r="A4694" s="139">
        <v>2018</v>
      </c>
      <c r="B4694" s="100" t="s">
        <v>187</v>
      </c>
      <c r="C4694" s="139" t="s">
        <v>4628</v>
      </c>
      <c r="D4694" s="139">
        <v>1003349</v>
      </c>
      <c r="E4694" s="139" t="s">
        <v>4629</v>
      </c>
      <c r="F4694" s="139">
        <v>41.285899999999998</v>
      </c>
      <c r="G4694" s="139">
        <v>-84.364800000000002</v>
      </c>
      <c r="H4694" s="139" t="s">
        <v>3071</v>
      </c>
      <c r="I4694" s="139" t="s">
        <v>3072</v>
      </c>
      <c r="J4694" s="139" t="s">
        <v>95</v>
      </c>
      <c r="K4694" s="139">
        <v>43512</v>
      </c>
      <c r="L4694" s="139" t="s">
        <v>1138</v>
      </c>
      <c r="M4694" s="139">
        <v>16</v>
      </c>
      <c r="N4694" s="139" t="s">
        <v>1050</v>
      </c>
    </row>
    <row r="4695" spans="1:14" ht="15.75" customHeight="1">
      <c r="A4695" s="139">
        <v>2018</v>
      </c>
      <c r="B4695" s="100" t="s">
        <v>187</v>
      </c>
      <c r="C4695" s="139" t="s">
        <v>4630</v>
      </c>
      <c r="D4695" s="139">
        <v>1001985</v>
      </c>
      <c r="E4695" s="139" t="s">
        <v>4631</v>
      </c>
      <c r="F4695" s="139">
        <v>43.667577000000001</v>
      </c>
      <c r="G4695" s="139">
        <v>-116.73112</v>
      </c>
      <c r="H4695" s="139" t="s">
        <v>4632</v>
      </c>
      <c r="I4695" s="139" t="s">
        <v>1753</v>
      </c>
      <c r="J4695" s="139" t="s">
        <v>34</v>
      </c>
      <c r="K4695" s="139">
        <v>83606</v>
      </c>
      <c r="L4695" s="139" t="s">
        <v>4552</v>
      </c>
      <c r="M4695" s="139">
        <v>26</v>
      </c>
      <c r="N4695" s="139" t="s">
        <v>1127</v>
      </c>
    </row>
    <row r="4696" spans="1:14" ht="15.75" customHeight="1">
      <c r="A4696" s="139">
        <v>2018</v>
      </c>
      <c r="B4696" s="100" t="s">
        <v>187</v>
      </c>
      <c r="C4696" s="139" t="s">
        <v>4633</v>
      </c>
      <c r="D4696" s="139">
        <v>1003494</v>
      </c>
      <c r="E4696" s="139" t="s">
        <v>4634</v>
      </c>
      <c r="F4696" s="139">
        <v>32.703868999999997</v>
      </c>
      <c r="G4696" s="139">
        <v>-80.031136000000004</v>
      </c>
      <c r="H4696" s="139" t="s">
        <v>4635</v>
      </c>
      <c r="I4696" s="139" t="s">
        <v>4636</v>
      </c>
      <c r="J4696" s="139" t="s">
        <v>107</v>
      </c>
      <c r="K4696" s="139">
        <v>29455</v>
      </c>
      <c r="L4696" s="139" t="s">
        <v>4637</v>
      </c>
      <c r="M4696" s="139">
        <v>26</v>
      </c>
      <c r="N4696" s="139" t="s">
        <v>1054</v>
      </c>
    </row>
    <row r="4697" spans="1:14" ht="15.75" customHeight="1">
      <c r="A4697" s="139">
        <v>2018</v>
      </c>
      <c r="B4697" s="100" t="s">
        <v>187</v>
      </c>
      <c r="C4697" s="139" t="s">
        <v>4638</v>
      </c>
      <c r="D4697" s="139">
        <v>1013270</v>
      </c>
      <c r="E4697" s="139" t="s">
        <v>4639</v>
      </c>
      <c r="F4697" s="139">
        <v>35.28586</v>
      </c>
      <c r="G4697" s="139">
        <v>-86.369640000000004</v>
      </c>
      <c r="H4697" s="139" t="s">
        <v>4640</v>
      </c>
      <c r="I4697" s="139" t="s">
        <v>3107</v>
      </c>
      <c r="J4697" s="139" t="s">
        <v>113</v>
      </c>
      <c r="K4697" s="139">
        <v>37352</v>
      </c>
      <c r="L4697" s="139" t="s">
        <v>2056</v>
      </c>
      <c r="M4697" s="139">
        <v>122</v>
      </c>
      <c r="N4697" s="139" t="s">
        <v>1054</v>
      </c>
    </row>
    <row r="4698" spans="1:14" ht="15.75" customHeight="1">
      <c r="A4698" s="139">
        <v>2018</v>
      </c>
      <c r="B4698" s="100" t="s">
        <v>187</v>
      </c>
      <c r="C4698" s="139" t="s">
        <v>4641</v>
      </c>
      <c r="D4698" s="139">
        <v>1013362</v>
      </c>
      <c r="E4698" s="139" t="s">
        <v>4642</v>
      </c>
      <c r="F4698" s="139">
        <v>28.008949999999999</v>
      </c>
      <c r="G4698" s="139">
        <v>-82.146100000000004</v>
      </c>
      <c r="H4698" s="139" t="s">
        <v>4643</v>
      </c>
      <c r="I4698" s="139" t="s">
        <v>3192</v>
      </c>
      <c r="J4698" s="139" t="s">
        <v>26</v>
      </c>
      <c r="K4698" s="139">
        <v>33563</v>
      </c>
      <c r="M4698" s="139">
        <v>12</v>
      </c>
      <c r="N4698" s="139" t="s">
        <v>1054</v>
      </c>
    </row>
    <row r="4699" spans="1:14" ht="15.75" customHeight="1">
      <c r="A4699" s="139">
        <v>2018</v>
      </c>
      <c r="B4699" s="100" t="s">
        <v>187</v>
      </c>
      <c r="C4699" s="139" t="s">
        <v>4644</v>
      </c>
      <c r="D4699" s="139">
        <v>1012693</v>
      </c>
      <c r="E4699" s="139" t="s">
        <v>4645</v>
      </c>
      <c r="F4699" s="139">
        <v>37.059227</v>
      </c>
      <c r="G4699" s="139">
        <v>-80.731251</v>
      </c>
      <c r="H4699" s="139" t="s">
        <v>4646</v>
      </c>
      <c r="I4699" s="139" t="s">
        <v>4647</v>
      </c>
      <c r="J4699" s="139" t="s">
        <v>123</v>
      </c>
      <c r="K4699" s="139">
        <v>24301</v>
      </c>
      <c r="L4699" s="139" t="s">
        <v>4572</v>
      </c>
      <c r="M4699" s="139">
        <v>12</v>
      </c>
      <c r="N4699" s="139" t="s">
        <v>1054</v>
      </c>
    </row>
    <row r="4700" spans="1:14" ht="15.75" customHeight="1">
      <c r="A4700" s="139">
        <v>2018</v>
      </c>
      <c r="B4700" s="100" t="s">
        <v>187</v>
      </c>
      <c r="C4700" s="139" t="s">
        <v>4648</v>
      </c>
      <c r="D4700" s="139">
        <v>1012839</v>
      </c>
      <c r="E4700" s="139" t="s">
        <v>4649</v>
      </c>
      <c r="F4700" s="139">
        <v>38.441110000000002</v>
      </c>
      <c r="G4700" s="139">
        <v>-78.874449999999996</v>
      </c>
      <c r="H4700" s="139" t="s">
        <v>4650</v>
      </c>
      <c r="I4700" s="139" t="s">
        <v>4651</v>
      </c>
      <c r="J4700" s="139" t="s">
        <v>123</v>
      </c>
      <c r="K4700" s="139">
        <v>22807</v>
      </c>
      <c r="L4700" s="139" t="s">
        <v>4652</v>
      </c>
      <c r="M4700" s="139">
        <v>18</v>
      </c>
      <c r="N4700" s="139" t="s">
        <v>1054</v>
      </c>
    </row>
    <row r="4701" spans="1:14" ht="15.75" customHeight="1">
      <c r="A4701" s="139">
        <v>2018</v>
      </c>
      <c r="B4701" s="100" t="s">
        <v>187</v>
      </c>
      <c r="C4701" s="139" t="s">
        <v>4653</v>
      </c>
      <c r="D4701" s="139">
        <v>1007063</v>
      </c>
      <c r="E4701" s="139" t="s">
        <v>4654</v>
      </c>
      <c r="F4701" s="139">
        <v>45.453963000000002</v>
      </c>
      <c r="G4701" s="139">
        <v>-98.137741000000005</v>
      </c>
      <c r="H4701" s="139" t="s">
        <v>4655</v>
      </c>
      <c r="I4701" s="139" t="s">
        <v>1107</v>
      </c>
      <c r="J4701" s="139" t="s">
        <v>110</v>
      </c>
      <c r="K4701" s="139">
        <v>57445</v>
      </c>
      <c r="L4701" s="139" t="s">
        <v>4656</v>
      </c>
      <c r="M4701" s="139">
        <v>40</v>
      </c>
      <c r="N4701" s="139" t="s">
        <v>1054</v>
      </c>
    </row>
    <row r="4702" spans="1:14" ht="15.75" customHeight="1">
      <c r="A4702" s="139">
        <v>2018</v>
      </c>
      <c r="B4702" s="100" t="s">
        <v>187</v>
      </c>
      <c r="C4702" s="139" t="s">
        <v>4657</v>
      </c>
      <c r="D4702" s="139">
        <v>1008994</v>
      </c>
      <c r="E4702" s="139" t="s">
        <v>4658</v>
      </c>
      <c r="F4702" s="139">
        <v>40.835949999999997</v>
      </c>
      <c r="G4702" s="139">
        <v>-81.274100000000004</v>
      </c>
      <c r="H4702" s="139" t="s">
        <v>3430</v>
      </c>
      <c r="I4702" s="139" t="s">
        <v>4084</v>
      </c>
      <c r="J4702" s="139" t="s">
        <v>95</v>
      </c>
      <c r="K4702" s="139">
        <v>44641</v>
      </c>
      <c r="L4702" s="139" t="s">
        <v>1547</v>
      </c>
      <c r="M4702" s="139">
        <v>23</v>
      </c>
      <c r="N4702" s="139" t="s">
        <v>1054</v>
      </c>
    </row>
    <row r="4703" spans="1:14" ht="15.75" customHeight="1">
      <c r="A4703" s="139">
        <v>2018</v>
      </c>
      <c r="B4703" s="100" t="s">
        <v>187</v>
      </c>
      <c r="C4703" s="139" t="s">
        <v>4659</v>
      </c>
      <c r="D4703" s="139">
        <v>1008262</v>
      </c>
      <c r="E4703" s="139" t="s">
        <v>4660</v>
      </c>
      <c r="F4703" s="139">
        <v>45.547995</v>
      </c>
      <c r="G4703" s="139">
        <v>-122.931363</v>
      </c>
      <c r="H4703" s="139" t="s">
        <v>4661</v>
      </c>
      <c r="I4703" s="139" t="s">
        <v>1067</v>
      </c>
      <c r="J4703" s="139" t="s">
        <v>100</v>
      </c>
      <c r="K4703" s="139">
        <v>97124</v>
      </c>
      <c r="L4703" s="139" t="s">
        <v>4662</v>
      </c>
      <c r="M4703" s="139">
        <v>2</v>
      </c>
      <c r="N4703" s="139" t="s">
        <v>1368</v>
      </c>
    </row>
    <row r="4704" spans="1:14" ht="15.75" customHeight="1">
      <c r="A4704" s="139">
        <v>2018</v>
      </c>
      <c r="B4704" s="100" t="s">
        <v>187</v>
      </c>
      <c r="C4704" s="139" t="s">
        <v>4663</v>
      </c>
      <c r="D4704" s="139">
        <v>1002922</v>
      </c>
      <c r="E4704" s="139" t="s">
        <v>4664</v>
      </c>
      <c r="F4704" s="139">
        <v>41.521970000000003</v>
      </c>
      <c r="G4704" s="139">
        <v>-83.720259999999996</v>
      </c>
      <c r="H4704" s="139" t="s">
        <v>4284</v>
      </c>
      <c r="I4704" s="139" t="s">
        <v>3347</v>
      </c>
      <c r="J4704" s="139" t="s">
        <v>95</v>
      </c>
      <c r="K4704" s="139">
        <v>43566</v>
      </c>
      <c r="L4704" s="139" t="s">
        <v>1138</v>
      </c>
      <c r="M4704" s="139">
        <v>34</v>
      </c>
      <c r="N4704" s="139" t="s">
        <v>1050</v>
      </c>
    </row>
    <row r="4705" spans="1:14" ht="15.75" customHeight="1">
      <c r="A4705" s="139">
        <v>2018</v>
      </c>
      <c r="B4705" s="100" t="s">
        <v>187</v>
      </c>
      <c r="C4705" s="139" t="s">
        <v>4663</v>
      </c>
      <c r="D4705" s="139">
        <v>1003968</v>
      </c>
      <c r="E4705" s="139" t="s">
        <v>4665</v>
      </c>
      <c r="F4705" s="139">
        <v>32.385480000000001</v>
      </c>
      <c r="G4705" s="139">
        <v>-97.392399999999995</v>
      </c>
      <c r="H4705" s="139" t="s">
        <v>4666</v>
      </c>
      <c r="I4705" s="139" t="s">
        <v>4571</v>
      </c>
      <c r="J4705" s="139" t="s">
        <v>115</v>
      </c>
      <c r="K4705" s="139">
        <v>76033</v>
      </c>
      <c r="L4705" s="139" t="s">
        <v>1138</v>
      </c>
      <c r="M4705" s="139">
        <v>23</v>
      </c>
      <c r="N4705" s="139" t="s">
        <v>1050</v>
      </c>
    </row>
    <row r="4706" spans="1:14" ht="15.75" customHeight="1">
      <c r="A4706" s="139">
        <v>2018</v>
      </c>
      <c r="B4706" s="100" t="s">
        <v>187</v>
      </c>
      <c r="C4706" s="139" t="s">
        <v>4667</v>
      </c>
      <c r="D4706" s="139">
        <v>1011102</v>
      </c>
      <c r="E4706" s="139" t="s">
        <v>4668</v>
      </c>
      <c r="F4706" s="139">
        <v>34.157460999999998</v>
      </c>
      <c r="G4706" s="139">
        <v>-79.571355999999994</v>
      </c>
      <c r="H4706" s="139" t="s">
        <v>4669</v>
      </c>
      <c r="I4706" s="139" t="s">
        <v>4670</v>
      </c>
      <c r="J4706" s="139" t="s">
        <v>107</v>
      </c>
      <c r="K4706" s="139">
        <v>29506</v>
      </c>
      <c r="L4706" s="139" t="s">
        <v>4671</v>
      </c>
      <c r="M4706" s="139">
        <v>13</v>
      </c>
      <c r="N4706" s="139" t="s">
        <v>2062</v>
      </c>
    </row>
    <row r="4707" spans="1:14" ht="15.75" customHeight="1">
      <c r="A4707" s="139">
        <v>2018</v>
      </c>
      <c r="B4707" s="100" t="s">
        <v>187</v>
      </c>
      <c r="C4707" s="139" t="s">
        <v>4672</v>
      </c>
      <c r="D4707" s="139">
        <v>1002769</v>
      </c>
      <c r="E4707" s="139" t="s">
        <v>4673</v>
      </c>
      <c r="F4707" s="139">
        <v>32.459707000000002</v>
      </c>
      <c r="G4707" s="139">
        <v>-94.737374000000003</v>
      </c>
      <c r="H4707" s="139" t="s">
        <v>4674</v>
      </c>
      <c r="I4707" s="139" t="s">
        <v>4675</v>
      </c>
      <c r="J4707" s="139" t="s">
        <v>115</v>
      </c>
      <c r="K4707" s="139">
        <v>75601</v>
      </c>
      <c r="L4707" s="139" t="s">
        <v>4676</v>
      </c>
      <c r="M4707" s="139">
        <v>3</v>
      </c>
      <c r="N4707" s="139" t="s">
        <v>1054</v>
      </c>
    </row>
    <row r="4708" spans="1:14" ht="15.75" customHeight="1">
      <c r="A4708" s="139">
        <v>2018</v>
      </c>
      <c r="B4708" s="100" t="s">
        <v>187</v>
      </c>
      <c r="C4708" s="139" t="s">
        <v>4677</v>
      </c>
      <c r="D4708" s="139">
        <v>1001677</v>
      </c>
      <c r="E4708" s="139" t="s">
        <v>4678</v>
      </c>
      <c r="F4708" s="139">
        <v>40.483400000000003</v>
      </c>
      <c r="G4708" s="139">
        <v>-99.076899999999995</v>
      </c>
      <c r="H4708" s="139" t="s">
        <v>4679</v>
      </c>
      <c r="I4708" s="139" t="s">
        <v>4680</v>
      </c>
      <c r="J4708" s="139" t="s">
        <v>73</v>
      </c>
      <c r="K4708" s="139">
        <v>68959</v>
      </c>
      <c r="L4708" s="139" t="s">
        <v>4681</v>
      </c>
      <c r="M4708" s="139">
        <v>34</v>
      </c>
      <c r="N4708" s="139" t="s">
        <v>1127</v>
      </c>
    </row>
    <row r="4709" spans="1:14" ht="15.75" customHeight="1">
      <c r="A4709" s="139">
        <v>2018</v>
      </c>
      <c r="B4709" s="100" t="s">
        <v>187</v>
      </c>
      <c r="C4709" s="139" t="s">
        <v>4682</v>
      </c>
      <c r="D4709" s="139">
        <v>1003096</v>
      </c>
      <c r="E4709" s="139" t="s">
        <v>4683</v>
      </c>
      <c r="F4709" s="139">
        <v>41.023749000000002</v>
      </c>
      <c r="G4709" s="139">
        <v>-98.875110000000006</v>
      </c>
      <c r="H4709" s="139" t="s">
        <v>4684</v>
      </c>
      <c r="I4709" s="139" t="s">
        <v>4685</v>
      </c>
      <c r="J4709" s="139" t="s">
        <v>73</v>
      </c>
      <c r="K4709" s="139">
        <v>68869</v>
      </c>
      <c r="L4709" s="139" t="s">
        <v>4681</v>
      </c>
      <c r="M4709" s="139">
        <v>54</v>
      </c>
      <c r="N4709" s="139" t="s">
        <v>1127</v>
      </c>
    </row>
    <row r="4710" spans="1:14" ht="15.75" customHeight="1">
      <c r="A4710" s="139">
        <v>2018</v>
      </c>
      <c r="B4710" s="100" t="s">
        <v>187</v>
      </c>
      <c r="C4710" s="139" t="s">
        <v>4686</v>
      </c>
      <c r="D4710" s="139">
        <v>1007957</v>
      </c>
      <c r="E4710" s="139" t="s">
        <v>4687</v>
      </c>
      <c r="F4710" s="139">
        <v>40.012639999999998</v>
      </c>
      <c r="G4710" s="139">
        <v>-82.462810000000005</v>
      </c>
      <c r="H4710" s="139" t="s">
        <v>4688</v>
      </c>
      <c r="I4710" s="139" t="s">
        <v>4689</v>
      </c>
      <c r="J4710" s="139" t="s">
        <v>95</v>
      </c>
      <c r="K4710" s="139">
        <v>43056</v>
      </c>
      <c r="L4710" s="139" t="s">
        <v>4690</v>
      </c>
      <c r="M4710" s="139">
        <v>15</v>
      </c>
      <c r="N4710" s="139" t="s">
        <v>1054</v>
      </c>
    </row>
    <row r="4711" spans="1:14" ht="15.75" customHeight="1">
      <c r="A4711" s="139">
        <v>2018</v>
      </c>
      <c r="B4711" s="100" t="s">
        <v>187</v>
      </c>
      <c r="C4711" s="139" t="s">
        <v>4691</v>
      </c>
      <c r="D4711" s="139">
        <v>1003420</v>
      </c>
      <c r="E4711" s="139" t="s">
        <v>4692</v>
      </c>
      <c r="F4711" s="139">
        <v>33.274099999999997</v>
      </c>
      <c r="G4711" s="139">
        <v>-82.406400000000005</v>
      </c>
      <c r="H4711" s="139" t="s">
        <v>4693</v>
      </c>
      <c r="I4711" s="139" t="s">
        <v>1327</v>
      </c>
      <c r="J4711" s="139" t="s">
        <v>28</v>
      </c>
      <c r="K4711" s="139">
        <v>30833</v>
      </c>
      <c r="L4711" s="139" t="s">
        <v>4694</v>
      </c>
      <c r="M4711" s="139">
        <v>37</v>
      </c>
      <c r="N4711" s="139" t="s">
        <v>1054</v>
      </c>
    </row>
    <row r="4712" spans="1:14" ht="15.75" customHeight="1">
      <c r="A4712" s="139">
        <v>2018</v>
      </c>
      <c r="B4712" s="100" t="s">
        <v>187</v>
      </c>
      <c r="C4712" s="139" t="s">
        <v>4695</v>
      </c>
      <c r="D4712" s="139">
        <v>1005095</v>
      </c>
      <c r="E4712" s="139" t="s">
        <v>4696</v>
      </c>
      <c r="F4712" s="139">
        <v>29.620609999999999</v>
      </c>
      <c r="G4712" s="139">
        <v>-95.087140000000005</v>
      </c>
      <c r="H4712" s="139" t="s">
        <v>4364</v>
      </c>
      <c r="I4712" s="139" t="s">
        <v>1087</v>
      </c>
      <c r="J4712" s="139" t="s">
        <v>115</v>
      </c>
      <c r="K4712" s="139">
        <v>77507</v>
      </c>
      <c r="L4712" s="139" t="s">
        <v>4697</v>
      </c>
      <c r="M4712" s="139">
        <v>28</v>
      </c>
      <c r="N4712" s="139" t="s">
        <v>1054</v>
      </c>
    </row>
    <row r="4713" spans="1:14" ht="15.75" customHeight="1">
      <c r="A4713" s="139">
        <v>2018</v>
      </c>
      <c r="B4713" s="100" t="s">
        <v>187</v>
      </c>
      <c r="C4713" s="139" t="s">
        <v>4698</v>
      </c>
      <c r="D4713" s="139">
        <v>1002082</v>
      </c>
      <c r="E4713" s="139" t="s">
        <v>4699</v>
      </c>
      <c r="F4713" s="139">
        <v>38.289589999999997</v>
      </c>
      <c r="G4713" s="139">
        <v>-98.195220000000006</v>
      </c>
      <c r="H4713" s="139" t="s">
        <v>4700</v>
      </c>
      <c r="I4713" s="139" t="s">
        <v>4701</v>
      </c>
      <c r="J4713" s="139" t="s">
        <v>44</v>
      </c>
      <c r="K4713" s="139">
        <v>67554</v>
      </c>
      <c r="L4713" s="139" t="s">
        <v>4702</v>
      </c>
      <c r="M4713" s="139">
        <v>31</v>
      </c>
      <c r="N4713" s="139" t="s">
        <v>1383</v>
      </c>
    </row>
    <row r="4714" spans="1:14" ht="15.75" customHeight="1">
      <c r="A4714" s="139">
        <v>2018</v>
      </c>
      <c r="B4714" s="100" t="s">
        <v>187</v>
      </c>
      <c r="C4714" s="139" t="s">
        <v>4703</v>
      </c>
      <c r="D4714" s="139">
        <v>1003550</v>
      </c>
      <c r="E4714" s="139" t="s">
        <v>4704</v>
      </c>
      <c r="F4714" s="139">
        <v>39.199080000000002</v>
      </c>
      <c r="G4714" s="139">
        <v>-96.585939999999994</v>
      </c>
      <c r="H4714" s="139" t="s">
        <v>4705</v>
      </c>
      <c r="I4714" s="139" t="s">
        <v>3468</v>
      </c>
      <c r="J4714" s="139" t="s">
        <v>44</v>
      </c>
      <c r="K4714" s="139">
        <v>66506</v>
      </c>
      <c r="L4714" s="139" t="s">
        <v>4706</v>
      </c>
      <c r="M4714" s="139">
        <v>17</v>
      </c>
      <c r="N4714" s="139" t="s">
        <v>1054</v>
      </c>
    </row>
    <row r="4715" spans="1:14" ht="15.75" customHeight="1">
      <c r="A4715" s="139">
        <v>2018</v>
      </c>
      <c r="B4715" s="100" t="s">
        <v>187</v>
      </c>
      <c r="C4715" s="139" t="s">
        <v>4707</v>
      </c>
      <c r="D4715" s="139">
        <v>1004753</v>
      </c>
      <c r="E4715" s="139" t="s">
        <v>4708</v>
      </c>
      <c r="F4715" s="139">
        <v>32.696772000000003</v>
      </c>
      <c r="G4715" s="139">
        <v>-117.145403</v>
      </c>
      <c r="H4715" s="139" t="s">
        <v>4709</v>
      </c>
      <c r="I4715" s="139" t="s">
        <v>4710</v>
      </c>
      <c r="J4715" s="139" t="s">
        <v>15</v>
      </c>
      <c r="K4715" s="139">
        <v>92113</v>
      </c>
      <c r="L4715" s="139" t="s">
        <v>2586</v>
      </c>
      <c r="M4715" s="139">
        <v>45</v>
      </c>
      <c r="N4715" s="139" t="s">
        <v>1054</v>
      </c>
    </row>
    <row r="4716" spans="1:14" ht="15.75" customHeight="1">
      <c r="A4716" s="139">
        <v>2018</v>
      </c>
      <c r="B4716" s="100" t="s">
        <v>187</v>
      </c>
      <c r="C4716" s="139" t="s">
        <v>4711</v>
      </c>
      <c r="D4716" s="139">
        <v>1002211</v>
      </c>
      <c r="E4716" s="139" t="s">
        <v>4712</v>
      </c>
      <c r="F4716" s="139">
        <v>42.317076999999998</v>
      </c>
      <c r="G4716" s="139">
        <v>-85.148938999999999</v>
      </c>
      <c r="H4716" s="139" t="s">
        <v>4035</v>
      </c>
      <c r="I4716" s="139" t="s">
        <v>1381</v>
      </c>
      <c r="J4716" s="139" t="s">
        <v>61</v>
      </c>
      <c r="K4716" s="139">
        <v>49014</v>
      </c>
      <c r="L4716" s="139" t="s">
        <v>4713</v>
      </c>
      <c r="M4716" s="139">
        <v>10</v>
      </c>
      <c r="N4716" s="139" t="s">
        <v>1054</v>
      </c>
    </row>
    <row r="4717" spans="1:14" ht="15.75" customHeight="1">
      <c r="A4717" s="139">
        <v>2018</v>
      </c>
      <c r="B4717" s="100" t="s">
        <v>187</v>
      </c>
      <c r="C4717" s="139" t="s">
        <v>4714</v>
      </c>
      <c r="D4717" s="139">
        <v>1002215</v>
      </c>
      <c r="E4717" s="139" t="s">
        <v>4715</v>
      </c>
      <c r="F4717" s="139">
        <v>40.087899999999998</v>
      </c>
      <c r="G4717" s="139">
        <v>-76.384699999999995</v>
      </c>
      <c r="H4717" s="139" t="s">
        <v>1376</v>
      </c>
      <c r="I4717" s="139" t="s">
        <v>1484</v>
      </c>
      <c r="J4717" s="139" t="s">
        <v>103</v>
      </c>
      <c r="K4717" s="139">
        <v>17604</v>
      </c>
      <c r="L4717" s="139" t="s">
        <v>4713</v>
      </c>
      <c r="M4717" s="139">
        <v>15</v>
      </c>
      <c r="N4717" s="139" t="s">
        <v>1054</v>
      </c>
    </row>
    <row r="4718" spans="1:14" ht="15.75" customHeight="1">
      <c r="A4718" s="139">
        <v>2018</v>
      </c>
      <c r="B4718" s="100" t="s">
        <v>187</v>
      </c>
      <c r="C4718" s="139" t="s">
        <v>4716</v>
      </c>
      <c r="D4718" s="139">
        <v>1002213</v>
      </c>
      <c r="E4718" s="139" t="s">
        <v>4717</v>
      </c>
      <c r="F4718" s="139">
        <v>41.219670000000001</v>
      </c>
      <c r="G4718" s="139">
        <v>-96.062520000000006</v>
      </c>
      <c r="H4718" s="139" t="s">
        <v>3281</v>
      </c>
      <c r="I4718" s="139" t="s">
        <v>4718</v>
      </c>
      <c r="J4718" s="139" t="s">
        <v>73</v>
      </c>
      <c r="K4718" s="139">
        <v>68127</v>
      </c>
      <c r="L4718" s="139" t="s">
        <v>4713</v>
      </c>
      <c r="M4718" s="139">
        <v>16</v>
      </c>
      <c r="N4718" s="139" t="s">
        <v>1054</v>
      </c>
    </row>
    <row r="4719" spans="1:14" ht="15.75" customHeight="1">
      <c r="A4719" s="139">
        <v>2018</v>
      </c>
      <c r="B4719" s="100" t="s">
        <v>187</v>
      </c>
      <c r="C4719" s="139" t="s">
        <v>4719</v>
      </c>
      <c r="D4719" s="139">
        <v>1002258</v>
      </c>
      <c r="E4719" s="139" t="s">
        <v>4720</v>
      </c>
      <c r="F4719" s="139">
        <v>35.095019999999998</v>
      </c>
      <c r="G4719" s="139">
        <v>-89.990889999999993</v>
      </c>
      <c r="H4719" s="139" t="s">
        <v>2642</v>
      </c>
      <c r="I4719" s="139" t="s">
        <v>1470</v>
      </c>
      <c r="J4719" s="139" t="s">
        <v>113</v>
      </c>
      <c r="K4719" s="139">
        <v>38114</v>
      </c>
      <c r="L4719" s="139" t="s">
        <v>4713</v>
      </c>
      <c r="M4719" s="139">
        <v>12</v>
      </c>
      <c r="N4719" s="139" t="s">
        <v>1054</v>
      </c>
    </row>
    <row r="4720" spans="1:14" ht="15.75" customHeight="1">
      <c r="A4720" s="139">
        <v>2018</v>
      </c>
      <c r="B4720" s="100" t="s">
        <v>187</v>
      </c>
      <c r="C4720" s="139" t="s">
        <v>4721</v>
      </c>
      <c r="D4720" s="139">
        <v>1006759</v>
      </c>
      <c r="E4720" s="139" t="s">
        <v>4722</v>
      </c>
      <c r="F4720" s="139">
        <v>41.13</v>
      </c>
      <c r="G4720" s="139">
        <v>-81.34</v>
      </c>
      <c r="H4720" s="139" t="s">
        <v>4723</v>
      </c>
      <c r="I4720" s="139" t="s">
        <v>2269</v>
      </c>
      <c r="J4720" s="139" t="s">
        <v>95</v>
      </c>
      <c r="K4720" s="139">
        <v>44242</v>
      </c>
      <c r="L4720" s="139" t="s">
        <v>4724</v>
      </c>
      <c r="M4720" s="139">
        <v>25</v>
      </c>
      <c r="N4720" s="139" t="s">
        <v>1054</v>
      </c>
    </row>
    <row r="4721" spans="1:14" ht="15.75" customHeight="1">
      <c r="A4721" s="139">
        <v>2018</v>
      </c>
      <c r="B4721" s="100" t="s">
        <v>187</v>
      </c>
      <c r="C4721" s="139" t="s">
        <v>4725</v>
      </c>
      <c r="D4721" s="139">
        <v>1005297</v>
      </c>
      <c r="F4721" s="139">
        <v>37.576799999999999</v>
      </c>
      <c r="G4721" s="139">
        <v>-81.570099999999996</v>
      </c>
      <c r="H4721" s="139" t="s">
        <v>4726</v>
      </c>
      <c r="I4721" s="139" t="s">
        <v>4727</v>
      </c>
      <c r="J4721" s="139" t="s">
        <v>129</v>
      </c>
      <c r="K4721" s="139">
        <v>24874</v>
      </c>
      <c r="L4721" s="139" t="s">
        <v>4728</v>
      </c>
      <c r="M4721" s="139">
        <v>37</v>
      </c>
      <c r="N4721" s="139" t="s">
        <v>1054</v>
      </c>
    </row>
    <row r="4722" spans="1:14" ht="15.75" customHeight="1">
      <c r="A4722" s="139">
        <v>2018</v>
      </c>
      <c r="B4722" s="100" t="s">
        <v>187</v>
      </c>
      <c r="C4722" s="139" t="s">
        <v>4729</v>
      </c>
      <c r="D4722" s="139">
        <v>1004267</v>
      </c>
      <c r="E4722" s="139" t="s">
        <v>4730</v>
      </c>
      <c r="F4722" s="139">
        <v>35.295278000000003</v>
      </c>
      <c r="G4722" s="139">
        <v>-118.921111</v>
      </c>
      <c r="H4722" s="139" t="s">
        <v>3578</v>
      </c>
      <c r="I4722" s="139" t="s">
        <v>3579</v>
      </c>
      <c r="J4722" s="139" t="s">
        <v>15</v>
      </c>
      <c r="K4722" s="139">
        <v>93307</v>
      </c>
      <c r="L4722" s="139" t="s">
        <v>4731</v>
      </c>
      <c r="M4722" s="139">
        <v>389</v>
      </c>
      <c r="N4722" s="139" t="s">
        <v>1306</v>
      </c>
    </row>
    <row r="4723" spans="1:14" ht="15.75" customHeight="1">
      <c r="A4723" s="139">
        <v>2018</v>
      </c>
      <c r="B4723" s="100" t="s">
        <v>187</v>
      </c>
      <c r="C4723" s="139" t="s">
        <v>4732</v>
      </c>
      <c r="D4723" s="139">
        <v>1007806</v>
      </c>
      <c r="E4723" s="139" t="s">
        <v>4733</v>
      </c>
      <c r="F4723" s="139">
        <v>42.955449999999999</v>
      </c>
      <c r="G4723" s="139">
        <v>-74.382800000000003</v>
      </c>
      <c r="H4723" s="139" t="s">
        <v>4734</v>
      </c>
      <c r="I4723" s="139" t="s">
        <v>1466</v>
      </c>
      <c r="J4723" s="139" t="s">
        <v>87</v>
      </c>
      <c r="K4723" s="139">
        <v>12068</v>
      </c>
      <c r="L4723" s="139" t="s">
        <v>4735</v>
      </c>
      <c r="M4723" s="139">
        <v>12</v>
      </c>
      <c r="N4723" s="139" t="s">
        <v>1054</v>
      </c>
    </row>
    <row r="4724" spans="1:14" ht="15.75" customHeight="1">
      <c r="A4724" s="139">
        <v>2018</v>
      </c>
      <c r="B4724" s="100" t="s">
        <v>187</v>
      </c>
      <c r="C4724" s="139" t="s">
        <v>4736</v>
      </c>
      <c r="D4724" s="139">
        <v>1002011</v>
      </c>
      <c r="E4724" s="139" t="s">
        <v>4737</v>
      </c>
      <c r="F4724" s="139">
        <v>33.416150999999999</v>
      </c>
      <c r="G4724" s="139">
        <v>-81.896431000000007</v>
      </c>
      <c r="H4724" s="139" t="s">
        <v>4738</v>
      </c>
      <c r="I4724" s="139" t="s">
        <v>2149</v>
      </c>
      <c r="J4724" s="139" t="s">
        <v>107</v>
      </c>
      <c r="K4724" s="139">
        <v>29842</v>
      </c>
      <c r="L4724" s="139" t="s">
        <v>4739</v>
      </c>
      <c r="M4724" s="139">
        <v>89</v>
      </c>
      <c r="N4724" s="139" t="s">
        <v>1054</v>
      </c>
    </row>
    <row r="4725" spans="1:14" ht="15.75" customHeight="1">
      <c r="A4725" s="139">
        <v>2018</v>
      </c>
      <c r="B4725" s="100" t="s">
        <v>187</v>
      </c>
      <c r="C4725" s="139" t="s">
        <v>4740</v>
      </c>
      <c r="D4725" s="139">
        <v>1000869</v>
      </c>
      <c r="E4725" s="139" t="s">
        <v>4741</v>
      </c>
      <c r="F4725" s="139">
        <v>39.843899999999998</v>
      </c>
      <c r="G4725" s="139">
        <v>-75.357500000000002</v>
      </c>
      <c r="H4725" s="139" t="s">
        <v>4742</v>
      </c>
      <c r="I4725" s="139" t="s">
        <v>4743</v>
      </c>
      <c r="J4725" s="139" t="s">
        <v>103</v>
      </c>
      <c r="K4725" s="139">
        <v>19013</v>
      </c>
      <c r="L4725" s="139" t="s">
        <v>4739</v>
      </c>
      <c r="M4725" s="139">
        <v>404</v>
      </c>
      <c r="N4725" s="139" t="s">
        <v>1054</v>
      </c>
    </row>
    <row r="4726" spans="1:14" ht="15.75" customHeight="1">
      <c r="A4726" s="139">
        <v>2018</v>
      </c>
      <c r="B4726" s="100" t="s">
        <v>187</v>
      </c>
      <c r="C4726" s="139" t="s">
        <v>4744</v>
      </c>
      <c r="D4726" s="139">
        <v>1002185</v>
      </c>
      <c r="E4726" s="139" t="s">
        <v>4745</v>
      </c>
      <c r="F4726" s="139">
        <v>33.859639999999999</v>
      </c>
      <c r="G4726" s="139">
        <v>-117.89691999999999</v>
      </c>
      <c r="H4726" s="139" t="s">
        <v>4746</v>
      </c>
      <c r="I4726" s="139" t="s">
        <v>3373</v>
      </c>
      <c r="J4726" s="139" t="s">
        <v>15</v>
      </c>
      <c r="K4726" s="139">
        <v>92831</v>
      </c>
      <c r="L4726" s="139" t="s">
        <v>4739</v>
      </c>
      <c r="M4726" s="139">
        <v>30</v>
      </c>
      <c r="N4726" s="139" t="s">
        <v>1054</v>
      </c>
    </row>
    <row r="4727" spans="1:14" ht="15.75" customHeight="1">
      <c r="A4727" s="139">
        <v>2018</v>
      </c>
      <c r="B4727" s="100" t="s">
        <v>187</v>
      </c>
      <c r="C4727" s="139" t="s">
        <v>4747</v>
      </c>
      <c r="D4727" s="139">
        <v>1002013</v>
      </c>
      <c r="E4727" s="139" t="s">
        <v>4748</v>
      </c>
      <c r="F4727" s="139">
        <v>45.104649999999999</v>
      </c>
      <c r="G4727" s="139">
        <v>-87.650049999999993</v>
      </c>
      <c r="H4727" s="139" t="s">
        <v>4749</v>
      </c>
      <c r="I4727" s="139" t="s">
        <v>4750</v>
      </c>
      <c r="J4727" s="139" t="s">
        <v>132</v>
      </c>
      <c r="K4727" s="139">
        <v>54143</v>
      </c>
      <c r="L4727" s="139" t="s">
        <v>4739</v>
      </c>
      <c r="M4727" s="139">
        <v>20</v>
      </c>
      <c r="N4727" s="139" t="s">
        <v>1054</v>
      </c>
    </row>
    <row r="4728" spans="1:14" ht="15.75" customHeight="1">
      <c r="A4728" s="139">
        <v>2018</v>
      </c>
      <c r="B4728" s="100" t="s">
        <v>187</v>
      </c>
      <c r="C4728" s="139" t="s">
        <v>4751</v>
      </c>
      <c r="D4728" s="139">
        <v>1006061</v>
      </c>
      <c r="E4728" s="139" t="s">
        <v>4752</v>
      </c>
      <c r="F4728" s="139">
        <v>37.822560000000003</v>
      </c>
      <c r="G4728" s="139">
        <v>-87.304490000000001</v>
      </c>
      <c r="H4728" s="139" t="s">
        <v>4753</v>
      </c>
      <c r="I4728" s="139" t="s">
        <v>3805</v>
      </c>
      <c r="J4728" s="139" t="s">
        <v>47</v>
      </c>
      <c r="K4728" s="139">
        <v>42301</v>
      </c>
      <c r="L4728" s="139" t="s">
        <v>4739</v>
      </c>
      <c r="M4728" s="139">
        <v>42</v>
      </c>
      <c r="N4728" s="139" t="s">
        <v>1054</v>
      </c>
    </row>
    <row r="4729" spans="1:14" ht="15.75" customHeight="1">
      <c r="A4729" s="139">
        <v>2018</v>
      </c>
      <c r="B4729" s="100" t="s">
        <v>187</v>
      </c>
      <c r="C4729" s="139" t="s">
        <v>4754</v>
      </c>
      <c r="D4729" s="139">
        <v>1006052</v>
      </c>
      <c r="E4729" s="139" t="s">
        <v>4755</v>
      </c>
      <c r="F4729" s="139">
        <v>35.966943999999998</v>
      </c>
      <c r="G4729" s="139">
        <v>-95.9285</v>
      </c>
      <c r="H4729" s="139" t="s">
        <v>4756</v>
      </c>
      <c r="I4729" s="139" t="s">
        <v>4151</v>
      </c>
      <c r="J4729" s="139" t="s">
        <v>98</v>
      </c>
      <c r="K4729" s="139">
        <v>74037</v>
      </c>
      <c r="L4729" s="139" t="s">
        <v>4739</v>
      </c>
      <c r="M4729" s="139">
        <v>51</v>
      </c>
      <c r="N4729" s="139" t="s">
        <v>1054</v>
      </c>
    </row>
    <row r="4730" spans="1:14" ht="15.75" customHeight="1">
      <c r="A4730" s="139">
        <v>2018</v>
      </c>
      <c r="B4730" s="100" t="s">
        <v>187</v>
      </c>
      <c r="C4730" s="139" t="s">
        <v>4757</v>
      </c>
      <c r="D4730" s="139">
        <v>1002179</v>
      </c>
      <c r="E4730" s="139" t="s">
        <v>4758</v>
      </c>
      <c r="F4730" s="139">
        <v>35.77167</v>
      </c>
      <c r="G4730" s="139">
        <v>-84.330650000000006</v>
      </c>
      <c r="H4730" s="139" t="s">
        <v>4759</v>
      </c>
      <c r="I4730" s="139" t="s">
        <v>4760</v>
      </c>
      <c r="J4730" s="139" t="s">
        <v>113</v>
      </c>
      <c r="K4730" s="139">
        <v>37774</v>
      </c>
      <c r="L4730" s="139" t="s">
        <v>4739</v>
      </c>
      <c r="M4730" s="139">
        <v>39</v>
      </c>
      <c r="N4730" s="139" t="s">
        <v>1054</v>
      </c>
    </row>
    <row r="4731" spans="1:14" ht="15.75" customHeight="1">
      <c r="A4731" s="139">
        <v>2018</v>
      </c>
      <c r="B4731" s="100" t="s">
        <v>187</v>
      </c>
      <c r="C4731" s="139" t="s">
        <v>4761</v>
      </c>
      <c r="D4731" s="139">
        <v>1002187</v>
      </c>
      <c r="E4731" s="139" t="s">
        <v>4762</v>
      </c>
      <c r="F4731" s="139">
        <v>30.736194000000001</v>
      </c>
      <c r="G4731" s="139">
        <v>-88.048535000000001</v>
      </c>
      <c r="H4731" s="139" t="s">
        <v>4763</v>
      </c>
      <c r="I4731" s="139" t="s">
        <v>1318</v>
      </c>
      <c r="J4731" s="139" t="s">
        <v>3</v>
      </c>
      <c r="K4731" s="139">
        <v>36610</v>
      </c>
      <c r="L4731" s="139" t="s">
        <v>4739</v>
      </c>
      <c r="M4731" s="139">
        <v>25</v>
      </c>
      <c r="N4731" s="139" t="s">
        <v>1054</v>
      </c>
    </row>
    <row r="4732" spans="1:14" ht="15.75" customHeight="1">
      <c r="A4732" s="139">
        <v>2018</v>
      </c>
      <c r="B4732" s="100" t="s">
        <v>187</v>
      </c>
      <c r="C4732" s="139" t="s">
        <v>4764</v>
      </c>
      <c r="D4732" s="139">
        <v>1006065</v>
      </c>
      <c r="E4732" s="139" t="s">
        <v>4765</v>
      </c>
      <c r="F4732" s="139">
        <v>41.556699999999999</v>
      </c>
      <c r="G4732" s="139">
        <v>-73.410200000000003</v>
      </c>
      <c r="H4732" s="139" t="s">
        <v>4766</v>
      </c>
      <c r="I4732" s="139" t="s">
        <v>4767</v>
      </c>
      <c r="J4732" s="139" t="s">
        <v>20</v>
      </c>
      <c r="K4732" s="139">
        <v>6776</v>
      </c>
      <c r="L4732" s="139" t="s">
        <v>4739</v>
      </c>
      <c r="M4732" s="139">
        <v>69</v>
      </c>
      <c r="N4732" s="139" t="s">
        <v>1054</v>
      </c>
    </row>
    <row r="4733" spans="1:14" ht="15.75" customHeight="1">
      <c r="A4733" s="139">
        <v>2018</v>
      </c>
      <c r="B4733" s="100" t="s">
        <v>187</v>
      </c>
      <c r="C4733" s="139" t="s">
        <v>4768</v>
      </c>
      <c r="D4733" s="139">
        <v>1007971</v>
      </c>
      <c r="E4733" s="139" t="s">
        <v>4769</v>
      </c>
      <c r="F4733" s="139">
        <v>32.604571</v>
      </c>
      <c r="G4733" s="139">
        <v>-81.740261000000004</v>
      </c>
      <c r="H4733" s="139" t="s">
        <v>4770</v>
      </c>
      <c r="I4733" s="139" t="s">
        <v>4771</v>
      </c>
      <c r="J4733" s="139" t="s">
        <v>28</v>
      </c>
      <c r="K4733" s="139">
        <v>30467</v>
      </c>
      <c r="L4733" s="139" t="s">
        <v>4772</v>
      </c>
      <c r="M4733" s="139">
        <v>19</v>
      </c>
      <c r="N4733" s="139" t="s">
        <v>1054</v>
      </c>
    </row>
    <row r="4734" spans="1:14" ht="15.75" customHeight="1">
      <c r="A4734" s="139">
        <v>2018</v>
      </c>
      <c r="B4734" s="100" t="s">
        <v>187</v>
      </c>
      <c r="C4734" s="139" t="s">
        <v>4773</v>
      </c>
      <c r="D4734" s="139">
        <v>1005919</v>
      </c>
      <c r="E4734" s="139" t="s">
        <v>4774</v>
      </c>
      <c r="F4734" s="139">
        <v>32.836519000000003</v>
      </c>
      <c r="G4734" s="139">
        <v>-85.215733</v>
      </c>
      <c r="H4734" s="139" t="s">
        <v>4775</v>
      </c>
      <c r="I4734" s="139" t="s">
        <v>2872</v>
      </c>
      <c r="J4734" s="139" t="s">
        <v>3</v>
      </c>
      <c r="K4734" s="139">
        <v>36863</v>
      </c>
      <c r="L4734" s="139" t="s">
        <v>4776</v>
      </c>
      <c r="M4734" s="139">
        <v>35</v>
      </c>
      <c r="N4734" s="139" t="s">
        <v>1050</v>
      </c>
    </row>
    <row r="4735" spans="1:14" ht="15.75" customHeight="1">
      <c r="A4735" s="139">
        <v>2018</v>
      </c>
      <c r="B4735" s="100" t="s">
        <v>187</v>
      </c>
      <c r="C4735" s="139" t="s">
        <v>4777</v>
      </c>
      <c r="D4735" s="139">
        <v>1002636</v>
      </c>
      <c r="E4735" s="139" t="s">
        <v>4778</v>
      </c>
      <c r="F4735" s="139">
        <v>39.534286999999999</v>
      </c>
      <c r="G4735" s="139">
        <v>-85.771834999999996</v>
      </c>
      <c r="H4735" s="139" t="s">
        <v>4779</v>
      </c>
      <c r="I4735" s="139" t="s">
        <v>1470</v>
      </c>
      <c r="J4735" s="139" t="s">
        <v>39</v>
      </c>
      <c r="K4735" s="139">
        <v>46176</v>
      </c>
      <c r="L4735" s="139" t="s">
        <v>4776</v>
      </c>
      <c r="M4735" s="139">
        <v>29</v>
      </c>
      <c r="N4735" s="139" t="s">
        <v>1050</v>
      </c>
    </row>
    <row r="4736" spans="1:14" ht="15.75" customHeight="1">
      <c r="A4736" s="139">
        <v>2018</v>
      </c>
      <c r="B4736" s="100" t="s">
        <v>187</v>
      </c>
      <c r="C4736" s="139" t="s">
        <v>4780</v>
      </c>
      <c r="D4736" s="139">
        <v>1006018</v>
      </c>
      <c r="E4736" s="139" t="s">
        <v>4781</v>
      </c>
      <c r="F4736" s="139">
        <v>44.033053000000002</v>
      </c>
      <c r="G4736" s="139">
        <v>-116.957188</v>
      </c>
      <c r="H4736" s="139" t="s">
        <v>4782</v>
      </c>
      <c r="I4736" s="139" t="s">
        <v>3202</v>
      </c>
      <c r="J4736" s="139" t="s">
        <v>100</v>
      </c>
      <c r="K4736" s="139">
        <v>97914</v>
      </c>
      <c r="L4736" s="139" t="s">
        <v>4783</v>
      </c>
      <c r="M4736" s="139">
        <v>22</v>
      </c>
      <c r="N4736" s="139" t="s">
        <v>1054</v>
      </c>
    </row>
    <row r="4737" spans="1:14" ht="15.75" customHeight="1">
      <c r="A4737" s="139">
        <v>2018</v>
      </c>
      <c r="B4737" s="100" t="s">
        <v>187</v>
      </c>
      <c r="C4737" s="139" t="s">
        <v>4784</v>
      </c>
      <c r="D4737" s="139">
        <v>1000032</v>
      </c>
      <c r="E4737" s="139" t="s">
        <v>4785</v>
      </c>
      <c r="F4737" s="139">
        <v>39.281072000000002</v>
      </c>
      <c r="G4737" s="139">
        <v>-81.637900999999999</v>
      </c>
      <c r="H4737" s="139" t="s">
        <v>4786</v>
      </c>
      <c r="I4737" s="139" t="s">
        <v>1067</v>
      </c>
      <c r="J4737" s="139" t="s">
        <v>95</v>
      </c>
      <c r="K4737" s="139">
        <v>45714</v>
      </c>
      <c r="L4737" s="139" t="s">
        <v>4787</v>
      </c>
      <c r="M4737" s="139">
        <v>108</v>
      </c>
      <c r="N4737" s="139" t="s">
        <v>1054</v>
      </c>
    </row>
    <row r="4738" spans="1:14" ht="15.75" customHeight="1">
      <c r="A4738" s="139">
        <v>2018</v>
      </c>
      <c r="B4738" s="100" t="s">
        <v>187</v>
      </c>
      <c r="C4738" s="139" t="s">
        <v>4788</v>
      </c>
      <c r="D4738" s="139">
        <v>1011252</v>
      </c>
      <c r="E4738" s="139" t="s">
        <v>4789</v>
      </c>
      <c r="F4738" s="139">
        <v>35.183669999999999</v>
      </c>
      <c r="G4738" s="139">
        <v>-90.044120000000007</v>
      </c>
      <c r="H4738" s="139" t="s">
        <v>4790</v>
      </c>
      <c r="I4738" s="139" t="s">
        <v>2066</v>
      </c>
      <c r="J4738" s="139" t="s">
        <v>113</v>
      </c>
      <c r="K4738" s="139">
        <v>38107</v>
      </c>
      <c r="L4738" s="139" t="s">
        <v>4791</v>
      </c>
      <c r="M4738" s="139">
        <v>32</v>
      </c>
      <c r="N4738" s="139" t="s">
        <v>1054</v>
      </c>
    </row>
    <row r="4739" spans="1:14" ht="15.75" customHeight="1">
      <c r="A4739" s="139">
        <v>2018</v>
      </c>
      <c r="B4739" s="100" t="s">
        <v>187</v>
      </c>
      <c r="C4739" s="139" t="s">
        <v>4792</v>
      </c>
      <c r="D4739" s="139">
        <v>1003449</v>
      </c>
      <c r="E4739" s="139" t="s">
        <v>4793</v>
      </c>
      <c r="F4739" s="139">
        <v>32.700760000000002</v>
      </c>
      <c r="G4739" s="139">
        <v>-83.554739999999995</v>
      </c>
      <c r="H4739" s="139" t="s">
        <v>3591</v>
      </c>
      <c r="I4739" s="139" t="s">
        <v>4794</v>
      </c>
      <c r="J4739" s="139" t="s">
        <v>28</v>
      </c>
      <c r="K4739" s="139">
        <v>31217</v>
      </c>
      <c r="L4739" s="139" t="s">
        <v>4694</v>
      </c>
      <c r="M4739" s="139">
        <v>11</v>
      </c>
      <c r="N4739" s="139" t="s">
        <v>1054</v>
      </c>
    </row>
    <row r="4740" spans="1:14" ht="15.75" customHeight="1">
      <c r="A4740" s="139">
        <v>2018</v>
      </c>
      <c r="B4740" s="100" t="s">
        <v>187</v>
      </c>
      <c r="C4740" s="139" t="s">
        <v>4795</v>
      </c>
      <c r="D4740" s="139">
        <v>1002056</v>
      </c>
      <c r="E4740" s="139" t="s">
        <v>4796</v>
      </c>
      <c r="F4740" s="139">
        <v>47.687074000000003</v>
      </c>
      <c r="G4740" s="139">
        <v>-117.212673</v>
      </c>
      <c r="H4740" s="139" t="s">
        <v>4797</v>
      </c>
      <c r="I4740" s="139" t="s">
        <v>3772</v>
      </c>
      <c r="J4740" s="139" t="s">
        <v>126</v>
      </c>
      <c r="K4740" s="139">
        <v>99216</v>
      </c>
      <c r="L4740" s="139" t="s">
        <v>4690</v>
      </c>
      <c r="M4740" s="139">
        <v>62</v>
      </c>
      <c r="N4740" s="139" t="s">
        <v>1054</v>
      </c>
    </row>
    <row r="4741" spans="1:14" ht="15.75" customHeight="1">
      <c r="A4741" s="139">
        <v>2018</v>
      </c>
      <c r="B4741" s="100" t="s">
        <v>187</v>
      </c>
      <c r="C4741" s="139" t="s">
        <v>4798</v>
      </c>
      <c r="D4741" s="139">
        <v>1000426</v>
      </c>
      <c r="E4741" s="139" t="s">
        <v>4799</v>
      </c>
      <c r="F4741" s="139">
        <v>32.8994</v>
      </c>
      <c r="G4741" s="139">
        <v>-79.969399999999993</v>
      </c>
      <c r="H4741" s="139" t="s">
        <v>4636</v>
      </c>
      <c r="I4741" s="139" t="s">
        <v>4800</v>
      </c>
      <c r="J4741" s="139" t="s">
        <v>107</v>
      </c>
      <c r="K4741" s="139">
        <v>29423</v>
      </c>
      <c r="L4741" s="139" t="s">
        <v>4801</v>
      </c>
      <c r="M4741" s="139">
        <v>2701</v>
      </c>
      <c r="N4741" s="139" t="s">
        <v>1253</v>
      </c>
    </row>
    <row r="4742" spans="1:14" ht="15.75" customHeight="1">
      <c r="A4742" s="139">
        <v>2018</v>
      </c>
      <c r="B4742" s="100" t="s">
        <v>187</v>
      </c>
      <c r="C4742" s="139" t="s">
        <v>4802</v>
      </c>
      <c r="D4742" s="139">
        <v>1010759</v>
      </c>
      <c r="E4742" s="139" t="s">
        <v>4803</v>
      </c>
      <c r="F4742" s="139">
        <v>35.019210000000001</v>
      </c>
      <c r="G4742" s="139">
        <v>-81.780540000000002</v>
      </c>
      <c r="H4742" s="139" t="s">
        <v>4804</v>
      </c>
      <c r="I4742" s="139" t="s">
        <v>4805</v>
      </c>
      <c r="J4742" s="139" t="s">
        <v>107</v>
      </c>
      <c r="K4742" s="139">
        <v>29330</v>
      </c>
      <c r="L4742" s="139" t="s">
        <v>4801</v>
      </c>
      <c r="M4742" s="139">
        <v>29</v>
      </c>
      <c r="N4742" s="139" t="s">
        <v>1054</v>
      </c>
    </row>
    <row r="4743" spans="1:14" ht="15.75" customHeight="1">
      <c r="A4743" s="139">
        <v>2018</v>
      </c>
      <c r="B4743" s="100" t="s">
        <v>187</v>
      </c>
      <c r="C4743" s="139" t="s">
        <v>4806</v>
      </c>
      <c r="D4743" s="139">
        <v>1000166</v>
      </c>
      <c r="E4743" s="139" t="s">
        <v>4807</v>
      </c>
      <c r="F4743" s="139">
        <v>36.476900000000001</v>
      </c>
      <c r="G4743" s="139">
        <v>-77.641400000000004</v>
      </c>
      <c r="H4743" s="139" t="s">
        <v>4808</v>
      </c>
      <c r="I4743" s="139" t="s">
        <v>4809</v>
      </c>
      <c r="J4743" s="139" t="s">
        <v>89</v>
      </c>
      <c r="K4743" s="139">
        <v>27870</v>
      </c>
      <c r="L4743" s="139" t="s">
        <v>4801</v>
      </c>
      <c r="M4743" s="139">
        <v>1103</v>
      </c>
      <c r="N4743" s="139" t="s">
        <v>1253</v>
      </c>
    </row>
    <row r="4744" spans="1:14" ht="15.75" customHeight="1">
      <c r="A4744" s="139">
        <v>2018</v>
      </c>
      <c r="B4744" s="100" t="s">
        <v>187</v>
      </c>
      <c r="C4744" s="139" t="s">
        <v>4810</v>
      </c>
      <c r="D4744" s="139">
        <v>1005234</v>
      </c>
      <c r="E4744" s="139" t="s">
        <v>4811</v>
      </c>
      <c r="F4744" s="139">
        <v>40.547170000000001</v>
      </c>
      <c r="G4744" s="139">
        <v>-112.00315999999999</v>
      </c>
      <c r="H4744" s="139" t="s">
        <v>4812</v>
      </c>
      <c r="I4744" s="139" t="s">
        <v>1555</v>
      </c>
      <c r="J4744" s="139" t="s">
        <v>118</v>
      </c>
      <c r="K4744" s="139">
        <v>84095</v>
      </c>
      <c r="L4744" s="139" t="s">
        <v>4813</v>
      </c>
      <c r="M4744" s="139">
        <v>89</v>
      </c>
      <c r="N4744" s="139" t="s">
        <v>1160</v>
      </c>
    </row>
    <row r="4745" spans="1:14" ht="15.75" customHeight="1">
      <c r="A4745" s="139">
        <v>2018</v>
      </c>
      <c r="B4745" s="100" t="s">
        <v>187</v>
      </c>
      <c r="C4745" s="139" t="s">
        <v>4814</v>
      </c>
      <c r="D4745" s="139">
        <v>1011199</v>
      </c>
      <c r="E4745" s="139" t="s">
        <v>4815</v>
      </c>
      <c r="F4745" s="139">
        <v>32.915900000000001</v>
      </c>
      <c r="G4745" s="139">
        <v>-85.117609999999999</v>
      </c>
      <c r="H4745" s="139" t="s">
        <v>4816</v>
      </c>
      <c r="I4745" s="139" t="s">
        <v>4817</v>
      </c>
      <c r="J4745" s="139" t="s">
        <v>28</v>
      </c>
      <c r="K4745" s="139">
        <v>31833</v>
      </c>
      <c r="L4745" s="139" t="s">
        <v>4818</v>
      </c>
      <c r="M4745" s="139">
        <v>10</v>
      </c>
      <c r="N4745" s="139" t="s">
        <v>3326</v>
      </c>
    </row>
    <row r="4746" spans="1:14" ht="15.75" customHeight="1">
      <c r="A4746" s="139">
        <v>2018</v>
      </c>
      <c r="B4746" s="100" t="s">
        <v>187</v>
      </c>
      <c r="C4746" s="139" t="s">
        <v>4819</v>
      </c>
      <c r="D4746" s="139">
        <v>1013316</v>
      </c>
      <c r="E4746" s="139" t="s">
        <v>4820</v>
      </c>
      <c r="F4746" s="139">
        <v>30.362514000000001</v>
      </c>
      <c r="G4746" s="139">
        <v>-83.105986999999999</v>
      </c>
      <c r="H4746" s="139" t="s">
        <v>4821</v>
      </c>
      <c r="I4746" s="139" t="s">
        <v>4822</v>
      </c>
      <c r="J4746" s="139" t="s">
        <v>26</v>
      </c>
      <c r="K4746" s="139">
        <v>32060</v>
      </c>
      <c r="L4746" s="139" t="s">
        <v>4823</v>
      </c>
      <c r="M4746" s="139">
        <v>15</v>
      </c>
      <c r="N4746" s="139" t="s">
        <v>1054</v>
      </c>
    </row>
    <row r="4747" spans="1:14" ht="15.75" customHeight="1">
      <c r="A4747" s="139">
        <v>2018</v>
      </c>
      <c r="B4747" s="100" t="s">
        <v>187</v>
      </c>
      <c r="C4747" s="139" t="s">
        <v>4824</v>
      </c>
      <c r="D4747" s="139">
        <v>1013394</v>
      </c>
      <c r="E4747" s="139" t="s">
        <v>4825</v>
      </c>
      <c r="F4747" s="139">
        <v>39.405942000000003</v>
      </c>
      <c r="G4747" s="139">
        <v>-78.022762</v>
      </c>
      <c r="H4747" s="139" t="s">
        <v>4826</v>
      </c>
      <c r="I4747" s="139" t="s">
        <v>2739</v>
      </c>
      <c r="J4747" s="139" t="s">
        <v>129</v>
      </c>
      <c r="K4747" s="139">
        <v>25428</v>
      </c>
      <c r="M4747" s="139">
        <v>15</v>
      </c>
      <c r="N4747" s="139" t="s">
        <v>1050</v>
      </c>
    </row>
    <row r="4748" spans="1:14" ht="15.75" customHeight="1">
      <c r="A4748" s="139">
        <v>2018</v>
      </c>
      <c r="B4748" s="100" t="s">
        <v>187</v>
      </c>
      <c r="C4748" s="139" t="s">
        <v>4827</v>
      </c>
      <c r="D4748" s="139">
        <v>1004632</v>
      </c>
      <c r="E4748" s="139" t="s">
        <v>4828</v>
      </c>
      <c r="F4748" s="139">
        <v>43.737499999999997</v>
      </c>
      <c r="G4748" s="139">
        <v>-87.763889000000006</v>
      </c>
      <c r="H4748" s="139" t="s">
        <v>4829</v>
      </c>
      <c r="I4748" s="139" t="s">
        <v>4830</v>
      </c>
      <c r="J4748" s="139" t="s">
        <v>132</v>
      </c>
      <c r="K4748" s="139">
        <v>53044</v>
      </c>
      <c r="L4748" s="139" t="s">
        <v>4831</v>
      </c>
      <c r="M4748" s="139">
        <v>29</v>
      </c>
      <c r="N4748" s="139" t="s">
        <v>4832</v>
      </c>
    </row>
    <row r="4749" spans="1:14" ht="15.75" customHeight="1">
      <c r="A4749" s="139">
        <v>2018</v>
      </c>
      <c r="B4749" s="100" t="s">
        <v>187</v>
      </c>
      <c r="C4749" s="139" t="s">
        <v>4833</v>
      </c>
      <c r="D4749" s="139">
        <v>1004588</v>
      </c>
      <c r="E4749" s="139" t="s">
        <v>4834</v>
      </c>
      <c r="F4749" s="139">
        <v>31.66526</v>
      </c>
      <c r="G4749" s="139">
        <v>-99.000399999999999</v>
      </c>
      <c r="H4749" s="139" t="s">
        <v>4835</v>
      </c>
      <c r="I4749" s="139" t="s">
        <v>1107</v>
      </c>
      <c r="J4749" s="139" t="s">
        <v>115</v>
      </c>
      <c r="K4749" s="139">
        <v>76801</v>
      </c>
      <c r="L4749" s="139" t="s">
        <v>4831</v>
      </c>
      <c r="M4749" s="139">
        <v>14</v>
      </c>
      <c r="N4749" s="139" t="s">
        <v>1054</v>
      </c>
    </row>
    <row r="4750" spans="1:14" ht="15.75" customHeight="1">
      <c r="A4750" s="139">
        <v>2018</v>
      </c>
      <c r="B4750" s="100" t="s">
        <v>187</v>
      </c>
      <c r="C4750" s="139" t="s">
        <v>4836</v>
      </c>
      <c r="D4750" s="139">
        <v>1013271</v>
      </c>
      <c r="E4750" s="139" t="s">
        <v>4837</v>
      </c>
      <c r="F4750" s="139">
        <v>34.917909999999999</v>
      </c>
      <c r="G4750" s="139">
        <v>-81.846517000000006</v>
      </c>
      <c r="H4750" s="139" t="s">
        <v>4838</v>
      </c>
      <c r="I4750" s="139" t="s">
        <v>1870</v>
      </c>
      <c r="J4750" s="139" t="s">
        <v>107</v>
      </c>
      <c r="K4750" s="139">
        <v>29302</v>
      </c>
      <c r="L4750" s="139" t="s">
        <v>4831</v>
      </c>
      <c r="M4750" s="139">
        <v>12</v>
      </c>
      <c r="N4750" s="139" t="s">
        <v>1054</v>
      </c>
    </row>
    <row r="4751" spans="1:14" ht="15.75" customHeight="1">
      <c r="A4751" s="139">
        <v>2018</v>
      </c>
      <c r="B4751" s="100" t="s">
        <v>187</v>
      </c>
      <c r="C4751" s="139" t="s">
        <v>4839</v>
      </c>
      <c r="D4751" s="139">
        <v>1004737</v>
      </c>
      <c r="E4751" s="139" t="s">
        <v>4840</v>
      </c>
      <c r="F4751" s="139">
        <v>35.108649999999997</v>
      </c>
      <c r="G4751" s="139">
        <v>-85.247269000000003</v>
      </c>
      <c r="H4751" s="139" t="s">
        <v>4841</v>
      </c>
      <c r="I4751" s="139" t="s">
        <v>1176</v>
      </c>
      <c r="J4751" s="139" t="s">
        <v>113</v>
      </c>
      <c r="K4751" s="139">
        <v>37415</v>
      </c>
      <c r="L4751" s="139" t="s">
        <v>4842</v>
      </c>
      <c r="M4751" s="139">
        <v>19</v>
      </c>
      <c r="N4751" s="139" t="s">
        <v>1054</v>
      </c>
    </row>
    <row r="4752" spans="1:14" ht="15.75" customHeight="1">
      <c r="A4752" s="139">
        <v>2018</v>
      </c>
      <c r="B4752" s="100" t="s">
        <v>187</v>
      </c>
      <c r="C4752" s="139" t="s">
        <v>4843</v>
      </c>
      <c r="D4752" s="139">
        <v>1011249</v>
      </c>
      <c r="E4752" s="139" t="s">
        <v>4844</v>
      </c>
      <c r="F4752" s="139">
        <v>40.125922000000003</v>
      </c>
      <c r="G4752" s="139">
        <v>-88.271951000000001</v>
      </c>
      <c r="H4752" s="139" t="s">
        <v>4845</v>
      </c>
      <c r="I4752" s="139" t="s">
        <v>4846</v>
      </c>
      <c r="J4752" s="139" t="s">
        <v>36</v>
      </c>
      <c r="K4752" s="139">
        <v>61821</v>
      </c>
      <c r="L4752" s="139" t="s">
        <v>4783</v>
      </c>
      <c r="M4752" s="139">
        <v>9</v>
      </c>
      <c r="N4752" s="139" t="s">
        <v>1054</v>
      </c>
    </row>
    <row r="4753" spans="1:14" ht="15.75" customHeight="1">
      <c r="A4753" s="139">
        <v>2018</v>
      </c>
      <c r="B4753" s="100" t="s">
        <v>187</v>
      </c>
      <c r="C4753" s="139" t="s">
        <v>4847</v>
      </c>
      <c r="D4753" s="139">
        <v>1000607</v>
      </c>
      <c r="E4753" s="139" t="s">
        <v>4848</v>
      </c>
      <c r="F4753" s="139">
        <v>46.651389000000002</v>
      </c>
      <c r="G4753" s="139">
        <v>-118.871944</v>
      </c>
      <c r="H4753" s="139" t="s">
        <v>4849</v>
      </c>
      <c r="I4753" s="139" t="s">
        <v>4525</v>
      </c>
      <c r="J4753" s="139" t="s">
        <v>126</v>
      </c>
      <c r="K4753" s="139">
        <v>99326</v>
      </c>
      <c r="L4753" s="139" t="s">
        <v>4850</v>
      </c>
      <c r="M4753" s="139">
        <v>17</v>
      </c>
      <c r="N4753" s="139" t="s">
        <v>1054</v>
      </c>
    </row>
    <row r="4754" spans="1:14" ht="15.75" customHeight="1">
      <c r="A4754" s="139">
        <v>2018</v>
      </c>
      <c r="B4754" s="100" t="s">
        <v>187</v>
      </c>
      <c r="C4754" s="139" t="s">
        <v>4851</v>
      </c>
      <c r="D4754" s="139">
        <v>1000609</v>
      </c>
      <c r="E4754" s="139" t="s">
        <v>4852</v>
      </c>
      <c r="F4754" s="139">
        <v>45.806905999999998</v>
      </c>
      <c r="G4754" s="139">
        <v>-119.366219</v>
      </c>
      <c r="H4754" s="139" t="s">
        <v>4853</v>
      </c>
      <c r="I4754" s="139" t="s">
        <v>4854</v>
      </c>
      <c r="J4754" s="139" t="s">
        <v>100</v>
      </c>
      <c r="K4754" s="139">
        <v>97838</v>
      </c>
      <c r="L4754" s="139" t="s">
        <v>4850</v>
      </c>
      <c r="M4754" s="139">
        <v>11</v>
      </c>
      <c r="N4754" s="139" t="s">
        <v>1054</v>
      </c>
    </row>
    <row r="4755" spans="1:14" ht="15.75" customHeight="1">
      <c r="A4755" s="139">
        <v>2018</v>
      </c>
      <c r="B4755" s="100" t="s">
        <v>187</v>
      </c>
      <c r="C4755" s="139" t="s">
        <v>4855</v>
      </c>
      <c r="D4755" s="139">
        <v>1000611</v>
      </c>
      <c r="E4755" s="139" t="s">
        <v>4856</v>
      </c>
      <c r="F4755" s="139">
        <v>46.288136999999999</v>
      </c>
      <c r="G4755" s="139">
        <v>-119.115336</v>
      </c>
      <c r="H4755" s="139" t="s">
        <v>4857</v>
      </c>
      <c r="I4755" s="139" t="s">
        <v>4525</v>
      </c>
      <c r="J4755" s="139" t="s">
        <v>126</v>
      </c>
      <c r="K4755" s="139">
        <v>99301</v>
      </c>
      <c r="L4755" s="139" t="s">
        <v>4858</v>
      </c>
      <c r="M4755" s="139">
        <v>21</v>
      </c>
      <c r="N4755" s="139" t="s">
        <v>1054</v>
      </c>
    </row>
    <row r="4756" spans="1:14" ht="15.75" customHeight="1">
      <c r="A4756" s="139">
        <v>2018</v>
      </c>
      <c r="B4756" s="100" t="s">
        <v>187</v>
      </c>
      <c r="C4756" s="139" t="s">
        <v>4859</v>
      </c>
      <c r="D4756" s="139">
        <v>1000606</v>
      </c>
      <c r="E4756" s="139" t="s">
        <v>4860</v>
      </c>
      <c r="F4756" s="139">
        <v>42.765555999999997</v>
      </c>
      <c r="G4756" s="139">
        <v>-112.91333299999999</v>
      </c>
      <c r="H4756" s="139" t="s">
        <v>4861</v>
      </c>
      <c r="I4756" s="139" t="s">
        <v>4862</v>
      </c>
      <c r="J4756" s="139" t="s">
        <v>34</v>
      </c>
      <c r="K4756" s="139">
        <v>83211</v>
      </c>
      <c r="L4756" s="139" t="s">
        <v>4858</v>
      </c>
      <c r="M4756" s="139">
        <v>28</v>
      </c>
      <c r="N4756" s="139" t="s">
        <v>1127</v>
      </c>
    </row>
    <row r="4757" spans="1:14" ht="15.75" customHeight="1">
      <c r="A4757" s="139">
        <v>2018</v>
      </c>
      <c r="B4757" s="100" t="s">
        <v>187</v>
      </c>
      <c r="C4757" s="139" t="s">
        <v>4859</v>
      </c>
      <c r="D4757" s="139">
        <v>1005651</v>
      </c>
      <c r="E4757" s="139" t="s">
        <v>4863</v>
      </c>
      <c r="F4757" s="139">
        <v>45.845557999999997</v>
      </c>
      <c r="G4757" s="139">
        <v>-119.682827</v>
      </c>
      <c r="H4757" s="139" t="s">
        <v>4864</v>
      </c>
      <c r="I4757" s="139" t="s">
        <v>4865</v>
      </c>
      <c r="J4757" s="139" t="s">
        <v>100</v>
      </c>
      <c r="K4757" s="139">
        <v>97818</v>
      </c>
      <c r="L4757" s="139" t="s">
        <v>4850</v>
      </c>
      <c r="M4757" s="139">
        <v>18</v>
      </c>
      <c r="N4757" s="139" t="s">
        <v>1054</v>
      </c>
    </row>
    <row r="4758" spans="1:14" ht="15.75" customHeight="1">
      <c r="A4758" s="139">
        <v>2018</v>
      </c>
      <c r="B4758" s="100" t="s">
        <v>187</v>
      </c>
      <c r="C4758" s="139" t="s">
        <v>4866</v>
      </c>
      <c r="D4758" s="139">
        <v>1000610</v>
      </c>
      <c r="E4758" s="139" t="s">
        <v>4867</v>
      </c>
      <c r="F4758" s="139">
        <v>46.884099999999997</v>
      </c>
      <c r="G4758" s="139">
        <v>-95.060100000000006</v>
      </c>
      <c r="H4758" s="139" t="s">
        <v>4868</v>
      </c>
      <c r="I4758" s="139" t="s">
        <v>4869</v>
      </c>
      <c r="J4758" s="139" t="s">
        <v>62</v>
      </c>
      <c r="K4758" s="139">
        <v>56470</v>
      </c>
      <c r="L4758" s="139" t="s">
        <v>4870</v>
      </c>
      <c r="M4758" s="139">
        <v>30</v>
      </c>
      <c r="N4758" s="139" t="s">
        <v>1127</v>
      </c>
    </row>
    <row r="4759" spans="1:14" ht="15.75" customHeight="1">
      <c r="A4759" s="139">
        <v>2018</v>
      </c>
      <c r="B4759" s="100" t="s">
        <v>187</v>
      </c>
      <c r="C4759" s="139" t="s">
        <v>4871</v>
      </c>
      <c r="D4759" s="139">
        <v>1003593</v>
      </c>
      <c r="E4759" s="139" t="s">
        <v>4872</v>
      </c>
      <c r="F4759" s="139">
        <v>40.130899999999997</v>
      </c>
      <c r="G4759" s="139">
        <v>-77.170500000000004</v>
      </c>
      <c r="H4759" s="139" t="s">
        <v>2338</v>
      </c>
      <c r="I4759" s="139" t="s">
        <v>1805</v>
      </c>
      <c r="J4759" s="139" t="s">
        <v>103</v>
      </c>
      <c r="K4759" s="139">
        <v>17013</v>
      </c>
      <c r="L4759" s="139" t="s">
        <v>4873</v>
      </c>
      <c r="M4759" s="139">
        <v>18</v>
      </c>
      <c r="N4759" s="139" t="s">
        <v>1054</v>
      </c>
    </row>
    <row r="4760" spans="1:14" ht="15.75" customHeight="1">
      <c r="A4760" s="139">
        <v>2018</v>
      </c>
      <c r="B4760" s="100" t="s">
        <v>187</v>
      </c>
      <c r="C4760" s="139" t="s">
        <v>4874</v>
      </c>
      <c r="D4760" s="139">
        <v>1002874</v>
      </c>
      <c r="E4760" s="139" t="s">
        <v>4875</v>
      </c>
      <c r="F4760" s="139">
        <v>36.20458</v>
      </c>
      <c r="G4760" s="139">
        <v>-119.34263</v>
      </c>
      <c r="H4760" s="139" t="s">
        <v>4876</v>
      </c>
      <c r="I4760" s="139" t="s">
        <v>2200</v>
      </c>
      <c r="J4760" s="139" t="s">
        <v>15</v>
      </c>
      <c r="K4760" s="139">
        <v>93274</v>
      </c>
      <c r="L4760" s="139" t="s">
        <v>4873</v>
      </c>
      <c r="M4760" s="139">
        <v>28</v>
      </c>
      <c r="N4760" s="139" t="s">
        <v>1054</v>
      </c>
    </row>
    <row r="4761" spans="1:14" ht="15.75" customHeight="1">
      <c r="A4761" s="139">
        <v>2018</v>
      </c>
      <c r="B4761" s="100" t="s">
        <v>187</v>
      </c>
      <c r="C4761" s="139" t="s">
        <v>4877</v>
      </c>
      <c r="D4761" s="139">
        <v>1007137</v>
      </c>
      <c r="E4761" s="139" t="s">
        <v>4878</v>
      </c>
      <c r="F4761" s="139">
        <v>29.772089000000001</v>
      </c>
      <c r="G4761" s="139">
        <v>-95.019463999999999</v>
      </c>
      <c r="H4761" s="139" t="s">
        <v>3241</v>
      </c>
      <c r="I4761" s="139" t="s">
        <v>1087</v>
      </c>
      <c r="J4761" s="139" t="s">
        <v>115</v>
      </c>
      <c r="K4761" s="139">
        <v>77520</v>
      </c>
      <c r="L4761" s="139" t="s">
        <v>4879</v>
      </c>
      <c r="M4761" s="139">
        <v>26</v>
      </c>
      <c r="N4761" s="139" t="s">
        <v>1054</v>
      </c>
    </row>
    <row r="4762" spans="1:14" ht="15.75" customHeight="1">
      <c r="A4762" s="139">
        <v>2018</v>
      </c>
      <c r="B4762" s="100" t="s">
        <v>187</v>
      </c>
      <c r="C4762" s="139" t="s">
        <v>4880</v>
      </c>
      <c r="D4762" s="139">
        <v>1008025</v>
      </c>
      <c r="E4762" s="139" t="s">
        <v>4881</v>
      </c>
      <c r="F4762" s="139">
        <v>31.244429</v>
      </c>
      <c r="G4762" s="139">
        <v>-89.045353000000006</v>
      </c>
      <c r="H4762" s="139" t="s">
        <v>4882</v>
      </c>
      <c r="I4762" s="139" t="s">
        <v>4883</v>
      </c>
      <c r="J4762" s="139" t="s">
        <v>65</v>
      </c>
      <c r="K4762" s="139">
        <v>39462</v>
      </c>
      <c r="L4762" s="139" t="s">
        <v>1093</v>
      </c>
      <c r="M4762" s="139">
        <v>1196</v>
      </c>
      <c r="N4762" s="139" t="s">
        <v>1253</v>
      </c>
    </row>
    <row r="4763" spans="1:14" ht="15.75" customHeight="1">
      <c r="A4763" s="139">
        <v>2018</v>
      </c>
      <c r="B4763" s="100" t="s">
        <v>187</v>
      </c>
      <c r="C4763" s="139" t="s">
        <v>4884</v>
      </c>
      <c r="D4763" s="139">
        <v>1002976</v>
      </c>
      <c r="E4763" s="139" t="s">
        <v>4885</v>
      </c>
      <c r="F4763" s="139">
        <v>40.615900000000003</v>
      </c>
      <c r="G4763" s="139">
        <v>-75.3536</v>
      </c>
      <c r="H4763" s="139" t="s">
        <v>4886</v>
      </c>
      <c r="I4763" s="139" t="s">
        <v>4887</v>
      </c>
      <c r="J4763" s="139" t="s">
        <v>103</v>
      </c>
      <c r="K4763" s="139">
        <v>18015</v>
      </c>
      <c r="L4763" s="139" t="s">
        <v>4888</v>
      </c>
      <c r="M4763" s="139">
        <v>8</v>
      </c>
      <c r="N4763" s="139" t="s">
        <v>1054</v>
      </c>
    </row>
    <row r="4764" spans="1:14" ht="15.75" customHeight="1">
      <c r="A4764" s="139">
        <v>2018</v>
      </c>
      <c r="B4764" s="100" t="s">
        <v>187</v>
      </c>
      <c r="C4764" s="139" t="s">
        <v>4889</v>
      </c>
      <c r="D4764" s="139">
        <v>1005220</v>
      </c>
      <c r="E4764" s="139" t="s">
        <v>4890</v>
      </c>
      <c r="F4764" s="139">
        <v>42.979024000000003</v>
      </c>
      <c r="G4764" s="139">
        <v>-85.903335999999996</v>
      </c>
      <c r="H4764" s="139" t="s">
        <v>4891</v>
      </c>
      <c r="I4764" s="139" t="s">
        <v>2832</v>
      </c>
      <c r="J4764" s="139" t="s">
        <v>61</v>
      </c>
      <c r="K4764" s="139">
        <v>49401</v>
      </c>
      <c r="L4764" s="139" t="s">
        <v>4892</v>
      </c>
      <c r="M4764" s="139">
        <v>12</v>
      </c>
      <c r="N4764" s="139" t="s">
        <v>1054</v>
      </c>
    </row>
    <row r="4765" spans="1:14" ht="15.75" customHeight="1">
      <c r="A4765" s="139">
        <v>2018</v>
      </c>
      <c r="B4765" s="100" t="s">
        <v>187</v>
      </c>
      <c r="C4765" s="139" t="s">
        <v>4893</v>
      </c>
      <c r="D4765" s="139">
        <v>1005122</v>
      </c>
      <c r="E4765" s="139" t="s">
        <v>4894</v>
      </c>
      <c r="F4765" s="139">
        <v>32.469444000000003</v>
      </c>
      <c r="G4765" s="139">
        <v>-93.799443999999994</v>
      </c>
      <c r="H4765" s="139" t="s">
        <v>2223</v>
      </c>
      <c r="I4765" s="139" t="s">
        <v>4895</v>
      </c>
      <c r="J4765" s="139" t="s">
        <v>50</v>
      </c>
      <c r="K4765" s="139">
        <v>71109</v>
      </c>
      <c r="L4765" s="139" t="s">
        <v>4896</v>
      </c>
      <c r="M4765" s="139">
        <v>24</v>
      </c>
      <c r="N4765" s="139" t="s">
        <v>1050</v>
      </c>
    </row>
    <row r="4766" spans="1:14" ht="15.75" customHeight="1">
      <c r="A4766" s="139">
        <v>2018</v>
      </c>
      <c r="B4766" s="100" t="s">
        <v>187</v>
      </c>
      <c r="C4766" s="139" t="s">
        <v>4897</v>
      </c>
      <c r="D4766" s="139">
        <v>1002114</v>
      </c>
      <c r="E4766" s="139" t="s">
        <v>4898</v>
      </c>
      <c r="F4766" s="139">
        <v>41.585859999999997</v>
      </c>
      <c r="G4766" s="139">
        <v>-81.519599999999997</v>
      </c>
      <c r="H4766" s="139" t="s">
        <v>4899</v>
      </c>
      <c r="I4766" s="139" t="s">
        <v>1781</v>
      </c>
      <c r="J4766" s="139" t="s">
        <v>95</v>
      </c>
      <c r="K4766" s="139">
        <v>44117</v>
      </c>
      <c r="L4766" s="139" t="s">
        <v>4900</v>
      </c>
      <c r="M4766" s="139">
        <v>13</v>
      </c>
      <c r="N4766" s="139" t="s">
        <v>1054</v>
      </c>
    </row>
    <row r="4767" spans="1:14" ht="15.75" customHeight="1">
      <c r="A4767" s="139">
        <v>2018</v>
      </c>
      <c r="B4767" s="100" t="s">
        <v>187</v>
      </c>
      <c r="C4767" s="139" t="s">
        <v>4901</v>
      </c>
      <c r="D4767" s="139">
        <v>1004668</v>
      </c>
      <c r="E4767" s="139" t="s">
        <v>4902</v>
      </c>
      <c r="F4767" s="139">
        <v>39.004342999999999</v>
      </c>
      <c r="G4767" s="139">
        <v>-87.631325000000004</v>
      </c>
      <c r="H4767" s="139" t="s">
        <v>4903</v>
      </c>
      <c r="I4767" s="139" t="s">
        <v>4904</v>
      </c>
      <c r="J4767" s="139" t="s">
        <v>36</v>
      </c>
      <c r="K4767" s="139">
        <v>62451</v>
      </c>
      <c r="L4767" s="139" t="s">
        <v>4905</v>
      </c>
      <c r="M4767" s="139">
        <v>38</v>
      </c>
      <c r="N4767" s="139" t="s">
        <v>1127</v>
      </c>
    </row>
    <row r="4768" spans="1:14" ht="15.75" customHeight="1">
      <c r="A4768" s="139">
        <v>2018</v>
      </c>
      <c r="B4768" s="100" t="s">
        <v>187</v>
      </c>
      <c r="C4768" s="139" t="s">
        <v>4906</v>
      </c>
      <c r="D4768" s="139">
        <v>1003737</v>
      </c>
      <c r="E4768" s="139" t="s">
        <v>4907</v>
      </c>
      <c r="F4768" s="139">
        <v>42.018729999999998</v>
      </c>
      <c r="G4768" s="139">
        <v>-93.465029999999999</v>
      </c>
      <c r="H4768" s="139" t="s">
        <v>1079</v>
      </c>
      <c r="I4768" s="139" t="s">
        <v>4428</v>
      </c>
      <c r="J4768" s="139" t="s">
        <v>42</v>
      </c>
      <c r="K4768" s="139">
        <v>50201</v>
      </c>
      <c r="L4768" s="139" t="s">
        <v>4908</v>
      </c>
      <c r="M4768" s="139">
        <v>43</v>
      </c>
      <c r="N4768" s="139" t="s">
        <v>1127</v>
      </c>
    </row>
    <row r="4769" spans="1:14" ht="15.75" customHeight="1">
      <c r="A4769" s="139">
        <v>2018</v>
      </c>
      <c r="B4769" s="100" t="s">
        <v>187</v>
      </c>
      <c r="C4769" s="139" t="s">
        <v>4909</v>
      </c>
      <c r="D4769" s="139">
        <v>1007861</v>
      </c>
      <c r="E4769" s="139" t="s">
        <v>4910</v>
      </c>
      <c r="F4769" s="139">
        <v>33.200091</v>
      </c>
      <c r="G4769" s="139">
        <v>-92.675094999999999</v>
      </c>
      <c r="H4769" s="139" t="s">
        <v>4147</v>
      </c>
      <c r="I4769" s="139" t="s">
        <v>2339</v>
      </c>
      <c r="J4769" s="139" t="s">
        <v>12</v>
      </c>
      <c r="K4769" s="139">
        <v>71730</v>
      </c>
      <c r="L4769" s="139" t="s">
        <v>3083</v>
      </c>
      <c r="M4769" s="139">
        <v>1839</v>
      </c>
      <c r="N4769" s="139" t="s">
        <v>1745</v>
      </c>
    </row>
    <row r="4770" spans="1:14" ht="15.75" customHeight="1">
      <c r="A4770" s="139">
        <v>2018</v>
      </c>
      <c r="B4770" s="100" t="s">
        <v>187</v>
      </c>
      <c r="C4770" s="139" t="s">
        <v>4911</v>
      </c>
      <c r="D4770" s="139">
        <v>1002995</v>
      </c>
      <c r="E4770" s="139" t="s">
        <v>4912</v>
      </c>
      <c r="F4770" s="139">
        <v>42.82085</v>
      </c>
      <c r="G4770" s="139">
        <v>-95.760900000000007</v>
      </c>
      <c r="H4770" s="139" t="s">
        <v>4913</v>
      </c>
      <c r="I4770" s="139" t="s">
        <v>4805</v>
      </c>
      <c r="J4770" s="139" t="s">
        <v>42</v>
      </c>
      <c r="K4770" s="139">
        <v>51035</v>
      </c>
      <c r="L4770" s="139" t="s">
        <v>4914</v>
      </c>
      <c r="M4770" s="139">
        <v>82</v>
      </c>
      <c r="N4770" s="139" t="s">
        <v>1054</v>
      </c>
    </row>
    <row r="4771" spans="1:14" ht="15.75" customHeight="1">
      <c r="A4771" s="139">
        <v>2018</v>
      </c>
      <c r="B4771" s="100" t="s">
        <v>187</v>
      </c>
      <c r="C4771" s="139" t="s">
        <v>4915</v>
      </c>
      <c r="D4771" s="139">
        <v>1000072</v>
      </c>
      <c r="E4771" s="139" t="s">
        <v>4916</v>
      </c>
      <c r="F4771" s="139">
        <v>37.416600000000003</v>
      </c>
      <c r="G4771" s="139">
        <v>-122.03599</v>
      </c>
      <c r="H4771" s="139" t="s">
        <v>3040</v>
      </c>
      <c r="I4771" s="139" t="s">
        <v>4917</v>
      </c>
      <c r="J4771" s="139" t="s">
        <v>15</v>
      </c>
      <c r="K4771" s="139">
        <v>94089</v>
      </c>
      <c r="L4771" s="139" t="s">
        <v>4918</v>
      </c>
      <c r="M4771" s="139">
        <v>10</v>
      </c>
      <c r="N4771" s="139" t="s">
        <v>1054</v>
      </c>
    </row>
    <row r="4772" spans="1:14" ht="15.75" customHeight="1">
      <c r="A4772" s="139">
        <v>2018</v>
      </c>
      <c r="B4772" s="100" t="s">
        <v>187</v>
      </c>
      <c r="C4772" s="139" t="s">
        <v>4919</v>
      </c>
      <c r="D4772" s="139">
        <v>1002771</v>
      </c>
      <c r="E4772" s="139" t="s">
        <v>4920</v>
      </c>
      <c r="F4772" s="139">
        <v>36.942884999999997</v>
      </c>
      <c r="G4772" s="139">
        <v>-86.937381999999999</v>
      </c>
      <c r="H4772" s="139" t="s">
        <v>4921</v>
      </c>
      <c r="I4772" s="139" t="s">
        <v>1824</v>
      </c>
      <c r="J4772" s="139" t="s">
        <v>47</v>
      </c>
      <c r="K4772" s="139">
        <v>42276</v>
      </c>
      <c r="L4772" s="139" t="s">
        <v>4922</v>
      </c>
      <c r="M4772" s="139">
        <v>94</v>
      </c>
      <c r="N4772" s="139" t="s">
        <v>1054</v>
      </c>
    </row>
    <row r="4773" spans="1:14" ht="15.75" customHeight="1">
      <c r="A4773" s="139">
        <v>2018</v>
      </c>
      <c r="B4773" s="100" t="s">
        <v>187</v>
      </c>
      <c r="C4773" s="139" t="s">
        <v>4923</v>
      </c>
      <c r="D4773" s="139">
        <v>1003258</v>
      </c>
      <c r="E4773" s="139" t="s">
        <v>4924</v>
      </c>
      <c r="F4773" s="139">
        <v>29.761510000000001</v>
      </c>
      <c r="G4773" s="139">
        <v>-95.25591</v>
      </c>
      <c r="H4773" s="139" t="s">
        <v>1086</v>
      </c>
      <c r="I4773" s="139" t="s">
        <v>1087</v>
      </c>
      <c r="J4773" s="139" t="s">
        <v>115</v>
      </c>
      <c r="K4773" s="139">
        <v>77029</v>
      </c>
      <c r="L4773" s="139" t="s">
        <v>1403</v>
      </c>
      <c r="M4773" s="139">
        <v>20</v>
      </c>
      <c r="N4773" s="139" t="s">
        <v>1050</v>
      </c>
    </row>
    <row r="4774" spans="1:14" ht="15.75" customHeight="1">
      <c r="A4774" s="139">
        <v>2018</v>
      </c>
      <c r="B4774" s="100" t="s">
        <v>187</v>
      </c>
      <c r="C4774" s="139" t="s">
        <v>4925</v>
      </c>
      <c r="D4774" s="139">
        <v>1006454</v>
      </c>
      <c r="E4774" s="139" t="s">
        <v>4926</v>
      </c>
      <c r="F4774" s="139">
        <v>46.103610000000003</v>
      </c>
      <c r="G4774" s="139">
        <v>-122.92167000000001</v>
      </c>
      <c r="H4774" s="139" t="s">
        <v>4674</v>
      </c>
      <c r="I4774" s="139" t="s">
        <v>4927</v>
      </c>
      <c r="J4774" s="139" t="s">
        <v>126</v>
      </c>
      <c r="K4774" s="139">
        <v>98632</v>
      </c>
      <c r="L4774" s="139" t="s">
        <v>4928</v>
      </c>
      <c r="M4774" s="139">
        <v>1301</v>
      </c>
      <c r="N4774" s="139" t="s">
        <v>1448</v>
      </c>
    </row>
    <row r="4775" spans="1:14" ht="15.75" customHeight="1">
      <c r="A4775" s="139">
        <v>2018</v>
      </c>
      <c r="B4775" s="100" t="s">
        <v>187</v>
      </c>
      <c r="C4775" s="139" t="s">
        <v>4929</v>
      </c>
      <c r="D4775" s="139">
        <v>1002247</v>
      </c>
      <c r="E4775" s="139" t="s">
        <v>4930</v>
      </c>
      <c r="F4775" s="139">
        <v>35.871420000000001</v>
      </c>
      <c r="G4775" s="139">
        <v>-106.31594</v>
      </c>
      <c r="H4775" s="139" t="s">
        <v>4931</v>
      </c>
      <c r="I4775" s="139" t="s">
        <v>4931</v>
      </c>
      <c r="J4775" s="139" t="s">
        <v>84</v>
      </c>
      <c r="K4775" s="139">
        <v>87544</v>
      </c>
      <c r="M4775" s="139">
        <v>25</v>
      </c>
      <c r="N4775" s="139" t="s">
        <v>1054</v>
      </c>
    </row>
    <row r="4776" spans="1:14" ht="15.75" customHeight="1">
      <c r="A4776" s="139">
        <v>2018</v>
      </c>
      <c r="B4776" s="100" t="s">
        <v>187</v>
      </c>
      <c r="C4776" s="139" t="s">
        <v>4932</v>
      </c>
      <c r="D4776" s="139">
        <v>1002988</v>
      </c>
      <c r="E4776" s="139" t="s">
        <v>4933</v>
      </c>
      <c r="F4776" s="139">
        <v>41.125340000000001</v>
      </c>
      <c r="G4776" s="139">
        <v>-85.893230000000003</v>
      </c>
      <c r="H4776" s="139" t="s">
        <v>3475</v>
      </c>
      <c r="I4776" s="139" t="s">
        <v>2916</v>
      </c>
      <c r="J4776" s="139" t="s">
        <v>39</v>
      </c>
      <c r="K4776" s="139">
        <v>46510</v>
      </c>
      <c r="L4776" s="139" t="s">
        <v>4934</v>
      </c>
      <c r="M4776" s="139">
        <v>42</v>
      </c>
      <c r="N4776" s="139" t="s">
        <v>1054</v>
      </c>
    </row>
    <row r="4777" spans="1:14" ht="15.75" customHeight="1">
      <c r="A4777" s="139">
        <v>2018</v>
      </c>
      <c r="B4777" s="100" t="s">
        <v>187</v>
      </c>
      <c r="C4777" s="139" t="s">
        <v>4935</v>
      </c>
      <c r="D4777" s="139">
        <v>1003855</v>
      </c>
      <c r="E4777" s="139" t="s">
        <v>4936</v>
      </c>
      <c r="F4777" s="139">
        <v>42.060299999999998</v>
      </c>
      <c r="G4777" s="139">
        <v>-94.238320000000002</v>
      </c>
      <c r="H4777" s="139" t="s">
        <v>4937</v>
      </c>
      <c r="I4777" s="139" t="s">
        <v>4938</v>
      </c>
      <c r="J4777" s="139" t="s">
        <v>42</v>
      </c>
      <c r="K4777" s="139">
        <v>50107</v>
      </c>
      <c r="L4777" s="139" t="s">
        <v>4939</v>
      </c>
      <c r="M4777" s="139">
        <v>80</v>
      </c>
      <c r="N4777" s="139" t="s">
        <v>1054</v>
      </c>
    </row>
    <row r="4778" spans="1:14" ht="15.75" customHeight="1">
      <c r="A4778" s="139">
        <v>2018</v>
      </c>
      <c r="B4778" s="100" t="s">
        <v>187</v>
      </c>
      <c r="C4778" s="139" t="s">
        <v>4940</v>
      </c>
      <c r="D4778" s="139">
        <v>1006955</v>
      </c>
      <c r="F4778" s="139">
        <v>30.408626000000002</v>
      </c>
      <c r="G4778" s="139">
        <v>-91.180829000000003</v>
      </c>
      <c r="H4778" s="139" t="s">
        <v>3236</v>
      </c>
      <c r="I4778" s="139" t="s">
        <v>3237</v>
      </c>
      <c r="J4778" s="139" t="s">
        <v>50</v>
      </c>
      <c r="K4778" s="139">
        <v>70803</v>
      </c>
      <c r="L4778" s="139" t="s">
        <v>4941</v>
      </c>
      <c r="M4778" s="139">
        <v>52</v>
      </c>
      <c r="N4778" s="139" t="s">
        <v>1054</v>
      </c>
    </row>
    <row r="4779" spans="1:14" ht="15.75" customHeight="1">
      <c r="A4779" s="139">
        <v>2018</v>
      </c>
      <c r="B4779" s="100" t="s">
        <v>187</v>
      </c>
      <c r="C4779" s="139" t="s">
        <v>4942</v>
      </c>
      <c r="D4779" s="139">
        <v>1005287</v>
      </c>
      <c r="E4779" s="139" t="s">
        <v>4943</v>
      </c>
      <c r="F4779" s="139">
        <v>41.8583</v>
      </c>
      <c r="G4779" s="139">
        <v>-87.835390000000004</v>
      </c>
      <c r="H4779" s="139" t="s">
        <v>4944</v>
      </c>
      <c r="I4779" s="139" t="s">
        <v>1702</v>
      </c>
      <c r="J4779" s="139" t="s">
        <v>36</v>
      </c>
      <c r="K4779" s="139">
        <v>60153</v>
      </c>
      <c r="L4779" s="139" t="s">
        <v>4945</v>
      </c>
      <c r="M4779" s="139">
        <v>14</v>
      </c>
      <c r="N4779" s="139" t="s">
        <v>1054</v>
      </c>
    </row>
    <row r="4780" spans="1:14" ht="15.75" customHeight="1">
      <c r="A4780" s="139">
        <v>2018</v>
      </c>
      <c r="B4780" s="100" t="s">
        <v>187</v>
      </c>
      <c r="C4780" s="139" t="s">
        <v>4946</v>
      </c>
      <c r="D4780" s="139">
        <v>1004714</v>
      </c>
      <c r="E4780" s="139" t="s">
        <v>4947</v>
      </c>
      <c r="F4780" s="139">
        <v>30.013888999999999</v>
      </c>
      <c r="G4780" s="139">
        <v>-94.029167000000001</v>
      </c>
      <c r="H4780" s="139" t="s">
        <v>4948</v>
      </c>
      <c r="I4780" s="139" t="s">
        <v>1327</v>
      </c>
      <c r="J4780" s="139" t="s">
        <v>115</v>
      </c>
      <c r="K4780" s="139">
        <v>77627</v>
      </c>
      <c r="L4780" s="139" t="s">
        <v>4949</v>
      </c>
      <c r="M4780" s="139">
        <v>65</v>
      </c>
      <c r="N4780" s="139" t="s">
        <v>1054</v>
      </c>
    </row>
    <row r="4781" spans="1:14" ht="15.75" customHeight="1">
      <c r="A4781" s="139">
        <v>2018</v>
      </c>
      <c r="B4781" s="100" t="s">
        <v>187</v>
      </c>
      <c r="C4781" s="139" t="s">
        <v>4950</v>
      </c>
      <c r="D4781" s="139">
        <v>1001214</v>
      </c>
      <c r="E4781" s="139" t="s">
        <v>4951</v>
      </c>
      <c r="F4781" s="139">
        <v>35.271610000000003</v>
      </c>
      <c r="G4781" s="139">
        <v>-89.974260000000001</v>
      </c>
      <c r="H4781" s="139" t="s">
        <v>2642</v>
      </c>
      <c r="I4781" s="139" t="s">
        <v>2066</v>
      </c>
      <c r="J4781" s="139" t="s">
        <v>113</v>
      </c>
      <c r="K4781" s="139">
        <v>38127</v>
      </c>
      <c r="L4781" s="139" t="s">
        <v>4949</v>
      </c>
      <c r="M4781" s="139">
        <v>31</v>
      </c>
      <c r="N4781" s="139" t="s">
        <v>1054</v>
      </c>
    </row>
    <row r="4782" spans="1:14" ht="15.75" customHeight="1">
      <c r="A4782" s="139">
        <v>2018</v>
      </c>
      <c r="B4782" s="100" t="s">
        <v>187</v>
      </c>
      <c r="C4782" s="139" t="s">
        <v>4952</v>
      </c>
      <c r="D4782" s="139">
        <v>1002286</v>
      </c>
      <c r="E4782" s="139" t="s">
        <v>4953</v>
      </c>
      <c r="F4782" s="139">
        <v>33.946294999999999</v>
      </c>
      <c r="G4782" s="139">
        <v>-118.16704</v>
      </c>
      <c r="H4782" s="139" t="s">
        <v>4954</v>
      </c>
      <c r="I4782" s="139" t="s">
        <v>1411</v>
      </c>
      <c r="J4782" s="139" t="s">
        <v>15</v>
      </c>
      <c r="K4782" s="139">
        <v>90280</v>
      </c>
      <c r="L4782" s="139" t="s">
        <v>4955</v>
      </c>
      <c r="M4782" s="139">
        <v>658</v>
      </c>
      <c r="N4782" s="139" t="s">
        <v>1306</v>
      </c>
    </row>
    <row r="4783" spans="1:14" ht="15.75" customHeight="1">
      <c r="A4783" s="139">
        <v>2018</v>
      </c>
      <c r="B4783" s="100" t="s">
        <v>187</v>
      </c>
      <c r="C4783" s="139" t="s">
        <v>4956</v>
      </c>
      <c r="D4783" s="139">
        <v>1000613</v>
      </c>
      <c r="E4783" s="139" t="s">
        <v>4957</v>
      </c>
      <c r="F4783" s="139">
        <v>47.234413000000004</v>
      </c>
      <c r="G4783" s="139">
        <v>-119.86991399999999</v>
      </c>
      <c r="H4783" s="139" t="s">
        <v>4958</v>
      </c>
      <c r="I4783" s="139" t="s">
        <v>4959</v>
      </c>
      <c r="J4783" s="139" t="s">
        <v>126</v>
      </c>
      <c r="K4783" s="139">
        <v>98848</v>
      </c>
      <c r="L4783" s="139" t="s">
        <v>4850</v>
      </c>
      <c r="M4783" s="139">
        <v>15</v>
      </c>
      <c r="N4783" s="139" t="s">
        <v>1054</v>
      </c>
    </row>
    <row r="4784" spans="1:14" ht="15.75" customHeight="1">
      <c r="A4784" s="139">
        <v>2018</v>
      </c>
      <c r="B4784" s="100" t="s">
        <v>187</v>
      </c>
      <c r="C4784" s="139" t="s">
        <v>4960</v>
      </c>
      <c r="D4784" s="139">
        <v>1000614</v>
      </c>
      <c r="E4784" s="139" t="s">
        <v>4961</v>
      </c>
      <c r="F4784" s="139">
        <v>46.309387999999998</v>
      </c>
      <c r="G4784" s="139">
        <v>-119.29768300000001</v>
      </c>
      <c r="H4784" s="139" t="s">
        <v>4290</v>
      </c>
      <c r="I4784" s="139" t="s">
        <v>4242</v>
      </c>
      <c r="J4784" s="139" t="s">
        <v>126</v>
      </c>
      <c r="K4784" s="139">
        <v>99352</v>
      </c>
      <c r="L4784" s="139" t="s">
        <v>4858</v>
      </c>
      <c r="M4784" s="139">
        <v>40</v>
      </c>
      <c r="N4784" s="139" t="s">
        <v>1127</v>
      </c>
    </row>
    <row r="4785" spans="1:14" ht="15.75" customHeight="1">
      <c r="A4785" s="139">
        <v>2018</v>
      </c>
      <c r="B4785" s="100" t="s">
        <v>187</v>
      </c>
      <c r="C4785" s="139" t="s">
        <v>4962</v>
      </c>
      <c r="D4785" s="139">
        <v>1000615</v>
      </c>
      <c r="E4785" s="139" t="s">
        <v>4963</v>
      </c>
      <c r="F4785" s="139">
        <v>42.552399999999999</v>
      </c>
      <c r="G4785" s="139">
        <v>-114.48269999999999</v>
      </c>
      <c r="H4785" s="139" t="s">
        <v>4964</v>
      </c>
      <c r="I4785" s="139" t="s">
        <v>4965</v>
      </c>
      <c r="J4785" s="139" t="s">
        <v>34</v>
      </c>
      <c r="K4785" s="139">
        <v>83301</v>
      </c>
      <c r="L4785" s="139" t="s">
        <v>4966</v>
      </c>
      <c r="M4785" s="139">
        <v>28</v>
      </c>
      <c r="N4785" s="139" t="s">
        <v>1127</v>
      </c>
    </row>
    <row r="4786" spans="1:14" ht="15.75" customHeight="1">
      <c r="A4786" s="139">
        <v>2018</v>
      </c>
      <c r="B4786" s="100" t="s">
        <v>187</v>
      </c>
      <c r="C4786" s="139" t="s">
        <v>4967</v>
      </c>
      <c r="D4786" s="139">
        <v>1012645</v>
      </c>
      <c r="E4786" s="139" t="s">
        <v>4968</v>
      </c>
      <c r="F4786" s="139">
        <v>45.844316999999997</v>
      </c>
      <c r="G4786" s="139">
        <v>-119.66892199999999</v>
      </c>
      <c r="H4786" s="139" t="s">
        <v>4969</v>
      </c>
      <c r="I4786" s="139" t="s">
        <v>4865</v>
      </c>
      <c r="J4786" s="139" t="s">
        <v>100</v>
      </c>
      <c r="K4786" s="139">
        <v>97818</v>
      </c>
      <c r="L4786" s="139" t="s">
        <v>4850</v>
      </c>
      <c r="M4786" s="139">
        <v>13</v>
      </c>
      <c r="N4786" s="139" t="s">
        <v>1054</v>
      </c>
    </row>
    <row r="4787" spans="1:14" ht="15.75" customHeight="1">
      <c r="A4787" s="139">
        <v>2018</v>
      </c>
      <c r="B4787" s="100" t="s">
        <v>187</v>
      </c>
      <c r="C4787" s="139" t="s">
        <v>4970</v>
      </c>
      <c r="D4787" s="139">
        <v>1011691</v>
      </c>
      <c r="E4787" s="139" t="s">
        <v>4971</v>
      </c>
      <c r="F4787" s="139">
        <v>33.044777000000003</v>
      </c>
      <c r="G4787" s="139">
        <v>-80.210887</v>
      </c>
      <c r="H4787" s="139" t="s">
        <v>4972</v>
      </c>
      <c r="I4787" s="139" t="s">
        <v>4973</v>
      </c>
      <c r="J4787" s="139" t="s">
        <v>107</v>
      </c>
      <c r="K4787" s="139">
        <v>29483</v>
      </c>
      <c r="L4787" s="139" t="s">
        <v>4974</v>
      </c>
      <c r="M4787" s="139">
        <v>15</v>
      </c>
      <c r="N4787" s="139" t="s">
        <v>1054</v>
      </c>
    </row>
    <row r="4788" spans="1:14" ht="15.75" customHeight="1">
      <c r="A4788" s="139">
        <v>2018</v>
      </c>
      <c r="B4788" s="100" t="s">
        <v>187</v>
      </c>
      <c r="C4788" s="139" t="s">
        <v>4975</v>
      </c>
      <c r="D4788" s="139">
        <v>1000343</v>
      </c>
      <c r="E4788" s="139" t="s">
        <v>4976</v>
      </c>
      <c r="F4788" s="139">
        <v>41.643900000000002</v>
      </c>
      <c r="G4788" s="139">
        <v>-88.046700000000001</v>
      </c>
      <c r="H4788" s="139" t="s">
        <v>4977</v>
      </c>
      <c r="I4788" s="139" t="s">
        <v>4978</v>
      </c>
      <c r="J4788" s="139" t="s">
        <v>36</v>
      </c>
      <c r="K4788" s="139">
        <v>60439</v>
      </c>
      <c r="L4788" s="139" t="s">
        <v>2484</v>
      </c>
      <c r="M4788" s="139">
        <v>5272</v>
      </c>
      <c r="N4788" s="139" t="s">
        <v>1745</v>
      </c>
    </row>
    <row r="4789" spans="1:14" ht="15.75" customHeight="1">
      <c r="A4789" s="139">
        <v>2018</v>
      </c>
      <c r="B4789" s="100" t="s">
        <v>187</v>
      </c>
      <c r="C4789" s="139" t="s">
        <v>4979</v>
      </c>
      <c r="D4789" s="139">
        <v>1003609</v>
      </c>
      <c r="E4789" s="139" t="s">
        <v>4980</v>
      </c>
      <c r="F4789" s="139">
        <v>30.960932</v>
      </c>
      <c r="G4789" s="139">
        <v>-88.024908999999994</v>
      </c>
      <c r="H4789" s="139" t="s">
        <v>4981</v>
      </c>
      <c r="I4789" s="139" t="s">
        <v>4763</v>
      </c>
      <c r="J4789" s="139" t="s">
        <v>3</v>
      </c>
      <c r="K4789" s="139">
        <v>36505</v>
      </c>
      <c r="L4789" s="139" t="s">
        <v>4982</v>
      </c>
      <c r="M4789" s="139">
        <v>31</v>
      </c>
      <c r="N4789" s="139" t="s">
        <v>1054</v>
      </c>
    </row>
    <row r="4790" spans="1:14" ht="15.75" customHeight="1">
      <c r="A4790" s="139">
        <v>2018</v>
      </c>
      <c r="B4790" s="100" t="s">
        <v>187</v>
      </c>
      <c r="C4790" s="139" t="s">
        <v>4983</v>
      </c>
      <c r="D4790" s="139">
        <v>1006594</v>
      </c>
      <c r="E4790" s="139" t="s">
        <v>4984</v>
      </c>
      <c r="F4790" s="139">
        <v>36.299427999999999</v>
      </c>
      <c r="G4790" s="139">
        <v>-119.81607200000001</v>
      </c>
      <c r="H4790" s="139" t="s">
        <v>4985</v>
      </c>
      <c r="I4790" s="139" t="s">
        <v>2941</v>
      </c>
      <c r="J4790" s="139" t="s">
        <v>15</v>
      </c>
      <c r="K4790" s="139">
        <v>93245</v>
      </c>
      <c r="L4790" s="139" t="s">
        <v>4892</v>
      </c>
      <c r="M4790" s="139">
        <v>23</v>
      </c>
      <c r="N4790" s="139" t="s">
        <v>1054</v>
      </c>
    </row>
    <row r="4791" spans="1:14" ht="15.75" customHeight="1">
      <c r="A4791" s="139">
        <v>2018</v>
      </c>
      <c r="B4791" s="100" t="s">
        <v>187</v>
      </c>
      <c r="C4791" s="139" t="s">
        <v>4986</v>
      </c>
      <c r="D4791" s="139">
        <v>1006819</v>
      </c>
      <c r="E4791" s="139" t="s">
        <v>4987</v>
      </c>
      <c r="F4791" s="139">
        <v>33.32282</v>
      </c>
      <c r="G4791" s="139">
        <v>-104.47889000000001</v>
      </c>
      <c r="H4791" s="139" t="s">
        <v>4988</v>
      </c>
      <c r="I4791" s="139" t="s">
        <v>4989</v>
      </c>
      <c r="J4791" s="139" t="s">
        <v>84</v>
      </c>
      <c r="K4791" s="139">
        <v>88203</v>
      </c>
      <c r="L4791" s="139" t="s">
        <v>4892</v>
      </c>
      <c r="M4791" s="139">
        <v>19</v>
      </c>
      <c r="N4791" s="139" t="s">
        <v>1054</v>
      </c>
    </row>
    <row r="4792" spans="1:14" ht="15.75" customHeight="1">
      <c r="A4792" s="139">
        <v>2018</v>
      </c>
      <c r="B4792" s="100" t="s">
        <v>187</v>
      </c>
      <c r="C4792" s="139" t="s">
        <v>4990</v>
      </c>
      <c r="D4792" s="139">
        <v>1006479</v>
      </c>
      <c r="E4792" s="139" t="s">
        <v>4991</v>
      </c>
      <c r="F4792" s="139">
        <v>40.416952000000002</v>
      </c>
      <c r="G4792" s="139">
        <v>-104.675853</v>
      </c>
      <c r="H4792" s="139" t="s">
        <v>4586</v>
      </c>
      <c r="I4792" s="139" t="s">
        <v>3490</v>
      </c>
      <c r="J4792" s="139" t="s">
        <v>17</v>
      </c>
      <c r="K4792" s="139">
        <v>80631</v>
      </c>
      <c r="L4792" s="139" t="s">
        <v>4892</v>
      </c>
      <c r="M4792" s="139">
        <v>28</v>
      </c>
      <c r="N4792" s="139" t="s">
        <v>1054</v>
      </c>
    </row>
    <row r="4793" spans="1:14" ht="15.75" customHeight="1">
      <c r="A4793" s="139">
        <v>2018</v>
      </c>
      <c r="B4793" s="100" t="s">
        <v>187</v>
      </c>
      <c r="C4793" s="139" t="s">
        <v>4992</v>
      </c>
      <c r="D4793" s="139">
        <v>1005121</v>
      </c>
      <c r="E4793" s="139" t="s">
        <v>4993</v>
      </c>
      <c r="F4793" s="139">
        <v>41.668531999999999</v>
      </c>
      <c r="G4793" s="139">
        <v>-83.517140999999995</v>
      </c>
      <c r="H4793" s="139" t="s">
        <v>4994</v>
      </c>
      <c r="I4793" s="139" t="s">
        <v>3347</v>
      </c>
      <c r="J4793" s="139" t="s">
        <v>95</v>
      </c>
      <c r="K4793" s="139">
        <v>43697</v>
      </c>
      <c r="L4793" s="139" t="s">
        <v>4896</v>
      </c>
      <c r="M4793" s="139">
        <v>29</v>
      </c>
      <c r="N4793" s="139" t="s">
        <v>1050</v>
      </c>
    </row>
    <row r="4794" spans="1:14" ht="15.75" customHeight="1">
      <c r="A4794" s="139">
        <v>2018</v>
      </c>
      <c r="B4794" s="100" t="s">
        <v>187</v>
      </c>
      <c r="C4794" s="139" t="s">
        <v>4995</v>
      </c>
      <c r="D4794" s="139">
        <v>1000903</v>
      </c>
      <c r="E4794" s="139" t="s">
        <v>4996</v>
      </c>
      <c r="F4794" s="139">
        <v>37.114649999999997</v>
      </c>
      <c r="G4794" s="139">
        <v>-120.94311</v>
      </c>
      <c r="H4794" s="139" t="s">
        <v>4997</v>
      </c>
      <c r="I4794" s="139" t="s">
        <v>3471</v>
      </c>
      <c r="J4794" s="139" t="s">
        <v>15</v>
      </c>
      <c r="K4794" s="139">
        <v>93635</v>
      </c>
      <c r="L4794" s="139" t="s">
        <v>4998</v>
      </c>
      <c r="M4794" s="139">
        <v>41</v>
      </c>
      <c r="N4794" s="139" t="s">
        <v>1054</v>
      </c>
    </row>
    <row r="4795" spans="1:14" ht="15.75" customHeight="1">
      <c r="A4795" s="139">
        <v>2018</v>
      </c>
      <c r="B4795" s="100" t="s">
        <v>187</v>
      </c>
      <c r="C4795" s="139" t="s">
        <v>4999</v>
      </c>
      <c r="D4795" s="139">
        <v>1000411</v>
      </c>
      <c r="E4795" s="139" t="s">
        <v>5000</v>
      </c>
      <c r="F4795" s="139">
        <v>40.723399999999998</v>
      </c>
      <c r="G4795" s="139">
        <v>-84.113299999999995</v>
      </c>
      <c r="H4795" s="139" t="s">
        <v>5001</v>
      </c>
      <c r="I4795" s="139" t="s">
        <v>5002</v>
      </c>
      <c r="J4795" s="139" t="s">
        <v>95</v>
      </c>
      <c r="K4795" s="139">
        <v>45804</v>
      </c>
      <c r="L4795" s="139" t="s">
        <v>5003</v>
      </c>
      <c r="M4795" s="139">
        <v>7047</v>
      </c>
      <c r="N4795" s="139" t="s">
        <v>1306</v>
      </c>
    </row>
    <row r="4796" spans="1:14" ht="15.75" customHeight="1">
      <c r="A4796" s="139">
        <v>2018</v>
      </c>
      <c r="B4796" s="100" t="s">
        <v>187</v>
      </c>
      <c r="C4796" s="139" t="s">
        <v>5004</v>
      </c>
      <c r="D4796" s="139">
        <v>1006451</v>
      </c>
      <c r="E4796" s="139" t="s">
        <v>5005</v>
      </c>
      <c r="F4796" s="139">
        <v>17.7102</v>
      </c>
      <c r="G4796" s="139">
        <v>-64.754400000000004</v>
      </c>
      <c r="H4796" s="139" t="s">
        <v>5006</v>
      </c>
      <c r="I4796" s="139" t="s">
        <v>3097</v>
      </c>
      <c r="J4796" s="139" t="s">
        <v>3098</v>
      </c>
      <c r="K4796" s="139">
        <v>820</v>
      </c>
      <c r="L4796" s="139" t="s">
        <v>5007</v>
      </c>
      <c r="M4796" s="139">
        <v>273</v>
      </c>
      <c r="N4796" s="139" t="s">
        <v>1306</v>
      </c>
    </row>
    <row r="4797" spans="1:14" ht="15.75" customHeight="1">
      <c r="A4797" s="139">
        <v>2018</v>
      </c>
      <c r="B4797" s="100" t="s">
        <v>187</v>
      </c>
      <c r="C4797" s="139" t="s">
        <v>5008</v>
      </c>
      <c r="D4797" s="139">
        <v>1005623</v>
      </c>
      <c r="E4797" s="139" t="s">
        <v>5009</v>
      </c>
      <c r="F4797" s="139">
        <v>29.987663999999999</v>
      </c>
      <c r="G4797" s="139">
        <v>-93.944972000000007</v>
      </c>
      <c r="H4797" s="139" t="s">
        <v>5010</v>
      </c>
      <c r="I4797" s="139" t="s">
        <v>1327</v>
      </c>
      <c r="J4797" s="139" t="s">
        <v>115</v>
      </c>
      <c r="K4797" s="139">
        <v>77651</v>
      </c>
      <c r="L4797" s="139" t="s">
        <v>5011</v>
      </c>
      <c r="M4797" s="139">
        <v>2</v>
      </c>
      <c r="N4797" s="139" t="s">
        <v>1054</v>
      </c>
    </row>
    <row r="4798" spans="1:14" ht="15.75" customHeight="1">
      <c r="A4798" s="139">
        <v>2018</v>
      </c>
      <c r="B4798" s="100" t="s">
        <v>187</v>
      </c>
      <c r="C4798" s="139" t="s">
        <v>5012</v>
      </c>
      <c r="D4798" s="139">
        <v>1002871</v>
      </c>
      <c r="E4798" s="139" t="s">
        <v>5013</v>
      </c>
      <c r="F4798" s="139">
        <v>44.77561</v>
      </c>
      <c r="G4798" s="139">
        <v>-88.62285</v>
      </c>
      <c r="H4798" s="139" t="s">
        <v>5014</v>
      </c>
      <c r="I4798" s="139" t="s">
        <v>5015</v>
      </c>
      <c r="J4798" s="139" t="s">
        <v>132</v>
      </c>
      <c r="K4798" s="139">
        <v>54166</v>
      </c>
      <c r="L4798" s="139" t="s">
        <v>5016</v>
      </c>
      <c r="M4798" s="139">
        <v>16</v>
      </c>
      <c r="N4798" s="139" t="s">
        <v>1054</v>
      </c>
    </row>
    <row r="4799" spans="1:14" ht="15.75" customHeight="1">
      <c r="A4799" s="139">
        <v>2018</v>
      </c>
      <c r="B4799" s="100" t="s">
        <v>187</v>
      </c>
      <c r="C4799" s="139" t="s">
        <v>5017</v>
      </c>
      <c r="D4799" s="139">
        <v>1001886</v>
      </c>
      <c r="E4799" s="139" t="s">
        <v>5018</v>
      </c>
      <c r="F4799" s="139">
        <v>34.051336999999997</v>
      </c>
      <c r="G4799" s="139">
        <v>-117.262792</v>
      </c>
      <c r="H4799" s="139" t="s">
        <v>5019</v>
      </c>
      <c r="I4799" s="139" t="s">
        <v>2210</v>
      </c>
      <c r="J4799" s="139" t="s">
        <v>15</v>
      </c>
      <c r="K4799" s="139">
        <v>92354</v>
      </c>
      <c r="L4799" s="139" t="s">
        <v>5020</v>
      </c>
      <c r="M4799" s="139">
        <v>27</v>
      </c>
      <c r="N4799" s="139" t="s">
        <v>1054</v>
      </c>
    </row>
    <row r="4800" spans="1:14" ht="15.75" customHeight="1">
      <c r="A4800" s="139">
        <v>2018</v>
      </c>
      <c r="B4800" s="100" t="s">
        <v>187</v>
      </c>
      <c r="C4800" s="139" t="s">
        <v>5022</v>
      </c>
      <c r="D4800" s="139">
        <v>1012086</v>
      </c>
      <c r="E4800" s="139" t="s">
        <v>5023</v>
      </c>
      <c r="F4800" s="139">
        <v>40.753520000000002</v>
      </c>
      <c r="G4800" s="139">
        <v>-73.706580000000002</v>
      </c>
      <c r="H4800" s="139" t="s">
        <v>5024</v>
      </c>
      <c r="I4800" s="139" t="s">
        <v>5025</v>
      </c>
      <c r="J4800" s="139" t="s">
        <v>87</v>
      </c>
      <c r="K4800" s="139">
        <v>11040</v>
      </c>
      <c r="L4800" s="139" t="s">
        <v>5026</v>
      </c>
      <c r="M4800" s="139">
        <v>16</v>
      </c>
      <c r="N4800" s="139" t="s">
        <v>1054</v>
      </c>
    </row>
    <row r="4801" spans="1:14" ht="15.75" customHeight="1">
      <c r="A4801" s="139">
        <v>2018</v>
      </c>
      <c r="B4801" s="100" t="s">
        <v>187</v>
      </c>
      <c r="C4801" s="139" t="s">
        <v>5027</v>
      </c>
      <c r="D4801" s="139">
        <v>1001984</v>
      </c>
      <c r="E4801" s="139" t="s">
        <v>5028</v>
      </c>
      <c r="F4801" s="139">
        <v>33.943607999999998</v>
      </c>
      <c r="G4801" s="139">
        <v>-118.404692</v>
      </c>
      <c r="H4801" s="139" t="s">
        <v>5029</v>
      </c>
      <c r="I4801" s="139" t="s">
        <v>2614</v>
      </c>
      <c r="J4801" s="139" t="s">
        <v>15</v>
      </c>
      <c r="K4801" s="139">
        <v>90045</v>
      </c>
      <c r="L4801" s="139" t="s">
        <v>5030</v>
      </c>
      <c r="M4801" s="139">
        <v>11</v>
      </c>
      <c r="N4801" s="139" t="s">
        <v>1054</v>
      </c>
    </row>
    <row r="4802" spans="1:14" ht="15.75" customHeight="1">
      <c r="A4802" s="139">
        <v>2018</v>
      </c>
      <c r="B4802" s="100" t="s">
        <v>187</v>
      </c>
      <c r="C4802" s="139" t="s">
        <v>5031</v>
      </c>
      <c r="D4802" s="139">
        <v>1006627</v>
      </c>
      <c r="E4802" s="139" t="s">
        <v>5032</v>
      </c>
      <c r="F4802" s="139">
        <v>33.813229999999997</v>
      </c>
      <c r="G4802" s="139">
        <v>-118.24298</v>
      </c>
      <c r="H4802" s="139" t="s">
        <v>5033</v>
      </c>
      <c r="I4802" s="139" t="s">
        <v>1411</v>
      </c>
      <c r="J4802" s="139" t="s">
        <v>15</v>
      </c>
      <c r="K4802" s="139">
        <v>90810</v>
      </c>
      <c r="L4802" s="139" t="s">
        <v>1744</v>
      </c>
      <c r="M4802" s="139">
        <v>18492</v>
      </c>
      <c r="N4802" s="139" t="s">
        <v>2428</v>
      </c>
    </row>
    <row r="4803" spans="1:14" ht="15.75" customHeight="1">
      <c r="A4803" s="139">
        <v>2018</v>
      </c>
      <c r="B4803" s="100" t="s">
        <v>187</v>
      </c>
      <c r="C4803" s="139" t="s">
        <v>5034</v>
      </c>
      <c r="D4803" s="139">
        <v>1010003</v>
      </c>
      <c r="E4803" s="139" t="s">
        <v>5035</v>
      </c>
      <c r="F4803" s="139">
        <v>36.181199999999997</v>
      </c>
      <c r="G4803" s="139">
        <v>-120.15260000000001</v>
      </c>
      <c r="H4803" s="139" t="s">
        <v>5036</v>
      </c>
      <c r="I4803" s="139" t="s">
        <v>2195</v>
      </c>
      <c r="J4803" s="139" t="s">
        <v>15</v>
      </c>
      <c r="K4803" s="139">
        <v>93234</v>
      </c>
      <c r="L4803" s="139" t="s">
        <v>5037</v>
      </c>
      <c r="M4803" s="139">
        <v>28</v>
      </c>
      <c r="N4803" s="139" t="s">
        <v>1054</v>
      </c>
    </row>
    <row r="4804" spans="1:14" ht="15.75" customHeight="1">
      <c r="A4804" s="139">
        <v>2018</v>
      </c>
      <c r="B4804" s="100" t="s">
        <v>187</v>
      </c>
      <c r="C4804" s="139" t="s">
        <v>5038</v>
      </c>
      <c r="D4804" s="139">
        <v>1012527</v>
      </c>
      <c r="E4804" s="139" t="s">
        <v>5039</v>
      </c>
      <c r="F4804" s="139">
        <v>30.908518999999998</v>
      </c>
      <c r="G4804" s="139">
        <v>-93.921018000000004</v>
      </c>
      <c r="H4804" s="139" t="s">
        <v>5040</v>
      </c>
      <c r="I4804" s="139" t="s">
        <v>3119</v>
      </c>
      <c r="J4804" s="139" t="s">
        <v>115</v>
      </c>
      <c r="K4804" s="139">
        <v>75951</v>
      </c>
      <c r="L4804" s="139" t="s">
        <v>5041</v>
      </c>
      <c r="M4804" s="139">
        <v>210</v>
      </c>
      <c r="N4804" s="139" t="s">
        <v>1054</v>
      </c>
    </row>
    <row r="4805" spans="1:14" ht="15.75" customHeight="1">
      <c r="A4805" s="139">
        <v>2018</v>
      </c>
      <c r="B4805" s="100" t="s">
        <v>187</v>
      </c>
      <c r="C4805" s="139" t="s">
        <v>5042</v>
      </c>
      <c r="D4805" s="139">
        <v>1010825</v>
      </c>
      <c r="E4805" s="139" t="s">
        <v>5043</v>
      </c>
      <c r="F4805" s="139">
        <v>30.04918</v>
      </c>
      <c r="G4805" s="139">
        <v>-90.684030000000007</v>
      </c>
      <c r="H4805" s="139" t="s">
        <v>5044</v>
      </c>
      <c r="I4805" s="139" t="s">
        <v>2547</v>
      </c>
      <c r="J4805" s="139" t="s">
        <v>50</v>
      </c>
      <c r="K4805" s="139">
        <v>70052</v>
      </c>
      <c r="L4805" s="139" t="s">
        <v>5045</v>
      </c>
      <c r="M4805" s="139">
        <v>51</v>
      </c>
      <c r="N4805" s="139" t="s">
        <v>1054</v>
      </c>
    </row>
    <row r="4806" spans="1:14" ht="15.75" customHeight="1">
      <c r="A4806" s="139">
        <v>2018</v>
      </c>
      <c r="B4806" s="100" t="s">
        <v>187</v>
      </c>
      <c r="C4806" s="139" t="s">
        <v>5046</v>
      </c>
      <c r="D4806" s="139">
        <v>1004098</v>
      </c>
      <c r="E4806" s="139" t="s">
        <v>5047</v>
      </c>
      <c r="F4806" s="139">
        <v>40.902320000000003</v>
      </c>
      <c r="G4806" s="139">
        <v>-74.131789999999995</v>
      </c>
      <c r="H4806" s="139" t="s">
        <v>5048</v>
      </c>
      <c r="I4806" s="139" t="s">
        <v>5049</v>
      </c>
      <c r="J4806" s="139" t="s">
        <v>81</v>
      </c>
      <c r="K4806" s="139">
        <v>7407</v>
      </c>
      <c r="L4806" s="139" t="s">
        <v>5050</v>
      </c>
      <c r="M4806" s="139">
        <v>33</v>
      </c>
      <c r="N4806" s="139" t="s">
        <v>1054</v>
      </c>
    </row>
    <row r="4807" spans="1:14" ht="15.75" customHeight="1">
      <c r="A4807" s="139">
        <v>2018</v>
      </c>
      <c r="B4807" s="100" t="s">
        <v>187</v>
      </c>
      <c r="C4807" s="139" t="s">
        <v>5051</v>
      </c>
      <c r="D4807" s="139">
        <v>1005374</v>
      </c>
      <c r="E4807" s="139" t="s">
        <v>5052</v>
      </c>
      <c r="F4807" s="139">
        <v>41.276969999999999</v>
      </c>
      <c r="G4807" s="139">
        <v>-89.317239999999998</v>
      </c>
      <c r="H4807" s="139" t="s">
        <v>4257</v>
      </c>
      <c r="I4807" s="139" t="s">
        <v>2837</v>
      </c>
      <c r="J4807" s="139" t="s">
        <v>36</v>
      </c>
      <c r="K4807" s="139">
        <v>61327</v>
      </c>
      <c r="L4807" s="139" t="s">
        <v>5053</v>
      </c>
      <c r="M4807" s="139">
        <v>240</v>
      </c>
      <c r="N4807" s="139" t="s">
        <v>1054</v>
      </c>
    </row>
    <row r="4808" spans="1:14" ht="15.75" customHeight="1">
      <c r="A4808" s="139">
        <v>2018</v>
      </c>
      <c r="B4808" s="100" t="s">
        <v>187</v>
      </c>
      <c r="C4808" s="139" t="s">
        <v>5054</v>
      </c>
      <c r="D4808" s="139">
        <v>1005855</v>
      </c>
      <c r="E4808" s="139" t="s">
        <v>5055</v>
      </c>
      <c r="F4808" s="139">
        <v>44.227139999999999</v>
      </c>
      <c r="G4808" s="139">
        <v>-86.288359999999997</v>
      </c>
      <c r="H4808" s="139" t="s">
        <v>5056</v>
      </c>
      <c r="I4808" s="139" t="s">
        <v>5057</v>
      </c>
      <c r="J4808" s="139" t="s">
        <v>61</v>
      </c>
      <c r="K4808" s="139">
        <v>49660</v>
      </c>
      <c r="L4808" s="139" t="s">
        <v>5058</v>
      </c>
      <c r="M4808" s="139">
        <v>50</v>
      </c>
      <c r="N4808" s="139" t="s">
        <v>1054</v>
      </c>
    </row>
    <row r="4809" spans="1:14" ht="15.75" customHeight="1">
      <c r="A4809" s="139">
        <v>2018</v>
      </c>
      <c r="B4809" s="100" t="s">
        <v>187</v>
      </c>
      <c r="C4809" s="139" t="s">
        <v>5059</v>
      </c>
      <c r="D4809" s="139">
        <v>1007661</v>
      </c>
      <c r="E4809" s="139" t="s">
        <v>5060</v>
      </c>
      <c r="F4809" s="139">
        <v>33.364142999999999</v>
      </c>
      <c r="G4809" s="139">
        <v>-92.716924000000006</v>
      </c>
      <c r="H4809" s="139" t="s">
        <v>5061</v>
      </c>
      <c r="I4809" s="139" t="s">
        <v>2339</v>
      </c>
      <c r="J4809" s="139" t="s">
        <v>12</v>
      </c>
      <c r="K4809" s="139">
        <v>71762</v>
      </c>
      <c r="L4809" s="139" t="s">
        <v>5062</v>
      </c>
      <c r="M4809" s="139">
        <v>19971</v>
      </c>
      <c r="N4809" s="139" t="s">
        <v>1745</v>
      </c>
    </row>
    <row r="4810" spans="1:14" ht="15.75" customHeight="1">
      <c r="A4810" s="139">
        <v>2018</v>
      </c>
      <c r="B4810" s="100" t="s">
        <v>187</v>
      </c>
      <c r="C4810" s="139" t="s">
        <v>5063</v>
      </c>
      <c r="D4810" s="139">
        <v>1001809</v>
      </c>
      <c r="E4810" s="139" t="s">
        <v>5064</v>
      </c>
      <c r="F4810" s="139">
        <v>42.88335</v>
      </c>
      <c r="G4810" s="139">
        <v>-82.491546999999997</v>
      </c>
      <c r="H4810" s="139" t="s">
        <v>5065</v>
      </c>
      <c r="I4810" s="139" t="s">
        <v>2335</v>
      </c>
      <c r="J4810" s="139" t="s">
        <v>61</v>
      </c>
      <c r="K4810" s="139">
        <v>48040</v>
      </c>
      <c r="L4810" s="139" t="s">
        <v>5066</v>
      </c>
      <c r="M4810" s="139">
        <v>38</v>
      </c>
      <c r="N4810" s="139" t="s">
        <v>1054</v>
      </c>
    </row>
    <row r="4811" spans="1:14" ht="15.75" customHeight="1">
      <c r="A4811" s="139">
        <v>2018</v>
      </c>
      <c r="B4811" s="100" t="s">
        <v>187</v>
      </c>
      <c r="C4811" s="139" t="s">
        <v>5067</v>
      </c>
      <c r="D4811" s="139">
        <v>1006452</v>
      </c>
      <c r="E4811" s="139" t="s">
        <v>5068</v>
      </c>
      <c r="F4811" s="139">
        <v>42.368119999999998</v>
      </c>
      <c r="G4811" s="139">
        <v>-71.009410000000003</v>
      </c>
      <c r="H4811" s="139" t="s">
        <v>5069</v>
      </c>
      <c r="I4811" s="139" t="s">
        <v>3728</v>
      </c>
      <c r="J4811" s="139" t="s">
        <v>58</v>
      </c>
      <c r="K4811" s="139">
        <v>2128</v>
      </c>
      <c r="L4811" s="139" t="s">
        <v>5070</v>
      </c>
      <c r="M4811" s="139">
        <v>12</v>
      </c>
      <c r="N4811" s="139" t="s">
        <v>1054</v>
      </c>
    </row>
    <row r="4812" spans="1:14" ht="15.75" customHeight="1">
      <c r="A4812" s="139">
        <v>2018</v>
      </c>
      <c r="B4812" s="100" t="s">
        <v>187</v>
      </c>
      <c r="C4812" s="139" t="s">
        <v>5071</v>
      </c>
      <c r="D4812" s="139">
        <v>1013125</v>
      </c>
      <c r="E4812" s="139" t="s">
        <v>5072</v>
      </c>
      <c r="F4812" s="139">
        <v>41.185878000000002</v>
      </c>
      <c r="G4812" s="139">
        <v>-80.857487000000006</v>
      </c>
      <c r="H4812" s="139" t="s">
        <v>5073</v>
      </c>
      <c r="I4812" s="139" t="s">
        <v>3664</v>
      </c>
      <c r="J4812" s="139" t="s">
        <v>95</v>
      </c>
      <c r="K4812" s="139">
        <v>44481</v>
      </c>
      <c r="L4812" s="139" t="s">
        <v>5074</v>
      </c>
      <c r="M4812" s="139">
        <v>18</v>
      </c>
      <c r="N4812" s="139" t="s">
        <v>1054</v>
      </c>
    </row>
    <row r="4813" spans="1:14" ht="15.75" customHeight="1">
      <c r="A4813" s="139">
        <v>2018</v>
      </c>
      <c r="B4813" s="100" t="s">
        <v>187</v>
      </c>
      <c r="C4813" s="139" t="s">
        <v>5075</v>
      </c>
      <c r="D4813" s="139">
        <v>1006685</v>
      </c>
      <c r="E4813" s="139" t="s">
        <v>5076</v>
      </c>
      <c r="F4813" s="139">
        <v>44.022151999999998</v>
      </c>
      <c r="G4813" s="139">
        <v>-92.466615000000004</v>
      </c>
      <c r="H4813" s="139" t="s">
        <v>5077</v>
      </c>
      <c r="I4813" s="139" t="s">
        <v>5078</v>
      </c>
      <c r="J4813" s="139" t="s">
        <v>62</v>
      </c>
      <c r="K4813" s="139">
        <v>55905</v>
      </c>
      <c r="L4813" s="139" t="s">
        <v>5079</v>
      </c>
      <c r="M4813" s="139">
        <v>35</v>
      </c>
      <c r="N4813" s="139" t="s">
        <v>1054</v>
      </c>
    </row>
    <row r="4814" spans="1:14" ht="15.75" customHeight="1">
      <c r="A4814" s="139">
        <v>2018</v>
      </c>
      <c r="B4814" s="100" t="s">
        <v>187</v>
      </c>
      <c r="C4814" s="139" t="s">
        <v>5080</v>
      </c>
      <c r="D4814" s="139">
        <v>1002283</v>
      </c>
      <c r="E4814" s="139" t="s">
        <v>5081</v>
      </c>
      <c r="F4814" s="139">
        <v>46.663611000000003</v>
      </c>
      <c r="G4814" s="139">
        <v>-67.903889000000007</v>
      </c>
      <c r="H4814" s="139" t="s">
        <v>5082</v>
      </c>
      <c r="I4814" s="139" t="s">
        <v>5083</v>
      </c>
      <c r="J4814" s="139" t="s">
        <v>52</v>
      </c>
      <c r="K4814" s="139">
        <v>4740</v>
      </c>
      <c r="L4814" s="139" t="s">
        <v>5084</v>
      </c>
      <c r="M4814" s="139">
        <v>25</v>
      </c>
      <c r="N4814" s="139" t="s">
        <v>1127</v>
      </c>
    </row>
    <row r="4815" spans="1:14" ht="15.75" customHeight="1">
      <c r="A4815" s="139">
        <v>2018</v>
      </c>
      <c r="B4815" s="100" t="s">
        <v>187</v>
      </c>
      <c r="C4815" s="139" t="s">
        <v>5085</v>
      </c>
      <c r="D4815" s="139">
        <v>1002284</v>
      </c>
      <c r="E4815" s="139" t="s">
        <v>5086</v>
      </c>
      <c r="F4815" s="139">
        <v>44.454600999999997</v>
      </c>
      <c r="G4815" s="139">
        <v>-89.540801999999999</v>
      </c>
      <c r="H4815" s="139" t="s">
        <v>5087</v>
      </c>
      <c r="I4815" s="139" t="s">
        <v>2269</v>
      </c>
      <c r="J4815" s="139" t="s">
        <v>132</v>
      </c>
      <c r="K4815" s="139">
        <v>54467</v>
      </c>
      <c r="L4815" s="139" t="s">
        <v>5084</v>
      </c>
      <c r="M4815" s="139">
        <v>22</v>
      </c>
      <c r="N4815" s="139" t="s">
        <v>1127</v>
      </c>
    </row>
    <row r="4816" spans="1:14" ht="15.75" customHeight="1">
      <c r="A4816" s="139">
        <v>2018</v>
      </c>
      <c r="B4816" s="100" t="s">
        <v>187</v>
      </c>
      <c r="C4816" s="139" t="s">
        <v>5085</v>
      </c>
      <c r="D4816" s="139">
        <v>1002287</v>
      </c>
      <c r="E4816" s="139" t="s">
        <v>5088</v>
      </c>
      <c r="F4816" s="139">
        <v>46.839167000000003</v>
      </c>
      <c r="G4816" s="139">
        <v>-119.174722</v>
      </c>
      <c r="H4816" s="139" t="s">
        <v>4551</v>
      </c>
      <c r="I4816" s="139" t="s">
        <v>3135</v>
      </c>
      <c r="J4816" s="139" t="s">
        <v>126</v>
      </c>
      <c r="K4816" s="139">
        <v>99344</v>
      </c>
      <c r="L4816" s="139" t="s">
        <v>5084</v>
      </c>
      <c r="M4816" s="139">
        <v>18</v>
      </c>
      <c r="N4816" s="139" t="s">
        <v>1127</v>
      </c>
    </row>
    <row r="4817" spans="1:14" ht="15.75" customHeight="1">
      <c r="A4817" s="139">
        <v>2018</v>
      </c>
      <c r="B4817" s="100" t="s">
        <v>187</v>
      </c>
      <c r="C4817" s="139" t="s">
        <v>5085</v>
      </c>
      <c r="D4817" s="139">
        <v>1002285</v>
      </c>
      <c r="E4817" s="139" t="s">
        <v>5089</v>
      </c>
      <c r="F4817" s="139">
        <v>42.535437000000002</v>
      </c>
      <c r="G4817" s="139">
        <v>-113.84516000000001</v>
      </c>
      <c r="H4817" s="139" t="s">
        <v>5090</v>
      </c>
      <c r="I4817" s="139" t="s">
        <v>5091</v>
      </c>
      <c r="J4817" s="139" t="s">
        <v>34</v>
      </c>
      <c r="K4817" s="139">
        <v>83318</v>
      </c>
      <c r="L4817" s="139" t="s">
        <v>5084</v>
      </c>
      <c r="M4817" s="139">
        <v>37</v>
      </c>
      <c r="N4817" s="139" t="s">
        <v>1127</v>
      </c>
    </row>
    <row r="4818" spans="1:14" ht="15.75" customHeight="1">
      <c r="A4818" s="139">
        <v>2018</v>
      </c>
      <c r="B4818" s="100" t="s">
        <v>187</v>
      </c>
      <c r="C4818" s="139" t="s">
        <v>5092</v>
      </c>
      <c r="D4818" s="139">
        <v>1006466</v>
      </c>
      <c r="E4818" s="139" t="s">
        <v>5093</v>
      </c>
      <c r="F4818" s="139">
        <v>35.158444000000003</v>
      </c>
      <c r="G4818" s="139">
        <v>-89.966753999999995</v>
      </c>
      <c r="H4818" s="139" t="s">
        <v>2642</v>
      </c>
      <c r="I4818" s="139" t="s">
        <v>2066</v>
      </c>
      <c r="J4818" s="139" t="s">
        <v>113</v>
      </c>
      <c r="K4818" s="139">
        <v>38108</v>
      </c>
      <c r="L4818" s="139" t="s">
        <v>1093</v>
      </c>
      <c r="M4818" s="139">
        <v>18</v>
      </c>
      <c r="N4818" s="139" t="s">
        <v>1054</v>
      </c>
    </row>
    <row r="4819" spans="1:14" ht="15.75" customHeight="1">
      <c r="A4819" s="139">
        <v>2018</v>
      </c>
      <c r="B4819" s="100" t="s">
        <v>187</v>
      </c>
      <c r="C4819" s="139" t="s">
        <v>5094</v>
      </c>
      <c r="D4819" s="139">
        <v>1007059</v>
      </c>
      <c r="E4819" s="139" t="s">
        <v>5095</v>
      </c>
      <c r="F4819" s="139">
        <v>29.930278000000001</v>
      </c>
      <c r="G4819" s="139">
        <v>-89.943888999999999</v>
      </c>
      <c r="H4819" s="139" t="s">
        <v>5096</v>
      </c>
      <c r="I4819" s="139" t="s">
        <v>2417</v>
      </c>
      <c r="J4819" s="139" t="s">
        <v>50</v>
      </c>
      <c r="K4819" s="139">
        <v>70075</v>
      </c>
      <c r="L4819" s="139" t="s">
        <v>2965</v>
      </c>
      <c r="M4819" s="139">
        <v>2967</v>
      </c>
      <c r="N4819" s="139" t="s">
        <v>1306</v>
      </c>
    </row>
    <row r="4820" spans="1:14" ht="15.75" customHeight="1">
      <c r="A4820" s="139">
        <v>2018</v>
      </c>
      <c r="B4820" s="100" t="s">
        <v>187</v>
      </c>
      <c r="C4820" s="139" t="s">
        <v>5097</v>
      </c>
      <c r="D4820" s="139">
        <v>1004249</v>
      </c>
      <c r="E4820" s="139" t="s">
        <v>5098</v>
      </c>
      <c r="F4820" s="139">
        <v>33.189360000000001</v>
      </c>
      <c r="G4820" s="139">
        <v>-87.260620000000003</v>
      </c>
      <c r="H4820" s="139" t="s">
        <v>5099</v>
      </c>
      <c r="I4820" s="139" t="s">
        <v>4187</v>
      </c>
      <c r="J4820" s="139" t="s">
        <v>3</v>
      </c>
      <c r="K4820" s="139">
        <v>35490</v>
      </c>
      <c r="L4820" s="139" t="s">
        <v>2955</v>
      </c>
      <c r="M4820" s="139">
        <v>23</v>
      </c>
      <c r="N4820" s="139" t="s">
        <v>1054</v>
      </c>
    </row>
    <row r="4821" spans="1:14" ht="15.75" customHeight="1">
      <c r="A4821" s="139">
        <v>2018</v>
      </c>
      <c r="B4821" s="100" t="s">
        <v>187</v>
      </c>
      <c r="C4821" s="139" t="s">
        <v>5100</v>
      </c>
      <c r="D4821" s="139">
        <v>1003063</v>
      </c>
      <c r="E4821" s="139" t="s">
        <v>5101</v>
      </c>
      <c r="F4821" s="139">
        <v>43.761088999999998</v>
      </c>
      <c r="G4821" s="139">
        <v>-88.464102999999994</v>
      </c>
      <c r="H4821" s="139" t="s">
        <v>5102</v>
      </c>
      <c r="I4821" s="139" t="s">
        <v>5103</v>
      </c>
      <c r="J4821" s="139" t="s">
        <v>132</v>
      </c>
      <c r="K4821" s="139">
        <v>54936</v>
      </c>
      <c r="L4821" s="139" t="s">
        <v>5104</v>
      </c>
      <c r="M4821" s="139">
        <v>20</v>
      </c>
      <c r="N4821" s="139" t="s">
        <v>1054</v>
      </c>
    </row>
    <row r="4822" spans="1:14" ht="15.75" customHeight="1">
      <c r="A4822" s="139">
        <v>2018</v>
      </c>
      <c r="B4822" s="100" t="s">
        <v>187</v>
      </c>
      <c r="C4822" s="139" t="s">
        <v>5105</v>
      </c>
      <c r="D4822" s="139">
        <v>1005105</v>
      </c>
      <c r="E4822" s="139" t="s">
        <v>5106</v>
      </c>
      <c r="F4822" s="139">
        <v>44.893089000000003</v>
      </c>
      <c r="G4822" s="139">
        <v>-93.232433</v>
      </c>
      <c r="H4822" s="139" t="s">
        <v>5107</v>
      </c>
      <c r="I4822" s="139" t="s">
        <v>4257</v>
      </c>
      <c r="J4822" s="139" t="s">
        <v>62</v>
      </c>
      <c r="K4822" s="139">
        <v>55450</v>
      </c>
      <c r="L4822" s="139" t="s">
        <v>5108</v>
      </c>
      <c r="M4822" s="139">
        <v>13</v>
      </c>
      <c r="N4822" s="139" t="s">
        <v>1054</v>
      </c>
    </row>
    <row r="4823" spans="1:14" ht="15.75" customHeight="1">
      <c r="A4823" s="139">
        <v>2018</v>
      </c>
      <c r="B4823" s="100" t="s">
        <v>187</v>
      </c>
      <c r="C4823" s="139" t="s">
        <v>5109</v>
      </c>
      <c r="D4823" s="139">
        <v>1001644</v>
      </c>
      <c r="E4823" s="139" t="s">
        <v>5110</v>
      </c>
      <c r="F4823" s="139">
        <v>39.261780000000002</v>
      </c>
      <c r="G4823" s="139">
        <v>-79.428359999999998</v>
      </c>
      <c r="H4823" s="139" t="s">
        <v>3325</v>
      </c>
      <c r="I4823" s="139" t="s">
        <v>5111</v>
      </c>
      <c r="J4823" s="139" t="s">
        <v>55</v>
      </c>
      <c r="K4823" s="139">
        <v>21550</v>
      </c>
      <c r="L4823" s="139" t="s">
        <v>5112</v>
      </c>
      <c r="M4823" s="139">
        <v>104</v>
      </c>
      <c r="N4823" s="139" t="s">
        <v>1054</v>
      </c>
    </row>
    <row r="4824" spans="1:14" ht="15.75" customHeight="1">
      <c r="A4824" s="139">
        <v>2018</v>
      </c>
      <c r="B4824" s="100" t="s">
        <v>187</v>
      </c>
      <c r="C4824" s="139" t="s">
        <v>5113</v>
      </c>
      <c r="D4824" s="139">
        <v>1006611</v>
      </c>
      <c r="E4824" s="139" t="s">
        <v>5114</v>
      </c>
      <c r="F4824" s="139">
        <v>36.189225</v>
      </c>
      <c r="G4824" s="139">
        <v>-115.188545</v>
      </c>
      <c r="H4824" s="139" t="s">
        <v>5115</v>
      </c>
      <c r="I4824" s="139" t="s">
        <v>2606</v>
      </c>
      <c r="J4824" s="139" t="s">
        <v>76</v>
      </c>
      <c r="K4824" s="139">
        <v>89158</v>
      </c>
      <c r="L4824" s="139" t="s">
        <v>5116</v>
      </c>
      <c r="M4824" s="139">
        <v>61</v>
      </c>
      <c r="N4824" s="139" t="s">
        <v>1054</v>
      </c>
    </row>
    <row r="4825" spans="1:14" ht="15.75" customHeight="1">
      <c r="A4825" s="139">
        <v>2018</v>
      </c>
      <c r="B4825" s="100" t="s">
        <v>187</v>
      </c>
      <c r="C4825" s="139" t="s">
        <v>5117</v>
      </c>
      <c r="D4825" s="139">
        <v>1002865</v>
      </c>
      <c r="E4825" s="139" t="s">
        <v>5118</v>
      </c>
      <c r="F4825" s="139">
        <v>39.561</v>
      </c>
      <c r="G4825" s="139">
        <v>-95.133300000000006</v>
      </c>
      <c r="H4825" s="139" t="s">
        <v>5119</v>
      </c>
      <c r="I4825" s="139" t="s">
        <v>5119</v>
      </c>
      <c r="J4825" s="139" t="s">
        <v>44</v>
      </c>
      <c r="K4825" s="139">
        <v>66002</v>
      </c>
      <c r="L4825" s="139" t="s">
        <v>5120</v>
      </c>
      <c r="M4825" s="139">
        <v>66</v>
      </c>
      <c r="N4825" s="139" t="s">
        <v>1127</v>
      </c>
    </row>
    <row r="4826" spans="1:14" ht="15.75" customHeight="1">
      <c r="A4826" s="139">
        <v>2018</v>
      </c>
      <c r="B4826" s="100" t="s">
        <v>187</v>
      </c>
      <c r="C4826" s="139" t="s">
        <v>5121</v>
      </c>
      <c r="D4826" s="139">
        <v>1004530</v>
      </c>
      <c r="E4826" s="139" t="s">
        <v>5122</v>
      </c>
      <c r="F4826" s="139">
        <v>39.098666999999999</v>
      </c>
      <c r="G4826" s="139">
        <v>-84.860861</v>
      </c>
      <c r="H4826" s="139" t="s">
        <v>1738</v>
      </c>
      <c r="I4826" s="139" t="s">
        <v>1739</v>
      </c>
      <c r="J4826" s="139" t="s">
        <v>39</v>
      </c>
      <c r="K4826" s="139">
        <v>47025</v>
      </c>
      <c r="L4826" s="139" t="s">
        <v>5123</v>
      </c>
      <c r="M4826" s="139">
        <v>34</v>
      </c>
      <c r="N4826" s="139" t="s">
        <v>1133</v>
      </c>
    </row>
    <row r="4827" spans="1:14" ht="15.75" customHeight="1">
      <c r="A4827" s="139">
        <v>2018</v>
      </c>
      <c r="B4827" s="100" t="s">
        <v>187</v>
      </c>
      <c r="C4827" s="139" t="s">
        <v>5124</v>
      </c>
      <c r="D4827" s="139">
        <v>1005305</v>
      </c>
      <c r="E4827" s="139" t="s">
        <v>5125</v>
      </c>
      <c r="F4827" s="139">
        <v>39.510390000000001</v>
      </c>
      <c r="G4827" s="139">
        <v>-84.734489999999994</v>
      </c>
      <c r="H4827" s="139" t="s">
        <v>5126</v>
      </c>
      <c r="I4827" s="139" t="s">
        <v>3293</v>
      </c>
      <c r="J4827" s="139" t="s">
        <v>95</v>
      </c>
      <c r="K4827" s="139">
        <v>45056</v>
      </c>
      <c r="L4827" s="139" t="s">
        <v>5127</v>
      </c>
      <c r="M4827" s="139">
        <v>13</v>
      </c>
      <c r="N4827" s="139" t="s">
        <v>1054</v>
      </c>
    </row>
    <row r="4828" spans="1:14" ht="15.75" customHeight="1">
      <c r="A4828" s="139">
        <v>2018</v>
      </c>
      <c r="B4828" s="100" t="s">
        <v>187</v>
      </c>
      <c r="C4828" s="139" t="s">
        <v>5128</v>
      </c>
      <c r="D4828" s="139">
        <v>1004503</v>
      </c>
      <c r="E4828" s="139" t="s">
        <v>5129</v>
      </c>
      <c r="F4828" s="139">
        <v>34.176273999999999</v>
      </c>
      <c r="G4828" s="139">
        <v>-97.169066999999998</v>
      </c>
      <c r="H4828" s="139" t="s">
        <v>5130</v>
      </c>
      <c r="I4828" s="139" t="s">
        <v>5131</v>
      </c>
      <c r="J4828" s="139" t="s">
        <v>98</v>
      </c>
      <c r="K4828" s="139">
        <v>73401</v>
      </c>
      <c r="L4828" s="139" t="s">
        <v>1362</v>
      </c>
      <c r="M4828" s="139">
        <v>14</v>
      </c>
      <c r="N4828" s="139" t="s">
        <v>1054</v>
      </c>
    </row>
    <row r="4829" spans="1:14" ht="15.75" customHeight="1">
      <c r="A4829" s="139">
        <v>2018</v>
      </c>
      <c r="B4829" s="100" t="s">
        <v>187</v>
      </c>
      <c r="C4829" s="139" t="s">
        <v>5132</v>
      </c>
      <c r="D4829" s="139">
        <v>1001250</v>
      </c>
      <c r="E4829" s="139" t="s">
        <v>5133</v>
      </c>
      <c r="F4829" s="139">
        <v>42.717799999999997</v>
      </c>
      <c r="G4829" s="139">
        <v>-84.483599999999996</v>
      </c>
      <c r="H4829" s="139" t="s">
        <v>5134</v>
      </c>
      <c r="I4829" s="139" t="s">
        <v>5135</v>
      </c>
      <c r="J4829" s="139" t="s">
        <v>61</v>
      </c>
      <c r="K4829" s="139">
        <v>48824</v>
      </c>
      <c r="L4829" s="139" t="s">
        <v>5136</v>
      </c>
      <c r="M4829" s="139">
        <v>174</v>
      </c>
      <c r="N4829" s="139" t="s">
        <v>1054</v>
      </c>
    </row>
    <row r="4830" spans="1:14" ht="15.75" customHeight="1">
      <c r="A4830" s="139">
        <v>2018</v>
      </c>
      <c r="B4830" s="100" t="s">
        <v>187</v>
      </c>
      <c r="C4830" s="139" t="s">
        <v>5137</v>
      </c>
      <c r="D4830" s="139">
        <v>1004883</v>
      </c>
      <c r="E4830" s="139" t="s">
        <v>5138</v>
      </c>
      <c r="F4830" s="139">
        <v>45.520650000000003</v>
      </c>
      <c r="G4830" s="139">
        <v>-122.44749</v>
      </c>
      <c r="H4830" s="139" t="s">
        <v>5139</v>
      </c>
      <c r="I4830" s="139" t="s">
        <v>3308</v>
      </c>
      <c r="J4830" s="139" t="s">
        <v>100</v>
      </c>
      <c r="K4830" s="139">
        <v>97030</v>
      </c>
      <c r="L4830" s="139" t="s">
        <v>5140</v>
      </c>
      <c r="M4830" s="139">
        <v>5</v>
      </c>
      <c r="N4830" s="139" t="s">
        <v>1368</v>
      </c>
    </row>
    <row r="4831" spans="1:14" ht="15.75" customHeight="1">
      <c r="A4831" s="139">
        <v>2018</v>
      </c>
      <c r="B4831" s="100" t="s">
        <v>187</v>
      </c>
      <c r="C4831" s="139" t="s">
        <v>5141</v>
      </c>
      <c r="D4831" s="139">
        <v>1004325</v>
      </c>
      <c r="E4831" s="139" t="s">
        <v>5142</v>
      </c>
      <c r="F4831" s="139">
        <v>43.526800000000001</v>
      </c>
      <c r="G4831" s="139">
        <v>-116.14490000000001</v>
      </c>
      <c r="H4831" s="139" t="s">
        <v>5143</v>
      </c>
      <c r="I4831" s="139" t="s">
        <v>5144</v>
      </c>
      <c r="J4831" s="139" t="s">
        <v>34</v>
      </c>
      <c r="K4831" s="139">
        <v>83707</v>
      </c>
      <c r="L4831" s="139" t="s">
        <v>5145</v>
      </c>
      <c r="M4831" s="139">
        <v>25</v>
      </c>
      <c r="N4831" s="139" t="s">
        <v>1368</v>
      </c>
    </row>
    <row r="4832" spans="1:14" ht="15.75" customHeight="1">
      <c r="A4832" s="139">
        <v>2018</v>
      </c>
      <c r="B4832" s="100" t="s">
        <v>187</v>
      </c>
      <c r="C4832" s="139" t="s">
        <v>5146</v>
      </c>
      <c r="D4832" s="139">
        <v>1005476</v>
      </c>
      <c r="E4832" s="139" t="s">
        <v>5147</v>
      </c>
      <c r="F4832" s="139">
        <v>40.849958999999998</v>
      </c>
      <c r="G4832" s="139">
        <v>-101.53291299999999</v>
      </c>
      <c r="H4832" s="139" t="s">
        <v>5148</v>
      </c>
      <c r="I4832" s="139" t="s">
        <v>5149</v>
      </c>
      <c r="J4832" s="139" t="s">
        <v>73</v>
      </c>
      <c r="K4832" s="139">
        <v>69150</v>
      </c>
      <c r="L4832" s="139" t="s">
        <v>5150</v>
      </c>
      <c r="M4832" s="139">
        <v>23</v>
      </c>
      <c r="N4832" s="139" t="s">
        <v>1054</v>
      </c>
    </row>
    <row r="4833" spans="1:14" ht="15.75" customHeight="1">
      <c r="A4833" s="139">
        <v>2018</v>
      </c>
      <c r="B4833" s="100" t="s">
        <v>187</v>
      </c>
      <c r="C4833" s="139" t="s">
        <v>5151</v>
      </c>
      <c r="D4833" s="139">
        <v>1007847</v>
      </c>
      <c r="E4833" s="139" t="s">
        <v>5152</v>
      </c>
      <c r="F4833" s="139">
        <v>39.197221999999996</v>
      </c>
      <c r="G4833" s="139">
        <v>-93.386388999999994</v>
      </c>
      <c r="H4833" s="139" t="s">
        <v>5153</v>
      </c>
      <c r="I4833" s="139" t="s">
        <v>5154</v>
      </c>
      <c r="J4833" s="139" t="s">
        <v>68</v>
      </c>
      <c r="K4833" s="139">
        <v>65339</v>
      </c>
      <c r="L4833" s="139" t="s">
        <v>5155</v>
      </c>
      <c r="M4833" s="139">
        <v>39</v>
      </c>
      <c r="N4833" s="139" t="s">
        <v>1127</v>
      </c>
    </row>
    <row r="4834" spans="1:14" ht="15.75" customHeight="1">
      <c r="A4834" s="139">
        <v>2018</v>
      </c>
      <c r="B4834" s="100" t="s">
        <v>187</v>
      </c>
      <c r="C4834" s="139" t="s">
        <v>5156</v>
      </c>
      <c r="D4834" s="139">
        <v>1004834</v>
      </c>
      <c r="E4834" s="139" t="s">
        <v>5157</v>
      </c>
      <c r="F4834" s="139">
        <v>35.843420000000002</v>
      </c>
      <c r="G4834" s="139">
        <v>-86.370750000000001</v>
      </c>
      <c r="H4834" s="139" t="s">
        <v>5158</v>
      </c>
      <c r="I4834" s="139" t="s">
        <v>2038</v>
      </c>
      <c r="J4834" s="139" t="s">
        <v>113</v>
      </c>
      <c r="K4834" s="139">
        <v>37132</v>
      </c>
      <c r="L4834" s="139" t="s">
        <v>5159</v>
      </c>
      <c r="M4834" s="139">
        <v>20</v>
      </c>
      <c r="N4834" s="139" t="s">
        <v>1054</v>
      </c>
    </row>
    <row r="4835" spans="1:14" ht="15.75" customHeight="1">
      <c r="A4835" s="139">
        <v>2018</v>
      </c>
      <c r="B4835" s="100" t="s">
        <v>187</v>
      </c>
      <c r="C4835" s="139" t="s">
        <v>5160</v>
      </c>
      <c r="D4835" s="139">
        <v>1002057</v>
      </c>
      <c r="E4835" s="139" t="s">
        <v>5161</v>
      </c>
      <c r="F4835" s="139">
        <v>31.593299999999999</v>
      </c>
      <c r="G4835" s="139">
        <v>-84.088049999999996</v>
      </c>
      <c r="H4835" s="139" t="s">
        <v>5162</v>
      </c>
      <c r="I4835" s="139" t="s">
        <v>5163</v>
      </c>
      <c r="J4835" s="139" t="s">
        <v>28</v>
      </c>
      <c r="K4835" s="139">
        <v>31705</v>
      </c>
      <c r="L4835" s="139" t="s">
        <v>5164</v>
      </c>
      <c r="M4835" s="139">
        <v>14</v>
      </c>
      <c r="N4835" s="139" t="s">
        <v>1054</v>
      </c>
    </row>
    <row r="4836" spans="1:14" ht="15.75" customHeight="1">
      <c r="A4836" s="139">
        <v>2018</v>
      </c>
      <c r="B4836" s="100" t="s">
        <v>187</v>
      </c>
      <c r="C4836" s="139" t="s">
        <v>5165</v>
      </c>
      <c r="D4836" s="139">
        <v>1002904</v>
      </c>
      <c r="E4836" s="139" t="s">
        <v>5166</v>
      </c>
      <c r="F4836" s="139">
        <v>39.45241</v>
      </c>
      <c r="G4836" s="139">
        <v>-84.476500000000001</v>
      </c>
      <c r="H4836" s="139" t="s">
        <v>5167</v>
      </c>
      <c r="I4836" s="139" t="s">
        <v>3293</v>
      </c>
      <c r="J4836" s="139" t="s">
        <v>95</v>
      </c>
      <c r="K4836" s="139">
        <v>45067</v>
      </c>
      <c r="L4836" s="139" t="s">
        <v>3557</v>
      </c>
      <c r="M4836" s="139">
        <v>16</v>
      </c>
      <c r="N4836" s="139" t="s">
        <v>1054</v>
      </c>
    </row>
    <row r="4837" spans="1:14" ht="15.75" customHeight="1">
      <c r="A4837" s="139">
        <v>2018</v>
      </c>
      <c r="B4837" s="100" t="s">
        <v>187</v>
      </c>
      <c r="C4837" s="139" t="s">
        <v>5168</v>
      </c>
      <c r="D4837" s="139">
        <v>1006570</v>
      </c>
      <c r="E4837" s="139" t="s">
        <v>5169</v>
      </c>
      <c r="F4837" s="139">
        <v>43.042119999999997</v>
      </c>
      <c r="G4837" s="139">
        <v>-87.963070000000002</v>
      </c>
      <c r="H4837" s="139" t="s">
        <v>1551</v>
      </c>
      <c r="I4837" s="139" t="s">
        <v>5170</v>
      </c>
      <c r="J4837" s="139" t="s">
        <v>132</v>
      </c>
      <c r="K4837" s="139">
        <v>53208</v>
      </c>
      <c r="L4837" s="139" t="s">
        <v>3557</v>
      </c>
      <c r="M4837" s="139">
        <v>19</v>
      </c>
      <c r="N4837" s="139" t="s">
        <v>1054</v>
      </c>
    </row>
    <row r="4838" spans="1:14" ht="15.75" customHeight="1">
      <c r="A4838" s="139">
        <v>2018</v>
      </c>
      <c r="B4838" s="100" t="s">
        <v>187</v>
      </c>
      <c r="C4838" s="139" t="s">
        <v>5171</v>
      </c>
      <c r="D4838" s="139">
        <v>1004950</v>
      </c>
      <c r="E4838" s="139" t="s">
        <v>5172</v>
      </c>
      <c r="F4838" s="139">
        <v>35.120688000000001</v>
      </c>
      <c r="G4838" s="139">
        <v>-81.555726000000007</v>
      </c>
      <c r="H4838" s="139" t="s">
        <v>5173</v>
      </c>
      <c r="I4838" s="139" t="s">
        <v>4805</v>
      </c>
      <c r="J4838" s="139" t="s">
        <v>107</v>
      </c>
      <c r="K4838" s="139">
        <v>29702</v>
      </c>
      <c r="L4838" s="139" t="s">
        <v>4772</v>
      </c>
      <c r="M4838" s="139">
        <v>334</v>
      </c>
      <c r="N4838" s="139" t="s">
        <v>1054</v>
      </c>
    </row>
    <row r="4839" spans="1:14" ht="15.75" customHeight="1">
      <c r="A4839" s="139">
        <v>2018</v>
      </c>
      <c r="B4839" s="100" t="s">
        <v>187</v>
      </c>
      <c r="C4839" s="139" t="s">
        <v>5174</v>
      </c>
      <c r="D4839" s="139">
        <v>1007958</v>
      </c>
      <c r="E4839" s="139" t="s">
        <v>5175</v>
      </c>
      <c r="F4839" s="139">
        <v>34.658740000000002</v>
      </c>
      <c r="G4839" s="139">
        <v>-82.80247</v>
      </c>
      <c r="H4839" s="139" t="s">
        <v>5176</v>
      </c>
      <c r="I4839" s="139" t="s">
        <v>5177</v>
      </c>
      <c r="J4839" s="139" t="s">
        <v>107</v>
      </c>
      <c r="K4839" s="139">
        <v>29670</v>
      </c>
      <c r="L4839" s="139" t="s">
        <v>4772</v>
      </c>
      <c r="M4839" s="139">
        <v>32</v>
      </c>
      <c r="N4839" s="139" t="s">
        <v>1054</v>
      </c>
    </row>
    <row r="4840" spans="1:14" ht="15.75" customHeight="1">
      <c r="A4840" s="139">
        <v>2018</v>
      </c>
      <c r="B4840" s="100" t="s">
        <v>187</v>
      </c>
      <c r="C4840" s="139" t="s">
        <v>5178</v>
      </c>
      <c r="D4840" s="139">
        <v>1006609</v>
      </c>
      <c r="E4840" s="139" t="s">
        <v>5179</v>
      </c>
      <c r="F4840" s="139">
        <v>43.705629999999999</v>
      </c>
      <c r="G4840" s="139">
        <v>-95.456507000000002</v>
      </c>
      <c r="H4840" s="139" t="s">
        <v>5180</v>
      </c>
      <c r="I4840" s="139" t="s">
        <v>5181</v>
      </c>
      <c r="J4840" s="139" t="s">
        <v>62</v>
      </c>
      <c r="K4840" s="139">
        <v>56119</v>
      </c>
      <c r="L4840" s="139" t="s">
        <v>5182</v>
      </c>
      <c r="M4840" s="139">
        <v>28</v>
      </c>
      <c r="N4840" s="139" t="s">
        <v>1054</v>
      </c>
    </row>
    <row r="4841" spans="1:14" ht="15.75" customHeight="1">
      <c r="A4841" s="139">
        <v>2018</v>
      </c>
      <c r="B4841" s="100" t="s">
        <v>187</v>
      </c>
      <c r="C4841" s="139" t="s">
        <v>5183</v>
      </c>
      <c r="D4841" s="139">
        <v>1001289</v>
      </c>
      <c r="E4841" s="139" t="s">
        <v>5184</v>
      </c>
      <c r="F4841" s="139">
        <v>42.3611</v>
      </c>
      <c r="G4841" s="139">
        <v>-71.093400000000003</v>
      </c>
      <c r="H4841" s="139" t="s">
        <v>5185</v>
      </c>
      <c r="I4841" s="139" t="s">
        <v>5186</v>
      </c>
      <c r="J4841" s="139" t="s">
        <v>58</v>
      </c>
      <c r="K4841" s="139">
        <v>2139</v>
      </c>
      <c r="L4841" s="139" t="s">
        <v>5187</v>
      </c>
      <c r="M4841" s="139">
        <v>62</v>
      </c>
      <c r="N4841" s="139" t="s">
        <v>1054</v>
      </c>
    </row>
    <row r="4842" spans="1:14" ht="15.75" customHeight="1">
      <c r="A4842" s="139">
        <v>2018</v>
      </c>
      <c r="B4842" s="100" t="s">
        <v>187</v>
      </c>
      <c r="C4842" s="139" t="s">
        <v>5188</v>
      </c>
      <c r="D4842" s="139">
        <v>1002393</v>
      </c>
      <c r="E4842" s="139" t="s">
        <v>5189</v>
      </c>
      <c r="F4842" s="139">
        <v>30.529361000000002</v>
      </c>
      <c r="G4842" s="139">
        <v>-88.142055999999997</v>
      </c>
      <c r="H4842" s="139" t="s">
        <v>5190</v>
      </c>
      <c r="I4842" s="139" t="s">
        <v>4763</v>
      </c>
      <c r="J4842" s="139" t="s">
        <v>3</v>
      </c>
      <c r="K4842" s="139">
        <v>36582</v>
      </c>
      <c r="L4842" s="139" t="s">
        <v>5191</v>
      </c>
      <c r="M4842" s="139">
        <v>17</v>
      </c>
      <c r="N4842" s="139" t="s">
        <v>1054</v>
      </c>
    </row>
    <row r="4843" spans="1:14" ht="15.75" customHeight="1">
      <c r="A4843" s="139">
        <v>2018</v>
      </c>
      <c r="B4843" s="100" t="s">
        <v>187</v>
      </c>
      <c r="C4843" s="139" t="s">
        <v>5192</v>
      </c>
      <c r="D4843" s="139">
        <v>1004315</v>
      </c>
      <c r="E4843" s="139" t="s">
        <v>5193</v>
      </c>
      <c r="F4843" s="139">
        <v>34.923436000000002</v>
      </c>
      <c r="G4843" s="139">
        <v>-82.260666000000001</v>
      </c>
      <c r="H4843" s="139" t="s">
        <v>1969</v>
      </c>
      <c r="I4843" s="139" t="s">
        <v>2889</v>
      </c>
      <c r="J4843" s="139" t="s">
        <v>107</v>
      </c>
      <c r="K4843" s="139">
        <v>29652</v>
      </c>
      <c r="L4843" s="139" t="s">
        <v>5194</v>
      </c>
      <c r="M4843" s="139">
        <v>19</v>
      </c>
      <c r="N4843" s="139" t="s">
        <v>1054</v>
      </c>
    </row>
    <row r="4844" spans="1:14" ht="15.75" customHeight="1">
      <c r="A4844" s="139">
        <v>2018</v>
      </c>
      <c r="B4844" s="100" t="s">
        <v>187</v>
      </c>
      <c r="C4844" s="139" t="s">
        <v>5195</v>
      </c>
      <c r="D4844" s="139">
        <v>1003426</v>
      </c>
      <c r="E4844" s="139" t="s">
        <v>5196</v>
      </c>
      <c r="F4844" s="139">
        <v>43.01932</v>
      </c>
      <c r="G4844" s="139">
        <v>-87.897800000000004</v>
      </c>
      <c r="H4844" s="139" t="s">
        <v>1551</v>
      </c>
      <c r="I4844" s="139" t="s">
        <v>5170</v>
      </c>
      <c r="J4844" s="139" t="s">
        <v>132</v>
      </c>
      <c r="K4844" s="139">
        <v>53207</v>
      </c>
      <c r="L4844" s="139" t="s">
        <v>5197</v>
      </c>
      <c r="M4844" s="139">
        <v>70</v>
      </c>
      <c r="N4844" s="139" t="s">
        <v>1054</v>
      </c>
    </row>
    <row r="4845" spans="1:14" ht="15.75" customHeight="1">
      <c r="A4845" s="139">
        <v>2018</v>
      </c>
      <c r="B4845" s="100" t="s">
        <v>187</v>
      </c>
      <c r="C4845" s="139" t="s">
        <v>5198</v>
      </c>
      <c r="D4845" s="139">
        <v>1001910</v>
      </c>
      <c r="E4845" s="139" t="s">
        <v>5199</v>
      </c>
      <c r="F4845" s="139">
        <v>30.713809999999999</v>
      </c>
      <c r="G4845" s="139">
        <v>-88.103160000000003</v>
      </c>
      <c r="H4845" s="139" t="s">
        <v>4763</v>
      </c>
      <c r="I4845" s="139" t="s">
        <v>1318</v>
      </c>
      <c r="J4845" s="139" t="s">
        <v>3</v>
      </c>
      <c r="K4845" s="139">
        <v>36617</v>
      </c>
      <c r="L4845" s="139" t="s">
        <v>2241</v>
      </c>
      <c r="M4845" s="139">
        <v>17</v>
      </c>
      <c r="N4845" s="139" t="s">
        <v>1054</v>
      </c>
    </row>
    <row r="4846" spans="1:14" ht="15.75" customHeight="1">
      <c r="A4846" s="139">
        <v>2018</v>
      </c>
      <c r="B4846" s="100" t="s">
        <v>187</v>
      </c>
      <c r="C4846" s="139" t="s">
        <v>5200</v>
      </c>
      <c r="D4846" s="139">
        <v>1006273</v>
      </c>
      <c r="E4846" s="139" t="s">
        <v>5201</v>
      </c>
      <c r="F4846" s="139">
        <v>44.455080000000002</v>
      </c>
      <c r="G4846" s="139">
        <v>-93.169910000000002</v>
      </c>
      <c r="H4846" s="139" t="s">
        <v>5202</v>
      </c>
      <c r="I4846" s="139" t="s">
        <v>4701</v>
      </c>
      <c r="J4846" s="139" t="s">
        <v>62</v>
      </c>
      <c r="K4846" s="139">
        <v>55057</v>
      </c>
      <c r="L4846" s="139" t="s">
        <v>5203</v>
      </c>
      <c r="M4846" s="139">
        <v>19</v>
      </c>
      <c r="N4846" s="139" t="s">
        <v>1054</v>
      </c>
    </row>
    <row r="4847" spans="1:14" ht="15.75" customHeight="1">
      <c r="A4847" s="139">
        <v>2018</v>
      </c>
      <c r="B4847" s="100" t="s">
        <v>187</v>
      </c>
      <c r="C4847" s="139" t="s">
        <v>5204</v>
      </c>
      <c r="D4847" s="139">
        <v>1005389</v>
      </c>
      <c r="E4847" s="139" t="s">
        <v>5205</v>
      </c>
      <c r="F4847" s="139">
        <v>34.826430999999999</v>
      </c>
      <c r="G4847" s="139">
        <v>-87.670350999999997</v>
      </c>
      <c r="H4847" s="139" t="s">
        <v>4670</v>
      </c>
      <c r="I4847" s="139" t="s">
        <v>5206</v>
      </c>
      <c r="J4847" s="139" t="s">
        <v>3</v>
      </c>
      <c r="K4847" s="139">
        <v>35630</v>
      </c>
      <c r="L4847" s="139" t="s">
        <v>1258</v>
      </c>
      <c r="M4847" s="139">
        <v>11</v>
      </c>
      <c r="N4847" s="139" t="s">
        <v>1054</v>
      </c>
    </row>
    <row r="4848" spans="1:14" ht="15.75" customHeight="1">
      <c r="A4848" s="139">
        <v>2018</v>
      </c>
      <c r="B4848" s="100" t="s">
        <v>187</v>
      </c>
      <c r="C4848" s="139" t="s">
        <v>5207</v>
      </c>
      <c r="D4848" s="139">
        <v>1000904</v>
      </c>
      <c r="E4848" s="139" t="s">
        <v>5208</v>
      </c>
      <c r="F4848" s="139">
        <v>39.124004999999997</v>
      </c>
      <c r="G4848" s="139">
        <v>-122.127028</v>
      </c>
      <c r="H4848" s="139" t="s">
        <v>5209</v>
      </c>
      <c r="I4848" s="139" t="s">
        <v>5210</v>
      </c>
      <c r="J4848" s="139" t="s">
        <v>15</v>
      </c>
      <c r="K4848" s="139">
        <v>95987</v>
      </c>
      <c r="L4848" s="139" t="s">
        <v>4998</v>
      </c>
      <c r="M4848" s="139">
        <v>49</v>
      </c>
      <c r="N4848" s="139" t="s">
        <v>1054</v>
      </c>
    </row>
    <row r="4849" spans="1:14" ht="15.75" customHeight="1">
      <c r="A4849" s="139">
        <v>2018</v>
      </c>
      <c r="B4849" s="100" t="s">
        <v>187</v>
      </c>
      <c r="C4849" s="139" t="s">
        <v>5211</v>
      </c>
      <c r="D4849" s="139">
        <v>1001663</v>
      </c>
      <c r="E4849" s="139" t="s">
        <v>5212</v>
      </c>
      <c r="F4849" s="139">
        <v>44.240670000000001</v>
      </c>
      <c r="G4849" s="139">
        <v>-86.310059999999993</v>
      </c>
      <c r="H4849" s="139" t="s">
        <v>5056</v>
      </c>
      <c r="I4849" s="139" t="s">
        <v>5057</v>
      </c>
      <c r="J4849" s="139" t="s">
        <v>61</v>
      </c>
      <c r="K4849" s="139">
        <v>49660</v>
      </c>
      <c r="L4849" s="139" t="s">
        <v>5213</v>
      </c>
      <c r="M4849" s="139">
        <v>281</v>
      </c>
      <c r="N4849" s="139" t="s">
        <v>1054</v>
      </c>
    </row>
    <row r="4850" spans="1:14" ht="15.75" customHeight="1">
      <c r="A4850" s="139">
        <v>2018</v>
      </c>
      <c r="B4850" s="100" t="s">
        <v>187</v>
      </c>
      <c r="C4850" s="139" t="s">
        <v>5214</v>
      </c>
      <c r="D4850" s="139">
        <v>1002333</v>
      </c>
      <c r="E4850" s="139" t="s">
        <v>5215</v>
      </c>
      <c r="F4850" s="139">
        <v>42.653610999999998</v>
      </c>
      <c r="G4850" s="139">
        <v>-78.070278000000002</v>
      </c>
      <c r="H4850" s="139" t="s">
        <v>5216</v>
      </c>
      <c r="I4850" s="139" t="s">
        <v>5217</v>
      </c>
      <c r="J4850" s="139" t="s">
        <v>87</v>
      </c>
      <c r="K4850" s="139">
        <v>14550</v>
      </c>
      <c r="L4850" s="139" t="s">
        <v>5213</v>
      </c>
      <c r="M4850" s="139">
        <v>25</v>
      </c>
      <c r="N4850" s="139" t="s">
        <v>1054</v>
      </c>
    </row>
    <row r="4851" spans="1:14" ht="15.75" customHeight="1">
      <c r="A4851" s="139">
        <v>2018</v>
      </c>
      <c r="B4851" s="100" t="s">
        <v>187</v>
      </c>
      <c r="C4851" s="139" t="s">
        <v>5218</v>
      </c>
      <c r="D4851" s="139">
        <v>1003453</v>
      </c>
      <c r="E4851" s="139" t="s">
        <v>5219</v>
      </c>
      <c r="F4851" s="139">
        <v>38.962791000000003</v>
      </c>
      <c r="G4851" s="139">
        <v>-90.971733</v>
      </c>
      <c r="H4851" s="139" t="s">
        <v>5220</v>
      </c>
      <c r="I4851" s="139" t="s">
        <v>1483</v>
      </c>
      <c r="J4851" s="139" t="s">
        <v>68</v>
      </c>
      <c r="K4851" s="139">
        <v>63379</v>
      </c>
      <c r="L4851" s="139" t="s">
        <v>5221</v>
      </c>
      <c r="M4851" s="139">
        <v>14</v>
      </c>
      <c r="N4851" s="139" t="s">
        <v>1054</v>
      </c>
    </row>
    <row r="4852" spans="1:14" ht="15.75" customHeight="1">
      <c r="A4852" s="139">
        <v>2018</v>
      </c>
      <c r="B4852" s="100" t="s">
        <v>187</v>
      </c>
      <c r="C4852" s="139" t="s">
        <v>5222</v>
      </c>
      <c r="D4852" s="139">
        <v>1007458</v>
      </c>
      <c r="E4852" s="139" t="s">
        <v>5223</v>
      </c>
      <c r="F4852" s="139">
        <v>29.883333</v>
      </c>
      <c r="G4852" s="139">
        <v>-93.958332999999996</v>
      </c>
      <c r="H4852" s="139" t="s">
        <v>5224</v>
      </c>
      <c r="I4852" s="139" t="s">
        <v>1327</v>
      </c>
      <c r="J4852" s="139" t="s">
        <v>115</v>
      </c>
      <c r="K4852" s="139">
        <v>77640</v>
      </c>
      <c r="L4852" s="139" t="s">
        <v>5225</v>
      </c>
      <c r="M4852" s="139">
        <v>41836</v>
      </c>
      <c r="N4852" s="139" t="s">
        <v>1306</v>
      </c>
    </row>
    <row r="4853" spans="1:14" ht="15.75" customHeight="1">
      <c r="A4853" s="139">
        <v>2018</v>
      </c>
      <c r="B4853" s="100" t="s">
        <v>187</v>
      </c>
      <c r="C4853" s="139" t="s">
        <v>5226</v>
      </c>
      <c r="D4853" s="139">
        <v>1006489</v>
      </c>
      <c r="E4853" s="139" t="s">
        <v>5227</v>
      </c>
      <c r="F4853" s="139">
        <v>40.789209999999997</v>
      </c>
      <c r="G4853" s="139">
        <v>-73.954819999999998</v>
      </c>
      <c r="H4853" s="139" t="s">
        <v>5228</v>
      </c>
      <c r="I4853" s="139" t="s">
        <v>2520</v>
      </c>
      <c r="J4853" s="139" t="s">
        <v>87</v>
      </c>
      <c r="K4853" s="139">
        <v>10029</v>
      </c>
      <c r="L4853" s="139" t="s">
        <v>5229</v>
      </c>
      <c r="M4853" s="139">
        <v>28</v>
      </c>
      <c r="N4853" s="139" t="s">
        <v>1054</v>
      </c>
    </row>
    <row r="4854" spans="1:14" ht="15.75" customHeight="1">
      <c r="A4854" s="139">
        <v>2018</v>
      </c>
      <c r="B4854" s="100" t="s">
        <v>187</v>
      </c>
      <c r="C4854" s="139" t="s">
        <v>5230</v>
      </c>
      <c r="D4854" s="139">
        <v>1001757</v>
      </c>
      <c r="E4854" s="139" t="s">
        <v>5231</v>
      </c>
      <c r="F4854" s="139">
        <v>34.545499999999997</v>
      </c>
      <c r="G4854" s="139">
        <v>-85.311943999999997</v>
      </c>
      <c r="H4854" s="139" t="s">
        <v>5232</v>
      </c>
      <c r="I4854" s="139" t="s">
        <v>5233</v>
      </c>
      <c r="J4854" s="139" t="s">
        <v>28</v>
      </c>
      <c r="K4854" s="139">
        <v>30753</v>
      </c>
      <c r="L4854" s="139" t="s">
        <v>5234</v>
      </c>
      <c r="M4854" s="139">
        <v>126</v>
      </c>
      <c r="N4854" s="139" t="s">
        <v>1054</v>
      </c>
    </row>
    <row r="4855" spans="1:14" ht="15.75" customHeight="1">
      <c r="A4855" s="139">
        <v>2018</v>
      </c>
      <c r="B4855" s="100" t="s">
        <v>187</v>
      </c>
      <c r="C4855" s="139" t="s">
        <v>5235</v>
      </c>
      <c r="D4855" s="139">
        <v>1010550</v>
      </c>
      <c r="E4855" s="139" t="s">
        <v>5236</v>
      </c>
      <c r="F4855" s="139">
        <v>35.471290000000003</v>
      </c>
      <c r="G4855" s="139">
        <v>-115.52864</v>
      </c>
      <c r="H4855" s="139" t="s">
        <v>5237</v>
      </c>
      <c r="I4855" s="139" t="s">
        <v>2210</v>
      </c>
      <c r="J4855" s="139" t="s">
        <v>15</v>
      </c>
      <c r="K4855" s="139">
        <v>92366</v>
      </c>
      <c r="L4855" s="139" t="s">
        <v>5238</v>
      </c>
      <c r="M4855" s="139">
        <v>0</v>
      </c>
      <c r="N4855" s="139" t="s">
        <v>1054</v>
      </c>
    </row>
    <row r="4856" spans="1:14" ht="15.75" customHeight="1">
      <c r="A4856" s="139">
        <v>2018</v>
      </c>
      <c r="B4856" s="100" t="s">
        <v>187</v>
      </c>
      <c r="C4856" s="139" t="s">
        <v>5239</v>
      </c>
      <c r="D4856" s="139">
        <v>1000062</v>
      </c>
      <c r="E4856" s="139" t="s">
        <v>5240</v>
      </c>
      <c r="F4856" s="139">
        <v>41.7</v>
      </c>
      <c r="G4856" s="139">
        <v>-78.48</v>
      </c>
      <c r="H4856" s="139" t="s">
        <v>5241</v>
      </c>
      <c r="I4856" s="139" t="s">
        <v>1352</v>
      </c>
      <c r="J4856" s="139" t="s">
        <v>103</v>
      </c>
      <c r="K4856" s="139">
        <v>16735</v>
      </c>
      <c r="L4856" s="139" t="s">
        <v>1093</v>
      </c>
      <c r="M4856" s="139">
        <v>20</v>
      </c>
      <c r="N4856" s="139" t="s">
        <v>1054</v>
      </c>
    </row>
    <row r="4857" spans="1:14" ht="15.75" customHeight="1">
      <c r="A4857" s="139">
        <v>2018</v>
      </c>
      <c r="B4857" s="100" t="s">
        <v>187</v>
      </c>
      <c r="C4857" s="139" t="s">
        <v>5242</v>
      </c>
      <c r="D4857" s="139">
        <v>1000351</v>
      </c>
      <c r="E4857" s="139" t="s">
        <v>5243</v>
      </c>
      <c r="F4857" s="139">
        <v>36.598030000000001</v>
      </c>
      <c r="G4857" s="139">
        <v>-87.265940000000001</v>
      </c>
      <c r="H4857" s="139" t="s">
        <v>5244</v>
      </c>
      <c r="I4857" s="139" t="s">
        <v>2316</v>
      </c>
      <c r="J4857" s="139" t="s">
        <v>113</v>
      </c>
      <c r="K4857" s="139">
        <v>37040</v>
      </c>
      <c r="L4857" s="139" t="s">
        <v>5245</v>
      </c>
      <c r="M4857" s="139">
        <v>11</v>
      </c>
      <c r="N4857" s="139" t="s">
        <v>1050</v>
      </c>
    </row>
    <row r="4858" spans="1:14" ht="15.75" customHeight="1">
      <c r="A4858" s="139">
        <v>2018</v>
      </c>
      <c r="B4858" s="100" t="s">
        <v>187</v>
      </c>
      <c r="C4858" s="139" t="s">
        <v>5246</v>
      </c>
      <c r="D4858" s="139">
        <v>1012015</v>
      </c>
      <c r="E4858" s="139" t="s">
        <v>5247</v>
      </c>
      <c r="F4858" s="139">
        <v>32.896329000000001</v>
      </c>
      <c r="G4858" s="139">
        <v>-83.513890000000004</v>
      </c>
      <c r="H4858" s="139" t="s">
        <v>1772</v>
      </c>
      <c r="I4858" s="139" t="s">
        <v>5248</v>
      </c>
      <c r="J4858" s="139" t="s">
        <v>28</v>
      </c>
      <c r="K4858" s="139">
        <v>31217</v>
      </c>
      <c r="L4858" s="139" t="s">
        <v>2756</v>
      </c>
      <c r="M4858" s="139">
        <v>15</v>
      </c>
      <c r="N4858" s="139" t="s">
        <v>2757</v>
      </c>
    </row>
    <row r="4859" spans="1:14" ht="15.75" customHeight="1">
      <c r="A4859" s="139">
        <v>2018</v>
      </c>
      <c r="B4859" s="100" t="s">
        <v>187</v>
      </c>
      <c r="C4859" s="139" t="s">
        <v>5249</v>
      </c>
      <c r="D4859" s="139">
        <v>1010145</v>
      </c>
      <c r="E4859" s="139" t="s">
        <v>5250</v>
      </c>
      <c r="F4859" s="139">
        <v>41.282980000000002</v>
      </c>
      <c r="G4859" s="139">
        <v>-82.887730000000005</v>
      </c>
      <c r="H4859" s="139" t="s">
        <v>5251</v>
      </c>
      <c r="I4859" s="139" t="s">
        <v>5252</v>
      </c>
      <c r="J4859" s="139" t="s">
        <v>95</v>
      </c>
      <c r="K4859" s="139">
        <v>44811</v>
      </c>
      <c r="L4859" s="139" t="s">
        <v>5253</v>
      </c>
      <c r="M4859" s="139">
        <v>2</v>
      </c>
      <c r="N4859" s="139" t="s">
        <v>2536</v>
      </c>
    </row>
    <row r="4860" spans="1:14" ht="15.75" customHeight="1">
      <c r="A4860" s="139">
        <v>2018</v>
      </c>
      <c r="B4860" s="100" t="s">
        <v>187</v>
      </c>
      <c r="C4860" s="139" t="s">
        <v>5260</v>
      </c>
      <c r="D4860" s="139">
        <v>1005534</v>
      </c>
      <c r="E4860" s="139" t="s">
        <v>5261</v>
      </c>
      <c r="F4860" s="139">
        <v>36.513629999999999</v>
      </c>
      <c r="G4860" s="139">
        <v>-89.575519999999997</v>
      </c>
      <c r="H4860" s="139" t="s">
        <v>5262</v>
      </c>
      <c r="I4860" s="139" t="s">
        <v>5263</v>
      </c>
      <c r="J4860" s="139" t="s">
        <v>68</v>
      </c>
      <c r="K4860" s="139">
        <v>63866</v>
      </c>
      <c r="L4860" s="139" t="s">
        <v>5264</v>
      </c>
      <c r="M4860" s="139">
        <v>5</v>
      </c>
      <c r="N4860" s="139" t="s">
        <v>1273</v>
      </c>
    </row>
    <row r="4861" spans="1:14" ht="15.75" customHeight="1">
      <c r="A4861" s="139">
        <v>2018</v>
      </c>
      <c r="B4861" s="100" t="s">
        <v>187</v>
      </c>
      <c r="C4861" s="139" t="s">
        <v>5265</v>
      </c>
      <c r="D4861" s="139">
        <v>1000441</v>
      </c>
      <c r="E4861" s="139" t="s">
        <v>5266</v>
      </c>
      <c r="F4861" s="139">
        <v>47.535981</v>
      </c>
      <c r="G4861" s="139">
        <v>-111.412452</v>
      </c>
      <c r="H4861" s="139" t="s">
        <v>5267</v>
      </c>
      <c r="I4861" s="139" t="s">
        <v>2619</v>
      </c>
      <c r="J4861" s="139" t="s">
        <v>70</v>
      </c>
      <c r="K4861" s="139">
        <v>59404</v>
      </c>
      <c r="L4861" s="139" t="s">
        <v>5268</v>
      </c>
      <c r="M4861" s="139">
        <v>15</v>
      </c>
      <c r="N4861" s="139" t="s">
        <v>1054</v>
      </c>
    </row>
    <row r="4862" spans="1:14" ht="15.75" customHeight="1">
      <c r="A4862" s="139">
        <v>2018</v>
      </c>
      <c r="B4862" s="100" t="s">
        <v>187</v>
      </c>
      <c r="C4862" s="139" t="s">
        <v>5265</v>
      </c>
      <c r="D4862" s="139">
        <v>1000440</v>
      </c>
      <c r="E4862" s="139" t="s">
        <v>5269</v>
      </c>
      <c r="F4862" s="139">
        <v>43.004719999999999</v>
      </c>
      <c r="G4862" s="139">
        <v>-87.961550000000003</v>
      </c>
      <c r="H4862" s="139" t="s">
        <v>5270</v>
      </c>
      <c r="I4862" s="139" t="s">
        <v>5170</v>
      </c>
      <c r="J4862" s="139" t="s">
        <v>132</v>
      </c>
      <c r="K4862" s="139">
        <v>53215</v>
      </c>
      <c r="L4862" s="139" t="s">
        <v>5268</v>
      </c>
      <c r="M4862" s="139">
        <v>6</v>
      </c>
      <c r="N4862" s="139" t="s">
        <v>1054</v>
      </c>
    </row>
    <row r="4863" spans="1:14" ht="15.75" customHeight="1">
      <c r="A4863" s="139">
        <v>2018</v>
      </c>
      <c r="B4863" s="100" t="s">
        <v>187</v>
      </c>
      <c r="C4863" s="139" t="s">
        <v>5271</v>
      </c>
      <c r="D4863" s="139">
        <v>1005966</v>
      </c>
      <c r="E4863" s="139" t="s">
        <v>5272</v>
      </c>
      <c r="F4863" s="139">
        <v>46.850549999999998</v>
      </c>
      <c r="G4863" s="139">
        <v>-100.88083</v>
      </c>
      <c r="H4863" s="139" t="s">
        <v>5273</v>
      </c>
      <c r="I4863" s="139" t="s">
        <v>5274</v>
      </c>
      <c r="J4863" s="139" t="s">
        <v>92</v>
      </c>
      <c r="K4863" s="139">
        <v>58554</v>
      </c>
      <c r="L4863" s="139" t="s">
        <v>5275</v>
      </c>
      <c r="M4863" s="139">
        <v>3918</v>
      </c>
      <c r="N4863" s="139" t="s">
        <v>2432</v>
      </c>
    </row>
    <row r="4864" spans="1:14" ht="15.75" customHeight="1">
      <c r="A4864" s="139">
        <v>2018</v>
      </c>
      <c r="B4864" s="100" t="s">
        <v>187</v>
      </c>
      <c r="C4864" s="139" t="s">
        <v>5276</v>
      </c>
      <c r="D4864" s="139">
        <v>1011549</v>
      </c>
      <c r="E4864" s="139" t="s">
        <v>5277</v>
      </c>
      <c r="F4864" s="139">
        <v>47.087671999999998</v>
      </c>
      <c r="G4864" s="139">
        <v>-102.9482</v>
      </c>
      <c r="H4864" s="139" t="s">
        <v>5278</v>
      </c>
      <c r="I4864" s="139" t="s">
        <v>2110</v>
      </c>
      <c r="J4864" s="139" t="s">
        <v>92</v>
      </c>
      <c r="K4864" s="139">
        <v>58601</v>
      </c>
      <c r="L4864" s="139" t="s">
        <v>5275</v>
      </c>
      <c r="M4864" s="139">
        <v>737</v>
      </c>
      <c r="N4864" s="139" t="s">
        <v>1745</v>
      </c>
    </row>
    <row r="4865" spans="1:14" ht="15.75" customHeight="1">
      <c r="A4865" s="139">
        <v>2018</v>
      </c>
      <c r="B4865" s="100" t="s">
        <v>187</v>
      </c>
      <c r="C4865" s="139" t="s">
        <v>5279</v>
      </c>
      <c r="D4865" s="139">
        <v>1005808</v>
      </c>
      <c r="F4865" s="139">
        <v>39.6051</v>
      </c>
      <c r="G4865" s="139">
        <v>-80.283699999999996</v>
      </c>
      <c r="H4865" s="139" t="s">
        <v>5280</v>
      </c>
      <c r="I4865" s="139" t="s">
        <v>2601</v>
      </c>
      <c r="J4865" s="139" t="s">
        <v>129</v>
      </c>
      <c r="K4865" s="139">
        <v>26570</v>
      </c>
      <c r="L4865" s="139" t="s">
        <v>5281</v>
      </c>
      <c r="M4865" s="139">
        <v>143</v>
      </c>
      <c r="N4865" s="139" t="s">
        <v>1054</v>
      </c>
    </row>
    <row r="4866" spans="1:14" ht="15.75" customHeight="1">
      <c r="A4866" s="139">
        <v>2018</v>
      </c>
      <c r="B4866" s="100" t="s">
        <v>187</v>
      </c>
      <c r="C4866" s="139" t="s">
        <v>5282</v>
      </c>
      <c r="D4866" s="139">
        <v>1004902</v>
      </c>
      <c r="E4866" s="139" t="s">
        <v>5283</v>
      </c>
      <c r="F4866" s="139">
        <v>40.618549999999999</v>
      </c>
      <c r="G4866" s="139">
        <v>-83.159540000000007</v>
      </c>
      <c r="H4866" s="139" t="s">
        <v>5284</v>
      </c>
      <c r="I4866" s="139" t="s">
        <v>2601</v>
      </c>
      <c r="J4866" s="139" t="s">
        <v>95</v>
      </c>
      <c r="K4866" s="139">
        <v>43302</v>
      </c>
      <c r="L4866" s="139" t="s">
        <v>5285</v>
      </c>
      <c r="M4866" s="139">
        <v>46</v>
      </c>
      <c r="N4866" s="139" t="s">
        <v>1133</v>
      </c>
    </row>
    <row r="4867" spans="1:14" ht="15.75" customHeight="1">
      <c r="A4867" s="139">
        <v>2018</v>
      </c>
      <c r="B4867" s="100" t="s">
        <v>187</v>
      </c>
      <c r="C4867" s="139" t="s">
        <v>5286</v>
      </c>
      <c r="D4867" s="139">
        <v>1000324</v>
      </c>
      <c r="E4867" s="139" t="s">
        <v>5287</v>
      </c>
      <c r="F4867" s="139">
        <v>34.604999999999997</v>
      </c>
      <c r="G4867" s="139">
        <v>-79.784999999999997</v>
      </c>
      <c r="H4867" s="139" t="s">
        <v>5288</v>
      </c>
      <c r="I4867" s="139" t="s">
        <v>5289</v>
      </c>
      <c r="J4867" s="139" t="s">
        <v>107</v>
      </c>
      <c r="K4867" s="139">
        <v>29512</v>
      </c>
      <c r="L4867" s="139" t="s">
        <v>2987</v>
      </c>
      <c r="M4867" s="139">
        <v>700</v>
      </c>
      <c r="N4867" s="139" t="s">
        <v>1448</v>
      </c>
    </row>
    <row r="4868" spans="1:14" ht="15.75" customHeight="1">
      <c r="A4868" s="139">
        <v>2018</v>
      </c>
      <c r="B4868" s="100" t="s">
        <v>187</v>
      </c>
      <c r="C4868" s="139" t="s">
        <v>5290</v>
      </c>
      <c r="D4868" s="139">
        <v>1005051</v>
      </c>
      <c r="E4868" s="139" t="s">
        <v>5291</v>
      </c>
      <c r="F4868" s="139">
        <v>43.991869999999999</v>
      </c>
      <c r="G4868" s="139">
        <v>-90.072190000000006</v>
      </c>
      <c r="H4868" s="139" t="s">
        <v>5292</v>
      </c>
      <c r="I4868" s="139" t="s">
        <v>5293</v>
      </c>
      <c r="J4868" s="139" t="s">
        <v>132</v>
      </c>
      <c r="K4868" s="139">
        <v>54646</v>
      </c>
      <c r="L4868" s="139" t="s">
        <v>5053</v>
      </c>
      <c r="M4868" s="139">
        <v>59</v>
      </c>
      <c r="N4868" s="139" t="s">
        <v>1054</v>
      </c>
    </row>
    <row r="4869" spans="1:14" ht="15.75" customHeight="1">
      <c r="A4869" s="139">
        <v>2018</v>
      </c>
      <c r="B4869" s="100" t="s">
        <v>187</v>
      </c>
      <c r="C4869" s="139" t="s">
        <v>5294</v>
      </c>
      <c r="D4869" s="139">
        <v>1010654</v>
      </c>
      <c r="E4869" s="139" t="s">
        <v>5295</v>
      </c>
      <c r="F4869" s="139">
        <v>39.973570000000002</v>
      </c>
      <c r="G4869" s="139">
        <v>-83.13588</v>
      </c>
      <c r="H4869" s="139" t="s">
        <v>1757</v>
      </c>
      <c r="I4869" s="139" t="s">
        <v>1407</v>
      </c>
      <c r="J4869" s="139" t="s">
        <v>95</v>
      </c>
      <c r="K4869" s="139">
        <v>43228</v>
      </c>
      <c r="L4869" s="139" t="s">
        <v>5296</v>
      </c>
      <c r="M4869" s="139">
        <v>11</v>
      </c>
      <c r="N4869" s="139" t="s">
        <v>1054</v>
      </c>
    </row>
    <row r="4870" spans="1:14" ht="15.75" customHeight="1">
      <c r="A4870" s="139">
        <v>2018</v>
      </c>
      <c r="B4870" s="100" t="s">
        <v>187</v>
      </c>
      <c r="C4870" s="139" t="s">
        <v>5297</v>
      </c>
      <c r="D4870" s="139">
        <v>1005417</v>
      </c>
      <c r="E4870" s="139" t="s">
        <v>5298</v>
      </c>
      <c r="F4870" s="139">
        <v>40.86159</v>
      </c>
      <c r="G4870" s="139">
        <v>-74.827449999999999</v>
      </c>
      <c r="H4870" s="139" t="s">
        <v>5299</v>
      </c>
      <c r="I4870" s="139" t="s">
        <v>3211</v>
      </c>
      <c r="J4870" s="139" t="s">
        <v>81</v>
      </c>
      <c r="K4870" s="139">
        <v>7840</v>
      </c>
      <c r="L4870" s="139" t="s">
        <v>5296</v>
      </c>
      <c r="M4870" s="139">
        <v>22</v>
      </c>
      <c r="N4870" s="139" t="s">
        <v>1054</v>
      </c>
    </row>
    <row r="4871" spans="1:14" ht="15.75" customHeight="1">
      <c r="A4871" s="139">
        <v>2018</v>
      </c>
      <c r="B4871" s="100" t="s">
        <v>187</v>
      </c>
      <c r="C4871" s="139" t="s">
        <v>5300</v>
      </c>
      <c r="D4871" s="139">
        <v>1012407</v>
      </c>
      <c r="E4871" s="139" t="s">
        <v>5301</v>
      </c>
      <c r="F4871" s="139">
        <v>44.657848000000001</v>
      </c>
      <c r="G4871" s="139">
        <v>-90.158240000000006</v>
      </c>
      <c r="H4871" s="139" t="s">
        <v>5302</v>
      </c>
      <c r="I4871" s="139" t="s">
        <v>2986</v>
      </c>
      <c r="J4871" s="139" t="s">
        <v>132</v>
      </c>
      <c r="K4871" s="139">
        <v>54449</v>
      </c>
      <c r="L4871" s="139" t="s">
        <v>5303</v>
      </c>
      <c r="M4871" s="139">
        <v>13</v>
      </c>
      <c r="N4871" s="139" t="s">
        <v>1054</v>
      </c>
    </row>
    <row r="4872" spans="1:14" ht="15.75" customHeight="1">
      <c r="A4872" s="139">
        <v>2018</v>
      </c>
      <c r="B4872" s="100" t="s">
        <v>187</v>
      </c>
      <c r="C4872" s="139" t="s">
        <v>5304</v>
      </c>
      <c r="D4872" s="139">
        <v>1012034</v>
      </c>
      <c r="E4872" s="139" t="s">
        <v>5305</v>
      </c>
      <c r="F4872" s="139">
        <v>41.92257</v>
      </c>
      <c r="G4872" s="139">
        <v>-85.023409999999998</v>
      </c>
      <c r="H4872" s="139" t="s">
        <v>5306</v>
      </c>
      <c r="I4872" s="139" t="s">
        <v>5307</v>
      </c>
      <c r="J4872" s="139" t="s">
        <v>61</v>
      </c>
      <c r="K4872" s="139">
        <v>49036</v>
      </c>
      <c r="L4872" s="139" t="s">
        <v>5308</v>
      </c>
      <c r="M4872" s="139">
        <v>18</v>
      </c>
      <c r="N4872" s="139" t="s">
        <v>1054</v>
      </c>
    </row>
    <row r="4873" spans="1:14" ht="15.75" customHeight="1">
      <c r="A4873" s="139">
        <v>2018</v>
      </c>
      <c r="B4873" s="100" t="s">
        <v>187</v>
      </c>
      <c r="C4873" s="139" t="s">
        <v>5309</v>
      </c>
      <c r="D4873" s="139">
        <v>1011243</v>
      </c>
      <c r="E4873" s="139" t="s">
        <v>5310</v>
      </c>
      <c r="F4873" s="139">
        <v>41.488390000000003</v>
      </c>
      <c r="G4873" s="139">
        <v>-83.216239999999999</v>
      </c>
      <c r="H4873" s="139" t="s">
        <v>5311</v>
      </c>
      <c r="I4873" s="139" t="s">
        <v>2832</v>
      </c>
      <c r="J4873" s="139" t="s">
        <v>95</v>
      </c>
      <c r="K4873" s="139">
        <v>43416</v>
      </c>
      <c r="L4873" s="139" t="s">
        <v>5312</v>
      </c>
      <c r="M4873" s="139">
        <v>12</v>
      </c>
      <c r="N4873" s="139" t="s">
        <v>1054</v>
      </c>
    </row>
    <row r="4874" spans="1:14" ht="15.75" customHeight="1">
      <c r="A4874" s="139">
        <v>2018</v>
      </c>
      <c r="B4874" s="100" t="s">
        <v>187</v>
      </c>
      <c r="C4874" s="139" t="s">
        <v>5313</v>
      </c>
      <c r="D4874" s="139">
        <v>1009982</v>
      </c>
      <c r="E4874" s="139" t="s">
        <v>5314</v>
      </c>
      <c r="F4874" s="139">
        <v>45.502116999999998</v>
      </c>
      <c r="G4874" s="139">
        <v>-122.824922</v>
      </c>
      <c r="H4874" s="139" t="s">
        <v>5315</v>
      </c>
      <c r="I4874" s="139" t="s">
        <v>1067</v>
      </c>
      <c r="J4874" s="139" t="s">
        <v>100</v>
      </c>
      <c r="K4874" s="139">
        <v>97005</v>
      </c>
      <c r="L4874" s="139" t="s">
        <v>5316</v>
      </c>
      <c r="M4874" s="139">
        <v>2</v>
      </c>
      <c r="N4874" s="139" t="s">
        <v>1368</v>
      </c>
    </row>
    <row r="4875" spans="1:14" ht="15.75" customHeight="1">
      <c r="A4875" s="139">
        <v>2018</v>
      </c>
      <c r="B4875" s="100" t="s">
        <v>187</v>
      </c>
      <c r="C4875" s="139" t="s">
        <v>5317</v>
      </c>
      <c r="D4875" s="139">
        <v>1010587</v>
      </c>
      <c r="E4875" s="139" t="s">
        <v>5318</v>
      </c>
      <c r="F4875" s="139">
        <v>37.104601799999998</v>
      </c>
      <c r="G4875" s="139">
        <v>-82.394817099999997</v>
      </c>
      <c r="H4875" s="139" t="s">
        <v>5319</v>
      </c>
      <c r="J4875" s="139" t="s">
        <v>123</v>
      </c>
      <c r="K4875" s="139">
        <v>24269</v>
      </c>
      <c r="L4875" s="139" t="s">
        <v>5320</v>
      </c>
      <c r="M4875" s="139">
        <v>88</v>
      </c>
      <c r="N4875" s="139" t="s">
        <v>1054</v>
      </c>
    </row>
    <row r="4876" spans="1:14" ht="15.75" customHeight="1">
      <c r="A4876" s="139">
        <v>2018</v>
      </c>
      <c r="B4876" s="100" t="s">
        <v>187</v>
      </c>
      <c r="C4876" s="139" t="s">
        <v>5321</v>
      </c>
      <c r="D4876" s="139">
        <v>1001664</v>
      </c>
      <c r="E4876" s="139" t="s">
        <v>5322</v>
      </c>
      <c r="F4876" s="139">
        <v>40.245339999999999</v>
      </c>
      <c r="G4876" s="139">
        <v>-81.862840000000006</v>
      </c>
      <c r="H4876" s="139" t="s">
        <v>1234</v>
      </c>
      <c r="I4876" s="139" t="s">
        <v>1235</v>
      </c>
      <c r="J4876" s="139" t="s">
        <v>95</v>
      </c>
      <c r="K4876" s="139">
        <v>43812</v>
      </c>
      <c r="L4876" s="139" t="s">
        <v>5323</v>
      </c>
      <c r="M4876" s="139">
        <v>115</v>
      </c>
      <c r="N4876" s="139" t="s">
        <v>1160</v>
      </c>
    </row>
    <row r="4877" spans="1:14" ht="15.75" customHeight="1">
      <c r="A4877" s="139">
        <v>2018</v>
      </c>
      <c r="B4877" s="100" t="s">
        <v>187</v>
      </c>
      <c r="C4877" s="139" t="s">
        <v>5324</v>
      </c>
      <c r="D4877" s="139">
        <v>1001665</v>
      </c>
      <c r="E4877" s="139" t="s">
        <v>5325</v>
      </c>
      <c r="F4877" s="139">
        <v>40.197232999999997</v>
      </c>
      <c r="G4877" s="139">
        <v>-111.639172</v>
      </c>
      <c r="H4877" s="139" t="s">
        <v>2046</v>
      </c>
      <c r="I4877" s="139" t="s">
        <v>2047</v>
      </c>
      <c r="J4877" s="139" t="s">
        <v>118</v>
      </c>
      <c r="K4877" s="139">
        <v>84606</v>
      </c>
      <c r="L4877" s="139" t="s">
        <v>5323</v>
      </c>
      <c r="M4877" s="139">
        <v>95</v>
      </c>
      <c r="N4877" s="139" t="s">
        <v>1160</v>
      </c>
    </row>
    <row r="4878" spans="1:14" ht="15.75" customHeight="1">
      <c r="A4878" s="139">
        <v>2018</v>
      </c>
      <c r="B4878" s="100" t="s">
        <v>187</v>
      </c>
      <c r="C4878" s="139" t="s">
        <v>5326</v>
      </c>
      <c r="D4878" s="139">
        <v>1001878</v>
      </c>
      <c r="E4878" s="139" t="s">
        <v>5327</v>
      </c>
      <c r="F4878" s="139">
        <v>40.684666999999997</v>
      </c>
      <c r="G4878" s="139">
        <v>-75.186166999999998</v>
      </c>
      <c r="H4878" s="139" t="s">
        <v>5328</v>
      </c>
      <c r="I4878" s="139" t="s">
        <v>3211</v>
      </c>
      <c r="J4878" s="139" t="s">
        <v>81</v>
      </c>
      <c r="K4878" s="139">
        <v>8865</v>
      </c>
      <c r="L4878" s="139" t="s">
        <v>5323</v>
      </c>
      <c r="M4878" s="139">
        <v>108</v>
      </c>
      <c r="N4878" s="139" t="s">
        <v>1054</v>
      </c>
    </row>
    <row r="4879" spans="1:14" ht="15.75" customHeight="1">
      <c r="A4879" s="139">
        <v>2018</v>
      </c>
      <c r="B4879" s="100" t="s">
        <v>187</v>
      </c>
      <c r="C4879" s="139" t="s">
        <v>5329</v>
      </c>
      <c r="D4879" s="139">
        <v>1012554</v>
      </c>
      <c r="E4879" s="139" t="s">
        <v>5330</v>
      </c>
      <c r="F4879" s="139">
        <v>45.667392999999997</v>
      </c>
      <c r="G4879" s="139">
        <v>-94.798139000000006</v>
      </c>
      <c r="H4879" s="139" t="s">
        <v>5331</v>
      </c>
      <c r="I4879" s="139" t="s">
        <v>5332</v>
      </c>
      <c r="J4879" s="139" t="s">
        <v>62</v>
      </c>
      <c r="K4879" s="139">
        <v>56352</v>
      </c>
      <c r="L4879" s="139" t="s">
        <v>4873</v>
      </c>
      <c r="M4879" s="139">
        <v>12</v>
      </c>
      <c r="N4879" s="139" t="s">
        <v>1054</v>
      </c>
    </row>
    <row r="4880" spans="1:14" ht="15.75" customHeight="1">
      <c r="A4880" s="139">
        <v>2018</v>
      </c>
      <c r="B4880" s="100" t="s">
        <v>187</v>
      </c>
      <c r="C4880" s="139" t="s">
        <v>5333</v>
      </c>
      <c r="D4880" s="139">
        <v>1006129</v>
      </c>
      <c r="E4880" s="139" t="s">
        <v>5334</v>
      </c>
      <c r="F4880" s="139">
        <v>45.099362999999997</v>
      </c>
      <c r="G4880" s="139">
        <v>-87.598079999999996</v>
      </c>
      <c r="H4880" s="139" t="s">
        <v>3359</v>
      </c>
      <c r="I4880" s="139" t="s">
        <v>3359</v>
      </c>
      <c r="J4880" s="139" t="s">
        <v>61</v>
      </c>
      <c r="K4880" s="139">
        <v>49858</v>
      </c>
      <c r="L4880" s="139" t="s">
        <v>3010</v>
      </c>
      <c r="M4880" s="139">
        <v>10</v>
      </c>
      <c r="N4880" s="139" t="s">
        <v>1054</v>
      </c>
    </row>
    <row r="4881" spans="1:14" ht="15.75" customHeight="1">
      <c r="A4881" s="139">
        <v>2018</v>
      </c>
      <c r="B4881" s="100" t="s">
        <v>187</v>
      </c>
      <c r="C4881" s="139" t="s">
        <v>5335</v>
      </c>
      <c r="D4881" s="139">
        <v>1002652</v>
      </c>
      <c r="E4881" s="139" t="s">
        <v>5336</v>
      </c>
      <c r="F4881" s="139">
        <v>41.135266000000001</v>
      </c>
      <c r="G4881" s="139">
        <v>-89.341087999999999</v>
      </c>
      <c r="H4881" s="139" t="s">
        <v>1943</v>
      </c>
      <c r="I4881" s="139" t="s">
        <v>2319</v>
      </c>
      <c r="J4881" s="139" t="s">
        <v>36</v>
      </c>
      <c r="K4881" s="139">
        <v>61537</v>
      </c>
      <c r="L4881" s="139" t="s">
        <v>5337</v>
      </c>
      <c r="M4881" s="139">
        <v>175</v>
      </c>
      <c r="N4881" s="139" t="s">
        <v>1054</v>
      </c>
    </row>
    <row r="4882" spans="1:14" ht="15.75" customHeight="1">
      <c r="A4882" s="139">
        <v>2018</v>
      </c>
      <c r="B4882" s="100" t="s">
        <v>187</v>
      </c>
      <c r="C4882" s="139" t="s">
        <v>5335</v>
      </c>
      <c r="D4882" s="139">
        <v>1012948</v>
      </c>
      <c r="E4882" s="139" t="s">
        <v>5338</v>
      </c>
      <c r="F4882" s="139">
        <v>39.763888999999999</v>
      </c>
      <c r="G4882" s="139">
        <v>-75.422777999999994</v>
      </c>
      <c r="H4882" s="139" t="s">
        <v>5339</v>
      </c>
      <c r="I4882" s="139" t="s">
        <v>5340</v>
      </c>
      <c r="J4882" s="139" t="s">
        <v>81</v>
      </c>
      <c r="K4882" s="139">
        <v>8067</v>
      </c>
      <c r="L4882" s="139" t="s">
        <v>5337</v>
      </c>
      <c r="M4882" s="139">
        <v>13</v>
      </c>
      <c r="N4882" s="139" t="s">
        <v>1054</v>
      </c>
    </row>
    <row r="4883" spans="1:14" ht="15.75" customHeight="1">
      <c r="A4883" s="139">
        <v>2018</v>
      </c>
      <c r="B4883" s="100" t="s">
        <v>187</v>
      </c>
      <c r="C4883" s="139" t="s">
        <v>5341</v>
      </c>
      <c r="D4883" s="139">
        <v>1005443</v>
      </c>
      <c r="E4883" s="139" t="s">
        <v>5342</v>
      </c>
      <c r="F4883" s="139">
        <v>33.93412</v>
      </c>
      <c r="G4883" s="139">
        <v>-81.285820000000001</v>
      </c>
      <c r="H4883" s="139" t="s">
        <v>2765</v>
      </c>
      <c r="I4883" s="139" t="s">
        <v>5343</v>
      </c>
      <c r="J4883" s="139" t="s">
        <v>107</v>
      </c>
      <c r="K4883" s="139">
        <v>29072</v>
      </c>
      <c r="L4883" s="139" t="s">
        <v>1362</v>
      </c>
      <c r="M4883" s="139">
        <v>52</v>
      </c>
      <c r="N4883" s="139" t="s">
        <v>1054</v>
      </c>
    </row>
    <row r="4884" spans="1:14" ht="15.75" customHeight="1">
      <c r="A4884" s="139">
        <v>2018</v>
      </c>
      <c r="B4884" s="100" t="s">
        <v>187</v>
      </c>
      <c r="C4884" s="139" t="s">
        <v>5344</v>
      </c>
      <c r="D4884" s="139">
        <v>1004226</v>
      </c>
      <c r="E4884" s="139" t="s">
        <v>5345</v>
      </c>
      <c r="F4884" s="139">
        <v>34.731859999999998</v>
      </c>
      <c r="G4884" s="139">
        <v>-82.373149999999995</v>
      </c>
      <c r="H4884" s="139" t="s">
        <v>3616</v>
      </c>
      <c r="I4884" s="139" t="s">
        <v>2889</v>
      </c>
      <c r="J4884" s="139" t="s">
        <v>107</v>
      </c>
      <c r="K4884" s="139">
        <v>29605</v>
      </c>
      <c r="L4884" s="139" t="s">
        <v>1362</v>
      </c>
      <c r="M4884" s="139">
        <v>11</v>
      </c>
      <c r="N4884" s="139" t="s">
        <v>1054</v>
      </c>
    </row>
    <row r="4885" spans="1:14" ht="15.75" customHeight="1">
      <c r="A4885" s="139">
        <v>2018</v>
      </c>
      <c r="B4885" s="100" t="s">
        <v>187</v>
      </c>
      <c r="C4885" s="139" t="s">
        <v>5346</v>
      </c>
      <c r="D4885" s="139">
        <v>1011582</v>
      </c>
      <c r="E4885" s="139" t="s">
        <v>5347</v>
      </c>
      <c r="F4885" s="139">
        <v>43.006549999999997</v>
      </c>
      <c r="G4885" s="139">
        <v>-84.379220000000004</v>
      </c>
      <c r="H4885" s="139" t="s">
        <v>5348</v>
      </c>
      <c r="I4885" s="139" t="s">
        <v>1159</v>
      </c>
      <c r="J4885" s="139" t="s">
        <v>61</v>
      </c>
      <c r="K4885" s="139">
        <v>48866</v>
      </c>
      <c r="L4885" s="139" t="s">
        <v>5349</v>
      </c>
      <c r="M4885" s="139">
        <v>14</v>
      </c>
      <c r="N4885" s="139" t="s">
        <v>1054</v>
      </c>
    </row>
    <row r="4886" spans="1:14" ht="15.75" customHeight="1">
      <c r="A4886" s="139">
        <v>2018</v>
      </c>
      <c r="B4886" s="100" t="s">
        <v>187</v>
      </c>
      <c r="C4886" s="139" t="s">
        <v>5350</v>
      </c>
      <c r="D4886" s="139">
        <v>1009792</v>
      </c>
      <c r="E4886" s="139" t="s">
        <v>5351</v>
      </c>
      <c r="F4886" s="139">
        <v>38.789493</v>
      </c>
      <c r="G4886" s="139">
        <v>-104.805939</v>
      </c>
      <c r="H4886" s="139" t="s">
        <v>5352</v>
      </c>
      <c r="I4886" s="139" t="s">
        <v>1743</v>
      </c>
      <c r="J4886" s="139" t="s">
        <v>17</v>
      </c>
      <c r="K4886" s="139">
        <v>80906</v>
      </c>
      <c r="L4886" s="139" t="s">
        <v>5140</v>
      </c>
      <c r="M4886" s="139">
        <v>8</v>
      </c>
      <c r="N4886" s="139" t="s">
        <v>1368</v>
      </c>
    </row>
    <row r="4887" spans="1:14" ht="15.75" customHeight="1">
      <c r="A4887" s="139">
        <v>2018</v>
      </c>
      <c r="B4887" s="100" t="s">
        <v>187</v>
      </c>
      <c r="C4887" s="139" t="s">
        <v>5353</v>
      </c>
      <c r="D4887" s="139">
        <v>1008768</v>
      </c>
      <c r="E4887" s="139" t="s">
        <v>5354</v>
      </c>
      <c r="F4887" s="139">
        <v>33.416629999999998</v>
      </c>
      <c r="G4887" s="139">
        <v>-111.96953000000001</v>
      </c>
      <c r="H4887" s="139" t="s">
        <v>5355</v>
      </c>
      <c r="I4887" s="139" t="s">
        <v>4379</v>
      </c>
      <c r="J4887" s="139" t="s">
        <v>8</v>
      </c>
      <c r="K4887" s="139">
        <v>85281</v>
      </c>
      <c r="L4887" s="139" t="s">
        <v>5140</v>
      </c>
      <c r="M4887" s="139">
        <v>2</v>
      </c>
      <c r="N4887" s="139" t="s">
        <v>1368</v>
      </c>
    </row>
    <row r="4888" spans="1:14" ht="15.75" customHeight="1">
      <c r="A4888" s="139">
        <v>2018</v>
      </c>
      <c r="B4888" s="100" t="s">
        <v>187</v>
      </c>
      <c r="C4888" s="139" t="s">
        <v>5356</v>
      </c>
      <c r="D4888" s="139">
        <v>1009805</v>
      </c>
      <c r="E4888" s="139" t="s">
        <v>5357</v>
      </c>
      <c r="F4888" s="139">
        <v>38.748759999999997</v>
      </c>
      <c r="G4888" s="139">
        <v>-77.511420000000001</v>
      </c>
      <c r="H4888" s="139" t="s">
        <v>5358</v>
      </c>
      <c r="I4888" s="139" t="s">
        <v>5359</v>
      </c>
      <c r="J4888" s="139" t="s">
        <v>123</v>
      </c>
      <c r="K4888" s="139">
        <v>20110</v>
      </c>
      <c r="L4888" s="139" t="s">
        <v>5145</v>
      </c>
      <c r="M4888" s="139">
        <v>10</v>
      </c>
      <c r="N4888" s="139" t="s">
        <v>1368</v>
      </c>
    </row>
    <row r="4889" spans="1:14" ht="15.75" customHeight="1">
      <c r="A4889" s="139">
        <v>2018</v>
      </c>
      <c r="B4889" s="100" t="s">
        <v>187</v>
      </c>
      <c r="C4889" s="139" t="s">
        <v>5360</v>
      </c>
      <c r="D4889" s="139">
        <v>1006086</v>
      </c>
      <c r="E4889" s="139" t="s">
        <v>5361</v>
      </c>
      <c r="F4889" s="139">
        <v>34.121589999999998</v>
      </c>
      <c r="G4889" s="139">
        <v>-117.93825</v>
      </c>
      <c r="H4889" s="139" t="s">
        <v>5362</v>
      </c>
      <c r="I4889" s="139" t="s">
        <v>1411</v>
      </c>
      <c r="J4889" s="139" t="s">
        <v>15</v>
      </c>
      <c r="K4889" s="139">
        <v>91706</v>
      </c>
      <c r="L4889" s="139" t="s">
        <v>5363</v>
      </c>
      <c r="M4889" s="139">
        <v>16</v>
      </c>
      <c r="N4889" s="139" t="s">
        <v>1127</v>
      </c>
    </row>
    <row r="4890" spans="1:14" ht="15.75" customHeight="1">
      <c r="A4890" s="139">
        <v>2018</v>
      </c>
      <c r="B4890" s="100" t="s">
        <v>187</v>
      </c>
      <c r="C4890" s="139" t="s">
        <v>5369</v>
      </c>
      <c r="D4890" s="139">
        <v>1005644</v>
      </c>
      <c r="E4890" s="139" t="s">
        <v>5370</v>
      </c>
      <c r="F4890" s="139">
        <v>37.971550000000001</v>
      </c>
      <c r="G4890" s="139">
        <v>-121.26909000000001</v>
      </c>
      <c r="H4890" s="139" t="s">
        <v>5371</v>
      </c>
      <c r="I4890" s="139" t="s">
        <v>4462</v>
      </c>
      <c r="J4890" s="139" t="s">
        <v>15</v>
      </c>
      <c r="K4890" s="139">
        <v>95205</v>
      </c>
      <c r="L4890" s="139" t="s">
        <v>5372</v>
      </c>
      <c r="M4890" s="139">
        <v>10</v>
      </c>
      <c r="N4890" s="139" t="s">
        <v>1054</v>
      </c>
    </row>
    <row r="4891" spans="1:14" ht="15.75" customHeight="1">
      <c r="A4891" s="139">
        <v>2018</v>
      </c>
      <c r="B4891" s="100" t="s">
        <v>187</v>
      </c>
      <c r="C4891" s="139" t="s">
        <v>5373</v>
      </c>
      <c r="D4891" s="139">
        <v>1008021</v>
      </c>
      <c r="E4891" s="139" t="s">
        <v>5374</v>
      </c>
      <c r="F4891" s="139">
        <v>34.731380000000001</v>
      </c>
      <c r="G4891" s="139">
        <v>-84.969170000000005</v>
      </c>
      <c r="H4891" s="139" t="s">
        <v>1256</v>
      </c>
      <c r="I4891" s="139" t="s">
        <v>1257</v>
      </c>
      <c r="J4891" s="139" t="s">
        <v>28</v>
      </c>
      <c r="K4891" s="139">
        <v>30722</v>
      </c>
      <c r="L4891" s="139" t="s">
        <v>1258</v>
      </c>
      <c r="M4891" s="139">
        <v>25</v>
      </c>
      <c r="N4891" s="139" t="s">
        <v>1054</v>
      </c>
    </row>
    <row r="4892" spans="1:14" ht="15.75" customHeight="1">
      <c r="A4892" s="139">
        <v>2018</v>
      </c>
      <c r="B4892" s="100" t="s">
        <v>187</v>
      </c>
      <c r="C4892" s="139" t="s">
        <v>5375</v>
      </c>
      <c r="D4892" s="139">
        <v>1003597</v>
      </c>
      <c r="E4892" s="139" t="s">
        <v>5376</v>
      </c>
      <c r="F4892" s="139">
        <v>41.490760999999999</v>
      </c>
      <c r="G4892" s="139">
        <v>-72.099052</v>
      </c>
      <c r="H4892" s="139" t="s">
        <v>5377</v>
      </c>
      <c r="I4892" s="139" t="s">
        <v>5378</v>
      </c>
      <c r="J4892" s="139" t="s">
        <v>20</v>
      </c>
      <c r="K4892" s="139">
        <v>6382</v>
      </c>
      <c r="L4892" s="139" t="s">
        <v>5379</v>
      </c>
      <c r="M4892" s="139">
        <v>16</v>
      </c>
      <c r="N4892" s="139" t="s">
        <v>1054</v>
      </c>
    </row>
    <row r="4893" spans="1:14" ht="15.75" customHeight="1">
      <c r="A4893" s="139">
        <v>2018</v>
      </c>
      <c r="B4893" s="100" t="s">
        <v>187</v>
      </c>
      <c r="C4893" s="139" t="s">
        <v>5380</v>
      </c>
      <c r="D4893" s="139">
        <v>1000093</v>
      </c>
      <c r="E4893" s="139" t="s">
        <v>5381</v>
      </c>
      <c r="F4893" s="139">
        <v>42.815800000000003</v>
      </c>
      <c r="G4893" s="139">
        <v>-73.672799999999995</v>
      </c>
      <c r="H4893" s="139" t="s">
        <v>5382</v>
      </c>
      <c r="I4893" s="139" t="s">
        <v>5383</v>
      </c>
      <c r="J4893" s="139" t="s">
        <v>87</v>
      </c>
      <c r="K4893" s="139">
        <v>12188</v>
      </c>
      <c r="L4893" s="139" t="s">
        <v>5384</v>
      </c>
      <c r="M4893" s="139">
        <v>63</v>
      </c>
      <c r="N4893" s="139" t="s">
        <v>1160</v>
      </c>
    </row>
    <row r="4894" spans="1:14" ht="15.75" customHeight="1">
      <c r="A4894" s="139">
        <v>2018</v>
      </c>
      <c r="B4894" s="100" t="s">
        <v>187</v>
      </c>
      <c r="C4894" s="139" t="s">
        <v>5385</v>
      </c>
      <c r="D4894" s="139">
        <v>1002194</v>
      </c>
      <c r="E4894" s="139" t="s">
        <v>5386</v>
      </c>
      <c r="F4894" s="139">
        <v>41.759430000000002</v>
      </c>
      <c r="G4894" s="139">
        <v>-87.704750000000004</v>
      </c>
      <c r="H4894" s="139" t="s">
        <v>1701</v>
      </c>
      <c r="I4894" s="139" t="s">
        <v>1702</v>
      </c>
      <c r="J4894" s="139" t="s">
        <v>36</v>
      </c>
      <c r="K4894" s="139">
        <v>60629</v>
      </c>
      <c r="L4894" s="139" t="s">
        <v>5387</v>
      </c>
      <c r="M4894" s="139">
        <v>6</v>
      </c>
      <c r="N4894" s="139" t="s">
        <v>1054</v>
      </c>
    </row>
    <row r="4895" spans="1:14" ht="15.75" customHeight="1">
      <c r="A4895" s="139">
        <v>2018</v>
      </c>
      <c r="B4895" s="100" t="s">
        <v>187</v>
      </c>
      <c r="C4895" s="139" t="s">
        <v>5388</v>
      </c>
      <c r="D4895" s="139">
        <v>1007522</v>
      </c>
      <c r="F4895" s="139">
        <v>39.709800000000001</v>
      </c>
      <c r="G4895" s="139">
        <v>-80.290300000000002</v>
      </c>
      <c r="H4895" s="139" t="s">
        <v>5389</v>
      </c>
      <c r="I4895" s="139" t="s">
        <v>5390</v>
      </c>
      <c r="J4895" s="139" t="s">
        <v>129</v>
      </c>
      <c r="K4895" s="139">
        <v>26590</v>
      </c>
      <c r="L4895" s="139" t="s">
        <v>5281</v>
      </c>
      <c r="M4895" s="139">
        <v>62</v>
      </c>
      <c r="N4895" s="139" t="s">
        <v>1054</v>
      </c>
    </row>
    <row r="4896" spans="1:14" ht="15.75" customHeight="1">
      <c r="A4896" s="139">
        <v>2018</v>
      </c>
      <c r="B4896" s="100" t="s">
        <v>187</v>
      </c>
      <c r="C4896" s="139" t="s">
        <v>5391</v>
      </c>
      <c r="D4896" s="139">
        <v>1007466</v>
      </c>
      <c r="E4896" s="139" t="s">
        <v>5392</v>
      </c>
      <c r="F4896" s="139">
        <v>39.822800000000001</v>
      </c>
      <c r="G4896" s="139">
        <v>-75.403300000000002</v>
      </c>
      <c r="H4896" s="139" t="s">
        <v>5393</v>
      </c>
      <c r="I4896" s="139" t="s">
        <v>22</v>
      </c>
      <c r="J4896" s="139" t="s">
        <v>103</v>
      </c>
      <c r="K4896" s="139">
        <v>19061</v>
      </c>
      <c r="L4896" s="139" t="s">
        <v>3088</v>
      </c>
      <c r="M4896" s="139">
        <v>2535</v>
      </c>
      <c r="N4896" s="139" t="s">
        <v>1306</v>
      </c>
    </row>
    <row r="4897" spans="1:14" ht="15.75" customHeight="1">
      <c r="A4897" s="139">
        <v>2018</v>
      </c>
      <c r="B4897" s="100" t="s">
        <v>187</v>
      </c>
      <c r="C4897" s="139" t="s">
        <v>5394</v>
      </c>
      <c r="D4897" s="139">
        <v>1002987</v>
      </c>
      <c r="E4897" s="139" t="s">
        <v>5395</v>
      </c>
      <c r="F4897" s="139">
        <v>40.857902000000003</v>
      </c>
      <c r="G4897" s="139">
        <v>-74.202003000000005</v>
      </c>
      <c r="H4897" s="139" t="s">
        <v>5396</v>
      </c>
      <c r="I4897" s="139" t="s">
        <v>1437</v>
      </c>
      <c r="J4897" s="139" t="s">
        <v>81</v>
      </c>
      <c r="K4897" s="139">
        <v>7043</v>
      </c>
      <c r="L4897" s="139" t="s">
        <v>5397</v>
      </c>
      <c r="M4897" s="139">
        <v>22</v>
      </c>
      <c r="N4897" s="139" t="s">
        <v>1054</v>
      </c>
    </row>
    <row r="4898" spans="1:14" ht="15.75" customHeight="1">
      <c r="A4898" s="139">
        <v>2018</v>
      </c>
      <c r="B4898" s="100" t="s">
        <v>187</v>
      </c>
      <c r="C4898" s="139" t="s">
        <v>5398</v>
      </c>
      <c r="D4898" s="139">
        <v>1009558</v>
      </c>
      <c r="E4898" s="139" t="s">
        <v>5399</v>
      </c>
      <c r="F4898" s="139">
        <v>40.879910000000002</v>
      </c>
      <c r="G4898" s="139">
        <v>-73.880660000000006</v>
      </c>
      <c r="H4898" s="139" t="s">
        <v>1642</v>
      </c>
      <c r="I4898" s="139" t="s">
        <v>5400</v>
      </c>
      <c r="J4898" s="139" t="s">
        <v>87</v>
      </c>
      <c r="K4898" s="139">
        <v>10467</v>
      </c>
      <c r="L4898" s="139" t="s">
        <v>5401</v>
      </c>
      <c r="M4898" s="139">
        <v>5</v>
      </c>
      <c r="N4898" s="139" t="s">
        <v>1054</v>
      </c>
    </row>
    <row r="4899" spans="1:14" ht="15.75" customHeight="1">
      <c r="A4899" s="139">
        <v>2018</v>
      </c>
      <c r="B4899" s="100" t="s">
        <v>187</v>
      </c>
      <c r="C4899" s="139" t="s">
        <v>5402</v>
      </c>
      <c r="D4899" s="139">
        <v>1002327</v>
      </c>
      <c r="E4899" s="139" t="s">
        <v>5403</v>
      </c>
      <c r="F4899" s="139">
        <v>38.040278999999998</v>
      </c>
      <c r="G4899" s="139">
        <v>-97.952167000000003</v>
      </c>
      <c r="H4899" s="139" t="s">
        <v>5404</v>
      </c>
      <c r="I4899" s="139" t="s">
        <v>2312</v>
      </c>
      <c r="J4899" s="139" t="s">
        <v>44</v>
      </c>
      <c r="K4899" s="139">
        <v>67504</v>
      </c>
      <c r="L4899" s="139" t="s">
        <v>5213</v>
      </c>
      <c r="M4899" s="139">
        <v>12</v>
      </c>
      <c r="N4899" s="139" t="s">
        <v>1054</v>
      </c>
    </row>
    <row r="4900" spans="1:14" ht="15.75" customHeight="1">
      <c r="A4900" s="139">
        <v>2018</v>
      </c>
      <c r="B4900" s="100" t="s">
        <v>187</v>
      </c>
      <c r="C4900" s="139" t="s">
        <v>5405</v>
      </c>
      <c r="D4900" s="139">
        <v>1006155</v>
      </c>
      <c r="E4900" s="139" t="s">
        <v>5406</v>
      </c>
      <c r="F4900" s="139">
        <v>38.601100000000002</v>
      </c>
      <c r="G4900" s="139">
        <v>-75.262900000000002</v>
      </c>
      <c r="H4900" s="139" t="s">
        <v>5407</v>
      </c>
      <c r="I4900" s="139" t="s">
        <v>5408</v>
      </c>
      <c r="J4900" s="139" t="s">
        <v>23</v>
      </c>
      <c r="K4900" s="139">
        <v>19966</v>
      </c>
      <c r="L4900" s="139" t="s">
        <v>5409</v>
      </c>
      <c r="M4900" s="139">
        <v>13</v>
      </c>
      <c r="N4900" s="139" t="s">
        <v>1127</v>
      </c>
    </row>
    <row r="4901" spans="1:14" ht="15.75" customHeight="1">
      <c r="A4901" s="139">
        <v>2018</v>
      </c>
      <c r="B4901" s="100" t="s">
        <v>187</v>
      </c>
      <c r="C4901" s="139" t="s">
        <v>5410</v>
      </c>
      <c r="D4901" s="139">
        <v>1012808</v>
      </c>
      <c r="E4901" s="139" t="s">
        <v>5411</v>
      </c>
      <c r="F4901" s="139">
        <v>38.97878</v>
      </c>
      <c r="G4901" s="139">
        <v>-84.594790000000003</v>
      </c>
      <c r="H4901" s="139" t="s">
        <v>4669</v>
      </c>
      <c r="I4901" s="139" t="s">
        <v>5412</v>
      </c>
      <c r="J4901" s="139" t="s">
        <v>47</v>
      </c>
      <c r="K4901" s="139">
        <v>41042</v>
      </c>
      <c r="L4901" s="139" t="s">
        <v>5413</v>
      </c>
      <c r="M4901" s="139">
        <v>14</v>
      </c>
      <c r="N4901" s="139" t="s">
        <v>1054</v>
      </c>
    </row>
    <row r="4902" spans="1:14" ht="15.75" customHeight="1">
      <c r="A4902" s="139">
        <v>2018</v>
      </c>
      <c r="B4902" s="100" t="s">
        <v>187</v>
      </c>
      <c r="C4902" s="139" t="s">
        <v>5414</v>
      </c>
      <c r="D4902" s="139">
        <v>1005930</v>
      </c>
      <c r="E4902" s="139" t="s">
        <v>5415</v>
      </c>
      <c r="F4902" s="139">
        <v>33.793857000000003</v>
      </c>
      <c r="G4902" s="139">
        <v>-79.729855999999998</v>
      </c>
      <c r="H4902" s="139" t="s">
        <v>5416</v>
      </c>
      <c r="I4902" s="139" t="s">
        <v>3001</v>
      </c>
      <c r="J4902" s="139" t="s">
        <v>107</v>
      </c>
      <c r="K4902" s="139">
        <v>29560</v>
      </c>
      <c r="L4902" s="139" t="s">
        <v>5417</v>
      </c>
      <c r="M4902" s="139">
        <v>90</v>
      </c>
      <c r="N4902" s="139" t="s">
        <v>1054</v>
      </c>
    </row>
    <row r="4903" spans="1:14" ht="15.75" customHeight="1">
      <c r="A4903" s="139">
        <v>2018</v>
      </c>
      <c r="B4903" s="100" t="s">
        <v>187</v>
      </c>
      <c r="C4903" s="139" t="s">
        <v>5418</v>
      </c>
      <c r="D4903" s="139">
        <v>1012978</v>
      </c>
      <c r="E4903" s="139" t="s">
        <v>5419</v>
      </c>
      <c r="F4903" s="139">
        <v>29.552250000000001</v>
      </c>
      <c r="G4903" s="139">
        <v>-95.087383000000003</v>
      </c>
      <c r="H4903" s="139" t="s">
        <v>3275</v>
      </c>
      <c r="I4903" s="139" t="s">
        <v>1087</v>
      </c>
      <c r="J4903" s="139" t="s">
        <v>115</v>
      </c>
      <c r="K4903" s="139">
        <v>77058</v>
      </c>
      <c r="M4903" s="139">
        <v>24</v>
      </c>
      <c r="N4903" s="139" t="s">
        <v>1054</v>
      </c>
    </row>
    <row r="4904" spans="1:14" ht="15.75" customHeight="1">
      <c r="A4904" s="139">
        <v>2018</v>
      </c>
      <c r="B4904" s="100" t="s">
        <v>187</v>
      </c>
      <c r="C4904" s="139" t="s">
        <v>5420</v>
      </c>
      <c r="D4904" s="139">
        <v>1006690</v>
      </c>
      <c r="E4904" s="139" t="s">
        <v>5421</v>
      </c>
      <c r="F4904" s="139">
        <v>37.052610999999999</v>
      </c>
      <c r="G4904" s="139">
        <v>-100.8995</v>
      </c>
      <c r="H4904" s="139" t="s">
        <v>1518</v>
      </c>
      <c r="I4904" s="139" t="s">
        <v>1519</v>
      </c>
      <c r="J4904" s="139" t="s">
        <v>44</v>
      </c>
      <c r="K4904" s="139">
        <v>67901</v>
      </c>
      <c r="L4904" s="139" t="s">
        <v>5422</v>
      </c>
      <c r="M4904" s="139">
        <v>34</v>
      </c>
      <c r="N4904" s="139" t="s">
        <v>1054</v>
      </c>
    </row>
    <row r="4905" spans="1:14" ht="15.75" customHeight="1">
      <c r="A4905" s="139">
        <v>2018</v>
      </c>
      <c r="B4905" s="100" t="s">
        <v>187</v>
      </c>
      <c r="C4905" s="139" t="s">
        <v>5420</v>
      </c>
      <c r="D4905" s="139">
        <v>1000197</v>
      </c>
      <c r="E4905" s="139" t="s">
        <v>5423</v>
      </c>
      <c r="F4905" s="139">
        <v>37.746949999999998</v>
      </c>
      <c r="G4905" s="139">
        <v>-99.987660000000005</v>
      </c>
      <c r="H4905" s="139" t="s">
        <v>2326</v>
      </c>
      <c r="I4905" s="139" t="s">
        <v>5424</v>
      </c>
      <c r="J4905" s="139" t="s">
        <v>44</v>
      </c>
      <c r="K4905" s="139">
        <v>67801</v>
      </c>
      <c r="L4905" s="139" t="s">
        <v>5425</v>
      </c>
      <c r="M4905" s="139">
        <v>32</v>
      </c>
      <c r="N4905" s="139" t="s">
        <v>1054</v>
      </c>
    </row>
    <row r="4906" spans="1:14" ht="15.75" customHeight="1">
      <c r="A4906" s="139">
        <v>2018</v>
      </c>
      <c r="B4906" s="100" t="s">
        <v>187</v>
      </c>
      <c r="C4906" s="139" t="s">
        <v>5426</v>
      </c>
      <c r="D4906" s="139">
        <v>1007985</v>
      </c>
      <c r="E4906" s="139" t="s">
        <v>5427</v>
      </c>
      <c r="F4906" s="139">
        <v>33.733584</v>
      </c>
      <c r="G4906" s="139">
        <v>-86.155216999999993</v>
      </c>
      <c r="H4906" s="139" t="s">
        <v>5428</v>
      </c>
      <c r="I4906" s="139" t="s">
        <v>2335</v>
      </c>
      <c r="J4906" s="139" t="s">
        <v>3</v>
      </c>
      <c r="K4906" s="139">
        <v>35131</v>
      </c>
      <c r="L4906" s="139" t="s">
        <v>5429</v>
      </c>
      <c r="M4906" s="139">
        <v>295</v>
      </c>
      <c r="N4906" s="139" t="s">
        <v>1054</v>
      </c>
    </row>
    <row r="4907" spans="1:14" ht="15.75" customHeight="1">
      <c r="A4907" s="139">
        <v>2018</v>
      </c>
      <c r="B4907" s="100" t="s">
        <v>187</v>
      </c>
      <c r="C4907" s="139" t="s">
        <v>5430</v>
      </c>
      <c r="D4907" s="139">
        <v>1006248</v>
      </c>
      <c r="E4907" s="139" t="s">
        <v>5431</v>
      </c>
      <c r="F4907" s="139">
        <v>39.263570000000001</v>
      </c>
      <c r="G4907" s="139">
        <v>-76.555250000000001</v>
      </c>
      <c r="H4907" s="139" t="s">
        <v>1687</v>
      </c>
      <c r="I4907" s="139" t="s">
        <v>1688</v>
      </c>
      <c r="J4907" s="139" t="s">
        <v>55</v>
      </c>
      <c r="K4907" s="139">
        <v>21224</v>
      </c>
      <c r="L4907" s="139" t="s">
        <v>5432</v>
      </c>
      <c r="M4907" s="139">
        <v>45</v>
      </c>
      <c r="N4907" s="139" t="s">
        <v>1054</v>
      </c>
    </row>
    <row r="4908" spans="1:14" ht="15.75" customHeight="1">
      <c r="A4908" s="139">
        <v>2018</v>
      </c>
      <c r="B4908" s="100" t="s">
        <v>187</v>
      </c>
      <c r="C4908" s="139" t="s">
        <v>5430</v>
      </c>
      <c r="D4908" s="139">
        <v>1006704</v>
      </c>
      <c r="E4908" s="139" t="s">
        <v>5433</v>
      </c>
      <c r="F4908" s="139">
        <v>40.104649999999999</v>
      </c>
      <c r="G4908" s="139">
        <v>-74.829580000000007</v>
      </c>
      <c r="H4908" s="139" t="s">
        <v>1809</v>
      </c>
      <c r="I4908" s="139" t="s">
        <v>5434</v>
      </c>
      <c r="J4908" s="139" t="s">
        <v>81</v>
      </c>
      <c r="K4908" s="139">
        <v>8016</v>
      </c>
      <c r="L4908" s="139" t="s">
        <v>5432</v>
      </c>
      <c r="M4908" s="139">
        <v>15</v>
      </c>
      <c r="N4908" s="139" t="s">
        <v>1054</v>
      </c>
    </row>
    <row r="4909" spans="1:14" ht="15.75" customHeight="1">
      <c r="A4909" s="139">
        <v>2018</v>
      </c>
      <c r="B4909" s="100" t="s">
        <v>187</v>
      </c>
      <c r="C4909" s="139" t="s">
        <v>5435</v>
      </c>
      <c r="D4909" s="139">
        <v>1002717</v>
      </c>
      <c r="E4909" s="139" t="s">
        <v>5436</v>
      </c>
      <c r="F4909" s="139">
        <v>43.088056000000002</v>
      </c>
      <c r="G4909" s="139">
        <v>-70.767222000000004</v>
      </c>
      <c r="H4909" s="139" t="s">
        <v>5437</v>
      </c>
      <c r="I4909" s="139" t="s">
        <v>5438</v>
      </c>
      <c r="J4909" s="139" t="s">
        <v>79</v>
      </c>
      <c r="K4909" s="139">
        <v>3801</v>
      </c>
      <c r="L4909" s="139" t="s">
        <v>5432</v>
      </c>
      <c r="M4909" s="139">
        <v>17</v>
      </c>
      <c r="N4909" s="139" t="s">
        <v>1054</v>
      </c>
    </row>
    <row r="4910" spans="1:14" ht="15.75" customHeight="1">
      <c r="A4910" s="139">
        <v>2018</v>
      </c>
      <c r="B4910" s="100" t="s">
        <v>187</v>
      </c>
      <c r="C4910" s="139" t="s">
        <v>5439</v>
      </c>
      <c r="D4910" s="139">
        <v>1007972</v>
      </c>
      <c r="E4910" s="139" t="s">
        <v>5440</v>
      </c>
      <c r="F4910" s="139">
        <v>32.848593000000001</v>
      </c>
      <c r="G4910" s="139">
        <v>-104.394383</v>
      </c>
      <c r="H4910" s="139" t="s">
        <v>5441</v>
      </c>
      <c r="I4910" s="139" t="s">
        <v>5442</v>
      </c>
      <c r="J4910" s="139" t="s">
        <v>84</v>
      </c>
      <c r="K4910" s="139">
        <v>88210</v>
      </c>
      <c r="L4910" s="139" t="s">
        <v>4148</v>
      </c>
      <c r="M4910" s="139">
        <v>6688</v>
      </c>
      <c r="N4910" s="139" t="s">
        <v>1745</v>
      </c>
    </row>
    <row r="4911" spans="1:14" ht="15.75" customHeight="1">
      <c r="A4911" s="139">
        <v>2018</v>
      </c>
      <c r="B4911" s="100" t="s">
        <v>187</v>
      </c>
      <c r="C4911" s="139" t="s">
        <v>5443</v>
      </c>
      <c r="D4911" s="139">
        <v>1007771</v>
      </c>
      <c r="E4911" s="139" t="s">
        <v>5444</v>
      </c>
      <c r="F4911" s="139">
        <v>32.975335999999999</v>
      </c>
      <c r="G4911" s="139">
        <v>-103.451177</v>
      </c>
      <c r="H4911" s="139" t="s">
        <v>5445</v>
      </c>
      <c r="I4911" s="139" t="s">
        <v>5446</v>
      </c>
      <c r="J4911" s="139" t="s">
        <v>84</v>
      </c>
      <c r="K4911" s="139">
        <v>88260</v>
      </c>
      <c r="L4911" s="139" t="s">
        <v>4148</v>
      </c>
      <c r="M4911" s="139">
        <v>1242</v>
      </c>
      <c r="N4911" s="139" t="s">
        <v>1306</v>
      </c>
    </row>
    <row r="4912" spans="1:14" ht="15.75" customHeight="1">
      <c r="A4912" s="139">
        <v>2018</v>
      </c>
      <c r="B4912" s="100" t="s">
        <v>187</v>
      </c>
      <c r="C4912" s="139" t="s">
        <v>5447</v>
      </c>
      <c r="D4912" s="139">
        <v>1005679</v>
      </c>
      <c r="E4912" s="139" t="s">
        <v>5448</v>
      </c>
      <c r="F4912" s="139">
        <v>38.824587000000001</v>
      </c>
      <c r="G4912" s="139">
        <v>-77.017398</v>
      </c>
      <c r="H4912" s="139" t="s">
        <v>3634</v>
      </c>
      <c r="I4912" s="139" t="s">
        <v>5449</v>
      </c>
      <c r="J4912" s="139" t="s">
        <v>5450</v>
      </c>
      <c r="K4912" s="139">
        <v>20375</v>
      </c>
      <c r="M4912" s="139">
        <v>12</v>
      </c>
      <c r="N4912" s="139" t="s">
        <v>1054</v>
      </c>
    </row>
    <row r="4913" spans="1:14" ht="15.75" customHeight="1">
      <c r="A4913" s="139">
        <v>2018</v>
      </c>
      <c r="B4913" s="100" t="s">
        <v>187</v>
      </c>
      <c r="C4913" s="139" t="s">
        <v>5451</v>
      </c>
      <c r="D4913" s="139">
        <v>1006190</v>
      </c>
      <c r="E4913" s="139" t="s">
        <v>5452</v>
      </c>
      <c r="F4913" s="139">
        <v>41.910912000000003</v>
      </c>
      <c r="G4913" s="139">
        <v>-87.879942</v>
      </c>
      <c r="H4913" s="139" t="s">
        <v>5453</v>
      </c>
      <c r="I4913" s="139" t="s">
        <v>5454</v>
      </c>
      <c r="J4913" s="139" t="s">
        <v>36</v>
      </c>
      <c r="K4913" s="139">
        <v>60160</v>
      </c>
      <c r="L4913" s="139" t="s">
        <v>5455</v>
      </c>
      <c r="M4913" s="139">
        <v>11</v>
      </c>
      <c r="N4913" s="139" t="s">
        <v>1054</v>
      </c>
    </row>
    <row r="4914" spans="1:14" ht="15.75" customHeight="1">
      <c r="A4914" s="139">
        <v>2018</v>
      </c>
      <c r="B4914" s="100" t="s">
        <v>187</v>
      </c>
      <c r="C4914" s="139" t="s">
        <v>5456</v>
      </c>
      <c r="D4914" s="139">
        <v>1005699</v>
      </c>
      <c r="E4914" s="139" t="s">
        <v>5457</v>
      </c>
      <c r="F4914" s="139">
        <v>35.784964000000002</v>
      </c>
      <c r="G4914" s="139">
        <v>-78.675090999999995</v>
      </c>
      <c r="H4914" s="139" t="s">
        <v>5458</v>
      </c>
      <c r="I4914" s="139" t="s">
        <v>5459</v>
      </c>
      <c r="J4914" s="139" t="s">
        <v>89</v>
      </c>
      <c r="K4914" s="139">
        <v>27695</v>
      </c>
      <c r="L4914" s="139" t="s">
        <v>5460</v>
      </c>
      <c r="M4914" s="139">
        <v>48</v>
      </c>
      <c r="N4914" s="139" t="s">
        <v>1054</v>
      </c>
    </row>
    <row r="4915" spans="1:14" ht="15.75" customHeight="1">
      <c r="A4915" s="139">
        <v>2018</v>
      </c>
      <c r="B4915" s="100" t="s">
        <v>187</v>
      </c>
      <c r="C4915" s="139" t="s">
        <v>5461</v>
      </c>
      <c r="D4915" s="139">
        <v>1005422</v>
      </c>
      <c r="E4915" s="139" t="s">
        <v>5462</v>
      </c>
      <c r="F4915" s="139">
        <v>39.495168</v>
      </c>
      <c r="G4915" s="139">
        <v>-80.127905999999996</v>
      </c>
      <c r="H4915" s="139" t="s">
        <v>2465</v>
      </c>
      <c r="I4915" s="139" t="s">
        <v>2601</v>
      </c>
      <c r="J4915" s="139" t="s">
        <v>129</v>
      </c>
      <c r="K4915" s="139">
        <v>26554</v>
      </c>
      <c r="L4915" s="139" t="s">
        <v>5463</v>
      </c>
      <c r="M4915" s="139">
        <v>19</v>
      </c>
      <c r="N4915" s="139" t="s">
        <v>1054</v>
      </c>
    </row>
    <row r="4916" spans="1:14" ht="15.75" customHeight="1">
      <c r="A4916" s="139">
        <v>2018</v>
      </c>
      <c r="B4916" s="100" t="s">
        <v>187</v>
      </c>
      <c r="C4916" s="139" t="s">
        <v>5464</v>
      </c>
      <c r="D4916" s="139">
        <v>1003327</v>
      </c>
      <c r="E4916" s="139" t="s">
        <v>5465</v>
      </c>
      <c r="F4916" s="139">
        <v>44.428899999999999</v>
      </c>
      <c r="G4916" s="139">
        <v>-89.781700000000001</v>
      </c>
      <c r="H4916" s="139" t="s">
        <v>5466</v>
      </c>
      <c r="I4916" s="139" t="s">
        <v>2986</v>
      </c>
      <c r="J4916" s="139" t="s">
        <v>132</v>
      </c>
      <c r="K4916" s="139">
        <v>54494</v>
      </c>
      <c r="L4916" s="139" t="s">
        <v>5467</v>
      </c>
      <c r="M4916" s="139">
        <v>748</v>
      </c>
      <c r="N4916" s="139" t="s">
        <v>1054</v>
      </c>
    </row>
    <row r="4917" spans="1:14" ht="15.75" customHeight="1">
      <c r="A4917" s="139">
        <v>2018</v>
      </c>
      <c r="B4917" s="100" t="s">
        <v>187</v>
      </c>
      <c r="C4917" s="139" t="s">
        <v>5468</v>
      </c>
      <c r="D4917" s="139">
        <v>1006366</v>
      </c>
      <c r="E4917" s="139" t="s">
        <v>5469</v>
      </c>
      <c r="F4917" s="139">
        <v>44.551985999999999</v>
      </c>
      <c r="G4917" s="139">
        <v>-70.540525000000002</v>
      </c>
      <c r="H4917" s="139" t="s">
        <v>5470</v>
      </c>
      <c r="I4917" s="139" t="s">
        <v>5471</v>
      </c>
      <c r="J4917" s="139" t="s">
        <v>52</v>
      </c>
      <c r="K4917" s="139">
        <v>4276</v>
      </c>
      <c r="L4917" s="139" t="s">
        <v>5472</v>
      </c>
      <c r="M4917" s="139">
        <v>4500</v>
      </c>
      <c r="N4917" s="139" t="s">
        <v>1448</v>
      </c>
    </row>
    <row r="4918" spans="1:14" ht="15.75" customHeight="1">
      <c r="A4918" s="139">
        <v>2018</v>
      </c>
      <c r="B4918" s="100" t="s">
        <v>187</v>
      </c>
      <c r="C4918" s="139" t="s">
        <v>5473</v>
      </c>
      <c r="D4918" s="139">
        <v>1004885</v>
      </c>
      <c r="E4918" s="139" t="s">
        <v>5474</v>
      </c>
      <c r="F4918" s="139">
        <v>44.162430000000001</v>
      </c>
      <c r="G4918" s="139">
        <v>-88.473489999999998</v>
      </c>
      <c r="H4918" s="139" t="s">
        <v>2726</v>
      </c>
      <c r="I4918" s="139" t="s">
        <v>2727</v>
      </c>
      <c r="J4918" s="139" t="s">
        <v>132</v>
      </c>
      <c r="K4918" s="139">
        <v>54956</v>
      </c>
      <c r="L4918" s="139" t="s">
        <v>5475</v>
      </c>
      <c r="M4918" s="139">
        <v>151</v>
      </c>
      <c r="N4918" s="139" t="s">
        <v>1054</v>
      </c>
    </row>
    <row r="4919" spans="1:14" ht="15.75" customHeight="1">
      <c r="A4919" s="139">
        <v>2018</v>
      </c>
      <c r="B4919" s="100" t="s">
        <v>187</v>
      </c>
      <c r="C4919" s="139" t="s">
        <v>5476</v>
      </c>
      <c r="D4919" s="139">
        <v>1005293</v>
      </c>
      <c r="E4919" s="139" t="s">
        <v>5477</v>
      </c>
      <c r="F4919" s="139">
        <v>44.481879999999997</v>
      </c>
      <c r="G4919" s="139">
        <v>-89.568389999999994</v>
      </c>
      <c r="H4919" s="139" t="s">
        <v>5478</v>
      </c>
      <c r="I4919" s="139" t="s">
        <v>5479</v>
      </c>
      <c r="J4919" s="139" t="s">
        <v>132</v>
      </c>
      <c r="K4919" s="139">
        <v>54481</v>
      </c>
      <c r="L4919" s="139" t="s">
        <v>5480</v>
      </c>
      <c r="M4919" s="139">
        <v>25</v>
      </c>
      <c r="N4919" s="139" t="s">
        <v>1054</v>
      </c>
    </row>
    <row r="4920" spans="1:14" ht="15.75" customHeight="1">
      <c r="A4920" s="139">
        <v>2018</v>
      </c>
      <c r="B4920" s="100" t="s">
        <v>187</v>
      </c>
      <c r="C4920" s="139" t="s">
        <v>5481</v>
      </c>
      <c r="D4920" s="139">
        <v>1005838</v>
      </c>
      <c r="E4920" s="139" t="s">
        <v>5482</v>
      </c>
      <c r="F4920" s="139">
        <v>46.408700000000003</v>
      </c>
      <c r="G4920" s="139">
        <v>-86.645499999999998</v>
      </c>
      <c r="H4920" s="139" t="s">
        <v>5483</v>
      </c>
      <c r="I4920" s="139" t="s">
        <v>5484</v>
      </c>
      <c r="J4920" s="139" t="s">
        <v>61</v>
      </c>
      <c r="K4920" s="139">
        <v>49862</v>
      </c>
      <c r="L4920" s="139" t="s">
        <v>5480</v>
      </c>
      <c r="M4920" s="139">
        <v>355</v>
      </c>
      <c r="N4920" s="139" t="s">
        <v>1054</v>
      </c>
    </row>
    <row r="4921" spans="1:14" ht="15.75" customHeight="1">
      <c r="A4921" s="139">
        <v>2018</v>
      </c>
      <c r="B4921" s="100" t="s">
        <v>187</v>
      </c>
      <c r="C4921" s="139" t="s">
        <v>5485</v>
      </c>
      <c r="D4921" s="139">
        <v>1005547</v>
      </c>
      <c r="E4921" s="139" t="s">
        <v>5486</v>
      </c>
      <c r="F4921" s="139">
        <v>33.206899999999997</v>
      </c>
      <c r="G4921" s="139">
        <v>-86.284059999999997</v>
      </c>
      <c r="H4921" s="139" t="s">
        <v>4338</v>
      </c>
      <c r="I4921" s="139" t="s">
        <v>4166</v>
      </c>
      <c r="J4921" s="139" t="s">
        <v>3</v>
      </c>
      <c r="K4921" s="139">
        <v>35150</v>
      </c>
      <c r="L4921" s="139" t="s">
        <v>5487</v>
      </c>
      <c r="M4921" s="139">
        <v>8</v>
      </c>
      <c r="N4921" s="139" t="s">
        <v>1054</v>
      </c>
    </row>
    <row r="4922" spans="1:14" ht="15.75" customHeight="1">
      <c r="A4922" s="139">
        <v>2018</v>
      </c>
      <c r="B4922" s="100" t="s">
        <v>187</v>
      </c>
      <c r="C4922" s="139" t="s">
        <v>5485</v>
      </c>
      <c r="D4922" s="139">
        <v>1005559</v>
      </c>
      <c r="E4922" s="139" t="s">
        <v>5488</v>
      </c>
      <c r="F4922" s="139">
        <v>36.046239999999997</v>
      </c>
      <c r="G4922" s="139">
        <v>-87.343270000000004</v>
      </c>
      <c r="H4922" s="139" t="s">
        <v>5489</v>
      </c>
      <c r="I4922" s="139" t="s">
        <v>5490</v>
      </c>
      <c r="J4922" s="139" t="s">
        <v>113</v>
      </c>
      <c r="K4922" s="139">
        <v>37055</v>
      </c>
      <c r="L4922" s="139" t="s">
        <v>5487</v>
      </c>
      <c r="M4922" s="139">
        <v>15</v>
      </c>
      <c r="N4922" s="139" t="s">
        <v>1054</v>
      </c>
    </row>
    <row r="4923" spans="1:14" ht="15.75" customHeight="1">
      <c r="A4923" s="139">
        <v>2018</v>
      </c>
      <c r="B4923" s="100" t="s">
        <v>187</v>
      </c>
      <c r="C4923" s="139" t="s">
        <v>5491</v>
      </c>
      <c r="D4923" s="139">
        <v>1004687</v>
      </c>
      <c r="E4923" s="139" t="s">
        <v>5492</v>
      </c>
      <c r="F4923" s="139">
        <v>36.961460000000002</v>
      </c>
      <c r="G4923" s="139">
        <v>-89.867844000000005</v>
      </c>
      <c r="H4923" s="139" t="s">
        <v>5493</v>
      </c>
      <c r="I4923" s="139" t="s">
        <v>5494</v>
      </c>
      <c r="J4923" s="139" t="s">
        <v>68</v>
      </c>
      <c r="K4923" s="139">
        <v>63825</v>
      </c>
      <c r="L4923" s="139" t="s">
        <v>5495</v>
      </c>
      <c r="M4923" s="139">
        <v>29</v>
      </c>
      <c r="N4923" s="139" t="s">
        <v>1054</v>
      </c>
    </row>
    <row r="4924" spans="1:14" ht="15.75" customHeight="1">
      <c r="A4924" s="139">
        <v>2018</v>
      </c>
      <c r="B4924" s="100" t="s">
        <v>187</v>
      </c>
      <c r="C4924" s="139" t="s">
        <v>5496</v>
      </c>
      <c r="D4924" s="139">
        <v>1006741</v>
      </c>
      <c r="E4924" s="139" t="s">
        <v>5497</v>
      </c>
      <c r="F4924" s="139">
        <v>37.717225999999997</v>
      </c>
      <c r="G4924" s="139">
        <v>-77.115461999999994</v>
      </c>
      <c r="H4924" s="139" t="s">
        <v>5498</v>
      </c>
      <c r="I4924" s="139" t="s">
        <v>5498</v>
      </c>
      <c r="J4924" s="139" t="s">
        <v>123</v>
      </c>
      <c r="K4924" s="139">
        <v>23086</v>
      </c>
      <c r="L4924" s="139" t="s">
        <v>5495</v>
      </c>
      <c r="M4924" s="139">
        <v>24</v>
      </c>
      <c r="N4924" s="139" t="s">
        <v>1054</v>
      </c>
    </row>
    <row r="4925" spans="1:14" ht="15.75" customHeight="1">
      <c r="A4925" s="139">
        <v>2018</v>
      </c>
      <c r="B4925" s="100" t="s">
        <v>187</v>
      </c>
      <c r="C4925" s="139" t="s">
        <v>5499</v>
      </c>
      <c r="D4925" s="139">
        <v>1001562</v>
      </c>
      <c r="E4925" s="139" t="s">
        <v>5500</v>
      </c>
      <c r="F4925" s="139">
        <v>40.251277999999999</v>
      </c>
      <c r="G4925" s="139">
        <v>-74.267416999999995</v>
      </c>
      <c r="H4925" s="139" t="s">
        <v>5501</v>
      </c>
      <c r="I4925" s="139" t="s">
        <v>5502</v>
      </c>
      <c r="J4925" s="139" t="s">
        <v>81</v>
      </c>
      <c r="K4925" s="139">
        <v>7728</v>
      </c>
      <c r="L4925" s="139" t="s">
        <v>3995</v>
      </c>
      <c r="M4925" s="139">
        <v>17</v>
      </c>
      <c r="N4925" s="139" t="s">
        <v>1054</v>
      </c>
    </row>
    <row r="4926" spans="1:14" ht="15.75" customHeight="1">
      <c r="A4926" s="139">
        <v>2018</v>
      </c>
      <c r="B4926" s="100" t="s">
        <v>187</v>
      </c>
      <c r="C4926" s="139" t="s">
        <v>5503</v>
      </c>
      <c r="D4926" s="139">
        <v>1005544</v>
      </c>
      <c r="E4926" s="139" t="s">
        <v>5504</v>
      </c>
      <c r="F4926" s="139">
        <v>32.285915000000003</v>
      </c>
      <c r="G4926" s="139">
        <v>-106.72592899999999</v>
      </c>
      <c r="H4926" s="139" t="s">
        <v>5505</v>
      </c>
      <c r="I4926" s="139" t="s">
        <v>5506</v>
      </c>
      <c r="J4926" s="139" t="s">
        <v>84</v>
      </c>
      <c r="K4926" s="139">
        <v>88003</v>
      </c>
      <c r="L4926" s="139" t="s">
        <v>5507</v>
      </c>
      <c r="M4926" s="139">
        <v>14</v>
      </c>
      <c r="N4926" s="139" t="s">
        <v>1054</v>
      </c>
    </row>
    <row r="4927" spans="1:14" ht="15.75" customHeight="1">
      <c r="A4927" s="139">
        <v>2018</v>
      </c>
      <c r="B4927" s="100" t="s">
        <v>187</v>
      </c>
      <c r="C4927" s="139" t="s">
        <v>5508</v>
      </c>
      <c r="D4927" s="139">
        <v>1002888</v>
      </c>
      <c r="E4927" s="139" t="s">
        <v>5509</v>
      </c>
      <c r="F4927" s="139">
        <v>35.3245</v>
      </c>
      <c r="G4927" s="139">
        <v>-80.999600000000001</v>
      </c>
      <c r="H4927" s="139" t="s">
        <v>5510</v>
      </c>
      <c r="I4927" s="139" t="s">
        <v>2899</v>
      </c>
      <c r="J4927" s="139" t="s">
        <v>89</v>
      </c>
      <c r="K4927" s="139">
        <v>28120</v>
      </c>
      <c r="L4927" s="139" t="s">
        <v>5432</v>
      </c>
      <c r="M4927" s="139">
        <v>41</v>
      </c>
      <c r="N4927" s="139" t="s">
        <v>1054</v>
      </c>
    </row>
    <row r="4928" spans="1:14" ht="15.75" customHeight="1">
      <c r="A4928" s="139">
        <v>2018</v>
      </c>
      <c r="B4928" s="100" t="s">
        <v>187</v>
      </c>
      <c r="C4928" s="139" t="s">
        <v>5511</v>
      </c>
      <c r="D4928" s="139">
        <v>1002706</v>
      </c>
      <c r="E4928" s="139" t="s">
        <v>5512</v>
      </c>
      <c r="F4928" s="139">
        <v>37.281480999999999</v>
      </c>
      <c r="G4928" s="139">
        <v>-98.591324</v>
      </c>
      <c r="H4928" s="139" t="s">
        <v>5513</v>
      </c>
      <c r="I4928" s="139" t="s">
        <v>5514</v>
      </c>
      <c r="J4928" s="139" t="s">
        <v>44</v>
      </c>
      <c r="K4928" s="139">
        <v>67104</v>
      </c>
      <c r="L4928" s="139" t="s">
        <v>5432</v>
      </c>
      <c r="M4928" s="139">
        <v>22</v>
      </c>
      <c r="N4928" s="139" t="s">
        <v>1054</v>
      </c>
    </row>
    <row r="4929" spans="1:14" ht="15.75" customHeight="1">
      <c r="A4929" s="139">
        <v>2018</v>
      </c>
      <c r="B4929" s="100" t="s">
        <v>187</v>
      </c>
      <c r="C4929" s="139" t="s">
        <v>5511</v>
      </c>
      <c r="D4929" s="139">
        <v>1006231</v>
      </c>
      <c r="E4929" s="139" t="s">
        <v>5515</v>
      </c>
      <c r="F4929" s="139">
        <v>42.486632999999998</v>
      </c>
      <c r="G4929" s="139">
        <v>-94.167738999999997</v>
      </c>
      <c r="H4929" s="139" t="s">
        <v>5516</v>
      </c>
      <c r="I4929" s="139" t="s">
        <v>2678</v>
      </c>
      <c r="J4929" s="139" t="s">
        <v>42</v>
      </c>
      <c r="K4929" s="139">
        <v>50501</v>
      </c>
      <c r="L4929" s="139" t="s">
        <v>5432</v>
      </c>
      <c r="M4929" s="139">
        <v>20</v>
      </c>
      <c r="N4929" s="139" t="s">
        <v>1054</v>
      </c>
    </row>
    <row r="4930" spans="1:14" ht="15.75" customHeight="1">
      <c r="A4930" s="139">
        <v>2018</v>
      </c>
      <c r="B4930" s="100" t="s">
        <v>187</v>
      </c>
      <c r="C4930" s="139" t="s">
        <v>5517</v>
      </c>
      <c r="D4930" s="139">
        <v>1002741</v>
      </c>
      <c r="E4930" s="139" t="s">
        <v>5518</v>
      </c>
      <c r="F4930" s="139">
        <v>38.659038000000002</v>
      </c>
      <c r="G4930" s="139">
        <v>-86.764843999999997</v>
      </c>
      <c r="H4930" s="139" t="s">
        <v>5519</v>
      </c>
      <c r="I4930" s="139" t="s">
        <v>2466</v>
      </c>
      <c r="J4930" s="139" t="s">
        <v>39</v>
      </c>
      <c r="K4930" s="139">
        <v>47581</v>
      </c>
      <c r="L4930" s="139" t="s">
        <v>5432</v>
      </c>
      <c r="M4930" s="139">
        <v>16</v>
      </c>
      <c r="N4930" s="139" t="s">
        <v>1054</v>
      </c>
    </row>
    <row r="4931" spans="1:14" ht="15.75" customHeight="1">
      <c r="A4931" s="139">
        <v>2018</v>
      </c>
      <c r="B4931" s="100" t="s">
        <v>187</v>
      </c>
      <c r="C4931" s="139" t="s">
        <v>5520</v>
      </c>
      <c r="D4931" s="139">
        <v>1011213</v>
      </c>
      <c r="E4931" s="139" t="s">
        <v>5521</v>
      </c>
      <c r="F4931" s="139">
        <v>33.780363999999999</v>
      </c>
      <c r="G4931" s="139">
        <v>-118.217951</v>
      </c>
      <c r="H4931" s="139" t="s">
        <v>5522</v>
      </c>
      <c r="I4931" s="139" t="s">
        <v>1411</v>
      </c>
      <c r="J4931" s="139" t="s">
        <v>15</v>
      </c>
      <c r="K4931" s="139">
        <v>90813</v>
      </c>
      <c r="L4931" s="139" t="s">
        <v>5432</v>
      </c>
      <c r="M4931" s="139">
        <v>17</v>
      </c>
      <c r="N4931" s="139" t="s">
        <v>1054</v>
      </c>
    </row>
    <row r="4932" spans="1:14" ht="15.75" customHeight="1">
      <c r="A4932" s="139">
        <v>2018</v>
      </c>
      <c r="B4932" s="100" t="s">
        <v>187</v>
      </c>
      <c r="C4932" s="139" t="s">
        <v>5523</v>
      </c>
      <c r="D4932" s="139">
        <v>1003042</v>
      </c>
      <c r="E4932" s="139" t="s">
        <v>5524</v>
      </c>
      <c r="F4932" s="139">
        <v>27.800260000000002</v>
      </c>
      <c r="G4932" s="139">
        <v>-82.373329999999996</v>
      </c>
      <c r="H4932" s="139" t="s">
        <v>5525</v>
      </c>
      <c r="I4932" s="139" t="s">
        <v>1426</v>
      </c>
      <c r="J4932" s="139" t="s">
        <v>26</v>
      </c>
      <c r="K4932" s="139">
        <v>33534</v>
      </c>
      <c r="L4932" s="139" t="s">
        <v>5432</v>
      </c>
      <c r="M4932" s="139">
        <v>32</v>
      </c>
      <c r="N4932" s="139" t="s">
        <v>1054</v>
      </c>
    </row>
    <row r="4933" spans="1:14" ht="15.75" customHeight="1">
      <c r="A4933" s="139">
        <v>2018</v>
      </c>
      <c r="B4933" s="100" t="s">
        <v>187</v>
      </c>
      <c r="C4933" s="139" t="s">
        <v>5526</v>
      </c>
      <c r="D4933" s="139">
        <v>1004629</v>
      </c>
      <c r="E4933" s="139" t="s">
        <v>5527</v>
      </c>
      <c r="F4933" s="139">
        <v>40.728403</v>
      </c>
      <c r="G4933" s="139">
        <v>-73.995407</v>
      </c>
      <c r="H4933" s="139" t="s">
        <v>2520</v>
      </c>
      <c r="I4933" s="139" t="s">
        <v>2520</v>
      </c>
      <c r="J4933" s="139" t="s">
        <v>87</v>
      </c>
      <c r="K4933" s="139">
        <v>10012</v>
      </c>
      <c r="L4933" s="139" t="s">
        <v>5528</v>
      </c>
      <c r="M4933" s="139">
        <v>40</v>
      </c>
      <c r="N4933" s="139" t="s">
        <v>1054</v>
      </c>
    </row>
    <row r="4934" spans="1:14" ht="15.75" customHeight="1">
      <c r="A4934" s="139">
        <v>2018</v>
      </c>
      <c r="B4934" s="100" t="s">
        <v>187</v>
      </c>
      <c r="C4934" s="139" t="s">
        <v>5529</v>
      </c>
      <c r="D4934" s="139">
        <v>1005970</v>
      </c>
      <c r="E4934" s="139" t="s">
        <v>5530</v>
      </c>
      <c r="F4934" s="139">
        <v>42.560572000000001</v>
      </c>
      <c r="G4934" s="139">
        <v>-71.849628999999993</v>
      </c>
      <c r="H4934" s="139" t="s">
        <v>5531</v>
      </c>
      <c r="I4934" s="139" t="s">
        <v>5532</v>
      </c>
      <c r="J4934" s="139" t="s">
        <v>58</v>
      </c>
      <c r="K4934" s="139">
        <v>1420</v>
      </c>
      <c r="L4934" s="139" t="s">
        <v>2241</v>
      </c>
      <c r="M4934" s="139">
        <v>14</v>
      </c>
      <c r="N4934" s="139" t="s">
        <v>1054</v>
      </c>
    </row>
    <row r="4935" spans="1:14" ht="15.75" customHeight="1">
      <c r="A4935" s="139">
        <v>2018</v>
      </c>
      <c r="B4935" s="100" t="s">
        <v>187</v>
      </c>
      <c r="C4935" s="139" t="s">
        <v>5533</v>
      </c>
      <c r="D4935" s="139">
        <v>1005979</v>
      </c>
      <c r="E4935" s="139" t="s">
        <v>5534</v>
      </c>
      <c r="F4935" s="139">
        <v>40.014629999999997</v>
      </c>
      <c r="G4935" s="139">
        <v>-75.054339999999996</v>
      </c>
      <c r="H4935" s="139" t="s">
        <v>5535</v>
      </c>
      <c r="I4935" s="139" t="s">
        <v>5536</v>
      </c>
      <c r="J4935" s="139" t="s">
        <v>103</v>
      </c>
      <c r="K4935" s="139">
        <v>19135</v>
      </c>
      <c r="L4935" s="139" t="s">
        <v>5537</v>
      </c>
      <c r="M4935" s="139">
        <v>15</v>
      </c>
      <c r="N4935" s="139" t="s">
        <v>1054</v>
      </c>
    </row>
    <row r="4936" spans="1:14" ht="15.75" customHeight="1">
      <c r="A4936" s="139">
        <v>2018</v>
      </c>
      <c r="B4936" s="100" t="s">
        <v>187</v>
      </c>
      <c r="C4936" s="139" t="s">
        <v>5538</v>
      </c>
      <c r="D4936" s="139">
        <v>1007540</v>
      </c>
      <c r="E4936" s="139" t="s">
        <v>5539</v>
      </c>
      <c r="F4936" s="139">
        <v>40.78389</v>
      </c>
      <c r="G4936" s="139">
        <v>-116.21167</v>
      </c>
      <c r="H4936" s="139" t="s">
        <v>5540</v>
      </c>
      <c r="I4936" s="139" t="s">
        <v>2093</v>
      </c>
      <c r="J4936" s="139" t="s">
        <v>76</v>
      </c>
      <c r="K4936" s="139">
        <v>89822</v>
      </c>
      <c r="L4936" s="139" t="s">
        <v>5541</v>
      </c>
      <c r="M4936" s="139">
        <v>37</v>
      </c>
      <c r="N4936" s="139" t="s">
        <v>1054</v>
      </c>
    </row>
    <row r="4937" spans="1:14" ht="15.75" customHeight="1">
      <c r="A4937" s="139">
        <v>2018</v>
      </c>
      <c r="B4937" s="100" t="s">
        <v>187</v>
      </c>
      <c r="C4937" s="139" t="s">
        <v>5542</v>
      </c>
      <c r="D4937" s="139">
        <v>1005754</v>
      </c>
      <c r="E4937" s="139" t="s">
        <v>5543</v>
      </c>
      <c r="F4937" s="139">
        <v>43.414650000000002</v>
      </c>
      <c r="G4937" s="139">
        <v>-83.88064</v>
      </c>
      <c r="H4937" s="139" t="s">
        <v>3669</v>
      </c>
      <c r="I4937" s="139" t="s">
        <v>3670</v>
      </c>
      <c r="J4937" s="139" t="s">
        <v>61</v>
      </c>
      <c r="K4937" s="139">
        <v>48601</v>
      </c>
      <c r="L4937" s="139" t="s">
        <v>5544</v>
      </c>
      <c r="M4937" s="139">
        <v>28</v>
      </c>
      <c r="N4937" s="139" t="s">
        <v>1054</v>
      </c>
    </row>
    <row r="4938" spans="1:14" ht="15.75" customHeight="1">
      <c r="A4938" s="139">
        <v>2018</v>
      </c>
      <c r="B4938" s="100" t="s">
        <v>187</v>
      </c>
      <c r="C4938" s="139" t="s">
        <v>5545</v>
      </c>
      <c r="D4938" s="139">
        <v>1002807</v>
      </c>
      <c r="E4938" s="139" t="s">
        <v>5546</v>
      </c>
      <c r="F4938" s="139">
        <v>40.628979999999999</v>
      </c>
      <c r="G4938" s="139">
        <v>-80.419799999999995</v>
      </c>
      <c r="H4938" s="139" t="s">
        <v>5547</v>
      </c>
      <c r="I4938" s="139" t="s">
        <v>5548</v>
      </c>
      <c r="J4938" s="139" t="s">
        <v>103</v>
      </c>
      <c r="K4938" s="139">
        <v>15077</v>
      </c>
      <c r="L4938" s="139" t="s">
        <v>5432</v>
      </c>
      <c r="M4938" s="139">
        <v>35</v>
      </c>
      <c r="N4938" s="139" t="s">
        <v>1054</v>
      </c>
    </row>
    <row r="4939" spans="1:14" ht="15.75" customHeight="1">
      <c r="A4939" s="139">
        <v>2018</v>
      </c>
      <c r="B4939" s="100" t="s">
        <v>187</v>
      </c>
      <c r="C4939" s="139" t="s">
        <v>5545</v>
      </c>
      <c r="D4939" s="139">
        <v>1006813</v>
      </c>
      <c r="E4939" s="139" t="s">
        <v>5549</v>
      </c>
      <c r="F4939" s="139">
        <v>36.250832000000003</v>
      </c>
      <c r="G4939" s="139">
        <v>-95.276947000000007</v>
      </c>
      <c r="H4939" s="139" t="s">
        <v>5550</v>
      </c>
      <c r="I4939" s="139" t="s">
        <v>5551</v>
      </c>
      <c r="J4939" s="139" t="s">
        <v>98</v>
      </c>
      <c r="K4939" s="139">
        <v>74361</v>
      </c>
      <c r="L4939" s="139" t="s">
        <v>5432</v>
      </c>
      <c r="M4939" s="139">
        <v>21</v>
      </c>
      <c r="N4939" s="139" t="s">
        <v>1054</v>
      </c>
    </row>
    <row r="4940" spans="1:14" ht="15.75" customHeight="1">
      <c r="A4940" s="139">
        <v>2018</v>
      </c>
      <c r="B4940" s="100" t="s">
        <v>187</v>
      </c>
      <c r="C4940" s="139" t="s">
        <v>5545</v>
      </c>
      <c r="D4940" s="139">
        <v>1002887</v>
      </c>
      <c r="E4940" s="139" t="s">
        <v>5552</v>
      </c>
      <c r="F4940" s="139">
        <v>41.057023999999998</v>
      </c>
      <c r="G4940" s="139">
        <v>-76.867564000000002</v>
      </c>
      <c r="H4940" s="139" t="s">
        <v>5553</v>
      </c>
      <c r="I4940" s="139" t="s">
        <v>2339</v>
      </c>
      <c r="J4940" s="139" t="s">
        <v>103</v>
      </c>
      <c r="K4940" s="139">
        <v>17856</v>
      </c>
      <c r="L4940" s="139" t="s">
        <v>5432</v>
      </c>
      <c r="M4940" s="139">
        <v>19</v>
      </c>
      <c r="N4940" s="139" t="s">
        <v>1054</v>
      </c>
    </row>
    <row r="4941" spans="1:14" ht="15.75" customHeight="1">
      <c r="A4941" s="139">
        <v>2018</v>
      </c>
      <c r="B4941" s="100" t="s">
        <v>187</v>
      </c>
      <c r="C4941" s="139" t="s">
        <v>5554</v>
      </c>
      <c r="D4941" s="139">
        <v>1008063</v>
      </c>
      <c r="E4941" s="139" t="s">
        <v>5555</v>
      </c>
      <c r="F4941" s="139">
        <v>35.613999999999997</v>
      </c>
      <c r="G4941" s="139">
        <v>-80.816050000000004</v>
      </c>
      <c r="H4941" s="139" t="s">
        <v>1801</v>
      </c>
      <c r="I4941" s="139" t="s">
        <v>5556</v>
      </c>
      <c r="J4941" s="139" t="s">
        <v>89</v>
      </c>
      <c r="K4941" s="139">
        <v>28115</v>
      </c>
      <c r="L4941" s="139" t="s">
        <v>5557</v>
      </c>
      <c r="M4941" s="139">
        <v>19</v>
      </c>
      <c r="N4941" s="139" t="s">
        <v>1054</v>
      </c>
    </row>
    <row r="4942" spans="1:14" ht="15.75" customHeight="1">
      <c r="A4942" s="139">
        <v>2018</v>
      </c>
      <c r="B4942" s="100" t="s">
        <v>187</v>
      </c>
      <c r="C4942" s="139" t="s">
        <v>5558</v>
      </c>
      <c r="D4942" s="139">
        <v>1002933</v>
      </c>
      <c r="E4942" s="139" t="s">
        <v>5559</v>
      </c>
      <c r="F4942" s="139">
        <v>41.496609999999997</v>
      </c>
      <c r="G4942" s="139">
        <v>-90.645499999999998</v>
      </c>
      <c r="H4942" s="139" t="s">
        <v>5560</v>
      </c>
      <c r="I4942" s="139" t="s">
        <v>1497</v>
      </c>
      <c r="J4942" s="139" t="s">
        <v>42</v>
      </c>
      <c r="K4942" s="139">
        <v>52802</v>
      </c>
      <c r="L4942" s="139" t="s">
        <v>1281</v>
      </c>
      <c r="M4942" s="139">
        <v>23</v>
      </c>
      <c r="N4942" s="139" t="s">
        <v>1054</v>
      </c>
    </row>
    <row r="4943" spans="1:14" ht="15.75" customHeight="1">
      <c r="A4943" s="139">
        <v>2018</v>
      </c>
      <c r="B4943" s="100" t="s">
        <v>187</v>
      </c>
      <c r="C4943" s="139" t="s">
        <v>5561</v>
      </c>
      <c r="D4943" s="139">
        <v>1006360</v>
      </c>
      <c r="E4943" s="139" t="s">
        <v>5562</v>
      </c>
      <c r="F4943" s="139">
        <v>46.130096999999999</v>
      </c>
      <c r="G4943" s="139">
        <v>-122.983216</v>
      </c>
      <c r="H4943" s="139" t="s">
        <v>4674</v>
      </c>
      <c r="I4943" s="139" t="s">
        <v>4927</v>
      </c>
      <c r="J4943" s="139" t="s">
        <v>126</v>
      </c>
      <c r="K4943" s="139">
        <v>98632</v>
      </c>
      <c r="L4943" s="139" t="s">
        <v>5563</v>
      </c>
      <c r="M4943" s="139">
        <v>1645</v>
      </c>
      <c r="N4943" s="139" t="s">
        <v>1448</v>
      </c>
    </row>
    <row r="4944" spans="1:14" ht="15.75" customHeight="1">
      <c r="A4944" s="139">
        <v>2018</v>
      </c>
      <c r="B4944" s="100" t="s">
        <v>187</v>
      </c>
      <c r="C4944" s="139" t="s">
        <v>5564</v>
      </c>
      <c r="D4944" s="139">
        <v>1006767</v>
      </c>
      <c r="E4944" s="139" t="s">
        <v>5565</v>
      </c>
      <c r="F4944" s="139">
        <v>32.571489999999997</v>
      </c>
      <c r="G4944" s="139">
        <v>-90.069299000000001</v>
      </c>
      <c r="H4944" s="139" t="s">
        <v>2113</v>
      </c>
      <c r="I4944" s="139" t="s">
        <v>1214</v>
      </c>
      <c r="J4944" s="139" t="s">
        <v>65</v>
      </c>
      <c r="K4944" s="139">
        <v>39046</v>
      </c>
      <c r="L4944" s="139" t="s">
        <v>5566</v>
      </c>
      <c r="M4944" s="139">
        <v>20</v>
      </c>
      <c r="N4944" s="139" t="s">
        <v>1054</v>
      </c>
    </row>
    <row r="4945" spans="1:14" ht="15.75" customHeight="1">
      <c r="A4945" s="139">
        <v>2018</v>
      </c>
      <c r="B4945" s="100" t="s">
        <v>187</v>
      </c>
      <c r="C4945" s="139" t="s">
        <v>5567</v>
      </c>
      <c r="D4945" s="139">
        <v>1003850</v>
      </c>
      <c r="E4945" s="139" t="s">
        <v>5568</v>
      </c>
      <c r="F4945" s="139">
        <v>35.959978</v>
      </c>
      <c r="G4945" s="139">
        <v>-86.490007000000006</v>
      </c>
      <c r="H4945" s="139" t="s">
        <v>5569</v>
      </c>
      <c r="I4945" s="139" t="s">
        <v>2038</v>
      </c>
      <c r="J4945" s="139" t="s">
        <v>113</v>
      </c>
      <c r="K4945" s="139">
        <v>37167</v>
      </c>
      <c r="L4945" s="139" t="s">
        <v>5566</v>
      </c>
      <c r="M4945" s="139">
        <v>32</v>
      </c>
      <c r="N4945" s="139" t="s">
        <v>1054</v>
      </c>
    </row>
    <row r="4946" spans="1:14" ht="15.75" customHeight="1">
      <c r="A4946" s="139">
        <v>2018</v>
      </c>
      <c r="B4946" s="100" t="s">
        <v>187</v>
      </c>
      <c r="C4946" s="139" t="s">
        <v>5570</v>
      </c>
      <c r="D4946" s="139">
        <v>1006013</v>
      </c>
      <c r="E4946" s="139" t="s">
        <v>5571</v>
      </c>
      <c r="F4946" s="139">
        <v>41.211919999999999</v>
      </c>
      <c r="G4946" s="139">
        <v>-80.506981999999994</v>
      </c>
      <c r="H4946" s="139" t="s">
        <v>5572</v>
      </c>
      <c r="I4946" s="139" t="s">
        <v>3296</v>
      </c>
      <c r="J4946" s="139" t="s">
        <v>103</v>
      </c>
      <c r="K4946" s="139">
        <v>16121</v>
      </c>
      <c r="L4946" s="139" t="s">
        <v>5573</v>
      </c>
      <c r="M4946" s="139">
        <v>91</v>
      </c>
      <c r="N4946" s="139" t="s">
        <v>1054</v>
      </c>
    </row>
    <row r="4947" spans="1:14" ht="15.75" customHeight="1">
      <c r="A4947" s="139">
        <v>2018</v>
      </c>
      <c r="B4947" s="100" t="s">
        <v>187</v>
      </c>
      <c r="C4947" s="139" t="s">
        <v>5574</v>
      </c>
      <c r="D4947" s="139">
        <v>1007929</v>
      </c>
      <c r="E4947" s="139" t="s">
        <v>5575</v>
      </c>
      <c r="F4947" s="139">
        <v>30.061499999999999</v>
      </c>
      <c r="G4947" s="139">
        <v>-90.665899999999993</v>
      </c>
      <c r="H4947" s="139" t="s">
        <v>5576</v>
      </c>
      <c r="I4947" s="139" t="s">
        <v>2547</v>
      </c>
      <c r="J4947" s="139" t="s">
        <v>50</v>
      </c>
      <c r="K4947" s="139">
        <v>70052</v>
      </c>
      <c r="L4947" s="139" t="s">
        <v>5577</v>
      </c>
      <c r="M4947" s="139">
        <v>367</v>
      </c>
      <c r="N4947" s="139" t="s">
        <v>1054</v>
      </c>
    </row>
    <row r="4948" spans="1:14" ht="15.75" customHeight="1">
      <c r="A4948" s="139">
        <v>2018</v>
      </c>
      <c r="B4948" s="100" t="s">
        <v>187</v>
      </c>
      <c r="C4948" s="139" t="s">
        <v>5578</v>
      </c>
      <c r="D4948" s="139">
        <v>1002572</v>
      </c>
      <c r="E4948" s="139" t="s">
        <v>5579</v>
      </c>
      <c r="F4948" s="139">
        <v>40.532890000000002</v>
      </c>
      <c r="G4948" s="139">
        <v>-78.385329999999996</v>
      </c>
      <c r="H4948" s="139" t="s">
        <v>5580</v>
      </c>
      <c r="I4948" s="139" t="s">
        <v>5581</v>
      </c>
      <c r="J4948" s="139" t="s">
        <v>103</v>
      </c>
      <c r="K4948" s="139">
        <v>16601</v>
      </c>
      <c r="L4948" s="139" t="s">
        <v>5582</v>
      </c>
      <c r="M4948" s="139">
        <v>7</v>
      </c>
      <c r="N4948" s="139" t="s">
        <v>1054</v>
      </c>
    </row>
    <row r="4949" spans="1:14" ht="15.75" customHeight="1">
      <c r="A4949" s="139">
        <v>2018</v>
      </c>
      <c r="B4949" s="100" t="s">
        <v>187</v>
      </c>
      <c r="C4949" s="139" t="s">
        <v>5583</v>
      </c>
      <c r="D4949" s="139">
        <v>1003829</v>
      </c>
      <c r="E4949" s="139" t="s">
        <v>5584</v>
      </c>
      <c r="F4949" s="139">
        <v>38.329405000000001</v>
      </c>
      <c r="G4949" s="139">
        <v>-98.190724000000003</v>
      </c>
      <c r="H4949" s="139" t="s">
        <v>4700</v>
      </c>
      <c r="I4949" s="139" t="s">
        <v>4701</v>
      </c>
      <c r="J4949" s="139" t="s">
        <v>44</v>
      </c>
      <c r="K4949" s="139">
        <v>67554</v>
      </c>
      <c r="L4949" s="139" t="s">
        <v>5585</v>
      </c>
      <c r="M4949" s="139">
        <v>25</v>
      </c>
      <c r="N4949" s="139" t="s">
        <v>1054</v>
      </c>
    </row>
    <row r="4950" spans="1:14" ht="15.75" customHeight="1">
      <c r="A4950" s="139">
        <v>2018</v>
      </c>
      <c r="B4950" s="100" t="s">
        <v>187</v>
      </c>
      <c r="C4950" s="139" t="s">
        <v>5586</v>
      </c>
      <c r="D4950" s="139">
        <v>1006653</v>
      </c>
      <c r="E4950" s="139" t="s">
        <v>5587</v>
      </c>
      <c r="F4950" s="139">
        <v>42.050189000000003</v>
      </c>
      <c r="G4950" s="139">
        <v>-73.976794999999996</v>
      </c>
      <c r="H4950" s="139" t="s">
        <v>5588</v>
      </c>
      <c r="I4950" s="139" t="s">
        <v>5589</v>
      </c>
      <c r="J4950" s="139" t="s">
        <v>87</v>
      </c>
      <c r="K4950" s="139">
        <v>12477</v>
      </c>
      <c r="L4950" s="139" t="s">
        <v>5590</v>
      </c>
      <c r="M4950" s="139">
        <v>237</v>
      </c>
      <c r="N4950" s="139" t="s">
        <v>1054</v>
      </c>
    </row>
    <row r="4951" spans="1:14" ht="15.75" customHeight="1">
      <c r="A4951" s="139">
        <v>2018</v>
      </c>
      <c r="B4951" s="100" t="s">
        <v>187</v>
      </c>
      <c r="C4951" s="139" t="s">
        <v>5591</v>
      </c>
      <c r="D4951" s="139">
        <v>1005277</v>
      </c>
      <c r="E4951" s="139" t="s">
        <v>5592</v>
      </c>
      <c r="F4951" s="139">
        <v>42.337947999999997</v>
      </c>
      <c r="G4951" s="139">
        <v>-71.090442999999993</v>
      </c>
      <c r="H4951" s="139" t="s">
        <v>3727</v>
      </c>
      <c r="I4951" s="139" t="s">
        <v>3728</v>
      </c>
      <c r="J4951" s="139" t="s">
        <v>58</v>
      </c>
      <c r="K4951" s="139">
        <v>2115</v>
      </c>
      <c r="L4951" s="139" t="s">
        <v>5593</v>
      </c>
      <c r="M4951" s="139">
        <v>15</v>
      </c>
      <c r="N4951" s="139" t="s">
        <v>1054</v>
      </c>
    </row>
    <row r="4952" spans="1:14" ht="15.75" customHeight="1">
      <c r="A4952" s="139">
        <v>2018</v>
      </c>
      <c r="B4952" s="100" t="s">
        <v>187</v>
      </c>
      <c r="C4952" s="139" t="s">
        <v>5594</v>
      </c>
      <c r="D4952" s="139">
        <v>1004520</v>
      </c>
      <c r="E4952" s="139" t="s">
        <v>5595</v>
      </c>
      <c r="F4952" s="139">
        <v>42.054949999999998</v>
      </c>
      <c r="G4952" s="139">
        <v>-87.674499999999995</v>
      </c>
      <c r="H4952" s="139" t="s">
        <v>5596</v>
      </c>
      <c r="I4952" s="139" t="s">
        <v>1702</v>
      </c>
      <c r="J4952" s="139" t="s">
        <v>36</v>
      </c>
      <c r="K4952" s="139">
        <v>60208</v>
      </c>
      <c r="L4952" s="139" t="s">
        <v>5597</v>
      </c>
      <c r="M4952" s="139">
        <v>37</v>
      </c>
      <c r="N4952" s="139" t="s">
        <v>1054</v>
      </c>
    </row>
    <row r="4953" spans="1:14" ht="15.75" customHeight="1">
      <c r="A4953" s="139">
        <v>2018</v>
      </c>
      <c r="B4953" s="100" t="s">
        <v>187</v>
      </c>
      <c r="C4953" s="139" t="s">
        <v>5598</v>
      </c>
      <c r="D4953" s="139">
        <v>1004522</v>
      </c>
      <c r="E4953" s="139" t="s">
        <v>5599</v>
      </c>
      <c r="F4953" s="139">
        <v>41.895319999999998</v>
      </c>
      <c r="G4953" s="139">
        <v>-87.617549999999994</v>
      </c>
      <c r="H4953" s="139" t="s">
        <v>1701</v>
      </c>
      <c r="I4953" s="139" t="s">
        <v>1702</v>
      </c>
      <c r="J4953" s="139" t="s">
        <v>36</v>
      </c>
      <c r="K4953" s="139">
        <v>60611</v>
      </c>
      <c r="L4953" s="139" t="s">
        <v>5597</v>
      </c>
      <c r="M4953" s="139">
        <v>13</v>
      </c>
      <c r="N4953" s="139" t="s">
        <v>1054</v>
      </c>
    </row>
    <row r="4954" spans="1:14" ht="15.75" customHeight="1">
      <c r="A4954" s="139">
        <v>2018</v>
      </c>
      <c r="B4954" s="100" t="s">
        <v>187</v>
      </c>
      <c r="C4954" s="139" t="s">
        <v>5600</v>
      </c>
      <c r="D4954" s="139">
        <v>1011859</v>
      </c>
      <c r="E4954" s="139" t="s">
        <v>5601</v>
      </c>
      <c r="F4954" s="139">
        <v>40.655278000000003</v>
      </c>
      <c r="G4954" s="139">
        <v>-80.356388999999993</v>
      </c>
      <c r="H4954" s="139" t="s">
        <v>5602</v>
      </c>
      <c r="I4954" s="139" t="s">
        <v>5548</v>
      </c>
      <c r="J4954" s="139" t="s">
        <v>103</v>
      </c>
      <c r="K4954" s="139">
        <v>15061</v>
      </c>
      <c r="L4954" s="139" t="s">
        <v>5603</v>
      </c>
      <c r="M4954" s="139">
        <v>19</v>
      </c>
      <c r="N4954" s="139" t="s">
        <v>1054</v>
      </c>
    </row>
    <row r="4955" spans="1:14" ht="15.75" customHeight="1">
      <c r="A4955" s="139">
        <v>2018</v>
      </c>
      <c r="B4955" s="100" t="s">
        <v>187</v>
      </c>
      <c r="C4955" s="139" t="s">
        <v>5604</v>
      </c>
      <c r="D4955" s="139">
        <v>1004191</v>
      </c>
      <c r="E4955" s="139" t="s">
        <v>5605</v>
      </c>
      <c r="F4955" s="139">
        <v>37.604722000000002</v>
      </c>
      <c r="G4955" s="139">
        <v>-84.304444000000004</v>
      </c>
      <c r="H4955" s="139" t="s">
        <v>5606</v>
      </c>
      <c r="I4955" s="139" t="s">
        <v>3612</v>
      </c>
      <c r="J4955" s="139" t="s">
        <v>47</v>
      </c>
      <c r="K4955" s="139">
        <v>40403</v>
      </c>
      <c r="L4955" s="139" t="s">
        <v>5607</v>
      </c>
      <c r="M4955" s="139">
        <v>23</v>
      </c>
      <c r="N4955" s="139" t="s">
        <v>1054</v>
      </c>
    </row>
    <row r="4956" spans="1:14" ht="15.75" customHeight="1">
      <c r="A4956" s="139">
        <v>2018</v>
      </c>
      <c r="B4956" s="100" t="s">
        <v>187</v>
      </c>
      <c r="C4956" s="139" t="s">
        <v>5608</v>
      </c>
      <c r="D4956" s="139">
        <v>1003434</v>
      </c>
      <c r="E4956" s="139" t="s">
        <v>5609</v>
      </c>
      <c r="F4956" s="139">
        <v>33.560282999999998</v>
      </c>
      <c r="G4956" s="139">
        <v>-83.197522000000006</v>
      </c>
      <c r="H4956" s="139" t="s">
        <v>5610</v>
      </c>
      <c r="I4956" s="139" t="s">
        <v>4938</v>
      </c>
      <c r="J4956" s="139" t="s">
        <v>28</v>
      </c>
      <c r="K4956" s="139">
        <v>30642</v>
      </c>
      <c r="L4956" s="139" t="s">
        <v>5607</v>
      </c>
      <c r="M4956" s="139">
        <v>18</v>
      </c>
      <c r="N4956" s="139" t="s">
        <v>1054</v>
      </c>
    </row>
    <row r="4957" spans="1:14" ht="15.75" customHeight="1">
      <c r="A4957" s="139">
        <v>2018</v>
      </c>
      <c r="B4957" s="100" t="s">
        <v>187</v>
      </c>
      <c r="C4957" s="139" t="s">
        <v>5611</v>
      </c>
      <c r="D4957" s="139">
        <v>1002583</v>
      </c>
      <c r="E4957" s="139" t="s">
        <v>5612</v>
      </c>
      <c r="F4957" s="139">
        <v>43.493319</v>
      </c>
      <c r="G4957" s="139">
        <v>-76.457868000000005</v>
      </c>
      <c r="H4957" s="139" t="s">
        <v>5613</v>
      </c>
      <c r="I4957" s="139" t="s">
        <v>5614</v>
      </c>
      <c r="J4957" s="139" t="s">
        <v>87</v>
      </c>
      <c r="K4957" s="139">
        <v>13126</v>
      </c>
      <c r="L4957" s="139" t="s">
        <v>5607</v>
      </c>
      <c r="M4957" s="139">
        <v>92</v>
      </c>
      <c r="N4957" s="139" t="s">
        <v>1054</v>
      </c>
    </row>
    <row r="4958" spans="1:14" ht="15.75" customHeight="1">
      <c r="A4958" s="139">
        <v>2018</v>
      </c>
      <c r="B4958" s="100" t="s">
        <v>187</v>
      </c>
      <c r="C4958" s="139" t="s">
        <v>5615</v>
      </c>
      <c r="D4958" s="139">
        <v>1004765</v>
      </c>
      <c r="E4958" s="139" t="s">
        <v>5616</v>
      </c>
      <c r="F4958" s="139">
        <v>43.434634000000003</v>
      </c>
      <c r="G4958" s="139">
        <v>-97.273197999999994</v>
      </c>
      <c r="H4958" s="139" t="s">
        <v>1059</v>
      </c>
      <c r="I4958" s="139" t="s">
        <v>5617</v>
      </c>
      <c r="J4958" s="139" t="s">
        <v>110</v>
      </c>
      <c r="K4958" s="139">
        <v>57043</v>
      </c>
      <c r="L4958" s="139" t="s">
        <v>5618</v>
      </c>
      <c r="M4958" s="139">
        <v>92</v>
      </c>
      <c r="N4958" s="139" t="s">
        <v>1054</v>
      </c>
    </row>
    <row r="4959" spans="1:14" ht="15.75" customHeight="1">
      <c r="A4959" s="139">
        <v>2018</v>
      </c>
      <c r="B4959" s="100" t="s">
        <v>187</v>
      </c>
      <c r="C4959" s="139" t="s">
        <v>5619</v>
      </c>
      <c r="D4959" s="139">
        <v>1010066</v>
      </c>
      <c r="E4959" s="139" t="s">
        <v>5620</v>
      </c>
      <c r="F4959" s="139">
        <v>30.27065</v>
      </c>
      <c r="G4959" s="139">
        <v>-97.669240000000002</v>
      </c>
      <c r="H4959" s="139" t="s">
        <v>5621</v>
      </c>
      <c r="I4959" s="139" t="s">
        <v>2884</v>
      </c>
      <c r="J4959" s="139" t="s">
        <v>115</v>
      </c>
      <c r="K4959" s="139">
        <v>78721</v>
      </c>
      <c r="L4959" s="139" t="s">
        <v>5622</v>
      </c>
      <c r="M4959" s="139">
        <v>4</v>
      </c>
      <c r="N4959" s="139" t="s">
        <v>1368</v>
      </c>
    </row>
    <row r="4960" spans="1:14" ht="15.75" customHeight="1">
      <c r="A4960" s="139">
        <v>2018</v>
      </c>
      <c r="B4960" s="100" t="s">
        <v>187</v>
      </c>
      <c r="C4960" s="139" t="s">
        <v>5623</v>
      </c>
      <c r="D4960" s="139">
        <v>1010067</v>
      </c>
      <c r="E4960" s="139" t="s">
        <v>5624</v>
      </c>
      <c r="F4960" s="139">
        <v>30.236799999999999</v>
      </c>
      <c r="G4960" s="139">
        <v>-97.865039999999993</v>
      </c>
      <c r="H4960" s="139" t="s">
        <v>5621</v>
      </c>
      <c r="I4960" s="139" t="s">
        <v>2884</v>
      </c>
      <c r="J4960" s="139" t="s">
        <v>115</v>
      </c>
      <c r="K4960" s="139">
        <v>78735</v>
      </c>
      <c r="L4960" s="139" t="s">
        <v>5622</v>
      </c>
      <c r="M4960" s="139">
        <v>5</v>
      </c>
      <c r="N4960" s="139" t="s">
        <v>1368</v>
      </c>
    </row>
    <row r="4961" spans="1:14" ht="15.75" customHeight="1">
      <c r="A4961" s="139">
        <v>2018</v>
      </c>
      <c r="B4961" s="100" t="s">
        <v>187</v>
      </c>
      <c r="C4961" s="139" t="s">
        <v>5625</v>
      </c>
      <c r="D4961" s="139">
        <v>1010083</v>
      </c>
      <c r="E4961" s="139" t="s">
        <v>5626</v>
      </c>
      <c r="F4961" s="139">
        <v>33.324120000000001</v>
      </c>
      <c r="G4961" s="139">
        <v>-111.85919</v>
      </c>
      <c r="H4961" s="139" t="s">
        <v>5627</v>
      </c>
      <c r="I4961" s="139" t="s">
        <v>4379</v>
      </c>
      <c r="J4961" s="139" t="s">
        <v>8</v>
      </c>
      <c r="K4961" s="139">
        <v>85224</v>
      </c>
      <c r="L4961" s="139" t="s">
        <v>5622</v>
      </c>
      <c r="M4961" s="139">
        <v>6</v>
      </c>
      <c r="N4961" s="139" t="s">
        <v>1368</v>
      </c>
    </row>
    <row r="4962" spans="1:14" ht="15.75" customHeight="1">
      <c r="A4962" s="139">
        <v>2018</v>
      </c>
      <c r="B4962" s="100" t="s">
        <v>187</v>
      </c>
      <c r="C4962" s="139" t="s">
        <v>5628</v>
      </c>
      <c r="D4962" s="139">
        <v>1003824</v>
      </c>
      <c r="E4962" s="139" t="s">
        <v>5629</v>
      </c>
      <c r="F4962" s="139">
        <v>42.654657999999998</v>
      </c>
      <c r="G4962" s="139">
        <v>-73.753873999999996</v>
      </c>
      <c r="H4962" s="139" t="s">
        <v>5162</v>
      </c>
      <c r="I4962" s="139" t="s">
        <v>5162</v>
      </c>
      <c r="J4962" s="139" t="s">
        <v>87</v>
      </c>
      <c r="K4962" s="139">
        <v>12210</v>
      </c>
      <c r="L4962" s="139" t="s">
        <v>5630</v>
      </c>
      <c r="M4962" s="139">
        <v>38</v>
      </c>
      <c r="N4962" s="139" t="s">
        <v>1054</v>
      </c>
    </row>
    <row r="4963" spans="1:14" ht="15.75" customHeight="1">
      <c r="A4963" s="139">
        <v>2018</v>
      </c>
      <c r="B4963" s="100" t="s">
        <v>187</v>
      </c>
      <c r="C4963" s="139" t="s">
        <v>5631</v>
      </c>
      <c r="D4963" s="139">
        <v>1012977</v>
      </c>
      <c r="E4963" s="139" t="s">
        <v>5632</v>
      </c>
      <c r="F4963" s="139">
        <v>37.918030000000002</v>
      </c>
      <c r="G4963" s="139">
        <v>-122.37299</v>
      </c>
      <c r="H4963" s="139" t="s">
        <v>5633</v>
      </c>
      <c r="I4963" s="139" t="s">
        <v>2426</v>
      </c>
      <c r="J4963" s="139" t="s">
        <v>15</v>
      </c>
      <c r="K4963" s="139">
        <v>94804</v>
      </c>
      <c r="L4963" s="139" t="s">
        <v>5432</v>
      </c>
      <c r="M4963" s="139">
        <v>14</v>
      </c>
      <c r="N4963" s="139" t="s">
        <v>1054</v>
      </c>
    </row>
    <row r="4964" spans="1:14" ht="15.75" customHeight="1">
      <c r="A4964" s="139">
        <v>2018</v>
      </c>
      <c r="B4964" s="100" t="s">
        <v>187</v>
      </c>
      <c r="C4964" s="139" t="s">
        <v>5631</v>
      </c>
      <c r="D4964" s="139">
        <v>1012965</v>
      </c>
      <c r="E4964" s="139" t="s">
        <v>5634</v>
      </c>
      <c r="F4964" s="139">
        <v>33.596443000000001</v>
      </c>
      <c r="G4964" s="139">
        <v>-85.925984999999997</v>
      </c>
      <c r="H4964" s="139" t="s">
        <v>5635</v>
      </c>
      <c r="I4964" s="139" t="s">
        <v>1276</v>
      </c>
      <c r="J4964" s="139" t="s">
        <v>3</v>
      </c>
      <c r="K4964" s="139">
        <v>36203</v>
      </c>
      <c r="L4964" s="139" t="s">
        <v>5432</v>
      </c>
      <c r="M4964" s="139">
        <v>12</v>
      </c>
      <c r="N4964" s="139" t="s">
        <v>1054</v>
      </c>
    </row>
    <row r="4965" spans="1:14" ht="15.75" customHeight="1">
      <c r="A4965" s="139">
        <v>2018</v>
      </c>
      <c r="B4965" s="100" t="s">
        <v>187</v>
      </c>
      <c r="C4965" s="139" t="s">
        <v>5636</v>
      </c>
      <c r="D4965" s="139">
        <v>1012318</v>
      </c>
      <c r="E4965" s="139" t="s">
        <v>5637</v>
      </c>
      <c r="F4965" s="139">
        <v>39.141730000000003</v>
      </c>
      <c r="G4965" s="139">
        <v>-77.217749999999995</v>
      </c>
      <c r="H4965" s="139" t="s">
        <v>5638</v>
      </c>
      <c r="I4965" s="139" t="s">
        <v>2316</v>
      </c>
      <c r="J4965" s="139" t="s">
        <v>55</v>
      </c>
      <c r="K4965" s="139">
        <v>20899</v>
      </c>
      <c r="M4965" s="139">
        <v>19</v>
      </c>
      <c r="N4965" s="139" t="s">
        <v>1054</v>
      </c>
    </row>
    <row r="4966" spans="1:14" ht="15.75" customHeight="1">
      <c r="A4966" s="139">
        <v>2018</v>
      </c>
      <c r="B4966" s="100" t="s">
        <v>187</v>
      </c>
      <c r="C4966" s="139" t="s">
        <v>5639</v>
      </c>
      <c r="D4966" s="139">
        <v>1006206</v>
      </c>
      <c r="E4966" s="139" t="s">
        <v>5640</v>
      </c>
      <c r="F4966" s="139">
        <v>32.469830000000002</v>
      </c>
      <c r="G4966" s="139">
        <v>-109.93306</v>
      </c>
      <c r="H4966" s="139" t="s">
        <v>5641</v>
      </c>
      <c r="I4966" s="139" t="s">
        <v>5642</v>
      </c>
      <c r="J4966" s="139" t="s">
        <v>8</v>
      </c>
      <c r="K4966" s="139">
        <v>85643</v>
      </c>
      <c r="L4966" s="139" t="s">
        <v>5643</v>
      </c>
      <c r="M4966" s="139">
        <v>15</v>
      </c>
      <c r="N4966" s="139" t="s">
        <v>1054</v>
      </c>
    </row>
    <row r="4967" spans="1:14" ht="15.75" customHeight="1">
      <c r="A4967" s="139">
        <v>2018</v>
      </c>
      <c r="B4967" s="100" t="s">
        <v>187</v>
      </c>
      <c r="C4967" s="139" t="s">
        <v>5644</v>
      </c>
      <c r="D4967" s="139">
        <v>1001816</v>
      </c>
      <c r="E4967" s="139" t="s">
        <v>5645</v>
      </c>
      <c r="F4967" s="139">
        <v>47.559165999999998</v>
      </c>
      <c r="G4967" s="139">
        <v>-122.647222</v>
      </c>
      <c r="H4967" s="139" t="s">
        <v>5646</v>
      </c>
      <c r="I4967" s="139" t="s">
        <v>5647</v>
      </c>
      <c r="J4967" s="139" t="s">
        <v>126</v>
      </c>
      <c r="K4967" s="139">
        <v>98314</v>
      </c>
      <c r="M4967" s="139">
        <v>21</v>
      </c>
      <c r="N4967" s="139" t="s">
        <v>1054</v>
      </c>
    </row>
    <row r="4968" spans="1:14" ht="15.75" customHeight="1">
      <c r="A4968" s="139">
        <v>2018</v>
      </c>
      <c r="B4968" s="100" t="s">
        <v>187</v>
      </c>
      <c r="C4968" s="139" t="s">
        <v>5648</v>
      </c>
      <c r="D4968" s="139">
        <v>1003756</v>
      </c>
      <c r="E4968" s="139" t="s">
        <v>5649</v>
      </c>
      <c r="F4968" s="139">
        <v>32.726030999999999</v>
      </c>
      <c r="G4968" s="139">
        <v>-117.143292</v>
      </c>
      <c r="H4968" s="139" t="s">
        <v>5650</v>
      </c>
      <c r="I4968" s="139" t="s">
        <v>4709</v>
      </c>
      <c r="J4968" s="139" t="s">
        <v>15</v>
      </c>
      <c r="K4968" s="139">
        <v>92134</v>
      </c>
      <c r="M4968" s="139">
        <v>10</v>
      </c>
      <c r="N4968" s="139" t="s">
        <v>1054</v>
      </c>
    </row>
    <row r="4969" spans="1:14" ht="15.75" customHeight="1">
      <c r="A4969" s="139">
        <v>2018</v>
      </c>
      <c r="B4969" s="100" t="s">
        <v>187</v>
      </c>
      <c r="C4969" s="139" t="s">
        <v>5651</v>
      </c>
      <c r="D4969" s="139">
        <v>1000286</v>
      </c>
      <c r="E4969" s="139" t="s">
        <v>5652</v>
      </c>
      <c r="F4969" s="139">
        <v>42.315497999999998</v>
      </c>
      <c r="G4969" s="139">
        <v>-87.838127</v>
      </c>
      <c r="H4969" s="139" t="s">
        <v>5653</v>
      </c>
      <c r="I4969" s="139" t="s">
        <v>1761</v>
      </c>
      <c r="J4969" s="139" t="s">
        <v>36</v>
      </c>
      <c r="K4969" s="139">
        <v>60088</v>
      </c>
      <c r="M4969" s="139">
        <v>15</v>
      </c>
      <c r="N4969" s="139" t="s">
        <v>1054</v>
      </c>
    </row>
    <row r="4970" spans="1:14" ht="15.75" customHeight="1">
      <c r="A4970" s="139">
        <v>2018</v>
      </c>
      <c r="B4970" s="100" t="s">
        <v>187</v>
      </c>
      <c r="C4970" s="139" t="s">
        <v>5654</v>
      </c>
      <c r="D4970" s="139">
        <v>1002311</v>
      </c>
      <c r="F4970" s="139">
        <v>41.398516999999998</v>
      </c>
      <c r="G4970" s="139">
        <v>-72.087231000000003</v>
      </c>
      <c r="H4970" s="139" t="s">
        <v>4655</v>
      </c>
      <c r="I4970" s="139" t="s">
        <v>5655</v>
      </c>
      <c r="J4970" s="139" t="s">
        <v>20</v>
      </c>
      <c r="K4970" s="139">
        <v>6349</v>
      </c>
      <c r="M4970" s="139">
        <v>15</v>
      </c>
      <c r="N4970" s="139" t="s">
        <v>1054</v>
      </c>
    </row>
    <row r="4971" spans="1:14" ht="15.75" customHeight="1">
      <c r="A4971" s="139">
        <v>2018</v>
      </c>
      <c r="B4971" s="100" t="s">
        <v>187</v>
      </c>
      <c r="C4971" s="139" t="s">
        <v>5656</v>
      </c>
      <c r="D4971" s="139">
        <v>1000756</v>
      </c>
      <c r="E4971" s="139" t="s">
        <v>5657</v>
      </c>
      <c r="F4971" s="139">
        <v>39.000798000000003</v>
      </c>
      <c r="G4971" s="139">
        <v>-77.094408999999999</v>
      </c>
      <c r="H4971" s="139" t="s">
        <v>5658</v>
      </c>
      <c r="I4971" s="139" t="s">
        <v>2316</v>
      </c>
      <c r="J4971" s="139" t="s">
        <v>55</v>
      </c>
      <c r="K4971" s="139">
        <v>20889</v>
      </c>
      <c r="M4971" s="139">
        <v>20</v>
      </c>
      <c r="N4971" s="139" t="s">
        <v>1054</v>
      </c>
    </row>
    <row r="4972" spans="1:14" ht="15.75" customHeight="1">
      <c r="A4972" s="139">
        <v>2018</v>
      </c>
      <c r="B4972" s="100" t="s">
        <v>187</v>
      </c>
      <c r="C4972" s="139" t="s">
        <v>5659</v>
      </c>
      <c r="D4972" s="139">
        <v>1004039</v>
      </c>
      <c r="E4972" s="139" t="s">
        <v>5660</v>
      </c>
      <c r="F4972" s="139">
        <v>40.278100999999999</v>
      </c>
      <c r="G4972" s="139">
        <v>-100.161805</v>
      </c>
      <c r="H4972" s="139" t="s">
        <v>5661</v>
      </c>
      <c r="I4972" s="139" t="s">
        <v>5662</v>
      </c>
      <c r="J4972" s="139" t="s">
        <v>73</v>
      </c>
      <c r="K4972" s="139">
        <v>69022</v>
      </c>
      <c r="L4972" s="139" t="s">
        <v>5663</v>
      </c>
      <c r="M4972" s="139">
        <v>26</v>
      </c>
      <c r="N4972" s="139" t="s">
        <v>1054</v>
      </c>
    </row>
    <row r="4973" spans="1:14" ht="15.75" customHeight="1">
      <c r="A4973" s="139">
        <v>2018</v>
      </c>
      <c r="B4973" s="100" t="s">
        <v>187</v>
      </c>
      <c r="C4973" s="139" t="s">
        <v>5664</v>
      </c>
      <c r="D4973" s="139">
        <v>1006488</v>
      </c>
      <c r="E4973" s="139" t="s">
        <v>5665</v>
      </c>
      <c r="F4973" s="139">
        <v>43.70823</v>
      </c>
      <c r="G4973" s="139">
        <v>-87.752600000000001</v>
      </c>
      <c r="H4973" s="139" t="s">
        <v>5666</v>
      </c>
      <c r="I4973" s="139" t="s">
        <v>4830</v>
      </c>
      <c r="J4973" s="139" t="s">
        <v>132</v>
      </c>
      <c r="K4973" s="139">
        <v>53082</v>
      </c>
      <c r="L4973" s="139" t="s">
        <v>5487</v>
      </c>
      <c r="M4973" s="139">
        <v>13</v>
      </c>
      <c r="N4973" s="139" t="s">
        <v>1054</v>
      </c>
    </row>
    <row r="4974" spans="1:14" ht="15.75" customHeight="1">
      <c r="A4974" s="139">
        <v>2018</v>
      </c>
      <c r="B4974" s="100" t="s">
        <v>187</v>
      </c>
      <c r="C4974" s="139" t="s">
        <v>5667</v>
      </c>
      <c r="D4974" s="139">
        <v>1011633</v>
      </c>
      <c r="E4974" s="139" t="s">
        <v>5668</v>
      </c>
      <c r="F4974" s="139">
        <v>41.51464</v>
      </c>
      <c r="G4974" s="139">
        <v>-90.608170000000001</v>
      </c>
      <c r="H4974" s="139" t="s">
        <v>5669</v>
      </c>
      <c r="I4974" s="139" t="s">
        <v>1497</v>
      </c>
      <c r="J4974" s="139" t="s">
        <v>42</v>
      </c>
      <c r="K4974" s="139">
        <v>52802</v>
      </c>
      <c r="L4974" s="139" t="s">
        <v>5495</v>
      </c>
      <c r="M4974" s="139">
        <v>12</v>
      </c>
      <c r="N4974" s="139" t="s">
        <v>1054</v>
      </c>
    </row>
    <row r="4975" spans="1:14" ht="15.75" customHeight="1">
      <c r="A4975" s="139">
        <v>2018</v>
      </c>
      <c r="B4975" s="100" t="s">
        <v>187</v>
      </c>
      <c r="C4975" s="139" t="s">
        <v>5670</v>
      </c>
      <c r="D4975" s="139">
        <v>1006970</v>
      </c>
      <c r="E4975" s="139" t="s">
        <v>5671</v>
      </c>
      <c r="F4975" s="139">
        <v>40.039870999999998</v>
      </c>
      <c r="G4975" s="139">
        <v>-85.746274</v>
      </c>
      <c r="H4975" s="139" t="s">
        <v>3521</v>
      </c>
      <c r="I4975" s="139" t="s">
        <v>3612</v>
      </c>
      <c r="J4975" s="139" t="s">
        <v>39</v>
      </c>
      <c r="K4975" s="139">
        <v>46013</v>
      </c>
      <c r="L4975" s="139" t="s">
        <v>3995</v>
      </c>
      <c r="M4975" s="139">
        <v>28</v>
      </c>
      <c r="N4975" s="139" t="s">
        <v>1054</v>
      </c>
    </row>
    <row r="4976" spans="1:14" ht="15.75" customHeight="1">
      <c r="A4976" s="139">
        <v>2018</v>
      </c>
      <c r="B4976" s="100" t="s">
        <v>187</v>
      </c>
      <c r="C4976" s="139" t="s">
        <v>5672</v>
      </c>
      <c r="D4976" s="139">
        <v>1012493</v>
      </c>
      <c r="E4976" s="139" t="s">
        <v>5673</v>
      </c>
      <c r="F4976" s="139">
        <v>29.915980000000001</v>
      </c>
      <c r="G4976" s="139">
        <v>-90.14367</v>
      </c>
      <c r="H4976" s="139" t="s">
        <v>5674</v>
      </c>
      <c r="I4976" s="139" t="s">
        <v>5675</v>
      </c>
      <c r="J4976" s="139" t="s">
        <v>50</v>
      </c>
      <c r="K4976" s="139">
        <v>70094</v>
      </c>
      <c r="L4976" s="139" t="s">
        <v>5432</v>
      </c>
      <c r="M4976" s="139">
        <v>11</v>
      </c>
      <c r="N4976" s="139" t="s">
        <v>1054</v>
      </c>
    </row>
    <row r="4977" spans="1:14" ht="15.75" customHeight="1">
      <c r="A4977" s="139">
        <v>2018</v>
      </c>
      <c r="B4977" s="100" t="s">
        <v>187</v>
      </c>
      <c r="C4977" s="139" t="s">
        <v>5676</v>
      </c>
      <c r="D4977" s="139">
        <v>1011579</v>
      </c>
      <c r="E4977" s="139" t="s">
        <v>5677</v>
      </c>
      <c r="F4977" s="139">
        <v>32.108199999999997</v>
      </c>
      <c r="G4977" s="139">
        <v>-81.146910000000005</v>
      </c>
      <c r="H4977" s="139" t="s">
        <v>2103</v>
      </c>
      <c r="I4977" s="139" t="s">
        <v>3680</v>
      </c>
      <c r="J4977" s="139" t="s">
        <v>28</v>
      </c>
      <c r="K4977" s="139">
        <v>31408</v>
      </c>
      <c r="L4977" s="139" t="s">
        <v>5432</v>
      </c>
      <c r="M4977" s="139">
        <v>16</v>
      </c>
      <c r="N4977" s="139" t="s">
        <v>1054</v>
      </c>
    </row>
    <row r="4978" spans="1:14" ht="15.75" customHeight="1">
      <c r="A4978" s="139">
        <v>2018</v>
      </c>
      <c r="B4978" s="100" t="s">
        <v>187</v>
      </c>
      <c r="C4978" s="139" t="s">
        <v>5678</v>
      </c>
      <c r="D4978" s="139">
        <v>1009604</v>
      </c>
      <c r="E4978" s="139" t="s">
        <v>5679</v>
      </c>
      <c r="F4978" s="139">
        <v>40.841332000000001</v>
      </c>
      <c r="G4978" s="139">
        <v>-73.940374000000006</v>
      </c>
      <c r="H4978" s="139" t="s">
        <v>86</v>
      </c>
      <c r="I4978" s="139" t="s">
        <v>2520</v>
      </c>
      <c r="J4978" s="139" t="s">
        <v>87</v>
      </c>
      <c r="K4978" s="139">
        <v>10032</v>
      </c>
      <c r="L4978" s="139" t="s">
        <v>5680</v>
      </c>
      <c r="M4978" s="139">
        <v>34</v>
      </c>
      <c r="N4978" s="139" t="s">
        <v>1054</v>
      </c>
    </row>
    <row r="4979" spans="1:14" ht="15.75" customHeight="1">
      <c r="A4979" s="139">
        <v>2018</v>
      </c>
      <c r="B4979" s="100" t="s">
        <v>187</v>
      </c>
      <c r="C4979" s="139" t="s">
        <v>5681</v>
      </c>
      <c r="D4979" s="139">
        <v>1009696</v>
      </c>
      <c r="E4979" s="139" t="s">
        <v>5682</v>
      </c>
      <c r="F4979" s="139">
        <v>40.624065000000002</v>
      </c>
      <c r="G4979" s="139">
        <v>-73.916297999999998</v>
      </c>
      <c r="H4979" s="139" t="s">
        <v>86</v>
      </c>
      <c r="I4979" s="139" t="s">
        <v>5683</v>
      </c>
      <c r="J4979" s="139" t="s">
        <v>87</v>
      </c>
      <c r="K4979" s="139">
        <v>10021</v>
      </c>
      <c r="L4979" s="139" t="s">
        <v>5680</v>
      </c>
      <c r="M4979" s="139">
        <v>36</v>
      </c>
      <c r="N4979" s="139" t="s">
        <v>1054</v>
      </c>
    </row>
    <row r="4980" spans="1:14" ht="15.75" customHeight="1">
      <c r="A4980" s="139">
        <v>2018</v>
      </c>
      <c r="B4980" s="100" t="s">
        <v>187</v>
      </c>
      <c r="C4980" s="139" t="s">
        <v>5684</v>
      </c>
      <c r="D4980" s="139">
        <v>1005938</v>
      </c>
      <c r="E4980" s="139" t="s">
        <v>5685</v>
      </c>
      <c r="F4980" s="139">
        <v>34.048070000000003</v>
      </c>
      <c r="G4980" s="139">
        <v>-117.53933000000001</v>
      </c>
      <c r="H4980" s="139" t="s">
        <v>4782</v>
      </c>
      <c r="I4980" s="139" t="s">
        <v>2210</v>
      </c>
      <c r="J4980" s="139" t="s">
        <v>15</v>
      </c>
      <c r="K4980" s="139">
        <v>91761</v>
      </c>
      <c r="L4980" s="139" t="s">
        <v>5686</v>
      </c>
      <c r="M4980" s="139">
        <v>108</v>
      </c>
      <c r="N4980" s="139" t="s">
        <v>1054</v>
      </c>
    </row>
    <row r="4981" spans="1:14" ht="15.75" customHeight="1">
      <c r="A4981" s="139">
        <v>2018</v>
      </c>
      <c r="B4981" s="100" t="s">
        <v>187</v>
      </c>
      <c r="C4981" s="139" t="s">
        <v>5687</v>
      </c>
      <c r="D4981" s="139">
        <v>1006048</v>
      </c>
      <c r="E4981" s="139" t="s">
        <v>5688</v>
      </c>
      <c r="F4981" s="139">
        <v>34.141759999999998</v>
      </c>
      <c r="G4981" s="139">
        <v>-119.18398000000001</v>
      </c>
      <c r="H4981" s="139" t="s">
        <v>5689</v>
      </c>
      <c r="I4981" s="139" t="s">
        <v>1798</v>
      </c>
      <c r="J4981" s="139" t="s">
        <v>15</v>
      </c>
      <c r="K4981" s="139">
        <v>93033</v>
      </c>
      <c r="L4981" s="139" t="s">
        <v>5686</v>
      </c>
      <c r="M4981" s="139">
        <v>56</v>
      </c>
      <c r="N4981" s="139" t="s">
        <v>1054</v>
      </c>
    </row>
    <row r="4982" spans="1:14" ht="15.75" customHeight="1">
      <c r="A4982" s="139">
        <v>2018</v>
      </c>
      <c r="B4982" s="100" t="s">
        <v>187</v>
      </c>
      <c r="C4982" s="139" t="s">
        <v>5690</v>
      </c>
      <c r="D4982" s="139">
        <v>1010139</v>
      </c>
      <c r="E4982" s="139" t="s">
        <v>5691</v>
      </c>
      <c r="F4982" s="139">
        <v>33.661969999999997</v>
      </c>
      <c r="G4982" s="139">
        <v>-117.85845</v>
      </c>
      <c r="H4982" s="139" t="s">
        <v>5692</v>
      </c>
      <c r="I4982" s="139" t="s">
        <v>3373</v>
      </c>
      <c r="J4982" s="139" t="s">
        <v>15</v>
      </c>
      <c r="K4982" s="139">
        <v>92660</v>
      </c>
      <c r="L4982" s="139" t="s">
        <v>5693</v>
      </c>
      <c r="M4982" s="139">
        <v>6</v>
      </c>
      <c r="N4982" s="139" t="s">
        <v>1368</v>
      </c>
    </row>
    <row r="4983" spans="1:14" ht="15.75" customHeight="1">
      <c r="A4983" s="139">
        <v>2018</v>
      </c>
      <c r="B4983" s="100" t="s">
        <v>187</v>
      </c>
      <c r="C4983" s="139" t="s">
        <v>5694</v>
      </c>
      <c r="D4983" s="139">
        <v>1010605</v>
      </c>
      <c r="E4983" s="139" t="s">
        <v>5695</v>
      </c>
      <c r="F4983" s="139">
        <v>29.261336</v>
      </c>
      <c r="G4983" s="139">
        <v>-97.786581999999996</v>
      </c>
      <c r="H4983" s="139" t="s">
        <v>5696</v>
      </c>
      <c r="I4983" s="139" t="s">
        <v>1854</v>
      </c>
      <c r="J4983" s="139" t="s">
        <v>115</v>
      </c>
      <c r="K4983" s="139">
        <v>78140</v>
      </c>
      <c r="L4983" s="139" t="s">
        <v>5697</v>
      </c>
      <c r="M4983" s="139">
        <v>200</v>
      </c>
      <c r="N4983" s="139" t="s">
        <v>2432</v>
      </c>
    </row>
    <row r="4984" spans="1:14" ht="15.75" customHeight="1">
      <c r="A4984" s="139">
        <v>2018</v>
      </c>
      <c r="B4984" s="100" t="s">
        <v>187</v>
      </c>
      <c r="C4984" s="139" t="s">
        <v>5698</v>
      </c>
      <c r="D4984" s="139">
        <v>1005911</v>
      </c>
      <c r="E4984" s="139" t="s">
        <v>5699</v>
      </c>
      <c r="F4984" s="139">
        <v>30.000964</v>
      </c>
      <c r="G4984" s="139">
        <v>-90.403863000000001</v>
      </c>
      <c r="H4984" s="139" t="s">
        <v>5700</v>
      </c>
      <c r="I4984" s="139" t="s">
        <v>2077</v>
      </c>
      <c r="J4984" s="139" t="s">
        <v>50</v>
      </c>
      <c r="K4984" s="139">
        <v>70079</v>
      </c>
      <c r="L4984" s="139" t="s">
        <v>5701</v>
      </c>
      <c r="M4984" s="139">
        <v>42069</v>
      </c>
      <c r="N4984" s="139" t="s">
        <v>3238</v>
      </c>
    </row>
    <row r="4985" spans="1:14" ht="15.75" customHeight="1">
      <c r="A4985" s="139">
        <v>2018</v>
      </c>
      <c r="B4985" s="100" t="s">
        <v>187</v>
      </c>
      <c r="C4985" s="139" t="s">
        <v>5702</v>
      </c>
      <c r="D4985" s="139">
        <v>1012181</v>
      </c>
      <c r="E4985" s="139" t="s">
        <v>5703</v>
      </c>
      <c r="F4985" s="139">
        <v>46.118735000000001</v>
      </c>
      <c r="G4985" s="139">
        <v>-122.968082</v>
      </c>
      <c r="H4985" s="139" t="s">
        <v>5704</v>
      </c>
      <c r="I4985" s="139" t="s">
        <v>4927</v>
      </c>
      <c r="J4985" s="139" t="s">
        <v>126</v>
      </c>
      <c r="K4985" s="139">
        <v>98632</v>
      </c>
      <c r="L4985" s="139" t="s">
        <v>5705</v>
      </c>
      <c r="M4985" s="139">
        <v>18</v>
      </c>
      <c r="N4985" s="139" t="s">
        <v>1054</v>
      </c>
    </row>
    <row r="4986" spans="1:14" ht="15.75" customHeight="1">
      <c r="A4986" s="139">
        <v>2018</v>
      </c>
      <c r="B4986" s="100" t="s">
        <v>187</v>
      </c>
      <c r="C4986" s="139" t="s">
        <v>5706</v>
      </c>
      <c r="D4986" s="139">
        <v>1013349</v>
      </c>
      <c r="E4986" s="139" t="s">
        <v>5707</v>
      </c>
      <c r="F4986" s="139">
        <v>44.808366999999997</v>
      </c>
      <c r="G4986" s="139">
        <v>-68.750801999999993</v>
      </c>
      <c r="H4986" s="139" t="s">
        <v>5708</v>
      </c>
      <c r="I4986" s="139" t="s">
        <v>5709</v>
      </c>
      <c r="J4986" s="139" t="s">
        <v>52</v>
      </c>
      <c r="K4986" s="139">
        <v>4401</v>
      </c>
      <c r="M4986" s="139">
        <v>12</v>
      </c>
      <c r="N4986" s="139" t="s">
        <v>1054</v>
      </c>
    </row>
    <row r="4987" spans="1:14" ht="15.75" customHeight="1">
      <c r="A4987" s="139">
        <v>2018</v>
      </c>
      <c r="B4987" s="100" t="s">
        <v>187</v>
      </c>
      <c r="C4987" s="139" t="s">
        <v>5710</v>
      </c>
      <c r="D4987" s="139">
        <v>1005574</v>
      </c>
      <c r="E4987" s="139" t="s">
        <v>5711</v>
      </c>
      <c r="F4987" s="139">
        <v>41.894550000000002</v>
      </c>
      <c r="G4987" s="139">
        <v>-87.620919999999998</v>
      </c>
      <c r="H4987" s="139" t="s">
        <v>3549</v>
      </c>
      <c r="I4987" s="139" t="s">
        <v>1702</v>
      </c>
      <c r="J4987" s="139" t="s">
        <v>36</v>
      </c>
      <c r="K4987" s="139">
        <v>60611</v>
      </c>
      <c r="L4987" s="139" t="s">
        <v>5712</v>
      </c>
      <c r="M4987" s="139">
        <v>10</v>
      </c>
      <c r="N4987" s="139" t="s">
        <v>1054</v>
      </c>
    </row>
    <row r="4988" spans="1:14" ht="15.75" customHeight="1">
      <c r="A4988" s="139">
        <v>2018</v>
      </c>
      <c r="B4988" s="100" t="s">
        <v>187</v>
      </c>
      <c r="C4988" s="139" t="s">
        <v>5713</v>
      </c>
      <c r="D4988" s="139">
        <v>1005841</v>
      </c>
      <c r="E4988" s="139" t="s">
        <v>5714</v>
      </c>
      <c r="F4988" s="139">
        <v>41.995750000000001</v>
      </c>
      <c r="G4988" s="139">
        <v>-87.886030000000005</v>
      </c>
      <c r="H4988" s="139" t="s">
        <v>1701</v>
      </c>
      <c r="I4988" s="139" t="s">
        <v>1702</v>
      </c>
      <c r="J4988" s="139" t="s">
        <v>36</v>
      </c>
      <c r="K4988" s="139">
        <v>60666</v>
      </c>
      <c r="L4988" s="139" t="s">
        <v>5715</v>
      </c>
      <c r="M4988" s="139">
        <v>25</v>
      </c>
      <c r="N4988" s="139" t="s">
        <v>1054</v>
      </c>
    </row>
    <row r="4989" spans="1:14" ht="15.75" customHeight="1">
      <c r="A4989" s="139">
        <v>2018</v>
      </c>
      <c r="B4989" s="100" t="s">
        <v>187</v>
      </c>
      <c r="C4989" s="139" t="s">
        <v>5716</v>
      </c>
      <c r="D4989" s="139">
        <v>1001671</v>
      </c>
      <c r="E4989" s="139" t="s">
        <v>5717</v>
      </c>
      <c r="F4989" s="139">
        <v>39.847189999999998</v>
      </c>
      <c r="G4989" s="139">
        <v>-82.604680000000002</v>
      </c>
      <c r="H4989" s="139" t="s">
        <v>1687</v>
      </c>
      <c r="I4989" s="139" t="s">
        <v>1377</v>
      </c>
      <c r="J4989" s="139" t="s">
        <v>95</v>
      </c>
      <c r="K4989" s="139">
        <v>43105</v>
      </c>
      <c r="L4989" s="139" t="s">
        <v>2241</v>
      </c>
      <c r="M4989" s="139">
        <v>11</v>
      </c>
      <c r="N4989" s="139" t="s">
        <v>1127</v>
      </c>
    </row>
    <row r="4990" spans="1:14" ht="15.75" customHeight="1">
      <c r="A4990" s="139">
        <v>2018</v>
      </c>
      <c r="B4990" s="100" t="s">
        <v>187</v>
      </c>
      <c r="C4990" s="139" t="s">
        <v>5718</v>
      </c>
      <c r="D4990" s="139">
        <v>1006948</v>
      </c>
      <c r="E4990" s="139" t="s">
        <v>5719</v>
      </c>
      <c r="F4990" s="139">
        <v>39.327559999999998</v>
      </c>
      <c r="G4990" s="139">
        <v>-82.108580000000003</v>
      </c>
      <c r="H4990" s="139" t="s">
        <v>5720</v>
      </c>
      <c r="I4990" s="139" t="s">
        <v>5721</v>
      </c>
      <c r="J4990" s="139" t="s">
        <v>95</v>
      </c>
      <c r="K4990" s="139">
        <v>45701</v>
      </c>
      <c r="L4990" s="139" t="s">
        <v>5722</v>
      </c>
      <c r="M4990" s="139">
        <v>14</v>
      </c>
      <c r="N4990" s="139" t="s">
        <v>1054</v>
      </c>
    </row>
    <row r="4991" spans="1:14" ht="15.75" customHeight="1">
      <c r="A4991" s="139">
        <v>2018</v>
      </c>
      <c r="B4991" s="100" t="s">
        <v>187</v>
      </c>
      <c r="C4991" s="139" t="s">
        <v>5723</v>
      </c>
      <c r="D4991" s="139">
        <v>1006535</v>
      </c>
      <c r="E4991" s="139" t="s">
        <v>5724</v>
      </c>
      <c r="F4991" s="139">
        <v>38.209029999999998</v>
      </c>
      <c r="G4991" s="139">
        <v>-85.256770000000003</v>
      </c>
      <c r="H4991" s="139" t="s">
        <v>4779</v>
      </c>
      <c r="I4991" s="139" t="s">
        <v>2066</v>
      </c>
      <c r="J4991" s="139" t="s">
        <v>47</v>
      </c>
      <c r="K4991" s="139">
        <v>40065</v>
      </c>
      <c r="L4991" s="139" t="s">
        <v>5725</v>
      </c>
      <c r="M4991" s="139">
        <v>17</v>
      </c>
      <c r="N4991" s="139" t="s">
        <v>1054</v>
      </c>
    </row>
    <row r="4992" spans="1:14" ht="15.75" customHeight="1">
      <c r="A4992" s="139">
        <v>2018</v>
      </c>
      <c r="B4992" s="100" t="s">
        <v>187</v>
      </c>
      <c r="C4992" s="139" t="s">
        <v>5726</v>
      </c>
      <c r="D4992" s="139">
        <v>1001717</v>
      </c>
      <c r="E4992" s="139" t="s">
        <v>5727</v>
      </c>
      <c r="F4992" s="139">
        <v>38.896129999999999</v>
      </c>
      <c r="G4992" s="139">
        <v>-90.100560000000002</v>
      </c>
      <c r="H4992" s="139" t="s">
        <v>3611</v>
      </c>
      <c r="I4992" s="139" t="s">
        <v>1214</v>
      </c>
      <c r="J4992" s="139" t="s">
        <v>36</v>
      </c>
      <c r="K4992" s="139">
        <v>62024</v>
      </c>
      <c r="L4992" s="139" t="s">
        <v>5728</v>
      </c>
      <c r="M4992" s="139">
        <v>9</v>
      </c>
      <c r="N4992" s="139" t="s">
        <v>1054</v>
      </c>
    </row>
    <row r="4993" spans="1:14" ht="15.75" customHeight="1">
      <c r="A4993" s="139">
        <v>2018</v>
      </c>
      <c r="B4993" s="100" t="s">
        <v>187</v>
      </c>
      <c r="C4993" s="139" t="s">
        <v>5729</v>
      </c>
      <c r="D4993" s="139">
        <v>1008930</v>
      </c>
      <c r="E4993" s="139" t="s">
        <v>5730</v>
      </c>
      <c r="F4993" s="139">
        <v>42.866748000000001</v>
      </c>
      <c r="G4993" s="139">
        <v>-112.414601</v>
      </c>
      <c r="H4993" s="139" t="s">
        <v>5731</v>
      </c>
      <c r="I4993" s="139" t="s">
        <v>5732</v>
      </c>
      <c r="J4993" s="139" t="s">
        <v>34</v>
      </c>
      <c r="K4993" s="139">
        <v>83201</v>
      </c>
      <c r="L4993" s="139" t="s">
        <v>3496</v>
      </c>
      <c r="M4993" s="139">
        <v>4</v>
      </c>
      <c r="N4993" s="139" t="s">
        <v>1368</v>
      </c>
    </row>
    <row r="4994" spans="1:14" ht="15.75" customHeight="1">
      <c r="A4994" s="139">
        <v>2018</v>
      </c>
      <c r="B4994" s="100" t="s">
        <v>187</v>
      </c>
      <c r="C4994" s="139" t="s">
        <v>5729</v>
      </c>
      <c r="D4994" s="139">
        <v>1007527</v>
      </c>
      <c r="E4994" s="139" t="s">
        <v>5733</v>
      </c>
      <c r="F4994" s="139">
        <v>45.524721</v>
      </c>
      <c r="G4994" s="139">
        <v>-122.42608300000001</v>
      </c>
      <c r="H4994" s="139" t="s">
        <v>5734</v>
      </c>
      <c r="I4994" s="139" t="s">
        <v>3308</v>
      </c>
      <c r="J4994" s="139" t="s">
        <v>100</v>
      </c>
      <c r="K4994" s="139">
        <v>97030</v>
      </c>
      <c r="L4994" s="139" t="s">
        <v>3496</v>
      </c>
      <c r="M4994" s="139">
        <v>3</v>
      </c>
      <c r="N4994" s="139" t="s">
        <v>1368</v>
      </c>
    </row>
    <row r="4995" spans="1:14" ht="15.75" customHeight="1">
      <c r="A4995" s="139">
        <v>2018</v>
      </c>
      <c r="B4995" s="100" t="s">
        <v>187</v>
      </c>
      <c r="C4995" s="139" t="s">
        <v>5735</v>
      </c>
      <c r="D4995" s="139">
        <v>1002356</v>
      </c>
      <c r="E4995" s="139" t="s">
        <v>5736</v>
      </c>
      <c r="F4995" s="139">
        <v>40.471085000000002</v>
      </c>
      <c r="G4995" s="139">
        <v>-88.395740000000004</v>
      </c>
      <c r="H4995" s="139" t="s">
        <v>5737</v>
      </c>
      <c r="I4995" s="139" t="s">
        <v>5424</v>
      </c>
      <c r="J4995" s="139" t="s">
        <v>36</v>
      </c>
      <c r="K4995" s="139">
        <v>60936</v>
      </c>
      <c r="L4995" s="139" t="s">
        <v>5738</v>
      </c>
      <c r="M4995" s="139">
        <v>94</v>
      </c>
      <c r="N4995" s="139" t="s">
        <v>1127</v>
      </c>
    </row>
    <row r="4996" spans="1:14" ht="15.75" customHeight="1">
      <c r="A4996" s="139">
        <v>2018</v>
      </c>
      <c r="B4996" s="100" t="s">
        <v>187</v>
      </c>
      <c r="C4996" s="139" t="s">
        <v>5739</v>
      </c>
      <c r="D4996" s="139">
        <v>1004658</v>
      </c>
      <c r="E4996" s="139" t="s">
        <v>5740</v>
      </c>
      <c r="F4996" s="139">
        <v>44.562710000000003</v>
      </c>
      <c r="G4996" s="139">
        <v>-123.281386</v>
      </c>
      <c r="H4996" s="139" t="s">
        <v>5741</v>
      </c>
      <c r="I4996" s="139" t="s">
        <v>4242</v>
      </c>
      <c r="J4996" s="139" t="s">
        <v>100</v>
      </c>
      <c r="K4996" s="139">
        <v>97331</v>
      </c>
      <c r="L4996" s="139" t="s">
        <v>5742</v>
      </c>
      <c r="M4996" s="139">
        <v>18</v>
      </c>
      <c r="N4996" s="139" t="s">
        <v>1054</v>
      </c>
    </row>
    <row r="4997" spans="1:14" ht="15.75" customHeight="1">
      <c r="A4997" s="139">
        <v>2018</v>
      </c>
      <c r="B4997" s="100" t="s">
        <v>187</v>
      </c>
      <c r="C4997" s="139" t="s">
        <v>5743</v>
      </c>
      <c r="D4997" s="139">
        <v>1012564</v>
      </c>
      <c r="E4997" s="139" t="s">
        <v>5744</v>
      </c>
      <c r="F4997" s="139">
        <v>39.057751000000003</v>
      </c>
      <c r="G4997" s="139">
        <v>-82.635407999999998</v>
      </c>
      <c r="H4997" s="139" t="s">
        <v>5745</v>
      </c>
      <c r="I4997" s="139" t="s">
        <v>1290</v>
      </c>
      <c r="J4997" s="139" t="s">
        <v>95</v>
      </c>
      <c r="K4997" s="139">
        <v>45640</v>
      </c>
      <c r="L4997" s="139" t="s">
        <v>5746</v>
      </c>
      <c r="M4997" s="139">
        <v>52</v>
      </c>
      <c r="N4997" s="139" t="s">
        <v>1054</v>
      </c>
    </row>
    <row r="4998" spans="1:14" ht="15.75" customHeight="1">
      <c r="A4998" s="139">
        <v>2018</v>
      </c>
      <c r="B4998" s="100" t="s">
        <v>187</v>
      </c>
      <c r="C4998" s="139" t="s">
        <v>5747</v>
      </c>
      <c r="D4998" s="139">
        <v>1001978</v>
      </c>
      <c r="E4998" s="139" t="s">
        <v>5748</v>
      </c>
      <c r="F4998" s="139">
        <v>41.2515</v>
      </c>
      <c r="G4998" s="139">
        <v>-78.742440000000002</v>
      </c>
      <c r="H4998" s="139" t="s">
        <v>5749</v>
      </c>
      <c r="I4998" s="139" t="s">
        <v>1327</v>
      </c>
      <c r="J4998" s="139" t="s">
        <v>103</v>
      </c>
      <c r="K4998" s="139">
        <v>15823</v>
      </c>
      <c r="L4998" s="139" t="s">
        <v>5750</v>
      </c>
      <c r="M4998" s="139">
        <v>26</v>
      </c>
      <c r="N4998" s="139" t="s">
        <v>1050</v>
      </c>
    </row>
    <row r="4999" spans="1:14" ht="15.75" customHeight="1">
      <c r="A4999" s="139">
        <v>2018</v>
      </c>
      <c r="B4999" s="100" t="s">
        <v>187</v>
      </c>
      <c r="C4999" s="139" t="s">
        <v>5751</v>
      </c>
      <c r="D4999" s="139">
        <v>1001961</v>
      </c>
      <c r="E4999" s="139" t="s">
        <v>5752</v>
      </c>
      <c r="F4999" s="139">
        <v>35.768528000000003</v>
      </c>
      <c r="G4999" s="139">
        <v>-95.340083000000007</v>
      </c>
      <c r="H4999" s="139" t="s">
        <v>2911</v>
      </c>
      <c r="I4999" s="139" t="s">
        <v>2912</v>
      </c>
      <c r="J4999" s="139" t="s">
        <v>98</v>
      </c>
      <c r="K4999" s="139">
        <v>74403</v>
      </c>
      <c r="L4999" s="139" t="s">
        <v>5750</v>
      </c>
      <c r="M4999" s="139">
        <v>22</v>
      </c>
      <c r="N4999" s="139" t="s">
        <v>1050</v>
      </c>
    </row>
    <row r="5000" spans="1:14" ht="15.75" customHeight="1">
      <c r="A5000" s="139">
        <v>2018</v>
      </c>
      <c r="B5000" s="100" t="s">
        <v>187</v>
      </c>
      <c r="C5000" s="139" t="s">
        <v>5753</v>
      </c>
      <c r="D5000" s="139">
        <v>1004852</v>
      </c>
      <c r="E5000" s="139" t="s">
        <v>5754</v>
      </c>
      <c r="F5000" s="139">
        <v>35.633719999999997</v>
      </c>
      <c r="G5000" s="139">
        <v>-88.910309999999996</v>
      </c>
      <c r="H5000" s="139" t="s">
        <v>1987</v>
      </c>
      <c r="I5000" s="139" t="s">
        <v>1214</v>
      </c>
      <c r="J5000" s="139" t="s">
        <v>113</v>
      </c>
      <c r="K5000" s="139">
        <v>38301</v>
      </c>
      <c r="L5000" s="139" t="s">
        <v>5755</v>
      </c>
      <c r="M5000" s="139">
        <v>17</v>
      </c>
      <c r="N5000" s="139" t="s">
        <v>1050</v>
      </c>
    </row>
    <row r="5001" spans="1:14" ht="15.75" customHeight="1">
      <c r="A5001" s="139">
        <v>2018</v>
      </c>
      <c r="B5001" s="100" t="s">
        <v>187</v>
      </c>
      <c r="C5001" s="139" t="s">
        <v>5756</v>
      </c>
      <c r="D5001" s="139">
        <v>1002129</v>
      </c>
      <c r="E5001" s="139" t="s">
        <v>5757</v>
      </c>
      <c r="F5001" s="139">
        <v>42.583540999999997</v>
      </c>
      <c r="G5001" s="139">
        <v>-73.867541000000003</v>
      </c>
      <c r="H5001" s="139" t="s">
        <v>5758</v>
      </c>
      <c r="I5001" s="139" t="s">
        <v>5162</v>
      </c>
      <c r="J5001" s="139" t="s">
        <v>87</v>
      </c>
      <c r="K5001" s="139">
        <v>12067</v>
      </c>
      <c r="L5001" s="139" t="s">
        <v>5755</v>
      </c>
      <c r="M5001" s="139">
        <v>19</v>
      </c>
      <c r="N5001" s="139" t="s">
        <v>1050</v>
      </c>
    </row>
    <row r="5002" spans="1:14" ht="15.75" customHeight="1">
      <c r="A5002" s="139">
        <v>2018</v>
      </c>
      <c r="B5002" s="100" t="s">
        <v>187</v>
      </c>
      <c r="C5002" s="139" t="s">
        <v>5759</v>
      </c>
      <c r="D5002" s="139">
        <v>1002221</v>
      </c>
      <c r="E5002" s="139" t="s">
        <v>5760</v>
      </c>
      <c r="F5002" s="139">
        <v>33.538888999999998</v>
      </c>
      <c r="G5002" s="139">
        <v>-84.616667000000007</v>
      </c>
      <c r="H5002" s="139" t="s">
        <v>5761</v>
      </c>
      <c r="I5002" s="139" t="s">
        <v>3087</v>
      </c>
      <c r="J5002" s="139" t="s">
        <v>28</v>
      </c>
      <c r="K5002" s="139">
        <v>30213</v>
      </c>
      <c r="L5002" s="139" t="s">
        <v>5755</v>
      </c>
      <c r="M5002" s="139">
        <v>12</v>
      </c>
      <c r="N5002" s="139" t="s">
        <v>1050</v>
      </c>
    </row>
    <row r="5003" spans="1:14" ht="15.75" customHeight="1">
      <c r="A5003" s="139">
        <v>2018</v>
      </c>
      <c r="B5003" s="100" t="s">
        <v>187</v>
      </c>
      <c r="C5003" s="139" t="s">
        <v>5762</v>
      </c>
      <c r="D5003" s="139">
        <v>1013294</v>
      </c>
      <c r="E5003" s="139" t="s">
        <v>5763</v>
      </c>
      <c r="F5003" s="139">
        <v>37.074693000000003</v>
      </c>
      <c r="G5003" s="139">
        <v>-94.617857000000001</v>
      </c>
      <c r="H5003" s="139" t="s">
        <v>5764</v>
      </c>
      <c r="I5003" s="139" t="s">
        <v>3119</v>
      </c>
      <c r="J5003" s="139" t="s">
        <v>68</v>
      </c>
      <c r="K5003" s="139">
        <v>64804</v>
      </c>
      <c r="L5003" s="139" t="s">
        <v>5755</v>
      </c>
      <c r="M5003" s="139">
        <v>66</v>
      </c>
      <c r="N5003" s="139" t="s">
        <v>1054</v>
      </c>
    </row>
    <row r="5004" spans="1:14" ht="15.75" customHeight="1">
      <c r="A5004" s="139">
        <v>2018</v>
      </c>
      <c r="B5004" s="100" t="s">
        <v>187</v>
      </c>
      <c r="C5004" s="139" t="s">
        <v>5765</v>
      </c>
      <c r="D5004" s="139">
        <v>1002143</v>
      </c>
      <c r="E5004" s="139" t="s">
        <v>5766</v>
      </c>
      <c r="F5004" s="139">
        <v>39.146590000000003</v>
      </c>
      <c r="G5004" s="139">
        <v>-94.614739999999998</v>
      </c>
      <c r="H5004" s="139" t="s">
        <v>2401</v>
      </c>
      <c r="I5004" s="139" t="s">
        <v>2402</v>
      </c>
      <c r="J5004" s="139" t="s">
        <v>44</v>
      </c>
      <c r="K5004" s="139">
        <v>66115</v>
      </c>
      <c r="L5004" s="139" t="s">
        <v>5755</v>
      </c>
      <c r="M5004" s="139">
        <v>19</v>
      </c>
      <c r="N5004" s="139" t="s">
        <v>1050</v>
      </c>
    </row>
    <row r="5005" spans="1:14" ht="15.75" customHeight="1">
      <c r="A5005" s="139">
        <v>2018</v>
      </c>
      <c r="B5005" s="100" t="s">
        <v>187</v>
      </c>
      <c r="C5005" s="139" t="s">
        <v>5767</v>
      </c>
      <c r="D5005" s="139">
        <v>1002145</v>
      </c>
      <c r="E5005" s="139" t="s">
        <v>5768</v>
      </c>
      <c r="F5005" s="139">
        <v>40.069699999999997</v>
      </c>
      <c r="G5005" s="139">
        <v>-82.401880000000006</v>
      </c>
      <c r="H5005" s="139" t="s">
        <v>1436</v>
      </c>
      <c r="I5005" s="139" t="s">
        <v>5769</v>
      </c>
      <c r="J5005" s="139" t="s">
        <v>95</v>
      </c>
      <c r="K5005" s="139">
        <v>43055</v>
      </c>
      <c r="L5005" s="139" t="s">
        <v>5755</v>
      </c>
      <c r="M5005" s="139">
        <v>20</v>
      </c>
      <c r="N5005" s="139" t="s">
        <v>1050</v>
      </c>
    </row>
    <row r="5006" spans="1:14" ht="15.75" customHeight="1">
      <c r="A5006" s="139">
        <v>2018</v>
      </c>
      <c r="B5006" s="100" t="s">
        <v>187</v>
      </c>
      <c r="C5006" s="139" t="s">
        <v>5770</v>
      </c>
      <c r="D5006" s="139">
        <v>1002019</v>
      </c>
      <c r="E5006" s="139" t="s">
        <v>5771</v>
      </c>
      <c r="F5006" s="139">
        <v>32.44126</v>
      </c>
      <c r="G5006" s="139">
        <v>-96.850390000000004</v>
      </c>
      <c r="H5006" s="139" t="s">
        <v>2925</v>
      </c>
      <c r="I5006" s="139" t="s">
        <v>5772</v>
      </c>
      <c r="J5006" s="139" t="s">
        <v>115</v>
      </c>
      <c r="K5006" s="139">
        <v>75165</v>
      </c>
      <c r="L5006" s="139" t="s">
        <v>5755</v>
      </c>
      <c r="M5006" s="139">
        <v>25</v>
      </c>
      <c r="N5006" s="139" t="s">
        <v>1050</v>
      </c>
    </row>
    <row r="5007" spans="1:14" ht="15.75" customHeight="1">
      <c r="A5007" s="139">
        <v>2018</v>
      </c>
      <c r="B5007" s="100" t="s">
        <v>187</v>
      </c>
      <c r="C5007" s="139" t="s">
        <v>5773</v>
      </c>
      <c r="D5007" s="139">
        <v>1002180</v>
      </c>
      <c r="E5007" s="139" t="s">
        <v>5774</v>
      </c>
      <c r="F5007" s="139">
        <v>33.668489999999998</v>
      </c>
      <c r="G5007" s="139">
        <v>-84.418899999999994</v>
      </c>
      <c r="H5007" s="139" t="s">
        <v>3178</v>
      </c>
      <c r="I5007" s="139" t="s">
        <v>3673</v>
      </c>
      <c r="J5007" s="139" t="s">
        <v>28</v>
      </c>
      <c r="K5007" s="139">
        <v>30354</v>
      </c>
      <c r="L5007" s="139" t="s">
        <v>5750</v>
      </c>
      <c r="M5007" s="139">
        <v>16</v>
      </c>
      <c r="N5007" s="139" t="s">
        <v>1050</v>
      </c>
    </row>
    <row r="5008" spans="1:14" ht="15.75" customHeight="1">
      <c r="A5008" s="139">
        <v>2018</v>
      </c>
      <c r="B5008" s="100" t="s">
        <v>187</v>
      </c>
      <c r="C5008" s="139" t="s">
        <v>5775</v>
      </c>
      <c r="D5008" s="139">
        <v>1001987</v>
      </c>
      <c r="E5008" s="139" t="s">
        <v>5776</v>
      </c>
      <c r="F5008" s="139">
        <v>42.963990000000003</v>
      </c>
      <c r="G5008" s="139">
        <v>-76.558300000000003</v>
      </c>
      <c r="H5008" s="139" t="s">
        <v>5777</v>
      </c>
      <c r="I5008" s="139" t="s">
        <v>5778</v>
      </c>
      <c r="J5008" s="139" t="s">
        <v>87</v>
      </c>
      <c r="K5008" s="139">
        <v>13021</v>
      </c>
      <c r="L5008" s="139" t="s">
        <v>5750</v>
      </c>
      <c r="M5008" s="139">
        <v>26</v>
      </c>
      <c r="N5008" s="139" t="s">
        <v>1050</v>
      </c>
    </row>
    <row r="5009" spans="1:14" ht="15.75" customHeight="1">
      <c r="A5009" s="139">
        <v>2018</v>
      </c>
      <c r="B5009" s="100" t="s">
        <v>187</v>
      </c>
      <c r="C5009" s="139" t="s">
        <v>5779</v>
      </c>
      <c r="D5009" s="139">
        <v>1001975</v>
      </c>
      <c r="E5009" s="139" t="s">
        <v>5780</v>
      </c>
      <c r="F5009" s="139">
        <v>40.461452000000001</v>
      </c>
      <c r="G5009" s="139">
        <v>-104.849165</v>
      </c>
      <c r="H5009" s="139" t="s">
        <v>5781</v>
      </c>
      <c r="I5009" s="139" t="s">
        <v>3490</v>
      </c>
      <c r="J5009" s="139" t="s">
        <v>17</v>
      </c>
      <c r="K5009" s="139">
        <v>80550</v>
      </c>
      <c r="L5009" s="139" t="s">
        <v>5750</v>
      </c>
      <c r="M5009" s="139">
        <v>35</v>
      </c>
      <c r="N5009" s="139" t="s">
        <v>1050</v>
      </c>
    </row>
    <row r="5010" spans="1:14" ht="15.75" customHeight="1">
      <c r="A5010" s="139">
        <v>2018</v>
      </c>
      <c r="B5010" s="100" t="s">
        <v>187</v>
      </c>
      <c r="C5010" s="139" t="s">
        <v>5782</v>
      </c>
      <c r="D5010" s="139">
        <v>1002226</v>
      </c>
      <c r="E5010" s="139" t="s">
        <v>5783</v>
      </c>
      <c r="F5010" s="139">
        <v>39.948782000000001</v>
      </c>
      <c r="G5010" s="139">
        <v>-82.017730999999998</v>
      </c>
      <c r="H5010" s="139" t="s">
        <v>1229</v>
      </c>
      <c r="I5010" s="139" t="s">
        <v>1230</v>
      </c>
      <c r="J5010" s="139" t="s">
        <v>95</v>
      </c>
      <c r="K5010" s="139">
        <v>43701</v>
      </c>
      <c r="L5010" s="139" t="s">
        <v>5750</v>
      </c>
      <c r="M5010" s="139">
        <v>29</v>
      </c>
      <c r="N5010" s="139" t="s">
        <v>1050</v>
      </c>
    </row>
    <row r="5011" spans="1:14" ht="15.75" customHeight="1">
      <c r="A5011" s="139">
        <v>2018</v>
      </c>
      <c r="B5011" s="100" t="s">
        <v>187</v>
      </c>
      <c r="C5011" s="139" t="s">
        <v>5784</v>
      </c>
      <c r="D5011" s="139">
        <v>1001980</v>
      </c>
      <c r="E5011" s="139" t="s">
        <v>5785</v>
      </c>
      <c r="F5011" s="139">
        <v>41.242952000000002</v>
      </c>
      <c r="G5011" s="139">
        <v>-78.786422000000002</v>
      </c>
      <c r="H5011" s="139" t="s">
        <v>5786</v>
      </c>
      <c r="I5011" s="139" t="s">
        <v>1327</v>
      </c>
      <c r="J5011" s="139" t="s">
        <v>103</v>
      </c>
      <c r="K5011" s="139">
        <v>15824</v>
      </c>
      <c r="L5011" s="139" t="s">
        <v>5750</v>
      </c>
      <c r="M5011" s="139">
        <v>8</v>
      </c>
      <c r="N5011" s="139" t="s">
        <v>1050</v>
      </c>
    </row>
    <row r="5012" spans="1:14" ht="15.75" customHeight="1">
      <c r="A5012" s="139">
        <v>2018</v>
      </c>
      <c r="B5012" s="100" t="s">
        <v>187</v>
      </c>
      <c r="C5012" s="139" t="s">
        <v>5787</v>
      </c>
      <c r="D5012" s="139">
        <v>1002007</v>
      </c>
      <c r="E5012" s="139" t="s">
        <v>5788</v>
      </c>
      <c r="F5012" s="139">
        <v>37.715147000000002</v>
      </c>
      <c r="G5012" s="139">
        <v>-121.49157</v>
      </c>
      <c r="H5012" s="139" t="s">
        <v>5789</v>
      </c>
      <c r="I5012" s="139" t="s">
        <v>4462</v>
      </c>
      <c r="J5012" s="139" t="s">
        <v>15</v>
      </c>
      <c r="K5012" s="139">
        <v>95376</v>
      </c>
      <c r="L5012" s="139" t="s">
        <v>5750</v>
      </c>
      <c r="M5012" s="139">
        <v>31</v>
      </c>
      <c r="N5012" s="139" t="s">
        <v>1050</v>
      </c>
    </row>
    <row r="5013" spans="1:14" ht="15.75" customHeight="1">
      <c r="A5013" s="139">
        <v>2018</v>
      </c>
      <c r="B5013" s="100" t="s">
        <v>187</v>
      </c>
      <c r="C5013" s="139" t="s">
        <v>5790</v>
      </c>
      <c r="D5013" s="139">
        <v>1002911</v>
      </c>
      <c r="E5013" s="139" t="s">
        <v>5791</v>
      </c>
      <c r="F5013" s="139">
        <v>35.950270000000003</v>
      </c>
      <c r="G5013" s="139">
        <v>-80.217780000000005</v>
      </c>
      <c r="H5013" s="139" t="s">
        <v>3092</v>
      </c>
      <c r="I5013" s="139" t="s">
        <v>3517</v>
      </c>
      <c r="J5013" s="139" t="s">
        <v>89</v>
      </c>
      <c r="K5013" s="139">
        <v>27295</v>
      </c>
      <c r="L5013" s="139" t="s">
        <v>5750</v>
      </c>
      <c r="M5013" s="139">
        <v>24</v>
      </c>
      <c r="N5013" s="139" t="s">
        <v>1050</v>
      </c>
    </row>
    <row r="5014" spans="1:14" ht="15.75" customHeight="1">
      <c r="A5014" s="139">
        <v>2018</v>
      </c>
      <c r="B5014" s="100" t="s">
        <v>187</v>
      </c>
      <c r="C5014" s="139" t="s">
        <v>5792</v>
      </c>
      <c r="D5014" s="139">
        <v>1007499</v>
      </c>
      <c r="E5014" s="139" t="s">
        <v>5793</v>
      </c>
      <c r="F5014" s="139">
        <v>31.510090999999999</v>
      </c>
      <c r="G5014" s="139">
        <v>-97.170302000000007</v>
      </c>
      <c r="H5014" s="139" t="s">
        <v>5794</v>
      </c>
      <c r="I5014" s="139" t="s">
        <v>5795</v>
      </c>
      <c r="J5014" s="139" t="s">
        <v>115</v>
      </c>
      <c r="K5014" s="139">
        <v>76711</v>
      </c>
      <c r="L5014" s="139" t="s">
        <v>5750</v>
      </c>
      <c r="M5014" s="139">
        <v>37</v>
      </c>
      <c r="N5014" s="139" t="s">
        <v>1050</v>
      </c>
    </row>
    <row r="5015" spans="1:14" ht="15.75" customHeight="1">
      <c r="A5015" s="139">
        <v>2018</v>
      </c>
      <c r="B5015" s="100" t="s">
        <v>187</v>
      </c>
      <c r="C5015" s="139" t="s">
        <v>5796</v>
      </c>
      <c r="D5015" s="139">
        <v>1007823</v>
      </c>
      <c r="E5015" s="139" t="s">
        <v>5797</v>
      </c>
      <c r="F5015" s="139">
        <v>33.997199999999999</v>
      </c>
      <c r="G5015" s="139">
        <v>-118.21720000000001</v>
      </c>
      <c r="H5015" s="139" t="s">
        <v>1164</v>
      </c>
      <c r="I5015" s="139" t="s">
        <v>1411</v>
      </c>
      <c r="J5015" s="139" t="s">
        <v>15</v>
      </c>
      <c r="K5015" s="139">
        <v>90058</v>
      </c>
      <c r="L5015" s="139" t="s">
        <v>5750</v>
      </c>
      <c r="M5015" s="139">
        <v>21</v>
      </c>
      <c r="N5015" s="139" t="s">
        <v>1050</v>
      </c>
    </row>
    <row r="5016" spans="1:14" ht="15.75" customHeight="1">
      <c r="A5016" s="139">
        <v>2018</v>
      </c>
      <c r="B5016" s="100" t="s">
        <v>187</v>
      </c>
      <c r="C5016" s="139" t="s">
        <v>5798</v>
      </c>
      <c r="D5016" s="139">
        <v>1006551</v>
      </c>
      <c r="E5016" s="139" t="s">
        <v>5799</v>
      </c>
      <c r="F5016" s="139">
        <v>40.064929999999997</v>
      </c>
      <c r="G5016" s="139">
        <v>-85.853449999999995</v>
      </c>
      <c r="H5016" s="139" t="s">
        <v>5800</v>
      </c>
      <c r="I5016" s="139" t="s">
        <v>1214</v>
      </c>
      <c r="J5016" s="139" t="s">
        <v>39</v>
      </c>
      <c r="K5016" s="139">
        <v>46051</v>
      </c>
      <c r="L5016" s="139" t="s">
        <v>5750</v>
      </c>
      <c r="M5016" s="139">
        <v>22</v>
      </c>
      <c r="N5016" s="139" t="s">
        <v>1050</v>
      </c>
    </row>
    <row r="5017" spans="1:14" ht="15.75" customHeight="1">
      <c r="A5017" s="139">
        <v>2018</v>
      </c>
      <c r="B5017" s="100" t="s">
        <v>187</v>
      </c>
      <c r="C5017" s="139" t="s">
        <v>5801</v>
      </c>
      <c r="D5017" s="139">
        <v>1002189</v>
      </c>
      <c r="E5017" s="139" t="s">
        <v>5802</v>
      </c>
      <c r="F5017" s="139">
        <v>41.128334000000002</v>
      </c>
      <c r="G5017" s="139">
        <v>-88.825373999999996</v>
      </c>
      <c r="H5017" s="139" t="s">
        <v>5803</v>
      </c>
      <c r="I5017" s="139" t="s">
        <v>5804</v>
      </c>
      <c r="J5017" s="139" t="s">
        <v>36</v>
      </c>
      <c r="K5017" s="139">
        <v>61364</v>
      </c>
      <c r="L5017" s="139" t="s">
        <v>5750</v>
      </c>
      <c r="M5017" s="139">
        <v>21</v>
      </c>
      <c r="N5017" s="139" t="s">
        <v>1050</v>
      </c>
    </row>
    <row r="5018" spans="1:14" ht="15.75" customHeight="1">
      <c r="A5018" s="139">
        <v>2018</v>
      </c>
      <c r="B5018" s="100" t="s">
        <v>187</v>
      </c>
      <c r="C5018" s="139" t="s">
        <v>5805</v>
      </c>
      <c r="D5018" s="139">
        <v>1006053</v>
      </c>
      <c r="E5018" s="139" t="s">
        <v>5806</v>
      </c>
      <c r="F5018" s="139">
        <v>45.563899999999997</v>
      </c>
      <c r="G5018" s="139">
        <v>-122.56435999999999</v>
      </c>
      <c r="H5018" s="139" t="s">
        <v>5807</v>
      </c>
      <c r="I5018" s="139" t="s">
        <v>3308</v>
      </c>
      <c r="J5018" s="139" t="s">
        <v>100</v>
      </c>
      <c r="K5018" s="139">
        <v>97220</v>
      </c>
      <c r="L5018" s="139" t="s">
        <v>5750</v>
      </c>
      <c r="M5018" s="139">
        <v>16</v>
      </c>
      <c r="N5018" s="139" t="s">
        <v>1050</v>
      </c>
    </row>
    <row r="5019" spans="1:14" ht="15.75" customHeight="1">
      <c r="A5019" s="139">
        <v>2018</v>
      </c>
      <c r="B5019" s="100" t="s">
        <v>187</v>
      </c>
      <c r="C5019" s="139" t="s">
        <v>5808</v>
      </c>
      <c r="D5019" s="139">
        <v>1002929</v>
      </c>
      <c r="E5019" s="139" t="s">
        <v>5809</v>
      </c>
      <c r="F5019" s="139">
        <v>36.602420000000002</v>
      </c>
      <c r="G5019" s="139">
        <v>-79.324709999999996</v>
      </c>
      <c r="H5019" s="139" t="s">
        <v>5810</v>
      </c>
      <c r="I5019" s="139" t="s">
        <v>5811</v>
      </c>
      <c r="J5019" s="139" t="s">
        <v>123</v>
      </c>
      <c r="K5019" s="139">
        <v>24586</v>
      </c>
      <c r="L5019" s="139" t="s">
        <v>5750</v>
      </c>
      <c r="M5019" s="139">
        <v>16</v>
      </c>
      <c r="N5019" s="139" t="s">
        <v>1050</v>
      </c>
    </row>
    <row r="5020" spans="1:14" ht="15.75" customHeight="1">
      <c r="A5020" s="139">
        <v>2018</v>
      </c>
      <c r="B5020" s="100" t="s">
        <v>187</v>
      </c>
      <c r="C5020" s="139" t="s">
        <v>5812</v>
      </c>
      <c r="D5020" s="139">
        <v>1006050</v>
      </c>
      <c r="E5020" s="139" t="s">
        <v>5813</v>
      </c>
      <c r="F5020" s="139">
        <v>37.38635</v>
      </c>
      <c r="G5020" s="139">
        <v>-76.797560000000004</v>
      </c>
      <c r="H5020" s="139" t="s">
        <v>5814</v>
      </c>
      <c r="I5020" s="139" t="s">
        <v>1419</v>
      </c>
      <c r="J5020" s="139" t="s">
        <v>123</v>
      </c>
      <c r="K5020" s="139">
        <v>23168</v>
      </c>
      <c r="L5020" s="139" t="s">
        <v>5750</v>
      </c>
      <c r="M5020" s="139">
        <v>18</v>
      </c>
      <c r="N5020" s="139" t="s">
        <v>1050</v>
      </c>
    </row>
    <row r="5021" spans="1:14" ht="15.75" customHeight="1">
      <c r="A5021" s="139">
        <v>2018</v>
      </c>
      <c r="B5021" s="100" t="s">
        <v>187</v>
      </c>
      <c r="C5021" s="139" t="s">
        <v>5815</v>
      </c>
      <c r="D5021" s="139">
        <v>1003930</v>
      </c>
      <c r="E5021" s="139" t="s">
        <v>5816</v>
      </c>
      <c r="F5021" s="139">
        <v>37.77543</v>
      </c>
      <c r="G5021" s="139">
        <v>-87.10257</v>
      </c>
      <c r="H5021" s="139" t="s">
        <v>4753</v>
      </c>
      <c r="I5021" s="139" t="s">
        <v>3805</v>
      </c>
      <c r="J5021" s="139" t="s">
        <v>47</v>
      </c>
      <c r="K5021" s="139">
        <v>42302</v>
      </c>
      <c r="L5021" s="139" t="s">
        <v>5817</v>
      </c>
      <c r="M5021" s="139">
        <v>30</v>
      </c>
      <c r="N5021" s="139" t="s">
        <v>1054</v>
      </c>
    </row>
    <row r="5022" spans="1:14" ht="15.75" customHeight="1">
      <c r="A5022" s="139">
        <v>2018</v>
      </c>
      <c r="B5022" s="100" t="s">
        <v>187</v>
      </c>
      <c r="C5022" s="139" t="s">
        <v>5818</v>
      </c>
      <c r="D5022" s="139">
        <v>1004816</v>
      </c>
      <c r="E5022" s="139" t="s">
        <v>5819</v>
      </c>
      <c r="F5022" s="139">
        <v>39.313372999999999</v>
      </c>
      <c r="G5022" s="139">
        <v>-77.799290999999997</v>
      </c>
      <c r="H5022" s="139" t="s">
        <v>5820</v>
      </c>
      <c r="I5022" s="139" t="s">
        <v>1327</v>
      </c>
      <c r="J5022" s="139" t="s">
        <v>129</v>
      </c>
      <c r="K5022" s="139">
        <v>25423</v>
      </c>
      <c r="L5022" s="139" t="s">
        <v>5821</v>
      </c>
      <c r="M5022" s="139">
        <v>102</v>
      </c>
      <c r="N5022" s="139" t="s">
        <v>1054</v>
      </c>
    </row>
    <row r="5023" spans="1:14" ht="15.75" customHeight="1">
      <c r="A5023" s="139">
        <v>2018</v>
      </c>
      <c r="B5023" s="100" t="s">
        <v>187</v>
      </c>
      <c r="C5023" s="139" t="s">
        <v>5822</v>
      </c>
      <c r="D5023" s="139">
        <v>1001712</v>
      </c>
      <c r="E5023" s="139" t="s">
        <v>5823</v>
      </c>
      <c r="F5023" s="139">
        <v>29.725300000000001</v>
      </c>
      <c r="G5023" s="139">
        <v>-95.111429999999999</v>
      </c>
      <c r="H5023" s="139" t="s">
        <v>5824</v>
      </c>
      <c r="I5023" s="139" t="s">
        <v>1087</v>
      </c>
      <c r="J5023" s="139" t="s">
        <v>115</v>
      </c>
      <c r="K5023" s="139">
        <v>77536</v>
      </c>
      <c r="L5023" s="139" t="s">
        <v>5825</v>
      </c>
      <c r="M5023" s="139">
        <v>20</v>
      </c>
      <c r="N5023" s="139" t="s">
        <v>1054</v>
      </c>
    </row>
    <row r="5024" spans="1:14" ht="15.75" customHeight="1">
      <c r="A5024" s="139">
        <v>2018</v>
      </c>
      <c r="B5024" s="100" t="s">
        <v>187</v>
      </c>
      <c r="C5024" s="139" t="s">
        <v>5826</v>
      </c>
      <c r="D5024" s="139">
        <v>1000891</v>
      </c>
      <c r="E5024" s="139" t="s">
        <v>5827</v>
      </c>
      <c r="F5024" s="139">
        <v>36.850693</v>
      </c>
      <c r="G5024" s="139">
        <v>-120.644469</v>
      </c>
      <c r="H5024" s="139" t="s">
        <v>5828</v>
      </c>
      <c r="I5024" s="139" t="s">
        <v>2194</v>
      </c>
      <c r="J5024" s="139" t="s">
        <v>15</v>
      </c>
      <c r="K5024" s="139">
        <v>93622</v>
      </c>
      <c r="L5024" s="139" t="s">
        <v>5829</v>
      </c>
      <c r="M5024" s="139">
        <v>14</v>
      </c>
      <c r="N5024" s="139" t="s">
        <v>1054</v>
      </c>
    </row>
    <row r="5025" spans="1:14" ht="15.75" customHeight="1">
      <c r="A5025" s="139">
        <v>2018</v>
      </c>
      <c r="B5025" s="100" t="s">
        <v>187</v>
      </c>
      <c r="C5025" s="139" t="s">
        <v>5826</v>
      </c>
      <c r="D5025" s="139">
        <v>1005517</v>
      </c>
      <c r="E5025" s="139" t="s">
        <v>5830</v>
      </c>
      <c r="F5025" s="139">
        <v>37.0032</v>
      </c>
      <c r="G5025" s="139">
        <v>-121.53963</v>
      </c>
      <c r="H5025" s="139" t="s">
        <v>5831</v>
      </c>
      <c r="I5025" s="139" t="s">
        <v>4917</v>
      </c>
      <c r="J5025" s="139" t="s">
        <v>15</v>
      </c>
      <c r="K5025" s="139">
        <v>95020</v>
      </c>
      <c r="L5025" s="139" t="s">
        <v>5829</v>
      </c>
      <c r="M5025" s="139">
        <v>17</v>
      </c>
      <c r="N5025" s="139" t="s">
        <v>1054</v>
      </c>
    </row>
    <row r="5026" spans="1:14" ht="15.75" customHeight="1">
      <c r="A5026" s="139">
        <v>2018</v>
      </c>
      <c r="B5026" s="100" t="s">
        <v>187</v>
      </c>
      <c r="C5026" s="139" t="s">
        <v>5826</v>
      </c>
      <c r="D5026" s="139">
        <v>1010345</v>
      </c>
      <c r="E5026" s="139" t="s">
        <v>5832</v>
      </c>
      <c r="F5026" s="139">
        <v>36.279829999999997</v>
      </c>
      <c r="G5026" s="139">
        <v>-119.79895</v>
      </c>
      <c r="H5026" s="139" t="s">
        <v>5833</v>
      </c>
      <c r="I5026" s="139" t="s">
        <v>2941</v>
      </c>
      <c r="J5026" s="139" t="s">
        <v>15</v>
      </c>
      <c r="K5026" s="139">
        <v>93245</v>
      </c>
      <c r="L5026" s="139" t="s">
        <v>5829</v>
      </c>
      <c r="M5026" s="139">
        <v>21</v>
      </c>
      <c r="N5026" s="139" t="s">
        <v>1054</v>
      </c>
    </row>
    <row r="5027" spans="1:14" ht="15.75" customHeight="1">
      <c r="A5027" s="139">
        <v>2018</v>
      </c>
      <c r="B5027" s="100" t="s">
        <v>187</v>
      </c>
      <c r="C5027" s="139" t="s">
        <v>5826</v>
      </c>
      <c r="D5027" s="139">
        <v>1010346</v>
      </c>
      <c r="E5027" s="139" t="s">
        <v>5834</v>
      </c>
      <c r="F5027" s="139">
        <v>39.102510000000002</v>
      </c>
      <c r="G5027" s="139">
        <v>-122.10997999999999</v>
      </c>
      <c r="H5027" s="139" t="s">
        <v>5835</v>
      </c>
      <c r="I5027" s="139" t="s">
        <v>5836</v>
      </c>
      <c r="J5027" s="139" t="s">
        <v>15</v>
      </c>
      <c r="K5027" s="139">
        <v>95987</v>
      </c>
      <c r="L5027" s="139" t="s">
        <v>5829</v>
      </c>
      <c r="M5027" s="139">
        <v>17</v>
      </c>
      <c r="N5027" s="139" t="s">
        <v>1054</v>
      </c>
    </row>
    <row r="5028" spans="1:14" ht="15.75" customHeight="1">
      <c r="A5028" s="139">
        <v>2018</v>
      </c>
      <c r="B5028" s="100" t="s">
        <v>187</v>
      </c>
      <c r="C5028" s="139" t="s">
        <v>5837</v>
      </c>
      <c r="D5028" s="139">
        <v>1011251</v>
      </c>
      <c r="E5028" s="139" t="s">
        <v>5838</v>
      </c>
      <c r="F5028" s="139">
        <v>43.709870000000002</v>
      </c>
      <c r="G5028" s="139">
        <v>-73.063019999999995</v>
      </c>
      <c r="H5028" s="139" t="s">
        <v>4669</v>
      </c>
      <c r="I5028" s="139" t="s">
        <v>5839</v>
      </c>
      <c r="J5028" s="139" t="s">
        <v>121</v>
      </c>
      <c r="K5028" s="139">
        <v>5701</v>
      </c>
      <c r="L5028" s="139" t="s">
        <v>5840</v>
      </c>
      <c r="M5028" s="139">
        <v>14</v>
      </c>
      <c r="N5028" s="139" t="s">
        <v>1054</v>
      </c>
    </row>
    <row r="5029" spans="1:14" ht="15.75" customHeight="1">
      <c r="A5029" s="139">
        <v>2018</v>
      </c>
      <c r="B5029" s="100" t="s">
        <v>187</v>
      </c>
      <c r="C5029" s="139" t="s">
        <v>5841</v>
      </c>
      <c r="D5029" s="139">
        <v>1000248</v>
      </c>
      <c r="E5029" s="139" t="s">
        <v>5842</v>
      </c>
      <c r="F5029" s="139">
        <v>42.464100000000002</v>
      </c>
      <c r="G5029" s="139">
        <v>-85.694100000000006</v>
      </c>
      <c r="H5029" s="139" t="s">
        <v>5843</v>
      </c>
      <c r="I5029" s="139" t="s">
        <v>5844</v>
      </c>
      <c r="J5029" s="139" t="s">
        <v>61</v>
      </c>
      <c r="K5029" s="139">
        <v>49078</v>
      </c>
      <c r="L5029" s="139" t="s">
        <v>5845</v>
      </c>
      <c r="M5029" s="139">
        <v>45</v>
      </c>
      <c r="N5029" s="139" t="s">
        <v>1054</v>
      </c>
    </row>
    <row r="5030" spans="1:14" ht="15.75" customHeight="1">
      <c r="A5030" s="139">
        <v>2018</v>
      </c>
      <c r="B5030" s="100" t="s">
        <v>187</v>
      </c>
      <c r="C5030" s="139" t="s">
        <v>5846</v>
      </c>
      <c r="D5030" s="139">
        <v>1009523</v>
      </c>
      <c r="E5030" s="139" t="s">
        <v>5847</v>
      </c>
      <c r="F5030" s="139">
        <v>43.279722</v>
      </c>
      <c r="G5030" s="139">
        <v>-95.8125</v>
      </c>
      <c r="H5030" s="139" t="s">
        <v>5848</v>
      </c>
      <c r="I5030" s="139" t="s">
        <v>5849</v>
      </c>
      <c r="J5030" s="139" t="s">
        <v>42</v>
      </c>
      <c r="K5030" s="139">
        <v>51232</v>
      </c>
      <c r="L5030" s="139" t="s">
        <v>5850</v>
      </c>
      <c r="M5030" s="139">
        <v>45</v>
      </c>
      <c r="N5030" s="139" t="s">
        <v>1054</v>
      </c>
    </row>
    <row r="5031" spans="1:14" ht="15.75" customHeight="1">
      <c r="A5031" s="139">
        <v>2018</v>
      </c>
      <c r="B5031" s="100" t="s">
        <v>187</v>
      </c>
      <c r="C5031" s="139" t="s">
        <v>5851</v>
      </c>
      <c r="D5031" s="139">
        <v>1010899</v>
      </c>
      <c r="E5031" s="139" t="s">
        <v>5852</v>
      </c>
      <c r="F5031" s="139">
        <v>33.54813</v>
      </c>
      <c r="G5031" s="139">
        <v>-81.665499999999994</v>
      </c>
      <c r="H5031" s="139" t="s">
        <v>5853</v>
      </c>
      <c r="I5031" s="139" t="s">
        <v>2149</v>
      </c>
      <c r="J5031" s="139" t="s">
        <v>107</v>
      </c>
      <c r="K5031" s="139">
        <v>29801</v>
      </c>
      <c r="L5031" s="139" t="s">
        <v>5755</v>
      </c>
      <c r="M5031" s="139">
        <v>14</v>
      </c>
      <c r="N5031" s="139" t="s">
        <v>1054</v>
      </c>
    </row>
    <row r="5032" spans="1:14" ht="15.75" customHeight="1">
      <c r="A5032" s="139">
        <v>2018</v>
      </c>
      <c r="B5032" s="100" t="s">
        <v>187</v>
      </c>
      <c r="C5032" s="139" t="s">
        <v>5854</v>
      </c>
      <c r="D5032" s="139">
        <v>1003520</v>
      </c>
      <c r="E5032" s="139" t="s">
        <v>5855</v>
      </c>
      <c r="F5032" s="139">
        <v>35.115400000000001</v>
      </c>
      <c r="G5032" s="139">
        <v>-101.8569</v>
      </c>
      <c r="H5032" s="139" t="s">
        <v>5856</v>
      </c>
      <c r="I5032" s="139" t="s">
        <v>5857</v>
      </c>
      <c r="J5032" s="139" t="s">
        <v>115</v>
      </c>
      <c r="K5032" s="139">
        <v>79118</v>
      </c>
      <c r="L5032" s="139" t="s">
        <v>5755</v>
      </c>
      <c r="M5032" s="139">
        <v>32</v>
      </c>
      <c r="N5032" s="139" t="s">
        <v>1050</v>
      </c>
    </row>
    <row r="5033" spans="1:14" ht="15.75" customHeight="1">
      <c r="A5033" s="139">
        <v>2018</v>
      </c>
      <c r="B5033" s="100" t="s">
        <v>187</v>
      </c>
      <c r="C5033" s="139" t="s">
        <v>5858</v>
      </c>
      <c r="D5033" s="139">
        <v>1007952</v>
      </c>
      <c r="E5033" s="139" t="s">
        <v>5859</v>
      </c>
      <c r="F5033" s="139">
        <v>34.435450000000003</v>
      </c>
      <c r="G5033" s="139">
        <v>-82.661580000000001</v>
      </c>
      <c r="H5033" s="139" t="s">
        <v>5860</v>
      </c>
      <c r="I5033" s="139" t="s">
        <v>3522</v>
      </c>
      <c r="J5033" s="139" t="s">
        <v>107</v>
      </c>
      <c r="K5033" s="139">
        <v>29684</v>
      </c>
      <c r="L5033" s="139" t="s">
        <v>5755</v>
      </c>
      <c r="M5033" s="139">
        <v>12</v>
      </c>
      <c r="N5033" s="139" t="s">
        <v>1050</v>
      </c>
    </row>
    <row r="5034" spans="1:14" ht="15.75" customHeight="1">
      <c r="A5034" s="139">
        <v>2018</v>
      </c>
      <c r="B5034" s="100" t="s">
        <v>187</v>
      </c>
      <c r="C5034" s="139" t="s">
        <v>5861</v>
      </c>
      <c r="D5034" s="139">
        <v>1001710</v>
      </c>
      <c r="E5034" s="139" t="s">
        <v>5862</v>
      </c>
      <c r="F5034" s="139">
        <v>29.734687000000001</v>
      </c>
      <c r="G5034" s="139">
        <v>-95.148842000000002</v>
      </c>
      <c r="H5034" s="139" t="s">
        <v>4364</v>
      </c>
      <c r="I5034" s="139" t="s">
        <v>1087</v>
      </c>
      <c r="J5034" s="139" t="s">
        <v>115</v>
      </c>
      <c r="K5034" s="139">
        <v>77503</v>
      </c>
      <c r="L5034" s="139" t="s">
        <v>5825</v>
      </c>
      <c r="M5034" s="139">
        <v>45</v>
      </c>
      <c r="N5034" s="139" t="s">
        <v>1054</v>
      </c>
    </row>
    <row r="5035" spans="1:14" ht="15.75" customHeight="1">
      <c r="A5035" s="139">
        <v>2018</v>
      </c>
      <c r="B5035" s="100" t="s">
        <v>187</v>
      </c>
      <c r="C5035" s="139" t="s">
        <v>5863</v>
      </c>
      <c r="D5035" s="139">
        <v>1013352</v>
      </c>
      <c r="E5035" s="139" t="s">
        <v>5864</v>
      </c>
      <c r="F5035" s="139">
        <v>32.503262999999997</v>
      </c>
      <c r="G5035" s="139">
        <v>-82.976726999999997</v>
      </c>
      <c r="H5035" s="139" t="s">
        <v>5865</v>
      </c>
      <c r="I5035" s="139" t="s">
        <v>5866</v>
      </c>
      <c r="J5035" s="139" t="s">
        <v>28</v>
      </c>
      <c r="K5035" s="139">
        <v>31021</v>
      </c>
      <c r="M5035" s="139">
        <v>11</v>
      </c>
      <c r="N5035" s="139" t="s">
        <v>1050</v>
      </c>
    </row>
    <row r="5036" spans="1:14" ht="15.75" customHeight="1">
      <c r="A5036" s="139">
        <v>2018</v>
      </c>
      <c r="B5036" s="100" t="s">
        <v>187</v>
      </c>
      <c r="C5036" s="139" t="s">
        <v>5867</v>
      </c>
      <c r="D5036" s="139">
        <v>1006108</v>
      </c>
      <c r="E5036" s="139" t="s">
        <v>5868</v>
      </c>
      <c r="F5036" s="139">
        <v>36.221694999999997</v>
      </c>
      <c r="G5036" s="139">
        <v>-114.889838</v>
      </c>
      <c r="H5036" s="139" t="s">
        <v>5869</v>
      </c>
      <c r="I5036" s="139" t="s">
        <v>2606</v>
      </c>
      <c r="J5036" s="139" t="s">
        <v>76</v>
      </c>
      <c r="K5036" s="139">
        <v>89115</v>
      </c>
      <c r="L5036" s="139" t="s">
        <v>5870</v>
      </c>
      <c r="M5036" s="139">
        <v>62</v>
      </c>
      <c r="N5036" s="139" t="s">
        <v>1054</v>
      </c>
    </row>
    <row r="5037" spans="1:14" ht="15.75" customHeight="1">
      <c r="A5037" s="139">
        <v>2018</v>
      </c>
      <c r="B5037" s="100" t="s">
        <v>187</v>
      </c>
      <c r="C5037" s="139" t="s">
        <v>5871</v>
      </c>
      <c r="D5037" s="139">
        <v>1013348</v>
      </c>
      <c r="E5037" s="139" t="s">
        <v>5872</v>
      </c>
      <c r="F5037" s="139">
        <v>37.528661</v>
      </c>
      <c r="G5037" s="139">
        <v>-122.02619</v>
      </c>
      <c r="H5037" s="139" t="s">
        <v>5873</v>
      </c>
      <c r="J5037" s="139" t="s">
        <v>15</v>
      </c>
      <c r="K5037" s="139">
        <v>94560</v>
      </c>
      <c r="M5037" s="139">
        <v>14</v>
      </c>
      <c r="N5037" s="139" t="s">
        <v>1054</v>
      </c>
    </row>
    <row r="5038" spans="1:14" ht="15.75" customHeight="1">
      <c r="A5038" s="139">
        <v>2018</v>
      </c>
      <c r="B5038" s="100" t="s">
        <v>187</v>
      </c>
      <c r="C5038" s="139" t="s">
        <v>5874</v>
      </c>
      <c r="D5038" s="139">
        <v>1006104</v>
      </c>
      <c r="E5038" s="139" t="s">
        <v>5875</v>
      </c>
      <c r="F5038" s="139">
        <v>38.680340000000001</v>
      </c>
      <c r="G5038" s="139">
        <v>-121.75794</v>
      </c>
      <c r="H5038" s="139" t="s">
        <v>5876</v>
      </c>
      <c r="I5038" s="139" t="s">
        <v>5877</v>
      </c>
      <c r="J5038" s="139" t="s">
        <v>15</v>
      </c>
      <c r="K5038" s="139">
        <v>95776</v>
      </c>
      <c r="L5038" s="139" t="s">
        <v>5878</v>
      </c>
      <c r="M5038" s="139">
        <v>17</v>
      </c>
      <c r="N5038" s="139" t="s">
        <v>1054</v>
      </c>
    </row>
    <row r="5039" spans="1:14" ht="15.75" customHeight="1">
      <c r="A5039" s="139">
        <v>2018</v>
      </c>
      <c r="B5039" s="100" t="s">
        <v>187</v>
      </c>
      <c r="C5039" s="139" t="s">
        <v>5879</v>
      </c>
      <c r="D5039" s="139">
        <v>1007263</v>
      </c>
      <c r="E5039" s="139" t="s">
        <v>5880</v>
      </c>
      <c r="F5039" s="139">
        <v>45.855921000000002</v>
      </c>
      <c r="G5039" s="139">
        <v>-119.656083</v>
      </c>
      <c r="H5039" s="139" t="s">
        <v>4864</v>
      </c>
      <c r="I5039" s="139" t="s">
        <v>4865</v>
      </c>
      <c r="J5039" s="139" t="s">
        <v>100</v>
      </c>
      <c r="K5039" s="139">
        <v>97818</v>
      </c>
      <c r="L5039" s="139" t="s">
        <v>4322</v>
      </c>
      <c r="M5039" s="139">
        <v>17</v>
      </c>
      <c r="N5039" s="139" t="s">
        <v>1133</v>
      </c>
    </row>
    <row r="5040" spans="1:14" ht="15.75" customHeight="1">
      <c r="A5040" s="139">
        <v>2018</v>
      </c>
      <c r="B5040" s="100" t="s">
        <v>187</v>
      </c>
      <c r="C5040" s="139" t="s">
        <v>5881</v>
      </c>
      <c r="D5040" s="139">
        <v>1007264</v>
      </c>
      <c r="E5040" s="139" t="s">
        <v>5882</v>
      </c>
      <c r="F5040" s="139">
        <v>42.521324</v>
      </c>
      <c r="G5040" s="139">
        <v>-113.815693</v>
      </c>
      <c r="H5040" s="139" t="s">
        <v>5090</v>
      </c>
      <c r="I5040" s="139" t="s">
        <v>5883</v>
      </c>
      <c r="J5040" s="139" t="s">
        <v>34</v>
      </c>
      <c r="K5040" s="139">
        <v>83318</v>
      </c>
      <c r="L5040" s="139" t="s">
        <v>4322</v>
      </c>
      <c r="M5040" s="139">
        <v>29</v>
      </c>
      <c r="N5040" s="139" t="s">
        <v>1054</v>
      </c>
    </row>
    <row r="5041" spans="1:14" ht="15.75" customHeight="1">
      <c r="A5041" s="139">
        <v>2018</v>
      </c>
      <c r="B5041" s="100" t="s">
        <v>187</v>
      </c>
      <c r="C5041" s="139" t="s">
        <v>5884</v>
      </c>
      <c r="D5041" s="139">
        <v>1000413</v>
      </c>
      <c r="E5041" s="139" t="s">
        <v>5885</v>
      </c>
      <c r="F5041" s="139">
        <v>40.555</v>
      </c>
      <c r="G5041" s="139">
        <v>-89.662800000000004</v>
      </c>
      <c r="H5041" s="139" t="s">
        <v>4320</v>
      </c>
      <c r="I5041" s="139" t="s">
        <v>5886</v>
      </c>
      <c r="J5041" s="139" t="s">
        <v>36</v>
      </c>
      <c r="K5041" s="139">
        <v>61554</v>
      </c>
      <c r="L5041" s="139" t="s">
        <v>4322</v>
      </c>
      <c r="M5041" s="139">
        <v>168</v>
      </c>
      <c r="N5041" s="139" t="s">
        <v>1383</v>
      </c>
    </row>
    <row r="5042" spans="1:14" ht="15.75" customHeight="1">
      <c r="A5042" s="139">
        <v>2018</v>
      </c>
      <c r="B5042" s="100" t="s">
        <v>187</v>
      </c>
      <c r="C5042" s="139" t="s">
        <v>5887</v>
      </c>
      <c r="D5042" s="139">
        <v>1007262</v>
      </c>
      <c r="E5042" s="139" t="s">
        <v>5888</v>
      </c>
      <c r="F5042" s="139">
        <v>37.943719999999999</v>
      </c>
      <c r="G5042" s="139">
        <v>-121.33627</v>
      </c>
      <c r="H5042" s="139" t="s">
        <v>5371</v>
      </c>
      <c r="I5042" s="139" t="s">
        <v>4462</v>
      </c>
      <c r="J5042" s="139" t="s">
        <v>15</v>
      </c>
      <c r="K5042" s="139">
        <v>95206</v>
      </c>
      <c r="L5042" s="139" t="s">
        <v>5889</v>
      </c>
      <c r="M5042" s="139">
        <v>30</v>
      </c>
      <c r="N5042" s="139" t="s">
        <v>1054</v>
      </c>
    </row>
    <row r="5043" spans="1:14" ht="15.75" customHeight="1">
      <c r="A5043" s="139">
        <v>2018</v>
      </c>
      <c r="B5043" s="100" t="s">
        <v>187</v>
      </c>
      <c r="C5043" s="139" t="s">
        <v>5890</v>
      </c>
      <c r="D5043" s="139">
        <v>1003280</v>
      </c>
      <c r="E5043" s="139" t="s">
        <v>5891</v>
      </c>
      <c r="F5043" s="139">
        <v>30.694900000000001</v>
      </c>
      <c r="G5043" s="139">
        <v>-83.304419999999993</v>
      </c>
      <c r="H5043" s="139" t="s">
        <v>5892</v>
      </c>
      <c r="I5043" s="139" t="s">
        <v>1184</v>
      </c>
      <c r="J5043" s="139" t="s">
        <v>28</v>
      </c>
      <c r="K5043" s="139">
        <v>31601</v>
      </c>
      <c r="L5043" s="139" t="s">
        <v>1978</v>
      </c>
      <c r="M5043" s="139">
        <v>1047</v>
      </c>
      <c r="N5043" s="139" t="s">
        <v>1253</v>
      </c>
    </row>
    <row r="5044" spans="1:14" ht="15.75" customHeight="1">
      <c r="A5044" s="139">
        <v>2018</v>
      </c>
      <c r="B5044" s="100" t="s">
        <v>187</v>
      </c>
      <c r="C5044" s="139" t="s">
        <v>5893</v>
      </c>
      <c r="D5044" s="139">
        <v>1006367</v>
      </c>
      <c r="E5044" s="139" t="s">
        <v>5894</v>
      </c>
      <c r="F5044" s="139">
        <v>44.213360000000002</v>
      </c>
      <c r="G5044" s="139">
        <v>-86.284609000000003</v>
      </c>
      <c r="H5044" s="139" t="s">
        <v>5895</v>
      </c>
      <c r="I5044" s="139" t="s">
        <v>5057</v>
      </c>
      <c r="J5044" s="139" t="s">
        <v>61</v>
      </c>
      <c r="K5044" s="139">
        <v>49634</v>
      </c>
      <c r="L5044" s="139" t="s">
        <v>1978</v>
      </c>
      <c r="M5044" s="139">
        <v>132</v>
      </c>
      <c r="N5044" s="139" t="s">
        <v>5896</v>
      </c>
    </row>
    <row r="5045" spans="1:14" ht="15.75" customHeight="1">
      <c r="A5045" s="139">
        <v>2018</v>
      </c>
      <c r="B5045" s="100" t="s">
        <v>187</v>
      </c>
      <c r="C5045" s="139" t="s">
        <v>5893</v>
      </c>
      <c r="D5045" s="139">
        <v>1006256</v>
      </c>
      <c r="E5045" s="139" t="s">
        <v>5897</v>
      </c>
      <c r="F5045" s="139">
        <v>30.8627</v>
      </c>
      <c r="G5045" s="139">
        <v>-93.375100000000003</v>
      </c>
      <c r="H5045" s="139" t="s">
        <v>5898</v>
      </c>
      <c r="I5045" s="139" t="s">
        <v>5899</v>
      </c>
      <c r="J5045" s="139" t="s">
        <v>50</v>
      </c>
      <c r="K5045" s="139">
        <v>70634</v>
      </c>
      <c r="L5045" s="139" t="s">
        <v>1978</v>
      </c>
      <c r="M5045" s="139">
        <v>1441</v>
      </c>
      <c r="N5045" s="139" t="s">
        <v>1253</v>
      </c>
    </row>
    <row r="5046" spans="1:14" ht="15.75" customHeight="1">
      <c r="A5046" s="139">
        <v>2018</v>
      </c>
      <c r="B5046" s="100" t="s">
        <v>187</v>
      </c>
      <c r="C5046" s="139" t="s">
        <v>5900</v>
      </c>
      <c r="D5046" s="139">
        <v>1003884</v>
      </c>
      <c r="E5046" s="139" t="s">
        <v>5901</v>
      </c>
      <c r="F5046" s="139">
        <v>45.450848999999998</v>
      </c>
      <c r="G5046" s="139">
        <v>-89.740302999999997</v>
      </c>
      <c r="H5046" s="139" t="s">
        <v>5902</v>
      </c>
      <c r="I5046" s="139" t="s">
        <v>1483</v>
      </c>
      <c r="J5046" s="139" t="s">
        <v>132</v>
      </c>
      <c r="K5046" s="139">
        <v>54487</v>
      </c>
      <c r="L5046" s="139" t="s">
        <v>1978</v>
      </c>
      <c r="M5046" s="139">
        <v>471</v>
      </c>
      <c r="N5046" s="139" t="s">
        <v>4409</v>
      </c>
    </row>
    <row r="5047" spans="1:14" ht="15.75" customHeight="1">
      <c r="A5047" s="139">
        <v>2018</v>
      </c>
      <c r="B5047" s="100" t="s">
        <v>187</v>
      </c>
      <c r="C5047" s="139" t="s">
        <v>5903</v>
      </c>
      <c r="D5047" s="139">
        <v>1000427</v>
      </c>
      <c r="E5047" s="139" t="s">
        <v>5904</v>
      </c>
      <c r="F5047" s="139">
        <v>40.794809999999998</v>
      </c>
      <c r="G5047" s="139">
        <v>-85.828819999999993</v>
      </c>
      <c r="H5047" s="139" t="s">
        <v>5905</v>
      </c>
      <c r="I5047" s="139" t="s">
        <v>5906</v>
      </c>
      <c r="J5047" s="139" t="s">
        <v>39</v>
      </c>
      <c r="K5047" s="139">
        <v>46992</v>
      </c>
      <c r="L5047" s="139" t="s">
        <v>5907</v>
      </c>
      <c r="M5047" s="139">
        <v>26</v>
      </c>
      <c r="N5047" s="139" t="s">
        <v>1054</v>
      </c>
    </row>
    <row r="5048" spans="1:14" ht="15.75" customHeight="1">
      <c r="A5048" s="139">
        <v>2018</v>
      </c>
      <c r="B5048" s="100" t="s">
        <v>187</v>
      </c>
      <c r="C5048" s="139" t="s">
        <v>5908</v>
      </c>
      <c r="D5048" s="139">
        <v>1006617</v>
      </c>
      <c r="E5048" s="139" t="s">
        <v>5909</v>
      </c>
      <c r="F5048" s="139">
        <v>33.718055999999997</v>
      </c>
      <c r="G5048" s="139">
        <v>-95.568222000000006</v>
      </c>
      <c r="H5048" s="139" t="s">
        <v>5910</v>
      </c>
      <c r="I5048" s="139" t="s">
        <v>5911</v>
      </c>
      <c r="J5048" s="139" t="s">
        <v>115</v>
      </c>
      <c r="K5048" s="139">
        <v>75461</v>
      </c>
      <c r="L5048" s="139" t="s">
        <v>2228</v>
      </c>
      <c r="M5048" s="139">
        <v>18</v>
      </c>
      <c r="N5048" s="139" t="s">
        <v>1054</v>
      </c>
    </row>
    <row r="5049" spans="1:14" ht="15.75" customHeight="1">
      <c r="A5049" s="139">
        <v>2018</v>
      </c>
      <c r="B5049" s="100" t="s">
        <v>187</v>
      </c>
      <c r="C5049" s="139" t="s">
        <v>5912</v>
      </c>
      <c r="D5049" s="139">
        <v>1007716</v>
      </c>
      <c r="E5049" s="139" t="s">
        <v>5913</v>
      </c>
      <c r="F5049" s="139">
        <v>40.841700000000003</v>
      </c>
      <c r="G5049" s="139">
        <v>-73.860140000000001</v>
      </c>
      <c r="H5049" s="139" t="s">
        <v>1643</v>
      </c>
      <c r="I5049" s="139" t="s">
        <v>5400</v>
      </c>
      <c r="J5049" s="139" t="s">
        <v>87</v>
      </c>
      <c r="K5049" s="139">
        <v>10462</v>
      </c>
      <c r="L5049" s="139" t="s">
        <v>5914</v>
      </c>
      <c r="M5049" s="139">
        <v>29</v>
      </c>
      <c r="N5049" s="139" t="s">
        <v>1054</v>
      </c>
    </row>
    <row r="5050" spans="1:14" ht="15.75" customHeight="1">
      <c r="A5050" s="139">
        <v>2018</v>
      </c>
      <c r="B5050" s="100" t="s">
        <v>187</v>
      </c>
      <c r="C5050" s="139" t="s">
        <v>5915</v>
      </c>
      <c r="D5050" s="139">
        <v>1005903</v>
      </c>
      <c r="E5050" s="139" t="s">
        <v>5916</v>
      </c>
      <c r="F5050" s="139">
        <v>29.723889</v>
      </c>
      <c r="G5050" s="139">
        <v>-95.208888000000002</v>
      </c>
      <c r="H5050" s="139" t="s">
        <v>4364</v>
      </c>
      <c r="I5050" s="139" t="s">
        <v>1087</v>
      </c>
      <c r="J5050" s="139" t="s">
        <v>115</v>
      </c>
      <c r="K5050" s="139">
        <v>77506</v>
      </c>
      <c r="L5050" s="139" t="s">
        <v>5917</v>
      </c>
      <c r="M5050" s="139">
        <v>1630</v>
      </c>
      <c r="N5050" s="139" t="s">
        <v>1306</v>
      </c>
    </row>
    <row r="5051" spans="1:14" ht="15.75" customHeight="1">
      <c r="A5051" s="139">
        <v>2018</v>
      </c>
      <c r="B5051" s="100" t="s">
        <v>187</v>
      </c>
      <c r="C5051" s="139" t="s">
        <v>5918</v>
      </c>
      <c r="D5051" s="139">
        <v>1001215</v>
      </c>
      <c r="E5051" s="139" t="s">
        <v>5919</v>
      </c>
      <c r="F5051" s="139">
        <v>40.714785999999997</v>
      </c>
      <c r="G5051" s="139">
        <v>-74.136197999999993</v>
      </c>
      <c r="H5051" s="139" t="s">
        <v>1436</v>
      </c>
      <c r="I5051" s="139" t="s">
        <v>5920</v>
      </c>
      <c r="J5051" s="139" t="s">
        <v>81</v>
      </c>
      <c r="K5051" s="139">
        <v>7105</v>
      </c>
      <c r="L5051" s="139" t="s">
        <v>5921</v>
      </c>
      <c r="M5051" s="139">
        <v>15</v>
      </c>
      <c r="N5051" s="139" t="s">
        <v>1054</v>
      </c>
    </row>
    <row r="5052" spans="1:14" ht="15.75" customHeight="1">
      <c r="A5052" s="139">
        <v>2018</v>
      </c>
      <c r="B5052" s="100" t="s">
        <v>187</v>
      </c>
      <c r="C5052" s="139" t="s">
        <v>5922</v>
      </c>
      <c r="D5052" s="139">
        <v>1006469</v>
      </c>
      <c r="E5052" s="139" t="s">
        <v>5923</v>
      </c>
      <c r="F5052" s="139">
        <v>41.391800000000003</v>
      </c>
      <c r="G5052" s="139">
        <v>-89.875200000000007</v>
      </c>
      <c r="H5052" s="139" t="s">
        <v>5924</v>
      </c>
      <c r="I5052" s="139" t="s">
        <v>1943</v>
      </c>
      <c r="J5052" s="139" t="s">
        <v>36</v>
      </c>
      <c r="K5052" s="139">
        <v>61234</v>
      </c>
      <c r="L5052" s="139" t="s">
        <v>5925</v>
      </c>
      <c r="M5052" s="139">
        <v>92</v>
      </c>
      <c r="N5052" s="139" t="s">
        <v>1127</v>
      </c>
    </row>
    <row r="5053" spans="1:14" ht="15.75" customHeight="1">
      <c r="A5053" s="139">
        <v>2018</v>
      </c>
      <c r="B5053" s="100" t="s">
        <v>187</v>
      </c>
      <c r="C5053" s="139" t="s">
        <v>5926</v>
      </c>
      <c r="D5053" s="139">
        <v>1001714</v>
      </c>
      <c r="E5053" s="139" t="s">
        <v>5927</v>
      </c>
      <c r="F5053" s="139">
        <v>40.832483000000003</v>
      </c>
      <c r="G5053" s="139">
        <v>-74.157014000000004</v>
      </c>
      <c r="H5053" s="139" t="s">
        <v>5928</v>
      </c>
      <c r="I5053" s="139" t="s">
        <v>5920</v>
      </c>
      <c r="J5053" s="139" t="s">
        <v>81</v>
      </c>
      <c r="K5053" s="139">
        <v>7110</v>
      </c>
      <c r="L5053" s="139" t="s">
        <v>5929</v>
      </c>
      <c r="M5053" s="139">
        <v>14</v>
      </c>
      <c r="N5053" s="139" t="s">
        <v>1054</v>
      </c>
    </row>
    <row r="5054" spans="1:14" ht="15.75" customHeight="1">
      <c r="A5054" s="139">
        <v>2018</v>
      </c>
      <c r="B5054" s="100" t="s">
        <v>187</v>
      </c>
      <c r="C5054" s="139" t="s">
        <v>5930</v>
      </c>
      <c r="D5054" s="139">
        <v>1005968</v>
      </c>
      <c r="E5054" s="139" t="s">
        <v>5931</v>
      </c>
      <c r="F5054" s="139">
        <v>45.461297000000002</v>
      </c>
      <c r="G5054" s="139">
        <v>-122.612303</v>
      </c>
      <c r="H5054" s="139" t="s">
        <v>5807</v>
      </c>
      <c r="I5054" s="139" t="s">
        <v>5932</v>
      </c>
      <c r="J5054" s="139" t="s">
        <v>100</v>
      </c>
      <c r="K5054" s="139">
        <v>97206</v>
      </c>
      <c r="L5054" s="139" t="s">
        <v>2344</v>
      </c>
      <c r="M5054" s="139">
        <v>11</v>
      </c>
      <c r="N5054" s="139" t="s">
        <v>1054</v>
      </c>
    </row>
    <row r="5055" spans="1:14" ht="15.75" customHeight="1">
      <c r="A5055" s="139">
        <v>2018</v>
      </c>
      <c r="B5055" s="100" t="s">
        <v>187</v>
      </c>
      <c r="C5055" s="139" t="s">
        <v>5933</v>
      </c>
      <c r="D5055" s="139">
        <v>1006246</v>
      </c>
      <c r="E5055" s="139" t="s">
        <v>5934</v>
      </c>
      <c r="F5055" s="139">
        <v>40.264429999999997</v>
      </c>
      <c r="G5055" s="139">
        <v>-76.673929999999999</v>
      </c>
      <c r="H5055" s="139" t="s">
        <v>5935</v>
      </c>
      <c r="I5055" s="139" t="s">
        <v>5936</v>
      </c>
      <c r="J5055" s="139" t="s">
        <v>103</v>
      </c>
      <c r="K5055" s="139">
        <v>17033</v>
      </c>
      <c r="L5055" s="139" t="s">
        <v>5937</v>
      </c>
      <c r="M5055" s="139">
        <v>16</v>
      </c>
      <c r="N5055" s="139" t="s">
        <v>1054</v>
      </c>
    </row>
    <row r="5056" spans="1:14" ht="15.75" customHeight="1">
      <c r="A5056" s="139">
        <v>2018</v>
      </c>
      <c r="B5056" s="100" t="s">
        <v>187</v>
      </c>
      <c r="C5056" s="139" t="s">
        <v>5938</v>
      </c>
      <c r="D5056" s="139">
        <v>1002737</v>
      </c>
      <c r="E5056" s="139" t="s">
        <v>5939</v>
      </c>
      <c r="F5056" s="139">
        <v>36.141889999999997</v>
      </c>
      <c r="G5056" s="139">
        <v>-77.219390000000004</v>
      </c>
      <c r="H5056" s="139" t="s">
        <v>2497</v>
      </c>
      <c r="I5056" s="139" t="s">
        <v>5940</v>
      </c>
      <c r="J5056" s="139" t="s">
        <v>89</v>
      </c>
      <c r="K5056" s="139">
        <v>27849</v>
      </c>
      <c r="L5056" s="139" t="s">
        <v>5941</v>
      </c>
      <c r="M5056" s="139">
        <v>4</v>
      </c>
      <c r="N5056" s="139" t="s">
        <v>1127</v>
      </c>
    </row>
    <row r="5057" spans="1:14" ht="15.75" customHeight="1">
      <c r="A5057" s="139">
        <v>2018</v>
      </c>
      <c r="B5057" s="100" t="s">
        <v>187</v>
      </c>
      <c r="C5057" s="139" t="s">
        <v>5942</v>
      </c>
      <c r="D5057" s="139">
        <v>1002710</v>
      </c>
      <c r="E5057" s="139" t="s">
        <v>5943</v>
      </c>
      <c r="F5057" s="139">
        <v>37.736111000000001</v>
      </c>
      <c r="G5057" s="139">
        <v>-75.656110999999996</v>
      </c>
      <c r="H5057" s="139" t="s">
        <v>5944</v>
      </c>
      <c r="I5057" s="139" t="s">
        <v>5945</v>
      </c>
      <c r="J5057" s="139" t="s">
        <v>123</v>
      </c>
      <c r="K5057" s="139">
        <v>23301</v>
      </c>
      <c r="L5057" s="139" t="s">
        <v>5941</v>
      </c>
      <c r="M5057" s="139">
        <v>14</v>
      </c>
      <c r="N5057" s="139" t="s">
        <v>1127</v>
      </c>
    </row>
    <row r="5058" spans="1:14" ht="15.75" customHeight="1">
      <c r="A5058" s="139">
        <v>2018</v>
      </c>
      <c r="B5058" s="100" t="s">
        <v>187</v>
      </c>
      <c r="C5058" s="139" t="s">
        <v>5946</v>
      </c>
      <c r="D5058" s="139">
        <v>1002713</v>
      </c>
      <c r="E5058" s="139" t="s">
        <v>5947</v>
      </c>
      <c r="F5058" s="139">
        <v>36.80538</v>
      </c>
      <c r="G5058" s="139">
        <v>-76.282489999999996</v>
      </c>
      <c r="H5058" s="139" t="s">
        <v>5948</v>
      </c>
      <c r="I5058" s="139" t="s">
        <v>5949</v>
      </c>
      <c r="J5058" s="139" t="s">
        <v>123</v>
      </c>
      <c r="K5058" s="139">
        <v>23324</v>
      </c>
      <c r="L5058" s="139" t="s">
        <v>5941</v>
      </c>
      <c r="M5058" s="139">
        <v>16</v>
      </c>
      <c r="N5058" s="139" t="s">
        <v>1054</v>
      </c>
    </row>
    <row r="5059" spans="1:14" ht="15.75" customHeight="1">
      <c r="A5059" s="139">
        <v>2018</v>
      </c>
      <c r="B5059" s="100" t="s">
        <v>187</v>
      </c>
      <c r="C5059" s="139" t="s">
        <v>5950</v>
      </c>
      <c r="D5059" s="139">
        <v>1003670</v>
      </c>
      <c r="E5059" s="139" t="s">
        <v>5951</v>
      </c>
      <c r="F5059" s="139">
        <v>64.733253000000005</v>
      </c>
      <c r="G5059" s="139">
        <v>-147.344964</v>
      </c>
      <c r="H5059" s="139" t="s">
        <v>5952</v>
      </c>
      <c r="I5059" s="139" t="s">
        <v>3155</v>
      </c>
      <c r="J5059" s="139" t="s">
        <v>6</v>
      </c>
      <c r="K5059" s="139">
        <v>99705</v>
      </c>
      <c r="L5059" s="139" t="s">
        <v>5953</v>
      </c>
      <c r="M5059" s="139">
        <v>338</v>
      </c>
      <c r="N5059" s="139" t="s">
        <v>1306</v>
      </c>
    </row>
    <row r="5060" spans="1:14" ht="15.75" customHeight="1">
      <c r="A5060" s="139">
        <v>2018</v>
      </c>
      <c r="B5060" s="100" t="s">
        <v>187</v>
      </c>
      <c r="C5060" s="139" t="s">
        <v>5954</v>
      </c>
      <c r="D5060" s="139">
        <v>1005997</v>
      </c>
      <c r="E5060" s="139" t="s">
        <v>5955</v>
      </c>
      <c r="F5060" s="139">
        <v>61.083809000000002</v>
      </c>
      <c r="G5060" s="139">
        <v>-146.25084200000001</v>
      </c>
      <c r="H5060" s="139" t="s">
        <v>1313</v>
      </c>
      <c r="I5060" s="139" t="s">
        <v>5956</v>
      </c>
      <c r="J5060" s="139" t="s">
        <v>6</v>
      </c>
      <c r="K5060" s="139">
        <v>99686</v>
      </c>
      <c r="L5060" s="139" t="s">
        <v>5953</v>
      </c>
      <c r="M5060" s="139">
        <v>1141</v>
      </c>
      <c r="N5060" s="139" t="s">
        <v>1745</v>
      </c>
    </row>
    <row r="5061" spans="1:14" ht="15.75" customHeight="1">
      <c r="A5061" s="139">
        <v>2018</v>
      </c>
      <c r="B5061" s="100" t="s">
        <v>187</v>
      </c>
      <c r="C5061" s="139" t="s">
        <v>5957</v>
      </c>
      <c r="D5061" s="139">
        <v>1002197</v>
      </c>
      <c r="E5061" s="139" t="s">
        <v>5958</v>
      </c>
      <c r="F5061" s="139">
        <v>31.76333</v>
      </c>
      <c r="G5061" s="139">
        <v>-106.38015</v>
      </c>
      <c r="H5061" s="139" t="s">
        <v>1742</v>
      </c>
      <c r="I5061" s="139" t="s">
        <v>1743</v>
      </c>
      <c r="J5061" s="139" t="s">
        <v>115</v>
      </c>
      <c r="K5061" s="139">
        <v>79915</v>
      </c>
      <c r="L5061" s="139" t="s">
        <v>5959</v>
      </c>
      <c r="M5061" s="139">
        <v>28</v>
      </c>
      <c r="N5061" s="139" t="s">
        <v>1054</v>
      </c>
    </row>
    <row r="5062" spans="1:14" ht="15.75" customHeight="1">
      <c r="A5062" s="139">
        <v>2018</v>
      </c>
      <c r="B5062" s="100" t="s">
        <v>187</v>
      </c>
      <c r="C5062" s="139" t="s">
        <v>5960</v>
      </c>
      <c r="D5062" s="139">
        <v>1006268</v>
      </c>
      <c r="E5062" s="139" t="s">
        <v>5961</v>
      </c>
      <c r="F5062" s="139">
        <v>37.340400000000002</v>
      </c>
      <c r="G5062" s="139">
        <v>-77.277379999999994</v>
      </c>
      <c r="H5062" s="139" t="s">
        <v>1187</v>
      </c>
      <c r="I5062" s="139" t="s">
        <v>1188</v>
      </c>
      <c r="J5062" s="139" t="s">
        <v>123</v>
      </c>
      <c r="K5062" s="139">
        <v>23836</v>
      </c>
      <c r="L5062" s="139" t="s">
        <v>5962</v>
      </c>
      <c r="M5062" s="139">
        <v>23</v>
      </c>
      <c r="N5062" s="139" t="s">
        <v>1054</v>
      </c>
    </row>
    <row r="5063" spans="1:14" ht="15.75" customHeight="1">
      <c r="A5063" s="139">
        <v>2018</v>
      </c>
      <c r="B5063" s="100" t="s">
        <v>187</v>
      </c>
      <c r="C5063" s="139" t="s">
        <v>5963</v>
      </c>
      <c r="D5063" s="139">
        <v>1007506</v>
      </c>
      <c r="E5063" s="139" t="s">
        <v>5964</v>
      </c>
      <c r="F5063" s="139">
        <v>45.776389000000002</v>
      </c>
      <c r="G5063" s="139">
        <v>-108.484444</v>
      </c>
      <c r="H5063" s="139" t="s">
        <v>5965</v>
      </c>
      <c r="I5063" s="139" t="s">
        <v>2455</v>
      </c>
      <c r="J5063" s="139" t="s">
        <v>70</v>
      </c>
      <c r="K5063" s="139">
        <v>59101</v>
      </c>
      <c r="L5063" s="139" t="s">
        <v>1997</v>
      </c>
      <c r="M5063" s="139">
        <v>2103</v>
      </c>
      <c r="N5063" s="139" t="s">
        <v>1745</v>
      </c>
    </row>
    <row r="5064" spans="1:14" ht="15.75" customHeight="1">
      <c r="A5064" s="139">
        <v>2018</v>
      </c>
      <c r="B5064" s="100" t="s">
        <v>187</v>
      </c>
      <c r="C5064" s="139" t="s">
        <v>5966</v>
      </c>
      <c r="D5064" s="139">
        <v>1001824</v>
      </c>
      <c r="E5064" s="139" t="s">
        <v>5967</v>
      </c>
      <c r="F5064" s="139">
        <v>29.68</v>
      </c>
      <c r="G5064" s="139">
        <v>-89.980833000000004</v>
      </c>
      <c r="H5064" s="139" t="s">
        <v>5968</v>
      </c>
      <c r="I5064" s="139" t="s">
        <v>5969</v>
      </c>
      <c r="J5064" s="139" t="s">
        <v>50</v>
      </c>
      <c r="K5064" s="139">
        <v>70037</v>
      </c>
      <c r="L5064" s="139" t="s">
        <v>1997</v>
      </c>
      <c r="M5064" s="139">
        <v>5272</v>
      </c>
      <c r="N5064" s="139" t="s">
        <v>1306</v>
      </c>
    </row>
    <row r="5065" spans="1:14" ht="15.75" customHeight="1">
      <c r="A5065" s="139">
        <v>2018</v>
      </c>
      <c r="B5065" s="100" t="s">
        <v>187</v>
      </c>
      <c r="C5065" s="139" t="s">
        <v>5970</v>
      </c>
      <c r="D5065" s="139">
        <v>1006012</v>
      </c>
      <c r="E5065" s="139" t="s">
        <v>5971</v>
      </c>
      <c r="F5065" s="139">
        <v>30.242155</v>
      </c>
      <c r="G5065" s="139">
        <v>-93.274386000000007</v>
      </c>
      <c r="H5065" s="139" t="s">
        <v>5972</v>
      </c>
      <c r="I5065" s="139" t="s">
        <v>2190</v>
      </c>
      <c r="J5065" s="139" t="s">
        <v>50</v>
      </c>
      <c r="K5065" s="139">
        <v>70669</v>
      </c>
      <c r="L5065" s="139" t="s">
        <v>1997</v>
      </c>
      <c r="M5065" s="139">
        <v>10649</v>
      </c>
      <c r="N5065" s="139" t="s">
        <v>1306</v>
      </c>
    </row>
    <row r="5066" spans="1:14" ht="15.75" customHeight="1">
      <c r="A5066" s="139">
        <v>2018</v>
      </c>
      <c r="B5066" s="100" t="s">
        <v>187</v>
      </c>
      <c r="C5066" s="139" t="s">
        <v>5973</v>
      </c>
      <c r="D5066" s="139">
        <v>1008018</v>
      </c>
      <c r="E5066" s="139" t="s">
        <v>5974</v>
      </c>
      <c r="F5066" s="139">
        <v>48.830142000000002</v>
      </c>
      <c r="G5066" s="139">
        <v>-122.692114</v>
      </c>
      <c r="H5066" s="139" t="s">
        <v>1266</v>
      </c>
      <c r="I5066" s="139" t="s">
        <v>1267</v>
      </c>
      <c r="J5066" s="139" t="s">
        <v>126</v>
      </c>
      <c r="K5066" s="139">
        <v>98248</v>
      </c>
      <c r="L5066" s="139" t="s">
        <v>1997</v>
      </c>
      <c r="M5066" s="139">
        <v>1529</v>
      </c>
      <c r="N5066" s="139" t="s">
        <v>1306</v>
      </c>
    </row>
    <row r="5067" spans="1:14" ht="15.75" customHeight="1">
      <c r="A5067" s="139">
        <v>2018</v>
      </c>
      <c r="B5067" s="100" t="s">
        <v>187</v>
      </c>
      <c r="C5067" s="139" t="s">
        <v>5975</v>
      </c>
      <c r="D5067" s="139">
        <v>1006099</v>
      </c>
      <c r="E5067" s="139" t="s">
        <v>5976</v>
      </c>
      <c r="F5067" s="139">
        <v>35.038888999999998</v>
      </c>
      <c r="G5067" s="139">
        <v>-120.58972199999999</v>
      </c>
      <c r="H5067" s="139" t="s">
        <v>5977</v>
      </c>
      <c r="I5067" s="139" t="s">
        <v>5978</v>
      </c>
      <c r="J5067" s="139" t="s">
        <v>15</v>
      </c>
      <c r="K5067" s="139">
        <v>93420</v>
      </c>
      <c r="L5067" s="139" t="s">
        <v>1997</v>
      </c>
      <c r="M5067" s="139">
        <v>558</v>
      </c>
      <c r="N5067" s="139" t="s">
        <v>1306</v>
      </c>
    </row>
    <row r="5068" spans="1:14" ht="15.75" customHeight="1">
      <c r="A5068" s="139">
        <v>2018</v>
      </c>
      <c r="B5068" s="100" t="s">
        <v>187</v>
      </c>
      <c r="C5068" s="139" t="s">
        <v>5979</v>
      </c>
      <c r="D5068" s="139">
        <v>1006356</v>
      </c>
      <c r="E5068" s="139" t="s">
        <v>5980</v>
      </c>
      <c r="F5068" s="139">
        <v>33.148400000000002</v>
      </c>
      <c r="G5068" s="139">
        <v>-94.983009999999993</v>
      </c>
      <c r="H5068" s="139" t="s">
        <v>2383</v>
      </c>
      <c r="I5068" s="139" t="s">
        <v>5981</v>
      </c>
      <c r="J5068" s="139" t="s">
        <v>115</v>
      </c>
      <c r="K5068" s="139">
        <v>75455</v>
      </c>
      <c r="L5068" s="139" t="s">
        <v>4580</v>
      </c>
      <c r="M5068" s="139">
        <v>32</v>
      </c>
      <c r="N5068" s="139" t="s">
        <v>1054</v>
      </c>
    </row>
    <row r="5069" spans="1:14" ht="15.75" customHeight="1">
      <c r="A5069" s="139">
        <v>2018</v>
      </c>
      <c r="B5069" s="100" t="s">
        <v>187</v>
      </c>
      <c r="C5069" s="139" t="s">
        <v>5982</v>
      </c>
      <c r="D5069" s="139">
        <v>1011277</v>
      </c>
      <c r="E5069" s="139" t="s">
        <v>5983</v>
      </c>
      <c r="F5069" s="139">
        <v>38.633617000000001</v>
      </c>
      <c r="G5069" s="139">
        <v>-78.784768999999997</v>
      </c>
      <c r="H5069" s="139" t="s">
        <v>5984</v>
      </c>
      <c r="I5069" s="139" t="s">
        <v>3967</v>
      </c>
      <c r="J5069" s="139" t="s">
        <v>123</v>
      </c>
      <c r="K5069" s="139">
        <v>22853</v>
      </c>
      <c r="L5069" s="139" t="s">
        <v>4580</v>
      </c>
      <c r="M5069" s="139">
        <v>13</v>
      </c>
      <c r="N5069" s="139" t="s">
        <v>1054</v>
      </c>
    </row>
    <row r="5070" spans="1:14" ht="15.75" customHeight="1">
      <c r="A5070" s="139">
        <v>2018</v>
      </c>
      <c r="B5070" s="100" t="s">
        <v>187</v>
      </c>
      <c r="C5070" s="139" t="s">
        <v>5985</v>
      </c>
      <c r="D5070" s="139">
        <v>1004072</v>
      </c>
      <c r="E5070" s="139" t="s">
        <v>5986</v>
      </c>
      <c r="F5070" s="139">
        <v>41.328904000000001</v>
      </c>
      <c r="G5070" s="139">
        <v>-88.878568000000001</v>
      </c>
      <c r="H5070" s="139" t="s">
        <v>5987</v>
      </c>
      <c r="I5070" s="139" t="s">
        <v>5804</v>
      </c>
      <c r="J5070" s="139" t="s">
        <v>36</v>
      </c>
      <c r="K5070" s="139">
        <v>61350</v>
      </c>
      <c r="L5070" s="139" t="s">
        <v>5988</v>
      </c>
      <c r="M5070" s="139">
        <v>34</v>
      </c>
      <c r="N5070" s="139" t="s">
        <v>1050</v>
      </c>
    </row>
    <row r="5071" spans="1:14" ht="15.75" customHeight="1">
      <c r="A5071" s="139">
        <v>2018</v>
      </c>
      <c r="B5071" s="100" t="s">
        <v>187</v>
      </c>
      <c r="C5071" s="139" t="s">
        <v>5989</v>
      </c>
      <c r="D5071" s="139">
        <v>1003849</v>
      </c>
      <c r="E5071" s="139" t="s">
        <v>5990</v>
      </c>
      <c r="F5071" s="139">
        <v>34.748702000000002</v>
      </c>
      <c r="G5071" s="139">
        <v>-79.405889000000002</v>
      </c>
      <c r="H5071" s="139" t="s">
        <v>5991</v>
      </c>
      <c r="I5071" s="139" t="s">
        <v>5992</v>
      </c>
      <c r="J5071" s="139" t="s">
        <v>89</v>
      </c>
      <c r="K5071" s="139">
        <v>28352</v>
      </c>
      <c r="L5071" s="139" t="s">
        <v>5988</v>
      </c>
      <c r="M5071" s="139">
        <v>92</v>
      </c>
      <c r="N5071" s="139" t="s">
        <v>1050</v>
      </c>
    </row>
    <row r="5072" spans="1:14" ht="15.75" customHeight="1">
      <c r="A5072" s="139">
        <v>2018</v>
      </c>
      <c r="B5072" s="100" t="s">
        <v>187</v>
      </c>
      <c r="C5072" s="139" t="s">
        <v>5996</v>
      </c>
      <c r="D5072" s="139">
        <v>1005322</v>
      </c>
      <c r="E5072" s="139" t="s">
        <v>5997</v>
      </c>
      <c r="F5072" s="139">
        <v>42.457777999999998</v>
      </c>
      <c r="G5072" s="139">
        <v>-93.055833000000007</v>
      </c>
      <c r="H5072" s="139" t="s">
        <v>5998</v>
      </c>
      <c r="I5072" s="139" t="s">
        <v>5999</v>
      </c>
      <c r="J5072" s="139" t="s">
        <v>42</v>
      </c>
      <c r="K5072" s="139">
        <v>50672</v>
      </c>
      <c r="L5072" s="139" t="s">
        <v>6000</v>
      </c>
      <c r="M5072" s="139">
        <v>54</v>
      </c>
      <c r="N5072" s="139" t="s">
        <v>1054</v>
      </c>
    </row>
    <row r="5073" spans="1:14" ht="15.75" customHeight="1">
      <c r="A5073" s="139">
        <v>2018</v>
      </c>
      <c r="B5073" s="100" t="s">
        <v>187</v>
      </c>
      <c r="C5073" s="139" t="s">
        <v>6001</v>
      </c>
      <c r="D5073" s="139">
        <v>1004288</v>
      </c>
      <c r="E5073" s="139" t="s">
        <v>6002</v>
      </c>
      <c r="F5073" s="139">
        <v>40.965933</v>
      </c>
      <c r="G5073" s="139">
        <v>-94.795060000000007</v>
      </c>
      <c r="H5073" s="139" t="s">
        <v>6003</v>
      </c>
      <c r="I5073" s="139" t="s">
        <v>3135</v>
      </c>
      <c r="J5073" s="139" t="s">
        <v>42</v>
      </c>
      <c r="K5073" s="139">
        <v>50841</v>
      </c>
      <c r="L5073" s="139" t="s">
        <v>5850</v>
      </c>
      <c r="M5073" s="139">
        <v>58</v>
      </c>
      <c r="N5073" s="139" t="s">
        <v>1054</v>
      </c>
    </row>
    <row r="5074" spans="1:14" ht="15.75" customHeight="1">
      <c r="A5074" s="139">
        <v>2018</v>
      </c>
      <c r="B5074" s="100" t="s">
        <v>187</v>
      </c>
      <c r="C5074" s="139" t="s">
        <v>6004</v>
      </c>
      <c r="D5074" s="139">
        <v>1002597</v>
      </c>
      <c r="E5074" s="139" t="s">
        <v>6005</v>
      </c>
      <c r="F5074" s="139">
        <v>34.449154</v>
      </c>
      <c r="G5074" s="139">
        <v>-118.613438</v>
      </c>
      <c r="H5074" s="139" t="s">
        <v>6006</v>
      </c>
      <c r="I5074" s="139" t="s">
        <v>2614</v>
      </c>
      <c r="J5074" s="139" t="s">
        <v>15</v>
      </c>
      <c r="K5074" s="139">
        <v>91350</v>
      </c>
      <c r="L5074" s="139" t="s">
        <v>6007</v>
      </c>
      <c r="M5074" s="139">
        <v>37</v>
      </c>
      <c r="N5074" s="139" t="s">
        <v>1054</v>
      </c>
    </row>
    <row r="5075" spans="1:14" ht="15.75" customHeight="1">
      <c r="A5075" s="139">
        <v>2018</v>
      </c>
      <c r="B5075" s="100" t="s">
        <v>187</v>
      </c>
      <c r="C5075" s="139" t="s">
        <v>6008</v>
      </c>
      <c r="D5075" s="139">
        <v>1004660</v>
      </c>
      <c r="E5075" s="139" t="s">
        <v>6009</v>
      </c>
      <c r="F5075" s="139">
        <v>38.698920000000001</v>
      </c>
      <c r="G5075" s="139">
        <v>-93.260530000000003</v>
      </c>
      <c r="H5075" s="139" t="s">
        <v>6010</v>
      </c>
      <c r="I5075" s="139" t="s">
        <v>6011</v>
      </c>
      <c r="J5075" s="139" t="s">
        <v>68</v>
      </c>
      <c r="K5075" s="139">
        <v>65301</v>
      </c>
      <c r="L5075" s="139" t="s">
        <v>5755</v>
      </c>
      <c r="M5075" s="139">
        <v>15</v>
      </c>
      <c r="N5075" s="139" t="s">
        <v>1050</v>
      </c>
    </row>
    <row r="5076" spans="1:14" ht="15.75" customHeight="1">
      <c r="A5076" s="139">
        <v>2018</v>
      </c>
      <c r="B5076" s="100" t="s">
        <v>187</v>
      </c>
      <c r="C5076" s="139" t="s">
        <v>6012</v>
      </c>
      <c r="D5076" s="139">
        <v>1000025</v>
      </c>
      <c r="E5076" s="139" t="s">
        <v>6013</v>
      </c>
      <c r="F5076" s="139">
        <v>30.475802999999999</v>
      </c>
      <c r="G5076" s="139">
        <v>-91.208106999999998</v>
      </c>
      <c r="H5076" s="139" t="s">
        <v>6014</v>
      </c>
      <c r="I5076" s="139" t="s">
        <v>1785</v>
      </c>
      <c r="J5076" s="139" t="s">
        <v>50</v>
      </c>
      <c r="K5076" s="139">
        <v>70767</v>
      </c>
      <c r="L5076" s="139" t="s">
        <v>6015</v>
      </c>
      <c r="M5076" s="139">
        <v>1669</v>
      </c>
      <c r="N5076" s="139" t="s">
        <v>1306</v>
      </c>
    </row>
    <row r="5077" spans="1:14" ht="15.75" customHeight="1">
      <c r="A5077" s="139">
        <v>2018</v>
      </c>
      <c r="B5077" s="100" t="s">
        <v>187</v>
      </c>
      <c r="C5077" s="139" t="s">
        <v>6016</v>
      </c>
      <c r="D5077" s="139">
        <v>1007819</v>
      </c>
      <c r="E5077" s="139" t="s">
        <v>6017</v>
      </c>
      <c r="F5077" s="139">
        <v>34.180593999999999</v>
      </c>
      <c r="G5077" s="139">
        <v>-101.627387</v>
      </c>
      <c r="H5077" s="139" t="s">
        <v>4204</v>
      </c>
      <c r="I5077" s="139" t="s">
        <v>6018</v>
      </c>
      <c r="J5077" s="139" t="s">
        <v>115</v>
      </c>
      <c r="K5077" s="139">
        <v>79072</v>
      </c>
      <c r="L5077" s="139" t="s">
        <v>6019</v>
      </c>
      <c r="M5077" s="139">
        <v>54</v>
      </c>
      <c r="N5077" s="139" t="s">
        <v>1054</v>
      </c>
    </row>
    <row r="5078" spans="1:14" ht="15.75" customHeight="1">
      <c r="A5078" s="139">
        <v>2018</v>
      </c>
      <c r="B5078" s="100" t="s">
        <v>187</v>
      </c>
      <c r="C5078" s="139" t="s">
        <v>6020</v>
      </c>
      <c r="D5078" s="139">
        <v>1003498</v>
      </c>
      <c r="E5078" s="139" t="s">
        <v>6021</v>
      </c>
      <c r="F5078" s="139">
        <v>42.328899999999997</v>
      </c>
      <c r="G5078" s="139">
        <v>-93.662599999999998</v>
      </c>
      <c r="H5078" s="139" t="s">
        <v>6022</v>
      </c>
      <c r="I5078" s="139" t="s">
        <v>1176</v>
      </c>
      <c r="J5078" s="139" t="s">
        <v>42</v>
      </c>
      <c r="K5078" s="139">
        <v>50130</v>
      </c>
      <c r="L5078" s="139" t="s">
        <v>5850</v>
      </c>
      <c r="M5078" s="139">
        <v>49</v>
      </c>
      <c r="N5078" s="139" t="s">
        <v>1054</v>
      </c>
    </row>
    <row r="5079" spans="1:14" ht="15.75" customHeight="1">
      <c r="A5079" s="139">
        <v>2018</v>
      </c>
      <c r="B5079" s="100" t="s">
        <v>187</v>
      </c>
      <c r="C5079" s="139" t="s">
        <v>6020</v>
      </c>
      <c r="D5079" s="139">
        <v>1006912</v>
      </c>
      <c r="E5079" s="139" t="s">
        <v>6023</v>
      </c>
      <c r="F5079" s="139">
        <v>41.175620000000002</v>
      </c>
      <c r="G5079" s="139">
        <v>-83.380600000000001</v>
      </c>
      <c r="H5079" s="139" t="s">
        <v>6024</v>
      </c>
      <c r="I5079" s="139" t="s">
        <v>6025</v>
      </c>
      <c r="J5079" s="139" t="s">
        <v>95</v>
      </c>
      <c r="K5079" s="139">
        <v>44830</v>
      </c>
      <c r="L5079" s="139" t="s">
        <v>5850</v>
      </c>
      <c r="M5079" s="139">
        <v>53</v>
      </c>
      <c r="N5079" s="139" t="s">
        <v>1133</v>
      </c>
    </row>
    <row r="5080" spans="1:14" ht="15.75" customHeight="1">
      <c r="A5080" s="139">
        <v>2018</v>
      </c>
      <c r="B5080" s="100" t="s">
        <v>187</v>
      </c>
      <c r="C5080" s="139" t="s">
        <v>6026</v>
      </c>
      <c r="D5080" s="139">
        <v>1005727</v>
      </c>
      <c r="E5080" s="139" t="s">
        <v>6027</v>
      </c>
      <c r="F5080" s="139">
        <v>42.324722000000001</v>
      </c>
      <c r="G5080" s="139">
        <v>-94.289721999999998</v>
      </c>
      <c r="H5080" s="139" t="s">
        <v>6028</v>
      </c>
      <c r="I5080" s="139" t="s">
        <v>2678</v>
      </c>
      <c r="J5080" s="139" t="s">
        <v>42</v>
      </c>
      <c r="K5080" s="139">
        <v>50543</v>
      </c>
      <c r="L5080" s="139" t="s">
        <v>5850</v>
      </c>
      <c r="M5080" s="139">
        <v>51</v>
      </c>
      <c r="N5080" s="139" t="s">
        <v>1054</v>
      </c>
    </row>
    <row r="5081" spans="1:14" ht="15.75" customHeight="1">
      <c r="A5081" s="139">
        <v>2018</v>
      </c>
      <c r="B5081" s="100" t="s">
        <v>187</v>
      </c>
      <c r="C5081" s="139" t="s">
        <v>6029</v>
      </c>
      <c r="D5081" s="139">
        <v>1006114</v>
      </c>
      <c r="E5081" s="139" t="s">
        <v>6030</v>
      </c>
      <c r="F5081" s="139">
        <v>40.29824</v>
      </c>
      <c r="G5081" s="139">
        <v>-85.652829999999994</v>
      </c>
      <c r="H5081" s="139" t="s">
        <v>6031</v>
      </c>
      <c r="I5081" s="139" t="s">
        <v>1214</v>
      </c>
      <c r="J5081" s="139" t="s">
        <v>39</v>
      </c>
      <c r="K5081" s="139">
        <v>46001</v>
      </c>
      <c r="L5081" s="139" t="s">
        <v>5850</v>
      </c>
      <c r="M5081" s="139">
        <v>54</v>
      </c>
      <c r="N5081" s="139" t="s">
        <v>1054</v>
      </c>
    </row>
    <row r="5082" spans="1:14" ht="15.75" customHeight="1">
      <c r="A5082" s="139">
        <v>2018</v>
      </c>
      <c r="B5082" s="100" t="s">
        <v>187</v>
      </c>
      <c r="C5082" s="139" t="s">
        <v>6032</v>
      </c>
      <c r="D5082" s="139">
        <v>1000857</v>
      </c>
      <c r="E5082" s="139" t="s">
        <v>6033</v>
      </c>
      <c r="F5082" s="139">
        <v>43.576023999999997</v>
      </c>
      <c r="G5082" s="139">
        <v>-93.301822999999999</v>
      </c>
      <c r="H5082" s="139" t="s">
        <v>6034</v>
      </c>
      <c r="I5082" s="139" t="s">
        <v>6035</v>
      </c>
      <c r="J5082" s="139" t="s">
        <v>62</v>
      </c>
      <c r="K5082" s="139">
        <v>56007</v>
      </c>
      <c r="L5082" s="139" t="s">
        <v>5850</v>
      </c>
      <c r="M5082" s="139">
        <v>31</v>
      </c>
      <c r="N5082" s="139" t="s">
        <v>1133</v>
      </c>
    </row>
    <row r="5083" spans="1:14" ht="15.75" customHeight="1">
      <c r="A5083" s="139">
        <v>2018</v>
      </c>
      <c r="B5083" s="100" t="s">
        <v>187</v>
      </c>
      <c r="C5083" s="139" t="s">
        <v>6036</v>
      </c>
      <c r="D5083" s="139">
        <v>1004984</v>
      </c>
      <c r="E5083" s="139" t="s">
        <v>6037</v>
      </c>
      <c r="F5083" s="139">
        <v>39.249899999999997</v>
      </c>
      <c r="G5083" s="139">
        <v>-91.640500000000003</v>
      </c>
      <c r="H5083" s="139" t="s">
        <v>6038</v>
      </c>
      <c r="I5083" s="139" t="s">
        <v>6039</v>
      </c>
      <c r="J5083" s="139" t="s">
        <v>68</v>
      </c>
      <c r="K5083" s="139">
        <v>63352</v>
      </c>
      <c r="L5083" s="139" t="s">
        <v>5850</v>
      </c>
      <c r="M5083" s="139">
        <v>27</v>
      </c>
      <c r="N5083" s="139" t="s">
        <v>1133</v>
      </c>
    </row>
    <row r="5084" spans="1:14" ht="15.75" customHeight="1">
      <c r="A5084" s="139">
        <v>2018</v>
      </c>
      <c r="B5084" s="100" t="s">
        <v>187</v>
      </c>
      <c r="C5084" s="139" t="s">
        <v>6040</v>
      </c>
      <c r="D5084" s="139">
        <v>1007730</v>
      </c>
      <c r="E5084" s="139" t="s">
        <v>6041</v>
      </c>
      <c r="F5084" s="139">
        <v>41.119593999999999</v>
      </c>
      <c r="G5084" s="139">
        <v>-83.971018000000001</v>
      </c>
      <c r="H5084" s="139" t="s">
        <v>6042</v>
      </c>
      <c r="I5084" s="139" t="s">
        <v>3677</v>
      </c>
      <c r="J5084" s="139" t="s">
        <v>95</v>
      </c>
      <c r="K5084" s="139">
        <v>45856</v>
      </c>
      <c r="L5084" s="139" t="s">
        <v>5850</v>
      </c>
      <c r="M5084" s="139">
        <v>57</v>
      </c>
      <c r="N5084" s="139" t="s">
        <v>1054</v>
      </c>
    </row>
    <row r="5085" spans="1:14" ht="15.75" customHeight="1">
      <c r="A5085" s="139">
        <v>2018</v>
      </c>
      <c r="B5085" s="100" t="s">
        <v>187</v>
      </c>
      <c r="C5085" s="139" t="s">
        <v>6043</v>
      </c>
      <c r="D5085" s="139">
        <v>1004584</v>
      </c>
      <c r="E5085" s="139" t="s">
        <v>6044</v>
      </c>
      <c r="F5085" s="139">
        <v>43.472883000000003</v>
      </c>
      <c r="G5085" s="139">
        <v>-83.410497000000007</v>
      </c>
      <c r="H5085" s="139" t="s">
        <v>6045</v>
      </c>
      <c r="I5085" s="139" t="s">
        <v>6046</v>
      </c>
      <c r="J5085" s="139" t="s">
        <v>61</v>
      </c>
      <c r="K5085" s="139">
        <v>48723</v>
      </c>
      <c r="L5085" s="139" t="s">
        <v>5850</v>
      </c>
      <c r="M5085" s="139">
        <v>43</v>
      </c>
      <c r="N5085" s="139" t="s">
        <v>1054</v>
      </c>
    </row>
    <row r="5086" spans="1:14" ht="15.75" customHeight="1">
      <c r="A5086" s="139">
        <v>2018</v>
      </c>
      <c r="B5086" s="100" t="s">
        <v>187</v>
      </c>
      <c r="C5086" s="139" t="s">
        <v>6047</v>
      </c>
      <c r="D5086" s="139">
        <v>1006007</v>
      </c>
      <c r="E5086" s="139" t="s">
        <v>6048</v>
      </c>
      <c r="F5086" s="139">
        <v>43.2575</v>
      </c>
      <c r="G5086" s="139">
        <v>-93.388333000000003</v>
      </c>
      <c r="H5086" s="139" t="s">
        <v>6049</v>
      </c>
      <c r="I5086" s="139" t="s">
        <v>6050</v>
      </c>
      <c r="J5086" s="139" t="s">
        <v>42</v>
      </c>
      <c r="K5086" s="139">
        <v>50444</v>
      </c>
      <c r="L5086" s="139" t="s">
        <v>5285</v>
      </c>
      <c r="M5086" s="139">
        <v>47</v>
      </c>
      <c r="N5086" s="139" t="s">
        <v>1054</v>
      </c>
    </row>
    <row r="5087" spans="1:14" ht="15.75" customHeight="1">
      <c r="A5087" s="139">
        <v>2018</v>
      </c>
      <c r="B5087" s="100" t="s">
        <v>187</v>
      </c>
      <c r="C5087" s="139" t="s">
        <v>6051</v>
      </c>
      <c r="D5087" s="139">
        <v>1006030</v>
      </c>
      <c r="E5087" s="139" t="s">
        <v>6052</v>
      </c>
      <c r="F5087" s="139">
        <v>43.096842000000002</v>
      </c>
      <c r="G5087" s="139">
        <v>-96.477478000000005</v>
      </c>
      <c r="H5087" s="139" t="s">
        <v>6053</v>
      </c>
      <c r="I5087" s="139" t="s">
        <v>1483</v>
      </c>
      <c r="J5087" s="139" t="s">
        <v>110</v>
      </c>
      <c r="K5087" s="139">
        <v>57034</v>
      </c>
      <c r="L5087" s="139" t="s">
        <v>5850</v>
      </c>
      <c r="M5087" s="139">
        <v>48</v>
      </c>
      <c r="N5087" s="139" t="s">
        <v>1054</v>
      </c>
    </row>
    <row r="5088" spans="1:14" ht="15.75" customHeight="1">
      <c r="A5088" s="139">
        <v>2018</v>
      </c>
      <c r="B5088" s="100" t="s">
        <v>187</v>
      </c>
      <c r="C5088" s="139" t="s">
        <v>6054</v>
      </c>
      <c r="D5088" s="139">
        <v>1007525</v>
      </c>
      <c r="E5088" s="139" t="s">
        <v>6055</v>
      </c>
      <c r="F5088" s="139">
        <v>40.941947999999996</v>
      </c>
      <c r="G5088" s="139">
        <v>-85.807883000000004</v>
      </c>
      <c r="H5088" s="139" t="s">
        <v>6056</v>
      </c>
      <c r="I5088" s="139" t="s">
        <v>5906</v>
      </c>
      <c r="J5088" s="139" t="s">
        <v>39</v>
      </c>
      <c r="K5088" s="139">
        <v>46962</v>
      </c>
      <c r="L5088" s="139" t="s">
        <v>6057</v>
      </c>
      <c r="M5088" s="139">
        <v>59</v>
      </c>
      <c r="N5088" s="139" t="s">
        <v>1054</v>
      </c>
    </row>
    <row r="5089" spans="1:14" ht="15.75" customHeight="1">
      <c r="A5089" s="139">
        <v>2018</v>
      </c>
      <c r="B5089" s="100" t="s">
        <v>187</v>
      </c>
      <c r="C5089" s="139" t="s">
        <v>6058</v>
      </c>
      <c r="D5089" s="139">
        <v>1004230</v>
      </c>
      <c r="E5089" s="139" t="s">
        <v>6059</v>
      </c>
      <c r="F5089" s="139">
        <v>43.686100000000003</v>
      </c>
      <c r="G5089" s="139">
        <v>-92.091700000000003</v>
      </c>
      <c r="H5089" s="139" t="s">
        <v>6060</v>
      </c>
      <c r="I5089" s="139" t="s">
        <v>6061</v>
      </c>
      <c r="J5089" s="139" t="s">
        <v>62</v>
      </c>
      <c r="K5089" s="139">
        <v>55965</v>
      </c>
      <c r="L5089" s="139" t="s">
        <v>5850</v>
      </c>
      <c r="M5089" s="139">
        <v>34</v>
      </c>
      <c r="N5089" s="139" t="s">
        <v>1133</v>
      </c>
    </row>
    <row r="5090" spans="1:14" ht="15.75" customHeight="1">
      <c r="A5090" s="139">
        <v>2018</v>
      </c>
      <c r="B5090" s="100" t="s">
        <v>187</v>
      </c>
      <c r="C5090" s="139" t="s">
        <v>6062</v>
      </c>
      <c r="D5090" s="139">
        <v>1006672</v>
      </c>
      <c r="E5090" s="139" t="s">
        <v>6063</v>
      </c>
      <c r="F5090" s="139">
        <v>43.803420000000003</v>
      </c>
      <c r="G5090" s="139">
        <v>-98.104910000000004</v>
      </c>
      <c r="H5090" s="139" t="s">
        <v>3526</v>
      </c>
      <c r="I5090" s="139" t="s">
        <v>6064</v>
      </c>
      <c r="J5090" s="139" t="s">
        <v>110</v>
      </c>
      <c r="K5090" s="139">
        <v>57301</v>
      </c>
      <c r="L5090" s="139" t="s">
        <v>5850</v>
      </c>
      <c r="M5090" s="139">
        <v>52</v>
      </c>
      <c r="N5090" s="139" t="s">
        <v>1054</v>
      </c>
    </row>
    <row r="5091" spans="1:14" ht="15.75" customHeight="1">
      <c r="A5091" s="139">
        <v>2018</v>
      </c>
      <c r="B5091" s="100" t="s">
        <v>187</v>
      </c>
      <c r="C5091" s="139" t="s">
        <v>6065</v>
      </c>
      <c r="D5091" s="139">
        <v>1004526</v>
      </c>
      <c r="E5091" s="139" t="s">
        <v>6066</v>
      </c>
      <c r="F5091" s="139">
        <v>43.371009000000001</v>
      </c>
      <c r="G5091" s="139">
        <v>-96.961023999999995</v>
      </c>
      <c r="H5091" s="139" t="s">
        <v>6067</v>
      </c>
      <c r="I5091" s="139" t="s">
        <v>6068</v>
      </c>
      <c r="J5091" s="139" t="s">
        <v>110</v>
      </c>
      <c r="K5091" s="139">
        <v>57015</v>
      </c>
      <c r="L5091" s="139" t="s">
        <v>5850</v>
      </c>
      <c r="M5091" s="139">
        <v>350</v>
      </c>
      <c r="N5091" s="139" t="s">
        <v>1054</v>
      </c>
    </row>
    <row r="5092" spans="1:14" ht="15.75" customHeight="1">
      <c r="A5092" s="139">
        <v>2018</v>
      </c>
      <c r="B5092" s="100" t="s">
        <v>187</v>
      </c>
      <c r="C5092" s="139" t="s">
        <v>6069</v>
      </c>
      <c r="D5092" s="139">
        <v>1005382</v>
      </c>
      <c r="E5092" s="139" t="s">
        <v>6070</v>
      </c>
      <c r="F5092" s="139">
        <v>39.546725000000002</v>
      </c>
      <c r="G5092" s="139">
        <v>-86.814389000000006</v>
      </c>
      <c r="H5092" s="139" t="s">
        <v>6071</v>
      </c>
      <c r="I5092" s="139" t="s">
        <v>3677</v>
      </c>
      <c r="J5092" s="139" t="s">
        <v>39</v>
      </c>
      <c r="K5092" s="139">
        <v>46120</v>
      </c>
      <c r="L5092" s="139" t="s">
        <v>5850</v>
      </c>
      <c r="M5092" s="139">
        <v>65</v>
      </c>
      <c r="N5092" s="139" t="s">
        <v>1054</v>
      </c>
    </row>
    <row r="5093" spans="1:14" ht="15.75" customHeight="1">
      <c r="A5093" s="139">
        <v>2018</v>
      </c>
      <c r="B5093" s="100" t="s">
        <v>187</v>
      </c>
      <c r="C5093" s="139" t="s">
        <v>6072</v>
      </c>
      <c r="D5093" s="139">
        <v>1011694</v>
      </c>
      <c r="E5093" s="139" t="s">
        <v>6073</v>
      </c>
      <c r="F5093" s="139">
        <v>43.090533999999998</v>
      </c>
      <c r="G5093" s="139">
        <v>-94.659116999999995</v>
      </c>
      <c r="H5093" s="139" t="s">
        <v>6074</v>
      </c>
      <c r="I5093" s="139" t="s">
        <v>1193</v>
      </c>
      <c r="J5093" s="139" t="s">
        <v>42</v>
      </c>
      <c r="K5093" s="139">
        <v>50536</v>
      </c>
      <c r="L5093" s="139" t="s">
        <v>5850</v>
      </c>
      <c r="M5093" s="139">
        <v>194</v>
      </c>
      <c r="N5093" s="139" t="s">
        <v>1054</v>
      </c>
    </row>
    <row r="5094" spans="1:14" ht="15.75" customHeight="1">
      <c r="A5094" s="139">
        <v>2018</v>
      </c>
      <c r="B5094" s="100" t="s">
        <v>187</v>
      </c>
      <c r="C5094" s="139" t="s">
        <v>6075</v>
      </c>
      <c r="D5094" s="139">
        <v>1004103</v>
      </c>
      <c r="E5094" s="139" t="s">
        <v>6076</v>
      </c>
      <c r="F5094" s="139">
        <v>43.146799999999999</v>
      </c>
      <c r="G5094" s="139">
        <v>-97.726399999999998</v>
      </c>
      <c r="H5094" s="139" t="s">
        <v>6077</v>
      </c>
      <c r="I5094" s="139" t="s">
        <v>6078</v>
      </c>
      <c r="J5094" s="139" t="s">
        <v>110</v>
      </c>
      <c r="K5094" s="139">
        <v>57059</v>
      </c>
      <c r="L5094" s="139" t="s">
        <v>5850</v>
      </c>
      <c r="M5094" s="139">
        <v>9</v>
      </c>
      <c r="N5094" s="139" t="s">
        <v>1133</v>
      </c>
    </row>
    <row r="5095" spans="1:14" ht="15.75" customHeight="1">
      <c r="A5095" s="139">
        <v>2018</v>
      </c>
      <c r="B5095" s="100" t="s">
        <v>187</v>
      </c>
      <c r="C5095" s="139" t="s">
        <v>6079</v>
      </c>
      <c r="D5095" s="139">
        <v>1005732</v>
      </c>
      <c r="E5095" s="139" t="s">
        <v>6080</v>
      </c>
      <c r="F5095" s="139">
        <v>48.093792999999998</v>
      </c>
      <c r="G5095" s="139">
        <v>-122.796806</v>
      </c>
      <c r="H5095" s="139" t="s">
        <v>6081</v>
      </c>
      <c r="I5095" s="139" t="s">
        <v>1327</v>
      </c>
      <c r="J5095" s="139" t="s">
        <v>126</v>
      </c>
      <c r="K5095" s="139">
        <v>98368</v>
      </c>
      <c r="L5095" s="139" t="s">
        <v>6082</v>
      </c>
      <c r="M5095" s="139">
        <v>557</v>
      </c>
      <c r="N5095" s="139" t="s">
        <v>1448</v>
      </c>
    </row>
    <row r="5096" spans="1:14" ht="15.75" customHeight="1">
      <c r="A5096" s="139">
        <v>2018</v>
      </c>
      <c r="B5096" s="100" t="s">
        <v>187</v>
      </c>
      <c r="C5096" s="139" t="s">
        <v>6083</v>
      </c>
      <c r="D5096" s="139">
        <v>1004698</v>
      </c>
      <c r="E5096" s="139" t="s">
        <v>6084</v>
      </c>
      <c r="F5096" s="139">
        <v>43.084167000000001</v>
      </c>
      <c r="G5096" s="139">
        <v>-70.741665999999995</v>
      </c>
      <c r="H5096" s="139" t="s">
        <v>6085</v>
      </c>
      <c r="I5096" s="139" t="s">
        <v>6086</v>
      </c>
      <c r="J5096" s="139" t="s">
        <v>52</v>
      </c>
      <c r="K5096" s="139">
        <v>3904</v>
      </c>
      <c r="M5096" s="139">
        <v>26</v>
      </c>
      <c r="N5096" s="139" t="s">
        <v>1054</v>
      </c>
    </row>
    <row r="5097" spans="1:14" ht="15.75" customHeight="1">
      <c r="A5097" s="139">
        <v>2018</v>
      </c>
      <c r="B5097" s="100" t="s">
        <v>187</v>
      </c>
      <c r="C5097" s="139" t="s">
        <v>6087</v>
      </c>
      <c r="D5097" s="139">
        <v>1004633</v>
      </c>
      <c r="E5097" s="139" t="s">
        <v>6088</v>
      </c>
      <c r="F5097" s="139">
        <v>42.309559999999998</v>
      </c>
      <c r="G5097" s="139">
        <v>-85.161640000000006</v>
      </c>
      <c r="H5097" s="139" t="s">
        <v>4035</v>
      </c>
      <c r="I5097" s="139" t="s">
        <v>1276</v>
      </c>
      <c r="J5097" s="139" t="s">
        <v>61</v>
      </c>
      <c r="K5097" s="139">
        <v>49016</v>
      </c>
      <c r="L5097" s="139" t="s">
        <v>5203</v>
      </c>
      <c r="M5097" s="139">
        <v>18</v>
      </c>
      <c r="N5097" s="139" t="s">
        <v>1054</v>
      </c>
    </row>
    <row r="5098" spans="1:14" ht="15.75" customHeight="1">
      <c r="A5098" s="139">
        <v>2018</v>
      </c>
      <c r="B5098" s="100" t="s">
        <v>187</v>
      </c>
      <c r="C5098" s="139" t="s">
        <v>6089</v>
      </c>
      <c r="D5098" s="139">
        <v>1003304</v>
      </c>
      <c r="E5098" s="139" t="s">
        <v>6090</v>
      </c>
      <c r="F5098" s="139">
        <v>39.557130000000001</v>
      </c>
      <c r="G5098" s="139">
        <v>-82.945260000000005</v>
      </c>
      <c r="H5098" s="139" t="s">
        <v>3013</v>
      </c>
      <c r="I5098" s="139" t="s">
        <v>3014</v>
      </c>
      <c r="J5098" s="139" t="s">
        <v>95</v>
      </c>
      <c r="K5098" s="139">
        <v>43113</v>
      </c>
      <c r="L5098" s="139" t="s">
        <v>6091</v>
      </c>
      <c r="M5098" s="139">
        <v>9</v>
      </c>
      <c r="N5098" s="139" t="s">
        <v>1054</v>
      </c>
    </row>
    <row r="5099" spans="1:14" ht="15.75" customHeight="1">
      <c r="A5099" s="139">
        <v>2018</v>
      </c>
      <c r="B5099" s="100" t="s">
        <v>187</v>
      </c>
      <c r="C5099" s="139" t="s">
        <v>6092</v>
      </c>
      <c r="D5099" s="139">
        <v>1006936</v>
      </c>
      <c r="E5099" s="139" t="s">
        <v>6093</v>
      </c>
      <c r="F5099" s="139">
        <v>39.852119000000002</v>
      </c>
      <c r="G5099" s="139">
        <v>-99.309730000000002</v>
      </c>
      <c r="H5099" s="139" t="s">
        <v>5328</v>
      </c>
      <c r="I5099" s="139" t="s">
        <v>6094</v>
      </c>
      <c r="J5099" s="139" t="s">
        <v>44</v>
      </c>
      <c r="K5099" s="139">
        <v>67661</v>
      </c>
      <c r="L5099" s="139" t="s">
        <v>6095</v>
      </c>
      <c r="M5099" s="139">
        <v>25</v>
      </c>
      <c r="N5099" s="139" t="s">
        <v>1054</v>
      </c>
    </row>
    <row r="5100" spans="1:14" ht="15.75" customHeight="1">
      <c r="A5100" s="139">
        <v>2018</v>
      </c>
      <c r="B5100" s="100" t="s">
        <v>187</v>
      </c>
      <c r="C5100" s="139" t="s">
        <v>6096</v>
      </c>
      <c r="D5100" s="139">
        <v>1004295</v>
      </c>
      <c r="E5100" s="139" t="s">
        <v>6097</v>
      </c>
      <c r="F5100" s="139">
        <v>41.536811999999998</v>
      </c>
      <c r="G5100" s="139">
        <v>-72.561543</v>
      </c>
      <c r="H5100" s="139" t="s">
        <v>3821</v>
      </c>
      <c r="I5100" s="139" t="s">
        <v>6098</v>
      </c>
      <c r="J5100" s="139" t="s">
        <v>20</v>
      </c>
      <c r="K5100" s="139">
        <v>6457</v>
      </c>
      <c r="L5100" s="139" t="s">
        <v>4215</v>
      </c>
      <c r="M5100" s="139">
        <v>15</v>
      </c>
      <c r="N5100" s="139" t="s">
        <v>1054</v>
      </c>
    </row>
    <row r="5101" spans="1:14" ht="15.75" customHeight="1">
      <c r="A5101" s="139">
        <v>2018</v>
      </c>
      <c r="B5101" s="100" t="s">
        <v>187</v>
      </c>
      <c r="C5101" s="139" t="s">
        <v>6099</v>
      </c>
      <c r="D5101" s="139">
        <v>1006377</v>
      </c>
      <c r="E5101" s="139" t="s">
        <v>6100</v>
      </c>
      <c r="F5101" s="139">
        <v>33.660269999999997</v>
      </c>
      <c r="G5101" s="139">
        <v>-83.988889999999998</v>
      </c>
      <c r="H5101" s="139" t="s">
        <v>6101</v>
      </c>
      <c r="I5101" s="139" t="s">
        <v>6102</v>
      </c>
      <c r="J5101" s="139" t="s">
        <v>28</v>
      </c>
      <c r="K5101" s="139">
        <v>30013</v>
      </c>
      <c r="L5101" s="139" t="s">
        <v>6103</v>
      </c>
      <c r="M5101" s="139">
        <v>414</v>
      </c>
      <c r="N5101" s="139" t="s">
        <v>1054</v>
      </c>
    </row>
    <row r="5102" spans="1:14" ht="15.75" customHeight="1">
      <c r="A5102" s="139">
        <v>2018</v>
      </c>
      <c r="B5102" s="100" t="s">
        <v>187</v>
      </c>
      <c r="C5102" s="139" t="s">
        <v>6104</v>
      </c>
      <c r="D5102" s="139">
        <v>1004626</v>
      </c>
      <c r="E5102" s="139" t="s">
        <v>6105</v>
      </c>
      <c r="F5102" s="139">
        <v>40.586289999999998</v>
      </c>
      <c r="G5102" s="139">
        <v>-74.200609999999998</v>
      </c>
      <c r="H5102" s="139" t="s">
        <v>6106</v>
      </c>
      <c r="I5102" s="139" t="s">
        <v>2695</v>
      </c>
      <c r="J5102" s="139" t="s">
        <v>87</v>
      </c>
      <c r="K5102" s="139">
        <v>10314</v>
      </c>
      <c r="L5102" s="139" t="s">
        <v>6103</v>
      </c>
      <c r="M5102" s="139">
        <v>46</v>
      </c>
      <c r="N5102" s="139" t="s">
        <v>1054</v>
      </c>
    </row>
    <row r="5103" spans="1:14" ht="15.75" customHeight="1">
      <c r="A5103" s="139">
        <v>2018</v>
      </c>
      <c r="B5103" s="100" t="s">
        <v>187</v>
      </c>
      <c r="C5103" s="139" t="s">
        <v>6107</v>
      </c>
      <c r="D5103" s="139">
        <v>1002657</v>
      </c>
      <c r="E5103" s="139" t="s">
        <v>6108</v>
      </c>
      <c r="F5103" s="139">
        <v>29.868333</v>
      </c>
      <c r="G5103" s="139">
        <v>-93.968333000000001</v>
      </c>
      <c r="H5103" s="139" t="s">
        <v>5224</v>
      </c>
      <c r="I5103" s="139" t="s">
        <v>1327</v>
      </c>
      <c r="J5103" s="139" t="s">
        <v>115</v>
      </c>
      <c r="K5103" s="139">
        <v>77640</v>
      </c>
      <c r="L5103" s="139" t="s">
        <v>2965</v>
      </c>
      <c r="M5103" s="139">
        <v>23057</v>
      </c>
      <c r="N5103" s="139" t="s">
        <v>1306</v>
      </c>
    </row>
    <row r="5104" spans="1:14" ht="15.75" customHeight="1">
      <c r="A5104" s="139">
        <v>2018</v>
      </c>
      <c r="B5104" s="100" t="s">
        <v>187</v>
      </c>
      <c r="C5104" s="139" t="s">
        <v>6109</v>
      </c>
      <c r="D5104" s="139">
        <v>1005853</v>
      </c>
      <c r="E5104" s="139" t="s">
        <v>6110</v>
      </c>
      <c r="F5104" s="139">
        <v>40.413930000000001</v>
      </c>
      <c r="G5104" s="139">
        <v>-85.019260000000003</v>
      </c>
      <c r="H5104" s="139" t="s">
        <v>5807</v>
      </c>
      <c r="I5104" s="139" t="s">
        <v>1817</v>
      </c>
      <c r="J5104" s="139" t="s">
        <v>39</v>
      </c>
      <c r="K5104" s="139">
        <v>47371</v>
      </c>
      <c r="L5104" s="139" t="s">
        <v>5850</v>
      </c>
      <c r="M5104" s="139">
        <v>59</v>
      </c>
      <c r="N5104" s="139" t="s">
        <v>1054</v>
      </c>
    </row>
    <row r="5105" spans="1:14" ht="15.75" customHeight="1">
      <c r="A5105" s="139">
        <v>2018</v>
      </c>
      <c r="B5105" s="100" t="s">
        <v>187</v>
      </c>
      <c r="C5105" s="139" t="s">
        <v>6111</v>
      </c>
      <c r="D5105" s="139">
        <v>1007277</v>
      </c>
      <c r="E5105" s="139" t="s">
        <v>6112</v>
      </c>
      <c r="F5105" s="139">
        <v>35.643970000000003</v>
      </c>
      <c r="G5105" s="139">
        <v>-88.776334000000006</v>
      </c>
      <c r="H5105" s="139" t="s">
        <v>1987</v>
      </c>
      <c r="I5105" s="139" t="s">
        <v>3612</v>
      </c>
      <c r="J5105" s="139" t="s">
        <v>113</v>
      </c>
      <c r="K5105" s="139">
        <v>38301</v>
      </c>
      <c r="L5105" s="139" t="s">
        <v>4713</v>
      </c>
      <c r="M5105" s="139">
        <v>29</v>
      </c>
      <c r="N5105" s="139" t="s">
        <v>1054</v>
      </c>
    </row>
    <row r="5106" spans="1:14" ht="15.75" customHeight="1">
      <c r="A5106" s="139">
        <v>2018</v>
      </c>
      <c r="B5106" s="100" t="s">
        <v>187</v>
      </c>
      <c r="C5106" s="139" t="s">
        <v>6113</v>
      </c>
      <c r="D5106" s="139">
        <v>1003136</v>
      </c>
      <c r="E5106" s="139" t="s">
        <v>6114</v>
      </c>
      <c r="F5106" s="139">
        <v>41.15616</v>
      </c>
      <c r="G5106" s="139">
        <v>-83.957729999999998</v>
      </c>
      <c r="H5106" s="139" t="s">
        <v>6042</v>
      </c>
      <c r="I5106" s="139" t="s">
        <v>3677</v>
      </c>
      <c r="J5106" s="139" t="s">
        <v>95</v>
      </c>
      <c r="K5106" s="139">
        <v>45856</v>
      </c>
      <c r="L5106" s="139" t="s">
        <v>6115</v>
      </c>
      <c r="M5106" s="139">
        <v>40</v>
      </c>
      <c r="N5106" s="139" t="s">
        <v>1054</v>
      </c>
    </row>
    <row r="5107" spans="1:14" ht="15.75" customHeight="1">
      <c r="A5107" s="139">
        <v>2018</v>
      </c>
      <c r="B5107" s="100" t="s">
        <v>187</v>
      </c>
      <c r="C5107" s="139" t="s">
        <v>6116</v>
      </c>
      <c r="D5107" s="139">
        <v>1002036</v>
      </c>
      <c r="E5107" s="139" t="s">
        <v>6117</v>
      </c>
      <c r="F5107" s="139">
        <v>31.549683999999999</v>
      </c>
      <c r="G5107" s="139">
        <v>-84.107872</v>
      </c>
      <c r="H5107" s="139" t="s">
        <v>5162</v>
      </c>
      <c r="I5107" s="139" t="s">
        <v>5163</v>
      </c>
      <c r="J5107" s="139" t="s">
        <v>28</v>
      </c>
      <c r="K5107" s="139">
        <v>31705</v>
      </c>
      <c r="L5107" s="139" t="s">
        <v>3729</v>
      </c>
      <c r="M5107" s="139">
        <v>90</v>
      </c>
      <c r="N5107" s="139" t="s">
        <v>1054</v>
      </c>
    </row>
    <row r="5108" spans="1:14" ht="15.75" customHeight="1">
      <c r="A5108" s="139">
        <v>2018</v>
      </c>
      <c r="B5108" s="100" t="s">
        <v>187</v>
      </c>
      <c r="C5108" s="139" t="s">
        <v>6118</v>
      </c>
      <c r="D5108" s="139">
        <v>1002152</v>
      </c>
      <c r="E5108" s="139" t="s">
        <v>6119</v>
      </c>
      <c r="F5108" s="139">
        <v>34.209150000000001</v>
      </c>
      <c r="G5108" s="139">
        <v>-119.14208000000001</v>
      </c>
      <c r="H5108" s="139" t="s">
        <v>5689</v>
      </c>
      <c r="I5108" s="139" t="s">
        <v>1798</v>
      </c>
      <c r="J5108" s="139" t="s">
        <v>15</v>
      </c>
      <c r="K5108" s="139">
        <v>93030</v>
      </c>
      <c r="L5108" s="139" t="s">
        <v>3729</v>
      </c>
      <c r="M5108" s="139">
        <v>149</v>
      </c>
      <c r="N5108" s="139" t="s">
        <v>1054</v>
      </c>
    </row>
    <row r="5109" spans="1:14" ht="15.75" customHeight="1">
      <c r="A5109" s="139">
        <v>2018</v>
      </c>
      <c r="B5109" s="100" t="s">
        <v>187</v>
      </c>
      <c r="C5109" s="139" t="s">
        <v>6120</v>
      </c>
      <c r="D5109" s="139">
        <v>1002111</v>
      </c>
      <c r="E5109" s="139" t="s">
        <v>6121</v>
      </c>
      <c r="F5109" s="139">
        <v>44.524099999999997</v>
      </c>
      <c r="G5109" s="139">
        <v>-88.003100000000003</v>
      </c>
      <c r="H5109" s="139" t="s">
        <v>3699</v>
      </c>
      <c r="I5109" s="139" t="s">
        <v>1107</v>
      </c>
      <c r="J5109" s="139" t="s">
        <v>132</v>
      </c>
      <c r="K5109" s="139">
        <v>54302</v>
      </c>
      <c r="L5109" s="139" t="s">
        <v>3729</v>
      </c>
      <c r="M5109" s="139">
        <v>79</v>
      </c>
      <c r="N5109" s="139" t="s">
        <v>1054</v>
      </c>
    </row>
    <row r="5110" spans="1:14" ht="15.75" customHeight="1">
      <c r="A5110" s="139">
        <v>2018</v>
      </c>
      <c r="B5110" s="100" t="s">
        <v>187</v>
      </c>
      <c r="C5110" s="139" t="s">
        <v>6120</v>
      </c>
      <c r="D5110" s="139">
        <v>1002674</v>
      </c>
      <c r="E5110" s="139" t="s">
        <v>6122</v>
      </c>
      <c r="F5110" s="139">
        <v>37.48133</v>
      </c>
      <c r="G5110" s="139">
        <v>-89.514449999999997</v>
      </c>
      <c r="H5110" s="139" t="s">
        <v>1987</v>
      </c>
      <c r="I5110" s="139" t="s">
        <v>1964</v>
      </c>
      <c r="J5110" s="139" t="s">
        <v>68</v>
      </c>
      <c r="K5110" s="139">
        <v>63755</v>
      </c>
      <c r="L5110" s="139" t="s">
        <v>3729</v>
      </c>
      <c r="M5110" s="139">
        <v>68</v>
      </c>
      <c r="N5110" s="139" t="s">
        <v>1054</v>
      </c>
    </row>
    <row r="5111" spans="1:14" ht="15.75" customHeight="1">
      <c r="A5111" s="139">
        <v>2018</v>
      </c>
      <c r="B5111" s="100" t="s">
        <v>187</v>
      </c>
      <c r="C5111" s="139" t="s">
        <v>6123</v>
      </c>
      <c r="D5111" s="139">
        <v>1005197</v>
      </c>
      <c r="E5111" s="139" t="s">
        <v>6124</v>
      </c>
      <c r="F5111" s="139">
        <v>41.79316</v>
      </c>
      <c r="G5111" s="139">
        <v>-87.84366</v>
      </c>
      <c r="H5111" s="139" t="s">
        <v>6125</v>
      </c>
      <c r="I5111" s="139" t="s">
        <v>1702</v>
      </c>
      <c r="J5111" s="139" t="s">
        <v>36</v>
      </c>
      <c r="K5111" s="139">
        <v>60525</v>
      </c>
      <c r="L5111" s="139" t="s">
        <v>2363</v>
      </c>
      <c r="M5111" s="139">
        <v>13</v>
      </c>
      <c r="N5111" s="139" t="s">
        <v>1054</v>
      </c>
    </row>
    <row r="5112" spans="1:14" ht="15.75" customHeight="1">
      <c r="A5112" s="139">
        <v>2018</v>
      </c>
      <c r="B5112" s="100" t="s">
        <v>187</v>
      </c>
      <c r="C5112" s="139" t="s">
        <v>6126</v>
      </c>
      <c r="D5112" s="139">
        <v>1004190</v>
      </c>
      <c r="E5112" s="139" t="s">
        <v>6127</v>
      </c>
      <c r="F5112" s="139">
        <v>35.032308</v>
      </c>
      <c r="G5112" s="139">
        <v>-89.882661999999996</v>
      </c>
      <c r="H5112" s="139" t="s">
        <v>2642</v>
      </c>
      <c r="I5112" s="139" t="s">
        <v>2066</v>
      </c>
      <c r="J5112" s="139" t="s">
        <v>113</v>
      </c>
      <c r="K5112" s="139">
        <v>38141</v>
      </c>
      <c r="L5112" s="139" t="s">
        <v>3015</v>
      </c>
      <c r="M5112" s="139">
        <v>99</v>
      </c>
      <c r="N5112" s="139" t="s">
        <v>1054</v>
      </c>
    </row>
    <row r="5113" spans="1:14" ht="15.75" customHeight="1">
      <c r="A5113" s="139">
        <v>2018</v>
      </c>
      <c r="B5113" s="100" t="s">
        <v>187</v>
      </c>
      <c r="C5113" s="139" t="s">
        <v>6128</v>
      </c>
      <c r="D5113" s="139">
        <v>1002615</v>
      </c>
      <c r="E5113" s="139" t="s">
        <v>6129</v>
      </c>
      <c r="F5113" s="139">
        <v>36.22748</v>
      </c>
      <c r="G5113" s="139">
        <v>-95.279679999999999</v>
      </c>
      <c r="H5113" s="139" t="s">
        <v>5550</v>
      </c>
      <c r="I5113" s="139" t="s">
        <v>6130</v>
      </c>
      <c r="J5113" s="139" t="s">
        <v>98</v>
      </c>
      <c r="K5113" s="139">
        <v>74361</v>
      </c>
      <c r="L5113" s="139" t="s">
        <v>3015</v>
      </c>
      <c r="M5113" s="139">
        <v>82</v>
      </c>
      <c r="N5113" s="139" t="s">
        <v>1054</v>
      </c>
    </row>
    <row r="5114" spans="1:14" ht="15.75" customHeight="1">
      <c r="A5114" s="139">
        <v>2018</v>
      </c>
      <c r="B5114" s="100" t="s">
        <v>187</v>
      </c>
      <c r="C5114" s="139" t="s">
        <v>6131</v>
      </c>
      <c r="D5114" s="139">
        <v>1005207</v>
      </c>
      <c r="E5114" s="139" t="s">
        <v>6132</v>
      </c>
      <c r="F5114" s="139">
        <v>33.567239000000001</v>
      </c>
      <c r="G5114" s="139">
        <v>-101.83557999999999</v>
      </c>
      <c r="H5114" s="139" t="s">
        <v>6133</v>
      </c>
      <c r="I5114" s="139" t="s">
        <v>6134</v>
      </c>
      <c r="J5114" s="139" t="s">
        <v>115</v>
      </c>
      <c r="K5114" s="139">
        <v>79404</v>
      </c>
      <c r="L5114" s="139" t="s">
        <v>6135</v>
      </c>
      <c r="M5114" s="139">
        <v>11</v>
      </c>
      <c r="N5114" s="139" t="s">
        <v>1054</v>
      </c>
    </row>
    <row r="5115" spans="1:14" ht="15.75" customHeight="1">
      <c r="A5115" s="139">
        <v>2018</v>
      </c>
      <c r="B5115" s="100" t="s">
        <v>187</v>
      </c>
      <c r="C5115" s="139" t="s">
        <v>6136</v>
      </c>
      <c r="D5115" s="139">
        <v>1010658</v>
      </c>
      <c r="E5115" s="139" t="s">
        <v>6137</v>
      </c>
      <c r="F5115" s="139">
        <v>40.870035000000001</v>
      </c>
      <c r="G5115" s="139">
        <v>-98.045508999999996</v>
      </c>
      <c r="H5115" s="139" t="s">
        <v>6138</v>
      </c>
      <c r="I5115" s="139" t="s">
        <v>1176</v>
      </c>
      <c r="J5115" s="139" t="s">
        <v>73</v>
      </c>
      <c r="K5115" s="139">
        <v>68818</v>
      </c>
      <c r="L5115" s="139" t="s">
        <v>6139</v>
      </c>
      <c r="M5115" s="139">
        <v>107</v>
      </c>
      <c r="N5115" s="139" t="s">
        <v>1054</v>
      </c>
    </row>
    <row r="5116" spans="1:14" ht="15.75" customHeight="1">
      <c r="A5116" s="139">
        <v>2018</v>
      </c>
      <c r="B5116" s="100" t="s">
        <v>187</v>
      </c>
      <c r="C5116" s="139" t="s">
        <v>6140</v>
      </c>
      <c r="D5116" s="139">
        <v>1011577</v>
      </c>
      <c r="E5116" s="139" t="s">
        <v>6141</v>
      </c>
      <c r="F5116" s="139">
        <v>36.923270000000002</v>
      </c>
      <c r="G5116" s="139">
        <v>-119.97548999999999</v>
      </c>
      <c r="H5116" s="139" t="s">
        <v>6142</v>
      </c>
      <c r="I5116" s="139" t="s">
        <v>1828</v>
      </c>
      <c r="J5116" s="139" t="s">
        <v>15</v>
      </c>
      <c r="K5116" s="139">
        <v>93638</v>
      </c>
      <c r="L5116" s="139" t="s">
        <v>4322</v>
      </c>
      <c r="M5116" s="139">
        <v>19</v>
      </c>
      <c r="N5116" s="139" t="s">
        <v>1054</v>
      </c>
    </row>
    <row r="5117" spans="1:14" ht="15.75" customHeight="1">
      <c r="A5117" s="139">
        <v>2018</v>
      </c>
      <c r="B5117" s="100" t="s">
        <v>187</v>
      </c>
      <c r="C5117" s="139" t="s">
        <v>6143</v>
      </c>
      <c r="D5117" s="139">
        <v>1007867</v>
      </c>
      <c r="E5117" s="139" t="s">
        <v>6144</v>
      </c>
      <c r="F5117" s="139">
        <v>35.044199999999996</v>
      </c>
      <c r="G5117" s="139">
        <v>-88.265199999999993</v>
      </c>
      <c r="H5117" s="139" t="s">
        <v>6145</v>
      </c>
      <c r="I5117" s="139" t="s">
        <v>6146</v>
      </c>
      <c r="J5117" s="139" t="s">
        <v>113</v>
      </c>
      <c r="K5117" s="139">
        <v>38326</v>
      </c>
      <c r="L5117" s="139" t="s">
        <v>1978</v>
      </c>
      <c r="M5117" s="139">
        <v>2784</v>
      </c>
      <c r="N5117" s="139" t="s">
        <v>1253</v>
      </c>
    </row>
    <row r="5118" spans="1:14" ht="15.75" customHeight="1">
      <c r="A5118" s="139">
        <v>2018</v>
      </c>
      <c r="B5118" s="100" t="s">
        <v>187</v>
      </c>
      <c r="C5118" s="139" t="s">
        <v>6147</v>
      </c>
      <c r="D5118" s="139">
        <v>1004260</v>
      </c>
      <c r="E5118" s="139" t="s">
        <v>6148</v>
      </c>
      <c r="F5118" s="139">
        <v>41.686109999999999</v>
      </c>
      <c r="G5118" s="139">
        <v>-88.050960000000003</v>
      </c>
      <c r="H5118" s="139" t="s">
        <v>6149</v>
      </c>
      <c r="I5118" s="139" t="s">
        <v>3253</v>
      </c>
      <c r="J5118" s="139" t="s">
        <v>36</v>
      </c>
      <c r="K5118" s="139">
        <v>60440</v>
      </c>
      <c r="L5118" s="139" t="s">
        <v>2115</v>
      </c>
      <c r="M5118" s="139">
        <v>3</v>
      </c>
      <c r="N5118" s="139" t="s">
        <v>1054</v>
      </c>
    </row>
    <row r="5119" spans="1:14" ht="15.75" customHeight="1">
      <c r="A5119" s="139">
        <v>2018</v>
      </c>
      <c r="B5119" s="100" t="s">
        <v>187</v>
      </c>
      <c r="C5119" s="139" t="s">
        <v>6156</v>
      </c>
      <c r="D5119" s="139">
        <v>1013281</v>
      </c>
      <c r="E5119" s="139" t="s">
        <v>6157</v>
      </c>
      <c r="F5119" s="139">
        <v>21.309854000000001</v>
      </c>
      <c r="G5119" s="139">
        <v>-158.111997</v>
      </c>
      <c r="H5119" s="139" t="s">
        <v>6158</v>
      </c>
      <c r="I5119" s="139" t="s">
        <v>4312</v>
      </c>
      <c r="J5119" s="139" t="s">
        <v>31</v>
      </c>
      <c r="K5119" s="139">
        <v>96707</v>
      </c>
      <c r="L5119" s="139" t="s">
        <v>6159</v>
      </c>
      <c r="M5119" s="139">
        <v>726</v>
      </c>
      <c r="N5119" s="139" t="s">
        <v>3537</v>
      </c>
    </row>
    <row r="5120" spans="1:14" ht="15.75" customHeight="1">
      <c r="A5120" s="139">
        <v>2018</v>
      </c>
      <c r="B5120" s="100" t="s">
        <v>187</v>
      </c>
      <c r="C5120" s="139" t="s">
        <v>6160</v>
      </c>
      <c r="D5120" s="139">
        <v>1007844</v>
      </c>
      <c r="E5120" s="139" t="s">
        <v>6161</v>
      </c>
      <c r="F5120" s="139">
        <v>39.840000000000003</v>
      </c>
      <c r="G5120" s="139">
        <v>-75.258300000000006</v>
      </c>
      <c r="H5120" s="139" t="s">
        <v>6162</v>
      </c>
      <c r="I5120" s="139" t="s">
        <v>6163</v>
      </c>
      <c r="J5120" s="139" t="s">
        <v>81</v>
      </c>
      <c r="K5120" s="139">
        <v>8066</v>
      </c>
      <c r="L5120" s="139" t="s">
        <v>3078</v>
      </c>
      <c r="M5120" s="139">
        <v>9363</v>
      </c>
      <c r="N5120" s="139" t="s">
        <v>1745</v>
      </c>
    </row>
    <row r="5121" spans="1:14" ht="15.75" customHeight="1">
      <c r="A5121" s="139">
        <v>2018</v>
      </c>
      <c r="B5121" s="100" t="s">
        <v>187</v>
      </c>
      <c r="C5121" s="139" t="s">
        <v>6164</v>
      </c>
      <c r="D5121" s="139">
        <v>1003151</v>
      </c>
      <c r="E5121" s="139" t="s">
        <v>6165</v>
      </c>
      <c r="F5121" s="139">
        <v>41.076799999999999</v>
      </c>
      <c r="G5121" s="139">
        <v>-74.018100000000004</v>
      </c>
      <c r="H5121" s="139" t="s">
        <v>6166</v>
      </c>
      <c r="I5121" s="139" t="s">
        <v>6167</v>
      </c>
      <c r="J5121" s="139" t="s">
        <v>87</v>
      </c>
      <c r="K5121" s="139">
        <v>10965</v>
      </c>
      <c r="L5121" s="139" t="s">
        <v>6168</v>
      </c>
      <c r="M5121" s="139">
        <v>45</v>
      </c>
      <c r="N5121" s="139" t="s">
        <v>1054</v>
      </c>
    </row>
    <row r="5122" spans="1:14" ht="15.75" customHeight="1">
      <c r="A5122" s="139">
        <v>2018</v>
      </c>
      <c r="B5122" s="100" t="s">
        <v>187</v>
      </c>
      <c r="C5122" s="139" t="s">
        <v>6169</v>
      </c>
      <c r="D5122" s="139">
        <v>1010424</v>
      </c>
      <c r="E5122" s="139" t="s">
        <v>6170</v>
      </c>
      <c r="F5122" s="139">
        <v>33.454949999999997</v>
      </c>
      <c r="G5122" s="139">
        <v>-117.10169999999999</v>
      </c>
      <c r="H5122" s="139" t="s">
        <v>4450</v>
      </c>
      <c r="I5122" s="139" t="s">
        <v>4451</v>
      </c>
      <c r="J5122" s="139" t="s">
        <v>15</v>
      </c>
      <c r="K5122" s="139">
        <v>92593</v>
      </c>
      <c r="L5122" s="139" t="s">
        <v>6171</v>
      </c>
      <c r="M5122" s="139">
        <v>12</v>
      </c>
      <c r="N5122" s="139" t="s">
        <v>1054</v>
      </c>
    </row>
    <row r="5123" spans="1:14" ht="15.75" customHeight="1">
      <c r="A5123" s="139">
        <v>2018</v>
      </c>
      <c r="B5123" s="100" t="s">
        <v>187</v>
      </c>
      <c r="C5123" s="139" t="s">
        <v>6172</v>
      </c>
      <c r="D5123" s="139">
        <v>1010046</v>
      </c>
      <c r="E5123" s="139" t="s">
        <v>6173</v>
      </c>
      <c r="F5123" s="139">
        <v>32.5749</v>
      </c>
      <c r="G5123" s="139">
        <v>-89.324290000000005</v>
      </c>
      <c r="H5123" s="139" t="s">
        <v>6174</v>
      </c>
      <c r="I5123" s="139" t="s">
        <v>6175</v>
      </c>
      <c r="J5123" s="139" t="s">
        <v>65</v>
      </c>
      <c r="K5123" s="139">
        <v>39359</v>
      </c>
      <c r="L5123" s="139" t="s">
        <v>6176</v>
      </c>
      <c r="M5123" s="139">
        <v>1</v>
      </c>
      <c r="N5123" s="139" t="s">
        <v>1127</v>
      </c>
    </row>
    <row r="5124" spans="1:14" ht="15.75" customHeight="1">
      <c r="A5124" s="139">
        <v>2018</v>
      </c>
      <c r="B5124" s="100" t="s">
        <v>187</v>
      </c>
      <c r="C5124" s="139" t="s">
        <v>6177</v>
      </c>
      <c r="D5124" s="139">
        <v>1001751</v>
      </c>
      <c r="E5124" s="139" t="s">
        <v>6178</v>
      </c>
      <c r="F5124" s="139">
        <v>40.813761</v>
      </c>
      <c r="G5124" s="139">
        <v>-77.858613000000005</v>
      </c>
      <c r="H5124" s="139" t="s">
        <v>6179</v>
      </c>
      <c r="I5124" s="139" t="s">
        <v>6180</v>
      </c>
      <c r="J5124" s="139" t="s">
        <v>103</v>
      </c>
      <c r="K5124" s="139">
        <v>16802</v>
      </c>
      <c r="L5124" s="139" t="s">
        <v>5937</v>
      </c>
      <c r="M5124" s="139">
        <v>54</v>
      </c>
      <c r="N5124" s="139" t="s">
        <v>1054</v>
      </c>
    </row>
    <row r="5125" spans="1:14" ht="15.75" customHeight="1">
      <c r="A5125" s="139">
        <v>2018</v>
      </c>
      <c r="B5125" s="100" t="s">
        <v>187</v>
      </c>
      <c r="C5125" s="139" t="s">
        <v>6181</v>
      </c>
      <c r="D5125" s="139">
        <v>1003637</v>
      </c>
      <c r="E5125" s="139" t="s">
        <v>6182</v>
      </c>
      <c r="F5125" s="139">
        <v>41.028280000000002</v>
      </c>
      <c r="G5125" s="139">
        <v>-78.424620000000004</v>
      </c>
      <c r="H5125" s="139" t="s">
        <v>6183</v>
      </c>
      <c r="I5125" s="139" t="s">
        <v>6184</v>
      </c>
      <c r="J5125" s="139" t="s">
        <v>103</v>
      </c>
      <c r="K5125" s="139">
        <v>16830</v>
      </c>
      <c r="L5125" s="139" t="s">
        <v>6185</v>
      </c>
      <c r="M5125" s="139">
        <v>79</v>
      </c>
      <c r="N5125" s="139" t="s">
        <v>1127</v>
      </c>
    </row>
    <row r="5126" spans="1:14" ht="15.75" customHeight="1">
      <c r="A5126" s="139">
        <v>2018</v>
      </c>
      <c r="B5126" s="100" t="s">
        <v>187</v>
      </c>
      <c r="C5126" s="139" t="s">
        <v>6186</v>
      </c>
      <c r="D5126" s="139">
        <v>1009512</v>
      </c>
      <c r="E5126" s="139" t="s">
        <v>6187</v>
      </c>
      <c r="F5126" s="139">
        <v>38.698160000000001</v>
      </c>
      <c r="G5126" s="139">
        <v>-75.382499999999993</v>
      </c>
      <c r="H5126" s="139" t="s">
        <v>3952</v>
      </c>
      <c r="I5126" s="139" t="s">
        <v>5408</v>
      </c>
      <c r="J5126" s="139" t="s">
        <v>23</v>
      </c>
      <c r="K5126" s="139">
        <v>19947</v>
      </c>
      <c r="L5126" s="139" t="s">
        <v>5941</v>
      </c>
      <c r="M5126" s="139">
        <v>4</v>
      </c>
      <c r="N5126" s="139" t="s">
        <v>1127</v>
      </c>
    </row>
    <row r="5127" spans="1:14" ht="15.75" customHeight="1">
      <c r="A5127" s="139">
        <v>2018</v>
      </c>
      <c r="B5127" s="100" t="s">
        <v>187</v>
      </c>
      <c r="C5127" s="139" t="s">
        <v>6188</v>
      </c>
      <c r="D5127" s="139">
        <v>1002715</v>
      </c>
      <c r="E5127" s="139" t="s">
        <v>6189</v>
      </c>
      <c r="F5127" s="139">
        <v>38.384765000000002</v>
      </c>
      <c r="G5127" s="139">
        <v>-75.527107000000001</v>
      </c>
      <c r="H5127" s="139" t="s">
        <v>4016</v>
      </c>
      <c r="I5127" s="139" t="s">
        <v>6190</v>
      </c>
      <c r="J5127" s="139" t="s">
        <v>55</v>
      </c>
      <c r="K5127" s="139">
        <v>21802</v>
      </c>
      <c r="L5127" s="139" t="s">
        <v>5941</v>
      </c>
      <c r="M5127" s="139">
        <v>21</v>
      </c>
      <c r="N5127" s="139" t="s">
        <v>1054</v>
      </c>
    </row>
    <row r="5128" spans="1:14" ht="15.75" customHeight="1">
      <c r="A5128" s="139">
        <v>2018</v>
      </c>
      <c r="B5128" s="100" t="s">
        <v>187</v>
      </c>
      <c r="C5128" s="139" t="s">
        <v>6191</v>
      </c>
      <c r="D5128" s="139">
        <v>1006941</v>
      </c>
      <c r="E5128" s="139" t="s">
        <v>6192</v>
      </c>
      <c r="F5128" s="139">
        <v>41.331899999999997</v>
      </c>
      <c r="G5128" s="139">
        <v>-72.0792</v>
      </c>
      <c r="H5128" s="139" t="s">
        <v>6193</v>
      </c>
      <c r="I5128" s="139" t="s">
        <v>6194</v>
      </c>
      <c r="J5128" s="139" t="s">
        <v>20</v>
      </c>
      <c r="K5128" s="139">
        <v>6340</v>
      </c>
      <c r="L5128" s="139" t="s">
        <v>6195</v>
      </c>
      <c r="M5128" s="139">
        <v>45</v>
      </c>
      <c r="N5128" s="139" t="s">
        <v>1054</v>
      </c>
    </row>
    <row r="5129" spans="1:14" ht="15.75" customHeight="1">
      <c r="A5129" s="139">
        <v>2018</v>
      </c>
      <c r="B5129" s="100" t="s">
        <v>187</v>
      </c>
      <c r="C5129" s="139" t="s">
        <v>6196</v>
      </c>
      <c r="D5129" s="139">
        <v>1001261</v>
      </c>
      <c r="E5129" s="139" t="s">
        <v>6197</v>
      </c>
      <c r="F5129" s="139">
        <v>39.905799999999999</v>
      </c>
      <c r="G5129" s="139">
        <v>-75.212199999999996</v>
      </c>
      <c r="H5129" s="139" t="s">
        <v>5535</v>
      </c>
      <c r="I5129" s="139" t="s">
        <v>6198</v>
      </c>
      <c r="J5129" s="139" t="s">
        <v>103</v>
      </c>
      <c r="K5129" s="139">
        <v>19145</v>
      </c>
      <c r="L5129" s="139" t="s">
        <v>6199</v>
      </c>
      <c r="M5129" s="139">
        <v>7856</v>
      </c>
      <c r="N5129" s="139" t="s">
        <v>1306</v>
      </c>
    </row>
    <row r="5130" spans="1:14" ht="15.75" customHeight="1">
      <c r="A5130" s="139">
        <v>2018</v>
      </c>
      <c r="B5130" s="100" t="s">
        <v>187</v>
      </c>
      <c r="C5130" s="139" t="s">
        <v>6200</v>
      </c>
      <c r="D5130" s="139">
        <v>1003707</v>
      </c>
      <c r="E5130" s="139" t="s">
        <v>6201</v>
      </c>
      <c r="F5130" s="139">
        <v>37.473166999999997</v>
      </c>
      <c r="G5130" s="139">
        <v>-77.429490000000001</v>
      </c>
      <c r="H5130" s="139" t="s">
        <v>5633</v>
      </c>
      <c r="I5130" s="139" t="s">
        <v>6202</v>
      </c>
      <c r="J5130" s="139" t="s">
        <v>123</v>
      </c>
      <c r="K5130" s="139">
        <v>23234</v>
      </c>
      <c r="L5130" s="139" t="s">
        <v>5962</v>
      </c>
      <c r="M5130" s="139">
        <v>20</v>
      </c>
      <c r="N5130" s="139" t="s">
        <v>1054</v>
      </c>
    </row>
    <row r="5131" spans="1:14" ht="15.75" customHeight="1">
      <c r="A5131" s="139">
        <v>2018</v>
      </c>
      <c r="B5131" s="100" t="s">
        <v>187</v>
      </c>
      <c r="C5131" s="139" t="s">
        <v>6203</v>
      </c>
      <c r="D5131" s="139">
        <v>1004305</v>
      </c>
      <c r="E5131" s="139" t="s">
        <v>6204</v>
      </c>
      <c r="F5131" s="139">
        <v>40.636499999999998</v>
      </c>
      <c r="G5131" s="139">
        <v>-74.219899999999996</v>
      </c>
      <c r="H5131" s="139" t="s">
        <v>6205</v>
      </c>
      <c r="I5131" s="139" t="s">
        <v>2339</v>
      </c>
      <c r="J5131" s="139" t="s">
        <v>81</v>
      </c>
      <c r="K5131" s="139">
        <v>7036</v>
      </c>
      <c r="L5131" s="139" t="s">
        <v>1997</v>
      </c>
      <c r="M5131" s="139">
        <v>2595</v>
      </c>
      <c r="N5131" s="139" t="s">
        <v>1745</v>
      </c>
    </row>
    <row r="5132" spans="1:14" ht="15.75" customHeight="1">
      <c r="A5132" s="139">
        <v>2018</v>
      </c>
      <c r="B5132" s="100" t="s">
        <v>187</v>
      </c>
      <c r="C5132" s="139" t="s">
        <v>6206</v>
      </c>
      <c r="D5132" s="139">
        <v>1001964</v>
      </c>
      <c r="E5132" s="139" t="s">
        <v>6207</v>
      </c>
      <c r="F5132" s="139">
        <v>33.8048</v>
      </c>
      <c r="G5132" s="139">
        <v>-118.2431</v>
      </c>
      <c r="H5132" s="139" t="s">
        <v>5033</v>
      </c>
      <c r="I5132" s="139" t="s">
        <v>1411</v>
      </c>
      <c r="J5132" s="139" t="s">
        <v>15</v>
      </c>
      <c r="K5132" s="139">
        <v>90745</v>
      </c>
      <c r="L5132" s="139" t="s">
        <v>1997</v>
      </c>
      <c r="M5132" s="139">
        <v>2558</v>
      </c>
      <c r="N5132" s="139" t="s">
        <v>2003</v>
      </c>
    </row>
    <row r="5133" spans="1:14" ht="15.75" customHeight="1">
      <c r="A5133" s="139">
        <v>2018</v>
      </c>
      <c r="B5133" s="100" t="s">
        <v>187</v>
      </c>
      <c r="C5133" s="139" t="s">
        <v>6208</v>
      </c>
      <c r="D5133" s="139">
        <v>1006843</v>
      </c>
      <c r="E5133" s="139" t="s">
        <v>6209</v>
      </c>
      <c r="F5133" s="139">
        <v>33.774469000000003</v>
      </c>
      <c r="G5133" s="139">
        <v>-118.290696</v>
      </c>
      <c r="H5133" s="139" t="s">
        <v>3018</v>
      </c>
      <c r="I5133" s="139" t="s">
        <v>1411</v>
      </c>
      <c r="J5133" s="139" t="s">
        <v>15</v>
      </c>
      <c r="K5133" s="139">
        <v>90744</v>
      </c>
      <c r="L5133" s="139" t="s">
        <v>1997</v>
      </c>
      <c r="M5133" s="139">
        <v>2625</v>
      </c>
      <c r="N5133" s="139" t="s">
        <v>2428</v>
      </c>
    </row>
    <row r="5134" spans="1:14" ht="15.75" customHeight="1">
      <c r="A5134" s="139">
        <v>2018</v>
      </c>
      <c r="B5134" s="100" t="s">
        <v>187</v>
      </c>
      <c r="C5134" s="139" t="s">
        <v>6210</v>
      </c>
      <c r="D5134" s="139">
        <v>1001920</v>
      </c>
      <c r="E5134" s="139" t="s">
        <v>6211</v>
      </c>
      <c r="F5134" s="139">
        <v>36.688070000000003</v>
      </c>
      <c r="G5134" s="139">
        <v>-97.087860000000006</v>
      </c>
      <c r="H5134" s="139" t="s">
        <v>6212</v>
      </c>
      <c r="I5134" s="139" t="s">
        <v>6213</v>
      </c>
      <c r="J5134" s="139" t="s">
        <v>98</v>
      </c>
      <c r="K5134" s="139">
        <v>74601</v>
      </c>
      <c r="L5134" s="139" t="s">
        <v>1997</v>
      </c>
      <c r="M5134" s="139">
        <v>6515</v>
      </c>
      <c r="N5134" s="139" t="s">
        <v>1745</v>
      </c>
    </row>
    <row r="5135" spans="1:14" ht="15.75" customHeight="1">
      <c r="A5135" s="139">
        <v>2018</v>
      </c>
      <c r="B5135" s="100" t="s">
        <v>187</v>
      </c>
      <c r="C5135" s="139" t="s">
        <v>6219</v>
      </c>
      <c r="D5135" s="139">
        <v>1011751</v>
      </c>
      <c r="E5135" s="139" t="s">
        <v>6220</v>
      </c>
      <c r="F5135" s="139">
        <v>39.059283999999998</v>
      </c>
      <c r="G5135" s="139">
        <v>-78.971180000000004</v>
      </c>
      <c r="H5135" s="139" t="s">
        <v>6221</v>
      </c>
      <c r="I5135" s="139" t="s">
        <v>6222</v>
      </c>
      <c r="J5135" s="139" t="s">
        <v>129</v>
      </c>
      <c r="K5135" s="139">
        <v>26836</v>
      </c>
      <c r="L5135" s="139" t="s">
        <v>4580</v>
      </c>
      <c r="M5135" s="139">
        <v>17</v>
      </c>
      <c r="N5135" s="139" t="s">
        <v>1054</v>
      </c>
    </row>
    <row r="5136" spans="1:14" ht="15.75" customHeight="1">
      <c r="A5136" s="139">
        <v>2018</v>
      </c>
      <c r="B5136" s="100" t="s">
        <v>187</v>
      </c>
      <c r="C5136" s="139" t="s">
        <v>6223</v>
      </c>
      <c r="D5136" s="139">
        <v>1002499</v>
      </c>
      <c r="E5136" s="139" t="s">
        <v>6224</v>
      </c>
      <c r="F5136" s="139">
        <v>41.617626000000001</v>
      </c>
      <c r="G5136" s="139">
        <v>-83.555237000000005</v>
      </c>
      <c r="H5136" s="139" t="s">
        <v>6225</v>
      </c>
      <c r="I5136" s="139" t="s">
        <v>6226</v>
      </c>
      <c r="J5136" s="139" t="s">
        <v>95</v>
      </c>
      <c r="K5136" s="139">
        <v>43460</v>
      </c>
      <c r="L5136" s="139" t="s">
        <v>5988</v>
      </c>
      <c r="M5136" s="139">
        <v>64</v>
      </c>
      <c r="N5136" s="139" t="s">
        <v>1050</v>
      </c>
    </row>
    <row r="5137" spans="1:14" ht="15.75" customHeight="1">
      <c r="A5137" s="139">
        <v>2018</v>
      </c>
      <c r="B5137" s="100" t="s">
        <v>187</v>
      </c>
      <c r="C5137" s="139" t="s">
        <v>6227</v>
      </c>
      <c r="D5137" s="139">
        <v>1004199</v>
      </c>
      <c r="E5137" s="139" t="s">
        <v>6228</v>
      </c>
      <c r="F5137" s="139">
        <v>39.871699999999997</v>
      </c>
      <c r="G5137" s="139">
        <v>-76.866399999999999</v>
      </c>
      <c r="H5137" s="139" t="s">
        <v>6229</v>
      </c>
      <c r="I5137" s="139" t="s">
        <v>3530</v>
      </c>
      <c r="J5137" s="139" t="s">
        <v>103</v>
      </c>
      <c r="K5137" s="139">
        <v>17362</v>
      </c>
      <c r="L5137" s="139" t="s">
        <v>6230</v>
      </c>
      <c r="M5137" s="139">
        <v>1330</v>
      </c>
      <c r="N5137" s="139" t="s">
        <v>1448</v>
      </c>
    </row>
    <row r="5138" spans="1:14" ht="15.75" customHeight="1">
      <c r="A5138" s="139">
        <v>2018</v>
      </c>
      <c r="B5138" s="100" t="s">
        <v>187</v>
      </c>
      <c r="C5138" s="139" t="s">
        <v>6231</v>
      </c>
      <c r="D5138" s="139">
        <v>1000183</v>
      </c>
      <c r="E5138" s="139" t="s">
        <v>6232</v>
      </c>
      <c r="F5138" s="139">
        <v>39.326500000000003</v>
      </c>
      <c r="G5138" s="139">
        <v>-82.974400000000003</v>
      </c>
      <c r="H5138" s="139" t="s">
        <v>6233</v>
      </c>
      <c r="I5138" s="139" t="s">
        <v>6234</v>
      </c>
      <c r="J5138" s="139" t="s">
        <v>95</v>
      </c>
      <c r="K5138" s="139">
        <v>45601</v>
      </c>
      <c r="L5138" s="139" t="s">
        <v>6235</v>
      </c>
      <c r="M5138" s="139">
        <v>1186</v>
      </c>
      <c r="N5138" s="139" t="s">
        <v>1448</v>
      </c>
    </row>
    <row r="5139" spans="1:14" ht="15.75" customHeight="1">
      <c r="A5139" s="139">
        <v>2018</v>
      </c>
      <c r="B5139" s="100" t="s">
        <v>187</v>
      </c>
      <c r="C5139" s="139" t="s">
        <v>6236</v>
      </c>
      <c r="D5139" s="139">
        <v>1007529</v>
      </c>
      <c r="E5139" s="139" t="s">
        <v>6237</v>
      </c>
      <c r="F5139" s="139">
        <v>42.732855000000001</v>
      </c>
      <c r="G5139" s="139">
        <v>-96.252701999999999</v>
      </c>
      <c r="H5139" s="139" t="s">
        <v>6238</v>
      </c>
      <c r="I5139" s="139" t="s">
        <v>3110</v>
      </c>
      <c r="J5139" s="139" t="s">
        <v>42</v>
      </c>
      <c r="K5139" s="139">
        <v>51038</v>
      </c>
      <c r="L5139" s="139" t="s">
        <v>6239</v>
      </c>
      <c r="M5139" s="139">
        <v>33</v>
      </c>
      <c r="N5139" s="139" t="s">
        <v>1054</v>
      </c>
    </row>
    <row r="5140" spans="1:14" ht="15.75" customHeight="1">
      <c r="A5140" s="139">
        <v>2018</v>
      </c>
      <c r="B5140" s="100" t="s">
        <v>187</v>
      </c>
      <c r="C5140" s="139" t="s">
        <v>6240</v>
      </c>
      <c r="D5140" s="139">
        <v>1005020</v>
      </c>
      <c r="E5140" s="139" t="s">
        <v>6241</v>
      </c>
      <c r="F5140" s="139">
        <v>44.100799000000002</v>
      </c>
      <c r="G5140" s="139">
        <v>-94.275835000000001</v>
      </c>
      <c r="H5140" s="139" t="s">
        <v>6242</v>
      </c>
      <c r="I5140" s="139" t="s">
        <v>1151</v>
      </c>
      <c r="J5140" s="139" t="s">
        <v>62</v>
      </c>
      <c r="K5140" s="139">
        <v>56055</v>
      </c>
      <c r="L5140" s="139" t="s">
        <v>5850</v>
      </c>
      <c r="M5140" s="139">
        <v>42</v>
      </c>
      <c r="N5140" s="139" t="s">
        <v>1054</v>
      </c>
    </row>
    <row r="5141" spans="1:14" ht="15.75" customHeight="1">
      <c r="A5141" s="139">
        <v>2018</v>
      </c>
      <c r="B5141" s="100" t="s">
        <v>187</v>
      </c>
      <c r="C5141" s="139" t="s">
        <v>6243</v>
      </c>
      <c r="D5141" s="139">
        <v>1004713</v>
      </c>
      <c r="E5141" s="139" t="s">
        <v>6244</v>
      </c>
      <c r="F5141" s="139">
        <v>45.301333</v>
      </c>
      <c r="G5141" s="139">
        <v>-96.511360999999994</v>
      </c>
      <c r="H5141" s="139" t="s">
        <v>6245</v>
      </c>
      <c r="I5141" s="139" t="s">
        <v>2388</v>
      </c>
      <c r="J5141" s="139" t="s">
        <v>110</v>
      </c>
      <c r="K5141" s="139">
        <v>57216</v>
      </c>
      <c r="L5141" s="139" t="s">
        <v>5850</v>
      </c>
      <c r="M5141" s="139">
        <v>44</v>
      </c>
      <c r="N5141" s="139" t="s">
        <v>1054</v>
      </c>
    </row>
    <row r="5142" spans="1:14" ht="15.75" customHeight="1">
      <c r="A5142" s="139">
        <v>2018</v>
      </c>
      <c r="B5142" s="100" t="s">
        <v>187</v>
      </c>
      <c r="C5142" s="139" t="s">
        <v>6246</v>
      </c>
      <c r="D5142" s="139">
        <v>1007830</v>
      </c>
      <c r="E5142" s="139" t="s">
        <v>6247</v>
      </c>
      <c r="F5142" s="139">
        <v>43.897083000000002</v>
      </c>
      <c r="G5142" s="139">
        <v>-95.045277999999996</v>
      </c>
      <c r="H5142" s="139" t="s">
        <v>6248</v>
      </c>
      <c r="I5142" s="139" t="s">
        <v>4123</v>
      </c>
      <c r="J5142" s="139" t="s">
        <v>62</v>
      </c>
      <c r="K5142" s="139">
        <v>56118</v>
      </c>
      <c r="L5142" s="139" t="s">
        <v>5850</v>
      </c>
      <c r="M5142" s="139">
        <v>27</v>
      </c>
      <c r="N5142" s="139" t="s">
        <v>1133</v>
      </c>
    </row>
    <row r="5143" spans="1:14" ht="15.75" customHeight="1">
      <c r="A5143" s="139">
        <v>2018</v>
      </c>
      <c r="B5143" s="100" t="s">
        <v>187</v>
      </c>
      <c r="C5143" s="139" t="s">
        <v>6249</v>
      </c>
      <c r="D5143" s="139">
        <v>1006084</v>
      </c>
      <c r="E5143" s="139" t="s">
        <v>6250</v>
      </c>
      <c r="F5143" s="139">
        <v>41.85951</v>
      </c>
      <c r="G5143" s="139">
        <v>-94.636039999999994</v>
      </c>
      <c r="H5143" s="139" t="s">
        <v>6251</v>
      </c>
      <c r="I5143" s="139" t="s">
        <v>3410</v>
      </c>
      <c r="J5143" s="139" t="s">
        <v>42</v>
      </c>
      <c r="K5143" s="139">
        <v>50058</v>
      </c>
      <c r="L5143" s="139" t="s">
        <v>5850</v>
      </c>
      <c r="M5143" s="139">
        <v>35</v>
      </c>
      <c r="N5143" s="139" t="s">
        <v>1054</v>
      </c>
    </row>
    <row r="5144" spans="1:14" ht="15.75" customHeight="1">
      <c r="A5144" s="139">
        <v>2018</v>
      </c>
      <c r="B5144" s="100" t="s">
        <v>187</v>
      </c>
      <c r="C5144" s="139" t="s">
        <v>6252</v>
      </c>
      <c r="D5144" s="139">
        <v>1007809</v>
      </c>
      <c r="E5144" s="139" t="s">
        <v>6253</v>
      </c>
      <c r="F5144" s="139">
        <v>39.748100000000001</v>
      </c>
      <c r="G5144" s="139">
        <v>-92.385099999999994</v>
      </c>
      <c r="H5144" s="139" t="s">
        <v>1772</v>
      </c>
      <c r="I5144" s="139" t="s">
        <v>4477</v>
      </c>
      <c r="J5144" s="139" t="s">
        <v>68</v>
      </c>
      <c r="K5144" s="139">
        <v>63552</v>
      </c>
      <c r="L5144" s="139" t="s">
        <v>5850</v>
      </c>
      <c r="M5144" s="139">
        <v>22</v>
      </c>
      <c r="N5144" s="139" t="s">
        <v>1133</v>
      </c>
    </row>
    <row r="5145" spans="1:14" ht="15.75" customHeight="1">
      <c r="A5145" s="139">
        <v>2018</v>
      </c>
      <c r="B5145" s="100" t="s">
        <v>187</v>
      </c>
      <c r="C5145" s="139" t="s">
        <v>6254</v>
      </c>
      <c r="D5145" s="139">
        <v>1009807</v>
      </c>
      <c r="E5145" s="139" t="s">
        <v>6255</v>
      </c>
      <c r="F5145" s="139">
        <v>44.853119999999997</v>
      </c>
      <c r="G5145" s="139">
        <v>-93.230099999999993</v>
      </c>
      <c r="H5145" s="139" t="s">
        <v>6256</v>
      </c>
      <c r="I5145" s="139" t="s">
        <v>2534</v>
      </c>
      <c r="J5145" s="139" t="s">
        <v>62</v>
      </c>
      <c r="K5145" s="139">
        <v>55425</v>
      </c>
      <c r="L5145" s="139" t="s">
        <v>6257</v>
      </c>
      <c r="M5145" s="139">
        <v>2</v>
      </c>
      <c r="N5145" s="139" t="s">
        <v>1368</v>
      </c>
    </row>
    <row r="5146" spans="1:14" ht="15.75" customHeight="1">
      <c r="A5146" s="139">
        <v>2018</v>
      </c>
      <c r="B5146" s="100" t="s">
        <v>187</v>
      </c>
      <c r="C5146" s="139" t="s">
        <v>6258</v>
      </c>
      <c r="D5146" s="139">
        <v>1000328</v>
      </c>
      <c r="E5146" s="139" t="s">
        <v>6259</v>
      </c>
      <c r="F5146" s="139">
        <v>34.170552000000001</v>
      </c>
      <c r="G5146" s="139">
        <v>-103.36991</v>
      </c>
      <c r="H5146" s="139" t="s">
        <v>6260</v>
      </c>
      <c r="I5146" s="139" t="s">
        <v>6261</v>
      </c>
      <c r="J5146" s="139" t="s">
        <v>84</v>
      </c>
      <c r="K5146" s="139">
        <v>88130</v>
      </c>
      <c r="L5146" s="139" t="s">
        <v>6262</v>
      </c>
      <c r="M5146" s="139">
        <v>15</v>
      </c>
      <c r="N5146" s="139" t="s">
        <v>1054</v>
      </c>
    </row>
    <row r="5147" spans="1:14" ht="15.75" customHeight="1">
      <c r="A5147" s="139">
        <v>2018</v>
      </c>
      <c r="B5147" s="100" t="s">
        <v>187</v>
      </c>
      <c r="C5147" s="139" t="s">
        <v>6263</v>
      </c>
      <c r="D5147" s="139">
        <v>1005725</v>
      </c>
      <c r="E5147" s="139" t="s">
        <v>6264</v>
      </c>
      <c r="F5147" s="139">
        <v>35.713997999999997</v>
      </c>
      <c r="G5147" s="139">
        <v>-78.836281</v>
      </c>
      <c r="H5147" s="139" t="s">
        <v>6265</v>
      </c>
      <c r="I5147" s="139" t="s">
        <v>5459</v>
      </c>
      <c r="J5147" s="139" t="s">
        <v>89</v>
      </c>
      <c r="K5147" s="139">
        <v>27539</v>
      </c>
      <c r="L5147" s="139" t="s">
        <v>6266</v>
      </c>
      <c r="M5147" s="139">
        <v>16</v>
      </c>
      <c r="N5147" s="139" t="s">
        <v>1054</v>
      </c>
    </row>
    <row r="5148" spans="1:14" ht="15.75" customHeight="1">
      <c r="A5148" s="139">
        <v>2018</v>
      </c>
      <c r="B5148" s="100" t="s">
        <v>187</v>
      </c>
      <c r="C5148" s="139" t="s">
        <v>6267</v>
      </c>
      <c r="D5148" s="139">
        <v>1006019</v>
      </c>
      <c r="E5148" s="139" t="s">
        <v>6268</v>
      </c>
      <c r="F5148" s="139">
        <v>31.78603</v>
      </c>
      <c r="G5148" s="139">
        <v>-99.093530000000001</v>
      </c>
      <c r="H5148" s="139" t="s">
        <v>1047</v>
      </c>
      <c r="I5148" s="139" t="s">
        <v>1107</v>
      </c>
      <c r="J5148" s="139" t="s">
        <v>115</v>
      </c>
      <c r="K5148" s="139">
        <v>76801</v>
      </c>
      <c r="L5148" s="139" t="s">
        <v>6266</v>
      </c>
      <c r="M5148" s="139">
        <v>13</v>
      </c>
      <c r="N5148" s="139" t="s">
        <v>1054</v>
      </c>
    </row>
    <row r="5149" spans="1:14" ht="15.75" customHeight="1">
      <c r="A5149" s="139">
        <v>2018</v>
      </c>
      <c r="B5149" s="100" t="s">
        <v>187</v>
      </c>
      <c r="C5149" s="139" t="s">
        <v>6269</v>
      </c>
      <c r="D5149" s="139">
        <v>1006211</v>
      </c>
      <c r="E5149" s="139" t="s">
        <v>6270</v>
      </c>
      <c r="F5149" s="139">
        <v>41.36983</v>
      </c>
      <c r="G5149" s="139">
        <v>-91.113680000000002</v>
      </c>
      <c r="H5149" s="139" t="s">
        <v>6271</v>
      </c>
      <c r="I5149" s="139" t="s">
        <v>3809</v>
      </c>
      <c r="J5149" s="139" t="s">
        <v>42</v>
      </c>
      <c r="K5149" s="139">
        <v>52761</v>
      </c>
      <c r="L5149" s="139" t="s">
        <v>6266</v>
      </c>
      <c r="M5149" s="139">
        <v>14</v>
      </c>
      <c r="N5149" s="139" t="s">
        <v>1054</v>
      </c>
    </row>
    <row r="5150" spans="1:14" ht="15.75" customHeight="1">
      <c r="A5150" s="139">
        <v>2018</v>
      </c>
      <c r="B5150" s="100" t="s">
        <v>187</v>
      </c>
      <c r="C5150" s="139" t="s">
        <v>6272</v>
      </c>
      <c r="D5150" s="139">
        <v>1011656</v>
      </c>
      <c r="E5150" s="139" t="s">
        <v>6273</v>
      </c>
      <c r="F5150" s="139">
        <v>37.689653999999997</v>
      </c>
      <c r="G5150" s="139">
        <v>-98.714758000000003</v>
      </c>
      <c r="H5150" s="139" t="s">
        <v>6274</v>
      </c>
      <c r="I5150" s="139" t="s">
        <v>6275</v>
      </c>
      <c r="J5150" s="139" t="s">
        <v>44</v>
      </c>
      <c r="K5150" s="139">
        <v>67124</v>
      </c>
      <c r="L5150" s="139" t="s">
        <v>6276</v>
      </c>
      <c r="M5150" s="139">
        <v>28</v>
      </c>
      <c r="N5150" s="139" t="s">
        <v>1054</v>
      </c>
    </row>
    <row r="5151" spans="1:14" ht="15.75" customHeight="1">
      <c r="A5151" s="139">
        <v>2018</v>
      </c>
      <c r="B5151" s="100" t="s">
        <v>187</v>
      </c>
      <c r="C5151" s="139" t="s">
        <v>6277</v>
      </c>
      <c r="D5151" s="139">
        <v>1006994</v>
      </c>
      <c r="E5151" s="139" t="s">
        <v>6278</v>
      </c>
      <c r="F5151" s="139">
        <v>32.373610999999997</v>
      </c>
      <c r="G5151" s="139">
        <v>-93.644166999999996</v>
      </c>
      <c r="H5151" s="139" t="s">
        <v>1927</v>
      </c>
      <c r="I5151" s="139" t="s">
        <v>2224</v>
      </c>
      <c r="J5151" s="139" t="s">
        <v>50</v>
      </c>
      <c r="K5151" s="139">
        <v>71115</v>
      </c>
      <c r="L5151" s="139" t="s">
        <v>6103</v>
      </c>
      <c r="M5151" s="139">
        <v>52</v>
      </c>
      <c r="N5151" s="139" t="s">
        <v>1054</v>
      </c>
    </row>
    <row r="5152" spans="1:14" ht="15.75" customHeight="1">
      <c r="A5152" s="139">
        <v>2018</v>
      </c>
      <c r="B5152" s="100" t="s">
        <v>187</v>
      </c>
      <c r="C5152" s="139" t="s">
        <v>6279</v>
      </c>
      <c r="D5152" s="139">
        <v>1011979</v>
      </c>
      <c r="E5152" s="139" t="s">
        <v>6280</v>
      </c>
      <c r="F5152" s="139">
        <v>41.481270000000002</v>
      </c>
      <c r="G5152" s="139">
        <v>-87.033609999999996</v>
      </c>
      <c r="H5152" s="139" t="s">
        <v>6281</v>
      </c>
      <c r="I5152" s="139" t="s">
        <v>6282</v>
      </c>
      <c r="J5152" s="139" t="s">
        <v>39</v>
      </c>
      <c r="K5152" s="139">
        <v>46383</v>
      </c>
      <c r="L5152" s="139" t="s">
        <v>6103</v>
      </c>
      <c r="M5152" s="139">
        <v>46</v>
      </c>
      <c r="N5152" s="139" t="s">
        <v>1054</v>
      </c>
    </row>
    <row r="5153" spans="1:14" ht="15.75" customHeight="1">
      <c r="A5153" s="139">
        <v>2018</v>
      </c>
      <c r="B5153" s="100" t="s">
        <v>187</v>
      </c>
      <c r="C5153" s="139" t="s">
        <v>6283</v>
      </c>
      <c r="D5153" s="139">
        <v>1010696</v>
      </c>
      <c r="E5153" s="139" t="s">
        <v>6284</v>
      </c>
      <c r="F5153" s="139">
        <v>33.869860000000003</v>
      </c>
      <c r="G5153" s="139">
        <v>-118.27629</v>
      </c>
      <c r="H5153" s="139" t="s">
        <v>6285</v>
      </c>
      <c r="I5153" s="139" t="s">
        <v>1411</v>
      </c>
      <c r="J5153" s="139" t="s">
        <v>15</v>
      </c>
      <c r="K5153" s="139">
        <v>90248</v>
      </c>
      <c r="L5153" s="139" t="s">
        <v>6286</v>
      </c>
      <c r="M5153" s="139">
        <v>8</v>
      </c>
      <c r="N5153" s="139" t="s">
        <v>1054</v>
      </c>
    </row>
    <row r="5154" spans="1:14" ht="15.75" customHeight="1">
      <c r="A5154" s="139">
        <v>2018</v>
      </c>
      <c r="B5154" s="100" t="s">
        <v>187</v>
      </c>
      <c r="C5154" s="139" t="s">
        <v>6287</v>
      </c>
      <c r="D5154" s="139">
        <v>1001244</v>
      </c>
      <c r="E5154" s="139" t="s">
        <v>6288</v>
      </c>
      <c r="F5154" s="139">
        <v>41.573</v>
      </c>
      <c r="G5154" s="139">
        <v>-76.042599999999993</v>
      </c>
      <c r="H5154" s="139" t="s">
        <v>6289</v>
      </c>
      <c r="I5154" s="139" t="s">
        <v>133</v>
      </c>
      <c r="J5154" s="139" t="s">
        <v>103</v>
      </c>
      <c r="K5154" s="139">
        <v>18629</v>
      </c>
      <c r="L5154" s="139" t="s">
        <v>3729</v>
      </c>
      <c r="M5154" s="139">
        <v>363</v>
      </c>
      <c r="N5154" s="139" t="s">
        <v>1160</v>
      </c>
    </row>
    <row r="5155" spans="1:14" ht="15.75" customHeight="1">
      <c r="A5155" s="139">
        <v>2018</v>
      </c>
      <c r="B5155" s="100" t="s">
        <v>187</v>
      </c>
      <c r="C5155" s="139" t="s">
        <v>6287</v>
      </c>
      <c r="D5155" s="139">
        <v>1009528</v>
      </c>
      <c r="E5155" s="139" t="s">
        <v>6290</v>
      </c>
      <c r="F5155" s="139">
        <v>41.597794</v>
      </c>
      <c r="G5155" s="139">
        <v>-112.172856</v>
      </c>
      <c r="H5155" s="139" t="s">
        <v>6291</v>
      </c>
      <c r="I5155" s="139" t="s">
        <v>6292</v>
      </c>
      <c r="J5155" s="139" t="s">
        <v>118</v>
      </c>
      <c r="K5155" s="139">
        <v>84301</v>
      </c>
      <c r="L5155" s="139" t="s">
        <v>3729</v>
      </c>
      <c r="M5155" s="139">
        <v>21</v>
      </c>
      <c r="N5155" s="139" t="s">
        <v>1054</v>
      </c>
    </row>
    <row r="5156" spans="1:14" ht="15.75" customHeight="1">
      <c r="A5156" s="139">
        <v>2018</v>
      </c>
      <c r="B5156" s="100" t="s">
        <v>187</v>
      </c>
      <c r="C5156" s="139" t="s">
        <v>6293</v>
      </c>
      <c r="D5156" s="139">
        <v>1010026</v>
      </c>
      <c r="E5156" s="139" t="s">
        <v>6294</v>
      </c>
      <c r="F5156" s="139">
        <v>33.491028</v>
      </c>
      <c r="G5156" s="139">
        <v>-90.513694000000001</v>
      </c>
      <c r="H5156" s="139" t="s">
        <v>6295</v>
      </c>
      <c r="I5156" s="139" t="s">
        <v>6296</v>
      </c>
      <c r="J5156" s="139" t="s">
        <v>65</v>
      </c>
      <c r="K5156" s="139">
        <v>38778</v>
      </c>
      <c r="L5156" s="139" t="s">
        <v>6297</v>
      </c>
      <c r="M5156" s="139">
        <v>5</v>
      </c>
      <c r="N5156" s="139" t="s">
        <v>1127</v>
      </c>
    </row>
    <row r="5157" spans="1:14" ht="15.75" customHeight="1">
      <c r="A5157" s="139">
        <v>2018</v>
      </c>
      <c r="B5157" s="100" t="s">
        <v>187</v>
      </c>
      <c r="C5157" s="139" t="s">
        <v>6298</v>
      </c>
      <c r="D5157" s="139">
        <v>1011966</v>
      </c>
      <c r="E5157" s="139" t="s">
        <v>6299</v>
      </c>
      <c r="F5157" s="139">
        <v>61.189790000000002</v>
      </c>
      <c r="G5157" s="139">
        <v>-149.81909999999999</v>
      </c>
      <c r="H5157" s="139" t="s">
        <v>6300</v>
      </c>
      <c r="I5157" s="139" t="s">
        <v>6301</v>
      </c>
      <c r="J5157" s="139" t="s">
        <v>6</v>
      </c>
      <c r="K5157" s="139">
        <v>99508</v>
      </c>
      <c r="L5157" s="139" t="s">
        <v>6302</v>
      </c>
      <c r="M5157" s="139">
        <v>16</v>
      </c>
      <c r="N5157" s="139" t="s">
        <v>1054</v>
      </c>
    </row>
    <row r="5158" spans="1:14" ht="15.75" customHeight="1">
      <c r="A5158" s="139">
        <v>2018</v>
      </c>
      <c r="B5158" s="100" t="s">
        <v>187</v>
      </c>
      <c r="C5158" s="139" t="s">
        <v>6303</v>
      </c>
      <c r="D5158" s="139">
        <v>1004008</v>
      </c>
      <c r="F5158" s="139">
        <v>28.884499999999999</v>
      </c>
      <c r="G5158" s="139">
        <v>-90.024500000000003</v>
      </c>
      <c r="H5158" s="139" t="s">
        <v>6304</v>
      </c>
      <c r="J5158" s="139" t="s">
        <v>50</v>
      </c>
      <c r="K5158" s="139">
        <v>0</v>
      </c>
      <c r="L5158" s="139" t="s">
        <v>6305</v>
      </c>
      <c r="M5158" s="139">
        <v>21</v>
      </c>
      <c r="N5158" s="139" t="s">
        <v>1054</v>
      </c>
    </row>
    <row r="5159" spans="1:14" ht="15.75" customHeight="1">
      <c r="A5159" s="139">
        <v>2018</v>
      </c>
      <c r="B5159" s="100" t="s">
        <v>187</v>
      </c>
      <c r="C5159" s="139" t="s">
        <v>6306</v>
      </c>
      <c r="D5159" s="139">
        <v>1000165</v>
      </c>
      <c r="E5159" s="139" t="s">
        <v>6307</v>
      </c>
      <c r="F5159" s="139">
        <v>40.417200000000001</v>
      </c>
      <c r="G5159" s="139">
        <v>-86.911699999999996</v>
      </c>
      <c r="H5159" s="139" t="s">
        <v>6308</v>
      </c>
      <c r="I5159" s="139" t="s">
        <v>6309</v>
      </c>
      <c r="J5159" s="139" t="s">
        <v>39</v>
      </c>
      <c r="K5159" s="139">
        <v>47907</v>
      </c>
      <c r="L5159" s="139" t="s">
        <v>1893</v>
      </c>
      <c r="M5159" s="139">
        <v>374</v>
      </c>
      <c r="N5159" s="139" t="s">
        <v>1054</v>
      </c>
    </row>
    <row r="5160" spans="1:14" ht="15.75" customHeight="1">
      <c r="A5160" s="139">
        <v>2018</v>
      </c>
      <c r="B5160" s="100" t="s">
        <v>187</v>
      </c>
      <c r="C5160" s="139" t="s">
        <v>6310</v>
      </c>
      <c r="D5160" s="139">
        <v>1010033</v>
      </c>
      <c r="E5160" s="139" t="s">
        <v>6311</v>
      </c>
      <c r="F5160" s="139">
        <v>36.075650000000003</v>
      </c>
      <c r="G5160" s="139">
        <v>-79.965029999999999</v>
      </c>
      <c r="H5160" s="139" t="s">
        <v>6312</v>
      </c>
      <c r="I5160" s="139" t="s">
        <v>6313</v>
      </c>
      <c r="J5160" s="139" t="s">
        <v>89</v>
      </c>
      <c r="K5160" s="139">
        <v>27409</v>
      </c>
      <c r="L5160" s="139" t="s">
        <v>6314</v>
      </c>
      <c r="M5160" s="139">
        <v>1</v>
      </c>
      <c r="N5160" s="139" t="s">
        <v>1368</v>
      </c>
    </row>
    <row r="5161" spans="1:14" ht="15.75" customHeight="1">
      <c r="A5161" s="139">
        <v>2018</v>
      </c>
      <c r="B5161" s="100" t="s">
        <v>187</v>
      </c>
      <c r="C5161" s="139" t="s">
        <v>6315</v>
      </c>
      <c r="D5161" s="139">
        <v>1005960</v>
      </c>
      <c r="E5161" s="139" t="s">
        <v>6316</v>
      </c>
      <c r="F5161" s="139">
        <v>42.476840000000003</v>
      </c>
      <c r="G5161" s="139">
        <v>-95.41516</v>
      </c>
      <c r="H5161" s="139" t="s">
        <v>1942</v>
      </c>
      <c r="I5161" s="139" t="s">
        <v>3398</v>
      </c>
      <c r="J5161" s="139" t="s">
        <v>42</v>
      </c>
      <c r="K5161" s="139">
        <v>51020</v>
      </c>
      <c r="L5161" s="139" t="s">
        <v>6317</v>
      </c>
      <c r="M5161" s="139">
        <v>32</v>
      </c>
      <c r="N5161" s="139" t="s">
        <v>1133</v>
      </c>
    </row>
    <row r="5162" spans="1:14" ht="15.75" customHeight="1">
      <c r="A5162" s="139">
        <v>2018</v>
      </c>
      <c r="B5162" s="100" t="s">
        <v>187</v>
      </c>
      <c r="C5162" s="139" t="s">
        <v>6318</v>
      </c>
      <c r="D5162" s="139">
        <v>1001772</v>
      </c>
      <c r="E5162" s="139" t="s">
        <v>6319</v>
      </c>
      <c r="F5162" s="139">
        <v>41.981769999999997</v>
      </c>
      <c r="G5162" s="139">
        <v>-91.6708</v>
      </c>
      <c r="H5162" s="139" t="s">
        <v>1155</v>
      </c>
      <c r="I5162" s="139" t="s">
        <v>1156</v>
      </c>
      <c r="J5162" s="139" t="s">
        <v>42</v>
      </c>
      <c r="K5162" s="139">
        <v>52401</v>
      </c>
      <c r="L5162" s="139" t="s">
        <v>3481</v>
      </c>
      <c r="M5162" s="139">
        <v>13</v>
      </c>
      <c r="N5162" s="139" t="s">
        <v>1054</v>
      </c>
    </row>
    <row r="5163" spans="1:14" ht="15.75" customHeight="1">
      <c r="A5163" s="139">
        <v>2018</v>
      </c>
      <c r="B5163" s="100" t="s">
        <v>187</v>
      </c>
      <c r="C5163" s="139" t="s">
        <v>6320</v>
      </c>
      <c r="D5163" s="139">
        <v>1007738</v>
      </c>
      <c r="E5163" s="139" t="s">
        <v>6321</v>
      </c>
      <c r="F5163" s="139">
        <v>32.89434</v>
      </c>
      <c r="G5163" s="139">
        <v>-117.19459000000001</v>
      </c>
      <c r="H5163" s="139" t="s">
        <v>4709</v>
      </c>
      <c r="I5163" s="139" t="s">
        <v>4709</v>
      </c>
      <c r="J5163" s="139" t="s">
        <v>15</v>
      </c>
      <c r="K5163" s="139">
        <v>92121</v>
      </c>
      <c r="L5163" s="139" t="s">
        <v>6322</v>
      </c>
      <c r="M5163" s="139">
        <v>11</v>
      </c>
      <c r="N5163" s="139" t="s">
        <v>1054</v>
      </c>
    </row>
    <row r="5164" spans="1:14" ht="15.75" customHeight="1">
      <c r="A5164" s="139">
        <v>2018</v>
      </c>
      <c r="B5164" s="100" t="s">
        <v>187</v>
      </c>
      <c r="C5164" s="139" t="s">
        <v>6323</v>
      </c>
      <c r="D5164" s="139">
        <v>1011718</v>
      </c>
      <c r="E5164" s="139" t="s">
        <v>6324</v>
      </c>
      <c r="F5164" s="139">
        <v>32.898114200000002</v>
      </c>
      <c r="G5164" s="139">
        <v>-117.2029363</v>
      </c>
      <c r="H5164" s="139" t="s">
        <v>5650</v>
      </c>
      <c r="J5164" s="139" t="s">
        <v>15</v>
      </c>
      <c r="K5164" s="139">
        <v>92121</v>
      </c>
      <c r="L5164" s="139" t="s">
        <v>6322</v>
      </c>
      <c r="M5164" s="139">
        <v>19</v>
      </c>
      <c r="N5164" s="139" t="s">
        <v>1054</v>
      </c>
    </row>
    <row r="5165" spans="1:14" ht="15.75" customHeight="1">
      <c r="A5165" s="139">
        <v>2018</v>
      </c>
      <c r="B5165" s="100" t="s">
        <v>187</v>
      </c>
      <c r="C5165" s="139" t="s">
        <v>6325</v>
      </c>
      <c r="D5165" s="139">
        <v>1003794</v>
      </c>
      <c r="E5165" s="139" t="s">
        <v>6326</v>
      </c>
      <c r="F5165" s="139">
        <v>39.755553999999997</v>
      </c>
      <c r="G5165" s="139">
        <v>-86.300055999999998</v>
      </c>
      <c r="H5165" s="139" t="s">
        <v>1294</v>
      </c>
      <c r="I5165" s="139" t="s">
        <v>1059</v>
      </c>
      <c r="J5165" s="139" t="s">
        <v>39</v>
      </c>
      <c r="K5165" s="139">
        <v>46231</v>
      </c>
      <c r="L5165" s="139" t="s">
        <v>6327</v>
      </c>
      <c r="M5165" s="139">
        <v>9</v>
      </c>
      <c r="N5165" s="139" t="s">
        <v>2062</v>
      </c>
    </row>
    <row r="5166" spans="1:14" ht="15.75" customHeight="1">
      <c r="A5166" s="139">
        <v>2018</v>
      </c>
      <c r="B5166" s="100" t="s">
        <v>187</v>
      </c>
      <c r="C5166" s="139" t="s">
        <v>6328</v>
      </c>
      <c r="D5166" s="139">
        <v>1011813</v>
      </c>
      <c r="E5166" s="139" t="s">
        <v>6329</v>
      </c>
      <c r="F5166" s="139">
        <v>32.997610000000002</v>
      </c>
      <c r="G5166" s="139">
        <v>-96.726709999999997</v>
      </c>
      <c r="H5166" s="139" t="s">
        <v>6330</v>
      </c>
      <c r="I5166" s="139" t="s">
        <v>6331</v>
      </c>
      <c r="J5166" s="139" t="s">
        <v>115</v>
      </c>
      <c r="K5166" s="139">
        <v>75080</v>
      </c>
      <c r="L5166" s="139" t="s">
        <v>6314</v>
      </c>
      <c r="M5166" s="139">
        <v>3</v>
      </c>
      <c r="N5166" s="139" t="s">
        <v>1368</v>
      </c>
    </row>
    <row r="5167" spans="1:14" ht="15.75" customHeight="1">
      <c r="A5167" s="139">
        <v>2018</v>
      </c>
      <c r="B5167" s="100" t="s">
        <v>187</v>
      </c>
      <c r="C5167" s="139" t="s">
        <v>6332</v>
      </c>
      <c r="D5167" s="139">
        <v>1010254</v>
      </c>
      <c r="E5167" s="139" t="s">
        <v>6333</v>
      </c>
      <c r="F5167" s="139">
        <v>45.539681999999999</v>
      </c>
      <c r="G5167" s="139">
        <v>-122.936288</v>
      </c>
      <c r="H5167" s="139" t="s">
        <v>4661</v>
      </c>
      <c r="I5167" s="139" t="s">
        <v>1067</v>
      </c>
      <c r="J5167" s="139" t="s">
        <v>100</v>
      </c>
      <c r="K5167" s="139">
        <v>97124</v>
      </c>
      <c r="L5167" s="139" t="s">
        <v>6314</v>
      </c>
      <c r="M5167" s="139">
        <v>1</v>
      </c>
      <c r="N5167" s="139" t="s">
        <v>1368</v>
      </c>
    </row>
    <row r="5168" spans="1:14" ht="15.75" customHeight="1">
      <c r="A5168" s="139">
        <v>2018</v>
      </c>
      <c r="B5168" s="100" t="s">
        <v>187</v>
      </c>
      <c r="C5168" s="139" t="s">
        <v>6334</v>
      </c>
      <c r="D5168" s="139">
        <v>1005009</v>
      </c>
      <c r="E5168" s="139" t="s">
        <v>6335</v>
      </c>
      <c r="F5168" s="139">
        <v>43.626399999999997</v>
      </c>
      <c r="G5168" s="139">
        <v>-88.444599999999994</v>
      </c>
      <c r="H5168" s="139" t="s">
        <v>6336</v>
      </c>
      <c r="I5168" s="139" t="s">
        <v>1247</v>
      </c>
      <c r="J5168" s="139" t="s">
        <v>132</v>
      </c>
      <c r="K5168" s="139">
        <v>53048</v>
      </c>
      <c r="L5168" s="139" t="s">
        <v>6337</v>
      </c>
      <c r="M5168" s="139">
        <v>16</v>
      </c>
      <c r="N5168" s="139" t="s">
        <v>1054</v>
      </c>
    </row>
    <row r="5169" spans="1:14" ht="15.75" customHeight="1">
      <c r="A5169" s="139">
        <v>2018</v>
      </c>
      <c r="B5169" s="100" t="s">
        <v>187</v>
      </c>
      <c r="C5169" s="139" t="s">
        <v>6338</v>
      </c>
      <c r="D5169" s="139">
        <v>1004909</v>
      </c>
      <c r="E5169" s="139" t="s">
        <v>6339</v>
      </c>
      <c r="F5169" s="139">
        <v>39.506456999999997</v>
      </c>
      <c r="G5169" s="139">
        <v>-77.946697999999998</v>
      </c>
      <c r="H5169" s="139" t="s">
        <v>6340</v>
      </c>
      <c r="I5169" s="139" t="s">
        <v>2739</v>
      </c>
      <c r="J5169" s="139" t="s">
        <v>129</v>
      </c>
      <c r="K5169" s="139">
        <v>25403</v>
      </c>
      <c r="L5169" s="139" t="s">
        <v>6337</v>
      </c>
      <c r="M5169" s="139">
        <v>14</v>
      </c>
      <c r="N5169" s="139" t="s">
        <v>1054</v>
      </c>
    </row>
    <row r="5170" spans="1:14" ht="15.75" customHeight="1">
      <c r="A5170" s="139">
        <v>2018</v>
      </c>
      <c r="B5170" s="100" t="s">
        <v>187</v>
      </c>
      <c r="C5170" s="139" t="s">
        <v>6341</v>
      </c>
      <c r="D5170" s="139">
        <v>1002231</v>
      </c>
      <c r="E5170" s="139" t="s">
        <v>6342</v>
      </c>
      <c r="F5170" s="139">
        <v>34.025025999999997</v>
      </c>
      <c r="G5170" s="139">
        <v>-117.98347</v>
      </c>
      <c r="H5170" s="139" t="s">
        <v>6343</v>
      </c>
      <c r="I5170" s="139" t="s">
        <v>1411</v>
      </c>
      <c r="J5170" s="139" t="s">
        <v>15</v>
      </c>
      <c r="K5170" s="139">
        <v>91746</v>
      </c>
      <c r="L5170" s="139" t="s">
        <v>6344</v>
      </c>
      <c r="M5170" s="139">
        <v>7</v>
      </c>
      <c r="N5170" s="139" t="s">
        <v>2062</v>
      </c>
    </row>
    <row r="5171" spans="1:14" ht="15.75" customHeight="1">
      <c r="A5171" s="139">
        <v>2018</v>
      </c>
      <c r="B5171" s="100" t="s">
        <v>187</v>
      </c>
      <c r="C5171" s="139" t="s">
        <v>6345</v>
      </c>
      <c r="D5171" s="139">
        <v>1005587</v>
      </c>
      <c r="E5171" s="139" t="s">
        <v>6346</v>
      </c>
      <c r="F5171" s="139">
        <v>41.811669999999999</v>
      </c>
      <c r="G5171" s="139">
        <v>-71.407089999999997</v>
      </c>
      <c r="H5171" s="139" t="s">
        <v>2051</v>
      </c>
      <c r="I5171" s="139" t="s">
        <v>2051</v>
      </c>
      <c r="J5171" s="139" t="s">
        <v>105</v>
      </c>
      <c r="K5171" s="139">
        <v>2903</v>
      </c>
      <c r="L5171" s="139" t="s">
        <v>6347</v>
      </c>
      <c r="M5171" s="139">
        <v>29</v>
      </c>
      <c r="N5171" s="139" t="s">
        <v>1054</v>
      </c>
    </row>
    <row r="5172" spans="1:14" ht="15.75" customHeight="1">
      <c r="A5172" s="139">
        <v>2018</v>
      </c>
      <c r="B5172" s="100" t="s">
        <v>187</v>
      </c>
      <c r="C5172" s="139" t="s">
        <v>6348</v>
      </c>
      <c r="D5172" s="139">
        <v>1001073</v>
      </c>
      <c r="E5172" s="139" t="s">
        <v>6349</v>
      </c>
      <c r="F5172" s="139">
        <v>36.134273999999998</v>
      </c>
      <c r="G5172" s="139">
        <v>-80.257780999999994</v>
      </c>
      <c r="H5172" s="139" t="s">
        <v>6350</v>
      </c>
      <c r="I5172" s="139" t="s">
        <v>6351</v>
      </c>
      <c r="J5172" s="139" t="s">
        <v>89</v>
      </c>
      <c r="K5172" s="139">
        <v>27105</v>
      </c>
      <c r="L5172" s="139" t="s">
        <v>6352</v>
      </c>
      <c r="M5172" s="139">
        <v>19</v>
      </c>
      <c r="N5172" s="139" t="s">
        <v>1054</v>
      </c>
    </row>
    <row r="5173" spans="1:14" ht="15.75" customHeight="1">
      <c r="A5173" s="139">
        <v>2018</v>
      </c>
      <c r="B5173" s="100" t="s">
        <v>187</v>
      </c>
      <c r="C5173" s="139" t="s">
        <v>6353</v>
      </c>
      <c r="D5173" s="139">
        <v>1003488</v>
      </c>
      <c r="E5173" s="139" t="s">
        <v>6354</v>
      </c>
      <c r="F5173" s="139">
        <v>41.452629999999999</v>
      </c>
      <c r="G5173" s="139">
        <v>-72.134749999999997</v>
      </c>
      <c r="H5173" s="139" t="s">
        <v>6355</v>
      </c>
      <c r="I5173" s="139" t="s">
        <v>5655</v>
      </c>
      <c r="J5173" s="139" t="s">
        <v>20</v>
      </c>
      <c r="K5173" s="139">
        <v>6353</v>
      </c>
      <c r="L5173" s="139" t="s">
        <v>6356</v>
      </c>
      <c r="M5173" s="139">
        <v>42</v>
      </c>
      <c r="N5173" s="139" t="s">
        <v>1054</v>
      </c>
    </row>
    <row r="5174" spans="1:14" ht="15.75" customHeight="1">
      <c r="A5174" s="139">
        <v>2018</v>
      </c>
      <c r="B5174" s="100" t="s">
        <v>187</v>
      </c>
      <c r="C5174" s="139" t="s">
        <v>6357</v>
      </c>
      <c r="D5174" s="139">
        <v>1001906</v>
      </c>
      <c r="E5174" s="139" t="s">
        <v>6358</v>
      </c>
      <c r="F5174" s="139">
        <v>30.662355999999999</v>
      </c>
      <c r="G5174" s="139">
        <v>-81.471050000000005</v>
      </c>
      <c r="H5174" s="139" t="s">
        <v>6359</v>
      </c>
      <c r="I5174" s="139" t="s">
        <v>6360</v>
      </c>
      <c r="J5174" s="139" t="s">
        <v>26</v>
      </c>
      <c r="K5174" s="139">
        <v>32034</v>
      </c>
      <c r="L5174" s="139" t="s">
        <v>6361</v>
      </c>
      <c r="M5174" s="139">
        <v>869</v>
      </c>
      <c r="N5174" s="139" t="s">
        <v>1448</v>
      </c>
    </row>
    <row r="5175" spans="1:14" ht="15.75" customHeight="1">
      <c r="A5175" s="139">
        <v>2018</v>
      </c>
      <c r="B5175" s="100" t="s">
        <v>187</v>
      </c>
      <c r="C5175" s="139" t="s">
        <v>6362</v>
      </c>
      <c r="D5175" s="139">
        <v>1001807</v>
      </c>
      <c r="E5175" s="139" t="s">
        <v>6363</v>
      </c>
      <c r="F5175" s="139">
        <v>31.658978000000001</v>
      </c>
      <c r="G5175" s="139">
        <v>-81.842870000000005</v>
      </c>
      <c r="H5175" s="139" t="s">
        <v>6364</v>
      </c>
      <c r="I5175" s="139" t="s">
        <v>2029</v>
      </c>
      <c r="J5175" s="139" t="s">
        <v>28</v>
      </c>
      <c r="K5175" s="139">
        <v>31545</v>
      </c>
      <c r="L5175" s="139" t="s">
        <v>6361</v>
      </c>
      <c r="M5175" s="139">
        <v>1425</v>
      </c>
      <c r="N5175" s="139" t="s">
        <v>1448</v>
      </c>
    </row>
    <row r="5176" spans="1:14" ht="15.75" customHeight="1">
      <c r="A5176" s="139">
        <v>2018</v>
      </c>
      <c r="B5176" s="100" t="s">
        <v>187</v>
      </c>
      <c r="C5176" s="139" t="s">
        <v>6365</v>
      </c>
      <c r="D5176" s="139">
        <v>1001721</v>
      </c>
      <c r="E5176" s="139" t="s">
        <v>6366</v>
      </c>
      <c r="F5176" s="139">
        <v>40.792358999999998</v>
      </c>
      <c r="G5176" s="139">
        <v>-85.876801999999998</v>
      </c>
      <c r="H5176" s="139" t="s">
        <v>5905</v>
      </c>
      <c r="I5176" s="139" t="s">
        <v>5906</v>
      </c>
      <c r="J5176" s="139" t="s">
        <v>39</v>
      </c>
      <c r="K5176" s="139">
        <v>46992</v>
      </c>
      <c r="L5176" s="139" t="s">
        <v>6367</v>
      </c>
      <c r="M5176" s="139">
        <v>26</v>
      </c>
      <c r="N5176" s="139" t="s">
        <v>1160</v>
      </c>
    </row>
    <row r="5177" spans="1:14" ht="15.75" customHeight="1">
      <c r="A5177" s="139">
        <v>2018</v>
      </c>
      <c r="B5177" s="100" t="s">
        <v>187</v>
      </c>
      <c r="C5177" s="139" t="s">
        <v>6365</v>
      </c>
      <c r="D5177" s="139">
        <v>1003833</v>
      </c>
      <c r="E5177" s="139" t="s">
        <v>6368</v>
      </c>
      <c r="F5177" s="139">
        <v>41.927778000000004</v>
      </c>
      <c r="G5177" s="139">
        <v>-85.021944000000005</v>
      </c>
      <c r="H5177" s="139" t="s">
        <v>6369</v>
      </c>
      <c r="I5177" s="139" t="s">
        <v>5307</v>
      </c>
      <c r="J5177" s="139" t="s">
        <v>61</v>
      </c>
      <c r="K5177" s="139">
        <v>49036</v>
      </c>
      <c r="L5177" s="139" t="s">
        <v>6367</v>
      </c>
      <c r="M5177" s="139">
        <v>19</v>
      </c>
      <c r="N5177" s="139" t="s">
        <v>1054</v>
      </c>
    </row>
    <row r="5178" spans="1:14" ht="15.75" customHeight="1">
      <c r="A5178" s="139">
        <v>2018</v>
      </c>
      <c r="B5178" s="100" t="s">
        <v>187</v>
      </c>
      <c r="C5178" s="139" t="s">
        <v>6370</v>
      </c>
      <c r="D5178" s="139">
        <v>1007601</v>
      </c>
      <c r="E5178" s="139" t="s">
        <v>6371</v>
      </c>
      <c r="F5178" s="139">
        <v>45.972611000000001</v>
      </c>
      <c r="G5178" s="139">
        <v>-112.68975</v>
      </c>
      <c r="H5178" s="139" t="s">
        <v>6372</v>
      </c>
      <c r="I5178" s="139" t="s">
        <v>6373</v>
      </c>
      <c r="J5178" s="139" t="s">
        <v>70</v>
      </c>
      <c r="K5178" s="139">
        <v>59750</v>
      </c>
      <c r="L5178" s="139" t="s">
        <v>6374</v>
      </c>
      <c r="M5178" s="139">
        <v>17</v>
      </c>
      <c r="N5178" s="139" t="s">
        <v>1054</v>
      </c>
    </row>
    <row r="5179" spans="1:14" ht="15.75" customHeight="1">
      <c r="A5179" s="139">
        <v>2018</v>
      </c>
      <c r="B5179" s="100" t="s">
        <v>187</v>
      </c>
      <c r="C5179" s="139" t="s">
        <v>6375</v>
      </c>
      <c r="D5179" s="139">
        <v>1007200</v>
      </c>
      <c r="E5179" s="139" t="s">
        <v>6376</v>
      </c>
      <c r="F5179" s="139">
        <v>47.138359000000001</v>
      </c>
      <c r="G5179" s="139">
        <v>-119.200383</v>
      </c>
      <c r="H5179" s="139" t="s">
        <v>6377</v>
      </c>
      <c r="I5179" s="139" t="s">
        <v>4959</v>
      </c>
      <c r="J5179" s="139" t="s">
        <v>126</v>
      </c>
      <c r="K5179" s="139">
        <v>98837</v>
      </c>
      <c r="L5179" s="139" t="s">
        <v>6374</v>
      </c>
      <c r="M5179" s="139">
        <v>34</v>
      </c>
      <c r="N5179" s="139" t="s">
        <v>1054</v>
      </c>
    </row>
    <row r="5180" spans="1:14" ht="15.75" customHeight="1">
      <c r="A5180" s="139">
        <v>2018</v>
      </c>
      <c r="B5180" s="100" t="s">
        <v>187</v>
      </c>
      <c r="C5180" s="139" t="s">
        <v>6378</v>
      </c>
      <c r="D5180" s="139">
        <v>1006463</v>
      </c>
      <c r="F5180" s="139">
        <v>68.032200000000003</v>
      </c>
      <c r="G5180" s="139">
        <v>-162.89920000000001</v>
      </c>
      <c r="H5180" s="139" t="s">
        <v>6379</v>
      </c>
      <c r="I5180" s="139" t="s">
        <v>6380</v>
      </c>
      <c r="J5180" s="139" t="s">
        <v>6</v>
      </c>
      <c r="K5180" s="139">
        <v>99752</v>
      </c>
      <c r="L5180" s="139" t="s">
        <v>6381</v>
      </c>
      <c r="M5180" s="139">
        <v>149</v>
      </c>
      <c r="N5180" s="139" t="s">
        <v>1054</v>
      </c>
    </row>
    <row r="5181" spans="1:14" ht="15.75" customHeight="1">
      <c r="A5181" s="139">
        <v>2018</v>
      </c>
      <c r="B5181" s="100" t="s">
        <v>187</v>
      </c>
      <c r="C5181" s="139" t="s">
        <v>6382</v>
      </c>
      <c r="D5181" s="139">
        <v>1004286</v>
      </c>
      <c r="E5181" s="139" t="s">
        <v>6383</v>
      </c>
      <c r="F5181" s="139">
        <v>33.452401999999999</v>
      </c>
      <c r="G5181" s="139">
        <v>-94.315567000000001</v>
      </c>
      <c r="H5181" s="139" t="s">
        <v>2555</v>
      </c>
      <c r="I5181" s="139" t="s">
        <v>1683</v>
      </c>
      <c r="J5181" s="139" t="s">
        <v>115</v>
      </c>
      <c r="K5181" s="139">
        <v>75507</v>
      </c>
      <c r="M5181" s="139">
        <v>33</v>
      </c>
      <c r="N5181" s="139" t="s">
        <v>1054</v>
      </c>
    </row>
    <row r="5182" spans="1:14" ht="15.75" customHeight="1">
      <c r="A5182" s="139">
        <v>2018</v>
      </c>
      <c r="B5182" s="100" t="s">
        <v>187</v>
      </c>
      <c r="C5182" s="139" t="s">
        <v>6384</v>
      </c>
      <c r="D5182" s="139">
        <v>1001157</v>
      </c>
      <c r="E5182" s="139" t="s">
        <v>6385</v>
      </c>
      <c r="F5182" s="139">
        <v>46.878641999999999</v>
      </c>
      <c r="G5182" s="139">
        <v>-102.296038</v>
      </c>
      <c r="H5182" s="139" t="s">
        <v>6386</v>
      </c>
      <c r="I5182" s="139" t="s">
        <v>2627</v>
      </c>
      <c r="J5182" s="139" t="s">
        <v>92</v>
      </c>
      <c r="K5182" s="139">
        <v>58652</v>
      </c>
      <c r="L5182" s="139" t="s">
        <v>6387</v>
      </c>
      <c r="M5182" s="139">
        <v>41</v>
      </c>
      <c r="N5182" s="139" t="s">
        <v>1054</v>
      </c>
    </row>
    <row r="5183" spans="1:14" ht="15.75" customHeight="1">
      <c r="A5183" s="139">
        <v>2018</v>
      </c>
      <c r="B5183" s="100" t="s">
        <v>187</v>
      </c>
      <c r="C5183" s="139" t="s">
        <v>6388</v>
      </c>
      <c r="D5183" s="139">
        <v>1001723</v>
      </c>
      <c r="E5183" s="139" t="s">
        <v>6389</v>
      </c>
      <c r="F5183" s="139">
        <v>44.911659999999998</v>
      </c>
      <c r="G5183" s="139">
        <v>-98.501450000000006</v>
      </c>
      <c r="H5183" s="139" t="s">
        <v>6390</v>
      </c>
      <c r="I5183" s="139" t="s">
        <v>6391</v>
      </c>
      <c r="J5183" s="139" t="s">
        <v>110</v>
      </c>
      <c r="K5183" s="139">
        <v>57469</v>
      </c>
      <c r="L5183" s="139" t="s">
        <v>6392</v>
      </c>
      <c r="M5183" s="139">
        <v>35</v>
      </c>
      <c r="N5183" s="139" t="s">
        <v>1054</v>
      </c>
    </row>
    <row r="5184" spans="1:14" ht="15.75" customHeight="1">
      <c r="A5184" s="139">
        <v>2018</v>
      </c>
      <c r="B5184" s="100" t="s">
        <v>187</v>
      </c>
      <c r="C5184" s="139" t="s">
        <v>6393</v>
      </c>
      <c r="D5184" s="139">
        <v>1006932</v>
      </c>
      <c r="E5184" s="139" t="s">
        <v>6394</v>
      </c>
      <c r="F5184" s="139">
        <v>21.311415</v>
      </c>
      <c r="G5184" s="139">
        <v>-158.093615</v>
      </c>
      <c r="H5184" s="139" t="s">
        <v>4311</v>
      </c>
      <c r="I5184" s="139" t="s">
        <v>4312</v>
      </c>
      <c r="J5184" s="139" t="s">
        <v>31</v>
      </c>
      <c r="K5184" s="139">
        <v>96707</v>
      </c>
      <c r="L5184" s="139" t="s">
        <v>6159</v>
      </c>
      <c r="M5184" s="139">
        <v>935</v>
      </c>
      <c r="N5184" s="139" t="s">
        <v>3537</v>
      </c>
    </row>
    <row r="5185" spans="1:14" ht="15.75" customHeight="1">
      <c r="A5185" s="139">
        <v>2018</v>
      </c>
      <c r="B5185" s="100" t="s">
        <v>187</v>
      </c>
      <c r="C5185" s="139" t="s">
        <v>6395</v>
      </c>
      <c r="D5185" s="139">
        <v>1001069</v>
      </c>
      <c r="E5185" s="139" t="s">
        <v>6396</v>
      </c>
      <c r="F5185" s="139">
        <v>34.594589999999997</v>
      </c>
      <c r="G5185" s="139">
        <v>-98.501289999999997</v>
      </c>
      <c r="H5185" s="139" t="s">
        <v>3784</v>
      </c>
      <c r="I5185" s="139" t="s">
        <v>3785</v>
      </c>
      <c r="J5185" s="139" t="s">
        <v>98</v>
      </c>
      <c r="K5185" s="139">
        <v>73505</v>
      </c>
      <c r="L5185" s="139" t="s">
        <v>6397</v>
      </c>
      <c r="M5185" s="139">
        <v>34</v>
      </c>
      <c r="N5185" s="139" t="s">
        <v>1054</v>
      </c>
    </row>
    <row r="5186" spans="1:14" ht="15.75" customHeight="1">
      <c r="A5186" s="139">
        <v>2018</v>
      </c>
      <c r="B5186" s="100" t="s">
        <v>187</v>
      </c>
      <c r="C5186" s="139" t="s">
        <v>6398</v>
      </c>
      <c r="D5186" s="139">
        <v>1000077</v>
      </c>
      <c r="E5186" s="139" t="s">
        <v>6399</v>
      </c>
      <c r="F5186" s="139">
        <v>42.80227</v>
      </c>
      <c r="G5186" s="139">
        <v>-78.84639</v>
      </c>
      <c r="H5186" s="139" t="s">
        <v>6400</v>
      </c>
      <c r="I5186" s="139" t="s">
        <v>1875</v>
      </c>
      <c r="J5186" s="139" t="s">
        <v>87</v>
      </c>
      <c r="K5186" s="139">
        <v>14219</v>
      </c>
      <c r="L5186" s="139" t="s">
        <v>6401</v>
      </c>
      <c r="M5186" s="139">
        <v>37</v>
      </c>
      <c r="N5186" s="139" t="s">
        <v>1054</v>
      </c>
    </row>
    <row r="5187" spans="1:14" ht="15.75" customHeight="1">
      <c r="A5187" s="139">
        <v>2018</v>
      </c>
      <c r="B5187" s="100" t="s">
        <v>187</v>
      </c>
      <c r="C5187" s="139" t="s">
        <v>6402</v>
      </c>
      <c r="D5187" s="139">
        <v>1003590</v>
      </c>
      <c r="E5187" s="139" t="s">
        <v>6403</v>
      </c>
      <c r="F5187" s="139">
        <v>41.460844000000002</v>
      </c>
      <c r="G5187" s="139">
        <v>-74.359694000000005</v>
      </c>
      <c r="H5187" s="139" t="s">
        <v>3821</v>
      </c>
      <c r="I5187" s="139" t="s">
        <v>3373</v>
      </c>
      <c r="J5187" s="139" t="s">
        <v>87</v>
      </c>
      <c r="K5187" s="139">
        <v>10941</v>
      </c>
      <c r="L5187" s="139" t="s">
        <v>6404</v>
      </c>
      <c r="M5187" s="139">
        <v>9</v>
      </c>
      <c r="N5187" s="139" t="s">
        <v>2062</v>
      </c>
    </row>
    <row r="5188" spans="1:14" ht="15.75" customHeight="1">
      <c r="A5188" s="139">
        <v>2018</v>
      </c>
      <c r="B5188" s="100" t="s">
        <v>187</v>
      </c>
      <c r="C5188" s="139" t="s">
        <v>6405</v>
      </c>
      <c r="D5188" s="139">
        <v>1001588</v>
      </c>
      <c r="E5188" s="139" t="s">
        <v>6406</v>
      </c>
      <c r="F5188" s="139">
        <v>34.452306</v>
      </c>
      <c r="G5188" s="139">
        <v>-92.901805999999993</v>
      </c>
      <c r="H5188" s="139" t="s">
        <v>3380</v>
      </c>
      <c r="I5188" s="139" t="s">
        <v>3381</v>
      </c>
      <c r="J5188" s="139" t="s">
        <v>12</v>
      </c>
      <c r="K5188" s="139">
        <v>72104</v>
      </c>
      <c r="L5188" s="139" t="s">
        <v>2115</v>
      </c>
      <c r="M5188" s="139">
        <v>20</v>
      </c>
      <c r="N5188" s="139" t="s">
        <v>1054</v>
      </c>
    </row>
    <row r="5189" spans="1:14" ht="15.75" customHeight="1">
      <c r="A5189" s="139">
        <v>2018</v>
      </c>
      <c r="B5189" s="100" t="s">
        <v>187</v>
      </c>
      <c r="C5189" s="139" t="s">
        <v>6407</v>
      </c>
      <c r="D5189" s="139">
        <v>1004671</v>
      </c>
      <c r="E5189" s="139" t="s">
        <v>6408</v>
      </c>
      <c r="F5189" s="139">
        <v>29.72063</v>
      </c>
      <c r="G5189" s="139">
        <v>-95.393720000000002</v>
      </c>
      <c r="H5189" s="139" t="s">
        <v>1086</v>
      </c>
      <c r="I5189" s="139" t="s">
        <v>1422</v>
      </c>
      <c r="J5189" s="139" t="s">
        <v>115</v>
      </c>
      <c r="K5189" s="139">
        <v>77005</v>
      </c>
      <c r="L5189" s="139" t="s">
        <v>6409</v>
      </c>
      <c r="M5189" s="139">
        <v>11</v>
      </c>
      <c r="N5189" s="139" t="s">
        <v>1054</v>
      </c>
    </row>
    <row r="5190" spans="1:14" ht="15.75" customHeight="1">
      <c r="A5190" s="139">
        <v>2018</v>
      </c>
      <c r="B5190" s="100" t="s">
        <v>187</v>
      </c>
      <c r="C5190" s="139" t="s">
        <v>6410</v>
      </c>
      <c r="D5190" s="139">
        <v>1002894</v>
      </c>
      <c r="E5190" s="139" t="s">
        <v>6411</v>
      </c>
      <c r="F5190" s="139">
        <v>34.511861000000003</v>
      </c>
      <c r="G5190" s="139">
        <v>-91.539582999999993</v>
      </c>
      <c r="H5190" s="139" t="s">
        <v>6412</v>
      </c>
      <c r="I5190" s="139" t="s">
        <v>6413</v>
      </c>
      <c r="J5190" s="139" t="s">
        <v>12</v>
      </c>
      <c r="K5190" s="139">
        <v>72160</v>
      </c>
      <c r="L5190" s="139" t="s">
        <v>6414</v>
      </c>
      <c r="M5190" s="139">
        <v>869</v>
      </c>
      <c r="N5190" s="139" t="s">
        <v>1054</v>
      </c>
    </row>
    <row r="5191" spans="1:14" ht="15.75" customHeight="1">
      <c r="A5191" s="139">
        <v>2018</v>
      </c>
      <c r="B5191" s="100" t="s">
        <v>187</v>
      </c>
      <c r="C5191" s="139" t="s">
        <v>6415</v>
      </c>
      <c r="D5191" s="139">
        <v>1013022</v>
      </c>
      <c r="E5191" s="139" t="s">
        <v>6416</v>
      </c>
      <c r="F5191" s="139">
        <v>41.186520000000002</v>
      </c>
      <c r="G5191" s="139">
        <v>-80.782979999999995</v>
      </c>
      <c r="H5191" s="139" t="s">
        <v>6417</v>
      </c>
      <c r="I5191" s="139" t="s">
        <v>3664</v>
      </c>
      <c r="J5191" s="139" t="s">
        <v>95</v>
      </c>
      <c r="K5191" s="139">
        <v>44446</v>
      </c>
      <c r="L5191" s="139" t="s">
        <v>1493</v>
      </c>
      <c r="M5191" s="139">
        <v>14</v>
      </c>
      <c r="N5191" s="139" t="s">
        <v>1054</v>
      </c>
    </row>
    <row r="5192" spans="1:14" ht="15.75" customHeight="1">
      <c r="A5192" s="139">
        <v>2018</v>
      </c>
      <c r="B5192" s="100" t="s">
        <v>187</v>
      </c>
      <c r="C5192" s="139" t="s">
        <v>6418</v>
      </c>
      <c r="D5192" s="139">
        <v>1005146</v>
      </c>
      <c r="E5192" s="139" t="s">
        <v>6419</v>
      </c>
      <c r="F5192" s="139">
        <v>37.656627999999998</v>
      </c>
      <c r="G5192" s="139">
        <v>-87.514150000000001</v>
      </c>
      <c r="H5192" s="139" t="s">
        <v>6420</v>
      </c>
      <c r="I5192" s="139" t="s">
        <v>1565</v>
      </c>
      <c r="J5192" s="139" t="s">
        <v>47</v>
      </c>
      <c r="K5192" s="139">
        <v>42452</v>
      </c>
      <c r="L5192" s="139" t="s">
        <v>6421</v>
      </c>
      <c r="M5192" s="139">
        <v>27</v>
      </c>
      <c r="N5192" s="139" t="s">
        <v>1054</v>
      </c>
    </row>
    <row r="5193" spans="1:14" ht="15.75" customHeight="1">
      <c r="A5193" s="139">
        <v>2018</v>
      </c>
      <c r="B5193" s="100" t="s">
        <v>187</v>
      </c>
      <c r="C5193" s="139" t="s">
        <v>6422</v>
      </c>
      <c r="D5193" s="139">
        <v>1006011</v>
      </c>
      <c r="E5193" s="139" t="s">
        <v>6423</v>
      </c>
      <c r="F5193" s="139">
        <v>40.677394999999997</v>
      </c>
      <c r="G5193" s="139">
        <v>-73.769734999999997</v>
      </c>
      <c r="H5193" s="139" t="s">
        <v>6424</v>
      </c>
      <c r="I5193" s="139" t="s">
        <v>6425</v>
      </c>
      <c r="J5193" s="139" t="s">
        <v>87</v>
      </c>
      <c r="K5193" s="139">
        <v>11434</v>
      </c>
      <c r="L5193" s="139" t="s">
        <v>6426</v>
      </c>
      <c r="M5193" s="139">
        <v>26</v>
      </c>
      <c r="N5193" s="139" t="s">
        <v>1054</v>
      </c>
    </row>
    <row r="5194" spans="1:14" ht="15.75" customHeight="1">
      <c r="A5194" s="139">
        <v>2018</v>
      </c>
      <c r="B5194" s="100" t="s">
        <v>187</v>
      </c>
      <c r="C5194" s="139" t="s">
        <v>6427</v>
      </c>
      <c r="D5194" s="139">
        <v>1002814</v>
      </c>
      <c r="E5194" s="139" t="s">
        <v>6428</v>
      </c>
      <c r="F5194" s="139">
        <v>41.518132999999999</v>
      </c>
      <c r="G5194" s="139">
        <v>-90.540135000000006</v>
      </c>
      <c r="H5194" s="139" t="s">
        <v>6429</v>
      </c>
      <c r="I5194" s="139" t="s">
        <v>6429</v>
      </c>
      <c r="J5194" s="139" t="s">
        <v>36</v>
      </c>
      <c r="K5194" s="139">
        <v>61299</v>
      </c>
      <c r="M5194" s="139">
        <v>9</v>
      </c>
      <c r="N5194" s="139" t="s">
        <v>1054</v>
      </c>
    </row>
    <row r="5195" spans="1:14" ht="15.75" customHeight="1">
      <c r="A5195" s="139">
        <v>2018</v>
      </c>
      <c r="B5195" s="100" t="s">
        <v>187</v>
      </c>
      <c r="C5195" s="139" t="s">
        <v>6430</v>
      </c>
      <c r="D5195" s="139">
        <v>1003465</v>
      </c>
      <c r="E5195" s="139" t="s">
        <v>6431</v>
      </c>
      <c r="F5195" s="139">
        <v>39.787410000000001</v>
      </c>
      <c r="G5195" s="139">
        <v>-105.11498</v>
      </c>
      <c r="H5195" s="139" t="s">
        <v>6432</v>
      </c>
      <c r="I5195" s="139" t="s">
        <v>1327</v>
      </c>
      <c r="J5195" s="139" t="s">
        <v>17</v>
      </c>
      <c r="K5195" s="139">
        <v>80033</v>
      </c>
      <c r="L5195" s="139" t="s">
        <v>6433</v>
      </c>
      <c r="M5195" s="139">
        <v>25</v>
      </c>
      <c r="N5195" s="139" t="s">
        <v>1050</v>
      </c>
    </row>
    <row r="5196" spans="1:14" ht="15.75" customHeight="1">
      <c r="A5196" s="139">
        <v>2018</v>
      </c>
      <c r="B5196" s="100" t="s">
        <v>187</v>
      </c>
      <c r="C5196" s="139" t="s">
        <v>6434</v>
      </c>
      <c r="D5196" s="139">
        <v>1002241</v>
      </c>
      <c r="E5196" s="139" t="s">
        <v>6435</v>
      </c>
      <c r="F5196" s="139">
        <v>38.21078</v>
      </c>
      <c r="G5196" s="139">
        <v>-85.841489999999993</v>
      </c>
      <c r="H5196" s="139" t="s">
        <v>1361</v>
      </c>
      <c r="I5196" s="139" t="s">
        <v>1327</v>
      </c>
      <c r="J5196" s="139" t="s">
        <v>47</v>
      </c>
      <c r="K5196" s="139">
        <v>40216</v>
      </c>
      <c r="L5196" s="139" t="s">
        <v>6436</v>
      </c>
      <c r="M5196" s="139">
        <v>17</v>
      </c>
      <c r="N5196" s="139" t="s">
        <v>1054</v>
      </c>
    </row>
    <row r="5197" spans="1:14" ht="15.75" customHeight="1">
      <c r="A5197" s="139">
        <v>2018</v>
      </c>
      <c r="B5197" s="100" t="s">
        <v>187</v>
      </c>
      <c r="C5197" s="139" t="s">
        <v>6437</v>
      </c>
      <c r="D5197" s="139">
        <v>1002607</v>
      </c>
      <c r="E5197" s="139" t="s">
        <v>6438</v>
      </c>
      <c r="F5197" s="139">
        <v>39.735900000000001</v>
      </c>
      <c r="G5197" s="139">
        <v>-86.211799999999997</v>
      </c>
      <c r="H5197" s="139" t="s">
        <v>1294</v>
      </c>
      <c r="I5197" s="139" t="s">
        <v>2601</v>
      </c>
      <c r="J5197" s="139" t="s">
        <v>39</v>
      </c>
      <c r="K5197" s="139">
        <v>46241</v>
      </c>
      <c r="L5197" s="139" t="s">
        <v>6439</v>
      </c>
      <c r="M5197" s="139">
        <v>32</v>
      </c>
      <c r="N5197" s="139" t="s">
        <v>1054</v>
      </c>
    </row>
    <row r="5198" spans="1:14" ht="15.75" customHeight="1">
      <c r="A5198" s="139">
        <v>2018</v>
      </c>
      <c r="B5198" s="100" t="s">
        <v>187</v>
      </c>
      <c r="C5198" s="139" t="s">
        <v>6440</v>
      </c>
      <c r="D5198" s="139">
        <v>1001293</v>
      </c>
      <c r="E5198" s="139" t="s">
        <v>6441</v>
      </c>
      <c r="F5198" s="139">
        <v>40.388300000000001</v>
      </c>
      <c r="G5198" s="139">
        <v>-91.395300000000006</v>
      </c>
      <c r="H5198" s="139" t="s">
        <v>6442</v>
      </c>
      <c r="I5198" s="139" t="s">
        <v>2560</v>
      </c>
      <c r="J5198" s="139" t="s">
        <v>42</v>
      </c>
      <c r="K5198" s="139">
        <v>52632</v>
      </c>
      <c r="L5198" s="139" t="s">
        <v>6443</v>
      </c>
      <c r="M5198" s="139">
        <v>811</v>
      </c>
      <c r="N5198" s="139" t="s">
        <v>1054</v>
      </c>
    </row>
    <row r="5199" spans="1:14" ht="15.75" customHeight="1">
      <c r="A5199" s="139">
        <v>2018</v>
      </c>
      <c r="B5199" s="100" t="s">
        <v>187</v>
      </c>
      <c r="C5199" s="139" t="s">
        <v>6444</v>
      </c>
      <c r="D5199" s="139">
        <v>1004416</v>
      </c>
      <c r="E5199" s="139" t="s">
        <v>6445</v>
      </c>
      <c r="F5199" s="139">
        <v>43.089599999999997</v>
      </c>
      <c r="G5199" s="139">
        <v>-123.4144</v>
      </c>
      <c r="H5199" s="139" t="s">
        <v>6446</v>
      </c>
      <c r="I5199" s="139" t="s">
        <v>4718</v>
      </c>
      <c r="J5199" s="139" t="s">
        <v>100</v>
      </c>
      <c r="K5199" s="139">
        <v>97432</v>
      </c>
      <c r="L5199" s="139" t="s">
        <v>6447</v>
      </c>
      <c r="M5199" s="139">
        <v>1089</v>
      </c>
      <c r="N5199" s="139" t="s">
        <v>1160</v>
      </c>
    </row>
    <row r="5200" spans="1:14" ht="15.75" customHeight="1">
      <c r="A5200" s="139">
        <v>2018</v>
      </c>
      <c r="B5200" s="100" t="s">
        <v>187</v>
      </c>
      <c r="C5200" s="139" t="s">
        <v>6448</v>
      </c>
      <c r="D5200" s="139">
        <v>1002130</v>
      </c>
      <c r="E5200" s="139" t="s">
        <v>6449</v>
      </c>
      <c r="F5200" s="139">
        <v>32.536709999999999</v>
      </c>
      <c r="G5200" s="139">
        <v>-92.75703</v>
      </c>
      <c r="H5200" s="139" t="s">
        <v>1842</v>
      </c>
      <c r="I5200" s="139" t="s">
        <v>1843</v>
      </c>
      <c r="J5200" s="139" t="s">
        <v>50</v>
      </c>
      <c r="K5200" s="139">
        <v>71275</v>
      </c>
      <c r="L5200" s="139" t="s">
        <v>6447</v>
      </c>
      <c r="M5200" s="139">
        <v>20</v>
      </c>
      <c r="N5200" s="139" t="s">
        <v>1054</v>
      </c>
    </row>
    <row r="5201" spans="1:14" ht="15.75" customHeight="1">
      <c r="A5201" s="139">
        <v>2018</v>
      </c>
      <c r="B5201" s="100" t="s">
        <v>187</v>
      </c>
      <c r="C5201" s="139" t="s">
        <v>6450</v>
      </c>
      <c r="D5201" s="139">
        <v>1000403</v>
      </c>
      <c r="E5201" s="139" t="s">
        <v>6451</v>
      </c>
      <c r="F5201" s="139">
        <v>32.836460000000002</v>
      </c>
      <c r="G5201" s="139">
        <v>-100.44889000000001</v>
      </c>
      <c r="H5201" s="139" t="s">
        <v>6452</v>
      </c>
      <c r="I5201" s="139" t="s">
        <v>6453</v>
      </c>
      <c r="J5201" s="139" t="s">
        <v>115</v>
      </c>
      <c r="K5201" s="139">
        <v>79546</v>
      </c>
      <c r="L5201" s="139" t="s">
        <v>5432</v>
      </c>
      <c r="M5201" s="139">
        <v>20</v>
      </c>
      <c r="N5201" s="139" t="s">
        <v>1054</v>
      </c>
    </row>
    <row r="5202" spans="1:14" ht="15.75" customHeight="1">
      <c r="A5202" s="139">
        <v>2018</v>
      </c>
      <c r="B5202" s="100" t="s">
        <v>187</v>
      </c>
      <c r="C5202" s="139" t="s">
        <v>6454</v>
      </c>
      <c r="D5202" s="139">
        <v>1006073</v>
      </c>
      <c r="E5202" s="139" t="s">
        <v>6455</v>
      </c>
      <c r="F5202" s="139">
        <v>39.708638999999998</v>
      </c>
      <c r="G5202" s="139">
        <v>-75.119432000000003</v>
      </c>
      <c r="H5202" s="139" t="s">
        <v>6456</v>
      </c>
      <c r="I5202" s="139" t="s">
        <v>6457</v>
      </c>
      <c r="J5202" s="139" t="s">
        <v>81</v>
      </c>
      <c r="K5202" s="139">
        <v>8028</v>
      </c>
      <c r="L5202" s="139" t="s">
        <v>6458</v>
      </c>
      <c r="M5202" s="139">
        <v>12</v>
      </c>
      <c r="N5202" s="139" t="s">
        <v>1054</v>
      </c>
    </row>
    <row r="5203" spans="1:14" ht="15.75" customHeight="1">
      <c r="A5203" s="139">
        <v>2018</v>
      </c>
      <c r="B5203" s="100" t="s">
        <v>187</v>
      </c>
      <c r="C5203" s="139" t="s">
        <v>6459</v>
      </c>
      <c r="D5203" s="139">
        <v>1006187</v>
      </c>
      <c r="E5203" s="139" t="s">
        <v>6460</v>
      </c>
      <c r="F5203" s="139">
        <v>40.517294999999997</v>
      </c>
      <c r="G5203" s="139">
        <v>-74.430325999999994</v>
      </c>
      <c r="H5203" s="139" t="s">
        <v>6461</v>
      </c>
      <c r="I5203" s="139" t="s">
        <v>1718</v>
      </c>
      <c r="J5203" s="139" t="s">
        <v>81</v>
      </c>
      <c r="K5203" s="139">
        <v>8854</v>
      </c>
      <c r="L5203" s="139" t="s">
        <v>6462</v>
      </c>
      <c r="M5203" s="139">
        <v>60</v>
      </c>
      <c r="N5203" s="139" t="s">
        <v>1054</v>
      </c>
    </row>
    <row r="5204" spans="1:14" ht="15.75" customHeight="1">
      <c r="A5204" s="139">
        <v>2018</v>
      </c>
      <c r="B5204" s="100" t="s">
        <v>187</v>
      </c>
      <c r="C5204" s="139" t="s">
        <v>6463</v>
      </c>
      <c r="D5204" s="139">
        <v>1010688</v>
      </c>
      <c r="E5204" s="139" t="s">
        <v>6464</v>
      </c>
      <c r="F5204" s="139">
        <v>40.332430000000002</v>
      </c>
      <c r="G5204" s="139">
        <v>-75.950010000000006</v>
      </c>
      <c r="H5204" s="139" t="s">
        <v>6465</v>
      </c>
      <c r="I5204" s="139" t="s">
        <v>6466</v>
      </c>
      <c r="J5204" s="139" t="s">
        <v>103</v>
      </c>
      <c r="K5204" s="139">
        <v>19611</v>
      </c>
      <c r="L5204" s="139" t="s">
        <v>6467</v>
      </c>
      <c r="M5204" s="139">
        <v>15</v>
      </c>
      <c r="N5204" s="139" t="s">
        <v>1054</v>
      </c>
    </row>
    <row r="5205" spans="1:14" ht="15.75" customHeight="1">
      <c r="A5205" s="139">
        <v>2018</v>
      </c>
      <c r="B5205" s="100" t="s">
        <v>187</v>
      </c>
      <c r="C5205" s="139" t="s">
        <v>6468</v>
      </c>
      <c r="D5205" s="139">
        <v>1001883</v>
      </c>
      <c r="E5205" s="139" t="s">
        <v>6469</v>
      </c>
      <c r="F5205" s="139">
        <v>37.196389000000003</v>
      </c>
      <c r="G5205" s="139">
        <v>-86.725832999999994</v>
      </c>
      <c r="H5205" s="139" t="s">
        <v>6470</v>
      </c>
      <c r="I5205" s="139" t="s">
        <v>3293</v>
      </c>
      <c r="J5205" s="139" t="s">
        <v>47</v>
      </c>
      <c r="K5205" s="139">
        <v>42261</v>
      </c>
      <c r="L5205" s="139" t="s">
        <v>6367</v>
      </c>
      <c r="M5205" s="139">
        <v>15</v>
      </c>
      <c r="N5205" s="139" t="s">
        <v>1160</v>
      </c>
    </row>
    <row r="5206" spans="1:14" ht="15.75" customHeight="1">
      <c r="A5206" s="139">
        <v>2018</v>
      </c>
      <c r="B5206" s="100" t="s">
        <v>187</v>
      </c>
      <c r="C5206" s="139" t="s">
        <v>6477</v>
      </c>
      <c r="D5206" s="139">
        <v>1002909</v>
      </c>
      <c r="E5206" s="139" t="s">
        <v>6478</v>
      </c>
      <c r="F5206" s="139">
        <v>45.872608</v>
      </c>
      <c r="G5206" s="139">
        <v>-96.725109000000003</v>
      </c>
      <c r="H5206" s="139" t="s">
        <v>6479</v>
      </c>
      <c r="I5206" s="139" t="s">
        <v>6480</v>
      </c>
      <c r="J5206" s="139" t="s">
        <v>110</v>
      </c>
      <c r="K5206" s="139">
        <v>57260</v>
      </c>
      <c r="L5206" s="139" t="s">
        <v>6481</v>
      </c>
      <c r="M5206" s="139">
        <v>22</v>
      </c>
      <c r="N5206" s="139" t="s">
        <v>1054</v>
      </c>
    </row>
    <row r="5207" spans="1:14" ht="15.75" customHeight="1">
      <c r="A5207" s="139">
        <v>2018</v>
      </c>
      <c r="B5207" s="100" t="s">
        <v>187</v>
      </c>
      <c r="C5207" s="139" t="s">
        <v>6487</v>
      </c>
      <c r="D5207" s="139">
        <v>1000348</v>
      </c>
      <c r="E5207" s="139" t="s">
        <v>6488</v>
      </c>
      <c r="F5207" s="139">
        <v>34.845599999999997</v>
      </c>
      <c r="G5207" s="139">
        <v>-80.894199999999998</v>
      </c>
      <c r="H5207" s="139" t="s">
        <v>6489</v>
      </c>
      <c r="I5207" s="139" t="s">
        <v>6490</v>
      </c>
      <c r="J5207" s="139" t="s">
        <v>107</v>
      </c>
      <c r="K5207" s="139">
        <v>29704</v>
      </c>
      <c r="L5207" s="139" t="s">
        <v>6491</v>
      </c>
      <c r="M5207" s="139">
        <v>1451</v>
      </c>
      <c r="N5207" s="139" t="s">
        <v>1253</v>
      </c>
    </row>
    <row r="5208" spans="1:14" ht="15.75" customHeight="1">
      <c r="A5208" s="139">
        <v>2018</v>
      </c>
      <c r="B5208" s="100" t="s">
        <v>187</v>
      </c>
      <c r="C5208" s="139" t="s">
        <v>6492</v>
      </c>
      <c r="D5208" s="139">
        <v>1000305</v>
      </c>
      <c r="E5208" s="139" t="s">
        <v>6493</v>
      </c>
      <c r="F5208" s="139">
        <v>33.327800000000003</v>
      </c>
      <c r="G5208" s="139">
        <v>-86.3583</v>
      </c>
      <c r="H5208" s="139" t="s">
        <v>6494</v>
      </c>
      <c r="I5208" s="139" t="s">
        <v>6495</v>
      </c>
      <c r="J5208" s="139" t="s">
        <v>3</v>
      </c>
      <c r="K5208" s="139">
        <v>35044</v>
      </c>
      <c r="L5208" s="139" t="s">
        <v>6496</v>
      </c>
      <c r="M5208" s="139">
        <v>386</v>
      </c>
      <c r="N5208" s="139" t="s">
        <v>1253</v>
      </c>
    </row>
    <row r="5209" spans="1:14" ht="15.75" customHeight="1">
      <c r="A5209" s="139">
        <v>2018</v>
      </c>
      <c r="B5209" s="100" t="s">
        <v>187</v>
      </c>
      <c r="C5209" s="139" t="s">
        <v>6497</v>
      </c>
      <c r="D5209" s="139">
        <v>1000311</v>
      </c>
      <c r="E5209" s="139" t="s">
        <v>6498</v>
      </c>
      <c r="F5209" s="139">
        <v>35.296399999999998</v>
      </c>
      <c r="G5209" s="139">
        <v>-84.756900000000002</v>
      </c>
      <c r="H5209" s="139" t="s">
        <v>1381</v>
      </c>
      <c r="I5209" s="139" t="s">
        <v>6499</v>
      </c>
      <c r="J5209" s="139" t="s">
        <v>113</v>
      </c>
      <c r="K5209" s="139">
        <v>37309</v>
      </c>
      <c r="L5209" s="139" t="s">
        <v>6491</v>
      </c>
      <c r="M5209" s="139">
        <v>1135</v>
      </c>
      <c r="N5209" s="139" t="s">
        <v>1253</v>
      </c>
    </row>
    <row r="5210" spans="1:14" ht="15.75" customHeight="1">
      <c r="A5210" s="139">
        <v>2018</v>
      </c>
      <c r="B5210" s="100" t="s">
        <v>187</v>
      </c>
      <c r="C5210" s="139" t="s">
        <v>6500</v>
      </c>
      <c r="D5210" s="139">
        <v>1011259</v>
      </c>
      <c r="E5210" s="139" t="s">
        <v>6501</v>
      </c>
      <c r="F5210" s="139">
        <v>43.208136000000003</v>
      </c>
      <c r="G5210" s="139">
        <v>-75.437167000000002</v>
      </c>
      <c r="H5210" s="139" t="s">
        <v>6502</v>
      </c>
      <c r="I5210" s="139" t="s">
        <v>1625</v>
      </c>
      <c r="J5210" s="139" t="s">
        <v>87</v>
      </c>
      <c r="K5210" s="139">
        <v>13440</v>
      </c>
      <c r="L5210" s="139" t="s">
        <v>6503</v>
      </c>
      <c r="M5210" s="139">
        <v>12</v>
      </c>
      <c r="N5210" s="139" t="s">
        <v>1054</v>
      </c>
    </row>
    <row r="5211" spans="1:14" ht="15.75" customHeight="1">
      <c r="A5211" s="139">
        <v>2018</v>
      </c>
      <c r="B5211" s="100" t="s">
        <v>187</v>
      </c>
      <c r="C5211" s="139" t="s">
        <v>6504</v>
      </c>
      <c r="D5211" s="139">
        <v>1006482</v>
      </c>
      <c r="E5211" s="139" t="s">
        <v>6505</v>
      </c>
      <c r="F5211" s="139">
        <v>43.029299999999999</v>
      </c>
      <c r="G5211" s="139">
        <v>-87.951800000000006</v>
      </c>
      <c r="H5211" s="139" t="s">
        <v>5270</v>
      </c>
      <c r="I5211" s="139" t="s">
        <v>5170</v>
      </c>
      <c r="J5211" s="139" t="s">
        <v>132</v>
      </c>
      <c r="K5211" s="139">
        <v>53208</v>
      </c>
      <c r="L5211" s="139" t="s">
        <v>6506</v>
      </c>
      <c r="M5211" s="139">
        <v>4</v>
      </c>
      <c r="N5211" s="139" t="s">
        <v>1054</v>
      </c>
    </row>
    <row r="5212" spans="1:14" ht="15.75" customHeight="1">
      <c r="A5212" s="139">
        <v>2018</v>
      </c>
      <c r="B5212" s="100" t="s">
        <v>187</v>
      </c>
      <c r="C5212" s="139" t="s">
        <v>6507</v>
      </c>
      <c r="D5212" s="139">
        <v>1011789</v>
      </c>
      <c r="E5212" s="139" t="s">
        <v>6508</v>
      </c>
      <c r="F5212" s="139">
        <v>34.040300000000002</v>
      </c>
      <c r="G5212" s="139">
        <v>-93.044799999999995</v>
      </c>
      <c r="H5212" s="139" t="s">
        <v>6509</v>
      </c>
      <c r="I5212" s="139" t="s">
        <v>1366</v>
      </c>
      <c r="J5212" s="139" t="s">
        <v>12</v>
      </c>
      <c r="K5212" s="139">
        <v>71923</v>
      </c>
      <c r="L5212" s="139" t="s">
        <v>1262</v>
      </c>
      <c r="M5212" s="139">
        <v>11</v>
      </c>
      <c r="N5212" s="139" t="s">
        <v>1054</v>
      </c>
    </row>
    <row r="5213" spans="1:14" ht="15.75" customHeight="1">
      <c r="A5213" s="139">
        <v>2018</v>
      </c>
      <c r="B5213" s="100" t="s">
        <v>187</v>
      </c>
      <c r="C5213" s="139" t="s">
        <v>6510</v>
      </c>
      <c r="D5213" s="139">
        <v>1002883</v>
      </c>
      <c r="E5213" s="139" t="s">
        <v>6511</v>
      </c>
      <c r="F5213" s="139">
        <v>32.362971999999999</v>
      </c>
      <c r="G5213" s="139">
        <v>-89.539805999999999</v>
      </c>
      <c r="H5213" s="139" t="s">
        <v>6512</v>
      </c>
      <c r="I5213" s="139" t="s">
        <v>1497</v>
      </c>
      <c r="J5213" s="139" t="s">
        <v>65</v>
      </c>
      <c r="K5213" s="139">
        <v>39074</v>
      </c>
      <c r="L5213" s="139" t="s">
        <v>6421</v>
      </c>
      <c r="M5213" s="139">
        <v>30</v>
      </c>
      <c r="N5213" s="139" t="s">
        <v>1054</v>
      </c>
    </row>
    <row r="5214" spans="1:14" ht="15.75" customHeight="1">
      <c r="A5214" s="139">
        <v>2018</v>
      </c>
      <c r="B5214" s="100" t="s">
        <v>187</v>
      </c>
      <c r="C5214" s="139" t="s">
        <v>6513</v>
      </c>
      <c r="D5214" s="139">
        <v>1005746</v>
      </c>
      <c r="E5214" s="139" t="s">
        <v>6514</v>
      </c>
      <c r="F5214" s="139">
        <v>33.532806000000001</v>
      </c>
      <c r="G5214" s="139">
        <v>-93.812693999999993</v>
      </c>
      <c r="H5214" s="139" t="s">
        <v>2555</v>
      </c>
      <c r="I5214" s="139" t="s">
        <v>2556</v>
      </c>
      <c r="J5214" s="139" t="s">
        <v>12</v>
      </c>
      <c r="K5214" s="139">
        <v>71854</v>
      </c>
      <c r="L5214" s="139" t="s">
        <v>6421</v>
      </c>
      <c r="M5214" s="139">
        <v>17</v>
      </c>
      <c r="N5214" s="139" t="s">
        <v>1054</v>
      </c>
    </row>
    <row r="5215" spans="1:14" ht="15.75" customHeight="1">
      <c r="A5215" s="139">
        <v>2018</v>
      </c>
      <c r="B5215" s="100" t="s">
        <v>187</v>
      </c>
      <c r="C5215" s="139" t="s">
        <v>6515</v>
      </c>
      <c r="D5215" s="139">
        <v>1000461</v>
      </c>
      <c r="E5215" s="139" t="s">
        <v>6516</v>
      </c>
      <c r="F5215" s="139">
        <v>40.869700000000002</v>
      </c>
      <c r="G5215" s="139">
        <v>-73.825800000000001</v>
      </c>
      <c r="H5215" s="139" t="s">
        <v>1643</v>
      </c>
      <c r="I5215" s="139" t="s">
        <v>1642</v>
      </c>
      <c r="J5215" s="139" t="s">
        <v>87</v>
      </c>
      <c r="K5215" s="139">
        <v>10475</v>
      </c>
      <c r="L5215" s="139" t="s">
        <v>6517</v>
      </c>
      <c r="M5215" s="139">
        <v>51</v>
      </c>
      <c r="N5215" s="139" t="s">
        <v>1054</v>
      </c>
    </row>
    <row r="5216" spans="1:14" ht="15.75" customHeight="1">
      <c r="A5216" s="139">
        <v>2018</v>
      </c>
      <c r="B5216" s="100" t="s">
        <v>187</v>
      </c>
      <c r="C5216" s="139" t="s">
        <v>6518</v>
      </c>
      <c r="D5216" s="139">
        <v>1004996</v>
      </c>
      <c r="E5216" s="139" t="s">
        <v>6519</v>
      </c>
      <c r="F5216" s="139">
        <v>40.455393000000001</v>
      </c>
      <c r="G5216" s="139">
        <v>-79.990414999999999</v>
      </c>
      <c r="H5216" s="139" t="s">
        <v>6520</v>
      </c>
      <c r="I5216" s="139" t="s">
        <v>3262</v>
      </c>
      <c r="J5216" s="139" t="s">
        <v>103</v>
      </c>
      <c r="K5216" s="139">
        <v>15212</v>
      </c>
      <c r="L5216" s="139" t="s">
        <v>6521</v>
      </c>
      <c r="M5216" s="139">
        <v>22</v>
      </c>
      <c r="N5216" s="139" t="s">
        <v>1054</v>
      </c>
    </row>
    <row r="5217" spans="1:14" ht="15.75" customHeight="1">
      <c r="A5217" s="139">
        <v>2018</v>
      </c>
      <c r="B5217" s="100" t="s">
        <v>187</v>
      </c>
      <c r="C5217" s="139" t="s">
        <v>6522</v>
      </c>
      <c r="D5217" s="139">
        <v>1005655</v>
      </c>
      <c r="E5217" s="139" t="s">
        <v>6523</v>
      </c>
      <c r="F5217" s="139">
        <v>35.083680000000001</v>
      </c>
      <c r="G5217" s="139">
        <v>-90.044579999999996</v>
      </c>
      <c r="H5217" s="139" t="s">
        <v>4790</v>
      </c>
      <c r="I5217" s="139" t="s">
        <v>2066</v>
      </c>
      <c r="J5217" s="139" t="s">
        <v>113</v>
      </c>
      <c r="K5217" s="139">
        <v>38106</v>
      </c>
      <c r="L5217" s="139" t="s">
        <v>6524</v>
      </c>
      <c r="M5217" s="139">
        <v>24</v>
      </c>
      <c r="N5217" s="139" t="s">
        <v>1054</v>
      </c>
    </row>
    <row r="5218" spans="1:14" ht="15.75" customHeight="1">
      <c r="A5218" s="139">
        <v>2018</v>
      </c>
      <c r="B5218" s="100" t="s">
        <v>187</v>
      </c>
      <c r="C5218" s="139" t="s">
        <v>6525</v>
      </c>
      <c r="D5218" s="139">
        <v>1000099</v>
      </c>
      <c r="E5218" s="139" t="s">
        <v>6526</v>
      </c>
      <c r="F5218" s="139">
        <v>39</v>
      </c>
      <c r="G5218" s="139">
        <v>-87.722200000000001</v>
      </c>
      <c r="H5218" s="139" t="s">
        <v>6527</v>
      </c>
      <c r="I5218" s="139" t="s">
        <v>6528</v>
      </c>
      <c r="J5218" s="139" t="s">
        <v>36</v>
      </c>
      <c r="K5218" s="139">
        <v>62454</v>
      </c>
      <c r="L5218" s="139" t="s">
        <v>2631</v>
      </c>
      <c r="M5218" s="139">
        <v>12001</v>
      </c>
      <c r="N5218" s="139" t="s">
        <v>1306</v>
      </c>
    </row>
    <row r="5219" spans="1:14" ht="15.75" customHeight="1">
      <c r="A5219" s="139">
        <v>2018</v>
      </c>
      <c r="B5219" s="100" t="s">
        <v>187</v>
      </c>
      <c r="C5219" s="139" t="s">
        <v>6529</v>
      </c>
      <c r="D5219" s="139">
        <v>1011048</v>
      </c>
      <c r="E5219" s="139" t="s">
        <v>6530</v>
      </c>
      <c r="F5219" s="139">
        <v>40.357764000000003</v>
      </c>
      <c r="G5219" s="139">
        <v>-85.334297000000007</v>
      </c>
      <c r="H5219" s="139" t="s">
        <v>6531</v>
      </c>
      <c r="I5219" s="139" t="s">
        <v>1892</v>
      </c>
      <c r="J5219" s="139" t="s">
        <v>39</v>
      </c>
      <c r="K5219" s="139">
        <v>47338</v>
      </c>
      <c r="L5219" s="139" t="s">
        <v>4801</v>
      </c>
      <c r="M5219" s="139">
        <v>10</v>
      </c>
      <c r="N5219" s="139" t="s">
        <v>1054</v>
      </c>
    </row>
    <row r="5220" spans="1:14" ht="15.75" customHeight="1">
      <c r="A5220" s="139">
        <v>2018</v>
      </c>
      <c r="B5220" s="100" t="s">
        <v>187</v>
      </c>
      <c r="C5220" s="139" t="s">
        <v>6532</v>
      </c>
      <c r="D5220" s="139">
        <v>1011113</v>
      </c>
      <c r="E5220" s="139" t="s">
        <v>6533</v>
      </c>
      <c r="F5220" s="139">
        <v>30.38</v>
      </c>
      <c r="G5220" s="139">
        <v>-89.61</v>
      </c>
      <c r="H5220" s="139" t="s">
        <v>6534</v>
      </c>
      <c r="I5220" s="139" t="s">
        <v>1168</v>
      </c>
      <c r="J5220" s="139" t="s">
        <v>65</v>
      </c>
      <c r="K5220" s="139">
        <v>39529</v>
      </c>
      <c r="L5220" s="139" t="s">
        <v>6439</v>
      </c>
      <c r="M5220" s="139">
        <v>18</v>
      </c>
      <c r="N5220" s="139" t="s">
        <v>1054</v>
      </c>
    </row>
    <row r="5221" spans="1:14" ht="15.75" customHeight="1">
      <c r="A5221" s="139">
        <v>2018</v>
      </c>
      <c r="B5221" s="100" t="s">
        <v>187</v>
      </c>
      <c r="C5221" s="139" t="s">
        <v>6535</v>
      </c>
      <c r="D5221" s="139">
        <v>1011501</v>
      </c>
      <c r="E5221" s="139" t="s">
        <v>6536</v>
      </c>
      <c r="F5221" s="139">
        <v>44.755049999999997</v>
      </c>
      <c r="G5221" s="139">
        <v>-93.010159999999999</v>
      </c>
      <c r="H5221" s="139" t="s">
        <v>3535</v>
      </c>
      <c r="I5221" s="139" t="s">
        <v>3536</v>
      </c>
      <c r="J5221" s="139" t="s">
        <v>62</v>
      </c>
      <c r="K5221" s="139">
        <v>55414</v>
      </c>
      <c r="L5221" s="139" t="s">
        <v>6537</v>
      </c>
      <c r="M5221" s="139">
        <v>0</v>
      </c>
      <c r="N5221" s="139" t="s">
        <v>1160</v>
      </c>
    </row>
    <row r="5222" spans="1:14" ht="15.75" customHeight="1">
      <c r="A5222" s="139">
        <v>2018</v>
      </c>
      <c r="B5222" s="100" t="s">
        <v>187</v>
      </c>
      <c r="C5222" s="139" t="s">
        <v>6538</v>
      </c>
      <c r="D5222" s="139">
        <v>1011553</v>
      </c>
      <c r="E5222" s="139" t="s">
        <v>6539</v>
      </c>
      <c r="F5222" s="139">
        <v>34.971935999999999</v>
      </c>
      <c r="G5222" s="139">
        <v>-89.617746999999994</v>
      </c>
      <c r="H5222" s="139" t="s">
        <v>6540</v>
      </c>
      <c r="I5222" s="139" t="s">
        <v>2319</v>
      </c>
      <c r="J5222" s="139" t="s">
        <v>65</v>
      </c>
      <c r="K5222" s="139">
        <v>38611</v>
      </c>
      <c r="L5222" s="139" t="s">
        <v>6541</v>
      </c>
      <c r="M5222" s="139">
        <v>83</v>
      </c>
      <c r="N5222" s="139" t="s">
        <v>1050</v>
      </c>
    </row>
    <row r="5223" spans="1:14" ht="15.75" customHeight="1">
      <c r="A5223" s="139">
        <v>2018</v>
      </c>
      <c r="B5223" s="100" t="s">
        <v>187</v>
      </c>
      <c r="C5223" s="139" t="s">
        <v>6542</v>
      </c>
      <c r="D5223" s="139">
        <v>1005495</v>
      </c>
      <c r="E5223" s="139" t="s">
        <v>6543</v>
      </c>
      <c r="F5223" s="139">
        <v>40.730536999999998</v>
      </c>
      <c r="G5223" s="139">
        <v>-74.173075999999995</v>
      </c>
      <c r="H5223" s="139" t="s">
        <v>5873</v>
      </c>
      <c r="I5223" s="139" t="s">
        <v>5920</v>
      </c>
      <c r="J5223" s="139" t="s">
        <v>81</v>
      </c>
      <c r="K5223" s="139">
        <v>7101</v>
      </c>
      <c r="L5223" s="139" t="s">
        <v>6462</v>
      </c>
      <c r="M5223" s="139">
        <v>31</v>
      </c>
      <c r="N5223" s="139" t="s">
        <v>1054</v>
      </c>
    </row>
    <row r="5224" spans="1:14" ht="15.75" customHeight="1">
      <c r="A5224" s="139">
        <v>2018</v>
      </c>
      <c r="B5224" s="100" t="s">
        <v>187</v>
      </c>
      <c r="C5224" s="139" t="s">
        <v>6544</v>
      </c>
      <c r="D5224" s="139">
        <v>1005123</v>
      </c>
      <c r="E5224" s="139" t="s">
        <v>6545</v>
      </c>
      <c r="F5224" s="139">
        <v>43.683401000000003</v>
      </c>
      <c r="G5224" s="139">
        <v>-70.353605000000002</v>
      </c>
      <c r="H5224" s="139" t="s">
        <v>6546</v>
      </c>
      <c r="I5224" s="139" t="s">
        <v>3499</v>
      </c>
      <c r="J5224" s="139" t="s">
        <v>52</v>
      </c>
      <c r="K5224" s="139">
        <v>4092</v>
      </c>
      <c r="L5224" s="139" t="s">
        <v>6547</v>
      </c>
      <c r="M5224" s="139">
        <v>669</v>
      </c>
      <c r="N5224" s="139" t="s">
        <v>1054</v>
      </c>
    </row>
    <row r="5225" spans="1:14" ht="15.75" customHeight="1">
      <c r="A5225" s="139">
        <v>2018</v>
      </c>
      <c r="B5225" s="100" t="s">
        <v>187</v>
      </c>
      <c r="C5225" s="139" t="s">
        <v>6548</v>
      </c>
      <c r="D5225" s="139">
        <v>1009615</v>
      </c>
      <c r="E5225" s="139" t="s">
        <v>6549</v>
      </c>
      <c r="F5225" s="139">
        <v>42.002310000000001</v>
      </c>
      <c r="G5225" s="139">
        <v>-87.67662</v>
      </c>
      <c r="H5225" s="139" t="s">
        <v>3549</v>
      </c>
      <c r="I5225" s="139" t="s">
        <v>5454</v>
      </c>
      <c r="J5225" s="139" t="s">
        <v>36</v>
      </c>
      <c r="K5225" s="139">
        <v>60626</v>
      </c>
      <c r="L5225" s="139" t="s">
        <v>6550</v>
      </c>
      <c r="M5225" s="139">
        <v>4</v>
      </c>
      <c r="N5225" s="139" t="s">
        <v>3598</v>
      </c>
    </row>
    <row r="5226" spans="1:14" ht="15.75" customHeight="1">
      <c r="A5226" s="139">
        <v>2018</v>
      </c>
      <c r="B5226" s="100" t="s">
        <v>187</v>
      </c>
      <c r="C5226" s="139" t="s">
        <v>6551</v>
      </c>
      <c r="D5226" s="139">
        <v>1007511</v>
      </c>
      <c r="E5226" s="139" t="s">
        <v>6552</v>
      </c>
      <c r="F5226" s="139">
        <v>37.907200000000003</v>
      </c>
      <c r="G5226" s="139">
        <v>-87.927099999999996</v>
      </c>
      <c r="H5226" s="139" t="s">
        <v>2542</v>
      </c>
      <c r="I5226" s="139" t="s">
        <v>2581</v>
      </c>
      <c r="J5226" s="139" t="s">
        <v>39</v>
      </c>
      <c r="K5226" s="139">
        <v>47620</v>
      </c>
      <c r="L5226" s="139" t="s">
        <v>6553</v>
      </c>
      <c r="M5226" s="139">
        <v>281</v>
      </c>
      <c r="N5226" s="139" t="s">
        <v>1054</v>
      </c>
    </row>
    <row r="5227" spans="1:14" ht="15.75" customHeight="1">
      <c r="A5227" s="139">
        <v>2018</v>
      </c>
      <c r="B5227" s="100" t="s">
        <v>187</v>
      </c>
      <c r="C5227" s="139" t="s">
        <v>6554</v>
      </c>
      <c r="D5227" s="139">
        <v>1003842</v>
      </c>
      <c r="E5227" s="139" t="s">
        <v>6555</v>
      </c>
      <c r="F5227" s="139">
        <v>41.334533</v>
      </c>
      <c r="G5227" s="139">
        <v>-88.755775</v>
      </c>
      <c r="H5227" s="139" t="s">
        <v>5987</v>
      </c>
      <c r="I5227" s="139" t="s">
        <v>4576</v>
      </c>
      <c r="J5227" s="139" t="s">
        <v>36</v>
      </c>
      <c r="K5227" s="139">
        <v>61350</v>
      </c>
      <c r="L5227" s="139" t="s">
        <v>6553</v>
      </c>
      <c r="M5227" s="139">
        <v>13</v>
      </c>
      <c r="N5227" s="139" t="s">
        <v>1054</v>
      </c>
    </row>
    <row r="5228" spans="1:14" ht="15.75" customHeight="1">
      <c r="A5228" s="139">
        <v>2018</v>
      </c>
      <c r="B5228" s="100" t="s">
        <v>187</v>
      </c>
      <c r="C5228" s="139" t="s">
        <v>6554</v>
      </c>
      <c r="D5228" s="139">
        <v>1004263</v>
      </c>
      <c r="E5228" s="139" t="s">
        <v>6556</v>
      </c>
      <c r="F5228" s="139">
        <v>42.575415999999997</v>
      </c>
      <c r="G5228" s="139">
        <v>-73.853562999999994</v>
      </c>
      <c r="H5228" s="139" t="s">
        <v>6557</v>
      </c>
      <c r="I5228" s="139" t="s">
        <v>5162</v>
      </c>
      <c r="J5228" s="139" t="s">
        <v>87</v>
      </c>
      <c r="K5228" s="139">
        <v>12158</v>
      </c>
      <c r="L5228" s="139" t="s">
        <v>6553</v>
      </c>
      <c r="M5228" s="139">
        <v>16</v>
      </c>
      <c r="N5228" s="139" t="s">
        <v>1054</v>
      </c>
    </row>
    <row r="5229" spans="1:14" ht="15.75" customHeight="1">
      <c r="A5229" s="139">
        <v>2018</v>
      </c>
      <c r="B5229" s="100" t="s">
        <v>187</v>
      </c>
      <c r="C5229" s="139" t="s">
        <v>6558</v>
      </c>
      <c r="D5229" s="139">
        <v>1006686</v>
      </c>
      <c r="E5229" s="139" t="s">
        <v>6559</v>
      </c>
      <c r="F5229" s="139">
        <v>44.021639999999998</v>
      </c>
      <c r="G5229" s="139">
        <v>-92.482089999999999</v>
      </c>
      <c r="H5229" s="139" t="s">
        <v>5077</v>
      </c>
      <c r="I5229" s="139" t="s">
        <v>5078</v>
      </c>
      <c r="J5229" s="139" t="s">
        <v>62</v>
      </c>
      <c r="K5229" s="139">
        <v>55902</v>
      </c>
      <c r="L5229" s="139" t="s">
        <v>5079</v>
      </c>
      <c r="M5229" s="139">
        <v>23</v>
      </c>
      <c r="N5229" s="139" t="s">
        <v>1054</v>
      </c>
    </row>
    <row r="5230" spans="1:14" ht="15.75" customHeight="1">
      <c r="A5230" s="139">
        <v>2018</v>
      </c>
      <c r="B5230" s="100" t="s">
        <v>187</v>
      </c>
      <c r="C5230" s="139" t="s">
        <v>6560</v>
      </c>
      <c r="D5230" s="139">
        <v>1003037</v>
      </c>
      <c r="E5230" s="139" t="s">
        <v>6561</v>
      </c>
      <c r="F5230" s="139">
        <v>42.3048</v>
      </c>
      <c r="G5230" s="139">
        <v>-71.801500000000004</v>
      </c>
      <c r="H5230" s="139" t="s">
        <v>1832</v>
      </c>
      <c r="I5230" s="139" t="s">
        <v>5532</v>
      </c>
      <c r="J5230" s="139" t="s">
        <v>58</v>
      </c>
      <c r="K5230" s="139">
        <v>1615</v>
      </c>
      <c r="L5230" s="139" t="s">
        <v>2398</v>
      </c>
      <c r="M5230" s="139">
        <v>33</v>
      </c>
      <c r="N5230" s="139" t="s">
        <v>1054</v>
      </c>
    </row>
    <row r="5231" spans="1:14" ht="15.75" customHeight="1">
      <c r="A5231" s="139">
        <v>2018</v>
      </c>
      <c r="B5231" s="100" t="s">
        <v>187</v>
      </c>
      <c r="C5231" s="139" t="s">
        <v>6562</v>
      </c>
      <c r="D5231" s="139">
        <v>1006395</v>
      </c>
      <c r="E5231" s="139" t="s">
        <v>6563</v>
      </c>
      <c r="F5231" s="139">
        <v>38.043599999999998</v>
      </c>
      <c r="G5231" s="139">
        <v>-122.25320000000001</v>
      </c>
      <c r="H5231" s="139" t="s">
        <v>6564</v>
      </c>
      <c r="I5231" s="139" t="s">
        <v>2426</v>
      </c>
      <c r="J5231" s="139" t="s">
        <v>15</v>
      </c>
      <c r="K5231" s="139">
        <v>94572</v>
      </c>
      <c r="L5231" s="139" t="s">
        <v>1997</v>
      </c>
      <c r="M5231" s="139">
        <v>2714</v>
      </c>
      <c r="N5231" s="139" t="s">
        <v>1745</v>
      </c>
    </row>
    <row r="5232" spans="1:14" ht="15.75" customHeight="1">
      <c r="A5232" s="139">
        <v>2018</v>
      </c>
      <c r="B5232" s="100" t="s">
        <v>187</v>
      </c>
      <c r="C5232" s="139" t="s">
        <v>6565</v>
      </c>
      <c r="D5232" s="139">
        <v>1002565</v>
      </c>
      <c r="E5232" s="139" t="s">
        <v>6566</v>
      </c>
      <c r="F5232" s="139">
        <v>35.395110000000003</v>
      </c>
      <c r="G5232" s="139">
        <v>-119.04652</v>
      </c>
      <c r="H5232" s="139" t="s">
        <v>3578</v>
      </c>
      <c r="I5232" s="139" t="s">
        <v>3579</v>
      </c>
      <c r="J5232" s="139" t="s">
        <v>15</v>
      </c>
      <c r="K5232" s="139">
        <v>93308</v>
      </c>
      <c r="L5232" s="139" t="s">
        <v>6567</v>
      </c>
      <c r="M5232" s="139">
        <v>496</v>
      </c>
      <c r="N5232" s="139" t="s">
        <v>1745</v>
      </c>
    </row>
    <row r="5233" spans="1:14" ht="15.75" customHeight="1">
      <c r="A5233" s="139">
        <v>2018</v>
      </c>
      <c r="B5233" s="100" t="s">
        <v>187</v>
      </c>
      <c r="C5233" s="139" t="s">
        <v>6568</v>
      </c>
      <c r="D5233" s="139">
        <v>1003508</v>
      </c>
      <c r="E5233" s="139" t="s">
        <v>6569</v>
      </c>
      <c r="F5233" s="139">
        <v>31.788115000000001</v>
      </c>
      <c r="G5233" s="139">
        <v>-85.977613000000005</v>
      </c>
      <c r="H5233" s="139" t="s">
        <v>5220</v>
      </c>
      <c r="I5233" s="139" t="s">
        <v>6570</v>
      </c>
      <c r="J5233" s="139" t="s">
        <v>3</v>
      </c>
      <c r="K5233" s="139">
        <v>36079</v>
      </c>
      <c r="L5233" s="139" t="s">
        <v>6571</v>
      </c>
      <c r="M5233" s="139">
        <v>12</v>
      </c>
      <c r="N5233" s="139" t="s">
        <v>2062</v>
      </c>
    </row>
    <row r="5234" spans="1:14" ht="15.75" customHeight="1">
      <c r="A5234" s="139">
        <v>2018</v>
      </c>
      <c r="B5234" s="100" t="s">
        <v>187</v>
      </c>
      <c r="C5234" s="139" t="s">
        <v>6572</v>
      </c>
      <c r="D5234" s="139">
        <v>1000360</v>
      </c>
      <c r="E5234" s="139" t="s">
        <v>6573</v>
      </c>
      <c r="F5234" s="139">
        <v>44.537500000000001</v>
      </c>
      <c r="G5234" s="139">
        <v>-88.082589999999996</v>
      </c>
      <c r="H5234" s="139" t="s">
        <v>3699</v>
      </c>
      <c r="I5234" s="139" t="s">
        <v>1048</v>
      </c>
      <c r="J5234" s="139" t="s">
        <v>132</v>
      </c>
      <c r="K5234" s="139">
        <v>54303</v>
      </c>
      <c r="L5234" s="139" t="s">
        <v>6574</v>
      </c>
      <c r="M5234" s="139">
        <v>12</v>
      </c>
      <c r="N5234" s="139" t="s">
        <v>1054</v>
      </c>
    </row>
    <row r="5235" spans="1:14" ht="15.75" customHeight="1">
      <c r="A5235" s="139">
        <v>2018</v>
      </c>
      <c r="B5235" s="100" t="s">
        <v>187</v>
      </c>
      <c r="C5235" s="139" t="s">
        <v>6575</v>
      </c>
      <c r="D5235" s="139">
        <v>1005086</v>
      </c>
      <c r="E5235" s="139" t="s">
        <v>6576</v>
      </c>
      <c r="F5235" s="139">
        <v>33.919896999999999</v>
      </c>
      <c r="G5235" s="139">
        <v>-80.319676999999999</v>
      </c>
      <c r="H5235" s="139" t="s">
        <v>2180</v>
      </c>
      <c r="I5235" s="139" t="s">
        <v>1790</v>
      </c>
      <c r="J5235" s="139" t="s">
        <v>107</v>
      </c>
      <c r="K5235" s="139">
        <v>29153</v>
      </c>
      <c r="L5235" s="139" t="s">
        <v>6577</v>
      </c>
      <c r="M5235" s="139">
        <v>17</v>
      </c>
      <c r="N5235" s="139" t="s">
        <v>1054</v>
      </c>
    </row>
    <row r="5236" spans="1:14" ht="15.75" customHeight="1">
      <c r="A5236" s="139">
        <v>2018</v>
      </c>
      <c r="B5236" s="100" t="s">
        <v>187</v>
      </c>
      <c r="C5236" s="139" t="s">
        <v>6578</v>
      </c>
      <c r="D5236" s="139">
        <v>1001885</v>
      </c>
      <c r="E5236" s="139" t="s">
        <v>6579</v>
      </c>
      <c r="F5236" s="139">
        <v>40.632927000000002</v>
      </c>
      <c r="G5236" s="139">
        <v>-76.187911999999997</v>
      </c>
      <c r="H5236" s="139" t="s">
        <v>6580</v>
      </c>
      <c r="I5236" s="139" t="s">
        <v>6581</v>
      </c>
      <c r="J5236" s="139" t="s">
        <v>103</v>
      </c>
      <c r="K5236" s="139">
        <v>17929</v>
      </c>
      <c r="L5236" s="139" t="s">
        <v>4296</v>
      </c>
      <c r="M5236" s="139">
        <v>34</v>
      </c>
      <c r="N5236" s="139" t="s">
        <v>1054</v>
      </c>
    </row>
    <row r="5237" spans="1:14" ht="15.75" customHeight="1">
      <c r="A5237" s="139">
        <v>2018</v>
      </c>
      <c r="B5237" s="100" t="s">
        <v>187</v>
      </c>
      <c r="C5237" s="139" t="s">
        <v>6582</v>
      </c>
      <c r="D5237" s="139">
        <v>1001995</v>
      </c>
      <c r="E5237" s="139" t="s">
        <v>6583</v>
      </c>
      <c r="F5237" s="139">
        <v>46.723917999999998</v>
      </c>
      <c r="G5237" s="139">
        <v>-92.436733000000004</v>
      </c>
      <c r="H5237" s="139" t="s">
        <v>6584</v>
      </c>
      <c r="I5237" s="139" t="s">
        <v>6585</v>
      </c>
      <c r="J5237" s="139" t="s">
        <v>62</v>
      </c>
      <c r="K5237" s="139">
        <v>55720</v>
      </c>
      <c r="L5237" s="139" t="s">
        <v>6547</v>
      </c>
      <c r="M5237" s="139">
        <v>1154</v>
      </c>
      <c r="N5237" s="139" t="s">
        <v>1253</v>
      </c>
    </row>
    <row r="5238" spans="1:14" ht="15.75" customHeight="1">
      <c r="A5238" s="139">
        <v>2018</v>
      </c>
      <c r="B5238" s="100" t="s">
        <v>187</v>
      </c>
      <c r="C5238" s="139" t="s">
        <v>6586</v>
      </c>
      <c r="D5238" s="139">
        <v>1003048</v>
      </c>
      <c r="E5238" s="139" t="s">
        <v>6587</v>
      </c>
      <c r="F5238" s="139">
        <v>44.703333000000001</v>
      </c>
      <c r="G5238" s="139">
        <v>-69.648888999999997</v>
      </c>
      <c r="H5238" s="139" t="s">
        <v>6588</v>
      </c>
      <c r="I5238" s="139" t="s">
        <v>6589</v>
      </c>
      <c r="J5238" s="139" t="s">
        <v>52</v>
      </c>
      <c r="K5238" s="139">
        <v>4976</v>
      </c>
      <c r="L5238" s="139" t="s">
        <v>6547</v>
      </c>
      <c r="M5238" s="139">
        <v>2556</v>
      </c>
      <c r="N5238" s="139" t="s">
        <v>1253</v>
      </c>
    </row>
    <row r="5239" spans="1:14" ht="15.75" customHeight="1">
      <c r="A5239" s="139">
        <v>2018</v>
      </c>
      <c r="B5239" s="100" t="s">
        <v>187</v>
      </c>
      <c r="C5239" s="139" t="s">
        <v>6590</v>
      </c>
      <c r="D5239" s="139">
        <v>1006847</v>
      </c>
      <c r="E5239" s="139" t="s">
        <v>6591</v>
      </c>
      <c r="F5239" s="139">
        <v>43.616667</v>
      </c>
      <c r="G5239" s="139">
        <v>-88.716667000000001</v>
      </c>
      <c r="H5239" s="139" t="s">
        <v>6592</v>
      </c>
      <c r="I5239" s="139" t="s">
        <v>6593</v>
      </c>
      <c r="J5239" s="139" t="s">
        <v>132</v>
      </c>
      <c r="K5239" s="139">
        <v>53963</v>
      </c>
      <c r="L5239" s="139" t="s">
        <v>6594</v>
      </c>
      <c r="M5239" s="139">
        <v>16</v>
      </c>
      <c r="N5239" s="139" t="s">
        <v>1054</v>
      </c>
    </row>
    <row r="5240" spans="1:14" ht="15.75" customHeight="1">
      <c r="A5240" s="139">
        <v>2018</v>
      </c>
      <c r="B5240" s="100" t="s">
        <v>187</v>
      </c>
      <c r="C5240" s="139" t="s">
        <v>6590</v>
      </c>
      <c r="D5240" s="139">
        <v>1002230</v>
      </c>
      <c r="E5240" s="139" t="s">
        <v>6595</v>
      </c>
      <c r="F5240" s="139">
        <v>36.182099999999998</v>
      </c>
      <c r="G5240" s="139">
        <v>-119.33512</v>
      </c>
      <c r="H5240" s="139" t="s">
        <v>4876</v>
      </c>
      <c r="I5240" s="139" t="s">
        <v>2200</v>
      </c>
      <c r="J5240" s="139" t="s">
        <v>15</v>
      </c>
      <c r="K5240" s="139">
        <v>93274</v>
      </c>
      <c r="L5240" s="139" t="s">
        <v>6594</v>
      </c>
      <c r="M5240" s="139">
        <v>33</v>
      </c>
      <c r="N5240" s="139" t="s">
        <v>1054</v>
      </c>
    </row>
    <row r="5241" spans="1:14" ht="15.75" customHeight="1">
      <c r="A5241" s="139">
        <v>2018</v>
      </c>
      <c r="B5241" s="100" t="s">
        <v>187</v>
      </c>
      <c r="C5241" s="139" t="s">
        <v>6596</v>
      </c>
      <c r="D5241" s="139">
        <v>1001882</v>
      </c>
      <c r="E5241" s="139" t="s">
        <v>6597</v>
      </c>
      <c r="F5241" s="139">
        <v>32.143889999999999</v>
      </c>
      <c r="G5241" s="139">
        <v>-81.146659999999997</v>
      </c>
      <c r="H5241" s="139" t="s">
        <v>6598</v>
      </c>
      <c r="I5241" s="139" t="s">
        <v>3680</v>
      </c>
      <c r="J5241" s="139" t="s">
        <v>28</v>
      </c>
      <c r="K5241" s="139">
        <v>31407</v>
      </c>
      <c r="L5241" s="139" t="s">
        <v>3167</v>
      </c>
      <c r="M5241" s="139">
        <v>165</v>
      </c>
      <c r="N5241" s="139" t="s">
        <v>1054</v>
      </c>
    </row>
    <row r="5242" spans="1:14" ht="15.75" customHeight="1">
      <c r="A5242" s="139">
        <v>2018</v>
      </c>
      <c r="B5242" s="100" t="s">
        <v>187</v>
      </c>
      <c r="C5242" s="139" t="s">
        <v>6599</v>
      </c>
      <c r="D5242" s="139">
        <v>1004113</v>
      </c>
      <c r="E5242" s="139" t="s">
        <v>6600</v>
      </c>
      <c r="F5242" s="139">
        <v>43.304670000000002</v>
      </c>
      <c r="G5242" s="139">
        <v>-73.638850000000005</v>
      </c>
      <c r="H5242" s="139" t="s">
        <v>6601</v>
      </c>
      <c r="I5242" s="139" t="s">
        <v>6602</v>
      </c>
      <c r="J5242" s="139" t="s">
        <v>87</v>
      </c>
      <c r="K5242" s="139">
        <v>12803</v>
      </c>
      <c r="L5242" s="139" t="s">
        <v>3223</v>
      </c>
      <c r="M5242" s="139">
        <v>15</v>
      </c>
      <c r="N5242" s="139" t="s">
        <v>1054</v>
      </c>
    </row>
    <row r="5243" spans="1:14" ht="15.75" customHeight="1">
      <c r="A5243" s="139">
        <v>2018</v>
      </c>
      <c r="B5243" s="100" t="s">
        <v>187</v>
      </c>
      <c r="C5243" s="139" t="s">
        <v>6603</v>
      </c>
      <c r="D5243" s="139">
        <v>1004262</v>
      </c>
      <c r="E5243" s="139" t="s">
        <v>6604</v>
      </c>
      <c r="F5243" s="139">
        <v>37.389912000000002</v>
      </c>
      <c r="G5243" s="139">
        <v>-120.66745</v>
      </c>
      <c r="H5243" s="139" t="s">
        <v>1789</v>
      </c>
      <c r="I5243" s="139" t="s">
        <v>4144</v>
      </c>
      <c r="J5243" s="139" t="s">
        <v>15</v>
      </c>
      <c r="K5243" s="139">
        <v>95334</v>
      </c>
      <c r="L5243" s="139" t="s">
        <v>6605</v>
      </c>
      <c r="M5243" s="139">
        <v>20</v>
      </c>
      <c r="N5243" s="139" t="s">
        <v>1054</v>
      </c>
    </row>
    <row r="5244" spans="1:14" ht="15.75" customHeight="1">
      <c r="A5244" s="139">
        <v>2018</v>
      </c>
      <c r="B5244" s="100" t="s">
        <v>187</v>
      </c>
      <c r="C5244" s="139" t="s">
        <v>6606</v>
      </c>
      <c r="D5244" s="139">
        <v>1007050</v>
      </c>
      <c r="E5244" s="139" t="s">
        <v>6607</v>
      </c>
      <c r="F5244" s="139">
        <v>29.957740000000001</v>
      </c>
      <c r="G5244" s="139">
        <v>-90.129549999999995</v>
      </c>
      <c r="H5244" s="139" t="s">
        <v>3420</v>
      </c>
      <c r="I5244" s="139" t="s">
        <v>3421</v>
      </c>
      <c r="J5244" s="139" t="s">
        <v>50</v>
      </c>
      <c r="K5244" s="139">
        <v>70118</v>
      </c>
      <c r="L5244" s="139" t="s">
        <v>6608</v>
      </c>
      <c r="M5244" s="139">
        <v>46</v>
      </c>
      <c r="N5244" s="139" t="s">
        <v>1054</v>
      </c>
    </row>
    <row r="5245" spans="1:14" ht="15.75" customHeight="1">
      <c r="A5245" s="139">
        <v>2018</v>
      </c>
      <c r="B5245" s="100" t="s">
        <v>187</v>
      </c>
      <c r="C5245" s="139" t="s">
        <v>6609</v>
      </c>
      <c r="D5245" s="139">
        <v>1005580</v>
      </c>
      <c r="E5245" s="139" t="s">
        <v>6610</v>
      </c>
      <c r="F5245" s="139">
        <v>34.719169999999998</v>
      </c>
      <c r="G5245" s="139">
        <v>-84.967200000000005</v>
      </c>
      <c r="H5245" s="139" t="s">
        <v>1256</v>
      </c>
      <c r="I5245" s="139" t="s">
        <v>1257</v>
      </c>
      <c r="J5245" s="139" t="s">
        <v>28</v>
      </c>
      <c r="K5245" s="139">
        <v>30720</v>
      </c>
      <c r="L5245" s="139" t="s">
        <v>1138</v>
      </c>
      <c r="M5245" s="139">
        <v>18</v>
      </c>
      <c r="N5245" s="139" t="s">
        <v>1054</v>
      </c>
    </row>
    <row r="5246" spans="1:14" ht="15.75" customHeight="1">
      <c r="A5246" s="139">
        <v>2018</v>
      </c>
      <c r="B5246" s="100" t="s">
        <v>187</v>
      </c>
      <c r="C5246" s="139" t="s">
        <v>6611</v>
      </c>
      <c r="D5246" s="139">
        <v>1007876</v>
      </c>
      <c r="E5246" s="139" t="s">
        <v>6612</v>
      </c>
      <c r="F5246" s="139">
        <v>34.047221999999998</v>
      </c>
      <c r="G5246" s="139">
        <v>-81.151360999999994</v>
      </c>
      <c r="H5246" s="139" t="s">
        <v>2978</v>
      </c>
      <c r="I5246" s="139" t="s">
        <v>5343</v>
      </c>
      <c r="J5246" s="139" t="s">
        <v>107</v>
      </c>
      <c r="K5246" s="139">
        <v>29210</v>
      </c>
      <c r="L5246" s="139" t="s">
        <v>1138</v>
      </c>
      <c r="M5246" s="139">
        <v>27</v>
      </c>
      <c r="N5246" s="139" t="s">
        <v>1054</v>
      </c>
    </row>
    <row r="5247" spans="1:14" ht="15.75" customHeight="1">
      <c r="A5247" s="139">
        <v>2018</v>
      </c>
      <c r="B5247" s="100" t="s">
        <v>187</v>
      </c>
      <c r="C5247" s="139" t="s">
        <v>6613</v>
      </c>
      <c r="D5247" s="139">
        <v>1003589</v>
      </c>
      <c r="E5247" s="139" t="s">
        <v>6614</v>
      </c>
      <c r="F5247" s="139">
        <v>30.797419999999999</v>
      </c>
      <c r="G5247" s="139">
        <v>-88.083539999999999</v>
      </c>
      <c r="H5247" s="139" t="s">
        <v>6615</v>
      </c>
      <c r="I5247" s="139" t="s">
        <v>1318</v>
      </c>
      <c r="J5247" s="139" t="s">
        <v>3</v>
      </c>
      <c r="K5247" s="139">
        <v>36571</v>
      </c>
      <c r="L5247" s="139" t="s">
        <v>5701</v>
      </c>
      <c r="M5247" s="139">
        <v>1704</v>
      </c>
      <c r="N5247" s="139" t="s">
        <v>1306</v>
      </c>
    </row>
    <row r="5248" spans="1:14" ht="15.75" customHeight="1">
      <c r="A5248" s="139">
        <v>2018</v>
      </c>
      <c r="B5248" s="100" t="s">
        <v>187</v>
      </c>
      <c r="C5248" s="139" t="s">
        <v>6616</v>
      </c>
      <c r="D5248" s="139">
        <v>1007002</v>
      </c>
      <c r="E5248" s="139" t="s">
        <v>6617</v>
      </c>
      <c r="F5248" s="139">
        <v>29.722221999999999</v>
      </c>
      <c r="G5248" s="139">
        <v>-95.126943999999995</v>
      </c>
      <c r="H5248" s="139" t="s">
        <v>5824</v>
      </c>
      <c r="I5248" s="139" t="s">
        <v>1087</v>
      </c>
      <c r="J5248" s="139" t="s">
        <v>115</v>
      </c>
      <c r="K5248" s="139">
        <v>77536</v>
      </c>
      <c r="L5248" s="139" t="s">
        <v>6618</v>
      </c>
      <c r="M5248" s="139">
        <v>15219</v>
      </c>
      <c r="N5248" s="139" t="s">
        <v>3238</v>
      </c>
    </row>
    <row r="5249" spans="1:14" ht="15.75" customHeight="1">
      <c r="A5249" s="139">
        <v>2018</v>
      </c>
      <c r="B5249" s="100" t="s">
        <v>187</v>
      </c>
      <c r="C5249" s="139" t="s">
        <v>6619</v>
      </c>
      <c r="D5249" s="139">
        <v>1001804</v>
      </c>
      <c r="E5249" s="139" t="s">
        <v>6620</v>
      </c>
      <c r="F5249" s="139">
        <v>38.016593999999998</v>
      </c>
      <c r="G5249" s="139">
        <v>-122.115392</v>
      </c>
      <c r="H5249" s="139" t="s">
        <v>6621</v>
      </c>
      <c r="I5249" s="139" t="s">
        <v>2426</v>
      </c>
      <c r="J5249" s="139" t="s">
        <v>15</v>
      </c>
      <c r="K5249" s="139">
        <v>94553</v>
      </c>
      <c r="L5249" s="139" t="s">
        <v>5701</v>
      </c>
      <c r="M5249" s="139">
        <v>18868</v>
      </c>
      <c r="N5249" s="139" t="s">
        <v>1745</v>
      </c>
    </row>
    <row r="5250" spans="1:14" ht="15.75" customHeight="1">
      <c r="A5250" s="139">
        <v>2018</v>
      </c>
      <c r="B5250" s="100" t="s">
        <v>187</v>
      </c>
      <c r="C5250" s="139" t="s">
        <v>6622</v>
      </c>
      <c r="D5250" s="139">
        <v>1004211</v>
      </c>
      <c r="E5250" s="139" t="s">
        <v>6623</v>
      </c>
      <c r="F5250" s="139">
        <v>48.472836000000001</v>
      </c>
      <c r="G5250" s="139">
        <v>-122.560194</v>
      </c>
      <c r="H5250" s="139" t="s">
        <v>6624</v>
      </c>
      <c r="I5250" s="139" t="s">
        <v>6625</v>
      </c>
      <c r="J5250" s="139" t="s">
        <v>126</v>
      </c>
      <c r="K5250" s="139">
        <v>98221</v>
      </c>
      <c r="L5250" s="139" t="s">
        <v>5701</v>
      </c>
      <c r="M5250" s="139">
        <v>6447</v>
      </c>
      <c r="N5250" s="139" t="s">
        <v>1306</v>
      </c>
    </row>
    <row r="5251" spans="1:14" ht="15.75" customHeight="1">
      <c r="A5251" s="139">
        <v>2018</v>
      </c>
      <c r="B5251" s="100" t="s">
        <v>187</v>
      </c>
      <c r="C5251" s="139" t="s">
        <v>6626</v>
      </c>
      <c r="D5251" s="139">
        <v>1006453</v>
      </c>
      <c r="E5251" s="139" t="s">
        <v>6627</v>
      </c>
      <c r="F5251" s="139">
        <v>28.994467</v>
      </c>
      <c r="G5251" s="139">
        <v>-95.356329000000002</v>
      </c>
      <c r="H5251" s="139" t="s">
        <v>6628</v>
      </c>
      <c r="I5251" s="139" t="s">
        <v>6629</v>
      </c>
      <c r="J5251" s="139" t="s">
        <v>115</v>
      </c>
      <c r="K5251" s="139">
        <v>77541</v>
      </c>
      <c r="L5251" s="139" t="s">
        <v>6630</v>
      </c>
      <c r="M5251" s="139">
        <v>59</v>
      </c>
      <c r="N5251" s="139" t="s">
        <v>1054</v>
      </c>
    </row>
    <row r="5252" spans="1:14" ht="15.75" customHeight="1">
      <c r="A5252" s="139">
        <v>2018</v>
      </c>
      <c r="B5252" s="100" t="s">
        <v>187</v>
      </c>
      <c r="C5252" s="139" t="s">
        <v>6631</v>
      </c>
      <c r="D5252" s="139">
        <v>1004767</v>
      </c>
      <c r="E5252" s="139" t="s">
        <v>6632</v>
      </c>
      <c r="F5252" s="139">
        <v>30.325882</v>
      </c>
      <c r="G5252" s="139">
        <v>-91.261731999999995</v>
      </c>
      <c r="H5252" s="139" t="s">
        <v>6633</v>
      </c>
      <c r="I5252" s="139" t="s">
        <v>1785</v>
      </c>
      <c r="J5252" s="139" t="s">
        <v>50</v>
      </c>
      <c r="K5252" s="139">
        <v>70710</v>
      </c>
      <c r="L5252" s="139" t="s">
        <v>6634</v>
      </c>
      <c r="M5252" s="139">
        <v>29</v>
      </c>
      <c r="N5252" s="139" t="s">
        <v>1054</v>
      </c>
    </row>
    <row r="5253" spans="1:14" ht="15.75" customHeight="1">
      <c r="A5253" s="139">
        <v>2018</v>
      </c>
      <c r="B5253" s="100" t="s">
        <v>187</v>
      </c>
      <c r="C5253" s="139" t="s">
        <v>6635</v>
      </c>
      <c r="D5253" s="139">
        <v>1002124</v>
      </c>
      <c r="E5253" s="139" t="s">
        <v>6636</v>
      </c>
      <c r="F5253" s="139">
        <v>39.364899999999999</v>
      </c>
      <c r="G5253" s="139">
        <v>-93.448599999999999</v>
      </c>
      <c r="H5253" s="139" t="s">
        <v>2411</v>
      </c>
      <c r="I5253" s="139" t="s">
        <v>4021</v>
      </c>
      <c r="J5253" s="139" t="s">
        <v>68</v>
      </c>
      <c r="K5253" s="139">
        <v>64633</v>
      </c>
      <c r="L5253" s="139" t="s">
        <v>6637</v>
      </c>
      <c r="M5253" s="139">
        <v>42</v>
      </c>
      <c r="N5253" s="139" t="s">
        <v>1054</v>
      </c>
    </row>
    <row r="5254" spans="1:14" ht="15.75" customHeight="1">
      <c r="A5254" s="139">
        <v>2018</v>
      </c>
      <c r="B5254" s="100" t="s">
        <v>187</v>
      </c>
      <c r="C5254" s="139" t="s">
        <v>6638</v>
      </c>
      <c r="D5254" s="139">
        <v>1006006</v>
      </c>
      <c r="E5254" s="139" t="s">
        <v>6639</v>
      </c>
      <c r="F5254" s="139">
        <v>33.090277999999998</v>
      </c>
      <c r="G5254" s="139">
        <v>-80.341667000000001</v>
      </c>
      <c r="H5254" s="139" t="s">
        <v>6640</v>
      </c>
      <c r="I5254" s="139" t="s">
        <v>6641</v>
      </c>
      <c r="J5254" s="139" t="s">
        <v>107</v>
      </c>
      <c r="K5254" s="139">
        <v>29472</v>
      </c>
      <c r="L5254" s="139" t="s">
        <v>6642</v>
      </c>
      <c r="M5254" s="139">
        <v>21</v>
      </c>
      <c r="N5254" s="139" t="s">
        <v>1054</v>
      </c>
    </row>
    <row r="5255" spans="1:14" ht="15.75" customHeight="1">
      <c r="A5255" s="139">
        <v>2018</v>
      </c>
      <c r="B5255" s="100" t="s">
        <v>187</v>
      </c>
      <c r="C5255" s="139" t="s">
        <v>6643</v>
      </c>
      <c r="D5255" s="139">
        <v>1003966</v>
      </c>
      <c r="E5255" s="139" t="s">
        <v>6644</v>
      </c>
      <c r="F5255" s="139">
        <v>42.862614999999998</v>
      </c>
      <c r="G5255" s="139">
        <v>-74.027743000000001</v>
      </c>
      <c r="H5255" s="139" t="s">
        <v>6645</v>
      </c>
      <c r="I5255" s="139" t="s">
        <v>3627</v>
      </c>
      <c r="J5255" s="139" t="s">
        <v>87</v>
      </c>
      <c r="K5255" s="139">
        <v>12150</v>
      </c>
      <c r="L5255" s="139" t="s">
        <v>6646</v>
      </c>
      <c r="M5255" s="139">
        <v>2</v>
      </c>
      <c r="N5255" s="139" t="s">
        <v>1054</v>
      </c>
    </row>
    <row r="5256" spans="1:14" ht="15.75" customHeight="1">
      <c r="A5256" s="139">
        <v>2018</v>
      </c>
      <c r="B5256" s="100" t="s">
        <v>187</v>
      </c>
      <c r="C5256" s="139" t="s">
        <v>6647</v>
      </c>
      <c r="D5256" s="139">
        <v>1005119</v>
      </c>
      <c r="E5256" s="139" t="s">
        <v>6648</v>
      </c>
      <c r="F5256" s="139">
        <v>47.717981999999999</v>
      </c>
      <c r="G5256" s="139">
        <v>-104.13316399999999</v>
      </c>
      <c r="H5256" s="139" t="s">
        <v>2307</v>
      </c>
      <c r="I5256" s="139" t="s">
        <v>1471</v>
      </c>
      <c r="J5256" s="139" t="s">
        <v>70</v>
      </c>
      <c r="K5256" s="139">
        <v>59270</v>
      </c>
      <c r="L5256" s="139" t="s">
        <v>6649</v>
      </c>
      <c r="M5256" s="139">
        <v>250</v>
      </c>
      <c r="N5256" s="139" t="s">
        <v>1054</v>
      </c>
    </row>
    <row r="5257" spans="1:14" ht="15.75" customHeight="1">
      <c r="A5257" s="139">
        <v>2018</v>
      </c>
      <c r="B5257" s="100" t="s">
        <v>187</v>
      </c>
      <c r="C5257" s="139" t="s">
        <v>6650</v>
      </c>
      <c r="D5257" s="139">
        <v>1002437</v>
      </c>
      <c r="E5257" s="139" t="s">
        <v>6651</v>
      </c>
      <c r="F5257" s="139">
        <v>41.248399999999997</v>
      </c>
      <c r="G5257" s="139">
        <v>-73.097650000000002</v>
      </c>
      <c r="H5257" s="139" t="s">
        <v>6652</v>
      </c>
      <c r="I5257" s="139" t="s">
        <v>1377</v>
      </c>
      <c r="J5257" s="139" t="s">
        <v>20</v>
      </c>
      <c r="K5257" s="139">
        <v>6615</v>
      </c>
      <c r="L5257" s="139" t="s">
        <v>4918</v>
      </c>
      <c r="M5257" s="139">
        <v>26</v>
      </c>
      <c r="N5257" s="139" t="s">
        <v>1054</v>
      </c>
    </row>
    <row r="5258" spans="1:14" ht="15.75" customHeight="1">
      <c r="A5258" s="139">
        <v>2018</v>
      </c>
      <c r="B5258" s="100" t="s">
        <v>187</v>
      </c>
      <c r="C5258" s="139" t="s">
        <v>6653</v>
      </c>
      <c r="D5258" s="139">
        <v>1009291</v>
      </c>
      <c r="E5258" s="139" t="s">
        <v>6654</v>
      </c>
      <c r="F5258" s="139">
        <v>41.260556000000001</v>
      </c>
      <c r="G5258" s="139">
        <v>-110.806944</v>
      </c>
      <c r="H5258" s="139" t="s">
        <v>5596</v>
      </c>
      <c r="I5258" s="139" t="s">
        <v>6655</v>
      </c>
      <c r="J5258" s="139" t="s">
        <v>134</v>
      </c>
      <c r="K5258" s="139">
        <v>82930</v>
      </c>
      <c r="L5258" s="139" t="s">
        <v>6656</v>
      </c>
      <c r="M5258" s="139">
        <v>519</v>
      </c>
      <c r="N5258" s="139" t="s">
        <v>1306</v>
      </c>
    </row>
    <row r="5259" spans="1:14" ht="15.75" customHeight="1">
      <c r="A5259" s="139">
        <v>2018</v>
      </c>
      <c r="B5259" s="100" t="s">
        <v>187</v>
      </c>
      <c r="C5259" s="139" t="s">
        <v>6657</v>
      </c>
      <c r="D5259" s="139">
        <v>1004194</v>
      </c>
      <c r="E5259" s="139" t="s">
        <v>6658</v>
      </c>
      <c r="F5259" s="139">
        <v>36.543163999999997</v>
      </c>
      <c r="G5259" s="139">
        <v>-94.583078999999998</v>
      </c>
      <c r="H5259" s="139" t="s">
        <v>6659</v>
      </c>
      <c r="I5259" s="139" t="s">
        <v>6660</v>
      </c>
      <c r="J5259" s="139" t="s">
        <v>68</v>
      </c>
      <c r="K5259" s="139">
        <v>64863</v>
      </c>
      <c r="L5259" s="139" t="s">
        <v>6661</v>
      </c>
      <c r="M5259" s="139">
        <v>24</v>
      </c>
      <c r="N5259" s="139" t="s">
        <v>1127</v>
      </c>
    </row>
    <row r="5260" spans="1:14" ht="15.75" customHeight="1">
      <c r="A5260" s="139">
        <v>2018</v>
      </c>
      <c r="B5260" s="100" t="s">
        <v>187</v>
      </c>
      <c r="C5260" s="139" t="s">
        <v>6662</v>
      </c>
      <c r="D5260" s="139">
        <v>1007218</v>
      </c>
      <c r="E5260" s="139" t="s">
        <v>6663</v>
      </c>
      <c r="F5260" s="139">
        <v>42.512900000000002</v>
      </c>
      <c r="G5260" s="139">
        <v>-106.1434</v>
      </c>
      <c r="H5260" s="139" t="s">
        <v>6664</v>
      </c>
      <c r="I5260" s="139" t="s">
        <v>6665</v>
      </c>
      <c r="J5260" s="139" t="s">
        <v>134</v>
      </c>
      <c r="K5260" s="139">
        <v>82609</v>
      </c>
      <c r="L5260" s="139" t="s">
        <v>6666</v>
      </c>
      <c r="M5260" s="139">
        <v>6114</v>
      </c>
      <c r="N5260" s="139" t="s">
        <v>1306</v>
      </c>
    </row>
    <row r="5261" spans="1:14" ht="15.75" customHeight="1">
      <c r="A5261" s="139">
        <v>2018</v>
      </c>
      <c r="B5261" s="100" t="s">
        <v>187</v>
      </c>
      <c r="C5261" s="139" t="s">
        <v>6667</v>
      </c>
      <c r="D5261" s="139">
        <v>1007217</v>
      </c>
      <c r="E5261" s="139" t="s">
        <v>6668</v>
      </c>
      <c r="F5261" s="139">
        <v>41.77899</v>
      </c>
      <c r="G5261" s="139">
        <v>-107.104</v>
      </c>
      <c r="H5261" s="139" t="s">
        <v>6669</v>
      </c>
      <c r="I5261" s="139" t="s">
        <v>1706</v>
      </c>
      <c r="J5261" s="139" t="s">
        <v>134</v>
      </c>
      <c r="K5261" s="139">
        <v>82334</v>
      </c>
      <c r="L5261" s="139" t="s">
        <v>6666</v>
      </c>
      <c r="M5261" s="139">
        <v>12287</v>
      </c>
      <c r="N5261" s="139" t="s">
        <v>1745</v>
      </c>
    </row>
    <row r="5262" spans="1:14" ht="15.75" customHeight="1">
      <c r="A5262" s="139">
        <v>2018</v>
      </c>
      <c r="B5262" s="100" t="s">
        <v>187</v>
      </c>
      <c r="C5262" s="139" t="s">
        <v>6670</v>
      </c>
      <c r="D5262" s="139">
        <v>1002809</v>
      </c>
      <c r="E5262" s="139" t="s">
        <v>6671</v>
      </c>
      <c r="F5262" s="139">
        <v>43.08446</v>
      </c>
      <c r="G5262" s="139">
        <v>-96.230379999999997</v>
      </c>
      <c r="H5262" s="139" t="s">
        <v>6672</v>
      </c>
      <c r="I5262" s="139" t="s">
        <v>6673</v>
      </c>
      <c r="J5262" s="139" t="s">
        <v>42</v>
      </c>
      <c r="K5262" s="139">
        <v>51250</v>
      </c>
      <c r="L5262" s="139" t="s">
        <v>6674</v>
      </c>
      <c r="M5262" s="139">
        <v>28</v>
      </c>
      <c r="N5262" s="139" t="s">
        <v>1054</v>
      </c>
    </row>
    <row r="5263" spans="1:14" ht="15.75" customHeight="1">
      <c r="A5263" s="139">
        <v>2018</v>
      </c>
      <c r="B5263" s="100" t="s">
        <v>187</v>
      </c>
      <c r="C5263" s="139" t="s">
        <v>6675</v>
      </c>
      <c r="D5263" s="139">
        <v>1005683</v>
      </c>
      <c r="E5263" s="139" t="s">
        <v>6676</v>
      </c>
      <c r="F5263" s="139">
        <v>42.45196</v>
      </c>
      <c r="G5263" s="139">
        <v>-96.591843999999995</v>
      </c>
      <c r="H5263" s="139" t="s">
        <v>1987</v>
      </c>
      <c r="I5263" s="139" t="s">
        <v>3536</v>
      </c>
      <c r="J5263" s="139" t="s">
        <v>73</v>
      </c>
      <c r="K5263" s="139">
        <v>68743</v>
      </c>
      <c r="L5263" s="139" t="s">
        <v>6677</v>
      </c>
      <c r="M5263" s="139">
        <v>54</v>
      </c>
      <c r="N5263" s="139" t="s">
        <v>1054</v>
      </c>
    </row>
    <row r="5264" spans="1:14" ht="15.75" customHeight="1">
      <c r="A5264" s="139">
        <v>2018</v>
      </c>
      <c r="B5264" s="100" t="s">
        <v>187</v>
      </c>
      <c r="C5264" s="139" t="s">
        <v>6678</v>
      </c>
      <c r="D5264" s="139">
        <v>1000354</v>
      </c>
      <c r="E5264" s="139" t="s">
        <v>6679</v>
      </c>
      <c r="F5264" s="139">
        <v>44.847859999999997</v>
      </c>
      <c r="G5264" s="139">
        <v>-93.237449999999995</v>
      </c>
      <c r="H5264" s="139" t="s">
        <v>2533</v>
      </c>
      <c r="I5264" s="139" t="s">
        <v>2534</v>
      </c>
      <c r="J5264" s="139" t="s">
        <v>62</v>
      </c>
      <c r="K5264" s="139">
        <v>55425</v>
      </c>
      <c r="L5264" s="139" t="s">
        <v>6680</v>
      </c>
      <c r="M5264" s="139">
        <v>2</v>
      </c>
      <c r="N5264" s="139" t="s">
        <v>1368</v>
      </c>
    </row>
    <row r="5265" spans="1:14" ht="15.75" customHeight="1">
      <c r="A5265" s="139">
        <v>2018</v>
      </c>
      <c r="B5265" s="100" t="s">
        <v>187</v>
      </c>
      <c r="C5265" s="139" t="s">
        <v>6681</v>
      </c>
      <c r="D5265" s="139">
        <v>1012111</v>
      </c>
      <c r="E5265" s="139" t="s">
        <v>6682</v>
      </c>
      <c r="F5265" s="139">
        <v>40.925418999999998</v>
      </c>
      <c r="G5265" s="139">
        <v>-90.640519999999995</v>
      </c>
      <c r="H5265" s="139" t="s">
        <v>6683</v>
      </c>
      <c r="I5265" s="139" t="s">
        <v>3211</v>
      </c>
      <c r="J5265" s="139" t="s">
        <v>36</v>
      </c>
      <c r="K5265" s="139">
        <v>61462</v>
      </c>
      <c r="L5265" s="139" t="s">
        <v>6684</v>
      </c>
      <c r="M5265" s="139">
        <v>12</v>
      </c>
      <c r="N5265" s="139" t="s">
        <v>1054</v>
      </c>
    </row>
    <row r="5266" spans="1:14" ht="15.75" customHeight="1">
      <c r="A5266" s="139">
        <v>2018</v>
      </c>
      <c r="B5266" s="100" t="s">
        <v>187</v>
      </c>
      <c r="C5266" s="139" t="s">
        <v>6685</v>
      </c>
      <c r="D5266" s="139">
        <v>1011725</v>
      </c>
      <c r="E5266" s="139" t="s">
        <v>6686</v>
      </c>
      <c r="F5266" s="139">
        <v>40.220167000000004</v>
      </c>
      <c r="G5266" s="139">
        <v>-93.119472000000002</v>
      </c>
      <c r="H5266" s="139" t="s">
        <v>6687</v>
      </c>
      <c r="I5266" s="139" t="s">
        <v>2997</v>
      </c>
      <c r="J5266" s="139" t="s">
        <v>68</v>
      </c>
      <c r="K5266" s="139">
        <v>63556</v>
      </c>
      <c r="L5266" s="139" t="s">
        <v>6684</v>
      </c>
      <c r="M5266" s="139">
        <v>13</v>
      </c>
      <c r="N5266" s="139" t="s">
        <v>1127</v>
      </c>
    </row>
    <row r="5267" spans="1:14" ht="15.75" customHeight="1">
      <c r="A5267" s="139">
        <v>2018</v>
      </c>
      <c r="B5267" s="100" t="s">
        <v>187</v>
      </c>
      <c r="C5267" s="139" t="s">
        <v>6688</v>
      </c>
      <c r="D5267" s="139">
        <v>1005415</v>
      </c>
      <c r="E5267" s="139" t="s">
        <v>6689</v>
      </c>
      <c r="F5267" s="139">
        <v>42.027777999999998</v>
      </c>
      <c r="G5267" s="139">
        <v>-95.359718000000001</v>
      </c>
      <c r="H5267" s="139" t="s">
        <v>1391</v>
      </c>
      <c r="I5267" s="139" t="s">
        <v>1392</v>
      </c>
      <c r="J5267" s="139" t="s">
        <v>42</v>
      </c>
      <c r="K5267" s="139">
        <v>51442</v>
      </c>
      <c r="L5267" s="139" t="s">
        <v>6684</v>
      </c>
      <c r="M5267" s="139">
        <v>15</v>
      </c>
      <c r="N5267" s="139" t="s">
        <v>1127</v>
      </c>
    </row>
    <row r="5268" spans="1:14" ht="15.75" customHeight="1">
      <c r="A5268" s="139">
        <v>2018</v>
      </c>
      <c r="B5268" s="100" t="s">
        <v>187</v>
      </c>
      <c r="C5268" s="139" t="s">
        <v>6690</v>
      </c>
      <c r="D5268" s="139">
        <v>1004116</v>
      </c>
      <c r="E5268" s="139" t="s">
        <v>6691</v>
      </c>
      <c r="F5268" s="139">
        <v>36.993608000000002</v>
      </c>
      <c r="G5268" s="139">
        <v>-76.628907999999996</v>
      </c>
      <c r="H5268" s="139" t="s">
        <v>6692</v>
      </c>
      <c r="I5268" s="139" t="s">
        <v>6693</v>
      </c>
      <c r="J5268" s="139" t="s">
        <v>123</v>
      </c>
      <c r="K5268" s="139">
        <v>23430</v>
      </c>
      <c r="L5268" s="139" t="s">
        <v>6684</v>
      </c>
      <c r="M5268" s="139">
        <v>1</v>
      </c>
      <c r="N5268" s="139" t="s">
        <v>1127</v>
      </c>
    </row>
    <row r="5269" spans="1:14" ht="15.75" customHeight="1">
      <c r="A5269" s="139">
        <v>2018</v>
      </c>
      <c r="B5269" s="100" t="s">
        <v>187</v>
      </c>
      <c r="C5269" s="139" t="s">
        <v>6694</v>
      </c>
      <c r="D5269" s="139">
        <v>1002614</v>
      </c>
      <c r="E5269" s="139" t="s">
        <v>6695</v>
      </c>
      <c r="F5269" s="139">
        <v>40.611184000000002</v>
      </c>
      <c r="G5269" s="139">
        <v>-88.181951999999995</v>
      </c>
      <c r="H5269" s="139" t="s">
        <v>5737</v>
      </c>
      <c r="I5269" s="139" t="s">
        <v>2327</v>
      </c>
      <c r="J5269" s="139" t="s">
        <v>36</v>
      </c>
      <c r="K5269" s="139">
        <v>60936</v>
      </c>
      <c r="L5269" s="139" t="s">
        <v>3015</v>
      </c>
      <c r="M5269" s="139">
        <v>16</v>
      </c>
      <c r="N5269" s="139" t="s">
        <v>1054</v>
      </c>
    </row>
    <row r="5270" spans="1:14" ht="15.75" customHeight="1">
      <c r="A5270" s="139">
        <v>2018</v>
      </c>
      <c r="B5270" s="100" t="s">
        <v>187</v>
      </c>
      <c r="C5270" s="139" t="s">
        <v>6696</v>
      </c>
      <c r="D5270" s="139">
        <v>1002317</v>
      </c>
      <c r="E5270" s="139" t="s">
        <v>6697</v>
      </c>
      <c r="F5270" s="139">
        <v>32.818719999999999</v>
      </c>
      <c r="G5270" s="139">
        <v>-117.1258</v>
      </c>
      <c r="H5270" s="139" t="s">
        <v>4709</v>
      </c>
      <c r="I5270" s="139" t="s">
        <v>4710</v>
      </c>
      <c r="J5270" s="139" t="s">
        <v>15</v>
      </c>
      <c r="K5270" s="139">
        <v>92123</v>
      </c>
      <c r="L5270" s="139" t="s">
        <v>2363</v>
      </c>
      <c r="M5270" s="139">
        <v>21</v>
      </c>
      <c r="N5270" s="139" t="s">
        <v>1054</v>
      </c>
    </row>
    <row r="5271" spans="1:14" ht="15.75" customHeight="1">
      <c r="A5271" s="139">
        <v>2018</v>
      </c>
      <c r="B5271" s="100" t="s">
        <v>187</v>
      </c>
      <c r="C5271" s="139" t="s">
        <v>6698</v>
      </c>
      <c r="D5271" s="139">
        <v>1002299</v>
      </c>
      <c r="E5271" s="139" t="s">
        <v>6699</v>
      </c>
      <c r="F5271" s="139">
        <v>42.154980999999999</v>
      </c>
      <c r="G5271" s="139">
        <v>-72.526419000000004</v>
      </c>
      <c r="H5271" s="139" t="s">
        <v>4504</v>
      </c>
      <c r="I5271" s="139" t="s">
        <v>6700</v>
      </c>
      <c r="J5271" s="139" t="s">
        <v>58</v>
      </c>
      <c r="K5271" s="139">
        <v>1151</v>
      </c>
      <c r="L5271" s="139" t="s">
        <v>6701</v>
      </c>
      <c r="M5271" s="139">
        <v>40</v>
      </c>
      <c r="N5271" s="139" t="s">
        <v>1054</v>
      </c>
    </row>
    <row r="5272" spans="1:14" ht="15.75" customHeight="1">
      <c r="A5272" s="139">
        <v>2018</v>
      </c>
      <c r="B5272" s="100" t="s">
        <v>187</v>
      </c>
      <c r="C5272" s="139" t="s">
        <v>6702</v>
      </c>
      <c r="D5272" s="139">
        <v>1002889</v>
      </c>
      <c r="E5272" s="139" t="s">
        <v>6703</v>
      </c>
      <c r="F5272" s="139">
        <v>41.501800000000003</v>
      </c>
      <c r="G5272" s="139">
        <v>-109.758</v>
      </c>
      <c r="H5272" s="139" t="s">
        <v>2769</v>
      </c>
      <c r="I5272" s="139" t="s">
        <v>2770</v>
      </c>
      <c r="J5272" s="139" t="s">
        <v>134</v>
      </c>
      <c r="K5272" s="139">
        <v>82935</v>
      </c>
      <c r="L5272" s="139" t="s">
        <v>6704</v>
      </c>
      <c r="M5272" s="139">
        <v>1754</v>
      </c>
      <c r="N5272" s="139" t="s">
        <v>2772</v>
      </c>
    </row>
    <row r="5273" spans="1:14" ht="15.75" customHeight="1">
      <c r="A5273" s="139">
        <v>2018</v>
      </c>
      <c r="B5273" s="100" t="s">
        <v>187</v>
      </c>
      <c r="C5273" s="139" t="s">
        <v>6705</v>
      </c>
      <c r="D5273" s="139">
        <v>1001748</v>
      </c>
      <c r="E5273" s="139" t="s">
        <v>6706</v>
      </c>
      <c r="F5273" s="139">
        <v>33.370282000000003</v>
      </c>
      <c r="G5273" s="139">
        <v>-82.013845000000003</v>
      </c>
      <c r="H5273" s="139" t="s">
        <v>6707</v>
      </c>
      <c r="I5273" s="139" t="s">
        <v>2695</v>
      </c>
      <c r="J5273" s="139" t="s">
        <v>28</v>
      </c>
      <c r="K5273" s="139">
        <v>30906</v>
      </c>
      <c r="L5273" s="139" t="s">
        <v>6708</v>
      </c>
      <c r="M5273" s="139">
        <v>22</v>
      </c>
      <c r="N5273" s="139" t="s">
        <v>1054</v>
      </c>
    </row>
    <row r="5274" spans="1:14" ht="15.75" customHeight="1">
      <c r="A5274" s="139">
        <v>2018</v>
      </c>
      <c r="B5274" s="100" t="s">
        <v>187</v>
      </c>
      <c r="C5274" s="139" t="s">
        <v>6705</v>
      </c>
      <c r="D5274" s="139">
        <v>1002925</v>
      </c>
      <c r="E5274" s="139" t="s">
        <v>6709</v>
      </c>
      <c r="F5274" s="139">
        <v>39.845474000000003</v>
      </c>
      <c r="G5274" s="139">
        <v>-75.209485999999998</v>
      </c>
      <c r="H5274" s="139" t="s">
        <v>6710</v>
      </c>
      <c r="I5274" s="139" t="s">
        <v>6457</v>
      </c>
      <c r="J5274" s="139" t="s">
        <v>81</v>
      </c>
      <c r="K5274" s="139">
        <v>8086</v>
      </c>
      <c r="L5274" s="139" t="s">
        <v>6708</v>
      </c>
      <c r="M5274" s="139">
        <v>6</v>
      </c>
      <c r="N5274" s="139" t="s">
        <v>6711</v>
      </c>
    </row>
    <row r="5275" spans="1:14" ht="15.75" customHeight="1">
      <c r="A5275" s="139">
        <v>2018</v>
      </c>
      <c r="B5275" s="100" t="s">
        <v>187</v>
      </c>
      <c r="C5275" s="139" t="s">
        <v>6712</v>
      </c>
      <c r="D5275" s="139">
        <v>1011974</v>
      </c>
      <c r="E5275" s="139" t="s">
        <v>6713</v>
      </c>
      <c r="F5275" s="139">
        <v>35.699738000000004</v>
      </c>
      <c r="G5275" s="139">
        <v>-101.360771</v>
      </c>
      <c r="H5275" s="139" t="s">
        <v>6714</v>
      </c>
      <c r="I5275" s="139" t="s">
        <v>1075</v>
      </c>
      <c r="J5275" s="139" t="s">
        <v>115</v>
      </c>
      <c r="K5275" s="139">
        <v>79007</v>
      </c>
      <c r="L5275" s="139" t="s">
        <v>6708</v>
      </c>
      <c r="M5275" s="139">
        <v>16</v>
      </c>
      <c r="N5275" s="139" t="s">
        <v>1054</v>
      </c>
    </row>
    <row r="5276" spans="1:14" ht="15.75" customHeight="1">
      <c r="A5276" s="139">
        <v>2018</v>
      </c>
      <c r="B5276" s="100" t="s">
        <v>187</v>
      </c>
      <c r="C5276" s="139" t="s">
        <v>6715</v>
      </c>
      <c r="D5276" s="139">
        <v>1002861</v>
      </c>
      <c r="E5276" s="139" t="s">
        <v>6716</v>
      </c>
      <c r="F5276" s="139">
        <v>36.017449999999997</v>
      </c>
      <c r="G5276" s="139">
        <v>-83.205759999999998</v>
      </c>
      <c r="H5276" s="139" t="s">
        <v>6717</v>
      </c>
      <c r="I5276" s="139" t="s">
        <v>6718</v>
      </c>
      <c r="J5276" s="139" t="s">
        <v>113</v>
      </c>
      <c r="K5276" s="139">
        <v>37821</v>
      </c>
      <c r="L5276" s="139" t="s">
        <v>6719</v>
      </c>
      <c r="M5276" s="139">
        <v>15</v>
      </c>
      <c r="N5276" s="139" t="s">
        <v>1054</v>
      </c>
    </row>
    <row r="5277" spans="1:14" ht="15.75" customHeight="1">
      <c r="A5277" s="139">
        <v>2018</v>
      </c>
      <c r="B5277" s="100" t="s">
        <v>187</v>
      </c>
      <c r="C5277" s="139" t="s">
        <v>6720</v>
      </c>
      <c r="D5277" s="139">
        <v>1006874</v>
      </c>
      <c r="E5277" s="139" t="s">
        <v>6721</v>
      </c>
      <c r="F5277" s="139">
        <v>44.324938000000003</v>
      </c>
      <c r="G5277" s="139">
        <v>-96.906227999999999</v>
      </c>
      <c r="H5277" s="139" t="s">
        <v>6722</v>
      </c>
      <c r="I5277" s="139" t="s">
        <v>6723</v>
      </c>
      <c r="J5277" s="139" t="s">
        <v>110</v>
      </c>
      <c r="K5277" s="139">
        <v>57071</v>
      </c>
      <c r="L5277" s="139" t="s">
        <v>6724</v>
      </c>
      <c r="M5277" s="139">
        <v>18</v>
      </c>
      <c r="N5277" s="139" t="s">
        <v>1054</v>
      </c>
    </row>
    <row r="5278" spans="1:14" ht="15.75" customHeight="1">
      <c r="A5278" s="139">
        <v>2018</v>
      </c>
      <c r="B5278" s="100" t="s">
        <v>187</v>
      </c>
      <c r="C5278" s="139" t="s">
        <v>6725</v>
      </c>
      <c r="D5278" s="139">
        <v>1000079</v>
      </c>
      <c r="E5278" s="139" t="s">
        <v>6726</v>
      </c>
      <c r="F5278" s="139">
        <v>37.710830000000001</v>
      </c>
      <c r="G5278" s="139">
        <v>-89.21754</v>
      </c>
      <c r="H5278" s="139" t="s">
        <v>6727</v>
      </c>
      <c r="I5278" s="139" t="s">
        <v>1987</v>
      </c>
      <c r="J5278" s="139" t="s">
        <v>36</v>
      </c>
      <c r="K5278" s="139">
        <v>62901</v>
      </c>
      <c r="L5278" s="139" t="s">
        <v>6728</v>
      </c>
      <c r="M5278" s="139">
        <v>278</v>
      </c>
      <c r="N5278" s="139" t="s">
        <v>1054</v>
      </c>
    </row>
    <row r="5279" spans="1:14" ht="15.75" customHeight="1">
      <c r="A5279" s="139">
        <v>2018</v>
      </c>
      <c r="B5279" s="100" t="s">
        <v>187</v>
      </c>
      <c r="C5279" s="139" t="s">
        <v>6729</v>
      </c>
      <c r="D5279" s="139">
        <v>1001865</v>
      </c>
      <c r="E5279" s="139" t="s">
        <v>6730</v>
      </c>
      <c r="F5279" s="139">
        <v>41.167470000000002</v>
      </c>
      <c r="G5279" s="139">
        <v>-95.824029999999993</v>
      </c>
      <c r="H5279" s="139" t="s">
        <v>6731</v>
      </c>
      <c r="I5279" s="139" t="s">
        <v>6732</v>
      </c>
      <c r="J5279" s="139" t="s">
        <v>42</v>
      </c>
      <c r="K5279" s="139">
        <v>51503</v>
      </c>
      <c r="L5279" s="139" t="s">
        <v>6733</v>
      </c>
      <c r="M5279" s="139">
        <v>47</v>
      </c>
      <c r="N5279" s="139" t="s">
        <v>1054</v>
      </c>
    </row>
    <row r="5280" spans="1:14" ht="15.75" customHeight="1">
      <c r="A5280" s="139">
        <v>2018</v>
      </c>
      <c r="B5280" s="100" t="s">
        <v>187</v>
      </c>
      <c r="C5280" s="139" t="s">
        <v>6734</v>
      </c>
      <c r="D5280" s="139">
        <v>1003338</v>
      </c>
      <c r="E5280" s="139" t="s">
        <v>6735</v>
      </c>
      <c r="F5280" s="139">
        <v>33.564439999999998</v>
      </c>
      <c r="G5280" s="139">
        <v>-85.07</v>
      </c>
      <c r="H5280" s="139" t="s">
        <v>2411</v>
      </c>
      <c r="I5280" s="139" t="s">
        <v>4021</v>
      </c>
      <c r="J5280" s="139" t="s">
        <v>28</v>
      </c>
      <c r="K5280" s="139">
        <v>30119</v>
      </c>
      <c r="L5280" s="139" t="s">
        <v>6736</v>
      </c>
      <c r="M5280" s="139">
        <v>19</v>
      </c>
      <c r="N5280" s="139" t="s">
        <v>1054</v>
      </c>
    </row>
    <row r="5281" spans="1:14" ht="15.75" customHeight="1">
      <c r="A5281" s="139">
        <v>2018</v>
      </c>
      <c r="B5281" s="100" t="s">
        <v>187</v>
      </c>
      <c r="C5281" s="139" t="s">
        <v>6737</v>
      </c>
      <c r="D5281" s="139">
        <v>1003341</v>
      </c>
      <c r="E5281" s="139" t="s">
        <v>6738</v>
      </c>
      <c r="F5281" s="139">
        <v>37.941110999999999</v>
      </c>
      <c r="G5281" s="139">
        <v>-86.782499999999999</v>
      </c>
      <c r="H5281" s="139" t="s">
        <v>2392</v>
      </c>
      <c r="I5281" s="139" t="s">
        <v>1168</v>
      </c>
      <c r="J5281" s="139" t="s">
        <v>47</v>
      </c>
      <c r="K5281" s="139">
        <v>42348</v>
      </c>
      <c r="L5281" s="139" t="s">
        <v>6736</v>
      </c>
      <c r="M5281" s="139">
        <v>19</v>
      </c>
      <c r="N5281" s="139" t="s">
        <v>1054</v>
      </c>
    </row>
    <row r="5282" spans="1:14" ht="15.75" customHeight="1">
      <c r="A5282" s="139">
        <v>2018</v>
      </c>
      <c r="B5282" s="100" t="s">
        <v>187</v>
      </c>
      <c r="C5282" s="139" t="s">
        <v>6739</v>
      </c>
      <c r="D5282" s="139">
        <v>1000240</v>
      </c>
      <c r="E5282" s="139" t="s">
        <v>6740</v>
      </c>
      <c r="F5282" s="139">
        <v>32.504128999999999</v>
      </c>
      <c r="G5282" s="139">
        <v>-82.844859</v>
      </c>
      <c r="H5282" s="139" t="s">
        <v>6741</v>
      </c>
      <c r="I5282" s="139" t="s">
        <v>5866</v>
      </c>
      <c r="J5282" s="139" t="s">
        <v>28</v>
      </c>
      <c r="K5282" s="139">
        <v>31027</v>
      </c>
      <c r="L5282" s="139" t="s">
        <v>4801</v>
      </c>
      <c r="M5282" s="139">
        <v>25</v>
      </c>
      <c r="N5282" s="139" t="s">
        <v>1160</v>
      </c>
    </row>
    <row r="5283" spans="1:14" ht="15.75" customHeight="1">
      <c r="A5283" s="139">
        <v>2018</v>
      </c>
      <c r="B5283" s="100" t="s">
        <v>187</v>
      </c>
      <c r="C5283" s="139" t="s">
        <v>6742</v>
      </c>
      <c r="D5283" s="139">
        <v>1005418</v>
      </c>
      <c r="E5283" s="139" t="s">
        <v>6743</v>
      </c>
      <c r="F5283" s="139">
        <v>41.957720000000002</v>
      </c>
      <c r="G5283" s="139">
        <v>-83.353170000000006</v>
      </c>
      <c r="H5283" s="139" t="s">
        <v>1545</v>
      </c>
      <c r="I5283" s="139" t="s">
        <v>1252</v>
      </c>
      <c r="J5283" s="139" t="s">
        <v>61</v>
      </c>
      <c r="K5283" s="139">
        <v>48162</v>
      </c>
      <c r="L5283" s="139" t="s">
        <v>6744</v>
      </c>
      <c r="M5283" s="139">
        <v>7</v>
      </c>
      <c r="N5283" s="139" t="s">
        <v>1054</v>
      </c>
    </row>
    <row r="5284" spans="1:14" ht="15.75" customHeight="1">
      <c r="A5284" s="139">
        <v>2018</v>
      </c>
      <c r="B5284" s="100" t="s">
        <v>187</v>
      </c>
      <c r="C5284" s="139" t="s">
        <v>6745</v>
      </c>
      <c r="D5284" s="139">
        <v>1007114</v>
      </c>
      <c r="E5284" s="139" t="s">
        <v>6746</v>
      </c>
      <c r="F5284" s="139">
        <v>37.621665</v>
      </c>
      <c r="G5284" s="139">
        <v>-97.282695000000004</v>
      </c>
      <c r="H5284" s="139" t="s">
        <v>2296</v>
      </c>
      <c r="I5284" s="139" t="s">
        <v>2297</v>
      </c>
      <c r="J5284" s="139" t="s">
        <v>44</v>
      </c>
      <c r="K5284" s="139">
        <v>67210</v>
      </c>
      <c r="L5284" s="139" t="s">
        <v>6747</v>
      </c>
      <c r="M5284" s="139">
        <v>51</v>
      </c>
      <c r="N5284" s="139" t="s">
        <v>1054</v>
      </c>
    </row>
    <row r="5285" spans="1:14" ht="15.75" customHeight="1">
      <c r="A5285" s="139">
        <v>2018</v>
      </c>
      <c r="B5285" s="100" t="s">
        <v>187</v>
      </c>
      <c r="C5285" s="139" t="s">
        <v>6748</v>
      </c>
      <c r="D5285" s="139">
        <v>1004083</v>
      </c>
      <c r="E5285" s="139" t="s">
        <v>6749</v>
      </c>
      <c r="F5285" s="139">
        <v>44.873593</v>
      </c>
      <c r="G5285" s="139">
        <v>-88.143889999999999</v>
      </c>
      <c r="H5285" s="139" t="s">
        <v>6750</v>
      </c>
      <c r="I5285" s="139" t="s">
        <v>6751</v>
      </c>
      <c r="J5285" s="139" t="s">
        <v>132</v>
      </c>
      <c r="K5285" s="139">
        <v>54154</v>
      </c>
      <c r="L5285" s="139" t="s">
        <v>6752</v>
      </c>
      <c r="M5285" s="139">
        <v>2</v>
      </c>
      <c r="N5285" s="139" t="s">
        <v>1054</v>
      </c>
    </row>
    <row r="5286" spans="1:14" ht="15.75" customHeight="1">
      <c r="A5286" s="139">
        <v>2018</v>
      </c>
      <c r="B5286" s="100" t="s">
        <v>187</v>
      </c>
      <c r="C5286" s="139" t="s">
        <v>6753</v>
      </c>
      <c r="D5286" s="139">
        <v>1005496</v>
      </c>
      <c r="E5286" s="139" t="s">
        <v>6754</v>
      </c>
      <c r="F5286" s="139">
        <v>30.008330999999998</v>
      </c>
      <c r="G5286" s="139">
        <v>-90.327782999999997</v>
      </c>
      <c r="H5286" s="139" t="s">
        <v>6755</v>
      </c>
      <c r="I5286" s="139" t="s">
        <v>6756</v>
      </c>
      <c r="J5286" s="139" t="s">
        <v>50</v>
      </c>
      <c r="K5286" s="139">
        <v>70087</v>
      </c>
      <c r="L5286" s="139" t="s">
        <v>5701</v>
      </c>
      <c r="M5286" s="139">
        <v>176</v>
      </c>
      <c r="N5286" s="139" t="s">
        <v>1306</v>
      </c>
    </row>
    <row r="5287" spans="1:14" ht="15.75" customHeight="1">
      <c r="A5287" s="139">
        <v>2018</v>
      </c>
      <c r="B5287" s="100" t="s">
        <v>187</v>
      </c>
      <c r="C5287" s="139" t="s">
        <v>6757</v>
      </c>
      <c r="D5287" s="139">
        <v>1007461</v>
      </c>
      <c r="E5287" s="139" t="s">
        <v>6758</v>
      </c>
      <c r="F5287" s="139">
        <v>37.63617</v>
      </c>
      <c r="G5287" s="139">
        <v>-120.99151000000001</v>
      </c>
      <c r="H5287" s="139" t="s">
        <v>3605</v>
      </c>
      <c r="I5287" s="139" t="s">
        <v>1590</v>
      </c>
      <c r="J5287" s="139" t="s">
        <v>15</v>
      </c>
      <c r="K5287" s="139">
        <v>95354</v>
      </c>
      <c r="L5287" s="139" t="s">
        <v>6759</v>
      </c>
      <c r="M5287" s="139">
        <v>27</v>
      </c>
      <c r="N5287" s="139" t="s">
        <v>1054</v>
      </c>
    </row>
    <row r="5288" spans="1:14" ht="15.75" customHeight="1">
      <c r="A5288" s="139">
        <v>2018</v>
      </c>
      <c r="B5288" s="100" t="s">
        <v>187</v>
      </c>
      <c r="C5288" s="139" t="s">
        <v>6760</v>
      </c>
      <c r="D5288" s="139">
        <v>1001803</v>
      </c>
      <c r="E5288" s="139" t="s">
        <v>6761</v>
      </c>
      <c r="F5288" s="139">
        <v>35.772620000000003</v>
      </c>
      <c r="G5288" s="139">
        <v>-79.822429999999997</v>
      </c>
      <c r="H5288" s="139" t="s">
        <v>6762</v>
      </c>
      <c r="I5288" s="139" t="s">
        <v>1859</v>
      </c>
      <c r="J5288" s="139" t="s">
        <v>89</v>
      </c>
      <c r="K5288" s="139">
        <v>27203</v>
      </c>
      <c r="L5288" s="139" t="s">
        <v>6763</v>
      </c>
      <c r="M5288" s="139">
        <v>15</v>
      </c>
      <c r="N5288" s="139" t="s">
        <v>1054</v>
      </c>
    </row>
    <row r="5289" spans="1:14" ht="15.75" customHeight="1">
      <c r="A5289" s="139">
        <v>2018</v>
      </c>
      <c r="B5289" s="100" t="s">
        <v>187</v>
      </c>
      <c r="C5289" s="139" t="s">
        <v>6764</v>
      </c>
      <c r="D5289" s="139">
        <v>1006455</v>
      </c>
      <c r="E5289" s="139" t="s">
        <v>6765</v>
      </c>
      <c r="F5289" s="139">
        <v>40.649169999999998</v>
      </c>
      <c r="G5289" s="139">
        <v>-73.879729999999995</v>
      </c>
      <c r="H5289" s="139" t="s">
        <v>6766</v>
      </c>
      <c r="I5289" s="139" t="s">
        <v>2941</v>
      </c>
      <c r="J5289" s="139" t="s">
        <v>87</v>
      </c>
      <c r="K5289" s="139">
        <v>11239</v>
      </c>
      <c r="L5289" s="139" t="s">
        <v>6767</v>
      </c>
      <c r="M5289" s="139">
        <v>41</v>
      </c>
      <c r="N5289" s="139" t="s">
        <v>1054</v>
      </c>
    </row>
    <row r="5290" spans="1:14" ht="15.75" customHeight="1">
      <c r="A5290" s="139">
        <v>2018</v>
      </c>
      <c r="B5290" s="100" t="s">
        <v>187</v>
      </c>
      <c r="C5290" s="139" t="s">
        <v>6768</v>
      </c>
      <c r="D5290" s="139">
        <v>1005338</v>
      </c>
      <c r="E5290" s="139" t="s">
        <v>6769</v>
      </c>
      <c r="F5290" s="139">
        <v>33.561821999999999</v>
      </c>
      <c r="G5290" s="139">
        <v>-88.062285000000003</v>
      </c>
      <c r="H5290" s="139" t="s">
        <v>6770</v>
      </c>
      <c r="I5290" s="139" t="s">
        <v>5911</v>
      </c>
      <c r="J5290" s="139" t="s">
        <v>3</v>
      </c>
      <c r="K5290" s="139">
        <v>35576</v>
      </c>
      <c r="L5290" s="139" t="s">
        <v>6771</v>
      </c>
      <c r="M5290" s="139">
        <v>9</v>
      </c>
      <c r="N5290" s="139" t="s">
        <v>1698</v>
      </c>
    </row>
    <row r="5291" spans="1:14" ht="15.75" customHeight="1">
      <c r="A5291" s="139">
        <v>2018</v>
      </c>
      <c r="B5291" s="100" t="s">
        <v>187</v>
      </c>
      <c r="C5291" s="139" t="s">
        <v>6772</v>
      </c>
      <c r="D5291" s="139">
        <v>1006027</v>
      </c>
      <c r="E5291" s="139" t="s">
        <v>6773</v>
      </c>
      <c r="F5291" s="139">
        <v>42.864319999999999</v>
      </c>
      <c r="G5291" s="139">
        <v>-85.552903000000001</v>
      </c>
      <c r="H5291" s="139" t="s">
        <v>6774</v>
      </c>
      <c r="I5291" s="139" t="s">
        <v>6775</v>
      </c>
      <c r="J5291" s="139" t="s">
        <v>61</v>
      </c>
      <c r="K5291" s="139">
        <v>49508</v>
      </c>
      <c r="L5291" s="139" t="s">
        <v>6776</v>
      </c>
      <c r="M5291" s="139">
        <v>10</v>
      </c>
      <c r="N5291" s="139" t="s">
        <v>1054</v>
      </c>
    </row>
    <row r="5292" spans="1:14" ht="15.75" customHeight="1">
      <c r="A5292" s="139">
        <v>2018</v>
      </c>
      <c r="B5292" s="100" t="s">
        <v>187</v>
      </c>
      <c r="C5292" s="139" t="s">
        <v>6777</v>
      </c>
      <c r="D5292" s="139">
        <v>1006055</v>
      </c>
      <c r="E5292" s="139" t="s">
        <v>6778</v>
      </c>
      <c r="F5292" s="139">
        <v>40.637500000000003</v>
      </c>
      <c r="G5292" s="139">
        <v>-103.190556</v>
      </c>
      <c r="H5292" s="139" t="s">
        <v>6779</v>
      </c>
      <c r="I5292" s="139" t="s">
        <v>1824</v>
      </c>
      <c r="J5292" s="139" t="s">
        <v>17</v>
      </c>
      <c r="K5292" s="139">
        <v>80751</v>
      </c>
      <c r="L5292" s="139" t="s">
        <v>6780</v>
      </c>
      <c r="M5292" s="139">
        <v>26</v>
      </c>
      <c r="N5292" s="139" t="s">
        <v>1054</v>
      </c>
    </row>
    <row r="5293" spans="1:14" ht="15.75" customHeight="1">
      <c r="A5293" s="139">
        <v>2018</v>
      </c>
      <c r="B5293" s="100" t="s">
        <v>187</v>
      </c>
      <c r="C5293" s="139" t="s">
        <v>6781</v>
      </c>
      <c r="D5293" s="139">
        <v>1006193</v>
      </c>
      <c r="E5293" s="139" t="s">
        <v>6782</v>
      </c>
      <c r="F5293" s="139">
        <v>44.519419999999997</v>
      </c>
      <c r="G5293" s="139">
        <v>-89.583920000000006</v>
      </c>
      <c r="H5293" s="139" t="s">
        <v>5478</v>
      </c>
      <c r="I5293" s="139" t="s">
        <v>5479</v>
      </c>
      <c r="J5293" s="139" t="s">
        <v>132</v>
      </c>
      <c r="K5293" s="139">
        <v>54481</v>
      </c>
      <c r="L5293" s="139" t="s">
        <v>6783</v>
      </c>
      <c r="M5293" s="139">
        <v>42</v>
      </c>
      <c r="N5293" s="139" t="s">
        <v>1054</v>
      </c>
    </row>
    <row r="5294" spans="1:14" ht="15.75" customHeight="1">
      <c r="A5294" s="139">
        <v>2018</v>
      </c>
      <c r="B5294" s="100" t="s">
        <v>187</v>
      </c>
      <c r="C5294" s="139" t="s">
        <v>6784</v>
      </c>
      <c r="D5294" s="139">
        <v>1006840</v>
      </c>
      <c r="E5294" s="139" t="s">
        <v>6785</v>
      </c>
      <c r="F5294" s="139">
        <v>35.999789999999997</v>
      </c>
      <c r="G5294" s="139">
        <v>-85.053269999999998</v>
      </c>
      <c r="H5294" s="139" t="s">
        <v>6786</v>
      </c>
      <c r="I5294" s="139" t="s">
        <v>1805</v>
      </c>
      <c r="J5294" s="139" t="s">
        <v>113</v>
      </c>
      <c r="K5294" s="139">
        <v>38555</v>
      </c>
      <c r="L5294" s="139" t="s">
        <v>6787</v>
      </c>
      <c r="M5294" s="139">
        <v>20</v>
      </c>
      <c r="N5294" s="139" t="s">
        <v>1054</v>
      </c>
    </row>
    <row r="5295" spans="1:14" ht="15.75" customHeight="1">
      <c r="A5295" s="139">
        <v>2018</v>
      </c>
      <c r="B5295" s="100" t="s">
        <v>187</v>
      </c>
      <c r="C5295" s="139" t="s">
        <v>6788</v>
      </c>
      <c r="D5295" s="139">
        <v>1004155</v>
      </c>
      <c r="E5295" s="139" t="s">
        <v>6789</v>
      </c>
      <c r="F5295" s="139">
        <v>40.378818000000003</v>
      </c>
      <c r="G5295" s="139">
        <v>-86.792522000000005</v>
      </c>
      <c r="H5295" s="139" t="s">
        <v>1504</v>
      </c>
      <c r="I5295" s="139" t="s">
        <v>2366</v>
      </c>
      <c r="J5295" s="139" t="s">
        <v>39</v>
      </c>
      <c r="K5295" s="139">
        <v>47905</v>
      </c>
      <c r="L5295" s="139" t="s">
        <v>6790</v>
      </c>
      <c r="M5295" s="139">
        <v>25</v>
      </c>
      <c r="N5295" s="139" t="s">
        <v>1054</v>
      </c>
    </row>
    <row r="5296" spans="1:14" ht="15.75" customHeight="1">
      <c r="A5296" s="139">
        <v>2018</v>
      </c>
      <c r="B5296" s="100" t="s">
        <v>187</v>
      </c>
      <c r="C5296" s="139" t="s">
        <v>6791</v>
      </c>
      <c r="D5296" s="139">
        <v>1003427</v>
      </c>
      <c r="E5296" s="139" t="s">
        <v>6792</v>
      </c>
      <c r="F5296" s="139">
        <v>42.970306000000001</v>
      </c>
      <c r="G5296" s="139">
        <v>-78.926749999999998</v>
      </c>
      <c r="H5296" s="139" t="s">
        <v>6793</v>
      </c>
      <c r="I5296" s="139" t="s">
        <v>1875</v>
      </c>
      <c r="J5296" s="139" t="s">
        <v>87</v>
      </c>
      <c r="K5296" s="139">
        <v>14150</v>
      </c>
      <c r="L5296" s="139" t="s">
        <v>6794</v>
      </c>
      <c r="M5296" s="139">
        <v>13</v>
      </c>
      <c r="N5296" s="139" t="s">
        <v>1054</v>
      </c>
    </row>
    <row r="5297" spans="1:14" ht="15.75" customHeight="1">
      <c r="A5297" s="139">
        <v>2018</v>
      </c>
      <c r="B5297" s="100" t="s">
        <v>187</v>
      </c>
      <c r="C5297" s="139" t="s">
        <v>6795</v>
      </c>
      <c r="D5297" s="139">
        <v>1007923</v>
      </c>
      <c r="E5297" s="139" t="s">
        <v>6796</v>
      </c>
      <c r="F5297" s="139">
        <v>39.805556000000003</v>
      </c>
      <c r="G5297" s="139">
        <v>-104.944444</v>
      </c>
      <c r="H5297" s="139" t="s">
        <v>6797</v>
      </c>
      <c r="I5297" s="139" t="s">
        <v>3135</v>
      </c>
      <c r="J5297" s="139" t="s">
        <v>17</v>
      </c>
      <c r="K5297" s="139">
        <v>80022</v>
      </c>
      <c r="L5297" s="139" t="s">
        <v>6798</v>
      </c>
      <c r="M5297" s="139">
        <v>6405</v>
      </c>
      <c r="N5297" s="139" t="s">
        <v>1745</v>
      </c>
    </row>
    <row r="5298" spans="1:14" ht="15.75" customHeight="1">
      <c r="A5298" s="139">
        <v>2018</v>
      </c>
      <c r="B5298" s="100" t="s">
        <v>187</v>
      </c>
      <c r="C5298" s="139" t="s">
        <v>6799</v>
      </c>
      <c r="D5298" s="139">
        <v>1004818</v>
      </c>
      <c r="E5298" s="139" t="s">
        <v>6800</v>
      </c>
      <c r="F5298" s="139">
        <v>43.298999999999999</v>
      </c>
      <c r="G5298" s="139">
        <v>-76.381</v>
      </c>
      <c r="H5298" s="139" t="s">
        <v>3087</v>
      </c>
      <c r="I5298" s="139" t="s">
        <v>5614</v>
      </c>
      <c r="J5298" s="139" t="s">
        <v>87</v>
      </c>
      <c r="K5298" s="139">
        <v>13069</v>
      </c>
      <c r="L5298" s="139" t="s">
        <v>6801</v>
      </c>
      <c r="M5298" s="139">
        <v>55</v>
      </c>
      <c r="N5298" s="139" t="s">
        <v>1133</v>
      </c>
    </row>
    <row r="5299" spans="1:14" ht="15.75" customHeight="1">
      <c r="A5299" s="139">
        <v>2018</v>
      </c>
      <c r="B5299" s="100" t="s">
        <v>187</v>
      </c>
      <c r="C5299" s="139" t="s">
        <v>6802</v>
      </c>
      <c r="D5299" s="139">
        <v>1002611</v>
      </c>
      <c r="E5299" s="139" t="s">
        <v>6803</v>
      </c>
      <c r="F5299" s="139">
        <v>39.811900000000001</v>
      </c>
      <c r="G5299" s="139">
        <v>-75.424000000000007</v>
      </c>
      <c r="H5299" s="139" t="s">
        <v>6804</v>
      </c>
      <c r="I5299" s="139" t="s">
        <v>1892</v>
      </c>
      <c r="J5299" s="139" t="s">
        <v>103</v>
      </c>
      <c r="K5299" s="139">
        <v>19061</v>
      </c>
      <c r="L5299" s="139" t="s">
        <v>6805</v>
      </c>
      <c r="M5299" s="139">
        <v>298</v>
      </c>
      <c r="N5299" s="139" t="s">
        <v>1054</v>
      </c>
    </row>
    <row r="5300" spans="1:14" ht="15.75" customHeight="1">
      <c r="A5300" s="139">
        <v>2018</v>
      </c>
      <c r="B5300" s="100" t="s">
        <v>187</v>
      </c>
      <c r="C5300" s="139" t="s">
        <v>6806</v>
      </c>
      <c r="D5300" s="139">
        <v>1007385</v>
      </c>
      <c r="E5300" s="139" t="s">
        <v>6807</v>
      </c>
      <c r="F5300" s="139">
        <v>42.087974000000003</v>
      </c>
      <c r="G5300" s="139">
        <v>-75.970934</v>
      </c>
      <c r="H5300" s="139" t="s">
        <v>6808</v>
      </c>
      <c r="I5300" s="139" t="s">
        <v>4200</v>
      </c>
      <c r="J5300" s="139" t="s">
        <v>87</v>
      </c>
      <c r="K5300" s="139">
        <v>13902</v>
      </c>
      <c r="L5300" s="139" t="s">
        <v>6809</v>
      </c>
      <c r="M5300" s="139">
        <v>139</v>
      </c>
      <c r="N5300" s="139" t="s">
        <v>1054</v>
      </c>
    </row>
    <row r="5301" spans="1:14" ht="15.75" customHeight="1">
      <c r="A5301" s="139">
        <v>2018</v>
      </c>
      <c r="B5301" s="100" t="s">
        <v>187</v>
      </c>
      <c r="C5301" s="139" t="s">
        <v>6810</v>
      </c>
      <c r="D5301" s="139">
        <v>1004100</v>
      </c>
      <c r="E5301" s="139" t="s">
        <v>6811</v>
      </c>
      <c r="F5301" s="139">
        <v>41.078919999999997</v>
      </c>
      <c r="G5301" s="139">
        <v>-84.95702</v>
      </c>
      <c r="H5301" s="139" t="s">
        <v>6812</v>
      </c>
      <c r="I5301" s="139" t="s">
        <v>3654</v>
      </c>
      <c r="J5301" s="139" t="s">
        <v>39</v>
      </c>
      <c r="K5301" s="139">
        <v>46774</v>
      </c>
      <c r="L5301" s="139" t="s">
        <v>6813</v>
      </c>
      <c r="M5301" s="139">
        <v>20</v>
      </c>
      <c r="N5301" s="139" t="s">
        <v>1054</v>
      </c>
    </row>
    <row r="5302" spans="1:14" ht="15.75" customHeight="1">
      <c r="A5302" s="139">
        <v>2018</v>
      </c>
      <c r="B5302" s="100" t="s">
        <v>187</v>
      </c>
      <c r="C5302" s="139" t="s">
        <v>6814</v>
      </c>
      <c r="D5302" s="139">
        <v>1005992</v>
      </c>
      <c r="E5302" s="139" t="s">
        <v>6815</v>
      </c>
      <c r="F5302" s="139">
        <v>29.070847000000001</v>
      </c>
      <c r="G5302" s="139">
        <v>-95.750362999999993</v>
      </c>
      <c r="H5302" s="139" t="s">
        <v>6816</v>
      </c>
      <c r="I5302" s="139" t="s">
        <v>6629</v>
      </c>
      <c r="J5302" s="139" t="s">
        <v>115</v>
      </c>
      <c r="K5302" s="139">
        <v>77463</v>
      </c>
      <c r="L5302" s="139" t="s">
        <v>1997</v>
      </c>
      <c r="M5302" s="139">
        <v>5839</v>
      </c>
      <c r="N5302" s="139" t="s">
        <v>1306</v>
      </c>
    </row>
    <row r="5303" spans="1:14" ht="15.75" customHeight="1">
      <c r="A5303" s="139">
        <v>2018</v>
      </c>
      <c r="B5303" s="100" t="s">
        <v>187</v>
      </c>
      <c r="C5303" s="139" t="s">
        <v>6817</v>
      </c>
      <c r="D5303" s="139">
        <v>1007824</v>
      </c>
      <c r="E5303" s="139" t="s">
        <v>6818</v>
      </c>
      <c r="F5303" s="139">
        <v>36.04927</v>
      </c>
      <c r="G5303" s="139">
        <v>-102.00131</v>
      </c>
      <c r="H5303" s="139" t="s">
        <v>6819</v>
      </c>
      <c r="I5303" s="139" t="s">
        <v>3107</v>
      </c>
      <c r="J5303" s="139" t="s">
        <v>115</v>
      </c>
      <c r="K5303" s="139">
        <v>79013</v>
      </c>
      <c r="L5303" s="139" t="s">
        <v>4580</v>
      </c>
      <c r="M5303" s="139">
        <v>41</v>
      </c>
      <c r="N5303" s="139" t="s">
        <v>1127</v>
      </c>
    </row>
    <row r="5304" spans="1:14" ht="15.75" customHeight="1">
      <c r="A5304" s="139">
        <v>2018</v>
      </c>
      <c r="B5304" s="100" t="s">
        <v>187</v>
      </c>
      <c r="C5304" s="139" t="s">
        <v>6820</v>
      </c>
      <c r="D5304" s="139">
        <v>1007014</v>
      </c>
      <c r="E5304" s="139" t="s">
        <v>6821</v>
      </c>
      <c r="F5304" s="139">
        <v>41.644150000000003</v>
      </c>
      <c r="G5304" s="139">
        <v>-111.86086</v>
      </c>
      <c r="H5304" s="139" t="s">
        <v>6822</v>
      </c>
      <c r="I5304" s="139" t="s">
        <v>6823</v>
      </c>
      <c r="J5304" s="139" t="s">
        <v>118</v>
      </c>
      <c r="K5304" s="139">
        <v>84319</v>
      </c>
      <c r="L5304" s="139" t="s">
        <v>4580</v>
      </c>
      <c r="M5304" s="139">
        <v>20</v>
      </c>
      <c r="N5304" s="139" t="s">
        <v>1054</v>
      </c>
    </row>
    <row r="5305" spans="1:14" ht="15.75" customHeight="1">
      <c r="A5305" s="139">
        <v>2018</v>
      </c>
      <c r="B5305" s="100" t="s">
        <v>187</v>
      </c>
      <c r="C5305" s="139" t="s">
        <v>6824</v>
      </c>
      <c r="D5305" s="139">
        <v>1006722</v>
      </c>
      <c r="E5305" s="139" t="s">
        <v>6825</v>
      </c>
      <c r="F5305" s="139">
        <v>40.922060999999999</v>
      </c>
      <c r="G5305" s="139">
        <v>-98.320656</v>
      </c>
      <c r="H5305" s="139" t="s">
        <v>6826</v>
      </c>
      <c r="I5305" s="139" t="s">
        <v>2287</v>
      </c>
      <c r="J5305" s="139" t="s">
        <v>73</v>
      </c>
      <c r="K5305" s="139">
        <v>68801</v>
      </c>
      <c r="L5305" s="139" t="s">
        <v>4580</v>
      </c>
      <c r="M5305" s="139">
        <v>40</v>
      </c>
      <c r="N5305" s="139" t="s">
        <v>1127</v>
      </c>
    </row>
    <row r="5306" spans="1:14" ht="15.75" customHeight="1">
      <c r="A5306" s="139">
        <v>2018</v>
      </c>
      <c r="B5306" s="100" t="s">
        <v>187</v>
      </c>
      <c r="C5306" s="139" t="s">
        <v>6827</v>
      </c>
      <c r="D5306" s="139">
        <v>1005624</v>
      </c>
      <c r="E5306" s="139" t="s">
        <v>6828</v>
      </c>
      <c r="F5306" s="139">
        <v>43.635005</v>
      </c>
      <c r="G5306" s="139">
        <v>-95.566372000000001</v>
      </c>
      <c r="H5306" s="139" t="s">
        <v>6829</v>
      </c>
      <c r="I5306" s="139" t="s">
        <v>6830</v>
      </c>
      <c r="J5306" s="139" t="s">
        <v>62</v>
      </c>
      <c r="K5306" s="139">
        <v>56187</v>
      </c>
      <c r="L5306" s="139" t="s">
        <v>4580</v>
      </c>
      <c r="M5306" s="139">
        <v>18</v>
      </c>
      <c r="N5306" s="139" t="s">
        <v>1054</v>
      </c>
    </row>
    <row r="5307" spans="1:14" ht="15.75" customHeight="1">
      <c r="A5307" s="139">
        <v>2018</v>
      </c>
      <c r="B5307" s="100" t="s">
        <v>187</v>
      </c>
      <c r="C5307" s="139" t="s">
        <v>6831</v>
      </c>
      <c r="D5307" s="139">
        <v>1007087</v>
      </c>
      <c r="E5307" s="139" t="s">
        <v>6832</v>
      </c>
      <c r="F5307" s="139">
        <v>43.039250000000003</v>
      </c>
      <c r="G5307" s="139">
        <v>-76.143109999999993</v>
      </c>
      <c r="H5307" s="139" t="s">
        <v>6833</v>
      </c>
      <c r="I5307" s="139" t="s">
        <v>1402</v>
      </c>
      <c r="J5307" s="139" t="s">
        <v>87</v>
      </c>
      <c r="K5307" s="139">
        <v>13244</v>
      </c>
      <c r="L5307" s="139" t="s">
        <v>6834</v>
      </c>
      <c r="M5307" s="139">
        <v>27</v>
      </c>
      <c r="N5307" s="139" t="s">
        <v>1054</v>
      </c>
    </row>
    <row r="5308" spans="1:14" ht="15.75" customHeight="1">
      <c r="A5308" s="139">
        <v>2018</v>
      </c>
      <c r="B5308" s="100" t="s">
        <v>187</v>
      </c>
      <c r="C5308" s="139" t="s">
        <v>6835</v>
      </c>
      <c r="D5308" s="139">
        <v>1012039</v>
      </c>
      <c r="E5308" s="139" t="s">
        <v>6836</v>
      </c>
      <c r="F5308" s="139">
        <v>36.072800000000001</v>
      </c>
      <c r="G5308" s="139">
        <v>-95.919499999999999</v>
      </c>
      <c r="H5308" s="139" t="s">
        <v>6837</v>
      </c>
      <c r="I5308" s="139" t="s">
        <v>4151</v>
      </c>
      <c r="J5308" s="139" t="s">
        <v>98</v>
      </c>
      <c r="K5308" s="139">
        <v>74136</v>
      </c>
      <c r="L5308" s="139" t="s">
        <v>6838</v>
      </c>
      <c r="M5308" s="139">
        <v>12</v>
      </c>
      <c r="N5308" s="139" t="s">
        <v>1054</v>
      </c>
    </row>
    <row r="5309" spans="1:14" ht="15.75" customHeight="1">
      <c r="A5309" s="139">
        <v>2018</v>
      </c>
      <c r="B5309" s="100" t="s">
        <v>187</v>
      </c>
      <c r="C5309" s="139" t="s">
        <v>6839</v>
      </c>
      <c r="D5309" s="139">
        <v>1011316</v>
      </c>
      <c r="E5309" s="139" t="s">
        <v>6840</v>
      </c>
      <c r="F5309" s="139">
        <v>34.581229999999998</v>
      </c>
      <c r="G5309" s="139">
        <v>-92.518483000000003</v>
      </c>
      <c r="H5309" s="139" t="s">
        <v>1298</v>
      </c>
      <c r="I5309" s="139" t="s">
        <v>5154</v>
      </c>
      <c r="J5309" s="139" t="s">
        <v>12</v>
      </c>
      <c r="K5309" s="139">
        <v>72015</v>
      </c>
      <c r="L5309" s="139" t="s">
        <v>2398</v>
      </c>
      <c r="M5309" s="139">
        <v>21</v>
      </c>
      <c r="N5309" s="139" t="s">
        <v>1054</v>
      </c>
    </row>
    <row r="5310" spans="1:14" ht="15.75" customHeight="1">
      <c r="A5310" s="139">
        <v>2018</v>
      </c>
      <c r="B5310" s="100" t="s">
        <v>187</v>
      </c>
      <c r="C5310" s="139" t="s">
        <v>6845</v>
      </c>
      <c r="D5310" s="139">
        <v>1009872</v>
      </c>
      <c r="E5310" s="139" t="s">
        <v>6846</v>
      </c>
      <c r="F5310" s="139">
        <v>30.375</v>
      </c>
      <c r="G5310" s="139">
        <v>-97.631386000000006</v>
      </c>
      <c r="H5310" s="139" t="s">
        <v>5621</v>
      </c>
      <c r="I5310" s="139" t="s">
        <v>6847</v>
      </c>
      <c r="J5310" s="139" t="s">
        <v>115</v>
      </c>
      <c r="K5310" s="139">
        <v>78754</v>
      </c>
      <c r="L5310" s="139" t="s">
        <v>6848</v>
      </c>
      <c r="M5310" s="139">
        <v>26</v>
      </c>
      <c r="N5310" s="139" t="s">
        <v>1368</v>
      </c>
    </row>
    <row r="5311" spans="1:14" ht="15.75" customHeight="1">
      <c r="A5311" s="139">
        <v>2018</v>
      </c>
      <c r="B5311" s="100" t="s">
        <v>187</v>
      </c>
      <c r="C5311" s="139" t="s">
        <v>6849</v>
      </c>
      <c r="D5311" s="139">
        <v>1012097</v>
      </c>
      <c r="E5311" s="139" t="s">
        <v>6850</v>
      </c>
      <c r="F5311" s="139">
        <v>37.432510000000001</v>
      </c>
      <c r="G5311" s="139">
        <v>-121.952738</v>
      </c>
      <c r="H5311" s="139" t="s">
        <v>2589</v>
      </c>
      <c r="I5311" s="139" t="s">
        <v>4917</v>
      </c>
      <c r="J5311" s="139" t="s">
        <v>15</v>
      </c>
      <c r="K5311" s="139">
        <v>95134</v>
      </c>
      <c r="L5311" s="139" t="s">
        <v>6851</v>
      </c>
      <c r="M5311" s="139">
        <v>35</v>
      </c>
      <c r="N5311" s="139" t="s">
        <v>1054</v>
      </c>
    </row>
    <row r="5312" spans="1:14" ht="15.75" customHeight="1">
      <c r="A5312" s="139">
        <v>2018</v>
      </c>
      <c r="B5312" s="100" t="s">
        <v>187</v>
      </c>
      <c r="C5312" s="139" t="s">
        <v>6854</v>
      </c>
      <c r="D5312" s="139">
        <v>1010104</v>
      </c>
      <c r="E5312" s="139" t="s">
        <v>6855</v>
      </c>
      <c r="F5312" s="139">
        <v>31.274999999999999</v>
      </c>
      <c r="G5312" s="139">
        <v>-90.374722000000006</v>
      </c>
      <c r="H5312" s="139" t="s">
        <v>6856</v>
      </c>
      <c r="I5312" s="139" t="s">
        <v>6570</v>
      </c>
      <c r="J5312" s="139" t="s">
        <v>65</v>
      </c>
      <c r="K5312" s="139">
        <v>39666</v>
      </c>
      <c r="L5312" s="139" t="s">
        <v>6857</v>
      </c>
      <c r="M5312" s="139">
        <v>3</v>
      </c>
      <c r="N5312" s="139" t="s">
        <v>1127</v>
      </c>
    </row>
    <row r="5313" spans="1:14" ht="15.75" customHeight="1">
      <c r="A5313" s="139">
        <v>2018</v>
      </c>
      <c r="B5313" s="100" t="s">
        <v>187</v>
      </c>
      <c r="C5313" s="139" t="s">
        <v>6860</v>
      </c>
      <c r="D5313" s="139">
        <v>1011475</v>
      </c>
      <c r="E5313" s="139" t="s">
        <v>6861</v>
      </c>
      <c r="F5313" s="139">
        <v>34.099080000000001</v>
      </c>
      <c r="G5313" s="139">
        <v>-117.54933</v>
      </c>
      <c r="H5313" s="139" t="s">
        <v>6862</v>
      </c>
      <c r="I5313" s="139" t="s">
        <v>2210</v>
      </c>
      <c r="J5313" s="139" t="s">
        <v>15</v>
      </c>
      <c r="K5313" s="139">
        <v>91730</v>
      </c>
      <c r="L5313" s="139" t="s">
        <v>1493</v>
      </c>
      <c r="M5313" s="139">
        <v>13</v>
      </c>
      <c r="N5313" s="139" t="s">
        <v>1054</v>
      </c>
    </row>
    <row r="5314" spans="1:14" ht="15.75" customHeight="1">
      <c r="A5314" s="139">
        <v>2018</v>
      </c>
      <c r="B5314" s="100" t="s">
        <v>187</v>
      </c>
      <c r="C5314" s="139" t="s">
        <v>6863</v>
      </c>
      <c r="D5314" s="139">
        <v>1005686</v>
      </c>
      <c r="E5314" s="139" t="s">
        <v>6864</v>
      </c>
      <c r="F5314" s="139">
        <v>36.708329999999997</v>
      </c>
      <c r="G5314" s="139">
        <v>-101.44166</v>
      </c>
      <c r="H5314" s="139" t="s">
        <v>6865</v>
      </c>
      <c r="I5314" s="139" t="s">
        <v>6866</v>
      </c>
      <c r="J5314" s="139" t="s">
        <v>98</v>
      </c>
      <c r="K5314" s="139">
        <v>73942</v>
      </c>
      <c r="L5314" s="139" t="s">
        <v>6867</v>
      </c>
      <c r="M5314" s="139">
        <v>27</v>
      </c>
      <c r="N5314" s="139" t="s">
        <v>1127</v>
      </c>
    </row>
    <row r="5315" spans="1:14" ht="15.75" customHeight="1">
      <c r="A5315" s="139">
        <v>2018</v>
      </c>
      <c r="B5315" s="100" t="s">
        <v>187</v>
      </c>
      <c r="C5315" s="139" t="s">
        <v>6868</v>
      </c>
      <c r="D5315" s="139">
        <v>1005308</v>
      </c>
      <c r="E5315" s="139" t="s">
        <v>6869</v>
      </c>
      <c r="F5315" s="139">
        <v>35.763300000000001</v>
      </c>
      <c r="G5315" s="139">
        <v>-117.38030000000001</v>
      </c>
      <c r="H5315" s="139" t="s">
        <v>6870</v>
      </c>
      <c r="I5315" s="139" t="s">
        <v>2210</v>
      </c>
      <c r="J5315" s="139" t="s">
        <v>15</v>
      </c>
      <c r="K5315" s="139">
        <v>93562</v>
      </c>
      <c r="L5315" s="139" t="s">
        <v>6871</v>
      </c>
      <c r="M5315" s="139">
        <v>4041</v>
      </c>
      <c r="N5315" s="139" t="s">
        <v>1054</v>
      </c>
    </row>
    <row r="5316" spans="1:14" ht="15.75" customHeight="1">
      <c r="A5316" s="139">
        <v>2018</v>
      </c>
      <c r="B5316" s="100" t="s">
        <v>187</v>
      </c>
      <c r="C5316" s="139" t="s">
        <v>6872</v>
      </c>
      <c r="D5316" s="139">
        <v>1003007</v>
      </c>
      <c r="E5316" s="139" t="s">
        <v>6873</v>
      </c>
      <c r="F5316" s="139">
        <v>29.716190999999998</v>
      </c>
      <c r="G5316" s="139">
        <v>-95.194361000000001</v>
      </c>
      <c r="H5316" s="139" t="s">
        <v>2100</v>
      </c>
      <c r="I5316" s="139" t="s">
        <v>1087</v>
      </c>
      <c r="J5316" s="139" t="s">
        <v>115</v>
      </c>
      <c r="K5316" s="139">
        <v>77506</v>
      </c>
      <c r="L5316" s="139" t="s">
        <v>6874</v>
      </c>
      <c r="M5316" s="139">
        <v>14</v>
      </c>
      <c r="N5316" s="139" t="s">
        <v>1054</v>
      </c>
    </row>
    <row r="5317" spans="1:14" ht="15.75" customHeight="1">
      <c r="A5317" s="139">
        <v>2018</v>
      </c>
      <c r="B5317" s="100" t="s">
        <v>187</v>
      </c>
      <c r="C5317" s="139" t="s">
        <v>6875</v>
      </c>
      <c r="D5317" s="139">
        <v>1011175</v>
      </c>
      <c r="E5317" s="139" t="s">
        <v>6876</v>
      </c>
      <c r="F5317" s="139">
        <v>37.403740999999997</v>
      </c>
      <c r="G5317" s="139">
        <v>-79.128075999999993</v>
      </c>
      <c r="H5317" s="139" t="s">
        <v>4640</v>
      </c>
      <c r="I5317" s="139" t="s">
        <v>3884</v>
      </c>
      <c r="J5317" s="139" t="s">
        <v>123</v>
      </c>
      <c r="K5317" s="139">
        <v>24504</v>
      </c>
      <c r="L5317" s="139" t="s">
        <v>4801</v>
      </c>
      <c r="M5317" s="139">
        <v>17</v>
      </c>
      <c r="N5317" s="139" t="s">
        <v>1054</v>
      </c>
    </row>
    <row r="5318" spans="1:14" ht="15.75" customHeight="1">
      <c r="A5318" s="139">
        <v>2018</v>
      </c>
      <c r="B5318" s="100" t="s">
        <v>187</v>
      </c>
      <c r="C5318" s="139" t="s">
        <v>6882</v>
      </c>
      <c r="D5318" s="139">
        <v>1012646</v>
      </c>
      <c r="E5318" s="139" t="s">
        <v>6883</v>
      </c>
      <c r="F5318" s="139">
        <v>34.717190000000002</v>
      </c>
      <c r="G5318" s="139">
        <v>-84.967259999999996</v>
      </c>
      <c r="H5318" s="139" t="s">
        <v>6884</v>
      </c>
      <c r="I5318" s="139" t="s">
        <v>1257</v>
      </c>
      <c r="J5318" s="139" t="s">
        <v>28</v>
      </c>
      <c r="K5318" s="139">
        <v>30720</v>
      </c>
      <c r="L5318" s="139" t="s">
        <v>1138</v>
      </c>
      <c r="M5318" s="139">
        <v>31</v>
      </c>
      <c r="N5318" s="139" t="s">
        <v>1054</v>
      </c>
    </row>
    <row r="5319" spans="1:14" ht="15.75" customHeight="1">
      <c r="A5319" s="139">
        <v>2018</v>
      </c>
      <c r="B5319" s="100" t="s">
        <v>187</v>
      </c>
      <c r="C5319" s="139" t="s">
        <v>6885</v>
      </c>
      <c r="D5319" s="139">
        <v>1011384</v>
      </c>
      <c r="E5319" s="139" t="s">
        <v>6886</v>
      </c>
      <c r="F5319" s="139">
        <v>33.951481999999999</v>
      </c>
      <c r="G5319" s="139">
        <v>-118.174885</v>
      </c>
      <c r="H5319" s="139" t="s">
        <v>6887</v>
      </c>
      <c r="I5319" s="139" t="s">
        <v>1411</v>
      </c>
      <c r="J5319" s="139" t="s">
        <v>15</v>
      </c>
      <c r="K5319" s="139">
        <v>90280</v>
      </c>
      <c r="L5319" s="139" t="s">
        <v>1138</v>
      </c>
      <c r="M5319" s="139">
        <v>13</v>
      </c>
      <c r="N5319" s="139" t="s">
        <v>1054</v>
      </c>
    </row>
    <row r="5320" spans="1:14" ht="15.75" customHeight="1">
      <c r="A5320" s="139">
        <v>2018</v>
      </c>
      <c r="B5320" s="100" t="s">
        <v>187</v>
      </c>
      <c r="C5320" s="139" t="s">
        <v>6888</v>
      </c>
      <c r="D5320" s="139">
        <v>1010895</v>
      </c>
      <c r="E5320" s="139" t="s">
        <v>6889</v>
      </c>
      <c r="F5320" s="139">
        <v>46.971297999999997</v>
      </c>
      <c r="G5320" s="139">
        <v>-123.777793</v>
      </c>
      <c r="H5320" s="139" t="s">
        <v>1106</v>
      </c>
      <c r="I5320" s="139" t="s">
        <v>2855</v>
      </c>
      <c r="J5320" s="139" t="s">
        <v>126</v>
      </c>
      <c r="K5320" s="139">
        <v>98520</v>
      </c>
      <c r="L5320" s="139" t="s">
        <v>6890</v>
      </c>
      <c r="M5320" s="139">
        <v>467</v>
      </c>
      <c r="N5320" s="139" t="s">
        <v>1054</v>
      </c>
    </row>
    <row r="5321" spans="1:14" ht="15.75" customHeight="1">
      <c r="A5321" s="139">
        <v>2018</v>
      </c>
      <c r="B5321" s="100" t="s">
        <v>187</v>
      </c>
      <c r="C5321" s="139" t="s">
        <v>6891</v>
      </c>
      <c r="D5321" s="139">
        <v>1010898</v>
      </c>
      <c r="E5321" s="139" t="s">
        <v>6892</v>
      </c>
      <c r="F5321" s="139">
        <v>48.448041000000003</v>
      </c>
      <c r="G5321" s="139">
        <v>-122.433615</v>
      </c>
      <c r="H5321" s="139" t="s">
        <v>6893</v>
      </c>
      <c r="I5321" s="139" t="s">
        <v>6894</v>
      </c>
      <c r="J5321" s="139" t="s">
        <v>126</v>
      </c>
      <c r="K5321" s="139">
        <v>98273</v>
      </c>
      <c r="L5321" s="139" t="s">
        <v>6890</v>
      </c>
      <c r="M5321" s="139">
        <v>547</v>
      </c>
      <c r="N5321" s="139" t="s">
        <v>1054</v>
      </c>
    </row>
    <row r="5322" spans="1:14" ht="15.75" customHeight="1">
      <c r="A5322" s="139">
        <v>2018</v>
      </c>
      <c r="B5322" s="100" t="s">
        <v>187</v>
      </c>
      <c r="C5322" s="139" t="s">
        <v>8060</v>
      </c>
      <c r="D5322" s="139">
        <v>1010897</v>
      </c>
      <c r="E5322" s="139" t="s">
        <v>8061</v>
      </c>
      <c r="F5322" s="139">
        <v>46.757235999999999</v>
      </c>
      <c r="G5322" s="139">
        <v>-122.996439</v>
      </c>
      <c r="H5322" s="139" t="s">
        <v>8062</v>
      </c>
      <c r="I5322" s="139" t="s">
        <v>2639</v>
      </c>
      <c r="J5322" s="139" t="s">
        <v>126</v>
      </c>
      <c r="K5322" s="139">
        <v>98531</v>
      </c>
      <c r="L5322" s="139" t="s">
        <v>6890</v>
      </c>
      <c r="M5322" s="139">
        <v>81</v>
      </c>
      <c r="N5322" s="139" t="s">
        <v>1054</v>
      </c>
    </row>
    <row r="5323" spans="1:14" ht="15.75" customHeight="1">
      <c r="A5323" s="139">
        <v>2018</v>
      </c>
      <c r="B5323" s="100" t="s">
        <v>187</v>
      </c>
      <c r="C5323" s="139" t="s">
        <v>8063</v>
      </c>
      <c r="D5323" s="139">
        <v>1010865</v>
      </c>
      <c r="E5323" s="139" t="s">
        <v>8064</v>
      </c>
      <c r="F5323" s="139">
        <v>47.211727000000003</v>
      </c>
      <c r="G5323" s="139">
        <v>-123.095584</v>
      </c>
      <c r="H5323" s="139" t="s">
        <v>8065</v>
      </c>
      <c r="I5323" s="139" t="s">
        <v>1441</v>
      </c>
      <c r="J5323" s="139" t="s">
        <v>126</v>
      </c>
      <c r="K5323" s="139">
        <v>98584</v>
      </c>
      <c r="L5323" s="139" t="s">
        <v>6890</v>
      </c>
      <c r="M5323" s="139">
        <v>142</v>
      </c>
      <c r="N5323" s="139" t="s">
        <v>1054</v>
      </c>
    </row>
    <row r="5324" spans="1:14" ht="15.75" customHeight="1">
      <c r="A5324" s="139">
        <v>2018</v>
      </c>
      <c r="B5324" s="100" t="s">
        <v>187</v>
      </c>
      <c r="C5324" s="139" t="s">
        <v>6895</v>
      </c>
      <c r="D5324" s="139">
        <v>1010530</v>
      </c>
      <c r="E5324" s="139" t="s">
        <v>6896</v>
      </c>
      <c r="F5324" s="139">
        <v>38.765329999999999</v>
      </c>
      <c r="G5324" s="139">
        <v>-97.613069999999993</v>
      </c>
      <c r="H5324" s="139" t="s">
        <v>6897</v>
      </c>
      <c r="I5324" s="139" t="s">
        <v>1299</v>
      </c>
      <c r="J5324" s="139" t="s">
        <v>44</v>
      </c>
      <c r="K5324" s="139">
        <v>67401</v>
      </c>
      <c r="L5324" s="139" t="s">
        <v>6898</v>
      </c>
      <c r="M5324" s="139">
        <v>11</v>
      </c>
      <c r="N5324" s="139" t="s">
        <v>1050</v>
      </c>
    </row>
    <row r="5325" spans="1:14" ht="15.75" customHeight="1">
      <c r="A5325" s="139">
        <v>2018</v>
      </c>
      <c r="B5325" s="100" t="s">
        <v>187</v>
      </c>
      <c r="C5325" s="139" t="s">
        <v>6899</v>
      </c>
      <c r="D5325" s="139">
        <v>1006448</v>
      </c>
      <c r="E5325" s="139" t="s">
        <v>6900</v>
      </c>
      <c r="F5325" s="139">
        <v>40.866309999999999</v>
      </c>
      <c r="G5325" s="139">
        <v>-111.91186999999999</v>
      </c>
      <c r="H5325" s="139" t="s">
        <v>6901</v>
      </c>
      <c r="I5325" s="139" t="s">
        <v>1960</v>
      </c>
      <c r="J5325" s="139" t="s">
        <v>118</v>
      </c>
      <c r="K5325" s="139">
        <v>84087</v>
      </c>
      <c r="L5325" s="139" t="s">
        <v>6656</v>
      </c>
      <c r="M5325" s="139">
        <v>504</v>
      </c>
      <c r="N5325" s="139" t="s">
        <v>1306</v>
      </c>
    </row>
    <row r="5326" spans="1:14" ht="15.75" customHeight="1">
      <c r="A5326" s="139">
        <v>2018</v>
      </c>
      <c r="B5326" s="100" t="s">
        <v>187</v>
      </c>
      <c r="C5326" s="139" t="s">
        <v>6902</v>
      </c>
      <c r="D5326" s="139">
        <v>1002751</v>
      </c>
      <c r="E5326" s="139" t="s">
        <v>6903</v>
      </c>
      <c r="F5326" s="139">
        <v>44.128619999999998</v>
      </c>
      <c r="G5326" s="139">
        <v>-87.630480000000006</v>
      </c>
      <c r="H5326" s="139" t="s">
        <v>6904</v>
      </c>
      <c r="I5326" s="139" t="s">
        <v>6905</v>
      </c>
      <c r="J5326" s="139" t="s">
        <v>132</v>
      </c>
      <c r="K5326" s="139">
        <v>54220</v>
      </c>
      <c r="L5326" s="139" t="s">
        <v>6906</v>
      </c>
      <c r="M5326" s="139">
        <v>14</v>
      </c>
      <c r="N5326" s="139" t="s">
        <v>1054</v>
      </c>
    </row>
    <row r="5327" spans="1:14" ht="15.75" customHeight="1">
      <c r="A5327" s="139">
        <v>2018</v>
      </c>
      <c r="B5327" s="100" t="s">
        <v>187</v>
      </c>
      <c r="C5327" s="139" t="s">
        <v>6907</v>
      </c>
      <c r="D5327" s="139">
        <v>1009735</v>
      </c>
      <c r="E5327" s="139" t="s">
        <v>6908</v>
      </c>
      <c r="F5327" s="139">
        <v>42.498910000000002</v>
      </c>
      <c r="G5327" s="139">
        <v>-71.163110000000003</v>
      </c>
      <c r="H5327" s="139" t="s">
        <v>6909</v>
      </c>
      <c r="I5327" s="139" t="s">
        <v>1718</v>
      </c>
      <c r="J5327" s="139" t="s">
        <v>58</v>
      </c>
      <c r="K5327" s="139">
        <v>1801</v>
      </c>
      <c r="L5327" s="139" t="s">
        <v>6910</v>
      </c>
      <c r="M5327" s="139">
        <v>2</v>
      </c>
      <c r="N5327" s="139" t="s">
        <v>1368</v>
      </c>
    </row>
    <row r="5328" spans="1:14" ht="15.75" customHeight="1">
      <c r="A5328" s="139">
        <v>2018</v>
      </c>
      <c r="B5328" s="100" t="s">
        <v>187</v>
      </c>
      <c r="C5328" s="139" t="s">
        <v>6911</v>
      </c>
      <c r="D5328" s="139">
        <v>1001851</v>
      </c>
      <c r="E5328" s="139" t="s">
        <v>6912</v>
      </c>
      <c r="F5328" s="139">
        <v>34.746499999999997</v>
      </c>
      <c r="G5328" s="139">
        <v>-78.806100000000001</v>
      </c>
      <c r="H5328" s="139" t="s">
        <v>6913</v>
      </c>
      <c r="I5328" s="139" t="s">
        <v>6914</v>
      </c>
      <c r="J5328" s="139" t="s">
        <v>89</v>
      </c>
      <c r="K5328" s="139">
        <v>28392</v>
      </c>
      <c r="L5328" s="139" t="s">
        <v>6684</v>
      </c>
      <c r="M5328" s="139">
        <v>52</v>
      </c>
      <c r="N5328" s="139" t="s">
        <v>1127</v>
      </c>
    </row>
    <row r="5329" spans="1:14" ht="15.75" customHeight="1">
      <c r="A5329" s="139">
        <v>2018</v>
      </c>
      <c r="B5329" s="100" t="s">
        <v>187</v>
      </c>
      <c r="C5329" s="139" t="s">
        <v>6915</v>
      </c>
      <c r="D5329" s="139">
        <v>1005520</v>
      </c>
      <c r="E5329" s="139" t="s">
        <v>6916</v>
      </c>
      <c r="F5329" s="139">
        <v>40.579721999999997</v>
      </c>
      <c r="G5329" s="139">
        <v>-96.964721999999995</v>
      </c>
      <c r="H5329" s="139" t="s">
        <v>6917</v>
      </c>
      <c r="I5329" s="139" t="s">
        <v>1299</v>
      </c>
      <c r="J5329" s="139" t="s">
        <v>73</v>
      </c>
      <c r="K5329" s="139">
        <v>68333</v>
      </c>
      <c r="L5329" s="139" t="s">
        <v>6684</v>
      </c>
      <c r="M5329" s="139">
        <v>19</v>
      </c>
      <c r="N5329" s="139" t="s">
        <v>1127</v>
      </c>
    </row>
    <row r="5330" spans="1:14" ht="15.75" customHeight="1">
      <c r="A5330" s="139">
        <v>2018</v>
      </c>
      <c r="B5330" s="100" t="s">
        <v>187</v>
      </c>
      <c r="C5330" s="139" t="s">
        <v>6918</v>
      </c>
      <c r="D5330" s="139">
        <v>1013323</v>
      </c>
      <c r="E5330" s="139" t="s">
        <v>6919</v>
      </c>
      <c r="F5330" s="139">
        <v>34.994259999999997</v>
      </c>
      <c r="G5330" s="139">
        <v>-78.313339999999997</v>
      </c>
      <c r="H5330" s="139" t="s">
        <v>6920</v>
      </c>
      <c r="I5330" s="139" t="s">
        <v>6921</v>
      </c>
      <c r="J5330" s="139" t="s">
        <v>89</v>
      </c>
      <c r="K5330" s="139">
        <v>28328</v>
      </c>
      <c r="L5330" s="139" t="s">
        <v>6684</v>
      </c>
      <c r="M5330" s="139">
        <v>13</v>
      </c>
      <c r="N5330" s="139" t="s">
        <v>1054</v>
      </c>
    </row>
    <row r="5331" spans="1:14" ht="15.75" customHeight="1">
      <c r="A5331" s="139">
        <v>2018</v>
      </c>
      <c r="B5331" s="100" t="s">
        <v>187</v>
      </c>
      <c r="C5331" s="139" t="s">
        <v>6922</v>
      </c>
      <c r="D5331" s="139">
        <v>1002054</v>
      </c>
      <c r="E5331" s="139" t="s">
        <v>6923</v>
      </c>
      <c r="F5331" s="139">
        <v>43.563400000000001</v>
      </c>
      <c r="G5331" s="139">
        <v>-96.718800000000002</v>
      </c>
      <c r="H5331" s="139" t="s">
        <v>6924</v>
      </c>
      <c r="I5331" s="139" t="s">
        <v>6925</v>
      </c>
      <c r="J5331" s="139" t="s">
        <v>110</v>
      </c>
      <c r="K5331" s="139">
        <v>57117</v>
      </c>
      <c r="L5331" s="139" t="s">
        <v>6926</v>
      </c>
      <c r="M5331" s="139">
        <v>28</v>
      </c>
      <c r="N5331" s="139" t="s">
        <v>1127</v>
      </c>
    </row>
    <row r="5332" spans="1:14" ht="15.75" customHeight="1">
      <c r="A5332" s="139">
        <v>2018</v>
      </c>
      <c r="B5332" s="100" t="s">
        <v>187</v>
      </c>
      <c r="C5332" s="139" t="s">
        <v>6927</v>
      </c>
      <c r="D5332" s="139">
        <v>1003953</v>
      </c>
      <c r="E5332" s="139" t="s">
        <v>6928</v>
      </c>
      <c r="F5332" s="139">
        <v>32.741070000000001</v>
      </c>
      <c r="G5332" s="139">
        <v>-96.441879999999998</v>
      </c>
      <c r="H5332" s="139" t="s">
        <v>6929</v>
      </c>
      <c r="I5332" s="139" t="s">
        <v>6930</v>
      </c>
      <c r="J5332" s="139" t="s">
        <v>115</v>
      </c>
      <c r="K5332" s="139">
        <v>75126</v>
      </c>
      <c r="L5332" s="139" t="s">
        <v>6931</v>
      </c>
      <c r="M5332" s="139">
        <v>121</v>
      </c>
      <c r="N5332" s="139" t="s">
        <v>1054</v>
      </c>
    </row>
    <row r="5333" spans="1:14" ht="15.75" customHeight="1">
      <c r="A5333" s="139">
        <v>2018</v>
      </c>
      <c r="B5333" s="100" t="s">
        <v>187</v>
      </c>
      <c r="C5333" s="139" t="s">
        <v>6932</v>
      </c>
      <c r="D5333" s="139">
        <v>1008750</v>
      </c>
      <c r="E5333" s="139" t="s">
        <v>6933</v>
      </c>
      <c r="F5333" s="139">
        <v>39.370494999999998</v>
      </c>
      <c r="G5333" s="139">
        <v>-81.515305999999995</v>
      </c>
      <c r="H5333" s="139" t="s">
        <v>6934</v>
      </c>
      <c r="I5333" s="139" t="s">
        <v>1067</v>
      </c>
      <c r="J5333" s="139" t="s">
        <v>95</v>
      </c>
      <c r="K5333" s="139">
        <v>45750</v>
      </c>
      <c r="L5333" s="139" t="s">
        <v>6708</v>
      </c>
      <c r="M5333" s="139">
        <v>35</v>
      </c>
      <c r="N5333" s="139" t="s">
        <v>1054</v>
      </c>
    </row>
    <row r="5334" spans="1:14" ht="15.75" customHeight="1">
      <c r="A5334" s="139">
        <v>2018</v>
      </c>
      <c r="B5334" s="100" t="s">
        <v>187</v>
      </c>
      <c r="C5334" s="139" t="s">
        <v>6935</v>
      </c>
      <c r="D5334" s="139">
        <v>1004961</v>
      </c>
      <c r="E5334" s="139" t="s">
        <v>6936</v>
      </c>
      <c r="F5334" s="139">
        <v>38.054160000000003</v>
      </c>
      <c r="G5334" s="139">
        <v>-97.885379999999998</v>
      </c>
      <c r="H5334" s="139" t="s">
        <v>6937</v>
      </c>
      <c r="I5334" s="139" t="s">
        <v>2312</v>
      </c>
      <c r="J5334" s="139" t="s">
        <v>44</v>
      </c>
      <c r="K5334" s="139">
        <v>67504</v>
      </c>
      <c r="L5334" s="139" t="s">
        <v>6719</v>
      </c>
      <c r="M5334" s="139">
        <v>14</v>
      </c>
      <c r="N5334" s="139" t="s">
        <v>1054</v>
      </c>
    </row>
    <row r="5335" spans="1:14" ht="15.75" customHeight="1">
      <c r="A5335" s="139">
        <v>2018</v>
      </c>
      <c r="B5335" s="100" t="s">
        <v>187</v>
      </c>
      <c r="C5335" s="139" t="s">
        <v>6938</v>
      </c>
      <c r="D5335" s="139">
        <v>1000353</v>
      </c>
      <c r="E5335" s="139" t="s">
        <v>6939</v>
      </c>
      <c r="F5335" s="139">
        <v>34.387</v>
      </c>
      <c r="G5335" s="139">
        <v>-80.066299999999998</v>
      </c>
      <c r="H5335" s="139" t="s">
        <v>6940</v>
      </c>
      <c r="I5335" s="139" t="s">
        <v>6941</v>
      </c>
      <c r="J5335" s="139" t="s">
        <v>107</v>
      </c>
      <c r="K5335" s="139">
        <v>29550</v>
      </c>
      <c r="L5335" s="139" t="s">
        <v>6719</v>
      </c>
      <c r="M5335" s="139">
        <v>664</v>
      </c>
      <c r="N5335" s="139" t="s">
        <v>4409</v>
      </c>
    </row>
    <row r="5336" spans="1:14" ht="15.75" customHeight="1">
      <c r="A5336" s="139">
        <v>2018</v>
      </c>
      <c r="B5336" s="100" t="s">
        <v>187</v>
      </c>
      <c r="C5336" s="139" t="s">
        <v>6942</v>
      </c>
      <c r="D5336" s="139">
        <v>1011729</v>
      </c>
      <c r="E5336" s="139" t="s">
        <v>6943</v>
      </c>
      <c r="F5336" s="139">
        <v>37.496600999999998</v>
      </c>
      <c r="G5336" s="139">
        <v>-77.433209000000005</v>
      </c>
      <c r="H5336" s="139" t="s">
        <v>5633</v>
      </c>
      <c r="I5336" s="139" t="s">
        <v>6202</v>
      </c>
      <c r="J5336" s="139" t="s">
        <v>123</v>
      </c>
      <c r="K5336" s="139">
        <v>23218</v>
      </c>
      <c r="L5336" s="139" t="s">
        <v>6719</v>
      </c>
      <c r="M5336" s="139">
        <v>12</v>
      </c>
      <c r="N5336" s="139" t="s">
        <v>1054</v>
      </c>
    </row>
    <row r="5337" spans="1:14" ht="15.75" customHeight="1">
      <c r="A5337" s="139">
        <v>2018</v>
      </c>
      <c r="B5337" s="100" t="s">
        <v>187</v>
      </c>
      <c r="C5337" s="139" t="s">
        <v>6944</v>
      </c>
      <c r="D5337" s="139">
        <v>1011640</v>
      </c>
      <c r="E5337" s="139" t="s">
        <v>6945</v>
      </c>
      <c r="F5337" s="139">
        <v>43.606825999999998</v>
      </c>
      <c r="G5337" s="139">
        <v>-116.49193699999999</v>
      </c>
      <c r="H5337" s="139" t="s">
        <v>1752</v>
      </c>
      <c r="I5337" s="139" t="s">
        <v>6946</v>
      </c>
      <c r="J5337" s="139" t="s">
        <v>34</v>
      </c>
      <c r="K5337" s="139">
        <v>83687</v>
      </c>
      <c r="L5337" s="139" t="s">
        <v>6947</v>
      </c>
      <c r="M5337" s="139">
        <v>17</v>
      </c>
      <c r="N5337" s="139" t="s">
        <v>1054</v>
      </c>
    </row>
    <row r="5338" spans="1:14" ht="15.75" customHeight="1">
      <c r="A5338" s="139">
        <v>2018</v>
      </c>
      <c r="B5338" s="100" t="s">
        <v>187</v>
      </c>
      <c r="C5338" s="139" t="s">
        <v>6948</v>
      </c>
      <c r="D5338" s="139">
        <v>1000415</v>
      </c>
      <c r="E5338" s="139" t="s">
        <v>6949</v>
      </c>
      <c r="F5338" s="139">
        <v>41.655200000000001</v>
      </c>
      <c r="G5338" s="139">
        <v>-86.296199999999999</v>
      </c>
      <c r="H5338" s="139" t="s">
        <v>6950</v>
      </c>
      <c r="I5338" s="139" t="s">
        <v>6951</v>
      </c>
      <c r="J5338" s="139" t="s">
        <v>39</v>
      </c>
      <c r="K5338" s="139">
        <v>46613</v>
      </c>
      <c r="L5338" s="139" t="s">
        <v>6952</v>
      </c>
      <c r="M5338" s="139">
        <v>49</v>
      </c>
      <c r="N5338" s="139" t="s">
        <v>1133</v>
      </c>
    </row>
    <row r="5339" spans="1:14" ht="15.75" customHeight="1">
      <c r="A5339" s="139">
        <v>2018</v>
      </c>
      <c r="B5339" s="100" t="s">
        <v>187</v>
      </c>
      <c r="C5339" s="139" t="s">
        <v>6953</v>
      </c>
      <c r="D5339" s="139">
        <v>1009838</v>
      </c>
      <c r="E5339" s="139" t="s">
        <v>6954</v>
      </c>
      <c r="F5339" s="139">
        <v>31.52439</v>
      </c>
      <c r="G5339" s="139">
        <v>-89.307171999999994</v>
      </c>
      <c r="H5339" s="139" t="s">
        <v>6955</v>
      </c>
      <c r="I5339" s="139" t="s">
        <v>6956</v>
      </c>
      <c r="J5339" s="139" t="s">
        <v>65</v>
      </c>
      <c r="K5339" s="139">
        <v>39429</v>
      </c>
      <c r="L5339" s="139" t="s">
        <v>6957</v>
      </c>
      <c r="M5339" s="139">
        <v>5</v>
      </c>
      <c r="N5339" s="139" t="s">
        <v>1127</v>
      </c>
    </row>
    <row r="5340" spans="1:14" ht="15.75" customHeight="1">
      <c r="A5340" s="139">
        <v>2018</v>
      </c>
      <c r="B5340" s="100" t="s">
        <v>187</v>
      </c>
      <c r="C5340" s="139" t="s">
        <v>6962</v>
      </c>
      <c r="D5340" s="139">
        <v>1010676</v>
      </c>
      <c r="E5340" s="139" t="s">
        <v>6963</v>
      </c>
      <c r="F5340" s="139">
        <v>39.156269999999999</v>
      </c>
      <c r="G5340" s="139">
        <v>-91.914079999999998</v>
      </c>
      <c r="H5340" s="139" t="s">
        <v>449</v>
      </c>
      <c r="I5340" s="139" t="s">
        <v>6039</v>
      </c>
      <c r="J5340" s="139" t="s">
        <v>68</v>
      </c>
      <c r="K5340" s="139">
        <v>65265</v>
      </c>
      <c r="L5340" s="139" t="s">
        <v>6964</v>
      </c>
      <c r="M5340" s="139">
        <v>1</v>
      </c>
      <c r="N5340" s="139" t="s">
        <v>2536</v>
      </c>
    </row>
    <row r="5341" spans="1:14" ht="15.75" customHeight="1">
      <c r="A5341" s="139">
        <v>2018</v>
      </c>
      <c r="B5341" s="100" t="s">
        <v>187</v>
      </c>
      <c r="C5341" s="139" t="s">
        <v>6965</v>
      </c>
      <c r="D5341" s="139">
        <v>1009864</v>
      </c>
      <c r="E5341" s="139" t="s">
        <v>6966</v>
      </c>
      <c r="F5341" s="139">
        <v>38.1218</v>
      </c>
      <c r="G5341" s="139">
        <v>-89.695356000000004</v>
      </c>
      <c r="H5341" s="139" t="s">
        <v>6967</v>
      </c>
      <c r="I5341" s="139" t="s">
        <v>1859</v>
      </c>
      <c r="J5341" s="139" t="s">
        <v>36</v>
      </c>
      <c r="K5341" s="139">
        <v>62286</v>
      </c>
      <c r="L5341" s="139" t="s">
        <v>6964</v>
      </c>
      <c r="M5341" s="139">
        <v>4</v>
      </c>
      <c r="N5341" s="139" t="s">
        <v>2536</v>
      </c>
    </row>
    <row r="5342" spans="1:14" ht="15.75" customHeight="1">
      <c r="A5342" s="139">
        <v>2018</v>
      </c>
      <c r="B5342" s="100" t="s">
        <v>187</v>
      </c>
      <c r="C5342" s="139" t="s">
        <v>6968</v>
      </c>
      <c r="D5342" s="139">
        <v>1011742</v>
      </c>
      <c r="E5342" s="139" t="s">
        <v>6969</v>
      </c>
      <c r="F5342" s="139">
        <v>42.46902</v>
      </c>
      <c r="G5342" s="139">
        <v>-79.341620000000006</v>
      </c>
      <c r="H5342" s="139" t="s">
        <v>6970</v>
      </c>
      <c r="I5342" s="139" t="s">
        <v>6971</v>
      </c>
      <c r="J5342" s="139" t="s">
        <v>87</v>
      </c>
      <c r="K5342" s="139">
        <v>14048</v>
      </c>
      <c r="L5342" s="139" t="s">
        <v>2344</v>
      </c>
      <c r="M5342" s="139">
        <v>17</v>
      </c>
      <c r="N5342" s="139" t="s">
        <v>1054</v>
      </c>
    </row>
    <row r="5343" spans="1:14" ht="15.75" customHeight="1">
      <c r="A5343" s="139">
        <v>2018</v>
      </c>
      <c r="B5343" s="100" t="s">
        <v>187</v>
      </c>
      <c r="C5343" s="139" t="s">
        <v>6972</v>
      </c>
      <c r="D5343" s="139">
        <v>1002027</v>
      </c>
      <c r="E5343" s="139" t="s">
        <v>6973</v>
      </c>
      <c r="F5343" s="139">
        <v>44.850583</v>
      </c>
      <c r="G5343" s="139">
        <v>-93.002139</v>
      </c>
      <c r="H5343" s="139" t="s">
        <v>6974</v>
      </c>
      <c r="I5343" s="139" t="s">
        <v>1067</v>
      </c>
      <c r="J5343" s="139" t="s">
        <v>62</v>
      </c>
      <c r="K5343" s="139">
        <v>55071</v>
      </c>
      <c r="L5343" s="139" t="s">
        <v>2631</v>
      </c>
      <c r="M5343" s="139">
        <v>2480</v>
      </c>
      <c r="N5343" s="139" t="s">
        <v>1745</v>
      </c>
    </row>
    <row r="5344" spans="1:14" ht="15.75" customHeight="1">
      <c r="A5344" s="139">
        <v>2018</v>
      </c>
      <c r="B5344" s="100" t="s">
        <v>187</v>
      </c>
      <c r="C5344" s="139" t="s">
        <v>6975</v>
      </c>
      <c r="D5344" s="139">
        <v>1008054</v>
      </c>
      <c r="E5344" s="139" t="s">
        <v>6976</v>
      </c>
      <c r="F5344" s="139">
        <v>40.481900000000003</v>
      </c>
      <c r="G5344" s="139">
        <v>-80.065010000000001</v>
      </c>
      <c r="H5344" s="139" t="s">
        <v>6977</v>
      </c>
      <c r="I5344" s="139" t="s">
        <v>3262</v>
      </c>
      <c r="J5344" s="139" t="s">
        <v>103</v>
      </c>
      <c r="K5344" s="139">
        <v>15136</v>
      </c>
      <c r="L5344" s="139" t="s">
        <v>1786</v>
      </c>
      <c r="M5344" s="139">
        <v>10</v>
      </c>
      <c r="N5344" s="139" t="s">
        <v>1054</v>
      </c>
    </row>
    <row r="5345" spans="1:14" ht="15.75" customHeight="1">
      <c r="A5345" s="139">
        <v>2018</v>
      </c>
      <c r="B5345" s="100" t="s">
        <v>187</v>
      </c>
      <c r="C5345" s="139" t="s">
        <v>6978</v>
      </c>
      <c r="D5345" s="139">
        <v>1003059</v>
      </c>
      <c r="E5345" s="139" t="s">
        <v>6979</v>
      </c>
      <c r="F5345" s="139">
        <v>39.344389999999997</v>
      </c>
      <c r="G5345" s="139">
        <v>-87.421210000000002</v>
      </c>
      <c r="H5345" s="139" t="s">
        <v>6980</v>
      </c>
      <c r="I5345" s="139" t="s">
        <v>6981</v>
      </c>
      <c r="J5345" s="139" t="s">
        <v>39</v>
      </c>
      <c r="K5345" s="139">
        <v>47802</v>
      </c>
      <c r="L5345" s="139" t="s">
        <v>6813</v>
      </c>
      <c r="M5345" s="139">
        <v>13</v>
      </c>
      <c r="N5345" s="139" t="s">
        <v>1054</v>
      </c>
    </row>
    <row r="5346" spans="1:14" ht="15.75" customHeight="1">
      <c r="A5346" s="139">
        <v>2018</v>
      </c>
      <c r="B5346" s="100" t="s">
        <v>187</v>
      </c>
      <c r="C5346" s="139" t="s">
        <v>6982</v>
      </c>
      <c r="D5346" s="139">
        <v>1013269</v>
      </c>
      <c r="E5346" s="139" t="s">
        <v>6983</v>
      </c>
      <c r="F5346" s="139">
        <v>38.322899999999997</v>
      </c>
      <c r="G5346" s="139">
        <v>-85.673181999999997</v>
      </c>
      <c r="H5346" s="139" t="s">
        <v>6984</v>
      </c>
      <c r="I5346" s="139" t="s">
        <v>1366</v>
      </c>
      <c r="J5346" s="139" t="s">
        <v>39</v>
      </c>
      <c r="K5346" s="139">
        <v>47130</v>
      </c>
      <c r="L5346" s="139" t="s">
        <v>6813</v>
      </c>
      <c r="M5346" s="139">
        <v>18</v>
      </c>
      <c r="N5346" s="139" t="s">
        <v>1054</v>
      </c>
    </row>
    <row r="5347" spans="1:14" ht="15.75" customHeight="1">
      <c r="A5347" s="139">
        <v>2018</v>
      </c>
      <c r="B5347" s="100" t="s">
        <v>187</v>
      </c>
      <c r="C5347" s="139" t="s">
        <v>6985</v>
      </c>
      <c r="D5347" s="139">
        <v>1003482</v>
      </c>
      <c r="F5347" s="139">
        <v>31.9102</v>
      </c>
      <c r="G5347" s="139">
        <v>-96.349100000000007</v>
      </c>
      <c r="H5347" s="139" t="s">
        <v>6986</v>
      </c>
      <c r="I5347" s="139" t="s">
        <v>6987</v>
      </c>
      <c r="J5347" s="139" t="s">
        <v>115</v>
      </c>
      <c r="K5347" s="139">
        <v>75859</v>
      </c>
      <c r="L5347" s="139" t="s">
        <v>1786</v>
      </c>
      <c r="M5347" s="139">
        <v>207</v>
      </c>
      <c r="N5347" s="139" t="s">
        <v>1054</v>
      </c>
    </row>
    <row r="5348" spans="1:14" ht="15.75" customHeight="1">
      <c r="A5348" s="139">
        <v>2018</v>
      </c>
      <c r="B5348" s="100" t="s">
        <v>187</v>
      </c>
      <c r="C5348" s="139" t="s">
        <v>6988</v>
      </c>
      <c r="D5348" s="139">
        <v>1001879</v>
      </c>
      <c r="E5348" s="139" t="s">
        <v>6989</v>
      </c>
      <c r="F5348" s="139">
        <v>36.032547000000001</v>
      </c>
      <c r="G5348" s="139">
        <v>-94.132857000000001</v>
      </c>
      <c r="H5348" s="139" t="s">
        <v>2674</v>
      </c>
      <c r="I5348" s="139" t="s">
        <v>1067</v>
      </c>
      <c r="J5348" s="139" t="s">
        <v>12</v>
      </c>
      <c r="K5348" s="139">
        <v>72701</v>
      </c>
      <c r="L5348" s="139" t="s">
        <v>6990</v>
      </c>
      <c r="M5348" s="139">
        <v>11</v>
      </c>
      <c r="N5348" s="139" t="s">
        <v>1054</v>
      </c>
    </row>
    <row r="5349" spans="1:14" ht="15.75" customHeight="1">
      <c r="A5349" s="139">
        <v>2018</v>
      </c>
      <c r="B5349" s="100" t="s">
        <v>187</v>
      </c>
      <c r="C5349" s="139" t="s">
        <v>6991</v>
      </c>
      <c r="D5349" s="139">
        <v>1003472</v>
      </c>
      <c r="E5349" s="139" t="s">
        <v>6992</v>
      </c>
      <c r="F5349" s="139">
        <v>46.691499999999998</v>
      </c>
      <c r="G5349" s="139">
        <v>-92.072000000000003</v>
      </c>
      <c r="H5349" s="139" t="s">
        <v>6993</v>
      </c>
      <c r="I5349" s="139" t="s">
        <v>4718</v>
      </c>
      <c r="J5349" s="139" t="s">
        <v>132</v>
      </c>
      <c r="K5349" s="139">
        <v>54880</v>
      </c>
      <c r="L5349" s="139" t="s">
        <v>6994</v>
      </c>
      <c r="M5349" s="139">
        <v>673</v>
      </c>
      <c r="N5349" s="139" t="s">
        <v>1306</v>
      </c>
    </row>
    <row r="5350" spans="1:14" ht="15.75" customHeight="1">
      <c r="A5350" s="139">
        <v>2018</v>
      </c>
      <c r="B5350" s="100" t="s">
        <v>187</v>
      </c>
      <c r="C5350" s="139" t="s">
        <v>6995</v>
      </c>
      <c r="D5350" s="139">
        <v>1005988</v>
      </c>
      <c r="E5350" s="139" t="s">
        <v>6996</v>
      </c>
      <c r="F5350" s="139">
        <v>40.379089999999998</v>
      </c>
      <c r="G5350" s="139">
        <v>-86.838819999999998</v>
      </c>
      <c r="H5350" s="139" t="s">
        <v>1504</v>
      </c>
      <c r="I5350" s="139" t="s">
        <v>2366</v>
      </c>
      <c r="J5350" s="139" t="s">
        <v>39</v>
      </c>
      <c r="K5350" s="139">
        <v>47905</v>
      </c>
      <c r="L5350" s="139" t="s">
        <v>6997</v>
      </c>
      <c r="M5350" s="139">
        <v>437</v>
      </c>
      <c r="N5350" s="139" t="s">
        <v>1054</v>
      </c>
    </row>
    <row r="5351" spans="1:14" ht="15.75" customHeight="1">
      <c r="A5351" s="139">
        <v>2018</v>
      </c>
      <c r="B5351" s="100" t="s">
        <v>187</v>
      </c>
      <c r="C5351" s="139" t="s">
        <v>6998</v>
      </c>
      <c r="D5351" s="139">
        <v>1001675</v>
      </c>
      <c r="E5351" s="139" t="s">
        <v>6999</v>
      </c>
      <c r="F5351" s="139">
        <v>40.439210000000003</v>
      </c>
      <c r="G5351" s="139">
        <v>-86.860100000000003</v>
      </c>
      <c r="H5351" s="139" t="s">
        <v>1504</v>
      </c>
      <c r="I5351" s="139" t="s">
        <v>2366</v>
      </c>
      <c r="J5351" s="139" t="s">
        <v>39</v>
      </c>
      <c r="K5351" s="139">
        <v>47904</v>
      </c>
      <c r="L5351" s="139" t="s">
        <v>6997</v>
      </c>
      <c r="M5351" s="139">
        <v>73</v>
      </c>
      <c r="N5351" s="139" t="s">
        <v>1054</v>
      </c>
    </row>
    <row r="5352" spans="1:14" ht="15.75" customHeight="1">
      <c r="A5352" s="139">
        <v>2018</v>
      </c>
      <c r="B5352" s="100" t="s">
        <v>187</v>
      </c>
      <c r="C5352" s="139" t="s">
        <v>7000</v>
      </c>
      <c r="D5352" s="139">
        <v>1003473</v>
      </c>
      <c r="E5352" s="139" t="s">
        <v>7001</v>
      </c>
      <c r="F5352" s="139">
        <v>42.275289999999998</v>
      </c>
      <c r="G5352" s="139">
        <v>-88.291079999999994</v>
      </c>
      <c r="H5352" s="139" t="s">
        <v>7002</v>
      </c>
      <c r="I5352" s="139" t="s">
        <v>7003</v>
      </c>
      <c r="J5352" s="139" t="s">
        <v>36</v>
      </c>
      <c r="K5352" s="139">
        <v>60012</v>
      </c>
      <c r="L5352" s="139" t="s">
        <v>7004</v>
      </c>
      <c r="M5352" s="139">
        <v>15</v>
      </c>
      <c r="N5352" s="139" t="s">
        <v>1054</v>
      </c>
    </row>
    <row r="5353" spans="1:14" ht="15.75" customHeight="1">
      <c r="A5353" s="139">
        <v>2018</v>
      </c>
      <c r="B5353" s="100" t="s">
        <v>187</v>
      </c>
      <c r="C5353" s="139" t="s">
        <v>7005</v>
      </c>
      <c r="D5353" s="139">
        <v>1005851</v>
      </c>
      <c r="E5353" s="139" t="s">
        <v>7006</v>
      </c>
      <c r="F5353" s="139">
        <v>39.979354000000001</v>
      </c>
      <c r="G5353" s="139">
        <v>-75.151016999999996</v>
      </c>
      <c r="H5353" s="139" t="s">
        <v>5535</v>
      </c>
      <c r="I5353" s="139" t="s">
        <v>5535</v>
      </c>
      <c r="J5353" s="139" t="s">
        <v>103</v>
      </c>
      <c r="K5353" s="139">
        <v>19122</v>
      </c>
      <c r="L5353" s="139" t="s">
        <v>7007</v>
      </c>
      <c r="M5353" s="139">
        <v>35</v>
      </c>
      <c r="N5353" s="139" t="s">
        <v>1054</v>
      </c>
    </row>
    <row r="5354" spans="1:14" ht="15.75" customHeight="1">
      <c r="A5354" s="139">
        <v>2018</v>
      </c>
      <c r="B5354" s="100" t="s">
        <v>187</v>
      </c>
      <c r="C5354" s="139" t="s">
        <v>7008</v>
      </c>
      <c r="D5354" s="139">
        <v>1005471</v>
      </c>
      <c r="E5354" s="139" t="s">
        <v>7009</v>
      </c>
      <c r="F5354" s="139">
        <v>40.004359999999998</v>
      </c>
      <c r="G5354" s="139">
        <v>-75.149799999999999</v>
      </c>
      <c r="H5354" s="139" t="s">
        <v>5535</v>
      </c>
      <c r="I5354" s="139" t="s">
        <v>5536</v>
      </c>
      <c r="J5354" s="139" t="s">
        <v>103</v>
      </c>
      <c r="K5354" s="139">
        <v>19140</v>
      </c>
      <c r="L5354" s="139" t="s">
        <v>7007</v>
      </c>
      <c r="M5354" s="139">
        <v>14</v>
      </c>
      <c r="N5354" s="139" t="s">
        <v>1054</v>
      </c>
    </row>
    <row r="5355" spans="1:14" ht="15.75" customHeight="1">
      <c r="A5355" s="139">
        <v>2018</v>
      </c>
      <c r="B5355" s="100" t="s">
        <v>187</v>
      </c>
      <c r="C5355" s="139" t="s">
        <v>7010</v>
      </c>
      <c r="D5355" s="139">
        <v>1007741</v>
      </c>
      <c r="E5355" s="139" t="s">
        <v>7011</v>
      </c>
      <c r="F5355" s="139">
        <v>60.683602999999998</v>
      </c>
      <c r="G5355" s="139">
        <v>-151.36720399999999</v>
      </c>
      <c r="H5355" s="139" t="s">
        <v>7012</v>
      </c>
      <c r="I5355" s="139" t="s">
        <v>7013</v>
      </c>
      <c r="J5355" s="139" t="s">
        <v>6</v>
      </c>
      <c r="K5355" s="139">
        <v>99611</v>
      </c>
      <c r="L5355" s="139" t="s">
        <v>1744</v>
      </c>
      <c r="M5355" s="139">
        <v>13606</v>
      </c>
      <c r="N5355" s="139" t="s">
        <v>3537</v>
      </c>
    </row>
    <row r="5356" spans="1:14" ht="15.75" customHeight="1">
      <c r="A5356" s="139">
        <v>2018</v>
      </c>
      <c r="B5356" s="100" t="s">
        <v>187</v>
      </c>
      <c r="C5356" s="139" t="s">
        <v>7014</v>
      </c>
      <c r="D5356" s="139">
        <v>1003904</v>
      </c>
      <c r="E5356" s="139" t="s">
        <v>7015</v>
      </c>
      <c r="F5356" s="139">
        <v>48.489533999999999</v>
      </c>
      <c r="G5356" s="139">
        <v>-122.56429199999999</v>
      </c>
      <c r="H5356" s="139" t="s">
        <v>6624</v>
      </c>
      <c r="I5356" s="139" t="s">
        <v>6625</v>
      </c>
      <c r="J5356" s="139" t="s">
        <v>126</v>
      </c>
      <c r="K5356" s="139">
        <v>98221</v>
      </c>
      <c r="L5356" s="139" t="s">
        <v>1744</v>
      </c>
      <c r="M5356" s="139">
        <v>1950</v>
      </c>
      <c r="N5356" s="139" t="s">
        <v>2432</v>
      </c>
    </row>
    <row r="5357" spans="1:14" ht="15.75" customHeight="1">
      <c r="A5357" s="139">
        <v>2018</v>
      </c>
      <c r="B5357" s="100" t="s">
        <v>187</v>
      </c>
      <c r="C5357" s="139" t="s">
        <v>7016</v>
      </c>
      <c r="D5357" s="139">
        <v>1007390</v>
      </c>
      <c r="E5357" s="139" t="s">
        <v>7017</v>
      </c>
      <c r="F5357" s="139">
        <v>38.025100000000002</v>
      </c>
      <c r="G5357" s="139">
        <v>-122.0639</v>
      </c>
      <c r="H5357" s="139" t="s">
        <v>6621</v>
      </c>
      <c r="I5357" s="139" t="s">
        <v>2426</v>
      </c>
      <c r="J5357" s="139" t="s">
        <v>15</v>
      </c>
      <c r="K5357" s="139">
        <v>94553</v>
      </c>
      <c r="L5357" s="139" t="s">
        <v>7018</v>
      </c>
      <c r="M5357" s="139">
        <v>3852</v>
      </c>
      <c r="N5357" s="139" t="s">
        <v>2428</v>
      </c>
    </row>
    <row r="5358" spans="1:14" ht="15.75" customHeight="1">
      <c r="A5358" s="139">
        <v>2018</v>
      </c>
      <c r="B5358" s="100" t="s">
        <v>187</v>
      </c>
      <c r="C5358" s="139" t="s">
        <v>7019</v>
      </c>
      <c r="D5358" s="139">
        <v>1003945</v>
      </c>
      <c r="E5358" s="139" t="s">
        <v>7020</v>
      </c>
      <c r="F5358" s="139">
        <v>32.933109999999999</v>
      </c>
      <c r="G5358" s="139">
        <v>-96.753699999999995</v>
      </c>
      <c r="H5358" s="139" t="s">
        <v>3041</v>
      </c>
      <c r="I5358" s="139" t="s">
        <v>3041</v>
      </c>
      <c r="J5358" s="139" t="s">
        <v>115</v>
      </c>
      <c r="K5358" s="139">
        <v>75243</v>
      </c>
      <c r="L5358" s="139" t="s">
        <v>7021</v>
      </c>
      <c r="M5358" s="139">
        <v>22</v>
      </c>
      <c r="N5358" s="139" t="s">
        <v>1368</v>
      </c>
    </row>
    <row r="5359" spans="1:14" ht="15.75" customHeight="1">
      <c r="A5359" s="139">
        <v>2018</v>
      </c>
      <c r="B5359" s="100" t="s">
        <v>187</v>
      </c>
      <c r="C5359" s="139" t="s">
        <v>7022</v>
      </c>
      <c r="D5359" s="139">
        <v>1000053</v>
      </c>
      <c r="E5359" s="139" t="s">
        <v>7023</v>
      </c>
      <c r="F5359" s="139">
        <v>29.703682000000001</v>
      </c>
      <c r="G5359" s="139">
        <v>-95.396186</v>
      </c>
      <c r="H5359" s="139" t="s">
        <v>1086</v>
      </c>
      <c r="I5359" s="139" t="s">
        <v>1422</v>
      </c>
      <c r="J5359" s="139" t="s">
        <v>115</v>
      </c>
      <c r="K5359" s="139">
        <v>77030</v>
      </c>
      <c r="L5359" s="139" t="s">
        <v>7024</v>
      </c>
      <c r="M5359" s="139">
        <v>53</v>
      </c>
      <c r="N5359" s="139" t="s">
        <v>1054</v>
      </c>
    </row>
    <row r="5360" spans="1:14" ht="15.75" customHeight="1">
      <c r="A5360" s="139">
        <v>2018</v>
      </c>
      <c r="B5360" s="100" t="s">
        <v>187</v>
      </c>
      <c r="C5360" s="139" t="s">
        <v>7025</v>
      </c>
      <c r="D5360" s="139">
        <v>1004040</v>
      </c>
      <c r="E5360" s="139" t="s">
        <v>7026</v>
      </c>
      <c r="F5360" s="139">
        <v>33.592230000000001</v>
      </c>
      <c r="G5360" s="139">
        <v>-101.880084</v>
      </c>
      <c r="H5360" s="139" t="s">
        <v>7027</v>
      </c>
      <c r="I5360" s="139" t="s">
        <v>6133</v>
      </c>
      <c r="J5360" s="139" t="s">
        <v>115</v>
      </c>
      <c r="K5360" s="139">
        <v>79409</v>
      </c>
      <c r="L5360" s="139" t="s">
        <v>7028</v>
      </c>
      <c r="M5360" s="139">
        <v>28</v>
      </c>
      <c r="N5360" s="139" t="s">
        <v>1054</v>
      </c>
    </row>
    <row r="5361" spans="1:14" ht="15.75" customHeight="1">
      <c r="A5361" s="139">
        <v>2018</v>
      </c>
      <c r="B5361" s="100" t="s">
        <v>187</v>
      </c>
      <c r="C5361" s="139" t="s">
        <v>7029</v>
      </c>
      <c r="D5361" s="139">
        <v>1007980</v>
      </c>
      <c r="E5361" s="139" t="s">
        <v>7030</v>
      </c>
      <c r="F5361" s="139">
        <v>43.205410000000001</v>
      </c>
      <c r="G5361" s="139">
        <v>-86.27037</v>
      </c>
      <c r="H5361" s="139" t="s">
        <v>7031</v>
      </c>
      <c r="I5361" s="139" t="s">
        <v>7032</v>
      </c>
      <c r="J5361" s="139" t="s">
        <v>61</v>
      </c>
      <c r="K5361" s="139">
        <v>49441</v>
      </c>
      <c r="L5361" s="139" t="s">
        <v>7033</v>
      </c>
      <c r="M5361" s="139">
        <v>85</v>
      </c>
      <c r="N5361" s="139" t="s">
        <v>1054</v>
      </c>
    </row>
    <row r="5362" spans="1:14" ht="15.75" customHeight="1">
      <c r="A5362" s="139">
        <v>2018</v>
      </c>
      <c r="B5362" s="100" t="s">
        <v>187</v>
      </c>
      <c r="C5362" s="139" t="s">
        <v>7034</v>
      </c>
      <c r="D5362" s="139">
        <v>1013263</v>
      </c>
      <c r="E5362" s="139" t="s">
        <v>7035</v>
      </c>
      <c r="F5362" s="139">
        <v>37.747230999999999</v>
      </c>
      <c r="G5362" s="139">
        <v>-89.868331999999995</v>
      </c>
      <c r="H5362" s="139" t="s">
        <v>7036</v>
      </c>
      <c r="I5362" s="139" t="s">
        <v>4883</v>
      </c>
      <c r="J5362" s="139" t="s">
        <v>68</v>
      </c>
      <c r="K5362" s="139">
        <v>63775</v>
      </c>
      <c r="L5362" s="139" t="s">
        <v>7037</v>
      </c>
      <c r="M5362" s="139">
        <v>7</v>
      </c>
      <c r="N5362" s="139" t="s">
        <v>2536</v>
      </c>
    </row>
    <row r="5363" spans="1:14" ht="15.75" customHeight="1">
      <c r="A5363" s="139">
        <v>2018</v>
      </c>
      <c r="B5363" s="100" t="s">
        <v>187</v>
      </c>
      <c r="C5363" s="139" t="s">
        <v>7038</v>
      </c>
      <c r="D5363" s="139">
        <v>1008006</v>
      </c>
      <c r="E5363" s="139" t="s">
        <v>7039</v>
      </c>
      <c r="F5363" s="139">
        <v>46.904110000000003</v>
      </c>
      <c r="G5363" s="139">
        <v>-97.263490000000004</v>
      </c>
      <c r="H5363" s="139" t="s">
        <v>7040</v>
      </c>
      <c r="I5363" s="139" t="s">
        <v>1387</v>
      </c>
      <c r="J5363" s="139" t="s">
        <v>92</v>
      </c>
      <c r="K5363" s="139">
        <v>58012</v>
      </c>
      <c r="L5363" s="139" t="s">
        <v>7041</v>
      </c>
      <c r="M5363" s="139">
        <v>121</v>
      </c>
      <c r="N5363" s="139" t="s">
        <v>1054</v>
      </c>
    </row>
    <row r="5364" spans="1:14" ht="15.75" customHeight="1">
      <c r="A5364" s="139">
        <v>2018</v>
      </c>
      <c r="B5364" s="100" t="s">
        <v>187</v>
      </c>
      <c r="C5364" s="139" t="s">
        <v>7042</v>
      </c>
      <c r="D5364" s="139">
        <v>1005773</v>
      </c>
      <c r="E5364" s="139" t="s">
        <v>7043</v>
      </c>
      <c r="F5364" s="139">
        <v>40.511699999999998</v>
      </c>
      <c r="G5364" s="139">
        <v>-81.638900000000007</v>
      </c>
      <c r="H5364" s="139" t="s">
        <v>7044</v>
      </c>
      <c r="I5364" s="139" t="s">
        <v>4335</v>
      </c>
      <c r="J5364" s="139" t="s">
        <v>95</v>
      </c>
      <c r="K5364" s="139">
        <v>44681</v>
      </c>
      <c r="L5364" s="139" t="s">
        <v>7045</v>
      </c>
      <c r="M5364" s="139">
        <v>29</v>
      </c>
      <c r="N5364" s="139" t="s">
        <v>1054</v>
      </c>
    </row>
    <row r="5365" spans="1:14" ht="15.75" customHeight="1">
      <c r="A5365" s="139">
        <v>2018</v>
      </c>
      <c r="B5365" s="100" t="s">
        <v>187</v>
      </c>
      <c r="C5365" s="139" t="s">
        <v>7046</v>
      </c>
      <c r="D5365" s="139">
        <v>1000639</v>
      </c>
      <c r="E5365" s="139" t="s">
        <v>7047</v>
      </c>
      <c r="F5365" s="139">
        <v>47.283625000000001</v>
      </c>
      <c r="G5365" s="139">
        <v>-122.24276999999999</v>
      </c>
      <c r="H5365" s="139" t="s">
        <v>5777</v>
      </c>
      <c r="I5365" s="139" t="s">
        <v>1851</v>
      </c>
      <c r="J5365" s="139" t="s">
        <v>126</v>
      </c>
      <c r="K5365" s="139">
        <v>98001</v>
      </c>
      <c r="L5365" s="139" t="s">
        <v>1973</v>
      </c>
      <c r="M5365" s="139">
        <v>18</v>
      </c>
      <c r="N5365" s="139" t="s">
        <v>1054</v>
      </c>
    </row>
    <row r="5366" spans="1:14" ht="15.75" customHeight="1">
      <c r="A5366" s="139">
        <v>2018</v>
      </c>
      <c r="B5366" s="100" t="s">
        <v>187</v>
      </c>
      <c r="C5366" s="139" t="s">
        <v>7048</v>
      </c>
      <c r="D5366" s="139">
        <v>1006075</v>
      </c>
      <c r="E5366" s="139" t="s">
        <v>7049</v>
      </c>
      <c r="F5366" s="139">
        <v>40.271250999999999</v>
      </c>
      <c r="G5366" s="139">
        <v>-74.782692999999995</v>
      </c>
      <c r="H5366" s="139" t="s">
        <v>7050</v>
      </c>
      <c r="I5366" s="139" t="s">
        <v>3296</v>
      </c>
      <c r="J5366" s="139" t="s">
        <v>81</v>
      </c>
      <c r="K5366" s="139">
        <v>8628</v>
      </c>
      <c r="L5366" s="139" t="s">
        <v>7051</v>
      </c>
      <c r="M5366" s="139">
        <v>16</v>
      </c>
      <c r="N5366" s="139" t="s">
        <v>1054</v>
      </c>
    </row>
    <row r="5367" spans="1:14" ht="15.75" customHeight="1">
      <c r="A5367" s="139">
        <v>2018</v>
      </c>
      <c r="B5367" s="100" t="s">
        <v>187</v>
      </c>
      <c r="C5367" s="139" t="s">
        <v>7052</v>
      </c>
      <c r="D5367" s="139">
        <v>1001922</v>
      </c>
      <c r="E5367" s="139" t="s">
        <v>7053</v>
      </c>
      <c r="F5367" s="139">
        <v>38.897350000000003</v>
      </c>
      <c r="G5367" s="139">
        <v>-77.045338999999998</v>
      </c>
      <c r="H5367" s="139" t="s">
        <v>3634</v>
      </c>
      <c r="I5367" s="139" t="s">
        <v>5449</v>
      </c>
      <c r="J5367" s="139" t="s">
        <v>5450</v>
      </c>
      <c r="K5367" s="139">
        <v>20052</v>
      </c>
      <c r="L5367" s="139" t="s">
        <v>7054</v>
      </c>
      <c r="M5367" s="139">
        <v>15</v>
      </c>
      <c r="N5367" s="139" t="s">
        <v>1054</v>
      </c>
    </row>
    <row r="5368" spans="1:14" ht="15.75" customHeight="1">
      <c r="A5368" s="139">
        <v>2018</v>
      </c>
      <c r="B5368" s="100" t="s">
        <v>187</v>
      </c>
      <c r="C5368" s="139" t="s">
        <v>7055</v>
      </c>
      <c r="D5368" s="139">
        <v>1004610</v>
      </c>
      <c r="E5368" s="139" t="s">
        <v>7056</v>
      </c>
      <c r="F5368" s="139">
        <v>39.090989999999998</v>
      </c>
      <c r="G5368" s="139">
        <v>-95.69256</v>
      </c>
      <c r="H5368" s="139" t="s">
        <v>7057</v>
      </c>
      <c r="I5368" s="139" t="s">
        <v>3587</v>
      </c>
      <c r="J5368" s="139" t="s">
        <v>44</v>
      </c>
      <c r="K5368" s="139">
        <v>66618</v>
      </c>
      <c r="L5368" s="139" t="s">
        <v>3781</v>
      </c>
      <c r="M5368" s="139">
        <v>21</v>
      </c>
      <c r="N5368" s="139" t="s">
        <v>1054</v>
      </c>
    </row>
    <row r="5369" spans="1:14" ht="15.75" customHeight="1">
      <c r="A5369" s="139">
        <v>2018</v>
      </c>
      <c r="B5369" s="100" t="s">
        <v>187</v>
      </c>
      <c r="C5369" s="139" t="s">
        <v>7058</v>
      </c>
      <c r="D5369" s="139">
        <v>1000907</v>
      </c>
      <c r="E5369" s="139" t="s">
        <v>7059</v>
      </c>
      <c r="F5369" s="139">
        <v>37.094149999999999</v>
      </c>
      <c r="G5369" s="139">
        <v>-120.92547</v>
      </c>
      <c r="H5369" s="139" t="s">
        <v>4371</v>
      </c>
      <c r="I5369" s="139" t="s">
        <v>3471</v>
      </c>
      <c r="J5369" s="139" t="s">
        <v>15</v>
      </c>
      <c r="K5369" s="139">
        <v>93635</v>
      </c>
      <c r="L5369" s="139" t="s">
        <v>4998</v>
      </c>
      <c r="M5369" s="139">
        <v>28</v>
      </c>
      <c r="N5369" s="139" t="s">
        <v>1054</v>
      </c>
    </row>
    <row r="5370" spans="1:14" ht="15.75" customHeight="1">
      <c r="A5370" s="139">
        <v>2018</v>
      </c>
      <c r="B5370" s="100" t="s">
        <v>187</v>
      </c>
      <c r="C5370" s="139" t="s">
        <v>7060</v>
      </c>
      <c r="D5370" s="139">
        <v>1007883</v>
      </c>
      <c r="E5370" s="139" t="s">
        <v>7061</v>
      </c>
      <c r="F5370" s="139">
        <v>40.795672000000003</v>
      </c>
      <c r="G5370" s="139">
        <v>-85.859370999999996</v>
      </c>
      <c r="H5370" s="139" t="s">
        <v>5905</v>
      </c>
      <c r="I5370" s="139" t="s">
        <v>5906</v>
      </c>
      <c r="J5370" s="139" t="s">
        <v>39</v>
      </c>
      <c r="K5370" s="139">
        <v>46992</v>
      </c>
      <c r="L5370" s="139" t="s">
        <v>5755</v>
      </c>
      <c r="M5370" s="139">
        <v>54</v>
      </c>
      <c r="N5370" s="139" t="s">
        <v>1054</v>
      </c>
    </row>
    <row r="5371" spans="1:14" ht="15.75" customHeight="1">
      <c r="A5371" s="139">
        <v>2018</v>
      </c>
      <c r="B5371" s="100" t="s">
        <v>187</v>
      </c>
      <c r="C5371" s="139" t="s">
        <v>7062</v>
      </c>
      <c r="D5371" s="139">
        <v>1007678</v>
      </c>
      <c r="E5371" s="139" t="s">
        <v>7063</v>
      </c>
      <c r="F5371" s="139">
        <v>33.265588000000001</v>
      </c>
      <c r="G5371" s="139">
        <v>-82.450119000000001</v>
      </c>
      <c r="H5371" s="139" t="s">
        <v>4693</v>
      </c>
      <c r="I5371" s="139" t="s">
        <v>7064</v>
      </c>
      <c r="J5371" s="139" t="s">
        <v>28</v>
      </c>
      <c r="K5371" s="139">
        <v>30833</v>
      </c>
      <c r="L5371" s="139" t="s">
        <v>7065</v>
      </c>
      <c r="M5371" s="139">
        <v>22</v>
      </c>
      <c r="N5371" s="139" t="s">
        <v>1054</v>
      </c>
    </row>
    <row r="5372" spans="1:14" ht="15.75" customHeight="1">
      <c r="A5372" s="139">
        <v>2018</v>
      </c>
      <c r="B5372" s="100" t="s">
        <v>187</v>
      </c>
      <c r="C5372" s="139" t="s">
        <v>7066</v>
      </c>
      <c r="D5372" s="139">
        <v>1002045</v>
      </c>
      <c r="E5372" s="139" t="s">
        <v>7067</v>
      </c>
      <c r="F5372" s="139">
        <v>32.967489999999998</v>
      </c>
      <c r="G5372" s="139">
        <v>-82.817490000000006</v>
      </c>
      <c r="H5372" s="139" t="s">
        <v>4342</v>
      </c>
      <c r="I5372" s="139" t="s">
        <v>3634</v>
      </c>
      <c r="J5372" s="139" t="s">
        <v>28</v>
      </c>
      <c r="K5372" s="139">
        <v>31082</v>
      </c>
      <c r="L5372" s="139" t="s">
        <v>7065</v>
      </c>
      <c r="M5372" s="139">
        <v>44</v>
      </c>
      <c r="N5372" s="139" t="s">
        <v>1054</v>
      </c>
    </row>
    <row r="5373" spans="1:14" ht="15.75" customHeight="1">
      <c r="A5373" s="139">
        <v>2018</v>
      </c>
      <c r="B5373" s="100" t="s">
        <v>187</v>
      </c>
      <c r="C5373" s="139" t="s">
        <v>7068</v>
      </c>
      <c r="D5373" s="139">
        <v>1002339</v>
      </c>
      <c r="E5373" s="139" t="s">
        <v>7069</v>
      </c>
      <c r="F5373" s="139">
        <v>44.282899999999998</v>
      </c>
      <c r="G5373" s="139">
        <v>-88.251800000000003</v>
      </c>
      <c r="H5373" s="139" t="s">
        <v>7070</v>
      </c>
      <c r="I5373" s="139" t="s">
        <v>1452</v>
      </c>
      <c r="J5373" s="139" t="s">
        <v>132</v>
      </c>
      <c r="K5373" s="139">
        <v>54130</v>
      </c>
      <c r="L5373" s="139" t="s">
        <v>1612</v>
      </c>
      <c r="M5373" s="139">
        <v>1311</v>
      </c>
      <c r="N5373" s="139" t="s">
        <v>1253</v>
      </c>
    </row>
    <row r="5374" spans="1:14" ht="15.75" customHeight="1">
      <c r="A5374" s="139">
        <v>2018</v>
      </c>
      <c r="B5374" s="100" t="s">
        <v>187</v>
      </c>
      <c r="C5374" s="139" t="s">
        <v>7071</v>
      </c>
      <c r="D5374" s="139">
        <v>1007868</v>
      </c>
      <c r="E5374" s="139" t="s">
        <v>7072</v>
      </c>
      <c r="F5374" s="139">
        <v>27.569714000000001</v>
      </c>
      <c r="G5374" s="139">
        <v>-97.83493</v>
      </c>
      <c r="H5374" s="139" t="s">
        <v>7073</v>
      </c>
      <c r="I5374" s="139" t="s">
        <v>2162</v>
      </c>
      <c r="J5374" s="139" t="s">
        <v>115</v>
      </c>
      <c r="K5374" s="139">
        <v>78343</v>
      </c>
      <c r="L5374" s="139" t="s">
        <v>7074</v>
      </c>
      <c r="M5374" s="139">
        <v>164</v>
      </c>
      <c r="N5374" s="139" t="s">
        <v>1054</v>
      </c>
    </row>
    <row r="5375" spans="1:14" ht="15.75" customHeight="1">
      <c r="A5375" s="139">
        <v>2018</v>
      </c>
      <c r="B5375" s="100" t="s">
        <v>187</v>
      </c>
      <c r="C5375" s="139" t="s">
        <v>7075</v>
      </c>
      <c r="D5375" s="139">
        <v>1001817</v>
      </c>
      <c r="E5375" s="139" t="s">
        <v>7076</v>
      </c>
      <c r="F5375" s="139">
        <v>35.413972999999999</v>
      </c>
      <c r="G5375" s="139">
        <v>-97.401494</v>
      </c>
      <c r="H5375" s="139" t="s">
        <v>7077</v>
      </c>
      <c r="I5375" s="139" t="s">
        <v>7078</v>
      </c>
      <c r="J5375" s="139" t="s">
        <v>98</v>
      </c>
      <c r="K5375" s="139">
        <v>73145</v>
      </c>
      <c r="M5375" s="139">
        <v>46</v>
      </c>
      <c r="N5375" s="139" t="s">
        <v>1054</v>
      </c>
    </row>
    <row r="5376" spans="1:14" ht="15.75" customHeight="1">
      <c r="A5376" s="139">
        <v>2018</v>
      </c>
      <c r="B5376" s="100" t="s">
        <v>187</v>
      </c>
      <c r="C5376" s="139" t="s">
        <v>7079</v>
      </c>
      <c r="D5376" s="139">
        <v>1006540</v>
      </c>
      <c r="E5376" s="139" t="s">
        <v>7080</v>
      </c>
      <c r="F5376" s="139">
        <v>41.583610999999998</v>
      </c>
      <c r="G5376" s="139">
        <v>-93.570278000000002</v>
      </c>
      <c r="H5376" s="139" t="s">
        <v>1179</v>
      </c>
      <c r="I5376" s="139" t="s">
        <v>1180</v>
      </c>
      <c r="J5376" s="139" t="s">
        <v>42</v>
      </c>
      <c r="K5376" s="139">
        <v>50317</v>
      </c>
      <c r="L5376" s="139" t="s">
        <v>7081</v>
      </c>
      <c r="M5376" s="139">
        <v>11</v>
      </c>
      <c r="N5376" s="139" t="s">
        <v>1054</v>
      </c>
    </row>
    <row r="5377" spans="1:14" ht="15.75" customHeight="1">
      <c r="A5377" s="139">
        <v>2018</v>
      </c>
      <c r="B5377" s="100" t="s">
        <v>187</v>
      </c>
      <c r="C5377" s="139" t="s">
        <v>7082</v>
      </c>
      <c r="D5377" s="139">
        <v>1003486</v>
      </c>
      <c r="E5377" s="139" t="s">
        <v>7083</v>
      </c>
      <c r="F5377" s="139">
        <v>42.273519999999998</v>
      </c>
      <c r="G5377" s="139">
        <v>-89.539119999999997</v>
      </c>
      <c r="H5377" s="139" t="s">
        <v>6628</v>
      </c>
      <c r="I5377" s="139" t="s">
        <v>1146</v>
      </c>
      <c r="J5377" s="139" t="s">
        <v>36</v>
      </c>
      <c r="K5377" s="139">
        <v>61032</v>
      </c>
      <c r="L5377" s="139" t="s">
        <v>7084</v>
      </c>
      <c r="M5377" s="139">
        <v>16</v>
      </c>
      <c r="N5377" s="139" t="s">
        <v>1054</v>
      </c>
    </row>
    <row r="5378" spans="1:14" ht="15.75" customHeight="1">
      <c r="A5378" s="139">
        <v>2018</v>
      </c>
      <c r="B5378" s="100" t="s">
        <v>187</v>
      </c>
      <c r="C5378" s="139" t="s">
        <v>7085</v>
      </c>
      <c r="D5378" s="139">
        <v>1004944</v>
      </c>
      <c r="E5378" s="139" t="s">
        <v>7086</v>
      </c>
      <c r="F5378" s="139">
        <v>40.44979</v>
      </c>
      <c r="G5378" s="139">
        <v>-80.609229999999997</v>
      </c>
      <c r="H5378" s="139" t="s">
        <v>7087</v>
      </c>
      <c r="I5378" s="139" t="s">
        <v>1327</v>
      </c>
      <c r="J5378" s="139" t="s">
        <v>95</v>
      </c>
      <c r="K5378" s="139">
        <v>43964</v>
      </c>
      <c r="L5378" s="139" t="s">
        <v>1138</v>
      </c>
      <c r="M5378" s="139">
        <v>19</v>
      </c>
      <c r="N5378" s="139" t="s">
        <v>1054</v>
      </c>
    </row>
    <row r="5379" spans="1:14" ht="15.75" customHeight="1">
      <c r="A5379" s="139">
        <v>2018</v>
      </c>
      <c r="B5379" s="100" t="s">
        <v>187</v>
      </c>
      <c r="C5379" s="139" t="s">
        <v>7088</v>
      </c>
      <c r="D5379" s="139">
        <v>1000338</v>
      </c>
      <c r="E5379" s="139" t="s">
        <v>7089</v>
      </c>
      <c r="F5379" s="139">
        <v>41.593055999999997</v>
      </c>
      <c r="G5379" s="139">
        <v>-71.426111000000006</v>
      </c>
      <c r="H5379" s="139" t="s">
        <v>7090</v>
      </c>
      <c r="I5379" s="139" t="s">
        <v>1067</v>
      </c>
      <c r="J5379" s="139" t="s">
        <v>105</v>
      </c>
      <c r="K5379" s="139">
        <v>2852</v>
      </c>
      <c r="L5379" s="139" t="s">
        <v>7091</v>
      </c>
      <c r="M5379" s="139">
        <v>45</v>
      </c>
      <c r="N5379" s="139" t="s">
        <v>1054</v>
      </c>
    </row>
    <row r="5380" spans="1:14" ht="15.75" customHeight="1">
      <c r="A5380" s="139">
        <v>2018</v>
      </c>
      <c r="B5380" s="100" t="s">
        <v>187</v>
      </c>
      <c r="C5380" s="139" t="s">
        <v>7092</v>
      </c>
      <c r="D5380" s="139">
        <v>1007329</v>
      </c>
      <c r="E5380" s="139" t="s">
        <v>7093</v>
      </c>
      <c r="F5380" s="139">
        <v>33.854967000000002</v>
      </c>
      <c r="G5380" s="139">
        <v>-118.336907</v>
      </c>
      <c r="H5380" s="139" t="s">
        <v>7094</v>
      </c>
      <c r="I5380" s="139" t="s">
        <v>1411</v>
      </c>
      <c r="J5380" s="139" t="s">
        <v>15</v>
      </c>
      <c r="K5380" s="139">
        <v>90504</v>
      </c>
      <c r="L5380" s="139" t="s">
        <v>3078</v>
      </c>
      <c r="M5380" s="139">
        <v>4742</v>
      </c>
      <c r="N5380" s="139" t="s">
        <v>2003</v>
      </c>
    </row>
    <row r="5381" spans="1:14" ht="15.75" customHeight="1">
      <c r="A5381" s="139">
        <v>2018</v>
      </c>
      <c r="B5381" s="100" t="s">
        <v>187</v>
      </c>
      <c r="C5381" s="139" t="s">
        <v>7095</v>
      </c>
      <c r="D5381" s="139">
        <v>1000807</v>
      </c>
      <c r="E5381" s="139" t="s">
        <v>7096</v>
      </c>
      <c r="F5381" s="139">
        <v>30.225083000000001</v>
      </c>
      <c r="G5381" s="139">
        <v>-91.069423999999998</v>
      </c>
      <c r="H5381" s="139" t="s">
        <v>7097</v>
      </c>
      <c r="I5381" s="139" t="s">
        <v>7098</v>
      </c>
      <c r="J5381" s="139" t="s">
        <v>50</v>
      </c>
      <c r="K5381" s="139">
        <v>70721</v>
      </c>
      <c r="L5381" s="139" t="s">
        <v>7099</v>
      </c>
      <c r="M5381" s="139">
        <v>10</v>
      </c>
      <c r="N5381" s="139" t="s">
        <v>1054</v>
      </c>
    </row>
    <row r="5382" spans="1:14" ht="15.75" customHeight="1">
      <c r="A5382" s="139">
        <v>2018</v>
      </c>
      <c r="B5382" s="100" t="s">
        <v>187</v>
      </c>
      <c r="C5382" s="139" t="s">
        <v>7100</v>
      </c>
      <c r="D5382" s="139">
        <v>1004949</v>
      </c>
      <c r="E5382" s="139" t="s">
        <v>7101</v>
      </c>
      <c r="F5382" s="139">
        <v>38.260350000000003</v>
      </c>
      <c r="G5382" s="139">
        <v>-84.534367000000003</v>
      </c>
      <c r="H5382" s="139" t="s">
        <v>4480</v>
      </c>
      <c r="I5382" s="139" t="s">
        <v>1497</v>
      </c>
      <c r="J5382" s="139" t="s">
        <v>47</v>
      </c>
      <c r="K5382" s="139">
        <v>40324</v>
      </c>
      <c r="L5382" s="139" t="s">
        <v>7102</v>
      </c>
      <c r="M5382" s="139">
        <v>46</v>
      </c>
      <c r="N5382" s="139" t="s">
        <v>1054</v>
      </c>
    </row>
    <row r="5383" spans="1:14" ht="15.75" customHeight="1">
      <c r="A5383" s="139">
        <v>2018</v>
      </c>
      <c r="B5383" s="100" t="s">
        <v>187</v>
      </c>
      <c r="C5383" s="139" t="s">
        <v>7103</v>
      </c>
      <c r="D5383" s="139">
        <v>1003585</v>
      </c>
      <c r="E5383" s="139" t="s">
        <v>7104</v>
      </c>
      <c r="F5383" s="139">
        <v>29.26632</v>
      </c>
      <c r="G5383" s="139">
        <v>-98.546610000000001</v>
      </c>
      <c r="H5383" s="139" t="s">
        <v>2622</v>
      </c>
      <c r="I5383" s="139" t="s">
        <v>7105</v>
      </c>
      <c r="J5383" s="139" t="s">
        <v>115</v>
      </c>
      <c r="K5383" s="139">
        <v>78264</v>
      </c>
      <c r="L5383" s="139" t="s">
        <v>7102</v>
      </c>
      <c r="M5383" s="139">
        <v>16</v>
      </c>
      <c r="N5383" s="139" t="s">
        <v>1054</v>
      </c>
    </row>
    <row r="5384" spans="1:14" ht="15.75" customHeight="1">
      <c r="A5384" s="139">
        <v>2018</v>
      </c>
      <c r="B5384" s="100" t="s">
        <v>187</v>
      </c>
      <c r="C5384" s="139" t="s">
        <v>7106</v>
      </c>
      <c r="D5384" s="139">
        <v>1001828</v>
      </c>
      <c r="E5384" s="139" t="s">
        <v>7107</v>
      </c>
      <c r="F5384" s="139">
        <v>38.292783999999997</v>
      </c>
      <c r="G5384" s="139">
        <v>-87.564825999999996</v>
      </c>
      <c r="H5384" s="139" t="s">
        <v>2214</v>
      </c>
      <c r="I5384" s="139" t="s">
        <v>7108</v>
      </c>
      <c r="J5384" s="139" t="s">
        <v>39</v>
      </c>
      <c r="K5384" s="139">
        <v>47670</v>
      </c>
      <c r="L5384" s="139" t="s">
        <v>7102</v>
      </c>
      <c r="M5384" s="139">
        <v>31</v>
      </c>
      <c r="N5384" s="139" t="s">
        <v>1054</v>
      </c>
    </row>
    <row r="5385" spans="1:14" ht="15.75" customHeight="1">
      <c r="A5385" s="139">
        <v>2018</v>
      </c>
      <c r="B5385" s="100" t="s">
        <v>187</v>
      </c>
      <c r="C5385" s="139" t="s">
        <v>7109</v>
      </c>
      <c r="D5385" s="139">
        <v>1005185</v>
      </c>
      <c r="F5385" s="139">
        <v>68.842777999999996</v>
      </c>
      <c r="G5385" s="139">
        <v>-148.829722</v>
      </c>
      <c r="H5385" s="139" t="s">
        <v>1308</v>
      </c>
      <c r="I5385" s="139" t="s">
        <v>1309</v>
      </c>
      <c r="J5385" s="139" t="s">
        <v>6</v>
      </c>
      <c r="K5385" s="139">
        <v>99734</v>
      </c>
      <c r="L5385" s="139" t="s">
        <v>1310</v>
      </c>
      <c r="M5385" s="139">
        <v>31</v>
      </c>
      <c r="N5385" s="139" t="s">
        <v>1054</v>
      </c>
    </row>
    <row r="5386" spans="1:14" ht="15.75" customHeight="1">
      <c r="A5386" s="139">
        <v>2018</v>
      </c>
      <c r="B5386" s="100" t="s">
        <v>187</v>
      </c>
      <c r="C5386" s="139" t="s">
        <v>7110</v>
      </c>
      <c r="D5386" s="139">
        <v>1005187</v>
      </c>
      <c r="F5386" s="139">
        <v>68.507499999999993</v>
      </c>
      <c r="G5386" s="139">
        <v>-149.67583300000001</v>
      </c>
      <c r="H5386" s="139" t="s">
        <v>1308</v>
      </c>
      <c r="I5386" s="139" t="s">
        <v>2020</v>
      </c>
      <c r="J5386" s="139" t="s">
        <v>6</v>
      </c>
      <c r="K5386" s="139">
        <v>99734</v>
      </c>
      <c r="L5386" s="139" t="s">
        <v>1310</v>
      </c>
      <c r="M5386" s="139">
        <v>30</v>
      </c>
      <c r="N5386" s="139" t="s">
        <v>1054</v>
      </c>
    </row>
    <row r="5387" spans="1:14" ht="15.75" customHeight="1">
      <c r="A5387" s="139">
        <v>2018</v>
      </c>
      <c r="B5387" s="100" t="s">
        <v>187</v>
      </c>
      <c r="C5387" s="139" t="s">
        <v>7111</v>
      </c>
      <c r="D5387" s="139">
        <v>1011795</v>
      </c>
      <c r="F5387" s="139">
        <v>70.257199999999997</v>
      </c>
      <c r="G5387" s="139">
        <v>-148.61879999999999</v>
      </c>
      <c r="H5387" s="139" t="s">
        <v>7112</v>
      </c>
      <c r="I5387" s="139" t="s">
        <v>7113</v>
      </c>
      <c r="J5387" s="139" t="s">
        <v>6</v>
      </c>
      <c r="K5387" s="139">
        <v>99706</v>
      </c>
      <c r="L5387" s="139" t="s">
        <v>1310</v>
      </c>
      <c r="M5387" s="139">
        <v>12</v>
      </c>
      <c r="N5387" s="139" t="s">
        <v>1054</v>
      </c>
    </row>
    <row r="5388" spans="1:14" ht="15.75" customHeight="1">
      <c r="A5388" s="139">
        <v>2018</v>
      </c>
      <c r="B5388" s="100" t="s">
        <v>187</v>
      </c>
      <c r="C5388" s="139" t="s">
        <v>7114</v>
      </c>
      <c r="D5388" s="139">
        <v>1006662</v>
      </c>
      <c r="E5388" s="139" t="s">
        <v>7115</v>
      </c>
      <c r="F5388" s="139">
        <v>40.192399999999999</v>
      </c>
      <c r="G5388" s="139">
        <v>-100.9747</v>
      </c>
      <c r="H5388" s="139" t="s">
        <v>5167</v>
      </c>
      <c r="I5388" s="139" t="s">
        <v>7116</v>
      </c>
      <c r="J5388" s="139" t="s">
        <v>73</v>
      </c>
      <c r="K5388" s="139">
        <v>69044</v>
      </c>
      <c r="L5388" s="139" t="s">
        <v>7117</v>
      </c>
      <c r="M5388" s="139">
        <v>22</v>
      </c>
      <c r="N5388" s="139" t="s">
        <v>1054</v>
      </c>
    </row>
    <row r="5389" spans="1:14" ht="15.75" customHeight="1">
      <c r="A5389" s="139">
        <v>2018</v>
      </c>
      <c r="B5389" s="100" t="s">
        <v>187</v>
      </c>
      <c r="C5389" s="139" t="s">
        <v>7118</v>
      </c>
      <c r="D5389" s="139">
        <v>1002261</v>
      </c>
      <c r="E5389" s="139" t="s">
        <v>7119</v>
      </c>
      <c r="F5389" s="139">
        <v>35.418500000000002</v>
      </c>
      <c r="G5389" s="139">
        <v>-119.0112</v>
      </c>
      <c r="H5389" s="139" t="s">
        <v>3578</v>
      </c>
      <c r="I5389" s="139" t="s">
        <v>3579</v>
      </c>
      <c r="J5389" s="139" t="s">
        <v>15</v>
      </c>
      <c r="K5389" s="139">
        <v>93308</v>
      </c>
      <c r="L5389" s="139" t="s">
        <v>7120</v>
      </c>
      <c r="M5389" s="139">
        <v>307</v>
      </c>
      <c r="N5389" s="139" t="s">
        <v>2432</v>
      </c>
    </row>
    <row r="5390" spans="1:14" ht="15.75" customHeight="1">
      <c r="A5390" s="139">
        <v>2018</v>
      </c>
      <c r="B5390" s="100" t="s">
        <v>187</v>
      </c>
      <c r="C5390" s="139" t="s">
        <v>7121</v>
      </c>
      <c r="D5390" s="139">
        <v>1004365</v>
      </c>
      <c r="E5390" s="139" t="s">
        <v>7122</v>
      </c>
      <c r="F5390" s="139">
        <v>27.487024000000002</v>
      </c>
      <c r="G5390" s="139">
        <v>-82.551165999999995</v>
      </c>
      <c r="H5390" s="139" t="s">
        <v>7123</v>
      </c>
      <c r="I5390" s="139" t="s">
        <v>7124</v>
      </c>
      <c r="J5390" s="139" t="s">
        <v>26</v>
      </c>
      <c r="K5390" s="139">
        <v>34208</v>
      </c>
      <c r="L5390" s="139" t="s">
        <v>3481</v>
      </c>
      <c r="M5390" s="139">
        <v>66</v>
      </c>
      <c r="N5390" s="139" t="s">
        <v>1127</v>
      </c>
    </row>
    <row r="5391" spans="1:14" ht="15.75" customHeight="1">
      <c r="A5391" s="139">
        <v>2018</v>
      </c>
      <c r="B5391" s="100" t="s">
        <v>187</v>
      </c>
      <c r="C5391" s="139" t="s">
        <v>7125</v>
      </c>
      <c r="D5391" s="139">
        <v>1004369</v>
      </c>
      <c r="E5391" s="139" t="s">
        <v>7126</v>
      </c>
      <c r="F5391" s="139">
        <v>27.37565</v>
      </c>
      <c r="G5391" s="139">
        <v>-80.391249999999999</v>
      </c>
      <c r="H5391" s="139" t="s">
        <v>7127</v>
      </c>
      <c r="I5391" s="139" t="s">
        <v>7128</v>
      </c>
      <c r="J5391" s="139" t="s">
        <v>26</v>
      </c>
      <c r="K5391" s="139">
        <v>34981</v>
      </c>
      <c r="L5391" s="139" t="s">
        <v>3481</v>
      </c>
      <c r="M5391" s="139">
        <v>20</v>
      </c>
      <c r="N5391" s="139" t="s">
        <v>1054</v>
      </c>
    </row>
    <row r="5392" spans="1:14" ht="15.75" customHeight="1">
      <c r="A5392" s="139">
        <v>2018</v>
      </c>
      <c r="B5392" s="100" t="s">
        <v>187</v>
      </c>
      <c r="C5392" s="139" t="s">
        <v>7129</v>
      </c>
      <c r="D5392" s="139">
        <v>1001868</v>
      </c>
      <c r="E5392" s="139" t="s">
        <v>7130</v>
      </c>
      <c r="F5392" s="139">
        <v>40.341560000000001</v>
      </c>
      <c r="G5392" s="139">
        <v>-74.657251000000002</v>
      </c>
      <c r="H5392" s="139" t="s">
        <v>2214</v>
      </c>
      <c r="I5392" s="139" t="s">
        <v>3296</v>
      </c>
      <c r="J5392" s="139" t="s">
        <v>81</v>
      </c>
      <c r="K5392" s="139">
        <v>8543</v>
      </c>
      <c r="L5392" s="139" t="s">
        <v>7131</v>
      </c>
      <c r="M5392" s="139">
        <v>49</v>
      </c>
      <c r="N5392" s="139" t="s">
        <v>1054</v>
      </c>
    </row>
    <row r="5393" spans="1:14" ht="15.75" customHeight="1">
      <c r="A5393" s="139">
        <v>2018</v>
      </c>
      <c r="B5393" s="100" t="s">
        <v>187</v>
      </c>
      <c r="C5393" s="139" t="s">
        <v>7132</v>
      </c>
      <c r="D5393" s="139">
        <v>1009928</v>
      </c>
      <c r="E5393" s="139" t="s">
        <v>7133</v>
      </c>
      <c r="F5393" s="139">
        <v>38.775179999999999</v>
      </c>
      <c r="G5393" s="139">
        <v>-121.31299</v>
      </c>
      <c r="H5393" s="139" t="s">
        <v>7134</v>
      </c>
      <c r="I5393" s="139" t="s">
        <v>7135</v>
      </c>
      <c r="J5393" s="139" t="s">
        <v>15</v>
      </c>
      <c r="K5393" s="139">
        <v>95747</v>
      </c>
      <c r="L5393" s="139" t="s">
        <v>7136</v>
      </c>
      <c r="M5393" s="139">
        <v>3</v>
      </c>
      <c r="N5393" s="139" t="s">
        <v>1368</v>
      </c>
    </row>
    <row r="5394" spans="1:14" ht="15.75" customHeight="1">
      <c r="A5394" s="139">
        <v>2018</v>
      </c>
      <c r="B5394" s="100" t="s">
        <v>187</v>
      </c>
      <c r="C5394" s="139" t="s">
        <v>7137</v>
      </c>
      <c r="D5394" s="139">
        <v>1001662</v>
      </c>
      <c r="E5394" s="139" t="s">
        <v>7138</v>
      </c>
      <c r="F5394" s="139">
        <v>32.434420000000003</v>
      </c>
      <c r="G5394" s="139">
        <v>-95.362849999999995</v>
      </c>
      <c r="H5394" s="139" t="s">
        <v>7139</v>
      </c>
      <c r="I5394" s="139" t="s">
        <v>2136</v>
      </c>
      <c r="J5394" s="139" t="s">
        <v>115</v>
      </c>
      <c r="K5394" s="139">
        <v>75706</v>
      </c>
      <c r="L5394" s="139" t="s">
        <v>5323</v>
      </c>
      <c r="M5394" s="139">
        <v>68</v>
      </c>
      <c r="N5394" s="139" t="s">
        <v>1160</v>
      </c>
    </row>
    <row r="5395" spans="1:14" ht="15.75" customHeight="1">
      <c r="A5395" s="139">
        <v>2018</v>
      </c>
      <c r="B5395" s="100" t="s">
        <v>187</v>
      </c>
      <c r="C5395" s="139" t="s">
        <v>7140</v>
      </c>
      <c r="D5395" s="139">
        <v>1004952</v>
      </c>
      <c r="E5395" s="139" t="s">
        <v>7141</v>
      </c>
      <c r="F5395" s="139">
        <v>37.884999999999998</v>
      </c>
      <c r="G5395" s="139">
        <v>-75.555278000000001</v>
      </c>
      <c r="H5395" s="139" t="s">
        <v>7142</v>
      </c>
      <c r="I5395" s="139" t="s">
        <v>5945</v>
      </c>
      <c r="J5395" s="139" t="s">
        <v>123</v>
      </c>
      <c r="K5395" s="139">
        <v>23442</v>
      </c>
      <c r="L5395" s="139" t="s">
        <v>6421</v>
      </c>
      <c r="M5395" s="139">
        <v>37</v>
      </c>
      <c r="N5395" s="139" t="s">
        <v>1127</v>
      </c>
    </row>
    <row r="5396" spans="1:14" ht="15.75" customHeight="1">
      <c r="A5396" s="139">
        <v>2018</v>
      </c>
      <c r="B5396" s="100" t="s">
        <v>187</v>
      </c>
      <c r="C5396" s="139" t="s">
        <v>7143</v>
      </c>
      <c r="D5396" s="139">
        <v>1000016</v>
      </c>
      <c r="E5396" s="139" t="s">
        <v>7144</v>
      </c>
      <c r="F5396" s="139">
        <v>35.95458</v>
      </c>
      <c r="G5396" s="139">
        <v>-80.721080000000001</v>
      </c>
      <c r="H5396" s="139" t="s">
        <v>7145</v>
      </c>
      <c r="I5396" s="139" t="s">
        <v>5556</v>
      </c>
      <c r="J5396" s="139" t="s">
        <v>89</v>
      </c>
      <c r="K5396" s="139">
        <v>28634</v>
      </c>
      <c r="L5396" s="139" t="s">
        <v>6421</v>
      </c>
      <c r="M5396" s="139">
        <v>17</v>
      </c>
      <c r="N5396" s="139" t="s">
        <v>1054</v>
      </c>
    </row>
    <row r="5397" spans="1:14" ht="15.75" customHeight="1">
      <c r="A5397" s="139">
        <v>2018</v>
      </c>
      <c r="B5397" s="100" t="s">
        <v>187</v>
      </c>
      <c r="C5397" s="139" t="s">
        <v>7146</v>
      </c>
      <c r="D5397" s="139">
        <v>1000015</v>
      </c>
      <c r="E5397" s="139" t="s">
        <v>7147</v>
      </c>
      <c r="F5397" s="139">
        <v>36.143889000000001</v>
      </c>
      <c r="G5397" s="139">
        <v>-81.163332999999994</v>
      </c>
      <c r="H5397" s="139" t="s">
        <v>7148</v>
      </c>
      <c r="I5397" s="139" t="s">
        <v>7149</v>
      </c>
      <c r="J5397" s="139" t="s">
        <v>89</v>
      </c>
      <c r="K5397" s="139">
        <v>28697</v>
      </c>
      <c r="L5397" s="139" t="s">
        <v>6421</v>
      </c>
      <c r="M5397" s="139">
        <v>13</v>
      </c>
      <c r="N5397" s="139" t="s">
        <v>1054</v>
      </c>
    </row>
    <row r="5398" spans="1:14" ht="15.75" customHeight="1">
      <c r="A5398" s="139">
        <v>2018</v>
      </c>
      <c r="B5398" s="100" t="s">
        <v>187</v>
      </c>
      <c r="C5398" s="139" t="s">
        <v>7150</v>
      </c>
      <c r="D5398" s="139">
        <v>1005383</v>
      </c>
      <c r="E5398" s="139" t="s">
        <v>7151</v>
      </c>
      <c r="F5398" s="139">
        <v>36.419221</v>
      </c>
      <c r="G5398" s="139">
        <v>-89.005841000000004</v>
      </c>
      <c r="H5398" s="139" t="s">
        <v>2265</v>
      </c>
      <c r="I5398" s="139" t="s">
        <v>3054</v>
      </c>
      <c r="J5398" s="139" t="s">
        <v>113</v>
      </c>
      <c r="K5398" s="139">
        <v>38261</v>
      </c>
      <c r="L5398" s="139" t="s">
        <v>6421</v>
      </c>
      <c r="M5398" s="139">
        <v>0</v>
      </c>
      <c r="N5398" s="139" t="s">
        <v>1127</v>
      </c>
    </row>
    <row r="5399" spans="1:14" ht="15.75" customHeight="1">
      <c r="A5399" s="139">
        <v>2018</v>
      </c>
      <c r="B5399" s="100" t="s">
        <v>187</v>
      </c>
      <c r="C5399" s="139" t="s">
        <v>7152</v>
      </c>
      <c r="D5399" s="139">
        <v>1003444</v>
      </c>
      <c r="E5399" s="139" t="s">
        <v>7153</v>
      </c>
      <c r="F5399" s="139">
        <v>36.369722000000003</v>
      </c>
      <c r="G5399" s="139">
        <v>-93.570832999999993</v>
      </c>
      <c r="H5399" s="139" t="s">
        <v>7154</v>
      </c>
      <c r="I5399" s="139" t="s">
        <v>4021</v>
      </c>
      <c r="J5399" s="139" t="s">
        <v>12</v>
      </c>
      <c r="K5399" s="139">
        <v>72616</v>
      </c>
      <c r="L5399" s="139" t="s">
        <v>6421</v>
      </c>
      <c r="M5399" s="139">
        <v>12</v>
      </c>
      <c r="N5399" s="139" t="s">
        <v>1054</v>
      </c>
    </row>
    <row r="5400" spans="1:14" ht="15.75" customHeight="1">
      <c r="A5400" s="139">
        <v>2018</v>
      </c>
      <c r="B5400" s="100" t="s">
        <v>187</v>
      </c>
      <c r="C5400" s="139" t="s">
        <v>7155</v>
      </c>
      <c r="D5400" s="139">
        <v>1002696</v>
      </c>
      <c r="E5400" s="139" t="s">
        <v>7156</v>
      </c>
      <c r="F5400" s="139">
        <v>35.387777999999997</v>
      </c>
      <c r="G5400" s="139">
        <v>-93.570278000000002</v>
      </c>
      <c r="H5400" s="139" t="s">
        <v>7157</v>
      </c>
      <c r="I5400" s="139" t="s">
        <v>1824</v>
      </c>
      <c r="J5400" s="139" t="s">
        <v>12</v>
      </c>
      <c r="K5400" s="139">
        <v>72863</v>
      </c>
      <c r="L5400" s="139" t="s">
        <v>6421</v>
      </c>
      <c r="M5400" s="139">
        <v>32</v>
      </c>
      <c r="N5400" s="139" t="s">
        <v>1127</v>
      </c>
    </row>
    <row r="5401" spans="1:14" ht="15.75" customHeight="1">
      <c r="A5401" s="139">
        <v>2018</v>
      </c>
      <c r="B5401" s="100" t="s">
        <v>187</v>
      </c>
      <c r="C5401" s="139" t="s">
        <v>7158</v>
      </c>
      <c r="D5401" s="139">
        <v>1000038</v>
      </c>
      <c r="E5401" s="139" t="s">
        <v>7159</v>
      </c>
      <c r="F5401" s="139">
        <v>46.136899</v>
      </c>
      <c r="G5401" s="139">
        <v>-118.914299</v>
      </c>
      <c r="H5401" s="139" t="s">
        <v>1976</v>
      </c>
      <c r="I5401" s="139" t="s">
        <v>1977</v>
      </c>
      <c r="J5401" s="139" t="s">
        <v>126</v>
      </c>
      <c r="K5401" s="139">
        <v>99363</v>
      </c>
      <c r="L5401" s="139" t="s">
        <v>6421</v>
      </c>
      <c r="M5401" s="139">
        <v>10</v>
      </c>
      <c r="N5401" s="139" t="s">
        <v>1127</v>
      </c>
    </row>
    <row r="5402" spans="1:14" ht="15.75" customHeight="1">
      <c r="A5402" s="139">
        <v>2018</v>
      </c>
      <c r="B5402" s="100" t="s">
        <v>187</v>
      </c>
      <c r="C5402" s="139" t="s">
        <v>7158</v>
      </c>
      <c r="D5402" s="139">
        <v>1001680</v>
      </c>
      <c r="E5402" s="139" t="s">
        <v>7160</v>
      </c>
      <c r="F5402" s="139">
        <v>35.258611000000002</v>
      </c>
      <c r="G5402" s="139">
        <v>-101.642222</v>
      </c>
      <c r="H5402" s="139" t="s">
        <v>1531</v>
      </c>
      <c r="I5402" s="139" t="s">
        <v>7161</v>
      </c>
      <c r="J5402" s="139" t="s">
        <v>115</v>
      </c>
      <c r="K5402" s="139">
        <v>79187</v>
      </c>
      <c r="L5402" s="139" t="s">
        <v>6421</v>
      </c>
      <c r="M5402" s="139">
        <v>39</v>
      </c>
      <c r="N5402" s="139" t="s">
        <v>1127</v>
      </c>
    </row>
    <row r="5403" spans="1:14" ht="15.75" customHeight="1">
      <c r="A5403" s="139">
        <v>2018</v>
      </c>
      <c r="B5403" s="100" t="s">
        <v>187</v>
      </c>
      <c r="C5403" s="139" t="s">
        <v>7162</v>
      </c>
      <c r="D5403" s="139">
        <v>1000037</v>
      </c>
      <c r="E5403" s="139" t="s">
        <v>7163</v>
      </c>
      <c r="F5403" s="139">
        <v>41.551434</v>
      </c>
      <c r="G5403" s="139">
        <v>-90.225723000000002</v>
      </c>
      <c r="H5403" s="139" t="s">
        <v>7164</v>
      </c>
      <c r="I5403" s="139" t="s">
        <v>4616</v>
      </c>
      <c r="J5403" s="139" t="s">
        <v>36</v>
      </c>
      <c r="K5403" s="139">
        <v>61257</v>
      </c>
      <c r="L5403" s="139" t="s">
        <v>6421</v>
      </c>
      <c r="M5403" s="139">
        <v>33</v>
      </c>
      <c r="N5403" s="139" t="s">
        <v>1127</v>
      </c>
    </row>
    <row r="5404" spans="1:14" ht="15.75" customHeight="1">
      <c r="A5404" s="139">
        <v>2018</v>
      </c>
      <c r="B5404" s="100" t="s">
        <v>187</v>
      </c>
      <c r="C5404" s="139" t="s">
        <v>7162</v>
      </c>
      <c r="D5404" s="139">
        <v>1006783</v>
      </c>
      <c r="E5404" s="139" t="s">
        <v>7165</v>
      </c>
      <c r="F5404" s="139">
        <v>40.733499999999999</v>
      </c>
      <c r="G5404" s="139">
        <v>-86.391499999999994</v>
      </c>
      <c r="H5404" s="139" t="s">
        <v>1386</v>
      </c>
      <c r="I5404" s="139" t="s">
        <v>1387</v>
      </c>
      <c r="J5404" s="139" t="s">
        <v>39</v>
      </c>
      <c r="K5404" s="139">
        <v>46947</v>
      </c>
      <c r="L5404" s="139" t="s">
        <v>6421</v>
      </c>
      <c r="M5404" s="139">
        <v>15</v>
      </c>
      <c r="N5404" s="139" t="s">
        <v>1127</v>
      </c>
    </row>
    <row r="5405" spans="1:14" ht="15.75" customHeight="1">
      <c r="A5405" s="139">
        <v>2018</v>
      </c>
      <c r="B5405" s="100" t="s">
        <v>187</v>
      </c>
      <c r="C5405" s="139" t="s">
        <v>7162</v>
      </c>
      <c r="D5405" s="139">
        <v>1001827</v>
      </c>
      <c r="E5405" s="139" t="s">
        <v>7166</v>
      </c>
      <c r="F5405" s="139">
        <v>38</v>
      </c>
      <c r="G5405" s="139">
        <v>-101.026111</v>
      </c>
      <c r="H5405" s="139" t="s">
        <v>7167</v>
      </c>
      <c r="I5405" s="139" t="s">
        <v>7168</v>
      </c>
      <c r="J5405" s="139" t="s">
        <v>44</v>
      </c>
      <c r="K5405" s="139">
        <v>67851</v>
      </c>
      <c r="L5405" s="139" t="s">
        <v>6421</v>
      </c>
      <c r="M5405" s="139">
        <v>30</v>
      </c>
      <c r="N5405" s="139" t="s">
        <v>1054</v>
      </c>
    </row>
    <row r="5406" spans="1:14" ht="15.75" customHeight="1">
      <c r="A5406" s="139">
        <v>2018</v>
      </c>
      <c r="B5406" s="100" t="s">
        <v>187</v>
      </c>
      <c r="C5406" s="139" t="s">
        <v>7162</v>
      </c>
      <c r="D5406" s="139">
        <v>1001703</v>
      </c>
      <c r="E5406" s="139" t="s">
        <v>7169</v>
      </c>
      <c r="F5406" s="139">
        <v>41.296666999999999</v>
      </c>
      <c r="G5406" s="139">
        <v>-91.356943999999999</v>
      </c>
      <c r="H5406" s="139" t="s">
        <v>7170</v>
      </c>
      <c r="I5406" s="139" t="s">
        <v>7171</v>
      </c>
      <c r="J5406" s="139" t="s">
        <v>42</v>
      </c>
      <c r="K5406" s="139">
        <v>52738</v>
      </c>
      <c r="L5406" s="139" t="s">
        <v>6421</v>
      </c>
      <c r="M5406" s="139">
        <v>10</v>
      </c>
      <c r="N5406" s="139" t="s">
        <v>1127</v>
      </c>
    </row>
    <row r="5407" spans="1:14" ht="15.75" customHeight="1">
      <c r="A5407" s="139">
        <v>2018</v>
      </c>
      <c r="B5407" s="100" t="s">
        <v>187</v>
      </c>
      <c r="C5407" s="139" t="s">
        <v>7172</v>
      </c>
      <c r="D5407" s="139">
        <v>1001838</v>
      </c>
      <c r="E5407" s="139" t="s">
        <v>7173</v>
      </c>
      <c r="F5407" s="139">
        <v>41.840960000000003</v>
      </c>
      <c r="G5407" s="139">
        <v>-94.125960000000006</v>
      </c>
      <c r="H5407" s="139" t="s">
        <v>3545</v>
      </c>
      <c r="I5407" s="139" t="s">
        <v>3045</v>
      </c>
      <c r="J5407" s="139" t="s">
        <v>42</v>
      </c>
      <c r="K5407" s="139">
        <v>50220</v>
      </c>
      <c r="L5407" s="139" t="s">
        <v>6421</v>
      </c>
      <c r="M5407" s="139">
        <v>10</v>
      </c>
      <c r="N5407" s="139" t="s">
        <v>1127</v>
      </c>
    </row>
    <row r="5408" spans="1:14" ht="15.75" customHeight="1">
      <c r="A5408" s="139">
        <v>2018</v>
      </c>
      <c r="B5408" s="100" t="s">
        <v>187</v>
      </c>
      <c r="C5408" s="139" t="s">
        <v>7174</v>
      </c>
      <c r="D5408" s="139">
        <v>1001912</v>
      </c>
      <c r="E5408" s="139" t="s">
        <v>7175</v>
      </c>
      <c r="F5408" s="139">
        <v>42.508611000000002</v>
      </c>
      <c r="G5408" s="139">
        <v>-92.261388999999994</v>
      </c>
      <c r="H5408" s="139" t="s">
        <v>4610</v>
      </c>
      <c r="I5408" s="139" t="s">
        <v>7176</v>
      </c>
      <c r="J5408" s="139" t="s">
        <v>42</v>
      </c>
      <c r="K5408" s="139">
        <v>50703</v>
      </c>
      <c r="L5408" s="139" t="s">
        <v>6421</v>
      </c>
      <c r="M5408" s="139">
        <v>21</v>
      </c>
      <c r="N5408" s="139" t="s">
        <v>1054</v>
      </c>
    </row>
    <row r="5409" spans="1:14" ht="15.75" customHeight="1">
      <c r="A5409" s="139">
        <v>2018</v>
      </c>
      <c r="B5409" s="100" t="s">
        <v>187</v>
      </c>
      <c r="C5409" s="139" t="s">
        <v>7177</v>
      </c>
      <c r="D5409" s="139">
        <v>1004809</v>
      </c>
      <c r="E5409" s="139" t="s">
        <v>7178</v>
      </c>
      <c r="F5409" s="139">
        <v>34.262810000000002</v>
      </c>
      <c r="G5409" s="139">
        <v>-92.074890999999994</v>
      </c>
      <c r="H5409" s="139" t="s">
        <v>3226</v>
      </c>
      <c r="I5409" s="139" t="s">
        <v>3780</v>
      </c>
      <c r="J5409" s="139" t="s">
        <v>12</v>
      </c>
      <c r="K5409" s="139">
        <v>71602</v>
      </c>
      <c r="L5409" s="139" t="s">
        <v>6421</v>
      </c>
      <c r="M5409" s="139">
        <v>10</v>
      </c>
      <c r="N5409" s="139" t="s">
        <v>1054</v>
      </c>
    </row>
    <row r="5410" spans="1:14" ht="15.75" customHeight="1">
      <c r="A5410" s="139">
        <v>2018</v>
      </c>
      <c r="B5410" s="100" t="s">
        <v>187</v>
      </c>
      <c r="C5410" s="139" t="s">
        <v>7179</v>
      </c>
      <c r="D5410" s="139">
        <v>1000045</v>
      </c>
      <c r="E5410" s="139" t="s">
        <v>7180</v>
      </c>
      <c r="F5410" s="139">
        <v>38.750869999999999</v>
      </c>
      <c r="G5410" s="139">
        <v>-93.326087999999999</v>
      </c>
      <c r="H5410" s="139" t="s">
        <v>6010</v>
      </c>
      <c r="I5410" s="139" t="s">
        <v>6011</v>
      </c>
      <c r="J5410" s="139" t="s">
        <v>68</v>
      </c>
      <c r="K5410" s="139">
        <v>65301</v>
      </c>
      <c r="L5410" s="139" t="s">
        <v>6421</v>
      </c>
      <c r="M5410" s="139">
        <v>22</v>
      </c>
      <c r="N5410" s="139" t="s">
        <v>1127</v>
      </c>
    </row>
    <row r="5411" spans="1:14" ht="15.75" customHeight="1">
      <c r="A5411" s="139">
        <v>2018</v>
      </c>
      <c r="B5411" s="100" t="s">
        <v>187</v>
      </c>
      <c r="C5411" s="139" t="s">
        <v>7181</v>
      </c>
      <c r="D5411" s="139">
        <v>1005040</v>
      </c>
      <c r="E5411" s="139" t="s">
        <v>7182</v>
      </c>
      <c r="F5411" s="139">
        <v>41.592551</v>
      </c>
      <c r="G5411" s="139">
        <v>-109.75390899999999</v>
      </c>
      <c r="H5411" s="139" t="s">
        <v>2769</v>
      </c>
      <c r="I5411" s="139" t="s">
        <v>2770</v>
      </c>
      <c r="J5411" s="139" t="s">
        <v>134</v>
      </c>
      <c r="K5411" s="139">
        <v>82935</v>
      </c>
      <c r="L5411" s="139" t="s">
        <v>7183</v>
      </c>
      <c r="M5411" s="139">
        <v>2467</v>
      </c>
      <c r="N5411" s="139" t="s">
        <v>2772</v>
      </c>
    </row>
    <row r="5412" spans="1:14" ht="15.75" customHeight="1">
      <c r="A5412" s="139">
        <v>2018</v>
      </c>
      <c r="B5412" s="100" t="s">
        <v>187</v>
      </c>
      <c r="C5412" s="139" t="s">
        <v>7184</v>
      </c>
      <c r="D5412" s="139">
        <v>1000334</v>
      </c>
      <c r="E5412" s="139" t="s">
        <v>7185</v>
      </c>
      <c r="F5412" s="139">
        <v>39.846600000000002</v>
      </c>
      <c r="G5412" s="139">
        <v>-88.926100000000005</v>
      </c>
      <c r="H5412" s="139" t="s">
        <v>1771</v>
      </c>
      <c r="I5412" s="139" t="s">
        <v>1772</v>
      </c>
      <c r="J5412" s="139" t="s">
        <v>36</v>
      </c>
      <c r="K5412" s="139">
        <v>62521</v>
      </c>
      <c r="L5412" s="139" t="s">
        <v>6997</v>
      </c>
      <c r="M5412" s="139">
        <v>1487</v>
      </c>
      <c r="N5412" s="139" t="s">
        <v>1160</v>
      </c>
    </row>
    <row r="5413" spans="1:14" ht="15.75" customHeight="1">
      <c r="A5413" s="139">
        <v>2018</v>
      </c>
      <c r="B5413" s="100" t="s">
        <v>187</v>
      </c>
      <c r="C5413" s="139" t="s">
        <v>7186</v>
      </c>
      <c r="D5413" s="139">
        <v>1000401</v>
      </c>
      <c r="E5413" s="139" t="s">
        <v>7187</v>
      </c>
      <c r="F5413" s="139">
        <v>35.743299999999998</v>
      </c>
      <c r="G5413" s="139">
        <v>-84.320800000000006</v>
      </c>
      <c r="H5413" s="139" t="s">
        <v>4759</v>
      </c>
      <c r="I5413" s="139" t="s">
        <v>7188</v>
      </c>
      <c r="J5413" s="139" t="s">
        <v>113</v>
      </c>
      <c r="K5413" s="139">
        <v>37774</v>
      </c>
      <c r="L5413" s="139" t="s">
        <v>6997</v>
      </c>
      <c r="M5413" s="139">
        <v>198</v>
      </c>
      <c r="N5413" s="139" t="s">
        <v>1383</v>
      </c>
    </row>
    <row r="5414" spans="1:14" ht="15.75" customHeight="1">
      <c r="A5414" s="139">
        <v>2018</v>
      </c>
      <c r="B5414" s="100" t="s">
        <v>187</v>
      </c>
      <c r="C5414" s="139" t="s">
        <v>7189</v>
      </c>
      <c r="D5414" s="139">
        <v>1013497</v>
      </c>
      <c r="E5414" s="139" t="s">
        <v>7190</v>
      </c>
      <c r="F5414" s="139">
        <v>29.006274999999999</v>
      </c>
      <c r="G5414" s="139">
        <v>-95.888058000000001</v>
      </c>
      <c r="H5414" s="139" t="s">
        <v>7191</v>
      </c>
      <c r="J5414" s="139" t="s">
        <v>115</v>
      </c>
      <c r="K5414" s="139">
        <v>77414</v>
      </c>
      <c r="M5414" s="139">
        <v>25</v>
      </c>
      <c r="N5414" s="139" t="s">
        <v>1054</v>
      </c>
    </row>
    <row r="5415" spans="1:14" ht="15.75" customHeight="1">
      <c r="A5415" s="139">
        <v>2018</v>
      </c>
      <c r="B5415" s="100" t="s">
        <v>187</v>
      </c>
      <c r="C5415" s="139" t="s">
        <v>7192</v>
      </c>
      <c r="D5415" s="139">
        <v>1013267</v>
      </c>
      <c r="E5415" s="139" t="s">
        <v>7193</v>
      </c>
      <c r="F5415" s="139">
        <v>41.581415</v>
      </c>
      <c r="G5415" s="139">
        <v>-81.517464000000004</v>
      </c>
      <c r="H5415" s="139" t="s">
        <v>7194</v>
      </c>
      <c r="I5415" s="139" t="s">
        <v>1781</v>
      </c>
      <c r="J5415" s="139" t="s">
        <v>95</v>
      </c>
      <c r="K5415" s="139">
        <v>44117</v>
      </c>
      <c r="L5415" s="139" t="s">
        <v>7195</v>
      </c>
      <c r="M5415" s="139">
        <v>0</v>
      </c>
      <c r="N5415" s="139" t="s">
        <v>2536</v>
      </c>
    </row>
    <row r="5416" spans="1:14" ht="15.75" customHeight="1">
      <c r="A5416" s="139">
        <v>2018</v>
      </c>
      <c r="B5416" s="100" t="s">
        <v>187</v>
      </c>
      <c r="C5416" s="139" t="s">
        <v>7196</v>
      </c>
      <c r="D5416" s="139">
        <v>1011389</v>
      </c>
      <c r="E5416" s="139" t="s">
        <v>7197</v>
      </c>
      <c r="F5416" s="139">
        <v>37.496339999999996</v>
      </c>
      <c r="G5416" s="139">
        <v>-121.94826</v>
      </c>
      <c r="H5416" s="139" t="s">
        <v>7198</v>
      </c>
      <c r="I5416" s="139" t="s">
        <v>7199</v>
      </c>
      <c r="J5416" s="139" t="s">
        <v>15</v>
      </c>
      <c r="K5416" s="139">
        <v>94538</v>
      </c>
      <c r="L5416" s="139" t="s">
        <v>7200</v>
      </c>
      <c r="M5416" s="139">
        <v>11</v>
      </c>
      <c r="N5416" s="139" t="s">
        <v>1054</v>
      </c>
    </row>
    <row r="5417" spans="1:14" ht="15.75" customHeight="1">
      <c r="A5417" s="139">
        <v>2018</v>
      </c>
      <c r="B5417" s="100" t="s">
        <v>187</v>
      </c>
      <c r="C5417" s="139" t="s">
        <v>7201</v>
      </c>
      <c r="D5417" s="139">
        <v>1006039</v>
      </c>
      <c r="E5417" s="139" t="s">
        <v>7202</v>
      </c>
      <c r="F5417" s="139">
        <v>40.788899999999998</v>
      </c>
      <c r="G5417" s="139">
        <v>-111.90441</v>
      </c>
      <c r="H5417" s="139" t="s">
        <v>7203</v>
      </c>
      <c r="I5417" s="139" t="s">
        <v>1555</v>
      </c>
      <c r="J5417" s="139" t="s">
        <v>118</v>
      </c>
      <c r="K5417" s="139">
        <v>84103</v>
      </c>
      <c r="L5417" s="139" t="s">
        <v>7204</v>
      </c>
      <c r="M5417" s="139">
        <v>957</v>
      </c>
      <c r="N5417" s="139" t="s">
        <v>2432</v>
      </c>
    </row>
    <row r="5418" spans="1:14" ht="15.75" customHeight="1">
      <c r="A5418" s="139">
        <v>2018</v>
      </c>
      <c r="B5418" s="100" t="s">
        <v>187</v>
      </c>
      <c r="C5418" s="139" t="s">
        <v>7205</v>
      </c>
      <c r="D5418" s="139">
        <v>1010134</v>
      </c>
      <c r="E5418" s="139" t="s">
        <v>7206</v>
      </c>
      <c r="F5418" s="139">
        <v>33.600580800000003</v>
      </c>
      <c r="G5418" s="139">
        <v>-96.556988200000006</v>
      </c>
      <c r="H5418" s="139" t="s">
        <v>7207</v>
      </c>
      <c r="J5418" s="139" t="s">
        <v>115</v>
      </c>
      <c r="K5418" s="139">
        <v>75090</v>
      </c>
      <c r="L5418" s="139" t="s">
        <v>7021</v>
      </c>
      <c r="M5418" s="139">
        <v>3</v>
      </c>
      <c r="N5418" s="139" t="s">
        <v>1368</v>
      </c>
    </row>
    <row r="5419" spans="1:14" ht="15.75" customHeight="1">
      <c r="A5419" s="139">
        <v>2018</v>
      </c>
      <c r="B5419" s="100" t="s">
        <v>187</v>
      </c>
      <c r="C5419" s="139" t="s">
        <v>7208</v>
      </c>
      <c r="D5419" s="139">
        <v>1010208</v>
      </c>
      <c r="E5419" s="139" t="s">
        <v>7209</v>
      </c>
      <c r="F5419" s="139">
        <v>43.640749999999997</v>
      </c>
      <c r="G5419" s="139">
        <v>-70.321979999999996</v>
      </c>
      <c r="H5419" s="139" t="s">
        <v>3498</v>
      </c>
      <c r="I5419" s="139" t="s">
        <v>1805</v>
      </c>
      <c r="J5419" s="139" t="s">
        <v>52</v>
      </c>
      <c r="K5419" s="139">
        <v>4106</v>
      </c>
      <c r="L5419" s="139" t="s">
        <v>7021</v>
      </c>
      <c r="M5419" s="139">
        <v>3</v>
      </c>
      <c r="N5419" s="139" t="s">
        <v>1368</v>
      </c>
    </row>
    <row r="5420" spans="1:14" ht="15.75" customHeight="1">
      <c r="A5420" s="139">
        <v>2018</v>
      </c>
      <c r="B5420" s="100" t="s">
        <v>187</v>
      </c>
      <c r="C5420" s="139" t="s">
        <v>7210</v>
      </c>
      <c r="D5420" s="139">
        <v>1008059</v>
      </c>
      <c r="E5420" s="139" t="s">
        <v>7211</v>
      </c>
      <c r="F5420" s="139">
        <v>32.999754000000003</v>
      </c>
      <c r="G5420" s="139">
        <v>-96.72063</v>
      </c>
      <c r="H5420" s="139" t="s">
        <v>6330</v>
      </c>
      <c r="I5420" s="139" t="s">
        <v>3041</v>
      </c>
      <c r="J5420" s="139" t="s">
        <v>115</v>
      </c>
      <c r="K5420" s="139">
        <v>75080</v>
      </c>
      <c r="L5420" s="139" t="s">
        <v>7021</v>
      </c>
      <c r="M5420" s="139">
        <v>3</v>
      </c>
      <c r="N5420" s="139" t="s">
        <v>1368</v>
      </c>
    </row>
    <row r="5421" spans="1:14" ht="15.75" customHeight="1">
      <c r="A5421" s="139">
        <v>2018</v>
      </c>
      <c r="B5421" s="100" t="s">
        <v>187</v>
      </c>
      <c r="C5421" s="139" t="s">
        <v>7215</v>
      </c>
      <c r="D5421" s="139">
        <v>1000027</v>
      </c>
      <c r="E5421" s="139" t="s">
        <v>7216</v>
      </c>
      <c r="F5421" s="139">
        <v>39.947760000000002</v>
      </c>
      <c r="G5421" s="139">
        <v>-75.193910000000002</v>
      </c>
      <c r="H5421" s="139" t="s">
        <v>6198</v>
      </c>
      <c r="I5421" s="139" t="s">
        <v>5535</v>
      </c>
      <c r="J5421" s="139" t="s">
        <v>103</v>
      </c>
      <c r="K5421" s="139">
        <v>19104</v>
      </c>
      <c r="L5421" s="139" t="s">
        <v>7217</v>
      </c>
      <c r="M5421" s="139">
        <v>17</v>
      </c>
      <c r="N5421" s="139" t="s">
        <v>1054</v>
      </c>
    </row>
    <row r="5422" spans="1:14" ht="15.75" customHeight="1">
      <c r="A5422" s="139">
        <v>2018</v>
      </c>
      <c r="B5422" s="100" t="s">
        <v>187</v>
      </c>
      <c r="C5422" s="139" t="s">
        <v>7218</v>
      </c>
      <c r="D5422" s="139">
        <v>1003847</v>
      </c>
      <c r="E5422" s="139" t="s">
        <v>7219</v>
      </c>
      <c r="F5422" s="139">
        <v>35.171869999999998</v>
      </c>
      <c r="G5422" s="139">
        <v>-78.860619999999997</v>
      </c>
      <c r="H5422" s="139" t="s">
        <v>2893</v>
      </c>
      <c r="I5422" s="139" t="s">
        <v>1805</v>
      </c>
      <c r="J5422" s="139" t="s">
        <v>89</v>
      </c>
      <c r="K5422" s="139">
        <v>28311</v>
      </c>
      <c r="L5422" s="139" t="s">
        <v>3781</v>
      </c>
      <c r="M5422" s="139">
        <v>22</v>
      </c>
      <c r="N5422" s="139" t="s">
        <v>1054</v>
      </c>
    </row>
    <row r="5423" spans="1:14" ht="15.75" customHeight="1">
      <c r="A5423" s="139">
        <v>2018</v>
      </c>
      <c r="B5423" s="100" t="s">
        <v>187</v>
      </c>
      <c r="C5423" s="139" t="s">
        <v>7220</v>
      </c>
      <c r="D5423" s="139">
        <v>1013001</v>
      </c>
      <c r="E5423" s="139" t="s">
        <v>7221</v>
      </c>
      <c r="F5423" s="139">
        <v>42.918610999999999</v>
      </c>
      <c r="G5423" s="139">
        <v>-86.028610999999998</v>
      </c>
      <c r="H5423" s="139" t="s">
        <v>7222</v>
      </c>
      <c r="I5423" s="139" t="s">
        <v>5987</v>
      </c>
      <c r="J5423" s="139" t="s">
        <v>61</v>
      </c>
      <c r="K5423" s="139">
        <v>49464</v>
      </c>
      <c r="L5423" s="139" t="s">
        <v>6421</v>
      </c>
      <c r="M5423" s="139">
        <v>12</v>
      </c>
      <c r="N5423" s="139" t="s">
        <v>1127</v>
      </c>
    </row>
    <row r="5424" spans="1:14" ht="15.75" customHeight="1">
      <c r="A5424" s="139">
        <v>2018</v>
      </c>
      <c r="B5424" s="100" t="s">
        <v>187</v>
      </c>
      <c r="C5424" s="139" t="s">
        <v>7223</v>
      </c>
      <c r="D5424" s="139">
        <v>1000306</v>
      </c>
      <c r="E5424" s="139" t="s">
        <v>7224</v>
      </c>
      <c r="F5424" s="139">
        <v>39.296236999999998</v>
      </c>
      <c r="G5424" s="139">
        <v>-76.592889</v>
      </c>
      <c r="H5424" s="139" t="s">
        <v>7225</v>
      </c>
      <c r="I5424" s="139" t="s">
        <v>1688</v>
      </c>
      <c r="J5424" s="139" t="s">
        <v>55</v>
      </c>
      <c r="K5424" s="139">
        <v>21287</v>
      </c>
      <c r="L5424" s="139" t="s">
        <v>4619</v>
      </c>
      <c r="M5424" s="139">
        <v>52</v>
      </c>
      <c r="N5424" s="139" t="s">
        <v>1054</v>
      </c>
    </row>
    <row r="5425" spans="1:14" ht="15.75" customHeight="1">
      <c r="A5425" s="139">
        <v>2018</v>
      </c>
      <c r="B5425" s="100" t="s">
        <v>187</v>
      </c>
      <c r="C5425" s="139" t="s">
        <v>7226</v>
      </c>
      <c r="D5425" s="139">
        <v>1008929</v>
      </c>
      <c r="E5425" s="139" t="s">
        <v>7227</v>
      </c>
      <c r="F5425" s="139">
        <v>29.710367000000002</v>
      </c>
      <c r="G5425" s="139">
        <v>-95.400272999999999</v>
      </c>
      <c r="H5425" s="139" t="s">
        <v>3275</v>
      </c>
      <c r="I5425" s="139" t="s">
        <v>1422</v>
      </c>
      <c r="J5425" s="139" t="s">
        <v>115</v>
      </c>
      <c r="K5425" s="139">
        <v>77030</v>
      </c>
      <c r="L5425" s="139" t="s">
        <v>7228</v>
      </c>
      <c r="M5425" s="139">
        <v>21</v>
      </c>
      <c r="N5425" s="139" t="s">
        <v>1054</v>
      </c>
    </row>
    <row r="5426" spans="1:14" ht="15.75" customHeight="1">
      <c r="A5426" s="139">
        <v>2018</v>
      </c>
      <c r="B5426" s="100" t="s">
        <v>187</v>
      </c>
      <c r="C5426" s="139" t="s">
        <v>7229</v>
      </c>
      <c r="D5426" s="139">
        <v>1000396</v>
      </c>
      <c r="E5426" s="139" t="s">
        <v>7230</v>
      </c>
      <c r="F5426" s="139">
        <v>40.000799999999998</v>
      </c>
      <c r="G5426" s="139">
        <v>-83.015799999999999</v>
      </c>
      <c r="H5426" s="139" t="s">
        <v>1406</v>
      </c>
      <c r="I5426" s="139" t="s">
        <v>7231</v>
      </c>
      <c r="J5426" s="139" t="s">
        <v>95</v>
      </c>
      <c r="K5426" s="139">
        <v>43212</v>
      </c>
      <c r="L5426" s="139" t="s">
        <v>5722</v>
      </c>
      <c r="M5426" s="139">
        <v>72</v>
      </c>
      <c r="N5426" s="139" t="s">
        <v>1054</v>
      </c>
    </row>
    <row r="5427" spans="1:14" ht="15.75" customHeight="1">
      <c r="A5427" s="139">
        <v>2018</v>
      </c>
      <c r="B5427" s="100" t="s">
        <v>187</v>
      </c>
      <c r="C5427" s="139" t="s">
        <v>7232</v>
      </c>
      <c r="D5427" s="139">
        <v>1000656</v>
      </c>
      <c r="E5427" s="139" t="s">
        <v>7233</v>
      </c>
      <c r="F5427" s="139">
        <v>42.363599999999998</v>
      </c>
      <c r="G5427" s="139">
        <v>-71.116100000000003</v>
      </c>
      <c r="H5427" s="139" t="s">
        <v>5661</v>
      </c>
      <c r="I5427" s="139" t="s">
        <v>5186</v>
      </c>
      <c r="J5427" s="139" t="s">
        <v>58</v>
      </c>
      <c r="K5427" s="139">
        <v>2139</v>
      </c>
      <c r="L5427" s="139" t="s">
        <v>7234</v>
      </c>
      <c r="M5427" s="139">
        <v>40</v>
      </c>
      <c r="N5427" s="139" t="s">
        <v>1054</v>
      </c>
    </row>
    <row r="5428" spans="1:14" ht="15.75" customHeight="1">
      <c r="A5428" s="139">
        <v>2018</v>
      </c>
      <c r="B5428" s="100" t="s">
        <v>187</v>
      </c>
      <c r="C5428" s="139" t="s">
        <v>7235</v>
      </c>
      <c r="D5428" s="139">
        <v>1000234</v>
      </c>
      <c r="E5428" s="139" t="s">
        <v>7236</v>
      </c>
      <c r="F5428" s="139">
        <v>35.9069</v>
      </c>
      <c r="G5428" s="139">
        <v>-79.061700000000002</v>
      </c>
      <c r="H5428" s="139" t="s">
        <v>7237</v>
      </c>
      <c r="I5428" s="139" t="s">
        <v>7238</v>
      </c>
      <c r="J5428" s="139" t="s">
        <v>89</v>
      </c>
      <c r="K5428" s="139">
        <v>27599</v>
      </c>
      <c r="L5428" s="139" t="s">
        <v>7239</v>
      </c>
      <c r="M5428" s="139">
        <v>505</v>
      </c>
      <c r="N5428" s="139" t="s">
        <v>1054</v>
      </c>
    </row>
    <row r="5429" spans="1:14" ht="15.75" customHeight="1">
      <c r="A5429" s="139">
        <v>2018</v>
      </c>
      <c r="B5429" s="100" t="s">
        <v>187</v>
      </c>
      <c r="C5429" s="139" t="s">
        <v>7240</v>
      </c>
      <c r="D5429" s="139">
        <v>1000842</v>
      </c>
      <c r="E5429" s="139" t="s">
        <v>7241</v>
      </c>
      <c r="F5429" s="139">
        <v>32.812849999999997</v>
      </c>
      <c r="G5429" s="139">
        <v>-96.838740000000001</v>
      </c>
      <c r="H5429" s="139" t="s">
        <v>4540</v>
      </c>
      <c r="I5429" s="139" t="s">
        <v>3041</v>
      </c>
      <c r="J5429" s="139" t="s">
        <v>115</v>
      </c>
      <c r="K5429" s="139">
        <v>75390</v>
      </c>
      <c r="L5429" s="139" t="s">
        <v>7242</v>
      </c>
      <c r="M5429" s="139">
        <v>35</v>
      </c>
      <c r="N5429" s="139" t="s">
        <v>1054</v>
      </c>
    </row>
    <row r="5430" spans="1:14" ht="15.75" customHeight="1">
      <c r="A5430" s="139">
        <v>2018</v>
      </c>
      <c r="B5430" s="100" t="s">
        <v>187</v>
      </c>
      <c r="C5430" s="139" t="s">
        <v>7243</v>
      </c>
      <c r="D5430" s="139">
        <v>1011627</v>
      </c>
      <c r="E5430" s="139" t="s">
        <v>7244</v>
      </c>
      <c r="F5430" s="139">
        <v>40.215400000000002</v>
      </c>
      <c r="G5430" s="139">
        <v>-81.860209999999995</v>
      </c>
      <c r="H5430" s="139" t="s">
        <v>7245</v>
      </c>
      <c r="I5430" s="139" t="s">
        <v>1235</v>
      </c>
      <c r="J5430" s="139" t="s">
        <v>95</v>
      </c>
      <c r="K5430" s="139">
        <v>43812</v>
      </c>
      <c r="L5430" s="139" t="s">
        <v>7246</v>
      </c>
      <c r="M5430" s="139">
        <v>39</v>
      </c>
      <c r="N5430" s="139" t="s">
        <v>1054</v>
      </c>
    </row>
    <row r="5431" spans="1:14" ht="15.75" customHeight="1">
      <c r="A5431" s="139">
        <v>2018</v>
      </c>
      <c r="B5431" s="100" t="s">
        <v>187</v>
      </c>
      <c r="C5431" s="139" t="s">
        <v>7247</v>
      </c>
      <c r="D5431" s="139">
        <v>1012167</v>
      </c>
      <c r="E5431" s="139" t="s">
        <v>7248</v>
      </c>
      <c r="F5431" s="139">
        <v>36.040246000000003</v>
      </c>
      <c r="G5431" s="139">
        <v>-114.993966</v>
      </c>
      <c r="H5431" s="139" t="s">
        <v>1820</v>
      </c>
      <c r="I5431" s="139" t="s">
        <v>2606</v>
      </c>
      <c r="J5431" s="139" t="s">
        <v>76</v>
      </c>
      <c r="K5431" s="139">
        <v>89015</v>
      </c>
      <c r="L5431" s="139" t="s">
        <v>2344</v>
      </c>
      <c r="M5431" s="139">
        <v>15</v>
      </c>
      <c r="N5431" s="139" t="s">
        <v>1054</v>
      </c>
    </row>
    <row r="5432" spans="1:14" ht="15.75" customHeight="1">
      <c r="A5432" s="139">
        <v>2018</v>
      </c>
      <c r="B5432" s="100" t="s">
        <v>187</v>
      </c>
      <c r="C5432" s="139" t="s">
        <v>7249</v>
      </c>
      <c r="D5432" s="139">
        <v>1001056</v>
      </c>
      <c r="E5432" s="139" t="s">
        <v>7250</v>
      </c>
      <c r="F5432" s="139">
        <v>41.632800000000003</v>
      </c>
      <c r="G5432" s="139">
        <v>-83.501900000000006</v>
      </c>
      <c r="H5432" s="139" t="s">
        <v>2006</v>
      </c>
      <c r="I5432" s="139" t="s">
        <v>3347</v>
      </c>
      <c r="J5432" s="139" t="s">
        <v>95</v>
      </c>
      <c r="K5432" s="139">
        <v>43616</v>
      </c>
      <c r="L5432" s="139" t="s">
        <v>3078</v>
      </c>
      <c r="M5432" s="139">
        <v>3833</v>
      </c>
      <c r="N5432" s="139" t="s">
        <v>1306</v>
      </c>
    </row>
    <row r="5433" spans="1:14" ht="15.75" customHeight="1">
      <c r="A5433" s="139">
        <v>2018</v>
      </c>
      <c r="B5433" s="100" t="s">
        <v>187</v>
      </c>
      <c r="C5433" s="139" t="s">
        <v>7251</v>
      </c>
      <c r="D5433" s="139">
        <v>1012094</v>
      </c>
      <c r="E5433" s="139" t="s">
        <v>7252</v>
      </c>
      <c r="F5433" s="139">
        <v>36.835783999999997</v>
      </c>
      <c r="G5433" s="139">
        <v>-120.45339</v>
      </c>
      <c r="H5433" s="139" t="s">
        <v>5828</v>
      </c>
      <c r="J5433" s="139" t="s">
        <v>15</v>
      </c>
      <c r="K5433" s="139">
        <v>93622</v>
      </c>
      <c r="L5433" s="139" t="s">
        <v>7253</v>
      </c>
      <c r="M5433" s="139">
        <v>14</v>
      </c>
      <c r="N5433" s="139" t="s">
        <v>1054</v>
      </c>
    </row>
    <row r="5434" spans="1:14" ht="15.75" customHeight="1">
      <c r="A5434" s="139">
        <v>2018</v>
      </c>
      <c r="B5434" s="100" t="s">
        <v>187</v>
      </c>
      <c r="C5434" s="139" t="s">
        <v>7254</v>
      </c>
      <c r="D5434" s="139">
        <v>1003944</v>
      </c>
      <c r="E5434" s="139" t="s">
        <v>7255</v>
      </c>
      <c r="F5434" s="139">
        <v>29.726111</v>
      </c>
      <c r="G5434" s="139">
        <v>-95.089449999999999</v>
      </c>
      <c r="H5434" s="139" t="s">
        <v>5824</v>
      </c>
      <c r="I5434" s="139" t="s">
        <v>1422</v>
      </c>
      <c r="J5434" s="139" t="s">
        <v>115</v>
      </c>
      <c r="K5434" s="139">
        <v>77536</v>
      </c>
      <c r="L5434" s="139" t="s">
        <v>7099</v>
      </c>
      <c r="M5434" s="139">
        <v>25</v>
      </c>
      <c r="N5434" s="139" t="s">
        <v>1054</v>
      </c>
    </row>
    <row r="5435" spans="1:14" ht="15.75" customHeight="1">
      <c r="A5435" s="139">
        <v>2018</v>
      </c>
      <c r="B5435" s="100" t="s">
        <v>187</v>
      </c>
      <c r="C5435" s="139" t="s">
        <v>7256</v>
      </c>
      <c r="D5435" s="139">
        <v>1005743</v>
      </c>
      <c r="E5435" s="139" t="s">
        <v>7257</v>
      </c>
      <c r="F5435" s="139">
        <v>29.957934999999999</v>
      </c>
      <c r="G5435" s="139">
        <v>-93.897484000000006</v>
      </c>
      <c r="H5435" s="139" t="s">
        <v>5224</v>
      </c>
      <c r="I5435" s="139" t="s">
        <v>3780</v>
      </c>
      <c r="J5435" s="139" t="s">
        <v>115</v>
      </c>
      <c r="K5435" s="139">
        <v>77642</v>
      </c>
      <c r="L5435" s="139" t="s">
        <v>7099</v>
      </c>
      <c r="M5435" s="139">
        <v>8857</v>
      </c>
      <c r="N5435" s="139" t="s">
        <v>1306</v>
      </c>
    </row>
    <row r="5436" spans="1:14" ht="15.75" customHeight="1">
      <c r="A5436" s="139">
        <v>2018</v>
      </c>
      <c r="B5436" s="100" t="s">
        <v>187</v>
      </c>
      <c r="C5436" s="139" t="s">
        <v>7258</v>
      </c>
      <c r="D5436" s="139">
        <v>1010005</v>
      </c>
      <c r="E5436" s="139" t="s">
        <v>7259</v>
      </c>
      <c r="F5436" s="139">
        <v>29.471540000000001</v>
      </c>
      <c r="G5436" s="139">
        <v>-98.674009999999996</v>
      </c>
      <c r="H5436" s="139" t="s">
        <v>7260</v>
      </c>
      <c r="I5436" s="139" t="s">
        <v>2623</v>
      </c>
      <c r="J5436" s="139" t="s">
        <v>115</v>
      </c>
      <c r="K5436" s="139">
        <v>78251</v>
      </c>
      <c r="L5436" s="139" t="s">
        <v>7261</v>
      </c>
      <c r="M5436" s="139">
        <v>6</v>
      </c>
      <c r="N5436" s="139" t="s">
        <v>1368</v>
      </c>
    </row>
    <row r="5437" spans="1:14" ht="15.75" customHeight="1">
      <c r="A5437" s="139">
        <v>2018</v>
      </c>
      <c r="B5437" s="100" t="s">
        <v>187</v>
      </c>
      <c r="C5437" s="139" t="s">
        <v>7262</v>
      </c>
      <c r="D5437" s="139">
        <v>1003633</v>
      </c>
      <c r="E5437" s="139" t="s">
        <v>7263</v>
      </c>
      <c r="F5437" s="139">
        <v>34.265599999999999</v>
      </c>
      <c r="G5437" s="139">
        <v>-92.0261</v>
      </c>
      <c r="H5437" s="139" t="s">
        <v>7264</v>
      </c>
      <c r="I5437" s="139" t="s">
        <v>1327</v>
      </c>
      <c r="J5437" s="139" t="s">
        <v>12</v>
      </c>
      <c r="K5437" s="139">
        <v>71602</v>
      </c>
      <c r="L5437" s="139" t="s">
        <v>7265</v>
      </c>
      <c r="M5437" s="139">
        <v>213</v>
      </c>
      <c r="N5437" s="139" t="s">
        <v>1448</v>
      </c>
    </row>
    <row r="5438" spans="1:14" ht="15.75" customHeight="1">
      <c r="A5438" s="139">
        <v>2018</v>
      </c>
      <c r="B5438" s="100" t="s">
        <v>187</v>
      </c>
      <c r="C5438" s="139" t="s">
        <v>7266</v>
      </c>
      <c r="D5438" s="139">
        <v>1011392</v>
      </c>
      <c r="E5438" s="139" t="s">
        <v>7267</v>
      </c>
      <c r="F5438" s="139">
        <v>33.666260000000001</v>
      </c>
      <c r="G5438" s="139">
        <v>-85.853669999999994</v>
      </c>
      <c r="H5438" s="139" t="s">
        <v>7268</v>
      </c>
      <c r="I5438" s="139" t="s">
        <v>1276</v>
      </c>
      <c r="J5438" s="139" t="s">
        <v>3</v>
      </c>
      <c r="K5438" s="139">
        <v>36201</v>
      </c>
      <c r="L5438" s="139" t="s">
        <v>5323</v>
      </c>
      <c r="M5438" s="139">
        <v>50</v>
      </c>
      <c r="N5438" s="139" t="s">
        <v>1054</v>
      </c>
    </row>
    <row r="5439" spans="1:14" ht="15.75" customHeight="1">
      <c r="A5439" s="139">
        <v>2018</v>
      </c>
      <c r="B5439" s="100" t="s">
        <v>187</v>
      </c>
      <c r="C5439" s="139" t="s">
        <v>7269</v>
      </c>
      <c r="D5439" s="139">
        <v>1007030</v>
      </c>
      <c r="E5439" s="139" t="s">
        <v>7270</v>
      </c>
      <c r="F5439" s="139">
        <v>33.956949000000002</v>
      </c>
      <c r="G5439" s="139">
        <v>-86.809218000000001</v>
      </c>
      <c r="H5439" s="139" t="s">
        <v>7271</v>
      </c>
      <c r="I5439" s="139" t="s">
        <v>7272</v>
      </c>
      <c r="J5439" s="139" t="s">
        <v>3</v>
      </c>
      <c r="K5439" s="139">
        <v>35077</v>
      </c>
      <c r="L5439" s="139" t="s">
        <v>6421</v>
      </c>
      <c r="M5439" s="139">
        <v>46</v>
      </c>
      <c r="N5439" s="139" t="s">
        <v>1127</v>
      </c>
    </row>
    <row r="5440" spans="1:14" ht="15.75" customHeight="1">
      <c r="A5440" s="139">
        <v>2018</v>
      </c>
      <c r="B5440" s="100" t="s">
        <v>187</v>
      </c>
      <c r="C5440" s="139" t="s">
        <v>7273</v>
      </c>
      <c r="D5440" s="139">
        <v>1012009</v>
      </c>
      <c r="E5440" s="139" t="s">
        <v>7274</v>
      </c>
      <c r="F5440" s="139">
        <v>34.057557000000003</v>
      </c>
      <c r="G5440" s="139">
        <v>-86.584534000000005</v>
      </c>
      <c r="H5440" s="139" t="s">
        <v>7275</v>
      </c>
      <c r="I5440" s="139" t="s">
        <v>7276</v>
      </c>
      <c r="J5440" s="139" t="s">
        <v>3</v>
      </c>
      <c r="K5440" s="139">
        <v>35031</v>
      </c>
      <c r="L5440" s="139" t="s">
        <v>6421</v>
      </c>
      <c r="M5440" s="139">
        <v>3</v>
      </c>
      <c r="N5440" s="139" t="s">
        <v>1127</v>
      </c>
    </row>
    <row r="5441" spans="1:14" ht="15.75" customHeight="1">
      <c r="A5441" s="139">
        <v>2018</v>
      </c>
      <c r="B5441" s="100" t="s">
        <v>187</v>
      </c>
      <c r="C5441" s="139" t="s">
        <v>7277</v>
      </c>
      <c r="D5441" s="139">
        <v>1004987</v>
      </c>
      <c r="E5441" s="139" t="s">
        <v>7278</v>
      </c>
      <c r="F5441" s="139">
        <v>31.770883999999999</v>
      </c>
      <c r="G5441" s="139">
        <v>-84.734284000000002</v>
      </c>
      <c r="H5441" s="139" t="s">
        <v>7279</v>
      </c>
      <c r="I5441" s="139" t="s">
        <v>1859</v>
      </c>
      <c r="J5441" s="139" t="s">
        <v>28</v>
      </c>
      <c r="K5441" s="139">
        <v>39840</v>
      </c>
      <c r="L5441" s="139" t="s">
        <v>6421</v>
      </c>
      <c r="M5441" s="139">
        <v>46</v>
      </c>
      <c r="N5441" s="139" t="s">
        <v>1127</v>
      </c>
    </row>
    <row r="5442" spans="1:14" ht="15.75" customHeight="1">
      <c r="A5442" s="139">
        <v>2018</v>
      </c>
      <c r="B5442" s="100" t="s">
        <v>187</v>
      </c>
      <c r="C5442" s="139" t="s">
        <v>7280</v>
      </c>
      <c r="D5442" s="139">
        <v>1010155</v>
      </c>
      <c r="E5442" s="139" t="s">
        <v>7281</v>
      </c>
      <c r="F5442" s="139">
        <v>32.825288999999998</v>
      </c>
      <c r="G5442" s="139">
        <v>-89.530293999999998</v>
      </c>
      <c r="H5442" s="139" t="s">
        <v>2135</v>
      </c>
      <c r="I5442" s="139" t="s">
        <v>7282</v>
      </c>
      <c r="J5442" s="139" t="s">
        <v>65</v>
      </c>
      <c r="K5442" s="139">
        <v>39051</v>
      </c>
      <c r="L5442" s="139" t="s">
        <v>6421</v>
      </c>
      <c r="M5442" s="139">
        <v>3</v>
      </c>
      <c r="N5442" s="139" t="s">
        <v>1127</v>
      </c>
    </row>
    <row r="5443" spans="1:14" ht="15.75" customHeight="1">
      <c r="A5443" s="139">
        <v>2018</v>
      </c>
      <c r="B5443" s="100" t="s">
        <v>187</v>
      </c>
      <c r="C5443" s="139" t="s">
        <v>7283</v>
      </c>
      <c r="D5443" s="139">
        <v>1001923</v>
      </c>
      <c r="E5443" s="139" t="s">
        <v>7284</v>
      </c>
      <c r="F5443" s="139">
        <v>40.761111</v>
      </c>
      <c r="G5443" s="139">
        <v>-99.736943999999994</v>
      </c>
      <c r="H5443" s="139" t="s">
        <v>3092</v>
      </c>
      <c r="I5443" s="139" t="s">
        <v>2766</v>
      </c>
      <c r="J5443" s="139" t="s">
        <v>73</v>
      </c>
      <c r="K5443" s="139">
        <v>68850</v>
      </c>
      <c r="L5443" s="139" t="s">
        <v>6421</v>
      </c>
      <c r="M5443" s="139">
        <v>24</v>
      </c>
      <c r="N5443" s="139" t="s">
        <v>1127</v>
      </c>
    </row>
    <row r="5444" spans="1:14" ht="15.75" customHeight="1">
      <c r="A5444" s="139">
        <v>2018</v>
      </c>
      <c r="B5444" s="100" t="s">
        <v>187</v>
      </c>
      <c r="C5444" s="139" t="s">
        <v>7283</v>
      </c>
      <c r="D5444" s="139">
        <v>1001924</v>
      </c>
      <c r="E5444" s="139" t="s">
        <v>7285</v>
      </c>
      <c r="F5444" s="139">
        <v>42.64</v>
      </c>
      <c r="G5444" s="139">
        <v>-95.1875</v>
      </c>
      <c r="H5444" s="139" t="s">
        <v>7286</v>
      </c>
      <c r="I5444" s="139" t="s">
        <v>7287</v>
      </c>
      <c r="J5444" s="139" t="s">
        <v>42</v>
      </c>
      <c r="K5444" s="139">
        <v>50588</v>
      </c>
      <c r="L5444" s="139" t="s">
        <v>6421</v>
      </c>
      <c r="M5444" s="139">
        <v>14</v>
      </c>
      <c r="N5444" s="139" t="s">
        <v>1054</v>
      </c>
    </row>
    <row r="5445" spans="1:14" ht="15.75" customHeight="1">
      <c r="A5445" s="139">
        <v>2018</v>
      </c>
      <c r="B5445" s="100" t="s">
        <v>187</v>
      </c>
      <c r="C5445" s="139" t="s">
        <v>7288</v>
      </c>
      <c r="D5445" s="139">
        <v>1000040</v>
      </c>
      <c r="E5445" s="139" t="s">
        <v>7289</v>
      </c>
      <c r="F5445" s="139">
        <v>42.425505999999999</v>
      </c>
      <c r="G5445" s="139">
        <v>-96.416314999999997</v>
      </c>
      <c r="H5445" s="139" t="s">
        <v>7290</v>
      </c>
      <c r="I5445" s="139" t="s">
        <v>7291</v>
      </c>
      <c r="J5445" s="139" t="s">
        <v>73</v>
      </c>
      <c r="K5445" s="139">
        <v>68731</v>
      </c>
      <c r="L5445" s="139" t="s">
        <v>6421</v>
      </c>
      <c r="M5445" s="139">
        <v>42</v>
      </c>
      <c r="N5445" s="139" t="s">
        <v>1054</v>
      </c>
    </row>
    <row r="5446" spans="1:14" ht="15.75" customHeight="1">
      <c r="A5446" s="139">
        <v>2018</v>
      </c>
      <c r="B5446" s="100" t="s">
        <v>187</v>
      </c>
      <c r="C5446" s="139" t="s">
        <v>7292</v>
      </c>
      <c r="D5446" s="139">
        <v>1011973</v>
      </c>
      <c r="F5446" s="139">
        <v>33.956490000000002</v>
      </c>
      <c r="G5446" s="139">
        <v>-94.756928000000002</v>
      </c>
      <c r="H5446" s="139" t="s">
        <v>7293</v>
      </c>
      <c r="I5446" s="139" t="s">
        <v>4508</v>
      </c>
      <c r="J5446" s="139" t="s">
        <v>98</v>
      </c>
      <c r="K5446" s="139">
        <v>74728</v>
      </c>
      <c r="L5446" s="139" t="s">
        <v>6421</v>
      </c>
      <c r="M5446" s="139">
        <v>4</v>
      </c>
      <c r="N5446" s="139" t="s">
        <v>1127</v>
      </c>
    </row>
    <row r="5447" spans="1:14" ht="15.75" customHeight="1">
      <c r="A5447" s="139">
        <v>2018</v>
      </c>
      <c r="B5447" s="100" t="s">
        <v>187</v>
      </c>
      <c r="C5447" s="139" t="s">
        <v>7294</v>
      </c>
      <c r="D5447" s="139">
        <v>1007915</v>
      </c>
      <c r="E5447" s="139" t="s">
        <v>7295</v>
      </c>
      <c r="F5447" s="139">
        <v>34.281587000000002</v>
      </c>
      <c r="G5447" s="139">
        <v>-84.058034000000006</v>
      </c>
      <c r="H5447" s="139" t="s">
        <v>7296</v>
      </c>
      <c r="I5447" s="139" t="s">
        <v>4459</v>
      </c>
      <c r="J5447" s="139" t="s">
        <v>28</v>
      </c>
      <c r="K5447" s="139">
        <v>30041</v>
      </c>
      <c r="L5447" s="139" t="s">
        <v>6421</v>
      </c>
      <c r="M5447" s="139">
        <v>34</v>
      </c>
      <c r="N5447" s="139" t="s">
        <v>1127</v>
      </c>
    </row>
    <row r="5448" spans="1:14" ht="15.75" customHeight="1">
      <c r="A5448" s="139">
        <v>2018</v>
      </c>
      <c r="B5448" s="100" t="s">
        <v>187</v>
      </c>
      <c r="C5448" s="139" t="s">
        <v>7297</v>
      </c>
      <c r="D5448" s="139">
        <v>1006872</v>
      </c>
      <c r="E5448" s="139" t="s">
        <v>7298</v>
      </c>
      <c r="F5448" s="139">
        <v>42.470666000000001</v>
      </c>
      <c r="G5448" s="139">
        <v>-71.289444000000003</v>
      </c>
      <c r="H5448" s="139" t="s">
        <v>7299</v>
      </c>
      <c r="I5448" s="139" t="s">
        <v>1718</v>
      </c>
      <c r="J5448" s="139" t="s">
        <v>58</v>
      </c>
      <c r="K5448" s="139">
        <v>1731</v>
      </c>
      <c r="M5448" s="139">
        <v>15</v>
      </c>
      <c r="N5448" s="139" t="s">
        <v>1054</v>
      </c>
    </row>
    <row r="5449" spans="1:14" ht="15.75" customHeight="1">
      <c r="A5449" s="139">
        <v>2018</v>
      </c>
      <c r="B5449" s="100" t="s">
        <v>187</v>
      </c>
      <c r="C5449" s="139" t="s">
        <v>7300</v>
      </c>
      <c r="D5449" s="139">
        <v>1002309</v>
      </c>
      <c r="E5449" s="139" t="s">
        <v>7301</v>
      </c>
      <c r="F5449" s="139">
        <v>43.066330000000001</v>
      </c>
      <c r="G5449" s="139">
        <v>-78.296769999999995</v>
      </c>
      <c r="H5449" s="139" t="s">
        <v>7302</v>
      </c>
      <c r="I5449" s="139" t="s">
        <v>7303</v>
      </c>
      <c r="J5449" s="139" t="s">
        <v>87</v>
      </c>
      <c r="K5449" s="139">
        <v>14125</v>
      </c>
      <c r="L5449" s="139" t="s">
        <v>5845</v>
      </c>
      <c r="M5449" s="139">
        <v>15</v>
      </c>
      <c r="N5449" s="139" t="s">
        <v>1054</v>
      </c>
    </row>
    <row r="5450" spans="1:14" ht="15.75" customHeight="1">
      <c r="A5450" s="139">
        <v>2018</v>
      </c>
      <c r="B5450" s="100" t="s">
        <v>187</v>
      </c>
      <c r="C5450" s="139" t="s">
        <v>7304</v>
      </c>
      <c r="D5450" s="139">
        <v>1004219</v>
      </c>
      <c r="E5450" s="139" t="s">
        <v>7305</v>
      </c>
      <c r="F5450" s="139">
        <v>34.9</v>
      </c>
      <c r="G5450" s="139">
        <v>-76.8917</v>
      </c>
      <c r="H5450" s="139" t="s">
        <v>7306</v>
      </c>
      <c r="I5450" s="139" t="s">
        <v>7307</v>
      </c>
      <c r="J5450" s="139" t="s">
        <v>89</v>
      </c>
      <c r="K5450" s="139">
        <v>28533</v>
      </c>
      <c r="M5450" s="139">
        <v>83</v>
      </c>
      <c r="N5450" s="139" t="s">
        <v>1054</v>
      </c>
    </row>
    <row r="5451" spans="1:14" ht="15.75" customHeight="1">
      <c r="A5451" s="139">
        <v>2018</v>
      </c>
      <c r="B5451" s="100" t="s">
        <v>187</v>
      </c>
      <c r="C5451" s="139" t="s">
        <v>7308</v>
      </c>
      <c r="D5451" s="139">
        <v>1002862</v>
      </c>
      <c r="E5451" s="139" t="s">
        <v>7309</v>
      </c>
      <c r="F5451" s="139">
        <v>44.197929999999999</v>
      </c>
      <c r="G5451" s="139">
        <v>-88.453209999999999</v>
      </c>
      <c r="H5451" s="139" t="s">
        <v>3299</v>
      </c>
      <c r="I5451" s="139" t="s">
        <v>2727</v>
      </c>
      <c r="J5451" s="139" t="s">
        <v>132</v>
      </c>
      <c r="K5451" s="139">
        <v>54952</v>
      </c>
      <c r="L5451" s="139" t="s">
        <v>6719</v>
      </c>
      <c r="M5451" s="139">
        <v>25</v>
      </c>
      <c r="N5451" s="139" t="s">
        <v>1054</v>
      </c>
    </row>
    <row r="5452" spans="1:14" ht="15.75" customHeight="1">
      <c r="A5452" s="139">
        <v>2018</v>
      </c>
      <c r="B5452" s="100" t="s">
        <v>187</v>
      </c>
      <c r="C5452" s="139" t="s">
        <v>7310</v>
      </c>
      <c r="D5452" s="139">
        <v>1005849</v>
      </c>
      <c r="E5452" s="139" t="s">
        <v>7311</v>
      </c>
      <c r="F5452" s="139">
        <v>42.406722000000002</v>
      </c>
      <c r="G5452" s="139">
        <v>-76.887611000000007</v>
      </c>
      <c r="H5452" s="139" t="s">
        <v>2322</v>
      </c>
      <c r="I5452" s="139" t="s">
        <v>2663</v>
      </c>
      <c r="J5452" s="139" t="s">
        <v>87</v>
      </c>
      <c r="K5452" s="139">
        <v>14891</v>
      </c>
      <c r="L5452" s="139" t="s">
        <v>7312</v>
      </c>
      <c r="M5452" s="139">
        <v>35</v>
      </c>
      <c r="N5452" s="139" t="s">
        <v>1054</v>
      </c>
    </row>
    <row r="5453" spans="1:14" ht="15.75" customHeight="1">
      <c r="A5453" s="139">
        <v>2018</v>
      </c>
      <c r="B5453" s="100" t="s">
        <v>187</v>
      </c>
      <c r="C5453" s="139" t="s">
        <v>7313</v>
      </c>
      <c r="D5453" s="139">
        <v>1002694</v>
      </c>
      <c r="E5453" s="139" t="s">
        <v>7314</v>
      </c>
      <c r="F5453" s="139">
        <v>41.34375</v>
      </c>
      <c r="G5453" s="139">
        <v>-88.877480000000006</v>
      </c>
      <c r="H5453" s="139" t="s">
        <v>7315</v>
      </c>
      <c r="I5453" s="139" t="s">
        <v>5804</v>
      </c>
      <c r="J5453" s="139" t="s">
        <v>36</v>
      </c>
      <c r="K5453" s="139">
        <v>61350</v>
      </c>
      <c r="L5453" s="139" t="s">
        <v>7316</v>
      </c>
      <c r="M5453" s="139">
        <v>25</v>
      </c>
      <c r="N5453" s="139" t="s">
        <v>1054</v>
      </c>
    </row>
    <row r="5454" spans="1:14" ht="15.75" customHeight="1">
      <c r="A5454" s="139">
        <v>2018</v>
      </c>
      <c r="B5454" s="100" t="s">
        <v>187</v>
      </c>
      <c r="C5454" s="139" t="s">
        <v>7317</v>
      </c>
      <c r="D5454" s="139">
        <v>1002785</v>
      </c>
      <c r="E5454" s="139" t="s">
        <v>7318</v>
      </c>
      <c r="F5454" s="139">
        <v>29.380811000000001</v>
      </c>
      <c r="G5454" s="139">
        <v>-98.590863999999996</v>
      </c>
      <c r="H5454" s="139" t="s">
        <v>7319</v>
      </c>
      <c r="I5454" s="139" t="s">
        <v>2623</v>
      </c>
      <c r="J5454" s="139" t="s">
        <v>115</v>
      </c>
      <c r="K5454" s="139">
        <v>78236</v>
      </c>
      <c r="M5454" s="139">
        <v>16</v>
      </c>
      <c r="N5454" s="139" t="s">
        <v>1054</v>
      </c>
    </row>
    <row r="5455" spans="1:14" ht="15.75" customHeight="1">
      <c r="A5455" s="139">
        <v>2018</v>
      </c>
      <c r="B5455" s="100" t="s">
        <v>187</v>
      </c>
      <c r="C5455" s="139" t="s">
        <v>7320</v>
      </c>
      <c r="D5455" s="139">
        <v>1002866</v>
      </c>
      <c r="E5455" s="139" t="s">
        <v>7321</v>
      </c>
      <c r="F5455" s="139">
        <v>32.777780999999997</v>
      </c>
      <c r="G5455" s="139">
        <v>-97.45</v>
      </c>
      <c r="H5455" s="139" t="s">
        <v>3555</v>
      </c>
      <c r="I5455" s="139" t="s">
        <v>3556</v>
      </c>
      <c r="J5455" s="139" t="s">
        <v>115</v>
      </c>
      <c r="K5455" s="139">
        <v>76108</v>
      </c>
      <c r="M5455" s="139">
        <v>11</v>
      </c>
      <c r="N5455" s="139" t="s">
        <v>1054</v>
      </c>
    </row>
    <row r="5456" spans="1:14" ht="15.75" customHeight="1">
      <c r="A5456" s="139">
        <v>2018</v>
      </c>
      <c r="B5456" s="100" t="s">
        <v>187</v>
      </c>
      <c r="C5456" s="139" t="s">
        <v>7322</v>
      </c>
      <c r="D5456" s="139">
        <v>1002775</v>
      </c>
      <c r="E5456" s="139" t="s">
        <v>7323</v>
      </c>
      <c r="F5456" s="139">
        <v>33.901361000000001</v>
      </c>
      <c r="G5456" s="139">
        <v>-84.512193999999994</v>
      </c>
      <c r="H5456" s="139" t="s">
        <v>1523</v>
      </c>
      <c r="I5456" s="139" t="s">
        <v>2240</v>
      </c>
      <c r="J5456" s="139" t="s">
        <v>28</v>
      </c>
      <c r="K5456" s="139">
        <v>30063</v>
      </c>
      <c r="L5456" s="139" t="s">
        <v>4918</v>
      </c>
      <c r="M5456" s="139">
        <v>25</v>
      </c>
      <c r="N5456" s="139" t="s">
        <v>1054</v>
      </c>
    </row>
    <row r="5457" spans="1:14" ht="15.75" customHeight="1">
      <c r="A5457" s="139">
        <v>2018</v>
      </c>
      <c r="B5457" s="100" t="s">
        <v>187</v>
      </c>
      <c r="C5457" s="139" t="s">
        <v>7324</v>
      </c>
      <c r="D5457" s="139">
        <v>1002876</v>
      </c>
      <c r="E5457" s="139" t="s">
        <v>7325</v>
      </c>
      <c r="F5457" s="139">
        <v>32.619982999999998</v>
      </c>
      <c r="G5457" s="139">
        <v>-83.582075000000003</v>
      </c>
      <c r="H5457" s="139" t="s">
        <v>7326</v>
      </c>
      <c r="I5457" s="139" t="s">
        <v>7327</v>
      </c>
      <c r="J5457" s="139" t="s">
        <v>28</v>
      </c>
      <c r="K5457" s="139">
        <v>31098</v>
      </c>
      <c r="M5457" s="139">
        <v>25</v>
      </c>
      <c r="N5457" s="139" t="s">
        <v>1054</v>
      </c>
    </row>
    <row r="5458" spans="1:14" ht="15.75" customHeight="1">
      <c r="A5458" s="139">
        <v>2018</v>
      </c>
      <c r="B5458" s="100" t="s">
        <v>187</v>
      </c>
      <c r="C5458" s="139" t="s">
        <v>7328</v>
      </c>
      <c r="D5458" s="139">
        <v>1006150</v>
      </c>
      <c r="E5458" s="139" t="s">
        <v>7329</v>
      </c>
      <c r="F5458" s="139">
        <v>39.807099999999998</v>
      </c>
      <c r="G5458" s="139">
        <v>-84.069699999999997</v>
      </c>
      <c r="H5458" s="139" t="s">
        <v>7330</v>
      </c>
      <c r="I5458" s="139" t="s">
        <v>4938</v>
      </c>
      <c r="J5458" s="139" t="s">
        <v>95</v>
      </c>
      <c r="K5458" s="139">
        <v>45433</v>
      </c>
      <c r="M5458" s="139">
        <v>42</v>
      </c>
      <c r="N5458" s="139" t="s">
        <v>1054</v>
      </c>
    </row>
    <row r="5459" spans="1:14" ht="15.75" customHeight="1">
      <c r="A5459" s="139">
        <v>2018</v>
      </c>
      <c r="B5459" s="100" t="s">
        <v>187</v>
      </c>
      <c r="C5459" s="139" t="s">
        <v>7331</v>
      </c>
      <c r="D5459" s="139">
        <v>1001890</v>
      </c>
      <c r="E5459" s="139" t="s">
        <v>7332</v>
      </c>
      <c r="F5459" s="139">
        <v>33.659438999999999</v>
      </c>
      <c r="G5459" s="139">
        <v>-85.969438999999994</v>
      </c>
      <c r="H5459" s="139" t="s">
        <v>7333</v>
      </c>
      <c r="I5459" s="139" t="s">
        <v>1276</v>
      </c>
      <c r="J5459" s="139" t="s">
        <v>3</v>
      </c>
      <c r="K5459" s="139">
        <v>36201</v>
      </c>
      <c r="M5459" s="139">
        <v>10</v>
      </c>
      <c r="N5459" s="139" t="s">
        <v>1054</v>
      </c>
    </row>
    <row r="5460" spans="1:14" ht="15.75" customHeight="1">
      <c r="A5460" s="139">
        <v>2018</v>
      </c>
      <c r="B5460" s="100" t="s">
        <v>187</v>
      </c>
      <c r="C5460" s="139" t="s">
        <v>7334</v>
      </c>
      <c r="D5460" s="139">
        <v>1005416</v>
      </c>
      <c r="E5460" s="139" t="s">
        <v>7335</v>
      </c>
      <c r="F5460" s="139">
        <v>37.903266000000002</v>
      </c>
      <c r="G5460" s="139">
        <v>-85.953441999999995</v>
      </c>
      <c r="H5460" s="139" t="s">
        <v>7336</v>
      </c>
      <c r="I5460" s="139" t="s">
        <v>5999</v>
      </c>
      <c r="J5460" s="139" t="s">
        <v>47</v>
      </c>
      <c r="K5460" s="139">
        <v>40121</v>
      </c>
      <c r="M5460" s="139">
        <v>22</v>
      </c>
      <c r="N5460" s="139" t="s">
        <v>1054</v>
      </c>
    </row>
    <row r="5461" spans="1:14" ht="15.75" customHeight="1">
      <c r="A5461" s="139">
        <v>2018</v>
      </c>
      <c r="B5461" s="100" t="s">
        <v>187</v>
      </c>
      <c r="C5461" s="139" t="s">
        <v>7337</v>
      </c>
      <c r="D5461" s="139">
        <v>1010745</v>
      </c>
      <c r="E5461" s="139" t="s">
        <v>7338</v>
      </c>
      <c r="F5461" s="139">
        <v>29.454253999999999</v>
      </c>
      <c r="G5461" s="139">
        <v>-98.443100000000001</v>
      </c>
      <c r="H5461" s="139" t="s">
        <v>7339</v>
      </c>
      <c r="I5461" s="139" t="s">
        <v>2623</v>
      </c>
      <c r="J5461" s="139" t="s">
        <v>115</v>
      </c>
      <c r="K5461" s="139">
        <v>78234</v>
      </c>
      <c r="M5461" s="139">
        <v>21</v>
      </c>
      <c r="N5461" s="139" t="s">
        <v>1054</v>
      </c>
    </row>
    <row r="5462" spans="1:14" ht="15.75" customHeight="1">
      <c r="A5462" s="139">
        <v>2018</v>
      </c>
      <c r="B5462" s="100" t="s">
        <v>187</v>
      </c>
      <c r="C5462" s="139" t="s">
        <v>7340</v>
      </c>
      <c r="D5462" s="139">
        <v>1003490</v>
      </c>
      <c r="E5462" s="139" t="s">
        <v>7341</v>
      </c>
      <c r="F5462" s="139">
        <v>35.035440000000001</v>
      </c>
      <c r="G5462" s="139">
        <v>-117.70032999999999</v>
      </c>
      <c r="H5462" s="139" t="s">
        <v>7342</v>
      </c>
      <c r="I5462" s="139" t="s">
        <v>3579</v>
      </c>
      <c r="J5462" s="139" t="s">
        <v>15</v>
      </c>
      <c r="K5462" s="139">
        <v>93516</v>
      </c>
      <c r="L5462" s="139" t="s">
        <v>4813</v>
      </c>
      <c r="M5462" s="139">
        <v>157</v>
      </c>
      <c r="N5462" s="139" t="s">
        <v>1054</v>
      </c>
    </row>
    <row r="5463" spans="1:14" ht="15.75" customHeight="1">
      <c r="A5463" s="139">
        <v>2018</v>
      </c>
      <c r="B5463" s="100" t="s">
        <v>187</v>
      </c>
      <c r="C5463" s="139" t="s">
        <v>7343</v>
      </c>
      <c r="D5463" s="139">
        <v>1001899</v>
      </c>
      <c r="E5463" s="139" t="s">
        <v>7344</v>
      </c>
      <c r="F5463" s="139">
        <v>41.706519999999998</v>
      </c>
      <c r="G5463" s="139">
        <v>-87.973140000000001</v>
      </c>
      <c r="H5463" s="139" t="s">
        <v>4977</v>
      </c>
      <c r="I5463" s="139" t="s">
        <v>1702</v>
      </c>
      <c r="J5463" s="139" t="s">
        <v>36</v>
      </c>
      <c r="K5463" s="139">
        <v>60439</v>
      </c>
      <c r="M5463" s="139">
        <v>27</v>
      </c>
      <c r="N5463" s="139" t="s">
        <v>1054</v>
      </c>
    </row>
    <row r="5464" spans="1:14" ht="15.75" customHeight="1">
      <c r="A5464" s="139">
        <v>2018</v>
      </c>
      <c r="B5464" s="100" t="s">
        <v>187</v>
      </c>
      <c r="C5464" s="139" t="s">
        <v>7345</v>
      </c>
      <c r="D5464" s="139">
        <v>1013042</v>
      </c>
      <c r="E5464" s="139" t="s">
        <v>7346</v>
      </c>
      <c r="F5464" s="139">
        <v>37.871889000000003</v>
      </c>
      <c r="G5464" s="139">
        <v>-122.265978</v>
      </c>
      <c r="H5464" s="139" t="s">
        <v>7347</v>
      </c>
      <c r="I5464" s="139" t="s">
        <v>7348</v>
      </c>
      <c r="J5464" s="139" t="s">
        <v>15</v>
      </c>
      <c r="K5464" s="139">
        <v>94720</v>
      </c>
      <c r="L5464" s="139" t="s">
        <v>7349</v>
      </c>
      <c r="M5464" s="139">
        <v>58</v>
      </c>
      <c r="N5464" s="139" t="s">
        <v>1054</v>
      </c>
    </row>
    <row r="5465" spans="1:14" ht="15.75" customHeight="1">
      <c r="A5465" s="139">
        <v>2018</v>
      </c>
      <c r="B5465" s="100" t="s">
        <v>187</v>
      </c>
      <c r="C5465" s="139" t="s">
        <v>7350</v>
      </c>
      <c r="D5465" s="139">
        <v>1002271</v>
      </c>
      <c r="E5465" s="139" t="s">
        <v>7351</v>
      </c>
      <c r="F5465" s="139">
        <v>38.55433</v>
      </c>
      <c r="G5465" s="139">
        <v>-121.45752</v>
      </c>
      <c r="H5465" s="139" t="s">
        <v>7352</v>
      </c>
      <c r="I5465" s="139" t="s">
        <v>7353</v>
      </c>
      <c r="J5465" s="139" t="s">
        <v>15</v>
      </c>
      <c r="K5465" s="139">
        <v>95817</v>
      </c>
      <c r="L5465" s="139" t="s">
        <v>7349</v>
      </c>
      <c r="M5465" s="139">
        <v>29</v>
      </c>
      <c r="N5465" s="139" t="s">
        <v>1054</v>
      </c>
    </row>
    <row r="5466" spans="1:14" ht="15.75" customHeight="1">
      <c r="A5466" s="139">
        <v>2018</v>
      </c>
      <c r="B5466" s="100" t="s">
        <v>187</v>
      </c>
      <c r="C5466" s="139" t="s">
        <v>7354</v>
      </c>
      <c r="D5466" s="139">
        <v>1002461</v>
      </c>
      <c r="E5466" s="139" t="s">
        <v>7355</v>
      </c>
      <c r="F5466" s="139">
        <v>33.781779999999998</v>
      </c>
      <c r="G5466" s="139">
        <v>-118.23241</v>
      </c>
      <c r="H5466" s="139" t="s">
        <v>3018</v>
      </c>
      <c r="I5466" s="139" t="s">
        <v>1411</v>
      </c>
      <c r="J5466" s="139" t="s">
        <v>15</v>
      </c>
      <c r="K5466" s="139">
        <v>90744</v>
      </c>
      <c r="L5466" s="139" t="s">
        <v>2965</v>
      </c>
      <c r="M5466" s="139">
        <v>3561</v>
      </c>
      <c r="N5466" s="139" t="s">
        <v>1306</v>
      </c>
    </row>
    <row r="5467" spans="1:14" ht="15.75" customHeight="1">
      <c r="A5467" s="139">
        <v>2018</v>
      </c>
      <c r="B5467" s="100" t="s">
        <v>187</v>
      </c>
      <c r="C5467" s="139" t="s">
        <v>7356</v>
      </c>
      <c r="D5467" s="139">
        <v>1006902</v>
      </c>
      <c r="E5467" s="139" t="s">
        <v>7357</v>
      </c>
      <c r="F5467" s="139">
        <v>42.27863</v>
      </c>
      <c r="G5467" s="139">
        <v>-71.759024999999994</v>
      </c>
      <c r="H5467" s="139" t="s">
        <v>1832</v>
      </c>
      <c r="I5467" s="139" t="s">
        <v>1832</v>
      </c>
      <c r="J5467" s="139" t="s">
        <v>58</v>
      </c>
      <c r="K5467" s="139">
        <v>1655</v>
      </c>
      <c r="L5467" s="139" t="s">
        <v>7358</v>
      </c>
      <c r="M5467" s="139">
        <v>43</v>
      </c>
      <c r="N5467" s="139" t="s">
        <v>1054</v>
      </c>
    </row>
    <row r="5468" spans="1:14" ht="15.75" customHeight="1">
      <c r="A5468" s="139">
        <v>2018</v>
      </c>
      <c r="B5468" s="100" t="s">
        <v>187</v>
      </c>
      <c r="C5468" s="139" t="s">
        <v>7359</v>
      </c>
      <c r="D5468" s="139">
        <v>1005136</v>
      </c>
      <c r="E5468" s="139" t="s">
        <v>7360</v>
      </c>
      <c r="F5468" s="139">
        <v>42.389977999999999</v>
      </c>
      <c r="G5468" s="139">
        <v>-72.537008</v>
      </c>
      <c r="H5468" s="139" t="s">
        <v>7361</v>
      </c>
      <c r="I5468" s="139" t="s">
        <v>7362</v>
      </c>
      <c r="J5468" s="139" t="s">
        <v>58</v>
      </c>
      <c r="K5468" s="139">
        <v>1003</v>
      </c>
      <c r="L5468" s="139" t="s">
        <v>7363</v>
      </c>
      <c r="M5468" s="139">
        <v>53</v>
      </c>
      <c r="N5468" s="139" t="s">
        <v>1054</v>
      </c>
    </row>
    <row r="5469" spans="1:14" ht="15.75" customHeight="1">
      <c r="A5469" s="139">
        <v>2018</v>
      </c>
      <c r="B5469" s="100" t="s">
        <v>187</v>
      </c>
      <c r="C5469" s="139" t="s">
        <v>7364</v>
      </c>
      <c r="D5469" s="139">
        <v>1003407</v>
      </c>
      <c r="E5469" s="139" t="s">
        <v>7365</v>
      </c>
      <c r="F5469" s="139">
        <v>53.878067000000001</v>
      </c>
      <c r="G5469" s="139">
        <v>-166.551511</v>
      </c>
      <c r="H5469" s="139" t="s">
        <v>7366</v>
      </c>
      <c r="I5469" s="139" t="s">
        <v>7367</v>
      </c>
      <c r="J5469" s="139" t="s">
        <v>6</v>
      </c>
      <c r="K5469" s="139">
        <v>99692</v>
      </c>
      <c r="L5469" s="139" t="s">
        <v>7368</v>
      </c>
      <c r="M5469" s="139">
        <v>37</v>
      </c>
      <c r="N5469" s="139" t="s">
        <v>1054</v>
      </c>
    </row>
    <row r="5470" spans="1:14" ht="15.75" customHeight="1">
      <c r="A5470" s="139">
        <v>2018</v>
      </c>
      <c r="B5470" s="100" t="s">
        <v>187</v>
      </c>
      <c r="C5470" s="139" t="s">
        <v>7369</v>
      </c>
      <c r="D5470" s="139">
        <v>1006580</v>
      </c>
      <c r="E5470" s="139" t="s">
        <v>7370</v>
      </c>
      <c r="F5470" s="139">
        <v>33.407277999999998</v>
      </c>
      <c r="G5470" s="139">
        <v>-111.95216000000001</v>
      </c>
      <c r="H5470" s="139" t="s">
        <v>1513</v>
      </c>
      <c r="I5470" s="139" t="s">
        <v>4379</v>
      </c>
      <c r="J5470" s="139" t="s">
        <v>8</v>
      </c>
      <c r="K5470" s="139">
        <v>85282</v>
      </c>
      <c r="L5470" s="139" t="s">
        <v>7371</v>
      </c>
      <c r="M5470" s="139">
        <v>22</v>
      </c>
      <c r="N5470" s="139" t="s">
        <v>1054</v>
      </c>
    </row>
    <row r="5471" spans="1:14" ht="15.75" customHeight="1">
      <c r="A5471" s="139">
        <v>2018</v>
      </c>
      <c r="B5471" s="100" t="s">
        <v>187</v>
      </c>
      <c r="C5471" s="139" t="s">
        <v>7372</v>
      </c>
      <c r="D5471" s="139">
        <v>1006138</v>
      </c>
      <c r="E5471" s="139" t="s">
        <v>7373</v>
      </c>
      <c r="F5471" s="139">
        <v>42.759909999999998</v>
      </c>
      <c r="G5471" s="139">
        <v>-88.917109999999994</v>
      </c>
      <c r="H5471" s="139" t="s">
        <v>2808</v>
      </c>
      <c r="I5471" s="139" t="s">
        <v>3583</v>
      </c>
      <c r="J5471" s="139" t="s">
        <v>132</v>
      </c>
      <c r="K5471" s="139">
        <v>53563</v>
      </c>
      <c r="L5471" s="139" t="s">
        <v>7374</v>
      </c>
      <c r="M5471" s="139">
        <v>43</v>
      </c>
      <c r="N5471" s="139" t="s">
        <v>1054</v>
      </c>
    </row>
    <row r="5472" spans="1:14" ht="15.75" customHeight="1">
      <c r="A5472" s="139">
        <v>2018</v>
      </c>
      <c r="B5472" s="100" t="s">
        <v>187</v>
      </c>
      <c r="C5472" s="139" t="s">
        <v>7375</v>
      </c>
      <c r="D5472" s="139">
        <v>1004965</v>
      </c>
      <c r="E5472" s="139" t="s">
        <v>7376</v>
      </c>
      <c r="F5472" s="139">
        <v>37.605989999999998</v>
      </c>
      <c r="G5472" s="139">
        <v>-122.04237000000001</v>
      </c>
      <c r="H5472" s="139" t="s">
        <v>2265</v>
      </c>
      <c r="I5472" s="139" t="s">
        <v>7199</v>
      </c>
      <c r="J5472" s="139" t="s">
        <v>15</v>
      </c>
      <c r="K5472" s="139">
        <v>94587</v>
      </c>
      <c r="L5472" s="139" t="s">
        <v>3885</v>
      </c>
      <c r="M5472" s="139">
        <v>70</v>
      </c>
      <c r="N5472" s="139" t="s">
        <v>1054</v>
      </c>
    </row>
    <row r="5473" spans="1:14" ht="15.75" customHeight="1">
      <c r="A5473" s="139">
        <v>2018</v>
      </c>
      <c r="B5473" s="100" t="s">
        <v>187</v>
      </c>
      <c r="C5473" s="139" t="s">
        <v>7377</v>
      </c>
      <c r="D5473" s="139">
        <v>1002662</v>
      </c>
      <c r="E5473" s="139" t="s">
        <v>7378</v>
      </c>
      <c r="F5473" s="139">
        <v>43.570599999999999</v>
      </c>
      <c r="G5473" s="139">
        <v>-89.061300000000003</v>
      </c>
      <c r="H5473" s="139" t="s">
        <v>7379</v>
      </c>
      <c r="I5473" s="139" t="s">
        <v>2270</v>
      </c>
      <c r="J5473" s="139" t="s">
        <v>132</v>
      </c>
      <c r="K5473" s="139">
        <v>53935</v>
      </c>
      <c r="L5473" s="139" t="s">
        <v>7380</v>
      </c>
      <c r="M5473" s="139">
        <v>43</v>
      </c>
      <c r="N5473" s="139" t="s">
        <v>1054</v>
      </c>
    </row>
    <row r="5474" spans="1:14" ht="15.75" customHeight="1">
      <c r="A5474" s="139">
        <v>2018</v>
      </c>
      <c r="B5474" s="100" t="s">
        <v>187</v>
      </c>
      <c r="C5474" s="139" t="s">
        <v>7381</v>
      </c>
      <c r="D5474" s="139">
        <v>1004790</v>
      </c>
      <c r="E5474" s="139" t="s">
        <v>7382</v>
      </c>
      <c r="F5474" s="139">
        <v>41.657221999999997</v>
      </c>
      <c r="G5474" s="139">
        <v>-91.54</v>
      </c>
      <c r="H5474" s="139" t="s">
        <v>7383</v>
      </c>
      <c r="I5474" s="139" t="s">
        <v>4571</v>
      </c>
      <c r="J5474" s="139" t="s">
        <v>42</v>
      </c>
      <c r="K5474" s="139">
        <v>52242</v>
      </c>
      <c r="L5474" s="139" t="s">
        <v>7384</v>
      </c>
      <c r="M5474" s="139">
        <v>589</v>
      </c>
      <c r="N5474" s="139" t="s">
        <v>1054</v>
      </c>
    </row>
    <row r="5475" spans="1:14" ht="15.75" customHeight="1">
      <c r="A5475" s="139">
        <v>2018</v>
      </c>
      <c r="B5475" s="100" t="s">
        <v>187</v>
      </c>
      <c r="C5475" s="139" t="s">
        <v>7385</v>
      </c>
      <c r="D5475" s="139">
        <v>1000143</v>
      </c>
      <c r="E5475" s="139" t="s">
        <v>7386</v>
      </c>
      <c r="F5475" s="139">
        <v>35.484540000000003</v>
      </c>
      <c r="G5475" s="139">
        <v>-97.498480000000001</v>
      </c>
      <c r="H5475" s="139" t="s">
        <v>7387</v>
      </c>
      <c r="I5475" s="139" t="s">
        <v>7078</v>
      </c>
      <c r="J5475" s="139" t="s">
        <v>98</v>
      </c>
      <c r="K5475" s="139">
        <v>73104</v>
      </c>
      <c r="L5475" s="139" t="s">
        <v>7388</v>
      </c>
      <c r="M5475" s="139">
        <v>18</v>
      </c>
      <c r="N5475" s="139" t="s">
        <v>1054</v>
      </c>
    </row>
    <row r="5476" spans="1:14" ht="15.75" customHeight="1">
      <c r="A5476" s="139">
        <v>2018</v>
      </c>
      <c r="B5476" s="100" t="s">
        <v>187</v>
      </c>
      <c r="C5476" s="139" t="s">
        <v>7389</v>
      </c>
      <c r="D5476" s="139">
        <v>1002726</v>
      </c>
      <c r="E5476" s="139" t="s">
        <v>7390</v>
      </c>
      <c r="F5476" s="139">
        <v>38.540610000000001</v>
      </c>
      <c r="G5476" s="139">
        <v>-121.74814000000001</v>
      </c>
      <c r="H5476" s="139" t="s">
        <v>7391</v>
      </c>
      <c r="I5476" s="139" t="s">
        <v>7392</v>
      </c>
      <c r="J5476" s="139" t="s">
        <v>15</v>
      </c>
      <c r="K5476" s="139">
        <v>95616</v>
      </c>
      <c r="L5476" s="139" t="s">
        <v>7393</v>
      </c>
      <c r="M5476" s="139">
        <v>27</v>
      </c>
      <c r="N5476" s="139" t="s">
        <v>1054</v>
      </c>
    </row>
    <row r="5477" spans="1:14" ht="15.75" customHeight="1">
      <c r="A5477" s="139">
        <v>2018</v>
      </c>
      <c r="B5477" s="100" t="s">
        <v>187</v>
      </c>
      <c r="C5477" s="139" t="s">
        <v>7394</v>
      </c>
      <c r="D5477" s="139">
        <v>1002612</v>
      </c>
      <c r="E5477" s="139" t="s">
        <v>7395</v>
      </c>
      <c r="F5477" s="139">
        <v>32.872709999999998</v>
      </c>
      <c r="G5477" s="139">
        <v>-117.237735</v>
      </c>
      <c r="H5477" s="139" t="s">
        <v>7396</v>
      </c>
      <c r="I5477" s="139" t="s">
        <v>4709</v>
      </c>
      <c r="J5477" s="139" t="s">
        <v>15</v>
      </c>
      <c r="K5477" s="139">
        <v>92093</v>
      </c>
      <c r="L5477" s="139" t="s">
        <v>7397</v>
      </c>
      <c r="M5477" s="139">
        <v>72</v>
      </c>
      <c r="N5477" s="139" t="s">
        <v>1054</v>
      </c>
    </row>
    <row r="5478" spans="1:14" ht="15.75" customHeight="1">
      <c r="A5478" s="139">
        <v>2018</v>
      </c>
      <c r="B5478" s="100" t="s">
        <v>187</v>
      </c>
      <c r="C5478" s="139" t="s">
        <v>7398</v>
      </c>
      <c r="D5478" s="139">
        <v>1006873</v>
      </c>
      <c r="E5478" s="139" t="s">
        <v>7399</v>
      </c>
      <c r="F5478" s="139">
        <v>33.638950000000001</v>
      </c>
      <c r="G5478" s="139">
        <v>-117.85127</v>
      </c>
      <c r="H5478" s="139" t="s">
        <v>7400</v>
      </c>
      <c r="I5478" s="139" t="s">
        <v>3373</v>
      </c>
      <c r="J5478" s="139" t="s">
        <v>15</v>
      </c>
      <c r="K5478" s="139">
        <v>92697</v>
      </c>
      <c r="L5478" s="139" t="s">
        <v>7349</v>
      </c>
      <c r="M5478" s="139">
        <v>32</v>
      </c>
      <c r="N5478" s="139" t="s">
        <v>1054</v>
      </c>
    </row>
    <row r="5479" spans="1:14" ht="15.75" customHeight="1">
      <c r="A5479" s="139">
        <v>2018</v>
      </c>
      <c r="B5479" s="100" t="s">
        <v>187</v>
      </c>
      <c r="C5479" s="139" t="s">
        <v>7401</v>
      </c>
      <c r="D5479" s="139">
        <v>1005868</v>
      </c>
      <c r="E5479" s="139" t="s">
        <v>7402</v>
      </c>
      <c r="F5479" s="139">
        <v>41.790880000000001</v>
      </c>
      <c r="G5479" s="139">
        <v>-87.605239999999995</v>
      </c>
      <c r="H5479" s="139" t="s">
        <v>1701</v>
      </c>
      <c r="I5479" s="139" t="s">
        <v>1702</v>
      </c>
      <c r="J5479" s="139" t="s">
        <v>36</v>
      </c>
      <c r="K5479" s="139">
        <v>60637</v>
      </c>
      <c r="L5479" s="139" t="s">
        <v>7403</v>
      </c>
      <c r="M5479" s="139">
        <v>53</v>
      </c>
      <c r="N5479" s="139" t="s">
        <v>1054</v>
      </c>
    </row>
    <row r="5480" spans="1:14" ht="15.75" customHeight="1">
      <c r="A5480" s="139">
        <v>2018</v>
      </c>
      <c r="B5480" s="100" t="s">
        <v>187</v>
      </c>
      <c r="C5480" s="139" t="s">
        <v>7404</v>
      </c>
      <c r="D5480" s="139">
        <v>1000036</v>
      </c>
      <c r="E5480" s="139" t="s">
        <v>7405</v>
      </c>
      <c r="F5480" s="139">
        <v>39.134569999999997</v>
      </c>
      <c r="G5480" s="139">
        <v>-84.509820000000005</v>
      </c>
      <c r="H5480" s="139" t="s">
        <v>2441</v>
      </c>
      <c r="I5480" s="139" t="s">
        <v>1176</v>
      </c>
      <c r="J5480" s="139" t="s">
        <v>95</v>
      </c>
      <c r="K5480" s="139">
        <v>45219</v>
      </c>
      <c r="L5480" s="139" t="s">
        <v>7406</v>
      </c>
      <c r="M5480" s="139">
        <v>78</v>
      </c>
      <c r="N5480" s="139" t="s">
        <v>1054</v>
      </c>
    </row>
    <row r="5481" spans="1:14" ht="15.75" customHeight="1">
      <c r="A5481" s="139">
        <v>2018</v>
      </c>
      <c r="B5481" s="100" t="s">
        <v>187</v>
      </c>
      <c r="C5481" s="139" t="s">
        <v>7407</v>
      </c>
      <c r="D5481" s="139">
        <v>1004266</v>
      </c>
      <c r="E5481" s="139" t="s">
        <v>7408</v>
      </c>
      <c r="F5481" s="139">
        <v>41.809770999999998</v>
      </c>
      <c r="G5481" s="139">
        <v>-72.261402000000004</v>
      </c>
      <c r="H5481" s="139" t="s">
        <v>7409</v>
      </c>
      <c r="I5481" s="139" t="s">
        <v>7410</v>
      </c>
      <c r="J5481" s="139" t="s">
        <v>20</v>
      </c>
      <c r="K5481" s="139">
        <v>6269</v>
      </c>
      <c r="L5481" s="139" t="s">
        <v>7411</v>
      </c>
      <c r="M5481" s="139">
        <v>50</v>
      </c>
      <c r="N5481" s="139" t="s">
        <v>1054</v>
      </c>
    </row>
    <row r="5482" spans="1:14" ht="15.75" customHeight="1">
      <c r="A5482" s="139">
        <v>2018</v>
      </c>
      <c r="B5482" s="100" t="s">
        <v>187</v>
      </c>
      <c r="C5482" s="139" t="s">
        <v>7412</v>
      </c>
      <c r="D5482" s="139">
        <v>1003722</v>
      </c>
      <c r="E5482" s="139" t="s">
        <v>7413</v>
      </c>
      <c r="F5482" s="139">
        <v>39.67548</v>
      </c>
      <c r="G5482" s="139">
        <v>-75.743350000000007</v>
      </c>
      <c r="H5482" s="139" t="s">
        <v>1436</v>
      </c>
      <c r="I5482" s="139" t="s">
        <v>3460</v>
      </c>
      <c r="J5482" s="139" t="s">
        <v>23</v>
      </c>
      <c r="K5482" s="139">
        <v>19716</v>
      </c>
      <c r="L5482" s="139" t="s">
        <v>7414</v>
      </c>
      <c r="M5482" s="139">
        <v>21</v>
      </c>
      <c r="N5482" s="139" t="s">
        <v>1054</v>
      </c>
    </row>
    <row r="5483" spans="1:14" ht="15.75" customHeight="1">
      <c r="A5483" s="139">
        <v>2018</v>
      </c>
      <c r="B5483" s="100" t="s">
        <v>187</v>
      </c>
      <c r="C5483" s="139" t="s">
        <v>7415</v>
      </c>
      <c r="D5483" s="139">
        <v>1006780</v>
      </c>
      <c r="F5483" s="139">
        <v>33.955329999999996</v>
      </c>
      <c r="G5483" s="139">
        <v>-83.375140000000002</v>
      </c>
      <c r="H5483" s="139" t="s">
        <v>5720</v>
      </c>
      <c r="I5483" s="139" t="s">
        <v>1988</v>
      </c>
      <c r="J5483" s="139" t="s">
        <v>28</v>
      </c>
      <c r="K5483" s="139">
        <v>30602</v>
      </c>
      <c r="L5483" s="139" t="s">
        <v>7416</v>
      </c>
      <c r="M5483" s="139">
        <v>27</v>
      </c>
      <c r="N5483" s="139" t="s">
        <v>1054</v>
      </c>
    </row>
    <row r="5484" spans="1:14" ht="15.75" customHeight="1">
      <c r="A5484" s="139">
        <v>2018</v>
      </c>
      <c r="B5484" s="100" t="s">
        <v>187</v>
      </c>
      <c r="C5484" s="139" t="s">
        <v>7417</v>
      </c>
      <c r="D5484" s="139">
        <v>1001893</v>
      </c>
      <c r="E5484" s="139" t="s">
        <v>7418</v>
      </c>
      <c r="F5484" s="139">
        <v>40.104711999999999</v>
      </c>
      <c r="G5484" s="139">
        <v>-88.242047999999997</v>
      </c>
      <c r="H5484" s="139" t="s">
        <v>7419</v>
      </c>
      <c r="I5484" s="139" t="s">
        <v>4846</v>
      </c>
      <c r="J5484" s="139" t="s">
        <v>36</v>
      </c>
      <c r="K5484" s="139">
        <v>61820</v>
      </c>
      <c r="L5484" s="139" t="s">
        <v>7420</v>
      </c>
      <c r="M5484" s="139">
        <v>279</v>
      </c>
      <c r="N5484" s="139" t="s">
        <v>1054</v>
      </c>
    </row>
    <row r="5485" spans="1:14" ht="15.75" customHeight="1">
      <c r="A5485" s="139">
        <v>2018</v>
      </c>
      <c r="B5485" s="100" t="s">
        <v>187</v>
      </c>
      <c r="C5485" s="139" t="s">
        <v>7421</v>
      </c>
      <c r="D5485" s="139">
        <v>1004756</v>
      </c>
      <c r="E5485" s="139" t="s">
        <v>7422</v>
      </c>
      <c r="F5485" s="139">
        <v>41.868523000000003</v>
      </c>
      <c r="G5485" s="139">
        <v>-87.651633000000004</v>
      </c>
      <c r="H5485" s="139" t="s">
        <v>1701</v>
      </c>
      <c r="I5485" s="139" t="s">
        <v>1702</v>
      </c>
      <c r="J5485" s="139" t="s">
        <v>36</v>
      </c>
      <c r="K5485" s="139">
        <v>60607</v>
      </c>
      <c r="L5485" s="139" t="s">
        <v>7423</v>
      </c>
      <c r="M5485" s="139">
        <v>67</v>
      </c>
      <c r="N5485" s="139" t="s">
        <v>1054</v>
      </c>
    </row>
    <row r="5486" spans="1:14" ht="15.75" customHeight="1">
      <c r="A5486" s="139">
        <v>2018</v>
      </c>
      <c r="B5486" s="100" t="s">
        <v>187</v>
      </c>
      <c r="C5486" s="139" t="s">
        <v>7424</v>
      </c>
      <c r="D5486" s="139">
        <v>1004659</v>
      </c>
      <c r="E5486" s="139" t="s">
        <v>7425</v>
      </c>
      <c r="F5486" s="139">
        <v>38.020000000000003</v>
      </c>
      <c r="G5486" s="139">
        <v>-84.5</v>
      </c>
      <c r="H5486" s="139" t="s">
        <v>3092</v>
      </c>
      <c r="I5486" s="139" t="s">
        <v>7426</v>
      </c>
      <c r="J5486" s="139" t="s">
        <v>47</v>
      </c>
      <c r="K5486" s="139">
        <v>40506</v>
      </c>
      <c r="L5486" s="139" t="s">
        <v>7427</v>
      </c>
      <c r="M5486" s="139">
        <v>53</v>
      </c>
      <c r="N5486" s="139" t="s">
        <v>1054</v>
      </c>
    </row>
    <row r="5487" spans="1:14" ht="15.75" customHeight="1">
      <c r="A5487" s="139">
        <v>2018</v>
      </c>
      <c r="B5487" s="100" t="s">
        <v>187</v>
      </c>
      <c r="C5487" s="139" t="s">
        <v>7428</v>
      </c>
      <c r="D5487" s="139">
        <v>1003703</v>
      </c>
      <c r="E5487" s="139" t="s">
        <v>7429</v>
      </c>
      <c r="F5487" s="139">
        <v>38.946010000000001</v>
      </c>
      <c r="G5487" s="139">
        <v>-92.333280000000002</v>
      </c>
      <c r="H5487" s="139" t="s">
        <v>2978</v>
      </c>
      <c r="I5487" s="139" t="s">
        <v>3320</v>
      </c>
      <c r="J5487" s="139" t="s">
        <v>68</v>
      </c>
      <c r="K5487" s="139">
        <v>65211</v>
      </c>
      <c r="L5487" s="139" t="s">
        <v>7430</v>
      </c>
      <c r="M5487" s="139">
        <v>514</v>
      </c>
      <c r="N5487" s="139" t="s">
        <v>1054</v>
      </c>
    </row>
    <row r="5488" spans="1:14" ht="15.75" customHeight="1">
      <c r="A5488" s="139">
        <v>2018</v>
      </c>
      <c r="B5488" s="100" t="s">
        <v>187</v>
      </c>
      <c r="C5488" s="139" t="s">
        <v>7431</v>
      </c>
      <c r="D5488" s="139">
        <v>1003819</v>
      </c>
      <c r="E5488" s="139" t="s">
        <v>7432</v>
      </c>
      <c r="F5488" s="139">
        <v>44.975879999999997</v>
      </c>
      <c r="G5488" s="139">
        <v>-93.233860000000007</v>
      </c>
      <c r="H5488" s="139" t="s">
        <v>5107</v>
      </c>
      <c r="I5488" s="139" t="s">
        <v>4257</v>
      </c>
      <c r="J5488" s="139" t="s">
        <v>62</v>
      </c>
      <c r="K5488" s="139">
        <v>55455</v>
      </c>
      <c r="L5488" s="139" t="s">
        <v>7433</v>
      </c>
      <c r="M5488" s="139">
        <v>110</v>
      </c>
      <c r="N5488" s="139" t="s">
        <v>1054</v>
      </c>
    </row>
    <row r="5489" spans="1:14" ht="15.75" customHeight="1">
      <c r="A5489" s="139">
        <v>2018</v>
      </c>
      <c r="B5489" s="100" t="s">
        <v>187</v>
      </c>
      <c r="C5489" s="139" t="s">
        <v>7434</v>
      </c>
      <c r="D5489" s="139">
        <v>1007163</v>
      </c>
      <c r="E5489" s="139" t="s">
        <v>7435</v>
      </c>
      <c r="F5489" s="139">
        <v>41.254199999999997</v>
      </c>
      <c r="G5489" s="139">
        <v>-95.978059000000002</v>
      </c>
      <c r="H5489" s="139" t="s">
        <v>3281</v>
      </c>
      <c r="I5489" s="139" t="s">
        <v>4718</v>
      </c>
      <c r="J5489" s="139" t="s">
        <v>73</v>
      </c>
      <c r="K5489" s="139">
        <v>68198</v>
      </c>
      <c r="L5489" s="139" t="s">
        <v>7436</v>
      </c>
      <c r="M5489" s="139">
        <v>17</v>
      </c>
      <c r="N5489" s="139" t="s">
        <v>1054</v>
      </c>
    </row>
    <row r="5490" spans="1:14" ht="15.75" customHeight="1">
      <c r="A5490" s="139">
        <v>2018</v>
      </c>
      <c r="B5490" s="100" t="s">
        <v>187</v>
      </c>
      <c r="C5490" s="139" t="s">
        <v>7437</v>
      </c>
      <c r="D5490" s="139">
        <v>1005636</v>
      </c>
      <c r="E5490" s="139" t="s">
        <v>7438</v>
      </c>
      <c r="F5490" s="139">
        <v>35.083933000000002</v>
      </c>
      <c r="G5490" s="139">
        <v>-106.62539599999999</v>
      </c>
      <c r="H5490" s="139" t="s">
        <v>1344</v>
      </c>
      <c r="I5490" s="139" t="s">
        <v>1345</v>
      </c>
      <c r="J5490" s="139" t="s">
        <v>84</v>
      </c>
      <c r="K5490" s="139">
        <v>87131</v>
      </c>
      <c r="L5490" s="139" t="s">
        <v>7439</v>
      </c>
      <c r="M5490" s="139">
        <v>30</v>
      </c>
      <c r="N5490" s="139" t="s">
        <v>1054</v>
      </c>
    </row>
    <row r="5491" spans="1:14" ht="15.75" customHeight="1">
      <c r="A5491" s="139">
        <v>2018</v>
      </c>
      <c r="B5491" s="100" t="s">
        <v>187</v>
      </c>
      <c r="C5491" s="139" t="s">
        <v>7440</v>
      </c>
      <c r="D5491" s="139">
        <v>1005033</v>
      </c>
      <c r="E5491" s="139" t="s">
        <v>7441</v>
      </c>
      <c r="F5491" s="139">
        <v>42.509709999999998</v>
      </c>
      <c r="G5491" s="139">
        <v>-92.466629999999995</v>
      </c>
      <c r="H5491" s="139" t="s">
        <v>7442</v>
      </c>
      <c r="I5491" s="139" t="s">
        <v>4611</v>
      </c>
      <c r="J5491" s="139" t="s">
        <v>42</v>
      </c>
      <c r="K5491" s="139">
        <v>50614</v>
      </c>
      <c r="L5491" s="139" t="s">
        <v>7443</v>
      </c>
      <c r="M5491" s="139">
        <v>93</v>
      </c>
      <c r="N5491" s="139" t="s">
        <v>1054</v>
      </c>
    </row>
    <row r="5492" spans="1:14" ht="15.75" customHeight="1">
      <c r="A5492" s="139">
        <v>2018</v>
      </c>
      <c r="B5492" s="100" t="s">
        <v>187</v>
      </c>
      <c r="C5492" s="139" t="s">
        <v>7444</v>
      </c>
      <c r="D5492" s="139">
        <v>1004373</v>
      </c>
      <c r="E5492" s="139" t="s">
        <v>7445</v>
      </c>
      <c r="F5492" s="139">
        <v>41.706249999999997</v>
      </c>
      <c r="G5492" s="139">
        <v>-86.235640000000004</v>
      </c>
      <c r="H5492" s="139" t="s">
        <v>7446</v>
      </c>
      <c r="I5492" s="139" t="s">
        <v>4262</v>
      </c>
      <c r="J5492" s="139" t="s">
        <v>39</v>
      </c>
      <c r="K5492" s="139">
        <v>46556</v>
      </c>
      <c r="L5492" s="139" t="s">
        <v>7447</v>
      </c>
      <c r="M5492" s="139">
        <v>137</v>
      </c>
      <c r="N5492" s="139" t="s">
        <v>1054</v>
      </c>
    </row>
    <row r="5493" spans="1:14" ht="15.75" customHeight="1">
      <c r="A5493" s="139">
        <v>2018</v>
      </c>
      <c r="B5493" s="100" t="s">
        <v>187</v>
      </c>
      <c r="C5493" s="139" t="s">
        <v>7448</v>
      </c>
      <c r="D5493" s="139">
        <v>1006764</v>
      </c>
      <c r="E5493" s="139" t="s">
        <v>7449</v>
      </c>
      <c r="F5493" s="139">
        <v>35.210360000000001</v>
      </c>
      <c r="G5493" s="139">
        <v>-97.445959999999999</v>
      </c>
      <c r="H5493" s="139" t="s">
        <v>7450</v>
      </c>
      <c r="I5493" s="139" t="s">
        <v>2784</v>
      </c>
      <c r="J5493" s="139" t="s">
        <v>98</v>
      </c>
      <c r="K5493" s="139">
        <v>73019</v>
      </c>
      <c r="L5493" s="139" t="s">
        <v>7451</v>
      </c>
      <c r="M5493" s="139">
        <v>27</v>
      </c>
      <c r="N5493" s="139" t="s">
        <v>1054</v>
      </c>
    </row>
    <row r="5494" spans="1:14" ht="15.75" customHeight="1">
      <c r="A5494" s="139">
        <v>2018</v>
      </c>
      <c r="B5494" s="100" t="s">
        <v>187</v>
      </c>
      <c r="C5494" s="139" t="s">
        <v>7452</v>
      </c>
      <c r="D5494" s="139">
        <v>1000201</v>
      </c>
      <c r="E5494" s="139" t="s">
        <v>7453</v>
      </c>
      <c r="F5494" s="139">
        <v>35.950142999999997</v>
      </c>
      <c r="G5494" s="139">
        <v>-83.926238999999995</v>
      </c>
      <c r="H5494" s="139" t="s">
        <v>7454</v>
      </c>
      <c r="I5494" s="139" t="s">
        <v>3027</v>
      </c>
      <c r="J5494" s="139" t="s">
        <v>113</v>
      </c>
      <c r="K5494" s="139">
        <v>37996</v>
      </c>
      <c r="L5494" s="139" t="s">
        <v>7455</v>
      </c>
      <c r="M5494" s="139">
        <v>39</v>
      </c>
      <c r="N5494" s="139" t="s">
        <v>1054</v>
      </c>
    </row>
    <row r="5495" spans="1:14" ht="15.75" customHeight="1">
      <c r="A5495" s="139">
        <v>2018</v>
      </c>
      <c r="B5495" s="100" t="s">
        <v>187</v>
      </c>
      <c r="C5495" s="139" t="s">
        <v>7456</v>
      </c>
      <c r="D5495" s="139">
        <v>1006504</v>
      </c>
      <c r="E5495" s="139" t="s">
        <v>7457</v>
      </c>
      <c r="F5495" s="139">
        <v>40.751745999999997</v>
      </c>
      <c r="G5495" s="139">
        <v>-111.83375599999999</v>
      </c>
      <c r="H5495" s="139" t="s">
        <v>2431</v>
      </c>
      <c r="I5495" s="139" t="s">
        <v>4127</v>
      </c>
      <c r="J5495" s="139" t="s">
        <v>118</v>
      </c>
      <c r="K5495" s="139">
        <v>84113</v>
      </c>
      <c r="L5495" s="139" t="s">
        <v>7458</v>
      </c>
      <c r="M5495" s="139">
        <v>38</v>
      </c>
      <c r="N5495" s="139" t="s">
        <v>1054</v>
      </c>
    </row>
    <row r="5496" spans="1:14" ht="15.75" customHeight="1">
      <c r="A5496" s="139">
        <v>2018</v>
      </c>
      <c r="B5496" s="100" t="s">
        <v>187</v>
      </c>
      <c r="C5496" s="139" t="s">
        <v>7459</v>
      </c>
      <c r="D5496" s="139">
        <v>1001929</v>
      </c>
      <c r="E5496" s="139" t="s">
        <v>7460</v>
      </c>
      <c r="F5496" s="139">
        <v>38.035780000000003</v>
      </c>
      <c r="G5496" s="139">
        <v>-78.514095999999995</v>
      </c>
      <c r="H5496" s="139" t="s">
        <v>7461</v>
      </c>
      <c r="I5496" s="139" t="s">
        <v>7462</v>
      </c>
      <c r="J5496" s="139" t="s">
        <v>123</v>
      </c>
      <c r="K5496" s="139">
        <v>22903</v>
      </c>
      <c r="L5496" s="139" t="s">
        <v>7463</v>
      </c>
      <c r="M5496" s="139">
        <v>111</v>
      </c>
      <c r="N5496" s="139" t="s">
        <v>1054</v>
      </c>
    </row>
    <row r="5497" spans="1:14" ht="15.75" customHeight="1">
      <c r="A5497" s="139">
        <v>2018</v>
      </c>
      <c r="B5497" s="100" t="s">
        <v>187</v>
      </c>
      <c r="C5497" s="139" t="s">
        <v>7464</v>
      </c>
      <c r="D5497" s="139">
        <v>1005073</v>
      </c>
      <c r="E5497" s="139" t="s">
        <v>7465</v>
      </c>
      <c r="F5497" s="139">
        <v>45.968499999999999</v>
      </c>
      <c r="G5497" s="139">
        <v>-86.254000000000005</v>
      </c>
      <c r="H5497" s="139" t="s">
        <v>7466</v>
      </c>
      <c r="I5497" s="139" t="s">
        <v>7467</v>
      </c>
      <c r="J5497" s="139" t="s">
        <v>61</v>
      </c>
      <c r="K5497" s="139">
        <v>49854</v>
      </c>
      <c r="L5497" s="139" t="s">
        <v>7468</v>
      </c>
      <c r="M5497" s="139">
        <v>29</v>
      </c>
      <c r="N5497" s="139" t="s">
        <v>1160</v>
      </c>
    </row>
    <row r="5498" spans="1:14" ht="15.75" customHeight="1">
      <c r="A5498" s="139">
        <v>2018</v>
      </c>
      <c r="B5498" s="100" t="s">
        <v>187</v>
      </c>
      <c r="C5498" s="139" t="s">
        <v>7469</v>
      </c>
      <c r="D5498" s="139">
        <v>1005367</v>
      </c>
      <c r="E5498" s="139" t="s">
        <v>7470</v>
      </c>
      <c r="F5498" s="139">
        <v>38.692183</v>
      </c>
      <c r="G5498" s="139">
        <v>-77.133477999999997</v>
      </c>
      <c r="H5498" s="139" t="s">
        <v>7471</v>
      </c>
      <c r="I5498" s="139" t="s">
        <v>7472</v>
      </c>
      <c r="J5498" s="139" t="s">
        <v>123</v>
      </c>
      <c r="K5498" s="139">
        <v>22060</v>
      </c>
      <c r="M5498" s="139">
        <v>13</v>
      </c>
      <c r="N5498" s="139" t="s">
        <v>1054</v>
      </c>
    </row>
    <row r="5499" spans="1:14" ht="15.75" customHeight="1">
      <c r="A5499" s="139">
        <v>2018</v>
      </c>
      <c r="B5499" s="100" t="s">
        <v>187</v>
      </c>
      <c r="C5499" s="139" t="s">
        <v>7473</v>
      </c>
      <c r="D5499" s="139">
        <v>1003631</v>
      </c>
      <c r="E5499" s="139" t="s">
        <v>7474</v>
      </c>
      <c r="F5499" s="139">
        <v>31.820018999999998</v>
      </c>
      <c r="G5499" s="139">
        <v>-106.431044</v>
      </c>
      <c r="H5499" s="139" t="s">
        <v>1742</v>
      </c>
      <c r="I5499" s="139" t="s">
        <v>1742</v>
      </c>
      <c r="J5499" s="139" t="s">
        <v>115</v>
      </c>
      <c r="K5499" s="139">
        <v>79916</v>
      </c>
      <c r="M5499" s="139">
        <v>17</v>
      </c>
      <c r="N5499" s="139" t="s">
        <v>1054</v>
      </c>
    </row>
    <row r="5500" spans="1:14" ht="15.75" customHeight="1">
      <c r="A5500" s="139">
        <v>2018</v>
      </c>
      <c r="B5500" s="100" t="s">
        <v>187</v>
      </c>
      <c r="C5500" s="139" t="s">
        <v>7475</v>
      </c>
      <c r="D5500" s="139">
        <v>1005522</v>
      </c>
      <c r="E5500" s="139" t="s">
        <v>7476</v>
      </c>
      <c r="F5500" s="139">
        <v>39.434441999999997</v>
      </c>
      <c r="G5500" s="139">
        <v>-77.446769000000003</v>
      </c>
      <c r="H5500" s="139" t="s">
        <v>4179</v>
      </c>
      <c r="I5500" s="139" t="s">
        <v>7477</v>
      </c>
      <c r="J5500" s="139" t="s">
        <v>55</v>
      </c>
      <c r="K5500" s="139">
        <v>21702</v>
      </c>
      <c r="M5500" s="139">
        <v>4</v>
      </c>
      <c r="N5500" s="139" t="s">
        <v>1054</v>
      </c>
    </row>
    <row r="5501" spans="1:14" ht="15.75" customHeight="1">
      <c r="A5501" s="139">
        <v>2018</v>
      </c>
      <c r="B5501" s="100" t="s">
        <v>187</v>
      </c>
      <c r="C5501" s="139" t="s">
        <v>7478</v>
      </c>
      <c r="D5501" s="139">
        <v>1002108</v>
      </c>
      <c r="E5501" s="139" t="s">
        <v>7479</v>
      </c>
      <c r="F5501" s="139">
        <v>34.646943999999998</v>
      </c>
      <c r="G5501" s="139">
        <v>-86.673055000000005</v>
      </c>
      <c r="H5501" s="139" t="s">
        <v>7480</v>
      </c>
      <c r="I5501" s="139" t="s">
        <v>1214</v>
      </c>
      <c r="J5501" s="139" t="s">
        <v>3</v>
      </c>
      <c r="K5501" s="139">
        <v>35898</v>
      </c>
      <c r="M5501" s="139">
        <v>12</v>
      </c>
      <c r="N5501" s="139" t="s">
        <v>1054</v>
      </c>
    </row>
    <row r="5502" spans="1:14" ht="15.75" customHeight="1">
      <c r="A5502" s="139">
        <v>2018</v>
      </c>
      <c r="B5502" s="100" t="s">
        <v>187</v>
      </c>
      <c r="C5502" s="139" t="s">
        <v>7481</v>
      </c>
      <c r="D5502" s="139">
        <v>1007086</v>
      </c>
      <c r="E5502" s="139" t="s">
        <v>7482</v>
      </c>
      <c r="F5502" s="139">
        <v>40.827115999999997</v>
      </c>
      <c r="G5502" s="139">
        <v>-91.283193999999995</v>
      </c>
      <c r="H5502" s="139" t="s">
        <v>3821</v>
      </c>
      <c r="I5502" s="139" t="s">
        <v>1179</v>
      </c>
      <c r="J5502" s="139" t="s">
        <v>42</v>
      </c>
      <c r="K5502" s="139">
        <v>52638</v>
      </c>
      <c r="L5502" s="139" t="s">
        <v>7483</v>
      </c>
      <c r="M5502" s="139">
        <v>79</v>
      </c>
      <c r="N5502" s="139" t="s">
        <v>1054</v>
      </c>
    </row>
    <row r="5503" spans="1:14" ht="15.75" customHeight="1">
      <c r="A5503" s="139">
        <v>2018</v>
      </c>
      <c r="B5503" s="100" t="s">
        <v>187</v>
      </c>
      <c r="C5503" s="139" t="s">
        <v>7484</v>
      </c>
      <c r="D5503" s="139">
        <v>1001818</v>
      </c>
      <c r="E5503" s="139" t="s">
        <v>7485</v>
      </c>
      <c r="F5503" s="139">
        <v>37.180556000000003</v>
      </c>
      <c r="G5503" s="139">
        <v>-80.541111000000001</v>
      </c>
      <c r="H5503" s="139" t="s">
        <v>7486</v>
      </c>
      <c r="I5503" s="139" t="s">
        <v>2316</v>
      </c>
      <c r="J5503" s="139" t="s">
        <v>123</v>
      </c>
      <c r="K5503" s="139">
        <v>24143</v>
      </c>
      <c r="M5503" s="139">
        <v>68</v>
      </c>
      <c r="N5503" s="139" t="s">
        <v>1054</v>
      </c>
    </row>
    <row r="5504" spans="1:14" ht="15.75" customHeight="1">
      <c r="A5504" s="139">
        <v>2018</v>
      </c>
      <c r="B5504" s="100" t="s">
        <v>187</v>
      </c>
      <c r="C5504" s="139" t="s">
        <v>7487</v>
      </c>
      <c r="D5504" s="139">
        <v>1005492</v>
      </c>
      <c r="E5504" s="139" t="s">
        <v>7488</v>
      </c>
      <c r="F5504" s="139">
        <v>38.990611000000001</v>
      </c>
      <c r="G5504" s="139">
        <v>-104.860572</v>
      </c>
      <c r="H5504" s="139" t="s">
        <v>7489</v>
      </c>
      <c r="I5504" s="139" t="s">
        <v>1743</v>
      </c>
      <c r="J5504" s="139" t="s">
        <v>17</v>
      </c>
      <c r="K5504" s="139">
        <v>80840</v>
      </c>
      <c r="M5504" s="139">
        <v>13</v>
      </c>
      <c r="N5504" s="139" t="s">
        <v>1054</v>
      </c>
    </row>
    <row r="5505" spans="1:14" ht="15.75" customHeight="1">
      <c r="A5505" s="139">
        <v>2018</v>
      </c>
      <c r="B5505" s="100" t="s">
        <v>187</v>
      </c>
      <c r="C5505" s="139" t="s">
        <v>7490</v>
      </c>
      <c r="D5505" s="139">
        <v>1003145</v>
      </c>
      <c r="E5505" s="139" t="s">
        <v>7491</v>
      </c>
      <c r="F5505" s="139">
        <v>44.054519999999997</v>
      </c>
      <c r="G5505" s="139">
        <v>-75.795919999999995</v>
      </c>
      <c r="H5505" s="139" t="s">
        <v>7492</v>
      </c>
      <c r="I5505" s="139" t="s">
        <v>1327</v>
      </c>
      <c r="J5505" s="139" t="s">
        <v>87</v>
      </c>
      <c r="K5505" s="139">
        <v>13602</v>
      </c>
      <c r="M5505" s="139">
        <v>19</v>
      </c>
      <c r="N5505" s="139" t="s">
        <v>1054</v>
      </c>
    </row>
    <row r="5506" spans="1:14" ht="15.75" customHeight="1">
      <c r="A5506" s="139">
        <v>2018</v>
      </c>
      <c r="B5506" s="100" t="s">
        <v>187</v>
      </c>
      <c r="C5506" s="139" t="s">
        <v>7493</v>
      </c>
      <c r="D5506" s="139">
        <v>1002747</v>
      </c>
      <c r="E5506" s="139" t="s">
        <v>7494</v>
      </c>
      <c r="F5506" s="139">
        <v>40.86</v>
      </c>
      <c r="G5506" s="139">
        <v>-72.869583000000006</v>
      </c>
      <c r="H5506" s="139" t="s">
        <v>7495</v>
      </c>
      <c r="I5506" s="139" t="s">
        <v>2144</v>
      </c>
      <c r="J5506" s="139" t="s">
        <v>87</v>
      </c>
      <c r="K5506" s="139">
        <v>11973</v>
      </c>
      <c r="M5506" s="139">
        <v>18</v>
      </c>
      <c r="N5506" s="139" t="s">
        <v>1054</v>
      </c>
    </row>
    <row r="5507" spans="1:14" ht="15.75" customHeight="1">
      <c r="A5507" s="139">
        <v>2018</v>
      </c>
      <c r="B5507" s="100" t="s">
        <v>187</v>
      </c>
      <c r="C5507" s="139" t="s">
        <v>7496</v>
      </c>
      <c r="D5507" s="139">
        <v>1002109</v>
      </c>
      <c r="E5507" s="139" t="s">
        <v>7497</v>
      </c>
      <c r="F5507" s="139">
        <v>35.924719000000003</v>
      </c>
      <c r="G5507" s="139">
        <v>-84.390139000000005</v>
      </c>
      <c r="H5507" s="139" t="s">
        <v>7498</v>
      </c>
      <c r="I5507" s="139" t="s">
        <v>1710</v>
      </c>
      <c r="J5507" s="139" t="s">
        <v>113</v>
      </c>
      <c r="K5507" s="139">
        <v>37830</v>
      </c>
      <c r="M5507" s="139">
        <v>19</v>
      </c>
      <c r="N5507" s="139" t="s">
        <v>1054</v>
      </c>
    </row>
    <row r="5508" spans="1:14" ht="15.75" customHeight="1">
      <c r="A5508" s="139">
        <v>2018</v>
      </c>
      <c r="B5508" s="100" t="s">
        <v>187</v>
      </c>
      <c r="C5508" s="139" t="s">
        <v>7499</v>
      </c>
      <c r="D5508" s="139">
        <v>1006655</v>
      </c>
      <c r="E5508" s="139" t="s">
        <v>7500</v>
      </c>
      <c r="F5508" s="139">
        <v>35.984400000000001</v>
      </c>
      <c r="G5508" s="139">
        <v>-84.261300000000006</v>
      </c>
      <c r="H5508" s="139" t="s">
        <v>7501</v>
      </c>
      <c r="I5508" s="139" t="s">
        <v>3522</v>
      </c>
      <c r="J5508" s="139" t="s">
        <v>113</v>
      </c>
      <c r="K5508" s="139">
        <v>37831</v>
      </c>
      <c r="M5508" s="139">
        <v>24</v>
      </c>
      <c r="N5508" s="139" t="s">
        <v>1054</v>
      </c>
    </row>
    <row r="5509" spans="1:14" ht="15.75" customHeight="1">
      <c r="A5509" s="139">
        <v>2018</v>
      </c>
      <c r="B5509" s="100" t="s">
        <v>187</v>
      </c>
      <c r="C5509" s="139" t="s">
        <v>7502</v>
      </c>
      <c r="D5509" s="139">
        <v>1006552</v>
      </c>
      <c r="E5509" s="139" t="s">
        <v>7503</v>
      </c>
      <c r="F5509" s="139">
        <v>38.90005</v>
      </c>
      <c r="G5509" s="139">
        <v>-98.84066</v>
      </c>
      <c r="H5509" s="139" t="s">
        <v>7504</v>
      </c>
      <c r="I5509" s="139" t="s">
        <v>4317</v>
      </c>
      <c r="J5509" s="139" t="s">
        <v>44</v>
      </c>
      <c r="K5509" s="139">
        <v>67665</v>
      </c>
      <c r="L5509" s="139" t="s">
        <v>6019</v>
      </c>
      <c r="M5509" s="139">
        <v>25</v>
      </c>
      <c r="N5509" s="139" t="s">
        <v>1054</v>
      </c>
    </row>
    <row r="5510" spans="1:14" ht="15.75" customHeight="1">
      <c r="A5510" s="139">
        <v>2018</v>
      </c>
      <c r="B5510" s="100" t="s">
        <v>187</v>
      </c>
      <c r="C5510" s="139" t="s">
        <v>7505</v>
      </c>
      <c r="D5510" s="139">
        <v>1000134</v>
      </c>
      <c r="E5510" s="139" t="s">
        <v>7506</v>
      </c>
      <c r="F5510" s="139">
        <v>40.627800000000001</v>
      </c>
      <c r="G5510" s="139">
        <v>-80.238900000000001</v>
      </c>
      <c r="H5510" s="139" t="s">
        <v>7507</v>
      </c>
      <c r="I5510" s="139" t="s">
        <v>1372</v>
      </c>
      <c r="J5510" s="139" t="s">
        <v>103</v>
      </c>
      <c r="K5510" s="139">
        <v>15001</v>
      </c>
      <c r="L5510" s="139" t="s">
        <v>5845</v>
      </c>
      <c r="M5510" s="139">
        <v>25</v>
      </c>
      <c r="N5510" s="139" t="s">
        <v>1054</v>
      </c>
    </row>
    <row r="5511" spans="1:14" ht="15.75" customHeight="1">
      <c r="A5511" s="139">
        <v>2018</v>
      </c>
      <c r="B5511" s="100" t="s">
        <v>187</v>
      </c>
      <c r="C5511" s="139" t="s">
        <v>7508</v>
      </c>
      <c r="D5511" s="139">
        <v>1002052</v>
      </c>
      <c r="E5511" s="139" t="s">
        <v>7509</v>
      </c>
      <c r="F5511" s="139">
        <v>34.962699999999998</v>
      </c>
      <c r="G5511" s="139">
        <v>-85.727869999999996</v>
      </c>
      <c r="H5511" s="139" t="s">
        <v>2032</v>
      </c>
      <c r="I5511" s="139" t="s">
        <v>1290</v>
      </c>
      <c r="J5511" s="139" t="s">
        <v>3</v>
      </c>
      <c r="K5511" s="139">
        <v>35740</v>
      </c>
      <c r="L5511" s="139" t="s">
        <v>5845</v>
      </c>
      <c r="M5511" s="139">
        <v>27</v>
      </c>
      <c r="N5511" s="139" t="s">
        <v>1054</v>
      </c>
    </row>
    <row r="5512" spans="1:14" ht="15.75" customHeight="1">
      <c r="A5512" s="139">
        <v>2018</v>
      </c>
      <c r="B5512" s="100" t="s">
        <v>187</v>
      </c>
      <c r="C5512" s="139" t="s">
        <v>7510</v>
      </c>
      <c r="D5512" s="139">
        <v>1002300</v>
      </c>
      <c r="E5512" s="139" t="s">
        <v>7511</v>
      </c>
      <c r="F5512" s="139">
        <v>41.65164</v>
      </c>
      <c r="G5512" s="139">
        <v>-87.474299999999999</v>
      </c>
      <c r="H5512" s="139" t="s">
        <v>7512</v>
      </c>
      <c r="I5512" s="139" t="s">
        <v>1761</v>
      </c>
      <c r="J5512" s="139" t="s">
        <v>39</v>
      </c>
      <c r="K5512" s="139">
        <v>46312</v>
      </c>
      <c r="L5512" s="139" t="s">
        <v>5845</v>
      </c>
      <c r="M5512" s="139">
        <v>16</v>
      </c>
      <c r="N5512" s="139" t="s">
        <v>1054</v>
      </c>
    </row>
    <row r="5513" spans="1:14" ht="15.75" customHeight="1">
      <c r="A5513" s="139">
        <v>2018</v>
      </c>
      <c r="B5513" s="100" t="s">
        <v>187</v>
      </c>
      <c r="C5513" s="139" t="s">
        <v>7513</v>
      </c>
      <c r="D5513" s="139">
        <v>1002303</v>
      </c>
      <c r="E5513" s="139" t="s">
        <v>7514</v>
      </c>
      <c r="F5513" s="139">
        <v>29.723669999999998</v>
      </c>
      <c r="G5513" s="139">
        <v>-95.244039999999998</v>
      </c>
      <c r="H5513" s="139" t="s">
        <v>7515</v>
      </c>
      <c r="I5513" s="139" t="s">
        <v>1087</v>
      </c>
      <c r="J5513" s="139" t="s">
        <v>115</v>
      </c>
      <c r="K5513" s="139">
        <v>77547</v>
      </c>
      <c r="L5513" s="139" t="s">
        <v>5845</v>
      </c>
      <c r="M5513" s="139">
        <v>20</v>
      </c>
      <c r="N5513" s="139" t="s">
        <v>1054</v>
      </c>
    </row>
    <row r="5514" spans="1:14" ht="15.75" customHeight="1">
      <c r="A5514" s="139">
        <v>2018</v>
      </c>
      <c r="B5514" s="100" t="s">
        <v>187</v>
      </c>
      <c r="C5514" s="139" t="s">
        <v>7516</v>
      </c>
      <c r="D5514" s="139">
        <v>1006123</v>
      </c>
      <c r="E5514" s="139" t="s">
        <v>7517</v>
      </c>
      <c r="F5514" s="139">
        <v>41.491660000000003</v>
      </c>
      <c r="G5514" s="139">
        <v>-82.875</v>
      </c>
      <c r="H5514" s="139" t="s">
        <v>1347</v>
      </c>
      <c r="I5514" s="139" t="s">
        <v>2832</v>
      </c>
      <c r="J5514" s="139" t="s">
        <v>95</v>
      </c>
      <c r="K5514" s="139">
        <v>43433</v>
      </c>
      <c r="L5514" s="139" t="s">
        <v>5845</v>
      </c>
      <c r="M5514" s="139">
        <v>18</v>
      </c>
      <c r="N5514" s="139" t="s">
        <v>1054</v>
      </c>
    </row>
    <row r="5515" spans="1:14" ht="15.75" customHeight="1">
      <c r="A5515" s="139">
        <v>2018</v>
      </c>
      <c r="B5515" s="100" t="s">
        <v>187</v>
      </c>
      <c r="C5515" s="139" t="s">
        <v>7518</v>
      </c>
      <c r="D5515" s="139">
        <v>1002245</v>
      </c>
      <c r="E5515" s="139" t="s">
        <v>7519</v>
      </c>
      <c r="F5515" s="139">
        <v>30.381789999999999</v>
      </c>
      <c r="G5515" s="139">
        <v>-81.637929999999997</v>
      </c>
      <c r="H5515" s="139" t="s">
        <v>1428</v>
      </c>
      <c r="I5515" s="139" t="s">
        <v>1429</v>
      </c>
      <c r="J5515" s="139" t="s">
        <v>26</v>
      </c>
      <c r="K5515" s="139">
        <v>32208</v>
      </c>
      <c r="L5515" s="139" t="s">
        <v>5845</v>
      </c>
      <c r="M5515" s="139">
        <v>13</v>
      </c>
      <c r="N5515" s="139" t="s">
        <v>1054</v>
      </c>
    </row>
    <row r="5516" spans="1:14" ht="15.75" customHeight="1">
      <c r="A5516" s="139">
        <v>2018</v>
      </c>
      <c r="B5516" s="100" t="s">
        <v>187</v>
      </c>
      <c r="C5516" s="139" t="s">
        <v>7520</v>
      </c>
      <c r="D5516" s="139">
        <v>1002306</v>
      </c>
      <c r="E5516" s="139" t="s">
        <v>7521</v>
      </c>
      <c r="F5516" s="139">
        <v>36.825789999999998</v>
      </c>
      <c r="G5516" s="139">
        <v>-76.286249999999995</v>
      </c>
      <c r="H5516" s="139" t="s">
        <v>3166</v>
      </c>
      <c r="I5516" s="139" t="s">
        <v>7522</v>
      </c>
      <c r="J5516" s="139" t="s">
        <v>123</v>
      </c>
      <c r="K5516" s="139">
        <v>23523</v>
      </c>
      <c r="L5516" s="139" t="s">
        <v>5845</v>
      </c>
      <c r="M5516" s="139">
        <v>13</v>
      </c>
      <c r="N5516" s="139" t="s">
        <v>1054</v>
      </c>
    </row>
    <row r="5517" spans="1:14" ht="15.75" customHeight="1">
      <c r="A5517" s="139">
        <v>2018</v>
      </c>
      <c r="B5517" s="100" t="s">
        <v>187</v>
      </c>
      <c r="C5517" s="139" t="s">
        <v>7523</v>
      </c>
      <c r="D5517" s="139">
        <v>1001998</v>
      </c>
      <c r="E5517" s="139" t="s">
        <v>7524</v>
      </c>
      <c r="F5517" s="139">
        <v>32.718311</v>
      </c>
      <c r="G5517" s="139">
        <v>-115.11152</v>
      </c>
      <c r="H5517" s="139" t="s">
        <v>7525</v>
      </c>
      <c r="I5517" s="139" t="s">
        <v>7526</v>
      </c>
      <c r="J5517" s="139" t="s">
        <v>15</v>
      </c>
      <c r="K5517" s="139">
        <v>92243</v>
      </c>
      <c r="L5517" s="139" t="s">
        <v>5845</v>
      </c>
      <c r="M5517" s="139">
        <v>35</v>
      </c>
      <c r="N5517" s="139" t="s">
        <v>1054</v>
      </c>
    </row>
    <row r="5518" spans="1:14" ht="15.75" customHeight="1">
      <c r="A5518" s="139">
        <v>2018</v>
      </c>
      <c r="B5518" s="100" t="s">
        <v>187</v>
      </c>
      <c r="C5518" s="139" t="s">
        <v>7527</v>
      </c>
      <c r="D5518" s="139">
        <v>1002153</v>
      </c>
      <c r="E5518" s="139" t="s">
        <v>7528</v>
      </c>
      <c r="F5518" s="139">
        <v>46.104100000000003</v>
      </c>
      <c r="G5518" s="139">
        <v>-122.9721</v>
      </c>
      <c r="H5518" s="139" t="s">
        <v>7529</v>
      </c>
      <c r="I5518" s="139" t="s">
        <v>2270</v>
      </c>
      <c r="J5518" s="139" t="s">
        <v>100</v>
      </c>
      <c r="K5518" s="139">
        <v>97048</v>
      </c>
      <c r="L5518" s="139" t="s">
        <v>5845</v>
      </c>
      <c r="M5518" s="139">
        <v>22</v>
      </c>
      <c r="N5518" s="139" t="s">
        <v>1054</v>
      </c>
    </row>
    <row r="5519" spans="1:14" ht="15.75" customHeight="1">
      <c r="A5519" s="139">
        <v>2018</v>
      </c>
      <c r="B5519" s="100" t="s">
        <v>187</v>
      </c>
      <c r="C5519" s="139" t="s">
        <v>7530</v>
      </c>
      <c r="D5519" s="139">
        <v>1006058</v>
      </c>
      <c r="E5519" s="139" t="s">
        <v>7531</v>
      </c>
      <c r="F5519" s="139">
        <v>38.684345999999998</v>
      </c>
      <c r="G5519" s="139">
        <v>-86.715097</v>
      </c>
      <c r="H5519" s="139" t="s">
        <v>5519</v>
      </c>
      <c r="I5519" s="139" t="s">
        <v>2466</v>
      </c>
      <c r="J5519" s="139" t="s">
        <v>39</v>
      </c>
      <c r="K5519" s="139">
        <v>47581</v>
      </c>
      <c r="L5519" s="139" t="s">
        <v>5845</v>
      </c>
      <c r="M5519" s="139">
        <v>26</v>
      </c>
      <c r="N5519" s="139" t="s">
        <v>1054</v>
      </c>
    </row>
    <row r="5520" spans="1:14" ht="15.75" customHeight="1">
      <c r="A5520" s="139">
        <v>2018</v>
      </c>
      <c r="B5520" s="100" t="s">
        <v>187</v>
      </c>
      <c r="C5520" s="139" t="s">
        <v>7532</v>
      </c>
      <c r="D5520" s="139">
        <v>1002313</v>
      </c>
      <c r="E5520" s="139" t="s">
        <v>7533</v>
      </c>
      <c r="F5520" s="139">
        <v>40.986265000000003</v>
      </c>
      <c r="G5520" s="139">
        <v>-91.188720000000004</v>
      </c>
      <c r="H5520" s="139" t="s">
        <v>7534</v>
      </c>
      <c r="I5520" s="139" t="s">
        <v>1179</v>
      </c>
      <c r="J5520" s="139" t="s">
        <v>42</v>
      </c>
      <c r="K5520" s="139">
        <v>52637</v>
      </c>
      <c r="L5520" s="139" t="s">
        <v>5845</v>
      </c>
      <c r="M5520" s="139">
        <v>27</v>
      </c>
      <c r="N5520" s="139" t="s">
        <v>1054</v>
      </c>
    </row>
    <row r="5521" spans="1:14" ht="15.75" customHeight="1">
      <c r="A5521" s="139">
        <v>2018</v>
      </c>
      <c r="B5521" s="100" t="s">
        <v>187</v>
      </c>
      <c r="C5521" s="139" t="s">
        <v>7535</v>
      </c>
      <c r="D5521" s="139">
        <v>1002314</v>
      </c>
      <c r="E5521" s="139" t="s">
        <v>7536</v>
      </c>
      <c r="F5521" s="139">
        <v>41.057130999999998</v>
      </c>
      <c r="G5521" s="139">
        <v>-76.661297000000005</v>
      </c>
      <c r="H5521" s="139" t="s">
        <v>3788</v>
      </c>
      <c r="I5521" s="139" t="s">
        <v>3924</v>
      </c>
      <c r="J5521" s="139" t="s">
        <v>103</v>
      </c>
      <c r="K5521" s="139">
        <v>17821</v>
      </c>
      <c r="L5521" s="139" t="s">
        <v>5845</v>
      </c>
      <c r="M5521" s="139">
        <v>31</v>
      </c>
      <c r="N5521" s="139" t="s">
        <v>1054</v>
      </c>
    </row>
    <row r="5522" spans="1:14" ht="15.75" customHeight="1">
      <c r="A5522" s="139">
        <v>2018</v>
      </c>
      <c r="B5522" s="100" t="s">
        <v>187</v>
      </c>
      <c r="C5522" s="139" t="s">
        <v>7537</v>
      </c>
      <c r="D5522" s="139">
        <v>1000030</v>
      </c>
      <c r="E5522" s="139" t="s">
        <v>7538</v>
      </c>
      <c r="F5522" s="139">
        <v>40.915581000000003</v>
      </c>
      <c r="G5522" s="139">
        <v>-112.734253</v>
      </c>
      <c r="H5522" s="139" t="s">
        <v>7539</v>
      </c>
      <c r="I5522" s="139" t="s">
        <v>7540</v>
      </c>
      <c r="J5522" s="139" t="s">
        <v>118</v>
      </c>
      <c r="K5522" s="139">
        <v>84029</v>
      </c>
      <c r="L5522" s="139" t="s">
        <v>2061</v>
      </c>
      <c r="M5522" s="139">
        <v>160</v>
      </c>
      <c r="N5522" s="139" t="s">
        <v>2536</v>
      </c>
    </row>
    <row r="5523" spans="1:14" ht="15.75" customHeight="1">
      <c r="A5523" s="139">
        <v>2018</v>
      </c>
      <c r="B5523" s="100" t="s">
        <v>187</v>
      </c>
      <c r="C5523" s="139" t="s">
        <v>7541</v>
      </c>
      <c r="D5523" s="139">
        <v>1005512</v>
      </c>
      <c r="E5523" s="139" t="s">
        <v>7542</v>
      </c>
      <c r="F5523" s="139">
        <v>41.401197000000003</v>
      </c>
      <c r="G5523" s="139">
        <v>-73.96508</v>
      </c>
      <c r="H5523" s="139" t="s">
        <v>7543</v>
      </c>
      <c r="I5523" s="139" t="s">
        <v>3373</v>
      </c>
      <c r="J5523" s="139" t="s">
        <v>87</v>
      </c>
      <c r="K5523" s="139">
        <v>10996</v>
      </c>
      <c r="M5523" s="139">
        <v>15</v>
      </c>
      <c r="N5523" s="139" t="s">
        <v>1054</v>
      </c>
    </row>
    <row r="5524" spans="1:14" ht="15.75" customHeight="1">
      <c r="A5524" s="139">
        <v>2018</v>
      </c>
      <c r="B5524" s="100" t="s">
        <v>187</v>
      </c>
      <c r="C5524" s="139" t="s">
        <v>7544</v>
      </c>
      <c r="D5524" s="139">
        <v>1002237</v>
      </c>
      <c r="E5524" s="139" t="s">
        <v>7545</v>
      </c>
      <c r="F5524" s="139">
        <v>34.231169999999999</v>
      </c>
      <c r="G5524" s="139">
        <v>-116.05328900000001</v>
      </c>
      <c r="H5524" s="139" t="s">
        <v>7546</v>
      </c>
      <c r="I5524" s="139" t="s">
        <v>7547</v>
      </c>
      <c r="J5524" s="139" t="s">
        <v>15</v>
      </c>
      <c r="K5524" s="139">
        <v>92278</v>
      </c>
      <c r="M5524" s="139">
        <v>27</v>
      </c>
      <c r="N5524" s="139" t="s">
        <v>1054</v>
      </c>
    </row>
    <row r="5525" spans="1:14" ht="15.75" customHeight="1">
      <c r="A5525" s="139">
        <v>2018</v>
      </c>
      <c r="B5525" s="100" t="s">
        <v>187</v>
      </c>
      <c r="C5525" s="139" t="s">
        <v>7548</v>
      </c>
      <c r="D5525" s="139">
        <v>1005937</v>
      </c>
      <c r="E5525" s="139" t="s">
        <v>7549</v>
      </c>
      <c r="F5525" s="139">
        <v>38.596600000000002</v>
      </c>
      <c r="G5525" s="139">
        <v>-77.181599000000006</v>
      </c>
      <c r="H5525" s="139" t="s">
        <v>7550</v>
      </c>
      <c r="I5525" s="139" t="s">
        <v>7551</v>
      </c>
      <c r="J5525" s="139" t="s">
        <v>55</v>
      </c>
      <c r="K5525" s="139">
        <v>20640</v>
      </c>
      <c r="M5525" s="139">
        <v>19</v>
      </c>
      <c r="N5525" s="139" t="s">
        <v>1054</v>
      </c>
    </row>
    <row r="5526" spans="1:14" ht="15.75" customHeight="1">
      <c r="A5526" s="139">
        <v>2018</v>
      </c>
      <c r="B5526" s="100" t="s">
        <v>187</v>
      </c>
      <c r="C5526" s="139" t="s">
        <v>7552</v>
      </c>
      <c r="D5526" s="139">
        <v>1006000</v>
      </c>
      <c r="E5526" s="139" t="s">
        <v>7553</v>
      </c>
      <c r="F5526" s="139">
        <v>38.841611</v>
      </c>
      <c r="G5526" s="139">
        <v>-86.848304999999996</v>
      </c>
      <c r="H5526" s="139" t="s">
        <v>7554</v>
      </c>
      <c r="I5526" s="139" t="s">
        <v>7555</v>
      </c>
      <c r="J5526" s="139" t="s">
        <v>39</v>
      </c>
      <c r="K5526" s="139">
        <v>47522</v>
      </c>
      <c r="M5526" s="139">
        <v>11</v>
      </c>
      <c r="N5526" s="139" t="s">
        <v>1054</v>
      </c>
    </row>
    <row r="5527" spans="1:14" ht="15.75" customHeight="1">
      <c r="A5527" s="139">
        <v>2018</v>
      </c>
      <c r="B5527" s="100" t="s">
        <v>187</v>
      </c>
      <c r="C5527" s="139" t="s">
        <v>7556</v>
      </c>
      <c r="D5527" s="139">
        <v>1008027</v>
      </c>
      <c r="E5527" s="139" t="s">
        <v>7557</v>
      </c>
      <c r="F5527" s="139">
        <v>36.940277999999999</v>
      </c>
      <c r="G5527" s="139">
        <v>-76.300278000000006</v>
      </c>
      <c r="H5527" s="139" t="s">
        <v>3166</v>
      </c>
      <c r="I5527" s="139" t="s">
        <v>7522</v>
      </c>
      <c r="J5527" s="139" t="s">
        <v>123</v>
      </c>
      <c r="K5527" s="139">
        <v>23511</v>
      </c>
      <c r="M5527" s="139">
        <v>52</v>
      </c>
      <c r="N5527" s="139" t="s">
        <v>1054</v>
      </c>
    </row>
    <row r="5528" spans="1:14" ht="15.75" customHeight="1">
      <c r="A5528" s="139">
        <v>2018</v>
      </c>
      <c r="B5528" s="100" t="s">
        <v>187</v>
      </c>
      <c r="C5528" s="139" t="s">
        <v>7558</v>
      </c>
      <c r="D5528" s="139">
        <v>1007658</v>
      </c>
      <c r="E5528" s="139" t="s">
        <v>7559</v>
      </c>
      <c r="F5528" s="139">
        <v>47.257694000000001</v>
      </c>
      <c r="G5528" s="139">
        <v>-122.395259</v>
      </c>
      <c r="H5528" s="139" t="s">
        <v>3715</v>
      </c>
      <c r="I5528" s="139" t="s">
        <v>7560</v>
      </c>
      <c r="J5528" s="139" t="s">
        <v>126</v>
      </c>
      <c r="K5528" s="139">
        <v>98421</v>
      </c>
      <c r="L5528" s="139" t="s">
        <v>7561</v>
      </c>
      <c r="M5528" s="139">
        <v>558</v>
      </c>
      <c r="N5528" s="139" t="s">
        <v>1306</v>
      </c>
    </row>
    <row r="5529" spans="1:14" ht="15.75" customHeight="1">
      <c r="A5529" s="139">
        <v>2018</v>
      </c>
      <c r="B5529" s="100" t="s">
        <v>187</v>
      </c>
      <c r="C5529" s="139" t="s">
        <v>7562</v>
      </c>
      <c r="D5529" s="139">
        <v>1006646</v>
      </c>
      <c r="E5529" s="139" t="s">
        <v>7563</v>
      </c>
      <c r="F5529" s="139">
        <v>39.003914000000002</v>
      </c>
      <c r="G5529" s="139">
        <v>-77.099119000000002</v>
      </c>
      <c r="H5529" s="139" t="s">
        <v>5658</v>
      </c>
      <c r="I5529" s="139" t="s">
        <v>2316</v>
      </c>
      <c r="J5529" s="139" t="s">
        <v>55</v>
      </c>
      <c r="K5529" s="139">
        <v>20892</v>
      </c>
      <c r="M5529" s="139">
        <v>102</v>
      </c>
      <c r="N5529" s="139" t="s">
        <v>1054</v>
      </c>
    </row>
    <row r="5530" spans="1:14" ht="15.75" customHeight="1">
      <c r="A5530" s="139">
        <v>2018</v>
      </c>
      <c r="B5530" s="100" t="s">
        <v>187</v>
      </c>
      <c r="C5530" s="139" t="s">
        <v>7564</v>
      </c>
      <c r="D5530" s="139">
        <v>1001832</v>
      </c>
      <c r="E5530" s="139" t="s">
        <v>7565</v>
      </c>
      <c r="F5530" s="139">
        <v>41.661115000000002</v>
      </c>
      <c r="G5530" s="139">
        <v>-87.478179999999995</v>
      </c>
      <c r="H5530" s="139" t="s">
        <v>7512</v>
      </c>
      <c r="I5530" s="139" t="s">
        <v>1761</v>
      </c>
      <c r="J5530" s="139" t="s">
        <v>39</v>
      </c>
      <c r="K5530" s="139">
        <v>46312</v>
      </c>
      <c r="L5530" s="139" t="s">
        <v>7566</v>
      </c>
      <c r="M5530" s="139">
        <v>29</v>
      </c>
      <c r="N5530" s="139" t="s">
        <v>1054</v>
      </c>
    </row>
    <row r="5531" spans="1:14" ht="15.75" customHeight="1">
      <c r="A5531" s="139">
        <v>2018</v>
      </c>
      <c r="B5531" s="100" t="s">
        <v>187</v>
      </c>
      <c r="C5531" s="139" t="s">
        <v>7567</v>
      </c>
      <c r="D5531" s="139">
        <v>1000159</v>
      </c>
      <c r="E5531" s="139" t="s">
        <v>7568</v>
      </c>
      <c r="F5531" s="139">
        <v>33.4833</v>
      </c>
      <c r="G5531" s="139">
        <v>-86.926100000000005</v>
      </c>
      <c r="H5531" s="139" t="s">
        <v>7569</v>
      </c>
      <c r="I5531" s="139" t="s">
        <v>3315</v>
      </c>
      <c r="J5531" s="139" t="s">
        <v>3</v>
      </c>
      <c r="K5531" s="139">
        <v>35064</v>
      </c>
      <c r="L5531" s="139" t="s">
        <v>7566</v>
      </c>
      <c r="M5531" s="139">
        <v>11</v>
      </c>
      <c r="N5531" s="139" t="s">
        <v>1160</v>
      </c>
    </row>
    <row r="5532" spans="1:14" ht="15.75" customHeight="1">
      <c r="A5532" s="139">
        <v>2018</v>
      </c>
      <c r="B5532" s="100" t="s">
        <v>187</v>
      </c>
      <c r="C5532" s="139" t="s">
        <v>7570</v>
      </c>
      <c r="D5532" s="139">
        <v>1001833</v>
      </c>
      <c r="E5532" s="139" t="s">
        <v>7571</v>
      </c>
      <c r="F5532" s="139">
        <v>33.480629999999998</v>
      </c>
      <c r="G5532" s="139">
        <v>-86.936717000000002</v>
      </c>
      <c r="H5532" s="139" t="s">
        <v>7569</v>
      </c>
      <c r="I5532" s="139" t="s">
        <v>1327</v>
      </c>
      <c r="J5532" s="139" t="s">
        <v>3</v>
      </c>
      <c r="K5532" s="139">
        <v>35064</v>
      </c>
      <c r="L5532" s="139" t="s">
        <v>7566</v>
      </c>
      <c r="M5532" s="139">
        <v>56</v>
      </c>
      <c r="N5532" s="139" t="s">
        <v>1054</v>
      </c>
    </row>
    <row r="5533" spans="1:14" ht="15.75" customHeight="1">
      <c r="A5533" s="139">
        <v>2018</v>
      </c>
      <c r="B5533" s="100" t="s">
        <v>187</v>
      </c>
      <c r="C5533" s="139" t="s">
        <v>7572</v>
      </c>
      <c r="D5533" s="139">
        <v>1006391</v>
      </c>
      <c r="F5533" s="139">
        <v>40.164700000000003</v>
      </c>
      <c r="G5533" s="139">
        <v>-74.746799999999993</v>
      </c>
      <c r="H5533" s="139" t="s">
        <v>7573</v>
      </c>
      <c r="I5533" s="139" t="s">
        <v>7574</v>
      </c>
      <c r="J5533" s="139" t="s">
        <v>103</v>
      </c>
      <c r="K5533" s="139">
        <v>19030</v>
      </c>
      <c r="L5533" s="139" t="s">
        <v>7566</v>
      </c>
      <c r="M5533" s="139">
        <v>14</v>
      </c>
      <c r="N5533" s="139" t="s">
        <v>1054</v>
      </c>
    </row>
    <row r="5534" spans="1:14" ht="15.75" customHeight="1">
      <c r="A5534" s="139">
        <v>2018</v>
      </c>
      <c r="B5534" s="100" t="s">
        <v>187</v>
      </c>
      <c r="C5534" s="139" t="s">
        <v>7575</v>
      </c>
      <c r="D5534" s="139">
        <v>1001619</v>
      </c>
      <c r="E5534" s="139" t="s">
        <v>7576</v>
      </c>
      <c r="F5534" s="139">
        <v>41.445740000000001</v>
      </c>
      <c r="G5534" s="139">
        <v>-82.120050000000006</v>
      </c>
      <c r="H5534" s="139" t="s">
        <v>7577</v>
      </c>
      <c r="I5534" s="139" t="s">
        <v>7577</v>
      </c>
      <c r="J5534" s="139" t="s">
        <v>95</v>
      </c>
      <c r="K5534" s="139">
        <v>44055</v>
      </c>
      <c r="L5534" s="139" t="s">
        <v>7566</v>
      </c>
      <c r="M5534" s="139">
        <v>25</v>
      </c>
      <c r="N5534" s="139" t="s">
        <v>1054</v>
      </c>
    </row>
    <row r="5535" spans="1:14" ht="15.75" customHeight="1">
      <c r="A5535" s="139">
        <v>2018</v>
      </c>
      <c r="B5535" s="100" t="s">
        <v>187</v>
      </c>
      <c r="C5535" s="139" t="s">
        <v>7578</v>
      </c>
      <c r="D5535" s="139">
        <v>1001620</v>
      </c>
      <c r="E5535" s="139" t="s">
        <v>7579</v>
      </c>
      <c r="F5535" s="139">
        <v>41.620389000000003</v>
      </c>
      <c r="G5535" s="139">
        <v>-87.170277999999996</v>
      </c>
      <c r="H5535" s="139" t="s">
        <v>2269</v>
      </c>
      <c r="I5535" s="139" t="s">
        <v>7580</v>
      </c>
      <c r="J5535" s="139" t="s">
        <v>39</v>
      </c>
      <c r="K5535" s="139">
        <v>46368</v>
      </c>
      <c r="L5535" s="139" t="s">
        <v>7566</v>
      </c>
      <c r="M5535" s="139">
        <v>56</v>
      </c>
      <c r="N5535" s="139" t="s">
        <v>1054</v>
      </c>
    </row>
    <row r="5536" spans="1:14" ht="15.75" customHeight="1">
      <c r="A5536" s="139">
        <v>2018</v>
      </c>
      <c r="B5536" s="100" t="s">
        <v>187</v>
      </c>
      <c r="C5536" s="139" t="s">
        <v>7581</v>
      </c>
      <c r="D5536" s="139">
        <v>1002792</v>
      </c>
      <c r="E5536" s="139" t="s">
        <v>7582</v>
      </c>
      <c r="F5536" s="139">
        <v>42.047829999999998</v>
      </c>
      <c r="G5536" s="139">
        <v>-93.580439999999996</v>
      </c>
      <c r="H5536" s="139" t="s">
        <v>4427</v>
      </c>
      <c r="I5536" s="139" t="s">
        <v>4428</v>
      </c>
      <c r="J5536" s="139" t="s">
        <v>42</v>
      </c>
      <c r="K5536" s="139">
        <v>50010</v>
      </c>
      <c r="M5536" s="139">
        <v>16</v>
      </c>
      <c r="N5536" s="139" t="s">
        <v>1054</v>
      </c>
    </row>
    <row r="5537" spans="1:14" ht="15.75" customHeight="1">
      <c r="A5537" s="139">
        <v>2018</v>
      </c>
      <c r="B5537" s="100" t="s">
        <v>187</v>
      </c>
      <c r="C5537" s="139" t="s">
        <v>7583</v>
      </c>
      <c r="D5537" s="139">
        <v>1001999</v>
      </c>
      <c r="E5537" s="139" t="s">
        <v>7584</v>
      </c>
      <c r="F5537" s="139">
        <v>33.422249999999998</v>
      </c>
      <c r="G5537" s="139">
        <v>-91.049555999999995</v>
      </c>
      <c r="H5537" s="139" t="s">
        <v>1396</v>
      </c>
      <c r="I5537" s="139" t="s">
        <v>3634</v>
      </c>
      <c r="J5537" s="139" t="s">
        <v>65</v>
      </c>
      <c r="K5537" s="139">
        <v>38701</v>
      </c>
      <c r="L5537" s="139" t="s">
        <v>5845</v>
      </c>
      <c r="M5537" s="139">
        <v>20</v>
      </c>
      <c r="N5537" s="139" t="s">
        <v>1054</v>
      </c>
    </row>
    <row r="5538" spans="1:14" ht="15.75" customHeight="1">
      <c r="A5538" s="139">
        <v>2018</v>
      </c>
      <c r="B5538" s="100" t="s">
        <v>187</v>
      </c>
      <c r="C5538" s="139" t="s">
        <v>7585</v>
      </c>
      <c r="D5538" s="139">
        <v>1002000</v>
      </c>
      <c r="E5538" s="139" t="s">
        <v>7586</v>
      </c>
      <c r="F5538" s="139">
        <v>44.556829999999998</v>
      </c>
      <c r="G5538" s="139">
        <v>-92.483419999999995</v>
      </c>
      <c r="H5538" s="139" t="s">
        <v>7587</v>
      </c>
      <c r="I5538" s="139" t="s">
        <v>7588</v>
      </c>
      <c r="J5538" s="139" t="s">
        <v>62</v>
      </c>
      <c r="K5538" s="139">
        <v>55066</v>
      </c>
      <c r="L5538" s="139" t="s">
        <v>5845</v>
      </c>
      <c r="M5538" s="139">
        <v>101</v>
      </c>
      <c r="N5538" s="139" t="s">
        <v>1054</v>
      </c>
    </row>
    <row r="5539" spans="1:14" ht="15.75" customHeight="1">
      <c r="A5539" s="139">
        <v>2018</v>
      </c>
      <c r="B5539" s="100" t="s">
        <v>187</v>
      </c>
      <c r="C5539" s="139" t="s">
        <v>7589</v>
      </c>
      <c r="D5539" s="139">
        <v>1006051</v>
      </c>
      <c r="E5539" s="139" t="s">
        <v>7590</v>
      </c>
      <c r="F5539" s="139">
        <v>42.535791000000003</v>
      </c>
      <c r="G5539" s="139">
        <v>-88.601926000000006</v>
      </c>
      <c r="H5539" s="139" t="s">
        <v>7591</v>
      </c>
      <c r="I5539" s="139" t="s">
        <v>7591</v>
      </c>
      <c r="J5539" s="139" t="s">
        <v>132</v>
      </c>
      <c r="K5539" s="139">
        <v>53184</v>
      </c>
      <c r="L5539" s="139" t="s">
        <v>5845</v>
      </c>
      <c r="M5539" s="139">
        <v>42</v>
      </c>
      <c r="N5539" s="139" t="s">
        <v>1054</v>
      </c>
    </row>
    <row r="5540" spans="1:14" ht="15.75" customHeight="1">
      <c r="A5540" s="139">
        <v>2018</v>
      </c>
      <c r="B5540" s="100" t="s">
        <v>187</v>
      </c>
      <c r="C5540" s="139" t="s">
        <v>7592</v>
      </c>
      <c r="D5540" s="139">
        <v>1001901</v>
      </c>
      <c r="E5540" s="139" t="s">
        <v>7593</v>
      </c>
      <c r="F5540" s="139">
        <v>46.724443000000001</v>
      </c>
      <c r="G5540" s="139">
        <v>-92.468626</v>
      </c>
      <c r="H5540" s="139" t="s">
        <v>6879</v>
      </c>
      <c r="I5540" s="139" t="s">
        <v>7594</v>
      </c>
      <c r="J5540" s="139" t="s">
        <v>62</v>
      </c>
      <c r="K5540" s="139">
        <v>55720</v>
      </c>
      <c r="L5540" s="139" t="s">
        <v>5845</v>
      </c>
      <c r="M5540" s="139">
        <v>34</v>
      </c>
      <c r="N5540" s="139" t="s">
        <v>1054</v>
      </c>
    </row>
    <row r="5541" spans="1:14" ht="15.75" customHeight="1">
      <c r="A5541" s="139">
        <v>2018</v>
      </c>
      <c r="B5541" s="100" t="s">
        <v>187</v>
      </c>
      <c r="C5541" s="139" t="s">
        <v>7595</v>
      </c>
      <c r="D5541" s="139">
        <v>1004478</v>
      </c>
      <c r="E5541" s="139" t="s">
        <v>7596</v>
      </c>
      <c r="F5541" s="139">
        <v>38.027980999999997</v>
      </c>
      <c r="G5541" s="139">
        <v>-121.872765</v>
      </c>
      <c r="H5541" s="139" t="s">
        <v>7597</v>
      </c>
      <c r="I5541" s="139" t="s">
        <v>7598</v>
      </c>
      <c r="J5541" s="139" t="s">
        <v>15</v>
      </c>
      <c r="K5541" s="139">
        <v>94565</v>
      </c>
      <c r="L5541" s="139" t="s">
        <v>7599</v>
      </c>
      <c r="M5541" s="139">
        <v>16</v>
      </c>
      <c r="N5541" s="139" t="s">
        <v>1054</v>
      </c>
    </row>
    <row r="5542" spans="1:14" ht="15.75" customHeight="1">
      <c r="A5542" s="139">
        <v>2018</v>
      </c>
      <c r="B5542" s="100" t="s">
        <v>187</v>
      </c>
      <c r="C5542" s="139" t="s">
        <v>7600</v>
      </c>
      <c r="D5542" s="139">
        <v>1002869</v>
      </c>
      <c r="E5542" s="139" t="s">
        <v>7601</v>
      </c>
      <c r="F5542" s="139">
        <v>37.634075000000003</v>
      </c>
      <c r="G5542" s="139">
        <v>-122.397125</v>
      </c>
      <c r="H5542" s="139" t="s">
        <v>7602</v>
      </c>
      <c r="I5542" s="139" t="s">
        <v>7602</v>
      </c>
      <c r="J5542" s="139" t="s">
        <v>15</v>
      </c>
      <c r="K5542" s="139">
        <v>94128</v>
      </c>
      <c r="L5542" s="139" t="s">
        <v>7603</v>
      </c>
      <c r="M5542" s="139">
        <v>14</v>
      </c>
      <c r="N5542" s="139" t="s">
        <v>1054</v>
      </c>
    </row>
    <row r="5543" spans="1:14" ht="15.75" customHeight="1">
      <c r="A5543" s="139">
        <v>2018</v>
      </c>
      <c r="B5543" s="100" t="s">
        <v>187</v>
      </c>
      <c r="C5543" s="139" t="s">
        <v>7604</v>
      </c>
      <c r="D5543" s="139">
        <v>1007008</v>
      </c>
      <c r="E5543" s="139" t="s">
        <v>7605</v>
      </c>
      <c r="F5543" s="139">
        <v>41.82949</v>
      </c>
      <c r="G5543" s="139">
        <v>-79.124679999999998</v>
      </c>
      <c r="H5543" s="139" t="s">
        <v>3355</v>
      </c>
      <c r="I5543" s="139" t="s">
        <v>3211</v>
      </c>
      <c r="J5543" s="139" t="s">
        <v>103</v>
      </c>
      <c r="K5543" s="139">
        <v>16365</v>
      </c>
      <c r="L5543" s="139" t="s">
        <v>7606</v>
      </c>
      <c r="M5543" s="139">
        <v>1239</v>
      </c>
      <c r="N5543" s="139" t="s">
        <v>3537</v>
      </c>
    </row>
    <row r="5544" spans="1:14" ht="15.75" customHeight="1">
      <c r="A5544" s="139">
        <v>2018</v>
      </c>
      <c r="B5544" s="100" t="s">
        <v>187</v>
      </c>
      <c r="C5544" s="139" t="s">
        <v>7607</v>
      </c>
      <c r="D5544" s="139">
        <v>1006965</v>
      </c>
      <c r="E5544" s="139" t="s">
        <v>7608</v>
      </c>
      <c r="F5544" s="139">
        <v>32.491500000000002</v>
      </c>
      <c r="G5544" s="139">
        <v>-100.3614</v>
      </c>
      <c r="H5544" s="139" t="s">
        <v>3601</v>
      </c>
      <c r="I5544" s="139" t="s">
        <v>3602</v>
      </c>
      <c r="J5544" s="139" t="s">
        <v>115</v>
      </c>
      <c r="K5544" s="139">
        <v>79556</v>
      </c>
      <c r="L5544" s="139" t="s">
        <v>5845</v>
      </c>
      <c r="M5544" s="139">
        <v>32</v>
      </c>
      <c r="N5544" s="139" t="s">
        <v>1054</v>
      </c>
    </row>
    <row r="5545" spans="1:14" ht="15.75" customHeight="1">
      <c r="A5545" s="139">
        <v>2018</v>
      </c>
      <c r="B5545" s="100" t="s">
        <v>187</v>
      </c>
      <c r="C5545" s="139" t="s">
        <v>7609</v>
      </c>
      <c r="D5545" s="139">
        <v>1006015</v>
      </c>
      <c r="E5545" s="139" t="s">
        <v>7610</v>
      </c>
      <c r="F5545" s="139">
        <v>33.417020000000001</v>
      </c>
      <c r="G5545" s="139">
        <v>-86.970849999999999</v>
      </c>
      <c r="H5545" s="139" t="s">
        <v>7611</v>
      </c>
      <c r="I5545" s="139" t="s">
        <v>1327</v>
      </c>
      <c r="J5545" s="139" t="s">
        <v>3</v>
      </c>
      <c r="K5545" s="139">
        <v>35020</v>
      </c>
      <c r="L5545" s="139" t="s">
        <v>3885</v>
      </c>
      <c r="M5545" s="139">
        <v>224</v>
      </c>
      <c r="N5545" s="139" t="s">
        <v>1054</v>
      </c>
    </row>
    <row r="5546" spans="1:14" ht="15.75" customHeight="1">
      <c r="A5546" s="139">
        <v>2018</v>
      </c>
      <c r="B5546" s="100" t="s">
        <v>187</v>
      </c>
      <c r="C5546" s="139" t="s">
        <v>7612</v>
      </c>
      <c r="D5546" s="139">
        <v>1005509</v>
      </c>
      <c r="E5546" s="139" t="s">
        <v>7613</v>
      </c>
      <c r="F5546" s="139">
        <v>64.853177000000002</v>
      </c>
      <c r="G5546" s="139">
        <v>-147.82270800000001</v>
      </c>
      <c r="H5546" s="139" t="s">
        <v>7112</v>
      </c>
      <c r="I5546" s="139" t="s">
        <v>7614</v>
      </c>
      <c r="J5546" s="139" t="s">
        <v>6</v>
      </c>
      <c r="K5546" s="139">
        <v>99775</v>
      </c>
      <c r="L5546" s="139" t="s">
        <v>7615</v>
      </c>
      <c r="M5546" s="139">
        <v>333</v>
      </c>
      <c r="N5546" s="139" t="s">
        <v>1054</v>
      </c>
    </row>
    <row r="5547" spans="1:14" ht="15.75" customHeight="1">
      <c r="A5547" s="139">
        <v>2018</v>
      </c>
      <c r="B5547" s="100" t="s">
        <v>187</v>
      </c>
      <c r="C5547" s="139" t="s">
        <v>7616</v>
      </c>
      <c r="D5547" s="139">
        <v>1006446</v>
      </c>
      <c r="F5547" s="139">
        <v>32.231699999999996</v>
      </c>
      <c r="G5547" s="139">
        <v>-110.95189999999999</v>
      </c>
      <c r="H5547" s="139" t="s">
        <v>7617</v>
      </c>
      <c r="I5547" s="139" t="s">
        <v>7618</v>
      </c>
      <c r="J5547" s="139" t="s">
        <v>8</v>
      </c>
      <c r="K5547" s="139">
        <v>85721</v>
      </c>
      <c r="L5547" s="139" t="s">
        <v>7619</v>
      </c>
      <c r="M5547" s="139">
        <v>39</v>
      </c>
      <c r="N5547" s="139" t="s">
        <v>1054</v>
      </c>
    </row>
    <row r="5548" spans="1:14" ht="15.75" customHeight="1">
      <c r="A5548" s="139">
        <v>2018</v>
      </c>
      <c r="B5548" s="100" t="s">
        <v>187</v>
      </c>
      <c r="C5548" s="139" t="s">
        <v>7620</v>
      </c>
      <c r="D5548" s="139">
        <v>1004124</v>
      </c>
      <c r="E5548" s="139" t="s">
        <v>7621</v>
      </c>
      <c r="F5548" s="139">
        <v>35.998092999999997</v>
      </c>
      <c r="G5548" s="139">
        <v>-94.089990999999998</v>
      </c>
      <c r="H5548" s="139" t="s">
        <v>2674</v>
      </c>
      <c r="I5548" s="139" t="s">
        <v>3634</v>
      </c>
      <c r="J5548" s="139" t="s">
        <v>12</v>
      </c>
      <c r="K5548" s="139">
        <v>72701</v>
      </c>
      <c r="L5548" s="139" t="s">
        <v>7622</v>
      </c>
      <c r="M5548" s="139">
        <v>17</v>
      </c>
      <c r="N5548" s="139" t="s">
        <v>1054</v>
      </c>
    </row>
    <row r="5549" spans="1:14" ht="15.75" customHeight="1">
      <c r="A5549" s="139">
        <v>2018</v>
      </c>
      <c r="B5549" s="100" t="s">
        <v>187</v>
      </c>
      <c r="C5549" s="139" t="s">
        <v>7623</v>
      </c>
      <c r="D5549" s="139">
        <v>1012289</v>
      </c>
      <c r="E5549" s="139" t="s">
        <v>7624</v>
      </c>
      <c r="F5549" s="139">
        <v>36.977110000000003</v>
      </c>
      <c r="G5549" s="139">
        <v>-122.05244999999999</v>
      </c>
      <c r="H5549" s="139" t="s">
        <v>7625</v>
      </c>
      <c r="I5549" s="139" t="s">
        <v>7626</v>
      </c>
      <c r="J5549" s="139" t="s">
        <v>15</v>
      </c>
      <c r="K5549" s="139">
        <v>95064</v>
      </c>
      <c r="L5549" s="139" t="s">
        <v>7627</v>
      </c>
      <c r="M5549" s="139">
        <v>12</v>
      </c>
      <c r="N5549" s="139" t="s">
        <v>1054</v>
      </c>
    </row>
    <row r="5550" spans="1:14" ht="15.75" customHeight="1">
      <c r="A5550" s="139">
        <v>2018</v>
      </c>
      <c r="B5550" s="100" t="s">
        <v>187</v>
      </c>
      <c r="C5550" s="139" t="s">
        <v>7628</v>
      </c>
      <c r="D5550" s="139">
        <v>1005501</v>
      </c>
      <c r="E5550" s="139" t="s">
        <v>7629</v>
      </c>
      <c r="F5550" s="139">
        <v>34.074052000000002</v>
      </c>
      <c r="G5550" s="139">
        <v>-118.43791299999999</v>
      </c>
      <c r="H5550" s="139" t="s">
        <v>2614</v>
      </c>
      <c r="I5550" s="139" t="s">
        <v>1411</v>
      </c>
      <c r="J5550" s="139" t="s">
        <v>15</v>
      </c>
      <c r="K5550" s="139">
        <v>90095</v>
      </c>
      <c r="L5550" s="139" t="s">
        <v>7393</v>
      </c>
      <c r="M5550" s="139">
        <v>106</v>
      </c>
      <c r="N5550" s="139" t="s">
        <v>1054</v>
      </c>
    </row>
    <row r="5551" spans="1:14" ht="15.75" customHeight="1">
      <c r="A5551" s="139">
        <v>2018</v>
      </c>
      <c r="B5551" s="100" t="s">
        <v>187</v>
      </c>
      <c r="C5551" s="139" t="s">
        <v>7630</v>
      </c>
      <c r="D5551" s="139">
        <v>1000557</v>
      </c>
      <c r="E5551" s="139" t="s">
        <v>7631</v>
      </c>
      <c r="F5551" s="139">
        <v>37.762630999999999</v>
      </c>
      <c r="G5551" s="139">
        <v>-122.456329</v>
      </c>
      <c r="H5551" s="139" t="s">
        <v>7632</v>
      </c>
      <c r="I5551" s="139" t="s">
        <v>7602</v>
      </c>
      <c r="J5551" s="139" t="s">
        <v>15</v>
      </c>
      <c r="K5551" s="139">
        <v>94143</v>
      </c>
      <c r="L5551" s="139" t="s">
        <v>7349</v>
      </c>
      <c r="M5551" s="139">
        <v>26</v>
      </c>
      <c r="N5551" s="139" t="s">
        <v>1054</v>
      </c>
    </row>
    <row r="5552" spans="1:14" ht="15.75" customHeight="1">
      <c r="A5552" s="139">
        <v>2018</v>
      </c>
      <c r="B5552" s="100" t="s">
        <v>187</v>
      </c>
      <c r="C5552" s="139" t="s">
        <v>7633</v>
      </c>
      <c r="D5552" s="139">
        <v>1005561</v>
      </c>
      <c r="E5552" s="139" t="s">
        <v>7634</v>
      </c>
      <c r="F5552" s="139">
        <v>38.948304</v>
      </c>
      <c r="G5552" s="139">
        <v>-95.263013000000001</v>
      </c>
      <c r="H5552" s="139" t="s">
        <v>7635</v>
      </c>
      <c r="I5552" s="139" t="s">
        <v>4718</v>
      </c>
      <c r="J5552" s="139" t="s">
        <v>44</v>
      </c>
      <c r="K5552" s="139">
        <v>66047</v>
      </c>
      <c r="L5552" s="139" t="s">
        <v>4706</v>
      </c>
      <c r="M5552" s="139">
        <v>15</v>
      </c>
      <c r="N5552" s="139" t="s">
        <v>1054</v>
      </c>
    </row>
    <row r="5553" spans="1:14" ht="15.75" customHeight="1">
      <c r="A5553" s="139">
        <v>2018</v>
      </c>
      <c r="B5553" s="100" t="s">
        <v>187</v>
      </c>
      <c r="C5553" s="139" t="s">
        <v>7636</v>
      </c>
      <c r="D5553" s="139">
        <v>1002017</v>
      </c>
      <c r="E5553" s="139" t="s">
        <v>7637</v>
      </c>
      <c r="F5553" s="139">
        <v>44.898705999999997</v>
      </c>
      <c r="G5553" s="139">
        <v>-68.673323999999994</v>
      </c>
      <c r="H5553" s="139" t="s">
        <v>7638</v>
      </c>
      <c r="I5553" s="139" t="s">
        <v>7639</v>
      </c>
      <c r="J5553" s="139" t="s">
        <v>52</v>
      </c>
      <c r="K5553" s="139">
        <v>4469</v>
      </c>
      <c r="L5553" s="139" t="s">
        <v>7640</v>
      </c>
      <c r="M5553" s="139">
        <v>17</v>
      </c>
      <c r="N5553" s="139" t="s">
        <v>1054</v>
      </c>
    </row>
    <row r="5554" spans="1:14" ht="15.75" customHeight="1">
      <c r="A5554" s="139">
        <v>2018</v>
      </c>
      <c r="B5554" s="100" t="s">
        <v>187</v>
      </c>
      <c r="C5554" s="139" t="s">
        <v>7641</v>
      </c>
      <c r="D5554" s="139">
        <v>1002270</v>
      </c>
      <c r="E5554" s="139" t="s">
        <v>7642</v>
      </c>
      <c r="F5554" s="139">
        <v>38.981028000000002</v>
      </c>
      <c r="G5554" s="139">
        <v>-76.944136</v>
      </c>
      <c r="H5554" s="139" t="s">
        <v>7643</v>
      </c>
      <c r="I5554" s="139" t="s">
        <v>7644</v>
      </c>
      <c r="J5554" s="139" t="s">
        <v>55</v>
      </c>
      <c r="K5554" s="139">
        <v>20742</v>
      </c>
      <c r="L5554" s="139" t="s">
        <v>7645</v>
      </c>
      <c r="M5554" s="139">
        <v>49</v>
      </c>
      <c r="N5554" s="139" t="s">
        <v>1054</v>
      </c>
    </row>
    <row r="5555" spans="1:14" ht="15.75" customHeight="1">
      <c r="A5555" s="139">
        <v>2018</v>
      </c>
      <c r="B5555" s="100" t="s">
        <v>187</v>
      </c>
      <c r="C5555" s="139" t="s">
        <v>7646</v>
      </c>
      <c r="D5555" s="139">
        <v>1000408</v>
      </c>
      <c r="E5555" s="139" t="s">
        <v>7647</v>
      </c>
      <c r="F5555" s="139">
        <v>42.280799999999999</v>
      </c>
      <c r="G5555" s="139">
        <v>-83.734200000000001</v>
      </c>
      <c r="H5555" s="139" t="s">
        <v>7648</v>
      </c>
      <c r="I5555" s="139" t="s">
        <v>7649</v>
      </c>
      <c r="J5555" s="139" t="s">
        <v>61</v>
      </c>
      <c r="K5555" s="139">
        <v>48109</v>
      </c>
      <c r="L5555" s="139" t="s">
        <v>7650</v>
      </c>
      <c r="M5555" s="139">
        <v>129</v>
      </c>
      <c r="N5555" s="139" t="s">
        <v>1054</v>
      </c>
    </row>
    <row r="5556" spans="1:14" ht="15.75" customHeight="1">
      <c r="A5556" s="139">
        <v>2018</v>
      </c>
      <c r="B5556" s="100" t="s">
        <v>187</v>
      </c>
      <c r="C5556" s="139" t="s">
        <v>7651</v>
      </c>
      <c r="D5556" s="139">
        <v>1010963</v>
      </c>
      <c r="E5556" s="139" t="s">
        <v>7652</v>
      </c>
      <c r="F5556" s="139">
        <v>32.327156000000002</v>
      </c>
      <c r="G5556" s="139">
        <v>-90.173316999999997</v>
      </c>
      <c r="H5556" s="139" t="s">
        <v>3059</v>
      </c>
      <c r="I5556" s="139" t="s">
        <v>3060</v>
      </c>
      <c r="J5556" s="139" t="s">
        <v>65</v>
      </c>
      <c r="K5556" s="139">
        <v>39216</v>
      </c>
      <c r="L5556" s="139" t="s">
        <v>7653</v>
      </c>
      <c r="M5556" s="139">
        <v>13</v>
      </c>
      <c r="N5556" s="139" t="s">
        <v>1054</v>
      </c>
    </row>
    <row r="5557" spans="1:14" ht="15.75" customHeight="1">
      <c r="A5557" s="139">
        <v>2018</v>
      </c>
      <c r="B5557" s="100" t="s">
        <v>187</v>
      </c>
      <c r="C5557" s="139" t="s">
        <v>7654</v>
      </c>
      <c r="D5557" s="139">
        <v>1004580</v>
      </c>
      <c r="E5557" s="139" t="s">
        <v>7655</v>
      </c>
      <c r="F5557" s="139">
        <v>40.822718999999999</v>
      </c>
      <c r="G5557" s="139">
        <v>-96.701279</v>
      </c>
      <c r="H5557" s="139" t="s">
        <v>7656</v>
      </c>
      <c r="I5557" s="139" t="s">
        <v>1484</v>
      </c>
      <c r="J5557" s="139" t="s">
        <v>73</v>
      </c>
      <c r="K5557" s="139">
        <v>68588</v>
      </c>
      <c r="L5557" s="139" t="s">
        <v>7657</v>
      </c>
      <c r="M5557" s="139">
        <v>14</v>
      </c>
      <c r="N5557" s="139" t="s">
        <v>1054</v>
      </c>
    </row>
    <row r="5558" spans="1:14" ht="15.75" customHeight="1">
      <c r="A5558" s="139">
        <v>2018</v>
      </c>
      <c r="B5558" s="100" t="s">
        <v>187</v>
      </c>
      <c r="C5558" s="139" t="s">
        <v>7658</v>
      </c>
      <c r="D5558" s="139">
        <v>1012083</v>
      </c>
      <c r="E5558" s="139" t="s">
        <v>7659</v>
      </c>
      <c r="F5558" s="139">
        <v>43.136198999999998</v>
      </c>
      <c r="G5558" s="139">
        <v>-70.937909000000005</v>
      </c>
      <c r="H5558" s="139" t="s">
        <v>2876</v>
      </c>
      <c r="I5558" s="139" t="s">
        <v>7660</v>
      </c>
      <c r="J5558" s="139" t="s">
        <v>79</v>
      </c>
      <c r="K5558" s="139">
        <v>3824</v>
      </c>
      <c r="L5558" s="139" t="s">
        <v>7661</v>
      </c>
      <c r="M5558" s="139">
        <v>88</v>
      </c>
      <c r="N5558" s="139" t="s">
        <v>1054</v>
      </c>
    </row>
    <row r="5559" spans="1:14" ht="15.75" customHeight="1">
      <c r="A5559" s="139">
        <v>2018</v>
      </c>
      <c r="B5559" s="100" t="s">
        <v>187</v>
      </c>
      <c r="C5559" s="139" t="s">
        <v>7662</v>
      </c>
      <c r="D5559" s="139">
        <v>1003771</v>
      </c>
      <c r="E5559" s="139" t="s">
        <v>7663</v>
      </c>
      <c r="F5559" s="139">
        <v>40.438749999999999</v>
      </c>
      <c r="G5559" s="139">
        <v>-79.960849999999994</v>
      </c>
      <c r="H5559" s="139" t="s">
        <v>7664</v>
      </c>
      <c r="I5559" s="139" t="s">
        <v>3262</v>
      </c>
      <c r="J5559" s="139" t="s">
        <v>103</v>
      </c>
      <c r="K5559" s="139">
        <v>15260</v>
      </c>
      <c r="L5559" s="139" t="s">
        <v>7665</v>
      </c>
      <c r="M5559" s="139">
        <v>30</v>
      </c>
      <c r="N5559" s="139" t="s">
        <v>1054</v>
      </c>
    </row>
    <row r="5560" spans="1:14" ht="15.75" customHeight="1">
      <c r="A5560" s="139">
        <v>2018</v>
      </c>
      <c r="B5560" s="100" t="s">
        <v>187</v>
      </c>
      <c r="C5560" s="139" t="s">
        <v>7666</v>
      </c>
      <c r="D5560" s="139">
        <v>1002163</v>
      </c>
      <c r="E5560" s="139" t="s">
        <v>7667</v>
      </c>
      <c r="F5560" s="139">
        <v>43.123064999999997</v>
      </c>
      <c r="G5560" s="139">
        <v>-77.629543999999996</v>
      </c>
      <c r="H5560" s="139" t="s">
        <v>7668</v>
      </c>
      <c r="I5560" s="139" t="s">
        <v>1545</v>
      </c>
      <c r="J5560" s="139" t="s">
        <v>87</v>
      </c>
      <c r="K5560" s="139">
        <v>14627</v>
      </c>
      <c r="L5560" s="139" t="s">
        <v>7669</v>
      </c>
      <c r="M5560" s="139">
        <v>62</v>
      </c>
      <c r="N5560" s="139" t="s">
        <v>1054</v>
      </c>
    </row>
    <row r="5561" spans="1:14" ht="15.75" customHeight="1">
      <c r="A5561" s="139">
        <v>2018</v>
      </c>
      <c r="B5561" s="100" t="s">
        <v>187</v>
      </c>
      <c r="C5561" s="139" t="s">
        <v>7670</v>
      </c>
      <c r="D5561" s="139">
        <v>1009993</v>
      </c>
      <c r="E5561" s="139" t="s">
        <v>7671</v>
      </c>
      <c r="F5561" s="139">
        <v>29.311419999999998</v>
      </c>
      <c r="G5561" s="139">
        <v>-94.774789999999996</v>
      </c>
      <c r="H5561" s="139" t="s">
        <v>7672</v>
      </c>
      <c r="I5561" s="139" t="s">
        <v>7673</v>
      </c>
      <c r="J5561" s="139" t="s">
        <v>115</v>
      </c>
      <c r="K5561" s="139">
        <v>77555</v>
      </c>
      <c r="L5561" s="139" t="s">
        <v>7674</v>
      </c>
      <c r="M5561" s="139">
        <v>25</v>
      </c>
      <c r="N5561" s="139" t="s">
        <v>1054</v>
      </c>
    </row>
    <row r="5562" spans="1:14" ht="15.75" customHeight="1">
      <c r="A5562" s="139">
        <v>2018</v>
      </c>
      <c r="B5562" s="100" t="s">
        <v>187</v>
      </c>
      <c r="C5562" s="139" t="s">
        <v>7675</v>
      </c>
      <c r="D5562" s="139">
        <v>1002803</v>
      </c>
      <c r="E5562" s="139" t="s">
        <v>7676</v>
      </c>
      <c r="F5562" s="139">
        <v>44.474319999999999</v>
      </c>
      <c r="G5562" s="139">
        <v>-73.190610000000007</v>
      </c>
      <c r="H5562" s="139" t="s">
        <v>6893</v>
      </c>
      <c r="I5562" s="139" t="s">
        <v>7677</v>
      </c>
      <c r="J5562" s="139" t="s">
        <v>121</v>
      </c>
      <c r="K5562" s="139">
        <v>5405</v>
      </c>
      <c r="L5562" s="139" t="s">
        <v>7678</v>
      </c>
      <c r="M5562" s="139">
        <v>14</v>
      </c>
      <c r="N5562" s="139" t="s">
        <v>1054</v>
      </c>
    </row>
    <row r="5563" spans="1:14" ht="15.75" customHeight="1">
      <c r="A5563" s="139">
        <v>2018</v>
      </c>
      <c r="B5563" s="100" t="s">
        <v>187</v>
      </c>
      <c r="C5563" s="139" t="s">
        <v>7679</v>
      </c>
      <c r="D5563" s="139">
        <v>1002682</v>
      </c>
      <c r="F5563" s="139">
        <v>47.656199999999998</v>
      </c>
      <c r="G5563" s="139">
        <v>-122.30410000000001</v>
      </c>
      <c r="H5563" s="139" t="s">
        <v>7680</v>
      </c>
      <c r="I5563" s="139" t="s">
        <v>1851</v>
      </c>
      <c r="J5563" s="139" t="s">
        <v>126</v>
      </c>
      <c r="K5563" s="139">
        <v>98195</v>
      </c>
      <c r="L5563" s="139" t="s">
        <v>7681</v>
      </c>
      <c r="M5563" s="139">
        <v>44</v>
      </c>
      <c r="N5563" s="139" t="s">
        <v>1054</v>
      </c>
    </row>
    <row r="5564" spans="1:14" ht="15.75" customHeight="1">
      <c r="A5564" s="139">
        <v>2018</v>
      </c>
      <c r="B5564" s="100" t="s">
        <v>187</v>
      </c>
      <c r="C5564" s="139" t="s">
        <v>7682</v>
      </c>
      <c r="D5564" s="139">
        <v>1005599</v>
      </c>
      <c r="E5564" s="139" t="s">
        <v>7683</v>
      </c>
      <c r="F5564" s="139">
        <v>41.657733</v>
      </c>
      <c r="G5564" s="139">
        <v>-111.84344400000001</v>
      </c>
      <c r="H5564" s="139" t="s">
        <v>7684</v>
      </c>
      <c r="I5564" s="139" t="s">
        <v>7685</v>
      </c>
      <c r="J5564" s="139" t="s">
        <v>118</v>
      </c>
      <c r="K5564" s="139">
        <v>84322</v>
      </c>
      <c r="L5564" s="139" t="s">
        <v>7686</v>
      </c>
      <c r="M5564" s="139">
        <v>19</v>
      </c>
      <c r="N5564" s="139" t="s">
        <v>1054</v>
      </c>
    </row>
    <row r="5565" spans="1:14" ht="15.75" customHeight="1">
      <c r="A5565" s="139">
        <v>2018</v>
      </c>
      <c r="B5565" s="100" t="s">
        <v>187</v>
      </c>
      <c r="C5565" s="139" t="s">
        <v>7687</v>
      </c>
      <c r="D5565" s="139">
        <v>1010699</v>
      </c>
      <c r="E5565" s="139" t="s">
        <v>7688</v>
      </c>
      <c r="F5565" s="139">
        <v>40.716349999999998</v>
      </c>
      <c r="G5565" s="139">
        <v>-111.44104</v>
      </c>
      <c r="H5565" s="139" t="s">
        <v>7689</v>
      </c>
      <c r="I5565" s="139" t="s">
        <v>2304</v>
      </c>
      <c r="J5565" s="139" t="s">
        <v>118</v>
      </c>
      <c r="K5565" s="139">
        <v>84017</v>
      </c>
      <c r="L5565" s="139" t="s">
        <v>7690</v>
      </c>
      <c r="M5565" s="139">
        <v>129</v>
      </c>
      <c r="N5565" s="139" t="s">
        <v>1054</v>
      </c>
    </row>
    <row r="5566" spans="1:14" ht="15.75" customHeight="1">
      <c r="A5566" s="139">
        <v>2018</v>
      </c>
      <c r="B5566" s="100" t="s">
        <v>187</v>
      </c>
      <c r="C5566" s="139" t="s">
        <v>7691</v>
      </c>
      <c r="D5566" s="139">
        <v>1002505</v>
      </c>
      <c r="E5566" s="139" t="s">
        <v>7692</v>
      </c>
      <c r="F5566" s="139">
        <v>42.775351999999998</v>
      </c>
      <c r="G5566" s="139">
        <v>-94.942431999999997</v>
      </c>
      <c r="H5566" s="139" t="s">
        <v>7693</v>
      </c>
      <c r="I5566" s="139" t="s">
        <v>7694</v>
      </c>
      <c r="J5566" s="139" t="s">
        <v>42</v>
      </c>
      <c r="K5566" s="139">
        <v>50510</v>
      </c>
      <c r="L5566" s="139" t="s">
        <v>2965</v>
      </c>
      <c r="M5566" s="139">
        <v>83</v>
      </c>
      <c r="N5566" s="139" t="s">
        <v>1054</v>
      </c>
    </row>
    <row r="5567" spans="1:14" ht="15.75" customHeight="1">
      <c r="A5567" s="139">
        <v>2018</v>
      </c>
      <c r="B5567" s="100" t="s">
        <v>187</v>
      </c>
      <c r="C5567" s="139" t="s">
        <v>7695</v>
      </c>
      <c r="D5567" s="139">
        <v>1008110</v>
      </c>
      <c r="E5567" s="139" t="s">
        <v>7696</v>
      </c>
      <c r="F5567" s="139">
        <v>27.81775</v>
      </c>
      <c r="G5567" s="139">
        <v>-97.482551999999998</v>
      </c>
      <c r="H5567" s="139" t="s">
        <v>2483</v>
      </c>
      <c r="I5567" s="139" t="s">
        <v>2162</v>
      </c>
      <c r="J5567" s="139" t="s">
        <v>115</v>
      </c>
      <c r="K5567" s="139">
        <v>78407</v>
      </c>
      <c r="L5567" s="139" t="s">
        <v>2965</v>
      </c>
      <c r="M5567" s="139">
        <v>17537</v>
      </c>
      <c r="N5567" s="139" t="s">
        <v>1745</v>
      </c>
    </row>
    <row r="5568" spans="1:14" ht="15.75" customHeight="1">
      <c r="A5568" s="139">
        <v>2018</v>
      </c>
      <c r="B5568" s="100" t="s">
        <v>187</v>
      </c>
      <c r="C5568" s="139" t="s">
        <v>7697</v>
      </c>
      <c r="D5568" s="139">
        <v>1006959</v>
      </c>
      <c r="E5568" s="139" t="s">
        <v>7698</v>
      </c>
      <c r="F5568" s="139">
        <v>27.810775</v>
      </c>
      <c r="G5568" s="139">
        <v>-97.436657999999994</v>
      </c>
      <c r="H5568" s="139" t="s">
        <v>2483</v>
      </c>
      <c r="I5568" s="139" t="s">
        <v>2162</v>
      </c>
      <c r="J5568" s="139" t="s">
        <v>115</v>
      </c>
      <c r="K5568" s="139">
        <v>78407</v>
      </c>
      <c r="L5568" s="139" t="s">
        <v>2965</v>
      </c>
      <c r="M5568" s="139">
        <v>8626</v>
      </c>
      <c r="N5568" s="139" t="s">
        <v>2003</v>
      </c>
    </row>
    <row r="5569" spans="1:14" ht="15.75" customHeight="1">
      <c r="A5569" s="139">
        <v>2018</v>
      </c>
      <c r="B5569" s="100" t="s">
        <v>187</v>
      </c>
      <c r="C5569" s="139" t="s">
        <v>7699</v>
      </c>
      <c r="D5569" s="139">
        <v>1008504</v>
      </c>
      <c r="E5569" s="139" t="s">
        <v>7700</v>
      </c>
      <c r="F5569" s="139">
        <v>38.071669999999997</v>
      </c>
      <c r="G5569" s="139">
        <v>-122.13975000000001</v>
      </c>
      <c r="H5569" s="139" t="s">
        <v>7701</v>
      </c>
      <c r="I5569" s="139" t="s">
        <v>2236</v>
      </c>
      <c r="J5569" s="139" t="s">
        <v>15</v>
      </c>
      <c r="K5569" s="139">
        <v>94510</v>
      </c>
      <c r="L5569" s="139" t="s">
        <v>2965</v>
      </c>
      <c r="M5569" s="139">
        <v>6344</v>
      </c>
      <c r="N5569" s="139" t="s">
        <v>2003</v>
      </c>
    </row>
    <row r="5570" spans="1:14" ht="15.75" customHeight="1">
      <c r="A5570" s="139">
        <v>2018</v>
      </c>
      <c r="B5570" s="100" t="s">
        <v>187</v>
      </c>
      <c r="C5570" s="139" t="s">
        <v>7702</v>
      </c>
      <c r="D5570" s="139">
        <v>1007786</v>
      </c>
      <c r="E5570" s="139" t="s">
        <v>7703</v>
      </c>
      <c r="F5570" s="139">
        <v>34.205689999999997</v>
      </c>
      <c r="G5570" s="139">
        <v>-97.104169999999996</v>
      </c>
      <c r="H5570" s="139" t="s">
        <v>5130</v>
      </c>
      <c r="I5570" s="139" t="s">
        <v>7704</v>
      </c>
      <c r="J5570" s="139" t="s">
        <v>98</v>
      </c>
      <c r="K5570" s="139">
        <v>73401</v>
      </c>
      <c r="L5570" s="139" t="s">
        <v>2965</v>
      </c>
      <c r="M5570" s="139">
        <v>4870</v>
      </c>
      <c r="N5570" s="139" t="s">
        <v>1745</v>
      </c>
    </row>
    <row r="5571" spans="1:14" ht="15.75" customHeight="1">
      <c r="A5571" s="139">
        <v>2018</v>
      </c>
      <c r="B5571" s="100" t="s">
        <v>187</v>
      </c>
      <c r="C5571" s="139" t="s">
        <v>7705</v>
      </c>
      <c r="D5571" s="139">
        <v>1008271</v>
      </c>
      <c r="E5571" s="139" t="s">
        <v>7706</v>
      </c>
      <c r="F5571" s="139">
        <v>35.085842999999997</v>
      </c>
      <c r="G5571" s="139">
        <v>-90.083385000000007</v>
      </c>
      <c r="H5571" s="139" t="s">
        <v>2642</v>
      </c>
      <c r="I5571" s="139" t="s">
        <v>2066</v>
      </c>
      <c r="J5571" s="139" t="s">
        <v>113</v>
      </c>
      <c r="K5571" s="139">
        <v>38109</v>
      </c>
      <c r="L5571" s="139" t="s">
        <v>2965</v>
      </c>
      <c r="M5571" s="139">
        <v>8003</v>
      </c>
      <c r="N5571" s="139" t="s">
        <v>1745</v>
      </c>
    </row>
    <row r="5572" spans="1:14" ht="15.75" customHeight="1">
      <c r="A5572" s="139">
        <v>2018</v>
      </c>
      <c r="B5572" s="100" t="s">
        <v>187</v>
      </c>
      <c r="C5572" s="139" t="s">
        <v>7707</v>
      </c>
      <c r="D5572" s="139">
        <v>1006062</v>
      </c>
      <c r="E5572" s="139" t="s">
        <v>7708</v>
      </c>
      <c r="F5572" s="139">
        <v>29.722273999999999</v>
      </c>
      <c r="G5572" s="139">
        <v>-95.254401000000001</v>
      </c>
      <c r="H5572" s="139" t="s">
        <v>1086</v>
      </c>
      <c r="I5572" s="139" t="s">
        <v>1087</v>
      </c>
      <c r="J5572" s="139" t="s">
        <v>115</v>
      </c>
      <c r="K5572" s="139">
        <v>77012</v>
      </c>
      <c r="L5572" s="139" t="s">
        <v>2965</v>
      </c>
      <c r="M5572" s="139">
        <v>8192</v>
      </c>
      <c r="N5572" s="139" t="s">
        <v>1306</v>
      </c>
    </row>
    <row r="5573" spans="1:14" ht="15.75" customHeight="1">
      <c r="A5573" s="139">
        <v>2018</v>
      </c>
      <c r="B5573" s="100" t="s">
        <v>187</v>
      </c>
      <c r="C5573" s="139" t="s">
        <v>7709</v>
      </c>
      <c r="D5573" s="139">
        <v>1008938</v>
      </c>
      <c r="E5573" s="139" t="s">
        <v>7710</v>
      </c>
      <c r="F5573" s="139">
        <v>29.369167000000001</v>
      </c>
      <c r="G5573" s="139">
        <v>-94.911111000000005</v>
      </c>
      <c r="H5573" s="139" t="s">
        <v>3915</v>
      </c>
      <c r="I5573" s="139" t="s">
        <v>7673</v>
      </c>
      <c r="J5573" s="139" t="s">
        <v>115</v>
      </c>
      <c r="K5573" s="139">
        <v>77590</v>
      </c>
      <c r="L5573" s="139" t="s">
        <v>2965</v>
      </c>
      <c r="M5573" s="139">
        <v>19470</v>
      </c>
      <c r="N5573" s="139" t="s">
        <v>1306</v>
      </c>
    </row>
    <row r="5574" spans="1:14" ht="15.75" customHeight="1">
      <c r="A5574" s="139">
        <v>2018</v>
      </c>
      <c r="B5574" s="100" t="s">
        <v>187</v>
      </c>
      <c r="C5574" s="139" t="s">
        <v>7711</v>
      </c>
      <c r="D5574" s="139">
        <v>1003779</v>
      </c>
      <c r="E5574" s="139" t="s">
        <v>7712</v>
      </c>
      <c r="F5574" s="139">
        <v>44.297221999999998</v>
      </c>
      <c r="G5574" s="139">
        <v>-96.717222000000007</v>
      </c>
      <c r="H5574" s="139" t="s">
        <v>7713</v>
      </c>
      <c r="I5574" s="139" t="s">
        <v>7714</v>
      </c>
      <c r="J5574" s="139" t="s">
        <v>110</v>
      </c>
      <c r="K5574" s="139">
        <v>57002</v>
      </c>
      <c r="L5574" s="139" t="s">
        <v>2965</v>
      </c>
      <c r="M5574" s="139">
        <v>90</v>
      </c>
      <c r="N5574" s="139" t="s">
        <v>1054</v>
      </c>
    </row>
    <row r="5575" spans="1:14" ht="15.75" customHeight="1">
      <c r="A5575" s="139">
        <v>2018</v>
      </c>
      <c r="B5575" s="100" t="s">
        <v>187</v>
      </c>
      <c r="C5575" s="139" t="s">
        <v>7715</v>
      </c>
      <c r="D5575" s="139">
        <v>1006946</v>
      </c>
      <c r="E5575" s="139" t="s">
        <v>7716</v>
      </c>
      <c r="F5575" s="139">
        <v>43.663888999999998</v>
      </c>
      <c r="G5575" s="139">
        <v>-94.582222000000002</v>
      </c>
      <c r="H5575" s="139" t="s">
        <v>7717</v>
      </c>
      <c r="I5575" s="139" t="s">
        <v>2466</v>
      </c>
      <c r="J5575" s="139" t="s">
        <v>62</v>
      </c>
      <c r="K5575" s="139">
        <v>56181</v>
      </c>
      <c r="L5575" s="139" t="s">
        <v>2965</v>
      </c>
      <c r="M5575" s="139">
        <v>85</v>
      </c>
      <c r="N5575" s="139" t="s">
        <v>1054</v>
      </c>
    </row>
    <row r="5576" spans="1:14" ht="15.75" customHeight="1">
      <c r="A5576" s="139">
        <v>2018</v>
      </c>
      <c r="B5576" s="100" t="s">
        <v>187</v>
      </c>
      <c r="C5576" s="139" t="s">
        <v>7718</v>
      </c>
      <c r="D5576" s="139">
        <v>1004102</v>
      </c>
      <c r="E5576" s="139" t="s">
        <v>7719</v>
      </c>
      <c r="F5576" s="139">
        <v>36.142139</v>
      </c>
      <c r="G5576" s="139">
        <v>-86.800146999999996</v>
      </c>
      <c r="H5576" s="139" t="s">
        <v>7720</v>
      </c>
      <c r="I5576" s="139" t="s">
        <v>3517</v>
      </c>
      <c r="J5576" s="139" t="s">
        <v>113</v>
      </c>
      <c r="K5576" s="139">
        <v>37203</v>
      </c>
      <c r="L5576" s="139" t="s">
        <v>7721</v>
      </c>
      <c r="M5576" s="139">
        <v>65</v>
      </c>
      <c r="N5576" s="139" t="s">
        <v>1054</v>
      </c>
    </row>
    <row r="5577" spans="1:14" ht="15.75" customHeight="1">
      <c r="A5577" s="139">
        <v>2018</v>
      </c>
      <c r="B5577" s="100" t="s">
        <v>187</v>
      </c>
      <c r="C5577" s="139" t="s">
        <v>7722</v>
      </c>
      <c r="D5577" s="139">
        <v>1005005</v>
      </c>
      <c r="E5577" s="139" t="s">
        <v>7723</v>
      </c>
      <c r="F5577" s="139">
        <v>40.6</v>
      </c>
      <c r="G5577" s="139">
        <v>-79.567778000000004</v>
      </c>
      <c r="H5577" s="139" t="s">
        <v>7724</v>
      </c>
      <c r="I5577" s="139" t="s">
        <v>7725</v>
      </c>
      <c r="J5577" s="139" t="s">
        <v>103</v>
      </c>
      <c r="K5577" s="139">
        <v>15690</v>
      </c>
      <c r="L5577" s="139" t="s">
        <v>1547</v>
      </c>
      <c r="M5577" s="139">
        <v>22</v>
      </c>
      <c r="N5577" s="139" t="s">
        <v>1054</v>
      </c>
    </row>
    <row r="5578" spans="1:14" ht="15.75" customHeight="1">
      <c r="A5578" s="139">
        <v>2018</v>
      </c>
      <c r="B5578" s="100" t="s">
        <v>187</v>
      </c>
      <c r="C5578" s="139" t="s">
        <v>7726</v>
      </c>
      <c r="D5578" s="139">
        <v>1004990</v>
      </c>
      <c r="E5578" s="139" t="s">
        <v>7727</v>
      </c>
      <c r="F5578" s="139">
        <v>37.542569999999998</v>
      </c>
      <c r="G5578" s="139">
        <v>-77.424270000000007</v>
      </c>
      <c r="H5578" s="139" t="s">
        <v>1213</v>
      </c>
      <c r="I5578" s="139" t="s">
        <v>6202</v>
      </c>
      <c r="J5578" s="139" t="s">
        <v>123</v>
      </c>
      <c r="K5578" s="139">
        <v>23298</v>
      </c>
      <c r="L5578" s="139" t="s">
        <v>7728</v>
      </c>
      <c r="M5578" s="139">
        <v>16</v>
      </c>
      <c r="N5578" s="139" t="s">
        <v>1054</v>
      </c>
    </row>
    <row r="5579" spans="1:14" ht="15.75" customHeight="1">
      <c r="A5579" s="139">
        <v>2018</v>
      </c>
      <c r="B5579" s="100" t="s">
        <v>187</v>
      </c>
      <c r="C5579" s="139" t="s">
        <v>7729</v>
      </c>
      <c r="D5579" s="139">
        <v>1000593</v>
      </c>
      <c r="E5579" s="139" t="s">
        <v>7730</v>
      </c>
      <c r="F5579" s="139">
        <v>44.5047</v>
      </c>
      <c r="G5579" s="139">
        <v>-70.240300000000005</v>
      </c>
      <c r="H5579" s="139" t="s">
        <v>7731</v>
      </c>
      <c r="I5579" s="139" t="s">
        <v>1407</v>
      </c>
      <c r="J5579" s="139" t="s">
        <v>52</v>
      </c>
      <c r="K5579" s="139">
        <v>4239</v>
      </c>
      <c r="L5579" s="139" t="s">
        <v>6783</v>
      </c>
      <c r="M5579" s="139">
        <v>734</v>
      </c>
      <c r="N5579" s="139" t="s">
        <v>1253</v>
      </c>
    </row>
    <row r="5580" spans="1:14" ht="15.75" customHeight="1">
      <c r="A5580" s="139">
        <v>2018</v>
      </c>
      <c r="B5580" s="100" t="s">
        <v>187</v>
      </c>
      <c r="C5580" s="139" t="s">
        <v>7732</v>
      </c>
      <c r="D5580" s="139">
        <v>1002594</v>
      </c>
      <c r="E5580" s="139" t="s">
        <v>7733</v>
      </c>
      <c r="F5580" s="139">
        <v>40.141165999999998</v>
      </c>
      <c r="G5580" s="139">
        <v>-87.580436000000006</v>
      </c>
      <c r="H5580" s="139" t="s">
        <v>3788</v>
      </c>
      <c r="I5580" s="139" t="s">
        <v>7734</v>
      </c>
      <c r="J5580" s="139" t="s">
        <v>36</v>
      </c>
      <c r="K5580" s="139">
        <v>61832</v>
      </c>
      <c r="L5580" s="139" t="s">
        <v>7735</v>
      </c>
      <c r="M5580" s="139">
        <v>21</v>
      </c>
      <c r="N5580" s="139" t="s">
        <v>1054</v>
      </c>
    </row>
    <row r="5581" spans="1:14" ht="15.75" customHeight="1">
      <c r="A5581" s="139">
        <v>2018</v>
      </c>
      <c r="B5581" s="100" t="s">
        <v>187</v>
      </c>
      <c r="C5581" s="139" t="s">
        <v>7736</v>
      </c>
      <c r="D5581" s="139">
        <v>1003859</v>
      </c>
      <c r="E5581" s="139" t="s">
        <v>7737</v>
      </c>
      <c r="F5581" s="139">
        <v>35.741999999999997</v>
      </c>
      <c r="G5581" s="139">
        <v>-84.326194000000001</v>
      </c>
      <c r="H5581" s="139" t="s">
        <v>4759</v>
      </c>
      <c r="I5581" s="139" t="s">
        <v>4760</v>
      </c>
      <c r="J5581" s="139" t="s">
        <v>113</v>
      </c>
      <c r="K5581" s="139">
        <v>37774</v>
      </c>
      <c r="L5581" s="139" t="s">
        <v>7738</v>
      </c>
      <c r="M5581" s="139">
        <v>11</v>
      </c>
      <c r="N5581" s="139" t="s">
        <v>1054</v>
      </c>
    </row>
    <row r="5582" spans="1:14" ht="15.75" customHeight="1">
      <c r="A5582" s="139">
        <v>2018</v>
      </c>
      <c r="B5582" s="100" t="s">
        <v>187</v>
      </c>
      <c r="C5582" s="139" t="s">
        <v>7739</v>
      </c>
      <c r="D5582" s="139">
        <v>1005588</v>
      </c>
      <c r="E5582" s="139" t="s">
        <v>7740</v>
      </c>
      <c r="F5582" s="139">
        <v>34.0946</v>
      </c>
      <c r="G5582" s="139">
        <v>-117.51326</v>
      </c>
      <c r="H5582" s="139" t="s">
        <v>2209</v>
      </c>
      <c r="I5582" s="139" t="s">
        <v>2210</v>
      </c>
      <c r="J5582" s="139" t="s">
        <v>15</v>
      </c>
      <c r="K5582" s="139">
        <v>92335</v>
      </c>
      <c r="L5582" s="139" t="s">
        <v>7741</v>
      </c>
      <c r="M5582" s="139">
        <v>16</v>
      </c>
      <c r="N5582" s="139" t="s">
        <v>1054</v>
      </c>
    </row>
    <row r="5583" spans="1:14" ht="15.75" customHeight="1">
      <c r="A5583" s="139">
        <v>2018</v>
      </c>
      <c r="B5583" s="100" t="s">
        <v>187</v>
      </c>
      <c r="C5583" s="139" t="s">
        <v>7742</v>
      </c>
      <c r="D5583" s="139">
        <v>1004490</v>
      </c>
      <c r="E5583" s="139" t="s">
        <v>7743</v>
      </c>
      <c r="F5583" s="139">
        <v>43.066639000000002</v>
      </c>
      <c r="G5583" s="139">
        <v>-94.679167000000007</v>
      </c>
      <c r="H5583" s="139" t="s">
        <v>1192</v>
      </c>
      <c r="I5583" s="139" t="s">
        <v>1193</v>
      </c>
      <c r="J5583" s="139" t="s">
        <v>42</v>
      </c>
      <c r="K5583" s="139">
        <v>50536</v>
      </c>
      <c r="L5583" s="139" t="s">
        <v>5850</v>
      </c>
      <c r="M5583" s="139">
        <v>49</v>
      </c>
      <c r="N5583" s="139" t="s">
        <v>1054</v>
      </c>
    </row>
    <row r="5584" spans="1:14" ht="15.75" customHeight="1">
      <c r="A5584" s="139">
        <v>2018</v>
      </c>
      <c r="B5584" s="100" t="s">
        <v>187</v>
      </c>
      <c r="C5584" s="139" t="s">
        <v>7744</v>
      </c>
      <c r="D5584" s="139">
        <v>1002989</v>
      </c>
      <c r="E5584" s="139" t="s">
        <v>7745</v>
      </c>
      <c r="F5584" s="139">
        <v>39.596781</v>
      </c>
      <c r="G5584" s="139">
        <v>-83.392557999999994</v>
      </c>
      <c r="H5584" s="139" t="s">
        <v>7746</v>
      </c>
      <c r="I5584" s="139" t="s">
        <v>7426</v>
      </c>
      <c r="J5584" s="139" t="s">
        <v>95</v>
      </c>
      <c r="K5584" s="139">
        <v>43106</v>
      </c>
      <c r="L5584" s="139" t="s">
        <v>2965</v>
      </c>
      <c r="M5584" s="139">
        <v>92</v>
      </c>
      <c r="N5584" s="139" t="s">
        <v>1054</v>
      </c>
    </row>
    <row r="5585" spans="1:14" ht="15.75" customHeight="1">
      <c r="A5585" s="139">
        <v>2018</v>
      </c>
      <c r="B5585" s="100" t="s">
        <v>187</v>
      </c>
      <c r="C5585" s="139" t="s">
        <v>7747</v>
      </c>
      <c r="D5585" s="139">
        <v>1002379</v>
      </c>
      <c r="E5585" s="139" t="s">
        <v>7748</v>
      </c>
      <c r="F5585" s="139">
        <v>42.511110000000002</v>
      </c>
      <c r="G5585" s="139">
        <v>-94.300550000000001</v>
      </c>
      <c r="H5585" s="139" t="s">
        <v>5516</v>
      </c>
      <c r="I5585" s="139" t="s">
        <v>2678</v>
      </c>
      <c r="J5585" s="139" t="s">
        <v>42</v>
      </c>
      <c r="K5585" s="139">
        <v>50501</v>
      </c>
      <c r="L5585" s="139" t="s">
        <v>2965</v>
      </c>
      <c r="M5585" s="139">
        <v>88</v>
      </c>
      <c r="N5585" s="139" t="s">
        <v>1054</v>
      </c>
    </row>
    <row r="5586" spans="1:14" ht="15.75" customHeight="1">
      <c r="A5586" s="139">
        <v>2018</v>
      </c>
      <c r="B5586" s="100" t="s">
        <v>187</v>
      </c>
      <c r="C5586" s="139" t="s">
        <v>7749</v>
      </c>
      <c r="D5586" s="139">
        <v>1002690</v>
      </c>
      <c r="E5586" s="139" t="s">
        <v>7750</v>
      </c>
      <c r="F5586" s="139">
        <v>43.182940000000002</v>
      </c>
      <c r="G5586" s="139">
        <v>-95.505690000000001</v>
      </c>
      <c r="H5586" s="139" t="s">
        <v>7751</v>
      </c>
      <c r="I5586" s="139" t="s">
        <v>7752</v>
      </c>
      <c r="J5586" s="139" t="s">
        <v>42</v>
      </c>
      <c r="K5586" s="139">
        <v>51346</v>
      </c>
      <c r="L5586" s="139" t="s">
        <v>2965</v>
      </c>
      <c r="M5586" s="139">
        <v>84</v>
      </c>
      <c r="N5586" s="139" t="s">
        <v>1054</v>
      </c>
    </row>
    <row r="5587" spans="1:14" ht="15.75" customHeight="1">
      <c r="A5587" s="139">
        <v>2018</v>
      </c>
      <c r="B5587" s="100" t="s">
        <v>187</v>
      </c>
      <c r="C5587" s="139" t="s">
        <v>7753</v>
      </c>
      <c r="D5587" s="139">
        <v>1004608</v>
      </c>
      <c r="E5587" s="139" t="s">
        <v>7754</v>
      </c>
      <c r="F5587" s="139">
        <v>43.035134999999997</v>
      </c>
      <c r="G5587" s="139">
        <v>-88.791556</v>
      </c>
      <c r="H5587" s="139" t="s">
        <v>3315</v>
      </c>
      <c r="I5587" s="139" t="s">
        <v>3780</v>
      </c>
      <c r="J5587" s="139" t="s">
        <v>132</v>
      </c>
      <c r="K5587" s="139">
        <v>53549</v>
      </c>
      <c r="L5587" s="139" t="s">
        <v>2965</v>
      </c>
      <c r="M5587" s="139">
        <v>56</v>
      </c>
      <c r="N5587" s="139" t="s">
        <v>1133</v>
      </c>
    </row>
    <row r="5588" spans="1:14" ht="15.75" customHeight="1">
      <c r="A5588" s="139">
        <v>2018</v>
      </c>
      <c r="B5588" s="100" t="s">
        <v>187</v>
      </c>
      <c r="C5588" s="139" t="s">
        <v>7755</v>
      </c>
      <c r="D5588" s="139">
        <v>1006245</v>
      </c>
      <c r="E5588" s="139" t="s">
        <v>7756</v>
      </c>
      <c r="F5588" s="139">
        <v>40.197778</v>
      </c>
      <c r="G5588" s="139">
        <v>-86.910832999999997</v>
      </c>
      <c r="H5588" s="139" t="s">
        <v>6205</v>
      </c>
      <c r="I5588" s="139" t="s">
        <v>1466</v>
      </c>
      <c r="J5588" s="139" t="s">
        <v>39</v>
      </c>
      <c r="K5588" s="139">
        <v>47955</v>
      </c>
      <c r="L5588" s="139" t="s">
        <v>2965</v>
      </c>
      <c r="M5588" s="139">
        <v>94</v>
      </c>
      <c r="N5588" s="139" t="s">
        <v>1054</v>
      </c>
    </row>
    <row r="5589" spans="1:14" ht="15.75" customHeight="1">
      <c r="A5589" s="139">
        <v>2018</v>
      </c>
      <c r="B5589" s="100" t="s">
        <v>187</v>
      </c>
      <c r="C5589" s="139" t="s">
        <v>7757</v>
      </c>
      <c r="D5589" s="139">
        <v>1009080</v>
      </c>
      <c r="E5589" s="139" t="s">
        <v>7758</v>
      </c>
      <c r="F5589" s="139">
        <v>29.985278000000001</v>
      </c>
      <c r="G5589" s="139">
        <v>-90.392778000000007</v>
      </c>
      <c r="H5589" s="139" t="s">
        <v>7759</v>
      </c>
      <c r="I5589" s="139" t="s">
        <v>2077</v>
      </c>
      <c r="J5589" s="139" t="s">
        <v>50</v>
      </c>
      <c r="K5589" s="139">
        <v>70079</v>
      </c>
      <c r="L5589" s="139" t="s">
        <v>2965</v>
      </c>
      <c r="M5589" s="139">
        <v>15283</v>
      </c>
      <c r="N5589" s="139" t="s">
        <v>1745</v>
      </c>
    </row>
    <row r="5590" spans="1:14" ht="15.75" customHeight="1">
      <c r="A5590" s="139">
        <v>2018</v>
      </c>
      <c r="B5590" s="100" t="s">
        <v>187</v>
      </c>
      <c r="C5590" s="139" t="s">
        <v>7760</v>
      </c>
      <c r="D5590" s="139">
        <v>1003150</v>
      </c>
      <c r="E5590" s="139" t="s">
        <v>7761</v>
      </c>
      <c r="F5590" s="139">
        <v>41.677500000000002</v>
      </c>
      <c r="G5590" s="139">
        <v>-97.982221999999993</v>
      </c>
      <c r="H5590" s="139" t="s">
        <v>1380</v>
      </c>
      <c r="I5590" s="139" t="s">
        <v>3320</v>
      </c>
      <c r="J5590" s="139" t="s">
        <v>73</v>
      </c>
      <c r="K5590" s="139">
        <v>68620</v>
      </c>
      <c r="L5590" s="139" t="s">
        <v>2965</v>
      </c>
      <c r="M5590" s="139">
        <v>89</v>
      </c>
      <c r="N5590" s="139" t="s">
        <v>1054</v>
      </c>
    </row>
    <row r="5591" spans="1:14" ht="15.75" customHeight="1">
      <c r="A5591" s="139">
        <v>2018</v>
      </c>
      <c r="B5591" s="100" t="s">
        <v>187</v>
      </c>
      <c r="C5591" s="139" t="s">
        <v>7762</v>
      </c>
      <c r="D5591" s="139">
        <v>1006490</v>
      </c>
      <c r="E5591" s="139" t="s">
        <v>7763</v>
      </c>
      <c r="F5591" s="139">
        <v>37.933568999999999</v>
      </c>
      <c r="G5591" s="139">
        <v>-87.873407999999998</v>
      </c>
      <c r="H5591" s="139" t="s">
        <v>7764</v>
      </c>
      <c r="I5591" s="139" t="s">
        <v>2581</v>
      </c>
      <c r="J5591" s="139" t="s">
        <v>39</v>
      </c>
      <c r="K5591" s="139">
        <v>47620</v>
      </c>
      <c r="L5591" s="139" t="s">
        <v>2965</v>
      </c>
      <c r="M5591" s="139">
        <v>84</v>
      </c>
      <c r="N5591" s="139" t="s">
        <v>1054</v>
      </c>
    </row>
    <row r="5592" spans="1:14" ht="15.75" customHeight="1">
      <c r="A5592" s="139">
        <v>2018</v>
      </c>
      <c r="B5592" s="100" t="s">
        <v>187</v>
      </c>
      <c r="C5592" s="139" t="s">
        <v>7765</v>
      </c>
      <c r="D5592" s="139">
        <v>1001967</v>
      </c>
      <c r="E5592" s="139" t="s">
        <v>7766</v>
      </c>
      <c r="F5592" s="139">
        <v>43.096446999999998</v>
      </c>
      <c r="G5592" s="139">
        <v>-92.744994000000005</v>
      </c>
      <c r="H5592" s="139" t="s">
        <v>7767</v>
      </c>
      <c r="I5592" s="139" t="s">
        <v>4515</v>
      </c>
      <c r="J5592" s="139" t="s">
        <v>42</v>
      </c>
      <c r="K5592" s="139">
        <v>50616</v>
      </c>
      <c r="L5592" s="139" t="s">
        <v>2965</v>
      </c>
      <c r="M5592" s="139">
        <v>90</v>
      </c>
      <c r="N5592" s="139" t="s">
        <v>1054</v>
      </c>
    </row>
    <row r="5593" spans="1:14" ht="15.75" customHeight="1">
      <c r="A5593" s="139">
        <v>2018</v>
      </c>
      <c r="B5593" s="100" t="s">
        <v>187</v>
      </c>
      <c r="C5593" s="139" t="s">
        <v>7768</v>
      </c>
      <c r="D5593" s="139">
        <v>1010774</v>
      </c>
      <c r="E5593" s="139" t="s">
        <v>7769</v>
      </c>
      <c r="F5593" s="139">
        <v>33.796990000000001</v>
      </c>
      <c r="G5593" s="139">
        <v>-118.23971</v>
      </c>
      <c r="H5593" s="139" t="s">
        <v>1717</v>
      </c>
      <c r="I5593" s="139" t="s">
        <v>1411</v>
      </c>
      <c r="J5593" s="139" t="s">
        <v>15</v>
      </c>
      <c r="K5593" s="139">
        <v>90744</v>
      </c>
      <c r="L5593" s="139" t="s">
        <v>2965</v>
      </c>
      <c r="M5593" s="139">
        <v>173</v>
      </c>
      <c r="N5593" s="139" t="s">
        <v>1306</v>
      </c>
    </row>
    <row r="5594" spans="1:14" ht="15.75" customHeight="1">
      <c r="A5594" s="139">
        <v>2018</v>
      </c>
      <c r="B5594" s="100" t="s">
        <v>187</v>
      </c>
      <c r="C5594" s="139" t="s">
        <v>7770</v>
      </c>
      <c r="D5594" s="139">
        <v>1007571</v>
      </c>
      <c r="E5594" s="139" t="s">
        <v>7771</v>
      </c>
      <c r="F5594" s="139">
        <v>35.031039999999997</v>
      </c>
      <c r="G5594" s="139">
        <v>-78.863010000000003</v>
      </c>
      <c r="H5594" s="139" t="s">
        <v>2674</v>
      </c>
      <c r="I5594" s="139" t="s">
        <v>1805</v>
      </c>
      <c r="J5594" s="139" t="s">
        <v>89</v>
      </c>
      <c r="K5594" s="139">
        <v>28301</v>
      </c>
      <c r="L5594" s="139" t="s">
        <v>7772</v>
      </c>
      <c r="M5594" s="139">
        <v>33</v>
      </c>
      <c r="N5594" s="139" t="s">
        <v>1054</v>
      </c>
    </row>
    <row r="5595" spans="1:14" ht="15.75" customHeight="1">
      <c r="A5595" s="139">
        <v>2018</v>
      </c>
      <c r="B5595" s="100" t="s">
        <v>187</v>
      </c>
      <c r="C5595" s="139" t="s">
        <v>7773</v>
      </c>
      <c r="D5595" s="139">
        <v>1007641</v>
      </c>
      <c r="E5595" s="139" t="s">
        <v>7774</v>
      </c>
      <c r="F5595" s="139">
        <v>35.168430000000001</v>
      </c>
      <c r="G5595" s="139">
        <v>-81.193979999999996</v>
      </c>
      <c r="H5595" s="139" t="s">
        <v>7775</v>
      </c>
      <c r="I5595" s="139" t="s">
        <v>7776</v>
      </c>
      <c r="J5595" s="139" t="s">
        <v>89</v>
      </c>
      <c r="K5595" s="139">
        <v>28052</v>
      </c>
      <c r="L5595" s="139" t="s">
        <v>7772</v>
      </c>
      <c r="M5595" s="139">
        <v>7</v>
      </c>
      <c r="N5595" s="139" t="s">
        <v>1054</v>
      </c>
    </row>
    <row r="5596" spans="1:14" ht="15.75" customHeight="1">
      <c r="A5596" s="139">
        <v>2018</v>
      </c>
      <c r="B5596" s="100" t="s">
        <v>187</v>
      </c>
      <c r="C5596" s="139" t="s">
        <v>7777</v>
      </c>
      <c r="D5596" s="139">
        <v>1011710</v>
      </c>
      <c r="E5596" s="139" t="s">
        <v>7778</v>
      </c>
      <c r="F5596" s="139">
        <v>38.556145999999998</v>
      </c>
      <c r="G5596" s="139">
        <v>-75.946865000000003</v>
      </c>
      <c r="H5596" s="139" t="s">
        <v>7779</v>
      </c>
      <c r="I5596" s="139" t="s">
        <v>6641</v>
      </c>
      <c r="J5596" s="139" t="s">
        <v>55</v>
      </c>
      <c r="K5596" s="139">
        <v>21835</v>
      </c>
      <c r="L5596" s="139" t="s">
        <v>7772</v>
      </c>
      <c r="M5596" s="139">
        <v>14</v>
      </c>
      <c r="N5596" s="139" t="s">
        <v>1127</v>
      </c>
    </row>
    <row r="5597" spans="1:14" ht="15.75" customHeight="1">
      <c r="A5597" s="139">
        <v>2018</v>
      </c>
      <c r="B5597" s="100" t="s">
        <v>187</v>
      </c>
      <c r="C5597" s="139" t="s">
        <v>7780</v>
      </c>
      <c r="D5597" s="139">
        <v>1006213</v>
      </c>
      <c r="E5597" s="139" t="s">
        <v>7781</v>
      </c>
      <c r="F5597" s="139">
        <v>34.838211999999999</v>
      </c>
      <c r="G5597" s="139">
        <v>-78.035077000000001</v>
      </c>
      <c r="H5597" s="139" t="s">
        <v>7782</v>
      </c>
      <c r="I5597" s="139" t="s">
        <v>7783</v>
      </c>
      <c r="J5597" s="139" t="s">
        <v>89</v>
      </c>
      <c r="K5597" s="139">
        <v>28458</v>
      </c>
      <c r="L5597" s="139" t="s">
        <v>7772</v>
      </c>
      <c r="M5597" s="139">
        <v>16</v>
      </c>
      <c r="N5597" s="139" t="s">
        <v>1054</v>
      </c>
    </row>
    <row r="5598" spans="1:14" ht="15.75" customHeight="1">
      <c r="A5598" s="139">
        <v>2018</v>
      </c>
      <c r="B5598" s="100" t="s">
        <v>187</v>
      </c>
      <c r="C5598" s="139" t="s">
        <v>7784</v>
      </c>
      <c r="D5598" s="139">
        <v>1002637</v>
      </c>
      <c r="E5598" s="139" t="s">
        <v>7785</v>
      </c>
      <c r="F5598" s="139">
        <v>35.035319999999999</v>
      </c>
      <c r="G5598" s="139">
        <v>-80.082804999999993</v>
      </c>
      <c r="H5598" s="139" t="s">
        <v>7786</v>
      </c>
      <c r="I5598" s="139" t="s">
        <v>7787</v>
      </c>
      <c r="J5598" s="139" t="s">
        <v>89</v>
      </c>
      <c r="K5598" s="139">
        <v>28170</v>
      </c>
      <c r="L5598" s="139" t="s">
        <v>7772</v>
      </c>
      <c r="M5598" s="139">
        <v>14</v>
      </c>
      <c r="N5598" s="139" t="s">
        <v>1054</v>
      </c>
    </row>
    <row r="5599" spans="1:14" ht="15.75" customHeight="1">
      <c r="A5599" s="139">
        <v>2018</v>
      </c>
      <c r="B5599" s="100" t="s">
        <v>187</v>
      </c>
      <c r="C5599" s="139" t="s">
        <v>7788</v>
      </c>
      <c r="D5599" s="139">
        <v>1002635</v>
      </c>
      <c r="E5599" s="139" t="s">
        <v>7789</v>
      </c>
      <c r="F5599" s="139">
        <v>33.858960000000003</v>
      </c>
      <c r="G5599" s="139">
        <v>-81.708320000000001</v>
      </c>
      <c r="H5599" s="139" t="s">
        <v>7790</v>
      </c>
      <c r="I5599" s="139" t="s">
        <v>7791</v>
      </c>
      <c r="J5599" s="139" t="s">
        <v>107</v>
      </c>
      <c r="K5599" s="139">
        <v>29166</v>
      </c>
      <c r="L5599" s="139" t="s">
        <v>7772</v>
      </c>
      <c r="M5599" s="139">
        <v>18</v>
      </c>
      <c r="N5599" s="139" t="s">
        <v>1054</v>
      </c>
    </row>
    <row r="5600" spans="1:14" ht="15.75" customHeight="1">
      <c r="A5600" s="139">
        <v>2018</v>
      </c>
      <c r="B5600" s="100" t="s">
        <v>187</v>
      </c>
      <c r="C5600" s="139" t="s">
        <v>7792</v>
      </c>
      <c r="D5600" s="139">
        <v>1004324</v>
      </c>
      <c r="E5600" s="139" t="s">
        <v>7793</v>
      </c>
      <c r="F5600" s="139">
        <v>29.839110000000002</v>
      </c>
      <c r="G5600" s="139">
        <v>-95.127610000000004</v>
      </c>
      <c r="H5600" s="139" t="s">
        <v>1086</v>
      </c>
      <c r="I5600" s="139" t="s">
        <v>1087</v>
      </c>
      <c r="J5600" s="139" t="s">
        <v>115</v>
      </c>
      <c r="K5600" s="139">
        <v>77049</v>
      </c>
      <c r="L5600" s="139" t="s">
        <v>7794</v>
      </c>
      <c r="M5600" s="139">
        <v>12</v>
      </c>
      <c r="N5600" s="139" t="s">
        <v>1054</v>
      </c>
    </row>
    <row r="5601" spans="1:14" ht="15.75" customHeight="1">
      <c r="A5601" s="139">
        <v>2018</v>
      </c>
      <c r="B5601" s="100" t="s">
        <v>187</v>
      </c>
      <c r="C5601" s="139" t="s">
        <v>7795</v>
      </c>
      <c r="D5601" s="139">
        <v>1003320</v>
      </c>
      <c r="E5601" s="139" t="s">
        <v>7796</v>
      </c>
      <c r="F5601" s="139">
        <v>45.804799000000003</v>
      </c>
      <c r="G5601" s="139">
        <v>-87.089780000000005</v>
      </c>
      <c r="H5601" s="139" t="s">
        <v>7797</v>
      </c>
      <c r="I5601" s="139" t="s">
        <v>7798</v>
      </c>
      <c r="J5601" s="139" t="s">
        <v>61</v>
      </c>
      <c r="K5601" s="139">
        <v>49829</v>
      </c>
      <c r="L5601" s="139" t="s">
        <v>6783</v>
      </c>
      <c r="M5601" s="139">
        <v>1555</v>
      </c>
      <c r="N5601" s="139" t="s">
        <v>1979</v>
      </c>
    </row>
    <row r="5602" spans="1:14" ht="15.75" customHeight="1">
      <c r="A5602" s="139">
        <v>2018</v>
      </c>
      <c r="B5602" s="100" t="s">
        <v>187</v>
      </c>
      <c r="C5602" s="139" t="s">
        <v>7799</v>
      </c>
      <c r="D5602" s="139">
        <v>1001237</v>
      </c>
      <c r="E5602" s="139" t="s">
        <v>7800</v>
      </c>
      <c r="F5602" s="139">
        <v>39.472200000000001</v>
      </c>
      <c r="G5602" s="139">
        <v>-79.057500000000005</v>
      </c>
      <c r="H5602" s="139" t="s">
        <v>7801</v>
      </c>
      <c r="I5602" s="139" t="s">
        <v>7802</v>
      </c>
      <c r="J5602" s="139" t="s">
        <v>55</v>
      </c>
      <c r="K5602" s="139">
        <v>21540</v>
      </c>
      <c r="L5602" s="139" t="s">
        <v>6783</v>
      </c>
      <c r="M5602" s="139">
        <v>441</v>
      </c>
      <c r="N5602" s="139" t="s">
        <v>1448</v>
      </c>
    </row>
    <row r="5603" spans="1:14" ht="15.75" customHeight="1">
      <c r="A5603" s="139">
        <v>2018</v>
      </c>
      <c r="B5603" s="100" t="s">
        <v>187</v>
      </c>
      <c r="C5603" s="139" t="s">
        <v>7803</v>
      </c>
      <c r="D5603" s="139">
        <v>1001892</v>
      </c>
      <c r="E5603" s="139" t="s">
        <v>7804</v>
      </c>
      <c r="F5603" s="139">
        <v>45.795000000000002</v>
      </c>
      <c r="G5603" s="139">
        <v>-87.958600000000004</v>
      </c>
      <c r="H5603" s="139" t="s">
        <v>7805</v>
      </c>
      <c r="I5603" s="139" t="s">
        <v>3836</v>
      </c>
      <c r="J5603" s="139" t="s">
        <v>61</v>
      </c>
      <c r="K5603" s="139">
        <v>49876</v>
      </c>
      <c r="L5603" s="139" t="s">
        <v>6783</v>
      </c>
      <c r="M5603" s="139">
        <v>1162</v>
      </c>
      <c r="N5603" s="139" t="s">
        <v>1253</v>
      </c>
    </row>
    <row r="5604" spans="1:14" ht="15.75" customHeight="1">
      <c r="A5604" s="139">
        <v>2018</v>
      </c>
      <c r="B5604" s="100" t="s">
        <v>187</v>
      </c>
      <c r="C5604" s="139" t="s">
        <v>7806</v>
      </c>
      <c r="D5604" s="139">
        <v>1005660</v>
      </c>
      <c r="E5604" s="139" t="s">
        <v>7807</v>
      </c>
      <c r="F5604" s="139">
        <v>37.232149999999997</v>
      </c>
      <c r="G5604" s="139">
        <v>-80.421729999999997</v>
      </c>
      <c r="H5604" s="139" t="s">
        <v>5173</v>
      </c>
      <c r="I5604" s="139" t="s">
        <v>2316</v>
      </c>
      <c r="J5604" s="139" t="s">
        <v>123</v>
      </c>
      <c r="K5604" s="139">
        <v>24061</v>
      </c>
      <c r="L5604" s="139" t="s">
        <v>7808</v>
      </c>
      <c r="M5604" s="139">
        <v>116</v>
      </c>
      <c r="N5604" s="139" t="s">
        <v>1054</v>
      </c>
    </row>
    <row r="5605" spans="1:14" ht="15.75" customHeight="1">
      <c r="A5605" s="139">
        <v>2018</v>
      </c>
      <c r="B5605" s="100" t="s">
        <v>187</v>
      </c>
      <c r="C5605" s="139" t="s">
        <v>7809</v>
      </c>
      <c r="D5605" s="139">
        <v>1006397</v>
      </c>
      <c r="E5605" s="139" t="s">
        <v>7810</v>
      </c>
      <c r="F5605" s="139">
        <v>33.996428000000002</v>
      </c>
      <c r="G5605" s="139">
        <v>-98.553358000000003</v>
      </c>
      <c r="H5605" s="139" t="s">
        <v>7811</v>
      </c>
      <c r="I5605" s="139" t="s">
        <v>7812</v>
      </c>
      <c r="J5605" s="139" t="s">
        <v>115</v>
      </c>
      <c r="K5605" s="139">
        <v>76305</v>
      </c>
      <c r="L5605" s="139" t="s">
        <v>7813</v>
      </c>
      <c r="M5605" s="139">
        <v>72</v>
      </c>
      <c r="N5605" s="139" t="s">
        <v>1050</v>
      </c>
    </row>
    <row r="5606" spans="1:14" ht="15.75" customHeight="1">
      <c r="A5606" s="139">
        <v>2018</v>
      </c>
      <c r="B5606" s="100" t="s">
        <v>187</v>
      </c>
      <c r="C5606" s="139" t="s">
        <v>7809</v>
      </c>
      <c r="D5606" s="139">
        <v>1002439</v>
      </c>
      <c r="E5606" s="139" t="s">
        <v>7814</v>
      </c>
      <c r="F5606" s="139">
        <v>41.523577000000003</v>
      </c>
      <c r="G5606" s="139">
        <v>-80.197884000000002</v>
      </c>
      <c r="H5606" s="139" t="s">
        <v>7815</v>
      </c>
      <c r="I5606" s="139" t="s">
        <v>1392</v>
      </c>
      <c r="J5606" s="139" t="s">
        <v>103</v>
      </c>
      <c r="K5606" s="139">
        <v>16314</v>
      </c>
      <c r="L5606" s="139" t="s">
        <v>7816</v>
      </c>
      <c r="M5606" s="139">
        <v>61</v>
      </c>
      <c r="N5606" s="139" t="s">
        <v>1050</v>
      </c>
    </row>
    <row r="5607" spans="1:14" ht="15.75" customHeight="1">
      <c r="A5607" s="139">
        <v>2018</v>
      </c>
      <c r="B5607" s="100" t="s">
        <v>187</v>
      </c>
      <c r="C5607" s="139" t="s">
        <v>7809</v>
      </c>
      <c r="D5607" s="139">
        <v>1002217</v>
      </c>
      <c r="E5607" s="139" t="s">
        <v>7817</v>
      </c>
      <c r="F5607" s="139">
        <v>40.129480000000001</v>
      </c>
      <c r="G5607" s="139">
        <v>-77.174260000000004</v>
      </c>
      <c r="H5607" s="139" t="s">
        <v>7818</v>
      </c>
      <c r="I5607" s="139" t="s">
        <v>1805</v>
      </c>
      <c r="J5607" s="139" t="s">
        <v>103</v>
      </c>
      <c r="K5607" s="139">
        <v>17015</v>
      </c>
      <c r="L5607" s="139" t="s">
        <v>7813</v>
      </c>
      <c r="M5607" s="139">
        <v>61</v>
      </c>
      <c r="N5607" s="139" t="s">
        <v>1050</v>
      </c>
    </row>
    <row r="5608" spans="1:14" ht="15.75" customHeight="1">
      <c r="A5608" s="139">
        <v>2018</v>
      </c>
      <c r="B5608" s="100" t="s">
        <v>187</v>
      </c>
      <c r="C5608" s="139" t="s">
        <v>7819</v>
      </c>
      <c r="D5608" s="139">
        <v>1006253</v>
      </c>
      <c r="E5608" s="139" t="s">
        <v>7820</v>
      </c>
      <c r="F5608" s="139">
        <v>41.672190000000001</v>
      </c>
      <c r="G5608" s="139">
        <v>-77.061660000000003</v>
      </c>
      <c r="H5608" s="139" t="s">
        <v>7821</v>
      </c>
      <c r="I5608" s="139" t="s">
        <v>7822</v>
      </c>
      <c r="J5608" s="139" t="s">
        <v>103</v>
      </c>
      <c r="K5608" s="139">
        <v>16912</v>
      </c>
      <c r="L5608" s="139" t="s">
        <v>7823</v>
      </c>
      <c r="M5608" s="139">
        <v>33</v>
      </c>
      <c r="N5608" s="139" t="s">
        <v>1054</v>
      </c>
    </row>
    <row r="5609" spans="1:14" ht="15.75" customHeight="1">
      <c r="A5609" s="139">
        <v>2018</v>
      </c>
      <c r="B5609" s="100" t="s">
        <v>187</v>
      </c>
      <c r="C5609" s="139" t="s">
        <v>7824</v>
      </c>
      <c r="D5609" s="139">
        <v>1005091</v>
      </c>
      <c r="E5609" s="139" t="s">
        <v>7825</v>
      </c>
      <c r="F5609" s="139">
        <v>46.732007000000003</v>
      </c>
      <c r="G5609" s="139">
        <v>-117.161057</v>
      </c>
      <c r="H5609" s="139" t="s">
        <v>7826</v>
      </c>
      <c r="I5609" s="139" t="s">
        <v>4103</v>
      </c>
      <c r="J5609" s="139" t="s">
        <v>126</v>
      </c>
      <c r="K5609" s="139">
        <v>99164</v>
      </c>
      <c r="L5609" s="139" t="s">
        <v>7827</v>
      </c>
      <c r="M5609" s="139">
        <v>30</v>
      </c>
      <c r="N5609" s="139" t="s">
        <v>1054</v>
      </c>
    </row>
    <row r="5610" spans="1:14" ht="15.75" customHeight="1">
      <c r="A5610" s="139">
        <v>2018</v>
      </c>
      <c r="B5610" s="100" t="s">
        <v>187</v>
      </c>
      <c r="C5610" s="139" t="s">
        <v>7828</v>
      </c>
      <c r="D5610" s="139">
        <v>1002854</v>
      </c>
      <c r="E5610" s="139" t="s">
        <v>7829</v>
      </c>
      <c r="F5610" s="139">
        <v>44.486243000000002</v>
      </c>
      <c r="G5610" s="139">
        <v>-89.582533999999995</v>
      </c>
      <c r="H5610" s="139" t="s">
        <v>5478</v>
      </c>
      <c r="I5610" s="139" t="s">
        <v>2269</v>
      </c>
      <c r="J5610" s="139" t="s">
        <v>132</v>
      </c>
      <c r="K5610" s="139">
        <v>54481</v>
      </c>
      <c r="L5610" s="139" t="s">
        <v>6783</v>
      </c>
      <c r="M5610" s="139">
        <v>0</v>
      </c>
      <c r="N5610" s="139" t="s">
        <v>1160</v>
      </c>
    </row>
    <row r="5611" spans="1:14" ht="15.75" customHeight="1">
      <c r="A5611" s="139">
        <v>2018</v>
      </c>
      <c r="B5611" s="100" t="s">
        <v>187</v>
      </c>
      <c r="C5611" s="139" t="s">
        <v>7830</v>
      </c>
      <c r="D5611" s="139">
        <v>1008042</v>
      </c>
      <c r="E5611" s="139" t="s">
        <v>7831</v>
      </c>
      <c r="F5611" s="139">
        <v>46.157035</v>
      </c>
      <c r="G5611" s="139">
        <v>-123.407836</v>
      </c>
      <c r="H5611" s="139" t="s">
        <v>7832</v>
      </c>
      <c r="I5611" s="139" t="s">
        <v>2978</v>
      </c>
      <c r="J5611" s="139" t="s">
        <v>100</v>
      </c>
      <c r="K5611" s="139">
        <v>97016</v>
      </c>
      <c r="L5611" s="139" t="s">
        <v>1093</v>
      </c>
      <c r="M5611" s="139">
        <v>517</v>
      </c>
      <c r="N5611" s="139" t="s">
        <v>1253</v>
      </c>
    </row>
    <row r="5612" spans="1:14" ht="15.75" customHeight="1">
      <c r="A5612" s="139">
        <v>2018</v>
      </c>
      <c r="B5612" s="100" t="s">
        <v>187</v>
      </c>
      <c r="C5612" s="139" t="s">
        <v>7833</v>
      </c>
      <c r="D5612" s="139">
        <v>1001863</v>
      </c>
      <c r="E5612" s="139" t="s">
        <v>7834</v>
      </c>
      <c r="F5612" s="139">
        <v>44.355899999999998</v>
      </c>
      <c r="G5612" s="139">
        <v>-89.054000000000002</v>
      </c>
      <c r="H5612" s="139" t="s">
        <v>7835</v>
      </c>
      <c r="I5612" s="139" t="s">
        <v>7836</v>
      </c>
      <c r="J5612" s="139" t="s">
        <v>132</v>
      </c>
      <c r="K5612" s="139">
        <v>54981</v>
      </c>
      <c r="L5612" s="139" t="s">
        <v>7823</v>
      </c>
      <c r="M5612" s="139">
        <v>464</v>
      </c>
      <c r="N5612" s="139" t="s">
        <v>1054</v>
      </c>
    </row>
    <row r="5613" spans="1:14" ht="15.75" customHeight="1">
      <c r="A5613" s="139">
        <v>2018</v>
      </c>
      <c r="B5613" s="100" t="s">
        <v>187</v>
      </c>
      <c r="C5613" s="139" t="s">
        <v>7837</v>
      </c>
      <c r="D5613" s="139">
        <v>1005556</v>
      </c>
      <c r="E5613" s="139" t="s">
        <v>7838</v>
      </c>
      <c r="F5613" s="139">
        <v>42.360120000000002</v>
      </c>
      <c r="G5613" s="139">
        <v>-83.069000000000003</v>
      </c>
      <c r="H5613" s="139" t="s">
        <v>2954</v>
      </c>
      <c r="I5613" s="139" t="s">
        <v>2029</v>
      </c>
      <c r="J5613" s="139" t="s">
        <v>61</v>
      </c>
      <c r="K5613" s="139">
        <v>48202</v>
      </c>
      <c r="L5613" s="139" t="s">
        <v>7839</v>
      </c>
      <c r="M5613" s="139">
        <v>19</v>
      </c>
      <c r="N5613" s="139" t="s">
        <v>1054</v>
      </c>
    </row>
    <row r="5614" spans="1:14" ht="15.75" customHeight="1">
      <c r="A5614" s="139">
        <v>2018</v>
      </c>
      <c r="B5614" s="100" t="s">
        <v>187</v>
      </c>
      <c r="C5614" s="139" t="s">
        <v>7840</v>
      </c>
      <c r="D5614" s="139">
        <v>1004799</v>
      </c>
      <c r="E5614" s="139" t="s">
        <v>7841</v>
      </c>
      <c r="F5614" s="139">
        <v>34.821894999999998</v>
      </c>
      <c r="G5614" s="139">
        <v>-102.370362</v>
      </c>
      <c r="H5614" s="139" t="s">
        <v>7842</v>
      </c>
      <c r="I5614" s="139" t="s">
        <v>4058</v>
      </c>
      <c r="J5614" s="139" t="s">
        <v>115</v>
      </c>
      <c r="K5614" s="139">
        <v>79045</v>
      </c>
      <c r="L5614" s="139" t="s">
        <v>6019</v>
      </c>
      <c r="M5614" s="139">
        <v>52</v>
      </c>
      <c r="N5614" s="139" t="s">
        <v>1054</v>
      </c>
    </row>
    <row r="5615" spans="1:14" ht="15.75" customHeight="1">
      <c r="A5615" s="139">
        <v>2018</v>
      </c>
      <c r="B5615" s="100" t="s">
        <v>187</v>
      </c>
      <c r="C5615" s="139" t="s">
        <v>7843</v>
      </c>
      <c r="D5615" s="139">
        <v>1003526</v>
      </c>
      <c r="E5615" s="139" t="s">
        <v>7844</v>
      </c>
      <c r="F5615" s="139">
        <v>41.433340000000001</v>
      </c>
      <c r="G5615" s="139">
        <v>-88.773870000000002</v>
      </c>
      <c r="H5615" s="139" t="s">
        <v>7845</v>
      </c>
      <c r="I5615" s="139" t="s">
        <v>5804</v>
      </c>
      <c r="J5615" s="139" t="s">
        <v>36</v>
      </c>
      <c r="K5615" s="139">
        <v>60557</v>
      </c>
      <c r="L5615" s="139" t="s">
        <v>7846</v>
      </c>
      <c r="M5615" s="139">
        <v>64</v>
      </c>
      <c r="N5615" s="139" t="s">
        <v>1054</v>
      </c>
    </row>
    <row r="5616" spans="1:14" ht="15.75" customHeight="1">
      <c r="A5616" s="139">
        <v>2018</v>
      </c>
      <c r="B5616" s="100" t="s">
        <v>187</v>
      </c>
      <c r="C5616" s="139" t="s">
        <v>7847</v>
      </c>
      <c r="D5616" s="139">
        <v>1006651</v>
      </c>
      <c r="E5616" s="139" t="s">
        <v>7848</v>
      </c>
      <c r="F5616" s="139">
        <v>42.295929999999998</v>
      </c>
      <c r="G5616" s="139">
        <v>-71.298929999999999</v>
      </c>
      <c r="H5616" s="139" t="s">
        <v>7849</v>
      </c>
      <c r="I5616" s="139" t="s">
        <v>7850</v>
      </c>
      <c r="J5616" s="139" t="s">
        <v>58</v>
      </c>
      <c r="K5616" s="139">
        <v>2481</v>
      </c>
      <c r="L5616" s="139" t="s">
        <v>7851</v>
      </c>
      <c r="M5616" s="139">
        <v>11</v>
      </c>
      <c r="N5616" s="139" t="s">
        <v>1054</v>
      </c>
    </row>
    <row r="5617" spans="1:14" ht="15.75" customHeight="1">
      <c r="A5617" s="139">
        <v>2018</v>
      </c>
      <c r="B5617" s="100" t="s">
        <v>187</v>
      </c>
      <c r="C5617" s="139" t="s">
        <v>7852</v>
      </c>
      <c r="D5617" s="139">
        <v>1004271</v>
      </c>
      <c r="E5617" s="139" t="s">
        <v>7853</v>
      </c>
      <c r="F5617" s="139">
        <v>40.474679999999999</v>
      </c>
      <c r="G5617" s="139">
        <v>-90.686629999999994</v>
      </c>
      <c r="H5617" s="139" t="s">
        <v>3356</v>
      </c>
      <c r="I5617" s="139" t="s">
        <v>7854</v>
      </c>
      <c r="J5617" s="139" t="s">
        <v>36</v>
      </c>
      <c r="K5617" s="139">
        <v>61455</v>
      </c>
      <c r="L5617" s="139" t="s">
        <v>4327</v>
      </c>
      <c r="M5617" s="139">
        <v>13</v>
      </c>
      <c r="N5617" s="139" t="s">
        <v>1054</v>
      </c>
    </row>
    <row r="5618" spans="1:14" ht="15.75" customHeight="1">
      <c r="A5618" s="139">
        <v>2018</v>
      </c>
      <c r="B5618" s="100" t="s">
        <v>187</v>
      </c>
      <c r="C5618" s="139" t="s">
        <v>7855</v>
      </c>
      <c r="D5618" s="139">
        <v>1003293</v>
      </c>
      <c r="E5618" s="139" t="s">
        <v>7856</v>
      </c>
      <c r="F5618" s="139">
        <v>42.284109999999998</v>
      </c>
      <c r="G5618" s="139">
        <v>-85.612769999999998</v>
      </c>
      <c r="H5618" s="139" t="s">
        <v>4032</v>
      </c>
      <c r="I5618" s="139" t="s">
        <v>7857</v>
      </c>
      <c r="J5618" s="139" t="s">
        <v>61</v>
      </c>
      <c r="K5618" s="139">
        <v>49008</v>
      </c>
      <c r="L5618" s="139" t="s">
        <v>7858</v>
      </c>
      <c r="M5618" s="139">
        <v>34</v>
      </c>
      <c r="N5618" s="139" t="s">
        <v>1054</v>
      </c>
    </row>
    <row r="5619" spans="1:14" ht="15.75" customHeight="1">
      <c r="A5619" s="139">
        <v>2018</v>
      </c>
      <c r="B5619" s="100" t="s">
        <v>187</v>
      </c>
      <c r="C5619" s="139" t="s">
        <v>7859</v>
      </c>
      <c r="D5619" s="139">
        <v>1005217</v>
      </c>
      <c r="E5619" s="139" t="s">
        <v>7860</v>
      </c>
      <c r="F5619" s="139">
        <v>43.210340000000002</v>
      </c>
      <c r="G5619" s="139">
        <v>-78.370040000000003</v>
      </c>
      <c r="H5619" s="139" t="s">
        <v>7861</v>
      </c>
      <c r="I5619" s="139" t="s">
        <v>7862</v>
      </c>
      <c r="J5619" s="139" t="s">
        <v>87</v>
      </c>
      <c r="K5619" s="139">
        <v>14103</v>
      </c>
      <c r="L5619" s="139" t="s">
        <v>7863</v>
      </c>
      <c r="M5619" s="139">
        <v>37</v>
      </c>
      <c r="N5619" s="139" t="s">
        <v>1383</v>
      </c>
    </row>
    <row r="5620" spans="1:14" ht="15.75" customHeight="1">
      <c r="A5620" s="139">
        <v>2018</v>
      </c>
      <c r="B5620" s="100" t="s">
        <v>187</v>
      </c>
      <c r="C5620" s="139" t="s">
        <v>7864</v>
      </c>
      <c r="D5620" s="139">
        <v>1000405</v>
      </c>
      <c r="E5620" s="139" t="s">
        <v>7865</v>
      </c>
      <c r="F5620" s="139">
        <v>39.124609999999997</v>
      </c>
      <c r="G5620" s="139">
        <v>-100.73803700000001</v>
      </c>
      <c r="H5620" s="139" t="s">
        <v>7866</v>
      </c>
      <c r="I5620" s="139" t="s">
        <v>7867</v>
      </c>
      <c r="J5620" s="139" t="s">
        <v>44</v>
      </c>
      <c r="K5620" s="139">
        <v>67748</v>
      </c>
      <c r="L5620" s="139" t="s">
        <v>7868</v>
      </c>
      <c r="M5620" s="139">
        <v>22</v>
      </c>
      <c r="N5620" s="139" t="s">
        <v>1054</v>
      </c>
    </row>
    <row r="5621" spans="1:14" ht="15.75" customHeight="1">
      <c r="A5621" s="139">
        <v>2018</v>
      </c>
      <c r="B5621" s="100" t="s">
        <v>187</v>
      </c>
      <c r="C5621" s="139" t="s">
        <v>7869</v>
      </c>
      <c r="D5621" s="139">
        <v>1004492</v>
      </c>
      <c r="E5621" s="139" t="s">
        <v>7870</v>
      </c>
      <c r="F5621" s="139">
        <v>29.72644</v>
      </c>
      <c r="G5621" s="139">
        <v>-95.643940000000001</v>
      </c>
      <c r="H5621" s="139" t="s">
        <v>1086</v>
      </c>
      <c r="I5621" s="139" t="s">
        <v>1087</v>
      </c>
      <c r="J5621" s="139" t="s">
        <v>115</v>
      </c>
      <c r="K5621" s="139">
        <v>77082</v>
      </c>
      <c r="L5621" s="139" t="s">
        <v>5701</v>
      </c>
      <c r="M5621" s="139">
        <v>11</v>
      </c>
      <c r="N5621" s="139" t="s">
        <v>1054</v>
      </c>
    </row>
    <row r="5622" spans="1:14" ht="15.75" customHeight="1">
      <c r="A5622" s="139">
        <v>2018</v>
      </c>
      <c r="B5622" s="100" t="s">
        <v>187</v>
      </c>
      <c r="C5622" s="139" t="s">
        <v>7871</v>
      </c>
      <c r="D5622" s="139">
        <v>1003654</v>
      </c>
      <c r="E5622" s="139" t="s">
        <v>7872</v>
      </c>
      <c r="F5622" s="139">
        <v>30.219370000000001</v>
      </c>
      <c r="G5622" s="139">
        <v>-93.325410000000005</v>
      </c>
      <c r="H5622" s="139" t="s">
        <v>3368</v>
      </c>
      <c r="I5622" s="139" t="s">
        <v>2190</v>
      </c>
      <c r="J5622" s="139" t="s">
        <v>50</v>
      </c>
      <c r="K5622" s="139">
        <v>70665</v>
      </c>
      <c r="L5622" s="139" t="s">
        <v>1884</v>
      </c>
      <c r="M5622" s="139">
        <v>16</v>
      </c>
      <c r="N5622" s="139" t="s">
        <v>1054</v>
      </c>
    </row>
    <row r="5623" spans="1:14" ht="15.75" customHeight="1">
      <c r="A5623" s="139">
        <v>2018</v>
      </c>
      <c r="B5623" s="100" t="s">
        <v>187</v>
      </c>
      <c r="C5623" s="139" t="s">
        <v>7873</v>
      </c>
      <c r="D5623" s="139">
        <v>1004024</v>
      </c>
      <c r="E5623" s="139" t="s">
        <v>7874</v>
      </c>
      <c r="F5623" s="139">
        <v>32.744590000000002</v>
      </c>
      <c r="G5623" s="139">
        <v>-96.808340000000001</v>
      </c>
      <c r="H5623" s="139" t="s">
        <v>3041</v>
      </c>
      <c r="I5623" s="139" t="s">
        <v>3045</v>
      </c>
      <c r="J5623" s="139" t="s">
        <v>115</v>
      </c>
      <c r="K5623" s="139">
        <v>75203</v>
      </c>
      <c r="L5623" s="139" t="s">
        <v>4801</v>
      </c>
      <c r="M5623" s="139">
        <v>15</v>
      </c>
      <c r="N5623" s="139" t="s">
        <v>1054</v>
      </c>
    </row>
    <row r="5624" spans="1:14" ht="15.75" customHeight="1">
      <c r="A5624" s="139">
        <v>2018</v>
      </c>
      <c r="B5624" s="100" t="s">
        <v>187</v>
      </c>
      <c r="C5624" s="139" t="s">
        <v>7875</v>
      </c>
      <c r="D5624" s="139">
        <v>1007871</v>
      </c>
      <c r="E5624" s="139" t="s">
        <v>7876</v>
      </c>
      <c r="F5624" s="139">
        <v>42.323349999999998</v>
      </c>
      <c r="G5624" s="139">
        <v>-85.207579999999993</v>
      </c>
      <c r="H5624" s="139" t="s">
        <v>4035</v>
      </c>
      <c r="I5624" s="139" t="s">
        <v>1276</v>
      </c>
      <c r="J5624" s="139" t="s">
        <v>61</v>
      </c>
      <c r="K5624" s="139">
        <v>49037</v>
      </c>
      <c r="L5624" s="139" t="s">
        <v>4801</v>
      </c>
      <c r="M5624" s="139">
        <v>29</v>
      </c>
      <c r="N5624" s="139" t="s">
        <v>1054</v>
      </c>
    </row>
    <row r="5625" spans="1:14" ht="15.75" customHeight="1">
      <c r="A5625" s="139">
        <v>2018</v>
      </c>
      <c r="B5625" s="100" t="s">
        <v>187</v>
      </c>
      <c r="C5625" s="139" t="s">
        <v>7877</v>
      </c>
      <c r="D5625" s="139">
        <v>1007804</v>
      </c>
      <c r="E5625" s="139" t="s">
        <v>7878</v>
      </c>
      <c r="F5625" s="139">
        <v>35.061315</v>
      </c>
      <c r="G5625" s="139">
        <v>-85.323308999999995</v>
      </c>
      <c r="H5625" s="139" t="s">
        <v>1175</v>
      </c>
      <c r="I5625" s="139" t="s">
        <v>1176</v>
      </c>
      <c r="J5625" s="139" t="s">
        <v>113</v>
      </c>
      <c r="K5625" s="139">
        <v>37405</v>
      </c>
      <c r="L5625" s="139" t="s">
        <v>4801</v>
      </c>
      <c r="M5625" s="139">
        <v>19</v>
      </c>
      <c r="N5625" s="139" t="s">
        <v>1054</v>
      </c>
    </row>
    <row r="5626" spans="1:14" ht="15.75" customHeight="1">
      <c r="A5626" s="139">
        <v>2018</v>
      </c>
      <c r="B5626" s="100" t="s">
        <v>187</v>
      </c>
      <c r="C5626" s="139" t="s">
        <v>7879</v>
      </c>
      <c r="D5626" s="139">
        <v>1005768</v>
      </c>
      <c r="E5626" s="139" t="s">
        <v>7880</v>
      </c>
      <c r="F5626" s="139">
        <v>40.999327000000001</v>
      </c>
      <c r="G5626" s="139">
        <v>-75.146544000000006</v>
      </c>
      <c r="H5626" s="139" t="s">
        <v>7881</v>
      </c>
      <c r="I5626" s="139" t="s">
        <v>1252</v>
      </c>
      <c r="J5626" s="139" t="s">
        <v>103</v>
      </c>
      <c r="K5626" s="139">
        <v>18327</v>
      </c>
      <c r="L5626" s="139" t="s">
        <v>4801</v>
      </c>
      <c r="M5626" s="139">
        <v>13</v>
      </c>
      <c r="N5626" s="139" t="s">
        <v>1054</v>
      </c>
    </row>
    <row r="5627" spans="1:14" ht="15.75" customHeight="1">
      <c r="A5627" s="139">
        <v>2018</v>
      </c>
      <c r="B5627" s="100" t="s">
        <v>187</v>
      </c>
      <c r="C5627" s="139" t="s">
        <v>7882</v>
      </c>
      <c r="D5627" s="139">
        <v>1005012</v>
      </c>
      <c r="E5627" s="139" t="s">
        <v>7883</v>
      </c>
      <c r="F5627" s="139">
        <v>32.276643</v>
      </c>
      <c r="G5627" s="139">
        <v>-92.727371000000005</v>
      </c>
      <c r="H5627" s="139" t="s">
        <v>7884</v>
      </c>
      <c r="I5627" s="139" t="s">
        <v>7885</v>
      </c>
      <c r="J5627" s="139" t="s">
        <v>50</v>
      </c>
      <c r="K5627" s="139">
        <v>71247</v>
      </c>
      <c r="L5627" s="139" t="s">
        <v>4801</v>
      </c>
      <c r="M5627" s="139">
        <v>1420</v>
      </c>
      <c r="N5627" s="139" t="s">
        <v>1448</v>
      </c>
    </row>
    <row r="5628" spans="1:14" ht="15.75" customHeight="1">
      <c r="A5628" s="139">
        <v>2018</v>
      </c>
      <c r="B5628" s="100" t="s">
        <v>187</v>
      </c>
      <c r="C5628" s="139" t="s">
        <v>7886</v>
      </c>
      <c r="D5628" s="139">
        <v>1002305</v>
      </c>
      <c r="E5628" s="139" t="s">
        <v>7887</v>
      </c>
      <c r="F5628" s="139">
        <v>30.338699999999999</v>
      </c>
      <c r="G5628" s="139">
        <v>-94.06635</v>
      </c>
      <c r="H5628" s="139" t="s">
        <v>7888</v>
      </c>
      <c r="I5628" s="139" t="s">
        <v>3119</v>
      </c>
      <c r="J5628" s="139" t="s">
        <v>115</v>
      </c>
      <c r="K5628" s="139">
        <v>77615</v>
      </c>
      <c r="L5628" s="139" t="s">
        <v>4801</v>
      </c>
      <c r="M5628" s="139">
        <v>1842</v>
      </c>
      <c r="N5628" s="139" t="s">
        <v>1253</v>
      </c>
    </row>
    <row r="5629" spans="1:14" ht="15.75" customHeight="1">
      <c r="A5629" s="139">
        <v>2018</v>
      </c>
      <c r="B5629" s="100" t="s">
        <v>187</v>
      </c>
      <c r="C5629" s="139" t="s">
        <v>7889</v>
      </c>
      <c r="D5629" s="139">
        <v>1005918</v>
      </c>
      <c r="E5629" s="139" t="s">
        <v>7890</v>
      </c>
      <c r="F5629" s="139">
        <v>41.194769999999998</v>
      </c>
      <c r="G5629" s="139">
        <v>-80.492270000000005</v>
      </c>
      <c r="H5629" s="139" t="s">
        <v>7891</v>
      </c>
      <c r="I5629" s="139" t="s">
        <v>3296</v>
      </c>
      <c r="J5629" s="139" t="s">
        <v>103</v>
      </c>
      <c r="K5629" s="139">
        <v>16161</v>
      </c>
      <c r="L5629" s="139" t="s">
        <v>7892</v>
      </c>
      <c r="M5629" s="139">
        <v>21</v>
      </c>
      <c r="N5629" s="139" t="s">
        <v>1054</v>
      </c>
    </row>
    <row r="5630" spans="1:14" ht="15.75" customHeight="1">
      <c r="A5630" s="139">
        <v>2018</v>
      </c>
      <c r="B5630" s="100" t="s">
        <v>187</v>
      </c>
      <c r="C5630" s="139" t="s">
        <v>7893</v>
      </c>
      <c r="D5630" s="139">
        <v>1006126</v>
      </c>
      <c r="E5630" s="139" t="s">
        <v>7894</v>
      </c>
      <c r="F5630" s="139">
        <v>41.309310000000004</v>
      </c>
      <c r="G5630" s="139">
        <v>-82.981390000000005</v>
      </c>
      <c r="H5630" s="139" t="s">
        <v>7895</v>
      </c>
      <c r="I5630" s="139" t="s">
        <v>5252</v>
      </c>
      <c r="J5630" s="139" t="s">
        <v>95</v>
      </c>
      <c r="K5630" s="139">
        <v>43410</v>
      </c>
      <c r="L5630" s="139" t="s">
        <v>7896</v>
      </c>
      <c r="M5630" s="139">
        <v>10</v>
      </c>
      <c r="N5630" s="139" t="s">
        <v>1054</v>
      </c>
    </row>
    <row r="5631" spans="1:14" ht="15.75" customHeight="1">
      <c r="A5631" s="139">
        <v>2018</v>
      </c>
      <c r="B5631" s="100" t="s">
        <v>187</v>
      </c>
      <c r="C5631" s="139" t="s">
        <v>7897</v>
      </c>
      <c r="D5631" s="139">
        <v>1005339</v>
      </c>
      <c r="E5631" s="139" t="s">
        <v>7898</v>
      </c>
      <c r="F5631" s="139">
        <v>42.517760000000003</v>
      </c>
      <c r="G5631" s="139">
        <v>-83.19144</v>
      </c>
      <c r="H5631" s="139" t="s">
        <v>7899</v>
      </c>
      <c r="I5631" s="139" t="s">
        <v>3648</v>
      </c>
      <c r="J5631" s="139" t="s">
        <v>61</v>
      </c>
      <c r="K5631" s="139">
        <v>48073</v>
      </c>
      <c r="L5631" s="139" t="s">
        <v>7900</v>
      </c>
      <c r="M5631" s="139">
        <v>14</v>
      </c>
      <c r="N5631" s="139" t="s">
        <v>1054</v>
      </c>
    </row>
    <row r="5632" spans="1:14" ht="15.75" customHeight="1">
      <c r="A5632" s="139">
        <v>2018</v>
      </c>
      <c r="B5632" s="100" t="s">
        <v>187</v>
      </c>
      <c r="C5632" s="139" t="s">
        <v>7901</v>
      </c>
      <c r="D5632" s="139">
        <v>1002633</v>
      </c>
      <c r="E5632" s="139" t="s">
        <v>7902</v>
      </c>
      <c r="F5632" s="139">
        <v>31.097155999999998</v>
      </c>
      <c r="G5632" s="139">
        <v>-97.365465999999998</v>
      </c>
      <c r="H5632" s="139" t="s">
        <v>7903</v>
      </c>
      <c r="I5632" s="139" t="s">
        <v>7904</v>
      </c>
      <c r="J5632" s="139" t="s">
        <v>115</v>
      </c>
      <c r="K5632" s="139">
        <v>76504</v>
      </c>
      <c r="L5632" s="139" t="s">
        <v>7905</v>
      </c>
      <c r="M5632" s="139">
        <v>9</v>
      </c>
      <c r="N5632" s="139" t="s">
        <v>1054</v>
      </c>
    </row>
    <row r="5633" spans="1:14" ht="15.75" customHeight="1">
      <c r="A5633" s="139">
        <v>2018</v>
      </c>
      <c r="B5633" s="100" t="s">
        <v>187</v>
      </c>
      <c r="C5633" s="139" t="s">
        <v>7906</v>
      </c>
      <c r="D5633" s="139">
        <v>1000041</v>
      </c>
      <c r="E5633" s="139" t="s">
        <v>7907</v>
      </c>
      <c r="F5633" s="139">
        <v>43.061390000000003</v>
      </c>
      <c r="G5633" s="139">
        <v>-87.891620000000003</v>
      </c>
      <c r="H5633" s="139" t="s">
        <v>1551</v>
      </c>
      <c r="I5633" s="139" t="s">
        <v>5170</v>
      </c>
      <c r="J5633" s="139" t="s">
        <v>132</v>
      </c>
      <c r="K5633" s="139">
        <v>53211</v>
      </c>
      <c r="L5633" s="139" t="s">
        <v>2241</v>
      </c>
      <c r="M5633" s="139">
        <v>21</v>
      </c>
      <c r="N5633" s="139" t="s">
        <v>1054</v>
      </c>
    </row>
    <row r="5634" spans="1:14" ht="15.75" customHeight="1">
      <c r="A5634" s="139">
        <v>2018</v>
      </c>
      <c r="B5634" s="100" t="s">
        <v>187</v>
      </c>
      <c r="C5634" s="139" t="s">
        <v>7908</v>
      </c>
      <c r="D5634" s="139">
        <v>1004874</v>
      </c>
      <c r="E5634" s="139" t="s">
        <v>7909</v>
      </c>
      <c r="F5634" s="139">
        <v>44.394582999999997</v>
      </c>
      <c r="G5634" s="139">
        <v>-89.827237999999994</v>
      </c>
      <c r="H5634" s="139" t="s">
        <v>7910</v>
      </c>
      <c r="I5634" s="139" t="s">
        <v>6226</v>
      </c>
      <c r="J5634" s="139" t="s">
        <v>132</v>
      </c>
      <c r="K5634" s="139">
        <v>54495</v>
      </c>
      <c r="L5634" s="139" t="s">
        <v>6783</v>
      </c>
      <c r="M5634" s="139">
        <v>1483</v>
      </c>
      <c r="N5634" s="139" t="s">
        <v>1979</v>
      </c>
    </row>
    <row r="5635" spans="1:14" ht="15.75" customHeight="1">
      <c r="A5635" s="139">
        <v>2018</v>
      </c>
      <c r="B5635" s="100" t="s">
        <v>187</v>
      </c>
      <c r="C5635" s="139" t="s">
        <v>7911</v>
      </c>
      <c r="D5635" s="139">
        <v>1003212</v>
      </c>
      <c r="E5635" s="139" t="s">
        <v>7912</v>
      </c>
      <c r="F5635" s="139">
        <v>34.761735000000002</v>
      </c>
      <c r="G5635" s="139">
        <v>-87.586903000000007</v>
      </c>
      <c r="H5635" s="139" t="s">
        <v>7913</v>
      </c>
      <c r="I5635" s="139" t="s">
        <v>3222</v>
      </c>
      <c r="J5635" s="139" t="s">
        <v>3</v>
      </c>
      <c r="K5635" s="139">
        <v>35661</v>
      </c>
      <c r="L5635" s="139" t="s">
        <v>7914</v>
      </c>
      <c r="M5635" s="139">
        <v>86</v>
      </c>
      <c r="N5635" s="139" t="s">
        <v>1054</v>
      </c>
    </row>
    <row r="5636" spans="1:14" ht="15.75" customHeight="1">
      <c r="A5636" s="139">
        <v>2018</v>
      </c>
      <c r="B5636" s="100" t="s">
        <v>187</v>
      </c>
      <c r="C5636" s="139" t="s">
        <v>7915</v>
      </c>
      <c r="D5636" s="139">
        <v>1003213</v>
      </c>
      <c r="E5636" s="139" t="s">
        <v>7916</v>
      </c>
      <c r="F5636" s="139">
        <v>34.766792000000002</v>
      </c>
      <c r="G5636" s="139">
        <v>-87.601168999999999</v>
      </c>
      <c r="H5636" s="139" t="s">
        <v>7913</v>
      </c>
      <c r="I5636" s="139" t="s">
        <v>3222</v>
      </c>
      <c r="J5636" s="139" t="s">
        <v>3</v>
      </c>
      <c r="K5636" s="139">
        <v>35661</v>
      </c>
      <c r="L5636" s="139" t="s">
        <v>7914</v>
      </c>
      <c r="M5636" s="139">
        <v>47</v>
      </c>
      <c r="N5636" s="139" t="s">
        <v>1054</v>
      </c>
    </row>
    <row r="5637" spans="1:14" ht="15.75" customHeight="1">
      <c r="A5637" s="139">
        <v>2018</v>
      </c>
      <c r="B5637" s="100" t="s">
        <v>187</v>
      </c>
      <c r="C5637" s="139" t="s">
        <v>7917</v>
      </c>
      <c r="D5637" s="139">
        <v>1003187</v>
      </c>
      <c r="E5637" s="139" t="s">
        <v>7918</v>
      </c>
      <c r="F5637" s="139">
        <v>35.354280000000003</v>
      </c>
      <c r="G5637" s="139">
        <v>-118.92923999999999</v>
      </c>
      <c r="H5637" s="139" t="s">
        <v>3578</v>
      </c>
      <c r="I5637" s="139" t="s">
        <v>3579</v>
      </c>
      <c r="J5637" s="139" t="s">
        <v>15</v>
      </c>
      <c r="K5637" s="139">
        <v>93307</v>
      </c>
      <c r="L5637" s="139" t="s">
        <v>2228</v>
      </c>
      <c r="M5637" s="139">
        <v>13</v>
      </c>
      <c r="N5637" s="139" t="s">
        <v>1054</v>
      </c>
    </row>
    <row r="5638" spans="1:14" ht="15.75" customHeight="1">
      <c r="A5638" s="139">
        <v>2018</v>
      </c>
      <c r="B5638" s="100" t="s">
        <v>187</v>
      </c>
      <c r="C5638" s="139" t="s">
        <v>7919</v>
      </c>
      <c r="D5638" s="139">
        <v>1004496</v>
      </c>
      <c r="E5638" s="139" t="s">
        <v>7920</v>
      </c>
      <c r="F5638" s="139">
        <v>35.652700000000003</v>
      </c>
      <c r="G5638" s="139">
        <v>-119.8895</v>
      </c>
      <c r="H5638" s="139" t="s">
        <v>7921</v>
      </c>
      <c r="I5638" s="139" t="s">
        <v>3579</v>
      </c>
      <c r="J5638" s="139" t="s">
        <v>15</v>
      </c>
      <c r="K5638" s="139">
        <v>93249</v>
      </c>
      <c r="L5638" s="139" t="s">
        <v>7922</v>
      </c>
      <c r="M5638" s="139">
        <v>24</v>
      </c>
      <c r="N5638" s="139" t="s">
        <v>1054</v>
      </c>
    </row>
    <row r="5639" spans="1:14" ht="15.75" customHeight="1">
      <c r="A5639" s="139">
        <v>2018</v>
      </c>
      <c r="B5639" s="100" t="s">
        <v>187</v>
      </c>
      <c r="C5639" s="139" t="s">
        <v>7923</v>
      </c>
      <c r="D5639" s="139">
        <v>1001889</v>
      </c>
      <c r="E5639" s="139" t="s">
        <v>7924</v>
      </c>
      <c r="F5639" s="139">
        <v>45.156894000000001</v>
      </c>
      <c r="G5639" s="139">
        <v>-67.402006</v>
      </c>
      <c r="H5639" s="139" t="s">
        <v>7925</v>
      </c>
      <c r="I5639" s="139" t="s">
        <v>1067</v>
      </c>
      <c r="J5639" s="139" t="s">
        <v>52</v>
      </c>
      <c r="K5639" s="139">
        <v>4694</v>
      </c>
      <c r="L5639" s="139" t="s">
        <v>2353</v>
      </c>
      <c r="M5639" s="139">
        <v>882</v>
      </c>
      <c r="N5639" s="139" t="s">
        <v>1253</v>
      </c>
    </row>
    <row r="5640" spans="1:14" ht="15.75" customHeight="1">
      <c r="A5640" s="139">
        <v>2018</v>
      </c>
      <c r="B5640" s="100" t="s">
        <v>187</v>
      </c>
      <c r="C5640" s="139" t="s">
        <v>7926</v>
      </c>
      <c r="D5640" s="139">
        <v>1007518</v>
      </c>
      <c r="E5640" s="139" t="s">
        <v>7927</v>
      </c>
      <c r="F5640" s="139">
        <v>38.837499999999999</v>
      </c>
      <c r="G5640" s="139">
        <v>-90.067499999999995</v>
      </c>
      <c r="H5640" s="139" t="s">
        <v>7928</v>
      </c>
      <c r="I5640" s="139" t="s">
        <v>2866</v>
      </c>
      <c r="J5640" s="139" t="s">
        <v>36</v>
      </c>
      <c r="K5640" s="139">
        <v>62084</v>
      </c>
      <c r="L5640" s="139" t="s">
        <v>1997</v>
      </c>
      <c r="M5640" s="139">
        <v>13057</v>
      </c>
      <c r="N5640" s="139" t="s">
        <v>7929</v>
      </c>
    </row>
    <row r="5641" spans="1:14" ht="15.75" customHeight="1">
      <c r="A5641" s="139">
        <v>2018</v>
      </c>
      <c r="B5641" s="100" t="s">
        <v>187</v>
      </c>
      <c r="C5641" s="139" t="s">
        <v>7930</v>
      </c>
      <c r="D5641" s="139">
        <v>1013246</v>
      </c>
      <c r="E5641" s="139" t="s">
        <v>7931</v>
      </c>
      <c r="F5641" s="139">
        <v>38.366388999999998</v>
      </c>
      <c r="G5641" s="139">
        <v>-78.937777999999994</v>
      </c>
      <c r="H5641" s="139" t="s">
        <v>7932</v>
      </c>
      <c r="I5641" s="139" t="s">
        <v>5438</v>
      </c>
      <c r="J5641" s="139" t="s">
        <v>123</v>
      </c>
      <c r="K5641" s="139">
        <v>22841</v>
      </c>
      <c r="L5641" s="139" t="s">
        <v>7933</v>
      </c>
      <c r="M5641" s="139">
        <v>14</v>
      </c>
      <c r="N5641" s="139" t="s">
        <v>1054</v>
      </c>
    </row>
    <row r="5642" spans="1:14" ht="15.75" customHeight="1">
      <c r="A5642" s="139">
        <v>2018</v>
      </c>
      <c r="B5642" s="100" t="s">
        <v>187</v>
      </c>
      <c r="C5642" s="139" t="s">
        <v>7934</v>
      </c>
      <c r="D5642" s="139">
        <v>1004972</v>
      </c>
      <c r="E5642" s="139" t="s">
        <v>7935</v>
      </c>
      <c r="F5642" s="139">
        <v>29.934619999999999</v>
      </c>
      <c r="G5642" s="139">
        <v>-95.650329999999997</v>
      </c>
      <c r="H5642" s="139" t="s">
        <v>1086</v>
      </c>
      <c r="I5642" s="139" t="s">
        <v>1087</v>
      </c>
      <c r="J5642" s="139" t="s">
        <v>115</v>
      </c>
      <c r="K5642" s="139">
        <v>77095</v>
      </c>
      <c r="L5642" s="139" t="s">
        <v>1138</v>
      </c>
      <c r="M5642" s="139">
        <v>52</v>
      </c>
      <c r="N5642" s="139" t="s">
        <v>1054</v>
      </c>
    </row>
    <row r="5643" spans="1:14" ht="15.75" customHeight="1">
      <c r="A5643" s="139">
        <v>2018</v>
      </c>
      <c r="B5643" s="100" t="s">
        <v>187</v>
      </c>
      <c r="C5643" s="139" t="s">
        <v>7936</v>
      </c>
      <c r="D5643" s="139">
        <v>1002310</v>
      </c>
      <c r="E5643" s="139" t="s">
        <v>7937</v>
      </c>
      <c r="F5643" s="139">
        <v>34.630009999999999</v>
      </c>
      <c r="G5643" s="139">
        <v>-97.169420000000002</v>
      </c>
      <c r="H5643" s="139" t="s">
        <v>7938</v>
      </c>
      <c r="I5643" s="139" t="s">
        <v>7939</v>
      </c>
      <c r="J5643" s="139" t="s">
        <v>98</v>
      </c>
      <c r="K5643" s="139">
        <v>73098</v>
      </c>
      <c r="L5643" s="139" t="s">
        <v>2802</v>
      </c>
      <c r="M5643" s="139">
        <v>8661</v>
      </c>
      <c r="N5643" s="139" t="s">
        <v>1745</v>
      </c>
    </row>
    <row r="5644" spans="1:14" ht="15.75" customHeight="1">
      <c r="A5644" s="139">
        <v>2018</v>
      </c>
      <c r="B5644" s="100" t="s">
        <v>187</v>
      </c>
      <c r="C5644" s="139" t="s">
        <v>7940</v>
      </c>
      <c r="D5644" s="139">
        <v>1004459</v>
      </c>
      <c r="E5644" s="139" t="s">
        <v>7941</v>
      </c>
      <c r="F5644" s="139">
        <v>43.851260000000003</v>
      </c>
      <c r="G5644" s="139">
        <v>-104.21486</v>
      </c>
      <c r="H5644" s="139" t="s">
        <v>7942</v>
      </c>
      <c r="I5644" s="139" t="s">
        <v>7943</v>
      </c>
      <c r="J5644" s="139" t="s">
        <v>134</v>
      </c>
      <c r="K5644" s="139">
        <v>82701</v>
      </c>
      <c r="L5644" s="139" t="s">
        <v>6159</v>
      </c>
      <c r="M5644" s="139">
        <v>474</v>
      </c>
      <c r="N5644" s="139" t="s">
        <v>1306</v>
      </c>
    </row>
    <row r="5645" spans="1:14" ht="15.75" customHeight="1">
      <c r="A5645" s="139">
        <v>2018</v>
      </c>
      <c r="B5645" s="100" t="s">
        <v>187</v>
      </c>
      <c r="C5645" s="139" t="s">
        <v>7944</v>
      </c>
      <c r="D5645" s="139">
        <v>1012170</v>
      </c>
      <c r="E5645" s="139" t="s">
        <v>7945</v>
      </c>
      <c r="F5645" s="139">
        <v>35.272860000000001</v>
      </c>
      <c r="G5645" s="139">
        <v>-84.769919999999999</v>
      </c>
      <c r="H5645" s="139" t="s">
        <v>4800</v>
      </c>
      <c r="I5645" s="139" t="s">
        <v>7946</v>
      </c>
      <c r="J5645" s="139" t="s">
        <v>113</v>
      </c>
      <c r="K5645" s="139">
        <v>37310</v>
      </c>
      <c r="L5645" s="139" t="s">
        <v>7947</v>
      </c>
      <c r="M5645" s="139">
        <v>20</v>
      </c>
      <c r="N5645" s="139" t="s">
        <v>1054</v>
      </c>
    </row>
    <row r="5646" spans="1:14" ht="15.75" customHeight="1">
      <c r="A5646" s="139">
        <v>2018</v>
      </c>
      <c r="B5646" s="100" t="s">
        <v>187</v>
      </c>
      <c r="C5646" s="139" t="s">
        <v>7948</v>
      </c>
      <c r="D5646" s="139">
        <v>1009361</v>
      </c>
      <c r="E5646" s="139" t="s">
        <v>7949</v>
      </c>
      <c r="F5646" s="139">
        <v>45.619591</v>
      </c>
      <c r="G5646" s="139">
        <v>-122.456295</v>
      </c>
      <c r="H5646" s="139" t="s">
        <v>7950</v>
      </c>
      <c r="I5646" s="139" t="s">
        <v>1366</v>
      </c>
      <c r="J5646" s="139" t="s">
        <v>126</v>
      </c>
      <c r="K5646" s="139">
        <v>98607</v>
      </c>
      <c r="L5646" s="139" t="s">
        <v>7951</v>
      </c>
      <c r="M5646" s="139">
        <v>6</v>
      </c>
      <c r="N5646" s="139" t="s">
        <v>1368</v>
      </c>
    </row>
    <row r="5647" spans="1:14" ht="15.75" customHeight="1">
      <c r="A5647" s="139">
        <v>2018</v>
      </c>
      <c r="B5647" s="100" t="s">
        <v>187</v>
      </c>
      <c r="C5647" s="139" t="s">
        <v>7952</v>
      </c>
      <c r="D5647" s="139">
        <v>1006683</v>
      </c>
      <c r="E5647" s="139" t="s">
        <v>7953</v>
      </c>
      <c r="F5647" s="139">
        <v>38.634635000000003</v>
      </c>
      <c r="G5647" s="139">
        <v>-90.263237000000004</v>
      </c>
      <c r="H5647" s="139" t="s">
        <v>7954</v>
      </c>
      <c r="I5647" s="139" t="s">
        <v>7955</v>
      </c>
      <c r="J5647" s="139" t="s">
        <v>68</v>
      </c>
      <c r="K5647" s="139">
        <v>63110</v>
      </c>
      <c r="L5647" s="139" t="s">
        <v>7956</v>
      </c>
      <c r="M5647" s="139">
        <v>16</v>
      </c>
      <c r="N5647" s="139" t="s">
        <v>1054</v>
      </c>
    </row>
    <row r="5648" spans="1:14" ht="15.75" customHeight="1">
      <c r="A5648" s="139">
        <v>2018</v>
      </c>
      <c r="B5648" s="100" t="s">
        <v>187</v>
      </c>
      <c r="C5648" s="139" t="s">
        <v>7957</v>
      </c>
      <c r="D5648" s="139">
        <v>1002200</v>
      </c>
      <c r="E5648" s="139" t="s">
        <v>7958</v>
      </c>
      <c r="F5648" s="139">
        <v>44.362099999999998</v>
      </c>
      <c r="G5648" s="139">
        <v>-89.081699999999998</v>
      </c>
      <c r="H5648" s="139" t="s">
        <v>7835</v>
      </c>
      <c r="I5648" s="139" t="s">
        <v>7836</v>
      </c>
      <c r="J5648" s="139" t="s">
        <v>132</v>
      </c>
      <c r="K5648" s="139">
        <v>54981</v>
      </c>
      <c r="L5648" s="139" t="s">
        <v>7823</v>
      </c>
      <c r="M5648" s="139">
        <v>215</v>
      </c>
      <c r="N5648" s="139" t="s">
        <v>1054</v>
      </c>
    </row>
    <row r="5649" spans="1:14" ht="15.75" customHeight="1">
      <c r="A5649" s="139">
        <v>2018</v>
      </c>
      <c r="B5649" s="100" t="s">
        <v>187</v>
      </c>
      <c r="C5649" s="139" t="s">
        <v>7959</v>
      </c>
      <c r="D5649" s="139">
        <v>1004754</v>
      </c>
      <c r="E5649" s="139" t="s">
        <v>7960</v>
      </c>
      <c r="F5649" s="139">
        <v>35.362138999999999</v>
      </c>
      <c r="G5649" s="139">
        <v>-84.521918999999997</v>
      </c>
      <c r="H5649" s="139" t="s">
        <v>4624</v>
      </c>
      <c r="I5649" s="139" t="s">
        <v>7961</v>
      </c>
      <c r="J5649" s="139" t="s">
        <v>113</v>
      </c>
      <c r="K5649" s="139">
        <v>37331</v>
      </c>
      <c r="L5649" s="139" t="s">
        <v>7823</v>
      </c>
      <c r="M5649" s="139">
        <v>178</v>
      </c>
      <c r="N5649" s="139" t="s">
        <v>1054</v>
      </c>
    </row>
    <row r="5650" spans="1:14" ht="15.75" customHeight="1">
      <c r="A5650" s="139">
        <v>2018</v>
      </c>
      <c r="B5650" s="100" t="s">
        <v>187</v>
      </c>
      <c r="C5650" s="139" t="s">
        <v>7962</v>
      </c>
      <c r="D5650" s="139">
        <v>1002756</v>
      </c>
      <c r="E5650" s="139" t="s">
        <v>7963</v>
      </c>
      <c r="F5650" s="139">
        <v>37.986834999999999</v>
      </c>
      <c r="G5650" s="139">
        <v>-86.769568000000007</v>
      </c>
      <c r="H5650" s="139" t="s">
        <v>7964</v>
      </c>
      <c r="I5650" s="139" t="s">
        <v>4883</v>
      </c>
      <c r="J5650" s="139" t="s">
        <v>39</v>
      </c>
      <c r="K5650" s="139">
        <v>47586</v>
      </c>
      <c r="L5650" s="139" t="s">
        <v>7823</v>
      </c>
      <c r="M5650" s="139">
        <v>519</v>
      </c>
      <c r="N5650" s="139" t="s">
        <v>1054</v>
      </c>
    </row>
    <row r="5651" spans="1:14" ht="15.75" customHeight="1">
      <c r="A5651" s="139">
        <v>2018</v>
      </c>
      <c r="B5651" s="100" t="s">
        <v>187</v>
      </c>
      <c r="C5651" s="139" t="s">
        <v>7965</v>
      </c>
      <c r="D5651" s="139">
        <v>1010166</v>
      </c>
      <c r="E5651" s="139" t="s">
        <v>7966</v>
      </c>
      <c r="F5651" s="139">
        <v>35.05518</v>
      </c>
      <c r="G5651" s="139">
        <v>-93.368920000000003</v>
      </c>
      <c r="H5651" s="139" t="s">
        <v>3511</v>
      </c>
      <c r="I5651" s="139" t="s">
        <v>7967</v>
      </c>
      <c r="J5651" s="139" t="s">
        <v>12</v>
      </c>
      <c r="K5651" s="139">
        <v>72833</v>
      </c>
      <c r="L5651" s="139" t="s">
        <v>7968</v>
      </c>
      <c r="M5651" s="139">
        <v>2</v>
      </c>
      <c r="N5651" s="139" t="s">
        <v>1127</v>
      </c>
    </row>
    <row r="5652" spans="1:14" ht="15.75" customHeight="1">
      <c r="A5652" s="139">
        <v>2018</v>
      </c>
      <c r="B5652" s="100" t="s">
        <v>187</v>
      </c>
      <c r="C5652" s="139" t="s">
        <v>7969</v>
      </c>
      <c r="D5652" s="139">
        <v>1011314</v>
      </c>
      <c r="E5652" s="139" t="s">
        <v>7970</v>
      </c>
      <c r="F5652" s="139">
        <v>31.500857</v>
      </c>
      <c r="G5652" s="139">
        <v>-85.903705000000002</v>
      </c>
      <c r="H5652" s="139" t="s">
        <v>7971</v>
      </c>
      <c r="I5652" s="139" t="s">
        <v>7972</v>
      </c>
      <c r="J5652" s="139" t="s">
        <v>3</v>
      </c>
      <c r="K5652" s="139">
        <v>36346</v>
      </c>
      <c r="L5652" s="139" t="s">
        <v>7968</v>
      </c>
      <c r="M5652" s="139">
        <v>3</v>
      </c>
      <c r="N5652" s="139" t="s">
        <v>1127</v>
      </c>
    </row>
    <row r="5653" spans="1:14" ht="15.75" customHeight="1">
      <c r="A5653" s="139">
        <v>2018</v>
      </c>
      <c r="B5653" s="100" t="s">
        <v>187</v>
      </c>
      <c r="C5653" s="139" t="s">
        <v>7973</v>
      </c>
      <c r="D5653" s="139">
        <v>1007964</v>
      </c>
      <c r="E5653" s="139" t="s">
        <v>7974</v>
      </c>
      <c r="F5653" s="139">
        <v>32.453775</v>
      </c>
      <c r="G5653" s="139">
        <v>-87.977103999999997</v>
      </c>
      <c r="H5653" s="139" t="s">
        <v>7975</v>
      </c>
      <c r="I5653" s="139" t="s">
        <v>7976</v>
      </c>
      <c r="J5653" s="139" t="s">
        <v>3</v>
      </c>
      <c r="K5653" s="139">
        <v>36732</v>
      </c>
      <c r="L5653" s="139" t="s">
        <v>4801</v>
      </c>
      <c r="M5653" s="139">
        <v>1108</v>
      </c>
      <c r="N5653" s="139" t="s">
        <v>1253</v>
      </c>
    </row>
    <row r="5654" spans="1:14" ht="15.75" customHeight="1">
      <c r="A5654" s="139">
        <v>2018</v>
      </c>
      <c r="B5654" s="100" t="s">
        <v>187</v>
      </c>
      <c r="C5654" s="139" t="s">
        <v>7977</v>
      </c>
      <c r="D5654" s="139">
        <v>1011051</v>
      </c>
      <c r="E5654" s="139" t="s">
        <v>7978</v>
      </c>
      <c r="F5654" s="139">
        <v>43.063850000000002</v>
      </c>
      <c r="G5654" s="139">
        <v>-76.204629999999995</v>
      </c>
      <c r="H5654" s="139" t="s">
        <v>7979</v>
      </c>
      <c r="I5654" s="139" t="s">
        <v>1402</v>
      </c>
      <c r="J5654" s="139" t="s">
        <v>87</v>
      </c>
      <c r="K5654" s="139">
        <v>13204</v>
      </c>
      <c r="L5654" s="139" t="s">
        <v>4801</v>
      </c>
      <c r="M5654" s="139">
        <v>88</v>
      </c>
      <c r="N5654" s="139" t="s">
        <v>1054</v>
      </c>
    </row>
    <row r="5655" spans="1:14" ht="15.75" customHeight="1">
      <c r="A5655" s="139">
        <v>2018</v>
      </c>
      <c r="B5655" s="100" t="s">
        <v>187</v>
      </c>
      <c r="C5655" s="139" t="s">
        <v>7980</v>
      </c>
      <c r="D5655" s="139">
        <v>1002272</v>
      </c>
      <c r="E5655" s="139" t="s">
        <v>7981</v>
      </c>
      <c r="F5655" s="139">
        <v>30.676393000000001</v>
      </c>
      <c r="G5655" s="139">
        <v>-81.457933999999995</v>
      </c>
      <c r="H5655" s="139" t="s">
        <v>6359</v>
      </c>
      <c r="I5655" s="139" t="s">
        <v>6360</v>
      </c>
      <c r="J5655" s="139" t="s">
        <v>26</v>
      </c>
      <c r="K5655" s="139">
        <v>32034</v>
      </c>
      <c r="L5655" s="139" t="s">
        <v>4801</v>
      </c>
      <c r="M5655" s="139">
        <v>1908</v>
      </c>
      <c r="N5655" s="139" t="s">
        <v>1448</v>
      </c>
    </row>
    <row r="5656" spans="1:14" ht="15.75" customHeight="1">
      <c r="A5656" s="139">
        <v>2018</v>
      </c>
      <c r="B5656" s="100" t="s">
        <v>187</v>
      </c>
      <c r="C5656" s="139" t="s">
        <v>7982</v>
      </c>
      <c r="D5656" s="139">
        <v>1000319</v>
      </c>
      <c r="E5656" s="139" t="s">
        <v>7983</v>
      </c>
      <c r="F5656" s="139">
        <v>34.151899999999998</v>
      </c>
      <c r="G5656" s="139">
        <v>-79.558700000000002</v>
      </c>
      <c r="H5656" s="139" t="s">
        <v>4670</v>
      </c>
      <c r="I5656" s="139" t="s">
        <v>4669</v>
      </c>
      <c r="J5656" s="139" t="s">
        <v>107</v>
      </c>
      <c r="K5656" s="139">
        <v>29501</v>
      </c>
      <c r="L5656" s="139" t="s">
        <v>4801</v>
      </c>
      <c r="M5656" s="139">
        <v>1866</v>
      </c>
      <c r="N5656" s="139" t="s">
        <v>1253</v>
      </c>
    </row>
    <row r="5657" spans="1:14" ht="15.75" customHeight="1">
      <c r="A5657" s="139">
        <v>2018</v>
      </c>
      <c r="B5657" s="100" t="s">
        <v>187</v>
      </c>
      <c r="C5657" s="139" t="s">
        <v>7984</v>
      </c>
      <c r="D5657" s="139">
        <v>1006958</v>
      </c>
      <c r="E5657" s="139" t="s">
        <v>7985</v>
      </c>
      <c r="F5657" s="139">
        <v>30.14132</v>
      </c>
      <c r="G5657" s="139">
        <v>-85.620906000000005</v>
      </c>
      <c r="H5657" s="139" t="s">
        <v>1508</v>
      </c>
      <c r="I5657" s="139" t="s">
        <v>1509</v>
      </c>
      <c r="J5657" s="139" t="s">
        <v>26</v>
      </c>
      <c r="K5657" s="139">
        <v>32401</v>
      </c>
      <c r="L5657" s="139" t="s">
        <v>4801</v>
      </c>
      <c r="M5657" s="139">
        <v>1197</v>
      </c>
      <c r="N5657" s="139" t="s">
        <v>1253</v>
      </c>
    </row>
    <row r="5658" spans="1:14" ht="15.75" customHeight="1">
      <c r="A5658" s="139">
        <v>2018</v>
      </c>
      <c r="B5658" s="100" t="s">
        <v>187</v>
      </c>
      <c r="C5658" s="139" t="s">
        <v>7986</v>
      </c>
      <c r="D5658" s="139">
        <v>1007846</v>
      </c>
      <c r="E5658" s="139" t="s">
        <v>7987</v>
      </c>
      <c r="F5658" s="139">
        <v>30.42</v>
      </c>
      <c r="G5658" s="139">
        <v>-81.604167000000004</v>
      </c>
      <c r="H5658" s="139" t="s">
        <v>1428</v>
      </c>
      <c r="I5658" s="139" t="s">
        <v>1429</v>
      </c>
      <c r="J5658" s="139" t="s">
        <v>26</v>
      </c>
      <c r="K5658" s="139">
        <v>32218</v>
      </c>
      <c r="L5658" s="139" t="s">
        <v>4801</v>
      </c>
      <c r="M5658" s="139">
        <v>120</v>
      </c>
      <c r="N5658" s="139" t="s">
        <v>1160</v>
      </c>
    </row>
    <row r="5659" spans="1:14" ht="15.75" customHeight="1">
      <c r="A5659" s="139">
        <v>2018</v>
      </c>
      <c r="B5659" s="100" t="s">
        <v>187</v>
      </c>
      <c r="C5659" s="139" t="s">
        <v>7988</v>
      </c>
      <c r="D5659" s="139">
        <v>1008553</v>
      </c>
      <c r="E5659" s="139" t="s">
        <v>7989</v>
      </c>
      <c r="F5659" s="139">
        <v>34.864542</v>
      </c>
      <c r="G5659" s="139">
        <v>-85.787834000000004</v>
      </c>
      <c r="H5659" s="139" t="s">
        <v>7990</v>
      </c>
      <c r="I5659" s="139" t="s">
        <v>1290</v>
      </c>
      <c r="J5659" s="139" t="s">
        <v>3</v>
      </c>
      <c r="K5659" s="139">
        <v>35772</v>
      </c>
      <c r="L5659" s="139" t="s">
        <v>4801</v>
      </c>
      <c r="M5659" s="139">
        <v>1195</v>
      </c>
      <c r="N5659" s="139" t="s">
        <v>1253</v>
      </c>
    </row>
    <row r="5660" spans="1:14" ht="15.75" customHeight="1">
      <c r="A5660" s="139">
        <v>2018</v>
      </c>
      <c r="B5660" s="100" t="s">
        <v>187</v>
      </c>
      <c r="C5660" s="139" t="s">
        <v>7991</v>
      </c>
      <c r="D5660" s="139">
        <v>1005579</v>
      </c>
      <c r="E5660" s="139" t="s">
        <v>7992</v>
      </c>
      <c r="F5660" s="139">
        <v>37.539200000000001</v>
      </c>
      <c r="G5660" s="139">
        <v>-76.805300000000003</v>
      </c>
      <c r="H5660" s="139" t="s">
        <v>7543</v>
      </c>
      <c r="I5660" s="139" t="s">
        <v>7993</v>
      </c>
      <c r="J5660" s="139" t="s">
        <v>123</v>
      </c>
      <c r="K5660" s="139">
        <v>23181</v>
      </c>
      <c r="L5660" s="139" t="s">
        <v>4801</v>
      </c>
      <c r="M5660" s="139">
        <v>1248</v>
      </c>
      <c r="N5660" s="139" t="s">
        <v>1253</v>
      </c>
    </row>
    <row r="5661" spans="1:14" ht="15.75" customHeight="1">
      <c r="A5661" s="139">
        <v>2018</v>
      </c>
      <c r="B5661" s="100" t="s">
        <v>187</v>
      </c>
      <c r="C5661" s="139" t="s">
        <v>7994</v>
      </c>
      <c r="D5661" s="139">
        <v>1008708</v>
      </c>
      <c r="E5661" s="139" t="s">
        <v>7995</v>
      </c>
      <c r="F5661" s="139">
        <v>37.302011999999998</v>
      </c>
      <c r="G5661" s="139">
        <v>-77.264353999999997</v>
      </c>
      <c r="H5661" s="139" t="s">
        <v>7996</v>
      </c>
      <c r="I5661" s="139" t="s">
        <v>4066</v>
      </c>
      <c r="J5661" s="139" t="s">
        <v>123</v>
      </c>
      <c r="K5661" s="139">
        <v>23860</v>
      </c>
      <c r="L5661" s="139" t="s">
        <v>4801</v>
      </c>
      <c r="M5661" s="139">
        <v>853</v>
      </c>
      <c r="N5661" s="139" t="s">
        <v>1448</v>
      </c>
    </row>
    <row r="5662" spans="1:14" ht="15.75" customHeight="1">
      <c r="A5662" s="139">
        <v>2018</v>
      </c>
      <c r="B5662" s="100" t="s">
        <v>187</v>
      </c>
      <c r="C5662" s="139" t="s">
        <v>7997</v>
      </c>
      <c r="D5662" s="139">
        <v>1000262</v>
      </c>
      <c r="E5662" s="139" t="s">
        <v>7998</v>
      </c>
      <c r="F5662" s="139">
        <v>32.174999999999997</v>
      </c>
      <c r="G5662" s="139">
        <v>-85.031099999999995</v>
      </c>
      <c r="H5662" s="139" t="s">
        <v>7999</v>
      </c>
      <c r="I5662" s="139" t="s">
        <v>8000</v>
      </c>
      <c r="J5662" s="139" t="s">
        <v>3</v>
      </c>
      <c r="K5662" s="139">
        <v>36868</v>
      </c>
      <c r="L5662" s="139" t="s">
        <v>4801</v>
      </c>
      <c r="M5662" s="139">
        <v>2620</v>
      </c>
      <c r="N5662" s="139" t="s">
        <v>1253</v>
      </c>
    </row>
    <row r="5663" spans="1:14" ht="15.75" customHeight="1">
      <c r="A5663" s="139">
        <v>2018</v>
      </c>
      <c r="B5663" s="100" t="s">
        <v>187</v>
      </c>
      <c r="C5663" s="139" t="s">
        <v>8001</v>
      </c>
      <c r="D5663" s="139">
        <v>1006423</v>
      </c>
      <c r="E5663" s="139" t="s">
        <v>8002</v>
      </c>
      <c r="F5663" s="139">
        <v>44.909945</v>
      </c>
      <c r="G5663" s="139">
        <v>-72.976094000000003</v>
      </c>
      <c r="H5663" s="139" t="s">
        <v>8003</v>
      </c>
      <c r="I5663" s="139" t="s">
        <v>4525</v>
      </c>
      <c r="J5663" s="139" t="s">
        <v>121</v>
      </c>
      <c r="K5663" s="139">
        <v>5485</v>
      </c>
      <c r="L5663" s="139" t="s">
        <v>4801</v>
      </c>
      <c r="M5663" s="139">
        <v>18</v>
      </c>
      <c r="N5663" s="139" t="s">
        <v>1054</v>
      </c>
    </row>
    <row r="5664" spans="1:14" ht="15.75" customHeight="1">
      <c r="A5664" s="139">
        <v>2018</v>
      </c>
      <c r="B5664" s="100" t="s">
        <v>187</v>
      </c>
      <c r="C5664" s="139" t="s">
        <v>8004</v>
      </c>
      <c r="D5664" s="139">
        <v>1006988</v>
      </c>
      <c r="E5664" s="139" t="s">
        <v>8005</v>
      </c>
      <c r="F5664" s="139">
        <v>44.95966</v>
      </c>
      <c r="G5664" s="139">
        <v>-93.19341</v>
      </c>
      <c r="H5664" s="139" t="s">
        <v>8006</v>
      </c>
      <c r="I5664" s="139" t="s">
        <v>1053</v>
      </c>
      <c r="J5664" s="139" t="s">
        <v>62</v>
      </c>
      <c r="K5664" s="139">
        <v>55114</v>
      </c>
      <c r="L5664" s="139" t="s">
        <v>4801</v>
      </c>
      <c r="M5664" s="139">
        <v>62</v>
      </c>
      <c r="N5664" s="139" t="s">
        <v>1054</v>
      </c>
    </row>
    <row r="5665" spans="1:14" ht="15.75" customHeight="1">
      <c r="A5665" s="139">
        <v>2018</v>
      </c>
      <c r="B5665" s="100" t="s">
        <v>187</v>
      </c>
      <c r="C5665" s="139" t="s">
        <v>8007</v>
      </c>
      <c r="D5665" s="139">
        <v>1000624</v>
      </c>
      <c r="E5665" s="139" t="s">
        <v>8008</v>
      </c>
      <c r="F5665" s="139">
        <v>47.264018999999998</v>
      </c>
      <c r="G5665" s="139">
        <v>-122.427795</v>
      </c>
      <c r="H5665" s="139" t="s">
        <v>3715</v>
      </c>
      <c r="I5665" s="139" t="s">
        <v>3716</v>
      </c>
      <c r="J5665" s="139" t="s">
        <v>126</v>
      </c>
      <c r="K5665" s="139">
        <v>98421</v>
      </c>
      <c r="L5665" s="139" t="s">
        <v>4801</v>
      </c>
      <c r="M5665" s="139">
        <v>1091</v>
      </c>
      <c r="N5665" s="139" t="s">
        <v>1448</v>
      </c>
    </row>
    <row r="5666" spans="1:14" ht="15.75" customHeight="1">
      <c r="A5666" s="139">
        <v>2018</v>
      </c>
      <c r="B5666" s="100" t="s">
        <v>187</v>
      </c>
      <c r="C5666" s="139" t="s">
        <v>8009</v>
      </c>
      <c r="D5666" s="139">
        <v>1000256</v>
      </c>
      <c r="E5666" s="139" t="s">
        <v>8010</v>
      </c>
      <c r="F5666" s="139">
        <v>37.799700000000001</v>
      </c>
      <c r="G5666" s="139">
        <v>-79.994600000000005</v>
      </c>
      <c r="H5666" s="139" t="s">
        <v>3643</v>
      </c>
      <c r="I5666" s="139" t="s">
        <v>8011</v>
      </c>
      <c r="J5666" s="139" t="s">
        <v>123</v>
      </c>
      <c r="K5666" s="139">
        <v>24426</v>
      </c>
      <c r="L5666" s="139" t="s">
        <v>4801</v>
      </c>
      <c r="M5666" s="139">
        <v>3841</v>
      </c>
      <c r="N5666" s="139" t="s">
        <v>1253</v>
      </c>
    </row>
    <row r="5667" spans="1:14" ht="15.75" customHeight="1">
      <c r="A5667" s="139">
        <v>2018</v>
      </c>
      <c r="B5667" s="100" t="s">
        <v>187</v>
      </c>
      <c r="C5667" s="139" t="s">
        <v>8012</v>
      </c>
      <c r="D5667" s="139">
        <v>1011708</v>
      </c>
      <c r="E5667" s="139" t="s">
        <v>8013</v>
      </c>
      <c r="F5667" s="139">
        <v>32.439278000000002</v>
      </c>
      <c r="G5667" s="139">
        <v>-94.688435999999996</v>
      </c>
      <c r="H5667" s="139" t="s">
        <v>5704</v>
      </c>
      <c r="I5667" s="139" t="s">
        <v>1585</v>
      </c>
      <c r="J5667" s="139" t="s">
        <v>115</v>
      </c>
      <c r="K5667" s="139">
        <v>75602</v>
      </c>
      <c r="L5667" s="139" t="s">
        <v>1884</v>
      </c>
      <c r="M5667" s="139">
        <v>11</v>
      </c>
      <c r="N5667" s="139" t="s">
        <v>1054</v>
      </c>
    </row>
    <row r="5668" spans="1:14" ht="15.75" customHeight="1">
      <c r="A5668" s="139">
        <v>2018</v>
      </c>
      <c r="B5668" s="100" t="s">
        <v>187</v>
      </c>
      <c r="C5668" s="139" t="s">
        <v>8014</v>
      </c>
      <c r="D5668" s="139">
        <v>1004292</v>
      </c>
      <c r="E5668" s="139" t="s">
        <v>8015</v>
      </c>
      <c r="F5668" s="139">
        <v>48.373390000000001</v>
      </c>
      <c r="G5668" s="139">
        <v>-114.19732</v>
      </c>
      <c r="H5668" s="139" t="s">
        <v>8016</v>
      </c>
      <c r="I5668" s="139" t="s">
        <v>8017</v>
      </c>
      <c r="J5668" s="139" t="s">
        <v>70</v>
      </c>
      <c r="K5668" s="139">
        <v>59912</v>
      </c>
      <c r="L5668" s="139" t="s">
        <v>8018</v>
      </c>
      <c r="M5668" s="139">
        <v>352</v>
      </c>
      <c r="N5668" s="139" t="s">
        <v>1054</v>
      </c>
    </row>
    <row r="5669" spans="1:14" ht="15.75" customHeight="1">
      <c r="A5669" s="139">
        <v>2018</v>
      </c>
      <c r="B5669" s="100" t="s">
        <v>187</v>
      </c>
      <c r="C5669" s="139" t="s">
        <v>8019</v>
      </c>
      <c r="D5669" s="139">
        <v>1004553</v>
      </c>
      <c r="E5669" s="139" t="s">
        <v>8020</v>
      </c>
      <c r="F5669" s="139">
        <v>41.794899999999998</v>
      </c>
      <c r="G5669" s="139">
        <v>-85.6494</v>
      </c>
      <c r="H5669" s="139" t="s">
        <v>8021</v>
      </c>
      <c r="I5669" s="139" t="s">
        <v>4262</v>
      </c>
      <c r="J5669" s="139" t="s">
        <v>61</v>
      </c>
      <c r="K5669" s="139">
        <v>49099</v>
      </c>
      <c r="L5669" s="139" t="s">
        <v>8022</v>
      </c>
      <c r="M5669" s="139">
        <v>12</v>
      </c>
      <c r="N5669" s="139" t="s">
        <v>1054</v>
      </c>
    </row>
    <row r="5670" spans="1:14" ht="15.75" customHeight="1">
      <c r="A5670" s="139">
        <v>2018</v>
      </c>
      <c r="B5670" s="100" t="s">
        <v>187</v>
      </c>
      <c r="C5670" s="139" t="s">
        <v>8023</v>
      </c>
      <c r="D5670" s="139">
        <v>1005053</v>
      </c>
      <c r="E5670" s="139" t="s">
        <v>8024</v>
      </c>
      <c r="F5670" s="139">
        <v>41.423056000000003</v>
      </c>
      <c r="G5670" s="139">
        <v>-96.485277999999994</v>
      </c>
      <c r="H5670" s="139" t="s">
        <v>7198</v>
      </c>
      <c r="I5670" s="139" t="s">
        <v>1247</v>
      </c>
      <c r="J5670" s="139" t="s">
        <v>73</v>
      </c>
      <c r="K5670" s="139">
        <v>68025</v>
      </c>
      <c r="L5670" s="139" t="s">
        <v>8025</v>
      </c>
      <c r="M5670" s="139">
        <v>13</v>
      </c>
      <c r="N5670" s="139" t="s">
        <v>1054</v>
      </c>
    </row>
    <row r="5671" spans="1:14" ht="15.75" customHeight="1">
      <c r="A5671" s="139">
        <v>2018</v>
      </c>
      <c r="B5671" s="100" t="s">
        <v>187</v>
      </c>
      <c r="C5671" s="139" t="s">
        <v>8026</v>
      </c>
      <c r="D5671" s="139">
        <v>1011469</v>
      </c>
      <c r="E5671" s="139" t="s">
        <v>8027</v>
      </c>
      <c r="F5671" s="139">
        <v>34.926879999999997</v>
      </c>
      <c r="G5671" s="139">
        <v>-120.48159</v>
      </c>
      <c r="H5671" s="139" t="s">
        <v>4087</v>
      </c>
      <c r="I5671" s="139" t="s">
        <v>4088</v>
      </c>
      <c r="J5671" s="139" t="s">
        <v>15</v>
      </c>
      <c r="K5671" s="139">
        <v>93458</v>
      </c>
      <c r="L5671" s="139" t="s">
        <v>8028</v>
      </c>
      <c r="M5671" s="139">
        <v>18</v>
      </c>
      <c r="N5671" s="139" t="s">
        <v>1054</v>
      </c>
    </row>
    <row r="5672" spans="1:14" ht="15.75" customHeight="1">
      <c r="A5672" s="139">
        <v>2018</v>
      </c>
      <c r="B5672" s="100" t="s">
        <v>187</v>
      </c>
      <c r="C5672" s="139" t="s">
        <v>8029</v>
      </c>
      <c r="D5672" s="139">
        <v>1013018</v>
      </c>
      <c r="E5672" s="139" t="s">
        <v>8030</v>
      </c>
      <c r="F5672" s="139">
        <v>33.119747099999998</v>
      </c>
      <c r="G5672" s="139">
        <v>-88.979677600000002</v>
      </c>
      <c r="H5672" s="139" t="s">
        <v>3430</v>
      </c>
      <c r="J5672" s="139" t="s">
        <v>65</v>
      </c>
      <c r="K5672" s="139">
        <v>39339</v>
      </c>
      <c r="L5672" s="139" t="s">
        <v>8031</v>
      </c>
      <c r="M5672" s="139">
        <v>32</v>
      </c>
      <c r="N5672" s="139" t="s">
        <v>1054</v>
      </c>
    </row>
    <row r="5673" spans="1:14" ht="15.75" customHeight="1">
      <c r="A5673" s="139">
        <v>2018</v>
      </c>
      <c r="B5673" s="100" t="s">
        <v>187</v>
      </c>
      <c r="C5673" s="139" t="s">
        <v>8032</v>
      </c>
      <c r="D5673" s="139">
        <v>1009530</v>
      </c>
      <c r="E5673" s="139" t="s">
        <v>8033</v>
      </c>
      <c r="F5673" s="139">
        <v>40.143112000000002</v>
      </c>
      <c r="G5673" s="139">
        <v>-79.899520999999993</v>
      </c>
      <c r="H5673" s="139" t="s">
        <v>3633</v>
      </c>
      <c r="I5673" s="139" t="s">
        <v>1067</v>
      </c>
      <c r="J5673" s="139" t="s">
        <v>103</v>
      </c>
      <c r="K5673" s="139">
        <v>15022</v>
      </c>
      <c r="L5673" s="139" t="s">
        <v>8034</v>
      </c>
      <c r="M5673" s="139">
        <v>11</v>
      </c>
      <c r="N5673" s="139" t="s">
        <v>1050</v>
      </c>
    </row>
    <row r="5674" spans="1:14" ht="15.75" customHeight="1">
      <c r="A5674" s="139">
        <v>2018</v>
      </c>
      <c r="B5674" s="100" t="s">
        <v>187</v>
      </c>
      <c r="C5674" s="139" t="s">
        <v>8035</v>
      </c>
      <c r="D5674" s="139">
        <v>1011697</v>
      </c>
      <c r="E5674" s="139" t="s">
        <v>8036</v>
      </c>
      <c r="F5674" s="139">
        <v>41.56859</v>
      </c>
      <c r="G5674" s="139">
        <v>-84.048985000000002</v>
      </c>
      <c r="H5674" s="139" t="s">
        <v>8037</v>
      </c>
      <c r="I5674" s="139" t="s">
        <v>3673</v>
      </c>
      <c r="J5674" s="139" t="s">
        <v>95</v>
      </c>
      <c r="K5674" s="139">
        <v>43515</v>
      </c>
      <c r="L5674" s="139" t="s">
        <v>8038</v>
      </c>
      <c r="M5674" s="139">
        <v>11</v>
      </c>
      <c r="N5674" s="139" t="s">
        <v>1054</v>
      </c>
    </row>
    <row r="5675" spans="1:14" ht="15.75" customHeight="1">
      <c r="A5675" s="139">
        <v>2018</v>
      </c>
      <c r="B5675" s="100" t="s">
        <v>187</v>
      </c>
      <c r="C5675" s="139" t="s">
        <v>8039</v>
      </c>
      <c r="D5675" s="139">
        <v>1004817</v>
      </c>
      <c r="E5675" s="139" t="s">
        <v>8040</v>
      </c>
      <c r="F5675" s="139">
        <v>42.229565000000001</v>
      </c>
      <c r="G5675" s="139">
        <v>-71.727976999999996</v>
      </c>
      <c r="H5675" s="139" t="s">
        <v>8041</v>
      </c>
      <c r="I5675" s="139" t="s">
        <v>1832</v>
      </c>
      <c r="J5675" s="139" t="s">
        <v>58</v>
      </c>
      <c r="K5675" s="139">
        <v>1536</v>
      </c>
      <c r="L5675" s="139" t="s">
        <v>2344</v>
      </c>
      <c r="M5675" s="139">
        <v>17</v>
      </c>
      <c r="N5675" s="139" t="s">
        <v>1054</v>
      </c>
    </row>
    <row r="5676" spans="1:14" ht="15.75" customHeight="1">
      <c r="A5676" s="139">
        <v>2018</v>
      </c>
      <c r="B5676" s="100" t="s">
        <v>187</v>
      </c>
      <c r="C5676" s="139" t="s">
        <v>8042</v>
      </c>
      <c r="D5676" s="139">
        <v>1009738</v>
      </c>
      <c r="E5676" s="139" t="s">
        <v>8043</v>
      </c>
      <c r="F5676" s="139">
        <v>33.629443999999999</v>
      </c>
      <c r="G5676" s="139">
        <v>-101.870834</v>
      </c>
      <c r="H5676" s="139" t="s">
        <v>7027</v>
      </c>
      <c r="I5676" s="139" t="s">
        <v>6133</v>
      </c>
      <c r="J5676" s="139" t="s">
        <v>115</v>
      </c>
      <c r="K5676" s="139">
        <v>79415</v>
      </c>
      <c r="L5676" s="139" t="s">
        <v>8044</v>
      </c>
      <c r="M5676" s="139">
        <v>2</v>
      </c>
      <c r="N5676" s="139" t="s">
        <v>1368</v>
      </c>
    </row>
    <row r="5677" spans="1:14" ht="15.75" customHeight="1">
      <c r="A5677" s="139">
        <v>2018</v>
      </c>
      <c r="B5677" s="100" t="s">
        <v>187</v>
      </c>
      <c r="C5677" s="139" t="s">
        <v>8045</v>
      </c>
      <c r="D5677" s="139">
        <v>1002304</v>
      </c>
      <c r="E5677" s="139" t="s">
        <v>8046</v>
      </c>
      <c r="F5677" s="139">
        <v>43.227834000000001</v>
      </c>
      <c r="G5677" s="139">
        <v>-77.411534000000003</v>
      </c>
      <c r="H5677" s="139" t="s">
        <v>8047</v>
      </c>
      <c r="I5677" s="139" t="s">
        <v>1252</v>
      </c>
      <c r="J5677" s="139" t="s">
        <v>87</v>
      </c>
      <c r="K5677" s="139">
        <v>14580</v>
      </c>
      <c r="L5677" s="139" t="s">
        <v>8048</v>
      </c>
      <c r="M5677" s="139">
        <v>16</v>
      </c>
      <c r="N5677" s="139" t="s">
        <v>1054</v>
      </c>
    </row>
    <row r="5678" spans="1:14" ht="15.75" customHeight="1">
      <c r="A5678" s="139">
        <v>2018</v>
      </c>
      <c r="B5678" s="100" t="s">
        <v>187</v>
      </c>
      <c r="C5678" s="139" t="s">
        <v>8049</v>
      </c>
      <c r="D5678" s="139">
        <v>1004800</v>
      </c>
      <c r="E5678" s="139" t="s">
        <v>8050</v>
      </c>
      <c r="F5678" s="139">
        <v>41.302909999999997</v>
      </c>
      <c r="G5678" s="139">
        <v>-72.932742000000005</v>
      </c>
      <c r="H5678" s="139" t="s">
        <v>6812</v>
      </c>
      <c r="I5678" s="139" t="s">
        <v>6812</v>
      </c>
      <c r="J5678" s="139" t="s">
        <v>20</v>
      </c>
      <c r="K5678" s="139">
        <v>6520</v>
      </c>
      <c r="L5678" s="139" t="s">
        <v>8051</v>
      </c>
      <c r="M5678" s="139">
        <v>52</v>
      </c>
      <c r="N5678" s="139" t="s">
        <v>1054</v>
      </c>
    </row>
    <row r="5679" spans="1:14" ht="15.75" customHeight="1">
      <c r="A5679" s="139">
        <v>2018</v>
      </c>
      <c r="B5679" s="100" t="s">
        <v>187</v>
      </c>
      <c r="C5679" s="139" t="s">
        <v>8052</v>
      </c>
      <c r="D5679" s="139">
        <v>1004835</v>
      </c>
      <c r="E5679" s="139" t="s">
        <v>8053</v>
      </c>
      <c r="F5679" s="139">
        <v>41.313361</v>
      </c>
      <c r="G5679" s="139">
        <v>-72.979288999999994</v>
      </c>
      <c r="H5679" s="139" t="s">
        <v>6812</v>
      </c>
      <c r="I5679" s="139" t="s">
        <v>8054</v>
      </c>
      <c r="J5679" s="139" t="s">
        <v>20</v>
      </c>
      <c r="K5679" s="139">
        <v>6520</v>
      </c>
      <c r="L5679" s="139" t="s">
        <v>8051</v>
      </c>
      <c r="M5679" s="139">
        <v>53</v>
      </c>
      <c r="N5679" s="139" t="s">
        <v>1054</v>
      </c>
    </row>
    <row r="5680" spans="1:14" ht="15.75" customHeight="1">
      <c r="A5680" s="139">
        <v>2018</v>
      </c>
      <c r="B5680" s="100" t="s">
        <v>187</v>
      </c>
      <c r="C5680" s="139" t="s">
        <v>8055</v>
      </c>
      <c r="D5680" s="139">
        <v>1002083</v>
      </c>
      <c r="E5680" s="139" t="s">
        <v>8056</v>
      </c>
      <c r="F5680" s="139">
        <v>40.130000000000003</v>
      </c>
      <c r="G5680" s="139">
        <v>-102.68</v>
      </c>
      <c r="H5680" s="139" t="s">
        <v>8057</v>
      </c>
      <c r="I5680" s="139" t="s">
        <v>8058</v>
      </c>
      <c r="J5680" s="139" t="s">
        <v>17</v>
      </c>
      <c r="K5680" s="139">
        <v>80759</v>
      </c>
      <c r="L5680" s="139" t="s">
        <v>8059</v>
      </c>
      <c r="M5680" s="139">
        <v>24</v>
      </c>
      <c r="N5680" s="139" t="s">
        <v>1054</v>
      </c>
    </row>
  </sheetData>
  <autoFilter ref="A6:N5680" xr:uid="{00000000-0009-0000-0000-00000C000000}"/>
  <pageMargins left="0.7" right="0.7" top="0.75" bottom="0.75" header="0" footer="0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5536"/>
  <sheetViews>
    <sheetView workbookViewId="0">
      <selection sqref="A1:XFD1048576"/>
    </sheetView>
  </sheetViews>
  <sheetFormatPr defaultColWidth="12.625" defaultRowHeight="15" customHeight="1"/>
  <cols>
    <col min="1" max="4" width="7.625" style="216" customWidth="1"/>
    <col min="5" max="5" width="16.875" style="216" customWidth="1"/>
    <col min="6" max="8" width="7.625" style="216" customWidth="1"/>
    <col min="9" max="9" width="30.125" style="216" customWidth="1"/>
    <col min="10" max="11" width="7.625" style="216" customWidth="1"/>
    <col min="12" max="16384" width="12.625" style="216"/>
  </cols>
  <sheetData>
    <row r="1" spans="1:9">
      <c r="A1" s="219" t="s">
        <v>680</v>
      </c>
      <c r="B1" s="219" t="s">
        <v>8066</v>
      </c>
      <c r="C1" s="219" t="s">
        <v>8067</v>
      </c>
      <c r="D1" s="219" t="s">
        <v>8068</v>
      </c>
      <c r="E1" s="219" t="s">
        <v>8069</v>
      </c>
    </row>
    <row r="2" spans="1:9">
      <c r="A2" s="219">
        <v>2010</v>
      </c>
      <c r="B2" s="219" t="s">
        <v>6</v>
      </c>
      <c r="C2" s="219" t="s">
        <v>187</v>
      </c>
      <c r="D2" s="219" t="s">
        <v>636</v>
      </c>
      <c r="E2" s="219">
        <v>4.3699109999999998E-3</v>
      </c>
      <c r="I2" s="220" t="s">
        <v>8071</v>
      </c>
    </row>
    <row r="3" spans="1:9">
      <c r="A3" s="219">
        <v>2010</v>
      </c>
      <c r="B3" s="219" t="s">
        <v>3</v>
      </c>
      <c r="C3" s="219" t="s">
        <v>187</v>
      </c>
      <c r="D3" s="219" t="s">
        <v>636</v>
      </c>
      <c r="E3" s="219">
        <v>0.124240719</v>
      </c>
      <c r="I3" s="162" t="s">
        <v>8070</v>
      </c>
    </row>
    <row r="4" spans="1:9">
      <c r="A4" s="219">
        <v>2010</v>
      </c>
      <c r="B4" s="219" t="s">
        <v>12</v>
      </c>
      <c r="C4" s="219" t="s">
        <v>187</v>
      </c>
      <c r="D4" s="219" t="s">
        <v>636</v>
      </c>
      <c r="E4" s="219">
        <v>7.1256449999999999E-3</v>
      </c>
      <c r="I4" s="162" t="s">
        <v>8072</v>
      </c>
    </row>
    <row r="5" spans="1:9">
      <c r="A5" s="219">
        <v>2010</v>
      </c>
      <c r="B5" s="219" t="s">
        <v>8</v>
      </c>
      <c r="C5" s="219" t="s">
        <v>187</v>
      </c>
      <c r="D5" s="219" t="s">
        <v>636</v>
      </c>
      <c r="E5" s="219">
        <v>1.0935685000000001E-2</v>
      </c>
      <c r="I5" s="162" t="s">
        <v>8073</v>
      </c>
    </row>
    <row r="6" spans="1:9">
      <c r="A6" s="219">
        <v>2010</v>
      </c>
      <c r="B6" s="219" t="s">
        <v>15</v>
      </c>
      <c r="C6" s="219" t="s">
        <v>187</v>
      </c>
      <c r="D6" s="219" t="s">
        <v>636</v>
      </c>
      <c r="E6" s="219">
        <v>7.7945840000000002E-3</v>
      </c>
      <c r="I6" s="162" t="s">
        <v>8074</v>
      </c>
    </row>
    <row r="7" spans="1:9">
      <c r="A7" s="219">
        <v>2010</v>
      </c>
      <c r="B7" s="219" t="s">
        <v>17</v>
      </c>
      <c r="C7" s="219" t="s">
        <v>187</v>
      </c>
      <c r="D7" s="219" t="s">
        <v>636</v>
      </c>
      <c r="E7" s="219">
        <v>2.5303309999999998E-3</v>
      </c>
    </row>
    <row r="8" spans="1:9">
      <c r="A8" s="219">
        <v>2010</v>
      </c>
      <c r="B8" s="219" t="s">
        <v>23</v>
      </c>
      <c r="C8" s="219" t="s">
        <v>187</v>
      </c>
      <c r="D8" s="219" t="s">
        <v>636</v>
      </c>
      <c r="E8" s="219">
        <v>8.7979900000000001E-4</v>
      </c>
      <c r="I8" s="162" t="s">
        <v>144</v>
      </c>
    </row>
    <row r="9" spans="1:9">
      <c r="A9" s="219">
        <v>2010</v>
      </c>
      <c r="B9" s="219" t="s">
        <v>26</v>
      </c>
      <c r="C9" s="219" t="s">
        <v>187</v>
      </c>
      <c r="D9" s="219" t="s">
        <v>636</v>
      </c>
      <c r="E9" s="219">
        <v>6.1076999999999995E-4</v>
      </c>
      <c r="I9" s="221" t="s">
        <v>145</v>
      </c>
    </row>
    <row r="10" spans="1:9">
      <c r="A10" s="219">
        <v>2010</v>
      </c>
      <c r="B10" s="219" t="s">
        <v>28</v>
      </c>
      <c r="C10" s="219" t="s">
        <v>187</v>
      </c>
      <c r="D10" s="219" t="s">
        <v>636</v>
      </c>
      <c r="E10" s="219">
        <v>7.5619100000000002E-4</v>
      </c>
      <c r="I10" s="222" t="s">
        <v>146</v>
      </c>
    </row>
    <row r="11" spans="1:9">
      <c r="A11" s="219">
        <v>2010</v>
      </c>
      <c r="B11" s="219" t="s">
        <v>42</v>
      </c>
      <c r="C11" s="219" t="s">
        <v>187</v>
      </c>
      <c r="D11" s="219" t="s">
        <v>636</v>
      </c>
      <c r="E11" s="219">
        <v>1.0215849000000001E-2</v>
      </c>
      <c r="I11" s="222" t="s">
        <v>147</v>
      </c>
    </row>
    <row r="12" spans="1:9">
      <c r="A12" s="219">
        <v>2010</v>
      </c>
      <c r="B12" s="219" t="s">
        <v>36</v>
      </c>
      <c r="C12" s="219" t="s">
        <v>187</v>
      </c>
      <c r="D12" s="219" t="s">
        <v>636</v>
      </c>
      <c r="E12" s="219">
        <v>1.6912501E-2</v>
      </c>
      <c r="I12" s="221" t="s">
        <v>148</v>
      </c>
    </row>
    <row r="13" spans="1:9">
      <c r="A13" s="219">
        <v>2010</v>
      </c>
      <c r="B13" s="219" t="s">
        <v>39</v>
      </c>
      <c r="C13" s="219" t="s">
        <v>187</v>
      </c>
      <c r="D13" s="219" t="s">
        <v>636</v>
      </c>
      <c r="E13" s="219">
        <v>8.2628403000000003E-2</v>
      </c>
      <c r="I13" s="223" t="s">
        <v>150</v>
      </c>
    </row>
    <row r="14" spans="1:9">
      <c r="A14" s="219">
        <v>2010</v>
      </c>
      <c r="B14" s="219" t="s">
        <v>47</v>
      </c>
      <c r="C14" s="219" t="s">
        <v>187</v>
      </c>
      <c r="D14" s="219" t="s">
        <v>636</v>
      </c>
      <c r="E14" s="219">
        <v>6.9336892999999997E-2</v>
      </c>
      <c r="I14" s="223" t="s">
        <v>151</v>
      </c>
    </row>
    <row r="15" spans="1:9">
      <c r="A15" s="219">
        <v>2010</v>
      </c>
      <c r="B15" s="219" t="s">
        <v>50</v>
      </c>
      <c r="C15" s="219" t="s">
        <v>187</v>
      </c>
      <c r="D15" s="219" t="s">
        <v>636</v>
      </c>
      <c r="E15" s="219">
        <v>4.1445099999999998E-4</v>
      </c>
      <c r="I15" s="223" t="s">
        <v>153</v>
      </c>
    </row>
    <row r="16" spans="1:9">
      <c r="A16" s="219">
        <v>2010</v>
      </c>
      <c r="B16" s="219" t="s">
        <v>58</v>
      </c>
      <c r="C16" s="219" t="s">
        <v>187</v>
      </c>
      <c r="D16" s="219" t="s">
        <v>636</v>
      </c>
      <c r="E16" s="219">
        <v>5.59872E-4</v>
      </c>
      <c r="I16" s="223" t="s">
        <v>155</v>
      </c>
    </row>
    <row r="17" spans="1:9">
      <c r="A17" s="219">
        <v>2010</v>
      </c>
      <c r="B17" s="219" t="s">
        <v>55</v>
      </c>
      <c r="C17" s="219" t="s">
        <v>187</v>
      </c>
      <c r="D17" s="219" t="s">
        <v>636</v>
      </c>
      <c r="E17" s="219">
        <v>5.1333730000000001E-3</v>
      </c>
      <c r="I17" s="223" t="s">
        <v>156</v>
      </c>
    </row>
    <row r="18" spans="1:9">
      <c r="A18" s="219">
        <v>2010</v>
      </c>
      <c r="B18" s="219" t="s">
        <v>61</v>
      </c>
      <c r="C18" s="219" t="s">
        <v>187</v>
      </c>
      <c r="D18" s="219" t="s">
        <v>636</v>
      </c>
      <c r="E18" s="219">
        <v>2.5877727E-2</v>
      </c>
      <c r="I18" s="223" t="s">
        <v>158</v>
      </c>
    </row>
    <row r="19" spans="1:9">
      <c r="A19" s="219">
        <v>2010</v>
      </c>
      <c r="B19" s="219" t="s">
        <v>62</v>
      </c>
      <c r="C19" s="219" t="s">
        <v>187</v>
      </c>
      <c r="D19" s="219" t="s">
        <v>636</v>
      </c>
      <c r="E19" s="219">
        <v>9.8173943999999999E-2</v>
      </c>
      <c r="I19" s="223" t="s">
        <v>160</v>
      </c>
    </row>
    <row r="20" spans="1:9">
      <c r="A20" s="219">
        <v>2010</v>
      </c>
      <c r="B20" s="219" t="s">
        <v>65</v>
      </c>
      <c r="C20" s="219" t="s">
        <v>187</v>
      </c>
      <c r="D20" s="219" t="s">
        <v>636</v>
      </c>
      <c r="E20" s="219">
        <v>2.0722539999999999E-3</v>
      </c>
      <c r="I20" s="223" t="s">
        <v>161</v>
      </c>
    </row>
    <row r="21" spans="1:9" ht="15.75" customHeight="1">
      <c r="A21" s="219">
        <v>2010</v>
      </c>
      <c r="B21" s="219" t="s">
        <v>89</v>
      </c>
      <c r="C21" s="219" t="s">
        <v>187</v>
      </c>
      <c r="D21" s="219" t="s">
        <v>636</v>
      </c>
      <c r="E21" s="219">
        <v>3.5264670000000001E-3</v>
      </c>
      <c r="I21" s="223" t="s">
        <v>163</v>
      </c>
    </row>
    <row r="22" spans="1:9" ht="15.75" customHeight="1">
      <c r="A22" s="219">
        <v>2010</v>
      </c>
      <c r="B22" s="219" t="s">
        <v>73</v>
      </c>
      <c r="C22" s="219" t="s">
        <v>187</v>
      </c>
      <c r="D22" s="219" t="s">
        <v>636</v>
      </c>
      <c r="E22" s="219">
        <v>1.1779130000000001E-3</v>
      </c>
      <c r="I22" s="223" t="s">
        <v>164</v>
      </c>
    </row>
    <row r="23" spans="1:9" ht="15.75" customHeight="1">
      <c r="A23" s="219">
        <v>2010</v>
      </c>
      <c r="B23" s="219" t="s">
        <v>81</v>
      </c>
      <c r="C23" s="219" t="s">
        <v>187</v>
      </c>
      <c r="D23" s="219" t="s">
        <v>636</v>
      </c>
      <c r="E23" s="219">
        <v>3.2138119999999999E-3</v>
      </c>
      <c r="I23" s="223"/>
    </row>
    <row r="24" spans="1:9" ht="15.75" customHeight="1">
      <c r="A24" s="219">
        <v>2010</v>
      </c>
      <c r="B24" s="219" t="s">
        <v>76</v>
      </c>
      <c r="C24" s="219" t="s">
        <v>187</v>
      </c>
      <c r="D24" s="219" t="s">
        <v>636</v>
      </c>
      <c r="E24" s="219">
        <v>1.3451474E-2</v>
      </c>
      <c r="I24" s="221" t="s">
        <v>166</v>
      </c>
    </row>
    <row r="25" spans="1:9" ht="15.75" customHeight="1">
      <c r="A25" s="219">
        <v>2010</v>
      </c>
      <c r="B25" s="219" t="s">
        <v>87</v>
      </c>
      <c r="C25" s="219" t="s">
        <v>187</v>
      </c>
      <c r="D25" s="219" t="s">
        <v>636</v>
      </c>
      <c r="E25" s="219">
        <v>2.6568478E-2</v>
      </c>
      <c r="I25" s="223" t="s">
        <v>167</v>
      </c>
    </row>
    <row r="26" spans="1:9" ht="15.75" customHeight="1">
      <c r="A26" s="219">
        <v>2010</v>
      </c>
      <c r="B26" s="219" t="s">
        <v>95</v>
      </c>
      <c r="C26" s="219" t="s">
        <v>187</v>
      </c>
      <c r="D26" s="219" t="s">
        <v>636</v>
      </c>
      <c r="E26" s="219">
        <v>0.13716431300000001</v>
      </c>
      <c r="I26" s="223" t="s">
        <v>168</v>
      </c>
    </row>
    <row r="27" spans="1:9" ht="15.75" customHeight="1">
      <c r="A27" s="219">
        <v>2010</v>
      </c>
      <c r="B27" s="219" t="s">
        <v>100</v>
      </c>
      <c r="C27" s="219" t="s">
        <v>187</v>
      </c>
      <c r="D27" s="219" t="s">
        <v>636</v>
      </c>
      <c r="E27" s="219">
        <v>1.9850010000000001E-3</v>
      </c>
      <c r="I27" s="223" t="s">
        <v>170</v>
      </c>
    </row>
    <row r="28" spans="1:9" ht="15.75" customHeight="1">
      <c r="A28" s="219">
        <v>2010</v>
      </c>
      <c r="B28" s="219" t="s">
        <v>103</v>
      </c>
      <c r="C28" s="219" t="s">
        <v>187</v>
      </c>
      <c r="D28" s="219" t="s">
        <v>636</v>
      </c>
      <c r="E28" s="219">
        <v>2.5376023000000001E-2</v>
      </c>
      <c r="I28" s="223" t="s">
        <v>171</v>
      </c>
    </row>
    <row r="29" spans="1:9" ht="15.75" customHeight="1">
      <c r="A29" s="219">
        <v>2010</v>
      </c>
      <c r="B29" s="219" t="s">
        <v>107</v>
      </c>
      <c r="C29" s="219" t="s">
        <v>187</v>
      </c>
      <c r="D29" s="219" t="s">
        <v>636</v>
      </c>
      <c r="E29" s="219">
        <v>4.6534829999999999E-3</v>
      </c>
      <c r="I29" s="221" t="s">
        <v>172</v>
      </c>
    </row>
    <row r="30" spans="1:9" ht="15.75" customHeight="1">
      <c r="A30" s="219">
        <v>2010</v>
      </c>
      <c r="B30" s="219" t="s">
        <v>113</v>
      </c>
      <c r="C30" s="219" t="s">
        <v>187</v>
      </c>
      <c r="D30" s="219" t="s">
        <v>636</v>
      </c>
      <c r="E30" s="219">
        <v>2.5666869999999998E-3</v>
      </c>
      <c r="I30" s="223" t="s">
        <v>174</v>
      </c>
    </row>
    <row r="31" spans="1:9" ht="15.75" customHeight="1">
      <c r="A31" s="219">
        <v>2010</v>
      </c>
      <c r="B31" s="219" t="s">
        <v>115</v>
      </c>
      <c r="C31" s="219" t="s">
        <v>187</v>
      </c>
      <c r="D31" s="219" t="s">
        <v>636</v>
      </c>
      <c r="E31" s="219">
        <v>1.1328322E-2</v>
      </c>
      <c r="I31" s="223" t="s">
        <v>175</v>
      </c>
    </row>
    <row r="32" spans="1:9" ht="15.75" customHeight="1">
      <c r="A32" s="219">
        <v>2010</v>
      </c>
      <c r="B32" s="219" t="s">
        <v>118</v>
      </c>
      <c r="C32" s="219" t="s">
        <v>187</v>
      </c>
      <c r="D32" s="219" t="s">
        <v>636</v>
      </c>
      <c r="E32" s="219">
        <v>1.3640520999999999E-2</v>
      </c>
      <c r="I32" s="223" t="s">
        <v>176</v>
      </c>
    </row>
    <row r="33" spans="1:11" ht="15.75" customHeight="1">
      <c r="A33" s="219">
        <v>2010</v>
      </c>
      <c r="B33" s="219" t="s">
        <v>123</v>
      </c>
      <c r="C33" s="219" t="s">
        <v>187</v>
      </c>
      <c r="D33" s="219" t="s">
        <v>636</v>
      </c>
      <c r="E33" s="219">
        <v>6.0131719999999998E-3</v>
      </c>
      <c r="I33" s="223" t="s">
        <v>177</v>
      </c>
    </row>
    <row r="34" spans="1:11" ht="15.75" customHeight="1">
      <c r="A34" s="219">
        <v>2010</v>
      </c>
      <c r="B34" s="219" t="s">
        <v>126</v>
      </c>
      <c r="C34" s="219" t="s">
        <v>187</v>
      </c>
      <c r="D34" s="219" t="s">
        <v>636</v>
      </c>
      <c r="E34" s="219">
        <v>5.3805900000000002E-4</v>
      </c>
      <c r="I34" s="223" t="s">
        <v>178</v>
      </c>
    </row>
    <row r="35" spans="1:11" ht="15.75" customHeight="1">
      <c r="A35" s="219">
        <v>2010</v>
      </c>
      <c r="B35" s="219" t="s">
        <v>132</v>
      </c>
      <c r="C35" s="219" t="s">
        <v>187</v>
      </c>
      <c r="D35" s="219" t="s">
        <v>636</v>
      </c>
      <c r="E35" s="219">
        <v>2.3609154E-2</v>
      </c>
    </row>
    <row r="36" spans="1:11" ht="15.75" customHeight="1">
      <c r="A36" s="219">
        <v>2010</v>
      </c>
      <c r="B36" s="219" t="s">
        <v>129</v>
      </c>
      <c r="C36" s="219" t="s">
        <v>187</v>
      </c>
      <c r="D36" s="219" t="s">
        <v>636</v>
      </c>
      <c r="E36" s="219">
        <v>0.25461821800000001</v>
      </c>
    </row>
    <row r="37" spans="1:11" ht="15.75" customHeight="1">
      <c r="A37" s="219">
        <v>2010</v>
      </c>
      <c r="B37" s="219" t="s">
        <v>6</v>
      </c>
      <c r="C37" s="219" t="s">
        <v>187</v>
      </c>
      <c r="D37" s="219" t="s">
        <v>635</v>
      </c>
      <c r="E37" s="219">
        <v>0.116494451</v>
      </c>
      <c r="K37" s="162"/>
    </row>
    <row r="38" spans="1:11" ht="15.75" customHeight="1">
      <c r="A38" s="219">
        <v>2010</v>
      </c>
      <c r="B38" s="219" t="s">
        <v>3</v>
      </c>
      <c r="C38" s="219" t="s">
        <v>187</v>
      </c>
      <c r="D38" s="219" t="s">
        <v>635</v>
      </c>
      <c r="E38" s="219">
        <v>1.6090462E-2</v>
      </c>
      <c r="J38" s="162"/>
      <c r="K38" s="162"/>
    </row>
    <row r="39" spans="1:11" ht="15.75" customHeight="1">
      <c r="A39" s="219">
        <v>2010</v>
      </c>
      <c r="B39" s="219" t="s">
        <v>12</v>
      </c>
      <c r="C39" s="219" t="s">
        <v>187</v>
      </c>
      <c r="D39" s="219" t="s">
        <v>635</v>
      </c>
      <c r="E39" s="219">
        <v>1.2306490999999999E-2</v>
      </c>
      <c r="J39" s="162"/>
      <c r="K39" s="162"/>
    </row>
    <row r="40" spans="1:11" ht="15.75" customHeight="1">
      <c r="A40" s="219">
        <v>2010</v>
      </c>
      <c r="B40" s="219" t="s">
        <v>8</v>
      </c>
      <c r="C40" s="219" t="s">
        <v>187</v>
      </c>
      <c r="D40" s="219" t="s">
        <v>635</v>
      </c>
      <c r="E40" s="219">
        <v>5.2067759999999998E-3</v>
      </c>
      <c r="J40" s="162"/>
      <c r="K40" s="162"/>
    </row>
    <row r="41" spans="1:11" ht="15.75" customHeight="1">
      <c r="A41" s="219">
        <v>2010</v>
      </c>
      <c r="B41" s="219" t="s">
        <v>15</v>
      </c>
      <c r="C41" s="219" t="s">
        <v>187</v>
      </c>
      <c r="D41" s="219" t="s">
        <v>635</v>
      </c>
      <c r="E41" s="219">
        <v>9.4982784000000001E-2</v>
      </c>
      <c r="J41" s="162"/>
      <c r="K41" s="162"/>
    </row>
    <row r="42" spans="1:11" ht="15.75" customHeight="1">
      <c r="A42" s="219">
        <v>2010</v>
      </c>
      <c r="B42" s="219" t="s">
        <v>17</v>
      </c>
      <c r="C42" s="219" t="s">
        <v>187</v>
      </c>
      <c r="D42" s="219" t="s">
        <v>635</v>
      </c>
      <c r="E42" s="219">
        <v>3.3259947999999998E-2</v>
      </c>
      <c r="J42" s="162"/>
      <c r="K42" s="162"/>
    </row>
    <row r="43" spans="1:11" ht="15.75" customHeight="1">
      <c r="A43" s="219">
        <v>2010</v>
      </c>
      <c r="B43" s="219" t="s">
        <v>20</v>
      </c>
      <c r="C43" s="219" t="s">
        <v>187</v>
      </c>
      <c r="D43" s="219" t="s">
        <v>635</v>
      </c>
      <c r="E43" s="219">
        <v>6.4369500000000001E-4</v>
      </c>
      <c r="J43" s="162"/>
      <c r="K43" s="162"/>
    </row>
    <row r="44" spans="1:11" ht="15.75" customHeight="1">
      <c r="A44" s="219">
        <v>2010</v>
      </c>
      <c r="B44" s="219" t="s">
        <v>26</v>
      </c>
      <c r="C44" s="219" t="s">
        <v>187</v>
      </c>
      <c r="D44" s="219" t="s">
        <v>635</v>
      </c>
      <c r="E44" s="219">
        <v>5.5167030000000004E-3</v>
      </c>
      <c r="J44" s="162"/>
      <c r="K44" s="162"/>
    </row>
    <row r="45" spans="1:11" ht="15.75" customHeight="1">
      <c r="A45" s="219">
        <v>2010</v>
      </c>
      <c r="B45" s="219" t="s">
        <v>28</v>
      </c>
      <c r="C45" s="219" t="s">
        <v>187</v>
      </c>
      <c r="D45" s="219" t="s">
        <v>635</v>
      </c>
      <c r="E45" s="219">
        <v>3.5903860000000001E-3</v>
      </c>
      <c r="J45" s="162"/>
      <c r="K45" s="162"/>
    </row>
    <row r="46" spans="1:11" ht="15.75" customHeight="1">
      <c r="A46" s="219">
        <v>2010</v>
      </c>
      <c r="B46" s="219" t="s">
        <v>31</v>
      </c>
      <c r="C46" s="219" t="s">
        <v>187</v>
      </c>
      <c r="D46" s="219" t="s">
        <v>635</v>
      </c>
      <c r="E46" s="219">
        <v>3.1946299999999997E-4</v>
      </c>
      <c r="J46" s="162"/>
      <c r="K46" s="162"/>
    </row>
    <row r="47" spans="1:11" ht="15.75" customHeight="1">
      <c r="A47" s="219">
        <v>2010</v>
      </c>
      <c r="B47" s="219" t="s">
        <v>42</v>
      </c>
      <c r="C47" s="219" t="s">
        <v>187</v>
      </c>
      <c r="D47" s="219" t="s">
        <v>635</v>
      </c>
      <c r="E47" s="219">
        <v>4.610762E-3</v>
      </c>
      <c r="J47" s="162"/>
      <c r="K47" s="162"/>
    </row>
    <row r="48" spans="1:11" ht="15.75" customHeight="1">
      <c r="A48" s="219">
        <v>2010</v>
      </c>
      <c r="B48" s="219" t="s">
        <v>34</v>
      </c>
      <c r="C48" s="219" t="s">
        <v>187</v>
      </c>
      <c r="D48" s="219" t="s">
        <v>635</v>
      </c>
      <c r="E48" s="219">
        <v>3.0039089999999999E-3</v>
      </c>
      <c r="J48" s="162"/>
      <c r="K48" s="162"/>
    </row>
    <row r="49" spans="1:11" ht="15.75" customHeight="1">
      <c r="A49" s="219">
        <v>2010</v>
      </c>
      <c r="B49" s="219" t="s">
        <v>36</v>
      </c>
      <c r="C49" s="219" t="s">
        <v>187</v>
      </c>
      <c r="D49" s="219" t="s">
        <v>635</v>
      </c>
      <c r="E49" s="219">
        <v>9.5791320000000006E-3</v>
      </c>
      <c r="J49" s="162"/>
      <c r="K49" s="162"/>
    </row>
    <row r="50" spans="1:11" ht="15.75" customHeight="1">
      <c r="A50" s="219">
        <v>2010</v>
      </c>
      <c r="B50" s="219" t="s">
        <v>39</v>
      </c>
      <c r="C50" s="219" t="s">
        <v>187</v>
      </c>
      <c r="D50" s="219" t="s">
        <v>635</v>
      </c>
      <c r="E50" s="219">
        <v>4.0242840000000004E-3</v>
      </c>
      <c r="J50" s="162"/>
      <c r="K50" s="162"/>
    </row>
    <row r="51" spans="1:11" ht="15.75" customHeight="1">
      <c r="A51" s="219">
        <v>2010</v>
      </c>
      <c r="B51" s="219" t="s">
        <v>44</v>
      </c>
      <c r="C51" s="219" t="s">
        <v>187</v>
      </c>
      <c r="D51" s="219" t="s">
        <v>635</v>
      </c>
      <c r="E51" s="219">
        <v>5.7565386000000003E-2</v>
      </c>
      <c r="J51" s="162"/>
      <c r="K51" s="162"/>
    </row>
    <row r="52" spans="1:11" ht="15.75" customHeight="1">
      <c r="A52" s="219">
        <v>2010</v>
      </c>
      <c r="B52" s="219" t="s">
        <v>47</v>
      </c>
      <c r="C52" s="219" t="s">
        <v>187</v>
      </c>
      <c r="D52" s="219" t="s">
        <v>635</v>
      </c>
      <c r="E52" s="219">
        <v>4.2769940000000001E-3</v>
      </c>
      <c r="J52" s="162"/>
      <c r="K52" s="162"/>
    </row>
    <row r="53" spans="1:11" ht="15.75" customHeight="1">
      <c r="A53" s="219">
        <v>2010</v>
      </c>
      <c r="B53" s="219" t="s">
        <v>50</v>
      </c>
      <c r="C53" s="219" t="s">
        <v>187</v>
      </c>
      <c r="D53" s="219" t="s">
        <v>635</v>
      </c>
      <c r="E53" s="219">
        <v>8.7134816000000004E-2</v>
      </c>
      <c r="J53" s="162"/>
      <c r="K53" s="162"/>
    </row>
    <row r="54" spans="1:11" ht="15.75" customHeight="1">
      <c r="A54" s="219">
        <v>2010</v>
      </c>
      <c r="B54" s="219" t="s">
        <v>58</v>
      </c>
      <c r="C54" s="219" t="s">
        <v>187</v>
      </c>
      <c r="D54" s="219" t="s">
        <v>635</v>
      </c>
      <c r="E54" s="219">
        <v>1.139578E-3</v>
      </c>
      <c r="J54" s="162"/>
      <c r="K54" s="162"/>
    </row>
    <row r="55" spans="1:11" ht="15.75" customHeight="1">
      <c r="A55" s="219">
        <v>2010</v>
      </c>
      <c r="B55" s="219" t="s">
        <v>55</v>
      </c>
      <c r="C55" s="219" t="s">
        <v>187</v>
      </c>
      <c r="D55" s="219" t="s">
        <v>635</v>
      </c>
      <c r="E55" s="219">
        <v>2.7607349999999998E-3</v>
      </c>
      <c r="J55" s="162"/>
      <c r="K55" s="162"/>
    </row>
    <row r="56" spans="1:11" ht="15.75" customHeight="1">
      <c r="A56" s="219">
        <v>2010</v>
      </c>
      <c r="B56" s="219" t="s">
        <v>61</v>
      </c>
      <c r="C56" s="219" t="s">
        <v>187</v>
      </c>
      <c r="D56" s="219" t="s">
        <v>635</v>
      </c>
      <c r="E56" s="219">
        <v>1.4953744999999999E-2</v>
      </c>
      <c r="J56" s="162"/>
      <c r="K56" s="162"/>
    </row>
    <row r="57" spans="1:11" ht="15.75" customHeight="1">
      <c r="A57" s="219">
        <v>2010</v>
      </c>
      <c r="B57" s="219" t="s">
        <v>62</v>
      </c>
      <c r="C57" s="219" t="s">
        <v>187</v>
      </c>
      <c r="D57" s="219" t="s">
        <v>635</v>
      </c>
      <c r="E57" s="219">
        <v>0.146528772</v>
      </c>
      <c r="J57" s="162"/>
      <c r="K57" s="162"/>
    </row>
    <row r="58" spans="1:11" ht="15.75" customHeight="1">
      <c r="A58" s="219">
        <v>2010</v>
      </c>
      <c r="B58" s="219" t="s">
        <v>68</v>
      </c>
      <c r="C58" s="219" t="s">
        <v>187</v>
      </c>
      <c r="D58" s="219" t="s">
        <v>635</v>
      </c>
      <c r="E58" s="219">
        <v>3.5951550000000001E-3</v>
      </c>
      <c r="J58" s="162"/>
      <c r="K58" s="162"/>
    </row>
    <row r="59" spans="1:11" ht="15.75" customHeight="1">
      <c r="A59" s="219">
        <v>2010</v>
      </c>
      <c r="B59" s="219" t="s">
        <v>65</v>
      </c>
      <c r="C59" s="219" t="s">
        <v>187</v>
      </c>
      <c r="D59" s="219" t="s">
        <v>635</v>
      </c>
      <c r="E59" s="219">
        <v>1.2292186E-2</v>
      </c>
      <c r="J59" s="162"/>
      <c r="K59" s="162"/>
    </row>
    <row r="60" spans="1:11" ht="15.75" customHeight="1">
      <c r="A60" s="219">
        <v>2010</v>
      </c>
      <c r="B60" s="219" t="s">
        <v>70</v>
      </c>
      <c r="C60" s="219" t="s">
        <v>187</v>
      </c>
      <c r="D60" s="219" t="s">
        <v>635</v>
      </c>
      <c r="E60" s="219">
        <v>2.2505479999999998E-3</v>
      </c>
      <c r="J60" s="162"/>
      <c r="K60" s="162"/>
    </row>
    <row r="61" spans="1:11" ht="15.75" customHeight="1">
      <c r="A61" s="219">
        <v>2010</v>
      </c>
      <c r="B61" s="219" t="s">
        <v>89</v>
      </c>
      <c r="C61" s="219" t="s">
        <v>187</v>
      </c>
      <c r="D61" s="219" t="s">
        <v>635</v>
      </c>
      <c r="E61" s="219">
        <v>2.8084160000000002E-3</v>
      </c>
      <c r="J61" s="162"/>
      <c r="K61" s="162"/>
    </row>
    <row r="62" spans="1:11" ht="15.75" customHeight="1">
      <c r="A62" s="219">
        <v>2010</v>
      </c>
      <c r="B62" s="219" t="s">
        <v>92</v>
      </c>
      <c r="C62" s="219" t="s">
        <v>187</v>
      </c>
      <c r="D62" s="219" t="s">
        <v>635</v>
      </c>
      <c r="E62" s="219">
        <v>1.1872593000000001E-2</v>
      </c>
      <c r="J62" s="162"/>
      <c r="K62" s="162"/>
    </row>
    <row r="63" spans="1:11" ht="15.75" customHeight="1">
      <c r="A63" s="219">
        <v>2010</v>
      </c>
      <c r="B63" s="219" t="s">
        <v>73</v>
      </c>
      <c r="C63" s="219" t="s">
        <v>187</v>
      </c>
      <c r="D63" s="219" t="s">
        <v>635</v>
      </c>
      <c r="E63" s="219">
        <v>2.9466919999999999E-3</v>
      </c>
      <c r="J63" s="162"/>
      <c r="K63" s="162"/>
    </row>
    <row r="64" spans="1:11" ht="15.75" customHeight="1">
      <c r="A64" s="219">
        <v>2010</v>
      </c>
      <c r="B64" s="219" t="s">
        <v>84</v>
      </c>
      <c r="C64" s="219" t="s">
        <v>187</v>
      </c>
      <c r="D64" s="219" t="s">
        <v>635</v>
      </c>
      <c r="E64" s="219">
        <v>5.1708717000000001E-2</v>
      </c>
      <c r="J64" s="162"/>
      <c r="K64" s="162"/>
    </row>
    <row r="65" spans="1:11" ht="15.75" customHeight="1">
      <c r="A65" s="219">
        <v>2010</v>
      </c>
      <c r="B65" s="219" t="s">
        <v>76</v>
      </c>
      <c r="C65" s="219" t="s">
        <v>187</v>
      </c>
      <c r="D65" s="219" t="s">
        <v>635</v>
      </c>
      <c r="E65" s="219">
        <v>1.31123E-3</v>
      </c>
      <c r="J65" s="162"/>
      <c r="K65" s="162"/>
    </row>
    <row r="66" spans="1:11" ht="15.75" customHeight="1">
      <c r="A66" s="219">
        <v>2010</v>
      </c>
      <c r="B66" s="219" t="s">
        <v>87</v>
      </c>
      <c r="C66" s="219" t="s">
        <v>187</v>
      </c>
      <c r="D66" s="219" t="s">
        <v>635</v>
      </c>
      <c r="E66" s="219">
        <v>3.2504202000000003E-2</v>
      </c>
      <c r="J66" s="162"/>
      <c r="K66" s="162"/>
    </row>
    <row r="67" spans="1:11" ht="15.75" customHeight="1">
      <c r="A67" s="219">
        <v>2010</v>
      </c>
      <c r="B67" s="219" t="s">
        <v>95</v>
      </c>
      <c r="C67" s="219" t="s">
        <v>187</v>
      </c>
      <c r="D67" s="219" t="s">
        <v>635</v>
      </c>
      <c r="E67" s="219">
        <v>4.3056029999999999E-3</v>
      </c>
      <c r="J67" s="162"/>
      <c r="K67" s="162"/>
    </row>
    <row r="68" spans="1:11" ht="15.75" customHeight="1">
      <c r="A68" s="219">
        <v>2010</v>
      </c>
      <c r="B68" s="219" t="s">
        <v>98</v>
      </c>
      <c r="C68" s="219" t="s">
        <v>187</v>
      </c>
      <c r="D68" s="219" t="s">
        <v>635</v>
      </c>
      <c r="E68" s="219">
        <v>2.4709297000000002E-2</v>
      </c>
      <c r="J68" s="162"/>
      <c r="K68" s="162"/>
    </row>
    <row r="69" spans="1:11" ht="15.75" customHeight="1">
      <c r="A69" s="219">
        <v>2010</v>
      </c>
      <c r="B69" s="219" t="s">
        <v>100</v>
      </c>
      <c r="C69" s="219" t="s">
        <v>187</v>
      </c>
      <c r="D69" s="219" t="s">
        <v>635</v>
      </c>
      <c r="E69" s="219">
        <v>2.5890829999999998E-3</v>
      </c>
      <c r="J69" s="162"/>
      <c r="K69" s="162"/>
    </row>
    <row r="70" spans="1:11" ht="15.75" customHeight="1">
      <c r="A70" s="219">
        <v>2010</v>
      </c>
      <c r="B70" s="219" t="s">
        <v>103</v>
      </c>
      <c r="C70" s="219" t="s">
        <v>187</v>
      </c>
      <c r="D70" s="219" t="s">
        <v>635</v>
      </c>
      <c r="E70" s="219">
        <v>1.3717851E-2</v>
      </c>
      <c r="J70" s="162"/>
      <c r="K70" s="162"/>
    </row>
    <row r="71" spans="1:11" ht="15.75" customHeight="1">
      <c r="A71" s="219">
        <v>2010</v>
      </c>
      <c r="B71" s="219" t="s">
        <v>105</v>
      </c>
      <c r="C71" s="219" t="s">
        <v>187</v>
      </c>
      <c r="D71" s="219" t="s">
        <v>635</v>
      </c>
      <c r="E71" s="219">
        <v>2.8131800000000002E-4</v>
      </c>
      <c r="J71" s="162"/>
      <c r="K71" s="162"/>
    </row>
    <row r="72" spans="1:11" ht="15.75" customHeight="1">
      <c r="A72" s="219">
        <v>2010</v>
      </c>
      <c r="B72" s="219" t="s">
        <v>107</v>
      </c>
      <c r="C72" s="219" t="s">
        <v>187</v>
      </c>
      <c r="D72" s="219" t="s">
        <v>635</v>
      </c>
      <c r="E72" s="219">
        <v>1.339839E-3</v>
      </c>
      <c r="J72" s="162"/>
      <c r="K72" s="162"/>
    </row>
    <row r="73" spans="1:11" ht="15.75" customHeight="1">
      <c r="A73" s="219">
        <v>2010</v>
      </c>
      <c r="B73" s="219" t="s">
        <v>113</v>
      </c>
      <c r="C73" s="219" t="s">
        <v>187</v>
      </c>
      <c r="D73" s="219" t="s">
        <v>635</v>
      </c>
      <c r="E73" s="219">
        <v>2.8513290000000001E-3</v>
      </c>
      <c r="J73" s="162"/>
      <c r="K73" s="162"/>
    </row>
    <row r="74" spans="1:11" ht="15.75" customHeight="1">
      <c r="A74" s="219">
        <v>2010</v>
      </c>
      <c r="B74" s="219" t="s">
        <v>115</v>
      </c>
      <c r="C74" s="219" t="s">
        <v>187</v>
      </c>
      <c r="D74" s="219" t="s">
        <v>635</v>
      </c>
      <c r="E74" s="219">
        <v>0.14491429</v>
      </c>
      <c r="J74" s="162"/>
      <c r="K74" s="162"/>
    </row>
    <row r="75" spans="1:11" ht="15.75" customHeight="1">
      <c r="A75" s="219">
        <v>2010</v>
      </c>
      <c r="B75" s="219" t="s">
        <v>118</v>
      </c>
      <c r="C75" s="219" t="s">
        <v>187</v>
      </c>
      <c r="D75" s="219" t="s">
        <v>635</v>
      </c>
      <c r="E75" s="219">
        <v>6.9232950000000003E-3</v>
      </c>
      <c r="J75" s="162"/>
      <c r="K75" s="162"/>
    </row>
    <row r="76" spans="1:11" ht="15.75" customHeight="1">
      <c r="A76" s="219">
        <v>2010</v>
      </c>
      <c r="B76" s="219" t="s">
        <v>123</v>
      </c>
      <c r="C76" s="219" t="s">
        <v>187</v>
      </c>
      <c r="D76" s="219" t="s">
        <v>635</v>
      </c>
      <c r="E76" s="219">
        <v>3.3996619999999999E-3</v>
      </c>
      <c r="J76" s="162"/>
      <c r="K76" s="162"/>
    </row>
    <row r="77" spans="1:11" ht="15.75" customHeight="1">
      <c r="A77" s="219">
        <v>2010</v>
      </c>
      <c r="B77" s="219" t="s">
        <v>126</v>
      </c>
      <c r="C77" s="219" t="s">
        <v>187</v>
      </c>
      <c r="D77" s="219" t="s">
        <v>635</v>
      </c>
      <c r="E77" s="219">
        <v>2.388823E-3</v>
      </c>
      <c r="J77" s="162"/>
      <c r="K77" s="162"/>
    </row>
    <row r="78" spans="1:11" ht="15.75" customHeight="1">
      <c r="A78" s="219">
        <v>2010</v>
      </c>
      <c r="B78" s="219" t="s">
        <v>132</v>
      </c>
      <c r="C78" s="219" t="s">
        <v>187</v>
      </c>
      <c r="D78" s="219" t="s">
        <v>635</v>
      </c>
      <c r="E78" s="219">
        <v>4.0528899999999997E-4</v>
      </c>
      <c r="J78" s="162"/>
      <c r="K78" s="162"/>
    </row>
    <row r="79" spans="1:11" ht="15.75" customHeight="1">
      <c r="A79" s="219">
        <v>2010</v>
      </c>
      <c r="B79" s="219" t="s">
        <v>129</v>
      </c>
      <c r="C79" s="219" t="s">
        <v>187</v>
      </c>
      <c r="D79" s="219" t="s">
        <v>635</v>
      </c>
      <c r="E79" s="219">
        <v>2.3745189999999998E-3</v>
      </c>
      <c r="J79" s="162"/>
      <c r="K79" s="162"/>
    </row>
    <row r="80" spans="1:11" ht="15.75" customHeight="1">
      <c r="A80" s="219">
        <v>2010</v>
      </c>
      <c r="B80" s="219" t="s">
        <v>134</v>
      </c>
      <c r="C80" s="219" t="s">
        <v>187</v>
      </c>
      <c r="D80" s="219" t="s">
        <v>635</v>
      </c>
      <c r="E80" s="219">
        <v>4.4520791999999997E-2</v>
      </c>
      <c r="J80" s="220"/>
      <c r="K80" s="162"/>
    </row>
    <row r="81" spans="1:5" ht="15.75" customHeight="1">
      <c r="A81" s="219">
        <v>2010</v>
      </c>
      <c r="B81" s="219" t="s">
        <v>6</v>
      </c>
      <c r="C81" s="219" t="s">
        <v>187</v>
      </c>
      <c r="D81" s="219" t="s">
        <v>641</v>
      </c>
      <c r="E81" s="219">
        <v>1.1883329E-2</v>
      </c>
    </row>
    <row r="82" spans="1:5" ht="15.75" customHeight="1">
      <c r="A82" s="219">
        <v>2010</v>
      </c>
      <c r="B82" s="219" t="s">
        <v>3</v>
      </c>
      <c r="C82" s="219" t="s">
        <v>187</v>
      </c>
      <c r="D82" s="219" t="s">
        <v>641</v>
      </c>
      <c r="E82" s="219">
        <v>2.1546989999999999E-3</v>
      </c>
    </row>
    <row r="83" spans="1:5" ht="15.75" customHeight="1">
      <c r="A83" s="219">
        <v>2010</v>
      </c>
      <c r="B83" s="219" t="s">
        <v>15</v>
      </c>
      <c r="C83" s="219" t="s">
        <v>187</v>
      </c>
      <c r="D83" s="219" t="s">
        <v>641</v>
      </c>
      <c r="E83" s="219">
        <v>0.105553196</v>
      </c>
    </row>
    <row r="84" spans="1:5" ht="15.75" customHeight="1">
      <c r="A84" s="219">
        <v>2010</v>
      </c>
      <c r="B84" s="219" t="s">
        <v>17</v>
      </c>
      <c r="C84" s="219" t="s">
        <v>187</v>
      </c>
      <c r="D84" s="219" t="s">
        <v>641</v>
      </c>
      <c r="E84" s="219">
        <v>5.3502050000000002E-2</v>
      </c>
    </row>
    <row r="85" spans="1:5" ht="15.75" customHeight="1">
      <c r="A85" s="219">
        <v>2010</v>
      </c>
      <c r="B85" s="219" t="s">
        <v>20</v>
      </c>
      <c r="C85" s="219" t="s">
        <v>187</v>
      </c>
      <c r="D85" s="219" t="s">
        <v>641</v>
      </c>
      <c r="E85" s="224">
        <v>4.8699999999999998E-5</v>
      </c>
    </row>
    <row r="86" spans="1:5" ht="15.75" customHeight="1">
      <c r="A86" s="219">
        <v>2010</v>
      </c>
      <c r="B86" s="219" t="s">
        <v>5450</v>
      </c>
      <c r="C86" s="219" t="s">
        <v>187</v>
      </c>
      <c r="D86" s="219" t="s">
        <v>641</v>
      </c>
      <c r="E86" s="219">
        <v>1.4427820000000001E-3</v>
      </c>
    </row>
    <row r="87" spans="1:5" ht="15.75" customHeight="1">
      <c r="A87" s="219">
        <v>2010</v>
      </c>
      <c r="B87" s="219" t="s">
        <v>42</v>
      </c>
      <c r="C87" s="219" t="s">
        <v>187</v>
      </c>
      <c r="D87" s="219" t="s">
        <v>641</v>
      </c>
      <c r="E87" s="219">
        <v>0.50071584199999997</v>
      </c>
    </row>
    <row r="88" spans="1:5" ht="15.75" customHeight="1">
      <c r="A88" s="219">
        <v>2010</v>
      </c>
      <c r="B88" s="219" t="s">
        <v>36</v>
      </c>
      <c r="C88" s="219" t="s">
        <v>187</v>
      </c>
      <c r="D88" s="219" t="s">
        <v>641</v>
      </c>
      <c r="E88" s="219">
        <v>1.588955E-3</v>
      </c>
    </row>
    <row r="89" spans="1:5" ht="15.75" customHeight="1">
      <c r="A89" s="219">
        <v>2010</v>
      </c>
      <c r="B89" s="219" t="s">
        <v>39</v>
      </c>
      <c r="C89" s="219" t="s">
        <v>187</v>
      </c>
      <c r="D89" s="219" t="s">
        <v>641</v>
      </c>
      <c r="E89" s="219">
        <v>1.1455636999999999E-2</v>
      </c>
    </row>
    <row r="90" spans="1:5" ht="15.75" customHeight="1">
      <c r="A90" s="219">
        <v>2010</v>
      </c>
      <c r="B90" s="219" t="s">
        <v>47</v>
      </c>
      <c r="C90" s="219" t="s">
        <v>187</v>
      </c>
      <c r="D90" s="219" t="s">
        <v>641</v>
      </c>
      <c r="E90" s="219">
        <v>5.2784720000000002E-3</v>
      </c>
    </row>
    <row r="91" spans="1:5" ht="15.75" customHeight="1">
      <c r="A91" s="219">
        <v>2010</v>
      </c>
      <c r="B91" s="219" t="s">
        <v>50</v>
      </c>
      <c r="C91" s="219" t="s">
        <v>187</v>
      </c>
      <c r="D91" s="219" t="s">
        <v>641</v>
      </c>
      <c r="E91" s="219">
        <v>9.3929699999999996E-4</v>
      </c>
    </row>
    <row r="92" spans="1:5" ht="15.75" customHeight="1">
      <c r="A92" s="219">
        <v>2010</v>
      </c>
      <c r="B92" s="219" t="s">
        <v>58</v>
      </c>
      <c r="C92" s="219" t="s">
        <v>187</v>
      </c>
      <c r="D92" s="219" t="s">
        <v>641</v>
      </c>
      <c r="E92" s="219">
        <v>2.9830130000000001E-3</v>
      </c>
    </row>
    <row r="93" spans="1:5" ht="15.75" customHeight="1">
      <c r="A93" s="219">
        <v>2010</v>
      </c>
      <c r="B93" s="219" t="s">
        <v>55</v>
      </c>
      <c r="C93" s="219" t="s">
        <v>187</v>
      </c>
      <c r="D93" s="219" t="s">
        <v>641</v>
      </c>
      <c r="E93" s="219">
        <v>4.4393299999999998E-4</v>
      </c>
    </row>
    <row r="94" spans="1:5" ht="15.75" customHeight="1">
      <c r="A94" s="219">
        <v>2010</v>
      </c>
      <c r="B94" s="219" t="s">
        <v>61</v>
      </c>
      <c r="C94" s="219" t="s">
        <v>187</v>
      </c>
      <c r="D94" s="219" t="s">
        <v>641</v>
      </c>
      <c r="E94" s="219">
        <v>2.445692E-2</v>
      </c>
    </row>
    <row r="95" spans="1:5" ht="15.75" customHeight="1">
      <c r="A95" s="219">
        <v>2010</v>
      </c>
      <c r="B95" s="219" t="s">
        <v>62</v>
      </c>
      <c r="C95" s="219" t="s">
        <v>187</v>
      </c>
      <c r="D95" s="219" t="s">
        <v>641</v>
      </c>
      <c r="E95" s="219">
        <v>0.16662565700000001</v>
      </c>
    </row>
    <row r="96" spans="1:5" ht="15.75" customHeight="1">
      <c r="A96" s="219">
        <v>2010</v>
      </c>
      <c r="B96" s="219" t="s">
        <v>68</v>
      </c>
      <c r="C96" s="219" t="s">
        <v>187</v>
      </c>
      <c r="D96" s="219" t="s">
        <v>641</v>
      </c>
      <c r="E96" s="219">
        <v>8.0503459999999999E-3</v>
      </c>
    </row>
    <row r="97" spans="1:5" ht="15.75" customHeight="1">
      <c r="A97" s="219">
        <v>2010</v>
      </c>
      <c r="B97" s="219" t="s">
        <v>92</v>
      </c>
      <c r="C97" s="219" t="s">
        <v>187</v>
      </c>
      <c r="D97" s="219" t="s">
        <v>641</v>
      </c>
      <c r="E97" s="219">
        <v>2.4876490000000002E-3</v>
      </c>
    </row>
    <row r="98" spans="1:5" ht="15.75" customHeight="1">
      <c r="A98" s="219">
        <v>2010</v>
      </c>
      <c r="B98" s="219" t="s">
        <v>73</v>
      </c>
      <c r="C98" s="219" t="s">
        <v>187</v>
      </c>
      <c r="D98" s="219" t="s">
        <v>641</v>
      </c>
      <c r="E98" s="224">
        <v>1.08E-5</v>
      </c>
    </row>
    <row r="99" spans="1:5" ht="15.75" customHeight="1">
      <c r="A99" s="219">
        <v>2010</v>
      </c>
      <c r="B99" s="219" t="s">
        <v>81</v>
      </c>
      <c r="C99" s="219" t="s">
        <v>187</v>
      </c>
      <c r="D99" s="219" t="s">
        <v>641</v>
      </c>
      <c r="E99" s="219">
        <v>1.00697E-3</v>
      </c>
    </row>
    <row r="100" spans="1:5" ht="15.75" customHeight="1">
      <c r="A100" s="219">
        <v>2010</v>
      </c>
      <c r="B100" s="219" t="s">
        <v>87</v>
      </c>
      <c r="C100" s="219" t="s">
        <v>187</v>
      </c>
      <c r="D100" s="219" t="s">
        <v>641</v>
      </c>
      <c r="E100" s="219">
        <v>3.3549426E-2</v>
      </c>
    </row>
    <row r="101" spans="1:5" ht="15.75" customHeight="1">
      <c r="A101" s="219">
        <v>2010</v>
      </c>
      <c r="B101" s="219" t="s">
        <v>95</v>
      </c>
      <c r="C101" s="219" t="s">
        <v>187</v>
      </c>
      <c r="D101" s="219" t="s">
        <v>641</v>
      </c>
      <c r="E101" s="219">
        <v>1.6956076E-2</v>
      </c>
    </row>
    <row r="102" spans="1:5" ht="15.75" customHeight="1">
      <c r="A102" s="219">
        <v>2010</v>
      </c>
      <c r="B102" s="219" t="s">
        <v>98</v>
      </c>
      <c r="C102" s="219" t="s">
        <v>187</v>
      </c>
      <c r="D102" s="219" t="s">
        <v>641</v>
      </c>
      <c r="E102" s="219">
        <v>1.0854700000000001E-3</v>
      </c>
    </row>
    <row r="103" spans="1:5" ht="15.75" customHeight="1">
      <c r="A103" s="219">
        <v>2010</v>
      </c>
      <c r="B103" s="219" t="s">
        <v>103</v>
      </c>
      <c r="C103" s="219" t="s">
        <v>187</v>
      </c>
      <c r="D103" s="219" t="s">
        <v>641</v>
      </c>
      <c r="E103" s="219">
        <v>5.9210920000000002E-3</v>
      </c>
    </row>
    <row r="104" spans="1:5" ht="15.75" customHeight="1">
      <c r="A104" s="219">
        <v>2010</v>
      </c>
      <c r="B104" s="219" t="s">
        <v>107</v>
      </c>
      <c r="C104" s="219" t="s">
        <v>187</v>
      </c>
      <c r="D104" s="219" t="s">
        <v>641</v>
      </c>
      <c r="E104" s="219">
        <v>6.033699E-3</v>
      </c>
    </row>
    <row r="105" spans="1:5" ht="15.75" customHeight="1">
      <c r="A105" s="219">
        <v>2010</v>
      </c>
      <c r="B105" s="219" t="s">
        <v>115</v>
      </c>
      <c r="C105" s="219" t="s">
        <v>187</v>
      </c>
      <c r="D105" s="219" t="s">
        <v>641</v>
      </c>
      <c r="E105" s="219">
        <v>4.4257960000000001E-3</v>
      </c>
    </row>
    <row r="106" spans="1:5" ht="15.75" customHeight="1">
      <c r="A106" s="219">
        <v>2010</v>
      </c>
      <c r="B106" s="219" t="s">
        <v>123</v>
      </c>
      <c r="C106" s="219" t="s">
        <v>187</v>
      </c>
      <c r="D106" s="219" t="s">
        <v>641</v>
      </c>
      <c r="E106" s="219">
        <v>6.5209430000000004E-3</v>
      </c>
    </row>
    <row r="107" spans="1:5" ht="15.75" customHeight="1">
      <c r="A107" s="219">
        <v>2010</v>
      </c>
      <c r="B107" s="219" t="s">
        <v>3098</v>
      </c>
      <c r="C107" s="219" t="s">
        <v>187</v>
      </c>
      <c r="D107" s="219" t="s">
        <v>641</v>
      </c>
      <c r="E107" s="219">
        <v>1.1764225E-2</v>
      </c>
    </row>
    <row r="108" spans="1:5" ht="15.75" customHeight="1">
      <c r="A108" s="219">
        <v>2010</v>
      </c>
      <c r="B108" s="219" t="s">
        <v>126</v>
      </c>
      <c r="C108" s="219" t="s">
        <v>187</v>
      </c>
      <c r="D108" s="219" t="s">
        <v>641</v>
      </c>
      <c r="E108" s="219">
        <v>8.6891799999999999E-4</v>
      </c>
    </row>
    <row r="109" spans="1:5" ht="15.75" customHeight="1">
      <c r="A109" s="219">
        <v>2010</v>
      </c>
      <c r="B109" s="219" t="s">
        <v>132</v>
      </c>
      <c r="C109" s="219" t="s">
        <v>187</v>
      </c>
      <c r="D109" s="219" t="s">
        <v>641</v>
      </c>
      <c r="E109" s="219">
        <v>1.0724772E-2</v>
      </c>
    </row>
    <row r="110" spans="1:5" ht="15.75" customHeight="1">
      <c r="A110" s="219">
        <v>2010</v>
      </c>
      <c r="B110" s="219" t="s">
        <v>134</v>
      </c>
      <c r="C110" s="219" t="s">
        <v>187</v>
      </c>
      <c r="D110" s="219" t="s">
        <v>641</v>
      </c>
      <c r="E110" s="219">
        <v>1.521283E-3</v>
      </c>
    </row>
    <row r="111" spans="1:5" ht="15.75" customHeight="1">
      <c r="A111" s="219">
        <v>2010</v>
      </c>
      <c r="B111" s="219" t="s">
        <v>6</v>
      </c>
      <c r="C111" s="219" t="s">
        <v>633</v>
      </c>
      <c r="D111" s="219" t="s">
        <v>636</v>
      </c>
      <c r="E111" s="219">
        <v>1.640779E-3</v>
      </c>
    </row>
    <row r="112" spans="1:5" ht="15.75" customHeight="1">
      <c r="A112" s="219">
        <v>2010</v>
      </c>
      <c r="B112" s="219" t="s">
        <v>3</v>
      </c>
      <c r="C112" s="219" t="s">
        <v>633</v>
      </c>
      <c r="D112" s="219" t="s">
        <v>636</v>
      </c>
      <c r="E112" s="219">
        <v>6.7344181000000003E-2</v>
      </c>
    </row>
    <row r="113" spans="1:5" ht="15.75" customHeight="1">
      <c r="A113" s="219">
        <v>2010</v>
      </c>
      <c r="B113" s="219" t="s">
        <v>12</v>
      </c>
      <c r="C113" s="219" t="s">
        <v>633</v>
      </c>
      <c r="D113" s="219" t="s">
        <v>636</v>
      </c>
      <c r="E113" s="219">
        <v>1.3523037999999999E-2</v>
      </c>
    </row>
    <row r="114" spans="1:5" ht="15.75" customHeight="1">
      <c r="A114" s="219">
        <v>2010</v>
      </c>
      <c r="B114" s="219" t="s">
        <v>8</v>
      </c>
      <c r="C114" s="219" t="s">
        <v>633</v>
      </c>
      <c r="D114" s="219" t="s">
        <v>636</v>
      </c>
      <c r="E114" s="219">
        <v>9.3261119999999992E-3</v>
      </c>
    </row>
    <row r="115" spans="1:5" ht="15.75" customHeight="1">
      <c r="A115" s="219">
        <v>2010</v>
      </c>
      <c r="B115" s="219" t="s">
        <v>15</v>
      </c>
      <c r="C115" s="219" t="s">
        <v>633</v>
      </c>
      <c r="D115" s="219" t="s">
        <v>636</v>
      </c>
      <c r="E115" s="219">
        <v>5.4440929999999997E-3</v>
      </c>
    </row>
    <row r="116" spans="1:5" ht="15.75" customHeight="1">
      <c r="A116" s="219">
        <v>2010</v>
      </c>
      <c r="B116" s="219" t="s">
        <v>17</v>
      </c>
      <c r="C116" s="219" t="s">
        <v>633</v>
      </c>
      <c r="D116" s="219" t="s">
        <v>636</v>
      </c>
      <c r="E116" s="219">
        <v>3.2067089999999999E-3</v>
      </c>
    </row>
    <row r="117" spans="1:5" ht="15.75" customHeight="1">
      <c r="A117" s="219">
        <v>2010</v>
      </c>
      <c r="B117" s="219" t="s">
        <v>23</v>
      </c>
      <c r="C117" s="219" t="s">
        <v>633</v>
      </c>
      <c r="D117" s="219" t="s">
        <v>636</v>
      </c>
      <c r="E117" s="219">
        <v>1.3618230000000001E-3</v>
      </c>
    </row>
    <row r="118" spans="1:5" ht="15.75" customHeight="1">
      <c r="A118" s="219">
        <v>2010</v>
      </c>
      <c r="B118" s="219" t="s">
        <v>26</v>
      </c>
      <c r="C118" s="219" t="s">
        <v>633</v>
      </c>
      <c r="D118" s="219" t="s">
        <v>636</v>
      </c>
      <c r="E118" s="219">
        <v>7.7707000000000004E-4</v>
      </c>
    </row>
    <row r="119" spans="1:5" ht="15.75" customHeight="1">
      <c r="A119" s="219">
        <v>2010</v>
      </c>
      <c r="B119" s="219" t="s">
        <v>28</v>
      </c>
      <c r="C119" s="219" t="s">
        <v>633</v>
      </c>
      <c r="D119" s="219" t="s">
        <v>636</v>
      </c>
      <c r="E119" s="219">
        <v>1.060159E-3</v>
      </c>
    </row>
    <row r="120" spans="1:5" ht="15.75" customHeight="1">
      <c r="A120" s="219">
        <v>2010</v>
      </c>
      <c r="B120" s="219" t="s">
        <v>42</v>
      </c>
      <c r="C120" s="219" t="s">
        <v>633</v>
      </c>
      <c r="D120" s="219" t="s">
        <v>636</v>
      </c>
      <c r="E120" s="219">
        <v>6.377087E-3</v>
      </c>
    </row>
    <row r="121" spans="1:5" ht="15.75" customHeight="1">
      <c r="A121" s="219">
        <v>2010</v>
      </c>
      <c r="B121" s="219" t="s">
        <v>36</v>
      </c>
      <c r="C121" s="219" t="s">
        <v>633</v>
      </c>
      <c r="D121" s="219" t="s">
        <v>636</v>
      </c>
      <c r="E121" s="219">
        <v>5.2331874E-2</v>
      </c>
    </row>
    <row r="122" spans="1:5" ht="15.75" customHeight="1">
      <c r="A122" s="219">
        <v>2010</v>
      </c>
      <c r="B122" s="219" t="s">
        <v>39</v>
      </c>
      <c r="C122" s="219" t="s">
        <v>633</v>
      </c>
      <c r="D122" s="219" t="s">
        <v>636</v>
      </c>
      <c r="E122" s="219">
        <v>0.31200761599999999</v>
      </c>
    </row>
    <row r="123" spans="1:5" ht="15.75" customHeight="1">
      <c r="A123" s="219">
        <v>2010</v>
      </c>
      <c r="B123" s="219" t="s">
        <v>47</v>
      </c>
      <c r="C123" s="219" t="s">
        <v>633</v>
      </c>
      <c r="D123" s="219" t="s">
        <v>636</v>
      </c>
      <c r="E123" s="219">
        <v>3.9049790000000001E-2</v>
      </c>
    </row>
    <row r="124" spans="1:5" ht="15.75" customHeight="1">
      <c r="A124" s="219">
        <v>2010</v>
      </c>
      <c r="B124" s="219" t="s">
        <v>50</v>
      </c>
      <c r="C124" s="219" t="s">
        <v>633</v>
      </c>
      <c r="D124" s="219" t="s">
        <v>636</v>
      </c>
      <c r="E124" s="219">
        <v>7.4503000000000004E-4</v>
      </c>
    </row>
    <row r="125" spans="1:5" ht="15.75" customHeight="1">
      <c r="A125" s="219">
        <v>2010</v>
      </c>
      <c r="B125" s="219" t="s">
        <v>58</v>
      </c>
      <c r="C125" s="219" t="s">
        <v>633</v>
      </c>
      <c r="D125" s="219" t="s">
        <v>636</v>
      </c>
      <c r="E125" s="219">
        <v>4.5693399999999999E-4</v>
      </c>
    </row>
    <row r="126" spans="1:5" ht="15.75" customHeight="1">
      <c r="A126" s="219">
        <v>2010</v>
      </c>
      <c r="B126" s="219" t="s">
        <v>55</v>
      </c>
      <c r="C126" s="219" t="s">
        <v>633</v>
      </c>
      <c r="D126" s="219" t="s">
        <v>636</v>
      </c>
      <c r="E126" s="219">
        <v>2.3701421E-2</v>
      </c>
    </row>
    <row r="127" spans="1:5" ht="15.75" customHeight="1">
      <c r="A127" s="219">
        <v>2010</v>
      </c>
      <c r="B127" s="219" t="s">
        <v>61</v>
      </c>
      <c r="C127" s="219" t="s">
        <v>633</v>
      </c>
      <c r="D127" s="219" t="s">
        <v>636</v>
      </c>
      <c r="E127" s="219">
        <v>8.7513312999999995E-2</v>
      </c>
    </row>
    <row r="128" spans="1:5" ht="15.75" customHeight="1">
      <c r="A128" s="219">
        <v>2010</v>
      </c>
      <c r="B128" s="219" t="s">
        <v>62</v>
      </c>
      <c r="C128" s="219" t="s">
        <v>633</v>
      </c>
      <c r="D128" s="219" t="s">
        <v>636</v>
      </c>
      <c r="E128" s="219">
        <v>4.3204525000000001E-2</v>
      </c>
    </row>
    <row r="129" spans="1:5" ht="15.75" customHeight="1">
      <c r="A129" s="219">
        <v>2010</v>
      </c>
      <c r="B129" s="219" t="s">
        <v>65</v>
      </c>
      <c r="C129" s="219" t="s">
        <v>633</v>
      </c>
      <c r="D129" s="219" t="s">
        <v>636</v>
      </c>
      <c r="E129" s="219">
        <v>4.8575179999999999E-3</v>
      </c>
    </row>
    <row r="130" spans="1:5" ht="15.75" customHeight="1">
      <c r="A130" s="219">
        <v>2010</v>
      </c>
      <c r="B130" s="219" t="s">
        <v>89</v>
      </c>
      <c r="C130" s="219" t="s">
        <v>633</v>
      </c>
      <c r="D130" s="219" t="s">
        <v>636</v>
      </c>
      <c r="E130" s="219">
        <v>4.2819759999999998E-3</v>
      </c>
    </row>
    <row r="131" spans="1:5" ht="15.75" customHeight="1">
      <c r="A131" s="219">
        <v>2010</v>
      </c>
      <c r="B131" s="219" t="s">
        <v>73</v>
      </c>
      <c r="C131" s="219" t="s">
        <v>633</v>
      </c>
      <c r="D131" s="219" t="s">
        <v>636</v>
      </c>
      <c r="E131" s="219">
        <v>2.2829550000000001E-3</v>
      </c>
    </row>
    <row r="132" spans="1:5" ht="15.75" customHeight="1">
      <c r="A132" s="219">
        <v>2010</v>
      </c>
      <c r="B132" s="219" t="s">
        <v>81</v>
      </c>
      <c r="C132" s="219" t="s">
        <v>633</v>
      </c>
      <c r="D132" s="219" t="s">
        <v>636</v>
      </c>
      <c r="E132" s="219">
        <v>9.6839099999999998E-4</v>
      </c>
    </row>
    <row r="133" spans="1:5" ht="15.75" customHeight="1">
      <c r="A133" s="219">
        <v>2010</v>
      </c>
      <c r="B133" s="219" t="s">
        <v>76</v>
      </c>
      <c r="C133" s="219" t="s">
        <v>633</v>
      </c>
      <c r="D133" s="219" t="s">
        <v>636</v>
      </c>
      <c r="E133" s="219">
        <v>4.9602589999999998E-3</v>
      </c>
    </row>
    <row r="134" spans="1:5" ht="15.75" customHeight="1">
      <c r="A134" s="219">
        <v>2010</v>
      </c>
      <c r="B134" s="219" t="s">
        <v>87</v>
      </c>
      <c r="C134" s="219" t="s">
        <v>633</v>
      </c>
      <c r="D134" s="219" t="s">
        <v>636</v>
      </c>
      <c r="E134" s="219">
        <v>4.4675039999999997E-3</v>
      </c>
    </row>
    <row r="135" spans="1:5" ht="15.75" customHeight="1">
      <c r="A135" s="219">
        <v>2010</v>
      </c>
      <c r="B135" s="219" t="s">
        <v>95</v>
      </c>
      <c r="C135" s="219" t="s">
        <v>633</v>
      </c>
      <c r="D135" s="219" t="s">
        <v>636</v>
      </c>
      <c r="E135" s="219">
        <v>0.17207746800000001</v>
      </c>
    </row>
    <row r="136" spans="1:5" ht="15.75" customHeight="1">
      <c r="A136" s="219">
        <v>2010</v>
      </c>
      <c r="B136" s="219" t="s">
        <v>100</v>
      </c>
      <c r="C136" s="219" t="s">
        <v>633</v>
      </c>
      <c r="D136" s="219" t="s">
        <v>636</v>
      </c>
      <c r="E136" s="219">
        <v>1.9576960000000001E-3</v>
      </c>
    </row>
    <row r="137" spans="1:5" ht="15.75" customHeight="1">
      <c r="A137" s="219">
        <v>2010</v>
      </c>
      <c r="B137" s="219" t="s">
        <v>103</v>
      </c>
      <c r="C137" s="219" t="s">
        <v>633</v>
      </c>
      <c r="D137" s="219" t="s">
        <v>636</v>
      </c>
      <c r="E137" s="219">
        <v>6.8488162000000005E-2</v>
      </c>
    </row>
    <row r="138" spans="1:5" ht="15.75" customHeight="1">
      <c r="A138" s="219">
        <v>2010</v>
      </c>
      <c r="B138" s="219" t="s">
        <v>107</v>
      </c>
      <c r="C138" s="219" t="s">
        <v>633</v>
      </c>
      <c r="D138" s="219" t="s">
        <v>636</v>
      </c>
      <c r="E138" s="219">
        <v>8.6592059999999992E-3</v>
      </c>
    </row>
    <row r="139" spans="1:5" ht="15.75" customHeight="1">
      <c r="A139" s="219">
        <v>2010</v>
      </c>
      <c r="B139" s="219" t="s">
        <v>113</v>
      </c>
      <c r="C139" s="219" t="s">
        <v>633</v>
      </c>
      <c r="D139" s="219" t="s">
        <v>636</v>
      </c>
      <c r="E139" s="219">
        <v>4.5639319999999997E-3</v>
      </c>
    </row>
    <row r="140" spans="1:5" ht="15.75" customHeight="1">
      <c r="A140" s="219">
        <v>2010</v>
      </c>
      <c r="B140" s="219" t="s">
        <v>115</v>
      </c>
      <c r="C140" s="219" t="s">
        <v>633</v>
      </c>
      <c r="D140" s="219" t="s">
        <v>636</v>
      </c>
      <c r="E140" s="219">
        <v>1.2977936000000001E-2</v>
      </c>
    </row>
    <row r="141" spans="1:5" ht="15.75" customHeight="1">
      <c r="A141" s="219">
        <v>2010</v>
      </c>
      <c r="B141" s="219" t="s">
        <v>118</v>
      </c>
      <c r="C141" s="219" t="s">
        <v>633</v>
      </c>
      <c r="D141" s="219" t="s">
        <v>636</v>
      </c>
      <c r="E141" s="219">
        <v>1.5496174999999999E-2</v>
      </c>
    </row>
    <row r="142" spans="1:5" ht="15.75" customHeight="1">
      <c r="A142" s="219">
        <v>2010</v>
      </c>
      <c r="B142" s="219" t="s">
        <v>123</v>
      </c>
      <c r="C142" s="219" t="s">
        <v>633</v>
      </c>
      <c r="D142" s="219" t="s">
        <v>636</v>
      </c>
      <c r="E142" s="219">
        <v>3.2099310000000001E-3</v>
      </c>
    </row>
    <row r="143" spans="1:5" ht="15.75" customHeight="1">
      <c r="A143" s="219">
        <v>2010</v>
      </c>
      <c r="B143" s="219" t="s">
        <v>126</v>
      </c>
      <c r="C143" s="219" t="s">
        <v>633</v>
      </c>
      <c r="D143" s="219" t="s">
        <v>636</v>
      </c>
      <c r="E143" s="219">
        <v>1.0728700000000001E-3</v>
      </c>
    </row>
    <row r="144" spans="1:5" ht="15.75" customHeight="1">
      <c r="A144" s="219">
        <v>2010</v>
      </c>
      <c r="B144" s="219" t="s">
        <v>132</v>
      </c>
      <c r="C144" s="219" t="s">
        <v>633</v>
      </c>
      <c r="D144" s="219" t="s">
        <v>636</v>
      </c>
      <c r="E144" s="219">
        <v>6.2725020000000001E-3</v>
      </c>
    </row>
    <row r="145" spans="1:5" ht="15.75" customHeight="1">
      <c r="A145" s="219">
        <v>2010</v>
      </c>
      <c r="B145" s="219" t="s">
        <v>129</v>
      </c>
      <c r="C145" s="219" t="s">
        <v>633</v>
      </c>
      <c r="D145" s="219" t="s">
        <v>636</v>
      </c>
      <c r="E145" s="219">
        <v>1.4333968000000001E-2</v>
      </c>
    </row>
    <row r="146" spans="1:5" ht="15.75" customHeight="1">
      <c r="A146" s="219">
        <v>2010</v>
      </c>
      <c r="B146" s="219" t="s">
        <v>6</v>
      </c>
      <c r="C146" s="219" t="s">
        <v>633</v>
      </c>
      <c r="D146" s="219" t="s">
        <v>635</v>
      </c>
      <c r="E146" s="219">
        <v>0.128173804</v>
      </c>
    </row>
    <row r="147" spans="1:5" ht="15.75" customHeight="1">
      <c r="A147" s="219">
        <v>2010</v>
      </c>
      <c r="B147" s="219" t="s">
        <v>3</v>
      </c>
      <c r="C147" s="219" t="s">
        <v>633</v>
      </c>
      <c r="D147" s="219" t="s">
        <v>635</v>
      </c>
      <c r="E147" s="219">
        <v>1.8819445000000001E-2</v>
      </c>
    </row>
    <row r="148" spans="1:5" ht="15.75" customHeight="1">
      <c r="A148" s="219">
        <v>2010</v>
      </c>
      <c r="B148" s="219" t="s">
        <v>12</v>
      </c>
      <c r="C148" s="219" t="s">
        <v>633</v>
      </c>
      <c r="D148" s="219" t="s">
        <v>635</v>
      </c>
      <c r="E148" s="219">
        <v>1.4504322E-2</v>
      </c>
    </row>
    <row r="149" spans="1:5" ht="15.75" customHeight="1">
      <c r="A149" s="219">
        <v>2010</v>
      </c>
      <c r="B149" s="219" t="s">
        <v>8</v>
      </c>
      <c r="C149" s="219" t="s">
        <v>633</v>
      </c>
      <c r="D149" s="219" t="s">
        <v>635</v>
      </c>
      <c r="E149" s="219">
        <v>6.1351219999999998E-3</v>
      </c>
    </row>
    <row r="150" spans="1:5" ht="15.75" customHeight="1">
      <c r="A150" s="219">
        <v>2010</v>
      </c>
      <c r="B150" s="219" t="s">
        <v>15</v>
      </c>
      <c r="C150" s="219" t="s">
        <v>633</v>
      </c>
      <c r="D150" s="219" t="s">
        <v>635</v>
      </c>
      <c r="E150" s="219">
        <v>0.115749589</v>
      </c>
    </row>
    <row r="151" spans="1:5" ht="15.75" customHeight="1">
      <c r="A151" s="219">
        <v>2010</v>
      </c>
      <c r="B151" s="219" t="s">
        <v>17</v>
      </c>
      <c r="C151" s="219" t="s">
        <v>633</v>
      </c>
      <c r="D151" s="219" t="s">
        <v>635</v>
      </c>
      <c r="E151" s="219">
        <v>3.8963432999999999E-2</v>
      </c>
    </row>
    <row r="152" spans="1:5" ht="15.75" customHeight="1">
      <c r="A152" s="219">
        <v>2010</v>
      </c>
      <c r="B152" s="219" t="s">
        <v>20</v>
      </c>
      <c r="C152" s="219" t="s">
        <v>633</v>
      </c>
      <c r="D152" s="219" t="s">
        <v>635</v>
      </c>
      <c r="E152" s="219">
        <v>7.6814299999999999E-4</v>
      </c>
    </row>
    <row r="153" spans="1:5" ht="15.75" customHeight="1">
      <c r="A153" s="219">
        <v>2010</v>
      </c>
      <c r="B153" s="219" t="s">
        <v>26</v>
      </c>
      <c r="C153" s="219" t="s">
        <v>633</v>
      </c>
      <c r="D153" s="219" t="s">
        <v>635</v>
      </c>
      <c r="E153" s="219">
        <v>6.4995299999999999E-3</v>
      </c>
    </row>
    <row r="154" spans="1:5" ht="15.75" customHeight="1">
      <c r="A154" s="219">
        <v>2010</v>
      </c>
      <c r="B154" s="219" t="s">
        <v>28</v>
      </c>
      <c r="C154" s="219" t="s">
        <v>633</v>
      </c>
      <c r="D154" s="219" t="s">
        <v>635</v>
      </c>
      <c r="E154" s="219">
        <v>4.2265820000000004E-3</v>
      </c>
    </row>
    <row r="155" spans="1:5" ht="15.75" customHeight="1">
      <c r="A155" s="219">
        <v>2010</v>
      </c>
      <c r="B155" s="219" t="s">
        <v>31</v>
      </c>
      <c r="C155" s="219" t="s">
        <v>633</v>
      </c>
      <c r="D155" s="219" t="s">
        <v>635</v>
      </c>
      <c r="E155" s="219">
        <v>2.4121400000000001E-4</v>
      </c>
    </row>
    <row r="156" spans="1:5" ht="15.75" customHeight="1">
      <c r="A156" s="219">
        <v>2010</v>
      </c>
      <c r="B156" s="219" t="s">
        <v>42</v>
      </c>
      <c r="C156" s="219" t="s">
        <v>633</v>
      </c>
      <c r="D156" s="219" t="s">
        <v>635</v>
      </c>
      <c r="E156" s="219">
        <v>5.429868E-3</v>
      </c>
    </row>
    <row r="157" spans="1:5" ht="15.75" customHeight="1">
      <c r="A157" s="219">
        <v>2010</v>
      </c>
      <c r="B157" s="219" t="s">
        <v>34</v>
      </c>
      <c r="C157" s="219" t="s">
        <v>633</v>
      </c>
      <c r="D157" s="219" t="s">
        <v>635</v>
      </c>
      <c r="E157" s="219">
        <v>3.5434849999999999E-3</v>
      </c>
    </row>
    <row r="158" spans="1:5" ht="15.75" customHeight="1">
      <c r="A158" s="219">
        <v>2010</v>
      </c>
      <c r="B158" s="219" t="s">
        <v>36</v>
      </c>
      <c r="C158" s="219" t="s">
        <v>633</v>
      </c>
      <c r="D158" s="219" t="s">
        <v>635</v>
      </c>
      <c r="E158" s="219">
        <v>1.1316685E-2</v>
      </c>
    </row>
    <row r="159" spans="1:5" ht="15.75" customHeight="1">
      <c r="A159" s="219">
        <v>2010</v>
      </c>
      <c r="B159" s="219" t="s">
        <v>39</v>
      </c>
      <c r="C159" s="219" t="s">
        <v>633</v>
      </c>
      <c r="D159" s="219" t="s">
        <v>635</v>
      </c>
      <c r="E159" s="219">
        <v>4.68484E-3</v>
      </c>
    </row>
    <row r="160" spans="1:5" ht="15.75" customHeight="1">
      <c r="A160" s="219">
        <v>2010</v>
      </c>
      <c r="B160" s="219" t="s">
        <v>44</v>
      </c>
      <c r="C160" s="219" t="s">
        <v>633</v>
      </c>
      <c r="D160" s="219" t="s">
        <v>635</v>
      </c>
      <c r="E160" s="219">
        <v>1.4807206E-2</v>
      </c>
    </row>
    <row r="161" spans="1:5" ht="15.75" customHeight="1">
      <c r="A161" s="219">
        <v>2010</v>
      </c>
      <c r="B161" s="219" t="s">
        <v>47</v>
      </c>
      <c r="C161" s="219" t="s">
        <v>633</v>
      </c>
      <c r="D161" s="219" t="s">
        <v>635</v>
      </c>
      <c r="E161" s="219">
        <v>5.0507260000000002E-3</v>
      </c>
    </row>
    <row r="162" spans="1:5" ht="15.75" customHeight="1">
      <c r="A162" s="219">
        <v>2010</v>
      </c>
      <c r="B162" s="219" t="s">
        <v>50</v>
      </c>
      <c r="C162" s="219" t="s">
        <v>633</v>
      </c>
      <c r="D162" s="219" t="s">
        <v>635</v>
      </c>
      <c r="E162" s="219">
        <v>8.4859821000000002E-2</v>
      </c>
    </row>
    <row r="163" spans="1:5" ht="15.75" customHeight="1">
      <c r="A163" s="219">
        <v>2010</v>
      </c>
      <c r="B163" s="219" t="s">
        <v>58</v>
      </c>
      <c r="C163" s="219" t="s">
        <v>633</v>
      </c>
      <c r="D163" s="219" t="s">
        <v>635</v>
      </c>
      <c r="E163" s="219">
        <v>1.338512E-3</v>
      </c>
    </row>
    <row r="164" spans="1:5" ht="15.75" customHeight="1">
      <c r="A164" s="219">
        <v>2010</v>
      </c>
      <c r="B164" s="219" t="s">
        <v>55</v>
      </c>
      <c r="C164" s="219" t="s">
        <v>633</v>
      </c>
      <c r="D164" s="219" t="s">
        <v>635</v>
      </c>
      <c r="E164" s="219">
        <v>2.9496069999999999E-3</v>
      </c>
    </row>
    <row r="165" spans="1:5" ht="15.75" customHeight="1">
      <c r="A165" s="219">
        <v>2010</v>
      </c>
      <c r="B165" s="219" t="s">
        <v>61</v>
      </c>
      <c r="C165" s="219" t="s">
        <v>633</v>
      </c>
      <c r="D165" s="219" t="s">
        <v>635</v>
      </c>
      <c r="E165" s="219">
        <v>1.4489673999999999E-2</v>
      </c>
    </row>
    <row r="166" spans="1:5" ht="15.75" customHeight="1">
      <c r="A166" s="219">
        <v>2010</v>
      </c>
      <c r="B166" s="219" t="s">
        <v>62</v>
      </c>
      <c r="C166" s="219" t="s">
        <v>633</v>
      </c>
      <c r="D166" s="219" t="s">
        <v>635</v>
      </c>
      <c r="E166" s="219">
        <v>1.8391529E-2</v>
      </c>
    </row>
    <row r="167" spans="1:5" ht="15.75" customHeight="1">
      <c r="A167" s="219">
        <v>2010</v>
      </c>
      <c r="B167" s="219" t="s">
        <v>68</v>
      </c>
      <c r="C167" s="219" t="s">
        <v>633</v>
      </c>
      <c r="D167" s="219" t="s">
        <v>635</v>
      </c>
      <c r="E167" s="219">
        <v>4.3847729999999998E-3</v>
      </c>
    </row>
    <row r="168" spans="1:5" ht="15.75" customHeight="1">
      <c r="A168" s="219">
        <v>2010</v>
      </c>
      <c r="B168" s="219" t="s">
        <v>65</v>
      </c>
      <c r="C168" s="219" t="s">
        <v>633</v>
      </c>
      <c r="D168" s="219" t="s">
        <v>635</v>
      </c>
      <c r="E168" s="219">
        <v>1.4482516000000001E-2</v>
      </c>
    </row>
    <row r="169" spans="1:5" ht="15.75" customHeight="1">
      <c r="A169" s="219">
        <v>2010</v>
      </c>
      <c r="B169" s="219" t="s">
        <v>70</v>
      </c>
      <c r="C169" s="219" t="s">
        <v>633</v>
      </c>
      <c r="D169" s="219" t="s">
        <v>635</v>
      </c>
      <c r="E169" s="219">
        <v>2.6518230000000002E-3</v>
      </c>
    </row>
    <row r="170" spans="1:5" ht="15.75" customHeight="1">
      <c r="A170" s="219">
        <v>2010</v>
      </c>
      <c r="B170" s="219" t="s">
        <v>89</v>
      </c>
      <c r="C170" s="219" t="s">
        <v>633</v>
      </c>
      <c r="D170" s="219" t="s">
        <v>635</v>
      </c>
      <c r="E170" s="219">
        <v>3.3096509999999998E-3</v>
      </c>
    </row>
    <row r="171" spans="1:5" ht="15.75" customHeight="1">
      <c r="A171" s="219">
        <v>2010</v>
      </c>
      <c r="B171" s="219" t="s">
        <v>92</v>
      </c>
      <c r="C171" s="219" t="s">
        <v>633</v>
      </c>
      <c r="D171" s="219" t="s">
        <v>635</v>
      </c>
      <c r="E171" s="219">
        <v>7.5186645999999996E-2</v>
      </c>
    </row>
    <row r="172" spans="1:5" ht="15.75" customHeight="1">
      <c r="A172" s="219">
        <v>2010</v>
      </c>
      <c r="B172" s="219" t="s">
        <v>73</v>
      </c>
      <c r="C172" s="219" t="s">
        <v>633</v>
      </c>
      <c r="D172" s="219" t="s">
        <v>635</v>
      </c>
      <c r="E172" s="219">
        <v>3.4795690000000001E-3</v>
      </c>
    </row>
    <row r="173" spans="1:5" ht="15.75" customHeight="1">
      <c r="A173" s="219">
        <v>2010</v>
      </c>
      <c r="B173" s="219" t="s">
        <v>84</v>
      </c>
      <c r="C173" s="219" t="s">
        <v>633</v>
      </c>
      <c r="D173" s="219" t="s">
        <v>635</v>
      </c>
      <c r="E173" s="219">
        <v>6.1168751E-2</v>
      </c>
    </row>
    <row r="174" spans="1:5" ht="15.75" customHeight="1">
      <c r="A174" s="219">
        <v>2010</v>
      </c>
      <c r="B174" s="219" t="s">
        <v>76</v>
      </c>
      <c r="C174" s="219" t="s">
        <v>633</v>
      </c>
      <c r="D174" s="219" t="s">
        <v>635</v>
      </c>
      <c r="E174" s="219">
        <v>1.553327E-3</v>
      </c>
    </row>
    <row r="175" spans="1:5" ht="15.75" customHeight="1">
      <c r="A175" s="219">
        <v>2010</v>
      </c>
      <c r="B175" s="219" t="s">
        <v>87</v>
      </c>
      <c r="C175" s="219" t="s">
        <v>633</v>
      </c>
      <c r="D175" s="219" t="s">
        <v>635</v>
      </c>
      <c r="E175" s="219">
        <v>3.3103489999999999E-2</v>
      </c>
    </row>
    <row r="176" spans="1:5" ht="15.75" customHeight="1">
      <c r="A176" s="219">
        <v>2010</v>
      </c>
      <c r="B176" s="219" t="s">
        <v>95</v>
      </c>
      <c r="C176" s="219" t="s">
        <v>633</v>
      </c>
      <c r="D176" s="219" t="s">
        <v>635</v>
      </c>
      <c r="E176" s="219">
        <v>5.0723490000000003E-3</v>
      </c>
    </row>
    <row r="177" spans="1:5" ht="15.75" customHeight="1">
      <c r="A177" s="219">
        <v>2010</v>
      </c>
      <c r="B177" s="219" t="s">
        <v>98</v>
      </c>
      <c r="C177" s="219" t="s">
        <v>633</v>
      </c>
      <c r="D177" s="219" t="s">
        <v>635</v>
      </c>
      <c r="E177" s="219">
        <v>2.2519022999999999E-2</v>
      </c>
    </row>
    <row r="178" spans="1:5" ht="15.75" customHeight="1">
      <c r="A178" s="219">
        <v>2010</v>
      </c>
      <c r="B178" s="219" t="s">
        <v>100</v>
      </c>
      <c r="C178" s="219" t="s">
        <v>633</v>
      </c>
      <c r="D178" s="219" t="s">
        <v>635</v>
      </c>
      <c r="E178" s="219">
        <v>3.063315E-3</v>
      </c>
    </row>
    <row r="179" spans="1:5" ht="15.75" customHeight="1">
      <c r="A179" s="219">
        <v>2010</v>
      </c>
      <c r="B179" s="219" t="s">
        <v>103</v>
      </c>
      <c r="C179" s="219" t="s">
        <v>633</v>
      </c>
      <c r="D179" s="219" t="s">
        <v>635</v>
      </c>
      <c r="E179" s="219">
        <v>1.61923E-2</v>
      </c>
    </row>
    <row r="180" spans="1:5" ht="15.75" customHeight="1">
      <c r="A180" s="219">
        <v>2010</v>
      </c>
      <c r="B180" s="219" t="s">
        <v>105</v>
      </c>
      <c r="C180" s="219" t="s">
        <v>633</v>
      </c>
      <c r="D180" s="219" t="s">
        <v>635</v>
      </c>
      <c r="E180" s="219">
        <v>3.2655599999999998E-4</v>
      </c>
    </row>
    <row r="181" spans="1:5" ht="15.75" customHeight="1">
      <c r="A181" s="219">
        <v>2010</v>
      </c>
      <c r="B181" s="219" t="s">
        <v>107</v>
      </c>
      <c r="C181" s="219" t="s">
        <v>633</v>
      </c>
      <c r="D181" s="219" t="s">
        <v>635</v>
      </c>
      <c r="E181" s="219">
        <v>1.5768259999999999E-3</v>
      </c>
    </row>
    <row r="182" spans="1:5" ht="15.75" customHeight="1">
      <c r="A182" s="219">
        <v>2010</v>
      </c>
      <c r="B182" s="219" t="s">
        <v>113</v>
      </c>
      <c r="C182" s="219" t="s">
        <v>633</v>
      </c>
      <c r="D182" s="219" t="s">
        <v>635</v>
      </c>
      <c r="E182" s="219">
        <v>3.362777E-3</v>
      </c>
    </row>
    <row r="183" spans="1:5" ht="15.75" customHeight="1">
      <c r="A183" s="219">
        <v>2010</v>
      </c>
      <c r="B183" s="219" t="s">
        <v>115</v>
      </c>
      <c r="C183" s="219" t="s">
        <v>633</v>
      </c>
      <c r="D183" s="219" t="s">
        <v>635</v>
      </c>
      <c r="E183" s="219">
        <v>0.16925094800000001</v>
      </c>
    </row>
    <row r="184" spans="1:5" ht="15.75" customHeight="1">
      <c r="A184" s="219">
        <v>2010</v>
      </c>
      <c r="B184" s="219" t="s">
        <v>118</v>
      </c>
      <c r="C184" s="219" t="s">
        <v>633</v>
      </c>
      <c r="D184" s="219" t="s">
        <v>635</v>
      </c>
      <c r="E184" s="219">
        <v>8.1616410000000007E-3</v>
      </c>
    </row>
    <row r="185" spans="1:5" ht="15.75" customHeight="1">
      <c r="A185" s="219">
        <v>2010</v>
      </c>
      <c r="B185" s="219" t="s">
        <v>123</v>
      </c>
      <c r="C185" s="219" t="s">
        <v>633</v>
      </c>
      <c r="D185" s="219" t="s">
        <v>635</v>
      </c>
      <c r="E185" s="219">
        <v>4.0141229999999996E-3</v>
      </c>
    </row>
    <row r="186" spans="1:5" ht="15.75" customHeight="1">
      <c r="A186" s="219">
        <v>2010</v>
      </c>
      <c r="B186" s="219" t="s">
        <v>126</v>
      </c>
      <c r="C186" s="219" t="s">
        <v>633</v>
      </c>
      <c r="D186" s="219" t="s">
        <v>635</v>
      </c>
      <c r="E186" s="219">
        <v>2.8223670000000001E-3</v>
      </c>
    </row>
    <row r="187" spans="1:5" ht="15.75" customHeight="1">
      <c r="A187" s="219">
        <v>2010</v>
      </c>
      <c r="B187" s="219" t="s">
        <v>132</v>
      </c>
      <c r="C187" s="219" t="s">
        <v>633</v>
      </c>
      <c r="D187" s="219" t="s">
        <v>635</v>
      </c>
      <c r="E187" s="219">
        <v>4.7915499999999999E-4</v>
      </c>
    </row>
    <row r="188" spans="1:5" ht="15.75" customHeight="1">
      <c r="A188" s="219">
        <v>2010</v>
      </c>
      <c r="B188" s="219" t="s">
        <v>129</v>
      </c>
      <c r="C188" s="219" t="s">
        <v>633</v>
      </c>
      <c r="D188" s="219" t="s">
        <v>635</v>
      </c>
      <c r="E188" s="219">
        <v>2.7935880000000001E-3</v>
      </c>
    </row>
    <row r="189" spans="1:5" ht="15.75" customHeight="1">
      <c r="A189" s="219">
        <v>2010</v>
      </c>
      <c r="B189" s="219" t="s">
        <v>134</v>
      </c>
      <c r="C189" s="219" t="s">
        <v>633</v>
      </c>
      <c r="D189" s="219" t="s">
        <v>635</v>
      </c>
      <c r="E189" s="219">
        <v>6.0101347999999999E-2</v>
      </c>
    </row>
    <row r="190" spans="1:5" ht="15.75" customHeight="1">
      <c r="A190" s="219">
        <v>2010</v>
      </c>
      <c r="B190" s="219" t="s">
        <v>6</v>
      </c>
      <c r="C190" s="219" t="s">
        <v>633</v>
      </c>
      <c r="D190" s="219" t="s">
        <v>641</v>
      </c>
      <c r="E190" s="219">
        <v>9.7324170000000002E-3</v>
      </c>
    </row>
    <row r="191" spans="1:5" ht="15.75" customHeight="1">
      <c r="A191" s="219">
        <v>2010</v>
      </c>
      <c r="B191" s="219" t="s">
        <v>3</v>
      </c>
      <c r="C191" s="219" t="s">
        <v>633</v>
      </c>
      <c r="D191" s="219" t="s">
        <v>641</v>
      </c>
      <c r="E191" s="219">
        <v>1.7582640000000001E-3</v>
      </c>
    </row>
    <row r="192" spans="1:5" ht="15.75" customHeight="1">
      <c r="A192" s="219">
        <v>2010</v>
      </c>
      <c r="B192" s="219" t="s">
        <v>15</v>
      </c>
      <c r="C192" s="219" t="s">
        <v>633</v>
      </c>
      <c r="D192" s="219" t="s">
        <v>641</v>
      </c>
      <c r="E192" s="219">
        <v>4.8991659E-2</v>
      </c>
    </row>
    <row r="193" spans="1:5" ht="15.75" customHeight="1">
      <c r="A193" s="219">
        <v>2010</v>
      </c>
      <c r="B193" s="219" t="s">
        <v>17</v>
      </c>
      <c r="C193" s="219" t="s">
        <v>633</v>
      </c>
      <c r="D193" s="219" t="s">
        <v>641</v>
      </c>
      <c r="E193" s="219">
        <v>5.0954589000000002E-2</v>
      </c>
    </row>
    <row r="194" spans="1:5" ht="15.75" customHeight="1">
      <c r="A194" s="219">
        <v>2010</v>
      </c>
      <c r="B194" s="219" t="s">
        <v>20</v>
      </c>
      <c r="C194" s="219" t="s">
        <v>633</v>
      </c>
      <c r="D194" s="219" t="s">
        <v>641</v>
      </c>
      <c r="E194" s="219">
        <v>2.0944319999999998E-3</v>
      </c>
    </row>
    <row r="195" spans="1:5" ht="15.75" customHeight="1">
      <c r="A195" s="219">
        <v>2010</v>
      </c>
      <c r="B195" s="219" t="s">
        <v>5450</v>
      </c>
      <c r="C195" s="219" t="s">
        <v>633</v>
      </c>
      <c r="D195" s="219" t="s">
        <v>641</v>
      </c>
      <c r="E195" s="219">
        <v>6.253499E-3</v>
      </c>
    </row>
    <row r="196" spans="1:5" ht="15.75" customHeight="1">
      <c r="A196" s="219">
        <v>2010</v>
      </c>
      <c r="B196" s="219" t="s">
        <v>42</v>
      </c>
      <c r="C196" s="219" t="s">
        <v>633</v>
      </c>
      <c r="D196" s="219" t="s">
        <v>641</v>
      </c>
      <c r="E196" s="219">
        <v>0.40264409200000001</v>
      </c>
    </row>
    <row r="197" spans="1:5" ht="15.75" customHeight="1">
      <c r="A197" s="219">
        <v>2010</v>
      </c>
      <c r="B197" s="219" t="s">
        <v>36</v>
      </c>
      <c r="C197" s="219" t="s">
        <v>633</v>
      </c>
      <c r="D197" s="219" t="s">
        <v>641</v>
      </c>
      <c r="E197" s="219">
        <v>7.8448860000000006E-3</v>
      </c>
    </row>
    <row r="198" spans="1:5" ht="15.75" customHeight="1">
      <c r="A198" s="219">
        <v>2010</v>
      </c>
      <c r="B198" s="219" t="s">
        <v>39</v>
      </c>
      <c r="C198" s="219" t="s">
        <v>633</v>
      </c>
      <c r="D198" s="219" t="s">
        <v>641</v>
      </c>
      <c r="E198" s="219">
        <v>1.0015697E-2</v>
      </c>
    </row>
    <row r="199" spans="1:5" ht="15.75" customHeight="1">
      <c r="A199" s="219">
        <v>2010</v>
      </c>
      <c r="B199" s="219" t="s">
        <v>47</v>
      </c>
      <c r="C199" s="219" t="s">
        <v>633</v>
      </c>
      <c r="D199" s="219" t="s">
        <v>641</v>
      </c>
      <c r="E199" s="219">
        <v>8.8912120000000008E-3</v>
      </c>
    </row>
    <row r="200" spans="1:5" ht="15.75" customHeight="1">
      <c r="A200" s="219">
        <v>2010</v>
      </c>
      <c r="B200" s="219" t="s">
        <v>50</v>
      </c>
      <c r="C200" s="219" t="s">
        <v>633</v>
      </c>
      <c r="D200" s="219" t="s">
        <v>641</v>
      </c>
      <c r="E200" s="219">
        <v>4.6126659999999996E-3</v>
      </c>
    </row>
    <row r="201" spans="1:5" ht="15.75" customHeight="1">
      <c r="A201" s="219">
        <v>2010</v>
      </c>
      <c r="B201" s="219" t="s">
        <v>58</v>
      </c>
      <c r="C201" s="219" t="s">
        <v>633</v>
      </c>
      <c r="D201" s="219" t="s">
        <v>641</v>
      </c>
      <c r="E201" s="219">
        <v>9.8999529999999995E-3</v>
      </c>
    </row>
    <row r="202" spans="1:5" ht="15.75" customHeight="1">
      <c r="A202" s="219">
        <v>2010</v>
      </c>
      <c r="B202" s="219" t="s">
        <v>55</v>
      </c>
      <c r="C202" s="219" t="s">
        <v>633</v>
      </c>
      <c r="D202" s="219" t="s">
        <v>641</v>
      </c>
      <c r="E202" s="219">
        <v>2.1231969999999998E-3</v>
      </c>
    </row>
    <row r="203" spans="1:5" ht="15.75" customHeight="1">
      <c r="A203" s="219">
        <v>2010</v>
      </c>
      <c r="B203" s="219" t="s">
        <v>61</v>
      </c>
      <c r="C203" s="219" t="s">
        <v>633</v>
      </c>
      <c r="D203" s="219" t="s">
        <v>641</v>
      </c>
      <c r="E203" s="219">
        <v>8.1346922000000002E-2</v>
      </c>
    </row>
    <row r="204" spans="1:5" ht="15.75" customHeight="1">
      <c r="A204" s="219">
        <v>2010</v>
      </c>
      <c r="B204" s="219" t="s">
        <v>62</v>
      </c>
      <c r="C204" s="219" t="s">
        <v>633</v>
      </c>
      <c r="D204" s="219" t="s">
        <v>641</v>
      </c>
      <c r="E204" s="219">
        <v>4.8762832999999998E-2</v>
      </c>
    </row>
    <row r="205" spans="1:5" ht="15.75" customHeight="1">
      <c r="A205" s="219">
        <v>2010</v>
      </c>
      <c r="B205" s="219" t="s">
        <v>68</v>
      </c>
      <c r="C205" s="219" t="s">
        <v>633</v>
      </c>
      <c r="D205" s="219" t="s">
        <v>641</v>
      </c>
      <c r="E205" s="219">
        <v>6.9789229999999997E-3</v>
      </c>
    </row>
    <row r="206" spans="1:5" ht="15.75" customHeight="1">
      <c r="A206" s="219">
        <v>2010</v>
      </c>
      <c r="B206" s="219" t="s">
        <v>92</v>
      </c>
      <c r="C206" s="219" t="s">
        <v>633</v>
      </c>
      <c r="D206" s="219" t="s">
        <v>641</v>
      </c>
      <c r="E206" s="219">
        <v>2.0399379999999998E-3</v>
      </c>
    </row>
    <row r="207" spans="1:5" ht="15.75" customHeight="1">
      <c r="A207" s="219">
        <v>2010</v>
      </c>
      <c r="B207" s="219" t="s">
        <v>73</v>
      </c>
      <c r="C207" s="219" t="s">
        <v>633</v>
      </c>
      <c r="D207" s="219" t="s">
        <v>641</v>
      </c>
      <c r="E207" s="224">
        <v>5.1700000000000003E-5</v>
      </c>
    </row>
    <row r="208" spans="1:5" ht="15.75" customHeight="1">
      <c r="A208" s="219">
        <v>2010</v>
      </c>
      <c r="B208" s="219" t="s">
        <v>81</v>
      </c>
      <c r="C208" s="219" t="s">
        <v>633</v>
      </c>
      <c r="D208" s="219" t="s">
        <v>641</v>
      </c>
      <c r="E208" s="219">
        <v>4.7695610000000003E-3</v>
      </c>
    </row>
    <row r="209" spans="1:5" ht="15.75" customHeight="1">
      <c r="A209" s="219">
        <v>2010</v>
      </c>
      <c r="B209" s="219" t="s">
        <v>87</v>
      </c>
      <c r="C209" s="219" t="s">
        <v>633</v>
      </c>
      <c r="D209" s="219" t="s">
        <v>641</v>
      </c>
      <c r="E209" s="219">
        <v>0.14885263700000001</v>
      </c>
    </row>
    <row r="210" spans="1:5" ht="15.75" customHeight="1">
      <c r="A210" s="219">
        <v>2010</v>
      </c>
      <c r="B210" s="219" t="s">
        <v>95</v>
      </c>
      <c r="C210" s="219" t="s">
        <v>633</v>
      </c>
      <c r="D210" s="219" t="s">
        <v>641</v>
      </c>
      <c r="E210" s="219">
        <v>1.4136022999999999E-2</v>
      </c>
    </row>
    <row r="211" spans="1:5" ht="15.75" customHeight="1">
      <c r="A211" s="219">
        <v>2010</v>
      </c>
      <c r="B211" s="219" t="s">
        <v>98</v>
      </c>
      <c r="C211" s="219" t="s">
        <v>633</v>
      </c>
      <c r="D211" s="219" t="s">
        <v>641</v>
      </c>
      <c r="E211" s="219">
        <v>5.3506040000000001E-3</v>
      </c>
    </row>
    <row r="212" spans="1:5" ht="15.75" customHeight="1">
      <c r="A212" s="219">
        <v>2010</v>
      </c>
      <c r="B212" s="219" t="s">
        <v>103</v>
      </c>
      <c r="C212" s="219" t="s">
        <v>633</v>
      </c>
      <c r="D212" s="219" t="s">
        <v>641</v>
      </c>
      <c r="E212" s="219">
        <v>2.3840192999999999E-2</v>
      </c>
    </row>
    <row r="213" spans="1:5" ht="15.75" customHeight="1">
      <c r="A213" s="219">
        <v>2010</v>
      </c>
      <c r="B213" s="219" t="s">
        <v>107</v>
      </c>
      <c r="C213" s="219" t="s">
        <v>633</v>
      </c>
      <c r="D213" s="219" t="s">
        <v>641</v>
      </c>
      <c r="E213" s="219">
        <v>3.2860739999999999E-3</v>
      </c>
    </row>
    <row r="214" spans="1:5" ht="15.75" customHeight="1">
      <c r="A214" s="219">
        <v>2010</v>
      </c>
      <c r="B214" s="219" t="s">
        <v>115</v>
      </c>
      <c r="C214" s="219" t="s">
        <v>633</v>
      </c>
      <c r="D214" s="219" t="s">
        <v>641</v>
      </c>
      <c r="E214" s="219">
        <v>2.1763959999999999E-2</v>
      </c>
    </row>
    <row r="215" spans="1:5" ht="15.75" customHeight="1">
      <c r="A215" s="219">
        <v>2010</v>
      </c>
      <c r="B215" s="219" t="s">
        <v>123</v>
      </c>
      <c r="C215" s="219" t="s">
        <v>633</v>
      </c>
      <c r="D215" s="219" t="s">
        <v>641</v>
      </c>
      <c r="E215" s="219">
        <v>1.6742287000000002E-2</v>
      </c>
    </row>
    <row r="216" spans="1:5" ht="15.75" customHeight="1">
      <c r="A216" s="219">
        <v>2010</v>
      </c>
      <c r="B216" s="219" t="s">
        <v>3098</v>
      </c>
      <c r="C216" s="219" t="s">
        <v>633</v>
      </c>
      <c r="D216" s="219" t="s">
        <v>641</v>
      </c>
      <c r="E216" s="219">
        <v>2.6975934E-2</v>
      </c>
    </row>
    <row r="217" spans="1:5" ht="15.75" customHeight="1">
      <c r="A217" s="219">
        <v>2010</v>
      </c>
      <c r="B217" s="219" t="s">
        <v>126</v>
      </c>
      <c r="C217" s="219" t="s">
        <v>633</v>
      </c>
      <c r="D217" s="219" t="s">
        <v>641</v>
      </c>
      <c r="E217" s="219">
        <v>2.0643020000000001E-3</v>
      </c>
    </row>
    <row r="218" spans="1:5" ht="15.75" customHeight="1">
      <c r="A218" s="219">
        <v>2010</v>
      </c>
      <c r="B218" s="219" t="s">
        <v>132</v>
      </c>
      <c r="C218" s="219" t="s">
        <v>633</v>
      </c>
      <c r="D218" s="219" t="s">
        <v>641</v>
      </c>
      <c r="E218" s="219">
        <v>2.5970868000000001E-2</v>
      </c>
    </row>
    <row r="219" spans="1:5" ht="15.75" customHeight="1">
      <c r="A219" s="219">
        <v>2010</v>
      </c>
      <c r="B219" s="219" t="s">
        <v>134</v>
      </c>
      <c r="C219" s="219" t="s">
        <v>633</v>
      </c>
      <c r="D219" s="219" t="s">
        <v>641</v>
      </c>
      <c r="E219" s="219">
        <v>1.250705E-3</v>
      </c>
    </row>
    <row r="220" spans="1:5" ht="15.75" customHeight="1">
      <c r="A220" s="219">
        <v>2010</v>
      </c>
      <c r="B220" s="219" t="s">
        <v>6</v>
      </c>
      <c r="C220" s="219" t="s">
        <v>188</v>
      </c>
      <c r="D220" s="219" t="s">
        <v>636</v>
      </c>
      <c r="E220" s="219">
        <v>9.8225029999999998E-3</v>
      </c>
    </row>
    <row r="221" spans="1:5" ht="15.75" customHeight="1">
      <c r="A221" s="219">
        <v>2010</v>
      </c>
      <c r="B221" s="219" t="s">
        <v>3</v>
      </c>
      <c r="C221" s="219" t="s">
        <v>188</v>
      </c>
      <c r="D221" s="219" t="s">
        <v>636</v>
      </c>
      <c r="E221" s="219">
        <v>5.8605402000000001E-2</v>
      </c>
    </row>
    <row r="222" spans="1:5" ht="15.75" customHeight="1">
      <c r="A222" s="219">
        <v>2010</v>
      </c>
      <c r="B222" s="219" t="s">
        <v>12</v>
      </c>
      <c r="C222" s="219" t="s">
        <v>188</v>
      </c>
      <c r="D222" s="219" t="s">
        <v>636</v>
      </c>
      <c r="E222" s="219">
        <v>1.2920876E-2</v>
      </c>
    </row>
    <row r="223" spans="1:5" ht="15.75" customHeight="1">
      <c r="A223" s="219">
        <v>2010</v>
      </c>
      <c r="B223" s="219" t="s">
        <v>8</v>
      </c>
      <c r="C223" s="219" t="s">
        <v>188</v>
      </c>
      <c r="D223" s="219" t="s">
        <v>636</v>
      </c>
      <c r="E223" s="219">
        <v>1.2451176E-2</v>
      </c>
    </row>
    <row r="224" spans="1:5" ht="15.75" customHeight="1">
      <c r="A224" s="219">
        <v>2010</v>
      </c>
      <c r="B224" s="219" t="s">
        <v>15</v>
      </c>
      <c r="C224" s="219" t="s">
        <v>188</v>
      </c>
      <c r="D224" s="219" t="s">
        <v>636</v>
      </c>
      <c r="E224" s="219">
        <v>9.6412149999999999E-3</v>
      </c>
    </row>
    <row r="225" spans="1:5" ht="15.75" customHeight="1">
      <c r="A225" s="219">
        <v>2010</v>
      </c>
      <c r="B225" s="219" t="s">
        <v>17</v>
      </c>
      <c r="C225" s="219" t="s">
        <v>188</v>
      </c>
      <c r="D225" s="219" t="s">
        <v>636</v>
      </c>
      <c r="E225" s="219">
        <v>2.8841240000000001E-3</v>
      </c>
    </row>
    <row r="226" spans="1:5" ht="15.75" customHeight="1">
      <c r="A226" s="219">
        <v>2010</v>
      </c>
      <c r="B226" s="219" t="s">
        <v>23</v>
      </c>
      <c r="C226" s="219" t="s">
        <v>188</v>
      </c>
      <c r="D226" s="219" t="s">
        <v>636</v>
      </c>
      <c r="E226" s="219">
        <v>9.9708299999999995E-4</v>
      </c>
    </row>
    <row r="227" spans="1:5" ht="15.75" customHeight="1">
      <c r="A227" s="219">
        <v>2010</v>
      </c>
      <c r="B227" s="219" t="s">
        <v>26</v>
      </c>
      <c r="C227" s="219" t="s">
        <v>188</v>
      </c>
      <c r="D227" s="219" t="s">
        <v>636</v>
      </c>
      <c r="E227" s="219">
        <v>6.9218999999999997E-4</v>
      </c>
    </row>
    <row r="228" spans="1:5" ht="15.75" customHeight="1">
      <c r="A228" s="219">
        <v>2010</v>
      </c>
      <c r="B228" s="219" t="s">
        <v>28</v>
      </c>
      <c r="C228" s="219" t="s">
        <v>188</v>
      </c>
      <c r="D228" s="219" t="s">
        <v>636</v>
      </c>
      <c r="E228" s="219">
        <v>8.5699699999999997E-4</v>
      </c>
    </row>
    <row r="229" spans="1:5" ht="15.75" customHeight="1">
      <c r="A229" s="219">
        <v>2010</v>
      </c>
      <c r="B229" s="219" t="s">
        <v>42</v>
      </c>
      <c r="C229" s="219" t="s">
        <v>188</v>
      </c>
      <c r="D229" s="219" t="s">
        <v>636</v>
      </c>
      <c r="E229" s="219">
        <v>1.4882081E-2</v>
      </c>
    </row>
    <row r="230" spans="1:5" ht="15.75" customHeight="1">
      <c r="A230" s="219">
        <v>2010</v>
      </c>
      <c r="B230" s="219" t="s">
        <v>36</v>
      </c>
      <c r="C230" s="219" t="s">
        <v>188</v>
      </c>
      <c r="D230" s="219" t="s">
        <v>636</v>
      </c>
      <c r="E230" s="219">
        <v>3.4172751000000001E-2</v>
      </c>
    </row>
    <row r="231" spans="1:5" ht="15.75" customHeight="1">
      <c r="A231" s="219">
        <v>2010</v>
      </c>
      <c r="B231" s="219" t="s">
        <v>39</v>
      </c>
      <c r="C231" s="219" t="s">
        <v>188</v>
      </c>
      <c r="D231" s="219" t="s">
        <v>636</v>
      </c>
      <c r="E231" s="219">
        <v>0.172701353</v>
      </c>
    </row>
    <row r="232" spans="1:5" ht="15.75" customHeight="1">
      <c r="A232" s="219">
        <v>2010</v>
      </c>
      <c r="B232" s="219" t="s">
        <v>47</v>
      </c>
      <c r="C232" s="219" t="s">
        <v>188</v>
      </c>
      <c r="D232" s="219" t="s">
        <v>636</v>
      </c>
      <c r="E232" s="219">
        <v>1.9315391000000001E-2</v>
      </c>
    </row>
    <row r="233" spans="1:5" ht="15.75" customHeight="1">
      <c r="A233" s="219">
        <v>2010</v>
      </c>
      <c r="B233" s="219" t="s">
        <v>50</v>
      </c>
      <c r="C233" s="219" t="s">
        <v>188</v>
      </c>
      <c r="D233" s="219" t="s">
        <v>636</v>
      </c>
      <c r="E233" s="219">
        <v>4.6969999999999998E-4</v>
      </c>
    </row>
    <row r="234" spans="1:5" ht="15.75" customHeight="1">
      <c r="A234" s="219">
        <v>2010</v>
      </c>
      <c r="B234" s="219" t="s">
        <v>58</v>
      </c>
      <c r="C234" s="219" t="s">
        <v>188</v>
      </c>
      <c r="D234" s="219" t="s">
        <v>636</v>
      </c>
      <c r="E234" s="219">
        <v>6.3450699999999997E-4</v>
      </c>
    </row>
    <row r="235" spans="1:5" ht="15.75" customHeight="1">
      <c r="A235" s="219">
        <v>2010</v>
      </c>
      <c r="B235" s="219" t="s">
        <v>55</v>
      </c>
      <c r="C235" s="219" t="s">
        <v>188</v>
      </c>
      <c r="D235" s="219" t="s">
        <v>636</v>
      </c>
      <c r="E235" s="219">
        <v>1.1585939E-2</v>
      </c>
    </row>
    <row r="236" spans="1:5" ht="15.75" customHeight="1">
      <c r="A236" s="219">
        <v>2010</v>
      </c>
      <c r="B236" s="219" t="s">
        <v>61</v>
      </c>
      <c r="C236" s="219" t="s">
        <v>188</v>
      </c>
      <c r="D236" s="219" t="s">
        <v>636</v>
      </c>
      <c r="E236" s="219">
        <v>4.9252600000000001E-2</v>
      </c>
    </row>
    <row r="237" spans="1:5" ht="15.75" customHeight="1">
      <c r="A237" s="219">
        <v>2010</v>
      </c>
      <c r="B237" s="219" t="s">
        <v>62</v>
      </c>
      <c r="C237" s="219" t="s">
        <v>188</v>
      </c>
      <c r="D237" s="219" t="s">
        <v>636</v>
      </c>
      <c r="E237" s="219">
        <v>0.160604512</v>
      </c>
    </row>
    <row r="238" spans="1:5" ht="15.75" customHeight="1">
      <c r="A238" s="219">
        <v>2010</v>
      </c>
      <c r="B238" s="219" t="s">
        <v>65</v>
      </c>
      <c r="C238" s="219" t="s">
        <v>188</v>
      </c>
      <c r="D238" s="219" t="s">
        <v>636</v>
      </c>
      <c r="E238" s="219">
        <v>2.389703E-3</v>
      </c>
    </row>
    <row r="239" spans="1:5" ht="15.75" customHeight="1">
      <c r="A239" s="219">
        <v>2010</v>
      </c>
      <c r="B239" s="219" t="s">
        <v>89</v>
      </c>
      <c r="C239" s="219" t="s">
        <v>188</v>
      </c>
      <c r="D239" s="219" t="s">
        <v>636</v>
      </c>
      <c r="E239" s="219">
        <v>4.8618089999999999E-3</v>
      </c>
    </row>
    <row r="240" spans="1:5" ht="15.75" customHeight="1">
      <c r="A240" s="219">
        <v>2010</v>
      </c>
      <c r="B240" s="219" t="s">
        <v>73</v>
      </c>
      <c r="C240" s="219" t="s">
        <v>188</v>
      </c>
      <c r="D240" s="219" t="s">
        <v>636</v>
      </c>
      <c r="E240" s="219">
        <v>1.334937E-3</v>
      </c>
    </row>
    <row r="241" spans="1:5" ht="15.75" customHeight="1">
      <c r="A241" s="219">
        <v>2010</v>
      </c>
      <c r="B241" s="219" t="s">
        <v>81</v>
      </c>
      <c r="C241" s="219" t="s">
        <v>188</v>
      </c>
      <c r="D241" s="219" t="s">
        <v>636</v>
      </c>
      <c r="E241" s="219">
        <v>5.0513370000000004E-3</v>
      </c>
    </row>
    <row r="242" spans="1:5" ht="15.75" customHeight="1">
      <c r="A242" s="219">
        <v>2010</v>
      </c>
      <c r="B242" s="219" t="s">
        <v>76</v>
      </c>
      <c r="C242" s="219" t="s">
        <v>188</v>
      </c>
      <c r="D242" s="219" t="s">
        <v>636</v>
      </c>
      <c r="E242" s="219">
        <v>2.4729304000000001E-2</v>
      </c>
    </row>
    <row r="243" spans="1:5" ht="15.75" customHeight="1">
      <c r="A243" s="219">
        <v>2010</v>
      </c>
      <c r="B243" s="219" t="s">
        <v>87</v>
      </c>
      <c r="C243" s="219" t="s">
        <v>188</v>
      </c>
      <c r="D243" s="219" t="s">
        <v>636</v>
      </c>
      <c r="E243" s="219">
        <v>2.109531E-3</v>
      </c>
    </row>
    <row r="244" spans="1:5" ht="15.75" customHeight="1">
      <c r="A244" s="219">
        <v>2010</v>
      </c>
      <c r="B244" s="219" t="s">
        <v>95</v>
      </c>
      <c r="C244" s="219" t="s">
        <v>188</v>
      </c>
      <c r="D244" s="219" t="s">
        <v>636</v>
      </c>
      <c r="E244" s="219">
        <v>0.112497322</v>
      </c>
    </row>
    <row r="245" spans="1:5" ht="15.75" customHeight="1">
      <c r="A245" s="219">
        <v>2010</v>
      </c>
      <c r="B245" s="219" t="s">
        <v>100</v>
      </c>
      <c r="C245" s="219" t="s">
        <v>188</v>
      </c>
      <c r="D245" s="219" t="s">
        <v>636</v>
      </c>
      <c r="E245" s="219">
        <v>2.2496170000000002E-3</v>
      </c>
    </row>
    <row r="246" spans="1:5" ht="15.75" customHeight="1">
      <c r="A246" s="219">
        <v>2010</v>
      </c>
      <c r="B246" s="219" t="s">
        <v>103</v>
      </c>
      <c r="C246" s="219" t="s">
        <v>188</v>
      </c>
      <c r="D246" s="219" t="s">
        <v>636</v>
      </c>
      <c r="E246" s="219">
        <v>4.2009327999999999E-2</v>
      </c>
    </row>
    <row r="247" spans="1:5" ht="15.75" customHeight="1">
      <c r="A247" s="219">
        <v>2010</v>
      </c>
      <c r="B247" s="219" t="s">
        <v>107</v>
      </c>
      <c r="C247" s="219" t="s">
        <v>188</v>
      </c>
      <c r="D247" s="219" t="s">
        <v>636</v>
      </c>
      <c r="E247" s="219">
        <v>5.3809519999999996E-3</v>
      </c>
    </row>
    <row r="248" spans="1:5" ht="15.75" customHeight="1">
      <c r="A248" s="219">
        <v>2010</v>
      </c>
      <c r="B248" s="219" t="s">
        <v>113</v>
      </c>
      <c r="C248" s="219" t="s">
        <v>188</v>
      </c>
      <c r="D248" s="219" t="s">
        <v>636</v>
      </c>
      <c r="E248" s="219">
        <v>2.9253259999999998E-3</v>
      </c>
    </row>
    <row r="249" spans="1:5" ht="15.75" customHeight="1">
      <c r="A249" s="219">
        <v>2010</v>
      </c>
      <c r="B249" s="219" t="s">
        <v>115</v>
      </c>
      <c r="C249" s="219" t="s">
        <v>188</v>
      </c>
      <c r="D249" s="219" t="s">
        <v>636</v>
      </c>
      <c r="E249" s="219">
        <v>1.3604826E-2</v>
      </c>
    </row>
    <row r="250" spans="1:5" ht="15.75" customHeight="1">
      <c r="A250" s="219">
        <v>2010</v>
      </c>
      <c r="B250" s="219" t="s">
        <v>118</v>
      </c>
      <c r="C250" s="219" t="s">
        <v>188</v>
      </c>
      <c r="D250" s="219" t="s">
        <v>636</v>
      </c>
      <c r="E250" s="219">
        <v>0.14826046100000001</v>
      </c>
    </row>
    <row r="251" spans="1:5" ht="15.75" customHeight="1">
      <c r="A251" s="219">
        <v>2010</v>
      </c>
      <c r="B251" s="219" t="s">
        <v>123</v>
      </c>
      <c r="C251" s="219" t="s">
        <v>188</v>
      </c>
      <c r="D251" s="219" t="s">
        <v>636</v>
      </c>
      <c r="E251" s="219">
        <v>8.3062780000000003E-3</v>
      </c>
    </row>
    <row r="252" spans="1:5" ht="15.75" customHeight="1">
      <c r="A252" s="219">
        <v>2010</v>
      </c>
      <c r="B252" s="219" t="s">
        <v>126</v>
      </c>
      <c r="C252" s="219" t="s">
        <v>188</v>
      </c>
      <c r="D252" s="219" t="s">
        <v>636</v>
      </c>
      <c r="E252" s="224">
        <v>5.77E-5</v>
      </c>
    </row>
    <row r="253" spans="1:5" ht="15.75" customHeight="1">
      <c r="A253" s="219">
        <v>2010</v>
      </c>
      <c r="B253" s="219" t="s">
        <v>132</v>
      </c>
      <c r="C253" s="219" t="s">
        <v>188</v>
      </c>
      <c r="D253" s="219" t="s">
        <v>636</v>
      </c>
      <c r="E253" s="219">
        <v>3.7188721000000001E-2</v>
      </c>
    </row>
    <row r="254" spans="1:5" ht="15.75" customHeight="1">
      <c r="A254" s="219">
        <v>2010</v>
      </c>
      <c r="B254" s="219" t="s">
        <v>129</v>
      </c>
      <c r="C254" s="219" t="s">
        <v>188</v>
      </c>
      <c r="D254" s="219" t="s">
        <v>636</v>
      </c>
      <c r="E254" s="219">
        <v>1.4552466E-2</v>
      </c>
    </row>
    <row r="255" spans="1:5" ht="15.75" customHeight="1">
      <c r="A255" s="219">
        <v>2010</v>
      </c>
      <c r="B255" s="219" t="s">
        <v>6</v>
      </c>
      <c r="C255" s="219" t="s">
        <v>188</v>
      </c>
      <c r="D255" s="219" t="s">
        <v>635</v>
      </c>
      <c r="E255" s="219">
        <v>9.5982306000000003E-2</v>
      </c>
    </row>
    <row r="256" spans="1:5" ht="15.75" customHeight="1">
      <c r="A256" s="219">
        <v>2010</v>
      </c>
      <c r="B256" s="219" t="s">
        <v>3</v>
      </c>
      <c r="C256" s="219" t="s">
        <v>188</v>
      </c>
      <c r="D256" s="219" t="s">
        <v>635</v>
      </c>
      <c r="E256" s="219">
        <v>1.3753895E-2</v>
      </c>
    </row>
    <row r="257" spans="1:5" ht="15.75" customHeight="1">
      <c r="A257" s="219">
        <v>2010</v>
      </c>
      <c r="B257" s="219" t="s">
        <v>12</v>
      </c>
      <c r="C257" s="219" t="s">
        <v>188</v>
      </c>
      <c r="D257" s="219" t="s">
        <v>635</v>
      </c>
      <c r="E257" s="219">
        <v>1.0432596000000001E-2</v>
      </c>
    </row>
    <row r="258" spans="1:5" ht="15.75" customHeight="1">
      <c r="A258" s="219">
        <v>2010</v>
      </c>
      <c r="B258" s="219" t="s">
        <v>8</v>
      </c>
      <c r="C258" s="219" t="s">
        <v>188</v>
      </c>
      <c r="D258" s="219" t="s">
        <v>635</v>
      </c>
      <c r="E258" s="219">
        <v>4.4122370000000003E-3</v>
      </c>
    </row>
    <row r="259" spans="1:5" ht="15.75" customHeight="1">
      <c r="A259" s="219">
        <v>2010</v>
      </c>
      <c r="B259" s="219" t="s">
        <v>15</v>
      </c>
      <c r="C259" s="219" t="s">
        <v>188</v>
      </c>
      <c r="D259" s="219" t="s">
        <v>635</v>
      </c>
      <c r="E259" s="219">
        <v>8.1450746000000004E-2</v>
      </c>
    </row>
    <row r="260" spans="1:5" ht="15.75" customHeight="1">
      <c r="A260" s="219">
        <v>2010</v>
      </c>
      <c r="B260" s="219" t="s">
        <v>17</v>
      </c>
      <c r="C260" s="219" t="s">
        <v>188</v>
      </c>
      <c r="D260" s="219" t="s">
        <v>635</v>
      </c>
      <c r="E260" s="219">
        <v>2.9374504999999999E-2</v>
      </c>
    </row>
    <row r="261" spans="1:5" ht="15.75" customHeight="1">
      <c r="A261" s="219">
        <v>2010</v>
      </c>
      <c r="B261" s="219" t="s">
        <v>20</v>
      </c>
      <c r="C261" s="219" t="s">
        <v>188</v>
      </c>
      <c r="D261" s="219" t="s">
        <v>635</v>
      </c>
      <c r="E261" s="219">
        <v>5.4546900000000003E-4</v>
      </c>
    </row>
    <row r="262" spans="1:5" ht="15.75" customHeight="1">
      <c r="A262" s="219">
        <v>2010</v>
      </c>
      <c r="B262" s="219" t="s">
        <v>26</v>
      </c>
      <c r="C262" s="219" t="s">
        <v>188</v>
      </c>
      <c r="D262" s="219" t="s">
        <v>635</v>
      </c>
      <c r="E262" s="219">
        <v>4.6991130000000004E-3</v>
      </c>
    </row>
    <row r="263" spans="1:5" ht="15.75" customHeight="1">
      <c r="A263" s="219">
        <v>2010</v>
      </c>
      <c r="B263" s="219" t="s">
        <v>28</v>
      </c>
      <c r="C263" s="219" t="s">
        <v>188</v>
      </c>
      <c r="D263" s="219" t="s">
        <v>635</v>
      </c>
      <c r="E263" s="219">
        <v>3.0182609999999999E-3</v>
      </c>
    </row>
    <row r="264" spans="1:5" ht="15.75" customHeight="1">
      <c r="A264" s="219">
        <v>2010</v>
      </c>
      <c r="B264" s="219" t="s">
        <v>31</v>
      </c>
      <c r="C264" s="219" t="s">
        <v>188</v>
      </c>
      <c r="D264" s="219" t="s">
        <v>635</v>
      </c>
      <c r="E264" s="219">
        <v>4.4041600000000001E-4</v>
      </c>
    </row>
    <row r="265" spans="1:5" ht="15.75" customHeight="1">
      <c r="A265" s="219">
        <v>2010</v>
      </c>
      <c r="B265" s="219" t="s">
        <v>42</v>
      </c>
      <c r="C265" s="219" t="s">
        <v>188</v>
      </c>
      <c r="D265" s="219" t="s">
        <v>635</v>
      </c>
      <c r="E265" s="219">
        <v>3.9031320000000001E-3</v>
      </c>
    </row>
    <row r="266" spans="1:5" ht="15.75" customHeight="1">
      <c r="A266" s="219">
        <v>2010</v>
      </c>
      <c r="B266" s="219" t="s">
        <v>34</v>
      </c>
      <c r="C266" s="219" t="s">
        <v>188</v>
      </c>
      <c r="D266" s="219" t="s">
        <v>635</v>
      </c>
      <c r="E266" s="219">
        <v>2.5536019999999999E-3</v>
      </c>
    </row>
    <row r="267" spans="1:5" ht="15.75" customHeight="1">
      <c r="A267" s="219">
        <v>2010</v>
      </c>
      <c r="B267" s="219" t="s">
        <v>36</v>
      </c>
      <c r="C267" s="219" t="s">
        <v>188</v>
      </c>
      <c r="D267" s="219" t="s">
        <v>635</v>
      </c>
      <c r="E267" s="219">
        <v>8.0891000000000001E-3</v>
      </c>
    </row>
    <row r="268" spans="1:5" ht="15.75" customHeight="1">
      <c r="A268" s="219">
        <v>2010</v>
      </c>
      <c r="B268" s="219" t="s">
        <v>39</v>
      </c>
      <c r="C268" s="219" t="s">
        <v>188</v>
      </c>
      <c r="D268" s="219" t="s">
        <v>635</v>
      </c>
      <c r="E268" s="219">
        <v>3.4263520000000001E-3</v>
      </c>
    </row>
    <row r="269" spans="1:5" ht="15.75" customHeight="1">
      <c r="A269" s="219">
        <v>2010</v>
      </c>
      <c r="B269" s="219" t="s">
        <v>44</v>
      </c>
      <c r="C269" s="219" t="s">
        <v>188</v>
      </c>
      <c r="D269" s="219" t="s">
        <v>635</v>
      </c>
      <c r="E269" s="219">
        <v>1.0747756000000001E-2</v>
      </c>
    </row>
    <row r="270" spans="1:5" ht="15.75" customHeight="1">
      <c r="A270" s="219">
        <v>2010</v>
      </c>
      <c r="B270" s="219" t="s">
        <v>47</v>
      </c>
      <c r="C270" s="219" t="s">
        <v>188</v>
      </c>
      <c r="D270" s="219" t="s">
        <v>635</v>
      </c>
      <c r="E270" s="219">
        <v>3.624337E-3</v>
      </c>
    </row>
    <row r="271" spans="1:5" ht="15.75" customHeight="1">
      <c r="A271" s="219">
        <v>2010</v>
      </c>
      <c r="B271" s="219" t="s">
        <v>50</v>
      </c>
      <c r="C271" s="219" t="s">
        <v>188</v>
      </c>
      <c r="D271" s="219" t="s">
        <v>635</v>
      </c>
      <c r="E271" s="219">
        <v>0.18183909500000001</v>
      </c>
    </row>
    <row r="272" spans="1:5" ht="15.75" customHeight="1">
      <c r="A272" s="219">
        <v>2010</v>
      </c>
      <c r="B272" s="219" t="s">
        <v>58</v>
      </c>
      <c r="C272" s="219" t="s">
        <v>188</v>
      </c>
      <c r="D272" s="219" t="s">
        <v>635</v>
      </c>
      <c r="E272" s="219">
        <v>9.6568200000000004E-4</v>
      </c>
    </row>
    <row r="273" spans="1:5" ht="15.75" customHeight="1">
      <c r="A273" s="219">
        <v>2010</v>
      </c>
      <c r="B273" s="219" t="s">
        <v>55</v>
      </c>
      <c r="C273" s="219" t="s">
        <v>188</v>
      </c>
      <c r="D273" s="219" t="s">
        <v>635</v>
      </c>
      <c r="E273" s="219">
        <v>2.3475359999999999E-3</v>
      </c>
    </row>
    <row r="274" spans="1:5" ht="15.75" customHeight="1">
      <c r="A274" s="219">
        <v>2010</v>
      </c>
      <c r="B274" s="219" t="s">
        <v>61</v>
      </c>
      <c r="C274" s="219" t="s">
        <v>188</v>
      </c>
      <c r="D274" s="219" t="s">
        <v>635</v>
      </c>
      <c r="E274" s="219">
        <v>1.4060972999999999E-2</v>
      </c>
    </row>
    <row r="275" spans="1:5" ht="15.75" customHeight="1">
      <c r="A275" s="219">
        <v>2010</v>
      </c>
      <c r="B275" s="219" t="s">
        <v>62</v>
      </c>
      <c r="C275" s="219" t="s">
        <v>188</v>
      </c>
      <c r="D275" s="219" t="s">
        <v>635</v>
      </c>
      <c r="E275" s="219">
        <v>0.170432736</v>
      </c>
    </row>
    <row r="276" spans="1:5" ht="15.75" customHeight="1">
      <c r="A276" s="219">
        <v>2010</v>
      </c>
      <c r="B276" s="219" t="s">
        <v>68</v>
      </c>
      <c r="C276" s="219" t="s">
        <v>188</v>
      </c>
      <c r="D276" s="219" t="s">
        <v>635</v>
      </c>
      <c r="E276" s="219">
        <v>3.0344230000000001E-3</v>
      </c>
    </row>
    <row r="277" spans="1:5" ht="15.75" customHeight="1">
      <c r="A277" s="219">
        <v>2010</v>
      </c>
      <c r="B277" s="219" t="s">
        <v>65</v>
      </c>
      <c r="C277" s="219" t="s">
        <v>188</v>
      </c>
      <c r="D277" s="219" t="s">
        <v>635</v>
      </c>
      <c r="E277" s="219">
        <v>1.0416434E-2</v>
      </c>
    </row>
    <row r="278" spans="1:5" ht="15.75" customHeight="1">
      <c r="A278" s="219">
        <v>2010</v>
      </c>
      <c r="B278" s="219" t="s">
        <v>70</v>
      </c>
      <c r="C278" s="219" t="s">
        <v>188</v>
      </c>
      <c r="D278" s="219" t="s">
        <v>635</v>
      </c>
      <c r="E278" s="219">
        <v>1.9071209999999999E-3</v>
      </c>
    </row>
    <row r="279" spans="1:5" ht="15.75" customHeight="1">
      <c r="A279" s="219">
        <v>2010</v>
      </c>
      <c r="B279" s="219" t="s">
        <v>89</v>
      </c>
      <c r="C279" s="219" t="s">
        <v>188</v>
      </c>
      <c r="D279" s="219" t="s">
        <v>635</v>
      </c>
      <c r="E279" s="219">
        <v>2.343496E-3</v>
      </c>
    </row>
    <row r="280" spans="1:5" ht="15.75" customHeight="1">
      <c r="A280" s="219">
        <v>2010</v>
      </c>
      <c r="B280" s="219" t="s">
        <v>92</v>
      </c>
      <c r="C280" s="219" t="s">
        <v>188</v>
      </c>
      <c r="D280" s="219" t="s">
        <v>635</v>
      </c>
      <c r="E280" s="219">
        <v>1.0060869E-2</v>
      </c>
    </row>
    <row r="281" spans="1:5" ht="15.75" customHeight="1">
      <c r="A281" s="219">
        <v>2010</v>
      </c>
      <c r="B281" s="219" t="s">
        <v>73</v>
      </c>
      <c r="C281" s="219" t="s">
        <v>188</v>
      </c>
      <c r="D281" s="219" t="s">
        <v>635</v>
      </c>
      <c r="E281" s="219">
        <v>2.4929940000000001E-3</v>
      </c>
    </row>
    <row r="282" spans="1:5" ht="15.75" customHeight="1">
      <c r="A282" s="219">
        <v>2010</v>
      </c>
      <c r="B282" s="219" t="s">
        <v>84</v>
      </c>
      <c r="C282" s="219" t="s">
        <v>188</v>
      </c>
      <c r="D282" s="219" t="s">
        <v>635</v>
      </c>
      <c r="E282" s="219">
        <v>4.5718366000000003E-2</v>
      </c>
    </row>
    <row r="283" spans="1:5" ht="15.75" customHeight="1">
      <c r="A283" s="219">
        <v>2010</v>
      </c>
      <c r="B283" s="219" t="s">
        <v>76</v>
      </c>
      <c r="C283" s="219" t="s">
        <v>188</v>
      </c>
      <c r="D283" s="219" t="s">
        <v>635</v>
      </c>
      <c r="E283" s="219">
        <v>1.11114E-3</v>
      </c>
    </row>
    <row r="284" spans="1:5" ht="15.75" customHeight="1">
      <c r="A284" s="219">
        <v>2010</v>
      </c>
      <c r="B284" s="219" t="s">
        <v>87</v>
      </c>
      <c r="C284" s="219" t="s">
        <v>188</v>
      </c>
      <c r="D284" s="219" t="s">
        <v>635</v>
      </c>
      <c r="E284" s="219">
        <v>3.5116069E-2</v>
      </c>
    </row>
    <row r="285" spans="1:5" ht="15.75" customHeight="1">
      <c r="A285" s="219">
        <v>2010</v>
      </c>
      <c r="B285" s="219" t="s">
        <v>95</v>
      </c>
      <c r="C285" s="219" t="s">
        <v>188</v>
      </c>
      <c r="D285" s="219" t="s">
        <v>635</v>
      </c>
      <c r="E285" s="219">
        <v>3.6768640000000002E-3</v>
      </c>
    </row>
    <row r="286" spans="1:5" ht="15.75" customHeight="1">
      <c r="A286" s="219">
        <v>2010</v>
      </c>
      <c r="B286" s="219" t="s">
        <v>98</v>
      </c>
      <c r="C286" s="219" t="s">
        <v>188</v>
      </c>
      <c r="D286" s="219" t="s">
        <v>635</v>
      </c>
      <c r="E286" s="219">
        <v>1.9931833999999999E-2</v>
      </c>
    </row>
    <row r="287" spans="1:5" ht="15.75" customHeight="1">
      <c r="A287" s="219">
        <v>2010</v>
      </c>
      <c r="B287" s="219" t="s">
        <v>100</v>
      </c>
      <c r="C287" s="219" t="s">
        <v>188</v>
      </c>
      <c r="D287" s="219" t="s">
        <v>635</v>
      </c>
      <c r="E287" s="219">
        <v>2.193997E-3</v>
      </c>
    </row>
    <row r="288" spans="1:5" ht="15.75" customHeight="1">
      <c r="A288" s="219">
        <v>2010</v>
      </c>
      <c r="B288" s="219" t="s">
        <v>103</v>
      </c>
      <c r="C288" s="219" t="s">
        <v>188</v>
      </c>
      <c r="D288" s="219" t="s">
        <v>635</v>
      </c>
      <c r="E288" s="219">
        <v>1.1608383999999999E-2</v>
      </c>
    </row>
    <row r="289" spans="1:5" ht="15.75" customHeight="1">
      <c r="A289" s="219">
        <v>2010</v>
      </c>
      <c r="B289" s="219" t="s">
        <v>105</v>
      </c>
      <c r="C289" s="219" t="s">
        <v>188</v>
      </c>
      <c r="D289" s="219" t="s">
        <v>635</v>
      </c>
      <c r="E289" s="219">
        <v>2.3839E-4</v>
      </c>
    </row>
    <row r="290" spans="1:5" ht="15.75" customHeight="1">
      <c r="A290" s="219">
        <v>2010</v>
      </c>
      <c r="B290" s="219" t="s">
        <v>107</v>
      </c>
      <c r="C290" s="219" t="s">
        <v>188</v>
      </c>
      <c r="D290" s="219" t="s">
        <v>635</v>
      </c>
      <c r="E290" s="219">
        <v>1.1313429999999999E-3</v>
      </c>
    </row>
    <row r="291" spans="1:5" ht="15.75" customHeight="1">
      <c r="A291" s="219">
        <v>2010</v>
      </c>
      <c r="B291" s="219" t="s">
        <v>113</v>
      </c>
      <c r="C291" s="219" t="s">
        <v>188</v>
      </c>
      <c r="D291" s="219" t="s">
        <v>635</v>
      </c>
      <c r="E291" s="219">
        <v>2.4162250000000001E-3</v>
      </c>
    </row>
    <row r="292" spans="1:5" ht="15.75" customHeight="1">
      <c r="A292" s="219">
        <v>2010</v>
      </c>
      <c r="B292" s="219" t="s">
        <v>115</v>
      </c>
      <c r="C292" s="219" t="s">
        <v>188</v>
      </c>
      <c r="D292" s="219" t="s">
        <v>635</v>
      </c>
      <c r="E292" s="219">
        <v>0.14964835500000001</v>
      </c>
    </row>
    <row r="293" spans="1:5" ht="15.75" customHeight="1">
      <c r="A293" s="219">
        <v>2010</v>
      </c>
      <c r="B293" s="219" t="s">
        <v>118</v>
      </c>
      <c r="C293" s="219" t="s">
        <v>188</v>
      </c>
      <c r="D293" s="219" t="s">
        <v>635</v>
      </c>
      <c r="E293" s="219">
        <v>5.8749010000000001E-3</v>
      </c>
    </row>
    <row r="294" spans="1:5" ht="15.75" customHeight="1">
      <c r="A294" s="219">
        <v>2010</v>
      </c>
      <c r="B294" s="219" t="s">
        <v>123</v>
      </c>
      <c r="C294" s="219" t="s">
        <v>188</v>
      </c>
      <c r="D294" s="219" t="s">
        <v>635</v>
      </c>
      <c r="E294" s="219">
        <v>2.9293689999999998E-3</v>
      </c>
    </row>
    <row r="295" spans="1:5" ht="15.75" customHeight="1">
      <c r="A295" s="219">
        <v>2010</v>
      </c>
      <c r="B295" s="219" t="s">
        <v>126</v>
      </c>
      <c r="C295" s="219" t="s">
        <v>188</v>
      </c>
      <c r="D295" s="219" t="s">
        <v>635</v>
      </c>
      <c r="E295" s="219">
        <v>1.9636879999999999E-3</v>
      </c>
    </row>
    <row r="296" spans="1:5" ht="15.75" customHeight="1">
      <c r="A296" s="219">
        <v>2010</v>
      </c>
      <c r="B296" s="219" t="s">
        <v>132</v>
      </c>
      <c r="C296" s="219" t="s">
        <v>188</v>
      </c>
      <c r="D296" s="219" t="s">
        <v>635</v>
      </c>
      <c r="E296" s="219">
        <v>3.4344300000000003E-4</v>
      </c>
    </row>
    <row r="297" spans="1:5" ht="15.75" customHeight="1">
      <c r="A297" s="219">
        <v>2010</v>
      </c>
      <c r="B297" s="219" t="s">
        <v>129</v>
      </c>
      <c r="C297" s="219" t="s">
        <v>188</v>
      </c>
      <c r="D297" s="219" t="s">
        <v>635</v>
      </c>
      <c r="E297" s="219">
        <v>2.0121739999999998E-3</v>
      </c>
    </row>
    <row r="298" spans="1:5" ht="15.75" customHeight="1">
      <c r="A298" s="219">
        <v>2010</v>
      </c>
      <c r="B298" s="219" t="s">
        <v>134</v>
      </c>
      <c r="C298" s="219" t="s">
        <v>188</v>
      </c>
      <c r="D298" s="219" t="s">
        <v>635</v>
      </c>
      <c r="E298" s="219">
        <v>3.7730278999999999E-2</v>
      </c>
    </row>
    <row r="299" spans="1:5" ht="15.75" customHeight="1">
      <c r="A299" s="219">
        <v>2010</v>
      </c>
      <c r="B299" s="219" t="s">
        <v>6</v>
      </c>
      <c r="C299" s="219" t="s">
        <v>188</v>
      </c>
      <c r="D299" s="219" t="s">
        <v>641</v>
      </c>
      <c r="E299" s="219">
        <v>1.2799532000000001E-2</v>
      </c>
    </row>
    <row r="300" spans="1:5" ht="15.75" customHeight="1">
      <c r="A300" s="219">
        <v>2010</v>
      </c>
      <c r="B300" s="219" t="s">
        <v>3</v>
      </c>
      <c r="C300" s="219" t="s">
        <v>188</v>
      </c>
      <c r="D300" s="219" t="s">
        <v>641</v>
      </c>
      <c r="E300" s="219">
        <v>2.3175370000000002E-3</v>
      </c>
    </row>
    <row r="301" spans="1:5" ht="15.75" customHeight="1">
      <c r="A301" s="219">
        <v>2010</v>
      </c>
      <c r="B301" s="219" t="s">
        <v>15</v>
      </c>
      <c r="C301" s="219" t="s">
        <v>188</v>
      </c>
      <c r="D301" s="219" t="s">
        <v>641</v>
      </c>
      <c r="E301" s="219">
        <v>7.9521350000000008E-3</v>
      </c>
    </row>
    <row r="302" spans="1:5" ht="15.75" customHeight="1">
      <c r="A302" s="219">
        <v>2010</v>
      </c>
      <c r="B302" s="219" t="s">
        <v>17</v>
      </c>
      <c r="C302" s="219" t="s">
        <v>188</v>
      </c>
      <c r="D302" s="219" t="s">
        <v>641</v>
      </c>
      <c r="E302" s="219">
        <v>5.6998979999999998E-2</v>
      </c>
    </row>
    <row r="303" spans="1:5" ht="15.75" customHeight="1">
      <c r="A303" s="219">
        <v>2010</v>
      </c>
      <c r="B303" s="219" t="s">
        <v>20</v>
      </c>
      <c r="C303" s="219" t="s">
        <v>188</v>
      </c>
      <c r="D303" s="219" t="s">
        <v>641</v>
      </c>
      <c r="E303" s="224">
        <v>4.0099999999999999E-5</v>
      </c>
    </row>
    <row r="304" spans="1:5" ht="15.75" customHeight="1">
      <c r="A304" s="219">
        <v>2010</v>
      </c>
      <c r="B304" s="219" t="s">
        <v>5450</v>
      </c>
      <c r="C304" s="219" t="s">
        <v>188</v>
      </c>
      <c r="D304" s="219" t="s">
        <v>641</v>
      </c>
      <c r="E304" s="219">
        <v>1.2278739999999999E-3</v>
      </c>
    </row>
    <row r="305" spans="1:5" ht="15.75" customHeight="1">
      <c r="A305" s="219">
        <v>2010</v>
      </c>
      <c r="B305" s="219" t="s">
        <v>42</v>
      </c>
      <c r="C305" s="219" t="s">
        <v>188</v>
      </c>
      <c r="D305" s="219" t="s">
        <v>641</v>
      </c>
      <c r="E305" s="219">
        <v>0.54095149200000003</v>
      </c>
    </row>
    <row r="306" spans="1:5" ht="15.75" customHeight="1">
      <c r="A306" s="219">
        <v>2010</v>
      </c>
      <c r="B306" s="219" t="s">
        <v>36</v>
      </c>
      <c r="C306" s="219" t="s">
        <v>188</v>
      </c>
      <c r="D306" s="219" t="s">
        <v>641</v>
      </c>
      <c r="E306" s="219">
        <v>1.175794E-3</v>
      </c>
    </row>
    <row r="307" spans="1:5" ht="15.75" customHeight="1">
      <c r="A307" s="219">
        <v>2010</v>
      </c>
      <c r="B307" s="219" t="s">
        <v>39</v>
      </c>
      <c r="C307" s="219" t="s">
        <v>188</v>
      </c>
      <c r="D307" s="219" t="s">
        <v>641</v>
      </c>
      <c r="E307" s="219">
        <v>1.6324912E-2</v>
      </c>
    </row>
    <row r="308" spans="1:5" ht="15.75" customHeight="1">
      <c r="A308" s="219">
        <v>2010</v>
      </c>
      <c r="B308" s="219" t="s">
        <v>47</v>
      </c>
      <c r="C308" s="219" t="s">
        <v>188</v>
      </c>
      <c r="D308" s="219" t="s">
        <v>641</v>
      </c>
      <c r="E308" s="219">
        <v>2.4092766000000002E-2</v>
      </c>
    </row>
    <row r="309" spans="1:5" ht="15.75" customHeight="1">
      <c r="A309" s="219">
        <v>2010</v>
      </c>
      <c r="B309" s="219" t="s">
        <v>50</v>
      </c>
      <c r="C309" s="219" t="s">
        <v>188</v>
      </c>
      <c r="D309" s="219" t="s">
        <v>641</v>
      </c>
      <c r="E309" s="219">
        <v>6.9906700000000005E-4</v>
      </c>
    </row>
    <row r="310" spans="1:5" ht="15.75" customHeight="1">
      <c r="A310" s="219">
        <v>2010</v>
      </c>
      <c r="B310" s="219" t="s">
        <v>58</v>
      </c>
      <c r="C310" s="219" t="s">
        <v>188</v>
      </c>
      <c r="D310" s="219" t="s">
        <v>641</v>
      </c>
      <c r="E310" s="219">
        <v>3.0386369999999998E-3</v>
      </c>
    </row>
    <row r="311" spans="1:5" ht="15.75" customHeight="1">
      <c r="A311" s="219">
        <v>2010</v>
      </c>
      <c r="B311" s="219" t="s">
        <v>55</v>
      </c>
      <c r="C311" s="219" t="s">
        <v>188</v>
      </c>
      <c r="D311" s="219" t="s">
        <v>641</v>
      </c>
      <c r="E311" s="219">
        <v>3.4252300000000001E-4</v>
      </c>
    </row>
    <row r="312" spans="1:5" ht="15.75" customHeight="1">
      <c r="A312" s="219">
        <v>2010</v>
      </c>
      <c r="B312" s="219" t="s">
        <v>61</v>
      </c>
      <c r="C312" s="219" t="s">
        <v>188</v>
      </c>
      <c r="D312" s="219" t="s">
        <v>641</v>
      </c>
      <c r="E312" s="219">
        <v>2.1550887000000001E-2</v>
      </c>
    </row>
    <row r="313" spans="1:5" ht="15.75" customHeight="1">
      <c r="A313" s="219">
        <v>2010</v>
      </c>
      <c r="B313" s="219" t="s">
        <v>62</v>
      </c>
      <c r="C313" s="219" t="s">
        <v>188</v>
      </c>
      <c r="D313" s="219" t="s">
        <v>641</v>
      </c>
      <c r="E313" s="219">
        <v>0.17793152400000001</v>
      </c>
    </row>
    <row r="314" spans="1:5" ht="15.75" customHeight="1">
      <c r="A314" s="219">
        <v>2010</v>
      </c>
      <c r="B314" s="219" t="s">
        <v>68</v>
      </c>
      <c r="C314" s="219" t="s">
        <v>188</v>
      </c>
      <c r="D314" s="219" t="s">
        <v>641</v>
      </c>
      <c r="E314" s="219">
        <v>8.4288620000000005E-3</v>
      </c>
    </row>
    <row r="315" spans="1:5" ht="15.75" customHeight="1">
      <c r="A315" s="219">
        <v>2010</v>
      </c>
      <c r="B315" s="219" t="s">
        <v>92</v>
      </c>
      <c r="C315" s="219" t="s">
        <v>188</v>
      </c>
      <c r="D315" s="219" t="s">
        <v>641</v>
      </c>
      <c r="E315" s="219">
        <v>2.678087E-3</v>
      </c>
    </row>
    <row r="316" spans="1:5" ht="15.75" customHeight="1">
      <c r="A316" s="219">
        <v>2010</v>
      </c>
      <c r="B316" s="219" t="s">
        <v>73</v>
      </c>
      <c r="C316" s="219" t="s">
        <v>188</v>
      </c>
      <c r="D316" s="219" t="s">
        <v>641</v>
      </c>
      <c r="E316" s="224">
        <v>8.0099999999999995E-6</v>
      </c>
    </row>
    <row r="317" spans="1:5" ht="15.75" customHeight="1">
      <c r="A317" s="219">
        <v>2010</v>
      </c>
      <c r="B317" s="219" t="s">
        <v>81</v>
      </c>
      <c r="C317" s="219" t="s">
        <v>188</v>
      </c>
      <c r="D317" s="219" t="s">
        <v>641</v>
      </c>
      <c r="E317" s="219">
        <v>8.1524400000000002E-4</v>
      </c>
    </row>
    <row r="318" spans="1:5" ht="15.75" customHeight="1">
      <c r="A318" s="219">
        <v>2010</v>
      </c>
      <c r="B318" s="219" t="s">
        <v>87</v>
      </c>
      <c r="C318" s="219" t="s">
        <v>188</v>
      </c>
      <c r="D318" s="219" t="s">
        <v>641</v>
      </c>
      <c r="E318" s="219">
        <v>3.0544610999999999E-2</v>
      </c>
    </row>
    <row r="319" spans="1:5" ht="15.75" customHeight="1">
      <c r="A319" s="219">
        <v>2010</v>
      </c>
      <c r="B319" s="219" t="s">
        <v>95</v>
      </c>
      <c r="C319" s="219" t="s">
        <v>188</v>
      </c>
      <c r="D319" s="219" t="s">
        <v>641</v>
      </c>
      <c r="E319" s="219">
        <v>1.7899314E-2</v>
      </c>
    </row>
    <row r="320" spans="1:5" ht="15.75" customHeight="1">
      <c r="A320" s="219">
        <v>2010</v>
      </c>
      <c r="B320" s="219" t="s">
        <v>98</v>
      </c>
      <c r="C320" s="219" t="s">
        <v>188</v>
      </c>
      <c r="D320" s="219" t="s">
        <v>641</v>
      </c>
      <c r="E320" s="219">
        <v>7.8519799999999997E-4</v>
      </c>
    </row>
    <row r="321" spans="1:5" ht="15.75" customHeight="1">
      <c r="A321" s="219">
        <v>2010</v>
      </c>
      <c r="B321" s="219" t="s">
        <v>103</v>
      </c>
      <c r="C321" s="219" t="s">
        <v>188</v>
      </c>
      <c r="D321" s="219" t="s">
        <v>641</v>
      </c>
      <c r="E321" s="219">
        <v>5.9570910000000003E-3</v>
      </c>
    </row>
    <row r="322" spans="1:5" ht="15.75" customHeight="1">
      <c r="A322" s="219">
        <v>2010</v>
      </c>
      <c r="B322" s="219" t="s">
        <v>107</v>
      </c>
      <c r="C322" s="219" t="s">
        <v>188</v>
      </c>
      <c r="D322" s="219" t="s">
        <v>641</v>
      </c>
      <c r="E322" s="219">
        <v>5.8208829999999998E-3</v>
      </c>
    </row>
    <row r="323" spans="1:5" ht="15.75" customHeight="1">
      <c r="A323" s="219">
        <v>2010</v>
      </c>
      <c r="B323" s="219" t="s">
        <v>115</v>
      </c>
      <c r="C323" s="219" t="s">
        <v>188</v>
      </c>
      <c r="D323" s="219" t="s">
        <v>641</v>
      </c>
      <c r="E323" s="219">
        <v>3.2930250000000002E-3</v>
      </c>
    </row>
    <row r="324" spans="1:5" ht="15.75" customHeight="1">
      <c r="A324" s="219">
        <v>2010</v>
      </c>
      <c r="B324" s="219" t="s">
        <v>123</v>
      </c>
      <c r="C324" s="219" t="s">
        <v>188</v>
      </c>
      <c r="D324" s="219" t="s">
        <v>641</v>
      </c>
      <c r="E324" s="219">
        <v>6.0251940000000002E-3</v>
      </c>
    </row>
    <row r="325" spans="1:5" ht="15.75" customHeight="1">
      <c r="A325" s="219">
        <v>2010</v>
      </c>
      <c r="B325" s="219" t="s">
        <v>3098</v>
      </c>
      <c r="C325" s="219" t="s">
        <v>188</v>
      </c>
      <c r="D325" s="219" t="s">
        <v>641</v>
      </c>
      <c r="E325" s="219">
        <v>1.7388535E-2</v>
      </c>
    </row>
    <row r="326" spans="1:5" ht="15.75" customHeight="1">
      <c r="A326" s="219">
        <v>2010</v>
      </c>
      <c r="B326" s="219" t="s">
        <v>126</v>
      </c>
      <c r="C326" s="219" t="s">
        <v>188</v>
      </c>
      <c r="D326" s="219" t="s">
        <v>641</v>
      </c>
      <c r="E326" s="219">
        <v>3.2770009999999999E-3</v>
      </c>
    </row>
    <row r="327" spans="1:5" ht="15.75" customHeight="1">
      <c r="A327" s="219">
        <v>2010</v>
      </c>
      <c r="B327" s="219" t="s">
        <v>132</v>
      </c>
      <c r="C327" s="219" t="s">
        <v>188</v>
      </c>
      <c r="D327" s="219" t="s">
        <v>641</v>
      </c>
      <c r="E327" s="219">
        <v>2.7992717E-2</v>
      </c>
    </row>
    <row r="328" spans="1:5" ht="15.75" customHeight="1">
      <c r="A328" s="219">
        <v>2010</v>
      </c>
      <c r="B328" s="219" t="s">
        <v>134</v>
      </c>
      <c r="C328" s="219" t="s">
        <v>188</v>
      </c>
      <c r="D328" s="219" t="s">
        <v>641</v>
      </c>
      <c r="E328" s="219">
        <v>1.642506E-3</v>
      </c>
    </row>
    <row r="329" spans="1:5" ht="15.75" customHeight="1">
      <c r="A329" s="219">
        <v>2011</v>
      </c>
      <c r="B329" s="219" t="s">
        <v>6</v>
      </c>
      <c r="C329" s="219" t="s">
        <v>187</v>
      </c>
      <c r="D329" s="219" t="s">
        <v>636</v>
      </c>
      <c r="E329" s="219">
        <v>5.9174300000000004E-4</v>
      </c>
    </row>
    <row r="330" spans="1:5" ht="15.75" customHeight="1">
      <c r="A330" s="219">
        <v>2011</v>
      </c>
      <c r="B330" s="219" t="s">
        <v>3</v>
      </c>
      <c r="C330" s="219" t="s">
        <v>187</v>
      </c>
      <c r="D330" s="219" t="s">
        <v>636</v>
      </c>
      <c r="E330" s="219">
        <v>0.11317967600000001</v>
      </c>
    </row>
    <row r="331" spans="1:5" ht="15.75" customHeight="1">
      <c r="A331" s="219">
        <v>2011</v>
      </c>
      <c r="B331" s="219" t="s">
        <v>12</v>
      </c>
      <c r="C331" s="219" t="s">
        <v>187</v>
      </c>
      <c r="D331" s="219" t="s">
        <v>636</v>
      </c>
      <c r="E331" s="219">
        <v>4.7771400000000001E-4</v>
      </c>
    </row>
    <row r="332" spans="1:5" ht="15.75" customHeight="1">
      <c r="A332" s="219">
        <v>2011</v>
      </c>
      <c r="B332" s="219" t="s">
        <v>8</v>
      </c>
      <c r="C332" s="219" t="s">
        <v>187</v>
      </c>
      <c r="D332" s="219" t="s">
        <v>636</v>
      </c>
      <c r="E332" s="219">
        <v>7.1095499999999999E-4</v>
      </c>
    </row>
    <row r="333" spans="1:5" ht="15.75" customHeight="1">
      <c r="A333" s="219">
        <v>2011</v>
      </c>
      <c r="B333" s="219" t="s">
        <v>15</v>
      </c>
      <c r="C333" s="219" t="s">
        <v>187</v>
      </c>
      <c r="D333" s="219" t="s">
        <v>636</v>
      </c>
      <c r="E333" s="219">
        <v>4.8721600000000001E-4</v>
      </c>
    </row>
    <row r="334" spans="1:5" ht="15.75" customHeight="1">
      <c r="A334" s="219">
        <v>2011</v>
      </c>
      <c r="B334" s="219" t="s">
        <v>17</v>
      </c>
      <c r="C334" s="219" t="s">
        <v>187</v>
      </c>
      <c r="D334" s="219" t="s">
        <v>636</v>
      </c>
      <c r="E334" s="219">
        <v>0.10119062099999999</v>
      </c>
    </row>
    <row r="335" spans="1:5" ht="15.75" customHeight="1">
      <c r="A335" s="219">
        <v>2011</v>
      </c>
      <c r="B335" s="219" t="s">
        <v>23</v>
      </c>
      <c r="C335" s="219" t="s">
        <v>187</v>
      </c>
      <c r="D335" s="219" t="s">
        <v>636</v>
      </c>
      <c r="E335" s="224">
        <v>5.3999999999999998E-5</v>
      </c>
    </row>
    <row r="336" spans="1:5" ht="15.75" customHeight="1">
      <c r="A336" s="219">
        <v>2011</v>
      </c>
      <c r="B336" s="219" t="s">
        <v>26</v>
      </c>
      <c r="C336" s="219" t="s">
        <v>187</v>
      </c>
      <c r="D336" s="219" t="s">
        <v>636</v>
      </c>
      <c r="E336" s="224">
        <v>3.9700000000000003E-5</v>
      </c>
    </row>
    <row r="337" spans="1:5" ht="15.75" customHeight="1">
      <c r="A337" s="219">
        <v>2011</v>
      </c>
      <c r="B337" s="219" t="s">
        <v>28</v>
      </c>
      <c r="C337" s="219" t="s">
        <v>187</v>
      </c>
      <c r="D337" s="219" t="s">
        <v>636</v>
      </c>
      <c r="E337" s="224">
        <v>4.71E-5</v>
      </c>
    </row>
    <row r="338" spans="1:5" ht="15.75" customHeight="1">
      <c r="A338" s="219">
        <v>2011</v>
      </c>
      <c r="B338" s="219" t="s">
        <v>42</v>
      </c>
      <c r="C338" s="219" t="s">
        <v>187</v>
      </c>
      <c r="D338" s="219" t="s">
        <v>636</v>
      </c>
      <c r="E338" s="219">
        <v>5.7835299999999998E-4</v>
      </c>
    </row>
    <row r="339" spans="1:5" ht="15.75" customHeight="1">
      <c r="A339" s="219">
        <v>2011</v>
      </c>
      <c r="B339" s="219" t="s">
        <v>36</v>
      </c>
      <c r="C339" s="219" t="s">
        <v>187</v>
      </c>
      <c r="D339" s="219" t="s">
        <v>636</v>
      </c>
      <c r="E339" s="219">
        <v>0.33074883999999999</v>
      </c>
    </row>
    <row r="340" spans="1:5" ht="15.75" customHeight="1">
      <c r="A340" s="219">
        <v>2011</v>
      </c>
      <c r="B340" s="219" t="s">
        <v>39</v>
      </c>
      <c r="C340" s="219" t="s">
        <v>187</v>
      </c>
      <c r="D340" s="219" t="s">
        <v>636</v>
      </c>
      <c r="E340" s="219">
        <v>0.14551388900000001</v>
      </c>
    </row>
    <row r="341" spans="1:5" ht="15.75" customHeight="1">
      <c r="A341" s="219">
        <v>2011</v>
      </c>
      <c r="B341" s="219" t="s">
        <v>44</v>
      </c>
      <c r="C341" s="219" t="s">
        <v>187</v>
      </c>
      <c r="D341" s="219" t="s">
        <v>636</v>
      </c>
      <c r="E341" s="224">
        <v>2.16E-5</v>
      </c>
    </row>
    <row r="342" spans="1:5" ht="15.75" customHeight="1">
      <c r="A342" s="219">
        <v>2011</v>
      </c>
      <c r="B342" s="219" t="s">
        <v>47</v>
      </c>
      <c r="C342" s="219" t="s">
        <v>187</v>
      </c>
      <c r="D342" s="219" t="s">
        <v>636</v>
      </c>
      <c r="E342" s="219">
        <v>3.7759239999999999E-3</v>
      </c>
    </row>
    <row r="343" spans="1:5" ht="15.75" customHeight="1">
      <c r="A343" s="219">
        <v>2011</v>
      </c>
      <c r="B343" s="219" t="s">
        <v>50</v>
      </c>
      <c r="C343" s="219" t="s">
        <v>187</v>
      </c>
      <c r="D343" s="219" t="s">
        <v>636</v>
      </c>
      <c r="E343" s="224">
        <v>3.1099999999999997E-5</v>
      </c>
    </row>
    <row r="344" spans="1:5" ht="15.75" customHeight="1">
      <c r="A344" s="219">
        <v>2011</v>
      </c>
      <c r="B344" s="219" t="s">
        <v>58</v>
      </c>
      <c r="C344" s="219" t="s">
        <v>187</v>
      </c>
      <c r="D344" s="219" t="s">
        <v>636</v>
      </c>
      <c r="E344" s="224">
        <v>3.93E-5</v>
      </c>
    </row>
    <row r="345" spans="1:5" ht="15.75" customHeight="1">
      <c r="A345" s="219">
        <v>2011</v>
      </c>
      <c r="B345" s="219" t="s">
        <v>55</v>
      </c>
      <c r="C345" s="219" t="s">
        <v>187</v>
      </c>
      <c r="D345" s="219" t="s">
        <v>636</v>
      </c>
      <c r="E345" s="219">
        <v>2.5872599999999998E-4</v>
      </c>
    </row>
    <row r="346" spans="1:5" ht="15.75" customHeight="1">
      <c r="A346" s="219">
        <v>2011</v>
      </c>
      <c r="B346" s="219" t="s">
        <v>61</v>
      </c>
      <c r="C346" s="219" t="s">
        <v>187</v>
      </c>
      <c r="D346" s="219" t="s">
        <v>636</v>
      </c>
      <c r="E346" s="219">
        <v>1.6742435999999999E-2</v>
      </c>
    </row>
    <row r="347" spans="1:5" ht="15.75" customHeight="1">
      <c r="A347" s="219">
        <v>2011</v>
      </c>
      <c r="B347" s="219" t="s">
        <v>62</v>
      </c>
      <c r="C347" s="219" t="s">
        <v>187</v>
      </c>
      <c r="D347" s="219" t="s">
        <v>636</v>
      </c>
      <c r="E347" s="219">
        <v>5.4600159999999998E-3</v>
      </c>
    </row>
    <row r="348" spans="1:5" ht="15.75" customHeight="1">
      <c r="A348" s="219">
        <v>2011</v>
      </c>
      <c r="B348" s="219" t="s">
        <v>68</v>
      </c>
      <c r="C348" s="219" t="s">
        <v>187</v>
      </c>
      <c r="D348" s="219" t="s">
        <v>636</v>
      </c>
      <c r="E348" s="224">
        <v>1.73E-6</v>
      </c>
    </row>
    <row r="349" spans="1:5" ht="15.75" customHeight="1">
      <c r="A349" s="219">
        <v>2011</v>
      </c>
      <c r="B349" s="219" t="s">
        <v>65</v>
      </c>
      <c r="C349" s="219" t="s">
        <v>187</v>
      </c>
      <c r="D349" s="219" t="s">
        <v>636</v>
      </c>
      <c r="E349" s="219">
        <v>1.3519399999999999E-4</v>
      </c>
    </row>
    <row r="350" spans="1:5" ht="15.75" customHeight="1">
      <c r="A350" s="219">
        <v>2011</v>
      </c>
      <c r="B350" s="219" t="s">
        <v>89</v>
      </c>
      <c r="C350" s="219" t="s">
        <v>187</v>
      </c>
      <c r="D350" s="219" t="s">
        <v>636</v>
      </c>
      <c r="E350" s="219">
        <v>2.5138299999999999E-4</v>
      </c>
    </row>
    <row r="351" spans="1:5" ht="15.75" customHeight="1">
      <c r="A351" s="219">
        <v>2011</v>
      </c>
      <c r="B351" s="219" t="s">
        <v>73</v>
      </c>
      <c r="C351" s="219" t="s">
        <v>187</v>
      </c>
      <c r="D351" s="219" t="s">
        <v>636</v>
      </c>
      <c r="E351" s="224">
        <v>7.9499999999999994E-5</v>
      </c>
    </row>
    <row r="352" spans="1:5" ht="15.75" customHeight="1">
      <c r="A352" s="219">
        <v>2011</v>
      </c>
      <c r="B352" s="219" t="s">
        <v>81</v>
      </c>
      <c r="C352" s="219" t="s">
        <v>187</v>
      </c>
      <c r="D352" s="219" t="s">
        <v>636</v>
      </c>
      <c r="E352" s="219">
        <v>1.6111000000000001E-4</v>
      </c>
    </row>
    <row r="353" spans="1:5" ht="15.75" customHeight="1">
      <c r="A353" s="219">
        <v>2011</v>
      </c>
      <c r="B353" s="219" t="s">
        <v>84</v>
      </c>
      <c r="C353" s="219" t="s">
        <v>187</v>
      </c>
      <c r="D353" s="219" t="s">
        <v>636</v>
      </c>
      <c r="E353" s="224">
        <v>2.2900000000000001E-5</v>
      </c>
    </row>
    <row r="354" spans="1:5" ht="15.75" customHeight="1">
      <c r="A354" s="219">
        <v>2011</v>
      </c>
      <c r="B354" s="219" t="s">
        <v>76</v>
      </c>
      <c r="C354" s="219" t="s">
        <v>187</v>
      </c>
      <c r="D354" s="219" t="s">
        <v>636</v>
      </c>
      <c r="E354" s="219">
        <v>8.1073099999999997E-4</v>
      </c>
    </row>
    <row r="355" spans="1:5" ht="15.75" customHeight="1">
      <c r="A355" s="219">
        <v>2011</v>
      </c>
      <c r="B355" s="219" t="s">
        <v>87</v>
      </c>
      <c r="C355" s="219" t="s">
        <v>187</v>
      </c>
      <c r="D355" s="219" t="s">
        <v>636</v>
      </c>
      <c r="E355" s="219">
        <v>1.6374429999999999E-3</v>
      </c>
    </row>
    <row r="356" spans="1:5" ht="15.75" customHeight="1">
      <c r="A356" s="219">
        <v>2011</v>
      </c>
      <c r="B356" s="219" t="s">
        <v>95</v>
      </c>
      <c r="C356" s="219" t="s">
        <v>187</v>
      </c>
      <c r="D356" s="219" t="s">
        <v>636</v>
      </c>
      <c r="E356" s="219">
        <v>3.3378103999999999E-2</v>
      </c>
    </row>
    <row r="357" spans="1:5" ht="15.75" customHeight="1">
      <c r="A357" s="219">
        <v>2011</v>
      </c>
      <c r="B357" s="219" t="s">
        <v>98</v>
      </c>
      <c r="C357" s="219" t="s">
        <v>187</v>
      </c>
      <c r="D357" s="219" t="s">
        <v>636</v>
      </c>
      <c r="E357" s="224">
        <v>1.8600000000000001E-5</v>
      </c>
    </row>
    <row r="358" spans="1:5" ht="15.75" customHeight="1">
      <c r="A358" s="219">
        <v>2011</v>
      </c>
      <c r="B358" s="219" t="s">
        <v>100</v>
      </c>
      <c r="C358" s="219" t="s">
        <v>187</v>
      </c>
      <c r="D358" s="219" t="s">
        <v>636</v>
      </c>
      <c r="E358" s="219">
        <v>1.5419899999999999E-4</v>
      </c>
    </row>
    <row r="359" spans="1:5" ht="15.75" customHeight="1">
      <c r="A359" s="219">
        <v>2011</v>
      </c>
      <c r="B359" s="219" t="s">
        <v>103</v>
      </c>
      <c r="C359" s="219" t="s">
        <v>187</v>
      </c>
      <c r="D359" s="219" t="s">
        <v>636</v>
      </c>
      <c r="E359" s="219">
        <v>1.7480169999999999E-3</v>
      </c>
    </row>
    <row r="360" spans="1:5" ht="15.75" customHeight="1">
      <c r="A360" s="219">
        <v>2011</v>
      </c>
      <c r="B360" s="219" t="s">
        <v>107</v>
      </c>
      <c r="C360" s="219" t="s">
        <v>187</v>
      </c>
      <c r="D360" s="219" t="s">
        <v>636</v>
      </c>
      <c r="E360" s="219">
        <v>2.85073E-4</v>
      </c>
    </row>
    <row r="361" spans="1:5" ht="15.75" customHeight="1">
      <c r="A361" s="219">
        <v>2011</v>
      </c>
      <c r="B361" s="219" t="s">
        <v>113</v>
      </c>
      <c r="C361" s="219" t="s">
        <v>187</v>
      </c>
      <c r="D361" s="219" t="s">
        <v>636</v>
      </c>
      <c r="E361" s="219">
        <v>1.5894999999999999E-4</v>
      </c>
    </row>
    <row r="362" spans="1:5" ht="15.75" customHeight="1">
      <c r="A362" s="219">
        <v>2011</v>
      </c>
      <c r="B362" s="219" t="s">
        <v>115</v>
      </c>
      <c r="C362" s="219" t="s">
        <v>187</v>
      </c>
      <c r="D362" s="219" t="s">
        <v>636</v>
      </c>
      <c r="E362" s="219">
        <v>8.3774808000000006E-2</v>
      </c>
    </row>
    <row r="363" spans="1:5" ht="15.75" customHeight="1">
      <c r="A363" s="219">
        <v>2011</v>
      </c>
      <c r="B363" s="219" t="s">
        <v>118</v>
      </c>
      <c r="C363" s="219" t="s">
        <v>187</v>
      </c>
      <c r="D363" s="219" t="s">
        <v>636</v>
      </c>
      <c r="E363" s="219">
        <v>0.13205713799999999</v>
      </c>
    </row>
    <row r="364" spans="1:5" ht="15.75" customHeight="1">
      <c r="A364" s="219">
        <v>2011</v>
      </c>
      <c r="B364" s="219" t="s">
        <v>123</v>
      </c>
      <c r="C364" s="219" t="s">
        <v>187</v>
      </c>
      <c r="D364" s="219" t="s">
        <v>636</v>
      </c>
      <c r="E364" s="219">
        <v>2.25899E-4</v>
      </c>
    </row>
    <row r="365" spans="1:5" ht="15.75" customHeight="1">
      <c r="A365" s="219">
        <v>2011</v>
      </c>
      <c r="B365" s="219" t="s">
        <v>126</v>
      </c>
      <c r="C365" s="219" t="s">
        <v>187</v>
      </c>
      <c r="D365" s="219" t="s">
        <v>636</v>
      </c>
      <c r="E365" s="224">
        <v>3.1999999999999999E-5</v>
      </c>
    </row>
    <row r="366" spans="1:5" ht="15.75" customHeight="1">
      <c r="A366" s="219">
        <v>2011</v>
      </c>
      <c r="B366" s="219" t="s">
        <v>132</v>
      </c>
      <c r="C366" s="219" t="s">
        <v>187</v>
      </c>
      <c r="D366" s="219" t="s">
        <v>636</v>
      </c>
      <c r="E366" s="219">
        <v>1.9929208E-2</v>
      </c>
    </row>
    <row r="367" spans="1:5" ht="15.75" customHeight="1">
      <c r="A367" s="219">
        <v>2011</v>
      </c>
      <c r="B367" s="219" t="s">
        <v>129</v>
      </c>
      <c r="C367" s="219" t="s">
        <v>187</v>
      </c>
      <c r="D367" s="219" t="s">
        <v>636</v>
      </c>
      <c r="E367" s="219">
        <v>5.1891960000000001E-3</v>
      </c>
    </row>
    <row r="368" spans="1:5" ht="15.75" customHeight="1">
      <c r="A368" s="219">
        <v>2011</v>
      </c>
      <c r="B368" s="219" t="s">
        <v>6</v>
      </c>
      <c r="C368" s="219" t="s">
        <v>187</v>
      </c>
      <c r="D368" s="219" t="s">
        <v>635</v>
      </c>
      <c r="E368" s="219">
        <v>5.7143749999999998E-3</v>
      </c>
    </row>
    <row r="369" spans="1:5" ht="15.75" customHeight="1">
      <c r="A369" s="219">
        <v>2011</v>
      </c>
      <c r="B369" s="219" t="s">
        <v>3</v>
      </c>
      <c r="C369" s="219" t="s">
        <v>187</v>
      </c>
      <c r="D369" s="219" t="s">
        <v>635</v>
      </c>
      <c r="E369" s="219">
        <v>6.296991E-3</v>
      </c>
    </row>
    <row r="370" spans="1:5" ht="15.75" customHeight="1">
      <c r="A370" s="219">
        <v>2011</v>
      </c>
      <c r="B370" s="219" t="s">
        <v>12</v>
      </c>
      <c r="C370" s="219" t="s">
        <v>187</v>
      </c>
      <c r="D370" s="219" t="s">
        <v>635</v>
      </c>
      <c r="E370" s="219">
        <v>2.0238089000000001E-2</v>
      </c>
    </row>
    <row r="371" spans="1:5" ht="15.75" customHeight="1">
      <c r="A371" s="219">
        <v>2011</v>
      </c>
      <c r="B371" s="219" t="s">
        <v>8</v>
      </c>
      <c r="C371" s="219" t="s">
        <v>187</v>
      </c>
      <c r="D371" s="219" t="s">
        <v>635</v>
      </c>
      <c r="E371" s="219">
        <v>1.496895E-3</v>
      </c>
    </row>
    <row r="372" spans="1:5" ht="15.75" customHeight="1">
      <c r="A372" s="219">
        <v>2011</v>
      </c>
      <c r="B372" s="219" t="s">
        <v>15</v>
      </c>
      <c r="C372" s="219" t="s">
        <v>187</v>
      </c>
      <c r="D372" s="219" t="s">
        <v>635</v>
      </c>
      <c r="E372" s="219">
        <v>3.4928773000000003E-2</v>
      </c>
    </row>
    <row r="373" spans="1:5" ht="15.75" customHeight="1">
      <c r="A373" s="219">
        <v>2011</v>
      </c>
      <c r="B373" s="219" t="s">
        <v>17</v>
      </c>
      <c r="C373" s="219" t="s">
        <v>187</v>
      </c>
      <c r="D373" s="219" t="s">
        <v>635</v>
      </c>
      <c r="E373" s="219">
        <v>8.3052042000000006E-2</v>
      </c>
    </row>
    <row r="374" spans="1:5" ht="15.75" customHeight="1">
      <c r="A374" s="219">
        <v>2011</v>
      </c>
      <c r="B374" s="219" t="s">
        <v>20</v>
      </c>
      <c r="C374" s="219" t="s">
        <v>187</v>
      </c>
      <c r="D374" s="219" t="s">
        <v>635</v>
      </c>
      <c r="E374" s="219">
        <v>2.9410669999999999E-3</v>
      </c>
    </row>
    <row r="375" spans="1:5" ht="15.75" customHeight="1">
      <c r="A375" s="219">
        <v>2011</v>
      </c>
      <c r="B375" s="219" t="s">
        <v>23</v>
      </c>
      <c r="C375" s="219" t="s">
        <v>187</v>
      </c>
      <c r="D375" s="219" t="s">
        <v>635</v>
      </c>
      <c r="E375" s="219">
        <v>4.2953099999999998E-4</v>
      </c>
    </row>
    <row r="376" spans="1:5" ht="15.75" customHeight="1">
      <c r="A376" s="219">
        <v>2011</v>
      </c>
      <c r="B376" s="219" t="s">
        <v>26</v>
      </c>
      <c r="C376" s="219" t="s">
        <v>187</v>
      </c>
      <c r="D376" s="219" t="s">
        <v>635</v>
      </c>
      <c r="E376" s="219">
        <v>3.647862E-3</v>
      </c>
    </row>
    <row r="377" spans="1:5" ht="15.75" customHeight="1">
      <c r="A377" s="219">
        <v>2011</v>
      </c>
      <c r="B377" s="219" t="s">
        <v>28</v>
      </c>
      <c r="C377" s="219" t="s">
        <v>187</v>
      </c>
      <c r="D377" s="219" t="s">
        <v>635</v>
      </c>
      <c r="E377" s="219">
        <v>3.7098560000000001E-3</v>
      </c>
    </row>
    <row r="378" spans="1:5" ht="15.75" customHeight="1">
      <c r="A378" s="219">
        <v>2011</v>
      </c>
      <c r="B378" s="219" t="s">
        <v>31</v>
      </c>
      <c r="C378" s="219" t="s">
        <v>187</v>
      </c>
      <c r="D378" s="219" t="s">
        <v>635</v>
      </c>
      <c r="E378" s="224">
        <v>1.97E-7</v>
      </c>
    </row>
    <row r="379" spans="1:5" ht="15.75" customHeight="1">
      <c r="A379" s="219">
        <v>2011</v>
      </c>
      <c r="B379" s="219" t="s">
        <v>42</v>
      </c>
      <c r="C379" s="219" t="s">
        <v>187</v>
      </c>
      <c r="D379" s="219" t="s">
        <v>635</v>
      </c>
      <c r="E379" s="219">
        <v>3.1661430000000002E-3</v>
      </c>
    </row>
    <row r="380" spans="1:5" ht="15.75" customHeight="1">
      <c r="A380" s="219">
        <v>2011</v>
      </c>
      <c r="B380" s="219" t="s">
        <v>34</v>
      </c>
      <c r="C380" s="219" t="s">
        <v>187</v>
      </c>
      <c r="D380" s="219" t="s">
        <v>635</v>
      </c>
      <c r="E380" s="219">
        <v>5.8405100000000004E-4</v>
      </c>
    </row>
    <row r="381" spans="1:5" ht="15.75" customHeight="1">
      <c r="A381" s="219">
        <v>2011</v>
      </c>
      <c r="B381" s="219" t="s">
        <v>36</v>
      </c>
      <c r="C381" s="219" t="s">
        <v>187</v>
      </c>
      <c r="D381" s="219" t="s">
        <v>635</v>
      </c>
      <c r="E381" s="219">
        <v>8.3322640000000007E-3</v>
      </c>
    </row>
    <row r="382" spans="1:5" ht="15.75" customHeight="1">
      <c r="A382" s="219">
        <v>2011</v>
      </c>
      <c r="B382" s="219" t="s">
        <v>39</v>
      </c>
      <c r="C382" s="219" t="s">
        <v>187</v>
      </c>
      <c r="D382" s="219" t="s">
        <v>635</v>
      </c>
      <c r="E382" s="219">
        <v>1.4632459E-2</v>
      </c>
    </row>
    <row r="383" spans="1:5" ht="15.75" customHeight="1">
      <c r="A383" s="219">
        <v>2011</v>
      </c>
      <c r="B383" s="219" t="s">
        <v>44</v>
      </c>
      <c r="C383" s="219" t="s">
        <v>187</v>
      </c>
      <c r="D383" s="219" t="s">
        <v>635</v>
      </c>
      <c r="E383" s="219">
        <v>7.8305890000000006E-3</v>
      </c>
    </row>
    <row r="384" spans="1:5" ht="15.75" customHeight="1">
      <c r="A384" s="219">
        <v>2011</v>
      </c>
      <c r="B384" s="219" t="s">
        <v>47</v>
      </c>
      <c r="C384" s="219" t="s">
        <v>187</v>
      </c>
      <c r="D384" s="219" t="s">
        <v>635</v>
      </c>
      <c r="E384" s="219">
        <v>2.0971369999999998E-3</v>
      </c>
    </row>
    <row r="385" spans="1:5" ht="15.75" customHeight="1">
      <c r="A385" s="219">
        <v>2011</v>
      </c>
      <c r="B385" s="219" t="s">
        <v>50</v>
      </c>
      <c r="C385" s="219" t="s">
        <v>187</v>
      </c>
      <c r="D385" s="219" t="s">
        <v>635</v>
      </c>
      <c r="E385" s="219">
        <v>3.7411306999999998E-2</v>
      </c>
    </row>
    <row r="386" spans="1:5" ht="15.75" customHeight="1">
      <c r="A386" s="219">
        <v>2011</v>
      </c>
      <c r="B386" s="219" t="s">
        <v>58</v>
      </c>
      <c r="C386" s="219" t="s">
        <v>187</v>
      </c>
      <c r="D386" s="219" t="s">
        <v>635</v>
      </c>
      <c r="E386" s="219">
        <v>7.2097710000000002E-3</v>
      </c>
    </row>
    <row r="387" spans="1:5" ht="15.75" customHeight="1">
      <c r="A387" s="219">
        <v>2011</v>
      </c>
      <c r="B387" s="219" t="s">
        <v>55</v>
      </c>
      <c r="C387" s="219" t="s">
        <v>187</v>
      </c>
      <c r="D387" s="219" t="s">
        <v>635</v>
      </c>
      <c r="E387" s="219">
        <v>6.3180279999999998E-3</v>
      </c>
    </row>
    <row r="388" spans="1:5" ht="15.75" customHeight="1">
      <c r="A388" s="219">
        <v>2011</v>
      </c>
      <c r="B388" s="219" t="s">
        <v>52</v>
      </c>
      <c r="C388" s="219" t="s">
        <v>187</v>
      </c>
      <c r="D388" s="219" t="s">
        <v>635</v>
      </c>
      <c r="E388" s="224">
        <v>1.59E-5</v>
      </c>
    </row>
    <row r="389" spans="1:5" ht="15.75" customHeight="1">
      <c r="A389" s="219">
        <v>2011</v>
      </c>
      <c r="B389" s="219" t="s">
        <v>61</v>
      </c>
      <c r="C389" s="219" t="s">
        <v>187</v>
      </c>
      <c r="D389" s="219" t="s">
        <v>635</v>
      </c>
      <c r="E389" s="219">
        <v>1.2985056E-2</v>
      </c>
    </row>
    <row r="390" spans="1:5" ht="15.75" customHeight="1">
      <c r="A390" s="219">
        <v>2011</v>
      </c>
      <c r="B390" s="219" t="s">
        <v>62</v>
      </c>
      <c r="C390" s="219" t="s">
        <v>187</v>
      </c>
      <c r="D390" s="219" t="s">
        <v>635</v>
      </c>
      <c r="E390" s="219">
        <v>1.7599040000000001E-3</v>
      </c>
    </row>
    <row r="391" spans="1:5" ht="15.75" customHeight="1">
      <c r="A391" s="219">
        <v>2011</v>
      </c>
      <c r="B391" s="219" t="s">
        <v>68</v>
      </c>
      <c r="C391" s="219" t="s">
        <v>187</v>
      </c>
      <c r="D391" s="219" t="s">
        <v>635</v>
      </c>
      <c r="E391" s="219">
        <v>4.2647479999999996E-3</v>
      </c>
    </row>
    <row r="392" spans="1:5" ht="15.75" customHeight="1">
      <c r="A392" s="219">
        <v>2011</v>
      </c>
      <c r="B392" s="219" t="s">
        <v>65</v>
      </c>
      <c r="C392" s="219" t="s">
        <v>187</v>
      </c>
      <c r="D392" s="219" t="s">
        <v>635</v>
      </c>
      <c r="E392" s="219">
        <v>4.9936650000000004E-3</v>
      </c>
    </row>
    <row r="393" spans="1:5" ht="15.75" customHeight="1">
      <c r="A393" s="219">
        <v>2011</v>
      </c>
      <c r="B393" s="219" t="s">
        <v>70</v>
      </c>
      <c r="C393" s="219" t="s">
        <v>187</v>
      </c>
      <c r="D393" s="219" t="s">
        <v>635</v>
      </c>
      <c r="E393" s="219">
        <v>8.4865899999999998E-4</v>
      </c>
    </row>
    <row r="394" spans="1:5" ht="15.75" customHeight="1">
      <c r="A394" s="219">
        <v>2011</v>
      </c>
      <c r="B394" s="219" t="s">
        <v>89</v>
      </c>
      <c r="C394" s="219" t="s">
        <v>187</v>
      </c>
      <c r="D394" s="219" t="s">
        <v>635</v>
      </c>
      <c r="E394" s="219">
        <v>2.402712E-3</v>
      </c>
    </row>
    <row r="395" spans="1:5" ht="15.75" customHeight="1">
      <c r="A395" s="219">
        <v>2011</v>
      </c>
      <c r="B395" s="219" t="s">
        <v>92</v>
      </c>
      <c r="C395" s="219" t="s">
        <v>187</v>
      </c>
      <c r="D395" s="219" t="s">
        <v>635</v>
      </c>
      <c r="E395" s="219">
        <v>1.1578020000000001E-3</v>
      </c>
    </row>
    <row r="396" spans="1:5" ht="15.75" customHeight="1">
      <c r="A396" s="219">
        <v>2011</v>
      </c>
      <c r="B396" s="219" t="s">
        <v>73</v>
      </c>
      <c r="C396" s="219" t="s">
        <v>187</v>
      </c>
      <c r="D396" s="219" t="s">
        <v>635</v>
      </c>
      <c r="E396" s="219">
        <v>1.2097620000000001E-3</v>
      </c>
    </row>
    <row r="397" spans="1:5" ht="15.75" customHeight="1">
      <c r="A397" s="219">
        <v>2011</v>
      </c>
      <c r="B397" s="219" t="s">
        <v>79</v>
      </c>
      <c r="C397" s="219" t="s">
        <v>187</v>
      </c>
      <c r="D397" s="219" t="s">
        <v>635</v>
      </c>
      <c r="E397" s="219">
        <v>2.8925799999999997E-4</v>
      </c>
    </row>
    <row r="398" spans="1:5" ht="15.75" customHeight="1">
      <c r="A398" s="219">
        <v>2011</v>
      </c>
      <c r="B398" s="219" t="s">
        <v>81</v>
      </c>
      <c r="C398" s="219" t="s">
        <v>187</v>
      </c>
      <c r="D398" s="219" t="s">
        <v>635</v>
      </c>
      <c r="E398" s="219">
        <v>1.1974227E-2</v>
      </c>
    </row>
    <row r="399" spans="1:5" ht="15.75" customHeight="1">
      <c r="A399" s="219">
        <v>2011</v>
      </c>
      <c r="B399" s="219" t="s">
        <v>84</v>
      </c>
      <c r="C399" s="219" t="s">
        <v>187</v>
      </c>
      <c r="D399" s="219" t="s">
        <v>635</v>
      </c>
      <c r="E399" s="219">
        <v>3.2922741999999998E-2</v>
      </c>
    </row>
    <row r="400" spans="1:5" ht="15.75" customHeight="1">
      <c r="A400" s="219">
        <v>2011</v>
      </c>
      <c r="B400" s="219" t="s">
        <v>76</v>
      </c>
      <c r="C400" s="219" t="s">
        <v>187</v>
      </c>
      <c r="D400" s="219" t="s">
        <v>635</v>
      </c>
      <c r="E400" s="219">
        <v>1.5330770000000001E-3</v>
      </c>
    </row>
    <row r="401" spans="1:5" ht="15.75" customHeight="1">
      <c r="A401" s="219">
        <v>2011</v>
      </c>
      <c r="B401" s="219" t="s">
        <v>87</v>
      </c>
      <c r="C401" s="219" t="s">
        <v>187</v>
      </c>
      <c r="D401" s="219" t="s">
        <v>635</v>
      </c>
      <c r="E401" s="219">
        <v>2.6015443999999999E-2</v>
      </c>
    </row>
    <row r="402" spans="1:5" ht="15.75" customHeight="1">
      <c r="A402" s="219">
        <v>2011</v>
      </c>
      <c r="B402" s="219" t="s">
        <v>95</v>
      </c>
      <c r="C402" s="219" t="s">
        <v>187</v>
      </c>
      <c r="D402" s="219" t="s">
        <v>635</v>
      </c>
      <c r="E402" s="219">
        <v>1.7142922000000001E-2</v>
      </c>
    </row>
    <row r="403" spans="1:5" ht="15.75" customHeight="1">
      <c r="A403" s="219">
        <v>2011</v>
      </c>
      <c r="B403" s="219" t="s">
        <v>98</v>
      </c>
      <c r="C403" s="219" t="s">
        <v>187</v>
      </c>
      <c r="D403" s="219" t="s">
        <v>635</v>
      </c>
      <c r="E403" s="219">
        <v>0.11783382000000001</v>
      </c>
    </row>
    <row r="404" spans="1:5" ht="15.75" customHeight="1">
      <c r="A404" s="219">
        <v>2011</v>
      </c>
      <c r="B404" s="219" t="s">
        <v>100</v>
      </c>
      <c r="C404" s="219" t="s">
        <v>187</v>
      </c>
      <c r="D404" s="219" t="s">
        <v>635</v>
      </c>
      <c r="E404" s="219">
        <v>8.19946E-4</v>
      </c>
    </row>
    <row r="405" spans="1:5" ht="15.75" customHeight="1">
      <c r="A405" s="219">
        <v>2011</v>
      </c>
      <c r="B405" s="219" t="s">
        <v>103</v>
      </c>
      <c r="C405" s="219" t="s">
        <v>187</v>
      </c>
      <c r="D405" s="219" t="s">
        <v>635</v>
      </c>
      <c r="E405" s="219">
        <v>4.1294728000000003E-2</v>
      </c>
    </row>
    <row r="406" spans="1:5" ht="15.75" customHeight="1">
      <c r="A406" s="219">
        <v>2011</v>
      </c>
      <c r="B406" s="219" t="s">
        <v>105</v>
      </c>
      <c r="C406" s="219" t="s">
        <v>187</v>
      </c>
      <c r="D406" s="219" t="s">
        <v>635</v>
      </c>
      <c r="E406" s="219">
        <v>1.9645399999999999E-3</v>
      </c>
    </row>
    <row r="407" spans="1:5" ht="15.75" customHeight="1">
      <c r="A407" s="219">
        <v>2011</v>
      </c>
      <c r="B407" s="219" t="s">
        <v>107</v>
      </c>
      <c r="C407" s="219" t="s">
        <v>187</v>
      </c>
      <c r="D407" s="219" t="s">
        <v>635</v>
      </c>
      <c r="E407" s="219">
        <v>6.6565299999999999E-4</v>
      </c>
    </row>
    <row r="408" spans="1:5" ht="15.75" customHeight="1">
      <c r="A408" s="219">
        <v>2011</v>
      </c>
      <c r="B408" s="219" t="s">
        <v>113</v>
      </c>
      <c r="C408" s="219" t="s">
        <v>187</v>
      </c>
      <c r="D408" s="219" t="s">
        <v>635</v>
      </c>
      <c r="E408" s="219">
        <v>2.3489330000000001E-3</v>
      </c>
    </row>
    <row r="409" spans="1:5" ht="15.75" customHeight="1">
      <c r="A409" s="219">
        <v>2011</v>
      </c>
      <c r="B409" s="219" t="s">
        <v>115</v>
      </c>
      <c r="C409" s="219" t="s">
        <v>187</v>
      </c>
      <c r="D409" s="219" t="s">
        <v>635</v>
      </c>
      <c r="E409" s="219">
        <v>0.43354272599999999</v>
      </c>
    </row>
    <row r="410" spans="1:5" ht="15.75" customHeight="1">
      <c r="A410" s="219">
        <v>2011</v>
      </c>
      <c r="B410" s="219" t="s">
        <v>118</v>
      </c>
      <c r="C410" s="219" t="s">
        <v>187</v>
      </c>
      <c r="D410" s="219" t="s">
        <v>635</v>
      </c>
      <c r="E410" s="219">
        <v>6.3644139999999997E-3</v>
      </c>
    </row>
    <row r="411" spans="1:5" ht="15.75" customHeight="1">
      <c r="A411" s="219">
        <v>2011</v>
      </c>
      <c r="B411" s="219" t="s">
        <v>123</v>
      </c>
      <c r="C411" s="219" t="s">
        <v>187</v>
      </c>
      <c r="D411" s="219" t="s">
        <v>635</v>
      </c>
      <c r="E411" s="219">
        <v>4.2531579999999999E-3</v>
      </c>
    </row>
    <row r="412" spans="1:5" ht="15.75" customHeight="1">
      <c r="A412" s="219">
        <v>2011</v>
      </c>
      <c r="B412" s="219" t="s">
        <v>126</v>
      </c>
      <c r="C412" s="219" t="s">
        <v>187</v>
      </c>
      <c r="D412" s="219" t="s">
        <v>635</v>
      </c>
      <c r="E412" s="219">
        <v>1.4384689999999999E-3</v>
      </c>
    </row>
    <row r="413" spans="1:5" ht="15.75" customHeight="1">
      <c r="A413" s="219">
        <v>2011</v>
      </c>
      <c r="B413" s="219" t="s">
        <v>132</v>
      </c>
      <c r="C413" s="219" t="s">
        <v>187</v>
      </c>
      <c r="D413" s="219" t="s">
        <v>635</v>
      </c>
      <c r="E413" s="219">
        <v>1.525878E-3</v>
      </c>
    </row>
    <row r="414" spans="1:5" ht="15.75" customHeight="1">
      <c r="A414" s="219">
        <v>2011</v>
      </c>
      <c r="B414" s="219" t="s">
        <v>129</v>
      </c>
      <c r="C414" s="219" t="s">
        <v>187</v>
      </c>
      <c r="D414" s="219" t="s">
        <v>635</v>
      </c>
      <c r="E414" s="219">
        <v>7.3199550000000004E-3</v>
      </c>
    </row>
    <row r="415" spans="1:5" ht="15.75" customHeight="1">
      <c r="A415" s="219">
        <v>2011</v>
      </c>
      <c r="B415" s="219" t="s">
        <v>134</v>
      </c>
      <c r="C415" s="219" t="s">
        <v>187</v>
      </c>
      <c r="D415" s="219" t="s">
        <v>635</v>
      </c>
      <c r="E415" s="219">
        <v>1.1074433999999999E-2</v>
      </c>
    </row>
    <row r="416" spans="1:5" ht="15.75" customHeight="1">
      <c r="A416" s="219">
        <v>2011</v>
      </c>
      <c r="B416" s="219" t="s">
        <v>6</v>
      </c>
      <c r="C416" s="219" t="s">
        <v>187</v>
      </c>
      <c r="D416" s="219" t="s">
        <v>641</v>
      </c>
      <c r="E416" s="219">
        <v>1.3446945E-2</v>
      </c>
    </row>
    <row r="417" spans="1:5" ht="15.75" customHeight="1">
      <c r="A417" s="219">
        <v>2011</v>
      </c>
      <c r="B417" s="219" t="s">
        <v>3</v>
      </c>
      <c r="C417" s="219" t="s">
        <v>187</v>
      </c>
      <c r="D417" s="219" t="s">
        <v>641</v>
      </c>
      <c r="E417" s="219">
        <v>2.1721990000000001E-3</v>
      </c>
    </row>
    <row r="418" spans="1:5" ht="15.75" customHeight="1">
      <c r="A418" s="219">
        <v>2011</v>
      </c>
      <c r="B418" s="219" t="s">
        <v>15</v>
      </c>
      <c r="C418" s="219" t="s">
        <v>187</v>
      </c>
      <c r="D418" s="219" t="s">
        <v>641</v>
      </c>
      <c r="E418" s="219">
        <v>6.2611045000000004E-2</v>
      </c>
    </row>
    <row r="419" spans="1:5" ht="15.75" customHeight="1">
      <c r="A419" s="219">
        <v>2011</v>
      </c>
      <c r="B419" s="219" t="s">
        <v>17</v>
      </c>
      <c r="C419" s="219" t="s">
        <v>187</v>
      </c>
      <c r="D419" s="219" t="s">
        <v>641</v>
      </c>
      <c r="E419" s="219">
        <v>6.5834864000000007E-2</v>
      </c>
    </row>
    <row r="420" spans="1:5" ht="15.75" customHeight="1">
      <c r="A420" s="219">
        <v>2011</v>
      </c>
      <c r="B420" s="219" t="s">
        <v>20</v>
      </c>
      <c r="C420" s="219" t="s">
        <v>187</v>
      </c>
      <c r="D420" s="219" t="s">
        <v>641</v>
      </c>
      <c r="E420" s="224">
        <v>5.52E-5</v>
      </c>
    </row>
    <row r="421" spans="1:5" ht="15.75" customHeight="1">
      <c r="A421" s="219">
        <v>2011</v>
      </c>
      <c r="B421" s="219" t="s">
        <v>5450</v>
      </c>
      <c r="C421" s="219" t="s">
        <v>187</v>
      </c>
      <c r="D421" s="219" t="s">
        <v>641</v>
      </c>
      <c r="E421" s="219">
        <v>1.792926E-3</v>
      </c>
    </row>
    <row r="422" spans="1:5" ht="15.75" customHeight="1">
      <c r="A422" s="219">
        <v>2011</v>
      </c>
      <c r="B422" s="219" t="s">
        <v>42</v>
      </c>
      <c r="C422" s="219" t="s">
        <v>187</v>
      </c>
      <c r="D422" s="219" t="s">
        <v>641</v>
      </c>
      <c r="E422" s="219">
        <v>0.49941954</v>
      </c>
    </row>
    <row r="423" spans="1:5" ht="15.75" customHeight="1">
      <c r="A423" s="219">
        <v>2011</v>
      </c>
      <c r="B423" s="219" t="s">
        <v>36</v>
      </c>
      <c r="C423" s="219" t="s">
        <v>187</v>
      </c>
      <c r="D423" s="219" t="s">
        <v>641</v>
      </c>
      <c r="E423" s="219">
        <v>2.4273459999999999E-3</v>
      </c>
    </row>
    <row r="424" spans="1:5" ht="15.75" customHeight="1">
      <c r="A424" s="219">
        <v>2011</v>
      </c>
      <c r="B424" s="219" t="s">
        <v>39</v>
      </c>
      <c r="C424" s="219" t="s">
        <v>187</v>
      </c>
      <c r="D424" s="219" t="s">
        <v>641</v>
      </c>
      <c r="E424" s="219">
        <v>1.3760707E-2</v>
      </c>
    </row>
    <row r="425" spans="1:5" ht="15.75" customHeight="1">
      <c r="A425" s="219">
        <v>2011</v>
      </c>
      <c r="B425" s="219" t="s">
        <v>47</v>
      </c>
      <c r="C425" s="219" t="s">
        <v>187</v>
      </c>
      <c r="D425" s="219" t="s">
        <v>641</v>
      </c>
      <c r="E425" s="219">
        <v>5.5580710000000004E-3</v>
      </c>
    </row>
    <row r="426" spans="1:5" ht="15.75" customHeight="1">
      <c r="A426" s="219">
        <v>2011</v>
      </c>
      <c r="B426" s="219" t="s">
        <v>50</v>
      </c>
      <c r="C426" s="219" t="s">
        <v>187</v>
      </c>
      <c r="D426" s="219" t="s">
        <v>641</v>
      </c>
      <c r="E426" s="219">
        <v>1.6653519999999999E-3</v>
      </c>
    </row>
    <row r="427" spans="1:5" ht="15.75" customHeight="1">
      <c r="A427" s="219">
        <v>2011</v>
      </c>
      <c r="B427" s="219" t="s">
        <v>58</v>
      </c>
      <c r="C427" s="219" t="s">
        <v>187</v>
      </c>
      <c r="D427" s="219" t="s">
        <v>641</v>
      </c>
      <c r="E427" s="219">
        <v>3.6996339999999998E-3</v>
      </c>
    </row>
    <row r="428" spans="1:5" ht="15.75" customHeight="1">
      <c r="A428" s="219">
        <v>2011</v>
      </c>
      <c r="B428" s="219" t="s">
        <v>55</v>
      </c>
      <c r="C428" s="219" t="s">
        <v>187</v>
      </c>
      <c r="D428" s="219" t="s">
        <v>641</v>
      </c>
      <c r="E428" s="219">
        <v>5.3787799999999999E-4</v>
      </c>
    </row>
    <row r="429" spans="1:5" ht="15.75" customHeight="1">
      <c r="A429" s="219">
        <v>2011</v>
      </c>
      <c r="B429" s="219" t="s">
        <v>61</v>
      </c>
      <c r="C429" s="219" t="s">
        <v>187</v>
      </c>
      <c r="D429" s="219" t="s">
        <v>641</v>
      </c>
      <c r="E429" s="219">
        <v>3.2731243E-2</v>
      </c>
    </row>
    <row r="430" spans="1:5" ht="15.75" customHeight="1">
      <c r="A430" s="219">
        <v>2011</v>
      </c>
      <c r="B430" s="219" t="s">
        <v>62</v>
      </c>
      <c r="C430" s="219" t="s">
        <v>187</v>
      </c>
      <c r="D430" s="219" t="s">
        <v>641</v>
      </c>
      <c r="E430" s="219">
        <v>0.15306657600000001</v>
      </c>
    </row>
    <row r="431" spans="1:5" ht="15.75" customHeight="1">
      <c r="A431" s="219">
        <v>2011</v>
      </c>
      <c r="B431" s="219" t="s">
        <v>68</v>
      </c>
      <c r="C431" s="219" t="s">
        <v>187</v>
      </c>
      <c r="D431" s="219" t="s">
        <v>641</v>
      </c>
      <c r="E431" s="219">
        <v>9.8817809999999992E-3</v>
      </c>
    </row>
    <row r="432" spans="1:5" ht="15.75" customHeight="1">
      <c r="A432" s="219">
        <v>2011</v>
      </c>
      <c r="B432" s="219" t="s">
        <v>92</v>
      </c>
      <c r="C432" s="219" t="s">
        <v>187</v>
      </c>
      <c r="D432" s="219" t="s">
        <v>641</v>
      </c>
      <c r="E432" s="219">
        <v>3.1721000000000002E-3</v>
      </c>
    </row>
    <row r="433" spans="1:5" ht="15.75" customHeight="1">
      <c r="A433" s="219">
        <v>2011</v>
      </c>
      <c r="B433" s="219" t="s">
        <v>73</v>
      </c>
      <c r="C433" s="219" t="s">
        <v>187</v>
      </c>
      <c r="D433" s="219" t="s">
        <v>641</v>
      </c>
      <c r="E433" s="224">
        <v>1.38E-5</v>
      </c>
    </row>
    <row r="434" spans="1:5" ht="15.75" customHeight="1">
      <c r="A434" s="219">
        <v>2011</v>
      </c>
      <c r="B434" s="219" t="s">
        <v>81</v>
      </c>
      <c r="C434" s="219" t="s">
        <v>187</v>
      </c>
      <c r="D434" s="219" t="s">
        <v>641</v>
      </c>
      <c r="E434" s="219">
        <v>1.258496E-3</v>
      </c>
    </row>
    <row r="435" spans="1:5" ht="15.75" customHeight="1">
      <c r="A435" s="219">
        <v>2011</v>
      </c>
      <c r="B435" s="219" t="s">
        <v>87</v>
      </c>
      <c r="C435" s="219" t="s">
        <v>187</v>
      </c>
      <c r="D435" s="219" t="s">
        <v>641</v>
      </c>
      <c r="E435" s="219">
        <v>3.7699717000000001E-2</v>
      </c>
    </row>
    <row r="436" spans="1:5" ht="15.75" customHeight="1">
      <c r="A436" s="219">
        <v>2011</v>
      </c>
      <c r="B436" s="219" t="s">
        <v>95</v>
      </c>
      <c r="C436" s="219" t="s">
        <v>187</v>
      </c>
      <c r="D436" s="219" t="s">
        <v>641</v>
      </c>
      <c r="E436" s="219">
        <v>2.0425565E-2</v>
      </c>
    </row>
    <row r="437" spans="1:5" ht="15.75" customHeight="1">
      <c r="A437" s="219">
        <v>2011</v>
      </c>
      <c r="B437" s="219" t="s">
        <v>98</v>
      </c>
      <c r="C437" s="219" t="s">
        <v>187</v>
      </c>
      <c r="D437" s="219" t="s">
        <v>641</v>
      </c>
      <c r="E437" s="219">
        <v>1.0792040000000001E-3</v>
      </c>
    </row>
    <row r="438" spans="1:5" ht="15.75" customHeight="1">
      <c r="A438" s="219">
        <v>2011</v>
      </c>
      <c r="B438" s="219" t="s">
        <v>100</v>
      </c>
      <c r="C438" s="219" t="s">
        <v>187</v>
      </c>
      <c r="D438" s="219" t="s">
        <v>641</v>
      </c>
      <c r="E438" s="219">
        <v>3.1031400000000001E-4</v>
      </c>
    </row>
    <row r="439" spans="1:5" ht="15.75" customHeight="1">
      <c r="A439" s="219">
        <v>2011</v>
      </c>
      <c r="B439" s="219" t="s">
        <v>103</v>
      </c>
      <c r="C439" s="219" t="s">
        <v>187</v>
      </c>
      <c r="D439" s="219" t="s">
        <v>641</v>
      </c>
      <c r="E439" s="219">
        <v>6.361439E-3</v>
      </c>
    </row>
    <row r="440" spans="1:5" ht="15.75" customHeight="1">
      <c r="A440" s="219">
        <v>2011</v>
      </c>
      <c r="B440" s="219" t="s">
        <v>107</v>
      </c>
      <c r="C440" s="219" t="s">
        <v>187</v>
      </c>
      <c r="D440" s="219" t="s">
        <v>641</v>
      </c>
      <c r="E440" s="219">
        <v>7.5751120000000002E-3</v>
      </c>
    </row>
    <row r="441" spans="1:5" ht="15.75" customHeight="1">
      <c r="A441" s="219">
        <v>2011</v>
      </c>
      <c r="B441" s="219" t="s">
        <v>113</v>
      </c>
      <c r="C441" s="219" t="s">
        <v>187</v>
      </c>
      <c r="D441" s="219" t="s">
        <v>641</v>
      </c>
      <c r="E441" s="219">
        <v>1.1929849999999999E-3</v>
      </c>
    </row>
    <row r="442" spans="1:5" ht="15.75" customHeight="1">
      <c r="A442" s="219">
        <v>2011</v>
      </c>
      <c r="B442" s="219" t="s">
        <v>115</v>
      </c>
      <c r="C442" s="219" t="s">
        <v>187</v>
      </c>
      <c r="D442" s="219" t="s">
        <v>641</v>
      </c>
      <c r="E442" s="219">
        <v>6.1580109999999997E-3</v>
      </c>
    </row>
    <row r="443" spans="1:5" ht="15.75" customHeight="1">
      <c r="A443" s="219">
        <v>2011</v>
      </c>
      <c r="B443" s="219" t="s">
        <v>123</v>
      </c>
      <c r="C443" s="219" t="s">
        <v>187</v>
      </c>
      <c r="D443" s="219" t="s">
        <v>641</v>
      </c>
      <c r="E443" s="219">
        <v>1.4357200000000001E-2</v>
      </c>
    </row>
    <row r="444" spans="1:5" ht="15.75" customHeight="1">
      <c r="A444" s="219">
        <v>2011</v>
      </c>
      <c r="B444" s="219" t="s">
        <v>3098</v>
      </c>
      <c r="C444" s="219" t="s">
        <v>187</v>
      </c>
      <c r="D444" s="219" t="s">
        <v>641</v>
      </c>
      <c r="E444" s="219">
        <v>1.4222729999999999E-2</v>
      </c>
    </row>
    <row r="445" spans="1:5" ht="15.75" customHeight="1">
      <c r="A445" s="219">
        <v>2011</v>
      </c>
      <c r="B445" s="219" t="s">
        <v>126</v>
      </c>
      <c r="C445" s="219" t="s">
        <v>187</v>
      </c>
      <c r="D445" s="219" t="s">
        <v>641</v>
      </c>
      <c r="E445" s="219">
        <v>2.8548900000000001E-3</v>
      </c>
    </row>
    <row r="446" spans="1:5" ht="15.75" customHeight="1">
      <c r="A446" s="219">
        <v>2011</v>
      </c>
      <c r="B446" s="219" t="s">
        <v>132</v>
      </c>
      <c r="C446" s="219" t="s">
        <v>187</v>
      </c>
      <c r="D446" s="219" t="s">
        <v>641</v>
      </c>
      <c r="E446" s="219">
        <v>1.2615993000000001E-2</v>
      </c>
    </row>
    <row r="447" spans="1:5" ht="15.75" customHeight="1">
      <c r="A447" s="219">
        <v>2011</v>
      </c>
      <c r="B447" s="219" t="s">
        <v>134</v>
      </c>
      <c r="C447" s="219" t="s">
        <v>187</v>
      </c>
      <c r="D447" s="219" t="s">
        <v>641</v>
      </c>
      <c r="E447" s="219">
        <v>2.0411769999999999E-3</v>
      </c>
    </row>
    <row r="448" spans="1:5" ht="15.75" customHeight="1">
      <c r="A448" s="219">
        <v>2011</v>
      </c>
      <c r="B448" s="219" t="s">
        <v>6</v>
      </c>
      <c r="C448" s="219" t="s">
        <v>633</v>
      </c>
      <c r="D448" s="219" t="s">
        <v>636</v>
      </c>
      <c r="E448" s="219">
        <v>3.432404E-3</v>
      </c>
    </row>
    <row r="449" spans="1:5" ht="15.75" customHeight="1">
      <c r="A449" s="219">
        <v>2011</v>
      </c>
      <c r="B449" s="219" t="s">
        <v>3</v>
      </c>
      <c r="C449" s="219" t="s">
        <v>633</v>
      </c>
      <c r="D449" s="219" t="s">
        <v>636</v>
      </c>
      <c r="E449" s="219">
        <v>6.2000726999999999E-2</v>
      </c>
    </row>
    <row r="450" spans="1:5" ht="15.75" customHeight="1">
      <c r="A450" s="219">
        <v>2011</v>
      </c>
      <c r="B450" s="219" t="s">
        <v>12</v>
      </c>
      <c r="C450" s="219" t="s">
        <v>633</v>
      </c>
      <c r="D450" s="219" t="s">
        <v>636</v>
      </c>
      <c r="E450" s="219">
        <v>1.459972E-2</v>
      </c>
    </row>
    <row r="451" spans="1:5" ht="15.75" customHeight="1">
      <c r="A451" s="219">
        <v>2011</v>
      </c>
      <c r="B451" s="219" t="s">
        <v>8</v>
      </c>
      <c r="C451" s="219" t="s">
        <v>633</v>
      </c>
      <c r="D451" s="219" t="s">
        <v>636</v>
      </c>
      <c r="E451" s="219">
        <v>9.1080520000000002E-3</v>
      </c>
    </row>
    <row r="452" spans="1:5" ht="15.75" customHeight="1">
      <c r="A452" s="219">
        <v>2011</v>
      </c>
      <c r="B452" s="219" t="s">
        <v>15</v>
      </c>
      <c r="C452" s="219" t="s">
        <v>633</v>
      </c>
      <c r="D452" s="219" t="s">
        <v>636</v>
      </c>
      <c r="E452" s="219">
        <v>5.4848290000000001E-3</v>
      </c>
    </row>
    <row r="453" spans="1:5" ht="15.75" customHeight="1">
      <c r="A453" s="219">
        <v>2011</v>
      </c>
      <c r="B453" s="219" t="s">
        <v>17</v>
      </c>
      <c r="C453" s="219" t="s">
        <v>633</v>
      </c>
      <c r="D453" s="219" t="s">
        <v>636</v>
      </c>
      <c r="E453" s="219">
        <v>2.6652580000000002E-3</v>
      </c>
    </row>
    <row r="454" spans="1:5" ht="15.75" customHeight="1">
      <c r="A454" s="219">
        <v>2011</v>
      </c>
      <c r="B454" s="219" t="s">
        <v>23</v>
      </c>
      <c r="C454" s="219" t="s">
        <v>633</v>
      </c>
      <c r="D454" s="219" t="s">
        <v>636</v>
      </c>
      <c r="E454" s="219">
        <v>1.3651970000000001E-3</v>
      </c>
    </row>
    <row r="455" spans="1:5" ht="15.75" customHeight="1">
      <c r="A455" s="219">
        <v>2011</v>
      </c>
      <c r="B455" s="219" t="s">
        <v>26</v>
      </c>
      <c r="C455" s="219" t="s">
        <v>633</v>
      </c>
      <c r="D455" s="219" t="s">
        <v>636</v>
      </c>
      <c r="E455" s="219">
        <v>8.4575899999999996E-4</v>
      </c>
    </row>
    <row r="456" spans="1:5" ht="15.75" customHeight="1">
      <c r="A456" s="219">
        <v>2011</v>
      </c>
      <c r="B456" s="219" t="s">
        <v>28</v>
      </c>
      <c r="C456" s="219" t="s">
        <v>633</v>
      </c>
      <c r="D456" s="219" t="s">
        <v>636</v>
      </c>
      <c r="E456" s="219">
        <v>9.1348999999999998E-4</v>
      </c>
    </row>
    <row r="457" spans="1:5" ht="15.75" customHeight="1">
      <c r="A457" s="219">
        <v>2011</v>
      </c>
      <c r="B457" s="219" t="s">
        <v>42</v>
      </c>
      <c r="C457" s="219" t="s">
        <v>633</v>
      </c>
      <c r="D457" s="219" t="s">
        <v>636</v>
      </c>
      <c r="E457" s="219">
        <v>5.6849329999999997E-3</v>
      </c>
    </row>
    <row r="458" spans="1:5" ht="15.75" customHeight="1">
      <c r="A458" s="219">
        <v>2011</v>
      </c>
      <c r="B458" s="219" t="s">
        <v>36</v>
      </c>
      <c r="C458" s="219" t="s">
        <v>633</v>
      </c>
      <c r="D458" s="219" t="s">
        <v>636</v>
      </c>
      <c r="E458" s="219">
        <v>4.5992979000000003E-2</v>
      </c>
    </row>
    <row r="459" spans="1:5" ht="15.75" customHeight="1">
      <c r="A459" s="219">
        <v>2011</v>
      </c>
      <c r="B459" s="219" t="s">
        <v>39</v>
      </c>
      <c r="C459" s="219" t="s">
        <v>633</v>
      </c>
      <c r="D459" s="219" t="s">
        <v>636</v>
      </c>
      <c r="E459" s="219">
        <v>0.35490750199999999</v>
      </c>
    </row>
    <row r="460" spans="1:5" ht="15.75" customHeight="1">
      <c r="A460" s="219">
        <v>2011</v>
      </c>
      <c r="B460" s="219" t="s">
        <v>44</v>
      </c>
      <c r="C460" s="219" t="s">
        <v>633</v>
      </c>
      <c r="D460" s="219" t="s">
        <v>636</v>
      </c>
      <c r="E460" s="219">
        <v>2.9023599999999998E-4</v>
      </c>
    </row>
    <row r="461" spans="1:5" ht="15.75" customHeight="1">
      <c r="A461" s="219">
        <v>2011</v>
      </c>
      <c r="B461" s="219" t="s">
        <v>47</v>
      </c>
      <c r="C461" s="219" t="s">
        <v>633</v>
      </c>
      <c r="D461" s="219" t="s">
        <v>636</v>
      </c>
      <c r="E461" s="219">
        <v>3.6438433999999999E-2</v>
      </c>
    </row>
    <row r="462" spans="1:5" ht="15.75" customHeight="1">
      <c r="A462" s="219">
        <v>2011</v>
      </c>
      <c r="B462" s="219" t="s">
        <v>50</v>
      </c>
      <c r="C462" s="219" t="s">
        <v>633</v>
      </c>
      <c r="D462" s="219" t="s">
        <v>636</v>
      </c>
      <c r="E462" s="219">
        <v>7.5836000000000002E-4</v>
      </c>
    </row>
    <row r="463" spans="1:5" ht="15.75" customHeight="1">
      <c r="A463" s="219">
        <v>2011</v>
      </c>
      <c r="B463" s="219" t="s">
        <v>58</v>
      </c>
      <c r="C463" s="219" t="s">
        <v>633</v>
      </c>
      <c r="D463" s="219" t="s">
        <v>636</v>
      </c>
      <c r="E463" s="219">
        <v>4.9430600000000002E-4</v>
      </c>
    </row>
    <row r="464" spans="1:5" ht="15.75" customHeight="1">
      <c r="A464" s="219">
        <v>2011</v>
      </c>
      <c r="B464" s="219" t="s">
        <v>55</v>
      </c>
      <c r="C464" s="219" t="s">
        <v>633</v>
      </c>
      <c r="D464" s="219" t="s">
        <v>636</v>
      </c>
      <c r="E464" s="219">
        <v>2.3898587999999998E-2</v>
      </c>
    </row>
    <row r="465" spans="1:5" ht="15.75" customHeight="1">
      <c r="A465" s="219">
        <v>2011</v>
      </c>
      <c r="B465" s="219" t="s">
        <v>61</v>
      </c>
      <c r="C465" s="219" t="s">
        <v>633</v>
      </c>
      <c r="D465" s="219" t="s">
        <v>636</v>
      </c>
      <c r="E465" s="219">
        <v>8.3310149999999999E-2</v>
      </c>
    </row>
    <row r="466" spans="1:5" ht="15.75" customHeight="1">
      <c r="A466" s="219">
        <v>2011</v>
      </c>
      <c r="B466" s="219" t="s">
        <v>62</v>
      </c>
      <c r="C466" s="219" t="s">
        <v>633</v>
      </c>
      <c r="D466" s="219" t="s">
        <v>636</v>
      </c>
      <c r="E466" s="219">
        <v>4.1399092999999998E-2</v>
      </c>
    </row>
    <row r="467" spans="1:5" ht="15.75" customHeight="1">
      <c r="A467" s="219">
        <v>2011</v>
      </c>
      <c r="B467" s="219" t="s">
        <v>68</v>
      </c>
      <c r="C467" s="219" t="s">
        <v>633</v>
      </c>
      <c r="D467" s="219" t="s">
        <v>636</v>
      </c>
      <c r="E467" s="224">
        <v>1.88E-5</v>
      </c>
    </row>
    <row r="468" spans="1:5" ht="15.75" customHeight="1">
      <c r="A468" s="219">
        <v>2011</v>
      </c>
      <c r="B468" s="219" t="s">
        <v>65</v>
      </c>
      <c r="C468" s="219" t="s">
        <v>633</v>
      </c>
      <c r="D468" s="219" t="s">
        <v>636</v>
      </c>
      <c r="E468" s="219">
        <v>5.5489229999999999E-3</v>
      </c>
    </row>
    <row r="469" spans="1:5" ht="15.75" customHeight="1">
      <c r="A469" s="219">
        <v>2011</v>
      </c>
      <c r="B469" s="219" t="s">
        <v>89</v>
      </c>
      <c r="C469" s="219" t="s">
        <v>633</v>
      </c>
      <c r="D469" s="219" t="s">
        <v>636</v>
      </c>
      <c r="E469" s="219">
        <v>5.1016000000000004E-3</v>
      </c>
    </row>
    <row r="470" spans="1:5" ht="15.75" customHeight="1">
      <c r="A470" s="219">
        <v>2011</v>
      </c>
      <c r="B470" s="219" t="s">
        <v>73</v>
      </c>
      <c r="C470" s="219" t="s">
        <v>633</v>
      </c>
      <c r="D470" s="219" t="s">
        <v>636</v>
      </c>
      <c r="E470" s="219">
        <v>2.233999E-3</v>
      </c>
    </row>
    <row r="471" spans="1:5" ht="15.75" customHeight="1">
      <c r="A471" s="219">
        <v>2011</v>
      </c>
      <c r="B471" s="219" t="s">
        <v>81</v>
      </c>
      <c r="C471" s="219" t="s">
        <v>633</v>
      </c>
      <c r="D471" s="219" t="s">
        <v>636</v>
      </c>
      <c r="E471" s="219">
        <v>8.8650800000000004E-4</v>
      </c>
    </row>
    <row r="472" spans="1:5" ht="15.75" customHeight="1">
      <c r="A472" s="219">
        <v>2011</v>
      </c>
      <c r="B472" s="219" t="s">
        <v>84</v>
      </c>
      <c r="C472" s="219" t="s">
        <v>633</v>
      </c>
      <c r="D472" s="219" t="s">
        <v>636</v>
      </c>
      <c r="E472" s="219">
        <v>2.8660799999999999E-4</v>
      </c>
    </row>
    <row r="473" spans="1:5" ht="15.75" customHeight="1">
      <c r="A473" s="219">
        <v>2011</v>
      </c>
      <c r="B473" s="219" t="s">
        <v>76</v>
      </c>
      <c r="C473" s="219" t="s">
        <v>633</v>
      </c>
      <c r="D473" s="219" t="s">
        <v>636</v>
      </c>
      <c r="E473" s="219">
        <v>4.659893E-3</v>
      </c>
    </row>
    <row r="474" spans="1:5" ht="15.75" customHeight="1">
      <c r="A474" s="219">
        <v>2011</v>
      </c>
      <c r="B474" s="219" t="s">
        <v>87</v>
      </c>
      <c r="C474" s="219" t="s">
        <v>633</v>
      </c>
      <c r="D474" s="219" t="s">
        <v>636</v>
      </c>
      <c r="E474" s="219">
        <v>4.1216869999999997E-3</v>
      </c>
    </row>
    <row r="475" spans="1:5" ht="15.75" customHeight="1">
      <c r="A475" s="219">
        <v>2011</v>
      </c>
      <c r="B475" s="219" t="s">
        <v>95</v>
      </c>
      <c r="C475" s="219" t="s">
        <v>633</v>
      </c>
      <c r="D475" s="219" t="s">
        <v>636</v>
      </c>
      <c r="E475" s="219">
        <v>0.15695678299999999</v>
      </c>
    </row>
    <row r="476" spans="1:5" ht="15.75" customHeight="1">
      <c r="A476" s="219">
        <v>2011</v>
      </c>
      <c r="B476" s="219" t="s">
        <v>98</v>
      </c>
      <c r="C476" s="219" t="s">
        <v>633</v>
      </c>
      <c r="D476" s="219" t="s">
        <v>636</v>
      </c>
      <c r="E476" s="219">
        <v>3.5180600000000003E-4</v>
      </c>
    </row>
    <row r="477" spans="1:5" ht="15.75" customHeight="1">
      <c r="A477" s="219">
        <v>2011</v>
      </c>
      <c r="B477" s="219" t="s">
        <v>100</v>
      </c>
      <c r="C477" s="219" t="s">
        <v>633</v>
      </c>
      <c r="D477" s="219" t="s">
        <v>636</v>
      </c>
      <c r="E477" s="219">
        <v>2.2647819999999999E-3</v>
      </c>
    </row>
    <row r="478" spans="1:5" ht="15.75" customHeight="1">
      <c r="A478" s="219">
        <v>2011</v>
      </c>
      <c r="B478" s="219" t="s">
        <v>103</v>
      </c>
      <c r="C478" s="219" t="s">
        <v>633</v>
      </c>
      <c r="D478" s="219" t="s">
        <v>636</v>
      </c>
      <c r="E478" s="219">
        <v>6.6260658E-2</v>
      </c>
    </row>
    <row r="479" spans="1:5" ht="15.75" customHeight="1">
      <c r="A479" s="219">
        <v>2011</v>
      </c>
      <c r="B479" s="219" t="s">
        <v>107</v>
      </c>
      <c r="C479" s="219" t="s">
        <v>633</v>
      </c>
      <c r="D479" s="219" t="s">
        <v>636</v>
      </c>
      <c r="E479" s="219">
        <v>8.2731049999999993E-3</v>
      </c>
    </row>
    <row r="480" spans="1:5" ht="15.75" customHeight="1">
      <c r="A480" s="219">
        <v>2011</v>
      </c>
      <c r="B480" s="219" t="s">
        <v>113</v>
      </c>
      <c r="C480" s="219" t="s">
        <v>633</v>
      </c>
      <c r="D480" s="219" t="s">
        <v>636</v>
      </c>
      <c r="E480" s="219">
        <v>3.4300469999999999E-3</v>
      </c>
    </row>
    <row r="481" spans="1:5" ht="15.75" customHeight="1">
      <c r="A481" s="219">
        <v>2011</v>
      </c>
      <c r="B481" s="219" t="s">
        <v>115</v>
      </c>
      <c r="C481" s="219" t="s">
        <v>633</v>
      </c>
      <c r="D481" s="219" t="s">
        <v>636</v>
      </c>
      <c r="E481" s="219">
        <v>1.3662143E-2</v>
      </c>
    </row>
    <row r="482" spans="1:5" ht="15.75" customHeight="1">
      <c r="A482" s="219">
        <v>2011</v>
      </c>
      <c r="B482" s="219" t="s">
        <v>118</v>
      </c>
      <c r="C482" s="219" t="s">
        <v>633</v>
      </c>
      <c r="D482" s="219" t="s">
        <v>636</v>
      </c>
      <c r="E482" s="219">
        <v>8.9325299999999993E-3</v>
      </c>
    </row>
    <row r="483" spans="1:5" ht="15.75" customHeight="1">
      <c r="A483" s="219">
        <v>2011</v>
      </c>
      <c r="B483" s="219" t="s">
        <v>123</v>
      </c>
      <c r="C483" s="219" t="s">
        <v>633</v>
      </c>
      <c r="D483" s="219" t="s">
        <v>636</v>
      </c>
      <c r="E483" s="219">
        <v>1.652639E-3</v>
      </c>
    </row>
    <row r="484" spans="1:5" ht="15.75" customHeight="1">
      <c r="A484" s="219">
        <v>2011</v>
      </c>
      <c r="B484" s="219" t="s">
        <v>126</v>
      </c>
      <c r="C484" s="219" t="s">
        <v>633</v>
      </c>
      <c r="D484" s="219" t="s">
        <v>636</v>
      </c>
      <c r="E484" s="219">
        <v>1.377671E-3</v>
      </c>
    </row>
    <row r="485" spans="1:5" ht="15.75" customHeight="1">
      <c r="A485" s="219">
        <v>2011</v>
      </c>
      <c r="B485" s="219" t="s">
        <v>132</v>
      </c>
      <c r="C485" s="219" t="s">
        <v>633</v>
      </c>
      <c r="D485" s="219" t="s">
        <v>636</v>
      </c>
      <c r="E485" s="219">
        <v>6.3984259999999996E-3</v>
      </c>
    </row>
    <row r="486" spans="1:5" ht="15.75" customHeight="1">
      <c r="A486" s="219">
        <v>2011</v>
      </c>
      <c r="B486" s="219" t="s">
        <v>129</v>
      </c>
      <c r="C486" s="219" t="s">
        <v>633</v>
      </c>
      <c r="D486" s="219" t="s">
        <v>636</v>
      </c>
      <c r="E486" s="219">
        <v>1.3991328000000001E-2</v>
      </c>
    </row>
    <row r="487" spans="1:5" ht="15.75" customHeight="1">
      <c r="A487" s="219">
        <v>2011</v>
      </c>
      <c r="B487" s="219" t="s">
        <v>6</v>
      </c>
      <c r="C487" s="219" t="s">
        <v>633</v>
      </c>
      <c r="D487" s="219" t="s">
        <v>635</v>
      </c>
      <c r="E487" s="219">
        <v>8.8795578999999999E-2</v>
      </c>
    </row>
    <row r="488" spans="1:5" ht="15.75" customHeight="1">
      <c r="A488" s="219">
        <v>2011</v>
      </c>
      <c r="B488" s="219" t="s">
        <v>3</v>
      </c>
      <c r="C488" s="219" t="s">
        <v>633</v>
      </c>
      <c r="D488" s="219" t="s">
        <v>635</v>
      </c>
      <c r="E488" s="219">
        <v>1.5240223000000001E-2</v>
      </c>
    </row>
    <row r="489" spans="1:5" ht="15.75" customHeight="1">
      <c r="A489" s="219">
        <v>2011</v>
      </c>
      <c r="B489" s="219" t="s">
        <v>12</v>
      </c>
      <c r="C489" s="219" t="s">
        <v>633</v>
      </c>
      <c r="D489" s="219" t="s">
        <v>635</v>
      </c>
      <c r="E489" s="219">
        <v>1.5638104E-2</v>
      </c>
    </row>
    <row r="490" spans="1:5" ht="15.75" customHeight="1">
      <c r="A490" s="219">
        <v>2011</v>
      </c>
      <c r="B490" s="219" t="s">
        <v>8</v>
      </c>
      <c r="C490" s="219" t="s">
        <v>633</v>
      </c>
      <c r="D490" s="219" t="s">
        <v>635</v>
      </c>
      <c r="E490" s="219">
        <v>3.3722219999999998E-3</v>
      </c>
    </row>
    <row r="491" spans="1:5" ht="15.75" customHeight="1">
      <c r="A491" s="219">
        <v>2011</v>
      </c>
      <c r="B491" s="219" t="s">
        <v>15</v>
      </c>
      <c r="C491" s="219" t="s">
        <v>633</v>
      </c>
      <c r="D491" s="219" t="s">
        <v>635</v>
      </c>
      <c r="E491" s="219">
        <v>7.2074974999999999E-2</v>
      </c>
    </row>
    <row r="492" spans="1:5" ht="15.75" customHeight="1">
      <c r="A492" s="219">
        <v>2011</v>
      </c>
      <c r="B492" s="219" t="s">
        <v>17</v>
      </c>
      <c r="C492" s="219" t="s">
        <v>633</v>
      </c>
      <c r="D492" s="219" t="s">
        <v>635</v>
      </c>
      <c r="E492" s="219">
        <v>5.9452176000000002E-2</v>
      </c>
    </row>
    <row r="493" spans="1:5" ht="15.75" customHeight="1">
      <c r="A493" s="219">
        <v>2011</v>
      </c>
      <c r="B493" s="219" t="s">
        <v>20</v>
      </c>
      <c r="C493" s="219" t="s">
        <v>633</v>
      </c>
      <c r="D493" s="219" t="s">
        <v>635</v>
      </c>
      <c r="E493" s="219">
        <v>7.5305800000000003E-4</v>
      </c>
    </row>
    <row r="494" spans="1:5" ht="15.75" customHeight="1">
      <c r="A494" s="219">
        <v>2011</v>
      </c>
      <c r="B494" s="219" t="s">
        <v>23</v>
      </c>
      <c r="C494" s="219" t="s">
        <v>633</v>
      </c>
      <c r="D494" s="219" t="s">
        <v>635</v>
      </c>
      <c r="E494" s="224">
        <v>3.0699999999999998E-7</v>
      </c>
    </row>
    <row r="495" spans="1:5" ht="15.75" customHeight="1">
      <c r="A495" s="219">
        <v>2011</v>
      </c>
      <c r="B495" s="219" t="s">
        <v>26</v>
      </c>
      <c r="C495" s="219" t="s">
        <v>633</v>
      </c>
      <c r="D495" s="219" t="s">
        <v>635</v>
      </c>
      <c r="E495" s="219">
        <v>3.408917E-3</v>
      </c>
    </row>
    <row r="496" spans="1:5" ht="15.75" customHeight="1">
      <c r="A496" s="219">
        <v>2011</v>
      </c>
      <c r="B496" s="219" t="s">
        <v>28</v>
      </c>
      <c r="C496" s="219" t="s">
        <v>633</v>
      </c>
      <c r="D496" s="219" t="s">
        <v>635</v>
      </c>
      <c r="E496" s="219">
        <v>3.0289010000000001E-3</v>
      </c>
    </row>
    <row r="497" spans="1:5" ht="15.75" customHeight="1">
      <c r="A497" s="219">
        <v>2011</v>
      </c>
      <c r="B497" s="219" t="s">
        <v>31</v>
      </c>
      <c r="C497" s="219" t="s">
        <v>633</v>
      </c>
      <c r="D497" s="219" t="s">
        <v>635</v>
      </c>
      <c r="E497" s="219">
        <v>1.4779699999999999E-4</v>
      </c>
    </row>
    <row r="498" spans="1:5" ht="15.75" customHeight="1">
      <c r="A498" s="219">
        <v>2011</v>
      </c>
      <c r="B498" s="219" t="s">
        <v>42</v>
      </c>
      <c r="C498" s="219" t="s">
        <v>633</v>
      </c>
      <c r="D498" s="219" t="s">
        <v>635</v>
      </c>
      <c r="E498" s="219">
        <v>3.0405639999999999E-3</v>
      </c>
    </row>
    <row r="499" spans="1:5" ht="15.75" customHeight="1">
      <c r="A499" s="219">
        <v>2011</v>
      </c>
      <c r="B499" s="219" t="s">
        <v>34</v>
      </c>
      <c r="C499" s="219" t="s">
        <v>633</v>
      </c>
      <c r="D499" s="219" t="s">
        <v>635</v>
      </c>
      <c r="E499" s="219">
        <v>1.443375E-3</v>
      </c>
    </row>
    <row r="500" spans="1:5" ht="15.75" customHeight="1">
      <c r="A500" s="219">
        <v>2011</v>
      </c>
      <c r="B500" s="219" t="s">
        <v>36</v>
      </c>
      <c r="C500" s="219" t="s">
        <v>633</v>
      </c>
      <c r="D500" s="219" t="s">
        <v>635</v>
      </c>
      <c r="E500" s="219">
        <v>7.644545E-3</v>
      </c>
    </row>
    <row r="501" spans="1:5" ht="15.75" customHeight="1">
      <c r="A501" s="219">
        <v>2011</v>
      </c>
      <c r="B501" s="219" t="s">
        <v>39</v>
      </c>
      <c r="C501" s="219" t="s">
        <v>633</v>
      </c>
      <c r="D501" s="219" t="s">
        <v>635</v>
      </c>
      <c r="E501" s="219">
        <v>3.8125590000000001E-3</v>
      </c>
    </row>
    <row r="502" spans="1:5" ht="15.75" customHeight="1">
      <c r="A502" s="219">
        <v>2011</v>
      </c>
      <c r="B502" s="219" t="s">
        <v>44</v>
      </c>
      <c r="C502" s="219" t="s">
        <v>633</v>
      </c>
      <c r="D502" s="219" t="s">
        <v>635</v>
      </c>
      <c r="E502" s="219">
        <v>9.961325E-3</v>
      </c>
    </row>
    <row r="503" spans="1:5" ht="15.75" customHeight="1">
      <c r="A503" s="219">
        <v>2011</v>
      </c>
      <c r="B503" s="219" t="s">
        <v>47</v>
      </c>
      <c r="C503" s="219" t="s">
        <v>633</v>
      </c>
      <c r="D503" s="219" t="s">
        <v>635</v>
      </c>
      <c r="E503" s="219">
        <v>3.4802280000000001E-3</v>
      </c>
    </row>
    <row r="504" spans="1:5" ht="15.75" customHeight="1">
      <c r="A504" s="219">
        <v>2011</v>
      </c>
      <c r="B504" s="219" t="s">
        <v>50</v>
      </c>
      <c r="C504" s="219" t="s">
        <v>633</v>
      </c>
      <c r="D504" s="219" t="s">
        <v>635</v>
      </c>
      <c r="E504" s="219">
        <v>8.5598213000000006E-2</v>
      </c>
    </row>
    <row r="505" spans="1:5" ht="15.75" customHeight="1">
      <c r="A505" s="219">
        <v>2011</v>
      </c>
      <c r="B505" s="219" t="s">
        <v>58</v>
      </c>
      <c r="C505" s="219" t="s">
        <v>633</v>
      </c>
      <c r="D505" s="219" t="s">
        <v>635</v>
      </c>
      <c r="E505" s="219">
        <v>8.6836300000000003E-4</v>
      </c>
    </row>
    <row r="506" spans="1:5" ht="15.75" customHeight="1">
      <c r="A506" s="219">
        <v>2011</v>
      </c>
      <c r="B506" s="219" t="s">
        <v>55</v>
      </c>
      <c r="C506" s="219" t="s">
        <v>633</v>
      </c>
      <c r="D506" s="219" t="s">
        <v>635</v>
      </c>
      <c r="E506" s="219">
        <v>1.6153439999999999E-3</v>
      </c>
    </row>
    <row r="507" spans="1:5" ht="15.75" customHeight="1">
      <c r="A507" s="219">
        <v>2011</v>
      </c>
      <c r="B507" s="219" t="s">
        <v>52</v>
      </c>
      <c r="C507" s="219" t="s">
        <v>633</v>
      </c>
      <c r="D507" s="219" t="s">
        <v>635</v>
      </c>
      <c r="E507" s="219">
        <v>1.9218100000000001E-4</v>
      </c>
    </row>
    <row r="508" spans="1:5" ht="15.75" customHeight="1">
      <c r="A508" s="219">
        <v>2011</v>
      </c>
      <c r="B508" s="219" t="s">
        <v>61</v>
      </c>
      <c r="C508" s="219" t="s">
        <v>633</v>
      </c>
      <c r="D508" s="219" t="s">
        <v>635</v>
      </c>
      <c r="E508" s="219">
        <v>2.1057165999999999E-2</v>
      </c>
    </row>
    <row r="509" spans="1:5" ht="15.75" customHeight="1">
      <c r="A509" s="219">
        <v>2011</v>
      </c>
      <c r="B509" s="219" t="s">
        <v>62</v>
      </c>
      <c r="C509" s="219" t="s">
        <v>633</v>
      </c>
      <c r="D509" s="219" t="s">
        <v>635</v>
      </c>
      <c r="E509" s="219">
        <v>8.6510530000000006E-3</v>
      </c>
    </row>
    <row r="510" spans="1:5" ht="15.75" customHeight="1">
      <c r="A510" s="219">
        <v>2011</v>
      </c>
      <c r="B510" s="219" t="s">
        <v>68</v>
      </c>
      <c r="C510" s="219" t="s">
        <v>633</v>
      </c>
      <c r="D510" s="219" t="s">
        <v>635</v>
      </c>
      <c r="E510" s="219">
        <v>2.512434E-3</v>
      </c>
    </row>
    <row r="511" spans="1:5" ht="15.75" customHeight="1">
      <c r="A511" s="219">
        <v>2011</v>
      </c>
      <c r="B511" s="219" t="s">
        <v>65</v>
      </c>
      <c r="C511" s="219" t="s">
        <v>633</v>
      </c>
      <c r="D511" s="219" t="s">
        <v>635</v>
      </c>
      <c r="E511" s="219">
        <v>1.0489846000000001E-2</v>
      </c>
    </row>
    <row r="512" spans="1:5" ht="15.75" customHeight="1">
      <c r="A512" s="219">
        <v>2011</v>
      </c>
      <c r="B512" s="219" t="s">
        <v>70</v>
      </c>
      <c r="C512" s="219" t="s">
        <v>633</v>
      </c>
      <c r="D512" s="219" t="s">
        <v>635</v>
      </c>
      <c r="E512" s="219">
        <v>1.6788910000000001E-3</v>
      </c>
    </row>
    <row r="513" spans="1:5" ht="15.75" customHeight="1">
      <c r="A513" s="219">
        <v>2011</v>
      </c>
      <c r="B513" s="219" t="s">
        <v>89</v>
      </c>
      <c r="C513" s="219" t="s">
        <v>633</v>
      </c>
      <c r="D513" s="219" t="s">
        <v>635</v>
      </c>
      <c r="E513" s="219">
        <v>2.1040070000000002E-3</v>
      </c>
    </row>
    <row r="514" spans="1:5" ht="15.75" customHeight="1">
      <c r="A514" s="219">
        <v>2011</v>
      </c>
      <c r="B514" s="219" t="s">
        <v>92</v>
      </c>
      <c r="C514" s="219" t="s">
        <v>633</v>
      </c>
      <c r="D514" s="219" t="s">
        <v>635</v>
      </c>
      <c r="E514" s="219">
        <v>5.1141602000000001E-2</v>
      </c>
    </row>
    <row r="515" spans="1:5" ht="15.75" customHeight="1">
      <c r="A515" s="219">
        <v>2011</v>
      </c>
      <c r="B515" s="219" t="s">
        <v>73</v>
      </c>
      <c r="C515" s="219" t="s">
        <v>633</v>
      </c>
      <c r="D515" s="219" t="s">
        <v>635</v>
      </c>
      <c r="E515" s="219">
        <v>2.1611579999999998E-3</v>
      </c>
    </row>
    <row r="516" spans="1:5" ht="15.75" customHeight="1">
      <c r="A516" s="219">
        <v>2011</v>
      </c>
      <c r="B516" s="219" t="s">
        <v>79</v>
      </c>
      <c r="C516" s="219" t="s">
        <v>633</v>
      </c>
      <c r="D516" s="219" t="s">
        <v>635</v>
      </c>
      <c r="E516" s="224">
        <v>2.0699999999999999E-7</v>
      </c>
    </row>
    <row r="517" spans="1:5" ht="15.75" customHeight="1">
      <c r="A517" s="219">
        <v>2011</v>
      </c>
      <c r="B517" s="219" t="s">
        <v>81</v>
      </c>
      <c r="C517" s="219" t="s">
        <v>633</v>
      </c>
      <c r="D517" s="219" t="s">
        <v>635</v>
      </c>
      <c r="E517" s="219">
        <v>4.2075400000000002E-4</v>
      </c>
    </row>
    <row r="518" spans="1:5" ht="15.75" customHeight="1">
      <c r="A518" s="219">
        <v>2011</v>
      </c>
      <c r="B518" s="219" t="s">
        <v>84</v>
      </c>
      <c r="C518" s="219" t="s">
        <v>633</v>
      </c>
      <c r="D518" s="219" t="s">
        <v>635</v>
      </c>
      <c r="E518" s="219">
        <v>6.6396245000000007E-2</v>
      </c>
    </row>
    <row r="519" spans="1:5" ht="15.75" customHeight="1">
      <c r="A519" s="219">
        <v>2011</v>
      </c>
      <c r="B519" s="219" t="s">
        <v>76</v>
      </c>
      <c r="C519" s="219" t="s">
        <v>633</v>
      </c>
      <c r="D519" s="219" t="s">
        <v>635</v>
      </c>
      <c r="E519" s="219">
        <v>1.059312E-3</v>
      </c>
    </row>
    <row r="520" spans="1:5" ht="15.75" customHeight="1">
      <c r="A520" s="219">
        <v>2011</v>
      </c>
      <c r="B520" s="219" t="s">
        <v>87</v>
      </c>
      <c r="C520" s="219" t="s">
        <v>633</v>
      </c>
      <c r="D520" s="219" t="s">
        <v>635</v>
      </c>
      <c r="E520" s="219">
        <v>1.8651837000000001E-2</v>
      </c>
    </row>
    <row r="521" spans="1:5" ht="15.75" customHeight="1">
      <c r="A521" s="219">
        <v>2011</v>
      </c>
      <c r="B521" s="219" t="s">
        <v>95</v>
      </c>
      <c r="C521" s="219" t="s">
        <v>633</v>
      </c>
      <c r="D521" s="219" t="s">
        <v>635</v>
      </c>
      <c r="E521" s="219">
        <v>1.9930450000000001E-3</v>
      </c>
    </row>
    <row r="522" spans="1:5" ht="15.75" customHeight="1">
      <c r="A522" s="219">
        <v>2011</v>
      </c>
      <c r="B522" s="219" t="s">
        <v>98</v>
      </c>
      <c r="C522" s="219" t="s">
        <v>633</v>
      </c>
      <c r="D522" s="219" t="s">
        <v>635</v>
      </c>
      <c r="E522" s="219">
        <v>6.2926199000000002E-2</v>
      </c>
    </row>
    <row r="523" spans="1:5" ht="15.75" customHeight="1">
      <c r="A523" s="219">
        <v>2011</v>
      </c>
      <c r="B523" s="219" t="s">
        <v>100</v>
      </c>
      <c r="C523" s="219" t="s">
        <v>633</v>
      </c>
      <c r="D523" s="219" t="s">
        <v>635</v>
      </c>
      <c r="E523" s="219">
        <v>1.416842E-3</v>
      </c>
    </row>
    <row r="524" spans="1:5" ht="15.75" customHeight="1">
      <c r="A524" s="219">
        <v>2011</v>
      </c>
      <c r="B524" s="219" t="s">
        <v>103</v>
      </c>
      <c r="C524" s="219" t="s">
        <v>633</v>
      </c>
      <c r="D524" s="219" t="s">
        <v>635</v>
      </c>
      <c r="E524" s="219">
        <v>2.4783105E-2</v>
      </c>
    </row>
    <row r="525" spans="1:5" ht="15.75" customHeight="1">
      <c r="A525" s="219">
        <v>2011</v>
      </c>
      <c r="B525" s="219" t="s">
        <v>105</v>
      </c>
      <c r="C525" s="219" t="s">
        <v>633</v>
      </c>
      <c r="D525" s="219" t="s">
        <v>635</v>
      </c>
      <c r="E525" s="219">
        <v>1.83642E-4</v>
      </c>
    </row>
    <row r="526" spans="1:5" ht="15.75" customHeight="1">
      <c r="A526" s="219">
        <v>2011</v>
      </c>
      <c r="B526" s="219" t="s">
        <v>107</v>
      </c>
      <c r="C526" s="219" t="s">
        <v>633</v>
      </c>
      <c r="D526" s="219" t="s">
        <v>635</v>
      </c>
      <c r="E526" s="219">
        <v>9.6543900000000001E-4</v>
      </c>
    </row>
    <row r="527" spans="1:5" ht="15.75" customHeight="1">
      <c r="A527" s="219">
        <v>2011</v>
      </c>
      <c r="B527" s="219" t="s">
        <v>113</v>
      </c>
      <c r="C527" s="219" t="s">
        <v>633</v>
      </c>
      <c r="D527" s="219" t="s">
        <v>635</v>
      </c>
      <c r="E527" s="219">
        <v>2.7239920000000002E-3</v>
      </c>
    </row>
    <row r="528" spans="1:5" ht="15.75" customHeight="1">
      <c r="A528" s="219">
        <v>2011</v>
      </c>
      <c r="B528" s="219" t="s">
        <v>115</v>
      </c>
      <c r="C528" s="219" t="s">
        <v>633</v>
      </c>
      <c r="D528" s="219" t="s">
        <v>635</v>
      </c>
      <c r="E528" s="219">
        <v>0.25349819400000001</v>
      </c>
    </row>
    <row r="529" spans="1:5" ht="15.75" customHeight="1">
      <c r="A529" s="219">
        <v>2011</v>
      </c>
      <c r="B529" s="219" t="s">
        <v>118</v>
      </c>
      <c r="C529" s="219" t="s">
        <v>633</v>
      </c>
      <c r="D529" s="219" t="s">
        <v>635</v>
      </c>
      <c r="E529" s="219">
        <v>7.1584609999999996E-3</v>
      </c>
    </row>
    <row r="530" spans="1:5" ht="15.75" customHeight="1">
      <c r="A530" s="219">
        <v>2011</v>
      </c>
      <c r="B530" s="219" t="s">
        <v>123</v>
      </c>
      <c r="C530" s="219" t="s">
        <v>633</v>
      </c>
      <c r="D530" s="219" t="s">
        <v>635</v>
      </c>
      <c r="E530" s="219">
        <v>2.5979979999999998E-3</v>
      </c>
    </row>
    <row r="531" spans="1:5" ht="15.75" customHeight="1">
      <c r="A531" s="219">
        <v>2011</v>
      </c>
      <c r="B531" s="219" t="s">
        <v>121</v>
      </c>
      <c r="C531" s="219" t="s">
        <v>633</v>
      </c>
      <c r="D531" s="219" t="s">
        <v>635</v>
      </c>
      <c r="E531" s="219">
        <v>0</v>
      </c>
    </row>
    <row r="532" spans="1:5" ht="15.75" customHeight="1">
      <c r="A532" s="219">
        <v>2011</v>
      </c>
      <c r="B532" s="219" t="s">
        <v>126</v>
      </c>
      <c r="C532" s="219" t="s">
        <v>633</v>
      </c>
      <c r="D532" s="219" t="s">
        <v>635</v>
      </c>
      <c r="E532" s="219">
        <v>1.5303420000000001E-3</v>
      </c>
    </row>
    <row r="533" spans="1:5" ht="15.75" customHeight="1">
      <c r="A533" s="219">
        <v>2011</v>
      </c>
      <c r="B533" s="219" t="s">
        <v>132</v>
      </c>
      <c r="C533" s="219" t="s">
        <v>633</v>
      </c>
      <c r="D533" s="219" t="s">
        <v>635</v>
      </c>
      <c r="E533" s="224">
        <v>8.53E-5</v>
      </c>
    </row>
    <row r="534" spans="1:5" ht="15.75" customHeight="1">
      <c r="A534" s="219">
        <v>2011</v>
      </c>
      <c r="B534" s="219" t="s">
        <v>129</v>
      </c>
      <c r="C534" s="219" t="s">
        <v>633</v>
      </c>
      <c r="D534" s="219" t="s">
        <v>635</v>
      </c>
      <c r="E534" s="219">
        <v>3.8832979999999999E-3</v>
      </c>
    </row>
    <row r="535" spans="1:5" ht="15.75" customHeight="1">
      <c r="A535" s="219">
        <v>2011</v>
      </c>
      <c r="B535" s="219" t="s">
        <v>134</v>
      </c>
      <c r="C535" s="219" t="s">
        <v>633</v>
      </c>
      <c r="D535" s="219" t="s">
        <v>635</v>
      </c>
      <c r="E535" s="219">
        <v>7.0360666000000002E-2</v>
      </c>
    </row>
    <row r="536" spans="1:5" ht="15.75" customHeight="1">
      <c r="A536" s="219">
        <v>2011</v>
      </c>
      <c r="B536" s="219" t="s">
        <v>6</v>
      </c>
      <c r="C536" s="219" t="s">
        <v>633</v>
      </c>
      <c r="D536" s="219" t="s">
        <v>641</v>
      </c>
      <c r="E536" s="219">
        <v>9.9772149999999993E-3</v>
      </c>
    </row>
    <row r="537" spans="1:5" ht="15.75" customHeight="1">
      <c r="A537" s="219">
        <v>2011</v>
      </c>
      <c r="B537" s="219" t="s">
        <v>3</v>
      </c>
      <c r="C537" s="219" t="s">
        <v>633</v>
      </c>
      <c r="D537" s="219" t="s">
        <v>641</v>
      </c>
      <c r="E537" s="219">
        <v>1.698005E-3</v>
      </c>
    </row>
    <row r="538" spans="1:5" ht="15.75" customHeight="1">
      <c r="A538" s="219">
        <v>2011</v>
      </c>
      <c r="B538" s="219" t="s">
        <v>15</v>
      </c>
      <c r="C538" s="219" t="s">
        <v>633</v>
      </c>
      <c r="D538" s="219" t="s">
        <v>641</v>
      </c>
      <c r="E538" s="219">
        <v>5.5331456000000001E-2</v>
      </c>
    </row>
    <row r="539" spans="1:5" ht="15.75" customHeight="1">
      <c r="A539" s="219">
        <v>2011</v>
      </c>
      <c r="B539" s="219" t="s">
        <v>17</v>
      </c>
      <c r="C539" s="219" t="s">
        <v>633</v>
      </c>
      <c r="D539" s="219" t="s">
        <v>641</v>
      </c>
      <c r="E539" s="219">
        <v>5.5428132999999997E-2</v>
      </c>
    </row>
    <row r="540" spans="1:5" ht="15.75" customHeight="1">
      <c r="A540" s="219">
        <v>2011</v>
      </c>
      <c r="B540" s="219" t="s">
        <v>20</v>
      </c>
      <c r="C540" s="219" t="s">
        <v>633</v>
      </c>
      <c r="D540" s="219" t="s">
        <v>641</v>
      </c>
      <c r="E540" s="219">
        <v>2.4341440000000001E-3</v>
      </c>
    </row>
    <row r="541" spans="1:5" ht="15.75" customHeight="1">
      <c r="A541" s="219">
        <v>2011</v>
      </c>
      <c r="B541" s="219" t="s">
        <v>5450</v>
      </c>
      <c r="C541" s="219" t="s">
        <v>633</v>
      </c>
      <c r="D541" s="219" t="s">
        <v>641</v>
      </c>
      <c r="E541" s="219">
        <v>6.654091E-3</v>
      </c>
    </row>
    <row r="542" spans="1:5" ht="15.75" customHeight="1">
      <c r="A542" s="219">
        <v>2011</v>
      </c>
      <c r="B542" s="219" t="s">
        <v>42</v>
      </c>
      <c r="C542" s="219" t="s">
        <v>633</v>
      </c>
      <c r="D542" s="219" t="s">
        <v>641</v>
      </c>
      <c r="E542" s="219">
        <v>0.36094010900000001</v>
      </c>
    </row>
    <row r="543" spans="1:5" ht="15.75" customHeight="1">
      <c r="A543" s="219">
        <v>2011</v>
      </c>
      <c r="B543" s="219" t="s">
        <v>36</v>
      </c>
      <c r="C543" s="219" t="s">
        <v>633</v>
      </c>
      <c r="D543" s="219" t="s">
        <v>641</v>
      </c>
      <c r="E543" s="219">
        <v>1.0722071E-2</v>
      </c>
    </row>
    <row r="544" spans="1:5" ht="15.75" customHeight="1">
      <c r="A544" s="219">
        <v>2011</v>
      </c>
      <c r="B544" s="219" t="s">
        <v>39</v>
      </c>
      <c r="C544" s="219" t="s">
        <v>633</v>
      </c>
      <c r="D544" s="219" t="s">
        <v>641</v>
      </c>
      <c r="E544" s="219">
        <v>1.0508405E-2</v>
      </c>
    </row>
    <row r="545" spans="1:5" ht="15.75" customHeight="1">
      <c r="A545" s="219">
        <v>2011</v>
      </c>
      <c r="B545" s="219" t="s">
        <v>47</v>
      </c>
      <c r="C545" s="219" t="s">
        <v>633</v>
      </c>
      <c r="D545" s="219" t="s">
        <v>641</v>
      </c>
      <c r="E545" s="219">
        <v>9.7016059999999998E-3</v>
      </c>
    </row>
    <row r="546" spans="1:5" ht="15.75" customHeight="1">
      <c r="A546" s="219">
        <v>2011</v>
      </c>
      <c r="B546" s="219" t="s">
        <v>50</v>
      </c>
      <c r="C546" s="219" t="s">
        <v>633</v>
      </c>
      <c r="D546" s="219" t="s">
        <v>641</v>
      </c>
      <c r="E546" s="219">
        <v>6.7350509999999997E-3</v>
      </c>
    </row>
    <row r="547" spans="1:5" ht="15.75" customHeight="1">
      <c r="A547" s="219">
        <v>2011</v>
      </c>
      <c r="B547" s="219" t="s">
        <v>58</v>
      </c>
      <c r="C547" s="219" t="s">
        <v>633</v>
      </c>
      <c r="D547" s="219" t="s">
        <v>641</v>
      </c>
      <c r="E547" s="219">
        <v>1.1347884000000001E-2</v>
      </c>
    </row>
    <row r="548" spans="1:5" ht="15.75" customHeight="1">
      <c r="A548" s="219">
        <v>2011</v>
      </c>
      <c r="B548" s="219" t="s">
        <v>55</v>
      </c>
      <c r="C548" s="219" t="s">
        <v>633</v>
      </c>
      <c r="D548" s="219" t="s">
        <v>641</v>
      </c>
      <c r="E548" s="219">
        <v>2.3343219999999998E-3</v>
      </c>
    </row>
    <row r="549" spans="1:5" ht="15.75" customHeight="1">
      <c r="A549" s="219">
        <v>2011</v>
      </c>
      <c r="B549" s="219" t="s">
        <v>61</v>
      </c>
      <c r="C549" s="219" t="s">
        <v>633</v>
      </c>
      <c r="D549" s="219" t="s">
        <v>641</v>
      </c>
      <c r="E549" s="219">
        <v>9.0745709999999993E-2</v>
      </c>
    </row>
    <row r="550" spans="1:5" ht="15.75" customHeight="1">
      <c r="A550" s="219">
        <v>2011</v>
      </c>
      <c r="B550" s="219" t="s">
        <v>62</v>
      </c>
      <c r="C550" s="219" t="s">
        <v>633</v>
      </c>
      <c r="D550" s="219" t="s">
        <v>641</v>
      </c>
      <c r="E550" s="219">
        <v>3.6189628000000001E-2</v>
      </c>
    </row>
    <row r="551" spans="1:5" ht="15.75" customHeight="1">
      <c r="A551" s="219">
        <v>2011</v>
      </c>
      <c r="B551" s="219" t="s">
        <v>68</v>
      </c>
      <c r="C551" s="219" t="s">
        <v>633</v>
      </c>
      <c r="D551" s="219" t="s">
        <v>641</v>
      </c>
      <c r="E551" s="219">
        <v>7.8191739999999999E-3</v>
      </c>
    </row>
    <row r="552" spans="1:5" ht="15.75" customHeight="1">
      <c r="A552" s="219">
        <v>2011</v>
      </c>
      <c r="B552" s="219" t="s">
        <v>92</v>
      </c>
      <c r="C552" s="219" t="s">
        <v>633</v>
      </c>
      <c r="D552" s="219" t="s">
        <v>641</v>
      </c>
      <c r="E552" s="219">
        <v>2.3362119999999998E-3</v>
      </c>
    </row>
    <row r="553" spans="1:5" ht="15.75" customHeight="1">
      <c r="A553" s="219">
        <v>2011</v>
      </c>
      <c r="B553" s="219" t="s">
        <v>73</v>
      </c>
      <c r="C553" s="219" t="s">
        <v>633</v>
      </c>
      <c r="D553" s="219" t="s">
        <v>641</v>
      </c>
      <c r="E553" s="224">
        <v>6.1299999999999999E-5</v>
      </c>
    </row>
    <row r="554" spans="1:5" ht="15.75" customHeight="1">
      <c r="A554" s="219">
        <v>2011</v>
      </c>
      <c r="B554" s="219" t="s">
        <v>81</v>
      </c>
      <c r="C554" s="219" t="s">
        <v>633</v>
      </c>
      <c r="D554" s="219" t="s">
        <v>641</v>
      </c>
      <c r="E554" s="219">
        <v>6.7129870000000001E-3</v>
      </c>
    </row>
    <row r="555" spans="1:5" ht="15.75" customHeight="1">
      <c r="A555" s="219">
        <v>2011</v>
      </c>
      <c r="B555" s="219" t="s">
        <v>87</v>
      </c>
      <c r="C555" s="219" t="s">
        <v>633</v>
      </c>
      <c r="D555" s="219" t="s">
        <v>641</v>
      </c>
      <c r="E555" s="219">
        <v>0.15201527000000001</v>
      </c>
    </row>
    <row r="556" spans="1:5" ht="15.75" customHeight="1">
      <c r="A556" s="219">
        <v>2011</v>
      </c>
      <c r="B556" s="219" t="s">
        <v>95</v>
      </c>
      <c r="C556" s="219" t="s">
        <v>633</v>
      </c>
      <c r="D556" s="219" t="s">
        <v>641</v>
      </c>
      <c r="E556" s="219">
        <v>1.5148134000000001E-2</v>
      </c>
    </row>
    <row r="557" spans="1:5" ht="15.75" customHeight="1">
      <c r="A557" s="219">
        <v>2011</v>
      </c>
      <c r="B557" s="219" t="s">
        <v>98</v>
      </c>
      <c r="C557" s="219" t="s">
        <v>633</v>
      </c>
      <c r="D557" s="219" t="s">
        <v>641</v>
      </c>
      <c r="E557" s="219">
        <v>4.7714669999999997E-3</v>
      </c>
    </row>
    <row r="558" spans="1:5" ht="15.75" customHeight="1">
      <c r="A558" s="219">
        <v>2011</v>
      </c>
      <c r="B558" s="219" t="s">
        <v>100</v>
      </c>
      <c r="C558" s="219" t="s">
        <v>633</v>
      </c>
      <c r="D558" s="219" t="s">
        <v>641</v>
      </c>
      <c r="E558" s="219">
        <v>1.3534160000000001E-3</v>
      </c>
    </row>
    <row r="559" spans="1:5" ht="15.75" customHeight="1">
      <c r="A559" s="219">
        <v>2011</v>
      </c>
      <c r="B559" s="219" t="s">
        <v>103</v>
      </c>
      <c r="C559" s="219" t="s">
        <v>633</v>
      </c>
      <c r="D559" s="219" t="s">
        <v>641</v>
      </c>
      <c r="E559" s="219">
        <v>2.3751152000000001E-2</v>
      </c>
    </row>
    <row r="560" spans="1:5" ht="15.75" customHeight="1">
      <c r="A560" s="219">
        <v>2011</v>
      </c>
      <c r="B560" s="219" t="s">
        <v>107</v>
      </c>
      <c r="C560" s="219" t="s">
        <v>633</v>
      </c>
      <c r="D560" s="219" t="s">
        <v>641</v>
      </c>
      <c r="E560" s="219">
        <v>3.9030129999999999E-3</v>
      </c>
    </row>
    <row r="561" spans="1:5" ht="15.75" customHeight="1">
      <c r="A561" s="219">
        <v>2011</v>
      </c>
      <c r="B561" s="219" t="s">
        <v>113</v>
      </c>
      <c r="C561" s="219" t="s">
        <v>633</v>
      </c>
      <c r="D561" s="219" t="s">
        <v>641</v>
      </c>
      <c r="E561" s="219">
        <v>5.2743019999999998E-3</v>
      </c>
    </row>
    <row r="562" spans="1:5" ht="15.75" customHeight="1">
      <c r="A562" s="219">
        <v>2011</v>
      </c>
      <c r="B562" s="219" t="s">
        <v>115</v>
      </c>
      <c r="C562" s="219" t="s">
        <v>633</v>
      </c>
      <c r="D562" s="219" t="s">
        <v>641</v>
      </c>
      <c r="E562" s="219">
        <v>2.7073804999999999E-2</v>
      </c>
    </row>
    <row r="563" spans="1:5" ht="15.75" customHeight="1">
      <c r="A563" s="219">
        <v>2011</v>
      </c>
      <c r="B563" s="219" t="s">
        <v>123</v>
      </c>
      <c r="C563" s="219" t="s">
        <v>633</v>
      </c>
      <c r="D563" s="219" t="s">
        <v>641</v>
      </c>
      <c r="E563" s="219">
        <v>1.7313808999999999E-2</v>
      </c>
    </row>
    <row r="564" spans="1:5" ht="15.75" customHeight="1">
      <c r="A564" s="219">
        <v>2011</v>
      </c>
      <c r="B564" s="219" t="s">
        <v>3098</v>
      </c>
      <c r="C564" s="219" t="s">
        <v>633</v>
      </c>
      <c r="D564" s="219" t="s">
        <v>641</v>
      </c>
      <c r="E564" s="219">
        <v>2.8899317000000001E-2</v>
      </c>
    </row>
    <row r="565" spans="1:5" ht="15.75" customHeight="1">
      <c r="A565" s="219">
        <v>2011</v>
      </c>
      <c r="B565" s="219" t="s">
        <v>126</v>
      </c>
      <c r="C565" s="219" t="s">
        <v>633</v>
      </c>
      <c r="D565" s="219" t="s">
        <v>641</v>
      </c>
      <c r="E565" s="219">
        <v>2.1738780000000002E-3</v>
      </c>
    </row>
    <row r="566" spans="1:5" ht="15.75" customHeight="1">
      <c r="A566" s="219">
        <v>2011</v>
      </c>
      <c r="B566" s="219" t="s">
        <v>132</v>
      </c>
      <c r="C566" s="219" t="s">
        <v>633</v>
      </c>
      <c r="D566" s="219" t="s">
        <v>641</v>
      </c>
      <c r="E566" s="219">
        <v>2.9145094999999999E-2</v>
      </c>
    </row>
    <row r="567" spans="1:5" ht="15.75" customHeight="1">
      <c r="A567" s="219">
        <v>2011</v>
      </c>
      <c r="B567" s="219" t="s">
        <v>134</v>
      </c>
      <c r="C567" s="219" t="s">
        <v>633</v>
      </c>
      <c r="D567" s="219" t="s">
        <v>641</v>
      </c>
      <c r="E567" s="219">
        <v>1.4998889999999999E-3</v>
      </c>
    </row>
    <row r="568" spans="1:5" ht="15.75" customHeight="1">
      <c r="A568" s="219">
        <v>2011</v>
      </c>
      <c r="B568" s="219" t="s">
        <v>6</v>
      </c>
      <c r="C568" s="219" t="s">
        <v>188</v>
      </c>
      <c r="D568" s="219" t="s">
        <v>636</v>
      </c>
      <c r="E568" s="219">
        <v>2.2399267E-2</v>
      </c>
    </row>
    <row r="569" spans="1:5" ht="15.75" customHeight="1">
      <c r="A569" s="219">
        <v>2011</v>
      </c>
      <c r="B569" s="219" t="s">
        <v>3</v>
      </c>
      <c r="C569" s="219" t="s">
        <v>188</v>
      </c>
      <c r="D569" s="219" t="s">
        <v>636</v>
      </c>
      <c r="E569" s="219">
        <v>6.6122503999999999E-2</v>
      </c>
    </row>
    <row r="570" spans="1:5" ht="15.75" customHeight="1">
      <c r="A570" s="219">
        <v>2011</v>
      </c>
      <c r="B570" s="219" t="s">
        <v>12</v>
      </c>
      <c r="C570" s="219" t="s">
        <v>188</v>
      </c>
      <c r="D570" s="219" t="s">
        <v>636</v>
      </c>
      <c r="E570" s="219">
        <v>9.2061980000000005E-3</v>
      </c>
    </row>
    <row r="571" spans="1:5" ht="15.75" customHeight="1">
      <c r="A571" s="219">
        <v>2011</v>
      </c>
      <c r="B571" s="219" t="s">
        <v>8</v>
      </c>
      <c r="C571" s="219" t="s">
        <v>188</v>
      </c>
      <c r="D571" s="219" t="s">
        <v>636</v>
      </c>
      <c r="E571" s="219">
        <v>1.3714175E-2</v>
      </c>
    </row>
    <row r="572" spans="1:5" ht="15.75" customHeight="1">
      <c r="A572" s="219">
        <v>2011</v>
      </c>
      <c r="B572" s="219" t="s">
        <v>15</v>
      </c>
      <c r="C572" s="219" t="s">
        <v>188</v>
      </c>
      <c r="D572" s="219" t="s">
        <v>636</v>
      </c>
      <c r="E572" s="219">
        <v>1.0008535000000001E-2</v>
      </c>
    </row>
    <row r="573" spans="1:5" ht="15.75" customHeight="1">
      <c r="A573" s="219">
        <v>2011</v>
      </c>
      <c r="B573" s="219" t="s">
        <v>17</v>
      </c>
      <c r="C573" s="219" t="s">
        <v>188</v>
      </c>
      <c r="D573" s="219" t="s">
        <v>636</v>
      </c>
      <c r="E573" s="219">
        <v>2.8950310000000002E-3</v>
      </c>
    </row>
    <row r="574" spans="1:5" ht="15.75" customHeight="1">
      <c r="A574" s="219">
        <v>2011</v>
      </c>
      <c r="B574" s="219" t="s">
        <v>23</v>
      </c>
      <c r="C574" s="219" t="s">
        <v>188</v>
      </c>
      <c r="D574" s="219" t="s">
        <v>636</v>
      </c>
      <c r="E574" s="219">
        <v>1.0339399999999999E-3</v>
      </c>
    </row>
    <row r="575" spans="1:5" ht="15.75" customHeight="1">
      <c r="A575" s="219">
        <v>2011</v>
      </c>
      <c r="B575" s="219" t="s">
        <v>26</v>
      </c>
      <c r="C575" s="219" t="s">
        <v>188</v>
      </c>
      <c r="D575" s="219" t="s">
        <v>636</v>
      </c>
      <c r="E575" s="219">
        <v>7.6097999999999997E-4</v>
      </c>
    </row>
    <row r="576" spans="1:5" ht="15.75" customHeight="1">
      <c r="A576" s="219">
        <v>2011</v>
      </c>
      <c r="B576" s="219" t="s">
        <v>28</v>
      </c>
      <c r="C576" s="219" t="s">
        <v>188</v>
      </c>
      <c r="D576" s="219" t="s">
        <v>636</v>
      </c>
      <c r="E576" s="219">
        <v>9.0159500000000004E-4</v>
      </c>
    </row>
    <row r="577" spans="1:5" ht="15.75" customHeight="1">
      <c r="A577" s="219">
        <v>2011</v>
      </c>
      <c r="B577" s="219" t="s">
        <v>42</v>
      </c>
      <c r="C577" s="219" t="s">
        <v>188</v>
      </c>
      <c r="D577" s="219" t="s">
        <v>636</v>
      </c>
      <c r="E577" s="219">
        <v>1.4111207000000001E-2</v>
      </c>
    </row>
    <row r="578" spans="1:5" ht="15.75" customHeight="1">
      <c r="A578" s="219">
        <v>2011</v>
      </c>
      <c r="B578" s="219" t="s">
        <v>36</v>
      </c>
      <c r="C578" s="219" t="s">
        <v>188</v>
      </c>
      <c r="D578" s="219" t="s">
        <v>636</v>
      </c>
      <c r="E578" s="219">
        <v>3.6667632999999998E-2</v>
      </c>
    </row>
    <row r="579" spans="1:5" ht="15.75" customHeight="1">
      <c r="A579" s="219">
        <v>2011</v>
      </c>
      <c r="B579" s="219" t="s">
        <v>39</v>
      </c>
      <c r="C579" s="219" t="s">
        <v>188</v>
      </c>
      <c r="D579" s="219" t="s">
        <v>636</v>
      </c>
      <c r="E579" s="219">
        <v>0.204736579</v>
      </c>
    </row>
    <row r="580" spans="1:5" ht="15.75" customHeight="1">
      <c r="A580" s="219">
        <v>2011</v>
      </c>
      <c r="B580" s="219" t="s">
        <v>44</v>
      </c>
      <c r="C580" s="219" t="s">
        <v>188</v>
      </c>
      <c r="D580" s="219" t="s">
        <v>636</v>
      </c>
      <c r="E580" s="219">
        <v>4.1357600000000003E-4</v>
      </c>
    </row>
    <row r="581" spans="1:5" ht="15.75" customHeight="1">
      <c r="A581" s="219">
        <v>2011</v>
      </c>
      <c r="B581" s="219" t="s">
        <v>47</v>
      </c>
      <c r="C581" s="219" t="s">
        <v>188</v>
      </c>
      <c r="D581" s="219" t="s">
        <v>636</v>
      </c>
      <c r="E581" s="219">
        <v>1.8478568000000001E-2</v>
      </c>
    </row>
    <row r="582" spans="1:5" ht="15.75" customHeight="1">
      <c r="A582" s="219">
        <v>2011</v>
      </c>
      <c r="B582" s="219" t="s">
        <v>50</v>
      </c>
      <c r="C582" s="219" t="s">
        <v>188</v>
      </c>
      <c r="D582" s="219" t="s">
        <v>636</v>
      </c>
      <c r="E582" s="219">
        <v>5.9554900000000001E-4</v>
      </c>
    </row>
    <row r="583" spans="1:5" ht="15.75" customHeight="1">
      <c r="A583" s="219">
        <v>2011</v>
      </c>
      <c r="B583" s="219" t="s">
        <v>58</v>
      </c>
      <c r="C583" s="219" t="s">
        <v>188</v>
      </c>
      <c r="D583" s="219" t="s">
        <v>636</v>
      </c>
      <c r="E583" s="219">
        <v>7.5270800000000004E-4</v>
      </c>
    </row>
    <row r="584" spans="1:5" ht="15.75" customHeight="1">
      <c r="A584" s="219">
        <v>2011</v>
      </c>
      <c r="B584" s="219" t="s">
        <v>55</v>
      </c>
      <c r="C584" s="219" t="s">
        <v>188</v>
      </c>
      <c r="D584" s="219" t="s">
        <v>636</v>
      </c>
      <c r="E584" s="219">
        <v>1.0670255999999999E-2</v>
      </c>
    </row>
    <row r="585" spans="1:5" ht="15.75" customHeight="1">
      <c r="A585" s="219">
        <v>2011</v>
      </c>
      <c r="B585" s="219" t="s">
        <v>61</v>
      </c>
      <c r="C585" s="219" t="s">
        <v>188</v>
      </c>
      <c r="D585" s="219" t="s">
        <v>636</v>
      </c>
      <c r="E585" s="219">
        <v>5.3433996999999997E-2</v>
      </c>
    </row>
    <row r="586" spans="1:5" ht="15.75" customHeight="1">
      <c r="A586" s="219">
        <v>2011</v>
      </c>
      <c r="B586" s="219" t="s">
        <v>62</v>
      </c>
      <c r="C586" s="219" t="s">
        <v>188</v>
      </c>
      <c r="D586" s="219" t="s">
        <v>636</v>
      </c>
      <c r="E586" s="219">
        <v>0.150781476</v>
      </c>
    </row>
    <row r="587" spans="1:5" ht="15.75" customHeight="1">
      <c r="A587" s="219">
        <v>2011</v>
      </c>
      <c r="B587" s="219" t="s">
        <v>68</v>
      </c>
      <c r="C587" s="219" t="s">
        <v>188</v>
      </c>
      <c r="D587" s="219" t="s">
        <v>636</v>
      </c>
      <c r="E587" s="219">
        <v>2.8950299999999998E-4</v>
      </c>
    </row>
    <row r="588" spans="1:5" ht="15.75" customHeight="1">
      <c r="A588" s="219">
        <v>2011</v>
      </c>
      <c r="B588" s="219" t="s">
        <v>65</v>
      </c>
      <c r="C588" s="219" t="s">
        <v>188</v>
      </c>
      <c r="D588" s="219" t="s">
        <v>636</v>
      </c>
      <c r="E588" s="219">
        <v>2.5641700000000002E-3</v>
      </c>
    </row>
    <row r="589" spans="1:5" ht="15.75" customHeight="1">
      <c r="A589" s="219">
        <v>2011</v>
      </c>
      <c r="B589" s="219" t="s">
        <v>89</v>
      </c>
      <c r="C589" s="219" t="s">
        <v>188</v>
      </c>
      <c r="D589" s="219" t="s">
        <v>636</v>
      </c>
      <c r="E589" s="219">
        <v>5.7487040000000003E-3</v>
      </c>
    </row>
    <row r="590" spans="1:5" ht="15.75" customHeight="1">
      <c r="A590" s="219">
        <v>2011</v>
      </c>
      <c r="B590" s="219" t="s">
        <v>73</v>
      </c>
      <c r="C590" s="219" t="s">
        <v>188</v>
      </c>
      <c r="D590" s="219" t="s">
        <v>636</v>
      </c>
      <c r="E590" s="219">
        <v>1.521959E-3</v>
      </c>
    </row>
    <row r="591" spans="1:5" ht="15.75" customHeight="1">
      <c r="A591" s="219">
        <v>2011</v>
      </c>
      <c r="B591" s="219" t="s">
        <v>81</v>
      </c>
      <c r="C591" s="219" t="s">
        <v>188</v>
      </c>
      <c r="D591" s="219" t="s">
        <v>636</v>
      </c>
      <c r="E591" s="219">
        <v>4.2184730000000004E-3</v>
      </c>
    </row>
    <row r="592" spans="1:5" ht="15.75" customHeight="1">
      <c r="A592" s="219">
        <v>2011</v>
      </c>
      <c r="B592" s="219" t="s">
        <v>84</v>
      </c>
      <c r="C592" s="219" t="s">
        <v>188</v>
      </c>
      <c r="D592" s="219" t="s">
        <v>636</v>
      </c>
      <c r="E592" s="219">
        <v>4.5493299999999998E-4</v>
      </c>
    </row>
    <row r="593" spans="1:5" ht="15.75" customHeight="1">
      <c r="A593" s="219">
        <v>2011</v>
      </c>
      <c r="B593" s="219" t="s">
        <v>76</v>
      </c>
      <c r="C593" s="219" t="s">
        <v>188</v>
      </c>
      <c r="D593" s="219" t="s">
        <v>636</v>
      </c>
      <c r="E593" s="219">
        <v>2.5550715000000002E-2</v>
      </c>
    </row>
    <row r="594" spans="1:5" ht="15.75" customHeight="1">
      <c r="A594" s="219">
        <v>2011</v>
      </c>
      <c r="B594" s="219" t="s">
        <v>87</v>
      </c>
      <c r="C594" s="219" t="s">
        <v>188</v>
      </c>
      <c r="D594" s="219" t="s">
        <v>636</v>
      </c>
      <c r="E594" s="219">
        <v>2.2333090000000002E-3</v>
      </c>
    </row>
    <row r="595" spans="1:5" ht="15.75" customHeight="1">
      <c r="A595" s="219">
        <v>2011</v>
      </c>
      <c r="B595" s="219" t="s">
        <v>95</v>
      </c>
      <c r="C595" s="219" t="s">
        <v>188</v>
      </c>
      <c r="D595" s="219" t="s">
        <v>636</v>
      </c>
      <c r="E595" s="219">
        <v>0.118744348</v>
      </c>
    </row>
    <row r="596" spans="1:5" ht="15.75" customHeight="1">
      <c r="A596" s="219">
        <v>2011</v>
      </c>
      <c r="B596" s="219" t="s">
        <v>98</v>
      </c>
      <c r="C596" s="219" t="s">
        <v>188</v>
      </c>
      <c r="D596" s="219" t="s">
        <v>636</v>
      </c>
      <c r="E596" s="219">
        <v>3.5567500000000001E-4</v>
      </c>
    </row>
    <row r="597" spans="1:5" ht="15.75" customHeight="1">
      <c r="A597" s="219">
        <v>2011</v>
      </c>
      <c r="B597" s="219" t="s">
        <v>100</v>
      </c>
      <c r="C597" s="219" t="s">
        <v>188</v>
      </c>
      <c r="D597" s="219" t="s">
        <v>636</v>
      </c>
      <c r="E597" s="219">
        <v>2.9612029999999999E-3</v>
      </c>
    </row>
    <row r="598" spans="1:5" ht="15.75" customHeight="1">
      <c r="A598" s="219">
        <v>2011</v>
      </c>
      <c r="B598" s="219" t="s">
        <v>103</v>
      </c>
      <c r="C598" s="219" t="s">
        <v>188</v>
      </c>
      <c r="D598" s="219" t="s">
        <v>636</v>
      </c>
      <c r="E598" s="219">
        <v>4.9107994000000002E-2</v>
      </c>
    </row>
    <row r="599" spans="1:5" ht="15.75" customHeight="1">
      <c r="A599" s="219">
        <v>2011</v>
      </c>
      <c r="B599" s="219" t="s">
        <v>107</v>
      </c>
      <c r="C599" s="219" t="s">
        <v>188</v>
      </c>
      <c r="D599" s="219" t="s">
        <v>636</v>
      </c>
      <c r="E599" s="219">
        <v>5.4922870000000002E-3</v>
      </c>
    </row>
    <row r="600" spans="1:5" ht="15.75" customHeight="1">
      <c r="A600" s="219">
        <v>2011</v>
      </c>
      <c r="B600" s="219" t="s">
        <v>113</v>
      </c>
      <c r="C600" s="219" t="s">
        <v>188</v>
      </c>
      <c r="D600" s="219" t="s">
        <v>636</v>
      </c>
      <c r="E600" s="219">
        <v>3.060461E-3</v>
      </c>
    </row>
    <row r="601" spans="1:5" ht="15.75" customHeight="1">
      <c r="A601" s="219">
        <v>2011</v>
      </c>
      <c r="B601" s="219" t="s">
        <v>115</v>
      </c>
      <c r="C601" s="219" t="s">
        <v>188</v>
      </c>
      <c r="D601" s="219" t="s">
        <v>636</v>
      </c>
      <c r="E601" s="219">
        <v>1.8991402000000001E-2</v>
      </c>
    </row>
    <row r="602" spans="1:5" ht="15.75" customHeight="1">
      <c r="A602" s="219">
        <v>2011</v>
      </c>
      <c r="B602" s="219" t="s">
        <v>118</v>
      </c>
      <c r="C602" s="219" t="s">
        <v>188</v>
      </c>
      <c r="D602" s="219" t="s">
        <v>636</v>
      </c>
      <c r="E602" s="219">
        <v>7.9050884000000002E-2</v>
      </c>
    </row>
    <row r="603" spans="1:5" ht="15.75" customHeight="1">
      <c r="A603" s="219">
        <v>2011</v>
      </c>
      <c r="B603" s="219" t="s">
        <v>123</v>
      </c>
      <c r="C603" s="219" t="s">
        <v>188</v>
      </c>
      <c r="D603" s="219" t="s">
        <v>636</v>
      </c>
      <c r="E603" s="219">
        <v>5.5005590000000004E-3</v>
      </c>
    </row>
    <row r="604" spans="1:5" ht="15.75" customHeight="1">
      <c r="A604" s="219">
        <v>2011</v>
      </c>
      <c r="B604" s="219" t="s">
        <v>126</v>
      </c>
      <c r="C604" s="219" t="s">
        <v>188</v>
      </c>
      <c r="D604" s="219" t="s">
        <v>636</v>
      </c>
      <c r="E604" s="224">
        <v>5.7899999999999998E-5</v>
      </c>
    </row>
    <row r="605" spans="1:5" ht="15.75" customHeight="1">
      <c r="A605" s="219">
        <v>2011</v>
      </c>
      <c r="B605" s="219" t="s">
        <v>132</v>
      </c>
      <c r="C605" s="219" t="s">
        <v>188</v>
      </c>
      <c r="D605" s="219" t="s">
        <v>636</v>
      </c>
      <c r="E605" s="219">
        <v>4.3963110999999999E-2</v>
      </c>
    </row>
    <row r="606" spans="1:5" ht="15.75" customHeight="1">
      <c r="A606" s="219">
        <v>2011</v>
      </c>
      <c r="B606" s="219" t="s">
        <v>129</v>
      </c>
      <c r="C606" s="219" t="s">
        <v>188</v>
      </c>
      <c r="D606" s="219" t="s">
        <v>636</v>
      </c>
      <c r="E606" s="219">
        <v>1.2448633000000001E-2</v>
      </c>
    </row>
    <row r="607" spans="1:5" ht="15.75" customHeight="1">
      <c r="A607" s="219">
        <v>2011</v>
      </c>
      <c r="B607" s="219" t="s">
        <v>6</v>
      </c>
      <c r="C607" s="219" t="s">
        <v>188</v>
      </c>
      <c r="D607" s="219" t="s">
        <v>635</v>
      </c>
      <c r="E607" s="219">
        <v>6.3204109999999994E-2</v>
      </c>
    </row>
    <row r="608" spans="1:5" ht="15.75" customHeight="1">
      <c r="A608" s="219">
        <v>2011</v>
      </c>
      <c r="B608" s="219" t="s">
        <v>3</v>
      </c>
      <c r="C608" s="219" t="s">
        <v>188</v>
      </c>
      <c r="D608" s="219" t="s">
        <v>635</v>
      </c>
      <c r="E608" s="219">
        <v>1.0690778999999999E-2</v>
      </c>
    </row>
    <row r="609" spans="1:5" ht="15.75" customHeight="1">
      <c r="A609" s="219">
        <v>2011</v>
      </c>
      <c r="B609" s="219" t="s">
        <v>12</v>
      </c>
      <c r="C609" s="219" t="s">
        <v>188</v>
      </c>
      <c r="D609" s="219" t="s">
        <v>635</v>
      </c>
      <c r="E609" s="219">
        <v>9.6384639999999994E-3</v>
      </c>
    </row>
    <row r="610" spans="1:5" ht="15.75" customHeight="1">
      <c r="A610" s="219">
        <v>2011</v>
      </c>
      <c r="B610" s="219" t="s">
        <v>8</v>
      </c>
      <c r="C610" s="219" t="s">
        <v>188</v>
      </c>
      <c r="D610" s="219" t="s">
        <v>635</v>
      </c>
      <c r="E610" s="219">
        <v>2.344428E-3</v>
      </c>
    </row>
    <row r="611" spans="1:5" ht="15.75" customHeight="1">
      <c r="A611" s="219">
        <v>2011</v>
      </c>
      <c r="B611" s="219" t="s">
        <v>15</v>
      </c>
      <c r="C611" s="219" t="s">
        <v>188</v>
      </c>
      <c r="D611" s="219" t="s">
        <v>635</v>
      </c>
      <c r="E611" s="219">
        <v>4.8464710000000001E-2</v>
      </c>
    </row>
    <row r="612" spans="1:5" ht="15.75" customHeight="1">
      <c r="A612" s="219">
        <v>2011</v>
      </c>
      <c r="B612" s="219" t="s">
        <v>17</v>
      </c>
      <c r="C612" s="219" t="s">
        <v>188</v>
      </c>
      <c r="D612" s="219" t="s">
        <v>635</v>
      </c>
      <c r="E612" s="219">
        <v>5.1961563000000002E-2</v>
      </c>
    </row>
    <row r="613" spans="1:5" ht="15.75" customHeight="1">
      <c r="A613" s="219">
        <v>2011</v>
      </c>
      <c r="B613" s="219" t="s">
        <v>20</v>
      </c>
      <c r="C613" s="219" t="s">
        <v>188</v>
      </c>
      <c r="D613" s="219" t="s">
        <v>635</v>
      </c>
      <c r="E613" s="219">
        <v>5.30814E-4</v>
      </c>
    </row>
    <row r="614" spans="1:5" ht="15.75" customHeight="1">
      <c r="A614" s="219">
        <v>2011</v>
      </c>
      <c r="B614" s="219" t="s">
        <v>26</v>
      </c>
      <c r="C614" s="219" t="s">
        <v>188</v>
      </c>
      <c r="D614" s="219" t="s">
        <v>635</v>
      </c>
      <c r="E614" s="219">
        <v>3.2500710000000002E-3</v>
      </c>
    </row>
    <row r="615" spans="1:5" ht="15.75" customHeight="1">
      <c r="A615" s="219">
        <v>2011</v>
      </c>
      <c r="B615" s="219" t="s">
        <v>28</v>
      </c>
      <c r="C615" s="219" t="s">
        <v>188</v>
      </c>
      <c r="D615" s="219" t="s">
        <v>635</v>
      </c>
      <c r="E615" s="219">
        <v>2.0883339999999999E-3</v>
      </c>
    </row>
    <row r="616" spans="1:5" ht="15.75" customHeight="1">
      <c r="A616" s="219">
        <v>2011</v>
      </c>
      <c r="B616" s="219" t="s">
        <v>31</v>
      </c>
      <c r="C616" s="219" t="s">
        <v>188</v>
      </c>
      <c r="D616" s="219" t="s">
        <v>635</v>
      </c>
      <c r="E616" s="219">
        <v>2.9334499999999998E-4</v>
      </c>
    </row>
    <row r="617" spans="1:5" ht="15.75" customHeight="1">
      <c r="A617" s="219">
        <v>2011</v>
      </c>
      <c r="B617" s="219" t="s">
        <v>42</v>
      </c>
      <c r="C617" s="219" t="s">
        <v>188</v>
      </c>
      <c r="D617" s="219" t="s">
        <v>635</v>
      </c>
      <c r="E617" s="219">
        <v>2.123256E-3</v>
      </c>
    </row>
    <row r="618" spans="1:5" ht="15.75" customHeight="1">
      <c r="A618" s="219">
        <v>2011</v>
      </c>
      <c r="B618" s="219" t="s">
        <v>34</v>
      </c>
      <c r="C618" s="219" t="s">
        <v>188</v>
      </c>
      <c r="D618" s="219" t="s">
        <v>635</v>
      </c>
      <c r="E618" s="219">
        <v>1.019722E-3</v>
      </c>
    </row>
    <row r="619" spans="1:5" ht="15.75" customHeight="1">
      <c r="A619" s="219">
        <v>2011</v>
      </c>
      <c r="B619" s="219" t="s">
        <v>36</v>
      </c>
      <c r="C619" s="219" t="s">
        <v>188</v>
      </c>
      <c r="D619" s="219" t="s">
        <v>635</v>
      </c>
      <c r="E619" s="219">
        <v>5.0775789999999996E-3</v>
      </c>
    </row>
    <row r="620" spans="1:5" ht="15.75" customHeight="1">
      <c r="A620" s="219">
        <v>2011</v>
      </c>
      <c r="B620" s="219" t="s">
        <v>39</v>
      </c>
      <c r="C620" s="219" t="s">
        <v>188</v>
      </c>
      <c r="D620" s="219" t="s">
        <v>635</v>
      </c>
      <c r="E620" s="219">
        <v>2.647085E-3</v>
      </c>
    </row>
    <row r="621" spans="1:5" ht="15.75" customHeight="1">
      <c r="A621" s="219">
        <v>2011</v>
      </c>
      <c r="B621" s="219" t="s">
        <v>44</v>
      </c>
      <c r="C621" s="219" t="s">
        <v>188</v>
      </c>
      <c r="D621" s="219" t="s">
        <v>635</v>
      </c>
      <c r="E621" s="219">
        <v>7.0379409999999998E-3</v>
      </c>
    </row>
    <row r="622" spans="1:5" ht="15.75" customHeight="1">
      <c r="A622" s="219">
        <v>2011</v>
      </c>
      <c r="B622" s="219" t="s">
        <v>47</v>
      </c>
      <c r="C622" s="219" t="s">
        <v>188</v>
      </c>
      <c r="D622" s="219" t="s">
        <v>635</v>
      </c>
      <c r="E622" s="219">
        <v>2.407288E-3</v>
      </c>
    </row>
    <row r="623" spans="1:5" ht="15.75" customHeight="1">
      <c r="A623" s="219">
        <v>2011</v>
      </c>
      <c r="B623" s="219" t="s">
        <v>50</v>
      </c>
      <c r="C623" s="219" t="s">
        <v>188</v>
      </c>
      <c r="D623" s="219" t="s">
        <v>635</v>
      </c>
      <c r="E623" s="219">
        <v>7.6369692000000003E-2</v>
      </c>
    </row>
    <row r="624" spans="1:5" ht="15.75" customHeight="1">
      <c r="A624" s="219">
        <v>2011</v>
      </c>
      <c r="B624" s="219" t="s">
        <v>58</v>
      </c>
      <c r="C624" s="219" t="s">
        <v>188</v>
      </c>
      <c r="D624" s="219" t="s">
        <v>635</v>
      </c>
      <c r="E624" s="219">
        <v>5.9600199999999999E-4</v>
      </c>
    </row>
    <row r="625" spans="1:5" ht="15.75" customHeight="1">
      <c r="A625" s="219">
        <v>2011</v>
      </c>
      <c r="B625" s="219" t="s">
        <v>55</v>
      </c>
      <c r="C625" s="219" t="s">
        <v>188</v>
      </c>
      <c r="D625" s="219" t="s">
        <v>635</v>
      </c>
      <c r="E625" s="219">
        <v>1.09655E-3</v>
      </c>
    </row>
    <row r="626" spans="1:5" ht="15.75" customHeight="1">
      <c r="A626" s="219">
        <v>2011</v>
      </c>
      <c r="B626" s="219" t="s">
        <v>52</v>
      </c>
      <c r="C626" s="219" t="s">
        <v>188</v>
      </c>
      <c r="D626" s="219" t="s">
        <v>635</v>
      </c>
      <c r="E626" s="219">
        <v>1.3270299999999999E-4</v>
      </c>
    </row>
    <row r="627" spans="1:5" ht="15.75" customHeight="1">
      <c r="A627" s="219">
        <v>2011</v>
      </c>
      <c r="B627" s="219" t="s">
        <v>61</v>
      </c>
      <c r="C627" s="219" t="s">
        <v>188</v>
      </c>
      <c r="D627" s="219" t="s">
        <v>635</v>
      </c>
      <c r="E627" s="219">
        <v>1.2392643E-2</v>
      </c>
    </row>
    <row r="628" spans="1:5" ht="15.75" customHeight="1">
      <c r="A628" s="219">
        <v>2011</v>
      </c>
      <c r="B628" s="219" t="s">
        <v>62</v>
      </c>
      <c r="C628" s="219" t="s">
        <v>188</v>
      </c>
      <c r="D628" s="219" t="s">
        <v>635</v>
      </c>
      <c r="E628" s="219">
        <v>9.5632650999999999E-2</v>
      </c>
    </row>
    <row r="629" spans="1:5" ht="15.75" customHeight="1">
      <c r="A629" s="219">
        <v>2011</v>
      </c>
      <c r="B629" s="219" t="s">
        <v>68</v>
      </c>
      <c r="C629" s="219" t="s">
        <v>188</v>
      </c>
      <c r="D629" s="219" t="s">
        <v>635</v>
      </c>
      <c r="E629" s="219">
        <v>1.7507550000000001E-3</v>
      </c>
    </row>
    <row r="630" spans="1:5" ht="15.75" customHeight="1">
      <c r="A630" s="219">
        <v>2011</v>
      </c>
      <c r="B630" s="219" t="s">
        <v>65</v>
      </c>
      <c r="C630" s="219" t="s">
        <v>188</v>
      </c>
      <c r="D630" s="219" t="s">
        <v>635</v>
      </c>
      <c r="E630" s="219">
        <v>7.4709729999999997E-3</v>
      </c>
    </row>
    <row r="631" spans="1:5" ht="15.75" customHeight="1">
      <c r="A631" s="219">
        <v>2011</v>
      </c>
      <c r="B631" s="219" t="s">
        <v>70</v>
      </c>
      <c r="C631" s="219" t="s">
        <v>188</v>
      </c>
      <c r="D631" s="219" t="s">
        <v>635</v>
      </c>
      <c r="E631" s="219">
        <v>1.1617380000000001E-3</v>
      </c>
    </row>
    <row r="632" spans="1:5" ht="15.75" customHeight="1">
      <c r="A632" s="219">
        <v>2011</v>
      </c>
      <c r="B632" s="219" t="s">
        <v>89</v>
      </c>
      <c r="C632" s="219" t="s">
        <v>188</v>
      </c>
      <c r="D632" s="219" t="s">
        <v>635</v>
      </c>
      <c r="E632" s="219">
        <v>1.4737070000000001E-3</v>
      </c>
    </row>
    <row r="633" spans="1:5" ht="15.75" customHeight="1">
      <c r="A633" s="219">
        <v>2011</v>
      </c>
      <c r="B633" s="219" t="s">
        <v>92</v>
      </c>
      <c r="C633" s="219" t="s">
        <v>188</v>
      </c>
      <c r="D633" s="219" t="s">
        <v>635</v>
      </c>
      <c r="E633" s="219">
        <v>5.8647957000000001E-2</v>
      </c>
    </row>
    <row r="634" spans="1:5" ht="15.75" customHeight="1">
      <c r="A634" s="219">
        <v>2011</v>
      </c>
      <c r="B634" s="219" t="s">
        <v>73</v>
      </c>
      <c r="C634" s="219" t="s">
        <v>188</v>
      </c>
      <c r="D634" s="219" t="s">
        <v>635</v>
      </c>
      <c r="E634" s="219">
        <v>1.3107380000000001E-3</v>
      </c>
    </row>
    <row r="635" spans="1:5" ht="15.75" customHeight="1">
      <c r="A635" s="219">
        <v>2011</v>
      </c>
      <c r="B635" s="219" t="s">
        <v>81</v>
      </c>
      <c r="C635" s="219" t="s">
        <v>188</v>
      </c>
      <c r="D635" s="219" t="s">
        <v>635</v>
      </c>
      <c r="E635" s="219">
        <v>2.8170400000000003E-4</v>
      </c>
    </row>
    <row r="636" spans="1:5" ht="15.75" customHeight="1">
      <c r="A636" s="219">
        <v>2011</v>
      </c>
      <c r="B636" s="219" t="s">
        <v>84</v>
      </c>
      <c r="C636" s="219" t="s">
        <v>188</v>
      </c>
      <c r="D636" s="219" t="s">
        <v>635</v>
      </c>
      <c r="E636" s="219">
        <v>4.7105081E-2</v>
      </c>
    </row>
    <row r="637" spans="1:5" ht="15.75" customHeight="1">
      <c r="A637" s="219">
        <v>2011</v>
      </c>
      <c r="B637" s="219" t="s">
        <v>76</v>
      </c>
      <c r="C637" s="219" t="s">
        <v>188</v>
      </c>
      <c r="D637" s="219" t="s">
        <v>635</v>
      </c>
      <c r="E637" s="219">
        <v>7.3336099999999997E-4</v>
      </c>
    </row>
    <row r="638" spans="1:5" ht="15.75" customHeight="1">
      <c r="A638" s="219">
        <v>2011</v>
      </c>
      <c r="B638" s="219" t="s">
        <v>87</v>
      </c>
      <c r="C638" s="219" t="s">
        <v>188</v>
      </c>
      <c r="D638" s="219" t="s">
        <v>635</v>
      </c>
      <c r="E638" s="219">
        <v>1.4737070999999999E-2</v>
      </c>
    </row>
    <row r="639" spans="1:5" ht="15.75" customHeight="1">
      <c r="A639" s="219">
        <v>2011</v>
      </c>
      <c r="B639" s="219" t="s">
        <v>95</v>
      </c>
      <c r="C639" s="219" t="s">
        <v>188</v>
      </c>
      <c r="D639" s="219" t="s">
        <v>635</v>
      </c>
      <c r="E639" s="219">
        <v>1.38291E-3</v>
      </c>
    </row>
    <row r="640" spans="1:5" ht="15.75" customHeight="1">
      <c r="A640" s="219">
        <v>2011</v>
      </c>
      <c r="B640" s="219" t="s">
        <v>98</v>
      </c>
      <c r="C640" s="219" t="s">
        <v>188</v>
      </c>
      <c r="D640" s="219" t="s">
        <v>635</v>
      </c>
      <c r="E640" s="219">
        <v>7.5796972000000004E-2</v>
      </c>
    </row>
    <row r="641" spans="1:5" ht="15.75" customHeight="1">
      <c r="A641" s="219">
        <v>2011</v>
      </c>
      <c r="B641" s="219" t="s">
        <v>100</v>
      </c>
      <c r="C641" s="219" t="s">
        <v>188</v>
      </c>
      <c r="D641" s="219" t="s">
        <v>635</v>
      </c>
      <c r="E641" s="219">
        <v>9.8712800000000009E-4</v>
      </c>
    </row>
    <row r="642" spans="1:5" ht="15.75" customHeight="1">
      <c r="A642" s="219">
        <v>2011</v>
      </c>
      <c r="B642" s="219" t="s">
        <v>103</v>
      </c>
      <c r="C642" s="219" t="s">
        <v>188</v>
      </c>
      <c r="D642" s="219" t="s">
        <v>635</v>
      </c>
      <c r="E642" s="219">
        <v>2.3618891999999999E-2</v>
      </c>
    </row>
    <row r="643" spans="1:5" ht="15.75" customHeight="1">
      <c r="A643" s="219">
        <v>2011</v>
      </c>
      <c r="B643" s="219" t="s">
        <v>105</v>
      </c>
      <c r="C643" s="219" t="s">
        <v>188</v>
      </c>
      <c r="D643" s="219" t="s">
        <v>635</v>
      </c>
      <c r="E643" s="219">
        <v>1.2571899999999999E-4</v>
      </c>
    </row>
    <row r="644" spans="1:5" ht="15.75" customHeight="1">
      <c r="A644" s="219">
        <v>2011</v>
      </c>
      <c r="B644" s="219" t="s">
        <v>107</v>
      </c>
      <c r="C644" s="219" t="s">
        <v>188</v>
      </c>
      <c r="D644" s="219" t="s">
        <v>635</v>
      </c>
      <c r="E644" s="219">
        <v>6.7515800000000003E-4</v>
      </c>
    </row>
    <row r="645" spans="1:5" ht="15.75" customHeight="1">
      <c r="A645" s="219">
        <v>2011</v>
      </c>
      <c r="B645" s="219" t="s">
        <v>113</v>
      </c>
      <c r="C645" s="219" t="s">
        <v>188</v>
      </c>
      <c r="D645" s="219" t="s">
        <v>635</v>
      </c>
      <c r="E645" s="219">
        <v>1.9020829999999999E-3</v>
      </c>
    </row>
    <row r="646" spans="1:5" ht="15.75" customHeight="1">
      <c r="A646" s="219">
        <v>2011</v>
      </c>
      <c r="B646" s="219" t="s">
        <v>115</v>
      </c>
      <c r="C646" s="219" t="s">
        <v>188</v>
      </c>
      <c r="D646" s="219" t="s">
        <v>635</v>
      </c>
      <c r="E646" s="219">
        <v>0.31672889999999998</v>
      </c>
    </row>
    <row r="647" spans="1:5" ht="15.75" customHeight="1">
      <c r="A647" s="219">
        <v>2011</v>
      </c>
      <c r="B647" s="219" t="s">
        <v>118</v>
      </c>
      <c r="C647" s="219" t="s">
        <v>188</v>
      </c>
      <c r="D647" s="219" t="s">
        <v>635</v>
      </c>
      <c r="E647" s="219">
        <v>4.9845289999999997E-3</v>
      </c>
    </row>
    <row r="648" spans="1:5" ht="15.75" customHeight="1">
      <c r="A648" s="219">
        <v>2011</v>
      </c>
      <c r="B648" s="219" t="s">
        <v>123</v>
      </c>
      <c r="C648" s="219" t="s">
        <v>188</v>
      </c>
      <c r="D648" s="219" t="s">
        <v>635</v>
      </c>
      <c r="E648" s="219">
        <v>1.7786919999999999E-3</v>
      </c>
    </row>
    <row r="649" spans="1:5" ht="15.75" customHeight="1">
      <c r="A649" s="219">
        <v>2011</v>
      </c>
      <c r="B649" s="219" t="s">
        <v>126</v>
      </c>
      <c r="C649" s="219" t="s">
        <v>188</v>
      </c>
      <c r="D649" s="219" t="s">
        <v>635</v>
      </c>
      <c r="E649" s="219">
        <v>1.043003E-3</v>
      </c>
    </row>
    <row r="650" spans="1:5" ht="15.75" customHeight="1">
      <c r="A650" s="219">
        <v>2011</v>
      </c>
      <c r="B650" s="219" t="s">
        <v>132</v>
      </c>
      <c r="C650" s="219" t="s">
        <v>188</v>
      </c>
      <c r="D650" s="219" t="s">
        <v>635</v>
      </c>
      <c r="E650" s="224">
        <v>6.05E-5</v>
      </c>
    </row>
    <row r="651" spans="1:5" ht="15.75" customHeight="1">
      <c r="A651" s="219">
        <v>2011</v>
      </c>
      <c r="B651" s="219" t="s">
        <v>129</v>
      </c>
      <c r="C651" s="219" t="s">
        <v>188</v>
      </c>
      <c r="D651" s="219" t="s">
        <v>635</v>
      </c>
      <c r="E651" s="219">
        <v>2.5213660000000001E-3</v>
      </c>
    </row>
    <row r="652" spans="1:5" ht="15.75" customHeight="1">
      <c r="A652" s="219">
        <v>2011</v>
      </c>
      <c r="B652" s="219" t="s">
        <v>134</v>
      </c>
      <c r="C652" s="219" t="s">
        <v>188</v>
      </c>
      <c r="D652" s="219" t="s">
        <v>635</v>
      </c>
      <c r="E652" s="219">
        <v>3.4721299999999997E-2</v>
      </c>
    </row>
    <row r="653" spans="1:5" ht="15.75" customHeight="1">
      <c r="A653" s="219">
        <v>2011</v>
      </c>
      <c r="B653" s="219" t="s">
        <v>6</v>
      </c>
      <c r="C653" s="219" t="s">
        <v>188</v>
      </c>
      <c r="D653" s="219" t="s">
        <v>641</v>
      </c>
      <c r="E653" s="219">
        <v>1.1995822999999999E-2</v>
      </c>
    </row>
    <row r="654" spans="1:5" ht="15.75" customHeight="1">
      <c r="A654" s="219">
        <v>2011</v>
      </c>
      <c r="B654" s="219" t="s">
        <v>3</v>
      </c>
      <c r="C654" s="219" t="s">
        <v>188</v>
      </c>
      <c r="D654" s="219" t="s">
        <v>641</v>
      </c>
      <c r="E654" s="219">
        <v>1.9297540000000001E-3</v>
      </c>
    </row>
    <row r="655" spans="1:5" ht="15.75" customHeight="1">
      <c r="A655" s="219">
        <v>2011</v>
      </c>
      <c r="B655" s="219" t="s">
        <v>15</v>
      </c>
      <c r="C655" s="219" t="s">
        <v>188</v>
      </c>
      <c r="D655" s="219" t="s">
        <v>641</v>
      </c>
      <c r="E655" s="219">
        <v>8.3523799999999995E-3</v>
      </c>
    </row>
    <row r="656" spans="1:5" ht="15.75" customHeight="1">
      <c r="A656" s="219">
        <v>2011</v>
      </c>
      <c r="B656" s="219" t="s">
        <v>17</v>
      </c>
      <c r="C656" s="219" t="s">
        <v>188</v>
      </c>
      <c r="D656" s="219" t="s">
        <v>641</v>
      </c>
      <c r="E656" s="219">
        <v>5.8225177000000003E-2</v>
      </c>
    </row>
    <row r="657" spans="1:5" ht="15.75" customHeight="1">
      <c r="A657" s="219">
        <v>2011</v>
      </c>
      <c r="B657" s="219" t="s">
        <v>20</v>
      </c>
      <c r="C657" s="219" t="s">
        <v>188</v>
      </c>
      <c r="D657" s="219" t="s">
        <v>641</v>
      </c>
      <c r="E657" s="224">
        <v>3.3899999999999997E-5</v>
      </c>
    </row>
    <row r="658" spans="1:5" ht="15.75" customHeight="1">
      <c r="A658" s="219">
        <v>2011</v>
      </c>
      <c r="B658" s="219" t="s">
        <v>5450</v>
      </c>
      <c r="C658" s="219" t="s">
        <v>188</v>
      </c>
      <c r="D658" s="219" t="s">
        <v>641</v>
      </c>
      <c r="E658" s="219">
        <v>1.040076E-3</v>
      </c>
    </row>
    <row r="659" spans="1:5" ht="15.75" customHeight="1">
      <c r="A659" s="219">
        <v>2011</v>
      </c>
      <c r="B659" s="219" t="s">
        <v>42</v>
      </c>
      <c r="C659" s="219" t="s">
        <v>188</v>
      </c>
      <c r="D659" s="219" t="s">
        <v>641</v>
      </c>
      <c r="E659" s="219">
        <v>0.44601456099999998</v>
      </c>
    </row>
    <row r="660" spans="1:5" ht="15.75" customHeight="1">
      <c r="A660" s="219">
        <v>2011</v>
      </c>
      <c r="B660" s="219" t="s">
        <v>36</v>
      </c>
      <c r="C660" s="219" t="s">
        <v>188</v>
      </c>
      <c r="D660" s="219" t="s">
        <v>641</v>
      </c>
      <c r="E660" s="219">
        <v>1.4912700000000001E-3</v>
      </c>
    </row>
    <row r="661" spans="1:5" ht="15.75" customHeight="1">
      <c r="A661" s="219">
        <v>2011</v>
      </c>
      <c r="B661" s="219" t="s">
        <v>39</v>
      </c>
      <c r="C661" s="219" t="s">
        <v>188</v>
      </c>
      <c r="D661" s="219" t="s">
        <v>641</v>
      </c>
      <c r="E661" s="219">
        <v>1.2305092E-2</v>
      </c>
    </row>
    <row r="662" spans="1:5" ht="15.75" customHeight="1">
      <c r="A662" s="219">
        <v>2011</v>
      </c>
      <c r="B662" s="219" t="s">
        <v>47</v>
      </c>
      <c r="C662" s="219" t="s">
        <v>188</v>
      </c>
      <c r="D662" s="219" t="s">
        <v>641</v>
      </c>
      <c r="E662" s="219">
        <v>4.541593E-3</v>
      </c>
    </row>
    <row r="663" spans="1:5" ht="15.75" customHeight="1">
      <c r="A663" s="219">
        <v>2011</v>
      </c>
      <c r="B663" s="219" t="s">
        <v>50</v>
      </c>
      <c r="C663" s="219" t="s">
        <v>188</v>
      </c>
      <c r="D663" s="219" t="s">
        <v>641</v>
      </c>
      <c r="E663" s="219">
        <v>1.0231299999999999E-3</v>
      </c>
    </row>
    <row r="664" spans="1:5" ht="15.75" customHeight="1">
      <c r="A664" s="219">
        <v>2011</v>
      </c>
      <c r="B664" s="219" t="s">
        <v>58</v>
      </c>
      <c r="C664" s="219" t="s">
        <v>188</v>
      </c>
      <c r="D664" s="219" t="s">
        <v>641</v>
      </c>
      <c r="E664" s="219">
        <v>3.0037219999999999E-3</v>
      </c>
    </row>
    <row r="665" spans="1:5" ht="15.75" customHeight="1">
      <c r="A665" s="219">
        <v>2011</v>
      </c>
      <c r="B665" s="219" t="s">
        <v>55</v>
      </c>
      <c r="C665" s="219" t="s">
        <v>188</v>
      </c>
      <c r="D665" s="219" t="s">
        <v>641</v>
      </c>
      <c r="E665" s="219">
        <v>3.4316099999999998E-4</v>
      </c>
    </row>
    <row r="666" spans="1:5" ht="15.75" customHeight="1">
      <c r="A666" s="219">
        <v>2011</v>
      </c>
      <c r="B666" s="219" t="s">
        <v>61</v>
      </c>
      <c r="C666" s="219" t="s">
        <v>188</v>
      </c>
      <c r="D666" s="219" t="s">
        <v>641</v>
      </c>
      <c r="E666" s="219">
        <v>2.2292784999999999E-2</v>
      </c>
    </row>
    <row r="667" spans="1:5" ht="15.75" customHeight="1">
      <c r="A667" s="219">
        <v>2011</v>
      </c>
      <c r="B667" s="219" t="s">
        <v>62</v>
      </c>
      <c r="C667" s="219" t="s">
        <v>188</v>
      </c>
      <c r="D667" s="219" t="s">
        <v>641</v>
      </c>
      <c r="E667" s="219">
        <v>0.13438371800000001</v>
      </c>
    </row>
    <row r="668" spans="1:5" ht="15.75" customHeight="1">
      <c r="A668" s="219">
        <v>2011</v>
      </c>
      <c r="B668" s="219" t="s">
        <v>68</v>
      </c>
      <c r="C668" s="219" t="s">
        <v>188</v>
      </c>
      <c r="D668" s="219" t="s">
        <v>641</v>
      </c>
      <c r="E668" s="219">
        <v>8.6425849999999995E-3</v>
      </c>
    </row>
    <row r="669" spans="1:5" ht="15.75" customHeight="1">
      <c r="A669" s="219">
        <v>2011</v>
      </c>
      <c r="B669" s="219" t="s">
        <v>92</v>
      </c>
      <c r="C669" s="219" t="s">
        <v>188</v>
      </c>
      <c r="D669" s="219" t="s">
        <v>641</v>
      </c>
      <c r="E669" s="219">
        <v>2.834259E-3</v>
      </c>
    </row>
    <row r="670" spans="1:5" ht="15.75" customHeight="1">
      <c r="A670" s="219">
        <v>2011</v>
      </c>
      <c r="B670" s="219" t="s">
        <v>73</v>
      </c>
      <c r="C670" s="219" t="s">
        <v>188</v>
      </c>
      <c r="D670" s="219" t="s">
        <v>641</v>
      </c>
      <c r="E670" s="224">
        <v>8.4700000000000002E-6</v>
      </c>
    </row>
    <row r="671" spans="1:5" ht="15.75" customHeight="1">
      <c r="A671" s="219">
        <v>2011</v>
      </c>
      <c r="B671" s="219" t="s">
        <v>81</v>
      </c>
      <c r="C671" s="219" t="s">
        <v>188</v>
      </c>
      <c r="D671" s="219" t="s">
        <v>641</v>
      </c>
      <c r="E671" s="219">
        <v>7.7317200000000003E-4</v>
      </c>
    </row>
    <row r="672" spans="1:5" ht="15.75" customHeight="1">
      <c r="A672" s="219">
        <v>2011</v>
      </c>
      <c r="B672" s="219" t="s">
        <v>87</v>
      </c>
      <c r="C672" s="219" t="s">
        <v>188</v>
      </c>
      <c r="D672" s="219" t="s">
        <v>641</v>
      </c>
      <c r="E672" s="219">
        <v>2.7467743999999999E-2</v>
      </c>
    </row>
    <row r="673" spans="1:5" ht="15.75" customHeight="1">
      <c r="A673" s="219">
        <v>2011</v>
      </c>
      <c r="B673" s="219" t="s">
        <v>95</v>
      </c>
      <c r="C673" s="219" t="s">
        <v>188</v>
      </c>
      <c r="D673" s="219" t="s">
        <v>641</v>
      </c>
      <c r="E673" s="219">
        <v>1.7827448999999999E-2</v>
      </c>
    </row>
    <row r="674" spans="1:5" ht="15.75" customHeight="1">
      <c r="A674" s="219">
        <v>2011</v>
      </c>
      <c r="B674" s="219" t="s">
        <v>98</v>
      </c>
      <c r="C674" s="219" t="s">
        <v>188</v>
      </c>
      <c r="D674" s="219" t="s">
        <v>641</v>
      </c>
      <c r="E674" s="219">
        <v>6.6302199999999998E-4</v>
      </c>
    </row>
    <row r="675" spans="1:5" ht="15.75" customHeight="1">
      <c r="A675" s="219">
        <v>2011</v>
      </c>
      <c r="B675" s="219" t="s">
        <v>100</v>
      </c>
      <c r="C675" s="219" t="s">
        <v>188</v>
      </c>
      <c r="D675" s="219" t="s">
        <v>641</v>
      </c>
      <c r="E675" s="219">
        <v>0.15588426599999999</v>
      </c>
    </row>
    <row r="676" spans="1:5" ht="15.75" customHeight="1">
      <c r="A676" s="219">
        <v>2011</v>
      </c>
      <c r="B676" s="219" t="s">
        <v>103</v>
      </c>
      <c r="C676" s="219" t="s">
        <v>188</v>
      </c>
      <c r="D676" s="219" t="s">
        <v>641</v>
      </c>
      <c r="E676" s="219">
        <v>5.1029379999999996E-3</v>
      </c>
    </row>
    <row r="677" spans="1:5" ht="15.75" customHeight="1">
      <c r="A677" s="219">
        <v>2011</v>
      </c>
      <c r="B677" s="219" t="s">
        <v>107</v>
      </c>
      <c r="C677" s="219" t="s">
        <v>188</v>
      </c>
      <c r="D677" s="219" t="s">
        <v>641</v>
      </c>
      <c r="E677" s="219">
        <v>6.0413359999999996E-3</v>
      </c>
    </row>
    <row r="678" spans="1:5" ht="15.75" customHeight="1">
      <c r="A678" s="219">
        <v>2011</v>
      </c>
      <c r="B678" s="219" t="s">
        <v>113</v>
      </c>
      <c r="C678" s="219" t="s">
        <v>188</v>
      </c>
      <c r="D678" s="219" t="s">
        <v>641</v>
      </c>
      <c r="E678" s="219">
        <v>7.4775299999999998E-4</v>
      </c>
    </row>
    <row r="679" spans="1:5" ht="15.75" customHeight="1">
      <c r="A679" s="219">
        <v>2011</v>
      </c>
      <c r="B679" s="219" t="s">
        <v>115</v>
      </c>
      <c r="C679" s="219" t="s">
        <v>188</v>
      </c>
      <c r="D679" s="219" t="s">
        <v>641</v>
      </c>
      <c r="E679" s="219">
        <v>3.7832489999999998E-3</v>
      </c>
    </row>
    <row r="680" spans="1:5" ht="15.75" customHeight="1">
      <c r="A680" s="219">
        <v>2011</v>
      </c>
      <c r="B680" s="219" t="s">
        <v>123</v>
      </c>
      <c r="C680" s="219" t="s">
        <v>188</v>
      </c>
      <c r="D680" s="219" t="s">
        <v>641</v>
      </c>
      <c r="E680" s="219">
        <v>1.0995994E-2</v>
      </c>
    </row>
    <row r="681" spans="1:5" ht="15.75" customHeight="1">
      <c r="A681" s="219">
        <v>2011</v>
      </c>
      <c r="B681" s="219" t="s">
        <v>3098</v>
      </c>
      <c r="C681" s="219" t="s">
        <v>188</v>
      </c>
      <c r="D681" s="219" t="s">
        <v>641</v>
      </c>
      <c r="E681" s="219">
        <v>1.745675E-2</v>
      </c>
    </row>
    <row r="682" spans="1:5" ht="15.75" customHeight="1">
      <c r="A682" s="219">
        <v>2011</v>
      </c>
      <c r="B682" s="219" t="s">
        <v>126</v>
      </c>
      <c r="C682" s="219" t="s">
        <v>188</v>
      </c>
      <c r="D682" s="219" t="s">
        <v>641</v>
      </c>
      <c r="E682" s="219">
        <v>4.6729270000000003E-3</v>
      </c>
    </row>
    <row r="683" spans="1:5" ht="15.75" customHeight="1">
      <c r="A683" s="219">
        <v>2011</v>
      </c>
      <c r="B683" s="219" t="s">
        <v>132</v>
      </c>
      <c r="C683" s="219" t="s">
        <v>188</v>
      </c>
      <c r="D683" s="219" t="s">
        <v>641</v>
      </c>
      <c r="E683" s="219">
        <v>2.8300228E-2</v>
      </c>
    </row>
    <row r="684" spans="1:5" ht="15.75" customHeight="1">
      <c r="A684" s="219">
        <v>2011</v>
      </c>
      <c r="B684" s="219" t="s">
        <v>134</v>
      </c>
      <c r="C684" s="219" t="s">
        <v>188</v>
      </c>
      <c r="D684" s="219" t="s">
        <v>641</v>
      </c>
      <c r="E684" s="219">
        <v>1.8217210000000001E-3</v>
      </c>
    </row>
    <row r="685" spans="1:5" ht="15.75" customHeight="1">
      <c r="A685" s="219">
        <v>2012</v>
      </c>
      <c r="B685" s="219" t="s">
        <v>6</v>
      </c>
      <c r="C685" s="219" t="s">
        <v>187</v>
      </c>
      <c r="D685" s="219" t="s">
        <v>636</v>
      </c>
      <c r="E685" s="219">
        <v>3.7822799999999998E-4</v>
      </c>
    </row>
    <row r="686" spans="1:5" ht="15.75" customHeight="1">
      <c r="A686" s="219">
        <v>2012</v>
      </c>
      <c r="B686" s="219" t="s">
        <v>3</v>
      </c>
      <c r="C686" s="219" t="s">
        <v>187</v>
      </c>
      <c r="D686" s="219" t="s">
        <v>636</v>
      </c>
      <c r="E686" s="219">
        <v>0.111700094</v>
      </c>
    </row>
    <row r="687" spans="1:5" ht="15.75" customHeight="1">
      <c r="A687" s="219">
        <v>2012</v>
      </c>
      <c r="B687" s="219" t="s">
        <v>12</v>
      </c>
      <c r="C687" s="219" t="s">
        <v>187</v>
      </c>
      <c r="D687" s="219" t="s">
        <v>636</v>
      </c>
      <c r="E687" s="219">
        <v>4.2493799999999998E-4</v>
      </c>
    </row>
    <row r="688" spans="1:5" ht="15.75" customHeight="1">
      <c r="A688" s="219">
        <v>2012</v>
      </c>
      <c r="B688" s="219" t="s">
        <v>8</v>
      </c>
      <c r="C688" s="219" t="s">
        <v>187</v>
      </c>
      <c r="D688" s="219" t="s">
        <v>636</v>
      </c>
      <c r="E688" s="219">
        <v>7.0850600000000002E-4</v>
      </c>
    </row>
    <row r="689" spans="1:5" ht="15.75" customHeight="1">
      <c r="A689" s="219">
        <v>2012</v>
      </c>
      <c r="B689" s="219" t="s">
        <v>15</v>
      </c>
      <c r="C689" s="219" t="s">
        <v>187</v>
      </c>
      <c r="D689" s="219" t="s">
        <v>636</v>
      </c>
      <c r="E689" s="219">
        <v>4.7784900000000003E-4</v>
      </c>
    </row>
    <row r="690" spans="1:5" ht="15.75" customHeight="1">
      <c r="A690" s="219">
        <v>2012</v>
      </c>
      <c r="B690" s="219" t="s">
        <v>17</v>
      </c>
      <c r="C690" s="219" t="s">
        <v>187</v>
      </c>
      <c r="D690" s="219" t="s">
        <v>636</v>
      </c>
      <c r="E690" s="219">
        <v>9.4931562999999997E-2</v>
      </c>
    </row>
    <row r="691" spans="1:5" ht="15.75" customHeight="1">
      <c r="A691" s="219">
        <v>2012</v>
      </c>
      <c r="B691" s="219" t="s">
        <v>23</v>
      </c>
      <c r="C691" s="219" t="s">
        <v>187</v>
      </c>
      <c r="D691" s="219" t="s">
        <v>636</v>
      </c>
      <c r="E691" s="224">
        <v>3.68E-5</v>
      </c>
    </row>
    <row r="692" spans="1:5" ht="15.75" customHeight="1">
      <c r="A692" s="219">
        <v>2012</v>
      </c>
      <c r="B692" s="219" t="s">
        <v>26</v>
      </c>
      <c r="C692" s="219" t="s">
        <v>187</v>
      </c>
      <c r="D692" s="219" t="s">
        <v>636</v>
      </c>
      <c r="E692" s="224">
        <v>3.7200000000000003E-5</v>
      </c>
    </row>
    <row r="693" spans="1:5" ht="15.75" customHeight="1">
      <c r="A693" s="219">
        <v>2012</v>
      </c>
      <c r="B693" s="219" t="s">
        <v>28</v>
      </c>
      <c r="C693" s="219" t="s">
        <v>187</v>
      </c>
      <c r="D693" s="219" t="s">
        <v>636</v>
      </c>
      <c r="E693" s="224">
        <v>4.5099999999999998E-5</v>
      </c>
    </row>
    <row r="694" spans="1:5" ht="15.75" customHeight="1">
      <c r="A694" s="219">
        <v>2012</v>
      </c>
      <c r="B694" s="219" t="s">
        <v>42</v>
      </c>
      <c r="C694" s="219" t="s">
        <v>187</v>
      </c>
      <c r="D694" s="219" t="s">
        <v>636</v>
      </c>
      <c r="E694" s="219">
        <v>5.4067999999999998E-4</v>
      </c>
    </row>
    <row r="695" spans="1:5" ht="15.75" customHeight="1">
      <c r="A695" s="219">
        <v>2012</v>
      </c>
      <c r="B695" s="219" t="s">
        <v>36</v>
      </c>
      <c r="C695" s="219" t="s">
        <v>187</v>
      </c>
      <c r="D695" s="219" t="s">
        <v>636</v>
      </c>
      <c r="E695" s="219">
        <v>0.33321699399999999</v>
      </c>
    </row>
    <row r="696" spans="1:5" ht="15.75" customHeight="1">
      <c r="A696" s="219">
        <v>2012</v>
      </c>
      <c r="B696" s="219" t="s">
        <v>39</v>
      </c>
      <c r="C696" s="219" t="s">
        <v>187</v>
      </c>
      <c r="D696" s="219" t="s">
        <v>636</v>
      </c>
      <c r="E696" s="219">
        <v>0.159675967</v>
      </c>
    </row>
    <row r="697" spans="1:5" ht="15.75" customHeight="1">
      <c r="A697" s="219">
        <v>2012</v>
      </c>
      <c r="B697" s="219" t="s">
        <v>44</v>
      </c>
      <c r="C697" s="219" t="s">
        <v>187</v>
      </c>
      <c r="D697" s="219" t="s">
        <v>636</v>
      </c>
      <c r="E697" s="224">
        <v>1.8199999999999999E-5</v>
      </c>
    </row>
    <row r="698" spans="1:5" ht="15.75" customHeight="1">
      <c r="A698" s="219">
        <v>2012</v>
      </c>
      <c r="B698" s="219" t="s">
        <v>47</v>
      </c>
      <c r="C698" s="219" t="s">
        <v>187</v>
      </c>
      <c r="D698" s="219" t="s">
        <v>636</v>
      </c>
      <c r="E698" s="219">
        <v>4.1977129999999996E-3</v>
      </c>
    </row>
    <row r="699" spans="1:5" ht="15.75" customHeight="1">
      <c r="A699" s="219">
        <v>2012</v>
      </c>
      <c r="B699" s="219" t="s">
        <v>50</v>
      </c>
      <c r="C699" s="219" t="s">
        <v>187</v>
      </c>
      <c r="D699" s="219" t="s">
        <v>636</v>
      </c>
      <c r="E699" s="224">
        <v>2.9799999999999999E-5</v>
      </c>
    </row>
    <row r="700" spans="1:5" ht="15.75" customHeight="1">
      <c r="A700" s="219">
        <v>2012</v>
      </c>
      <c r="B700" s="219" t="s">
        <v>58</v>
      </c>
      <c r="C700" s="219" t="s">
        <v>187</v>
      </c>
      <c r="D700" s="219" t="s">
        <v>636</v>
      </c>
      <c r="E700" s="224">
        <v>3.8899999999999997E-5</v>
      </c>
    </row>
    <row r="701" spans="1:5" ht="15.75" customHeight="1">
      <c r="A701" s="219">
        <v>2012</v>
      </c>
      <c r="B701" s="219" t="s">
        <v>61</v>
      </c>
      <c r="C701" s="219" t="s">
        <v>187</v>
      </c>
      <c r="D701" s="219" t="s">
        <v>636</v>
      </c>
      <c r="E701" s="219">
        <v>9.2366219999999999E-3</v>
      </c>
    </row>
    <row r="702" spans="1:5" ht="15.75" customHeight="1">
      <c r="A702" s="219">
        <v>2012</v>
      </c>
      <c r="B702" s="219" t="s">
        <v>62</v>
      </c>
      <c r="C702" s="219" t="s">
        <v>187</v>
      </c>
      <c r="D702" s="219" t="s">
        <v>636</v>
      </c>
      <c r="E702" s="219">
        <v>3.9149720000000001E-3</v>
      </c>
    </row>
    <row r="703" spans="1:5" ht="15.75" customHeight="1">
      <c r="A703" s="219">
        <v>2012</v>
      </c>
      <c r="B703" s="219" t="s">
        <v>68</v>
      </c>
      <c r="C703" s="219" t="s">
        <v>187</v>
      </c>
      <c r="D703" s="219" t="s">
        <v>636</v>
      </c>
      <c r="E703" s="224">
        <v>8.2699999999999998E-7</v>
      </c>
    </row>
    <row r="704" spans="1:5" ht="15.75" customHeight="1">
      <c r="A704" s="219">
        <v>2012</v>
      </c>
      <c r="B704" s="219" t="s">
        <v>65</v>
      </c>
      <c r="C704" s="219" t="s">
        <v>187</v>
      </c>
      <c r="D704" s="219" t="s">
        <v>636</v>
      </c>
      <c r="E704" s="219">
        <v>1.5831800000000001E-4</v>
      </c>
    </row>
    <row r="705" spans="1:5" ht="15.75" customHeight="1">
      <c r="A705" s="219">
        <v>2012</v>
      </c>
      <c r="B705" s="219" t="s">
        <v>89</v>
      </c>
      <c r="C705" s="219" t="s">
        <v>187</v>
      </c>
      <c r="D705" s="219" t="s">
        <v>636</v>
      </c>
      <c r="E705" s="219">
        <v>2.4347099999999999E-4</v>
      </c>
    </row>
    <row r="706" spans="1:5" ht="15.75" customHeight="1">
      <c r="A706" s="219">
        <v>2012</v>
      </c>
      <c r="B706" s="219" t="s">
        <v>73</v>
      </c>
      <c r="C706" s="219" t="s">
        <v>187</v>
      </c>
      <c r="D706" s="219" t="s">
        <v>636</v>
      </c>
      <c r="E706" s="224">
        <v>7.6100000000000007E-5</v>
      </c>
    </row>
    <row r="707" spans="1:5" ht="15.75" customHeight="1">
      <c r="A707" s="219">
        <v>2012</v>
      </c>
      <c r="B707" s="219" t="s">
        <v>81</v>
      </c>
      <c r="C707" s="219" t="s">
        <v>187</v>
      </c>
      <c r="D707" s="219" t="s">
        <v>636</v>
      </c>
      <c r="E707" s="219">
        <v>1.43437E-4</v>
      </c>
    </row>
    <row r="708" spans="1:5" ht="15.75" customHeight="1">
      <c r="A708" s="219">
        <v>2012</v>
      </c>
      <c r="B708" s="219" t="s">
        <v>84</v>
      </c>
      <c r="C708" s="219" t="s">
        <v>187</v>
      </c>
      <c r="D708" s="219" t="s">
        <v>636</v>
      </c>
      <c r="E708" s="224">
        <v>4.1300000000000001E-7</v>
      </c>
    </row>
    <row r="709" spans="1:5" ht="15.75" customHeight="1">
      <c r="A709" s="219">
        <v>2012</v>
      </c>
      <c r="B709" s="219" t="s">
        <v>76</v>
      </c>
      <c r="C709" s="219" t="s">
        <v>187</v>
      </c>
      <c r="D709" s="219" t="s">
        <v>636</v>
      </c>
      <c r="E709" s="219">
        <v>4.7371499999999999E-4</v>
      </c>
    </row>
    <row r="710" spans="1:5" ht="15.75" customHeight="1">
      <c r="A710" s="219">
        <v>2012</v>
      </c>
      <c r="B710" s="219" t="s">
        <v>87</v>
      </c>
      <c r="C710" s="219" t="s">
        <v>187</v>
      </c>
      <c r="D710" s="219" t="s">
        <v>636</v>
      </c>
      <c r="E710" s="219">
        <v>1.8270700000000001E-3</v>
      </c>
    </row>
    <row r="711" spans="1:5" ht="15.75" customHeight="1">
      <c r="A711" s="219">
        <v>2012</v>
      </c>
      <c r="B711" s="219" t="s">
        <v>95</v>
      </c>
      <c r="C711" s="219" t="s">
        <v>187</v>
      </c>
      <c r="D711" s="219" t="s">
        <v>636</v>
      </c>
      <c r="E711" s="219">
        <v>2.9921090000000001E-2</v>
      </c>
    </row>
    <row r="712" spans="1:5" ht="15.75" customHeight="1">
      <c r="A712" s="219">
        <v>2012</v>
      </c>
      <c r="B712" s="219" t="s">
        <v>98</v>
      </c>
      <c r="C712" s="219" t="s">
        <v>187</v>
      </c>
      <c r="D712" s="219" t="s">
        <v>636</v>
      </c>
      <c r="E712" s="224">
        <v>1.8600000000000001E-5</v>
      </c>
    </row>
    <row r="713" spans="1:5" ht="15.75" customHeight="1">
      <c r="A713" s="219">
        <v>2012</v>
      </c>
      <c r="B713" s="219" t="s">
        <v>100</v>
      </c>
      <c r="C713" s="219" t="s">
        <v>187</v>
      </c>
      <c r="D713" s="219" t="s">
        <v>636</v>
      </c>
      <c r="E713" s="219">
        <v>1.39717E-4</v>
      </c>
    </row>
    <row r="714" spans="1:5" ht="15.75" customHeight="1">
      <c r="A714" s="219">
        <v>2012</v>
      </c>
      <c r="B714" s="219" t="s">
        <v>103</v>
      </c>
      <c r="C714" s="219" t="s">
        <v>187</v>
      </c>
      <c r="D714" s="219" t="s">
        <v>636</v>
      </c>
      <c r="E714" s="219">
        <v>1.660484E-3</v>
      </c>
    </row>
    <row r="715" spans="1:5" ht="15.75" customHeight="1">
      <c r="A715" s="219">
        <v>2012</v>
      </c>
      <c r="B715" s="219" t="s">
        <v>107</v>
      </c>
      <c r="C715" s="219" t="s">
        <v>187</v>
      </c>
      <c r="D715" s="219" t="s">
        <v>636</v>
      </c>
      <c r="E715" s="219">
        <v>2.8067400000000002E-4</v>
      </c>
    </row>
    <row r="716" spans="1:5" ht="15.75" customHeight="1">
      <c r="A716" s="219">
        <v>2012</v>
      </c>
      <c r="B716" s="219" t="s">
        <v>113</v>
      </c>
      <c r="C716" s="219" t="s">
        <v>187</v>
      </c>
      <c r="D716" s="219" t="s">
        <v>636</v>
      </c>
      <c r="E716" s="219">
        <v>4.9893099999999998E-4</v>
      </c>
    </row>
    <row r="717" spans="1:5" ht="15.75" customHeight="1">
      <c r="A717" s="219">
        <v>2012</v>
      </c>
      <c r="B717" s="219" t="s">
        <v>115</v>
      </c>
      <c r="C717" s="219" t="s">
        <v>187</v>
      </c>
      <c r="D717" s="219" t="s">
        <v>636</v>
      </c>
      <c r="E717" s="219">
        <v>7.7369372000000006E-2</v>
      </c>
    </row>
    <row r="718" spans="1:5" ht="15.75" customHeight="1">
      <c r="A718" s="219">
        <v>2012</v>
      </c>
      <c r="B718" s="219" t="s">
        <v>118</v>
      </c>
      <c r="C718" s="219" t="s">
        <v>187</v>
      </c>
      <c r="D718" s="219" t="s">
        <v>636</v>
      </c>
      <c r="E718" s="219">
        <v>0.143354282</v>
      </c>
    </row>
    <row r="719" spans="1:5" ht="15.75" customHeight="1">
      <c r="A719" s="219">
        <v>2012</v>
      </c>
      <c r="B719" s="219" t="s">
        <v>123</v>
      </c>
      <c r="C719" s="219" t="s">
        <v>187</v>
      </c>
      <c r="D719" s="219" t="s">
        <v>636</v>
      </c>
      <c r="E719" s="219">
        <v>2.26524E-4</v>
      </c>
    </row>
    <row r="720" spans="1:5" ht="15.75" customHeight="1">
      <c r="A720" s="219">
        <v>2012</v>
      </c>
      <c r="B720" s="219" t="s">
        <v>126</v>
      </c>
      <c r="C720" s="219" t="s">
        <v>187</v>
      </c>
      <c r="D720" s="219" t="s">
        <v>636</v>
      </c>
      <c r="E720" s="224">
        <v>3.2700000000000002E-5</v>
      </c>
    </row>
    <row r="721" spans="1:5" ht="15.75" customHeight="1">
      <c r="A721" s="219">
        <v>2012</v>
      </c>
      <c r="B721" s="219" t="s">
        <v>132</v>
      </c>
      <c r="C721" s="219" t="s">
        <v>187</v>
      </c>
      <c r="D721" s="219" t="s">
        <v>636</v>
      </c>
      <c r="E721" s="219">
        <v>1.9056915000000001E-2</v>
      </c>
    </row>
    <row r="722" spans="1:5" ht="15.75" customHeight="1">
      <c r="A722" s="219">
        <v>2012</v>
      </c>
      <c r="B722" s="219" t="s">
        <v>129</v>
      </c>
      <c r="C722" s="219" t="s">
        <v>187</v>
      </c>
      <c r="D722" s="219" t="s">
        <v>636</v>
      </c>
      <c r="E722" s="219">
        <v>4.9074590000000003E-3</v>
      </c>
    </row>
    <row r="723" spans="1:5" ht="15.75" customHeight="1">
      <c r="A723" s="219">
        <v>2012</v>
      </c>
      <c r="B723" s="219" t="s">
        <v>6</v>
      </c>
      <c r="C723" s="219" t="s">
        <v>187</v>
      </c>
      <c r="D723" s="219" t="s">
        <v>635</v>
      </c>
      <c r="E723" s="219">
        <v>5.0101800000000004E-3</v>
      </c>
    </row>
    <row r="724" spans="1:5" ht="15.75" customHeight="1">
      <c r="A724" s="219">
        <v>2012</v>
      </c>
      <c r="B724" s="219" t="s">
        <v>3</v>
      </c>
      <c r="C724" s="219" t="s">
        <v>187</v>
      </c>
      <c r="D724" s="219" t="s">
        <v>635</v>
      </c>
      <c r="E724" s="219">
        <v>5.8299199999999997E-3</v>
      </c>
    </row>
    <row r="725" spans="1:5" ht="15.75" customHeight="1">
      <c r="A725" s="219">
        <v>2012</v>
      </c>
      <c r="B725" s="219" t="s">
        <v>12</v>
      </c>
      <c r="C725" s="219" t="s">
        <v>187</v>
      </c>
      <c r="D725" s="219" t="s">
        <v>635</v>
      </c>
      <c r="E725" s="219">
        <v>1.8240192999999998E-2</v>
      </c>
    </row>
    <row r="726" spans="1:5" ht="15.75" customHeight="1">
      <c r="A726" s="219">
        <v>2012</v>
      </c>
      <c r="B726" s="219" t="s">
        <v>8</v>
      </c>
      <c r="C726" s="219" t="s">
        <v>187</v>
      </c>
      <c r="D726" s="219" t="s">
        <v>635</v>
      </c>
      <c r="E726" s="219">
        <v>1.343384E-3</v>
      </c>
    </row>
    <row r="727" spans="1:5" ht="15.75" customHeight="1">
      <c r="A727" s="219">
        <v>2012</v>
      </c>
      <c r="B727" s="219" t="s">
        <v>15</v>
      </c>
      <c r="C727" s="219" t="s">
        <v>187</v>
      </c>
      <c r="D727" s="219" t="s">
        <v>635</v>
      </c>
      <c r="E727" s="219">
        <v>2.9788499999999999E-2</v>
      </c>
    </row>
    <row r="728" spans="1:5" ht="15.75" customHeight="1">
      <c r="A728" s="219">
        <v>2012</v>
      </c>
      <c r="B728" s="219" t="s">
        <v>17</v>
      </c>
      <c r="C728" s="219" t="s">
        <v>187</v>
      </c>
      <c r="D728" s="219" t="s">
        <v>635</v>
      </c>
      <c r="E728" s="219">
        <v>9.1110268999999994E-2</v>
      </c>
    </row>
    <row r="729" spans="1:5" ht="15.75" customHeight="1">
      <c r="A729" s="219">
        <v>2012</v>
      </c>
      <c r="B729" s="219" t="s">
        <v>20</v>
      </c>
      <c r="C729" s="219" t="s">
        <v>187</v>
      </c>
      <c r="D729" s="219" t="s">
        <v>635</v>
      </c>
      <c r="E729" s="219">
        <v>2.9921869999999999E-3</v>
      </c>
    </row>
    <row r="730" spans="1:5" ht="15.75" customHeight="1">
      <c r="A730" s="219">
        <v>2012</v>
      </c>
      <c r="B730" s="219" t="s">
        <v>23</v>
      </c>
      <c r="C730" s="219" t="s">
        <v>187</v>
      </c>
      <c r="D730" s="219" t="s">
        <v>635</v>
      </c>
      <c r="E730" s="219">
        <v>4.5124599999999998E-4</v>
      </c>
    </row>
    <row r="731" spans="1:5" ht="15.75" customHeight="1">
      <c r="A731" s="219">
        <v>2012</v>
      </c>
      <c r="B731" s="219" t="s">
        <v>26</v>
      </c>
      <c r="C731" s="219" t="s">
        <v>187</v>
      </c>
      <c r="D731" s="219" t="s">
        <v>635</v>
      </c>
      <c r="E731" s="219">
        <v>3.9590440000000001E-3</v>
      </c>
    </row>
    <row r="732" spans="1:5" ht="15.75" customHeight="1">
      <c r="A732" s="219">
        <v>2012</v>
      </c>
      <c r="B732" s="219" t="s">
        <v>28</v>
      </c>
      <c r="C732" s="219" t="s">
        <v>187</v>
      </c>
      <c r="D732" s="219" t="s">
        <v>635</v>
      </c>
      <c r="E732" s="219">
        <v>3.7196040000000001E-3</v>
      </c>
    </row>
    <row r="733" spans="1:5" ht="15.75" customHeight="1">
      <c r="A733" s="219">
        <v>2012</v>
      </c>
      <c r="B733" s="219" t="s">
        <v>31</v>
      </c>
      <c r="C733" s="219" t="s">
        <v>187</v>
      </c>
      <c r="D733" s="219" t="s">
        <v>635</v>
      </c>
      <c r="E733" s="224">
        <v>2.22E-7</v>
      </c>
    </row>
    <row r="734" spans="1:5" ht="15.75" customHeight="1">
      <c r="A734" s="219">
        <v>2012</v>
      </c>
      <c r="B734" s="219" t="s">
        <v>42</v>
      </c>
      <c r="C734" s="219" t="s">
        <v>187</v>
      </c>
      <c r="D734" s="219" t="s">
        <v>635</v>
      </c>
      <c r="E734" s="219">
        <v>2.5749480000000001E-3</v>
      </c>
    </row>
    <row r="735" spans="1:5" ht="15.75" customHeight="1">
      <c r="A735" s="219">
        <v>2012</v>
      </c>
      <c r="B735" s="219" t="s">
        <v>34</v>
      </c>
      <c r="C735" s="219" t="s">
        <v>187</v>
      </c>
      <c r="D735" s="219" t="s">
        <v>635</v>
      </c>
      <c r="E735" s="219">
        <v>5.3710100000000001E-4</v>
      </c>
    </row>
    <row r="736" spans="1:5" ht="15.75" customHeight="1">
      <c r="A736" s="219">
        <v>2012</v>
      </c>
      <c r="B736" s="219" t="s">
        <v>36</v>
      </c>
      <c r="C736" s="219" t="s">
        <v>187</v>
      </c>
      <c r="D736" s="219" t="s">
        <v>635</v>
      </c>
      <c r="E736" s="219">
        <v>8.7085600000000006E-3</v>
      </c>
    </row>
    <row r="737" spans="1:5" ht="15.75" customHeight="1">
      <c r="A737" s="219">
        <v>2012</v>
      </c>
      <c r="B737" s="219" t="s">
        <v>39</v>
      </c>
      <c r="C737" s="219" t="s">
        <v>187</v>
      </c>
      <c r="D737" s="219" t="s">
        <v>635</v>
      </c>
      <c r="E737" s="219">
        <v>1.5619901E-2</v>
      </c>
    </row>
    <row r="738" spans="1:5" ht="15.75" customHeight="1">
      <c r="A738" s="219">
        <v>2012</v>
      </c>
      <c r="B738" s="219" t="s">
        <v>44</v>
      </c>
      <c r="C738" s="219" t="s">
        <v>187</v>
      </c>
      <c r="D738" s="219" t="s">
        <v>635</v>
      </c>
      <c r="E738" s="219">
        <v>8.8371179999999997E-3</v>
      </c>
    </row>
    <row r="739" spans="1:5" ht="15.75" customHeight="1">
      <c r="A739" s="219">
        <v>2012</v>
      </c>
      <c r="B739" s="219" t="s">
        <v>47</v>
      </c>
      <c r="C739" s="219" t="s">
        <v>187</v>
      </c>
      <c r="D739" s="219" t="s">
        <v>635</v>
      </c>
      <c r="E739" s="219">
        <v>3.975681E-3</v>
      </c>
    </row>
    <row r="740" spans="1:5" ht="15.75" customHeight="1">
      <c r="A740" s="219">
        <v>2012</v>
      </c>
      <c r="B740" s="219" t="s">
        <v>50</v>
      </c>
      <c r="C740" s="219" t="s">
        <v>187</v>
      </c>
      <c r="D740" s="219" t="s">
        <v>635</v>
      </c>
      <c r="E740" s="219">
        <v>3.9202861999999998E-2</v>
      </c>
    </row>
    <row r="741" spans="1:5" ht="15.75" customHeight="1">
      <c r="A741" s="219">
        <v>2012</v>
      </c>
      <c r="B741" s="219" t="s">
        <v>58</v>
      </c>
      <c r="C741" s="219" t="s">
        <v>187</v>
      </c>
      <c r="D741" s="219" t="s">
        <v>635</v>
      </c>
      <c r="E741" s="219">
        <v>7.4325299999999997E-3</v>
      </c>
    </row>
    <row r="742" spans="1:5" ht="15.75" customHeight="1">
      <c r="A742" s="219">
        <v>2012</v>
      </c>
      <c r="B742" s="219" t="s">
        <v>55</v>
      </c>
      <c r="C742" s="219" t="s">
        <v>187</v>
      </c>
      <c r="D742" s="219" t="s">
        <v>635</v>
      </c>
      <c r="E742" s="219">
        <v>5.8739910000000003E-3</v>
      </c>
    </row>
    <row r="743" spans="1:5" ht="15.75" customHeight="1">
      <c r="A743" s="219">
        <v>2012</v>
      </c>
      <c r="B743" s="219" t="s">
        <v>52</v>
      </c>
      <c r="C743" s="219" t="s">
        <v>187</v>
      </c>
      <c r="D743" s="219" t="s">
        <v>635</v>
      </c>
      <c r="E743" s="224">
        <v>2.0599999999999999E-5</v>
      </c>
    </row>
    <row r="744" spans="1:5" ht="15.75" customHeight="1">
      <c r="A744" s="219">
        <v>2012</v>
      </c>
      <c r="B744" s="219" t="s">
        <v>61</v>
      </c>
      <c r="C744" s="219" t="s">
        <v>187</v>
      </c>
      <c r="D744" s="219" t="s">
        <v>635</v>
      </c>
      <c r="E744" s="219">
        <v>1.3357585E-2</v>
      </c>
    </row>
    <row r="745" spans="1:5" ht="15.75" customHeight="1">
      <c r="A745" s="219">
        <v>2012</v>
      </c>
      <c r="B745" s="219" t="s">
        <v>62</v>
      </c>
      <c r="C745" s="219" t="s">
        <v>187</v>
      </c>
      <c r="D745" s="219" t="s">
        <v>635</v>
      </c>
      <c r="E745" s="219">
        <v>2.1575129999999998E-3</v>
      </c>
    </row>
    <row r="746" spans="1:5" ht="15.75" customHeight="1">
      <c r="A746" s="219">
        <v>2012</v>
      </c>
      <c r="B746" s="219" t="s">
        <v>68</v>
      </c>
      <c r="C746" s="219" t="s">
        <v>187</v>
      </c>
      <c r="D746" s="219" t="s">
        <v>635</v>
      </c>
      <c r="E746" s="219">
        <v>3.1651180000000002E-3</v>
      </c>
    </row>
    <row r="747" spans="1:5" ht="15.75" customHeight="1">
      <c r="A747" s="219">
        <v>2012</v>
      </c>
      <c r="B747" s="219" t="s">
        <v>65</v>
      </c>
      <c r="C747" s="219" t="s">
        <v>187</v>
      </c>
      <c r="D747" s="219" t="s">
        <v>635</v>
      </c>
      <c r="E747" s="219">
        <v>5.446144E-3</v>
      </c>
    </row>
    <row r="748" spans="1:5" ht="15.75" customHeight="1">
      <c r="A748" s="219">
        <v>2012</v>
      </c>
      <c r="B748" s="219" t="s">
        <v>70</v>
      </c>
      <c r="C748" s="219" t="s">
        <v>187</v>
      </c>
      <c r="D748" s="219" t="s">
        <v>635</v>
      </c>
      <c r="E748" s="219">
        <v>5.96161E-4</v>
      </c>
    </row>
    <row r="749" spans="1:5" ht="15.75" customHeight="1">
      <c r="A749" s="219">
        <v>2012</v>
      </c>
      <c r="B749" s="219" t="s">
        <v>89</v>
      </c>
      <c r="C749" s="219" t="s">
        <v>187</v>
      </c>
      <c r="D749" s="219" t="s">
        <v>635</v>
      </c>
      <c r="E749" s="219">
        <v>2.532935E-3</v>
      </c>
    </row>
    <row r="750" spans="1:5" ht="15.75" customHeight="1">
      <c r="A750" s="219">
        <v>2012</v>
      </c>
      <c r="B750" s="219" t="s">
        <v>92</v>
      </c>
      <c r="C750" s="219" t="s">
        <v>187</v>
      </c>
      <c r="D750" s="219" t="s">
        <v>635</v>
      </c>
      <c r="E750" s="219">
        <v>1.9118640000000001E-3</v>
      </c>
    </row>
    <row r="751" spans="1:5" ht="15.75" customHeight="1">
      <c r="A751" s="219">
        <v>2012</v>
      </c>
      <c r="B751" s="219" t="s">
        <v>73</v>
      </c>
      <c r="C751" s="219" t="s">
        <v>187</v>
      </c>
      <c r="D751" s="219" t="s">
        <v>635</v>
      </c>
      <c r="E751" s="219">
        <v>1.630065E-3</v>
      </c>
    </row>
    <row r="752" spans="1:5" ht="15.75" customHeight="1">
      <c r="A752" s="219">
        <v>2012</v>
      </c>
      <c r="B752" s="219" t="s">
        <v>81</v>
      </c>
      <c r="C752" s="219" t="s">
        <v>187</v>
      </c>
      <c r="D752" s="219" t="s">
        <v>635</v>
      </c>
      <c r="E752" s="219">
        <v>1.2263642E-2</v>
      </c>
    </row>
    <row r="753" spans="1:5" ht="15.75" customHeight="1">
      <c r="A753" s="219">
        <v>2012</v>
      </c>
      <c r="B753" s="219" t="s">
        <v>84</v>
      </c>
      <c r="C753" s="219" t="s">
        <v>187</v>
      </c>
      <c r="D753" s="219" t="s">
        <v>635</v>
      </c>
      <c r="E753" s="219">
        <v>3.2431278000000001E-2</v>
      </c>
    </row>
    <row r="754" spans="1:5" ht="15.75" customHeight="1">
      <c r="A754" s="219">
        <v>2012</v>
      </c>
      <c r="B754" s="219" t="s">
        <v>76</v>
      </c>
      <c r="C754" s="219" t="s">
        <v>187</v>
      </c>
      <c r="D754" s="219" t="s">
        <v>635</v>
      </c>
      <c r="E754" s="219">
        <v>1.6884280000000001E-3</v>
      </c>
    </row>
    <row r="755" spans="1:5" ht="15.75" customHeight="1">
      <c r="A755" s="219">
        <v>2012</v>
      </c>
      <c r="B755" s="219" t="s">
        <v>87</v>
      </c>
      <c r="C755" s="219" t="s">
        <v>187</v>
      </c>
      <c r="D755" s="219" t="s">
        <v>635</v>
      </c>
      <c r="E755" s="219">
        <v>2.6613222999999998E-2</v>
      </c>
    </row>
    <row r="756" spans="1:5" ht="15.75" customHeight="1">
      <c r="A756" s="219">
        <v>2012</v>
      </c>
      <c r="B756" s="219" t="s">
        <v>95</v>
      </c>
      <c r="C756" s="219" t="s">
        <v>187</v>
      </c>
      <c r="D756" s="219" t="s">
        <v>635</v>
      </c>
      <c r="E756" s="219">
        <v>1.6225752E-2</v>
      </c>
    </row>
    <row r="757" spans="1:5" ht="15.75" customHeight="1">
      <c r="A757" s="219">
        <v>2012</v>
      </c>
      <c r="B757" s="219" t="s">
        <v>98</v>
      </c>
      <c r="C757" s="219" t="s">
        <v>187</v>
      </c>
      <c r="D757" s="219" t="s">
        <v>635</v>
      </c>
      <c r="E757" s="219">
        <v>0.148849221</v>
      </c>
    </row>
    <row r="758" spans="1:5" ht="15.75" customHeight="1">
      <c r="A758" s="219">
        <v>2012</v>
      </c>
      <c r="B758" s="219" t="s">
        <v>100</v>
      </c>
      <c r="C758" s="219" t="s">
        <v>187</v>
      </c>
      <c r="D758" s="219" t="s">
        <v>635</v>
      </c>
      <c r="E758" s="219">
        <v>8.4865299999999999E-4</v>
      </c>
    </row>
    <row r="759" spans="1:5" ht="15.75" customHeight="1">
      <c r="A759" s="219">
        <v>2012</v>
      </c>
      <c r="B759" s="219" t="s">
        <v>103</v>
      </c>
      <c r="C759" s="219" t="s">
        <v>187</v>
      </c>
      <c r="D759" s="219" t="s">
        <v>635</v>
      </c>
      <c r="E759" s="219">
        <v>3.3821258999999999E-2</v>
      </c>
    </row>
    <row r="760" spans="1:5" ht="15.75" customHeight="1">
      <c r="A760" s="219">
        <v>2012</v>
      </c>
      <c r="B760" s="219" t="s">
        <v>105</v>
      </c>
      <c r="C760" s="219" t="s">
        <v>187</v>
      </c>
      <c r="D760" s="219" t="s">
        <v>635</v>
      </c>
      <c r="E760" s="219">
        <v>2.0114339999999999E-3</v>
      </c>
    </row>
    <row r="761" spans="1:5" ht="15.75" customHeight="1">
      <c r="A761" s="219">
        <v>2012</v>
      </c>
      <c r="B761" s="219" t="s">
        <v>107</v>
      </c>
      <c r="C761" s="219" t="s">
        <v>187</v>
      </c>
      <c r="D761" s="219" t="s">
        <v>635</v>
      </c>
      <c r="E761" s="219">
        <v>6.2863600000000002E-4</v>
      </c>
    </row>
    <row r="762" spans="1:5" ht="15.75" customHeight="1">
      <c r="A762" s="219">
        <v>2012</v>
      </c>
      <c r="B762" s="219" t="s">
        <v>113</v>
      </c>
      <c r="C762" s="219" t="s">
        <v>187</v>
      </c>
      <c r="D762" s="219" t="s">
        <v>635</v>
      </c>
      <c r="E762" s="219">
        <v>3.0355439999999998E-3</v>
      </c>
    </row>
    <row r="763" spans="1:5" ht="15.75" customHeight="1">
      <c r="A763" s="219">
        <v>2012</v>
      </c>
      <c r="B763" s="219" t="s">
        <v>115</v>
      </c>
      <c r="C763" s="219" t="s">
        <v>187</v>
      </c>
      <c r="D763" s="219" t="s">
        <v>635</v>
      </c>
      <c r="E763" s="219">
        <v>0.40527401699999999</v>
      </c>
    </row>
    <row r="764" spans="1:5" ht="15.75" customHeight="1">
      <c r="A764" s="219">
        <v>2012</v>
      </c>
      <c r="B764" s="219" t="s">
        <v>118</v>
      </c>
      <c r="C764" s="219" t="s">
        <v>187</v>
      </c>
      <c r="D764" s="219" t="s">
        <v>635</v>
      </c>
      <c r="E764" s="219">
        <v>9.5310229999999996E-3</v>
      </c>
    </row>
    <row r="765" spans="1:5" ht="15.75" customHeight="1">
      <c r="A765" s="219">
        <v>2012</v>
      </c>
      <c r="B765" s="219" t="s">
        <v>123</v>
      </c>
      <c r="C765" s="219" t="s">
        <v>187</v>
      </c>
      <c r="D765" s="219" t="s">
        <v>635</v>
      </c>
      <c r="E765" s="219">
        <v>3.8642749999999999E-3</v>
      </c>
    </row>
    <row r="766" spans="1:5" ht="15.75" customHeight="1">
      <c r="A766" s="219">
        <v>2012</v>
      </c>
      <c r="B766" s="219" t="s">
        <v>121</v>
      </c>
      <c r="C766" s="219" t="s">
        <v>187</v>
      </c>
      <c r="D766" s="219" t="s">
        <v>635</v>
      </c>
      <c r="E766" s="224">
        <v>3.0700000000000001E-5</v>
      </c>
    </row>
    <row r="767" spans="1:5" ht="15.75" customHeight="1">
      <c r="A767" s="219">
        <v>2012</v>
      </c>
      <c r="B767" s="219" t="s">
        <v>126</v>
      </c>
      <c r="C767" s="219" t="s">
        <v>187</v>
      </c>
      <c r="D767" s="219" t="s">
        <v>635</v>
      </c>
      <c r="E767" s="219">
        <v>1.3013879999999999E-3</v>
      </c>
    </row>
    <row r="768" spans="1:5" ht="15.75" customHeight="1">
      <c r="A768" s="219">
        <v>2012</v>
      </c>
      <c r="B768" s="219" t="s">
        <v>132</v>
      </c>
      <c r="C768" s="219" t="s">
        <v>187</v>
      </c>
      <c r="D768" s="219" t="s">
        <v>635</v>
      </c>
      <c r="E768" s="219">
        <v>1.6323469999999999E-3</v>
      </c>
    </row>
    <row r="769" spans="1:5" ht="15.75" customHeight="1">
      <c r="A769" s="219">
        <v>2012</v>
      </c>
      <c r="B769" s="219" t="s">
        <v>129</v>
      </c>
      <c r="C769" s="219" t="s">
        <v>187</v>
      </c>
      <c r="D769" s="219" t="s">
        <v>635</v>
      </c>
      <c r="E769" s="219">
        <v>5.3436279999999996E-3</v>
      </c>
    </row>
    <row r="770" spans="1:5" ht="15.75" customHeight="1">
      <c r="A770" s="219">
        <v>2012</v>
      </c>
      <c r="B770" s="219" t="s">
        <v>134</v>
      </c>
      <c r="C770" s="219" t="s">
        <v>187</v>
      </c>
      <c r="D770" s="219" t="s">
        <v>635</v>
      </c>
      <c r="E770" s="219">
        <v>8.5801390000000005E-3</v>
      </c>
    </row>
    <row r="771" spans="1:5" ht="15.75" customHeight="1">
      <c r="A771" s="219">
        <v>2012</v>
      </c>
      <c r="B771" s="219" t="s">
        <v>6</v>
      </c>
      <c r="C771" s="219" t="s">
        <v>187</v>
      </c>
      <c r="D771" s="219" t="s">
        <v>641</v>
      </c>
      <c r="E771" s="219">
        <v>1.193605E-2</v>
      </c>
    </row>
    <row r="772" spans="1:5" ht="15.75" customHeight="1">
      <c r="A772" s="219">
        <v>2012</v>
      </c>
      <c r="B772" s="219" t="s">
        <v>3</v>
      </c>
      <c r="C772" s="219" t="s">
        <v>187</v>
      </c>
      <c r="D772" s="219" t="s">
        <v>641</v>
      </c>
      <c r="E772" s="219">
        <v>2.1652189999999999E-3</v>
      </c>
    </row>
    <row r="773" spans="1:5" ht="15.75" customHeight="1">
      <c r="A773" s="219">
        <v>2012</v>
      </c>
      <c r="B773" s="219" t="s">
        <v>15</v>
      </c>
      <c r="C773" s="219" t="s">
        <v>187</v>
      </c>
      <c r="D773" s="219" t="s">
        <v>641</v>
      </c>
      <c r="E773" s="219">
        <v>0.15444154600000001</v>
      </c>
    </row>
    <row r="774" spans="1:5" ht="15.75" customHeight="1">
      <c r="A774" s="219">
        <v>2012</v>
      </c>
      <c r="B774" s="219" t="s">
        <v>17</v>
      </c>
      <c r="C774" s="219" t="s">
        <v>187</v>
      </c>
      <c r="D774" s="219" t="s">
        <v>641</v>
      </c>
      <c r="E774" s="219">
        <v>5.4021080999999999E-2</v>
      </c>
    </row>
    <row r="775" spans="1:5" ht="15.75" customHeight="1">
      <c r="A775" s="219">
        <v>2012</v>
      </c>
      <c r="B775" s="219" t="s">
        <v>20</v>
      </c>
      <c r="C775" s="219" t="s">
        <v>187</v>
      </c>
      <c r="D775" s="219" t="s">
        <v>641</v>
      </c>
      <c r="E775" s="224">
        <v>4.8300000000000002E-5</v>
      </c>
    </row>
    <row r="776" spans="1:5" ht="15.75" customHeight="1">
      <c r="A776" s="219">
        <v>2012</v>
      </c>
      <c r="B776" s="219" t="s">
        <v>5450</v>
      </c>
      <c r="C776" s="219" t="s">
        <v>187</v>
      </c>
      <c r="D776" s="219" t="s">
        <v>641</v>
      </c>
      <c r="E776" s="219">
        <v>1.621501E-3</v>
      </c>
    </row>
    <row r="777" spans="1:5" ht="15.75" customHeight="1">
      <c r="A777" s="219">
        <v>2012</v>
      </c>
      <c r="B777" s="219" t="s">
        <v>42</v>
      </c>
      <c r="C777" s="219" t="s">
        <v>187</v>
      </c>
      <c r="D777" s="219" t="s">
        <v>641</v>
      </c>
      <c r="E777" s="219">
        <v>0.38855220200000001</v>
      </c>
    </row>
    <row r="778" spans="1:5" ht="15.75" customHeight="1">
      <c r="A778" s="219">
        <v>2012</v>
      </c>
      <c r="B778" s="219" t="s">
        <v>36</v>
      </c>
      <c r="C778" s="219" t="s">
        <v>187</v>
      </c>
      <c r="D778" s="219" t="s">
        <v>641</v>
      </c>
      <c r="E778" s="219">
        <v>2.4193830000000002E-3</v>
      </c>
    </row>
    <row r="779" spans="1:5" ht="15.75" customHeight="1">
      <c r="A779" s="219">
        <v>2012</v>
      </c>
      <c r="B779" s="219" t="s">
        <v>39</v>
      </c>
      <c r="C779" s="219" t="s">
        <v>187</v>
      </c>
      <c r="D779" s="219" t="s">
        <v>641</v>
      </c>
      <c r="E779" s="219">
        <v>1.1891008E-2</v>
      </c>
    </row>
    <row r="780" spans="1:5" ht="15.75" customHeight="1">
      <c r="A780" s="219">
        <v>2012</v>
      </c>
      <c r="B780" s="219" t="s">
        <v>47</v>
      </c>
      <c r="C780" s="219" t="s">
        <v>187</v>
      </c>
      <c r="D780" s="219" t="s">
        <v>641</v>
      </c>
      <c r="E780" s="219">
        <v>6.1353229999999998E-3</v>
      </c>
    </row>
    <row r="781" spans="1:5" ht="15.75" customHeight="1">
      <c r="A781" s="219">
        <v>2012</v>
      </c>
      <c r="B781" s="219" t="s">
        <v>50</v>
      </c>
      <c r="C781" s="219" t="s">
        <v>187</v>
      </c>
      <c r="D781" s="219" t="s">
        <v>641</v>
      </c>
      <c r="E781" s="219">
        <v>1.331947E-3</v>
      </c>
    </row>
    <row r="782" spans="1:5" ht="15.75" customHeight="1">
      <c r="A782" s="219">
        <v>2012</v>
      </c>
      <c r="B782" s="219" t="s">
        <v>58</v>
      </c>
      <c r="C782" s="219" t="s">
        <v>187</v>
      </c>
      <c r="D782" s="219" t="s">
        <v>641</v>
      </c>
      <c r="E782" s="219">
        <v>3.3909959999999999E-3</v>
      </c>
    </row>
    <row r="783" spans="1:5" ht="15.75" customHeight="1">
      <c r="A783" s="219">
        <v>2012</v>
      </c>
      <c r="B783" s="219" t="s">
        <v>55</v>
      </c>
      <c r="C783" s="219" t="s">
        <v>187</v>
      </c>
      <c r="D783" s="219" t="s">
        <v>641</v>
      </c>
      <c r="E783" s="219">
        <v>3.86072E-4</v>
      </c>
    </row>
    <row r="784" spans="1:5" ht="15.75" customHeight="1">
      <c r="A784" s="219">
        <v>2012</v>
      </c>
      <c r="B784" s="219" t="s">
        <v>61</v>
      </c>
      <c r="C784" s="219" t="s">
        <v>187</v>
      </c>
      <c r="D784" s="219" t="s">
        <v>641</v>
      </c>
      <c r="E784" s="219">
        <v>8.7744444000000005E-2</v>
      </c>
    </row>
    <row r="785" spans="1:5" ht="15.75" customHeight="1">
      <c r="A785" s="219">
        <v>2012</v>
      </c>
      <c r="B785" s="219" t="s">
        <v>62</v>
      </c>
      <c r="C785" s="219" t="s">
        <v>187</v>
      </c>
      <c r="D785" s="219" t="s">
        <v>641</v>
      </c>
      <c r="E785" s="219">
        <v>0.15592020000000001</v>
      </c>
    </row>
    <row r="786" spans="1:5" ht="15.75" customHeight="1">
      <c r="A786" s="219">
        <v>2012</v>
      </c>
      <c r="B786" s="219" t="s">
        <v>68</v>
      </c>
      <c r="C786" s="219" t="s">
        <v>187</v>
      </c>
      <c r="D786" s="219" t="s">
        <v>641</v>
      </c>
      <c r="E786" s="219">
        <v>9.0726850000000005E-3</v>
      </c>
    </row>
    <row r="787" spans="1:5" ht="15.75" customHeight="1">
      <c r="A787" s="219">
        <v>2012</v>
      </c>
      <c r="B787" s="219" t="s">
        <v>92</v>
      </c>
      <c r="C787" s="219" t="s">
        <v>187</v>
      </c>
      <c r="D787" s="219" t="s">
        <v>641</v>
      </c>
      <c r="E787" s="219">
        <v>2.7218049999999999E-3</v>
      </c>
    </row>
    <row r="788" spans="1:5" ht="15.75" customHeight="1">
      <c r="A788" s="219">
        <v>2012</v>
      </c>
      <c r="B788" s="219" t="s">
        <v>73</v>
      </c>
      <c r="C788" s="219" t="s">
        <v>187</v>
      </c>
      <c r="D788" s="219" t="s">
        <v>641</v>
      </c>
      <c r="E788" s="224">
        <v>1.29E-5</v>
      </c>
    </row>
    <row r="789" spans="1:5" ht="15.75" customHeight="1">
      <c r="A789" s="219">
        <v>2012</v>
      </c>
      <c r="B789" s="219" t="s">
        <v>81</v>
      </c>
      <c r="C789" s="219" t="s">
        <v>187</v>
      </c>
      <c r="D789" s="219" t="s">
        <v>641</v>
      </c>
      <c r="E789" s="219">
        <v>1.2129090000000001E-3</v>
      </c>
    </row>
    <row r="790" spans="1:5" ht="15.75" customHeight="1">
      <c r="A790" s="219">
        <v>2012</v>
      </c>
      <c r="B790" s="219" t="s">
        <v>87</v>
      </c>
      <c r="C790" s="219" t="s">
        <v>187</v>
      </c>
      <c r="D790" s="219" t="s">
        <v>641</v>
      </c>
      <c r="E790" s="219">
        <v>3.5180783E-2</v>
      </c>
    </row>
    <row r="791" spans="1:5" ht="15.75" customHeight="1">
      <c r="A791" s="219">
        <v>2012</v>
      </c>
      <c r="B791" s="219" t="s">
        <v>95</v>
      </c>
      <c r="C791" s="219" t="s">
        <v>187</v>
      </c>
      <c r="D791" s="219" t="s">
        <v>641</v>
      </c>
      <c r="E791" s="219">
        <v>1.4477688000000001E-2</v>
      </c>
    </row>
    <row r="792" spans="1:5" ht="15.75" customHeight="1">
      <c r="A792" s="219">
        <v>2012</v>
      </c>
      <c r="B792" s="219" t="s">
        <v>98</v>
      </c>
      <c r="C792" s="219" t="s">
        <v>187</v>
      </c>
      <c r="D792" s="219" t="s">
        <v>641</v>
      </c>
      <c r="E792" s="219">
        <v>7.6570900000000005E-4</v>
      </c>
    </row>
    <row r="793" spans="1:5" ht="15.75" customHeight="1">
      <c r="A793" s="219">
        <v>2012</v>
      </c>
      <c r="B793" s="219" t="s">
        <v>100</v>
      </c>
      <c r="C793" s="219" t="s">
        <v>187</v>
      </c>
      <c r="D793" s="219" t="s">
        <v>641</v>
      </c>
      <c r="E793" s="219">
        <v>3.0563999999999998E-4</v>
      </c>
    </row>
    <row r="794" spans="1:5" ht="15.75" customHeight="1">
      <c r="A794" s="219">
        <v>2012</v>
      </c>
      <c r="B794" s="219" t="s">
        <v>103</v>
      </c>
      <c r="C794" s="219" t="s">
        <v>187</v>
      </c>
      <c r="D794" s="219" t="s">
        <v>641</v>
      </c>
      <c r="E794" s="219">
        <v>4.9690639999999996E-3</v>
      </c>
    </row>
    <row r="795" spans="1:5" ht="15.75" customHeight="1">
      <c r="A795" s="219">
        <v>2012</v>
      </c>
      <c r="B795" s="219" t="s">
        <v>107</v>
      </c>
      <c r="C795" s="219" t="s">
        <v>187</v>
      </c>
      <c r="D795" s="219" t="s">
        <v>641</v>
      </c>
      <c r="E795" s="219">
        <v>7.3868379999999997E-3</v>
      </c>
    </row>
    <row r="796" spans="1:5" ht="15.75" customHeight="1">
      <c r="A796" s="219">
        <v>2012</v>
      </c>
      <c r="B796" s="219" t="s">
        <v>113</v>
      </c>
      <c r="C796" s="219" t="s">
        <v>187</v>
      </c>
      <c r="D796" s="219" t="s">
        <v>641</v>
      </c>
      <c r="E796" s="219">
        <v>1.5346349999999999E-3</v>
      </c>
    </row>
    <row r="797" spans="1:5" ht="15.75" customHeight="1">
      <c r="A797" s="219">
        <v>2012</v>
      </c>
      <c r="B797" s="219" t="s">
        <v>115</v>
      </c>
      <c r="C797" s="219" t="s">
        <v>187</v>
      </c>
      <c r="D797" s="219" t="s">
        <v>641</v>
      </c>
      <c r="E797" s="219">
        <v>5.4339590000000004E-3</v>
      </c>
    </row>
    <row r="798" spans="1:5" ht="15.75" customHeight="1">
      <c r="A798" s="219">
        <v>2012</v>
      </c>
      <c r="B798" s="219" t="s">
        <v>123</v>
      </c>
      <c r="C798" s="219" t="s">
        <v>187</v>
      </c>
      <c r="D798" s="219" t="s">
        <v>641</v>
      </c>
      <c r="E798" s="219">
        <v>1.3898581E-2</v>
      </c>
    </row>
    <row r="799" spans="1:5" ht="15.75" customHeight="1">
      <c r="A799" s="219">
        <v>2012</v>
      </c>
      <c r="B799" s="219" t="s">
        <v>3098</v>
      </c>
      <c r="C799" s="219" t="s">
        <v>187</v>
      </c>
      <c r="D799" s="219" t="s">
        <v>641</v>
      </c>
      <c r="E799" s="219">
        <v>1.1521023E-2</v>
      </c>
    </row>
    <row r="800" spans="1:5" ht="15.75" customHeight="1">
      <c r="A800" s="219">
        <v>2012</v>
      </c>
      <c r="B800" s="219" t="s">
        <v>126</v>
      </c>
      <c r="C800" s="219" t="s">
        <v>187</v>
      </c>
      <c r="D800" s="219" t="s">
        <v>641</v>
      </c>
      <c r="E800" s="219">
        <v>1.8113199999999999E-3</v>
      </c>
    </row>
    <row r="801" spans="1:5" ht="15.75" customHeight="1">
      <c r="A801" s="219">
        <v>2012</v>
      </c>
      <c r="B801" s="219" t="s">
        <v>132</v>
      </c>
      <c r="C801" s="219" t="s">
        <v>187</v>
      </c>
      <c r="D801" s="219" t="s">
        <v>641</v>
      </c>
      <c r="E801" s="219">
        <v>6.070977E-3</v>
      </c>
    </row>
    <row r="802" spans="1:5" ht="15.75" customHeight="1">
      <c r="A802" s="219">
        <v>2012</v>
      </c>
      <c r="B802" s="219" t="s">
        <v>134</v>
      </c>
      <c r="C802" s="219" t="s">
        <v>187</v>
      </c>
      <c r="D802" s="219" t="s">
        <v>641</v>
      </c>
      <c r="E802" s="219">
        <v>1.618284E-3</v>
      </c>
    </row>
    <row r="803" spans="1:5" ht="15.75" customHeight="1">
      <c r="A803" s="219">
        <v>2012</v>
      </c>
      <c r="B803" s="219" t="s">
        <v>6</v>
      </c>
      <c r="C803" s="219" t="s">
        <v>633</v>
      </c>
      <c r="D803" s="219" t="s">
        <v>636</v>
      </c>
      <c r="E803" s="219">
        <v>2.4120360000000002E-3</v>
      </c>
    </row>
    <row r="804" spans="1:5" ht="15.75" customHeight="1">
      <c r="A804" s="219">
        <v>2012</v>
      </c>
      <c r="B804" s="219" t="s">
        <v>3</v>
      </c>
      <c r="C804" s="219" t="s">
        <v>633</v>
      </c>
      <c r="D804" s="219" t="s">
        <v>636</v>
      </c>
      <c r="E804" s="219">
        <v>7.3204016999999996E-2</v>
      </c>
    </row>
    <row r="805" spans="1:5" ht="15.75" customHeight="1">
      <c r="A805" s="219">
        <v>2012</v>
      </c>
      <c r="B805" s="219" t="s">
        <v>12</v>
      </c>
      <c r="C805" s="219" t="s">
        <v>633</v>
      </c>
      <c r="D805" s="219" t="s">
        <v>636</v>
      </c>
      <c r="E805" s="219">
        <v>1.4768524999999999E-2</v>
      </c>
    </row>
    <row r="806" spans="1:5" ht="15.75" customHeight="1">
      <c r="A806" s="219">
        <v>2012</v>
      </c>
      <c r="B806" s="219" t="s">
        <v>8</v>
      </c>
      <c r="C806" s="219" t="s">
        <v>633</v>
      </c>
      <c r="D806" s="219" t="s">
        <v>636</v>
      </c>
      <c r="E806" s="219">
        <v>1.0240508000000001E-2</v>
      </c>
    </row>
    <row r="807" spans="1:5" ht="15.75" customHeight="1">
      <c r="A807" s="219">
        <v>2012</v>
      </c>
      <c r="B807" s="219" t="s">
        <v>15</v>
      </c>
      <c r="C807" s="219" t="s">
        <v>633</v>
      </c>
      <c r="D807" s="219" t="s">
        <v>636</v>
      </c>
      <c r="E807" s="219">
        <v>5.9099280000000001E-3</v>
      </c>
    </row>
    <row r="808" spans="1:5" ht="15.75" customHeight="1">
      <c r="A808" s="219">
        <v>2012</v>
      </c>
      <c r="B808" s="219" t="s">
        <v>17</v>
      </c>
      <c r="C808" s="219" t="s">
        <v>633</v>
      </c>
      <c r="D808" s="219" t="s">
        <v>636</v>
      </c>
      <c r="E808" s="219">
        <v>3.1529650000000002E-3</v>
      </c>
    </row>
    <row r="809" spans="1:5" ht="15.75" customHeight="1">
      <c r="A809" s="219">
        <v>2012</v>
      </c>
      <c r="B809" s="219" t="s">
        <v>23</v>
      </c>
      <c r="C809" s="219" t="s">
        <v>633</v>
      </c>
      <c r="D809" s="219" t="s">
        <v>636</v>
      </c>
      <c r="E809" s="219">
        <v>1.10462E-3</v>
      </c>
    </row>
    <row r="810" spans="1:5" ht="15.75" customHeight="1">
      <c r="A810" s="219">
        <v>2012</v>
      </c>
      <c r="B810" s="219" t="s">
        <v>26</v>
      </c>
      <c r="C810" s="219" t="s">
        <v>633</v>
      </c>
      <c r="D810" s="219" t="s">
        <v>636</v>
      </c>
      <c r="E810" s="219">
        <v>8.3610599999999998E-4</v>
      </c>
    </row>
    <row r="811" spans="1:5" ht="15.75" customHeight="1">
      <c r="A811" s="219">
        <v>2012</v>
      </c>
      <c r="B811" s="219" t="s">
        <v>28</v>
      </c>
      <c r="C811" s="219" t="s">
        <v>633</v>
      </c>
      <c r="D811" s="219" t="s">
        <v>636</v>
      </c>
      <c r="E811" s="219">
        <v>9.2313200000000001E-4</v>
      </c>
    </row>
    <row r="812" spans="1:5" ht="15.75" customHeight="1">
      <c r="A812" s="219">
        <v>2012</v>
      </c>
      <c r="B812" s="219" t="s">
        <v>42</v>
      </c>
      <c r="C812" s="219" t="s">
        <v>633</v>
      </c>
      <c r="D812" s="219" t="s">
        <v>636</v>
      </c>
      <c r="E812" s="219">
        <v>6.174059E-3</v>
      </c>
    </row>
    <row r="813" spans="1:5" ht="15.75" customHeight="1">
      <c r="A813" s="219">
        <v>2012</v>
      </c>
      <c r="B813" s="219" t="s">
        <v>36</v>
      </c>
      <c r="C813" s="219" t="s">
        <v>633</v>
      </c>
      <c r="D813" s="219" t="s">
        <v>636</v>
      </c>
      <c r="E813" s="219">
        <v>4.8824880000000001E-2</v>
      </c>
    </row>
    <row r="814" spans="1:5" ht="15.75" customHeight="1">
      <c r="A814" s="219">
        <v>2012</v>
      </c>
      <c r="B814" s="219" t="s">
        <v>39</v>
      </c>
      <c r="C814" s="219" t="s">
        <v>633</v>
      </c>
      <c r="D814" s="219" t="s">
        <v>636</v>
      </c>
      <c r="E814" s="219">
        <v>0.36111485599999998</v>
      </c>
    </row>
    <row r="815" spans="1:5" ht="15.75" customHeight="1">
      <c r="A815" s="219">
        <v>2012</v>
      </c>
      <c r="B815" s="219" t="s">
        <v>44</v>
      </c>
      <c r="C815" s="219" t="s">
        <v>633</v>
      </c>
      <c r="D815" s="219" t="s">
        <v>636</v>
      </c>
      <c r="E815" s="219">
        <v>2.5130299999999998E-4</v>
      </c>
    </row>
    <row r="816" spans="1:5" ht="15.75" customHeight="1">
      <c r="A816" s="219">
        <v>2012</v>
      </c>
      <c r="B816" s="219" t="s">
        <v>47</v>
      </c>
      <c r="C816" s="219" t="s">
        <v>633</v>
      </c>
      <c r="D816" s="219" t="s">
        <v>636</v>
      </c>
      <c r="E816" s="219">
        <v>3.5851952999999999E-2</v>
      </c>
    </row>
    <row r="817" spans="1:5" ht="15.75" customHeight="1">
      <c r="A817" s="219">
        <v>2012</v>
      </c>
      <c r="B817" s="219" t="s">
        <v>50</v>
      </c>
      <c r="C817" s="219" t="s">
        <v>633</v>
      </c>
      <c r="D817" s="219" t="s">
        <v>636</v>
      </c>
      <c r="E817" s="219">
        <v>7.3933799999999997E-4</v>
      </c>
    </row>
    <row r="818" spans="1:5" ht="15.75" customHeight="1">
      <c r="A818" s="219">
        <v>2012</v>
      </c>
      <c r="B818" s="219" t="s">
        <v>58</v>
      </c>
      <c r="C818" s="219" t="s">
        <v>633</v>
      </c>
      <c r="D818" s="219" t="s">
        <v>636</v>
      </c>
      <c r="E818" s="219">
        <v>5.40089E-4</v>
      </c>
    </row>
    <row r="819" spans="1:5" ht="15.75" customHeight="1">
      <c r="A819" s="219">
        <v>2012</v>
      </c>
      <c r="B819" s="219" t="s">
        <v>61</v>
      </c>
      <c r="C819" s="219" t="s">
        <v>633</v>
      </c>
      <c r="D819" s="219" t="s">
        <v>636</v>
      </c>
      <c r="E819" s="219">
        <v>8.9626866999999999E-2</v>
      </c>
    </row>
    <row r="820" spans="1:5" ht="15.75" customHeight="1">
      <c r="A820" s="219">
        <v>2012</v>
      </c>
      <c r="B820" s="219" t="s">
        <v>62</v>
      </c>
      <c r="C820" s="219" t="s">
        <v>633</v>
      </c>
      <c r="D820" s="219" t="s">
        <v>636</v>
      </c>
      <c r="E820" s="219">
        <v>4.1579565999999998E-2</v>
      </c>
    </row>
    <row r="821" spans="1:5" ht="15.75" customHeight="1">
      <c r="A821" s="219">
        <v>2012</v>
      </c>
      <c r="B821" s="219" t="s">
        <v>68</v>
      </c>
      <c r="C821" s="219" t="s">
        <v>633</v>
      </c>
      <c r="D821" s="219" t="s">
        <v>636</v>
      </c>
      <c r="E821" s="224">
        <v>1.17E-5</v>
      </c>
    </row>
    <row r="822" spans="1:5" ht="15.75" customHeight="1">
      <c r="A822" s="219">
        <v>2012</v>
      </c>
      <c r="B822" s="219" t="s">
        <v>65</v>
      </c>
      <c r="C822" s="219" t="s">
        <v>633</v>
      </c>
      <c r="D822" s="219" t="s">
        <v>636</v>
      </c>
      <c r="E822" s="219">
        <v>7.0215269999999996E-3</v>
      </c>
    </row>
    <row r="823" spans="1:5" ht="15.75" customHeight="1">
      <c r="A823" s="219">
        <v>2012</v>
      </c>
      <c r="B823" s="219" t="s">
        <v>89</v>
      </c>
      <c r="C823" s="219" t="s">
        <v>633</v>
      </c>
      <c r="D823" s="219" t="s">
        <v>636</v>
      </c>
      <c r="E823" s="219">
        <v>4.4988939999999998E-3</v>
      </c>
    </row>
    <row r="824" spans="1:5" ht="15.75" customHeight="1">
      <c r="A824" s="219">
        <v>2012</v>
      </c>
      <c r="B824" s="219" t="s">
        <v>73</v>
      </c>
      <c r="C824" s="219" t="s">
        <v>633</v>
      </c>
      <c r="D824" s="219" t="s">
        <v>636</v>
      </c>
      <c r="E824" s="219">
        <v>2.1044340000000001E-3</v>
      </c>
    </row>
    <row r="825" spans="1:5" ht="15.75" customHeight="1">
      <c r="A825" s="219">
        <v>2012</v>
      </c>
      <c r="B825" s="219" t="s">
        <v>81</v>
      </c>
      <c r="C825" s="219" t="s">
        <v>633</v>
      </c>
      <c r="D825" s="219" t="s">
        <v>636</v>
      </c>
      <c r="E825" s="219">
        <v>9.0907200000000003E-4</v>
      </c>
    </row>
    <row r="826" spans="1:5" ht="15.75" customHeight="1">
      <c r="A826" s="219">
        <v>2012</v>
      </c>
      <c r="B826" s="219" t="s">
        <v>84</v>
      </c>
      <c r="C826" s="219" t="s">
        <v>633</v>
      </c>
      <c r="D826" s="219" t="s">
        <v>636</v>
      </c>
      <c r="E826" s="224">
        <v>5.9900000000000002E-6</v>
      </c>
    </row>
    <row r="827" spans="1:5" ht="15.75" customHeight="1">
      <c r="A827" s="219">
        <v>2012</v>
      </c>
      <c r="B827" s="219" t="s">
        <v>76</v>
      </c>
      <c r="C827" s="219" t="s">
        <v>633</v>
      </c>
      <c r="D827" s="219" t="s">
        <v>636</v>
      </c>
      <c r="E827" s="219">
        <v>4.4432029999999997E-3</v>
      </c>
    </row>
    <row r="828" spans="1:5" ht="15.75" customHeight="1">
      <c r="A828" s="219">
        <v>2012</v>
      </c>
      <c r="B828" s="219" t="s">
        <v>87</v>
      </c>
      <c r="C828" s="219" t="s">
        <v>633</v>
      </c>
      <c r="D828" s="219" t="s">
        <v>636</v>
      </c>
      <c r="E828" s="219">
        <v>4.7505300000000002E-3</v>
      </c>
    </row>
    <row r="829" spans="1:5" ht="15.75" customHeight="1">
      <c r="A829" s="219">
        <v>2012</v>
      </c>
      <c r="B829" s="219" t="s">
        <v>95</v>
      </c>
      <c r="C829" s="219" t="s">
        <v>633</v>
      </c>
      <c r="D829" s="219" t="s">
        <v>636</v>
      </c>
      <c r="E829" s="219">
        <v>0.14519664700000001</v>
      </c>
    </row>
    <row r="830" spans="1:5" ht="15.75" customHeight="1">
      <c r="A830" s="219">
        <v>2012</v>
      </c>
      <c r="B830" s="219" t="s">
        <v>98</v>
      </c>
      <c r="C830" s="219" t="s">
        <v>633</v>
      </c>
      <c r="D830" s="219" t="s">
        <v>636</v>
      </c>
      <c r="E830" s="219">
        <v>5.3950099999999996E-4</v>
      </c>
    </row>
    <row r="831" spans="1:5" ht="15.75" customHeight="1">
      <c r="A831" s="219">
        <v>2012</v>
      </c>
      <c r="B831" s="219" t="s">
        <v>100</v>
      </c>
      <c r="C831" s="219" t="s">
        <v>633</v>
      </c>
      <c r="D831" s="219" t="s">
        <v>636</v>
      </c>
      <c r="E831" s="219">
        <v>2.2693290000000001E-3</v>
      </c>
    </row>
    <row r="832" spans="1:5" ht="15.75" customHeight="1">
      <c r="A832" s="219">
        <v>2012</v>
      </c>
      <c r="B832" s="219" t="s">
        <v>103</v>
      </c>
      <c r="C832" s="219" t="s">
        <v>633</v>
      </c>
      <c r="D832" s="219" t="s">
        <v>636</v>
      </c>
      <c r="E832" s="219">
        <v>6.9982300999999997E-2</v>
      </c>
    </row>
    <row r="833" spans="1:5" ht="15.75" customHeight="1">
      <c r="A833" s="219">
        <v>2012</v>
      </c>
      <c r="B833" s="219" t="s">
        <v>107</v>
      </c>
      <c r="C833" s="219" t="s">
        <v>633</v>
      </c>
      <c r="D833" s="219" t="s">
        <v>636</v>
      </c>
      <c r="E833" s="219">
        <v>1.0235365999999999E-2</v>
      </c>
    </row>
    <row r="834" spans="1:5" ht="15.75" customHeight="1">
      <c r="A834" s="219">
        <v>2012</v>
      </c>
      <c r="B834" s="219" t="s">
        <v>113</v>
      </c>
      <c r="C834" s="219" t="s">
        <v>633</v>
      </c>
      <c r="D834" s="219" t="s">
        <v>636</v>
      </c>
      <c r="E834" s="219">
        <v>4.078244E-3</v>
      </c>
    </row>
    <row r="835" spans="1:5" ht="15.75" customHeight="1">
      <c r="A835" s="219">
        <v>2012</v>
      </c>
      <c r="B835" s="219" t="s">
        <v>115</v>
      </c>
      <c r="C835" s="219" t="s">
        <v>633</v>
      </c>
      <c r="D835" s="219" t="s">
        <v>636</v>
      </c>
      <c r="E835" s="219">
        <v>1.4628655000000001E-2</v>
      </c>
    </row>
    <row r="836" spans="1:5" ht="15.75" customHeight="1">
      <c r="A836" s="219">
        <v>2012</v>
      </c>
      <c r="B836" s="219" t="s">
        <v>118</v>
      </c>
      <c r="C836" s="219" t="s">
        <v>633</v>
      </c>
      <c r="D836" s="219" t="s">
        <v>636</v>
      </c>
      <c r="E836" s="219">
        <v>9.1642070000000006E-3</v>
      </c>
    </row>
    <row r="837" spans="1:5" ht="15.75" customHeight="1">
      <c r="A837" s="219">
        <v>2012</v>
      </c>
      <c r="B837" s="219" t="s">
        <v>123</v>
      </c>
      <c r="C837" s="219" t="s">
        <v>633</v>
      </c>
      <c r="D837" s="219" t="s">
        <v>636</v>
      </c>
      <c r="E837" s="219">
        <v>1.8183699999999999E-3</v>
      </c>
    </row>
    <row r="838" spans="1:5" ht="15.75" customHeight="1">
      <c r="A838" s="219">
        <v>2012</v>
      </c>
      <c r="B838" s="219" t="s">
        <v>126</v>
      </c>
      <c r="C838" s="219" t="s">
        <v>633</v>
      </c>
      <c r="D838" s="219" t="s">
        <v>636</v>
      </c>
      <c r="E838" s="219">
        <v>1.3531629999999999E-3</v>
      </c>
    </row>
    <row r="839" spans="1:5" ht="15.75" customHeight="1">
      <c r="A839" s="219">
        <v>2012</v>
      </c>
      <c r="B839" s="219" t="s">
        <v>132</v>
      </c>
      <c r="C839" s="219" t="s">
        <v>633</v>
      </c>
      <c r="D839" s="219" t="s">
        <v>636</v>
      </c>
      <c r="E839" s="219">
        <v>6.5439290000000004E-3</v>
      </c>
    </row>
    <row r="840" spans="1:5" ht="15.75" customHeight="1">
      <c r="A840" s="219">
        <v>2012</v>
      </c>
      <c r="B840" s="219" t="s">
        <v>129</v>
      </c>
      <c r="C840" s="219" t="s">
        <v>633</v>
      </c>
      <c r="D840" s="219" t="s">
        <v>636</v>
      </c>
      <c r="E840" s="219">
        <v>1.3190192E-2</v>
      </c>
    </row>
    <row r="841" spans="1:5" ht="15.75" customHeight="1">
      <c r="A841" s="219">
        <v>2012</v>
      </c>
      <c r="B841" s="219" t="s">
        <v>6</v>
      </c>
      <c r="C841" s="219" t="s">
        <v>633</v>
      </c>
      <c r="D841" s="219" t="s">
        <v>635</v>
      </c>
      <c r="E841" s="219">
        <v>8.7764786999999997E-2</v>
      </c>
    </row>
    <row r="842" spans="1:5" ht="15.75" customHeight="1">
      <c r="A842" s="219">
        <v>2012</v>
      </c>
      <c r="B842" s="219" t="s">
        <v>3</v>
      </c>
      <c r="C842" s="219" t="s">
        <v>633</v>
      </c>
      <c r="D842" s="219" t="s">
        <v>635</v>
      </c>
      <c r="E842" s="219">
        <v>1.5393257E-2</v>
      </c>
    </row>
    <row r="843" spans="1:5" ht="15.75" customHeight="1">
      <c r="A843" s="219">
        <v>2012</v>
      </c>
      <c r="B843" s="219" t="s">
        <v>12</v>
      </c>
      <c r="C843" s="219" t="s">
        <v>633</v>
      </c>
      <c r="D843" s="219" t="s">
        <v>635</v>
      </c>
      <c r="E843" s="219">
        <v>1.3909037000000001E-2</v>
      </c>
    </row>
    <row r="844" spans="1:5" ht="15.75" customHeight="1">
      <c r="A844" s="219">
        <v>2012</v>
      </c>
      <c r="B844" s="219" t="s">
        <v>8</v>
      </c>
      <c r="C844" s="219" t="s">
        <v>633</v>
      </c>
      <c r="D844" s="219" t="s">
        <v>635</v>
      </c>
      <c r="E844" s="219">
        <v>3.1425189999999999E-3</v>
      </c>
    </row>
    <row r="845" spans="1:5" ht="15.75" customHeight="1">
      <c r="A845" s="219">
        <v>2012</v>
      </c>
      <c r="B845" s="219" t="s">
        <v>15</v>
      </c>
      <c r="C845" s="219" t="s">
        <v>633</v>
      </c>
      <c r="D845" s="219" t="s">
        <v>635</v>
      </c>
      <c r="E845" s="219">
        <v>7.3634084000000002E-2</v>
      </c>
    </row>
    <row r="846" spans="1:5" ht="15.75" customHeight="1">
      <c r="A846" s="219">
        <v>2012</v>
      </c>
      <c r="B846" s="219" t="s">
        <v>17</v>
      </c>
      <c r="C846" s="219" t="s">
        <v>633</v>
      </c>
      <c r="D846" s="219" t="s">
        <v>635</v>
      </c>
      <c r="E846" s="219">
        <v>6.6467213999999997E-2</v>
      </c>
    </row>
    <row r="847" spans="1:5" ht="15.75" customHeight="1">
      <c r="A847" s="219">
        <v>2012</v>
      </c>
      <c r="B847" s="219" t="s">
        <v>20</v>
      </c>
      <c r="C847" s="219" t="s">
        <v>633</v>
      </c>
      <c r="D847" s="219" t="s">
        <v>635</v>
      </c>
      <c r="E847" s="219">
        <v>7.9626899999999995E-4</v>
      </c>
    </row>
    <row r="848" spans="1:5" ht="15.75" customHeight="1">
      <c r="A848" s="219">
        <v>2012</v>
      </c>
      <c r="B848" s="219" t="s">
        <v>23</v>
      </c>
      <c r="C848" s="219" t="s">
        <v>633</v>
      </c>
      <c r="D848" s="219" t="s">
        <v>635</v>
      </c>
      <c r="E848" s="224">
        <v>2.9200000000000002E-7</v>
      </c>
    </row>
    <row r="849" spans="1:5" ht="15.75" customHeight="1">
      <c r="A849" s="219">
        <v>2012</v>
      </c>
      <c r="B849" s="219" t="s">
        <v>26</v>
      </c>
      <c r="C849" s="219" t="s">
        <v>633</v>
      </c>
      <c r="D849" s="219" t="s">
        <v>635</v>
      </c>
      <c r="E849" s="219">
        <v>4.1035189999999999E-3</v>
      </c>
    </row>
    <row r="850" spans="1:5" ht="15.75" customHeight="1">
      <c r="A850" s="219">
        <v>2012</v>
      </c>
      <c r="B850" s="219" t="s">
        <v>28</v>
      </c>
      <c r="C850" s="219" t="s">
        <v>633</v>
      </c>
      <c r="D850" s="219" t="s">
        <v>635</v>
      </c>
      <c r="E850" s="219">
        <v>2.9143210000000001E-3</v>
      </c>
    </row>
    <row r="851" spans="1:5" ht="15.75" customHeight="1">
      <c r="A851" s="219">
        <v>2012</v>
      </c>
      <c r="B851" s="219" t="s">
        <v>31</v>
      </c>
      <c r="C851" s="219" t="s">
        <v>633</v>
      </c>
      <c r="D851" s="219" t="s">
        <v>635</v>
      </c>
      <c r="E851" s="219">
        <v>1.45931E-4</v>
      </c>
    </row>
    <row r="852" spans="1:5" ht="15.75" customHeight="1">
      <c r="A852" s="219">
        <v>2012</v>
      </c>
      <c r="B852" s="219" t="s">
        <v>42</v>
      </c>
      <c r="C852" s="219" t="s">
        <v>633</v>
      </c>
      <c r="D852" s="219" t="s">
        <v>635</v>
      </c>
      <c r="E852" s="219">
        <v>2.5475680000000001E-3</v>
      </c>
    </row>
    <row r="853" spans="1:5" ht="15.75" customHeight="1">
      <c r="A853" s="219">
        <v>2012</v>
      </c>
      <c r="B853" s="219" t="s">
        <v>34</v>
      </c>
      <c r="C853" s="219" t="s">
        <v>633</v>
      </c>
      <c r="D853" s="219" t="s">
        <v>635</v>
      </c>
      <c r="E853" s="219">
        <v>1.426957E-3</v>
      </c>
    </row>
    <row r="854" spans="1:5" ht="15.75" customHeight="1">
      <c r="A854" s="219">
        <v>2012</v>
      </c>
      <c r="B854" s="219" t="s">
        <v>36</v>
      </c>
      <c r="C854" s="219" t="s">
        <v>633</v>
      </c>
      <c r="D854" s="219" t="s">
        <v>635</v>
      </c>
      <c r="E854" s="219">
        <v>6.9058119999999999E-3</v>
      </c>
    </row>
    <row r="855" spans="1:5" ht="15.75" customHeight="1">
      <c r="A855" s="219">
        <v>2012</v>
      </c>
      <c r="B855" s="219" t="s">
        <v>39</v>
      </c>
      <c r="C855" s="219" t="s">
        <v>633</v>
      </c>
      <c r="D855" s="219" t="s">
        <v>635</v>
      </c>
      <c r="E855" s="219">
        <v>2.8381410000000002E-3</v>
      </c>
    </row>
    <row r="856" spans="1:5" ht="15.75" customHeight="1">
      <c r="A856" s="219">
        <v>2012</v>
      </c>
      <c r="B856" s="219" t="s">
        <v>44</v>
      </c>
      <c r="C856" s="219" t="s">
        <v>633</v>
      </c>
      <c r="D856" s="219" t="s">
        <v>635</v>
      </c>
      <c r="E856" s="219">
        <v>9.0526019999999999E-3</v>
      </c>
    </row>
    <row r="857" spans="1:5" ht="15.75" customHeight="1">
      <c r="A857" s="219">
        <v>2012</v>
      </c>
      <c r="B857" s="219" t="s">
        <v>47</v>
      </c>
      <c r="C857" s="219" t="s">
        <v>633</v>
      </c>
      <c r="D857" s="219" t="s">
        <v>635</v>
      </c>
      <c r="E857" s="219">
        <v>1.889611E-3</v>
      </c>
    </row>
    <row r="858" spans="1:5" ht="15.75" customHeight="1">
      <c r="A858" s="219">
        <v>2012</v>
      </c>
      <c r="B858" s="219" t="s">
        <v>50</v>
      </c>
      <c r="C858" s="219" t="s">
        <v>633</v>
      </c>
      <c r="D858" s="219" t="s">
        <v>635</v>
      </c>
      <c r="E858" s="219">
        <v>7.8663351000000006E-2</v>
      </c>
    </row>
    <row r="859" spans="1:5" ht="15.75" customHeight="1">
      <c r="A859" s="219">
        <v>2012</v>
      </c>
      <c r="B859" s="219" t="s">
        <v>58</v>
      </c>
      <c r="C859" s="219" t="s">
        <v>633</v>
      </c>
      <c r="D859" s="219" t="s">
        <v>635</v>
      </c>
      <c r="E859" s="219">
        <v>8.3543300000000001E-4</v>
      </c>
    </row>
    <row r="860" spans="1:5" ht="15.75" customHeight="1">
      <c r="A860" s="219">
        <v>2012</v>
      </c>
      <c r="B860" s="219" t="s">
        <v>55</v>
      </c>
      <c r="C860" s="219" t="s">
        <v>633</v>
      </c>
      <c r="D860" s="219" t="s">
        <v>635</v>
      </c>
      <c r="E860" s="219">
        <v>1.5187320000000001E-3</v>
      </c>
    </row>
    <row r="861" spans="1:5" ht="15.75" customHeight="1">
      <c r="A861" s="219">
        <v>2012</v>
      </c>
      <c r="B861" s="219" t="s">
        <v>52</v>
      </c>
      <c r="C861" s="219" t="s">
        <v>633</v>
      </c>
      <c r="D861" s="219" t="s">
        <v>635</v>
      </c>
      <c r="E861" s="224">
        <v>8.7200000000000005E-5</v>
      </c>
    </row>
    <row r="862" spans="1:5" ht="15.75" customHeight="1">
      <c r="A862" s="219">
        <v>2012</v>
      </c>
      <c r="B862" s="219" t="s">
        <v>61</v>
      </c>
      <c r="C862" s="219" t="s">
        <v>633</v>
      </c>
      <c r="D862" s="219" t="s">
        <v>635</v>
      </c>
      <c r="E862" s="219">
        <v>1.9056917E-2</v>
      </c>
    </row>
    <row r="863" spans="1:5" ht="15.75" customHeight="1">
      <c r="A863" s="219">
        <v>2012</v>
      </c>
      <c r="B863" s="219" t="s">
        <v>62</v>
      </c>
      <c r="C863" s="219" t="s">
        <v>633</v>
      </c>
      <c r="D863" s="219" t="s">
        <v>635</v>
      </c>
      <c r="E863" s="219">
        <v>7.6717599999999997E-3</v>
      </c>
    </row>
    <row r="864" spans="1:5" ht="15.75" customHeight="1">
      <c r="A864" s="219">
        <v>2012</v>
      </c>
      <c r="B864" s="219" t="s">
        <v>68</v>
      </c>
      <c r="C864" s="219" t="s">
        <v>633</v>
      </c>
      <c r="D864" s="219" t="s">
        <v>635</v>
      </c>
      <c r="E864" s="219">
        <v>2.103064E-3</v>
      </c>
    </row>
    <row r="865" spans="1:5" ht="15.75" customHeight="1">
      <c r="A865" s="219">
        <v>2012</v>
      </c>
      <c r="B865" s="219" t="s">
        <v>65</v>
      </c>
      <c r="C865" s="219" t="s">
        <v>633</v>
      </c>
      <c r="D865" s="219" t="s">
        <v>635</v>
      </c>
      <c r="E865" s="219">
        <v>9.9684060000000008E-3</v>
      </c>
    </row>
    <row r="866" spans="1:5" ht="15.75" customHeight="1">
      <c r="A866" s="219">
        <v>2012</v>
      </c>
      <c r="B866" s="219" t="s">
        <v>70</v>
      </c>
      <c r="C866" s="219" t="s">
        <v>633</v>
      </c>
      <c r="D866" s="219" t="s">
        <v>635</v>
      </c>
      <c r="E866" s="219">
        <v>1.5680729999999999E-3</v>
      </c>
    </row>
    <row r="867" spans="1:5" ht="15.75" customHeight="1">
      <c r="A867" s="219">
        <v>2012</v>
      </c>
      <c r="B867" s="219" t="s">
        <v>89</v>
      </c>
      <c r="C867" s="219" t="s">
        <v>633</v>
      </c>
      <c r="D867" s="219" t="s">
        <v>635</v>
      </c>
      <c r="E867" s="219">
        <v>1.586168E-3</v>
      </c>
    </row>
    <row r="868" spans="1:5" ht="15.75" customHeight="1">
      <c r="A868" s="219">
        <v>2012</v>
      </c>
      <c r="B868" s="219" t="s">
        <v>92</v>
      </c>
      <c r="C868" s="219" t="s">
        <v>633</v>
      </c>
      <c r="D868" s="219" t="s">
        <v>635</v>
      </c>
      <c r="E868" s="219">
        <v>4.8692187999999997E-2</v>
      </c>
    </row>
    <row r="869" spans="1:5" ht="15.75" customHeight="1">
      <c r="A869" s="219">
        <v>2012</v>
      </c>
      <c r="B869" s="219" t="s">
        <v>73</v>
      </c>
      <c r="C869" s="219" t="s">
        <v>633</v>
      </c>
      <c r="D869" s="219" t="s">
        <v>635</v>
      </c>
      <c r="E869" s="219">
        <v>1.922696E-3</v>
      </c>
    </row>
    <row r="870" spans="1:5" ht="15.75" customHeight="1">
      <c r="A870" s="219">
        <v>2012</v>
      </c>
      <c r="B870" s="219" t="s">
        <v>81</v>
      </c>
      <c r="C870" s="219" t="s">
        <v>633</v>
      </c>
      <c r="D870" s="219" t="s">
        <v>635</v>
      </c>
      <c r="E870" s="219">
        <v>3.01592E-4</v>
      </c>
    </row>
    <row r="871" spans="1:5" ht="15.75" customHeight="1">
      <c r="A871" s="219">
        <v>2012</v>
      </c>
      <c r="B871" s="219" t="s">
        <v>84</v>
      </c>
      <c r="C871" s="219" t="s">
        <v>633</v>
      </c>
      <c r="D871" s="219" t="s">
        <v>635</v>
      </c>
      <c r="E871" s="219">
        <v>6.2327305999999999E-2</v>
      </c>
    </row>
    <row r="872" spans="1:5" ht="15.75" customHeight="1">
      <c r="A872" s="219">
        <v>2012</v>
      </c>
      <c r="B872" s="219" t="s">
        <v>76</v>
      </c>
      <c r="C872" s="219" t="s">
        <v>633</v>
      </c>
      <c r="D872" s="219" t="s">
        <v>635</v>
      </c>
      <c r="E872" s="219">
        <v>1.5015250000000001E-3</v>
      </c>
    </row>
    <row r="873" spans="1:5" ht="15.75" customHeight="1">
      <c r="A873" s="219">
        <v>2012</v>
      </c>
      <c r="B873" s="219" t="s">
        <v>87</v>
      </c>
      <c r="C873" s="219" t="s">
        <v>633</v>
      </c>
      <c r="D873" s="219" t="s">
        <v>635</v>
      </c>
      <c r="E873" s="219">
        <v>1.4457523999999999E-2</v>
      </c>
    </row>
    <row r="874" spans="1:5" ht="15.75" customHeight="1">
      <c r="A874" s="219">
        <v>2012</v>
      </c>
      <c r="B874" s="219" t="s">
        <v>95</v>
      </c>
      <c r="C874" s="219" t="s">
        <v>633</v>
      </c>
      <c r="D874" s="219" t="s">
        <v>635</v>
      </c>
      <c r="E874" s="219">
        <v>1.110963E-3</v>
      </c>
    </row>
    <row r="875" spans="1:5" ht="15.75" customHeight="1">
      <c r="A875" s="219">
        <v>2012</v>
      </c>
      <c r="B875" s="219" t="s">
        <v>98</v>
      </c>
      <c r="C875" s="219" t="s">
        <v>633</v>
      </c>
      <c r="D875" s="219" t="s">
        <v>635</v>
      </c>
      <c r="E875" s="219">
        <v>6.6210993999999995E-2</v>
      </c>
    </row>
    <row r="876" spans="1:5" ht="15.75" customHeight="1">
      <c r="A876" s="219">
        <v>2012</v>
      </c>
      <c r="B876" s="219" t="s">
        <v>100</v>
      </c>
      <c r="C876" s="219" t="s">
        <v>633</v>
      </c>
      <c r="D876" s="219" t="s">
        <v>635</v>
      </c>
      <c r="E876" s="219">
        <v>1.1654390000000001E-3</v>
      </c>
    </row>
    <row r="877" spans="1:5" ht="15.75" customHeight="1">
      <c r="A877" s="219">
        <v>2012</v>
      </c>
      <c r="B877" s="219" t="s">
        <v>103</v>
      </c>
      <c r="C877" s="219" t="s">
        <v>633</v>
      </c>
      <c r="D877" s="219" t="s">
        <v>635</v>
      </c>
      <c r="E877" s="219">
        <v>1.7346164000000001E-2</v>
      </c>
    </row>
    <row r="878" spans="1:5" ht="15.75" customHeight="1">
      <c r="A878" s="219">
        <v>2012</v>
      </c>
      <c r="B878" s="219" t="s">
        <v>105</v>
      </c>
      <c r="C878" s="219" t="s">
        <v>633</v>
      </c>
      <c r="D878" s="219" t="s">
        <v>635</v>
      </c>
      <c r="E878" s="219">
        <v>2.2487900000000001E-4</v>
      </c>
    </row>
    <row r="879" spans="1:5" ht="15.75" customHeight="1">
      <c r="A879" s="219">
        <v>2012</v>
      </c>
      <c r="B879" s="219" t="s">
        <v>107</v>
      </c>
      <c r="C879" s="219" t="s">
        <v>633</v>
      </c>
      <c r="D879" s="219" t="s">
        <v>635</v>
      </c>
      <c r="E879" s="219">
        <v>8.5619400000000001E-4</v>
      </c>
    </row>
    <row r="880" spans="1:5" ht="15.75" customHeight="1">
      <c r="A880" s="219">
        <v>2012</v>
      </c>
      <c r="B880" s="219" t="s">
        <v>113</v>
      </c>
      <c r="C880" s="219" t="s">
        <v>633</v>
      </c>
      <c r="D880" s="219" t="s">
        <v>635</v>
      </c>
      <c r="E880" s="219">
        <v>2.0249030000000002E-3</v>
      </c>
    </row>
    <row r="881" spans="1:5" ht="15.75" customHeight="1">
      <c r="A881" s="219">
        <v>2012</v>
      </c>
      <c r="B881" s="219" t="s">
        <v>115</v>
      </c>
      <c r="C881" s="219" t="s">
        <v>633</v>
      </c>
      <c r="D881" s="219" t="s">
        <v>635</v>
      </c>
      <c r="E881" s="219">
        <v>0.28029527100000001</v>
      </c>
    </row>
    <row r="882" spans="1:5" ht="15.75" customHeight="1">
      <c r="A882" s="219">
        <v>2012</v>
      </c>
      <c r="B882" s="219" t="s">
        <v>118</v>
      </c>
      <c r="C882" s="219" t="s">
        <v>633</v>
      </c>
      <c r="D882" s="219" t="s">
        <v>635</v>
      </c>
      <c r="E882" s="219">
        <v>7.55939E-3</v>
      </c>
    </row>
    <row r="883" spans="1:5" ht="15.75" customHeight="1">
      <c r="A883" s="219">
        <v>2012</v>
      </c>
      <c r="B883" s="219" t="s">
        <v>123</v>
      </c>
      <c r="C883" s="219" t="s">
        <v>633</v>
      </c>
      <c r="D883" s="219" t="s">
        <v>635</v>
      </c>
      <c r="E883" s="219">
        <v>1.3525849999999999E-3</v>
      </c>
    </row>
    <row r="884" spans="1:5" ht="15.75" customHeight="1">
      <c r="A884" s="219">
        <v>2012</v>
      </c>
      <c r="B884" s="219" t="s">
        <v>121</v>
      </c>
      <c r="C884" s="219" t="s">
        <v>633</v>
      </c>
      <c r="D884" s="219" t="s">
        <v>635</v>
      </c>
      <c r="E884" s="224">
        <v>2.2300000000000001E-8</v>
      </c>
    </row>
    <row r="885" spans="1:5" ht="15.75" customHeight="1">
      <c r="A885" s="219">
        <v>2012</v>
      </c>
      <c r="B885" s="219" t="s">
        <v>126</v>
      </c>
      <c r="C885" s="219" t="s">
        <v>633</v>
      </c>
      <c r="D885" s="219" t="s">
        <v>635</v>
      </c>
      <c r="E885" s="219">
        <v>1.798184E-3</v>
      </c>
    </row>
    <row r="886" spans="1:5" ht="15.75" customHeight="1">
      <c r="A886" s="219">
        <v>2012</v>
      </c>
      <c r="B886" s="219" t="s">
        <v>132</v>
      </c>
      <c r="C886" s="219" t="s">
        <v>633</v>
      </c>
      <c r="D886" s="219" t="s">
        <v>635</v>
      </c>
      <c r="E886" s="224">
        <v>1.5400000000000002E-5</v>
      </c>
    </row>
    <row r="887" spans="1:5" ht="15.75" customHeight="1">
      <c r="A887" s="219">
        <v>2012</v>
      </c>
      <c r="B887" s="219" t="s">
        <v>129</v>
      </c>
      <c r="C887" s="219" t="s">
        <v>633</v>
      </c>
      <c r="D887" s="219" t="s">
        <v>635</v>
      </c>
      <c r="E887" s="219">
        <v>4.5683329999999999E-3</v>
      </c>
    </row>
    <row r="888" spans="1:5" ht="15.75" customHeight="1">
      <c r="A888" s="219">
        <v>2012</v>
      </c>
      <c r="B888" s="219" t="s">
        <v>134</v>
      </c>
      <c r="C888" s="219" t="s">
        <v>633</v>
      </c>
      <c r="D888" s="219" t="s">
        <v>635</v>
      </c>
      <c r="E888" s="219">
        <v>7.0277353000000001E-2</v>
      </c>
    </row>
    <row r="889" spans="1:5" ht="15.75" customHeight="1">
      <c r="A889" s="219">
        <v>2012</v>
      </c>
      <c r="B889" s="219" t="s">
        <v>6</v>
      </c>
      <c r="C889" s="219" t="s">
        <v>633</v>
      </c>
      <c r="D889" s="219" t="s">
        <v>641</v>
      </c>
      <c r="E889" s="219">
        <v>9.8631550000000002E-3</v>
      </c>
    </row>
    <row r="890" spans="1:5" ht="15.75" customHeight="1">
      <c r="A890" s="219">
        <v>2012</v>
      </c>
      <c r="B890" s="219" t="s">
        <v>3</v>
      </c>
      <c r="C890" s="219" t="s">
        <v>633</v>
      </c>
      <c r="D890" s="219" t="s">
        <v>641</v>
      </c>
      <c r="E890" s="219">
        <v>1.859882E-3</v>
      </c>
    </row>
    <row r="891" spans="1:5" ht="15.75" customHeight="1">
      <c r="A891" s="219">
        <v>2012</v>
      </c>
      <c r="B891" s="219" t="s">
        <v>15</v>
      </c>
      <c r="C891" s="219" t="s">
        <v>633</v>
      </c>
      <c r="D891" s="219" t="s">
        <v>641</v>
      </c>
      <c r="E891" s="219">
        <v>5.8395242999999999E-2</v>
      </c>
    </row>
    <row r="892" spans="1:5" ht="15.75" customHeight="1">
      <c r="A892" s="219">
        <v>2012</v>
      </c>
      <c r="B892" s="219" t="s">
        <v>17</v>
      </c>
      <c r="C892" s="219" t="s">
        <v>633</v>
      </c>
      <c r="D892" s="219" t="s">
        <v>641</v>
      </c>
      <c r="E892" s="219">
        <v>5.7316428000000003E-2</v>
      </c>
    </row>
    <row r="893" spans="1:5" ht="15.75" customHeight="1">
      <c r="A893" s="219">
        <v>2012</v>
      </c>
      <c r="B893" s="219" t="s">
        <v>20</v>
      </c>
      <c r="C893" s="219" t="s">
        <v>633</v>
      </c>
      <c r="D893" s="219" t="s">
        <v>641</v>
      </c>
      <c r="E893" s="219">
        <v>2.511372E-3</v>
      </c>
    </row>
    <row r="894" spans="1:5" ht="15.75" customHeight="1">
      <c r="A894" s="219">
        <v>2012</v>
      </c>
      <c r="B894" s="219" t="s">
        <v>5450</v>
      </c>
      <c r="C894" s="219" t="s">
        <v>633</v>
      </c>
      <c r="D894" s="219" t="s">
        <v>641</v>
      </c>
      <c r="E894" s="219">
        <v>6.5470279999999999E-3</v>
      </c>
    </row>
    <row r="895" spans="1:5" ht="15.75" customHeight="1">
      <c r="A895" s="219">
        <v>2012</v>
      </c>
      <c r="B895" s="219" t="s">
        <v>42</v>
      </c>
      <c r="C895" s="219" t="s">
        <v>633</v>
      </c>
      <c r="D895" s="219" t="s">
        <v>641</v>
      </c>
      <c r="E895" s="219">
        <v>0.31715999099999997</v>
      </c>
    </row>
    <row r="896" spans="1:5" ht="15.75" customHeight="1">
      <c r="A896" s="219">
        <v>2012</v>
      </c>
      <c r="B896" s="219" t="s">
        <v>36</v>
      </c>
      <c r="C896" s="219" t="s">
        <v>633</v>
      </c>
      <c r="D896" s="219" t="s">
        <v>641</v>
      </c>
      <c r="E896" s="219">
        <v>1.2213813E-2</v>
      </c>
    </row>
    <row r="897" spans="1:5" ht="15.75" customHeight="1">
      <c r="A897" s="219">
        <v>2012</v>
      </c>
      <c r="B897" s="219" t="s">
        <v>39</v>
      </c>
      <c r="C897" s="219" t="s">
        <v>633</v>
      </c>
      <c r="D897" s="219" t="s">
        <v>641</v>
      </c>
      <c r="E897" s="219">
        <v>1.0546379999999999E-2</v>
      </c>
    </row>
    <row r="898" spans="1:5" ht="15.75" customHeight="1">
      <c r="A898" s="219">
        <v>2012</v>
      </c>
      <c r="B898" s="219" t="s">
        <v>47</v>
      </c>
      <c r="C898" s="219" t="s">
        <v>633</v>
      </c>
      <c r="D898" s="219" t="s">
        <v>641</v>
      </c>
      <c r="E898" s="219">
        <v>1.0162518000000001E-2</v>
      </c>
    </row>
    <row r="899" spans="1:5" ht="15.75" customHeight="1">
      <c r="A899" s="219">
        <v>2012</v>
      </c>
      <c r="B899" s="219" t="s">
        <v>50</v>
      </c>
      <c r="C899" s="219" t="s">
        <v>633</v>
      </c>
      <c r="D899" s="219" t="s">
        <v>641</v>
      </c>
      <c r="E899" s="219">
        <v>6.649945E-3</v>
      </c>
    </row>
    <row r="900" spans="1:5" ht="15.75" customHeight="1">
      <c r="A900" s="219">
        <v>2012</v>
      </c>
      <c r="B900" s="219" t="s">
        <v>58</v>
      </c>
      <c r="C900" s="219" t="s">
        <v>633</v>
      </c>
      <c r="D900" s="219" t="s">
        <v>641</v>
      </c>
      <c r="E900" s="219">
        <v>1.1181004E-2</v>
      </c>
    </row>
    <row r="901" spans="1:5" ht="15.75" customHeight="1">
      <c r="A901" s="219">
        <v>2012</v>
      </c>
      <c r="B901" s="219" t="s">
        <v>55</v>
      </c>
      <c r="C901" s="219" t="s">
        <v>633</v>
      </c>
      <c r="D901" s="219" t="s">
        <v>641</v>
      </c>
      <c r="E901" s="219">
        <v>1.928765E-3</v>
      </c>
    </row>
    <row r="902" spans="1:5" ht="15.75" customHeight="1">
      <c r="A902" s="219">
        <v>2012</v>
      </c>
      <c r="B902" s="219" t="s">
        <v>61</v>
      </c>
      <c r="C902" s="219" t="s">
        <v>633</v>
      </c>
      <c r="D902" s="219" t="s">
        <v>641</v>
      </c>
      <c r="E902" s="219">
        <v>0.11898719200000001</v>
      </c>
    </row>
    <row r="903" spans="1:5" ht="15.75" customHeight="1">
      <c r="A903" s="219">
        <v>2012</v>
      </c>
      <c r="B903" s="219" t="s">
        <v>62</v>
      </c>
      <c r="C903" s="219" t="s">
        <v>633</v>
      </c>
      <c r="D903" s="219" t="s">
        <v>641</v>
      </c>
      <c r="E903" s="219">
        <v>3.2410723000000002E-2</v>
      </c>
    </row>
    <row r="904" spans="1:5" ht="15.75" customHeight="1">
      <c r="A904" s="219">
        <v>2012</v>
      </c>
      <c r="B904" s="219" t="s">
        <v>68</v>
      </c>
      <c r="C904" s="219" t="s">
        <v>633</v>
      </c>
      <c r="D904" s="219" t="s">
        <v>641</v>
      </c>
      <c r="E904" s="219">
        <v>7.8287819999999994E-3</v>
      </c>
    </row>
    <row r="905" spans="1:5" ht="15.75" customHeight="1">
      <c r="A905" s="219">
        <v>2012</v>
      </c>
      <c r="B905" s="219" t="s">
        <v>92</v>
      </c>
      <c r="C905" s="219" t="s">
        <v>633</v>
      </c>
      <c r="D905" s="219" t="s">
        <v>641</v>
      </c>
      <c r="E905" s="219">
        <v>2.2331880000000001E-3</v>
      </c>
    </row>
    <row r="906" spans="1:5" ht="15.75" customHeight="1">
      <c r="A906" s="219">
        <v>2012</v>
      </c>
      <c r="B906" s="219" t="s">
        <v>73</v>
      </c>
      <c r="C906" s="219" t="s">
        <v>633</v>
      </c>
      <c r="D906" s="219" t="s">
        <v>641</v>
      </c>
      <c r="E906" s="224">
        <v>5.4200000000000003E-5</v>
      </c>
    </row>
    <row r="907" spans="1:5" ht="15.75" customHeight="1">
      <c r="A907" s="219">
        <v>2012</v>
      </c>
      <c r="B907" s="219" t="s">
        <v>81</v>
      </c>
      <c r="C907" s="219" t="s">
        <v>633</v>
      </c>
      <c r="D907" s="219" t="s">
        <v>641</v>
      </c>
      <c r="E907" s="219">
        <v>7.8756959999999997E-3</v>
      </c>
    </row>
    <row r="908" spans="1:5" ht="15.75" customHeight="1">
      <c r="A908" s="219">
        <v>2012</v>
      </c>
      <c r="B908" s="219" t="s">
        <v>87</v>
      </c>
      <c r="C908" s="219" t="s">
        <v>633</v>
      </c>
      <c r="D908" s="219" t="s">
        <v>641</v>
      </c>
      <c r="E908" s="219">
        <v>0.16758926900000001</v>
      </c>
    </row>
    <row r="909" spans="1:5" ht="15.75" customHeight="1">
      <c r="A909" s="219">
        <v>2012</v>
      </c>
      <c r="B909" s="219" t="s">
        <v>95</v>
      </c>
      <c r="C909" s="219" t="s">
        <v>633</v>
      </c>
      <c r="D909" s="219" t="s">
        <v>641</v>
      </c>
      <c r="E909" s="219">
        <v>1.2896584000000001E-2</v>
      </c>
    </row>
    <row r="910" spans="1:5" ht="15.75" customHeight="1">
      <c r="A910" s="219">
        <v>2012</v>
      </c>
      <c r="B910" s="219" t="s">
        <v>98</v>
      </c>
      <c r="C910" s="219" t="s">
        <v>633</v>
      </c>
      <c r="D910" s="219" t="s">
        <v>641</v>
      </c>
      <c r="E910" s="219">
        <v>3.8148430000000001E-3</v>
      </c>
    </row>
    <row r="911" spans="1:5" ht="15.75" customHeight="1">
      <c r="A911" s="219">
        <v>2012</v>
      </c>
      <c r="B911" s="219" t="s">
        <v>100</v>
      </c>
      <c r="C911" s="219" t="s">
        <v>633</v>
      </c>
      <c r="D911" s="219" t="s">
        <v>641</v>
      </c>
      <c r="E911" s="219">
        <v>1.492256E-3</v>
      </c>
    </row>
    <row r="912" spans="1:5" ht="15.75" customHeight="1">
      <c r="A912" s="219">
        <v>2012</v>
      </c>
      <c r="B912" s="219" t="s">
        <v>103</v>
      </c>
      <c r="C912" s="219" t="s">
        <v>633</v>
      </c>
      <c r="D912" s="219" t="s">
        <v>641</v>
      </c>
      <c r="E912" s="219">
        <v>2.3387921999999998E-2</v>
      </c>
    </row>
    <row r="913" spans="1:5" ht="15.75" customHeight="1">
      <c r="A913" s="219">
        <v>2012</v>
      </c>
      <c r="B913" s="219" t="s">
        <v>107</v>
      </c>
      <c r="C913" s="219" t="s">
        <v>633</v>
      </c>
      <c r="D913" s="219" t="s">
        <v>641</v>
      </c>
      <c r="E913" s="219">
        <v>2.2639019999999999E-3</v>
      </c>
    </row>
    <row r="914" spans="1:5" ht="15.75" customHeight="1">
      <c r="A914" s="219">
        <v>2012</v>
      </c>
      <c r="B914" s="219" t="s">
        <v>113</v>
      </c>
      <c r="C914" s="219" t="s">
        <v>633</v>
      </c>
      <c r="D914" s="219" t="s">
        <v>641</v>
      </c>
      <c r="E914" s="219">
        <v>7.6520820000000002E-3</v>
      </c>
    </row>
    <row r="915" spans="1:5" ht="15.75" customHeight="1">
      <c r="A915" s="219">
        <v>2012</v>
      </c>
      <c r="B915" s="219" t="s">
        <v>115</v>
      </c>
      <c r="C915" s="219" t="s">
        <v>633</v>
      </c>
      <c r="D915" s="219" t="s">
        <v>641</v>
      </c>
      <c r="E915" s="219">
        <v>2.7141782E-2</v>
      </c>
    </row>
    <row r="916" spans="1:5" ht="15.75" customHeight="1">
      <c r="A916" s="219">
        <v>2012</v>
      </c>
      <c r="B916" s="219" t="s">
        <v>123</v>
      </c>
      <c r="C916" s="219" t="s">
        <v>633</v>
      </c>
      <c r="D916" s="219" t="s">
        <v>641</v>
      </c>
      <c r="E916" s="219">
        <v>2.0998849999999999E-2</v>
      </c>
    </row>
    <row r="917" spans="1:5" ht="15.75" customHeight="1">
      <c r="A917" s="219">
        <v>2012</v>
      </c>
      <c r="B917" s="219" t="s">
        <v>3098</v>
      </c>
      <c r="C917" s="219" t="s">
        <v>633</v>
      </c>
      <c r="D917" s="219" t="s">
        <v>641</v>
      </c>
      <c r="E917" s="219">
        <v>2.6310400000000001E-2</v>
      </c>
    </row>
    <row r="918" spans="1:5" ht="15.75" customHeight="1">
      <c r="A918" s="219">
        <v>2012</v>
      </c>
      <c r="B918" s="219" t="s">
        <v>126</v>
      </c>
      <c r="C918" s="219" t="s">
        <v>633</v>
      </c>
      <c r="D918" s="219" t="s">
        <v>641</v>
      </c>
      <c r="E918" s="219">
        <v>2.3059809999999999E-3</v>
      </c>
    </row>
    <row r="919" spans="1:5" ht="15.75" customHeight="1">
      <c r="A919" s="219">
        <v>2012</v>
      </c>
      <c r="B919" s="219" t="s">
        <v>132</v>
      </c>
      <c r="C919" s="219" t="s">
        <v>633</v>
      </c>
      <c r="D919" s="219" t="s">
        <v>641</v>
      </c>
      <c r="E919" s="219">
        <v>2.7074494000000001E-2</v>
      </c>
    </row>
    <row r="920" spans="1:5" ht="15.75" customHeight="1">
      <c r="A920" s="219">
        <v>2012</v>
      </c>
      <c r="B920" s="219" t="s">
        <v>134</v>
      </c>
      <c r="C920" s="219" t="s">
        <v>633</v>
      </c>
      <c r="D920" s="219" t="s">
        <v>641</v>
      </c>
      <c r="E920" s="219">
        <v>1.346358E-3</v>
      </c>
    </row>
    <row r="921" spans="1:5" ht="15.75" customHeight="1">
      <c r="A921" s="219">
        <v>2012</v>
      </c>
      <c r="B921" s="219" t="s">
        <v>6</v>
      </c>
      <c r="C921" s="219" t="s">
        <v>188</v>
      </c>
      <c r="D921" s="219" t="s">
        <v>636</v>
      </c>
      <c r="E921" s="219">
        <v>1.3968013E-2</v>
      </c>
    </row>
    <row r="922" spans="1:5" ht="15.75" customHeight="1">
      <c r="A922" s="219">
        <v>2012</v>
      </c>
      <c r="B922" s="219" t="s">
        <v>3</v>
      </c>
      <c r="C922" s="219" t="s">
        <v>188</v>
      </c>
      <c r="D922" s="219" t="s">
        <v>636</v>
      </c>
      <c r="E922" s="219">
        <v>6.4255936E-2</v>
      </c>
    </row>
    <row r="923" spans="1:5" ht="15.75" customHeight="1">
      <c r="A923" s="219">
        <v>2012</v>
      </c>
      <c r="B923" s="219" t="s">
        <v>12</v>
      </c>
      <c r="C923" s="219" t="s">
        <v>188</v>
      </c>
      <c r="D923" s="219" t="s">
        <v>636</v>
      </c>
      <c r="E923" s="219">
        <v>7.9146949999999994E-3</v>
      </c>
    </row>
    <row r="924" spans="1:5" ht="15.75" customHeight="1">
      <c r="A924" s="219">
        <v>2012</v>
      </c>
      <c r="B924" s="219" t="s">
        <v>8</v>
      </c>
      <c r="C924" s="219" t="s">
        <v>188</v>
      </c>
      <c r="D924" s="219" t="s">
        <v>636</v>
      </c>
      <c r="E924" s="219">
        <v>1.3206541E-2</v>
      </c>
    </row>
    <row r="925" spans="1:5" ht="15.75" customHeight="1">
      <c r="A925" s="219">
        <v>2012</v>
      </c>
      <c r="B925" s="219" t="s">
        <v>15</v>
      </c>
      <c r="C925" s="219" t="s">
        <v>188</v>
      </c>
      <c r="D925" s="219" t="s">
        <v>636</v>
      </c>
      <c r="E925" s="219">
        <v>9.5607049999999992E-3</v>
      </c>
    </row>
    <row r="926" spans="1:5" ht="15.75" customHeight="1">
      <c r="A926" s="219">
        <v>2012</v>
      </c>
      <c r="B926" s="219" t="s">
        <v>17</v>
      </c>
      <c r="C926" s="219" t="s">
        <v>188</v>
      </c>
      <c r="D926" s="219" t="s">
        <v>636</v>
      </c>
      <c r="E926" s="219">
        <v>2.845906E-3</v>
      </c>
    </row>
    <row r="927" spans="1:5" ht="15.75" customHeight="1">
      <c r="A927" s="219">
        <v>2012</v>
      </c>
      <c r="B927" s="219" t="s">
        <v>23</v>
      </c>
      <c r="C927" s="219" t="s">
        <v>188</v>
      </c>
      <c r="D927" s="219" t="s">
        <v>636</v>
      </c>
      <c r="E927" s="219">
        <v>6.8455600000000001E-4</v>
      </c>
    </row>
    <row r="928" spans="1:5" ht="15.75" customHeight="1">
      <c r="A928" s="219">
        <v>2012</v>
      </c>
      <c r="B928" s="219" t="s">
        <v>26</v>
      </c>
      <c r="C928" s="219" t="s">
        <v>188</v>
      </c>
      <c r="D928" s="219" t="s">
        <v>636</v>
      </c>
      <c r="E928" s="219">
        <v>6.92247E-4</v>
      </c>
    </row>
    <row r="929" spans="1:5" ht="15.75" customHeight="1">
      <c r="A929" s="219">
        <v>2012</v>
      </c>
      <c r="B929" s="219" t="s">
        <v>28</v>
      </c>
      <c r="C929" s="219" t="s">
        <v>188</v>
      </c>
      <c r="D929" s="219" t="s">
        <v>636</v>
      </c>
      <c r="E929" s="219">
        <v>8.4608000000000003E-4</v>
      </c>
    </row>
    <row r="930" spans="1:5" ht="15.75" customHeight="1">
      <c r="A930" s="219">
        <v>2012</v>
      </c>
      <c r="B930" s="219" t="s">
        <v>42</v>
      </c>
      <c r="C930" s="219" t="s">
        <v>188</v>
      </c>
      <c r="D930" s="219" t="s">
        <v>636</v>
      </c>
      <c r="E930" s="219">
        <v>1.2891184E-2</v>
      </c>
    </row>
    <row r="931" spans="1:5" ht="15.75" customHeight="1">
      <c r="A931" s="219">
        <v>2012</v>
      </c>
      <c r="B931" s="219" t="s">
        <v>36</v>
      </c>
      <c r="C931" s="219" t="s">
        <v>188</v>
      </c>
      <c r="D931" s="219" t="s">
        <v>636</v>
      </c>
      <c r="E931" s="219">
        <v>2.9458970000000001E-2</v>
      </c>
    </row>
    <row r="932" spans="1:5" ht="15.75" customHeight="1">
      <c r="A932" s="219">
        <v>2012</v>
      </c>
      <c r="B932" s="219" t="s">
        <v>39</v>
      </c>
      <c r="C932" s="219" t="s">
        <v>188</v>
      </c>
      <c r="D932" s="219" t="s">
        <v>636</v>
      </c>
      <c r="E932" s="219">
        <v>0.18593763499999999</v>
      </c>
    </row>
    <row r="933" spans="1:5" ht="15.75" customHeight="1">
      <c r="A933" s="219">
        <v>2012</v>
      </c>
      <c r="B933" s="219" t="s">
        <v>44</v>
      </c>
      <c r="C933" s="219" t="s">
        <v>188</v>
      </c>
      <c r="D933" s="219" t="s">
        <v>636</v>
      </c>
      <c r="E933" s="219">
        <v>3.38432E-4</v>
      </c>
    </row>
    <row r="934" spans="1:5" ht="15.75" customHeight="1">
      <c r="A934" s="219">
        <v>2012</v>
      </c>
      <c r="B934" s="219" t="s">
        <v>47</v>
      </c>
      <c r="C934" s="219" t="s">
        <v>188</v>
      </c>
      <c r="D934" s="219" t="s">
        <v>636</v>
      </c>
      <c r="E934" s="219">
        <v>1.4214144999999999E-2</v>
      </c>
    </row>
    <row r="935" spans="1:5" ht="15.75" customHeight="1">
      <c r="A935" s="219">
        <v>2012</v>
      </c>
      <c r="B935" s="219" t="s">
        <v>50</v>
      </c>
      <c r="C935" s="219" t="s">
        <v>188</v>
      </c>
      <c r="D935" s="219" t="s">
        <v>636</v>
      </c>
      <c r="E935" s="219">
        <v>5.5379799999999999E-4</v>
      </c>
    </row>
    <row r="936" spans="1:5" ht="15.75" customHeight="1">
      <c r="A936" s="219">
        <v>2012</v>
      </c>
      <c r="B936" s="219" t="s">
        <v>58</v>
      </c>
      <c r="C936" s="219" t="s">
        <v>188</v>
      </c>
      <c r="D936" s="219" t="s">
        <v>636</v>
      </c>
      <c r="E936" s="219">
        <v>7.2301400000000001E-4</v>
      </c>
    </row>
    <row r="937" spans="1:5" ht="15.75" customHeight="1">
      <c r="A937" s="219">
        <v>2012</v>
      </c>
      <c r="B937" s="219" t="s">
        <v>61</v>
      </c>
      <c r="C937" s="219" t="s">
        <v>188</v>
      </c>
      <c r="D937" s="219" t="s">
        <v>636</v>
      </c>
      <c r="E937" s="219">
        <v>5.1833942000000001E-2</v>
      </c>
    </row>
    <row r="938" spans="1:5" ht="15.75" customHeight="1">
      <c r="A938" s="219">
        <v>2012</v>
      </c>
      <c r="B938" s="219" t="s">
        <v>62</v>
      </c>
      <c r="C938" s="219" t="s">
        <v>188</v>
      </c>
      <c r="D938" s="219" t="s">
        <v>636</v>
      </c>
      <c r="E938" s="219">
        <v>0.10482163</v>
      </c>
    </row>
    <row r="939" spans="1:5" ht="15.75" customHeight="1">
      <c r="A939" s="219">
        <v>2012</v>
      </c>
      <c r="B939" s="219" t="s">
        <v>68</v>
      </c>
      <c r="C939" s="219" t="s">
        <v>188</v>
      </c>
      <c r="D939" s="219" t="s">
        <v>636</v>
      </c>
      <c r="E939" s="219">
        <v>1.30758E-4</v>
      </c>
    </row>
    <row r="940" spans="1:5" ht="15.75" customHeight="1">
      <c r="A940" s="219">
        <v>2012</v>
      </c>
      <c r="B940" s="219" t="s">
        <v>65</v>
      </c>
      <c r="C940" s="219" t="s">
        <v>188</v>
      </c>
      <c r="D940" s="219" t="s">
        <v>636</v>
      </c>
      <c r="E940" s="219">
        <v>2.9151300000000002E-3</v>
      </c>
    </row>
    <row r="941" spans="1:5" ht="15.75" customHeight="1">
      <c r="A941" s="219">
        <v>2012</v>
      </c>
      <c r="B941" s="219" t="s">
        <v>89</v>
      </c>
      <c r="C941" s="219" t="s">
        <v>188</v>
      </c>
      <c r="D941" s="219" t="s">
        <v>636</v>
      </c>
      <c r="E941" s="219">
        <v>5.4687540000000001E-3</v>
      </c>
    </row>
    <row r="942" spans="1:5" ht="15.75" customHeight="1">
      <c r="A942" s="219">
        <v>2012</v>
      </c>
      <c r="B942" s="219" t="s">
        <v>73</v>
      </c>
      <c r="C942" s="219" t="s">
        <v>188</v>
      </c>
      <c r="D942" s="219" t="s">
        <v>636</v>
      </c>
      <c r="E942" s="219">
        <v>1.4152609999999999E-3</v>
      </c>
    </row>
    <row r="943" spans="1:5" ht="15.75" customHeight="1">
      <c r="A943" s="219">
        <v>2012</v>
      </c>
      <c r="B943" s="219" t="s">
        <v>81</v>
      </c>
      <c r="C943" s="219" t="s">
        <v>188</v>
      </c>
      <c r="D943" s="219" t="s">
        <v>636</v>
      </c>
      <c r="E943" s="219">
        <v>3.6381439999999998E-3</v>
      </c>
    </row>
    <row r="944" spans="1:5" ht="15.75" customHeight="1">
      <c r="A944" s="219">
        <v>2012</v>
      </c>
      <c r="B944" s="219" t="s">
        <v>84</v>
      </c>
      <c r="C944" s="219" t="s">
        <v>188</v>
      </c>
      <c r="D944" s="219" t="s">
        <v>636</v>
      </c>
      <c r="E944" s="224">
        <v>2.3099999999999999E-5</v>
      </c>
    </row>
    <row r="945" spans="1:5" ht="15.75" customHeight="1">
      <c r="A945" s="219">
        <v>2012</v>
      </c>
      <c r="B945" s="219" t="s">
        <v>76</v>
      </c>
      <c r="C945" s="219" t="s">
        <v>188</v>
      </c>
      <c r="D945" s="219" t="s">
        <v>636</v>
      </c>
      <c r="E945" s="219">
        <v>1.5583257E-2</v>
      </c>
    </row>
    <row r="946" spans="1:5" ht="15.75" customHeight="1">
      <c r="A946" s="219">
        <v>2012</v>
      </c>
      <c r="B946" s="219" t="s">
        <v>87</v>
      </c>
      <c r="C946" s="219" t="s">
        <v>188</v>
      </c>
      <c r="D946" s="219" t="s">
        <v>636</v>
      </c>
      <c r="E946" s="219">
        <v>2.2305749999999998E-3</v>
      </c>
    </row>
    <row r="947" spans="1:5" ht="15.75" customHeight="1">
      <c r="A947" s="219">
        <v>2012</v>
      </c>
      <c r="B947" s="219" t="s">
        <v>95</v>
      </c>
      <c r="C947" s="219" t="s">
        <v>188</v>
      </c>
      <c r="D947" s="219" t="s">
        <v>636</v>
      </c>
      <c r="E947" s="219">
        <v>7.8203442999999997E-2</v>
      </c>
    </row>
    <row r="948" spans="1:5" ht="15.75" customHeight="1">
      <c r="A948" s="219">
        <v>2012</v>
      </c>
      <c r="B948" s="219" t="s">
        <v>98</v>
      </c>
      <c r="C948" s="219" t="s">
        <v>188</v>
      </c>
      <c r="D948" s="219" t="s">
        <v>636</v>
      </c>
      <c r="E948" s="219">
        <v>3.4612400000000001E-4</v>
      </c>
    </row>
    <row r="949" spans="1:5" ht="15.75" customHeight="1">
      <c r="A949" s="219">
        <v>2012</v>
      </c>
      <c r="B949" s="219" t="s">
        <v>100</v>
      </c>
      <c r="C949" s="219" t="s">
        <v>188</v>
      </c>
      <c r="D949" s="219" t="s">
        <v>636</v>
      </c>
      <c r="E949" s="219">
        <v>2.5920819999999999E-3</v>
      </c>
    </row>
    <row r="950" spans="1:5" ht="15.75" customHeight="1">
      <c r="A950" s="219">
        <v>2012</v>
      </c>
      <c r="B950" s="219" t="s">
        <v>103</v>
      </c>
      <c r="C950" s="219" t="s">
        <v>188</v>
      </c>
      <c r="D950" s="219" t="s">
        <v>636</v>
      </c>
      <c r="E950" s="219">
        <v>4.5526799999999999E-2</v>
      </c>
    </row>
    <row r="951" spans="1:5" ht="15.75" customHeight="1">
      <c r="A951" s="219">
        <v>2012</v>
      </c>
      <c r="B951" s="219" t="s">
        <v>107</v>
      </c>
      <c r="C951" s="219" t="s">
        <v>188</v>
      </c>
      <c r="D951" s="219" t="s">
        <v>636</v>
      </c>
      <c r="E951" s="219">
        <v>5.2380049999999996E-3</v>
      </c>
    </row>
    <row r="952" spans="1:5" ht="15.75" customHeight="1">
      <c r="A952" s="219">
        <v>2012</v>
      </c>
      <c r="B952" s="219" t="s">
        <v>113</v>
      </c>
      <c r="C952" s="219" t="s">
        <v>188</v>
      </c>
      <c r="D952" s="219" t="s">
        <v>636</v>
      </c>
      <c r="E952" s="219">
        <v>1.2906567000000001E-2</v>
      </c>
    </row>
    <row r="953" spans="1:5" ht="15.75" customHeight="1">
      <c r="A953" s="219">
        <v>2012</v>
      </c>
      <c r="B953" s="219" t="s">
        <v>115</v>
      </c>
      <c r="C953" s="219" t="s">
        <v>188</v>
      </c>
      <c r="D953" s="219" t="s">
        <v>636</v>
      </c>
      <c r="E953" s="219">
        <v>1.9236784E-2</v>
      </c>
    </row>
    <row r="954" spans="1:5" ht="15.75" customHeight="1">
      <c r="A954" s="219">
        <v>2012</v>
      </c>
      <c r="B954" s="219" t="s">
        <v>118</v>
      </c>
      <c r="C954" s="219" t="s">
        <v>188</v>
      </c>
      <c r="D954" s="219" t="s">
        <v>636</v>
      </c>
      <c r="E954" s="219">
        <v>0.232995071</v>
      </c>
    </row>
    <row r="955" spans="1:5" ht="15.75" customHeight="1">
      <c r="A955" s="219">
        <v>2012</v>
      </c>
      <c r="B955" s="219" t="s">
        <v>123</v>
      </c>
      <c r="C955" s="219" t="s">
        <v>188</v>
      </c>
      <c r="D955" s="219" t="s">
        <v>636</v>
      </c>
      <c r="E955" s="219">
        <v>5.3841460000000002E-3</v>
      </c>
    </row>
    <row r="956" spans="1:5" ht="15.75" customHeight="1">
      <c r="A956" s="219">
        <v>2012</v>
      </c>
      <c r="B956" s="219" t="s">
        <v>126</v>
      </c>
      <c r="C956" s="219" t="s">
        <v>188</v>
      </c>
      <c r="D956" s="219" t="s">
        <v>636</v>
      </c>
      <c r="E956" s="219">
        <v>6.0763899999999999E-4</v>
      </c>
    </row>
    <row r="957" spans="1:5" ht="15.75" customHeight="1">
      <c r="A957" s="219">
        <v>2012</v>
      </c>
      <c r="B957" s="219" t="s">
        <v>132</v>
      </c>
      <c r="C957" s="219" t="s">
        <v>188</v>
      </c>
      <c r="D957" s="219" t="s">
        <v>636</v>
      </c>
      <c r="E957" s="219">
        <v>3.9542705999999997E-2</v>
      </c>
    </row>
    <row r="958" spans="1:5" ht="15.75" customHeight="1">
      <c r="A958" s="219">
        <v>2012</v>
      </c>
      <c r="B958" s="219" t="s">
        <v>129</v>
      </c>
      <c r="C958" s="219" t="s">
        <v>188</v>
      </c>
      <c r="D958" s="219" t="s">
        <v>636</v>
      </c>
      <c r="E958" s="219">
        <v>1.1268248E-2</v>
      </c>
    </row>
    <row r="959" spans="1:5" ht="15.75" customHeight="1">
      <c r="A959" s="219">
        <v>2012</v>
      </c>
      <c r="B959" s="219" t="s">
        <v>6</v>
      </c>
      <c r="C959" s="219" t="s">
        <v>188</v>
      </c>
      <c r="D959" s="219" t="s">
        <v>635</v>
      </c>
      <c r="E959" s="219">
        <v>7.0715369E-2</v>
      </c>
    </row>
    <row r="960" spans="1:5" ht="15.75" customHeight="1">
      <c r="A960" s="219">
        <v>2012</v>
      </c>
      <c r="B960" s="219" t="s">
        <v>3</v>
      </c>
      <c r="C960" s="219" t="s">
        <v>188</v>
      </c>
      <c r="D960" s="219" t="s">
        <v>635</v>
      </c>
      <c r="E960" s="219">
        <v>1.0453726999999999E-2</v>
      </c>
    </row>
    <row r="961" spans="1:5" ht="15.75" customHeight="1">
      <c r="A961" s="219">
        <v>2012</v>
      </c>
      <c r="B961" s="219" t="s">
        <v>12</v>
      </c>
      <c r="C961" s="219" t="s">
        <v>188</v>
      </c>
      <c r="D961" s="219" t="s">
        <v>635</v>
      </c>
      <c r="E961" s="219">
        <v>1.058533E-2</v>
      </c>
    </row>
    <row r="962" spans="1:5" ht="15.75" customHeight="1">
      <c r="A962" s="219">
        <v>2012</v>
      </c>
      <c r="B962" s="219" t="s">
        <v>8</v>
      </c>
      <c r="C962" s="219" t="s">
        <v>188</v>
      </c>
      <c r="D962" s="219" t="s">
        <v>635</v>
      </c>
      <c r="E962" s="219">
        <v>2.4284430000000002E-3</v>
      </c>
    </row>
    <row r="963" spans="1:5" ht="15.75" customHeight="1">
      <c r="A963" s="219">
        <v>2012</v>
      </c>
      <c r="B963" s="219" t="s">
        <v>15</v>
      </c>
      <c r="C963" s="219" t="s">
        <v>188</v>
      </c>
      <c r="D963" s="219" t="s">
        <v>635</v>
      </c>
      <c r="E963" s="219">
        <v>6.1500694000000002E-2</v>
      </c>
    </row>
    <row r="964" spans="1:5" ht="15.75" customHeight="1">
      <c r="A964" s="219">
        <v>2012</v>
      </c>
      <c r="B964" s="219" t="s">
        <v>17</v>
      </c>
      <c r="C964" s="219" t="s">
        <v>188</v>
      </c>
      <c r="D964" s="219" t="s">
        <v>635</v>
      </c>
      <c r="E964" s="219">
        <v>6.2456676000000003E-2</v>
      </c>
    </row>
    <row r="965" spans="1:5" ht="15.75" customHeight="1">
      <c r="A965" s="219">
        <v>2012</v>
      </c>
      <c r="B965" s="219" t="s">
        <v>20</v>
      </c>
      <c r="C965" s="219" t="s">
        <v>188</v>
      </c>
      <c r="D965" s="219" t="s">
        <v>635</v>
      </c>
      <c r="E965" s="219">
        <v>6.1331799999999996E-4</v>
      </c>
    </row>
    <row r="966" spans="1:5" ht="15.75" customHeight="1">
      <c r="A966" s="219">
        <v>2012</v>
      </c>
      <c r="B966" s="219" t="s">
        <v>26</v>
      </c>
      <c r="C966" s="219" t="s">
        <v>188</v>
      </c>
      <c r="D966" s="219" t="s">
        <v>635</v>
      </c>
      <c r="E966" s="219">
        <v>5.0828460000000002E-3</v>
      </c>
    </row>
    <row r="967" spans="1:5" ht="15.75" customHeight="1">
      <c r="A967" s="219">
        <v>2012</v>
      </c>
      <c r="B967" s="219" t="s">
        <v>28</v>
      </c>
      <c r="C967" s="219" t="s">
        <v>188</v>
      </c>
      <c r="D967" s="219" t="s">
        <v>635</v>
      </c>
      <c r="E967" s="219">
        <v>2.2471790000000002E-3</v>
      </c>
    </row>
    <row r="968" spans="1:5" ht="15.75" customHeight="1">
      <c r="A968" s="219">
        <v>2012</v>
      </c>
      <c r="B968" s="219" t="s">
        <v>31</v>
      </c>
      <c r="C968" s="219" t="s">
        <v>188</v>
      </c>
      <c r="D968" s="219" t="s">
        <v>635</v>
      </c>
      <c r="E968" s="219">
        <v>3.4266400000000001E-4</v>
      </c>
    </row>
    <row r="969" spans="1:5" ht="15.75" customHeight="1">
      <c r="A969" s="219">
        <v>2012</v>
      </c>
      <c r="B969" s="219" t="s">
        <v>42</v>
      </c>
      <c r="C969" s="219" t="s">
        <v>188</v>
      </c>
      <c r="D969" s="219" t="s">
        <v>635</v>
      </c>
      <c r="E969" s="219">
        <v>1.971558E-3</v>
      </c>
    </row>
    <row r="970" spans="1:5" ht="15.75" customHeight="1">
      <c r="A970" s="219">
        <v>2012</v>
      </c>
      <c r="B970" s="219" t="s">
        <v>34</v>
      </c>
      <c r="C970" s="219" t="s">
        <v>188</v>
      </c>
      <c r="D970" s="219" t="s">
        <v>635</v>
      </c>
      <c r="E970" s="219">
        <v>1.1000000000000001E-3</v>
      </c>
    </row>
    <row r="971" spans="1:5" ht="15.75" customHeight="1">
      <c r="A971" s="219">
        <v>2012</v>
      </c>
      <c r="B971" s="219" t="s">
        <v>36</v>
      </c>
      <c r="C971" s="219" t="s">
        <v>188</v>
      </c>
      <c r="D971" s="219" t="s">
        <v>635</v>
      </c>
      <c r="E971" s="219">
        <v>5.2441650000000003E-3</v>
      </c>
    </row>
    <row r="972" spans="1:5" ht="15.75" customHeight="1">
      <c r="A972" s="219">
        <v>2012</v>
      </c>
      <c r="B972" s="219" t="s">
        <v>39</v>
      </c>
      <c r="C972" s="219" t="s">
        <v>188</v>
      </c>
      <c r="D972" s="219" t="s">
        <v>635</v>
      </c>
      <c r="E972" s="219">
        <v>2.2422129999999998E-3</v>
      </c>
    </row>
    <row r="973" spans="1:5" ht="15.75" customHeight="1">
      <c r="A973" s="219">
        <v>2012</v>
      </c>
      <c r="B973" s="219" t="s">
        <v>44</v>
      </c>
      <c r="C973" s="219" t="s">
        <v>188</v>
      </c>
      <c r="D973" s="219" t="s">
        <v>635</v>
      </c>
      <c r="E973" s="219">
        <v>7.3548550000000004E-3</v>
      </c>
    </row>
    <row r="974" spans="1:5" ht="15.75" customHeight="1">
      <c r="A974" s="219">
        <v>2012</v>
      </c>
      <c r="B974" s="219" t="s">
        <v>47</v>
      </c>
      <c r="C974" s="219" t="s">
        <v>188</v>
      </c>
      <c r="D974" s="219" t="s">
        <v>635</v>
      </c>
      <c r="E974" s="219">
        <v>1.472461E-3</v>
      </c>
    </row>
    <row r="975" spans="1:5" ht="15.75" customHeight="1">
      <c r="A975" s="219">
        <v>2012</v>
      </c>
      <c r="B975" s="219" t="s">
        <v>50</v>
      </c>
      <c r="C975" s="219" t="s">
        <v>188</v>
      </c>
      <c r="D975" s="219" t="s">
        <v>635</v>
      </c>
      <c r="E975" s="219">
        <v>7.8134784999999998E-2</v>
      </c>
    </row>
    <row r="976" spans="1:5" ht="15.75" customHeight="1">
      <c r="A976" s="219">
        <v>2012</v>
      </c>
      <c r="B976" s="219" t="s">
        <v>58</v>
      </c>
      <c r="C976" s="219" t="s">
        <v>188</v>
      </c>
      <c r="D976" s="219" t="s">
        <v>635</v>
      </c>
      <c r="E976" s="219">
        <v>6.4063200000000003E-4</v>
      </c>
    </row>
    <row r="977" spans="1:5" ht="15.75" customHeight="1">
      <c r="A977" s="219">
        <v>2012</v>
      </c>
      <c r="B977" s="219" t="s">
        <v>55</v>
      </c>
      <c r="C977" s="219" t="s">
        <v>188</v>
      </c>
      <c r="D977" s="219" t="s">
        <v>635</v>
      </c>
      <c r="E977" s="219">
        <v>1.1620770000000001E-3</v>
      </c>
    </row>
    <row r="978" spans="1:5" ht="15.75" customHeight="1">
      <c r="A978" s="219">
        <v>2012</v>
      </c>
      <c r="B978" s="219" t="s">
        <v>52</v>
      </c>
      <c r="C978" s="219" t="s">
        <v>188</v>
      </c>
      <c r="D978" s="219" t="s">
        <v>635</v>
      </c>
      <c r="E978" s="224">
        <v>6.7000000000000002E-5</v>
      </c>
    </row>
    <row r="979" spans="1:5" ht="15.75" customHeight="1">
      <c r="A979" s="219">
        <v>2012</v>
      </c>
      <c r="B979" s="219" t="s">
        <v>61</v>
      </c>
      <c r="C979" s="219" t="s">
        <v>188</v>
      </c>
      <c r="D979" s="219" t="s">
        <v>635</v>
      </c>
      <c r="E979" s="219">
        <v>1.2102486000000001E-2</v>
      </c>
    </row>
    <row r="980" spans="1:5" ht="15.75" customHeight="1">
      <c r="A980" s="219">
        <v>2012</v>
      </c>
      <c r="B980" s="219" t="s">
        <v>62</v>
      </c>
      <c r="C980" s="219" t="s">
        <v>188</v>
      </c>
      <c r="D980" s="219" t="s">
        <v>635</v>
      </c>
      <c r="E980" s="219">
        <v>0.10420702699999999</v>
      </c>
    </row>
    <row r="981" spans="1:5" ht="15.75" customHeight="1">
      <c r="A981" s="219">
        <v>2012</v>
      </c>
      <c r="B981" s="219" t="s">
        <v>68</v>
      </c>
      <c r="C981" s="219" t="s">
        <v>188</v>
      </c>
      <c r="D981" s="219" t="s">
        <v>635</v>
      </c>
      <c r="E981" s="219">
        <v>1.6288940000000001E-3</v>
      </c>
    </row>
    <row r="982" spans="1:5" ht="15.75" customHeight="1">
      <c r="A982" s="219">
        <v>2012</v>
      </c>
      <c r="B982" s="219" t="s">
        <v>65</v>
      </c>
      <c r="C982" s="219" t="s">
        <v>188</v>
      </c>
      <c r="D982" s="219" t="s">
        <v>635</v>
      </c>
      <c r="E982" s="219">
        <v>7.8415370000000009E-3</v>
      </c>
    </row>
    <row r="983" spans="1:5" ht="15.75" customHeight="1">
      <c r="A983" s="219">
        <v>2012</v>
      </c>
      <c r="B983" s="219" t="s">
        <v>70</v>
      </c>
      <c r="C983" s="219" t="s">
        <v>188</v>
      </c>
      <c r="D983" s="219" t="s">
        <v>635</v>
      </c>
      <c r="E983" s="219">
        <v>1.216705E-3</v>
      </c>
    </row>
    <row r="984" spans="1:5" ht="15.75" customHeight="1">
      <c r="A984" s="219">
        <v>2012</v>
      </c>
      <c r="B984" s="219" t="s">
        <v>89</v>
      </c>
      <c r="C984" s="219" t="s">
        <v>188</v>
      </c>
      <c r="D984" s="219" t="s">
        <v>635</v>
      </c>
      <c r="E984" s="219">
        <v>1.2241540000000001E-3</v>
      </c>
    </row>
    <row r="985" spans="1:5" ht="15.75" customHeight="1">
      <c r="A985" s="219">
        <v>2012</v>
      </c>
      <c r="B985" s="219" t="s">
        <v>92</v>
      </c>
      <c r="C985" s="219" t="s">
        <v>188</v>
      </c>
      <c r="D985" s="219" t="s">
        <v>635</v>
      </c>
      <c r="E985" s="219">
        <v>4.6594821000000002E-2</v>
      </c>
    </row>
    <row r="986" spans="1:5" ht="15.75" customHeight="1">
      <c r="A986" s="219">
        <v>2012</v>
      </c>
      <c r="B986" s="219" t="s">
        <v>73</v>
      </c>
      <c r="C986" s="219" t="s">
        <v>188</v>
      </c>
      <c r="D986" s="219" t="s">
        <v>635</v>
      </c>
      <c r="E986" s="219">
        <v>1.4674950000000001E-3</v>
      </c>
    </row>
    <row r="987" spans="1:5" ht="15.75" customHeight="1">
      <c r="A987" s="219">
        <v>2012</v>
      </c>
      <c r="B987" s="219" t="s">
        <v>81</v>
      </c>
      <c r="C987" s="219" t="s">
        <v>188</v>
      </c>
      <c r="D987" s="219" t="s">
        <v>635</v>
      </c>
      <c r="E987" s="219">
        <v>2.2844299999999999E-4</v>
      </c>
    </row>
    <row r="988" spans="1:5" ht="15.75" customHeight="1">
      <c r="A988" s="219">
        <v>2012</v>
      </c>
      <c r="B988" s="219" t="s">
        <v>84</v>
      </c>
      <c r="C988" s="219" t="s">
        <v>188</v>
      </c>
      <c r="D988" s="219" t="s">
        <v>635</v>
      </c>
      <c r="E988" s="219">
        <v>2.8838382999999999E-2</v>
      </c>
    </row>
    <row r="989" spans="1:5" ht="15.75" customHeight="1">
      <c r="A989" s="219">
        <v>2012</v>
      </c>
      <c r="B989" s="219" t="s">
        <v>76</v>
      </c>
      <c r="C989" s="219" t="s">
        <v>188</v>
      </c>
      <c r="D989" s="219" t="s">
        <v>635</v>
      </c>
      <c r="E989" s="219">
        <v>1.16456E-3</v>
      </c>
    </row>
    <row r="990" spans="1:5" ht="15.75" customHeight="1">
      <c r="A990" s="219">
        <v>2012</v>
      </c>
      <c r="B990" s="219" t="s">
        <v>87</v>
      </c>
      <c r="C990" s="219" t="s">
        <v>188</v>
      </c>
      <c r="D990" s="219" t="s">
        <v>635</v>
      </c>
      <c r="E990" s="219">
        <v>1.3614675999999999E-2</v>
      </c>
    </row>
    <row r="991" spans="1:5" ht="15.75" customHeight="1">
      <c r="A991" s="219">
        <v>2012</v>
      </c>
      <c r="B991" s="219" t="s">
        <v>95</v>
      </c>
      <c r="C991" s="219" t="s">
        <v>188</v>
      </c>
      <c r="D991" s="219" t="s">
        <v>635</v>
      </c>
      <c r="E991" s="219">
        <v>8.4424399999999996E-4</v>
      </c>
    </row>
    <row r="992" spans="1:5" ht="15.75" customHeight="1">
      <c r="A992" s="219">
        <v>2012</v>
      </c>
      <c r="B992" s="219" t="s">
        <v>98</v>
      </c>
      <c r="C992" s="219" t="s">
        <v>188</v>
      </c>
      <c r="D992" s="219" t="s">
        <v>635</v>
      </c>
      <c r="E992" s="219">
        <v>7.6450381999999997E-2</v>
      </c>
    </row>
    <row r="993" spans="1:5" ht="15.75" customHeight="1">
      <c r="A993" s="219">
        <v>2012</v>
      </c>
      <c r="B993" s="219" t="s">
        <v>100</v>
      </c>
      <c r="C993" s="219" t="s">
        <v>188</v>
      </c>
      <c r="D993" s="219" t="s">
        <v>635</v>
      </c>
      <c r="E993" s="219">
        <v>9.0383800000000002E-4</v>
      </c>
    </row>
    <row r="994" spans="1:5" ht="15.75" customHeight="1">
      <c r="A994" s="219">
        <v>2012</v>
      </c>
      <c r="B994" s="219" t="s">
        <v>103</v>
      </c>
      <c r="C994" s="219" t="s">
        <v>188</v>
      </c>
      <c r="D994" s="219" t="s">
        <v>635</v>
      </c>
      <c r="E994" s="219">
        <v>2.5178336999999999E-2</v>
      </c>
    </row>
    <row r="995" spans="1:5" ht="15.75" customHeight="1">
      <c r="A995" s="219">
        <v>2012</v>
      </c>
      <c r="B995" s="219" t="s">
        <v>105</v>
      </c>
      <c r="C995" s="219" t="s">
        <v>188</v>
      </c>
      <c r="D995" s="219" t="s">
        <v>635</v>
      </c>
      <c r="E995" s="219">
        <v>1.7381499999999999E-4</v>
      </c>
    </row>
    <row r="996" spans="1:5" ht="15.75" customHeight="1">
      <c r="A996" s="219">
        <v>2012</v>
      </c>
      <c r="B996" s="219" t="s">
        <v>107</v>
      </c>
      <c r="C996" s="219" t="s">
        <v>188</v>
      </c>
      <c r="D996" s="219" t="s">
        <v>635</v>
      </c>
      <c r="E996" s="219">
        <v>6.7042899999999995E-4</v>
      </c>
    </row>
    <row r="997" spans="1:5" ht="15.75" customHeight="1">
      <c r="A997" s="219">
        <v>2012</v>
      </c>
      <c r="B997" s="219" t="s">
        <v>113</v>
      </c>
      <c r="C997" s="219" t="s">
        <v>188</v>
      </c>
      <c r="D997" s="219" t="s">
        <v>635</v>
      </c>
      <c r="E997" s="219">
        <v>1.564335E-3</v>
      </c>
    </row>
    <row r="998" spans="1:5" ht="15.75" customHeight="1">
      <c r="A998" s="219">
        <v>2012</v>
      </c>
      <c r="B998" s="219" t="s">
        <v>115</v>
      </c>
      <c r="C998" s="219" t="s">
        <v>188</v>
      </c>
      <c r="D998" s="219" t="s">
        <v>635</v>
      </c>
      <c r="E998" s="219">
        <v>0.30349996000000001</v>
      </c>
    </row>
    <row r="999" spans="1:5" ht="15.75" customHeight="1">
      <c r="A999" s="219">
        <v>2012</v>
      </c>
      <c r="B999" s="219" t="s">
        <v>118</v>
      </c>
      <c r="C999" s="219" t="s">
        <v>188</v>
      </c>
      <c r="D999" s="219" t="s">
        <v>635</v>
      </c>
      <c r="E999" s="219">
        <v>7.193456E-3</v>
      </c>
    </row>
    <row r="1000" spans="1:5" ht="15.75" customHeight="1">
      <c r="A1000" s="219">
        <v>2012</v>
      </c>
      <c r="B1000" s="219" t="s">
        <v>123</v>
      </c>
      <c r="C1000" s="219" t="s">
        <v>188</v>
      </c>
      <c r="D1000" s="219" t="s">
        <v>635</v>
      </c>
      <c r="E1000" s="219">
        <v>1.062754E-3</v>
      </c>
    </row>
    <row r="1001" spans="1:5" ht="15.75" customHeight="1">
      <c r="A1001" s="219">
        <v>2012</v>
      </c>
      <c r="B1001" s="219" t="s">
        <v>126</v>
      </c>
      <c r="C1001" s="219" t="s">
        <v>188</v>
      </c>
      <c r="D1001" s="219" t="s">
        <v>635</v>
      </c>
      <c r="E1001" s="219">
        <v>1.442664E-3</v>
      </c>
    </row>
    <row r="1002" spans="1:5" ht="15.75" customHeight="1">
      <c r="A1002" s="219">
        <v>2012</v>
      </c>
      <c r="B1002" s="219" t="s">
        <v>132</v>
      </c>
      <c r="C1002" s="219" t="s">
        <v>188</v>
      </c>
      <c r="D1002" s="219" t="s">
        <v>635</v>
      </c>
      <c r="E1002" s="224">
        <v>9.9299999999999998E-6</v>
      </c>
    </row>
    <row r="1003" spans="1:5" ht="15.75" customHeight="1">
      <c r="A1003" s="219">
        <v>2012</v>
      </c>
      <c r="B1003" s="219" t="s">
        <v>129</v>
      </c>
      <c r="C1003" s="219" t="s">
        <v>188</v>
      </c>
      <c r="D1003" s="219" t="s">
        <v>635</v>
      </c>
      <c r="E1003" s="219">
        <v>3.6004520000000001E-3</v>
      </c>
    </row>
    <row r="1004" spans="1:5" ht="15.75" customHeight="1">
      <c r="A1004" s="219">
        <v>2012</v>
      </c>
      <c r="B1004" s="219" t="s">
        <v>134</v>
      </c>
      <c r="C1004" s="219" t="s">
        <v>188</v>
      </c>
      <c r="D1004" s="219" t="s">
        <v>635</v>
      </c>
      <c r="E1004" s="219">
        <v>3.1460185000000002E-2</v>
      </c>
    </row>
    <row r="1005" spans="1:5" ht="15.75" customHeight="1">
      <c r="A1005" s="219">
        <v>2012</v>
      </c>
      <c r="B1005" s="219" t="s">
        <v>6</v>
      </c>
      <c r="C1005" s="219" t="s">
        <v>188</v>
      </c>
      <c r="D1005" s="219" t="s">
        <v>641</v>
      </c>
      <c r="E1005" s="219">
        <v>1.3223446999999999E-2</v>
      </c>
    </row>
    <row r="1006" spans="1:5" ht="15.75" customHeight="1">
      <c r="A1006" s="219">
        <v>2012</v>
      </c>
      <c r="B1006" s="219" t="s">
        <v>3</v>
      </c>
      <c r="C1006" s="219" t="s">
        <v>188</v>
      </c>
      <c r="D1006" s="219" t="s">
        <v>641</v>
      </c>
      <c r="E1006" s="219">
        <v>2.3738769999999999E-3</v>
      </c>
    </row>
    <row r="1007" spans="1:5" ht="15.75" customHeight="1">
      <c r="A1007" s="219">
        <v>2012</v>
      </c>
      <c r="B1007" s="219" t="s">
        <v>15</v>
      </c>
      <c r="C1007" s="219" t="s">
        <v>188</v>
      </c>
      <c r="D1007" s="219" t="s">
        <v>641</v>
      </c>
      <c r="E1007" s="219">
        <v>1.2620829E-2</v>
      </c>
    </row>
    <row r="1008" spans="1:5" ht="15.75" customHeight="1">
      <c r="A1008" s="219">
        <v>2012</v>
      </c>
      <c r="B1008" s="219" t="s">
        <v>17</v>
      </c>
      <c r="C1008" s="219" t="s">
        <v>188</v>
      </c>
      <c r="D1008" s="219" t="s">
        <v>641</v>
      </c>
      <c r="E1008" s="219">
        <v>5.8693074999999997E-2</v>
      </c>
    </row>
    <row r="1009" spans="1:5" ht="15.75" customHeight="1">
      <c r="A1009" s="219">
        <v>2012</v>
      </c>
      <c r="B1009" s="219" t="s">
        <v>20</v>
      </c>
      <c r="C1009" s="219" t="s">
        <v>188</v>
      </c>
      <c r="D1009" s="219" t="s">
        <v>641</v>
      </c>
      <c r="E1009" s="224">
        <v>3.6600000000000002E-5</v>
      </c>
    </row>
    <row r="1010" spans="1:5" ht="15.75" customHeight="1">
      <c r="A1010" s="219">
        <v>2012</v>
      </c>
      <c r="B1010" s="219" t="s">
        <v>5450</v>
      </c>
      <c r="C1010" s="219" t="s">
        <v>188</v>
      </c>
      <c r="D1010" s="219" t="s">
        <v>641</v>
      </c>
      <c r="E1010" s="219">
        <v>1.280869E-3</v>
      </c>
    </row>
    <row r="1011" spans="1:5" ht="15.75" customHeight="1">
      <c r="A1011" s="219">
        <v>2012</v>
      </c>
      <c r="B1011" s="219" t="s">
        <v>42</v>
      </c>
      <c r="C1011" s="219" t="s">
        <v>188</v>
      </c>
      <c r="D1011" s="219" t="s">
        <v>641</v>
      </c>
      <c r="E1011" s="219">
        <v>0.42861534400000001</v>
      </c>
    </row>
    <row r="1012" spans="1:5" ht="15.75" customHeight="1">
      <c r="A1012" s="219">
        <v>2012</v>
      </c>
      <c r="B1012" s="219" t="s">
        <v>36</v>
      </c>
      <c r="C1012" s="219" t="s">
        <v>188</v>
      </c>
      <c r="D1012" s="219" t="s">
        <v>641</v>
      </c>
      <c r="E1012" s="219">
        <v>1.834692E-3</v>
      </c>
    </row>
    <row r="1013" spans="1:5" ht="15.75" customHeight="1">
      <c r="A1013" s="219">
        <v>2012</v>
      </c>
      <c r="B1013" s="219" t="s">
        <v>39</v>
      </c>
      <c r="C1013" s="219" t="s">
        <v>188</v>
      </c>
      <c r="D1013" s="219" t="s">
        <v>641</v>
      </c>
      <c r="E1013" s="219">
        <v>1.3125856999999999E-2</v>
      </c>
    </row>
    <row r="1014" spans="1:5" ht="15.75" customHeight="1">
      <c r="A1014" s="219">
        <v>2012</v>
      </c>
      <c r="B1014" s="219" t="s">
        <v>47</v>
      </c>
      <c r="C1014" s="219" t="s">
        <v>188</v>
      </c>
      <c r="D1014" s="219" t="s">
        <v>641</v>
      </c>
      <c r="E1014" s="219">
        <v>6.1579299999999998E-3</v>
      </c>
    </row>
    <row r="1015" spans="1:5" ht="15.75" customHeight="1">
      <c r="A1015" s="219">
        <v>2012</v>
      </c>
      <c r="B1015" s="219" t="s">
        <v>50</v>
      </c>
      <c r="C1015" s="219" t="s">
        <v>188</v>
      </c>
      <c r="D1015" s="219" t="s">
        <v>641</v>
      </c>
      <c r="E1015" s="219">
        <v>1.0002979999999999E-3</v>
      </c>
    </row>
    <row r="1016" spans="1:5" ht="15.75" customHeight="1">
      <c r="A1016" s="219">
        <v>2012</v>
      </c>
      <c r="B1016" s="219" t="s">
        <v>58</v>
      </c>
      <c r="C1016" s="219" t="s">
        <v>188</v>
      </c>
      <c r="D1016" s="219" t="s">
        <v>641</v>
      </c>
      <c r="E1016" s="219">
        <v>3.5278789999999998E-3</v>
      </c>
    </row>
    <row r="1017" spans="1:5" ht="15.75" customHeight="1">
      <c r="A1017" s="219">
        <v>2012</v>
      </c>
      <c r="B1017" s="219" t="s">
        <v>55</v>
      </c>
      <c r="C1017" s="219" t="s">
        <v>188</v>
      </c>
      <c r="D1017" s="219" t="s">
        <v>641</v>
      </c>
      <c r="E1017" s="219">
        <v>2.9276999999999998E-4</v>
      </c>
    </row>
    <row r="1018" spans="1:5" ht="15.75" customHeight="1">
      <c r="A1018" s="219">
        <v>2012</v>
      </c>
      <c r="B1018" s="219" t="s">
        <v>61</v>
      </c>
      <c r="C1018" s="219" t="s">
        <v>188</v>
      </c>
      <c r="D1018" s="219" t="s">
        <v>641</v>
      </c>
      <c r="E1018" s="219">
        <v>2.1091642000000001E-2</v>
      </c>
    </row>
    <row r="1019" spans="1:5" ht="15.75" customHeight="1">
      <c r="A1019" s="219">
        <v>2012</v>
      </c>
      <c r="B1019" s="219" t="s">
        <v>62</v>
      </c>
      <c r="C1019" s="219" t="s">
        <v>188</v>
      </c>
      <c r="D1019" s="219" t="s">
        <v>641</v>
      </c>
      <c r="E1019" s="219">
        <v>0.16452212599999999</v>
      </c>
    </row>
    <row r="1020" spans="1:5" ht="15.75" customHeight="1">
      <c r="A1020" s="219">
        <v>2012</v>
      </c>
      <c r="B1020" s="219" t="s">
        <v>68</v>
      </c>
      <c r="C1020" s="219" t="s">
        <v>188</v>
      </c>
      <c r="D1020" s="219" t="s">
        <v>641</v>
      </c>
      <c r="E1020" s="219">
        <v>9.8248750000000003E-3</v>
      </c>
    </row>
    <row r="1021" spans="1:5" ht="15.75" customHeight="1">
      <c r="A1021" s="219">
        <v>2012</v>
      </c>
      <c r="B1021" s="219" t="s">
        <v>92</v>
      </c>
      <c r="C1021" s="219" t="s">
        <v>188</v>
      </c>
      <c r="D1021" s="219" t="s">
        <v>641</v>
      </c>
      <c r="E1021" s="219">
        <v>2.961857E-3</v>
      </c>
    </row>
    <row r="1022" spans="1:5" ht="15.75" customHeight="1">
      <c r="A1022" s="219">
        <v>2012</v>
      </c>
      <c r="B1022" s="219" t="s">
        <v>73</v>
      </c>
      <c r="C1022" s="219" t="s">
        <v>188</v>
      </c>
      <c r="D1022" s="219" t="s">
        <v>641</v>
      </c>
      <c r="E1022" s="224">
        <v>9.7599999999999997E-6</v>
      </c>
    </row>
    <row r="1023" spans="1:5" ht="15.75" customHeight="1">
      <c r="A1023" s="219">
        <v>2012</v>
      </c>
      <c r="B1023" s="219" t="s">
        <v>81</v>
      </c>
      <c r="C1023" s="219" t="s">
        <v>188</v>
      </c>
      <c r="D1023" s="219" t="s">
        <v>641</v>
      </c>
      <c r="E1023" s="219">
        <v>9.2954500000000005E-4</v>
      </c>
    </row>
    <row r="1024" spans="1:5" ht="15.75" customHeight="1">
      <c r="A1024" s="219">
        <v>2012</v>
      </c>
      <c r="B1024" s="219" t="s">
        <v>87</v>
      </c>
      <c r="C1024" s="219" t="s">
        <v>188</v>
      </c>
      <c r="D1024" s="219" t="s">
        <v>641</v>
      </c>
      <c r="E1024" s="219">
        <v>2.9560014999999999E-2</v>
      </c>
    </row>
    <row r="1025" spans="1:5" ht="15.75" customHeight="1">
      <c r="A1025" s="219">
        <v>2012</v>
      </c>
      <c r="B1025" s="219" t="s">
        <v>95</v>
      </c>
      <c r="C1025" s="219" t="s">
        <v>188</v>
      </c>
      <c r="D1025" s="219" t="s">
        <v>641</v>
      </c>
      <c r="E1025" s="219">
        <v>1.6253617000000001E-2</v>
      </c>
    </row>
    <row r="1026" spans="1:5" ht="15.75" customHeight="1">
      <c r="A1026" s="219">
        <v>2012</v>
      </c>
      <c r="B1026" s="219" t="s">
        <v>98</v>
      </c>
      <c r="C1026" s="219" t="s">
        <v>188</v>
      </c>
      <c r="D1026" s="219" t="s">
        <v>641</v>
      </c>
      <c r="E1026" s="219">
        <v>5.80661E-4</v>
      </c>
    </row>
    <row r="1027" spans="1:5" ht="15.75" customHeight="1">
      <c r="A1027" s="219">
        <v>2012</v>
      </c>
      <c r="B1027" s="219" t="s">
        <v>100</v>
      </c>
      <c r="C1027" s="219" t="s">
        <v>188</v>
      </c>
      <c r="D1027" s="219" t="s">
        <v>641</v>
      </c>
      <c r="E1027" s="219">
        <v>0.13601608300000001</v>
      </c>
    </row>
    <row r="1028" spans="1:5" ht="15.75" customHeight="1">
      <c r="A1028" s="219">
        <v>2012</v>
      </c>
      <c r="B1028" s="219" t="s">
        <v>103</v>
      </c>
      <c r="C1028" s="219" t="s">
        <v>188</v>
      </c>
      <c r="D1028" s="219" t="s">
        <v>641</v>
      </c>
      <c r="E1028" s="219">
        <v>4.2573639999999996E-3</v>
      </c>
    </row>
    <row r="1029" spans="1:5" ht="15.75" customHeight="1">
      <c r="A1029" s="219">
        <v>2012</v>
      </c>
      <c r="B1029" s="219" t="s">
        <v>107</v>
      </c>
      <c r="C1029" s="219" t="s">
        <v>188</v>
      </c>
      <c r="D1029" s="219" t="s">
        <v>641</v>
      </c>
      <c r="E1029" s="219">
        <v>7.2436189999999998E-3</v>
      </c>
    </row>
    <row r="1030" spans="1:5" ht="15.75" customHeight="1">
      <c r="A1030" s="219">
        <v>2012</v>
      </c>
      <c r="B1030" s="219" t="s">
        <v>113</v>
      </c>
      <c r="C1030" s="219" t="s">
        <v>188</v>
      </c>
      <c r="D1030" s="219" t="s">
        <v>641</v>
      </c>
      <c r="E1030" s="219">
        <v>1.17596E-3</v>
      </c>
    </row>
    <row r="1031" spans="1:5" ht="15.75" customHeight="1">
      <c r="A1031" s="219">
        <v>2012</v>
      </c>
      <c r="B1031" s="219" t="s">
        <v>115</v>
      </c>
      <c r="C1031" s="219" t="s">
        <v>188</v>
      </c>
      <c r="D1031" s="219" t="s">
        <v>641</v>
      </c>
      <c r="E1031" s="219">
        <v>4.1426960000000004E-3</v>
      </c>
    </row>
    <row r="1032" spans="1:5" ht="15.75" customHeight="1">
      <c r="A1032" s="219">
        <v>2012</v>
      </c>
      <c r="B1032" s="219" t="s">
        <v>123</v>
      </c>
      <c r="C1032" s="219" t="s">
        <v>188</v>
      </c>
      <c r="D1032" s="219" t="s">
        <v>641</v>
      </c>
      <c r="E1032" s="219">
        <v>1.2911159E-2</v>
      </c>
    </row>
    <row r="1033" spans="1:5" ht="15.75" customHeight="1">
      <c r="A1033" s="219">
        <v>2012</v>
      </c>
      <c r="B1033" s="219" t="s">
        <v>3098</v>
      </c>
      <c r="C1033" s="219" t="s">
        <v>188</v>
      </c>
      <c r="D1033" s="219" t="s">
        <v>641</v>
      </c>
      <c r="E1033" s="219">
        <v>1.7273433000000001E-2</v>
      </c>
    </row>
    <row r="1034" spans="1:5" ht="15.75" customHeight="1">
      <c r="A1034" s="219">
        <v>2012</v>
      </c>
      <c r="B1034" s="219" t="s">
        <v>126</v>
      </c>
      <c r="C1034" s="219" t="s">
        <v>188</v>
      </c>
      <c r="D1034" s="219" t="s">
        <v>641</v>
      </c>
      <c r="E1034" s="219">
        <v>1.6956269999999999E-3</v>
      </c>
    </row>
    <row r="1035" spans="1:5" ht="15.75" customHeight="1">
      <c r="A1035" s="219">
        <v>2012</v>
      </c>
      <c r="B1035" s="219" t="s">
        <v>132</v>
      </c>
      <c r="C1035" s="219" t="s">
        <v>188</v>
      </c>
      <c r="D1035" s="219" t="s">
        <v>641</v>
      </c>
      <c r="E1035" s="219">
        <v>2.4985482999999999E-2</v>
      </c>
    </row>
    <row r="1036" spans="1:5" ht="15.75" customHeight="1">
      <c r="A1036" s="219">
        <v>2012</v>
      </c>
      <c r="B1036" s="219" t="s">
        <v>134</v>
      </c>
      <c r="C1036" s="219" t="s">
        <v>188</v>
      </c>
      <c r="D1036" s="219" t="s">
        <v>641</v>
      </c>
      <c r="E1036" s="219">
        <v>1.7810180000000001E-3</v>
      </c>
    </row>
    <row r="1037" spans="1:5" ht="15.75" customHeight="1">
      <c r="A1037" s="219">
        <v>2013</v>
      </c>
      <c r="B1037" s="219" t="s">
        <v>6</v>
      </c>
      <c r="C1037" s="219" t="s">
        <v>187</v>
      </c>
      <c r="D1037" s="219" t="s">
        <v>636</v>
      </c>
      <c r="E1037" s="219">
        <v>5.8096700000000005E-4</v>
      </c>
    </row>
    <row r="1038" spans="1:5" ht="15.75" customHeight="1">
      <c r="A1038" s="219">
        <v>2013</v>
      </c>
      <c r="B1038" s="219" t="s">
        <v>3</v>
      </c>
      <c r="C1038" s="219" t="s">
        <v>187</v>
      </c>
      <c r="D1038" s="219" t="s">
        <v>636</v>
      </c>
      <c r="E1038" s="219">
        <v>0.108901869</v>
      </c>
    </row>
    <row r="1039" spans="1:5" ht="15.75" customHeight="1">
      <c r="A1039" s="219">
        <v>2013</v>
      </c>
      <c r="B1039" s="219" t="s">
        <v>12</v>
      </c>
      <c r="C1039" s="219" t="s">
        <v>187</v>
      </c>
      <c r="D1039" s="219" t="s">
        <v>636</v>
      </c>
      <c r="E1039" s="219">
        <v>4.2428300000000002E-4</v>
      </c>
    </row>
    <row r="1040" spans="1:5" ht="15.75" customHeight="1">
      <c r="A1040" s="219">
        <v>2013</v>
      </c>
      <c r="B1040" s="219" t="s">
        <v>8</v>
      </c>
      <c r="C1040" s="219" t="s">
        <v>187</v>
      </c>
      <c r="D1040" s="219" t="s">
        <v>636</v>
      </c>
      <c r="E1040" s="219">
        <v>7.8424400000000002E-4</v>
      </c>
    </row>
    <row r="1041" spans="1:5" ht="15.75" customHeight="1">
      <c r="A1041" s="219">
        <v>2013</v>
      </c>
      <c r="B1041" s="219" t="s">
        <v>15</v>
      </c>
      <c r="C1041" s="219" t="s">
        <v>187</v>
      </c>
      <c r="D1041" s="219" t="s">
        <v>636</v>
      </c>
      <c r="E1041" s="219">
        <v>4.8943100000000002E-4</v>
      </c>
    </row>
    <row r="1042" spans="1:5" ht="15.75" customHeight="1">
      <c r="A1042" s="219">
        <v>2013</v>
      </c>
      <c r="B1042" s="219" t="s">
        <v>17</v>
      </c>
      <c r="C1042" s="219" t="s">
        <v>187</v>
      </c>
      <c r="D1042" s="219" t="s">
        <v>636</v>
      </c>
      <c r="E1042" s="219">
        <v>9.2821159E-2</v>
      </c>
    </row>
    <row r="1043" spans="1:5" ht="15.75" customHeight="1">
      <c r="A1043" s="219">
        <v>2013</v>
      </c>
      <c r="B1043" s="219" t="s">
        <v>23</v>
      </c>
      <c r="C1043" s="219" t="s">
        <v>187</v>
      </c>
      <c r="D1043" s="219" t="s">
        <v>636</v>
      </c>
      <c r="E1043" s="224">
        <v>3.1300000000000002E-5</v>
      </c>
    </row>
    <row r="1044" spans="1:5" ht="15.75" customHeight="1">
      <c r="A1044" s="219">
        <v>2013</v>
      </c>
      <c r="B1044" s="219" t="s">
        <v>26</v>
      </c>
      <c r="C1044" s="219" t="s">
        <v>187</v>
      </c>
      <c r="D1044" s="219" t="s">
        <v>636</v>
      </c>
      <c r="E1044" s="224">
        <v>3.5500000000000002E-5</v>
      </c>
    </row>
    <row r="1045" spans="1:5" ht="15.75" customHeight="1">
      <c r="A1045" s="219">
        <v>2013</v>
      </c>
      <c r="B1045" s="219" t="s">
        <v>28</v>
      </c>
      <c r="C1045" s="219" t="s">
        <v>187</v>
      </c>
      <c r="D1045" s="219" t="s">
        <v>636</v>
      </c>
      <c r="E1045" s="224">
        <v>4.0399999999999999E-5</v>
      </c>
    </row>
    <row r="1046" spans="1:5" ht="15.75" customHeight="1">
      <c r="A1046" s="219">
        <v>2013</v>
      </c>
      <c r="B1046" s="219" t="s">
        <v>42</v>
      </c>
      <c r="C1046" s="219" t="s">
        <v>187</v>
      </c>
      <c r="D1046" s="219" t="s">
        <v>636</v>
      </c>
      <c r="E1046" s="219">
        <v>1.1821379999999999E-3</v>
      </c>
    </row>
    <row r="1047" spans="1:5" ht="15.75" customHeight="1">
      <c r="A1047" s="219">
        <v>2013</v>
      </c>
      <c r="B1047" s="219" t="s">
        <v>36</v>
      </c>
      <c r="C1047" s="219" t="s">
        <v>187</v>
      </c>
      <c r="D1047" s="219" t="s">
        <v>636</v>
      </c>
      <c r="E1047" s="219">
        <v>0.33664637200000003</v>
      </c>
    </row>
    <row r="1048" spans="1:5" ht="15.75" customHeight="1">
      <c r="A1048" s="219">
        <v>2013</v>
      </c>
      <c r="B1048" s="219" t="s">
        <v>39</v>
      </c>
      <c r="C1048" s="219" t="s">
        <v>187</v>
      </c>
      <c r="D1048" s="219" t="s">
        <v>636</v>
      </c>
      <c r="E1048" s="219">
        <v>0.14544837599999999</v>
      </c>
    </row>
    <row r="1049" spans="1:5" ht="15.75" customHeight="1">
      <c r="A1049" s="219">
        <v>2013</v>
      </c>
      <c r="B1049" s="219" t="s">
        <v>44</v>
      </c>
      <c r="C1049" s="219" t="s">
        <v>187</v>
      </c>
      <c r="D1049" s="219" t="s">
        <v>636</v>
      </c>
      <c r="E1049" s="224">
        <v>1.5699999999999999E-5</v>
      </c>
    </row>
    <row r="1050" spans="1:5" ht="15.75" customHeight="1">
      <c r="A1050" s="219">
        <v>2013</v>
      </c>
      <c r="B1050" s="219" t="s">
        <v>47</v>
      </c>
      <c r="C1050" s="219" t="s">
        <v>187</v>
      </c>
      <c r="D1050" s="219" t="s">
        <v>636</v>
      </c>
      <c r="E1050" s="219">
        <v>3.482092E-3</v>
      </c>
    </row>
    <row r="1051" spans="1:5" ht="15.75" customHeight="1">
      <c r="A1051" s="219">
        <v>2013</v>
      </c>
      <c r="B1051" s="219" t="s">
        <v>50</v>
      </c>
      <c r="C1051" s="219" t="s">
        <v>187</v>
      </c>
      <c r="D1051" s="219" t="s">
        <v>636</v>
      </c>
      <c r="E1051" s="224">
        <v>2.9300000000000001E-5</v>
      </c>
    </row>
    <row r="1052" spans="1:5" ht="15.75" customHeight="1">
      <c r="A1052" s="219">
        <v>2013</v>
      </c>
      <c r="B1052" s="219" t="s">
        <v>58</v>
      </c>
      <c r="C1052" s="219" t="s">
        <v>187</v>
      </c>
      <c r="D1052" s="219" t="s">
        <v>636</v>
      </c>
      <c r="E1052" s="224">
        <v>4.0800000000000002E-5</v>
      </c>
    </row>
    <row r="1053" spans="1:5" ht="15.75" customHeight="1">
      <c r="A1053" s="219">
        <v>2013</v>
      </c>
      <c r="B1053" s="219" t="s">
        <v>61</v>
      </c>
      <c r="C1053" s="219" t="s">
        <v>187</v>
      </c>
      <c r="D1053" s="219" t="s">
        <v>636</v>
      </c>
      <c r="E1053" s="219">
        <v>1.5064739000000001E-2</v>
      </c>
    </row>
    <row r="1054" spans="1:5" ht="15.75" customHeight="1">
      <c r="A1054" s="219">
        <v>2013</v>
      </c>
      <c r="B1054" s="219" t="s">
        <v>62</v>
      </c>
      <c r="C1054" s="219" t="s">
        <v>187</v>
      </c>
      <c r="D1054" s="219" t="s">
        <v>636</v>
      </c>
      <c r="E1054" s="219">
        <v>3.6066150000000001E-3</v>
      </c>
    </row>
    <row r="1055" spans="1:5" ht="15.75" customHeight="1">
      <c r="A1055" s="219">
        <v>2013</v>
      </c>
      <c r="B1055" s="219" t="s">
        <v>68</v>
      </c>
      <c r="C1055" s="219" t="s">
        <v>187</v>
      </c>
      <c r="D1055" s="219" t="s">
        <v>636</v>
      </c>
      <c r="E1055" s="224">
        <v>1.6500000000000001E-6</v>
      </c>
    </row>
    <row r="1056" spans="1:5" ht="15.75" customHeight="1">
      <c r="A1056" s="219">
        <v>2013</v>
      </c>
      <c r="B1056" s="219" t="s">
        <v>65</v>
      </c>
      <c r="C1056" s="219" t="s">
        <v>187</v>
      </c>
      <c r="D1056" s="219" t="s">
        <v>636</v>
      </c>
      <c r="E1056" s="219">
        <v>1.6163199999999999E-4</v>
      </c>
    </row>
    <row r="1057" spans="1:5" ht="15.75" customHeight="1">
      <c r="A1057" s="219">
        <v>2013</v>
      </c>
      <c r="B1057" s="219" t="s">
        <v>89</v>
      </c>
      <c r="C1057" s="219" t="s">
        <v>187</v>
      </c>
      <c r="D1057" s="219" t="s">
        <v>636</v>
      </c>
      <c r="E1057" s="219">
        <v>2.5069399999999998E-4</v>
      </c>
    </row>
    <row r="1058" spans="1:5" ht="15.75" customHeight="1">
      <c r="A1058" s="219">
        <v>2013</v>
      </c>
      <c r="B1058" s="219" t="s">
        <v>73</v>
      </c>
      <c r="C1058" s="219" t="s">
        <v>187</v>
      </c>
      <c r="D1058" s="219" t="s">
        <v>636</v>
      </c>
      <c r="E1058" s="224">
        <v>7.4999999999999993E-5</v>
      </c>
    </row>
    <row r="1059" spans="1:5" ht="15.75" customHeight="1">
      <c r="A1059" s="219">
        <v>2013</v>
      </c>
      <c r="B1059" s="219" t="s">
        <v>81</v>
      </c>
      <c r="C1059" s="219" t="s">
        <v>187</v>
      </c>
      <c r="D1059" s="219" t="s">
        <v>636</v>
      </c>
      <c r="E1059" s="219">
        <v>1.50087E-4</v>
      </c>
    </row>
    <row r="1060" spans="1:5" ht="15.75" customHeight="1">
      <c r="A1060" s="219">
        <v>2013</v>
      </c>
      <c r="B1060" s="219" t="s">
        <v>84</v>
      </c>
      <c r="C1060" s="219" t="s">
        <v>187</v>
      </c>
      <c r="D1060" s="219" t="s">
        <v>636</v>
      </c>
      <c r="E1060" s="224">
        <v>8.2500000000000004E-7</v>
      </c>
    </row>
    <row r="1061" spans="1:5" ht="15.75" customHeight="1">
      <c r="A1061" s="219">
        <v>2013</v>
      </c>
      <c r="B1061" s="219" t="s">
        <v>76</v>
      </c>
      <c r="C1061" s="219" t="s">
        <v>187</v>
      </c>
      <c r="D1061" s="219" t="s">
        <v>636</v>
      </c>
      <c r="E1061" s="219">
        <v>2.1647100000000001E-4</v>
      </c>
    </row>
    <row r="1062" spans="1:5" ht="15.75" customHeight="1">
      <c r="A1062" s="219">
        <v>2013</v>
      </c>
      <c r="B1062" s="219" t="s">
        <v>87</v>
      </c>
      <c r="C1062" s="219" t="s">
        <v>187</v>
      </c>
      <c r="D1062" s="219" t="s">
        <v>636</v>
      </c>
      <c r="E1062" s="219">
        <v>1.68064E-3</v>
      </c>
    </row>
    <row r="1063" spans="1:5" ht="15.75" customHeight="1">
      <c r="A1063" s="219">
        <v>2013</v>
      </c>
      <c r="B1063" s="219" t="s">
        <v>95</v>
      </c>
      <c r="C1063" s="219" t="s">
        <v>187</v>
      </c>
      <c r="D1063" s="219" t="s">
        <v>636</v>
      </c>
      <c r="E1063" s="219">
        <v>2.8936206999999999E-2</v>
      </c>
    </row>
    <row r="1064" spans="1:5" ht="15.75" customHeight="1">
      <c r="A1064" s="219">
        <v>2013</v>
      </c>
      <c r="B1064" s="219" t="s">
        <v>98</v>
      </c>
      <c r="C1064" s="219" t="s">
        <v>187</v>
      </c>
      <c r="D1064" s="219" t="s">
        <v>636</v>
      </c>
      <c r="E1064" s="224">
        <v>1.5299999999999999E-5</v>
      </c>
    </row>
    <row r="1065" spans="1:5" ht="15.75" customHeight="1">
      <c r="A1065" s="219">
        <v>2013</v>
      </c>
      <c r="B1065" s="219" t="s">
        <v>100</v>
      </c>
      <c r="C1065" s="219" t="s">
        <v>187</v>
      </c>
      <c r="D1065" s="219" t="s">
        <v>636</v>
      </c>
      <c r="E1065" s="219">
        <v>1.3771700000000001E-4</v>
      </c>
    </row>
    <row r="1066" spans="1:5" ht="15.75" customHeight="1">
      <c r="A1066" s="219">
        <v>2013</v>
      </c>
      <c r="B1066" s="219" t="s">
        <v>103</v>
      </c>
      <c r="C1066" s="219" t="s">
        <v>187</v>
      </c>
      <c r="D1066" s="219" t="s">
        <v>636</v>
      </c>
      <c r="E1066" s="219">
        <v>1.5668380000000001E-3</v>
      </c>
    </row>
    <row r="1067" spans="1:5" ht="15.75" customHeight="1">
      <c r="A1067" s="219">
        <v>2013</v>
      </c>
      <c r="B1067" s="219" t="s">
        <v>107</v>
      </c>
      <c r="C1067" s="219" t="s">
        <v>187</v>
      </c>
      <c r="D1067" s="219" t="s">
        <v>636</v>
      </c>
      <c r="E1067" s="219">
        <v>2.7667099999999998E-4</v>
      </c>
    </row>
    <row r="1068" spans="1:5" ht="15.75" customHeight="1">
      <c r="A1068" s="219">
        <v>2013</v>
      </c>
      <c r="B1068" s="219" t="s">
        <v>113</v>
      </c>
      <c r="C1068" s="219" t="s">
        <v>187</v>
      </c>
      <c r="D1068" s="219" t="s">
        <v>636</v>
      </c>
      <c r="E1068" s="219">
        <v>5.7643199999999999E-4</v>
      </c>
    </row>
    <row r="1069" spans="1:5" ht="15.75" customHeight="1">
      <c r="A1069" s="219">
        <v>2013</v>
      </c>
      <c r="B1069" s="219" t="s">
        <v>115</v>
      </c>
      <c r="C1069" s="219" t="s">
        <v>187</v>
      </c>
      <c r="D1069" s="219" t="s">
        <v>636</v>
      </c>
      <c r="E1069" s="219">
        <v>7.4305251000000003E-2</v>
      </c>
    </row>
    <row r="1070" spans="1:5" ht="15.75" customHeight="1">
      <c r="A1070" s="219">
        <v>2013</v>
      </c>
      <c r="B1070" s="219" t="s">
        <v>118</v>
      </c>
      <c r="C1070" s="219" t="s">
        <v>187</v>
      </c>
      <c r="D1070" s="219" t="s">
        <v>636</v>
      </c>
      <c r="E1070" s="219">
        <v>0.15757817900000001</v>
      </c>
    </row>
    <row r="1071" spans="1:5" ht="15.75" customHeight="1">
      <c r="A1071" s="219">
        <v>2013</v>
      </c>
      <c r="B1071" s="219" t="s">
        <v>123</v>
      </c>
      <c r="C1071" s="219" t="s">
        <v>187</v>
      </c>
      <c r="D1071" s="219" t="s">
        <v>636</v>
      </c>
      <c r="E1071" s="219">
        <v>4.3747799999999999E-4</v>
      </c>
    </row>
    <row r="1072" spans="1:5" ht="15.75" customHeight="1">
      <c r="A1072" s="219">
        <v>2013</v>
      </c>
      <c r="B1072" s="219" t="s">
        <v>126</v>
      </c>
      <c r="C1072" s="219" t="s">
        <v>187</v>
      </c>
      <c r="D1072" s="219" t="s">
        <v>636</v>
      </c>
      <c r="E1072" s="224">
        <v>2.6800000000000001E-5</v>
      </c>
    </row>
    <row r="1073" spans="1:5" ht="15.75" customHeight="1">
      <c r="A1073" s="219">
        <v>2013</v>
      </c>
      <c r="B1073" s="219" t="s">
        <v>132</v>
      </c>
      <c r="C1073" s="219" t="s">
        <v>187</v>
      </c>
      <c r="D1073" s="219" t="s">
        <v>636</v>
      </c>
      <c r="E1073" s="219">
        <v>1.9069661000000002E-2</v>
      </c>
    </row>
    <row r="1074" spans="1:5" ht="15.75" customHeight="1">
      <c r="A1074" s="219">
        <v>2013</v>
      </c>
      <c r="B1074" s="219" t="s">
        <v>129</v>
      </c>
      <c r="C1074" s="219" t="s">
        <v>187</v>
      </c>
      <c r="D1074" s="219" t="s">
        <v>636</v>
      </c>
      <c r="E1074" s="219">
        <v>4.9112139999999997E-3</v>
      </c>
    </row>
    <row r="1075" spans="1:5" ht="15.75" customHeight="1">
      <c r="A1075" s="219">
        <v>2013</v>
      </c>
      <c r="B1075" s="219" t="s">
        <v>6</v>
      </c>
      <c r="C1075" s="219" t="s">
        <v>187</v>
      </c>
      <c r="D1075" s="219" t="s">
        <v>635</v>
      </c>
      <c r="E1075" s="219">
        <v>5.656828E-3</v>
      </c>
    </row>
    <row r="1076" spans="1:5" ht="15.75" customHeight="1">
      <c r="A1076" s="219">
        <v>2013</v>
      </c>
      <c r="B1076" s="219" t="s">
        <v>3</v>
      </c>
      <c r="C1076" s="219" t="s">
        <v>187</v>
      </c>
      <c r="D1076" s="219" t="s">
        <v>635</v>
      </c>
      <c r="E1076" s="219">
        <v>5.4473289999999999E-3</v>
      </c>
    </row>
    <row r="1077" spans="1:5" ht="15.75" customHeight="1">
      <c r="A1077" s="219">
        <v>2013</v>
      </c>
      <c r="B1077" s="219" t="s">
        <v>12</v>
      </c>
      <c r="C1077" s="219" t="s">
        <v>187</v>
      </c>
      <c r="D1077" s="219" t="s">
        <v>635</v>
      </c>
      <c r="E1077" s="219">
        <v>1.5441101E-2</v>
      </c>
    </row>
    <row r="1078" spans="1:5" ht="15.75" customHeight="1">
      <c r="A1078" s="219">
        <v>2013</v>
      </c>
      <c r="B1078" s="219" t="s">
        <v>8</v>
      </c>
      <c r="C1078" s="219" t="s">
        <v>187</v>
      </c>
      <c r="D1078" s="219" t="s">
        <v>635</v>
      </c>
      <c r="E1078" s="219">
        <v>1.4204059999999999E-3</v>
      </c>
    </row>
    <row r="1079" spans="1:5" ht="15.75" customHeight="1">
      <c r="A1079" s="219">
        <v>2013</v>
      </c>
      <c r="B1079" s="219" t="s">
        <v>15</v>
      </c>
      <c r="C1079" s="219" t="s">
        <v>187</v>
      </c>
      <c r="D1079" s="219" t="s">
        <v>635</v>
      </c>
      <c r="E1079" s="219">
        <v>2.7529577E-2</v>
      </c>
    </row>
    <row r="1080" spans="1:5" ht="15.75" customHeight="1">
      <c r="A1080" s="219">
        <v>2013</v>
      </c>
      <c r="B1080" s="219" t="s">
        <v>17</v>
      </c>
      <c r="C1080" s="219" t="s">
        <v>187</v>
      </c>
      <c r="D1080" s="219" t="s">
        <v>635</v>
      </c>
      <c r="E1080" s="219">
        <v>8.5068595999999996E-2</v>
      </c>
    </row>
    <row r="1081" spans="1:5" ht="15.75" customHeight="1">
      <c r="A1081" s="219">
        <v>2013</v>
      </c>
      <c r="B1081" s="219" t="s">
        <v>20</v>
      </c>
      <c r="C1081" s="219" t="s">
        <v>187</v>
      </c>
      <c r="D1081" s="219" t="s">
        <v>635</v>
      </c>
      <c r="E1081" s="219">
        <v>2.8882249999999999E-3</v>
      </c>
    </row>
    <row r="1082" spans="1:5" ht="15.75" customHeight="1">
      <c r="A1082" s="219">
        <v>2013</v>
      </c>
      <c r="B1082" s="219" t="s">
        <v>23</v>
      </c>
      <c r="C1082" s="219" t="s">
        <v>187</v>
      </c>
      <c r="D1082" s="219" t="s">
        <v>635</v>
      </c>
      <c r="E1082" s="219">
        <v>3.5574000000000001E-4</v>
      </c>
    </row>
    <row r="1083" spans="1:5" ht="15.75" customHeight="1">
      <c r="A1083" s="219">
        <v>2013</v>
      </c>
      <c r="B1083" s="219" t="s">
        <v>26</v>
      </c>
      <c r="C1083" s="219" t="s">
        <v>187</v>
      </c>
      <c r="D1083" s="219" t="s">
        <v>635</v>
      </c>
      <c r="E1083" s="219">
        <v>3.7199619999999998E-3</v>
      </c>
    </row>
    <row r="1084" spans="1:5" ht="15.75" customHeight="1">
      <c r="A1084" s="219">
        <v>2013</v>
      </c>
      <c r="B1084" s="219" t="s">
        <v>28</v>
      </c>
      <c r="C1084" s="219" t="s">
        <v>187</v>
      </c>
      <c r="D1084" s="219" t="s">
        <v>635</v>
      </c>
      <c r="E1084" s="219">
        <v>3.3791049999999999E-3</v>
      </c>
    </row>
    <row r="1085" spans="1:5" ht="15.75" customHeight="1">
      <c r="A1085" s="219">
        <v>2013</v>
      </c>
      <c r="B1085" s="219" t="s">
        <v>31</v>
      </c>
      <c r="C1085" s="219" t="s">
        <v>187</v>
      </c>
      <c r="D1085" s="219" t="s">
        <v>635</v>
      </c>
      <c r="E1085" s="224">
        <v>2.1899999999999999E-7</v>
      </c>
    </row>
    <row r="1086" spans="1:5" ht="15.75" customHeight="1">
      <c r="A1086" s="219">
        <v>2013</v>
      </c>
      <c r="B1086" s="219" t="s">
        <v>42</v>
      </c>
      <c r="C1086" s="219" t="s">
        <v>187</v>
      </c>
      <c r="D1086" s="219" t="s">
        <v>635</v>
      </c>
      <c r="E1086" s="219">
        <v>3.1810419999999998E-3</v>
      </c>
    </row>
    <row r="1087" spans="1:5" ht="15.75" customHeight="1">
      <c r="A1087" s="219">
        <v>2013</v>
      </c>
      <c r="B1087" s="219" t="s">
        <v>34</v>
      </c>
      <c r="C1087" s="219" t="s">
        <v>187</v>
      </c>
      <c r="D1087" s="219" t="s">
        <v>635</v>
      </c>
      <c r="E1087" s="219">
        <v>2.0169299999999999E-4</v>
      </c>
    </row>
    <row r="1088" spans="1:5" ht="15.75" customHeight="1">
      <c r="A1088" s="219">
        <v>2013</v>
      </c>
      <c r="B1088" s="219" t="s">
        <v>36</v>
      </c>
      <c r="C1088" s="219" t="s">
        <v>187</v>
      </c>
      <c r="D1088" s="219" t="s">
        <v>635</v>
      </c>
      <c r="E1088" s="219">
        <v>8.2785500000000008E-3</v>
      </c>
    </row>
    <row r="1089" spans="1:5" ht="15.75" customHeight="1">
      <c r="A1089" s="219">
        <v>2013</v>
      </c>
      <c r="B1089" s="219" t="s">
        <v>39</v>
      </c>
      <c r="C1089" s="219" t="s">
        <v>187</v>
      </c>
      <c r="D1089" s="219" t="s">
        <v>635</v>
      </c>
      <c r="E1089" s="219">
        <v>1.4098566999999999E-2</v>
      </c>
    </row>
    <row r="1090" spans="1:5" ht="15.75" customHeight="1">
      <c r="A1090" s="219">
        <v>2013</v>
      </c>
      <c r="B1090" s="219" t="s">
        <v>44</v>
      </c>
      <c r="C1090" s="219" t="s">
        <v>187</v>
      </c>
      <c r="D1090" s="219" t="s">
        <v>635</v>
      </c>
      <c r="E1090" s="219">
        <v>7.0450349999999998E-3</v>
      </c>
    </row>
    <row r="1091" spans="1:5" ht="15.75" customHeight="1">
      <c r="A1091" s="219">
        <v>2013</v>
      </c>
      <c r="B1091" s="219" t="s">
        <v>47</v>
      </c>
      <c r="C1091" s="219" t="s">
        <v>187</v>
      </c>
      <c r="D1091" s="219" t="s">
        <v>635</v>
      </c>
      <c r="E1091" s="219">
        <v>3.9758409999999999E-3</v>
      </c>
    </row>
    <row r="1092" spans="1:5" ht="15.75" customHeight="1">
      <c r="A1092" s="219">
        <v>2013</v>
      </c>
      <c r="B1092" s="219" t="s">
        <v>50</v>
      </c>
      <c r="C1092" s="219" t="s">
        <v>187</v>
      </c>
      <c r="D1092" s="219" t="s">
        <v>635</v>
      </c>
      <c r="E1092" s="219">
        <v>3.8383078000000001E-2</v>
      </c>
    </row>
    <row r="1093" spans="1:5" ht="15.75" customHeight="1">
      <c r="A1093" s="219">
        <v>2013</v>
      </c>
      <c r="B1093" s="219" t="s">
        <v>58</v>
      </c>
      <c r="C1093" s="219" t="s">
        <v>187</v>
      </c>
      <c r="D1093" s="219" t="s">
        <v>635</v>
      </c>
      <c r="E1093" s="219">
        <v>7.3572940000000003E-3</v>
      </c>
    </row>
    <row r="1094" spans="1:5" ht="15.75" customHeight="1">
      <c r="A1094" s="219">
        <v>2013</v>
      </c>
      <c r="B1094" s="219" t="s">
        <v>55</v>
      </c>
      <c r="C1094" s="219" t="s">
        <v>187</v>
      </c>
      <c r="D1094" s="219" t="s">
        <v>635</v>
      </c>
      <c r="E1094" s="219">
        <v>5.7823600000000003E-3</v>
      </c>
    </row>
    <row r="1095" spans="1:5" ht="15.75" customHeight="1">
      <c r="A1095" s="219">
        <v>2013</v>
      </c>
      <c r="B1095" s="219" t="s">
        <v>52</v>
      </c>
      <c r="C1095" s="219" t="s">
        <v>187</v>
      </c>
      <c r="D1095" s="219" t="s">
        <v>635</v>
      </c>
      <c r="E1095" s="224">
        <v>5.7100000000000004E-6</v>
      </c>
    </row>
    <row r="1096" spans="1:5" ht="15.75" customHeight="1">
      <c r="A1096" s="219">
        <v>2013</v>
      </c>
      <c r="B1096" s="219" t="s">
        <v>61</v>
      </c>
      <c r="C1096" s="219" t="s">
        <v>187</v>
      </c>
      <c r="D1096" s="219" t="s">
        <v>635</v>
      </c>
      <c r="E1096" s="219">
        <v>1.8803746E-2</v>
      </c>
    </row>
    <row r="1097" spans="1:5" ht="15.75" customHeight="1">
      <c r="A1097" s="219">
        <v>2013</v>
      </c>
      <c r="B1097" s="219" t="s">
        <v>62</v>
      </c>
      <c r="C1097" s="219" t="s">
        <v>187</v>
      </c>
      <c r="D1097" s="219" t="s">
        <v>635</v>
      </c>
      <c r="E1097" s="219">
        <v>2.1100519999999998E-3</v>
      </c>
    </row>
    <row r="1098" spans="1:5" ht="15.75" customHeight="1">
      <c r="A1098" s="219">
        <v>2013</v>
      </c>
      <c r="B1098" s="219" t="s">
        <v>68</v>
      </c>
      <c r="C1098" s="219" t="s">
        <v>187</v>
      </c>
      <c r="D1098" s="219" t="s">
        <v>635</v>
      </c>
      <c r="E1098" s="219">
        <v>3.1702290000000001E-3</v>
      </c>
    </row>
    <row r="1099" spans="1:5" ht="15.75" customHeight="1">
      <c r="A1099" s="219">
        <v>2013</v>
      </c>
      <c r="B1099" s="219" t="s">
        <v>65</v>
      </c>
      <c r="C1099" s="219" t="s">
        <v>187</v>
      </c>
      <c r="D1099" s="219" t="s">
        <v>635</v>
      </c>
      <c r="E1099" s="219">
        <v>5.8633870000000003E-3</v>
      </c>
    </row>
    <row r="1100" spans="1:5" ht="15.75" customHeight="1">
      <c r="A1100" s="219">
        <v>2013</v>
      </c>
      <c r="B1100" s="219" t="s">
        <v>70</v>
      </c>
      <c r="C1100" s="219" t="s">
        <v>187</v>
      </c>
      <c r="D1100" s="219" t="s">
        <v>635</v>
      </c>
      <c r="E1100" s="219">
        <v>5.4248499999999999E-4</v>
      </c>
    </row>
    <row r="1101" spans="1:5" ht="15.75" customHeight="1">
      <c r="A1101" s="219">
        <v>2013</v>
      </c>
      <c r="B1101" s="219" t="s">
        <v>89</v>
      </c>
      <c r="C1101" s="219" t="s">
        <v>187</v>
      </c>
      <c r="D1101" s="219" t="s">
        <v>635</v>
      </c>
      <c r="E1101" s="219">
        <v>2.3944859999999999E-3</v>
      </c>
    </row>
    <row r="1102" spans="1:5" ht="15.75" customHeight="1">
      <c r="A1102" s="219">
        <v>2013</v>
      </c>
      <c r="B1102" s="219" t="s">
        <v>92</v>
      </c>
      <c r="C1102" s="219" t="s">
        <v>187</v>
      </c>
      <c r="D1102" s="219" t="s">
        <v>635</v>
      </c>
      <c r="E1102" s="219">
        <v>2.409722E-3</v>
      </c>
    </row>
    <row r="1103" spans="1:5" ht="15.75" customHeight="1">
      <c r="A1103" s="219">
        <v>2013</v>
      </c>
      <c r="B1103" s="219" t="s">
        <v>73</v>
      </c>
      <c r="C1103" s="219" t="s">
        <v>187</v>
      </c>
      <c r="D1103" s="219" t="s">
        <v>635</v>
      </c>
      <c r="E1103" s="219">
        <v>2.5934360000000002E-3</v>
      </c>
    </row>
    <row r="1104" spans="1:5" ht="15.75" customHeight="1">
      <c r="A1104" s="219">
        <v>2013</v>
      </c>
      <c r="B1104" s="219" t="s">
        <v>81</v>
      </c>
      <c r="C1104" s="219" t="s">
        <v>187</v>
      </c>
      <c r="D1104" s="219" t="s">
        <v>635</v>
      </c>
      <c r="E1104" s="219">
        <v>1.1866478999999999E-2</v>
      </c>
    </row>
    <row r="1105" spans="1:5" ht="15.75" customHeight="1">
      <c r="A1105" s="219">
        <v>2013</v>
      </c>
      <c r="B1105" s="219" t="s">
        <v>84</v>
      </c>
      <c r="C1105" s="219" t="s">
        <v>187</v>
      </c>
      <c r="D1105" s="219" t="s">
        <v>635</v>
      </c>
      <c r="E1105" s="219">
        <v>2.4293841E-2</v>
      </c>
    </row>
    <row r="1106" spans="1:5" ht="15.75" customHeight="1">
      <c r="A1106" s="219">
        <v>2013</v>
      </c>
      <c r="B1106" s="219" t="s">
        <v>76</v>
      </c>
      <c r="C1106" s="219" t="s">
        <v>187</v>
      </c>
      <c r="D1106" s="219" t="s">
        <v>635</v>
      </c>
      <c r="E1106" s="219">
        <v>1.6660640000000001E-3</v>
      </c>
    </row>
    <row r="1107" spans="1:5" ht="15.75" customHeight="1">
      <c r="A1107" s="219">
        <v>2013</v>
      </c>
      <c r="B1107" s="219" t="s">
        <v>87</v>
      </c>
      <c r="C1107" s="219" t="s">
        <v>187</v>
      </c>
      <c r="D1107" s="219" t="s">
        <v>635</v>
      </c>
      <c r="E1107" s="219">
        <v>2.5276495E-2</v>
      </c>
    </row>
    <row r="1108" spans="1:5" ht="15.75" customHeight="1">
      <c r="A1108" s="219">
        <v>2013</v>
      </c>
      <c r="B1108" s="219" t="s">
        <v>95</v>
      </c>
      <c r="C1108" s="219" t="s">
        <v>187</v>
      </c>
      <c r="D1108" s="219" t="s">
        <v>635</v>
      </c>
      <c r="E1108" s="219">
        <v>1.7213763E-2</v>
      </c>
    </row>
    <row r="1109" spans="1:5" ht="15.75" customHeight="1">
      <c r="A1109" s="219">
        <v>2013</v>
      </c>
      <c r="B1109" s="219" t="s">
        <v>98</v>
      </c>
      <c r="C1109" s="219" t="s">
        <v>187</v>
      </c>
      <c r="D1109" s="219" t="s">
        <v>635</v>
      </c>
      <c r="E1109" s="219">
        <v>0.127483339</v>
      </c>
    </row>
    <row r="1110" spans="1:5" ht="15.75" customHeight="1">
      <c r="A1110" s="219">
        <v>2013</v>
      </c>
      <c r="B1110" s="219" t="s">
        <v>100</v>
      </c>
      <c r="C1110" s="219" t="s">
        <v>187</v>
      </c>
      <c r="D1110" s="219" t="s">
        <v>635</v>
      </c>
      <c r="E1110" s="219">
        <v>8.5724E-4</v>
      </c>
    </row>
    <row r="1111" spans="1:5" ht="15.75" customHeight="1">
      <c r="A1111" s="219">
        <v>2013</v>
      </c>
      <c r="B1111" s="219" t="s">
        <v>103</v>
      </c>
      <c r="C1111" s="219" t="s">
        <v>187</v>
      </c>
      <c r="D1111" s="219" t="s">
        <v>635</v>
      </c>
      <c r="E1111" s="219">
        <v>4.7247245E-2</v>
      </c>
    </row>
    <row r="1112" spans="1:5" ht="15.75" customHeight="1">
      <c r="A1112" s="219">
        <v>2013</v>
      </c>
      <c r="B1112" s="219" t="s">
        <v>105</v>
      </c>
      <c r="C1112" s="219" t="s">
        <v>187</v>
      </c>
      <c r="D1112" s="219" t="s">
        <v>635</v>
      </c>
      <c r="E1112" s="219">
        <v>1.9662109999999998E-3</v>
      </c>
    </row>
    <row r="1113" spans="1:5" ht="15.75" customHeight="1">
      <c r="A1113" s="219">
        <v>2013</v>
      </c>
      <c r="B1113" s="219" t="s">
        <v>107</v>
      </c>
      <c r="C1113" s="219" t="s">
        <v>187</v>
      </c>
      <c r="D1113" s="219" t="s">
        <v>635</v>
      </c>
      <c r="E1113" s="219">
        <v>6.0910900000000004E-4</v>
      </c>
    </row>
    <row r="1114" spans="1:5" ht="15.75" customHeight="1">
      <c r="A1114" s="219">
        <v>2013</v>
      </c>
      <c r="B1114" s="219" t="s">
        <v>113</v>
      </c>
      <c r="C1114" s="219" t="s">
        <v>187</v>
      </c>
      <c r="D1114" s="219" t="s">
        <v>635</v>
      </c>
      <c r="E1114" s="219">
        <v>3.350521E-3</v>
      </c>
    </row>
    <row r="1115" spans="1:5" ht="15.75" customHeight="1">
      <c r="A1115" s="219">
        <v>2013</v>
      </c>
      <c r="B1115" s="219" t="s">
        <v>115</v>
      </c>
      <c r="C1115" s="219" t="s">
        <v>187</v>
      </c>
      <c r="D1115" s="219" t="s">
        <v>635</v>
      </c>
      <c r="E1115" s="219">
        <v>0.43475820999999998</v>
      </c>
    </row>
    <row r="1116" spans="1:5" ht="15.75" customHeight="1">
      <c r="A1116" s="219">
        <v>2013</v>
      </c>
      <c r="B1116" s="219" t="s">
        <v>118</v>
      </c>
      <c r="C1116" s="219" t="s">
        <v>187</v>
      </c>
      <c r="D1116" s="219" t="s">
        <v>635</v>
      </c>
      <c r="E1116" s="219">
        <v>6.7623880000000003E-3</v>
      </c>
    </row>
    <row r="1117" spans="1:5" ht="15.75" customHeight="1">
      <c r="A1117" s="219">
        <v>2013</v>
      </c>
      <c r="B1117" s="219" t="s">
        <v>123</v>
      </c>
      <c r="C1117" s="219" t="s">
        <v>187</v>
      </c>
      <c r="D1117" s="219" t="s">
        <v>635</v>
      </c>
      <c r="E1117" s="219">
        <v>3.4872499999999999E-3</v>
      </c>
    </row>
    <row r="1118" spans="1:5" ht="15.75" customHeight="1">
      <c r="A1118" s="219">
        <v>2013</v>
      </c>
      <c r="B1118" s="219" t="s">
        <v>126</v>
      </c>
      <c r="C1118" s="219" t="s">
        <v>187</v>
      </c>
      <c r="D1118" s="219" t="s">
        <v>635</v>
      </c>
      <c r="E1118" s="219">
        <v>1.433024E-3</v>
      </c>
    </row>
    <row r="1119" spans="1:5" ht="15.75" customHeight="1">
      <c r="A1119" s="219">
        <v>2013</v>
      </c>
      <c r="B1119" s="219" t="s">
        <v>132</v>
      </c>
      <c r="C1119" s="219" t="s">
        <v>187</v>
      </c>
      <c r="D1119" s="219" t="s">
        <v>635</v>
      </c>
      <c r="E1119" s="219">
        <v>1.683468E-3</v>
      </c>
    </row>
    <row r="1120" spans="1:5" ht="15.75" customHeight="1">
      <c r="A1120" s="219">
        <v>2013</v>
      </c>
      <c r="B1120" s="219" t="s">
        <v>129</v>
      </c>
      <c r="C1120" s="219" t="s">
        <v>187</v>
      </c>
      <c r="D1120" s="219" t="s">
        <v>635</v>
      </c>
      <c r="E1120" s="219">
        <v>5.4306650000000003E-3</v>
      </c>
    </row>
    <row r="1121" spans="1:5" ht="15.75" customHeight="1">
      <c r="A1121" s="219">
        <v>2013</v>
      </c>
      <c r="B1121" s="219" t="s">
        <v>134</v>
      </c>
      <c r="C1121" s="219" t="s">
        <v>187</v>
      </c>
      <c r="D1121" s="219" t="s">
        <v>635</v>
      </c>
      <c r="E1121" s="219">
        <v>7.5108859999999996E-3</v>
      </c>
    </row>
    <row r="1122" spans="1:5" ht="15.75" customHeight="1">
      <c r="A1122" s="219">
        <v>2013</v>
      </c>
      <c r="B1122" s="219" t="s">
        <v>6</v>
      </c>
      <c r="C1122" s="219" t="s">
        <v>187</v>
      </c>
      <c r="D1122" s="219" t="s">
        <v>641</v>
      </c>
      <c r="E1122" s="219">
        <v>1.1384263E-2</v>
      </c>
    </row>
    <row r="1123" spans="1:5" ht="15.75" customHeight="1">
      <c r="A1123" s="219">
        <v>2013</v>
      </c>
      <c r="B1123" s="219" t="s">
        <v>3</v>
      </c>
      <c r="C1123" s="219" t="s">
        <v>187</v>
      </c>
      <c r="D1123" s="219" t="s">
        <v>641</v>
      </c>
      <c r="E1123" s="219">
        <v>2.5121699999999998E-4</v>
      </c>
    </row>
    <row r="1124" spans="1:5" ht="15.75" customHeight="1">
      <c r="A1124" s="219">
        <v>2013</v>
      </c>
      <c r="B1124" s="219" t="s">
        <v>15</v>
      </c>
      <c r="C1124" s="219" t="s">
        <v>187</v>
      </c>
      <c r="D1124" s="219" t="s">
        <v>641</v>
      </c>
      <c r="E1124" s="219">
        <v>0.12702674899999999</v>
      </c>
    </row>
    <row r="1125" spans="1:5" ht="15.75" customHeight="1">
      <c r="A1125" s="219">
        <v>2013</v>
      </c>
      <c r="B1125" s="219" t="s">
        <v>17</v>
      </c>
      <c r="C1125" s="219" t="s">
        <v>187</v>
      </c>
      <c r="D1125" s="219" t="s">
        <v>641</v>
      </c>
      <c r="E1125" s="219">
        <v>4.1218663000000003E-2</v>
      </c>
    </row>
    <row r="1126" spans="1:5" ht="15.75" customHeight="1">
      <c r="A1126" s="219">
        <v>2013</v>
      </c>
      <c r="B1126" s="219" t="s">
        <v>20</v>
      </c>
      <c r="C1126" s="219" t="s">
        <v>187</v>
      </c>
      <c r="D1126" s="219" t="s">
        <v>641</v>
      </c>
      <c r="E1126" s="224">
        <v>5.41E-5</v>
      </c>
    </row>
    <row r="1127" spans="1:5" ht="15.75" customHeight="1">
      <c r="A1127" s="219">
        <v>2013</v>
      </c>
      <c r="B1127" s="219" t="s">
        <v>5450</v>
      </c>
      <c r="C1127" s="219" t="s">
        <v>187</v>
      </c>
      <c r="D1127" s="219" t="s">
        <v>641</v>
      </c>
      <c r="E1127" s="219">
        <v>1.2815249999999999E-3</v>
      </c>
    </row>
    <row r="1128" spans="1:5" ht="15.75" customHeight="1">
      <c r="A1128" s="219">
        <v>2013</v>
      </c>
      <c r="B1128" s="219" t="s">
        <v>42</v>
      </c>
      <c r="C1128" s="219" t="s">
        <v>187</v>
      </c>
      <c r="D1128" s="219" t="s">
        <v>641</v>
      </c>
      <c r="E1128" s="219">
        <v>0.52093495999999995</v>
      </c>
    </row>
    <row r="1129" spans="1:5" ht="15.75" customHeight="1">
      <c r="A1129" s="219">
        <v>2013</v>
      </c>
      <c r="B1129" s="219" t="s">
        <v>36</v>
      </c>
      <c r="C1129" s="219" t="s">
        <v>187</v>
      </c>
      <c r="D1129" s="219" t="s">
        <v>641</v>
      </c>
      <c r="E1129" s="219">
        <v>2.4930899999999999E-3</v>
      </c>
    </row>
    <row r="1130" spans="1:5" ht="15.75" customHeight="1">
      <c r="A1130" s="219">
        <v>2013</v>
      </c>
      <c r="B1130" s="219" t="s">
        <v>39</v>
      </c>
      <c r="C1130" s="219" t="s">
        <v>187</v>
      </c>
      <c r="D1130" s="219" t="s">
        <v>641</v>
      </c>
      <c r="E1130" s="219">
        <v>1.076099E-2</v>
      </c>
    </row>
    <row r="1131" spans="1:5" ht="15.75" customHeight="1">
      <c r="A1131" s="219">
        <v>2013</v>
      </c>
      <c r="B1131" s="219" t="s">
        <v>47</v>
      </c>
      <c r="C1131" s="219" t="s">
        <v>187</v>
      </c>
      <c r="D1131" s="219" t="s">
        <v>641</v>
      </c>
      <c r="E1131" s="219">
        <v>5.9083690000000001E-3</v>
      </c>
    </row>
    <row r="1132" spans="1:5" ht="15.75" customHeight="1">
      <c r="A1132" s="219">
        <v>2013</v>
      </c>
      <c r="B1132" s="219" t="s">
        <v>50</v>
      </c>
      <c r="C1132" s="219" t="s">
        <v>187</v>
      </c>
      <c r="D1132" s="219" t="s">
        <v>641</v>
      </c>
      <c r="E1132" s="219">
        <v>1.4214430000000001E-3</v>
      </c>
    </row>
    <row r="1133" spans="1:5" ht="15.75" customHeight="1">
      <c r="A1133" s="219">
        <v>2013</v>
      </c>
      <c r="B1133" s="219" t="s">
        <v>58</v>
      </c>
      <c r="C1133" s="219" t="s">
        <v>187</v>
      </c>
      <c r="D1133" s="219" t="s">
        <v>641</v>
      </c>
      <c r="E1133" s="219">
        <v>3.5583770000000002E-3</v>
      </c>
    </row>
    <row r="1134" spans="1:5" ht="15.75" customHeight="1">
      <c r="A1134" s="219">
        <v>2013</v>
      </c>
      <c r="B1134" s="219" t="s">
        <v>55</v>
      </c>
      <c r="C1134" s="219" t="s">
        <v>187</v>
      </c>
      <c r="D1134" s="219" t="s">
        <v>641</v>
      </c>
      <c r="E1134" s="219">
        <v>3.4343600000000002E-4</v>
      </c>
    </row>
    <row r="1135" spans="1:5" ht="15.75" customHeight="1">
      <c r="A1135" s="219">
        <v>2013</v>
      </c>
      <c r="B1135" s="219" t="s">
        <v>61</v>
      </c>
      <c r="C1135" s="219" t="s">
        <v>187</v>
      </c>
      <c r="D1135" s="219" t="s">
        <v>641</v>
      </c>
      <c r="E1135" s="219">
        <v>2.4094569999999999E-2</v>
      </c>
    </row>
    <row r="1136" spans="1:5" ht="15.75" customHeight="1">
      <c r="A1136" s="219">
        <v>2013</v>
      </c>
      <c r="B1136" s="219" t="s">
        <v>62</v>
      </c>
      <c r="C1136" s="219" t="s">
        <v>187</v>
      </c>
      <c r="D1136" s="219" t="s">
        <v>641</v>
      </c>
      <c r="E1136" s="219">
        <v>0.127921272</v>
      </c>
    </row>
    <row r="1137" spans="1:5" ht="15.75" customHeight="1">
      <c r="A1137" s="219">
        <v>2013</v>
      </c>
      <c r="B1137" s="219" t="s">
        <v>68</v>
      </c>
      <c r="C1137" s="219" t="s">
        <v>187</v>
      </c>
      <c r="D1137" s="219" t="s">
        <v>641</v>
      </c>
      <c r="E1137" s="219">
        <v>1.0290356000000001E-2</v>
      </c>
    </row>
    <row r="1138" spans="1:5" ht="15.75" customHeight="1">
      <c r="A1138" s="219">
        <v>2013</v>
      </c>
      <c r="B1138" s="219" t="s">
        <v>92</v>
      </c>
      <c r="C1138" s="219" t="s">
        <v>187</v>
      </c>
      <c r="D1138" s="219" t="s">
        <v>641</v>
      </c>
      <c r="E1138" s="219">
        <v>2.8174459999999999E-3</v>
      </c>
    </row>
    <row r="1139" spans="1:5" ht="15.75" customHeight="1">
      <c r="A1139" s="219">
        <v>2013</v>
      </c>
      <c r="B1139" s="219" t="s">
        <v>81</v>
      </c>
      <c r="C1139" s="219" t="s">
        <v>187</v>
      </c>
      <c r="D1139" s="219" t="s">
        <v>641</v>
      </c>
      <c r="E1139" s="219">
        <v>1.208385E-3</v>
      </c>
    </row>
    <row r="1140" spans="1:5" ht="15.75" customHeight="1">
      <c r="A1140" s="219">
        <v>2013</v>
      </c>
      <c r="B1140" s="219" t="s">
        <v>87</v>
      </c>
      <c r="C1140" s="219" t="s">
        <v>187</v>
      </c>
      <c r="D1140" s="219" t="s">
        <v>641</v>
      </c>
      <c r="E1140" s="219">
        <v>3.6868475999999997E-2</v>
      </c>
    </row>
    <row r="1141" spans="1:5" ht="15.75" customHeight="1">
      <c r="A1141" s="219">
        <v>2013</v>
      </c>
      <c r="B1141" s="219" t="s">
        <v>95</v>
      </c>
      <c r="C1141" s="219" t="s">
        <v>187</v>
      </c>
      <c r="D1141" s="219" t="s">
        <v>641</v>
      </c>
      <c r="E1141" s="219">
        <v>1.8329299E-2</v>
      </c>
    </row>
    <row r="1142" spans="1:5" ht="15.75" customHeight="1">
      <c r="A1142" s="219">
        <v>2013</v>
      </c>
      <c r="B1142" s="219" t="s">
        <v>98</v>
      </c>
      <c r="C1142" s="219" t="s">
        <v>187</v>
      </c>
      <c r="D1142" s="219" t="s">
        <v>641</v>
      </c>
      <c r="E1142" s="219">
        <v>6.4553199999999999E-4</v>
      </c>
    </row>
    <row r="1143" spans="1:5" ht="15.75" customHeight="1">
      <c r="A1143" s="219">
        <v>2013</v>
      </c>
      <c r="B1143" s="219" t="s">
        <v>100</v>
      </c>
      <c r="C1143" s="219" t="s">
        <v>187</v>
      </c>
      <c r="D1143" s="219" t="s">
        <v>641</v>
      </c>
      <c r="E1143" s="219">
        <v>2.8619700000000002E-4</v>
      </c>
    </row>
    <row r="1144" spans="1:5" ht="15.75" customHeight="1">
      <c r="A1144" s="219">
        <v>2013</v>
      </c>
      <c r="B1144" s="219" t="s">
        <v>103</v>
      </c>
      <c r="C1144" s="219" t="s">
        <v>187</v>
      </c>
      <c r="D1144" s="219" t="s">
        <v>641</v>
      </c>
      <c r="E1144" s="219">
        <v>4.7950639999999999E-3</v>
      </c>
    </row>
    <row r="1145" spans="1:5" ht="15.75" customHeight="1">
      <c r="A1145" s="219">
        <v>2013</v>
      </c>
      <c r="B1145" s="219" t="s">
        <v>107</v>
      </c>
      <c r="C1145" s="219" t="s">
        <v>187</v>
      </c>
      <c r="D1145" s="219" t="s">
        <v>641</v>
      </c>
      <c r="E1145" s="219">
        <v>7.0308949999999997E-3</v>
      </c>
    </row>
    <row r="1146" spans="1:5" ht="15.75" customHeight="1">
      <c r="A1146" s="219">
        <v>2013</v>
      </c>
      <c r="B1146" s="219" t="s">
        <v>113</v>
      </c>
      <c r="C1146" s="219" t="s">
        <v>187</v>
      </c>
      <c r="D1146" s="219" t="s">
        <v>641</v>
      </c>
      <c r="E1146" s="219">
        <v>1.6281399999999999E-3</v>
      </c>
    </row>
    <row r="1147" spans="1:5" ht="15.75" customHeight="1">
      <c r="A1147" s="219">
        <v>2013</v>
      </c>
      <c r="B1147" s="219" t="s">
        <v>115</v>
      </c>
      <c r="C1147" s="219" t="s">
        <v>187</v>
      </c>
      <c r="D1147" s="219" t="s">
        <v>641</v>
      </c>
      <c r="E1147" s="219">
        <v>5.485434E-3</v>
      </c>
    </row>
    <row r="1148" spans="1:5" ht="15.75" customHeight="1">
      <c r="A1148" s="219">
        <v>2013</v>
      </c>
      <c r="B1148" s="219" t="s">
        <v>123</v>
      </c>
      <c r="C1148" s="219" t="s">
        <v>187</v>
      </c>
      <c r="D1148" s="219" t="s">
        <v>641</v>
      </c>
      <c r="E1148" s="219">
        <v>1.2707127E-2</v>
      </c>
    </row>
    <row r="1149" spans="1:5" ht="15.75" customHeight="1">
      <c r="A1149" s="219">
        <v>2013</v>
      </c>
      <c r="B1149" s="219" t="s">
        <v>3098</v>
      </c>
      <c r="C1149" s="219" t="s">
        <v>187</v>
      </c>
      <c r="D1149" s="219" t="s">
        <v>641</v>
      </c>
      <c r="E1149" s="219">
        <v>1.0026419E-2</v>
      </c>
    </row>
    <row r="1150" spans="1:5" ht="15.75" customHeight="1">
      <c r="A1150" s="219">
        <v>2013</v>
      </c>
      <c r="B1150" s="219" t="s">
        <v>126</v>
      </c>
      <c r="C1150" s="219" t="s">
        <v>187</v>
      </c>
      <c r="D1150" s="219" t="s">
        <v>641</v>
      </c>
      <c r="E1150" s="219">
        <v>2.0478950000000001E-3</v>
      </c>
    </row>
    <row r="1151" spans="1:5" ht="15.75" customHeight="1">
      <c r="A1151" s="219">
        <v>2013</v>
      </c>
      <c r="B1151" s="219" t="s">
        <v>132</v>
      </c>
      <c r="C1151" s="219" t="s">
        <v>187</v>
      </c>
      <c r="D1151" s="219" t="s">
        <v>641</v>
      </c>
      <c r="E1151" s="219">
        <v>5.4981539999999999E-3</v>
      </c>
    </row>
    <row r="1152" spans="1:5" ht="15.75" customHeight="1">
      <c r="A1152" s="219">
        <v>2013</v>
      </c>
      <c r="B1152" s="219" t="s">
        <v>134</v>
      </c>
      <c r="C1152" s="219" t="s">
        <v>187</v>
      </c>
      <c r="D1152" s="219" t="s">
        <v>641</v>
      </c>
      <c r="E1152" s="219">
        <v>1.6822E-3</v>
      </c>
    </row>
    <row r="1153" spans="1:5" ht="15.75" customHeight="1">
      <c r="A1153" s="219">
        <v>2013</v>
      </c>
      <c r="B1153" s="219" t="s">
        <v>6</v>
      </c>
      <c r="C1153" s="219" t="s">
        <v>633</v>
      </c>
      <c r="D1153" s="219" t="s">
        <v>636</v>
      </c>
      <c r="E1153" s="219">
        <v>3.7124200000000001E-3</v>
      </c>
    </row>
    <row r="1154" spans="1:5" ht="15.75" customHeight="1">
      <c r="A1154" s="219">
        <v>2013</v>
      </c>
      <c r="B1154" s="219" t="s">
        <v>3</v>
      </c>
      <c r="C1154" s="219" t="s">
        <v>633</v>
      </c>
      <c r="D1154" s="219" t="s">
        <v>636</v>
      </c>
      <c r="E1154" s="219">
        <v>6.8916666000000001E-2</v>
      </c>
    </row>
    <row r="1155" spans="1:5" ht="15.75" customHeight="1">
      <c r="A1155" s="219">
        <v>2013</v>
      </c>
      <c r="B1155" s="219" t="s">
        <v>12</v>
      </c>
      <c r="C1155" s="219" t="s">
        <v>633</v>
      </c>
      <c r="D1155" s="219" t="s">
        <v>636</v>
      </c>
      <c r="E1155" s="219">
        <v>1.2377157999999999E-2</v>
      </c>
    </row>
    <row r="1156" spans="1:5" ht="15.75" customHeight="1">
      <c r="A1156" s="219">
        <v>2013</v>
      </c>
      <c r="B1156" s="219" t="s">
        <v>8</v>
      </c>
      <c r="C1156" s="219" t="s">
        <v>633</v>
      </c>
      <c r="D1156" s="219" t="s">
        <v>636</v>
      </c>
      <c r="E1156" s="219">
        <v>1.1372676999999999E-2</v>
      </c>
    </row>
    <row r="1157" spans="1:5" ht="15.75" customHeight="1">
      <c r="A1157" s="219">
        <v>2013</v>
      </c>
      <c r="B1157" s="219" t="s">
        <v>15</v>
      </c>
      <c r="C1157" s="219" t="s">
        <v>633</v>
      </c>
      <c r="D1157" s="219" t="s">
        <v>636</v>
      </c>
      <c r="E1157" s="219">
        <v>6.2073859999999996E-3</v>
      </c>
    </row>
    <row r="1158" spans="1:5" ht="15.75" customHeight="1">
      <c r="A1158" s="219">
        <v>2013</v>
      </c>
      <c r="B1158" s="219" t="s">
        <v>17</v>
      </c>
      <c r="C1158" s="219" t="s">
        <v>633</v>
      </c>
      <c r="D1158" s="219" t="s">
        <v>636</v>
      </c>
      <c r="E1158" s="219">
        <v>2.8681150000000001E-3</v>
      </c>
    </row>
    <row r="1159" spans="1:5" ht="15.75" customHeight="1">
      <c r="A1159" s="219">
        <v>2013</v>
      </c>
      <c r="B1159" s="219" t="s">
        <v>23</v>
      </c>
      <c r="C1159" s="219" t="s">
        <v>633</v>
      </c>
      <c r="D1159" s="219" t="s">
        <v>636</v>
      </c>
      <c r="E1159" s="219">
        <v>1.045846E-3</v>
      </c>
    </row>
    <row r="1160" spans="1:5" ht="15.75" customHeight="1">
      <c r="A1160" s="219">
        <v>2013</v>
      </c>
      <c r="B1160" s="219" t="s">
        <v>26</v>
      </c>
      <c r="C1160" s="219" t="s">
        <v>633</v>
      </c>
      <c r="D1160" s="219" t="s">
        <v>636</v>
      </c>
      <c r="E1160" s="219">
        <v>7.9263100000000002E-4</v>
      </c>
    </row>
    <row r="1161" spans="1:5" ht="15.75" customHeight="1">
      <c r="A1161" s="219">
        <v>2013</v>
      </c>
      <c r="B1161" s="219" t="s">
        <v>28</v>
      </c>
      <c r="C1161" s="219" t="s">
        <v>633</v>
      </c>
      <c r="D1161" s="219" t="s">
        <v>636</v>
      </c>
      <c r="E1161" s="219">
        <v>7.7894200000000002E-4</v>
      </c>
    </row>
    <row r="1162" spans="1:5" ht="15.75" customHeight="1">
      <c r="A1162" s="219">
        <v>2013</v>
      </c>
      <c r="B1162" s="219" t="s">
        <v>42</v>
      </c>
      <c r="C1162" s="219" t="s">
        <v>633</v>
      </c>
      <c r="D1162" s="219" t="s">
        <v>636</v>
      </c>
      <c r="E1162" s="219">
        <v>5.8995059999999997E-3</v>
      </c>
    </row>
    <row r="1163" spans="1:5" ht="15.75" customHeight="1">
      <c r="A1163" s="219">
        <v>2013</v>
      </c>
      <c r="B1163" s="219" t="s">
        <v>36</v>
      </c>
      <c r="C1163" s="219" t="s">
        <v>633</v>
      </c>
      <c r="D1163" s="219" t="s">
        <v>636</v>
      </c>
      <c r="E1163" s="219">
        <v>5.0253601000000002E-2</v>
      </c>
    </row>
    <row r="1164" spans="1:5" ht="15.75" customHeight="1">
      <c r="A1164" s="219">
        <v>2013</v>
      </c>
      <c r="B1164" s="219" t="s">
        <v>39</v>
      </c>
      <c r="C1164" s="219" t="s">
        <v>633</v>
      </c>
      <c r="D1164" s="219" t="s">
        <v>636</v>
      </c>
      <c r="E1164" s="219">
        <v>0.36802449199999998</v>
      </c>
    </row>
    <row r="1165" spans="1:5" ht="15.75" customHeight="1">
      <c r="A1165" s="219">
        <v>2013</v>
      </c>
      <c r="B1165" s="219" t="s">
        <v>44</v>
      </c>
      <c r="C1165" s="219" t="s">
        <v>633</v>
      </c>
      <c r="D1165" s="219" t="s">
        <v>636</v>
      </c>
      <c r="E1165" s="219">
        <v>2.1824E-4</v>
      </c>
    </row>
    <row r="1166" spans="1:5" ht="15.75" customHeight="1">
      <c r="A1166" s="219">
        <v>2013</v>
      </c>
      <c r="B1166" s="219" t="s">
        <v>47</v>
      </c>
      <c r="C1166" s="219" t="s">
        <v>633</v>
      </c>
      <c r="D1166" s="219" t="s">
        <v>636</v>
      </c>
      <c r="E1166" s="219">
        <v>3.4192844E-2</v>
      </c>
    </row>
    <row r="1167" spans="1:5" ht="15.75" customHeight="1">
      <c r="A1167" s="219">
        <v>2013</v>
      </c>
      <c r="B1167" s="219" t="s">
        <v>50</v>
      </c>
      <c r="C1167" s="219" t="s">
        <v>633</v>
      </c>
      <c r="D1167" s="219" t="s">
        <v>636</v>
      </c>
      <c r="E1167" s="219">
        <v>8.1649999999999995E-4</v>
      </c>
    </row>
    <row r="1168" spans="1:5" ht="15.75" customHeight="1">
      <c r="A1168" s="219">
        <v>2013</v>
      </c>
      <c r="B1168" s="219" t="s">
        <v>58</v>
      </c>
      <c r="C1168" s="219" t="s">
        <v>633</v>
      </c>
      <c r="D1168" s="219" t="s">
        <v>636</v>
      </c>
      <c r="E1168" s="219">
        <v>5.6978300000000003E-4</v>
      </c>
    </row>
    <row r="1169" spans="1:5" ht="15.75" customHeight="1">
      <c r="A1169" s="219">
        <v>2013</v>
      </c>
      <c r="B1169" s="219" t="s">
        <v>61</v>
      </c>
      <c r="C1169" s="219" t="s">
        <v>633</v>
      </c>
      <c r="D1169" s="219" t="s">
        <v>636</v>
      </c>
      <c r="E1169" s="219">
        <v>9.0949217999999998E-2</v>
      </c>
    </row>
    <row r="1170" spans="1:5" ht="15.75" customHeight="1">
      <c r="A1170" s="219">
        <v>2013</v>
      </c>
      <c r="B1170" s="219" t="s">
        <v>62</v>
      </c>
      <c r="C1170" s="219" t="s">
        <v>633</v>
      </c>
      <c r="D1170" s="219" t="s">
        <v>636</v>
      </c>
      <c r="E1170" s="219">
        <v>4.4143441999999998E-2</v>
      </c>
    </row>
    <row r="1171" spans="1:5" ht="15.75" customHeight="1">
      <c r="A1171" s="219">
        <v>2013</v>
      </c>
      <c r="B1171" s="219" t="s">
        <v>68</v>
      </c>
      <c r="C1171" s="219" t="s">
        <v>633</v>
      </c>
      <c r="D1171" s="219" t="s">
        <v>636</v>
      </c>
      <c r="E1171" s="224">
        <v>2.5899999999999999E-5</v>
      </c>
    </row>
    <row r="1172" spans="1:5" ht="15.75" customHeight="1">
      <c r="A1172" s="219">
        <v>2013</v>
      </c>
      <c r="B1172" s="219" t="s">
        <v>65</v>
      </c>
      <c r="C1172" s="219" t="s">
        <v>633</v>
      </c>
      <c r="D1172" s="219" t="s">
        <v>636</v>
      </c>
      <c r="E1172" s="219">
        <v>7.6969719999999998E-3</v>
      </c>
    </row>
    <row r="1173" spans="1:5" ht="15.75" customHeight="1">
      <c r="A1173" s="219">
        <v>2013</v>
      </c>
      <c r="B1173" s="219" t="s">
        <v>89</v>
      </c>
      <c r="C1173" s="219" t="s">
        <v>633</v>
      </c>
      <c r="D1173" s="219" t="s">
        <v>636</v>
      </c>
      <c r="E1173" s="219">
        <v>4.7389720000000001E-3</v>
      </c>
    </row>
    <row r="1174" spans="1:5" ht="15.75" customHeight="1">
      <c r="A1174" s="219">
        <v>2013</v>
      </c>
      <c r="B1174" s="219" t="s">
        <v>73</v>
      </c>
      <c r="C1174" s="219" t="s">
        <v>633</v>
      </c>
      <c r="D1174" s="219" t="s">
        <v>636</v>
      </c>
      <c r="E1174" s="219">
        <v>2.0445419999999999E-3</v>
      </c>
    </row>
    <row r="1175" spans="1:5" ht="15.75" customHeight="1">
      <c r="A1175" s="219">
        <v>2013</v>
      </c>
      <c r="B1175" s="219" t="s">
        <v>81</v>
      </c>
      <c r="C1175" s="219" t="s">
        <v>633</v>
      </c>
      <c r="D1175" s="219" t="s">
        <v>636</v>
      </c>
      <c r="E1175" s="219">
        <v>9.4258700000000005E-4</v>
      </c>
    </row>
    <row r="1176" spans="1:5" ht="15.75" customHeight="1">
      <c r="A1176" s="219">
        <v>2013</v>
      </c>
      <c r="B1176" s="219" t="s">
        <v>84</v>
      </c>
      <c r="C1176" s="219" t="s">
        <v>633</v>
      </c>
      <c r="D1176" s="219" t="s">
        <v>636</v>
      </c>
      <c r="E1176" s="224">
        <v>7.3699999999999997E-6</v>
      </c>
    </row>
    <row r="1177" spans="1:5" ht="15.75" customHeight="1">
      <c r="A1177" s="219">
        <v>2013</v>
      </c>
      <c r="B1177" s="219" t="s">
        <v>76</v>
      </c>
      <c r="C1177" s="219" t="s">
        <v>633</v>
      </c>
      <c r="D1177" s="219" t="s">
        <v>636</v>
      </c>
      <c r="E1177" s="219">
        <v>4.020788E-3</v>
      </c>
    </row>
    <row r="1178" spans="1:5" ht="15.75" customHeight="1">
      <c r="A1178" s="219">
        <v>2013</v>
      </c>
      <c r="B1178" s="219" t="s">
        <v>87</v>
      </c>
      <c r="C1178" s="219" t="s">
        <v>633</v>
      </c>
      <c r="D1178" s="219" t="s">
        <v>636</v>
      </c>
      <c r="E1178" s="219">
        <v>4.3432940000000001E-3</v>
      </c>
    </row>
    <row r="1179" spans="1:5" ht="15.75" customHeight="1">
      <c r="A1179" s="219">
        <v>2013</v>
      </c>
      <c r="B1179" s="219" t="s">
        <v>95</v>
      </c>
      <c r="C1179" s="219" t="s">
        <v>633</v>
      </c>
      <c r="D1179" s="219" t="s">
        <v>636</v>
      </c>
      <c r="E1179" s="219">
        <v>0.137839035</v>
      </c>
    </row>
    <row r="1180" spans="1:5" ht="15.75" customHeight="1">
      <c r="A1180" s="219">
        <v>2013</v>
      </c>
      <c r="B1180" s="219" t="s">
        <v>98</v>
      </c>
      <c r="C1180" s="219" t="s">
        <v>633</v>
      </c>
      <c r="D1180" s="219" t="s">
        <v>636</v>
      </c>
      <c r="E1180" s="219">
        <v>4.3036000000000002E-4</v>
      </c>
    </row>
    <row r="1181" spans="1:5" ht="15.75" customHeight="1">
      <c r="A1181" s="219">
        <v>2013</v>
      </c>
      <c r="B1181" s="219" t="s">
        <v>100</v>
      </c>
      <c r="C1181" s="219" t="s">
        <v>633</v>
      </c>
      <c r="D1181" s="219" t="s">
        <v>636</v>
      </c>
      <c r="E1181" s="219">
        <v>2.2935130000000001E-3</v>
      </c>
    </row>
    <row r="1182" spans="1:5" ht="15.75" customHeight="1">
      <c r="A1182" s="219">
        <v>2013</v>
      </c>
      <c r="B1182" s="219" t="s">
        <v>103</v>
      </c>
      <c r="C1182" s="219" t="s">
        <v>633</v>
      </c>
      <c r="D1182" s="219" t="s">
        <v>636</v>
      </c>
      <c r="E1182" s="219">
        <v>7.1754130999999999E-2</v>
      </c>
    </row>
    <row r="1183" spans="1:5" ht="15.75" customHeight="1">
      <c r="A1183" s="219">
        <v>2013</v>
      </c>
      <c r="B1183" s="219" t="s">
        <v>107</v>
      </c>
      <c r="C1183" s="219" t="s">
        <v>633</v>
      </c>
      <c r="D1183" s="219" t="s">
        <v>636</v>
      </c>
      <c r="E1183" s="219">
        <v>9.9902989999999994E-3</v>
      </c>
    </row>
    <row r="1184" spans="1:5" ht="15.75" customHeight="1">
      <c r="A1184" s="219">
        <v>2013</v>
      </c>
      <c r="B1184" s="219" t="s">
        <v>113</v>
      </c>
      <c r="C1184" s="219" t="s">
        <v>633</v>
      </c>
      <c r="D1184" s="219" t="s">
        <v>636</v>
      </c>
      <c r="E1184" s="219">
        <v>5.0939419999999997E-3</v>
      </c>
    </row>
    <row r="1185" spans="1:5" ht="15.75" customHeight="1">
      <c r="A1185" s="219">
        <v>2013</v>
      </c>
      <c r="B1185" s="219" t="s">
        <v>115</v>
      </c>
      <c r="C1185" s="219" t="s">
        <v>633</v>
      </c>
      <c r="D1185" s="219" t="s">
        <v>636</v>
      </c>
      <c r="E1185" s="219">
        <v>1.3197108000000001E-2</v>
      </c>
    </row>
    <row r="1186" spans="1:5" ht="15.75" customHeight="1">
      <c r="A1186" s="219">
        <v>2013</v>
      </c>
      <c r="B1186" s="219" t="s">
        <v>118</v>
      </c>
      <c r="C1186" s="219" t="s">
        <v>633</v>
      </c>
      <c r="D1186" s="219" t="s">
        <v>636</v>
      </c>
      <c r="E1186" s="219">
        <v>1.0534205E-2</v>
      </c>
    </row>
    <row r="1187" spans="1:5" ht="15.75" customHeight="1">
      <c r="A1187" s="219">
        <v>2013</v>
      </c>
      <c r="B1187" s="219" t="s">
        <v>123</v>
      </c>
      <c r="C1187" s="219" t="s">
        <v>633</v>
      </c>
      <c r="D1187" s="219" t="s">
        <v>636</v>
      </c>
      <c r="E1187" s="219">
        <v>1.8306640000000001E-3</v>
      </c>
    </row>
    <row r="1188" spans="1:5" ht="15.75" customHeight="1">
      <c r="A1188" s="219">
        <v>2013</v>
      </c>
      <c r="B1188" s="219" t="s">
        <v>126</v>
      </c>
      <c r="C1188" s="219" t="s">
        <v>633</v>
      </c>
      <c r="D1188" s="219" t="s">
        <v>636</v>
      </c>
      <c r="E1188" s="219">
        <v>1.3903170000000001E-3</v>
      </c>
    </row>
    <row r="1189" spans="1:5" ht="15.75" customHeight="1">
      <c r="A1189" s="219">
        <v>2013</v>
      </c>
      <c r="B1189" s="219" t="s">
        <v>132</v>
      </c>
      <c r="C1189" s="219" t="s">
        <v>633</v>
      </c>
      <c r="D1189" s="219" t="s">
        <v>636</v>
      </c>
      <c r="E1189" s="219">
        <v>6.5979960000000001E-3</v>
      </c>
    </row>
    <row r="1190" spans="1:5" ht="15.75" customHeight="1">
      <c r="A1190" s="219">
        <v>2013</v>
      </c>
      <c r="B1190" s="219" t="s">
        <v>129</v>
      </c>
      <c r="C1190" s="219" t="s">
        <v>633</v>
      </c>
      <c r="D1190" s="219" t="s">
        <v>636</v>
      </c>
      <c r="E1190" s="219">
        <v>1.2088526E-2</v>
      </c>
    </row>
    <row r="1191" spans="1:5" ht="15.75" customHeight="1">
      <c r="A1191" s="219">
        <v>2013</v>
      </c>
      <c r="B1191" s="219" t="s">
        <v>6</v>
      </c>
      <c r="C1191" s="219" t="s">
        <v>633</v>
      </c>
      <c r="D1191" s="219" t="s">
        <v>635</v>
      </c>
      <c r="E1191" s="219">
        <v>8.4463937000000003E-2</v>
      </c>
    </row>
    <row r="1192" spans="1:5" ht="15.75" customHeight="1">
      <c r="A1192" s="219">
        <v>2013</v>
      </c>
      <c r="B1192" s="219" t="s">
        <v>3</v>
      </c>
      <c r="C1192" s="219" t="s">
        <v>633</v>
      </c>
      <c r="D1192" s="219" t="s">
        <v>635</v>
      </c>
      <c r="E1192" s="219">
        <v>1.3943561E-2</v>
      </c>
    </row>
    <row r="1193" spans="1:5" ht="15.75" customHeight="1">
      <c r="A1193" s="219">
        <v>2013</v>
      </c>
      <c r="B1193" s="219" t="s">
        <v>12</v>
      </c>
      <c r="C1193" s="219" t="s">
        <v>633</v>
      </c>
      <c r="D1193" s="219" t="s">
        <v>635</v>
      </c>
      <c r="E1193" s="219">
        <v>1.471224E-2</v>
      </c>
    </row>
    <row r="1194" spans="1:5" ht="15.75" customHeight="1">
      <c r="A1194" s="219">
        <v>2013</v>
      </c>
      <c r="B1194" s="219" t="s">
        <v>8</v>
      </c>
      <c r="C1194" s="219" t="s">
        <v>633</v>
      </c>
      <c r="D1194" s="219" t="s">
        <v>635</v>
      </c>
      <c r="E1194" s="219">
        <v>3.1206250000000001E-3</v>
      </c>
    </row>
    <row r="1195" spans="1:5" ht="15.75" customHeight="1">
      <c r="A1195" s="219">
        <v>2013</v>
      </c>
      <c r="B1195" s="219" t="s">
        <v>15</v>
      </c>
      <c r="C1195" s="219" t="s">
        <v>633</v>
      </c>
      <c r="D1195" s="219" t="s">
        <v>635</v>
      </c>
      <c r="E1195" s="219">
        <v>9.2992461999999998E-2</v>
      </c>
    </row>
    <row r="1196" spans="1:5" ht="15.75" customHeight="1">
      <c r="A1196" s="219">
        <v>2013</v>
      </c>
      <c r="B1196" s="219" t="s">
        <v>17</v>
      </c>
      <c r="C1196" s="219" t="s">
        <v>633</v>
      </c>
      <c r="D1196" s="219" t="s">
        <v>635</v>
      </c>
      <c r="E1196" s="219">
        <v>7.9192912000000004E-2</v>
      </c>
    </row>
    <row r="1197" spans="1:5" ht="15.75" customHeight="1">
      <c r="A1197" s="219">
        <v>2013</v>
      </c>
      <c r="B1197" s="219" t="s">
        <v>20</v>
      </c>
      <c r="C1197" s="219" t="s">
        <v>633</v>
      </c>
      <c r="D1197" s="219" t="s">
        <v>635</v>
      </c>
      <c r="E1197" s="219">
        <v>7.3919199999999995E-4</v>
      </c>
    </row>
    <row r="1198" spans="1:5" ht="15.75" customHeight="1">
      <c r="A1198" s="219">
        <v>2013</v>
      </c>
      <c r="B1198" s="219" t="s">
        <v>23</v>
      </c>
      <c r="C1198" s="219" t="s">
        <v>633</v>
      </c>
      <c r="D1198" s="219" t="s">
        <v>635</v>
      </c>
      <c r="E1198" s="224">
        <v>2.5199999999999998E-7</v>
      </c>
    </row>
    <row r="1199" spans="1:5" ht="15.75" customHeight="1">
      <c r="A1199" s="219">
        <v>2013</v>
      </c>
      <c r="B1199" s="219" t="s">
        <v>26</v>
      </c>
      <c r="C1199" s="219" t="s">
        <v>633</v>
      </c>
      <c r="D1199" s="219" t="s">
        <v>635</v>
      </c>
      <c r="E1199" s="219">
        <v>3.697713E-3</v>
      </c>
    </row>
    <row r="1200" spans="1:5" ht="15.75" customHeight="1">
      <c r="A1200" s="219">
        <v>2013</v>
      </c>
      <c r="B1200" s="219" t="s">
        <v>28</v>
      </c>
      <c r="C1200" s="219" t="s">
        <v>633</v>
      </c>
      <c r="D1200" s="219" t="s">
        <v>635</v>
      </c>
      <c r="E1200" s="219">
        <v>1.9193929999999999E-3</v>
      </c>
    </row>
    <row r="1201" spans="1:5" ht="15.75" customHeight="1">
      <c r="A1201" s="219">
        <v>2013</v>
      </c>
      <c r="B1201" s="219" t="s">
        <v>31</v>
      </c>
      <c r="C1201" s="219" t="s">
        <v>633</v>
      </c>
      <c r="D1201" s="219" t="s">
        <v>635</v>
      </c>
      <c r="E1201" s="219">
        <v>1.4565199999999999E-4</v>
      </c>
    </row>
    <row r="1202" spans="1:5" ht="15.75" customHeight="1">
      <c r="A1202" s="219">
        <v>2013</v>
      </c>
      <c r="B1202" s="219" t="s">
        <v>42</v>
      </c>
      <c r="C1202" s="219" t="s">
        <v>633</v>
      </c>
      <c r="D1202" s="219" t="s">
        <v>635</v>
      </c>
      <c r="E1202" s="219">
        <v>2.640636E-3</v>
      </c>
    </row>
    <row r="1203" spans="1:5" ht="15.75" customHeight="1">
      <c r="A1203" s="219">
        <v>2013</v>
      </c>
      <c r="B1203" s="219" t="s">
        <v>34</v>
      </c>
      <c r="C1203" s="219" t="s">
        <v>633</v>
      </c>
      <c r="D1203" s="219" t="s">
        <v>635</v>
      </c>
      <c r="E1203" s="219">
        <v>1.456188E-3</v>
      </c>
    </row>
    <row r="1204" spans="1:5" ht="15.75" customHeight="1">
      <c r="A1204" s="219">
        <v>2013</v>
      </c>
      <c r="B1204" s="219" t="s">
        <v>36</v>
      </c>
      <c r="C1204" s="219" t="s">
        <v>633</v>
      </c>
      <c r="D1204" s="219" t="s">
        <v>635</v>
      </c>
      <c r="E1204" s="219">
        <v>6.6881049999999997E-3</v>
      </c>
    </row>
    <row r="1205" spans="1:5" ht="15.75" customHeight="1">
      <c r="A1205" s="219">
        <v>2013</v>
      </c>
      <c r="B1205" s="219" t="s">
        <v>39</v>
      </c>
      <c r="C1205" s="219" t="s">
        <v>633</v>
      </c>
      <c r="D1205" s="219" t="s">
        <v>635</v>
      </c>
      <c r="E1205" s="219">
        <v>2.4228079999999998E-3</v>
      </c>
    </row>
    <row r="1206" spans="1:5" ht="15.75" customHeight="1">
      <c r="A1206" s="219">
        <v>2013</v>
      </c>
      <c r="B1206" s="219" t="s">
        <v>44</v>
      </c>
      <c r="C1206" s="219" t="s">
        <v>633</v>
      </c>
      <c r="D1206" s="219" t="s">
        <v>635</v>
      </c>
      <c r="E1206" s="219">
        <v>9.633941E-3</v>
      </c>
    </row>
    <row r="1207" spans="1:5" ht="15.75" customHeight="1">
      <c r="A1207" s="219">
        <v>2013</v>
      </c>
      <c r="B1207" s="219" t="s">
        <v>47</v>
      </c>
      <c r="C1207" s="219" t="s">
        <v>633</v>
      </c>
      <c r="D1207" s="219" t="s">
        <v>635</v>
      </c>
      <c r="E1207" s="219">
        <v>1.380348E-3</v>
      </c>
    </row>
    <row r="1208" spans="1:5" ht="15.75" customHeight="1">
      <c r="A1208" s="219">
        <v>2013</v>
      </c>
      <c r="B1208" s="219" t="s">
        <v>50</v>
      </c>
      <c r="C1208" s="219" t="s">
        <v>633</v>
      </c>
      <c r="D1208" s="219" t="s">
        <v>635</v>
      </c>
      <c r="E1208" s="219">
        <v>6.4861553000000002E-2</v>
      </c>
    </row>
    <row r="1209" spans="1:5" ht="15.75" customHeight="1">
      <c r="A1209" s="219">
        <v>2013</v>
      </c>
      <c r="B1209" s="219" t="s">
        <v>58</v>
      </c>
      <c r="C1209" s="219" t="s">
        <v>633</v>
      </c>
      <c r="D1209" s="219" t="s">
        <v>635</v>
      </c>
      <c r="E1209" s="219">
        <v>7.0386500000000002E-4</v>
      </c>
    </row>
    <row r="1210" spans="1:5" ht="15.75" customHeight="1">
      <c r="A1210" s="219">
        <v>2013</v>
      </c>
      <c r="B1210" s="219" t="s">
        <v>55</v>
      </c>
      <c r="C1210" s="219" t="s">
        <v>633</v>
      </c>
      <c r="D1210" s="219" t="s">
        <v>635</v>
      </c>
      <c r="E1210" s="219">
        <v>1.222765E-3</v>
      </c>
    </row>
    <row r="1211" spans="1:5" ht="15.75" customHeight="1">
      <c r="A1211" s="219">
        <v>2013</v>
      </c>
      <c r="B1211" s="219" t="s">
        <v>52</v>
      </c>
      <c r="C1211" s="219" t="s">
        <v>633</v>
      </c>
      <c r="D1211" s="219" t="s">
        <v>635</v>
      </c>
      <c r="E1211" s="224">
        <v>2.1100000000000001E-5</v>
      </c>
    </row>
    <row r="1212" spans="1:5" ht="15.75" customHeight="1">
      <c r="A1212" s="219">
        <v>2013</v>
      </c>
      <c r="B1212" s="219" t="s">
        <v>61</v>
      </c>
      <c r="C1212" s="219" t="s">
        <v>633</v>
      </c>
      <c r="D1212" s="219" t="s">
        <v>635</v>
      </c>
      <c r="E1212" s="219">
        <v>1.6541573E-2</v>
      </c>
    </row>
    <row r="1213" spans="1:5" ht="15.75" customHeight="1">
      <c r="A1213" s="219">
        <v>2013</v>
      </c>
      <c r="B1213" s="219" t="s">
        <v>62</v>
      </c>
      <c r="C1213" s="219" t="s">
        <v>633</v>
      </c>
      <c r="D1213" s="219" t="s">
        <v>635</v>
      </c>
      <c r="E1213" s="219">
        <v>8.1689710000000006E-3</v>
      </c>
    </row>
    <row r="1214" spans="1:5" ht="15.75" customHeight="1">
      <c r="A1214" s="219">
        <v>2013</v>
      </c>
      <c r="B1214" s="219" t="s">
        <v>68</v>
      </c>
      <c r="C1214" s="219" t="s">
        <v>633</v>
      </c>
      <c r="D1214" s="219" t="s">
        <v>635</v>
      </c>
      <c r="E1214" s="219">
        <v>1.8932210000000001E-3</v>
      </c>
    </row>
    <row r="1215" spans="1:5" ht="15.75" customHeight="1">
      <c r="A1215" s="219">
        <v>2013</v>
      </c>
      <c r="B1215" s="219" t="s">
        <v>65</v>
      </c>
      <c r="C1215" s="219" t="s">
        <v>633</v>
      </c>
      <c r="D1215" s="219" t="s">
        <v>635</v>
      </c>
      <c r="E1215" s="219">
        <v>8.0104229999999992E-3</v>
      </c>
    </row>
    <row r="1216" spans="1:5" ht="15.75" customHeight="1">
      <c r="A1216" s="219">
        <v>2013</v>
      </c>
      <c r="B1216" s="219" t="s">
        <v>70</v>
      </c>
      <c r="C1216" s="219" t="s">
        <v>633</v>
      </c>
      <c r="D1216" s="219" t="s">
        <v>635</v>
      </c>
      <c r="E1216" s="219">
        <v>1.45659E-3</v>
      </c>
    </row>
    <row r="1217" spans="1:5" ht="15.75" customHeight="1">
      <c r="A1217" s="219">
        <v>2013</v>
      </c>
      <c r="B1217" s="219" t="s">
        <v>89</v>
      </c>
      <c r="C1217" s="219" t="s">
        <v>633</v>
      </c>
      <c r="D1217" s="219" t="s">
        <v>635</v>
      </c>
      <c r="E1217" s="219">
        <v>1.004684E-3</v>
      </c>
    </row>
    <row r="1218" spans="1:5" ht="15.75" customHeight="1">
      <c r="A1218" s="219">
        <v>2013</v>
      </c>
      <c r="B1218" s="219" t="s">
        <v>92</v>
      </c>
      <c r="C1218" s="219" t="s">
        <v>633</v>
      </c>
      <c r="D1218" s="219" t="s">
        <v>635</v>
      </c>
      <c r="E1218" s="219">
        <v>3.9122828999999998E-2</v>
      </c>
    </row>
    <row r="1219" spans="1:5" ht="15.75" customHeight="1">
      <c r="A1219" s="219">
        <v>2013</v>
      </c>
      <c r="B1219" s="219" t="s">
        <v>73</v>
      </c>
      <c r="C1219" s="219" t="s">
        <v>633</v>
      </c>
      <c r="D1219" s="219" t="s">
        <v>635</v>
      </c>
      <c r="E1219" s="219">
        <v>1.5020789999999999E-3</v>
      </c>
    </row>
    <row r="1220" spans="1:5" ht="15.75" customHeight="1">
      <c r="A1220" s="219">
        <v>2013</v>
      </c>
      <c r="B1220" s="219" t="s">
        <v>81</v>
      </c>
      <c r="C1220" s="219" t="s">
        <v>633</v>
      </c>
      <c r="D1220" s="219" t="s">
        <v>635</v>
      </c>
      <c r="E1220" s="219">
        <v>4.63917E-4</v>
      </c>
    </row>
    <row r="1221" spans="1:5" ht="15.75" customHeight="1">
      <c r="A1221" s="219">
        <v>2013</v>
      </c>
      <c r="B1221" s="219" t="s">
        <v>84</v>
      </c>
      <c r="C1221" s="219" t="s">
        <v>633</v>
      </c>
      <c r="D1221" s="219" t="s">
        <v>635</v>
      </c>
      <c r="E1221" s="219">
        <v>5.6073072000000002E-2</v>
      </c>
    </row>
    <row r="1222" spans="1:5" ht="15.75" customHeight="1">
      <c r="A1222" s="219">
        <v>2013</v>
      </c>
      <c r="B1222" s="219" t="s">
        <v>76</v>
      </c>
      <c r="C1222" s="219" t="s">
        <v>633</v>
      </c>
      <c r="D1222" s="219" t="s">
        <v>635</v>
      </c>
      <c r="E1222" s="219">
        <v>1.187687E-3</v>
      </c>
    </row>
    <row r="1223" spans="1:5" ht="15.75" customHeight="1">
      <c r="A1223" s="219">
        <v>2013</v>
      </c>
      <c r="B1223" s="219" t="s">
        <v>87</v>
      </c>
      <c r="C1223" s="219" t="s">
        <v>633</v>
      </c>
      <c r="D1223" s="219" t="s">
        <v>635</v>
      </c>
      <c r="E1223" s="219">
        <v>1.3730223999999999E-2</v>
      </c>
    </row>
    <row r="1224" spans="1:5" ht="15.75" customHeight="1">
      <c r="A1224" s="219">
        <v>2013</v>
      </c>
      <c r="B1224" s="219" t="s">
        <v>95</v>
      </c>
      <c r="C1224" s="219" t="s">
        <v>633</v>
      </c>
      <c r="D1224" s="219" t="s">
        <v>635</v>
      </c>
      <c r="E1224" s="219">
        <v>1.748922E-3</v>
      </c>
    </row>
    <row r="1225" spans="1:5" ht="15.75" customHeight="1">
      <c r="A1225" s="219">
        <v>2013</v>
      </c>
      <c r="B1225" s="219" t="s">
        <v>98</v>
      </c>
      <c r="C1225" s="219" t="s">
        <v>633</v>
      </c>
      <c r="D1225" s="219" t="s">
        <v>635</v>
      </c>
      <c r="E1225" s="219">
        <v>6.8768493E-2</v>
      </c>
    </row>
    <row r="1226" spans="1:5" ht="15.75" customHeight="1">
      <c r="A1226" s="219">
        <v>2013</v>
      </c>
      <c r="B1226" s="219" t="s">
        <v>100</v>
      </c>
      <c r="C1226" s="219" t="s">
        <v>633</v>
      </c>
      <c r="D1226" s="219" t="s">
        <v>635</v>
      </c>
      <c r="E1226" s="219">
        <v>9.9266900000000006E-4</v>
      </c>
    </row>
    <row r="1227" spans="1:5" ht="15.75" customHeight="1">
      <c r="A1227" s="219">
        <v>2013</v>
      </c>
      <c r="B1227" s="219" t="s">
        <v>103</v>
      </c>
      <c r="C1227" s="219" t="s">
        <v>633</v>
      </c>
      <c r="D1227" s="219" t="s">
        <v>635</v>
      </c>
      <c r="E1227" s="219">
        <v>2.2150044000000001E-2</v>
      </c>
    </row>
    <row r="1228" spans="1:5" ht="15.75" customHeight="1">
      <c r="A1228" s="219">
        <v>2013</v>
      </c>
      <c r="B1228" s="219" t="s">
        <v>105</v>
      </c>
      <c r="C1228" s="219" t="s">
        <v>633</v>
      </c>
      <c r="D1228" s="219" t="s">
        <v>635</v>
      </c>
      <c r="E1228" s="219">
        <v>2.2035499999999999E-4</v>
      </c>
    </row>
    <row r="1229" spans="1:5" ht="15.75" customHeight="1">
      <c r="A1229" s="219">
        <v>2013</v>
      </c>
      <c r="B1229" s="219" t="s">
        <v>107</v>
      </c>
      <c r="C1229" s="219" t="s">
        <v>633</v>
      </c>
      <c r="D1229" s="219" t="s">
        <v>635</v>
      </c>
      <c r="E1229" s="219">
        <v>5.7275800000000003E-4</v>
      </c>
    </row>
    <row r="1230" spans="1:5" ht="15.75" customHeight="1">
      <c r="A1230" s="219">
        <v>2013</v>
      </c>
      <c r="B1230" s="219" t="s">
        <v>113</v>
      </c>
      <c r="C1230" s="219" t="s">
        <v>633</v>
      </c>
      <c r="D1230" s="219" t="s">
        <v>635</v>
      </c>
      <c r="E1230" s="219">
        <v>1.3962530000000001E-3</v>
      </c>
    </row>
    <row r="1231" spans="1:5" ht="15.75" customHeight="1">
      <c r="A1231" s="219">
        <v>2013</v>
      </c>
      <c r="B1231" s="219" t="s">
        <v>115</v>
      </c>
      <c r="C1231" s="219" t="s">
        <v>633</v>
      </c>
      <c r="D1231" s="219" t="s">
        <v>635</v>
      </c>
      <c r="E1231" s="219">
        <v>0.300151534</v>
      </c>
    </row>
    <row r="1232" spans="1:5" ht="15.75" customHeight="1">
      <c r="A1232" s="219">
        <v>2013</v>
      </c>
      <c r="B1232" s="219" t="s">
        <v>118</v>
      </c>
      <c r="C1232" s="219" t="s">
        <v>633</v>
      </c>
      <c r="D1232" s="219" t="s">
        <v>635</v>
      </c>
      <c r="E1232" s="219">
        <v>7.1211149999999999E-3</v>
      </c>
    </row>
    <row r="1233" spans="1:5" ht="15.75" customHeight="1">
      <c r="A1233" s="219">
        <v>2013</v>
      </c>
      <c r="B1233" s="219" t="s">
        <v>123</v>
      </c>
      <c r="C1233" s="219" t="s">
        <v>633</v>
      </c>
      <c r="D1233" s="219" t="s">
        <v>635</v>
      </c>
      <c r="E1233" s="219">
        <v>6.0049699999999997E-4</v>
      </c>
    </row>
    <row r="1234" spans="1:5" ht="15.75" customHeight="1">
      <c r="A1234" s="219">
        <v>2013</v>
      </c>
      <c r="B1234" s="219" t="s">
        <v>121</v>
      </c>
      <c r="C1234" s="219" t="s">
        <v>633</v>
      </c>
      <c r="D1234" s="219" t="s">
        <v>635</v>
      </c>
      <c r="E1234" s="219">
        <v>0</v>
      </c>
    </row>
    <row r="1235" spans="1:5" ht="15.75" customHeight="1">
      <c r="A1235" s="219">
        <v>2013</v>
      </c>
      <c r="B1235" s="219" t="s">
        <v>126</v>
      </c>
      <c r="C1235" s="219" t="s">
        <v>633</v>
      </c>
      <c r="D1235" s="219" t="s">
        <v>635</v>
      </c>
      <c r="E1235" s="219">
        <v>2.3179870000000001E-3</v>
      </c>
    </row>
    <row r="1236" spans="1:5" ht="15.75" customHeight="1">
      <c r="A1236" s="219">
        <v>2013</v>
      </c>
      <c r="B1236" s="219" t="s">
        <v>132</v>
      </c>
      <c r="C1236" s="219" t="s">
        <v>633</v>
      </c>
      <c r="D1236" s="219" t="s">
        <v>635</v>
      </c>
      <c r="E1236" s="224">
        <v>5.7200000000000003E-6</v>
      </c>
    </row>
    <row r="1237" spans="1:5" ht="15.75" customHeight="1">
      <c r="A1237" s="219">
        <v>2013</v>
      </c>
      <c r="B1237" s="219" t="s">
        <v>129</v>
      </c>
      <c r="C1237" s="219" t="s">
        <v>633</v>
      </c>
      <c r="D1237" s="219" t="s">
        <v>635</v>
      </c>
      <c r="E1237" s="219">
        <v>6.016726E-3</v>
      </c>
    </row>
    <row r="1238" spans="1:5" ht="15.75" customHeight="1">
      <c r="A1238" s="219">
        <v>2013</v>
      </c>
      <c r="B1238" s="219" t="s">
        <v>134</v>
      </c>
      <c r="C1238" s="219" t="s">
        <v>633</v>
      </c>
      <c r="D1238" s="219" t="s">
        <v>635</v>
      </c>
      <c r="E1238" s="219">
        <v>5.2822382000000001E-2</v>
      </c>
    </row>
    <row r="1239" spans="1:5" ht="15.75" customHeight="1">
      <c r="A1239" s="219">
        <v>2013</v>
      </c>
      <c r="B1239" s="219" t="s">
        <v>6</v>
      </c>
      <c r="C1239" s="219" t="s">
        <v>633</v>
      </c>
      <c r="D1239" s="219" t="s">
        <v>641</v>
      </c>
      <c r="E1239" s="219">
        <v>8.768428E-3</v>
      </c>
    </row>
    <row r="1240" spans="1:5" ht="15.75" customHeight="1">
      <c r="A1240" s="219">
        <v>2013</v>
      </c>
      <c r="B1240" s="219" t="s">
        <v>3</v>
      </c>
      <c r="C1240" s="219" t="s">
        <v>633</v>
      </c>
      <c r="D1240" s="219" t="s">
        <v>641</v>
      </c>
      <c r="E1240" s="219">
        <v>2.3335700000000001E-4</v>
      </c>
    </row>
    <row r="1241" spans="1:5" ht="15.75" customHeight="1">
      <c r="A1241" s="219">
        <v>2013</v>
      </c>
      <c r="B1241" s="219" t="s">
        <v>15</v>
      </c>
      <c r="C1241" s="219" t="s">
        <v>633</v>
      </c>
      <c r="D1241" s="219" t="s">
        <v>641</v>
      </c>
      <c r="E1241" s="219">
        <v>5.7205333999999997E-2</v>
      </c>
    </row>
    <row r="1242" spans="1:5" ht="15.75" customHeight="1">
      <c r="A1242" s="219">
        <v>2013</v>
      </c>
      <c r="B1242" s="219" t="s">
        <v>17</v>
      </c>
      <c r="C1242" s="219" t="s">
        <v>633</v>
      </c>
      <c r="D1242" s="219" t="s">
        <v>641</v>
      </c>
      <c r="E1242" s="219">
        <v>4.5888478000000003E-2</v>
      </c>
    </row>
    <row r="1243" spans="1:5" ht="15.75" customHeight="1">
      <c r="A1243" s="219">
        <v>2013</v>
      </c>
      <c r="B1243" s="219" t="s">
        <v>20</v>
      </c>
      <c r="C1243" s="219" t="s">
        <v>633</v>
      </c>
      <c r="D1243" s="219" t="s">
        <v>641</v>
      </c>
      <c r="E1243" s="219">
        <v>2.3640750000000002E-3</v>
      </c>
    </row>
    <row r="1244" spans="1:5" ht="15.75" customHeight="1">
      <c r="A1244" s="219">
        <v>2013</v>
      </c>
      <c r="B1244" s="219" t="s">
        <v>5450</v>
      </c>
      <c r="C1244" s="219" t="s">
        <v>633</v>
      </c>
      <c r="D1244" s="219" t="s">
        <v>641</v>
      </c>
      <c r="E1244" s="219">
        <v>5.6915749999999999E-3</v>
      </c>
    </row>
    <row r="1245" spans="1:5" ht="15.75" customHeight="1">
      <c r="A1245" s="219">
        <v>2013</v>
      </c>
      <c r="B1245" s="219" t="s">
        <v>42</v>
      </c>
      <c r="C1245" s="219" t="s">
        <v>633</v>
      </c>
      <c r="D1245" s="219" t="s">
        <v>641</v>
      </c>
      <c r="E1245" s="219">
        <v>0.40478498600000001</v>
      </c>
    </row>
    <row r="1246" spans="1:5" ht="15.75" customHeight="1">
      <c r="A1246" s="219">
        <v>2013</v>
      </c>
      <c r="B1246" s="219" t="s">
        <v>36</v>
      </c>
      <c r="C1246" s="219" t="s">
        <v>633</v>
      </c>
      <c r="D1246" s="219" t="s">
        <v>641</v>
      </c>
      <c r="E1246" s="219">
        <v>1.0586026E-2</v>
      </c>
    </row>
    <row r="1247" spans="1:5" ht="15.75" customHeight="1">
      <c r="A1247" s="219">
        <v>2013</v>
      </c>
      <c r="B1247" s="219" t="s">
        <v>39</v>
      </c>
      <c r="C1247" s="219" t="s">
        <v>633</v>
      </c>
      <c r="D1247" s="219" t="s">
        <v>641</v>
      </c>
      <c r="E1247" s="219">
        <v>1.2066613E-2</v>
      </c>
    </row>
    <row r="1248" spans="1:5" ht="15.75" customHeight="1">
      <c r="A1248" s="219">
        <v>2013</v>
      </c>
      <c r="B1248" s="219" t="s">
        <v>47</v>
      </c>
      <c r="C1248" s="219" t="s">
        <v>633</v>
      </c>
      <c r="D1248" s="219" t="s">
        <v>641</v>
      </c>
      <c r="E1248" s="219">
        <v>8.0171259999999994E-3</v>
      </c>
    </row>
    <row r="1249" spans="1:5" ht="15.75" customHeight="1">
      <c r="A1249" s="219">
        <v>2013</v>
      </c>
      <c r="B1249" s="219" t="s">
        <v>50</v>
      </c>
      <c r="C1249" s="219" t="s">
        <v>633</v>
      </c>
      <c r="D1249" s="219" t="s">
        <v>641</v>
      </c>
      <c r="E1249" s="219">
        <v>6.5023440000000002E-3</v>
      </c>
    </row>
    <row r="1250" spans="1:5" ht="15.75" customHeight="1">
      <c r="A1250" s="219">
        <v>2013</v>
      </c>
      <c r="B1250" s="219" t="s">
        <v>58</v>
      </c>
      <c r="C1250" s="219" t="s">
        <v>633</v>
      </c>
      <c r="D1250" s="219" t="s">
        <v>641</v>
      </c>
      <c r="E1250" s="219">
        <v>1.0731485000000001E-2</v>
      </c>
    </row>
    <row r="1251" spans="1:5" ht="15.75" customHeight="1">
      <c r="A1251" s="219">
        <v>2013</v>
      </c>
      <c r="B1251" s="219" t="s">
        <v>55</v>
      </c>
      <c r="C1251" s="219" t="s">
        <v>633</v>
      </c>
      <c r="D1251" s="219" t="s">
        <v>641</v>
      </c>
      <c r="E1251" s="219">
        <v>1.583133E-3</v>
      </c>
    </row>
    <row r="1252" spans="1:5" ht="15.75" customHeight="1">
      <c r="A1252" s="219">
        <v>2013</v>
      </c>
      <c r="B1252" s="219" t="s">
        <v>61</v>
      </c>
      <c r="C1252" s="219" t="s">
        <v>633</v>
      </c>
      <c r="D1252" s="219" t="s">
        <v>641</v>
      </c>
      <c r="E1252" s="219">
        <v>7.3402796000000006E-2</v>
      </c>
    </row>
    <row r="1253" spans="1:5" ht="15.75" customHeight="1">
      <c r="A1253" s="219">
        <v>2013</v>
      </c>
      <c r="B1253" s="219" t="s">
        <v>62</v>
      </c>
      <c r="C1253" s="219" t="s">
        <v>633</v>
      </c>
      <c r="D1253" s="219" t="s">
        <v>641</v>
      </c>
      <c r="E1253" s="219">
        <v>3.5921267999999999E-2</v>
      </c>
    </row>
    <row r="1254" spans="1:5" ht="15.75" customHeight="1">
      <c r="A1254" s="219">
        <v>2013</v>
      </c>
      <c r="B1254" s="219" t="s">
        <v>68</v>
      </c>
      <c r="C1254" s="219" t="s">
        <v>633</v>
      </c>
      <c r="D1254" s="219" t="s">
        <v>641</v>
      </c>
      <c r="E1254" s="219">
        <v>7.7407609999999996E-3</v>
      </c>
    </row>
    <row r="1255" spans="1:5" ht="15.75" customHeight="1">
      <c r="A1255" s="219">
        <v>2013</v>
      </c>
      <c r="B1255" s="219" t="s">
        <v>92</v>
      </c>
      <c r="C1255" s="219" t="s">
        <v>633</v>
      </c>
      <c r="D1255" s="219" t="s">
        <v>641</v>
      </c>
      <c r="E1255" s="219">
        <v>2.147993E-3</v>
      </c>
    </row>
    <row r="1256" spans="1:5" ht="15.75" customHeight="1">
      <c r="A1256" s="219">
        <v>2013</v>
      </c>
      <c r="B1256" s="219" t="s">
        <v>73</v>
      </c>
      <c r="C1256" s="219" t="s">
        <v>633</v>
      </c>
      <c r="D1256" s="219" t="s">
        <v>641</v>
      </c>
      <c r="E1256" s="224">
        <v>2.2199999999999999E-6</v>
      </c>
    </row>
    <row r="1257" spans="1:5" ht="15.75" customHeight="1">
      <c r="A1257" s="219">
        <v>2013</v>
      </c>
      <c r="B1257" s="219" t="s">
        <v>81</v>
      </c>
      <c r="C1257" s="219" t="s">
        <v>633</v>
      </c>
      <c r="D1257" s="219" t="s">
        <v>641</v>
      </c>
      <c r="E1257" s="219">
        <v>7.4926519999999998E-3</v>
      </c>
    </row>
    <row r="1258" spans="1:5" ht="15.75" customHeight="1">
      <c r="A1258" s="219">
        <v>2013</v>
      </c>
      <c r="B1258" s="219" t="s">
        <v>87</v>
      </c>
      <c r="C1258" s="219" t="s">
        <v>633</v>
      </c>
      <c r="D1258" s="219" t="s">
        <v>641</v>
      </c>
      <c r="E1258" s="219">
        <v>0.162074617</v>
      </c>
    </row>
    <row r="1259" spans="1:5" ht="15.75" customHeight="1">
      <c r="A1259" s="219">
        <v>2013</v>
      </c>
      <c r="B1259" s="219" t="s">
        <v>95</v>
      </c>
      <c r="C1259" s="219" t="s">
        <v>633</v>
      </c>
      <c r="D1259" s="219" t="s">
        <v>641</v>
      </c>
      <c r="E1259" s="219">
        <v>1.2239839000000001E-2</v>
      </c>
    </row>
    <row r="1260" spans="1:5" ht="15.75" customHeight="1">
      <c r="A1260" s="219">
        <v>2013</v>
      </c>
      <c r="B1260" s="219" t="s">
        <v>98</v>
      </c>
      <c r="C1260" s="219" t="s">
        <v>633</v>
      </c>
      <c r="D1260" s="219" t="s">
        <v>641</v>
      </c>
      <c r="E1260" s="219">
        <v>2.977281E-3</v>
      </c>
    </row>
    <row r="1261" spans="1:5" ht="15.75" customHeight="1">
      <c r="A1261" s="219">
        <v>2013</v>
      </c>
      <c r="B1261" s="219" t="s">
        <v>100</v>
      </c>
      <c r="C1261" s="219" t="s">
        <v>633</v>
      </c>
      <c r="D1261" s="219" t="s">
        <v>641</v>
      </c>
      <c r="E1261" s="219">
        <v>1.334228E-3</v>
      </c>
    </row>
    <row r="1262" spans="1:5" ht="15.75" customHeight="1">
      <c r="A1262" s="219">
        <v>2013</v>
      </c>
      <c r="B1262" s="219" t="s">
        <v>103</v>
      </c>
      <c r="C1262" s="219" t="s">
        <v>633</v>
      </c>
      <c r="D1262" s="219" t="s">
        <v>641</v>
      </c>
      <c r="E1262" s="219">
        <v>2.2111222E-2</v>
      </c>
    </row>
    <row r="1263" spans="1:5" ht="15.75" customHeight="1">
      <c r="A1263" s="219">
        <v>2013</v>
      </c>
      <c r="B1263" s="219" t="s">
        <v>107</v>
      </c>
      <c r="C1263" s="219" t="s">
        <v>633</v>
      </c>
      <c r="D1263" s="219" t="s">
        <v>641</v>
      </c>
      <c r="E1263" s="219">
        <v>2.042454E-3</v>
      </c>
    </row>
    <row r="1264" spans="1:5" ht="15.75" customHeight="1">
      <c r="A1264" s="219">
        <v>2013</v>
      </c>
      <c r="B1264" s="219" t="s">
        <v>113</v>
      </c>
      <c r="C1264" s="219" t="s">
        <v>633</v>
      </c>
      <c r="D1264" s="219" t="s">
        <v>641</v>
      </c>
      <c r="E1264" s="219">
        <v>7.4264830000000002E-3</v>
      </c>
    </row>
    <row r="1265" spans="1:5" ht="15.75" customHeight="1">
      <c r="A1265" s="219">
        <v>2013</v>
      </c>
      <c r="B1265" s="219" t="s">
        <v>115</v>
      </c>
      <c r="C1265" s="219" t="s">
        <v>633</v>
      </c>
      <c r="D1265" s="219" t="s">
        <v>641</v>
      </c>
      <c r="E1265" s="219">
        <v>2.4991715000000001E-2</v>
      </c>
    </row>
    <row r="1266" spans="1:5" ht="15.75" customHeight="1">
      <c r="A1266" s="219">
        <v>2013</v>
      </c>
      <c r="B1266" s="219" t="s">
        <v>123</v>
      </c>
      <c r="C1266" s="219" t="s">
        <v>633</v>
      </c>
      <c r="D1266" s="219" t="s">
        <v>641</v>
      </c>
      <c r="E1266" s="219">
        <v>1.3330883E-2</v>
      </c>
    </row>
    <row r="1267" spans="1:5" ht="15.75" customHeight="1">
      <c r="A1267" s="219">
        <v>2013</v>
      </c>
      <c r="B1267" s="219" t="s">
        <v>3098</v>
      </c>
      <c r="C1267" s="219" t="s">
        <v>633</v>
      </c>
      <c r="D1267" s="219" t="s">
        <v>641</v>
      </c>
      <c r="E1267" s="219">
        <v>2.1339159999999999E-2</v>
      </c>
    </row>
    <row r="1268" spans="1:5" ht="15.75" customHeight="1">
      <c r="A1268" s="219">
        <v>2013</v>
      </c>
      <c r="B1268" s="219" t="s">
        <v>126</v>
      </c>
      <c r="C1268" s="219" t="s">
        <v>633</v>
      </c>
      <c r="D1268" s="219" t="s">
        <v>641</v>
      </c>
      <c r="E1268" s="219">
        <v>2.0383990000000002E-3</v>
      </c>
    </row>
    <row r="1269" spans="1:5" ht="15.75" customHeight="1">
      <c r="A1269" s="219">
        <v>2013</v>
      </c>
      <c r="B1269" s="219" t="s">
        <v>132</v>
      </c>
      <c r="C1269" s="219" t="s">
        <v>633</v>
      </c>
      <c r="D1269" s="219" t="s">
        <v>641</v>
      </c>
      <c r="E1269" s="219">
        <v>2.5641356000000001E-2</v>
      </c>
    </row>
    <row r="1270" spans="1:5" ht="15.75" customHeight="1">
      <c r="A1270" s="219">
        <v>2013</v>
      </c>
      <c r="B1270" s="219" t="s">
        <v>134</v>
      </c>
      <c r="C1270" s="219" t="s">
        <v>633</v>
      </c>
      <c r="D1270" s="219" t="s">
        <v>641</v>
      </c>
      <c r="E1270" s="219">
        <v>1.3217159999999999E-3</v>
      </c>
    </row>
    <row r="1271" spans="1:5" ht="15.75" customHeight="1">
      <c r="A1271" s="219">
        <v>2013</v>
      </c>
      <c r="B1271" s="219" t="s">
        <v>6</v>
      </c>
      <c r="C1271" s="219" t="s">
        <v>188</v>
      </c>
      <c r="D1271" s="219" t="s">
        <v>636</v>
      </c>
      <c r="E1271" s="219">
        <v>2.56516E-2</v>
      </c>
    </row>
    <row r="1272" spans="1:5" ht="15.75" customHeight="1">
      <c r="A1272" s="219">
        <v>2013</v>
      </c>
      <c r="B1272" s="219" t="s">
        <v>3</v>
      </c>
      <c r="C1272" s="219" t="s">
        <v>188</v>
      </c>
      <c r="D1272" s="219" t="s">
        <v>636</v>
      </c>
      <c r="E1272" s="219">
        <v>7.7999559999999996E-2</v>
      </c>
    </row>
    <row r="1273" spans="1:5" ht="15.75" customHeight="1">
      <c r="A1273" s="219">
        <v>2013</v>
      </c>
      <c r="B1273" s="219" t="s">
        <v>12</v>
      </c>
      <c r="C1273" s="219" t="s">
        <v>188</v>
      </c>
      <c r="D1273" s="219" t="s">
        <v>636</v>
      </c>
      <c r="E1273" s="219">
        <v>9.4303310000000001E-3</v>
      </c>
    </row>
    <row r="1274" spans="1:5" ht="15.75" customHeight="1">
      <c r="A1274" s="219">
        <v>2013</v>
      </c>
      <c r="B1274" s="219" t="s">
        <v>8</v>
      </c>
      <c r="C1274" s="219" t="s">
        <v>188</v>
      </c>
      <c r="D1274" s="219" t="s">
        <v>636</v>
      </c>
      <c r="E1274" s="219">
        <v>1.7522636000000001E-2</v>
      </c>
    </row>
    <row r="1275" spans="1:5" ht="15.75" customHeight="1">
      <c r="A1275" s="219">
        <v>2013</v>
      </c>
      <c r="B1275" s="219" t="s">
        <v>15</v>
      </c>
      <c r="C1275" s="219" t="s">
        <v>188</v>
      </c>
      <c r="D1275" s="219" t="s">
        <v>636</v>
      </c>
      <c r="E1275" s="219">
        <v>1.1547343999999999E-2</v>
      </c>
    </row>
    <row r="1276" spans="1:5" ht="15.75" customHeight="1">
      <c r="A1276" s="219">
        <v>2013</v>
      </c>
      <c r="B1276" s="219" t="s">
        <v>17</v>
      </c>
      <c r="C1276" s="219" t="s">
        <v>188</v>
      </c>
      <c r="D1276" s="219" t="s">
        <v>636</v>
      </c>
      <c r="E1276" s="219">
        <v>3.390887E-3</v>
      </c>
    </row>
    <row r="1277" spans="1:5" ht="15.75" customHeight="1">
      <c r="A1277" s="219">
        <v>2013</v>
      </c>
      <c r="B1277" s="219" t="s">
        <v>23</v>
      </c>
      <c r="C1277" s="219" t="s">
        <v>188</v>
      </c>
      <c r="D1277" s="219" t="s">
        <v>636</v>
      </c>
      <c r="E1277" s="219">
        <v>6.9650599999999995E-4</v>
      </c>
    </row>
    <row r="1278" spans="1:5" ht="15.75" customHeight="1">
      <c r="A1278" s="219">
        <v>2013</v>
      </c>
      <c r="B1278" s="219" t="s">
        <v>26</v>
      </c>
      <c r="C1278" s="219" t="s">
        <v>188</v>
      </c>
      <c r="D1278" s="219" t="s">
        <v>636</v>
      </c>
      <c r="E1278" s="219">
        <v>7.8815199999999997E-4</v>
      </c>
    </row>
    <row r="1279" spans="1:5" ht="15.75" customHeight="1">
      <c r="A1279" s="219">
        <v>2013</v>
      </c>
      <c r="B1279" s="219" t="s">
        <v>28</v>
      </c>
      <c r="C1279" s="219" t="s">
        <v>188</v>
      </c>
      <c r="D1279" s="219" t="s">
        <v>636</v>
      </c>
      <c r="E1279" s="219">
        <v>8.9812699999999997E-4</v>
      </c>
    </row>
    <row r="1280" spans="1:5" ht="15.75" customHeight="1">
      <c r="A1280" s="219">
        <v>2013</v>
      </c>
      <c r="B1280" s="219" t="s">
        <v>42</v>
      </c>
      <c r="C1280" s="219" t="s">
        <v>188</v>
      </c>
      <c r="D1280" s="219" t="s">
        <v>636</v>
      </c>
      <c r="E1280" s="219">
        <v>1.3856813000000001E-2</v>
      </c>
    </row>
    <row r="1281" spans="1:5" ht="15.75" customHeight="1">
      <c r="A1281" s="219">
        <v>2013</v>
      </c>
      <c r="B1281" s="219" t="s">
        <v>36</v>
      </c>
      <c r="C1281" s="219" t="s">
        <v>188</v>
      </c>
      <c r="D1281" s="219" t="s">
        <v>636</v>
      </c>
      <c r="E1281" s="219">
        <v>3.8078741999999999E-2</v>
      </c>
    </row>
    <row r="1282" spans="1:5" ht="15.75" customHeight="1">
      <c r="A1282" s="219">
        <v>2013</v>
      </c>
      <c r="B1282" s="219" t="s">
        <v>39</v>
      </c>
      <c r="C1282" s="219" t="s">
        <v>188</v>
      </c>
      <c r="D1282" s="219" t="s">
        <v>636</v>
      </c>
      <c r="E1282" s="219">
        <v>0.21765827200000001</v>
      </c>
    </row>
    <row r="1283" spans="1:5" ht="15.75" customHeight="1">
      <c r="A1283" s="219">
        <v>2013</v>
      </c>
      <c r="B1283" s="219" t="s">
        <v>44</v>
      </c>
      <c r="C1283" s="219" t="s">
        <v>188</v>
      </c>
      <c r="D1283" s="219" t="s">
        <v>636</v>
      </c>
      <c r="E1283" s="219">
        <v>3.4825299999999997E-4</v>
      </c>
    </row>
    <row r="1284" spans="1:5" ht="15.75" customHeight="1">
      <c r="A1284" s="219">
        <v>2013</v>
      </c>
      <c r="B1284" s="219" t="s">
        <v>47</v>
      </c>
      <c r="C1284" s="219" t="s">
        <v>188</v>
      </c>
      <c r="D1284" s="219" t="s">
        <v>636</v>
      </c>
      <c r="E1284" s="219">
        <v>1.6963598E-2</v>
      </c>
    </row>
    <row r="1285" spans="1:5" ht="15.75" customHeight="1">
      <c r="A1285" s="219">
        <v>2013</v>
      </c>
      <c r="B1285" s="219" t="s">
        <v>50</v>
      </c>
      <c r="C1285" s="219" t="s">
        <v>188</v>
      </c>
      <c r="D1285" s="219" t="s">
        <v>636</v>
      </c>
      <c r="E1285" s="219">
        <v>6.4151900000000001E-4</v>
      </c>
    </row>
    <row r="1286" spans="1:5" ht="15.75" customHeight="1">
      <c r="A1286" s="219">
        <v>2013</v>
      </c>
      <c r="B1286" s="219" t="s">
        <v>58</v>
      </c>
      <c r="C1286" s="219" t="s">
        <v>188</v>
      </c>
      <c r="D1286" s="219" t="s">
        <v>636</v>
      </c>
      <c r="E1286" s="219">
        <v>9.0729099999999996E-4</v>
      </c>
    </row>
    <row r="1287" spans="1:5" ht="15.75" customHeight="1">
      <c r="A1287" s="219">
        <v>2013</v>
      </c>
      <c r="B1287" s="219" t="s">
        <v>61</v>
      </c>
      <c r="C1287" s="219" t="s">
        <v>188</v>
      </c>
      <c r="D1287" s="219" t="s">
        <v>636</v>
      </c>
      <c r="E1287" s="219">
        <v>6.2639760000000003E-2</v>
      </c>
    </row>
    <row r="1288" spans="1:5" ht="15.75" customHeight="1">
      <c r="A1288" s="219">
        <v>2013</v>
      </c>
      <c r="B1288" s="219" t="s">
        <v>62</v>
      </c>
      <c r="C1288" s="219" t="s">
        <v>188</v>
      </c>
      <c r="D1288" s="219" t="s">
        <v>636</v>
      </c>
      <c r="E1288" s="219">
        <v>0.114914403</v>
      </c>
    </row>
    <row r="1289" spans="1:5" ht="15.75" customHeight="1">
      <c r="A1289" s="219">
        <v>2013</v>
      </c>
      <c r="B1289" s="219" t="s">
        <v>68</v>
      </c>
      <c r="C1289" s="219" t="s">
        <v>188</v>
      </c>
      <c r="D1289" s="219" t="s">
        <v>636</v>
      </c>
      <c r="E1289" s="224">
        <v>3.6699999999999998E-5</v>
      </c>
    </row>
    <row r="1290" spans="1:5" ht="15.75" customHeight="1">
      <c r="A1290" s="219">
        <v>2013</v>
      </c>
      <c r="B1290" s="219" t="s">
        <v>65</v>
      </c>
      <c r="C1290" s="219" t="s">
        <v>188</v>
      </c>
      <c r="D1290" s="219" t="s">
        <v>636</v>
      </c>
      <c r="E1290" s="219">
        <v>3.6658239999999998E-3</v>
      </c>
    </row>
    <row r="1291" spans="1:5" ht="15.75" customHeight="1">
      <c r="A1291" s="219">
        <v>2013</v>
      </c>
      <c r="B1291" s="219" t="s">
        <v>89</v>
      </c>
      <c r="C1291" s="219" t="s">
        <v>188</v>
      </c>
      <c r="D1291" s="219" t="s">
        <v>636</v>
      </c>
      <c r="E1291" s="219">
        <v>6.7451150000000003E-3</v>
      </c>
    </row>
    <row r="1292" spans="1:5" ht="15.75" customHeight="1">
      <c r="A1292" s="219">
        <v>2013</v>
      </c>
      <c r="B1292" s="219" t="s">
        <v>73</v>
      </c>
      <c r="C1292" s="219" t="s">
        <v>188</v>
      </c>
      <c r="D1292" s="219" t="s">
        <v>636</v>
      </c>
      <c r="E1292" s="219">
        <v>1.6679500000000001E-3</v>
      </c>
    </row>
    <row r="1293" spans="1:5" ht="15.75" customHeight="1">
      <c r="A1293" s="219">
        <v>2013</v>
      </c>
      <c r="B1293" s="219" t="s">
        <v>81</v>
      </c>
      <c r="C1293" s="219" t="s">
        <v>188</v>
      </c>
      <c r="D1293" s="219" t="s">
        <v>636</v>
      </c>
      <c r="E1293" s="219">
        <v>4.5639499999999998E-3</v>
      </c>
    </row>
    <row r="1294" spans="1:5" ht="15.75" customHeight="1">
      <c r="A1294" s="219">
        <v>2013</v>
      </c>
      <c r="B1294" s="219" t="s">
        <v>84</v>
      </c>
      <c r="C1294" s="219" t="s">
        <v>188</v>
      </c>
      <c r="D1294" s="219" t="s">
        <v>636</v>
      </c>
      <c r="E1294" s="224">
        <v>2.7500000000000001E-5</v>
      </c>
    </row>
    <row r="1295" spans="1:5" ht="15.75" customHeight="1">
      <c r="A1295" s="219">
        <v>2013</v>
      </c>
      <c r="B1295" s="219" t="s">
        <v>76</v>
      </c>
      <c r="C1295" s="219" t="s">
        <v>188</v>
      </c>
      <c r="D1295" s="219" t="s">
        <v>636</v>
      </c>
      <c r="E1295" s="219">
        <v>5.9936210000000002E-3</v>
      </c>
    </row>
    <row r="1296" spans="1:5" ht="15.75" customHeight="1">
      <c r="A1296" s="219">
        <v>2013</v>
      </c>
      <c r="B1296" s="219" t="s">
        <v>87</v>
      </c>
      <c r="C1296" s="219" t="s">
        <v>188</v>
      </c>
      <c r="D1296" s="219" t="s">
        <v>636</v>
      </c>
      <c r="E1296" s="219">
        <v>2.4927600000000001E-3</v>
      </c>
    </row>
    <row r="1297" spans="1:5" ht="15.75" customHeight="1">
      <c r="A1297" s="219">
        <v>2013</v>
      </c>
      <c r="B1297" s="219" t="s">
        <v>95</v>
      </c>
      <c r="C1297" s="219" t="s">
        <v>188</v>
      </c>
      <c r="D1297" s="219" t="s">
        <v>636</v>
      </c>
      <c r="E1297" s="219">
        <v>0.10275303299999999</v>
      </c>
    </row>
    <row r="1298" spans="1:5" ht="15.75" customHeight="1">
      <c r="A1298" s="219">
        <v>2013</v>
      </c>
      <c r="B1298" s="219" t="s">
        <v>98</v>
      </c>
      <c r="C1298" s="219" t="s">
        <v>188</v>
      </c>
      <c r="D1298" s="219" t="s">
        <v>636</v>
      </c>
      <c r="E1298" s="219">
        <v>3.3908899999999999E-4</v>
      </c>
    </row>
    <row r="1299" spans="1:5" ht="15.75" customHeight="1">
      <c r="A1299" s="219">
        <v>2013</v>
      </c>
      <c r="B1299" s="219" t="s">
        <v>100</v>
      </c>
      <c r="C1299" s="219" t="s">
        <v>188</v>
      </c>
      <c r="D1299" s="219" t="s">
        <v>636</v>
      </c>
      <c r="E1299" s="219">
        <v>3.0609629999999999E-3</v>
      </c>
    </row>
    <row r="1300" spans="1:5" ht="15.75" customHeight="1">
      <c r="A1300" s="219">
        <v>2013</v>
      </c>
      <c r="B1300" s="219" t="s">
        <v>103</v>
      </c>
      <c r="C1300" s="219" t="s">
        <v>188</v>
      </c>
      <c r="D1300" s="219" t="s">
        <v>636</v>
      </c>
      <c r="E1300" s="219">
        <v>5.1862237999999998E-2</v>
      </c>
    </row>
    <row r="1301" spans="1:5" ht="15.75" customHeight="1">
      <c r="A1301" s="219">
        <v>2013</v>
      </c>
      <c r="B1301" s="219" t="s">
        <v>107</v>
      </c>
      <c r="C1301" s="219" t="s">
        <v>188</v>
      </c>
      <c r="D1301" s="219" t="s">
        <v>636</v>
      </c>
      <c r="E1301" s="219">
        <v>6.1677479999999998E-3</v>
      </c>
    </row>
    <row r="1302" spans="1:5" ht="15.75" customHeight="1">
      <c r="A1302" s="219">
        <v>2013</v>
      </c>
      <c r="B1302" s="219" t="s">
        <v>113</v>
      </c>
      <c r="C1302" s="219" t="s">
        <v>188</v>
      </c>
      <c r="D1302" s="219" t="s">
        <v>636</v>
      </c>
      <c r="E1302" s="219">
        <v>1.765094E-2</v>
      </c>
    </row>
    <row r="1303" spans="1:5" ht="15.75" customHeight="1">
      <c r="A1303" s="219">
        <v>2013</v>
      </c>
      <c r="B1303" s="219" t="s">
        <v>115</v>
      </c>
      <c r="C1303" s="219" t="s">
        <v>188</v>
      </c>
      <c r="D1303" s="219" t="s">
        <v>636</v>
      </c>
      <c r="E1303" s="219">
        <v>1.9997067E-2</v>
      </c>
    </row>
    <row r="1304" spans="1:5" ht="15.75" customHeight="1">
      <c r="A1304" s="219">
        <v>2013</v>
      </c>
      <c r="B1304" s="219" t="s">
        <v>118</v>
      </c>
      <c r="C1304" s="219" t="s">
        <v>188</v>
      </c>
      <c r="D1304" s="219" t="s">
        <v>636</v>
      </c>
      <c r="E1304" s="219">
        <v>9.7364273000000001E-2</v>
      </c>
    </row>
    <row r="1305" spans="1:5" ht="15.75" customHeight="1">
      <c r="A1305" s="219">
        <v>2013</v>
      </c>
      <c r="B1305" s="219" t="s">
        <v>123</v>
      </c>
      <c r="C1305" s="219" t="s">
        <v>188</v>
      </c>
      <c r="D1305" s="219" t="s">
        <v>636</v>
      </c>
      <c r="E1305" s="219">
        <v>6.6443049999999997E-3</v>
      </c>
    </row>
    <row r="1306" spans="1:5" ht="15.75" customHeight="1">
      <c r="A1306" s="219">
        <v>2013</v>
      </c>
      <c r="B1306" s="219" t="s">
        <v>126</v>
      </c>
      <c r="C1306" s="219" t="s">
        <v>188</v>
      </c>
      <c r="D1306" s="219" t="s">
        <v>636</v>
      </c>
      <c r="E1306" s="219">
        <v>5.9569600000000005E-4</v>
      </c>
    </row>
    <row r="1307" spans="1:5" ht="15.75" customHeight="1">
      <c r="A1307" s="219">
        <v>2013</v>
      </c>
      <c r="B1307" s="219" t="s">
        <v>132</v>
      </c>
      <c r="C1307" s="219" t="s">
        <v>188</v>
      </c>
      <c r="D1307" s="219" t="s">
        <v>636</v>
      </c>
      <c r="E1307" s="219">
        <v>4.5355402000000003E-2</v>
      </c>
    </row>
    <row r="1308" spans="1:5" ht="15.75" customHeight="1">
      <c r="A1308" s="219">
        <v>2013</v>
      </c>
      <c r="B1308" s="219" t="s">
        <v>129</v>
      </c>
      <c r="C1308" s="219" t="s">
        <v>188</v>
      </c>
      <c r="D1308" s="219" t="s">
        <v>636</v>
      </c>
      <c r="E1308" s="219">
        <v>9.0820780000000004E-3</v>
      </c>
    </row>
    <row r="1309" spans="1:5" ht="15.75" customHeight="1">
      <c r="A1309" s="219">
        <v>2013</v>
      </c>
      <c r="B1309" s="219" t="s">
        <v>6</v>
      </c>
      <c r="C1309" s="219" t="s">
        <v>188</v>
      </c>
      <c r="D1309" s="219" t="s">
        <v>635</v>
      </c>
      <c r="E1309" s="219">
        <v>7.0816261000000005E-2</v>
      </c>
    </row>
    <row r="1310" spans="1:5" ht="15.75" customHeight="1">
      <c r="A1310" s="219">
        <v>2013</v>
      </c>
      <c r="B1310" s="219" t="s">
        <v>3</v>
      </c>
      <c r="C1310" s="219" t="s">
        <v>188</v>
      </c>
      <c r="D1310" s="219" t="s">
        <v>635</v>
      </c>
      <c r="E1310" s="219">
        <v>9.5652589999999996E-3</v>
      </c>
    </row>
    <row r="1311" spans="1:5" ht="15.75" customHeight="1">
      <c r="A1311" s="219">
        <v>2013</v>
      </c>
      <c r="B1311" s="219" t="s">
        <v>12</v>
      </c>
      <c r="C1311" s="219" t="s">
        <v>188</v>
      </c>
      <c r="D1311" s="219" t="s">
        <v>635</v>
      </c>
      <c r="E1311" s="219">
        <v>1.1289016000000001E-2</v>
      </c>
    </row>
    <row r="1312" spans="1:5" ht="15.75" customHeight="1">
      <c r="A1312" s="219">
        <v>2013</v>
      </c>
      <c r="B1312" s="219" t="s">
        <v>8</v>
      </c>
      <c r="C1312" s="219" t="s">
        <v>188</v>
      </c>
      <c r="D1312" s="219" t="s">
        <v>635</v>
      </c>
      <c r="E1312" s="219">
        <v>2.5427259999999999E-3</v>
      </c>
    </row>
    <row r="1313" spans="1:5" ht="15.75" customHeight="1">
      <c r="A1313" s="219">
        <v>2013</v>
      </c>
      <c r="B1313" s="219" t="s">
        <v>15</v>
      </c>
      <c r="C1313" s="219" t="s">
        <v>188</v>
      </c>
      <c r="D1313" s="219" t="s">
        <v>635</v>
      </c>
      <c r="E1313" s="219">
        <v>8.3919757999999997E-2</v>
      </c>
    </row>
    <row r="1314" spans="1:5" ht="15.75" customHeight="1">
      <c r="A1314" s="219">
        <v>2013</v>
      </c>
      <c r="B1314" s="219" t="s">
        <v>17</v>
      </c>
      <c r="C1314" s="219" t="s">
        <v>188</v>
      </c>
      <c r="D1314" s="219" t="s">
        <v>635</v>
      </c>
      <c r="E1314" s="219">
        <v>7.5325491999999994E-2</v>
      </c>
    </row>
    <row r="1315" spans="1:5" ht="15.75" customHeight="1">
      <c r="A1315" s="219">
        <v>2013</v>
      </c>
      <c r="B1315" s="219" t="s">
        <v>20</v>
      </c>
      <c r="C1315" s="219" t="s">
        <v>188</v>
      </c>
      <c r="D1315" s="219" t="s">
        <v>635</v>
      </c>
      <c r="E1315" s="219">
        <v>5.8357600000000004E-4</v>
      </c>
    </row>
    <row r="1316" spans="1:5" ht="15.75" customHeight="1">
      <c r="A1316" s="219">
        <v>2013</v>
      </c>
      <c r="B1316" s="219" t="s">
        <v>26</v>
      </c>
      <c r="C1316" s="219" t="s">
        <v>188</v>
      </c>
      <c r="D1316" s="219" t="s">
        <v>635</v>
      </c>
      <c r="E1316" s="219">
        <v>4.0090229999999996E-3</v>
      </c>
    </row>
    <row r="1317" spans="1:5" ht="15.75" customHeight="1">
      <c r="A1317" s="219">
        <v>2013</v>
      </c>
      <c r="B1317" s="219" t="s">
        <v>28</v>
      </c>
      <c r="C1317" s="219" t="s">
        <v>188</v>
      </c>
      <c r="D1317" s="219" t="s">
        <v>635</v>
      </c>
      <c r="E1317" s="219">
        <v>1.5275969999999999E-3</v>
      </c>
    </row>
    <row r="1318" spans="1:5" ht="15.75" customHeight="1">
      <c r="A1318" s="219">
        <v>2013</v>
      </c>
      <c r="B1318" s="219" t="s">
        <v>31</v>
      </c>
      <c r="C1318" s="219" t="s">
        <v>188</v>
      </c>
      <c r="D1318" s="219" t="s">
        <v>635</v>
      </c>
      <c r="E1318" s="219">
        <v>3.13856E-4</v>
      </c>
    </row>
    <row r="1319" spans="1:5" ht="15.75" customHeight="1">
      <c r="A1319" s="219">
        <v>2013</v>
      </c>
      <c r="B1319" s="219" t="s">
        <v>42</v>
      </c>
      <c r="C1319" s="219" t="s">
        <v>188</v>
      </c>
      <c r="D1319" s="219" t="s">
        <v>635</v>
      </c>
      <c r="E1319" s="219">
        <v>2.1528570000000002E-3</v>
      </c>
    </row>
    <row r="1320" spans="1:5" ht="15.75" customHeight="1">
      <c r="A1320" s="219">
        <v>2013</v>
      </c>
      <c r="B1320" s="219" t="s">
        <v>34</v>
      </c>
      <c r="C1320" s="219" t="s">
        <v>188</v>
      </c>
      <c r="D1320" s="219" t="s">
        <v>635</v>
      </c>
      <c r="E1320" s="219">
        <v>1.1867690000000001E-3</v>
      </c>
    </row>
    <row r="1321" spans="1:5" ht="15.75" customHeight="1">
      <c r="A1321" s="219">
        <v>2013</v>
      </c>
      <c r="B1321" s="219" t="s">
        <v>36</v>
      </c>
      <c r="C1321" s="219" t="s">
        <v>188</v>
      </c>
      <c r="D1321" s="219" t="s">
        <v>635</v>
      </c>
      <c r="E1321" s="219">
        <v>5.2914360000000001E-3</v>
      </c>
    </row>
    <row r="1322" spans="1:5" ht="15.75" customHeight="1">
      <c r="A1322" s="219">
        <v>2013</v>
      </c>
      <c r="B1322" s="219" t="s">
        <v>39</v>
      </c>
      <c r="C1322" s="219" t="s">
        <v>188</v>
      </c>
      <c r="D1322" s="219" t="s">
        <v>635</v>
      </c>
      <c r="E1322" s="219">
        <v>1.944437E-3</v>
      </c>
    </row>
    <row r="1323" spans="1:5" ht="15.75" customHeight="1">
      <c r="A1323" s="219">
        <v>2013</v>
      </c>
      <c r="B1323" s="219" t="s">
        <v>44</v>
      </c>
      <c r="C1323" s="219" t="s">
        <v>188</v>
      </c>
      <c r="D1323" s="219" t="s">
        <v>635</v>
      </c>
      <c r="E1323" s="219">
        <v>8.8198500000000006E-3</v>
      </c>
    </row>
    <row r="1324" spans="1:5" ht="15.75" customHeight="1">
      <c r="A1324" s="219">
        <v>2013</v>
      </c>
      <c r="B1324" s="219" t="s">
        <v>47</v>
      </c>
      <c r="C1324" s="219" t="s">
        <v>188</v>
      </c>
      <c r="D1324" s="219" t="s">
        <v>635</v>
      </c>
      <c r="E1324" s="219">
        <v>1.449133E-3</v>
      </c>
    </row>
    <row r="1325" spans="1:5" ht="15.75" customHeight="1">
      <c r="A1325" s="219">
        <v>2013</v>
      </c>
      <c r="B1325" s="219" t="s">
        <v>50</v>
      </c>
      <c r="C1325" s="219" t="s">
        <v>188</v>
      </c>
      <c r="D1325" s="219" t="s">
        <v>635</v>
      </c>
      <c r="E1325" s="219">
        <v>6.7692410999999994E-2</v>
      </c>
    </row>
    <row r="1326" spans="1:5" ht="15.75" customHeight="1">
      <c r="A1326" s="219">
        <v>2013</v>
      </c>
      <c r="B1326" s="219" t="s">
        <v>58</v>
      </c>
      <c r="C1326" s="219" t="s">
        <v>188</v>
      </c>
      <c r="D1326" s="219" t="s">
        <v>635</v>
      </c>
      <c r="E1326" s="219">
        <v>5.6886399999999998E-4</v>
      </c>
    </row>
    <row r="1327" spans="1:5" ht="15.75" customHeight="1">
      <c r="A1327" s="219">
        <v>2013</v>
      </c>
      <c r="B1327" s="219" t="s">
        <v>55</v>
      </c>
      <c r="C1327" s="219" t="s">
        <v>188</v>
      </c>
      <c r="D1327" s="219" t="s">
        <v>635</v>
      </c>
      <c r="E1327" s="219">
        <v>9.6118500000000003E-4</v>
      </c>
    </row>
    <row r="1328" spans="1:5" ht="15.75" customHeight="1">
      <c r="A1328" s="219">
        <v>2013</v>
      </c>
      <c r="B1328" s="219" t="s">
        <v>52</v>
      </c>
      <c r="C1328" s="219" t="s">
        <v>188</v>
      </c>
      <c r="D1328" s="219" t="s">
        <v>635</v>
      </c>
      <c r="E1328" s="224">
        <v>1.47E-5</v>
      </c>
    </row>
    <row r="1329" spans="1:5" ht="15.75" customHeight="1">
      <c r="A1329" s="219">
        <v>2013</v>
      </c>
      <c r="B1329" s="219" t="s">
        <v>61</v>
      </c>
      <c r="C1329" s="219" t="s">
        <v>188</v>
      </c>
      <c r="D1329" s="219" t="s">
        <v>635</v>
      </c>
      <c r="E1329" s="219">
        <v>1.0987419999999999E-2</v>
      </c>
    </row>
    <row r="1330" spans="1:5" ht="15.75" customHeight="1">
      <c r="A1330" s="219">
        <v>2013</v>
      </c>
      <c r="B1330" s="219" t="s">
        <v>62</v>
      </c>
      <c r="C1330" s="219" t="s">
        <v>188</v>
      </c>
      <c r="D1330" s="219" t="s">
        <v>635</v>
      </c>
      <c r="E1330" s="219">
        <v>0.101466282</v>
      </c>
    </row>
    <row r="1331" spans="1:5" ht="15.75" customHeight="1">
      <c r="A1331" s="219">
        <v>2013</v>
      </c>
      <c r="B1331" s="219" t="s">
        <v>68</v>
      </c>
      <c r="C1331" s="219" t="s">
        <v>188</v>
      </c>
      <c r="D1331" s="219" t="s">
        <v>635</v>
      </c>
      <c r="E1331" s="219">
        <v>1.5128850000000001E-3</v>
      </c>
    </row>
    <row r="1332" spans="1:5" ht="15.75" customHeight="1">
      <c r="A1332" s="219">
        <v>2013</v>
      </c>
      <c r="B1332" s="219" t="s">
        <v>65</v>
      </c>
      <c r="C1332" s="219" t="s">
        <v>188</v>
      </c>
      <c r="D1332" s="219" t="s">
        <v>635</v>
      </c>
      <c r="E1332" s="219">
        <v>6.5198729999999998E-3</v>
      </c>
    </row>
    <row r="1333" spans="1:5" ht="15.75" customHeight="1">
      <c r="A1333" s="219">
        <v>2013</v>
      </c>
      <c r="B1333" s="219" t="s">
        <v>70</v>
      </c>
      <c r="C1333" s="219" t="s">
        <v>188</v>
      </c>
      <c r="D1333" s="219" t="s">
        <v>635</v>
      </c>
      <c r="E1333" s="219">
        <v>1.169605E-3</v>
      </c>
    </row>
    <row r="1334" spans="1:5" ht="15.75" customHeight="1">
      <c r="A1334" s="219">
        <v>2013</v>
      </c>
      <c r="B1334" s="219" t="s">
        <v>89</v>
      </c>
      <c r="C1334" s="219" t="s">
        <v>188</v>
      </c>
      <c r="D1334" s="219" t="s">
        <v>635</v>
      </c>
      <c r="E1334" s="219">
        <v>8.0670899999999996E-4</v>
      </c>
    </row>
    <row r="1335" spans="1:5" ht="15.75" customHeight="1">
      <c r="A1335" s="219">
        <v>2013</v>
      </c>
      <c r="B1335" s="219" t="s">
        <v>92</v>
      </c>
      <c r="C1335" s="219" t="s">
        <v>188</v>
      </c>
      <c r="D1335" s="219" t="s">
        <v>635</v>
      </c>
      <c r="E1335" s="219">
        <v>1.3061813E-2</v>
      </c>
    </row>
    <row r="1336" spans="1:5" ht="15.75" customHeight="1">
      <c r="A1336" s="219">
        <v>2013</v>
      </c>
      <c r="B1336" s="219" t="s">
        <v>73</v>
      </c>
      <c r="C1336" s="219" t="s">
        <v>188</v>
      </c>
      <c r="D1336" s="219" t="s">
        <v>635</v>
      </c>
      <c r="E1336" s="219">
        <v>1.2112889999999999E-3</v>
      </c>
    </row>
    <row r="1337" spans="1:5" ht="15.75" customHeight="1">
      <c r="A1337" s="219">
        <v>2013</v>
      </c>
      <c r="B1337" s="219" t="s">
        <v>81</v>
      </c>
      <c r="C1337" s="219" t="s">
        <v>188</v>
      </c>
      <c r="D1337" s="219" t="s">
        <v>635</v>
      </c>
      <c r="E1337" s="219">
        <v>3.7270400000000001E-4</v>
      </c>
    </row>
    <row r="1338" spans="1:5" ht="15.75" customHeight="1">
      <c r="A1338" s="219">
        <v>2013</v>
      </c>
      <c r="B1338" s="219" t="s">
        <v>84</v>
      </c>
      <c r="C1338" s="219" t="s">
        <v>188</v>
      </c>
      <c r="D1338" s="219" t="s">
        <v>635</v>
      </c>
      <c r="E1338" s="219">
        <v>4.3733901999999998E-2</v>
      </c>
    </row>
    <row r="1339" spans="1:5" ht="15.75" customHeight="1">
      <c r="A1339" s="219">
        <v>2013</v>
      </c>
      <c r="B1339" s="219" t="s">
        <v>76</v>
      </c>
      <c r="C1339" s="219" t="s">
        <v>188</v>
      </c>
      <c r="D1339" s="219" t="s">
        <v>635</v>
      </c>
      <c r="E1339" s="219">
        <v>9.5873300000000002E-4</v>
      </c>
    </row>
    <row r="1340" spans="1:5" ht="15.75" customHeight="1">
      <c r="A1340" s="219">
        <v>2013</v>
      </c>
      <c r="B1340" s="219" t="s">
        <v>87</v>
      </c>
      <c r="C1340" s="219" t="s">
        <v>188</v>
      </c>
      <c r="D1340" s="219" t="s">
        <v>635</v>
      </c>
      <c r="E1340" s="219">
        <v>1.4407962E-2</v>
      </c>
    </row>
    <row r="1341" spans="1:5" ht="15.75" customHeight="1">
      <c r="A1341" s="219">
        <v>2013</v>
      </c>
      <c r="B1341" s="219" t="s">
        <v>95</v>
      </c>
      <c r="C1341" s="219" t="s">
        <v>188</v>
      </c>
      <c r="D1341" s="219" t="s">
        <v>635</v>
      </c>
      <c r="E1341" s="219">
        <v>1.123017E-3</v>
      </c>
    </row>
    <row r="1342" spans="1:5" ht="15.75" customHeight="1">
      <c r="A1342" s="219">
        <v>2013</v>
      </c>
      <c r="B1342" s="219" t="s">
        <v>98</v>
      </c>
      <c r="C1342" s="219" t="s">
        <v>188</v>
      </c>
      <c r="D1342" s="219" t="s">
        <v>635</v>
      </c>
      <c r="E1342" s="219">
        <v>8.7516038000000004E-2</v>
      </c>
    </row>
    <row r="1343" spans="1:5" ht="15.75" customHeight="1">
      <c r="A1343" s="219">
        <v>2013</v>
      </c>
      <c r="B1343" s="219" t="s">
        <v>100</v>
      </c>
      <c r="C1343" s="219" t="s">
        <v>188</v>
      </c>
      <c r="D1343" s="219" t="s">
        <v>635</v>
      </c>
      <c r="E1343" s="219">
        <v>7.9935300000000004E-4</v>
      </c>
    </row>
    <row r="1344" spans="1:5" ht="15.75" customHeight="1">
      <c r="A1344" s="219">
        <v>2013</v>
      </c>
      <c r="B1344" s="219" t="s">
        <v>103</v>
      </c>
      <c r="C1344" s="219" t="s">
        <v>188</v>
      </c>
      <c r="D1344" s="219" t="s">
        <v>635</v>
      </c>
      <c r="E1344" s="219">
        <v>2.5454230000000001E-2</v>
      </c>
    </row>
    <row r="1345" spans="1:5" ht="15.75" customHeight="1">
      <c r="A1345" s="219">
        <v>2013</v>
      </c>
      <c r="B1345" s="219" t="s">
        <v>105</v>
      </c>
      <c r="C1345" s="219" t="s">
        <v>188</v>
      </c>
      <c r="D1345" s="219" t="s">
        <v>635</v>
      </c>
      <c r="E1345" s="219">
        <v>1.76544E-4</v>
      </c>
    </row>
    <row r="1346" spans="1:5" ht="15.75" customHeight="1">
      <c r="A1346" s="219">
        <v>2013</v>
      </c>
      <c r="B1346" s="219" t="s">
        <v>107</v>
      </c>
      <c r="C1346" s="219" t="s">
        <v>188</v>
      </c>
      <c r="D1346" s="219" t="s">
        <v>635</v>
      </c>
      <c r="E1346" s="219">
        <v>4.51168E-4</v>
      </c>
    </row>
    <row r="1347" spans="1:5" ht="15.75" customHeight="1">
      <c r="A1347" s="219">
        <v>2013</v>
      </c>
      <c r="B1347" s="219" t="s">
        <v>113</v>
      </c>
      <c r="C1347" s="219" t="s">
        <v>188</v>
      </c>
      <c r="D1347" s="219" t="s">
        <v>635</v>
      </c>
      <c r="E1347" s="219">
        <v>1.1524409999999999E-3</v>
      </c>
    </row>
    <row r="1348" spans="1:5" ht="15.75" customHeight="1">
      <c r="A1348" s="219">
        <v>2013</v>
      </c>
      <c r="B1348" s="219" t="s">
        <v>115</v>
      </c>
      <c r="C1348" s="219" t="s">
        <v>188</v>
      </c>
      <c r="D1348" s="219" t="s">
        <v>635</v>
      </c>
      <c r="E1348" s="219">
        <v>0.29577277000000002</v>
      </c>
    </row>
    <row r="1349" spans="1:5" ht="15.75" customHeight="1">
      <c r="A1349" s="219">
        <v>2013</v>
      </c>
      <c r="B1349" s="219" t="s">
        <v>118</v>
      </c>
      <c r="C1349" s="219" t="s">
        <v>188</v>
      </c>
      <c r="D1349" s="219" t="s">
        <v>635</v>
      </c>
      <c r="E1349" s="219">
        <v>5.5317159999999999E-3</v>
      </c>
    </row>
    <row r="1350" spans="1:5" ht="15.75" customHeight="1">
      <c r="A1350" s="219">
        <v>2013</v>
      </c>
      <c r="B1350" s="219" t="s">
        <v>123</v>
      </c>
      <c r="C1350" s="219" t="s">
        <v>188</v>
      </c>
      <c r="D1350" s="219" t="s">
        <v>635</v>
      </c>
      <c r="E1350" s="219">
        <v>4.51168E-4</v>
      </c>
    </row>
    <row r="1351" spans="1:5" ht="15.75" customHeight="1">
      <c r="A1351" s="219">
        <v>2013</v>
      </c>
      <c r="B1351" s="219" t="s">
        <v>126</v>
      </c>
      <c r="C1351" s="219" t="s">
        <v>188</v>
      </c>
      <c r="D1351" s="219" t="s">
        <v>635</v>
      </c>
      <c r="E1351" s="219">
        <v>1.8586169999999999E-3</v>
      </c>
    </row>
    <row r="1352" spans="1:5" ht="15.75" customHeight="1">
      <c r="A1352" s="219">
        <v>2013</v>
      </c>
      <c r="B1352" s="219" t="s">
        <v>132</v>
      </c>
      <c r="C1352" s="219" t="s">
        <v>188</v>
      </c>
      <c r="D1352" s="219" t="s">
        <v>635</v>
      </c>
      <c r="E1352" s="224">
        <v>2.4499999999999998E-6</v>
      </c>
    </row>
    <row r="1353" spans="1:5" ht="15.75" customHeight="1">
      <c r="A1353" s="219">
        <v>2013</v>
      </c>
      <c r="B1353" s="219" t="s">
        <v>129</v>
      </c>
      <c r="C1353" s="219" t="s">
        <v>188</v>
      </c>
      <c r="D1353" s="219" t="s">
        <v>635</v>
      </c>
      <c r="E1353" s="219">
        <v>5.0486710000000002E-3</v>
      </c>
    </row>
    <row r="1354" spans="1:5" ht="15.75" customHeight="1">
      <c r="A1354" s="219">
        <v>2013</v>
      </c>
      <c r="B1354" s="219" t="s">
        <v>134</v>
      </c>
      <c r="C1354" s="219" t="s">
        <v>188</v>
      </c>
      <c r="D1354" s="219" t="s">
        <v>635</v>
      </c>
      <c r="E1354" s="219">
        <v>2.8478420000000001E-2</v>
      </c>
    </row>
    <row r="1355" spans="1:5" ht="15.75" customHeight="1">
      <c r="A1355" s="219">
        <v>2013</v>
      </c>
      <c r="B1355" s="219" t="s">
        <v>6</v>
      </c>
      <c r="C1355" s="219" t="s">
        <v>188</v>
      </c>
      <c r="D1355" s="219" t="s">
        <v>641</v>
      </c>
      <c r="E1355" s="219">
        <v>1.0984600000000001E-2</v>
      </c>
    </row>
    <row r="1356" spans="1:5" ht="15.75" customHeight="1">
      <c r="A1356" s="219">
        <v>2013</v>
      </c>
      <c r="B1356" s="219" t="s">
        <v>3</v>
      </c>
      <c r="C1356" s="219" t="s">
        <v>188</v>
      </c>
      <c r="D1356" s="219" t="s">
        <v>641</v>
      </c>
      <c r="E1356" s="219">
        <v>2.3870400000000001E-4</v>
      </c>
    </row>
    <row r="1357" spans="1:5" ht="15.75" customHeight="1">
      <c r="A1357" s="219">
        <v>2013</v>
      </c>
      <c r="B1357" s="219" t="s">
        <v>15</v>
      </c>
      <c r="C1357" s="219" t="s">
        <v>188</v>
      </c>
      <c r="D1357" s="219" t="s">
        <v>641</v>
      </c>
      <c r="E1357" s="219">
        <v>1.1692262E-2</v>
      </c>
    </row>
    <row r="1358" spans="1:5" ht="15.75" customHeight="1">
      <c r="A1358" s="219">
        <v>2013</v>
      </c>
      <c r="B1358" s="219" t="s">
        <v>17</v>
      </c>
      <c r="C1358" s="219" t="s">
        <v>188</v>
      </c>
      <c r="D1358" s="219" t="s">
        <v>641</v>
      </c>
      <c r="E1358" s="219">
        <v>3.8792539000000001E-2</v>
      </c>
    </row>
    <row r="1359" spans="1:5" ht="15.75" customHeight="1">
      <c r="A1359" s="219">
        <v>2013</v>
      </c>
      <c r="B1359" s="219" t="s">
        <v>20</v>
      </c>
      <c r="C1359" s="219" t="s">
        <v>188</v>
      </c>
      <c r="D1359" s="219" t="s">
        <v>641</v>
      </c>
      <c r="E1359" s="224">
        <v>3.5899999999999998E-5</v>
      </c>
    </row>
    <row r="1360" spans="1:5" ht="15.75" customHeight="1">
      <c r="A1360" s="219">
        <v>2013</v>
      </c>
      <c r="B1360" s="219" t="s">
        <v>5450</v>
      </c>
      <c r="C1360" s="219" t="s">
        <v>188</v>
      </c>
      <c r="D1360" s="219" t="s">
        <v>641</v>
      </c>
      <c r="E1360" s="219">
        <v>7.9638400000000002E-4</v>
      </c>
    </row>
    <row r="1361" spans="1:5" ht="15.75" customHeight="1">
      <c r="A1361" s="219">
        <v>2013</v>
      </c>
      <c r="B1361" s="219" t="s">
        <v>42</v>
      </c>
      <c r="C1361" s="219" t="s">
        <v>188</v>
      </c>
      <c r="D1361" s="219" t="s">
        <v>641</v>
      </c>
      <c r="E1361" s="219">
        <v>0.50337565200000001</v>
      </c>
    </row>
    <row r="1362" spans="1:5" ht="15.75" customHeight="1">
      <c r="A1362" s="219">
        <v>2013</v>
      </c>
      <c r="B1362" s="219" t="s">
        <v>36</v>
      </c>
      <c r="C1362" s="219" t="s">
        <v>188</v>
      </c>
      <c r="D1362" s="219" t="s">
        <v>641</v>
      </c>
      <c r="E1362" s="219">
        <v>1.8293579999999999E-3</v>
      </c>
    </row>
    <row r="1363" spans="1:5" ht="15.75" customHeight="1">
      <c r="A1363" s="219">
        <v>2013</v>
      </c>
      <c r="B1363" s="219" t="s">
        <v>39</v>
      </c>
      <c r="C1363" s="219" t="s">
        <v>188</v>
      </c>
      <c r="D1363" s="219" t="s">
        <v>641</v>
      </c>
      <c r="E1363" s="219">
        <v>1.036566E-2</v>
      </c>
    </row>
    <row r="1364" spans="1:5" ht="15.75" customHeight="1">
      <c r="A1364" s="219">
        <v>2013</v>
      </c>
      <c r="B1364" s="219" t="s">
        <v>47</v>
      </c>
      <c r="C1364" s="219" t="s">
        <v>188</v>
      </c>
      <c r="D1364" s="219" t="s">
        <v>641</v>
      </c>
      <c r="E1364" s="219">
        <v>9.6389869999999999E-3</v>
      </c>
    </row>
    <row r="1365" spans="1:5" ht="15.75" customHeight="1">
      <c r="A1365" s="219">
        <v>2013</v>
      </c>
      <c r="B1365" s="219" t="s">
        <v>50</v>
      </c>
      <c r="C1365" s="219" t="s">
        <v>188</v>
      </c>
      <c r="D1365" s="219" t="s">
        <v>641</v>
      </c>
      <c r="E1365" s="219">
        <v>9.4425300000000004E-4</v>
      </c>
    </row>
    <row r="1366" spans="1:5" ht="15.75" customHeight="1">
      <c r="A1366" s="219">
        <v>2013</v>
      </c>
      <c r="B1366" s="219" t="s">
        <v>58</v>
      </c>
      <c r="C1366" s="219" t="s">
        <v>188</v>
      </c>
      <c r="D1366" s="219" t="s">
        <v>641</v>
      </c>
      <c r="E1366" s="219">
        <v>3.2467939999999999E-3</v>
      </c>
    </row>
    <row r="1367" spans="1:5" ht="15.75" customHeight="1">
      <c r="A1367" s="219">
        <v>2013</v>
      </c>
      <c r="B1367" s="219" t="s">
        <v>55</v>
      </c>
      <c r="C1367" s="219" t="s">
        <v>188</v>
      </c>
      <c r="D1367" s="219" t="s">
        <v>641</v>
      </c>
      <c r="E1367" s="219">
        <v>2.28142E-4</v>
      </c>
    </row>
    <row r="1368" spans="1:5" ht="15.75" customHeight="1">
      <c r="A1368" s="219">
        <v>2013</v>
      </c>
      <c r="B1368" s="219" t="s">
        <v>61</v>
      </c>
      <c r="C1368" s="219" t="s">
        <v>188</v>
      </c>
      <c r="D1368" s="219" t="s">
        <v>641</v>
      </c>
      <c r="E1368" s="219">
        <v>2.3502820000000001E-2</v>
      </c>
    </row>
    <row r="1369" spans="1:5" ht="15.75" customHeight="1">
      <c r="A1369" s="219">
        <v>2013</v>
      </c>
      <c r="B1369" s="219" t="s">
        <v>62</v>
      </c>
      <c r="C1369" s="219" t="s">
        <v>188</v>
      </c>
      <c r="D1369" s="219" t="s">
        <v>641</v>
      </c>
      <c r="E1369" s="219">
        <v>0.137197659</v>
      </c>
    </row>
    <row r="1370" spans="1:5" ht="15.75" customHeight="1">
      <c r="A1370" s="219">
        <v>2013</v>
      </c>
      <c r="B1370" s="219" t="s">
        <v>68</v>
      </c>
      <c r="C1370" s="219" t="s">
        <v>188</v>
      </c>
      <c r="D1370" s="219" t="s">
        <v>641</v>
      </c>
      <c r="E1370" s="219">
        <v>9.7868569999999995E-3</v>
      </c>
    </row>
    <row r="1371" spans="1:5" ht="15.75" customHeight="1">
      <c r="A1371" s="219">
        <v>2013</v>
      </c>
      <c r="B1371" s="219" t="s">
        <v>92</v>
      </c>
      <c r="C1371" s="219" t="s">
        <v>188</v>
      </c>
      <c r="D1371" s="219" t="s">
        <v>641</v>
      </c>
      <c r="E1371" s="219">
        <v>2.722913E-3</v>
      </c>
    </row>
    <row r="1372" spans="1:5" ht="15.75" customHeight="1">
      <c r="A1372" s="219">
        <v>2013</v>
      </c>
      <c r="B1372" s="219" t="s">
        <v>81</v>
      </c>
      <c r="C1372" s="219" t="s">
        <v>188</v>
      </c>
      <c r="D1372" s="219" t="s">
        <v>641</v>
      </c>
      <c r="E1372" s="219">
        <v>8.0905799999999998E-4</v>
      </c>
    </row>
    <row r="1373" spans="1:5" ht="15.75" customHeight="1">
      <c r="A1373" s="219">
        <v>2013</v>
      </c>
      <c r="B1373" s="219" t="s">
        <v>87</v>
      </c>
      <c r="C1373" s="219" t="s">
        <v>188</v>
      </c>
      <c r="D1373" s="219" t="s">
        <v>641</v>
      </c>
      <c r="E1373" s="219">
        <v>2.6977755999999999E-2</v>
      </c>
    </row>
    <row r="1374" spans="1:5" ht="15.75" customHeight="1">
      <c r="A1374" s="219">
        <v>2013</v>
      </c>
      <c r="B1374" s="219" t="s">
        <v>95</v>
      </c>
      <c r="C1374" s="219" t="s">
        <v>188</v>
      </c>
      <c r="D1374" s="219" t="s">
        <v>641</v>
      </c>
      <c r="E1374" s="219">
        <v>1.7488751E-2</v>
      </c>
    </row>
    <row r="1375" spans="1:5" ht="15.75" customHeight="1">
      <c r="A1375" s="219">
        <v>2013</v>
      </c>
      <c r="B1375" s="219" t="s">
        <v>98</v>
      </c>
      <c r="C1375" s="219" t="s">
        <v>188</v>
      </c>
      <c r="D1375" s="219" t="s">
        <v>641</v>
      </c>
      <c r="E1375" s="219">
        <v>4.2882199999999998E-4</v>
      </c>
    </row>
    <row r="1376" spans="1:5" ht="15.75" customHeight="1">
      <c r="A1376" s="219">
        <v>2013</v>
      </c>
      <c r="B1376" s="219" t="s">
        <v>100</v>
      </c>
      <c r="C1376" s="219" t="s">
        <v>188</v>
      </c>
      <c r="D1376" s="219" t="s">
        <v>641</v>
      </c>
      <c r="E1376" s="219">
        <v>0.12606941399999999</v>
      </c>
    </row>
    <row r="1377" spans="1:5" ht="15.75" customHeight="1">
      <c r="A1377" s="219">
        <v>2013</v>
      </c>
      <c r="B1377" s="219" t="s">
        <v>103</v>
      </c>
      <c r="C1377" s="219" t="s">
        <v>188</v>
      </c>
      <c r="D1377" s="219" t="s">
        <v>641</v>
      </c>
      <c r="E1377" s="219">
        <v>3.2277830000000001E-3</v>
      </c>
    </row>
    <row r="1378" spans="1:5" ht="15.75" customHeight="1">
      <c r="A1378" s="219">
        <v>2013</v>
      </c>
      <c r="B1378" s="219" t="s">
        <v>107</v>
      </c>
      <c r="C1378" s="219" t="s">
        <v>188</v>
      </c>
      <c r="D1378" s="219" t="s">
        <v>641</v>
      </c>
      <c r="E1378" s="219">
        <v>6.0457549999999999E-3</v>
      </c>
    </row>
    <row r="1379" spans="1:5" ht="15.75" customHeight="1">
      <c r="A1379" s="219">
        <v>2013</v>
      </c>
      <c r="B1379" s="219" t="s">
        <v>113</v>
      </c>
      <c r="C1379" s="219" t="s">
        <v>188</v>
      </c>
      <c r="D1379" s="219" t="s">
        <v>641</v>
      </c>
      <c r="E1379" s="219">
        <v>1.0836730000000001E-3</v>
      </c>
    </row>
    <row r="1380" spans="1:5" ht="15.75" customHeight="1">
      <c r="A1380" s="219">
        <v>2013</v>
      </c>
      <c r="B1380" s="219" t="s">
        <v>115</v>
      </c>
      <c r="C1380" s="219" t="s">
        <v>188</v>
      </c>
      <c r="D1380" s="219" t="s">
        <v>641</v>
      </c>
      <c r="E1380" s="219">
        <v>3.6629420000000002E-3</v>
      </c>
    </row>
    <row r="1381" spans="1:5" ht="15.75" customHeight="1">
      <c r="A1381" s="219">
        <v>2013</v>
      </c>
      <c r="B1381" s="219" t="s">
        <v>123</v>
      </c>
      <c r="C1381" s="219" t="s">
        <v>188</v>
      </c>
      <c r="D1381" s="219" t="s">
        <v>641</v>
      </c>
      <c r="E1381" s="219">
        <v>1.0549441E-2</v>
      </c>
    </row>
    <row r="1382" spans="1:5" ht="15.75" customHeight="1">
      <c r="A1382" s="219">
        <v>2013</v>
      </c>
      <c r="B1382" s="219" t="s">
        <v>3098</v>
      </c>
      <c r="C1382" s="219" t="s">
        <v>188</v>
      </c>
      <c r="D1382" s="219" t="s">
        <v>641</v>
      </c>
      <c r="E1382" s="219">
        <v>1.3316715999999999E-2</v>
      </c>
    </row>
    <row r="1383" spans="1:5" ht="15.75" customHeight="1">
      <c r="A1383" s="219">
        <v>2013</v>
      </c>
      <c r="B1383" s="219" t="s">
        <v>126</v>
      </c>
      <c r="C1383" s="219" t="s">
        <v>188</v>
      </c>
      <c r="D1383" s="219" t="s">
        <v>641</v>
      </c>
      <c r="E1383" s="219">
        <v>1.694163E-3</v>
      </c>
    </row>
    <row r="1384" spans="1:5" ht="15.75" customHeight="1">
      <c r="A1384" s="219">
        <v>2013</v>
      </c>
      <c r="B1384" s="219" t="s">
        <v>132</v>
      </c>
      <c r="C1384" s="219" t="s">
        <v>188</v>
      </c>
      <c r="D1384" s="219" t="s">
        <v>641</v>
      </c>
      <c r="E1384" s="219">
        <v>2.1643888E-2</v>
      </c>
    </row>
    <row r="1385" spans="1:5" ht="15.75" customHeight="1">
      <c r="A1385" s="219">
        <v>2013</v>
      </c>
      <c r="B1385" s="219" t="s">
        <v>134</v>
      </c>
      <c r="C1385" s="219" t="s">
        <v>188</v>
      </c>
      <c r="D1385" s="219" t="s">
        <v>641</v>
      </c>
      <c r="E1385" s="219">
        <v>1.622341E-3</v>
      </c>
    </row>
    <row r="1386" spans="1:5" ht="15.75" customHeight="1">
      <c r="A1386" s="219">
        <v>2014</v>
      </c>
      <c r="B1386" s="219" t="s">
        <v>6</v>
      </c>
      <c r="C1386" s="219" t="s">
        <v>187</v>
      </c>
      <c r="D1386" s="219" t="s">
        <v>636</v>
      </c>
      <c r="E1386" s="219">
        <v>3.3771499999999999E-4</v>
      </c>
    </row>
    <row r="1387" spans="1:5" ht="15.75" customHeight="1">
      <c r="A1387" s="219">
        <v>2014</v>
      </c>
      <c r="B1387" s="219" t="s">
        <v>3</v>
      </c>
      <c r="C1387" s="219" t="s">
        <v>187</v>
      </c>
      <c r="D1387" s="219" t="s">
        <v>636</v>
      </c>
      <c r="E1387" s="219">
        <v>0.10035099</v>
      </c>
    </row>
    <row r="1388" spans="1:5" ht="15.75" customHeight="1">
      <c r="A1388" s="219">
        <v>2014</v>
      </c>
      <c r="B1388" s="219" t="s">
        <v>12</v>
      </c>
      <c r="C1388" s="219" t="s">
        <v>187</v>
      </c>
      <c r="D1388" s="219" t="s">
        <v>636</v>
      </c>
      <c r="E1388" s="219">
        <v>3.4780199999999997E-4</v>
      </c>
    </row>
    <row r="1389" spans="1:5" ht="15.75" customHeight="1">
      <c r="A1389" s="219">
        <v>2014</v>
      </c>
      <c r="B1389" s="219" t="s">
        <v>8</v>
      </c>
      <c r="C1389" s="219" t="s">
        <v>187</v>
      </c>
      <c r="D1389" s="219" t="s">
        <v>636</v>
      </c>
      <c r="E1389" s="219">
        <v>6.3911700000000003E-4</v>
      </c>
    </row>
    <row r="1390" spans="1:5" ht="15.75" customHeight="1">
      <c r="A1390" s="219">
        <v>2014</v>
      </c>
      <c r="B1390" s="219" t="s">
        <v>15</v>
      </c>
      <c r="C1390" s="219" t="s">
        <v>187</v>
      </c>
      <c r="D1390" s="219" t="s">
        <v>636</v>
      </c>
      <c r="E1390" s="219">
        <v>6.1490799999999995E-4</v>
      </c>
    </row>
    <row r="1391" spans="1:5" ht="15.75" customHeight="1">
      <c r="A1391" s="219">
        <v>2014</v>
      </c>
      <c r="B1391" s="219" t="s">
        <v>17</v>
      </c>
      <c r="C1391" s="219" t="s">
        <v>187</v>
      </c>
      <c r="D1391" s="219" t="s">
        <v>636</v>
      </c>
      <c r="E1391" s="219">
        <v>8.9036123999999994E-2</v>
      </c>
    </row>
    <row r="1392" spans="1:5" ht="15.75" customHeight="1">
      <c r="A1392" s="219">
        <v>2014</v>
      </c>
      <c r="B1392" s="219" t="s">
        <v>26</v>
      </c>
      <c r="C1392" s="219" t="s">
        <v>187</v>
      </c>
      <c r="D1392" s="219" t="s">
        <v>636</v>
      </c>
      <c r="E1392" s="224">
        <v>4.88E-5</v>
      </c>
    </row>
    <row r="1393" spans="1:5" ht="15.75" customHeight="1">
      <c r="A1393" s="219">
        <v>2014</v>
      </c>
      <c r="B1393" s="219" t="s">
        <v>28</v>
      </c>
      <c r="C1393" s="219" t="s">
        <v>187</v>
      </c>
      <c r="D1393" s="219" t="s">
        <v>636</v>
      </c>
      <c r="E1393" s="224">
        <v>4.1600000000000002E-5</v>
      </c>
    </row>
    <row r="1394" spans="1:5" ht="15.75" customHeight="1">
      <c r="A1394" s="219">
        <v>2014</v>
      </c>
      <c r="B1394" s="219" t="s">
        <v>42</v>
      </c>
      <c r="C1394" s="219" t="s">
        <v>187</v>
      </c>
      <c r="D1394" s="219" t="s">
        <v>636</v>
      </c>
      <c r="E1394" s="219">
        <v>2.28371E-4</v>
      </c>
    </row>
    <row r="1395" spans="1:5" ht="15.75" customHeight="1">
      <c r="A1395" s="219">
        <v>2014</v>
      </c>
      <c r="B1395" s="219" t="s">
        <v>36</v>
      </c>
      <c r="C1395" s="219" t="s">
        <v>187</v>
      </c>
      <c r="D1395" s="219" t="s">
        <v>636</v>
      </c>
      <c r="E1395" s="219">
        <v>0.33303583199999998</v>
      </c>
    </row>
    <row r="1396" spans="1:5" ht="15.75" customHeight="1">
      <c r="A1396" s="219">
        <v>2014</v>
      </c>
      <c r="B1396" s="219" t="s">
        <v>39</v>
      </c>
      <c r="C1396" s="219" t="s">
        <v>187</v>
      </c>
      <c r="D1396" s="219" t="s">
        <v>636</v>
      </c>
      <c r="E1396" s="219">
        <v>0.15397868200000001</v>
      </c>
    </row>
    <row r="1397" spans="1:5" ht="15.75" customHeight="1">
      <c r="A1397" s="219">
        <v>2014</v>
      </c>
      <c r="B1397" s="219" t="s">
        <v>44</v>
      </c>
      <c r="C1397" s="219" t="s">
        <v>187</v>
      </c>
      <c r="D1397" s="219" t="s">
        <v>636</v>
      </c>
      <c r="E1397" s="224">
        <v>1.7799999999999999E-5</v>
      </c>
    </row>
    <row r="1398" spans="1:5" ht="15.75" customHeight="1">
      <c r="A1398" s="219">
        <v>2014</v>
      </c>
      <c r="B1398" s="219" t="s">
        <v>47</v>
      </c>
      <c r="C1398" s="219" t="s">
        <v>187</v>
      </c>
      <c r="D1398" s="219" t="s">
        <v>636</v>
      </c>
      <c r="E1398" s="219">
        <v>3.6438519999999999E-3</v>
      </c>
    </row>
    <row r="1399" spans="1:5" ht="15.75" customHeight="1">
      <c r="A1399" s="219">
        <v>2014</v>
      </c>
      <c r="B1399" s="219" t="s">
        <v>50</v>
      </c>
      <c r="C1399" s="219" t="s">
        <v>187</v>
      </c>
      <c r="D1399" s="219" t="s">
        <v>636</v>
      </c>
      <c r="E1399" s="219">
        <v>3.04226E-4</v>
      </c>
    </row>
    <row r="1400" spans="1:5" ht="15.75" customHeight="1">
      <c r="A1400" s="219">
        <v>2014</v>
      </c>
      <c r="B1400" s="219" t="s">
        <v>58</v>
      </c>
      <c r="C1400" s="219" t="s">
        <v>187</v>
      </c>
      <c r="D1400" s="219" t="s">
        <v>636</v>
      </c>
      <c r="E1400" s="224">
        <v>3.8699999999999999E-5</v>
      </c>
    </row>
    <row r="1401" spans="1:5" ht="15.75" customHeight="1">
      <c r="A1401" s="219">
        <v>2014</v>
      </c>
      <c r="B1401" s="219" t="s">
        <v>61</v>
      </c>
      <c r="C1401" s="219" t="s">
        <v>187</v>
      </c>
      <c r="D1401" s="219" t="s">
        <v>636</v>
      </c>
      <c r="E1401" s="219">
        <v>1.4247780999999999E-2</v>
      </c>
    </row>
    <row r="1402" spans="1:5" ht="15.75" customHeight="1">
      <c r="A1402" s="219">
        <v>2014</v>
      </c>
      <c r="B1402" s="219" t="s">
        <v>62</v>
      </c>
      <c r="C1402" s="219" t="s">
        <v>187</v>
      </c>
      <c r="D1402" s="219" t="s">
        <v>636</v>
      </c>
      <c r="E1402" s="219">
        <v>3.7523890000000001E-3</v>
      </c>
    </row>
    <row r="1403" spans="1:5" ht="15.75" customHeight="1">
      <c r="A1403" s="219">
        <v>2014</v>
      </c>
      <c r="B1403" s="219" t="s">
        <v>68</v>
      </c>
      <c r="C1403" s="219" t="s">
        <v>187</v>
      </c>
      <c r="D1403" s="219" t="s">
        <v>636</v>
      </c>
      <c r="E1403" s="224">
        <v>4.0300000000000004E-6</v>
      </c>
    </row>
    <row r="1404" spans="1:5" ht="15.75" customHeight="1">
      <c r="A1404" s="219">
        <v>2014</v>
      </c>
      <c r="B1404" s="219" t="s">
        <v>65</v>
      </c>
      <c r="C1404" s="219" t="s">
        <v>187</v>
      </c>
      <c r="D1404" s="219" t="s">
        <v>636</v>
      </c>
      <c r="E1404" s="219">
        <v>1.65024E-4</v>
      </c>
    </row>
    <row r="1405" spans="1:5" ht="15.75" customHeight="1">
      <c r="A1405" s="219">
        <v>2014</v>
      </c>
      <c r="B1405" s="219" t="s">
        <v>89</v>
      </c>
      <c r="C1405" s="219" t="s">
        <v>187</v>
      </c>
      <c r="D1405" s="219" t="s">
        <v>636</v>
      </c>
      <c r="E1405" s="219">
        <v>2.5903599999999998E-4</v>
      </c>
    </row>
    <row r="1406" spans="1:5" ht="15.75" customHeight="1">
      <c r="A1406" s="219">
        <v>2014</v>
      </c>
      <c r="B1406" s="219" t="s">
        <v>73</v>
      </c>
      <c r="C1406" s="219" t="s">
        <v>187</v>
      </c>
      <c r="D1406" s="219" t="s">
        <v>636</v>
      </c>
      <c r="E1406" s="224">
        <v>7.1400000000000001E-5</v>
      </c>
    </row>
    <row r="1407" spans="1:5" ht="15.75" customHeight="1">
      <c r="A1407" s="219">
        <v>2014</v>
      </c>
      <c r="B1407" s="219" t="s">
        <v>81</v>
      </c>
      <c r="C1407" s="219" t="s">
        <v>187</v>
      </c>
      <c r="D1407" s="219" t="s">
        <v>636</v>
      </c>
      <c r="E1407" s="219">
        <v>1.4646400000000001E-4</v>
      </c>
    </row>
    <row r="1408" spans="1:5" ht="15.75" customHeight="1">
      <c r="A1408" s="219">
        <v>2014</v>
      </c>
      <c r="B1408" s="219" t="s">
        <v>84</v>
      </c>
      <c r="C1408" s="219" t="s">
        <v>187</v>
      </c>
      <c r="D1408" s="219" t="s">
        <v>636</v>
      </c>
      <c r="E1408" s="224">
        <v>1.49E-5</v>
      </c>
    </row>
    <row r="1409" spans="1:5" ht="15.75" customHeight="1">
      <c r="A1409" s="219">
        <v>2014</v>
      </c>
      <c r="B1409" s="219" t="s">
        <v>76</v>
      </c>
      <c r="C1409" s="219" t="s">
        <v>187</v>
      </c>
      <c r="D1409" s="219" t="s">
        <v>636</v>
      </c>
      <c r="E1409" s="219">
        <v>2.8728E-4</v>
      </c>
    </row>
    <row r="1410" spans="1:5" ht="15.75" customHeight="1">
      <c r="A1410" s="219">
        <v>2014</v>
      </c>
      <c r="B1410" s="219" t="s">
        <v>87</v>
      </c>
      <c r="C1410" s="219" t="s">
        <v>187</v>
      </c>
      <c r="D1410" s="219" t="s">
        <v>636</v>
      </c>
      <c r="E1410" s="219">
        <v>1.530813E-3</v>
      </c>
    </row>
    <row r="1411" spans="1:5" ht="15.75" customHeight="1">
      <c r="A1411" s="219">
        <v>2014</v>
      </c>
      <c r="B1411" s="219" t="s">
        <v>95</v>
      </c>
      <c r="C1411" s="219" t="s">
        <v>187</v>
      </c>
      <c r="D1411" s="219" t="s">
        <v>636</v>
      </c>
      <c r="E1411" s="219">
        <v>2.8902272999999999E-2</v>
      </c>
    </row>
    <row r="1412" spans="1:5" ht="15.75" customHeight="1">
      <c r="A1412" s="219">
        <v>2014</v>
      </c>
      <c r="B1412" s="219" t="s">
        <v>98</v>
      </c>
      <c r="C1412" s="219" t="s">
        <v>187</v>
      </c>
      <c r="D1412" s="219" t="s">
        <v>636</v>
      </c>
      <c r="E1412" s="224">
        <v>1.0499999999999999E-5</v>
      </c>
    </row>
    <row r="1413" spans="1:5" ht="15.75" customHeight="1">
      <c r="A1413" s="219">
        <v>2014</v>
      </c>
      <c r="B1413" s="219" t="s">
        <v>100</v>
      </c>
      <c r="C1413" s="219" t="s">
        <v>187</v>
      </c>
      <c r="D1413" s="219" t="s">
        <v>636</v>
      </c>
      <c r="E1413" s="219">
        <v>1.40412E-4</v>
      </c>
    </row>
    <row r="1414" spans="1:5" ht="15.75" customHeight="1">
      <c r="A1414" s="219">
        <v>2014</v>
      </c>
      <c r="B1414" s="219" t="s">
        <v>103</v>
      </c>
      <c r="C1414" s="219" t="s">
        <v>187</v>
      </c>
      <c r="D1414" s="219" t="s">
        <v>636</v>
      </c>
      <c r="E1414" s="219">
        <v>1.7507110000000001E-3</v>
      </c>
    </row>
    <row r="1415" spans="1:5" ht="15.75" customHeight="1">
      <c r="A1415" s="219">
        <v>2014</v>
      </c>
      <c r="B1415" s="219" t="s">
        <v>107</v>
      </c>
      <c r="C1415" s="219" t="s">
        <v>187</v>
      </c>
      <c r="D1415" s="219" t="s">
        <v>636</v>
      </c>
      <c r="E1415" s="219">
        <v>2.8001700000000003E-4</v>
      </c>
    </row>
    <row r="1416" spans="1:5" ht="15.75" customHeight="1">
      <c r="A1416" s="219">
        <v>2014</v>
      </c>
      <c r="B1416" s="219" t="s">
        <v>113</v>
      </c>
      <c r="C1416" s="219" t="s">
        <v>187</v>
      </c>
      <c r="D1416" s="219" t="s">
        <v>636</v>
      </c>
      <c r="E1416" s="219">
        <v>5.64472E-4</v>
      </c>
    </row>
    <row r="1417" spans="1:5" ht="15.75" customHeight="1">
      <c r="A1417" s="219">
        <v>2014</v>
      </c>
      <c r="B1417" s="219" t="s">
        <v>115</v>
      </c>
      <c r="C1417" s="219" t="s">
        <v>187</v>
      </c>
      <c r="D1417" s="219" t="s">
        <v>636</v>
      </c>
      <c r="E1417" s="219">
        <v>7.0141433000000003E-2</v>
      </c>
    </row>
    <row r="1418" spans="1:5" ht="15.75" customHeight="1">
      <c r="A1418" s="219">
        <v>2014</v>
      </c>
      <c r="B1418" s="219" t="s">
        <v>118</v>
      </c>
      <c r="C1418" s="219" t="s">
        <v>187</v>
      </c>
      <c r="D1418" s="219" t="s">
        <v>636</v>
      </c>
      <c r="E1418" s="219">
        <v>0.16912703700000001</v>
      </c>
    </row>
    <row r="1419" spans="1:5" ht="15.75" customHeight="1">
      <c r="A1419" s="219">
        <v>2014</v>
      </c>
      <c r="B1419" s="219" t="s">
        <v>123</v>
      </c>
      <c r="C1419" s="219" t="s">
        <v>187</v>
      </c>
      <c r="D1419" s="219" t="s">
        <v>636</v>
      </c>
      <c r="E1419" s="219">
        <v>2.7557900000000003E-4</v>
      </c>
    </row>
    <row r="1420" spans="1:5" ht="15.75" customHeight="1">
      <c r="A1420" s="219">
        <v>2014</v>
      </c>
      <c r="B1420" s="219" t="s">
        <v>126</v>
      </c>
      <c r="C1420" s="219" t="s">
        <v>187</v>
      </c>
      <c r="D1420" s="219" t="s">
        <v>636</v>
      </c>
      <c r="E1420" s="224">
        <v>3.15E-5</v>
      </c>
    </row>
    <row r="1421" spans="1:5" ht="15.75" customHeight="1">
      <c r="A1421" s="219">
        <v>2014</v>
      </c>
      <c r="B1421" s="219" t="s">
        <v>132</v>
      </c>
      <c r="C1421" s="219" t="s">
        <v>187</v>
      </c>
      <c r="D1421" s="219" t="s">
        <v>636</v>
      </c>
      <c r="E1421" s="219">
        <v>1.9252984000000001E-2</v>
      </c>
    </row>
    <row r="1422" spans="1:5" ht="15.75" customHeight="1">
      <c r="A1422" s="219">
        <v>2014</v>
      </c>
      <c r="B1422" s="219" t="s">
        <v>129</v>
      </c>
      <c r="C1422" s="219" t="s">
        <v>187</v>
      </c>
      <c r="D1422" s="219" t="s">
        <v>636</v>
      </c>
      <c r="E1422" s="219">
        <v>6.379465E-3</v>
      </c>
    </row>
    <row r="1423" spans="1:5" ht="15.75" customHeight="1">
      <c r="A1423" s="219">
        <v>2014</v>
      </c>
      <c r="B1423" s="219" t="s">
        <v>6</v>
      </c>
      <c r="C1423" s="219" t="s">
        <v>187</v>
      </c>
      <c r="D1423" s="219" t="s">
        <v>635</v>
      </c>
      <c r="E1423" s="219">
        <v>5.3396490000000001E-3</v>
      </c>
    </row>
    <row r="1424" spans="1:5" ht="15.75" customHeight="1">
      <c r="A1424" s="219">
        <v>2014</v>
      </c>
      <c r="B1424" s="219" t="s">
        <v>3</v>
      </c>
      <c r="C1424" s="219" t="s">
        <v>187</v>
      </c>
      <c r="D1424" s="219" t="s">
        <v>635</v>
      </c>
      <c r="E1424" s="219">
        <v>6.1983610000000003E-3</v>
      </c>
    </row>
    <row r="1425" spans="1:5" ht="15.75" customHeight="1">
      <c r="A1425" s="219">
        <v>2014</v>
      </c>
      <c r="B1425" s="219" t="s">
        <v>12</v>
      </c>
      <c r="C1425" s="219" t="s">
        <v>187</v>
      </c>
      <c r="D1425" s="219" t="s">
        <v>635</v>
      </c>
      <c r="E1425" s="219">
        <v>6.2479320000000003E-3</v>
      </c>
    </row>
    <row r="1426" spans="1:5" ht="15.75" customHeight="1">
      <c r="A1426" s="219">
        <v>2014</v>
      </c>
      <c r="B1426" s="219" t="s">
        <v>8</v>
      </c>
      <c r="C1426" s="219" t="s">
        <v>187</v>
      </c>
      <c r="D1426" s="219" t="s">
        <v>635</v>
      </c>
      <c r="E1426" s="219">
        <v>1.713025E-3</v>
      </c>
    </row>
    <row r="1427" spans="1:5" ht="15.75" customHeight="1">
      <c r="A1427" s="219">
        <v>2014</v>
      </c>
      <c r="B1427" s="219" t="s">
        <v>15</v>
      </c>
      <c r="C1427" s="219" t="s">
        <v>187</v>
      </c>
      <c r="D1427" s="219" t="s">
        <v>635</v>
      </c>
      <c r="E1427" s="219">
        <v>2.9125407999999998E-2</v>
      </c>
    </row>
    <row r="1428" spans="1:5" ht="15.75" customHeight="1">
      <c r="A1428" s="219">
        <v>2014</v>
      </c>
      <c r="B1428" s="219" t="s">
        <v>17</v>
      </c>
      <c r="C1428" s="219" t="s">
        <v>187</v>
      </c>
      <c r="D1428" s="219" t="s">
        <v>635</v>
      </c>
      <c r="E1428" s="219">
        <v>9.1318957000000006E-2</v>
      </c>
    </row>
    <row r="1429" spans="1:5" ht="15.75" customHeight="1">
      <c r="A1429" s="219">
        <v>2014</v>
      </c>
      <c r="B1429" s="219" t="s">
        <v>20</v>
      </c>
      <c r="C1429" s="219" t="s">
        <v>187</v>
      </c>
      <c r="D1429" s="219" t="s">
        <v>635</v>
      </c>
      <c r="E1429" s="219">
        <v>2.9154979999999999E-3</v>
      </c>
    </row>
    <row r="1430" spans="1:5" ht="15.75" customHeight="1">
      <c r="A1430" s="219">
        <v>2014</v>
      </c>
      <c r="B1430" s="219" t="s">
        <v>23</v>
      </c>
      <c r="C1430" s="219" t="s">
        <v>187</v>
      </c>
      <c r="D1430" s="219" t="s">
        <v>635</v>
      </c>
      <c r="E1430" s="219">
        <v>3.7986200000000002E-4</v>
      </c>
    </row>
    <row r="1431" spans="1:5" ht="15.75" customHeight="1">
      <c r="A1431" s="219">
        <v>2014</v>
      </c>
      <c r="B1431" s="219" t="s">
        <v>26</v>
      </c>
      <c r="C1431" s="219" t="s">
        <v>187</v>
      </c>
      <c r="D1431" s="219" t="s">
        <v>635</v>
      </c>
      <c r="E1431" s="219">
        <v>4.2007379999999999E-3</v>
      </c>
    </row>
    <row r="1432" spans="1:5" ht="15.75" customHeight="1">
      <c r="A1432" s="219">
        <v>2014</v>
      </c>
      <c r="B1432" s="219" t="s">
        <v>28</v>
      </c>
      <c r="C1432" s="219" t="s">
        <v>187</v>
      </c>
      <c r="D1432" s="219" t="s">
        <v>635</v>
      </c>
      <c r="E1432" s="219">
        <v>3.6448969999999998E-3</v>
      </c>
    </row>
    <row r="1433" spans="1:5" ht="15.75" customHeight="1">
      <c r="A1433" s="219">
        <v>2014</v>
      </c>
      <c r="B1433" s="219" t="s">
        <v>31</v>
      </c>
      <c r="C1433" s="219" t="s">
        <v>187</v>
      </c>
      <c r="D1433" s="219" t="s">
        <v>635</v>
      </c>
      <c r="E1433" s="224">
        <v>2.2399999999999999E-7</v>
      </c>
    </row>
    <row r="1434" spans="1:5" ht="15.75" customHeight="1">
      <c r="A1434" s="219">
        <v>2014</v>
      </c>
      <c r="B1434" s="219" t="s">
        <v>42</v>
      </c>
      <c r="C1434" s="219" t="s">
        <v>187</v>
      </c>
      <c r="D1434" s="219" t="s">
        <v>635</v>
      </c>
      <c r="E1434" s="219">
        <v>2.6050119999999999E-3</v>
      </c>
    </row>
    <row r="1435" spans="1:5" ht="15.75" customHeight="1">
      <c r="A1435" s="219">
        <v>2014</v>
      </c>
      <c r="B1435" s="219" t="s">
        <v>34</v>
      </c>
      <c r="C1435" s="219" t="s">
        <v>187</v>
      </c>
      <c r="D1435" s="219" t="s">
        <v>635</v>
      </c>
      <c r="E1435" s="219">
        <v>1.8401499999999999E-4</v>
      </c>
    </row>
    <row r="1436" spans="1:5" ht="15.75" customHeight="1">
      <c r="A1436" s="219">
        <v>2014</v>
      </c>
      <c r="B1436" s="219" t="s">
        <v>36</v>
      </c>
      <c r="C1436" s="219" t="s">
        <v>187</v>
      </c>
      <c r="D1436" s="219" t="s">
        <v>635</v>
      </c>
      <c r="E1436" s="219">
        <v>8.9582770000000006E-3</v>
      </c>
    </row>
    <row r="1437" spans="1:5" ht="15.75" customHeight="1">
      <c r="A1437" s="219">
        <v>2014</v>
      </c>
      <c r="B1437" s="219" t="s">
        <v>39</v>
      </c>
      <c r="C1437" s="219" t="s">
        <v>187</v>
      </c>
      <c r="D1437" s="219" t="s">
        <v>635</v>
      </c>
      <c r="E1437" s="219">
        <v>1.4583884E-2</v>
      </c>
    </row>
    <row r="1438" spans="1:5" ht="15.75" customHeight="1">
      <c r="A1438" s="219">
        <v>2014</v>
      </c>
      <c r="B1438" s="219" t="s">
        <v>44</v>
      </c>
      <c r="C1438" s="219" t="s">
        <v>187</v>
      </c>
      <c r="D1438" s="219" t="s">
        <v>635</v>
      </c>
      <c r="E1438" s="219">
        <v>6.4866330000000003E-3</v>
      </c>
    </row>
    <row r="1439" spans="1:5" ht="15.75" customHeight="1">
      <c r="A1439" s="219">
        <v>2014</v>
      </c>
      <c r="B1439" s="219" t="s">
        <v>47</v>
      </c>
      <c r="C1439" s="219" t="s">
        <v>187</v>
      </c>
      <c r="D1439" s="219" t="s">
        <v>635</v>
      </c>
      <c r="E1439" s="219">
        <v>3.5045789999999999E-3</v>
      </c>
    </row>
    <row r="1440" spans="1:5" ht="15.75" customHeight="1">
      <c r="A1440" s="219">
        <v>2014</v>
      </c>
      <c r="B1440" s="219" t="s">
        <v>50</v>
      </c>
      <c r="C1440" s="219" t="s">
        <v>187</v>
      </c>
      <c r="D1440" s="219" t="s">
        <v>635</v>
      </c>
      <c r="E1440" s="219">
        <v>4.5432676999999998E-2</v>
      </c>
    </row>
    <row r="1441" spans="1:5" ht="15.75" customHeight="1">
      <c r="A1441" s="219">
        <v>2014</v>
      </c>
      <c r="B1441" s="219" t="s">
        <v>58</v>
      </c>
      <c r="C1441" s="219" t="s">
        <v>187</v>
      </c>
      <c r="D1441" s="219" t="s">
        <v>635</v>
      </c>
      <c r="E1441" s="219">
        <v>7.7136469999999997E-3</v>
      </c>
    </row>
    <row r="1442" spans="1:5" ht="15.75" customHeight="1">
      <c r="A1442" s="219">
        <v>2014</v>
      </c>
      <c r="B1442" s="219" t="s">
        <v>55</v>
      </c>
      <c r="C1442" s="219" t="s">
        <v>187</v>
      </c>
      <c r="D1442" s="219" t="s">
        <v>635</v>
      </c>
      <c r="E1442" s="219">
        <v>6.0530820000000004E-3</v>
      </c>
    </row>
    <row r="1443" spans="1:5" ht="15.75" customHeight="1">
      <c r="A1443" s="219">
        <v>2014</v>
      </c>
      <c r="B1443" s="219" t="s">
        <v>52</v>
      </c>
      <c r="C1443" s="219" t="s">
        <v>187</v>
      </c>
      <c r="D1443" s="219" t="s">
        <v>635</v>
      </c>
      <c r="E1443" s="224">
        <v>1.7499999999999998E-5</v>
      </c>
    </row>
    <row r="1444" spans="1:5" ht="15.75" customHeight="1">
      <c r="A1444" s="219">
        <v>2014</v>
      </c>
      <c r="B1444" s="219" t="s">
        <v>61</v>
      </c>
      <c r="C1444" s="219" t="s">
        <v>187</v>
      </c>
      <c r="D1444" s="219" t="s">
        <v>635</v>
      </c>
      <c r="E1444" s="219">
        <v>2.0068669000000001E-2</v>
      </c>
    </row>
    <row r="1445" spans="1:5" ht="15.75" customHeight="1">
      <c r="A1445" s="219">
        <v>2014</v>
      </c>
      <c r="B1445" s="219" t="s">
        <v>62</v>
      </c>
      <c r="C1445" s="219" t="s">
        <v>187</v>
      </c>
      <c r="D1445" s="219" t="s">
        <v>635</v>
      </c>
      <c r="E1445" s="219">
        <v>1.902592E-3</v>
      </c>
    </row>
    <row r="1446" spans="1:5" ht="15.75" customHeight="1">
      <c r="A1446" s="219">
        <v>2014</v>
      </c>
      <c r="B1446" s="219" t="s">
        <v>68</v>
      </c>
      <c r="C1446" s="219" t="s">
        <v>187</v>
      </c>
      <c r="D1446" s="219" t="s">
        <v>635</v>
      </c>
      <c r="E1446" s="219">
        <v>2.965142E-3</v>
      </c>
    </row>
    <row r="1447" spans="1:5" ht="15.75" customHeight="1">
      <c r="A1447" s="219">
        <v>2014</v>
      </c>
      <c r="B1447" s="219" t="s">
        <v>65</v>
      </c>
      <c r="C1447" s="219" t="s">
        <v>187</v>
      </c>
      <c r="D1447" s="219" t="s">
        <v>635</v>
      </c>
      <c r="E1447" s="219">
        <v>6.7205310000000001E-3</v>
      </c>
    </row>
    <row r="1448" spans="1:5" ht="15.75" customHeight="1">
      <c r="A1448" s="219">
        <v>2014</v>
      </c>
      <c r="B1448" s="219" t="s">
        <v>70</v>
      </c>
      <c r="C1448" s="219" t="s">
        <v>187</v>
      </c>
      <c r="D1448" s="219" t="s">
        <v>635</v>
      </c>
      <c r="E1448" s="219">
        <v>5.8407900000000004E-4</v>
      </c>
    </row>
    <row r="1449" spans="1:5" ht="15.75" customHeight="1">
      <c r="A1449" s="219">
        <v>2014</v>
      </c>
      <c r="B1449" s="219" t="s">
        <v>89</v>
      </c>
      <c r="C1449" s="219" t="s">
        <v>187</v>
      </c>
      <c r="D1449" s="219" t="s">
        <v>635</v>
      </c>
      <c r="E1449" s="219">
        <v>2.7130129999999998E-3</v>
      </c>
    </row>
    <row r="1450" spans="1:5" ht="15.75" customHeight="1">
      <c r="A1450" s="219">
        <v>2014</v>
      </c>
      <c r="B1450" s="219" t="s">
        <v>92</v>
      </c>
      <c r="C1450" s="219" t="s">
        <v>187</v>
      </c>
      <c r="D1450" s="219" t="s">
        <v>635</v>
      </c>
      <c r="E1450" s="219">
        <v>2.6692479999999999E-3</v>
      </c>
    </row>
    <row r="1451" spans="1:5" ht="15.75" customHeight="1">
      <c r="A1451" s="219">
        <v>2014</v>
      </c>
      <c r="B1451" s="219" t="s">
        <v>73</v>
      </c>
      <c r="C1451" s="219" t="s">
        <v>187</v>
      </c>
      <c r="D1451" s="219" t="s">
        <v>635</v>
      </c>
      <c r="E1451" s="219">
        <v>1.622222E-3</v>
      </c>
    </row>
    <row r="1452" spans="1:5" ht="15.75" customHeight="1">
      <c r="A1452" s="219">
        <v>2014</v>
      </c>
      <c r="B1452" s="219" t="s">
        <v>81</v>
      </c>
      <c r="C1452" s="219" t="s">
        <v>187</v>
      </c>
      <c r="D1452" s="219" t="s">
        <v>635</v>
      </c>
      <c r="E1452" s="219">
        <v>1.2452767999999999E-2</v>
      </c>
    </row>
    <row r="1453" spans="1:5" ht="15.75" customHeight="1">
      <c r="A1453" s="219">
        <v>2014</v>
      </c>
      <c r="B1453" s="219" t="s">
        <v>84</v>
      </c>
      <c r="C1453" s="219" t="s">
        <v>187</v>
      </c>
      <c r="D1453" s="219" t="s">
        <v>635</v>
      </c>
      <c r="E1453" s="219">
        <v>2.4561243E-2</v>
      </c>
    </row>
    <row r="1454" spans="1:5" ht="15.75" customHeight="1">
      <c r="A1454" s="219">
        <v>2014</v>
      </c>
      <c r="B1454" s="219" t="s">
        <v>76</v>
      </c>
      <c r="C1454" s="219" t="s">
        <v>187</v>
      </c>
      <c r="D1454" s="219" t="s">
        <v>635</v>
      </c>
      <c r="E1454" s="219">
        <v>1.7915780000000001E-3</v>
      </c>
    </row>
    <row r="1455" spans="1:5" ht="15.75" customHeight="1">
      <c r="A1455" s="219">
        <v>2014</v>
      </c>
      <c r="B1455" s="219" t="s">
        <v>87</v>
      </c>
      <c r="C1455" s="219" t="s">
        <v>187</v>
      </c>
      <c r="D1455" s="219" t="s">
        <v>635</v>
      </c>
      <c r="E1455" s="219">
        <v>2.7872574000000001E-2</v>
      </c>
    </row>
    <row r="1456" spans="1:5" ht="15.75" customHeight="1">
      <c r="A1456" s="219">
        <v>2014</v>
      </c>
      <c r="B1456" s="219" t="s">
        <v>95</v>
      </c>
      <c r="C1456" s="219" t="s">
        <v>187</v>
      </c>
      <c r="D1456" s="219" t="s">
        <v>635</v>
      </c>
      <c r="E1456" s="219">
        <v>2.0160029999999999E-2</v>
      </c>
    </row>
    <row r="1457" spans="1:5" ht="15.75" customHeight="1">
      <c r="A1457" s="219">
        <v>2014</v>
      </c>
      <c r="B1457" s="219" t="s">
        <v>98</v>
      </c>
      <c r="C1457" s="219" t="s">
        <v>187</v>
      </c>
      <c r="D1457" s="219" t="s">
        <v>635</v>
      </c>
      <c r="E1457" s="219">
        <v>0.14074424299999999</v>
      </c>
    </row>
    <row r="1458" spans="1:5" ht="15.75" customHeight="1">
      <c r="A1458" s="219">
        <v>2014</v>
      </c>
      <c r="B1458" s="219" t="s">
        <v>100</v>
      </c>
      <c r="C1458" s="219" t="s">
        <v>187</v>
      </c>
      <c r="D1458" s="219" t="s">
        <v>635</v>
      </c>
      <c r="E1458" s="219">
        <v>9.2545599999999996E-4</v>
      </c>
    </row>
    <row r="1459" spans="1:5" ht="15.75" customHeight="1">
      <c r="A1459" s="219">
        <v>2014</v>
      </c>
      <c r="B1459" s="219" t="s">
        <v>103</v>
      </c>
      <c r="C1459" s="219" t="s">
        <v>187</v>
      </c>
      <c r="D1459" s="219" t="s">
        <v>635</v>
      </c>
      <c r="E1459" s="219">
        <v>4.4788935000000002E-2</v>
      </c>
    </row>
    <row r="1460" spans="1:5" ht="15.75" customHeight="1">
      <c r="A1460" s="219">
        <v>2014</v>
      </c>
      <c r="B1460" s="219" t="s">
        <v>105</v>
      </c>
      <c r="C1460" s="219" t="s">
        <v>187</v>
      </c>
      <c r="D1460" s="219" t="s">
        <v>635</v>
      </c>
      <c r="E1460" s="219">
        <v>2.0603829999999998E-3</v>
      </c>
    </row>
    <row r="1461" spans="1:5" ht="15.75" customHeight="1">
      <c r="A1461" s="219">
        <v>2014</v>
      </c>
      <c r="B1461" s="219" t="s">
        <v>107</v>
      </c>
      <c r="C1461" s="219" t="s">
        <v>187</v>
      </c>
      <c r="D1461" s="219" t="s">
        <v>635</v>
      </c>
      <c r="E1461" s="219">
        <v>7.2764499999999996E-4</v>
      </c>
    </row>
    <row r="1462" spans="1:5" ht="15.75" customHeight="1">
      <c r="A1462" s="219">
        <v>2014</v>
      </c>
      <c r="B1462" s="219" t="s">
        <v>113</v>
      </c>
      <c r="C1462" s="219" t="s">
        <v>187</v>
      </c>
      <c r="D1462" s="219" t="s">
        <v>635</v>
      </c>
      <c r="E1462" s="219">
        <v>2.8899360000000001E-3</v>
      </c>
    </row>
    <row r="1463" spans="1:5" ht="15.75" customHeight="1">
      <c r="A1463" s="219">
        <v>2014</v>
      </c>
      <c r="B1463" s="219" t="s">
        <v>115</v>
      </c>
      <c r="C1463" s="219" t="s">
        <v>187</v>
      </c>
      <c r="D1463" s="219" t="s">
        <v>635</v>
      </c>
      <c r="E1463" s="219">
        <v>0.40961376300000002</v>
      </c>
    </row>
    <row r="1464" spans="1:5" ht="15.75" customHeight="1">
      <c r="A1464" s="219">
        <v>2014</v>
      </c>
      <c r="B1464" s="219" t="s">
        <v>118</v>
      </c>
      <c r="C1464" s="219" t="s">
        <v>187</v>
      </c>
      <c r="D1464" s="219" t="s">
        <v>635</v>
      </c>
      <c r="E1464" s="219">
        <v>7.1870440000000001E-3</v>
      </c>
    </row>
    <row r="1465" spans="1:5" ht="15.75" customHeight="1">
      <c r="A1465" s="219">
        <v>2014</v>
      </c>
      <c r="B1465" s="219" t="s">
        <v>123</v>
      </c>
      <c r="C1465" s="219" t="s">
        <v>187</v>
      </c>
      <c r="D1465" s="219" t="s">
        <v>635</v>
      </c>
      <c r="E1465" s="219">
        <v>3.6152889999999998E-3</v>
      </c>
    </row>
    <row r="1466" spans="1:5" ht="15.75" customHeight="1">
      <c r="A1466" s="219">
        <v>2014</v>
      </c>
      <c r="B1466" s="219" t="s">
        <v>121</v>
      </c>
      <c r="C1466" s="219" t="s">
        <v>187</v>
      </c>
      <c r="D1466" s="219" t="s">
        <v>635</v>
      </c>
      <c r="E1466" s="224">
        <v>3.5800000000000003E-5</v>
      </c>
    </row>
    <row r="1467" spans="1:5" ht="15.75" customHeight="1">
      <c r="A1467" s="219">
        <v>2014</v>
      </c>
      <c r="B1467" s="219" t="s">
        <v>126</v>
      </c>
      <c r="C1467" s="219" t="s">
        <v>187</v>
      </c>
      <c r="D1467" s="219" t="s">
        <v>635</v>
      </c>
      <c r="E1467" s="219">
        <v>1.479609E-3</v>
      </c>
    </row>
    <row r="1468" spans="1:5" ht="15.75" customHeight="1">
      <c r="A1468" s="219">
        <v>2014</v>
      </c>
      <c r="B1468" s="219" t="s">
        <v>132</v>
      </c>
      <c r="C1468" s="219" t="s">
        <v>187</v>
      </c>
      <c r="D1468" s="219" t="s">
        <v>635</v>
      </c>
      <c r="E1468" s="219">
        <v>2.1467639999999998E-3</v>
      </c>
    </row>
    <row r="1469" spans="1:5" ht="15.75" customHeight="1">
      <c r="A1469" s="219">
        <v>2014</v>
      </c>
      <c r="B1469" s="219" t="s">
        <v>129</v>
      </c>
      <c r="C1469" s="219" t="s">
        <v>187</v>
      </c>
      <c r="D1469" s="219" t="s">
        <v>635</v>
      </c>
      <c r="E1469" s="219">
        <v>5.8624549999999999E-3</v>
      </c>
    </row>
    <row r="1470" spans="1:5" ht="15.75" customHeight="1">
      <c r="A1470" s="219">
        <v>2014</v>
      </c>
      <c r="B1470" s="219" t="s">
        <v>134</v>
      </c>
      <c r="C1470" s="219" t="s">
        <v>187</v>
      </c>
      <c r="D1470" s="219" t="s">
        <v>635</v>
      </c>
      <c r="E1470" s="219">
        <v>5.2151899999999998E-3</v>
      </c>
    </row>
    <row r="1471" spans="1:5" ht="15.75" customHeight="1">
      <c r="A1471" s="219">
        <v>2014</v>
      </c>
      <c r="B1471" s="219" t="s">
        <v>6</v>
      </c>
      <c r="C1471" s="219" t="s">
        <v>187</v>
      </c>
      <c r="D1471" s="219" t="s">
        <v>641</v>
      </c>
      <c r="E1471" s="219">
        <v>1.4902752999999999E-2</v>
      </c>
    </row>
    <row r="1472" spans="1:5" ht="15.75" customHeight="1">
      <c r="A1472" s="219">
        <v>2014</v>
      </c>
      <c r="B1472" s="219" t="s">
        <v>15</v>
      </c>
      <c r="C1472" s="219" t="s">
        <v>187</v>
      </c>
      <c r="D1472" s="219" t="s">
        <v>641</v>
      </c>
      <c r="E1472" s="219">
        <v>6.8949319999999995E-2</v>
      </c>
    </row>
    <row r="1473" spans="1:5" ht="15.75" customHeight="1">
      <c r="A1473" s="219">
        <v>2014</v>
      </c>
      <c r="B1473" s="219" t="s">
        <v>17</v>
      </c>
      <c r="C1473" s="219" t="s">
        <v>187</v>
      </c>
      <c r="D1473" s="219" t="s">
        <v>641</v>
      </c>
      <c r="E1473" s="219">
        <v>4.4740375999999998E-2</v>
      </c>
    </row>
    <row r="1474" spans="1:5" ht="15.75" customHeight="1">
      <c r="A1474" s="219">
        <v>2014</v>
      </c>
      <c r="B1474" s="219" t="s">
        <v>20</v>
      </c>
      <c r="C1474" s="219" t="s">
        <v>187</v>
      </c>
      <c r="D1474" s="219" t="s">
        <v>641</v>
      </c>
      <c r="E1474" s="219">
        <v>7.0258099999999997E-4</v>
      </c>
    </row>
    <row r="1475" spans="1:5" ht="15.75" customHeight="1">
      <c r="A1475" s="219">
        <v>2014</v>
      </c>
      <c r="B1475" s="219" t="s">
        <v>5450</v>
      </c>
      <c r="C1475" s="219" t="s">
        <v>187</v>
      </c>
      <c r="D1475" s="219" t="s">
        <v>641</v>
      </c>
      <c r="E1475" s="219">
        <v>2.059567E-3</v>
      </c>
    </row>
    <row r="1476" spans="1:5" ht="15.75" customHeight="1">
      <c r="A1476" s="219">
        <v>2014</v>
      </c>
      <c r="B1476" s="219" t="s">
        <v>42</v>
      </c>
      <c r="C1476" s="219" t="s">
        <v>187</v>
      </c>
      <c r="D1476" s="219" t="s">
        <v>641</v>
      </c>
      <c r="E1476" s="219">
        <v>0.62054387799999999</v>
      </c>
    </row>
    <row r="1477" spans="1:5" ht="15.75" customHeight="1">
      <c r="A1477" s="219">
        <v>2014</v>
      </c>
      <c r="B1477" s="219" t="s">
        <v>36</v>
      </c>
      <c r="C1477" s="219" t="s">
        <v>187</v>
      </c>
      <c r="D1477" s="219" t="s">
        <v>641</v>
      </c>
      <c r="E1477" s="219">
        <v>3.223844E-3</v>
      </c>
    </row>
    <row r="1478" spans="1:5" ht="15.75" customHeight="1">
      <c r="A1478" s="219">
        <v>2014</v>
      </c>
      <c r="B1478" s="219" t="s">
        <v>39</v>
      </c>
      <c r="C1478" s="219" t="s">
        <v>187</v>
      </c>
      <c r="D1478" s="219" t="s">
        <v>641</v>
      </c>
      <c r="E1478" s="219">
        <v>5.7531370000000002E-3</v>
      </c>
    </row>
    <row r="1479" spans="1:5" ht="15.75" customHeight="1">
      <c r="A1479" s="219">
        <v>2014</v>
      </c>
      <c r="B1479" s="219" t="s">
        <v>47</v>
      </c>
      <c r="C1479" s="219" t="s">
        <v>187</v>
      </c>
      <c r="D1479" s="219" t="s">
        <v>641</v>
      </c>
      <c r="E1479" s="219">
        <v>8.4470340000000008E-3</v>
      </c>
    </row>
    <row r="1480" spans="1:5" ht="15.75" customHeight="1">
      <c r="A1480" s="219">
        <v>2014</v>
      </c>
      <c r="B1480" s="219" t="s">
        <v>50</v>
      </c>
      <c r="C1480" s="219" t="s">
        <v>187</v>
      </c>
      <c r="D1480" s="219" t="s">
        <v>641</v>
      </c>
      <c r="E1480" s="219">
        <v>2.5292930000000002E-3</v>
      </c>
    </row>
    <row r="1481" spans="1:5" ht="15.75" customHeight="1">
      <c r="A1481" s="219">
        <v>2014</v>
      </c>
      <c r="B1481" s="219" t="s">
        <v>58</v>
      </c>
      <c r="C1481" s="219" t="s">
        <v>187</v>
      </c>
      <c r="D1481" s="219" t="s">
        <v>641</v>
      </c>
      <c r="E1481" s="219">
        <v>4.5366679999999998E-3</v>
      </c>
    </row>
    <row r="1482" spans="1:5" ht="15.75" customHeight="1">
      <c r="A1482" s="219">
        <v>2014</v>
      </c>
      <c r="B1482" s="219" t="s">
        <v>55</v>
      </c>
      <c r="C1482" s="219" t="s">
        <v>187</v>
      </c>
      <c r="D1482" s="219" t="s">
        <v>641</v>
      </c>
      <c r="E1482" s="219">
        <v>5.3797700000000003E-4</v>
      </c>
    </row>
    <row r="1483" spans="1:5" ht="15.75" customHeight="1">
      <c r="A1483" s="219">
        <v>2014</v>
      </c>
      <c r="B1483" s="219" t="s">
        <v>61</v>
      </c>
      <c r="C1483" s="219" t="s">
        <v>187</v>
      </c>
      <c r="D1483" s="219" t="s">
        <v>641</v>
      </c>
      <c r="E1483" s="219">
        <v>2.2723486000000001E-2</v>
      </c>
    </row>
    <row r="1484" spans="1:5" ht="15.75" customHeight="1">
      <c r="A1484" s="219">
        <v>2014</v>
      </c>
      <c r="B1484" s="219" t="s">
        <v>62</v>
      </c>
      <c r="C1484" s="219" t="s">
        <v>187</v>
      </c>
      <c r="D1484" s="219" t="s">
        <v>641</v>
      </c>
      <c r="E1484" s="219">
        <v>8.2422820999999993E-2</v>
      </c>
    </row>
    <row r="1485" spans="1:5" ht="15.75" customHeight="1">
      <c r="A1485" s="219">
        <v>2014</v>
      </c>
      <c r="B1485" s="219" t="s">
        <v>68</v>
      </c>
      <c r="C1485" s="219" t="s">
        <v>187</v>
      </c>
      <c r="D1485" s="219" t="s">
        <v>641</v>
      </c>
      <c r="E1485" s="219">
        <v>1.806638E-3</v>
      </c>
    </row>
    <row r="1486" spans="1:5" ht="15.75" customHeight="1">
      <c r="A1486" s="219">
        <v>2014</v>
      </c>
      <c r="B1486" s="219" t="s">
        <v>92</v>
      </c>
      <c r="C1486" s="219" t="s">
        <v>187</v>
      </c>
      <c r="D1486" s="219" t="s">
        <v>641</v>
      </c>
      <c r="E1486" s="219">
        <v>2.9829589999999999E-3</v>
      </c>
    </row>
    <row r="1487" spans="1:5" ht="15.75" customHeight="1">
      <c r="A1487" s="219">
        <v>2014</v>
      </c>
      <c r="B1487" s="219" t="s">
        <v>81</v>
      </c>
      <c r="C1487" s="219" t="s">
        <v>187</v>
      </c>
      <c r="D1487" s="219" t="s">
        <v>641</v>
      </c>
      <c r="E1487" s="219">
        <v>2.0997139999999999E-3</v>
      </c>
    </row>
    <row r="1488" spans="1:5" ht="15.75" customHeight="1">
      <c r="A1488" s="219">
        <v>2014</v>
      </c>
      <c r="B1488" s="219" t="s">
        <v>87</v>
      </c>
      <c r="C1488" s="219" t="s">
        <v>187</v>
      </c>
      <c r="D1488" s="219" t="s">
        <v>641</v>
      </c>
      <c r="E1488" s="219">
        <v>3.5490392000000003E-2</v>
      </c>
    </row>
    <row r="1489" spans="1:10" ht="15.75" customHeight="1">
      <c r="A1489" s="219">
        <v>2014</v>
      </c>
      <c r="B1489" s="219" t="s">
        <v>95</v>
      </c>
      <c r="C1489" s="219" t="s">
        <v>187</v>
      </c>
      <c r="D1489" s="219" t="s">
        <v>641</v>
      </c>
      <c r="E1489" s="219">
        <v>2.0065721000000002E-2</v>
      </c>
    </row>
    <row r="1490" spans="1:10" ht="15.75" customHeight="1">
      <c r="A1490" s="219">
        <v>2014</v>
      </c>
      <c r="B1490" s="219" t="s">
        <v>98</v>
      </c>
      <c r="C1490" s="219" t="s">
        <v>187</v>
      </c>
      <c r="D1490" s="219" t="s">
        <v>641</v>
      </c>
      <c r="E1490" s="219">
        <v>5.05859E-4</v>
      </c>
    </row>
    <row r="1491" spans="1:10" ht="15.75" customHeight="1">
      <c r="A1491" s="219">
        <v>2014</v>
      </c>
      <c r="B1491" s="219" t="s">
        <v>100</v>
      </c>
      <c r="C1491" s="219" t="s">
        <v>187</v>
      </c>
      <c r="D1491" s="219" t="s">
        <v>641</v>
      </c>
      <c r="E1491" s="219">
        <v>3.8140100000000002E-4</v>
      </c>
    </row>
    <row r="1492" spans="1:10" ht="15.75" customHeight="1">
      <c r="A1492" s="219">
        <v>2014</v>
      </c>
      <c r="B1492" s="219" t="s">
        <v>103</v>
      </c>
      <c r="C1492" s="219" t="s">
        <v>187</v>
      </c>
      <c r="D1492" s="219" t="s">
        <v>641</v>
      </c>
      <c r="E1492" s="219">
        <v>6.6584629999999999E-3</v>
      </c>
    </row>
    <row r="1493" spans="1:10" ht="15.75" customHeight="1">
      <c r="A1493" s="219">
        <v>2014</v>
      </c>
      <c r="B1493" s="219" t="s">
        <v>107</v>
      </c>
      <c r="C1493" s="219" t="s">
        <v>187</v>
      </c>
      <c r="D1493" s="219" t="s">
        <v>641</v>
      </c>
      <c r="E1493" s="219">
        <v>2.5854989999999998E-3</v>
      </c>
    </row>
    <row r="1494" spans="1:10" ht="15.75" customHeight="1">
      <c r="A1494" s="219">
        <v>2014</v>
      </c>
      <c r="B1494" s="219" t="s">
        <v>113</v>
      </c>
      <c r="C1494" s="219" t="s">
        <v>187</v>
      </c>
      <c r="D1494" s="219" t="s">
        <v>641</v>
      </c>
      <c r="E1494" s="219">
        <v>2.4128650000000001E-3</v>
      </c>
    </row>
    <row r="1495" spans="1:10" ht="15.75" customHeight="1">
      <c r="A1495" s="219">
        <v>2014</v>
      </c>
      <c r="B1495" s="219" t="s">
        <v>115</v>
      </c>
      <c r="C1495" s="219" t="s">
        <v>187</v>
      </c>
      <c r="D1495" s="219" t="s">
        <v>641</v>
      </c>
      <c r="E1495" s="219">
        <v>7.4674349999999997E-3</v>
      </c>
    </row>
    <row r="1496" spans="1:10" ht="15.75" customHeight="1">
      <c r="A1496" s="219">
        <v>2014</v>
      </c>
      <c r="B1496" s="219" t="s">
        <v>123</v>
      </c>
      <c r="C1496" s="219" t="s">
        <v>187</v>
      </c>
      <c r="D1496" s="219" t="s">
        <v>641</v>
      </c>
      <c r="E1496" s="219">
        <v>1.3967316E-2</v>
      </c>
    </row>
    <row r="1497" spans="1:10" ht="15.75" customHeight="1">
      <c r="A1497" s="219">
        <v>2014</v>
      </c>
      <c r="B1497" s="219" t="s">
        <v>3098</v>
      </c>
      <c r="C1497" s="219" t="s">
        <v>187</v>
      </c>
      <c r="D1497" s="219" t="s">
        <v>641</v>
      </c>
      <c r="E1497" s="219">
        <v>1.1747159E-2</v>
      </c>
    </row>
    <row r="1498" spans="1:10" ht="15.75" customHeight="1">
      <c r="A1498" s="219">
        <v>2014</v>
      </c>
      <c r="B1498" s="219" t="s">
        <v>126</v>
      </c>
      <c r="C1498" s="219" t="s">
        <v>187</v>
      </c>
      <c r="D1498" s="219" t="s">
        <v>641</v>
      </c>
      <c r="E1498" s="219">
        <v>1.2646459999999999E-3</v>
      </c>
    </row>
    <row r="1499" spans="1:10" ht="15.75" customHeight="1">
      <c r="A1499" s="219">
        <v>2014</v>
      </c>
      <c r="B1499" s="219" t="s">
        <v>132</v>
      </c>
      <c r="C1499" s="219" t="s">
        <v>187</v>
      </c>
      <c r="D1499" s="219" t="s">
        <v>641</v>
      </c>
      <c r="E1499" s="219">
        <v>6.6363819999999997E-3</v>
      </c>
    </row>
    <row r="1500" spans="1:10" ht="15.75" customHeight="1">
      <c r="A1500" s="219">
        <v>2014</v>
      </c>
      <c r="B1500" s="219" t="s">
        <v>134</v>
      </c>
      <c r="C1500" s="219" t="s">
        <v>187</v>
      </c>
      <c r="D1500" s="219" t="s">
        <v>641</v>
      </c>
      <c r="E1500" s="219">
        <v>1.8548149999999999E-3</v>
      </c>
    </row>
    <row r="1501" spans="1:10" ht="15.75" customHeight="1">
      <c r="A1501" s="219">
        <v>2014</v>
      </c>
      <c r="B1501" s="219" t="s">
        <v>6</v>
      </c>
      <c r="C1501" s="219" t="s">
        <v>633</v>
      </c>
      <c r="D1501" s="219" t="s">
        <v>636</v>
      </c>
      <c r="E1501" s="219">
        <v>2.235159E-3</v>
      </c>
      <c r="J1501" s="162" t="s">
        <v>3</v>
      </c>
    </row>
    <row r="1502" spans="1:10" ht="15.75" customHeight="1">
      <c r="A1502" s="219">
        <v>2014</v>
      </c>
      <c r="B1502" s="219" t="s">
        <v>3</v>
      </c>
      <c r="C1502" s="219" t="s">
        <v>633</v>
      </c>
      <c r="D1502" s="219" t="s">
        <v>636</v>
      </c>
      <c r="E1502" s="219">
        <v>7.7342506000000005E-2</v>
      </c>
      <c r="J1502" s="162" t="s">
        <v>12</v>
      </c>
    </row>
    <row r="1503" spans="1:10" ht="15.75" customHeight="1">
      <c r="A1503" s="219">
        <v>2014</v>
      </c>
      <c r="B1503" s="219" t="s">
        <v>12</v>
      </c>
      <c r="C1503" s="219" t="s">
        <v>633</v>
      </c>
      <c r="D1503" s="219" t="s">
        <v>636</v>
      </c>
      <c r="E1503" s="219">
        <v>1.1139792000000001E-2</v>
      </c>
      <c r="J1503" s="162" t="s">
        <v>8</v>
      </c>
    </row>
    <row r="1504" spans="1:10" ht="15.75" customHeight="1">
      <c r="A1504" s="219">
        <v>2014</v>
      </c>
      <c r="B1504" s="219" t="s">
        <v>8</v>
      </c>
      <c r="C1504" s="219" t="s">
        <v>633</v>
      </c>
      <c r="D1504" s="219" t="s">
        <v>636</v>
      </c>
      <c r="E1504" s="219">
        <v>9.6379469999999991E-3</v>
      </c>
      <c r="J1504" s="162" t="s">
        <v>15</v>
      </c>
    </row>
    <row r="1505" spans="1:10" ht="15.75" customHeight="1">
      <c r="A1505" s="219">
        <v>2014</v>
      </c>
      <c r="B1505" s="219" t="s">
        <v>15</v>
      </c>
      <c r="C1505" s="219" t="s">
        <v>633</v>
      </c>
      <c r="D1505" s="219" t="s">
        <v>636</v>
      </c>
      <c r="E1505" s="219">
        <v>8.0422210000000004E-3</v>
      </c>
      <c r="J1505" s="162" t="s">
        <v>17</v>
      </c>
    </row>
    <row r="1506" spans="1:10" ht="15.75" customHeight="1">
      <c r="A1506" s="219">
        <v>2014</v>
      </c>
      <c r="B1506" s="219" t="s">
        <v>17</v>
      </c>
      <c r="C1506" s="219" t="s">
        <v>633</v>
      </c>
      <c r="D1506" s="219" t="s">
        <v>636</v>
      </c>
      <c r="E1506" s="219">
        <v>2.8189679999999998E-3</v>
      </c>
      <c r="J1506" s="162" t="s">
        <v>5450</v>
      </c>
    </row>
    <row r="1507" spans="1:10" ht="15.75" customHeight="1">
      <c r="A1507" s="219">
        <v>2014</v>
      </c>
      <c r="B1507" s="219" t="s">
        <v>26</v>
      </c>
      <c r="C1507" s="219" t="s">
        <v>633</v>
      </c>
      <c r="D1507" s="219" t="s">
        <v>636</v>
      </c>
      <c r="E1507" s="219">
        <v>8.7346199999999998E-4</v>
      </c>
      <c r="J1507" s="162" t="s">
        <v>23</v>
      </c>
    </row>
    <row r="1508" spans="1:10" ht="15.75" customHeight="1">
      <c r="A1508" s="219">
        <v>2014</v>
      </c>
      <c r="B1508" s="219" t="s">
        <v>28</v>
      </c>
      <c r="C1508" s="219" t="s">
        <v>633</v>
      </c>
      <c r="D1508" s="219" t="s">
        <v>636</v>
      </c>
      <c r="E1508" s="219">
        <v>8.6796099999999999E-4</v>
      </c>
      <c r="J1508" s="162" t="s">
        <v>26</v>
      </c>
    </row>
    <row r="1509" spans="1:10" ht="15.75" customHeight="1">
      <c r="A1509" s="219">
        <v>2014</v>
      </c>
      <c r="B1509" s="219" t="s">
        <v>42</v>
      </c>
      <c r="C1509" s="219" t="s">
        <v>633</v>
      </c>
      <c r="D1509" s="219" t="s">
        <v>636</v>
      </c>
      <c r="E1509" s="219">
        <v>5.0379209999999999E-3</v>
      </c>
      <c r="J1509" s="162" t="s">
        <v>28</v>
      </c>
    </row>
    <row r="1510" spans="1:10" ht="15.75" customHeight="1">
      <c r="A1510" s="219">
        <v>2014</v>
      </c>
      <c r="B1510" s="219" t="s">
        <v>36</v>
      </c>
      <c r="C1510" s="219" t="s">
        <v>633</v>
      </c>
      <c r="D1510" s="219" t="s">
        <v>636</v>
      </c>
      <c r="E1510" s="219">
        <v>4.7874562000000002E-2</v>
      </c>
      <c r="J1510" s="162" t="s">
        <v>31</v>
      </c>
    </row>
    <row r="1511" spans="1:10" ht="15.75" customHeight="1">
      <c r="A1511" s="219">
        <v>2014</v>
      </c>
      <c r="B1511" s="219" t="s">
        <v>39</v>
      </c>
      <c r="C1511" s="219" t="s">
        <v>633</v>
      </c>
      <c r="D1511" s="219" t="s">
        <v>636</v>
      </c>
      <c r="E1511" s="219">
        <v>0.35703845699999998</v>
      </c>
      <c r="J1511" s="162" t="s">
        <v>42</v>
      </c>
    </row>
    <row r="1512" spans="1:10" ht="15.75" customHeight="1">
      <c r="A1512" s="219">
        <v>2014</v>
      </c>
      <c r="B1512" s="219" t="s">
        <v>44</v>
      </c>
      <c r="C1512" s="219" t="s">
        <v>633</v>
      </c>
      <c r="D1512" s="219" t="s">
        <v>636</v>
      </c>
      <c r="E1512" s="219">
        <v>2.4960299999999999E-4</v>
      </c>
      <c r="J1512" s="162" t="s">
        <v>34</v>
      </c>
    </row>
    <row r="1513" spans="1:10" ht="15.75" customHeight="1">
      <c r="A1513" s="219">
        <v>2014</v>
      </c>
      <c r="B1513" s="219" t="s">
        <v>47</v>
      </c>
      <c r="C1513" s="219" t="s">
        <v>633</v>
      </c>
      <c r="D1513" s="219" t="s">
        <v>636</v>
      </c>
      <c r="E1513" s="219">
        <v>2.7793686000000001E-2</v>
      </c>
      <c r="J1513" s="162" t="s">
        <v>36</v>
      </c>
    </row>
    <row r="1514" spans="1:10" ht="15.75" customHeight="1">
      <c r="A1514" s="219">
        <v>2014</v>
      </c>
      <c r="B1514" s="219" t="s">
        <v>50</v>
      </c>
      <c r="C1514" s="219" t="s">
        <v>633</v>
      </c>
      <c r="D1514" s="219" t="s">
        <v>636</v>
      </c>
      <c r="E1514" s="219">
        <v>1.612708E-3</v>
      </c>
      <c r="J1514" s="162" t="s">
        <v>39</v>
      </c>
    </row>
    <row r="1515" spans="1:10" ht="15.75" customHeight="1">
      <c r="A1515" s="219">
        <v>2014</v>
      </c>
      <c r="B1515" s="219" t="s">
        <v>58</v>
      </c>
      <c r="C1515" s="219" t="s">
        <v>633</v>
      </c>
      <c r="D1515" s="219" t="s">
        <v>636</v>
      </c>
      <c r="E1515" s="219">
        <v>5.5685800000000003E-4</v>
      </c>
      <c r="J1515" s="162" t="s">
        <v>44</v>
      </c>
    </row>
    <row r="1516" spans="1:10" ht="15.75" customHeight="1">
      <c r="A1516" s="219">
        <v>2014</v>
      </c>
      <c r="B1516" s="219" t="s">
        <v>61</v>
      </c>
      <c r="C1516" s="219" t="s">
        <v>633</v>
      </c>
      <c r="D1516" s="219" t="s">
        <v>636</v>
      </c>
      <c r="E1516" s="219">
        <v>8.1386519000000004E-2</v>
      </c>
      <c r="J1516" s="162" t="s">
        <v>47</v>
      </c>
    </row>
    <row r="1517" spans="1:10" ht="15.75" customHeight="1">
      <c r="A1517" s="219">
        <v>2014</v>
      </c>
      <c r="B1517" s="219" t="s">
        <v>62</v>
      </c>
      <c r="C1517" s="219" t="s">
        <v>633</v>
      </c>
      <c r="D1517" s="219" t="s">
        <v>636</v>
      </c>
      <c r="E1517" s="219">
        <v>4.5084423999999998E-2</v>
      </c>
      <c r="J1517" s="162" t="s">
        <v>50</v>
      </c>
    </row>
    <row r="1518" spans="1:10" ht="15.75" customHeight="1">
      <c r="A1518" s="219">
        <v>2014</v>
      </c>
      <c r="B1518" s="219" t="s">
        <v>68</v>
      </c>
      <c r="C1518" s="219" t="s">
        <v>633</v>
      </c>
      <c r="D1518" s="219" t="s">
        <v>636</v>
      </c>
      <c r="E1518" s="224">
        <v>5.8400000000000003E-5</v>
      </c>
      <c r="J1518" s="162" t="s">
        <v>58</v>
      </c>
    </row>
    <row r="1519" spans="1:10" ht="15.75" customHeight="1">
      <c r="A1519" s="219">
        <v>2014</v>
      </c>
      <c r="B1519" s="219" t="s">
        <v>65</v>
      </c>
      <c r="C1519" s="219" t="s">
        <v>633</v>
      </c>
      <c r="D1519" s="219" t="s">
        <v>636</v>
      </c>
      <c r="E1519" s="219">
        <v>8.8381310000000008E-3</v>
      </c>
      <c r="J1519" s="162" t="s">
        <v>52</v>
      </c>
    </row>
    <row r="1520" spans="1:10" ht="15.75" customHeight="1">
      <c r="A1520" s="219">
        <v>2014</v>
      </c>
      <c r="B1520" s="219" t="s">
        <v>89</v>
      </c>
      <c r="C1520" s="219" t="s">
        <v>633</v>
      </c>
      <c r="D1520" s="219" t="s">
        <v>636</v>
      </c>
      <c r="E1520" s="219">
        <v>5.7599779999999998E-3</v>
      </c>
      <c r="J1520" s="162" t="s">
        <v>61</v>
      </c>
    </row>
    <row r="1521" spans="1:10" ht="15.75" customHeight="1">
      <c r="A1521" s="219">
        <v>2014</v>
      </c>
      <c r="B1521" s="219" t="s">
        <v>73</v>
      </c>
      <c r="C1521" s="219" t="s">
        <v>633</v>
      </c>
      <c r="D1521" s="219" t="s">
        <v>636</v>
      </c>
      <c r="E1521" s="219">
        <v>1.8998419999999999E-3</v>
      </c>
      <c r="J1521" s="162" t="s">
        <v>62</v>
      </c>
    </row>
    <row r="1522" spans="1:10" ht="15.75" customHeight="1">
      <c r="A1522" s="219">
        <v>2014</v>
      </c>
      <c r="B1522" s="219" t="s">
        <v>81</v>
      </c>
      <c r="C1522" s="219" t="s">
        <v>633</v>
      </c>
      <c r="D1522" s="219" t="s">
        <v>636</v>
      </c>
      <c r="E1522" s="219">
        <v>1.008063E-3</v>
      </c>
      <c r="J1522" s="162" t="s">
        <v>68</v>
      </c>
    </row>
    <row r="1523" spans="1:10" ht="15.75" customHeight="1">
      <c r="A1523" s="219">
        <v>2014</v>
      </c>
      <c r="B1523" s="219" t="s">
        <v>84</v>
      </c>
      <c r="C1523" s="219" t="s">
        <v>633</v>
      </c>
      <c r="D1523" s="219" t="s">
        <v>636</v>
      </c>
      <c r="E1523" s="219">
        <v>2.13783E-4</v>
      </c>
      <c r="J1523" s="162" t="s">
        <v>89</v>
      </c>
    </row>
    <row r="1524" spans="1:10" ht="15.75" customHeight="1">
      <c r="A1524" s="219">
        <v>2014</v>
      </c>
      <c r="B1524" s="219" t="s">
        <v>76</v>
      </c>
      <c r="C1524" s="219" t="s">
        <v>633</v>
      </c>
      <c r="D1524" s="219" t="s">
        <v>636</v>
      </c>
      <c r="E1524" s="219">
        <v>4.1045630000000003E-3</v>
      </c>
      <c r="J1524" s="162" t="s">
        <v>92</v>
      </c>
    </row>
    <row r="1525" spans="1:10" ht="15.75" customHeight="1">
      <c r="A1525" s="219">
        <v>2014</v>
      </c>
      <c r="B1525" s="219" t="s">
        <v>87</v>
      </c>
      <c r="C1525" s="219" t="s">
        <v>633</v>
      </c>
      <c r="D1525" s="219" t="s">
        <v>636</v>
      </c>
      <c r="E1525" s="219">
        <v>4.4530059999999998E-3</v>
      </c>
      <c r="J1525" s="162" t="s">
        <v>73</v>
      </c>
    </row>
    <row r="1526" spans="1:10" ht="15.75" customHeight="1">
      <c r="A1526" s="219">
        <v>2014</v>
      </c>
      <c r="B1526" s="219" t="s">
        <v>95</v>
      </c>
      <c r="C1526" s="219" t="s">
        <v>633</v>
      </c>
      <c r="D1526" s="219" t="s">
        <v>636</v>
      </c>
      <c r="E1526" s="219">
        <v>0.161846886</v>
      </c>
      <c r="J1526" s="162" t="s">
        <v>81</v>
      </c>
    </row>
    <row r="1527" spans="1:10" ht="15.75" customHeight="1">
      <c r="A1527" s="219">
        <v>2014</v>
      </c>
      <c r="B1527" s="219" t="s">
        <v>98</v>
      </c>
      <c r="C1527" s="219" t="s">
        <v>633</v>
      </c>
      <c r="D1527" s="219" t="s">
        <v>636</v>
      </c>
      <c r="E1527" s="219">
        <v>2.7010000000000001E-4</v>
      </c>
      <c r="J1527" s="162" t="s">
        <v>84</v>
      </c>
    </row>
    <row r="1528" spans="1:10" ht="15.75" customHeight="1">
      <c r="A1528" s="219">
        <v>2014</v>
      </c>
      <c r="B1528" s="219" t="s">
        <v>100</v>
      </c>
      <c r="C1528" s="219" t="s">
        <v>633</v>
      </c>
      <c r="D1528" s="219" t="s">
        <v>636</v>
      </c>
      <c r="E1528" s="219">
        <v>2.3809579999999999E-3</v>
      </c>
      <c r="J1528" s="162" t="s">
        <v>76</v>
      </c>
    </row>
    <row r="1529" spans="1:10" ht="15.75" customHeight="1">
      <c r="A1529" s="219">
        <v>2014</v>
      </c>
      <c r="B1529" s="219" t="s">
        <v>103</v>
      </c>
      <c r="C1529" s="219" t="s">
        <v>633</v>
      </c>
      <c r="D1529" s="219" t="s">
        <v>636</v>
      </c>
      <c r="E1529" s="219">
        <v>6.6641581000000005E-2</v>
      </c>
      <c r="J1529" s="162" t="s">
        <v>87</v>
      </c>
    </row>
    <row r="1530" spans="1:10" ht="15.75" customHeight="1">
      <c r="A1530" s="219">
        <v>2014</v>
      </c>
      <c r="B1530" s="219" t="s">
        <v>107</v>
      </c>
      <c r="C1530" s="219" t="s">
        <v>633</v>
      </c>
      <c r="D1530" s="219" t="s">
        <v>636</v>
      </c>
      <c r="E1530" s="219">
        <v>9.8865719999999997E-3</v>
      </c>
      <c r="J1530" s="162" t="s">
        <v>95</v>
      </c>
    </row>
    <row r="1531" spans="1:10" ht="15.75" customHeight="1">
      <c r="A1531" s="219">
        <v>2014</v>
      </c>
      <c r="B1531" s="219" t="s">
        <v>113</v>
      </c>
      <c r="C1531" s="219" t="s">
        <v>633</v>
      </c>
      <c r="D1531" s="219" t="s">
        <v>636</v>
      </c>
      <c r="E1531" s="219">
        <v>4.9512250000000001E-3</v>
      </c>
      <c r="J1531" s="162" t="s">
        <v>98</v>
      </c>
    </row>
    <row r="1532" spans="1:10" ht="15.75" customHeight="1">
      <c r="A1532" s="219">
        <v>2014</v>
      </c>
      <c r="B1532" s="219" t="s">
        <v>115</v>
      </c>
      <c r="C1532" s="219" t="s">
        <v>633</v>
      </c>
      <c r="D1532" s="219" t="s">
        <v>636</v>
      </c>
      <c r="E1532" s="219">
        <v>1.4088354000000001E-2</v>
      </c>
      <c r="J1532" s="162" t="s">
        <v>100</v>
      </c>
    </row>
    <row r="1533" spans="1:10" ht="15.75" customHeight="1">
      <c r="A1533" s="219">
        <v>2014</v>
      </c>
      <c r="B1533" s="219" t="s">
        <v>118</v>
      </c>
      <c r="C1533" s="219" t="s">
        <v>633</v>
      </c>
      <c r="D1533" s="219" t="s">
        <v>636</v>
      </c>
      <c r="E1533" s="219">
        <v>1.0234057E-2</v>
      </c>
      <c r="J1533" s="162" t="s">
        <v>103</v>
      </c>
    </row>
    <row r="1534" spans="1:10" ht="15.75" customHeight="1">
      <c r="A1534" s="219">
        <v>2014</v>
      </c>
      <c r="B1534" s="219" t="s">
        <v>123</v>
      </c>
      <c r="C1534" s="219" t="s">
        <v>633</v>
      </c>
      <c r="D1534" s="219" t="s">
        <v>636</v>
      </c>
      <c r="E1534" s="219">
        <v>2.6875089999999998E-3</v>
      </c>
      <c r="J1534" s="162" t="s">
        <v>8075</v>
      </c>
    </row>
    <row r="1535" spans="1:10" ht="15.75" customHeight="1">
      <c r="A1535" s="219">
        <v>2014</v>
      </c>
      <c r="B1535" s="219" t="s">
        <v>126</v>
      </c>
      <c r="C1535" s="219" t="s">
        <v>633</v>
      </c>
      <c r="D1535" s="219" t="s">
        <v>636</v>
      </c>
      <c r="E1535" s="219">
        <v>1.8144229999999999E-3</v>
      </c>
      <c r="J1535" s="162" t="s">
        <v>107</v>
      </c>
    </row>
    <row r="1536" spans="1:10" ht="15.75" customHeight="1">
      <c r="A1536" s="219">
        <v>2014</v>
      </c>
      <c r="B1536" s="219" t="s">
        <v>132</v>
      </c>
      <c r="C1536" s="219" t="s">
        <v>633</v>
      </c>
      <c r="D1536" s="219" t="s">
        <v>636</v>
      </c>
      <c r="E1536" s="219">
        <v>7.6671029999999998E-3</v>
      </c>
      <c r="J1536" s="162" t="s">
        <v>113</v>
      </c>
    </row>
    <row r="1537" spans="1:10" ht="15.75" customHeight="1">
      <c r="A1537" s="219">
        <v>2014</v>
      </c>
      <c r="B1537" s="219" t="s">
        <v>129</v>
      </c>
      <c r="C1537" s="219" t="s">
        <v>633</v>
      </c>
      <c r="D1537" s="219" t="s">
        <v>636</v>
      </c>
      <c r="E1537" s="219">
        <v>1.1602761E-2</v>
      </c>
      <c r="J1537" s="162" t="s">
        <v>115</v>
      </c>
    </row>
    <row r="1538" spans="1:10" ht="15.75" customHeight="1">
      <c r="A1538" s="219">
        <v>2014</v>
      </c>
      <c r="B1538" s="219" t="s">
        <v>6</v>
      </c>
      <c r="C1538" s="219" t="s">
        <v>633</v>
      </c>
      <c r="D1538" s="219" t="s">
        <v>635</v>
      </c>
      <c r="E1538" s="219">
        <v>7.70237E-2</v>
      </c>
      <c r="J1538" s="162" t="s">
        <v>118</v>
      </c>
    </row>
    <row r="1539" spans="1:10" ht="15.75" customHeight="1">
      <c r="A1539" s="219">
        <v>2014</v>
      </c>
      <c r="B1539" s="219" t="s">
        <v>3</v>
      </c>
      <c r="C1539" s="219" t="s">
        <v>633</v>
      </c>
      <c r="D1539" s="219" t="s">
        <v>635</v>
      </c>
      <c r="E1539" s="219">
        <v>1.1719759999999999E-2</v>
      </c>
      <c r="J1539" s="162" t="s">
        <v>123</v>
      </c>
    </row>
    <row r="1540" spans="1:10" ht="15.75" customHeight="1">
      <c r="A1540" s="219">
        <v>2014</v>
      </c>
      <c r="B1540" s="219" t="s">
        <v>12</v>
      </c>
      <c r="C1540" s="219" t="s">
        <v>633</v>
      </c>
      <c r="D1540" s="219" t="s">
        <v>635</v>
      </c>
      <c r="E1540" s="219">
        <v>1.5076582E-2</v>
      </c>
      <c r="J1540" s="162" t="s">
        <v>121</v>
      </c>
    </row>
    <row r="1541" spans="1:10" ht="15.75" customHeight="1">
      <c r="A1541" s="219">
        <v>2014</v>
      </c>
      <c r="B1541" s="219" t="s">
        <v>8</v>
      </c>
      <c r="C1541" s="219" t="s">
        <v>633</v>
      </c>
      <c r="D1541" s="219" t="s">
        <v>635</v>
      </c>
      <c r="E1541" s="219">
        <v>3.4583539999999999E-3</v>
      </c>
      <c r="J1541" s="162" t="s">
        <v>126</v>
      </c>
    </row>
    <row r="1542" spans="1:10" ht="15.75" customHeight="1">
      <c r="A1542" s="219">
        <v>2014</v>
      </c>
      <c r="B1542" s="219" t="s">
        <v>15</v>
      </c>
      <c r="C1542" s="219" t="s">
        <v>633</v>
      </c>
      <c r="D1542" s="219" t="s">
        <v>635</v>
      </c>
      <c r="E1542" s="219">
        <v>8.9570328000000005E-2</v>
      </c>
      <c r="J1542" s="162" t="s">
        <v>129</v>
      </c>
    </row>
    <row r="1543" spans="1:10" ht="15.75" customHeight="1">
      <c r="A1543" s="219">
        <v>2014</v>
      </c>
      <c r="B1543" s="219" t="s">
        <v>17</v>
      </c>
      <c r="C1543" s="219" t="s">
        <v>633</v>
      </c>
      <c r="D1543" s="219" t="s">
        <v>635</v>
      </c>
      <c r="E1543" s="219">
        <v>8.6204412999999994E-2</v>
      </c>
      <c r="J1543" s="220" t="s">
        <v>8076</v>
      </c>
    </row>
    <row r="1544" spans="1:10" ht="15.75" customHeight="1">
      <c r="A1544" s="219">
        <v>2014</v>
      </c>
      <c r="B1544" s="219" t="s">
        <v>20</v>
      </c>
      <c r="C1544" s="219" t="s">
        <v>633</v>
      </c>
      <c r="D1544" s="219" t="s">
        <v>635</v>
      </c>
      <c r="E1544" s="219">
        <v>9.1185500000000004E-4</v>
      </c>
    </row>
    <row r="1545" spans="1:10" ht="15.75" customHeight="1">
      <c r="A1545" s="219">
        <v>2014</v>
      </c>
      <c r="B1545" s="219" t="s">
        <v>23</v>
      </c>
      <c r="C1545" s="219" t="s">
        <v>633</v>
      </c>
      <c r="D1545" s="219" t="s">
        <v>635</v>
      </c>
      <c r="E1545" s="224">
        <v>2.35E-7</v>
      </c>
    </row>
    <row r="1546" spans="1:10" ht="15.75" customHeight="1">
      <c r="A1546" s="219">
        <v>2014</v>
      </c>
      <c r="B1546" s="219" t="s">
        <v>26</v>
      </c>
      <c r="C1546" s="219" t="s">
        <v>633</v>
      </c>
      <c r="D1546" s="219" t="s">
        <v>635</v>
      </c>
      <c r="E1546" s="219">
        <v>3.9688570000000001E-3</v>
      </c>
    </row>
    <row r="1547" spans="1:10" ht="15.75" customHeight="1">
      <c r="A1547" s="219">
        <v>2014</v>
      </c>
      <c r="B1547" s="219" t="s">
        <v>28</v>
      </c>
      <c r="C1547" s="219" t="s">
        <v>633</v>
      </c>
      <c r="D1547" s="219" t="s">
        <v>635</v>
      </c>
      <c r="E1547" s="219">
        <v>1.772516E-3</v>
      </c>
    </row>
    <row r="1548" spans="1:10" ht="15.75" customHeight="1">
      <c r="A1548" s="219">
        <v>2014</v>
      </c>
      <c r="B1548" s="219" t="s">
        <v>31</v>
      </c>
      <c r="C1548" s="219" t="s">
        <v>633</v>
      </c>
      <c r="D1548" s="219" t="s">
        <v>635</v>
      </c>
      <c r="E1548" s="219">
        <v>1.3473099999999999E-4</v>
      </c>
    </row>
    <row r="1549" spans="1:10" ht="15.75" customHeight="1">
      <c r="A1549" s="219">
        <v>2014</v>
      </c>
      <c r="B1549" s="219" t="s">
        <v>42</v>
      </c>
      <c r="C1549" s="219" t="s">
        <v>633</v>
      </c>
      <c r="D1549" s="219" t="s">
        <v>635</v>
      </c>
      <c r="E1549" s="219">
        <v>2.7842069999999999E-3</v>
      </c>
    </row>
    <row r="1550" spans="1:10" ht="15.75" customHeight="1">
      <c r="A1550" s="219">
        <v>2014</v>
      </c>
      <c r="B1550" s="219" t="s">
        <v>34</v>
      </c>
      <c r="C1550" s="219" t="s">
        <v>633</v>
      </c>
      <c r="D1550" s="219" t="s">
        <v>635</v>
      </c>
      <c r="E1550" s="219">
        <v>8.8294600000000001E-4</v>
      </c>
    </row>
    <row r="1551" spans="1:10" ht="15.75" customHeight="1">
      <c r="A1551" s="219">
        <v>2014</v>
      </c>
      <c r="B1551" s="219" t="s">
        <v>36</v>
      </c>
      <c r="C1551" s="219" t="s">
        <v>633</v>
      </c>
      <c r="D1551" s="219" t="s">
        <v>635</v>
      </c>
      <c r="E1551" s="219">
        <v>6.242427E-3</v>
      </c>
    </row>
    <row r="1552" spans="1:10" ht="15.75" customHeight="1">
      <c r="A1552" s="219">
        <v>2014</v>
      </c>
      <c r="B1552" s="219" t="s">
        <v>39</v>
      </c>
      <c r="C1552" s="219" t="s">
        <v>633</v>
      </c>
      <c r="D1552" s="219" t="s">
        <v>635</v>
      </c>
      <c r="E1552" s="219">
        <v>2.0903879999999999E-3</v>
      </c>
    </row>
    <row r="1553" spans="1:5" ht="15.75" customHeight="1">
      <c r="A1553" s="219">
        <v>2014</v>
      </c>
      <c r="B1553" s="219" t="s">
        <v>44</v>
      </c>
      <c r="C1553" s="219" t="s">
        <v>633</v>
      </c>
      <c r="D1553" s="219" t="s">
        <v>635</v>
      </c>
      <c r="E1553" s="219">
        <v>8.9263799999999994E-3</v>
      </c>
    </row>
    <row r="1554" spans="1:5" ht="15.75" customHeight="1">
      <c r="A1554" s="219">
        <v>2014</v>
      </c>
      <c r="B1554" s="219" t="s">
        <v>47</v>
      </c>
      <c r="C1554" s="219" t="s">
        <v>633</v>
      </c>
      <c r="D1554" s="219" t="s">
        <v>635</v>
      </c>
      <c r="E1554" s="219">
        <v>1.3045140000000001E-3</v>
      </c>
    </row>
    <row r="1555" spans="1:5" ht="15.75" customHeight="1">
      <c r="A1555" s="219">
        <v>2014</v>
      </c>
      <c r="B1555" s="219" t="s">
        <v>50</v>
      </c>
      <c r="C1555" s="219" t="s">
        <v>633</v>
      </c>
      <c r="D1555" s="219" t="s">
        <v>635</v>
      </c>
      <c r="E1555" s="219">
        <v>5.9229463000000003E-2</v>
      </c>
    </row>
    <row r="1556" spans="1:5" ht="15.75" customHeight="1">
      <c r="A1556" s="219">
        <v>2014</v>
      </c>
      <c r="B1556" s="219" t="s">
        <v>58</v>
      </c>
      <c r="C1556" s="219" t="s">
        <v>633</v>
      </c>
      <c r="D1556" s="219" t="s">
        <v>635</v>
      </c>
      <c r="E1556" s="219">
        <v>4.8210499999999998E-4</v>
      </c>
    </row>
    <row r="1557" spans="1:5" ht="15.75" customHeight="1">
      <c r="A1557" s="219">
        <v>2014</v>
      </c>
      <c r="B1557" s="219" t="s">
        <v>55</v>
      </c>
      <c r="C1557" s="219" t="s">
        <v>633</v>
      </c>
      <c r="D1557" s="219" t="s">
        <v>635</v>
      </c>
      <c r="E1557" s="219">
        <v>1.0521630000000001E-3</v>
      </c>
    </row>
    <row r="1558" spans="1:5" ht="15.75" customHeight="1">
      <c r="A1558" s="219">
        <v>2014</v>
      </c>
      <c r="B1558" s="219" t="s">
        <v>52</v>
      </c>
      <c r="C1558" s="219" t="s">
        <v>633</v>
      </c>
      <c r="D1558" s="219" t="s">
        <v>635</v>
      </c>
      <c r="E1558" s="224">
        <v>2.3499999999999999E-5</v>
      </c>
    </row>
    <row r="1559" spans="1:5" ht="15.75" customHeight="1">
      <c r="A1559" s="219">
        <v>2014</v>
      </c>
      <c r="B1559" s="219" t="s">
        <v>61</v>
      </c>
      <c r="C1559" s="219" t="s">
        <v>633</v>
      </c>
      <c r="D1559" s="219" t="s">
        <v>635</v>
      </c>
      <c r="E1559" s="219">
        <v>1.4934217E-2</v>
      </c>
    </row>
    <row r="1560" spans="1:5" ht="15.75" customHeight="1">
      <c r="A1560" s="219">
        <v>2014</v>
      </c>
      <c r="B1560" s="219" t="s">
        <v>62</v>
      </c>
      <c r="C1560" s="219" t="s">
        <v>633</v>
      </c>
      <c r="D1560" s="219" t="s">
        <v>635</v>
      </c>
      <c r="E1560" s="219">
        <v>8.2021660000000003E-3</v>
      </c>
    </row>
    <row r="1561" spans="1:5" ht="15.75" customHeight="1">
      <c r="A1561" s="219">
        <v>2014</v>
      </c>
      <c r="B1561" s="219" t="s">
        <v>68</v>
      </c>
      <c r="C1561" s="219" t="s">
        <v>633</v>
      </c>
      <c r="D1561" s="219" t="s">
        <v>635</v>
      </c>
      <c r="E1561" s="219">
        <v>1.7653409999999999E-3</v>
      </c>
    </row>
    <row r="1562" spans="1:5" ht="15.75" customHeight="1">
      <c r="A1562" s="219">
        <v>2014</v>
      </c>
      <c r="B1562" s="219" t="s">
        <v>65</v>
      </c>
      <c r="C1562" s="219" t="s">
        <v>633</v>
      </c>
      <c r="D1562" s="219" t="s">
        <v>635</v>
      </c>
      <c r="E1562" s="219">
        <v>6.7477140000000001E-3</v>
      </c>
    </row>
    <row r="1563" spans="1:5" ht="15.75" customHeight="1">
      <c r="A1563" s="219">
        <v>2014</v>
      </c>
      <c r="B1563" s="219" t="s">
        <v>70</v>
      </c>
      <c r="C1563" s="219" t="s">
        <v>633</v>
      </c>
      <c r="D1563" s="219" t="s">
        <v>635</v>
      </c>
      <c r="E1563" s="219">
        <v>8.2488099999999996E-4</v>
      </c>
    </row>
    <row r="1564" spans="1:5" ht="15.75" customHeight="1">
      <c r="A1564" s="219">
        <v>2014</v>
      </c>
      <c r="B1564" s="219" t="s">
        <v>89</v>
      </c>
      <c r="C1564" s="219" t="s">
        <v>633</v>
      </c>
      <c r="D1564" s="219" t="s">
        <v>635</v>
      </c>
      <c r="E1564" s="219">
        <v>8.2875400000000001E-4</v>
      </c>
    </row>
    <row r="1565" spans="1:5" ht="15.75" customHeight="1">
      <c r="A1565" s="219">
        <v>2014</v>
      </c>
      <c r="B1565" s="219" t="s">
        <v>92</v>
      </c>
      <c r="C1565" s="219" t="s">
        <v>633</v>
      </c>
      <c r="D1565" s="219" t="s">
        <v>635</v>
      </c>
      <c r="E1565" s="219">
        <v>3.1147068999999999E-2</v>
      </c>
    </row>
    <row r="1566" spans="1:5" ht="15.75" customHeight="1">
      <c r="A1566" s="219">
        <v>2014</v>
      </c>
      <c r="B1566" s="219" t="s">
        <v>73</v>
      </c>
      <c r="C1566" s="219" t="s">
        <v>633</v>
      </c>
      <c r="D1566" s="219" t="s">
        <v>635</v>
      </c>
      <c r="E1566" s="219">
        <v>1.3670920000000001E-3</v>
      </c>
    </row>
    <row r="1567" spans="1:5" ht="15.75" customHeight="1">
      <c r="A1567" s="219">
        <v>2014</v>
      </c>
      <c r="B1567" s="219" t="s">
        <v>81</v>
      </c>
      <c r="C1567" s="219" t="s">
        <v>633</v>
      </c>
      <c r="D1567" s="219" t="s">
        <v>635</v>
      </c>
      <c r="E1567" s="219">
        <v>6.2791599999999996E-4</v>
      </c>
    </row>
    <row r="1568" spans="1:5" ht="15.75" customHeight="1">
      <c r="A1568" s="219">
        <v>2014</v>
      </c>
      <c r="B1568" s="219" t="s">
        <v>84</v>
      </c>
      <c r="C1568" s="219" t="s">
        <v>633</v>
      </c>
      <c r="D1568" s="219" t="s">
        <v>635</v>
      </c>
      <c r="E1568" s="219">
        <v>5.4339034000000001E-2</v>
      </c>
    </row>
    <row r="1569" spans="1:5" ht="15.75" customHeight="1">
      <c r="A1569" s="219">
        <v>2014</v>
      </c>
      <c r="B1569" s="219" t="s">
        <v>76</v>
      </c>
      <c r="C1569" s="219" t="s">
        <v>633</v>
      </c>
      <c r="D1569" s="219" t="s">
        <v>635</v>
      </c>
      <c r="E1569" s="219">
        <v>1.1212380000000001E-3</v>
      </c>
    </row>
    <row r="1570" spans="1:5" ht="15.75" customHeight="1">
      <c r="A1570" s="219">
        <v>2014</v>
      </c>
      <c r="B1570" s="219" t="s">
        <v>87</v>
      </c>
      <c r="C1570" s="219" t="s">
        <v>633</v>
      </c>
      <c r="D1570" s="219" t="s">
        <v>635</v>
      </c>
      <c r="E1570" s="219">
        <v>1.2291086E-2</v>
      </c>
    </row>
    <row r="1571" spans="1:5" ht="15.75" customHeight="1">
      <c r="A1571" s="219">
        <v>2014</v>
      </c>
      <c r="B1571" s="219" t="s">
        <v>95</v>
      </c>
      <c r="C1571" s="219" t="s">
        <v>633</v>
      </c>
      <c r="D1571" s="219" t="s">
        <v>635</v>
      </c>
      <c r="E1571" s="219">
        <v>4.9684810000000003E-3</v>
      </c>
    </row>
    <row r="1572" spans="1:5" ht="15.75" customHeight="1">
      <c r="A1572" s="219">
        <v>2014</v>
      </c>
      <c r="B1572" s="219" t="s">
        <v>98</v>
      </c>
      <c r="C1572" s="219" t="s">
        <v>633</v>
      </c>
      <c r="D1572" s="219" t="s">
        <v>635</v>
      </c>
      <c r="E1572" s="219">
        <v>7.7018328999999996E-2</v>
      </c>
    </row>
    <row r="1573" spans="1:5" ht="15.75" customHeight="1">
      <c r="A1573" s="219">
        <v>2014</v>
      </c>
      <c r="B1573" s="219" t="s">
        <v>100</v>
      </c>
      <c r="C1573" s="219" t="s">
        <v>633</v>
      </c>
      <c r="D1573" s="219" t="s">
        <v>635</v>
      </c>
      <c r="E1573" s="219">
        <v>8.3400499999999997E-4</v>
      </c>
    </row>
    <row r="1574" spans="1:5" ht="15.75" customHeight="1">
      <c r="A1574" s="219">
        <v>2014</v>
      </c>
      <c r="B1574" s="219" t="s">
        <v>103</v>
      </c>
      <c r="C1574" s="219" t="s">
        <v>633</v>
      </c>
      <c r="D1574" s="219" t="s">
        <v>635</v>
      </c>
      <c r="E1574" s="219">
        <v>2.4736920999999999E-2</v>
      </c>
    </row>
    <row r="1575" spans="1:5" ht="15.75" customHeight="1">
      <c r="A1575" s="219">
        <v>2014</v>
      </c>
      <c r="B1575" s="219" t="s">
        <v>105</v>
      </c>
      <c r="C1575" s="219" t="s">
        <v>633</v>
      </c>
      <c r="D1575" s="219" t="s">
        <v>635</v>
      </c>
      <c r="E1575" s="219">
        <v>2.3143400000000001E-4</v>
      </c>
    </row>
    <row r="1576" spans="1:5" ht="15.75" customHeight="1">
      <c r="A1576" s="219">
        <v>2014</v>
      </c>
      <c r="B1576" s="219" t="s">
        <v>107</v>
      </c>
      <c r="C1576" s="219" t="s">
        <v>633</v>
      </c>
      <c r="D1576" s="219" t="s">
        <v>635</v>
      </c>
      <c r="E1576" s="219">
        <v>4.4796099999999998E-4</v>
      </c>
    </row>
    <row r="1577" spans="1:5" ht="15.75" customHeight="1">
      <c r="A1577" s="219">
        <v>2014</v>
      </c>
      <c r="B1577" s="219" t="s">
        <v>113</v>
      </c>
      <c r="C1577" s="219" t="s">
        <v>633</v>
      </c>
      <c r="D1577" s="219" t="s">
        <v>635</v>
      </c>
      <c r="E1577" s="219">
        <v>1.725847E-3</v>
      </c>
    </row>
    <row r="1578" spans="1:5" ht="15.75" customHeight="1">
      <c r="A1578" s="219">
        <v>2014</v>
      </c>
      <c r="B1578" s="219" t="s">
        <v>115</v>
      </c>
      <c r="C1578" s="219" t="s">
        <v>633</v>
      </c>
      <c r="D1578" s="219" t="s">
        <v>635</v>
      </c>
      <c r="E1578" s="219">
        <v>0.32025592400000003</v>
      </c>
    </row>
    <row r="1579" spans="1:5" ht="15.75" customHeight="1">
      <c r="A1579" s="219">
        <v>2014</v>
      </c>
      <c r="B1579" s="219" t="s">
        <v>118</v>
      </c>
      <c r="C1579" s="219" t="s">
        <v>633</v>
      </c>
      <c r="D1579" s="219" t="s">
        <v>635</v>
      </c>
      <c r="E1579" s="219">
        <v>6.5468849999999997E-3</v>
      </c>
    </row>
    <row r="1580" spans="1:5" ht="15.75" customHeight="1">
      <c r="A1580" s="219">
        <v>2014</v>
      </c>
      <c r="B1580" s="219" t="s">
        <v>123</v>
      </c>
      <c r="C1580" s="219" t="s">
        <v>633</v>
      </c>
      <c r="D1580" s="219" t="s">
        <v>635</v>
      </c>
      <c r="E1580" s="219">
        <v>3.5618800000000001E-4</v>
      </c>
    </row>
    <row r="1581" spans="1:5" ht="15.75" customHeight="1">
      <c r="A1581" s="219">
        <v>2014</v>
      </c>
      <c r="B1581" s="219" t="s">
        <v>121</v>
      </c>
      <c r="C1581" s="219" t="s">
        <v>633</v>
      </c>
      <c r="D1581" s="219" t="s">
        <v>635</v>
      </c>
      <c r="E1581" s="224">
        <v>2.2600000000000001E-8</v>
      </c>
    </row>
    <row r="1582" spans="1:5" ht="15.75" customHeight="1">
      <c r="A1582" s="219">
        <v>2014</v>
      </c>
      <c r="B1582" s="219" t="s">
        <v>126</v>
      </c>
      <c r="C1582" s="219" t="s">
        <v>633</v>
      </c>
      <c r="D1582" s="219" t="s">
        <v>635</v>
      </c>
      <c r="E1582" s="219">
        <v>2.0074390000000002E-3</v>
      </c>
    </row>
    <row r="1583" spans="1:5" ht="15.75" customHeight="1">
      <c r="A1583" s="219">
        <v>2014</v>
      </c>
      <c r="B1583" s="219" t="s">
        <v>132</v>
      </c>
      <c r="C1583" s="219" t="s">
        <v>633</v>
      </c>
      <c r="D1583" s="219" t="s">
        <v>635</v>
      </c>
      <c r="E1583" s="224">
        <v>2.8200000000000001E-5</v>
      </c>
    </row>
    <row r="1584" spans="1:5" ht="15.75" customHeight="1">
      <c r="A1584" s="219">
        <v>2014</v>
      </c>
      <c r="B1584" s="219" t="s">
        <v>129</v>
      </c>
      <c r="C1584" s="219" t="s">
        <v>633</v>
      </c>
      <c r="D1584" s="219" t="s">
        <v>635</v>
      </c>
      <c r="E1584" s="219">
        <v>9.3128870000000006E-3</v>
      </c>
    </row>
    <row r="1585" spans="1:5" ht="15.75" customHeight="1">
      <c r="A1585" s="219">
        <v>2014</v>
      </c>
      <c r="B1585" s="219" t="s">
        <v>134</v>
      </c>
      <c r="C1585" s="219" t="s">
        <v>633</v>
      </c>
      <c r="D1585" s="219" t="s">
        <v>635</v>
      </c>
      <c r="E1585" s="219">
        <v>4.4473556999999997E-2</v>
      </c>
    </row>
    <row r="1586" spans="1:5" ht="15.75" customHeight="1">
      <c r="A1586" s="219">
        <v>2014</v>
      </c>
      <c r="B1586" s="219" t="s">
        <v>6</v>
      </c>
      <c r="C1586" s="219" t="s">
        <v>633</v>
      </c>
      <c r="D1586" s="219" t="s">
        <v>641</v>
      </c>
      <c r="E1586" s="219">
        <v>9.7147150000000005E-3</v>
      </c>
    </row>
    <row r="1587" spans="1:5" ht="15.75" customHeight="1">
      <c r="A1587" s="219">
        <v>2014</v>
      </c>
      <c r="B1587" s="219" t="s">
        <v>15</v>
      </c>
      <c r="C1587" s="219" t="s">
        <v>633</v>
      </c>
      <c r="D1587" s="219" t="s">
        <v>641</v>
      </c>
      <c r="E1587" s="219">
        <v>6.0219542000000001E-2</v>
      </c>
    </row>
    <row r="1588" spans="1:5" ht="15.75" customHeight="1">
      <c r="A1588" s="219">
        <v>2014</v>
      </c>
      <c r="B1588" s="219" t="s">
        <v>17</v>
      </c>
      <c r="C1588" s="219" t="s">
        <v>633</v>
      </c>
      <c r="D1588" s="219" t="s">
        <v>641</v>
      </c>
      <c r="E1588" s="219">
        <v>4.3106183999999999E-2</v>
      </c>
    </row>
    <row r="1589" spans="1:5" ht="15.75" customHeight="1">
      <c r="A1589" s="219">
        <v>2014</v>
      </c>
      <c r="B1589" s="219" t="s">
        <v>20</v>
      </c>
      <c r="C1589" s="219" t="s">
        <v>633</v>
      </c>
      <c r="D1589" s="219" t="s">
        <v>641</v>
      </c>
      <c r="E1589" s="219">
        <v>2.7642719999999999E-3</v>
      </c>
    </row>
    <row r="1590" spans="1:5" ht="15.75" customHeight="1">
      <c r="A1590" s="219">
        <v>2014</v>
      </c>
      <c r="B1590" s="219" t="s">
        <v>5450</v>
      </c>
      <c r="C1590" s="219" t="s">
        <v>633</v>
      </c>
      <c r="D1590" s="219" t="s">
        <v>641</v>
      </c>
      <c r="E1590" s="219">
        <v>6.8807479999999999E-3</v>
      </c>
    </row>
    <row r="1591" spans="1:5" ht="15.75" customHeight="1">
      <c r="A1591" s="219">
        <v>2014</v>
      </c>
      <c r="B1591" s="219" t="s">
        <v>42</v>
      </c>
      <c r="C1591" s="219" t="s">
        <v>633</v>
      </c>
      <c r="D1591" s="219" t="s">
        <v>641</v>
      </c>
      <c r="E1591" s="219">
        <v>0.40041855900000001</v>
      </c>
    </row>
    <row r="1592" spans="1:5" ht="15.75" customHeight="1">
      <c r="A1592" s="219">
        <v>2014</v>
      </c>
      <c r="B1592" s="219" t="s">
        <v>36</v>
      </c>
      <c r="C1592" s="219" t="s">
        <v>633</v>
      </c>
      <c r="D1592" s="219" t="s">
        <v>641</v>
      </c>
      <c r="E1592" s="219">
        <v>1.2315435E-2</v>
      </c>
    </row>
    <row r="1593" spans="1:5" ht="15.75" customHeight="1">
      <c r="A1593" s="219">
        <v>2014</v>
      </c>
      <c r="B1593" s="219" t="s">
        <v>39</v>
      </c>
      <c r="C1593" s="219" t="s">
        <v>633</v>
      </c>
      <c r="D1593" s="219" t="s">
        <v>641</v>
      </c>
      <c r="E1593" s="219">
        <v>8.6380280000000007E-3</v>
      </c>
    </row>
    <row r="1594" spans="1:5" ht="15.75" customHeight="1">
      <c r="A1594" s="219">
        <v>2014</v>
      </c>
      <c r="B1594" s="219" t="s">
        <v>47</v>
      </c>
      <c r="C1594" s="219" t="s">
        <v>633</v>
      </c>
      <c r="D1594" s="219" t="s">
        <v>641</v>
      </c>
      <c r="E1594" s="219">
        <v>9.9187200000000007E-3</v>
      </c>
    </row>
    <row r="1595" spans="1:5" ht="15.75" customHeight="1">
      <c r="A1595" s="219">
        <v>2014</v>
      </c>
      <c r="B1595" s="219" t="s">
        <v>50</v>
      </c>
      <c r="C1595" s="219" t="s">
        <v>633</v>
      </c>
      <c r="D1595" s="219" t="s">
        <v>641</v>
      </c>
      <c r="E1595" s="219">
        <v>9.9874209999999998E-3</v>
      </c>
    </row>
    <row r="1596" spans="1:5" ht="15.75" customHeight="1">
      <c r="A1596" s="219">
        <v>2014</v>
      </c>
      <c r="B1596" s="219" t="s">
        <v>58</v>
      </c>
      <c r="C1596" s="219" t="s">
        <v>633</v>
      </c>
      <c r="D1596" s="219" t="s">
        <v>641</v>
      </c>
      <c r="E1596" s="219">
        <v>1.0375585999999999E-2</v>
      </c>
    </row>
    <row r="1597" spans="1:5" ht="15.75" customHeight="1">
      <c r="A1597" s="219">
        <v>2014</v>
      </c>
      <c r="B1597" s="219" t="s">
        <v>55</v>
      </c>
      <c r="C1597" s="219" t="s">
        <v>633</v>
      </c>
      <c r="D1597" s="219" t="s">
        <v>641</v>
      </c>
      <c r="E1597" s="219">
        <v>1.9927640000000002E-3</v>
      </c>
    </row>
    <row r="1598" spans="1:5" ht="15.75" customHeight="1">
      <c r="A1598" s="219">
        <v>2014</v>
      </c>
      <c r="B1598" s="219" t="s">
        <v>61</v>
      </c>
      <c r="C1598" s="219" t="s">
        <v>633</v>
      </c>
      <c r="D1598" s="219" t="s">
        <v>641</v>
      </c>
      <c r="E1598" s="219">
        <v>7.7838870000000004E-2</v>
      </c>
    </row>
    <row r="1599" spans="1:5" ht="15.75" customHeight="1">
      <c r="A1599" s="219">
        <v>2014</v>
      </c>
      <c r="B1599" s="219" t="s">
        <v>62</v>
      </c>
      <c r="C1599" s="219" t="s">
        <v>633</v>
      </c>
      <c r="D1599" s="219" t="s">
        <v>641</v>
      </c>
      <c r="E1599" s="219">
        <v>3.9113255E-2</v>
      </c>
    </row>
    <row r="1600" spans="1:5" ht="15.75" customHeight="1">
      <c r="A1600" s="219">
        <v>2014</v>
      </c>
      <c r="B1600" s="219" t="s">
        <v>68</v>
      </c>
      <c r="C1600" s="219" t="s">
        <v>633</v>
      </c>
      <c r="D1600" s="219" t="s">
        <v>641</v>
      </c>
      <c r="E1600" s="219">
        <v>7.9209659999999998E-3</v>
      </c>
    </row>
    <row r="1601" spans="1:5" ht="15.75" customHeight="1">
      <c r="A1601" s="219">
        <v>2014</v>
      </c>
      <c r="B1601" s="219" t="s">
        <v>92</v>
      </c>
      <c r="C1601" s="219" t="s">
        <v>633</v>
      </c>
      <c r="D1601" s="219" t="s">
        <v>641</v>
      </c>
      <c r="E1601" s="219">
        <v>1.9866440000000001E-3</v>
      </c>
    </row>
    <row r="1602" spans="1:5" ht="15.75" customHeight="1">
      <c r="A1602" s="219">
        <v>2014</v>
      </c>
      <c r="B1602" s="219" t="s">
        <v>73</v>
      </c>
      <c r="C1602" s="219" t="s">
        <v>633</v>
      </c>
      <c r="D1602" s="219" t="s">
        <v>641</v>
      </c>
      <c r="E1602" s="224">
        <v>8.1200000000000002E-6</v>
      </c>
    </row>
    <row r="1603" spans="1:5" ht="15.75" customHeight="1">
      <c r="A1603" s="219">
        <v>2014</v>
      </c>
      <c r="B1603" s="219" t="s">
        <v>81</v>
      </c>
      <c r="C1603" s="219" t="s">
        <v>633</v>
      </c>
      <c r="D1603" s="219" t="s">
        <v>641</v>
      </c>
      <c r="E1603" s="219">
        <v>8.1900370000000007E-3</v>
      </c>
    </row>
    <row r="1604" spans="1:5" ht="15.75" customHeight="1">
      <c r="A1604" s="219">
        <v>2014</v>
      </c>
      <c r="B1604" s="219" t="s">
        <v>87</v>
      </c>
      <c r="C1604" s="219" t="s">
        <v>633</v>
      </c>
      <c r="D1604" s="219" t="s">
        <v>641</v>
      </c>
      <c r="E1604" s="219">
        <v>0.135467065</v>
      </c>
    </row>
    <row r="1605" spans="1:5" ht="15.75" customHeight="1">
      <c r="A1605" s="219">
        <v>2014</v>
      </c>
      <c r="B1605" s="219" t="s">
        <v>95</v>
      </c>
      <c r="C1605" s="219" t="s">
        <v>633</v>
      </c>
      <c r="D1605" s="219" t="s">
        <v>641</v>
      </c>
      <c r="E1605" s="219">
        <v>1.4225154E-2</v>
      </c>
    </row>
    <row r="1606" spans="1:5" ht="15.75" customHeight="1">
      <c r="A1606" s="219">
        <v>2014</v>
      </c>
      <c r="B1606" s="219" t="s">
        <v>98</v>
      </c>
      <c r="C1606" s="219" t="s">
        <v>633</v>
      </c>
      <c r="D1606" s="219" t="s">
        <v>641</v>
      </c>
      <c r="E1606" s="219">
        <v>1.9931229999999999E-3</v>
      </c>
    </row>
    <row r="1607" spans="1:5" ht="15.75" customHeight="1">
      <c r="A1607" s="219">
        <v>2014</v>
      </c>
      <c r="B1607" s="219" t="s">
        <v>100</v>
      </c>
      <c r="C1607" s="219" t="s">
        <v>633</v>
      </c>
      <c r="D1607" s="219" t="s">
        <v>641</v>
      </c>
      <c r="E1607" s="219">
        <v>1.49219E-3</v>
      </c>
    </row>
    <row r="1608" spans="1:5" ht="15.75" customHeight="1">
      <c r="A1608" s="219">
        <v>2014</v>
      </c>
      <c r="B1608" s="219" t="s">
        <v>103</v>
      </c>
      <c r="C1608" s="219" t="s">
        <v>633</v>
      </c>
      <c r="D1608" s="219" t="s">
        <v>641</v>
      </c>
      <c r="E1608" s="219">
        <v>2.5462431000000001E-2</v>
      </c>
    </row>
    <row r="1609" spans="1:5" ht="15.75" customHeight="1">
      <c r="A1609" s="219">
        <v>2014</v>
      </c>
      <c r="B1609" s="219" t="s">
        <v>107</v>
      </c>
      <c r="C1609" s="219" t="s">
        <v>633</v>
      </c>
      <c r="D1609" s="219" t="s">
        <v>641</v>
      </c>
      <c r="E1609" s="219">
        <v>2.4832859999999999E-3</v>
      </c>
    </row>
    <row r="1610" spans="1:5" ht="15.75" customHeight="1">
      <c r="A1610" s="219">
        <v>2014</v>
      </c>
      <c r="B1610" s="219" t="s">
        <v>113</v>
      </c>
      <c r="C1610" s="219" t="s">
        <v>633</v>
      </c>
      <c r="D1610" s="219" t="s">
        <v>641</v>
      </c>
      <c r="E1610" s="219">
        <v>9.2787649999999996E-3</v>
      </c>
    </row>
    <row r="1611" spans="1:5" ht="15.75" customHeight="1">
      <c r="A1611" s="219">
        <v>2014</v>
      </c>
      <c r="B1611" s="219" t="s">
        <v>115</v>
      </c>
      <c r="C1611" s="219" t="s">
        <v>633</v>
      </c>
      <c r="D1611" s="219" t="s">
        <v>641</v>
      </c>
      <c r="E1611" s="219">
        <v>2.9295789999999999E-2</v>
      </c>
    </row>
    <row r="1612" spans="1:5" ht="15.75" customHeight="1">
      <c r="A1612" s="219">
        <v>2014</v>
      </c>
      <c r="B1612" s="219" t="s">
        <v>123</v>
      </c>
      <c r="C1612" s="219" t="s">
        <v>633</v>
      </c>
      <c r="D1612" s="219" t="s">
        <v>641</v>
      </c>
      <c r="E1612" s="219">
        <v>1.7592485000000001E-2</v>
      </c>
    </row>
    <row r="1613" spans="1:5" ht="15.75" customHeight="1">
      <c r="A1613" s="219">
        <v>2014</v>
      </c>
      <c r="B1613" s="219" t="s">
        <v>3098</v>
      </c>
      <c r="C1613" s="219" t="s">
        <v>633</v>
      </c>
      <c r="D1613" s="219" t="s">
        <v>641</v>
      </c>
      <c r="E1613" s="219">
        <v>2.1532658E-2</v>
      </c>
    </row>
    <row r="1614" spans="1:5" ht="15.75" customHeight="1">
      <c r="A1614" s="219">
        <v>2014</v>
      </c>
      <c r="B1614" s="219" t="s">
        <v>126</v>
      </c>
      <c r="C1614" s="219" t="s">
        <v>633</v>
      </c>
      <c r="D1614" s="219" t="s">
        <v>641</v>
      </c>
      <c r="E1614" s="219">
        <v>1.8606269999999999E-3</v>
      </c>
    </row>
    <row r="1615" spans="1:5" ht="15.75" customHeight="1">
      <c r="A1615" s="219">
        <v>2014</v>
      </c>
      <c r="B1615" s="219" t="s">
        <v>132</v>
      </c>
      <c r="C1615" s="219" t="s">
        <v>633</v>
      </c>
      <c r="D1615" s="219" t="s">
        <v>641</v>
      </c>
      <c r="E1615" s="219">
        <v>2.6666624999999999E-2</v>
      </c>
    </row>
    <row r="1616" spans="1:5" ht="15.75" customHeight="1">
      <c r="A1616" s="219">
        <v>2014</v>
      </c>
      <c r="B1616" s="219" t="s">
        <v>134</v>
      </c>
      <c r="C1616" s="219" t="s">
        <v>633</v>
      </c>
      <c r="D1616" s="219" t="s">
        <v>641</v>
      </c>
      <c r="E1616" s="219">
        <v>1.25994E-3</v>
      </c>
    </row>
    <row r="1617" spans="1:5" ht="15.75" customHeight="1">
      <c r="A1617" s="219">
        <v>2014</v>
      </c>
      <c r="B1617" s="219" t="s">
        <v>6</v>
      </c>
      <c r="C1617" s="219" t="s">
        <v>188</v>
      </c>
      <c r="D1617" s="219" t="s">
        <v>636</v>
      </c>
      <c r="E1617" s="219">
        <v>1.4824009000000001E-2</v>
      </c>
    </row>
    <row r="1618" spans="1:5" ht="15.75" customHeight="1">
      <c r="A1618" s="219">
        <v>2014</v>
      </c>
      <c r="B1618" s="219" t="s">
        <v>3</v>
      </c>
      <c r="C1618" s="219" t="s">
        <v>188</v>
      </c>
      <c r="D1618" s="219" t="s">
        <v>636</v>
      </c>
      <c r="E1618" s="219">
        <v>8.3562372999999995E-2</v>
      </c>
    </row>
    <row r="1619" spans="1:5" ht="15.75" customHeight="1">
      <c r="A1619" s="219">
        <v>2014</v>
      </c>
      <c r="B1619" s="219" t="s">
        <v>12</v>
      </c>
      <c r="C1619" s="219" t="s">
        <v>188</v>
      </c>
      <c r="D1619" s="219" t="s">
        <v>636</v>
      </c>
      <c r="E1619" s="219">
        <v>7.6779860000000004E-3</v>
      </c>
    </row>
    <row r="1620" spans="1:5" ht="15.75" customHeight="1">
      <c r="A1620" s="219">
        <v>2014</v>
      </c>
      <c r="B1620" s="219" t="s">
        <v>8</v>
      </c>
      <c r="C1620" s="219" t="s">
        <v>188</v>
      </c>
      <c r="D1620" s="219" t="s">
        <v>636</v>
      </c>
      <c r="E1620" s="219">
        <v>1.4114725999999999E-2</v>
      </c>
    </row>
    <row r="1621" spans="1:5" ht="15.75" customHeight="1">
      <c r="A1621" s="219">
        <v>2014</v>
      </c>
      <c r="B1621" s="219" t="s">
        <v>15</v>
      </c>
      <c r="C1621" s="219" t="s">
        <v>188</v>
      </c>
      <c r="D1621" s="219" t="s">
        <v>636</v>
      </c>
      <c r="E1621" s="219">
        <v>1.4407306E-2</v>
      </c>
    </row>
    <row r="1622" spans="1:5" ht="15.75" customHeight="1">
      <c r="A1622" s="219">
        <v>2014</v>
      </c>
      <c r="B1622" s="219" t="s">
        <v>17</v>
      </c>
      <c r="C1622" s="219" t="s">
        <v>188</v>
      </c>
      <c r="D1622" s="219" t="s">
        <v>636</v>
      </c>
      <c r="E1622" s="219">
        <v>3.2627009999999998E-3</v>
      </c>
    </row>
    <row r="1623" spans="1:5" ht="15.75" customHeight="1">
      <c r="A1623" s="219">
        <v>2014</v>
      </c>
      <c r="B1623" s="219" t="s">
        <v>26</v>
      </c>
      <c r="C1623" s="219" t="s">
        <v>188</v>
      </c>
      <c r="D1623" s="219" t="s">
        <v>636</v>
      </c>
      <c r="E1623" s="219">
        <v>1.391967E-3</v>
      </c>
    </row>
    <row r="1624" spans="1:5" ht="15.75" customHeight="1">
      <c r="A1624" s="219">
        <v>2014</v>
      </c>
      <c r="B1624" s="219" t="s">
        <v>28</v>
      </c>
      <c r="C1624" s="219" t="s">
        <v>188</v>
      </c>
      <c r="D1624" s="219" t="s">
        <v>636</v>
      </c>
      <c r="E1624" s="219">
        <v>9.13202E-4</v>
      </c>
    </row>
    <row r="1625" spans="1:5" ht="15.75" customHeight="1">
      <c r="A1625" s="219">
        <v>2014</v>
      </c>
      <c r="B1625" s="219" t="s">
        <v>42</v>
      </c>
      <c r="C1625" s="219" t="s">
        <v>188</v>
      </c>
      <c r="D1625" s="219" t="s">
        <v>636</v>
      </c>
      <c r="E1625" s="219">
        <v>5.2575579999999998E-3</v>
      </c>
    </row>
    <row r="1626" spans="1:5" ht="15.75" customHeight="1">
      <c r="A1626" s="219">
        <v>2014</v>
      </c>
      <c r="B1626" s="219" t="s">
        <v>36</v>
      </c>
      <c r="C1626" s="219" t="s">
        <v>188</v>
      </c>
      <c r="D1626" s="219" t="s">
        <v>636</v>
      </c>
      <c r="E1626" s="219">
        <v>3.4887845000000001E-2</v>
      </c>
    </row>
    <row r="1627" spans="1:5" ht="15.75" customHeight="1">
      <c r="A1627" s="219">
        <v>2014</v>
      </c>
      <c r="B1627" s="219" t="s">
        <v>39</v>
      </c>
      <c r="C1627" s="219" t="s">
        <v>188</v>
      </c>
      <c r="D1627" s="219" t="s">
        <v>636</v>
      </c>
      <c r="E1627" s="219">
        <v>0.21370688900000001</v>
      </c>
    </row>
    <row r="1628" spans="1:5" ht="15.75" customHeight="1">
      <c r="A1628" s="219">
        <v>2014</v>
      </c>
      <c r="B1628" s="219" t="s">
        <v>44</v>
      </c>
      <c r="C1628" s="219" t="s">
        <v>188</v>
      </c>
      <c r="D1628" s="219" t="s">
        <v>636</v>
      </c>
      <c r="E1628" s="219">
        <v>3.9010599999999998E-4</v>
      </c>
    </row>
    <row r="1629" spans="1:5" ht="15.75" customHeight="1">
      <c r="A1629" s="219">
        <v>2014</v>
      </c>
      <c r="B1629" s="219" t="s">
        <v>47</v>
      </c>
      <c r="C1629" s="219" t="s">
        <v>188</v>
      </c>
      <c r="D1629" s="219" t="s">
        <v>636</v>
      </c>
      <c r="E1629" s="219">
        <v>1.5994326E-2</v>
      </c>
    </row>
    <row r="1630" spans="1:5" ht="15.75" customHeight="1">
      <c r="A1630" s="219">
        <v>2014</v>
      </c>
      <c r="B1630" s="219" t="s">
        <v>50</v>
      </c>
      <c r="C1630" s="219" t="s">
        <v>188</v>
      </c>
      <c r="D1630" s="219" t="s">
        <v>636</v>
      </c>
      <c r="E1630" s="219">
        <v>9.0433549999999994E-3</v>
      </c>
    </row>
    <row r="1631" spans="1:5" ht="15.75" customHeight="1">
      <c r="A1631" s="219">
        <v>2014</v>
      </c>
      <c r="B1631" s="219" t="s">
        <v>58</v>
      </c>
      <c r="C1631" s="219" t="s">
        <v>188</v>
      </c>
      <c r="D1631" s="219" t="s">
        <v>636</v>
      </c>
      <c r="E1631" s="219">
        <v>8.51139E-4</v>
      </c>
    </row>
    <row r="1632" spans="1:5" ht="15.75" customHeight="1">
      <c r="A1632" s="219">
        <v>2014</v>
      </c>
      <c r="B1632" s="219" t="s">
        <v>61</v>
      </c>
      <c r="C1632" s="219" t="s">
        <v>188</v>
      </c>
      <c r="D1632" s="219" t="s">
        <v>636</v>
      </c>
      <c r="E1632" s="219">
        <v>5.8090256E-2</v>
      </c>
    </row>
    <row r="1633" spans="1:5" ht="15.75" customHeight="1">
      <c r="A1633" s="219">
        <v>2014</v>
      </c>
      <c r="B1633" s="219" t="s">
        <v>62</v>
      </c>
      <c r="C1633" s="219" t="s">
        <v>188</v>
      </c>
      <c r="D1633" s="219" t="s">
        <v>636</v>
      </c>
      <c r="E1633" s="219">
        <v>0.118352691</v>
      </c>
    </row>
    <row r="1634" spans="1:5" ht="15.75" customHeight="1">
      <c r="A1634" s="219">
        <v>2014</v>
      </c>
      <c r="B1634" s="219" t="s">
        <v>68</v>
      </c>
      <c r="C1634" s="219" t="s">
        <v>188</v>
      </c>
      <c r="D1634" s="219" t="s">
        <v>636</v>
      </c>
      <c r="E1634" s="224">
        <v>8.8700000000000001E-5</v>
      </c>
    </row>
    <row r="1635" spans="1:5" ht="15.75" customHeight="1">
      <c r="A1635" s="219">
        <v>2014</v>
      </c>
      <c r="B1635" s="219" t="s">
        <v>65</v>
      </c>
      <c r="C1635" s="219" t="s">
        <v>188</v>
      </c>
      <c r="D1635" s="219" t="s">
        <v>636</v>
      </c>
      <c r="E1635" s="219">
        <v>3.6616719999999999E-3</v>
      </c>
    </row>
    <row r="1636" spans="1:5" ht="15.75" customHeight="1">
      <c r="A1636" s="219">
        <v>2014</v>
      </c>
      <c r="B1636" s="219" t="s">
        <v>89</v>
      </c>
      <c r="C1636" s="219" t="s">
        <v>188</v>
      </c>
      <c r="D1636" s="219" t="s">
        <v>636</v>
      </c>
      <c r="E1636" s="219">
        <v>6.8800429999999997E-3</v>
      </c>
    </row>
    <row r="1637" spans="1:5" ht="15.75" customHeight="1">
      <c r="A1637" s="219">
        <v>2014</v>
      </c>
      <c r="B1637" s="219" t="s">
        <v>73</v>
      </c>
      <c r="C1637" s="219" t="s">
        <v>188</v>
      </c>
      <c r="D1637" s="219" t="s">
        <v>636</v>
      </c>
      <c r="E1637" s="219">
        <v>1.5692880000000001E-3</v>
      </c>
    </row>
    <row r="1638" spans="1:5" ht="15.75" customHeight="1">
      <c r="A1638" s="219">
        <v>2014</v>
      </c>
      <c r="B1638" s="219" t="s">
        <v>81</v>
      </c>
      <c r="C1638" s="219" t="s">
        <v>188</v>
      </c>
      <c r="D1638" s="219" t="s">
        <v>636</v>
      </c>
      <c r="E1638" s="219">
        <v>4.3709550000000002E-3</v>
      </c>
    </row>
    <row r="1639" spans="1:5" ht="15.75" customHeight="1">
      <c r="A1639" s="219">
        <v>2014</v>
      </c>
      <c r="B1639" s="219" t="s">
        <v>84</v>
      </c>
      <c r="C1639" s="219" t="s">
        <v>188</v>
      </c>
      <c r="D1639" s="219" t="s">
        <v>636</v>
      </c>
      <c r="E1639" s="219">
        <v>3.3690899999999998E-4</v>
      </c>
    </row>
    <row r="1640" spans="1:5" ht="15.75" customHeight="1">
      <c r="A1640" s="219">
        <v>2014</v>
      </c>
      <c r="B1640" s="219" t="s">
        <v>76</v>
      </c>
      <c r="C1640" s="219" t="s">
        <v>188</v>
      </c>
      <c r="D1640" s="219" t="s">
        <v>636</v>
      </c>
      <c r="E1640" s="219">
        <v>8.6355170000000005E-3</v>
      </c>
    </row>
    <row r="1641" spans="1:5" ht="15.75" customHeight="1">
      <c r="A1641" s="219">
        <v>2014</v>
      </c>
      <c r="B1641" s="219" t="s">
        <v>87</v>
      </c>
      <c r="C1641" s="219" t="s">
        <v>188</v>
      </c>
      <c r="D1641" s="219" t="s">
        <v>636</v>
      </c>
      <c r="E1641" s="219">
        <v>2.5800160000000001E-3</v>
      </c>
    </row>
    <row r="1642" spans="1:5" ht="15.75" customHeight="1">
      <c r="A1642" s="219">
        <v>2014</v>
      </c>
      <c r="B1642" s="219" t="s">
        <v>95</v>
      </c>
      <c r="C1642" s="219" t="s">
        <v>188</v>
      </c>
      <c r="D1642" s="219" t="s">
        <v>636</v>
      </c>
      <c r="E1642" s="219">
        <v>0.120897243</v>
      </c>
    </row>
    <row r="1643" spans="1:5" ht="15.75" customHeight="1">
      <c r="A1643" s="219">
        <v>2014</v>
      </c>
      <c r="B1643" s="219" t="s">
        <v>98</v>
      </c>
      <c r="C1643" s="219" t="s">
        <v>188</v>
      </c>
      <c r="D1643" s="219" t="s">
        <v>636</v>
      </c>
      <c r="E1643" s="219">
        <v>2.3051699999999999E-4</v>
      </c>
    </row>
    <row r="1644" spans="1:5" ht="15.75" customHeight="1">
      <c r="A1644" s="219">
        <v>2014</v>
      </c>
      <c r="B1644" s="219" t="s">
        <v>100</v>
      </c>
      <c r="C1644" s="219" t="s">
        <v>188</v>
      </c>
      <c r="D1644" s="219" t="s">
        <v>636</v>
      </c>
      <c r="E1644" s="219">
        <v>3.08538E-3</v>
      </c>
    </row>
    <row r="1645" spans="1:5" ht="15.75" customHeight="1">
      <c r="A1645" s="219">
        <v>2014</v>
      </c>
      <c r="B1645" s="219" t="s">
        <v>103</v>
      </c>
      <c r="C1645" s="219" t="s">
        <v>188</v>
      </c>
      <c r="D1645" s="219" t="s">
        <v>636</v>
      </c>
      <c r="E1645" s="219">
        <v>5.3719300999999997E-2</v>
      </c>
    </row>
    <row r="1646" spans="1:5" ht="15.75" customHeight="1">
      <c r="A1646" s="219">
        <v>2014</v>
      </c>
      <c r="B1646" s="219" t="s">
        <v>107</v>
      </c>
      <c r="C1646" s="219" t="s">
        <v>188</v>
      </c>
      <c r="D1646" s="219" t="s">
        <v>636</v>
      </c>
      <c r="E1646" s="219">
        <v>6.2594199999999999E-3</v>
      </c>
    </row>
    <row r="1647" spans="1:5" ht="15.75" customHeight="1">
      <c r="A1647" s="219">
        <v>2014</v>
      </c>
      <c r="B1647" s="219" t="s">
        <v>113</v>
      </c>
      <c r="C1647" s="219" t="s">
        <v>188</v>
      </c>
      <c r="D1647" s="219" t="s">
        <v>636</v>
      </c>
      <c r="E1647" s="219">
        <v>1.6357832999999999E-2</v>
      </c>
    </row>
    <row r="1648" spans="1:5" ht="15.75" customHeight="1">
      <c r="A1648" s="219">
        <v>2014</v>
      </c>
      <c r="B1648" s="219" t="s">
        <v>115</v>
      </c>
      <c r="C1648" s="219" t="s">
        <v>188</v>
      </c>
      <c r="D1648" s="219" t="s">
        <v>636</v>
      </c>
      <c r="E1648" s="219">
        <v>2.0374146999999999E-2</v>
      </c>
    </row>
    <row r="1649" spans="1:5" ht="15.75" customHeight="1">
      <c r="A1649" s="219">
        <v>2014</v>
      </c>
      <c r="B1649" s="219" t="s">
        <v>118</v>
      </c>
      <c r="C1649" s="219" t="s">
        <v>188</v>
      </c>
      <c r="D1649" s="219" t="s">
        <v>636</v>
      </c>
      <c r="E1649" s="219">
        <v>8.7578686000000003E-2</v>
      </c>
    </row>
    <row r="1650" spans="1:5" ht="15.75" customHeight="1">
      <c r="A1650" s="219">
        <v>2014</v>
      </c>
      <c r="B1650" s="219" t="s">
        <v>123</v>
      </c>
      <c r="C1650" s="219" t="s">
        <v>188</v>
      </c>
      <c r="D1650" s="219" t="s">
        <v>636</v>
      </c>
      <c r="E1650" s="219">
        <v>7.7666460000000003E-3</v>
      </c>
    </row>
    <row r="1651" spans="1:5" ht="15.75" customHeight="1">
      <c r="A1651" s="219">
        <v>2014</v>
      </c>
      <c r="B1651" s="219" t="s">
        <v>126</v>
      </c>
      <c r="C1651" s="219" t="s">
        <v>188</v>
      </c>
      <c r="D1651" s="219" t="s">
        <v>636</v>
      </c>
      <c r="E1651" s="219">
        <v>6.9155099999999999E-4</v>
      </c>
    </row>
    <row r="1652" spans="1:5" ht="15.75" customHeight="1">
      <c r="A1652" s="219">
        <v>2014</v>
      </c>
      <c r="B1652" s="219" t="s">
        <v>132</v>
      </c>
      <c r="C1652" s="219" t="s">
        <v>188</v>
      </c>
      <c r="D1652" s="219" t="s">
        <v>636</v>
      </c>
      <c r="E1652" s="219">
        <v>4.9490203000000003E-2</v>
      </c>
    </row>
    <row r="1653" spans="1:5" ht="15.75" customHeight="1">
      <c r="A1653" s="219">
        <v>2014</v>
      </c>
      <c r="B1653" s="219" t="s">
        <v>129</v>
      </c>
      <c r="C1653" s="219" t="s">
        <v>188</v>
      </c>
      <c r="D1653" s="219" t="s">
        <v>636</v>
      </c>
      <c r="E1653" s="219">
        <v>8.6975799999999999E-3</v>
      </c>
    </row>
    <row r="1654" spans="1:5" ht="15.75" customHeight="1">
      <c r="A1654" s="219">
        <v>2014</v>
      </c>
      <c r="B1654" s="219" t="s">
        <v>6</v>
      </c>
      <c r="C1654" s="219" t="s">
        <v>188</v>
      </c>
      <c r="D1654" s="219" t="s">
        <v>635</v>
      </c>
      <c r="E1654" s="219">
        <v>6.6798811999999999E-2</v>
      </c>
    </row>
    <row r="1655" spans="1:5" ht="15.75" customHeight="1">
      <c r="A1655" s="219">
        <v>2014</v>
      </c>
      <c r="B1655" s="219" t="s">
        <v>3</v>
      </c>
      <c r="C1655" s="219" t="s">
        <v>188</v>
      </c>
      <c r="D1655" s="219" t="s">
        <v>635</v>
      </c>
      <c r="E1655" s="219">
        <v>9.7983069999999992E-3</v>
      </c>
    </row>
    <row r="1656" spans="1:5" ht="15.75" customHeight="1">
      <c r="A1656" s="219">
        <v>2014</v>
      </c>
      <c r="B1656" s="219" t="s">
        <v>12</v>
      </c>
      <c r="C1656" s="219" t="s">
        <v>188</v>
      </c>
      <c r="D1656" s="219" t="s">
        <v>635</v>
      </c>
      <c r="E1656" s="219">
        <v>1.1594436E-2</v>
      </c>
    </row>
    <row r="1657" spans="1:5" ht="15.75" customHeight="1">
      <c r="A1657" s="219">
        <v>2014</v>
      </c>
      <c r="B1657" s="219" t="s">
        <v>8</v>
      </c>
      <c r="C1657" s="219" t="s">
        <v>188</v>
      </c>
      <c r="D1657" s="219" t="s">
        <v>635</v>
      </c>
      <c r="E1657" s="219">
        <v>2.7338319999999998E-3</v>
      </c>
    </row>
    <row r="1658" spans="1:5" ht="15.75" customHeight="1">
      <c r="A1658" s="219">
        <v>2014</v>
      </c>
      <c r="B1658" s="219" t="s">
        <v>15</v>
      </c>
      <c r="C1658" s="219" t="s">
        <v>188</v>
      </c>
      <c r="D1658" s="219" t="s">
        <v>635</v>
      </c>
      <c r="E1658" s="219">
        <v>7.4275513000000001E-2</v>
      </c>
    </row>
    <row r="1659" spans="1:5" ht="15.75" customHeight="1">
      <c r="A1659" s="219">
        <v>2014</v>
      </c>
      <c r="B1659" s="219" t="s">
        <v>17</v>
      </c>
      <c r="C1659" s="219" t="s">
        <v>188</v>
      </c>
      <c r="D1659" s="219" t="s">
        <v>635</v>
      </c>
      <c r="E1659" s="219">
        <v>8.7679669000000002E-2</v>
      </c>
    </row>
    <row r="1660" spans="1:5" ht="15.75" customHeight="1">
      <c r="A1660" s="219">
        <v>2014</v>
      </c>
      <c r="B1660" s="219" t="s">
        <v>20</v>
      </c>
      <c r="C1660" s="219" t="s">
        <v>188</v>
      </c>
      <c r="D1660" s="219" t="s">
        <v>635</v>
      </c>
      <c r="E1660" s="219">
        <v>7.2252899999999997E-4</v>
      </c>
    </row>
    <row r="1661" spans="1:5" ht="15.75" customHeight="1">
      <c r="A1661" s="219">
        <v>2014</v>
      </c>
      <c r="B1661" s="219" t="s">
        <v>26</v>
      </c>
      <c r="C1661" s="219" t="s">
        <v>188</v>
      </c>
      <c r="D1661" s="219" t="s">
        <v>635</v>
      </c>
      <c r="E1661" s="219">
        <v>3.902562E-3</v>
      </c>
    </row>
    <row r="1662" spans="1:5" ht="15.75" customHeight="1">
      <c r="A1662" s="219">
        <v>2014</v>
      </c>
      <c r="B1662" s="219" t="s">
        <v>28</v>
      </c>
      <c r="C1662" s="219" t="s">
        <v>188</v>
      </c>
      <c r="D1662" s="219" t="s">
        <v>635</v>
      </c>
      <c r="E1662" s="219">
        <v>1.3997580000000001E-3</v>
      </c>
    </row>
    <row r="1663" spans="1:5" ht="15.75" customHeight="1">
      <c r="A1663" s="219">
        <v>2014</v>
      </c>
      <c r="B1663" s="219" t="s">
        <v>31</v>
      </c>
      <c r="C1663" s="219" t="s">
        <v>188</v>
      </c>
      <c r="D1663" s="219" t="s">
        <v>635</v>
      </c>
      <c r="E1663" s="219">
        <v>2.7179800000000002E-4</v>
      </c>
    </row>
    <row r="1664" spans="1:5" ht="15.75" customHeight="1">
      <c r="A1664" s="219">
        <v>2014</v>
      </c>
      <c r="B1664" s="219" t="s">
        <v>42</v>
      </c>
      <c r="C1664" s="219" t="s">
        <v>188</v>
      </c>
      <c r="D1664" s="219" t="s">
        <v>635</v>
      </c>
      <c r="E1664" s="219">
        <v>2.2015609999999999E-3</v>
      </c>
    </row>
    <row r="1665" spans="1:5" ht="15.75" customHeight="1">
      <c r="A1665" s="219">
        <v>2014</v>
      </c>
      <c r="B1665" s="219" t="s">
        <v>34</v>
      </c>
      <c r="C1665" s="219" t="s">
        <v>188</v>
      </c>
      <c r="D1665" s="219" t="s">
        <v>635</v>
      </c>
      <c r="E1665" s="219">
        <v>6.9534900000000005E-4</v>
      </c>
    </row>
    <row r="1666" spans="1:5" ht="15.75" customHeight="1">
      <c r="A1666" s="219">
        <v>2014</v>
      </c>
      <c r="B1666" s="219" t="s">
        <v>36</v>
      </c>
      <c r="C1666" s="219" t="s">
        <v>188</v>
      </c>
      <c r="D1666" s="219" t="s">
        <v>635</v>
      </c>
      <c r="E1666" s="219">
        <v>4.8901090000000001E-3</v>
      </c>
    </row>
    <row r="1667" spans="1:5" ht="15.75" customHeight="1">
      <c r="A1667" s="219">
        <v>2014</v>
      </c>
      <c r="B1667" s="219" t="s">
        <v>39</v>
      </c>
      <c r="C1667" s="219" t="s">
        <v>188</v>
      </c>
      <c r="D1667" s="219" t="s">
        <v>635</v>
      </c>
      <c r="E1667" s="219">
        <v>1.6534360000000001E-3</v>
      </c>
    </row>
    <row r="1668" spans="1:5" ht="15.75" customHeight="1">
      <c r="A1668" s="219">
        <v>2014</v>
      </c>
      <c r="B1668" s="219" t="s">
        <v>44</v>
      </c>
      <c r="C1668" s="219" t="s">
        <v>188</v>
      </c>
      <c r="D1668" s="219" t="s">
        <v>635</v>
      </c>
      <c r="E1668" s="219">
        <v>7.1346889999999996E-3</v>
      </c>
    </row>
    <row r="1669" spans="1:5" ht="15.75" customHeight="1">
      <c r="A1669" s="219">
        <v>2014</v>
      </c>
      <c r="B1669" s="219" t="s">
        <v>47</v>
      </c>
      <c r="C1669" s="219" t="s">
        <v>188</v>
      </c>
      <c r="D1669" s="219" t="s">
        <v>635</v>
      </c>
      <c r="E1669" s="219">
        <v>9.8979699999999994E-4</v>
      </c>
    </row>
    <row r="1670" spans="1:5" ht="15.75" customHeight="1">
      <c r="A1670" s="219">
        <v>2014</v>
      </c>
      <c r="B1670" s="219" t="s">
        <v>50</v>
      </c>
      <c r="C1670" s="219" t="s">
        <v>188</v>
      </c>
      <c r="D1670" s="219" t="s">
        <v>635</v>
      </c>
      <c r="E1670" s="219">
        <v>6.7312962000000004E-2</v>
      </c>
    </row>
    <row r="1671" spans="1:5" ht="15.75" customHeight="1">
      <c r="A1671" s="219">
        <v>2014</v>
      </c>
      <c r="B1671" s="219" t="s">
        <v>58</v>
      </c>
      <c r="C1671" s="219" t="s">
        <v>188</v>
      </c>
      <c r="D1671" s="219" t="s">
        <v>635</v>
      </c>
      <c r="E1671" s="219">
        <v>3.5333700000000001E-4</v>
      </c>
    </row>
    <row r="1672" spans="1:5" ht="15.75" customHeight="1">
      <c r="A1672" s="219">
        <v>2014</v>
      </c>
      <c r="B1672" s="219" t="s">
        <v>55</v>
      </c>
      <c r="C1672" s="219" t="s">
        <v>188</v>
      </c>
      <c r="D1672" s="219" t="s">
        <v>635</v>
      </c>
      <c r="E1672" s="219">
        <v>8.3351300000000003E-4</v>
      </c>
    </row>
    <row r="1673" spans="1:5" ht="15.75" customHeight="1">
      <c r="A1673" s="219">
        <v>2014</v>
      </c>
      <c r="B1673" s="219" t="s">
        <v>52</v>
      </c>
      <c r="C1673" s="219" t="s">
        <v>188</v>
      </c>
      <c r="D1673" s="219" t="s">
        <v>635</v>
      </c>
      <c r="E1673" s="224">
        <v>1.59E-5</v>
      </c>
    </row>
    <row r="1674" spans="1:5" ht="15.75" customHeight="1">
      <c r="A1674" s="219">
        <v>2014</v>
      </c>
      <c r="B1674" s="219" t="s">
        <v>61</v>
      </c>
      <c r="C1674" s="219" t="s">
        <v>188</v>
      </c>
      <c r="D1674" s="219" t="s">
        <v>635</v>
      </c>
      <c r="E1674" s="219">
        <v>9.8096320000000004E-3</v>
      </c>
    </row>
    <row r="1675" spans="1:5" ht="15.75" customHeight="1">
      <c r="A1675" s="219">
        <v>2014</v>
      </c>
      <c r="B1675" s="219" t="s">
        <v>62</v>
      </c>
      <c r="C1675" s="219" t="s">
        <v>188</v>
      </c>
      <c r="D1675" s="219" t="s">
        <v>635</v>
      </c>
      <c r="E1675" s="219">
        <v>8.1201824000000006E-2</v>
      </c>
    </row>
    <row r="1676" spans="1:5" ht="15.75" customHeight="1">
      <c r="A1676" s="219">
        <v>2014</v>
      </c>
      <c r="B1676" s="219" t="s">
        <v>68</v>
      </c>
      <c r="C1676" s="219" t="s">
        <v>188</v>
      </c>
      <c r="D1676" s="219" t="s">
        <v>635</v>
      </c>
      <c r="E1676" s="219">
        <v>1.3952280000000001E-3</v>
      </c>
    </row>
    <row r="1677" spans="1:5" ht="15.75" customHeight="1">
      <c r="A1677" s="219">
        <v>2014</v>
      </c>
      <c r="B1677" s="219" t="s">
        <v>65</v>
      </c>
      <c r="C1677" s="219" t="s">
        <v>188</v>
      </c>
      <c r="D1677" s="219" t="s">
        <v>635</v>
      </c>
      <c r="E1677" s="219">
        <v>5.4767230000000002E-3</v>
      </c>
    </row>
    <row r="1678" spans="1:5" ht="15.75" customHeight="1">
      <c r="A1678" s="219">
        <v>2014</v>
      </c>
      <c r="B1678" s="219" t="s">
        <v>70</v>
      </c>
      <c r="C1678" s="219" t="s">
        <v>188</v>
      </c>
      <c r="D1678" s="219" t="s">
        <v>635</v>
      </c>
      <c r="E1678" s="219">
        <v>6.5004899999999998E-4</v>
      </c>
    </row>
    <row r="1679" spans="1:5" ht="15.75" customHeight="1">
      <c r="A1679" s="219">
        <v>2014</v>
      </c>
      <c r="B1679" s="219" t="s">
        <v>89</v>
      </c>
      <c r="C1679" s="219" t="s">
        <v>188</v>
      </c>
      <c r="D1679" s="219" t="s">
        <v>635</v>
      </c>
      <c r="E1679" s="219">
        <v>6.5231399999999998E-4</v>
      </c>
    </row>
    <row r="1680" spans="1:5" ht="15.75" customHeight="1">
      <c r="A1680" s="219">
        <v>2014</v>
      </c>
      <c r="B1680" s="219" t="s">
        <v>92</v>
      </c>
      <c r="C1680" s="219" t="s">
        <v>188</v>
      </c>
      <c r="D1680" s="219" t="s">
        <v>635</v>
      </c>
      <c r="E1680" s="219">
        <v>1.346984E-2</v>
      </c>
    </row>
    <row r="1681" spans="1:5" ht="15.75" customHeight="1">
      <c r="A1681" s="219">
        <v>2014</v>
      </c>
      <c r="B1681" s="219" t="s">
        <v>73</v>
      </c>
      <c r="C1681" s="219" t="s">
        <v>188</v>
      </c>
      <c r="D1681" s="219" t="s">
        <v>635</v>
      </c>
      <c r="E1681" s="219">
        <v>1.080396E-3</v>
      </c>
    </row>
    <row r="1682" spans="1:5" ht="15.75" customHeight="1">
      <c r="A1682" s="219">
        <v>2014</v>
      </c>
      <c r="B1682" s="219" t="s">
        <v>81</v>
      </c>
      <c r="C1682" s="219" t="s">
        <v>188</v>
      </c>
      <c r="D1682" s="219" t="s">
        <v>635</v>
      </c>
      <c r="E1682" s="219">
        <v>4.9376599999999997E-4</v>
      </c>
    </row>
    <row r="1683" spans="1:5" ht="15.75" customHeight="1">
      <c r="A1683" s="219">
        <v>2014</v>
      </c>
      <c r="B1683" s="219" t="s">
        <v>84</v>
      </c>
      <c r="C1683" s="219" t="s">
        <v>188</v>
      </c>
      <c r="D1683" s="219" t="s">
        <v>635</v>
      </c>
      <c r="E1683" s="219">
        <v>3.4726685E-2</v>
      </c>
    </row>
    <row r="1684" spans="1:5" ht="15.75" customHeight="1">
      <c r="A1684" s="219">
        <v>2014</v>
      </c>
      <c r="B1684" s="219" t="s">
        <v>76</v>
      </c>
      <c r="C1684" s="219" t="s">
        <v>188</v>
      </c>
      <c r="D1684" s="219" t="s">
        <v>635</v>
      </c>
      <c r="E1684" s="219">
        <v>8.8560699999999995E-4</v>
      </c>
    </row>
    <row r="1685" spans="1:5" ht="15.75" customHeight="1">
      <c r="A1685" s="219">
        <v>2014</v>
      </c>
      <c r="B1685" s="219" t="s">
        <v>87</v>
      </c>
      <c r="C1685" s="219" t="s">
        <v>188</v>
      </c>
      <c r="D1685" s="219" t="s">
        <v>635</v>
      </c>
      <c r="E1685" s="219">
        <v>1.5037207E-2</v>
      </c>
    </row>
    <row r="1686" spans="1:5" ht="15.75" customHeight="1">
      <c r="A1686" s="219">
        <v>2014</v>
      </c>
      <c r="B1686" s="219" t="s">
        <v>95</v>
      </c>
      <c r="C1686" s="219" t="s">
        <v>188</v>
      </c>
      <c r="D1686" s="219" t="s">
        <v>635</v>
      </c>
      <c r="E1686" s="219">
        <v>3.7145680000000001E-3</v>
      </c>
    </row>
    <row r="1687" spans="1:5" ht="15.75" customHeight="1">
      <c r="A1687" s="219">
        <v>2014</v>
      </c>
      <c r="B1687" s="219" t="s">
        <v>98</v>
      </c>
      <c r="C1687" s="219" t="s">
        <v>188</v>
      </c>
      <c r="D1687" s="219" t="s">
        <v>635</v>
      </c>
      <c r="E1687" s="219">
        <v>8.5389090000000001E-2</v>
      </c>
    </row>
    <row r="1688" spans="1:5" ht="15.75" customHeight="1">
      <c r="A1688" s="219">
        <v>2014</v>
      </c>
      <c r="B1688" s="219" t="s">
        <v>100</v>
      </c>
      <c r="C1688" s="219" t="s">
        <v>188</v>
      </c>
      <c r="D1688" s="219" t="s">
        <v>635</v>
      </c>
      <c r="E1688" s="219">
        <v>6.6363900000000005E-4</v>
      </c>
    </row>
    <row r="1689" spans="1:5" ht="15.75" customHeight="1">
      <c r="A1689" s="219">
        <v>2014</v>
      </c>
      <c r="B1689" s="219" t="s">
        <v>103</v>
      </c>
      <c r="C1689" s="219" t="s">
        <v>188</v>
      </c>
      <c r="D1689" s="219" t="s">
        <v>635</v>
      </c>
      <c r="E1689" s="219">
        <v>2.9410775E-2</v>
      </c>
    </row>
    <row r="1690" spans="1:5" ht="15.75" customHeight="1">
      <c r="A1690" s="219">
        <v>2014</v>
      </c>
      <c r="B1690" s="219" t="s">
        <v>105</v>
      </c>
      <c r="C1690" s="219" t="s">
        <v>188</v>
      </c>
      <c r="D1690" s="219" t="s">
        <v>635</v>
      </c>
      <c r="E1690" s="219">
        <v>1.83463E-4</v>
      </c>
    </row>
    <row r="1691" spans="1:5" ht="15.75" customHeight="1">
      <c r="A1691" s="219">
        <v>2014</v>
      </c>
      <c r="B1691" s="219" t="s">
        <v>107</v>
      </c>
      <c r="C1691" s="219" t="s">
        <v>188</v>
      </c>
      <c r="D1691" s="219" t="s">
        <v>635</v>
      </c>
      <c r="E1691" s="219">
        <v>3.5333700000000001E-4</v>
      </c>
    </row>
    <row r="1692" spans="1:5" ht="15.75" customHeight="1">
      <c r="A1692" s="219">
        <v>2014</v>
      </c>
      <c r="B1692" s="219" t="s">
        <v>113</v>
      </c>
      <c r="C1692" s="219" t="s">
        <v>188</v>
      </c>
      <c r="D1692" s="219" t="s">
        <v>635</v>
      </c>
      <c r="E1692" s="219">
        <v>7.9727300000000004E-4</v>
      </c>
    </row>
    <row r="1693" spans="1:5" ht="15.75" customHeight="1">
      <c r="A1693" s="219">
        <v>2014</v>
      </c>
      <c r="B1693" s="219" t="s">
        <v>115</v>
      </c>
      <c r="C1693" s="219" t="s">
        <v>188</v>
      </c>
      <c r="D1693" s="219" t="s">
        <v>635</v>
      </c>
      <c r="E1693" s="219">
        <v>0.33427446100000002</v>
      </c>
    </row>
    <row r="1694" spans="1:5" ht="15.75" customHeight="1">
      <c r="A1694" s="219">
        <v>2014</v>
      </c>
      <c r="B1694" s="219" t="s">
        <v>118</v>
      </c>
      <c r="C1694" s="219" t="s">
        <v>188</v>
      </c>
      <c r="D1694" s="219" t="s">
        <v>635</v>
      </c>
      <c r="E1694" s="219">
        <v>5.5288179999999996E-3</v>
      </c>
    </row>
    <row r="1695" spans="1:5" ht="15.75" customHeight="1">
      <c r="A1695" s="219">
        <v>2014</v>
      </c>
      <c r="B1695" s="219" t="s">
        <v>123</v>
      </c>
      <c r="C1695" s="219" t="s">
        <v>188</v>
      </c>
      <c r="D1695" s="219" t="s">
        <v>635</v>
      </c>
      <c r="E1695" s="219">
        <v>2.3782299999999999E-4</v>
      </c>
    </row>
    <row r="1696" spans="1:5" ht="15.75" customHeight="1">
      <c r="A1696" s="219">
        <v>2014</v>
      </c>
      <c r="B1696" s="219" t="s">
        <v>126</v>
      </c>
      <c r="C1696" s="219" t="s">
        <v>188</v>
      </c>
      <c r="D1696" s="219" t="s">
        <v>635</v>
      </c>
      <c r="E1696" s="219">
        <v>1.5900160000000001E-3</v>
      </c>
    </row>
    <row r="1697" spans="1:5" ht="15.75" customHeight="1">
      <c r="A1697" s="219">
        <v>2014</v>
      </c>
      <c r="B1697" s="219" t="s">
        <v>132</v>
      </c>
      <c r="C1697" s="219" t="s">
        <v>188</v>
      </c>
      <c r="D1697" s="219" t="s">
        <v>635</v>
      </c>
      <c r="E1697" s="224">
        <v>2.26E-5</v>
      </c>
    </row>
    <row r="1698" spans="1:5" ht="15.75" customHeight="1">
      <c r="A1698" s="219">
        <v>2014</v>
      </c>
      <c r="B1698" s="219" t="s">
        <v>129</v>
      </c>
      <c r="C1698" s="219" t="s">
        <v>188</v>
      </c>
      <c r="D1698" s="219" t="s">
        <v>635</v>
      </c>
      <c r="E1698" s="219">
        <v>7.2049039999999998E-3</v>
      </c>
    </row>
    <row r="1699" spans="1:5" ht="15.75" customHeight="1">
      <c r="A1699" s="219">
        <v>2014</v>
      </c>
      <c r="B1699" s="219" t="s">
        <v>134</v>
      </c>
      <c r="C1699" s="219" t="s">
        <v>188</v>
      </c>
      <c r="D1699" s="219" t="s">
        <v>635</v>
      </c>
      <c r="E1699" s="219">
        <v>2.0492086E-2</v>
      </c>
    </row>
    <row r="1700" spans="1:5" ht="15.75" customHeight="1">
      <c r="A1700" s="219">
        <v>2014</v>
      </c>
      <c r="B1700" s="219" t="s">
        <v>6</v>
      </c>
      <c r="C1700" s="219" t="s">
        <v>188</v>
      </c>
      <c r="D1700" s="219" t="s">
        <v>641</v>
      </c>
      <c r="E1700" s="219">
        <v>1.1492466999999999E-2</v>
      </c>
    </row>
    <row r="1701" spans="1:5" ht="15.75" customHeight="1">
      <c r="A1701" s="219">
        <v>2014</v>
      </c>
      <c r="B1701" s="219" t="s">
        <v>15</v>
      </c>
      <c r="C1701" s="219" t="s">
        <v>188</v>
      </c>
      <c r="D1701" s="219" t="s">
        <v>641</v>
      </c>
      <c r="E1701" s="219">
        <v>1.154994E-2</v>
      </c>
    </row>
    <row r="1702" spans="1:5" ht="15.75" customHeight="1">
      <c r="A1702" s="219">
        <v>2014</v>
      </c>
      <c r="B1702" s="219" t="s">
        <v>17</v>
      </c>
      <c r="C1702" s="219" t="s">
        <v>188</v>
      </c>
      <c r="D1702" s="219" t="s">
        <v>641</v>
      </c>
      <c r="E1702" s="219">
        <v>3.3513132000000001E-2</v>
      </c>
    </row>
    <row r="1703" spans="1:5" ht="15.75" customHeight="1">
      <c r="A1703" s="219">
        <v>2014</v>
      </c>
      <c r="B1703" s="219" t="s">
        <v>20</v>
      </c>
      <c r="C1703" s="219" t="s">
        <v>188</v>
      </c>
      <c r="D1703" s="219" t="s">
        <v>641</v>
      </c>
      <c r="E1703" s="219">
        <v>3.7251E-4</v>
      </c>
    </row>
    <row r="1704" spans="1:5" ht="15.75" customHeight="1">
      <c r="A1704" s="219">
        <v>2014</v>
      </c>
      <c r="B1704" s="219" t="s">
        <v>5450</v>
      </c>
      <c r="C1704" s="219" t="s">
        <v>188</v>
      </c>
      <c r="D1704" s="219" t="s">
        <v>641</v>
      </c>
      <c r="E1704" s="219">
        <v>1.2707910000000001E-3</v>
      </c>
    </row>
    <row r="1705" spans="1:5" ht="15.75" customHeight="1">
      <c r="A1705" s="219">
        <v>2014</v>
      </c>
      <c r="B1705" s="219" t="s">
        <v>42</v>
      </c>
      <c r="C1705" s="219" t="s">
        <v>188</v>
      </c>
      <c r="D1705" s="219" t="s">
        <v>641</v>
      </c>
      <c r="E1705" s="219">
        <v>0.47852000700000002</v>
      </c>
    </row>
    <row r="1706" spans="1:5" ht="15.75" customHeight="1">
      <c r="A1706" s="219">
        <v>2014</v>
      </c>
      <c r="B1706" s="219" t="s">
        <v>36</v>
      </c>
      <c r="C1706" s="219" t="s">
        <v>188</v>
      </c>
      <c r="D1706" s="219" t="s">
        <v>641</v>
      </c>
      <c r="E1706" s="219">
        <v>1.788048E-3</v>
      </c>
    </row>
    <row r="1707" spans="1:5" ht="15.75" customHeight="1">
      <c r="A1707" s="219">
        <v>2014</v>
      </c>
      <c r="B1707" s="219" t="s">
        <v>39</v>
      </c>
      <c r="C1707" s="219" t="s">
        <v>188</v>
      </c>
      <c r="D1707" s="219" t="s">
        <v>641</v>
      </c>
      <c r="E1707" s="219">
        <v>4.0805809999999998E-3</v>
      </c>
    </row>
    <row r="1708" spans="1:5" ht="15.75" customHeight="1">
      <c r="A1708" s="219">
        <v>2014</v>
      </c>
      <c r="B1708" s="219" t="s">
        <v>47</v>
      </c>
      <c r="C1708" s="219" t="s">
        <v>188</v>
      </c>
      <c r="D1708" s="219" t="s">
        <v>641</v>
      </c>
      <c r="E1708" s="219">
        <v>1.0102471999999999E-2</v>
      </c>
    </row>
    <row r="1709" spans="1:5" ht="15.75" customHeight="1">
      <c r="A1709" s="219">
        <v>2014</v>
      </c>
      <c r="B1709" s="219" t="s">
        <v>50</v>
      </c>
      <c r="C1709" s="219" t="s">
        <v>188</v>
      </c>
      <c r="D1709" s="219" t="s">
        <v>641</v>
      </c>
      <c r="E1709" s="219">
        <v>1.3410360000000001E-3</v>
      </c>
    </row>
    <row r="1710" spans="1:5" ht="15.75" customHeight="1">
      <c r="A1710" s="219">
        <v>2014</v>
      </c>
      <c r="B1710" s="219" t="s">
        <v>58</v>
      </c>
      <c r="C1710" s="219" t="s">
        <v>188</v>
      </c>
      <c r="D1710" s="219" t="s">
        <v>641</v>
      </c>
      <c r="E1710" s="219">
        <v>3.646341E-3</v>
      </c>
    </row>
    <row r="1711" spans="1:5" ht="15.75" customHeight="1">
      <c r="A1711" s="219">
        <v>2014</v>
      </c>
      <c r="B1711" s="219" t="s">
        <v>55</v>
      </c>
      <c r="C1711" s="219" t="s">
        <v>188</v>
      </c>
      <c r="D1711" s="219" t="s">
        <v>641</v>
      </c>
      <c r="E1711" s="219">
        <v>3.1077999999999998E-4</v>
      </c>
    </row>
    <row r="1712" spans="1:5" ht="15.75" customHeight="1">
      <c r="A1712" s="219">
        <v>2014</v>
      </c>
      <c r="B1712" s="219" t="s">
        <v>61</v>
      </c>
      <c r="C1712" s="219" t="s">
        <v>188</v>
      </c>
      <c r="D1712" s="219" t="s">
        <v>641</v>
      </c>
      <c r="E1712" s="219">
        <v>1.2980378000000001E-2</v>
      </c>
    </row>
    <row r="1713" spans="1:5" ht="15.75" customHeight="1">
      <c r="A1713" s="219">
        <v>2014</v>
      </c>
      <c r="B1713" s="219" t="s">
        <v>62</v>
      </c>
      <c r="C1713" s="219" t="s">
        <v>188</v>
      </c>
      <c r="D1713" s="219" t="s">
        <v>641</v>
      </c>
      <c r="E1713" s="219">
        <v>0.120476132</v>
      </c>
    </row>
    <row r="1714" spans="1:5" ht="15.75" customHeight="1">
      <c r="A1714" s="219">
        <v>2014</v>
      </c>
      <c r="B1714" s="219" t="s">
        <v>68</v>
      </c>
      <c r="C1714" s="219" t="s">
        <v>188</v>
      </c>
      <c r="D1714" s="219" t="s">
        <v>641</v>
      </c>
      <c r="E1714" s="219">
        <v>1.0010941000000001E-2</v>
      </c>
    </row>
    <row r="1715" spans="1:5" ht="15.75" customHeight="1">
      <c r="A1715" s="219">
        <v>2014</v>
      </c>
      <c r="B1715" s="219" t="s">
        <v>92</v>
      </c>
      <c r="C1715" s="219" t="s">
        <v>188</v>
      </c>
      <c r="D1715" s="219" t="s">
        <v>641</v>
      </c>
      <c r="E1715" s="219">
        <v>2.3053050000000001E-3</v>
      </c>
    </row>
    <row r="1716" spans="1:5" ht="15.75" customHeight="1">
      <c r="A1716" s="219">
        <v>2014</v>
      </c>
      <c r="B1716" s="219" t="s">
        <v>81</v>
      </c>
      <c r="C1716" s="219" t="s">
        <v>188</v>
      </c>
      <c r="D1716" s="219" t="s">
        <v>641</v>
      </c>
      <c r="E1716" s="219">
        <v>1.1324309999999999E-3</v>
      </c>
    </row>
    <row r="1717" spans="1:5" ht="15.75" customHeight="1">
      <c r="A1717" s="219">
        <v>2014</v>
      </c>
      <c r="B1717" s="219" t="s">
        <v>87</v>
      </c>
      <c r="C1717" s="219" t="s">
        <v>188</v>
      </c>
      <c r="D1717" s="219" t="s">
        <v>641</v>
      </c>
      <c r="E1717" s="219">
        <v>2.0449736999999999E-2</v>
      </c>
    </row>
    <row r="1718" spans="1:5" ht="15.75" customHeight="1">
      <c r="A1718" s="219">
        <v>2014</v>
      </c>
      <c r="B1718" s="219" t="s">
        <v>95</v>
      </c>
      <c r="C1718" s="219" t="s">
        <v>188</v>
      </c>
      <c r="D1718" s="219" t="s">
        <v>641</v>
      </c>
      <c r="E1718" s="219">
        <v>1.8989497000000001E-2</v>
      </c>
    </row>
    <row r="1719" spans="1:5" ht="15.75" customHeight="1">
      <c r="A1719" s="219">
        <v>2014</v>
      </c>
      <c r="B1719" s="219" t="s">
        <v>98</v>
      </c>
      <c r="C1719" s="219" t="s">
        <v>188</v>
      </c>
      <c r="D1719" s="219" t="s">
        <v>641</v>
      </c>
      <c r="E1719" s="219">
        <v>2.6820700000000002E-4</v>
      </c>
    </row>
    <row r="1720" spans="1:5" ht="15.75" customHeight="1">
      <c r="A1720" s="219">
        <v>2014</v>
      </c>
      <c r="B1720" s="219" t="s">
        <v>100</v>
      </c>
      <c r="C1720" s="219" t="s">
        <v>188</v>
      </c>
      <c r="D1720" s="219" t="s">
        <v>641</v>
      </c>
      <c r="E1720" s="219">
        <v>0.196270217</v>
      </c>
    </row>
    <row r="1721" spans="1:5" ht="15.75" customHeight="1">
      <c r="A1721" s="219">
        <v>2014</v>
      </c>
      <c r="B1721" s="219" t="s">
        <v>103</v>
      </c>
      <c r="C1721" s="219" t="s">
        <v>188</v>
      </c>
      <c r="D1721" s="219" t="s">
        <v>641</v>
      </c>
      <c r="E1721" s="219">
        <v>3.8102460000000002E-3</v>
      </c>
    </row>
    <row r="1722" spans="1:5" ht="15.75" customHeight="1">
      <c r="A1722" s="219">
        <v>2014</v>
      </c>
      <c r="B1722" s="219" t="s">
        <v>107</v>
      </c>
      <c r="C1722" s="219" t="s">
        <v>188</v>
      </c>
      <c r="D1722" s="219" t="s">
        <v>641</v>
      </c>
      <c r="E1722" s="219">
        <v>5.4450319999999998E-3</v>
      </c>
    </row>
    <row r="1723" spans="1:5" ht="15.75" customHeight="1">
      <c r="A1723" s="219">
        <v>2014</v>
      </c>
      <c r="B1723" s="219" t="s">
        <v>113</v>
      </c>
      <c r="C1723" s="219" t="s">
        <v>188</v>
      </c>
      <c r="D1723" s="219" t="s">
        <v>641</v>
      </c>
      <c r="E1723" s="219">
        <v>1.336779E-3</v>
      </c>
    </row>
    <row r="1724" spans="1:5" ht="15.75" customHeight="1">
      <c r="A1724" s="219">
        <v>2014</v>
      </c>
      <c r="B1724" s="219" t="s">
        <v>115</v>
      </c>
      <c r="C1724" s="219" t="s">
        <v>188</v>
      </c>
      <c r="D1724" s="219" t="s">
        <v>641</v>
      </c>
      <c r="E1724" s="219">
        <v>3.9784069999999998E-3</v>
      </c>
    </row>
    <row r="1725" spans="1:5" ht="15.75" customHeight="1">
      <c r="A1725" s="219">
        <v>2014</v>
      </c>
      <c r="B1725" s="219" t="s">
        <v>123</v>
      </c>
      <c r="C1725" s="219" t="s">
        <v>188</v>
      </c>
      <c r="D1725" s="219" t="s">
        <v>641</v>
      </c>
      <c r="E1725" s="219">
        <v>9.1743899999999993E-3</v>
      </c>
    </row>
    <row r="1726" spans="1:5" ht="15.75" customHeight="1">
      <c r="A1726" s="219">
        <v>2014</v>
      </c>
      <c r="B1726" s="219" t="s">
        <v>3098</v>
      </c>
      <c r="C1726" s="219" t="s">
        <v>188</v>
      </c>
      <c r="D1726" s="219" t="s">
        <v>641</v>
      </c>
      <c r="E1726" s="219">
        <v>1.2463122E-2</v>
      </c>
    </row>
    <row r="1727" spans="1:5" ht="15.75" customHeight="1">
      <c r="A1727" s="219">
        <v>2014</v>
      </c>
      <c r="B1727" s="219" t="s">
        <v>126</v>
      </c>
      <c r="C1727" s="219" t="s">
        <v>188</v>
      </c>
      <c r="D1727" s="219" t="s">
        <v>641</v>
      </c>
      <c r="E1727" s="219">
        <v>2.3478779999999999E-3</v>
      </c>
    </row>
    <row r="1728" spans="1:5" ht="15.75" customHeight="1">
      <c r="A1728" s="219">
        <v>2014</v>
      </c>
      <c r="B1728" s="219" t="s">
        <v>132</v>
      </c>
      <c r="C1728" s="219" t="s">
        <v>188</v>
      </c>
      <c r="D1728" s="219" t="s">
        <v>641</v>
      </c>
      <c r="E1728" s="219">
        <v>1.9144886999999999E-2</v>
      </c>
    </row>
    <row r="1729" spans="1:5" ht="15.75" customHeight="1">
      <c r="A1729" s="219">
        <v>2014</v>
      </c>
      <c r="B1729" s="219" t="s">
        <v>134</v>
      </c>
      <c r="C1729" s="219" t="s">
        <v>188</v>
      </c>
      <c r="D1729" s="219" t="s">
        <v>641</v>
      </c>
      <c r="E1729" s="219">
        <v>1.4283099999999999E-3</v>
      </c>
    </row>
    <row r="1730" spans="1:5" ht="15.75" customHeight="1">
      <c r="A1730" s="219">
        <v>2015</v>
      </c>
      <c r="B1730" s="219" t="s">
        <v>6</v>
      </c>
      <c r="C1730" s="219" t="s">
        <v>187</v>
      </c>
      <c r="D1730" s="219" t="s">
        <v>636</v>
      </c>
      <c r="E1730" s="219">
        <v>3.4420300000000001E-4</v>
      </c>
    </row>
    <row r="1731" spans="1:5" ht="15.75" customHeight="1">
      <c r="A1731" s="219">
        <v>2015</v>
      </c>
      <c r="B1731" s="219" t="s">
        <v>3</v>
      </c>
      <c r="C1731" s="219" t="s">
        <v>187</v>
      </c>
      <c r="D1731" s="219" t="s">
        <v>636</v>
      </c>
      <c r="E1731" s="219">
        <v>9.8270281000000001E-2</v>
      </c>
    </row>
    <row r="1732" spans="1:5" ht="15.75" customHeight="1">
      <c r="A1732" s="219">
        <v>2015</v>
      </c>
      <c r="B1732" s="219" t="s">
        <v>12</v>
      </c>
      <c r="C1732" s="219" t="s">
        <v>187</v>
      </c>
      <c r="D1732" s="219" t="s">
        <v>636</v>
      </c>
      <c r="E1732" s="219">
        <v>3.4218699999999998E-4</v>
      </c>
    </row>
    <row r="1733" spans="1:5" ht="15.75" customHeight="1">
      <c r="A1733" s="219">
        <v>2015</v>
      </c>
      <c r="B1733" s="219" t="s">
        <v>8</v>
      </c>
      <c r="C1733" s="219" t="s">
        <v>187</v>
      </c>
      <c r="D1733" s="219" t="s">
        <v>636</v>
      </c>
      <c r="E1733" s="219">
        <v>5.6265500000000001E-4</v>
      </c>
    </row>
    <row r="1734" spans="1:5" ht="15.75" customHeight="1">
      <c r="A1734" s="219">
        <v>2015</v>
      </c>
      <c r="B1734" s="219" t="s">
        <v>15</v>
      </c>
      <c r="C1734" s="219" t="s">
        <v>187</v>
      </c>
      <c r="D1734" s="219" t="s">
        <v>636</v>
      </c>
      <c r="E1734" s="219">
        <v>5.3645600000000004E-4</v>
      </c>
    </row>
    <row r="1735" spans="1:5" ht="15.75" customHeight="1">
      <c r="A1735" s="219">
        <v>2015</v>
      </c>
      <c r="B1735" s="219" t="s">
        <v>17</v>
      </c>
      <c r="C1735" s="219" t="s">
        <v>187</v>
      </c>
      <c r="D1735" s="219" t="s">
        <v>636</v>
      </c>
      <c r="E1735" s="219">
        <v>8.7148583000000002E-2</v>
      </c>
    </row>
    <row r="1736" spans="1:5" ht="15.75" customHeight="1">
      <c r="A1736" s="219">
        <v>2015</v>
      </c>
      <c r="B1736" s="219" t="s">
        <v>26</v>
      </c>
      <c r="C1736" s="219" t="s">
        <v>187</v>
      </c>
      <c r="D1736" s="219" t="s">
        <v>636</v>
      </c>
      <c r="E1736" s="224">
        <v>3.6699999999999998E-5</v>
      </c>
    </row>
    <row r="1737" spans="1:5" ht="15.75" customHeight="1">
      <c r="A1737" s="219">
        <v>2015</v>
      </c>
      <c r="B1737" s="219" t="s">
        <v>28</v>
      </c>
      <c r="C1737" s="219" t="s">
        <v>187</v>
      </c>
      <c r="D1737" s="219" t="s">
        <v>636</v>
      </c>
      <c r="E1737" s="224">
        <v>4.1100000000000003E-5</v>
      </c>
    </row>
    <row r="1738" spans="1:5" ht="15.75" customHeight="1">
      <c r="A1738" s="219">
        <v>2015</v>
      </c>
      <c r="B1738" s="219" t="s">
        <v>42</v>
      </c>
      <c r="C1738" s="219" t="s">
        <v>187</v>
      </c>
      <c r="D1738" s="219" t="s">
        <v>636</v>
      </c>
      <c r="E1738" s="219">
        <v>1.8379E-4</v>
      </c>
    </row>
    <row r="1739" spans="1:5" ht="15.75" customHeight="1">
      <c r="A1739" s="219">
        <v>2015</v>
      </c>
      <c r="B1739" s="219" t="s">
        <v>36</v>
      </c>
      <c r="C1739" s="219" t="s">
        <v>187</v>
      </c>
      <c r="D1739" s="219" t="s">
        <v>636</v>
      </c>
      <c r="E1739" s="219">
        <v>0.339695038</v>
      </c>
    </row>
    <row r="1740" spans="1:5" ht="15.75" customHeight="1">
      <c r="A1740" s="219">
        <v>2015</v>
      </c>
      <c r="B1740" s="219" t="s">
        <v>39</v>
      </c>
      <c r="C1740" s="219" t="s">
        <v>187</v>
      </c>
      <c r="D1740" s="219" t="s">
        <v>636</v>
      </c>
      <c r="E1740" s="219">
        <v>0.155715458</v>
      </c>
    </row>
    <row r="1741" spans="1:5" ht="15.75" customHeight="1">
      <c r="A1741" s="219">
        <v>2015</v>
      </c>
      <c r="B1741" s="219" t="s">
        <v>44</v>
      </c>
      <c r="C1741" s="219" t="s">
        <v>187</v>
      </c>
      <c r="D1741" s="219" t="s">
        <v>636</v>
      </c>
      <c r="E1741" s="224">
        <v>1.29E-5</v>
      </c>
    </row>
    <row r="1742" spans="1:5" ht="15.75" customHeight="1">
      <c r="A1742" s="219">
        <v>2015</v>
      </c>
      <c r="B1742" s="219" t="s">
        <v>47</v>
      </c>
      <c r="C1742" s="219" t="s">
        <v>187</v>
      </c>
      <c r="D1742" s="219" t="s">
        <v>636</v>
      </c>
      <c r="E1742" s="219">
        <v>4.0836789999999998E-3</v>
      </c>
    </row>
    <row r="1743" spans="1:5" ht="15.75" customHeight="1">
      <c r="A1743" s="219">
        <v>2015</v>
      </c>
      <c r="B1743" s="219" t="s">
        <v>50</v>
      </c>
      <c r="C1743" s="219" t="s">
        <v>187</v>
      </c>
      <c r="D1743" s="219" t="s">
        <v>636</v>
      </c>
      <c r="E1743" s="219">
        <v>1.63234E-4</v>
      </c>
    </row>
    <row r="1744" spans="1:5" ht="15.75" customHeight="1">
      <c r="A1744" s="219">
        <v>2015</v>
      </c>
      <c r="B1744" s="219" t="s">
        <v>58</v>
      </c>
      <c r="C1744" s="219" t="s">
        <v>187</v>
      </c>
      <c r="D1744" s="219" t="s">
        <v>636</v>
      </c>
      <c r="E1744" s="224">
        <v>3.9499999999999998E-5</v>
      </c>
    </row>
    <row r="1745" spans="1:5" ht="15.75" customHeight="1">
      <c r="A1745" s="219">
        <v>2015</v>
      </c>
      <c r="B1745" s="219" t="s">
        <v>61</v>
      </c>
      <c r="C1745" s="219" t="s">
        <v>187</v>
      </c>
      <c r="D1745" s="219" t="s">
        <v>636</v>
      </c>
      <c r="E1745" s="219">
        <v>1.3593186E-2</v>
      </c>
    </row>
    <row r="1746" spans="1:5" ht="15.75" customHeight="1">
      <c r="A1746" s="219">
        <v>2015</v>
      </c>
      <c r="B1746" s="219" t="s">
        <v>62</v>
      </c>
      <c r="C1746" s="219" t="s">
        <v>187</v>
      </c>
      <c r="D1746" s="219" t="s">
        <v>636</v>
      </c>
      <c r="E1746" s="219">
        <v>2.731051E-3</v>
      </c>
    </row>
    <row r="1747" spans="1:5" ht="15.75" customHeight="1">
      <c r="A1747" s="219">
        <v>2015</v>
      </c>
      <c r="B1747" s="219" t="s">
        <v>68</v>
      </c>
      <c r="C1747" s="219" t="s">
        <v>187</v>
      </c>
      <c r="D1747" s="219" t="s">
        <v>636</v>
      </c>
      <c r="E1747" s="224">
        <v>3.2200000000000001E-6</v>
      </c>
    </row>
    <row r="1748" spans="1:5" ht="15.75" customHeight="1">
      <c r="A1748" s="219">
        <v>2015</v>
      </c>
      <c r="B1748" s="219" t="s">
        <v>65</v>
      </c>
      <c r="C1748" s="219" t="s">
        <v>187</v>
      </c>
      <c r="D1748" s="219" t="s">
        <v>636</v>
      </c>
      <c r="E1748" s="219">
        <v>1.5074000000000001E-4</v>
      </c>
    </row>
    <row r="1749" spans="1:5" ht="15.75" customHeight="1">
      <c r="A1749" s="219">
        <v>2015</v>
      </c>
      <c r="B1749" s="219" t="s">
        <v>89</v>
      </c>
      <c r="C1749" s="219" t="s">
        <v>187</v>
      </c>
      <c r="D1749" s="219" t="s">
        <v>636</v>
      </c>
      <c r="E1749" s="219">
        <v>2.4021599999999999E-4</v>
      </c>
    </row>
    <row r="1750" spans="1:5" ht="15.75" customHeight="1">
      <c r="A1750" s="219">
        <v>2015</v>
      </c>
      <c r="B1750" s="219" t="s">
        <v>73</v>
      </c>
      <c r="C1750" s="219" t="s">
        <v>187</v>
      </c>
      <c r="D1750" s="219" t="s">
        <v>636</v>
      </c>
      <c r="E1750" s="224">
        <v>5.9700000000000001E-5</v>
      </c>
    </row>
    <row r="1751" spans="1:5" ht="15.75" customHeight="1">
      <c r="A1751" s="219">
        <v>2015</v>
      </c>
      <c r="B1751" s="219" t="s">
        <v>81</v>
      </c>
      <c r="C1751" s="219" t="s">
        <v>187</v>
      </c>
      <c r="D1751" s="219" t="s">
        <v>636</v>
      </c>
      <c r="E1751" s="219">
        <v>1.5557599999999999E-4</v>
      </c>
    </row>
    <row r="1752" spans="1:5" ht="15.75" customHeight="1">
      <c r="A1752" s="219">
        <v>2015</v>
      </c>
      <c r="B1752" s="219" t="s">
        <v>84</v>
      </c>
      <c r="C1752" s="219" t="s">
        <v>187</v>
      </c>
      <c r="D1752" s="219" t="s">
        <v>636</v>
      </c>
      <c r="E1752" s="224">
        <v>8.0599999999999999E-7</v>
      </c>
    </row>
    <row r="1753" spans="1:5" ht="15.75" customHeight="1">
      <c r="A1753" s="219">
        <v>2015</v>
      </c>
      <c r="B1753" s="219" t="s">
        <v>76</v>
      </c>
      <c r="C1753" s="219" t="s">
        <v>187</v>
      </c>
      <c r="D1753" s="219" t="s">
        <v>636</v>
      </c>
      <c r="E1753" s="219">
        <v>3.3372300000000002E-4</v>
      </c>
    </row>
    <row r="1754" spans="1:5" ht="15.75" customHeight="1">
      <c r="A1754" s="219">
        <v>2015</v>
      </c>
      <c r="B1754" s="219" t="s">
        <v>87</v>
      </c>
      <c r="C1754" s="219" t="s">
        <v>187</v>
      </c>
      <c r="D1754" s="219" t="s">
        <v>636</v>
      </c>
      <c r="E1754" s="219">
        <v>1.568259E-3</v>
      </c>
    </row>
    <row r="1755" spans="1:5" ht="15.75" customHeight="1">
      <c r="A1755" s="219">
        <v>2015</v>
      </c>
      <c r="B1755" s="219" t="s">
        <v>95</v>
      </c>
      <c r="C1755" s="219" t="s">
        <v>187</v>
      </c>
      <c r="D1755" s="219" t="s">
        <v>636</v>
      </c>
      <c r="E1755" s="219">
        <v>2.6824436E-2</v>
      </c>
    </row>
    <row r="1756" spans="1:5" ht="15.75" customHeight="1">
      <c r="A1756" s="219">
        <v>2015</v>
      </c>
      <c r="B1756" s="219" t="s">
        <v>98</v>
      </c>
      <c r="C1756" s="219" t="s">
        <v>187</v>
      </c>
      <c r="D1756" s="219" t="s">
        <v>636</v>
      </c>
      <c r="E1756" s="224">
        <v>1.8499999999999999E-5</v>
      </c>
    </row>
    <row r="1757" spans="1:5" ht="15.75" customHeight="1">
      <c r="A1757" s="219">
        <v>2015</v>
      </c>
      <c r="B1757" s="219" t="s">
        <v>100</v>
      </c>
      <c r="C1757" s="219" t="s">
        <v>187</v>
      </c>
      <c r="D1757" s="219" t="s">
        <v>636</v>
      </c>
      <c r="E1757" s="219">
        <v>1.2655699999999999E-4</v>
      </c>
    </row>
    <row r="1758" spans="1:5" ht="15.75" customHeight="1">
      <c r="A1758" s="219">
        <v>2015</v>
      </c>
      <c r="B1758" s="219" t="s">
        <v>103</v>
      </c>
      <c r="C1758" s="219" t="s">
        <v>187</v>
      </c>
      <c r="D1758" s="219" t="s">
        <v>636</v>
      </c>
      <c r="E1758" s="219">
        <v>1.544882E-3</v>
      </c>
    </row>
    <row r="1759" spans="1:5" ht="15.75" customHeight="1">
      <c r="A1759" s="219">
        <v>2015</v>
      </c>
      <c r="B1759" s="219" t="s">
        <v>107</v>
      </c>
      <c r="C1759" s="219" t="s">
        <v>187</v>
      </c>
      <c r="D1759" s="219" t="s">
        <v>636</v>
      </c>
      <c r="E1759" s="219">
        <v>2.7769999999999997E-4</v>
      </c>
    </row>
    <row r="1760" spans="1:5" ht="15.75" customHeight="1">
      <c r="A1760" s="219">
        <v>2015</v>
      </c>
      <c r="B1760" s="219" t="s">
        <v>113</v>
      </c>
      <c r="C1760" s="219" t="s">
        <v>187</v>
      </c>
      <c r="D1760" s="219" t="s">
        <v>636</v>
      </c>
      <c r="E1760" s="219">
        <v>5.5620599999999995E-4</v>
      </c>
    </row>
    <row r="1761" spans="1:5" ht="15.75" customHeight="1">
      <c r="A1761" s="219">
        <v>2015</v>
      </c>
      <c r="B1761" s="219" t="s">
        <v>115</v>
      </c>
      <c r="C1761" s="219" t="s">
        <v>187</v>
      </c>
      <c r="D1761" s="219" t="s">
        <v>636</v>
      </c>
      <c r="E1761" s="219">
        <v>6.7346447000000004E-2</v>
      </c>
    </row>
    <row r="1762" spans="1:5" ht="15.75" customHeight="1">
      <c r="A1762" s="219">
        <v>2015</v>
      </c>
      <c r="B1762" s="219" t="s">
        <v>118</v>
      </c>
      <c r="C1762" s="219" t="s">
        <v>187</v>
      </c>
      <c r="D1762" s="219" t="s">
        <v>636</v>
      </c>
      <c r="E1762" s="219">
        <v>0.168402996</v>
      </c>
    </row>
    <row r="1763" spans="1:5" ht="15.75" customHeight="1">
      <c r="A1763" s="219">
        <v>2015</v>
      </c>
      <c r="B1763" s="219" t="s">
        <v>123</v>
      </c>
      <c r="C1763" s="219" t="s">
        <v>187</v>
      </c>
      <c r="D1763" s="219" t="s">
        <v>636</v>
      </c>
      <c r="E1763" s="219">
        <v>2.6963900000000001E-4</v>
      </c>
    </row>
    <row r="1764" spans="1:5" ht="15.75" customHeight="1">
      <c r="A1764" s="219">
        <v>2015</v>
      </c>
      <c r="B1764" s="219" t="s">
        <v>126</v>
      </c>
      <c r="C1764" s="219" t="s">
        <v>187</v>
      </c>
      <c r="D1764" s="219" t="s">
        <v>636</v>
      </c>
      <c r="E1764" s="224">
        <v>3.26E-5</v>
      </c>
    </row>
    <row r="1765" spans="1:5" ht="15.75" customHeight="1">
      <c r="A1765" s="219">
        <v>2015</v>
      </c>
      <c r="B1765" s="219" t="s">
        <v>132</v>
      </c>
      <c r="C1765" s="219" t="s">
        <v>187</v>
      </c>
      <c r="D1765" s="219" t="s">
        <v>636</v>
      </c>
      <c r="E1765" s="219">
        <v>2.2095073999999999E-2</v>
      </c>
    </row>
    <row r="1766" spans="1:5" ht="15.75" customHeight="1">
      <c r="A1766" s="219">
        <v>2015</v>
      </c>
      <c r="B1766" s="219" t="s">
        <v>129</v>
      </c>
      <c r="C1766" s="219" t="s">
        <v>187</v>
      </c>
      <c r="D1766" s="219" t="s">
        <v>636</v>
      </c>
      <c r="E1766" s="219">
        <v>6.4926949999999997E-3</v>
      </c>
    </row>
    <row r="1767" spans="1:5" ht="15.75" customHeight="1">
      <c r="A1767" s="219">
        <v>2015</v>
      </c>
      <c r="B1767" s="219" t="s">
        <v>6</v>
      </c>
      <c r="C1767" s="219" t="s">
        <v>187</v>
      </c>
      <c r="D1767" s="219" t="s">
        <v>635</v>
      </c>
      <c r="E1767" s="219">
        <v>4.6320110000000001E-3</v>
      </c>
    </row>
    <row r="1768" spans="1:5" ht="15.75" customHeight="1">
      <c r="A1768" s="219">
        <v>2015</v>
      </c>
      <c r="B1768" s="219" t="s">
        <v>3</v>
      </c>
      <c r="C1768" s="219" t="s">
        <v>187</v>
      </c>
      <c r="D1768" s="219" t="s">
        <v>635</v>
      </c>
      <c r="E1768" s="219">
        <v>6.2623399999999999E-3</v>
      </c>
    </row>
    <row r="1769" spans="1:5" ht="15.75" customHeight="1">
      <c r="A1769" s="219">
        <v>2015</v>
      </c>
      <c r="B1769" s="219" t="s">
        <v>12</v>
      </c>
      <c r="C1769" s="219" t="s">
        <v>187</v>
      </c>
      <c r="D1769" s="219" t="s">
        <v>635</v>
      </c>
      <c r="E1769" s="219">
        <v>5.9117859999999996E-3</v>
      </c>
    </row>
    <row r="1770" spans="1:5" ht="15.75" customHeight="1">
      <c r="A1770" s="219">
        <v>2015</v>
      </c>
      <c r="B1770" s="219" t="s">
        <v>8</v>
      </c>
      <c r="C1770" s="219" t="s">
        <v>187</v>
      </c>
      <c r="D1770" s="219" t="s">
        <v>635</v>
      </c>
      <c r="E1770" s="219">
        <v>2.0901729999999999E-3</v>
      </c>
    </row>
    <row r="1771" spans="1:5" ht="15.75" customHeight="1">
      <c r="A1771" s="219">
        <v>2015</v>
      </c>
      <c r="B1771" s="219" t="s">
        <v>15</v>
      </c>
      <c r="C1771" s="219" t="s">
        <v>187</v>
      </c>
      <c r="D1771" s="219" t="s">
        <v>635</v>
      </c>
      <c r="E1771" s="219">
        <v>3.0035442999999998E-2</v>
      </c>
    </row>
    <row r="1772" spans="1:5" ht="15.75" customHeight="1">
      <c r="A1772" s="219">
        <v>2015</v>
      </c>
      <c r="B1772" s="219" t="s">
        <v>17</v>
      </c>
      <c r="C1772" s="219" t="s">
        <v>187</v>
      </c>
      <c r="D1772" s="219" t="s">
        <v>635</v>
      </c>
      <c r="E1772" s="219">
        <v>9.5621276000000005E-2</v>
      </c>
    </row>
    <row r="1773" spans="1:5" ht="15.75" customHeight="1">
      <c r="A1773" s="219">
        <v>2015</v>
      </c>
      <c r="B1773" s="219" t="s">
        <v>20</v>
      </c>
      <c r="C1773" s="219" t="s">
        <v>187</v>
      </c>
      <c r="D1773" s="219" t="s">
        <v>635</v>
      </c>
      <c r="E1773" s="219">
        <v>3.0818159999999998E-3</v>
      </c>
    </row>
    <row r="1774" spans="1:5" ht="15.75" customHeight="1">
      <c r="A1774" s="219">
        <v>2015</v>
      </c>
      <c r="B1774" s="219" t="s">
        <v>23</v>
      </c>
      <c r="C1774" s="219" t="s">
        <v>187</v>
      </c>
      <c r="D1774" s="219" t="s">
        <v>635</v>
      </c>
      <c r="E1774" s="219">
        <v>4.3919500000000003E-4</v>
      </c>
    </row>
    <row r="1775" spans="1:5" ht="15.75" customHeight="1">
      <c r="A1775" s="219">
        <v>2015</v>
      </c>
      <c r="B1775" s="219" t="s">
        <v>26</v>
      </c>
      <c r="C1775" s="219" t="s">
        <v>187</v>
      </c>
      <c r="D1775" s="219" t="s">
        <v>635</v>
      </c>
      <c r="E1775" s="219">
        <v>3.866473E-3</v>
      </c>
    </row>
    <row r="1776" spans="1:5" ht="15.75" customHeight="1">
      <c r="A1776" s="219">
        <v>2015</v>
      </c>
      <c r="B1776" s="219" t="s">
        <v>28</v>
      </c>
      <c r="C1776" s="219" t="s">
        <v>187</v>
      </c>
      <c r="D1776" s="219" t="s">
        <v>635</v>
      </c>
      <c r="E1776" s="219">
        <v>3.5523040000000001E-3</v>
      </c>
    </row>
    <row r="1777" spans="1:5" ht="15.75" customHeight="1">
      <c r="A1777" s="219">
        <v>2015</v>
      </c>
      <c r="B1777" s="219" t="s">
        <v>31</v>
      </c>
      <c r="C1777" s="219" t="s">
        <v>187</v>
      </c>
      <c r="D1777" s="219" t="s">
        <v>635</v>
      </c>
      <c r="E1777" s="224">
        <v>1.8099999999999999E-7</v>
      </c>
    </row>
    <row r="1778" spans="1:5" ht="15.75" customHeight="1">
      <c r="A1778" s="219">
        <v>2015</v>
      </c>
      <c r="B1778" s="219" t="s">
        <v>42</v>
      </c>
      <c r="C1778" s="219" t="s">
        <v>187</v>
      </c>
      <c r="D1778" s="219" t="s">
        <v>635</v>
      </c>
      <c r="E1778" s="219">
        <v>3.0377400000000001E-3</v>
      </c>
    </row>
    <row r="1779" spans="1:5" ht="15.75" customHeight="1">
      <c r="A1779" s="219">
        <v>2015</v>
      </c>
      <c r="B1779" s="219" t="s">
        <v>34</v>
      </c>
      <c r="C1779" s="219" t="s">
        <v>187</v>
      </c>
      <c r="D1779" s="219" t="s">
        <v>635</v>
      </c>
      <c r="E1779" s="219">
        <v>4.5723299999999998E-4</v>
      </c>
    </row>
    <row r="1780" spans="1:5" ht="15.75" customHeight="1">
      <c r="A1780" s="219">
        <v>2015</v>
      </c>
      <c r="B1780" s="219" t="s">
        <v>36</v>
      </c>
      <c r="C1780" s="219" t="s">
        <v>187</v>
      </c>
      <c r="D1780" s="219" t="s">
        <v>635</v>
      </c>
      <c r="E1780" s="219">
        <v>9.2188449999999998E-3</v>
      </c>
    </row>
    <row r="1781" spans="1:5" ht="15.75" customHeight="1">
      <c r="A1781" s="219">
        <v>2015</v>
      </c>
      <c r="B1781" s="219" t="s">
        <v>39</v>
      </c>
      <c r="C1781" s="219" t="s">
        <v>187</v>
      </c>
      <c r="D1781" s="219" t="s">
        <v>635</v>
      </c>
      <c r="E1781" s="219">
        <v>1.4466688E-2</v>
      </c>
    </row>
    <row r="1782" spans="1:5" ht="15.75" customHeight="1">
      <c r="A1782" s="219">
        <v>2015</v>
      </c>
      <c r="B1782" s="219" t="s">
        <v>44</v>
      </c>
      <c r="C1782" s="219" t="s">
        <v>187</v>
      </c>
      <c r="D1782" s="219" t="s">
        <v>635</v>
      </c>
      <c r="E1782" s="219">
        <v>8.896124E-3</v>
      </c>
    </row>
    <row r="1783" spans="1:5" ht="15.75" customHeight="1">
      <c r="A1783" s="219">
        <v>2015</v>
      </c>
      <c r="B1783" s="219" t="s">
        <v>47</v>
      </c>
      <c r="C1783" s="219" t="s">
        <v>187</v>
      </c>
      <c r="D1783" s="219" t="s">
        <v>635</v>
      </c>
      <c r="E1783" s="219">
        <v>2.7634769999999999E-3</v>
      </c>
    </row>
    <row r="1784" spans="1:5" ht="15.75" customHeight="1">
      <c r="A1784" s="219">
        <v>2015</v>
      </c>
      <c r="B1784" s="219" t="s">
        <v>50</v>
      </c>
      <c r="C1784" s="219" t="s">
        <v>187</v>
      </c>
      <c r="D1784" s="219" t="s">
        <v>635</v>
      </c>
      <c r="E1784" s="219">
        <v>4.2361338999999998E-2</v>
      </c>
    </row>
    <row r="1785" spans="1:5" ht="15.75" customHeight="1">
      <c r="A1785" s="219">
        <v>2015</v>
      </c>
      <c r="B1785" s="219" t="s">
        <v>58</v>
      </c>
      <c r="C1785" s="219" t="s">
        <v>187</v>
      </c>
      <c r="D1785" s="219" t="s">
        <v>635</v>
      </c>
      <c r="E1785" s="219">
        <v>7.7672230000000002E-3</v>
      </c>
    </row>
    <row r="1786" spans="1:5" ht="15.75" customHeight="1">
      <c r="A1786" s="219">
        <v>2015</v>
      </c>
      <c r="B1786" s="219" t="s">
        <v>55</v>
      </c>
      <c r="C1786" s="219" t="s">
        <v>187</v>
      </c>
      <c r="D1786" s="219" t="s">
        <v>635</v>
      </c>
      <c r="E1786" s="219">
        <v>6.0697049999999999E-3</v>
      </c>
    </row>
    <row r="1787" spans="1:5" ht="15.75" customHeight="1">
      <c r="A1787" s="219">
        <v>2015</v>
      </c>
      <c r="B1787" s="219" t="s">
        <v>52</v>
      </c>
      <c r="C1787" s="219" t="s">
        <v>187</v>
      </c>
      <c r="D1787" s="219" t="s">
        <v>635</v>
      </c>
      <c r="E1787" s="224">
        <v>1.6200000000000001E-5</v>
      </c>
    </row>
    <row r="1788" spans="1:5" ht="15.75" customHeight="1">
      <c r="A1788" s="219">
        <v>2015</v>
      </c>
      <c r="B1788" s="219" t="s">
        <v>61</v>
      </c>
      <c r="C1788" s="219" t="s">
        <v>187</v>
      </c>
      <c r="D1788" s="219" t="s">
        <v>635</v>
      </c>
      <c r="E1788" s="219">
        <v>2.0385367000000001E-2</v>
      </c>
    </row>
    <row r="1789" spans="1:5" ht="15.75" customHeight="1">
      <c r="A1789" s="219">
        <v>2015</v>
      </c>
      <c r="B1789" s="219" t="s">
        <v>62</v>
      </c>
      <c r="C1789" s="219" t="s">
        <v>187</v>
      </c>
      <c r="D1789" s="219" t="s">
        <v>635</v>
      </c>
      <c r="E1789" s="219">
        <v>2.2196329999999999E-3</v>
      </c>
    </row>
    <row r="1790" spans="1:5" ht="15.75" customHeight="1">
      <c r="A1790" s="219">
        <v>2015</v>
      </c>
      <c r="B1790" s="219" t="s">
        <v>68</v>
      </c>
      <c r="C1790" s="219" t="s">
        <v>187</v>
      </c>
      <c r="D1790" s="219" t="s">
        <v>635</v>
      </c>
      <c r="E1790" s="219">
        <v>3.2467680000000001E-3</v>
      </c>
    </row>
    <row r="1791" spans="1:5" ht="15.75" customHeight="1">
      <c r="A1791" s="219">
        <v>2015</v>
      </c>
      <c r="B1791" s="219" t="s">
        <v>65</v>
      </c>
      <c r="C1791" s="219" t="s">
        <v>187</v>
      </c>
      <c r="D1791" s="219" t="s">
        <v>635</v>
      </c>
      <c r="E1791" s="219">
        <v>6.605367E-3</v>
      </c>
    </row>
    <row r="1792" spans="1:5" ht="15.75" customHeight="1">
      <c r="A1792" s="219">
        <v>2015</v>
      </c>
      <c r="B1792" s="219" t="s">
        <v>70</v>
      </c>
      <c r="C1792" s="219" t="s">
        <v>187</v>
      </c>
      <c r="D1792" s="219" t="s">
        <v>635</v>
      </c>
      <c r="E1792" s="219">
        <v>5.6167599999999999E-4</v>
      </c>
    </row>
    <row r="1793" spans="1:5" ht="15.75" customHeight="1">
      <c r="A1793" s="219">
        <v>2015</v>
      </c>
      <c r="B1793" s="219" t="s">
        <v>89</v>
      </c>
      <c r="C1793" s="219" t="s">
        <v>187</v>
      </c>
      <c r="D1793" s="219" t="s">
        <v>635</v>
      </c>
      <c r="E1793" s="219">
        <v>2.67139E-3</v>
      </c>
    </row>
    <row r="1794" spans="1:5" ht="15.75" customHeight="1">
      <c r="A1794" s="219">
        <v>2015</v>
      </c>
      <c r="B1794" s="219" t="s">
        <v>92</v>
      </c>
      <c r="C1794" s="219" t="s">
        <v>187</v>
      </c>
      <c r="D1794" s="219" t="s">
        <v>635</v>
      </c>
      <c r="E1794" s="219">
        <v>3.4736879999999999E-3</v>
      </c>
    </row>
    <row r="1795" spans="1:5" ht="15.75" customHeight="1">
      <c r="A1795" s="219">
        <v>2015</v>
      </c>
      <c r="B1795" s="219" t="s">
        <v>73</v>
      </c>
      <c r="C1795" s="219" t="s">
        <v>187</v>
      </c>
      <c r="D1795" s="219" t="s">
        <v>635</v>
      </c>
      <c r="E1795" s="219">
        <v>1.7165290000000001E-3</v>
      </c>
    </row>
    <row r="1796" spans="1:5" ht="15.75" customHeight="1">
      <c r="A1796" s="219">
        <v>2015</v>
      </c>
      <c r="B1796" s="219" t="s">
        <v>81</v>
      </c>
      <c r="C1796" s="219" t="s">
        <v>187</v>
      </c>
      <c r="D1796" s="219" t="s">
        <v>635</v>
      </c>
      <c r="E1796" s="219">
        <v>1.2301713000000001E-2</v>
      </c>
    </row>
    <row r="1797" spans="1:5" ht="15.75" customHeight="1">
      <c r="A1797" s="219">
        <v>2015</v>
      </c>
      <c r="B1797" s="219" t="s">
        <v>84</v>
      </c>
      <c r="C1797" s="219" t="s">
        <v>187</v>
      </c>
      <c r="D1797" s="219" t="s">
        <v>635</v>
      </c>
      <c r="E1797" s="219">
        <v>2.3581637999999999E-2</v>
      </c>
    </row>
    <row r="1798" spans="1:5" ht="15.75" customHeight="1">
      <c r="A1798" s="219">
        <v>2015</v>
      </c>
      <c r="B1798" s="219" t="s">
        <v>76</v>
      </c>
      <c r="C1798" s="219" t="s">
        <v>187</v>
      </c>
      <c r="D1798" s="219" t="s">
        <v>635</v>
      </c>
      <c r="E1798" s="219">
        <v>1.924191E-3</v>
      </c>
    </row>
    <row r="1799" spans="1:5" ht="15.75" customHeight="1">
      <c r="A1799" s="219">
        <v>2015</v>
      </c>
      <c r="B1799" s="219" t="s">
        <v>87</v>
      </c>
      <c r="C1799" s="219" t="s">
        <v>187</v>
      </c>
      <c r="D1799" s="219" t="s">
        <v>635</v>
      </c>
      <c r="E1799" s="219">
        <v>2.7302218E-2</v>
      </c>
    </row>
    <row r="1800" spans="1:5" ht="15.75" customHeight="1">
      <c r="A1800" s="219">
        <v>2015</v>
      </c>
      <c r="B1800" s="219" t="s">
        <v>95</v>
      </c>
      <c r="C1800" s="219" t="s">
        <v>187</v>
      </c>
      <c r="D1800" s="219" t="s">
        <v>635</v>
      </c>
      <c r="E1800" s="219">
        <v>1.6999526000000001E-2</v>
      </c>
    </row>
    <row r="1801" spans="1:5" ht="15.75" customHeight="1">
      <c r="A1801" s="219">
        <v>2015</v>
      </c>
      <c r="B1801" s="219" t="s">
        <v>98</v>
      </c>
      <c r="C1801" s="219" t="s">
        <v>187</v>
      </c>
      <c r="D1801" s="219" t="s">
        <v>635</v>
      </c>
      <c r="E1801" s="219">
        <v>0.15410294999999999</v>
      </c>
    </row>
    <row r="1802" spans="1:5" ht="15.75" customHeight="1">
      <c r="A1802" s="219">
        <v>2015</v>
      </c>
      <c r="B1802" s="219" t="s">
        <v>100</v>
      </c>
      <c r="C1802" s="219" t="s">
        <v>187</v>
      </c>
      <c r="D1802" s="219" t="s">
        <v>635</v>
      </c>
      <c r="E1802" s="219">
        <v>8.8853800000000002E-4</v>
      </c>
    </row>
    <row r="1803" spans="1:5" ht="15.75" customHeight="1">
      <c r="A1803" s="219">
        <v>2015</v>
      </c>
      <c r="B1803" s="219" t="s">
        <v>103</v>
      </c>
      <c r="C1803" s="219" t="s">
        <v>187</v>
      </c>
      <c r="D1803" s="219" t="s">
        <v>635</v>
      </c>
      <c r="E1803" s="219">
        <v>4.3781897E-2</v>
      </c>
    </row>
    <row r="1804" spans="1:5" ht="15.75" customHeight="1">
      <c r="A1804" s="219">
        <v>2015</v>
      </c>
      <c r="B1804" s="219" t="s">
        <v>105</v>
      </c>
      <c r="C1804" s="219" t="s">
        <v>187</v>
      </c>
      <c r="D1804" s="219" t="s">
        <v>635</v>
      </c>
      <c r="E1804" s="219">
        <v>2.0517700000000001E-3</v>
      </c>
    </row>
    <row r="1805" spans="1:5" ht="15.75" customHeight="1">
      <c r="A1805" s="219">
        <v>2015</v>
      </c>
      <c r="B1805" s="219" t="s">
        <v>107</v>
      </c>
      <c r="C1805" s="219" t="s">
        <v>187</v>
      </c>
      <c r="D1805" s="219" t="s">
        <v>635</v>
      </c>
      <c r="E1805" s="219">
        <v>6.8462199999999996E-4</v>
      </c>
    </row>
    <row r="1806" spans="1:5" ht="15.75" customHeight="1">
      <c r="A1806" s="219">
        <v>2015</v>
      </c>
      <c r="B1806" s="219" t="s">
        <v>113</v>
      </c>
      <c r="C1806" s="219" t="s">
        <v>187</v>
      </c>
      <c r="D1806" s="219" t="s">
        <v>635</v>
      </c>
      <c r="E1806" s="219">
        <v>3.0073729999999998E-3</v>
      </c>
    </row>
    <row r="1807" spans="1:5" ht="15.75" customHeight="1">
      <c r="A1807" s="219">
        <v>2015</v>
      </c>
      <c r="B1807" s="219" t="s">
        <v>115</v>
      </c>
      <c r="C1807" s="219" t="s">
        <v>187</v>
      </c>
      <c r="D1807" s="219" t="s">
        <v>635</v>
      </c>
      <c r="E1807" s="219">
        <v>0.39960370299999998</v>
      </c>
    </row>
    <row r="1808" spans="1:5" ht="15.75" customHeight="1">
      <c r="A1808" s="219">
        <v>2015</v>
      </c>
      <c r="B1808" s="219" t="s">
        <v>118</v>
      </c>
      <c r="C1808" s="219" t="s">
        <v>187</v>
      </c>
      <c r="D1808" s="219" t="s">
        <v>635</v>
      </c>
      <c r="E1808" s="219">
        <v>5.835542E-3</v>
      </c>
    </row>
    <row r="1809" spans="1:5" ht="15.75" customHeight="1">
      <c r="A1809" s="219">
        <v>2015</v>
      </c>
      <c r="B1809" s="219" t="s">
        <v>123</v>
      </c>
      <c r="C1809" s="219" t="s">
        <v>187</v>
      </c>
      <c r="D1809" s="219" t="s">
        <v>635</v>
      </c>
      <c r="E1809" s="219">
        <v>3.7381799999999998E-3</v>
      </c>
    </row>
    <row r="1810" spans="1:5" ht="15.75" customHeight="1">
      <c r="A1810" s="219">
        <v>2015</v>
      </c>
      <c r="B1810" s="219" t="s">
        <v>121</v>
      </c>
      <c r="C1810" s="219" t="s">
        <v>187</v>
      </c>
      <c r="D1810" s="219" t="s">
        <v>635</v>
      </c>
      <c r="E1810" s="224">
        <v>4.6199999999999998E-5</v>
      </c>
    </row>
    <row r="1811" spans="1:5" ht="15.75" customHeight="1">
      <c r="A1811" s="219">
        <v>2015</v>
      </c>
      <c r="B1811" s="219" t="s">
        <v>126</v>
      </c>
      <c r="C1811" s="219" t="s">
        <v>187</v>
      </c>
      <c r="D1811" s="219" t="s">
        <v>635</v>
      </c>
      <c r="E1811" s="219">
        <v>1.281821E-3</v>
      </c>
    </row>
    <row r="1812" spans="1:5" ht="15.75" customHeight="1">
      <c r="A1812" s="219">
        <v>2015</v>
      </c>
      <c r="B1812" s="219" t="s">
        <v>132</v>
      </c>
      <c r="C1812" s="219" t="s">
        <v>187</v>
      </c>
      <c r="D1812" s="219" t="s">
        <v>635</v>
      </c>
      <c r="E1812" s="219">
        <v>1.8679879999999999E-3</v>
      </c>
    </row>
    <row r="1813" spans="1:5" ht="15.75" customHeight="1">
      <c r="A1813" s="219">
        <v>2015</v>
      </c>
      <c r="B1813" s="219" t="s">
        <v>129</v>
      </c>
      <c r="C1813" s="219" t="s">
        <v>187</v>
      </c>
      <c r="D1813" s="219" t="s">
        <v>635</v>
      </c>
      <c r="E1813" s="219">
        <v>5.3577950000000003E-3</v>
      </c>
    </row>
    <row r="1814" spans="1:5" ht="15.75" customHeight="1">
      <c r="A1814" s="219">
        <v>2015</v>
      </c>
      <c r="B1814" s="219" t="s">
        <v>134</v>
      </c>
      <c r="C1814" s="219" t="s">
        <v>187</v>
      </c>
      <c r="D1814" s="219" t="s">
        <v>635</v>
      </c>
      <c r="E1814" s="219">
        <v>4.2143570000000002E-3</v>
      </c>
    </row>
    <row r="1815" spans="1:5" ht="15.75" customHeight="1">
      <c r="A1815" s="219">
        <v>2015</v>
      </c>
      <c r="B1815" s="219" t="s">
        <v>6</v>
      </c>
      <c r="C1815" s="219" t="s">
        <v>187</v>
      </c>
      <c r="D1815" s="219" t="s">
        <v>641</v>
      </c>
      <c r="E1815" s="219">
        <v>1.6357035999999998E-2</v>
      </c>
    </row>
    <row r="1816" spans="1:5" ht="15.75" customHeight="1">
      <c r="A1816" s="219">
        <v>2015</v>
      </c>
      <c r="B1816" s="219" t="s">
        <v>15</v>
      </c>
      <c r="C1816" s="219" t="s">
        <v>187</v>
      </c>
      <c r="D1816" s="219" t="s">
        <v>641</v>
      </c>
      <c r="E1816" s="219">
        <v>7.5960286000000002E-2</v>
      </c>
    </row>
    <row r="1817" spans="1:5" ht="15.75" customHeight="1">
      <c r="A1817" s="219">
        <v>2015</v>
      </c>
      <c r="B1817" s="219" t="s">
        <v>17</v>
      </c>
      <c r="C1817" s="219" t="s">
        <v>187</v>
      </c>
      <c r="D1817" s="219" t="s">
        <v>641</v>
      </c>
      <c r="E1817" s="219">
        <v>3.4835402000000001E-2</v>
      </c>
    </row>
    <row r="1818" spans="1:5" ht="15.75" customHeight="1">
      <c r="A1818" s="219">
        <v>2015</v>
      </c>
      <c r="B1818" s="219" t="s">
        <v>20</v>
      </c>
      <c r="C1818" s="219" t="s">
        <v>187</v>
      </c>
      <c r="D1818" s="219" t="s">
        <v>641</v>
      </c>
      <c r="E1818" s="219">
        <v>7.5386099999999998E-4</v>
      </c>
    </row>
    <row r="1819" spans="1:5" ht="15.75" customHeight="1">
      <c r="A1819" s="219">
        <v>2015</v>
      </c>
      <c r="B1819" s="219" t="s">
        <v>5450</v>
      </c>
      <c r="C1819" s="219" t="s">
        <v>187</v>
      </c>
      <c r="D1819" s="219" t="s">
        <v>641</v>
      </c>
      <c r="E1819" s="219">
        <v>2.0292890000000001E-3</v>
      </c>
    </row>
    <row r="1820" spans="1:5" ht="15.75" customHeight="1">
      <c r="A1820" s="219">
        <v>2015</v>
      </c>
      <c r="B1820" s="219" t="s">
        <v>42</v>
      </c>
      <c r="C1820" s="219" t="s">
        <v>187</v>
      </c>
      <c r="D1820" s="219" t="s">
        <v>641</v>
      </c>
      <c r="E1820" s="219">
        <v>0.60522346900000001</v>
      </c>
    </row>
    <row r="1821" spans="1:5" ht="15.75" customHeight="1">
      <c r="A1821" s="219">
        <v>2015</v>
      </c>
      <c r="B1821" s="219" t="s">
        <v>36</v>
      </c>
      <c r="C1821" s="219" t="s">
        <v>187</v>
      </c>
      <c r="D1821" s="219" t="s">
        <v>641</v>
      </c>
      <c r="E1821" s="219">
        <v>3.8087519999999999E-3</v>
      </c>
    </row>
    <row r="1822" spans="1:5" ht="15.75" customHeight="1">
      <c r="A1822" s="219">
        <v>2015</v>
      </c>
      <c r="B1822" s="219" t="s">
        <v>39</v>
      </c>
      <c r="C1822" s="219" t="s">
        <v>187</v>
      </c>
      <c r="D1822" s="219" t="s">
        <v>641</v>
      </c>
      <c r="E1822" s="219">
        <v>1.8101440000000001E-3</v>
      </c>
    </row>
    <row r="1823" spans="1:5" ht="15.75" customHeight="1">
      <c r="A1823" s="219">
        <v>2015</v>
      </c>
      <c r="B1823" s="219" t="s">
        <v>47</v>
      </c>
      <c r="C1823" s="219" t="s">
        <v>187</v>
      </c>
      <c r="D1823" s="219" t="s">
        <v>641</v>
      </c>
      <c r="E1823" s="219">
        <v>9.6511770000000004E-3</v>
      </c>
    </row>
    <row r="1824" spans="1:5" ht="15.75" customHeight="1">
      <c r="A1824" s="219">
        <v>2015</v>
      </c>
      <c r="B1824" s="219" t="s">
        <v>50</v>
      </c>
      <c r="C1824" s="219" t="s">
        <v>187</v>
      </c>
      <c r="D1824" s="219" t="s">
        <v>641</v>
      </c>
      <c r="E1824" s="219">
        <v>2.2177550000000001E-3</v>
      </c>
    </row>
    <row r="1825" spans="1:5" ht="15.75" customHeight="1">
      <c r="A1825" s="219">
        <v>2015</v>
      </c>
      <c r="B1825" s="219" t="s">
        <v>58</v>
      </c>
      <c r="C1825" s="219" t="s">
        <v>187</v>
      </c>
      <c r="D1825" s="219" t="s">
        <v>641</v>
      </c>
      <c r="E1825" s="219">
        <v>4.7203990000000001E-3</v>
      </c>
    </row>
    <row r="1826" spans="1:5" ht="15.75" customHeight="1">
      <c r="A1826" s="219">
        <v>2015</v>
      </c>
      <c r="B1826" s="219" t="s">
        <v>55</v>
      </c>
      <c r="C1826" s="219" t="s">
        <v>187</v>
      </c>
      <c r="D1826" s="219" t="s">
        <v>641</v>
      </c>
      <c r="E1826" s="219">
        <v>4.8212100000000001E-4</v>
      </c>
    </row>
    <row r="1827" spans="1:5" ht="15.75" customHeight="1">
      <c r="A1827" s="219">
        <v>2015</v>
      </c>
      <c r="B1827" s="219" t="s">
        <v>61</v>
      </c>
      <c r="C1827" s="219" t="s">
        <v>187</v>
      </c>
      <c r="D1827" s="219" t="s">
        <v>641</v>
      </c>
      <c r="E1827" s="219">
        <v>3.5361351999999999E-2</v>
      </c>
    </row>
    <row r="1828" spans="1:5" ht="15.75" customHeight="1">
      <c r="A1828" s="219">
        <v>2015</v>
      </c>
      <c r="B1828" s="219" t="s">
        <v>62</v>
      </c>
      <c r="C1828" s="219" t="s">
        <v>187</v>
      </c>
      <c r="D1828" s="219" t="s">
        <v>641</v>
      </c>
      <c r="E1828" s="219">
        <v>8.6177297E-2</v>
      </c>
    </row>
    <row r="1829" spans="1:5" ht="15.75" customHeight="1">
      <c r="A1829" s="219">
        <v>2015</v>
      </c>
      <c r="B1829" s="219" t="s">
        <v>68</v>
      </c>
      <c r="C1829" s="219" t="s">
        <v>187</v>
      </c>
      <c r="D1829" s="219" t="s">
        <v>641</v>
      </c>
      <c r="E1829" s="219">
        <v>1.1833869999999999E-3</v>
      </c>
    </row>
    <row r="1830" spans="1:5" ht="15.75" customHeight="1">
      <c r="A1830" s="219">
        <v>2015</v>
      </c>
      <c r="B1830" s="219" t="s">
        <v>92</v>
      </c>
      <c r="C1830" s="219" t="s">
        <v>187</v>
      </c>
      <c r="D1830" s="219" t="s">
        <v>641</v>
      </c>
      <c r="E1830" s="219">
        <v>3.3529290000000002E-3</v>
      </c>
    </row>
    <row r="1831" spans="1:5" ht="15.75" customHeight="1">
      <c r="A1831" s="219">
        <v>2015</v>
      </c>
      <c r="B1831" s="219" t="s">
        <v>81</v>
      </c>
      <c r="C1831" s="219" t="s">
        <v>187</v>
      </c>
      <c r="D1831" s="219" t="s">
        <v>641</v>
      </c>
      <c r="E1831" s="219">
        <v>1.8320579999999999E-3</v>
      </c>
    </row>
    <row r="1832" spans="1:5" ht="15.75" customHeight="1">
      <c r="A1832" s="219">
        <v>2015</v>
      </c>
      <c r="B1832" s="219" t="s">
        <v>87</v>
      </c>
      <c r="C1832" s="219" t="s">
        <v>187</v>
      </c>
      <c r="D1832" s="219" t="s">
        <v>641</v>
      </c>
      <c r="E1832" s="219">
        <v>3.7631700999999997E-2</v>
      </c>
    </row>
    <row r="1833" spans="1:5" ht="15.75" customHeight="1">
      <c r="A1833" s="219">
        <v>2015</v>
      </c>
      <c r="B1833" s="219" t="s">
        <v>95</v>
      </c>
      <c r="C1833" s="219" t="s">
        <v>187</v>
      </c>
      <c r="D1833" s="219" t="s">
        <v>641</v>
      </c>
      <c r="E1833" s="219">
        <v>2.2212609000000001E-2</v>
      </c>
    </row>
    <row r="1834" spans="1:5" ht="15.75" customHeight="1">
      <c r="A1834" s="219">
        <v>2015</v>
      </c>
      <c r="B1834" s="219" t="s">
        <v>98</v>
      </c>
      <c r="C1834" s="219" t="s">
        <v>187</v>
      </c>
      <c r="D1834" s="219" t="s">
        <v>641</v>
      </c>
      <c r="E1834" s="219">
        <v>4.11994E-4</v>
      </c>
    </row>
    <row r="1835" spans="1:5" ht="15.75" customHeight="1">
      <c r="A1835" s="219">
        <v>2015</v>
      </c>
      <c r="B1835" s="219" t="s">
        <v>100</v>
      </c>
      <c r="C1835" s="219" t="s">
        <v>187</v>
      </c>
      <c r="D1835" s="219" t="s">
        <v>641</v>
      </c>
      <c r="E1835" s="219">
        <v>3.72548E-4</v>
      </c>
    </row>
    <row r="1836" spans="1:5" ht="15.75" customHeight="1">
      <c r="A1836" s="219">
        <v>2015</v>
      </c>
      <c r="B1836" s="219" t="s">
        <v>103</v>
      </c>
      <c r="C1836" s="219" t="s">
        <v>187</v>
      </c>
      <c r="D1836" s="219" t="s">
        <v>641</v>
      </c>
      <c r="E1836" s="219">
        <v>7.1336309999999997E-3</v>
      </c>
    </row>
    <row r="1837" spans="1:5" ht="15.75" customHeight="1">
      <c r="A1837" s="219">
        <v>2015</v>
      </c>
      <c r="B1837" s="219" t="s">
        <v>107</v>
      </c>
      <c r="C1837" s="219" t="s">
        <v>187</v>
      </c>
      <c r="D1837" s="219" t="s">
        <v>641</v>
      </c>
      <c r="E1837" s="219">
        <v>6.6620299999999998E-4</v>
      </c>
    </row>
    <row r="1838" spans="1:5" ht="15.75" customHeight="1">
      <c r="A1838" s="219">
        <v>2015</v>
      </c>
      <c r="B1838" s="219" t="s">
        <v>113</v>
      </c>
      <c r="C1838" s="219" t="s">
        <v>187</v>
      </c>
      <c r="D1838" s="219" t="s">
        <v>641</v>
      </c>
      <c r="E1838" s="219">
        <v>2.4631980000000002E-3</v>
      </c>
    </row>
    <row r="1839" spans="1:5" ht="15.75" customHeight="1">
      <c r="A1839" s="219">
        <v>2015</v>
      </c>
      <c r="B1839" s="219" t="s">
        <v>115</v>
      </c>
      <c r="C1839" s="219" t="s">
        <v>187</v>
      </c>
      <c r="D1839" s="219" t="s">
        <v>641</v>
      </c>
      <c r="E1839" s="219">
        <v>7.0038970000000002E-3</v>
      </c>
    </row>
    <row r="1840" spans="1:5" ht="15.75" customHeight="1">
      <c r="A1840" s="219">
        <v>2015</v>
      </c>
      <c r="B1840" s="219" t="s">
        <v>123</v>
      </c>
      <c r="C1840" s="219" t="s">
        <v>187</v>
      </c>
      <c r="D1840" s="219" t="s">
        <v>641</v>
      </c>
      <c r="E1840" s="219">
        <v>1.5164883000000001E-2</v>
      </c>
    </row>
    <row r="1841" spans="1:5" ht="15.75" customHeight="1">
      <c r="A1841" s="219">
        <v>2015</v>
      </c>
      <c r="B1841" s="219" t="s">
        <v>3098</v>
      </c>
      <c r="C1841" s="219" t="s">
        <v>187</v>
      </c>
      <c r="D1841" s="219" t="s">
        <v>641</v>
      </c>
      <c r="E1841" s="219">
        <v>1.3652778000000001E-2</v>
      </c>
    </row>
    <row r="1842" spans="1:5" ht="15.75" customHeight="1">
      <c r="A1842" s="219">
        <v>2015</v>
      </c>
      <c r="B1842" s="219" t="s">
        <v>126</v>
      </c>
      <c r="C1842" s="219" t="s">
        <v>187</v>
      </c>
      <c r="D1842" s="219" t="s">
        <v>641</v>
      </c>
      <c r="E1842" s="219">
        <v>6.3113999999999998E-4</v>
      </c>
    </row>
    <row r="1843" spans="1:5" ht="15.75" customHeight="1">
      <c r="A1843" s="219">
        <v>2015</v>
      </c>
      <c r="B1843" s="219" t="s">
        <v>132</v>
      </c>
      <c r="C1843" s="219" t="s">
        <v>187</v>
      </c>
      <c r="D1843" s="219" t="s">
        <v>641</v>
      </c>
      <c r="E1843" s="219">
        <v>5.9388490000000004E-3</v>
      </c>
    </row>
    <row r="1844" spans="1:5" ht="15.75" customHeight="1">
      <c r="A1844" s="219">
        <v>2015</v>
      </c>
      <c r="B1844" s="219" t="s">
        <v>134</v>
      </c>
      <c r="C1844" s="219" t="s">
        <v>187</v>
      </c>
      <c r="D1844" s="219" t="s">
        <v>641</v>
      </c>
      <c r="E1844" s="219">
        <v>9.5985799999999996E-4</v>
      </c>
    </row>
    <row r="1845" spans="1:5" ht="15.75" customHeight="1">
      <c r="A1845" s="219">
        <v>2015</v>
      </c>
      <c r="B1845" s="219" t="s">
        <v>6</v>
      </c>
      <c r="C1845" s="219" t="s">
        <v>633</v>
      </c>
      <c r="D1845" s="219" t="s">
        <v>636</v>
      </c>
      <c r="E1845" s="219">
        <v>2.642358E-3</v>
      </c>
    </row>
    <row r="1846" spans="1:5" ht="15.75" customHeight="1">
      <c r="A1846" s="219">
        <v>2015</v>
      </c>
      <c r="B1846" s="219" t="s">
        <v>3</v>
      </c>
      <c r="C1846" s="219" t="s">
        <v>633</v>
      </c>
      <c r="D1846" s="219" t="s">
        <v>636</v>
      </c>
      <c r="E1846" s="219">
        <v>5.8074057999999998E-2</v>
      </c>
    </row>
    <row r="1847" spans="1:5" ht="15.75" customHeight="1">
      <c r="A1847" s="219">
        <v>2015</v>
      </c>
      <c r="B1847" s="219" t="s">
        <v>12</v>
      </c>
      <c r="C1847" s="219" t="s">
        <v>633</v>
      </c>
      <c r="D1847" s="219" t="s">
        <v>636</v>
      </c>
      <c r="E1847" s="219">
        <v>1.0923911E-2</v>
      </c>
    </row>
    <row r="1848" spans="1:5" ht="15.75" customHeight="1">
      <c r="A1848" s="219">
        <v>2015</v>
      </c>
      <c r="B1848" s="219" t="s">
        <v>8</v>
      </c>
      <c r="C1848" s="219" t="s">
        <v>633</v>
      </c>
      <c r="D1848" s="219" t="s">
        <v>636</v>
      </c>
      <c r="E1848" s="219">
        <v>9.7807740000000008E-3</v>
      </c>
    </row>
    <row r="1849" spans="1:5" ht="15.75" customHeight="1">
      <c r="A1849" s="219">
        <v>2015</v>
      </c>
      <c r="B1849" s="219" t="s">
        <v>15</v>
      </c>
      <c r="C1849" s="219" t="s">
        <v>633</v>
      </c>
      <c r="D1849" s="219" t="s">
        <v>636</v>
      </c>
      <c r="E1849" s="219">
        <v>8.0786780000000006E-3</v>
      </c>
    </row>
    <row r="1850" spans="1:5" ht="15.75" customHeight="1">
      <c r="A1850" s="219">
        <v>2015</v>
      </c>
      <c r="B1850" s="219" t="s">
        <v>17</v>
      </c>
      <c r="C1850" s="219" t="s">
        <v>633</v>
      </c>
      <c r="D1850" s="219" t="s">
        <v>636</v>
      </c>
      <c r="E1850" s="219">
        <v>3.1500289999999999E-3</v>
      </c>
    </row>
    <row r="1851" spans="1:5" ht="15.75" customHeight="1">
      <c r="A1851" s="219">
        <v>2015</v>
      </c>
      <c r="B1851" s="219" t="s">
        <v>26</v>
      </c>
      <c r="C1851" s="219" t="s">
        <v>633</v>
      </c>
      <c r="D1851" s="219" t="s">
        <v>636</v>
      </c>
      <c r="E1851" s="219">
        <v>9.4005900000000003E-4</v>
      </c>
    </row>
    <row r="1852" spans="1:5" ht="15.75" customHeight="1">
      <c r="A1852" s="219">
        <v>2015</v>
      </c>
      <c r="B1852" s="219" t="s">
        <v>28</v>
      </c>
      <c r="C1852" s="219" t="s">
        <v>633</v>
      </c>
      <c r="D1852" s="219" t="s">
        <v>636</v>
      </c>
      <c r="E1852" s="219">
        <v>1.0450979999999999E-3</v>
      </c>
    </row>
    <row r="1853" spans="1:5" ht="15.75" customHeight="1">
      <c r="A1853" s="219">
        <v>2015</v>
      </c>
      <c r="B1853" s="219" t="s">
        <v>42</v>
      </c>
      <c r="C1853" s="219" t="s">
        <v>633</v>
      </c>
      <c r="D1853" s="219" t="s">
        <v>636</v>
      </c>
      <c r="E1853" s="219">
        <v>5.1647200000000002E-3</v>
      </c>
    </row>
    <row r="1854" spans="1:5" ht="15.75" customHeight="1">
      <c r="A1854" s="219">
        <v>2015</v>
      </c>
      <c r="B1854" s="219" t="s">
        <v>36</v>
      </c>
      <c r="C1854" s="219" t="s">
        <v>633</v>
      </c>
      <c r="D1854" s="219" t="s">
        <v>636</v>
      </c>
      <c r="E1854" s="219">
        <v>3.3353526000000001E-2</v>
      </c>
    </row>
    <row r="1855" spans="1:5" ht="15.75" customHeight="1">
      <c r="A1855" s="219">
        <v>2015</v>
      </c>
      <c r="B1855" s="219" t="s">
        <v>39</v>
      </c>
      <c r="C1855" s="219" t="s">
        <v>633</v>
      </c>
      <c r="D1855" s="219" t="s">
        <v>636</v>
      </c>
      <c r="E1855" s="219">
        <v>0.37898211999999998</v>
      </c>
    </row>
    <row r="1856" spans="1:5" ht="15.75" customHeight="1">
      <c r="A1856" s="219">
        <v>2015</v>
      </c>
      <c r="B1856" s="219" t="s">
        <v>44</v>
      </c>
      <c r="C1856" s="219" t="s">
        <v>633</v>
      </c>
      <c r="D1856" s="219" t="s">
        <v>636</v>
      </c>
      <c r="E1856" s="219">
        <v>2.12361E-4</v>
      </c>
    </row>
    <row r="1857" spans="1:5" ht="15.75" customHeight="1">
      <c r="A1857" s="219">
        <v>2015</v>
      </c>
      <c r="B1857" s="219" t="s">
        <v>47</v>
      </c>
      <c r="C1857" s="219" t="s">
        <v>633</v>
      </c>
      <c r="D1857" s="219" t="s">
        <v>636</v>
      </c>
      <c r="E1857" s="219">
        <v>2.7374599999999999E-2</v>
      </c>
    </row>
    <row r="1858" spans="1:5" ht="15.75" customHeight="1">
      <c r="A1858" s="219">
        <v>2015</v>
      </c>
      <c r="B1858" s="219" t="s">
        <v>50</v>
      </c>
      <c r="C1858" s="219" t="s">
        <v>633</v>
      </c>
      <c r="D1858" s="219" t="s">
        <v>636</v>
      </c>
      <c r="E1858" s="219">
        <v>2.1922690000000002E-3</v>
      </c>
    </row>
    <row r="1859" spans="1:5" ht="15.75" customHeight="1">
      <c r="A1859" s="219">
        <v>2015</v>
      </c>
      <c r="B1859" s="219" t="s">
        <v>58</v>
      </c>
      <c r="C1859" s="219" t="s">
        <v>633</v>
      </c>
      <c r="D1859" s="219" t="s">
        <v>636</v>
      </c>
      <c r="E1859" s="219">
        <v>6.5850100000000003E-4</v>
      </c>
    </row>
    <row r="1860" spans="1:5" ht="15.75" customHeight="1">
      <c r="A1860" s="219">
        <v>2015</v>
      </c>
      <c r="B1860" s="219" t="s">
        <v>61</v>
      </c>
      <c r="C1860" s="219" t="s">
        <v>633</v>
      </c>
      <c r="D1860" s="219" t="s">
        <v>636</v>
      </c>
      <c r="E1860" s="219">
        <v>8.4969960999999997E-2</v>
      </c>
    </row>
    <row r="1861" spans="1:5" ht="15.75" customHeight="1">
      <c r="A1861" s="219">
        <v>2015</v>
      </c>
      <c r="B1861" s="219" t="s">
        <v>62</v>
      </c>
      <c r="C1861" s="219" t="s">
        <v>633</v>
      </c>
      <c r="D1861" s="219" t="s">
        <v>636</v>
      </c>
      <c r="E1861" s="219">
        <v>3.4230793000000002E-2</v>
      </c>
    </row>
    <row r="1862" spans="1:5" ht="15.75" customHeight="1">
      <c r="A1862" s="219">
        <v>2015</v>
      </c>
      <c r="B1862" s="219" t="s">
        <v>68</v>
      </c>
      <c r="C1862" s="219" t="s">
        <v>633</v>
      </c>
      <c r="D1862" s="219" t="s">
        <v>636</v>
      </c>
      <c r="E1862" s="224">
        <v>5.5099999999999998E-5</v>
      </c>
    </row>
    <row r="1863" spans="1:5" ht="15.75" customHeight="1">
      <c r="A1863" s="219">
        <v>2015</v>
      </c>
      <c r="B1863" s="219" t="s">
        <v>65</v>
      </c>
      <c r="C1863" s="219" t="s">
        <v>633</v>
      </c>
      <c r="D1863" s="219" t="s">
        <v>636</v>
      </c>
      <c r="E1863" s="219">
        <v>8.9901549999999997E-3</v>
      </c>
    </row>
    <row r="1864" spans="1:5" ht="15.75" customHeight="1">
      <c r="A1864" s="219">
        <v>2015</v>
      </c>
      <c r="B1864" s="219" t="s">
        <v>89</v>
      </c>
      <c r="C1864" s="219" t="s">
        <v>633</v>
      </c>
      <c r="D1864" s="219" t="s">
        <v>636</v>
      </c>
      <c r="E1864" s="219">
        <v>5.116331E-3</v>
      </c>
    </row>
    <row r="1865" spans="1:5" ht="15.75" customHeight="1">
      <c r="A1865" s="219">
        <v>2015</v>
      </c>
      <c r="B1865" s="219" t="s">
        <v>73</v>
      </c>
      <c r="C1865" s="219" t="s">
        <v>633</v>
      </c>
      <c r="D1865" s="219" t="s">
        <v>636</v>
      </c>
      <c r="E1865" s="219">
        <v>1.9219269999999999E-3</v>
      </c>
    </row>
    <row r="1866" spans="1:5" ht="15.75" customHeight="1">
      <c r="A1866" s="219">
        <v>2015</v>
      </c>
      <c r="B1866" s="219" t="s">
        <v>81</v>
      </c>
      <c r="C1866" s="219" t="s">
        <v>633</v>
      </c>
      <c r="D1866" s="219" t="s">
        <v>636</v>
      </c>
      <c r="E1866" s="219">
        <v>1.2046649999999999E-3</v>
      </c>
    </row>
    <row r="1867" spans="1:5" ht="15.75" customHeight="1">
      <c r="A1867" s="219">
        <v>2015</v>
      </c>
      <c r="B1867" s="219" t="s">
        <v>84</v>
      </c>
      <c r="C1867" s="219" t="s">
        <v>633</v>
      </c>
      <c r="D1867" s="219" t="s">
        <v>636</v>
      </c>
      <c r="E1867" s="224">
        <v>1.1800000000000001E-5</v>
      </c>
    </row>
    <row r="1868" spans="1:5" ht="15.75" customHeight="1">
      <c r="A1868" s="219">
        <v>2015</v>
      </c>
      <c r="B1868" s="219" t="s">
        <v>76</v>
      </c>
      <c r="C1868" s="219" t="s">
        <v>633</v>
      </c>
      <c r="D1868" s="219" t="s">
        <v>636</v>
      </c>
      <c r="E1868" s="219">
        <v>5.0419389999999996E-3</v>
      </c>
    </row>
    <row r="1869" spans="1:5" ht="15.75" customHeight="1">
      <c r="A1869" s="219">
        <v>2015</v>
      </c>
      <c r="B1869" s="219" t="s">
        <v>87</v>
      </c>
      <c r="C1869" s="219" t="s">
        <v>633</v>
      </c>
      <c r="D1869" s="219" t="s">
        <v>636</v>
      </c>
      <c r="E1869" s="219">
        <v>5.2515239999999996E-3</v>
      </c>
    </row>
    <row r="1870" spans="1:5" ht="15.75" customHeight="1">
      <c r="A1870" s="219">
        <v>2015</v>
      </c>
      <c r="B1870" s="219" t="s">
        <v>95</v>
      </c>
      <c r="C1870" s="219" t="s">
        <v>633</v>
      </c>
      <c r="D1870" s="219" t="s">
        <v>636</v>
      </c>
      <c r="E1870" s="219">
        <v>0.171270483</v>
      </c>
    </row>
    <row r="1871" spans="1:5" ht="15.75" customHeight="1">
      <c r="A1871" s="219">
        <v>2015</v>
      </c>
      <c r="B1871" s="219" t="s">
        <v>98</v>
      </c>
      <c r="C1871" s="219" t="s">
        <v>633</v>
      </c>
      <c r="D1871" s="219" t="s">
        <v>636</v>
      </c>
      <c r="E1871" s="219">
        <v>4.5204000000000002E-4</v>
      </c>
    </row>
    <row r="1872" spans="1:5" ht="15.75" customHeight="1">
      <c r="A1872" s="219">
        <v>2015</v>
      </c>
      <c r="B1872" s="219" t="s">
        <v>100</v>
      </c>
      <c r="C1872" s="219" t="s">
        <v>633</v>
      </c>
      <c r="D1872" s="219" t="s">
        <v>636</v>
      </c>
      <c r="E1872" s="219">
        <v>2.5900160000000001E-3</v>
      </c>
    </row>
    <row r="1873" spans="1:5" ht="15.75" customHeight="1">
      <c r="A1873" s="219">
        <v>2015</v>
      </c>
      <c r="B1873" s="219" t="s">
        <v>103</v>
      </c>
      <c r="C1873" s="219" t="s">
        <v>633</v>
      </c>
      <c r="D1873" s="219" t="s">
        <v>636</v>
      </c>
      <c r="E1873" s="219">
        <v>6.7212756999999998E-2</v>
      </c>
    </row>
    <row r="1874" spans="1:5" ht="15.75" customHeight="1">
      <c r="A1874" s="219">
        <v>2015</v>
      </c>
      <c r="B1874" s="219" t="s">
        <v>107</v>
      </c>
      <c r="C1874" s="219" t="s">
        <v>633</v>
      </c>
      <c r="D1874" s="219" t="s">
        <v>636</v>
      </c>
      <c r="E1874" s="219">
        <v>1.2550884E-2</v>
      </c>
    </row>
    <row r="1875" spans="1:5" ht="15.75" customHeight="1">
      <c r="A1875" s="219">
        <v>2015</v>
      </c>
      <c r="B1875" s="219" t="s">
        <v>113</v>
      </c>
      <c r="C1875" s="219" t="s">
        <v>633</v>
      </c>
      <c r="D1875" s="219" t="s">
        <v>636</v>
      </c>
      <c r="E1875" s="219">
        <v>5.2800549999999996E-3</v>
      </c>
    </row>
    <row r="1876" spans="1:5" ht="15.75" customHeight="1">
      <c r="A1876" s="219">
        <v>2015</v>
      </c>
      <c r="B1876" s="219" t="s">
        <v>115</v>
      </c>
      <c r="C1876" s="219" t="s">
        <v>633</v>
      </c>
      <c r="D1876" s="219" t="s">
        <v>636</v>
      </c>
      <c r="E1876" s="219">
        <v>1.4899328E-2</v>
      </c>
    </row>
    <row r="1877" spans="1:5" ht="15.75" customHeight="1">
      <c r="A1877" s="219">
        <v>2015</v>
      </c>
      <c r="B1877" s="219" t="s">
        <v>118</v>
      </c>
      <c r="C1877" s="219" t="s">
        <v>633</v>
      </c>
      <c r="D1877" s="219" t="s">
        <v>636</v>
      </c>
      <c r="E1877" s="219">
        <v>1.1071788000000001E-2</v>
      </c>
    </row>
    <row r="1878" spans="1:5" ht="15.75" customHeight="1">
      <c r="A1878" s="219">
        <v>2015</v>
      </c>
      <c r="B1878" s="219" t="s">
        <v>123</v>
      </c>
      <c r="C1878" s="219" t="s">
        <v>633</v>
      </c>
      <c r="D1878" s="219" t="s">
        <v>636</v>
      </c>
      <c r="E1878" s="219">
        <v>2.9185069999999999E-3</v>
      </c>
    </row>
    <row r="1879" spans="1:5" ht="15.75" customHeight="1">
      <c r="A1879" s="219">
        <v>2015</v>
      </c>
      <c r="B1879" s="219" t="s">
        <v>126</v>
      </c>
      <c r="C1879" s="219" t="s">
        <v>633</v>
      </c>
      <c r="D1879" s="219" t="s">
        <v>636</v>
      </c>
      <c r="E1879" s="219">
        <v>1.4611260000000001E-3</v>
      </c>
    </row>
    <row r="1880" spans="1:5" ht="15.75" customHeight="1">
      <c r="A1880" s="219">
        <v>2015</v>
      </c>
      <c r="B1880" s="219" t="s">
        <v>132</v>
      </c>
      <c r="C1880" s="219" t="s">
        <v>633</v>
      </c>
      <c r="D1880" s="219" t="s">
        <v>636</v>
      </c>
      <c r="E1880" s="219">
        <v>8.1178139999999992E-3</v>
      </c>
    </row>
    <row r="1881" spans="1:5" ht="15.75" customHeight="1">
      <c r="A1881" s="219">
        <v>2015</v>
      </c>
      <c r="B1881" s="219" t="s">
        <v>129</v>
      </c>
      <c r="C1881" s="219" t="s">
        <v>633</v>
      </c>
      <c r="D1881" s="219" t="s">
        <v>636</v>
      </c>
      <c r="E1881" s="219">
        <v>1.2807967E-2</v>
      </c>
    </row>
    <row r="1882" spans="1:5" ht="15.75" customHeight="1">
      <c r="A1882" s="219">
        <v>2015</v>
      </c>
      <c r="B1882" s="219" t="s">
        <v>6</v>
      </c>
      <c r="C1882" s="219" t="s">
        <v>633</v>
      </c>
      <c r="D1882" s="219" t="s">
        <v>635</v>
      </c>
      <c r="E1882" s="219">
        <v>7.5936033E-2</v>
      </c>
    </row>
    <row r="1883" spans="1:5" ht="15.75" customHeight="1">
      <c r="A1883" s="219">
        <v>2015</v>
      </c>
      <c r="B1883" s="219" t="s">
        <v>3</v>
      </c>
      <c r="C1883" s="219" t="s">
        <v>633</v>
      </c>
      <c r="D1883" s="219" t="s">
        <v>635</v>
      </c>
      <c r="E1883" s="219">
        <v>1.1696710000000001E-2</v>
      </c>
    </row>
    <row r="1884" spans="1:5" ht="15.75" customHeight="1">
      <c r="A1884" s="219">
        <v>2015</v>
      </c>
      <c r="B1884" s="219" t="s">
        <v>12</v>
      </c>
      <c r="C1884" s="219" t="s">
        <v>633</v>
      </c>
      <c r="D1884" s="219" t="s">
        <v>635</v>
      </c>
      <c r="E1884" s="219">
        <v>1.2608332999999999E-2</v>
      </c>
    </row>
    <row r="1885" spans="1:5" ht="15.75" customHeight="1">
      <c r="A1885" s="219">
        <v>2015</v>
      </c>
      <c r="B1885" s="219" t="s">
        <v>8</v>
      </c>
      <c r="C1885" s="219" t="s">
        <v>633</v>
      </c>
      <c r="D1885" s="219" t="s">
        <v>635</v>
      </c>
      <c r="E1885" s="219">
        <v>3.713484E-3</v>
      </c>
    </row>
    <row r="1886" spans="1:5" ht="15.75" customHeight="1">
      <c r="A1886" s="219">
        <v>2015</v>
      </c>
      <c r="B1886" s="219" t="s">
        <v>15</v>
      </c>
      <c r="C1886" s="219" t="s">
        <v>633</v>
      </c>
      <c r="D1886" s="219" t="s">
        <v>635</v>
      </c>
      <c r="E1886" s="219">
        <v>8.5462334000000001E-2</v>
      </c>
    </row>
    <row r="1887" spans="1:5" ht="15.75" customHeight="1">
      <c r="A1887" s="219">
        <v>2015</v>
      </c>
      <c r="B1887" s="219" t="s">
        <v>17</v>
      </c>
      <c r="C1887" s="219" t="s">
        <v>633</v>
      </c>
      <c r="D1887" s="219" t="s">
        <v>635</v>
      </c>
      <c r="E1887" s="219">
        <v>7.5918057999999997E-2</v>
      </c>
    </row>
    <row r="1888" spans="1:5" ht="15.75" customHeight="1">
      <c r="A1888" s="219">
        <v>2015</v>
      </c>
      <c r="B1888" s="219" t="s">
        <v>20</v>
      </c>
      <c r="C1888" s="219" t="s">
        <v>633</v>
      </c>
      <c r="D1888" s="219" t="s">
        <v>635</v>
      </c>
      <c r="E1888" s="219">
        <v>9.6274900000000005E-4</v>
      </c>
    </row>
    <row r="1889" spans="1:5" ht="15.75" customHeight="1">
      <c r="A1889" s="219">
        <v>2015</v>
      </c>
      <c r="B1889" s="219" t="s">
        <v>23</v>
      </c>
      <c r="C1889" s="219" t="s">
        <v>633</v>
      </c>
      <c r="D1889" s="219" t="s">
        <v>635</v>
      </c>
      <c r="E1889" s="224">
        <v>2.16E-7</v>
      </c>
    </row>
    <row r="1890" spans="1:5" ht="15.75" customHeight="1">
      <c r="A1890" s="219">
        <v>2015</v>
      </c>
      <c r="B1890" s="219" t="s">
        <v>26</v>
      </c>
      <c r="C1890" s="219" t="s">
        <v>633</v>
      </c>
      <c r="D1890" s="219" t="s">
        <v>635</v>
      </c>
      <c r="E1890" s="219">
        <v>4.3744370000000001E-3</v>
      </c>
    </row>
    <row r="1891" spans="1:5" ht="15.75" customHeight="1">
      <c r="A1891" s="219">
        <v>2015</v>
      </c>
      <c r="B1891" s="219" t="s">
        <v>28</v>
      </c>
      <c r="C1891" s="219" t="s">
        <v>633</v>
      </c>
      <c r="D1891" s="219" t="s">
        <v>635</v>
      </c>
      <c r="E1891" s="219">
        <v>1.887445E-3</v>
      </c>
    </row>
    <row r="1892" spans="1:5" ht="15.75" customHeight="1">
      <c r="A1892" s="219">
        <v>2015</v>
      </c>
      <c r="B1892" s="219" t="s">
        <v>31</v>
      </c>
      <c r="C1892" s="219" t="s">
        <v>633</v>
      </c>
      <c r="D1892" s="219" t="s">
        <v>635</v>
      </c>
      <c r="E1892" s="219">
        <v>1.1991500000000001E-4</v>
      </c>
    </row>
    <row r="1893" spans="1:5" ht="15.75" customHeight="1">
      <c r="A1893" s="219">
        <v>2015</v>
      </c>
      <c r="B1893" s="219" t="s">
        <v>42</v>
      </c>
      <c r="C1893" s="219" t="s">
        <v>633</v>
      </c>
      <c r="D1893" s="219" t="s">
        <v>635</v>
      </c>
      <c r="E1893" s="219">
        <v>2.4376659999999998E-3</v>
      </c>
    </row>
    <row r="1894" spans="1:5" ht="15.75" customHeight="1">
      <c r="A1894" s="219">
        <v>2015</v>
      </c>
      <c r="B1894" s="219" t="s">
        <v>34</v>
      </c>
      <c r="C1894" s="219" t="s">
        <v>633</v>
      </c>
      <c r="D1894" s="219" t="s">
        <v>635</v>
      </c>
      <c r="E1894" s="219">
        <v>1.1393340000000001E-3</v>
      </c>
    </row>
    <row r="1895" spans="1:5" ht="15.75" customHeight="1">
      <c r="A1895" s="219">
        <v>2015</v>
      </c>
      <c r="B1895" s="219" t="s">
        <v>36</v>
      </c>
      <c r="C1895" s="219" t="s">
        <v>633</v>
      </c>
      <c r="D1895" s="219" t="s">
        <v>635</v>
      </c>
      <c r="E1895" s="219">
        <v>5.6051449999999997E-3</v>
      </c>
    </row>
    <row r="1896" spans="1:5" ht="15.75" customHeight="1">
      <c r="A1896" s="219">
        <v>2015</v>
      </c>
      <c r="B1896" s="219" t="s">
        <v>39</v>
      </c>
      <c r="C1896" s="219" t="s">
        <v>633</v>
      </c>
      <c r="D1896" s="219" t="s">
        <v>635</v>
      </c>
      <c r="E1896" s="219">
        <v>1.7439000000000001E-3</v>
      </c>
    </row>
    <row r="1897" spans="1:5" ht="15.75" customHeight="1">
      <c r="A1897" s="219">
        <v>2015</v>
      </c>
      <c r="B1897" s="219" t="s">
        <v>44</v>
      </c>
      <c r="C1897" s="219" t="s">
        <v>633</v>
      </c>
      <c r="D1897" s="219" t="s">
        <v>635</v>
      </c>
      <c r="E1897" s="219">
        <v>8.5565480000000006E-3</v>
      </c>
    </row>
    <row r="1898" spans="1:5" ht="15.75" customHeight="1">
      <c r="A1898" s="219">
        <v>2015</v>
      </c>
      <c r="B1898" s="219" t="s">
        <v>47</v>
      </c>
      <c r="C1898" s="219" t="s">
        <v>633</v>
      </c>
      <c r="D1898" s="219" t="s">
        <v>635</v>
      </c>
      <c r="E1898" s="219">
        <v>1.5773930000000001E-3</v>
      </c>
    </row>
    <row r="1899" spans="1:5" ht="15.75" customHeight="1">
      <c r="A1899" s="219">
        <v>2015</v>
      </c>
      <c r="B1899" s="219" t="s">
        <v>50</v>
      </c>
      <c r="C1899" s="219" t="s">
        <v>633</v>
      </c>
      <c r="D1899" s="219" t="s">
        <v>635</v>
      </c>
      <c r="E1899" s="219">
        <v>6.0428302000000003E-2</v>
      </c>
    </row>
    <row r="1900" spans="1:5" ht="15.75" customHeight="1">
      <c r="A1900" s="219">
        <v>2015</v>
      </c>
      <c r="B1900" s="219" t="s">
        <v>58</v>
      </c>
      <c r="C1900" s="219" t="s">
        <v>633</v>
      </c>
      <c r="D1900" s="219" t="s">
        <v>635</v>
      </c>
      <c r="E1900" s="219">
        <v>5.8938199999999995E-4</v>
      </c>
    </row>
    <row r="1901" spans="1:5" ht="15.75" customHeight="1">
      <c r="A1901" s="219">
        <v>2015</v>
      </c>
      <c r="B1901" s="219" t="s">
        <v>55</v>
      </c>
      <c r="C1901" s="219" t="s">
        <v>633</v>
      </c>
      <c r="D1901" s="219" t="s">
        <v>635</v>
      </c>
      <c r="E1901" s="219">
        <v>1.050715E-3</v>
      </c>
    </row>
    <row r="1902" spans="1:5" ht="15.75" customHeight="1">
      <c r="A1902" s="219">
        <v>2015</v>
      </c>
      <c r="B1902" s="219" t="s">
        <v>52</v>
      </c>
      <c r="C1902" s="219" t="s">
        <v>633</v>
      </c>
      <c r="D1902" s="219" t="s">
        <v>635</v>
      </c>
      <c r="E1902" s="224">
        <v>4.8199999999999999E-5</v>
      </c>
    </row>
    <row r="1903" spans="1:5" ht="15.75" customHeight="1">
      <c r="A1903" s="219">
        <v>2015</v>
      </c>
      <c r="B1903" s="219" t="s">
        <v>61</v>
      </c>
      <c r="C1903" s="219" t="s">
        <v>633</v>
      </c>
      <c r="D1903" s="219" t="s">
        <v>635</v>
      </c>
      <c r="E1903" s="219">
        <v>1.4784266000000001E-2</v>
      </c>
    </row>
    <row r="1904" spans="1:5" ht="15.75" customHeight="1">
      <c r="A1904" s="219">
        <v>2015</v>
      </c>
      <c r="B1904" s="219" t="s">
        <v>62</v>
      </c>
      <c r="C1904" s="219" t="s">
        <v>633</v>
      </c>
      <c r="D1904" s="219" t="s">
        <v>635</v>
      </c>
      <c r="E1904" s="219">
        <v>7.8070479999999996E-3</v>
      </c>
    </row>
    <row r="1905" spans="1:5" ht="15.75" customHeight="1">
      <c r="A1905" s="219">
        <v>2015</v>
      </c>
      <c r="B1905" s="219" t="s">
        <v>68</v>
      </c>
      <c r="C1905" s="219" t="s">
        <v>633</v>
      </c>
      <c r="D1905" s="219" t="s">
        <v>635</v>
      </c>
      <c r="E1905" s="219">
        <v>1.3444889999999999E-3</v>
      </c>
    </row>
    <row r="1906" spans="1:5" ht="15.75" customHeight="1">
      <c r="A1906" s="219">
        <v>2015</v>
      </c>
      <c r="B1906" s="219" t="s">
        <v>65</v>
      </c>
      <c r="C1906" s="219" t="s">
        <v>633</v>
      </c>
      <c r="D1906" s="219" t="s">
        <v>635</v>
      </c>
      <c r="E1906" s="219">
        <v>6.1383610000000002E-3</v>
      </c>
    </row>
    <row r="1907" spans="1:5" ht="15.75" customHeight="1">
      <c r="A1907" s="219">
        <v>2015</v>
      </c>
      <c r="B1907" s="219" t="s">
        <v>70</v>
      </c>
      <c r="C1907" s="219" t="s">
        <v>633</v>
      </c>
      <c r="D1907" s="219" t="s">
        <v>635</v>
      </c>
      <c r="E1907" s="219">
        <v>7.3516900000000004E-4</v>
      </c>
    </row>
    <row r="1908" spans="1:5" ht="15.75" customHeight="1">
      <c r="A1908" s="219">
        <v>2015</v>
      </c>
      <c r="B1908" s="219" t="s">
        <v>89</v>
      </c>
      <c r="C1908" s="219" t="s">
        <v>633</v>
      </c>
      <c r="D1908" s="219" t="s">
        <v>635</v>
      </c>
      <c r="E1908" s="219">
        <v>7.42576E-4</v>
      </c>
    </row>
    <row r="1909" spans="1:5" ht="15.75" customHeight="1">
      <c r="A1909" s="219">
        <v>2015</v>
      </c>
      <c r="B1909" s="219" t="s">
        <v>92</v>
      </c>
      <c r="C1909" s="219" t="s">
        <v>633</v>
      </c>
      <c r="D1909" s="219" t="s">
        <v>635</v>
      </c>
      <c r="E1909" s="219">
        <v>5.0855885000000003E-2</v>
      </c>
    </row>
    <row r="1910" spans="1:5" ht="15.75" customHeight="1">
      <c r="A1910" s="219">
        <v>2015</v>
      </c>
      <c r="B1910" s="219" t="s">
        <v>73</v>
      </c>
      <c r="C1910" s="219" t="s">
        <v>633</v>
      </c>
      <c r="D1910" s="219" t="s">
        <v>635</v>
      </c>
      <c r="E1910" s="219">
        <v>1.4087380000000001E-3</v>
      </c>
    </row>
    <row r="1911" spans="1:5" ht="15.75" customHeight="1">
      <c r="A1911" s="219">
        <v>2015</v>
      </c>
      <c r="B1911" s="219" t="s">
        <v>81</v>
      </c>
      <c r="C1911" s="219" t="s">
        <v>633</v>
      </c>
      <c r="D1911" s="219" t="s">
        <v>635</v>
      </c>
      <c r="E1911" s="219">
        <v>4.9675100000000003E-4</v>
      </c>
    </row>
    <row r="1912" spans="1:5" ht="15.75" customHeight="1">
      <c r="A1912" s="219">
        <v>2015</v>
      </c>
      <c r="B1912" s="219" t="s">
        <v>84</v>
      </c>
      <c r="C1912" s="219" t="s">
        <v>633</v>
      </c>
      <c r="D1912" s="219" t="s">
        <v>635</v>
      </c>
      <c r="E1912" s="219">
        <v>4.8653100999999997E-2</v>
      </c>
    </row>
    <row r="1913" spans="1:5" ht="15.75" customHeight="1">
      <c r="A1913" s="219">
        <v>2015</v>
      </c>
      <c r="B1913" s="219" t="s">
        <v>76</v>
      </c>
      <c r="C1913" s="219" t="s">
        <v>633</v>
      </c>
      <c r="D1913" s="219" t="s">
        <v>635</v>
      </c>
      <c r="E1913" s="219">
        <v>1.0783990000000001E-3</v>
      </c>
    </row>
    <row r="1914" spans="1:5" ht="15.75" customHeight="1">
      <c r="A1914" s="219">
        <v>2015</v>
      </c>
      <c r="B1914" s="219" t="s">
        <v>87</v>
      </c>
      <c r="C1914" s="219" t="s">
        <v>633</v>
      </c>
      <c r="D1914" s="219" t="s">
        <v>635</v>
      </c>
      <c r="E1914" s="219">
        <v>1.2801368E-2</v>
      </c>
    </row>
    <row r="1915" spans="1:5" ht="15.75" customHeight="1">
      <c r="A1915" s="219">
        <v>2015</v>
      </c>
      <c r="B1915" s="219" t="s">
        <v>95</v>
      </c>
      <c r="C1915" s="219" t="s">
        <v>633</v>
      </c>
      <c r="D1915" s="219" t="s">
        <v>635</v>
      </c>
      <c r="E1915" s="219">
        <v>9.6809889999999992E-3</v>
      </c>
    </row>
    <row r="1916" spans="1:5" ht="15.75" customHeight="1">
      <c r="A1916" s="219">
        <v>2015</v>
      </c>
      <c r="B1916" s="219" t="s">
        <v>98</v>
      </c>
      <c r="C1916" s="219" t="s">
        <v>633</v>
      </c>
      <c r="D1916" s="219" t="s">
        <v>635</v>
      </c>
      <c r="E1916" s="219">
        <v>8.0042377999999997E-2</v>
      </c>
    </row>
    <row r="1917" spans="1:5" ht="15.75" customHeight="1">
      <c r="A1917" s="219">
        <v>2015</v>
      </c>
      <c r="B1917" s="219" t="s">
        <v>100</v>
      </c>
      <c r="C1917" s="219" t="s">
        <v>633</v>
      </c>
      <c r="D1917" s="219" t="s">
        <v>635</v>
      </c>
      <c r="E1917" s="219">
        <v>8.8603900000000003E-4</v>
      </c>
    </row>
    <row r="1918" spans="1:5" ht="15.75" customHeight="1">
      <c r="A1918" s="219">
        <v>2015</v>
      </c>
      <c r="B1918" s="219" t="s">
        <v>103</v>
      </c>
      <c r="C1918" s="219" t="s">
        <v>633</v>
      </c>
      <c r="D1918" s="219" t="s">
        <v>635</v>
      </c>
      <c r="E1918" s="219">
        <v>2.5019706999999999E-2</v>
      </c>
    </row>
    <row r="1919" spans="1:5" ht="15.75" customHeight="1">
      <c r="A1919" s="219">
        <v>2015</v>
      </c>
      <c r="B1919" s="219" t="s">
        <v>105</v>
      </c>
      <c r="C1919" s="219" t="s">
        <v>633</v>
      </c>
      <c r="D1919" s="219" t="s">
        <v>635</v>
      </c>
      <c r="E1919" s="219">
        <v>2.3635E-4</v>
      </c>
    </row>
    <row r="1920" spans="1:5" ht="15.75" customHeight="1">
      <c r="A1920" s="219">
        <v>2015</v>
      </c>
      <c r="B1920" s="219" t="s">
        <v>107</v>
      </c>
      <c r="C1920" s="219" t="s">
        <v>633</v>
      </c>
      <c r="D1920" s="219" t="s">
        <v>635</v>
      </c>
      <c r="E1920" s="219">
        <v>4.2107899999999998E-4</v>
      </c>
    </row>
    <row r="1921" spans="1:5" ht="15.75" customHeight="1">
      <c r="A1921" s="219">
        <v>2015</v>
      </c>
      <c r="B1921" s="219" t="s">
        <v>113</v>
      </c>
      <c r="C1921" s="219" t="s">
        <v>633</v>
      </c>
      <c r="D1921" s="219" t="s">
        <v>635</v>
      </c>
      <c r="E1921" s="219">
        <v>7.9539599999999997E-4</v>
      </c>
    </row>
    <row r="1922" spans="1:5" ht="15.75" customHeight="1">
      <c r="A1922" s="219">
        <v>2015</v>
      </c>
      <c r="B1922" s="219" t="s">
        <v>115</v>
      </c>
      <c r="C1922" s="219" t="s">
        <v>633</v>
      </c>
      <c r="D1922" s="219" t="s">
        <v>635</v>
      </c>
      <c r="E1922" s="219">
        <v>0.31848650000000001</v>
      </c>
    </row>
    <row r="1923" spans="1:5" ht="15.75" customHeight="1">
      <c r="A1923" s="219">
        <v>2015</v>
      </c>
      <c r="B1923" s="219" t="s">
        <v>118</v>
      </c>
      <c r="C1923" s="219" t="s">
        <v>633</v>
      </c>
      <c r="D1923" s="219" t="s">
        <v>635</v>
      </c>
      <c r="E1923" s="219">
        <v>6.6168069999999997E-3</v>
      </c>
    </row>
    <row r="1924" spans="1:5" ht="15.75" customHeight="1">
      <c r="A1924" s="219">
        <v>2015</v>
      </c>
      <c r="B1924" s="219" t="s">
        <v>123</v>
      </c>
      <c r="C1924" s="219" t="s">
        <v>633</v>
      </c>
      <c r="D1924" s="219" t="s">
        <v>635</v>
      </c>
      <c r="E1924" s="219">
        <v>3.33994E-4</v>
      </c>
    </row>
    <row r="1925" spans="1:5" ht="15.75" customHeight="1">
      <c r="A1925" s="219">
        <v>2015</v>
      </c>
      <c r="B1925" s="219" t="s">
        <v>121</v>
      </c>
      <c r="C1925" s="219" t="s">
        <v>633</v>
      </c>
      <c r="D1925" s="219" t="s">
        <v>635</v>
      </c>
      <c r="E1925" s="224">
        <v>2.2799999999999999E-8</v>
      </c>
    </row>
    <row r="1926" spans="1:5" ht="15.75" customHeight="1">
      <c r="A1926" s="219">
        <v>2015</v>
      </c>
      <c r="B1926" s="219" t="s">
        <v>126</v>
      </c>
      <c r="C1926" s="219" t="s">
        <v>633</v>
      </c>
      <c r="D1926" s="219" t="s">
        <v>635</v>
      </c>
      <c r="E1926" s="219">
        <v>2.8195400000000002E-3</v>
      </c>
    </row>
    <row r="1927" spans="1:5" ht="15.75" customHeight="1">
      <c r="A1927" s="219">
        <v>2015</v>
      </c>
      <c r="B1927" s="219" t="s">
        <v>132</v>
      </c>
      <c r="C1927" s="219" t="s">
        <v>633</v>
      </c>
      <c r="D1927" s="219" t="s">
        <v>635</v>
      </c>
      <c r="E1927" s="224">
        <v>6.2099999999999998E-6</v>
      </c>
    </row>
    <row r="1928" spans="1:5" ht="15.75" customHeight="1">
      <c r="A1928" s="219">
        <v>2015</v>
      </c>
      <c r="B1928" s="219" t="s">
        <v>129</v>
      </c>
      <c r="C1928" s="219" t="s">
        <v>633</v>
      </c>
      <c r="D1928" s="219" t="s">
        <v>635</v>
      </c>
      <c r="E1928" s="219">
        <v>1.0665393E-2</v>
      </c>
    </row>
    <row r="1929" spans="1:5" ht="15.75" customHeight="1">
      <c r="A1929" s="219">
        <v>2015</v>
      </c>
      <c r="B1929" s="219" t="s">
        <v>134</v>
      </c>
      <c r="C1929" s="219" t="s">
        <v>633</v>
      </c>
      <c r="D1929" s="219" t="s">
        <v>635</v>
      </c>
      <c r="E1929" s="219">
        <v>4.1287181999999999E-2</v>
      </c>
    </row>
    <row r="1930" spans="1:5" ht="15.75" customHeight="1">
      <c r="A1930" s="219">
        <v>2015</v>
      </c>
      <c r="B1930" s="219" t="s">
        <v>6</v>
      </c>
      <c r="C1930" s="219" t="s">
        <v>633</v>
      </c>
      <c r="D1930" s="219" t="s">
        <v>641</v>
      </c>
      <c r="E1930" s="219">
        <v>1.0087702E-2</v>
      </c>
    </row>
    <row r="1931" spans="1:5" ht="15.75" customHeight="1">
      <c r="A1931" s="219">
        <v>2015</v>
      </c>
      <c r="B1931" s="219" t="s">
        <v>15</v>
      </c>
      <c r="C1931" s="219" t="s">
        <v>633</v>
      </c>
      <c r="D1931" s="219" t="s">
        <v>641</v>
      </c>
      <c r="E1931" s="219">
        <v>6.3522643000000004E-2</v>
      </c>
    </row>
    <row r="1932" spans="1:5" ht="15.75" customHeight="1">
      <c r="A1932" s="219">
        <v>2015</v>
      </c>
      <c r="B1932" s="219" t="s">
        <v>17</v>
      </c>
      <c r="C1932" s="219" t="s">
        <v>633</v>
      </c>
      <c r="D1932" s="219" t="s">
        <v>641</v>
      </c>
      <c r="E1932" s="219">
        <v>3.8978587000000002E-2</v>
      </c>
    </row>
    <row r="1933" spans="1:5" ht="15.75" customHeight="1">
      <c r="A1933" s="219">
        <v>2015</v>
      </c>
      <c r="B1933" s="219" t="s">
        <v>20</v>
      </c>
      <c r="C1933" s="219" t="s">
        <v>633</v>
      </c>
      <c r="D1933" s="219" t="s">
        <v>641</v>
      </c>
      <c r="E1933" s="219">
        <v>2.7863649999999998E-3</v>
      </c>
    </row>
    <row r="1934" spans="1:5" ht="15.75" customHeight="1">
      <c r="A1934" s="219">
        <v>2015</v>
      </c>
      <c r="B1934" s="219" t="s">
        <v>5450</v>
      </c>
      <c r="C1934" s="219" t="s">
        <v>633</v>
      </c>
      <c r="D1934" s="219" t="s">
        <v>641</v>
      </c>
      <c r="E1934" s="219">
        <v>6.1768769999999999E-3</v>
      </c>
    </row>
    <row r="1935" spans="1:5" ht="15.75" customHeight="1">
      <c r="A1935" s="219">
        <v>2015</v>
      </c>
      <c r="B1935" s="219" t="s">
        <v>42</v>
      </c>
      <c r="C1935" s="219" t="s">
        <v>633</v>
      </c>
      <c r="D1935" s="219" t="s">
        <v>641</v>
      </c>
      <c r="E1935" s="219">
        <v>0.373380198</v>
      </c>
    </row>
    <row r="1936" spans="1:5" ht="15.75" customHeight="1">
      <c r="A1936" s="219">
        <v>2015</v>
      </c>
      <c r="B1936" s="219" t="s">
        <v>36</v>
      </c>
      <c r="C1936" s="219" t="s">
        <v>633</v>
      </c>
      <c r="D1936" s="219" t="s">
        <v>641</v>
      </c>
      <c r="E1936" s="219">
        <v>1.4068509999999999E-2</v>
      </c>
    </row>
    <row r="1937" spans="1:5" ht="15.75" customHeight="1">
      <c r="A1937" s="219">
        <v>2015</v>
      </c>
      <c r="B1937" s="219" t="s">
        <v>39</v>
      </c>
      <c r="C1937" s="219" t="s">
        <v>633</v>
      </c>
      <c r="D1937" s="219" t="s">
        <v>641</v>
      </c>
      <c r="E1937" s="219">
        <v>6.8788649999999996E-3</v>
      </c>
    </row>
    <row r="1938" spans="1:5" ht="15.75" customHeight="1">
      <c r="A1938" s="219">
        <v>2015</v>
      </c>
      <c r="B1938" s="219" t="s">
        <v>47</v>
      </c>
      <c r="C1938" s="219" t="s">
        <v>633</v>
      </c>
      <c r="D1938" s="219" t="s">
        <v>641</v>
      </c>
      <c r="E1938" s="219">
        <v>9.2540090000000005E-3</v>
      </c>
    </row>
    <row r="1939" spans="1:5" ht="15.75" customHeight="1">
      <c r="A1939" s="219">
        <v>2015</v>
      </c>
      <c r="B1939" s="219" t="s">
        <v>50</v>
      </c>
      <c r="C1939" s="219" t="s">
        <v>633</v>
      </c>
      <c r="D1939" s="219" t="s">
        <v>641</v>
      </c>
      <c r="E1939" s="219">
        <v>8.2213410000000001E-3</v>
      </c>
    </row>
    <row r="1940" spans="1:5" ht="15.75" customHeight="1">
      <c r="A1940" s="219">
        <v>2015</v>
      </c>
      <c r="B1940" s="219" t="s">
        <v>58</v>
      </c>
      <c r="C1940" s="219" t="s">
        <v>633</v>
      </c>
      <c r="D1940" s="219" t="s">
        <v>641</v>
      </c>
      <c r="E1940" s="219">
        <v>1.0546593E-2</v>
      </c>
    </row>
    <row r="1941" spans="1:5" ht="15.75" customHeight="1">
      <c r="A1941" s="219">
        <v>2015</v>
      </c>
      <c r="B1941" s="219" t="s">
        <v>55</v>
      </c>
      <c r="C1941" s="219" t="s">
        <v>633</v>
      </c>
      <c r="D1941" s="219" t="s">
        <v>641</v>
      </c>
      <c r="E1941" s="219">
        <v>1.6441159999999999E-3</v>
      </c>
    </row>
    <row r="1942" spans="1:5" ht="15.75" customHeight="1">
      <c r="A1942" s="219">
        <v>2015</v>
      </c>
      <c r="B1942" s="219" t="s">
        <v>61</v>
      </c>
      <c r="C1942" s="219" t="s">
        <v>633</v>
      </c>
      <c r="D1942" s="219" t="s">
        <v>641</v>
      </c>
      <c r="E1942" s="219">
        <v>0.112143402</v>
      </c>
    </row>
    <row r="1943" spans="1:5" ht="15.75" customHeight="1">
      <c r="A1943" s="219">
        <v>2015</v>
      </c>
      <c r="B1943" s="219" t="s">
        <v>62</v>
      </c>
      <c r="C1943" s="219" t="s">
        <v>633</v>
      </c>
      <c r="D1943" s="219" t="s">
        <v>641</v>
      </c>
      <c r="E1943" s="219">
        <v>3.7454040000000001E-2</v>
      </c>
    </row>
    <row r="1944" spans="1:5" ht="15.75" customHeight="1">
      <c r="A1944" s="219">
        <v>2015</v>
      </c>
      <c r="B1944" s="219" t="s">
        <v>68</v>
      </c>
      <c r="C1944" s="219" t="s">
        <v>633</v>
      </c>
      <c r="D1944" s="219" t="s">
        <v>641</v>
      </c>
      <c r="E1944" s="219">
        <v>7.1584769999999999E-3</v>
      </c>
    </row>
    <row r="1945" spans="1:5" ht="15.75" customHeight="1">
      <c r="A1945" s="219">
        <v>2015</v>
      </c>
      <c r="B1945" s="219" t="s">
        <v>92</v>
      </c>
      <c r="C1945" s="219" t="s">
        <v>633</v>
      </c>
      <c r="D1945" s="219" t="s">
        <v>641</v>
      </c>
      <c r="E1945" s="219">
        <v>2.2181649999999998E-3</v>
      </c>
    </row>
    <row r="1946" spans="1:5" ht="15.75" customHeight="1">
      <c r="A1946" s="219">
        <v>2015</v>
      </c>
      <c r="B1946" s="219" t="s">
        <v>81</v>
      </c>
      <c r="C1946" s="219" t="s">
        <v>633</v>
      </c>
      <c r="D1946" s="219" t="s">
        <v>641</v>
      </c>
      <c r="E1946" s="219">
        <v>6.7135149999999998E-3</v>
      </c>
    </row>
    <row r="1947" spans="1:5" ht="15.75" customHeight="1">
      <c r="A1947" s="219">
        <v>2015</v>
      </c>
      <c r="B1947" s="219" t="s">
        <v>87</v>
      </c>
      <c r="C1947" s="219" t="s">
        <v>633</v>
      </c>
      <c r="D1947" s="219" t="s">
        <v>641</v>
      </c>
      <c r="E1947" s="219">
        <v>0.134609707</v>
      </c>
    </row>
    <row r="1948" spans="1:5" ht="15.75" customHeight="1">
      <c r="A1948" s="219">
        <v>2015</v>
      </c>
      <c r="B1948" s="219" t="s">
        <v>95</v>
      </c>
      <c r="C1948" s="219" t="s">
        <v>633</v>
      </c>
      <c r="D1948" s="219" t="s">
        <v>641</v>
      </c>
      <c r="E1948" s="219">
        <v>1.2013668999999999E-2</v>
      </c>
    </row>
    <row r="1949" spans="1:5" ht="15.75" customHeight="1">
      <c r="A1949" s="219">
        <v>2015</v>
      </c>
      <c r="B1949" s="219" t="s">
        <v>98</v>
      </c>
      <c r="C1949" s="219" t="s">
        <v>633</v>
      </c>
      <c r="D1949" s="219" t="s">
        <v>641</v>
      </c>
      <c r="E1949" s="219">
        <v>1.5464439999999999E-3</v>
      </c>
    </row>
    <row r="1950" spans="1:5" ht="15.75" customHeight="1">
      <c r="A1950" s="219">
        <v>2015</v>
      </c>
      <c r="B1950" s="219" t="s">
        <v>100</v>
      </c>
      <c r="C1950" s="219" t="s">
        <v>633</v>
      </c>
      <c r="D1950" s="219" t="s">
        <v>641</v>
      </c>
      <c r="E1950" s="219">
        <v>1.378506E-3</v>
      </c>
    </row>
    <row r="1951" spans="1:5" ht="15.75" customHeight="1">
      <c r="A1951" s="219">
        <v>2015</v>
      </c>
      <c r="B1951" s="219" t="s">
        <v>103</v>
      </c>
      <c r="C1951" s="219" t="s">
        <v>633</v>
      </c>
      <c r="D1951" s="219" t="s">
        <v>641</v>
      </c>
      <c r="E1951" s="219">
        <v>2.6465349999999999E-2</v>
      </c>
    </row>
    <row r="1952" spans="1:5" ht="15.75" customHeight="1">
      <c r="A1952" s="219">
        <v>2015</v>
      </c>
      <c r="B1952" s="219" t="s">
        <v>107</v>
      </c>
      <c r="C1952" s="219" t="s">
        <v>633</v>
      </c>
      <c r="D1952" s="219" t="s">
        <v>641</v>
      </c>
      <c r="E1952" s="219">
        <v>2.2354219999999999E-3</v>
      </c>
    </row>
    <row r="1953" spans="1:5" ht="15.75" customHeight="1">
      <c r="A1953" s="219">
        <v>2015</v>
      </c>
      <c r="B1953" s="219" t="s">
        <v>113</v>
      </c>
      <c r="C1953" s="219" t="s">
        <v>633</v>
      </c>
      <c r="D1953" s="219" t="s">
        <v>641</v>
      </c>
      <c r="E1953" s="219">
        <v>8.9162709999999999E-3</v>
      </c>
    </row>
    <row r="1954" spans="1:5" ht="15.75" customHeight="1">
      <c r="A1954" s="219">
        <v>2015</v>
      </c>
      <c r="B1954" s="219" t="s">
        <v>115</v>
      </c>
      <c r="C1954" s="219" t="s">
        <v>633</v>
      </c>
      <c r="D1954" s="219" t="s">
        <v>641</v>
      </c>
      <c r="E1954" s="219">
        <v>2.5868045999999999E-2</v>
      </c>
    </row>
    <row r="1955" spans="1:5" ht="15.75" customHeight="1">
      <c r="A1955" s="219">
        <v>2015</v>
      </c>
      <c r="B1955" s="219" t="s">
        <v>123</v>
      </c>
      <c r="C1955" s="219" t="s">
        <v>633</v>
      </c>
      <c r="D1955" s="219" t="s">
        <v>641</v>
      </c>
      <c r="E1955" s="219">
        <v>2.4433828000000001E-2</v>
      </c>
    </row>
    <row r="1956" spans="1:5" ht="15.75" customHeight="1">
      <c r="A1956" s="219">
        <v>2015</v>
      </c>
      <c r="B1956" s="219" t="s">
        <v>3098</v>
      </c>
      <c r="C1956" s="219" t="s">
        <v>633</v>
      </c>
      <c r="D1956" s="219" t="s">
        <v>641</v>
      </c>
      <c r="E1956" s="219">
        <v>2.3532871E-2</v>
      </c>
    </row>
    <row r="1957" spans="1:5" ht="15.75" customHeight="1">
      <c r="A1957" s="219">
        <v>2015</v>
      </c>
      <c r="B1957" s="219" t="s">
        <v>126</v>
      </c>
      <c r="C1957" s="219" t="s">
        <v>633</v>
      </c>
      <c r="D1957" s="219" t="s">
        <v>641</v>
      </c>
      <c r="E1957" s="219">
        <v>2.1158629999999999E-3</v>
      </c>
    </row>
    <row r="1958" spans="1:5" ht="15.75" customHeight="1">
      <c r="A1958" s="219">
        <v>2015</v>
      </c>
      <c r="B1958" s="219" t="s">
        <v>132</v>
      </c>
      <c r="C1958" s="219" t="s">
        <v>633</v>
      </c>
      <c r="D1958" s="219" t="s">
        <v>641</v>
      </c>
      <c r="E1958" s="219">
        <v>2.4732321000000002E-2</v>
      </c>
    </row>
    <row r="1959" spans="1:5" ht="15.75" customHeight="1">
      <c r="A1959" s="219">
        <v>2015</v>
      </c>
      <c r="B1959" s="219" t="s">
        <v>134</v>
      </c>
      <c r="C1959" s="219" t="s">
        <v>633</v>
      </c>
      <c r="D1959" s="219" t="s">
        <v>641</v>
      </c>
      <c r="E1959" s="219">
        <v>9.1829699999999999E-4</v>
      </c>
    </row>
    <row r="1960" spans="1:5" ht="15.75" customHeight="1">
      <c r="A1960" s="219">
        <v>2015</v>
      </c>
      <c r="B1960" s="219" t="s">
        <v>6</v>
      </c>
      <c r="C1960" s="219" t="s">
        <v>188</v>
      </c>
      <c r="D1960" s="219" t="s">
        <v>636</v>
      </c>
      <c r="E1960" s="219">
        <v>1.2611743999999999E-2</v>
      </c>
    </row>
    <row r="1961" spans="1:5" ht="15.75" customHeight="1">
      <c r="A1961" s="219">
        <v>2015</v>
      </c>
      <c r="B1961" s="219" t="s">
        <v>3</v>
      </c>
      <c r="C1961" s="219" t="s">
        <v>188</v>
      </c>
      <c r="D1961" s="219" t="s">
        <v>636</v>
      </c>
      <c r="E1961" s="219">
        <v>6.4164101000000001E-2</v>
      </c>
    </row>
    <row r="1962" spans="1:5" ht="15.75" customHeight="1">
      <c r="A1962" s="219">
        <v>2015</v>
      </c>
      <c r="B1962" s="219" t="s">
        <v>12</v>
      </c>
      <c r="C1962" s="219" t="s">
        <v>188</v>
      </c>
      <c r="D1962" s="219" t="s">
        <v>636</v>
      </c>
      <c r="E1962" s="219">
        <v>6.3207089999999999E-3</v>
      </c>
    </row>
    <row r="1963" spans="1:5" ht="15.75" customHeight="1">
      <c r="A1963" s="219">
        <v>2015</v>
      </c>
      <c r="B1963" s="219" t="s">
        <v>8</v>
      </c>
      <c r="C1963" s="219" t="s">
        <v>188</v>
      </c>
      <c r="D1963" s="219" t="s">
        <v>636</v>
      </c>
      <c r="E1963" s="219">
        <v>1.0490002999999999E-2</v>
      </c>
    </row>
    <row r="1964" spans="1:5" ht="15.75" customHeight="1">
      <c r="A1964" s="219">
        <v>2015</v>
      </c>
      <c r="B1964" s="219" t="s">
        <v>15</v>
      </c>
      <c r="C1964" s="219" t="s">
        <v>188</v>
      </c>
      <c r="D1964" s="219" t="s">
        <v>636</v>
      </c>
      <c r="E1964" s="219">
        <v>1.0579027E-2</v>
      </c>
    </row>
    <row r="1965" spans="1:5" ht="15.75" customHeight="1">
      <c r="A1965" s="219">
        <v>2015</v>
      </c>
      <c r="B1965" s="219" t="s">
        <v>17</v>
      </c>
      <c r="C1965" s="219" t="s">
        <v>188</v>
      </c>
      <c r="D1965" s="219" t="s">
        <v>636</v>
      </c>
      <c r="E1965" s="219">
        <v>2.12174E-3</v>
      </c>
    </row>
    <row r="1966" spans="1:5" ht="15.75" customHeight="1">
      <c r="A1966" s="219">
        <v>2015</v>
      </c>
      <c r="B1966" s="219" t="s">
        <v>26</v>
      </c>
      <c r="C1966" s="219" t="s">
        <v>188</v>
      </c>
      <c r="D1966" s="219" t="s">
        <v>636</v>
      </c>
      <c r="E1966" s="219">
        <v>6.7509899999999997E-4</v>
      </c>
    </row>
    <row r="1967" spans="1:5" ht="15.75" customHeight="1">
      <c r="A1967" s="219">
        <v>2015</v>
      </c>
      <c r="B1967" s="219" t="s">
        <v>28</v>
      </c>
      <c r="C1967" s="219" t="s">
        <v>188</v>
      </c>
      <c r="D1967" s="219" t="s">
        <v>636</v>
      </c>
      <c r="E1967" s="219">
        <v>7.5670499999999999E-4</v>
      </c>
    </row>
    <row r="1968" spans="1:5" ht="15.75" customHeight="1">
      <c r="A1968" s="219">
        <v>2015</v>
      </c>
      <c r="B1968" s="219" t="s">
        <v>42</v>
      </c>
      <c r="C1968" s="219" t="s">
        <v>188</v>
      </c>
      <c r="D1968" s="219" t="s">
        <v>636</v>
      </c>
      <c r="E1968" s="219">
        <v>3.397752E-3</v>
      </c>
    </row>
    <row r="1969" spans="1:5" ht="15.75" customHeight="1">
      <c r="A1969" s="219">
        <v>2015</v>
      </c>
      <c r="B1969" s="219" t="s">
        <v>36</v>
      </c>
      <c r="C1969" s="219" t="s">
        <v>188</v>
      </c>
      <c r="D1969" s="219" t="s">
        <v>636</v>
      </c>
      <c r="E1969" s="219">
        <v>2.3309469999999999E-2</v>
      </c>
    </row>
    <row r="1970" spans="1:5" ht="15.75" customHeight="1">
      <c r="A1970" s="219">
        <v>2015</v>
      </c>
      <c r="B1970" s="219" t="s">
        <v>39</v>
      </c>
      <c r="C1970" s="219" t="s">
        <v>188</v>
      </c>
      <c r="D1970" s="219" t="s">
        <v>636</v>
      </c>
      <c r="E1970" s="219">
        <v>0.16729848999999999</v>
      </c>
    </row>
    <row r="1971" spans="1:5" ht="15.75" customHeight="1">
      <c r="A1971" s="219">
        <v>2015</v>
      </c>
      <c r="B1971" s="219" t="s">
        <v>44</v>
      </c>
      <c r="C1971" s="219" t="s">
        <v>188</v>
      </c>
      <c r="D1971" s="219" t="s">
        <v>636</v>
      </c>
      <c r="E1971" s="219">
        <v>2.3739799999999999E-4</v>
      </c>
    </row>
    <row r="1972" spans="1:5" ht="15.75" customHeight="1">
      <c r="A1972" s="219">
        <v>2015</v>
      </c>
      <c r="B1972" s="219" t="s">
        <v>47</v>
      </c>
      <c r="C1972" s="219" t="s">
        <v>188</v>
      </c>
      <c r="D1972" s="219" t="s">
        <v>636</v>
      </c>
      <c r="E1972" s="219">
        <v>0.26281390300000002</v>
      </c>
    </row>
    <row r="1973" spans="1:5" ht="15.75" customHeight="1">
      <c r="A1973" s="219">
        <v>2015</v>
      </c>
      <c r="B1973" s="219" t="s">
        <v>50</v>
      </c>
      <c r="C1973" s="219" t="s">
        <v>188</v>
      </c>
      <c r="D1973" s="219" t="s">
        <v>636</v>
      </c>
      <c r="E1973" s="219">
        <v>2.9971440000000002E-3</v>
      </c>
    </row>
    <row r="1974" spans="1:5" ht="15.75" customHeight="1">
      <c r="A1974" s="219">
        <v>2015</v>
      </c>
      <c r="B1974" s="219" t="s">
        <v>58</v>
      </c>
      <c r="C1974" s="219" t="s">
        <v>188</v>
      </c>
      <c r="D1974" s="219" t="s">
        <v>636</v>
      </c>
      <c r="E1974" s="219">
        <v>7.2703000000000004E-4</v>
      </c>
    </row>
    <row r="1975" spans="1:5" ht="15.75" customHeight="1">
      <c r="A1975" s="219">
        <v>2015</v>
      </c>
      <c r="B1975" s="219" t="s">
        <v>61</v>
      </c>
      <c r="C1975" s="219" t="s">
        <v>188</v>
      </c>
      <c r="D1975" s="219" t="s">
        <v>636</v>
      </c>
      <c r="E1975" s="219">
        <v>4.4163358999999999E-2</v>
      </c>
    </row>
    <row r="1976" spans="1:5" ht="15.75" customHeight="1">
      <c r="A1976" s="219">
        <v>2015</v>
      </c>
      <c r="B1976" s="219" t="s">
        <v>62</v>
      </c>
      <c r="C1976" s="219" t="s">
        <v>188</v>
      </c>
      <c r="D1976" s="219" t="s">
        <v>636</v>
      </c>
      <c r="E1976" s="219">
        <v>7.1857265000000003E-2</v>
      </c>
    </row>
    <row r="1977" spans="1:5" ht="15.75" customHeight="1">
      <c r="A1977" s="219">
        <v>2015</v>
      </c>
      <c r="B1977" s="219" t="s">
        <v>68</v>
      </c>
      <c r="C1977" s="219" t="s">
        <v>188</v>
      </c>
      <c r="D1977" s="219" t="s">
        <v>636</v>
      </c>
      <c r="E1977" s="224">
        <v>5.9299999999999998E-5</v>
      </c>
    </row>
    <row r="1978" spans="1:5" ht="15.75" customHeight="1">
      <c r="A1978" s="219">
        <v>2015</v>
      </c>
      <c r="B1978" s="219" t="s">
        <v>65</v>
      </c>
      <c r="C1978" s="219" t="s">
        <v>188</v>
      </c>
      <c r="D1978" s="219" t="s">
        <v>636</v>
      </c>
      <c r="E1978" s="219">
        <v>2.8116769999999998E-3</v>
      </c>
    </row>
    <row r="1979" spans="1:5" ht="15.75" customHeight="1">
      <c r="A1979" s="219">
        <v>2015</v>
      </c>
      <c r="B1979" s="219" t="s">
        <v>89</v>
      </c>
      <c r="C1979" s="219" t="s">
        <v>188</v>
      </c>
      <c r="D1979" s="219" t="s">
        <v>636</v>
      </c>
      <c r="E1979" s="219">
        <v>5.4749810000000003E-3</v>
      </c>
    </row>
    <row r="1980" spans="1:5" ht="15.75" customHeight="1">
      <c r="A1980" s="219">
        <v>2015</v>
      </c>
      <c r="B1980" s="219" t="s">
        <v>73</v>
      </c>
      <c r="C1980" s="219" t="s">
        <v>188</v>
      </c>
      <c r="D1980" s="219" t="s">
        <v>636</v>
      </c>
      <c r="E1980" s="219">
        <v>1.0979640000000001E-3</v>
      </c>
    </row>
    <row r="1981" spans="1:5" ht="15.75" customHeight="1">
      <c r="A1981" s="219">
        <v>2015</v>
      </c>
      <c r="B1981" s="219" t="s">
        <v>81</v>
      </c>
      <c r="C1981" s="219" t="s">
        <v>188</v>
      </c>
      <c r="D1981" s="219" t="s">
        <v>636</v>
      </c>
      <c r="E1981" s="219">
        <v>3.9022219999999999E-3</v>
      </c>
    </row>
    <row r="1982" spans="1:5" ht="15.75" customHeight="1">
      <c r="A1982" s="219">
        <v>2015</v>
      </c>
      <c r="B1982" s="219" t="s">
        <v>84</v>
      </c>
      <c r="C1982" s="219" t="s">
        <v>188</v>
      </c>
      <c r="D1982" s="219" t="s">
        <v>636</v>
      </c>
      <c r="E1982" s="224">
        <v>2.23E-5</v>
      </c>
    </row>
    <row r="1983" spans="1:5" ht="15.75" customHeight="1">
      <c r="A1983" s="219">
        <v>2015</v>
      </c>
      <c r="B1983" s="219" t="s">
        <v>76</v>
      </c>
      <c r="C1983" s="219" t="s">
        <v>188</v>
      </c>
      <c r="D1983" s="219" t="s">
        <v>636</v>
      </c>
      <c r="E1983" s="219">
        <v>8.1308649999999993E-3</v>
      </c>
    </row>
    <row r="1984" spans="1:5" ht="15.75" customHeight="1">
      <c r="A1984" s="219">
        <v>2015</v>
      </c>
      <c r="B1984" s="219" t="s">
        <v>87</v>
      </c>
      <c r="C1984" s="219" t="s">
        <v>188</v>
      </c>
      <c r="D1984" s="219" t="s">
        <v>636</v>
      </c>
      <c r="E1984" s="219">
        <v>2.143996E-3</v>
      </c>
    </row>
    <row r="1985" spans="1:5" ht="15.75" customHeight="1">
      <c r="A1985" s="219">
        <v>2015</v>
      </c>
      <c r="B1985" s="219" t="s">
        <v>95</v>
      </c>
      <c r="C1985" s="219" t="s">
        <v>188</v>
      </c>
      <c r="D1985" s="219" t="s">
        <v>636</v>
      </c>
      <c r="E1985" s="219">
        <v>9.3935235000000006E-2</v>
      </c>
    </row>
    <row r="1986" spans="1:5" ht="15.75" customHeight="1">
      <c r="A1986" s="219">
        <v>2015</v>
      </c>
      <c r="B1986" s="219" t="s">
        <v>98</v>
      </c>
      <c r="C1986" s="219" t="s">
        <v>188</v>
      </c>
      <c r="D1986" s="219" t="s">
        <v>636</v>
      </c>
      <c r="E1986" s="219">
        <v>3.4125900000000001E-4</v>
      </c>
    </row>
    <row r="1987" spans="1:5" ht="15.75" customHeight="1">
      <c r="A1987" s="219">
        <v>2015</v>
      </c>
      <c r="B1987" s="219" t="s">
        <v>100</v>
      </c>
      <c r="C1987" s="219" t="s">
        <v>188</v>
      </c>
      <c r="D1987" s="219" t="s">
        <v>636</v>
      </c>
      <c r="E1987" s="219">
        <v>2.3294629999999999E-3</v>
      </c>
    </row>
    <row r="1988" spans="1:5" ht="15.75" customHeight="1">
      <c r="A1988" s="219">
        <v>2015</v>
      </c>
      <c r="B1988" s="219" t="s">
        <v>103</v>
      </c>
      <c r="C1988" s="219" t="s">
        <v>188</v>
      </c>
      <c r="D1988" s="219" t="s">
        <v>636</v>
      </c>
      <c r="E1988" s="219">
        <v>4.0120181999999997E-2</v>
      </c>
    </row>
    <row r="1989" spans="1:5" ht="15.75" customHeight="1">
      <c r="A1989" s="219">
        <v>2015</v>
      </c>
      <c r="B1989" s="219" t="s">
        <v>107</v>
      </c>
      <c r="C1989" s="219" t="s">
        <v>188</v>
      </c>
      <c r="D1989" s="219" t="s">
        <v>636</v>
      </c>
      <c r="E1989" s="219">
        <v>6.5506879999999998E-3</v>
      </c>
    </row>
    <row r="1990" spans="1:5" ht="15.75" customHeight="1">
      <c r="A1990" s="219">
        <v>2015</v>
      </c>
      <c r="B1990" s="219" t="s">
        <v>113</v>
      </c>
      <c r="C1990" s="219" t="s">
        <v>188</v>
      </c>
      <c r="D1990" s="219" t="s">
        <v>636</v>
      </c>
      <c r="E1990" s="219">
        <v>1.3494566E-2</v>
      </c>
    </row>
    <row r="1991" spans="1:5" ht="15.75" customHeight="1">
      <c r="A1991" s="219">
        <v>2015</v>
      </c>
      <c r="B1991" s="219" t="s">
        <v>115</v>
      </c>
      <c r="C1991" s="219" t="s">
        <v>188</v>
      </c>
      <c r="D1991" s="219" t="s">
        <v>636</v>
      </c>
      <c r="E1991" s="219">
        <v>1.2752698999999999E-2</v>
      </c>
    </row>
    <row r="1992" spans="1:5" ht="15.75" customHeight="1">
      <c r="A1992" s="219">
        <v>2015</v>
      </c>
      <c r="B1992" s="219" t="s">
        <v>118</v>
      </c>
      <c r="C1992" s="219" t="s">
        <v>188</v>
      </c>
      <c r="D1992" s="219" t="s">
        <v>636</v>
      </c>
      <c r="E1992" s="219">
        <v>7.0291925000000005E-2</v>
      </c>
    </row>
    <row r="1993" spans="1:5" ht="15.75" customHeight="1">
      <c r="A1993" s="219">
        <v>2015</v>
      </c>
      <c r="B1993" s="219" t="s">
        <v>123</v>
      </c>
      <c r="C1993" s="219" t="s">
        <v>188</v>
      </c>
      <c r="D1993" s="219" t="s">
        <v>636</v>
      </c>
      <c r="E1993" s="219">
        <v>6.3503839999999997E-3</v>
      </c>
    </row>
    <row r="1994" spans="1:5" ht="15.75" customHeight="1">
      <c r="A1994" s="219">
        <v>2015</v>
      </c>
      <c r="B1994" s="219" t="s">
        <v>126</v>
      </c>
      <c r="C1994" s="219" t="s">
        <v>188</v>
      </c>
      <c r="D1994" s="219" t="s">
        <v>636</v>
      </c>
      <c r="E1994" s="219">
        <v>6.00912E-4</v>
      </c>
    </row>
    <row r="1995" spans="1:5" ht="15.75" customHeight="1">
      <c r="A1995" s="219">
        <v>2015</v>
      </c>
      <c r="B1995" s="219" t="s">
        <v>132</v>
      </c>
      <c r="C1995" s="219" t="s">
        <v>188</v>
      </c>
      <c r="D1995" s="219" t="s">
        <v>636</v>
      </c>
      <c r="E1995" s="219">
        <v>3.8139396999999998E-2</v>
      </c>
    </row>
    <row r="1996" spans="1:5" ht="15.75" customHeight="1">
      <c r="A1996" s="219">
        <v>2015</v>
      </c>
      <c r="B1996" s="219" t="s">
        <v>129</v>
      </c>
      <c r="C1996" s="219" t="s">
        <v>188</v>
      </c>
      <c r="D1996" s="219" t="s">
        <v>636</v>
      </c>
      <c r="E1996" s="219">
        <v>6.92904E-3</v>
      </c>
    </row>
    <row r="1997" spans="1:5" ht="15.75" customHeight="1">
      <c r="A1997" s="219">
        <v>2015</v>
      </c>
      <c r="B1997" s="219" t="s">
        <v>6</v>
      </c>
      <c r="C1997" s="219" t="s">
        <v>188</v>
      </c>
      <c r="D1997" s="219" t="s">
        <v>635</v>
      </c>
      <c r="E1997" s="219">
        <v>6.1042035000000001E-2</v>
      </c>
    </row>
    <row r="1998" spans="1:5" ht="15.75" customHeight="1">
      <c r="A1998" s="219">
        <v>2015</v>
      </c>
      <c r="B1998" s="219" t="s">
        <v>3</v>
      </c>
      <c r="C1998" s="219" t="s">
        <v>188</v>
      </c>
      <c r="D1998" s="219" t="s">
        <v>635</v>
      </c>
      <c r="E1998" s="219">
        <v>9.8835940000000008E-3</v>
      </c>
    </row>
    <row r="1999" spans="1:5" ht="15.75" customHeight="1">
      <c r="A1999" s="219">
        <v>2015</v>
      </c>
      <c r="B1999" s="219" t="s">
        <v>12</v>
      </c>
      <c r="C1999" s="219" t="s">
        <v>188</v>
      </c>
      <c r="D1999" s="219" t="s">
        <v>635</v>
      </c>
      <c r="E1999" s="219">
        <v>9.2395619999999998E-3</v>
      </c>
    </row>
    <row r="2000" spans="1:5" ht="15.75" customHeight="1">
      <c r="A2000" s="219">
        <v>2015</v>
      </c>
      <c r="B2000" s="219" t="s">
        <v>8</v>
      </c>
      <c r="C2000" s="219" t="s">
        <v>188</v>
      </c>
      <c r="D2000" s="219" t="s">
        <v>635</v>
      </c>
      <c r="E2000" s="219">
        <v>2.7910109999999999E-3</v>
      </c>
    </row>
    <row r="2001" spans="1:9" ht="15.75" customHeight="1">
      <c r="A2001" s="219">
        <v>2015</v>
      </c>
      <c r="B2001" s="219" t="s">
        <v>15</v>
      </c>
      <c r="C2001" s="219" t="s">
        <v>188</v>
      </c>
      <c r="D2001" s="219" t="s">
        <v>635</v>
      </c>
      <c r="E2001" s="219">
        <v>6.8791411999999996E-2</v>
      </c>
    </row>
    <row r="2002" spans="1:9" ht="15.75" customHeight="1">
      <c r="A2002" s="219">
        <v>2015</v>
      </c>
      <c r="B2002" s="219" t="s">
        <v>17</v>
      </c>
      <c r="C2002" s="219" t="s">
        <v>188</v>
      </c>
      <c r="D2002" s="219" t="s">
        <v>635</v>
      </c>
      <c r="E2002" s="219">
        <v>7.7642476000000002E-2</v>
      </c>
    </row>
    <row r="2003" spans="1:9" ht="15.75" customHeight="1">
      <c r="A2003" s="219">
        <v>2015</v>
      </c>
      <c r="B2003" s="219" t="s">
        <v>20</v>
      </c>
      <c r="C2003" s="219" t="s">
        <v>188</v>
      </c>
      <c r="D2003" s="219" t="s">
        <v>635</v>
      </c>
      <c r="E2003" s="219">
        <v>7.1421899999999999E-4</v>
      </c>
    </row>
    <row r="2004" spans="1:9" ht="15.75" customHeight="1">
      <c r="A2004" s="219">
        <v>2015</v>
      </c>
      <c r="B2004" s="219" t="s">
        <v>26</v>
      </c>
      <c r="C2004" s="219" t="s">
        <v>188</v>
      </c>
      <c r="D2004" s="219" t="s">
        <v>635</v>
      </c>
      <c r="E2004" s="219">
        <v>4.135059E-3</v>
      </c>
    </row>
    <row r="2005" spans="1:9" ht="15.75" customHeight="1">
      <c r="A2005" s="219">
        <v>2015</v>
      </c>
      <c r="B2005" s="219" t="s">
        <v>28</v>
      </c>
      <c r="C2005" s="219" t="s">
        <v>188</v>
      </c>
      <c r="D2005" s="219" t="s">
        <v>635</v>
      </c>
      <c r="E2005" s="219">
        <v>1.416088E-3</v>
      </c>
    </row>
    <row r="2006" spans="1:9" ht="15.75" customHeight="1">
      <c r="A2006" s="219">
        <v>2015</v>
      </c>
      <c r="B2006" s="219" t="s">
        <v>31</v>
      </c>
      <c r="C2006" s="219" t="s">
        <v>188</v>
      </c>
      <c r="D2006" s="219" t="s">
        <v>635</v>
      </c>
      <c r="E2006" s="219">
        <v>1.64661E-4</v>
      </c>
    </row>
    <row r="2007" spans="1:9" ht="15.75" customHeight="1">
      <c r="A2007" s="219">
        <v>2015</v>
      </c>
      <c r="B2007" s="219" t="s">
        <v>42</v>
      </c>
      <c r="C2007" s="219" t="s">
        <v>188</v>
      </c>
      <c r="D2007" s="219" t="s">
        <v>635</v>
      </c>
      <c r="E2007" s="219">
        <v>1.8215670000000001E-3</v>
      </c>
    </row>
    <row r="2008" spans="1:9" ht="15.75" customHeight="1">
      <c r="A2008" s="219">
        <v>2015</v>
      </c>
      <c r="B2008" s="219" t="s">
        <v>34</v>
      </c>
      <c r="C2008" s="219" t="s">
        <v>188</v>
      </c>
      <c r="D2008" s="219" t="s">
        <v>635</v>
      </c>
      <c r="E2008" s="219">
        <v>8.5418099999999997E-4</v>
      </c>
    </row>
    <row r="2009" spans="1:9" ht="15.75" customHeight="1">
      <c r="A2009" s="219">
        <v>2015</v>
      </c>
      <c r="B2009" s="219" t="s">
        <v>36</v>
      </c>
      <c r="C2009" s="219" t="s">
        <v>188</v>
      </c>
      <c r="D2009" s="219" t="s">
        <v>635</v>
      </c>
      <c r="E2009" s="219">
        <v>4.1556420000000002E-3</v>
      </c>
    </row>
    <row r="2010" spans="1:9" ht="15.75" customHeight="1">
      <c r="A2010" s="219">
        <v>2015</v>
      </c>
      <c r="B2010" s="219" t="s">
        <v>39</v>
      </c>
      <c r="C2010" s="219" t="s">
        <v>188</v>
      </c>
      <c r="D2010" s="219" t="s">
        <v>635</v>
      </c>
      <c r="E2010" s="219">
        <v>1.300825E-3</v>
      </c>
    </row>
    <row r="2011" spans="1:9" ht="15.75" customHeight="1">
      <c r="A2011" s="219">
        <v>2015</v>
      </c>
      <c r="B2011" s="219" t="s">
        <v>44</v>
      </c>
      <c r="C2011" s="219" t="s">
        <v>188</v>
      </c>
      <c r="D2011" s="219" t="s">
        <v>635</v>
      </c>
      <c r="E2011" s="219">
        <v>7.018692E-3</v>
      </c>
    </row>
    <row r="2012" spans="1:9" ht="15.75" customHeight="1">
      <c r="A2012" s="219">
        <v>2015</v>
      </c>
      <c r="B2012" s="219" t="s">
        <v>47</v>
      </c>
      <c r="C2012" s="219" t="s">
        <v>188</v>
      </c>
      <c r="D2012" s="219" t="s">
        <v>635</v>
      </c>
      <c r="E2012" s="219">
        <v>1.1793870000000001E-3</v>
      </c>
    </row>
    <row r="2013" spans="1:9" ht="15.75" customHeight="1">
      <c r="A2013" s="219">
        <v>2015</v>
      </c>
      <c r="B2013" s="219" t="s">
        <v>50</v>
      </c>
      <c r="C2013" s="219" t="s">
        <v>188</v>
      </c>
      <c r="D2013" s="219" t="s">
        <v>635</v>
      </c>
      <c r="E2013" s="219">
        <v>7.0446568000000001E-2</v>
      </c>
    </row>
    <row r="2014" spans="1:9" ht="15.75" customHeight="1">
      <c r="A2014" s="219">
        <v>2015</v>
      </c>
      <c r="B2014" s="219" t="s">
        <v>58</v>
      </c>
      <c r="C2014" s="219" t="s">
        <v>188</v>
      </c>
      <c r="D2014" s="219" t="s">
        <v>635</v>
      </c>
      <c r="E2014" s="219">
        <v>5.4749900000000001E-4</v>
      </c>
    </row>
    <row r="2015" spans="1:9" ht="15.75" customHeight="1">
      <c r="A2015" s="219">
        <v>2015</v>
      </c>
      <c r="B2015" s="219" t="s">
        <v>55</v>
      </c>
      <c r="C2015" s="219" t="s">
        <v>188</v>
      </c>
      <c r="D2015" s="219" t="s">
        <v>635</v>
      </c>
      <c r="E2015" s="219">
        <v>7.8419999999999998E-4</v>
      </c>
      <c r="I2015" s="219"/>
    </row>
    <row r="2016" spans="1:9" ht="15.75" customHeight="1">
      <c r="A2016" s="219">
        <v>2015</v>
      </c>
      <c r="B2016" s="219" t="s">
        <v>52</v>
      </c>
      <c r="C2016" s="219" t="s">
        <v>188</v>
      </c>
      <c r="D2016" s="219" t="s">
        <v>635</v>
      </c>
      <c r="E2016" s="224">
        <v>3.29E-5</v>
      </c>
      <c r="I2016" s="219"/>
    </row>
    <row r="2017" spans="1:9" ht="15.75" customHeight="1">
      <c r="A2017" s="219">
        <v>2015</v>
      </c>
      <c r="B2017" s="219" t="s">
        <v>61</v>
      </c>
      <c r="C2017" s="219" t="s">
        <v>188</v>
      </c>
      <c r="D2017" s="219" t="s">
        <v>635</v>
      </c>
      <c r="E2017" s="219">
        <v>6.2634930000000002E-3</v>
      </c>
      <c r="I2017" s="219"/>
    </row>
    <row r="2018" spans="1:9" ht="15.75" customHeight="1">
      <c r="A2018" s="219">
        <v>2015</v>
      </c>
      <c r="B2018" s="219" t="s">
        <v>62</v>
      </c>
      <c r="C2018" s="219" t="s">
        <v>188</v>
      </c>
      <c r="D2018" s="219" t="s">
        <v>635</v>
      </c>
      <c r="E2018" s="219">
        <v>7.1465101000000003E-2</v>
      </c>
      <c r="I2018" s="219"/>
    </row>
    <row r="2019" spans="1:9" ht="15.75" customHeight="1">
      <c r="A2019" s="219">
        <v>2015</v>
      </c>
      <c r="B2019" s="219" t="s">
        <v>68</v>
      </c>
      <c r="C2019" s="219" t="s">
        <v>188</v>
      </c>
      <c r="D2019" s="219" t="s">
        <v>635</v>
      </c>
      <c r="E2019" s="219">
        <v>1.000318E-3</v>
      </c>
      <c r="I2019" s="219"/>
    </row>
    <row r="2020" spans="1:9" ht="15.75" customHeight="1">
      <c r="A2020" s="219">
        <v>2015</v>
      </c>
      <c r="B2020" s="219" t="s">
        <v>65</v>
      </c>
      <c r="C2020" s="219" t="s">
        <v>188</v>
      </c>
      <c r="D2020" s="219" t="s">
        <v>635</v>
      </c>
      <c r="E2020" s="219">
        <v>4.4870229999999997E-3</v>
      </c>
      <c r="I2020" s="219"/>
    </row>
    <row r="2021" spans="1:9" ht="15.75" customHeight="1">
      <c r="A2021" s="219">
        <v>2015</v>
      </c>
      <c r="B2021" s="219" t="s">
        <v>70</v>
      </c>
      <c r="C2021" s="219" t="s">
        <v>188</v>
      </c>
      <c r="D2021" s="219" t="s">
        <v>635</v>
      </c>
      <c r="E2021" s="219">
        <v>5.4749900000000001E-4</v>
      </c>
      <c r="I2021" s="224"/>
    </row>
    <row r="2022" spans="1:9" ht="15.75" customHeight="1">
      <c r="A2022" s="219">
        <v>2015</v>
      </c>
      <c r="B2022" s="219" t="s">
        <v>89</v>
      </c>
      <c r="C2022" s="219" t="s">
        <v>188</v>
      </c>
      <c r="D2022" s="219" t="s">
        <v>635</v>
      </c>
      <c r="E2022" s="219">
        <v>7.12161E-4</v>
      </c>
      <c r="I2022" s="224"/>
    </row>
    <row r="2023" spans="1:9" ht="15.75" customHeight="1">
      <c r="A2023" s="219">
        <v>2015</v>
      </c>
      <c r="B2023" s="219" t="s">
        <v>92</v>
      </c>
      <c r="C2023" s="219" t="s">
        <v>188</v>
      </c>
      <c r="D2023" s="219" t="s">
        <v>635</v>
      </c>
      <c r="E2023" s="219">
        <v>1.538349E-2</v>
      </c>
      <c r="I2023" s="219"/>
    </row>
    <row r="2024" spans="1:9" ht="15.75" customHeight="1">
      <c r="A2024" s="219">
        <v>2015</v>
      </c>
      <c r="B2024" s="219" t="s">
        <v>73</v>
      </c>
      <c r="C2024" s="219" t="s">
        <v>188</v>
      </c>
      <c r="D2024" s="219" t="s">
        <v>635</v>
      </c>
      <c r="E2024" s="219">
        <v>1.055891E-3</v>
      </c>
      <c r="I2024" s="219"/>
    </row>
    <row r="2025" spans="1:9" ht="15.75" customHeight="1">
      <c r="A2025" s="219">
        <v>2015</v>
      </c>
      <c r="B2025" s="219" t="s">
        <v>81</v>
      </c>
      <c r="C2025" s="219" t="s">
        <v>188</v>
      </c>
      <c r="D2025" s="219" t="s">
        <v>635</v>
      </c>
      <c r="E2025" s="219">
        <v>3.7048799999999998E-4</v>
      </c>
      <c r="I2025" s="219"/>
    </row>
    <row r="2026" spans="1:9" ht="15.75" customHeight="1">
      <c r="A2026" s="219">
        <v>2015</v>
      </c>
      <c r="B2026" s="219" t="s">
        <v>84</v>
      </c>
      <c r="C2026" s="219" t="s">
        <v>188</v>
      </c>
      <c r="D2026" s="219" t="s">
        <v>635</v>
      </c>
      <c r="E2026" s="219">
        <v>3.2452002000000001E-2</v>
      </c>
      <c r="I2026" s="219"/>
    </row>
    <row r="2027" spans="1:9" ht="15.75" customHeight="1">
      <c r="A2027" s="219">
        <v>2015</v>
      </c>
      <c r="B2027" s="219" t="s">
        <v>76</v>
      </c>
      <c r="C2027" s="219" t="s">
        <v>188</v>
      </c>
      <c r="D2027" s="219" t="s">
        <v>635</v>
      </c>
      <c r="E2027" s="219">
        <v>8.0889899999999997E-4</v>
      </c>
      <c r="I2027" s="219"/>
    </row>
    <row r="2028" spans="1:9" ht="15.75" customHeight="1">
      <c r="A2028" s="219">
        <v>2015</v>
      </c>
      <c r="B2028" s="219" t="s">
        <v>87</v>
      </c>
      <c r="C2028" s="219" t="s">
        <v>188</v>
      </c>
      <c r="D2028" s="219" t="s">
        <v>635</v>
      </c>
      <c r="E2028" s="219">
        <v>1.4570474999999999E-2</v>
      </c>
      <c r="I2028" s="224"/>
    </row>
    <row r="2029" spans="1:9" ht="15.75" customHeight="1">
      <c r="A2029" s="219">
        <v>2015</v>
      </c>
      <c r="B2029" s="219" t="s">
        <v>95</v>
      </c>
      <c r="C2029" s="219" t="s">
        <v>188</v>
      </c>
      <c r="D2029" s="219" t="s">
        <v>635</v>
      </c>
      <c r="E2029" s="219">
        <v>6.3744539999999999E-3</v>
      </c>
      <c r="I2029" s="219"/>
    </row>
    <row r="2030" spans="1:9" ht="15.75" customHeight="1">
      <c r="A2030" s="219">
        <v>2015</v>
      </c>
      <c r="B2030" s="219" t="s">
        <v>98</v>
      </c>
      <c r="C2030" s="219" t="s">
        <v>188</v>
      </c>
      <c r="D2030" s="219" t="s">
        <v>635</v>
      </c>
      <c r="E2030" s="219">
        <v>8.2011416000000004E-2</v>
      </c>
      <c r="I2030" s="219"/>
    </row>
    <row r="2031" spans="1:9" ht="15.75" customHeight="1">
      <c r="A2031" s="219">
        <v>2015</v>
      </c>
      <c r="B2031" s="219" t="s">
        <v>100</v>
      </c>
      <c r="C2031" s="219" t="s">
        <v>188</v>
      </c>
      <c r="D2031" s="219" t="s">
        <v>635</v>
      </c>
      <c r="E2031" s="219">
        <v>6.6481999999999999E-4</v>
      </c>
      <c r="I2031" s="224"/>
    </row>
    <row r="2032" spans="1:9" ht="15.75" customHeight="1">
      <c r="A2032" s="219">
        <v>2015</v>
      </c>
      <c r="B2032" s="219" t="s">
        <v>103</v>
      </c>
      <c r="C2032" s="219" t="s">
        <v>188</v>
      </c>
      <c r="D2032" s="219" t="s">
        <v>635</v>
      </c>
      <c r="E2032" s="219">
        <v>2.8871316000000001E-2</v>
      </c>
      <c r="I2032" s="219"/>
    </row>
    <row r="2033" spans="1:9" ht="15.75" customHeight="1">
      <c r="A2033" s="219">
        <v>2015</v>
      </c>
      <c r="B2033" s="219" t="s">
        <v>105</v>
      </c>
      <c r="C2033" s="219" t="s">
        <v>188</v>
      </c>
      <c r="D2033" s="219" t="s">
        <v>635</v>
      </c>
      <c r="E2033" s="219">
        <v>1.7495299999999999E-4</v>
      </c>
      <c r="I2033" s="219"/>
    </row>
    <row r="2034" spans="1:9" ht="15.75" customHeight="1">
      <c r="A2034" s="219">
        <v>2015</v>
      </c>
      <c r="B2034" s="219" t="s">
        <v>107</v>
      </c>
      <c r="C2034" s="219" t="s">
        <v>188</v>
      </c>
      <c r="D2034" s="219" t="s">
        <v>635</v>
      </c>
      <c r="E2034" s="219">
        <v>3.1491499999999998E-4</v>
      </c>
      <c r="I2034" s="224"/>
    </row>
    <row r="2035" spans="1:9" ht="15.75" customHeight="1">
      <c r="A2035" s="219">
        <v>2015</v>
      </c>
      <c r="B2035" s="219" t="s">
        <v>113</v>
      </c>
      <c r="C2035" s="219" t="s">
        <v>188</v>
      </c>
      <c r="D2035" s="219" t="s">
        <v>635</v>
      </c>
      <c r="E2035" s="219">
        <v>5.96898E-4</v>
      </c>
      <c r="I2035" s="219"/>
    </row>
    <row r="2036" spans="1:9" ht="15.75" customHeight="1">
      <c r="A2036" s="219">
        <v>2015</v>
      </c>
      <c r="B2036" s="219" t="s">
        <v>115</v>
      </c>
      <c r="C2036" s="219" t="s">
        <v>188</v>
      </c>
      <c r="D2036" s="219" t="s">
        <v>635</v>
      </c>
      <c r="E2036" s="219">
        <v>0.37008388199999998</v>
      </c>
      <c r="I2036" s="224"/>
    </row>
    <row r="2037" spans="1:9" ht="15.75" customHeight="1">
      <c r="A2037" s="219">
        <v>2015</v>
      </c>
      <c r="B2037" s="219" t="s">
        <v>118</v>
      </c>
      <c r="C2037" s="219" t="s">
        <v>188</v>
      </c>
      <c r="D2037" s="219" t="s">
        <v>635</v>
      </c>
      <c r="E2037" s="219">
        <v>4.8431029999999996E-3</v>
      </c>
      <c r="I2037" s="219"/>
    </row>
    <row r="2038" spans="1:9" ht="15.75" customHeight="1">
      <c r="A2038" s="219">
        <v>2015</v>
      </c>
      <c r="B2038" s="219" t="s">
        <v>123</v>
      </c>
      <c r="C2038" s="219" t="s">
        <v>188</v>
      </c>
      <c r="D2038" s="219" t="s">
        <v>635</v>
      </c>
      <c r="E2038" s="219">
        <v>2.4699200000000002E-4</v>
      </c>
      <c r="I2038" s="219"/>
    </row>
    <row r="2039" spans="1:9" ht="15.75" customHeight="1">
      <c r="A2039" s="219">
        <v>2015</v>
      </c>
      <c r="B2039" s="219" t="s">
        <v>126</v>
      </c>
      <c r="C2039" s="219" t="s">
        <v>188</v>
      </c>
      <c r="D2039" s="219" t="s">
        <v>635</v>
      </c>
      <c r="E2039" s="219">
        <v>2.1179570000000002E-3</v>
      </c>
      <c r="I2039" s="219"/>
    </row>
    <row r="2040" spans="1:9" ht="15.75" customHeight="1">
      <c r="A2040" s="219">
        <v>2015</v>
      </c>
      <c r="B2040" s="219" t="s">
        <v>132</v>
      </c>
      <c r="C2040" s="219" t="s">
        <v>188</v>
      </c>
      <c r="D2040" s="219" t="s">
        <v>635</v>
      </c>
      <c r="E2040" s="224">
        <v>4.1200000000000004E-6</v>
      </c>
      <c r="I2040" s="224"/>
    </row>
    <row r="2041" spans="1:9" ht="15.75" customHeight="1">
      <c r="A2041" s="219">
        <v>2015</v>
      </c>
      <c r="B2041" s="219" t="s">
        <v>129</v>
      </c>
      <c r="C2041" s="219" t="s">
        <v>188</v>
      </c>
      <c r="D2041" s="219" t="s">
        <v>635</v>
      </c>
      <c r="E2041" s="219">
        <v>8.0272429999999999E-3</v>
      </c>
      <c r="I2041" s="219"/>
    </row>
    <row r="2042" spans="1:9" ht="15.75" customHeight="1">
      <c r="A2042" s="219">
        <v>2015</v>
      </c>
      <c r="B2042" s="219" t="s">
        <v>134</v>
      </c>
      <c r="C2042" s="219" t="s">
        <v>188</v>
      </c>
      <c r="D2042" s="219" t="s">
        <v>635</v>
      </c>
      <c r="E2042" s="219">
        <v>2.2589484E-2</v>
      </c>
      <c r="I2042" s="219"/>
    </row>
    <row r="2043" spans="1:9" ht="15.75" customHeight="1">
      <c r="A2043" s="219">
        <v>2015</v>
      </c>
      <c r="B2043" s="219" t="s">
        <v>6</v>
      </c>
      <c r="C2043" s="219" t="s">
        <v>188</v>
      </c>
      <c r="D2043" s="219" t="s">
        <v>641</v>
      </c>
      <c r="E2043" s="219">
        <v>1.2166349999999999E-2</v>
      </c>
      <c r="I2043" s="219"/>
    </row>
    <row r="2044" spans="1:9" ht="15.75" customHeight="1">
      <c r="A2044" s="219">
        <v>2015</v>
      </c>
      <c r="B2044" s="219" t="s">
        <v>15</v>
      </c>
      <c r="C2044" s="219" t="s">
        <v>188</v>
      </c>
      <c r="D2044" s="219" t="s">
        <v>641</v>
      </c>
      <c r="E2044" s="219">
        <v>1.2657036999999999E-2</v>
      </c>
      <c r="I2044" s="219"/>
    </row>
    <row r="2045" spans="1:9" ht="15.75" customHeight="1">
      <c r="A2045" s="219">
        <v>2015</v>
      </c>
      <c r="B2045" s="219" t="s">
        <v>17</v>
      </c>
      <c r="C2045" s="219" t="s">
        <v>188</v>
      </c>
      <c r="D2045" s="219" t="s">
        <v>641</v>
      </c>
      <c r="E2045" s="219">
        <v>2.4603809000000001E-2</v>
      </c>
      <c r="I2045" s="219"/>
    </row>
    <row r="2046" spans="1:9" ht="15.75" customHeight="1">
      <c r="A2046" s="219">
        <v>2015</v>
      </c>
      <c r="B2046" s="219" t="s">
        <v>20</v>
      </c>
      <c r="C2046" s="219" t="s">
        <v>188</v>
      </c>
      <c r="D2046" s="219" t="s">
        <v>641</v>
      </c>
      <c r="E2046" s="219">
        <v>3.8538E-4</v>
      </c>
      <c r="I2046" s="219"/>
    </row>
    <row r="2047" spans="1:9" ht="15.75" customHeight="1">
      <c r="A2047" s="219">
        <v>2015</v>
      </c>
      <c r="B2047" s="219" t="s">
        <v>5450</v>
      </c>
      <c r="C2047" s="219" t="s">
        <v>188</v>
      </c>
      <c r="D2047" s="219" t="s">
        <v>641</v>
      </c>
      <c r="E2047" s="219">
        <v>1.218876E-3</v>
      </c>
      <c r="I2047" s="219"/>
    </row>
    <row r="2048" spans="1:9" ht="15.75" customHeight="1">
      <c r="A2048" s="219">
        <v>2015</v>
      </c>
      <c r="B2048" s="219" t="s">
        <v>42</v>
      </c>
      <c r="C2048" s="219" t="s">
        <v>188</v>
      </c>
      <c r="D2048" s="219" t="s">
        <v>641</v>
      </c>
      <c r="E2048" s="219">
        <v>0.45839579000000003</v>
      </c>
      <c r="I2048" s="224"/>
    </row>
    <row r="2049" spans="1:9" ht="15.75" customHeight="1">
      <c r="A2049" s="219">
        <v>2015</v>
      </c>
      <c r="B2049" s="219" t="s">
        <v>36</v>
      </c>
      <c r="C2049" s="219" t="s">
        <v>188</v>
      </c>
      <c r="D2049" s="219" t="s">
        <v>641</v>
      </c>
      <c r="E2049" s="219">
        <v>1.9627479999999998E-3</v>
      </c>
      <c r="I2049" s="219"/>
    </row>
    <row r="2050" spans="1:9" ht="15.75" customHeight="1">
      <c r="A2050" s="219">
        <v>2015</v>
      </c>
      <c r="B2050" s="219" t="s">
        <v>39</v>
      </c>
      <c r="C2050" s="219" t="s">
        <v>188</v>
      </c>
      <c r="D2050" s="219" t="s">
        <v>641</v>
      </c>
      <c r="E2050" s="219">
        <v>9.2535999999999996E-4</v>
      </c>
      <c r="I2050" s="219"/>
    </row>
    <row r="2051" spans="1:9" ht="15.75" customHeight="1">
      <c r="A2051" s="219">
        <v>2015</v>
      </c>
      <c r="B2051" s="219" t="s">
        <v>47</v>
      </c>
      <c r="C2051" s="219" t="s">
        <v>188</v>
      </c>
      <c r="D2051" s="219" t="s">
        <v>641</v>
      </c>
      <c r="E2051" s="219">
        <v>1.0600184E-2</v>
      </c>
    </row>
    <row r="2052" spans="1:9" ht="15.75" customHeight="1">
      <c r="A2052" s="219">
        <v>2015</v>
      </c>
      <c r="B2052" s="219" t="s">
        <v>50</v>
      </c>
      <c r="C2052" s="219" t="s">
        <v>188</v>
      </c>
      <c r="D2052" s="219" t="s">
        <v>641</v>
      </c>
      <c r="E2052" s="219">
        <v>1.133734E-3</v>
      </c>
    </row>
    <row r="2053" spans="1:9" ht="15.75" customHeight="1">
      <c r="A2053" s="219">
        <v>2015</v>
      </c>
      <c r="B2053" s="219" t="s">
        <v>58</v>
      </c>
      <c r="C2053" s="219" t="s">
        <v>188</v>
      </c>
      <c r="D2053" s="219" t="s">
        <v>641</v>
      </c>
      <c r="E2053" s="219">
        <v>3.578206E-3</v>
      </c>
    </row>
    <row r="2054" spans="1:9" ht="15.75" customHeight="1">
      <c r="A2054" s="219">
        <v>2015</v>
      </c>
      <c r="B2054" s="219" t="s">
        <v>55</v>
      </c>
      <c r="C2054" s="219" t="s">
        <v>188</v>
      </c>
      <c r="D2054" s="219" t="s">
        <v>641</v>
      </c>
      <c r="E2054" s="219">
        <v>2.7783199999999999E-4</v>
      </c>
    </row>
    <row r="2055" spans="1:9" ht="15.75" customHeight="1">
      <c r="A2055" s="219">
        <v>2015</v>
      </c>
      <c r="B2055" s="219" t="s">
        <v>61</v>
      </c>
      <c r="C2055" s="219" t="s">
        <v>188</v>
      </c>
      <c r="D2055" s="219" t="s">
        <v>641</v>
      </c>
      <c r="E2055" s="219">
        <v>1.9575947999999999E-2</v>
      </c>
    </row>
    <row r="2056" spans="1:9" ht="15.75" customHeight="1">
      <c r="A2056" s="219">
        <v>2015</v>
      </c>
      <c r="B2056" s="219" t="s">
        <v>62</v>
      </c>
      <c r="C2056" s="219" t="s">
        <v>188</v>
      </c>
      <c r="D2056" s="219" t="s">
        <v>641</v>
      </c>
      <c r="E2056" s="219">
        <v>0.122360317</v>
      </c>
    </row>
    <row r="2057" spans="1:9" ht="15.75" customHeight="1">
      <c r="A2057" s="219">
        <v>2015</v>
      </c>
      <c r="B2057" s="219" t="s">
        <v>68</v>
      </c>
      <c r="C2057" s="219" t="s">
        <v>188</v>
      </c>
      <c r="D2057" s="219" t="s">
        <v>641</v>
      </c>
      <c r="E2057" s="219">
        <v>5.0278620000000001E-3</v>
      </c>
    </row>
    <row r="2058" spans="1:9" ht="15.75" customHeight="1">
      <c r="A2058" s="219">
        <v>2015</v>
      </c>
      <c r="B2058" s="219" t="s">
        <v>92</v>
      </c>
      <c r="C2058" s="219" t="s">
        <v>188</v>
      </c>
      <c r="D2058" s="219" t="s">
        <v>641</v>
      </c>
      <c r="E2058" s="219">
        <v>2.4780819999999999E-3</v>
      </c>
    </row>
    <row r="2059" spans="1:9" ht="15.75" customHeight="1">
      <c r="A2059" s="219">
        <v>2015</v>
      </c>
      <c r="B2059" s="219" t="s">
        <v>81</v>
      </c>
      <c r="C2059" s="219" t="s">
        <v>188</v>
      </c>
      <c r="D2059" s="219" t="s">
        <v>641</v>
      </c>
      <c r="E2059" s="219">
        <v>9.5224700000000003E-4</v>
      </c>
    </row>
    <row r="2060" spans="1:9" ht="15.75" customHeight="1">
      <c r="A2060" s="219">
        <v>2015</v>
      </c>
      <c r="B2060" s="219" t="s">
        <v>87</v>
      </c>
      <c r="C2060" s="219" t="s">
        <v>188</v>
      </c>
      <c r="D2060" s="219" t="s">
        <v>641</v>
      </c>
      <c r="E2060" s="219">
        <v>2.0913574000000001E-2</v>
      </c>
    </row>
    <row r="2061" spans="1:9" ht="15.75" customHeight="1">
      <c r="A2061" s="219">
        <v>2015</v>
      </c>
      <c r="B2061" s="219" t="s">
        <v>95</v>
      </c>
      <c r="C2061" s="219" t="s">
        <v>188</v>
      </c>
      <c r="D2061" s="219" t="s">
        <v>641</v>
      </c>
      <c r="E2061" s="219">
        <v>1.5910358999999999E-2</v>
      </c>
    </row>
    <row r="2062" spans="1:9" ht="15.75" customHeight="1">
      <c r="A2062" s="219">
        <v>2015</v>
      </c>
      <c r="B2062" s="219" t="s">
        <v>98</v>
      </c>
      <c r="C2062" s="219" t="s">
        <v>188</v>
      </c>
      <c r="D2062" s="219" t="s">
        <v>641</v>
      </c>
      <c r="E2062" s="219">
        <v>2.1061499999999999E-4</v>
      </c>
    </row>
    <row r="2063" spans="1:9" ht="15.75" customHeight="1">
      <c r="A2063" s="219">
        <v>2015</v>
      </c>
      <c r="B2063" s="219" t="s">
        <v>100</v>
      </c>
      <c r="C2063" s="219" t="s">
        <v>188</v>
      </c>
      <c r="D2063" s="219" t="s">
        <v>641</v>
      </c>
      <c r="E2063" s="219">
        <v>0.23307633899999999</v>
      </c>
    </row>
    <row r="2064" spans="1:9" ht="15.75" customHeight="1">
      <c r="A2064" s="219">
        <v>2015</v>
      </c>
      <c r="B2064" s="219" t="s">
        <v>103</v>
      </c>
      <c r="C2064" s="219" t="s">
        <v>188</v>
      </c>
      <c r="D2064" s="219" t="s">
        <v>641</v>
      </c>
      <c r="E2064" s="219">
        <v>3.74625E-3</v>
      </c>
    </row>
    <row r="2065" spans="1:5" ht="15.75" customHeight="1">
      <c r="A2065" s="219">
        <v>2015</v>
      </c>
      <c r="B2065" s="219" t="s">
        <v>107</v>
      </c>
      <c r="C2065" s="219" t="s">
        <v>188</v>
      </c>
      <c r="D2065" s="219" t="s">
        <v>641</v>
      </c>
      <c r="E2065" s="219">
        <v>4.0106400000000002E-4</v>
      </c>
    </row>
    <row r="2066" spans="1:5" ht="15.75" customHeight="1">
      <c r="A2066" s="219">
        <v>2015</v>
      </c>
      <c r="B2066" s="219" t="s">
        <v>113</v>
      </c>
      <c r="C2066" s="219" t="s">
        <v>188</v>
      </c>
      <c r="D2066" s="219" t="s">
        <v>641</v>
      </c>
      <c r="E2066" s="219">
        <v>1.2972960000000001E-3</v>
      </c>
    </row>
    <row r="2067" spans="1:5" ht="15.75" customHeight="1">
      <c r="A2067" s="219">
        <v>2015</v>
      </c>
      <c r="B2067" s="219" t="s">
        <v>115</v>
      </c>
      <c r="C2067" s="219" t="s">
        <v>188</v>
      </c>
      <c r="D2067" s="219" t="s">
        <v>641</v>
      </c>
      <c r="E2067" s="219">
        <v>3.600612E-3</v>
      </c>
    </row>
    <row r="2068" spans="1:5" ht="15.75" customHeight="1">
      <c r="A2068" s="219">
        <v>2015</v>
      </c>
      <c r="B2068" s="219" t="s">
        <v>123</v>
      </c>
      <c r="C2068" s="219" t="s">
        <v>188</v>
      </c>
      <c r="D2068" s="219" t="s">
        <v>641</v>
      </c>
      <c r="E2068" s="219">
        <v>9.4888560000000004E-3</v>
      </c>
    </row>
    <row r="2069" spans="1:5" ht="15.75" customHeight="1">
      <c r="A2069" s="219">
        <v>2015</v>
      </c>
      <c r="B2069" s="219" t="s">
        <v>3098</v>
      </c>
      <c r="C2069" s="219" t="s">
        <v>188</v>
      </c>
      <c r="D2069" s="219" t="s">
        <v>641</v>
      </c>
      <c r="E2069" s="219">
        <v>1.3958814E-2</v>
      </c>
    </row>
    <row r="2070" spans="1:5" ht="15.75" customHeight="1">
      <c r="A2070" s="219">
        <v>2015</v>
      </c>
      <c r="B2070" s="219" t="s">
        <v>126</v>
      </c>
      <c r="C2070" s="219" t="s">
        <v>188</v>
      </c>
      <c r="D2070" s="219" t="s">
        <v>641</v>
      </c>
      <c r="E2070" s="219">
        <v>4.5035700000000003E-4</v>
      </c>
    </row>
    <row r="2071" spans="1:5" ht="15.75" customHeight="1">
      <c r="A2071" s="219">
        <v>2015</v>
      </c>
      <c r="B2071" s="219" t="s">
        <v>132</v>
      </c>
      <c r="C2071" s="219" t="s">
        <v>188</v>
      </c>
      <c r="D2071" s="219" t="s">
        <v>641</v>
      </c>
      <c r="E2071" s="219">
        <v>1.7958248999999999E-2</v>
      </c>
    </row>
    <row r="2072" spans="1:5" ht="15.75" customHeight="1">
      <c r="A2072" s="219">
        <v>2015</v>
      </c>
      <c r="B2072" s="219" t="s">
        <v>134</v>
      </c>
      <c r="C2072" s="219" t="s">
        <v>188</v>
      </c>
      <c r="D2072" s="219" t="s">
        <v>641</v>
      </c>
      <c r="E2072" s="219">
        <v>6.8785799999999996E-4</v>
      </c>
    </row>
    <row r="2073" spans="1:5" ht="15.75" customHeight="1">
      <c r="A2073" s="219">
        <v>2016</v>
      </c>
      <c r="B2073" s="219" t="s">
        <v>6</v>
      </c>
      <c r="C2073" s="219" t="s">
        <v>187</v>
      </c>
      <c r="D2073" s="219" t="s">
        <v>636</v>
      </c>
      <c r="E2073" s="219">
        <v>3.7651200000000002E-4</v>
      </c>
    </row>
    <row r="2074" spans="1:5" ht="15.75" customHeight="1">
      <c r="A2074" s="219">
        <v>2016</v>
      </c>
      <c r="B2074" s="219" t="s">
        <v>3</v>
      </c>
      <c r="C2074" s="219" t="s">
        <v>187</v>
      </c>
      <c r="D2074" s="219" t="s">
        <v>636</v>
      </c>
      <c r="E2074" s="219">
        <v>9.3116689000000002E-2</v>
      </c>
    </row>
    <row r="2075" spans="1:5" ht="15.75" customHeight="1">
      <c r="A2075" s="219">
        <v>2016</v>
      </c>
      <c r="B2075" s="219" t="s">
        <v>12</v>
      </c>
      <c r="C2075" s="219" t="s">
        <v>187</v>
      </c>
      <c r="D2075" s="219" t="s">
        <v>636</v>
      </c>
      <c r="E2075" s="219">
        <v>3.3638800000000002E-4</v>
      </c>
    </row>
    <row r="2076" spans="1:5" ht="15.75" customHeight="1">
      <c r="A2076" s="219">
        <v>2016</v>
      </c>
      <c r="B2076" s="219" t="s">
        <v>8</v>
      </c>
      <c r="C2076" s="219" t="s">
        <v>187</v>
      </c>
      <c r="D2076" s="219" t="s">
        <v>636</v>
      </c>
      <c r="E2076" s="219">
        <v>5.6861800000000001E-4</v>
      </c>
    </row>
    <row r="2077" spans="1:5" ht="15.75" customHeight="1">
      <c r="A2077" s="219">
        <v>2016</v>
      </c>
      <c r="B2077" s="219" t="s">
        <v>15</v>
      </c>
      <c r="C2077" s="219" t="s">
        <v>187</v>
      </c>
      <c r="D2077" s="219" t="s">
        <v>636</v>
      </c>
      <c r="E2077" s="219">
        <v>5.8969199999999995E-4</v>
      </c>
    </row>
    <row r="2078" spans="1:5" ht="15.75" customHeight="1">
      <c r="A2078" s="219">
        <v>2016</v>
      </c>
      <c r="B2078" s="219" t="s">
        <v>17</v>
      </c>
      <c r="C2078" s="219" t="s">
        <v>187</v>
      </c>
      <c r="D2078" s="219" t="s">
        <v>636</v>
      </c>
      <c r="E2078" s="219">
        <v>8.5892855000000004E-2</v>
      </c>
    </row>
    <row r="2079" spans="1:5" ht="15.75" customHeight="1">
      <c r="A2079" s="219">
        <v>2016</v>
      </c>
      <c r="B2079" s="219" t="s">
        <v>26</v>
      </c>
      <c r="C2079" s="219" t="s">
        <v>187</v>
      </c>
      <c r="D2079" s="219" t="s">
        <v>636</v>
      </c>
      <c r="E2079" s="224">
        <v>3.5299999999999997E-5</v>
      </c>
    </row>
    <row r="2080" spans="1:5" ht="15.75" customHeight="1">
      <c r="A2080" s="219">
        <v>2016</v>
      </c>
      <c r="B2080" s="219" t="s">
        <v>28</v>
      </c>
      <c r="C2080" s="219" t="s">
        <v>187</v>
      </c>
      <c r="D2080" s="219" t="s">
        <v>636</v>
      </c>
      <c r="E2080" s="224">
        <v>4.2599999999999999E-5</v>
      </c>
    </row>
    <row r="2081" spans="1:5" ht="15.75" customHeight="1">
      <c r="A2081" s="219">
        <v>2016</v>
      </c>
      <c r="B2081" s="219" t="s">
        <v>42</v>
      </c>
      <c r="C2081" s="219" t="s">
        <v>187</v>
      </c>
      <c r="D2081" s="219" t="s">
        <v>636</v>
      </c>
      <c r="E2081" s="219">
        <v>1.9089000000000001E-4</v>
      </c>
    </row>
    <row r="2082" spans="1:5" ht="15.75" customHeight="1">
      <c r="A2082" s="219">
        <v>2016</v>
      </c>
      <c r="B2082" s="219" t="s">
        <v>36</v>
      </c>
      <c r="C2082" s="219" t="s">
        <v>187</v>
      </c>
      <c r="D2082" s="219" t="s">
        <v>636</v>
      </c>
      <c r="E2082" s="219">
        <v>0.34269032700000002</v>
      </c>
    </row>
    <row r="2083" spans="1:5" ht="15.75" customHeight="1">
      <c r="A2083" s="219">
        <v>2016</v>
      </c>
      <c r="B2083" s="219" t="s">
        <v>39</v>
      </c>
      <c r="C2083" s="219" t="s">
        <v>187</v>
      </c>
      <c r="D2083" s="219" t="s">
        <v>636</v>
      </c>
      <c r="E2083" s="219">
        <v>0.16201870199999999</v>
      </c>
    </row>
    <row r="2084" spans="1:5" ht="15.75" customHeight="1">
      <c r="A2084" s="219">
        <v>2016</v>
      </c>
      <c r="B2084" s="219" t="s">
        <v>44</v>
      </c>
      <c r="C2084" s="219" t="s">
        <v>187</v>
      </c>
      <c r="D2084" s="219" t="s">
        <v>636</v>
      </c>
      <c r="E2084" s="224">
        <v>1.34E-5</v>
      </c>
    </row>
    <row r="2085" spans="1:5" ht="15.75" customHeight="1">
      <c r="A2085" s="219">
        <v>2016</v>
      </c>
      <c r="B2085" s="219" t="s">
        <v>47</v>
      </c>
      <c r="C2085" s="219" t="s">
        <v>187</v>
      </c>
      <c r="D2085" s="219" t="s">
        <v>636</v>
      </c>
      <c r="E2085" s="219">
        <v>2.3125670000000002E-3</v>
      </c>
    </row>
    <row r="2086" spans="1:5" ht="15.75" customHeight="1">
      <c r="A2086" s="219">
        <v>2016</v>
      </c>
      <c r="B2086" s="219" t="s">
        <v>50</v>
      </c>
      <c r="C2086" s="219" t="s">
        <v>187</v>
      </c>
      <c r="D2086" s="219" t="s">
        <v>636</v>
      </c>
      <c r="E2086" s="219">
        <v>8.1381599999999998E-4</v>
      </c>
    </row>
    <row r="2087" spans="1:5" ht="15.75" customHeight="1">
      <c r="A2087" s="219">
        <v>2016</v>
      </c>
      <c r="B2087" s="219" t="s">
        <v>58</v>
      </c>
      <c r="C2087" s="219" t="s">
        <v>187</v>
      </c>
      <c r="D2087" s="219" t="s">
        <v>636</v>
      </c>
      <c r="E2087" s="224">
        <v>3.8899999999999997E-5</v>
      </c>
    </row>
    <row r="2088" spans="1:5" ht="15.75" customHeight="1">
      <c r="A2088" s="219">
        <v>2016</v>
      </c>
      <c r="B2088" s="219" t="s">
        <v>61</v>
      </c>
      <c r="C2088" s="219" t="s">
        <v>187</v>
      </c>
      <c r="D2088" s="219" t="s">
        <v>636</v>
      </c>
      <c r="E2088" s="219">
        <v>1.3205868000000001E-2</v>
      </c>
    </row>
    <row r="2089" spans="1:5" ht="15.75" customHeight="1">
      <c r="A2089" s="219">
        <v>2016</v>
      </c>
      <c r="B2089" s="219" t="s">
        <v>62</v>
      </c>
      <c r="C2089" s="219" t="s">
        <v>187</v>
      </c>
      <c r="D2089" s="219" t="s">
        <v>636</v>
      </c>
      <c r="E2089" s="219">
        <v>1.6199319999999999E-3</v>
      </c>
    </row>
    <row r="2090" spans="1:5" ht="15.75" customHeight="1">
      <c r="A2090" s="219">
        <v>2016</v>
      </c>
      <c r="B2090" s="219" t="s">
        <v>68</v>
      </c>
      <c r="C2090" s="219" t="s">
        <v>187</v>
      </c>
      <c r="D2090" s="219" t="s">
        <v>636</v>
      </c>
      <c r="E2090" s="224">
        <v>4.8600000000000001E-6</v>
      </c>
    </row>
    <row r="2091" spans="1:5" ht="15.75" customHeight="1">
      <c r="A2091" s="219">
        <v>2016</v>
      </c>
      <c r="B2091" s="219" t="s">
        <v>65</v>
      </c>
      <c r="C2091" s="219" t="s">
        <v>187</v>
      </c>
      <c r="D2091" s="219" t="s">
        <v>636</v>
      </c>
      <c r="E2091" s="219">
        <v>1.78326E-4</v>
      </c>
    </row>
    <row r="2092" spans="1:5" ht="15.75" customHeight="1">
      <c r="A2092" s="219">
        <v>2016</v>
      </c>
      <c r="B2092" s="219" t="s">
        <v>89</v>
      </c>
      <c r="C2092" s="219" t="s">
        <v>187</v>
      </c>
      <c r="D2092" s="219" t="s">
        <v>636</v>
      </c>
      <c r="E2092" s="219">
        <v>2.3952500000000001E-4</v>
      </c>
    </row>
    <row r="2093" spans="1:5" ht="15.75" customHeight="1">
      <c r="A2093" s="219">
        <v>2016</v>
      </c>
      <c r="B2093" s="219" t="s">
        <v>73</v>
      </c>
      <c r="C2093" s="219" t="s">
        <v>187</v>
      </c>
      <c r="D2093" s="219" t="s">
        <v>636</v>
      </c>
      <c r="E2093" s="224">
        <v>6.2000000000000003E-5</v>
      </c>
    </row>
    <row r="2094" spans="1:5" ht="15.75" customHeight="1">
      <c r="A2094" s="219">
        <v>2016</v>
      </c>
      <c r="B2094" s="219" t="s">
        <v>81</v>
      </c>
      <c r="C2094" s="219" t="s">
        <v>187</v>
      </c>
      <c r="D2094" s="219" t="s">
        <v>636</v>
      </c>
      <c r="E2094" s="219">
        <v>1.5198300000000001E-4</v>
      </c>
    </row>
    <row r="2095" spans="1:5" ht="15.75" customHeight="1">
      <c r="A2095" s="219">
        <v>2016</v>
      </c>
      <c r="B2095" s="219" t="s">
        <v>84</v>
      </c>
      <c r="C2095" s="219" t="s">
        <v>187</v>
      </c>
      <c r="D2095" s="219" t="s">
        <v>636</v>
      </c>
      <c r="E2095" s="224">
        <v>1.6199999999999999E-6</v>
      </c>
    </row>
    <row r="2096" spans="1:5" ht="15.75" customHeight="1">
      <c r="A2096" s="219">
        <v>2016</v>
      </c>
      <c r="B2096" s="219" t="s">
        <v>76</v>
      </c>
      <c r="C2096" s="219" t="s">
        <v>187</v>
      </c>
      <c r="D2096" s="219" t="s">
        <v>636</v>
      </c>
      <c r="E2096" s="219">
        <v>3.3071400000000002E-4</v>
      </c>
    </row>
    <row r="2097" spans="1:5" ht="15.75" customHeight="1">
      <c r="A2097" s="219">
        <v>2016</v>
      </c>
      <c r="B2097" s="219" t="s">
        <v>87</v>
      </c>
      <c r="C2097" s="219" t="s">
        <v>187</v>
      </c>
      <c r="D2097" s="219" t="s">
        <v>636</v>
      </c>
      <c r="E2097" s="219">
        <v>1.5822399999999999E-3</v>
      </c>
    </row>
    <row r="2098" spans="1:5" ht="15.75" customHeight="1">
      <c r="A2098" s="219">
        <v>2016</v>
      </c>
      <c r="B2098" s="219" t="s">
        <v>95</v>
      </c>
      <c r="C2098" s="219" t="s">
        <v>187</v>
      </c>
      <c r="D2098" s="219" t="s">
        <v>636</v>
      </c>
      <c r="E2098" s="219">
        <v>2.5441478999999999E-2</v>
      </c>
    </row>
    <row r="2099" spans="1:5" ht="15.75" customHeight="1">
      <c r="A2099" s="219">
        <v>2016</v>
      </c>
      <c r="B2099" s="219" t="s">
        <v>98</v>
      </c>
      <c r="C2099" s="219" t="s">
        <v>187</v>
      </c>
      <c r="D2099" s="219" t="s">
        <v>636</v>
      </c>
      <c r="E2099" s="224">
        <v>1.9000000000000001E-5</v>
      </c>
    </row>
    <row r="2100" spans="1:5" ht="15.75" customHeight="1">
      <c r="A2100" s="219">
        <v>2016</v>
      </c>
      <c r="B2100" s="219" t="s">
        <v>100</v>
      </c>
      <c r="C2100" s="219" t="s">
        <v>187</v>
      </c>
      <c r="D2100" s="219" t="s">
        <v>636</v>
      </c>
      <c r="E2100" s="219">
        <v>1.1510099999999999E-4</v>
      </c>
    </row>
    <row r="2101" spans="1:5" ht="15.75" customHeight="1">
      <c r="A2101" s="219">
        <v>2016</v>
      </c>
      <c r="B2101" s="219" t="s">
        <v>103</v>
      </c>
      <c r="C2101" s="219" t="s">
        <v>187</v>
      </c>
      <c r="D2101" s="219" t="s">
        <v>636</v>
      </c>
      <c r="E2101" s="219">
        <v>6.1368539999999997E-3</v>
      </c>
    </row>
    <row r="2102" spans="1:5" ht="15.75" customHeight="1">
      <c r="A2102" s="219">
        <v>2016</v>
      </c>
      <c r="B2102" s="219" t="s">
        <v>107</v>
      </c>
      <c r="C2102" s="219" t="s">
        <v>187</v>
      </c>
      <c r="D2102" s="219" t="s">
        <v>636</v>
      </c>
      <c r="E2102" s="219">
        <v>2.6910999999999998E-4</v>
      </c>
    </row>
    <row r="2103" spans="1:5" ht="15.75" customHeight="1">
      <c r="A2103" s="219">
        <v>2016</v>
      </c>
      <c r="B2103" s="219" t="s">
        <v>113</v>
      </c>
      <c r="C2103" s="219" t="s">
        <v>187</v>
      </c>
      <c r="D2103" s="219" t="s">
        <v>636</v>
      </c>
      <c r="E2103" s="219">
        <v>4.2757800000000002E-4</v>
      </c>
    </row>
    <row r="2104" spans="1:5" ht="15.75" customHeight="1">
      <c r="A2104" s="219">
        <v>2016</v>
      </c>
      <c r="B2104" s="219" t="s">
        <v>115</v>
      </c>
      <c r="C2104" s="219" t="s">
        <v>187</v>
      </c>
      <c r="D2104" s="219" t="s">
        <v>636</v>
      </c>
      <c r="E2104" s="219">
        <v>6.5309955000000003E-2</v>
      </c>
    </row>
    <row r="2105" spans="1:5" ht="15.75" customHeight="1">
      <c r="A2105" s="219">
        <v>2016</v>
      </c>
      <c r="B2105" s="219" t="s">
        <v>118</v>
      </c>
      <c r="C2105" s="219" t="s">
        <v>187</v>
      </c>
      <c r="D2105" s="219" t="s">
        <v>636</v>
      </c>
      <c r="E2105" s="219">
        <v>0.169700509</v>
      </c>
    </row>
    <row r="2106" spans="1:5" ht="15.75" customHeight="1">
      <c r="A2106" s="219">
        <v>2016</v>
      </c>
      <c r="B2106" s="219" t="s">
        <v>123</v>
      </c>
      <c r="C2106" s="219" t="s">
        <v>187</v>
      </c>
      <c r="D2106" s="219" t="s">
        <v>636</v>
      </c>
      <c r="E2106" s="219">
        <v>2.9464399999999999E-4</v>
      </c>
    </row>
    <row r="2107" spans="1:5" ht="15.75" customHeight="1">
      <c r="A2107" s="219">
        <v>2016</v>
      </c>
      <c r="B2107" s="219" t="s">
        <v>126</v>
      </c>
      <c r="C2107" s="219" t="s">
        <v>187</v>
      </c>
      <c r="D2107" s="219" t="s">
        <v>636</v>
      </c>
      <c r="E2107" s="224">
        <v>3.3200000000000001E-5</v>
      </c>
    </row>
    <row r="2108" spans="1:5" ht="15.75" customHeight="1">
      <c r="A2108" s="219">
        <v>2016</v>
      </c>
      <c r="B2108" s="219" t="s">
        <v>132</v>
      </c>
      <c r="C2108" s="219" t="s">
        <v>187</v>
      </c>
      <c r="D2108" s="219" t="s">
        <v>636</v>
      </c>
      <c r="E2108" s="219">
        <v>2.0142353000000002E-2</v>
      </c>
    </row>
    <row r="2109" spans="1:5" ht="15.75" customHeight="1">
      <c r="A2109" s="219">
        <v>2016</v>
      </c>
      <c r="B2109" s="219" t="s">
        <v>129</v>
      </c>
      <c r="C2109" s="219" t="s">
        <v>187</v>
      </c>
      <c r="D2109" s="219" t="s">
        <v>636</v>
      </c>
      <c r="E2109" s="219">
        <v>5.6959020000000001E-3</v>
      </c>
    </row>
    <row r="2110" spans="1:5" ht="15.75" customHeight="1">
      <c r="A2110" s="219">
        <v>2016</v>
      </c>
      <c r="B2110" s="219" t="s">
        <v>6</v>
      </c>
      <c r="C2110" s="219" t="s">
        <v>187</v>
      </c>
      <c r="D2110" s="219" t="s">
        <v>635</v>
      </c>
      <c r="E2110" s="219">
        <v>6.5840780000000002E-3</v>
      </c>
    </row>
    <row r="2111" spans="1:5" ht="15.75" customHeight="1">
      <c r="A2111" s="219">
        <v>2016</v>
      </c>
      <c r="B2111" s="219" t="s">
        <v>3</v>
      </c>
      <c r="C2111" s="219" t="s">
        <v>187</v>
      </c>
      <c r="D2111" s="219" t="s">
        <v>635</v>
      </c>
      <c r="E2111" s="219">
        <v>4.5324320000000003E-3</v>
      </c>
    </row>
    <row r="2112" spans="1:5" ht="15.75" customHeight="1">
      <c r="A2112" s="219">
        <v>2016</v>
      </c>
      <c r="B2112" s="219" t="s">
        <v>12</v>
      </c>
      <c r="C2112" s="219" t="s">
        <v>187</v>
      </c>
      <c r="D2112" s="219" t="s">
        <v>635</v>
      </c>
      <c r="E2112" s="219">
        <v>5.6113309999999998E-3</v>
      </c>
    </row>
    <row r="2113" spans="1:5" ht="15.75" customHeight="1">
      <c r="A2113" s="219">
        <v>2016</v>
      </c>
      <c r="B2113" s="219" t="s">
        <v>8</v>
      </c>
      <c r="C2113" s="219" t="s">
        <v>187</v>
      </c>
      <c r="D2113" s="219" t="s">
        <v>635</v>
      </c>
      <c r="E2113" s="219">
        <v>1.110308E-3</v>
      </c>
    </row>
    <row r="2114" spans="1:5" ht="15.75" customHeight="1">
      <c r="A2114" s="219">
        <v>2016</v>
      </c>
      <c r="B2114" s="219" t="s">
        <v>15</v>
      </c>
      <c r="C2114" s="219" t="s">
        <v>187</v>
      </c>
      <c r="D2114" s="219" t="s">
        <v>635</v>
      </c>
      <c r="E2114" s="219">
        <v>2.4946287000000001E-2</v>
      </c>
    </row>
    <row r="2115" spans="1:5" ht="15.75" customHeight="1">
      <c r="A2115" s="219">
        <v>2016</v>
      </c>
      <c r="B2115" s="219" t="s">
        <v>17</v>
      </c>
      <c r="C2115" s="219" t="s">
        <v>187</v>
      </c>
      <c r="D2115" s="219" t="s">
        <v>635</v>
      </c>
      <c r="E2115" s="219">
        <v>0.102222487</v>
      </c>
    </row>
    <row r="2116" spans="1:5" ht="15.75" customHeight="1">
      <c r="A2116" s="219">
        <v>2016</v>
      </c>
      <c r="B2116" s="219" t="s">
        <v>20</v>
      </c>
      <c r="C2116" s="219" t="s">
        <v>187</v>
      </c>
      <c r="D2116" s="219" t="s">
        <v>635</v>
      </c>
      <c r="E2116" s="219">
        <v>2.2262530000000001E-3</v>
      </c>
    </row>
    <row r="2117" spans="1:5" ht="15.75" customHeight="1">
      <c r="A2117" s="219">
        <v>2016</v>
      </c>
      <c r="B2117" s="219" t="s">
        <v>23</v>
      </c>
      <c r="C2117" s="219" t="s">
        <v>187</v>
      </c>
      <c r="D2117" s="219" t="s">
        <v>635</v>
      </c>
      <c r="E2117" s="219">
        <v>3.2206999999999998E-4</v>
      </c>
    </row>
    <row r="2118" spans="1:5" ht="15.75" customHeight="1">
      <c r="A2118" s="219">
        <v>2016</v>
      </c>
      <c r="B2118" s="219" t="s">
        <v>26</v>
      </c>
      <c r="C2118" s="219" t="s">
        <v>187</v>
      </c>
      <c r="D2118" s="219" t="s">
        <v>635</v>
      </c>
      <c r="E2118" s="219">
        <v>3.39515E-3</v>
      </c>
    </row>
    <row r="2119" spans="1:5" ht="15.75" customHeight="1">
      <c r="A2119" s="219">
        <v>2016</v>
      </c>
      <c r="B2119" s="219" t="s">
        <v>28</v>
      </c>
      <c r="C2119" s="219" t="s">
        <v>187</v>
      </c>
      <c r="D2119" s="219" t="s">
        <v>635</v>
      </c>
      <c r="E2119" s="219">
        <v>2.5366170000000001E-3</v>
      </c>
    </row>
    <row r="2120" spans="1:5" ht="15.75" customHeight="1">
      <c r="A2120" s="219">
        <v>2016</v>
      </c>
      <c r="B2120" s="219" t="s">
        <v>31</v>
      </c>
      <c r="C2120" s="219" t="s">
        <v>187</v>
      </c>
      <c r="D2120" s="219" t="s">
        <v>635</v>
      </c>
      <c r="E2120" s="224">
        <v>1.66E-7</v>
      </c>
    </row>
    <row r="2121" spans="1:5" ht="15.75" customHeight="1">
      <c r="A2121" s="219">
        <v>2016</v>
      </c>
      <c r="B2121" s="219" t="s">
        <v>42</v>
      </c>
      <c r="C2121" s="219" t="s">
        <v>187</v>
      </c>
      <c r="D2121" s="219" t="s">
        <v>635</v>
      </c>
      <c r="E2121" s="219">
        <v>2.360937E-3</v>
      </c>
    </row>
    <row r="2122" spans="1:5" ht="15.75" customHeight="1">
      <c r="A2122" s="219">
        <v>2016</v>
      </c>
      <c r="B2122" s="219" t="s">
        <v>34</v>
      </c>
      <c r="C2122" s="219" t="s">
        <v>187</v>
      </c>
      <c r="D2122" s="219" t="s">
        <v>635</v>
      </c>
      <c r="E2122" s="219">
        <v>3.5388500000000002E-4</v>
      </c>
    </row>
    <row r="2123" spans="1:5" ht="15.75" customHeight="1">
      <c r="A2123" s="219">
        <v>2016</v>
      </c>
      <c r="B2123" s="219" t="s">
        <v>36</v>
      </c>
      <c r="C2123" s="219" t="s">
        <v>187</v>
      </c>
      <c r="D2123" s="219" t="s">
        <v>635</v>
      </c>
      <c r="E2123" s="219">
        <v>6.3044520000000003E-3</v>
      </c>
    </row>
    <row r="2124" spans="1:5" ht="15.75" customHeight="1">
      <c r="A2124" s="219">
        <v>2016</v>
      </c>
      <c r="B2124" s="219" t="s">
        <v>39</v>
      </c>
      <c r="C2124" s="219" t="s">
        <v>187</v>
      </c>
      <c r="D2124" s="219" t="s">
        <v>635</v>
      </c>
      <c r="E2124" s="219">
        <v>1.0400540999999999E-2</v>
      </c>
    </row>
    <row r="2125" spans="1:5" ht="15.75" customHeight="1">
      <c r="A2125" s="219">
        <v>2016</v>
      </c>
      <c r="B2125" s="219" t="s">
        <v>44</v>
      </c>
      <c r="C2125" s="219" t="s">
        <v>187</v>
      </c>
      <c r="D2125" s="219" t="s">
        <v>635</v>
      </c>
      <c r="E2125" s="219">
        <v>7.2359249999999998E-3</v>
      </c>
    </row>
    <row r="2126" spans="1:5" ht="15.75" customHeight="1">
      <c r="A2126" s="219">
        <v>2016</v>
      </c>
      <c r="B2126" s="219" t="s">
        <v>47</v>
      </c>
      <c r="C2126" s="219" t="s">
        <v>187</v>
      </c>
      <c r="D2126" s="219" t="s">
        <v>635</v>
      </c>
      <c r="E2126" s="219">
        <v>2.5022730000000002E-3</v>
      </c>
    </row>
    <row r="2127" spans="1:5" ht="15.75" customHeight="1">
      <c r="A2127" s="219">
        <v>2016</v>
      </c>
      <c r="B2127" s="219" t="s">
        <v>50</v>
      </c>
      <c r="C2127" s="219" t="s">
        <v>187</v>
      </c>
      <c r="D2127" s="219" t="s">
        <v>635</v>
      </c>
      <c r="E2127" s="219">
        <v>3.1547365000000001E-2</v>
      </c>
    </row>
    <row r="2128" spans="1:5" ht="15.75" customHeight="1">
      <c r="A2128" s="219">
        <v>2016</v>
      </c>
      <c r="B2128" s="219" t="s">
        <v>58</v>
      </c>
      <c r="C2128" s="219" t="s">
        <v>187</v>
      </c>
      <c r="D2128" s="219" t="s">
        <v>635</v>
      </c>
      <c r="E2128" s="219">
        <v>5.6422929999999996E-3</v>
      </c>
    </row>
    <row r="2129" spans="1:5" ht="15.75" customHeight="1">
      <c r="A2129" s="219">
        <v>2016</v>
      </c>
      <c r="B2129" s="219" t="s">
        <v>55</v>
      </c>
      <c r="C2129" s="219" t="s">
        <v>187</v>
      </c>
      <c r="D2129" s="219" t="s">
        <v>635</v>
      </c>
      <c r="E2129" s="219">
        <v>4.5448579999999997E-3</v>
      </c>
    </row>
    <row r="2130" spans="1:5" ht="15.75" customHeight="1">
      <c r="A2130" s="219">
        <v>2016</v>
      </c>
      <c r="B2130" s="219" t="s">
        <v>52</v>
      </c>
      <c r="C2130" s="219" t="s">
        <v>187</v>
      </c>
      <c r="D2130" s="219" t="s">
        <v>635</v>
      </c>
      <c r="E2130" s="224">
        <v>8.5299999999999996E-6</v>
      </c>
    </row>
    <row r="2131" spans="1:5" ht="15.75" customHeight="1">
      <c r="A2131" s="219">
        <v>2016</v>
      </c>
      <c r="B2131" s="219" t="s">
        <v>61</v>
      </c>
      <c r="C2131" s="219" t="s">
        <v>187</v>
      </c>
      <c r="D2131" s="219" t="s">
        <v>635</v>
      </c>
      <c r="E2131" s="219">
        <v>1.5224847E-2</v>
      </c>
    </row>
    <row r="2132" spans="1:5" ht="15.75" customHeight="1">
      <c r="A2132" s="219">
        <v>2016</v>
      </c>
      <c r="B2132" s="219" t="s">
        <v>62</v>
      </c>
      <c r="C2132" s="219" t="s">
        <v>187</v>
      </c>
      <c r="D2132" s="219" t="s">
        <v>635</v>
      </c>
      <c r="E2132" s="219">
        <v>1.8045940000000001E-3</v>
      </c>
    </row>
    <row r="2133" spans="1:5" ht="15.75" customHeight="1">
      <c r="A2133" s="219">
        <v>2016</v>
      </c>
      <c r="B2133" s="219" t="s">
        <v>68</v>
      </c>
      <c r="C2133" s="219" t="s">
        <v>187</v>
      </c>
      <c r="D2133" s="219" t="s">
        <v>635</v>
      </c>
      <c r="E2133" s="219">
        <v>2.5770099999999998E-3</v>
      </c>
    </row>
    <row r="2134" spans="1:5" ht="15.75" customHeight="1">
      <c r="A2134" s="219">
        <v>2016</v>
      </c>
      <c r="B2134" s="219" t="s">
        <v>65</v>
      </c>
      <c r="C2134" s="219" t="s">
        <v>187</v>
      </c>
      <c r="D2134" s="219" t="s">
        <v>635</v>
      </c>
      <c r="E2134" s="219">
        <v>5.7339230000000001E-3</v>
      </c>
    </row>
    <row r="2135" spans="1:5" ht="15.75" customHeight="1">
      <c r="A2135" s="219">
        <v>2016</v>
      </c>
      <c r="B2135" s="219" t="s">
        <v>70</v>
      </c>
      <c r="C2135" s="219" t="s">
        <v>187</v>
      </c>
      <c r="D2135" s="219" t="s">
        <v>635</v>
      </c>
      <c r="E2135" s="219">
        <v>7.2323999999999999E-4</v>
      </c>
    </row>
    <row r="2136" spans="1:5" ht="15.75" customHeight="1">
      <c r="A2136" s="219">
        <v>2016</v>
      </c>
      <c r="B2136" s="219" t="s">
        <v>89</v>
      </c>
      <c r="C2136" s="219" t="s">
        <v>187</v>
      </c>
      <c r="D2136" s="219" t="s">
        <v>635</v>
      </c>
      <c r="E2136" s="219">
        <v>2.009931E-3</v>
      </c>
    </row>
    <row r="2137" spans="1:5" ht="15.75" customHeight="1">
      <c r="A2137" s="219">
        <v>2016</v>
      </c>
      <c r="B2137" s="219" t="s">
        <v>92</v>
      </c>
      <c r="C2137" s="219" t="s">
        <v>187</v>
      </c>
      <c r="D2137" s="219" t="s">
        <v>635</v>
      </c>
      <c r="E2137" s="219">
        <v>2.5532860000000001E-3</v>
      </c>
    </row>
    <row r="2138" spans="1:5" ht="15.75" customHeight="1">
      <c r="A2138" s="219">
        <v>2016</v>
      </c>
      <c r="B2138" s="219" t="s">
        <v>73</v>
      </c>
      <c r="C2138" s="219" t="s">
        <v>187</v>
      </c>
      <c r="D2138" s="219" t="s">
        <v>635</v>
      </c>
      <c r="E2138" s="219">
        <v>2.0759569999999998E-3</v>
      </c>
    </row>
    <row r="2139" spans="1:5" ht="15.75" customHeight="1">
      <c r="A2139" s="219">
        <v>2016</v>
      </c>
      <c r="B2139" s="219" t="s">
        <v>81</v>
      </c>
      <c r="C2139" s="219" t="s">
        <v>187</v>
      </c>
      <c r="D2139" s="219" t="s">
        <v>635</v>
      </c>
      <c r="E2139" s="219">
        <v>8.6665049999999997E-3</v>
      </c>
    </row>
    <row r="2140" spans="1:5" ht="15.75" customHeight="1">
      <c r="A2140" s="219">
        <v>2016</v>
      </c>
      <c r="B2140" s="219" t="s">
        <v>84</v>
      </c>
      <c r="C2140" s="219" t="s">
        <v>187</v>
      </c>
      <c r="D2140" s="219" t="s">
        <v>635</v>
      </c>
      <c r="E2140" s="219">
        <v>1.6615076999999999E-2</v>
      </c>
    </row>
    <row r="2141" spans="1:5" ht="15.75" customHeight="1">
      <c r="A2141" s="219">
        <v>2016</v>
      </c>
      <c r="B2141" s="219" t="s">
        <v>76</v>
      </c>
      <c r="C2141" s="219" t="s">
        <v>187</v>
      </c>
      <c r="D2141" s="219" t="s">
        <v>635</v>
      </c>
      <c r="E2141" s="219">
        <v>1.425716E-3</v>
      </c>
    </row>
    <row r="2142" spans="1:5" ht="15.75" customHeight="1">
      <c r="A2142" s="219">
        <v>2016</v>
      </c>
      <c r="B2142" s="219" t="s">
        <v>87</v>
      </c>
      <c r="C2142" s="219" t="s">
        <v>187</v>
      </c>
      <c r="D2142" s="219" t="s">
        <v>635</v>
      </c>
      <c r="E2142" s="219">
        <v>1.9232876999999999E-2</v>
      </c>
    </row>
    <row r="2143" spans="1:5" ht="15.75" customHeight="1">
      <c r="A2143" s="219">
        <v>2016</v>
      </c>
      <c r="B2143" s="219" t="s">
        <v>95</v>
      </c>
      <c r="C2143" s="219" t="s">
        <v>187</v>
      </c>
      <c r="D2143" s="219" t="s">
        <v>635</v>
      </c>
      <c r="E2143" s="219">
        <v>1.2569095000000001E-2</v>
      </c>
    </row>
    <row r="2144" spans="1:5" ht="15.75" customHeight="1">
      <c r="A2144" s="219">
        <v>2016</v>
      </c>
      <c r="B2144" s="219" t="s">
        <v>98</v>
      </c>
      <c r="C2144" s="219" t="s">
        <v>187</v>
      </c>
      <c r="D2144" s="219" t="s">
        <v>635</v>
      </c>
      <c r="E2144" s="219">
        <v>0.134055223</v>
      </c>
    </row>
    <row r="2145" spans="1:5" ht="15.75" customHeight="1">
      <c r="A2145" s="219">
        <v>2016</v>
      </c>
      <c r="B2145" s="219" t="s">
        <v>100</v>
      </c>
      <c r="C2145" s="219" t="s">
        <v>187</v>
      </c>
      <c r="D2145" s="219" t="s">
        <v>635</v>
      </c>
      <c r="E2145" s="219">
        <v>6.4396500000000003E-4</v>
      </c>
    </row>
    <row r="2146" spans="1:5" ht="15.75" customHeight="1">
      <c r="A2146" s="219">
        <v>2016</v>
      </c>
      <c r="B2146" s="219" t="s">
        <v>103</v>
      </c>
      <c r="C2146" s="219" t="s">
        <v>187</v>
      </c>
      <c r="D2146" s="219" t="s">
        <v>635</v>
      </c>
      <c r="E2146" s="219">
        <v>4.1454298000000001E-2</v>
      </c>
    </row>
    <row r="2147" spans="1:5" ht="15.75" customHeight="1">
      <c r="A2147" s="219">
        <v>2016</v>
      </c>
      <c r="B2147" s="219" t="s">
        <v>105</v>
      </c>
      <c r="C2147" s="219" t="s">
        <v>187</v>
      </c>
      <c r="D2147" s="219" t="s">
        <v>635</v>
      </c>
      <c r="E2147" s="219">
        <v>1.4621580000000001E-3</v>
      </c>
    </row>
    <row r="2148" spans="1:5" ht="15.75" customHeight="1">
      <c r="A2148" s="219">
        <v>2016</v>
      </c>
      <c r="B2148" s="219" t="s">
        <v>107</v>
      </c>
      <c r="C2148" s="219" t="s">
        <v>187</v>
      </c>
      <c r="D2148" s="219" t="s">
        <v>635</v>
      </c>
      <c r="E2148" s="219">
        <v>5.6898400000000003E-4</v>
      </c>
    </row>
    <row r="2149" spans="1:5" ht="15.75" customHeight="1">
      <c r="A2149" s="219">
        <v>2016</v>
      </c>
      <c r="B2149" s="219" t="s">
        <v>113</v>
      </c>
      <c r="C2149" s="219" t="s">
        <v>187</v>
      </c>
      <c r="D2149" s="219" t="s">
        <v>635</v>
      </c>
      <c r="E2149" s="219">
        <v>2.7957989999999999E-3</v>
      </c>
    </row>
    <row r="2150" spans="1:5" ht="15.75" customHeight="1">
      <c r="A2150" s="219">
        <v>2016</v>
      </c>
      <c r="B2150" s="219" t="s">
        <v>115</v>
      </c>
      <c r="C2150" s="219" t="s">
        <v>187</v>
      </c>
      <c r="D2150" s="219" t="s">
        <v>635</v>
      </c>
      <c r="E2150" s="219">
        <v>0.48004368400000003</v>
      </c>
    </row>
    <row r="2151" spans="1:5" ht="15.75" customHeight="1">
      <c r="A2151" s="219">
        <v>2016</v>
      </c>
      <c r="B2151" s="219" t="s">
        <v>118</v>
      </c>
      <c r="C2151" s="219" t="s">
        <v>187</v>
      </c>
      <c r="D2151" s="219" t="s">
        <v>635</v>
      </c>
      <c r="E2151" s="219">
        <v>5.7061009999999999E-3</v>
      </c>
    </row>
    <row r="2152" spans="1:5" ht="15.75" customHeight="1">
      <c r="A2152" s="219">
        <v>2016</v>
      </c>
      <c r="B2152" s="219" t="s">
        <v>123</v>
      </c>
      <c r="C2152" s="219" t="s">
        <v>187</v>
      </c>
      <c r="D2152" s="219" t="s">
        <v>635</v>
      </c>
      <c r="E2152" s="219">
        <v>3.3719599999999998E-3</v>
      </c>
    </row>
    <row r="2153" spans="1:5" ht="15.75" customHeight="1">
      <c r="A2153" s="219">
        <v>2016</v>
      </c>
      <c r="B2153" s="219" t="s">
        <v>121</v>
      </c>
      <c r="C2153" s="219" t="s">
        <v>187</v>
      </c>
      <c r="D2153" s="219" t="s">
        <v>635</v>
      </c>
      <c r="E2153" s="224">
        <v>3.5899999999999998E-5</v>
      </c>
    </row>
    <row r="2154" spans="1:5" ht="15.75" customHeight="1">
      <c r="A2154" s="219">
        <v>2016</v>
      </c>
      <c r="B2154" s="219" t="s">
        <v>126</v>
      </c>
      <c r="C2154" s="219" t="s">
        <v>187</v>
      </c>
      <c r="D2154" s="219" t="s">
        <v>635</v>
      </c>
      <c r="E2154" s="219">
        <v>1.1550519999999999E-3</v>
      </c>
    </row>
    <row r="2155" spans="1:5" ht="15.75" customHeight="1">
      <c r="A2155" s="219">
        <v>2016</v>
      </c>
      <c r="B2155" s="219" t="s">
        <v>132</v>
      </c>
      <c r="C2155" s="219" t="s">
        <v>187</v>
      </c>
      <c r="D2155" s="219" t="s">
        <v>635</v>
      </c>
      <c r="E2155" s="219">
        <v>1.4670779999999999E-3</v>
      </c>
    </row>
    <row r="2156" spans="1:5" ht="15.75" customHeight="1">
      <c r="A2156" s="219">
        <v>2016</v>
      </c>
      <c r="B2156" s="219" t="s">
        <v>129</v>
      </c>
      <c r="C2156" s="219" t="s">
        <v>187</v>
      </c>
      <c r="D2156" s="219" t="s">
        <v>635</v>
      </c>
      <c r="E2156" s="219">
        <v>6.1884369999999998E-3</v>
      </c>
    </row>
    <row r="2157" spans="1:5" ht="15.75" customHeight="1">
      <c r="A2157" s="219">
        <v>2016</v>
      </c>
      <c r="B2157" s="219" t="s">
        <v>134</v>
      </c>
      <c r="C2157" s="219" t="s">
        <v>187</v>
      </c>
      <c r="D2157" s="219" t="s">
        <v>635</v>
      </c>
      <c r="E2157" s="219">
        <v>5.4510569999999996E-3</v>
      </c>
    </row>
    <row r="2158" spans="1:5" ht="15.75" customHeight="1">
      <c r="A2158" s="219">
        <v>2016</v>
      </c>
      <c r="B2158" s="219" t="s">
        <v>6</v>
      </c>
      <c r="C2158" s="219" t="s">
        <v>187</v>
      </c>
      <c r="D2158" s="219" t="s">
        <v>641</v>
      </c>
      <c r="E2158" s="219">
        <v>1.7177126000000001E-2</v>
      </c>
    </row>
    <row r="2159" spans="1:5" ht="15.75" customHeight="1">
      <c r="A2159" s="219">
        <v>2016</v>
      </c>
      <c r="B2159" s="219" t="s">
        <v>15</v>
      </c>
      <c r="C2159" s="219" t="s">
        <v>187</v>
      </c>
      <c r="D2159" s="219" t="s">
        <v>641</v>
      </c>
      <c r="E2159" s="219">
        <v>5.5258532999999999E-2</v>
      </c>
    </row>
    <row r="2160" spans="1:5" ht="15.75" customHeight="1">
      <c r="A2160" s="219">
        <v>2016</v>
      </c>
      <c r="B2160" s="219" t="s">
        <v>17</v>
      </c>
      <c r="C2160" s="219" t="s">
        <v>187</v>
      </c>
      <c r="D2160" s="219" t="s">
        <v>641</v>
      </c>
      <c r="E2160" s="219">
        <v>1.8447120000000001E-2</v>
      </c>
    </row>
    <row r="2161" spans="1:5" ht="15.75" customHeight="1">
      <c r="A2161" s="219">
        <v>2016</v>
      </c>
      <c r="B2161" s="219" t="s">
        <v>20</v>
      </c>
      <c r="C2161" s="219" t="s">
        <v>187</v>
      </c>
      <c r="D2161" s="219" t="s">
        <v>641</v>
      </c>
      <c r="E2161" s="219">
        <v>8.1445300000000003E-4</v>
      </c>
    </row>
    <row r="2162" spans="1:5" ht="15.75" customHeight="1">
      <c r="A2162" s="219">
        <v>2016</v>
      </c>
      <c r="B2162" s="219" t="s">
        <v>5450</v>
      </c>
      <c r="C2162" s="219" t="s">
        <v>187</v>
      </c>
      <c r="D2162" s="219" t="s">
        <v>641</v>
      </c>
      <c r="E2162" s="219">
        <v>1.8773819999999999E-3</v>
      </c>
    </row>
    <row r="2163" spans="1:5" ht="15.75" customHeight="1">
      <c r="A2163" s="219">
        <v>2016</v>
      </c>
      <c r="B2163" s="219" t="s">
        <v>26</v>
      </c>
      <c r="C2163" s="219" t="s">
        <v>187</v>
      </c>
      <c r="D2163" s="219" t="s">
        <v>641</v>
      </c>
      <c r="E2163" s="219">
        <v>3.3130300000000002E-4</v>
      </c>
    </row>
    <row r="2164" spans="1:5" ht="15.75" customHeight="1">
      <c r="A2164" s="219">
        <v>2016</v>
      </c>
      <c r="B2164" s="219" t="s">
        <v>42</v>
      </c>
      <c r="C2164" s="219" t="s">
        <v>187</v>
      </c>
      <c r="D2164" s="219" t="s">
        <v>641</v>
      </c>
      <c r="E2164" s="219">
        <v>0.64351412799999996</v>
      </c>
    </row>
    <row r="2165" spans="1:5" ht="15.75" customHeight="1">
      <c r="A2165" s="219">
        <v>2016</v>
      </c>
      <c r="B2165" s="219" t="s">
        <v>36</v>
      </c>
      <c r="C2165" s="219" t="s">
        <v>187</v>
      </c>
      <c r="D2165" s="219" t="s">
        <v>641</v>
      </c>
      <c r="E2165" s="219">
        <v>3.455671E-3</v>
      </c>
    </row>
    <row r="2166" spans="1:5" ht="15.75" customHeight="1">
      <c r="A2166" s="219">
        <v>2016</v>
      </c>
      <c r="B2166" s="219" t="s">
        <v>39</v>
      </c>
      <c r="C2166" s="219" t="s">
        <v>187</v>
      </c>
      <c r="D2166" s="219" t="s">
        <v>641</v>
      </c>
      <c r="E2166" s="219">
        <v>2.259301E-3</v>
      </c>
    </row>
    <row r="2167" spans="1:5" ht="15.75" customHeight="1">
      <c r="A2167" s="219">
        <v>2016</v>
      </c>
      <c r="B2167" s="219" t="s">
        <v>47</v>
      </c>
      <c r="C2167" s="219" t="s">
        <v>187</v>
      </c>
      <c r="D2167" s="219" t="s">
        <v>641</v>
      </c>
      <c r="E2167" s="219">
        <v>8.0663009999999997E-3</v>
      </c>
    </row>
    <row r="2168" spans="1:5" ht="15.75" customHeight="1">
      <c r="A2168" s="219">
        <v>2016</v>
      </c>
      <c r="B2168" s="219" t="s">
        <v>50</v>
      </c>
      <c r="C2168" s="219" t="s">
        <v>187</v>
      </c>
      <c r="D2168" s="219" t="s">
        <v>641</v>
      </c>
      <c r="E2168" s="219">
        <v>2.3145179999999998E-3</v>
      </c>
    </row>
    <row r="2169" spans="1:5" ht="15.75" customHeight="1">
      <c r="A2169" s="219">
        <v>2016</v>
      </c>
      <c r="B2169" s="219" t="s">
        <v>58</v>
      </c>
      <c r="C2169" s="219" t="s">
        <v>187</v>
      </c>
      <c r="D2169" s="219" t="s">
        <v>641</v>
      </c>
      <c r="E2169" s="219">
        <v>3.3636429999999999E-3</v>
      </c>
    </row>
    <row r="2170" spans="1:5" ht="15.75" customHeight="1">
      <c r="A2170" s="219">
        <v>2016</v>
      </c>
      <c r="B2170" s="219" t="s">
        <v>55</v>
      </c>
      <c r="C2170" s="219" t="s">
        <v>187</v>
      </c>
      <c r="D2170" s="219" t="s">
        <v>641</v>
      </c>
      <c r="E2170" s="219">
        <v>8.09851E-4</v>
      </c>
    </row>
    <row r="2171" spans="1:5" ht="15.75" customHeight="1">
      <c r="A2171" s="219">
        <v>2016</v>
      </c>
      <c r="B2171" s="219" t="s">
        <v>61</v>
      </c>
      <c r="C2171" s="219" t="s">
        <v>187</v>
      </c>
      <c r="D2171" s="219" t="s">
        <v>641</v>
      </c>
      <c r="E2171" s="219">
        <v>3.8624376000000002E-2</v>
      </c>
    </row>
    <row r="2172" spans="1:5" ht="15.75" customHeight="1">
      <c r="A2172" s="219">
        <v>2016</v>
      </c>
      <c r="B2172" s="219" t="s">
        <v>62</v>
      </c>
      <c r="C2172" s="219" t="s">
        <v>187</v>
      </c>
      <c r="D2172" s="219" t="s">
        <v>641</v>
      </c>
      <c r="E2172" s="219">
        <v>8.3470800999999997E-2</v>
      </c>
    </row>
    <row r="2173" spans="1:5" ht="15.75" customHeight="1">
      <c r="A2173" s="219">
        <v>2016</v>
      </c>
      <c r="B2173" s="219" t="s">
        <v>68</v>
      </c>
      <c r="C2173" s="219" t="s">
        <v>187</v>
      </c>
      <c r="D2173" s="219" t="s">
        <v>641</v>
      </c>
      <c r="E2173" s="219">
        <v>1.7209339999999999E-3</v>
      </c>
    </row>
    <row r="2174" spans="1:5" ht="15.75" customHeight="1">
      <c r="A2174" s="219">
        <v>2016</v>
      </c>
      <c r="B2174" s="219" t="s">
        <v>92</v>
      </c>
      <c r="C2174" s="219" t="s">
        <v>187</v>
      </c>
      <c r="D2174" s="219" t="s">
        <v>641</v>
      </c>
      <c r="E2174" s="219">
        <v>3.4418669999999999E-3</v>
      </c>
    </row>
    <row r="2175" spans="1:5" ht="15.75" customHeight="1">
      <c r="A2175" s="219">
        <v>2016</v>
      </c>
      <c r="B2175" s="219" t="s">
        <v>81</v>
      </c>
      <c r="C2175" s="219" t="s">
        <v>187</v>
      </c>
      <c r="D2175" s="219" t="s">
        <v>641</v>
      </c>
      <c r="E2175" s="219">
        <v>1.927998E-3</v>
      </c>
    </row>
    <row r="2176" spans="1:5" ht="15.75" customHeight="1">
      <c r="A2176" s="219">
        <v>2016</v>
      </c>
      <c r="B2176" s="219" t="s">
        <v>87</v>
      </c>
      <c r="C2176" s="219" t="s">
        <v>187</v>
      </c>
      <c r="D2176" s="219" t="s">
        <v>641</v>
      </c>
      <c r="E2176" s="219">
        <v>3.3756066000000001E-2</v>
      </c>
    </row>
    <row r="2177" spans="1:5" ht="15.75" customHeight="1">
      <c r="A2177" s="219">
        <v>2016</v>
      </c>
      <c r="B2177" s="219" t="s">
        <v>95</v>
      </c>
      <c r="C2177" s="219" t="s">
        <v>187</v>
      </c>
      <c r="D2177" s="219" t="s">
        <v>641</v>
      </c>
      <c r="E2177" s="219">
        <v>1.8571358E-2</v>
      </c>
    </row>
    <row r="2178" spans="1:5" ht="15.75" customHeight="1">
      <c r="A2178" s="219">
        <v>2016</v>
      </c>
      <c r="B2178" s="219" t="s">
        <v>98</v>
      </c>
      <c r="C2178" s="219" t="s">
        <v>187</v>
      </c>
      <c r="D2178" s="219" t="s">
        <v>641</v>
      </c>
      <c r="E2178" s="219">
        <v>8.2825699999999999E-4</v>
      </c>
    </row>
    <row r="2179" spans="1:5" ht="15.75" customHeight="1">
      <c r="A2179" s="219">
        <v>2016</v>
      </c>
      <c r="B2179" s="219" t="s">
        <v>100</v>
      </c>
      <c r="C2179" s="219" t="s">
        <v>187</v>
      </c>
      <c r="D2179" s="219" t="s">
        <v>641</v>
      </c>
      <c r="E2179" s="219">
        <v>4.1412799999999999E-4</v>
      </c>
    </row>
    <row r="2180" spans="1:5" ht="15.75" customHeight="1">
      <c r="A2180" s="219">
        <v>2016</v>
      </c>
      <c r="B2180" s="219" t="s">
        <v>103</v>
      </c>
      <c r="C2180" s="219" t="s">
        <v>187</v>
      </c>
      <c r="D2180" s="219" t="s">
        <v>641</v>
      </c>
      <c r="E2180" s="219">
        <v>7.1952509999999997E-3</v>
      </c>
    </row>
    <row r="2181" spans="1:5" ht="15.75" customHeight="1">
      <c r="A2181" s="219">
        <v>2016</v>
      </c>
      <c r="B2181" s="219" t="s">
        <v>107</v>
      </c>
      <c r="C2181" s="219" t="s">
        <v>187</v>
      </c>
      <c r="D2181" s="219" t="s">
        <v>641</v>
      </c>
      <c r="E2181" s="219">
        <v>6.9021399999999998E-4</v>
      </c>
    </row>
    <row r="2182" spans="1:5" ht="15.75" customHeight="1">
      <c r="A2182" s="219">
        <v>2016</v>
      </c>
      <c r="B2182" s="219" t="s">
        <v>113</v>
      </c>
      <c r="C2182" s="219" t="s">
        <v>187</v>
      </c>
      <c r="D2182" s="219" t="s">
        <v>641</v>
      </c>
      <c r="E2182" s="219">
        <v>2.4709659999999998E-3</v>
      </c>
    </row>
    <row r="2183" spans="1:5" ht="15.75" customHeight="1">
      <c r="A2183" s="219">
        <v>2016</v>
      </c>
      <c r="B2183" s="219" t="s">
        <v>115</v>
      </c>
      <c r="C2183" s="219" t="s">
        <v>187</v>
      </c>
      <c r="D2183" s="219" t="s">
        <v>641</v>
      </c>
      <c r="E2183" s="219">
        <v>7.2748559999999997E-3</v>
      </c>
    </row>
    <row r="2184" spans="1:5" ht="15.75" customHeight="1">
      <c r="A2184" s="219">
        <v>2016</v>
      </c>
      <c r="B2184" s="219" t="s">
        <v>123</v>
      </c>
      <c r="C2184" s="219" t="s">
        <v>187</v>
      </c>
      <c r="D2184" s="219" t="s">
        <v>641</v>
      </c>
      <c r="E2184" s="219">
        <v>1.5318150000000001E-2</v>
      </c>
    </row>
    <row r="2185" spans="1:5" ht="15.75" customHeight="1">
      <c r="A2185" s="219">
        <v>2016</v>
      </c>
      <c r="B2185" s="219" t="s">
        <v>3098</v>
      </c>
      <c r="C2185" s="219" t="s">
        <v>187</v>
      </c>
      <c r="D2185" s="219" t="s">
        <v>641</v>
      </c>
      <c r="E2185" s="219">
        <v>1.4540508000000001E-2</v>
      </c>
    </row>
    <row r="2186" spans="1:5" ht="15.75" customHeight="1">
      <c r="A2186" s="219">
        <v>2016</v>
      </c>
      <c r="B2186" s="219" t="s">
        <v>126</v>
      </c>
      <c r="C2186" s="219" t="s">
        <v>187</v>
      </c>
      <c r="D2186" s="219" t="s">
        <v>641</v>
      </c>
      <c r="E2186" s="219">
        <v>6.0738800000000005E-4</v>
      </c>
    </row>
    <row r="2187" spans="1:5" ht="15.75" customHeight="1">
      <c r="A2187" s="219">
        <v>2016</v>
      </c>
      <c r="B2187" s="219" t="s">
        <v>132</v>
      </c>
      <c r="C2187" s="219" t="s">
        <v>187</v>
      </c>
      <c r="D2187" s="219" t="s">
        <v>641</v>
      </c>
      <c r="E2187" s="219">
        <v>1.0528064E-2</v>
      </c>
    </row>
    <row r="2188" spans="1:5" ht="15.75" customHeight="1">
      <c r="A2188" s="219">
        <v>2016</v>
      </c>
      <c r="B2188" s="219" t="s">
        <v>134</v>
      </c>
      <c r="C2188" s="219" t="s">
        <v>187</v>
      </c>
      <c r="D2188" s="219" t="s">
        <v>641</v>
      </c>
      <c r="E2188" s="219">
        <v>9.2948800000000002E-4</v>
      </c>
    </row>
    <row r="2189" spans="1:5" ht="15.75" customHeight="1">
      <c r="A2189" s="219">
        <v>2016</v>
      </c>
      <c r="B2189" s="219" t="s">
        <v>6</v>
      </c>
      <c r="C2189" s="219" t="s">
        <v>633</v>
      </c>
      <c r="D2189" s="219" t="s">
        <v>636</v>
      </c>
      <c r="E2189" s="219">
        <v>2.9370830000000001E-3</v>
      </c>
    </row>
    <row r="2190" spans="1:5" ht="15.75" customHeight="1">
      <c r="A2190" s="219">
        <v>2016</v>
      </c>
      <c r="B2190" s="219" t="s">
        <v>3</v>
      </c>
      <c r="C2190" s="219" t="s">
        <v>633</v>
      </c>
      <c r="D2190" s="219" t="s">
        <v>636</v>
      </c>
      <c r="E2190" s="219">
        <v>4.8450413999999997E-2</v>
      </c>
    </row>
    <row r="2191" spans="1:5" ht="15.75" customHeight="1">
      <c r="A2191" s="219">
        <v>2016</v>
      </c>
      <c r="B2191" s="219" t="s">
        <v>12</v>
      </c>
      <c r="C2191" s="219" t="s">
        <v>633</v>
      </c>
      <c r="D2191" s="219" t="s">
        <v>636</v>
      </c>
      <c r="E2191" s="219">
        <v>1.0553445999999999E-2</v>
      </c>
    </row>
    <row r="2192" spans="1:5" ht="15.75" customHeight="1">
      <c r="A2192" s="219">
        <v>2016</v>
      </c>
      <c r="B2192" s="219" t="s">
        <v>8</v>
      </c>
      <c r="C2192" s="219" t="s">
        <v>633</v>
      </c>
      <c r="D2192" s="219" t="s">
        <v>636</v>
      </c>
      <c r="E2192" s="219">
        <v>1.0172244E-2</v>
      </c>
    </row>
    <row r="2193" spans="1:5" ht="15.75" customHeight="1">
      <c r="A2193" s="219">
        <v>2016</v>
      </c>
      <c r="B2193" s="219" t="s">
        <v>15</v>
      </c>
      <c r="C2193" s="219" t="s">
        <v>633</v>
      </c>
      <c r="D2193" s="219" t="s">
        <v>636</v>
      </c>
      <c r="E2193" s="219">
        <v>8.9781040000000006E-3</v>
      </c>
    </row>
    <row r="2194" spans="1:5" ht="15.75" customHeight="1">
      <c r="A2194" s="219">
        <v>2016</v>
      </c>
      <c r="B2194" s="219" t="s">
        <v>17</v>
      </c>
      <c r="C2194" s="219" t="s">
        <v>633</v>
      </c>
      <c r="D2194" s="219" t="s">
        <v>636</v>
      </c>
      <c r="E2194" s="219">
        <v>2.5491820000000001E-3</v>
      </c>
    </row>
    <row r="2195" spans="1:5" ht="15.75" customHeight="1">
      <c r="A2195" s="219">
        <v>2016</v>
      </c>
      <c r="B2195" s="219" t="s">
        <v>26</v>
      </c>
      <c r="C2195" s="219" t="s">
        <v>633</v>
      </c>
      <c r="D2195" s="219" t="s">
        <v>636</v>
      </c>
      <c r="E2195" s="219">
        <v>9.1348500000000001E-4</v>
      </c>
    </row>
    <row r="2196" spans="1:5" ht="15.75" customHeight="1">
      <c r="A2196" s="219">
        <v>2016</v>
      </c>
      <c r="B2196" s="219" t="s">
        <v>28</v>
      </c>
      <c r="C2196" s="219" t="s">
        <v>633</v>
      </c>
      <c r="D2196" s="219" t="s">
        <v>636</v>
      </c>
      <c r="E2196" s="219">
        <v>9.6924299999999995E-4</v>
      </c>
    </row>
    <row r="2197" spans="1:5" ht="15.75" customHeight="1">
      <c r="A2197" s="219">
        <v>2016</v>
      </c>
      <c r="B2197" s="219" t="s">
        <v>42</v>
      </c>
      <c r="C2197" s="219" t="s">
        <v>633</v>
      </c>
      <c r="D2197" s="219" t="s">
        <v>636</v>
      </c>
      <c r="E2197" s="219">
        <v>5.7025649999999997E-3</v>
      </c>
    </row>
    <row r="2198" spans="1:5" ht="15.75" customHeight="1">
      <c r="A2198" s="219">
        <v>2016</v>
      </c>
      <c r="B2198" s="219" t="s">
        <v>36</v>
      </c>
      <c r="C2198" s="219" t="s">
        <v>633</v>
      </c>
      <c r="D2198" s="219" t="s">
        <v>636</v>
      </c>
      <c r="E2198" s="219">
        <v>1.1020123999999999E-2</v>
      </c>
    </row>
    <row r="2199" spans="1:5" ht="15.75" customHeight="1">
      <c r="A2199" s="219">
        <v>2016</v>
      </c>
      <c r="B2199" s="219" t="s">
        <v>39</v>
      </c>
      <c r="C2199" s="219" t="s">
        <v>633</v>
      </c>
      <c r="D2199" s="219" t="s">
        <v>636</v>
      </c>
      <c r="E2199" s="219">
        <v>0.41248905200000002</v>
      </c>
    </row>
    <row r="2200" spans="1:5" ht="15.75" customHeight="1">
      <c r="A2200" s="219">
        <v>2016</v>
      </c>
      <c r="B2200" s="219" t="s">
        <v>44</v>
      </c>
      <c r="C2200" s="219" t="s">
        <v>633</v>
      </c>
      <c r="D2200" s="219" t="s">
        <v>636</v>
      </c>
      <c r="E2200" s="219">
        <v>2.2855099999999999E-4</v>
      </c>
    </row>
    <row r="2201" spans="1:5" ht="15.75" customHeight="1">
      <c r="A2201" s="219">
        <v>2016</v>
      </c>
      <c r="B2201" s="219" t="s">
        <v>47</v>
      </c>
      <c r="C2201" s="219" t="s">
        <v>633</v>
      </c>
      <c r="D2201" s="219" t="s">
        <v>636</v>
      </c>
      <c r="E2201" s="219">
        <v>1.1882576000000001E-2</v>
      </c>
    </row>
    <row r="2202" spans="1:5" ht="15.75" customHeight="1">
      <c r="A2202" s="219">
        <v>2016</v>
      </c>
      <c r="B2202" s="219" t="s">
        <v>50</v>
      </c>
      <c r="C2202" s="219" t="s">
        <v>633</v>
      </c>
      <c r="D2202" s="219" t="s">
        <v>636</v>
      </c>
      <c r="E2202" s="219">
        <v>2.3647070000000002E-3</v>
      </c>
    </row>
    <row r="2203" spans="1:5" ht="15.75" customHeight="1">
      <c r="A2203" s="219">
        <v>2016</v>
      </c>
      <c r="B2203" s="219" t="s">
        <v>58</v>
      </c>
      <c r="C2203" s="219" t="s">
        <v>633</v>
      </c>
      <c r="D2203" s="219" t="s">
        <v>636</v>
      </c>
      <c r="E2203" s="219">
        <v>6.5677499999999996E-4</v>
      </c>
    </row>
    <row r="2204" spans="1:5" ht="15.75" customHeight="1">
      <c r="A2204" s="219">
        <v>2016</v>
      </c>
      <c r="B2204" s="219" t="s">
        <v>61</v>
      </c>
      <c r="C2204" s="219" t="s">
        <v>633</v>
      </c>
      <c r="D2204" s="219" t="s">
        <v>636</v>
      </c>
      <c r="E2204" s="219">
        <v>9.3797195E-2</v>
      </c>
    </row>
    <row r="2205" spans="1:5" ht="15.75" customHeight="1">
      <c r="A2205" s="219">
        <v>2016</v>
      </c>
      <c r="B2205" s="219" t="s">
        <v>62</v>
      </c>
      <c r="C2205" s="219" t="s">
        <v>633</v>
      </c>
      <c r="D2205" s="219" t="s">
        <v>636</v>
      </c>
      <c r="E2205" s="219">
        <v>2.9485832E-2</v>
      </c>
    </row>
    <row r="2206" spans="1:5" ht="15.75" customHeight="1">
      <c r="A2206" s="219">
        <v>2016</v>
      </c>
      <c r="B2206" s="219" t="s">
        <v>68</v>
      </c>
      <c r="C2206" s="219" t="s">
        <v>633</v>
      </c>
      <c r="D2206" s="219" t="s">
        <v>636</v>
      </c>
      <c r="E2206" s="224">
        <v>8.14E-5</v>
      </c>
    </row>
    <row r="2207" spans="1:5" ht="15.75" customHeight="1">
      <c r="A2207" s="219">
        <v>2016</v>
      </c>
      <c r="B2207" s="219" t="s">
        <v>65</v>
      </c>
      <c r="C2207" s="219" t="s">
        <v>633</v>
      </c>
      <c r="D2207" s="219" t="s">
        <v>636</v>
      </c>
      <c r="E2207" s="219">
        <v>8.6921689999999996E-3</v>
      </c>
    </row>
    <row r="2208" spans="1:5" ht="15.75" customHeight="1">
      <c r="A2208" s="219">
        <v>2016</v>
      </c>
      <c r="B2208" s="219" t="s">
        <v>89</v>
      </c>
      <c r="C2208" s="219" t="s">
        <v>633</v>
      </c>
      <c r="D2208" s="219" t="s">
        <v>636</v>
      </c>
      <c r="E2208" s="219">
        <v>5.3806349999999999E-3</v>
      </c>
    </row>
    <row r="2209" spans="1:5" ht="15.75" customHeight="1">
      <c r="A2209" s="219">
        <v>2016</v>
      </c>
      <c r="B2209" s="219" t="s">
        <v>73</v>
      </c>
      <c r="C2209" s="219" t="s">
        <v>633</v>
      </c>
      <c r="D2209" s="219" t="s">
        <v>636</v>
      </c>
      <c r="E2209" s="219">
        <v>2.193661E-3</v>
      </c>
    </row>
    <row r="2210" spans="1:5" ht="15.75" customHeight="1">
      <c r="A2210" s="219">
        <v>2016</v>
      </c>
      <c r="B2210" s="219" t="s">
        <v>81</v>
      </c>
      <c r="C2210" s="219" t="s">
        <v>633</v>
      </c>
      <c r="D2210" s="219" t="s">
        <v>636</v>
      </c>
      <c r="E2210" s="219">
        <v>1.2300729999999999E-3</v>
      </c>
    </row>
    <row r="2211" spans="1:5" ht="15.75" customHeight="1">
      <c r="A2211" s="219">
        <v>2016</v>
      </c>
      <c r="B2211" s="219" t="s">
        <v>84</v>
      </c>
      <c r="C2211" s="219" t="s">
        <v>633</v>
      </c>
      <c r="D2211" s="219" t="s">
        <v>636</v>
      </c>
      <c r="E2211" s="224">
        <v>1.6699999999999999E-5</v>
      </c>
    </row>
    <row r="2212" spans="1:5" ht="15.75" customHeight="1">
      <c r="A2212" s="219">
        <v>2016</v>
      </c>
      <c r="B2212" s="219" t="s">
        <v>76</v>
      </c>
      <c r="C2212" s="219" t="s">
        <v>633</v>
      </c>
      <c r="D2212" s="219" t="s">
        <v>636</v>
      </c>
      <c r="E2212" s="219">
        <v>5.5334169999999997E-3</v>
      </c>
    </row>
    <row r="2213" spans="1:5" ht="15.75" customHeight="1">
      <c r="A2213" s="219">
        <v>2016</v>
      </c>
      <c r="B2213" s="219" t="s">
        <v>87</v>
      </c>
      <c r="C2213" s="219" t="s">
        <v>633</v>
      </c>
      <c r="D2213" s="219" t="s">
        <v>636</v>
      </c>
      <c r="E2213" s="219">
        <v>5.2287159999999996E-3</v>
      </c>
    </row>
    <row r="2214" spans="1:5" ht="15.75" customHeight="1">
      <c r="A2214" s="219">
        <v>2016</v>
      </c>
      <c r="B2214" s="219" t="s">
        <v>95</v>
      </c>
      <c r="C2214" s="219" t="s">
        <v>633</v>
      </c>
      <c r="D2214" s="219" t="s">
        <v>636</v>
      </c>
      <c r="E2214" s="219">
        <v>0.169544258</v>
      </c>
    </row>
    <row r="2215" spans="1:5" ht="15.75" customHeight="1">
      <c r="A2215" s="219">
        <v>2016</v>
      </c>
      <c r="B2215" s="219" t="s">
        <v>98</v>
      </c>
      <c r="C2215" s="219" t="s">
        <v>633</v>
      </c>
      <c r="D2215" s="219" t="s">
        <v>636</v>
      </c>
      <c r="E2215" s="219">
        <v>4.6578E-4</v>
      </c>
    </row>
    <row r="2216" spans="1:5" ht="15.75" customHeight="1">
      <c r="A2216" s="219">
        <v>2016</v>
      </c>
      <c r="B2216" s="219" t="s">
        <v>100</v>
      </c>
      <c r="C2216" s="219" t="s">
        <v>633</v>
      </c>
      <c r="D2216" s="219" t="s">
        <v>636</v>
      </c>
      <c r="E2216" s="219">
        <v>2.293078E-3</v>
      </c>
    </row>
    <row r="2217" spans="1:5" ht="15.75" customHeight="1">
      <c r="A2217" s="219">
        <v>2016</v>
      </c>
      <c r="B2217" s="219" t="s">
        <v>103</v>
      </c>
      <c r="C2217" s="219" t="s">
        <v>633</v>
      </c>
      <c r="D2217" s="219" t="s">
        <v>636</v>
      </c>
      <c r="E2217" s="219">
        <v>7.3187081000000001E-2</v>
      </c>
    </row>
    <row r="2218" spans="1:5" ht="15.75" customHeight="1">
      <c r="A2218" s="219">
        <v>2016</v>
      </c>
      <c r="B2218" s="219" t="s">
        <v>107</v>
      </c>
      <c r="C2218" s="219" t="s">
        <v>633</v>
      </c>
      <c r="D2218" s="219" t="s">
        <v>636</v>
      </c>
      <c r="E2218" s="219">
        <v>1.3176581E-2</v>
      </c>
    </row>
    <row r="2219" spans="1:5" ht="15.75" customHeight="1">
      <c r="A2219" s="219">
        <v>2016</v>
      </c>
      <c r="B2219" s="219" t="s">
        <v>113</v>
      </c>
      <c r="C2219" s="219" t="s">
        <v>633</v>
      </c>
      <c r="D2219" s="219" t="s">
        <v>636</v>
      </c>
      <c r="E2219" s="219">
        <v>5.5083930000000003E-3</v>
      </c>
    </row>
    <row r="2220" spans="1:5" ht="15.75" customHeight="1">
      <c r="A2220" s="219">
        <v>2016</v>
      </c>
      <c r="B2220" s="219" t="s">
        <v>115</v>
      </c>
      <c r="C2220" s="219" t="s">
        <v>633</v>
      </c>
      <c r="D2220" s="219" t="s">
        <v>636</v>
      </c>
      <c r="E2220" s="219">
        <v>1.7979959E-2</v>
      </c>
    </row>
    <row r="2221" spans="1:5" ht="15.75" customHeight="1">
      <c r="A2221" s="219">
        <v>2016</v>
      </c>
      <c r="B2221" s="219" t="s">
        <v>118</v>
      </c>
      <c r="C2221" s="219" t="s">
        <v>633</v>
      </c>
      <c r="D2221" s="219" t="s">
        <v>636</v>
      </c>
      <c r="E2221" s="219">
        <v>1.1815623000000001E-2</v>
      </c>
    </row>
    <row r="2222" spans="1:5" ht="15.75" customHeight="1">
      <c r="A2222" s="219">
        <v>2016</v>
      </c>
      <c r="B2222" s="219" t="s">
        <v>123</v>
      </c>
      <c r="C2222" s="219" t="s">
        <v>633</v>
      </c>
      <c r="D2222" s="219" t="s">
        <v>636</v>
      </c>
      <c r="E2222" s="219">
        <v>2.9096019999999998E-3</v>
      </c>
    </row>
    <row r="2223" spans="1:5" ht="15.75" customHeight="1">
      <c r="A2223" s="219">
        <v>2016</v>
      </c>
      <c r="B2223" s="219" t="s">
        <v>126</v>
      </c>
      <c r="C2223" s="219" t="s">
        <v>633</v>
      </c>
      <c r="D2223" s="219" t="s">
        <v>636</v>
      </c>
      <c r="E2223" s="219">
        <v>1.2655990000000001E-3</v>
      </c>
    </row>
    <row r="2224" spans="1:5" ht="15.75" customHeight="1">
      <c r="A2224" s="219">
        <v>2016</v>
      </c>
      <c r="B2224" s="219" t="s">
        <v>132</v>
      </c>
      <c r="C2224" s="219" t="s">
        <v>633</v>
      </c>
      <c r="D2224" s="219" t="s">
        <v>636</v>
      </c>
      <c r="E2224" s="219">
        <v>7.668238E-3</v>
      </c>
    </row>
    <row r="2225" spans="1:5" ht="15.75" customHeight="1">
      <c r="A2225" s="219">
        <v>2016</v>
      </c>
      <c r="B2225" s="219" t="s">
        <v>129</v>
      </c>
      <c r="C2225" s="219" t="s">
        <v>633</v>
      </c>
      <c r="D2225" s="219" t="s">
        <v>636</v>
      </c>
      <c r="E2225" s="219">
        <v>1.2678543E-2</v>
      </c>
    </row>
    <row r="2226" spans="1:5" ht="15.75" customHeight="1">
      <c r="A2226" s="219">
        <v>2016</v>
      </c>
      <c r="B2226" s="219" t="s">
        <v>6</v>
      </c>
      <c r="C2226" s="219" t="s">
        <v>633</v>
      </c>
      <c r="D2226" s="219" t="s">
        <v>635</v>
      </c>
      <c r="E2226" s="219">
        <v>7.1749751000000001E-2</v>
      </c>
    </row>
    <row r="2227" spans="1:5" ht="15.75" customHeight="1">
      <c r="A2227" s="219">
        <v>2016</v>
      </c>
      <c r="B2227" s="219" t="s">
        <v>3</v>
      </c>
      <c r="C2227" s="219" t="s">
        <v>633</v>
      </c>
      <c r="D2227" s="219" t="s">
        <v>635</v>
      </c>
      <c r="E2227" s="219">
        <v>1.1787489999999999E-2</v>
      </c>
    </row>
    <row r="2228" spans="1:5" ht="15.75" customHeight="1">
      <c r="A2228" s="219">
        <v>2016</v>
      </c>
      <c r="B2228" s="219" t="s">
        <v>12</v>
      </c>
      <c r="C2228" s="219" t="s">
        <v>633</v>
      </c>
      <c r="D2228" s="219" t="s">
        <v>635</v>
      </c>
      <c r="E2228" s="219">
        <v>1.9054390000000001E-3</v>
      </c>
    </row>
    <row r="2229" spans="1:5" ht="15.75" customHeight="1">
      <c r="A2229" s="219">
        <v>2016</v>
      </c>
      <c r="B2229" s="219" t="s">
        <v>8</v>
      </c>
      <c r="C2229" s="219" t="s">
        <v>633</v>
      </c>
      <c r="D2229" s="219" t="s">
        <v>635</v>
      </c>
      <c r="E2229" s="219">
        <v>3.297641E-3</v>
      </c>
    </row>
    <row r="2230" spans="1:5" ht="15.75" customHeight="1">
      <c r="A2230" s="219">
        <v>2016</v>
      </c>
      <c r="B2230" s="219" t="s">
        <v>15</v>
      </c>
      <c r="C2230" s="219" t="s">
        <v>633</v>
      </c>
      <c r="D2230" s="219" t="s">
        <v>635</v>
      </c>
      <c r="E2230" s="219">
        <v>7.0869214999999999E-2</v>
      </c>
    </row>
    <row r="2231" spans="1:5" ht="15.75" customHeight="1">
      <c r="A2231" s="219">
        <v>2016</v>
      </c>
      <c r="B2231" s="219" t="s">
        <v>17</v>
      </c>
      <c r="C2231" s="219" t="s">
        <v>633</v>
      </c>
      <c r="D2231" s="219" t="s">
        <v>635</v>
      </c>
      <c r="E2231" s="219">
        <v>9.4846797999999996E-2</v>
      </c>
    </row>
    <row r="2232" spans="1:5" ht="15.75" customHeight="1">
      <c r="A2232" s="219">
        <v>2016</v>
      </c>
      <c r="B2232" s="219" t="s">
        <v>20</v>
      </c>
      <c r="C2232" s="219" t="s">
        <v>633</v>
      </c>
      <c r="D2232" s="219" t="s">
        <v>635</v>
      </c>
      <c r="E2232" s="219">
        <v>7.5436199999999996E-4</v>
      </c>
    </row>
    <row r="2233" spans="1:5" ht="15.75" customHeight="1">
      <c r="A2233" s="219">
        <v>2016</v>
      </c>
      <c r="B2233" s="219" t="s">
        <v>23</v>
      </c>
      <c r="C2233" s="219" t="s">
        <v>633</v>
      </c>
      <c r="D2233" s="219" t="s">
        <v>635</v>
      </c>
      <c r="E2233" s="224">
        <v>1.9000000000000001E-7</v>
      </c>
    </row>
    <row r="2234" spans="1:5" ht="15.75" customHeight="1">
      <c r="A2234" s="219">
        <v>2016</v>
      </c>
      <c r="B2234" s="219" t="s">
        <v>26</v>
      </c>
      <c r="C2234" s="219" t="s">
        <v>633</v>
      </c>
      <c r="D2234" s="219" t="s">
        <v>635</v>
      </c>
      <c r="E2234" s="219">
        <v>3.835162E-3</v>
      </c>
    </row>
    <row r="2235" spans="1:5" ht="15.75" customHeight="1">
      <c r="A2235" s="219">
        <v>2016</v>
      </c>
      <c r="B2235" s="219" t="s">
        <v>28</v>
      </c>
      <c r="C2235" s="219" t="s">
        <v>633</v>
      </c>
      <c r="D2235" s="219" t="s">
        <v>635</v>
      </c>
      <c r="E2235" s="219">
        <v>1.491949E-3</v>
      </c>
    </row>
    <row r="2236" spans="1:5" ht="15.75" customHeight="1">
      <c r="A2236" s="219">
        <v>2016</v>
      </c>
      <c r="B2236" s="219" t="s">
        <v>31</v>
      </c>
      <c r="C2236" s="219" t="s">
        <v>633</v>
      </c>
      <c r="D2236" s="219" t="s">
        <v>635</v>
      </c>
      <c r="E2236" s="219">
        <v>1.16613E-4</v>
      </c>
    </row>
    <row r="2237" spans="1:5" ht="15.75" customHeight="1">
      <c r="A2237" s="219">
        <v>2016</v>
      </c>
      <c r="B2237" s="219" t="s">
        <v>42</v>
      </c>
      <c r="C2237" s="219" t="s">
        <v>633</v>
      </c>
      <c r="D2237" s="219" t="s">
        <v>635</v>
      </c>
      <c r="E2237" s="219">
        <v>1.988105E-3</v>
      </c>
    </row>
    <row r="2238" spans="1:5" ht="15.75" customHeight="1">
      <c r="A2238" s="219">
        <v>2016</v>
      </c>
      <c r="B2238" s="219" t="s">
        <v>34</v>
      </c>
      <c r="C2238" s="219" t="s">
        <v>633</v>
      </c>
      <c r="D2238" s="219" t="s">
        <v>635</v>
      </c>
      <c r="E2238" s="219">
        <v>9.7295699999999999E-4</v>
      </c>
    </row>
    <row r="2239" spans="1:5" ht="15.75" customHeight="1">
      <c r="A2239" s="219">
        <v>2016</v>
      </c>
      <c r="B2239" s="219" t="s">
        <v>36</v>
      </c>
      <c r="C2239" s="219" t="s">
        <v>633</v>
      </c>
      <c r="D2239" s="219" t="s">
        <v>635</v>
      </c>
      <c r="E2239" s="219">
        <v>4.5334470000000003E-3</v>
      </c>
    </row>
    <row r="2240" spans="1:5" ht="15.75" customHeight="1">
      <c r="A2240" s="219">
        <v>2016</v>
      </c>
      <c r="B2240" s="219" t="s">
        <v>39</v>
      </c>
      <c r="C2240" s="219" t="s">
        <v>633</v>
      </c>
      <c r="D2240" s="219" t="s">
        <v>635</v>
      </c>
      <c r="E2240" s="219">
        <v>1.1049709999999999E-3</v>
      </c>
    </row>
    <row r="2241" spans="1:5" ht="15.75" customHeight="1">
      <c r="A2241" s="219">
        <v>2016</v>
      </c>
      <c r="B2241" s="219" t="s">
        <v>44</v>
      </c>
      <c r="C2241" s="219" t="s">
        <v>633</v>
      </c>
      <c r="D2241" s="219" t="s">
        <v>635</v>
      </c>
      <c r="E2241" s="219">
        <v>7.9681879999999993E-3</v>
      </c>
    </row>
    <row r="2242" spans="1:5" ht="15.75" customHeight="1">
      <c r="A2242" s="219">
        <v>2016</v>
      </c>
      <c r="B2242" s="219" t="s">
        <v>47</v>
      </c>
      <c r="C2242" s="219" t="s">
        <v>633</v>
      </c>
      <c r="D2242" s="219" t="s">
        <v>635</v>
      </c>
      <c r="E2242" s="219">
        <v>1.7299080000000001E-3</v>
      </c>
    </row>
    <row r="2243" spans="1:5" ht="15.75" customHeight="1">
      <c r="A2243" s="219">
        <v>2016</v>
      </c>
      <c r="B2243" s="219" t="s">
        <v>50</v>
      </c>
      <c r="C2243" s="219" t="s">
        <v>633</v>
      </c>
      <c r="D2243" s="219" t="s">
        <v>635</v>
      </c>
      <c r="E2243" s="219">
        <v>5.8867846000000001E-2</v>
      </c>
    </row>
    <row r="2244" spans="1:5" ht="15.75" customHeight="1">
      <c r="A2244" s="219">
        <v>2016</v>
      </c>
      <c r="B2244" s="219" t="s">
        <v>58</v>
      </c>
      <c r="C2244" s="219" t="s">
        <v>633</v>
      </c>
      <c r="D2244" s="219" t="s">
        <v>635</v>
      </c>
      <c r="E2244" s="219">
        <v>7.1367800000000003E-4</v>
      </c>
    </row>
    <row r="2245" spans="1:5" ht="15.75" customHeight="1">
      <c r="A2245" s="219">
        <v>2016</v>
      </c>
      <c r="B2245" s="219" t="s">
        <v>55</v>
      </c>
      <c r="C2245" s="219" t="s">
        <v>633</v>
      </c>
      <c r="D2245" s="219" t="s">
        <v>635</v>
      </c>
      <c r="E2245" s="219">
        <v>9.1087600000000003E-4</v>
      </c>
    </row>
    <row r="2246" spans="1:5" ht="15.75" customHeight="1">
      <c r="A2246" s="219">
        <v>2016</v>
      </c>
      <c r="B2246" s="219" t="s">
        <v>52</v>
      </c>
      <c r="C2246" s="219" t="s">
        <v>633</v>
      </c>
      <c r="D2246" s="219" t="s">
        <v>635</v>
      </c>
      <c r="E2246" s="224">
        <v>4.6299999999999999E-9</v>
      </c>
    </row>
    <row r="2247" spans="1:5" ht="15.75" customHeight="1">
      <c r="A2247" s="219">
        <v>2016</v>
      </c>
      <c r="B2247" s="219" t="s">
        <v>61</v>
      </c>
      <c r="C2247" s="219" t="s">
        <v>633</v>
      </c>
      <c r="D2247" s="219" t="s">
        <v>635</v>
      </c>
      <c r="E2247" s="219">
        <v>1.3096418E-2</v>
      </c>
    </row>
    <row r="2248" spans="1:5" ht="15.75" customHeight="1">
      <c r="A2248" s="219">
        <v>2016</v>
      </c>
      <c r="B2248" s="219" t="s">
        <v>62</v>
      </c>
      <c r="C2248" s="219" t="s">
        <v>633</v>
      </c>
      <c r="D2248" s="219" t="s">
        <v>635</v>
      </c>
      <c r="E2248" s="219">
        <v>5.6744559999999996E-3</v>
      </c>
    </row>
    <row r="2249" spans="1:5" ht="15.75" customHeight="1">
      <c r="A2249" s="219">
        <v>2016</v>
      </c>
      <c r="B2249" s="219" t="s">
        <v>68</v>
      </c>
      <c r="C2249" s="219" t="s">
        <v>633</v>
      </c>
      <c r="D2249" s="219" t="s">
        <v>635</v>
      </c>
      <c r="E2249" s="219">
        <v>1.036864E-3</v>
      </c>
    </row>
    <row r="2250" spans="1:5" ht="15.75" customHeight="1">
      <c r="A2250" s="219">
        <v>2016</v>
      </c>
      <c r="B2250" s="219" t="s">
        <v>65</v>
      </c>
      <c r="C2250" s="219" t="s">
        <v>633</v>
      </c>
      <c r="D2250" s="219" t="s">
        <v>635</v>
      </c>
      <c r="E2250" s="219">
        <v>5.848883E-3</v>
      </c>
    </row>
    <row r="2251" spans="1:5" ht="15.75" customHeight="1">
      <c r="A2251" s="219">
        <v>2016</v>
      </c>
      <c r="B2251" s="219" t="s">
        <v>70</v>
      </c>
      <c r="C2251" s="219" t="s">
        <v>633</v>
      </c>
      <c r="D2251" s="219" t="s">
        <v>635</v>
      </c>
      <c r="E2251" s="219">
        <v>7.3360000000000005E-4</v>
      </c>
    </row>
    <row r="2252" spans="1:5" ht="15.75" customHeight="1">
      <c r="A2252" s="219">
        <v>2016</v>
      </c>
      <c r="B2252" s="219" t="s">
        <v>89</v>
      </c>
      <c r="C2252" s="219" t="s">
        <v>633</v>
      </c>
      <c r="D2252" s="219" t="s">
        <v>635</v>
      </c>
      <c r="E2252" s="219">
        <v>5.3738500000000003E-4</v>
      </c>
    </row>
    <row r="2253" spans="1:5" ht="15.75" customHeight="1">
      <c r="A2253" s="219">
        <v>2016</v>
      </c>
      <c r="B2253" s="219" t="s">
        <v>92</v>
      </c>
      <c r="C2253" s="219" t="s">
        <v>633</v>
      </c>
      <c r="D2253" s="219" t="s">
        <v>635</v>
      </c>
      <c r="E2253" s="219">
        <v>4.823993E-2</v>
      </c>
    </row>
    <row r="2254" spans="1:5" ht="15.75" customHeight="1">
      <c r="A2254" s="219">
        <v>2016</v>
      </c>
      <c r="B2254" s="219" t="s">
        <v>73</v>
      </c>
      <c r="C2254" s="219" t="s">
        <v>633</v>
      </c>
      <c r="D2254" s="219" t="s">
        <v>635</v>
      </c>
      <c r="E2254" s="219">
        <v>1.061733E-3</v>
      </c>
    </row>
    <row r="2255" spans="1:5" ht="15.75" customHeight="1">
      <c r="A2255" s="219">
        <v>2016</v>
      </c>
      <c r="B2255" s="219" t="s">
        <v>81</v>
      </c>
      <c r="C2255" s="219" t="s">
        <v>633</v>
      </c>
      <c r="D2255" s="219" t="s">
        <v>635</v>
      </c>
      <c r="E2255" s="219">
        <v>6.5395299999999998E-4</v>
      </c>
    </row>
    <row r="2256" spans="1:5" ht="15.75" customHeight="1">
      <c r="A2256" s="219">
        <v>2016</v>
      </c>
      <c r="B2256" s="219" t="s">
        <v>84</v>
      </c>
      <c r="C2256" s="219" t="s">
        <v>633</v>
      </c>
      <c r="D2256" s="219" t="s">
        <v>635</v>
      </c>
      <c r="E2256" s="219">
        <v>3.9907726999999997E-2</v>
      </c>
    </row>
    <row r="2257" spans="1:5" ht="15.75" customHeight="1">
      <c r="A2257" s="219">
        <v>2016</v>
      </c>
      <c r="B2257" s="219" t="s">
        <v>76</v>
      </c>
      <c r="C2257" s="219" t="s">
        <v>633</v>
      </c>
      <c r="D2257" s="219" t="s">
        <v>635</v>
      </c>
      <c r="E2257" s="219">
        <v>8.1641199999999998E-4</v>
      </c>
    </row>
    <row r="2258" spans="1:5" ht="15.75" customHeight="1">
      <c r="A2258" s="219">
        <v>2016</v>
      </c>
      <c r="B2258" s="219" t="s">
        <v>87</v>
      </c>
      <c r="C2258" s="219" t="s">
        <v>633</v>
      </c>
      <c r="D2258" s="219" t="s">
        <v>635</v>
      </c>
      <c r="E2258" s="219">
        <v>1.0186778E-2</v>
      </c>
    </row>
    <row r="2259" spans="1:5" ht="15.75" customHeight="1">
      <c r="A2259" s="219">
        <v>2016</v>
      </c>
      <c r="B2259" s="219" t="s">
        <v>95</v>
      </c>
      <c r="C2259" s="219" t="s">
        <v>633</v>
      </c>
      <c r="D2259" s="219" t="s">
        <v>635</v>
      </c>
      <c r="E2259" s="219">
        <v>5.749339E-3</v>
      </c>
    </row>
    <row r="2260" spans="1:5" ht="15.75" customHeight="1">
      <c r="A2260" s="219">
        <v>2016</v>
      </c>
      <c r="B2260" s="219" t="s">
        <v>98</v>
      </c>
      <c r="C2260" s="219" t="s">
        <v>633</v>
      </c>
      <c r="D2260" s="219" t="s">
        <v>635</v>
      </c>
      <c r="E2260" s="219">
        <v>8.7202894000000003E-2</v>
      </c>
    </row>
    <row r="2261" spans="1:5" ht="15.75" customHeight="1">
      <c r="A2261" s="219">
        <v>2016</v>
      </c>
      <c r="B2261" s="219" t="s">
        <v>100</v>
      </c>
      <c r="C2261" s="219" t="s">
        <v>633</v>
      </c>
      <c r="D2261" s="219" t="s">
        <v>635</v>
      </c>
      <c r="E2261" s="219">
        <v>8.2427599999999998E-4</v>
      </c>
    </row>
    <row r="2262" spans="1:5" ht="15.75" customHeight="1">
      <c r="A2262" s="219">
        <v>2016</v>
      </c>
      <c r="B2262" s="219" t="s">
        <v>103</v>
      </c>
      <c r="C2262" s="219" t="s">
        <v>633</v>
      </c>
      <c r="D2262" s="219" t="s">
        <v>635</v>
      </c>
      <c r="E2262" s="219">
        <v>2.1725713000000001E-2</v>
      </c>
    </row>
    <row r="2263" spans="1:5" ht="15.75" customHeight="1">
      <c r="A2263" s="219">
        <v>2016</v>
      </c>
      <c r="B2263" s="219" t="s">
        <v>105</v>
      </c>
      <c r="C2263" s="219" t="s">
        <v>633</v>
      </c>
      <c r="D2263" s="219" t="s">
        <v>635</v>
      </c>
      <c r="E2263" s="219">
        <v>1.94434E-4</v>
      </c>
    </row>
    <row r="2264" spans="1:5" ht="15.75" customHeight="1">
      <c r="A2264" s="219">
        <v>2016</v>
      </c>
      <c r="B2264" s="219" t="s">
        <v>107</v>
      </c>
      <c r="C2264" s="219" t="s">
        <v>633</v>
      </c>
      <c r="D2264" s="219" t="s">
        <v>635</v>
      </c>
      <c r="E2264" s="219">
        <v>3.9875000000000002E-4</v>
      </c>
    </row>
    <row r="2265" spans="1:5" ht="15.75" customHeight="1">
      <c r="A2265" s="219">
        <v>2016</v>
      </c>
      <c r="B2265" s="219" t="s">
        <v>113</v>
      </c>
      <c r="C2265" s="219" t="s">
        <v>633</v>
      </c>
      <c r="D2265" s="219" t="s">
        <v>635</v>
      </c>
      <c r="E2265" s="219">
        <v>1.0075220000000001E-3</v>
      </c>
    </row>
    <row r="2266" spans="1:5" ht="15.75" customHeight="1">
      <c r="A2266" s="219">
        <v>2016</v>
      </c>
      <c r="B2266" s="219" t="s">
        <v>115</v>
      </c>
      <c r="C2266" s="219" t="s">
        <v>633</v>
      </c>
      <c r="D2266" s="219" t="s">
        <v>635</v>
      </c>
      <c r="E2266" s="219">
        <v>0.36599898199999997</v>
      </c>
    </row>
    <row r="2267" spans="1:5" ht="15.75" customHeight="1">
      <c r="A2267" s="219">
        <v>2016</v>
      </c>
      <c r="B2267" s="219" t="s">
        <v>118</v>
      </c>
      <c r="C2267" s="219" t="s">
        <v>633</v>
      </c>
      <c r="D2267" s="219" t="s">
        <v>635</v>
      </c>
      <c r="E2267" s="219">
        <v>6.8047710000000003E-3</v>
      </c>
    </row>
    <row r="2268" spans="1:5" ht="15.75" customHeight="1">
      <c r="A2268" s="219">
        <v>2016</v>
      </c>
      <c r="B2268" s="219" t="s">
        <v>123</v>
      </c>
      <c r="C2268" s="219" t="s">
        <v>633</v>
      </c>
      <c r="D2268" s="219" t="s">
        <v>635</v>
      </c>
      <c r="E2268" s="219">
        <v>2.9989600000000002E-4</v>
      </c>
    </row>
    <row r="2269" spans="1:5" ht="15.75" customHeight="1">
      <c r="A2269" s="219">
        <v>2016</v>
      </c>
      <c r="B2269" s="219" t="s">
        <v>121</v>
      </c>
      <c r="C2269" s="219" t="s">
        <v>633</v>
      </c>
      <c r="D2269" s="219" t="s">
        <v>635</v>
      </c>
      <c r="E2269" s="224">
        <v>2.0800000000000001E-8</v>
      </c>
    </row>
    <row r="2270" spans="1:5" ht="15.75" customHeight="1">
      <c r="A2270" s="219">
        <v>2016</v>
      </c>
      <c r="B2270" s="219" t="s">
        <v>126</v>
      </c>
      <c r="C2270" s="219" t="s">
        <v>633</v>
      </c>
      <c r="D2270" s="219" t="s">
        <v>635</v>
      </c>
      <c r="E2270" s="219">
        <v>2.5645479999999998E-3</v>
      </c>
    </row>
    <row r="2271" spans="1:5" ht="15.75" customHeight="1">
      <c r="A2271" s="219">
        <v>2016</v>
      </c>
      <c r="B2271" s="219" t="s">
        <v>132</v>
      </c>
      <c r="C2271" s="219" t="s">
        <v>633</v>
      </c>
      <c r="D2271" s="219" t="s">
        <v>635</v>
      </c>
      <c r="E2271" s="224">
        <v>5.1699999999999996E-6</v>
      </c>
    </row>
    <row r="2272" spans="1:5" ht="15.75" customHeight="1">
      <c r="A2272" s="219">
        <v>2016</v>
      </c>
      <c r="B2272" s="219" t="s">
        <v>129</v>
      </c>
      <c r="C2272" s="219" t="s">
        <v>633</v>
      </c>
      <c r="D2272" s="219" t="s">
        <v>635</v>
      </c>
      <c r="E2272" s="219">
        <v>6.348139E-3</v>
      </c>
    </row>
    <row r="2273" spans="1:5" ht="15.75" customHeight="1">
      <c r="A2273" s="219">
        <v>2016</v>
      </c>
      <c r="B2273" s="219" t="s">
        <v>134</v>
      </c>
      <c r="C2273" s="219" t="s">
        <v>633</v>
      </c>
      <c r="D2273" s="219" t="s">
        <v>635</v>
      </c>
      <c r="E2273" s="219">
        <v>3.3636807999999997E-2</v>
      </c>
    </row>
    <row r="2274" spans="1:5" ht="15.75" customHeight="1">
      <c r="A2274" s="219">
        <v>2016</v>
      </c>
      <c r="B2274" s="219" t="s">
        <v>6</v>
      </c>
      <c r="C2274" s="219" t="s">
        <v>633</v>
      </c>
      <c r="D2274" s="219" t="s">
        <v>641</v>
      </c>
      <c r="E2274" s="219">
        <v>1.0359164000000001E-2</v>
      </c>
    </row>
    <row r="2275" spans="1:5" ht="15.75" customHeight="1">
      <c r="A2275" s="219">
        <v>2016</v>
      </c>
      <c r="B2275" s="219" t="s">
        <v>15</v>
      </c>
      <c r="C2275" s="219" t="s">
        <v>633</v>
      </c>
      <c r="D2275" s="219" t="s">
        <v>641</v>
      </c>
      <c r="E2275" s="219">
        <v>6.4704197000000005E-2</v>
      </c>
    </row>
    <row r="2276" spans="1:5" ht="15.75" customHeight="1">
      <c r="A2276" s="219">
        <v>2016</v>
      </c>
      <c r="B2276" s="219" t="s">
        <v>17</v>
      </c>
      <c r="C2276" s="219" t="s">
        <v>633</v>
      </c>
      <c r="D2276" s="219" t="s">
        <v>641</v>
      </c>
      <c r="E2276" s="219">
        <v>3.4767539E-2</v>
      </c>
    </row>
    <row r="2277" spans="1:5" ht="15.75" customHeight="1">
      <c r="A2277" s="219">
        <v>2016</v>
      </c>
      <c r="B2277" s="219" t="s">
        <v>20</v>
      </c>
      <c r="C2277" s="219" t="s">
        <v>633</v>
      </c>
      <c r="D2277" s="219" t="s">
        <v>641</v>
      </c>
      <c r="E2277" s="219">
        <v>2.9436900000000001E-3</v>
      </c>
    </row>
    <row r="2278" spans="1:5" ht="15.75" customHeight="1">
      <c r="A2278" s="219">
        <v>2016</v>
      </c>
      <c r="B2278" s="219" t="s">
        <v>5450</v>
      </c>
      <c r="C2278" s="219" t="s">
        <v>633</v>
      </c>
      <c r="D2278" s="219" t="s">
        <v>641</v>
      </c>
      <c r="E2278" s="219">
        <v>5.936205E-3</v>
      </c>
    </row>
    <row r="2279" spans="1:5" ht="15.75" customHeight="1">
      <c r="A2279" s="219">
        <v>2016</v>
      </c>
      <c r="B2279" s="219" t="s">
        <v>26</v>
      </c>
      <c r="C2279" s="219" t="s">
        <v>633</v>
      </c>
      <c r="D2279" s="219" t="s">
        <v>641</v>
      </c>
      <c r="E2279" s="219">
        <v>9.2666700000000005E-4</v>
      </c>
    </row>
    <row r="2280" spans="1:5" ht="15.75" customHeight="1">
      <c r="A2280" s="219">
        <v>2016</v>
      </c>
      <c r="B2280" s="219" t="s">
        <v>42</v>
      </c>
      <c r="C2280" s="219" t="s">
        <v>633</v>
      </c>
      <c r="D2280" s="219" t="s">
        <v>641</v>
      </c>
      <c r="E2280" s="219">
        <v>0.379035858</v>
      </c>
    </row>
    <row r="2281" spans="1:5" ht="15.75" customHeight="1">
      <c r="A2281" s="219">
        <v>2016</v>
      </c>
      <c r="B2281" s="219" t="s">
        <v>36</v>
      </c>
      <c r="C2281" s="219" t="s">
        <v>633</v>
      </c>
      <c r="D2281" s="219" t="s">
        <v>641</v>
      </c>
      <c r="E2281" s="219">
        <v>1.2240845E-2</v>
      </c>
    </row>
    <row r="2282" spans="1:5" ht="15.75" customHeight="1">
      <c r="A2282" s="219">
        <v>2016</v>
      </c>
      <c r="B2282" s="219" t="s">
        <v>39</v>
      </c>
      <c r="C2282" s="219" t="s">
        <v>633</v>
      </c>
      <c r="D2282" s="219" t="s">
        <v>641</v>
      </c>
      <c r="E2282" s="219">
        <v>8.2067719999999993E-3</v>
      </c>
    </row>
    <row r="2283" spans="1:5" ht="15.75" customHeight="1">
      <c r="A2283" s="219">
        <v>2016</v>
      </c>
      <c r="B2283" s="219" t="s">
        <v>47</v>
      </c>
      <c r="C2283" s="219" t="s">
        <v>633</v>
      </c>
      <c r="D2283" s="219" t="s">
        <v>641</v>
      </c>
      <c r="E2283" s="219">
        <v>9.3399239999999994E-3</v>
      </c>
    </row>
    <row r="2284" spans="1:5" ht="15.75" customHeight="1">
      <c r="A2284" s="219">
        <v>2016</v>
      </c>
      <c r="B2284" s="219" t="s">
        <v>50</v>
      </c>
      <c r="C2284" s="219" t="s">
        <v>633</v>
      </c>
      <c r="D2284" s="219" t="s">
        <v>641</v>
      </c>
      <c r="E2284" s="219">
        <v>8.3589709999999998E-3</v>
      </c>
    </row>
    <row r="2285" spans="1:5" ht="15.75" customHeight="1">
      <c r="A2285" s="219">
        <v>2016</v>
      </c>
      <c r="B2285" s="219" t="s">
        <v>58</v>
      </c>
      <c r="C2285" s="219" t="s">
        <v>633</v>
      </c>
      <c r="D2285" s="219" t="s">
        <v>641</v>
      </c>
      <c r="E2285" s="219">
        <v>1.1143227E-2</v>
      </c>
    </row>
    <row r="2286" spans="1:5" ht="15.75" customHeight="1">
      <c r="A2286" s="219">
        <v>2016</v>
      </c>
      <c r="B2286" s="219" t="s">
        <v>55</v>
      </c>
      <c r="C2286" s="219" t="s">
        <v>633</v>
      </c>
      <c r="D2286" s="219" t="s">
        <v>641</v>
      </c>
      <c r="E2286" s="219">
        <v>2.9376990000000002E-3</v>
      </c>
    </row>
    <row r="2287" spans="1:5" ht="15.75" customHeight="1">
      <c r="A2287" s="219">
        <v>2016</v>
      </c>
      <c r="B2287" s="219" t="s">
        <v>61</v>
      </c>
      <c r="C2287" s="219" t="s">
        <v>633</v>
      </c>
      <c r="D2287" s="219" t="s">
        <v>641</v>
      </c>
      <c r="E2287" s="219">
        <v>0.13698427499999999</v>
      </c>
    </row>
    <row r="2288" spans="1:5" ht="15.75" customHeight="1">
      <c r="A2288" s="219">
        <v>2016</v>
      </c>
      <c r="B2288" s="219" t="s">
        <v>62</v>
      </c>
      <c r="C2288" s="219" t="s">
        <v>633</v>
      </c>
      <c r="D2288" s="219" t="s">
        <v>641</v>
      </c>
      <c r="E2288" s="219">
        <v>3.1051677999999999E-2</v>
      </c>
    </row>
    <row r="2289" spans="1:5" ht="15.75" customHeight="1">
      <c r="A2289" s="219">
        <v>2016</v>
      </c>
      <c r="B2289" s="219" t="s">
        <v>68</v>
      </c>
      <c r="C2289" s="219" t="s">
        <v>633</v>
      </c>
      <c r="D2289" s="219" t="s">
        <v>641</v>
      </c>
      <c r="E2289" s="219">
        <v>6.2222079999999999E-3</v>
      </c>
    </row>
    <row r="2290" spans="1:5" ht="15.75" customHeight="1">
      <c r="A2290" s="219">
        <v>2016</v>
      </c>
      <c r="B2290" s="219" t="s">
        <v>92</v>
      </c>
      <c r="C2290" s="219" t="s">
        <v>633</v>
      </c>
      <c r="D2290" s="219" t="s">
        <v>641</v>
      </c>
      <c r="E2290" s="219">
        <v>2.28714E-3</v>
      </c>
    </row>
    <row r="2291" spans="1:5" ht="15.75" customHeight="1">
      <c r="A2291" s="219">
        <v>2016</v>
      </c>
      <c r="B2291" s="219" t="s">
        <v>81</v>
      </c>
      <c r="C2291" s="219" t="s">
        <v>633</v>
      </c>
      <c r="D2291" s="219" t="s">
        <v>641</v>
      </c>
      <c r="E2291" s="219">
        <v>6.9045419999999996E-3</v>
      </c>
    </row>
    <row r="2292" spans="1:5" ht="15.75" customHeight="1">
      <c r="A2292" s="219">
        <v>2016</v>
      </c>
      <c r="B2292" s="219" t="s">
        <v>87</v>
      </c>
      <c r="C2292" s="219" t="s">
        <v>633</v>
      </c>
      <c r="D2292" s="219" t="s">
        <v>641</v>
      </c>
      <c r="E2292" s="219">
        <v>0.120809677</v>
      </c>
    </row>
    <row r="2293" spans="1:5" ht="15.75" customHeight="1">
      <c r="A2293" s="219">
        <v>2016</v>
      </c>
      <c r="B2293" s="219" t="s">
        <v>95</v>
      </c>
      <c r="C2293" s="219" t="s">
        <v>633</v>
      </c>
      <c r="D2293" s="219" t="s">
        <v>641</v>
      </c>
      <c r="E2293" s="219">
        <v>1.0304847000000001E-2</v>
      </c>
    </row>
    <row r="2294" spans="1:5" ht="15.75" customHeight="1">
      <c r="A2294" s="219">
        <v>2016</v>
      </c>
      <c r="B2294" s="219" t="s">
        <v>98</v>
      </c>
      <c r="C2294" s="219" t="s">
        <v>633</v>
      </c>
      <c r="D2294" s="219" t="s">
        <v>641</v>
      </c>
      <c r="E2294" s="219">
        <v>3.002813E-3</v>
      </c>
    </row>
    <row r="2295" spans="1:5" ht="15.75" customHeight="1">
      <c r="A2295" s="219">
        <v>2016</v>
      </c>
      <c r="B2295" s="219" t="s">
        <v>100</v>
      </c>
      <c r="C2295" s="219" t="s">
        <v>633</v>
      </c>
      <c r="D2295" s="219" t="s">
        <v>641</v>
      </c>
      <c r="E2295" s="219">
        <v>1.474878E-3</v>
      </c>
    </row>
    <row r="2296" spans="1:5" ht="15.75" customHeight="1">
      <c r="A2296" s="219">
        <v>2016</v>
      </c>
      <c r="B2296" s="219" t="s">
        <v>103</v>
      </c>
      <c r="C2296" s="219" t="s">
        <v>633</v>
      </c>
      <c r="D2296" s="219" t="s">
        <v>641</v>
      </c>
      <c r="E2296" s="219">
        <v>2.6777664999999999E-2</v>
      </c>
    </row>
    <row r="2297" spans="1:5" ht="15.75" customHeight="1">
      <c r="A2297" s="219">
        <v>2016</v>
      </c>
      <c r="B2297" s="219" t="s">
        <v>107</v>
      </c>
      <c r="C2297" s="219" t="s">
        <v>633</v>
      </c>
      <c r="D2297" s="219" t="s">
        <v>641</v>
      </c>
      <c r="E2297" s="219">
        <v>2.3165260000000002E-3</v>
      </c>
    </row>
    <row r="2298" spans="1:5" ht="15.75" customHeight="1">
      <c r="A2298" s="219">
        <v>2016</v>
      </c>
      <c r="B2298" s="219" t="s">
        <v>113</v>
      </c>
      <c r="C2298" s="219" t="s">
        <v>633</v>
      </c>
      <c r="D2298" s="219" t="s">
        <v>641</v>
      </c>
      <c r="E2298" s="219">
        <v>8.8952960000000005E-3</v>
      </c>
    </row>
    <row r="2299" spans="1:5" ht="15.75" customHeight="1">
      <c r="A2299" s="219">
        <v>2016</v>
      </c>
      <c r="B2299" s="219" t="s">
        <v>115</v>
      </c>
      <c r="C2299" s="219" t="s">
        <v>633</v>
      </c>
      <c r="D2299" s="219" t="s">
        <v>641</v>
      </c>
      <c r="E2299" s="219">
        <v>2.5883947000000001E-2</v>
      </c>
    </row>
    <row r="2300" spans="1:5" ht="15.75" customHeight="1">
      <c r="A2300" s="219">
        <v>2016</v>
      </c>
      <c r="B2300" s="219" t="s">
        <v>123</v>
      </c>
      <c r="C2300" s="219" t="s">
        <v>633</v>
      </c>
      <c r="D2300" s="219" t="s">
        <v>641</v>
      </c>
      <c r="E2300" s="219">
        <v>2.0145006E-2</v>
      </c>
    </row>
    <row r="2301" spans="1:5" ht="15.75" customHeight="1">
      <c r="A2301" s="219">
        <v>2016</v>
      </c>
      <c r="B2301" s="219" t="s">
        <v>3098</v>
      </c>
      <c r="C2301" s="219" t="s">
        <v>633</v>
      </c>
      <c r="D2301" s="219" t="s">
        <v>641</v>
      </c>
      <c r="E2301" s="219">
        <v>2.4057345000000001E-2</v>
      </c>
    </row>
    <row r="2302" spans="1:5" ht="15.75" customHeight="1">
      <c r="A2302" s="219">
        <v>2016</v>
      </c>
      <c r="B2302" s="219" t="s">
        <v>126</v>
      </c>
      <c r="C2302" s="219" t="s">
        <v>633</v>
      </c>
      <c r="D2302" s="219" t="s">
        <v>641</v>
      </c>
      <c r="E2302" s="219">
        <v>2.1843159999999999E-3</v>
      </c>
    </row>
    <row r="2303" spans="1:5" ht="15.75" customHeight="1">
      <c r="A2303" s="219">
        <v>2016</v>
      </c>
      <c r="B2303" s="219" t="s">
        <v>132</v>
      </c>
      <c r="C2303" s="219" t="s">
        <v>633</v>
      </c>
      <c r="D2303" s="219" t="s">
        <v>641</v>
      </c>
      <c r="E2303" s="219">
        <v>1.8829444000000001E-2</v>
      </c>
    </row>
    <row r="2304" spans="1:5" ht="15.75" customHeight="1">
      <c r="A2304" s="219">
        <v>2016</v>
      </c>
      <c r="B2304" s="219" t="s">
        <v>134</v>
      </c>
      <c r="C2304" s="219" t="s">
        <v>633</v>
      </c>
      <c r="D2304" s="219" t="s">
        <v>641</v>
      </c>
      <c r="E2304" s="219">
        <v>9.6763899999999996E-4</v>
      </c>
    </row>
    <row r="2305" spans="1:5" ht="15.75" customHeight="1">
      <c r="A2305" s="219">
        <v>2016</v>
      </c>
      <c r="B2305" s="219" t="s">
        <v>6</v>
      </c>
      <c r="C2305" s="219" t="s">
        <v>188</v>
      </c>
      <c r="D2305" s="219" t="s">
        <v>636</v>
      </c>
      <c r="E2305" s="219">
        <v>1.9297842999999999E-2</v>
      </c>
    </row>
    <row r="2306" spans="1:5" ht="15.75" customHeight="1">
      <c r="A2306" s="219">
        <v>2016</v>
      </c>
      <c r="B2306" s="219" t="s">
        <v>3</v>
      </c>
      <c r="C2306" s="219" t="s">
        <v>188</v>
      </c>
      <c r="D2306" s="219" t="s">
        <v>636</v>
      </c>
      <c r="E2306" s="219">
        <v>8.0543430999999999E-2</v>
      </c>
    </row>
    <row r="2307" spans="1:5" ht="15.75" customHeight="1">
      <c r="A2307" s="219">
        <v>2016</v>
      </c>
      <c r="B2307" s="219" t="s">
        <v>12</v>
      </c>
      <c r="C2307" s="219" t="s">
        <v>188</v>
      </c>
      <c r="D2307" s="219" t="s">
        <v>636</v>
      </c>
      <c r="E2307" s="219">
        <v>8.6986489999999993E-3</v>
      </c>
    </row>
    <row r="2308" spans="1:5" ht="15.75" customHeight="1">
      <c r="A2308" s="219">
        <v>2016</v>
      </c>
      <c r="B2308" s="219" t="s">
        <v>8</v>
      </c>
      <c r="C2308" s="219" t="s">
        <v>188</v>
      </c>
      <c r="D2308" s="219" t="s">
        <v>636</v>
      </c>
      <c r="E2308" s="219">
        <v>1.4734446E-2</v>
      </c>
    </row>
    <row r="2309" spans="1:5" ht="15.75" customHeight="1">
      <c r="A2309" s="219">
        <v>2016</v>
      </c>
      <c r="B2309" s="219" t="s">
        <v>15</v>
      </c>
      <c r="C2309" s="219" t="s">
        <v>188</v>
      </c>
      <c r="D2309" s="219" t="s">
        <v>636</v>
      </c>
      <c r="E2309" s="219">
        <v>1.6384369999999999E-2</v>
      </c>
    </row>
    <row r="2310" spans="1:5" ht="15.75" customHeight="1">
      <c r="A2310" s="219">
        <v>2016</v>
      </c>
      <c r="B2310" s="219" t="s">
        <v>17</v>
      </c>
      <c r="C2310" s="219" t="s">
        <v>188</v>
      </c>
      <c r="D2310" s="219" t="s">
        <v>636</v>
      </c>
      <c r="E2310" s="219">
        <v>2.41223E-3</v>
      </c>
    </row>
    <row r="2311" spans="1:5" ht="15.75" customHeight="1">
      <c r="A2311" s="219">
        <v>2016</v>
      </c>
      <c r="B2311" s="219" t="s">
        <v>26</v>
      </c>
      <c r="C2311" s="219" t="s">
        <v>188</v>
      </c>
      <c r="D2311" s="219" t="s">
        <v>636</v>
      </c>
      <c r="E2311" s="219">
        <v>9.0850200000000005E-4</v>
      </c>
    </row>
    <row r="2312" spans="1:5" ht="15.75" customHeight="1">
      <c r="A2312" s="219">
        <v>2016</v>
      </c>
      <c r="B2312" s="219" t="s">
        <v>28</v>
      </c>
      <c r="C2312" s="219" t="s">
        <v>188</v>
      </c>
      <c r="D2312" s="219" t="s">
        <v>636</v>
      </c>
      <c r="E2312" s="219">
        <v>1.096468E-3</v>
      </c>
    </row>
    <row r="2313" spans="1:5" ht="15.75" customHeight="1">
      <c r="A2313" s="219">
        <v>2016</v>
      </c>
      <c r="B2313" s="219" t="s">
        <v>42</v>
      </c>
      <c r="C2313" s="219" t="s">
        <v>188</v>
      </c>
      <c r="D2313" s="219" t="s">
        <v>636</v>
      </c>
      <c r="E2313" s="219">
        <v>4.9184440000000001E-3</v>
      </c>
    </row>
    <row r="2314" spans="1:5" ht="15.75" customHeight="1">
      <c r="A2314" s="219">
        <v>2016</v>
      </c>
      <c r="B2314" s="219" t="s">
        <v>36</v>
      </c>
      <c r="C2314" s="219" t="s">
        <v>188</v>
      </c>
      <c r="D2314" s="219" t="s">
        <v>636</v>
      </c>
      <c r="E2314" s="219">
        <v>2.2388839000000001E-2</v>
      </c>
    </row>
    <row r="2315" spans="1:5" ht="15.75" customHeight="1">
      <c r="A2315" s="219">
        <v>2016</v>
      </c>
      <c r="B2315" s="219" t="s">
        <v>39</v>
      </c>
      <c r="C2315" s="219" t="s">
        <v>188</v>
      </c>
      <c r="D2315" s="219" t="s">
        <v>636</v>
      </c>
      <c r="E2315" s="219">
        <v>0.22721956500000001</v>
      </c>
    </row>
    <row r="2316" spans="1:5" ht="15.75" customHeight="1">
      <c r="A2316" s="219">
        <v>2016</v>
      </c>
      <c r="B2316" s="219" t="s">
        <v>44</v>
      </c>
      <c r="C2316" s="219" t="s">
        <v>188</v>
      </c>
      <c r="D2316" s="219" t="s">
        <v>636</v>
      </c>
      <c r="E2316" s="219">
        <v>3.4460399999999998E-4</v>
      </c>
    </row>
    <row r="2317" spans="1:5" ht="15.75" customHeight="1">
      <c r="A2317" s="219">
        <v>2016</v>
      </c>
      <c r="B2317" s="219" t="s">
        <v>47</v>
      </c>
      <c r="C2317" s="219" t="s">
        <v>188</v>
      </c>
      <c r="D2317" s="219" t="s">
        <v>636</v>
      </c>
      <c r="E2317" s="219">
        <v>8.7821889999999993E-3</v>
      </c>
    </row>
    <row r="2318" spans="1:5" ht="15.75" customHeight="1">
      <c r="A2318" s="219">
        <v>2016</v>
      </c>
      <c r="B2318" s="219" t="s">
        <v>50</v>
      </c>
      <c r="C2318" s="219" t="s">
        <v>188</v>
      </c>
      <c r="D2318" s="219" t="s">
        <v>636</v>
      </c>
      <c r="E2318" s="219">
        <v>3.6204340000000002E-2</v>
      </c>
    </row>
    <row r="2319" spans="1:5" ht="15.75" customHeight="1">
      <c r="A2319" s="219">
        <v>2016</v>
      </c>
      <c r="B2319" s="219" t="s">
        <v>58</v>
      </c>
      <c r="C2319" s="219" t="s">
        <v>188</v>
      </c>
      <c r="D2319" s="219" t="s">
        <v>636</v>
      </c>
      <c r="E2319" s="219">
        <v>1.002485E-3</v>
      </c>
    </row>
    <row r="2320" spans="1:5" ht="15.75" customHeight="1">
      <c r="A2320" s="219">
        <v>2016</v>
      </c>
      <c r="B2320" s="219" t="s">
        <v>61</v>
      </c>
      <c r="C2320" s="219" t="s">
        <v>188</v>
      </c>
      <c r="D2320" s="219" t="s">
        <v>636</v>
      </c>
      <c r="E2320" s="219">
        <v>6.2926838999999998E-2</v>
      </c>
    </row>
    <row r="2321" spans="1:5" ht="15.75" customHeight="1">
      <c r="A2321" s="219">
        <v>2016</v>
      </c>
      <c r="B2321" s="219" t="s">
        <v>62</v>
      </c>
      <c r="C2321" s="219" t="s">
        <v>188</v>
      </c>
      <c r="D2321" s="219" t="s">
        <v>636</v>
      </c>
      <c r="E2321" s="219">
        <v>5.8854243000000001E-2</v>
      </c>
    </row>
    <row r="2322" spans="1:5" ht="15.75" customHeight="1">
      <c r="A2322" s="219">
        <v>2016</v>
      </c>
      <c r="B2322" s="219" t="s">
        <v>68</v>
      </c>
      <c r="C2322" s="219" t="s">
        <v>188</v>
      </c>
      <c r="D2322" s="219" t="s">
        <v>636</v>
      </c>
      <c r="E2322" s="219">
        <v>1.2531099999999999E-4</v>
      </c>
    </row>
    <row r="2323" spans="1:5" ht="15.75" customHeight="1">
      <c r="A2323" s="219">
        <v>2016</v>
      </c>
      <c r="B2323" s="219" t="s">
        <v>65</v>
      </c>
      <c r="C2323" s="219" t="s">
        <v>188</v>
      </c>
      <c r="D2323" s="219" t="s">
        <v>636</v>
      </c>
      <c r="E2323" s="219">
        <v>4.61561E-3</v>
      </c>
    </row>
    <row r="2324" spans="1:5" ht="15.75" customHeight="1">
      <c r="A2324" s="219">
        <v>2016</v>
      </c>
      <c r="B2324" s="219" t="s">
        <v>89</v>
      </c>
      <c r="C2324" s="219" t="s">
        <v>188</v>
      </c>
      <c r="D2324" s="219" t="s">
        <v>636</v>
      </c>
      <c r="E2324" s="219">
        <v>7.6857210000000004E-3</v>
      </c>
    </row>
    <row r="2325" spans="1:5" ht="15.75" customHeight="1">
      <c r="A2325" s="219">
        <v>2016</v>
      </c>
      <c r="B2325" s="219" t="s">
        <v>73</v>
      </c>
      <c r="C2325" s="219" t="s">
        <v>188</v>
      </c>
      <c r="D2325" s="219" t="s">
        <v>636</v>
      </c>
      <c r="E2325" s="219">
        <v>1.5977109999999999E-3</v>
      </c>
    </row>
    <row r="2326" spans="1:5" ht="15.75" customHeight="1">
      <c r="A2326" s="219">
        <v>2016</v>
      </c>
      <c r="B2326" s="219" t="s">
        <v>81</v>
      </c>
      <c r="C2326" s="219" t="s">
        <v>188</v>
      </c>
      <c r="D2326" s="219" t="s">
        <v>636</v>
      </c>
      <c r="E2326" s="219">
        <v>5.2734909999999999E-3</v>
      </c>
    </row>
    <row r="2327" spans="1:5" ht="15.75" customHeight="1">
      <c r="A2327" s="219">
        <v>2016</v>
      </c>
      <c r="B2327" s="219" t="s">
        <v>84</v>
      </c>
      <c r="C2327" s="219" t="s">
        <v>188</v>
      </c>
      <c r="D2327" s="219" t="s">
        <v>636</v>
      </c>
      <c r="E2327" s="224">
        <v>5.2200000000000002E-5</v>
      </c>
    </row>
    <row r="2328" spans="1:5" ht="15.75" customHeight="1">
      <c r="A2328" s="219">
        <v>2016</v>
      </c>
      <c r="B2328" s="219" t="s">
        <v>76</v>
      </c>
      <c r="C2328" s="219" t="s">
        <v>188</v>
      </c>
      <c r="D2328" s="219" t="s">
        <v>636</v>
      </c>
      <c r="E2328" s="219">
        <v>1.0922912999999999E-2</v>
      </c>
    </row>
    <row r="2329" spans="1:5" ht="15.75" customHeight="1">
      <c r="A2329" s="219">
        <v>2016</v>
      </c>
      <c r="B2329" s="219" t="s">
        <v>87</v>
      </c>
      <c r="C2329" s="219" t="s">
        <v>188</v>
      </c>
      <c r="D2329" s="219" t="s">
        <v>636</v>
      </c>
      <c r="E2329" s="219">
        <v>2.6941790000000001E-3</v>
      </c>
    </row>
    <row r="2330" spans="1:5" ht="15.75" customHeight="1">
      <c r="A2330" s="219">
        <v>2016</v>
      </c>
      <c r="B2330" s="219" t="s">
        <v>95</v>
      </c>
      <c r="C2330" s="219" t="s">
        <v>188</v>
      </c>
      <c r="D2330" s="219" t="s">
        <v>636</v>
      </c>
      <c r="E2330" s="219">
        <v>0.129696539</v>
      </c>
    </row>
    <row r="2331" spans="1:5" ht="15.75" customHeight="1">
      <c r="A2331" s="219">
        <v>2016</v>
      </c>
      <c r="B2331" s="219" t="s">
        <v>98</v>
      </c>
      <c r="C2331" s="219" t="s">
        <v>188</v>
      </c>
      <c r="D2331" s="219" t="s">
        <v>636</v>
      </c>
      <c r="E2331" s="219">
        <v>4.908E-4</v>
      </c>
    </row>
    <row r="2332" spans="1:5" ht="15.75" customHeight="1">
      <c r="A2332" s="219">
        <v>2016</v>
      </c>
      <c r="B2332" s="219" t="s">
        <v>100</v>
      </c>
      <c r="C2332" s="219" t="s">
        <v>188</v>
      </c>
      <c r="D2332" s="219" t="s">
        <v>636</v>
      </c>
      <c r="E2332" s="219">
        <v>2.9656859999999999E-3</v>
      </c>
    </row>
    <row r="2333" spans="1:5" ht="15.75" customHeight="1">
      <c r="A2333" s="219">
        <v>2016</v>
      </c>
      <c r="B2333" s="219" t="s">
        <v>103</v>
      </c>
      <c r="C2333" s="219" t="s">
        <v>188</v>
      </c>
      <c r="D2333" s="219" t="s">
        <v>636</v>
      </c>
      <c r="E2333" s="219">
        <v>5.9365927999999998E-2</v>
      </c>
    </row>
    <row r="2334" spans="1:5" ht="15.75" customHeight="1">
      <c r="A2334" s="219">
        <v>2016</v>
      </c>
      <c r="B2334" s="219" t="s">
        <v>107</v>
      </c>
      <c r="C2334" s="219" t="s">
        <v>188</v>
      </c>
      <c r="D2334" s="219" t="s">
        <v>636</v>
      </c>
      <c r="E2334" s="219">
        <v>7.257576E-3</v>
      </c>
    </row>
    <row r="2335" spans="1:5" ht="15.75" customHeight="1">
      <c r="A2335" s="219">
        <v>2016</v>
      </c>
      <c r="B2335" s="219" t="s">
        <v>113</v>
      </c>
      <c r="C2335" s="219" t="s">
        <v>188</v>
      </c>
      <c r="D2335" s="219" t="s">
        <v>636</v>
      </c>
      <c r="E2335" s="219">
        <v>1.4285416E-2</v>
      </c>
    </row>
    <row r="2336" spans="1:5" ht="15.75" customHeight="1">
      <c r="A2336" s="219">
        <v>2016</v>
      </c>
      <c r="B2336" s="219" t="s">
        <v>115</v>
      </c>
      <c r="C2336" s="219" t="s">
        <v>188</v>
      </c>
      <c r="D2336" s="219" t="s">
        <v>636</v>
      </c>
      <c r="E2336" s="219">
        <v>1.8378898000000001E-2</v>
      </c>
    </row>
    <row r="2337" spans="1:5" ht="15.75" customHeight="1">
      <c r="A2337" s="219">
        <v>2016</v>
      </c>
      <c r="B2337" s="219" t="s">
        <v>118</v>
      </c>
      <c r="C2337" s="219" t="s">
        <v>188</v>
      </c>
      <c r="D2337" s="219" t="s">
        <v>636</v>
      </c>
      <c r="E2337" s="219">
        <v>9.8577724000000005E-2</v>
      </c>
    </row>
    <row r="2338" spans="1:5" ht="15.75" customHeight="1">
      <c r="A2338" s="219">
        <v>2016</v>
      </c>
      <c r="B2338" s="219" t="s">
        <v>123</v>
      </c>
      <c r="C2338" s="219" t="s">
        <v>188</v>
      </c>
      <c r="D2338" s="219" t="s">
        <v>636</v>
      </c>
      <c r="E2338" s="219">
        <v>9.8786580000000002E-3</v>
      </c>
    </row>
    <row r="2339" spans="1:5" ht="15.75" customHeight="1">
      <c r="A2339" s="219">
        <v>2016</v>
      </c>
      <c r="B2339" s="219" t="s">
        <v>126</v>
      </c>
      <c r="C2339" s="219" t="s">
        <v>188</v>
      </c>
      <c r="D2339" s="219" t="s">
        <v>636</v>
      </c>
      <c r="E2339" s="219">
        <v>8.5629E-4</v>
      </c>
    </row>
    <row r="2340" spans="1:5" ht="15.75" customHeight="1">
      <c r="A2340" s="219">
        <v>2016</v>
      </c>
      <c r="B2340" s="219" t="s">
        <v>132</v>
      </c>
      <c r="C2340" s="219" t="s">
        <v>188</v>
      </c>
      <c r="D2340" s="219" t="s">
        <v>636</v>
      </c>
      <c r="E2340" s="219">
        <v>4.9278418999999997E-2</v>
      </c>
    </row>
    <row r="2341" spans="1:5" ht="15.75" customHeight="1">
      <c r="A2341" s="219">
        <v>2016</v>
      </c>
      <c r="B2341" s="219" t="s">
        <v>129</v>
      </c>
      <c r="C2341" s="219" t="s">
        <v>188</v>
      </c>
      <c r="D2341" s="219" t="s">
        <v>636</v>
      </c>
      <c r="E2341" s="219">
        <v>9.2834319999999994E-3</v>
      </c>
    </row>
    <row r="2342" spans="1:5" ht="15.75" customHeight="1">
      <c r="A2342" s="219">
        <v>2016</v>
      </c>
      <c r="B2342" s="219" t="s">
        <v>6</v>
      </c>
      <c r="C2342" s="219" t="s">
        <v>188</v>
      </c>
      <c r="D2342" s="219" t="s">
        <v>635</v>
      </c>
      <c r="E2342" s="219">
        <v>5.7552539999999999E-2</v>
      </c>
    </row>
    <row r="2343" spans="1:5" ht="15.75" customHeight="1">
      <c r="A2343" s="219">
        <v>2016</v>
      </c>
      <c r="B2343" s="219" t="s">
        <v>3</v>
      </c>
      <c r="C2343" s="219" t="s">
        <v>188</v>
      </c>
      <c r="D2343" s="219" t="s">
        <v>635</v>
      </c>
      <c r="E2343" s="219">
        <v>9.0349209999999996E-3</v>
      </c>
    </row>
    <row r="2344" spans="1:5" ht="15.75" customHeight="1">
      <c r="A2344" s="219">
        <v>2016</v>
      </c>
      <c r="B2344" s="219" t="s">
        <v>12</v>
      </c>
      <c r="C2344" s="219" t="s">
        <v>188</v>
      </c>
      <c r="D2344" s="219" t="s">
        <v>635</v>
      </c>
      <c r="E2344" s="219">
        <v>1.358508E-3</v>
      </c>
    </row>
    <row r="2345" spans="1:5" ht="15.75" customHeight="1">
      <c r="A2345" s="219">
        <v>2016</v>
      </c>
      <c r="B2345" s="219" t="s">
        <v>8</v>
      </c>
      <c r="C2345" s="219" t="s">
        <v>188</v>
      </c>
      <c r="D2345" s="219" t="s">
        <v>635</v>
      </c>
      <c r="E2345" s="219">
        <v>2.5095959999999998E-3</v>
      </c>
    </row>
    <row r="2346" spans="1:5" ht="15.75" customHeight="1">
      <c r="A2346" s="219">
        <v>2016</v>
      </c>
      <c r="B2346" s="219" t="s">
        <v>15</v>
      </c>
      <c r="C2346" s="219" t="s">
        <v>188</v>
      </c>
      <c r="D2346" s="219" t="s">
        <v>635</v>
      </c>
      <c r="E2346" s="219">
        <v>5.8148639000000002E-2</v>
      </c>
    </row>
    <row r="2347" spans="1:5" ht="15.75" customHeight="1">
      <c r="A2347" s="219">
        <v>2016</v>
      </c>
      <c r="B2347" s="219" t="s">
        <v>17</v>
      </c>
      <c r="C2347" s="219" t="s">
        <v>188</v>
      </c>
      <c r="D2347" s="219" t="s">
        <v>635</v>
      </c>
      <c r="E2347" s="219">
        <v>8.8316118999999998E-2</v>
      </c>
    </row>
    <row r="2348" spans="1:5" ht="15.75" customHeight="1">
      <c r="A2348" s="219">
        <v>2016</v>
      </c>
      <c r="B2348" s="219" t="s">
        <v>20</v>
      </c>
      <c r="C2348" s="219" t="s">
        <v>188</v>
      </c>
      <c r="D2348" s="219" t="s">
        <v>635</v>
      </c>
      <c r="E2348" s="219">
        <v>5.7554399999999999E-4</v>
      </c>
    </row>
    <row r="2349" spans="1:5" ht="15.75" customHeight="1">
      <c r="A2349" s="219">
        <v>2016</v>
      </c>
      <c r="B2349" s="219" t="s">
        <v>26</v>
      </c>
      <c r="C2349" s="219" t="s">
        <v>188</v>
      </c>
      <c r="D2349" s="219" t="s">
        <v>635</v>
      </c>
      <c r="E2349" s="219">
        <v>3.3168529999999998E-3</v>
      </c>
    </row>
    <row r="2350" spans="1:5" ht="15.75" customHeight="1">
      <c r="A2350" s="219">
        <v>2016</v>
      </c>
      <c r="B2350" s="219" t="s">
        <v>28</v>
      </c>
      <c r="C2350" s="219" t="s">
        <v>188</v>
      </c>
      <c r="D2350" s="219" t="s">
        <v>635</v>
      </c>
      <c r="E2350" s="219">
        <v>1.1286639999999999E-3</v>
      </c>
    </row>
    <row r="2351" spans="1:5" ht="15.75" customHeight="1">
      <c r="A2351" s="219">
        <v>2016</v>
      </c>
      <c r="B2351" s="219" t="s">
        <v>31</v>
      </c>
      <c r="C2351" s="219" t="s">
        <v>188</v>
      </c>
      <c r="D2351" s="219" t="s">
        <v>635</v>
      </c>
      <c r="E2351" s="219">
        <v>2.0368299999999999E-4</v>
      </c>
    </row>
    <row r="2352" spans="1:5" ht="15.75" customHeight="1">
      <c r="A2352" s="219">
        <v>2016</v>
      </c>
      <c r="B2352" s="219" t="s">
        <v>42</v>
      </c>
      <c r="C2352" s="219" t="s">
        <v>188</v>
      </c>
      <c r="D2352" s="219" t="s">
        <v>635</v>
      </c>
      <c r="E2352" s="219">
        <v>1.502394E-3</v>
      </c>
    </row>
    <row r="2353" spans="1:5" ht="15.75" customHeight="1">
      <c r="A2353" s="219">
        <v>2016</v>
      </c>
      <c r="B2353" s="219" t="s">
        <v>34</v>
      </c>
      <c r="C2353" s="219" t="s">
        <v>188</v>
      </c>
      <c r="D2353" s="219" t="s">
        <v>635</v>
      </c>
      <c r="E2353" s="219">
        <v>7.3811700000000005E-4</v>
      </c>
    </row>
    <row r="2354" spans="1:5" ht="15.75" customHeight="1">
      <c r="A2354" s="219">
        <v>2016</v>
      </c>
      <c r="B2354" s="219" t="s">
        <v>36</v>
      </c>
      <c r="C2354" s="219" t="s">
        <v>188</v>
      </c>
      <c r="D2354" s="219" t="s">
        <v>635</v>
      </c>
      <c r="E2354" s="219">
        <v>3.3990740000000002E-3</v>
      </c>
    </row>
    <row r="2355" spans="1:5" ht="15.75" customHeight="1">
      <c r="A2355" s="219">
        <v>2016</v>
      </c>
      <c r="B2355" s="219" t="s">
        <v>39</v>
      </c>
      <c r="C2355" s="219" t="s">
        <v>188</v>
      </c>
      <c r="D2355" s="219" t="s">
        <v>635</v>
      </c>
      <c r="E2355" s="219">
        <v>8.4276100000000003E-4</v>
      </c>
    </row>
    <row r="2356" spans="1:5" ht="15.75" customHeight="1">
      <c r="A2356" s="219">
        <v>2016</v>
      </c>
      <c r="B2356" s="219" t="s">
        <v>44</v>
      </c>
      <c r="C2356" s="219" t="s">
        <v>188</v>
      </c>
      <c r="D2356" s="219" t="s">
        <v>635</v>
      </c>
      <c r="E2356" s="219">
        <v>6.1908359999999999E-3</v>
      </c>
    </row>
    <row r="2357" spans="1:5" ht="15.75" customHeight="1">
      <c r="A2357" s="219">
        <v>2016</v>
      </c>
      <c r="B2357" s="219" t="s">
        <v>47</v>
      </c>
      <c r="C2357" s="219" t="s">
        <v>188</v>
      </c>
      <c r="D2357" s="219" t="s">
        <v>635</v>
      </c>
      <c r="E2357" s="219">
        <v>1.313661E-3</v>
      </c>
    </row>
    <row r="2358" spans="1:5" ht="15.75" customHeight="1">
      <c r="A2358" s="219">
        <v>2016</v>
      </c>
      <c r="B2358" s="219" t="s">
        <v>50</v>
      </c>
      <c r="C2358" s="219" t="s">
        <v>188</v>
      </c>
      <c r="D2358" s="219" t="s">
        <v>635</v>
      </c>
      <c r="E2358" s="219">
        <v>6.5656873000000004E-2</v>
      </c>
    </row>
    <row r="2359" spans="1:5" ht="15.75" customHeight="1">
      <c r="A2359" s="219">
        <v>2016</v>
      </c>
      <c r="B2359" s="219" t="s">
        <v>58</v>
      </c>
      <c r="C2359" s="219" t="s">
        <v>188</v>
      </c>
      <c r="D2359" s="219" t="s">
        <v>635</v>
      </c>
      <c r="E2359" s="219">
        <v>6.1291700000000004E-4</v>
      </c>
    </row>
    <row r="2360" spans="1:5" ht="15.75" customHeight="1">
      <c r="A2360" s="219">
        <v>2016</v>
      </c>
      <c r="B2360" s="219" t="s">
        <v>55</v>
      </c>
      <c r="C2360" s="219" t="s">
        <v>188</v>
      </c>
      <c r="D2360" s="219" t="s">
        <v>635</v>
      </c>
      <c r="E2360" s="219">
        <v>6.8953199999999997E-4</v>
      </c>
    </row>
    <row r="2361" spans="1:5" ht="15.75" customHeight="1">
      <c r="A2361" s="219">
        <v>2016</v>
      </c>
      <c r="B2361" s="219" t="s">
        <v>61</v>
      </c>
      <c r="C2361" s="219" t="s">
        <v>188</v>
      </c>
      <c r="D2361" s="219" t="s">
        <v>635</v>
      </c>
      <c r="E2361" s="219">
        <v>5.6564019999999996E-3</v>
      </c>
    </row>
    <row r="2362" spans="1:5" ht="15.75" customHeight="1">
      <c r="A2362" s="219">
        <v>2016</v>
      </c>
      <c r="B2362" s="219" t="s">
        <v>62</v>
      </c>
      <c r="C2362" s="219" t="s">
        <v>188</v>
      </c>
      <c r="D2362" s="219" t="s">
        <v>635</v>
      </c>
      <c r="E2362" s="219">
        <v>6.4627246999999999E-2</v>
      </c>
    </row>
    <row r="2363" spans="1:5" ht="15.75" customHeight="1">
      <c r="A2363" s="219">
        <v>2016</v>
      </c>
      <c r="B2363" s="219" t="s">
        <v>68</v>
      </c>
      <c r="C2363" s="219" t="s">
        <v>188</v>
      </c>
      <c r="D2363" s="219" t="s">
        <v>635</v>
      </c>
      <c r="E2363" s="219">
        <v>7.8857000000000005E-4</v>
      </c>
    </row>
    <row r="2364" spans="1:5" ht="15.75" customHeight="1">
      <c r="A2364" s="219">
        <v>2016</v>
      </c>
      <c r="B2364" s="219" t="s">
        <v>65</v>
      </c>
      <c r="C2364" s="219" t="s">
        <v>188</v>
      </c>
      <c r="D2364" s="219" t="s">
        <v>635</v>
      </c>
      <c r="E2364" s="219">
        <v>4.152139E-3</v>
      </c>
    </row>
    <row r="2365" spans="1:5" ht="15.75" customHeight="1">
      <c r="A2365" s="219">
        <v>2016</v>
      </c>
      <c r="B2365" s="219" t="s">
        <v>70</v>
      </c>
      <c r="C2365" s="219" t="s">
        <v>188</v>
      </c>
      <c r="D2365" s="219" t="s">
        <v>635</v>
      </c>
      <c r="E2365" s="219">
        <v>5.5498899999999998E-4</v>
      </c>
    </row>
    <row r="2366" spans="1:5" ht="15.75" customHeight="1">
      <c r="A2366" s="219">
        <v>2016</v>
      </c>
      <c r="B2366" s="219" t="s">
        <v>89</v>
      </c>
      <c r="C2366" s="219" t="s">
        <v>188</v>
      </c>
      <c r="D2366" s="219" t="s">
        <v>635</v>
      </c>
      <c r="E2366" s="219">
        <v>5.2695900000000002E-4</v>
      </c>
    </row>
    <row r="2367" spans="1:5" ht="15.75" customHeight="1">
      <c r="A2367" s="219">
        <v>2016</v>
      </c>
      <c r="B2367" s="219" t="s">
        <v>92</v>
      </c>
      <c r="C2367" s="219" t="s">
        <v>188</v>
      </c>
      <c r="D2367" s="219" t="s">
        <v>635</v>
      </c>
      <c r="E2367" s="219">
        <v>1.3631799E-2</v>
      </c>
    </row>
    <row r="2368" spans="1:5" ht="15.75" customHeight="1">
      <c r="A2368" s="219">
        <v>2016</v>
      </c>
      <c r="B2368" s="219" t="s">
        <v>73</v>
      </c>
      <c r="C2368" s="219" t="s">
        <v>188</v>
      </c>
      <c r="D2368" s="219" t="s">
        <v>635</v>
      </c>
      <c r="E2368" s="219">
        <v>8.0538799999999998E-4</v>
      </c>
    </row>
    <row r="2369" spans="1:5" ht="15.75" customHeight="1">
      <c r="A2369" s="219">
        <v>2016</v>
      </c>
      <c r="B2369" s="219" t="s">
        <v>81</v>
      </c>
      <c r="C2369" s="219" t="s">
        <v>188</v>
      </c>
      <c r="D2369" s="219" t="s">
        <v>635</v>
      </c>
      <c r="E2369" s="219">
        <v>4.9145500000000002E-4</v>
      </c>
    </row>
    <row r="2370" spans="1:5" ht="15.75" customHeight="1">
      <c r="A2370" s="219">
        <v>2016</v>
      </c>
      <c r="B2370" s="219" t="s">
        <v>84</v>
      </c>
      <c r="C2370" s="219" t="s">
        <v>188</v>
      </c>
      <c r="D2370" s="219" t="s">
        <v>635</v>
      </c>
      <c r="E2370" s="219">
        <v>3.0515983E-2</v>
      </c>
    </row>
    <row r="2371" spans="1:5" ht="15.75" customHeight="1">
      <c r="A2371" s="219">
        <v>2016</v>
      </c>
      <c r="B2371" s="219" t="s">
        <v>76</v>
      </c>
      <c r="C2371" s="219" t="s">
        <v>188</v>
      </c>
      <c r="D2371" s="219" t="s">
        <v>635</v>
      </c>
      <c r="E2371" s="219">
        <v>6.2039199999999999E-4</v>
      </c>
    </row>
    <row r="2372" spans="1:5" ht="15.75" customHeight="1">
      <c r="A2372" s="219">
        <v>2016</v>
      </c>
      <c r="B2372" s="219" t="s">
        <v>87</v>
      </c>
      <c r="C2372" s="219" t="s">
        <v>188</v>
      </c>
      <c r="D2372" s="219" t="s">
        <v>635</v>
      </c>
      <c r="E2372" s="219">
        <v>9.2423409999999994E-3</v>
      </c>
    </row>
    <row r="2373" spans="1:5" ht="15.75" customHeight="1">
      <c r="A2373" s="219">
        <v>2016</v>
      </c>
      <c r="B2373" s="219" t="s">
        <v>95</v>
      </c>
      <c r="C2373" s="219" t="s">
        <v>188</v>
      </c>
      <c r="D2373" s="219" t="s">
        <v>635</v>
      </c>
      <c r="E2373" s="219">
        <v>5.1817649999999996E-3</v>
      </c>
    </row>
    <row r="2374" spans="1:5" ht="15.75" customHeight="1">
      <c r="A2374" s="219">
        <v>2016</v>
      </c>
      <c r="B2374" s="219" t="s">
        <v>98</v>
      </c>
      <c r="C2374" s="219" t="s">
        <v>188</v>
      </c>
      <c r="D2374" s="219" t="s">
        <v>635</v>
      </c>
      <c r="E2374" s="219">
        <v>8.3994119000000006E-2</v>
      </c>
    </row>
    <row r="2375" spans="1:5" ht="15.75" customHeight="1">
      <c r="A2375" s="219">
        <v>2016</v>
      </c>
      <c r="B2375" s="219" t="s">
        <v>100</v>
      </c>
      <c r="C2375" s="219" t="s">
        <v>188</v>
      </c>
      <c r="D2375" s="219" t="s">
        <v>635</v>
      </c>
      <c r="E2375" s="219">
        <v>6.2599800000000001E-4</v>
      </c>
    </row>
    <row r="2376" spans="1:5" ht="15.75" customHeight="1">
      <c r="A2376" s="219">
        <v>2016</v>
      </c>
      <c r="B2376" s="219" t="s">
        <v>103</v>
      </c>
      <c r="C2376" s="219" t="s">
        <v>188</v>
      </c>
      <c r="D2376" s="219" t="s">
        <v>635</v>
      </c>
      <c r="E2376" s="219">
        <v>5.4959227999999999E-2</v>
      </c>
    </row>
    <row r="2377" spans="1:5" ht="15.75" customHeight="1">
      <c r="A2377" s="219">
        <v>2016</v>
      </c>
      <c r="B2377" s="219" t="s">
        <v>105</v>
      </c>
      <c r="C2377" s="219" t="s">
        <v>188</v>
      </c>
      <c r="D2377" s="219" t="s">
        <v>635</v>
      </c>
      <c r="E2377" s="219">
        <v>1.4949200000000001E-4</v>
      </c>
    </row>
    <row r="2378" spans="1:5" ht="15.75" customHeight="1">
      <c r="A2378" s="219">
        <v>2016</v>
      </c>
      <c r="B2378" s="219" t="s">
        <v>107</v>
      </c>
      <c r="C2378" s="219" t="s">
        <v>188</v>
      </c>
      <c r="D2378" s="219" t="s">
        <v>635</v>
      </c>
      <c r="E2378" s="219">
        <v>3.0458999999999998E-4</v>
      </c>
    </row>
    <row r="2379" spans="1:5" ht="15.75" customHeight="1">
      <c r="A2379" s="219">
        <v>2016</v>
      </c>
      <c r="B2379" s="219" t="s">
        <v>113</v>
      </c>
      <c r="C2379" s="219" t="s">
        <v>188</v>
      </c>
      <c r="D2379" s="219" t="s">
        <v>635</v>
      </c>
      <c r="E2379" s="219">
        <v>7.6427799999999996E-4</v>
      </c>
    </row>
    <row r="2380" spans="1:5" ht="15.75" customHeight="1">
      <c r="A2380" s="219">
        <v>2016</v>
      </c>
      <c r="B2380" s="219" t="s">
        <v>115</v>
      </c>
      <c r="C2380" s="219" t="s">
        <v>188</v>
      </c>
      <c r="D2380" s="219" t="s">
        <v>635</v>
      </c>
      <c r="E2380" s="219">
        <v>0.38941163299999998</v>
      </c>
    </row>
    <row r="2381" spans="1:5" ht="15.75" customHeight="1">
      <c r="A2381" s="219">
        <v>2016</v>
      </c>
      <c r="B2381" s="219" t="s">
        <v>118</v>
      </c>
      <c r="C2381" s="219" t="s">
        <v>188</v>
      </c>
      <c r="D2381" s="219" t="s">
        <v>635</v>
      </c>
      <c r="E2381" s="219">
        <v>5.3050959999999996E-3</v>
      </c>
    </row>
    <row r="2382" spans="1:5" ht="15.75" customHeight="1">
      <c r="A2382" s="219">
        <v>2016</v>
      </c>
      <c r="B2382" s="219" t="s">
        <v>123</v>
      </c>
      <c r="C2382" s="219" t="s">
        <v>188</v>
      </c>
      <c r="D2382" s="219" t="s">
        <v>635</v>
      </c>
      <c r="E2382" s="219">
        <v>2.26107E-4</v>
      </c>
    </row>
    <row r="2383" spans="1:5" ht="15.75" customHeight="1">
      <c r="A2383" s="219">
        <v>2016</v>
      </c>
      <c r="B2383" s="219" t="s">
        <v>126</v>
      </c>
      <c r="C2383" s="219" t="s">
        <v>188</v>
      </c>
      <c r="D2383" s="219" t="s">
        <v>635</v>
      </c>
      <c r="E2383" s="219">
        <v>1.9508699999999999E-3</v>
      </c>
    </row>
    <row r="2384" spans="1:5" ht="15.75" customHeight="1">
      <c r="A2384" s="219">
        <v>2016</v>
      </c>
      <c r="B2384" s="219" t="s">
        <v>132</v>
      </c>
      <c r="C2384" s="219" t="s">
        <v>188</v>
      </c>
      <c r="D2384" s="219" t="s">
        <v>635</v>
      </c>
      <c r="E2384" s="224">
        <v>3.7400000000000002E-6</v>
      </c>
    </row>
    <row r="2385" spans="1:5" ht="15.75" customHeight="1">
      <c r="A2385" s="219">
        <v>2016</v>
      </c>
      <c r="B2385" s="219" t="s">
        <v>129</v>
      </c>
      <c r="C2385" s="219" t="s">
        <v>188</v>
      </c>
      <c r="D2385" s="219" t="s">
        <v>635</v>
      </c>
      <c r="E2385" s="219">
        <v>4.9706079999999996E-3</v>
      </c>
    </row>
    <row r="2386" spans="1:5" ht="15.75" customHeight="1">
      <c r="A2386" s="219">
        <v>2016</v>
      </c>
      <c r="B2386" s="219" t="s">
        <v>134</v>
      </c>
      <c r="C2386" s="219" t="s">
        <v>188</v>
      </c>
      <c r="D2386" s="219" t="s">
        <v>635</v>
      </c>
      <c r="E2386" s="219">
        <v>1.7447582E-2</v>
      </c>
    </row>
    <row r="2387" spans="1:5" ht="15.75" customHeight="1">
      <c r="A2387" s="219">
        <v>2016</v>
      </c>
      <c r="B2387" s="219" t="s">
        <v>6</v>
      </c>
      <c r="C2387" s="219" t="s">
        <v>188</v>
      </c>
      <c r="D2387" s="219" t="s">
        <v>641</v>
      </c>
      <c r="E2387" s="219">
        <v>1.2411810000000001E-2</v>
      </c>
    </row>
    <row r="2388" spans="1:5" ht="15.75" customHeight="1">
      <c r="A2388" s="219">
        <v>2016</v>
      </c>
      <c r="B2388" s="219" t="s">
        <v>15</v>
      </c>
      <c r="C2388" s="219" t="s">
        <v>188</v>
      </c>
      <c r="D2388" s="219" t="s">
        <v>641</v>
      </c>
      <c r="E2388" s="219">
        <v>1.2789033999999999E-2</v>
      </c>
    </row>
    <row r="2389" spans="1:5" ht="15.75" customHeight="1">
      <c r="A2389" s="219">
        <v>2016</v>
      </c>
      <c r="B2389" s="219" t="s">
        <v>17</v>
      </c>
      <c r="C2389" s="219" t="s">
        <v>188</v>
      </c>
      <c r="D2389" s="219" t="s">
        <v>641</v>
      </c>
      <c r="E2389" s="219">
        <v>1.1648217000000001E-2</v>
      </c>
    </row>
    <row r="2390" spans="1:5" ht="15.75" customHeight="1">
      <c r="A2390" s="219">
        <v>2016</v>
      </c>
      <c r="B2390" s="219" t="s">
        <v>20</v>
      </c>
      <c r="C2390" s="219" t="s">
        <v>188</v>
      </c>
      <c r="D2390" s="219" t="s">
        <v>641</v>
      </c>
      <c r="E2390" s="219">
        <v>4.0465800000000001E-4</v>
      </c>
    </row>
    <row r="2391" spans="1:5" ht="15.75" customHeight="1">
      <c r="A2391" s="219">
        <v>2016</v>
      </c>
      <c r="B2391" s="219" t="s">
        <v>5450</v>
      </c>
      <c r="C2391" s="219" t="s">
        <v>188</v>
      </c>
      <c r="D2391" s="219" t="s">
        <v>641</v>
      </c>
      <c r="E2391" s="219">
        <v>1.0516550000000001E-3</v>
      </c>
    </row>
    <row r="2392" spans="1:5" ht="15.75" customHeight="1">
      <c r="A2392" s="219">
        <v>2016</v>
      </c>
      <c r="B2392" s="219" t="s">
        <v>26</v>
      </c>
      <c r="C2392" s="219" t="s">
        <v>188</v>
      </c>
      <c r="D2392" s="219" t="s">
        <v>641</v>
      </c>
      <c r="E2392" s="219">
        <v>2.35479E-4</v>
      </c>
    </row>
    <row r="2393" spans="1:5" ht="15.75" customHeight="1">
      <c r="A2393" s="219">
        <v>2016</v>
      </c>
      <c r="B2393" s="219" t="s">
        <v>42</v>
      </c>
      <c r="C2393" s="219" t="s">
        <v>188</v>
      </c>
      <c r="D2393" s="219" t="s">
        <v>641</v>
      </c>
      <c r="E2393" s="219">
        <v>0.465096501</v>
      </c>
    </row>
    <row r="2394" spans="1:5" ht="15.75" customHeight="1">
      <c r="A2394" s="219">
        <v>2016</v>
      </c>
      <c r="B2394" s="219" t="s">
        <v>36</v>
      </c>
      <c r="C2394" s="219" t="s">
        <v>188</v>
      </c>
      <c r="D2394" s="219" t="s">
        <v>641</v>
      </c>
      <c r="E2394" s="219">
        <v>1.7603779999999999E-3</v>
      </c>
    </row>
    <row r="2395" spans="1:5" ht="15.75" customHeight="1">
      <c r="A2395" s="219">
        <v>2016</v>
      </c>
      <c r="B2395" s="219" t="s">
        <v>39</v>
      </c>
      <c r="C2395" s="219" t="s">
        <v>188</v>
      </c>
      <c r="D2395" s="219" t="s">
        <v>641</v>
      </c>
      <c r="E2395" s="219">
        <v>1.1225269999999999E-3</v>
      </c>
    </row>
    <row r="2396" spans="1:5" ht="15.75" customHeight="1">
      <c r="A2396" s="219">
        <v>2016</v>
      </c>
      <c r="B2396" s="219" t="s">
        <v>47</v>
      </c>
      <c r="C2396" s="219" t="s">
        <v>188</v>
      </c>
      <c r="D2396" s="219" t="s">
        <v>641</v>
      </c>
      <c r="E2396" s="219">
        <v>9.5769150000000001E-3</v>
      </c>
    </row>
    <row r="2397" spans="1:5" ht="15.75" customHeight="1">
      <c r="A2397" s="219">
        <v>2016</v>
      </c>
      <c r="B2397" s="219" t="s">
        <v>50</v>
      </c>
      <c r="C2397" s="219" t="s">
        <v>188</v>
      </c>
      <c r="D2397" s="219" t="s">
        <v>641</v>
      </c>
      <c r="E2397" s="219">
        <v>1.1499609999999999E-3</v>
      </c>
    </row>
    <row r="2398" spans="1:5" ht="15.75" customHeight="1">
      <c r="A2398" s="219">
        <v>2016</v>
      </c>
      <c r="B2398" s="219" t="s">
        <v>58</v>
      </c>
      <c r="C2398" s="219" t="s">
        <v>188</v>
      </c>
      <c r="D2398" s="219" t="s">
        <v>641</v>
      </c>
      <c r="E2398" s="219">
        <v>1.9341300000000001E-3</v>
      </c>
    </row>
    <row r="2399" spans="1:5" ht="15.75" customHeight="1">
      <c r="A2399" s="219">
        <v>2016</v>
      </c>
      <c r="B2399" s="219" t="s">
        <v>55</v>
      </c>
      <c r="C2399" s="219" t="s">
        <v>188</v>
      </c>
      <c r="D2399" s="219" t="s">
        <v>641</v>
      </c>
      <c r="E2399" s="219">
        <v>4.1837599999999998E-4</v>
      </c>
    </row>
    <row r="2400" spans="1:5" ht="15.75" customHeight="1">
      <c r="A2400" s="219">
        <v>2016</v>
      </c>
      <c r="B2400" s="219" t="s">
        <v>61</v>
      </c>
      <c r="C2400" s="219" t="s">
        <v>188</v>
      </c>
      <c r="D2400" s="219" t="s">
        <v>641</v>
      </c>
      <c r="E2400" s="219">
        <v>1.9508191000000001E-2</v>
      </c>
    </row>
    <row r="2401" spans="1:5" ht="15.75" customHeight="1">
      <c r="A2401" s="219">
        <v>2016</v>
      </c>
      <c r="B2401" s="219" t="s">
        <v>62</v>
      </c>
      <c r="C2401" s="219" t="s">
        <v>188</v>
      </c>
      <c r="D2401" s="219" t="s">
        <v>641</v>
      </c>
      <c r="E2401" s="219">
        <v>0.131200761</v>
      </c>
    </row>
    <row r="2402" spans="1:5" ht="15.75" customHeight="1">
      <c r="A2402" s="219">
        <v>2016</v>
      </c>
      <c r="B2402" s="219" t="s">
        <v>68</v>
      </c>
      <c r="C2402" s="219" t="s">
        <v>188</v>
      </c>
      <c r="D2402" s="219" t="s">
        <v>641</v>
      </c>
      <c r="E2402" s="219">
        <v>8.7104399999999996E-4</v>
      </c>
    </row>
    <row r="2403" spans="1:5" ht="15.75" customHeight="1">
      <c r="A2403" s="219">
        <v>2016</v>
      </c>
      <c r="B2403" s="219" t="s">
        <v>92</v>
      </c>
      <c r="C2403" s="219" t="s">
        <v>188</v>
      </c>
      <c r="D2403" s="219" t="s">
        <v>641</v>
      </c>
      <c r="E2403" s="219">
        <v>2.4713880000000001E-3</v>
      </c>
    </row>
    <row r="2404" spans="1:5" ht="15.75" customHeight="1">
      <c r="A2404" s="219">
        <v>2016</v>
      </c>
      <c r="B2404" s="219" t="s">
        <v>81</v>
      </c>
      <c r="C2404" s="219" t="s">
        <v>188</v>
      </c>
      <c r="D2404" s="219" t="s">
        <v>641</v>
      </c>
      <c r="E2404" s="219">
        <v>9.6706500000000003E-4</v>
      </c>
    </row>
    <row r="2405" spans="1:5" ht="15.75" customHeight="1">
      <c r="A2405" s="219">
        <v>2016</v>
      </c>
      <c r="B2405" s="219" t="s">
        <v>87</v>
      </c>
      <c r="C2405" s="219" t="s">
        <v>188</v>
      </c>
      <c r="D2405" s="219" t="s">
        <v>641</v>
      </c>
      <c r="E2405" s="219">
        <v>1.7459750999999999E-2</v>
      </c>
    </row>
    <row r="2406" spans="1:5" ht="15.75" customHeight="1">
      <c r="A2406" s="219">
        <v>2016</v>
      </c>
      <c r="B2406" s="219" t="s">
        <v>95</v>
      </c>
      <c r="C2406" s="219" t="s">
        <v>188</v>
      </c>
      <c r="D2406" s="219" t="s">
        <v>641</v>
      </c>
      <c r="E2406" s="219">
        <v>1.2775316E-2</v>
      </c>
    </row>
    <row r="2407" spans="1:5" ht="15.75" customHeight="1">
      <c r="A2407" s="219">
        <v>2016</v>
      </c>
      <c r="B2407" s="219" t="s">
        <v>98</v>
      </c>
      <c r="C2407" s="219" t="s">
        <v>188</v>
      </c>
      <c r="D2407" s="219" t="s">
        <v>641</v>
      </c>
      <c r="E2407" s="219">
        <v>4.1151700000000002E-4</v>
      </c>
    </row>
    <row r="2408" spans="1:5" ht="15.75" customHeight="1">
      <c r="A2408" s="219">
        <v>2016</v>
      </c>
      <c r="B2408" s="219" t="s">
        <v>100</v>
      </c>
      <c r="C2408" s="219" t="s">
        <v>188</v>
      </c>
      <c r="D2408" s="219" t="s">
        <v>641</v>
      </c>
      <c r="E2408" s="219">
        <v>0.25450039600000002</v>
      </c>
    </row>
    <row r="2409" spans="1:5" ht="15.75" customHeight="1">
      <c r="A2409" s="219">
        <v>2016</v>
      </c>
      <c r="B2409" s="219" t="s">
        <v>103</v>
      </c>
      <c r="C2409" s="219" t="s">
        <v>188</v>
      </c>
      <c r="D2409" s="219" t="s">
        <v>641</v>
      </c>
      <c r="E2409" s="219">
        <v>3.5847700000000001E-3</v>
      </c>
    </row>
    <row r="2410" spans="1:5" ht="15.75" customHeight="1">
      <c r="A2410" s="219">
        <v>2016</v>
      </c>
      <c r="B2410" s="219" t="s">
        <v>107</v>
      </c>
      <c r="C2410" s="219" t="s">
        <v>188</v>
      </c>
      <c r="D2410" s="219" t="s">
        <v>641</v>
      </c>
      <c r="E2410" s="219">
        <v>3.9322700000000001E-4</v>
      </c>
    </row>
    <row r="2411" spans="1:5" ht="15.75" customHeight="1">
      <c r="A2411" s="219">
        <v>2016</v>
      </c>
      <c r="B2411" s="219" t="s">
        <v>113</v>
      </c>
      <c r="C2411" s="219" t="s">
        <v>188</v>
      </c>
      <c r="D2411" s="219" t="s">
        <v>641</v>
      </c>
      <c r="E2411" s="219">
        <v>1.2276920000000001E-3</v>
      </c>
    </row>
    <row r="2412" spans="1:5" ht="15.75" customHeight="1">
      <c r="A2412" s="219">
        <v>2016</v>
      </c>
      <c r="B2412" s="219" t="s">
        <v>115</v>
      </c>
      <c r="C2412" s="219" t="s">
        <v>188</v>
      </c>
      <c r="D2412" s="219" t="s">
        <v>641</v>
      </c>
      <c r="E2412" s="219">
        <v>3.6556430000000001E-3</v>
      </c>
    </row>
    <row r="2413" spans="1:5" ht="15.75" customHeight="1">
      <c r="A2413" s="219">
        <v>2016</v>
      </c>
      <c r="B2413" s="219" t="s">
        <v>123</v>
      </c>
      <c r="C2413" s="219" t="s">
        <v>188</v>
      </c>
      <c r="D2413" s="219" t="s">
        <v>641</v>
      </c>
      <c r="E2413" s="219">
        <v>9.1859739999999995E-3</v>
      </c>
    </row>
    <row r="2414" spans="1:5" ht="15.75" customHeight="1">
      <c r="A2414" s="219">
        <v>2016</v>
      </c>
      <c r="B2414" s="219" t="s">
        <v>3098</v>
      </c>
      <c r="C2414" s="219" t="s">
        <v>188</v>
      </c>
      <c r="D2414" s="219" t="s">
        <v>641</v>
      </c>
      <c r="E2414" s="219">
        <v>1.4457964E-2</v>
      </c>
    </row>
    <row r="2415" spans="1:5" ht="15.75" customHeight="1">
      <c r="A2415" s="219">
        <v>2016</v>
      </c>
      <c r="B2415" s="219" t="s">
        <v>126</v>
      </c>
      <c r="C2415" s="219" t="s">
        <v>188</v>
      </c>
      <c r="D2415" s="219" t="s">
        <v>641</v>
      </c>
      <c r="E2415" s="219">
        <v>3.0406500000000001E-4</v>
      </c>
    </row>
    <row r="2416" spans="1:5" ht="15.75" customHeight="1">
      <c r="A2416" s="219">
        <v>2016</v>
      </c>
      <c r="B2416" s="219" t="s">
        <v>132</v>
      </c>
      <c r="C2416" s="219" t="s">
        <v>188</v>
      </c>
      <c r="D2416" s="219" t="s">
        <v>641</v>
      </c>
      <c r="E2416" s="219">
        <v>6.7854580000000003E-3</v>
      </c>
    </row>
    <row r="2417" spans="1:5" ht="15.75" customHeight="1">
      <c r="A2417" s="219">
        <v>2016</v>
      </c>
      <c r="B2417" s="219" t="s">
        <v>134</v>
      </c>
      <c r="C2417" s="219" t="s">
        <v>188</v>
      </c>
      <c r="D2417" s="219" t="s">
        <v>641</v>
      </c>
      <c r="E2417" s="219">
        <v>6.4013799999999995E-4</v>
      </c>
    </row>
    <row r="2418" spans="1:5" ht="15.75" customHeight="1">
      <c r="A2418" s="219">
        <v>2017</v>
      </c>
      <c r="B2418" s="219" t="s">
        <v>6</v>
      </c>
      <c r="C2418" s="219" t="s">
        <v>187</v>
      </c>
      <c r="D2418" s="219" t="s">
        <v>636</v>
      </c>
      <c r="E2418" s="219">
        <v>3.3503800000000001E-4</v>
      </c>
    </row>
    <row r="2419" spans="1:5" ht="15.75" customHeight="1">
      <c r="A2419" s="219">
        <v>2017</v>
      </c>
      <c r="B2419" s="219" t="s">
        <v>3</v>
      </c>
      <c r="C2419" s="219" t="s">
        <v>187</v>
      </c>
      <c r="D2419" s="219" t="s">
        <v>636</v>
      </c>
      <c r="E2419" s="219">
        <v>9.7140593999999997E-2</v>
      </c>
    </row>
    <row r="2420" spans="1:5" ht="15.75" customHeight="1">
      <c r="A2420" s="219">
        <v>2017</v>
      </c>
      <c r="B2420" s="219" t="s">
        <v>12</v>
      </c>
      <c r="C2420" s="219" t="s">
        <v>187</v>
      </c>
      <c r="D2420" s="219" t="s">
        <v>636</v>
      </c>
      <c r="E2420" s="219">
        <v>4.1717600000000001E-4</v>
      </c>
    </row>
    <row r="2421" spans="1:5" ht="15.75" customHeight="1">
      <c r="A2421" s="219">
        <v>2017</v>
      </c>
      <c r="B2421" s="219" t="s">
        <v>8</v>
      </c>
      <c r="C2421" s="219" t="s">
        <v>187</v>
      </c>
      <c r="D2421" s="219" t="s">
        <v>636</v>
      </c>
      <c r="E2421" s="219">
        <v>5.754E-4</v>
      </c>
    </row>
    <row r="2422" spans="1:5" ht="15.75" customHeight="1">
      <c r="A2422" s="219">
        <v>2017</v>
      </c>
      <c r="B2422" s="219" t="s">
        <v>15</v>
      </c>
      <c r="C2422" s="219" t="s">
        <v>187</v>
      </c>
      <c r="D2422" s="219" t="s">
        <v>636</v>
      </c>
      <c r="E2422" s="219">
        <v>6.2554799999999997E-4</v>
      </c>
    </row>
    <row r="2423" spans="1:5" ht="15.75" customHeight="1">
      <c r="A2423" s="219">
        <v>2017</v>
      </c>
      <c r="B2423" s="219" t="s">
        <v>17</v>
      </c>
      <c r="C2423" s="219" t="s">
        <v>187</v>
      </c>
      <c r="D2423" s="219" t="s">
        <v>636</v>
      </c>
      <c r="E2423" s="219">
        <v>8.9829856999999999E-2</v>
      </c>
    </row>
    <row r="2424" spans="1:5" ht="15.75" customHeight="1">
      <c r="A2424" s="219">
        <v>2017</v>
      </c>
      <c r="B2424" s="219" t="s">
        <v>26</v>
      </c>
      <c r="C2424" s="219" t="s">
        <v>187</v>
      </c>
      <c r="D2424" s="219" t="s">
        <v>636</v>
      </c>
      <c r="E2424" s="224">
        <v>4.0599999999999998E-5</v>
      </c>
    </row>
    <row r="2425" spans="1:5" ht="15.75" customHeight="1">
      <c r="A2425" s="219">
        <v>2017</v>
      </c>
      <c r="B2425" s="219" t="s">
        <v>28</v>
      </c>
      <c r="C2425" s="219" t="s">
        <v>187</v>
      </c>
      <c r="D2425" s="219" t="s">
        <v>636</v>
      </c>
      <c r="E2425" s="224">
        <v>4.6300000000000001E-5</v>
      </c>
    </row>
    <row r="2426" spans="1:5" ht="15.75" customHeight="1">
      <c r="A2426" s="219">
        <v>2017</v>
      </c>
      <c r="B2426" s="219" t="s">
        <v>42</v>
      </c>
      <c r="C2426" s="219" t="s">
        <v>187</v>
      </c>
      <c r="D2426" s="219" t="s">
        <v>636</v>
      </c>
      <c r="E2426" s="219">
        <v>2.1312699999999999E-4</v>
      </c>
    </row>
    <row r="2427" spans="1:5" ht="15.75" customHeight="1">
      <c r="A2427" s="219">
        <v>2017</v>
      </c>
      <c r="B2427" s="219" t="s">
        <v>36</v>
      </c>
      <c r="C2427" s="219" t="s">
        <v>187</v>
      </c>
      <c r="D2427" s="219" t="s">
        <v>636</v>
      </c>
      <c r="E2427" s="219">
        <v>0.35926625499999998</v>
      </c>
    </row>
    <row r="2428" spans="1:5" ht="15.75" customHeight="1">
      <c r="A2428" s="219">
        <v>2017</v>
      </c>
      <c r="B2428" s="219" t="s">
        <v>39</v>
      </c>
      <c r="C2428" s="219" t="s">
        <v>187</v>
      </c>
      <c r="D2428" s="219" t="s">
        <v>636</v>
      </c>
      <c r="E2428" s="219">
        <v>0.18187053</v>
      </c>
    </row>
    <row r="2429" spans="1:5" ht="15.75" customHeight="1">
      <c r="A2429" s="219">
        <v>2017</v>
      </c>
      <c r="B2429" s="219" t="s">
        <v>44</v>
      </c>
      <c r="C2429" s="219" t="s">
        <v>187</v>
      </c>
      <c r="D2429" s="219" t="s">
        <v>636</v>
      </c>
      <c r="E2429" s="224">
        <v>1.2099999999999999E-5</v>
      </c>
    </row>
    <row r="2430" spans="1:5" ht="15.75" customHeight="1">
      <c r="A2430" s="219">
        <v>2017</v>
      </c>
      <c r="B2430" s="219" t="s">
        <v>47</v>
      </c>
      <c r="C2430" s="219" t="s">
        <v>187</v>
      </c>
      <c r="D2430" s="219" t="s">
        <v>636</v>
      </c>
      <c r="E2430" s="219">
        <v>4.3697550000000003E-3</v>
      </c>
    </row>
    <row r="2431" spans="1:5" ht="15.75" customHeight="1">
      <c r="A2431" s="219">
        <v>2017</v>
      </c>
      <c r="B2431" s="219" t="s">
        <v>50</v>
      </c>
      <c r="C2431" s="219" t="s">
        <v>187</v>
      </c>
      <c r="D2431" s="219" t="s">
        <v>636</v>
      </c>
      <c r="E2431" s="219">
        <v>7.2714000000000003E-4</v>
      </c>
    </row>
    <row r="2432" spans="1:5" ht="15.75" customHeight="1">
      <c r="A2432" s="219">
        <v>2017</v>
      </c>
      <c r="B2432" s="219" t="s">
        <v>61</v>
      </c>
      <c r="C2432" s="219" t="s">
        <v>187</v>
      </c>
      <c r="D2432" s="219" t="s">
        <v>636</v>
      </c>
      <c r="E2432" s="219">
        <v>1.3543302E-2</v>
      </c>
    </row>
    <row r="2433" spans="1:5" ht="15.75" customHeight="1">
      <c r="A2433" s="219">
        <v>2017</v>
      </c>
      <c r="B2433" s="219" t="s">
        <v>62</v>
      </c>
      <c r="C2433" s="219" t="s">
        <v>187</v>
      </c>
      <c r="D2433" s="219" t="s">
        <v>636</v>
      </c>
      <c r="E2433" s="219">
        <v>2.7235319999999999E-3</v>
      </c>
    </row>
    <row r="2434" spans="1:5" ht="15.75" customHeight="1">
      <c r="A2434" s="219">
        <v>2017</v>
      </c>
      <c r="B2434" s="219" t="s">
        <v>68</v>
      </c>
      <c r="C2434" s="219" t="s">
        <v>187</v>
      </c>
      <c r="D2434" s="219" t="s">
        <v>636</v>
      </c>
      <c r="E2434" s="224">
        <v>8.6499999999999998E-7</v>
      </c>
    </row>
    <row r="2435" spans="1:5" ht="15.75" customHeight="1">
      <c r="A2435" s="219">
        <v>2017</v>
      </c>
      <c r="B2435" s="219" t="s">
        <v>65</v>
      </c>
      <c r="C2435" s="219" t="s">
        <v>187</v>
      </c>
      <c r="D2435" s="219" t="s">
        <v>636</v>
      </c>
      <c r="E2435" s="219">
        <v>2.1096600000000001E-4</v>
      </c>
    </row>
    <row r="2436" spans="1:5" ht="15.75" customHeight="1">
      <c r="A2436" s="219">
        <v>2017</v>
      </c>
      <c r="B2436" s="219" t="s">
        <v>89</v>
      </c>
      <c r="C2436" s="219" t="s">
        <v>187</v>
      </c>
      <c r="D2436" s="219" t="s">
        <v>636</v>
      </c>
      <c r="E2436" s="219">
        <v>2.69759E-4</v>
      </c>
    </row>
    <row r="2437" spans="1:5" ht="15.75" customHeight="1">
      <c r="A2437" s="219">
        <v>2017</v>
      </c>
      <c r="B2437" s="219" t="s">
        <v>73</v>
      </c>
      <c r="C2437" s="219" t="s">
        <v>187</v>
      </c>
      <c r="D2437" s="219" t="s">
        <v>636</v>
      </c>
      <c r="E2437" s="224">
        <v>6.7899999999999997E-5</v>
      </c>
    </row>
    <row r="2438" spans="1:5" ht="15.75" customHeight="1">
      <c r="A2438" s="219">
        <v>2017</v>
      </c>
      <c r="B2438" s="219" t="s">
        <v>81</v>
      </c>
      <c r="C2438" s="219" t="s">
        <v>187</v>
      </c>
      <c r="D2438" s="219" t="s">
        <v>636</v>
      </c>
      <c r="E2438" s="219">
        <v>1.62547E-4</v>
      </c>
    </row>
    <row r="2439" spans="1:5" ht="15.75" customHeight="1">
      <c r="A2439" s="219">
        <v>2017</v>
      </c>
      <c r="B2439" s="219" t="s">
        <v>84</v>
      </c>
      <c r="C2439" s="219" t="s">
        <v>187</v>
      </c>
      <c r="D2439" s="219" t="s">
        <v>636</v>
      </c>
      <c r="E2439" s="224">
        <v>1.3E-6</v>
      </c>
    </row>
    <row r="2440" spans="1:5" ht="15.75" customHeight="1">
      <c r="A2440" s="219">
        <v>2017</v>
      </c>
      <c r="B2440" s="219" t="s">
        <v>76</v>
      </c>
      <c r="C2440" s="219" t="s">
        <v>187</v>
      </c>
      <c r="D2440" s="219" t="s">
        <v>636</v>
      </c>
      <c r="E2440" s="219">
        <v>3.6875800000000001E-4</v>
      </c>
    </row>
    <row r="2441" spans="1:5" ht="15.75" customHeight="1">
      <c r="A2441" s="219">
        <v>2017</v>
      </c>
      <c r="B2441" s="219" t="s">
        <v>87</v>
      </c>
      <c r="C2441" s="219" t="s">
        <v>187</v>
      </c>
      <c r="D2441" s="219" t="s">
        <v>636</v>
      </c>
      <c r="E2441" s="219">
        <v>1.522584E-3</v>
      </c>
    </row>
    <row r="2442" spans="1:5" ht="15.75" customHeight="1">
      <c r="A2442" s="219">
        <v>2017</v>
      </c>
      <c r="B2442" s="219" t="s">
        <v>95</v>
      </c>
      <c r="C2442" s="219" t="s">
        <v>187</v>
      </c>
      <c r="D2442" s="219" t="s">
        <v>636</v>
      </c>
      <c r="E2442" s="219">
        <v>3.5270167999999998E-2</v>
      </c>
    </row>
    <row r="2443" spans="1:5" ht="15.75" customHeight="1">
      <c r="A2443" s="219">
        <v>2017</v>
      </c>
      <c r="B2443" s="219" t="s">
        <v>98</v>
      </c>
      <c r="C2443" s="219" t="s">
        <v>187</v>
      </c>
      <c r="D2443" s="219" t="s">
        <v>636</v>
      </c>
      <c r="E2443" s="224">
        <v>2.1999999999999999E-5</v>
      </c>
    </row>
    <row r="2444" spans="1:5" ht="15.75" customHeight="1">
      <c r="A2444" s="219">
        <v>2017</v>
      </c>
      <c r="B2444" s="219" t="s">
        <v>100</v>
      </c>
      <c r="C2444" s="219" t="s">
        <v>187</v>
      </c>
      <c r="D2444" s="219" t="s">
        <v>636</v>
      </c>
      <c r="E2444" s="219">
        <v>1.3315000000000001E-4</v>
      </c>
    </row>
    <row r="2445" spans="1:5" ht="15.75" customHeight="1">
      <c r="A2445" s="219">
        <v>2017</v>
      </c>
      <c r="B2445" s="219" t="s">
        <v>103</v>
      </c>
      <c r="C2445" s="219" t="s">
        <v>187</v>
      </c>
      <c r="D2445" s="219" t="s">
        <v>636</v>
      </c>
      <c r="E2445" s="219">
        <v>9.0170509999999999E-3</v>
      </c>
    </row>
    <row r="2446" spans="1:5" ht="15.75" customHeight="1">
      <c r="A2446" s="219">
        <v>2017</v>
      </c>
      <c r="B2446" s="219" t="s">
        <v>107</v>
      </c>
      <c r="C2446" s="219" t="s">
        <v>187</v>
      </c>
      <c r="D2446" s="219" t="s">
        <v>636</v>
      </c>
      <c r="E2446" s="219">
        <v>2.86619E-4</v>
      </c>
    </row>
    <row r="2447" spans="1:5" ht="15.75" customHeight="1">
      <c r="A2447" s="219">
        <v>2017</v>
      </c>
      <c r="B2447" s="219" t="s">
        <v>113</v>
      </c>
      <c r="C2447" s="219" t="s">
        <v>187</v>
      </c>
      <c r="D2447" s="219" t="s">
        <v>636</v>
      </c>
      <c r="E2447" s="219">
        <v>4.3230699999999999E-4</v>
      </c>
    </row>
    <row r="2448" spans="1:5" ht="15.75" customHeight="1">
      <c r="A2448" s="219">
        <v>2017</v>
      </c>
      <c r="B2448" s="219" t="s">
        <v>115</v>
      </c>
      <c r="C2448" s="219" t="s">
        <v>187</v>
      </c>
      <c r="D2448" s="219" t="s">
        <v>636</v>
      </c>
      <c r="E2448" s="219">
        <v>6.7179152000000006E-2</v>
      </c>
    </row>
    <row r="2449" spans="1:5" ht="15.75" customHeight="1">
      <c r="A2449" s="219">
        <v>2017</v>
      </c>
      <c r="B2449" s="219" t="s">
        <v>118</v>
      </c>
      <c r="C2449" s="219" t="s">
        <v>187</v>
      </c>
      <c r="D2449" s="219" t="s">
        <v>636</v>
      </c>
      <c r="E2449" s="219">
        <v>0.10522775400000001</v>
      </c>
    </row>
    <row r="2450" spans="1:5" ht="15.75" customHeight="1">
      <c r="A2450" s="219">
        <v>2017</v>
      </c>
      <c r="B2450" s="219" t="s">
        <v>123</v>
      </c>
      <c r="C2450" s="219" t="s">
        <v>187</v>
      </c>
      <c r="D2450" s="219" t="s">
        <v>636</v>
      </c>
      <c r="E2450" s="219">
        <v>3.3546999999999998E-4</v>
      </c>
    </row>
    <row r="2451" spans="1:5" ht="15.75" customHeight="1">
      <c r="A2451" s="219">
        <v>2017</v>
      </c>
      <c r="B2451" s="219" t="s">
        <v>126</v>
      </c>
      <c r="C2451" s="219" t="s">
        <v>187</v>
      </c>
      <c r="D2451" s="219" t="s">
        <v>636</v>
      </c>
      <c r="E2451" s="224">
        <v>3.7200000000000003E-5</v>
      </c>
    </row>
    <row r="2452" spans="1:5" ht="15.75" customHeight="1">
      <c r="A2452" s="219">
        <v>2017</v>
      </c>
      <c r="B2452" s="219" t="s">
        <v>132</v>
      </c>
      <c r="C2452" s="219" t="s">
        <v>187</v>
      </c>
      <c r="D2452" s="219" t="s">
        <v>636</v>
      </c>
      <c r="E2452" s="219">
        <v>2.1682771E-2</v>
      </c>
    </row>
    <row r="2453" spans="1:5" ht="15.75" customHeight="1">
      <c r="A2453" s="219">
        <v>2017</v>
      </c>
      <c r="B2453" s="219" t="s">
        <v>129</v>
      </c>
      <c r="C2453" s="219" t="s">
        <v>187</v>
      </c>
      <c r="D2453" s="219" t="s">
        <v>636</v>
      </c>
      <c r="E2453" s="219">
        <v>6.0354329999999998E-3</v>
      </c>
    </row>
    <row r="2454" spans="1:5" ht="15.75" customHeight="1">
      <c r="A2454" s="219">
        <v>2017</v>
      </c>
      <c r="B2454" s="219" t="s">
        <v>6</v>
      </c>
      <c r="C2454" s="219" t="s">
        <v>187</v>
      </c>
      <c r="D2454" s="219" t="s">
        <v>635</v>
      </c>
      <c r="E2454" s="219">
        <v>7.2661849999999997E-3</v>
      </c>
    </row>
    <row r="2455" spans="1:5" ht="15.75" customHeight="1">
      <c r="A2455" s="219">
        <v>2017</v>
      </c>
      <c r="B2455" s="219" t="s">
        <v>3</v>
      </c>
      <c r="C2455" s="219" t="s">
        <v>187</v>
      </c>
      <c r="D2455" s="219" t="s">
        <v>635</v>
      </c>
      <c r="E2455" s="219">
        <v>5.1989169999999999E-3</v>
      </c>
    </row>
    <row r="2456" spans="1:5" ht="15.75" customHeight="1">
      <c r="A2456" s="219">
        <v>2017</v>
      </c>
      <c r="B2456" s="219" t="s">
        <v>12</v>
      </c>
      <c r="C2456" s="219" t="s">
        <v>187</v>
      </c>
      <c r="D2456" s="219" t="s">
        <v>635</v>
      </c>
      <c r="E2456" s="219">
        <v>5.2034189999999999E-3</v>
      </c>
    </row>
    <row r="2457" spans="1:5" ht="15.75" customHeight="1">
      <c r="A2457" s="219">
        <v>2017</v>
      </c>
      <c r="B2457" s="219" t="s">
        <v>8</v>
      </c>
      <c r="C2457" s="219" t="s">
        <v>187</v>
      </c>
      <c r="D2457" s="219" t="s">
        <v>635</v>
      </c>
      <c r="E2457" s="219">
        <v>1.282416E-3</v>
      </c>
    </row>
    <row r="2458" spans="1:5" ht="15.75" customHeight="1">
      <c r="A2458" s="219">
        <v>2017</v>
      </c>
      <c r="B2458" s="219" t="s">
        <v>15</v>
      </c>
      <c r="C2458" s="219" t="s">
        <v>187</v>
      </c>
      <c r="D2458" s="219" t="s">
        <v>635</v>
      </c>
      <c r="E2458" s="219">
        <v>2.6469680999999998E-2</v>
      </c>
    </row>
    <row r="2459" spans="1:5" ht="15.75" customHeight="1">
      <c r="A2459" s="219">
        <v>2017</v>
      </c>
      <c r="B2459" s="219" t="s">
        <v>17</v>
      </c>
      <c r="C2459" s="219" t="s">
        <v>187</v>
      </c>
      <c r="D2459" s="219" t="s">
        <v>635</v>
      </c>
      <c r="E2459" s="219">
        <v>0.100035623</v>
      </c>
    </row>
    <row r="2460" spans="1:5" ht="15.75" customHeight="1">
      <c r="A2460" s="219">
        <v>2017</v>
      </c>
      <c r="B2460" s="219" t="s">
        <v>20</v>
      </c>
      <c r="C2460" s="219" t="s">
        <v>187</v>
      </c>
      <c r="D2460" s="219" t="s">
        <v>635</v>
      </c>
      <c r="E2460" s="219">
        <v>2.3287669999999998E-3</v>
      </c>
    </row>
    <row r="2461" spans="1:5" ht="15.75" customHeight="1">
      <c r="A2461" s="219">
        <v>2017</v>
      </c>
      <c r="B2461" s="219" t="s">
        <v>23</v>
      </c>
      <c r="C2461" s="219" t="s">
        <v>187</v>
      </c>
      <c r="D2461" s="219" t="s">
        <v>635</v>
      </c>
      <c r="E2461" s="219">
        <v>3.2998100000000002E-4</v>
      </c>
    </row>
    <row r="2462" spans="1:5" ht="15.75" customHeight="1">
      <c r="A2462" s="219">
        <v>2017</v>
      </c>
      <c r="B2462" s="219" t="s">
        <v>26</v>
      </c>
      <c r="C2462" s="219" t="s">
        <v>187</v>
      </c>
      <c r="D2462" s="219" t="s">
        <v>635</v>
      </c>
      <c r="E2462" s="219">
        <v>5.0292970000000003E-3</v>
      </c>
    </row>
    <row r="2463" spans="1:5" ht="15.75" customHeight="1">
      <c r="A2463" s="219">
        <v>2017</v>
      </c>
      <c r="B2463" s="219" t="s">
        <v>28</v>
      </c>
      <c r="C2463" s="219" t="s">
        <v>187</v>
      </c>
      <c r="D2463" s="219" t="s">
        <v>635</v>
      </c>
      <c r="E2463" s="219">
        <v>2.400681E-3</v>
      </c>
    </row>
    <row r="2464" spans="1:5" ht="15.75" customHeight="1">
      <c r="A2464" s="219">
        <v>2017</v>
      </c>
      <c r="B2464" s="219" t="s">
        <v>31</v>
      </c>
      <c r="C2464" s="219" t="s">
        <v>187</v>
      </c>
      <c r="D2464" s="219" t="s">
        <v>635</v>
      </c>
      <c r="E2464" s="224">
        <v>1.9399999999999999E-7</v>
      </c>
    </row>
    <row r="2465" spans="1:5" ht="15.75" customHeight="1">
      <c r="A2465" s="219">
        <v>2017</v>
      </c>
      <c r="B2465" s="219" t="s">
        <v>42</v>
      </c>
      <c r="C2465" s="219" t="s">
        <v>187</v>
      </c>
      <c r="D2465" s="219" t="s">
        <v>635</v>
      </c>
      <c r="E2465" s="219">
        <v>2.2775009999999999E-3</v>
      </c>
    </row>
    <row r="2466" spans="1:5" ht="15.75" customHeight="1">
      <c r="A2466" s="219">
        <v>2017</v>
      </c>
      <c r="B2466" s="219" t="s">
        <v>34</v>
      </c>
      <c r="C2466" s="219" t="s">
        <v>187</v>
      </c>
      <c r="D2466" s="219" t="s">
        <v>635</v>
      </c>
      <c r="E2466" s="219">
        <v>3.6488100000000001E-4</v>
      </c>
    </row>
    <row r="2467" spans="1:5" ht="15.75" customHeight="1">
      <c r="A2467" s="219">
        <v>2017</v>
      </c>
      <c r="B2467" s="219" t="s">
        <v>36</v>
      </c>
      <c r="C2467" s="219" t="s">
        <v>187</v>
      </c>
      <c r="D2467" s="219" t="s">
        <v>635</v>
      </c>
      <c r="E2467" s="219">
        <v>6.7337680000000002E-3</v>
      </c>
    </row>
    <row r="2468" spans="1:5" ht="15.75" customHeight="1">
      <c r="A2468" s="219">
        <v>2017</v>
      </c>
      <c r="B2468" s="219" t="s">
        <v>39</v>
      </c>
      <c r="C2468" s="219" t="s">
        <v>187</v>
      </c>
      <c r="D2468" s="219" t="s">
        <v>635</v>
      </c>
      <c r="E2468" s="219">
        <v>1.0858252000000001E-2</v>
      </c>
    </row>
    <row r="2469" spans="1:5" ht="15.75" customHeight="1">
      <c r="A2469" s="219">
        <v>2017</v>
      </c>
      <c r="B2469" s="219" t="s">
        <v>44</v>
      </c>
      <c r="C2469" s="219" t="s">
        <v>187</v>
      </c>
      <c r="D2469" s="219" t="s">
        <v>635</v>
      </c>
      <c r="E2469" s="219">
        <v>4.0345959999999997E-3</v>
      </c>
    </row>
    <row r="2470" spans="1:5" ht="15.75" customHeight="1">
      <c r="A2470" s="219">
        <v>2017</v>
      </c>
      <c r="B2470" s="219" t="s">
        <v>47</v>
      </c>
      <c r="C2470" s="219" t="s">
        <v>187</v>
      </c>
      <c r="D2470" s="219" t="s">
        <v>635</v>
      </c>
      <c r="E2470" s="219">
        <v>4.0009190000000004E-3</v>
      </c>
    </row>
    <row r="2471" spans="1:5" ht="15.75" customHeight="1">
      <c r="A2471" s="219">
        <v>2017</v>
      </c>
      <c r="B2471" s="219" t="s">
        <v>50</v>
      </c>
      <c r="C2471" s="219" t="s">
        <v>187</v>
      </c>
      <c r="D2471" s="219" t="s">
        <v>635</v>
      </c>
      <c r="E2471" s="219">
        <v>3.4888099999999998E-2</v>
      </c>
    </row>
    <row r="2472" spans="1:5" ht="15.75" customHeight="1">
      <c r="A2472" s="219">
        <v>2017</v>
      </c>
      <c r="B2472" s="219" t="s">
        <v>58</v>
      </c>
      <c r="C2472" s="219" t="s">
        <v>187</v>
      </c>
      <c r="D2472" s="219" t="s">
        <v>635</v>
      </c>
      <c r="E2472" s="219">
        <v>5.7113729999999996E-3</v>
      </c>
    </row>
    <row r="2473" spans="1:5" ht="15.75" customHeight="1">
      <c r="A2473" s="219">
        <v>2017</v>
      </c>
      <c r="B2473" s="219" t="s">
        <v>55</v>
      </c>
      <c r="C2473" s="219" t="s">
        <v>187</v>
      </c>
      <c r="D2473" s="219" t="s">
        <v>635</v>
      </c>
      <c r="E2473" s="219">
        <v>4.5344310000000002E-3</v>
      </c>
    </row>
    <row r="2474" spans="1:5" ht="15.75" customHeight="1">
      <c r="A2474" s="219">
        <v>2017</v>
      </c>
      <c r="B2474" s="219" t="s">
        <v>52</v>
      </c>
      <c r="C2474" s="219" t="s">
        <v>187</v>
      </c>
      <c r="D2474" s="219" t="s">
        <v>635</v>
      </c>
      <c r="E2474" s="224">
        <v>9.1800000000000002E-6</v>
      </c>
    </row>
    <row r="2475" spans="1:5" ht="15.75" customHeight="1">
      <c r="A2475" s="219">
        <v>2017</v>
      </c>
      <c r="B2475" s="219" t="s">
        <v>61</v>
      </c>
      <c r="C2475" s="219" t="s">
        <v>187</v>
      </c>
      <c r="D2475" s="219" t="s">
        <v>635</v>
      </c>
      <c r="E2475" s="219">
        <v>1.6349345000000001E-2</v>
      </c>
    </row>
    <row r="2476" spans="1:5" ht="15.75" customHeight="1">
      <c r="A2476" s="219">
        <v>2017</v>
      </c>
      <c r="B2476" s="219" t="s">
        <v>62</v>
      </c>
      <c r="C2476" s="219" t="s">
        <v>187</v>
      </c>
      <c r="D2476" s="219" t="s">
        <v>635</v>
      </c>
      <c r="E2476" s="219">
        <v>2.1660820000000002E-3</v>
      </c>
    </row>
    <row r="2477" spans="1:5" ht="15.75" customHeight="1">
      <c r="A2477" s="219">
        <v>2017</v>
      </c>
      <c r="B2477" s="219" t="s">
        <v>68</v>
      </c>
      <c r="C2477" s="219" t="s">
        <v>187</v>
      </c>
      <c r="D2477" s="219" t="s">
        <v>635</v>
      </c>
      <c r="E2477" s="219">
        <v>2.4127760000000002E-3</v>
      </c>
    </row>
    <row r="2478" spans="1:5" ht="15.75" customHeight="1">
      <c r="A2478" s="219">
        <v>2017</v>
      </c>
      <c r="B2478" s="219" t="s">
        <v>65</v>
      </c>
      <c r="C2478" s="219" t="s">
        <v>187</v>
      </c>
      <c r="D2478" s="219" t="s">
        <v>635</v>
      </c>
      <c r="E2478" s="219">
        <v>7.7619949999999998E-3</v>
      </c>
    </row>
    <row r="2479" spans="1:5" ht="15.75" customHeight="1">
      <c r="A2479" s="219">
        <v>2017</v>
      </c>
      <c r="B2479" s="219" t="s">
        <v>70</v>
      </c>
      <c r="C2479" s="219" t="s">
        <v>187</v>
      </c>
      <c r="D2479" s="219" t="s">
        <v>635</v>
      </c>
      <c r="E2479" s="219">
        <v>7.9621800000000001E-4</v>
      </c>
    </row>
    <row r="2480" spans="1:5" ht="15.75" customHeight="1">
      <c r="A2480" s="219">
        <v>2017</v>
      </c>
      <c r="B2480" s="219" t="s">
        <v>89</v>
      </c>
      <c r="C2480" s="219" t="s">
        <v>187</v>
      </c>
      <c r="D2480" s="219" t="s">
        <v>635</v>
      </c>
      <c r="E2480" s="219">
        <v>2.051321E-3</v>
      </c>
    </row>
    <row r="2481" spans="1:5" ht="15.75" customHeight="1">
      <c r="A2481" s="219">
        <v>2017</v>
      </c>
      <c r="B2481" s="219" t="s">
        <v>92</v>
      </c>
      <c r="C2481" s="219" t="s">
        <v>187</v>
      </c>
      <c r="D2481" s="219" t="s">
        <v>635</v>
      </c>
      <c r="E2481" s="219">
        <v>3.9435640000000001E-3</v>
      </c>
    </row>
    <row r="2482" spans="1:5" ht="15.75" customHeight="1">
      <c r="A2482" s="219">
        <v>2017</v>
      </c>
      <c r="B2482" s="219" t="s">
        <v>73</v>
      </c>
      <c r="C2482" s="219" t="s">
        <v>187</v>
      </c>
      <c r="D2482" s="219" t="s">
        <v>635</v>
      </c>
      <c r="E2482" s="219">
        <v>1.7066130000000001E-3</v>
      </c>
    </row>
    <row r="2483" spans="1:5" ht="15.75" customHeight="1">
      <c r="A2483" s="219">
        <v>2017</v>
      </c>
      <c r="B2483" s="219" t="s">
        <v>81</v>
      </c>
      <c r="C2483" s="219" t="s">
        <v>187</v>
      </c>
      <c r="D2483" s="219" t="s">
        <v>635</v>
      </c>
      <c r="E2483" s="219">
        <v>8.6469760000000007E-3</v>
      </c>
    </row>
    <row r="2484" spans="1:5" ht="15.75" customHeight="1">
      <c r="A2484" s="219">
        <v>2017</v>
      </c>
      <c r="B2484" s="219" t="s">
        <v>84</v>
      </c>
      <c r="C2484" s="219" t="s">
        <v>187</v>
      </c>
      <c r="D2484" s="219" t="s">
        <v>635</v>
      </c>
      <c r="E2484" s="219">
        <v>1.6585692999999999E-2</v>
      </c>
    </row>
    <row r="2485" spans="1:5" ht="15.75" customHeight="1">
      <c r="A2485" s="219">
        <v>2017</v>
      </c>
      <c r="B2485" s="219" t="s">
        <v>76</v>
      </c>
      <c r="C2485" s="219" t="s">
        <v>187</v>
      </c>
      <c r="D2485" s="219" t="s">
        <v>635</v>
      </c>
      <c r="E2485" s="219">
        <v>1.525769E-3</v>
      </c>
    </row>
    <row r="2486" spans="1:5" ht="15.75" customHeight="1">
      <c r="A2486" s="219">
        <v>2017</v>
      </c>
      <c r="B2486" s="219" t="s">
        <v>87</v>
      </c>
      <c r="C2486" s="219" t="s">
        <v>187</v>
      </c>
      <c r="D2486" s="219" t="s">
        <v>635</v>
      </c>
      <c r="E2486" s="219">
        <v>2.0108423E-2</v>
      </c>
    </row>
    <row r="2487" spans="1:5" ht="15.75" customHeight="1">
      <c r="A2487" s="219">
        <v>2017</v>
      </c>
      <c r="B2487" s="219" t="s">
        <v>95</v>
      </c>
      <c r="C2487" s="219" t="s">
        <v>187</v>
      </c>
      <c r="D2487" s="219" t="s">
        <v>635</v>
      </c>
      <c r="E2487" s="219">
        <v>1.4724421999999999E-2</v>
      </c>
    </row>
    <row r="2488" spans="1:5" ht="15.75" customHeight="1">
      <c r="A2488" s="219">
        <v>2017</v>
      </c>
      <c r="B2488" s="219" t="s">
        <v>98</v>
      </c>
      <c r="C2488" s="219" t="s">
        <v>187</v>
      </c>
      <c r="D2488" s="219" t="s">
        <v>635</v>
      </c>
      <c r="E2488" s="219">
        <v>0.13807095799999999</v>
      </c>
    </row>
    <row r="2489" spans="1:5" ht="15.75" customHeight="1">
      <c r="A2489" s="219">
        <v>2017</v>
      </c>
      <c r="B2489" s="219" t="s">
        <v>100</v>
      </c>
      <c r="C2489" s="219" t="s">
        <v>187</v>
      </c>
      <c r="D2489" s="219" t="s">
        <v>635</v>
      </c>
      <c r="E2489" s="219">
        <v>1.0855719999999999E-3</v>
      </c>
    </row>
    <row r="2490" spans="1:5" ht="15.75" customHeight="1">
      <c r="A2490" s="219">
        <v>2017</v>
      </c>
      <c r="B2490" s="219" t="s">
        <v>103</v>
      </c>
      <c r="C2490" s="219" t="s">
        <v>187</v>
      </c>
      <c r="D2490" s="219" t="s">
        <v>635</v>
      </c>
      <c r="E2490" s="219">
        <v>5.4138005000000003E-2</v>
      </c>
    </row>
    <row r="2491" spans="1:5" ht="15.75" customHeight="1">
      <c r="A2491" s="219">
        <v>2017</v>
      </c>
      <c r="B2491" s="219" t="s">
        <v>105</v>
      </c>
      <c r="C2491" s="219" t="s">
        <v>187</v>
      </c>
      <c r="D2491" s="219" t="s">
        <v>635</v>
      </c>
      <c r="E2491" s="219">
        <v>1.5342279999999999E-3</v>
      </c>
    </row>
    <row r="2492" spans="1:5" ht="15.75" customHeight="1">
      <c r="A2492" s="219">
        <v>2017</v>
      </c>
      <c r="B2492" s="219" t="s">
        <v>107</v>
      </c>
      <c r="C2492" s="219" t="s">
        <v>187</v>
      </c>
      <c r="D2492" s="219" t="s">
        <v>635</v>
      </c>
      <c r="E2492" s="219">
        <v>5.4938800000000005E-4</v>
      </c>
    </row>
    <row r="2493" spans="1:5" ht="15.75" customHeight="1">
      <c r="A2493" s="219">
        <v>2017</v>
      </c>
      <c r="B2493" s="219" t="s">
        <v>113</v>
      </c>
      <c r="C2493" s="219" t="s">
        <v>187</v>
      </c>
      <c r="D2493" s="219" t="s">
        <v>635</v>
      </c>
      <c r="E2493" s="219">
        <v>1.6323609999999999E-3</v>
      </c>
    </row>
    <row r="2494" spans="1:5" ht="15.75" customHeight="1">
      <c r="A2494" s="219">
        <v>2017</v>
      </c>
      <c r="B2494" s="219" t="s">
        <v>115</v>
      </c>
      <c r="C2494" s="219" t="s">
        <v>187</v>
      </c>
      <c r="D2494" s="219" t="s">
        <v>635</v>
      </c>
      <c r="E2494" s="219">
        <v>0.44862328699999998</v>
      </c>
    </row>
    <row r="2495" spans="1:5" ht="15.75" customHeight="1">
      <c r="A2495" s="219">
        <v>2017</v>
      </c>
      <c r="B2495" s="219" t="s">
        <v>118</v>
      </c>
      <c r="C2495" s="219" t="s">
        <v>187</v>
      </c>
      <c r="D2495" s="219" t="s">
        <v>635</v>
      </c>
      <c r="E2495" s="219">
        <v>6.471648E-3</v>
      </c>
    </row>
    <row r="2496" spans="1:5" ht="15.75" customHeight="1">
      <c r="A2496" s="219">
        <v>2017</v>
      </c>
      <c r="B2496" s="219" t="s">
        <v>123</v>
      </c>
      <c r="C2496" s="219" t="s">
        <v>187</v>
      </c>
      <c r="D2496" s="219" t="s">
        <v>635</v>
      </c>
      <c r="E2496" s="219">
        <v>3.1242000000000002E-3</v>
      </c>
    </row>
    <row r="2497" spans="1:5" ht="15.75" customHeight="1">
      <c r="A2497" s="219">
        <v>2017</v>
      </c>
      <c r="B2497" s="219" t="s">
        <v>126</v>
      </c>
      <c r="C2497" s="219" t="s">
        <v>187</v>
      </c>
      <c r="D2497" s="219" t="s">
        <v>635</v>
      </c>
      <c r="E2497" s="219">
        <v>1.6310230000000001E-3</v>
      </c>
    </row>
    <row r="2498" spans="1:5" ht="15.75" customHeight="1">
      <c r="A2498" s="219">
        <v>2017</v>
      </c>
      <c r="B2498" s="219" t="s">
        <v>132</v>
      </c>
      <c r="C2498" s="219" t="s">
        <v>187</v>
      </c>
      <c r="D2498" s="219" t="s">
        <v>635</v>
      </c>
      <c r="E2498" s="219">
        <v>1.667998E-3</v>
      </c>
    </row>
    <row r="2499" spans="1:5" ht="15.75" customHeight="1">
      <c r="A2499" s="219">
        <v>2017</v>
      </c>
      <c r="B2499" s="219" t="s">
        <v>129</v>
      </c>
      <c r="C2499" s="219" t="s">
        <v>187</v>
      </c>
      <c r="D2499" s="219" t="s">
        <v>635</v>
      </c>
      <c r="E2499" s="219">
        <v>8.0519579999999997E-3</v>
      </c>
    </row>
    <row r="2500" spans="1:5" ht="15.75" customHeight="1">
      <c r="A2500" s="219">
        <v>2017</v>
      </c>
      <c r="B2500" s="219" t="s">
        <v>134</v>
      </c>
      <c r="C2500" s="219" t="s">
        <v>187</v>
      </c>
      <c r="D2500" s="219" t="s">
        <v>635</v>
      </c>
      <c r="E2500" s="219">
        <v>5.682014E-3</v>
      </c>
    </row>
    <row r="2501" spans="1:5" ht="15.75" customHeight="1">
      <c r="A2501" s="219">
        <v>2017</v>
      </c>
      <c r="B2501" s="219" t="s">
        <v>6</v>
      </c>
      <c r="C2501" s="219" t="s">
        <v>187</v>
      </c>
      <c r="D2501" s="219" t="s">
        <v>641</v>
      </c>
      <c r="E2501" s="219">
        <v>2.0098141999999999E-2</v>
      </c>
    </row>
    <row r="2502" spans="1:5" ht="15.75" customHeight="1">
      <c r="A2502" s="219">
        <v>2017</v>
      </c>
      <c r="B2502" s="219" t="s">
        <v>15</v>
      </c>
      <c r="C2502" s="219" t="s">
        <v>187</v>
      </c>
      <c r="D2502" s="219" t="s">
        <v>641</v>
      </c>
      <c r="E2502" s="219">
        <v>5.7393134999999998E-2</v>
      </c>
    </row>
    <row r="2503" spans="1:5" ht="15.75" customHeight="1">
      <c r="A2503" s="219">
        <v>2017</v>
      </c>
      <c r="B2503" s="219" t="s">
        <v>17</v>
      </c>
      <c r="C2503" s="219" t="s">
        <v>187</v>
      </c>
      <c r="D2503" s="219" t="s">
        <v>641</v>
      </c>
      <c r="E2503" s="219">
        <v>9.9464710000000001E-3</v>
      </c>
    </row>
    <row r="2504" spans="1:5" ht="15.75" customHeight="1">
      <c r="A2504" s="219">
        <v>2017</v>
      </c>
      <c r="B2504" s="219" t="s">
        <v>20</v>
      </c>
      <c r="C2504" s="219" t="s">
        <v>187</v>
      </c>
      <c r="D2504" s="219" t="s">
        <v>641</v>
      </c>
      <c r="E2504" s="219">
        <v>9.7469699999999995E-4</v>
      </c>
    </row>
    <row r="2505" spans="1:5" ht="15.75" customHeight="1">
      <c r="A2505" s="219">
        <v>2017</v>
      </c>
      <c r="B2505" s="219" t="s">
        <v>5450</v>
      </c>
      <c r="C2505" s="219" t="s">
        <v>187</v>
      </c>
      <c r="D2505" s="219" t="s">
        <v>641</v>
      </c>
      <c r="E2505" s="219">
        <v>2.1659940000000001E-3</v>
      </c>
    </row>
    <row r="2506" spans="1:5" ht="15.75" customHeight="1">
      <c r="A2506" s="219">
        <v>2017</v>
      </c>
      <c r="B2506" s="219" t="s">
        <v>26</v>
      </c>
      <c r="C2506" s="219" t="s">
        <v>187</v>
      </c>
      <c r="D2506" s="219" t="s">
        <v>641</v>
      </c>
      <c r="E2506" s="219">
        <v>4.1039899999999999E-4</v>
      </c>
    </row>
    <row r="2507" spans="1:5" ht="15.75" customHeight="1">
      <c r="A2507" s="219">
        <v>2017</v>
      </c>
      <c r="B2507" s="219" t="s">
        <v>42</v>
      </c>
      <c r="C2507" s="219" t="s">
        <v>187</v>
      </c>
      <c r="D2507" s="219" t="s">
        <v>641</v>
      </c>
      <c r="E2507" s="219">
        <v>0.62955179299999997</v>
      </c>
    </row>
    <row r="2508" spans="1:5" ht="15.75" customHeight="1">
      <c r="A2508" s="219">
        <v>2017</v>
      </c>
      <c r="B2508" s="219" t="s">
        <v>36</v>
      </c>
      <c r="C2508" s="219" t="s">
        <v>187</v>
      </c>
      <c r="D2508" s="219" t="s">
        <v>641</v>
      </c>
      <c r="E2508" s="219">
        <v>4.5371869999999998E-3</v>
      </c>
    </row>
    <row r="2509" spans="1:5" ht="15.75" customHeight="1">
      <c r="A2509" s="219">
        <v>2017</v>
      </c>
      <c r="B2509" s="219" t="s">
        <v>39</v>
      </c>
      <c r="C2509" s="219" t="s">
        <v>187</v>
      </c>
      <c r="D2509" s="219" t="s">
        <v>641</v>
      </c>
      <c r="E2509" s="219">
        <v>2.4680930000000002E-3</v>
      </c>
    </row>
    <row r="2510" spans="1:5" ht="15.75" customHeight="1">
      <c r="A2510" s="219">
        <v>2017</v>
      </c>
      <c r="B2510" s="219" t="s">
        <v>47</v>
      </c>
      <c r="C2510" s="219" t="s">
        <v>187</v>
      </c>
      <c r="D2510" s="219" t="s">
        <v>641</v>
      </c>
      <c r="E2510" s="219">
        <v>7.1648789999999999E-3</v>
      </c>
    </row>
    <row r="2511" spans="1:5" ht="15.75" customHeight="1">
      <c r="A2511" s="219">
        <v>2017</v>
      </c>
      <c r="B2511" s="219" t="s">
        <v>50</v>
      </c>
      <c r="C2511" s="219" t="s">
        <v>187</v>
      </c>
      <c r="D2511" s="219" t="s">
        <v>641</v>
      </c>
      <c r="E2511" s="219">
        <v>1.5389959999999999E-3</v>
      </c>
    </row>
    <row r="2512" spans="1:5" ht="15.75" customHeight="1">
      <c r="A2512" s="219">
        <v>2017</v>
      </c>
      <c r="B2512" s="219" t="s">
        <v>58</v>
      </c>
      <c r="C2512" s="219" t="s">
        <v>187</v>
      </c>
      <c r="D2512" s="219" t="s">
        <v>641</v>
      </c>
      <c r="E2512" s="219">
        <v>3.5681900000000002E-3</v>
      </c>
    </row>
    <row r="2513" spans="1:5" ht="15.75" customHeight="1">
      <c r="A2513" s="219">
        <v>2017</v>
      </c>
      <c r="B2513" s="219" t="s">
        <v>55</v>
      </c>
      <c r="C2513" s="219" t="s">
        <v>187</v>
      </c>
      <c r="D2513" s="219" t="s">
        <v>641</v>
      </c>
      <c r="E2513" s="219">
        <v>7.5809800000000002E-4</v>
      </c>
    </row>
    <row r="2514" spans="1:5" ht="15.75" customHeight="1">
      <c r="A2514" s="219">
        <v>2017</v>
      </c>
      <c r="B2514" s="219" t="s">
        <v>61</v>
      </c>
      <c r="C2514" s="219" t="s">
        <v>187</v>
      </c>
      <c r="D2514" s="219" t="s">
        <v>641</v>
      </c>
      <c r="E2514" s="219">
        <v>4.1193781999999998E-2</v>
      </c>
    </row>
    <row r="2515" spans="1:5" ht="15.75" customHeight="1">
      <c r="A2515" s="219">
        <v>2017</v>
      </c>
      <c r="B2515" s="219" t="s">
        <v>62</v>
      </c>
      <c r="C2515" s="219" t="s">
        <v>187</v>
      </c>
      <c r="D2515" s="219" t="s">
        <v>641</v>
      </c>
      <c r="E2515" s="219">
        <v>9.8075628999999998E-2</v>
      </c>
    </row>
    <row r="2516" spans="1:5" ht="15.75" customHeight="1">
      <c r="A2516" s="219">
        <v>2017</v>
      </c>
      <c r="B2516" s="219" t="s">
        <v>68</v>
      </c>
      <c r="C2516" s="219" t="s">
        <v>187</v>
      </c>
      <c r="D2516" s="219" t="s">
        <v>641</v>
      </c>
      <c r="E2516" s="219">
        <v>2.610593E-3</v>
      </c>
    </row>
    <row r="2517" spans="1:5" ht="15.75" customHeight="1">
      <c r="A2517" s="219">
        <v>2017</v>
      </c>
      <c r="B2517" s="219" t="s">
        <v>92</v>
      </c>
      <c r="C2517" s="219" t="s">
        <v>187</v>
      </c>
      <c r="D2517" s="219" t="s">
        <v>641</v>
      </c>
      <c r="E2517" s="219">
        <v>3.7448889999999999E-3</v>
      </c>
    </row>
    <row r="2518" spans="1:5" ht="15.75" customHeight="1">
      <c r="A2518" s="219">
        <v>2017</v>
      </c>
      <c r="B2518" s="219" t="s">
        <v>81</v>
      </c>
      <c r="C2518" s="219" t="s">
        <v>187</v>
      </c>
      <c r="D2518" s="219" t="s">
        <v>641</v>
      </c>
      <c r="E2518" s="219">
        <v>2.422493E-3</v>
      </c>
    </row>
    <row r="2519" spans="1:5" ht="15.75" customHeight="1">
      <c r="A2519" s="219">
        <v>2017</v>
      </c>
      <c r="B2519" s="219" t="s">
        <v>87</v>
      </c>
      <c r="C2519" s="219" t="s">
        <v>187</v>
      </c>
      <c r="D2519" s="219" t="s">
        <v>641</v>
      </c>
      <c r="E2519" s="219">
        <v>3.8737089000000002E-2</v>
      </c>
    </row>
    <row r="2520" spans="1:5" ht="15.75" customHeight="1">
      <c r="A2520" s="219">
        <v>2017</v>
      </c>
      <c r="B2520" s="219" t="s">
        <v>95</v>
      </c>
      <c r="C2520" s="219" t="s">
        <v>187</v>
      </c>
      <c r="D2520" s="219" t="s">
        <v>641</v>
      </c>
      <c r="E2520" s="219">
        <v>9.9407709999999993E-3</v>
      </c>
    </row>
    <row r="2521" spans="1:5" ht="15.75" customHeight="1">
      <c r="A2521" s="219">
        <v>2017</v>
      </c>
      <c r="B2521" s="219" t="s">
        <v>98</v>
      </c>
      <c r="C2521" s="219" t="s">
        <v>187</v>
      </c>
      <c r="D2521" s="219" t="s">
        <v>641</v>
      </c>
      <c r="E2521" s="219">
        <v>8.3789800000000001E-4</v>
      </c>
    </row>
    <row r="2522" spans="1:5" ht="15.75" customHeight="1">
      <c r="A2522" s="219">
        <v>2017</v>
      </c>
      <c r="B2522" s="219" t="s">
        <v>100</v>
      </c>
      <c r="C2522" s="219" t="s">
        <v>187</v>
      </c>
      <c r="D2522" s="219" t="s">
        <v>641</v>
      </c>
      <c r="E2522" s="219">
        <v>5.6999800000000005E-4</v>
      </c>
    </row>
    <row r="2523" spans="1:5" ht="15.75" customHeight="1">
      <c r="A2523" s="219">
        <v>2017</v>
      </c>
      <c r="B2523" s="219" t="s">
        <v>103</v>
      </c>
      <c r="C2523" s="219" t="s">
        <v>187</v>
      </c>
      <c r="D2523" s="219" t="s">
        <v>641</v>
      </c>
      <c r="E2523" s="219">
        <v>9.2955329999999999E-3</v>
      </c>
    </row>
    <row r="2524" spans="1:5" ht="15.75" customHeight="1">
      <c r="A2524" s="219">
        <v>2017</v>
      </c>
      <c r="B2524" s="219" t="s">
        <v>107</v>
      </c>
      <c r="C2524" s="219" t="s">
        <v>187</v>
      </c>
      <c r="D2524" s="219" t="s">
        <v>641</v>
      </c>
      <c r="E2524" s="219">
        <v>8.1509799999999999E-4</v>
      </c>
    </row>
    <row r="2525" spans="1:5" ht="15.75" customHeight="1">
      <c r="A2525" s="219">
        <v>2017</v>
      </c>
      <c r="B2525" s="219" t="s">
        <v>113</v>
      </c>
      <c r="C2525" s="219" t="s">
        <v>187</v>
      </c>
      <c r="D2525" s="219" t="s">
        <v>641</v>
      </c>
      <c r="E2525" s="219">
        <v>3.1121909999999998E-3</v>
      </c>
    </row>
    <row r="2526" spans="1:5" ht="15.75" customHeight="1">
      <c r="A2526" s="219">
        <v>2017</v>
      </c>
      <c r="B2526" s="219" t="s">
        <v>115</v>
      </c>
      <c r="C2526" s="219" t="s">
        <v>187</v>
      </c>
      <c r="D2526" s="219" t="s">
        <v>641</v>
      </c>
      <c r="E2526" s="219">
        <v>9.6842720000000007E-3</v>
      </c>
    </row>
    <row r="2527" spans="1:5" ht="15.75" customHeight="1">
      <c r="A2527" s="219">
        <v>2017</v>
      </c>
      <c r="B2527" s="219" t="s">
        <v>123</v>
      </c>
      <c r="C2527" s="219" t="s">
        <v>187</v>
      </c>
      <c r="D2527" s="219" t="s">
        <v>641</v>
      </c>
      <c r="E2527" s="219">
        <v>1.7099950999999999E-2</v>
      </c>
    </row>
    <row r="2528" spans="1:5" ht="15.75" customHeight="1">
      <c r="A2528" s="219">
        <v>2017</v>
      </c>
      <c r="B2528" s="219" t="s">
        <v>3098</v>
      </c>
      <c r="C2528" s="219" t="s">
        <v>187</v>
      </c>
      <c r="D2528" s="219" t="s">
        <v>641</v>
      </c>
      <c r="E2528" s="219">
        <v>1.2551364000000001E-2</v>
      </c>
    </row>
    <row r="2529" spans="1:5" ht="15.75" customHeight="1">
      <c r="A2529" s="219">
        <v>2017</v>
      </c>
      <c r="B2529" s="219" t="s">
        <v>126</v>
      </c>
      <c r="C2529" s="219" t="s">
        <v>187</v>
      </c>
      <c r="D2529" s="219" t="s">
        <v>641</v>
      </c>
      <c r="E2529" s="219">
        <v>7.7519799999999995E-4</v>
      </c>
    </row>
    <row r="2530" spans="1:5" ht="15.75" customHeight="1">
      <c r="A2530" s="219">
        <v>2017</v>
      </c>
      <c r="B2530" s="219" t="s">
        <v>132</v>
      </c>
      <c r="C2530" s="219" t="s">
        <v>187</v>
      </c>
      <c r="D2530" s="219" t="s">
        <v>641</v>
      </c>
      <c r="E2530" s="219">
        <v>6.0704829999999998E-3</v>
      </c>
    </row>
    <row r="2531" spans="1:5" ht="15.75" customHeight="1">
      <c r="A2531" s="219">
        <v>2017</v>
      </c>
      <c r="B2531" s="219" t="s">
        <v>134</v>
      </c>
      <c r="C2531" s="219" t="s">
        <v>187</v>
      </c>
      <c r="D2531" s="219" t="s">
        <v>641</v>
      </c>
      <c r="E2531" s="219">
        <v>1.8866950000000001E-3</v>
      </c>
    </row>
    <row r="2532" spans="1:5" ht="15.75" customHeight="1">
      <c r="A2532" s="219">
        <v>2017</v>
      </c>
      <c r="B2532" s="219" t="s">
        <v>6</v>
      </c>
      <c r="C2532" s="219" t="s">
        <v>633</v>
      </c>
      <c r="D2532" s="219" t="s">
        <v>636</v>
      </c>
      <c r="E2532" s="219">
        <v>2.319429E-3</v>
      </c>
    </row>
    <row r="2533" spans="1:5" ht="15.75" customHeight="1">
      <c r="A2533" s="219">
        <v>2017</v>
      </c>
      <c r="B2533" s="219" t="s">
        <v>3</v>
      </c>
      <c r="C2533" s="219" t="s">
        <v>633</v>
      </c>
      <c r="D2533" s="219" t="s">
        <v>636</v>
      </c>
      <c r="E2533" s="219">
        <v>4.3855902000000002E-2</v>
      </c>
    </row>
    <row r="2534" spans="1:5" ht="15.75" customHeight="1">
      <c r="A2534" s="219">
        <v>2017</v>
      </c>
      <c r="B2534" s="219" t="s">
        <v>12</v>
      </c>
      <c r="C2534" s="219" t="s">
        <v>633</v>
      </c>
      <c r="D2534" s="219" t="s">
        <v>636</v>
      </c>
      <c r="E2534" s="219">
        <v>1.3925728E-2</v>
      </c>
    </row>
    <row r="2535" spans="1:5" ht="15.75" customHeight="1">
      <c r="A2535" s="219">
        <v>2017</v>
      </c>
      <c r="B2535" s="219" t="s">
        <v>8</v>
      </c>
      <c r="C2535" s="219" t="s">
        <v>633</v>
      </c>
      <c r="D2535" s="219" t="s">
        <v>636</v>
      </c>
      <c r="E2535" s="219">
        <v>9.1039499999999995E-3</v>
      </c>
    </row>
    <row r="2536" spans="1:5" ht="15.75" customHeight="1">
      <c r="A2536" s="219">
        <v>2017</v>
      </c>
      <c r="B2536" s="219" t="s">
        <v>15</v>
      </c>
      <c r="C2536" s="219" t="s">
        <v>633</v>
      </c>
      <c r="D2536" s="219" t="s">
        <v>636</v>
      </c>
      <c r="E2536" s="219">
        <v>8.550518E-3</v>
      </c>
    </row>
    <row r="2537" spans="1:5" ht="15.75" customHeight="1">
      <c r="A2537" s="219">
        <v>2017</v>
      </c>
      <c r="B2537" s="219" t="s">
        <v>17</v>
      </c>
      <c r="C2537" s="219" t="s">
        <v>633</v>
      </c>
      <c r="D2537" s="219" t="s">
        <v>636</v>
      </c>
      <c r="E2537" s="219">
        <v>2.94174E-3</v>
      </c>
    </row>
    <row r="2538" spans="1:5" ht="15.75" customHeight="1">
      <c r="A2538" s="219">
        <v>2017</v>
      </c>
      <c r="B2538" s="219" t="s">
        <v>26</v>
      </c>
      <c r="C2538" s="219" t="s">
        <v>633</v>
      </c>
      <c r="D2538" s="219" t="s">
        <v>636</v>
      </c>
      <c r="E2538" s="219">
        <v>8.6206300000000004E-4</v>
      </c>
    </row>
    <row r="2539" spans="1:5" ht="15.75" customHeight="1">
      <c r="A2539" s="219">
        <v>2017</v>
      </c>
      <c r="B2539" s="219" t="s">
        <v>28</v>
      </c>
      <c r="C2539" s="219" t="s">
        <v>633</v>
      </c>
      <c r="D2539" s="219" t="s">
        <v>636</v>
      </c>
      <c r="E2539" s="219">
        <v>9.6267800000000001E-4</v>
      </c>
    </row>
    <row r="2540" spans="1:5" ht="15.75" customHeight="1">
      <c r="A2540" s="219">
        <v>2017</v>
      </c>
      <c r="B2540" s="219" t="s">
        <v>42</v>
      </c>
      <c r="C2540" s="219" t="s">
        <v>633</v>
      </c>
      <c r="D2540" s="219" t="s">
        <v>636</v>
      </c>
      <c r="E2540" s="219">
        <v>5.6985439999999998E-3</v>
      </c>
    </row>
    <row r="2541" spans="1:5" ht="15.75" customHeight="1">
      <c r="A2541" s="219">
        <v>2017</v>
      </c>
      <c r="B2541" s="219" t="s">
        <v>36</v>
      </c>
      <c r="C2541" s="219" t="s">
        <v>633</v>
      </c>
      <c r="D2541" s="219" t="s">
        <v>636</v>
      </c>
      <c r="E2541" s="219">
        <v>1.2241198999999999E-2</v>
      </c>
    </row>
    <row r="2542" spans="1:5" ht="15.75" customHeight="1">
      <c r="A2542" s="219">
        <v>2017</v>
      </c>
      <c r="B2542" s="219" t="s">
        <v>39</v>
      </c>
      <c r="C2542" s="219" t="s">
        <v>633</v>
      </c>
      <c r="D2542" s="219" t="s">
        <v>636</v>
      </c>
      <c r="E2542" s="219">
        <v>0.41418592999999998</v>
      </c>
    </row>
    <row r="2543" spans="1:5" ht="15.75" customHeight="1">
      <c r="A2543" s="219">
        <v>2017</v>
      </c>
      <c r="B2543" s="219" t="s">
        <v>44</v>
      </c>
      <c r="C2543" s="219" t="s">
        <v>633</v>
      </c>
      <c r="D2543" s="219" t="s">
        <v>636</v>
      </c>
      <c r="E2543" s="219">
        <v>1.82821E-4</v>
      </c>
    </row>
    <row r="2544" spans="1:5" ht="15.75" customHeight="1">
      <c r="A2544" s="219">
        <v>2017</v>
      </c>
      <c r="B2544" s="219" t="s">
        <v>47</v>
      </c>
      <c r="C2544" s="219" t="s">
        <v>633</v>
      </c>
      <c r="D2544" s="219" t="s">
        <v>636</v>
      </c>
      <c r="E2544" s="219">
        <v>1.2628678000000001E-2</v>
      </c>
    </row>
    <row r="2545" spans="1:5" ht="15.75" customHeight="1">
      <c r="A2545" s="219">
        <v>2017</v>
      </c>
      <c r="B2545" s="219" t="s">
        <v>50</v>
      </c>
      <c r="C2545" s="219" t="s">
        <v>633</v>
      </c>
      <c r="D2545" s="219" t="s">
        <v>636</v>
      </c>
      <c r="E2545" s="219">
        <v>7.5297669999999997E-3</v>
      </c>
    </row>
    <row r="2546" spans="1:5" ht="15.75" customHeight="1">
      <c r="A2546" s="219">
        <v>2017</v>
      </c>
      <c r="B2546" s="219" t="s">
        <v>61</v>
      </c>
      <c r="C2546" s="219" t="s">
        <v>633</v>
      </c>
      <c r="D2546" s="219" t="s">
        <v>636</v>
      </c>
      <c r="E2546" s="219">
        <v>8.4121670999999995E-2</v>
      </c>
    </row>
    <row r="2547" spans="1:5" ht="15.75" customHeight="1">
      <c r="A2547" s="219">
        <v>2017</v>
      </c>
      <c r="B2547" s="219" t="s">
        <v>62</v>
      </c>
      <c r="C2547" s="219" t="s">
        <v>633</v>
      </c>
      <c r="D2547" s="219" t="s">
        <v>636</v>
      </c>
      <c r="E2547" s="219">
        <v>3.8867379000000001E-2</v>
      </c>
    </row>
    <row r="2548" spans="1:5" ht="15.75" customHeight="1">
      <c r="A2548" s="219">
        <v>2017</v>
      </c>
      <c r="B2548" s="219" t="s">
        <v>68</v>
      </c>
      <c r="C2548" s="219" t="s">
        <v>633</v>
      </c>
      <c r="D2548" s="219" t="s">
        <v>636</v>
      </c>
      <c r="E2548" s="224">
        <v>1.49E-5</v>
      </c>
    </row>
    <row r="2549" spans="1:5" ht="15.75" customHeight="1">
      <c r="A2549" s="219">
        <v>2017</v>
      </c>
      <c r="B2549" s="219" t="s">
        <v>65</v>
      </c>
      <c r="C2549" s="219" t="s">
        <v>633</v>
      </c>
      <c r="D2549" s="219" t="s">
        <v>636</v>
      </c>
      <c r="E2549" s="219">
        <v>7.3546749999999998E-3</v>
      </c>
    </row>
    <row r="2550" spans="1:5" ht="15.75" customHeight="1">
      <c r="A2550" s="219">
        <v>2017</v>
      </c>
      <c r="B2550" s="219" t="s">
        <v>89</v>
      </c>
      <c r="C2550" s="219" t="s">
        <v>633</v>
      </c>
      <c r="D2550" s="219" t="s">
        <v>636</v>
      </c>
      <c r="E2550" s="219">
        <v>5.1195299999999997E-3</v>
      </c>
    </row>
    <row r="2551" spans="1:5" ht="15.75" customHeight="1">
      <c r="A2551" s="219">
        <v>2017</v>
      </c>
      <c r="B2551" s="219" t="s">
        <v>73</v>
      </c>
      <c r="C2551" s="219" t="s">
        <v>633</v>
      </c>
      <c r="D2551" s="219" t="s">
        <v>636</v>
      </c>
      <c r="E2551" s="219">
        <v>2.1981560000000002E-3</v>
      </c>
    </row>
    <row r="2552" spans="1:5" ht="15.75" customHeight="1">
      <c r="A2552" s="219">
        <v>2017</v>
      </c>
      <c r="B2552" s="219" t="s">
        <v>81</v>
      </c>
      <c r="C2552" s="219" t="s">
        <v>633</v>
      </c>
      <c r="D2552" s="219" t="s">
        <v>636</v>
      </c>
      <c r="E2552" s="219">
        <v>1.159553E-3</v>
      </c>
    </row>
    <row r="2553" spans="1:5" ht="15.75" customHeight="1">
      <c r="A2553" s="219">
        <v>2017</v>
      </c>
      <c r="B2553" s="219" t="s">
        <v>84</v>
      </c>
      <c r="C2553" s="219" t="s">
        <v>633</v>
      </c>
      <c r="D2553" s="219" t="s">
        <v>636</v>
      </c>
      <c r="E2553" s="224">
        <v>1.22E-5</v>
      </c>
    </row>
    <row r="2554" spans="1:5" ht="15.75" customHeight="1">
      <c r="A2554" s="219">
        <v>2017</v>
      </c>
      <c r="B2554" s="219" t="s">
        <v>76</v>
      </c>
      <c r="C2554" s="219" t="s">
        <v>633</v>
      </c>
      <c r="D2554" s="219" t="s">
        <v>636</v>
      </c>
      <c r="E2554" s="219">
        <v>5.2593029999999999E-3</v>
      </c>
    </row>
    <row r="2555" spans="1:5" ht="15.75" customHeight="1">
      <c r="A2555" s="219">
        <v>2017</v>
      </c>
      <c r="B2555" s="219" t="s">
        <v>87</v>
      </c>
      <c r="C2555" s="219" t="s">
        <v>633</v>
      </c>
      <c r="D2555" s="219" t="s">
        <v>636</v>
      </c>
      <c r="E2555" s="219">
        <v>4.9593900000000002E-3</v>
      </c>
    </row>
    <row r="2556" spans="1:5" ht="15.75" customHeight="1">
      <c r="A2556" s="219">
        <v>2017</v>
      </c>
      <c r="B2556" s="219" t="s">
        <v>95</v>
      </c>
      <c r="C2556" s="219" t="s">
        <v>633</v>
      </c>
      <c r="D2556" s="219" t="s">
        <v>636</v>
      </c>
      <c r="E2556" s="219">
        <v>0.16544331600000001</v>
      </c>
    </row>
    <row r="2557" spans="1:5" ht="15.75" customHeight="1">
      <c r="A2557" s="219">
        <v>2017</v>
      </c>
      <c r="B2557" s="219" t="s">
        <v>98</v>
      </c>
      <c r="C2557" s="219" t="s">
        <v>633</v>
      </c>
      <c r="D2557" s="219" t="s">
        <v>636</v>
      </c>
      <c r="E2557" s="219">
        <v>5.5226299999999999E-4</v>
      </c>
    </row>
    <row r="2558" spans="1:5" ht="15.75" customHeight="1">
      <c r="A2558" s="219">
        <v>2017</v>
      </c>
      <c r="B2558" s="219" t="s">
        <v>100</v>
      </c>
      <c r="C2558" s="219" t="s">
        <v>633</v>
      </c>
      <c r="D2558" s="219" t="s">
        <v>636</v>
      </c>
      <c r="E2558" s="219">
        <v>2.384564E-3</v>
      </c>
    </row>
    <row r="2559" spans="1:5" ht="15.75" customHeight="1">
      <c r="A2559" s="219">
        <v>2017</v>
      </c>
      <c r="B2559" s="219" t="s">
        <v>103</v>
      </c>
      <c r="C2559" s="219" t="s">
        <v>633</v>
      </c>
      <c r="D2559" s="219" t="s">
        <v>636</v>
      </c>
      <c r="E2559" s="219">
        <v>7.1705843000000005E-2</v>
      </c>
    </row>
    <row r="2560" spans="1:5" ht="15.75" customHeight="1">
      <c r="A2560" s="219">
        <v>2017</v>
      </c>
      <c r="B2560" s="219" t="s">
        <v>107</v>
      </c>
      <c r="C2560" s="219" t="s">
        <v>633</v>
      </c>
      <c r="D2560" s="219" t="s">
        <v>636</v>
      </c>
      <c r="E2560" s="219">
        <v>1.1670537999999999E-2</v>
      </c>
    </row>
    <row r="2561" spans="1:5" ht="15.75" customHeight="1">
      <c r="A2561" s="219">
        <v>2017</v>
      </c>
      <c r="B2561" s="219" t="s">
        <v>113</v>
      </c>
      <c r="C2561" s="219" t="s">
        <v>633</v>
      </c>
      <c r="D2561" s="219" t="s">
        <v>636</v>
      </c>
      <c r="E2561" s="219">
        <v>5.9209670000000001E-3</v>
      </c>
    </row>
    <row r="2562" spans="1:5" ht="15.75" customHeight="1">
      <c r="A2562" s="219">
        <v>2017</v>
      </c>
      <c r="B2562" s="219" t="s">
        <v>115</v>
      </c>
      <c r="C2562" s="219" t="s">
        <v>633</v>
      </c>
      <c r="D2562" s="219" t="s">
        <v>636</v>
      </c>
      <c r="E2562" s="219">
        <v>2.4821227000000001E-2</v>
      </c>
    </row>
    <row r="2563" spans="1:5" ht="15.75" customHeight="1">
      <c r="A2563" s="219">
        <v>2017</v>
      </c>
      <c r="B2563" s="219" t="s">
        <v>118</v>
      </c>
      <c r="C2563" s="219" t="s">
        <v>633</v>
      </c>
      <c r="D2563" s="219" t="s">
        <v>636</v>
      </c>
      <c r="E2563" s="219">
        <v>7.8346419999999993E-3</v>
      </c>
    </row>
    <row r="2564" spans="1:5" ht="15.75" customHeight="1">
      <c r="A2564" s="219">
        <v>2017</v>
      </c>
      <c r="B2564" s="219" t="s">
        <v>123</v>
      </c>
      <c r="C2564" s="219" t="s">
        <v>633</v>
      </c>
      <c r="D2564" s="219" t="s">
        <v>636</v>
      </c>
      <c r="E2564" s="219">
        <v>2.9276110000000001E-3</v>
      </c>
    </row>
    <row r="2565" spans="1:5" ht="15.75" customHeight="1">
      <c r="A2565" s="219">
        <v>2017</v>
      </c>
      <c r="B2565" s="219" t="s">
        <v>126</v>
      </c>
      <c r="C2565" s="219" t="s">
        <v>633</v>
      </c>
      <c r="D2565" s="219" t="s">
        <v>636</v>
      </c>
      <c r="E2565" s="219">
        <v>2.0890769999999999E-3</v>
      </c>
    </row>
    <row r="2566" spans="1:5" ht="15.75" customHeight="1">
      <c r="A2566" s="219">
        <v>2017</v>
      </c>
      <c r="B2566" s="219" t="s">
        <v>132</v>
      </c>
      <c r="C2566" s="219" t="s">
        <v>633</v>
      </c>
      <c r="D2566" s="219" t="s">
        <v>636</v>
      </c>
      <c r="E2566" s="219">
        <v>7.5612880000000002E-3</v>
      </c>
    </row>
    <row r="2567" spans="1:5" ht="15.75" customHeight="1">
      <c r="A2567" s="219">
        <v>2017</v>
      </c>
      <c r="B2567" s="219" t="s">
        <v>129</v>
      </c>
      <c r="C2567" s="219" t="s">
        <v>633</v>
      </c>
      <c r="D2567" s="219" t="s">
        <v>636</v>
      </c>
      <c r="E2567" s="219">
        <v>1.3032904999999999E-2</v>
      </c>
    </row>
    <row r="2568" spans="1:5" ht="15.75" customHeight="1">
      <c r="A2568" s="219">
        <v>2017</v>
      </c>
      <c r="B2568" s="219" t="s">
        <v>6</v>
      </c>
      <c r="C2568" s="219" t="s">
        <v>633</v>
      </c>
      <c r="D2568" s="219" t="s">
        <v>635</v>
      </c>
      <c r="E2568" s="219">
        <v>6.7690305000000006E-2</v>
      </c>
    </row>
    <row r="2569" spans="1:5" ht="15.75" customHeight="1">
      <c r="A2569" s="219">
        <v>2017</v>
      </c>
      <c r="B2569" s="219" t="s">
        <v>3</v>
      </c>
      <c r="C2569" s="219" t="s">
        <v>633</v>
      </c>
      <c r="D2569" s="219" t="s">
        <v>635</v>
      </c>
      <c r="E2569" s="219">
        <v>1.0058330000000001E-2</v>
      </c>
    </row>
    <row r="2570" spans="1:5" ht="15.75" customHeight="1">
      <c r="A2570" s="219">
        <v>2017</v>
      </c>
      <c r="B2570" s="219" t="s">
        <v>12</v>
      </c>
      <c r="C2570" s="219" t="s">
        <v>633</v>
      </c>
      <c r="D2570" s="219" t="s">
        <v>635</v>
      </c>
      <c r="E2570" s="219">
        <v>1.532369E-3</v>
      </c>
    </row>
    <row r="2571" spans="1:5" ht="15.75" customHeight="1">
      <c r="A2571" s="219">
        <v>2017</v>
      </c>
      <c r="B2571" s="219" t="s">
        <v>8</v>
      </c>
      <c r="C2571" s="219" t="s">
        <v>633</v>
      </c>
      <c r="D2571" s="219" t="s">
        <v>635</v>
      </c>
      <c r="E2571" s="219">
        <v>2.701916E-3</v>
      </c>
    </row>
    <row r="2572" spans="1:5" ht="15.75" customHeight="1">
      <c r="A2572" s="219">
        <v>2017</v>
      </c>
      <c r="B2572" s="219" t="s">
        <v>15</v>
      </c>
      <c r="C2572" s="219" t="s">
        <v>633</v>
      </c>
      <c r="D2572" s="219" t="s">
        <v>635</v>
      </c>
      <c r="E2572" s="219">
        <v>7.2782254000000005E-2</v>
      </c>
    </row>
    <row r="2573" spans="1:5" ht="15.75" customHeight="1">
      <c r="A2573" s="219">
        <v>2017</v>
      </c>
      <c r="B2573" s="219" t="s">
        <v>17</v>
      </c>
      <c r="C2573" s="219" t="s">
        <v>633</v>
      </c>
      <c r="D2573" s="219" t="s">
        <v>635</v>
      </c>
      <c r="E2573" s="219">
        <v>9.8960850000000003E-2</v>
      </c>
    </row>
    <row r="2574" spans="1:5" ht="15.75" customHeight="1">
      <c r="A2574" s="219">
        <v>2017</v>
      </c>
      <c r="B2574" s="219" t="s">
        <v>20</v>
      </c>
      <c r="C2574" s="219" t="s">
        <v>633</v>
      </c>
      <c r="D2574" s="219" t="s">
        <v>635</v>
      </c>
      <c r="E2574" s="219">
        <v>8.7310399999999998E-4</v>
      </c>
    </row>
    <row r="2575" spans="1:5" ht="15.75" customHeight="1">
      <c r="A2575" s="219">
        <v>2017</v>
      </c>
      <c r="B2575" s="219" t="s">
        <v>23</v>
      </c>
      <c r="C2575" s="219" t="s">
        <v>633</v>
      </c>
      <c r="D2575" s="219" t="s">
        <v>635</v>
      </c>
      <c r="E2575" s="224">
        <v>1.7100000000000001E-7</v>
      </c>
    </row>
    <row r="2576" spans="1:5" ht="15.75" customHeight="1">
      <c r="A2576" s="219">
        <v>2017</v>
      </c>
      <c r="B2576" s="219" t="s">
        <v>26</v>
      </c>
      <c r="C2576" s="219" t="s">
        <v>633</v>
      </c>
      <c r="D2576" s="219" t="s">
        <v>635</v>
      </c>
      <c r="E2576" s="219">
        <v>3.3258749999999998E-3</v>
      </c>
    </row>
    <row r="2577" spans="1:5" ht="15.75" customHeight="1">
      <c r="A2577" s="219">
        <v>2017</v>
      </c>
      <c r="B2577" s="219" t="s">
        <v>28</v>
      </c>
      <c r="C2577" s="219" t="s">
        <v>633</v>
      </c>
      <c r="D2577" s="219" t="s">
        <v>635</v>
      </c>
      <c r="E2577" s="219">
        <v>1.436671E-3</v>
      </c>
    </row>
    <row r="2578" spans="1:5" ht="15.75" customHeight="1">
      <c r="A2578" s="219">
        <v>2017</v>
      </c>
      <c r="B2578" s="219" t="s">
        <v>31</v>
      </c>
      <c r="C2578" s="219" t="s">
        <v>633</v>
      </c>
      <c r="D2578" s="219" t="s">
        <v>635</v>
      </c>
      <c r="E2578" s="219">
        <v>1.14842E-4</v>
      </c>
    </row>
    <row r="2579" spans="1:5" ht="15.75" customHeight="1">
      <c r="A2579" s="219">
        <v>2017</v>
      </c>
      <c r="B2579" s="219" t="s">
        <v>42</v>
      </c>
      <c r="C2579" s="219" t="s">
        <v>633</v>
      </c>
      <c r="D2579" s="219" t="s">
        <v>635</v>
      </c>
      <c r="E2579" s="219">
        <v>2.212112E-3</v>
      </c>
    </row>
    <row r="2580" spans="1:5" ht="15.75" customHeight="1">
      <c r="A2580" s="219">
        <v>2017</v>
      </c>
      <c r="B2580" s="219" t="s">
        <v>34</v>
      </c>
      <c r="C2580" s="219" t="s">
        <v>633</v>
      </c>
      <c r="D2580" s="219" t="s">
        <v>635</v>
      </c>
      <c r="E2580" s="219">
        <v>8.6284899999999995E-4</v>
      </c>
    </row>
    <row r="2581" spans="1:5" ht="15.75" customHeight="1">
      <c r="A2581" s="219">
        <v>2017</v>
      </c>
      <c r="B2581" s="219" t="s">
        <v>36</v>
      </c>
      <c r="C2581" s="219" t="s">
        <v>633</v>
      </c>
      <c r="D2581" s="219" t="s">
        <v>635</v>
      </c>
      <c r="E2581" s="219">
        <v>3.8876330000000001E-3</v>
      </c>
    </row>
    <row r="2582" spans="1:5" ht="15.75" customHeight="1">
      <c r="A2582" s="219">
        <v>2017</v>
      </c>
      <c r="B2582" s="219" t="s">
        <v>39</v>
      </c>
      <c r="C2582" s="219" t="s">
        <v>633</v>
      </c>
      <c r="D2582" s="219" t="s">
        <v>635</v>
      </c>
      <c r="E2582" s="219">
        <v>1.4734800000000001E-3</v>
      </c>
    </row>
    <row r="2583" spans="1:5" ht="15.75" customHeight="1">
      <c r="A2583" s="219">
        <v>2017</v>
      </c>
      <c r="B2583" s="219" t="s">
        <v>44</v>
      </c>
      <c r="C2583" s="219" t="s">
        <v>633</v>
      </c>
      <c r="D2583" s="219" t="s">
        <v>635</v>
      </c>
      <c r="E2583" s="219">
        <v>7.4682489999999997E-3</v>
      </c>
    </row>
    <row r="2584" spans="1:5" ht="15.75" customHeight="1">
      <c r="A2584" s="219">
        <v>2017</v>
      </c>
      <c r="B2584" s="219" t="s">
        <v>47</v>
      </c>
      <c r="C2584" s="219" t="s">
        <v>633</v>
      </c>
      <c r="D2584" s="219" t="s">
        <v>635</v>
      </c>
      <c r="E2584" s="219">
        <v>2.8294119999999999E-3</v>
      </c>
    </row>
    <row r="2585" spans="1:5" ht="15.75" customHeight="1">
      <c r="A2585" s="219">
        <v>2017</v>
      </c>
      <c r="B2585" s="219" t="s">
        <v>50</v>
      </c>
      <c r="C2585" s="219" t="s">
        <v>633</v>
      </c>
      <c r="D2585" s="219" t="s">
        <v>635</v>
      </c>
      <c r="E2585" s="219">
        <v>6.7990051999999995E-2</v>
      </c>
    </row>
    <row r="2586" spans="1:5" ht="15.75" customHeight="1">
      <c r="A2586" s="219">
        <v>2017</v>
      </c>
      <c r="B2586" s="219" t="s">
        <v>58</v>
      </c>
      <c r="C2586" s="219" t="s">
        <v>633</v>
      </c>
      <c r="D2586" s="219" t="s">
        <v>635</v>
      </c>
      <c r="E2586" s="219">
        <v>5.8447200000000005E-4</v>
      </c>
    </row>
    <row r="2587" spans="1:5" ht="15.75" customHeight="1">
      <c r="A2587" s="219">
        <v>2017</v>
      </c>
      <c r="B2587" s="219" t="s">
        <v>55</v>
      </c>
      <c r="C2587" s="219" t="s">
        <v>633</v>
      </c>
      <c r="D2587" s="219" t="s">
        <v>635</v>
      </c>
      <c r="E2587" s="219">
        <v>1.3753109999999999E-3</v>
      </c>
    </row>
    <row r="2588" spans="1:5" ht="15.75" customHeight="1">
      <c r="A2588" s="219">
        <v>2017</v>
      </c>
      <c r="B2588" s="219" t="s">
        <v>52</v>
      </c>
      <c r="C2588" s="219" t="s">
        <v>633</v>
      </c>
      <c r="D2588" s="219" t="s">
        <v>635</v>
      </c>
      <c r="E2588" s="224">
        <v>4.3500000000000001E-9</v>
      </c>
    </row>
    <row r="2589" spans="1:5" ht="15.75" customHeight="1">
      <c r="A2589" s="219">
        <v>2017</v>
      </c>
      <c r="B2589" s="219" t="s">
        <v>61</v>
      </c>
      <c r="C2589" s="219" t="s">
        <v>633</v>
      </c>
      <c r="D2589" s="219" t="s">
        <v>635</v>
      </c>
      <c r="E2589" s="219">
        <v>1.3181261E-2</v>
      </c>
    </row>
    <row r="2590" spans="1:5" ht="15.75" customHeight="1">
      <c r="A2590" s="219">
        <v>2017</v>
      </c>
      <c r="B2590" s="219" t="s">
        <v>62</v>
      </c>
      <c r="C2590" s="219" t="s">
        <v>633</v>
      </c>
      <c r="D2590" s="219" t="s">
        <v>635</v>
      </c>
      <c r="E2590" s="219">
        <v>5.6240550000000002E-3</v>
      </c>
    </row>
    <row r="2591" spans="1:5" ht="15.75" customHeight="1">
      <c r="A2591" s="219">
        <v>2017</v>
      </c>
      <c r="B2591" s="219" t="s">
        <v>68</v>
      </c>
      <c r="C2591" s="219" t="s">
        <v>633</v>
      </c>
      <c r="D2591" s="219" t="s">
        <v>635</v>
      </c>
      <c r="E2591" s="219">
        <v>1.1204990000000001E-3</v>
      </c>
    </row>
    <row r="2592" spans="1:5" ht="15.75" customHeight="1">
      <c r="A2592" s="219">
        <v>2017</v>
      </c>
      <c r="B2592" s="219" t="s">
        <v>65</v>
      </c>
      <c r="C2592" s="219" t="s">
        <v>633</v>
      </c>
      <c r="D2592" s="219" t="s">
        <v>635</v>
      </c>
      <c r="E2592" s="219">
        <v>5.2384889999999998E-3</v>
      </c>
    </row>
    <row r="2593" spans="1:5" ht="15.75" customHeight="1">
      <c r="A2593" s="219">
        <v>2017</v>
      </c>
      <c r="B2593" s="219" t="s">
        <v>70</v>
      </c>
      <c r="C2593" s="219" t="s">
        <v>633</v>
      </c>
      <c r="D2593" s="219" t="s">
        <v>635</v>
      </c>
      <c r="E2593" s="219">
        <v>6.1521999999999998E-4</v>
      </c>
    </row>
    <row r="2594" spans="1:5" ht="15.75" customHeight="1">
      <c r="A2594" s="219">
        <v>2017</v>
      </c>
      <c r="B2594" s="219" t="s">
        <v>89</v>
      </c>
      <c r="C2594" s="219" t="s">
        <v>633</v>
      </c>
      <c r="D2594" s="219" t="s">
        <v>635</v>
      </c>
      <c r="E2594" s="219">
        <v>4.5170600000000002E-4</v>
      </c>
    </row>
    <row r="2595" spans="1:5" ht="15.75" customHeight="1">
      <c r="A2595" s="219">
        <v>2017</v>
      </c>
      <c r="B2595" s="219" t="s">
        <v>92</v>
      </c>
      <c r="C2595" s="219" t="s">
        <v>633</v>
      </c>
      <c r="D2595" s="219" t="s">
        <v>635</v>
      </c>
      <c r="E2595" s="219">
        <v>4.6365563999999998E-2</v>
      </c>
    </row>
    <row r="2596" spans="1:5" ht="15.75" customHeight="1">
      <c r="A2596" s="219">
        <v>2017</v>
      </c>
      <c r="B2596" s="219" t="s">
        <v>73</v>
      </c>
      <c r="C2596" s="219" t="s">
        <v>633</v>
      </c>
      <c r="D2596" s="219" t="s">
        <v>635</v>
      </c>
      <c r="E2596" s="219">
        <v>1.176549E-3</v>
      </c>
    </row>
    <row r="2597" spans="1:5" ht="15.75" customHeight="1">
      <c r="A2597" s="219">
        <v>2017</v>
      </c>
      <c r="B2597" s="219" t="s">
        <v>81</v>
      </c>
      <c r="C2597" s="219" t="s">
        <v>633</v>
      </c>
      <c r="D2597" s="219" t="s">
        <v>635</v>
      </c>
      <c r="E2597" s="219">
        <v>4.6798800000000002E-4</v>
      </c>
    </row>
    <row r="2598" spans="1:5" ht="15.75" customHeight="1">
      <c r="A2598" s="219">
        <v>2017</v>
      </c>
      <c r="B2598" s="219" t="s">
        <v>84</v>
      </c>
      <c r="C2598" s="219" t="s">
        <v>633</v>
      </c>
      <c r="D2598" s="219" t="s">
        <v>635</v>
      </c>
      <c r="E2598" s="219">
        <v>3.5598979000000003E-2</v>
      </c>
    </row>
    <row r="2599" spans="1:5" ht="15.75" customHeight="1">
      <c r="A2599" s="219">
        <v>2017</v>
      </c>
      <c r="B2599" s="219" t="s">
        <v>76</v>
      </c>
      <c r="C2599" s="219" t="s">
        <v>633</v>
      </c>
      <c r="D2599" s="219" t="s">
        <v>635</v>
      </c>
      <c r="E2599" s="219">
        <v>6.9520599999999997E-4</v>
      </c>
    </row>
    <row r="2600" spans="1:5" ht="15.75" customHeight="1">
      <c r="A2600" s="219">
        <v>2017</v>
      </c>
      <c r="B2600" s="219" t="s">
        <v>87</v>
      </c>
      <c r="C2600" s="219" t="s">
        <v>633</v>
      </c>
      <c r="D2600" s="219" t="s">
        <v>635</v>
      </c>
      <c r="E2600" s="219">
        <v>7.2936349999999997E-3</v>
      </c>
    </row>
    <row r="2601" spans="1:5" ht="15.75" customHeight="1">
      <c r="A2601" s="219">
        <v>2017</v>
      </c>
      <c r="B2601" s="219" t="s">
        <v>95</v>
      </c>
      <c r="C2601" s="219" t="s">
        <v>633</v>
      </c>
      <c r="D2601" s="219" t="s">
        <v>635</v>
      </c>
      <c r="E2601" s="219">
        <v>9.5034969999999996E-3</v>
      </c>
    </row>
    <row r="2602" spans="1:5" ht="15.75" customHeight="1">
      <c r="A2602" s="219">
        <v>2017</v>
      </c>
      <c r="B2602" s="219" t="s">
        <v>98</v>
      </c>
      <c r="C2602" s="219" t="s">
        <v>633</v>
      </c>
      <c r="D2602" s="219" t="s">
        <v>635</v>
      </c>
      <c r="E2602" s="219">
        <v>9.0068903000000006E-2</v>
      </c>
    </row>
    <row r="2603" spans="1:5" ht="15.75" customHeight="1">
      <c r="A2603" s="219">
        <v>2017</v>
      </c>
      <c r="B2603" s="219" t="s">
        <v>100</v>
      </c>
      <c r="C2603" s="219" t="s">
        <v>633</v>
      </c>
      <c r="D2603" s="219" t="s">
        <v>635</v>
      </c>
      <c r="E2603" s="219">
        <v>8.1924799999999996E-4</v>
      </c>
    </row>
    <row r="2604" spans="1:5" ht="15.75" customHeight="1">
      <c r="A2604" s="219">
        <v>2017</v>
      </c>
      <c r="B2604" s="219" t="s">
        <v>103</v>
      </c>
      <c r="C2604" s="219" t="s">
        <v>633</v>
      </c>
      <c r="D2604" s="219" t="s">
        <v>635</v>
      </c>
      <c r="E2604" s="219">
        <v>2.6206098000000001E-2</v>
      </c>
    </row>
    <row r="2605" spans="1:5" ht="15.75" customHeight="1">
      <c r="A2605" s="219">
        <v>2017</v>
      </c>
      <c r="B2605" s="219" t="s">
        <v>105</v>
      </c>
      <c r="C2605" s="219" t="s">
        <v>633</v>
      </c>
      <c r="D2605" s="219" t="s">
        <v>635</v>
      </c>
      <c r="E2605" s="219">
        <v>2.47118E-4</v>
      </c>
    </row>
    <row r="2606" spans="1:5" ht="15.75" customHeight="1">
      <c r="A2606" s="219">
        <v>2017</v>
      </c>
      <c r="B2606" s="219" t="s">
        <v>107</v>
      </c>
      <c r="C2606" s="219" t="s">
        <v>633</v>
      </c>
      <c r="D2606" s="219" t="s">
        <v>635</v>
      </c>
      <c r="E2606" s="219">
        <v>2.9697000000000002E-4</v>
      </c>
    </row>
    <row r="2607" spans="1:5" ht="15.75" customHeight="1">
      <c r="A2607" s="219">
        <v>2017</v>
      </c>
      <c r="B2607" s="219" t="s">
        <v>113</v>
      </c>
      <c r="C2607" s="219" t="s">
        <v>633</v>
      </c>
      <c r="D2607" s="219" t="s">
        <v>635</v>
      </c>
      <c r="E2607" s="219">
        <v>9.5877699999999996E-4</v>
      </c>
    </row>
    <row r="2608" spans="1:5" ht="15.75" customHeight="1">
      <c r="A2608" s="219">
        <v>2017</v>
      </c>
      <c r="B2608" s="219" t="s">
        <v>115</v>
      </c>
      <c r="C2608" s="219" t="s">
        <v>633</v>
      </c>
      <c r="D2608" s="219" t="s">
        <v>635</v>
      </c>
      <c r="E2608" s="219">
        <v>0.35726622499999999</v>
      </c>
    </row>
    <row r="2609" spans="1:5" ht="15.75" customHeight="1">
      <c r="A2609" s="219">
        <v>2017</v>
      </c>
      <c r="B2609" s="219" t="s">
        <v>118</v>
      </c>
      <c r="C2609" s="219" t="s">
        <v>633</v>
      </c>
      <c r="D2609" s="219" t="s">
        <v>635</v>
      </c>
      <c r="E2609" s="219">
        <v>4.604492E-3</v>
      </c>
    </row>
    <row r="2610" spans="1:5" ht="15.75" customHeight="1">
      <c r="A2610" s="219">
        <v>2017</v>
      </c>
      <c r="B2610" s="219" t="s">
        <v>123</v>
      </c>
      <c r="C2610" s="219" t="s">
        <v>633</v>
      </c>
      <c r="D2610" s="219" t="s">
        <v>635</v>
      </c>
      <c r="E2610" s="219">
        <v>6.0181000000000004E-4</v>
      </c>
    </row>
    <row r="2611" spans="1:5" ht="15.75" customHeight="1">
      <c r="A2611" s="219">
        <v>2017</v>
      </c>
      <c r="B2611" s="219" t="s">
        <v>126</v>
      </c>
      <c r="C2611" s="219" t="s">
        <v>633</v>
      </c>
      <c r="D2611" s="219" t="s">
        <v>635</v>
      </c>
      <c r="E2611" s="219">
        <v>2.3970770000000001E-3</v>
      </c>
    </row>
    <row r="2612" spans="1:5" ht="15.75" customHeight="1">
      <c r="A2612" s="219">
        <v>2017</v>
      </c>
      <c r="B2612" s="219" t="s">
        <v>132</v>
      </c>
      <c r="C2612" s="219" t="s">
        <v>633</v>
      </c>
      <c r="D2612" s="219" t="s">
        <v>635</v>
      </c>
      <c r="E2612" s="224">
        <v>4.4599999999999996E-6</v>
      </c>
    </row>
    <row r="2613" spans="1:5" ht="15.75" customHeight="1">
      <c r="A2613" s="219">
        <v>2017</v>
      </c>
      <c r="B2613" s="219" t="s">
        <v>129</v>
      </c>
      <c r="C2613" s="219" t="s">
        <v>633</v>
      </c>
      <c r="D2613" s="219" t="s">
        <v>635</v>
      </c>
      <c r="E2613" s="219">
        <v>7.2389170000000001E-3</v>
      </c>
    </row>
    <row r="2614" spans="1:5" ht="15.75" customHeight="1">
      <c r="A2614" s="219">
        <v>2017</v>
      </c>
      <c r="B2614" s="219" t="s">
        <v>134</v>
      </c>
      <c r="C2614" s="219" t="s">
        <v>633</v>
      </c>
      <c r="D2614" s="219" t="s">
        <v>635</v>
      </c>
      <c r="E2614" s="219">
        <v>3.3796993999999997E-2</v>
      </c>
    </row>
    <row r="2615" spans="1:5" ht="15.75" customHeight="1">
      <c r="A2615" s="219">
        <v>2017</v>
      </c>
      <c r="B2615" s="219" t="s">
        <v>6</v>
      </c>
      <c r="C2615" s="219" t="s">
        <v>633</v>
      </c>
      <c r="D2615" s="219" t="s">
        <v>641</v>
      </c>
      <c r="E2615" s="219">
        <v>1.0829712E-2</v>
      </c>
    </row>
    <row r="2616" spans="1:5" ht="15.75" customHeight="1">
      <c r="A2616" s="219">
        <v>2017</v>
      </c>
      <c r="B2616" s="219" t="s">
        <v>15</v>
      </c>
      <c r="C2616" s="219" t="s">
        <v>633</v>
      </c>
      <c r="D2616" s="219" t="s">
        <v>641</v>
      </c>
      <c r="E2616" s="219">
        <v>7.2461633999999997E-2</v>
      </c>
    </row>
    <row r="2617" spans="1:5" ht="15.75" customHeight="1">
      <c r="A2617" s="219">
        <v>2017</v>
      </c>
      <c r="B2617" s="219" t="s">
        <v>17</v>
      </c>
      <c r="C2617" s="219" t="s">
        <v>633</v>
      </c>
      <c r="D2617" s="219" t="s">
        <v>641</v>
      </c>
      <c r="E2617" s="219">
        <v>3.6261640999999997E-2</v>
      </c>
    </row>
    <row r="2618" spans="1:5" ht="15.75" customHeight="1">
      <c r="A2618" s="219">
        <v>2017</v>
      </c>
      <c r="B2618" s="219" t="s">
        <v>20</v>
      </c>
      <c r="C2618" s="219" t="s">
        <v>633</v>
      </c>
      <c r="D2618" s="219" t="s">
        <v>641</v>
      </c>
      <c r="E2618" s="219">
        <v>3.164933E-3</v>
      </c>
    </row>
    <row r="2619" spans="1:5" ht="15.75" customHeight="1">
      <c r="A2619" s="219">
        <v>2017</v>
      </c>
      <c r="B2619" s="219" t="s">
        <v>5450</v>
      </c>
      <c r="C2619" s="219" t="s">
        <v>633</v>
      </c>
      <c r="D2619" s="219" t="s">
        <v>641</v>
      </c>
      <c r="E2619" s="219">
        <v>6.4739380000000003E-3</v>
      </c>
    </row>
    <row r="2620" spans="1:5" ht="15.75" customHeight="1">
      <c r="A2620" s="219">
        <v>2017</v>
      </c>
      <c r="B2620" s="219" t="s">
        <v>26</v>
      </c>
      <c r="C2620" s="219" t="s">
        <v>633</v>
      </c>
      <c r="D2620" s="219" t="s">
        <v>641</v>
      </c>
      <c r="E2620" s="219">
        <v>1.011849E-3</v>
      </c>
    </row>
    <row r="2621" spans="1:5" ht="15.75" customHeight="1">
      <c r="A2621" s="219">
        <v>2017</v>
      </c>
      <c r="B2621" s="219" t="s">
        <v>42</v>
      </c>
      <c r="C2621" s="219" t="s">
        <v>633</v>
      </c>
      <c r="D2621" s="219" t="s">
        <v>641</v>
      </c>
      <c r="E2621" s="219">
        <v>0.36211039499999997</v>
      </c>
    </row>
    <row r="2622" spans="1:5" ht="15.75" customHeight="1">
      <c r="A2622" s="219">
        <v>2017</v>
      </c>
      <c r="B2622" s="219" t="s">
        <v>36</v>
      </c>
      <c r="C2622" s="219" t="s">
        <v>633</v>
      </c>
      <c r="D2622" s="219" t="s">
        <v>641</v>
      </c>
      <c r="E2622" s="219">
        <v>1.4687663E-2</v>
      </c>
    </row>
    <row r="2623" spans="1:5" ht="15.75" customHeight="1">
      <c r="A2623" s="219">
        <v>2017</v>
      </c>
      <c r="B2623" s="219" t="s">
        <v>39</v>
      </c>
      <c r="C2623" s="219" t="s">
        <v>633</v>
      </c>
      <c r="D2623" s="219" t="s">
        <v>641</v>
      </c>
      <c r="E2623" s="219">
        <v>8.0579699999999994E-3</v>
      </c>
    </row>
    <row r="2624" spans="1:5" ht="15.75" customHeight="1">
      <c r="A2624" s="219">
        <v>2017</v>
      </c>
      <c r="B2624" s="219" t="s">
        <v>47</v>
      </c>
      <c r="C2624" s="219" t="s">
        <v>633</v>
      </c>
      <c r="D2624" s="219" t="s">
        <v>641</v>
      </c>
      <c r="E2624" s="219">
        <v>1.0218081E-2</v>
      </c>
    </row>
    <row r="2625" spans="1:5" ht="15.75" customHeight="1">
      <c r="A2625" s="219">
        <v>2017</v>
      </c>
      <c r="B2625" s="219" t="s">
        <v>50</v>
      </c>
      <c r="C2625" s="219" t="s">
        <v>633</v>
      </c>
      <c r="D2625" s="219" t="s">
        <v>641</v>
      </c>
      <c r="E2625" s="219">
        <v>4.8480160000000001E-3</v>
      </c>
    </row>
    <row r="2626" spans="1:5" ht="15.75" customHeight="1">
      <c r="A2626" s="219">
        <v>2017</v>
      </c>
      <c r="B2626" s="219" t="s">
        <v>58</v>
      </c>
      <c r="C2626" s="219" t="s">
        <v>633</v>
      </c>
      <c r="D2626" s="219" t="s">
        <v>641</v>
      </c>
      <c r="E2626" s="219">
        <v>1.1062157E-2</v>
      </c>
    </row>
    <row r="2627" spans="1:5" ht="15.75" customHeight="1">
      <c r="A2627" s="219">
        <v>2017</v>
      </c>
      <c r="B2627" s="219" t="s">
        <v>55</v>
      </c>
      <c r="C2627" s="219" t="s">
        <v>633</v>
      </c>
      <c r="D2627" s="219" t="s">
        <v>641</v>
      </c>
      <c r="E2627" s="219">
        <v>2.4708249999999998E-3</v>
      </c>
    </row>
    <row r="2628" spans="1:5" ht="15.75" customHeight="1">
      <c r="A2628" s="219">
        <v>2017</v>
      </c>
      <c r="B2628" s="219" t="s">
        <v>61</v>
      </c>
      <c r="C2628" s="219" t="s">
        <v>633</v>
      </c>
      <c r="D2628" s="219" t="s">
        <v>641</v>
      </c>
      <c r="E2628" s="219">
        <v>0.13529094699999999</v>
      </c>
    </row>
    <row r="2629" spans="1:5" ht="15.75" customHeight="1">
      <c r="A2629" s="219">
        <v>2017</v>
      </c>
      <c r="B2629" s="219" t="s">
        <v>62</v>
      </c>
      <c r="C2629" s="219" t="s">
        <v>633</v>
      </c>
      <c r="D2629" s="219" t="s">
        <v>641</v>
      </c>
      <c r="E2629" s="219">
        <v>3.4666284999999998E-2</v>
      </c>
    </row>
    <row r="2630" spans="1:5" ht="15.75" customHeight="1">
      <c r="A2630" s="219">
        <v>2017</v>
      </c>
      <c r="B2630" s="219" t="s">
        <v>68</v>
      </c>
      <c r="C2630" s="219" t="s">
        <v>633</v>
      </c>
      <c r="D2630" s="219" t="s">
        <v>641</v>
      </c>
      <c r="E2630" s="219">
        <v>7.2021289999999998E-3</v>
      </c>
    </row>
    <row r="2631" spans="1:5" ht="15.75" customHeight="1">
      <c r="A2631" s="219">
        <v>2017</v>
      </c>
      <c r="B2631" s="219" t="s">
        <v>92</v>
      </c>
      <c r="C2631" s="219" t="s">
        <v>633</v>
      </c>
      <c r="D2631" s="219" t="s">
        <v>641</v>
      </c>
      <c r="E2631" s="219">
        <v>2.3931400000000002E-3</v>
      </c>
    </row>
    <row r="2632" spans="1:5" ht="15.75" customHeight="1">
      <c r="A2632" s="219">
        <v>2017</v>
      </c>
      <c r="B2632" s="219" t="s">
        <v>81</v>
      </c>
      <c r="C2632" s="219" t="s">
        <v>633</v>
      </c>
      <c r="D2632" s="219" t="s">
        <v>641</v>
      </c>
      <c r="E2632" s="219">
        <v>7.8127690000000007E-3</v>
      </c>
    </row>
    <row r="2633" spans="1:5" ht="15.75" customHeight="1">
      <c r="A2633" s="219">
        <v>2017</v>
      </c>
      <c r="B2633" s="219" t="s">
        <v>87</v>
      </c>
      <c r="C2633" s="219" t="s">
        <v>633</v>
      </c>
      <c r="D2633" s="219" t="s">
        <v>641</v>
      </c>
      <c r="E2633" s="219">
        <v>0.12459013400000001</v>
      </c>
    </row>
    <row r="2634" spans="1:5" ht="15.75" customHeight="1">
      <c r="A2634" s="219">
        <v>2017</v>
      </c>
      <c r="B2634" s="219" t="s">
        <v>95</v>
      </c>
      <c r="C2634" s="219" t="s">
        <v>633</v>
      </c>
      <c r="D2634" s="219" t="s">
        <v>641</v>
      </c>
      <c r="E2634" s="219">
        <v>6.8655249999999999E-3</v>
      </c>
    </row>
    <row r="2635" spans="1:5" ht="15.75" customHeight="1">
      <c r="A2635" s="219">
        <v>2017</v>
      </c>
      <c r="B2635" s="219" t="s">
        <v>98</v>
      </c>
      <c r="C2635" s="219" t="s">
        <v>633</v>
      </c>
      <c r="D2635" s="219" t="s">
        <v>641</v>
      </c>
      <c r="E2635" s="219">
        <v>2.735347E-3</v>
      </c>
    </row>
    <row r="2636" spans="1:5" ht="15.75" customHeight="1">
      <c r="A2636" s="219">
        <v>2017</v>
      </c>
      <c r="B2636" s="219" t="s">
        <v>100</v>
      </c>
      <c r="C2636" s="219" t="s">
        <v>633</v>
      </c>
      <c r="D2636" s="219" t="s">
        <v>641</v>
      </c>
      <c r="E2636" s="219">
        <v>1.8110260000000001E-3</v>
      </c>
    </row>
    <row r="2637" spans="1:5" ht="15.75" customHeight="1">
      <c r="A2637" s="219">
        <v>2017</v>
      </c>
      <c r="B2637" s="219" t="s">
        <v>103</v>
      </c>
      <c r="C2637" s="219" t="s">
        <v>633</v>
      </c>
      <c r="D2637" s="219" t="s">
        <v>641</v>
      </c>
      <c r="E2637" s="219">
        <v>3.0342693E-2</v>
      </c>
    </row>
    <row r="2638" spans="1:5" ht="15.75" customHeight="1">
      <c r="A2638" s="219">
        <v>2017</v>
      </c>
      <c r="B2638" s="219" t="s">
        <v>107</v>
      </c>
      <c r="C2638" s="219" t="s">
        <v>633</v>
      </c>
      <c r="D2638" s="219" t="s">
        <v>641</v>
      </c>
      <c r="E2638" s="219">
        <v>2.5264990000000002E-3</v>
      </c>
    </row>
    <row r="2639" spans="1:5" ht="15.75" customHeight="1">
      <c r="A2639" s="219">
        <v>2017</v>
      </c>
      <c r="B2639" s="219" t="s">
        <v>113</v>
      </c>
      <c r="C2639" s="219" t="s">
        <v>633</v>
      </c>
      <c r="D2639" s="219" t="s">
        <v>641</v>
      </c>
      <c r="E2639" s="219">
        <v>1.0072797E-2</v>
      </c>
    </row>
    <row r="2640" spans="1:5" ht="15.75" customHeight="1">
      <c r="A2640" s="219">
        <v>2017</v>
      </c>
      <c r="B2640" s="219" t="s">
        <v>115</v>
      </c>
      <c r="C2640" s="219" t="s">
        <v>633</v>
      </c>
      <c r="D2640" s="219" t="s">
        <v>641</v>
      </c>
      <c r="E2640" s="219">
        <v>3.1146378999999998E-2</v>
      </c>
    </row>
    <row r="2641" spans="1:5" ht="15.75" customHeight="1">
      <c r="A2641" s="219">
        <v>2017</v>
      </c>
      <c r="B2641" s="219" t="s">
        <v>123</v>
      </c>
      <c r="C2641" s="219" t="s">
        <v>633</v>
      </c>
      <c r="D2641" s="219" t="s">
        <v>641</v>
      </c>
      <c r="E2641" s="219">
        <v>2.0994568000000002E-2</v>
      </c>
    </row>
    <row r="2642" spans="1:5" ht="15.75" customHeight="1">
      <c r="A2642" s="219">
        <v>2017</v>
      </c>
      <c r="B2642" s="219" t="s">
        <v>3098</v>
      </c>
      <c r="C2642" s="219" t="s">
        <v>633</v>
      </c>
      <c r="D2642" s="219" t="s">
        <v>641</v>
      </c>
      <c r="E2642" s="219">
        <v>1.8023131000000001E-2</v>
      </c>
    </row>
    <row r="2643" spans="1:5" ht="15.75" customHeight="1">
      <c r="A2643" s="219">
        <v>2017</v>
      </c>
      <c r="B2643" s="219" t="s">
        <v>126</v>
      </c>
      <c r="C2643" s="219" t="s">
        <v>633</v>
      </c>
      <c r="D2643" s="219" t="s">
        <v>641</v>
      </c>
      <c r="E2643" s="219">
        <v>2.5082889999999999E-3</v>
      </c>
    </row>
    <row r="2644" spans="1:5" ht="15.75" customHeight="1">
      <c r="A2644" s="219">
        <v>2017</v>
      </c>
      <c r="B2644" s="219" t="s">
        <v>132</v>
      </c>
      <c r="C2644" s="219" t="s">
        <v>633</v>
      </c>
      <c r="D2644" s="219" t="s">
        <v>641</v>
      </c>
      <c r="E2644" s="219">
        <v>1.6100228000000001E-2</v>
      </c>
    </row>
    <row r="2645" spans="1:5" ht="15.75" customHeight="1">
      <c r="A2645" s="219">
        <v>2017</v>
      </c>
      <c r="B2645" s="219" t="s">
        <v>134</v>
      </c>
      <c r="C2645" s="219" t="s">
        <v>633</v>
      </c>
      <c r="D2645" s="219" t="s">
        <v>641</v>
      </c>
      <c r="E2645" s="219">
        <v>1.2592980000000001E-3</v>
      </c>
    </row>
    <row r="2646" spans="1:5" ht="15.75" customHeight="1">
      <c r="A2646" s="219">
        <v>2017</v>
      </c>
      <c r="B2646" s="219" t="s">
        <v>6</v>
      </c>
      <c r="C2646" s="219" t="s">
        <v>188</v>
      </c>
      <c r="D2646" s="219" t="s">
        <v>636</v>
      </c>
      <c r="E2646" s="219">
        <v>1.6230828999999999E-2</v>
      </c>
    </row>
    <row r="2647" spans="1:5" ht="15.75" customHeight="1">
      <c r="A2647" s="219">
        <v>2017</v>
      </c>
      <c r="B2647" s="219" t="s">
        <v>3</v>
      </c>
      <c r="C2647" s="219" t="s">
        <v>188</v>
      </c>
      <c r="D2647" s="219" t="s">
        <v>636</v>
      </c>
      <c r="E2647" s="219">
        <v>8.1164664999999997E-2</v>
      </c>
    </row>
    <row r="2648" spans="1:5" ht="15.75" customHeight="1">
      <c r="A2648" s="219">
        <v>2017</v>
      </c>
      <c r="B2648" s="219" t="s">
        <v>12</v>
      </c>
      <c r="C2648" s="219" t="s">
        <v>188</v>
      </c>
      <c r="D2648" s="219" t="s">
        <v>636</v>
      </c>
      <c r="E2648" s="219">
        <v>1.0182399999999999E-2</v>
      </c>
    </row>
    <row r="2649" spans="1:5" ht="15.75" customHeight="1">
      <c r="A2649" s="219">
        <v>2017</v>
      </c>
      <c r="B2649" s="219" t="s">
        <v>8</v>
      </c>
      <c r="C2649" s="219" t="s">
        <v>188</v>
      </c>
      <c r="D2649" s="219" t="s">
        <v>636</v>
      </c>
      <c r="E2649" s="219">
        <v>1.4442597999999999E-2</v>
      </c>
    </row>
    <row r="2650" spans="1:5" ht="15.75" customHeight="1">
      <c r="A2650" s="219">
        <v>2017</v>
      </c>
      <c r="B2650" s="219" t="s">
        <v>15</v>
      </c>
      <c r="C2650" s="219" t="s">
        <v>188</v>
      </c>
      <c r="D2650" s="219" t="s">
        <v>636</v>
      </c>
      <c r="E2650" s="219">
        <v>1.6293943000000002E-2</v>
      </c>
    </row>
    <row r="2651" spans="1:5" ht="15.75" customHeight="1">
      <c r="A2651" s="219">
        <v>2017</v>
      </c>
      <c r="B2651" s="219" t="s">
        <v>17</v>
      </c>
      <c r="C2651" s="219" t="s">
        <v>188</v>
      </c>
      <c r="D2651" s="219" t="s">
        <v>636</v>
      </c>
      <c r="E2651" s="219">
        <v>3.3766019999999998E-3</v>
      </c>
    </row>
    <row r="2652" spans="1:5" ht="15.75" customHeight="1">
      <c r="A2652" s="219">
        <v>2017</v>
      </c>
      <c r="B2652" s="219" t="s">
        <v>26</v>
      </c>
      <c r="C2652" s="219" t="s">
        <v>188</v>
      </c>
      <c r="D2652" s="219" t="s">
        <v>636</v>
      </c>
      <c r="E2652" s="219">
        <v>9.8878700000000009E-4</v>
      </c>
    </row>
    <row r="2653" spans="1:5" ht="15.75" customHeight="1">
      <c r="A2653" s="219">
        <v>2017</v>
      </c>
      <c r="B2653" s="219" t="s">
        <v>28</v>
      </c>
      <c r="C2653" s="219" t="s">
        <v>188</v>
      </c>
      <c r="D2653" s="219" t="s">
        <v>636</v>
      </c>
      <c r="E2653" s="219">
        <v>1.1255340000000001E-3</v>
      </c>
    </row>
    <row r="2654" spans="1:5" ht="15.75" customHeight="1">
      <c r="A2654" s="219">
        <v>2017</v>
      </c>
      <c r="B2654" s="219" t="s">
        <v>42</v>
      </c>
      <c r="C2654" s="219" t="s">
        <v>188</v>
      </c>
      <c r="D2654" s="219" t="s">
        <v>636</v>
      </c>
      <c r="E2654" s="219">
        <v>5.2174279999999996E-3</v>
      </c>
    </row>
    <row r="2655" spans="1:5" ht="15.75" customHeight="1">
      <c r="A2655" s="219">
        <v>2017</v>
      </c>
      <c r="B2655" s="219" t="s">
        <v>36</v>
      </c>
      <c r="C2655" s="219" t="s">
        <v>188</v>
      </c>
      <c r="D2655" s="219" t="s">
        <v>636</v>
      </c>
      <c r="E2655" s="219">
        <v>2.6129215000000001E-2</v>
      </c>
    </row>
    <row r="2656" spans="1:5" ht="15.75" customHeight="1">
      <c r="A2656" s="219">
        <v>2017</v>
      </c>
      <c r="B2656" s="219" t="s">
        <v>39</v>
      </c>
      <c r="C2656" s="219" t="s">
        <v>188</v>
      </c>
      <c r="D2656" s="219" t="s">
        <v>636</v>
      </c>
      <c r="E2656" s="219">
        <v>0.24033829100000001</v>
      </c>
    </row>
    <row r="2657" spans="1:5" ht="15.75" customHeight="1">
      <c r="A2657" s="219">
        <v>2017</v>
      </c>
      <c r="B2657" s="219" t="s">
        <v>44</v>
      </c>
      <c r="C2657" s="219" t="s">
        <v>188</v>
      </c>
      <c r="D2657" s="219" t="s">
        <v>636</v>
      </c>
      <c r="E2657" s="219">
        <v>2.9453200000000002E-4</v>
      </c>
    </row>
    <row r="2658" spans="1:5" ht="15.75" customHeight="1">
      <c r="A2658" s="219">
        <v>2017</v>
      </c>
      <c r="B2658" s="219" t="s">
        <v>47</v>
      </c>
      <c r="C2658" s="219" t="s">
        <v>188</v>
      </c>
      <c r="D2658" s="219" t="s">
        <v>636</v>
      </c>
      <c r="E2658" s="219">
        <v>8.6255859999999993E-3</v>
      </c>
    </row>
    <row r="2659" spans="1:5" ht="15.75" customHeight="1">
      <c r="A2659" s="219">
        <v>2017</v>
      </c>
      <c r="B2659" s="219" t="s">
        <v>50</v>
      </c>
      <c r="C2659" s="219" t="s">
        <v>188</v>
      </c>
      <c r="D2659" s="219" t="s">
        <v>636</v>
      </c>
      <c r="E2659" s="219">
        <v>3.2156606999999997E-2</v>
      </c>
    </row>
    <row r="2660" spans="1:5" ht="15.75" customHeight="1">
      <c r="A2660" s="219">
        <v>2017</v>
      </c>
      <c r="B2660" s="219" t="s">
        <v>61</v>
      </c>
      <c r="C2660" s="219" t="s">
        <v>188</v>
      </c>
      <c r="D2660" s="219" t="s">
        <v>636</v>
      </c>
      <c r="E2660" s="219">
        <v>6.0431699999999998E-2</v>
      </c>
    </row>
    <row r="2661" spans="1:5" ht="15.75" customHeight="1">
      <c r="A2661" s="219">
        <v>2017</v>
      </c>
      <c r="B2661" s="219" t="s">
        <v>62</v>
      </c>
      <c r="C2661" s="219" t="s">
        <v>188</v>
      </c>
      <c r="D2661" s="219" t="s">
        <v>636</v>
      </c>
      <c r="E2661" s="219">
        <v>9.4660551999999995E-2</v>
      </c>
    </row>
    <row r="2662" spans="1:5" ht="15.75" customHeight="1">
      <c r="A2662" s="219">
        <v>2017</v>
      </c>
      <c r="B2662" s="219" t="s">
        <v>68</v>
      </c>
      <c r="C2662" s="219" t="s">
        <v>188</v>
      </c>
      <c r="D2662" s="219" t="s">
        <v>636</v>
      </c>
      <c r="E2662" s="224">
        <v>2.0999999999999999E-5</v>
      </c>
    </row>
    <row r="2663" spans="1:5" ht="15.75" customHeight="1">
      <c r="A2663" s="219">
        <v>2017</v>
      </c>
      <c r="B2663" s="219" t="s">
        <v>65</v>
      </c>
      <c r="C2663" s="219" t="s">
        <v>188</v>
      </c>
      <c r="D2663" s="219" t="s">
        <v>636</v>
      </c>
      <c r="E2663" s="219">
        <v>5.133276E-3</v>
      </c>
    </row>
    <row r="2664" spans="1:5" ht="15.75" customHeight="1">
      <c r="A2664" s="219">
        <v>2017</v>
      </c>
      <c r="B2664" s="219" t="s">
        <v>89</v>
      </c>
      <c r="C2664" s="219" t="s">
        <v>188</v>
      </c>
      <c r="D2664" s="219" t="s">
        <v>636</v>
      </c>
      <c r="E2664" s="219">
        <v>8.2363829999999999E-3</v>
      </c>
    </row>
    <row r="2665" spans="1:5" ht="15.75" customHeight="1">
      <c r="A2665" s="219">
        <v>2017</v>
      </c>
      <c r="B2665" s="219" t="s">
        <v>73</v>
      </c>
      <c r="C2665" s="219" t="s">
        <v>188</v>
      </c>
      <c r="D2665" s="219" t="s">
        <v>636</v>
      </c>
      <c r="E2665" s="219">
        <v>1.6514839999999999E-3</v>
      </c>
    </row>
    <row r="2666" spans="1:5" ht="15.75" customHeight="1">
      <c r="A2666" s="219">
        <v>2017</v>
      </c>
      <c r="B2666" s="219" t="s">
        <v>81</v>
      </c>
      <c r="C2666" s="219" t="s">
        <v>188</v>
      </c>
      <c r="D2666" s="219" t="s">
        <v>636</v>
      </c>
      <c r="E2666" s="219">
        <v>5.4488460000000002E-3</v>
      </c>
    </row>
    <row r="2667" spans="1:5" ht="15.75" customHeight="1">
      <c r="A2667" s="219">
        <v>2017</v>
      </c>
      <c r="B2667" s="219" t="s">
        <v>84</v>
      </c>
      <c r="C2667" s="219" t="s">
        <v>188</v>
      </c>
      <c r="D2667" s="219" t="s">
        <v>636</v>
      </c>
      <c r="E2667" s="224">
        <v>3.1600000000000002E-5</v>
      </c>
    </row>
    <row r="2668" spans="1:5" ht="15.75" customHeight="1">
      <c r="A2668" s="219">
        <v>2017</v>
      </c>
      <c r="B2668" s="219" t="s">
        <v>76</v>
      </c>
      <c r="C2668" s="219" t="s">
        <v>188</v>
      </c>
      <c r="D2668" s="219" t="s">
        <v>636</v>
      </c>
      <c r="E2668" s="219">
        <v>1.1634023E-2</v>
      </c>
    </row>
    <row r="2669" spans="1:5" ht="15.75" customHeight="1">
      <c r="A2669" s="219">
        <v>2017</v>
      </c>
      <c r="B2669" s="219" t="s">
        <v>87</v>
      </c>
      <c r="C2669" s="219" t="s">
        <v>188</v>
      </c>
      <c r="D2669" s="219" t="s">
        <v>636</v>
      </c>
      <c r="E2669" s="219">
        <v>3.1557019999999998E-3</v>
      </c>
    </row>
    <row r="2670" spans="1:5" ht="15.75" customHeight="1">
      <c r="A2670" s="219">
        <v>2017</v>
      </c>
      <c r="B2670" s="219" t="s">
        <v>95</v>
      </c>
      <c r="C2670" s="219" t="s">
        <v>188</v>
      </c>
      <c r="D2670" s="219" t="s">
        <v>636</v>
      </c>
      <c r="E2670" s="219">
        <v>0.132960259</v>
      </c>
    </row>
    <row r="2671" spans="1:5" ht="15.75" customHeight="1">
      <c r="A2671" s="219">
        <v>2017</v>
      </c>
      <c r="B2671" s="219" t="s">
        <v>98</v>
      </c>
      <c r="C2671" s="219" t="s">
        <v>188</v>
      </c>
      <c r="D2671" s="219" t="s">
        <v>636</v>
      </c>
      <c r="E2671" s="219">
        <v>5.3646900000000003E-4</v>
      </c>
    </row>
    <row r="2672" spans="1:5" ht="15.75" customHeight="1">
      <c r="A2672" s="219">
        <v>2017</v>
      </c>
      <c r="B2672" s="219" t="s">
        <v>100</v>
      </c>
      <c r="C2672" s="219" t="s">
        <v>188</v>
      </c>
      <c r="D2672" s="219" t="s">
        <v>636</v>
      </c>
      <c r="E2672" s="219">
        <v>3.2398539999999999E-3</v>
      </c>
    </row>
    <row r="2673" spans="1:5" ht="15.75" customHeight="1">
      <c r="A2673" s="219">
        <v>2017</v>
      </c>
      <c r="B2673" s="219" t="s">
        <v>103</v>
      </c>
      <c r="C2673" s="219" t="s">
        <v>188</v>
      </c>
      <c r="D2673" s="219" t="s">
        <v>636</v>
      </c>
      <c r="E2673" s="219">
        <v>5.8685544999999999E-2</v>
      </c>
    </row>
    <row r="2674" spans="1:5" ht="15.75" customHeight="1">
      <c r="A2674" s="219">
        <v>2017</v>
      </c>
      <c r="B2674" s="219" t="s">
        <v>107</v>
      </c>
      <c r="C2674" s="219" t="s">
        <v>188</v>
      </c>
      <c r="D2674" s="219" t="s">
        <v>636</v>
      </c>
      <c r="E2674" s="219">
        <v>7.0582539999999999E-3</v>
      </c>
    </row>
    <row r="2675" spans="1:5" ht="15.75" customHeight="1">
      <c r="A2675" s="219">
        <v>2017</v>
      </c>
      <c r="B2675" s="219" t="s">
        <v>113</v>
      </c>
      <c r="C2675" s="219" t="s">
        <v>188</v>
      </c>
      <c r="D2675" s="219" t="s">
        <v>636</v>
      </c>
      <c r="E2675" s="219">
        <v>1.3211874E-2</v>
      </c>
    </row>
    <row r="2676" spans="1:5" ht="15.75" customHeight="1">
      <c r="A2676" s="219">
        <v>2017</v>
      </c>
      <c r="B2676" s="219" t="s">
        <v>115</v>
      </c>
      <c r="C2676" s="219" t="s">
        <v>188</v>
      </c>
      <c r="D2676" s="219" t="s">
        <v>636</v>
      </c>
      <c r="E2676" s="219">
        <v>1.9323416999999999E-2</v>
      </c>
    </row>
    <row r="2677" spans="1:5" ht="15.75" customHeight="1">
      <c r="A2677" s="219">
        <v>2017</v>
      </c>
      <c r="B2677" s="219" t="s">
        <v>118</v>
      </c>
      <c r="C2677" s="219" t="s">
        <v>188</v>
      </c>
      <c r="D2677" s="219" t="s">
        <v>636</v>
      </c>
      <c r="E2677" s="219">
        <v>4.5473671E-2</v>
      </c>
    </row>
    <row r="2678" spans="1:5" ht="15.75" customHeight="1">
      <c r="A2678" s="219">
        <v>2017</v>
      </c>
      <c r="B2678" s="219" t="s">
        <v>123</v>
      </c>
      <c r="C2678" s="219" t="s">
        <v>188</v>
      </c>
      <c r="D2678" s="219" t="s">
        <v>636</v>
      </c>
      <c r="E2678" s="219">
        <v>1.0645236000000001E-2</v>
      </c>
    </row>
    <row r="2679" spans="1:5" ht="15.75" customHeight="1">
      <c r="A2679" s="219">
        <v>2017</v>
      </c>
      <c r="B2679" s="219" t="s">
        <v>126</v>
      </c>
      <c r="C2679" s="219" t="s">
        <v>188</v>
      </c>
      <c r="D2679" s="219" t="s">
        <v>636</v>
      </c>
      <c r="E2679" s="219">
        <v>9.0463499999999999E-4</v>
      </c>
    </row>
    <row r="2680" spans="1:5" ht="15.75" customHeight="1">
      <c r="A2680" s="219">
        <v>2017</v>
      </c>
      <c r="B2680" s="219" t="s">
        <v>132</v>
      </c>
      <c r="C2680" s="219" t="s">
        <v>188</v>
      </c>
      <c r="D2680" s="219" t="s">
        <v>636</v>
      </c>
      <c r="E2680" s="219">
        <v>5.1511581000000001E-2</v>
      </c>
    </row>
    <row r="2681" spans="1:5" ht="15.75" customHeight="1">
      <c r="A2681" s="219">
        <v>2017</v>
      </c>
      <c r="B2681" s="219" t="s">
        <v>129</v>
      </c>
      <c r="C2681" s="219" t="s">
        <v>188</v>
      </c>
      <c r="D2681" s="219" t="s">
        <v>636</v>
      </c>
      <c r="E2681" s="219">
        <v>9.4776259999999994E-3</v>
      </c>
    </row>
    <row r="2682" spans="1:5" ht="15.75" customHeight="1">
      <c r="A2682" s="219">
        <v>2017</v>
      </c>
      <c r="B2682" s="219" t="s">
        <v>6</v>
      </c>
      <c r="C2682" s="219" t="s">
        <v>188</v>
      </c>
      <c r="D2682" s="219" t="s">
        <v>635</v>
      </c>
      <c r="E2682" s="219">
        <v>5.9610126999999999E-2</v>
      </c>
    </row>
    <row r="2683" spans="1:5" ht="15.75" customHeight="1">
      <c r="A2683" s="219">
        <v>2017</v>
      </c>
      <c r="B2683" s="219" t="s">
        <v>3</v>
      </c>
      <c r="C2683" s="219" t="s">
        <v>188</v>
      </c>
      <c r="D2683" s="219" t="s">
        <v>635</v>
      </c>
      <c r="E2683" s="219">
        <v>7.9743450000000007E-3</v>
      </c>
    </row>
    <row r="2684" spans="1:5" ht="15.75" customHeight="1">
      <c r="A2684" s="219">
        <v>2017</v>
      </c>
      <c r="B2684" s="219" t="s">
        <v>12</v>
      </c>
      <c r="C2684" s="219" t="s">
        <v>188</v>
      </c>
      <c r="D2684" s="219" t="s">
        <v>635</v>
      </c>
      <c r="E2684" s="219">
        <v>1.2217339999999999E-3</v>
      </c>
    </row>
    <row r="2685" spans="1:5" ht="15.75" customHeight="1">
      <c r="A2685" s="219">
        <v>2017</v>
      </c>
      <c r="B2685" s="219" t="s">
        <v>8</v>
      </c>
      <c r="C2685" s="219" t="s">
        <v>188</v>
      </c>
      <c r="D2685" s="219" t="s">
        <v>635</v>
      </c>
      <c r="E2685" s="219">
        <v>2.2800519999999999E-3</v>
      </c>
    </row>
    <row r="2686" spans="1:5" ht="15.75" customHeight="1">
      <c r="A2686" s="219">
        <v>2017</v>
      </c>
      <c r="B2686" s="219" t="s">
        <v>15</v>
      </c>
      <c r="C2686" s="219" t="s">
        <v>188</v>
      </c>
      <c r="D2686" s="219" t="s">
        <v>635</v>
      </c>
      <c r="E2686" s="219">
        <v>6.3862850999999998E-2</v>
      </c>
    </row>
    <row r="2687" spans="1:5" ht="15.75" customHeight="1">
      <c r="A2687" s="219">
        <v>2017</v>
      </c>
      <c r="B2687" s="219" t="s">
        <v>17</v>
      </c>
      <c r="C2687" s="219" t="s">
        <v>188</v>
      </c>
      <c r="D2687" s="219" t="s">
        <v>635</v>
      </c>
      <c r="E2687" s="219">
        <v>0.104485516</v>
      </c>
    </row>
    <row r="2688" spans="1:5" ht="15.75" customHeight="1">
      <c r="A2688" s="219">
        <v>2017</v>
      </c>
      <c r="B2688" s="219" t="s">
        <v>20</v>
      </c>
      <c r="C2688" s="219" t="s">
        <v>188</v>
      </c>
      <c r="D2688" s="219" t="s">
        <v>635</v>
      </c>
      <c r="E2688" s="219">
        <v>7.4704800000000005E-4</v>
      </c>
    </row>
    <row r="2689" spans="1:5" ht="15.75" customHeight="1">
      <c r="A2689" s="219">
        <v>2017</v>
      </c>
      <c r="B2689" s="219" t="s">
        <v>26</v>
      </c>
      <c r="C2689" s="219" t="s">
        <v>188</v>
      </c>
      <c r="D2689" s="219" t="s">
        <v>635</v>
      </c>
      <c r="E2689" s="219">
        <v>3.4823319999999999E-3</v>
      </c>
    </row>
    <row r="2690" spans="1:5" ht="15.75" customHeight="1">
      <c r="A2690" s="219">
        <v>2017</v>
      </c>
      <c r="B2690" s="219" t="s">
        <v>28</v>
      </c>
      <c r="C2690" s="219" t="s">
        <v>188</v>
      </c>
      <c r="D2690" s="219" t="s">
        <v>635</v>
      </c>
      <c r="E2690" s="219">
        <v>1.213953E-3</v>
      </c>
    </row>
    <row r="2691" spans="1:5" ht="15.75" customHeight="1">
      <c r="A2691" s="219">
        <v>2017</v>
      </c>
      <c r="B2691" s="219" t="s">
        <v>31</v>
      </c>
      <c r="C2691" s="219" t="s">
        <v>188</v>
      </c>
      <c r="D2691" s="219" t="s">
        <v>635</v>
      </c>
      <c r="E2691" s="219">
        <v>2.4512500000000001E-4</v>
      </c>
    </row>
    <row r="2692" spans="1:5" ht="15.75" customHeight="1">
      <c r="A2692" s="219">
        <v>2017</v>
      </c>
      <c r="B2692" s="219" t="s">
        <v>42</v>
      </c>
      <c r="C2692" s="219" t="s">
        <v>188</v>
      </c>
      <c r="D2692" s="219" t="s">
        <v>635</v>
      </c>
      <c r="E2692" s="219">
        <v>1.8617830000000001E-3</v>
      </c>
    </row>
    <row r="2693" spans="1:5" ht="15.75" customHeight="1">
      <c r="A2693" s="219">
        <v>2017</v>
      </c>
      <c r="B2693" s="219" t="s">
        <v>34</v>
      </c>
      <c r="C2693" s="219" t="s">
        <v>188</v>
      </c>
      <c r="D2693" s="219" t="s">
        <v>635</v>
      </c>
      <c r="E2693" s="219">
        <v>7.2759300000000001E-4</v>
      </c>
    </row>
    <row r="2694" spans="1:5" ht="15.75" customHeight="1">
      <c r="A2694" s="219">
        <v>2017</v>
      </c>
      <c r="B2694" s="219" t="s">
        <v>36</v>
      </c>
      <c r="C2694" s="219" t="s">
        <v>188</v>
      </c>
      <c r="D2694" s="219" t="s">
        <v>635</v>
      </c>
      <c r="E2694" s="219">
        <v>3.2566610000000001E-3</v>
      </c>
    </row>
    <row r="2695" spans="1:5" ht="15.75" customHeight="1">
      <c r="A2695" s="219">
        <v>2017</v>
      </c>
      <c r="B2695" s="219" t="s">
        <v>39</v>
      </c>
      <c r="C2695" s="219" t="s">
        <v>188</v>
      </c>
      <c r="D2695" s="219" t="s">
        <v>635</v>
      </c>
      <c r="E2695" s="219">
        <v>1.2392429999999999E-3</v>
      </c>
    </row>
    <row r="2696" spans="1:5" ht="15.75" customHeight="1">
      <c r="A2696" s="219">
        <v>2017</v>
      </c>
      <c r="B2696" s="219" t="s">
        <v>44</v>
      </c>
      <c r="C2696" s="219" t="s">
        <v>188</v>
      </c>
      <c r="D2696" s="219" t="s">
        <v>635</v>
      </c>
      <c r="E2696" s="219">
        <v>6.4121589999999997E-3</v>
      </c>
    </row>
    <row r="2697" spans="1:5" ht="15.75" customHeight="1">
      <c r="A2697" s="219">
        <v>2017</v>
      </c>
      <c r="B2697" s="219" t="s">
        <v>47</v>
      </c>
      <c r="C2697" s="219" t="s">
        <v>188</v>
      </c>
      <c r="D2697" s="219" t="s">
        <v>635</v>
      </c>
      <c r="E2697" s="219">
        <v>2.4882139999999999E-3</v>
      </c>
    </row>
    <row r="2698" spans="1:5" ht="15.75" customHeight="1">
      <c r="A2698" s="219">
        <v>2017</v>
      </c>
      <c r="B2698" s="219" t="s">
        <v>50</v>
      </c>
      <c r="C2698" s="219" t="s">
        <v>188</v>
      </c>
      <c r="D2698" s="219" t="s">
        <v>635</v>
      </c>
      <c r="E2698" s="219">
        <v>6.7430781999999995E-2</v>
      </c>
    </row>
    <row r="2699" spans="1:5" ht="15.75" customHeight="1">
      <c r="A2699" s="219">
        <v>2017</v>
      </c>
      <c r="B2699" s="219" t="s">
        <v>58</v>
      </c>
      <c r="C2699" s="219" t="s">
        <v>188</v>
      </c>
      <c r="D2699" s="219" t="s">
        <v>635</v>
      </c>
      <c r="E2699" s="219">
        <v>5.0775899999999999E-4</v>
      </c>
    </row>
    <row r="2700" spans="1:5" ht="15.75" customHeight="1">
      <c r="A2700" s="219">
        <v>2017</v>
      </c>
      <c r="B2700" s="219" t="s">
        <v>55</v>
      </c>
      <c r="C2700" s="219" t="s">
        <v>188</v>
      </c>
      <c r="D2700" s="219" t="s">
        <v>635</v>
      </c>
      <c r="E2700" s="219">
        <v>1.1633710000000001E-3</v>
      </c>
    </row>
    <row r="2701" spans="1:5" ht="15.75" customHeight="1">
      <c r="A2701" s="219">
        <v>2017</v>
      </c>
      <c r="B2701" s="219" t="s">
        <v>61</v>
      </c>
      <c r="C2701" s="219" t="s">
        <v>188</v>
      </c>
      <c r="D2701" s="219" t="s">
        <v>635</v>
      </c>
      <c r="E2701" s="219">
        <v>6.8090290000000003E-3</v>
      </c>
    </row>
    <row r="2702" spans="1:5" ht="15.75" customHeight="1">
      <c r="A2702" s="219">
        <v>2017</v>
      </c>
      <c r="B2702" s="219" t="s">
        <v>62</v>
      </c>
      <c r="C2702" s="219" t="s">
        <v>188</v>
      </c>
      <c r="D2702" s="219" t="s">
        <v>635</v>
      </c>
      <c r="E2702" s="219">
        <v>6.5487291000000003E-2</v>
      </c>
    </row>
    <row r="2703" spans="1:5" ht="15.75" customHeight="1">
      <c r="A2703" s="219">
        <v>2017</v>
      </c>
      <c r="B2703" s="219" t="s">
        <v>68</v>
      </c>
      <c r="C2703" s="219" t="s">
        <v>188</v>
      </c>
      <c r="D2703" s="219" t="s">
        <v>635</v>
      </c>
      <c r="E2703" s="219">
        <v>9.4548199999999998E-4</v>
      </c>
    </row>
    <row r="2704" spans="1:5" ht="15.75" customHeight="1">
      <c r="A2704" s="219">
        <v>2017</v>
      </c>
      <c r="B2704" s="219" t="s">
        <v>65</v>
      </c>
      <c r="C2704" s="219" t="s">
        <v>188</v>
      </c>
      <c r="D2704" s="219" t="s">
        <v>635</v>
      </c>
      <c r="E2704" s="219">
        <v>4.3772330000000003E-3</v>
      </c>
    </row>
    <row r="2705" spans="1:5" ht="15.75" customHeight="1">
      <c r="A2705" s="219">
        <v>2017</v>
      </c>
      <c r="B2705" s="219" t="s">
        <v>70</v>
      </c>
      <c r="C2705" s="219" t="s">
        <v>188</v>
      </c>
      <c r="D2705" s="219" t="s">
        <v>635</v>
      </c>
      <c r="E2705" s="219">
        <v>5.1748600000000005E-4</v>
      </c>
    </row>
    <row r="2706" spans="1:5" ht="15.75" customHeight="1">
      <c r="A2706" s="219">
        <v>2017</v>
      </c>
      <c r="B2706" s="219" t="s">
        <v>89</v>
      </c>
      <c r="C2706" s="219" t="s">
        <v>188</v>
      </c>
      <c r="D2706" s="219" t="s">
        <v>635</v>
      </c>
      <c r="E2706" s="219">
        <v>5.2915899999999997E-4</v>
      </c>
    </row>
    <row r="2707" spans="1:5" ht="15.75" customHeight="1">
      <c r="A2707" s="219">
        <v>2017</v>
      </c>
      <c r="B2707" s="219" t="s">
        <v>92</v>
      </c>
      <c r="C2707" s="219" t="s">
        <v>188</v>
      </c>
      <c r="D2707" s="219" t="s">
        <v>635</v>
      </c>
      <c r="E2707" s="219">
        <v>1.7051752999999999E-2</v>
      </c>
    </row>
    <row r="2708" spans="1:5" ht="15.75" customHeight="1">
      <c r="A2708" s="219">
        <v>2017</v>
      </c>
      <c r="B2708" s="219" t="s">
        <v>73</v>
      </c>
      <c r="C2708" s="219" t="s">
        <v>188</v>
      </c>
      <c r="D2708" s="219" t="s">
        <v>635</v>
      </c>
      <c r="E2708" s="219">
        <v>9.94118E-4</v>
      </c>
    </row>
    <row r="2709" spans="1:5" ht="15.75" customHeight="1">
      <c r="A2709" s="219">
        <v>2017</v>
      </c>
      <c r="B2709" s="219" t="s">
        <v>81</v>
      </c>
      <c r="C2709" s="219" t="s">
        <v>188</v>
      </c>
      <c r="D2709" s="219" t="s">
        <v>635</v>
      </c>
      <c r="E2709" s="219">
        <v>3.9297799999999999E-4</v>
      </c>
    </row>
    <row r="2710" spans="1:5" ht="15.75" customHeight="1">
      <c r="A2710" s="219">
        <v>2017</v>
      </c>
      <c r="B2710" s="219" t="s">
        <v>84</v>
      </c>
      <c r="C2710" s="219" t="s">
        <v>188</v>
      </c>
      <c r="D2710" s="219" t="s">
        <v>635</v>
      </c>
      <c r="E2710" s="219">
        <v>2.0513658000000001E-2</v>
      </c>
    </row>
    <row r="2711" spans="1:5" ht="15.75" customHeight="1">
      <c r="A2711" s="219">
        <v>2017</v>
      </c>
      <c r="B2711" s="219" t="s">
        <v>76</v>
      </c>
      <c r="C2711" s="219" t="s">
        <v>188</v>
      </c>
      <c r="D2711" s="219" t="s">
        <v>635</v>
      </c>
      <c r="E2711" s="219">
        <v>5.8363100000000004E-4</v>
      </c>
    </row>
    <row r="2712" spans="1:5" ht="15.75" customHeight="1">
      <c r="A2712" s="219">
        <v>2017</v>
      </c>
      <c r="B2712" s="219" t="s">
        <v>87</v>
      </c>
      <c r="C2712" s="219" t="s">
        <v>188</v>
      </c>
      <c r="D2712" s="219" t="s">
        <v>635</v>
      </c>
      <c r="E2712" s="219">
        <v>7.289551E-3</v>
      </c>
    </row>
    <row r="2713" spans="1:5" ht="15.75" customHeight="1">
      <c r="A2713" s="219">
        <v>2017</v>
      </c>
      <c r="B2713" s="219" t="s">
        <v>95</v>
      </c>
      <c r="C2713" s="219" t="s">
        <v>188</v>
      </c>
      <c r="D2713" s="219" t="s">
        <v>635</v>
      </c>
      <c r="E2713" s="219">
        <v>9.5404219999999998E-3</v>
      </c>
    </row>
    <row r="2714" spans="1:5" ht="15.75" customHeight="1">
      <c r="A2714" s="219">
        <v>2017</v>
      </c>
      <c r="B2714" s="219" t="s">
        <v>98</v>
      </c>
      <c r="C2714" s="219" t="s">
        <v>188</v>
      </c>
      <c r="D2714" s="219" t="s">
        <v>635</v>
      </c>
      <c r="E2714" s="219">
        <v>9.1081068000000001E-2</v>
      </c>
    </row>
    <row r="2715" spans="1:5" ht="15.75" customHeight="1">
      <c r="A2715" s="219">
        <v>2017</v>
      </c>
      <c r="B2715" s="219" t="s">
        <v>100</v>
      </c>
      <c r="C2715" s="219" t="s">
        <v>188</v>
      </c>
      <c r="D2715" s="219" t="s">
        <v>635</v>
      </c>
      <c r="E2715" s="219">
        <v>6.8868499999999997E-4</v>
      </c>
    </row>
    <row r="2716" spans="1:5" ht="15.75" customHeight="1">
      <c r="A2716" s="219">
        <v>2017</v>
      </c>
      <c r="B2716" s="219" t="s">
        <v>103</v>
      </c>
      <c r="C2716" s="219" t="s">
        <v>188</v>
      </c>
      <c r="D2716" s="219" t="s">
        <v>635</v>
      </c>
      <c r="E2716" s="219">
        <v>3.4929149E-2</v>
      </c>
    </row>
    <row r="2717" spans="1:5" ht="15.75" customHeight="1">
      <c r="A2717" s="219">
        <v>2017</v>
      </c>
      <c r="B2717" s="219" t="s">
        <v>105</v>
      </c>
      <c r="C2717" s="219" t="s">
        <v>188</v>
      </c>
      <c r="D2717" s="219" t="s">
        <v>635</v>
      </c>
      <c r="E2717" s="219">
        <v>2.0816199999999999E-4</v>
      </c>
    </row>
    <row r="2718" spans="1:5" ht="15.75" customHeight="1">
      <c r="A2718" s="219">
        <v>2017</v>
      </c>
      <c r="B2718" s="219" t="s">
        <v>107</v>
      </c>
      <c r="C2718" s="219" t="s">
        <v>188</v>
      </c>
      <c r="D2718" s="219" t="s">
        <v>635</v>
      </c>
      <c r="E2718" s="219">
        <v>2.4901600000000002E-4</v>
      </c>
    </row>
    <row r="2719" spans="1:5" ht="15.75" customHeight="1">
      <c r="A2719" s="219">
        <v>2017</v>
      </c>
      <c r="B2719" s="219" t="s">
        <v>113</v>
      </c>
      <c r="C2719" s="219" t="s">
        <v>188</v>
      </c>
      <c r="D2719" s="219" t="s">
        <v>635</v>
      </c>
      <c r="E2719" s="219">
        <v>8.0930200000000002E-4</v>
      </c>
    </row>
    <row r="2720" spans="1:5" ht="15.75" customHeight="1">
      <c r="A2720" s="219">
        <v>2017</v>
      </c>
      <c r="B2720" s="219" t="s">
        <v>115</v>
      </c>
      <c r="C2720" s="219" t="s">
        <v>188</v>
      </c>
      <c r="D2720" s="219" t="s">
        <v>635</v>
      </c>
      <c r="E2720" s="219">
        <v>0.38017471600000002</v>
      </c>
    </row>
    <row r="2721" spans="1:5" ht="15.75" customHeight="1">
      <c r="A2721" s="219">
        <v>2017</v>
      </c>
      <c r="B2721" s="219" t="s">
        <v>118</v>
      </c>
      <c r="C2721" s="219" t="s">
        <v>188</v>
      </c>
      <c r="D2721" s="219" t="s">
        <v>635</v>
      </c>
      <c r="E2721" s="219">
        <v>3.9609090000000003E-3</v>
      </c>
    </row>
    <row r="2722" spans="1:5" ht="15.75" customHeight="1">
      <c r="A2722" s="219">
        <v>2017</v>
      </c>
      <c r="B2722" s="219" t="s">
        <v>123</v>
      </c>
      <c r="C2722" s="219" t="s">
        <v>188</v>
      </c>
      <c r="D2722" s="219" t="s">
        <v>635</v>
      </c>
      <c r="E2722" s="219">
        <v>5.0386799999999998E-4</v>
      </c>
    </row>
    <row r="2723" spans="1:5" ht="15.75" customHeight="1">
      <c r="A2723" s="219">
        <v>2017</v>
      </c>
      <c r="B2723" s="219" t="s">
        <v>126</v>
      </c>
      <c r="C2723" s="219" t="s">
        <v>188</v>
      </c>
      <c r="D2723" s="219" t="s">
        <v>635</v>
      </c>
      <c r="E2723" s="219">
        <v>2.0193630000000001E-3</v>
      </c>
    </row>
    <row r="2724" spans="1:5" ht="15.75" customHeight="1">
      <c r="A2724" s="219">
        <v>2017</v>
      </c>
      <c r="B2724" s="219" t="s">
        <v>132</v>
      </c>
      <c r="C2724" s="219" t="s">
        <v>188</v>
      </c>
      <c r="D2724" s="219" t="s">
        <v>635</v>
      </c>
      <c r="E2724" s="224">
        <v>1.95E-6</v>
      </c>
    </row>
    <row r="2725" spans="1:5" ht="15.75" customHeight="1">
      <c r="A2725" s="219">
        <v>2017</v>
      </c>
      <c r="B2725" s="219" t="s">
        <v>129</v>
      </c>
      <c r="C2725" s="219" t="s">
        <v>188</v>
      </c>
      <c r="D2725" s="219" t="s">
        <v>635</v>
      </c>
      <c r="E2725" s="219">
        <v>6.3265600000000002E-3</v>
      </c>
    </row>
    <row r="2726" spans="1:5" ht="15.75" customHeight="1">
      <c r="A2726" s="219">
        <v>2017</v>
      </c>
      <c r="B2726" s="219" t="s">
        <v>134</v>
      </c>
      <c r="C2726" s="219" t="s">
        <v>188</v>
      </c>
      <c r="D2726" s="219" t="s">
        <v>635</v>
      </c>
      <c r="E2726" s="219">
        <v>1.3804818999999999E-2</v>
      </c>
    </row>
    <row r="2727" spans="1:5" ht="15.75" customHeight="1">
      <c r="A2727" s="219">
        <v>2017</v>
      </c>
      <c r="B2727" s="219" t="s">
        <v>6</v>
      </c>
      <c r="C2727" s="219" t="s">
        <v>188</v>
      </c>
      <c r="D2727" s="219" t="s">
        <v>641</v>
      </c>
      <c r="E2727" s="219">
        <v>1.3965659E-2</v>
      </c>
    </row>
    <row r="2728" spans="1:5" ht="15.75" customHeight="1">
      <c r="A2728" s="219">
        <v>2017</v>
      </c>
      <c r="B2728" s="219" t="s">
        <v>15</v>
      </c>
      <c r="C2728" s="219" t="s">
        <v>188</v>
      </c>
      <c r="D2728" s="219" t="s">
        <v>641</v>
      </c>
      <c r="E2728" s="219">
        <v>1.2040581999999999E-2</v>
      </c>
    </row>
    <row r="2729" spans="1:5" ht="15.75" customHeight="1">
      <c r="A2729" s="219">
        <v>2017</v>
      </c>
      <c r="B2729" s="219" t="s">
        <v>17</v>
      </c>
      <c r="C2729" s="219" t="s">
        <v>188</v>
      </c>
      <c r="D2729" s="219" t="s">
        <v>641</v>
      </c>
      <c r="E2729" s="219">
        <v>4.7514280000000002E-3</v>
      </c>
    </row>
    <row r="2730" spans="1:5" ht="15.75" customHeight="1">
      <c r="A2730" s="219">
        <v>2017</v>
      </c>
      <c r="B2730" s="219" t="s">
        <v>20</v>
      </c>
      <c r="C2730" s="219" t="s">
        <v>188</v>
      </c>
      <c r="D2730" s="219" t="s">
        <v>641</v>
      </c>
      <c r="E2730" s="219">
        <v>4.6561299999999998E-4</v>
      </c>
    </row>
    <row r="2731" spans="1:5" ht="15.75" customHeight="1">
      <c r="A2731" s="219">
        <v>2017</v>
      </c>
      <c r="B2731" s="219" t="s">
        <v>5450</v>
      </c>
      <c r="C2731" s="219" t="s">
        <v>188</v>
      </c>
      <c r="D2731" s="219" t="s">
        <v>641</v>
      </c>
      <c r="E2731" s="219">
        <v>1.0837069999999999E-3</v>
      </c>
    </row>
    <row r="2732" spans="1:5" ht="15.75" customHeight="1">
      <c r="A2732" s="219">
        <v>2017</v>
      </c>
      <c r="B2732" s="219" t="s">
        <v>26</v>
      </c>
      <c r="C2732" s="219" t="s">
        <v>188</v>
      </c>
      <c r="D2732" s="219" t="s">
        <v>641</v>
      </c>
      <c r="E2732" s="219">
        <v>2.7773400000000002E-4</v>
      </c>
    </row>
    <row r="2733" spans="1:5" ht="15.75" customHeight="1">
      <c r="A2733" s="219">
        <v>2017</v>
      </c>
      <c r="B2733" s="219" t="s">
        <v>42</v>
      </c>
      <c r="C2733" s="219" t="s">
        <v>188</v>
      </c>
      <c r="D2733" s="219" t="s">
        <v>641</v>
      </c>
      <c r="E2733" s="219">
        <v>0.43730837700000003</v>
      </c>
    </row>
    <row r="2734" spans="1:5" ht="15.75" customHeight="1">
      <c r="A2734" s="219">
        <v>2017</v>
      </c>
      <c r="B2734" s="219" t="s">
        <v>36</v>
      </c>
      <c r="C2734" s="219" t="s">
        <v>188</v>
      </c>
      <c r="D2734" s="219" t="s">
        <v>641</v>
      </c>
      <c r="E2734" s="219">
        <v>2.1674139999999999E-3</v>
      </c>
    </row>
    <row r="2735" spans="1:5" ht="15.75" customHeight="1">
      <c r="A2735" s="219">
        <v>2017</v>
      </c>
      <c r="B2735" s="219" t="s">
        <v>39</v>
      </c>
      <c r="C2735" s="219" t="s">
        <v>188</v>
      </c>
      <c r="D2735" s="219" t="s">
        <v>641</v>
      </c>
      <c r="E2735" s="219">
        <v>1.1790080000000001E-3</v>
      </c>
    </row>
    <row r="2736" spans="1:5" ht="15.75" customHeight="1">
      <c r="A2736" s="219">
        <v>2017</v>
      </c>
      <c r="B2736" s="219" t="s">
        <v>47</v>
      </c>
      <c r="C2736" s="219" t="s">
        <v>188</v>
      </c>
      <c r="D2736" s="219" t="s">
        <v>641</v>
      </c>
      <c r="E2736" s="219">
        <v>4.4573570000000003E-3</v>
      </c>
    </row>
    <row r="2737" spans="1:5" ht="15.75" customHeight="1">
      <c r="A2737" s="219">
        <v>2017</v>
      </c>
      <c r="B2737" s="219" t="s">
        <v>50</v>
      </c>
      <c r="C2737" s="219" t="s">
        <v>188</v>
      </c>
      <c r="D2737" s="219" t="s">
        <v>641</v>
      </c>
      <c r="E2737" s="219">
        <v>7.76021E-4</v>
      </c>
    </row>
    <row r="2738" spans="1:5" ht="15.75" customHeight="1">
      <c r="A2738" s="219">
        <v>2017</v>
      </c>
      <c r="B2738" s="219" t="s">
        <v>58</v>
      </c>
      <c r="C2738" s="219" t="s">
        <v>188</v>
      </c>
      <c r="D2738" s="219" t="s">
        <v>641</v>
      </c>
      <c r="E2738" s="219">
        <v>1.862451E-3</v>
      </c>
    </row>
    <row r="2739" spans="1:5" ht="15.75" customHeight="1">
      <c r="A2739" s="219">
        <v>2017</v>
      </c>
      <c r="B2739" s="219" t="s">
        <v>55</v>
      </c>
      <c r="C2739" s="219" t="s">
        <v>188</v>
      </c>
      <c r="D2739" s="219" t="s">
        <v>641</v>
      </c>
      <c r="E2739" s="219">
        <v>3.6758899999999998E-4</v>
      </c>
    </row>
    <row r="2740" spans="1:5" ht="15.75" customHeight="1">
      <c r="A2740" s="219">
        <v>2017</v>
      </c>
      <c r="B2740" s="219" t="s">
        <v>61</v>
      </c>
      <c r="C2740" s="219" t="s">
        <v>188</v>
      </c>
      <c r="D2740" s="219" t="s">
        <v>641</v>
      </c>
      <c r="E2740" s="219">
        <v>1.9678264000000001E-2</v>
      </c>
    </row>
    <row r="2741" spans="1:5" ht="15.75" customHeight="1">
      <c r="A2741" s="219">
        <v>2017</v>
      </c>
      <c r="B2741" s="219" t="s">
        <v>62</v>
      </c>
      <c r="C2741" s="219" t="s">
        <v>188</v>
      </c>
      <c r="D2741" s="219" t="s">
        <v>641</v>
      </c>
      <c r="E2741" s="219">
        <v>0.14785790900000001</v>
      </c>
    </row>
    <row r="2742" spans="1:5" ht="15.75" customHeight="1">
      <c r="A2742" s="219">
        <v>2017</v>
      </c>
      <c r="B2742" s="219" t="s">
        <v>68</v>
      </c>
      <c r="C2742" s="219" t="s">
        <v>188</v>
      </c>
      <c r="D2742" s="219" t="s">
        <v>641</v>
      </c>
      <c r="E2742" s="219">
        <v>1.336935E-3</v>
      </c>
    </row>
    <row r="2743" spans="1:5" ht="15.75" customHeight="1">
      <c r="A2743" s="219">
        <v>2017</v>
      </c>
      <c r="B2743" s="219" t="s">
        <v>92</v>
      </c>
      <c r="C2743" s="219" t="s">
        <v>188</v>
      </c>
      <c r="D2743" s="219" t="s">
        <v>641</v>
      </c>
      <c r="E2743" s="219">
        <v>2.5704E-3</v>
      </c>
    </row>
    <row r="2744" spans="1:5" ht="15.75" customHeight="1">
      <c r="A2744" s="219">
        <v>2017</v>
      </c>
      <c r="B2744" s="219" t="s">
        <v>81</v>
      </c>
      <c r="C2744" s="219" t="s">
        <v>188</v>
      </c>
      <c r="D2744" s="219" t="s">
        <v>641</v>
      </c>
      <c r="E2744" s="219">
        <v>1.157225E-3</v>
      </c>
    </row>
    <row r="2745" spans="1:5" ht="15.75" customHeight="1">
      <c r="A2745" s="219">
        <v>2017</v>
      </c>
      <c r="B2745" s="219" t="s">
        <v>87</v>
      </c>
      <c r="C2745" s="219" t="s">
        <v>188</v>
      </c>
      <c r="D2745" s="219" t="s">
        <v>641</v>
      </c>
      <c r="E2745" s="219">
        <v>1.9144580000000001E-2</v>
      </c>
    </row>
    <row r="2746" spans="1:5" ht="15.75" customHeight="1">
      <c r="A2746" s="219">
        <v>2017</v>
      </c>
      <c r="B2746" s="219" t="s">
        <v>95</v>
      </c>
      <c r="C2746" s="219" t="s">
        <v>188</v>
      </c>
      <c r="D2746" s="219" t="s">
        <v>641</v>
      </c>
      <c r="E2746" s="219">
        <v>5.9386040000000001E-3</v>
      </c>
    </row>
    <row r="2747" spans="1:5" ht="15.75" customHeight="1">
      <c r="A2747" s="219">
        <v>2017</v>
      </c>
      <c r="B2747" s="219" t="s">
        <v>98</v>
      </c>
      <c r="C2747" s="219" t="s">
        <v>188</v>
      </c>
      <c r="D2747" s="219" t="s">
        <v>641</v>
      </c>
      <c r="E2747" s="219">
        <v>4.00264E-4</v>
      </c>
    </row>
    <row r="2748" spans="1:5" ht="15.75" customHeight="1">
      <c r="A2748" s="219">
        <v>2017</v>
      </c>
      <c r="B2748" s="219" t="s">
        <v>100</v>
      </c>
      <c r="C2748" s="219" t="s">
        <v>188</v>
      </c>
      <c r="D2748" s="219" t="s">
        <v>641</v>
      </c>
      <c r="E2748" s="219">
        <v>0.28328858699999998</v>
      </c>
    </row>
    <row r="2749" spans="1:5" ht="15.75" customHeight="1">
      <c r="A2749" s="219">
        <v>2017</v>
      </c>
      <c r="B2749" s="219" t="s">
        <v>103</v>
      </c>
      <c r="C2749" s="219" t="s">
        <v>188</v>
      </c>
      <c r="D2749" s="219" t="s">
        <v>641</v>
      </c>
      <c r="E2749" s="219">
        <v>4.5090920000000001E-3</v>
      </c>
    </row>
    <row r="2750" spans="1:5" ht="15.75" customHeight="1">
      <c r="A2750" s="219">
        <v>2017</v>
      </c>
      <c r="B2750" s="219" t="s">
        <v>107</v>
      </c>
      <c r="C2750" s="219" t="s">
        <v>188</v>
      </c>
      <c r="D2750" s="219" t="s">
        <v>641</v>
      </c>
      <c r="E2750" s="219">
        <v>4.2476999999999999E-4</v>
      </c>
    </row>
    <row r="2751" spans="1:5" ht="15.75" customHeight="1">
      <c r="A2751" s="219">
        <v>2017</v>
      </c>
      <c r="B2751" s="219" t="s">
        <v>113</v>
      </c>
      <c r="C2751" s="219" t="s">
        <v>188</v>
      </c>
      <c r="D2751" s="219" t="s">
        <v>641</v>
      </c>
      <c r="E2751" s="219">
        <v>1.4866930000000001E-3</v>
      </c>
    </row>
    <row r="2752" spans="1:5" ht="15.75" customHeight="1">
      <c r="A2752" s="219">
        <v>2017</v>
      </c>
      <c r="B2752" s="219" t="s">
        <v>115</v>
      </c>
      <c r="C2752" s="219" t="s">
        <v>188</v>
      </c>
      <c r="D2752" s="219" t="s">
        <v>641</v>
      </c>
      <c r="E2752" s="219">
        <v>4.6751869999999999E-3</v>
      </c>
    </row>
    <row r="2753" spans="1:5" ht="15.75" customHeight="1">
      <c r="A2753" s="219">
        <v>2017</v>
      </c>
      <c r="B2753" s="219" t="s">
        <v>123</v>
      </c>
      <c r="C2753" s="219" t="s">
        <v>188</v>
      </c>
      <c r="D2753" s="219" t="s">
        <v>641</v>
      </c>
      <c r="E2753" s="219">
        <v>9.8513850000000007E-3</v>
      </c>
    </row>
    <row r="2754" spans="1:5" ht="15.75" customHeight="1">
      <c r="A2754" s="219">
        <v>2017</v>
      </c>
      <c r="B2754" s="219" t="s">
        <v>3098</v>
      </c>
      <c r="C2754" s="219" t="s">
        <v>188</v>
      </c>
      <c r="D2754" s="219" t="s">
        <v>641</v>
      </c>
      <c r="E2754" s="219">
        <v>1.1997015999999999E-2</v>
      </c>
    </row>
    <row r="2755" spans="1:5" ht="15.75" customHeight="1">
      <c r="A2755" s="219">
        <v>2017</v>
      </c>
      <c r="B2755" s="219" t="s">
        <v>126</v>
      </c>
      <c r="C2755" s="219" t="s">
        <v>188</v>
      </c>
      <c r="D2755" s="219" t="s">
        <v>641</v>
      </c>
      <c r="E2755" s="219">
        <v>3.7031199999999997E-4</v>
      </c>
    </row>
    <row r="2756" spans="1:5" ht="15.75" customHeight="1">
      <c r="A2756" s="219">
        <v>2017</v>
      </c>
      <c r="B2756" s="219" t="s">
        <v>132</v>
      </c>
      <c r="C2756" s="219" t="s">
        <v>188</v>
      </c>
      <c r="D2756" s="219" t="s">
        <v>641</v>
      </c>
      <c r="E2756" s="219">
        <v>3.3191929999999998E-3</v>
      </c>
    </row>
    <row r="2757" spans="1:5" ht="15.75" customHeight="1">
      <c r="A2757" s="219">
        <v>2017</v>
      </c>
      <c r="B2757" s="219" t="s">
        <v>134</v>
      </c>
      <c r="C2757" s="219" t="s">
        <v>188</v>
      </c>
      <c r="D2757" s="219" t="s">
        <v>641</v>
      </c>
      <c r="E2757" s="219">
        <v>1.2906459999999999E-3</v>
      </c>
    </row>
    <row r="2758" spans="1:5" ht="15.75" customHeight="1">
      <c r="A2758" s="219">
        <v>2018</v>
      </c>
      <c r="B2758" s="219" t="s">
        <v>6</v>
      </c>
      <c r="C2758" s="219" t="s">
        <v>187</v>
      </c>
      <c r="D2758" s="219" t="s">
        <v>636</v>
      </c>
      <c r="E2758" s="219">
        <v>3.2255100000000002E-4</v>
      </c>
    </row>
    <row r="2759" spans="1:5" ht="15.75" customHeight="1">
      <c r="A2759" s="219">
        <v>2018</v>
      </c>
      <c r="B2759" s="219" t="s">
        <v>3</v>
      </c>
      <c r="C2759" s="219" t="s">
        <v>187</v>
      </c>
      <c r="D2759" s="219" t="s">
        <v>636</v>
      </c>
      <c r="E2759" s="219">
        <v>9.4021787999999995E-2</v>
      </c>
    </row>
    <row r="2760" spans="1:5" ht="15.75" customHeight="1">
      <c r="A2760" s="219">
        <v>2018</v>
      </c>
      <c r="B2760" s="219" t="s">
        <v>12</v>
      </c>
      <c r="C2760" s="219" t="s">
        <v>187</v>
      </c>
      <c r="D2760" s="219" t="s">
        <v>636</v>
      </c>
      <c r="E2760" s="219">
        <v>4.8836099999999998E-4</v>
      </c>
    </row>
    <row r="2761" spans="1:5" ht="15.75" customHeight="1">
      <c r="A2761" s="219">
        <v>2018</v>
      </c>
      <c r="B2761" s="219" t="s">
        <v>8</v>
      </c>
      <c r="C2761" s="219" t="s">
        <v>187</v>
      </c>
      <c r="D2761" s="219" t="s">
        <v>636</v>
      </c>
      <c r="E2761" s="219">
        <v>6.5719300000000003E-4</v>
      </c>
    </row>
    <row r="2762" spans="1:5" ht="15.75" customHeight="1">
      <c r="A2762" s="219">
        <v>2018</v>
      </c>
      <c r="B2762" s="219" t="s">
        <v>15</v>
      </c>
      <c r="C2762" s="219" t="s">
        <v>187</v>
      </c>
      <c r="D2762" s="219" t="s">
        <v>636</v>
      </c>
      <c r="E2762" s="219">
        <v>6.3517100000000002E-4</v>
      </c>
    </row>
    <row r="2763" spans="1:5" ht="15.75" customHeight="1">
      <c r="A2763" s="219">
        <v>2018</v>
      </c>
      <c r="B2763" s="219" t="s">
        <v>17</v>
      </c>
      <c r="C2763" s="219" t="s">
        <v>187</v>
      </c>
      <c r="D2763" s="219" t="s">
        <v>636</v>
      </c>
      <c r="E2763" s="219">
        <v>8.7964557999999998E-2</v>
      </c>
    </row>
    <row r="2764" spans="1:5" ht="15.75" customHeight="1">
      <c r="A2764" s="219">
        <v>2018</v>
      </c>
      <c r="B2764" s="219" t="s">
        <v>26</v>
      </c>
      <c r="C2764" s="219" t="s">
        <v>187</v>
      </c>
      <c r="D2764" s="219" t="s">
        <v>636</v>
      </c>
      <c r="E2764" s="224">
        <v>4.4499999999999997E-5</v>
      </c>
    </row>
    <row r="2765" spans="1:5" ht="15.75" customHeight="1">
      <c r="A2765" s="219">
        <v>2018</v>
      </c>
      <c r="B2765" s="219" t="s">
        <v>28</v>
      </c>
      <c r="C2765" s="219" t="s">
        <v>187</v>
      </c>
      <c r="D2765" s="219" t="s">
        <v>636</v>
      </c>
      <c r="E2765" s="224">
        <v>4.9700000000000002E-5</v>
      </c>
    </row>
    <row r="2766" spans="1:5" ht="15.75" customHeight="1">
      <c r="A2766" s="219">
        <v>2018</v>
      </c>
      <c r="B2766" s="219" t="s">
        <v>42</v>
      </c>
      <c r="C2766" s="219" t="s">
        <v>187</v>
      </c>
      <c r="D2766" s="219" t="s">
        <v>636</v>
      </c>
      <c r="E2766" s="219">
        <v>2.1848899999999999E-4</v>
      </c>
    </row>
    <row r="2767" spans="1:5" ht="15.75" customHeight="1">
      <c r="A2767" s="219">
        <v>2018</v>
      </c>
      <c r="B2767" s="219" t="s">
        <v>36</v>
      </c>
      <c r="C2767" s="219" t="s">
        <v>187</v>
      </c>
      <c r="D2767" s="219" t="s">
        <v>636</v>
      </c>
      <c r="E2767" s="219">
        <v>0.35836668999999999</v>
      </c>
    </row>
    <row r="2768" spans="1:5" ht="15.75" customHeight="1">
      <c r="A2768" s="219">
        <v>2018</v>
      </c>
      <c r="B2768" s="219" t="s">
        <v>39</v>
      </c>
      <c r="C2768" s="219" t="s">
        <v>187</v>
      </c>
      <c r="D2768" s="219" t="s">
        <v>636</v>
      </c>
      <c r="E2768" s="219">
        <v>0.18971808100000001</v>
      </c>
    </row>
    <row r="2769" spans="1:5" ht="15.75" customHeight="1">
      <c r="A2769" s="219">
        <v>2018</v>
      </c>
      <c r="B2769" s="219" t="s">
        <v>47</v>
      </c>
      <c r="C2769" s="219" t="s">
        <v>187</v>
      </c>
      <c r="D2769" s="219" t="s">
        <v>636</v>
      </c>
      <c r="E2769" s="219">
        <v>3.6219020000000002E-3</v>
      </c>
    </row>
    <row r="2770" spans="1:5" ht="15.75" customHeight="1">
      <c r="A2770" s="219">
        <v>2018</v>
      </c>
      <c r="B2770" s="219" t="s">
        <v>50</v>
      </c>
      <c r="C2770" s="219" t="s">
        <v>187</v>
      </c>
      <c r="D2770" s="219" t="s">
        <v>636</v>
      </c>
      <c r="E2770" s="219">
        <v>3.62708E-4</v>
      </c>
    </row>
    <row r="2771" spans="1:5" ht="15.75" customHeight="1">
      <c r="A2771" s="219">
        <v>2018</v>
      </c>
      <c r="B2771" s="219" t="s">
        <v>58</v>
      </c>
      <c r="C2771" s="219" t="s">
        <v>187</v>
      </c>
      <c r="D2771" s="219" t="s">
        <v>636</v>
      </c>
      <c r="E2771" s="224">
        <v>2.8900000000000001E-5</v>
      </c>
    </row>
    <row r="2772" spans="1:5" ht="15.75" customHeight="1">
      <c r="A2772" s="219">
        <v>2018</v>
      </c>
      <c r="B2772" s="219" t="s">
        <v>61</v>
      </c>
      <c r="C2772" s="219" t="s">
        <v>187</v>
      </c>
      <c r="D2772" s="219" t="s">
        <v>636</v>
      </c>
      <c r="E2772" s="219">
        <v>1.3165019E-2</v>
      </c>
    </row>
    <row r="2773" spans="1:5" ht="15.75" customHeight="1">
      <c r="A2773" s="219">
        <v>2018</v>
      </c>
      <c r="B2773" s="219" t="s">
        <v>62</v>
      </c>
      <c r="C2773" s="219" t="s">
        <v>187</v>
      </c>
      <c r="D2773" s="219" t="s">
        <v>636</v>
      </c>
      <c r="E2773" s="219">
        <v>2.5368000000000001E-3</v>
      </c>
    </row>
    <row r="2774" spans="1:5" ht="15.75" customHeight="1">
      <c r="A2774" s="219">
        <v>2018</v>
      </c>
      <c r="B2774" s="219" t="s">
        <v>68</v>
      </c>
      <c r="C2774" s="219" t="s">
        <v>187</v>
      </c>
      <c r="D2774" s="219" t="s">
        <v>636</v>
      </c>
      <c r="E2774" s="224">
        <v>1.73E-6</v>
      </c>
    </row>
    <row r="2775" spans="1:5" ht="15.75" customHeight="1">
      <c r="A2775" s="219">
        <v>2018</v>
      </c>
      <c r="B2775" s="219" t="s">
        <v>65</v>
      </c>
      <c r="C2775" s="219" t="s">
        <v>187</v>
      </c>
      <c r="D2775" s="219" t="s">
        <v>636</v>
      </c>
      <c r="E2775" s="219">
        <v>2.22375E-4</v>
      </c>
    </row>
    <row r="2776" spans="1:5" ht="15.75" customHeight="1">
      <c r="A2776" s="219">
        <v>2018</v>
      </c>
      <c r="B2776" s="219" t="s">
        <v>89</v>
      </c>
      <c r="C2776" s="219" t="s">
        <v>187</v>
      </c>
      <c r="D2776" s="219" t="s">
        <v>636</v>
      </c>
      <c r="E2776" s="219">
        <v>3.0787000000000002E-4</v>
      </c>
    </row>
    <row r="2777" spans="1:5" ht="15.75" customHeight="1">
      <c r="A2777" s="219">
        <v>2018</v>
      </c>
      <c r="B2777" s="219" t="s">
        <v>73</v>
      </c>
      <c r="C2777" s="219" t="s">
        <v>187</v>
      </c>
      <c r="D2777" s="219" t="s">
        <v>636</v>
      </c>
      <c r="E2777" s="224">
        <v>7.8200000000000003E-5</v>
      </c>
    </row>
    <row r="2778" spans="1:5" ht="15.75" customHeight="1">
      <c r="A2778" s="219">
        <v>2018</v>
      </c>
      <c r="B2778" s="219" t="s">
        <v>81</v>
      </c>
      <c r="C2778" s="219" t="s">
        <v>187</v>
      </c>
      <c r="D2778" s="219" t="s">
        <v>636</v>
      </c>
      <c r="E2778" s="219">
        <v>2.09421E-4</v>
      </c>
    </row>
    <row r="2779" spans="1:5" ht="15.75" customHeight="1">
      <c r="A2779" s="219">
        <v>2018</v>
      </c>
      <c r="B2779" s="219" t="s">
        <v>84</v>
      </c>
      <c r="C2779" s="219" t="s">
        <v>187</v>
      </c>
      <c r="D2779" s="219" t="s">
        <v>636</v>
      </c>
      <c r="E2779" s="224">
        <v>1.2500000000000001E-5</v>
      </c>
    </row>
    <row r="2780" spans="1:5" ht="15.75" customHeight="1">
      <c r="A2780" s="219">
        <v>2018</v>
      </c>
      <c r="B2780" s="219" t="s">
        <v>76</v>
      </c>
      <c r="C2780" s="219" t="s">
        <v>187</v>
      </c>
      <c r="D2780" s="219" t="s">
        <v>636</v>
      </c>
      <c r="E2780" s="219">
        <v>3.3205099999999998E-4</v>
      </c>
    </row>
    <row r="2781" spans="1:5" ht="15.75" customHeight="1">
      <c r="A2781" s="219">
        <v>2018</v>
      </c>
      <c r="B2781" s="219" t="s">
        <v>87</v>
      </c>
      <c r="C2781" s="219" t="s">
        <v>187</v>
      </c>
      <c r="D2781" s="219" t="s">
        <v>636</v>
      </c>
      <c r="E2781" s="219">
        <v>1.682708E-3</v>
      </c>
    </row>
    <row r="2782" spans="1:5" ht="15.75" customHeight="1">
      <c r="A2782" s="219">
        <v>2018</v>
      </c>
      <c r="B2782" s="219" t="s">
        <v>95</v>
      </c>
      <c r="C2782" s="219" t="s">
        <v>187</v>
      </c>
      <c r="D2782" s="219" t="s">
        <v>636</v>
      </c>
      <c r="E2782" s="219">
        <v>2.7923797E-2</v>
      </c>
    </row>
    <row r="2783" spans="1:5" ht="15.75" customHeight="1">
      <c r="A2783" s="219">
        <v>2018</v>
      </c>
      <c r="B2783" s="219" t="s">
        <v>98</v>
      </c>
      <c r="C2783" s="219" t="s">
        <v>187</v>
      </c>
      <c r="D2783" s="219" t="s">
        <v>636</v>
      </c>
      <c r="E2783" s="224">
        <v>2.6299999999999999E-5</v>
      </c>
    </row>
    <row r="2784" spans="1:5" ht="15.75" customHeight="1">
      <c r="A2784" s="219">
        <v>2018</v>
      </c>
      <c r="B2784" s="219" t="s">
        <v>100</v>
      </c>
      <c r="C2784" s="219" t="s">
        <v>187</v>
      </c>
      <c r="D2784" s="219" t="s">
        <v>636</v>
      </c>
      <c r="E2784" s="219">
        <v>1.3731099999999999E-4</v>
      </c>
    </row>
    <row r="2785" spans="1:5" ht="15.75" customHeight="1">
      <c r="A2785" s="219">
        <v>2018</v>
      </c>
      <c r="B2785" s="219" t="s">
        <v>103</v>
      </c>
      <c r="C2785" s="219" t="s">
        <v>187</v>
      </c>
      <c r="D2785" s="219" t="s">
        <v>636</v>
      </c>
      <c r="E2785" s="219">
        <v>1.2668886000000001E-2</v>
      </c>
    </row>
    <row r="2786" spans="1:5" ht="15.75" customHeight="1">
      <c r="A2786" s="219">
        <v>2018</v>
      </c>
      <c r="B2786" s="219" t="s">
        <v>107</v>
      </c>
      <c r="C2786" s="219" t="s">
        <v>187</v>
      </c>
      <c r="D2786" s="219" t="s">
        <v>636</v>
      </c>
      <c r="E2786" s="219">
        <v>2.9016699999999997E-4</v>
      </c>
    </row>
    <row r="2787" spans="1:5" ht="15.75" customHeight="1">
      <c r="A2787" s="219">
        <v>2018</v>
      </c>
      <c r="B2787" s="219" t="s">
        <v>113</v>
      </c>
      <c r="C2787" s="219" t="s">
        <v>187</v>
      </c>
      <c r="D2787" s="219" t="s">
        <v>636</v>
      </c>
      <c r="E2787" s="219">
        <v>5.2117699999999995E-4</v>
      </c>
    </row>
    <row r="2788" spans="1:5" ht="15.75" customHeight="1">
      <c r="A2788" s="219">
        <v>2018</v>
      </c>
      <c r="B2788" s="219" t="s">
        <v>115</v>
      </c>
      <c r="C2788" s="219" t="s">
        <v>187</v>
      </c>
      <c r="D2788" s="219" t="s">
        <v>636</v>
      </c>
      <c r="E2788" s="219">
        <v>6.5020660999999993E-2</v>
      </c>
    </row>
    <row r="2789" spans="1:5" ht="15.75" customHeight="1">
      <c r="A2789" s="219">
        <v>2018</v>
      </c>
      <c r="B2789" s="219" t="s">
        <v>118</v>
      </c>
      <c r="C2789" s="219" t="s">
        <v>187</v>
      </c>
      <c r="D2789" s="219" t="s">
        <v>636</v>
      </c>
      <c r="E2789" s="219">
        <v>0.107554698</v>
      </c>
    </row>
    <row r="2790" spans="1:5" ht="15.75" customHeight="1">
      <c r="A2790" s="219">
        <v>2018</v>
      </c>
      <c r="B2790" s="219" t="s">
        <v>123</v>
      </c>
      <c r="C2790" s="219" t="s">
        <v>187</v>
      </c>
      <c r="D2790" s="219" t="s">
        <v>636</v>
      </c>
      <c r="E2790" s="219">
        <v>3.3248300000000001E-4</v>
      </c>
    </row>
    <row r="2791" spans="1:5" ht="15.75" customHeight="1">
      <c r="A2791" s="219">
        <v>2018</v>
      </c>
      <c r="B2791" s="219" t="s">
        <v>126</v>
      </c>
      <c r="C2791" s="219" t="s">
        <v>187</v>
      </c>
      <c r="D2791" s="219" t="s">
        <v>636</v>
      </c>
      <c r="E2791" s="224">
        <v>3.9700000000000003E-5</v>
      </c>
    </row>
    <row r="2792" spans="1:5" ht="15.75" customHeight="1">
      <c r="A2792" s="219">
        <v>2018</v>
      </c>
      <c r="B2792" s="219" t="s">
        <v>132</v>
      </c>
      <c r="C2792" s="219" t="s">
        <v>187</v>
      </c>
      <c r="D2792" s="219" t="s">
        <v>636</v>
      </c>
      <c r="E2792" s="219">
        <v>2.3864916999999999E-2</v>
      </c>
    </row>
    <row r="2793" spans="1:5" ht="15.75" customHeight="1">
      <c r="A2793" s="219">
        <v>2018</v>
      </c>
      <c r="B2793" s="219" t="s">
        <v>129</v>
      </c>
      <c r="C2793" s="219" t="s">
        <v>187</v>
      </c>
      <c r="D2793" s="219" t="s">
        <v>636</v>
      </c>
      <c r="E2793" s="219">
        <v>6.570635E-3</v>
      </c>
    </row>
    <row r="2794" spans="1:5" ht="15.75" customHeight="1">
      <c r="A2794" s="219">
        <v>2018</v>
      </c>
      <c r="B2794" s="219" t="s">
        <v>6</v>
      </c>
      <c r="C2794" s="219" t="s">
        <v>187</v>
      </c>
      <c r="D2794" s="219" t="s">
        <v>635</v>
      </c>
      <c r="E2794" s="219">
        <v>6.098656E-3</v>
      </c>
    </row>
    <row r="2795" spans="1:5" ht="15.75" customHeight="1">
      <c r="A2795" s="219">
        <v>2018</v>
      </c>
      <c r="B2795" s="219" t="s">
        <v>3</v>
      </c>
      <c r="C2795" s="219" t="s">
        <v>187</v>
      </c>
      <c r="D2795" s="219" t="s">
        <v>635</v>
      </c>
      <c r="E2795" s="219">
        <v>3.9457950000000002E-3</v>
      </c>
    </row>
    <row r="2796" spans="1:5" ht="15.75" customHeight="1">
      <c r="A2796" s="219">
        <v>2018</v>
      </c>
      <c r="B2796" s="219" t="s">
        <v>12</v>
      </c>
      <c r="C2796" s="219" t="s">
        <v>187</v>
      </c>
      <c r="D2796" s="219" t="s">
        <v>635</v>
      </c>
      <c r="E2796" s="219">
        <v>9.1519670000000004E-3</v>
      </c>
    </row>
    <row r="2797" spans="1:5" ht="15.75" customHeight="1">
      <c r="A2797" s="219">
        <v>2018</v>
      </c>
      <c r="B2797" s="219" t="s">
        <v>8</v>
      </c>
      <c r="C2797" s="219" t="s">
        <v>187</v>
      </c>
      <c r="D2797" s="219" t="s">
        <v>635</v>
      </c>
      <c r="E2797" s="219">
        <v>7.3107999999999995E-4</v>
      </c>
    </row>
    <row r="2798" spans="1:5" ht="15.75" customHeight="1">
      <c r="A2798" s="219">
        <v>2018</v>
      </c>
      <c r="B2798" s="219" t="s">
        <v>15</v>
      </c>
      <c r="C2798" s="219" t="s">
        <v>187</v>
      </c>
      <c r="D2798" s="219" t="s">
        <v>635</v>
      </c>
      <c r="E2798" s="219">
        <v>2.4317317000000001E-2</v>
      </c>
    </row>
    <row r="2799" spans="1:5" ht="15.75" customHeight="1">
      <c r="A2799" s="219">
        <v>2018</v>
      </c>
      <c r="B2799" s="219" t="s">
        <v>17</v>
      </c>
      <c r="C2799" s="219" t="s">
        <v>187</v>
      </c>
      <c r="D2799" s="219" t="s">
        <v>635</v>
      </c>
      <c r="E2799" s="219">
        <v>0.106035781</v>
      </c>
    </row>
    <row r="2800" spans="1:5" ht="15.75" customHeight="1">
      <c r="A2800" s="219">
        <v>2018</v>
      </c>
      <c r="B2800" s="219" t="s">
        <v>20</v>
      </c>
      <c r="C2800" s="219" t="s">
        <v>187</v>
      </c>
      <c r="D2800" s="219" t="s">
        <v>635</v>
      </c>
      <c r="E2800" s="219">
        <v>2.3198160000000002E-3</v>
      </c>
    </row>
    <row r="2801" spans="1:5" ht="15.75" customHeight="1">
      <c r="A2801" s="219">
        <v>2018</v>
      </c>
      <c r="B2801" s="219" t="s">
        <v>23</v>
      </c>
      <c r="C2801" s="219" t="s">
        <v>187</v>
      </c>
      <c r="D2801" s="219" t="s">
        <v>635</v>
      </c>
      <c r="E2801" s="219">
        <v>3.1819599999999997E-4</v>
      </c>
    </row>
    <row r="2802" spans="1:5" ht="15.75" customHeight="1">
      <c r="A2802" s="219">
        <v>2018</v>
      </c>
      <c r="B2802" s="219" t="s">
        <v>26</v>
      </c>
      <c r="C2802" s="219" t="s">
        <v>187</v>
      </c>
      <c r="D2802" s="219" t="s">
        <v>635</v>
      </c>
      <c r="E2802" s="219">
        <v>6.5798999999999996E-3</v>
      </c>
    </row>
    <row r="2803" spans="1:5" ht="15.75" customHeight="1">
      <c r="A2803" s="219">
        <v>2018</v>
      </c>
      <c r="B2803" s="219" t="s">
        <v>28</v>
      </c>
      <c r="C2803" s="219" t="s">
        <v>187</v>
      </c>
      <c r="D2803" s="219" t="s">
        <v>635</v>
      </c>
      <c r="E2803" s="219">
        <v>2.142115E-3</v>
      </c>
    </row>
    <row r="2804" spans="1:5" ht="15.75" customHeight="1">
      <c r="A2804" s="219">
        <v>2018</v>
      </c>
      <c r="B2804" s="219" t="s">
        <v>31</v>
      </c>
      <c r="C2804" s="219" t="s">
        <v>187</v>
      </c>
      <c r="D2804" s="219" t="s">
        <v>635</v>
      </c>
      <c r="E2804" s="224">
        <v>3.03E-7</v>
      </c>
    </row>
    <row r="2805" spans="1:5" ht="15.75" customHeight="1">
      <c r="A2805" s="219">
        <v>2018</v>
      </c>
      <c r="B2805" s="219" t="s">
        <v>42</v>
      </c>
      <c r="C2805" s="219" t="s">
        <v>187</v>
      </c>
      <c r="D2805" s="219" t="s">
        <v>635</v>
      </c>
      <c r="E2805" s="219">
        <v>2.1288990000000001E-3</v>
      </c>
    </row>
    <row r="2806" spans="1:5" ht="15.75" customHeight="1">
      <c r="A2806" s="219">
        <v>2018</v>
      </c>
      <c r="B2806" s="219" t="s">
        <v>34</v>
      </c>
      <c r="C2806" s="219" t="s">
        <v>187</v>
      </c>
      <c r="D2806" s="219" t="s">
        <v>635</v>
      </c>
      <c r="E2806" s="219">
        <v>3.5248799999999998E-4</v>
      </c>
    </row>
    <row r="2807" spans="1:5" ht="15.75" customHeight="1">
      <c r="A2807" s="219">
        <v>2018</v>
      </c>
      <c r="B2807" s="219" t="s">
        <v>36</v>
      </c>
      <c r="C2807" s="219" t="s">
        <v>187</v>
      </c>
      <c r="D2807" s="219" t="s">
        <v>635</v>
      </c>
      <c r="E2807" s="219">
        <v>6.1486090000000002E-3</v>
      </c>
    </row>
    <row r="2808" spans="1:5" ht="15.75" customHeight="1">
      <c r="A2808" s="219">
        <v>2018</v>
      </c>
      <c r="B2808" s="219" t="s">
        <v>39</v>
      </c>
      <c r="C2808" s="219" t="s">
        <v>187</v>
      </c>
      <c r="D2808" s="219" t="s">
        <v>635</v>
      </c>
      <c r="E2808" s="219">
        <v>9.3776669999999993E-3</v>
      </c>
    </row>
    <row r="2809" spans="1:5" ht="15.75" customHeight="1">
      <c r="A2809" s="219">
        <v>2018</v>
      </c>
      <c r="B2809" s="219" t="s">
        <v>44</v>
      </c>
      <c r="C2809" s="219" t="s">
        <v>187</v>
      </c>
      <c r="D2809" s="219" t="s">
        <v>635</v>
      </c>
      <c r="E2809" s="219">
        <v>6.9509719999999997E-3</v>
      </c>
    </row>
    <row r="2810" spans="1:5" ht="15.75" customHeight="1">
      <c r="A2810" s="219">
        <v>2018</v>
      </c>
      <c r="B2810" s="219" t="s">
        <v>47</v>
      </c>
      <c r="C2810" s="219" t="s">
        <v>187</v>
      </c>
      <c r="D2810" s="219" t="s">
        <v>635</v>
      </c>
      <c r="E2810" s="219">
        <v>4.1109700000000002E-3</v>
      </c>
    </row>
    <row r="2811" spans="1:5" ht="15.75" customHeight="1">
      <c r="A2811" s="219">
        <v>2018</v>
      </c>
      <c r="B2811" s="219" t="s">
        <v>50</v>
      </c>
      <c r="C2811" s="219" t="s">
        <v>187</v>
      </c>
      <c r="D2811" s="219" t="s">
        <v>635</v>
      </c>
      <c r="E2811" s="219">
        <v>3.6317780000000001E-2</v>
      </c>
    </row>
    <row r="2812" spans="1:5" ht="15.75" customHeight="1">
      <c r="A2812" s="219">
        <v>2018</v>
      </c>
      <c r="B2812" s="219" t="s">
        <v>58</v>
      </c>
      <c r="C2812" s="219" t="s">
        <v>187</v>
      </c>
      <c r="D2812" s="219" t="s">
        <v>635</v>
      </c>
      <c r="E2812" s="219">
        <v>5.4785459999999999E-3</v>
      </c>
    </row>
    <row r="2813" spans="1:5" ht="15.75" customHeight="1">
      <c r="A2813" s="219">
        <v>2018</v>
      </c>
      <c r="B2813" s="219" t="s">
        <v>55</v>
      </c>
      <c r="C2813" s="219" t="s">
        <v>187</v>
      </c>
      <c r="D2813" s="219" t="s">
        <v>635</v>
      </c>
      <c r="E2813" s="219">
        <v>4.2728810000000001E-3</v>
      </c>
    </row>
    <row r="2814" spans="1:5" ht="15.75" customHeight="1">
      <c r="A2814" s="219">
        <v>2018</v>
      </c>
      <c r="B2814" s="219" t="s">
        <v>52</v>
      </c>
      <c r="C2814" s="219" t="s">
        <v>187</v>
      </c>
      <c r="D2814" s="219" t="s">
        <v>635</v>
      </c>
      <c r="E2814" s="224">
        <v>6.0100000000000001E-6</v>
      </c>
    </row>
    <row r="2815" spans="1:5" ht="15.75" customHeight="1">
      <c r="A2815" s="219">
        <v>2018</v>
      </c>
      <c r="B2815" s="219" t="s">
        <v>61</v>
      </c>
      <c r="C2815" s="219" t="s">
        <v>187</v>
      </c>
      <c r="D2815" s="219" t="s">
        <v>635</v>
      </c>
      <c r="E2815" s="219">
        <v>1.4135709999999999E-2</v>
      </c>
    </row>
    <row r="2816" spans="1:5" ht="15.75" customHeight="1">
      <c r="A2816" s="219">
        <v>2018</v>
      </c>
      <c r="B2816" s="219" t="s">
        <v>62</v>
      </c>
      <c r="C2816" s="219" t="s">
        <v>187</v>
      </c>
      <c r="D2816" s="219" t="s">
        <v>635</v>
      </c>
      <c r="E2816" s="219">
        <v>1.7312479999999999E-3</v>
      </c>
    </row>
    <row r="2817" spans="1:5" ht="15.75" customHeight="1">
      <c r="A2817" s="219">
        <v>2018</v>
      </c>
      <c r="B2817" s="219" t="s">
        <v>68</v>
      </c>
      <c r="C2817" s="219" t="s">
        <v>187</v>
      </c>
      <c r="D2817" s="219" t="s">
        <v>635</v>
      </c>
      <c r="E2817" s="219">
        <v>2.2213549999999999E-3</v>
      </c>
    </row>
    <row r="2818" spans="1:5" ht="15.75" customHeight="1">
      <c r="A2818" s="219">
        <v>2018</v>
      </c>
      <c r="B2818" s="219" t="s">
        <v>65</v>
      </c>
      <c r="C2818" s="219" t="s">
        <v>187</v>
      </c>
      <c r="D2818" s="219" t="s">
        <v>635</v>
      </c>
      <c r="E2818" s="219">
        <v>7.4005310000000001E-3</v>
      </c>
    </row>
    <row r="2819" spans="1:5" ht="15.75" customHeight="1">
      <c r="A2819" s="219">
        <v>2018</v>
      </c>
      <c r="B2819" s="219" t="s">
        <v>70</v>
      </c>
      <c r="C2819" s="219" t="s">
        <v>187</v>
      </c>
      <c r="D2819" s="219" t="s">
        <v>635</v>
      </c>
      <c r="E2819" s="219">
        <v>7.7469699999999997E-4</v>
      </c>
    </row>
    <row r="2820" spans="1:5" ht="15.75" customHeight="1">
      <c r="A2820" s="219">
        <v>2018</v>
      </c>
      <c r="B2820" s="219" t="s">
        <v>89</v>
      </c>
      <c r="C2820" s="219" t="s">
        <v>187</v>
      </c>
      <c r="D2820" s="219" t="s">
        <v>635</v>
      </c>
      <c r="E2820" s="219">
        <v>1.979064E-3</v>
      </c>
    </row>
    <row r="2821" spans="1:5" ht="15.75" customHeight="1">
      <c r="A2821" s="219">
        <v>2018</v>
      </c>
      <c r="B2821" s="219" t="s">
        <v>92</v>
      </c>
      <c r="C2821" s="219" t="s">
        <v>187</v>
      </c>
      <c r="D2821" s="219" t="s">
        <v>635</v>
      </c>
      <c r="E2821" s="219">
        <v>3.4871329999999999E-3</v>
      </c>
    </row>
    <row r="2822" spans="1:5" ht="15.75" customHeight="1">
      <c r="A2822" s="219">
        <v>2018</v>
      </c>
      <c r="B2822" s="219" t="s">
        <v>73</v>
      </c>
      <c r="C2822" s="219" t="s">
        <v>187</v>
      </c>
      <c r="D2822" s="219" t="s">
        <v>635</v>
      </c>
      <c r="E2822" s="219">
        <v>2.2912449999999999E-3</v>
      </c>
    </row>
    <row r="2823" spans="1:5" ht="15.75" customHeight="1">
      <c r="A2823" s="219">
        <v>2018</v>
      </c>
      <c r="B2823" s="219" t="s">
        <v>81</v>
      </c>
      <c r="C2823" s="219" t="s">
        <v>187</v>
      </c>
      <c r="D2823" s="219" t="s">
        <v>635</v>
      </c>
      <c r="E2823" s="219">
        <v>8.2427279999999995E-3</v>
      </c>
    </row>
    <row r="2824" spans="1:5" ht="15.75" customHeight="1">
      <c r="A2824" s="219">
        <v>2018</v>
      </c>
      <c r="B2824" s="219" t="s">
        <v>84</v>
      </c>
      <c r="C2824" s="219" t="s">
        <v>187</v>
      </c>
      <c r="D2824" s="219" t="s">
        <v>635</v>
      </c>
      <c r="E2824" s="219">
        <v>1.8320009000000002E-2</v>
      </c>
    </row>
    <row r="2825" spans="1:5" ht="15.75" customHeight="1">
      <c r="A2825" s="219">
        <v>2018</v>
      </c>
      <c r="B2825" s="219" t="s">
        <v>76</v>
      </c>
      <c r="C2825" s="219" t="s">
        <v>187</v>
      </c>
      <c r="D2825" s="219" t="s">
        <v>635</v>
      </c>
      <c r="E2825" s="219">
        <v>1.5183589999999999E-3</v>
      </c>
    </row>
    <row r="2826" spans="1:5" ht="15.75" customHeight="1">
      <c r="A2826" s="219">
        <v>2018</v>
      </c>
      <c r="B2826" s="219" t="s">
        <v>87</v>
      </c>
      <c r="C2826" s="219" t="s">
        <v>187</v>
      </c>
      <c r="D2826" s="219" t="s">
        <v>635</v>
      </c>
      <c r="E2826" s="219">
        <v>1.8616389000000001E-2</v>
      </c>
    </row>
    <row r="2827" spans="1:5" ht="15.75" customHeight="1">
      <c r="A2827" s="219">
        <v>2018</v>
      </c>
      <c r="B2827" s="219" t="s">
        <v>95</v>
      </c>
      <c r="C2827" s="219" t="s">
        <v>187</v>
      </c>
      <c r="D2827" s="219" t="s">
        <v>635</v>
      </c>
      <c r="E2827" s="219">
        <v>1.7516230000000001E-2</v>
      </c>
    </row>
    <row r="2828" spans="1:5" ht="15.75" customHeight="1">
      <c r="A2828" s="219">
        <v>2018</v>
      </c>
      <c r="B2828" s="219" t="s">
        <v>98</v>
      </c>
      <c r="C2828" s="219" t="s">
        <v>187</v>
      </c>
      <c r="D2828" s="219" t="s">
        <v>635</v>
      </c>
      <c r="E2828" s="219">
        <v>0.120037669</v>
      </c>
    </row>
    <row r="2829" spans="1:5" ht="15.75" customHeight="1">
      <c r="A2829" s="219">
        <v>2018</v>
      </c>
      <c r="B2829" s="219" t="s">
        <v>100</v>
      </c>
      <c r="C2829" s="219" t="s">
        <v>187</v>
      </c>
      <c r="D2829" s="219" t="s">
        <v>635</v>
      </c>
      <c r="E2829" s="219">
        <v>7.0040399999999996E-4</v>
      </c>
    </row>
    <row r="2830" spans="1:5" ht="15.75" customHeight="1">
      <c r="A2830" s="219">
        <v>2018</v>
      </c>
      <c r="B2830" s="219" t="s">
        <v>103</v>
      </c>
      <c r="C2830" s="219" t="s">
        <v>187</v>
      </c>
      <c r="D2830" s="219" t="s">
        <v>635</v>
      </c>
      <c r="E2830" s="219">
        <v>4.1650495000000003E-2</v>
      </c>
    </row>
    <row r="2831" spans="1:5" ht="15.75" customHeight="1">
      <c r="A2831" s="219">
        <v>2018</v>
      </c>
      <c r="B2831" s="219" t="s">
        <v>105</v>
      </c>
      <c r="C2831" s="219" t="s">
        <v>187</v>
      </c>
      <c r="D2831" s="219" t="s">
        <v>635</v>
      </c>
      <c r="E2831" s="219">
        <v>1.4519979999999999E-3</v>
      </c>
    </row>
    <row r="2832" spans="1:5" ht="15.75" customHeight="1">
      <c r="A2832" s="219">
        <v>2018</v>
      </c>
      <c r="B2832" s="219" t="s">
        <v>107</v>
      </c>
      <c r="C2832" s="219" t="s">
        <v>187</v>
      </c>
      <c r="D2832" s="219" t="s">
        <v>635</v>
      </c>
      <c r="E2832" s="219">
        <v>5.2094399999999996E-4</v>
      </c>
    </row>
    <row r="2833" spans="1:5" ht="15.75" customHeight="1">
      <c r="A2833" s="219">
        <v>2018</v>
      </c>
      <c r="B2833" s="219" t="s">
        <v>113</v>
      </c>
      <c r="C2833" s="219" t="s">
        <v>187</v>
      </c>
      <c r="D2833" s="219" t="s">
        <v>635</v>
      </c>
      <c r="E2833" s="219">
        <v>1.2818440000000001E-3</v>
      </c>
    </row>
    <row r="2834" spans="1:5" ht="15.75" customHeight="1">
      <c r="A2834" s="219">
        <v>2018</v>
      </c>
      <c r="B2834" s="219" t="s">
        <v>115</v>
      </c>
      <c r="C2834" s="219" t="s">
        <v>187</v>
      </c>
      <c r="D2834" s="219" t="s">
        <v>635</v>
      </c>
      <c r="E2834" s="219">
        <v>0.47140242300000001</v>
      </c>
    </row>
    <row r="2835" spans="1:5" ht="15.75" customHeight="1">
      <c r="A2835" s="219">
        <v>2018</v>
      </c>
      <c r="B2835" s="219" t="s">
        <v>118</v>
      </c>
      <c r="C2835" s="219" t="s">
        <v>187</v>
      </c>
      <c r="D2835" s="219" t="s">
        <v>635</v>
      </c>
      <c r="E2835" s="219">
        <v>9.2596620000000001E-3</v>
      </c>
    </row>
    <row r="2836" spans="1:5" ht="15.75" customHeight="1">
      <c r="A2836" s="219">
        <v>2018</v>
      </c>
      <c r="B2836" s="219" t="s">
        <v>123</v>
      </c>
      <c r="C2836" s="219" t="s">
        <v>187</v>
      </c>
      <c r="D2836" s="219" t="s">
        <v>635</v>
      </c>
      <c r="E2836" s="219">
        <v>2.863769E-3</v>
      </c>
    </row>
    <row r="2837" spans="1:5" ht="15.75" customHeight="1">
      <c r="A2837" s="219">
        <v>2018</v>
      </c>
      <c r="B2837" s="219" t="s">
        <v>121</v>
      </c>
      <c r="C2837" s="219" t="s">
        <v>187</v>
      </c>
      <c r="D2837" s="219" t="s">
        <v>635</v>
      </c>
      <c r="E2837" s="224">
        <v>2.2399999999999999E-8</v>
      </c>
    </row>
    <row r="2838" spans="1:5" ht="15.75" customHeight="1">
      <c r="A2838" s="219">
        <v>2018</v>
      </c>
      <c r="B2838" s="219" t="s">
        <v>126</v>
      </c>
      <c r="C2838" s="219" t="s">
        <v>187</v>
      </c>
      <c r="D2838" s="219" t="s">
        <v>635</v>
      </c>
      <c r="E2838" s="219">
        <v>1.183574E-3</v>
      </c>
    </row>
    <row r="2839" spans="1:5" ht="15.75" customHeight="1">
      <c r="A2839" s="219">
        <v>2018</v>
      </c>
      <c r="B2839" s="219" t="s">
        <v>132</v>
      </c>
      <c r="C2839" s="219" t="s">
        <v>187</v>
      </c>
      <c r="D2839" s="219" t="s">
        <v>635</v>
      </c>
      <c r="E2839" s="219">
        <v>1.7042369999999999E-3</v>
      </c>
    </row>
    <row r="2840" spans="1:5" ht="15.75" customHeight="1">
      <c r="A2840" s="219">
        <v>2018</v>
      </c>
      <c r="B2840" s="219" t="s">
        <v>129</v>
      </c>
      <c r="C2840" s="219" t="s">
        <v>187</v>
      </c>
      <c r="D2840" s="219" t="s">
        <v>635</v>
      </c>
      <c r="E2840" s="219">
        <v>7.1142760000000001E-3</v>
      </c>
    </row>
    <row r="2841" spans="1:5" ht="15.75" customHeight="1">
      <c r="A2841" s="219">
        <v>2018</v>
      </c>
      <c r="B2841" s="219" t="s">
        <v>134</v>
      </c>
      <c r="C2841" s="219" t="s">
        <v>187</v>
      </c>
      <c r="D2841" s="219" t="s">
        <v>635</v>
      </c>
      <c r="E2841" s="219">
        <v>5.808232E-3</v>
      </c>
    </row>
    <row r="2842" spans="1:5" ht="15.75" customHeight="1">
      <c r="A2842" s="219">
        <v>2018</v>
      </c>
      <c r="B2842" s="219" t="s">
        <v>6</v>
      </c>
      <c r="C2842" s="219" t="s">
        <v>187</v>
      </c>
      <c r="D2842" s="219" t="s">
        <v>641</v>
      </c>
      <c r="E2842" s="219">
        <v>2.5233140000000001E-2</v>
      </c>
    </row>
    <row r="2843" spans="1:5" ht="15.75" customHeight="1">
      <c r="A2843" s="219">
        <v>2018</v>
      </c>
      <c r="B2843" s="219" t="s">
        <v>15</v>
      </c>
      <c r="C2843" s="219" t="s">
        <v>187</v>
      </c>
      <c r="D2843" s="219" t="s">
        <v>641</v>
      </c>
      <c r="E2843" s="219">
        <v>5.1041674000000002E-2</v>
      </c>
    </row>
    <row r="2844" spans="1:5" ht="15.75" customHeight="1">
      <c r="A2844" s="219">
        <v>2018</v>
      </c>
      <c r="B2844" s="219" t="s">
        <v>17</v>
      </c>
      <c r="C2844" s="219" t="s">
        <v>187</v>
      </c>
      <c r="D2844" s="219" t="s">
        <v>641</v>
      </c>
      <c r="E2844" s="219">
        <v>1.1297374000000001E-2</v>
      </c>
    </row>
    <row r="2845" spans="1:5" ht="15.75" customHeight="1">
      <c r="A2845" s="219">
        <v>2018</v>
      </c>
      <c r="B2845" s="219" t="s">
        <v>20</v>
      </c>
      <c r="C2845" s="219" t="s">
        <v>187</v>
      </c>
      <c r="D2845" s="219" t="s">
        <v>641</v>
      </c>
      <c r="E2845" s="219">
        <v>1.2490260000000001E-3</v>
      </c>
    </row>
    <row r="2846" spans="1:5" ht="15.75" customHeight="1">
      <c r="A2846" s="219">
        <v>2018</v>
      </c>
      <c r="B2846" s="219" t="s">
        <v>5450</v>
      </c>
      <c r="C2846" s="219" t="s">
        <v>187</v>
      </c>
      <c r="D2846" s="219" t="s">
        <v>641</v>
      </c>
      <c r="E2846" s="219">
        <v>3.3751779999999999E-3</v>
      </c>
    </row>
    <row r="2847" spans="1:5" ht="15.75" customHeight="1">
      <c r="A2847" s="219">
        <v>2018</v>
      </c>
      <c r="B2847" s="219" t="s">
        <v>42</v>
      </c>
      <c r="C2847" s="219" t="s">
        <v>187</v>
      </c>
      <c r="D2847" s="219" t="s">
        <v>641</v>
      </c>
      <c r="E2847" s="219">
        <v>0.57854481400000002</v>
      </c>
    </row>
    <row r="2848" spans="1:5" ht="15.75" customHeight="1">
      <c r="A2848" s="219">
        <v>2018</v>
      </c>
      <c r="B2848" s="219" t="s">
        <v>36</v>
      </c>
      <c r="C2848" s="219" t="s">
        <v>187</v>
      </c>
      <c r="D2848" s="219" t="s">
        <v>641</v>
      </c>
      <c r="E2848" s="219">
        <v>5.8451629999999996E-3</v>
      </c>
    </row>
    <row r="2849" spans="1:5" ht="15.75" customHeight="1">
      <c r="A2849" s="219">
        <v>2018</v>
      </c>
      <c r="B2849" s="219" t="s">
        <v>39</v>
      </c>
      <c r="C2849" s="219" t="s">
        <v>187</v>
      </c>
      <c r="D2849" s="219" t="s">
        <v>641</v>
      </c>
      <c r="E2849" s="219">
        <v>2.9190729999999999E-3</v>
      </c>
    </row>
    <row r="2850" spans="1:5" ht="15.75" customHeight="1">
      <c r="A2850" s="219">
        <v>2018</v>
      </c>
      <c r="B2850" s="219" t="s">
        <v>47</v>
      </c>
      <c r="C2850" s="219" t="s">
        <v>187</v>
      </c>
      <c r="D2850" s="219" t="s">
        <v>641</v>
      </c>
      <c r="E2850" s="219">
        <v>7.9362289999999995E-3</v>
      </c>
    </row>
    <row r="2851" spans="1:5" ht="15.75" customHeight="1">
      <c r="A2851" s="219">
        <v>2018</v>
      </c>
      <c r="B2851" s="219" t="s">
        <v>50</v>
      </c>
      <c r="C2851" s="219" t="s">
        <v>187</v>
      </c>
      <c r="D2851" s="219" t="s">
        <v>641</v>
      </c>
      <c r="E2851" s="219">
        <v>3.8523339999999998E-3</v>
      </c>
    </row>
    <row r="2852" spans="1:5" ht="15.75" customHeight="1">
      <c r="A2852" s="219">
        <v>2018</v>
      </c>
      <c r="B2852" s="219" t="s">
        <v>58</v>
      </c>
      <c r="C2852" s="219" t="s">
        <v>187</v>
      </c>
      <c r="D2852" s="219" t="s">
        <v>641</v>
      </c>
      <c r="E2852" s="219">
        <v>5.1013609999999996E-3</v>
      </c>
    </row>
    <row r="2853" spans="1:5" ht="15.75" customHeight="1">
      <c r="A2853" s="219">
        <v>2018</v>
      </c>
      <c r="B2853" s="219" t="s">
        <v>55</v>
      </c>
      <c r="C2853" s="219" t="s">
        <v>187</v>
      </c>
      <c r="D2853" s="219" t="s">
        <v>641</v>
      </c>
      <c r="E2853" s="219">
        <v>1.2490260000000001E-3</v>
      </c>
    </row>
    <row r="2854" spans="1:5" ht="15.75" customHeight="1">
      <c r="A2854" s="219">
        <v>2018</v>
      </c>
      <c r="B2854" s="219" t="s">
        <v>61</v>
      </c>
      <c r="C2854" s="219" t="s">
        <v>187</v>
      </c>
      <c r="D2854" s="219" t="s">
        <v>641</v>
      </c>
      <c r="E2854" s="219">
        <v>5.9967301000000001E-2</v>
      </c>
    </row>
    <row r="2855" spans="1:5" ht="15.75" customHeight="1">
      <c r="A2855" s="219">
        <v>2018</v>
      </c>
      <c r="B2855" s="219" t="s">
        <v>62</v>
      </c>
      <c r="C2855" s="219" t="s">
        <v>187</v>
      </c>
      <c r="D2855" s="219" t="s">
        <v>641</v>
      </c>
      <c r="E2855" s="219">
        <v>9.5332992000000005E-2</v>
      </c>
    </row>
    <row r="2856" spans="1:5" ht="15.75" customHeight="1">
      <c r="A2856" s="219">
        <v>2018</v>
      </c>
      <c r="B2856" s="219" t="s">
        <v>68</v>
      </c>
      <c r="C2856" s="219" t="s">
        <v>187</v>
      </c>
      <c r="D2856" s="219" t="s">
        <v>641</v>
      </c>
      <c r="E2856" s="219">
        <v>3.115549E-3</v>
      </c>
    </row>
    <row r="2857" spans="1:5" ht="15.75" customHeight="1">
      <c r="A2857" s="219">
        <v>2018</v>
      </c>
      <c r="B2857" s="219" t="s">
        <v>92</v>
      </c>
      <c r="C2857" s="219" t="s">
        <v>187</v>
      </c>
      <c r="D2857" s="219" t="s">
        <v>641</v>
      </c>
      <c r="E2857" s="219">
        <v>5.2908199999999999E-3</v>
      </c>
    </row>
    <row r="2858" spans="1:5" ht="15.75" customHeight="1">
      <c r="A2858" s="219">
        <v>2018</v>
      </c>
      <c r="B2858" s="219" t="s">
        <v>81</v>
      </c>
      <c r="C2858" s="219" t="s">
        <v>187</v>
      </c>
      <c r="D2858" s="219" t="s">
        <v>641</v>
      </c>
      <c r="E2858" s="219">
        <v>3.129583E-3</v>
      </c>
    </row>
    <row r="2859" spans="1:5" ht="15.75" customHeight="1">
      <c r="A2859" s="219">
        <v>2018</v>
      </c>
      <c r="B2859" s="219" t="s">
        <v>87</v>
      </c>
      <c r="C2859" s="219" t="s">
        <v>187</v>
      </c>
      <c r="D2859" s="219" t="s">
        <v>641</v>
      </c>
      <c r="E2859" s="219">
        <v>5.0108412999999997E-2</v>
      </c>
    </row>
    <row r="2860" spans="1:5" ht="15.75" customHeight="1">
      <c r="A2860" s="219">
        <v>2018</v>
      </c>
      <c r="B2860" s="219" t="s">
        <v>95</v>
      </c>
      <c r="C2860" s="219" t="s">
        <v>187</v>
      </c>
      <c r="D2860" s="219" t="s">
        <v>641</v>
      </c>
      <c r="E2860" s="219">
        <v>2.6313759999999999E-3</v>
      </c>
    </row>
    <row r="2861" spans="1:5" ht="15.75" customHeight="1">
      <c r="A2861" s="219">
        <v>2018</v>
      </c>
      <c r="B2861" s="219" t="s">
        <v>98</v>
      </c>
      <c r="C2861" s="219" t="s">
        <v>187</v>
      </c>
      <c r="D2861" s="219" t="s">
        <v>641</v>
      </c>
      <c r="E2861" s="219">
        <v>1.5647910000000001E-3</v>
      </c>
    </row>
    <row r="2862" spans="1:5" ht="15.75" customHeight="1">
      <c r="A2862" s="219">
        <v>2018</v>
      </c>
      <c r="B2862" s="219" t="s">
        <v>100</v>
      </c>
      <c r="C2862" s="219" t="s">
        <v>187</v>
      </c>
      <c r="D2862" s="219" t="s">
        <v>641</v>
      </c>
      <c r="E2862" s="219">
        <v>7.0169999999999998E-4</v>
      </c>
    </row>
    <row r="2863" spans="1:5" ht="15.75" customHeight="1">
      <c r="A2863" s="219">
        <v>2018</v>
      </c>
      <c r="B2863" s="219" t="s">
        <v>103</v>
      </c>
      <c r="C2863" s="219" t="s">
        <v>187</v>
      </c>
      <c r="D2863" s="219" t="s">
        <v>641</v>
      </c>
      <c r="E2863" s="219">
        <v>1.156402E-2</v>
      </c>
    </row>
    <row r="2864" spans="1:5" ht="15.75" customHeight="1">
      <c r="A2864" s="219">
        <v>2018</v>
      </c>
      <c r="B2864" s="219" t="s">
        <v>107</v>
      </c>
      <c r="C2864" s="219" t="s">
        <v>187</v>
      </c>
      <c r="D2864" s="219" t="s">
        <v>641</v>
      </c>
      <c r="E2864" s="219">
        <v>1.12272E-3</v>
      </c>
    </row>
    <row r="2865" spans="1:5" ht="15.75" customHeight="1">
      <c r="A2865" s="219">
        <v>2018</v>
      </c>
      <c r="B2865" s="219" t="s">
        <v>113</v>
      </c>
      <c r="C2865" s="219" t="s">
        <v>187</v>
      </c>
      <c r="D2865" s="219" t="s">
        <v>641</v>
      </c>
      <c r="E2865" s="219">
        <v>4.1680989999999998E-3</v>
      </c>
    </row>
    <row r="2866" spans="1:5" ht="15.75" customHeight="1">
      <c r="A2866" s="219">
        <v>2018</v>
      </c>
      <c r="B2866" s="219" t="s">
        <v>115</v>
      </c>
      <c r="C2866" s="219" t="s">
        <v>187</v>
      </c>
      <c r="D2866" s="219" t="s">
        <v>641</v>
      </c>
      <c r="E2866" s="219">
        <v>1.3549831E-2</v>
      </c>
    </row>
    <row r="2867" spans="1:5" ht="15.75" customHeight="1">
      <c r="A2867" s="219">
        <v>2018</v>
      </c>
      <c r="B2867" s="219" t="s">
        <v>123</v>
      </c>
      <c r="C2867" s="219" t="s">
        <v>187</v>
      </c>
      <c r="D2867" s="219" t="s">
        <v>641</v>
      </c>
      <c r="E2867" s="219">
        <v>2.3520991000000002E-2</v>
      </c>
    </row>
    <row r="2868" spans="1:5" ht="15.75" customHeight="1">
      <c r="A2868" s="219">
        <v>2018</v>
      </c>
      <c r="B2868" s="219" t="s">
        <v>3098</v>
      </c>
      <c r="C2868" s="219" t="s">
        <v>187</v>
      </c>
      <c r="D2868" s="219" t="s">
        <v>641</v>
      </c>
      <c r="E2868" s="219">
        <v>1.666538E-2</v>
      </c>
    </row>
    <row r="2869" spans="1:5" ht="15.75" customHeight="1">
      <c r="A2869" s="219">
        <v>2018</v>
      </c>
      <c r="B2869" s="219" t="s">
        <v>126</v>
      </c>
      <c r="C2869" s="219" t="s">
        <v>187</v>
      </c>
      <c r="D2869" s="219" t="s">
        <v>641</v>
      </c>
      <c r="E2869" s="219">
        <v>1.087635E-3</v>
      </c>
    </row>
    <row r="2870" spans="1:5" ht="15.75" customHeight="1">
      <c r="A2870" s="219">
        <v>2018</v>
      </c>
      <c r="B2870" s="219" t="s">
        <v>132</v>
      </c>
      <c r="C2870" s="219" t="s">
        <v>187</v>
      </c>
      <c r="D2870" s="219" t="s">
        <v>641</v>
      </c>
      <c r="E2870" s="219">
        <v>7.1924270000000004E-3</v>
      </c>
    </row>
    <row r="2871" spans="1:5" ht="15.75" customHeight="1">
      <c r="A2871" s="219">
        <v>2018</v>
      </c>
      <c r="B2871" s="219" t="s">
        <v>134</v>
      </c>
      <c r="C2871" s="219" t="s">
        <v>187</v>
      </c>
      <c r="D2871" s="219" t="s">
        <v>641</v>
      </c>
      <c r="E2871" s="219">
        <v>1.641979E-3</v>
      </c>
    </row>
    <row r="2872" spans="1:5" ht="15.75" customHeight="1">
      <c r="A2872" s="219">
        <v>2018</v>
      </c>
      <c r="B2872" s="219" t="s">
        <v>6</v>
      </c>
      <c r="C2872" s="219" t="s">
        <v>633</v>
      </c>
      <c r="D2872" s="219" t="s">
        <v>636</v>
      </c>
      <c r="E2872" s="219">
        <v>2.1687590000000001E-3</v>
      </c>
    </row>
    <row r="2873" spans="1:5" ht="15.75" customHeight="1">
      <c r="A2873" s="219">
        <v>2018</v>
      </c>
      <c r="B2873" s="219" t="s">
        <v>3</v>
      </c>
      <c r="C2873" s="219" t="s">
        <v>633</v>
      </c>
      <c r="D2873" s="219" t="s">
        <v>636</v>
      </c>
      <c r="E2873" s="219">
        <v>4.5994845999999999E-2</v>
      </c>
    </row>
    <row r="2874" spans="1:5" ht="15.75" customHeight="1">
      <c r="A2874" s="219">
        <v>2018</v>
      </c>
      <c r="B2874" s="219" t="s">
        <v>12</v>
      </c>
      <c r="C2874" s="219" t="s">
        <v>633</v>
      </c>
      <c r="D2874" s="219" t="s">
        <v>636</v>
      </c>
      <c r="E2874" s="219">
        <v>1.6311334E-2</v>
      </c>
    </row>
    <row r="2875" spans="1:5" ht="15.75" customHeight="1">
      <c r="A2875" s="219">
        <v>2018</v>
      </c>
      <c r="B2875" s="219" t="s">
        <v>8</v>
      </c>
      <c r="C2875" s="219" t="s">
        <v>633</v>
      </c>
      <c r="D2875" s="219" t="s">
        <v>636</v>
      </c>
      <c r="E2875" s="219">
        <v>9.9583699999999994E-3</v>
      </c>
    </row>
    <row r="2876" spans="1:5" ht="15.75" customHeight="1">
      <c r="A2876" s="219">
        <v>2018</v>
      </c>
      <c r="B2876" s="219" t="s">
        <v>15</v>
      </c>
      <c r="C2876" s="219" t="s">
        <v>633</v>
      </c>
      <c r="D2876" s="219" t="s">
        <v>636</v>
      </c>
      <c r="E2876" s="219">
        <v>8.4401540000000001E-3</v>
      </c>
    </row>
    <row r="2877" spans="1:5" ht="15.75" customHeight="1">
      <c r="A2877" s="219">
        <v>2018</v>
      </c>
      <c r="B2877" s="219" t="s">
        <v>17</v>
      </c>
      <c r="C2877" s="219" t="s">
        <v>633</v>
      </c>
      <c r="D2877" s="219" t="s">
        <v>636</v>
      </c>
      <c r="E2877" s="219">
        <v>3.4745280000000002E-3</v>
      </c>
    </row>
    <row r="2878" spans="1:5" ht="15.75" customHeight="1">
      <c r="A2878" s="219">
        <v>2018</v>
      </c>
      <c r="B2878" s="219" t="s">
        <v>26</v>
      </c>
      <c r="C2878" s="219" t="s">
        <v>633</v>
      </c>
      <c r="D2878" s="219" t="s">
        <v>636</v>
      </c>
      <c r="E2878" s="219">
        <v>9.6463300000000001E-4</v>
      </c>
    </row>
    <row r="2879" spans="1:5" ht="15.75" customHeight="1">
      <c r="A2879" s="219">
        <v>2018</v>
      </c>
      <c r="B2879" s="219" t="s">
        <v>28</v>
      </c>
      <c r="C2879" s="219" t="s">
        <v>633</v>
      </c>
      <c r="D2879" s="219" t="s">
        <v>636</v>
      </c>
      <c r="E2879" s="219">
        <v>1.050434E-3</v>
      </c>
    </row>
    <row r="2880" spans="1:5" ht="15.75" customHeight="1">
      <c r="A2880" s="219">
        <v>2018</v>
      </c>
      <c r="B2880" s="219" t="s">
        <v>42</v>
      </c>
      <c r="C2880" s="219" t="s">
        <v>633</v>
      </c>
      <c r="D2880" s="219" t="s">
        <v>636</v>
      </c>
      <c r="E2880" s="219">
        <v>5.4659490000000003E-3</v>
      </c>
    </row>
    <row r="2881" spans="1:5" ht="15.75" customHeight="1">
      <c r="A2881" s="219">
        <v>2018</v>
      </c>
      <c r="B2881" s="219" t="s">
        <v>36</v>
      </c>
      <c r="C2881" s="219" t="s">
        <v>633</v>
      </c>
      <c r="D2881" s="219" t="s">
        <v>636</v>
      </c>
      <c r="E2881" s="219">
        <v>2.7133019000000001E-2</v>
      </c>
    </row>
    <row r="2882" spans="1:5" ht="15.75" customHeight="1">
      <c r="A2882" s="219">
        <v>2018</v>
      </c>
      <c r="B2882" s="219" t="s">
        <v>39</v>
      </c>
      <c r="C2882" s="219" t="s">
        <v>633</v>
      </c>
      <c r="D2882" s="219" t="s">
        <v>636</v>
      </c>
      <c r="E2882" s="219">
        <v>0.39663033399999997</v>
      </c>
    </row>
    <row r="2883" spans="1:5" ht="15.75" customHeight="1">
      <c r="A2883" s="219">
        <v>2018</v>
      </c>
      <c r="B2883" s="219" t="s">
        <v>47</v>
      </c>
      <c r="C2883" s="219" t="s">
        <v>633</v>
      </c>
      <c r="D2883" s="219" t="s">
        <v>636</v>
      </c>
      <c r="E2883" s="219">
        <v>1.2669868000000001E-2</v>
      </c>
    </row>
    <row r="2884" spans="1:5" ht="15.75" customHeight="1">
      <c r="A2884" s="219">
        <v>2018</v>
      </c>
      <c r="B2884" s="219" t="s">
        <v>50</v>
      </c>
      <c r="C2884" s="219" t="s">
        <v>633</v>
      </c>
      <c r="D2884" s="219" t="s">
        <v>636</v>
      </c>
      <c r="E2884" s="219">
        <v>1.3655738000000001E-2</v>
      </c>
    </row>
    <row r="2885" spans="1:5" ht="15.75" customHeight="1">
      <c r="A2885" s="219">
        <v>2018</v>
      </c>
      <c r="B2885" s="219" t="s">
        <v>58</v>
      </c>
      <c r="C2885" s="219" t="s">
        <v>633</v>
      </c>
      <c r="D2885" s="219" t="s">
        <v>636</v>
      </c>
      <c r="E2885" s="219">
        <v>4.2585799999999999E-4</v>
      </c>
    </row>
    <row r="2886" spans="1:5" ht="15.75" customHeight="1">
      <c r="A2886" s="219">
        <v>2018</v>
      </c>
      <c r="B2886" s="219" t="s">
        <v>61</v>
      </c>
      <c r="C2886" s="219" t="s">
        <v>633</v>
      </c>
      <c r="D2886" s="219" t="s">
        <v>636</v>
      </c>
      <c r="E2886" s="219">
        <v>8.1443876999999998E-2</v>
      </c>
    </row>
    <row r="2887" spans="1:5" ht="15.75" customHeight="1">
      <c r="A2887" s="219">
        <v>2018</v>
      </c>
      <c r="B2887" s="219" t="s">
        <v>62</v>
      </c>
      <c r="C2887" s="219" t="s">
        <v>633</v>
      </c>
      <c r="D2887" s="219" t="s">
        <v>636</v>
      </c>
      <c r="E2887" s="219">
        <v>3.8562414000000003E-2</v>
      </c>
    </row>
    <row r="2888" spans="1:5" ht="15.75" customHeight="1">
      <c r="A2888" s="219">
        <v>2018</v>
      </c>
      <c r="B2888" s="219" t="s">
        <v>68</v>
      </c>
      <c r="C2888" s="219" t="s">
        <v>633</v>
      </c>
      <c r="D2888" s="219" t="s">
        <v>636</v>
      </c>
      <c r="E2888" s="224">
        <v>2.3099999999999999E-5</v>
      </c>
    </row>
    <row r="2889" spans="1:5" ht="15.75" customHeight="1">
      <c r="A2889" s="219">
        <v>2018</v>
      </c>
      <c r="B2889" s="219" t="s">
        <v>65</v>
      </c>
      <c r="C2889" s="219" t="s">
        <v>633</v>
      </c>
      <c r="D2889" s="219" t="s">
        <v>636</v>
      </c>
      <c r="E2889" s="219">
        <v>7.9512220000000008E-3</v>
      </c>
    </row>
    <row r="2890" spans="1:5" ht="15.75" customHeight="1">
      <c r="A2890" s="219">
        <v>2018</v>
      </c>
      <c r="B2890" s="219" t="s">
        <v>89</v>
      </c>
      <c r="C2890" s="219" t="s">
        <v>633</v>
      </c>
      <c r="D2890" s="219" t="s">
        <v>636</v>
      </c>
      <c r="E2890" s="219">
        <v>4.8851629999999997E-3</v>
      </c>
    </row>
    <row r="2891" spans="1:5" ht="15.75" customHeight="1">
      <c r="A2891" s="219">
        <v>2018</v>
      </c>
      <c r="B2891" s="219" t="s">
        <v>73</v>
      </c>
      <c r="C2891" s="219" t="s">
        <v>633</v>
      </c>
      <c r="D2891" s="219" t="s">
        <v>636</v>
      </c>
      <c r="E2891" s="219">
        <v>2.4799079999999999E-3</v>
      </c>
    </row>
    <row r="2892" spans="1:5" ht="15.75" customHeight="1">
      <c r="A2892" s="219">
        <v>2018</v>
      </c>
      <c r="B2892" s="219" t="s">
        <v>81</v>
      </c>
      <c r="C2892" s="219" t="s">
        <v>633</v>
      </c>
      <c r="D2892" s="219" t="s">
        <v>636</v>
      </c>
      <c r="E2892" s="219">
        <v>1.3796100000000001E-3</v>
      </c>
    </row>
    <row r="2893" spans="1:5" ht="15.75" customHeight="1">
      <c r="A2893" s="219">
        <v>2018</v>
      </c>
      <c r="B2893" s="219" t="s">
        <v>84</v>
      </c>
      <c r="C2893" s="219" t="s">
        <v>633</v>
      </c>
      <c r="D2893" s="219" t="s">
        <v>636</v>
      </c>
      <c r="E2893" s="219">
        <v>1.8500400000000001E-4</v>
      </c>
    </row>
    <row r="2894" spans="1:5" ht="15.75" customHeight="1">
      <c r="A2894" s="219">
        <v>2018</v>
      </c>
      <c r="B2894" s="219" t="s">
        <v>76</v>
      </c>
      <c r="C2894" s="219" t="s">
        <v>633</v>
      </c>
      <c r="D2894" s="219" t="s">
        <v>636</v>
      </c>
      <c r="E2894" s="219">
        <v>5.158068E-3</v>
      </c>
    </row>
    <row r="2895" spans="1:5" ht="15.75" customHeight="1">
      <c r="A2895" s="219">
        <v>2018</v>
      </c>
      <c r="B2895" s="219" t="s">
        <v>87</v>
      </c>
      <c r="C2895" s="219" t="s">
        <v>633</v>
      </c>
      <c r="D2895" s="219" t="s">
        <v>636</v>
      </c>
      <c r="E2895" s="219">
        <v>5.1829909999999996E-3</v>
      </c>
    </row>
    <row r="2896" spans="1:5" ht="15.75" customHeight="1">
      <c r="A2896" s="219">
        <v>2018</v>
      </c>
      <c r="B2896" s="219" t="s">
        <v>95</v>
      </c>
      <c r="C2896" s="219" t="s">
        <v>633</v>
      </c>
      <c r="D2896" s="219" t="s">
        <v>636</v>
      </c>
      <c r="E2896" s="219">
        <v>0.15895542100000001</v>
      </c>
    </row>
    <row r="2897" spans="1:5" ht="15.75" customHeight="1">
      <c r="A2897" s="219">
        <v>2018</v>
      </c>
      <c r="B2897" s="219" t="s">
        <v>98</v>
      </c>
      <c r="C2897" s="219" t="s">
        <v>633</v>
      </c>
      <c r="D2897" s="219" t="s">
        <v>636</v>
      </c>
      <c r="E2897" s="219">
        <v>8.9622599999999997E-4</v>
      </c>
    </row>
    <row r="2898" spans="1:5" ht="15.75" customHeight="1">
      <c r="A2898" s="219">
        <v>2018</v>
      </c>
      <c r="B2898" s="219" t="s">
        <v>100</v>
      </c>
      <c r="C2898" s="219" t="s">
        <v>633</v>
      </c>
      <c r="D2898" s="219" t="s">
        <v>636</v>
      </c>
      <c r="E2898" s="219">
        <v>2.3729210000000001E-3</v>
      </c>
    </row>
    <row r="2899" spans="1:5" ht="15.75" customHeight="1">
      <c r="A2899" s="219">
        <v>2018</v>
      </c>
      <c r="B2899" s="219" t="s">
        <v>103</v>
      </c>
      <c r="C2899" s="219" t="s">
        <v>633</v>
      </c>
      <c r="D2899" s="219" t="s">
        <v>636</v>
      </c>
      <c r="E2899" s="219">
        <v>7.1287179000000006E-2</v>
      </c>
    </row>
    <row r="2900" spans="1:5" ht="15.75" customHeight="1">
      <c r="A2900" s="219">
        <v>2018</v>
      </c>
      <c r="B2900" s="219" t="s">
        <v>107</v>
      </c>
      <c r="C2900" s="219" t="s">
        <v>633</v>
      </c>
      <c r="D2900" s="219" t="s">
        <v>636</v>
      </c>
      <c r="E2900" s="219">
        <v>1.1305816999999999E-2</v>
      </c>
    </row>
    <row r="2901" spans="1:5" ht="15.75" customHeight="1">
      <c r="A2901" s="219">
        <v>2018</v>
      </c>
      <c r="B2901" s="219" t="s">
        <v>113</v>
      </c>
      <c r="C2901" s="219" t="s">
        <v>633</v>
      </c>
      <c r="D2901" s="219" t="s">
        <v>636</v>
      </c>
      <c r="E2901" s="219">
        <v>6.8450589999999997E-3</v>
      </c>
    </row>
    <row r="2902" spans="1:5" ht="15.75" customHeight="1">
      <c r="A2902" s="219">
        <v>2018</v>
      </c>
      <c r="B2902" s="219" t="s">
        <v>115</v>
      </c>
      <c r="C2902" s="219" t="s">
        <v>633</v>
      </c>
      <c r="D2902" s="219" t="s">
        <v>636</v>
      </c>
      <c r="E2902" s="219">
        <v>2.6604064E-2</v>
      </c>
    </row>
    <row r="2903" spans="1:5" ht="15.75" customHeight="1">
      <c r="A2903" s="219">
        <v>2018</v>
      </c>
      <c r="B2903" s="219" t="s">
        <v>118</v>
      </c>
      <c r="C2903" s="219" t="s">
        <v>633</v>
      </c>
      <c r="D2903" s="219" t="s">
        <v>636</v>
      </c>
      <c r="E2903" s="219">
        <v>5.4437499999999998E-3</v>
      </c>
    </row>
    <row r="2904" spans="1:5" ht="15.75" customHeight="1">
      <c r="A2904" s="219">
        <v>2018</v>
      </c>
      <c r="B2904" s="219" t="s">
        <v>123</v>
      </c>
      <c r="C2904" s="219" t="s">
        <v>633</v>
      </c>
      <c r="D2904" s="219" t="s">
        <v>636</v>
      </c>
      <c r="E2904" s="219">
        <v>3.0966269999999998E-3</v>
      </c>
    </row>
    <row r="2905" spans="1:5" ht="15.75" customHeight="1">
      <c r="A2905" s="219">
        <v>2018</v>
      </c>
      <c r="B2905" s="219" t="s">
        <v>126</v>
      </c>
      <c r="C2905" s="219" t="s">
        <v>633</v>
      </c>
      <c r="D2905" s="219" t="s">
        <v>636</v>
      </c>
      <c r="E2905" s="219">
        <v>1.7449270000000001E-3</v>
      </c>
    </row>
    <row r="2906" spans="1:5" ht="15.75" customHeight="1">
      <c r="A2906" s="219">
        <v>2018</v>
      </c>
      <c r="B2906" s="219" t="s">
        <v>132</v>
      </c>
      <c r="C2906" s="219" t="s">
        <v>633</v>
      </c>
      <c r="D2906" s="219" t="s">
        <v>636</v>
      </c>
      <c r="E2906" s="219">
        <v>7.7274680000000004E-3</v>
      </c>
    </row>
    <row r="2907" spans="1:5" ht="15.75" customHeight="1">
      <c r="A2907" s="219">
        <v>2018</v>
      </c>
      <c r="B2907" s="219" t="s">
        <v>129</v>
      </c>
      <c r="C2907" s="219" t="s">
        <v>633</v>
      </c>
      <c r="D2907" s="219" t="s">
        <v>636</v>
      </c>
      <c r="E2907" s="219">
        <v>1.212538E-2</v>
      </c>
    </row>
    <row r="2908" spans="1:5" ht="15.75" customHeight="1">
      <c r="A2908" s="219">
        <v>2018</v>
      </c>
      <c r="B2908" s="219" t="s">
        <v>6</v>
      </c>
      <c r="C2908" s="219" t="s">
        <v>633</v>
      </c>
      <c r="D2908" s="219" t="s">
        <v>635</v>
      </c>
      <c r="E2908" s="219">
        <v>5.9038019999999997E-2</v>
      </c>
    </row>
    <row r="2909" spans="1:5" ht="15.75" customHeight="1">
      <c r="A2909" s="219">
        <v>2018</v>
      </c>
      <c r="B2909" s="219" t="s">
        <v>3</v>
      </c>
      <c r="C2909" s="219" t="s">
        <v>633</v>
      </c>
      <c r="D2909" s="219" t="s">
        <v>635</v>
      </c>
      <c r="E2909" s="219">
        <v>8.5427130000000004E-3</v>
      </c>
    </row>
    <row r="2910" spans="1:5" ht="15.75" customHeight="1">
      <c r="A2910" s="219">
        <v>2018</v>
      </c>
      <c r="B2910" s="219" t="s">
        <v>12</v>
      </c>
      <c r="C2910" s="219" t="s">
        <v>633</v>
      </c>
      <c r="D2910" s="219" t="s">
        <v>635</v>
      </c>
      <c r="E2910" s="219">
        <v>1.2594629999999999E-3</v>
      </c>
    </row>
    <row r="2911" spans="1:5" ht="15.75" customHeight="1">
      <c r="A2911" s="219">
        <v>2018</v>
      </c>
      <c r="B2911" s="219" t="s">
        <v>8</v>
      </c>
      <c r="C2911" s="219" t="s">
        <v>633</v>
      </c>
      <c r="D2911" s="219" t="s">
        <v>635</v>
      </c>
      <c r="E2911" s="219">
        <v>2.3990700000000001E-3</v>
      </c>
    </row>
    <row r="2912" spans="1:5" ht="15.75" customHeight="1">
      <c r="A2912" s="219">
        <v>2018</v>
      </c>
      <c r="B2912" s="219" t="s">
        <v>15</v>
      </c>
      <c r="C2912" s="219" t="s">
        <v>633</v>
      </c>
      <c r="D2912" s="219" t="s">
        <v>635</v>
      </c>
      <c r="E2912" s="219">
        <v>6.2575839999999994E-2</v>
      </c>
    </row>
    <row r="2913" spans="1:5" ht="15.75" customHeight="1">
      <c r="A2913" s="219">
        <v>2018</v>
      </c>
      <c r="B2913" s="219" t="s">
        <v>17</v>
      </c>
      <c r="C2913" s="219" t="s">
        <v>633</v>
      </c>
      <c r="D2913" s="219" t="s">
        <v>635</v>
      </c>
      <c r="E2913" s="219">
        <v>0.119649599</v>
      </c>
    </row>
    <row r="2914" spans="1:5" ht="15.75" customHeight="1">
      <c r="A2914" s="219">
        <v>2018</v>
      </c>
      <c r="B2914" s="219" t="s">
        <v>20</v>
      </c>
      <c r="C2914" s="219" t="s">
        <v>633</v>
      </c>
      <c r="D2914" s="219" t="s">
        <v>635</v>
      </c>
      <c r="E2914" s="219">
        <v>7.21168E-4</v>
      </c>
    </row>
    <row r="2915" spans="1:5" ht="15.75" customHeight="1">
      <c r="A2915" s="219">
        <v>2018</v>
      </c>
      <c r="B2915" s="219" t="s">
        <v>23</v>
      </c>
      <c r="C2915" s="219" t="s">
        <v>633</v>
      </c>
      <c r="D2915" s="219" t="s">
        <v>635</v>
      </c>
      <c r="E2915" s="224">
        <v>1.4700000000000001E-7</v>
      </c>
    </row>
    <row r="2916" spans="1:5" ht="15.75" customHeight="1">
      <c r="A2916" s="219">
        <v>2018</v>
      </c>
      <c r="B2916" s="219" t="s">
        <v>26</v>
      </c>
      <c r="C2916" s="219" t="s">
        <v>633</v>
      </c>
      <c r="D2916" s="219" t="s">
        <v>635</v>
      </c>
      <c r="E2916" s="219">
        <v>3.072272E-3</v>
      </c>
    </row>
    <row r="2917" spans="1:5" ht="15.75" customHeight="1">
      <c r="A2917" s="219">
        <v>2018</v>
      </c>
      <c r="B2917" s="219" t="s">
        <v>28</v>
      </c>
      <c r="C2917" s="219" t="s">
        <v>633</v>
      </c>
      <c r="D2917" s="219" t="s">
        <v>635</v>
      </c>
      <c r="E2917" s="219">
        <v>1.5885890000000001E-3</v>
      </c>
    </row>
    <row r="2918" spans="1:5" ht="15.75" customHeight="1">
      <c r="A2918" s="219">
        <v>2018</v>
      </c>
      <c r="B2918" s="219" t="s">
        <v>31</v>
      </c>
      <c r="C2918" s="219" t="s">
        <v>633</v>
      </c>
      <c r="D2918" s="219" t="s">
        <v>635</v>
      </c>
      <c r="E2918" s="219">
        <v>1.01852E-4</v>
      </c>
    </row>
    <row r="2919" spans="1:5" ht="15.75" customHeight="1">
      <c r="A2919" s="219">
        <v>2018</v>
      </c>
      <c r="B2919" s="219" t="s">
        <v>42</v>
      </c>
      <c r="C2919" s="219" t="s">
        <v>633</v>
      </c>
      <c r="D2919" s="219" t="s">
        <v>635</v>
      </c>
      <c r="E2919" s="219">
        <v>2.3763080000000002E-3</v>
      </c>
    </row>
    <row r="2920" spans="1:5" ht="15.75" customHeight="1">
      <c r="A2920" s="219">
        <v>2018</v>
      </c>
      <c r="B2920" s="219" t="s">
        <v>34</v>
      </c>
      <c r="C2920" s="219" t="s">
        <v>633</v>
      </c>
      <c r="D2920" s="219" t="s">
        <v>635</v>
      </c>
      <c r="E2920" s="219">
        <v>9.6325299999999996E-4</v>
      </c>
    </row>
    <row r="2921" spans="1:5" ht="15.75" customHeight="1">
      <c r="A2921" s="219">
        <v>2018</v>
      </c>
      <c r="B2921" s="219" t="s">
        <v>36</v>
      </c>
      <c r="C2921" s="219" t="s">
        <v>633</v>
      </c>
      <c r="D2921" s="219" t="s">
        <v>635</v>
      </c>
      <c r="E2921" s="219">
        <v>3.7828839999999998E-3</v>
      </c>
    </row>
    <row r="2922" spans="1:5" ht="15.75" customHeight="1">
      <c r="A2922" s="219">
        <v>2018</v>
      </c>
      <c r="B2922" s="219" t="s">
        <v>39</v>
      </c>
      <c r="C2922" s="219" t="s">
        <v>633</v>
      </c>
      <c r="D2922" s="219" t="s">
        <v>635</v>
      </c>
      <c r="E2922" s="219">
        <v>6.9830100000000002E-4</v>
      </c>
    </row>
    <row r="2923" spans="1:5" ht="15.75" customHeight="1">
      <c r="A2923" s="219">
        <v>2018</v>
      </c>
      <c r="B2923" s="219" t="s">
        <v>44</v>
      </c>
      <c r="C2923" s="219" t="s">
        <v>633</v>
      </c>
      <c r="D2923" s="219" t="s">
        <v>635</v>
      </c>
      <c r="E2923" s="219">
        <v>8.040653E-3</v>
      </c>
    </row>
    <row r="2924" spans="1:5" ht="15.75" customHeight="1">
      <c r="A2924" s="219">
        <v>2018</v>
      </c>
      <c r="B2924" s="219" t="s">
        <v>47</v>
      </c>
      <c r="C2924" s="219" t="s">
        <v>633</v>
      </c>
      <c r="D2924" s="219" t="s">
        <v>635</v>
      </c>
      <c r="E2924" s="219">
        <v>2.9539219999999999E-3</v>
      </c>
    </row>
    <row r="2925" spans="1:5" ht="15.75" customHeight="1">
      <c r="A2925" s="219">
        <v>2018</v>
      </c>
      <c r="B2925" s="219" t="s">
        <v>50</v>
      </c>
      <c r="C2925" s="219" t="s">
        <v>633</v>
      </c>
      <c r="D2925" s="219" t="s">
        <v>635</v>
      </c>
      <c r="E2925" s="219">
        <v>6.9448467E-2</v>
      </c>
    </row>
    <row r="2926" spans="1:5" ht="15.75" customHeight="1">
      <c r="A2926" s="219">
        <v>2018</v>
      </c>
      <c r="B2926" s="219" t="s">
        <v>58</v>
      </c>
      <c r="C2926" s="219" t="s">
        <v>633</v>
      </c>
      <c r="D2926" s="219" t="s">
        <v>635</v>
      </c>
      <c r="E2926" s="219">
        <v>4.8328999999999999E-4</v>
      </c>
    </row>
    <row r="2927" spans="1:5" ht="15.75" customHeight="1">
      <c r="A2927" s="219">
        <v>2018</v>
      </c>
      <c r="B2927" s="219" t="s">
        <v>55</v>
      </c>
      <c r="C2927" s="219" t="s">
        <v>633</v>
      </c>
      <c r="D2927" s="219" t="s">
        <v>635</v>
      </c>
      <c r="E2927" s="219">
        <v>3.6547950000000002E-3</v>
      </c>
    </row>
    <row r="2928" spans="1:5" ht="15.75" customHeight="1">
      <c r="A2928" s="219">
        <v>2018</v>
      </c>
      <c r="B2928" s="219" t="s">
        <v>52</v>
      </c>
      <c r="C2928" s="219" t="s">
        <v>633</v>
      </c>
      <c r="D2928" s="219" t="s">
        <v>635</v>
      </c>
      <c r="E2928" s="224">
        <v>9.4599999999999996E-5</v>
      </c>
    </row>
    <row r="2929" spans="1:5" ht="15.75" customHeight="1">
      <c r="A2929" s="219">
        <v>2018</v>
      </c>
      <c r="B2929" s="219" t="s">
        <v>61</v>
      </c>
      <c r="C2929" s="219" t="s">
        <v>633</v>
      </c>
      <c r="D2929" s="219" t="s">
        <v>635</v>
      </c>
      <c r="E2929" s="219">
        <v>1.085266E-2</v>
      </c>
    </row>
    <row r="2930" spans="1:5" ht="15.75" customHeight="1">
      <c r="A2930" s="219">
        <v>2018</v>
      </c>
      <c r="B2930" s="219" t="s">
        <v>62</v>
      </c>
      <c r="C2930" s="219" t="s">
        <v>633</v>
      </c>
      <c r="D2930" s="219" t="s">
        <v>635</v>
      </c>
      <c r="E2930" s="219">
        <v>4.8050150000000002E-3</v>
      </c>
    </row>
    <row r="2931" spans="1:5" ht="15.75" customHeight="1">
      <c r="A2931" s="219">
        <v>2018</v>
      </c>
      <c r="B2931" s="219" t="s">
        <v>68</v>
      </c>
      <c r="C2931" s="219" t="s">
        <v>633</v>
      </c>
      <c r="D2931" s="219" t="s">
        <v>635</v>
      </c>
      <c r="E2931" s="219">
        <v>1.3885449999999999E-3</v>
      </c>
    </row>
    <row r="2932" spans="1:5" ht="15.75" customHeight="1">
      <c r="A2932" s="219">
        <v>2018</v>
      </c>
      <c r="B2932" s="219" t="s">
        <v>65</v>
      </c>
      <c r="C2932" s="219" t="s">
        <v>633</v>
      </c>
      <c r="D2932" s="219" t="s">
        <v>635</v>
      </c>
      <c r="E2932" s="219">
        <v>5.377476E-3</v>
      </c>
    </row>
    <row r="2933" spans="1:5" ht="15.75" customHeight="1">
      <c r="A2933" s="219">
        <v>2018</v>
      </c>
      <c r="B2933" s="219" t="s">
        <v>70</v>
      </c>
      <c r="C2933" s="219" t="s">
        <v>633</v>
      </c>
      <c r="D2933" s="219" t="s">
        <v>635</v>
      </c>
      <c r="E2933" s="219">
        <v>4.9226499999999998E-4</v>
      </c>
    </row>
    <row r="2934" spans="1:5" ht="15.75" customHeight="1">
      <c r="A2934" s="219">
        <v>2018</v>
      </c>
      <c r="B2934" s="219" t="s">
        <v>89</v>
      </c>
      <c r="C2934" s="219" t="s">
        <v>633</v>
      </c>
      <c r="D2934" s="219" t="s">
        <v>635</v>
      </c>
      <c r="E2934" s="219">
        <v>4.5915600000000001E-4</v>
      </c>
    </row>
    <row r="2935" spans="1:5" ht="15.75" customHeight="1">
      <c r="A2935" s="219">
        <v>2018</v>
      </c>
      <c r="B2935" s="219" t="s">
        <v>92</v>
      </c>
      <c r="C2935" s="219" t="s">
        <v>633</v>
      </c>
      <c r="D2935" s="219" t="s">
        <v>635</v>
      </c>
      <c r="E2935" s="219">
        <v>5.4995356000000002E-2</v>
      </c>
    </row>
    <row r="2936" spans="1:5" ht="15.75" customHeight="1">
      <c r="A2936" s="219">
        <v>2018</v>
      </c>
      <c r="B2936" s="219" t="s">
        <v>73</v>
      </c>
      <c r="C2936" s="219" t="s">
        <v>633</v>
      </c>
      <c r="D2936" s="219" t="s">
        <v>635</v>
      </c>
      <c r="E2936" s="219">
        <v>1.3965449999999999E-3</v>
      </c>
    </row>
    <row r="2937" spans="1:5" ht="15.75" customHeight="1">
      <c r="A2937" s="219">
        <v>2018</v>
      </c>
      <c r="B2937" s="219" t="s">
        <v>81</v>
      </c>
      <c r="C2937" s="219" t="s">
        <v>633</v>
      </c>
      <c r="D2937" s="219" t="s">
        <v>635</v>
      </c>
      <c r="E2937" s="219">
        <v>4.0634900000000002E-4</v>
      </c>
    </row>
    <row r="2938" spans="1:5" ht="15.75" customHeight="1">
      <c r="A2938" s="219">
        <v>2018</v>
      </c>
      <c r="B2938" s="219" t="s">
        <v>84</v>
      </c>
      <c r="C2938" s="219" t="s">
        <v>633</v>
      </c>
      <c r="D2938" s="219" t="s">
        <v>635</v>
      </c>
      <c r="E2938" s="219">
        <v>3.2624907000000002E-2</v>
      </c>
    </row>
    <row r="2939" spans="1:5" ht="15.75" customHeight="1">
      <c r="A2939" s="219">
        <v>2018</v>
      </c>
      <c r="B2939" s="219" t="s">
        <v>76</v>
      </c>
      <c r="C2939" s="219" t="s">
        <v>633</v>
      </c>
      <c r="D2939" s="219" t="s">
        <v>635</v>
      </c>
      <c r="E2939" s="219">
        <v>6.3023899999999999E-4</v>
      </c>
    </row>
    <row r="2940" spans="1:5" ht="15.75" customHeight="1">
      <c r="A2940" s="219">
        <v>2018</v>
      </c>
      <c r="B2940" s="219" t="s">
        <v>87</v>
      </c>
      <c r="C2940" s="219" t="s">
        <v>633</v>
      </c>
      <c r="D2940" s="219" t="s">
        <v>635</v>
      </c>
      <c r="E2940" s="219">
        <v>9.1186600000000007E-3</v>
      </c>
    </row>
    <row r="2941" spans="1:5" ht="15.75" customHeight="1">
      <c r="A2941" s="219">
        <v>2018</v>
      </c>
      <c r="B2941" s="219" t="s">
        <v>95</v>
      </c>
      <c r="C2941" s="219" t="s">
        <v>633</v>
      </c>
      <c r="D2941" s="219" t="s">
        <v>635</v>
      </c>
      <c r="E2941" s="219">
        <v>8.848603E-3</v>
      </c>
    </row>
    <row r="2942" spans="1:5" ht="15.75" customHeight="1">
      <c r="A2942" s="219">
        <v>2018</v>
      </c>
      <c r="B2942" s="219" t="s">
        <v>98</v>
      </c>
      <c r="C2942" s="219" t="s">
        <v>633</v>
      </c>
      <c r="D2942" s="219" t="s">
        <v>635</v>
      </c>
      <c r="E2942" s="219">
        <v>8.8486467999999999E-2</v>
      </c>
    </row>
    <row r="2943" spans="1:5" ht="15.75" customHeight="1">
      <c r="A2943" s="219">
        <v>2018</v>
      </c>
      <c r="B2943" s="219" t="s">
        <v>100</v>
      </c>
      <c r="C2943" s="219" t="s">
        <v>633</v>
      </c>
      <c r="D2943" s="219" t="s">
        <v>635</v>
      </c>
      <c r="E2943" s="219">
        <v>9.8856000000000009E-4</v>
      </c>
    </row>
    <row r="2944" spans="1:5" ht="15.75" customHeight="1">
      <c r="A2944" s="219">
        <v>2018</v>
      </c>
      <c r="B2944" s="219" t="s">
        <v>103</v>
      </c>
      <c r="C2944" s="219" t="s">
        <v>633</v>
      </c>
      <c r="D2944" s="219" t="s">
        <v>635</v>
      </c>
      <c r="E2944" s="219">
        <v>2.6120066000000001E-2</v>
      </c>
    </row>
    <row r="2945" spans="1:5" ht="15.75" customHeight="1">
      <c r="A2945" s="219">
        <v>2018</v>
      </c>
      <c r="B2945" s="219" t="s">
        <v>105</v>
      </c>
      <c r="C2945" s="219" t="s">
        <v>633</v>
      </c>
      <c r="D2945" s="219" t="s">
        <v>635</v>
      </c>
      <c r="E2945" s="219">
        <v>1.9731499999999999E-4</v>
      </c>
    </row>
    <row r="2946" spans="1:5" ht="15.75" customHeight="1">
      <c r="A2946" s="219">
        <v>2018</v>
      </c>
      <c r="B2946" s="219" t="s">
        <v>107</v>
      </c>
      <c r="C2946" s="219" t="s">
        <v>633</v>
      </c>
      <c r="D2946" s="219" t="s">
        <v>635</v>
      </c>
      <c r="E2946" s="219">
        <v>3.5277399999999998E-4</v>
      </c>
    </row>
    <row r="2947" spans="1:5" ht="15.75" customHeight="1">
      <c r="A2947" s="219">
        <v>2018</v>
      </c>
      <c r="B2947" s="219" t="s">
        <v>113</v>
      </c>
      <c r="C2947" s="219" t="s">
        <v>633</v>
      </c>
      <c r="D2947" s="219" t="s">
        <v>635</v>
      </c>
      <c r="E2947" s="219">
        <v>1.380479E-3</v>
      </c>
    </row>
    <row r="2948" spans="1:5" ht="15.75" customHeight="1">
      <c r="A2948" s="219">
        <v>2018</v>
      </c>
      <c r="B2948" s="219" t="s">
        <v>115</v>
      </c>
      <c r="C2948" s="219" t="s">
        <v>633</v>
      </c>
      <c r="D2948" s="219" t="s">
        <v>635</v>
      </c>
      <c r="E2948" s="219">
        <v>0.35947078799999999</v>
      </c>
    </row>
    <row r="2949" spans="1:5" ht="15.75" customHeight="1">
      <c r="A2949" s="219">
        <v>2018</v>
      </c>
      <c r="B2949" s="219" t="s">
        <v>118</v>
      </c>
      <c r="C2949" s="219" t="s">
        <v>633</v>
      </c>
      <c r="D2949" s="219" t="s">
        <v>635</v>
      </c>
      <c r="E2949" s="219">
        <v>4.0374030000000002E-3</v>
      </c>
    </row>
    <row r="2950" spans="1:5" ht="15.75" customHeight="1">
      <c r="A2950" s="219">
        <v>2018</v>
      </c>
      <c r="B2950" s="219" t="s">
        <v>123</v>
      </c>
      <c r="C2950" s="219" t="s">
        <v>633</v>
      </c>
      <c r="D2950" s="219" t="s">
        <v>635</v>
      </c>
      <c r="E2950" s="219">
        <v>4.8226999999999998E-4</v>
      </c>
    </row>
    <row r="2951" spans="1:5" ht="15.75" customHeight="1">
      <c r="A2951" s="219">
        <v>2018</v>
      </c>
      <c r="B2951" s="219" t="s">
        <v>121</v>
      </c>
      <c r="C2951" s="219" t="s">
        <v>633</v>
      </c>
      <c r="D2951" s="219" t="s">
        <v>635</v>
      </c>
      <c r="E2951" s="224">
        <v>2.2900000000000002E-9</v>
      </c>
    </row>
    <row r="2952" spans="1:5" ht="15.75" customHeight="1">
      <c r="A2952" s="219">
        <v>2018</v>
      </c>
      <c r="B2952" s="219" t="s">
        <v>126</v>
      </c>
      <c r="C2952" s="219" t="s">
        <v>633</v>
      </c>
      <c r="D2952" s="219" t="s">
        <v>635</v>
      </c>
      <c r="E2952" s="219">
        <v>2.210867E-3</v>
      </c>
    </row>
    <row r="2953" spans="1:5" ht="15.75" customHeight="1">
      <c r="A2953" s="219">
        <v>2018</v>
      </c>
      <c r="B2953" s="219" t="s">
        <v>132</v>
      </c>
      <c r="C2953" s="219" t="s">
        <v>633</v>
      </c>
      <c r="D2953" s="219" t="s">
        <v>635</v>
      </c>
      <c r="E2953" s="224">
        <v>3.7400000000000002E-6</v>
      </c>
    </row>
    <row r="2954" spans="1:5" ht="15.75" customHeight="1">
      <c r="A2954" s="219">
        <v>2018</v>
      </c>
      <c r="B2954" s="219" t="s">
        <v>129</v>
      </c>
      <c r="C2954" s="219" t="s">
        <v>633</v>
      </c>
      <c r="D2954" s="219" t="s">
        <v>635</v>
      </c>
      <c r="E2954" s="219">
        <v>7.4723849999999998E-3</v>
      </c>
    </row>
    <row r="2955" spans="1:5" ht="15.75" customHeight="1">
      <c r="A2955" s="219">
        <v>2018</v>
      </c>
      <c r="B2955" s="219" t="s">
        <v>134</v>
      </c>
      <c r="C2955" s="219" t="s">
        <v>633</v>
      </c>
      <c r="D2955" s="219" t="s">
        <v>635</v>
      </c>
      <c r="E2955" s="219">
        <v>2.5955947E-2</v>
      </c>
    </row>
    <row r="2956" spans="1:5" ht="15.75" customHeight="1">
      <c r="A2956" s="219">
        <v>2018</v>
      </c>
      <c r="B2956" s="219" t="s">
        <v>6</v>
      </c>
      <c r="C2956" s="219" t="s">
        <v>633</v>
      </c>
      <c r="D2956" s="219" t="s">
        <v>641</v>
      </c>
      <c r="E2956" s="219">
        <v>1.0954012000000001E-2</v>
      </c>
    </row>
    <row r="2957" spans="1:5" ht="15.75" customHeight="1">
      <c r="A2957" s="219">
        <v>2018</v>
      </c>
      <c r="B2957" s="219" t="s">
        <v>15</v>
      </c>
      <c r="C2957" s="219" t="s">
        <v>633</v>
      </c>
      <c r="D2957" s="219" t="s">
        <v>641</v>
      </c>
      <c r="E2957" s="219">
        <v>1.4606538000000001E-2</v>
      </c>
    </row>
    <row r="2958" spans="1:5" ht="15.75" customHeight="1">
      <c r="A2958" s="219">
        <v>2018</v>
      </c>
      <c r="B2958" s="219" t="s">
        <v>17</v>
      </c>
      <c r="C2958" s="219" t="s">
        <v>633</v>
      </c>
      <c r="D2958" s="219" t="s">
        <v>641</v>
      </c>
      <c r="E2958" s="219">
        <v>3.2004721999999999E-2</v>
      </c>
    </row>
    <row r="2959" spans="1:5" ht="15.75" customHeight="1">
      <c r="A2959" s="219">
        <v>2018</v>
      </c>
      <c r="B2959" s="219" t="s">
        <v>20</v>
      </c>
      <c r="C2959" s="219" t="s">
        <v>633</v>
      </c>
      <c r="D2959" s="219" t="s">
        <v>641</v>
      </c>
      <c r="E2959" s="219">
        <v>3.2267329999999999E-3</v>
      </c>
    </row>
    <row r="2960" spans="1:5" ht="15.75" customHeight="1">
      <c r="A2960" s="219">
        <v>2018</v>
      </c>
      <c r="B2960" s="219" t="s">
        <v>5450</v>
      </c>
      <c r="C2960" s="219" t="s">
        <v>633</v>
      </c>
      <c r="D2960" s="219" t="s">
        <v>641</v>
      </c>
      <c r="E2960" s="219">
        <v>7.3355599999999997E-3</v>
      </c>
    </row>
    <row r="2961" spans="1:5" ht="15.75" customHeight="1">
      <c r="A2961" s="219">
        <v>2018</v>
      </c>
      <c r="B2961" s="219" t="s">
        <v>26</v>
      </c>
      <c r="C2961" s="219" t="s">
        <v>633</v>
      </c>
      <c r="D2961" s="219" t="s">
        <v>641</v>
      </c>
      <c r="E2961" s="219">
        <v>1.0868850000000001E-3</v>
      </c>
    </row>
    <row r="2962" spans="1:5" ht="15.75" customHeight="1">
      <c r="A2962" s="219">
        <v>2018</v>
      </c>
      <c r="B2962" s="219" t="s">
        <v>42</v>
      </c>
      <c r="C2962" s="219" t="s">
        <v>633</v>
      </c>
      <c r="D2962" s="219" t="s">
        <v>641</v>
      </c>
      <c r="E2962" s="219">
        <v>0.380978013</v>
      </c>
    </row>
    <row r="2963" spans="1:5" ht="15.75" customHeight="1">
      <c r="A2963" s="219">
        <v>2018</v>
      </c>
      <c r="B2963" s="219" t="s">
        <v>36</v>
      </c>
      <c r="C2963" s="219" t="s">
        <v>633</v>
      </c>
      <c r="D2963" s="219" t="s">
        <v>641</v>
      </c>
      <c r="E2963" s="219">
        <v>1.5163537E-2</v>
      </c>
    </row>
    <row r="2964" spans="1:5" ht="15.75" customHeight="1">
      <c r="A2964" s="219">
        <v>2018</v>
      </c>
      <c r="B2964" s="219" t="s">
        <v>39</v>
      </c>
      <c r="C2964" s="219" t="s">
        <v>633</v>
      </c>
      <c r="D2964" s="219" t="s">
        <v>641</v>
      </c>
      <c r="E2964" s="219">
        <v>7.6810719999999997E-3</v>
      </c>
    </row>
    <row r="2965" spans="1:5" ht="15.75" customHeight="1">
      <c r="A2965" s="219">
        <v>2018</v>
      </c>
      <c r="B2965" s="219" t="s">
        <v>47</v>
      </c>
      <c r="C2965" s="219" t="s">
        <v>633</v>
      </c>
      <c r="D2965" s="219" t="s">
        <v>641</v>
      </c>
      <c r="E2965" s="219">
        <v>9.6112909999999992E-3</v>
      </c>
    </row>
    <row r="2966" spans="1:5" ht="15.75" customHeight="1">
      <c r="A2966" s="219">
        <v>2018</v>
      </c>
      <c r="B2966" s="219" t="s">
        <v>50</v>
      </c>
      <c r="C2966" s="219" t="s">
        <v>633</v>
      </c>
      <c r="D2966" s="219" t="s">
        <v>641</v>
      </c>
      <c r="E2966" s="219">
        <v>9.9984649999999998E-3</v>
      </c>
    </row>
    <row r="2967" spans="1:5" ht="15.75" customHeight="1">
      <c r="A2967" s="219">
        <v>2018</v>
      </c>
      <c r="B2967" s="219" t="s">
        <v>58</v>
      </c>
      <c r="C2967" s="219" t="s">
        <v>633</v>
      </c>
      <c r="D2967" s="219" t="s">
        <v>641</v>
      </c>
      <c r="E2967" s="219">
        <v>1.2579648000000001E-2</v>
      </c>
    </row>
    <row r="2968" spans="1:5" ht="15.75" customHeight="1">
      <c r="A2968" s="219">
        <v>2018</v>
      </c>
      <c r="B2968" s="219" t="s">
        <v>55</v>
      </c>
      <c r="C2968" s="219" t="s">
        <v>633</v>
      </c>
      <c r="D2968" s="219" t="s">
        <v>641</v>
      </c>
      <c r="E2968" s="219">
        <v>3.24114E-3</v>
      </c>
    </row>
    <row r="2969" spans="1:5" ht="15.75" customHeight="1">
      <c r="A2969" s="219">
        <v>2018</v>
      </c>
      <c r="B2969" s="219" t="s">
        <v>61</v>
      </c>
      <c r="C2969" s="219" t="s">
        <v>633</v>
      </c>
      <c r="D2969" s="219" t="s">
        <v>641</v>
      </c>
      <c r="E2969" s="219">
        <v>0.15802924199999999</v>
      </c>
    </row>
    <row r="2970" spans="1:5" ht="15.75" customHeight="1">
      <c r="A2970" s="219">
        <v>2018</v>
      </c>
      <c r="B2970" s="219" t="s">
        <v>62</v>
      </c>
      <c r="C2970" s="219" t="s">
        <v>633</v>
      </c>
      <c r="D2970" s="219" t="s">
        <v>641</v>
      </c>
      <c r="E2970" s="219">
        <v>3.0806285999999999E-2</v>
      </c>
    </row>
    <row r="2971" spans="1:5" ht="15.75" customHeight="1">
      <c r="A2971" s="219">
        <v>2018</v>
      </c>
      <c r="B2971" s="219" t="s">
        <v>68</v>
      </c>
      <c r="C2971" s="219" t="s">
        <v>633</v>
      </c>
      <c r="D2971" s="219" t="s">
        <v>641</v>
      </c>
      <c r="E2971" s="219">
        <v>8.1007089999999993E-3</v>
      </c>
    </row>
    <row r="2972" spans="1:5" ht="15.75" customHeight="1">
      <c r="A2972" s="219">
        <v>2018</v>
      </c>
      <c r="B2972" s="219" t="s">
        <v>92</v>
      </c>
      <c r="C2972" s="219" t="s">
        <v>633</v>
      </c>
      <c r="D2972" s="219" t="s">
        <v>641</v>
      </c>
      <c r="E2972" s="219">
        <v>2.6937160000000001E-3</v>
      </c>
    </row>
    <row r="2973" spans="1:5" ht="15.75" customHeight="1">
      <c r="A2973" s="219">
        <v>2018</v>
      </c>
      <c r="B2973" s="219" t="s">
        <v>81</v>
      </c>
      <c r="C2973" s="219" t="s">
        <v>633</v>
      </c>
      <c r="D2973" s="219" t="s">
        <v>641</v>
      </c>
      <c r="E2973" s="219">
        <v>8.0750230000000006E-3</v>
      </c>
    </row>
    <row r="2974" spans="1:5" ht="15.75" customHeight="1">
      <c r="A2974" s="219">
        <v>2018</v>
      </c>
      <c r="B2974" s="219" t="s">
        <v>87</v>
      </c>
      <c r="C2974" s="219" t="s">
        <v>633</v>
      </c>
      <c r="D2974" s="219" t="s">
        <v>641</v>
      </c>
      <c r="E2974" s="219">
        <v>0.12766860999999999</v>
      </c>
    </row>
    <row r="2975" spans="1:5" ht="15.75" customHeight="1">
      <c r="A2975" s="219">
        <v>2018</v>
      </c>
      <c r="B2975" s="219" t="s">
        <v>95</v>
      </c>
      <c r="C2975" s="219" t="s">
        <v>633</v>
      </c>
      <c r="D2975" s="219" t="s">
        <v>641</v>
      </c>
      <c r="E2975" s="219">
        <v>6.8294540000000004E-3</v>
      </c>
    </row>
    <row r="2976" spans="1:5" ht="15.75" customHeight="1">
      <c r="A2976" s="219">
        <v>2018</v>
      </c>
      <c r="B2976" s="219" t="s">
        <v>98</v>
      </c>
      <c r="C2976" s="219" t="s">
        <v>633</v>
      </c>
      <c r="D2976" s="219" t="s">
        <v>641</v>
      </c>
      <c r="E2976" s="219">
        <v>4.0725839999999998E-3</v>
      </c>
    </row>
    <row r="2977" spans="1:5" ht="15.75" customHeight="1">
      <c r="A2977" s="219">
        <v>2018</v>
      </c>
      <c r="B2977" s="219" t="s">
        <v>100</v>
      </c>
      <c r="C2977" s="219" t="s">
        <v>633</v>
      </c>
      <c r="D2977" s="219" t="s">
        <v>641</v>
      </c>
      <c r="E2977" s="219">
        <v>1.7262930000000001E-3</v>
      </c>
    </row>
    <row r="2978" spans="1:5" ht="15.75" customHeight="1">
      <c r="A2978" s="219">
        <v>2018</v>
      </c>
      <c r="B2978" s="219" t="s">
        <v>103</v>
      </c>
      <c r="C2978" s="219" t="s">
        <v>633</v>
      </c>
      <c r="D2978" s="219" t="s">
        <v>641</v>
      </c>
      <c r="E2978" s="219">
        <v>2.9828706999999999E-2</v>
      </c>
    </row>
    <row r="2979" spans="1:5" ht="15.75" customHeight="1">
      <c r="A2979" s="219">
        <v>2018</v>
      </c>
      <c r="B2979" s="219" t="s">
        <v>107</v>
      </c>
      <c r="C2979" s="219" t="s">
        <v>633</v>
      </c>
      <c r="D2979" s="219" t="s">
        <v>641</v>
      </c>
      <c r="E2979" s="219">
        <v>2.6151429999999999E-3</v>
      </c>
    </row>
    <row r="2980" spans="1:5" ht="15.75" customHeight="1">
      <c r="A2980" s="219">
        <v>2018</v>
      </c>
      <c r="B2980" s="219" t="s">
        <v>113</v>
      </c>
      <c r="C2980" s="219" t="s">
        <v>633</v>
      </c>
      <c r="D2980" s="219" t="s">
        <v>641</v>
      </c>
      <c r="E2980" s="219">
        <v>1.0831591E-2</v>
      </c>
    </row>
    <row r="2981" spans="1:5" ht="15.75" customHeight="1">
      <c r="A2981" s="219">
        <v>2018</v>
      </c>
      <c r="B2981" s="219" t="s">
        <v>115</v>
      </c>
      <c r="C2981" s="219" t="s">
        <v>633</v>
      </c>
      <c r="D2981" s="219" t="s">
        <v>641</v>
      </c>
      <c r="E2981" s="219">
        <v>3.5087157000000001E-2</v>
      </c>
    </row>
    <row r="2982" spans="1:5" ht="15.75" customHeight="1">
      <c r="A2982" s="219">
        <v>2018</v>
      </c>
      <c r="B2982" s="219" t="s">
        <v>123</v>
      </c>
      <c r="C2982" s="219" t="s">
        <v>633</v>
      </c>
      <c r="D2982" s="219" t="s">
        <v>641</v>
      </c>
      <c r="E2982" s="219">
        <v>2.6113833999999999E-2</v>
      </c>
    </row>
    <row r="2983" spans="1:5" ht="15.75" customHeight="1">
      <c r="A2983" s="219">
        <v>2018</v>
      </c>
      <c r="B2983" s="219" t="s">
        <v>3098</v>
      </c>
      <c r="C2983" s="219" t="s">
        <v>633</v>
      </c>
      <c r="D2983" s="219" t="s">
        <v>641</v>
      </c>
      <c r="E2983" s="219">
        <v>1.8583974999999999E-2</v>
      </c>
    </row>
    <row r="2984" spans="1:5" ht="15.75" customHeight="1">
      <c r="A2984" s="219">
        <v>2018</v>
      </c>
      <c r="B2984" s="219" t="s">
        <v>126</v>
      </c>
      <c r="C2984" s="219" t="s">
        <v>633</v>
      </c>
      <c r="D2984" s="219" t="s">
        <v>641</v>
      </c>
      <c r="E2984" s="219">
        <v>2.7935009999999999E-3</v>
      </c>
    </row>
    <row r="2985" spans="1:5" ht="15.75" customHeight="1">
      <c r="A2985" s="219">
        <v>2018</v>
      </c>
      <c r="B2985" s="219" t="s">
        <v>132</v>
      </c>
      <c r="C2985" s="219" t="s">
        <v>633</v>
      </c>
      <c r="D2985" s="219" t="s">
        <v>641</v>
      </c>
      <c r="E2985" s="219">
        <v>1.6578101000000001E-2</v>
      </c>
    </row>
    <row r="2986" spans="1:5" ht="15.75" customHeight="1">
      <c r="A2986" s="219">
        <v>2018</v>
      </c>
      <c r="B2986" s="219" t="s">
        <v>134</v>
      </c>
      <c r="C2986" s="219" t="s">
        <v>633</v>
      </c>
      <c r="D2986" s="219" t="s">
        <v>641</v>
      </c>
      <c r="E2986" s="219">
        <v>1.098459E-3</v>
      </c>
    </row>
    <row r="2987" spans="1:5" ht="15.75" customHeight="1">
      <c r="A2987" s="219">
        <v>2018</v>
      </c>
      <c r="B2987" s="219" t="s">
        <v>6</v>
      </c>
      <c r="C2987" s="219" t="s">
        <v>188</v>
      </c>
      <c r="D2987" s="219" t="s">
        <v>636</v>
      </c>
      <c r="E2987" s="219">
        <v>1.6243776000000001E-2</v>
      </c>
    </row>
    <row r="2988" spans="1:5" ht="15.75" customHeight="1">
      <c r="A2988" s="219">
        <v>2018</v>
      </c>
      <c r="B2988" s="219" t="s">
        <v>3</v>
      </c>
      <c r="C2988" s="219" t="s">
        <v>188</v>
      </c>
      <c r="D2988" s="219" t="s">
        <v>636</v>
      </c>
      <c r="E2988" s="219">
        <v>8.8823279000000005E-2</v>
      </c>
    </row>
    <row r="2989" spans="1:5" ht="15.75" customHeight="1">
      <c r="A2989" s="219">
        <v>2018</v>
      </c>
      <c r="B2989" s="219" t="s">
        <v>12</v>
      </c>
      <c r="C2989" s="219" t="s">
        <v>188</v>
      </c>
      <c r="D2989" s="219" t="s">
        <v>636</v>
      </c>
      <c r="E2989" s="219">
        <v>1.2354422E-2</v>
      </c>
    </row>
    <row r="2990" spans="1:5" ht="15.75" customHeight="1">
      <c r="A2990" s="219">
        <v>2018</v>
      </c>
      <c r="B2990" s="219" t="s">
        <v>8</v>
      </c>
      <c r="C2990" s="219" t="s">
        <v>188</v>
      </c>
      <c r="D2990" s="219" t="s">
        <v>636</v>
      </c>
      <c r="E2990" s="219">
        <v>1.7028183999999998E-2</v>
      </c>
    </row>
    <row r="2991" spans="1:5" ht="15.75" customHeight="1">
      <c r="A2991" s="219">
        <v>2018</v>
      </c>
      <c r="B2991" s="219" t="s">
        <v>15</v>
      </c>
      <c r="C2991" s="219" t="s">
        <v>188</v>
      </c>
      <c r="D2991" s="219" t="s">
        <v>636</v>
      </c>
      <c r="E2991" s="219">
        <v>1.7278759000000001E-2</v>
      </c>
    </row>
    <row r="2992" spans="1:5" ht="15.75" customHeight="1">
      <c r="A2992" s="219">
        <v>2018</v>
      </c>
      <c r="B2992" s="219" t="s">
        <v>17</v>
      </c>
      <c r="C2992" s="219" t="s">
        <v>188</v>
      </c>
      <c r="D2992" s="219" t="s">
        <v>636</v>
      </c>
      <c r="E2992" s="219">
        <v>3.8675659999999998E-3</v>
      </c>
    </row>
    <row r="2993" spans="1:5" ht="15.75" customHeight="1">
      <c r="A2993" s="219">
        <v>2018</v>
      </c>
      <c r="B2993" s="219" t="s">
        <v>26</v>
      </c>
      <c r="C2993" s="219" t="s">
        <v>188</v>
      </c>
      <c r="D2993" s="219" t="s">
        <v>636</v>
      </c>
      <c r="E2993" s="219">
        <v>1.1221390000000001E-3</v>
      </c>
    </row>
    <row r="2994" spans="1:5" ht="15.75" customHeight="1">
      <c r="A2994" s="219">
        <v>2018</v>
      </c>
      <c r="B2994" s="219" t="s">
        <v>28</v>
      </c>
      <c r="C2994" s="219" t="s">
        <v>188</v>
      </c>
      <c r="D2994" s="219" t="s">
        <v>636</v>
      </c>
      <c r="E2994" s="219">
        <v>1.2528730000000001E-3</v>
      </c>
    </row>
    <row r="2995" spans="1:5" ht="15.75" customHeight="1">
      <c r="A2995" s="219">
        <v>2018</v>
      </c>
      <c r="B2995" s="219" t="s">
        <v>42</v>
      </c>
      <c r="C2995" s="219" t="s">
        <v>188</v>
      </c>
      <c r="D2995" s="219" t="s">
        <v>636</v>
      </c>
      <c r="E2995" s="219">
        <v>5.5126430000000002E-3</v>
      </c>
    </row>
    <row r="2996" spans="1:5" ht="15.75" customHeight="1">
      <c r="A2996" s="219">
        <v>2018</v>
      </c>
      <c r="B2996" s="219" t="s">
        <v>36</v>
      </c>
      <c r="C2996" s="219" t="s">
        <v>188</v>
      </c>
      <c r="D2996" s="219" t="s">
        <v>636</v>
      </c>
      <c r="E2996" s="219">
        <v>3.8294348999999998E-2</v>
      </c>
    </row>
    <row r="2997" spans="1:5" ht="15.75" customHeight="1">
      <c r="A2997" s="219">
        <v>2018</v>
      </c>
      <c r="B2997" s="219" t="s">
        <v>39</v>
      </c>
      <c r="C2997" s="219" t="s">
        <v>188</v>
      </c>
      <c r="D2997" s="219" t="s">
        <v>636</v>
      </c>
      <c r="E2997" s="219">
        <v>0.25086883999999998</v>
      </c>
    </row>
    <row r="2998" spans="1:5" ht="15.75" customHeight="1">
      <c r="A2998" s="219">
        <v>2018</v>
      </c>
      <c r="B2998" s="219" t="s">
        <v>47</v>
      </c>
      <c r="C2998" s="219" t="s">
        <v>188</v>
      </c>
      <c r="D2998" s="219" t="s">
        <v>636</v>
      </c>
      <c r="E2998" s="219">
        <v>1.0066566000000001E-2</v>
      </c>
    </row>
    <row r="2999" spans="1:5" ht="15.75" customHeight="1">
      <c r="A2999" s="219">
        <v>2018</v>
      </c>
      <c r="B2999" s="219" t="s">
        <v>50</v>
      </c>
      <c r="C2999" s="219" t="s">
        <v>188</v>
      </c>
      <c r="D2999" s="219" t="s">
        <v>636</v>
      </c>
      <c r="E2999" s="219">
        <v>9.1950020000000007E-3</v>
      </c>
    </row>
    <row r="3000" spans="1:5" ht="15.75" customHeight="1">
      <c r="A3000" s="219">
        <v>2018</v>
      </c>
      <c r="B3000" s="219" t="s">
        <v>58</v>
      </c>
      <c r="C3000" s="219" t="s">
        <v>188</v>
      </c>
      <c r="D3000" s="219" t="s">
        <v>636</v>
      </c>
      <c r="E3000" s="219">
        <v>7.2993500000000002E-4</v>
      </c>
    </row>
    <row r="3001" spans="1:5" ht="15.75" customHeight="1">
      <c r="A3001" s="219">
        <v>2018</v>
      </c>
      <c r="B3001" s="219" t="s">
        <v>61</v>
      </c>
      <c r="C3001" s="219" t="s">
        <v>188</v>
      </c>
      <c r="D3001" s="219" t="s">
        <v>636</v>
      </c>
      <c r="E3001" s="219">
        <v>6.4528428999999998E-2</v>
      </c>
    </row>
    <row r="3002" spans="1:5" ht="15.75" customHeight="1">
      <c r="A3002" s="219">
        <v>2018</v>
      </c>
      <c r="B3002" s="219" t="s">
        <v>62</v>
      </c>
      <c r="C3002" s="219" t="s">
        <v>188</v>
      </c>
      <c r="D3002" s="219" t="s">
        <v>636</v>
      </c>
      <c r="E3002" s="219">
        <v>9.1209185999999998E-2</v>
      </c>
    </row>
    <row r="3003" spans="1:5" ht="15.75" customHeight="1">
      <c r="A3003" s="219">
        <v>2018</v>
      </c>
      <c r="B3003" s="219" t="s">
        <v>68</v>
      </c>
      <c r="C3003" s="219" t="s">
        <v>188</v>
      </c>
      <c r="D3003" s="219" t="s">
        <v>636</v>
      </c>
      <c r="E3003" s="224">
        <v>4.3600000000000003E-5</v>
      </c>
    </row>
    <row r="3004" spans="1:5" ht="15.75" customHeight="1">
      <c r="A3004" s="219">
        <v>2018</v>
      </c>
      <c r="B3004" s="219" t="s">
        <v>65</v>
      </c>
      <c r="C3004" s="219" t="s">
        <v>188</v>
      </c>
      <c r="D3004" s="219" t="s">
        <v>636</v>
      </c>
      <c r="E3004" s="219">
        <v>5.6215889999999998E-3</v>
      </c>
    </row>
    <row r="3005" spans="1:5" ht="15.75" customHeight="1">
      <c r="A3005" s="219">
        <v>2018</v>
      </c>
      <c r="B3005" s="219" t="s">
        <v>89</v>
      </c>
      <c r="C3005" s="219" t="s">
        <v>188</v>
      </c>
      <c r="D3005" s="219" t="s">
        <v>636</v>
      </c>
      <c r="E3005" s="219">
        <v>9.8595690000000003E-3</v>
      </c>
    </row>
    <row r="3006" spans="1:5" ht="15.75" customHeight="1">
      <c r="A3006" s="219">
        <v>2018</v>
      </c>
      <c r="B3006" s="219" t="s">
        <v>73</v>
      </c>
      <c r="C3006" s="219" t="s">
        <v>188</v>
      </c>
      <c r="D3006" s="219" t="s">
        <v>636</v>
      </c>
      <c r="E3006" s="219">
        <v>1.971914E-3</v>
      </c>
    </row>
    <row r="3007" spans="1:5" ht="15.75" customHeight="1">
      <c r="A3007" s="219">
        <v>2018</v>
      </c>
      <c r="B3007" s="219" t="s">
        <v>81</v>
      </c>
      <c r="C3007" s="219" t="s">
        <v>188</v>
      </c>
      <c r="D3007" s="219" t="s">
        <v>636</v>
      </c>
      <c r="E3007" s="219">
        <v>7.2993499999999996E-3</v>
      </c>
    </row>
    <row r="3008" spans="1:5" ht="15.75" customHeight="1">
      <c r="A3008" s="219">
        <v>2018</v>
      </c>
      <c r="B3008" s="219" t="s">
        <v>84</v>
      </c>
      <c r="C3008" s="219" t="s">
        <v>188</v>
      </c>
      <c r="D3008" s="219" t="s">
        <v>636</v>
      </c>
      <c r="E3008" s="219">
        <v>3.2683700000000002E-4</v>
      </c>
    </row>
    <row r="3009" spans="1:5" ht="15.75" customHeight="1">
      <c r="A3009" s="219">
        <v>2018</v>
      </c>
      <c r="B3009" s="219" t="s">
        <v>76</v>
      </c>
      <c r="C3009" s="219" t="s">
        <v>188</v>
      </c>
      <c r="D3009" s="219" t="s">
        <v>636</v>
      </c>
      <c r="E3009" s="219">
        <v>1.0284457E-2</v>
      </c>
    </row>
    <row r="3010" spans="1:5" ht="15.75" customHeight="1">
      <c r="A3010" s="219">
        <v>2018</v>
      </c>
      <c r="B3010" s="219" t="s">
        <v>87</v>
      </c>
      <c r="C3010" s="219" t="s">
        <v>188</v>
      </c>
      <c r="D3010" s="219" t="s">
        <v>636</v>
      </c>
      <c r="E3010" s="219">
        <v>4.0745620000000003E-3</v>
      </c>
    </row>
    <row r="3011" spans="1:5" ht="15.75" customHeight="1">
      <c r="A3011" s="219">
        <v>2018</v>
      </c>
      <c r="B3011" s="219" t="s">
        <v>95</v>
      </c>
      <c r="C3011" s="219" t="s">
        <v>188</v>
      </c>
      <c r="D3011" s="219" t="s">
        <v>636</v>
      </c>
      <c r="E3011" s="219">
        <v>0.12742267600000001</v>
      </c>
    </row>
    <row r="3012" spans="1:5" ht="15.75" customHeight="1">
      <c r="A3012" s="219">
        <v>2018</v>
      </c>
      <c r="B3012" s="219" t="s">
        <v>98</v>
      </c>
      <c r="C3012" s="219" t="s">
        <v>188</v>
      </c>
      <c r="D3012" s="219" t="s">
        <v>636</v>
      </c>
      <c r="E3012" s="219">
        <v>6.6456800000000004E-4</v>
      </c>
    </row>
    <row r="3013" spans="1:5" ht="15.75" customHeight="1">
      <c r="A3013" s="219">
        <v>2018</v>
      </c>
      <c r="B3013" s="219" t="s">
        <v>100</v>
      </c>
      <c r="C3013" s="219" t="s">
        <v>188</v>
      </c>
      <c r="D3013" s="219" t="s">
        <v>636</v>
      </c>
      <c r="E3013" s="219">
        <v>3.4644670000000002E-3</v>
      </c>
    </row>
    <row r="3014" spans="1:5" ht="15.75" customHeight="1">
      <c r="A3014" s="219">
        <v>2018</v>
      </c>
      <c r="B3014" s="219" t="s">
        <v>103</v>
      </c>
      <c r="C3014" s="219" t="s">
        <v>188</v>
      </c>
      <c r="D3014" s="219" t="s">
        <v>636</v>
      </c>
      <c r="E3014" s="219">
        <v>6.2665461000000006E-2</v>
      </c>
    </row>
    <row r="3015" spans="1:5" ht="15.75" customHeight="1">
      <c r="A3015" s="219">
        <v>2018</v>
      </c>
      <c r="B3015" s="219" t="s">
        <v>107</v>
      </c>
      <c r="C3015" s="219" t="s">
        <v>188</v>
      </c>
      <c r="D3015" s="219" t="s">
        <v>636</v>
      </c>
      <c r="E3015" s="219">
        <v>7.528135E-3</v>
      </c>
    </row>
    <row r="3016" spans="1:5" ht="15.75" customHeight="1">
      <c r="A3016" s="219">
        <v>2018</v>
      </c>
      <c r="B3016" s="219" t="s">
        <v>113</v>
      </c>
      <c r="C3016" s="219" t="s">
        <v>188</v>
      </c>
      <c r="D3016" s="219" t="s">
        <v>636</v>
      </c>
      <c r="E3016" s="219">
        <v>1.6668664E-2</v>
      </c>
    </row>
    <row r="3017" spans="1:5" ht="15.75" customHeight="1">
      <c r="A3017" s="219">
        <v>2018</v>
      </c>
      <c r="B3017" s="219" t="s">
        <v>115</v>
      </c>
      <c r="C3017" s="219" t="s">
        <v>188</v>
      </c>
      <c r="D3017" s="219" t="s">
        <v>636</v>
      </c>
      <c r="E3017" s="219">
        <v>2.3510441999999999E-2</v>
      </c>
    </row>
    <row r="3018" spans="1:5" ht="15.75" customHeight="1">
      <c r="A3018" s="219">
        <v>2018</v>
      </c>
      <c r="B3018" s="219" t="s">
        <v>118</v>
      </c>
      <c r="C3018" s="219" t="s">
        <v>188</v>
      </c>
      <c r="D3018" s="219" t="s">
        <v>636</v>
      </c>
      <c r="E3018" s="219">
        <v>1.1689854E-2</v>
      </c>
    </row>
    <row r="3019" spans="1:5" ht="15.75" customHeight="1">
      <c r="A3019" s="219">
        <v>2018</v>
      </c>
      <c r="B3019" s="219" t="s">
        <v>123</v>
      </c>
      <c r="C3019" s="219" t="s">
        <v>188</v>
      </c>
      <c r="D3019" s="219" t="s">
        <v>636</v>
      </c>
      <c r="E3019" s="219">
        <v>1.1166914999999999E-2</v>
      </c>
    </row>
    <row r="3020" spans="1:5" ht="15.75" customHeight="1">
      <c r="A3020" s="219">
        <v>2018</v>
      </c>
      <c r="B3020" s="219" t="s">
        <v>126</v>
      </c>
      <c r="C3020" s="219" t="s">
        <v>188</v>
      </c>
      <c r="D3020" s="219" t="s">
        <v>636</v>
      </c>
      <c r="E3020" s="219">
        <v>1.0022989999999999E-3</v>
      </c>
    </row>
    <row r="3021" spans="1:5" ht="15.75" customHeight="1">
      <c r="A3021" s="219">
        <v>2018</v>
      </c>
      <c r="B3021" s="219" t="s">
        <v>132</v>
      </c>
      <c r="C3021" s="219" t="s">
        <v>188</v>
      </c>
      <c r="D3021" s="219" t="s">
        <v>636</v>
      </c>
      <c r="E3021" s="219">
        <v>5.6586300999999999E-2</v>
      </c>
    </row>
    <row r="3022" spans="1:5" ht="15.75" customHeight="1">
      <c r="A3022" s="219">
        <v>2018</v>
      </c>
      <c r="B3022" s="219" t="s">
        <v>129</v>
      </c>
      <c r="C3022" s="219" t="s">
        <v>188</v>
      </c>
      <c r="D3022" s="219" t="s">
        <v>636</v>
      </c>
      <c r="E3022" s="219">
        <v>9.7724130000000006E-3</v>
      </c>
    </row>
    <row r="3023" spans="1:5" ht="15.75" customHeight="1">
      <c r="A3023" s="219">
        <v>2018</v>
      </c>
      <c r="B3023" s="219" t="s">
        <v>6</v>
      </c>
      <c r="C3023" s="219" t="s">
        <v>188</v>
      </c>
      <c r="D3023" s="219" t="s">
        <v>635</v>
      </c>
      <c r="E3023" s="219">
        <v>4.5251042999999998E-2</v>
      </c>
    </row>
    <row r="3024" spans="1:5" ht="15.75" customHeight="1">
      <c r="A3024" s="219">
        <v>2018</v>
      </c>
      <c r="B3024" s="219" t="s">
        <v>3</v>
      </c>
      <c r="C3024" s="219" t="s">
        <v>188</v>
      </c>
      <c r="D3024" s="219" t="s">
        <v>635</v>
      </c>
      <c r="E3024" s="219">
        <v>5.5829210000000002E-3</v>
      </c>
    </row>
    <row r="3025" spans="1:5" ht="15.75" customHeight="1">
      <c r="A3025" s="219">
        <v>2018</v>
      </c>
      <c r="B3025" s="219" t="s">
        <v>12</v>
      </c>
      <c r="C3025" s="219" t="s">
        <v>188</v>
      </c>
      <c r="D3025" s="219" t="s">
        <v>635</v>
      </c>
      <c r="E3025" s="219">
        <v>8.6535300000000002E-4</v>
      </c>
    </row>
    <row r="3026" spans="1:5" ht="15.75" customHeight="1">
      <c r="A3026" s="219">
        <v>2018</v>
      </c>
      <c r="B3026" s="219" t="s">
        <v>8</v>
      </c>
      <c r="C3026" s="219" t="s">
        <v>188</v>
      </c>
      <c r="D3026" s="219" t="s">
        <v>635</v>
      </c>
      <c r="E3026" s="219">
        <v>1.74099E-3</v>
      </c>
    </row>
    <row r="3027" spans="1:5" ht="15.75" customHeight="1">
      <c r="A3027" s="219">
        <v>2018</v>
      </c>
      <c r="B3027" s="219" t="s">
        <v>15</v>
      </c>
      <c r="C3027" s="219" t="s">
        <v>188</v>
      </c>
      <c r="D3027" s="219" t="s">
        <v>635</v>
      </c>
      <c r="E3027" s="219">
        <v>4.9687995999999998E-2</v>
      </c>
    </row>
    <row r="3028" spans="1:5" ht="15.75" customHeight="1">
      <c r="A3028" s="219">
        <v>2018</v>
      </c>
      <c r="B3028" s="219" t="s">
        <v>17</v>
      </c>
      <c r="C3028" s="219" t="s">
        <v>188</v>
      </c>
      <c r="D3028" s="219" t="s">
        <v>635</v>
      </c>
      <c r="E3028" s="219">
        <v>0.111104386</v>
      </c>
    </row>
    <row r="3029" spans="1:5" ht="15.75" customHeight="1">
      <c r="A3029" s="219">
        <v>2018</v>
      </c>
      <c r="B3029" s="219" t="s">
        <v>20</v>
      </c>
      <c r="C3029" s="219" t="s">
        <v>188</v>
      </c>
      <c r="D3029" s="219" t="s">
        <v>635</v>
      </c>
      <c r="E3029" s="219">
        <v>5.2596999999999995E-4</v>
      </c>
    </row>
    <row r="3030" spans="1:5" ht="15.75" customHeight="1">
      <c r="A3030" s="219">
        <v>2018</v>
      </c>
      <c r="B3030" s="219" t="s">
        <v>26</v>
      </c>
      <c r="C3030" s="219" t="s">
        <v>188</v>
      </c>
      <c r="D3030" s="219" t="s">
        <v>635</v>
      </c>
      <c r="E3030" s="219">
        <v>2.4535469999999999E-3</v>
      </c>
    </row>
    <row r="3031" spans="1:5" ht="15.75" customHeight="1">
      <c r="A3031" s="219">
        <v>2018</v>
      </c>
      <c r="B3031" s="219" t="s">
        <v>28</v>
      </c>
      <c r="C3031" s="219" t="s">
        <v>188</v>
      </c>
      <c r="D3031" s="219" t="s">
        <v>635</v>
      </c>
      <c r="E3031" s="219">
        <v>1.1533139999999999E-3</v>
      </c>
    </row>
    <row r="3032" spans="1:5" ht="15.75" customHeight="1">
      <c r="A3032" s="219">
        <v>2018</v>
      </c>
      <c r="B3032" s="219" t="s">
        <v>31</v>
      </c>
      <c r="C3032" s="219" t="s">
        <v>188</v>
      </c>
      <c r="D3032" s="219" t="s">
        <v>635</v>
      </c>
      <c r="E3032" s="219">
        <v>2.05687E-4</v>
      </c>
    </row>
    <row r="3033" spans="1:5" ht="15.75" customHeight="1">
      <c r="A3033" s="219">
        <v>2018</v>
      </c>
      <c r="B3033" s="219" t="s">
        <v>42</v>
      </c>
      <c r="C3033" s="219" t="s">
        <v>188</v>
      </c>
      <c r="D3033" s="219" t="s">
        <v>635</v>
      </c>
      <c r="E3033" s="219">
        <v>1.720421E-3</v>
      </c>
    </row>
    <row r="3034" spans="1:5" ht="15.75" customHeight="1">
      <c r="A3034" s="219">
        <v>2018</v>
      </c>
      <c r="B3034" s="219" t="s">
        <v>34</v>
      </c>
      <c r="C3034" s="219" t="s">
        <v>188</v>
      </c>
      <c r="D3034" s="219" t="s">
        <v>635</v>
      </c>
      <c r="E3034" s="219">
        <v>6.9786499999999999E-4</v>
      </c>
    </row>
    <row r="3035" spans="1:5" ht="15.75" customHeight="1">
      <c r="A3035" s="219">
        <v>2018</v>
      </c>
      <c r="B3035" s="219" t="s">
        <v>36</v>
      </c>
      <c r="C3035" s="219" t="s">
        <v>188</v>
      </c>
      <c r="D3035" s="219" t="s">
        <v>635</v>
      </c>
      <c r="E3035" s="219">
        <v>2.7194699999999999E-3</v>
      </c>
    </row>
    <row r="3036" spans="1:5" ht="15.75" customHeight="1">
      <c r="A3036" s="219">
        <v>2018</v>
      </c>
      <c r="B3036" s="219" t="s">
        <v>39</v>
      </c>
      <c r="C3036" s="219" t="s">
        <v>188</v>
      </c>
      <c r="D3036" s="219" t="s">
        <v>635</v>
      </c>
      <c r="E3036" s="219">
        <v>5.0686999999999998E-4</v>
      </c>
    </row>
    <row r="3037" spans="1:5" ht="15.75" customHeight="1">
      <c r="A3037" s="219">
        <v>2018</v>
      </c>
      <c r="B3037" s="219" t="s">
        <v>44</v>
      </c>
      <c r="C3037" s="219" t="s">
        <v>188</v>
      </c>
      <c r="D3037" s="219" t="s">
        <v>635</v>
      </c>
      <c r="E3037" s="219">
        <v>5.9267110000000003E-3</v>
      </c>
    </row>
    <row r="3038" spans="1:5" ht="15.75" customHeight="1">
      <c r="A3038" s="219">
        <v>2018</v>
      </c>
      <c r="B3038" s="219" t="s">
        <v>47</v>
      </c>
      <c r="C3038" s="219" t="s">
        <v>188</v>
      </c>
      <c r="D3038" s="219" t="s">
        <v>635</v>
      </c>
      <c r="E3038" s="219">
        <v>2.933972E-3</v>
      </c>
    </row>
    <row r="3039" spans="1:5" ht="15.75" customHeight="1">
      <c r="A3039" s="219">
        <v>2018</v>
      </c>
      <c r="B3039" s="219" t="s">
        <v>50</v>
      </c>
      <c r="C3039" s="219" t="s">
        <v>188</v>
      </c>
      <c r="D3039" s="219" t="s">
        <v>635</v>
      </c>
      <c r="E3039" s="219">
        <v>6.5640349000000001E-2</v>
      </c>
    </row>
    <row r="3040" spans="1:5" ht="15.75" customHeight="1">
      <c r="A3040" s="219">
        <v>2018</v>
      </c>
      <c r="B3040" s="219" t="s">
        <v>58</v>
      </c>
      <c r="C3040" s="219" t="s">
        <v>188</v>
      </c>
      <c r="D3040" s="219" t="s">
        <v>635</v>
      </c>
      <c r="E3040" s="219">
        <v>3.4819799999999998E-4</v>
      </c>
    </row>
    <row r="3041" spans="1:5" ht="15.75" customHeight="1">
      <c r="A3041" s="219">
        <v>2018</v>
      </c>
      <c r="B3041" s="219" t="s">
        <v>55</v>
      </c>
      <c r="C3041" s="219" t="s">
        <v>188</v>
      </c>
      <c r="D3041" s="219" t="s">
        <v>635</v>
      </c>
      <c r="E3041" s="219">
        <v>2.625442E-3</v>
      </c>
    </row>
    <row r="3042" spans="1:5" ht="15.75" customHeight="1">
      <c r="A3042" s="219">
        <v>2018</v>
      </c>
      <c r="B3042" s="219" t="s">
        <v>52</v>
      </c>
      <c r="C3042" s="219" t="s">
        <v>188</v>
      </c>
      <c r="D3042" s="219" t="s">
        <v>635</v>
      </c>
      <c r="E3042" s="224">
        <v>6.7600000000000003E-5</v>
      </c>
    </row>
    <row r="3043" spans="1:5" ht="15.75" customHeight="1">
      <c r="A3043" s="219">
        <v>2018</v>
      </c>
      <c r="B3043" s="219" t="s">
        <v>61</v>
      </c>
      <c r="C3043" s="219" t="s">
        <v>188</v>
      </c>
      <c r="D3043" s="219" t="s">
        <v>635</v>
      </c>
      <c r="E3043" s="219">
        <v>4.8762409999999999E-3</v>
      </c>
    </row>
    <row r="3044" spans="1:5" ht="15.75" customHeight="1">
      <c r="A3044" s="219">
        <v>2018</v>
      </c>
      <c r="B3044" s="219" t="s">
        <v>62</v>
      </c>
      <c r="C3044" s="219" t="s">
        <v>188</v>
      </c>
      <c r="D3044" s="219" t="s">
        <v>635</v>
      </c>
      <c r="E3044" s="219">
        <v>2.7826453000000001E-2</v>
      </c>
    </row>
    <row r="3045" spans="1:5" ht="15.75" customHeight="1">
      <c r="A3045" s="219">
        <v>2018</v>
      </c>
      <c r="B3045" s="219" t="s">
        <v>68</v>
      </c>
      <c r="C3045" s="219" t="s">
        <v>188</v>
      </c>
      <c r="D3045" s="219" t="s">
        <v>635</v>
      </c>
      <c r="E3045" s="219">
        <v>1.004926E-3</v>
      </c>
    </row>
    <row r="3046" spans="1:5" ht="15.75" customHeight="1">
      <c r="A3046" s="219">
        <v>2018</v>
      </c>
      <c r="B3046" s="219" t="s">
        <v>65</v>
      </c>
      <c r="C3046" s="219" t="s">
        <v>188</v>
      </c>
      <c r="D3046" s="219" t="s">
        <v>635</v>
      </c>
      <c r="E3046" s="219">
        <v>3.9579970000000004E-3</v>
      </c>
    </row>
    <row r="3047" spans="1:5" ht="15.75" customHeight="1">
      <c r="A3047" s="219">
        <v>2018</v>
      </c>
      <c r="B3047" s="219" t="s">
        <v>70</v>
      </c>
      <c r="C3047" s="219" t="s">
        <v>188</v>
      </c>
      <c r="D3047" s="219" t="s">
        <v>635</v>
      </c>
      <c r="E3047" s="219">
        <v>3.9227400000000002E-4</v>
      </c>
    </row>
    <row r="3048" spans="1:5" ht="15.75" customHeight="1">
      <c r="A3048" s="219">
        <v>2018</v>
      </c>
      <c r="B3048" s="219" t="s">
        <v>89</v>
      </c>
      <c r="C3048" s="219" t="s">
        <v>188</v>
      </c>
      <c r="D3048" s="219" t="s">
        <v>635</v>
      </c>
      <c r="E3048" s="219">
        <v>4.04027E-4</v>
      </c>
    </row>
    <row r="3049" spans="1:5" ht="15.75" customHeight="1">
      <c r="A3049" s="219">
        <v>2018</v>
      </c>
      <c r="B3049" s="219" t="s">
        <v>92</v>
      </c>
      <c r="C3049" s="219" t="s">
        <v>188</v>
      </c>
      <c r="D3049" s="219" t="s">
        <v>635</v>
      </c>
      <c r="E3049" s="219">
        <v>1.4900828E-2</v>
      </c>
    </row>
    <row r="3050" spans="1:5" ht="15.75" customHeight="1">
      <c r="A3050" s="219">
        <v>2018</v>
      </c>
      <c r="B3050" s="219" t="s">
        <v>73</v>
      </c>
      <c r="C3050" s="219" t="s">
        <v>188</v>
      </c>
      <c r="D3050" s="219" t="s">
        <v>635</v>
      </c>
      <c r="E3050" s="219">
        <v>1.0137410000000001E-3</v>
      </c>
    </row>
    <row r="3051" spans="1:5" ht="15.75" customHeight="1">
      <c r="A3051" s="219">
        <v>2018</v>
      </c>
      <c r="B3051" s="219" t="s">
        <v>81</v>
      </c>
      <c r="C3051" s="219" t="s">
        <v>188</v>
      </c>
      <c r="D3051" s="219" t="s">
        <v>635</v>
      </c>
      <c r="E3051" s="219">
        <v>2.9236900000000001E-4</v>
      </c>
    </row>
    <row r="3052" spans="1:5" ht="15.75" customHeight="1">
      <c r="A3052" s="219">
        <v>2018</v>
      </c>
      <c r="B3052" s="219" t="s">
        <v>84</v>
      </c>
      <c r="C3052" s="219" t="s">
        <v>188</v>
      </c>
      <c r="D3052" s="219" t="s">
        <v>635</v>
      </c>
      <c r="E3052" s="219">
        <v>1.6562414000000001E-2</v>
      </c>
    </row>
    <row r="3053" spans="1:5" ht="15.75" customHeight="1">
      <c r="A3053" s="219">
        <v>2018</v>
      </c>
      <c r="B3053" s="219" t="s">
        <v>76</v>
      </c>
      <c r="C3053" s="219" t="s">
        <v>188</v>
      </c>
      <c r="D3053" s="219" t="s">
        <v>635</v>
      </c>
      <c r="E3053" s="219">
        <v>4.5691800000000001E-4</v>
      </c>
    </row>
    <row r="3054" spans="1:5" ht="15.75" customHeight="1">
      <c r="A3054" s="219">
        <v>2018</v>
      </c>
      <c r="B3054" s="219" t="s">
        <v>87</v>
      </c>
      <c r="C3054" s="219" t="s">
        <v>188</v>
      </c>
      <c r="D3054" s="219" t="s">
        <v>635</v>
      </c>
      <c r="E3054" s="219">
        <v>8.7637170000000007E-3</v>
      </c>
    </row>
    <row r="3055" spans="1:5" ht="15.75" customHeight="1">
      <c r="A3055" s="219">
        <v>2018</v>
      </c>
      <c r="B3055" s="219" t="s">
        <v>95</v>
      </c>
      <c r="C3055" s="219" t="s">
        <v>188</v>
      </c>
      <c r="D3055" s="219" t="s">
        <v>635</v>
      </c>
      <c r="E3055" s="219">
        <v>7.7426300000000003E-3</v>
      </c>
    </row>
    <row r="3056" spans="1:5" ht="15.75" customHeight="1">
      <c r="A3056" s="219">
        <v>2018</v>
      </c>
      <c r="B3056" s="219" t="s">
        <v>98</v>
      </c>
      <c r="C3056" s="219" t="s">
        <v>188</v>
      </c>
      <c r="D3056" s="219" t="s">
        <v>635</v>
      </c>
      <c r="E3056" s="219">
        <v>7.4416082999999994E-2</v>
      </c>
    </row>
    <row r="3057" spans="1:5" ht="15.75" customHeight="1">
      <c r="A3057" s="219">
        <v>2018</v>
      </c>
      <c r="B3057" s="219" t="s">
        <v>100</v>
      </c>
      <c r="C3057" s="219" t="s">
        <v>188</v>
      </c>
      <c r="D3057" s="219" t="s">
        <v>635</v>
      </c>
      <c r="E3057" s="219">
        <v>7.18434E-4</v>
      </c>
    </row>
    <row r="3058" spans="1:5" ht="15.75" customHeight="1">
      <c r="A3058" s="219">
        <v>2018</v>
      </c>
      <c r="B3058" s="219" t="s">
        <v>103</v>
      </c>
      <c r="C3058" s="219" t="s">
        <v>188</v>
      </c>
      <c r="D3058" s="219" t="s">
        <v>635</v>
      </c>
      <c r="E3058" s="219">
        <v>2.7558178999999999E-2</v>
      </c>
    </row>
    <row r="3059" spans="1:5" ht="15.75" customHeight="1">
      <c r="A3059" s="219">
        <v>2018</v>
      </c>
      <c r="B3059" s="219" t="s">
        <v>105</v>
      </c>
      <c r="C3059" s="219" t="s">
        <v>188</v>
      </c>
      <c r="D3059" s="219" t="s">
        <v>635</v>
      </c>
      <c r="E3059" s="219">
        <v>1.43981E-4</v>
      </c>
    </row>
    <row r="3060" spans="1:5" ht="15.75" customHeight="1">
      <c r="A3060" s="219">
        <v>2018</v>
      </c>
      <c r="B3060" s="219" t="s">
        <v>107</v>
      </c>
      <c r="C3060" s="219" t="s">
        <v>188</v>
      </c>
      <c r="D3060" s="219" t="s">
        <v>635</v>
      </c>
      <c r="E3060" s="219">
        <v>2.55639E-4</v>
      </c>
    </row>
    <row r="3061" spans="1:5" ht="15.75" customHeight="1">
      <c r="A3061" s="219">
        <v>2018</v>
      </c>
      <c r="B3061" s="219" t="s">
        <v>113</v>
      </c>
      <c r="C3061" s="219" t="s">
        <v>188</v>
      </c>
      <c r="D3061" s="219" t="s">
        <v>635</v>
      </c>
      <c r="E3061" s="219">
        <v>1.004926E-3</v>
      </c>
    </row>
    <row r="3062" spans="1:5" ht="15.75" customHeight="1">
      <c r="A3062" s="219">
        <v>2018</v>
      </c>
      <c r="B3062" s="219" t="s">
        <v>115</v>
      </c>
      <c r="C3062" s="219" t="s">
        <v>188</v>
      </c>
      <c r="D3062" s="219" t="s">
        <v>635</v>
      </c>
      <c r="E3062" s="219">
        <v>0.48329523299999999</v>
      </c>
    </row>
    <row r="3063" spans="1:5" ht="15.75" customHeight="1">
      <c r="A3063" s="219">
        <v>2018</v>
      </c>
      <c r="B3063" s="219" t="s">
        <v>118</v>
      </c>
      <c r="C3063" s="219" t="s">
        <v>188</v>
      </c>
      <c r="D3063" s="219" t="s">
        <v>635</v>
      </c>
      <c r="E3063" s="219">
        <v>2.903119E-3</v>
      </c>
    </row>
    <row r="3064" spans="1:5" ht="15.75" customHeight="1">
      <c r="A3064" s="219">
        <v>2018</v>
      </c>
      <c r="B3064" s="219" t="s">
        <v>123</v>
      </c>
      <c r="C3064" s="219" t="s">
        <v>188</v>
      </c>
      <c r="D3064" s="219" t="s">
        <v>635</v>
      </c>
      <c r="E3064" s="219">
        <v>3.4966700000000001E-4</v>
      </c>
    </row>
    <row r="3065" spans="1:5" ht="15.75" customHeight="1">
      <c r="A3065" s="219">
        <v>2018</v>
      </c>
      <c r="B3065" s="219" t="s">
        <v>126</v>
      </c>
      <c r="C3065" s="219" t="s">
        <v>188</v>
      </c>
      <c r="D3065" s="219" t="s">
        <v>635</v>
      </c>
      <c r="E3065" s="219">
        <v>1.602886E-3</v>
      </c>
    </row>
    <row r="3066" spans="1:5" ht="15.75" customHeight="1">
      <c r="A3066" s="219">
        <v>2018</v>
      </c>
      <c r="B3066" s="219" t="s">
        <v>132</v>
      </c>
      <c r="C3066" s="219" t="s">
        <v>188</v>
      </c>
      <c r="D3066" s="219" t="s">
        <v>635</v>
      </c>
      <c r="E3066" s="224">
        <v>1.4699999999999999E-6</v>
      </c>
    </row>
    <row r="3067" spans="1:5" ht="15.75" customHeight="1">
      <c r="A3067" s="219">
        <v>2018</v>
      </c>
      <c r="B3067" s="219" t="s">
        <v>129</v>
      </c>
      <c r="C3067" s="219" t="s">
        <v>188</v>
      </c>
      <c r="D3067" s="219" t="s">
        <v>635</v>
      </c>
      <c r="E3067" s="219">
        <v>6.686282E-3</v>
      </c>
    </row>
    <row r="3068" spans="1:5" ht="15.75" customHeight="1">
      <c r="A3068" s="219">
        <v>2018</v>
      </c>
      <c r="B3068" s="219" t="s">
        <v>134</v>
      </c>
      <c r="C3068" s="219" t="s">
        <v>188</v>
      </c>
      <c r="D3068" s="219" t="s">
        <v>635</v>
      </c>
      <c r="E3068" s="219">
        <v>1.1111482000000001E-2</v>
      </c>
    </row>
    <row r="3069" spans="1:5" ht="15.75" customHeight="1">
      <c r="A3069" s="219">
        <v>2018</v>
      </c>
      <c r="B3069" s="219" t="s">
        <v>6</v>
      </c>
      <c r="C3069" s="219" t="s">
        <v>188</v>
      </c>
      <c r="D3069" s="219" t="s">
        <v>641</v>
      </c>
      <c r="E3069" s="219">
        <v>1.3938526999999999E-2</v>
      </c>
    </row>
    <row r="3070" spans="1:5" ht="15.75" customHeight="1">
      <c r="A3070" s="219">
        <v>2018</v>
      </c>
      <c r="B3070" s="219" t="s">
        <v>15</v>
      </c>
      <c r="C3070" s="219" t="s">
        <v>188</v>
      </c>
      <c r="D3070" s="219" t="s">
        <v>641</v>
      </c>
      <c r="E3070" s="219">
        <v>3.7391500000000001E-3</v>
      </c>
    </row>
    <row r="3071" spans="1:5" ht="15.75" customHeight="1">
      <c r="A3071" s="219">
        <v>2018</v>
      </c>
      <c r="B3071" s="219" t="s">
        <v>17</v>
      </c>
      <c r="C3071" s="219" t="s">
        <v>188</v>
      </c>
      <c r="D3071" s="219" t="s">
        <v>641</v>
      </c>
      <c r="E3071" s="219">
        <v>4.2908269999999997E-3</v>
      </c>
    </row>
    <row r="3072" spans="1:5" ht="15.75" customHeight="1">
      <c r="A3072" s="219">
        <v>2018</v>
      </c>
      <c r="B3072" s="219" t="s">
        <v>20</v>
      </c>
      <c r="C3072" s="219" t="s">
        <v>188</v>
      </c>
      <c r="D3072" s="219" t="s">
        <v>641</v>
      </c>
      <c r="E3072" s="219">
        <v>4.7438999999999999E-4</v>
      </c>
    </row>
    <row r="3073" spans="1:5" ht="15.75" customHeight="1">
      <c r="A3073" s="219">
        <v>2018</v>
      </c>
      <c r="B3073" s="219" t="s">
        <v>5450</v>
      </c>
      <c r="C3073" s="219" t="s">
        <v>188</v>
      </c>
      <c r="D3073" s="219" t="s">
        <v>641</v>
      </c>
      <c r="E3073" s="219">
        <v>1.548429E-3</v>
      </c>
    </row>
    <row r="3074" spans="1:5" ht="15.75" customHeight="1">
      <c r="A3074" s="219">
        <v>2018</v>
      </c>
      <c r="B3074" s="219" t="s">
        <v>42</v>
      </c>
      <c r="C3074" s="219" t="s">
        <v>188</v>
      </c>
      <c r="D3074" s="219" t="s">
        <v>641</v>
      </c>
      <c r="E3074" s="219">
        <v>0.45770070299999999</v>
      </c>
    </row>
    <row r="3075" spans="1:5" ht="15.75" customHeight="1">
      <c r="A3075" s="219">
        <v>2018</v>
      </c>
      <c r="B3075" s="219" t="s">
        <v>36</v>
      </c>
      <c r="C3075" s="219" t="s">
        <v>188</v>
      </c>
      <c r="D3075" s="219" t="s">
        <v>641</v>
      </c>
      <c r="E3075" s="219">
        <v>2.2253669999999998E-3</v>
      </c>
    </row>
    <row r="3076" spans="1:5" ht="15.75" customHeight="1">
      <c r="A3076" s="219">
        <v>2018</v>
      </c>
      <c r="B3076" s="219" t="s">
        <v>39</v>
      </c>
      <c r="C3076" s="219" t="s">
        <v>188</v>
      </c>
      <c r="D3076" s="219" t="s">
        <v>641</v>
      </c>
      <c r="E3076" s="219">
        <v>1.108686E-3</v>
      </c>
    </row>
    <row r="3077" spans="1:5" ht="15.75" customHeight="1">
      <c r="A3077" s="219">
        <v>2018</v>
      </c>
      <c r="B3077" s="219" t="s">
        <v>47</v>
      </c>
      <c r="C3077" s="219" t="s">
        <v>188</v>
      </c>
      <c r="D3077" s="219" t="s">
        <v>641</v>
      </c>
      <c r="E3077" s="219">
        <v>3.8857309999999999E-3</v>
      </c>
    </row>
    <row r="3078" spans="1:5" ht="15.75" customHeight="1">
      <c r="A3078" s="219">
        <v>2018</v>
      </c>
      <c r="B3078" s="219" t="s">
        <v>50</v>
      </c>
      <c r="C3078" s="219" t="s">
        <v>188</v>
      </c>
      <c r="D3078" s="219" t="s">
        <v>641</v>
      </c>
      <c r="E3078" s="219">
        <v>1.465811E-3</v>
      </c>
    </row>
    <row r="3079" spans="1:5" ht="15.75" customHeight="1">
      <c r="A3079" s="219">
        <v>2018</v>
      </c>
      <c r="B3079" s="219" t="s">
        <v>58</v>
      </c>
      <c r="C3079" s="219" t="s">
        <v>188</v>
      </c>
      <c r="D3079" s="219" t="s">
        <v>641</v>
      </c>
      <c r="E3079" s="219">
        <v>2.1320879999999999E-3</v>
      </c>
    </row>
    <row r="3080" spans="1:5" ht="15.75" customHeight="1">
      <c r="A3080" s="219">
        <v>2018</v>
      </c>
      <c r="B3080" s="219" t="s">
        <v>55</v>
      </c>
      <c r="C3080" s="219" t="s">
        <v>188</v>
      </c>
      <c r="D3080" s="219" t="s">
        <v>641</v>
      </c>
      <c r="E3080" s="219">
        <v>4.9038E-4</v>
      </c>
    </row>
    <row r="3081" spans="1:5" ht="15.75" customHeight="1">
      <c r="A3081" s="219">
        <v>2018</v>
      </c>
      <c r="B3081" s="219" t="s">
        <v>61</v>
      </c>
      <c r="C3081" s="219" t="s">
        <v>188</v>
      </c>
      <c r="D3081" s="219" t="s">
        <v>641</v>
      </c>
      <c r="E3081" s="219">
        <v>2.2776032000000002E-2</v>
      </c>
    </row>
    <row r="3082" spans="1:5" ht="15.75" customHeight="1">
      <c r="A3082" s="219">
        <v>2018</v>
      </c>
      <c r="B3082" s="219" t="s">
        <v>62</v>
      </c>
      <c r="C3082" s="219" t="s">
        <v>188</v>
      </c>
      <c r="D3082" s="219" t="s">
        <v>641</v>
      </c>
      <c r="E3082" s="219">
        <v>0.11096986</v>
      </c>
    </row>
    <row r="3083" spans="1:5" ht="15.75" customHeight="1">
      <c r="A3083" s="219">
        <v>2018</v>
      </c>
      <c r="B3083" s="219" t="s">
        <v>68</v>
      </c>
      <c r="C3083" s="219" t="s">
        <v>188</v>
      </c>
      <c r="D3083" s="219" t="s">
        <v>641</v>
      </c>
      <c r="E3083" s="219">
        <v>1.183309E-3</v>
      </c>
    </row>
    <row r="3084" spans="1:5" ht="15.75" customHeight="1">
      <c r="A3084" s="219">
        <v>2018</v>
      </c>
      <c r="B3084" s="219" t="s">
        <v>92</v>
      </c>
      <c r="C3084" s="219" t="s">
        <v>188</v>
      </c>
      <c r="D3084" s="219" t="s">
        <v>641</v>
      </c>
      <c r="E3084" s="219">
        <v>2.8943100000000002E-3</v>
      </c>
    </row>
    <row r="3085" spans="1:5" ht="15.75" customHeight="1">
      <c r="A3085" s="219">
        <v>2018</v>
      </c>
      <c r="B3085" s="219" t="s">
        <v>81</v>
      </c>
      <c r="C3085" s="219" t="s">
        <v>188</v>
      </c>
      <c r="D3085" s="219" t="s">
        <v>641</v>
      </c>
      <c r="E3085" s="219">
        <v>1.2072949999999999E-3</v>
      </c>
    </row>
    <row r="3086" spans="1:5" ht="15.75" customHeight="1">
      <c r="A3086" s="219">
        <v>2018</v>
      </c>
      <c r="B3086" s="219" t="s">
        <v>87</v>
      </c>
      <c r="C3086" s="219" t="s">
        <v>188</v>
      </c>
      <c r="D3086" s="219" t="s">
        <v>641</v>
      </c>
      <c r="E3086" s="219">
        <v>2.018288E-2</v>
      </c>
    </row>
    <row r="3087" spans="1:5" ht="15.75" customHeight="1">
      <c r="A3087" s="219">
        <v>2018</v>
      </c>
      <c r="B3087" s="219" t="s">
        <v>95</v>
      </c>
      <c r="C3087" s="219" t="s">
        <v>188</v>
      </c>
      <c r="D3087" s="219" t="s">
        <v>641</v>
      </c>
      <c r="E3087" s="219">
        <v>9.9941599999999993E-4</v>
      </c>
    </row>
    <row r="3088" spans="1:5" ht="15.75" customHeight="1">
      <c r="A3088" s="219">
        <v>2018</v>
      </c>
      <c r="B3088" s="219" t="s">
        <v>98</v>
      </c>
      <c r="C3088" s="219" t="s">
        <v>188</v>
      </c>
      <c r="D3088" s="219" t="s">
        <v>641</v>
      </c>
      <c r="E3088" s="219">
        <v>5.9431999999999996E-4</v>
      </c>
    </row>
    <row r="3089" spans="1:5" ht="15.75" customHeight="1">
      <c r="A3089" s="219">
        <v>2018</v>
      </c>
      <c r="B3089" s="219" t="s">
        <v>100</v>
      </c>
      <c r="C3089" s="219" t="s">
        <v>188</v>
      </c>
      <c r="D3089" s="219" t="s">
        <v>641</v>
      </c>
      <c r="E3089" s="219">
        <v>0.30648767799999999</v>
      </c>
    </row>
    <row r="3090" spans="1:5" ht="15.75" customHeight="1">
      <c r="A3090" s="219">
        <v>2018</v>
      </c>
      <c r="B3090" s="219" t="s">
        <v>103</v>
      </c>
      <c r="C3090" s="219" t="s">
        <v>188</v>
      </c>
      <c r="D3090" s="219" t="s">
        <v>641</v>
      </c>
      <c r="E3090" s="219">
        <v>4.5626690000000001E-3</v>
      </c>
    </row>
    <row r="3091" spans="1:5" ht="15.75" customHeight="1">
      <c r="A3091" s="219">
        <v>2018</v>
      </c>
      <c r="B3091" s="219" t="s">
        <v>107</v>
      </c>
      <c r="C3091" s="219" t="s">
        <v>188</v>
      </c>
      <c r="D3091" s="219" t="s">
        <v>641</v>
      </c>
      <c r="E3091" s="219">
        <v>5.0637100000000003E-4</v>
      </c>
    </row>
    <row r="3092" spans="1:5" ht="15.75" customHeight="1">
      <c r="A3092" s="219">
        <v>2018</v>
      </c>
      <c r="B3092" s="219" t="s">
        <v>113</v>
      </c>
      <c r="C3092" s="219" t="s">
        <v>188</v>
      </c>
      <c r="D3092" s="219" t="s">
        <v>641</v>
      </c>
      <c r="E3092" s="219">
        <v>1.583075E-3</v>
      </c>
    </row>
    <row r="3093" spans="1:5" ht="15.75" customHeight="1">
      <c r="A3093" s="219">
        <v>2018</v>
      </c>
      <c r="B3093" s="219" t="s">
        <v>115</v>
      </c>
      <c r="C3093" s="219" t="s">
        <v>188</v>
      </c>
      <c r="D3093" s="219" t="s">
        <v>641</v>
      </c>
      <c r="E3093" s="219">
        <v>5.1942999999999998E-3</v>
      </c>
    </row>
    <row r="3094" spans="1:5" ht="15.75" customHeight="1">
      <c r="A3094" s="219">
        <v>2018</v>
      </c>
      <c r="B3094" s="219" t="s">
        <v>123</v>
      </c>
      <c r="C3094" s="219" t="s">
        <v>188</v>
      </c>
      <c r="D3094" s="219" t="s">
        <v>641</v>
      </c>
      <c r="E3094" s="219">
        <v>1.0852329000000001E-2</v>
      </c>
    </row>
    <row r="3095" spans="1:5" ht="15.75" customHeight="1">
      <c r="A3095" s="219">
        <v>2018</v>
      </c>
      <c r="B3095" s="219" t="s">
        <v>3098</v>
      </c>
      <c r="C3095" s="219" t="s">
        <v>188</v>
      </c>
      <c r="D3095" s="219" t="s">
        <v>641</v>
      </c>
      <c r="E3095" s="219">
        <v>1.2667269E-2</v>
      </c>
    </row>
    <row r="3096" spans="1:5" ht="15.75" customHeight="1">
      <c r="A3096" s="219">
        <v>2018</v>
      </c>
      <c r="B3096" s="219" t="s">
        <v>126</v>
      </c>
      <c r="C3096" s="219" t="s">
        <v>188</v>
      </c>
      <c r="D3096" s="219" t="s">
        <v>641</v>
      </c>
      <c r="E3096" s="219">
        <v>4.2641800000000002E-4</v>
      </c>
    </row>
    <row r="3097" spans="1:5" ht="15.75" customHeight="1">
      <c r="A3097" s="219">
        <v>2018</v>
      </c>
      <c r="B3097" s="219" t="s">
        <v>132</v>
      </c>
      <c r="C3097" s="219" t="s">
        <v>188</v>
      </c>
      <c r="D3097" s="219" t="s">
        <v>641</v>
      </c>
      <c r="E3097" s="219">
        <v>3.0382260000000002E-3</v>
      </c>
    </row>
    <row r="3098" spans="1:5" ht="15.75" customHeight="1">
      <c r="A3098" s="219">
        <v>2018</v>
      </c>
      <c r="B3098" s="219" t="s">
        <v>134</v>
      </c>
      <c r="C3098" s="219" t="s">
        <v>188</v>
      </c>
      <c r="D3098" s="219" t="s">
        <v>641</v>
      </c>
      <c r="E3098" s="219">
        <v>8.7415599999999996E-4</v>
      </c>
    </row>
    <row r="3099" spans="1:5" ht="15.75" customHeight="1">
      <c r="A3099" s="219">
        <v>2010</v>
      </c>
      <c r="B3099" s="219" t="s">
        <v>3</v>
      </c>
      <c r="C3099" s="219" t="s">
        <v>187</v>
      </c>
      <c r="D3099" s="219" t="s">
        <v>632</v>
      </c>
      <c r="E3099" s="219">
        <v>7.5362095000000004E-2</v>
      </c>
    </row>
    <row r="3100" spans="1:5" ht="15.75" customHeight="1">
      <c r="A3100" s="219">
        <v>2010</v>
      </c>
      <c r="B3100" s="219" t="s">
        <v>12</v>
      </c>
      <c r="C3100" s="219" t="s">
        <v>187</v>
      </c>
      <c r="D3100" s="219" t="s">
        <v>632</v>
      </c>
      <c r="E3100" s="219">
        <v>1.1655354999999999E-2</v>
      </c>
    </row>
    <row r="3101" spans="1:5" ht="15.75" customHeight="1">
      <c r="A3101" s="219">
        <v>2010</v>
      </c>
      <c r="B3101" s="219" t="s">
        <v>8</v>
      </c>
      <c r="C3101" s="219" t="s">
        <v>187</v>
      </c>
      <c r="D3101" s="219" t="s">
        <v>632</v>
      </c>
      <c r="E3101" s="219">
        <v>1.680458E-2</v>
      </c>
    </row>
    <row r="3102" spans="1:5" ht="15.75" customHeight="1">
      <c r="A3102" s="219">
        <v>2010</v>
      </c>
      <c r="B3102" s="219" t="s">
        <v>15</v>
      </c>
      <c r="C3102" s="219" t="s">
        <v>187</v>
      </c>
      <c r="D3102" s="219" t="s">
        <v>632</v>
      </c>
      <c r="E3102" s="219">
        <v>5.4000182000000001E-2</v>
      </c>
    </row>
    <row r="3103" spans="1:5" ht="15.75" customHeight="1">
      <c r="A3103" s="219">
        <v>2010</v>
      </c>
      <c r="B3103" s="219" t="s">
        <v>17</v>
      </c>
      <c r="C3103" s="219" t="s">
        <v>187</v>
      </c>
      <c r="D3103" s="219" t="s">
        <v>632</v>
      </c>
      <c r="E3103" s="219">
        <v>1.8285479E-2</v>
      </c>
    </row>
    <row r="3104" spans="1:5" ht="15.75" customHeight="1">
      <c r="A3104" s="219">
        <v>2010</v>
      </c>
      <c r="B3104" s="219" t="s">
        <v>26</v>
      </c>
      <c r="C3104" s="219" t="s">
        <v>187</v>
      </c>
      <c r="D3104" s="219" t="s">
        <v>632</v>
      </c>
      <c r="E3104" s="219">
        <v>2.8373374E-2</v>
      </c>
    </row>
    <row r="3105" spans="1:5" ht="15.75" customHeight="1">
      <c r="A3105" s="219">
        <v>2010</v>
      </c>
      <c r="B3105" s="219" t="s">
        <v>28</v>
      </c>
      <c r="C3105" s="219" t="s">
        <v>187</v>
      </c>
      <c r="D3105" s="219" t="s">
        <v>632</v>
      </c>
      <c r="E3105" s="219">
        <v>9.0585179999999998E-3</v>
      </c>
    </row>
    <row r="3106" spans="1:5" ht="15.75" customHeight="1">
      <c r="A3106" s="219">
        <v>2010</v>
      </c>
      <c r="B3106" s="219" t="s">
        <v>42</v>
      </c>
      <c r="C3106" s="219" t="s">
        <v>187</v>
      </c>
      <c r="D3106" s="219" t="s">
        <v>632</v>
      </c>
      <c r="E3106" s="219">
        <v>1.0532398E-2</v>
      </c>
    </row>
    <row r="3107" spans="1:5" ht="15.75" customHeight="1">
      <c r="A3107" s="219">
        <v>2010</v>
      </c>
      <c r="B3107" s="219" t="s">
        <v>34</v>
      </c>
      <c r="C3107" s="219" t="s">
        <v>187</v>
      </c>
      <c r="D3107" s="219" t="s">
        <v>632</v>
      </c>
      <c r="E3107" s="224">
        <v>2.34E-6</v>
      </c>
    </row>
    <row r="3108" spans="1:5" ht="15.75" customHeight="1">
      <c r="A3108" s="219">
        <v>2010</v>
      </c>
      <c r="B3108" s="219" t="s">
        <v>36</v>
      </c>
      <c r="C3108" s="219" t="s">
        <v>187</v>
      </c>
      <c r="D3108" s="219" t="s">
        <v>632</v>
      </c>
      <c r="E3108" s="219">
        <v>1.7932216000000001E-2</v>
      </c>
    </row>
    <row r="3109" spans="1:5" ht="15.75" customHeight="1">
      <c r="A3109" s="219">
        <v>2010</v>
      </c>
      <c r="B3109" s="219" t="s">
        <v>39</v>
      </c>
      <c r="C3109" s="219" t="s">
        <v>187</v>
      </c>
      <c r="D3109" s="219" t="s">
        <v>632</v>
      </c>
      <c r="E3109" s="219">
        <v>3.4516882999999998E-2</v>
      </c>
    </row>
    <row r="3110" spans="1:5" ht="15.75" customHeight="1">
      <c r="A3110" s="219">
        <v>2010</v>
      </c>
      <c r="B3110" s="219" t="s">
        <v>44</v>
      </c>
      <c r="C3110" s="219" t="s">
        <v>187</v>
      </c>
      <c r="D3110" s="219" t="s">
        <v>632</v>
      </c>
      <c r="E3110" s="219">
        <v>1.0085555E-2</v>
      </c>
    </row>
    <row r="3111" spans="1:5" ht="15.75" customHeight="1">
      <c r="A3111" s="219">
        <v>2010</v>
      </c>
      <c r="B3111" s="219" t="s">
        <v>47</v>
      </c>
      <c r="C3111" s="219" t="s">
        <v>187</v>
      </c>
      <c r="D3111" s="219" t="s">
        <v>632</v>
      </c>
      <c r="E3111" s="219">
        <v>4.4543950999999998E-2</v>
      </c>
    </row>
    <row r="3112" spans="1:5" ht="15.75" customHeight="1">
      <c r="A3112" s="219">
        <v>2010</v>
      </c>
      <c r="B3112" s="219" t="s">
        <v>58</v>
      </c>
      <c r="C3112" s="219" t="s">
        <v>187</v>
      </c>
      <c r="D3112" s="219" t="s">
        <v>632</v>
      </c>
      <c r="E3112" s="219">
        <v>5.0533100000000003E-4</v>
      </c>
    </row>
    <row r="3113" spans="1:5" ht="15.75" customHeight="1">
      <c r="A3113" s="219">
        <v>2010</v>
      </c>
      <c r="B3113" s="219" t="s">
        <v>55</v>
      </c>
      <c r="C3113" s="219" t="s">
        <v>187</v>
      </c>
      <c r="D3113" s="219" t="s">
        <v>632</v>
      </c>
      <c r="E3113" s="219">
        <v>2.0009685999999999E-2</v>
      </c>
    </row>
    <row r="3114" spans="1:5" ht="15.75" customHeight="1">
      <c r="A3114" s="219">
        <v>2010</v>
      </c>
      <c r="B3114" s="219" t="s">
        <v>52</v>
      </c>
      <c r="C3114" s="219" t="s">
        <v>187</v>
      </c>
      <c r="D3114" s="219" t="s">
        <v>632</v>
      </c>
      <c r="E3114" s="219">
        <v>3.125563E-3</v>
      </c>
    </row>
    <row r="3115" spans="1:5" ht="15.75" customHeight="1">
      <c r="A3115" s="219">
        <v>2010</v>
      </c>
      <c r="B3115" s="219" t="s">
        <v>61</v>
      </c>
      <c r="C3115" s="219" t="s">
        <v>187</v>
      </c>
      <c r="D3115" s="219" t="s">
        <v>632</v>
      </c>
      <c r="E3115" s="219">
        <v>3.8809852999999998E-2</v>
      </c>
    </row>
    <row r="3116" spans="1:5" ht="15.75" customHeight="1">
      <c r="A3116" s="219">
        <v>2010</v>
      </c>
      <c r="B3116" s="219" t="s">
        <v>68</v>
      </c>
      <c r="C3116" s="219" t="s">
        <v>187</v>
      </c>
      <c r="D3116" s="219" t="s">
        <v>632</v>
      </c>
      <c r="E3116" s="219">
        <v>7.2032996000000002E-2</v>
      </c>
    </row>
    <row r="3117" spans="1:5" ht="15.75" customHeight="1">
      <c r="A3117" s="219">
        <v>2010</v>
      </c>
      <c r="B3117" s="219" t="s">
        <v>70</v>
      </c>
      <c r="C3117" s="219" t="s">
        <v>187</v>
      </c>
      <c r="D3117" s="219" t="s">
        <v>632</v>
      </c>
      <c r="E3117" s="219">
        <v>8.7333280000000003E-3</v>
      </c>
    </row>
    <row r="3118" spans="1:5" ht="15.75" customHeight="1">
      <c r="A3118" s="219">
        <v>2010</v>
      </c>
      <c r="B3118" s="219" t="s">
        <v>89</v>
      </c>
      <c r="C3118" s="219" t="s">
        <v>187</v>
      </c>
      <c r="D3118" s="219" t="s">
        <v>632</v>
      </c>
      <c r="E3118" s="219">
        <v>2.2693100000000001E-4</v>
      </c>
    </row>
    <row r="3119" spans="1:5" ht="15.75" customHeight="1">
      <c r="A3119" s="219">
        <v>2010</v>
      </c>
      <c r="B3119" s="219" t="s">
        <v>73</v>
      </c>
      <c r="C3119" s="219" t="s">
        <v>187</v>
      </c>
      <c r="D3119" s="219" t="s">
        <v>632</v>
      </c>
      <c r="E3119" s="219">
        <v>5.7177210000000003E-3</v>
      </c>
    </row>
    <row r="3120" spans="1:5" ht="15.75" customHeight="1">
      <c r="A3120" s="219">
        <v>2010</v>
      </c>
      <c r="B3120" s="219" t="s">
        <v>79</v>
      </c>
      <c r="C3120" s="219" t="s">
        <v>187</v>
      </c>
      <c r="D3120" s="219" t="s">
        <v>632</v>
      </c>
      <c r="E3120" s="219">
        <v>2.7372099999999999E-4</v>
      </c>
    </row>
    <row r="3121" spans="1:5" ht="15.75" customHeight="1">
      <c r="A3121" s="219">
        <v>2010</v>
      </c>
      <c r="B3121" s="219" t="s">
        <v>81</v>
      </c>
      <c r="C3121" s="219" t="s">
        <v>187</v>
      </c>
      <c r="D3121" s="219" t="s">
        <v>632</v>
      </c>
      <c r="E3121" s="219">
        <v>1.6610400000000001E-4</v>
      </c>
    </row>
    <row r="3122" spans="1:5" ht="15.75" customHeight="1">
      <c r="A3122" s="219">
        <v>2010</v>
      </c>
      <c r="B3122" s="219" t="s">
        <v>84</v>
      </c>
      <c r="C3122" s="219" t="s">
        <v>187</v>
      </c>
      <c r="D3122" s="219" t="s">
        <v>632</v>
      </c>
      <c r="E3122" s="219">
        <v>3.1279020000000001E-3</v>
      </c>
    </row>
    <row r="3123" spans="1:5" ht="15.75" customHeight="1">
      <c r="A3123" s="219">
        <v>2010</v>
      </c>
      <c r="B3123" s="219" t="s">
        <v>76</v>
      </c>
      <c r="C3123" s="219" t="s">
        <v>187</v>
      </c>
      <c r="D3123" s="219" t="s">
        <v>632</v>
      </c>
      <c r="E3123" s="219">
        <v>2.0114963E-2</v>
      </c>
    </row>
    <row r="3124" spans="1:5" ht="15.75" customHeight="1">
      <c r="A3124" s="219">
        <v>2010</v>
      </c>
      <c r="B3124" s="219" t="s">
        <v>87</v>
      </c>
      <c r="C3124" s="219" t="s">
        <v>187</v>
      </c>
      <c r="D3124" s="219" t="s">
        <v>632</v>
      </c>
      <c r="E3124" s="219">
        <v>2.0971217E-2</v>
      </c>
    </row>
    <row r="3125" spans="1:5" ht="15.75" customHeight="1">
      <c r="A3125" s="219">
        <v>2010</v>
      </c>
      <c r="B3125" s="219" t="s">
        <v>95</v>
      </c>
      <c r="C3125" s="219" t="s">
        <v>187</v>
      </c>
      <c r="D3125" s="219" t="s">
        <v>632</v>
      </c>
      <c r="E3125" s="219">
        <v>3.9256696000000001E-2</v>
      </c>
    </row>
    <row r="3126" spans="1:5" ht="15.75" customHeight="1">
      <c r="A3126" s="219">
        <v>2010</v>
      </c>
      <c r="B3126" s="219" t="s">
        <v>98</v>
      </c>
      <c r="C3126" s="219" t="s">
        <v>187</v>
      </c>
      <c r="D3126" s="219" t="s">
        <v>632</v>
      </c>
      <c r="E3126" s="219">
        <v>2.0908051E-2</v>
      </c>
    </row>
    <row r="3127" spans="1:5" ht="15.75" customHeight="1">
      <c r="A3127" s="219">
        <v>2010</v>
      </c>
      <c r="B3127" s="219" t="s">
        <v>100</v>
      </c>
      <c r="C3127" s="219" t="s">
        <v>187</v>
      </c>
      <c r="D3127" s="219" t="s">
        <v>632</v>
      </c>
      <c r="E3127" s="219">
        <v>5.7083630000000002E-3</v>
      </c>
    </row>
    <row r="3128" spans="1:5" ht="15.75" customHeight="1">
      <c r="A3128" s="219">
        <v>2010</v>
      </c>
      <c r="B3128" s="219" t="s">
        <v>103</v>
      </c>
      <c r="C3128" s="219" t="s">
        <v>187</v>
      </c>
      <c r="D3128" s="219" t="s">
        <v>632</v>
      </c>
      <c r="E3128" s="219">
        <v>0.13332771900000001</v>
      </c>
    </row>
    <row r="3129" spans="1:5" ht="15.75" customHeight="1">
      <c r="A3129" s="219">
        <v>2010</v>
      </c>
      <c r="B3129" s="219" t="s">
        <v>8075</v>
      </c>
      <c r="C3129" s="219" t="s">
        <v>187</v>
      </c>
      <c r="D3129" s="219" t="s">
        <v>632</v>
      </c>
      <c r="E3129" s="219">
        <v>4.356136E-3</v>
      </c>
    </row>
    <row r="3130" spans="1:5" ht="15.75" customHeight="1">
      <c r="A3130" s="219">
        <v>2010</v>
      </c>
      <c r="B3130" s="219" t="s">
        <v>107</v>
      </c>
      <c r="C3130" s="219" t="s">
        <v>187</v>
      </c>
      <c r="D3130" s="219" t="s">
        <v>632</v>
      </c>
      <c r="E3130" s="219">
        <v>1.3232173999999999E-2</v>
      </c>
    </row>
    <row r="3131" spans="1:5" ht="15.75" customHeight="1">
      <c r="A3131" s="219">
        <v>2010</v>
      </c>
      <c r="B3131" s="219" t="s">
        <v>110</v>
      </c>
      <c r="C3131" s="219" t="s">
        <v>187</v>
      </c>
      <c r="D3131" s="219" t="s">
        <v>632</v>
      </c>
      <c r="E3131" s="219">
        <v>7.5565629999999996E-3</v>
      </c>
    </row>
    <row r="3132" spans="1:5" ht="15.75" customHeight="1">
      <c r="A3132" s="219">
        <v>2010</v>
      </c>
      <c r="B3132" s="219" t="s">
        <v>113</v>
      </c>
      <c r="C3132" s="219" t="s">
        <v>187</v>
      </c>
      <c r="D3132" s="219" t="s">
        <v>632</v>
      </c>
      <c r="E3132" s="219">
        <v>1.5087392E-2</v>
      </c>
    </row>
    <row r="3133" spans="1:5" ht="15.75" customHeight="1">
      <c r="A3133" s="219">
        <v>2010</v>
      </c>
      <c r="B3133" s="219" t="s">
        <v>115</v>
      </c>
      <c r="C3133" s="219" t="s">
        <v>187</v>
      </c>
      <c r="D3133" s="219" t="s">
        <v>632</v>
      </c>
      <c r="E3133" s="219">
        <v>0.16203564000000001</v>
      </c>
    </row>
    <row r="3134" spans="1:5" ht="15.75" customHeight="1">
      <c r="A3134" s="219">
        <v>2010</v>
      </c>
      <c r="B3134" s="219" t="s">
        <v>118</v>
      </c>
      <c r="C3134" s="219" t="s">
        <v>187</v>
      </c>
      <c r="D3134" s="219" t="s">
        <v>632</v>
      </c>
      <c r="E3134" s="219">
        <v>2.0868279999999999E-2</v>
      </c>
    </row>
    <row r="3135" spans="1:5" ht="15.75" customHeight="1">
      <c r="A3135" s="219">
        <v>2010</v>
      </c>
      <c r="B3135" s="219" t="s">
        <v>123</v>
      </c>
      <c r="C3135" s="219" t="s">
        <v>187</v>
      </c>
      <c r="D3135" s="219" t="s">
        <v>632</v>
      </c>
      <c r="E3135" s="219">
        <v>1.648173E-2</v>
      </c>
    </row>
    <row r="3136" spans="1:5" ht="15.75" customHeight="1">
      <c r="A3136" s="219">
        <v>2010</v>
      </c>
      <c r="B3136" s="219" t="s">
        <v>126</v>
      </c>
      <c r="C3136" s="219" t="s">
        <v>187</v>
      </c>
      <c r="D3136" s="219" t="s">
        <v>632</v>
      </c>
      <c r="E3136" s="219">
        <v>8.6748410000000008E-3</v>
      </c>
    </row>
    <row r="3137" spans="1:5" ht="15.75" customHeight="1">
      <c r="A3137" s="219">
        <v>2010</v>
      </c>
      <c r="B3137" s="219" t="s">
        <v>132</v>
      </c>
      <c r="C3137" s="219" t="s">
        <v>187</v>
      </c>
      <c r="D3137" s="219" t="s">
        <v>632</v>
      </c>
      <c r="E3137" s="219">
        <v>1.3669659000000001E-2</v>
      </c>
    </row>
    <row r="3138" spans="1:5" ht="15.75" customHeight="1">
      <c r="A3138" s="219">
        <v>2010</v>
      </c>
      <c r="B3138" s="219" t="s">
        <v>129</v>
      </c>
      <c r="C3138" s="219" t="s">
        <v>187</v>
      </c>
      <c r="D3138" s="219" t="s">
        <v>632</v>
      </c>
      <c r="E3138" s="219">
        <v>1.1989903E-2</v>
      </c>
    </row>
    <row r="3139" spans="1:5" ht="15.75" customHeight="1">
      <c r="A3139" s="219">
        <v>2010</v>
      </c>
      <c r="B3139" s="219" t="s">
        <v>134</v>
      </c>
      <c r="C3139" s="219" t="s">
        <v>187</v>
      </c>
      <c r="D3139" s="219" t="s">
        <v>632</v>
      </c>
      <c r="E3139" s="219">
        <v>1.8786129999999999E-3</v>
      </c>
    </row>
    <row r="3140" spans="1:5" ht="15.75" customHeight="1">
      <c r="A3140" s="219">
        <v>2010</v>
      </c>
      <c r="B3140" s="219" t="s">
        <v>3</v>
      </c>
      <c r="C3140" s="219" t="s">
        <v>187</v>
      </c>
      <c r="D3140" s="219" t="s">
        <v>637</v>
      </c>
      <c r="E3140" s="219">
        <v>0.13776444299999999</v>
      </c>
    </row>
    <row r="3141" spans="1:5" ht="15.75" customHeight="1">
      <c r="A3141" s="219">
        <v>2010</v>
      </c>
      <c r="B3141" s="219" t="s">
        <v>12</v>
      </c>
      <c r="C3141" s="219" t="s">
        <v>187</v>
      </c>
      <c r="D3141" s="219" t="s">
        <v>637</v>
      </c>
      <c r="E3141" s="219">
        <v>4.2844500000000001E-4</v>
      </c>
    </row>
    <row r="3142" spans="1:5" ht="15.75" customHeight="1">
      <c r="A3142" s="219">
        <v>2010</v>
      </c>
      <c r="B3142" s="219" t="s">
        <v>8</v>
      </c>
      <c r="C3142" s="219" t="s">
        <v>187</v>
      </c>
      <c r="D3142" s="219" t="s">
        <v>637</v>
      </c>
      <c r="E3142" s="224">
        <v>5.4399999999999996E-6</v>
      </c>
    </row>
    <row r="3143" spans="1:5" ht="15.75" customHeight="1">
      <c r="A3143" s="219">
        <v>2010</v>
      </c>
      <c r="B3143" s="219" t="s">
        <v>15</v>
      </c>
      <c r="C3143" s="219" t="s">
        <v>187</v>
      </c>
      <c r="D3143" s="219" t="s">
        <v>637</v>
      </c>
      <c r="E3143" s="219">
        <v>9.1015040000000005E-2</v>
      </c>
    </row>
    <row r="3144" spans="1:5" ht="15.75" customHeight="1">
      <c r="A3144" s="219">
        <v>2010</v>
      </c>
      <c r="B3144" s="219" t="s">
        <v>17</v>
      </c>
      <c r="C3144" s="219" t="s">
        <v>187</v>
      </c>
      <c r="D3144" s="219" t="s">
        <v>637</v>
      </c>
      <c r="E3144" s="224">
        <v>4.4700000000000002E-5</v>
      </c>
    </row>
    <row r="3145" spans="1:5" ht="15.75" customHeight="1">
      <c r="A3145" s="219">
        <v>2010</v>
      </c>
      <c r="B3145" s="219" t="s">
        <v>23</v>
      </c>
      <c r="C3145" s="219" t="s">
        <v>187</v>
      </c>
      <c r="D3145" s="219" t="s">
        <v>637</v>
      </c>
      <c r="E3145" s="224">
        <v>3.1399999999999998E-5</v>
      </c>
    </row>
    <row r="3146" spans="1:5" ht="15.75" customHeight="1">
      <c r="A3146" s="219">
        <v>2010</v>
      </c>
      <c r="B3146" s="219" t="s">
        <v>26</v>
      </c>
      <c r="C3146" s="219" t="s">
        <v>187</v>
      </c>
      <c r="D3146" s="219" t="s">
        <v>637</v>
      </c>
      <c r="E3146" s="219">
        <v>1.8575989999999999E-3</v>
      </c>
    </row>
    <row r="3147" spans="1:5" ht="15.75" customHeight="1">
      <c r="A3147" s="219">
        <v>2010</v>
      </c>
      <c r="B3147" s="219" t="s">
        <v>28</v>
      </c>
      <c r="C3147" s="219" t="s">
        <v>187</v>
      </c>
      <c r="D3147" s="219" t="s">
        <v>637</v>
      </c>
      <c r="E3147" s="219">
        <v>4.0051300000000002E-4</v>
      </c>
    </row>
    <row r="3148" spans="1:5" ht="15.75" customHeight="1">
      <c r="A3148" s="219">
        <v>2010</v>
      </c>
      <c r="B3148" s="219" t="s">
        <v>42</v>
      </c>
      <c r="C3148" s="219" t="s">
        <v>187</v>
      </c>
      <c r="D3148" s="219" t="s">
        <v>637</v>
      </c>
      <c r="E3148" s="219">
        <v>5.8527266000000001E-2</v>
      </c>
    </row>
    <row r="3149" spans="1:5" ht="15.75" customHeight="1">
      <c r="A3149" s="219">
        <v>2010</v>
      </c>
      <c r="B3149" s="219" t="s">
        <v>34</v>
      </c>
      <c r="C3149" s="219" t="s">
        <v>187</v>
      </c>
      <c r="D3149" s="219" t="s">
        <v>637</v>
      </c>
      <c r="E3149" s="219">
        <v>3.9807699999999999E-4</v>
      </c>
    </row>
    <row r="3150" spans="1:5" ht="15.75" customHeight="1">
      <c r="A3150" s="219">
        <v>2010</v>
      </c>
      <c r="B3150" s="219" t="s">
        <v>36</v>
      </c>
      <c r="C3150" s="219" t="s">
        <v>187</v>
      </c>
      <c r="D3150" s="219" t="s">
        <v>637</v>
      </c>
      <c r="E3150" s="219">
        <v>4.2715610000000001E-3</v>
      </c>
    </row>
    <row r="3151" spans="1:5" ht="15.75" customHeight="1">
      <c r="A3151" s="219">
        <v>2010</v>
      </c>
      <c r="B3151" s="219" t="s">
        <v>39</v>
      </c>
      <c r="C3151" s="219" t="s">
        <v>187</v>
      </c>
      <c r="D3151" s="219" t="s">
        <v>637</v>
      </c>
      <c r="E3151" s="219">
        <v>2.3204229999999998E-3</v>
      </c>
    </row>
    <row r="3152" spans="1:5" ht="15.75" customHeight="1">
      <c r="A3152" s="219">
        <v>2010</v>
      </c>
      <c r="B3152" s="219" t="s">
        <v>44</v>
      </c>
      <c r="C3152" s="219" t="s">
        <v>187</v>
      </c>
      <c r="D3152" s="219" t="s">
        <v>637</v>
      </c>
      <c r="E3152" s="219">
        <v>5.6194999999999997E-4</v>
      </c>
    </row>
    <row r="3153" spans="1:5" ht="15.75" customHeight="1">
      <c r="A3153" s="219">
        <v>2010</v>
      </c>
      <c r="B3153" s="219" t="s">
        <v>47</v>
      </c>
      <c r="C3153" s="219" t="s">
        <v>187</v>
      </c>
      <c r="D3153" s="219" t="s">
        <v>637</v>
      </c>
      <c r="E3153" s="219">
        <v>2.0378010000000001E-3</v>
      </c>
    </row>
    <row r="3154" spans="1:5" ht="15.75" customHeight="1">
      <c r="A3154" s="219">
        <v>2010</v>
      </c>
      <c r="B3154" s="219" t="s">
        <v>50</v>
      </c>
      <c r="C3154" s="219" t="s">
        <v>187</v>
      </c>
      <c r="D3154" s="219" t="s">
        <v>637</v>
      </c>
      <c r="E3154" s="219">
        <v>0.41457622900000002</v>
      </c>
    </row>
    <row r="3155" spans="1:5" ht="15.75" customHeight="1">
      <c r="A3155" s="219">
        <v>2010</v>
      </c>
      <c r="B3155" s="219" t="s">
        <v>58</v>
      </c>
      <c r="C3155" s="219" t="s">
        <v>187</v>
      </c>
      <c r="D3155" s="219" t="s">
        <v>637</v>
      </c>
      <c r="E3155" s="219">
        <v>2.3707000000000001E-4</v>
      </c>
    </row>
    <row r="3156" spans="1:5" ht="15.75" customHeight="1">
      <c r="A3156" s="219">
        <v>2010</v>
      </c>
      <c r="B3156" s="219" t="s">
        <v>55</v>
      </c>
      <c r="C3156" s="219" t="s">
        <v>187</v>
      </c>
      <c r="D3156" s="219" t="s">
        <v>637</v>
      </c>
      <c r="E3156" s="219">
        <v>2.1598315E-2</v>
      </c>
    </row>
    <row r="3157" spans="1:5" ht="15.75" customHeight="1">
      <c r="A3157" s="219">
        <v>2010</v>
      </c>
      <c r="B3157" s="219" t="s">
        <v>61</v>
      </c>
      <c r="C3157" s="219" t="s">
        <v>187</v>
      </c>
      <c r="D3157" s="219" t="s">
        <v>637</v>
      </c>
      <c r="E3157" s="219">
        <v>1.135788E-3</v>
      </c>
    </row>
    <row r="3158" spans="1:5" ht="15.75" customHeight="1">
      <c r="A3158" s="219">
        <v>2010</v>
      </c>
      <c r="B3158" s="219" t="s">
        <v>62</v>
      </c>
      <c r="C3158" s="219" t="s">
        <v>187</v>
      </c>
      <c r="D3158" s="219" t="s">
        <v>637</v>
      </c>
      <c r="E3158" s="219">
        <v>1.4500680000000001E-3</v>
      </c>
    </row>
    <row r="3159" spans="1:5" ht="15.75" customHeight="1">
      <c r="A3159" s="219">
        <v>2010</v>
      </c>
      <c r="B3159" s="219" t="s">
        <v>68</v>
      </c>
      <c r="C3159" s="219" t="s">
        <v>187</v>
      </c>
      <c r="D3159" s="219" t="s">
        <v>637</v>
      </c>
      <c r="E3159" s="219">
        <v>1.6788300000000001E-3</v>
      </c>
    </row>
    <row r="3160" spans="1:5" ht="15.75" customHeight="1">
      <c r="A3160" s="219">
        <v>2010</v>
      </c>
      <c r="B3160" s="219" t="s">
        <v>65</v>
      </c>
      <c r="C3160" s="219" t="s">
        <v>187</v>
      </c>
      <c r="D3160" s="219" t="s">
        <v>637</v>
      </c>
      <c r="E3160" s="219">
        <v>1.4618140000000001E-3</v>
      </c>
    </row>
    <row r="3161" spans="1:5" ht="15.75" customHeight="1">
      <c r="A3161" s="219">
        <v>2010</v>
      </c>
      <c r="B3161" s="219" t="s">
        <v>70</v>
      </c>
      <c r="C3161" s="219" t="s">
        <v>187</v>
      </c>
      <c r="D3161" s="219" t="s">
        <v>637</v>
      </c>
      <c r="E3161" s="224">
        <v>1.1600000000000001E-5</v>
      </c>
    </row>
    <row r="3162" spans="1:5" ht="15.75" customHeight="1">
      <c r="A3162" s="219">
        <v>2010</v>
      </c>
      <c r="B3162" s="219" t="s">
        <v>89</v>
      </c>
      <c r="C3162" s="219" t="s">
        <v>187</v>
      </c>
      <c r="D3162" s="219" t="s">
        <v>637</v>
      </c>
      <c r="E3162" s="219">
        <v>2.0545609999999999E-3</v>
      </c>
    </row>
    <row r="3163" spans="1:5" ht="15.75" customHeight="1">
      <c r="A3163" s="219">
        <v>2010</v>
      </c>
      <c r="B3163" s="219" t="s">
        <v>92</v>
      </c>
      <c r="C3163" s="219" t="s">
        <v>187</v>
      </c>
      <c r="D3163" s="219" t="s">
        <v>637</v>
      </c>
      <c r="E3163" s="219">
        <v>4.4362900000000002E-4</v>
      </c>
    </row>
    <row r="3164" spans="1:5" ht="15.75" customHeight="1">
      <c r="A3164" s="219">
        <v>2010</v>
      </c>
      <c r="B3164" s="219" t="s">
        <v>73</v>
      </c>
      <c r="C3164" s="219" t="s">
        <v>187</v>
      </c>
      <c r="D3164" s="219" t="s">
        <v>637</v>
      </c>
      <c r="E3164" s="219">
        <v>6.4952940000000004E-3</v>
      </c>
    </row>
    <row r="3165" spans="1:5" ht="15.75" customHeight="1">
      <c r="A3165" s="219">
        <v>2010</v>
      </c>
      <c r="B3165" s="219" t="s">
        <v>81</v>
      </c>
      <c r="C3165" s="219" t="s">
        <v>187</v>
      </c>
      <c r="D3165" s="219" t="s">
        <v>637</v>
      </c>
      <c r="E3165" s="224">
        <v>1.0699999999999999E-5</v>
      </c>
    </row>
    <row r="3166" spans="1:5" ht="15.75" customHeight="1">
      <c r="A3166" s="219">
        <v>2010</v>
      </c>
      <c r="B3166" s="219" t="s">
        <v>84</v>
      </c>
      <c r="C3166" s="219" t="s">
        <v>187</v>
      </c>
      <c r="D3166" s="219" t="s">
        <v>637</v>
      </c>
      <c r="E3166" s="224">
        <v>1.27E-5</v>
      </c>
    </row>
    <row r="3167" spans="1:5" ht="15.75" customHeight="1">
      <c r="A3167" s="219">
        <v>2010</v>
      </c>
      <c r="B3167" s="219" t="s">
        <v>76</v>
      </c>
      <c r="C3167" s="219" t="s">
        <v>187</v>
      </c>
      <c r="D3167" s="219" t="s">
        <v>637</v>
      </c>
      <c r="E3167" s="224">
        <v>8.5900000000000008E-6</v>
      </c>
    </row>
    <row r="3168" spans="1:5" ht="15.75" customHeight="1">
      <c r="A3168" s="219">
        <v>2010</v>
      </c>
      <c r="B3168" s="219" t="s">
        <v>87</v>
      </c>
      <c r="C3168" s="219" t="s">
        <v>187</v>
      </c>
      <c r="D3168" s="219" t="s">
        <v>637</v>
      </c>
      <c r="E3168" s="219">
        <v>1.701176E-3</v>
      </c>
    </row>
    <row r="3169" spans="1:5" ht="15.75" customHeight="1">
      <c r="A3169" s="219">
        <v>2010</v>
      </c>
      <c r="B3169" s="219" t="s">
        <v>95</v>
      </c>
      <c r="C3169" s="219" t="s">
        <v>187</v>
      </c>
      <c r="D3169" s="219" t="s">
        <v>637</v>
      </c>
      <c r="E3169" s="219">
        <v>6.972443E-3</v>
      </c>
    </row>
    <row r="3170" spans="1:5" ht="15.75" customHeight="1">
      <c r="A3170" s="219">
        <v>2010</v>
      </c>
      <c r="B3170" s="219" t="s">
        <v>98</v>
      </c>
      <c r="C3170" s="219" t="s">
        <v>187</v>
      </c>
      <c r="D3170" s="219" t="s">
        <v>637</v>
      </c>
      <c r="E3170" s="219">
        <v>4.2852268999999998E-2</v>
      </c>
    </row>
    <row r="3171" spans="1:5" ht="15.75" customHeight="1">
      <c r="A3171" s="219">
        <v>2010</v>
      </c>
      <c r="B3171" s="219" t="s">
        <v>100</v>
      </c>
      <c r="C3171" s="219" t="s">
        <v>187</v>
      </c>
      <c r="D3171" s="219" t="s">
        <v>637</v>
      </c>
      <c r="E3171" s="219">
        <v>2.3133999999999999E-4</v>
      </c>
    </row>
    <row r="3172" spans="1:5" ht="15.75" customHeight="1">
      <c r="A3172" s="219">
        <v>2010</v>
      </c>
      <c r="B3172" s="219" t="s">
        <v>103</v>
      </c>
      <c r="C3172" s="219" t="s">
        <v>187</v>
      </c>
      <c r="D3172" s="219" t="s">
        <v>637</v>
      </c>
      <c r="E3172" s="219">
        <v>7.3943000000000001E-4</v>
      </c>
    </row>
    <row r="3173" spans="1:5" ht="15.75" customHeight="1">
      <c r="A3173" s="219">
        <v>2010</v>
      </c>
      <c r="B3173" s="219" t="s">
        <v>105</v>
      </c>
      <c r="C3173" s="219" t="s">
        <v>187</v>
      </c>
      <c r="D3173" s="219" t="s">
        <v>637</v>
      </c>
      <c r="E3173" s="219">
        <v>1.3794499999999999E-4</v>
      </c>
    </row>
    <row r="3174" spans="1:5" ht="15.75" customHeight="1">
      <c r="A3174" s="219">
        <v>2010</v>
      </c>
      <c r="B3174" s="219" t="s">
        <v>107</v>
      </c>
      <c r="C3174" s="219" t="s">
        <v>187</v>
      </c>
      <c r="D3174" s="219" t="s">
        <v>637</v>
      </c>
      <c r="E3174" s="219">
        <v>1.778958E-3</v>
      </c>
    </row>
    <row r="3175" spans="1:5" ht="15.75" customHeight="1">
      <c r="A3175" s="219">
        <v>2010</v>
      </c>
      <c r="B3175" s="219" t="s">
        <v>110</v>
      </c>
      <c r="C3175" s="219" t="s">
        <v>187</v>
      </c>
      <c r="D3175" s="219" t="s">
        <v>637</v>
      </c>
      <c r="E3175" s="219">
        <v>7.8913599999999996E-4</v>
      </c>
    </row>
    <row r="3176" spans="1:5" ht="15.75" customHeight="1">
      <c r="A3176" s="219">
        <v>2010</v>
      </c>
      <c r="B3176" s="219" t="s">
        <v>113</v>
      </c>
      <c r="C3176" s="219" t="s">
        <v>187</v>
      </c>
      <c r="D3176" s="219" t="s">
        <v>637</v>
      </c>
      <c r="E3176" s="219">
        <v>1.1552410000000001E-2</v>
      </c>
    </row>
    <row r="3177" spans="1:5" ht="15.75" customHeight="1">
      <c r="A3177" s="219">
        <v>2010</v>
      </c>
      <c r="B3177" s="219" t="s">
        <v>115</v>
      </c>
      <c r="C3177" s="219" t="s">
        <v>187</v>
      </c>
      <c r="D3177" s="219" t="s">
        <v>637</v>
      </c>
      <c r="E3177" s="219">
        <v>0.16231875800000001</v>
      </c>
    </row>
    <row r="3178" spans="1:5" ht="15.75" customHeight="1">
      <c r="A3178" s="219">
        <v>2010</v>
      </c>
      <c r="B3178" s="219" t="s">
        <v>118</v>
      </c>
      <c r="C3178" s="219" t="s">
        <v>187</v>
      </c>
      <c r="D3178" s="219" t="s">
        <v>637</v>
      </c>
      <c r="E3178" s="224">
        <v>7.5900000000000002E-6</v>
      </c>
    </row>
    <row r="3179" spans="1:5" ht="15.75" customHeight="1">
      <c r="A3179" s="219">
        <v>2010</v>
      </c>
      <c r="B3179" s="219" t="s">
        <v>123</v>
      </c>
      <c r="C3179" s="219" t="s">
        <v>187</v>
      </c>
      <c r="D3179" s="219" t="s">
        <v>637</v>
      </c>
      <c r="E3179" s="219">
        <v>1.2739194000000001E-2</v>
      </c>
    </row>
    <row r="3180" spans="1:5" ht="15.75" customHeight="1">
      <c r="A3180" s="219">
        <v>2010</v>
      </c>
      <c r="B3180" s="219" t="s">
        <v>126</v>
      </c>
      <c r="C3180" s="219" t="s">
        <v>187</v>
      </c>
      <c r="D3180" s="219" t="s">
        <v>637</v>
      </c>
      <c r="E3180" s="224">
        <v>7.1600000000000006E-5</v>
      </c>
    </row>
    <row r="3181" spans="1:5" ht="15.75" customHeight="1">
      <c r="A3181" s="219">
        <v>2010</v>
      </c>
      <c r="B3181" s="219" t="s">
        <v>132</v>
      </c>
      <c r="C3181" s="219" t="s">
        <v>187</v>
      </c>
      <c r="D3181" s="219" t="s">
        <v>637</v>
      </c>
      <c r="E3181" s="219">
        <v>6.0592600000000001E-4</v>
      </c>
    </row>
    <row r="3182" spans="1:5" ht="15.75" customHeight="1">
      <c r="A3182" s="219">
        <v>2010</v>
      </c>
      <c r="B3182" s="219" t="s">
        <v>129</v>
      </c>
      <c r="C3182" s="219" t="s">
        <v>187</v>
      </c>
      <c r="D3182" s="219" t="s">
        <v>637</v>
      </c>
      <c r="E3182" s="219">
        <v>6.6161930000000002E-3</v>
      </c>
    </row>
    <row r="3183" spans="1:5" ht="15.75" customHeight="1">
      <c r="A3183" s="219">
        <v>2010</v>
      </c>
      <c r="B3183" s="219" t="s">
        <v>134</v>
      </c>
      <c r="C3183" s="219" t="s">
        <v>187</v>
      </c>
      <c r="D3183" s="219" t="s">
        <v>637</v>
      </c>
      <c r="E3183" s="224">
        <v>4.57E-5</v>
      </c>
    </row>
    <row r="3184" spans="1:5" ht="15.75" customHeight="1">
      <c r="A3184" s="219">
        <v>2010</v>
      </c>
      <c r="B3184" s="219" t="s">
        <v>3</v>
      </c>
      <c r="C3184" s="219" t="s">
        <v>633</v>
      </c>
      <c r="D3184" s="219" t="s">
        <v>632</v>
      </c>
      <c r="E3184" s="219">
        <v>7.0654087000000004E-2</v>
      </c>
    </row>
    <row r="3185" spans="1:5" ht="15.75" customHeight="1">
      <c r="A3185" s="219">
        <v>2010</v>
      </c>
      <c r="B3185" s="219" t="s">
        <v>12</v>
      </c>
      <c r="C3185" s="219" t="s">
        <v>633</v>
      </c>
      <c r="D3185" s="219" t="s">
        <v>632</v>
      </c>
      <c r="E3185" s="219">
        <v>1.3329944999999999E-2</v>
      </c>
    </row>
    <row r="3186" spans="1:5" ht="15.75" customHeight="1">
      <c r="A3186" s="219">
        <v>2010</v>
      </c>
      <c r="B3186" s="219" t="s">
        <v>8</v>
      </c>
      <c r="C3186" s="219" t="s">
        <v>633</v>
      </c>
      <c r="D3186" s="219" t="s">
        <v>632</v>
      </c>
      <c r="E3186" s="219">
        <v>1.8538677999999999E-2</v>
      </c>
    </row>
    <row r="3187" spans="1:5" ht="15.75" customHeight="1">
      <c r="A3187" s="219">
        <v>2010</v>
      </c>
      <c r="B3187" s="219" t="s">
        <v>15</v>
      </c>
      <c r="C3187" s="219" t="s">
        <v>633</v>
      </c>
      <c r="D3187" s="219" t="s">
        <v>632</v>
      </c>
      <c r="E3187" s="219">
        <v>6.6593521000000003E-2</v>
      </c>
    </row>
    <row r="3188" spans="1:5" ht="15.75" customHeight="1">
      <c r="A3188" s="219">
        <v>2010</v>
      </c>
      <c r="B3188" s="219" t="s">
        <v>17</v>
      </c>
      <c r="C3188" s="219" t="s">
        <v>633</v>
      </c>
      <c r="D3188" s="219" t="s">
        <v>632</v>
      </c>
      <c r="E3188" s="219">
        <v>1.7559168E-2</v>
      </c>
    </row>
    <row r="3189" spans="1:5" ht="15.75" customHeight="1">
      <c r="A3189" s="219">
        <v>2010</v>
      </c>
      <c r="B3189" s="219" t="s">
        <v>26</v>
      </c>
      <c r="C3189" s="219" t="s">
        <v>633</v>
      </c>
      <c r="D3189" s="219" t="s">
        <v>632</v>
      </c>
      <c r="E3189" s="219">
        <v>3.6759198E-2</v>
      </c>
    </row>
    <row r="3190" spans="1:5" ht="15.75" customHeight="1">
      <c r="A3190" s="219">
        <v>2010</v>
      </c>
      <c r="B3190" s="219" t="s">
        <v>28</v>
      </c>
      <c r="C3190" s="219" t="s">
        <v>633</v>
      </c>
      <c r="D3190" s="219" t="s">
        <v>632</v>
      </c>
      <c r="E3190" s="219">
        <v>3.4476889999999999E-3</v>
      </c>
    </row>
    <row r="3191" spans="1:5" ht="15.75" customHeight="1">
      <c r="A3191" s="219">
        <v>2010</v>
      </c>
      <c r="B3191" s="219" t="s">
        <v>42</v>
      </c>
      <c r="C3191" s="219" t="s">
        <v>633</v>
      </c>
      <c r="D3191" s="219" t="s">
        <v>632</v>
      </c>
      <c r="E3191" s="219">
        <v>1.6260196000000001E-2</v>
      </c>
    </row>
    <row r="3192" spans="1:5" ht="15.75" customHeight="1">
      <c r="A3192" s="219">
        <v>2010</v>
      </c>
      <c r="B3192" s="219" t="s">
        <v>34</v>
      </c>
      <c r="C3192" s="219" t="s">
        <v>633</v>
      </c>
      <c r="D3192" s="219" t="s">
        <v>632</v>
      </c>
      <c r="E3192" s="224">
        <v>2.9699999999999999E-6</v>
      </c>
    </row>
    <row r="3193" spans="1:5" ht="15.75" customHeight="1">
      <c r="A3193" s="219">
        <v>2010</v>
      </c>
      <c r="B3193" s="219" t="s">
        <v>36</v>
      </c>
      <c r="C3193" s="219" t="s">
        <v>633</v>
      </c>
      <c r="D3193" s="219" t="s">
        <v>632</v>
      </c>
      <c r="E3193" s="219">
        <v>1.6255954E-2</v>
      </c>
    </row>
    <row r="3194" spans="1:5" ht="15.75" customHeight="1">
      <c r="A3194" s="219">
        <v>2010</v>
      </c>
      <c r="B3194" s="219" t="s">
        <v>39</v>
      </c>
      <c r="C3194" s="219" t="s">
        <v>633</v>
      </c>
      <c r="D3194" s="219" t="s">
        <v>632</v>
      </c>
      <c r="E3194" s="219">
        <v>5.0867826999999997E-2</v>
      </c>
    </row>
    <row r="3195" spans="1:5" ht="15.75" customHeight="1">
      <c r="A3195" s="219">
        <v>2010</v>
      </c>
      <c r="B3195" s="219" t="s">
        <v>44</v>
      </c>
      <c r="C3195" s="219" t="s">
        <v>633</v>
      </c>
      <c r="D3195" s="219" t="s">
        <v>632</v>
      </c>
      <c r="E3195" s="219">
        <v>2.2794225000000001E-2</v>
      </c>
    </row>
    <row r="3196" spans="1:5" ht="15.75" customHeight="1">
      <c r="A3196" s="219">
        <v>2010</v>
      </c>
      <c r="B3196" s="219" t="s">
        <v>47</v>
      </c>
      <c r="C3196" s="219" t="s">
        <v>633</v>
      </c>
      <c r="D3196" s="219" t="s">
        <v>632</v>
      </c>
      <c r="E3196" s="219">
        <v>4.490864E-2</v>
      </c>
    </row>
    <row r="3197" spans="1:5" ht="15.75" customHeight="1">
      <c r="A3197" s="219">
        <v>2010</v>
      </c>
      <c r="B3197" s="219" t="s">
        <v>58</v>
      </c>
      <c r="C3197" s="219" t="s">
        <v>633</v>
      </c>
      <c r="D3197" s="219" t="s">
        <v>632</v>
      </c>
      <c r="E3197" s="219">
        <v>1.9497200000000001E-3</v>
      </c>
    </row>
    <row r="3198" spans="1:5" ht="15.75" customHeight="1">
      <c r="A3198" s="219">
        <v>2010</v>
      </c>
      <c r="B3198" s="219" t="s">
        <v>55</v>
      </c>
      <c r="C3198" s="219" t="s">
        <v>633</v>
      </c>
      <c r="D3198" s="219" t="s">
        <v>632</v>
      </c>
      <c r="E3198" s="219">
        <v>1.9382614999999999E-2</v>
      </c>
    </row>
    <row r="3199" spans="1:5" ht="15.75" customHeight="1">
      <c r="A3199" s="219">
        <v>2010</v>
      </c>
      <c r="B3199" s="219" t="s">
        <v>52</v>
      </c>
      <c r="C3199" s="219" t="s">
        <v>633</v>
      </c>
      <c r="D3199" s="219" t="s">
        <v>632</v>
      </c>
      <c r="E3199" s="219">
        <v>3.9047460000000002E-3</v>
      </c>
    </row>
    <row r="3200" spans="1:5" ht="15.75" customHeight="1">
      <c r="A3200" s="219">
        <v>2010</v>
      </c>
      <c r="B3200" s="219" t="s">
        <v>61</v>
      </c>
      <c r="C3200" s="219" t="s">
        <v>633</v>
      </c>
      <c r="D3200" s="219" t="s">
        <v>632</v>
      </c>
      <c r="E3200" s="219">
        <v>3.7315887999999998E-2</v>
      </c>
    </row>
    <row r="3201" spans="1:5" ht="15.75" customHeight="1">
      <c r="A3201" s="219">
        <v>2010</v>
      </c>
      <c r="B3201" s="219" t="s">
        <v>68</v>
      </c>
      <c r="C3201" s="219" t="s">
        <v>633</v>
      </c>
      <c r="D3201" s="219" t="s">
        <v>632</v>
      </c>
      <c r="E3201" s="219">
        <v>9.6509457000000007E-2</v>
      </c>
    </row>
    <row r="3202" spans="1:5" ht="15.75" customHeight="1">
      <c r="A3202" s="219">
        <v>2010</v>
      </c>
      <c r="B3202" s="219" t="s">
        <v>70</v>
      </c>
      <c r="C3202" s="219" t="s">
        <v>633</v>
      </c>
      <c r="D3202" s="219" t="s">
        <v>632</v>
      </c>
      <c r="E3202" s="219">
        <v>8.571838E-3</v>
      </c>
    </row>
    <row r="3203" spans="1:5" ht="15.75" customHeight="1">
      <c r="A3203" s="219">
        <v>2010</v>
      </c>
      <c r="B3203" s="219" t="s">
        <v>89</v>
      </c>
      <c r="C3203" s="219" t="s">
        <v>633</v>
      </c>
      <c r="D3203" s="219" t="s">
        <v>632</v>
      </c>
      <c r="E3203" s="219">
        <v>5.8724700000000005E-4</v>
      </c>
    </row>
    <row r="3204" spans="1:5" ht="15.75" customHeight="1">
      <c r="A3204" s="219">
        <v>2010</v>
      </c>
      <c r="B3204" s="219" t="s">
        <v>73</v>
      </c>
      <c r="C3204" s="219" t="s">
        <v>633</v>
      </c>
      <c r="D3204" s="219" t="s">
        <v>632</v>
      </c>
      <c r="E3204" s="219">
        <v>5.9341539999999996E-3</v>
      </c>
    </row>
    <row r="3205" spans="1:5" ht="15.75" customHeight="1">
      <c r="A3205" s="219">
        <v>2010</v>
      </c>
      <c r="B3205" s="219" t="s">
        <v>79</v>
      </c>
      <c r="C3205" s="219" t="s">
        <v>633</v>
      </c>
      <c r="D3205" s="219" t="s">
        <v>632</v>
      </c>
      <c r="E3205" s="219">
        <v>7.0980000000000001E-4</v>
      </c>
    </row>
    <row r="3206" spans="1:5" ht="15.75" customHeight="1">
      <c r="A3206" s="219">
        <v>2010</v>
      </c>
      <c r="B3206" s="219" t="s">
        <v>81</v>
      </c>
      <c r="C3206" s="219" t="s">
        <v>633</v>
      </c>
      <c r="D3206" s="219" t="s">
        <v>632</v>
      </c>
      <c r="E3206" s="219">
        <v>4.32001E-4</v>
      </c>
    </row>
    <row r="3207" spans="1:5" ht="15.75" customHeight="1">
      <c r="A3207" s="219">
        <v>2010</v>
      </c>
      <c r="B3207" s="219" t="s">
        <v>84</v>
      </c>
      <c r="C3207" s="219" t="s">
        <v>633</v>
      </c>
      <c r="D3207" s="219" t="s">
        <v>632</v>
      </c>
      <c r="E3207" s="219">
        <v>3.1773180000000002E-3</v>
      </c>
    </row>
    <row r="3208" spans="1:5" ht="15.75" customHeight="1">
      <c r="A3208" s="219">
        <v>2010</v>
      </c>
      <c r="B3208" s="219" t="s">
        <v>76</v>
      </c>
      <c r="C3208" s="219" t="s">
        <v>633</v>
      </c>
      <c r="D3208" s="219" t="s">
        <v>632</v>
      </c>
      <c r="E3208" s="219">
        <v>2.1321803E-2</v>
      </c>
    </row>
    <row r="3209" spans="1:5" ht="15.75" customHeight="1">
      <c r="A3209" s="219">
        <v>2010</v>
      </c>
      <c r="B3209" s="219" t="s">
        <v>87</v>
      </c>
      <c r="C3209" s="219" t="s">
        <v>633</v>
      </c>
      <c r="D3209" s="219" t="s">
        <v>632</v>
      </c>
      <c r="E3209" s="219">
        <v>2.0135107999999999E-2</v>
      </c>
    </row>
    <row r="3210" spans="1:5" ht="15.75" customHeight="1">
      <c r="A3210" s="219">
        <v>2010</v>
      </c>
      <c r="B3210" s="219" t="s">
        <v>95</v>
      </c>
      <c r="C3210" s="219" t="s">
        <v>633</v>
      </c>
      <c r="D3210" s="219" t="s">
        <v>632</v>
      </c>
      <c r="E3210" s="219">
        <v>4.0594945E-2</v>
      </c>
    </row>
    <row r="3211" spans="1:5" ht="15.75" customHeight="1">
      <c r="A3211" s="219">
        <v>2010</v>
      </c>
      <c r="B3211" s="219" t="s">
        <v>98</v>
      </c>
      <c r="C3211" s="219" t="s">
        <v>633</v>
      </c>
      <c r="D3211" s="219" t="s">
        <v>632</v>
      </c>
      <c r="E3211" s="219">
        <v>1.6737210999999998E-2</v>
      </c>
    </row>
    <row r="3212" spans="1:5" ht="15.75" customHeight="1">
      <c r="A3212" s="219">
        <v>2010</v>
      </c>
      <c r="B3212" s="219" t="s">
        <v>100</v>
      </c>
      <c r="C3212" s="219" t="s">
        <v>633</v>
      </c>
      <c r="D3212" s="219" t="s">
        <v>632</v>
      </c>
      <c r="E3212" s="219">
        <v>5.6180309999999999E-3</v>
      </c>
    </row>
    <row r="3213" spans="1:5" ht="15.75" customHeight="1">
      <c r="A3213" s="219">
        <v>2010</v>
      </c>
      <c r="B3213" s="219" t="s">
        <v>103</v>
      </c>
      <c r="C3213" s="219" t="s">
        <v>633</v>
      </c>
      <c r="D3213" s="219" t="s">
        <v>632</v>
      </c>
      <c r="E3213" s="219">
        <v>0.121572236</v>
      </c>
    </row>
    <row r="3214" spans="1:5" ht="15.75" customHeight="1">
      <c r="A3214" s="219">
        <v>2010</v>
      </c>
      <c r="B3214" s="219" t="s">
        <v>8075</v>
      </c>
      <c r="C3214" s="219" t="s">
        <v>633</v>
      </c>
      <c r="D3214" s="219" t="s">
        <v>632</v>
      </c>
      <c r="E3214" s="219">
        <v>6.9176430000000002E-3</v>
      </c>
    </row>
    <row r="3215" spans="1:5" ht="15.75" customHeight="1">
      <c r="A3215" s="219">
        <v>2010</v>
      </c>
      <c r="B3215" s="219" t="s">
        <v>107</v>
      </c>
      <c r="C3215" s="219" t="s">
        <v>633</v>
      </c>
      <c r="D3215" s="219" t="s">
        <v>632</v>
      </c>
      <c r="E3215" s="219">
        <v>1.7052606000000001E-2</v>
      </c>
    </row>
    <row r="3216" spans="1:5" ht="15.75" customHeight="1">
      <c r="A3216" s="219">
        <v>2010</v>
      </c>
      <c r="B3216" s="219" t="s">
        <v>110</v>
      </c>
      <c r="C3216" s="219" t="s">
        <v>633</v>
      </c>
      <c r="D3216" s="219" t="s">
        <v>632</v>
      </c>
      <c r="E3216" s="219">
        <v>8.1201859999999997E-3</v>
      </c>
    </row>
    <row r="3217" spans="1:5" ht="15.75" customHeight="1">
      <c r="A3217" s="219">
        <v>2010</v>
      </c>
      <c r="B3217" s="219" t="s">
        <v>113</v>
      </c>
      <c r="C3217" s="219" t="s">
        <v>633</v>
      </c>
      <c r="D3217" s="219" t="s">
        <v>632</v>
      </c>
      <c r="E3217" s="219">
        <v>1.5021705999999999E-2</v>
      </c>
    </row>
    <row r="3218" spans="1:5" ht="15.75" customHeight="1">
      <c r="A3218" s="219">
        <v>2010</v>
      </c>
      <c r="B3218" s="219" t="s">
        <v>115</v>
      </c>
      <c r="C3218" s="219" t="s">
        <v>633</v>
      </c>
      <c r="D3218" s="219" t="s">
        <v>632</v>
      </c>
      <c r="E3218" s="219">
        <v>9.4058864000000006E-2</v>
      </c>
    </row>
    <row r="3219" spans="1:5" ht="15.75" customHeight="1">
      <c r="A3219" s="219">
        <v>2010</v>
      </c>
      <c r="B3219" s="219" t="s">
        <v>118</v>
      </c>
      <c r="C3219" s="219" t="s">
        <v>633</v>
      </c>
      <c r="D3219" s="219" t="s">
        <v>632</v>
      </c>
      <c r="E3219" s="219">
        <v>1.8718233000000001E-2</v>
      </c>
    </row>
    <row r="3220" spans="1:5" ht="15.75" customHeight="1">
      <c r="A3220" s="219">
        <v>2010</v>
      </c>
      <c r="B3220" s="219" t="s">
        <v>123</v>
      </c>
      <c r="C3220" s="219" t="s">
        <v>633</v>
      </c>
      <c r="D3220" s="219" t="s">
        <v>632</v>
      </c>
      <c r="E3220" s="219">
        <v>1.6068438000000001E-2</v>
      </c>
    </row>
    <row r="3221" spans="1:5" ht="15.75" customHeight="1">
      <c r="A3221" s="219">
        <v>2010</v>
      </c>
      <c r="B3221" s="219" t="s">
        <v>126</v>
      </c>
      <c r="C3221" s="219" t="s">
        <v>633</v>
      </c>
      <c r="D3221" s="219" t="s">
        <v>632</v>
      </c>
      <c r="E3221" s="219">
        <v>7.2836109999999997E-3</v>
      </c>
    </row>
    <row r="3222" spans="1:5" ht="15.75" customHeight="1">
      <c r="A3222" s="219">
        <v>2010</v>
      </c>
      <c r="B3222" s="219" t="s">
        <v>132</v>
      </c>
      <c r="C3222" s="219" t="s">
        <v>633</v>
      </c>
      <c r="D3222" s="219" t="s">
        <v>632</v>
      </c>
      <c r="E3222" s="219">
        <v>1.3734421E-2</v>
      </c>
    </row>
    <row r="3223" spans="1:5" ht="15.75" customHeight="1">
      <c r="A3223" s="219">
        <v>2010</v>
      </c>
      <c r="B3223" s="219" t="s">
        <v>129</v>
      </c>
      <c r="C3223" s="219" t="s">
        <v>633</v>
      </c>
      <c r="D3223" s="219" t="s">
        <v>632</v>
      </c>
      <c r="E3223" s="219">
        <v>1.263422E-2</v>
      </c>
    </row>
    <row r="3224" spans="1:5" ht="15.75" customHeight="1">
      <c r="A3224" s="219">
        <v>2010</v>
      </c>
      <c r="B3224" s="219" t="s">
        <v>134</v>
      </c>
      <c r="C3224" s="219" t="s">
        <v>633</v>
      </c>
      <c r="D3224" s="219" t="s">
        <v>632</v>
      </c>
      <c r="E3224" s="219">
        <v>7.9638580000000007E-3</v>
      </c>
    </row>
    <row r="3225" spans="1:5" ht="15.75" customHeight="1">
      <c r="A3225" s="219">
        <v>2010</v>
      </c>
      <c r="B3225" s="219" t="s">
        <v>3</v>
      </c>
      <c r="C3225" s="219" t="s">
        <v>633</v>
      </c>
      <c r="D3225" s="219" t="s">
        <v>637</v>
      </c>
      <c r="E3225" s="219">
        <v>1.7700629999999998E-2</v>
      </c>
    </row>
    <row r="3226" spans="1:5" ht="15.75" customHeight="1">
      <c r="A3226" s="219">
        <v>2010</v>
      </c>
      <c r="B3226" s="219" t="s">
        <v>12</v>
      </c>
      <c r="C3226" s="219" t="s">
        <v>633</v>
      </c>
      <c r="D3226" s="219" t="s">
        <v>637</v>
      </c>
      <c r="E3226" s="219">
        <v>1.4376899999999999E-3</v>
      </c>
    </row>
    <row r="3227" spans="1:5" ht="15.75" customHeight="1">
      <c r="A3227" s="219">
        <v>2010</v>
      </c>
      <c r="B3227" s="219" t="s">
        <v>8</v>
      </c>
      <c r="C3227" s="219" t="s">
        <v>633</v>
      </c>
      <c r="D3227" s="219" t="s">
        <v>637</v>
      </c>
      <c r="E3227" s="224">
        <v>2.7800000000000001E-5</v>
      </c>
    </row>
    <row r="3228" spans="1:5" ht="15.75" customHeight="1">
      <c r="A3228" s="219">
        <v>2010</v>
      </c>
      <c r="B3228" s="219" t="s">
        <v>15</v>
      </c>
      <c r="C3228" s="219" t="s">
        <v>633</v>
      </c>
      <c r="D3228" s="219" t="s">
        <v>637</v>
      </c>
      <c r="E3228" s="219">
        <v>0.108814541</v>
      </c>
    </row>
    <row r="3229" spans="1:5" ht="15.75" customHeight="1">
      <c r="A3229" s="219">
        <v>2010</v>
      </c>
      <c r="B3229" s="219" t="s">
        <v>17</v>
      </c>
      <c r="C3229" s="219" t="s">
        <v>633</v>
      </c>
      <c r="D3229" s="219" t="s">
        <v>637</v>
      </c>
      <c r="E3229" s="219">
        <v>2.2946899999999999E-4</v>
      </c>
    </row>
    <row r="3230" spans="1:5" ht="15.75" customHeight="1">
      <c r="A3230" s="219">
        <v>2010</v>
      </c>
      <c r="B3230" s="219" t="s">
        <v>23</v>
      </c>
      <c r="C3230" s="219" t="s">
        <v>633</v>
      </c>
      <c r="D3230" s="219" t="s">
        <v>637</v>
      </c>
      <c r="E3230" s="219">
        <v>3.0546799999999998E-4</v>
      </c>
    </row>
    <row r="3231" spans="1:5" ht="15.75" customHeight="1">
      <c r="A3231" s="219">
        <v>2010</v>
      </c>
      <c r="B3231" s="219" t="s">
        <v>26</v>
      </c>
      <c r="C3231" s="219" t="s">
        <v>633</v>
      </c>
      <c r="D3231" s="219" t="s">
        <v>637</v>
      </c>
      <c r="E3231" s="219">
        <v>1.4960815000000001E-2</v>
      </c>
    </row>
    <row r="3232" spans="1:5" ht="15.75" customHeight="1">
      <c r="A3232" s="219">
        <v>2010</v>
      </c>
      <c r="B3232" s="219" t="s">
        <v>28</v>
      </c>
      <c r="C3232" s="219" t="s">
        <v>633</v>
      </c>
      <c r="D3232" s="219" t="s">
        <v>637</v>
      </c>
      <c r="E3232" s="219">
        <v>3.4751029999999998E-3</v>
      </c>
    </row>
    <row r="3233" spans="1:5" ht="15.75" customHeight="1">
      <c r="A3233" s="219">
        <v>2010</v>
      </c>
      <c r="B3233" s="219" t="s">
        <v>42</v>
      </c>
      <c r="C3233" s="219" t="s">
        <v>633</v>
      </c>
      <c r="D3233" s="219" t="s">
        <v>637</v>
      </c>
      <c r="E3233" s="219">
        <v>4.9544672999999997E-2</v>
      </c>
    </row>
    <row r="3234" spans="1:5" ht="15.75" customHeight="1">
      <c r="A3234" s="219">
        <v>2010</v>
      </c>
      <c r="B3234" s="219" t="s">
        <v>34</v>
      </c>
      <c r="C3234" s="219" t="s">
        <v>633</v>
      </c>
      <c r="D3234" s="219" t="s">
        <v>637</v>
      </c>
      <c r="E3234" s="219">
        <v>4.5825E-4</v>
      </c>
    </row>
    <row r="3235" spans="1:5" ht="15.75" customHeight="1">
      <c r="A3235" s="219">
        <v>2010</v>
      </c>
      <c r="B3235" s="219" t="s">
        <v>36</v>
      </c>
      <c r="C3235" s="219" t="s">
        <v>633</v>
      </c>
      <c r="D3235" s="219" t="s">
        <v>637</v>
      </c>
      <c r="E3235" s="219">
        <v>8.7246489999999993E-3</v>
      </c>
    </row>
    <row r="3236" spans="1:5" ht="15.75" customHeight="1">
      <c r="A3236" s="219">
        <v>2010</v>
      </c>
      <c r="B3236" s="219" t="s">
        <v>39</v>
      </c>
      <c r="C3236" s="219" t="s">
        <v>633</v>
      </c>
      <c r="D3236" s="219" t="s">
        <v>637</v>
      </c>
      <c r="E3236" s="219">
        <v>6.5115279999999999E-3</v>
      </c>
    </row>
    <row r="3237" spans="1:5" ht="15.75" customHeight="1">
      <c r="A3237" s="219">
        <v>2010</v>
      </c>
      <c r="B3237" s="219" t="s">
        <v>44</v>
      </c>
      <c r="C3237" s="219" t="s">
        <v>633</v>
      </c>
      <c r="D3237" s="219" t="s">
        <v>637</v>
      </c>
      <c r="E3237" s="219">
        <v>5.0043980000000002E-3</v>
      </c>
    </row>
    <row r="3238" spans="1:5" ht="15.75" customHeight="1">
      <c r="A3238" s="219">
        <v>2010</v>
      </c>
      <c r="B3238" s="219" t="s">
        <v>47</v>
      </c>
      <c r="C3238" s="219" t="s">
        <v>633</v>
      </c>
      <c r="D3238" s="219" t="s">
        <v>637</v>
      </c>
      <c r="E3238" s="219">
        <v>3.8865649999999998E-3</v>
      </c>
    </row>
    <row r="3239" spans="1:5" ht="15.75" customHeight="1">
      <c r="A3239" s="219">
        <v>2010</v>
      </c>
      <c r="B3239" s="219" t="s">
        <v>50</v>
      </c>
      <c r="C3239" s="219" t="s">
        <v>633</v>
      </c>
      <c r="D3239" s="219" t="s">
        <v>637</v>
      </c>
      <c r="E3239" s="219">
        <v>0.38566966600000002</v>
      </c>
    </row>
    <row r="3240" spans="1:5" ht="15.75" customHeight="1">
      <c r="A3240" s="219">
        <v>2010</v>
      </c>
      <c r="B3240" s="219" t="s">
        <v>58</v>
      </c>
      <c r="C3240" s="219" t="s">
        <v>633</v>
      </c>
      <c r="D3240" s="219" t="s">
        <v>637</v>
      </c>
      <c r="E3240" s="219">
        <v>2.7266299999999997E-4</v>
      </c>
    </row>
    <row r="3241" spans="1:5" ht="15.75" customHeight="1">
      <c r="A3241" s="219">
        <v>2010</v>
      </c>
      <c r="B3241" s="219" t="s">
        <v>55</v>
      </c>
      <c r="C3241" s="219" t="s">
        <v>633</v>
      </c>
      <c r="D3241" s="219" t="s">
        <v>637</v>
      </c>
      <c r="E3241" s="219">
        <v>1.7817988999999999E-2</v>
      </c>
    </row>
    <row r="3242" spans="1:5" ht="15.75" customHeight="1">
      <c r="A3242" s="219">
        <v>2010</v>
      </c>
      <c r="B3242" s="219" t="s">
        <v>61</v>
      </c>
      <c r="C3242" s="219" t="s">
        <v>633</v>
      </c>
      <c r="D3242" s="219" t="s">
        <v>637</v>
      </c>
      <c r="E3242" s="219">
        <v>3.1549680000000002E-3</v>
      </c>
    </row>
    <row r="3243" spans="1:5" ht="15.75" customHeight="1">
      <c r="A3243" s="219">
        <v>2010</v>
      </c>
      <c r="B3243" s="219" t="s">
        <v>62</v>
      </c>
      <c r="C3243" s="219" t="s">
        <v>633</v>
      </c>
      <c r="D3243" s="219" t="s">
        <v>637</v>
      </c>
      <c r="E3243" s="219">
        <v>4.6941229999999997E-3</v>
      </c>
    </row>
    <row r="3244" spans="1:5" ht="15.75" customHeight="1">
      <c r="A3244" s="219">
        <v>2010</v>
      </c>
      <c r="B3244" s="219" t="s">
        <v>68</v>
      </c>
      <c r="C3244" s="219" t="s">
        <v>633</v>
      </c>
      <c r="D3244" s="219" t="s">
        <v>637</v>
      </c>
      <c r="E3244" s="219">
        <v>2.1475750000000001E-3</v>
      </c>
    </row>
    <row r="3245" spans="1:5" ht="15.75" customHeight="1">
      <c r="A3245" s="219">
        <v>2010</v>
      </c>
      <c r="B3245" s="219" t="s">
        <v>65</v>
      </c>
      <c r="C3245" s="219" t="s">
        <v>633</v>
      </c>
      <c r="D3245" s="219" t="s">
        <v>637</v>
      </c>
      <c r="E3245" s="219">
        <v>7.49937E-3</v>
      </c>
    </row>
    <row r="3246" spans="1:5" ht="15.75" customHeight="1">
      <c r="A3246" s="219">
        <v>2010</v>
      </c>
      <c r="B3246" s="219" t="s">
        <v>70</v>
      </c>
      <c r="C3246" s="219" t="s">
        <v>633</v>
      </c>
      <c r="D3246" s="219" t="s">
        <v>637</v>
      </c>
      <c r="E3246" s="224">
        <v>5.9700000000000001E-5</v>
      </c>
    </row>
    <row r="3247" spans="1:5" ht="15.75" customHeight="1">
      <c r="A3247" s="219">
        <v>2010</v>
      </c>
      <c r="B3247" s="219" t="s">
        <v>89</v>
      </c>
      <c r="C3247" s="219" t="s">
        <v>633</v>
      </c>
      <c r="D3247" s="219" t="s">
        <v>637</v>
      </c>
      <c r="E3247" s="219">
        <v>3.9010899999999999E-3</v>
      </c>
    </row>
    <row r="3248" spans="1:5" ht="15.75" customHeight="1">
      <c r="A3248" s="219">
        <v>2010</v>
      </c>
      <c r="B3248" s="219" t="s">
        <v>92</v>
      </c>
      <c r="C3248" s="219" t="s">
        <v>633</v>
      </c>
      <c r="D3248" s="219" t="s">
        <v>637</v>
      </c>
      <c r="E3248" s="219">
        <v>7.1639800000000003E-4</v>
      </c>
    </row>
    <row r="3249" spans="1:5" ht="15.75" customHeight="1">
      <c r="A3249" s="219">
        <v>2010</v>
      </c>
      <c r="B3249" s="219" t="s">
        <v>73</v>
      </c>
      <c r="C3249" s="219" t="s">
        <v>633</v>
      </c>
      <c r="D3249" s="219" t="s">
        <v>637</v>
      </c>
      <c r="E3249" s="219">
        <v>9.2399209999999999E-3</v>
      </c>
    </row>
    <row r="3250" spans="1:5" ht="15.75" customHeight="1">
      <c r="A3250" s="219">
        <v>2010</v>
      </c>
      <c r="B3250" s="219" t="s">
        <v>81</v>
      </c>
      <c r="C3250" s="219" t="s">
        <v>633</v>
      </c>
      <c r="D3250" s="219" t="s">
        <v>637</v>
      </c>
      <c r="E3250" s="219">
        <v>1.11975E-4</v>
      </c>
    </row>
    <row r="3251" spans="1:5" ht="15.75" customHeight="1">
      <c r="A3251" s="219">
        <v>2010</v>
      </c>
      <c r="B3251" s="219" t="s">
        <v>84</v>
      </c>
      <c r="C3251" s="219" t="s">
        <v>633</v>
      </c>
      <c r="D3251" s="219" t="s">
        <v>637</v>
      </c>
      <c r="E3251" s="224">
        <v>6.5599999999999995E-5</v>
      </c>
    </row>
    <row r="3252" spans="1:5" ht="15.75" customHeight="1">
      <c r="A3252" s="219">
        <v>2010</v>
      </c>
      <c r="B3252" s="219" t="s">
        <v>76</v>
      </c>
      <c r="C3252" s="219" t="s">
        <v>633</v>
      </c>
      <c r="D3252" s="219" t="s">
        <v>637</v>
      </c>
      <c r="E3252" s="224">
        <v>4.3999999999999999E-5</v>
      </c>
    </row>
    <row r="3253" spans="1:5" ht="15.75" customHeight="1">
      <c r="A3253" s="219">
        <v>2010</v>
      </c>
      <c r="B3253" s="219" t="s">
        <v>87</v>
      </c>
      <c r="C3253" s="219" t="s">
        <v>633</v>
      </c>
      <c r="D3253" s="219" t="s">
        <v>637</v>
      </c>
      <c r="E3253" s="219">
        <v>1.95013E-3</v>
      </c>
    </row>
    <row r="3254" spans="1:5" ht="15.75" customHeight="1">
      <c r="A3254" s="219">
        <v>2010</v>
      </c>
      <c r="B3254" s="219" t="s">
        <v>95</v>
      </c>
      <c r="C3254" s="219" t="s">
        <v>633</v>
      </c>
      <c r="D3254" s="219" t="s">
        <v>637</v>
      </c>
      <c r="E3254" s="219">
        <v>1.2672615E-2</v>
      </c>
    </row>
    <row r="3255" spans="1:5" ht="15.75" customHeight="1">
      <c r="A3255" s="219">
        <v>2010</v>
      </c>
      <c r="B3255" s="219" t="s">
        <v>98</v>
      </c>
      <c r="C3255" s="219" t="s">
        <v>633</v>
      </c>
      <c r="D3255" s="219" t="s">
        <v>637</v>
      </c>
      <c r="E3255" s="219">
        <v>5.0562020999999999E-2</v>
      </c>
    </row>
    <row r="3256" spans="1:5" ht="15.75" customHeight="1">
      <c r="A3256" s="219">
        <v>2010</v>
      </c>
      <c r="B3256" s="219" t="s">
        <v>100</v>
      </c>
      <c r="C3256" s="219" t="s">
        <v>633</v>
      </c>
      <c r="D3256" s="219" t="s">
        <v>637</v>
      </c>
      <c r="E3256" s="219">
        <v>2.9956999999999998E-4</v>
      </c>
    </row>
    <row r="3257" spans="1:5" ht="15.75" customHeight="1">
      <c r="A3257" s="219">
        <v>2010</v>
      </c>
      <c r="B3257" s="219" t="s">
        <v>103</v>
      </c>
      <c r="C3257" s="219" t="s">
        <v>633</v>
      </c>
      <c r="D3257" s="219" t="s">
        <v>637</v>
      </c>
      <c r="E3257" s="219">
        <v>3.7633010000000001E-3</v>
      </c>
    </row>
    <row r="3258" spans="1:5" ht="15.75" customHeight="1">
      <c r="A3258" s="219">
        <v>2010</v>
      </c>
      <c r="B3258" s="219" t="s">
        <v>105</v>
      </c>
      <c r="C3258" s="219" t="s">
        <v>633</v>
      </c>
      <c r="D3258" s="219" t="s">
        <v>637</v>
      </c>
      <c r="E3258" s="219">
        <v>6.9720800000000005E-4</v>
      </c>
    </row>
    <row r="3259" spans="1:5" ht="15.75" customHeight="1">
      <c r="A3259" s="219">
        <v>2010</v>
      </c>
      <c r="B3259" s="219" t="s">
        <v>107</v>
      </c>
      <c r="C3259" s="219" t="s">
        <v>633</v>
      </c>
      <c r="D3259" s="219" t="s">
        <v>637</v>
      </c>
      <c r="E3259" s="219">
        <v>2.5004319999999999E-3</v>
      </c>
    </row>
    <row r="3260" spans="1:5" ht="15.75" customHeight="1">
      <c r="A3260" s="219">
        <v>2010</v>
      </c>
      <c r="B3260" s="219" t="s">
        <v>110</v>
      </c>
      <c r="C3260" s="219" t="s">
        <v>633</v>
      </c>
      <c r="D3260" s="219" t="s">
        <v>637</v>
      </c>
      <c r="E3260" s="219">
        <v>2.0969550000000002E-3</v>
      </c>
    </row>
    <row r="3261" spans="1:5" ht="15.75" customHeight="1">
      <c r="A3261" s="219">
        <v>2010</v>
      </c>
      <c r="B3261" s="219" t="s">
        <v>113</v>
      </c>
      <c r="C3261" s="219" t="s">
        <v>633</v>
      </c>
      <c r="D3261" s="219" t="s">
        <v>637</v>
      </c>
      <c r="E3261" s="219">
        <v>1.3921097E-2</v>
      </c>
    </row>
    <row r="3262" spans="1:5" ht="15.75" customHeight="1">
      <c r="A3262" s="219">
        <v>2010</v>
      </c>
      <c r="B3262" s="219" t="s">
        <v>115</v>
      </c>
      <c r="C3262" s="219" t="s">
        <v>633</v>
      </c>
      <c r="D3262" s="219" t="s">
        <v>637</v>
      </c>
      <c r="E3262" s="219">
        <v>0.215239246</v>
      </c>
    </row>
    <row r="3263" spans="1:5" ht="15.75" customHeight="1">
      <c r="A3263" s="219">
        <v>2010</v>
      </c>
      <c r="B3263" s="219" t="s">
        <v>118</v>
      </c>
      <c r="C3263" s="219" t="s">
        <v>633</v>
      </c>
      <c r="D3263" s="219" t="s">
        <v>637</v>
      </c>
      <c r="E3263" s="219">
        <v>2.31585E-4</v>
      </c>
    </row>
    <row r="3264" spans="1:5" ht="15.75" customHeight="1">
      <c r="A3264" s="219">
        <v>2010</v>
      </c>
      <c r="B3264" s="219" t="s">
        <v>123</v>
      </c>
      <c r="C3264" s="219" t="s">
        <v>633</v>
      </c>
      <c r="D3264" s="219" t="s">
        <v>637</v>
      </c>
      <c r="E3264" s="219">
        <v>3.0284803999999999E-2</v>
      </c>
    </row>
    <row r="3265" spans="1:5" ht="15.75" customHeight="1">
      <c r="A3265" s="219">
        <v>2010</v>
      </c>
      <c r="B3265" s="219" t="s">
        <v>126</v>
      </c>
      <c r="C3265" s="219" t="s">
        <v>633</v>
      </c>
      <c r="D3265" s="219" t="s">
        <v>637</v>
      </c>
      <c r="E3265" s="219">
        <v>1.7229100000000001E-4</v>
      </c>
    </row>
    <row r="3266" spans="1:5" ht="15.75" customHeight="1">
      <c r="A3266" s="219">
        <v>2010</v>
      </c>
      <c r="B3266" s="219" t="s">
        <v>132</v>
      </c>
      <c r="C3266" s="219" t="s">
        <v>633</v>
      </c>
      <c r="D3266" s="219" t="s">
        <v>637</v>
      </c>
      <c r="E3266" s="219">
        <v>9.3496200000000001E-4</v>
      </c>
    </row>
    <row r="3267" spans="1:5" ht="15.75" customHeight="1">
      <c r="A3267" s="219">
        <v>2010</v>
      </c>
      <c r="B3267" s="219" t="s">
        <v>129</v>
      </c>
      <c r="C3267" s="219" t="s">
        <v>633</v>
      </c>
      <c r="D3267" s="219" t="s">
        <v>637</v>
      </c>
      <c r="E3267" s="219">
        <v>7.6394990000000001E-3</v>
      </c>
    </row>
    <row r="3268" spans="1:5" ht="15.75" customHeight="1">
      <c r="A3268" s="219">
        <v>2010</v>
      </c>
      <c r="B3268" s="219" t="s">
        <v>134</v>
      </c>
      <c r="C3268" s="219" t="s">
        <v>633</v>
      </c>
      <c r="D3268" s="219" t="s">
        <v>637</v>
      </c>
      <c r="E3268" s="219">
        <v>5.5780300000000005E-4</v>
      </c>
    </row>
    <row r="3269" spans="1:5" ht="15.75" customHeight="1">
      <c r="A3269" s="219">
        <v>2010</v>
      </c>
      <c r="B3269" s="219" t="s">
        <v>3</v>
      </c>
      <c r="C3269" s="219" t="s">
        <v>638</v>
      </c>
      <c r="D3269" s="219" t="s">
        <v>637</v>
      </c>
      <c r="E3269" s="219">
        <v>1.8226200000000001E-4</v>
      </c>
    </row>
    <row r="3270" spans="1:5" ht="15.75" customHeight="1">
      <c r="A3270" s="219">
        <v>2010</v>
      </c>
      <c r="B3270" s="219" t="s">
        <v>47</v>
      </c>
      <c r="C3270" s="219" t="s">
        <v>638</v>
      </c>
      <c r="D3270" s="219" t="s">
        <v>637</v>
      </c>
      <c r="E3270" s="219">
        <v>0.89431686499999996</v>
      </c>
    </row>
    <row r="3271" spans="1:5" ht="15.75" customHeight="1">
      <c r="A3271" s="219">
        <v>2010</v>
      </c>
      <c r="B3271" s="219" t="s">
        <v>50</v>
      </c>
      <c r="C3271" s="219" t="s">
        <v>638</v>
      </c>
      <c r="D3271" s="219" t="s">
        <v>637</v>
      </c>
      <c r="E3271" s="219">
        <v>0.105498069</v>
      </c>
    </row>
    <row r="3272" spans="1:5" ht="15.75" customHeight="1">
      <c r="A3272" s="219">
        <v>2010</v>
      </c>
      <c r="B3272" s="219" t="s">
        <v>129</v>
      </c>
      <c r="C3272" s="219" t="s">
        <v>638</v>
      </c>
      <c r="D3272" s="219" t="s">
        <v>637</v>
      </c>
      <c r="E3272" s="224">
        <v>2.7999999999999999E-6</v>
      </c>
    </row>
    <row r="3273" spans="1:5" ht="15.75" customHeight="1">
      <c r="A3273" s="219">
        <v>2010</v>
      </c>
      <c r="B3273" s="219" t="s">
        <v>3</v>
      </c>
      <c r="C3273" s="219" t="s">
        <v>188</v>
      </c>
      <c r="D3273" s="219" t="s">
        <v>632</v>
      </c>
      <c r="E3273" s="219">
        <v>4.5738357E-2</v>
      </c>
    </row>
    <row r="3274" spans="1:5" ht="15.75" customHeight="1">
      <c r="A3274" s="219">
        <v>2010</v>
      </c>
      <c r="B3274" s="219" t="s">
        <v>12</v>
      </c>
      <c r="C3274" s="219" t="s">
        <v>188</v>
      </c>
      <c r="D3274" s="219" t="s">
        <v>632</v>
      </c>
      <c r="E3274" s="219">
        <v>7.0804099999999997E-3</v>
      </c>
    </row>
    <row r="3275" spans="1:5" ht="15.75" customHeight="1">
      <c r="A3275" s="219">
        <v>2010</v>
      </c>
      <c r="B3275" s="219" t="s">
        <v>8</v>
      </c>
      <c r="C3275" s="219" t="s">
        <v>188</v>
      </c>
      <c r="D3275" s="219" t="s">
        <v>632</v>
      </c>
      <c r="E3275" s="219">
        <v>1.0362108E-2</v>
      </c>
    </row>
    <row r="3276" spans="1:5" ht="15.75" customHeight="1">
      <c r="A3276" s="219">
        <v>2010</v>
      </c>
      <c r="B3276" s="219" t="s">
        <v>15</v>
      </c>
      <c r="C3276" s="219" t="s">
        <v>188</v>
      </c>
      <c r="D3276" s="219" t="s">
        <v>632</v>
      </c>
      <c r="E3276" s="219">
        <v>3.3451092000000002E-2</v>
      </c>
    </row>
    <row r="3277" spans="1:5" ht="15.75" customHeight="1">
      <c r="A3277" s="219">
        <v>2010</v>
      </c>
      <c r="B3277" s="219" t="s">
        <v>17</v>
      </c>
      <c r="C3277" s="219" t="s">
        <v>188</v>
      </c>
      <c r="D3277" s="219" t="s">
        <v>632</v>
      </c>
      <c r="E3277" s="219">
        <v>1.099225E-2</v>
      </c>
    </row>
    <row r="3278" spans="1:5" ht="15.75" customHeight="1">
      <c r="A3278" s="219">
        <v>2010</v>
      </c>
      <c r="B3278" s="219" t="s">
        <v>26</v>
      </c>
      <c r="C3278" s="219" t="s">
        <v>188</v>
      </c>
      <c r="D3278" s="219" t="s">
        <v>632</v>
      </c>
      <c r="E3278" s="219">
        <v>1.7288703999999998E-2</v>
      </c>
    </row>
    <row r="3279" spans="1:5" ht="15.75" customHeight="1">
      <c r="A3279" s="219">
        <v>2010</v>
      </c>
      <c r="B3279" s="219" t="s">
        <v>28</v>
      </c>
      <c r="C3279" s="219" t="s">
        <v>188</v>
      </c>
      <c r="D3279" s="219" t="s">
        <v>632</v>
      </c>
      <c r="E3279" s="219">
        <v>5.214794E-3</v>
      </c>
    </row>
    <row r="3280" spans="1:5" ht="15.75" customHeight="1">
      <c r="A3280" s="219">
        <v>2010</v>
      </c>
      <c r="B3280" s="219" t="s">
        <v>42</v>
      </c>
      <c r="C3280" s="219" t="s">
        <v>188</v>
      </c>
      <c r="D3280" s="219" t="s">
        <v>632</v>
      </c>
      <c r="E3280" s="219">
        <v>8.630459E-3</v>
      </c>
    </row>
    <row r="3281" spans="1:5" ht="15.75" customHeight="1">
      <c r="A3281" s="219">
        <v>2010</v>
      </c>
      <c r="B3281" s="219" t="s">
        <v>34</v>
      </c>
      <c r="C3281" s="219" t="s">
        <v>188</v>
      </c>
      <c r="D3281" s="219" t="s">
        <v>632</v>
      </c>
      <c r="E3281" s="224">
        <v>9.9199999999999999E-7</v>
      </c>
    </row>
    <row r="3282" spans="1:5" ht="15.75" customHeight="1">
      <c r="A3282" s="219">
        <v>2010</v>
      </c>
      <c r="B3282" s="219" t="s">
        <v>36</v>
      </c>
      <c r="C3282" s="219" t="s">
        <v>188</v>
      </c>
      <c r="D3282" s="219" t="s">
        <v>632</v>
      </c>
      <c r="E3282" s="219">
        <v>1.0895992E-2</v>
      </c>
    </row>
    <row r="3283" spans="1:5" ht="15.75" customHeight="1">
      <c r="A3283" s="219">
        <v>2010</v>
      </c>
      <c r="B3283" s="219" t="s">
        <v>39</v>
      </c>
      <c r="C3283" s="219" t="s">
        <v>188</v>
      </c>
      <c r="D3283" s="219" t="s">
        <v>632</v>
      </c>
      <c r="E3283" s="219">
        <v>2.1505195000000001E-2</v>
      </c>
    </row>
    <row r="3284" spans="1:5" ht="15.75" customHeight="1">
      <c r="A3284" s="219">
        <v>2010</v>
      </c>
      <c r="B3284" s="219" t="s">
        <v>44</v>
      </c>
      <c r="C3284" s="219" t="s">
        <v>188</v>
      </c>
      <c r="D3284" s="219" t="s">
        <v>632</v>
      </c>
      <c r="E3284" s="219">
        <v>6.4443139999999996E-3</v>
      </c>
    </row>
    <row r="3285" spans="1:5" ht="15.75" customHeight="1">
      <c r="A3285" s="219">
        <v>2010</v>
      </c>
      <c r="B3285" s="219" t="s">
        <v>47</v>
      </c>
      <c r="C3285" s="219" t="s">
        <v>188</v>
      </c>
      <c r="D3285" s="219" t="s">
        <v>632</v>
      </c>
      <c r="E3285" s="219">
        <v>2.6697164999999998E-2</v>
      </c>
    </row>
    <row r="3286" spans="1:5" ht="15.75" customHeight="1">
      <c r="A3286" s="219">
        <v>2010</v>
      </c>
      <c r="B3286" s="219" t="s">
        <v>58</v>
      </c>
      <c r="C3286" s="219" t="s">
        <v>188</v>
      </c>
      <c r="D3286" s="219" t="s">
        <v>632</v>
      </c>
      <c r="E3286" s="224">
        <v>7.9400000000000006E-5</v>
      </c>
    </row>
    <row r="3287" spans="1:5" ht="15.75" customHeight="1">
      <c r="A3287" s="219">
        <v>2010</v>
      </c>
      <c r="B3287" s="219" t="s">
        <v>55</v>
      </c>
      <c r="C3287" s="219" t="s">
        <v>188</v>
      </c>
      <c r="D3287" s="219" t="s">
        <v>632</v>
      </c>
      <c r="E3287" s="219">
        <v>1.2158260000000001E-2</v>
      </c>
    </row>
    <row r="3288" spans="1:5" ht="15.75" customHeight="1">
      <c r="A3288" s="219">
        <v>2010</v>
      </c>
      <c r="B3288" s="219" t="s">
        <v>52</v>
      </c>
      <c r="C3288" s="219" t="s">
        <v>188</v>
      </c>
      <c r="D3288" s="219" t="s">
        <v>632</v>
      </c>
      <c r="E3288" s="219">
        <v>1.933096E-3</v>
      </c>
    </row>
    <row r="3289" spans="1:5" ht="15.75" customHeight="1">
      <c r="A3289" s="219">
        <v>2010</v>
      </c>
      <c r="B3289" s="219" t="s">
        <v>61</v>
      </c>
      <c r="C3289" s="219" t="s">
        <v>188</v>
      </c>
      <c r="D3289" s="219" t="s">
        <v>632</v>
      </c>
      <c r="E3289" s="219">
        <v>2.3949351000000001E-2</v>
      </c>
    </row>
    <row r="3290" spans="1:5" ht="15.75" customHeight="1">
      <c r="A3290" s="219">
        <v>2010</v>
      </c>
      <c r="B3290" s="219" t="s">
        <v>68</v>
      </c>
      <c r="C3290" s="219" t="s">
        <v>188</v>
      </c>
      <c r="D3290" s="219" t="s">
        <v>632</v>
      </c>
      <c r="E3290" s="219">
        <v>4.7089936999999998E-2</v>
      </c>
    </row>
    <row r="3291" spans="1:5" ht="15.75" customHeight="1">
      <c r="A3291" s="219">
        <v>2010</v>
      </c>
      <c r="B3291" s="219" t="s">
        <v>70</v>
      </c>
      <c r="C3291" s="219" t="s">
        <v>188</v>
      </c>
      <c r="D3291" s="219" t="s">
        <v>632</v>
      </c>
      <c r="E3291" s="219">
        <v>5.4628810000000002E-3</v>
      </c>
    </row>
    <row r="3292" spans="1:5" ht="15.75" customHeight="1">
      <c r="A3292" s="219">
        <v>2010</v>
      </c>
      <c r="B3292" s="219" t="s">
        <v>89</v>
      </c>
      <c r="C3292" s="219" t="s">
        <v>188</v>
      </c>
      <c r="D3292" s="219" t="s">
        <v>632</v>
      </c>
      <c r="E3292" s="224">
        <v>9.6299999999999996E-5</v>
      </c>
    </row>
    <row r="3293" spans="1:5" ht="15.75" customHeight="1">
      <c r="A3293" s="219">
        <v>2010</v>
      </c>
      <c r="B3293" s="219" t="s">
        <v>73</v>
      </c>
      <c r="C3293" s="219" t="s">
        <v>188</v>
      </c>
      <c r="D3293" s="219" t="s">
        <v>632</v>
      </c>
      <c r="E3293" s="219">
        <v>3.5228389999999998E-3</v>
      </c>
    </row>
    <row r="3294" spans="1:5" ht="15.75" customHeight="1">
      <c r="A3294" s="219">
        <v>2010</v>
      </c>
      <c r="B3294" s="219" t="s">
        <v>79</v>
      </c>
      <c r="C3294" s="219" t="s">
        <v>188</v>
      </c>
      <c r="D3294" s="219" t="s">
        <v>632</v>
      </c>
      <c r="E3294" s="219">
        <v>1.1709699999999999E-4</v>
      </c>
    </row>
    <row r="3295" spans="1:5" ht="15.75" customHeight="1">
      <c r="A3295" s="219">
        <v>2010</v>
      </c>
      <c r="B3295" s="219" t="s">
        <v>81</v>
      </c>
      <c r="C3295" s="219" t="s">
        <v>188</v>
      </c>
      <c r="D3295" s="219" t="s">
        <v>632</v>
      </c>
      <c r="E3295" s="224">
        <v>7.0500000000000006E-5</v>
      </c>
    </row>
    <row r="3296" spans="1:5" ht="15.75" customHeight="1">
      <c r="A3296" s="219">
        <v>2010</v>
      </c>
      <c r="B3296" s="219" t="s">
        <v>84</v>
      </c>
      <c r="C3296" s="219" t="s">
        <v>188</v>
      </c>
      <c r="D3296" s="219" t="s">
        <v>632</v>
      </c>
      <c r="E3296" s="219">
        <v>1.901341E-3</v>
      </c>
    </row>
    <row r="3297" spans="1:5" ht="15.75" customHeight="1">
      <c r="A3297" s="219">
        <v>2010</v>
      </c>
      <c r="B3297" s="219" t="s">
        <v>76</v>
      </c>
      <c r="C3297" s="219" t="s">
        <v>188</v>
      </c>
      <c r="D3297" s="219" t="s">
        <v>632</v>
      </c>
      <c r="E3297" s="219">
        <v>1.2378561E-2</v>
      </c>
    </row>
    <row r="3298" spans="1:5" ht="15.75" customHeight="1">
      <c r="A3298" s="219">
        <v>2010</v>
      </c>
      <c r="B3298" s="219" t="s">
        <v>87</v>
      </c>
      <c r="C3298" s="219" t="s">
        <v>188</v>
      </c>
      <c r="D3298" s="219" t="s">
        <v>632</v>
      </c>
      <c r="E3298" s="219">
        <v>1.2907483000000001E-2</v>
      </c>
    </row>
    <row r="3299" spans="1:5" ht="15.75" customHeight="1">
      <c r="A3299" s="219">
        <v>2010</v>
      </c>
      <c r="B3299" s="219" t="s">
        <v>95</v>
      </c>
      <c r="C3299" s="219" t="s">
        <v>188</v>
      </c>
      <c r="D3299" s="219" t="s">
        <v>632</v>
      </c>
      <c r="E3299" s="219">
        <v>2.4633078999999999E-2</v>
      </c>
    </row>
    <row r="3300" spans="1:5" ht="15.75" customHeight="1">
      <c r="A3300" s="219">
        <v>2010</v>
      </c>
      <c r="B3300" s="219" t="s">
        <v>98</v>
      </c>
      <c r="C3300" s="219" t="s">
        <v>188</v>
      </c>
      <c r="D3300" s="219" t="s">
        <v>632</v>
      </c>
      <c r="E3300" s="219">
        <v>1.2507567000000001E-2</v>
      </c>
    </row>
    <row r="3301" spans="1:5" ht="15.75" customHeight="1">
      <c r="A3301" s="219">
        <v>2010</v>
      </c>
      <c r="B3301" s="219" t="s">
        <v>100</v>
      </c>
      <c r="C3301" s="219" t="s">
        <v>188</v>
      </c>
      <c r="D3301" s="219" t="s">
        <v>632</v>
      </c>
      <c r="E3301" s="219">
        <v>3.4434510000000002E-3</v>
      </c>
    </row>
    <row r="3302" spans="1:5" ht="15.75" customHeight="1">
      <c r="A3302" s="219">
        <v>2010</v>
      </c>
      <c r="B3302" s="219" t="s">
        <v>103</v>
      </c>
      <c r="C3302" s="219" t="s">
        <v>188</v>
      </c>
      <c r="D3302" s="219" t="s">
        <v>632</v>
      </c>
      <c r="E3302" s="219">
        <v>8.2465193000000006E-2</v>
      </c>
    </row>
    <row r="3303" spans="1:5" ht="15.75" customHeight="1">
      <c r="A3303" s="219">
        <v>2010</v>
      </c>
      <c r="B3303" s="219" t="s">
        <v>8075</v>
      </c>
      <c r="C3303" s="219" t="s">
        <v>188</v>
      </c>
      <c r="D3303" s="219" t="s">
        <v>632</v>
      </c>
      <c r="E3303" s="219">
        <v>2.7081200000000001E-3</v>
      </c>
    </row>
    <row r="3304" spans="1:5" ht="15.75" customHeight="1">
      <c r="A3304" s="219">
        <v>2010</v>
      </c>
      <c r="B3304" s="219" t="s">
        <v>107</v>
      </c>
      <c r="C3304" s="219" t="s">
        <v>188</v>
      </c>
      <c r="D3304" s="219" t="s">
        <v>632</v>
      </c>
      <c r="E3304" s="219">
        <v>7.8921519999999995E-3</v>
      </c>
    </row>
    <row r="3305" spans="1:5" ht="15.75" customHeight="1">
      <c r="A3305" s="219">
        <v>2010</v>
      </c>
      <c r="B3305" s="219" t="s">
        <v>110</v>
      </c>
      <c r="C3305" s="219" t="s">
        <v>188</v>
      </c>
      <c r="D3305" s="219" t="s">
        <v>632</v>
      </c>
      <c r="E3305" s="219">
        <v>4.4625929999999999E-3</v>
      </c>
    </row>
    <row r="3306" spans="1:5" ht="15.75" customHeight="1">
      <c r="A3306" s="219">
        <v>2010</v>
      </c>
      <c r="B3306" s="219" t="s">
        <v>113</v>
      </c>
      <c r="C3306" s="219" t="s">
        <v>188</v>
      </c>
      <c r="D3306" s="219" t="s">
        <v>632</v>
      </c>
      <c r="E3306" s="219">
        <v>9.1554119999999999E-3</v>
      </c>
    </row>
    <row r="3307" spans="1:5" ht="15.75" customHeight="1">
      <c r="A3307" s="219">
        <v>2010</v>
      </c>
      <c r="B3307" s="219" t="s">
        <v>115</v>
      </c>
      <c r="C3307" s="219" t="s">
        <v>188</v>
      </c>
      <c r="D3307" s="219" t="s">
        <v>632</v>
      </c>
      <c r="E3307" s="219">
        <v>0.48395371700000001</v>
      </c>
    </row>
    <row r="3308" spans="1:5" ht="15.75" customHeight="1">
      <c r="A3308" s="219">
        <v>2010</v>
      </c>
      <c r="B3308" s="219" t="s">
        <v>118</v>
      </c>
      <c r="C3308" s="219" t="s">
        <v>188</v>
      </c>
      <c r="D3308" s="219" t="s">
        <v>632</v>
      </c>
      <c r="E3308" s="219">
        <v>1.2344821000000001E-2</v>
      </c>
    </row>
    <row r="3309" spans="1:5" ht="15.75" customHeight="1">
      <c r="A3309" s="219">
        <v>2010</v>
      </c>
      <c r="B3309" s="219" t="s">
        <v>123</v>
      </c>
      <c r="C3309" s="219" t="s">
        <v>188</v>
      </c>
      <c r="D3309" s="219" t="s">
        <v>632</v>
      </c>
      <c r="E3309" s="219">
        <v>1.0163637999999999E-2</v>
      </c>
    </row>
    <row r="3310" spans="1:5" ht="15.75" customHeight="1">
      <c r="A3310" s="219">
        <v>2010</v>
      </c>
      <c r="B3310" s="219" t="s">
        <v>126</v>
      </c>
      <c r="C3310" s="219" t="s">
        <v>188</v>
      </c>
      <c r="D3310" s="219" t="s">
        <v>632</v>
      </c>
      <c r="E3310" s="219">
        <v>3.3779560000000001E-3</v>
      </c>
    </row>
    <row r="3311" spans="1:5" ht="15.75" customHeight="1">
      <c r="A3311" s="219">
        <v>2010</v>
      </c>
      <c r="B3311" s="219" t="s">
        <v>132</v>
      </c>
      <c r="C3311" s="219" t="s">
        <v>188</v>
      </c>
      <c r="D3311" s="219" t="s">
        <v>632</v>
      </c>
      <c r="E3311" s="219">
        <v>8.4290119999999996E-3</v>
      </c>
    </row>
    <row r="3312" spans="1:5" ht="15.75" customHeight="1">
      <c r="A3312" s="219">
        <v>2010</v>
      </c>
      <c r="B3312" s="219" t="s">
        <v>129</v>
      </c>
      <c r="C3312" s="219" t="s">
        <v>188</v>
      </c>
      <c r="D3312" s="219" t="s">
        <v>632</v>
      </c>
      <c r="E3312" s="219">
        <v>7.3612449999999998E-3</v>
      </c>
    </row>
    <row r="3313" spans="1:5" ht="15.75" customHeight="1">
      <c r="A3313" s="219">
        <v>2010</v>
      </c>
      <c r="B3313" s="219" t="s">
        <v>134</v>
      </c>
      <c r="C3313" s="219" t="s">
        <v>188</v>
      </c>
      <c r="D3313" s="219" t="s">
        <v>632</v>
      </c>
      <c r="E3313" s="219">
        <v>1.133263E-3</v>
      </c>
    </row>
    <row r="3314" spans="1:5" ht="15.75" customHeight="1">
      <c r="A3314" s="219">
        <v>2010</v>
      </c>
      <c r="B3314" s="219" t="s">
        <v>3</v>
      </c>
      <c r="C3314" s="219" t="s">
        <v>188</v>
      </c>
      <c r="D3314" s="219" t="s">
        <v>637</v>
      </c>
      <c r="E3314" s="219">
        <v>8.6117859999999997E-3</v>
      </c>
    </row>
    <row r="3315" spans="1:5" ht="15.75" customHeight="1">
      <c r="A3315" s="219">
        <v>2010</v>
      </c>
      <c r="B3315" s="219" t="s">
        <v>12</v>
      </c>
      <c r="C3315" s="219" t="s">
        <v>188</v>
      </c>
      <c r="D3315" s="219" t="s">
        <v>637</v>
      </c>
      <c r="E3315" s="219">
        <v>7.2399750000000001E-3</v>
      </c>
    </row>
    <row r="3316" spans="1:5" ht="15.75" customHeight="1">
      <c r="A3316" s="219">
        <v>2010</v>
      </c>
      <c r="B3316" s="219" t="s">
        <v>8</v>
      </c>
      <c r="C3316" s="219" t="s">
        <v>188</v>
      </c>
      <c r="D3316" s="219" t="s">
        <v>637</v>
      </c>
      <c r="E3316" s="219">
        <v>1.0619335000000001E-2</v>
      </c>
    </row>
    <row r="3317" spans="1:5" ht="15.75" customHeight="1">
      <c r="A3317" s="219">
        <v>2010</v>
      </c>
      <c r="B3317" s="219" t="s">
        <v>15</v>
      </c>
      <c r="C3317" s="219" t="s">
        <v>188</v>
      </c>
      <c r="D3317" s="219" t="s">
        <v>637</v>
      </c>
      <c r="E3317" s="219">
        <v>2.6194809999999999E-3</v>
      </c>
    </row>
    <row r="3318" spans="1:5" ht="15.75" customHeight="1">
      <c r="A3318" s="219">
        <v>2010</v>
      </c>
      <c r="B3318" s="219" t="s">
        <v>17</v>
      </c>
      <c r="C3318" s="219" t="s">
        <v>188</v>
      </c>
      <c r="D3318" s="219" t="s">
        <v>637</v>
      </c>
      <c r="E3318" s="224">
        <v>1.5200000000000001E-6</v>
      </c>
    </row>
    <row r="3319" spans="1:5" ht="15.75" customHeight="1">
      <c r="A3319" s="219">
        <v>2010</v>
      </c>
      <c r="B3319" s="219" t="s">
        <v>23</v>
      </c>
      <c r="C3319" s="219" t="s">
        <v>188</v>
      </c>
      <c r="D3319" s="219" t="s">
        <v>637</v>
      </c>
      <c r="E3319" s="224">
        <v>1.04E-6</v>
      </c>
    </row>
    <row r="3320" spans="1:5" ht="15.75" customHeight="1">
      <c r="A3320" s="219">
        <v>2010</v>
      </c>
      <c r="B3320" s="219" t="s">
        <v>26</v>
      </c>
      <c r="C3320" s="219" t="s">
        <v>188</v>
      </c>
      <c r="D3320" s="219" t="s">
        <v>637</v>
      </c>
      <c r="E3320" s="219">
        <v>0.66210961499999998</v>
      </c>
    </row>
    <row r="3321" spans="1:5" ht="15.75" customHeight="1">
      <c r="A3321" s="219">
        <v>2010</v>
      </c>
      <c r="B3321" s="219" t="s">
        <v>28</v>
      </c>
      <c r="C3321" s="219" t="s">
        <v>188</v>
      </c>
      <c r="D3321" s="219" t="s">
        <v>637</v>
      </c>
      <c r="E3321" s="219">
        <v>9.8607739999999992E-3</v>
      </c>
    </row>
    <row r="3322" spans="1:5" ht="15.75" customHeight="1">
      <c r="A3322" s="219">
        <v>2010</v>
      </c>
      <c r="B3322" s="219" t="s">
        <v>42</v>
      </c>
      <c r="C3322" s="219" t="s">
        <v>188</v>
      </c>
      <c r="D3322" s="219" t="s">
        <v>637</v>
      </c>
      <c r="E3322" s="219">
        <v>1.8222176E-2</v>
      </c>
    </row>
    <row r="3323" spans="1:5" ht="15.75" customHeight="1">
      <c r="A3323" s="219">
        <v>2010</v>
      </c>
      <c r="B3323" s="219" t="s">
        <v>34</v>
      </c>
      <c r="C3323" s="219" t="s">
        <v>188</v>
      </c>
      <c r="D3323" s="219" t="s">
        <v>637</v>
      </c>
      <c r="E3323" s="219">
        <v>1.4516E-4</v>
      </c>
    </row>
    <row r="3324" spans="1:5" ht="15.75" customHeight="1">
      <c r="A3324" s="219">
        <v>2010</v>
      </c>
      <c r="B3324" s="219" t="s">
        <v>36</v>
      </c>
      <c r="C3324" s="219" t="s">
        <v>188</v>
      </c>
      <c r="D3324" s="219" t="s">
        <v>637</v>
      </c>
      <c r="E3324" s="219">
        <v>5.0614869999999999E-3</v>
      </c>
    </row>
    <row r="3325" spans="1:5" ht="15.75" customHeight="1">
      <c r="A3325" s="219">
        <v>2010</v>
      </c>
      <c r="B3325" s="219" t="s">
        <v>39</v>
      </c>
      <c r="C3325" s="219" t="s">
        <v>188</v>
      </c>
      <c r="D3325" s="219" t="s">
        <v>637</v>
      </c>
      <c r="E3325" s="219">
        <v>1.00599E-4</v>
      </c>
    </row>
    <row r="3326" spans="1:5" ht="15.75" customHeight="1">
      <c r="A3326" s="219">
        <v>2010</v>
      </c>
      <c r="B3326" s="219" t="s">
        <v>44</v>
      </c>
      <c r="C3326" s="219" t="s">
        <v>188</v>
      </c>
      <c r="D3326" s="219" t="s">
        <v>637</v>
      </c>
      <c r="E3326" s="219">
        <v>2.8112530000000001E-3</v>
      </c>
    </row>
    <row r="3327" spans="1:5" ht="15.75" customHeight="1">
      <c r="A3327" s="219">
        <v>2010</v>
      </c>
      <c r="B3327" s="219" t="s">
        <v>47</v>
      </c>
      <c r="C3327" s="219" t="s">
        <v>188</v>
      </c>
      <c r="D3327" s="219" t="s">
        <v>637</v>
      </c>
      <c r="E3327" s="219">
        <v>1.16351E-4</v>
      </c>
    </row>
    <row r="3328" spans="1:5" ht="15.75" customHeight="1">
      <c r="A3328" s="219">
        <v>2010</v>
      </c>
      <c r="B3328" s="219" t="s">
        <v>50</v>
      </c>
      <c r="C3328" s="219" t="s">
        <v>188</v>
      </c>
      <c r="D3328" s="219" t="s">
        <v>637</v>
      </c>
      <c r="E3328" s="219">
        <v>7.0065905999999997E-2</v>
      </c>
    </row>
    <row r="3329" spans="1:5" ht="15.75" customHeight="1">
      <c r="A3329" s="219">
        <v>2010</v>
      </c>
      <c r="B3329" s="219" t="s">
        <v>58</v>
      </c>
      <c r="C3329" s="219" t="s">
        <v>188</v>
      </c>
      <c r="D3329" s="219" t="s">
        <v>637</v>
      </c>
      <c r="E3329" s="224">
        <v>1.13E-5</v>
      </c>
    </row>
    <row r="3330" spans="1:5" ht="15.75" customHeight="1">
      <c r="A3330" s="219">
        <v>2010</v>
      </c>
      <c r="B3330" s="219" t="s">
        <v>55</v>
      </c>
      <c r="C3330" s="219" t="s">
        <v>188</v>
      </c>
      <c r="D3330" s="219" t="s">
        <v>637</v>
      </c>
      <c r="E3330" s="219">
        <v>1.063058E-3</v>
      </c>
    </row>
    <row r="3331" spans="1:5" ht="15.75" customHeight="1">
      <c r="A3331" s="219">
        <v>2010</v>
      </c>
      <c r="B3331" s="219" t="s">
        <v>61</v>
      </c>
      <c r="C3331" s="219" t="s">
        <v>188</v>
      </c>
      <c r="D3331" s="219" t="s">
        <v>637</v>
      </c>
      <c r="E3331" s="224">
        <v>4.6300000000000001E-5</v>
      </c>
    </row>
    <row r="3332" spans="1:5" ht="15.75" customHeight="1">
      <c r="A3332" s="219">
        <v>2010</v>
      </c>
      <c r="B3332" s="219" t="s">
        <v>62</v>
      </c>
      <c r="C3332" s="219" t="s">
        <v>188</v>
      </c>
      <c r="D3332" s="219" t="s">
        <v>637</v>
      </c>
      <c r="E3332" s="224">
        <v>6.6000000000000005E-5</v>
      </c>
    </row>
    <row r="3333" spans="1:5" ht="15.75" customHeight="1">
      <c r="A3333" s="219">
        <v>2010</v>
      </c>
      <c r="B3333" s="219" t="s">
        <v>68</v>
      </c>
      <c r="C3333" s="219" t="s">
        <v>188</v>
      </c>
      <c r="D3333" s="219" t="s">
        <v>637</v>
      </c>
      <c r="E3333" s="219">
        <v>7.1019560000000004E-3</v>
      </c>
    </row>
    <row r="3334" spans="1:5" ht="15.75" customHeight="1">
      <c r="A3334" s="219">
        <v>2010</v>
      </c>
      <c r="B3334" s="219" t="s">
        <v>65</v>
      </c>
      <c r="C3334" s="219" t="s">
        <v>188</v>
      </c>
      <c r="D3334" s="219" t="s">
        <v>637</v>
      </c>
      <c r="E3334" s="219">
        <v>0.12825062700000001</v>
      </c>
    </row>
    <row r="3335" spans="1:5" ht="15.75" customHeight="1">
      <c r="A3335" s="219">
        <v>2010</v>
      </c>
      <c r="B3335" s="219" t="s">
        <v>70</v>
      </c>
      <c r="C3335" s="219" t="s">
        <v>188</v>
      </c>
      <c r="D3335" s="219" t="s">
        <v>637</v>
      </c>
      <c r="E3335" s="224">
        <v>3.9299999999999999E-7</v>
      </c>
    </row>
    <row r="3336" spans="1:5" ht="15.75" customHeight="1">
      <c r="A3336" s="219">
        <v>2010</v>
      </c>
      <c r="B3336" s="219" t="s">
        <v>89</v>
      </c>
      <c r="C3336" s="219" t="s">
        <v>188</v>
      </c>
      <c r="D3336" s="219" t="s">
        <v>637</v>
      </c>
      <c r="E3336" s="219">
        <v>1.0511299999999999E-4</v>
      </c>
    </row>
    <row r="3337" spans="1:5" ht="15.75" customHeight="1">
      <c r="A3337" s="219">
        <v>2010</v>
      </c>
      <c r="B3337" s="219" t="s">
        <v>92</v>
      </c>
      <c r="C3337" s="219" t="s">
        <v>188</v>
      </c>
      <c r="D3337" s="219" t="s">
        <v>637</v>
      </c>
      <c r="E3337" s="224">
        <v>2.2200000000000001E-5</v>
      </c>
    </row>
    <row r="3338" spans="1:5" ht="15.75" customHeight="1">
      <c r="A3338" s="219">
        <v>2010</v>
      </c>
      <c r="B3338" s="219" t="s">
        <v>73</v>
      </c>
      <c r="C3338" s="219" t="s">
        <v>188</v>
      </c>
      <c r="D3338" s="219" t="s">
        <v>637</v>
      </c>
      <c r="E3338" s="219">
        <v>3.1119200000000001E-4</v>
      </c>
    </row>
    <row r="3339" spans="1:5" ht="15.75" customHeight="1">
      <c r="A3339" s="219">
        <v>2010</v>
      </c>
      <c r="B3339" s="219" t="s">
        <v>81</v>
      </c>
      <c r="C3339" s="219" t="s">
        <v>188</v>
      </c>
      <c r="D3339" s="219" t="s">
        <v>637</v>
      </c>
      <c r="E3339" s="224">
        <v>3.7300000000000002E-7</v>
      </c>
    </row>
    <row r="3340" spans="1:5" ht="15.75" customHeight="1">
      <c r="A3340" s="219">
        <v>2010</v>
      </c>
      <c r="B3340" s="219" t="s">
        <v>84</v>
      </c>
      <c r="C3340" s="219" t="s">
        <v>188</v>
      </c>
      <c r="D3340" s="219" t="s">
        <v>637</v>
      </c>
      <c r="E3340" s="224">
        <v>4.32E-7</v>
      </c>
    </row>
    <row r="3341" spans="1:5" ht="15.75" customHeight="1">
      <c r="A3341" s="219">
        <v>2010</v>
      </c>
      <c r="B3341" s="219" t="s">
        <v>76</v>
      </c>
      <c r="C3341" s="219" t="s">
        <v>188</v>
      </c>
      <c r="D3341" s="219" t="s">
        <v>637</v>
      </c>
      <c r="E3341" s="224">
        <v>2.91E-7</v>
      </c>
    </row>
    <row r="3342" spans="1:5" ht="15.75" customHeight="1">
      <c r="A3342" s="219">
        <v>2010</v>
      </c>
      <c r="B3342" s="219" t="s">
        <v>87</v>
      </c>
      <c r="C3342" s="219" t="s">
        <v>188</v>
      </c>
      <c r="D3342" s="219" t="s">
        <v>637</v>
      </c>
      <c r="E3342" s="224">
        <v>9.7899999999999994E-5</v>
      </c>
    </row>
    <row r="3343" spans="1:5" ht="15.75" customHeight="1">
      <c r="A3343" s="219">
        <v>2010</v>
      </c>
      <c r="B3343" s="219" t="s">
        <v>95</v>
      </c>
      <c r="C3343" s="219" t="s">
        <v>188</v>
      </c>
      <c r="D3343" s="219" t="s">
        <v>637</v>
      </c>
      <c r="E3343" s="219">
        <v>4.9794330000000001E-3</v>
      </c>
    </row>
    <row r="3344" spans="1:5" ht="15.75" customHeight="1">
      <c r="A3344" s="219">
        <v>2010</v>
      </c>
      <c r="B3344" s="219" t="s">
        <v>98</v>
      </c>
      <c r="C3344" s="219" t="s">
        <v>188</v>
      </c>
      <c r="D3344" s="219" t="s">
        <v>637</v>
      </c>
      <c r="E3344" s="219">
        <v>2.1225365999999999E-2</v>
      </c>
    </row>
    <row r="3345" spans="1:5" ht="15.75" customHeight="1">
      <c r="A3345" s="219">
        <v>2010</v>
      </c>
      <c r="B3345" s="219" t="s">
        <v>100</v>
      </c>
      <c r="C3345" s="219" t="s">
        <v>188</v>
      </c>
      <c r="D3345" s="219" t="s">
        <v>637</v>
      </c>
      <c r="E3345" s="219">
        <v>1.04953E-4</v>
      </c>
    </row>
    <row r="3346" spans="1:5" ht="15.75" customHeight="1">
      <c r="A3346" s="219">
        <v>2010</v>
      </c>
      <c r="B3346" s="219" t="s">
        <v>103</v>
      </c>
      <c r="C3346" s="219" t="s">
        <v>188</v>
      </c>
      <c r="D3346" s="219" t="s">
        <v>637</v>
      </c>
      <c r="E3346" s="219">
        <v>2.628329E-3</v>
      </c>
    </row>
    <row r="3347" spans="1:5" ht="15.75" customHeight="1">
      <c r="A3347" s="219">
        <v>2010</v>
      </c>
      <c r="B3347" s="219" t="s">
        <v>105</v>
      </c>
      <c r="C3347" s="219" t="s">
        <v>188</v>
      </c>
      <c r="D3347" s="219" t="s">
        <v>637</v>
      </c>
      <c r="E3347" s="224">
        <v>4.6700000000000002E-6</v>
      </c>
    </row>
    <row r="3348" spans="1:5" ht="15.75" customHeight="1">
      <c r="A3348" s="219">
        <v>2010</v>
      </c>
      <c r="B3348" s="219" t="s">
        <v>107</v>
      </c>
      <c r="C3348" s="219" t="s">
        <v>188</v>
      </c>
      <c r="D3348" s="219" t="s">
        <v>637</v>
      </c>
      <c r="E3348" s="224">
        <v>8.3900000000000006E-5</v>
      </c>
    </row>
    <row r="3349" spans="1:5" ht="15.75" customHeight="1">
      <c r="A3349" s="219">
        <v>2010</v>
      </c>
      <c r="B3349" s="219" t="s">
        <v>110</v>
      </c>
      <c r="C3349" s="219" t="s">
        <v>188</v>
      </c>
      <c r="D3349" s="219" t="s">
        <v>637</v>
      </c>
      <c r="E3349" s="224">
        <v>3.1399999999999998E-5</v>
      </c>
    </row>
    <row r="3350" spans="1:5" ht="15.75" customHeight="1">
      <c r="A3350" s="219">
        <v>2010</v>
      </c>
      <c r="B3350" s="219" t="s">
        <v>113</v>
      </c>
      <c r="C3350" s="219" t="s">
        <v>188</v>
      </c>
      <c r="D3350" s="219" t="s">
        <v>637</v>
      </c>
      <c r="E3350" s="219">
        <v>5.4661900000000003E-4</v>
      </c>
    </row>
    <row r="3351" spans="1:5" ht="15.75" customHeight="1">
      <c r="A3351" s="219">
        <v>2010</v>
      </c>
      <c r="B3351" s="219" t="s">
        <v>115</v>
      </c>
      <c r="C3351" s="219" t="s">
        <v>188</v>
      </c>
      <c r="D3351" s="219" t="s">
        <v>637</v>
      </c>
      <c r="E3351" s="219">
        <v>2.9945691999999999E-2</v>
      </c>
    </row>
    <row r="3352" spans="1:5" ht="15.75" customHeight="1">
      <c r="A3352" s="219">
        <v>2010</v>
      </c>
      <c r="B3352" s="219" t="s">
        <v>118</v>
      </c>
      <c r="C3352" s="219" t="s">
        <v>188</v>
      </c>
      <c r="D3352" s="219" t="s">
        <v>637</v>
      </c>
      <c r="E3352" s="219">
        <v>1.230826E-3</v>
      </c>
    </row>
    <row r="3353" spans="1:5" ht="15.75" customHeight="1">
      <c r="A3353" s="219">
        <v>2010</v>
      </c>
      <c r="B3353" s="219" t="s">
        <v>123</v>
      </c>
      <c r="C3353" s="219" t="s">
        <v>188</v>
      </c>
      <c r="D3353" s="219" t="s">
        <v>637</v>
      </c>
      <c r="E3353" s="219">
        <v>1.3867980000000001E-3</v>
      </c>
    </row>
    <row r="3354" spans="1:5" ht="15.75" customHeight="1">
      <c r="A3354" s="219">
        <v>2010</v>
      </c>
      <c r="B3354" s="219" t="s">
        <v>126</v>
      </c>
      <c r="C3354" s="219" t="s">
        <v>188</v>
      </c>
      <c r="D3354" s="219" t="s">
        <v>637</v>
      </c>
      <c r="E3354" s="219">
        <v>1.171414E-3</v>
      </c>
    </row>
    <row r="3355" spans="1:5" ht="15.75" customHeight="1">
      <c r="A3355" s="219">
        <v>2010</v>
      </c>
      <c r="B3355" s="219" t="s">
        <v>132</v>
      </c>
      <c r="C3355" s="219" t="s">
        <v>188</v>
      </c>
      <c r="D3355" s="219" t="s">
        <v>637</v>
      </c>
      <c r="E3355" s="219">
        <v>2.4810499999999998E-4</v>
      </c>
    </row>
    <row r="3356" spans="1:5" ht="15.75" customHeight="1">
      <c r="A3356" s="219">
        <v>2010</v>
      </c>
      <c r="B3356" s="219" t="s">
        <v>129</v>
      </c>
      <c r="C3356" s="219" t="s">
        <v>188</v>
      </c>
      <c r="D3356" s="219" t="s">
        <v>637</v>
      </c>
      <c r="E3356" s="219">
        <v>3.1810600000000002E-4</v>
      </c>
    </row>
    <row r="3357" spans="1:5" ht="15.75" customHeight="1">
      <c r="A3357" s="219">
        <v>2010</v>
      </c>
      <c r="B3357" s="219" t="s">
        <v>134</v>
      </c>
      <c r="C3357" s="219" t="s">
        <v>188</v>
      </c>
      <c r="D3357" s="219" t="s">
        <v>637</v>
      </c>
      <c r="E3357" s="219">
        <v>1.4307339999999999E-3</v>
      </c>
    </row>
    <row r="3358" spans="1:5" ht="15.75" customHeight="1">
      <c r="A3358" s="219">
        <v>2011</v>
      </c>
      <c r="B3358" s="219" t="s">
        <v>3</v>
      </c>
      <c r="C3358" s="219" t="s">
        <v>187</v>
      </c>
      <c r="D3358" s="219" t="s">
        <v>632</v>
      </c>
      <c r="E3358" s="219">
        <v>7.4290990000000001E-2</v>
      </c>
    </row>
    <row r="3359" spans="1:5" ht="15.75" customHeight="1">
      <c r="A3359" s="219">
        <v>2011</v>
      </c>
      <c r="B3359" s="219" t="s">
        <v>12</v>
      </c>
      <c r="C3359" s="219" t="s">
        <v>187</v>
      </c>
      <c r="D3359" s="219" t="s">
        <v>632</v>
      </c>
      <c r="E3359" s="219">
        <v>9.9256550000000002E-3</v>
      </c>
    </row>
    <row r="3360" spans="1:5" ht="15.75" customHeight="1">
      <c r="A3360" s="219">
        <v>2011</v>
      </c>
      <c r="B3360" s="219" t="s">
        <v>8</v>
      </c>
      <c r="C3360" s="219" t="s">
        <v>187</v>
      </c>
      <c r="D3360" s="219" t="s">
        <v>632</v>
      </c>
      <c r="E3360" s="219">
        <v>1.8376139E-2</v>
      </c>
    </row>
    <row r="3361" spans="1:5" ht="15.75" customHeight="1">
      <c r="A3361" s="219">
        <v>2011</v>
      </c>
      <c r="B3361" s="219" t="s">
        <v>15</v>
      </c>
      <c r="C3361" s="219" t="s">
        <v>187</v>
      </c>
      <c r="D3361" s="219" t="s">
        <v>632</v>
      </c>
      <c r="E3361" s="219">
        <v>5.5182149E-2</v>
      </c>
    </row>
    <row r="3362" spans="1:5" ht="15.75" customHeight="1">
      <c r="A3362" s="219">
        <v>2011</v>
      </c>
      <c r="B3362" s="219" t="s">
        <v>17</v>
      </c>
      <c r="C3362" s="219" t="s">
        <v>187</v>
      </c>
      <c r="D3362" s="219" t="s">
        <v>632</v>
      </c>
      <c r="E3362" s="219">
        <v>2.0476549E-2</v>
      </c>
    </row>
    <row r="3363" spans="1:5" ht="15.75" customHeight="1">
      <c r="A3363" s="219">
        <v>2011</v>
      </c>
      <c r="B3363" s="219" t="s">
        <v>26</v>
      </c>
      <c r="C3363" s="219" t="s">
        <v>187</v>
      </c>
      <c r="D3363" s="219" t="s">
        <v>632</v>
      </c>
      <c r="E3363" s="219">
        <v>2.5180489E-2</v>
      </c>
    </row>
    <row r="3364" spans="1:5" ht="15.75" customHeight="1">
      <c r="A3364" s="219">
        <v>2011</v>
      </c>
      <c r="B3364" s="219" t="s">
        <v>28</v>
      </c>
      <c r="C3364" s="219" t="s">
        <v>187</v>
      </c>
      <c r="D3364" s="219" t="s">
        <v>632</v>
      </c>
      <c r="E3364" s="219">
        <v>6.7164249999999998E-3</v>
      </c>
    </row>
    <row r="3365" spans="1:5" ht="15.75" customHeight="1">
      <c r="A3365" s="219">
        <v>2011</v>
      </c>
      <c r="B3365" s="219" t="s">
        <v>42</v>
      </c>
      <c r="C3365" s="219" t="s">
        <v>187</v>
      </c>
      <c r="D3365" s="219" t="s">
        <v>632</v>
      </c>
      <c r="E3365" s="219">
        <v>1.2741669000000001E-2</v>
      </c>
    </row>
    <row r="3366" spans="1:5" ht="15.75" customHeight="1">
      <c r="A3366" s="219">
        <v>2011</v>
      </c>
      <c r="B3366" s="219" t="s">
        <v>36</v>
      </c>
      <c r="C3366" s="219" t="s">
        <v>187</v>
      </c>
      <c r="D3366" s="219" t="s">
        <v>632</v>
      </c>
      <c r="E3366" s="219">
        <v>1.5291468000000001E-2</v>
      </c>
    </row>
    <row r="3367" spans="1:5" ht="15.75" customHeight="1">
      <c r="A3367" s="219">
        <v>2011</v>
      </c>
      <c r="B3367" s="219" t="s">
        <v>39</v>
      </c>
      <c r="C3367" s="219" t="s">
        <v>187</v>
      </c>
      <c r="D3367" s="219" t="s">
        <v>632</v>
      </c>
      <c r="E3367" s="219">
        <v>3.9228807999999997E-2</v>
      </c>
    </row>
    <row r="3368" spans="1:5" ht="15.75" customHeight="1">
      <c r="A3368" s="219">
        <v>2011</v>
      </c>
      <c r="B3368" s="219" t="s">
        <v>44</v>
      </c>
      <c r="C3368" s="219" t="s">
        <v>187</v>
      </c>
      <c r="D3368" s="219" t="s">
        <v>632</v>
      </c>
      <c r="E3368" s="219">
        <v>1.2311818E-2</v>
      </c>
    </row>
    <row r="3369" spans="1:5" ht="15.75" customHeight="1">
      <c r="A3369" s="219">
        <v>2011</v>
      </c>
      <c r="B3369" s="219" t="s">
        <v>47</v>
      </c>
      <c r="C3369" s="219" t="s">
        <v>187</v>
      </c>
      <c r="D3369" s="219" t="s">
        <v>632</v>
      </c>
      <c r="E3369" s="219">
        <v>4.5339534000000001E-2</v>
      </c>
    </row>
    <row r="3370" spans="1:5" ht="15.75" customHeight="1">
      <c r="A3370" s="219">
        <v>2011</v>
      </c>
      <c r="B3370" s="219" t="s">
        <v>58</v>
      </c>
      <c r="C3370" s="219" t="s">
        <v>187</v>
      </c>
      <c r="D3370" s="219" t="s">
        <v>632</v>
      </c>
      <c r="E3370" s="219">
        <v>4.8114000000000002E-4</v>
      </c>
    </row>
    <row r="3371" spans="1:5" ht="15.75" customHeight="1">
      <c r="A3371" s="219">
        <v>2011</v>
      </c>
      <c r="B3371" s="219" t="s">
        <v>55</v>
      </c>
      <c r="C3371" s="219" t="s">
        <v>187</v>
      </c>
      <c r="D3371" s="219" t="s">
        <v>632</v>
      </c>
      <c r="E3371" s="219">
        <v>1.9226072E-2</v>
      </c>
    </row>
    <row r="3372" spans="1:5" ht="15.75" customHeight="1">
      <c r="A3372" s="219">
        <v>2011</v>
      </c>
      <c r="B3372" s="219" t="s">
        <v>52</v>
      </c>
      <c r="C3372" s="219" t="s">
        <v>187</v>
      </c>
      <c r="D3372" s="219" t="s">
        <v>632</v>
      </c>
      <c r="E3372" s="219">
        <v>3.1896910000000001E-3</v>
      </c>
    </row>
    <row r="3373" spans="1:5" ht="15.75" customHeight="1">
      <c r="A3373" s="219">
        <v>2011</v>
      </c>
      <c r="B3373" s="219" t="s">
        <v>61</v>
      </c>
      <c r="C3373" s="219" t="s">
        <v>187</v>
      </c>
      <c r="D3373" s="219" t="s">
        <v>632</v>
      </c>
      <c r="E3373" s="219">
        <v>3.8437490999999997E-2</v>
      </c>
    </row>
    <row r="3374" spans="1:5" ht="15.75" customHeight="1">
      <c r="A3374" s="219">
        <v>2011</v>
      </c>
      <c r="B3374" s="219" t="s">
        <v>68</v>
      </c>
      <c r="C3374" s="219" t="s">
        <v>187</v>
      </c>
      <c r="D3374" s="219" t="s">
        <v>632</v>
      </c>
      <c r="E3374" s="219">
        <v>7.9830208999999999E-2</v>
      </c>
    </row>
    <row r="3375" spans="1:5" ht="15.75" customHeight="1">
      <c r="A3375" s="219">
        <v>2011</v>
      </c>
      <c r="B3375" s="219" t="s">
        <v>70</v>
      </c>
      <c r="C3375" s="219" t="s">
        <v>187</v>
      </c>
      <c r="D3375" s="219" t="s">
        <v>632</v>
      </c>
      <c r="E3375" s="219">
        <v>9.1538769999999995E-3</v>
      </c>
    </row>
    <row r="3376" spans="1:5" ht="15.75" customHeight="1">
      <c r="A3376" s="219">
        <v>2011</v>
      </c>
      <c r="B3376" s="219" t="s">
        <v>89</v>
      </c>
      <c r="C3376" s="219" t="s">
        <v>187</v>
      </c>
      <c r="D3376" s="219" t="s">
        <v>632</v>
      </c>
      <c r="E3376" s="219">
        <v>2.7598400000000001E-4</v>
      </c>
    </row>
    <row r="3377" spans="1:5" ht="15.75" customHeight="1">
      <c r="A3377" s="219">
        <v>2011</v>
      </c>
      <c r="B3377" s="219" t="s">
        <v>73</v>
      </c>
      <c r="C3377" s="219" t="s">
        <v>187</v>
      </c>
      <c r="D3377" s="219" t="s">
        <v>632</v>
      </c>
      <c r="E3377" s="219">
        <v>7.9669010000000002E-3</v>
      </c>
    </row>
    <row r="3378" spans="1:5" ht="15.75" customHeight="1">
      <c r="A3378" s="219">
        <v>2011</v>
      </c>
      <c r="B3378" s="219" t="s">
        <v>79</v>
      </c>
      <c r="C3378" s="219" t="s">
        <v>187</v>
      </c>
      <c r="D3378" s="219" t="s">
        <v>632</v>
      </c>
      <c r="E3378" s="219">
        <v>3.0040699999999999E-4</v>
      </c>
    </row>
    <row r="3379" spans="1:5" ht="15.75" customHeight="1">
      <c r="A3379" s="219">
        <v>2011</v>
      </c>
      <c r="B3379" s="219" t="s">
        <v>81</v>
      </c>
      <c r="C3379" s="219" t="s">
        <v>187</v>
      </c>
      <c r="D3379" s="219" t="s">
        <v>632</v>
      </c>
      <c r="E3379" s="219">
        <v>1.6607899999999999E-4</v>
      </c>
    </row>
    <row r="3380" spans="1:5" ht="15.75" customHeight="1">
      <c r="A3380" s="219">
        <v>2011</v>
      </c>
      <c r="B3380" s="219" t="s">
        <v>84</v>
      </c>
      <c r="C3380" s="219" t="s">
        <v>187</v>
      </c>
      <c r="D3380" s="219" t="s">
        <v>632</v>
      </c>
      <c r="E3380" s="219">
        <v>2.679243E-3</v>
      </c>
    </row>
    <row r="3381" spans="1:5" ht="15.75" customHeight="1">
      <c r="A3381" s="219">
        <v>2011</v>
      </c>
      <c r="B3381" s="219" t="s">
        <v>76</v>
      </c>
      <c r="C3381" s="219" t="s">
        <v>187</v>
      </c>
      <c r="D3381" s="219" t="s">
        <v>632</v>
      </c>
      <c r="E3381" s="219">
        <v>2.2498803000000001E-2</v>
      </c>
    </row>
    <row r="3382" spans="1:5" ht="15.75" customHeight="1">
      <c r="A3382" s="219">
        <v>2011</v>
      </c>
      <c r="B3382" s="219" t="s">
        <v>87</v>
      </c>
      <c r="C3382" s="219" t="s">
        <v>187</v>
      </c>
      <c r="D3382" s="219" t="s">
        <v>632</v>
      </c>
      <c r="E3382" s="219">
        <v>2.2989712999999998E-2</v>
      </c>
    </row>
    <row r="3383" spans="1:5" ht="15.75" customHeight="1">
      <c r="A3383" s="219">
        <v>2011</v>
      </c>
      <c r="B3383" s="219" t="s">
        <v>95</v>
      </c>
      <c r="C3383" s="219" t="s">
        <v>187</v>
      </c>
      <c r="D3383" s="219" t="s">
        <v>632</v>
      </c>
      <c r="E3383" s="219">
        <v>4.0669785999999999E-2</v>
      </c>
    </row>
    <row r="3384" spans="1:5" ht="15.75" customHeight="1">
      <c r="A3384" s="219">
        <v>2011</v>
      </c>
      <c r="B3384" s="219" t="s">
        <v>98</v>
      </c>
      <c r="C3384" s="219" t="s">
        <v>187</v>
      </c>
      <c r="D3384" s="219" t="s">
        <v>632</v>
      </c>
      <c r="E3384" s="219">
        <v>2.4582116000000001E-2</v>
      </c>
    </row>
    <row r="3385" spans="1:5" ht="15.75" customHeight="1">
      <c r="A3385" s="219">
        <v>2011</v>
      </c>
      <c r="B3385" s="219" t="s">
        <v>100</v>
      </c>
      <c r="C3385" s="219" t="s">
        <v>187</v>
      </c>
      <c r="D3385" s="219" t="s">
        <v>632</v>
      </c>
      <c r="E3385" s="219">
        <v>5.5074690000000001E-3</v>
      </c>
    </row>
    <row r="3386" spans="1:5" ht="15.75" customHeight="1">
      <c r="A3386" s="219">
        <v>2011</v>
      </c>
      <c r="B3386" s="219" t="s">
        <v>103</v>
      </c>
      <c r="C3386" s="219" t="s">
        <v>187</v>
      </c>
      <c r="D3386" s="219" t="s">
        <v>632</v>
      </c>
      <c r="E3386" s="219">
        <v>0.15547425300000001</v>
      </c>
    </row>
    <row r="3387" spans="1:5" ht="15.75" customHeight="1">
      <c r="A3387" s="219">
        <v>2011</v>
      </c>
      <c r="B3387" s="219" t="s">
        <v>8075</v>
      </c>
      <c r="C3387" s="219" t="s">
        <v>187</v>
      </c>
      <c r="D3387" s="219" t="s">
        <v>632</v>
      </c>
      <c r="E3387" s="219">
        <v>4.9408469999999999E-3</v>
      </c>
    </row>
    <row r="3388" spans="1:5" ht="15.75" customHeight="1">
      <c r="A3388" s="219">
        <v>2011</v>
      </c>
      <c r="B3388" s="219" t="s">
        <v>107</v>
      </c>
      <c r="C3388" s="219" t="s">
        <v>187</v>
      </c>
      <c r="D3388" s="219" t="s">
        <v>632</v>
      </c>
      <c r="E3388" s="219">
        <v>1.5872745000000001E-2</v>
      </c>
    </row>
    <row r="3389" spans="1:5" ht="15.75" customHeight="1">
      <c r="A3389" s="219">
        <v>2011</v>
      </c>
      <c r="B3389" s="219" t="s">
        <v>110</v>
      </c>
      <c r="C3389" s="219" t="s">
        <v>187</v>
      </c>
      <c r="D3389" s="219" t="s">
        <v>632</v>
      </c>
      <c r="E3389" s="219">
        <v>8.9291820000000008E-3</v>
      </c>
    </row>
    <row r="3390" spans="1:5" ht="15.75" customHeight="1">
      <c r="A3390" s="219">
        <v>2011</v>
      </c>
      <c r="B3390" s="219" t="s">
        <v>113</v>
      </c>
      <c r="C3390" s="219" t="s">
        <v>187</v>
      </c>
      <c r="D3390" s="219" t="s">
        <v>632</v>
      </c>
      <c r="E3390" s="219">
        <v>1.4690653999999999E-2</v>
      </c>
    </row>
    <row r="3391" spans="1:5" ht="15.75" customHeight="1">
      <c r="A3391" s="219">
        <v>2011</v>
      </c>
      <c r="B3391" s="219" t="s">
        <v>115</v>
      </c>
      <c r="C3391" s="219" t="s">
        <v>187</v>
      </c>
      <c r="D3391" s="219" t="s">
        <v>632</v>
      </c>
      <c r="E3391" s="219">
        <v>0.106940143</v>
      </c>
    </row>
    <row r="3392" spans="1:5" ht="15.75" customHeight="1">
      <c r="A3392" s="219">
        <v>2011</v>
      </c>
      <c r="B3392" s="219" t="s">
        <v>118</v>
      </c>
      <c r="C3392" s="219" t="s">
        <v>187</v>
      </c>
      <c r="D3392" s="219" t="s">
        <v>632</v>
      </c>
      <c r="E3392" s="219">
        <v>2.5158508E-2</v>
      </c>
    </row>
    <row r="3393" spans="1:5" ht="15.75" customHeight="1">
      <c r="A3393" s="219">
        <v>2011</v>
      </c>
      <c r="B3393" s="219" t="s">
        <v>123</v>
      </c>
      <c r="C3393" s="219" t="s">
        <v>187</v>
      </c>
      <c r="D3393" s="219" t="s">
        <v>632</v>
      </c>
      <c r="E3393" s="219">
        <v>1.7809517E-2</v>
      </c>
    </row>
    <row r="3394" spans="1:5" ht="15.75" customHeight="1">
      <c r="A3394" s="219">
        <v>2011</v>
      </c>
      <c r="B3394" s="219" t="s">
        <v>126</v>
      </c>
      <c r="C3394" s="219" t="s">
        <v>187</v>
      </c>
      <c r="D3394" s="219" t="s">
        <v>632</v>
      </c>
      <c r="E3394" s="219">
        <v>4.5891500000000002E-3</v>
      </c>
    </row>
    <row r="3395" spans="1:5" ht="15.75" customHeight="1">
      <c r="A3395" s="219">
        <v>2011</v>
      </c>
      <c r="B3395" s="219" t="s">
        <v>132</v>
      </c>
      <c r="C3395" s="219" t="s">
        <v>187</v>
      </c>
      <c r="D3395" s="219" t="s">
        <v>632</v>
      </c>
      <c r="E3395" s="219">
        <v>1.5814128E-2</v>
      </c>
    </row>
    <row r="3396" spans="1:5" ht="15.75" customHeight="1">
      <c r="A3396" s="219">
        <v>2011</v>
      </c>
      <c r="B3396" s="219" t="s">
        <v>129</v>
      </c>
      <c r="C3396" s="219" t="s">
        <v>187</v>
      </c>
      <c r="D3396" s="219" t="s">
        <v>632</v>
      </c>
      <c r="E3396" s="219">
        <v>1.4893368000000001E-2</v>
      </c>
    </row>
    <row r="3397" spans="1:5" ht="15.75" customHeight="1">
      <c r="A3397" s="219">
        <v>2011</v>
      </c>
      <c r="B3397" s="219" t="s">
        <v>134</v>
      </c>
      <c r="C3397" s="219" t="s">
        <v>187</v>
      </c>
      <c r="D3397" s="219" t="s">
        <v>632</v>
      </c>
      <c r="E3397" s="219">
        <v>1.87083E-3</v>
      </c>
    </row>
    <row r="3398" spans="1:5" ht="15.75" customHeight="1">
      <c r="A3398" s="219">
        <v>2011</v>
      </c>
      <c r="B3398" s="219" t="s">
        <v>3</v>
      </c>
      <c r="C3398" s="219" t="s">
        <v>187</v>
      </c>
      <c r="D3398" s="219" t="s">
        <v>637</v>
      </c>
      <c r="E3398" s="219">
        <v>0.276458331</v>
      </c>
    </row>
    <row r="3399" spans="1:5" ht="15.75" customHeight="1">
      <c r="A3399" s="219">
        <v>2011</v>
      </c>
      <c r="B3399" s="219" t="s">
        <v>12</v>
      </c>
      <c r="C3399" s="219" t="s">
        <v>187</v>
      </c>
      <c r="D3399" s="219" t="s">
        <v>637</v>
      </c>
      <c r="E3399" s="224">
        <v>8.0000000000000007E-5</v>
      </c>
    </row>
    <row r="3400" spans="1:5" ht="15.75" customHeight="1">
      <c r="A3400" s="219">
        <v>2011</v>
      </c>
      <c r="B3400" s="219" t="s">
        <v>8</v>
      </c>
      <c r="C3400" s="219" t="s">
        <v>187</v>
      </c>
      <c r="D3400" s="219" t="s">
        <v>637</v>
      </c>
      <c r="E3400" s="224">
        <v>6.3799999999999999E-6</v>
      </c>
    </row>
    <row r="3401" spans="1:5" ht="15.75" customHeight="1">
      <c r="A3401" s="219">
        <v>2011</v>
      </c>
      <c r="B3401" s="219" t="s">
        <v>15</v>
      </c>
      <c r="C3401" s="219" t="s">
        <v>187</v>
      </c>
      <c r="D3401" s="219" t="s">
        <v>637</v>
      </c>
      <c r="E3401" s="219">
        <v>2.3348695999999999E-2</v>
      </c>
    </row>
    <row r="3402" spans="1:5" ht="15.75" customHeight="1">
      <c r="A3402" s="219">
        <v>2011</v>
      </c>
      <c r="B3402" s="219" t="s">
        <v>17</v>
      </c>
      <c r="C3402" s="219" t="s">
        <v>187</v>
      </c>
      <c r="D3402" s="219" t="s">
        <v>637</v>
      </c>
      <c r="E3402" s="224">
        <v>1.45E-5</v>
      </c>
    </row>
    <row r="3403" spans="1:5" ht="15.75" customHeight="1">
      <c r="A3403" s="219">
        <v>2011</v>
      </c>
      <c r="B3403" s="219" t="s">
        <v>23</v>
      </c>
      <c r="C3403" s="219" t="s">
        <v>187</v>
      </c>
      <c r="D3403" s="219" t="s">
        <v>637</v>
      </c>
      <c r="E3403" s="224">
        <v>8.3999999999999992E-6</v>
      </c>
    </row>
    <row r="3404" spans="1:5" ht="15.75" customHeight="1">
      <c r="A3404" s="219">
        <v>2011</v>
      </c>
      <c r="B3404" s="219" t="s">
        <v>26</v>
      </c>
      <c r="C3404" s="219" t="s">
        <v>187</v>
      </c>
      <c r="D3404" s="219" t="s">
        <v>637</v>
      </c>
      <c r="E3404" s="219">
        <v>1.6359829999999999E-3</v>
      </c>
    </row>
    <row r="3405" spans="1:5" ht="15.75" customHeight="1">
      <c r="A3405" s="219">
        <v>2011</v>
      </c>
      <c r="B3405" s="219" t="s">
        <v>28</v>
      </c>
      <c r="C3405" s="219" t="s">
        <v>187</v>
      </c>
      <c r="D3405" s="219" t="s">
        <v>637</v>
      </c>
      <c r="E3405" s="219">
        <v>1.3320899999999999E-4</v>
      </c>
    </row>
    <row r="3406" spans="1:5" ht="15.75" customHeight="1">
      <c r="A3406" s="219">
        <v>2011</v>
      </c>
      <c r="B3406" s="219" t="s">
        <v>42</v>
      </c>
      <c r="C3406" s="219" t="s">
        <v>187</v>
      </c>
      <c r="D3406" s="219" t="s">
        <v>637</v>
      </c>
      <c r="E3406" s="219">
        <v>7.5586258000000003E-2</v>
      </c>
    </row>
    <row r="3407" spans="1:5" ht="15.75" customHeight="1">
      <c r="A3407" s="219">
        <v>2011</v>
      </c>
      <c r="B3407" s="219" t="s">
        <v>34</v>
      </c>
      <c r="C3407" s="219" t="s">
        <v>187</v>
      </c>
      <c r="D3407" s="219" t="s">
        <v>637</v>
      </c>
      <c r="E3407" s="224">
        <v>3.0000000000000001E-5</v>
      </c>
    </row>
    <row r="3408" spans="1:5" ht="15.75" customHeight="1">
      <c r="A3408" s="219">
        <v>2011</v>
      </c>
      <c r="B3408" s="219" t="s">
        <v>36</v>
      </c>
      <c r="C3408" s="219" t="s">
        <v>187</v>
      </c>
      <c r="D3408" s="219" t="s">
        <v>637</v>
      </c>
      <c r="E3408" s="219">
        <v>1.2249390000000001E-2</v>
      </c>
    </row>
    <row r="3409" spans="1:5" ht="15.75" customHeight="1">
      <c r="A3409" s="219">
        <v>2011</v>
      </c>
      <c r="B3409" s="219" t="s">
        <v>39</v>
      </c>
      <c r="C3409" s="219" t="s">
        <v>187</v>
      </c>
      <c r="D3409" s="219" t="s">
        <v>637</v>
      </c>
      <c r="E3409" s="219">
        <v>3.118006E-3</v>
      </c>
    </row>
    <row r="3410" spans="1:5" ht="15.75" customHeight="1">
      <c r="A3410" s="219">
        <v>2011</v>
      </c>
      <c r="B3410" s="219" t="s">
        <v>44</v>
      </c>
      <c r="C3410" s="219" t="s">
        <v>187</v>
      </c>
      <c r="D3410" s="219" t="s">
        <v>637</v>
      </c>
      <c r="E3410" s="219">
        <v>1.6205150000000001E-3</v>
      </c>
    </row>
    <row r="3411" spans="1:5" ht="15.75" customHeight="1">
      <c r="A3411" s="219">
        <v>2011</v>
      </c>
      <c r="B3411" s="219" t="s">
        <v>47</v>
      </c>
      <c r="C3411" s="219" t="s">
        <v>187</v>
      </c>
      <c r="D3411" s="219" t="s">
        <v>637</v>
      </c>
      <c r="E3411" s="219">
        <v>5.621198E-3</v>
      </c>
    </row>
    <row r="3412" spans="1:5" ht="15.75" customHeight="1">
      <c r="A3412" s="219">
        <v>2011</v>
      </c>
      <c r="B3412" s="219" t="s">
        <v>50</v>
      </c>
      <c r="C3412" s="219" t="s">
        <v>187</v>
      </c>
      <c r="D3412" s="219" t="s">
        <v>637</v>
      </c>
      <c r="E3412" s="219">
        <v>0.22812480500000001</v>
      </c>
    </row>
    <row r="3413" spans="1:5" ht="15.75" customHeight="1">
      <c r="A3413" s="219">
        <v>2011</v>
      </c>
      <c r="B3413" s="219" t="s">
        <v>58</v>
      </c>
      <c r="C3413" s="219" t="s">
        <v>187</v>
      </c>
      <c r="D3413" s="219" t="s">
        <v>637</v>
      </c>
      <c r="E3413" s="224">
        <v>6.1400000000000002E-5</v>
      </c>
    </row>
    <row r="3414" spans="1:5" ht="15.75" customHeight="1">
      <c r="A3414" s="219">
        <v>2011</v>
      </c>
      <c r="B3414" s="219" t="s">
        <v>55</v>
      </c>
      <c r="C3414" s="219" t="s">
        <v>187</v>
      </c>
      <c r="D3414" s="219" t="s">
        <v>637</v>
      </c>
      <c r="E3414" s="219">
        <v>5.9750669999999997E-3</v>
      </c>
    </row>
    <row r="3415" spans="1:5" ht="15.75" customHeight="1">
      <c r="A3415" s="219">
        <v>2011</v>
      </c>
      <c r="B3415" s="219" t="s">
        <v>61</v>
      </c>
      <c r="C3415" s="219" t="s">
        <v>187</v>
      </c>
      <c r="D3415" s="219" t="s">
        <v>637</v>
      </c>
      <c r="E3415" s="219">
        <v>3.7114960000000002E-2</v>
      </c>
    </row>
    <row r="3416" spans="1:5" ht="15.75" customHeight="1">
      <c r="A3416" s="219">
        <v>2011</v>
      </c>
      <c r="B3416" s="219" t="s">
        <v>62</v>
      </c>
      <c r="C3416" s="219" t="s">
        <v>187</v>
      </c>
      <c r="D3416" s="219" t="s">
        <v>637</v>
      </c>
      <c r="E3416" s="219">
        <v>1.098662E-3</v>
      </c>
    </row>
    <row r="3417" spans="1:5" ht="15.75" customHeight="1">
      <c r="A3417" s="219">
        <v>2011</v>
      </c>
      <c r="B3417" s="219" t="s">
        <v>68</v>
      </c>
      <c r="C3417" s="219" t="s">
        <v>187</v>
      </c>
      <c r="D3417" s="219" t="s">
        <v>637</v>
      </c>
      <c r="E3417" s="219">
        <v>2.6862300000000001E-4</v>
      </c>
    </row>
    <row r="3418" spans="1:5" ht="15.75" customHeight="1">
      <c r="A3418" s="219">
        <v>2011</v>
      </c>
      <c r="B3418" s="219" t="s">
        <v>65</v>
      </c>
      <c r="C3418" s="219" t="s">
        <v>187</v>
      </c>
      <c r="D3418" s="219" t="s">
        <v>637</v>
      </c>
      <c r="E3418" s="219">
        <v>3.2490900000000002E-4</v>
      </c>
    </row>
    <row r="3419" spans="1:5" ht="15.75" customHeight="1">
      <c r="A3419" s="219">
        <v>2011</v>
      </c>
      <c r="B3419" s="219" t="s">
        <v>70</v>
      </c>
      <c r="C3419" s="219" t="s">
        <v>187</v>
      </c>
      <c r="D3419" s="219" t="s">
        <v>637</v>
      </c>
      <c r="E3419" s="224">
        <v>3.3799999999999998E-6</v>
      </c>
    </row>
    <row r="3420" spans="1:5" ht="15.75" customHeight="1">
      <c r="A3420" s="219">
        <v>2011</v>
      </c>
      <c r="B3420" s="219" t="s">
        <v>89</v>
      </c>
      <c r="C3420" s="219" t="s">
        <v>187</v>
      </c>
      <c r="D3420" s="219" t="s">
        <v>637</v>
      </c>
      <c r="E3420" s="219">
        <v>3.5242500000000001E-4</v>
      </c>
    </row>
    <row r="3421" spans="1:5" ht="15.75" customHeight="1">
      <c r="A3421" s="219">
        <v>2011</v>
      </c>
      <c r="B3421" s="219" t="s">
        <v>92</v>
      </c>
      <c r="C3421" s="219" t="s">
        <v>187</v>
      </c>
      <c r="D3421" s="219" t="s">
        <v>637</v>
      </c>
      <c r="E3421" s="219">
        <v>1.0846800000000001E-4</v>
      </c>
    </row>
    <row r="3422" spans="1:5" ht="15.75" customHeight="1">
      <c r="A3422" s="219">
        <v>2011</v>
      </c>
      <c r="B3422" s="219" t="s">
        <v>73</v>
      </c>
      <c r="C3422" s="219" t="s">
        <v>187</v>
      </c>
      <c r="D3422" s="219" t="s">
        <v>637</v>
      </c>
      <c r="E3422" s="219">
        <v>6.094861E-3</v>
      </c>
    </row>
    <row r="3423" spans="1:5" ht="15.75" customHeight="1">
      <c r="A3423" s="219">
        <v>2011</v>
      </c>
      <c r="B3423" s="219" t="s">
        <v>81</v>
      </c>
      <c r="C3423" s="219" t="s">
        <v>187</v>
      </c>
      <c r="D3423" s="219" t="s">
        <v>637</v>
      </c>
      <c r="E3423" s="219">
        <v>2.5722480000000001E-3</v>
      </c>
    </row>
    <row r="3424" spans="1:5" ht="15.75" customHeight="1">
      <c r="A3424" s="219">
        <v>2011</v>
      </c>
      <c r="B3424" s="219" t="s">
        <v>84</v>
      </c>
      <c r="C3424" s="219" t="s">
        <v>187</v>
      </c>
      <c r="D3424" s="219" t="s">
        <v>637</v>
      </c>
      <c r="E3424" s="224">
        <v>3.27E-6</v>
      </c>
    </row>
    <row r="3425" spans="1:5" ht="15.75" customHeight="1">
      <c r="A3425" s="219">
        <v>2011</v>
      </c>
      <c r="B3425" s="219" t="s">
        <v>76</v>
      </c>
      <c r="C3425" s="219" t="s">
        <v>187</v>
      </c>
      <c r="D3425" s="219" t="s">
        <v>637</v>
      </c>
      <c r="E3425" s="224">
        <v>2.28E-7</v>
      </c>
    </row>
    <row r="3426" spans="1:5" ht="15.75" customHeight="1">
      <c r="A3426" s="219">
        <v>2011</v>
      </c>
      <c r="B3426" s="219" t="s">
        <v>87</v>
      </c>
      <c r="C3426" s="219" t="s">
        <v>187</v>
      </c>
      <c r="D3426" s="219" t="s">
        <v>637</v>
      </c>
      <c r="E3426" s="219">
        <v>7.0082100000000002E-4</v>
      </c>
    </row>
    <row r="3427" spans="1:5" ht="15.75" customHeight="1">
      <c r="A3427" s="219">
        <v>2011</v>
      </c>
      <c r="B3427" s="219" t="s">
        <v>95</v>
      </c>
      <c r="C3427" s="219" t="s">
        <v>187</v>
      </c>
      <c r="D3427" s="219" t="s">
        <v>637</v>
      </c>
      <c r="E3427" s="219">
        <v>1.8270370000000001E-3</v>
      </c>
    </row>
    <row r="3428" spans="1:5" ht="15.75" customHeight="1">
      <c r="A3428" s="219">
        <v>2011</v>
      </c>
      <c r="B3428" s="219" t="s">
        <v>98</v>
      </c>
      <c r="C3428" s="219" t="s">
        <v>187</v>
      </c>
      <c r="D3428" s="219" t="s">
        <v>637</v>
      </c>
      <c r="E3428" s="219">
        <v>1.7064302E-2</v>
      </c>
    </row>
    <row r="3429" spans="1:5" ht="15.75" customHeight="1">
      <c r="A3429" s="219">
        <v>2011</v>
      </c>
      <c r="B3429" s="219" t="s">
        <v>100</v>
      </c>
      <c r="C3429" s="219" t="s">
        <v>187</v>
      </c>
      <c r="D3429" s="219" t="s">
        <v>637</v>
      </c>
      <c r="E3429" s="224">
        <v>7.9100000000000005E-6</v>
      </c>
    </row>
    <row r="3430" spans="1:5" ht="15.75" customHeight="1">
      <c r="A3430" s="219">
        <v>2011</v>
      </c>
      <c r="B3430" s="219" t="s">
        <v>103</v>
      </c>
      <c r="C3430" s="219" t="s">
        <v>187</v>
      </c>
      <c r="D3430" s="219" t="s">
        <v>637</v>
      </c>
      <c r="E3430" s="219">
        <v>1.8835499999999999E-4</v>
      </c>
    </row>
    <row r="3431" spans="1:5" ht="15.75" customHeight="1">
      <c r="A3431" s="219">
        <v>2011</v>
      </c>
      <c r="B3431" s="219" t="s">
        <v>105</v>
      </c>
      <c r="C3431" s="219" t="s">
        <v>187</v>
      </c>
      <c r="D3431" s="219" t="s">
        <v>637</v>
      </c>
      <c r="E3431" s="224">
        <v>3.6900000000000002E-5</v>
      </c>
    </row>
    <row r="3432" spans="1:5" ht="15.75" customHeight="1">
      <c r="A3432" s="219">
        <v>2011</v>
      </c>
      <c r="B3432" s="219" t="s">
        <v>107</v>
      </c>
      <c r="C3432" s="219" t="s">
        <v>187</v>
      </c>
      <c r="D3432" s="219" t="s">
        <v>637</v>
      </c>
      <c r="E3432" s="219">
        <v>3.9165010000000002E-3</v>
      </c>
    </row>
    <row r="3433" spans="1:5" ht="15.75" customHeight="1">
      <c r="A3433" s="219">
        <v>2011</v>
      </c>
      <c r="B3433" s="219" t="s">
        <v>110</v>
      </c>
      <c r="C3433" s="219" t="s">
        <v>187</v>
      </c>
      <c r="D3433" s="219" t="s">
        <v>637</v>
      </c>
      <c r="E3433" s="219">
        <v>5.6354500000000004E-4</v>
      </c>
    </row>
    <row r="3434" spans="1:5" ht="15.75" customHeight="1">
      <c r="A3434" s="219">
        <v>2011</v>
      </c>
      <c r="B3434" s="219" t="s">
        <v>113</v>
      </c>
      <c r="C3434" s="219" t="s">
        <v>187</v>
      </c>
      <c r="D3434" s="219" t="s">
        <v>637</v>
      </c>
      <c r="E3434" s="219">
        <v>3.7524658000000002E-2</v>
      </c>
    </row>
    <row r="3435" spans="1:5" ht="15.75" customHeight="1">
      <c r="A3435" s="219">
        <v>2011</v>
      </c>
      <c r="B3435" s="219" t="s">
        <v>115</v>
      </c>
      <c r="C3435" s="219" t="s">
        <v>187</v>
      </c>
      <c r="D3435" s="219" t="s">
        <v>637</v>
      </c>
      <c r="E3435" s="219">
        <v>9.0887753000000002E-2</v>
      </c>
    </row>
    <row r="3436" spans="1:5" ht="15.75" customHeight="1">
      <c r="A3436" s="219">
        <v>2011</v>
      </c>
      <c r="B3436" s="219" t="s">
        <v>118</v>
      </c>
      <c r="C3436" s="219" t="s">
        <v>187</v>
      </c>
      <c r="D3436" s="219" t="s">
        <v>637</v>
      </c>
      <c r="E3436" s="224">
        <v>2.6199999999999999E-6</v>
      </c>
    </row>
    <row r="3437" spans="1:5" ht="15.75" customHeight="1">
      <c r="A3437" s="219">
        <v>2011</v>
      </c>
      <c r="B3437" s="219" t="s">
        <v>123</v>
      </c>
      <c r="C3437" s="219" t="s">
        <v>187</v>
      </c>
      <c r="D3437" s="219" t="s">
        <v>637</v>
      </c>
      <c r="E3437" s="219">
        <v>0.15437535099999999</v>
      </c>
    </row>
    <row r="3438" spans="1:5" ht="15.75" customHeight="1">
      <c r="A3438" s="219">
        <v>2011</v>
      </c>
      <c r="B3438" s="219" t="s">
        <v>126</v>
      </c>
      <c r="C3438" s="219" t="s">
        <v>187</v>
      </c>
      <c r="D3438" s="219" t="s">
        <v>637</v>
      </c>
      <c r="E3438" s="224">
        <v>4.0300000000000004E-6</v>
      </c>
    </row>
    <row r="3439" spans="1:5" ht="15.75" customHeight="1">
      <c r="A3439" s="219">
        <v>2011</v>
      </c>
      <c r="B3439" s="219" t="s">
        <v>132</v>
      </c>
      <c r="C3439" s="219" t="s">
        <v>187</v>
      </c>
      <c r="D3439" s="219" t="s">
        <v>637</v>
      </c>
      <c r="E3439" s="224">
        <v>9.09E-5</v>
      </c>
    </row>
    <row r="3440" spans="1:5" ht="15.75" customHeight="1">
      <c r="A3440" s="219">
        <v>2011</v>
      </c>
      <c r="B3440" s="219" t="s">
        <v>129</v>
      </c>
      <c r="C3440" s="219" t="s">
        <v>187</v>
      </c>
      <c r="D3440" s="219" t="s">
        <v>637</v>
      </c>
      <c r="E3440" s="219">
        <v>1.0782797E-2</v>
      </c>
    </row>
    <row r="3441" spans="1:5" ht="15.75" customHeight="1">
      <c r="A3441" s="219">
        <v>2011</v>
      </c>
      <c r="B3441" s="219" t="s">
        <v>134</v>
      </c>
      <c r="C3441" s="219" t="s">
        <v>187</v>
      </c>
      <c r="D3441" s="219" t="s">
        <v>637</v>
      </c>
      <c r="E3441" s="224">
        <v>1.2300000000000001E-5</v>
      </c>
    </row>
    <row r="3442" spans="1:5" ht="15.75" customHeight="1">
      <c r="A3442" s="219">
        <v>2011</v>
      </c>
      <c r="B3442" s="219" t="s">
        <v>3</v>
      </c>
      <c r="C3442" s="219" t="s">
        <v>633</v>
      </c>
      <c r="D3442" s="219" t="s">
        <v>632</v>
      </c>
      <c r="E3442" s="219">
        <v>7.2809901999999996E-2</v>
      </c>
    </row>
    <row r="3443" spans="1:5" ht="15.75" customHeight="1">
      <c r="A3443" s="219">
        <v>2011</v>
      </c>
      <c r="B3443" s="219" t="s">
        <v>12</v>
      </c>
      <c r="C3443" s="219" t="s">
        <v>633</v>
      </c>
      <c r="D3443" s="219" t="s">
        <v>632</v>
      </c>
      <c r="E3443" s="219">
        <v>1.2081784E-2</v>
      </c>
    </row>
    <row r="3444" spans="1:5" ht="15.75" customHeight="1">
      <c r="A3444" s="219">
        <v>2011</v>
      </c>
      <c r="B3444" s="219" t="s">
        <v>8</v>
      </c>
      <c r="C3444" s="219" t="s">
        <v>633</v>
      </c>
      <c r="D3444" s="219" t="s">
        <v>632</v>
      </c>
      <c r="E3444" s="219">
        <v>1.8618348E-2</v>
      </c>
    </row>
    <row r="3445" spans="1:5" ht="15.75" customHeight="1">
      <c r="A3445" s="219">
        <v>2011</v>
      </c>
      <c r="B3445" s="219" t="s">
        <v>15</v>
      </c>
      <c r="C3445" s="219" t="s">
        <v>633</v>
      </c>
      <c r="D3445" s="219" t="s">
        <v>632</v>
      </c>
      <c r="E3445" s="219">
        <v>6.9950596000000004E-2</v>
      </c>
    </row>
    <row r="3446" spans="1:5" ht="15.75" customHeight="1">
      <c r="A3446" s="219">
        <v>2011</v>
      </c>
      <c r="B3446" s="219" t="s">
        <v>17</v>
      </c>
      <c r="C3446" s="219" t="s">
        <v>633</v>
      </c>
      <c r="D3446" s="219" t="s">
        <v>632</v>
      </c>
      <c r="E3446" s="219">
        <v>1.7828983999999999E-2</v>
      </c>
    </row>
    <row r="3447" spans="1:5" ht="15.75" customHeight="1">
      <c r="A3447" s="219">
        <v>2011</v>
      </c>
      <c r="B3447" s="219" t="s">
        <v>26</v>
      </c>
      <c r="C3447" s="219" t="s">
        <v>633</v>
      </c>
      <c r="D3447" s="219" t="s">
        <v>632</v>
      </c>
      <c r="E3447" s="219">
        <v>2.9079009999999999E-2</v>
      </c>
    </row>
    <row r="3448" spans="1:5" ht="15.75" customHeight="1">
      <c r="A3448" s="219">
        <v>2011</v>
      </c>
      <c r="B3448" s="219" t="s">
        <v>28</v>
      </c>
      <c r="C3448" s="219" t="s">
        <v>633</v>
      </c>
      <c r="D3448" s="219" t="s">
        <v>632</v>
      </c>
      <c r="E3448" s="219">
        <v>4.1247790000000003E-3</v>
      </c>
    </row>
    <row r="3449" spans="1:5" ht="15.75" customHeight="1">
      <c r="A3449" s="219">
        <v>2011</v>
      </c>
      <c r="B3449" s="219" t="s">
        <v>42</v>
      </c>
      <c r="C3449" s="219" t="s">
        <v>633</v>
      </c>
      <c r="D3449" s="219" t="s">
        <v>632</v>
      </c>
      <c r="E3449" s="219">
        <v>1.6869156999999999E-2</v>
      </c>
    </row>
    <row r="3450" spans="1:5" ht="15.75" customHeight="1">
      <c r="A3450" s="219">
        <v>2011</v>
      </c>
      <c r="B3450" s="219" t="s">
        <v>34</v>
      </c>
      <c r="C3450" s="219" t="s">
        <v>633</v>
      </c>
      <c r="D3450" s="219" t="s">
        <v>632</v>
      </c>
      <c r="E3450" s="224">
        <v>2.5500000000000001E-6</v>
      </c>
    </row>
    <row r="3451" spans="1:5" ht="15.75" customHeight="1">
      <c r="A3451" s="219">
        <v>2011</v>
      </c>
      <c r="B3451" s="219" t="s">
        <v>36</v>
      </c>
      <c r="C3451" s="219" t="s">
        <v>633</v>
      </c>
      <c r="D3451" s="219" t="s">
        <v>632</v>
      </c>
      <c r="E3451" s="219">
        <v>1.4822589000000001E-2</v>
      </c>
    </row>
    <row r="3452" spans="1:5" ht="15.75" customHeight="1">
      <c r="A3452" s="219">
        <v>2011</v>
      </c>
      <c r="B3452" s="219" t="s">
        <v>39</v>
      </c>
      <c r="C3452" s="219" t="s">
        <v>633</v>
      </c>
      <c r="D3452" s="219" t="s">
        <v>632</v>
      </c>
      <c r="E3452" s="219">
        <v>4.0840621000000001E-2</v>
      </c>
    </row>
    <row r="3453" spans="1:5" ht="15.75" customHeight="1">
      <c r="A3453" s="219">
        <v>2011</v>
      </c>
      <c r="B3453" s="219" t="s">
        <v>44</v>
      </c>
      <c r="C3453" s="219" t="s">
        <v>633</v>
      </c>
      <c r="D3453" s="219" t="s">
        <v>632</v>
      </c>
      <c r="E3453" s="219">
        <v>1.7050855E-2</v>
      </c>
    </row>
    <row r="3454" spans="1:5" ht="15.75" customHeight="1">
      <c r="A3454" s="219">
        <v>2011</v>
      </c>
      <c r="B3454" s="219" t="s">
        <v>47</v>
      </c>
      <c r="C3454" s="219" t="s">
        <v>633</v>
      </c>
      <c r="D3454" s="219" t="s">
        <v>632</v>
      </c>
      <c r="E3454" s="219">
        <v>4.4392386999999998E-2</v>
      </c>
    </row>
    <row r="3455" spans="1:5" ht="15.75" customHeight="1">
      <c r="A3455" s="219">
        <v>2011</v>
      </c>
      <c r="B3455" s="219" t="s">
        <v>58</v>
      </c>
      <c r="C3455" s="219" t="s">
        <v>633</v>
      </c>
      <c r="D3455" s="219" t="s">
        <v>632</v>
      </c>
      <c r="E3455" s="219">
        <v>1.694444E-3</v>
      </c>
    </row>
    <row r="3456" spans="1:5" ht="15.75" customHeight="1">
      <c r="A3456" s="219">
        <v>2011</v>
      </c>
      <c r="B3456" s="219" t="s">
        <v>55</v>
      </c>
      <c r="C3456" s="219" t="s">
        <v>633</v>
      </c>
      <c r="D3456" s="219" t="s">
        <v>632</v>
      </c>
      <c r="E3456" s="219">
        <v>1.8310572000000001E-2</v>
      </c>
    </row>
    <row r="3457" spans="1:5" ht="15.75" customHeight="1">
      <c r="A3457" s="219">
        <v>2011</v>
      </c>
      <c r="B3457" s="219" t="s">
        <v>52</v>
      </c>
      <c r="C3457" s="219" t="s">
        <v>633</v>
      </c>
      <c r="D3457" s="219" t="s">
        <v>632</v>
      </c>
      <c r="E3457" s="219">
        <v>3.7006159999999999E-3</v>
      </c>
    </row>
    <row r="3458" spans="1:5" ht="15.75" customHeight="1">
      <c r="A3458" s="219">
        <v>2011</v>
      </c>
      <c r="B3458" s="219" t="s">
        <v>61</v>
      </c>
      <c r="C3458" s="219" t="s">
        <v>633</v>
      </c>
      <c r="D3458" s="219" t="s">
        <v>632</v>
      </c>
      <c r="E3458" s="219">
        <v>3.9876869000000002E-2</v>
      </c>
    </row>
    <row r="3459" spans="1:5" ht="15.75" customHeight="1">
      <c r="A3459" s="219">
        <v>2011</v>
      </c>
      <c r="B3459" s="219" t="s">
        <v>68</v>
      </c>
      <c r="C3459" s="219" t="s">
        <v>633</v>
      </c>
      <c r="D3459" s="219" t="s">
        <v>632</v>
      </c>
      <c r="E3459" s="219">
        <v>0.1032212</v>
      </c>
    </row>
    <row r="3460" spans="1:5" ht="15.75" customHeight="1">
      <c r="A3460" s="219">
        <v>2011</v>
      </c>
      <c r="B3460" s="219" t="s">
        <v>70</v>
      </c>
      <c r="C3460" s="219" t="s">
        <v>633</v>
      </c>
      <c r="D3460" s="219" t="s">
        <v>632</v>
      </c>
      <c r="E3460" s="219">
        <v>8.3029479999999992E-3</v>
      </c>
    </row>
    <row r="3461" spans="1:5" ht="15.75" customHeight="1">
      <c r="A3461" s="219">
        <v>2011</v>
      </c>
      <c r="B3461" s="219" t="s">
        <v>89</v>
      </c>
      <c r="C3461" s="219" t="s">
        <v>633</v>
      </c>
      <c r="D3461" s="219" t="s">
        <v>632</v>
      </c>
      <c r="E3461" s="219">
        <v>6.7360800000000002E-4</v>
      </c>
    </row>
    <row r="3462" spans="1:5" ht="15.75" customHeight="1">
      <c r="A3462" s="219">
        <v>2011</v>
      </c>
      <c r="B3462" s="219" t="s">
        <v>73</v>
      </c>
      <c r="C3462" s="219" t="s">
        <v>633</v>
      </c>
      <c r="D3462" s="219" t="s">
        <v>632</v>
      </c>
      <c r="E3462" s="219">
        <v>9.0481469999999994E-3</v>
      </c>
    </row>
    <row r="3463" spans="1:5" ht="15.75" customHeight="1">
      <c r="A3463" s="219">
        <v>2011</v>
      </c>
      <c r="B3463" s="219" t="s">
        <v>79</v>
      </c>
      <c r="C3463" s="219" t="s">
        <v>633</v>
      </c>
      <c r="D3463" s="219" t="s">
        <v>632</v>
      </c>
      <c r="E3463" s="219">
        <v>7.3613699999999999E-4</v>
      </c>
    </row>
    <row r="3464" spans="1:5" ht="15.75" customHeight="1">
      <c r="A3464" s="219">
        <v>2011</v>
      </c>
      <c r="B3464" s="219" t="s">
        <v>81</v>
      </c>
      <c r="C3464" s="219" t="s">
        <v>633</v>
      </c>
      <c r="D3464" s="219" t="s">
        <v>632</v>
      </c>
      <c r="E3464" s="219">
        <v>4.04974E-4</v>
      </c>
    </row>
    <row r="3465" spans="1:5" ht="15.75" customHeight="1">
      <c r="A3465" s="219">
        <v>2011</v>
      </c>
      <c r="B3465" s="219" t="s">
        <v>84</v>
      </c>
      <c r="C3465" s="219" t="s">
        <v>633</v>
      </c>
      <c r="D3465" s="219" t="s">
        <v>632</v>
      </c>
      <c r="E3465" s="219">
        <v>2.6988210000000001E-3</v>
      </c>
    </row>
    <row r="3466" spans="1:5" ht="15.75" customHeight="1">
      <c r="A3466" s="219">
        <v>2011</v>
      </c>
      <c r="B3466" s="219" t="s">
        <v>76</v>
      </c>
      <c r="C3466" s="219" t="s">
        <v>633</v>
      </c>
      <c r="D3466" s="219" t="s">
        <v>632</v>
      </c>
      <c r="E3466" s="219">
        <v>2.2570199999999999E-2</v>
      </c>
    </row>
    <row r="3467" spans="1:5" ht="15.75" customHeight="1">
      <c r="A3467" s="219">
        <v>2011</v>
      </c>
      <c r="B3467" s="219" t="s">
        <v>87</v>
      </c>
      <c r="C3467" s="219" t="s">
        <v>633</v>
      </c>
      <c r="D3467" s="219" t="s">
        <v>632</v>
      </c>
      <c r="E3467" s="219">
        <v>1.6017843E-2</v>
      </c>
    </row>
    <row r="3468" spans="1:5" ht="15.75" customHeight="1">
      <c r="A3468" s="219">
        <v>2011</v>
      </c>
      <c r="B3468" s="219" t="s">
        <v>95</v>
      </c>
      <c r="C3468" s="219" t="s">
        <v>633</v>
      </c>
      <c r="D3468" s="219" t="s">
        <v>632</v>
      </c>
      <c r="E3468" s="219">
        <v>4.0381463999999999E-2</v>
      </c>
    </row>
    <row r="3469" spans="1:5" ht="15.75" customHeight="1">
      <c r="A3469" s="219">
        <v>2011</v>
      </c>
      <c r="B3469" s="219" t="s">
        <v>98</v>
      </c>
      <c r="C3469" s="219" t="s">
        <v>633</v>
      </c>
      <c r="D3469" s="219" t="s">
        <v>632</v>
      </c>
      <c r="E3469" s="219">
        <v>1.7238983999999999E-2</v>
      </c>
    </row>
    <row r="3470" spans="1:5" ht="15.75" customHeight="1">
      <c r="A3470" s="219">
        <v>2011</v>
      </c>
      <c r="B3470" s="219" t="s">
        <v>100</v>
      </c>
      <c r="C3470" s="219" t="s">
        <v>633</v>
      </c>
      <c r="D3470" s="219" t="s">
        <v>632</v>
      </c>
      <c r="E3470" s="219">
        <v>5.5744039999999998E-3</v>
      </c>
    </row>
    <row r="3471" spans="1:5" ht="15.75" customHeight="1">
      <c r="A3471" s="219">
        <v>2011</v>
      </c>
      <c r="B3471" s="219" t="s">
        <v>103</v>
      </c>
      <c r="C3471" s="219" t="s">
        <v>633</v>
      </c>
      <c r="D3471" s="219" t="s">
        <v>632</v>
      </c>
      <c r="E3471" s="219">
        <v>0.12213083299999999</v>
      </c>
    </row>
    <row r="3472" spans="1:5" ht="15.75" customHeight="1">
      <c r="A3472" s="219">
        <v>2011</v>
      </c>
      <c r="B3472" s="219" t="s">
        <v>8075</v>
      </c>
      <c r="C3472" s="219" t="s">
        <v>633</v>
      </c>
      <c r="D3472" s="219" t="s">
        <v>632</v>
      </c>
      <c r="E3472" s="219">
        <v>6.7305560000000004E-3</v>
      </c>
    </row>
    <row r="3473" spans="1:5" ht="15.75" customHeight="1">
      <c r="A3473" s="219">
        <v>2011</v>
      </c>
      <c r="B3473" s="219" t="s">
        <v>107</v>
      </c>
      <c r="C3473" s="219" t="s">
        <v>633</v>
      </c>
      <c r="D3473" s="219" t="s">
        <v>632</v>
      </c>
      <c r="E3473" s="219">
        <v>2.2372821000000001E-2</v>
      </c>
    </row>
    <row r="3474" spans="1:5" ht="15.75" customHeight="1">
      <c r="A3474" s="219">
        <v>2011</v>
      </c>
      <c r="B3474" s="219" t="s">
        <v>110</v>
      </c>
      <c r="C3474" s="219" t="s">
        <v>633</v>
      </c>
      <c r="D3474" s="219" t="s">
        <v>632</v>
      </c>
      <c r="E3474" s="219">
        <v>8.0845259999999999E-3</v>
      </c>
    </row>
    <row r="3475" spans="1:5" ht="15.75" customHeight="1">
      <c r="A3475" s="219">
        <v>2011</v>
      </c>
      <c r="B3475" s="219" t="s">
        <v>113</v>
      </c>
      <c r="C3475" s="219" t="s">
        <v>633</v>
      </c>
      <c r="D3475" s="219" t="s">
        <v>632</v>
      </c>
      <c r="E3475" s="219">
        <v>1.4456798999999999E-2</v>
      </c>
    </row>
    <row r="3476" spans="1:5" ht="15.75" customHeight="1">
      <c r="A3476" s="219">
        <v>2011</v>
      </c>
      <c r="B3476" s="219" t="s">
        <v>115</v>
      </c>
      <c r="C3476" s="219" t="s">
        <v>633</v>
      </c>
      <c r="D3476" s="219" t="s">
        <v>632</v>
      </c>
      <c r="E3476" s="219">
        <v>9.9945972999999994E-2</v>
      </c>
    </row>
    <row r="3477" spans="1:5" ht="15.75" customHeight="1">
      <c r="A3477" s="219">
        <v>2011</v>
      </c>
      <c r="B3477" s="219" t="s">
        <v>118</v>
      </c>
      <c r="C3477" s="219" t="s">
        <v>633</v>
      </c>
      <c r="D3477" s="219" t="s">
        <v>632</v>
      </c>
      <c r="E3477" s="219">
        <v>2.0626265000000001E-2</v>
      </c>
    </row>
    <row r="3478" spans="1:5" ht="15.75" customHeight="1">
      <c r="A3478" s="219">
        <v>2011</v>
      </c>
      <c r="B3478" s="219" t="s">
        <v>123</v>
      </c>
      <c r="C3478" s="219" t="s">
        <v>633</v>
      </c>
      <c r="D3478" s="219" t="s">
        <v>632</v>
      </c>
      <c r="E3478" s="219">
        <v>1.6271359999999999E-2</v>
      </c>
    </row>
    <row r="3479" spans="1:5" ht="15.75" customHeight="1">
      <c r="A3479" s="219">
        <v>2011</v>
      </c>
      <c r="B3479" s="219" t="s">
        <v>126</v>
      </c>
      <c r="C3479" s="219" t="s">
        <v>633</v>
      </c>
      <c r="D3479" s="219" t="s">
        <v>632</v>
      </c>
      <c r="E3479" s="219">
        <v>5.4370909999999998E-3</v>
      </c>
    </row>
    <row r="3480" spans="1:5" ht="15.75" customHeight="1">
      <c r="A3480" s="219">
        <v>2011</v>
      </c>
      <c r="B3480" s="219" t="s">
        <v>132</v>
      </c>
      <c r="C3480" s="219" t="s">
        <v>633</v>
      </c>
      <c r="D3480" s="219" t="s">
        <v>632</v>
      </c>
      <c r="E3480" s="219">
        <v>1.492338E-2</v>
      </c>
    </row>
    <row r="3481" spans="1:5" ht="15.75" customHeight="1">
      <c r="A3481" s="219">
        <v>2011</v>
      </c>
      <c r="B3481" s="219" t="s">
        <v>129</v>
      </c>
      <c r="C3481" s="219" t="s">
        <v>633</v>
      </c>
      <c r="D3481" s="219" t="s">
        <v>632</v>
      </c>
      <c r="E3481" s="219">
        <v>1.1927383E-2</v>
      </c>
    </row>
    <row r="3482" spans="1:5" ht="15.75" customHeight="1">
      <c r="A3482" s="219">
        <v>2011</v>
      </c>
      <c r="B3482" s="219" t="s">
        <v>134</v>
      </c>
      <c r="C3482" s="219" t="s">
        <v>633</v>
      </c>
      <c r="D3482" s="219" t="s">
        <v>632</v>
      </c>
      <c r="E3482" s="219">
        <v>8.1702240000000002E-3</v>
      </c>
    </row>
    <row r="3483" spans="1:5" ht="15.75" customHeight="1">
      <c r="A3483" s="219">
        <v>2011</v>
      </c>
      <c r="B3483" s="219" t="s">
        <v>3</v>
      </c>
      <c r="C3483" s="219" t="s">
        <v>633</v>
      </c>
      <c r="D3483" s="219" t="s">
        <v>637</v>
      </c>
      <c r="E3483" s="219">
        <v>1.7216855999999999E-2</v>
      </c>
    </row>
    <row r="3484" spans="1:5" ht="15.75" customHeight="1">
      <c r="A3484" s="219">
        <v>2011</v>
      </c>
      <c r="B3484" s="219" t="s">
        <v>12</v>
      </c>
      <c r="C3484" s="219" t="s">
        <v>633</v>
      </c>
      <c r="D3484" s="219" t="s">
        <v>637</v>
      </c>
      <c r="E3484" s="219">
        <v>1.5830099999999999E-3</v>
      </c>
    </row>
    <row r="3485" spans="1:5" ht="15.75" customHeight="1">
      <c r="A3485" s="219">
        <v>2011</v>
      </c>
      <c r="B3485" s="219" t="s">
        <v>8</v>
      </c>
      <c r="C3485" s="219" t="s">
        <v>633</v>
      </c>
      <c r="D3485" s="219" t="s">
        <v>637</v>
      </c>
      <c r="E3485" s="219">
        <v>1.22757E-4</v>
      </c>
    </row>
    <row r="3486" spans="1:5" ht="15.75" customHeight="1">
      <c r="A3486" s="219">
        <v>2011</v>
      </c>
      <c r="B3486" s="219" t="s">
        <v>15</v>
      </c>
      <c r="C3486" s="219" t="s">
        <v>633</v>
      </c>
      <c r="D3486" s="219" t="s">
        <v>637</v>
      </c>
      <c r="E3486" s="219">
        <v>0.10690848</v>
      </c>
    </row>
    <row r="3487" spans="1:5" ht="15.75" customHeight="1">
      <c r="A3487" s="219">
        <v>2011</v>
      </c>
      <c r="B3487" s="219" t="s">
        <v>17</v>
      </c>
      <c r="C3487" s="219" t="s">
        <v>633</v>
      </c>
      <c r="D3487" s="219" t="s">
        <v>637</v>
      </c>
      <c r="E3487" s="219">
        <v>2.7731000000000001E-4</v>
      </c>
    </row>
    <row r="3488" spans="1:5" ht="15.75" customHeight="1">
      <c r="A3488" s="219">
        <v>2011</v>
      </c>
      <c r="B3488" s="219" t="s">
        <v>23</v>
      </c>
      <c r="C3488" s="219" t="s">
        <v>633</v>
      </c>
      <c r="D3488" s="219" t="s">
        <v>637</v>
      </c>
      <c r="E3488" s="219">
        <v>2.8689200000000002E-4</v>
      </c>
    </row>
    <row r="3489" spans="1:5" ht="15.75" customHeight="1">
      <c r="A3489" s="219">
        <v>2011</v>
      </c>
      <c r="B3489" s="219" t="s">
        <v>26</v>
      </c>
      <c r="C3489" s="219" t="s">
        <v>633</v>
      </c>
      <c r="D3489" s="219" t="s">
        <v>637</v>
      </c>
      <c r="E3489" s="219">
        <v>1.5845486999999998E-2</v>
      </c>
    </row>
    <row r="3490" spans="1:5" ht="15.75" customHeight="1">
      <c r="A3490" s="219">
        <v>2011</v>
      </c>
      <c r="B3490" s="219" t="s">
        <v>28</v>
      </c>
      <c r="C3490" s="219" t="s">
        <v>633</v>
      </c>
      <c r="D3490" s="219" t="s">
        <v>637</v>
      </c>
      <c r="E3490" s="219">
        <v>3.4388050000000001E-3</v>
      </c>
    </row>
    <row r="3491" spans="1:5" ht="15.75" customHeight="1">
      <c r="A3491" s="219">
        <v>2011</v>
      </c>
      <c r="B3491" s="219" t="s">
        <v>42</v>
      </c>
      <c r="C3491" s="219" t="s">
        <v>633</v>
      </c>
      <c r="D3491" s="219" t="s">
        <v>637</v>
      </c>
      <c r="E3491" s="219">
        <v>5.9655567999999999E-2</v>
      </c>
    </row>
    <row r="3492" spans="1:5" ht="15.75" customHeight="1">
      <c r="A3492" s="219">
        <v>2011</v>
      </c>
      <c r="B3492" s="219" t="s">
        <v>34</v>
      </c>
      <c r="C3492" s="219" t="s">
        <v>633</v>
      </c>
      <c r="D3492" s="219" t="s">
        <v>637</v>
      </c>
      <c r="E3492" s="219">
        <v>1.0188930000000001E-3</v>
      </c>
    </row>
    <row r="3493" spans="1:5" ht="15.75" customHeight="1">
      <c r="A3493" s="219">
        <v>2011</v>
      </c>
      <c r="B3493" s="219" t="s">
        <v>36</v>
      </c>
      <c r="C3493" s="219" t="s">
        <v>633</v>
      </c>
      <c r="D3493" s="219" t="s">
        <v>637</v>
      </c>
      <c r="E3493" s="219">
        <v>9.0084350000000004E-3</v>
      </c>
    </row>
    <row r="3494" spans="1:5" ht="15.75" customHeight="1">
      <c r="A3494" s="219">
        <v>2011</v>
      </c>
      <c r="B3494" s="219" t="s">
        <v>39</v>
      </c>
      <c r="C3494" s="219" t="s">
        <v>633</v>
      </c>
      <c r="D3494" s="219" t="s">
        <v>637</v>
      </c>
      <c r="E3494" s="219">
        <v>6.7690770000000001E-3</v>
      </c>
    </row>
    <row r="3495" spans="1:5" ht="15.75" customHeight="1">
      <c r="A3495" s="219">
        <v>2011</v>
      </c>
      <c r="B3495" s="219" t="s">
        <v>44</v>
      </c>
      <c r="C3495" s="219" t="s">
        <v>633</v>
      </c>
      <c r="D3495" s="219" t="s">
        <v>637</v>
      </c>
      <c r="E3495" s="219">
        <v>5.4694770000000004E-3</v>
      </c>
    </row>
    <row r="3496" spans="1:5" ht="15.75" customHeight="1">
      <c r="A3496" s="219">
        <v>2011</v>
      </c>
      <c r="B3496" s="219" t="s">
        <v>47</v>
      </c>
      <c r="C3496" s="219" t="s">
        <v>633</v>
      </c>
      <c r="D3496" s="219" t="s">
        <v>637</v>
      </c>
      <c r="E3496" s="219">
        <v>3.457697E-3</v>
      </c>
    </row>
    <row r="3497" spans="1:5" ht="15.75" customHeight="1">
      <c r="A3497" s="219">
        <v>2011</v>
      </c>
      <c r="B3497" s="219" t="s">
        <v>50</v>
      </c>
      <c r="C3497" s="219" t="s">
        <v>633</v>
      </c>
      <c r="D3497" s="219" t="s">
        <v>637</v>
      </c>
      <c r="E3497" s="219">
        <v>0.38065829000000001</v>
      </c>
    </row>
    <row r="3498" spans="1:5" ht="15.75" customHeight="1">
      <c r="A3498" s="219">
        <v>2011</v>
      </c>
      <c r="B3498" s="219" t="s">
        <v>58</v>
      </c>
      <c r="C3498" s="219" t="s">
        <v>633</v>
      </c>
      <c r="D3498" s="219" t="s">
        <v>637</v>
      </c>
      <c r="E3498" s="219">
        <v>2.6762200000000002E-4</v>
      </c>
    </row>
    <row r="3499" spans="1:5" ht="15.75" customHeight="1">
      <c r="A3499" s="219">
        <v>2011</v>
      </c>
      <c r="B3499" s="219" t="s">
        <v>55</v>
      </c>
      <c r="C3499" s="219" t="s">
        <v>633</v>
      </c>
      <c r="D3499" s="219" t="s">
        <v>637</v>
      </c>
      <c r="E3499" s="219">
        <v>1.8394740999999999E-2</v>
      </c>
    </row>
    <row r="3500" spans="1:5" ht="15.75" customHeight="1">
      <c r="A3500" s="219">
        <v>2011</v>
      </c>
      <c r="B3500" s="219" t="s">
        <v>61</v>
      </c>
      <c r="C3500" s="219" t="s">
        <v>633</v>
      </c>
      <c r="D3500" s="219" t="s">
        <v>637</v>
      </c>
      <c r="E3500" s="219">
        <v>3.6092670000000002E-3</v>
      </c>
    </row>
    <row r="3501" spans="1:5" ht="15.75" customHeight="1">
      <c r="A3501" s="219">
        <v>2011</v>
      </c>
      <c r="B3501" s="219" t="s">
        <v>62</v>
      </c>
      <c r="C3501" s="219" t="s">
        <v>633</v>
      </c>
      <c r="D3501" s="219" t="s">
        <v>637</v>
      </c>
      <c r="E3501" s="219">
        <v>4.745277E-3</v>
      </c>
    </row>
    <row r="3502" spans="1:5" ht="15.75" customHeight="1">
      <c r="A3502" s="219">
        <v>2011</v>
      </c>
      <c r="B3502" s="219" t="s">
        <v>68</v>
      </c>
      <c r="C3502" s="219" t="s">
        <v>633</v>
      </c>
      <c r="D3502" s="219" t="s">
        <v>637</v>
      </c>
      <c r="E3502" s="219">
        <v>1.607862E-3</v>
      </c>
    </row>
    <row r="3503" spans="1:5" ht="15.75" customHeight="1">
      <c r="A3503" s="219">
        <v>2011</v>
      </c>
      <c r="B3503" s="219" t="s">
        <v>65</v>
      </c>
      <c r="C3503" s="219" t="s">
        <v>633</v>
      </c>
      <c r="D3503" s="219" t="s">
        <v>637</v>
      </c>
      <c r="E3503" s="219">
        <v>6.0391359999999996E-3</v>
      </c>
    </row>
    <row r="3504" spans="1:5" ht="15.75" customHeight="1">
      <c r="A3504" s="219">
        <v>2011</v>
      </c>
      <c r="B3504" s="219" t="s">
        <v>70</v>
      </c>
      <c r="C3504" s="219" t="s">
        <v>633</v>
      </c>
      <c r="D3504" s="219" t="s">
        <v>637</v>
      </c>
      <c r="E3504" s="224">
        <v>6.4700000000000001E-5</v>
      </c>
    </row>
    <row r="3505" spans="1:5" ht="15.75" customHeight="1">
      <c r="A3505" s="219">
        <v>2011</v>
      </c>
      <c r="B3505" s="219" t="s">
        <v>89</v>
      </c>
      <c r="C3505" s="219" t="s">
        <v>633</v>
      </c>
      <c r="D3505" s="219" t="s">
        <v>637</v>
      </c>
      <c r="E3505" s="219">
        <v>3.3072150000000001E-3</v>
      </c>
    </row>
    <row r="3506" spans="1:5" ht="15.75" customHeight="1">
      <c r="A3506" s="219">
        <v>2011</v>
      </c>
      <c r="B3506" s="219" t="s">
        <v>92</v>
      </c>
      <c r="C3506" s="219" t="s">
        <v>633</v>
      </c>
      <c r="D3506" s="219" t="s">
        <v>637</v>
      </c>
      <c r="E3506" s="219">
        <v>6.8102500000000003E-4</v>
      </c>
    </row>
    <row r="3507" spans="1:5" ht="15.75" customHeight="1">
      <c r="A3507" s="219">
        <v>2011</v>
      </c>
      <c r="B3507" s="219" t="s">
        <v>73</v>
      </c>
      <c r="C3507" s="219" t="s">
        <v>633</v>
      </c>
      <c r="D3507" s="219" t="s">
        <v>637</v>
      </c>
      <c r="E3507" s="219">
        <v>9.8917050000000006E-3</v>
      </c>
    </row>
    <row r="3508" spans="1:5" ht="15.75" customHeight="1">
      <c r="A3508" s="219">
        <v>2011</v>
      </c>
      <c r="B3508" s="219" t="s">
        <v>81</v>
      </c>
      <c r="C3508" s="219" t="s">
        <v>633</v>
      </c>
      <c r="D3508" s="219" t="s">
        <v>637</v>
      </c>
      <c r="E3508" s="219">
        <v>1.15011E-4</v>
      </c>
    </row>
    <row r="3509" spans="1:5" ht="15.75" customHeight="1">
      <c r="A3509" s="219">
        <v>2011</v>
      </c>
      <c r="B3509" s="219" t="s">
        <v>84</v>
      </c>
      <c r="C3509" s="219" t="s">
        <v>633</v>
      </c>
      <c r="D3509" s="219" t="s">
        <v>637</v>
      </c>
      <c r="E3509" s="224">
        <v>6.2799999999999995E-5</v>
      </c>
    </row>
    <row r="3510" spans="1:5" ht="15.75" customHeight="1">
      <c r="A3510" s="219">
        <v>2011</v>
      </c>
      <c r="B3510" s="219" t="s">
        <v>76</v>
      </c>
      <c r="C3510" s="219" t="s">
        <v>633</v>
      </c>
      <c r="D3510" s="219" t="s">
        <v>637</v>
      </c>
      <c r="E3510" s="224">
        <v>4.1999999999999998E-5</v>
      </c>
    </row>
    <row r="3511" spans="1:5" ht="15.75" customHeight="1">
      <c r="A3511" s="219">
        <v>2011</v>
      </c>
      <c r="B3511" s="219" t="s">
        <v>87</v>
      </c>
      <c r="C3511" s="219" t="s">
        <v>633</v>
      </c>
      <c r="D3511" s="219" t="s">
        <v>637</v>
      </c>
      <c r="E3511" s="219">
        <v>1.869847E-3</v>
      </c>
    </row>
    <row r="3512" spans="1:5" ht="15.75" customHeight="1">
      <c r="A3512" s="219">
        <v>2011</v>
      </c>
      <c r="B3512" s="219" t="s">
        <v>95</v>
      </c>
      <c r="C3512" s="219" t="s">
        <v>633</v>
      </c>
      <c r="D3512" s="219" t="s">
        <v>637</v>
      </c>
      <c r="E3512" s="219">
        <v>1.3267156E-2</v>
      </c>
    </row>
    <row r="3513" spans="1:5" ht="15.75" customHeight="1">
      <c r="A3513" s="219">
        <v>2011</v>
      </c>
      <c r="B3513" s="219" t="s">
        <v>98</v>
      </c>
      <c r="C3513" s="219" t="s">
        <v>633</v>
      </c>
      <c r="D3513" s="219" t="s">
        <v>637</v>
      </c>
      <c r="E3513" s="219">
        <v>2.7500515999999999E-2</v>
      </c>
    </row>
    <row r="3514" spans="1:5" ht="15.75" customHeight="1">
      <c r="A3514" s="219">
        <v>2011</v>
      </c>
      <c r="B3514" s="219" t="s">
        <v>100</v>
      </c>
      <c r="C3514" s="219" t="s">
        <v>633</v>
      </c>
      <c r="D3514" s="219" t="s">
        <v>637</v>
      </c>
      <c r="E3514" s="219">
        <v>3.3020800000000002E-4</v>
      </c>
    </row>
    <row r="3515" spans="1:5" ht="15.75" customHeight="1">
      <c r="A3515" s="219">
        <v>2011</v>
      </c>
      <c r="B3515" s="219" t="s">
        <v>103</v>
      </c>
      <c r="C3515" s="219" t="s">
        <v>633</v>
      </c>
      <c r="D3515" s="219" t="s">
        <v>637</v>
      </c>
      <c r="E3515" s="219">
        <v>3.5573689999999999E-3</v>
      </c>
    </row>
    <row r="3516" spans="1:5" ht="15.75" customHeight="1">
      <c r="A3516" s="219">
        <v>2011</v>
      </c>
      <c r="B3516" s="219" t="s">
        <v>105</v>
      </c>
      <c r="C3516" s="219" t="s">
        <v>633</v>
      </c>
      <c r="D3516" s="219" t="s">
        <v>637</v>
      </c>
      <c r="E3516" s="219">
        <v>7.10426E-4</v>
      </c>
    </row>
    <row r="3517" spans="1:5" ht="15.75" customHeight="1">
      <c r="A3517" s="219">
        <v>2011</v>
      </c>
      <c r="B3517" s="219" t="s">
        <v>107</v>
      </c>
      <c r="C3517" s="219" t="s">
        <v>633</v>
      </c>
      <c r="D3517" s="219" t="s">
        <v>637</v>
      </c>
      <c r="E3517" s="219">
        <v>3.732399E-3</v>
      </c>
    </row>
    <row r="3518" spans="1:5" ht="15.75" customHeight="1">
      <c r="A3518" s="219">
        <v>2011</v>
      </c>
      <c r="B3518" s="219" t="s">
        <v>110</v>
      </c>
      <c r="C3518" s="219" t="s">
        <v>633</v>
      </c>
      <c r="D3518" s="219" t="s">
        <v>637</v>
      </c>
      <c r="E3518" s="219">
        <v>2.1432669999999999E-3</v>
      </c>
    </row>
    <row r="3519" spans="1:5" ht="15.75" customHeight="1">
      <c r="A3519" s="219">
        <v>2011</v>
      </c>
      <c r="B3519" s="219" t="s">
        <v>113</v>
      </c>
      <c r="C3519" s="219" t="s">
        <v>633</v>
      </c>
      <c r="D3519" s="219" t="s">
        <v>637</v>
      </c>
      <c r="E3519" s="219">
        <v>1.4210175E-2</v>
      </c>
    </row>
    <row r="3520" spans="1:5" ht="15.75" customHeight="1">
      <c r="A3520" s="219">
        <v>2011</v>
      </c>
      <c r="B3520" s="219" t="s">
        <v>115</v>
      </c>
      <c r="C3520" s="219" t="s">
        <v>633</v>
      </c>
      <c r="D3520" s="219" t="s">
        <v>637</v>
      </c>
      <c r="E3520" s="219">
        <v>0.211901955</v>
      </c>
    </row>
    <row r="3521" spans="1:5" ht="15.75" customHeight="1">
      <c r="A3521" s="219">
        <v>2011</v>
      </c>
      <c r="B3521" s="219" t="s">
        <v>118</v>
      </c>
      <c r="C3521" s="219" t="s">
        <v>633</v>
      </c>
      <c r="D3521" s="219" t="s">
        <v>637</v>
      </c>
      <c r="E3521" s="219">
        <v>2.42422E-4</v>
      </c>
    </row>
    <row r="3522" spans="1:5" ht="15.75" customHeight="1">
      <c r="A3522" s="219">
        <v>2011</v>
      </c>
      <c r="B3522" s="219" t="s">
        <v>123</v>
      </c>
      <c r="C3522" s="219" t="s">
        <v>633</v>
      </c>
      <c r="D3522" s="219" t="s">
        <v>637</v>
      </c>
      <c r="E3522" s="219">
        <v>5.0475489999999998E-2</v>
      </c>
    </row>
    <row r="3523" spans="1:5" ht="15.75" customHeight="1">
      <c r="A3523" s="219">
        <v>2011</v>
      </c>
      <c r="B3523" s="219" t="s">
        <v>126</v>
      </c>
      <c r="C3523" s="219" t="s">
        <v>633</v>
      </c>
      <c r="D3523" s="219" t="s">
        <v>637</v>
      </c>
      <c r="E3523" s="219">
        <v>2.4260800000000001E-4</v>
      </c>
    </row>
    <row r="3524" spans="1:5" ht="15.75" customHeight="1">
      <c r="A3524" s="219">
        <v>2011</v>
      </c>
      <c r="B3524" s="219" t="s">
        <v>132</v>
      </c>
      <c r="C3524" s="219" t="s">
        <v>633</v>
      </c>
      <c r="D3524" s="219" t="s">
        <v>637</v>
      </c>
      <c r="E3524" s="219">
        <v>9.7671600000000009E-4</v>
      </c>
    </row>
    <row r="3525" spans="1:5" ht="15.75" customHeight="1">
      <c r="A3525" s="219">
        <v>2011</v>
      </c>
      <c r="B3525" s="219" t="s">
        <v>129</v>
      </c>
      <c r="C3525" s="219" t="s">
        <v>633</v>
      </c>
      <c r="D3525" s="219" t="s">
        <v>637</v>
      </c>
      <c r="E3525" s="219">
        <v>7.7151110000000002E-3</v>
      </c>
    </row>
    <row r="3526" spans="1:5" ht="15.75" customHeight="1">
      <c r="A3526" s="219">
        <v>2011</v>
      </c>
      <c r="B3526" s="219" t="s">
        <v>134</v>
      </c>
      <c r="C3526" s="219" t="s">
        <v>633</v>
      </c>
      <c r="D3526" s="219" t="s">
        <v>637</v>
      </c>
      <c r="E3526" s="219">
        <v>5.7893199999999999E-4</v>
      </c>
    </row>
    <row r="3527" spans="1:5" ht="15.75" customHeight="1">
      <c r="A3527" s="219">
        <v>2011</v>
      </c>
      <c r="B3527" s="219" t="s">
        <v>3</v>
      </c>
      <c r="C3527" s="219" t="s">
        <v>638</v>
      </c>
      <c r="D3527" s="219" t="s">
        <v>637</v>
      </c>
      <c r="E3527" s="219">
        <v>3.4254789999999999E-3</v>
      </c>
    </row>
    <row r="3528" spans="1:5" ht="15.75" customHeight="1">
      <c r="A3528" s="219">
        <v>2011</v>
      </c>
      <c r="B3528" s="219" t="s">
        <v>12</v>
      </c>
      <c r="C3528" s="219" t="s">
        <v>638</v>
      </c>
      <c r="D3528" s="219" t="s">
        <v>637</v>
      </c>
      <c r="E3528" s="219">
        <v>6.69675E-4</v>
      </c>
    </row>
    <row r="3529" spans="1:5" ht="15.75" customHeight="1">
      <c r="A3529" s="219">
        <v>2011</v>
      </c>
      <c r="B3529" s="219" t="s">
        <v>36</v>
      </c>
      <c r="C3529" s="219" t="s">
        <v>638</v>
      </c>
      <c r="D3529" s="219" t="s">
        <v>637</v>
      </c>
      <c r="E3529" s="219">
        <v>1.4622662999999999E-2</v>
      </c>
    </row>
    <row r="3530" spans="1:5" ht="15.75" customHeight="1">
      <c r="A3530" s="219">
        <v>2011</v>
      </c>
      <c r="B3530" s="219" t="s">
        <v>47</v>
      </c>
      <c r="C3530" s="219" t="s">
        <v>638</v>
      </c>
      <c r="D3530" s="219" t="s">
        <v>637</v>
      </c>
      <c r="E3530" s="219">
        <v>0.76666660399999997</v>
      </c>
    </row>
    <row r="3531" spans="1:5" ht="15.75" customHeight="1">
      <c r="A3531" s="219">
        <v>2011</v>
      </c>
      <c r="B3531" s="219" t="s">
        <v>50</v>
      </c>
      <c r="C3531" s="219" t="s">
        <v>638</v>
      </c>
      <c r="D3531" s="219" t="s">
        <v>637</v>
      </c>
      <c r="E3531" s="219">
        <v>9.3199835999999994E-2</v>
      </c>
    </row>
    <row r="3532" spans="1:5" ht="15.75" customHeight="1">
      <c r="A3532" s="219">
        <v>2011</v>
      </c>
      <c r="B3532" s="219" t="s">
        <v>61</v>
      </c>
      <c r="C3532" s="219" t="s">
        <v>638</v>
      </c>
      <c r="D3532" s="219" t="s">
        <v>637</v>
      </c>
      <c r="E3532" s="219">
        <v>1.027247E-3</v>
      </c>
    </row>
    <row r="3533" spans="1:5" ht="15.75" customHeight="1">
      <c r="A3533" s="219">
        <v>2011</v>
      </c>
      <c r="B3533" s="219" t="s">
        <v>62</v>
      </c>
      <c r="C3533" s="219" t="s">
        <v>638</v>
      </c>
      <c r="D3533" s="219" t="s">
        <v>637</v>
      </c>
      <c r="E3533" s="219">
        <v>1.952608E-3</v>
      </c>
    </row>
    <row r="3534" spans="1:5" ht="15.75" customHeight="1">
      <c r="A3534" s="219">
        <v>2011</v>
      </c>
      <c r="B3534" s="219" t="s">
        <v>89</v>
      </c>
      <c r="C3534" s="219" t="s">
        <v>638</v>
      </c>
      <c r="D3534" s="219" t="s">
        <v>637</v>
      </c>
      <c r="E3534" s="219">
        <v>7.9078330000000002E-2</v>
      </c>
    </row>
    <row r="3535" spans="1:5" ht="15.75" customHeight="1">
      <c r="A3535" s="219">
        <v>2011</v>
      </c>
      <c r="B3535" s="219" t="s">
        <v>81</v>
      </c>
      <c r="C3535" s="219" t="s">
        <v>638</v>
      </c>
      <c r="D3535" s="219" t="s">
        <v>637</v>
      </c>
      <c r="E3535" s="219">
        <v>8.7037529999999998E-3</v>
      </c>
    </row>
    <row r="3536" spans="1:5" ht="15.75" customHeight="1">
      <c r="A3536" s="219">
        <v>2011</v>
      </c>
      <c r="B3536" s="219" t="s">
        <v>87</v>
      </c>
      <c r="C3536" s="219" t="s">
        <v>638</v>
      </c>
      <c r="D3536" s="219" t="s">
        <v>637</v>
      </c>
      <c r="E3536" s="224">
        <v>9.0600000000000007E-5</v>
      </c>
    </row>
    <row r="3537" spans="1:5" ht="15.75" customHeight="1">
      <c r="A3537" s="219">
        <v>2011</v>
      </c>
      <c r="B3537" s="219" t="s">
        <v>103</v>
      </c>
      <c r="C3537" s="219" t="s">
        <v>638</v>
      </c>
      <c r="D3537" s="219" t="s">
        <v>637</v>
      </c>
      <c r="E3537" s="219">
        <v>4.7527419999999999E-3</v>
      </c>
    </row>
    <row r="3538" spans="1:5" ht="15.75" customHeight="1">
      <c r="A3538" s="219">
        <v>2011</v>
      </c>
      <c r="B3538" s="219" t="s">
        <v>115</v>
      </c>
      <c r="C3538" s="219" t="s">
        <v>638</v>
      </c>
      <c r="D3538" s="219" t="s">
        <v>637</v>
      </c>
      <c r="E3538" s="219">
        <v>2.5642900000000002E-4</v>
      </c>
    </row>
    <row r="3539" spans="1:5" ht="15.75" customHeight="1">
      <c r="A3539" s="219">
        <v>2011</v>
      </c>
      <c r="B3539" s="219" t="s">
        <v>129</v>
      </c>
      <c r="C3539" s="219" t="s">
        <v>638</v>
      </c>
      <c r="D3539" s="219" t="s">
        <v>637</v>
      </c>
      <c r="E3539" s="219">
        <v>2.5554041E-2</v>
      </c>
    </row>
    <row r="3540" spans="1:5" ht="15.75" customHeight="1">
      <c r="A3540" s="219">
        <v>2011</v>
      </c>
      <c r="B3540" s="219" t="s">
        <v>3</v>
      </c>
      <c r="C3540" s="219" t="s">
        <v>188</v>
      </c>
      <c r="D3540" s="219" t="s">
        <v>632</v>
      </c>
      <c r="E3540" s="219">
        <v>7.7015881999999994E-2</v>
      </c>
    </row>
    <row r="3541" spans="1:5" ht="15.75" customHeight="1">
      <c r="A3541" s="219">
        <v>2011</v>
      </c>
      <c r="B3541" s="219" t="s">
        <v>12</v>
      </c>
      <c r="C3541" s="219" t="s">
        <v>188</v>
      </c>
      <c r="D3541" s="219" t="s">
        <v>632</v>
      </c>
      <c r="E3541" s="219">
        <v>9.7574480000000002E-3</v>
      </c>
    </row>
    <row r="3542" spans="1:5" ht="15.75" customHeight="1">
      <c r="A3542" s="219">
        <v>2011</v>
      </c>
      <c r="B3542" s="219" t="s">
        <v>8</v>
      </c>
      <c r="C3542" s="219" t="s">
        <v>188</v>
      </c>
      <c r="D3542" s="219" t="s">
        <v>632</v>
      </c>
      <c r="E3542" s="219">
        <v>1.8357090999999999E-2</v>
      </c>
    </row>
    <row r="3543" spans="1:5" ht="15.75" customHeight="1">
      <c r="A3543" s="219">
        <v>2011</v>
      </c>
      <c r="B3543" s="219" t="s">
        <v>15</v>
      </c>
      <c r="C3543" s="219" t="s">
        <v>188</v>
      </c>
      <c r="D3543" s="219" t="s">
        <v>632</v>
      </c>
      <c r="E3543" s="219">
        <v>5.4160130000000001E-2</v>
      </c>
    </row>
    <row r="3544" spans="1:5" ht="15.75" customHeight="1">
      <c r="A3544" s="219">
        <v>2011</v>
      </c>
      <c r="B3544" s="219" t="s">
        <v>17</v>
      </c>
      <c r="C3544" s="219" t="s">
        <v>188</v>
      </c>
      <c r="D3544" s="219" t="s">
        <v>632</v>
      </c>
      <c r="E3544" s="219">
        <v>2.0514971999999999E-2</v>
      </c>
    </row>
    <row r="3545" spans="1:5" ht="15.75" customHeight="1">
      <c r="A3545" s="219">
        <v>2011</v>
      </c>
      <c r="B3545" s="219" t="s">
        <v>26</v>
      </c>
      <c r="C3545" s="219" t="s">
        <v>188</v>
      </c>
      <c r="D3545" s="219" t="s">
        <v>632</v>
      </c>
      <c r="E3545" s="219">
        <v>2.4589105E-2</v>
      </c>
    </row>
    <row r="3546" spans="1:5" ht="15.75" customHeight="1">
      <c r="A3546" s="219">
        <v>2011</v>
      </c>
      <c r="B3546" s="219" t="s">
        <v>28</v>
      </c>
      <c r="C3546" s="219" t="s">
        <v>188</v>
      </c>
      <c r="D3546" s="219" t="s">
        <v>632</v>
      </c>
      <c r="E3546" s="219">
        <v>6.200133E-3</v>
      </c>
    </row>
    <row r="3547" spans="1:5" ht="15.75" customHeight="1">
      <c r="A3547" s="219">
        <v>2011</v>
      </c>
      <c r="B3547" s="219" t="s">
        <v>42</v>
      </c>
      <c r="C3547" s="219" t="s">
        <v>188</v>
      </c>
      <c r="D3547" s="219" t="s">
        <v>632</v>
      </c>
      <c r="E3547" s="219">
        <v>1.2596589E-2</v>
      </c>
    </row>
    <row r="3548" spans="1:5" ht="15.75" customHeight="1">
      <c r="A3548" s="219">
        <v>2011</v>
      </c>
      <c r="B3548" s="219" t="s">
        <v>36</v>
      </c>
      <c r="C3548" s="219" t="s">
        <v>188</v>
      </c>
      <c r="D3548" s="219" t="s">
        <v>632</v>
      </c>
      <c r="E3548" s="219">
        <v>1.6316667999999999E-2</v>
      </c>
    </row>
    <row r="3549" spans="1:5" ht="15.75" customHeight="1">
      <c r="A3549" s="219">
        <v>2011</v>
      </c>
      <c r="B3549" s="219" t="s">
        <v>39</v>
      </c>
      <c r="C3549" s="219" t="s">
        <v>188</v>
      </c>
      <c r="D3549" s="219" t="s">
        <v>632</v>
      </c>
      <c r="E3549" s="219">
        <v>5.0604492000000001E-2</v>
      </c>
    </row>
    <row r="3550" spans="1:5" ht="15.75" customHeight="1">
      <c r="A3550" s="219">
        <v>2011</v>
      </c>
      <c r="B3550" s="219" t="s">
        <v>44</v>
      </c>
      <c r="C3550" s="219" t="s">
        <v>188</v>
      </c>
      <c r="D3550" s="219" t="s">
        <v>632</v>
      </c>
      <c r="E3550" s="219">
        <v>1.2687199999999999E-2</v>
      </c>
    </row>
    <row r="3551" spans="1:5" ht="15.75" customHeight="1">
      <c r="A3551" s="219">
        <v>2011</v>
      </c>
      <c r="B3551" s="219" t="s">
        <v>47</v>
      </c>
      <c r="C3551" s="219" t="s">
        <v>188</v>
      </c>
      <c r="D3551" s="219" t="s">
        <v>632</v>
      </c>
      <c r="E3551" s="219">
        <v>4.464431E-2</v>
      </c>
    </row>
    <row r="3552" spans="1:5" ht="15.75" customHeight="1">
      <c r="A3552" s="219">
        <v>2011</v>
      </c>
      <c r="B3552" s="219" t="s">
        <v>58</v>
      </c>
      <c r="C3552" s="219" t="s">
        <v>188</v>
      </c>
      <c r="D3552" s="219" t="s">
        <v>632</v>
      </c>
      <c r="E3552" s="219">
        <v>6.2085199999999997E-4</v>
      </c>
    </row>
    <row r="3553" spans="1:5" ht="15.75" customHeight="1">
      <c r="A3553" s="219">
        <v>2011</v>
      </c>
      <c r="B3553" s="219" t="s">
        <v>55</v>
      </c>
      <c r="C3553" s="219" t="s">
        <v>188</v>
      </c>
      <c r="D3553" s="219" t="s">
        <v>632</v>
      </c>
      <c r="E3553" s="219">
        <v>1.9788407000000001E-2</v>
      </c>
    </row>
    <row r="3554" spans="1:5" ht="15.75" customHeight="1">
      <c r="A3554" s="219">
        <v>2011</v>
      </c>
      <c r="B3554" s="219" t="s">
        <v>52</v>
      </c>
      <c r="C3554" s="219" t="s">
        <v>188</v>
      </c>
      <c r="D3554" s="219" t="s">
        <v>632</v>
      </c>
      <c r="E3554" s="219">
        <v>3.1965499999999998E-3</v>
      </c>
    </row>
    <row r="3555" spans="1:5" ht="15.75" customHeight="1">
      <c r="A3555" s="219">
        <v>2011</v>
      </c>
      <c r="B3555" s="219" t="s">
        <v>61</v>
      </c>
      <c r="C3555" s="219" t="s">
        <v>188</v>
      </c>
      <c r="D3555" s="219" t="s">
        <v>632</v>
      </c>
      <c r="E3555" s="219">
        <v>4.0179208000000001E-2</v>
      </c>
    </row>
    <row r="3556" spans="1:5" ht="15.75" customHeight="1">
      <c r="A3556" s="219">
        <v>2011</v>
      </c>
      <c r="B3556" s="219" t="s">
        <v>68</v>
      </c>
      <c r="C3556" s="219" t="s">
        <v>188</v>
      </c>
      <c r="D3556" s="219" t="s">
        <v>632</v>
      </c>
      <c r="E3556" s="219">
        <v>8.3123725999999995E-2</v>
      </c>
    </row>
    <row r="3557" spans="1:5" ht="15.75" customHeight="1">
      <c r="A3557" s="219">
        <v>2011</v>
      </c>
      <c r="B3557" s="219" t="s">
        <v>70</v>
      </c>
      <c r="C3557" s="219" t="s">
        <v>188</v>
      </c>
      <c r="D3557" s="219" t="s">
        <v>632</v>
      </c>
      <c r="E3557" s="219">
        <v>9.2137829999999997E-3</v>
      </c>
    </row>
    <row r="3558" spans="1:5" ht="15.75" customHeight="1">
      <c r="A3558" s="219">
        <v>2011</v>
      </c>
      <c r="B3558" s="219" t="s">
        <v>89</v>
      </c>
      <c r="C3558" s="219" t="s">
        <v>188</v>
      </c>
      <c r="D3558" s="219" t="s">
        <v>632</v>
      </c>
      <c r="E3558" s="219">
        <v>1.89612E-4</v>
      </c>
    </row>
    <row r="3559" spans="1:5" ht="15.75" customHeight="1">
      <c r="A3559" s="219">
        <v>2011</v>
      </c>
      <c r="B3559" s="219" t="s">
        <v>73</v>
      </c>
      <c r="C3559" s="219" t="s">
        <v>188</v>
      </c>
      <c r="D3559" s="219" t="s">
        <v>632</v>
      </c>
      <c r="E3559" s="219">
        <v>7.9536209999999993E-3</v>
      </c>
    </row>
    <row r="3560" spans="1:5" ht="15.75" customHeight="1">
      <c r="A3560" s="219">
        <v>2011</v>
      </c>
      <c r="B3560" s="219" t="s">
        <v>79</v>
      </c>
      <c r="C3560" s="219" t="s">
        <v>188</v>
      </c>
      <c r="D3560" s="219" t="s">
        <v>632</v>
      </c>
      <c r="E3560" s="219">
        <v>2.06391E-4</v>
      </c>
    </row>
    <row r="3561" spans="1:5" ht="15.75" customHeight="1">
      <c r="A3561" s="219">
        <v>2011</v>
      </c>
      <c r="B3561" s="219" t="s">
        <v>81</v>
      </c>
      <c r="C3561" s="219" t="s">
        <v>188</v>
      </c>
      <c r="D3561" s="219" t="s">
        <v>632</v>
      </c>
      <c r="E3561" s="219">
        <v>1.14103E-4</v>
      </c>
    </row>
    <row r="3562" spans="1:5" ht="15.75" customHeight="1">
      <c r="A3562" s="219">
        <v>2011</v>
      </c>
      <c r="B3562" s="219" t="s">
        <v>84</v>
      </c>
      <c r="C3562" s="219" t="s">
        <v>188</v>
      </c>
      <c r="D3562" s="219" t="s">
        <v>632</v>
      </c>
      <c r="E3562" s="219">
        <v>2.6260369999999999E-3</v>
      </c>
    </row>
    <row r="3563" spans="1:5" ht="15.75" customHeight="1">
      <c r="A3563" s="219">
        <v>2011</v>
      </c>
      <c r="B3563" s="219" t="s">
        <v>76</v>
      </c>
      <c r="C3563" s="219" t="s">
        <v>188</v>
      </c>
      <c r="D3563" s="219" t="s">
        <v>632</v>
      </c>
      <c r="E3563" s="219">
        <v>2.2419478E-2</v>
      </c>
    </row>
    <row r="3564" spans="1:5" ht="15.75" customHeight="1">
      <c r="A3564" s="219">
        <v>2011</v>
      </c>
      <c r="B3564" s="219" t="s">
        <v>87</v>
      </c>
      <c r="C3564" s="219" t="s">
        <v>188</v>
      </c>
      <c r="D3564" s="219" t="s">
        <v>632</v>
      </c>
      <c r="E3564" s="219">
        <v>2.289099E-2</v>
      </c>
    </row>
    <row r="3565" spans="1:5" ht="15.75" customHeight="1">
      <c r="A3565" s="219">
        <v>2011</v>
      </c>
      <c r="B3565" s="219" t="s">
        <v>95</v>
      </c>
      <c r="C3565" s="219" t="s">
        <v>188</v>
      </c>
      <c r="D3565" s="219" t="s">
        <v>632</v>
      </c>
      <c r="E3565" s="219">
        <v>4.1427625000000003E-2</v>
      </c>
    </row>
    <row r="3566" spans="1:5" ht="15.75" customHeight="1">
      <c r="A3566" s="219">
        <v>2011</v>
      </c>
      <c r="B3566" s="219" t="s">
        <v>98</v>
      </c>
      <c r="C3566" s="219" t="s">
        <v>188</v>
      </c>
      <c r="D3566" s="219" t="s">
        <v>632</v>
      </c>
      <c r="E3566" s="219">
        <v>2.1726473E-2</v>
      </c>
    </row>
    <row r="3567" spans="1:5" ht="15.75" customHeight="1">
      <c r="A3567" s="219">
        <v>2011</v>
      </c>
      <c r="B3567" s="219" t="s">
        <v>100</v>
      </c>
      <c r="C3567" s="219" t="s">
        <v>188</v>
      </c>
      <c r="D3567" s="219" t="s">
        <v>632</v>
      </c>
      <c r="E3567" s="219">
        <v>5.4114819999999996E-3</v>
      </c>
    </row>
    <row r="3568" spans="1:5" ht="15.75" customHeight="1">
      <c r="A3568" s="219">
        <v>2011</v>
      </c>
      <c r="B3568" s="219" t="s">
        <v>103</v>
      </c>
      <c r="C3568" s="219" t="s">
        <v>188</v>
      </c>
      <c r="D3568" s="219" t="s">
        <v>632</v>
      </c>
      <c r="E3568" s="219">
        <v>0.14768900300000001</v>
      </c>
    </row>
    <row r="3569" spans="1:5" ht="15.75" customHeight="1">
      <c r="A3569" s="219">
        <v>2011</v>
      </c>
      <c r="B3569" s="219" t="s">
        <v>8075</v>
      </c>
      <c r="C3569" s="219" t="s">
        <v>188</v>
      </c>
      <c r="D3569" s="219" t="s">
        <v>632</v>
      </c>
      <c r="E3569" s="219">
        <v>4.9382920000000004E-3</v>
      </c>
    </row>
    <row r="3570" spans="1:5" ht="15.75" customHeight="1">
      <c r="A3570" s="219">
        <v>2011</v>
      </c>
      <c r="B3570" s="219" t="s">
        <v>107</v>
      </c>
      <c r="C3570" s="219" t="s">
        <v>188</v>
      </c>
      <c r="D3570" s="219" t="s">
        <v>632</v>
      </c>
      <c r="E3570" s="219">
        <v>1.5319948999999999E-2</v>
      </c>
    </row>
    <row r="3571" spans="1:5" ht="15.75" customHeight="1">
      <c r="A3571" s="219">
        <v>2011</v>
      </c>
      <c r="B3571" s="219" t="s">
        <v>110</v>
      </c>
      <c r="C3571" s="219" t="s">
        <v>188</v>
      </c>
      <c r="D3571" s="219" t="s">
        <v>632</v>
      </c>
      <c r="E3571" s="219">
        <v>8.337878E-3</v>
      </c>
    </row>
    <row r="3572" spans="1:5" ht="15.75" customHeight="1">
      <c r="A3572" s="219">
        <v>2011</v>
      </c>
      <c r="B3572" s="219" t="s">
        <v>113</v>
      </c>
      <c r="C3572" s="219" t="s">
        <v>188</v>
      </c>
      <c r="D3572" s="219" t="s">
        <v>632</v>
      </c>
      <c r="E3572" s="219">
        <v>1.4428942E-2</v>
      </c>
    </row>
    <row r="3573" spans="1:5" ht="15.75" customHeight="1">
      <c r="A3573" s="219">
        <v>2011</v>
      </c>
      <c r="B3573" s="219" t="s">
        <v>115</v>
      </c>
      <c r="C3573" s="219" t="s">
        <v>188</v>
      </c>
      <c r="D3573" s="219" t="s">
        <v>632</v>
      </c>
      <c r="E3573" s="219">
        <v>0.10291381099999999</v>
      </c>
    </row>
    <row r="3574" spans="1:5" ht="15.75" customHeight="1">
      <c r="A3574" s="219">
        <v>2011</v>
      </c>
      <c r="B3574" s="219" t="s">
        <v>118</v>
      </c>
      <c r="C3574" s="219" t="s">
        <v>188</v>
      </c>
      <c r="D3574" s="219" t="s">
        <v>632</v>
      </c>
      <c r="E3574" s="219">
        <v>2.4676360000000001E-2</v>
      </c>
    </row>
    <row r="3575" spans="1:5" ht="15.75" customHeight="1">
      <c r="A3575" s="219">
        <v>2011</v>
      </c>
      <c r="B3575" s="219" t="s">
        <v>123</v>
      </c>
      <c r="C3575" s="219" t="s">
        <v>188</v>
      </c>
      <c r="D3575" s="219" t="s">
        <v>632</v>
      </c>
      <c r="E3575" s="219">
        <v>1.7749661999999999E-2</v>
      </c>
    </row>
    <row r="3576" spans="1:5" ht="15.75" customHeight="1">
      <c r="A3576" s="219">
        <v>2011</v>
      </c>
      <c r="B3576" s="219" t="s">
        <v>126</v>
      </c>
      <c r="C3576" s="219" t="s">
        <v>188</v>
      </c>
      <c r="D3576" s="219" t="s">
        <v>632</v>
      </c>
      <c r="E3576" s="219">
        <v>2.9750570000000001E-3</v>
      </c>
    </row>
    <row r="3577" spans="1:5" ht="15.75" customHeight="1">
      <c r="A3577" s="219">
        <v>2011</v>
      </c>
      <c r="B3577" s="219" t="s">
        <v>132</v>
      </c>
      <c r="C3577" s="219" t="s">
        <v>188</v>
      </c>
      <c r="D3577" s="219" t="s">
        <v>632</v>
      </c>
      <c r="E3577" s="219">
        <v>1.5798172999999999E-2</v>
      </c>
    </row>
    <row r="3578" spans="1:5" ht="15.75" customHeight="1">
      <c r="A3578" s="219">
        <v>2011</v>
      </c>
      <c r="B3578" s="219" t="s">
        <v>129</v>
      </c>
      <c r="C3578" s="219" t="s">
        <v>188</v>
      </c>
      <c r="D3578" s="219" t="s">
        <v>632</v>
      </c>
      <c r="E3578" s="219">
        <v>1.4814877000000001E-2</v>
      </c>
    </row>
    <row r="3579" spans="1:5" ht="15.75" customHeight="1">
      <c r="A3579" s="219">
        <v>2011</v>
      </c>
      <c r="B3579" s="219" t="s">
        <v>134</v>
      </c>
      <c r="C3579" s="219" t="s">
        <v>188</v>
      </c>
      <c r="D3579" s="219" t="s">
        <v>632</v>
      </c>
      <c r="E3579" s="219">
        <v>1.825641E-3</v>
      </c>
    </row>
    <row r="3580" spans="1:5" ht="15.75" customHeight="1">
      <c r="A3580" s="219">
        <v>2011</v>
      </c>
      <c r="B3580" s="219" t="s">
        <v>3</v>
      </c>
      <c r="C3580" s="219" t="s">
        <v>188</v>
      </c>
      <c r="D3580" s="219" t="s">
        <v>637</v>
      </c>
      <c r="E3580" s="219">
        <v>4.9833250000000003E-3</v>
      </c>
    </row>
    <row r="3581" spans="1:5" ht="15.75" customHeight="1">
      <c r="A3581" s="219">
        <v>2011</v>
      </c>
      <c r="B3581" s="219" t="s">
        <v>12</v>
      </c>
      <c r="C3581" s="219" t="s">
        <v>188</v>
      </c>
      <c r="D3581" s="219" t="s">
        <v>637</v>
      </c>
      <c r="E3581" s="219">
        <v>7.519576E-3</v>
      </c>
    </row>
    <row r="3582" spans="1:5" ht="15.75" customHeight="1">
      <c r="A3582" s="219">
        <v>2011</v>
      </c>
      <c r="B3582" s="219" t="s">
        <v>8</v>
      </c>
      <c r="C3582" s="219" t="s">
        <v>188</v>
      </c>
      <c r="D3582" s="219" t="s">
        <v>637</v>
      </c>
      <c r="E3582" s="219">
        <v>3.906133E-3</v>
      </c>
    </row>
    <row r="3583" spans="1:5" ht="15.75" customHeight="1">
      <c r="A3583" s="219">
        <v>2011</v>
      </c>
      <c r="B3583" s="219" t="s">
        <v>15</v>
      </c>
      <c r="C3583" s="219" t="s">
        <v>188</v>
      </c>
      <c r="D3583" s="219" t="s">
        <v>637</v>
      </c>
      <c r="E3583" s="219">
        <v>1.271583E-3</v>
      </c>
    </row>
    <row r="3584" spans="1:5" ht="15.75" customHeight="1">
      <c r="A3584" s="219">
        <v>2011</v>
      </c>
      <c r="B3584" s="219" t="s">
        <v>17</v>
      </c>
      <c r="C3584" s="219" t="s">
        <v>188</v>
      </c>
      <c r="D3584" s="219" t="s">
        <v>637</v>
      </c>
      <c r="E3584" s="224">
        <v>1.0300000000000001E-6</v>
      </c>
    </row>
    <row r="3585" spans="1:5" ht="15.75" customHeight="1">
      <c r="A3585" s="219">
        <v>2011</v>
      </c>
      <c r="B3585" s="219" t="s">
        <v>23</v>
      </c>
      <c r="C3585" s="219" t="s">
        <v>188</v>
      </c>
      <c r="D3585" s="219" t="s">
        <v>637</v>
      </c>
      <c r="E3585" s="224">
        <v>5.99E-7</v>
      </c>
    </row>
    <row r="3586" spans="1:5" ht="15.75" customHeight="1">
      <c r="A3586" s="219">
        <v>2011</v>
      </c>
      <c r="B3586" s="219" t="s">
        <v>26</v>
      </c>
      <c r="C3586" s="219" t="s">
        <v>188</v>
      </c>
      <c r="D3586" s="219" t="s">
        <v>637</v>
      </c>
      <c r="E3586" s="219">
        <v>0.83246135200000004</v>
      </c>
    </row>
    <row r="3587" spans="1:5" ht="15.75" customHeight="1">
      <c r="A3587" s="219">
        <v>2011</v>
      </c>
      <c r="B3587" s="219" t="s">
        <v>28</v>
      </c>
      <c r="C3587" s="219" t="s">
        <v>188</v>
      </c>
      <c r="D3587" s="219" t="s">
        <v>637</v>
      </c>
      <c r="E3587" s="219">
        <v>4.5656830000000001E-3</v>
      </c>
    </row>
    <row r="3588" spans="1:5" ht="15.75" customHeight="1">
      <c r="A3588" s="219">
        <v>2011</v>
      </c>
      <c r="B3588" s="219" t="s">
        <v>42</v>
      </c>
      <c r="C3588" s="219" t="s">
        <v>188</v>
      </c>
      <c r="D3588" s="219" t="s">
        <v>637</v>
      </c>
      <c r="E3588" s="219">
        <v>9.5427919999999996E-3</v>
      </c>
    </row>
    <row r="3589" spans="1:5" ht="15.75" customHeight="1">
      <c r="A3589" s="219">
        <v>2011</v>
      </c>
      <c r="B3589" s="219" t="s">
        <v>34</v>
      </c>
      <c r="C3589" s="219" t="s">
        <v>188</v>
      </c>
      <c r="D3589" s="219" t="s">
        <v>637</v>
      </c>
      <c r="E3589" s="224">
        <v>2.48E-6</v>
      </c>
    </row>
    <row r="3590" spans="1:5" ht="15.75" customHeight="1">
      <c r="A3590" s="219">
        <v>2011</v>
      </c>
      <c r="B3590" s="219" t="s">
        <v>36</v>
      </c>
      <c r="C3590" s="219" t="s">
        <v>188</v>
      </c>
      <c r="D3590" s="219" t="s">
        <v>637</v>
      </c>
      <c r="E3590" s="219">
        <v>2.1202930000000001E-3</v>
      </c>
    </row>
    <row r="3591" spans="1:5" ht="15.75" customHeight="1">
      <c r="A3591" s="219">
        <v>2011</v>
      </c>
      <c r="B3591" s="219" t="s">
        <v>39</v>
      </c>
      <c r="C3591" s="219" t="s">
        <v>188</v>
      </c>
      <c r="D3591" s="219" t="s">
        <v>637</v>
      </c>
      <c r="E3591" s="224">
        <v>5.13E-5</v>
      </c>
    </row>
    <row r="3592" spans="1:5" ht="15.75" customHeight="1">
      <c r="A3592" s="219">
        <v>2011</v>
      </c>
      <c r="B3592" s="219" t="s">
        <v>44</v>
      </c>
      <c r="C3592" s="219" t="s">
        <v>188</v>
      </c>
      <c r="D3592" s="219" t="s">
        <v>637</v>
      </c>
      <c r="E3592" s="219">
        <v>1.6218000000000001E-3</v>
      </c>
    </row>
    <row r="3593" spans="1:5" ht="15.75" customHeight="1">
      <c r="A3593" s="219">
        <v>2011</v>
      </c>
      <c r="B3593" s="219" t="s">
        <v>47</v>
      </c>
      <c r="C3593" s="219" t="s">
        <v>188</v>
      </c>
      <c r="D3593" s="219" t="s">
        <v>637</v>
      </c>
      <c r="E3593" s="224">
        <v>4.1100000000000003E-5</v>
      </c>
    </row>
    <row r="3594" spans="1:5" ht="15.75" customHeight="1">
      <c r="A3594" s="219">
        <v>2011</v>
      </c>
      <c r="B3594" s="219" t="s">
        <v>50</v>
      </c>
      <c r="C3594" s="219" t="s">
        <v>188</v>
      </c>
      <c r="D3594" s="219" t="s">
        <v>637</v>
      </c>
      <c r="E3594" s="219">
        <v>3.7269155999999998E-2</v>
      </c>
    </row>
    <row r="3595" spans="1:5" ht="15.75" customHeight="1">
      <c r="A3595" s="219">
        <v>2011</v>
      </c>
      <c r="B3595" s="219" t="s">
        <v>58</v>
      </c>
      <c r="C3595" s="219" t="s">
        <v>188</v>
      </c>
      <c r="D3595" s="219" t="s">
        <v>637</v>
      </c>
      <c r="E3595" s="224">
        <v>6.1099999999999999E-6</v>
      </c>
    </row>
    <row r="3596" spans="1:5" ht="15.75" customHeight="1">
      <c r="A3596" s="219">
        <v>2011</v>
      </c>
      <c r="B3596" s="219" t="s">
        <v>55</v>
      </c>
      <c r="C3596" s="219" t="s">
        <v>188</v>
      </c>
      <c r="D3596" s="219" t="s">
        <v>637</v>
      </c>
      <c r="E3596" s="219">
        <v>6.1374599999999997E-4</v>
      </c>
    </row>
    <row r="3597" spans="1:5" ht="15.75" customHeight="1">
      <c r="A3597" s="219">
        <v>2011</v>
      </c>
      <c r="B3597" s="219" t="s">
        <v>61</v>
      </c>
      <c r="C3597" s="219" t="s">
        <v>188</v>
      </c>
      <c r="D3597" s="219" t="s">
        <v>637</v>
      </c>
      <c r="E3597" s="224">
        <v>2.7100000000000001E-5</v>
      </c>
    </row>
    <row r="3598" spans="1:5" ht="15.75" customHeight="1">
      <c r="A3598" s="219">
        <v>2011</v>
      </c>
      <c r="B3598" s="219" t="s">
        <v>62</v>
      </c>
      <c r="C3598" s="219" t="s">
        <v>188</v>
      </c>
      <c r="D3598" s="219" t="s">
        <v>637</v>
      </c>
      <c r="E3598" s="224">
        <v>3.3300000000000003E-5</v>
      </c>
    </row>
    <row r="3599" spans="1:5" ht="15.75" customHeight="1">
      <c r="A3599" s="219">
        <v>2011</v>
      </c>
      <c r="B3599" s="219" t="s">
        <v>68</v>
      </c>
      <c r="C3599" s="219" t="s">
        <v>188</v>
      </c>
      <c r="D3599" s="219" t="s">
        <v>637</v>
      </c>
      <c r="E3599" s="219">
        <v>3.551556E-3</v>
      </c>
    </row>
    <row r="3600" spans="1:5" ht="15.75" customHeight="1">
      <c r="A3600" s="219">
        <v>2011</v>
      </c>
      <c r="B3600" s="219" t="s">
        <v>65</v>
      </c>
      <c r="C3600" s="219" t="s">
        <v>188</v>
      </c>
      <c r="D3600" s="219" t="s">
        <v>637</v>
      </c>
      <c r="E3600" s="219">
        <v>4.8280446999999997E-2</v>
      </c>
    </row>
    <row r="3601" spans="1:5" ht="15.75" customHeight="1">
      <c r="A3601" s="219">
        <v>2011</v>
      </c>
      <c r="B3601" s="219" t="s">
        <v>70</v>
      </c>
      <c r="C3601" s="219" t="s">
        <v>188</v>
      </c>
      <c r="D3601" s="219" t="s">
        <v>637</v>
      </c>
      <c r="E3601" s="224">
        <v>2.3900000000000001E-7</v>
      </c>
    </row>
    <row r="3602" spans="1:5" ht="15.75" customHeight="1">
      <c r="A3602" s="219">
        <v>2011</v>
      </c>
      <c r="B3602" s="219" t="s">
        <v>89</v>
      </c>
      <c r="C3602" s="219" t="s">
        <v>188</v>
      </c>
      <c r="D3602" s="219" t="s">
        <v>637</v>
      </c>
      <c r="E3602" s="224">
        <v>3.0499999999999999E-5</v>
      </c>
    </row>
    <row r="3603" spans="1:5" ht="15.75" customHeight="1">
      <c r="A3603" s="219">
        <v>2011</v>
      </c>
      <c r="B3603" s="219" t="s">
        <v>92</v>
      </c>
      <c r="C3603" s="219" t="s">
        <v>188</v>
      </c>
      <c r="D3603" s="219" t="s">
        <v>637</v>
      </c>
      <c r="E3603" s="224">
        <v>9.7100000000000002E-6</v>
      </c>
    </row>
    <row r="3604" spans="1:5" ht="15.75" customHeight="1">
      <c r="A3604" s="219">
        <v>2011</v>
      </c>
      <c r="B3604" s="219" t="s">
        <v>73</v>
      </c>
      <c r="C3604" s="219" t="s">
        <v>188</v>
      </c>
      <c r="D3604" s="219" t="s">
        <v>637</v>
      </c>
      <c r="E3604" s="219">
        <v>1.9706300000000001E-4</v>
      </c>
    </row>
    <row r="3605" spans="1:5" ht="15.75" customHeight="1">
      <c r="A3605" s="219">
        <v>2011</v>
      </c>
      <c r="B3605" s="219" t="s">
        <v>81</v>
      </c>
      <c r="C3605" s="219" t="s">
        <v>188</v>
      </c>
      <c r="D3605" s="219" t="s">
        <v>637</v>
      </c>
      <c r="E3605" s="224">
        <v>2.5199999999999998E-7</v>
      </c>
    </row>
    <row r="3606" spans="1:5" ht="15.75" customHeight="1">
      <c r="A3606" s="219">
        <v>2011</v>
      </c>
      <c r="B3606" s="219" t="s">
        <v>84</v>
      </c>
      <c r="C3606" s="219" t="s">
        <v>188</v>
      </c>
      <c r="D3606" s="219" t="s">
        <v>637</v>
      </c>
      <c r="E3606" s="224">
        <v>2.3099999999999999E-7</v>
      </c>
    </row>
    <row r="3607" spans="1:5" ht="15.75" customHeight="1">
      <c r="A3607" s="219">
        <v>2011</v>
      </c>
      <c r="B3607" s="219" t="s">
        <v>76</v>
      </c>
      <c r="C3607" s="219" t="s">
        <v>188</v>
      </c>
      <c r="D3607" s="219" t="s">
        <v>637</v>
      </c>
      <c r="E3607" s="224">
        <v>1.55E-6</v>
      </c>
    </row>
    <row r="3608" spans="1:5" ht="15.75" customHeight="1">
      <c r="A3608" s="219">
        <v>2011</v>
      </c>
      <c r="B3608" s="219" t="s">
        <v>87</v>
      </c>
      <c r="C3608" s="219" t="s">
        <v>188</v>
      </c>
      <c r="D3608" s="219" t="s">
        <v>637</v>
      </c>
      <c r="E3608" s="224">
        <v>5.1999999999999997E-5</v>
      </c>
    </row>
    <row r="3609" spans="1:5" ht="15.75" customHeight="1">
      <c r="A3609" s="219">
        <v>2011</v>
      </c>
      <c r="B3609" s="219" t="s">
        <v>95</v>
      </c>
      <c r="C3609" s="219" t="s">
        <v>188</v>
      </c>
      <c r="D3609" s="219" t="s">
        <v>637</v>
      </c>
      <c r="E3609" s="219">
        <v>3.6928500000000001E-3</v>
      </c>
    </row>
    <row r="3610" spans="1:5" ht="15.75" customHeight="1">
      <c r="A3610" s="219">
        <v>2011</v>
      </c>
      <c r="B3610" s="219" t="s">
        <v>98</v>
      </c>
      <c r="C3610" s="219" t="s">
        <v>188</v>
      </c>
      <c r="D3610" s="219" t="s">
        <v>637</v>
      </c>
      <c r="E3610" s="219">
        <v>1.4732482E-2</v>
      </c>
    </row>
    <row r="3611" spans="1:5" ht="15.75" customHeight="1">
      <c r="A3611" s="219">
        <v>2011</v>
      </c>
      <c r="B3611" s="219" t="s">
        <v>100</v>
      </c>
      <c r="C3611" s="219" t="s">
        <v>188</v>
      </c>
      <c r="D3611" s="219" t="s">
        <v>637</v>
      </c>
      <c r="E3611" s="224">
        <v>4.3100000000000002E-6</v>
      </c>
    </row>
    <row r="3612" spans="1:5" ht="15.75" customHeight="1">
      <c r="A3612" s="219">
        <v>2011</v>
      </c>
      <c r="B3612" s="219" t="s">
        <v>103</v>
      </c>
      <c r="C3612" s="219" t="s">
        <v>188</v>
      </c>
      <c r="D3612" s="219" t="s">
        <v>637</v>
      </c>
      <c r="E3612" s="219">
        <v>6.5462099999999998E-4</v>
      </c>
    </row>
    <row r="3613" spans="1:5" ht="15.75" customHeight="1">
      <c r="A3613" s="219">
        <v>2011</v>
      </c>
      <c r="B3613" s="219" t="s">
        <v>105</v>
      </c>
      <c r="C3613" s="219" t="s">
        <v>188</v>
      </c>
      <c r="D3613" s="219" t="s">
        <v>637</v>
      </c>
      <c r="E3613" s="224">
        <v>2.6299999999999998E-6</v>
      </c>
    </row>
    <row r="3614" spans="1:5" ht="15.75" customHeight="1">
      <c r="A3614" s="219">
        <v>2011</v>
      </c>
      <c r="B3614" s="219" t="s">
        <v>107</v>
      </c>
      <c r="C3614" s="219" t="s">
        <v>188</v>
      </c>
      <c r="D3614" s="219" t="s">
        <v>637</v>
      </c>
      <c r="E3614" s="224">
        <v>5.1199999999999998E-5</v>
      </c>
    </row>
    <row r="3615" spans="1:5" ht="15.75" customHeight="1">
      <c r="A3615" s="219">
        <v>2011</v>
      </c>
      <c r="B3615" s="219" t="s">
        <v>110</v>
      </c>
      <c r="C3615" s="219" t="s">
        <v>188</v>
      </c>
      <c r="D3615" s="219" t="s">
        <v>637</v>
      </c>
      <c r="E3615" s="224">
        <v>1.9300000000000002E-5</v>
      </c>
    </row>
    <row r="3616" spans="1:5" ht="15.75" customHeight="1">
      <c r="A3616" s="219">
        <v>2011</v>
      </c>
      <c r="B3616" s="219" t="s">
        <v>113</v>
      </c>
      <c r="C3616" s="219" t="s">
        <v>188</v>
      </c>
      <c r="D3616" s="219" t="s">
        <v>637</v>
      </c>
      <c r="E3616" s="219">
        <v>3.12689E-4</v>
      </c>
    </row>
    <row r="3617" spans="1:5" ht="15.75" customHeight="1">
      <c r="A3617" s="219">
        <v>2011</v>
      </c>
      <c r="B3617" s="219" t="s">
        <v>115</v>
      </c>
      <c r="C3617" s="219" t="s">
        <v>188</v>
      </c>
      <c r="D3617" s="219" t="s">
        <v>637</v>
      </c>
      <c r="E3617" s="219">
        <v>1.9081792E-2</v>
      </c>
    </row>
    <row r="3618" spans="1:5" ht="15.75" customHeight="1">
      <c r="A3618" s="219">
        <v>2011</v>
      </c>
      <c r="B3618" s="219" t="s">
        <v>118</v>
      </c>
      <c r="C3618" s="219" t="s">
        <v>188</v>
      </c>
      <c r="D3618" s="219" t="s">
        <v>637</v>
      </c>
      <c r="E3618" s="219">
        <v>7.6681399999999999E-4</v>
      </c>
    </row>
    <row r="3619" spans="1:5" ht="15.75" customHeight="1">
      <c r="A3619" s="219">
        <v>2011</v>
      </c>
      <c r="B3619" s="219" t="s">
        <v>123</v>
      </c>
      <c r="C3619" s="219" t="s">
        <v>188</v>
      </c>
      <c r="D3619" s="219" t="s">
        <v>637</v>
      </c>
      <c r="E3619" s="219">
        <v>1.1675730000000001E-3</v>
      </c>
    </row>
    <row r="3620" spans="1:5" ht="15.75" customHeight="1">
      <c r="A3620" s="219">
        <v>2011</v>
      </c>
      <c r="B3620" s="219" t="s">
        <v>126</v>
      </c>
      <c r="C3620" s="219" t="s">
        <v>188</v>
      </c>
      <c r="D3620" s="219" t="s">
        <v>637</v>
      </c>
      <c r="E3620" s="219">
        <v>9.4233900000000005E-4</v>
      </c>
    </row>
    <row r="3621" spans="1:5" ht="15.75" customHeight="1">
      <c r="A3621" s="219">
        <v>2011</v>
      </c>
      <c r="B3621" s="219" t="s">
        <v>132</v>
      </c>
      <c r="C3621" s="219" t="s">
        <v>188</v>
      </c>
      <c r="D3621" s="219" t="s">
        <v>637</v>
      </c>
      <c r="E3621" s="224">
        <v>7.1600000000000001E-6</v>
      </c>
    </row>
    <row r="3622" spans="1:5" ht="15.75" customHeight="1">
      <c r="A3622" s="219">
        <v>2011</v>
      </c>
      <c r="B3622" s="219" t="s">
        <v>129</v>
      </c>
      <c r="C3622" s="219" t="s">
        <v>188</v>
      </c>
      <c r="D3622" s="219" t="s">
        <v>637</v>
      </c>
      <c r="E3622" s="219">
        <v>1.7439199999999999E-4</v>
      </c>
    </row>
    <row r="3623" spans="1:5" ht="15.75" customHeight="1">
      <c r="A3623" s="219">
        <v>2011</v>
      </c>
      <c r="B3623" s="219" t="s">
        <v>134</v>
      </c>
      <c r="C3623" s="219" t="s">
        <v>188</v>
      </c>
      <c r="D3623" s="219" t="s">
        <v>637</v>
      </c>
      <c r="E3623" s="219">
        <v>2.27965E-4</v>
      </c>
    </row>
    <row r="3624" spans="1:5" ht="15.75" customHeight="1">
      <c r="A3624" s="219">
        <v>2012</v>
      </c>
      <c r="B3624" s="219" t="s">
        <v>3</v>
      </c>
      <c r="C3624" s="219" t="s">
        <v>187</v>
      </c>
      <c r="D3624" s="219" t="s">
        <v>632</v>
      </c>
      <c r="E3624" s="219">
        <v>7.1073085999999994E-2</v>
      </c>
    </row>
    <row r="3625" spans="1:5" ht="15.75" customHeight="1">
      <c r="A3625" s="219">
        <v>2012</v>
      </c>
      <c r="B3625" s="219" t="s">
        <v>12</v>
      </c>
      <c r="C3625" s="219" t="s">
        <v>187</v>
      </c>
      <c r="D3625" s="219" t="s">
        <v>632</v>
      </c>
      <c r="E3625" s="219">
        <v>7.0806599999999999E-3</v>
      </c>
    </row>
    <row r="3626" spans="1:5" ht="15.75" customHeight="1">
      <c r="A3626" s="219">
        <v>2012</v>
      </c>
      <c r="B3626" s="219" t="s">
        <v>8</v>
      </c>
      <c r="C3626" s="219" t="s">
        <v>187</v>
      </c>
      <c r="D3626" s="219" t="s">
        <v>632</v>
      </c>
      <c r="E3626" s="219">
        <v>1.922461E-2</v>
      </c>
    </row>
    <row r="3627" spans="1:5" ht="15.75" customHeight="1">
      <c r="A3627" s="219">
        <v>2012</v>
      </c>
      <c r="B3627" s="219" t="s">
        <v>15</v>
      </c>
      <c r="C3627" s="219" t="s">
        <v>187</v>
      </c>
      <c r="D3627" s="219" t="s">
        <v>632</v>
      </c>
      <c r="E3627" s="219">
        <v>7.3628107999999998E-2</v>
      </c>
    </row>
    <row r="3628" spans="1:5" ht="15.75" customHeight="1">
      <c r="A3628" s="219">
        <v>2012</v>
      </c>
      <c r="B3628" s="219" t="s">
        <v>17</v>
      </c>
      <c r="C3628" s="219" t="s">
        <v>187</v>
      </c>
      <c r="D3628" s="219" t="s">
        <v>632</v>
      </c>
      <c r="E3628" s="219">
        <v>2.0000700999999999E-2</v>
      </c>
    </row>
    <row r="3629" spans="1:5" ht="15.75" customHeight="1">
      <c r="A3629" s="219">
        <v>2012</v>
      </c>
      <c r="B3629" s="219" t="s">
        <v>26</v>
      </c>
      <c r="C3629" s="219" t="s">
        <v>187</v>
      </c>
      <c r="D3629" s="219" t="s">
        <v>632</v>
      </c>
      <c r="E3629" s="219">
        <v>3.5728228000000001E-2</v>
      </c>
    </row>
    <row r="3630" spans="1:5" ht="15.75" customHeight="1">
      <c r="A3630" s="219">
        <v>2012</v>
      </c>
      <c r="B3630" s="219" t="s">
        <v>28</v>
      </c>
      <c r="C3630" s="219" t="s">
        <v>187</v>
      </c>
      <c r="D3630" s="219" t="s">
        <v>632</v>
      </c>
      <c r="E3630" s="219">
        <v>5.806655E-3</v>
      </c>
    </row>
    <row r="3631" spans="1:5" ht="15.75" customHeight="1">
      <c r="A3631" s="219">
        <v>2012</v>
      </c>
      <c r="B3631" s="219" t="s">
        <v>42</v>
      </c>
      <c r="C3631" s="219" t="s">
        <v>187</v>
      </c>
      <c r="D3631" s="219" t="s">
        <v>632</v>
      </c>
      <c r="E3631" s="219">
        <v>1.2826537000000001E-2</v>
      </c>
    </row>
    <row r="3632" spans="1:5" ht="15.75" customHeight="1">
      <c r="A3632" s="219">
        <v>2012</v>
      </c>
      <c r="B3632" s="219" t="s">
        <v>36</v>
      </c>
      <c r="C3632" s="219" t="s">
        <v>187</v>
      </c>
      <c r="D3632" s="219" t="s">
        <v>632</v>
      </c>
      <c r="E3632" s="219">
        <v>1.0189698000000001E-2</v>
      </c>
    </row>
    <row r="3633" spans="1:5" ht="15.75" customHeight="1">
      <c r="A3633" s="219">
        <v>2012</v>
      </c>
      <c r="B3633" s="219" t="s">
        <v>39</v>
      </c>
      <c r="C3633" s="219" t="s">
        <v>187</v>
      </c>
      <c r="D3633" s="219" t="s">
        <v>632</v>
      </c>
      <c r="E3633" s="219">
        <v>3.7500145999999998E-2</v>
      </c>
    </row>
    <row r="3634" spans="1:5" ht="15.75" customHeight="1">
      <c r="A3634" s="219">
        <v>2012</v>
      </c>
      <c r="B3634" s="219" t="s">
        <v>44</v>
      </c>
      <c r="C3634" s="219" t="s">
        <v>187</v>
      </c>
      <c r="D3634" s="219" t="s">
        <v>632</v>
      </c>
      <c r="E3634" s="219">
        <v>1.0858258000000001E-2</v>
      </c>
    </row>
    <row r="3635" spans="1:5" ht="15.75" customHeight="1">
      <c r="A3635" s="219">
        <v>2012</v>
      </c>
      <c r="B3635" s="219" t="s">
        <v>47</v>
      </c>
      <c r="C3635" s="219" t="s">
        <v>187</v>
      </c>
      <c r="D3635" s="219" t="s">
        <v>632</v>
      </c>
      <c r="E3635" s="219">
        <v>4.6408827E-2</v>
      </c>
    </row>
    <row r="3636" spans="1:5" ht="15.75" customHeight="1">
      <c r="A3636" s="219">
        <v>2012</v>
      </c>
      <c r="B3636" s="219" t="s">
        <v>58</v>
      </c>
      <c r="C3636" s="219" t="s">
        <v>187</v>
      </c>
      <c r="D3636" s="219" t="s">
        <v>632</v>
      </c>
      <c r="E3636" s="219">
        <v>2.7116400000000001E-4</v>
      </c>
    </row>
    <row r="3637" spans="1:5" ht="15.75" customHeight="1">
      <c r="A3637" s="219">
        <v>2012</v>
      </c>
      <c r="B3637" s="219" t="s">
        <v>55</v>
      </c>
      <c r="C3637" s="219" t="s">
        <v>187</v>
      </c>
      <c r="D3637" s="219" t="s">
        <v>632</v>
      </c>
      <c r="E3637" s="219">
        <v>2.4315953000000001E-2</v>
      </c>
    </row>
    <row r="3638" spans="1:5" ht="15.75" customHeight="1">
      <c r="A3638" s="219">
        <v>2012</v>
      </c>
      <c r="B3638" s="219" t="s">
        <v>52</v>
      </c>
      <c r="C3638" s="219" t="s">
        <v>187</v>
      </c>
      <c r="D3638" s="219" t="s">
        <v>632</v>
      </c>
      <c r="E3638" s="219">
        <v>2.8986519999999998E-3</v>
      </c>
    </row>
    <row r="3639" spans="1:5" ht="15.75" customHeight="1">
      <c r="A3639" s="219">
        <v>2012</v>
      </c>
      <c r="B3639" s="219" t="s">
        <v>61</v>
      </c>
      <c r="C3639" s="219" t="s">
        <v>187</v>
      </c>
      <c r="D3639" s="219" t="s">
        <v>632</v>
      </c>
      <c r="E3639" s="219">
        <v>4.2177728999999997E-2</v>
      </c>
    </row>
    <row r="3640" spans="1:5" ht="15.75" customHeight="1">
      <c r="A3640" s="219">
        <v>2012</v>
      </c>
      <c r="B3640" s="219" t="s">
        <v>68</v>
      </c>
      <c r="C3640" s="219" t="s">
        <v>187</v>
      </c>
      <c r="D3640" s="219" t="s">
        <v>632</v>
      </c>
      <c r="E3640" s="219">
        <v>8.0400201000000004E-2</v>
      </c>
    </row>
    <row r="3641" spans="1:5" ht="15.75" customHeight="1">
      <c r="A3641" s="219">
        <v>2012</v>
      </c>
      <c r="B3641" s="219" t="s">
        <v>70</v>
      </c>
      <c r="C3641" s="219" t="s">
        <v>187</v>
      </c>
      <c r="D3641" s="219" t="s">
        <v>632</v>
      </c>
      <c r="E3641" s="219">
        <v>9.5982800000000007E-3</v>
      </c>
    </row>
    <row r="3642" spans="1:5" ht="15.75" customHeight="1">
      <c r="A3642" s="219">
        <v>2012</v>
      </c>
      <c r="B3642" s="219" t="s">
        <v>89</v>
      </c>
      <c r="C3642" s="219" t="s">
        <v>187</v>
      </c>
      <c r="D3642" s="219" t="s">
        <v>632</v>
      </c>
      <c r="E3642" s="219">
        <v>3.1090399999999998E-4</v>
      </c>
    </row>
    <row r="3643" spans="1:5" ht="15.75" customHeight="1">
      <c r="A3643" s="219">
        <v>2012</v>
      </c>
      <c r="B3643" s="219" t="s">
        <v>73</v>
      </c>
      <c r="C3643" s="219" t="s">
        <v>187</v>
      </c>
      <c r="D3643" s="219" t="s">
        <v>632</v>
      </c>
      <c r="E3643" s="219">
        <v>6.8983250000000003E-3</v>
      </c>
    </row>
    <row r="3644" spans="1:5" ht="15.75" customHeight="1">
      <c r="A3644" s="219">
        <v>2012</v>
      </c>
      <c r="B3644" s="219" t="s">
        <v>79</v>
      </c>
      <c r="C3644" s="219" t="s">
        <v>187</v>
      </c>
      <c r="D3644" s="219" t="s">
        <v>632</v>
      </c>
      <c r="E3644" s="219">
        <v>2.8986499999999999E-4</v>
      </c>
    </row>
    <row r="3645" spans="1:5" ht="15.75" customHeight="1">
      <c r="A3645" s="219">
        <v>2012</v>
      </c>
      <c r="B3645" s="219" t="s">
        <v>81</v>
      </c>
      <c r="C3645" s="219" t="s">
        <v>187</v>
      </c>
      <c r="D3645" s="219" t="s">
        <v>632</v>
      </c>
      <c r="E3645" s="219">
        <v>1.4960799999999999E-4</v>
      </c>
    </row>
    <row r="3646" spans="1:5" ht="15.75" customHeight="1">
      <c r="A3646" s="219">
        <v>2012</v>
      </c>
      <c r="B3646" s="219" t="s">
        <v>84</v>
      </c>
      <c r="C3646" s="219" t="s">
        <v>187</v>
      </c>
      <c r="D3646" s="219" t="s">
        <v>632</v>
      </c>
      <c r="E3646" s="219">
        <v>2.7233309999999998E-3</v>
      </c>
    </row>
    <row r="3647" spans="1:5" ht="15.75" customHeight="1">
      <c r="A3647" s="219">
        <v>2012</v>
      </c>
      <c r="B3647" s="219" t="s">
        <v>76</v>
      </c>
      <c r="C3647" s="219" t="s">
        <v>187</v>
      </c>
      <c r="D3647" s="219" t="s">
        <v>632</v>
      </c>
      <c r="E3647" s="219">
        <v>2.1026917999999999E-2</v>
      </c>
    </row>
    <row r="3648" spans="1:5" ht="15.75" customHeight="1">
      <c r="A3648" s="219">
        <v>2012</v>
      </c>
      <c r="B3648" s="219" t="s">
        <v>87</v>
      </c>
      <c r="C3648" s="219" t="s">
        <v>187</v>
      </c>
      <c r="D3648" s="219" t="s">
        <v>632</v>
      </c>
      <c r="E3648" s="219">
        <v>1.9096041000000001E-2</v>
      </c>
    </row>
    <row r="3649" spans="1:5" ht="15.75" customHeight="1">
      <c r="A3649" s="219">
        <v>2012</v>
      </c>
      <c r="B3649" s="219" t="s">
        <v>95</v>
      </c>
      <c r="C3649" s="219" t="s">
        <v>187</v>
      </c>
      <c r="D3649" s="219" t="s">
        <v>632</v>
      </c>
      <c r="E3649" s="219">
        <v>3.8023774000000003E-2</v>
      </c>
    </row>
    <row r="3650" spans="1:5" ht="15.75" customHeight="1">
      <c r="A3650" s="219">
        <v>2012</v>
      </c>
      <c r="B3650" s="219" t="s">
        <v>98</v>
      </c>
      <c r="C3650" s="219" t="s">
        <v>187</v>
      </c>
      <c r="D3650" s="219" t="s">
        <v>632</v>
      </c>
      <c r="E3650" s="219">
        <v>1.8175018000000001E-2</v>
      </c>
    </row>
    <row r="3651" spans="1:5" ht="15.75" customHeight="1">
      <c r="A3651" s="219">
        <v>2012</v>
      </c>
      <c r="B3651" s="219" t="s">
        <v>100</v>
      </c>
      <c r="C3651" s="219" t="s">
        <v>187</v>
      </c>
      <c r="D3651" s="219" t="s">
        <v>632</v>
      </c>
      <c r="E3651" s="219">
        <v>4.7056349999999997E-3</v>
      </c>
    </row>
    <row r="3652" spans="1:5" ht="15.75" customHeight="1">
      <c r="A3652" s="219">
        <v>2012</v>
      </c>
      <c r="B3652" s="219" t="s">
        <v>103</v>
      </c>
      <c r="C3652" s="219" t="s">
        <v>187</v>
      </c>
      <c r="D3652" s="219" t="s">
        <v>632</v>
      </c>
      <c r="E3652" s="219">
        <v>0.14432249799999999</v>
      </c>
    </row>
    <row r="3653" spans="1:5" ht="15.75" customHeight="1">
      <c r="A3653" s="219">
        <v>2012</v>
      </c>
      <c r="B3653" s="219" t="s">
        <v>8075</v>
      </c>
      <c r="C3653" s="219" t="s">
        <v>187</v>
      </c>
      <c r="D3653" s="219" t="s">
        <v>632</v>
      </c>
      <c r="E3653" s="219">
        <v>4.6004419999999997E-3</v>
      </c>
    </row>
    <row r="3654" spans="1:5" ht="15.75" customHeight="1">
      <c r="A3654" s="219">
        <v>2012</v>
      </c>
      <c r="B3654" s="219" t="s">
        <v>107</v>
      </c>
      <c r="C3654" s="219" t="s">
        <v>187</v>
      </c>
      <c r="D3654" s="219" t="s">
        <v>632</v>
      </c>
      <c r="E3654" s="219">
        <v>1.6882312E-2</v>
      </c>
    </row>
    <row r="3655" spans="1:5" ht="15.75" customHeight="1">
      <c r="A3655" s="219">
        <v>2012</v>
      </c>
      <c r="B3655" s="219" t="s">
        <v>110</v>
      </c>
      <c r="C3655" s="219" t="s">
        <v>187</v>
      </c>
      <c r="D3655" s="219" t="s">
        <v>632</v>
      </c>
      <c r="E3655" s="219">
        <v>1.1781619E-2</v>
      </c>
    </row>
    <row r="3656" spans="1:5" ht="15.75" customHeight="1">
      <c r="A3656" s="219">
        <v>2012</v>
      </c>
      <c r="B3656" s="219" t="s">
        <v>113</v>
      </c>
      <c r="C3656" s="219" t="s">
        <v>187</v>
      </c>
      <c r="D3656" s="219" t="s">
        <v>632</v>
      </c>
      <c r="E3656" s="219">
        <v>1.2915365999999999E-2</v>
      </c>
    </row>
    <row r="3657" spans="1:5" ht="15.75" customHeight="1">
      <c r="A3657" s="219">
        <v>2012</v>
      </c>
      <c r="B3657" s="219" t="s">
        <v>115</v>
      </c>
      <c r="C3657" s="219" t="s">
        <v>187</v>
      </c>
      <c r="D3657" s="219" t="s">
        <v>632</v>
      </c>
      <c r="E3657" s="219">
        <v>0.107750389</v>
      </c>
    </row>
    <row r="3658" spans="1:5" ht="15.75" customHeight="1">
      <c r="A3658" s="219">
        <v>2012</v>
      </c>
      <c r="B3658" s="219" t="s">
        <v>118</v>
      </c>
      <c r="C3658" s="219" t="s">
        <v>187</v>
      </c>
      <c r="D3658" s="219" t="s">
        <v>632</v>
      </c>
      <c r="E3658" s="219">
        <v>2.5162172999999999E-2</v>
      </c>
    </row>
    <row r="3659" spans="1:5" ht="15.75" customHeight="1">
      <c r="A3659" s="219">
        <v>2012</v>
      </c>
      <c r="B3659" s="219" t="s">
        <v>123</v>
      </c>
      <c r="C3659" s="219" t="s">
        <v>187</v>
      </c>
      <c r="D3659" s="219" t="s">
        <v>632</v>
      </c>
      <c r="E3659" s="219">
        <v>1.7569574000000001E-2</v>
      </c>
    </row>
    <row r="3660" spans="1:5" ht="15.75" customHeight="1">
      <c r="A3660" s="219">
        <v>2012</v>
      </c>
      <c r="B3660" s="219" t="s">
        <v>126</v>
      </c>
      <c r="C3660" s="219" t="s">
        <v>187</v>
      </c>
      <c r="D3660" s="219" t="s">
        <v>632</v>
      </c>
      <c r="E3660" s="219">
        <v>3.1300770000000002E-3</v>
      </c>
    </row>
    <row r="3661" spans="1:5" ht="15.75" customHeight="1">
      <c r="A3661" s="219">
        <v>2012</v>
      </c>
      <c r="B3661" s="219" t="s">
        <v>132</v>
      </c>
      <c r="C3661" s="219" t="s">
        <v>187</v>
      </c>
      <c r="D3661" s="219" t="s">
        <v>632</v>
      </c>
      <c r="E3661" s="219">
        <v>1.2188366000000001E-2</v>
      </c>
    </row>
    <row r="3662" spans="1:5" ht="15.75" customHeight="1">
      <c r="A3662" s="219">
        <v>2012</v>
      </c>
      <c r="B3662" s="219" t="s">
        <v>129</v>
      </c>
      <c r="C3662" s="219" t="s">
        <v>187</v>
      </c>
      <c r="D3662" s="219" t="s">
        <v>632</v>
      </c>
      <c r="E3662" s="219">
        <v>1.321692E-2</v>
      </c>
    </row>
    <row r="3663" spans="1:5" ht="15.75" customHeight="1">
      <c r="A3663" s="219">
        <v>2012</v>
      </c>
      <c r="B3663" s="219" t="s">
        <v>134</v>
      </c>
      <c r="C3663" s="219" t="s">
        <v>187</v>
      </c>
      <c r="D3663" s="219" t="s">
        <v>632</v>
      </c>
      <c r="E3663" s="219">
        <v>9.0933530000000002E-3</v>
      </c>
    </row>
    <row r="3664" spans="1:5" ht="15.75" customHeight="1">
      <c r="A3664" s="219">
        <v>2012</v>
      </c>
      <c r="B3664" s="219" t="s">
        <v>3</v>
      </c>
      <c r="C3664" s="219" t="s">
        <v>187</v>
      </c>
      <c r="D3664" s="219" t="s">
        <v>637</v>
      </c>
      <c r="E3664" s="219">
        <v>0.30372769199999999</v>
      </c>
    </row>
    <row r="3665" spans="1:5" ht="15.75" customHeight="1">
      <c r="A3665" s="219">
        <v>2012</v>
      </c>
      <c r="B3665" s="219" t="s">
        <v>12</v>
      </c>
      <c r="C3665" s="219" t="s">
        <v>187</v>
      </c>
      <c r="D3665" s="219" t="s">
        <v>637</v>
      </c>
      <c r="E3665" s="219">
        <v>1.2188699999999999E-4</v>
      </c>
    </row>
    <row r="3666" spans="1:5" ht="15.75" customHeight="1">
      <c r="A3666" s="219">
        <v>2012</v>
      </c>
      <c r="B3666" s="219" t="s">
        <v>8</v>
      </c>
      <c r="C3666" s="219" t="s">
        <v>187</v>
      </c>
      <c r="D3666" s="219" t="s">
        <v>637</v>
      </c>
      <c r="E3666" s="224">
        <v>3.7299999999999999E-6</v>
      </c>
    </row>
    <row r="3667" spans="1:5" ht="15.75" customHeight="1">
      <c r="A3667" s="219">
        <v>2012</v>
      </c>
      <c r="B3667" s="219" t="s">
        <v>15</v>
      </c>
      <c r="C3667" s="219" t="s">
        <v>187</v>
      </c>
      <c r="D3667" s="219" t="s">
        <v>637</v>
      </c>
      <c r="E3667" s="219">
        <v>2.6007651999999999E-2</v>
      </c>
    </row>
    <row r="3668" spans="1:5" ht="15.75" customHeight="1">
      <c r="A3668" s="219">
        <v>2012</v>
      </c>
      <c r="B3668" s="219" t="s">
        <v>17</v>
      </c>
      <c r="C3668" s="219" t="s">
        <v>187</v>
      </c>
      <c r="D3668" s="219" t="s">
        <v>637</v>
      </c>
      <c r="E3668" s="224">
        <v>1.52E-5</v>
      </c>
    </row>
    <row r="3669" spans="1:5" ht="15.75" customHeight="1">
      <c r="A3669" s="219">
        <v>2012</v>
      </c>
      <c r="B3669" s="219" t="s">
        <v>23</v>
      </c>
      <c r="C3669" s="219" t="s">
        <v>187</v>
      </c>
      <c r="D3669" s="219" t="s">
        <v>637</v>
      </c>
      <c r="E3669" s="224">
        <v>7.2599999999999999E-6</v>
      </c>
    </row>
    <row r="3670" spans="1:5" ht="15.75" customHeight="1">
      <c r="A3670" s="219">
        <v>2012</v>
      </c>
      <c r="B3670" s="219" t="s">
        <v>26</v>
      </c>
      <c r="C3670" s="219" t="s">
        <v>187</v>
      </c>
      <c r="D3670" s="219" t="s">
        <v>637</v>
      </c>
      <c r="E3670" s="219">
        <v>1.70174E-3</v>
      </c>
    </row>
    <row r="3671" spans="1:5" ht="15.75" customHeight="1">
      <c r="A3671" s="219">
        <v>2012</v>
      </c>
      <c r="B3671" s="219" t="s">
        <v>28</v>
      </c>
      <c r="C3671" s="219" t="s">
        <v>187</v>
      </c>
      <c r="D3671" s="219" t="s">
        <v>637</v>
      </c>
      <c r="E3671" s="219">
        <v>1.3676899999999999E-4</v>
      </c>
    </row>
    <row r="3672" spans="1:5" ht="15.75" customHeight="1">
      <c r="A3672" s="219">
        <v>2012</v>
      </c>
      <c r="B3672" s="219" t="s">
        <v>42</v>
      </c>
      <c r="C3672" s="219" t="s">
        <v>187</v>
      </c>
      <c r="D3672" s="219" t="s">
        <v>637</v>
      </c>
      <c r="E3672" s="219">
        <v>1.9068725000000002E-2</v>
      </c>
    </row>
    <row r="3673" spans="1:5" ht="15.75" customHeight="1">
      <c r="A3673" s="219">
        <v>2012</v>
      </c>
      <c r="B3673" s="219" t="s">
        <v>34</v>
      </c>
      <c r="C3673" s="219" t="s">
        <v>187</v>
      </c>
      <c r="D3673" s="219" t="s">
        <v>637</v>
      </c>
      <c r="E3673" s="224">
        <v>3.4400000000000003E-5</v>
      </c>
    </row>
    <row r="3674" spans="1:5" ht="15.75" customHeight="1">
      <c r="A3674" s="219">
        <v>2012</v>
      </c>
      <c r="B3674" s="219" t="s">
        <v>36</v>
      </c>
      <c r="C3674" s="219" t="s">
        <v>187</v>
      </c>
      <c r="D3674" s="219" t="s">
        <v>637</v>
      </c>
      <c r="E3674" s="219">
        <v>8.6119720000000007E-3</v>
      </c>
    </row>
    <row r="3675" spans="1:5" ht="15.75" customHeight="1">
      <c r="A3675" s="219">
        <v>2012</v>
      </c>
      <c r="B3675" s="219" t="s">
        <v>39</v>
      </c>
      <c r="C3675" s="219" t="s">
        <v>187</v>
      </c>
      <c r="D3675" s="219" t="s">
        <v>637</v>
      </c>
      <c r="E3675" s="219">
        <v>4.8217599999999996E-3</v>
      </c>
    </row>
    <row r="3676" spans="1:5" ht="15.75" customHeight="1">
      <c r="A3676" s="219">
        <v>2012</v>
      </c>
      <c r="B3676" s="219" t="s">
        <v>44</v>
      </c>
      <c r="C3676" s="219" t="s">
        <v>187</v>
      </c>
      <c r="D3676" s="219" t="s">
        <v>637</v>
      </c>
      <c r="E3676" s="219">
        <v>1.607937E-3</v>
      </c>
    </row>
    <row r="3677" spans="1:5" ht="15.75" customHeight="1">
      <c r="A3677" s="219">
        <v>2012</v>
      </c>
      <c r="B3677" s="219" t="s">
        <v>47</v>
      </c>
      <c r="C3677" s="219" t="s">
        <v>187</v>
      </c>
      <c r="D3677" s="219" t="s">
        <v>637</v>
      </c>
      <c r="E3677" s="219">
        <v>7.7009579999999999E-3</v>
      </c>
    </row>
    <row r="3678" spans="1:5" ht="15.75" customHeight="1">
      <c r="A3678" s="219">
        <v>2012</v>
      </c>
      <c r="B3678" s="219" t="s">
        <v>50</v>
      </c>
      <c r="C3678" s="219" t="s">
        <v>187</v>
      </c>
      <c r="D3678" s="219" t="s">
        <v>637</v>
      </c>
      <c r="E3678" s="219">
        <v>0.24752739900000001</v>
      </c>
    </row>
    <row r="3679" spans="1:5" ht="15.75" customHeight="1">
      <c r="A3679" s="219">
        <v>2012</v>
      </c>
      <c r="B3679" s="219" t="s">
        <v>58</v>
      </c>
      <c r="C3679" s="219" t="s">
        <v>187</v>
      </c>
      <c r="D3679" s="219" t="s">
        <v>637</v>
      </c>
      <c r="E3679" s="224">
        <v>6.8200000000000004E-5</v>
      </c>
    </row>
    <row r="3680" spans="1:5" ht="15.75" customHeight="1">
      <c r="A3680" s="219">
        <v>2012</v>
      </c>
      <c r="B3680" s="219" t="s">
        <v>55</v>
      </c>
      <c r="C3680" s="219" t="s">
        <v>187</v>
      </c>
      <c r="D3680" s="219" t="s">
        <v>637</v>
      </c>
      <c r="E3680" s="219">
        <v>6.1020409999999999E-3</v>
      </c>
    </row>
    <row r="3681" spans="1:5" ht="15.75" customHeight="1">
      <c r="A3681" s="219">
        <v>2012</v>
      </c>
      <c r="B3681" s="219" t="s">
        <v>61</v>
      </c>
      <c r="C3681" s="219" t="s">
        <v>187</v>
      </c>
      <c r="D3681" s="219" t="s">
        <v>637</v>
      </c>
      <c r="E3681" s="219">
        <v>3.8443909999999998E-2</v>
      </c>
    </row>
    <row r="3682" spans="1:5" ht="15.75" customHeight="1">
      <c r="A3682" s="219">
        <v>2012</v>
      </c>
      <c r="B3682" s="219" t="s">
        <v>62</v>
      </c>
      <c r="C3682" s="219" t="s">
        <v>187</v>
      </c>
      <c r="D3682" s="219" t="s">
        <v>637</v>
      </c>
      <c r="E3682" s="219">
        <v>1.0688970000000001E-3</v>
      </c>
    </row>
    <row r="3683" spans="1:5" ht="15.75" customHeight="1">
      <c r="A3683" s="219">
        <v>2012</v>
      </c>
      <c r="B3683" s="219" t="s">
        <v>68</v>
      </c>
      <c r="C3683" s="219" t="s">
        <v>187</v>
      </c>
      <c r="D3683" s="219" t="s">
        <v>637</v>
      </c>
      <c r="E3683" s="219">
        <v>1.8379299999999999E-4</v>
      </c>
    </row>
    <row r="3684" spans="1:5" ht="15.75" customHeight="1">
      <c r="A3684" s="219">
        <v>2012</v>
      </c>
      <c r="B3684" s="219" t="s">
        <v>65</v>
      </c>
      <c r="C3684" s="219" t="s">
        <v>187</v>
      </c>
      <c r="D3684" s="219" t="s">
        <v>637</v>
      </c>
      <c r="E3684" s="219">
        <v>3.6738199999999997E-4</v>
      </c>
    </row>
    <row r="3685" spans="1:5" ht="15.75" customHeight="1">
      <c r="A3685" s="219">
        <v>2012</v>
      </c>
      <c r="B3685" s="219" t="s">
        <v>70</v>
      </c>
      <c r="C3685" s="219" t="s">
        <v>187</v>
      </c>
      <c r="D3685" s="219" t="s">
        <v>637</v>
      </c>
      <c r="E3685" s="224">
        <v>3.5300000000000001E-6</v>
      </c>
    </row>
    <row r="3686" spans="1:5" ht="15.75" customHeight="1">
      <c r="A3686" s="219">
        <v>2012</v>
      </c>
      <c r="B3686" s="219" t="s">
        <v>89</v>
      </c>
      <c r="C3686" s="219" t="s">
        <v>187</v>
      </c>
      <c r="D3686" s="219" t="s">
        <v>637</v>
      </c>
      <c r="E3686" s="219">
        <v>3.4421799999999998E-4</v>
      </c>
    </row>
    <row r="3687" spans="1:5" ht="15.75" customHeight="1">
      <c r="A3687" s="219">
        <v>2012</v>
      </c>
      <c r="B3687" s="219" t="s">
        <v>92</v>
      </c>
      <c r="C3687" s="219" t="s">
        <v>187</v>
      </c>
      <c r="D3687" s="219" t="s">
        <v>637</v>
      </c>
      <c r="E3687" s="219">
        <v>1.2692899999999999E-4</v>
      </c>
    </row>
    <row r="3688" spans="1:5" ht="15.75" customHeight="1">
      <c r="A3688" s="219">
        <v>2012</v>
      </c>
      <c r="B3688" s="219" t="s">
        <v>73</v>
      </c>
      <c r="C3688" s="219" t="s">
        <v>187</v>
      </c>
      <c r="D3688" s="219" t="s">
        <v>637</v>
      </c>
      <c r="E3688" s="219">
        <v>6.8512770000000002E-3</v>
      </c>
    </row>
    <row r="3689" spans="1:5" ht="15.75" customHeight="1">
      <c r="A3689" s="219">
        <v>2012</v>
      </c>
      <c r="B3689" s="219" t="s">
        <v>81</v>
      </c>
      <c r="C3689" s="219" t="s">
        <v>187</v>
      </c>
      <c r="D3689" s="219" t="s">
        <v>637</v>
      </c>
      <c r="E3689" s="219">
        <v>2.612671E-3</v>
      </c>
    </row>
    <row r="3690" spans="1:5" ht="15.75" customHeight="1">
      <c r="A3690" s="219">
        <v>2012</v>
      </c>
      <c r="B3690" s="219" t="s">
        <v>84</v>
      </c>
      <c r="C3690" s="219" t="s">
        <v>187</v>
      </c>
      <c r="D3690" s="219" t="s">
        <v>637</v>
      </c>
      <c r="E3690" s="224">
        <v>3.4000000000000001E-6</v>
      </c>
    </row>
    <row r="3691" spans="1:5" ht="15.75" customHeight="1">
      <c r="A3691" s="219">
        <v>2012</v>
      </c>
      <c r="B3691" s="219" t="s">
        <v>76</v>
      </c>
      <c r="C3691" s="219" t="s">
        <v>187</v>
      </c>
      <c r="D3691" s="219" t="s">
        <v>637</v>
      </c>
      <c r="E3691" s="224">
        <v>2.0499999999999999E-6</v>
      </c>
    </row>
    <row r="3692" spans="1:5" ht="15.75" customHeight="1">
      <c r="A3692" s="219">
        <v>2012</v>
      </c>
      <c r="B3692" s="219" t="s">
        <v>87</v>
      </c>
      <c r="C3692" s="219" t="s">
        <v>187</v>
      </c>
      <c r="D3692" s="219" t="s">
        <v>637</v>
      </c>
      <c r="E3692" s="219">
        <v>6.8794400000000001E-4</v>
      </c>
    </row>
    <row r="3693" spans="1:5" ht="15.75" customHeight="1">
      <c r="A3693" s="219">
        <v>2012</v>
      </c>
      <c r="B3693" s="219" t="s">
        <v>95</v>
      </c>
      <c r="C3693" s="219" t="s">
        <v>187</v>
      </c>
      <c r="D3693" s="219" t="s">
        <v>637</v>
      </c>
      <c r="E3693" s="219">
        <v>1.7775040000000001E-3</v>
      </c>
    </row>
    <row r="3694" spans="1:5" ht="15.75" customHeight="1">
      <c r="A3694" s="219">
        <v>2012</v>
      </c>
      <c r="B3694" s="219" t="s">
        <v>98</v>
      </c>
      <c r="C3694" s="219" t="s">
        <v>187</v>
      </c>
      <c r="D3694" s="219" t="s">
        <v>637</v>
      </c>
      <c r="E3694" s="219">
        <v>1.1109111E-2</v>
      </c>
    </row>
    <row r="3695" spans="1:5" ht="15.75" customHeight="1">
      <c r="A3695" s="219">
        <v>2012</v>
      </c>
      <c r="B3695" s="219" t="s">
        <v>100</v>
      </c>
      <c r="C3695" s="219" t="s">
        <v>187</v>
      </c>
      <c r="D3695" s="219" t="s">
        <v>637</v>
      </c>
      <c r="E3695" s="224">
        <v>7.8699999999999992E-6</v>
      </c>
    </row>
    <row r="3696" spans="1:5" ht="15.75" customHeight="1">
      <c r="A3696" s="219">
        <v>2012</v>
      </c>
      <c r="B3696" s="219" t="s">
        <v>103</v>
      </c>
      <c r="C3696" s="219" t="s">
        <v>187</v>
      </c>
      <c r="D3696" s="219" t="s">
        <v>637</v>
      </c>
      <c r="E3696" s="219">
        <v>1.86868E-4</v>
      </c>
    </row>
    <row r="3697" spans="1:5" ht="15.75" customHeight="1">
      <c r="A3697" s="219">
        <v>2012</v>
      </c>
      <c r="B3697" s="219" t="s">
        <v>105</v>
      </c>
      <c r="C3697" s="219" t="s">
        <v>187</v>
      </c>
      <c r="D3697" s="219" t="s">
        <v>637</v>
      </c>
      <c r="E3697" s="224">
        <v>3.9799999999999998E-5</v>
      </c>
    </row>
    <row r="3698" spans="1:5" ht="15.75" customHeight="1">
      <c r="A3698" s="219">
        <v>2012</v>
      </c>
      <c r="B3698" s="219" t="s">
        <v>107</v>
      </c>
      <c r="C3698" s="219" t="s">
        <v>187</v>
      </c>
      <c r="D3698" s="219" t="s">
        <v>637</v>
      </c>
      <c r="E3698" s="219">
        <v>4.5216960000000004E-3</v>
      </c>
    </row>
    <row r="3699" spans="1:5" ht="15.75" customHeight="1">
      <c r="A3699" s="219">
        <v>2012</v>
      </c>
      <c r="B3699" s="219" t="s">
        <v>110</v>
      </c>
      <c r="C3699" s="219" t="s">
        <v>187</v>
      </c>
      <c r="D3699" s="219" t="s">
        <v>637</v>
      </c>
      <c r="E3699" s="219">
        <v>2.8116300000000002E-4</v>
      </c>
    </row>
    <row r="3700" spans="1:5" ht="15.75" customHeight="1">
      <c r="A3700" s="219">
        <v>2012</v>
      </c>
      <c r="B3700" s="219" t="s">
        <v>113</v>
      </c>
      <c r="C3700" s="219" t="s">
        <v>187</v>
      </c>
      <c r="D3700" s="219" t="s">
        <v>637</v>
      </c>
      <c r="E3700" s="219">
        <v>3.7523712000000001E-2</v>
      </c>
    </row>
    <row r="3701" spans="1:5" ht="15.75" customHeight="1">
      <c r="A3701" s="219">
        <v>2012</v>
      </c>
      <c r="B3701" s="219" t="s">
        <v>115</v>
      </c>
      <c r="C3701" s="219" t="s">
        <v>187</v>
      </c>
      <c r="D3701" s="219" t="s">
        <v>637</v>
      </c>
      <c r="E3701" s="219">
        <v>9.9496382999999994E-2</v>
      </c>
    </row>
    <row r="3702" spans="1:5" ht="15.75" customHeight="1">
      <c r="A3702" s="219">
        <v>2012</v>
      </c>
      <c r="B3702" s="219" t="s">
        <v>118</v>
      </c>
      <c r="C3702" s="219" t="s">
        <v>187</v>
      </c>
      <c r="D3702" s="219" t="s">
        <v>637</v>
      </c>
      <c r="E3702" s="224">
        <v>5.9399999999999999E-6</v>
      </c>
    </row>
    <row r="3703" spans="1:5" ht="15.75" customHeight="1">
      <c r="A3703" s="219">
        <v>2012</v>
      </c>
      <c r="B3703" s="219" t="s">
        <v>123</v>
      </c>
      <c r="C3703" s="219" t="s">
        <v>187</v>
      </c>
      <c r="D3703" s="219" t="s">
        <v>637</v>
      </c>
      <c r="E3703" s="219">
        <v>0.15603798299999999</v>
      </c>
    </row>
    <row r="3704" spans="1:5" ht="15.75" customHeight="1">
      <c r="A3704" s="219">
        <v>2012</v>
      </c>
      <c r="B3704" s="219" t="s">
        <v>126</v>
      </c>
      <c r="C3704" s="219" t="s">
        <v>187</v>
      </c>
      <c r="D3704" s="219" t="s">
        <v>637</v>
      </c>
      <c r="E3704" s="224">
        <v>5.7400000000000001E-6</v>
      </c>
    </row>
    <row r="3705" spans="1:5" ht="15.75" customHeight="1">
      <c r="A3705" s="219">
        <v>2012</v>
      </c>
      <c r="B3705" s="219" t="s">
        <v>132</v>
      </c>
      <c r="C3705" s="219" t="s">
        <v>187</v>
      </c>
      <c r="D3705" s="219" t="s">
        <v>637</v>
      </c>
      <c r="E3705" s="224">
        <v>7.25E-5</v>
      </c>
    </row>
    <row r="3706" spans="1:5" ht="15.75" customHeight="1">
      <c r="A3706" s="219">
        <v>2012</v>
      </c>
      <c r="B3706" s="219" t="s">
        <v>129</v>
      </c>
      <c r="C3706" s="219" t="s">
        <v>187</v>
      </c>
      <c r="D3706" s="219" t="s">
        <v>637</v>
      </c>
      <c r="E3706" s="219">
        <v>1.0958485E-2</v>
      </c>
    </row>
    <row r="3707" spans="1:5" ht="15.75" customHeight="1">
      <c r="A3707" s="219">
        <v>2012</v>
      </c>
      <c r="B3707" s="219" t="s">
        <v>134</v>
      </c>
      <c r="C3707" s="219" t="s">
        <v>187</v>
      </c>
      <c r="D3707" s="219" t="s">
        <v>637</v>
      </c>
      <c r="E3707" s="224">
        <v>1.3900000000000001E-5</v>
      </c>
    </row>
    <row r="3708" spans="1:5" ht="15.75" customHeight="1">
      <c r="A3708" s="219">
        <v>2012</v>
      </c>
      <c r="B3708" s="219" t="s">
        <v>3</v>
      </c>
      <c r="C3708" s="219" t="s">
        <v>633</v>
      </c>
      <c r="D3708" s="219" t="s">
        <v>632</v>
      </c>
      <c r="E3708" s="219">
        <v>6.6106982999999994E-2</v>
      </c>
    </row>
    <row r="3709" spans="1:5" ht="15.75" customHeight="1">
      <c r="A3709" s="219">
        <v>2012</v>
      </c>
      <c r="B3709" s="219" t="s">
        <v>12</v>
      </c>
      <c r="C3709" s="219" t="s">
        <v>633</v>
      </c>
      <c r="D3709" s="219" t="s">
        <v>632</v>
      </c>
      <c r="E3709" s="219">
        <v>1.0364325000000001E-2</v>
      </c>
    </row>
    <row r="3710" spans="1:5" ht="15.75" customHeight="1">
      <c r="A3710" s="219">
        <v>2012</v>
      </c>
      <c r="B3710" s="219" t="s">
        <v>8</v>
      </c>
      <c r="C3710" s="219" t="s">
        <v>633</v>
      </c>
      <c r="D3710" s="219" t="s">
        <v>632</v>
      </c>
      <c r="E3710" s="219">
        <v>2.0656442000000001E-2</v>
      </c>
    </row>
    <row r="3711" spans="1:5" ht="15.75" customHeight="1">
      <c r="A3711" s="219">
        <v>2012</v>
      </c>
      <c r="B3711" s="219" t="s">
        <v>15</v>
      </c>
      <c r="C3711" s="219" t="s">
        <v>633</v>
      </c>
      <c r="D3711" s="219" t="s">
        <v>632</v>
      </c>
      <c r="E3711" s="219">
        <v>7.5213959999999996E-2</v>
      </c>
    </row>
    <row r="3712" spans="1:5" ht="15.75" customHeight="1">
      <c r="A3712" s="219">
        <v>2012</v>
      </c>
      <c r="B3712" s="219" t="s">
        <v>17</v>
      </c>
      <c r="C3712" s="219" t="s">
        <v>633</v>
      </c>
      <c r="D3712" s="219" t="s">
        <v>632</v>
      </c>
      <c r="E3712" s="219">
        <v>1.8422154E-2</v>
      </c>
    </row>
    <row r="3713" spans="1:5" ht="15.75" customHeight="1">
      <c r="A3713" s="219">
        <v>2012</v>
      </c>
      <c r="B3713" s="219" t="s">
        <v>26</v>
      </c>
      <c r="C3713" s="219" t="s">
        <v>633</v>
      </c>
      <c r="D3713" s="219" t="s">
        <v>632</v>
      </c>
      <c r="E3713" s="219">
        <v>3.3713115000000002E-2</v>
      </c>
    </row>
    <row r="3714" spans="1:5" ht="15.75" customHeight="1">
      <c r="A3714" s="219">
        <v>2012</v>
      </c>
      <c r="B3714" s="219" t="s">
        <v>28</v>
      </c>
      <c r="C3714" s="219" t="s">
        <v>633</v>
      </c>
      <c r="D3714" s="219" t="s">
        <v>632</v>
      </c>
      <c r="E3714" s="219">
        <v>4.0935099999999999E-3</v>
      </c>
    </row>
    <row r="3715" spans="1:5" ht="15.75" customHeight="1">
      <c r="A3715" s="219">
        <v>2012</v>
      </c>
      <c r="B3715" s="219" t="s">
        <v>42</v>
      </c>
      <c r="C3715" s="219" t="s">
        <v>633</v>
      </c>
      <c r="D3715" s="219" t="s">
        <v>632</v>
      </c>
      <c r="E3715" s="219">
        <v>1.8386087999999998E-2</v>
      </c>
    </row>
    <row r="3716" spans="1:5" ht="15.75" customHeight="1">
      <c r="A3716" s="219">
        <v>2012</v>
      </c>
      <c r="B3716" s="219" t="s">
        <v>34</v>
      </c>
      <c r="C3716" s="219" t="s">
        <v>633</v>
      </c>
      <c r="D3716" s="219" t="s">
        <v>632</v>
      </c>
      <c r="E3716" s="224">
        <v>2.08E-6</v>
      </c>
    </row>
    <row r="3717" spans="1:5" ht="15.75" customHeight="1">
      <c r="A3717" s="219">
        <v>2012</v>
      </c>
      <c r="B3717" s="219" t="s">
        <v>36</v>
      </c>
      <c r="C3717" s="219" t="s">
        <v>633</v>
      </c>
      <c r="D3717" s="219" t="s">
        <v>632</v>
      </c>
      <c r="E3717" s="219">
        <v>1.0208287E-2</v>
      </c>
    </row>
    <row r="3718" spans="1:5" ht="15.75" customHeight="1">
      <c r="A3718" s="219">
        <v>2012</v>
      </c>
      <c r="B3718" s="219" t="s">
        <v>39</v>
      </c>
      <c r="C3718" s="219" t="s">
        <v>633</v>
      </c>
      <c r="D3718" s="219" t="s">
        <v>632</v>
      </c>
      <c r="E3718" s="219">
        <v>3.5531292999999999E-2</v>
      </c>
    </row>
    <row r="3719" spans="1:5" ht="15.75" customHeight="1">
      <c r="A3719" s="219">
        <v>2012</v>
      </c>
      <c r="B3719" s="219" t="s">
        <v>44</v>
      </c>
      <c r="C3719" s="219" t="s">
        <v>633</v>
      </c>
      <c r="D3719" s="219" t="s">
        <v>632</v>
      </c>
      <c r="E3719" s="219">
        <v>1.5085563999999999E-2</v>
      </c>
    </row>
    <row r="3720" spans="1:5" ht="15.75" customHeight="1">
      <c r="A3720" s="219">
        <v>2012</v>
      </c>
      <c r="B3720" s="219" t="s">
        <v>47</v>
      </c>
      <c r="C3720" s="219" t="s">
        <v>633</v>
      </c>
      <c r="D3720" s="219" t="s">
        <v>632</v>
      </c>
      <c r="E3720" s="219">
        <v>4.2750407999999997E-2</v>
      </c>
    </row>
    <row r="3721" spans="1:5" ht="15.75" customHeight="1">
      <c r="A3721" s="219">
        <v>2012</v>
      </c>
      <c r="B3721" s="219" t="s">
        <v>58</v>
      </c>
      <c r="C3721" s="219" t="s">
        <v>633</v>
      </c>
      <c r="D3721" s="219" t="s">
        <v>632</v>
      </c>
      <c r="E3721" s="219">
        <v>1.1667419999999999E-3</v>
      </c>
    </row>
    <row r="3722" spans="1:5" ht="15.75" customHeight="1">
      <c r="A3722" s="219">
        <v>2012</v>
      </c>
      <c r="B3722" s="219" t="s">
        <v>55</v>
      </c>
      <c r="C3722" s="219" t="s">
        <v>633</v>
      </c>
      <c r="D3722" s="219" t="s">
        <v>632</v>
      </c>
      <c r="E3722" s="219">
        <v>2.3084921000000001E-2</v>
      </c>
    </row>
    <row r="3723" spans="1:5" ht="15.75" customHeight="1">
      <c r="A3723" s="219">
        <v>2012</v>
      </c>
      <c r="B3723" s="219" t="s">
        <v>52</v>
      </c>
      <c r="C3723" s="219" t="s">
        <v>633</v>
      </c>
      <c r="D3723" s="219" t="s">
        <v>632</v>
      </c>
      <c r="E3723" s="219">
        <v>3.3646010000000001E-3</v>
      </c>
    </row>
    <row r="3724" spans="1:5" ht="15.75" customHeight="1">
      <c r="A3724" s="219">
        <v>2012</v>
      </c>
      <c r="B3724" s="219" t="s">
        <v>61</v>
      </c>
      <c r="C3724" s="219" t="s">
        <v>633</v>
      </c>
      <c r="D3724" s="219" t="s">
        <v>632</v>
      </c>
      <c r="E3724" s="219">
        <v>4.0855772999999998E-2</v>
      </c>
    </row>
    <row r="3725" spans="1:5" ht="15.75" customHeight="1">
      <c r="A3725" s="219">
        <v>2012</v>
      </c>
      <c r="B3725" s="219" t="s">
        <v>68</v>
      </c>
      <c r="C3725" s="219" t="s">
        <v>633</v>
      </c>
      <c r="D3725" s="219" t="s">
        <v>632</v>
      </c>
      <c r="E3725" s="219">
        <v>0.110285888</v>
      </c>
    </row>
    <row r="3726" spans="1:5" ht="15.75" customHeight="1">
      <c r="A3726" s="219">
        <v>2012</v>
      </c>
      <c r="B3726" s="219" t="s">
        <v>70</v>
      </c>
      <c r="C3726" s="219" t="s">
        <v>633</v>
      </c>
      <c r="D3726" s="219" t="s">
        <v>632</v>
      </c>
      <c r="E3726" s="219">
        <v>9.0865379999999999E-3</v>
      </c>
    </row>
    <row r="3727" spans="1:5" ht="15.75" customHeight="1">
      <c r="A3727" s="219">
        <v>2012</v>
      </c>
      <c r="B3727" s="219" t="s">
        <v>89</v>
      </c>
      <c r="C3727" s="219" t="s">
        <v>633</v>
      </c>
      <c r="D3727" s="219" t="s">
        <v>632</v>
      </c>
      <c r="E3727" s="219">
        <v>7.5893499999999997E-4</v>
      </c>
    </row>
    <row r="3728" spans="1:5" ht="15.75" customHeight="1">
      <c r="A3728" s="219">
        <v>2012</v>
      </c>
      <c r="B3728" s="219" t="s">
        <v>73</v>
      </c>
      <c r="C3728" s="219" t="s">
        <v>633</v>
      </c>
      <c r="D3728" s="219" t="s">
        <v>632</v>
      </c>
      <c r="E3728" s="219">
        <v>7.2562640000000001E-3</v>
      </c>
    </row>
    <row r="3729" spans="1:5" ht="15.75" customHeight="1">
      <c r="A3729" s="219">
        <v>2012</v>
      </c>
      <c r="B3729" s="219" t="s">
        <v>79</v>
      </c>
      <c r="C3729" s="219" t="s">
        <v>633</v>
      </c>
      <c r="D3729" s="219" t="s">
        <v>632</v>
      </c>
      <c r="E3729" s="219">
        <v>7.0384500000000003E-4</v>
      </c>
    </row>
    <row r="3730" spans="1:5" ht="15.75" customHeight="1">
      <c r="A3730" s="219">
        <v>2012</v>
      </c>
      <c r="B3730" s="219" t="s">
        <v>81</v>
      </c>
      <c r="C3730" s="219" t="s">
        <v>633</v>
      </c>
      <c r="D3730" s="219" t="s">
        <v>632</v>
      </c>
      <c r="E3730" s="219">
        <v>3.6655100000000001E-4</v>
      </c>
    </row>
    <row r="3731" spans="1:5" ht="15.75" customHeight="1">
      <c r="A3731" s="219">
        <v>2012</v>
      </c>
      <c r="B3731" s="219" t="s">
        <v>84</v>
      </c>
      <c r="C3731" s="219" t="s">
        <v>633</v>
      </c>
      <c r="D3731" s="219" t="s">
        <v>632</v>
      </c>
      <c r="E3731" s="219">
        <v>2.737143E-3</v>
      </c>
    </row>
    <row r="3732" spans="1:5" ht="15.75" customHeight="1">
      <c r="A3732" s="219">
        <v>2012</v>
      </c>
      <c r="B3732" s="219" t="s">
        <v>76</v>
      </c>
      <c r="C3732" s="219" t="s">
        <v>633</v>
      </c>
      <c r="D3732" s="219" t="s">
        <v>632</v>
      </c>
      <c r="E3732" s="219">
        <v>2.1560600999999999E-2</v>
      </c>
    </row>
    <row r="3733" spans="1:5" ht="15.75" customHeight="1">
      <c r="A3733" s="219">
        <v>2012</v>
      </c>
      <c r="B3733" s="219" t="s">
        <v>87</v>
      </c>
      <c r="C3733" s="219" t="s">
        <v>633</v>
      </c>
      <c r="D3733" s="219" t="s">
        <v>632</v>
      </c>
      <c r="E3733" s="219">
        <v>1.6161172000000001E-2</v>
      </c>
    </row>
    <row r="3734" spans="1:5" ht="15.75" customHeight="1">
      <c r="A3734" s="219">
        <v>2012</v>
      </c>
      <c r="B3734" s="219" t="s">
        <v>95</v>
      </c>
      <c r="C3734" s="219" t="s">
        <v>633</v>
      </c>
      <c r="D3734" s="219" t="s">
        <v>632</v>
      </c>
      <c r="E3734" s="219">
        <v>4.0325522000000003E-2</v>
      </c>
    </row>
    <row r="3735" spans="1:5" ht="15.75" customHeight="1">
      <c r="A3735" s="219">
        <v>2012</v>
      </c>
      <c r="B3735" s="219" t="s">
        <v>98</v>
      </c>
      <c r="C3735" s="219" t="s">
        <v>633</v>
      </c>
      <c r="D3735" s="219" t="s">
        <v>632</v>
      </c>
      <c r="E3735" s="219">
        <v>1.6954645000000001E-2</v>
      </c>
    </row>
    <row r="3736" spans="1:5" ht="15.75" customHeight="1">
      <c r="A3736" s="219">
        <v>2012</v>
      </c>
      <c r="B3736" s="219" t="s">
        <v>100</v>
      </c>
      <c r="C3736" s="219" t="s">
        <v>633</v>
      </c>
      <c r="D3736" s="219" t="s">
        <v>632</v>
      </c>
      <c r="E3736" s="219">
        <v>5.3184950000000003E-3</v>
      </c>
    </row>
    <row r="3737" spans="1:5" ht="15.75" customHeight="1">
      <c r="A3737" s="219">
        <v>2012</v>
      </c>
      <c r="B3737" s="219" t="s">
        <v>103</v>
      </c>
      <c r="C3737" s="219" t="s">
        <v>633</v>
      </c>
      <c r="D3737" s="219" t="s">
        <v>632</v>
      </c>
      <c r="E3737" s="219">
        <v>0.11588780899999999</v>
      </c>
    </row>
    <row r="3738" spans="1:5" ht="15.75" customHeight="1">
      <c r="A3738" s="219">
        <v>2012</v>
      </c>
      <c r="B3738" s="219" t="s">
        <v>8075</v>
      </c>
      <c r="C3738" s="219" t="s">
        <v>633</v>
      </c>
      <c r="D3738" s="219" t="s">
        <v>632</v>
      </c>
      <c r="E3738" s="219">
        <v>6.1329560000000002E-3</v>
      </c>
    </row>
    <row r="3739" spans="1:5" ht="15.75" customHeight="1">
      <c r="A3739" s="219">
        <v>2012</v>
      </c>
      <c r="B3739" s="219" t="s">
        <v>107</v>
      </c>
      <c r="C3739" s="219" t="s">
        <v>633</v>
      </c>
      <c r="D3739" s="219" t="s">
        <v>632</v>
      </c>
      <c r="E3739" s="219">
        <v>2.4147747000000001E-2</v>
      </c>
    </row>
    <row r="3740" spans="1:5" ht="15.75" customHeight="1">
      <c r="A3740" s="219">
        <v>2012</v>
      </c>
      <c r="B3740" s="219" t="s">
        <v>110</v>
      </c>
      <c r="C3740" s="219" t="s">
        <v>633</v>
      </c>
      <c r="D3740" s="219" t="s">
        <v>632</v>
      </c>
      <c r="E3740" s="219">
        <v>7.8744360000000003E-3</v>
      </c>
    </row>
    <row r="3741" spans="1:5" ht="15.75" customHeight="1">
      <c r="A3741" s="219">
        <v>2012</v>
      </c>
      <c r="B3741" s="219" t="s">
        <v>113</v>
      </c>
      <c r="C3741" s="219" t="s">
        <v>633</v>
      </c>
      <c r="D3741" s="219" t="s">
        <v>632</v>
      </c>
      <c r="E3741" s="219">
        <v>1.4237721E-2</v>
      </c>
    </row>
    <row r="3742" spans="1:5" ht="15.75" customHeight="1">
      <c r="A3742" s="219">
        <v>2012</v>
      </c>
      <c r="B3742" s="219" t="s">
        <v>115</v>
      </c>
      <c r="C3742" s="219" t="s">
        <v>633</v>
      </c>
      <c r="D3742" s="219" t="s">
        <v>632</v>
      </c>
      <c r="E3742" s="219">
        <v>0.103996061</v>
      </c>
    </row>
    <row r="3743" spans="1:5" ht="15.75" customHeight="1">
      <c r="A3743" s="219">
        <v>2012</v>
      </c>
      <c r="B3743" s="219" t="s">
        <v>118</v>
      </c>
      <c r="C3743" s="219" t="s">
        <v>633</v>
      </c>
      <c r="D3743" s="219" t="s">
        <v>632</v>
      </c>
      <c r="E3743" s="219">
        <v>1.9907311E-2</v>
      </c>
    </row>
    <row r="3744" spans="1:5" ht="15.75" customHeight="1">
      <c r="A3744" s="219">
        <v>2012</v>
      </c>
      <c r="B3744" s="219" t="s">
        <v>123</v>
      </c>
      <c r="C3744" s="219" t="s">
        <v>633</v>
      </c>
      <c r="D3744" s="219" t="s">
        <v>632</v>
      </c>
      <c r="E3744" s="219">
        <v>1.7476070999999999E-2</v>
      </c>
    </row>
    <row r="3745" spans="1:5" ht="15.75" customHeight="1">
      <c r="A3745" s="219">
        <v>2012</v>
      </c>
      <c r="B3745" s="219" t="s">
        <v>126</v>
      </c>
      <c r="C3745" s="219" t="s">
        <v>633</v>
      </c>
      <c r="D3745" s="219" t="s">
        <v>632</v>
      </c>
      <c r="E3745" s="219">
        <v>5.0648680000000001E-3</v>
      </c>
    </row>
    <row r="3746" spans="1:5" ht="15.75" customHeight="1">
      <c r="A3746" s="219">
        <v>2012</v>
      </c>
      <c r="B3746" s="219" t="s">
        <v>132</v>
      </c>
      <c r="C3746" s="219" t="s">
        <v>633</v>
      </c>
      <c r="D3746" s="219" t="s">
        <v>632</v>
      </c>
      <c r="E3746" s="219">
        <v>1.3903283000000001E-2</v>
      </c>
    </row>
    <row r="3747" spans="1:5" ht="15.75" customHeight="1">
      <c r="A3747" s="219">
        <v>2012</v>
      </c>
      <c r="B3747" s="219" t="s">
        <v>129</v>
      </c>
      <c r="C3747" s="219" t="s">
        <v>633</v>
      </c>
      <c r="D3747" s="219" t="s">
        <v>632</v>
      </c>
      <c r="E3747" s="219">
        <v>1.2089343000000001E-2</v>
      </c>
    </row>
    <row r="3748" spans="1:5" ht="15.75" customHeight="1">
      <c r="A3748" s="219">
        <v>2012</v>
      </c>
      <c r="B3748" s="219" t="s">
        <v>134</v>
      </c>
      <c r="C3748" s="219" t="s">
        <v>633</v>
      </c>
      <c r="D3748" s="219" t="s">
        <v>632</v>
      </c>
      <c r="E3748" s="219">
        <v>8.7605470000000005E-3</v>
      </c>
    </row>
    <row r="3749" spans="1:5" ht="15.75" customHeight="1">
      <c r="A3749" s="219">
        <v>2012</v>
      </c>
      <c r="B3749" s="219" t="s">
        <v>3</v>
      </c>
      <c r="C3749" s="219" t="s">
        <v>633</v>
      </c>
      <c r="D3749" s="219" t="s">
        <v>637</v>
      </c>
      <c r="E3749" s="219">
        <v>1.7622400999999999E-2</v>
      </c>
    </row>
    <row r="3750" spans="1:5" ht="15.75" customHeight="1">
      <c r="A3750" s="219">
        <v>2012</v>
      </c>
      <c r="B3750" s="219" t="s">
        <v>12</v>
      </c>
      <c r="C3750" s="219" t="s">
        <v>633</v>
      </c>
      <c r="D3750" s="219" t="s">
        <v>637</v>
      </c>
      <c r="E3750" s="219">
        <v>1.531688E-3</v>
      </c>
    </row>
    <row r="3751" spans="1:5" ht="15.75" customHeight="1">
      <c r="A3751" s="219">
        <v>2012</v>
      </c>
      <c r="B3751" s="219" t="s">
        <v>8</v>
      </c>
      <c r="C3751" s="219" t="s">
        <v>633</v>
      </c>
      <c r="D3751" s="219" t="s">
        <v>637</v>
      </c>
      <c r="E3751" s="224">
        <v>6.69E-5</v>
      </c>
    </row>
    <row r="3752" spans="1:5" ht="15.75" customHeight="1">
      <c r="A3752" s="219">
        <v>2012</v>
      </c>
      <c r="B3752" s="219" t="s">
        <v>15</v>
      </c>
      <c r="C3752" s="219" t="s">
        <v>633</v>
      </c>
      <c r="D3752" s="219" t="s">
        <v>637</v>
      </c>
      <c r="E3752" s="219">
        <v>0.10240898700000001</v>
      </c>
    </row>
    <row r="3753" spans="1:5" ht="15.75" customHeight="1">
      <c r="A3753" s="219">
        <v>2012</v>
      </c>
      <c r="B3753" s="219" t="s">
        <v>17</v>
      </c>
      <c r="C3753" s="219" t="s">
        <v>633</v>
      </c>
      <c r="D3753" s="219" t="s">
        <v>637</v>
      </c>
      <c r="E3753" s="219">
        <v>2.7131799999999999E-4</v>
      </c>
    </row>
    <row r="3754" spans="1:5" ht="15.75" customHeight="1">
      <c r="A3754" s="219">
        <v>2012</v>
      </c>
      <c r="B3754" s="219" t="s">
        <v>23</v>
      </c>
      <c r="C3754" s="219" t="s">
        <v>633</v>
      </c>
      <c r="D3754" s="219" t="s">
        <v>637</v>
      </c>
      <c r="E3754" s="219">
        <v>2.6258899999999998E-4</v>
      </c>
    </row>
    <row r="3755" spans="1:5" ht="15.75" customHeight="1">
      <c r="A3755" s="219">
        <v>2012</v>
      </c>
      <c r="B3755" s="219" t="s">
        <v>26</v>
      </c>
      <c r="C3755" s="219" t="s">
        <v>633</v>
      </c>
      <c r="D3755" s="219" t="s">
        <v>637</v>
      </c>
      <c r="E3755" s="219">
        <v>1.5663051000000001E-2</v>
      </c>
    </row>
    <row r="3756" spans="1:5" ht="15.75" customHeight="1">
      <c r="A3756" s="219">
        <v>2012</v>
      </c>
      <c r="B3756" s="219" t="s">
        <v>28</v>
      </c>
      <c r="C3756" s="219" t="s">
        <v>633</v>
      </c>
      <c r="D3756" s="219" t="s">
        <v>637</v>
      </c>
      <c r="E3756" s="219">
        <v>3.2330850000000001E-3</v>
      </c>
    </row>
    <row r="3757" spans="1:5" ht="15.75" customHeight="1">
      <c r="A3757" s="219">
        <v>2012</v>
      </c>
      <c r="B3757" s="219" t="s">
        <v>42</v>
      </c>
      <c r="C3757" s="219" t="s">
        <v>633</v>
      </c>
      <c r="D3757" s="219" t="s">
        <v>637</v>
      </c>
      <c r="E3757" s="219">
        <v>5.9494440000000003E-2</v>
      </c>
    </row>
    <row r="3758" spans="1:5" ht="15.75" customHeight="1">
      <c r="A3758" s="219">
        <v>2012</v>
      </c>
      <c r="B3758" s="219" t="s">
        <v>34</v>
      </c>
      <c r="C3758" s="219" t="s">
        <v>633</v>
      </c>
      <c r="D3758" s="219" t="s">
        <v>637</v>
      </c>
      <c r="E3758" s="219">
        <v>1.0156290000000001E-3</v>
      </c>
    </row>
    <row r="3759" spans="1:5" ht="15.75" customHeight="1">
      <c r="A3759" s="219">
        <v>2012</v>
      </c>
      <c r="B3759" s="219" t="s">
        <v>36</v>
      </c>
      <c r="C3759" s="219" t="s">
        <v>633</v>
      </c>
      <c r="D3759" s="219" t="s">
        <v>637</v>
      </c>
      <c r="E3759" s="219">
        <v>9.1060810000000002E-3</v>
      </c>
    </row>
    <row r="3760" spans="1:5" ht="15.75" customHeight="1">
      <c r="A3760" s="219">
        <v>2012</v>
      </c>
      <c r="B3760" s="219" t="s">
        <v>39</v>
      </c>
      <c r="C3760" s="219" t="s">
        <v>633</v>
      </c>
      <c r="D3760" s="219" t="s">
        <v>637</v>
      </c>
      <c r="E3760" s="219">
        <v>6.2414530000000001E-3</v>
      </c>
    </row>
    <row r="3761" spans="1:5" ht="15.75" customHeight="1">
      <c r="A3761" s="219">
        <v>2012</v>
      </c>
      <c r="B3761" s="219" t="s">
        <v>44</v>
      </c>
      <c r="C3761" s="219" t="s">
        <v>633</v>
      </c>
      <c r="D3761" s="219" t="s">
        <v>637</v>
      </c>
      <c r="E3761" s="219">
        <v>5.1217700000000003E-3</v>
      </c>
    </row>
    <row r="3762" spans="1:5" ht="15.75" customHeight="1">
      <c r="A3762" s="219">
        <v>2012</v>
      </c>
      <c r="B3762" s="219" t="s">
        <v>47</v>
      </c>
      <c r="C3762" s="219" t="s">
        <v>633</v>
      </c>
      <c r="D3762" s="219" t="s">
        <v>637</v>
      </c>
      <c r="E3762" s="219">
        <v>3.2664619999999999E-3</v>
      </c>
    </row>
    <row r="3763" spans="1:5" ht="15.75" customHeight="1">
      <c r="A3763" s="219">
        <v>2012</v>
      </c>
      <c r="B3763" s="219" t="s">
        <v>50</v>
      </c>
      <c r="C3763" s="219" t="s">
        <v>633</v>
      </c>
      <c r="D3763" s="219" t="s">
        <v>637</v>
      </c>
      <c r="E3763" s="219">
        <v>0.38046902399999999</v>
      </c>
    </row>
    <row r="3764" spans="1:5" ht="15.75" customHeight="1">
      <c r="A3764" s="219">
        <v>2012</v>
      </c>
      <c r="B3764" s="219" t="s">
        <v>58</v>
      </c>
      <c r="C3764" s="219" t="s">
        <v>633</v>
      </c>
      <c r="D3764" s="219" t="s">
        <v>637</v>
      </c>
      <c r="E3764" s="219">
        <v>2.7187700000000001E-4</v>
      </c>
    </row>
    <row r="3765" spans="1:5" ht="15.75" customHeight="1">
      <c r="A3765" s="219">
        <v>2012</v>
      </c>
      <c r="B3765" s="219" t="s">
        <v>55</v>
      </c>
      <c r="C3765" s="219" t="s">
        <v>633</v>
      </c>
      <c r="D3765" s="219" t="s">
        <v>637</v>
      </c>
      <c r="E3765" s="219">
        <v>1.7525592E-2</v>
      </c>
    </row>
    <row r="3766" spans="1:5" ht="15.75" customHeight="1">
      <c r="A3766" s="219">
        <v>2012</v>
      </c>
      <c r="B3766" s="219" t="s">
        <v>61</v>
      </c>
      <c r="C3766" s="219" t="s">
        <v>633</v>
      </c>
      <c r="D3766" s="219" t="s">
        <v>637</v>
      </c>
      <c r="E3766" s="219">
        <v>3.5203690000000002E-3</v>
      </c>
    </row>
    <row r="3767" spans="1:5" ht="15.75" customHeight="1">
      <c r="A3767" s="219">
        <v>2012</v>
      </c>
      <c r="B3767" s="219" t="s">
        <v>62</v>
      </c>
      <c r="C3767" s="219" t="s">
        <v>633</v>
      </c>
      <c r="D3767" s="219" t="s">
        <v>637</v>
      </c>
      <c r="E3767" s="219">
        <v>4.0821549999999996E-3</v>
      </c>
    </row>
    <row r="3768" spans="1:5" ht="15.75" customHeight="1">
      <c r="A3768" s="219">
        <v>2012</v>
      </c>
      <c r="B3768" s="219" t="s">
        <v>68</v>
      </c>
      <c r="C3768" s="219" t="s">
        <v>633</v>
      </c>
      <c r="D3768" s="219" t="s">
        <v>637</v>
      </c>
      <c r="E3768" s="219">
        <v>1.394539E-3</v>
      </c>
    </row>
    <row r="3769" spans="1:5" ht="15.75" customHeight="1">
      <c r="A3769" s="219">
        <v>2012</v>
      </c>
      <c r="B3769" s="219" t="s">
        <v>65</v>
      </c>
      <c r="C3769" s="219" t="s">
        <v>633</v>
      </c>
      <c r="D3769" s="219" t="s">
        <v>637</v>
      </c>
      <c r="E3769" s="219">
        <v>6.17514E-3</v>
      </c>
    </row>
    <row r="3770" spans="1:5" ht="15.75" customHeight="1">
      <c r="A3770" s="219">
        <v>2012</v>
      </c>
      <c r="B3770" s="219" t="s">
        <v>70</v>
      </c>
      <c r="C3770" s="219" t="s">
        <v>633</v>
      </c>
      <c r="D3770" s="219" t="s">
        <v>637</v>
      </c>
      <c r="E3770" s="224">
        <v>6.3399999999999996E-5</v>
      </c>
    </row>
    <row r="3771" spans="1:5" ht="15.75" customHeight="1">
      <c r="A3771" s="219">
        <v>2012</v>
      </c>
      <c r="B3771" s="219" t="s">
        <v>89</v>
      </c>
      <c r="C3771" s="219" t="s">
        <v>633</v>
      </c>
      <c r="D3771" s="219" t="s">
        <v>637</v>
      </c>
      <c r="E3771" s="219">
        <v>3.063783E-3</v>
      </c>
    </row>
    <row r="3772" spans="1:5" ht="15.75" customHeight="1">
      <c r="A3772" s="219">
        <v>2012</v>
      </c>
      <c r="B3772" s="219" t="s">
        <v>92</v>
      </c>
      <c r="C3772" s="219" t="s">
        <v>633</v>
      </c>
      <c r="D3772" s="219" t="s">
        <v>637</v>
      </c>
      <c r="E3772" s="219">
        <v>5.7546699999999997E-4</v>
      </c>
    </row>
    <row r="3773" spans="1:5" ht="15.75" customHeight="1">
      <c r="A3773" s="219">
        <v>2012</v>
      </c>
      <c r="B3773" s="219" t="s">
        <v>73</v>
      </c>
      <c r="C3773" s="219" t="s">
        <v>633</v>
      </c>
      <c r="D3773" s="219" t="s">
        <v>637</v>
      </c>
      <c r="E3773" s="219">
        <v>1.0115215E-2</v>
      </c>
    </row>
    <row r="3774" spans="1:5" ht="15.75" customHeight="1">
      <c r="A3774" s="219">
        <v>2012</v>
      </c>
      <c r="B3774" s="219" t="s">
        <v>81</v>
      </c>
      <c r="C3774" s="219" t="s">
        <v>633</v>
      </c>
      <c r="D3774" s="219" t="s">
        <v>637</v>
      </c>
      <c r="E3774" s="219">
        <v>1.00491E-4</v>
      </c>
    </row>
    <row r="3775" spans="1:5" ht="15.75" customHeight="1">
      <c r="A3775" s="219">
        <v>2012</v>
      </c>
      <c r="B3775" s="219" t="s">
        <v>84</v>
      </c>
      <c r="C3775" s="219" t="s">
        <v>633</v>
      </c>
      <c r="D3775" s="219" t="s">
        <v>637</v>
      </c>
      <c r="E3775" s="224">
        <v>6.0999999999999999E-5</v>
      </c>
    </row>
    <row r="3776" spans="1:5" ht="15.75" customHeight="1">
      <c r="A3776" s="219">
        <v>2012</v>
      </c>
      <c r="B3776" s="219" t="s">
        <v>76</v>
      </c>
      <c r="C3776" s="219" t="s">
        <v>633</v>
      </c>
      <c r="D3776" s="219" t="s">
        <v>637</v>
      </c>
      <c r="E3776" s="224">
        <v>3.6699999999999998E-5</v>
      </c>
    </row>
    <row r="3777" spans="1:5" ht="15.75" customHeight="1">
      <c r="A3777" s="219">
        <v>2012</v>
      </c>
      <c r="B3777" s="219" t="s">
        <v>87</v>
      </c>
      <c r="C3777" s="219" t="s">
        <v>633</v>
      </c>
      <c r="D3777" s="219" t="s">
        <v>637</v>
      </c>
      <c r="E3777" s="219">
        <v>1.7218170000000001E-3</v>
      </c>
    </row>
    <row r="3778" spans="1:5" ht="15.75" customHeight="1">
      <c r="A3778" s="219">
        <v>2012</v>
      </c>
      <c r="B3778" s="219" t="s">
        <v>95</v>
      </c>
      <c r="C3778" s="219" t="s">
        <v>633</v>
      </c>
      <c r="D3778" s="219" t="s">
        <v>637</v>
      </c>
      <c r="E3778" s="219">
        <v>1.2510841999999999E-2</v>
      </c>
    </row>
    <row r="3779" spans="1:5" ht="15.75" customHeight="1">
      <c r="A3779" s="219">
        <v>2012</v>
      </c>
      <c r="B3779" s="219" t="s">
        <v>98</v>
      </c>
      <c r="C3779" s="219" t="s">
        <v>633</v>
      </c>
      <c r="D3779" s="219" t="s">
        <v>637</v>
      </c>
      <c r="E3779" s="219">
        <v>3.4249043999999999E-2</v>
      </c>
    </row>
    <row r="3780" spans="1:5" ht="15.75" customHeight="1">
      <c r="A3780" s="219">
        <v>2012</v>
      </c>
      <c r="B3780" s="219" t="s">
        <v>100</v>
      </c>
      <c r="C3780" s="219" t="s">
        <v>633</v>
      </c>
      <c r="D3780" s="219" t="s">
        <v>637</v>
      </c>
      <c r="E3780" s="219">
        <v>2.9948300000000002E-4</v>
      </c>
    </row>
    <row r="3781" spans="1:5" ht="15.75" customHeight="1">
      <c r="A3781" s="219">
        <v>2012</v>
      </c>
      <c r="B3781" s="219" t="s">
        <v>103</v>
      </c>
      <c r="C3781" s="219" t="s">
        <v>633</v>
      </c>
      <c r="D3781" s="219" t="s">
        <v>637</v>
      </c>
      <c r="E3781" s="219">
        <v>3.2463940000000001E-3</v>
      </c>
    </row>
    <row r="3782" spans="1:5" ht="15.75" customHeight="1">
      <c r="A3782" s="219">
        <v>2012</v>
      </c>
      <c r="B3782" s="219" t="s">
        <v>105</v>
      </c>
      <c r="C3782" s="219" t="s">
        <v>633</v>
      </c>
      <c r="D3782" s="219" t="s">
        <v>637</v>
      </c>
      <c r="E3782" s="219">
        <v>7.1929600000000002E-4</v>
      </c>
    </row>
    <row r="3783" spans="1:5" ht="15.75" customHeight="1">
      <c r="A3783" s="219">
        <v>2012</v>
      </c>
      <c r="B3783" s="219" t="s">
        <v>107</v>
      </c>
      <c r="C3783" s="219" t="s">
        <v>633</v>
      </c>
      <c r="D3783" s="219" t="s">
        <v>637</v>
      </c>
      <c r="E3783" s="219">
        <v>3.480843E-3</v>
      </c>
    </row>
    <row r="3784" spans="1:5" ht="15.75" customHeight="1">
      <c r="A3784" s="219">
        <v>2012</v>
      </c>
      <c r="B3784" s="219" t="s">
        <v>110</v>
      </c>
      <c r="C3784" s="219" t="s">
        <v>633</v>
      </c>
      <c r="D3784" s="219" t="s">
        <v>637</v>
      </c>
      <c r="E3784" s="219">
        <v>2.0132520000000001E-3</v>
      </c>
    </row>
    <row r="3785" spans="1:5" ht="15.75" customHeight="1">
      <c r="A3785" s="219">
        <v>2012</v>
      </c>
      <c r="B3785" s="219" t="s">
        <v>113</v>
      </c>
      <c r="C3785" s="219" t="s">
        <v>633</v>
      </c>
      <c r="D3785" s="219" t="s">
        <v>637</v>
      </c>
      <c r="E3785" s="219">
        <v>1.4272053999999999E-2</v>
      </c>
    </row>
    <row r="3786" spans="1:5" ht="15.75" customHeight="1">
      <c r="A3786" s="219">
        <v>2012</v>
      </c>
      <c r="B3786" s="219" t="s">
        <v>115</v>
      </c>
      <c r="C3786" s="219" t="s">
        <v>633</v>
      </c>
      <c r="D3786" s="219" t="s">
        <v>637</v>
      </c>
      <c r="E3786" s="219">
        <v>0.212854342</v>
      </c>
    </row>
    <row r="3787" spans="1:5" ht="15.75" customHeight="1">
      <c r="A3787" s="219">
        <v>2012</v>
      </c>
      <c r="B3787" s="219" t="s">
        <v>118</v>
      </c>
      <c r="C3787" s="219" t="s">
        <v>633</v>
      </c>
      <c r="D3787" s="219" t="s">
        <v>637</v>
      </c>
      <c r="E3787" s="219">
        <v>2.90981E-4</v>
      </c>
    </row>
    <row r="3788" spans="1:5" ht="15.75" customHeight="1">
      <c r="A3788" s="219">
        <v>2012</v>
      </c>
      <c r="B3788" s="219" t="s">
        <v>123</v>
      </c>
      <c r="C3788" s="219" t="s">
        <v>633</v>
      </c>
      <c r="D3788" s="219" t="s">
        <v>637</v>
      </c>
      <c r="E3788" s="219">
        <v>5.2667424999999997E-2</v>
      </c>
    </row>
    <row r="3789" spans="1:5" ht="15.75" customHeight="1">
      <c r="A3789" s="219">
        <v>2012</v>
      </c>
      <c r="B3789" s="219" t="s">
        <v>126</v>
      </c>
      <c r="C3789" s="219" t="s">
        <v>633</v>
      </c>
      <c r="D3789" s="219" t="s">
        <v>637</v>
      </c>
      <c r="E3789" s="219">
        <v>2.7949700000000002E-4</v>
      </c>
    </row>
    <row r="3790" spans="1:5" ht="15.75" customHeight="1">
      <c r="A3790" s="219">
        <v>2012</v>
      </c>
      <c r="B3790" s="219" t="s">
        <v>132</v>
      </c>
      <c r="C3790" s="219" t="s">
        <v>633</v>
      </c>
      <c r="D3790" s="219" t="s">
        <v>637</v>
      </c>
      <c r="E3790" s="219">
        <v>9.3971300000000001E-4</v>
      </c>
    </row>
    <row r="3791" spans="1:5" ht="15.75" customHeight="1">
      <c r="A3791" s="219">
        <v>2012</v>
      </c>
      <c r="B3791" s="219" t="s">
        <v>129</v>
      </c>
      <c r="C3791" s="219" t="s">
        <v>633</v>
      </c>
      <c r="D3791" s="219" t="s">
        <v>637</v>
      </c>
      <c r="E3791" s="219">
        <v>7.0790810000000001E-3</v>
      </c>
    </row>
    <row r="3792" spans="1:5" ht="15.75" customHeight="1">
      <c r="A3792" s="219">
        <v>2012</v>
      </c>
      <c r="B3792" s="219" t="s">
        <v>134</v>
      </c>
      <c r="C3792" s="219" t="s">
        <v>633</v>
      </c>
      <c r="D3792" s="219" t="s">
        <v>637</v>
      </c>
      <c r="E3792" s="219">
        <v>6.1532100000000005E-4</v>
      </c>
    </row>
    <row r="3793" spans="1:5" ht="15.75" customHeight="1">
      <c r="A3793" s="219">
        <v>2012</v>
      </c>
      <c r="B3793" s="219" t="s">
        <v>3</v>
      </c>
      <c r="C3793" s="219" t="s">
        <v>638</v>
      </c>
      <c r="D3793" s="219" t="s">
        <v>637</v>
      </c>
      <c r="E3793" s="219">
        <v>3.795391E-3</v>
      </c>
    </row>
    <row r="3794" spans="1:5" ht="15.75" customHeight="1">
      <c r="A3794" s="219">
        <v>2012</v>
      </c>
      <c r="B3794" s="219" t="s">
        <v>12</v>
      </c>
      <c r="C3794" s="219" t="s">
        <v>638</v>
      </c>
      <c r="D3794" s="219" t="s">
        <v>637</v>
      </c>
      <c r="E3794" s="219">
        <v>8.1924799999999996E-4</v>
      </c>
    </row>
    <row r="3795" spans="1:5" ht="15.75" customHeight="1">
      <c r="A3795" s="219">
        <v>2012</v>
      </c>
      <c r="B3795" s="219" t="s">
        <v>36</v>
      </c>
      <c r="C3795" s="219" t="s">
        <v>638</v>
      </c>
      <c r="D3795" s="219" t="s">
        <v>637</v>
      </c>
      <c r="E3795" s="219">
        <v>2.0479931E-2</v>
      </c>
    </row>
    <row r="3796" spans="1:5" ht="15.75" customHeight="1">
      <c r="A3796" s="219">
        <v>2012</v>
      </c>
      <c r="B3796" s="219" t="s">
        <v>47</v>
      </c>
      <c r="C3796" s="219" t="s">
        <v>638</v>
      </c>
      <c r="D3796" s="219" t="s">
        <v>637</v>
      </c>
      <c r="E3796" s="219">
        <v>0.71351309799999996</v>
      </c>
    </row>
    <row r="3797" spans="1:5" ht="15.75" customHeight="1">
      <c r="A3797" s="219">
        <v>2012</v>
      </c>
      <c r="B3797" s="219" t="s">
        <v>50</v>
      </c>
      <c r="C3797" s="219" t="s">
        <v>638</v>
      </c>
      <c r="D3797" s="219" t="s">
        <v>637</v>
      </c>
      <c r="E3797" s="219">
        <v>0.111880903</v>
      </c>
    </row>
    <row r="3798" spans="1:5" ht="15.75" customHeight="1">
      <c r="A3798" s="219">
        <v>2012</v>
      </c>
      <c r="B3798" s="219" t="s">
        <v>61</v>
      </c>
      <c r="C3798" s="219" t="s">
        <v>638</v>
      </c>
      <c r="D3798" s="219" t="s">
        <v>637</v>
      </c>
      <c r="E3798" s="219">
        <v>1.3579340000000001E-3</v>
      </c>
    </row>
    <row r="3799" spans="1:5" ht="15.75" customHeight="1">
      <c r="A3799" s="219">
        <v>2012</v>
      </c>
      <c r="B3799" s="219" t="s">
        <v>62</v>
      </c>
      <c r="C3799" s="219" t="s">
        <v>638</v>
      </c>
      <c r="D3799" s="219" t="s">
        <v>637</v>
      </c>
      <c r="E3799" s="219">
        <v>1.950259E-3</v>
      </c>
    </row>
    <row r="3800" spans="1:5" ht="15.75" customHeight="1">
      <c r="A3800" s="219">
        <v>2012</v>
      </c>
      <c r="B3800" s="219" t="s">
        <v>89</v>
      </c>
      <c r="C3800" s="219" t="s">
        <v>638</v>
      </c>
      <c r="D3800" s="219" t="s">
        <v>637</v>
      </c>
      <c r="E3800" s="219">
        <v>7.9487477000000001E-2</v>
      </c>
    </row>
    <row r="3801" spans="1:5" ht="15.75" customHeight="1">
      <c r="A3801" s="219">
        <v>2012</v>
      </c>
      <c r="B3801" s="219" t="s">
        <v>81</v>
      </c>
      <c r="C3801" s="219" t="s">
        <v>638</v>
      </c>
      <c r="D3801" s="219" t="s">
        <v>637</v>
      </c>
      <c r="E3801" s="219">
        <v>1.1908662E-2</v>
      </c>
    </row>
    <row r="3802" spans="1:5" ht="15.75" customHeight="1">
      <c r="A3802" s="219">
        <v>2012</v>
      </c>
      <c r="B3802" s="219" t="s">
        <v>87</v>
      </c>
      <c r="C3802" s="219" t="s">
        <v>638</v>
      </c>
      <c r="D3802" s="219" t="s">
        <v>637</v>
      </c>
      <c r="E3802" s="224">
        <v>9.7100000000000002E-6</v>
      </c>
    </row>
    <row r="3803" spans="1:5" ht="15.75" customHeight="1">
      <c r="A3803" s="219">
        <v>2012</v>
      </c>
      <c r="B3803" s="219" t="s">
        <v>103</v>
      </c>
      <c r="C3803" s="219" t="s">
        <v>638</v>
      </c>
      <c r="D3803" s="219" t="s">
        <v>637</v>
      </c>
      <c r="E3803" s="219">
        <v>5.7794830000000002E-3</v>
      </c>
    </row>
    <row r="3804" spans="1:5" ht="15.75" customHeight="1">
      <c r="A3804" s="219">
        <v>2012</v>
      </c>
      <c r="B3804" s="219" t="s">
        <v>115</v>
      </c>
      <c r="C3804" s="219" t="s">
        <v>638</v>
      </c>
      <c r="D3804" s="219" t="s">
        <v>637</v>
      </c>
      <c r="E3804" s="219">
        <v>6.1209899999999995E-4</v>
      </c>
    </row>
    <row r="3805" spans="1:5" ht="15.75" customHeight="1">
      <c r="A3805" s="219">
        <v>2012</v>
      </c>
      <c r="B3805" s="219" t="s">
        <v>129</v>
      </c>
      <c r="C3805" s="219" t="s">
        <v>638</v>
      </c>
      <c r="D3805" s="219" t="s">
        <v>637</v>
      </c>
      <c r="E3805" s="219">
        <v>4.8405808000000002E-2</v>
      </c>
    </row>
    <row r="3806" spans="1:5" ht="15.75" customHeight="1">
      <c r="A3806" s="219">
        <v>2012</v>
      </c>
      <c r="B3806" s="219" t="s">
        <v>3</v>
      </c>
      <c r="C3806" s="219" t="s">
        <v>188</v>
      </c>
      <c r="D3806" s="219" t="s">
        <v>632</v>
      </c>
      <c r="E3806" s="219">
        <v>6.6753753999999998E-2</v>
      </c>
    </row>
    <row r="3807" spans="1:5" ht="15.75" customHeight="1">
      <c r="A3807" s="219">
        <v>2012</v>
      </c>
      <c r="B3807" s="219" t="s">
        <v>12</v>
      </c>
      <c r="C3807" s="219" t="s">
        <v>188</v>
      </c>
      <c r="D3807" s="219" t="s">
        <v>632</v>
      </c>
      <c r="E3807" s="219">
        <v>6.3622629999999999E-3</v>
      </c>
    </row>
    <row r="3808" spans="1:5" ht="15.75" customHeight="1">
      <c r="A3808" s="219">
        <v>2012</v>
      </c>
      <c r="B3808" s="219" t="s">
        <v>8</v>
      </c>
      <c r="C3808" s="219" t="s">
        <v>188</v>
      </c>
      <c r="D3808" s="219" t="s">
        <v>632</v>
      </c>
      <c r="E3808" s="219">
        <v>1.8397479000000001E-2</v>
      </c>
    </row>
    <row r="3809" spans="1:5" ht="15.75" customHeight="1">
      <c r="A3809" s="219">
        <v>2012</v>
      </c>
      <c r="B3809" s="219" t="s">
        <v>15</v>
      </c>
      <c r="C3809" s="219" t="s">
        <v>188</v>
      </c>
      <c r="D3809" s="219" t="s">
        <v>632</v>
      </c>
      <c r="E3809" s="219">
        <v>7.0267999999999997E-2</v>
      </c>
    </row>
    <row r="3810" spans="1:5" ht="15.75" customHeight="1">
      <c r="A3810" s="219">
        <v>2012</v>
      </c>
      <c r="B3810" s="219" t="s">
        <v>17</v>
      </c>
      <c r="C3810" s="219" t="s">
        <v>188</v>
      </c>
      <c r="D3810" s="219" t="s">
        <v>632</v>
      </c>
      <c r="E3810" s="219">
        <v>1.8557496999999999E-2</v>
      </c>
    </row>
    <row r="3811" spans="1:5" ht="15.75" customHeight="1">
      <c r="A3811" s="219">
        <v>2012</v>
      </c>
      <c r="B3811" s="219" t="s">
        <v>26</v>
      </c>
      <c r="C3811" s="219" t="s">
        <v>188</v>
      </c>
      <c r="D3811" s="219" t="s">
        <v>632</v>
      </c>
      <c r="E3811" s="219">
        <v>3.3154544000000001E-2</v>
      </c>
    </row>
    <row r="3812" spans="1:5" ht="15.75" customHeight="1">
      <c r="A3812" s="219">
        <v>2012</v>
      </c>
      <c r="B3812" s="219" t="s">
        <v>28</v>
      </c>
      <c r="C3812" s="219" t="s">
        <v>188</v>
      </c>
      <c r="D3812" s="219" t="s">
        <v>632</v>
      </c>
      <c r="E3812" s="219">
        <v>5.0744240000000001E-3</v>
      </c>
    </row>
    <row r="3813" spans="1:5" ht="15.75" customHeight="1">
      <c r="A3813" s="219">
        <v>2012</v>
      </c>
      <c r="B3813" s="219" t="s">
        <v>42</v>
      </c>
      <c r="C3813" s="219" t="s">
        <v>188</v>
      </c>
      <c r="D3813" s="219" t="s">
        <v>632</v>
      </c>
      <c r="E3813" s="219">
        <v>1.1705948000000001E-2</v>
      </c>
    </row>
    <row r="3814" spans="1:5" ht="15.75" customHeight="1">
      <c r="A3814" s="219">
        <v>2012</v>
      </c>
      <c r="B3814" s="219" t="s">
        <v>36</v>
      </c>
      <c r="C3814" s="219" t="s">
        <v>188</v>
      </c>
      <c r="D3814" s="219" t="s">
        <v>632</v>
      </c>
      <c r="E3814" s="219">
        <v>1.0031910999999999E-2</v>
      </c>
    </row>
    <row r="3815" spans="1:5" ht="15.75" customHeight="1">
      <c r="A3815" s="219">
        <v>2012</v>
      </c>
      <c r="B3815" s="219" t="s">
        <v>39</v>
      </c>
      <c r="C3815" s="219" t="s">
        <v>188</v>
      </c>
      <c r="D3815" s="219" t="s">
        <v>632</v>
      </c>
      <c r="E3815" s="219">
        <v>3.5407108E-2</v>
      </c>
    </row>
    <row r="3816" spans="1:5" ht="15.75" customHeight="1">
      <c r="A3816" s="219">
        <v>2012</v>
      </c>
      <c r="B3816" s="219" t="s">
        <v>44</v>
      </c>
      <c r="C3816" s="219" t="s">
        <v>188</v>
      </c>
      <c r="D3816" s="219" t="s">
        <v>632</v>
      </c>
      <c r="E3816" s="219">
        <v>1.042888E-2</v>
      </c>
    </row>
    <row r="3817" spans="1:5" ht="15.75" customHeight="1">
      <c r="A3817" s="219">
        <v>2012</v>
      </c>
      <c r="B3817" s="219" t="s">
        <v>47</v>
      </c>
      <c r="C3817" s="219" t="s">
        <v>188</v>
      </c>
      <c r="D3817" s="219" t="s">
        <v>632</v>
      </c>
      <c r="E3817" s="219">
        <v>4.3925000999999998E-2</v>
      </c>
    </row>
    <row r="3818" spans="1:5" ht="15.75" customHeight="1">
      <c r="A3818" s="219">
        <v>2012</v>
      </c>
      <c r="B3818" s="219" t="s">
        <v>58</v>
      </c>
      <c r="C3818" s="219" t="s">
        <v>188</v>
      </c>
      <c r="D3818" s="219" t="s">
        <v>632</v>
      </c>
      <c r="E3818" s="219">
        <v>6.3084100000000004E-4</v>
      </c>
    </row>
    <row r="3819" spans="1:5" ht="15.75" customHeight="1">
      <c r="A3819" s="219">
        <v>2012</v>
      </c>
      <c r="B3819" s="219" t="s">
        <v>55</v>
      </c>
      <c r="C3819" s="219" t="s">
        <v>188</v>
      </c>
      <c r="D3819" s="219" t="s">
        <v>632</v>
      </c>
      <c r="E3819" s="219">
        <v>2.299031E-2</v>
      </c>
    </row>
    <row r="3820" spans="1:5" ht="15.75" customHeight="1">
      <c r="A3820" s="219">
        <v>2012</v>
      </c>
      <c r="B3820" s="219" t="s">
        <v>52</v>
      </c>
      <c r="C3820" s="219" t="s">
        <v>188</v>
      </c>
      <c r="D3820" s="219" t="s">
        <v>632</v>
      </c>
      <c r="E3820" s="219">
        <v>2.7818550000000002E-3</v>
      </c>
    </row>
    <row r="3821" spans="1:5" ht="15.75" customHeight="1">
      <c r="A3821" s="219">
        <v>2012</v>
      </c>
      <c r="B3821" s="219" t="s">
        <v>61</v>
      </c>
      <c r="C3821" s="219" t="s">
        <v>188</v>
      </c>
      <c r="D3821" s="219" t="s">
        <v>632</v>
      </c>
      <c r="E3821" s="219">
        <v>4.1457027E-2</v>
      </c>
    </row>
    <row r="3822" spans="1:5" ht="15.75" customHeight="1">
      <c r="A3822" s="219">
        <v>2012</v>
      </c>
      <c r="B3822" s="219" t="s">
        <v>68</v>
      </c>
      <c r="C3822" s="219" t="s">
        <v>188</v>
      </c>
      <c r="D3822" s="219" t="s">
        <v>632</v>
      </c>
      <c r="E3822" s="219">
        <v>8.4705028000000002E-2</v>
      </c>
    </row>
    <row r="3823" spans="1:5" ht="15.75" customHeight="1">
      <c r="A3823" s="219">
        <v>2012</v>
      </c>
      <c r="B3823" s="219" t="s">
        <v>70</v>
      </c>
      <c r="C3823" s="219" t="s">
        <v>188</v>
      </c>
      <c r="D3823" s="219" t="s">
        <v>632</v>
      </c>
      <c r="E3823" s="219">
        <v>9.2872110000000001E-3</v>
      </c>
    </row>
    <row r="3824" spans="1:5" ht="15.75" customHeight="1">
      <c r="A3824" s="219">
        <v>2012</v>
      </c>
      <c r="B3824" s="219" t="s">
        <v>89</v>
      </c>
      <c r="C3824" s="219" t="s">
        <v>188</v>
      </c>
      <c r="D3824" s="219" t="s">
        <v>632</v>
      </c>
      <c r="E3824" s="219">
        <v>2.04639E-4</v>
      </c>
    </row>
    <row r="3825" spans="1:5" ht="15.75" customHeight="1">
      <c r="A3825" s="219">
        <v>2012</v>
      </c>
      <c r="B3825" s="219" t="s">
        <v>73</v>
      </c>
      <c r="C3825" s="219" t="s">
        <v>188</v>
      </c>
      <c r="D3825" s="219" t="s">
        <v>632</v>
      </c>
      <c r="E3825" s="219">
        <v>6.5699790000000001E-3</v>
      </c>
    </row>
    <row r="3826" spans="1:5" ht="15.75" customHeight="1">
      <c r="A3826" s="219">
        <v>2012</v>
      </c>
      <c r="B3826" s="219" t="s">
        <v>79</v>
      </c>
      <c r="C3826" s="219" t="s">
        <v>188</v>
      </c>
      <c r="D3826" s="219" t="s">
        <v>632</v>
      </c>
      <c r="E3826" s="219">
        <v>1.90791E-4</v>
      </c>
    </row>
    <row r="3827" spans="1:5" ht="15.75" customHeight="1">
      <c r="A3827" s="219">
        <v>2012</v>
      </c>
      <c r="B3827" s="219" t="s">
        <v>81</v>
      </c>
      <c r="C3827" s="219" t="s">
        <v>188</v>
      </c>
      <c r="D3827" s="219" t="s">
        <v>632</v>
      </c>
      <c r="E3827" s="224">
        <v>9.8499999999999995E-5</v>
      </c>
    </row>
    <row r="3828" spans="1:5" ht="15.75" customHeight="1">
      <c r="A3828" s="219">
        <v>2012</v>
      </c>
      <c r="B3828" s="219" t="s">
        <v>84</v>
      </c>
      <c r="C3828" s="219" t="s">
        <v>188</v>
      </c>
      <c r="D3828" s="219" t="s">
        <v>632</v>
      </c>
      <c r="E3828" s="219">
        <v>2.5602910000000001E-3</v>
      </c>
    </row>
    <row r="3829" spans="1:5" ht="15.75" customHeight="1">
      <c r="A3829" s="219">
        <v>2012</v>
      </c>
      <c r="B3829" s="219" t="s">
        <v>76</v>
      </c>
      <c r="C3829" s="219" t="s">
        <v>188</v>
      </c>
      <c r="D3829" s="219" t="s">
        <v>632</v>
      </c>
      <c r="E3829" s="219">
        <v>2.0053051999999998E-2</v>
      </c>
    </row>
    <row r="3830" spans="1:5" ht="15.75" customHeight="1">
      <c r="A3830" s="219">
        <v>2012</v>
      </c>
      <c r="B3830" s="219" t="s">
        <v>87</v>
      </c>
      <c r="C3830" s="219" t="s">
        <v>188</v>
      </c>
      <c r="D3830" s="219" t="s">
        <v>632</v>
      </c>
      <c r="E3830" s="219">
        <v>1.8329779000000001E-2</v>
      </c>
    </row>
    <row r="3831" spans="1:5" ht="15.75" customHeight="1">
      <c r="A3831" s="219">
        <v>2012</v>
      </c>
      <c r="B3831" s="219" t="s">
        <v>95</v>
      </c>
      <c r="C3831" s="219" t="s">
        <v>188</v>
      </c>
      <c r="D3831" s="219" t="s">
        <v>632</v>
      </c>
      <c r="E3831" s="219">
        <v>3.6876506000000003E-2</v>
      </c>
    </row>
    <row r="3832" spans="1:5" ht="15.75" customHeight="1">
      <c r="A3832" s="219">
        <v>2012</v>
      </c>
      <c r="B3832" s="219" t="s">
        <v>98</v>
      </c>
      <c r="C3832" s="219" t="s">
        <v>188</v>
      </c>
      <c r="D3832" s="219" t="s">
        <v>632</v>
      </c>
      <c r="E3832" s="219">
        <v>1.7083483E-2</v>
      </c>
    </row>
    <row r="3833" spans="1:5" ht="15.75" customHeight="1">
      <c r="A3833" s="219">
        <v>2012</v>
      </c>
      <c r="B3833" s="219" t="s">
        <v>100</v>
      </c>
      <c r="C3833" s="219" t="s">
        <v>188</v>
      </c>
      <c r="D3833" s="219" t="s">
        <v>632</v>
      </c>
      <c r="E3833" s="219">
        <v>4.4343509999999996E-3</v>
      </c>
    </row>
    <row r="3834" spans="1:5" ht="15.75" customHeight="1">
      <c r="A3834" s="219">
        <v>2012</v>
      </c>
      <c r="B3834" s="219" t="s">
        <v>103</v>
      </c>
      <c r="C3834" s="219" t="s">
        <v>188</v>
      </c>
      <c r="D3834" s="219" t="s">
        <v>632</v>
      </c>
      <c r="E3834" s="219">
        <v>0.18579807500000001</v>
      </c>
    </row>
    <row r="3835" spans="1:5" ht="15.75" customHeight="1">
      <c r="A3835" s="219">
        <v>2012</v>
      </c>
      <c r="B3835" s="219" t="s">
        <v>8075</v>
      </c>
      <c r="C3835" s="219" t="s">
        <v>188</v>
      </c>
      <c r="D3835" s="219" t="s">
        <v>632</v>
      </c>
      <c r="E3835" s="219">
        <v>4.3328009999999998E-3</v>
      </c>
    </row>
    <row r="3836" spans="1:5" ht="15.75" customHeight="1">
      <c r="A3836" s="219">
        <v>2012</v>
      </c>
      <c r="B3836" s="219" t="s">
        <v>107</v>
      </c>
      <c r="C3836" s="219" t="s">
        <v>188</v>
      </c>
      <c r="D3836" s="219" t="s">
        <v>632</v>
      </c>
      <c r="E3836" s="219">
        <v>1.5517151E-2</v>
      </c>
    </row>
    <row r="3837" spans="1:5" ht="15.75" customHeight="1">
      <c r="A3837" s="219">
        <v>2012</v>
      </c>
      <c r="B3837" s="219" t="s">
        <v>110</v>
      </c>
      <c r="C3837" s="219" t="s">
        <v>188</v>
      </c>
      <c r="D3837" s="219" t="s">
        <v>632</v>
      </c>
      <c r="E3837" s="219">
        <v>1.1216662000000001E-2</v>
      </c>
    </row>
    <row r="3838" spans="1:5" ht="15.75" customHeight="1">
      <c r="A3838" s="219">
        <v>2012</v>
      </c>
      <c r="B3838" s="219" t="s">
        <v>113</v>
      </c>
      <c r="C3838" s="219" t="s">
        <v>188</v>
      </c>
      <c r="D3838" s="219" t="s">
        <v>632</v>
      </c>
      <c r="E3838" s="219">
        <v>1.2002904999999999E-2</v>
      </c>
    </row>
    <row r="3839" spans="1:5" ht="15.75" customHeight="1">
      <c r="A3839" s="219">
        <v>2012</v>
      </c>
      <c r="B3839" s="219" t="s">
        <v>115</v>
      </c>
      <c r="C3839" s="219" t="s">
        <v>188</v>
      </c>
      <c r="D3839" s="219" t="s">
        <v>632</v>
      </c>
      <c r="E3839" s="219">
        <v>9.7494176000000002E-2</v>
      </c>
    </row>
    <row r="3840" spans="1:5" ht="15.75" customHeight="1">
      <c r="A3840" s="219">
        <v>2012</v>
      </c>
      <c r="B3840" s="219" t="s">
        <v>118</v>
      </c>
      <c r="C3840" s="219" t="s">
        <v>188</v>
      </c>
      <c r="D3840" s="219" t="s">
        <v>632</v>
      </c>
      <c r="E3840" s="219">
        <v>2.3525754999999999E-2</v>
      </c>
    </row>
    <row r="3841" spans="1:5" ht="15.75" customHeight="1">
      <c r="A3841" s="219">
        <v>2012</v>
      </c>
      <c r="B3841" s="219" t="s">
        <v>123</v>
      </c>
      <c r="C3841" s="219" t="s">
        <v>188</v>
      </c>
      <c r="D3841" s="219" t="s">
        <v>632</v>
      </c>
      <c r="E3841" s="219">
        <v>1.6809606000000001E-2</v>
      </c>
    </row>
    <row r="3842" spans="1:5" ht="15.75" customHeight="1">
      <c r="A3842" s="219">
        <v>2012</v>
      </c>
      <c r="B3842" s="219" t="s">
        <v>126</v>
      </c>
      <c r="C3842" s="219" t="s">
        <v>188</v>
      </c>
      <c r="D3842" s="219" t="s">
        <v>632</v>
      </c>
      <c r="E3842" s="219">
        <v>2.1125480000000001E-3</v>
      </c>
    </row>
    <row r="3843" spans="1:5" ht="15.75" customHeight="1">
      <c r="A3843" s="219">
        <v>2012</v>
      </c>
      <c r="B3843" s="219" t="s">
        <v>132</v>
      </c>
      <c r="C3843" s="219" t="s">
        <v>188</v>
      </c>
      <c r="D3843" s="219" t="s">
        <v>632</v>
      </c>
      <c r="E3843" s="219">
        <v>1.1627478E-2</v>
      </c>
    </row>
    <row r="3844" spans="1:5" ht="15.75" customHeight="1">
      <c r="A3844" s="219">
        <v>2012</v>
      </c>
      <c r="B3844" s="219" t="s">
        <v>129</v>
      </c>
      <c r="C3844" s="219" t="s">
        <v>188</v>
      </c>
      <c r="D3844" s="219" t="s">
        <v>632</v>
      </c>
      <c r="E3844" s="219">
        <v>1.258451E-2</v>
      </c>
    </row>
    <row r="3845" spans="1:5" ht="15.75" customHeight="1">
      <c r="A3845" s="219">
        <v>2012</v>
      </c>
      <c r="B3845" s="219" t="s">
        <v>134</v>
      </c>
      <c r="C3845" s="219" t="s">
        <v>188</v>
      </c>
      <c r="D3845" s="219" t="s">
        <v>632</v>
      </c>
      <c r="E3845" s="219">
        <v>8.6579090000000001E-3</v>
      </c>
    </row>
    <row r="3846" spans="1:5" ht="15.75" customHeight="1">
      <c r="A3846" s="219">
        <v>2012</v>
      </c>
      <c r="B3846" s="219" t="s">
        <v>3</v>
      </c>
      <c r="C3846" s="219" t="s">
        <v>188</v>
      </c>
      <c r="D3846" s="219" t="s">
        <v>637</v>
      </c>
      <c r="E3846" s="219">
        <v>7.7535420000000004E-3</v>
      </c>
    </row>
    <row r="3847" spans="1:5" ht="15.75" customHeight="1">
      <c r="A3847" s="219">
        <v>2012</v>
      </c>
      <c r="B3847" s="219" t="s">
        <v>12</v>
      </c>
      <c r="C3847" s="219" t="s">
        <v>188</v>
      </c>
      <c r="D3847" s="219" t="s">
        <v>637</v>
      </c>
      <c r="E3847" s="219">
        <v>9.9023610000000001E-3</v>
      </c>
    </row>
    <row r="3848" spans="1:5" ht="15.75" customHeight="1">
      <c r="A3848" s="219">
        <v>2012</v>
      </c>
      <c r="B3848" s="219" t="s">
        <v>8</v>
      </c>
      <c r="C3848" s="219" t="s">
        <v>188</v>
      </c>
      <c r="D3848" s="219" t="s">
        <v>637</v>
      </c>
      <c r="E3848" s="219">
        <v>5.8972460000000001E-3</v>
      </c>
    </row>
    <row r="3849" spans="1:5" ht="15.75" customHeight="1">
      <c r="A3849" s="219">
        <v>2012</v>
      </c>
      <c r="B3849" s="219" t="s">
        <v>15</v>
      </c>
      <c r="C3849" s="219" t="s">
        <v>188</v>
      </c>
      <c r="D3849" s="219" t="s">
        <v>637</v>
      </c>
      <c r="E3849" s="219">
        <v>2.554794E-3</v>
      </c>
    </row>
    <row r="3850" spans="1:5" ht="15.75" customHeight="1">
      <c r="A3850" s="219">
        <v>2012</v>
      </c>
      <c r="B3850" s="219" t="s">
        <v>17</v>
      </c>
      <c r="C3850" s="219" t="s">
        <v>188</v>
      </c>
      <c r="D3850" s="219" t="s">
        <v>637</v>
      </c>
      <c r="E3850" s="224">
        <v>1.68E-6</v>
      </c>
    </row>
    <row r="3851" spans="1:5" ht="15.75" customHeight="1">
      <c r="A3851" s="219">
        <v>2012</v>
      </c>
      <c r="B3851" s="219" t="s">
        <v>23</v>
      </c>
      <c r="C3851" s="219" t="s">
        <v>188</v>
      </c>
      <c r="D3851" s="219" t="s">
        <v>637</v>
      </c>
      <c r="E3851" s="224">
        <v>3.2899999999999998E-6</v>
      </c>
    </row>
    <row r="3852" spans="1:5" ht="15.75" customHeight="1">
      <c r="A3852" s="219">
        <v>2012</v>
      </c>
      <c r="B3852" s="219" t="s">
        <v>26</v>
      </c>
      <c r="C3852" s="219" t="s">
        <v>188</v>
      </c>
      <c r="D3852" s="219" t="s">
        <v>637</v>
      </c>
      <c r="E3852" s="219">
        <v>0.70529210600000003</v>
      </c>
    </row>
    <row r="3853" spans="1:5" ht="15.75" customHeight="1">
      <c r="A3853" s="219">
        <v>2012</v>
      </c>
      <c r="B3853" s="219" t="s">
        <v>28</v>
      </c>
      <c r="C3853" s="219" t="s">
        <v>188</v>
      </c>
      <c r="D3853" s="219" t="s">
        <v>637</v>
      </c>
      <c r="E3853" s="219">
        <v>7.4036400000000004E-3</v>
      </c>
    </row>
    <row r="3854" spans="1:5" ht="15.75" customHeight="1">
      <c r="A3854" s="219">
        <v>2012</v>
      </c>
      <c r="B3854" s="219" t="s">
        <v>42</v>
      </c>
      <c r="C3854" s="219" t="s">
        <v>188</v>
      </c>
      <c r="D3854" s="219" t="s">
        <v>637</v>
      </c>
      <c r="E3854" s="219">
        <v>1.6978020999999999E-2</v>
      </c>
    </row>
    <row r="3855" spans="1:5" ht="15.75" customHeight="1">
      <c r="A3855" s="219">
        <v>2012</v>
      </c>
      <c r="B3855" s="219" t="s">
        <v>34</v>
      </c>
      <c r="C3855" s="219" t="s">
        <v>188</v>
      </c>
      <c r="D3855" s="219" t="s">
        <v>637</v>
      </c>
      <c r="E3855" s="224">
        <v>4.4700000000000004E-6</v>
      </c>
    </row>
    <row r="3856" spans="1:5" ht="15.75" customHeight="1">
      <c r="A3856" s="219">
        <v>2012</v>
      </c>
      <c r="B3856" s="219" t="s">
        <v>36</v>
      </c>
      <c r="C3856" s="219" t="s">
        <v>188</v>
      </c>
      <c r="D3856" s="219" t="s">
        <v>637</v>
      </c>
      <c r="E3856" s="219">
        <v>2.7859109999999999E-3</v>
      </c>
    </row>
    <row r="3857" spans="1:5" ht="15.75" customHeight="1">
      <c r="A3857" s="219">
        <v>2012</v>
      </c>
      <c r="B3857" s="219" t="s">
        <v>39</v>
      </c>
      <c r="C3857" s="219" t="s">
        <v>188</v>
      </c>
      <c r="D3857" s="219" t="s">
        <v>637</v>
      </c>
      <c r="E3857" s="219">
        <v>2.2105660000000002E-3</v>
      </c>
    </row>
    <row r="3858" spans="1:5" ht="15.75" customHeight="1">
      <c r="A3858" s="219">
        <v>2012</v>
      </c>
      <c r="B3858" s="219" t="s">
        <v>44</v>
      </c>
      <c r="C3858" s="219" t="s">
        <v>188</v>
      </c>
      <c r="D3858" s="219" t="s">
        <v>637</v>
      </c>
      <c r="E3858" s="219">
        <v>4.0046090000000001E-3</v>
      </c>
    </row>
    <row r="3859" spans="1:5" ht="15.75" customHeight="1">
      <c r="A3859" s="219">
        <v>2012</v>
      </c>
      <c r="B3859" s="219" t="s">
        <v>47</v>
      </c>
      <c r="C3859" s="219" t="s">
        <v>188</v>
      </c>
      <c r="D3859" s="219" t="s">
        <v>637</v>
      </c>
      <c r="E3859" s="224">
        <v>5.6700000000000003E-5</v>
      </c>
    </row>
    <row r="3860" spans="1:5" ht="15.75" customHeight="1">
      <c r="A3860" s="219">
        <v>2012</v>
      </c>
      <c r="B3860" s="219" t="s">
        <v>50</v>
      </c>
      <c r="C3860" s="219" t="s">
        <v>188</v>
      </c>
      <c r="D3860" s="219" t="s">
        <v>637</v>
      </c>
      <c r="E3860" s="219">
        <v>4.3705898E-2</v>
      </c>
    </row>
    <row r="3861" spans="1:5" ht="15.75" customHeight="1">
      <c r="A3861" s="219">
        <v>2012</v>
      </c>
      <c r="B3861" s="219" t="s">
        <v>58</v>
      </c>
      <c r="C3861" s="219" t="s">
        <v>188</v>
      </c>
      <c r="D3861" s="219" t="s">
        <v>637</v>
      </c>
      <c r="E3861" s="224">
        <v>1.0699999999999999E-5</v>
      </c>
    </row>
    <row r="3862" spans="1:5" ht="15.75" customHeight="1">
      <c r="A3862" s="219">
        <v>2012</v>
      </c>
      <c r="B3862" s="219" t="s">
        <v>55</v>
      </c>
      <c r="C3862" s="219" t="s">
        <v>188</v>
      </c>
      <c r="D3862" s="219" t="s">
        <v>637</v>
      </c>
      <c r="E3862" s="219">
        <v>9.7555199999999997E-4</v>
      </c>
    </row>
    <row r="3863" spans="1:5" ht="15.75" customHeight="1">
      <c r="A3863" s="219">
        <v>2012</v>
      </c>
      <c r="B3863" s="219" t="s">
        <v>61</v>
      </c>
      <c r="C3863" s="219" t="s">
        <v>188</v>
      </c>
      <c r="D3863" s="219" t="s">
        <v>637</v>
      </c>
      <c r="E3863" s="224">
        <v>4.1499999999999999E-5</v>
      </c>
    </row>
    <row r="3864" spans="1:5" ht="15.75" customHeight="1">
      <c r="A3864" s="219">
        <v>2012</v>
      </c>
      <c r="B3864" s="219" t="s">
        <v>62</v>
      </c>
      <c r="C3864" s="219" t="s">
        <v>188</v>
      </c>
      <c r="D3864" s="219" t="s">
        <v>637</v>
      </c>
      <c r="E3864" s="224">
        <v>3.4400000000000003E-5</v>
      </c>
    </row>
    <row r="3865" spans="1:5" ht="15.75" customHeight="1">
      <c r="A3865" s="219">
        <v>2012</v>
      </c>
      <c r="B3865" s="219" t="s">
        <v>68</v>
      </c>
      <c r="C3865" s="219" t="s">
        <v>188</v>
      </c>
      <c r="D3865" s="219" t="s">
        <v>637</v>
      </c>
      <c r="E3865" s="219">
        <v>5.8647819999999998E-3</v>
      </c>
    </row>
    <row r="3866" spans="1:5" ht="15.75" customHeight="1">
      <c r="A3866" s="219">
        <v>2012</v>
      </c>
      <c r="B3866" s="219" t="s">
        <v>65</v>
      </c>
      <c r="C3866" s="219" t="s">
        <v>188</v>
      </c>
      <c r="D3866" s="219" t="s">
        <v>637</v>
      </c>
      <c r="E3866" s="219">
        <v>0.110925446</v>
      </c>
    </row>
    <row r="3867" spans="1:5" ht="15.75" customHeight="1">
      <c r="A3867" s="219">
        <v>2012</v>
      </c>
      <c r="B3867" s="219" t="s">
        <v>70</v>
      </c>
      <c r="C3867" s="219" t="s">
        <v>188</v>
      </c>
      <c r="D3867" s="219" t="s">
        <v>637</v>
      </c>
      <c r="E3867" s="224">
        <v>3.8799999999999998E-7</v>
      </c>
    </row>
    <row r="3868" spans="1:5" ht="15.75" customHeight="1">
      <c r="A3868" s="219">
        <v>2012</v>
      </c>
      <c r="B3868" s="219" t="s">
        <v>89</v>
      </c>
      <c r="C3868" s="219" t="s">
        <v>188</v>
      </c>
      <c r="D3868" s="219" t="s">
        <v>637</v>
      </c>
      <c r="E3868" s="224">
        <v>4.4299999999999999E-5</v>
      </c>
    </row>
    <row r="3869" spans="1:5" ht="15.75" customHeight="1">
      <c r="A3869" s="219">
        <v>2012</v>
      </c>
      <c r="B3869" s="219" t="s">
        <v>92</v>
      </c>
      <c r="C3869" s="219" t="s">
        <v>188</v>
      </c>
      <c r="D3869" s="219" t="s">
        <v>637</v>
      </c>
      <c r="E3869" s="224">
        <v>1.2099999999999999E-5</v>
      </c>
    </row>
    <row r="3870" spans="1:5" ht="15.75" customHeight="1">
      <c r="A3870" s="219">
        <v>2012</v>
      </c>
      <c r="B3870" s="219" t="s">
        <v>73</v>
      </c>
      <c r="C3870" s="219" t="s">
        <v>188</v>
      </c>
      <c r="D3870" s="219" t="s">
        <v>637</v>
      </c>
      <c r="E3870" s="219">
        <v>3.6922499999999999E-4</v>
      </c>
    </row>
    <row r="3871" spans="1:5" ht="15.75" customHeight="1">
      <c r="A3871" s="219">
        <v>2012</v>
      </c>
      <c r="B3871" s="219" t="s">
        <v>81</v>
      </c>
      <c r="C3871" s="219" t="s">
        <v>188</v>
      </c>
      <c r="D3871" s="219" t="s">
        <v>637</v>
      </c>
      <c r="E3871" s="224">
        <v>3.5199999999999998E-7</v>
      </c>
    </row>
    <row r="3872" spans="1:5" ht="15.75" customHeight="1">
      <c r="A3872" s="219">
        <v>2012</v>
      </c>
      <c r="B3872" s="219" t="s">
        <v>84</v>
      </c>
      <c r="C3872" s="219" t="s">
        <v>188</v>
      </c>
      <c r="D3872" s="219" t="s">
        <v>637</v>
      </c>
      <c r="E3872" s="224">
        <v>3.7399999999999999E-7</v>
      </c>
    </row>
    <row r="3873" spans="1:5" ht="15.75" customHeight="1">
      <c r="A3873" s="219">
        <v>2012</v>
      </c>
      <c r="B3873" s="219" t="s">
        <v>76</v>
      </c>
      <c r="C3873" s="219" t="s">
        <v>188</v>
      </c>
      <c r="D3873" s="219" t="s">
        <v>637</v>
      </c>
      <c r="E3873" s="224">
        <v>2.2499999999999999E-7</v>
      </c>
    </row>
    <row r="3874" spans="1:5" ht="15.75" customHeight="1">
      <c r="A3874" s="219">
        <v>2012</v>
      </c>
      <c r="B3874" s="219" t="s">
        <v>87</v>
      </c>
      <c r="C3874" s="219" t="s">
        <v>188</v>
      </c>
      <c r="D3874" s="219" t="s">
        <v>637</v>
      </c>
      <c r="E3874" s="224">
        <v>7.2899999999999997E-5</v>
      </c>
    </row>
    <row r="3875" spans="1:5" ht="15.75" customHeight="1">
      <c r="A3875" s="219">
        <v>2012</v>
      </c>
      <c r="B3875" s="219" t="s">
        <v>95</v>
      </c>
      <c r="C3875" s="219" t="s">
        <v>188</v>
      </c>
      <c r="D3875" s="219" t="s">
        <v>637</v>
      </c>
      <c r="E3875" s="219">
        <v>5.8875020000000002E-3</v>
      </c>
    </row>
    <row r="3876" spans="1:5" ht="15.75" customHeight="1">
      <c r="A3876" s="219">
        <v>2012</v>
      </c>
      <c r="B3876" s="219" t="s">
        <v>98</v>
      </c>
      <c r="C3876" s="219" t="s">
        <v>188</v>
      </c>
      <c r="D3876" s="219" t="s">
        <v>637</v>
      </c>
      <c r="E3876" s="219">
        <v>2.4425299000000001E-2</v>
      </c>
    </row>
    <row r="3877" spans="1:5" ht="15.75" customHeight="1">
      <c r="A3877" s="219">
        <v>2012</v>
      </c>
      <c r="B3877" s="219" t="s">
        <v>100</v>
      </c>
      <c r="C3877" s="219" t="s">
        <v>188</v>
      </c>
      <c r="D3877" s="219" t="s">
        <v>637</v>
      </c>
      <c r="E3877" s="224">
        <v>2.0099999999999998E-6</v>
      </c>
    </row>
    <row r="3878" spans="1:5" ht="15.75" customHeight="1">
      <c r="A3878" s="219">
        <v>2012</v>
      </c>
      <c r="B3878" s="219" t="s">
        <v>103</v>
      </c>
      <c r="C3878" s="219" t="s">
        <v>188</v>
      </c>
      <c r="D3878" s="219" t="s">
        <v>637</v>
      </c>
      <c r="E3878" s="219">
        <v>3.4906899999999997E-4</v>
      </c>
    </row>
    <row r="3879" spans="1:5" ht="15.75" customHeight="1">
      <c r="A3879" s="219">
        <v>2012</v>
      </c>
      <c r="B3879" s="219" t="s">
        <v>105</v>
      </c>
      <c r="C3879" s="219" t="s">
        <v>188</v>
      </c>
      <c r="D3879" s="219" t="s">
        <v>637</v>
      </c>
      <c r="E3879" s="224">
        <v>4.42E-6</v>
      </c>
    </row>
    <row r="3880" spans="1:5" ht="15.75" customHeight="1">
      <c r="A3880" s="219">
        <v>2012</v>
      </c>
      <c r="B3880" s="219" t="s">
        <v>107</v>
      </c>
      <c r="C3880" s="219" t="s">
        <v>188</v>
      </c>
      <c r="D3880" s="219" t="s">
        <v>637</v>
      </c>
      <c r="E3880" s="219">
        <v>1.17947E-4</v>
      </c>
    </row>
    <row r="3881" spans="1:5" ht="15.75" customHeight="1">
      <c r="A3881" s="219">
        <v>2012</v>
      </c>
      <c r="B3881" s="219" t="s">
        <v>110</v>
      </c>
      <c r="C3881" s="219" t="s">
        <v>188</v>
      </c>
      <c r="D3881" s="219" t="s">
        <v>637</v>
      </c>
      <c r="E3881" s="224">
        <v>2.6999999999999999E-5</v>
      </c>
    </row>
    <row r="3882" spans="1:5" ht="15.75" customHeight="1">
      <c r="A3882" s="219">
        <v>2012</v>
      </c>
      <c r="B3882" s="219" t="s">
        <v>113</v>
      </c>
      <c r="C3882" s="219" t="s">
        <v>188</v>
      </c>
      <c r="D3882" s="219" t="s">
        <v>637</v>
      </c>
      <c r="E3882" s="219">
        <v>5.2461700000000001E-4</v>
      </c>
    </row>
    <row r="3883" spans="1:5" ht="15.75" customHeight="1">
      <c r="A3883" s="219">
        <v>2012</v>
      </c>
      <c r="B3883" s="219" t="s">
        <v>115</v>
      </c>
      <c r="C3883" s="219" t="s">
        <v>188</v>
      </c>
      <c r="D3883" s="219" t="s">
        <v>637</v>
      </c>
      <c r="E3883" s="219">
        <v>3.4958274999999997E-2</v>
      </c>
    </row>
    <row r="3884" spans="1:5" ht="15.75" customHeight="1">
      <c r="A3884" s="219">
        <v>2012</v>
      </c>
      <c r="B3884" s="219" t="s">
        <v>118</v>
      </c>
      <c r="C3884" s="219" t="s">
        <v>188</v>
      </c>
      <c r="D3884" s="219" t="s">
        <v>637</v>
      </c>
      <c r="E3884" s="219">
        <v>1.1857599999999999E-3</v>
      </c>
    </row>
    <row r="3885" spans="1:5" ht="15.75" customHeight="1">
      <c r="A3885" s="219">
        <v>2012</v>
      </c>
      <c r="B3885" s="219" t="s">
        <v>123</v>
      </c>
      <c r="C3885" s="219" t="s">
        <v>188</v>
      </c>
      <c r="D3885" s="219" t="s">
        <v>637</v>
      </c>
      <c r="E3885" s="219">
        <v>1.7543630000000001E-3</v>
      </c>
    </row>
    <row r="3886" spans="1:5" ht="15.75" customHeight="1">
      <c r="A3886" s="219">
        <v>2012</v>
      </c>
      <c r="B3886" s="219" t="s">
        <v>126</v>
      </c>
      <c r="C3886" s="219" t="s">
        <v>188</v>
      </c>
      <c r="D3886" s="219" t="s">
        <v>637</v>
      </c>
      <c r="E3886" s="219">
        <v>2.1055319999999998E-3</v>
      </c>
    </row>
    <row r="3887" spans="1:5" ht="15.75" customHeight="1">
      <c r="A3887" s="219">
        <v>2012</v>
      </c>
      <c r="B3887" s="219" t="s">
        <v>132</v>
      </c>
      <c r="C3887" s="219" t="s">
        <v>188</v>
      </c>
      <c r="D3887" s="219" t="s">
        <v>637</v>
      </c>
      <c r="E3887" s="224">
        <v>1.17E-5</v>
      </c>
    </row>
    <row r="3888" spans="1:5" ht="15.75" customHeight="1">
      <c r="A3888" s="219">
        <v>2012</v>
      </c>
      <c r="B3888" s="219" t="s">
        <v>129</v>
      </c>
      <c r="C3888" s="219" t="s">
        <v>188</v>
      </c>
      <c r="D3888" s="219" t="s">
        <v>637</v>
      </c>
      <c r="E3888" s="219">
        <v>2.6418600000000002E-4</v>
      </c>
    </row>
    <row r="3889" spans="1:5" ht="15.75" customHeight="1">
      <c r="A3889" s="219">
        <v>2012</v>
      </c>
      <c r="B3889" s="219" t="s">
        <v>134</v>
      </c>
      <c r="C3889" s="219" t="s">
        <v>188</v>
      </c>
      <c r="D3889" s="219" t="s">
        <v>637</v>
      </c>
      <c r="E3889" s="219">
        <v>1.4752669999999999E-3</v>
      </c>
    </row>
    <row r="3890" spans="1:5" ht="15.75" customHeight="1">
      <c r="A3890" s="219">
        <v>2013</v>
      </c>
      <c r="B3890" s="219" t="s">
        <v>3</v>
      </c>
      <c r="C3890" s="219" t="s">
        <v>187</v>
      </c>
      <c r="D3890" s="219" t="s">
        <v>632</v>
      </c>
      <c r="E3890" s="219">
        <v>7.9113954E-2</v>
      </c>
    </row>
    <row r="3891" spans="1:5" ht="15.75" customHeight="1">
      <c r="A3891" s="219">
        <v>2013</v>
      </c>
      <c r="B3891" s="219" t="s">
        <v>12</v>
      </c>
      <c r="C3891" s="219" t="s">
        <v>187</v>
      </c>
      <c r="D3891" s="219" t="s">
        <v>632</v>
      </c>
      <c r="E3891" s="219">
        <v>5.2603729999999996E-3</v>
      </c>
    </row>
    <row r="3892" spans="1:5" ht="15.75" customHeight="1">
      <c r="A3892" s="219">
        <v>2013</v>
      </c>
      <c r="B3892" s="219" t="s">
        <v>8</v>
      </c>
      <c r="C3892" s="219" t="s">
        <v>187</v>
      </c>
      <c r="D3892" s="219" t="s">
        <v>632</v>
      </c>
      <c r="E3892" s="219">
        <v>2.1170252000000001E-2</v>
      </c>
    </row>
    <row r="3893" spans="1:5" ht="15.75" customHeight="1">
      <c r="A3893" s="219">
        <v>2013</v>
      </c>
      <c r="B3893" s="219" t="s">
        <v>15</v>
      </c>
      <c r="C3893" s="219" t="s">
        <v>187</v>
      </c>
      <c r="D3893" s="219" t="s">
        <v>632</v>
      </c>
      <c r="E3893" s="219">
        <v>7.6075250999999997E-2</v>
      </c>
    </row>
    <row r="3894" spans="1:5" ht="15.75" customHeight="1">
      <c r="A3894" s="219">
        <v>2013</v>
      </c>
      <c r="B3894" s="219" t="s">
        <v>17</v>
      </c>
      <c r="C3894" s="219" t="s">
        <v>187</v>
      </c>
      <c r="D3894" s="219" t="s">
        <v>632</v>
      </c>
      <c r="E3894" s="219">
        <v>2.4105946999999999E-2</v>
      </c>
    </row>
    <row r="3895" spans="1:5" ht="15.75" customHeight="1">
      <c r="A3895" s="219">
        <v>2013</v>
      </c>
      <c r="B3895" s="219" t="s">
        <v>26</v>
      </c>
      <c r="C3895" s="219" t="s">
        <v>187</v>
      </c>
      <c r="D3895" s="219" t="s">
        <v>632</v>
      </c>
      <c r="E3895" s="219">
        <v>4.1450898999999999E-2</v>
      </c>
    </row>
    <row r="3896" spans="1:5" ht="15.75" customHeight="1">
      <c r="A3896" s="219">
        <v>2013</v>
      </c>
      <c r="B3896" s="219" t="s">
        <v>28</v>
      </c>
      <c r="C3896" s="219" t="s">
        <v>187</v>
      </c>
      <c r="D3896" s="219" t="s">
        <v>632</v>
      </c>
      <c r="E3896" s="219">
        <v>8.6549179999999993E-3</v>
      </c>
    </row>
    <row r="3897" spans="1:5" ht="15.75" customHeight="1">
      <c r="A3897" s="219">
        <v>2013</v>
      </c>
      <c r="B3897" s="219" t="s">
        <v>42</v>
      </c>
      <c r="C3897" s="219" t="s">
        <v>187</v>
      </c>
      <c r="D3897" s="219" t="s">
        <v>632</v>
      </c>
      <c r="E3897" s="219">
        <v>1.6216557999999999E-2</v>
      </c>
    </row>
    <row r="3898" spans="1:5" ht="15.75" customHeight="1">
      <c r="A3898" s="219">
        <v>2013</v>
      </c>
      <c r="B3898" s="219" t="s">
        <v>36</v>
      </c>
      <c r="C3898" s="219" t="s">
        <v>187</v>
      </c>
      <c r="D3898" s="219" t="s">
        <v>632</v>
      </c>
      <c r="E3898" s="219">
        <v>9.3970349999999998E-3</v>
      </c>
    </row>
    <row r="3899" spans="1:5" ht="15.75" customHeight="1">
      <c r="A3899" s="219">
        <v>2013</v>
      </c>
      <c r="B3899" s="219" t="s">
        <v>39</v>
      </c>
      <c r="C3899" s="219" t="s">
        <v>187</v>
      </c>
      <c r="D3899" s="219" t="s">
        <v>632</v>
      </c>
      <c r="E3899" s="219">
        <v>3.6569777999999997E-2</v>
      </c>
    </row>
    <row r="3900" spans="1:5" ht="15.75" customHeight="1">
      <c r="A3900" s="219">
        <v>2013</v>
      </c>
      <c r="B3900" s="219" t="s">
        <v>44</v>
      </c>
      <c r="C3900" s="219" t="s">
        <v>187</v>
      </c>
      <c r="D3900" s="219" t="s">
        <v>632</v>
      </c>
      <c r="E3900" s="219">
        <v>1.0136812E-2</v>
      </c>
    </row>
    <row r="3901" spans="1:5" ht="15.75" customHeight="1">
      <c r="A3901" s="219">
        <v>2013</v>
      </c>
      <c r="B3901" s="219" t="s">
        <v>47</v>
      </c>
      <c r="C3901" s="219" t="s">
        <v>187</v>
      </c>
      <c r="D3901" s="219" t="s">
        <v>632</v>
      </c>
      <c r="E3901" s="219">
        <v>4.3155194000000001E-2</v>
      </c>
    </row>
    <row r="3902" spans="1:5" ht="15.75" customHeight="1">
      <c r="A3902" s="219">
        <v>2013</v>
      </c>
      <c r="B3902" s="219" t="s">
        <v>58</v>
      </c>
      <c r="C3902" s="219" t="s">
        <v>187</v>
      </c>
      <c r="D3902" s="219" t="s">
        <v>632</v>
      </c>
      <c r="E3902" s="219">
        <v>2.3878899999999999E-4</v>
      </c>
    </row>
    <row r="3903" spans="1:5" ht="15.75" customHeight="1">
      <c r="A3903" s="219">
        <v>2013</v>
      </c>
      <c r="B3903" s="219" t="s">
        <v>55</v>
      </c>
      <c r="C3903" s="219" t="s">
        <v>187</v>
      </c>
      <c r="D3903" s="219" t="s">
        <v>632</v>
      </c>
      <c r="E3903" s="219">
        <v>2.4185543E-2</v>
      </c>
    </row>
    <row r="3904" spans="1:5" ht="15.75" customHeight="1">
      <c r="A3904" s="219">
        <v>2013</v>
      </c>
      <c r="B3904" s="219" t="s">
        <v>52</v>
      </c>
      <c r="C3904" s="219" t="s">
        <v>187</v>
      </c>
      <c r="D3904" s="219" t="s">
        <v>632</v>
      </c>
      <c r="E3904" s="219">
        <v>2.9544240000000002E-3</v>
      </c>
    </row>
    <row r="3905" spans="1:5" ht="15.75" customHeight="1">
      <c r="A3905" s="219">
        <v>2013</v>
      </c>
      <c r="B3905" s="219" t="s">
        <v>61</v>
      </c>
      <c r="C3905" s="219" t="s">
        <v>187</v>
      </c>
      <c r="D3905" s="219" t="s">
        <v>632</v>
      </c>
      <c r="E3905" s="219">
        <v>3.3500640999999998E-2</v>
      </c>
    </row>
    <row r="3906" spans="1:5" ht="15.75" customHeight="1">
      <c r="A3906" s="219">
        <v>2013</v>
      </c>
      <c r="B3906" s="219" t="s">
        <v>68</v>
      </c>
      <c r="C3906" s="219" t="s">
        <v>187</v>
      </c>
      <c r="D3906" s="219" t="s">
        <v>632</v>
      </c>
      <c r="E3906" s="219">
        <v>8.5643183999999997E-2</v>
      </c>
    </row>
    <row r="3907" spans="1:5" ht="15.75" customHeight="1">
      <c r="A3907" s="219">
        <v>2013</v>
      </c>
      <c r="B3907" s="219" t="s">
        <v>70</v>
      </c>
      <c r="C3907" s="219" t="s">
        <v>187</v>
      </c>
      <c r="D3907" s="219" t="s">
        <v>632</v>
      </c>
      <c r="E3907" s="219">
        <v>1.0719737E-2</v>
      </c>
    </row>
    <row r="3908" spans="1:5" ht="15.75" customHeight="1">
      <c r="A3908" s="219">
        <v>2013</v>
      </c>
      <c r="B3908" s="219" t="s">
        <v>89</v>
      </c>
      <c r="C3908" s="219" t="s">
        <v>187</v>
      </c>
      <c r="D3908" s="219" t="s">
        <v>632</v>
      </c>
      <c r="E3908" s="219">
        <v>5.3142200000000004E-4</v>
      </c>
    </row>
    <row r="3909" spans="1:5" ht="15.75" customHeight="1">
      <c r="A3909" s="219">
        <v>2013</v>
      </c>
      <c r="B3909" s="219" t="s">
        <v>73</v>
      </c>
      <c r="C3909" s="219" t="s">
        <v>187</v>
      </c>
      <c r="D3909" s="219" t="s">
        <v>632</v>
      </c>
      <c r="E3909" s="219">
        <v>7.1027909999999998E-3</v>
      </c>
    </row>
    <row r="3910" spans="1:5" ht="15.75" customHeight="1">
      <c r="A3910" s="219">
        <v>2013</v>
      </c>
      <c r="B3910" s="219" t="s">
        <v>79</v>
      </c>
      <c r="C3910" s="219" t="s">
        <v>187</v>
      </c>
      <c r="D3910" s="219" t="s">
        <v>632</v>
      </c>
      <c r="E3910" s="219">
        <v>3.1838500000000002E-4</v>
      </c>
    </row>
    <row r="3911" spans="1:5" ht="15.75" customHeight="1">
      <c r="A3911" s="219">
        <v>2013</v>
      </c>
      <c r="B3911" s="219" t="s">
        <v>81</v>
      </c>
      <c r="C3911" s="219" t="s">
        <v>187</v>
      </c>
      <c r="D3911" s="219" t="s">
        <v>632</v>
      </c>
      <c r="E3911" s="219">
        <v>1.42805E-4</v>
      </c>
    </row>
    <row r="3912" spans="1:5" ht="15.75" customHeight="1">
      <c r="A3912" s="219">
        <v>2013</v>
      </c>
      <c r="B3912" s="219" t="s">
        <v>84</v>
      </c>
      <c r="C3912" s="219" t="s">
        <v>187</v>
      </c>
      <c r="D3912" s="219" t="s">
        <v>632</v>
      </c>
      <c r="E3912" s="219">
        <v>3.3992269999999999E-3</v>
      </c>
    </row>
    <row r="3913" spans="1:5" ht="15.75" customHeight="1">
      <c r="A3913" s="219">
        <v>2013</v>
      </c>
      <c r="B3913" s="219" t="s">
        <v>76</v>
      </c>
      <c r="C3913" s="219" t="s">
        <v>187</v>
      </c>
      <c r="D3913" s="219" t="s">
        <v>632</v>
      </c>
      <c r="E3913" s="219">
        <v>2.1947484999999999E-2</v>
      </c>
    </row>
    <row r="3914" spans="1:5" ht="15.75" customHeight="1">
      <c r="A3914" s="219">
        <v>2013</v>
      </c>
      <c r="B3914" s="219" t="s">
        <v>87</v>
      </c>
      <c r="C3914" s="219" t="s">
        <v>187</v>
      </c>
      <c r="D3914" s="219" t="s">
        <v>632</v>
      </c>
      <c r="E3914" s="219">
        <v>1.4151738000000001E-2</v>
      </c>
    </row>
    <row r="3915" spans="1:5" ht="15.75" customHeight="1">
      <c r="A3915" s="219">
        <v>2013</v>
      </c>
      <c r="B3915" s="219" t="s">
        <v>95</v>
      </c>
      <c r="C3915" s="219" t="s">
        <v>187</v>
      </c>
      <c r="D3915" s="219" t="s">
        <v>632</v>
      </c>
      <c r="E3915" s="219">
        <v>3.6902208999999998E-2</v>
      </c>
    </row>
    <row r="3916" spans="1:5" ht="15.75" customHeight="1">
      <c r="A3916" s="219">
        <v>2013</v>
      </c>
      <c r="B3916" s="219" t="s">
        <v>98</v>
      </c>
      <c r="C3916" s="219" t="s">
        <v>187</v>
      </c>
      <c r="D3916" s="219" t="s">
        <v>632</v>
      </c>
      <c r="E3916" s="219">
        <v>1.8075364E-2</v>
      </c>
    </row>
    <row r="3917" spans="1:5" ht="15.75" customHeight="1">
      <c r="A3917" s="219">
        <v>2013</v>
      </c>
      <c r="B3917" s="219" t="s">
        <v>100</v>
      </c>
      <c r="C3917" s="219" t="s">
        <v>187</v>
      </c>
      <c r="D3917" s="219" t="s">
        <v>632</v>
      </c>
      <c r="E3917" s="219">
        <v>5.2954889999999996E-3</v>
      </c>
    </row>
    <row r="3918" spans="1:5" ht="15.75" customHeight="1">
      <c r="A3918" s="219">
        <v>2013</v>
      </c>
      <c r="B3918" s="219" t="s">
        <v>103</v>
      </c>
      <c r="C3918" s="219" t="s">
        <v>187</v>
      </c>
      <c r="D3918" s="219" t="s">
        <v>632</v>
      </c>
      <c r="E3918" s="219">
        <v>0.13629680999999999</v>
      </c>
    </row>
    <row r="3919" spans="1:5" ht="15.75" customHeight="1">
      <c r="A3919" s="219">
        <v>2013</v>
      </c>
      <c r="B3919" s="219" t="s">
        <v>8075</v>
      </c>
      <c r="C3919" s="219" t="s">
        <v>187</v>
      </c>
      <c r="D3919" s="219" t="s">
        <v>632</v>
      </c>
      <c r="E3919" s="219">
        <v>3.7855020000000001E-3</v>
      </c>
    </row>
    <row r="3920" spans="1:5" ht="15.75" customHeight="1">
      <c r="A3920" s="219">
        <v>2013</v>
      </c>
      <c r="B3920" s="219" t="s">
        <v>107</v>
      </c>
      <c r="C3920" s="219" t="s">
        <v>187</v>
      </c>
      <c r="D3920" s="219" t="s">
        <v>632</v>
      </c>
      <c r="E3920" s="219">
        <v>1.7024225E-2</v>
      </c>
    </row>
    <row r="3921" spans="1:5" ht="15.75" customHeight="1">
      <c r="A3921" s="219">
        <v>2013</v>
      </c>
      <c r="B3921" s="219" t="s">
        <v>110</v>
      </c>
      <c r="C3921" s="219" t="s">
        <v>187</v>
      </c>
      <c r="D3921" s="219" t="s">
        <v>632</v>
      </c>
      <c r="E3921" s="219">
        <v>1.0918728000000001E-2</v>
      </c>
    </row>
    <row r="3922" spans="1:5" ht="15.75" customHeight="1">
      <c r="A3922" s="219">
        <v>2013</v>
      </c>
      <c r="B3922" s="219" t="s">
        <v>113</v>
      </c>
      <c r="C3922" s="219" t="s">
        <v>187</v>
      </c>
      <c r="D3922" s="219" t="s">
        <v>632</v>
      </c>
      <c r="E3922" s="219">
        <v>1.3849741E-2</v>
      </c>
    </row>
    <row r="3923" spans="1:5" ht="15.75" customHeight="1">
      <c r="A3923" s="219">
        <v>2013</v>
      </c>
      <c r="B3923" s="219" t="s">
        <v>115</v>
      </c>
      <c r="C3923" s="219" t="s">
        <v>187</v>
      </c>
      <c r="D3923" s="219" t="s">
        <v>632</v>
      </c>
      <c r="E3923" s="219">
        <v>9.7931434999999997E-2</v>
      </c>
    </row>
    <row r="3924" spans="1:5" ht="15.75" customHeight="1">
      <c r="A3924" s="219">
        <v>2013</v>
      </c>
      <c r="B3924" s="219" t="s">
        <v>118</v>
      </c>
      <c r="C3924" s="219" t="s">
        <v>187</v>
      </c>
      <c r="D3924" s="219" t="s">
        <v>632</v>
      </c>
      <c r="E3924" s="219">
        <v>2.7399825999999999E-2</v>
      </c>
    </row>
    <row r="3925" spans="1:5" ht="15.75" customHeight="1">
      <c r="A3925" s="219">
        <v>2013</v>
      </c>
      <c r="B3925" s="219" t="s">
        <v>123</v>
      </c>
      <c r="C3925" s="219" t="s">
        <v>187</v>
      </c>
      <c r="D3925" s="219" t="s">
        <v>632</v>
      </c>
      <c r="E3925" s="219">
        <v>1.6097164000000001E-2</v>
      </c>
    </row>
    <row r="3926" spans="1:5" ht="15.75" customHeight="1">
      <c r="A3926" s="219">
        <v>2013</v>
      </c>
      <c r="B3926" s="219" t="s">
        <v>126</v>
      </c>
      <c r="C3926" s="219" t="s">
        <v>187</v>
      </c>
      <c r="D3926" s="219" t="s">
        <v>632</v>
      </c>
      <c r="E3926" s="219">
        <v>3.60524E-3</v>
      </c>
    </row>
    <row r="3927" spans="1:5" ht="15.75" customHeight="1">
      <c r="A3927" s="219">
        <v>2013</v>
      </c>
      <c r="B3927" s="219" t="s">
        <v>132</v>
      </c>
      <c r="C3927" s="219" t="s">
        <v>187</v>
      </c>
      <c r="D3927" s="219" t="s">
        <v>632</v>
      </c>
      <c r="E3927" s="219">
        <v>1.2161833E-2</v>
      </c>
    </row>
    <row r="3928" spans="1:5" ht="15.75" customHeight="1">
      <c r="A3928" s="219">
        <v>2013</v>
      </c>
      <c r="B3928" s="219" t="s">
        <v>129</v>
      </c>
      <c r="C3928" s="219" t="s">
        <v>187</v>
      </c>
      <c r="D3928" s="219" t="s">
        <v>632</v>
      </c>
      <c r="E3928" s="219">
        <v>1.5228627999999999E-2</v>
      </c>
    </row>
    <row r="3929" spans="1:5" ht="15.75" customHeight="1">
      <c r="A3929" s="219">
        <v>2013</v>
      </c>
      <c r="B3929" s="219" t="s">
        <v>134</v>
      </c>
      <c r="C3929" s="219" t="s">
        <v>187</v>
      </c>
      <c r="D3929" s="219" t="s">
        <v>632</v>
      </c>
      <c r="E3929" s="219">
        <v>9.2846639999999998E-3</v>
      </c>
    </row>
    <row r="3930" spans="1:5" ht="15.75" customHeight="1">
      <c r="A3930" s="219">
        <v>2013</v>
      </c>
      <c r="B3930" s="219" t="s">
        <v>3</v>
      </c>
      <c r="C3930" s="219" t="s">
        <v>187</v>
      </c>
      <c r="D3930" s="219" t="s">
        <v>637</v>
      </c>
      <c r="E3930" s="219">
        <v>0.28920199499999999</v>
      </c>
    </row>
    <row r="3931" spans="1:5" ht="15.75" customHeight="1">
      <c r="A3931" s="219">
        <v>2013</v>
      </c>
      <c r="B3931" s="219" t="s">
        <v>12</v>
      </c>
      <c r="C3931" s="219" t="s">
        <v>187</v>
      </c>
      <c r="D3931" s="219" t="s">
        <v>637</v>
      </c>
      <c r="E3931" s="219">
        <v>1.3171400000000001E-4</v>
      </c>
    </row>
    <row r="3932" spans="1:5" ht="15.75" customHeight="1">
      <c r="A3932" s="219">
        <v>2013</v>
      </c>
      <c r="B3932" s="219" t="s">
        <v>8</v>
      </c>
      <c r="C3932" s="219" t="s">
        <v>187</v>
      </c>
      <c r="D3932" s="219" t="s">
        <v>637</v>
      </c>
      <c r="E3932" s="224">
        <v>1.8500000000000001E-6</v>
      </c>
    </row>
    <row r="3933" spans="1:5" ht="15.75" customHeight="1">
      <c r="A3933" s="219">
        <v>2013</v>
      </c>
      <c r="B3933" s="219" t="s">
        <v>15</v>
      </c>
      <c r="C3933" s="219" t="s">
        <v>187</v>
      </c>
      <c r="D3933" s="219" t="s">
        <v>637</v>
      </c>
      <c r="E3933" s="219">
        <v>2.7250730000000001E-2</v>
      </c>
    </row>
    <row r="3934" spans="1:5" ht="15.75" customHeight="1">
      <c r="A3934" s="219">
        <v>2013</v>
      </c>
      <c r="B3934" s="219" t="s">
        <v>17</v>
      </c>
      <c r="C3934" s="219" t="s">
        <v>187</v>
      </c>
      <c r="D3934" s="219" t="s">
        <v>637</v>
      </c>
      <c r="E3934" s="224">
        <v>1.6399999999999999E-5</v>
      </c>
    </row>
    <row r="3935" spans="1:5" ht="15.75" customHeight="1">
      <c r="A3935" s="219">
        <v>2013</v>
      </c>
      <c r="B3935" s="219" t="s">
        <v>23</v>
      </c>
      <c r="C3935" s="219" t="s">
        <v>187</v>
      </c>
      <c r="D3935" s="219" t="s">
        <v>637</v>
      </c>
      <c r="E3935" s="224">
        <v>1.0200000000000001E-5</v>
      </c>
    </row>
    <row r="3936" spans="1:5" ht="15.75" customHeight="1">
      <c r="A3936" s="219">
        <v>2013</v>
      </c>
      <c r="B3936" s="219" t="s">
        <v>26</v>
      </c>
      <c r="C3936" s="219" t="s">
        <v>187</v>
      </c>
      <c r="D3936" s="219" t="s">
        <v>637</v>
      </c>
      <c r="E3936" s="219">
        <v>1.8434390000000001E-3</v>
      </c>
    </row>
    <row r="3937" spans="1:5" ht="15.75" customHeight="1">
      <c r="A3937" s="219">
        <v>2013</v>
      </c>
      <c r="B3937" s="219" t="s">
        <v>28</v>
      </c>
      <c r="C3937" s="219" t="s">
        <v>187</v>
      </c>
      <c r="D3937" s="219" t="s">
        <v>637</v>
      </c>
      <c r="E3937" s="219">
        <v>1.2637E-4</v>
      </c>
    </row>
    <row r="3938" spans="1:5" ht="15.75" customHeight="1">
      <c r="A3938" s="219">
        <v>2013</v>
      </c>
      <c r="B3938" s="219" t="s">
        <v>42</v>
      </c>
      <c r="C3938" s="219" t="s">
        <v>187</v>
      </c>
      <c r="D3938" s="219" t="s">
        <v>637</v>
      </c>
      <c r="E3938" s="219">
        <v>2.4854172000000001E-2</v>
      </c>
    </row>
    <row r="3939" spans="1:5" ht="15.75" customHeight="1">
      <c r="A3939" s="219">
        <v>2013</v>
      </c>
      <c r="B3939" s="219" t="s">
        <v>34</v>
      </c>
      <c r="C3939" s="219" t="s">
        <v>187</v>
      </c>
      <c r="D3939" s="219" t="s">
        <v>637</v>
      </c>
      <c r="E3939" s="224">
        <v>3.68E-5</v>
      </c>
    </row>
    <row r="3940" spans="1:5" ht="15.75" customHeight="1">
      <c r="A3940" s="219">
        <v>2013</v>
      </c>
      <c r="B3940" s="219" t="s">
        <v>36</v>
      </c>
      <c r="C3940" s="219" t="s">
        <v>187</v>
      </c>
      <c r="D3940" s="219" t="s">
        <v>637</v>
      </c>
      <c r="E3940" s="219">
        <v>1.5145849999999999E-3</v>
      </c>
    </row>
    <row r="3941" spans="1:5" ht="15.75" customHeight="1">
      <c r="A3941" s="219">
        <v>2013</v>
      </c>
      <c r="B3941" s="219" t="s">
        <v>39</v>
      </c>
      <c r="C3941" s="219" t="s">
        <v>187</v>
      </c>
      <c r="D3941" s="219" t="s">
        <v>637</v>
      </c>
      <c r="E3941" s="219">
        <v>3.6749399999999998E-3</v>
      </c>
    </row>
    <row r="3942" spans="1:5" ht="15.75" customHeight="1">
      <c r="A3942" s="219">
        <v>2013</v>
      </c>
      <c r="B3942" s="219" t="s">
        <v>44</v>
      </c>
      <c r="C3942" s="219" t="s">
        <v>187</v>
      </c>
      <c r="D3942" s="219" t="s">
        <v>637</v>
      </c>
      <c r="E3942" s="219">
        <v>4.3672590000000001E-3</v>
      </c>
    </row>
    <row r="3943" spans="1:5" ht="15.75" customHeight="1">
      <c r="A3943" s="219">
        <v>2013</v>
      </c>
      <c r="B3943" s="219" t="s">
        <v>47</v>
      </c>
      <c r="C3943" s="219" t="s">
        <v>187</v>
      </c>
      <c r="D3943" s="219" t="s">
        <v>637</v>
      </c>
      <c r="E3943" s="219">
        <v>4.2308900000000002E-3</v>
      </c>
    </row>
    <row r="3944" spans="1:5" ht="15.75" customHeight="1">
      <c r="A3944" s="219">
        <v>2013</v>
      </c>
      <c r="B3944" s="219" t="s">
        <v>50</v>
      </c>
      <c r="C3944" s="219" t="s">
        <v>187</v>
      </c>
      <c r="D3944" s="219" t="s">
        <v>637</v>
      </c>
      <c r="E3944" s="219">
        <v>0.26670053399999999</v>
      </c>
    </row>
    <row r="3945" spans="1:5" ht="15.75" customHeight="1">
      <c r="A3945" s="219">
        <v>2013</v>
      </c>
      <c r="B3945" s="219" t="s">
        <v>58</v>
      </c>
      <c r="C3945" s="219" t="s">
        <v>187</v>
      </c>
      <c r="D3945" s="219" t="s">
        <v>637</v>
      </c>
      <c r="E3945" s="224">
        <v>7.5699999999999997E-5</v>
      </c>
    </row>
    <row r="3946" spans="1:5" ht="15.75" customHeight="1">
      <c r="A3946" s="219">
        <v>2013</v>
      </c>
      <c r="B3946" s="219" t="s">
        <v>55</v>
      </c>
      <c r="C3946" s="219" t="s">
        <v>187</v>
      </c>
      <c r="D3946" s="219" t="s">
        <v>637</v>
      </c>
      <c r="E3946" s="219">
        <v>6.26893E-4</v>
      </c>
    </row>
    <row r="3947" spans="1:5" ht="15.75" customHeight="1">
      <c r="A3947" s="219">
        <v>2013</v>
      </c>
      <c r="B3947" s="219" t="s">
        <v>61</v>
      </c>
      <c r="C3947" s="219" t="s">
        <v>187</v>
      </c>
      <c r="D3947" s="219" t="s">
        <v>637</v>
      </c>
      <c r="E3947" s="219">
        <v>2.8126384000000001E-2</v>
      </c>
    </row>
    <row r="3948" spans="1:5" ht="15.75" customHeight="1">
      <c r="A3948" s="219">
        <v>2013</v>
      </c>
      <c r="B3948" s="219" t="s">
        <v>62</v>
      </c>
      <c r="C3948" s="219" t="s">
        <v>187</v>
      </c>
      <c r="D3948" s="219" t="s">
        <v>637</v>
      </c>
      <c r="E3948" s="219">
        <v>6.9076700000000001E-4</v>
      </c>
    </row>
    <row r="3949" spans="1:5" ht="15.75" customHeight="1">
      <c r="A3949" s="219">
        <v>2013</v>
      </c>
      <c r="B3949" s="219" t="s">
        <v>68</v>
      </c>
      <c r="C3949" s="219" t="s">
        <v>187</v>
      </c>
      <c r="D3949" s="219" t="s">
        <v>637</v>
      </c>
      <c r="E3949" s="219">
        <v>2.33043E-4</v>
      </c>
    </row>
    <row r="3950" spans="1:5" ht="15.75" customHeight="1">
      <c r="A3950" s="219">
        <v>2013</v>
      </c>
      <c r="B3950" s="219" t="s">
        <v>65</v>
      </c>
      <c r="C3950" s="219" t="s">
        <v>187</v>
      </c>
      <c r="D3950" s="219" t="s">
        <v>637</v>
      </c>
      <c r="E3950" s="219">
        <v>4.2608899999999999E-4</v>
      </c>
    </row>
    <row r="3951" spans="1:5" ht="15.75" customHeight="1">
      <c r="A3951" s="219">
        <v>2013</v>
      </c>
      <c r="B3951" s="219" t="s">
        <v>70</v>
      </c>
      <c r="C3951" s="219" t="s">
        <v>187</v>
      </c>
      <c r="D3951" s="219" t="s">
        <v>637</v>
      </c>
      <c r="E3951" s="224">
        <v>3.6600000000000001E-6</v>
      </c>
    </row>
    <row r="3952" spans="1:5" ht="15.75" customHeight="1">
      <c r="A3952" s="219">
        <v>2013</v>
      </c>
      <c r="B3952" s="219" t="s">
        <v>89</v>
      </c>
      <c r="C3952" s="219" t="s">
        <v>187</v>
      </c>
      <c r="D3952" s="219" t="s">
        <v>637</v>
      </c>
      <c r="E3952" s="219">
        <v>3.6070600000000003E-4</v>
      </c>
    </row>
    <row r="3953" spans="1:5" ht="15.75" customHeight="1">
      <c r="A3953" s="219">
        <v>2013</v>
      </c>
      <c r="B3953" s="219" t="s">
        <v>92</v>
      </c>
      <c r="C3953" s="219" t="s">
        <v>187</v>
      </c>
      <c r="D3953" s="219" t="s">
        <v>637</v>
      </c>
      <c r="E3953" s="219">
        <v>1.2615400000000001E-4</v>
      </c>
    </row>
    <row r="3954" spans="1:5" ht="15.75" customHeight="1">
      <c r="A3954" s="219">
        <v>2013</v>
      </c>
      <c r="B3954" s="219" t="s">
        <v>73</v>
      </c>
      <c r="C3954" s="219" t="s">
        <v>187</v>
      </c>
      <c r="D3954" s="219" t="s">
        <v>637</v>
      </c>
      <c r="E3954" s="219">
        <v>6.219189E-3</v>
      </c>
    </row>
    <row r="3955" spans="1:5" ht="15.75" customHeight="1">
      <c r="A3955" s="219">
        <v>2013</v>
      </c>
      <c r="B3955" s="219" t="s">
        <v>81</v>
      </c>
      <c r="C3955" s="219" t="s">
        <v>187</v>
      </c>
      <c r="D3955" s="219" t="s">
        <v>637</v>
      </c>
      <c r="E3955" s="219">
        <v>2.5889009999999998E-3</v>
      </c>
    </row>
    <row r="3956" spans="1:5" ht="15.75" customHeight="1">
      <c r="A3956" s="219">
        <v>2013</v>
      </c>
      <c r="B3956" s="219" t="s">
        <v>84</v>
      </c>
      <c r="C3956" s="219" t="s">
        <v>187</v>
      </c>
      <c r="D3956" s="219" t="s">
        <v>637</v>
      </c>
      <c r="E3956" s="224">
        <v>3.8800000000000001E-6</v>
      </c>
    </row>
    <row r="3957" spans="1:5" ht="15.75" customHeight="1">
      <c r="A3957" s="219">
        <v>2013</v>
      </c>
      <c r="B3957" s="219" t="s">
        <v>76</v>
      </c>
      <c r="C3957" s="219" t="s">
        <v>187</v>
      </c>
      <c r="D3957" s="219" t="s">
        <v>637</v>
      </c>
      <c r="E3957" s="224">
        <v>2.03E-6</v>
      </c>
    </row>
    <row r="3958" spans="1:5" ht="15.75" customHeight="1">
      <c r="A3958" s="219">
        <v>2013</v>
      </c>
      <c r="B3958" s="219" t="s">
        <v>87</v>
      </c>
      <c r="C3958" s="219" t="s">
        <v>187</v>
      </c>
      <c r="D3958" s="219" t="s">
        <v>637</v>
      </c>
      <c r="E3958" s="219">
        <v>2.6247999999999999E-4</v>
      </c>
    </row>
    <row r="3959" spans="1:5" ht="15.75" customHeight="1">
      <c r="A3959" s="219">
        <v>2013</v>
      </c>
      <c r="B3959" s="219" t="s">
        <v>95</v>
      </c>
      <c r="C3959" s="219" t="s">
        <v>187</v>
      </c>
      <c r="D3959" s="219" t="s">
        <v>637</v>
      </c>
      <c r="E3959" s="219">
        <v>1.774695E-3</v>
      </c>
    </row>
    <row r="3960" spans="1:5" ht="15.75" customHeight="1">
      <c r="A3960" s="219">
        <v>2013</v>
      </c>
      <c r="B3960" s="219" t="s">
        <v>98</v>
      </c>
      <c r="C3960" s="219" t="s">
        <v>187</v>
      </c>
      <c r="D3960" s="219" t="s">
        <v>637</v>
      </c>
      <c r="E3960" s="219">
        <v>1.1871352E-2</v>
      </c>
    </row>
    <row r="3961" spans="1:5" ht="15.75" customHeight="1">
      <c r="A3961" s="219">
        <v>2013</v>
      </c>
      <c r="B3961" s="219" t="s">
        <v>100</v>
      </c>
      <c r="C3961" s="219" t="s">
        <v>187</v>
      </c>
      <c r="D3961" s="219" t="s">
        <v>637</v>
      </c>
      <c r="E3961" s="224">
        <v>1.13E-5</v>
      </c>
    </row>
    <row r="3962" spans="1:5" ht="15.75" customHeight="1">
      <c r="A3962" s="219">
        <v>2013</v>
      </c>
      <c r="B3962" s="219" t="s">
        <v>103</v>
      </c>
      <c r="C3962" s="219" t="s">
        <v>187</v>
      </c>
      <c r="D3962" s="219" t="s">
        <v>637</v>
      </c>
      <c r="E3962" s="219">
        <v>2.2007E-4</v>
      </c>
    </row>
    <row r="3963" spans="1:5" ht="15.75" customHeight="1">
      <c r="A3963" s="219">
        <v>2013</v>
      </c>
      <c r="B3963" s="219" t="s">
        <v>105</v>
      </c>
      <c r="C3963" s="219" t="s">
        <v>187</v>
      </c>
      <c r="D3963" s="219" t="s">
        <v>637</v>
      </c>
      <c r="E3963" s="224">
        <v>4.2700000000000001E-5</v>
      </c>
    </row>
    <row r="3964" spans="1:5" ht="15.75" customHeight="1">
      <c r="A3964" s="219">
        <v>2013</v>
      </c>
      <c r="B3964" s="219" t="s">
        <v>107</v>
      </c>
      <c r="C3964" s="219" t="s">
        <v>187</v>
      </c>
      <c r="D3964" s="219" t="s">
        <v>637</v>
      </c>
      <c r="E3964" s="219">
        <v>4.3953600000000001E-3</v>
      </c>
    </row>
    <row r="3965" spans="1:5" ht="15.75" customHeight="1">
      <c r="A3965" s="219">
        <v>2013</v>
      </c>
      <c r="B3965" s="219" t="s">
        <v>110</v>
      </c>
      <c r="C3965" s="219" t="s">
        <v>187</v>
      </c>
      <c r="D3965" s="219" t="s">
        <v>637</v>
      </c>
      <c r="E3965" s="219">
        <v>3.4393999999999999E-4</v>
      </c>
    </row>
    <row r="3966" spans="1:5" ht="15.75" customHeight="1">
      <c r="A3966" s="219">
        <v>2013</v>
      </c>
      <c r="B3966" s="219" t="s">
        <v>113</v>
      </c>
      <c r="C3966" s="219" t="s">
        <v>187</v>
      </c>
      <c r="D3966" s="219" t="s">
        <v>637</v>
      </c>
      <c r="E3966" s="219">
        <v>4.0837155999999999E-2</v>
      </c>
    </row>
    <row r="3967" spans="1:5" ht="15.75" customHeight="1">
      <c r="A3967" s="219">
        <v>2013</v>
      </c>
      <c r="B3967" s="219" t="s">
        <v>115</v>
      </c>
      <c r="C3967" s="219" t="s">
        <v>187</v>
      </c>
      <c r="D3967" s="219" t="s">
        <v>637</v>
      </c>
      <c r="E3967" s="219">
        <v>0.105213022</v>
      </c>
    </row>
    <row r="3968" spans="1:5" ht="15.75" customHeight="1">
      <c r="A3968" s="219">
        <v>2013</v>
      </c>
      <c r="B3968" s="219" t="s">
        <v>118</v>
      </c>
      <c r="C3968" s="219" t="s">
        <v>187</v>
      </c>
      <c r="D3968" s="219" t="s">
        <v>637</v>
      </c>
      <c r="E3968" s="224">
        <v>1.8600000000000001E-5</v>
      </c>
    </row>
    <row r="3969" spans="1:5" ht="15.75" customHeight="1">
      <c r="A3969" s="219">
        <v>2013</v>
      </c>
      <c r="B3969" s="219" t="s">
        <v>123</v>
      </c>
      <c r="C3969" s="219" t="s">
        <v>187</v>
      </c>
      <c r="D3969" s="219" t="s">
        <v>637</v>
      </c>
      <c r="E3969" s="219">
        <v>0.16090311600000001</v>
      </c>
    </row>
    <row r="3970" spans="1:5" ht="15.75" customHeight="1">
      <c r="A3970" s="219">
        <v>2013</v>
      </c>
      <c r="B3970" s="219" t="s">
        <v>126</v>
      </c>
      <c r="C3970" s="219" t="s">
        <v>187</v>
      </c>
      <c r="D3970" s="219" t="s">
        <v>637</v>
      </c>
      <c r="E3970" s="224">
        <v>7.1500000000000002E-6</v>
      </c>
    </row>
    <row r="3971" spans="1:5" ht="15.75" customHeight="1">
      <c r="A3971" s="219">
        <v>2013</v>
      </c>
      <c r="B3971" s="219" t="s">
        <v>132</v>
      </c>
      <c r="C3971" s="219" t="s">
        <v>187</v>
      </c>
      <c r="D3971" s="219" t="s">
        <v>637</v>
      </c>
      <c r="E3971" s="224">
        <v>9.3999999999999994E-5</v>
      </c>
    </row>
    <row r="3972" spans="1:5" ht="15.75" customHeight="1">
      <c r="A3972" s="219">
        <v>2013</v>
      </c>
      <c r="B3972" s="219" t="s">
        <v>129</v>
      </c>
      <c r="C3972" s="219" t="s">
        <v>187</v>
      </c>
      <c r="D3972" s="219" t="s">
        <v>637</v>
      </c>
      <c r="E3972" s="219">
        <v>1.0546925E-2</v>
      </c>
    </row>
    <row r="3973" spans="1:5" ht="15.75" customHeight="1">
      <c r="A3973" s="219">
        <v>2013</v>
      </c>
      <c r="B3973" s="219" t="s">
        <v>134</v>
      </c>
      <c r="C3973" s="219" t="s">
        <v>187</v>
      </c>
      <c r="D3973" s="219" t="s">
        <v>637</v>
      </c>
      <c r="E3973" s="224">
        <v>1.2799999999999999E-5</v>
      </c>
    </row>
    <row r="3974" spans="1:5" ht="15.75" customHeight="1">
      <c r="A3974" s="219">
        <v>2013</v>
      </c>
      <c r="B3974" s="219" t="s">
        <v>3</v>
      </c>
      <c r="C3974" s="219" t="s">
        <v>633</v>
      </c>
      <c r="D3974" s="219" t="s">
        <v>632</v>
      </c>
      <c r="E3974" s="219">
        <v>7.0021147000000006E-2</v>
      </c>
    </row>
    <row r="3975" spans="1:5" ht="15.75" customHeight="1">
      <c r="A3975" s="219">
        <v>2013</v>
      </c>
      <c r="B3975" s="219" t="s">
        <v>12</v>
      </c>
      <c r="C3975" s="219" t="s">
        <v>633</v>
      </c>
      <c r="D3975" s="219" t="s">
        <v>632</v>
      </c>
      <c r="E3975" s="219">
        <v>1.0914004999999999E-2</v>
      </c>
    </row>
    <row r="3976" spans="1:5" ht="15.75" customHeight="1">
      <c r="A3976" s="219">
        <v>2013</v>
      </c>
      <c r="B3976" s="219" t="s">
        <v>8</v>
      </c>
      <c r="C3976" s="219" t="s">
        <v>633</v>
      </c>
      <c r="D3976" s="219" t="s">
        <v>632</v>
      </c>
      <c r="E3976" s="219">
        <v>2.0444575999999999E-2</v>
      </c>
    </row>
    <row r="3977" spans="1:5" ht="15.75" customHeight="1">
      <c r="A3977" s="219">
        <v>2013</v>
      </c>
      <c r="B3977" s="219" t="s">
        <v>15</v>
      </c>
      <c r="C3977" s="219" t="s">
        <v>633</v>
      </c>
      <c r="D3977" s="219" t="s">
        <v>632</v>
      </c>
      <c r="E3977" s="219">
        <v>7.6027839999999999E-2</v>
      </c>
    </row>
    <row r="3978" spans="1:5" ht="15.75" customHeight="1">
      <c r="A3978" s="219">
        <v>2013</v>
      </c>
      <c r="B3978" s="219" t="s">
        <v>17</v>
      </c>
      <c r="C3978" s="219" t="s">
        <v>633</v>
      </c>
      <c r="D3978" s="219" t="s">
        <v>632</v>
      </c>
      <c r="E3978" s="219">
        <v>1.8067704E-2</v>
      </c>
    </row>
    <row r="3979" spans="1:5" ht="15.75" customHeight="1">
      <c r="A3979" s="219">
        <v>2013</v>
      </c>
      <c r="B3979" s="219" t="s">
        <v>26</v>
      </c>
      <c r="C3979" s="219" t="s">
        <v>633</v>
      </c>
      <c r="D3979" s="219" t="s">
        <v>632</v>
      </c>
      <c r="E3979" s="219">
        <v>3.9515465E-2</v>
      </c>
    </row>
    <row r="3980" spans="1:5" ht="15.75" customHeight="1">
      <c r="A3980" s="219">
        <v>2013</v>
      </c>
      <c r="B3980" s="219" t="s">
        <v>28</v>
      </c>
      <c r="C3980" s="219" t="s">
        <v>633</v>
      </c>
      <c r="D3980" s="219" t="s">
        <v>632</v>
      </c>
      <c r="E3980" s="219">
        <v>3.7474169999999998E-3</v>
      </c>
    </row>
    <row r="3981" spans="1:5" ht="15.75" customHeight="1">
      <c r="A3981" s="219">
        <v>2013</v>
      </c>
      <c r="B3981" s="219" t="s">
        <v>42</v>
      </c>
      <c r="C3981" s="219" t="s">
        <v>633</v>
      </c>
      <c r="D3981" s="219" t="s">
        <v>632</v>
      </c>
      <c r="E3981" s="219">
        <v>1.8168136000000001E-2</v>
      </c>
    </row>
    <row r="3982" spans="1:5" ht="15.75" customHeight="1">
      <c r="A3982" s="219">
        <v>2013</v>
      </c>
      <c r="B3982" s="219" t="s">
        <v>36</v>
      </c>
      <c r="C3982" s="219" t="s">
        <v>633</v>
      </c>
      <c r="D3982" s="219" t="s">
        <v>632</v>
      </c>
      <c r="E3982" s="219">
        <v>8.3252440000000007E-3</v>
      </c>
    </row>
    <row r="3983" spans="1:5" ht="15.75" customHeight="1">
      <c r="A3983" s="219">
        <v>2013</v>
      </c>
      <c r="B3983" s="219" t="s">
        <v>39</v>
      </c>
      <c r="C3983" s="219" t="s">
        <v>633</v>
      </c>
      <c r="D3983" s="219" t="s">
        <v>632</v>
      </c>
      <c r="E3983" s="219">
        <v>3.4381210000000002E-2</v>
      </c>
    </row>
    <row r="3984" spans="1:5" ht="15.75" customHeight="1">
      <c r="A3984" s="219">
        <v>2013</v>
      </c>
      <c r="B3984" s="219" t="s">
        <v>44</v>
      </c>
      <c r="C3984" s="219" t="s">
        <v>633</v>
      </c>
      <c r="D3984" s="219" t="s">
        <v>632</v>
      </c>
      <c r="E3984" s="219">
        <v>1.3625053E-2</v>
      </c>
    </row>
    <row r="3985" spans="1:5" ht="15.75" customHeight="1">
      <c r="A3985" s="219">
        <v>2013</v>
      </c>
      <c r="B3985" s="219" t="s">
        <v>47</v>
      </c>
      <c r="C3985" s="219" t="s">
        <v>633</v>
      </c>
      <c r="D3985" s="219" t="s">
        <v>632</v>
      </c>
      <c r="E3985" s="219">
        <v>4.0410735000000003E-2</v>
      </c>
    </row>
    <row r="3986" spans="1:5" ht="15.75" customHeight="1">
      <c r="A3986" s="219">
        <v>2013</v>
      </c>
      <c r="B3986" s="219" t="s">
        <v>58</v>
      </c>
      <c r="C3986" s="219" t="s">
        <v>633</v>
      </c>
      <c r="D3986" s="219" t="s">
        <v>632</v>
      </c>
      <c r="E3986" s="219">
        <v>1.311846E-3</v>
      </c>
    </row>
    <row r="3987" spans="1:5" ht="15.75" customHeight="1">
      <c r="A3987" s="219">
        <v>2013</v>
      </c>
      <c r="B3987" s="219" t="s">
        <v>55</v>
      </c>
      <c r="C3987" s="219" t="s">
        <v>633</v>
      </c>
      <c r="D3987" s="219" t="s">
        <v>632</v>
      </c>
      <c r="E3987" s="219">
        <v>2.2058509E-2</v>
      </c>
    </row>
    <row r="3988" spans="1:5" ht="15.75" customHeight="1">
      <c r="A3988" s="219">
        <v>2013</v>
      </c>
      <c r="B3988" s="219" t="s">
        <v>52</v>
      </c>
      <c r="C3988" s="219" t="s">
        <v>633</v>
      </c>
      <c r="D3988" s="219" t="s">
        <v>632</v>
      </c>
      <c r="E3988" s="219">
        <v>3.5906240000000002E-3</v>
      </c>
    </row>
    <row r="3989" spans="1:5" ht="15.75" customHeight="1">
      <c r="A3989" s="219">
        <v>2013</v>
      </c>
      <c r="B3989" s="219" t="s">
        <v>61</v>
      </c>
      <c r="C3989" s="219" t="s">
        <v>633</v>
      </c>
      <c r="D3989" s="219" t="s">
        <v>632</v>
      </c>
      <c r="E3989" s="219">
        <v>3.9362731999999998E-2</v>
      </c>
    </row>
    <row r="3990" spans="1:5" ht="15.75" customHeight="1">
      <c r="A3990" s="219">
        <v>2013</v>
      </c>
      <c r="B3990" s="219" t="s">
        <v>68</v>
      </c>
      <c r="C3990" s="219" t="s">
        <v>633</v>
      </c>
      <c r="D3990" s="219" t="s">
        <v>632</v>
      </c>
      <c r="E3990" s="219">
        <v>0.108375121</v>
      </c>
    </row>
    <row r="3991" spans="1:5" ht="15.75" customHeight="1">
      <c r="A3991" s="219">
        <v>2013</v>
      </c>
      <c r="B3991" s="219" t="s">
        <v>70</v>
      </c>
      <c r="C3991" s="219" t="s">
        <v>633</v>
      </c>
      <c r="D3991" s="219" t="s">
        <v>632</v>
      </c>
      <c r="E3991" s="219">
        <v>9.2832179999999993E-3</v>
      </c>
    </row>
    <row r="3992" spans="1:5" ht="15.75" customHeight="1">
      <c r="A3992" s="219">
        <v>2013</v>
      </c>
      <c r="B3992" s="219" t="s">
        <v>89</v>
      </c>
      <c r="C3992" s="219" t="s">
        <v>633</v>
      </c>
      <c r="D3992" s="219" t="s">
        <v>632</v>
      </c>
      <c r="E3992" s="219">
        <v>1.2438480000000001E-3</v>
      </c>
    </row>
    <row r="3993" spans="1:5" ht="15.75" customHeight="1">
      <c r="A3993" s="219">
        <v>2013</v>
      </c>
      <c r="B3993" s="219" t="s">
        <v>73</v>
      </c>
      <c r="C3993" s="219" t="s">
        <v>633</v>
      </c>
      <c r="D3993" s="219" t="s">
        <v>632</v>
      </c>
      <c r="E3993" s="219">
        <v>6.7575450000000002E-3</v>
      </c>
    </row>
    <row r="3994" spans="1:5" ht="15.75" customHeight="1">
      <c r="A3994" s="219">
        <v>2013</v>
      </c>
      <c r="B3994" s="219" t="s">
        <v>79</v>
      </c>
      <c r="C3994" s="219" t="s">
        <v>633</v>
      </c>
      <c r="D3994" s="219" t="s">
        <v>632</v>
      </c>
      <c r="E3994" s="219">
        <v>7.4976299999999997E-4</v>
      </c>
    </row>
    <row r="3995" spans="1:5" ht="15.75" customHeight="1">
      <c r="A3995" s="219">
        <v>2013</v>
      </c>
      <c r="B3995" s="219" t="s">
        <v>81</v>
      </c>
      <c r="C3995" s="219" t="s">
        <v>633</v>
      </c>
      <c r="D3995" s="219" t="s">
        <v>632</v>
      </c>
      <c r="E3995" s="219">
        <v>3.3241800000000001E-4</v>
      </c>
    </row>
    <row r="3996" spans="1:5" ht="15.75" customHeight="1">
      <c r="A3996" s="219">
        <v>2013</v>
      </c>
      <c r="B3996" s="219" t="s">
        <v>84</v>
      </c>
      <c r="C3996" s="219" t="s">
        <v>633</v>
      </c>
      <c r="D3996" s="219" t="s">
        <v>632</v>
      </c>
      <c r="E3996" s="219">
        <v>3.3602150000000002E-3</v>
      </c>
    </row>
    <row r="3997" spans="1:5" ht="15.75" customHeight="1">
      <c r="A3997" s="219">
        <v>2013</v>
      </c>
      <c r="B3997" s="219" t="s">
        <v>76</v>
      </c>
      <c r="C3997" s="219" t="s">
        <v>633</v>
      </c>
      <c r="D3997" s="219" t="s">
        <v>632</v>
      </c>
      <c r="E3997" s="219">
        <v>2.2101114000000002E-2</v>
      </c>
    </row>
    <row r="3998" spans="1:5" ht="15.75" customHeight="1">
      <c r="A3998" s="219">
        <v>2013</v>
      </c>
      <c r="B3998" s="219" t="s">
        <v>87</v>
      </c>
      <c r="C3998" s="219" t="s">
        <v>633</v>
      </c>
      <c r="D3998" s="219" t="s">
        <v>632</v>
      </c>
      <c r="E3998" s="219">
        <v>1.4490945E-2</v>
      </c>
    </row>
    <row r="3999" spans="1:5" ht="15.75" customHeight="1">
      <c r="A3999" s="219">
        <v>2013</v>
      </c>
      <c r="B3999" s="219" t="s">
        <v>95</v>
      </c>
      <c r="C3999" s="219" t="s">
        <v>633</v>
      </c>
      <c r="D3999" s="219" t="s">
        <v>632</v>
      </c>
      <c r="E3999" s="219">
        <v>4.0619806000000001E-2</v>
      </c>
    </row>
    <row r="4000" spans="1:5" ht="15.75" customHeight="1">
      <c r="A4000" s="219">
        <v>2013</v>
      </c>
      <c r="B4000" s="219" t="s">
        <v>98</v>
      </c>
      <c r="C4000" s="219" t="s">
        <v>633</v>
      </c>
      <c r="D4000" s="219" t="s">
        <v>632</v>
      </c>
      <c r="E4000" s="219">
        <v>1.7772808000000001E-2</v>
      </c>
    </row>
    <row r="4001" spans="1:5" ht="15.75" customHeight="1">
      <c r="A4001" s="219">
        <v>2013</v>
      </c>
      <c r="B4001" s="219" t="s">
        <v>100</v>
      </c>
      <c r="C4001" s="219" t="s">
        <v>633</v>
      </c>
      <c r="D4001" s="219" t="s">
        <v>632</v>
      </c>
      <c r="E4001" s="219">
        <v>5.5661560000000001E-3</v>
      </c>
    </row>
    <row r="4002" spans="1:5" ht="15.75" customHeight="1">
      <c r="A4002" s="219">
        <v>2013</v>
      </c>
      <c r="B4002" s="219" t="s">
        <v>103</v>
      </c>
      <c r="C4002" s="219" t="s">
        <v>633</v>
      </c>
      <c r="D4002" s="219" t="s">
        <v>632</v>
      </c>
      <c r="E4002" s="219">
        <v>0.11371713999999999</v>
      </c>
    </row>
    <row r="4003" spans="1:5" ht="15.75" customHeight="1">
      <c r="A4003" s="219">
        <v>2013</v>
      </c>
      <c r="B4003" s="219" t="s">
        <v>8075</v>
      </c>
      <c r="C4003" s="219" t="s">
        <v>633</v>
      </c>
      <c r="D4003" s="219" t="s">
        <v>632</v>
      </c>
      <c r="E4003" s="219">
        <v>4.5516430000000002E-3</v>
      </c>
    </row>
    <row r="4004" spans="1:5" ht="15.75" customHeight="1">
      <c r="A4004" s="219">
        <v>2013</v>
      </c>
      <c r="B4004" s="219" t="s">
        <v>107</v>
      </c>
      <c r="C4004" s="219" t="s">
        <v>633</v>
      </c>
      <c r="D4004" s="219" t="s">
        <v>632</v>
      </c>
      <c r="E4004" s="219">
        <v>2.2934493E-2</v>
      </c>
    </row>
    <row r="4005" spans="1:5" ht="15.75" customHeight="1">
      <c r="A4005" s="219">
        <v>2013</v>
      </c>
      <c r="B4005" s="219" t="s">
        <v>110</v>
      </c>
      <c r="C4005" s="219" t="s">
        <v>633</v>
      </c>
      <c r="D4005" s="219" t="s">
        <v>632</v>
      </c>
      <c r="E4005" s="219">
        <v>8.8183040000000008E-3</v>
      </c>
    </row>
    <row r="4006" spans="1:5" ht="15.75" customHeight="1">
      <c r="A4006" s="219">
        <v>2013</v>
      </c>
      <c r="B4006" s="219" t="s">
        <v>113</v>
      </c>
      <c r="C4006" s="219" t="s">
        <v>633</v>
      </c>
      <c r="D4006" s="219" t="s">
        <v>632</v>
      </c>
      <c r="E4006" s="219">
        <v>1.4629754E-2</v>
      </c>
    </row>
    <row r="4007" spans="1:5" ht="15.75" customHeight="1">
      <c r="A4007" s="219">
        <v>2013</v>
      </c>
      <c r="B4007" s="219" t="s">
        <v>115</v>
      </c>
      <c r="C4007" s="219" t="s">
        <v>633</v>
      </c>
      <c r="D4007" s="219" t="s">
        <v>632</v>
      </c>
      <c r="E4007" s="219">
        <v>0.107773115</v>
      </c>
    </row>
    <row r="4008" spans="1:5" ht="15.75" customHeight="1">
      <c r="A4008" s="219">
        <v>2013</v>
      </c>
      <c r="B4008" s="219" t="s">
        <v>118</v>
      </c>
      <c r="C4008" s="219" t="s">
        <v>633</v>
      </c>
      <c r="D4008" s="219" t="s">
        <v>632</v>
      </c>
      <c r="E4008" s="219">
        <v>2.0446176E-2</v>
      </c>
    </row>
    <row r="4009" spans="1:5" ht="15.75" customHeight="1">
      <c r="A4009" s="219">
        <v>2013</v>
      </c>
      <c r="B4009" s="219" t="s">
        <v>123</v>
      </c>
      <c r="C4009" s="219" t="s">
        <v>633</v>
      </c>
      <c r="D4009" s="219" t="s">
        <v>632</v>
      </c>
      <c r="E4009" s="219">
        <v>1.5664904E-2</v>
      </c>
    </row>
    <row r="4010" spans="1:5" ht="15.75" customHeight="1">
      <c r="A4010" s="219">
        <v>2013</v>
      </c>
      <c r="B4010" s="219" t="s">
        <v>126</v>
      </c>
      <c r="C4010" s="219" t="s">
        <v>633</v>
      </c>
      <c r="D4010" s="219" t="s">
        <v>632</v>
      </c>
      <c r="E4010" s="219">
        <v>5.4630900000000003E-3</v>
      </c>
    </row>
    <row r="4011" spans="1:5" ht="15.75" customHeight="1">
      <c r="A4011" s="219">
        <v>2013</v>
      </c>
      <c r="B4011" s="219" t="s">
        <v>132</v>
      </c>
      <c r="C4011" s="219" t="s">
        <v>633</v>
      </c>
      <c r="D4011" s="219" t="s">
        <v>632</v>
      </c>
      <c r="E4011" s="219">
        <v>1.3406306E-2</v>
      </c>
    </row>
    <row r="4012" spans="1:5" ht="15.75" customHeight="1">
      <c r="A4012" s="219">
        <v>2013</v>
      </c>
      <c r="B4012" s="219" t="s">
        <v>129</v>
      </c>
      <c r="C4012" s="219" t="s">
        <v>633</v>
      </c>
      <c r="D4012" s="219" t="s">
        <v>632</v>
      </c>
      <c r="E4012" s="219">
        <v>1.3476251E-2</v>
      </c>
    </row>
    <row r="4013" spans="1:5" ht="15.75" customHeight="1">
      <c r="A4013" s="219">
        <v>2013</v>
      </c>
      <c r="B4013" s="219" t="s">
        <v>134</v>
      </c>
      <c r="C4013" s="219" t="s">
        <v>633</v>
      </c>
      <c r="D4013" s="219" t="s">
        <v>632</v>
      </c>
      <c r="E4013" s="219">
        <v>8.4936260000000006E-3</v>
      </c>
    </row>
    <row r="4014" spans="1:5" ht="15.75" customHeight="1">
      <c r="A4014" s="219">
        <v>2013</v>
      </c>
      <c r="B4014" s="219" t="s">
        <v>3</v>
      </c>
      <c r="C4014" s="219" t="s">
        <v>633</v>
      </c>
      <c r="D4014" s="219" t="s">
        <v>637</v>
      </c>
      <c r="E4014" s="219">
        <v>1.9182055999999999E-2</v>
      </c>
    </row>
    <row r="4015" spans="1:5" ht="15.75" customHeight="1">
      <c r="A4015" s="219">
        <v>2013</v>
      </c>
      <c r="B4015" s="219" t="s">
        <v>12</v>
      </c>
      <c r="C4015" s="219" t="s">
        <v>633</v>
      </c>
      <c r="D4015" s="219" t="s">
        <v>637</v>
      </c>
      <c r="E4015" s="219">
        <v>1.540774E-3</v>
      </c>
    </row>
    <row r="4016" spans="1:5" ht="15.75" customHeight="1">
      <c r="A4016" s="219">
        <v>2013</v>
      </c>
      <c r="B4016" s="219" t="s">
        <v>8</v>
      </c>
      <c r="C4016" s="219" t="s">
        <v>633</v>
      </c>
      <c r="D4016" s="219" t="s">
        <v>637</v>
      </c>
      <c r="E4016" s="224">
        <v>3.1300000000000002E-5</v>
      </c>
    </row>
    <row r="4017" spans="1:5" ht="15.75" customHeight="1">
      <c r="A4017" s="219">
        <v>2013</v>
      </c>
      <c r="B4017" s="219" t="s">
        <v>15</v>
      </c>
      <c r="C4017" s="219" t="s">
        <v>633</v>
      </c>
      <c r="D4017" s="219" t="s">
        <v>637</v>
      </c>
      <c r="E4017" s="219">
        <v>0.10304537800000001</v>
      </c>
    </row>
    <row r="4018" spans="1:5" ht="15.75" customHeight="1">
      <c r="A4018" s="219">
        <v>2013</v>
      </c>
      <c r="B4018" s="219" t="s">
        <v>17</v>
      </c>
      <c r="C4018" s="219" t="s">
        <v>633</v>
      </c>
      <c r="D4018" s="219" t="s">
        <v>637</v>
      </c>
      <c r="E4018" s="219">
        <v>2.7669000000000001E-4</v>
      </c>
    </row>
    <row r="4019" spans="1:5" ht="15.75" customHeight="1">
      <c r="A4019" s="219">
        <v>2013</v>
      </c>
      <c r="B4019" s="219" t="s">
        <v>23</v>
      </c>
      <c r="C4019" s="219" t="s">
        <v>633</v>
      </c>
      <c r="D4019" s="219" t="s">
        <v>637</v>
      </c>
      <c r="E4019" s="219">
        <v>2.6634500000000003E-4</v>
      </c>
    </row>
    <row r="4020" spans="1:5" ht="15.75" customHeight="1">
      <c r="A4020" s="219">
        <v>2013</v>
      </c>
      <c r="B4020" s="219" t="s">
        <v>26</v>
      </c>
      <c r="C4020" s="219" t="s">
        <v>633</v>
      </c>
      <c r="D4020" s="219" t="s">
        <v>637</v>
      </c>
      <c r="E4020" s="219">
        <v>1.6098026000000001E-2</v>
      </c>
    </row>
    <row r="4021" spans="1:5" ht="15.75" customHeight="1">
      <c r="A4021" s="219">
        <v>2013</v>
      </c>
      <c r="B4021" s="219" t="s">
        <v>28</v>
      </c>
      <c r="C4021" s="219" t="s">
        <v>633</v>
      </c>
      <c r="D4021" s="219" t="s">
        <v>637</v>
      </c>
      <c r="E4021" s="219">
        <v>3.4619590000000001E-3</v>
      </c>
    </row>
    <row r="4022" spans="1:5" ht="15.75" customHeight="1">
      <c r="A4022" s="219">
        <v>2013</v>
      </c>
      <c r="B4022" s="219" t="s">
        <v>42</v>
      </c>
      <c r="C4022" s="219" t="s">
        <v>633</v>
      </c>
      <c r="D4022" s="219" t="s">
        <v>637</v>
      </c>
      <c r="E4022" s="219">
        <v>6.1136835E-2</v>
      </c>
    </row>
    <row r="4023" spans="1:5" ht="15.75" customHeight="1">
      <c r="A4023" s="219">
        <v>2013</v>
      </c>
      <c r="B4023" s="219" t="s">
        <v>34</v>
      </c>
      <c r="C4023" s="219" t="s">
        <v>633</v>
      </c>
      <c r="D4023" s="219" t="s">
        <v>637</v>
      </c>
      <c r="E4023" s="219">
        <v>1.141768E-3</v>
      </c>
    </row>
    <row r="4024" spans="1:5" ht="15.75" customHeight="1">
      <c r="A4024" s="219">
        <v>2013</v>
      </c>
      <c r="B4024" s="219" t="s">
        <v>36</v>
      </c>
      <c r="C4024" s="219" t="s">
        <v>633</v>
      </c>
      <c r="D4024" s="219" t="s">
        <v>637</v>
      </c>
      <c r="E4024" s="219">
        <v>8.8870609999999999E-3</v>
      </c>
    </row>
    <row r="4025" spans="1:5" ht="15.75" customHeight="1">
      <c r="A4025" s="219">
        <v>2013</v>
      </c>
      <c r="B4025" s="219" t="s">
        <v>39</v>
      </c>
      <c r="C4025" s="219" t="s">
        <v>633</v>
      </c>
      <c r="D4025" s="219" t="s">
        <v>637</v>
      </c>
      <c r="E4025" s="219">
        <v>6.9884719999999999E-3</v>
      </c>
    </row>
    <row r="4026" spans="1:5" ht="15.75" customHeight="1">
      <c r="A4026" s="219">
        <v>2013</v>
      </c>
      <c r="B4026" s="219" t="s">
        <v>44</v>
      </c>
      <c r="C4026" s="219" t="s">
        <v>633</v>
      </c>
      <c r="D4026" s="219" t="s">
        <v>637</v>
      </c>
      <c r="E4026" s="219">
        <v>5.0486359999999996E-3</v>
      </c>
    </row>
    <row r="4027" spans="1:5" ht="15.75" customHeight="1">
      <c r="A4027" s="219">
        <v>2013</v>
      </c>
      <c r="B4027" s="219" t="s">
        <v>47</v>
      </c>
      <c r="C4027" s="219" t="s">
        <v>633</v>
      </c>
      <c r="D4027" s="219" t="s">
        <v>637</v>
      </c>
      <c r="E4027" s="219">
        <v>3.469532E-3</v>
      </c>
    </row>
    <row r="4028" spans="1:5" ht="15.75" customHeight="1">
      <c r="A4028" s="219">
        <v>2013</v>
      </c>
      <c r="B4028" s="219" t="s">
        <v>50</v>
      </c>
      <c r="C4028" s="219" t="s">
        <v>633</v>
      </c>
      <c r="D4028" s="219" t="s">
        <v>637</v>
      </c>
      <c r="E4028" s="219">
        <v>0.37180964300000002</v>
      </c>
    </row>
    <row r="4029" spans="1:5" ht="15.75" customHeight="1">
      <c r="A4029" s="219">
        <v>2013</v>
      </c>
      <c r="B4029" s="219" t="s">
        <v>58</v>
      </c>
      <c r="C4029" s="219" t="s">
        <v>633</v>
      </c>
      <c r="D4029" s="219" t="s">
        <v>637</v>
      </c>
      <c r="E4029" s="219">
        <v>2.7698000000000002E-4</v>
      </c>
    </row>
    <row r="4030" spans="1:5" ht="15.75" customHeight="1">
      <c r="A4030" s="219">
        <v>2013</v>
      </c>
      <c r="B4030" s="219" t="s">
        <v>55</v>
      </c>
      <c r="C4030" s="219" t="s">
        <v>633</v>
      </c>
      <c r="D4030" s="219" t="s">
        <v>637</v>
      </c>
      <c r="E4030" s="219">
        <v>1.8233491000000001E-2</v>
      </c>
    </row>
    <row r="4031" spans="1:5" ht="15.75" customHeight="1">
      <c r="A4031" s="219">
        <v>2013</v>
      </c>
      <c r="B4031" s="219" t="s">
        <v>61</v>
      </c>
      <c r="C4031" s="219" t="s">
        <v>633</v>
      </c>
      <c r="D4031" s="219" t="s">
        <v>637</v>
      </c>
      <c r="E4031" s="219">
        <v>4.1357909999999998E-3</v>
      </c>
    </row>
    <row r="4032" spans="1:5" ht="15.75" customHeight="1">
      <c r="A4032" s="219">
        <v>2013</v>
      </c>
      <c r="B4032" s="219" t="s">
        <v>62</v>
      </c>
      <c r="C4032" s="219" t="s">
        <v>633</v>
      </c>
      <c r="D4032" s="219" t="s">
        <v>637</v>
      </c>
      <c r="E4032" s="219">
        <v>3.8554079999999998E-3</v>
      </c>
    </row>
    <row r="4033" spans="1:5" ht="15.75" customHeight="1">
      <c r="A4033" s="219">
        <v>2013</v>
      </c>
      <c r="B4033" s="219" t="s">
        <v>68</v>
      </c>
      <c r="C4033" s="219" t="s">
        <v>633</v>
      </c>
      <c r="D4033" s="219" t="s">
        <v>637</v>
      </c>
      <c r="E4033" s="219">
        <v>1.5269979999999999E-3</v>
      </c>
    </row>
    <row r="4034" spans="1:5" ht="15.75" customHeight="1">
      <c r="A4034" s="219">
        <v>2013</v>
      </c>
      <c r="B4034" s="219" t="s">
        <v>65</v>
      </c>
      <c r="C4034" s="219" t="s">
        <v>633</v>
      </c>
      <c r="D4034" s="219" t="s">
        <v>637</v>
      </c>
      <c r="E4034" s="219">
        <v>6.9235620000000003E-3</v>
      </c>
    </row>
    <row r="4035" spans="1:5" ht="15.75" customHeight="1">
      <c r="A4035" s="219">
        <v>2013</v>
      </c>
      <c r="B4035" s="219" t="s">
        <v>70</v>
      </c>
      <c r="C4035" s="219" t="s">
        <v>633</v>
      </c>
      <c r="D4035" s="219" t="s">
        <v>637</v>
      </c>
      <c r="E4035" s="224">
        <v>6.0999999999999999E-5</v>
      </c>
    </row>
    <row r="4036" spans="1:5" ht="15.75" customHeight="1">
      <c r="A4036" s="219">
        <v>2013</v>
      </c>
      <c r="B4036" s="219" t="s">
        <v>89</v>
      </c>
      <c r="C4036" s="219" t="s">
        <v>633</v>
      </c>
      <c r="D4036" s="219" t="s">
        <v>637</v>
      </c>
      <c r="E4036" s="219">
        <v>3.1261219999999998E-3</v>
      </c>
    </row>
    <row r="4037" spans="1:5" ht="15.75" customHeight="1">
      <c r="A4037" s="219">
        <v>2013</v>
      </c>
      <c r="B4037" s="219" t="s">
        <v>92</v>
      </c>
      <c r="C4037" s="219" t="s">
        <v>633</v>
      </c>
      <c r="D4037" s="219" t="s">
        <v>637</v>
      </c>
      <c r="E4037" s="219">
        <v>5.6268300000000002E-4</v>
      </c>
    </row>
    <row r="4038" spans="1:5" ht="15.75" customHeight="1">
      <c r="A4038" s="219">
        <v>2013</v>
      </c>
      <c r="B4038" s="219" t="s">
        <v>73</v>
      </c>
      <c r="C4038" s="219" t="s">
        <v>633</v>
      </c>
      <c r="D4038" s="219" t="s">
        <v>637</v>
      </c>
      <c r="E4038" s="219">
        <v>9.3356989999999994E-3</v>
      </c>
    </row>
    <row r="4039" spans="1:5" ht="15.75" customHeight="1">
      <c r="A4039" s="219">
        <v>2013</v>
      </c>
      <c r="B4039" s="219" t="s">
        <v>81</v>
      </c>
      <c r="C4039" s="219" t="s">
        <v>633</v>
      </c>
      <c r="D4039" s="219" t="s">
        <v>637</v>
      </c>
      <c r="E4039" s="219">
        <v>1.4025800000000001E-4</v>
      </c>
    </row>
    <row r="4040" spans="1:5" ht="15.75" customHeight="1">
      <c r="A4040" s="219">
        <v>2013</v>
      </c>
      <c r="B4040" s="219" t="s">
        <v>84</v>
      </c>
      <c r="C4040" s="219" t="s">
        <v>633</v>
      </c>
      <c r="D4040" s="219" t="s">
        <v>637</v>
      </c>
      <c r="E4040" s="224">
        <v>6.4700000000000001E-5</v>
      </c>
    </row>
    <row r="4041" spans="1:5" ht="15.75" customHeight="1">
      <c r="A4041" s="219">
        <v>2013</v>
      </c>
      <c r="B4041" s="219" t="s">
        <v>76</v>
      </c>
      <c r="C4041" s="219" t="s">
        <v>633</v>
      </c>
      <c r="D4041" s="219" t="s">
        <v>637</v>
      </c>
      <c r="E4041" s="224">
        <v>3.3800000000000002E-5</v>
      </c>
    </row>
    <row r="4042" spans="1:5" ht="15.75" customHeight="1">
      <c r="A4042" s="219">
        <v>2013</v>
      </c>
      <c r="B4042" s="219" t="s">
        <v>87</v>
      </c>
      <c r="C4042" s="219" t="s">
        <v>633</v>
      </c>
      <c r="D4042" s="219" t="s">
        <v>637</v>
      </c>
      <c r="E4042" s="219">
        <v>5.6725099999999995E-4</v>
      </c>
    </row>
    <row r="4043" spans="1:5" ht="15.75" customHeight="1">
      <c r="A4043" s="219">
        <v>2013</v>
      </c>
      <c r="B4043" s="219" t="s">
        <v>95</v>
      </c>
      <c r="C4043" s="219" t="s">
        <v>633</v>
      </c>
      <c r="D4043" s="219" t="s">
        <v>637</v>
      </c>
      <c r="E4043" s="219">
        <v>1.1915627999999999E-2</v>
      </c>
    </row>
    <row r="4044" spans="1:5" ht="15.75" customHeight="1">
      <c r="A4044" s="219">
        <v>2013</v>
      </c>
      <c r="B4044" s="219" t="s">
        <v>98</v>
      </c>
      <c r="C4044" s="219" t="s">
        <v>633</v>
      </c>
      <c r="D4044" s="219" t="s">
        <v>637</v>
      </c>
      <c r="E4044" s="219">
        <v>3.4691709000000001E-2</v>
      </c>
    </row>
    <row r="4045" spans="1:5" ht="15.75" customHeight="1">
      <c r="A4045" s="219">
        <v>2013</v>
      </c>
      <c r="B4045" s="219" t="s">
        <v>100</v>
      </c>
      <c r="C4045" s="219" t="s">
        <v>633</v>
      </c>
      <c r="D4045" s="219" t="s">
        <v>637</v>
      </c>
      <c r="E4045" s="219">
        <v>3.6637099999999999E-4</v>
      </c>
    </row>
    <row r="4046" spans="1:5" ht="15.75" customHeight="1">
      <c r="A4046" s="219">
        <v>2013</v>
      </c>
      <c r="B4046" s="219" t="s">
        <v>103</v>
      </c>
      <c r="C4046" s="219" t="s">
        <v>633</v>
      </c>
      <c r="D4046" s="219" t="s">
        <v>637</v>
      </c>
      <c r="E4046" s="219">
        <v>3.460879E-3</v>
      </c>
    </row>
    <row r="4047" spans="1:5" ht="15.75" customHeight="1">
      <c r="A4047" s="219">
        <v>2013</v>
      </c>
      <c r="B4047" s="219" t="s">
        <v>105</v>
      </c>
      <c r="C4047" s="219" t="s">
        <v>633</v>
      </c>
      <c r="D4047" s="219" t="s">
        <v>637</v>
      </c>
      <c r="E4047" s="219">
        <v>7.1332100000000005E-4</v>
      </c>
    </row>
    <row r="4048" spans="1:5" ht="15.75" customHeight="1">
      <c r="A4048" s="219">
        <v>2013</v>
      </c>
      <c r="B4048" s="219" t="s">
        <v>107</v>
      </c>
      <c r="C4048" s="219" t="s">
        <v>633</v>
      </c>
      <c r="D4048" s="219" t="s">
        <v>637</v>
      </c>
      <c r="E4048" s="219">
        <v>3.3605520000000002E-3</v>
      </c>
    </row>
    <row r="4049" spans="1:5" ht="15.75" customHeight="1">
      <c r="A4049" s="219">
        <v>2013</v>
      </c>
      <c r="B4049" s="219" t="s">
        <v>110</v>
      </c>
      <c r="C4049" s="219" t="s">
        <v>633</v>
      </c>
      <c r="D4049" s="219" t="s">
        <v>637</v>
      </c>
      <c r="E4049" s="219">
        <v>2.1502359999999998E-3</v>
      </c>
    </row>
    <row r="4050" spans="1:5" ht="15.75" customHeight="1">
      <c r="A4050" s="219">
        <v>2013</v>
      </c>
      <c r="B4050" s="219" t="s">
        <v>113</v>
      </c>
      <c r="C4050" s="219" t="s">
        <v>633</v>
      </c>
      <c r="D4050" s="219" t="s">
        <v>637</v>
      </c>
      <c r="E4050" s="219">
        <v>1.4506985E-2</v>
      </c>
    </row>
    <row r="4051" spans="1:5" ht="15.75" customHeight="1">
      <c r="A4051" s="219">
        <v>2013</v>
      </c>
      <c r="B4051" s="219" t="s">
        <v>115</v>
      </c>
      <c r="C4051" s="219" t="s">
        <v>633</v>
      </c>
      <c r="D4051" s="219" t="s">
        <v>637</v>
      </c>
      <c r="E4051" s="219">
        <v>0.21564176500000001</v>
      </c>
    </row>
    <row r="4052" spans="1:5" ht="15.75" customHeight="1">
      <c r="A4052" s="219">
        <v>2013</v>
      </c>
      <c r="B4052" s="219" t="s">
        <v>118</v>
      </c>
      <c r="C4052" s="219" t="s">
        <v>633</v>
      </c>
      <c r="D4052" s="219" t="s">
        <v>637</v>
      </c>
      <c r="E4052" s="219">
        <v>5.1560099999999997E-4</v>
      </c>
    </row>
    <row r="4053" spans="1:5" ht="15.75" customHeight="1">
      <c r="A4053" s="219">
        <v>2013</v>
      </c>
      <c r="B4053" s="219" t="s">
        <v>123</v>
      </c>
      <c r="C4053" s="219" t="s">
        <v>633</v>
      </c>
      <c r="D4053" s="219" t="s">
        <v>637</v>
      </c>
      <c r="E4053" s="219">
        <v>5.2610191000000001E-2</v>
      </c>
    </row>
    <row r="4054" spans="1:5" ht="15.75" customHeight="1">
      <c r="A4054" s="219">
        <v>2013</v>
      </c>
      <c r="B4054" s="219" t="s">
        <v>126</v>
      </c>
      <c r="C4054" s="219" t="s">
        <v>633</v>
      </c>
      <c r="D4054" s="219" t="s">
        <v>637</v>
      </c>
      <c r="E4054" s="219">
        <v>3.4485700000000001E-4</v>
      </c>
    </row>
    <row r="4055" spans="1:5" ht="15.75" customHeight="1">
      <c r="A4055" s="219">
        <v>2013</v>
      </c>
      <c r="B4055" s="219" t="s">
        <v>132</v>
      </c>
      <c r="C4055" s="219" t="s">
        <v>633</v>
      </c>
      <c r="D4055" s="219" t="s">
        <v>637</v>
      </c>
      <c r="E4055" s="219">
        <v>9.2111799999999996E-4</v>
      </c>
    </row>
    <row r="4056" spans="1:5" ht="15.75" customHeight="1">
      <c r="A4056" s="219">
        <v>2013</v>
      </c>
      <c r="B4056" s="219" t="s">
        <v>129</v>
      </c>
      <c r="C4056" s="219" t="s">
        <v>633</v>
      </c>
      <c r="D4056" s="219" t="s">
        <v>637</v>
      </c>
      <c r="E4056" s="219">
        <v>7.0205739999999999E-3</v>
      </c>
    </row>
    <row r="4057" spans="1:5" ht="15.75" customHeight="1">
      <c r="A4057" s="219">
        <v>2013</v>
      </c>
      <c r="B4057" s="219" t="s">
        <v>134</v>
      </c>
      <c r="C4057" s="219" t="s">
        <v>633</v>
      </c>
      <c r="D4057" s="219" t="s">
        <v>637</v>
      </c>
      <c r="E4057" s="219">
        <v>5.5195400000000001E-4</v>
      </c>
    </row>
    <row r="4058" spans="1:5" ht="15.75" customHeight="1">
      <c r="A4058" s="219">
        <v>2013</v>
      </c>
      <c r="B4058" s="219" t="s">
        <v>3</v>
      </c>
      <c r="C4058" s="219" t="s">
        <v>638</v>
      </c>
      <c r="D4058" s="219" t="s">
        <v>637</v>
      </c>
      <c r="E4058" s="219">
        <v>3.7914680000000001E-3</v>
      </c>
    </row>
    <row r="4059" spans="1:5" ht="15.75" customHeight="1">
      <c r="A4059" s="219">
        <v>2013</v>
      </c>
      <c r="B4059" s="219" t="s">
        <v>12</v>
      </c>
      <c r="C4059" s="219" t="s">
        <v>638</v>
      </c>
      <c r="D4059" s="219" t="s">
        <v>637</v>
      </c>
      <c r="E4059" s="219">
        <v>8.3384699999999997E-4</v>
      </c>
    </row>
    <row r="4060" spans="1:5" ht="15.75" customHeight="1">
      <c r="A4060" s="219">
        <v>2013</v>
      </c>
      <c r="B4060" s="219" t="s">
        <v>36</v>
      </c>
      <c r="C4060" s="219" t="s">
        <v>638</v>
      </c>
      <c r="D4060" s="219" t="s">
        <v>637</v>
      </c>
      <c r="E4060" s="219">
        <v>3.0552589000000002E-2</v>
      </c>
    </row>
    <row r="4061" spans="1:5" ht="15.75" customHeight="1">
      <c r="A4061" s="219">
        <v>2013</v>
      </c>
      <c r="B4061" s="219" t="s">
        <v>47</v>
      </c>
      <c r="C4061" s="219" t="s">
        <v>638</v>
      </c>
      <c r="D4061" s="219" t="s">
        <v>637</v>
      </c>
      <c r="E4061" s="219">
        <v>0.73591234500000002</v>
      </c>
    </row>
    <row r="4062" spans="1:5" ht="15.75" customHeight="1">
      <c r="A4062" s="219">
        <v>2013</v>
      </c>
      <c r="B4062" s="219" t="s">
        <v>50</v>
      </c>
      <c r="C4062" s="219" t="s">
        <v>638</v>
      </c>
      <c r="D4062" s="219" t="s">
        <v>637</v>
      </c>
      <c r="E4062" s="219">
        <v>7.7157660000000003E-2</v>
      </c>
    </row>
    <row r="4063" spans="1:5" ht="15.75" customHeight="1">
      <c r="A4063" s="219">
        <v>2013</v>
      </c>
      <c r="B4063" s="219" t="s">
        <v>61</v>
      </c>
      <c r="C4063" s="219" t="s">
        <v>638</v>
      </c>
      <c r="D4063" s="219" t="s">
        <v>637</v>
      </c>
      <c r="E4063" s="219">
        <v>6.2468400000000002E-4</v>
      </c>
    </row>
    <row r="4064" spans="1:5" ht="15.75" customHeight="1">
      <c r="A4064" s="219">
        <v>2013</v>
      </c>
      <c r="B4064" s="219" t="s">
        <v>62</v>
      </c>
      <c r="C4064" s="219" t="s">
        <v>638</v>
      </c>
      <c r="D4064" s="219" t="s">
        <v>637</v>
      </c>
      <c r="E4064" s="219">
        <v>2.7445059999999999E-3</v>
      </c>
    </row>
    <row r="4065" spans="1:5" ht="15.75" customHeight="1">
      <c r="A4065" s="219">
        <v>2013</v>
      </c>
      <c r="B4065" s="219" t="s">
        <v>89</v>
      </c>
      <c r="C4065" s="219" t="s">
        <v>638</v>
      </c>
      <c r="D4065" s="219" t="s">
        <v>637</v>
      </c>
      <c r="E4065" s="219">
        <v>9.3568032999999995E-2</v>
      </c>
    </row>
    <row r="4066" spans="1:5" ht="15.75" customHeight="1">
      <c r="A4066" s="219">
        <v>2013</v>
      </c>
      <c r="B4066" s="219" t="s">
        <v>81</v>
      </c>
      <c r="C4066" s="219" t="s">
        <v>638</v>
      </c>
      <c r="D4066" s="219" t="s">
        <v>637</v>
      </c>
      <c r="E4066" s="219">
        <v>1.3381651E-2</v>
      </c>
    </row>
    <row r="4067" spans="1:5" ht="15.75" customHeight="1">
      <c r="A4067" s="219">
        <v>2013</v>
      </c>
      <c r="B4067" s="219" t="s">
        <v>87</v>
      </c>
      <c r="C4067" s="219" t="s">
        <v>638</v>
      </c>
      <c r="D4067" s="219" t="s">
        <v>637</v>
      </c>
      <c r="E4067" s="224">
        <v>8.0700000000000007E-6</v>
      </c>
    </row>
    <row r="4068" spans="1:5" ht="15.75" customHeight="1">
      <c r="A4068" s="219">
        <v>2013</v>
      </c>
      <c r="B4068" s="219" t="s">
        <v>103</v>
      </c>
      <c r="C4068" s="219" t="s">
        <v>638</v>
      </c>
      <c r="D4068" s="219" t="s">
        <v>637</v>
      </c>
      <c r="E4068" s="219">
        <v>4.0205479999999997E-3</v>
      </c>
    </row>
    <row r="4069" spans="1:5" ht="15.75" customHeight="1">
      <c r="A4069" s="219">
        <v>2013</v>
      </c>
      <c r="B4069" s="219" t="s">
        <v>115</v>
      </c>
      <c r="C4069" s="219" t="s">
        <v>638</v>
      </c>
      <c r="D4069" s="219" t="s">
        <v>637</v>
      </c>
      <c r="E4069" s="219">
        <v>3.8667399999999999E-4</v>
      </c>
    </row>
    <row r="4070" spans="1:5" ht="15.75" customHeight="1">
      <c r="A4070" s="219">
        <v>2013</v>
      </c>
      <c r="B4070" s="219" t="s">
        <v>129</v>
      </c>
      <c r="C4070" s="219" t="s">
        <v>638</v>
      </c>
      <c r="D4070" s="219" t="s">
        <v>637</v>
      </c>
      <c r="E4070" s="219">
        <v>3.7017924000000001E-2</v>
      </c>
    </row>
    <row r="4071" spans="1:5" ht="15.75" customHeight="1">
      <c r="A4071" s="219">
        <v>2013</v>
      </c>
      <c r="B4071" s="219" t="s">
        <v>3</v>
      </c>
      <c r="C4071" s="219" t="s">
        <v>188</v>
      </c>
      <c r="D4071" s="219" t="s">
        <v>632</v>
      </c>
      <c r="E4071" s="219">
        <v>7.8399805000000003E-2</v>
      </c>
    </row>
    <row r="4072" spans="1:5" ht="15.75" customHeight="1">
      <c r="A4072" s="219">
        <v>2013</v>
      </c>
      <c r="B4072" s="219" t="s">
        <v>12</v>
      </c>
      <c r="C4072" s="219" t="s">
        <v>188</v>
      </c>
      <c r="D4072" s="219" t="s">
        <v>632</v>
      </c>
      <c r="E4072" s="219">
        <v>5.1229040000000002E-3</v>
      </c>
    </row>
    <row r="4073" spans="1:5" ht="15.75" customHeight="1">
      <c r="A4073" s="219">
        <v>2013</v>
      </c>
      <c r="B4073" s="219" t="s">
        <v>8</v>
      </c>
      <c r="C4073" s="219" t="s">
        <v>188</v>
      </c>
      <c r="D4073" s="219" t="s">
        <v>632</v>
      </c>
      <c r="E4073" s="219">
        <v>2.1382061000000001E-2</v>
      </c>
    </row>
    <row r="4074" spans="1:5" ht="15.75" customHeight="1">
      <c r="A4074" s="219">
        <v>2013</v>
      </c>
      <c r="B4074" s="219" t="s">
        <v>15</v>
      </c>
      <c r="C4074" s="219" t="s">
        <v>188</v>
      </c>
      <c r="D4074" s="219" t="s">
        <v>632</v>
      </c>
      <c r="E4074" s="219">
        <v>7.9965814999999996E-2</v>
      </c>
    </row>
    <row r="4075" spans="1:5" ht="15.75" customHeight="1">
      <c r="A4075" s="219">
        <v>2013</v>
      </c>
      <c r="B4075" s="219" t="s">
        <v>17</v>
      </c>
      <c r="C4075" s="219" t="s">
        <v>188</v>
      </c>
      <c r="D4075" s="219" t="s">
        <v>632</v>
      </c>
      <c r="E4075" s="219">
        <v>2.2187855999999999E-2</v>
      </c>
    </row>
    <row r="4076" spans="1:5" ht="15.75" customHeight="1">
      <c r="A4076" s="219">
        <v>2013</v>
      </c>
      <c r="B4076" s="219" t="s">
        <v>26</v>
      </c>
      <c r="C4076" s="219" t="s">
        <v>188</v>
      </c>
      <c r="D4076" s="219" t="s">
        <v>632</v>
      </c>
      <c r="E4076" s="219">
        <v>4.1938792000000003E-2</v>
      </c>
    </row>
    <row r="4077" spans="1:5" ht="15.75" customHeight="1">
      <c r="A4077" s="219">
        <v>2013</v>
      </c>
      <c r="B4077" s="219" t="s">
        <v>28</v>
      </c>
      <c r="C4077" s="219" t="s">
        <v>188</v>
      </c>
      <c r="D4077" s="219" t="s">
        <v>632</v>
      </c>
      <c r="E4077" s="219">
        <v>8.4567800000000005E-3</v>
      </c>
    </row>
    <row r="4078" spans="1:5" ht="15.75" customHeight="1">
      <c r="A4078" s="219">
        <v>2013</v>
      </c>
      <c r="B4078" s="219" t="s">
        <v>42</v>
      </c>
      <c r="C4078" s="219" t="s">
        <v>188</v>
      </c>
      <c r="D4078" s="219" t="s">
        <v>632</v>
      </c>
      <c r="E4078" s="219">
        <v>1.556894E-2</v>
      </c>
    </row>
    <row r="4079" spans="1:5" ht="15.75" customHeight="1">
      <c r="A4079" s="219">
        <v>2013</v>
      </c>
      <c r="B4079" s="219" t="s">
        <v>36</v>
      </c>
      <c r="C4079" s="219" t="s">
        <v>188</v>
      </c>
      <c r="D4079" s="219" t="s">
        <v>632</v>
      </c>
      <c r="E4079" s="219">
        <v>9.4481519999999996E-3</v>
      </c>
    </row>
    <row r="4080" spans="1:5" ht="15.75" customHeight="1">
      <c r="A4080" s="219">
        <v>2013</v>
      </c>
      <c r="B4080" s="219" t="s">
        <v>39</v>
      </c>
      <c r="C4080" s="219" t="s">
        <v>188</v>
      </c>
      <c r="D4080" s="219" t="s">
        <v>632</v>
      </c>
      <c r="E4080" s="219">
        <v>3.7916327999999999E-2</v>
      </c>
    </row>
    <row r="4081" spans="1:5" ht="15.75" customHeight="1">
      <c r="A4081" s="219">
        <v>2013</v>
      </c>
      <c r="B4081" s="219" t="s">
        <v>44</v>
      </c>
      <c r="C4081" s="219" t="s">
        <v>188</v>
      </c>
      <c r="D4081" s="219" t="s">
        <v>632</v>
      </c>
      <c r="E4081" s="219">
        <v>1.0066743E-2</v>
      </c>
    </row>
    <row r="4082" spans="1:5" ht="15.75" customHeight="1">
      <c r="A4082" s="219">
        <v>2013</v>
      </c>
      <c r="B4082" s="219" t="s">
        <v>47</v>
      </c>
      <c r="C4082" s="219" t="s">
        <v>188</v>
      </c>
      <c r="D4082" s="219" t="s">
        <v>632</v>
      </c>
      <c r="E4082" s="219">
        <v>4.3133647999999997E-2</v>
      </c>
    </row>
    <row r="4083" spans="1:5" ht="15.75" customHeight="1">
      <c r="A4083" s="219">
        <v>2013</v>
      </c>
      <c r="B4083" s="219" t="s">
        <v>58</v>
      </c>
      <c r="C4083" s="219" t="s">
        <v>188</v>
      </c>
      <c r="D4083" s="219" t="s">
        <v>632</v>
      </c>
      <c r="E4083" s="219">
        <v>1.7418199999999999E-4</v>
      </c>
    </row>
    <row r="4084" spans="1:5" ht="15.75" customHeight="1">
      <c r="A4084" s="219">
        <v>2013</v>
      </c>
      <c r="B4084" s="219" t="s">
        <v>55</v>
      </c>
      <c r="C4084" s="219" t="s">
        <v>188</v>
      </c>
      <c r="D4084" s="219" t="s">
        <v>632</v>
      </c>
      <c r="E4084" s="219">
        <v>2.3913396999999999E-2</v>
      </c>
    </row>
    <row r="4085" spans="1:5" ht="15.75" customHeight="1">
      <c r="A4085" s="219">
        <v>2013</v>
      </c>
      <c r="B4085" s="219" t="s">
        <v>52</v>
      </c>
      <c r="C4085" s="219" t="s">
        <v>188</v>
      </c>
      <c r="D4085" s="219" t="s">
        <v>632</v>
      </c>
      <c r="E4085" s="219">
        <v>2.996907E-3</v>
      </c>
    </row>
    <row r="4086" spans="1:5" ht="15.75" customHeight="1">
      <c r="A4086" s="219">
        <v>2013</v>
      </c>
      <c r="B4086" s="219" t="s">
        <v>61</v>
      </c>
      <c r="C4086" s="219" t="s">
        <v>188</v>
      </c>
      <c r="D4086" s="219" t="s">
        <v>632</v>
      </c>
      <c r="E4086" s="219">
        <v>3.4712681000000002E-2</v>
      </c>
    </row>
    <row r="4087" spans="1:5" ht="15.75" customHeight="1">
      <c r="A4087" s="219">
        <v>2013</v>
      </c>
      <c r="B4087" s="219" t="s">
        <v>68</v>
      </c>
      <c r="C4087" s="219" t="s">
        <v>188</v>
      </c>
      <c r="D4087" s="219" t="s">
        <v>632</v>
      </c>
      <c r="E4087" s="219">
        <v>8.7118671999999994E-2</v>
      </c>
    </row>
    <row r="4088" spans="1:5" ht="15.75" customHeight="1">
      <c r="A4088" s="219">
        <v>2013</v>
      </c>
      <c r="B4088" s="219" t="s">
        <v>70</v>
      </c>
      <c r="C4088" s="219" t="s">
        <v>188</v>
      </c>
      <c r="D4088" s="219" t="s">
        <v>632</v>
      </c>
      <c r="E4088" s="219">
        <v>1.0929513E-2</v>
      </c>
    </row>
    <row r="4089" spans="1:5" ht="15.75" customHeight="1">
      <c r="A4089" s="219">
        <v>2013</v>
      </c>
      <c r="B4089" s="219" t="s">
        <v>89</v>
      </c>
      <c r="C4089" s="219" t="s">
        <v>188</v>
      </c>
      <c r="D4089" s="219" t="s">
        <v>632</v>
      </c>
      <c r="E4089" s="219">
        <v>3.6952600000000001E-4</v>
      </c>
    </row>
    <row r="4090" spans="1:5" ht="15.75" customHeight="1">
      <c r="A4090" s="219">
        <v>2013</v>
      </c>
      <c r="B4090" s="219" t="s">
        <v>73</v>
      </c>
      <c r="C4090" s="219" t="s">
        <v>188</v>
      </c>
      <c r="D4090" s="219" t="s">
        <v>632</v>
      </c>
      <c r="E4090" s="219">
        <v>7.1626240000000002E-3</v>
      </c>
    </row>
    <row r="4091" spans="1:5" ht="15.75" customHeight="1">
      <c r="A4091" s="219">
        <v>2013</v>
      </c>
      <c r="B4091" s="219" t="s">
        <v>79</v>
      </c>
      <c r="C4091" s="219" t="s">
        <v>188</v>
      </c>
      <c r="D4091" s="219" t="s">
        <v>632</v>
      </c>
      <c r="E4091" s="219">
        <v>2.2138999999999999E-4</v>
      </c>
    </row>
    <row r="4092" spans="1:5" ht="15.75" customHeight="1">
      <c r="A4092" s="219">
        <v>2013</v>
      </c>
      <c r="B4092" s="219" t="s">
        <v>81</v>
      </c>
      <c r="C4092" s="219" t="s">
        <v>188</v>
      </c>
      <c r="D4092" s="219" t="s">
        <v>632</v>
      </c>
      <c r="E4092" s="224">
        <v>9.9300000000000001E-5</v>
      </c>
    </row>
    <row r="4093" spans="1:5" ht="15.75" customHeight="1">
      <c r="A4093" s="219">
        <v>2013</v>
      </c>
      <c r="B4093" s="219" t="s">
        <v>84</v>
      </c>
      <c r="C4093" s="219" t="s">
        <v>188</v>
      </c>
      <c r="D4093" s="219" t="s">
        <v>632</v>
      </c>
      <c r="E4093" s="219">
        <v>3.382712E-3</v>
      </c>
    </row>
    <row r="4094" spans="1:5" ht="15.75" customHeight="1">
      <c r="A4094" s="219">
        <v>2013</v>
      </c>
      <c r="B4094" s="219" t="s">
        <v>76</v>
      </c>
      <c r="C4094" s="219" t="s">
        <v>188</v>
      </c>
      <c r="D4094" s="219" t="s">
        <v>632</v>
      </c>
      <c r="E4094" s="219">
        <v>2.1290900000000001E-2</v>
      </c>
    </row>
    <row r="4095" spans="1:5" ht="15.75" customHeight="1">
      <c r="A4095" s="219">
        <v>2013</v>
      </c>
      <c r="B4095" s="219" t="s">
        <v>87</v>
      </c>
      <c r="C4095" s="219" t="s">
        <v>188</v>
      </c>
      <c r="D4095" s="219" t="s">
        <v>632</v>
      </c>
      <c r="E4095" s="219">
        <v>1.4409897E-2</v>
      </c>
    </row>
    <row r="4096" spans="1:5" ht="15.75" customHeight="1">
      <c r="A4096" s="219">
        <v>2013</v>
      </c>
      <c r="B4096" s="219" t="s">
        <v>95</v>
      </c>
      <c r="C4096" s="219" t="s">
        <v>188</v>
      </c>
      <c r="D4096" s="219" t="s">
        <v>632</v>
      </c>
      <c r="E4096" s="219">
        <v>3.7644472999999998E-2</v>
      </c>
    </row>
    <row r="4097" spans="1:5" ht="15.75" customHeight="1">
      <c r="A4097" s="219">
        <v>2013</v>
      </c>
      <c r="B4097" s="219" t="s">
        <v>98</v>
      </c>
      <c r="C4097" s="219" t="s">
        <v>188</v>
      </c>
      <c r="D4097" s="219" t="s">
        <v>632</v>
      </c>
      <c r="E4097" s="219">
        <v>1.7978187E-2</v>
      </c>
    </row>
    <row r="4098" spans="1:5" ht="15.75" customHeight="1">
      <c r="A4098" s="219">
        <v>2013</v>
      </c>
      <c r="B4098" s="219" t="s">
        <v>100</v>
      </c>
      <c r="C4098" s="219" t="s">
        <v>188</v>
      </c>
      <c r="D4098" s="219" t="s">
        <v>632</v>
      </c>
      <c r="E4098" s="219">
        <v>5.3589450000000004E-3</v>
      </c>
    </row>
    <row r="4099" spans="1:5" ht="15.75" customHeight="1">
      <c r="A4099" s="219">
        <v>2013</v>
      </c>
      <c r="B4099" s="219" t="s">
        <v>103</v>
      </c>
      <c r="C4099" s="219" t="s">
        <v>188</v>
      </c>
      <c r="D4099" s="219" t="s">
        <v>632</v>
      </c>
      <c r="E4099" s="219">
        <v>0.13233599200000001</v>
      </c>
    </row>
    <row r="4100" spans="1:5" ht="15.75" customHeight="1">
      <c r="A4100" s="219">
        <v>2013</v>
      </c>
      <c r="B4100" s="219" t="s">
        <v>8075</v>
      </c>
      <c r="C4100" s="219" t="s">
        <v>188</v>
      </c>
      <c r="D4100" s="219" t="s">
        <v>632</v>
      </c>
      <c r="E4100" s="219">
        <v>3.7424709999999998E-3</v>
      </c>
    </row>
    <row r="4101" spans="1:5" ht="15.75" customHeight="1">
      <c r="A4101" s="219">
        <v>2013</v>
      </c>
      <c r="B4101" s="219" t="s">
        <v>107</v>
      </c>
      <c r="C4101" s="219" t="s">
        <v>188</v>
      </c>
      <c r="D4101" s="219" t="s">
        <v>632</v>
      </c>
      <c r="E4101" s="219">
        <v>1.6488685999999999E-2</v>
      </c>
    </row>
    <row r="4102" spans="1:5" ht="15.75" customHeight="1">
      <c r="A4102" s="219">
        <v>2013</v>
      </c>
      <c r="B4102" s="219" t="s">
        <v>110</v>
      </c>
      <c r="C4102" s="219" t="s">
        <v>188</v>
      </c>
      <c r="D4102" s="219" t="s">
        <v>632</v>
      </c>
      <c r="E4102" s="219">
        <v>1.1032069E-2</v>
      </c>
    </row>
    <row r="4103" spans="1:5" ht="15.75" customHeight="1">
      <c r="A4103" s="219">
        <v>2013</v>
      </c>
      <c r="B4103" s="219" t="s">
        <v>113</v>
      </c>
      <c r="C4103" s="219" t="s">
        <v>188</v>
      </c>
      <c r="D4103" s="219" t="s">
        <v>632</v>
      </c>
      <c r="E4103" s="219">
        <v>1.3610614E-2</v>
      </c>
    </row>
    <row r="4104" spans="1:5" ht="15.75" customHeight="1">
      <c r="A4104" s="219">
        <v>2013</v>
      </c>
      <c r="B4104" s="219" t="s">
        <v>115</v>
      </c>
      <c r="C4104" s="219" t="s">
        <v>188</v>
      </c>
      <c r="D4104" s="219" t="s">
        <v>632</v>
      </c>
      <c r="E4104" s="219">
        <v>9.9925117999999993E-2</v>
      </c>
    </row>
    <row r="4105" spans="1:5" ht="15.75" customHeight="1">
      <c r="A4105" s="219">
        <v>2013</v>
      </c>
      <c r="B4105" s="219" t="s">
        <v>118</v>
      </c>
      <c r="C4105" s="219" t="s">
        <v>188</v>
      </c>
      <c r="D4105" s="219" t="s">
        <v>632</v>
      </c>
      <c r="E4105" s="219">
        <v>2.6656356999999999E-2</v>
      </c>
    </row>
    <row r="4106" spans="1:5" ht="15.75" customHeight="1">
      <c r="A4106" s="219">
        <v>2013</v>
      </c>
      <c r="B4106" s="219" t="s">
        <v>123</v>
      </c>
      <c r="C4106" s="219" t="s">
        <v>188</v>
      </c>
      <c r="D4106" s="219" t="s">
        <v>632</v>
      </c>
      <c r="E4106" s="219">
        <v>1.6278691000000001E-2</v>
      </c>
    </row>
    <row r="4107" spans="1:5" ht="15.75" customHeight="1">
      <c r="A4107" s="219">
        <v>2013</v>
      </c>
      <c r="B4107" s="219" t="s">
        <v>126</v>
      </c>
      <c r="C4107" s="219" t="s">
        <v>188</v>
      </c>
      <c r="D4107" s="219" t="s">
        <v>632</v>
      </c>
      <c r="E4107" s="219">
        <v>1.613218E-3</v>
      </c>
    </row>
    <row r="4108" spans="1:5" ht="15.75" customHeight="1">
      <c r="A4108" s="219">
        <v>2013</v>
      </c>
      <c r="B4108" s="219" t="s">
        <v>132</v>
      </c>
      <c r="C4108" s="219" t="s">
        <v>188</v>
      </c>
      <c r="D4108" s="219" t="s">
        <v>632</v>
      </c>
      <c r="E4108" s="219">
        <v>1.2267622000000001E-2</v>
      </c>
    </row>
    <row r="4109" spans="1:5" ht="15.75" customHeight="1">
      <c r="A4109" s="219">
        <v>2013</v>
      </c>
      <c r="B4109" s="219" t="s">
        <v>129</v>
      </c>
      <c r="C4109" s="219" t="s">
        <v>188</v>
      </c>
      <c r="D4109" s="219" t="s">
        <v>632</v>
      </c>
      <c r="E4109" s="219">
        <v>1.5341039000000001E-2</v>
      </c>
    </row>
    <row r="4110" spans="1:5" ht="15.75" customHeight="1">
      <c r="A4110" s="219">
        <v>2013</v>
      </c>
      <c r="B4110" s="219" t="s">
        <v>134</v>
      </c>
      <c r="C4110" s="219" t="s">
        <v>188</v>
      </c>
      <c r="D4110" s="219" t="s">
        <v>632</v>
      </c>
      <c r="E4110" s="219">
        <v>9.3569919999999997E-3</v>
      </c>
    </row>
    <row r="4111" spans="1:5" ht="15.75" customHeight="1">
      <c r="A4111" s="219">
        <v>2013</v>
      </c>
      <c r="B4111" s="219" t="s">
        <v>3</v>
      </c>
      <c r="C4111" s="219" t="s">
        <v>188</v>
      </c>
      <c r="D4111" s="219" t="s">
        <v>637</v>
      </c>
      <c r="E4111" s="219">
        <v>4.1759950000000001E-3</v>
      </c>
    </row>
    <row r="4112" spans="1:5" ht="15.75" customHeight="1">
      <c r="A4112" s="219">
        <v>2013</v>
      </c>
      <c r="B4112" s="219" t="s">
        <v>12</v>
      </c>
      <c r="C4112" s="219" t="s">
        <v>188</v>
      </c>
      <c r="D4112" s="219" t="s">
        <v>637</v>
      </c>
      <c r="E4112" s="219">
        <v>6.4179240000000002E-3</v>
      </c>
    </row>
    <row r="4113" spans="1:5" ht="15.75" customHeight="1">
      <c r="A4113" s="219">
        <v>2013</v>
      </c>
      <c r="B4113" s="219" t="s">
        <v>8</v>
      </c>
      <c r="C4113" s="219" t="s">
        <v>188</v>
      </c>
      <c r="D4113" s="219" t="s">
        <v>637</v>
      </c>
      <c r="E4113" s="219">
        <v>6.7549619999999998E-3</v>
      </c>
    </row>
    <row r="4114" spans="1:5" ht="15.75" customHeight="1">
      <c r="A4114" s="219">
        <v>2013</v>
      </c>
      <c r="B4114" s="219" t="s">
        <v>15</v>
      </c>
      <c r="C4114" s="219" t="s">
        <v>188</v>
      </c>
      <c r="D4114" s="219" t="s">
        <v>637</v>
      </c>
      <c r="E4114" s="219">
        <v>3.1372510000000002E-3</v>
      </c>
    </row>
    <row r="4115" spans="1:5" ht="15.75" customHeight="1">
      <c r="A4115" s="219">
        <v>2013</v>
      </c>
      <c r="B4115" s="219" t="s">
        <v>17</v>
      </c>
      <c r="C4115" s="219" t="s">
        <v>188</v>
      </c>
      <c r="D4115" s="219" t="s">
        <v>637</v>
      </c>
      <c r="E4115" s="224">
        <v>2.0499999999999999E-6</v>
      </c>
    </row>
    <row r="4116" spans="1:5" ht="15.75" customHeight="1">
      <c r="A4116" s="219">
        <v>2013</v>
      </c>
      <c r="B4116" s="219" t="s">
        <v>23</v>
      </c>
      <c r="C4116" s="219" t="s">
        <v>188</v>
      </c>
      <c r="D4116" s="219" t="s">
        <v>637</v>
      </c>
      <c r="E4116" s="224">
        <v>1.26E-6</v>
      </c>
    </row>
    <row r="4117" spans="1:5" ht="15.75" customHeight="1">
      <c r="A4117" s="219">
        <v>2013</v>
      </c>
      <c r="B4117" s="219" t="s">
        <v>26</v>
      </c>
      <c r="C4117" s="219" t="s">
        <v>188</v>
      </c>
      <c r="D4117" s="219" t="s">
        <v>637</v>
      </c>
      <c r="E4117" s="219">
        <v>0.65396120899999999</v>
      </c>
    </row>
    <row r="4118" spans="1:5" ht="15.75" customHeight="1">
      <c r="A4118" s="219">
        <v>2013</v>
      </c>
      <c r="B4118" s="219" t="s">
        <v>28</v>
      </c>
      <c r="C4118" s="219" t="s">
        <v>188</v>
      </c>
      <c r="D4118" s="219" t="s">
        <v>637</v>
      </c>
      <c r="E4118" s="219">
        <v>1.1633836999999999E-2</v>
      </c>
    </row>
    <row r="4119" spans="1:5" ht="15.75" customHeight="1">
      <c r="A4119" s="219">
        <v>2013</v>
      </c>
      <c r="B4119" s="219" t="s">
        <v>42</v>
      </c>
      <c r="C4119" s="219" t="s">
        <v>188</v>
      </c>
      <c r="D4119" s="219" t="s">
        <v>637</v>
      </c>
      <c r="E4119" s="219">
        <v>1.7649337000000001E-2</v>
      </c>
    </row>
    <row r="4120" spans="1:5" ht="15.75" customHeight="1">
      <c r="A4120" s="219">
        <v>2013</v>
      </c>
      <c r="B4120" s="219" t="s">
        <v>34</v>
      </c>
      <c r="C4120" s="219" t="s">
        <v>188</v>
      </c>
      <c r="D4120" s="219" t="s">
        <v>637</v>
      </c>
      <c r="E4120" s="224">
        <v>5.3800000000000002E-6</v>
      </c>
    </row>
    <row r="4121" spans="1:5" ht="15.75" customHeight="1">
      <c r="A4121" s="219">
        <v>2013</v>
      </c>
      <c r="B4121" s="219" t="s">
        <v>36</v>
      </c>
      <c r="C4121" s="219" t="s">
        <v>188</v>
      </c>
      <c r="D4121" s="219" t="s">
        <v>637</v>
      </c>
      <c r="E4121" s="219">
        <v>2.6825130000000001E-3</v>
      </c>
    </row>
    <row r="4122" spans="1:5" ht="15.75" customHeight="1">
      <c r="A4122" s="219">
        <v>2013</v>
      </c>
      <c r="B4122" s="219" t="s">
        <v>39</v>
      </c>
      <c r="C4122" s="219" t="s">
        <v>188</v>
      </c>
      <c r="D4122" s="219" t="s">
        <v>637</v>
      </c>
      <c r="E4122" s="224">
        <v>8.7399999999999997E-5</v>
      </c>
    </row>
    <row r="4123" spans="1:5" ht="15.75" customHeight="1">
      <c r="A4123" s="219">
        <v>2013</v>
      </c>
      <c r="B4123" s="219" t="s">
        <v>44</v>
      </c>
      <c r="C4123" s="219" t="s">
        <v>188</v>
      </c>
      <c r="D4123" s="219" t="s">
        <v>637</v>
      </c>
      <c r="E4123" s="219">
        <v>1.021148E-2</v>
      </c>
    </row>
    <row r="4124" spans="1:5" ht="15.75" customHeight="1">
      <c r="A4124" s="219">
        <v>2013</v>
      </c>
      <c r="B4124" s="219" t="s">
        <v>47</v>
      </c>
      <c r="C4124" s="219" t="s">
        <v>188</v>
      </c>
      <c r="D4124" s="219" t="s">
        <v>637</v>
      </c>
      <c r="E4124" s="224">
        <v>7.2000000000000002E-5</v>
      </c>
    </row>
    <row r="4125" spans="1:5" ht="15.75" customHeight="1">
      <c r="A4125" s="219">
        <v>2013</v>
      </c>
      <c r="B4125" s="219" t="s">
        <v>50</v>
      </c>
      <c r="C4125" s="219" t="s">
        <v>188</v>
      </c>
      <c r="D4125" s="219" t="s">
        <v>637</v>
      </c>
      <c r="E4125" s="219">
        <v>6.2954705E-2</v>
      </c>
    </row>
    <row r="4126" spans="1:5" ht="15.75" customHeight="1">
      <c r="A4126" s="219">
        <v>2013</v>
      </c>
      <c r="B4126" s="219" t="s">
        <v>58</v>
      </c>
      <c r="C4126" s="219" t="s">
        <v>188</v>
      </c>
      <c r="D4126" s="219" t="s">
        <v>637</v>
      </c>
      <c r="E4126" s="224">
        <v>1.33E-5</v>
      </c>
    </row>
    <row r="4127" spans="1:5" ht="15.75" customHeight="1">
      <c r="A4127" s="219">
        <v>2013</v>
      </c>
      <c r="B4127" s="219" t="s">
        <v>55</v>
      </c>
      <c r="C4127" s="219" t="s">
        <v>188</v>
      </c>
      <c r="D4127" s="219" t="s">
        <v>637</v>
      </c>
      <c r="E4127" s="219">
        <v>1.2299050000000001E-3</v>
      </c>
    </row>
    <row r="4128" spans="1:5" ht="15.75" customHeight="1">
      <c r="A4128" s="219">
        <v>2013</v>
      </c>
      <c r="B4128" s="219" t="s">
        <v>61</v>
      </c>
      <c r="C4128" s="219" t="s">
        <v>188</v>
      </c>
      <c r="D4128" s="219" t="s">
        <v>637</v>
      </c>
      <c r="E4128" s="224">
        <v>3.96E-5</v>
      </c>
    </row>
    <row r="4129" spans="1:5" ht="15.75" customHeight="1">
      <c r="A4129" s="219">
        <v>2013</v>
      </c>
      <c r="B4129" s="219" t="s">
        <v>62</v>
      </c>
      <c r="C4129" s="219" t="s">
        <v>188</v>
      </c>
      <c r="D4129" s="219" t="s">
        <v>637</v>
      </c>
      <c r="E4129" s="224">
        <v>3.3699999999999999E-5</v>
      </c>
    </row>
    <row r="4130" spans="1:5" ht="15.75" customHeight="1">
      <c r="A4130" s="219">
        <v>2013</v>
      </c>
      <c r="B4130" s="219" t="s">
        <v>68</v>
      </c>
      <c r="C4130" s="219" t="s">
        <v>188</v>
      </c>
      <c r="D4130" s="219" t="s">
        <v>637</v>
      </c>
      <c r="E4130" s="219">
        <v>6.5275690000000004E-3</v>
      </c>
    </row>
    <row r="4131" spans="1:5" ht="15.75" customHeight="1">
      <c r="A4131" s="219">
        <v>2013</v>
      </c>
      <c r="B4131" s="219" t="s">
        <v>65</v>
      </c>
      <c r="C4131" s="219" t="s">
        <v>188</v>
      </c>
      <c r="D4131" s="219" t="s">
        <v>637</v>
      </c>
      <c r="E4131" s="219">
        <v>0.129863438</v>
      </c>
    </row>
    <row r="4132" spans="1:5" ht="15.75" customHeight="1">
      <c r="A4132" s="219">
        <v>2013</v>
      </c>
      <c r="B4132" s="219" t="s">
        <v>70</v>
      </c>
      <c r="C4132" s="219" t="s">
        <v>188</v>
      </c>
      <c r="D4132" s="219" t="s">
        <v>637</v>
      </c>
      <c r="E4132" s="224">
        <v>4.58E-7</v>
      </c>
    </row>
    <row r="4133" spans="1:5" ht="15.75" customHeight="1">
      <c r="A4133" s="219">
        <v>2013</v>
      </c>
      <c r="B4133" s="219" t="s">
        <v>89</v>
      </c>
      <c r="C4133" s="219" t="s">
        <v>188</v>
      </c>
      <c r="D4133" s="219" t="s">
        <v>637</v>
      </c>
      <c r="E4133" s="224">
        <v>5.13E-5</v>
      </c>
    </row>
    <row r="4134" spans="1:5" ht="15.75" customHeight="1">
      <c r="A4134" s="219">
        <v>2013</v>
      </c>
      <c r="B4134" s="219" t="s">
        <v>92</v>
      </c>
      <c r="C4134" s="219" t="s">
        <v>188</v>
      </c>
      <c r="D4134" s="219" t="s">
        <v>637</v>
      </c>
      <c r="E4134" s="224">
        <v>1.43E-5</v>
      </c>
    </row>
    <row r="4135" spans="1:5" ht="15.75" customHeight="1">
      <c r="A4135" s="219">
        <v>2013</v>
      </c>
      <c r="B4135" s="219" t="s">
        <v>73</v>
      </c>
      <c r="C4135" s="219" t="s">
        <v>188</v>
      </c>
      <c r="D4135" s="219" t="s">
        <v>637</v>
      </c>
      <c r="E4135" s="219">
        <v>4.30204E-4</v>
      </c>
    </row>
    <row r="4136" spans="1:5" ht="15.75" customHeight="1">
      <c r="A4136" s="219">
        <v>2013</v>
      </c>
      <c r="B4136" s="219" t="s">
        <v>81</v>
      </c>
      <c r="C4136" s="219" t="s">
        <v>188</v>
      </c>
      <c r="D4136" s="219" t="s">
        <v>637</v>
      </c>
      <c r="E4136" s="224">
        <v>6.7800000000000001E-7</v>
      </c>
    </row>
    <row r="4137" spans="1:5" ht="15.75" customHeight="1">
      <c r="A4137" s="219">
        <v>2013</v>
      </c>
      <c r="B4137" s="219" t="s">
        <v>84</v>
      </c>
      <c r="C4137" s="219" t="s">
        <v>188</v>
      </c>
      <c r="D4137" s="219" t="s">
        <v>637</v>
      </c>
      <c r="E4137" s="224">
        <v>4.8500000000000002E-7</v>
      </c>
    </row>
    <row r="4138" spans="1:5" ht="15.75" customHeight="1">
      <c r="A4138" s="219">
        <v>2013</v>
      </c>
      <c r="B4138" s="219" t="s">
        <v>76</v>
      </c>
      <c r="C4138" s="219" t="s">
        <v>188</v>
      </c>
      <c r="D4138" s="219" t="s">
        <v>637</v>
      </c>
      <c r="E4138" s="224">
        <v>2.53E-7</v>
      </c>
    </row>
    <row r="4139" spans="1:5" ht="15.75" customHeight="1">
      <c r="A4139" s="219">
        <v>2013</v>
      </c>
      <c r="B4139" s="219" t="s">
        <v>87</v>
      </c>
      <c r="C4139" s="219" t="s">
        <v>188</v>
      </c>
      <c r="D4139" s="219" t="s">
        <v>637</v>
      </c>
      <c r="E4139" s="224">
        <v>1.6399999999999999E-5</v>
      </c>
    </row>
    <row r="4140" spans="1:5" ht="15.75" customHeight="1">
      <c r="A4140" s="219">
        <v>2013</v>
      </c>
      <c r="B4140" s="219" t="s">
        <v>95</v>
      </c>
      <c r="C4140" s="219" t="s">
        <v>188</v>
      </c>
      <c r="D4140" s="219" t="s">
        <v>637</v>
      </c>
      <c r="E4140" s="219">
        <v>6.8406070000000003E-3</v>
      </c>
    </row>
    <row r="4141" spans="1:5" ht="15.75" customHeight="1">
      <c r="A4141" s="219">
        <v>2013</v>
      </c>
      <c r="B4141" s="219" t="s">
        <v>98</v>
      </c>
      <c r="C4141" s="219" t="s">
        <v>188</v>
      </c>
      <c r="D4141" s="219" t="s">
        <v>637</v>
      </c>
      <c r="E4141" s="219">
        <v>3.0910097000000001E-2</v>
      </c>
    </row>
    <row r="4142" spans="1:5" ht="15.75" customHeight="1">
      <c r="A4142" s="219">
        <v>2013</v>
      </c>
      <c r="B4142" s="219" t="s">
        <v>100</v>
      </c>
      <c r="C4142" s="219" t="s">
        <v>188</v>
      </c>
      <c r="D4142" s="219" t="s">
        <v>637</v>
      </c>
      <c r="E4142" s="224">
        <v>4.33E-6</v>
      </c>
    </row>
    <row r="4143" spans="1:5" ht="15.75" customHeight="1">
      <c r="A4143" s="219">
        <v>2013</v>
      </c>
      <c r="B4143" s="219" t="s">
        <v>103</v>
      </c>
      <c r="C4143" s="219" t="s">
        <v>188</v>
      </c>
      <c r="D4143" s="219" t="s">
        <v>637</v>
      </c>
      <c r="E4143" s="219">
        <v>3.5669400000000001E-4</v>
      </c>
    </row>
    <row r="4144" spans="1:5" ht="15.75" customHeight="1">
      <c r="A4144" s="219">
        <v>2013</v>
      </c>
      <c r="B4144" s="219" t="s">
        <v>105</v>
      </c>
      <c r="C4144" s="219" t="s">
        <v>188</v>
      </c>
      <c r="D4144" s="219" t="s">
        <v>637</v>
      </c>
      <c r="E4144" s="224">
        <v>5.3299999999999998E-6</v>
      </c>
    </row>
    <row r="4145" spans="1:5" ht="15.75" customHeight="1">
      <c r="A4145" s="219">
        <v>2013</v>
      </c>
      <c r="B4145" s="219" t="s">
        <v>107</v>
      </c>
      <c r="C4145" s="219" t="s">
        <v>188</v>
      </c>
      <c r="D4145" s="219" t="s">
        <v>637</v>
      </c>
      <c r="E4145" s="219">
        <v>1.4076299999999999E-4</v>
      </c>
    </row>
    <row r="4146" spans="1:5" ht="15.75" customHeight="1">
      <c r="A4146" s="219">
        <v>2013</v>
      </c>
      <c r="B4146" s="219" t="s">
        <v>110</v>
      </c>
      <c r="C4146" s="219" t="s">
        <v>188</v>
      </c>
      <c r="D4146" s="219" t="s">
        <v>637</v>
      </c>
      <c r="E4146" s="224">
        <v>3.6000000000000001E-5</v>
      </c>
    </row>
    <row r="4147" spans="1:5" ht="15.75" customHeight="1">
      <c r="A4147" s="219">
        <v>2013</v>
      </c>
      <c r="B4147" s="219" t="s">
        <v>113</v>
      </c>
      <c r="C4147" s="219" t="s">
        <v>188</v>
      </c>
      <c r="D4147" s="219" t="s">
        <v>637</v>
      </c>
      <c r="E4147" s="219">
        <v>6.6232400000000005E-4</v>
      </c>
    </row>
    <row r="4148" spans="1:5" ht="15.75" customHeight="1">
      <c r="A4148" s="219">
        <v>2013</v>
      </c>
      <c r="B4148" s="219" t="s">
        <v>115</v>
      </c>
      <c r="C4148" s="219" t="s">
        <v>188</v>
      </c>
      <c r="D4148" s="219" t="s">
        <v>637</v>
      </c>
      <c r="E4148" s="219">
        <v>3.3825473000000002E-2</v>
      </c>
    </row>
    <row r="4149" spans="1:5" ht="15.75" customHeight="1">
      <c r="A4149" s="219">
        <v>2013</v>
      </c>
      <c r="B4149" s="219" t="s">
        <v>118</v>
      </c>
      <c r="C4149" s="219" t="s">
        <v>188</v>
      </c>
      <c r="D4149" s="219" t="s">
        <v>637</v>
      </c>
      <c r="E4149" s="219">
        <v>1.35596E-3</v>
      </c>
    </row>
    <row r="4150" spans="1:5" ht="15.75" customHeight="1">
      <c r="A4150" s="219">
        <v>2013</v>
      </c>
      <c r="B4150" s="219" t="s">
        <v>123</v>
      </c>
      <c r="C4150" s="219" t="s">
        <v>188</v>
      </c>
      <c r="D4150" s="219" t="s">
        <v>637</v>
      </c>
      <c r="E4150" s="219">
        <v>1.7371769999999999E-3</v>
      </c>
    </row>
    <row r="4151" spans="1:5" ht="15.75" customHeight="1">
      <c r="A4151" s="219">
        <v>2013</v>
      </c>
      <c r="B4151" s="219" t="s">
        <v>126</v>
      </c>
      <c r="C4151" s="219" t="s">
        <v>188</v>
      </c>
      <c r="D4151" s="219" t="s">
        <v>637</v>
      </c>
      <c r="E4151" s="219">
        <v>2.6535489999999998E-3</v>
      </c>
    </row>
    <row r="4152" spans="1:5" ht="15.75" customHeight="1">
      <c r="A4152" s="219">
        <v>2013</v>
      </c>
      <c r="B4152" s="219" t="s">
        <v>132</v>
      </c>
      <c r="C4152" s="219" t="s">
        <v>188</v>
      </c>
      <c r="D4152" s="219" t="s">
        <v>637</v>
      </c>
      <c r="E4152" s="224">
        <v>1.31E-5</v>
      </c>
    </row>
    <row r="4153" spans="1:5" ht="15.75" customHeight="1">
      <c r="A4153" s="219">
        <v>2013</v>
      </c>
      <c r="B4153" s="219" t="s">
        <v>129</v>
      </c>
      <c r="C4153" s="219" t="s">
        <v>188</v>
      </c>
      <c r="D4153" s="219" t="s">
        <v>637</v>
      </c>
      <c r="E4153" s="219">
        <v>3.2128000000000001E-4</v>
      </c>
    </row>
    <row r="4154" spans="1:5" ht="15.75" customHeight="1">
      <c r="A4154" s="219">
        <v>2013</v>
      </c>
      <c r="B4154" s="219" t="s">
        <v>134</v>
      </c>
      <c r="C4154" s="219" t="s">
        <v>188</v>
      </c>
      <c r="D4154" s="219" t="s">
        <v>637</v>
      </c>
      <c r="E4154" s="219">
        <v>3.1682770000000002E-3</v>
      </c>
    </row>
    <row r="4155" spans="1:5" ht="15.75" customHeight="1">
      <c r="A4155" s="219">
        <v>2014</v>
      </c>
      <c r="B4155" s="219" t="s">
        <v>3</v>
      </c>
      <c r="C4155" s="219" t="s">
        <v>187</v>
      </c>
      <c r="D4155" s="219" t="s">
        <v>632</v>
      </c>
      <c r="E4155" s="219">
        <v>7.5360963000000003E-2</v>
      </c>
    </row>
    <row r="4156" spans="1:5" ht="15.75" customHeight="1">
      <c r="A4156" s="219">
        <v>2014</v>
      </c>
      <c r="B4156" s="219" t="s">
        <v>12</v>
      </c>
      <c r="C4156" s="219" t="s">
        <v>187</v>
      </c>
      <c r="D4156" s="219" t="s">
        <v>632</v>
      </c>
      <c r="E4156" s="219">
        <v>6.080495E-3</v>
      </c>
    </row>
    <row r="4157" spans="1:5" ht="15.75" customHeight="1">
      <c r="A4157" s="219">
        <v>2014</v>
      </c>
      <c r="B4157" s="219" t="s">
        <v>8</v>
      </c>
      <c r="C4157" s="219" t="s">
        <v>187</v>
      </c>
      <c r="D4157" s="219" t="s">
        <v>632</v>
      </c>
      <c r="E4157" s="219">
        <v>2.2702508999999999E-2</v>
      </c>
    </row>
    <row r="4158" spans="1:5" ht="15.75" customHeight="1">
      <c r="A4158" s="219">
        <v>2014</v>
      </c>
      <c r="B4158" s="219" t="s">
        <v>15</v>
      </c>
      <c r="C4158" s="219" t="s">
        <v>187</v>
      </c>
      <c r="D4158" s="219" t="s">
        <v>632</v>
      </c>
      <c r="E4158" s="219">
        <v>7.1818636000000005E-2</v>
      </c>
    </row>
    <row r="4159" spans="1:5" ht="15.75" customHeight="1">
      <c r="A4159" s="219">
        <v>2014</v>
      </c>
      <c r="B4159" s="219" t="s">
        <v>17</v>
      </c>
      <c r="C4159" s="219" t="s">
        <v>187</v>
      </c>
      <c r="D4159" s="219" t="s">
        <v>632</v>
      </c>
      <c r="E4159" s="219">
        <v>2.3296457E-2</v>
      </c>
    </row>
    <row r="4160" spans="1:5" ht="15.75" customHeight="1">
      <c r="A4160" s="219">
        <v>2014</v>
      </c>
      <c r="B4160" s="219" t="s">
        <v>26</v>
      </c>
      <c r="C4160" s="219" t="s">
        <v>187</v>
      </c>
      <c r="D4160" s="219" t="s">
        <v>632</v>
      </c>
      <c r="E4160" s="219">
        <v>4.2242989000000002E-2</v>
      </c>
    </row>
    <row r="4161" spans="1:5" ht="15.75" customHeight="1">
      <c r="A4161" s="219">
        <v>2014</v>
      </c>
      <c r="B4161" s="219" t="s">
        <v>28</v>
      </c>
      <c r="C4161" s="219" t="s">
        <v>187</v>
      </c>
      <c r="D4161" s="219" t="s">
        <v>632</v>
      </c>
      <c r="E4161" s="219">
        <v>7.4606780000000001E-3</v>
      </c>
    </row>
    <row r="4162" spans="1:5" ht="15.75" customHeight="1">
      <c r="A4162" s="219">
        <v>2014</v>
      </c>
      <c r="B4162" s="219" t="s">
        <v>42</v>
      </c>
      <c r="C4162" s="219" t="s">
        <v>187</v>
      </c>
      <c r="D4162" s="219" t="s">
        <v>632</v>
      </c>
      <c r="E4162" s="219">
        <v>1.1618318000000001E-2</v>
      </c>
    </row>
    <row r="4163" spans="1:5" ht="15.75" customHeight="1">
      <c r="A4163" s="219">
        <v>2014</v>
      </c>
      <c r="B4163" s="219" t="s">
        <v>36</v>
      </c>
      <c r="C4163" s="219" t="s">
        <v>187</v>
      </c>
      <c r="D4163" s="219" t="s">
        <v>632</v>
      </c>
      <c r="E4163" s="219">
        <v>1.0391963000000001E-2</v>
      </c>
    </row>
    <row r="4164" spans="1:5" ht="15.75" customHeight="1">
      <c r="A4164" s="219">
        <v>2014</v>
      </c>
      <c r="B4164" s="219" t="s">
        <v>39</v>
      </c>
      <c r="C4164" s="219" t="s">
        <v>187</v>
      </c>
      <c r="D4164" s="219" t="s">
        <v>632</v>
      </c>
      <c r="E4164" s="219">
        <v>3.5034418999999997E-2</v>
      </c>
    </row>
    <row r="4165" spans="1:5" ht="15.75" customHeight="1">
      <c r="A4165" s="219">
        <v>2014</v>
      </c>
      <c r="B4165" s="219" t="s">
        <v>44</v>
      </c>
      <c r="C4165" s="219" t="s">
        <v>187</v>
      </c>
      <c r="D4165" s="219" t="s">
        <v>632</v>
      </c>
      <c r="E4165" s="219">
        <v>1.1761463E-2</v>
      </c>
    </row>
    <row r="4166" spans="1:5" ht="15.75" customHeight="1">
      <c r="A4166" s="219">
        <v>2014</v>
      </c>
      <c r="B4166" s="219" t="s">
        <v>47</v>
      </c>
      <c r="C4166" s="219" t="s">
        <v>187</v>
      </c>
      <c r="D4166" s="219" t="s">
        <v>632</v>
      </c>
      <c r="E4166" s="219">
        <v>3.5777923000000003E-2</v>
      </c>
    </row>
    <row r="4167" spans="1:5" ht="15.75" customHeight="1">
      <c r="A4167" s="219">
        <v>2014</v>
      </c>
      <c r="B4167" s="219" t="s">
        <v>58</v>
      </c>
      <c r="C4167" s="219" t="s">
        <v>187</v>
      </c>
      <c r="D4167" s="219" t="s">
        <v>632</v>
      </c>
      <c r="E4167" s="219">
        <v>2.1792400000000001E-4</v>
      </c>
    </row>
    <row r="4168" spans="1:5" ht="15.75" customHeight="1">
      <c r="A4168" s="219">
        <v>2014</v>
      </c>
      <c r="B4168" s="219" t="s">
        <v>55</v>
      </c>
      <c r="C4168" s="219" t="s">
        <v>187</v>
      </c>
      <c r="D4168" s="219" t="s">
        <v>632</v>
      </c>
      <c r="E4168" s="219">
        <v>2.0818111E-2</v>
      </c>
    </row>
    <row r="4169" spans="1:5" ht="15.75" customHeight="1">
      <c r="A4169" s="219">
        <v>2014</v>
      </c>
      <c r="B4169" s="219" t="s">
        <v>52</v>
      </c>
      <c r="C4169" s="219" t="s">
        <v>187</v>
      </c>
      <c r="D4169" s="219" t="s">
        <v>632</v>
      </c>
      <c r="E4169" s="219">
        <v>4.0849989999999997E-3</v>
      </c>
    </row>
    <row r="4170" spans="1:5" ht="15.75" customHeight="1">
      <c r="A4170" s="219">
        <v>2014</v>
      </c>
      <c r="B4170" s="219" t="s">
        <v>61</v>
      </c>
      <c r="C4170" s="219" t="s">
        <v>187</v>
      </c>
      <c r="D4170" s="219" t="s">
        <v>632</v>
      </c>
      <c r="E4170" s="219">
        <v>3.4203318000000003E-2</v>
      </c>
    </row>
    <row r="4171" spans="1:5" ht="15.75" customHeight="1">
      <c r="A4171" s="219">
        <v>2014</v>
      </c>
      <c r="B4171" s="219" t="s">
        <v>68</v>
      </c>
      <c r="C4171" s="219" t="s">
        <v>187</v>
      </c>
      <c r="D4171" s="219" t="s">
        <v>632</v>
      </c>
      <c r="E4171" s="219">
        <v>0.118351729</v>
      </c>
    </row>
    <row r="4172" spans="1:5" ht="15.75" customHeight="1">
      <c r="A4172" s="219">
        <v>2014</v>
      </c>
      <c r="B4172" s="219" t="s">
        <v>70</v>
      </c>
      <c r="C4172" s="219" t="s">
        <v>187</v>
      </c>
      <c r="D4172" s="219" t="s">
        <v>632</v>
      </c>
      <c r="E4172" s="219">
        <v>9.5373609999999994E-3</v>
      </c>
    </row>
    <row r="4173" spans="1:5" ht="15.75" customHeight="1">
      <c r="A4173" s="219">
        <v>2014</v>
      </c>
      <c r="B4173" s="219" t="s">
        <v>89</v>
      </c>
      <c r="C4173" s="219" t="s">
        <v>187</v>
      </c>
      <c r="D4173" s="219" t="s">
        <v>632</v>
      </c>
      <c r="E4173" s="219">
        <v>5.2344399999999997E-4</v>
      </c>
    </row>
    <row r="4174" spans="1:5" ht="15.75" customHeight="1">
      <c r="A4174" s="219">
        <v>2014</v>
      </c>
      <c r="B4174" s="219" t="s">
        <v>73</v>
      </c>
      <c r="C4174" s="219" t="s">
        <v>187</v>
      </c>
      <c r="D4174" s="219" t="s">
        <v>632</v>
      </c>
      <c r="E4174" s="219">
        <v>7.5290460000000002E-3</v>
      </c>
    </row>
    <row r="4175" spans="1:5" ht="15.75" customHeight="1">
      <c r="A4175" s="219">
        <v>2014</v>
      </c>
      <c r="B4175" s="219" t="s">
        <v>79</v>
      </c>
      <c r="C4175" s="219" t="s">
        <v>187</v>
      </c>
      <c r="D4175" s="219" t="s">
        <v>632</v>
      </c>
      <c r="E4175" s="219">
        <v>2.9911100000000002E-4</v>
      </c>
    </row>
    <row r="4176" spans="1:5" ht="15.75" customHeight="1">
      <c r="A4176" s="219">
        <v>2014</v>
      </c>
      <c r="B4176" s="219" t="s">
        <v>81</v>
      </c>
      <c r="C4176" s="219" t="s">
        <v>187</v>
      </c>
      <c r="D4176" s="219" t="s">
        <v>632</v>
      </c>
      <c r="E4176" s="219">
        <v>1.3459999999999999E-4</v>
      </c>
    </row>
    <row r="4177" spans="1:5" ht="15.75" customHeight="1">
      <c r="A4177" s="219">
        <v>2014</v>
      </c>
      <c r="B4177" s="219" t="s">
        <v>84</v>
      </c>
      <c r="C4177" s="219" t="s">
        <v>187</v>
      </c>
      <c r="D4177" s="219" t="s">
        <v>632</v>
      </c>
      <c r="E4177" s="219">
        <v>3.792297E-3</v>
      </c>
    </row>
    <row r="4178" spans="1:5" ht="15.75" customHeight="1">
      <c r="A4178" s="219">
        <v>2014</v>
      </c>
      <c r="B4178" s="219" t="s">
        <v>76</v>
      </c>
      <c r="C4178" s="219" t="s">
        <v>187</v>
      </c>
      <c r="D4178" s="219" t="s">
        <v>632</v>
      </c>
      <c r="E4178" s="219">
        <v>2.0145111E-2</v>
      </c>
    </row>
    <row r="4179" spans="1:5" ht="15.75" customHeight="1">
      <c r="A4179" s="219">
        <v>2014</v>
      </c>
      <c r="B4179" s="219" t="s">
        <v>87</v>
      </c>
      <c r="C4179" s="219" t="s">
        <v>187</v>
      </c>
      <c r="D4179" s="219" t="s">
        <v>632</v>
      </c>
      <c r="E4179" s="219">
        <v>3.4235366000000003E-2</v>
      </c>
    </row>
    <row r="4180" spans="1:5" ht="15.75" customHeight="1">
      <c r="A4180" s="219">
        <v>2014</v>
      </c>
      <c r="B4180" s="219" t="s">
        <v>95</v>
      </c>
      <c r="C4180" s="219" t="s">
        <v>187</v>
      </c>
      <c r="D4180" s="219" t="s">
        <v>632</v>
      </c>
      <c r="E4180" s="219">
        <v>3.7064099000000003E-2</v>
      </c>
    </row>
    <row r="4181" spans="1:5" ht="15.75" customHeight="1">
      <c r="A4181" s="219">
        <v>2014</v>
      </c>
      <c r="B4181" s="219" t="s">
        <v>98</v>
      </c>
      <c r="C4181" s="219" t="s">
        <v>187</v>
      </c>
      <c r="D4181" s="219" t="s">
        <v>632</v>
      </c>
      <c r="E4181" s="219">
        <v>1.6006699999999999E-2</v>
      </c>
    </row>
    <row r="4182" spans="1:5" ht="15.75" customHeight="1">
      <c r="A4182" s="219">
        <v>2014</v>
      </c>
      <c r="B4182" s="219" t="s">
        <v>100</v>
      </c>
      <c r="C4182" s="219" t="s">
        <v>187</v>
      </c>
      <c r="D4182" s="219" t="s">
        <v>632</v>
      </c>
      <c r="E4182" s="219">
        <v>6.0890409999999999E-3</v>
      </c>
    </row>
    <row r="4183" spans="1:5" ht="15.75" customHeight="1">
      <c r="A4183" s="219">
        <v>2014</v>
      </c>
      <c r="B4183" s="219" t="s">
        <v>103</v>
      </c>
      <c r="C4183" s="219" t="s">
        <v>187</v>
      </c>
      <c r="D4183" s="219" t="s">
        <v>632</v>
      </c>
      <c r="E4183" s="219">
        <v>0.119016182</v>
      </c>
    </row>
    <row r="4184" spans="1:5" ht="15.75" customHeight="1">
      <c r="A4184" s="219">
        <v>2014</v>
      </c>
      <c r="B4184" s="219" t="s">
        <v>8075</v>
      </c>
      <c r="C4184" s="219" t="s">
        <v>187</v>
      </c>
      <c r="D4184" s="219" t="s">
        <v>632</v>
      </c>
      <c r="E4184" s="219">
        <v>4.8755059999999999E-3</v>
      </c>
    </row>
    <row r="4185" spans="1:5" ht="15.75" customHeight="1">
      <c r="A4185" s="219">
        <v>2014</v>
      </c>
      <c r="B4185" s="219" t="s">
        <v>107</v>
      </c>
      <c r="C4185" s="219" t="s">
        <v>187</v>
      </c>
      <c r="D4185" s="219" t="s">
        <v>632</v>
      </c>
      <c r="E4185" s="219">
        <v>1.9106769999999999E-2</v>
      </c>
    </row>
    <row r="4186" spans="1:5" ht="15.75" customHeight="1">
      <c r="A4186" s="219">
        <v>2014</v>
      </c>
      <c r="B4186" s="219" t="s">
        <v>110</v>
      </c>
      <c r="C4186" s="219" t="s">
        <v>187</v>
      </c>
      <c r="D4186" s="219" t="s">
        <v>632</v>
      </c>
      <c r="E4186" s="219">
        <v>8.4669719999999997E-3</v>
      </c>
    </row>
    <row r="4187" spans="1:5" ht="15.75" customHeight="1">
      <c r="A4187" s="219">
        <v>2014</v>
      </c>
      <c r="B4187" s="219" t="s">
        <v>113</v>
      </c>
      <c r="C4187" s="219" t="s">
        <v>187</v>
      </c>
      <c r="D4187" s="219" t="s">
        <v>632</v>
      </c>
      <c r="E4187" s="219">
        <v>1.4842305E-2</v>
      </c>
    </row>
    <row r="4188" spans="1:5" ht="15.75" customHeight="1">
      <c r="A4188" s="219">
        <v>2014</v>
      </c>
      <c r="B4188" s="219" t="s">
        <v>115</v>
      </c>
      <c r="C4188" s="219" t="s">
        <v>187</v>
      </c>
      <c r="D4188" s="219" t="s">
        <v>632</v>
      </c>
      <c r="E4188" s="219">
        <v>9.4841621000000001E-2</v>
      </c>
    </row>
    <row r="4189" spans="1:5" ht="15.75" customHeight="1">
      <c r="A4189" s="219">
        <v>2014</v>
      </c>
      <c r="B4189" s="219" t="s">
        <v>118</v>
      </c>
      <c r="C4189" s="219" t="s">
        <v>187</v>
      </c>
      <c r="D4189" s="219" t="s">
        <v>632</v>
      </c>
      <c r="E4189" s="219">
        <v>2.4755691E-2</v>
      </c>
    </row>
    <row r="4190" spans="1:5" ht="15.75" customHeight="1">
      <c r="A4190" s="219">
        <v>2014</v>
      </c>
      <c r="B4190" s="219" t="s">
        <v>123</v>
      </c>
      <c r="C4190" s="219" t="s">
        <v>187</v>
      </c>
      <c r="D4190" s="219" t="s">
        <v>632</v>
      </c>
      <c r="E4190" s="219">
        <v>9.1827009999999997E-3</v>
      </c>
    </row>
    <row r="4191" spans="1:5" ht="15.75" customHeight="1">
      <c r="A4191" s="219">
        <v>2014</v>
      </c>
      <c r="B4191" s="219" t="s">
        <v>126</v>
      </c>
      <c r="C4191" s="219" t="s">
        <v>187</v>
      </c>
      <c r="D4191" s="219" t="s">
        <v>632</v>
      </c>
      <c r="E4191" s="219">
        <v>5.8347970000000001E-3</v>
      </c>
    </row>
    <row r="4192" spans="1:5" ht="15.75" customHeight="1">
      <c r="A4192" s="219">
        <v>2014</v>
      </c>
      <c r="B4192" s="219" t="s">
        <v>132</v>
      </c>
      <c r="C4192" s="219" t="s">
        <v>187</v>
      </c>
      <c r="D4192" s="219" t="s">
        <v>632</v>
      </c>
      <c r="E4192" s="219">
        <v>1.1496536999999999E-2</v>
      </c>
    </row>
    <row r="4193" spans="1:5" ht="15.75" customHeight="1">
      <c r="A4193" s="219">
        <v>2014</v>
      </c>
      <c r="B4193" s="219" t="s">
        <v>129</v>
      </c>
      <c r="C4193" s="219" t="s">
        <v>187</v>
      </c>
      <c r="D4193" s="219" t="s">
        <v>632</v>
      </c>
      <c r="E4193" s="219">
        <v>1.2729300000000001E-2</v>
      </c>
    </row>
    <row r="4194" spans="1:5" ht="15.75" customHeight="1">
      <c r="A4194" s="219">
        <v>2014</v>
      </c>
      <c r="B4194" s="219" t="s">
        <v>134</v>
      </c>
      <c r="C4194" s="219" t="s">
        <v>187</v>
      </c>
      <c r="D4194" s="219" t="s">
        <v>632</v>
      </c>
      <c r="E4194" s="219">
        <v>8.27255E-3</v>
      </c>
    </row>
    <row r="4195" spans="1:5" ht="15.75" customHeight="1">
      <c r="A4195" s="219">
        <v>2014</v>
      </c>
      <c r="B4195" s="219" t="s">
        <v>3</v>
      </c>
      <c r="C4195" s="219" t="s">
        <v>187</v>
      </c>
      <c r="D4195" s="219" t="s">
        <v>637</v>
      </c>
      <c r="E4195" s="219">
        <v>0.25757049900000001</v>
      </c>
    </row>
    <row r="4196" spans="1:5" ht="15.75" customHeight="1">
      <c r="A4196" s="219">
        <v>2014</v>
      </c>
      <c r="B4196" s="219" t="s">
        <v>12</v>
      </c>
      <c r="C4196" s="219" t="s">
        <v>187</v>
      </c>
      <c r="D4196" s="219" t="s">
        <v>637</v>
      </c>
      <c r="E4196" s="219">
        <v>1.57565E-4</v>
      </c>
    </row>
    <row r="4197" spans="1:5" ht="15.75" customHeight="1">
      <c r="A4197" s="219">
        <v>2014</v>
      </c>
      <c r="B4197" s="219" t="s">
        <v>8</v>
      </c>
      <c r="C4197" s="219" t="s">
        <v>187</v>
      </c>
      <c r="D4197" s="219" t="s">
        <v>637</v>
      </c>
      <c r="E4197" s="224">
        <v>6.55E-6</v>
      </c>
    </row>
    <row r="4198" spans="1:5" ht="15.75" customHeight="1">
      <c r="A4198" s="219">
        <v>2014</v>
      </c>
      <c r="B4198" s="219" t="s">
        <v>15</v>
      </c>
      <c r="C4198" s="219" t="s">
        <v>187</v>
      </c>
      <c r="D4198" s="219" t="s">
        <v>637</v>
      </c>
      <c r="E4198" s="219">
        <v>2.7082795E-2</v>
      </c>
    </row>
    <row r="4199" spans="1:5" ht="15.75" customHeight="1">
      <c r="A4199" s="219">
        <v>2014</v>
      </c>
      <c r="B4199" s="219" t="s">
        <v>17</v>
      </c>
      <c r="C4199" s="219" t="s">
        <v>187</v>
      </c>
      <c r="D4199" s="219" t="s">
        <v>637</v>
      </c>
      <c r="E4199" s="224">
        <v>1.6900000000000001E-5</v>
      </c>
    </row>
    <row r="4200" spans="1:5" ht="15.75" customHeight="1">
      <c r="A4200" s="219">
        <v>2014</v>
      </c>
      <c r="B4200" s="219" t="s">
        <v>23</v>
      </c>
      <c r="C4200" s="219" t="s">
        <v>187</v>
      </c>
      <c r="D4200" s="219" t="s">
        <v>637</v>
      </c>
      <c r="E4200" s="224">
        <v>1.01E-5</v>
      </c>
    </row>
    <row r="4201" spans="1:5" ht="15.75" customHeight="1">
      <c r="A4201" s="219">
        <v>2014</v>
      </c>
      <c r="B4201" s="219" t="s">
        <v>26</v>
      </c>
      <c r="C4201" s="219" t="s">
        <v>187</v>
      </c>
      <c r="D4201" s="219" t="s">
        <v>637</v>
      </c>
      <c r="E4201" s="219">
        <v>1.7263280000000001E-3</v>
      </c>
    </row>
    <row r="4202" spans="1:5" ht="15.75" customHeight="1">
      <c r="A4202" s="219">
        <v>2014</v>
      </c>
      <c r="B4202" s="219" t="s">
        <v>28</v>
      </c>
      <c r="C4202" s="219" t="s">
        <v>187</v>
      </c>
      <c r="D4202" s="219" t="s">
        <v>637</v>
      </c>
      <c r="E4202" s="219">
        <v>1.44299E-4</v>
      </c>
    </row>
    <row r="4203" spans="1:5" ht="15.75" customHeight="1">
      <c r="A4203" s="219">
        <v>2014</v>
      </c>
      <c r="B4203" s="219" t="s">
        <v>42</v>
      </c>
      <c r="C4203" s="219" t="s">
        <v>187</v>
      </c>
      <c r="D4203" s="219" t="s">
        <v>637</v>
      </c>
      <c r="E4203" s="219">
        <v>2.0323793999999999E-2</v>
      </c>
    </row>
    <row r="4204" spans="1:5" ht="15.75" customHeight="1">
      <c r="A4204" s="219">
        <v>2014</v>
      </c>
      <c r="B4204" s="219" t="s">
        <v>34</v>
      </c>
      <c r="C4204" s="219" t="s">
        <v>187</v>
      </c>
      <c r="D4204" s="219" t="s">
        <v>637</v>
      </c>
      <c r="E4204" s="224">
        <v>3.7499999999999997E-5</v>
      </c>
    </row>
    <row r="4205" spans="1:5" ht="15.75" customHeight="1">
      <c r="A4205" s="219">
        <v>2014</v>
      </c>
      <c r="B4205" s="219" t="s">
        <v>36</v>
      </c>
      <c r="C4205" s="219" t="s">
        <v>187</v>
      </c>
      <c r="D4205" s="219" t="s">
        <v>637</v>
      </c>
      <c r="E4205" s="219">
        <v>1.6211590000000001E-3</v>
      </c>
    </row>
    <row r="4206" spans="1:5" ht="15.75" customHeight="1">
      <c r="A4206" s="219">
        <v>2014</v>
      </c>
      <c r="B4206" s="219" t="s">
        <v>39</v>
      </c>
      <c r="C4206" s="219" t="s">
        <v>187</v>
      </c>
      <c r="D4206" s="219" t="s">
        <v>637</v>
      </c>
      <c r="E4206" s="219">
        <v>3.5438900000000001E-3</v>
      </c>
    </row>
    <row r="4207" spans="1:5" ht="15.75" customHeight="1">
      <c r="A4207" s="219">
        <v>2014</v>
      </c>
      <c r="B4207" s="219" t="s">
        <v>44</v>
      </c>
      <c r="C4207" s="219" t="s">
        <v>187</v>
      </c>
      <c r="D4207" s="219" t="s">
        <v>637</v>
      </c>
      <c r="E4207" s="219">
        <v>4.0256800000000001E-4</v>
      </c>
    </row>
    <row r="4208" spans="1:5" ht="15.75" customHeight="1">
      <c r="A4208" s="219">
        <v>2014</v>
      </c>
      <c r="B4208" s="219" t="s">
        <v>47</v>
      </c>
      <c r="C4208" s="219" t="s">
        <v>187</v>
      </c>
      <c r="D4208" s="219" t="s">
        <v>637</v>
      </c>
      <c r="E4208" s="219">
        <v>5.6656110000000001E-3</v>
      </c>
    </row>
    <row r="4209" spans="1:5" ht="15.75" customHeight="1">
      <c r="A4209" s="219">
        <v>2014</v>
      </c>
      <c r="B4209" s="219" t="s">
        <v>50</v>
      </c>
      <c r="C4209" s="219" t="s">
        <v>187</v>
      </c>
      <c r="D4209" s="219" t="s">
        <v>637</v>
      </c>
      <c r="E4209" s="219">
        <v>0.25124701300000002</v>
      </c>
    </row>
    <row r="4210" spans="1:5" ht="15.75" customHeight="1">
      <c r="A4210" s="219">
        <v>2014</v>
      </c>
      <c r="B4210" s="219" t="s">
        <v>58</v>
      </c>
      <c r="C4210" s="219" t="s">
        <v>187</v>
      </c>
      <c r="D4210" s="219" t="s">
        <v>637</v>
      </c>
      <c r="E4210" s="224">
        <v>6.9999999999999994E-5</v>
      </c>
    </row>
    <row r="4211" spans="1:5" ht="15.75" customHeight="1">
      <c r="A4211" s="219">
        <v>2014</v>
      </c>
      <c r="B4211" s="219" t="s">
        <v>55</v>
      </c>
      <c r="C4211" s="219" t="s">
        <v>187</v>
      </c>
      <c r="D4211" s="219" t="s">
        <v>637</v>
      </c>
      <c r="E4211" s="219">
        <v>5.6271900000000004E-4</v>
      </c>
    </row>
    <row r="4212" spans="1:5" ht="15.75" customHeight="1">
      <c r="A4212" s="219">
        <v>2014</v>
      </c>
      <c r="B4212" s="219" t="s">
        <v>61</v>
      </c>
      <c r="C4212" s="219" t="s">
        <v>187</v>
      </c>
      <c r="D4212" s="219" t="s">
        <v>637</v>
      </c>
      <c r="E4212" s="219">
        <v>2.6108381E-2</v>
      </c>
    </row>
    <row r="4213" spans="1:5" ht="15.75" customHeight="1">
      <c r="A4213" s="219">
        <v>2014</v>
      </c>
      <c r="B4213" s="219" t="s">
        <v>62</v>
      </c>
      <c r="C4213" s="219" t="s">
        <v>187</v>
      </c>
      <c r="D4213" s="219" t="s">
        <v>637</v>
      </c>
      <c r="E4213" s="219">
        <v>2.2405720000000001E-3</v>
      </c>
    </row>
    <row r="4214" spans="1:5" ht="15.75" customHeight="1">
      <c r="A4214" s="219">
        <v>2014</v>
      </c>
      <c r="B4214" s="219" t="s">
        <v>68</v>
      </c>
      <c r="C4214" s="219" t="s">
        <v>187</v>
      </c>
      <c r="D4214" s="219" t="s">
        <v>637</v>
      </c>
      <c r="E4214" s="219">
        <v>2.06749E-4</v>
      </c>
    </row>
    <row r="4215" spans="1:5" ht="15.75" customHeight="1">
      <c r="A4215" s="219">
        <v>2014</v>
      </c>
      <c r="B4215" s="219" t="s">
        <v>65</v>
      </c>
      <c r="C4215" s="219" t="s">
        <v>187</v>
      </c>
      <c r="D4215" s="219" t="s">
        <v>637</v>
      </c>
      <c r="E4215" s="219">
        <v>3.8045800000000002E-4</v>
      </c>
    </row>
    <row r="4216" spans="1:5" ht="15.75" customHeight="1">
      <c r="A4216" s="219">
        <v>2014</v>
      </c>
      <c r="B4216" s="219" t="s">
        <v>70</v>
      </c>
      <c r="C4216" s="219" t="s">
        <v>187</v>
      </c>
      <c r="D4216" s="219" t="s">
        <v>637</v>
      </c>
      <c r="E4216" s="224">
        <v>3.4999999999999999E-6</v>
      </c>
    </row>
    <row r="4217" spans="1:5" ht="15.75" customHeight="1">
      <c r="A4217" s="219">
        <v>2014</v>
      </c>
      <c r="B4217" s="219" t="s">
        <v>89</v>
      </c>
      <c r="C4217" s="219" t="s">
        <v>187</v>
      </c>
      <c r="D4217" s="219" t="s">
        <v>637</v>
      </c>
      <c r="E4217" s="219">
        <v>2.18722E-4</v>
      </c>
    </row>
    <row r="4218" spans="1:5" ht="15.75" customHeight="1">
      <c r="A4218" s="219">
        <v>2014</v>
      </c>
      <c r="B4218" s="219" t="s">
        <v>92</v>
      </c>
      <c r="C4218" s="219" t="s">
        <v>187</v>
      </c>
      <c r="D4218" s="219" t="s">
        <v>637</v>
      </c>
      <c r="E4218" s="219">
        <v>1.15222E-4</v>
      </c>
    </row>
    <row r="4219" spans="1:5" ht="15.75" customHeight="1">
      <c r="A4219" s="219">
        <v>2014</v>
      </c>
      <c r="B4219" s="219" t="s">
        <v>73</v>
      </c>
      <c r="C4219" s="219" t="s">
        <v>187</v>
      </c>
      <c r="D4219" s="219" t="s">
        <v>637</v>
      </c>
      <c r="E4219" s="219">
        <v>6.2777220000000003E-3</v>
      </c>
    </row>
    <row r="4220" spans="1:5" ht="15.75" customHeight="1">
      <c r="A4220" s="219">
        <v>2014</v>
      </c>
      <c r="B4220" s="219" t="s">
        <v>81</v>
      </c>
      <c r="C4220" s="219" t="s">
        <v>187</v>
      </c>
      <c r="D4220" s="219" t="s">
        <v>637</v>
      </c>
      <c r="E4220" s="219">
        <v>2.360174E-3</v>
      </c>
    </row>
    <row r="4221" spans="1:5" ht="15.75" customHeight="1">
      <c r="A4221" s="219">
        <v>2014</v>
      </c>
      <c r="B4221" s="219" t="s">
        <v>84</v>
      </c>
      <c r="C4221" s="219" t="s">
        <v>187</v>
      </c>
      <c r="D4221" s="219" t="s">
        <v>637</v>
      </c>
      <c r="E4221" s="224">
        <v>2.7499999999999999E-6</v>
      </c>
    </row>
    <row r="4222" spans="1:5" ht="15.75" customHeight="1">
      <c r="A4222" s="219">
        <v>2014</v>
      </c>
      <c r="B4222" s="219" t="s">
        <v>76</v>
      </c>
      <c r="C4222" s="219" t="s">
        <v>187</v>
      </c>
      <c r="D4222" s="219" t="s">
        <v>637</v>
      </c>
      <c r="E4222" s="224">
        <v>2.04E-6</v>
      </c>
    </row>
    <row r="4223" spans="1:5" ht="15.75" customHeight="1">
      <c r="A4223" s="219">
        <v>2014</v>
      </c>
      <c r="B4223" s="219" t="s">
        <v>87</v>
      </c>
      <c r="C4223" s="219" t="s">
        <v>187</v>
      </c>
      <c r="D4223" s="219" t="s">
        <v>637</v>
      </c>
      <c r="E4223" s="219">
        <v>2.4575399999999999E-4</v>
      </c>
    </row>
    <row r="4224" spans="1:5" ht="15.75" customHeight="1">
      <c r="A4224" s="219">
        <v>2014</v>
      </c>
      <c r="B4224" s="219" t="s">
        <v>95</v>
      </c>
      <c r="C4224" s="219" t="s">
        <v>187</v>
      </c>
      <c r="D4224" s="219" t="s">
        <v>637</v>
      </c>
      <c r="E4224" s="219">
        <v>1.926318E-3</v>
      </c>
    </row>
    <row r="4225" spans="1:5" ht="15.75" customHeight="1">
      <c r="A4225" s="219">
        <v>2014</v>
      </c>
      <c r="B4225" s="219" t="s">
        <v>98</v>
      </c>
      <c r="C4225" s="219" t="s">
        <v>187</v>
      </c>
      <c r="D4225" s="219" t="s">
        <v>637</v>
      </c>
      <c r="E4225" s="219">
        <v>1.1664539E-2</v>
      </c>
    </row>
    <row r="4226" spans="1:5" ht="15.75" customHeight="1">
      <c r="A4226" s="219">
        <v>2014</v>
      </c>
      <c r="B4226" s="219" t="s">
        <v>100</v>
      </c>
      <c r="C4226" s="219" t="s">
        <v>187</v>
      </c>
      <c r="D4226" s="219" t="s">
        <v>637</v>
      </c>
      <c r="E4226" s="224">
        <v>1.0499999999999999E-5</v>
      </c>
    </row>
    <row r="4227" spans="1:5" ht="15.75" customHeight="1">
      <c r="A4227" s="219">
        <v>2014</v>
      </c>
      <c r="B4227" s="219" t="s">
        <v>103</v>
      </c>
      <c r="C4227" s="219" t="s">
        <v>187</v>
      </c>
      <c r="D4227" s="219" t="s">
        <v>637</v>
      </c>
      <c r="E4227" s="219">
        <v>2.1600999999999999E-4</v>
      </c>
    </row>
    <row r="4228" spans="1:5" ht="15.75" customHeight="1">
      <c r="A4228" s="219">
        <v>2014</v>
      </c>
      <c r="B4228" s="219" t="s">
        <v>105</v>
      </c>
      <c r="C4228" s="219" t="s">
        <v>187</v>
      </c>
      <c r="D4228" s="219" t="s">
        <v>637</v>
      </c>
      <c r="E4228" s="224">
        <v>5.1100000000000002E-5</v>
      </c>
    </row>
    <row r="4229" spans="1:5" ht="15.75" customHeight="1">
      <c r="A4229" s="219">
        <v>2014</v>
      </c>
      <c r="B4229" s="219" t="s">
        <v>107</v>
      </c>
      <c r="C4229" s="219" t="s">
        <v>187</v>
      </c>
      <c r="D4229" s="219" t="s">
        <v>637</v>
      </c>
      <c r="E4229" s="219">
        <v>5.1461900000000001E-4</v>
      </c>
    </row>
    <row r="4230" spans="1:5" ht="15.75" customHeight="1">
      <c r="A4230" s="219">
        <v>2014</v>
      </c>
      <c r="B4230" s="219" t="s">
        <v>110</v>
      </c>
      <c r="C4230" s="219" t="s">
        <v>187</v>
      </c>
      <c r="D4230" s="219" t="s">
        <v>637</v>
      </c>
      <c r="E4230" s="219">
        <v>6.2901830000000006E-2</v>
      </c>
    </row>
    <row r="4231" spans="1:5" ht="15.75" customHeight="1">
      <c r="A4231" s="219">
        <v>2014</v>
      </c>
      <c r="B4231" s="219" t="s">
        <v>113</v>
      </c>
      <c r="C4231" s="219" t="s">
        <v>187</v>
      </c>
      <c r="D4231" s="219" t="s">
        <v>637</v>
      </c>
      <c r="E4231" s="219">
        <v>4.0349980000000001E-2</v>
      </c>
    </row>
    <row r="4232" spans="1:5" ht="15.75" customHeight="1">
      <c r="A4232" s="219">
        <v>2014</v>
      </c>
      <c r="B4232" s="219" t="s">
        <v>115</v>
      </c>
      <c r="C4232" s="219" t="s">
        <v>187</v>
      </c>
      <c r="D4232" s="219" t="s">
        <v>637</v>
      </c>
      <c r="E4232" s="219">
        <v>0.107705421</v>
      </c>
    </row>
    <row r="4233" spans="1:5" ht="15.75" customHeight="1">
      <c r="A4233" s="219">
        <v>2014</v>
      </c>
      <c r="B4233" s="219" t="s">
        <v>118</v>
      </c>
      <c r="C4233" s="219" t="s">
        <v>187</v>
      </c>
      <c r="D4233" s="219" t="s">
        <v>637</v>
      </c>
      <c r="E4233" s="224">
        <v>1.9700000000000001E-5</v>
      </c>
    </row>
    <row r="4234" spans="1:5" ht="15.75" customHeight="1">
      <c r="A4234" s="219">
        <v>2014</v>
      </c>
      <c r="B4234" s="219" t="s">
        <v>123</v>
      </c>
      <c r="C4234" s="219" t="s">
        <v>187</v>
      </c>
      <c r="D4234" s="219" t="s">
        <v>637</v>
      </c>
      <c r="E4234" s="219">
        <v>0.15628630700000001</v>
      </c>
    </row>
    <row r="4235" spans="1:5" ht="15.75" customHeight="1">
      <c r="A4235" s="219">
        <v>2014</v>
      </c>
      <c r="B4235" s="219" t="s">
        <v>126</v>
      </c>
      <c r="C4235" s="219" t="s">
        <v>187</v>
      </c>
      <c r="D4235" s="219" t="s">
        <v>637</v>
      </c>
      <c r="E4235" s="224">
        <v>6.2199999999999997E-6</v>
      </c>
    </row>
    <row r="4236" spans="1:5" ht="15.75" customHeight="1">
      <c r="A4236" s="219">
        <v>2014</v>
      </c>
      <c r="B4236" s="219" t="s">
        <v>132</v>
      </c>
      <c r="C4236" s="219" t="s">
        <v>187</v>
      </c>
      <c r="D4236" s="219" t="s">
        <v>637</v>
      </c>
      <c r="E4236" s="219">
        <v>1.1814199999999999E-4</v>
      </c>
    </row>
    <row r="4237" spans="1:5" ht="15.75" customHeight="1">
      <c r="A4237" s="219">
        <v>2014</v>
      </c>
      <c r="B4237" s="219" t="s">
        <v>129</v>
      </c>
      <c r="C4237" s="219" t="s">
        <v>187</v>
      </c>
      <c r="D4237" s="219" t="s">
        <v>637</v>
      </c>
      <c r="E4237" s="219">
        <v>9.8670839999999999E-3</v>
      </c>
    </row>
    <row r="4238" spans="1:5" ht="15.75" customHeight="1">
      <c r="A4238" s="219">
        <v>2014</v>
      </c>
      <c r="B4238" s="219" t="s">
        <v>134</v>
      </c>
      <c r="C4238" s="219" t="s">
        <v>187</v>
      </c>
      <c r="D4238" s="219" t="s">
        <v>637</v>
      </c>
      <c r="E4238" s="224">
        <v>1.0900000000000001E-5</v>
      </c>
    </row>
    <row r="4239" spans="1:5" ht="15.75" customHeight="1">
      <c r="A4239" s="219">
        <v>2014</v>
      </c>
      <c r="B4239" s="219" t="s">
        <v>3</v>
      </c>
      <c r="C4239" s="219" t="s">
        <v>633</v>
      </c>
      <c r="D4239" s="219" t="s">
        <v>632</v>
      </c>
      <c r="E4239" s="219">
        <v>7.7954404000000005E-2</v>
      </c>
    </row>
    <row r="4240" spans="1:5" ht="15.75" customHeight="1">
      <c r="A4240" s="219">
        <v>2014</v>
      </c>
      <c r="B4240" s="219" t="s">
        <v>12</v>
      </c>
      <c r="C4240" s="219" t="s">
        <v>633</v>
      </c>
      <c r="D4240" s="219" t="s">
        <v>632</v>
      </c>
      <c r="E4240" s="219">
        <v>1.2713076E-2</v>
      </c>
    </row>
    <row r="4241" spans="1:5" ht="15.75" customHeight="1">
      <c r="A4241" s="219">
        <v>2014</v>
      </c>
      <c r="B4241" s="219" t="s">
        <v>8</v>
      </c>
      <c r="C4241" s="219" t="s">
        <v>633</v>
      </c>
      <c r="D4241" s="219" t="s">
        <v>632</v>
      </c>
      <c r="E4241" s="219">
        <v>2.3247447000000001E-2</v>
      </c>
    </row>
    <row r="4242" spans="1:5" ht="15.75" customHeight="1">
      <c r="A4242" s="219">
        <v>2014</v>
      </c>
      <c r="B4242" s="219" t="s">
        <v>15</v>
      </c>
      <c r="C4242" s="219" t="s">
        <v>633</v>
      </c>
      <c r="D4242" s="219" t="s">
        <v>632</v>
      </c>
      <c r="E4242" s="219">
        <v>7.6667812000000002E-2</v>
      </c>
    </row>
    <row r="4243" spans="1:5" ht="15.75" customHeight="1">
      <c r="A4243" s="219">
        <v>2014</v>
      </c>
      <c r="B4243" s="219" t="s">
        <v>17</v>
      </c>
      <c r="C4243" s="219" t="s">
        <v>633</v>
      </c>
      <c r="D4243" s="219" t="s">
        <v>632</v>
      </c>
      <c r="E4243" s="219">
        <v>1.9983745000000001E-2</v>
      </c>
    </row>
    <row r="4244" spans="1:5" ht="15.75" customHeight="1">
      <c r="A4244" s="219">
        <v>2014</v>
      </c>
      <c r="B4244" s="219" t="s">
        <v>26</v>
      </c>
      <c r="C4244" s="219" t="s">
        <v>633</v>
      </c>
      <c r="D4244" s="219" t="s">
        <v>632</v>
      </c>
      <c r="E4244" s="219">
        <v>4.0151854000000001E-2</v>
      </c>
    </row>
    <row r="4245" spans="1:5" ht="15.75" customHeight="1">
      <c r="A4245" s="219">
        <v>2014</v>
      </c>
      <c r="B4245" s="219" t="s">
        <v>28</v>
      </c>
      <c r="C4245" s="219" t="s">
        <v>633</v>
      </c>
      <c r="D4245" s="219" t="s">
        <v>632</v>
      </c>
      <c r="E4245" s="219">
        <v>3.7293249999999999E-3</v>
      </c>
    </row>
    <row r="4246" spans="1:5" ht="15.75" customHeight="1">
      <c r="A4246" s="219">
        <v>2014</v>
      </c>
      <c r="B4246" s="219" t="s">
        <v>42</v>
      </c>
      <c r="C4246" s="219" t="s">
        <v>633</v>
      </c>
      <c r="D4246" s="219" t="s">
        <v>632</v>
      </c>
      <c r="E4246" s="219">
        <v>1.7606776000000001E-2</v>
      </c>
    </row>
    <row r="4247" spans="1:5" ht="15.75" customHeight="1">
      <c r="A4247" s="219">
        <v>2014</v>
      </c>
      <c r="B4247" s="219" t="s">
        <v>36</v>
      </c>
      <c r="C4247" s="219" t="s">
        <v>633</v>
      </c>
      <c r="D4247" s="219" t="s">
        <v>632</v>
      </c>
      <c r="E4247" s="219">
        <v>7.5800470000000003E-3</v>
      </c>
    </row>
    <row r="4248" spans="1:5" ht="15.75" customHeight="1">
      <c r="A4248" s="219">
        <v>2014</v>
      </c>
      <c r="B4248" s="219" t="s">
        <v>39</v>
      </c>
      <c r="C4248" s="219" t="s">
        <v>633</v>
      </c>
      <c r="D4248" s="219" t="s">
        <v>632</v>
      </c>
      <c r="E4248" s="219">
        <v>3.5640669999999999E-2</v>
      </c>
    </row>
    <row r="4249" spans="1:5" ht="15.75" customHeight="1">
      <c r="A4249" s="219">
        <v>2014</v>
      </c>
      <c r="B4249" s="219" t="s">
        <v>44</v>
      </c>
      <c r="C4249" s="219" t="s">
        <v>633</v>
      </c>
      <c r="D4249" s="219" t="s">
        <v>632</v>
      </c>
      <c r="E4249" s="219">
        <v>1.6505268E-2</v>
      </c>
    </row>
    <row r="4250" spans="1:5" ht="15.75" customHeight="1">
      <c r="A4250" s="219">
        <v>2014</v>
      </c>
      <c r="B4250" s="219" t="s">
        <v>47</v>
      </c>
      <c r="C4250" s="219" t="s">
        <v>633</v>
      </c>
      <c r="D4250" s="219" t="s">
        <v>632</v>
      </c>
      <c r="E4250" s="219">
        <v>3.9576720000000003E-2</v>
      </c>
    </row>
    <row r="4251" spans="1:5" ht="15.75" customHeight="1">
      <c r="A4251" s="219">
        <v>2014</v>
      </c>
      <c r="B4251" s="219" t="s">
        <v>58</v>
      </c>
      <c r="C4251" s="219" t="s">
        <v>633</v>
      </c>
      <c r="D4251" s="219" t="s">
        <v>632</v>
      </c>
      <c r="E4251" s="219">
        <v>1.258728E-3</v>
      </c>
    </row>
    <row r="4252" spans="1:5" ht="15.75" customHeight="1">
      <c r="A4252" s="219">
        <v>2014</v>
      </c>
      <c r="B4252" s="219" t="s">
        <v>55</v>
      </c>
      <c r="C4252" s="219" t="s">
        <v>633</v>
      </c>
      <c r="D4252" s="219" t="s">
        <v>632</v>
      </c>
      <c r="E4252" s="219">
        <v>2.2512556E-2</v>
      </c>
    </row>
    <row r="4253" spans="1:5" ht="15.75" customHeight="1">
      <c r="A4253" s="219">
        <v>2014</v>
      </c>
      <c r="B4253" s="219" t="s">
        <v>52</v>
      </c>
      <c r="C4253" s="219" t="s">
        <v>633</v>
      </c>
      <c r="D4253" s="219" t="s">
        <v>632</v>
      </c>
      <c r="E4253" s="219">
        <v>3.9802520000000001E-3</v>
      </c>
    </row>
    <row r="4254" spans="1:5" ht="15.75" customHeight="1">
      <c r="A4254" s="219">
        <v>2014</v>
      </c>
      <c r="B4254" s="219" t="s">
        <v>61</v>
      </c>
      <c r="C4254" s="219" t="s">
        <v>633</v>
      </c>
      <c r="D4254" s="219" t="s">
        <v>632</v>
      </c>
      <c r="E4254" s="219">
        <v>3.4627879E-2</v>
      </c>
    </row>
    <row r="4255" spans="1:5" ht="15.75" customHeight="1">
      <c r="A4255" s="219">
        <v>2014</v>
      </c>
      <c r="B4255" s="219" t="s">
        <v>68</v>
      </c>
      <c r="C4255" s="219" t="s">
        <v>633</v>
      </c>
      <c r="D4255" s="219" t="s">
        <v>632</v>
      </c>
      <c r="E4255" s="219">
        <v>0.10827247399999999</v>
      </c>
    </row>
    <row r="4256" spans="1:5" ht="15.75" customHeight="1">
      <c r="A4256" s="219">
        <v>2014</v>
      </c>
      <c r="B4256" s="219" t="s">
        <v>70</v>
      </c>
      <c r="C4256" s="219" t="s">
        <v>633</v>
      </c>
      <c r="D4256" s="219" t="s">
        <v>632</v>
      </c>
      <c r="E4256" s="219">
        <v>8.3788449999999993E-3</v>
      </c>
    </row>
    <row r="4257" spans="1:5" ht="15.75" customHeight="1">
      <c r="A4257" s="219">
        <v>2014</v>
      </c>
      <c r="B4257" s="219" t="s">
        <v>89</v>
      </c>
      <c r="C4257" s="219" t="s">
        <v>633</v>
      </c>
      <c r="D4257" s="219" t="s">
        <v>632</v>
      </c>
      <c r="E4257" s="219">
        <v>1.277764E-3</v>
      </c>
    </row>
    <row r="4258" spans="1:5" ht="15.75" customHeight="1">
      <c r="A4258" s="219">
        <v>2014</v>
      </c>
      <c r="B4258" s="219" t="s">
        <v>73</v>
      </c>
      <c r="C4258" s="219" t="s">
        <v>633</v>
      </c>
      <c r="D4258" s="219" t="s">
        <v>632</v>
      </c>
      <c r="E4258" s="219">
        <v>8.0389580000000006E-3</v>
      </c>
    </row>
    <row r="4259" spans="1:5" ht="15.75" customHeight="1">
      <c r="A4259" s="219">
        <v>2014</v>
      </c>
      <c r="B4259" s="219" t="s">
        <v>79</v>
      </c>
      <c r="C4259" s="219" t="s">
        <v>633</v>
      </c>
      <c r="D4259" s="219" t="s">
        <v>632</v>
      </c>
      <c r="E4259" s="219">
        <v>7.3427099999999999E-4</v>
      </c>
    </row>
    <row r="4260" spans="1:5" ht="15.75" customHeight="1">
      <c r="A4260" s="219">
        <v>2014</v>
      </c>
      <c r="B4260" s="219" t="s">
        <v>81</v>
      </c>
      <c r="C4260" s="219" t="s">
        <v>633</v>
      </c>
      <c r="D4260" s="219" t="s">
        <v>632</v>
      </c>
      <c r="E4260" s="219">
        <v>3.29535E-4</v>
      </c>
    </row>
    <row r="4261" spans="1:5" ht="15.75" customHeight="1">
      <c r="A4261" s="219">
        <v>2014</v>
      </c>
      <c r="B4261" s="219" t="s">
        <v>84</v>
      </c>
      <c r="C4261" s="219" t="s">
        <v>633</v>
      </c>
      <c r="D4261" s="219" t="s">
        <v>632</v>
      </c>
      <c r="E4261" s="219">
        <v>4.4858429999999998E-3</v>
      </c>
    </row>
    <row r="4262" spans="1:5" ht="15.75" customHeight="1">
      <c r="A4262" s="219">
        <v>2014</v>
      </c>
      <c r="B4262" s="219" t="s">
        <v>76</v>
      </c>
      <c r="C4262" s="219" t="s">
        <v>633</v>
      </c>
      <c r="D4262" s="219" t="s">
        <v>632</v>
      </c>
      <c r="E4262" s="219">
        <v>2.0843749000000002E-2</v>
      </c>
    </row>
    <row r="4263" spans="1:5" ht="15.75" customHeight="1">
      <c r="A4263" s="219">
        <v>2014</v>
      </c>
      <c r="B4263" s="219" t="s">
        <v>87</v>
      </c>
      <c r="C4263" s="219" t="s">
        <v>633</v>
      </c>
      <c r="D4263" s="219" t="s">
        <v>632</v>
      </c>
      <c r="E4263" s="219">
        <v>1.1901728E-2</v>
      </c>
    </row>
    <row r="4264" spans="1:5" ht="15.75" customHeight="1">
      <c r="A4264" s="219">
        <v>2014</v>
      </c>
      <c r="B4264" s="219" t="s">
        <v>95</v>
      </c>
      <c r="C4264" s="219" t="s">
        <v>633</v>
      </c>
      <c r="D4264" s="219" t="s">
        <v>632</v>
      </c>
      <c r="E4264" s="219">
        <v>3.8236188999999997E-2</v>
      </c>
    </row>
    <row r="4265" spans="1:5" ht="15.75" customHeight="1">
      <c r="A4265" s="219">
        <v>2014</v>
      </c>
      <c r="B4265" s="219" t="s">
        <v>98</v>
      </c>
      <c r="C4265" s="219" t="s">
        <v>633</v>
      </c>
      <c r="D4265" s="219" t="s">
        <v>632</v>
      </c>
      <c r="E4265" s="219">
        <v>1.9009798000000001E-2</v>
      </c>
    </row>
    <row r="4266" spans="1:5" ht="15.75" customHeight="1">
      <c r="A4266" s="219">
        <v>2014</v>
      </c>
      <c r="B4266" s="219" t="s">
        <v>100</v>
      </c>
      <c r="C4266" s="219" t="s">
        <v>633</v>
      </c>
      <c r="D4266" s="219" t="s">
        <v>632</v>
      </c>
      <c r="E4266" s="219">
        <v>7.3378430000000001E-3</v>
      </c>
    </row>
    <row r="4267" spans="1:5" ht="15.75" customHeight="1">
      <c r="A4267" s="219">
        <v>2014</v>
      </c>
      <c r="B4267" s="219" t="s">
        <v>103</v>
      </c>
      <c r="C4267" s="219" t="s">
        <v>633</v>
      </c>
      <c r="D4267" s="219" t="s">
        <v>632</v>
      </c>
      <c r="E4267" s="219">
        <v>0.10530210399999999</v>
      </c>
    </row>
    <row r="4268" spans="1:5" ht="15.75" customHeight="1">
      <c r="A4268" s="219">
        <v>2014</v>
      </c>
      <c r="B4268" s="219" t="s">
        <v>8075</v>
      </c>
      <c r="C4268" s="219" t="s">
        <v>633</v>
      </c>
      <c r="D4268" s="219" t="s">
        <v>632</v>
      </c>
      <c r="E4268" s="219">
        <v>5.8175140000000002E-3</v>
      </c>
    </row>
    <row r="4269" spans="1:5" ht="15.75" customHeight="1">
      <c r="A4269" s="219">
        <v>2014</v>
      </c>
      <c r="B4269" s="219" t="s">
        <v>107</v>
      </c>
      <c r="C4269" s="219" t="s">
        <v>633</v>
      </c>
      <c r="D4269" s="219" t="s">
        <v>632</v>
      </c>
      <c r="E4269" s="219">
        <v>2.3372132E-2</v>
      </c>
    </row>
    <row r="4270" spans="1:5" ht="15.75" customHeight="1">
      <c r="A4270" s="219">
        <v>2014</v>
      </c>
      <c r="B4270" s="219" t="s">
        <v>110</v>
      </c>
      <c r="C4270" s="219" t="s">
        <v>633</v>
      </c>
      <c r="D4270" s="219" t="s">
        <v>632</v>
      </c>
      <c r="E4270" s="219">
        <v>8.7442319999999994E-3</v>
      </c>
    </row>
    <row r="4271" spans="1:5" ht="15.75" customHeight="1">
      <c r="A4271" s="219">
        <v>2014</v>
      </c>
      <c r="B4271" s="219" t="s">
        <v>113</v>
      </c>
      <c r="C4271" s="219" t="s">
        <v>633</v>
      </c>
      <c r="D4271" s="219" t="s">
        <v>632</v>
      </c>
      <c r="E4271" s="219">
        <v>1.4235559E-2</v>
      </c>
    </row>
    <row r="4272" spans="1:5" ht="15.75" customHeight="1">
      <c r="A4272" s="219">
        <v>2014</v>
      </c>
      <c r="B4272" s="219" t="s">
        <v>115</v>
      </c>
      <c r="C4272" s="219" t="s">
        <v>633</v>
      </c>
      <c r="D4272" s="219" t="s">
        <v>632</v>
      </c>
      <c r="E4272" s="219">
        <v>0.101756833</v>
      </c>
    </row>
    <row r="4273" spans="1:5" ht="15.75" customHeight="1">
      <c r="A4273" s="219">
        <v>2014</v>
      </c>
      <c r="B4273" s="219" t="s">
        <v>118</v>
      </c>
      <c r="C4273" s="219" t="s">
        <v>633</v>
      </c>
      <c r="D4273" s="219" t="s">
        <v>632</v>
      </c>
      <c r="E4273" s="219">
        <v>2.0265557999999999E-2</v>
      </c>
    </row>
    <row r="4274" spans="1:5" ht="15.75" customHeight="1">
      <c r="A4274" s="219">
        <v>2014</v>
      </c>
      <c r="B4274" s="219" t="s">
        <v>123</v>
      </c>
      <c r="C4274" s="219" t="s">
        <v>633</v>
      </c>
      <c r="D4274" s="219" t="s">
        <v>632</v>
      </c>
      <c r="E4274" s="219">
        <v>1.5973022999999999E-2</v>
      </c>
    </row>
    <row r="4275" spans="1:5" ht="15.75" customHeight="1">
      <c r="A4275" s="219">
        <v>2014</v>
      </c>
      <c r="B4275" s="219" t="s">
        <v>126</v>
      </c>
      <c r="C4275" s="219" t="s">
        <v>633</v>
      </c>
      <c r="D4275" s="219" t="s">
        <v>632</v>
      </c>
      <c r="E4275" s="219">
        <v>6.9840179999999998E-3</v>
      </c>
    </row>
    <row r="4276" spans="1:5" ht="15.75" customHeight="1">
      <c r="A4276" s="219">
        <v>2014</v>
      </c>
      <c r="B4276" s="219" t="s">
        <v>132</v>
      </c>
      <c r="C4276" s="219" t="s">
        <v>633</v>
      </c>
      <c r="D4276" s="219" t="s">
        <v>632</v>
      </c>
      <c r="E4276" s="219">
        <v>1.3217033E-2</v>
      </c>
    </row>
    <row r="4277" spans="1:5" ht="15.75" customHeight="1">
      <c r="A4277" s="219">
        <v>2014</v>
      </c>
      <c r="B4277" s="219" t="s">
        <v>129</v>
      </c>
      <c r="C4277" s="219" t="s">
        <v>633</v>
      </c>
      <c r="D4277" s="219" t="s">
        <v>632</v>
      </c>
      <c r="E4277" s="219">
        <v>1.3765866999999999E-2</v>
      </c>
    </row>
    <row r="4278" spans="1:5" ht="15.75" customHeight="1">
      <c r="A4278" s="219">
        <v>2014</v>
      </c>
      <c r="B4278" s="219" t="s">
        <v>134</v>
      </c>
      <c r="C4278" s="219" t="s">
        <v>633</v>
      </c>
      <c r="D4278" s="219" t="s">
        <v>632</v>
      </c>
      <c r="E4278" s="219">
        <v>7.9825690000000001E-3</v>
      </c>
    </row>
    <row r="4279" spans="1:5" ht="15.75" customHeight="1">
      <c r="A4279" s="219">
        <v>2014</v>
      </c>
      <c r="B4279" s="219" t="s">
        <v>3</v>
      </c>
      <c r="C4279" s="219" t="s">
        <v>633</v>
      </c>
      <c r="D4279" s="219" t="s">
        <v>637</v>
      </c>
      <c r="E4279" s="219">
        <v>1.8389554999999998E-2</v>
      </c>
    </row>
    <row r="4280" spans="1:5" ht="15.75" customHeight="1">
      <c r="A4280" s="219">
        <v>2014</v>
      </c>
      <c r="B4280" s="219" t="s">
        <v>12</v>
      </c>
      <c r="C4280" s="219" t="s">
        <v>633</v>
      </c>
      <c r="D4280" s="219" t="s">
        <v>637</v>
      </c>
      <c r="E4280" s="219">
        <v>1.71784E-3</v>
      </c>
    </row>
    <row r="4281" spans="1:5" ht="15.75" customHeight="1">
      <c r="A4281" s="219">
        <v>2014</v>
      </c>
      <c r="B4281" s="219" t="s">
        <v>8</v>
      </c>
      <c r="C4281" s="219" t="s">
        <v>633</v>
      </c>
      <c r="D4281" s="219" t="s">
        <v>637</v>
      </c>
      <c r="E4281" s="219">
        <v>1.1144799999999999E-4</v>
      </c>
    </row>
    <row r="4282" spans="1:5" ht="15.75" customHeight="1">
      <c r="A4282" s="219">
        <v>2014</v>
      </c>
      <c r="B4282" s="219" t="s">
        <v>15</v>
      </c>
      <c r="C4282" s="219" t="s">
        <v>633</v>
      </c>
      <c r="D4282" s="219" t="s">
        <v>637</v>
      </c>
      <c r="E4282" s="219">
        <v>0.11445915700000001</v>
      </c>
    </row>
    <row r="4283" spans="1:5" ht="15.75" customHeight="1">
      <c r="A4283" s="219">
        <v>2014</v>
      </c>
      <c r="B4283" s="219" t="s">
        <v>17</v>
      </c>
      <c r="C4283" s="219" t="s">
        <v>633</v>
      </c>
      <c r="D4283" s="219" t="s">
        <v>637</v>
      </c>
      <c r="E4283" s="219">
        <v>2.8793900000000002E-4</v>
      </c>
    </row>
    <row r="4284" spans="1:5" ht="15.75" customHeight="1">
      <c r="A4284" s="219">
        <v>2014</v>
      </c>
      <c r="B4284" s="219" t="s">
        <v>23</v>
      </c>
      <c r="C4284" s="219" t="s">
        <v>633</v>
      </c>
      <c r="D4284" s="219" t="s">
        <v>637</v>
      </c>
      <c r="E4284" s="219">
        <v>2.8436999999999999E-4</v>
      </c>
    </row>
    <row r="4285" spans="1:5" ht="15.75" customHeight="1">
      <c r="A4285" s="219">
        <v>2014</v>
      </c>
      <c r="B4285" s="219" t="s">
        <v>26</v>
      </c>
      <c r="C4285" s="219" t="s">
        <v>633</v>
      </c>
      <c r="D4285" s="219" t="s">
        <v>637</v>
      </c>
      <c r="E4285" s="219">
        <v>1.5873370000000001E-2</v>
      </c>
    </row>
    <row r="4286" spans="1:5" ht="15.75" customHeight="1">
      <c r="A4286" s="219">
        <v>2014</v>
      </c>
      <c r="B4286" s="219" t="s">
        <v>28</v>
      </c>
      <c r="C4286" s="219" t="s">
        <v>633</v>
      </c>
      <c r="D4286" s="219" t="s">
        <v>637</v>
      </c>
      <c r="E4286" s="219">
        <v>3.6164399999999998E-3</v>
      </c>
    </row>
    <row r="4287" spans="1:5" ht="15.75" customHeight="1">
      <c r="A4287" s="219">
        <v>2014</v>
      </c>
      <c r="B4287" s="219" t="s">
        <v>42</v>
      </c>
      <c r="C4287" s="219" t="s">
        <v>633</v>
      </c>
      <c r="D4287" s="219" t="s">
        <v>637</v>
      </c>
      <c r="E4287" s="219">
        <v>6.2299396999999999E-2</v>
      </c>
    </row>
    <row r="4288" spans="1:5" ht="15.75" customHeight="1">
      <c r="A4288" s="219">
        <v>2014</v>
      </c>
      <c r="B4288" s="219" t="s">
        <v>34</v>
      </c>
      <c r="C4288" s="219" t="s">
        <v>633</v>
      </c>
      <c r="D4288" s="219" t="s">
        <v>637</v>
      </c>
      <c r="E4288" s="219">
        <v>1.122975E-3</v>
      </c>
    </row>
    <row r="4289" spans="1:5" ht="15.75" customHeight="1">
      <c r="A4289" s="219">
        <v>2014</v>
      </c>
      <c r="B4289" s="219" t="s">
        <v>36</v>
      </c>
      <c r="C4289" s="219" t="s">
        <v>633</v>
      </c>
      <c r="D4289" s="219" t="s">
        <v>637</v>
      </c>
      <c r="E4289" s="219">
        <v>8.8889799999999995E-3</v>
      </c>
    </row>
    <row r="4290" spans="1:5" ht="15.75" customHeight="1">
      <c r="A4290" s="219">
        <v>2014</v>
      </c>
      <c r="B4290" s="219" t="s">
        <v>39</v>
      </c>
      <c r="C4290" s="219" t="s">
        <v>633</v>
      </c>
      <c r="D4290" s="219" t="s">
        <v>637</v>
      </c>
      <c r="E4290" s="219">
        <v>8.1495209999999998E-3</v>
      </c>
    </row>
    <row r="4291" spans="1:5" ht="15.75" customHeight="1">
      <c r="A4291" s="219">
        <v>2014</v>
      </c>
      <c r="B4291" s="219" t="s">
        <v>44</v>
      </c>
      <c r="C4291" s="219" t="s">
        <v>633</v>
      </c>
      <c r="D4291" s="219" t="s">
        <v>637</v>
      </c>
      <c r="E4291" s="219">
        <v>5.7382099999999997E-3</v>
      </c>
    </row>
    <row r="4292" spans="1:5" ht="15.75" customHeight="1">
      <c r="A4292" s="219">
        <v>2014</v>
      </c>
      <c r="B4292" s="219" t="s">
        <v>47</v>
      </c>
      <c r="C4292" s="219" t="s">
        <v>633</v>
      </c>
      <c r="D4292" s="219" t="s">
        <v>637</v>
      </c>
      <c r="E4292" s="219">
        <v>3.1462109999999999E-3</v>
      </c>
    </row>
    <row r="4293" spans="1:5" ht="15.75" customHeight="1">
      <c r="A4293" s="219">
        <v>2014</v>
      </c>
      <c r="B4293" s="219" t="s">
        <v>50</v>
      </c>
      <c r="C4293" s="219" t="s">
        <v>633</v>
      </c>
      <c r="D4293" s="219" t="s">
        <v>637</v>
      </c>
      <c r="E4293" s="219">
        <v>0.36796994900000002</v>
      </c>
    </row>
    <row r="4294" spans="1:5" ht="15.75" customHeight="1">
      <c r="A4294" s="219">
        <v>2014</v>
      </c>
      <c r="B4294" s="219" t="s">
        <v>58</v>
      </c>
      <c r="C4294" s="219" t="s">
        <v>633</v>
      </c>
      <c r="D4294" s="219" t="s">
        <v>637</v>
      </c>
      <c r="E4294" s="219">
        <v>2.6817300000000002E-4</v>
      </c>
    </row>
    <row r="4295" spans="1:5" ht="15.75" customHeight="1">
      <c r="A4295" s="219">
        <v>2014</v>
      </c>
      <c r="B4295" s="219" t="s">
        <v>55</v>
      </c>
      <c r="C4295" s="219" t="s">
        <v>633</v>
      </c>
      <c r="D4295" s="219" t="s">
        <v>637</v>
      </c>
      <c r="E4295" s="219">
        <v>1.6625887999999998E-2</v>
      </c>
    </row>
    <row r="4296" spans="1:5" ht="15.75" customHeight="1">
      <c r="A4296" s="219">
        <v>2014</v>
      </c>
      <c r="B4296" s="219" t="s">
        <v>61</v>
      </c>
      <c r="C4296" s="219" t="s">
        <v>633</v>
      </c>
      <c r="D4296" s="219" t="s">
        <v>637</v>
      </c>
      <c r="E4296" s="219">
        <v>3.3753979999999999E-3</v>
      </c>
    </row>
    <row r="4297" spans="1:5" ht="15.75" customHeight="1">
      <c r="A4297" s="219">
        <v>2014</v>
      </c>
      <c r="B4297" s="219" t="s">
        <v>62</v>
      </c>
      <c r="C4297" s="219" t="s">
        <v>633</v>
      </c>
      <c r="D4297" s="219" t="s">
        <v>637</v>
      </c>
      <c r="E4297" s="219">
        <v>3.9683660000000001E-3</v>
      </c>
    </row>
    <row r="4298" spans="1:5" ht="15.75" customHeight="1">
      <c r="A4298" s="219">
        <v>2014</v>
      </c>
      <c r="B4298" s="219" t="s">
        <v>68</v>
      </c>
      <c r="C4298" s="219" t="s">
        <v>633</v>
      </c>
      <c r="D4298" s="219" t="s">
        <v>637</v>
      </c>
      <c r="E4298" s="219">
        <v>1.5568419999999999E-3</v>
      </c>
    </row>
    <row r="4299" spans="1:5" ht="15.75" customHeight="1">
      <c r="A4299" s="219">
        <v>2014</v>
      </c>
      <c r="B4299" s="219" t="s">
        <v>65</v>
      </c>
      <c r="C4299" s="219" t="s">
        <v>633</v>
      </c>
      <c r="D4299" s="219" t="s">
        <v>637</v>
      </c>
      <c r="E4299" s="219">
        <v>6.5523600000000001E-3</v>
      </c>
    </row>
    <row r="4300" spans="1:5" ht="15.75" customHeight="1">
      <c r="A4300" s="219">
        <v>2014</v>
      </c>
      <c r="B4300" s="219" t="s">
        <v>70</v>
      </c>
      <c r="C4300" s="219" t="s">
        <v>633</v>
      </c>
      <c r="D4300" s="219" t="s">
        <v>637</v>
      </c>
      <c r="E4300" s="224">
        <v>6.0000000000000002E-5</v>
      </c>
    </row>
    <row r="4301" spans="1:5" ht="15.75" customHeight="1">
      <c r="A4301" s="219">
        <v>2014</v>
      </c>
      <c r="B4301" s="219" t="s">
        <v>89</v>
      </c>
      <c r="C4301" s="219" t="s">
        <v>633</v>
      </c>
      <c r="D4301" s="219" t="s">
        <v>637</v>
      </c>
      <c r="E4301" s="219">
        <v>2.4996929999999999E-3</v>
      </c>
    </row>
    <row r="4302" spans="1:5" ht="15.75" customHeight="1">
      <c r="A4302" s="219">
        <v>2014</v>
      </c>
      <c r="B4302" s="219" t="s">
        <v>92</v>
      </c>
      <c r="C4302" s="219" t="s">
        <v>633</v>
      </c>
      <c r="D4302" s="219" t="s">
        <v>637</v>
      </c>
      <c r="E4302" s="219">
        <v>7.9432299999999999E-4</v>
      </c>
    </row>
    <row r="4303" spans="1:5" ht="15.75" customHeight="1">
      <c r="A4303" s="219">
        <v>2014</v>
      </c>
      <c r="B4303" s="219" t="s">
        <v>73</v>
      </c>
      <c r="C4303" s="219" t="s">
        <v>633</v>
      </c>
      <c r="D4303" s="219" t="s">
        <v>637</v>
      </c>
      <c r="E4303" s="219">
        <v>9.7712500000000004E-3</v>
      </c>
    </row>
    <row r="4304" spans="1:5" ht="15.75" customHeight="1">
      <c r="A4304" s="219">
        <v>2014</v>
      </c>
      <c r="B4304" s="219" t="s">
        <v>81</v>
      </c>
      <c r="C4304" s="219" t="s">
        <v>633</v>
      </c>
      <c r="D4304" s="219" t="s">
        <v>637</v>
      </c>
      <c r="E4304" s="219">
        <v>1.4105699999999999E-4</v>
      </c>
    </row>
    <row r="4305" spans="1:5" ht="15.75" customHeight="1">
      <c r="A4305" s="219">
        <v>2014</v>
      </c>
      <c r="B4305" s="219" t="s">
        <v>84</v>
      </c>
      <c r="C4305" s="219" t="s">
        <v>633</v>
      </c>
      <c r="D4305" s="219" t="s">
        <v>637</v>
      </c>
      <c r="E4305" s="224">
        <v>4.6900000000000002E-5</v>
      </c>
    </row>
    <row r="4306" spans="1:5" ht="15.75" customHeight="1">
      <c r="A4306" s="219">
        <v>2014</v>
      </c>
      <c r="B4306" s="219" t="s">
        <v>76</v>
      </c>
      <c r="C4306" s="219" t="s">
        <v>633</v>
      </c>
      <c r="D4306" s="219" t="s">
        <v>637</v>
      </c>
      <c r="E4306" s="224">
        <v>3.4700000000000003E-5</v>
      </c>
    </row>
    <row r="4307" spans="1:5" ht="15.75" customHeight="1">
      <c r="A4307" s="219">
        <v>2014</v>
      </c>
      <c r="B4307" s="219" t="s">
        <v>87</v>
      </c>
      <c r="C4307" s="219" t="s">
        <v>633</v>
      </c>
      <c r="D4307" s="219" t="s">
        <v>637</v>
      </c>
      <c r="E4307" s="219">
        <v>5.8291199999999999E-4</v>
      </c>
    </row>
    <row r="4308" spans="1:5" ht="15.75" customHeight="1">
      <c r="A4308" s="219">
        <v>2014</v>
      </c>
      <c r="B4308" s="219" t="s">
        <v>95</v>
      </c>
      <c r="C4308" s="219" t="s">
        <v>633</v>
      </c>
      <c r="D4308" s="219" t="s">
        <v>637</v>
      </c>
      <c r="E4308" s="219">
        <v>1.2228170999999999E-2</v>
      </c>
    </row>
    <row r="4309" spans="1:5" ht="15.75" customHeight="1">
      <c r="A4309" s="219">
        <v>2014</v>
      </c>
      <c r="B4309" s="219" t="s">
        <v>98</v>
      </c>
      <c r="C4309" s="219" t="s">
        <v>633</v>
      </c>
      <c r="D4309" s="219" t="s">
        <v>637</v>
      </c>
      <c r="E4309" s="219">
        <v>3.5085460999999998E-2</v>
      </c>
    </row>
    <row r="4310" spans="1:5" ht="15.75" customHeight="1">
      <c r="A4310" s="219">
        <v>2014</v>
      </c>
      <c r="B4310" s="219" t="s">
        <v>100</v>
      </c>
      <c r="C4310" s="219" t="s">
        <v>633</v>
      </c>
      <c r="D4310" s="219" t="s">
        <v>637</v>
      </c>
      <c r="E4310" s="219">
        <v>3.5280400000000002E-4</v>
      </c>
    </row>
    <row r="4311" spans="1:5" ht="15.75" customHeight="1">
      <c r="A4311" s="219">
        <v>2014</v>
      </c>
      <c r="B4311" s="219" t="s">
        <v>103</v>
      </c>
      <c r="C4311" s="219" t="s">
        <v>633</v>
      </c>
      <c r="D4311" s="219" t="s">
        <v>637</v>
      </c>
      <c r="E4311" s="219">
        <v>2.972457E-3</v>
      </c>
    </row>
    <row r="4312" spans="1:5" ht="15.75" customHeight="1">
      <c r="A4312" s="219">
        <v>2014</v>
      </c>
      <c r="B4312" s="219" t="s">
        <v>105</v>
      </c>
      <c r="C4312" s="219" t="s">
        <v>633</v>
      </c>
      <c r="D4312" s="219" t="s">
        <v>637</v>
      </c>
      <c r="E4312" s="219">
        <v>8.7441999999999999E-4</v>
      </c>
    </row>
    <row r="4313" spans="1:5" ht="15.75" customHeight="1">
      <c r="A4313" s="219">
        <v>2014</v>
      </c>
      <c r="B4313" s="219" t="s">
        <v>107</v>
      </c>
      <c r="C4313" s="219" t="s">
        <v>633</v>
      </c>
      <c r="D4313" s="219" t="s">
        <v>637</v>
      </c>
      <c r="E4313" s="219">
        <v>3.5465570000000001E-3</v>
      </c>
    </row>
    <row r="4314" spans="1:5" ht="15.75" customHeight="1">
      <c r="A4314" s="219">
        <v>2014</v>
      </c>
      <c r="B4314" s="219" t="s">
        <v>110</v>
      </c>
      <c r="C4314" s="219" t="s">
        <v>633</v>
      </c>
      <c r="D4314" s="219" t="s">
        <v>637</v>
      </c>
      <c r="E4314" s="219">
        <v>2.0482460000000001E-3</v>
      </c>
    </row>
    <row r="4315" spans="1:5" ht="15.75" customHeight="1">
      <c r="A4315" s="219">
        <v>2014</v>
      </c>
      <c r="B4315" s="219" t="s">
        <v>113</v>
      </c>
      <c r="C4315" s="219" t="s">
        <v>633</v>
      </c>
      <c r="D4315" s="219" t="s">
        <v>637</v>
      </c>
      <c r="E4315" s="219">
        <v>1.4371524E-2</v>
      </c>
    </row>
    <row r="4316" spans="1:5" ht="15.75" customHeight="1">
      <c r="A4316" s="219">
        <v>2014</v>
      </c>
      <c r="B4316" s="219" t="s">
        <v>115</v>
      </c>
      <c r="C4316" s="219" t="s">
        <v>633</v>
      </c>
      <c r="D4316" s="219" t="s">
        <v>637</v>
      </c>
      <c r="E4316" s="219">
        <v>0.21107784199999999</v>
      </c>
    </row>
    <row r="4317" spans="1:5" ht="15.75" customHeight="1">
      <c r="A4317" s="219">
        <v>2014</v>
      </c>
      <c r="B4317" s="219" t="s">
        <v>118</v>
      </c>
      <c r="C4317" s="219" t="s">
        <v>633</v>
      </c>
      <c r="D4317" s="219" t="s">
        <v>637</v>
      </c>
      <c r="E4317" s="219">
        <v>5.2572600000000001E-4</v>
      </c>
    </row>
    <row r="4318" spans="1:5" ht="15.75" customHeight="1">
      <c r="A4318" s="219">
        <v>2014</v>
      </c>
      <c r="B4318" s="219" t="s">
        <v>123</v>
      </c>
      <c r="C4318" s="219" t="s">
        <v>633</v>
      </c>
      <c r="D4318" s="219" t="s">
        <v>637</v>
      </c>
      <c r="E4318" s="219">
        <v>4.9191734000000001E-2</v>
      </c>
    </row>
    <row r="4319" spans="1:5" ht="15.75" customHeight="1">
      <c r="A4319" s="219">
        <v>2014</v>
      </c>
      <c r="B4319" s="219" t="s">
        <v>126</v>
      </c>
      <c r="C4319" s="219" t="s">
        <v>633</v>
      </c>
      <c r="D4319" s="219" t="s">
        <v>637</v>
      </c>
      <c r="E4319" s="219">
        <v>3.5312400000000002E-4</v>
      </c>
    </row>
    <row r="4320" spans="1:5" ht="15.75" customHeight="1">
      <c r="A4320" s="219">
        <v>2014</v>
      </c>
      <c r="B4320" s="219" t="s">
        <v>132</v>
      </c>
      <c r="C4320" s="219" t="s">
        <v>633</v>
      </c>
      <c r="D4320" s="219" t="s">
        <v>637</v>
      </c>
      <c r="E4320" s="219">
        <v>1.035095E-3</v>
      </c>
    </row>
    <row r="4321" spans="1:5" ht="15.75" customHeight="1">
      <c r="A4321" s="219">
        <v>2014</v>
      </c>
      <c r="B4321" s="219" t="s">
        <v>129</v>
      </c>
      <c r="C4321" s="219" t="s">
        <v>633</v>
      </c>
      <c r="D4321" s="219" t="s">
        <v>637</v>
      </c>
      <c r="E4321" s="219">
        <v>7.4587239999999999E-3</v>
      </c>
    </row>
    <row r="4322" spans="1:5" ht="15.75" customHeight="1">
      <c r="A4322" s="219">
        <v>2014</v>
      </c>
      <c r="B4322" s="219" t="s">
        <v>134</v>
      </c>
      <c r="C4322" s="219" t="s">
        <v>633</v>
      </c>
      <c r="D4322" s="219" t="s">
        <v>637</v>
      </c>
      <c r="E4322" s="219">
        <v>5.44868E-4</v>
      </c>
    </row>
    <row r="4323" spans="1:5" ht="15.75" customHeight="1">
      <c r="A4323" s="219">
        <v>2014</v>
      </c>
      <c r="B4323" s="219" t="s">
        <v>3</v>
      </c>
      <c r="C4323" s="219" t="s">
        <v>638</v>
      </c>
      <c r="D4323" s="219" t="s">
        <v>637</v>
      </c>
      <c r="E4323" s="219">
        <v>4.4611399999999997E-3</v>
      </c>
    </row>
    <row r="4324" spans="1:5" ht="15.75" customHeight="1">
      <c r="A4324" s="219">
        <v>2014</v>
      </c>
      <c r="B4324" s="219" t="s">
        <v>12</v>
      </c>
      <c r="C4324" s="219" t="s">
        <v>638</v>
      </c>
      <c r="D4324" s="219" t="s">
        <v>637</v>
      </c>
      <c r="E4324" s="219">
        <v>8.4380100000000003E-4</v>
      </c>
    </row>
    <row r="4325" spans="1:5" ht="15.75" customHeight="1">
      <c r="A4325" s="219">
        <v>2014</v>
      </c>
      <c r="B4325" s="219" t="s">
        <v>36</v>
      </c>
      <c r="C4325" s="219" t="s">
        <v>638</v>
      </c>
      <c r="D4325" s="219" t="s">
        <v>637</v>
      </c>
      <c r="E4325" s="219">
        <v>1.6786731999999999E-2</v>
      </c>
    </row>
    <row r="4326" spans="1:5" ht="15.75" customHeight="1">
      <c r="A4326" s="219">
        <v>2014</v>
      </c>
      <c r="B4326" s="219" t="s">
        <v>47</v>
      </c>
      <c r="C4326" s="219" t="s">
        <v>638</v>
      </c>
      <c r="D4326" s="219" t="s">
        <v>637</v>
      </c>
      <c r="E4326" s="219">
        <v>0.73837026100000003</v>
      </c>
    </row>
    <row r="4327" spans="1:5" ht="15.75" customHeight="1">
      <c r="A4327" s="219">
        <v>2014</v>
      </c>
      <c r="B4327" s="219" t="s">
        <v>50</v>
      </c>
      <c r="C4327" s="219" t="s">
        <v>638</v>
      </c>
      <c r="D4327" s="219" t="s">
        <v>637</v>
      </c>
      <c r="E4327" s="219">
        <v>8.1083829999999996E-2</v>
      </c>
    </row>
    <row r="4328" spans="1:5" ht="15.75" customHeight="1">
      <c r="A4328" s="219">
        <v>2014</v>
      </c>
      <c r="B4328" s="219" t="s">
        <v>62</v>
      </c>
      <c r="C4328" s="219" t="s">
        <v>638</v>
      </c>
      <c r="D4328" s="219" t="s">
        <v>637</v>
      </c>
      <c r="E4328" s="219">
        <v>3.753775E-3</v>
      </c>
    </row>
    <row r="4329" spans="1:5" ht="15.75" customHeight="1">
      <c r="A4329" s="219">
        <v>2014</v>
      </c>
      <c r="B4329" s="219" t="s">
        <v>89</v>
      </c>
      <c r="C4329" s="219" t="s">
        <v>638</v>
      </c>
      <c r="D4329" s="219" t="s">
        <v>637</v>
      </c>
      <c r="E4329" s="219">
        <v>0.10254741000000001</v>
      </c>
    </row>
    <row r="4330" spans="1:5" ht="15.75" customHeight="1">
      <c r="A4330" s="219">
        <v>2014</v>
      </c>
      <c r="B4330" s="219" t="s">
        <v>81</v>
      </c>
      <c r="C4330" s="219" t="s">
        <v>638</v>
      </c>
      <c r="D4330" s="219" t="s">
        <v>637</v>
      </c>
      <c r="E4330" s="219">
        <v>1.0364945E-2</v>
      </c>
    </row>
    <row r="4331" spans="1:5" ht="15.75" customHeight="1">
      <c r="A4331" s="219">
        <v>2014</v>
      </c>
      <c r="B4331" s="219" t="s">
        <v>87</v>
      </c>
      <c r="C4331" s="219" t="s">
        <v>638</v>
      </c>
      <c r="D4331" s="219" t="s">
        <v>637</v>
      </c>
      <c r="E4331" s="224">
        <v>3.7799999999999997E-5</v>
      </c>
    </row>
    <row r="4332" spans="1:5" ht="15.75" customHeight="1">
      <c r="A4332" s="219">
        <v>2014</v>
      </c>
      <c r="B4332" s="219" t="s">
        <v>103</v>
      </c>
      <c r="C4332" s="219" t="s">
        <v>638</v>
      </c>
      <c r="D4332" s="219" t="s">
        <v>637</v>
      </c>
      <c r="E4332" s="219">
        <v>3.9343440000000002E-3</v>
      </c>
    </row>
    <row r="4333" spans="1:5" ht="15.75" customHeight="1">
      <c r="A4333" s="219">
        <v>2014</v>
      </c>
      <c r="B4333" s="219" t="s">
        <v>115</v>
      </c>
      <c r="C4333" s="219" t="s">
        <v>638</v>
      </c>
      <c r="D4333" s="219" t="s">
        <v>637</v>
      </c>
      <c r="E4333" s="219">
        <v>2.2193000000000001E-4</v>
      </c>
    </row>
    <row r="4334" spans="1:5" ht="15.75" customHeight="1">
      <c r="A4334" s="219">
        <v>2014</v>
      </c>
      <c r="B4334" s="219" t="s">
        <v>129</v>
      </c>
      <c r="C4334" s="219" t="s">
        <v>638</v>
      </c>
      <c r="D4334" s="219" t="s">
        <v>637</v>
      </c>
      <c r="E4334" s="219">
        <v>3.7594022999999997E-2</v>
      </c>
    </row>
    <row r="4335" spans="1:5" ht="15.75" customHeight="1">
      <c r="A4335" s="219">
        <v>2014</v>
      </c>
      <c r="B4335" s="219" t="s">
        <v>3</v>
      </c>
      <c r="C4335" s="219" t="s">
        <v>188</v>
      </c>
      <c r="D4335" s="219" t="s">
        <v>632</v>
      </c>
      <c r="E4335" s="219">
        <v>5.5784252999999999E-2</v>
      </c>
    </row>
    <row r="4336" spans="1:5" ht="15.75" customHeight="1">
      <c r="A4336" s="219">
        <v>2014</v>
      </c>
      <c r="B4336" s="219" t="s">
        <v>12</v>
      </c>
      <c r="C4336" s="219" t="s">
        <v>188</v>
      </c>
      <c r="D4336" s="219" t="s">
        <v>632</v>
      </c>
      <c r="E4336" s="219">
        <v>4.3698519999999996E-3</v>
      </c>
    </row>
    <row r="4337" spans="1:5" ht="15.75" customHeight="1">
      <c r="A4337" s="219">
        <v>2014</v>
      </c>
      <c r="B4337" s="219" t="s">
        <v>8</v>
      </c>
      <c r="C4337" s="219" t="s">
        <v>188</v>
      </c>
      <c r="D4337" s="219" t="s">
        <v>632</v>
      </c>
      <c r="E4337" s="219">
        <v>1.6348097999999998E-2</v>
      </c>
    </row>
    <row r="4338" spans="1:5" ht="15.75" customHeight="1">
      <c r="A4338" s="219">
        <v>2014</v>
      </c>
      <c r="B4338" s="219" t="s">
        <v>15</v>
      </c>
      <c r="C4338" s="219" t="s">
        <v>188</v>
      </c>
      <c r="D4338" s="219" t="s">
        <v>632</v>
      </c>
      <c r="E4338" s="219">
        <v>5.4704029000000001E-2</v>
      </c>
    </row>
    <row r="4339" spans="1:5" ht="15.75" customHeight="1">
      <c r="A4339" s="219">
        <v>2014</v>
      </c>
      <c r="B4339" s="219" t="s">
        <v>17</v>
      </c>
      <c r="C4339" s="219" t="s">
        <v>188</v>
      </c>
      <c r="D4339" s="219" t="s">
        <v>632</v>
      </c>
      <c r="E4339" s="219">
        <v>1.6425789E-2</v>
      </c>
    </row>
    <row r="4340" spans="1:5" ht="15.75" customHeight="1">
      <c r="A4340" s="219">
        <v>2014</v>
      </c>
      <c r="B4340" s="219" t="s">
        <v>26</v>
      </c>
      <c r="C4340" s="219" t="s">
        <v>188</v>
      </c>
      <c r="D4340" s="219" t="s">
        <v>632</v>
      </c>
      <c r="E4340" s="219">
        <v>3.0603861E-2</v>
      </c>
    </row>
    <row r="4341" spans="1:5" ht="15.75" customHeight="1">
      <c r="A4341" s="219">
        <v>2014</v>
      </c>
      <c r="B4341" s="219" t="s">
        <v>28</v>
      </c>
      <c r="C4341" s="219" t="s">
        <v>188</v>
      </c>
      <c r="D4341" s="219" t="s">
        <v>632</v>
      </c>
      <c r="E4341" s="219">
        <v>5.5469229999999996E-3</v>
      </c>
    </row>
    <row r="4342" spans="1:5" ht="15.75" customHeight="1">
      <c r="A4342" s="219">
        <v>2014</v>
      </c>
      <c r="B4342" s="219" t="s">
        <v>42</v>
      </c>
      <c r="C4342" s="219" t="s">
        <v>188</v>
      </c>
      <c r="D4342" s="219" t="s">
        <v>632</v>
      </c>
      <c r="E4342" s="219">
        <v>8.0287780000000003E-3</v>
      </c>
    </row>
    <row r="4343" spans="1:5" ht="15.75" customHeight="1">
      <c r="A4343" s="219">
        <v>2014</v>
      </c>
      <c r="B4343" s="219" t="s">
        <v>36</v>
      </c>
      <c r="C4343" s="219" t="s">
        <v>188</v>
      </c>
      <c r="D4343" s="219" t="s">
        <v>632</v>
      </c>
      <c r="E4343" s="219">
        <v>7.4945189999999998E-3</v>
      </c>
    </row>
    <row r="4344" spans="1:5" ht="15.75" customHeight="1">
      <c r="A4344" s="219">
        <v>2014</v>
      </c>
      <c r="B4344" s="219" t="s">
        <v>39</v>
      </c>
      <c r="C4344" s="219" t="s">
        <v>188</v>
      </c>
      <c r="D4344" s="219" t="s">
        <v>632</v>
      </c>
      <c r="E4344" s="219">
        <v>2.5014367999999999E-2</v>
      </c>
    </row>
    <row r="4345" spans="1:5" ht="15.75" customHeight="1">
      <c r="A4345" s="219">
        <v>2014</v>
      </c>
      <c r="B4345" s="219" t="s">
        <v>44</v>
      </c>
      <c r="C4345" s="219" t="s">
        <v>188</v>
      </c>
      <c r="D4345" s="219" t="s">
        <v>632</v>
      </c>
      <c r="E4345" s="219">
        <v>8.4172320000000002E-3</v>
      </c>
    </row>
    <row r="4346" spans="1:5" ht="15.75" customHeight="1">
      <c r="A4346" s="219">
        <v>2014</v>
      </c>
      <c r="B4346" s="219" t="s">
        <v>47</v>
      </c>
      <c r="C4346" s="219" t="s">
        <v>188</v>
      </c>
      <c r="D4346" s="219" t="s">
        <v>632</v>
      </c>
      <c r="E4346" s="219">
        <v>2.575935E-2</v>
      </c>
    </row>
    <row r="4347" spans="1:5" ht="15.75" customHeight="1">
      <c r="A4347" s="219">
        <v>2014</v>
      </c>
      <c r="B4347" s="219" t="s">
        <v>58</v>
      </c>
      <c r="C4347" s="219" t="s">
        <v>188</v>
      </c>
      <c r="D4347" s="219" t="s">
        <v>632</v>
      </c>
      <c r="E4347" s="219">
        <v>1.3516099999999999E-4</v>
      </c>
    </row>
    <row r="4348" spans="1:5" ht="15.75" customHeight="1">
      <c r="A4348" s="219">
        <v>2014</v>
      </c>
      <c r="B4348" s="219" t="s">
        <v>55</v>
      </c>
      <c r="C4348" s="219" t="s">
        <v>188</v>
      </c>
      <c r="D4348" s="219" t="s">
        <v>632</v>
      </c>
      <c r="E4348" s="219">
        <v>1.4833656000000001E-2</v>
      </c>
    </row>
    <row r="4349" spans="1:5" ht="15.75" customHeight="1">
      <c r="A4349" s="219">
        <v>2014</v>
      </c>
      <c r="B4349" s="219" t="s">
        <v>52</v>
      </c>
      <c r="C4349" s="219" t="s">
        <v>188</v>
      </c>
      <c r="D4349" s="219" t="s">
        <v>632</v>
      </c>
      <c r="E4349" s="219">
        <v>2.943743E-3</v>
      </c>
    </row>
    <row r="4350" spans="1:5" ht="15.75" customHeight="1">
      <c r="A4350" s="219">
        <v>2014</v>
      </c>
      <c r="B4350" s="219" t="s">
        <v>61</v>
      </c>
      <c r="C4350" s="219" t="s">
        <v>188</v>
      </c>
      <c r="D4350" s="219" t="s">
        <v>632</v>
      </c>
      <c r="E4350" s="219">
        <v>2.4998403999999998E-2</v>
      </c>
    </row>
    <row r="4351" spans="1:5" ht="15.75" customHeight="1">
      <c r="A4351" s="219">
        <v>2014</v>
      </c>
      <c r="B4351" s="219" t="s">
        <v>68</v>
      </c>
      <c r="C4351" s="219" t="s">
        <v>188</v>
      </c>
      <c r="D4351" s="219" t="s">
        <v>632</v>
      </c>
      <c r="E4351" s="219">
        <v>0.123181712</v>
      </c>
    </row>
    <row r="4352" spans="1:5" ht="15.75" customHeight="1">
      <c r="A4352" s="219">
        <v>2014</v>
      </c>
      <c r="B4352" s="219" t="s">
        <v>70</v>
      </c>
      <c r="C4352" s="219" t="s">
        <v>188</v>
      </c>
      <c r="D4352" s="219" t="s">
        <v>632</v>
      </c>
      <c r="E4352" s="219">
        <v>6.9581319999999997E-3</v>
      </c>
    </row>
    <row r="4353" spans="1:5" ht="15.75" customHeight="1">
      <c r="A4353" s="219">
        <v>2014</v>
      </c>
      <c r="B4353" s="219" t="s">
        <v>89</v>
      </c>
      <c r="C4353" s="219" t="s">
        <v>188</v>
      </c>
      <c r="D4353" s="219" t="s">
        <v>632</v>
      </c>
      <c r="E4353" s="219">
        <v>2.6074399999999998E-4</v>
      </c>
    </row>
    <row r="4354" spans="1:5" ht="15.75" customHeight="1">
      <c r="A4354" s="219">
        <v>2014</v>
      </c>
      <c r="B4354" s="219" t="s">
        <v>73</v>
      </c>
      <c r="C4354" s="219" t="s">
        <v>188</v>
      </c>
      <c r="D4354" s="219" t="s">
        <v>632</v>
      </c>
      <c r="E4354" s="219">
        <v>5.4447539999999996E-3</v>
      </c>
    </row>
    <row r="4355" spans="1:5" ht="15.75" customHeight="1">
      <c r="A4355" s="219">
        <v>2014</v>
      </c>
      <c r="B4355" s="219" t="s">
        <v>79</v>
      </c>
      <c r="C4355" s="219" t="s">
        <v>188</v>
      </c>
      <c r="D4355" s="219" t="s">
        <v>632</v>
      </c>
      <c r="E4355" s="219">
        <v>1.4899600000000001E-4</v>
      </c>
    </row>
    <row r="4356" spans="1:5" ht="15.75" customHeight="1">
      <c r="A4356" s="219">
        <v>2014</v>
      </c>
      <c r="B4356" s="219" t="s">
        <v>81</v>
      </c>
      <c r="C4356" s="219" t="s">
        <v>188</v>
      </c>
      <c r="D4356" s="219" t="s">
        <v>632</v>
      </c>
      <c r="E4356" s="224">
        <v>6.7000000000000002E-5</v>
      </c>
    </row>
    <row r="4357" spans="1:5" ht="15.75" customHeight="1">
      <c r="A4357" s="219">
        <v>2014</v>
      </c>
      <c r="B4357" s="219" t="s">
        <v>84</v>
      </c>
      <c r="C4357" s="219" t="s">
        <v>188</v>
      </c>
      <c r="D4357" s="219" t="s">
        <v>632</v>
      </c>
      <c r="E4357" s="219">
        <v>2.7117349999999998E-3</v>
      </c>
    </row>
    <row r="4358" spans="1:5" ht="15.75" customHeight="1">
      <c r="A4358" s="219">
        <v>2014</v>
      </c>
      <c r="B4358" s="219" t="s">
        <v>76</v>
      </c>
      <c r="C4358" s="219" t="s">
        <v>188</v>
      </c>
      <c r="D4358" s="219" t="s">
        <v>632</v>
      </c>
      <c r="E4358" s="219">
        <v>1.4452651E-2</v>
      </c>
    </row>
    <row r="4359" spans="1:5" ht="15.75" customHeight="1">
      <c r="A4359" s="219">
        <v>2014</v>
      </c>
      <c r="B4359" s="219" t="s">
        <v>87</v>
      </c>
      <c r="C4359" s="219" t="s">
        <v>188</v>
      </c>
      <c r="D4359" s="219" t="s">
        <v>632</v>
      </c>
      <c r="E4359" s="219">
        <v>0.26196973200000001</v>
      </c>
    </row>
    <row r="4360" spans="1:5" ht="15.75" customHeight="1">
      <c r="A4360" s="219">
        <v>2014</v>
      </c>
      <c r="B4360" s="219" t="s">
        <v>95</v>
      </c>
      <c r="C4360" s="219" t="s">
        <v>188</v>
      </c>
      <c r="D4360" s="219" t="s">
        <v>632</v>
      </c>
      <c r="E4360" s="219">
        <v>2.7020498E-2</v>
      </c>
    </row>
    <row r="4361" spans="1:5" ht="15.75" customHeight="1">
      <c r="A4361" s="219">
        <v>2014</v>
      </c>
      <c r="B4361" s="219" t="s">
        <v>98</v>
      </c>
      <c r="C4361" s="219" t="s">
        <v>188</v>
      </c>
      <c r="D4361" s="219" t="s">
        <v>632</v>
      </c>
      <c r="E4361" s="219">
        <v>1.1299249000000001E-2</v>
      </c>
    </row>
    <row r="4362" spans="1:5" ht="15.75" customHeight="1">
      <c r="A4362" s="219">
        <v>2014</v>
      </c>
      <c r="B4362" s="219" t="s">
        <v>100</v>
      </c>
      <c r="C4362" s="219" t="s">
        <v>188</v>
      </c>
      <c r="D4362" s="219" t="s">
        <v>632</v>
      </c>
      <c r="E4362" s="219">
        <v>4.3496309999999996E-3</v>
      </c>
    </row>
    <row r="4363" spans="1:5" ht="15.75" customHeight="1">
      <c r="A4363" s="219">
        <v>2014</v>
      </c>
      <c r="B4363" s="219" t="s">
        <v>103</v>
      </c>
      <c r="C4363" s="219" t="s">
        <v>188</v>
      </c>
      <c r="D4363" s="219" t="s">
        <v>632</v>
      </c>
      <c r="E4363" s="219">
        <v>8.7204402E-2</v>
      </c>
    </row>
    <row r="4364" spans="1:5" ht="15.75" customHeight="1">
      <c r="A4364" s="219">
        <v>2014</v>
      </c>
      <c r="B4364" s="219" t="s">
        <v>8075</v>
      </c>
      <c r="C4364" s="219" t="s">
        <v>188</v>
      </c>
      <c r="D4364" s="219" t="s">
        <v>632</v>
      </c>
      <c r="E4364" s="219">
        <v>3.4875800000000001E-3</v>
      </c>
    </row>
    <row r="4365" spans="1:5" ht="15.75" customHeight="1">
      <c r="A4365" s="219">
        <v>2014</v>
      </c>
      <c r="B4365" s="219" t="s">
        <v>107</v>
      </c>
      <c r="C4365" s="219" t="s">
        <v>188</v>
      </c>
      <c r="D4365" s="219" t="s">
        <v>632</v>
      </c>
      <c r="E4365" s="219">
        <v>1.3125519E-2</v>
      </c>
    </row>
    <row r="4366" spans="1:5" ht="15.75" customHeight="1">
      <c r="A4366" s="219">
        <v>2014</v>
      </c>
      <c r="B4366" s="219" t="s">
        <v>110</v>
      </c>
      <c r="C4366" s="219" t="s">
        <v>188</v>
      </c>
      <c r="D4366" s="219" t="s">
        <v>632</v>
      </c>
      <c r="E4366" s="219">
        <v>6.0801170000000003E-3</v>
      </c>
    </row>
    <row r="4367" spans="1:5" ht="15.75" customHeight="1">
      <c r="A4367" s="219">
        <v>2014</v>
      </c>
      <c r="B4367" s="219" t="s">
        <v>113</v>
      </c>
      <c r="C4367" s="219" t="s">
        <v>188</v>
      </c>
      <c r="D4367" s="219" t="s">
        <v>632</v>
      </c>
      <c r="E4367" s="219">
        <v>1.0523403000000001E-2</v>
      </c>
    </row>
    <row r="4368" spans="1:5" ht="15.75" customHeight="1">
      <c r="A4368" s="219">
        <v>2014</v>
      </c>
      <c r="B4368" s="219" t="s">
        <v>115</v>
      </c>
      <c r="C4368" s="219" t="s">
        <v>188</v>
      </c>
      <c r="D4368" s="219" t="s">
        <v>632</v>
      </c>
      <c r="E4368" s="219">
        <v>7.1055320000000005E-2</v>
      </c>
    </row>
    <row r="4369" spans="1:5" ht="15.75" customHeight="1">
      <c r="A4369" s="219">
        <v>2014</v>
      </c>
      <c r="B4369" s="219" t="s">
        <v>118</v>
      </c>
      <c r="C4369" s="219" t="s">
        <v>188</v>
      </c>
      <c r="D4369" s="219" t="s">
        <v>632</v>
      </c>
      <c r="E4369" s="219">
        <v>1.7512399000000001E-2</v>
      </c>
    </row>
    <row r="4370" spans="1:5" ht="15.75" customHeight="1">
      <c r="A4370" s="219">
        <v>2014</v>
      </c>
      <c r="B4370" s="219" t="s">
        <v>123</v>
      </c>
      <c r="C4370" s="219" t="s">
        <v>188</v>
      </c>
      <c r="D4370" s="219" t="s">
        <v>632</v>
      </c>
      <c r="E4370" s="219">
        <v>6.6537539999999996E-3</v>
      </c>
    </row>
    <row r="4371" spans="1:5" ht="15.75" customHeight="1">
      <c r="A4371" s="219">
        <v>2014</v>
      </c>
      <c r="B4371" s="219" t="s">
        <v>126</v>
      </c>
      <c r="C4371" s="219" t="s">
        <v>188</v>
      </c>
      <c r="D4371" s="219" t="s">
        <v>632</v>
      </c>
      <c r="E4371" s="219">
        <v>1.631511E-3</v>
      </c>
    </row>
    <row r="4372" spans="1:5" ht="15.75" customHeight="1">
      <c r="A4372" s="219">
        <v>2014</v>
      </c>
      <c r="B4372" s="219" t="s">
        <v>132</v>
      </c>
      <c r="C4372" s="219" t="s">
        <v>188</v>
      </c>
      <c r="D4372" s="219" t="s">
        <v>632</v>
      </c>
      <c r="E4372" s="219">
        <v>8.3097420000000002E-3</v>
      </c>
    </row>
    <row r="4373" spans="1:5" ht="15.75" customHeight="1">
      <c r="A4373" s="219">
        <v>2014</v>
      </c>
      <c r="B4373" s="219" t="s">
        <v>129</v>
      </c>
      <c r="C4373" s="219" t="s">
        <v>188</v>
      </c>
      <c r="D4373" s="219" t="s">
        <v>632</v>
      </c>
      <c r="E4373" s="219">
        <v>9.1749859999999996E-3</v>
      </c>
    </row>
    <row r="4374" spans="1:5" ht="15.75" customHeight="1">
      <c r="A4374" s="219">
        <v>2014</v>
      </c>
      <c r="B4374" s="219" t="s">
        <v>134</v>
      </c>
      <c r="C4374" s="219" t="s">
        <v>188</v>
      </c>
      <c r="D4374" s="219" t="s">
        <v>632</v>
      </c>
      <c r="E4374" s="219">
        <v>5.9683699999999998E-3</v>
      </c>
    </row>
    <row r="4375" spans="1:5" ht="15.75" customHeight="1">
      <c r="A4375" s="219">
        <v>2014</v>
      </c>
      <c r="B4375" s="219" t="s">
        <v>3</v>
      </c>
      <c r="C4375" s="219" t="s">
        <v>188</v>
      </c>
      <c r="D4375" s="219" t="s">
        <v>637</v>
      </c>
      <c r="E4375" s="219">
        <v>5.2311199999999997E-3</v>
      </c>
    </row>
    <row r="4376" spans="1:5" ht="15.75" customHeight="1">
      <c r="A4376" s="219">
        <v>2014</v>
      </c>
      <c r="B4376" s="219" t="s">
        <v>12</v>
      </c>
      <c r="C4376" s="219" t="s">
        <v>188</v>
      </c>
      <c r="D4376" s="219" t="s">
        <v>637</v>
      </c>
      <c r="E4376" s="219">
        <v>1.0330796E-2</v>
      </c>
    </row>
    <row r="4377" spans="1:5" ht="15.75" customHeight="1">
      <c r="A4377" s="219">
        <v>2014</v>
      </c>
      <c r="B4377" s="219" t="s">
        <v>8</v>
      </c>
      <c r="C4377" s="219" t="s">
        <v>188</v>
      </c>
      <c r="D4377" s="219" t="s">
        <v>637</v>
      </c>
      <c r="E4377" s="219">
        <v>6.9564709999999997E-3</v>
      </c>
    </row>
    <row r="4378" spans="1:5" ht="15.75" customHeight="1">
      <c r="A4378" s="219">
        <v>2014</v>
      </c>
      <c r="B4378" s="219" t="s">
        <v>15</v>
      </c>
      <c r="C4378" s="219" t="s">
        <v>188</v>
      </c>
      <c r="D4378" s="219" t="s">
        <v>637</v>
      </c>
      <c r="E4378" s="219">
        <v>2.6545969999999999E-3</v>
      </c>
    </row>
    <row r="4379" spans="1:5" ht="15.75" customHeight="1">
      <c r="A4379" s="219">
        <v>2014</v>
      </c>
      <c r="B4379" s="219" t="s">
        <v>17</v>
      </c>
      <c r="C4379" s="219" t="s">
        <v>188</v>
      </c>
      <c r="D4379" s="219" t="s">
        <v>637</v>
      </c>
      <c r="E4379" s="224">
        <v>2.0700000000000001E-6</v>
      </c>
    </row>
    <row r="4380" spans="1:5" ht="15.75" customHeight="1">
      <c r="A4380" s="219">
        <v>2014</v>
      </c>
      <c r="B4380" s="219" t="s">
        <v>23</v>
      </c>
      <c r="C4380" s="219" t="s">
        <v>188</v>
      </c>
      <c r="D4380" s="219" t="s">
        <v>637</v>
      </c>
      <c r="E4380" s="224">
        <v>1.2300000000000001E-6</v>
      </c>
    </row>
    <row r="4381" spans="1:5" ht="15.75" customHeight="1">
      <c r="A4381" s="219">
        <v>2014</v>
      </c>
      <c r="B4381" s="219" t="s">
        <v>26</v>
      </c>
      <c r="C4381" s="219" t="s">
        <v>188</v>
      </c>
      <c r="D4381" s="219" t="s">
        <v>637</v>
      </c>
      <c r="E4381" s="219">
        <v>0.69368220899999999</v>
      </c>
    </row>
    <row r="4382" spans="1:5" ht="15.75" customHeight="1">
      <c r="A4382" s="219">
        <v>2014</v>
      </c>
      <c r="B4382" s="219" t="s">
        <v>28</v>
      </c>
      <c r="C4382" s="219" t="s">
        <v>188</v>
      </c>
      <c r="D4382" s="219" t="s">
        <v>637</v>
      </c>
      <c r="E4382" s="219">
        <v>9.5829810000000008E-3</v>
      </c>
    </row>
    <row r="4383" spans="1:5" ht="15.75" customHeight="1">
      <c r="A4383" s="219">
        <v>2014</v>
      </c>
      <c r="B4383" s="219" t="s">
        <v>42</v>
      </c>
      <c r="C4383" s="219" t="s">
        <v>188</v>
      </c>
      <c r="D4383" s="219" t="s">
        <v>637</v>
      </c>
      <c r="E4383" s="219">
        <v>1.7080626000000002E-2</v>
      </c>
    </row>
    <row r="4384" spans="1:5" ht="15.75" customHeight="1">
      <c r="A4384" s="219">
        <v>2014</v>
      </c>
      <c r="B4384" s="219" t="s">
        <v>34</v>
      </c>
      <c r="C4384" s="219" t="s">
        <v>188</v>
      </c>
      <c r="D4384" s="219" t="s">
        <v>637</v>
      </c>
      <c r="E4384" s="224">
        <v>5.66E-6</v>
      </c>
    </row>
    <row r="4385" spans="1:5" ht="15.75" customHeight="1">
      <c r="A4385" s="219">
        <v>2014</v>
      </c>
      <c r="B4385" s="219" t="s">
        <v>36</v>
      </c>
      <c r="C4385" s="219" t="s">
        <v>188</v>
      </c>
      <c r="D4385" s="219" t="s">
        <v>637</v>
      </c>
      <c r="E4385" s="219">
        <v>4.2783799999999999E-4</v>
      </c>
    </row>
    <row r="4386" spans="1:5" ht="15.75" customHeight="1">
      <c r="A4386" s="219">
        <v>2014</v>
      </c>
      <c r="B4386" s="219" t="s">
        <v>39</v>
      </c>
      <c r="C4386" s="219" t="s">
        <v>188</v>
      </c>
      <c r="D4386" s="219" t="s">
        <v>637</v>
      </c>
      <c r="E4386" s="224">
        <v>8.4900000000000004E-5</v>
      </c>
    </row>
    <row r="4387" spans="1:5" ht="15.75" customHeight="1">
      <c r="A4387" s="219">
        <v>2014</v>
      </c>
      <c r="B4387" s="219" t="s">
        <v>44</v>
      </c>
      <c r="C4387" s="219" t="s">
        <v>188</v>
      </c>
      <c r="D4387" s="219" t="s">
        <v>637</v>
      </c>
      <c r="E4387" s="219">
        <v>1.0484319000000001E-2</v>
      </c>
    </row>
    <row r="4388" spans="1:5" ht="15.75" customHeight="1">
      <c r="A4388" s="219">
        <v>2014</v>
      </c>
      <c r="B4388" s="219" t="s">
        <v>47</v>
      </c>
      <c r="C4388" s="219" t="s">
        <v>188</v>
      </c>
      <c r="D4388" s="219" t="s">
        <v>637</v>
      </c>
      <c r="E4388" s="224">
        <v>5.3699999999999997E-5</v>
      </c>
    </row>
    <row r="4389" spans="1:5" ht="15.75" customHeight="1">
      <c r="A4389" s="219">
        <v>2014</v>
      </c>
      <c r="B4389" s="219" t="s">
        <v>50</v>
      </c>
      <c r="C4389" s="219" t="s">
        <v>188</v>
      </c>
      <c r="D4389" s="219" t="s">
        <v>637</v>
      </c>
      <c r="E4389" s="219">
        <v>5.6705222999999999E-2</v>
      </c>
    </row>
    <row r="4390" spans="1:5" ht="15.75" customHeight="1">
      <c r="A4390" s="219">
        <v>2014</v>
      </c>
      <c r="B4390" s="219" t="s">
        <v>58</v>
      </c>
      <c r="C4390" s="219" t="s">
        <v>188</v>
      </c>
      <c r="D4390" s="219" t="s">
        <v>637</v>
      </c>
      <c r="E4390" s="224">
        <v>1.2099999999999999E-5</v>
      </c>
    </row>
    <row r="4391" spans="1:5" ht="15.75" customHeight="1">
      <c r="A4391" s="219">
        <v>2014</v>
      </c>
      <c r="B4391" s="219" t="s">
        <v>55</v>
      </c>
      <c r="C4391" s="219" t="s">
        <v>188</v>
      </c>
      <c r="D4391" s="219" t="s">
        <v>637</v>
      </c>
      <c r="E4391" s="219">
        <v>1.071801E-3</v>
      </c>
    </row>
    <row r="4392" spans="1:5" ht="15.75" customHeight="1">
      <c r="A4392" s="219">
        <v>2014</v>
      </c>
      <c r="B4392" s="219" t="s">
        <v>61</v>
      </c>
      <c r="C4392" s="219" t="s">
        <v>188</v>
      </c>
      <c r="D4392" s="219" t="s">
        <v>637</v>
      </c>
      <c r="E4392" s="224">
        <v>3.3800000000000002E-5</v>
      </c>
    </row>
    <row r="4393" spans="1:5" ht="15.75" customHeight="1">
      <c r="A4393" s="219">
        <v>2014</v>
      </c>
      <c r="B4393" s="219" t="s">
        <v>62</v>
      </c>
      <c r="C4393" s="219" t="s">
        <v>188</v>
      </c>
      <c r="D4393" s="219" t="s">
        <v>637</v>
      </c>
      <c r="E4393" s="219">
        <v>2.2559899999999999E-4</v>
      </c>
    </row>
    <row r="4394" spans="1:5" ht="15.75" customHeight="1">
      <c r="A4394" s="219">
        <v>2014</v>
      </c>
      <c r="B4394" s="219" t="s">
        <v>68</v>
      </c>
      <c r="C4394" s="219" t="s">
        <v>188</v>
      </c>
      <c r="D4394" s="219" t="s">
        <v>637</v>
      </c>
      <c r="E4394" s="219">
        <v>7.5403730000000004E-3</v>
      </c>
    </row>
    <row r="4395" spans="1:5" ht="15.75" customHeight="1">
      <c r="A4395" s="219">
        <v>2014</v>
      </c>
      <c r="B4395" s="219" t="s">
        <v>65</v>
      </c>
      <c r="C4395" s="219" t="s">
        <v>188</v>
      </c>
      <c r="D4395" s="219" t="s">
        <v>637</v>
      </c>
      <c r="E4395" s="219">
        <v>5.8265391E-2</v>
      </c>
    </row>
    <row r="4396" spans="1:5" ht="15.75" customHeight="1">
      <c r="A4396" s="219">
        <v>2014</v>
      </c>
      <c r="B4396" s="219" t="s">
        <v>70</v>
      </c>
      <c r="C4396" s="219" t="s">
        <v>188</v>
      </c>
      <c r="D4396" s="219" t="s">
        <v>637</v>
      </c>
      <c r="E4396" s="224">
        <v>4.27E-7</v>
      </c>
    </row>
    <row r="4397" spans="1:5" ht="15.75" customHeight="1">
      <c r="A4397" s="219">
        <v>2014</v>
      </c>
      <c r="B4397" s="219" t="s">
        <v>89</v>
      </c>
      <c r="C4397" s="219" t="s">
        <v>188</v>
      </c>
      <c r="D4397" s="219" t="s">
        <v>637</v>
      </c>
      <c r="E4397" s="224">
        <v>3.3399999999999999E-5</v>
      </c>
    </row>
    <row r="4398" spans="1:5" ht="15.75" customHeight="1">
      <c r="A4398" s="219">
        <v>2014</v>
      </c>
      <c r="B4398" s="219" t="s">
        <v>92</v>
      </c>
      <c r="C4398" s="219" t="s">
        <v>188</v>
      </c>
      <c r="D4398" s="219" t="s">
        <v>637</v>
      </c>
      <c r="E4398" s="224">
        <v>1.5099999999999999E-5</v>
      </c>
    </row>
    <row r="4399" spans="1:5" ht="15.75" customHeight="1">
      <c r="A4399" s="219">
        <v>2014</v>
      </c>
      <c r="B4399" s="219" t="s">
        <v>73</v>
      </c>
      <c r="C4399" s="219" t="s">
        <v>188</v>
      </c>
      <c r="D4399" s="219" t="s">
        <v>637</v>
      </c>
      <c r="E4399" s="219">
        <v>4.1336299999999998E-4</v>
      </c>
    </row>
    <row r="4400" spans="1:5" ht="15.75" customHeight="1">
      <c r="A4400" s="219">
        <v>2014</v>
      </c>
      <c r="B4400" s="219" t="s">
        <v>81</v>
      </c>
      <c r="C4400" s="219" t="s">
        <v>188</v>
      </c>
      <c r="D4400" s="219" t="s">
        <v>637</v>
      </c>
      <c r="E4400" s="224">
        <v>6.3E-7</v>
      </c>
    </row>
    <row r="4401" spans="1:5" ht="15.75" customHeight="1">
      <c r="A4401" s="219">
        <v>2014</v>
      </c>
      <c r="B4401" s="219" t="s">
        <v>84</v>
      </c>
      <c r="C4401" s="219" t="s">
        <v>188</v>
      </c>
      <c r="D4401" s="219" t="s">
        <v>637</v>
      </c>
      <c r="E4401" s="224">
        <v>3.3500000000000002E-7</v>
      </c>
    </row>
    <row r="4402" spans="1:5" ht="15.75" customHeight="1">
      <c r="A4402" s="219">
        <v>2014</v>
      </c>
      <c r="B4402" s="219" t="s">
        <v>76</v>
      </c>
      <c r="C4402" s="219" t="s">
        <v>188</v>
      </c>
      <c r="D4402" s="219" t="s">
        <v>637</v>
      </c>
      <c r="E4402" s="224">
        <v>2.4900000000000002E-7</v>
      </c>
    </row>
    <row r="4403" spans="1:5" ht="15.75" customHeight="1">
      <c r="A4403" s="219">
        <v>2014</v>
      </c>
      <c r="B4403" s="219" t="s">
        <v>87</v>
      </c>
      <c r="C4403" s="219" t="s">
        <v>188</v>
      </c>
      <c r="D4403" s="219" t="s">
        <v>637</v>
      </c>
      <c r="E4403" s="224">
        <v>4.1799999999999998E-6</v>
      </c>
    </row>
    <row r="4404" spans="1:5" ht="15.75" customHeight="1">
      <c r="A4404" s="219">
        <v>2014</v>
      </c>
      <c r="B4404" s="219" t="s">
        <v>95</v>
      </c>
      <c r="C4404" s="219" t="s">
        <v>188</v>
      </c>
      <c r="D4404" s="219" t="s">
        <v>637</v>
      </c>
      <c r="E4404" s="219">
        <v>7.4782650000000004E-3</v>
      </c>
    </row>
    <row r="4405" spans="1:5" ht="15.75" customHeight="1">
      <c r="A4405" s="219">
        <v>2014</v>
      </c>
      <c r="B4405" s="219" t="s">
        <v>98</v>
      </c>
      <c r="C4405" s="219" t="s">
        <v>188</v>
      </c>
      <c r="D4405" s="219" t="s">
        <v>637</v>
      </c>
      <c r="E4405" s="219">
        <v>3.1600031000000001E-2</v>
      </c>
    </row>
    <row r="4406" spans="1:5" ht="15.75" customHeight="1">
      <c r="A4406" s="219">
        <v>2014</v>
      </c>
      <c r="B4406" s="219" t="s">
        <v>100</v>
      </c>
      <c r="C4406" s="219" t="s">
        <v>188</v>
      </c>
      <c r="D4406" s="219" t="s">
        <v>637</v>
      </c>
      <c r="E4406" s="224">
        <v>5.1499999999999998E-6</v>
      </c>
    </row>
    <row r="4407" spans="1:5" ht="15.75" customHeight="1">
      <c r="A4407" s="219">
        <v>2014</v>
      </c>
      <c r="B4407" s="219" t="s">
        <v>103</v>
      </c>
      <c r="C4407" s="219" t="s">
        <v>188</v>
      </c>
      <c r="D4407" s="219" t="s">
        <v>637</v>
      </c>
      <c r="E4407" s="219">
        <v>4.6237900000000001E-4</v>
      </c>
    </row>
    <row r="4408" spans="1:5" ht="15.75" customHeight="1">
      <c r="A4408" s="219">
        <v>2014</v>
      </c>
      <c r="B4408" s="219" t="s">
        <v>105</v>
      </c>
      <c r="C4408" s="219" t="s">
        <v>188</v>
      </c>
      <c r="D4408" s="219" t="s">
        <v>637</v>
      </c>
      <c r="E4408" s="224">
        <v>6.2199999999999997E-6</v>
      </c>
    </row>
    <row r="4409" spans="1:5" ht="15.75" customHeight="1">
      <c r="A4409" s="219">
        <v>2014</v>
      </c>
      <c r="B4409" s="219" t="s">
        <v>107</v>
      </c>
      <c r="C4409" s="219" t="s">
        <v>188</v>
      </c>
      <c r="D4409" s="219" t="s">
        <v>637</v>
      </c>
      <c r="E4409" s="219">
        <v>1.43373E-4</v>
      </c>
    </row>
    <row r="4410" spans="1:5" ht="15.75" customHeight="1">
      <c r="A4410" s="219">
        <v>2014</v>
      </c>
      <c r="B4410" s="219" t="s">
        <v>110</v>
      </c>
      <c r="C4410" s="219" t="s">
        <v>188</v>
      </c>
      <c r="D4410" s="219" t="s">
        <v>637</v>
      </c>
      <c r="E4410" s="224">
        <v>3.8300000000000003E-5</v>
      </c>
    </row>
    <row r="4411" spans="1:5" ht="15.75" customHeight="1">
      <c r="A4411" s="219">
        <v>2014</v>
      </c>
      <c r="B4411" s="219" t="s">
        <v>113</v>
      </c>
      <c r="C4411" s="219" t="s">
        <v>188</v>
      </c>
      <c r="D4411" s="219" t="s">
        <v>637</v>
      </c>
      <c r="E4411" s="219">
        <v>6.1699499999999996E-4</v>
      </c>
    </row>
    <row r="4412" spans="1:5" ht="15.75" customHeight="1">
      <c r="A4412" s="219">
        <v>2014</v>
      </c>
      <c r="B4412" s="219" t="s">
        <v>115</v>
      </c>
      <c r="C4412" s="219" t="s">
        <v>188</v>
      </c>
      <c r="D4412" s="219" t="s">
        <v>637</v>
      </c>
      <c r="E4412" s="219">
        <v>7.0836393999999997E-2</v>
      </c>
    </row>
    <row r="4413" spans="1:5" ht="15.75" customHeight="1">
      <c r="A4413" s="219">
        <v>2014</v>
      </c>
      <c r="B4413" s="219" t="s">
        <v>118</v>
      </c>
      <c r="C4413" s="219" t="s">
        <v>188</v>
      </c>
      <c r="D4413" s="219" t="s">
        <v>637</v>
      </c>
      <c r="E4413" s="219">
        <v>1.4660750000000001E-3</v>
      </c>
    </row>
    <row r="4414" spans="1:5" ht="15.75" customHeight="1">
      <c r="A4414" s="219">
        <v>2014</v>
      </c>
      <c r="B4414" s="219" t="s">
        <v>123</v>
      </c>
      <c r="C4414" s="219" t="s">
        <v>188</v>
      </c>
      <c r="D4414" s="219" t="s">
        <v>637</v>
      </c>
      <c r="E4414" s="219">
        <v>1.5914760000000001E-3</v>
      </c>
    </row>
    <row r="4415" spans="1:5" ht="15.75" customHeight="1">
      <c r="A4415" s="219">
        <v>2014</v>
      </c>
      <c r="B4415" s="219" t="s">
        <v>126</v>
      </c>
      <c r="C4415" s="219" t="s">
        <v>188</v>
      </c>
      <c r="D4415" s="219" t="s">
        <v>637</v>
      </c>
      <c r="E4415" s="219">
        <v>2.1161880000000002E-3</v>
      </c>
    </row>
    <row r="4416" spans="1:5" ht="15.75" customHeight="1">
      <c r="A4416" s="219">
        <v>2014</v>
      </c>
      <c r="B4416" s="219" t="s">
        <v>132</v>
      </c>
      <c r="C4416" s="219" t="s">
        <v>188</v>
      </c>
      <c r="D4416" s="219" t="s">
        <v>637</v>
      </c>
      <c r="E4416" s="224">
        <v>7.4200000000000001E-6</v>
      </c>
    </row>
    <row r="4417" spans="1:5" ht="15.75" customHeight="1">
      <c r="A4417" s="219">
        <v>2014</v>
      </c>
      <c r="B4417" s="219" t="s">
        <v>129</v>
      </c>
      <c r="C4417" s="219" t="s">
        <v>188</v>
      </c>
      <c r="D4417" s="219" t="s">
        <v>637</v>
      </c>
      <c r="E4417" s="219">
        <v>3.1803000000000002E-4</v>
      </c>
    </row>
    <row r="4418" spans="1:5" ht="15.75" customHeight="1">
      <c r="A4418" s="219">
        <v>2014</v>
      </c>
      <c r="B4418" s="219" t="s">
        <v>134</v>
      </c>
      <c r="C4418" s="219" t="s">
        <v>188</v>
      </c>
      <c r="D4418" s="219" t="s">
        <v>637</v>
      </c>
      <c r="E4418" s="219">
        <v>2.4131449999999998E-3</v>
      </c>
    </row>
    <row r="4419" spans="1:5" ht="15.75" customHeight="1">
      <c r="A4419" s="219">
        <v>2015</v>
      </c>
      <c r="B4419" s="219" t="s">
        <v>3</v>
      </c>
      <c r="C4419" s="219" t="s">
        <v>187</v>
      </c>
      <c r="D4419" s="219" t="s">
        <v>632</v>
      </c>
      <c r="E4419" s="219">
        <v>8.9974311000000001E-2</v>
      </c>
    </row>
    <row r="4420" spans="1:5" ht="15.75" customHeight="1">
      <c r="A4420" s="219">
        <v>2015</v>
      </c>
      <c r="B4420" s="219" t="s">
        <v>12</v>
      </c>
      <c r="C4420" s="219" t="s">
        <v>187</v>
      </c>
      <c r="D4420" s="219" t="s">
        <v>632</v>
      </c>
      <c r="E4420" s="219">
        <v>6.1536669999999998E-3</v>
      </c>
    </row>
    <row r="4421" spans="1:5" ht="15.75" customHeight="1">
      <c r="A4421" s="219">
        <v>2015</v>
      </c>
      <c r="B4421" s="219" t="s">
        <v>8</v>
      </c>
      <c r="C4421" s="219" t="s">
        <v>187</v>
      </c>
      <c r="D4421" s="219" t="s">
        <v>632</v>
      </c>
      <c r="E4421" s="219">
        <v>1.8260159000000002E-2</v>
      </c>
    </row>
    <row r="4422" spans="1:5" ht="15.75" customHeight="1">
      <c r="A4422" s="219">
        <v>2015</v>
      </c>
      <c r="B4422" s="219" t="s">
        <v>15</v>
      </c>
      <c r="C4422" s="219" t="s">
        <v>187</v>
      </c>
      <c r="D4422" s="219" t="s">
        <v>632</v>
      </c>
      <c r="E4422" s="219">
        <v>7.6034562999999999E-2</v>
      </c>
    </row>
    <row r="4423" spans="1:5" ht="15.75" customHeight="1">
      <c r="A4423" s="219">
        <v>2015</v>
      </c>
      <c r="B4423" s="219" t="s">
        <v>17</v>
      </c>
      <c r="C4423" s="219" t="s">
        <v>187</v>
      </c>
      <c r="D4423" s="219" t="s">
        <v>632</v>
      </c>
      <c r="E4423" s="219">
        <v>2.3841662999999999E-2</v>
      </c>
    </row>
    <row r="4424" spans="1:5" ht="15.75" customHeight="1">
      <c r="A4424" s="219">
        <v>2015</v>
      </c>
      <c r="B4424" s="219" t="s">
        <v>26</v>
      </c>
      <c r="C4424" s="219" t="s">
        <v>187</v>
      </c>
      <c r="D4424" s="219" t="s">
        <v>632</v>
      </c>
      <c r="E4424" s="219">
        <v>4.3771602E-2</v>
      </c>
    </row>
    <row r="4425" spans="1:5" ht="15.75" customHeight="1">
      <c r="A4425" s="219">
        <v>2015</v>
      </c>
      <c r="B4425" s="219" t="s">
        <v>28</v>
      </c>
      <c r="C4425" s="219" t="s">
        <v>187</v>
      </c>
      <c r="D4425" s="219" t="s">
        <v>632</v>
      </c>
      <c r="E4425" s="219">
        <v>7.8724889999999999E-3</v>
      </c>
    </row>
    <row r="4426" spans="1:5" ht="15.75" customHeight="1">
      <c r="A4426" s="219">
        <v>2015</v>
      </c>
      <c r="B4426" s="219" t="s">
        <v>42</v>
      </c>
      <c r="C4426" s="219" t="s">
        <v>187</v>
      </c>
      <c r="D4426" s="219" t="s">
        <v>632</v>
      </c>
      <c r="E4426" s="219">
        <v>1.3542736999999999E-2</v>
      </c>
    </row>
    <row r="4427" spans="1:5" ht="15.75" customHeight="1">
      <c r="A4427" s="219">
        <v>2015</v>
      </c>
      <c r="B4427" s="219" t="s">
        <v>36</v>
      </c>
      <c r="C4427" s="219" t="s">
        <v>187</v>
      </c>
      <c r="D4427" s="219" t="s">
        <v>632</v>
      </c>
      <c r="E4427" s="219">
        <v>1.1478281E-2</v>
      </c>
    </row>
    <row r="4428" spans="1:5" ht="15.75" customHeight="1">
      <c r="A4428" s="219">
        <v>2015</v>
      </c>
      <c r="B4428" s="219" t="s">
        <v>39</v>
      </c>
      <c r="C4428" s="219" t="s">
        <v>187</v>
      </c>
      <c r="D4428" s="219" t="s">
        <v>632</v>
      </c>
      <c r="E4428" s="219">
        <v>3.7984587E-2</v>
      </c>
    </row>
    <row r="4429" spans="1:5" ht="15.75" customHeight="1">
      <c r="A4429" s="219">
        <v>2015</v>
      </c>
      <c r="B4429" s="219" t="s">
        <v>44</v>
      </c>
      <c r="C4429" s="219" t="s">
        <v>187</v>
      </c>
      <c r="D4429" s="219" t="s">
        <v>632</v>
      </c>
      <c r="E4429" s="219">
        <v>1.1954694E-2</v>
      </c>
    </row>
    <row r="4430" spans="1:5" ht="15.75" customHeight="1">
      <c r="A4430" s="219">
        <v>2015</v>
      </c>
      <c r="B4430" s="219" t="s">
        <v>47</v>
      </c>
      <c r="C4430" s="219" t="s">
        <v>187</v>
      </c>
      <c r="D4430" s="219" t="s">
        <v>632</v>
      </c>
      <c r="E4430" s="219">
        <v>4.3904717000000003E-2</v>
      </c>
    </row>
    <row r="4431" spans="1:5" ht="15.75" customHeight="1">
      <c r="A4431" s="219">
        <v>2015</v>
      </c>
      <c r="B4431" s="219" t="s">
        <v>58</v>
      </c>
      <c r="C4431" s="219" t="s">
        <v>187</v>
      </c>
      <c r="D4431" s="219" t="s">
        <v>632</v>
      </c>
      <c r="E4431" s="219">
        <v>2.0551099999999999E-4</v>
      </c>
    </row>
    <row r="4432" spans="1:5" ht="15.75" customHeight="1">
      <c r="A4432" s="219">
        <v>2015</v>
      </c>
      <c r="B4432" s="219" t="s">
        <v>55</v>
      </c>
      <c r="C4432" s="219" t="s">
        <v>187</v>
      </c>
      <c r="D4432" s="219" t="s">
        <v>632</v>
      </c>
      <c r="E4432" s="219">
        <v>2.3285848000000001E-2</v>
      </c>
    </row>
    <row r="4433" spans="1:5" ht="15.75" customHeight="1">
      <c r="A4433" s="219">
        <v>2015</v>
      </c>
      <c r="B4433" s="219" t="s">
        <v>52</v>
      </c>
      <c r="C4433" s="219" t="s">
        <v>187</v>
      </c>
      <c r="D4433" s="219" t="s">
        <v>632</v>
      </c>
      <c r="E4433" s="219">
        <v>3.5497430000000002E-3</v>
      </c>
    </row>
    <row r="4434" spans="1:5" ht="15.75" customHeight="1">
      <c r="A4434" s="219">
        <v>2015</v>
      </c>
      <c r="B4434" s="219" t="s">
        <v>61</v>
      </c>
      <c r="C4434" s="219" t="s">
        <v>187</v>
      </c>
      <c r="D4434" s="219" t="s">
        <v>632</v>
      </c>
      <c r="E4434" s="219">
        <v>4.1412891E-2</v>
      </c>
    </row>
    <row r="4435" spans="1:5" ht="15.75" customHeight="1">
      <c r="A4435" s="219">
        <v>2015</v>
      </c>
      <c r="B4435" s="219" t="s">
        <v>68</v>
      </c>
      <c r="C4435" s="219" t="s">
        <v>187</v>
      </c>
      <c r="D4435" s="219" t="s">
        <v>632</v>
      </c>
      <c r="E4435" s="219">
        <v>9.6618403000000005E-2</v>
      </c>
    </row>
    <row r="4436" spans="1:5" ht="15.75" customHeight="1">
      <c r="A4436" s="219">
        <v>2015</v>
      </c>
      <c r="B4436" s="219" t="s">
        <v>70</v>
      </c>
      <c r="C4436" s="219" t="s">
        <v>187</v>
      </c>
      <c r="D4436" s="219" t="s">
        <v>632</v>
      </c>
      <c r="E4436" s="219">
        <v>1.1291453E-2</v>
      </c>
    </row>
    <row r="4437" spans="1:5" ht="15.75" customHeight="1">
      <c r="A4437" s="219">
        <v>2015</v>
      </c>
      <c r="B4437" s="219" t="s">
        <v>89</v>
      </c>
      <c r="C4437" s="219" t="s">
        <v>187</v>
      </c>
      <c r="D4437" s="219" t="s">
        <v>632</v>
      </c>
      <c r="E4437" s="219">
        <v>5.7216299999999999E-4</v>
      </c>
    </row>
    <row r="4438" spans="1:5" ht="15.75" customHeight="1">
      <c r="A4438" s="219">
        <v>2015</v>
      </c>
      <c r="B4438" s="219" t="s">
        <v>73</v>
      </c>
      <c r="C4438" s="219" t="s">
        <v>187</v>
      </c>
      <c r="D4438" s="219" t="s">
        <v>632</v>
      </c>
      <c r="E4438" s="219">
        <v>8.225128E-3</v>
      </c>
    </row>
    <row r="4439" spans="1:5" ht="15.75" customHeight="1">
      <c r="A4439" s="219">
        <v>2015</v>
      </c>
      <c r="B4439" s="219" t="s">
        <v>79</v>
      </c>
      <c r="C4439" s="219" t="s">
        <v>187</v>
      </c>
      <c r="D4439" s="219" t="s">
        <v>632</v>
      </c>
      <c r="E4439" s="219">
        <v>2.7557200000000002E-4</v>
      </c>
    </row>
    <row r="4440" spans="1:5" ht="15.75" customHeight="1">
      <c r="A4440" s="219">
        <v>2015</v>
      </c>
      <c r="B4440" s="219" t="s">
        <v>81</v>
      </c>
      <c r="C4440" s="219" t="s">
        <v>187</v>
      </c>
      <c r="D4440" s="219" t="s">
        <v>632</v>
      </c>
      <c r="E4440" s="219">
        <v>1.4946299999999999E-4</v>
      </c>
    </row>
    <row r="4441" spans="1:5" ht="15.75" customHeight="1">
      <c r="A4441" s="219">
        <v>2015</v>
      </c>
      <c r="B4441" s="219" t="s">
        <v>84</v>
      </c>
      <c r="C4441" s="219" t="s">
        <v>187</v>
      </c>
      <c r="D4441" s="219" t="s">
        <v>632</v>
      </c>
      <c r="E4441" s="219">
        <v>4.8085009999999997E-3</v>
      </c>
    </row>
    <row r="4442" spans="1:5" ht="15.75" customHeight="1">
      <c r="A4442" s="219">
        <v>2015</v>
      </c>
      <c r="B4442" s="219" t="s">
        <v>76</v>
      </c>
      <c r="C4442" s="219" t="s">
        <v>187</v>
      </c>
      <c r="D4442" s="219" t="s">
        <v>632</v>
      </c>
      <c r="E4442" s="219">
        <v>2.0931808E-2</v>
      </c>
    </row>
    <row r="4443" spans="1:5" ht="15.75" customHeight="1">
      <c r="A4443" s="219">
        <v>2015</v>
      </c>
      <c r="B4443" s="219" t="s">
        <v>87</v>
      </c>
      <c r="C4443" s="219" t="s">
        <v>187</v>
      </c>
      <c r="D4443" s="219" t="s">
        <v>632</v>
      </c>
      <c r="E4443" s="219">
        <v>1.2368051999999999E-2</v>
      </c>
    </row>
    <row r="4444" spans="1:5" ht="15.75" customHeight="1">
      <c r="A4444" s="219">
        <v>2015</v>
      </c>
      <c r="B4444" s="219" t="s">
        <v>95</v>
      </c>
      <c r="C4444" s="219" t="s">
        <v>187</v>
      </c>
      <c r="D4444" s="219" t="s">
        <v>632</v>
      </c>
      <c r="E4444" s="219">
        <v>2.9997665E-2</v>
      </c>
    </row>
    <row r="4445" spans="1:5" ht="15.75" customHeight="1">
      <c r="A4445" s="219">
        <v>2015</v>
      </c>
      <c r="B4445" s="219" t="s">
        <v>98</v>
      </c>
      <c r="C4445" s="219" t="s">
        <v>187</v>
      </c>
      <c r="D4445" s="219" t="s">
        <v>632</v>
      </c>
      <c r="E4445" s="219">
        <v>1.6380196E-2</v>
      </c>
    </row>
    <row r="4446" spans="1:5" ht="15.75" customHeight="1">
      <c r="A4446" s="219">
        <v>2015</v>
      </c>
      <c r="B4446" s="219" t="s">
        <v>100</v>
      </c>
      <c r="C4446" s="219" t="s">
        <v>187</v>
      </c>
      <c r="D4446" s="219" t="s">
        <v>632</v>
      </c>
      <c r="E4446" s="219">
        <v>6.3077999999999997E-3</v>
      </c>
    </row>
    <row r="4447" spans="1:5" ht="15.75" customHeight="1">
      <c r="A4447" s="219">
        <v>2015</v>
      </c>
      <c r="B4447" s="219" t="s">
        <v>103</v>
      </c>
      <c r="C4447" s="219" t="s">
        <v>187</v>
      </c>
      <c r="D4447" s="219" t="s">
        <v>632</v>
      </c>
      <c r="E4447" s="219">
        <v>0.13004437199999999</v>
      </c>
    </row>
    <row r="4448" spans="1:5" ht="15.75" customHeight="1">
      <c r="A4448" s="219">
        <v>2015</v>
      </c>
      <c r="B4448" s="219" t="s">
        <v>8075</v>
      </c>
      <c r="C4448" s="219" t="s">
        <v>187</v>
      </c>
      <c r="D4448" s="219" t="s">
        <v>632</v>
      </c>
      <c r="E4448" s="219">
        <v>6.3731899999999999E-3</v>
      </c>
    </row>
    <row r="4449" spans="1:5" ht="15.75" customHeight="1">
      <c r="A4449" s="219">
        <v>2015</v>
      </c>
      <c r="B4449" s="219" t="s">
        <v>107</v>
      </c>
      <c r="C4449" s="219" t="s">
        <v>187</v>
      </c>
      <c r="D4449" s="219" t="s">
        <v>632</v>
      </c>
      <c r="E4449" s="219">
        <v>2.0042035999999999E-2</v>
      </c>
    </row>
    <row r="4450" spans="1:5" ht="15.75" customHeight="1">
      <c r="A4450" s="219">
        <v>2015</v>
      </c>
      <c r="B4450" s="219" t="s">
        <v>110</v>
      </c>
      <c r="C4450" s="219" t="s">
        <v>187</v>
      </c>
      <c r="D4450" s="219" t="s">
        <v>632</v>
      </c>
      <c r="E4450" s="219">
        <v>9.2223259999999994E-3</v>
      </c>
    </row>
    <row r="4451" spans="1:5" ht="15.75" customHeight="1">
      <c r="A4451" s="219">
        <v>2015</v>
      </c>
      <c r="B4451" s="219" t="s">
        <v>113</v>
      </c>
      <c r="C4451" s="219" t="s">
        <v>187</v>
      </c>
      <c r="D4451" s="219" t="s">
        <v>632</v>
      </c>
      <c r="E4451" s="219">
        <v>1.3232135000000001E-2</v>
      </c>
    </row>
    <row r="4452" spans="1:5" ht="15.75" customHeight="1">
      <c r="A4452" s="219">
        <v>2015</v>
      </c>
      <c r="B4452" s="219" t="s">
        <v>115</v>
      </c>
      <c r="C4452" s="219" t="s">
        <v>187</v>
      </c>
      <c r="D4452" s="219" t="s">
        <v>632</v>
      </c>
      <c r="E4452" s="219">
        <v>8.2141522999999994E-2</v>
      </c>
    </row>
    <row r="4453" spans="1:5" ht="15.75" customHeight="1">
      <c r="A4453" s="219">
        <v>2015</v>
      </c>
      <c r="B4453" s="219" t="s">
        <v>118</v>
      </c>
      <c r="C4453" s="219" t="s">
        <v>187</v>
      </c>
      <c r="D4453" s="219" t="s">
        <v>632</v>
      </c>
      <c r="E4453" s="219">
        <v>2.6539E-2</v>
      </c>
    </row>
    <row r="4454" spans="1:5" ht="15.75" customHeight="1">
      <c r="A4454" s="219">
        <v>2015</v>
      </c>
      <c r="B4454" s="219" t="s">
        <v>123</v>
      </c>
      <c r="C4454" s="219" t="s">
        <v>187</v>
      </c>
      <c r="D4454" s="219" t="s">
        <v>632</v>
      </c>
      <c r="E4454" s="219">
        <v>1.2473143000000001E-2</v>
      </c>
    </row>
    <row r="4455" spans="1:5" ht="15.75" customHeight="1">
      <c r="A4455" s="219">
        <v>2015</v>
      </c>
      <c r="B4455" s="219" t="s">
        <v>126</v>
      </c>
      <c r="C4455" s="219" t="s">
        <v>187</v>
      </c>
      <c r="D4455" s="219" t="s">
        <v>632</v>
      </c>
      <c r="E4455" s="219">
        <v>4.0331619999999999E-3</v>
      </c>
    </row>
    <row r="4456" spans="1:5" ht="15.75" customHeight="1">
      <c r="A4456" s="219">
        <v>2015</v>
      </c>
      <c r="B4456" s="219" t="s">
        <v>132</v>
      </c>
      <c r="C4456" s="219" t="s">
        <v>187</v>
      </c>
      <c r="D4456" s="219" t="s">
        <v>632</v>
      </c>
      <c r="E4456" s="219">
        <v>1.2601588E-2</v>
      </c>
    </row>
    <row r="4457" spans="1:5" ht="15.75" customHeight="1">
      <c r="A4457" s="219">
        <v>2015</v>
      </c>
      <c r="B4457" s="219" t="s">
        <v>129</v>
      </c>
      <c r="C4457" s="219" t="s">
        <v>187</v>
      </c>
      <c r="D4457" s="219" t="s">
        <v>632</v>
      </c>
      <c r="E4457" s="219">
        <v>1.2963568E-2</v>
      </c>
    </row>
    <row r="4458" spans="1:5" ht="15.75" customHeight="1">
      <c r="A4458" s="219">
        <v>2015</v>
      </c>
      <c r="B4458" s="219" t="s">
        <v>134</v>
      </c>
      <c r="C4458" s="219" t="s">
        <v>187</v>
      </c>
      <c r="D4458" s="219" t="s">
        <v>632</v>
      </c>
      <c r="E4458" s="219">
        <v>9.1802900000000007E-3</v>
      </c>
    </row>
    <row r="4459" spans="1:5" ht="15.75" customHeight="1">
      <c r="A4459" s="219">
        <v>2015</v>
      </c>
      <c r="B4459" s="219" t="s">
        <v>3</v>
      </c>
      <c r="C4459" s="219" t="s">
        <v>187</v>
      </c>
      <c r="D4459" s="219" t="s">
        <v>637</v>
      </c>
      <c r="E4459" s="219">
        <v>0.21915171999999999</v>
      </c>
    </row>
    <row r="4460" spans="1:5" ht="15.75" customHeight="1">
      <c r="A4460" s="219">
        <v>2015</v>
      </c>
      <c r="B4460" s="219" t="s">
        <v>12</v>
      </c>
      <c r="C4460" s="219" t="s">
        <v>187</v>
      </c>
      <c r="D4460" s="219" t="s">
        <v>637</v>
      </c>
      <c r="E4460" s="219">
        <v>1.5813099999999999E-4</v>
      </c>
    </row>
    <row r="4461" spans="1:5" ht="15.75" customHeight="1">
      <c r="A4461" s="219">
        <v>2015</v>
      </c>
      <c r="B4461" s="219" t="s">
        <v>8</v>
      </c>
      <c r="C4461" s="219" t="s">
        <v>187</v>
      </c>
      <c r="D4461" s="219" t="s">
        <v>637</v>
      </c>
      <c r="E4461" s="224">
        <v>8.5900000000000008E-6</v>
      </c>
    </row>
    <row r="4462" spans="1:5" ht="15.75" customHeight="1">
      <c r="A4462" s="219">
        <v>2015</v>
      </c>
      <c r="B4462" s="219" t="s">
        <v>15</v>
      </c>
      <c r="C4462" s="219" t="s">
        <v>187</v>
      </c>
      <c r="D4462" s="219" t="s">
        <v>637</v>
      </c>
      <c r="E4462" s="219">
        <v>3.3495809000000001E-2</v>
      </c>
    </row>
    <row r="4463" spans="1:5" ht="15.75" customHeight="1">
      <c r="A4463" s="219">
        <v>2015</v>
      </c>
      <c r="B4463" s="219" t="s">
        <v>17</v>
      </c>
      <c r="C4463" s="219" t="s">
        <v>187</v>
      </c>
      <c r="D4463" s="219" t="s">
        <v>637</v>
      </c>
      <c r="E4463" s="224">
        <v>1.98E-5</v>
      </c>
    </row>
    <row r="4464" spans="1:5" ht="15.75" customHeight="1">
      <c r="A4464" s="219">
        <v>2015</v>
      </c>
      <c r="B4464" s="219" t="s">
        <v>23</v>
      </c>
      <c r="C4464" s="219" t="s">
        <v>187</v>
      </c>
      <c r="D4464" s="219" t="s">
        <v>637</v>
      </c>
      <c r="E4464" s="224">
        <v>1.13E-5</v>
      </c>
    </row>
    <row r="4465" spans="1:5" ht="15.75" customHeight="1">
      <c r="A4465" s="219">
        <v>2015</v>
      </c>
      <c r="B4465" s="219" t="s">
        <v>26</v>
      </c>
      <c r="C4465" s="219" t="s">
        <v>187</v>
      </c>
      <c r="D4465" s="219" t="s">
        <v>637</v>
      </c>
      <c r="E4465" s="219">
        <v>1.820374E-3</v>
      </c>
    </row>
    <row r="4466" spans="1:5" ht="15.75" customHeight="1">
      <c r="A4466" s="219">
        <v>2015</v>
      </c>
      <c r="B4466" s="219" t="s">
        <v>28</v>
      </c>
      <c r="C4466" s="219" t="s">
        <v>187</v>
      </c>
      <c r="D4466" s="219" t="s">
        <v>637</v>
      </c>
      <c r="E4466" s="219">
        <v>1.5496800000000001E-4</v>
      </c>
    </row>
    <row r="4467" spans="1:5" ht="15.75" customHeight="1">
      <c r="A4467" s="219">
        <v>2015</v>
      </c>
      <c r="B4467" s="219" t="s">
        <v>42</v>
      </c>
      <c r="C4467" s="219" t="s">
        <v>187</v>
      </c>
      <c r="D4467" s="219" t="s">
        <v>637</v>
      </c>
      <c r="E4467" s="219">
        <v>2.2351598E-2</v>
      </c>
    </row>
    <row r="4468" spans="1:5" ht="15.75" customHeight="1">
      <c r="A4468" s="219">
        <v>2015</v>
      </c>
      <c r="B4468" s="219" t="s">
        <v>34</v>
      </c>
      <c r="C4468" s="219" t="s">
        <v>187</v>
      </c>
      <c r="D4468" s="219" t="s">
        <v>637</v>
      </c>
      <c r="E4468" s="224">
        <v>4.18E-5</v>
      </c>
    </row>
    <row r="4469" spans="1:5" ht="15.75" customHeight="1">
      <c r="A4469" s="219">
        <v>2015</v>
      </c>
      <c r="B4469" s="219" t="s">
        <v>36</v>
      </c>
      <c r="C4469" s="219" t="s">
        <v>187</v>
      </c>
      <c r="D4469" s="219" t="s">
        <v>637</v>
      </c>
      <c r="E4469" s="219">
        <v>1.135013E-3</v>
      </c>
    </row>
    <row r="4470" spans="1:5" ht="15.75" customHeight="1">
      <c r="A4470" s="219">
        <v>2015</v>
      </c>
      <c r="B4470" s="219" t="s">
        <v>39</v>
      </c>
      <c r="C4470" s="219" t="s">
        <v>187</v>
      </c>
      <c r="D4470" s="219" t="s">
        <v>637</v>
      </c>
      <c r="E4470" s="219">
        <v>3.799728E-3</v>
      </c>
    </row>
    <row r="4471" spans="1:5" ht="15.75" customHeight="1">
      <c r="A4471" s="219">
        <v>2015</v>
      </c>
      <c r="B4471" s="219" t="s">
        <v>44</v>
      </c>
      <c r="C4471" s="219" t="s">
        <v>187</v>
      </c>
      <c r="D4471" s="219" t="s">
        <v>637</v>
      </c>
      <c r="E4471" s="219">
        <v>2.66495E-4</v>
      </c>
    </row>
    <row r="4472" spans="1:5" ht="15.75" customHeight="1">
      <c r="A4472" s="219">
        <v>2015</v>
      </c>
      <c r="B4472" s="219" t="s">
        <v>47</v>
      </c>
      <c r="C4472" s="219" t="s">
        <v>187</v>
      </c>
      <c r="D4472" s="219" t="s">
        <v>637</v>
      </c>
      <c r="E4472" s="219">
        <v>6.2185829999999997E-3</v>
      </c>
    </row>
    <row r="4473" spans="1:5" ht="15.75" customHeight="1">
      <c r="A4473" s="219">
        <v>2015</v>
      </c>
      <c r="B4473" s="219" t="s">
        <v>50</v>
      </c>
      <c r="C4473" s="219" t="s">
        <v>187</v>
      </c>
      <c r="D4473" s="219" t="s">
        <v>637</v>
      </c>
      <c r="E4473" s="219">
        <v>0.29861766299999998</v>
      </c>
    </row>
    <row r="4474" spans="1:5" ht="15.75" customHeight="1">
      <c r="A4474" s="219">
        <v>2015</v>
      </c>
      <c r="B4474" s="219" t="s">
        <v>58</v>
      </c>
      <c r="C4474" s="219" t="s">
        <v>187</v>
      </c>
      <c r="D4474" s="219" t="s">
        <v>637</v>
      </c>
      <c r="E4474" s="224">
        <v>6.3399999999999996E-5</v>
      </c>
    </row>
    <row r="4475" spans="1:5" ht="15.75" customHeight="1">
      <c r="A4475" s="219">
        <v>2015</v>
      </c>
      <c r="B4475" s="219" t="s">
        <v>55</v>
      </c>
      <c r="C4475" s="219" t="s">
        <v>187</v>
      </c>
      <c r="D4475" s="219" t="s">
        <v>637</v>
      </c>
      <c r="E4475" s="219">
        <v>6.6096369999999998E-3</v>
      </c>
    </row>
    <row r="4476" spans="1:5" ht="15.75" customHeight="1">
      <c r="A4476" s="219">
        <v>2015</v>
      </c>
      <c r="B4476" s="219" t="s">
        <v>61</v>
      </c>
      <c r="C4476" s="219" t="s">
        <v>187</v>
      </c>
      <c r="D4476" s="219" t="s">
        <v>637</v>
      </c>
      <c r="E4476" s="219">
        <v>2.8433297E-2</v>
      </c>
    </row>
    <row r="4477" spans="1:5" ht="15.75" customHeight="1">
      <c r="A4477" s="219">
        <v>2015</v>
      </c>
      <c r="B4477" s="219" t="s">
        <v>62</v>
      </c>
      <c r="C4477" s="219" t="s">
        <v>187</v>
      </c>
      <c r="D4477" s="219" t="s">
        <v>637</v>
      </c>
      <c r="E4477" s="219">
        <v>7.6388400000000005E-4</v>
      </c>
    </row>
    <row r="4478" spans="1:5" ht="15.75" customHeight="1">
      <c r="A4478" s="219">
        <v>2015</v>
      </c>
      <c r="B4478" s="219" t="s">
        <v>68</v>
      </c>
      <c r="C4478" s="219" t="s">
        <v>187</v>
      </c>
      <c r="D4478" s="219" t="s">
        <v>637</v>
      </c>
      <c r="E4478" s="219">
        <v>1.88586E-4</v>
      </c>
    </row>
    <row r="4479" spans="1:5" ht="15.75" customHeight="1">
      <c r="A4479" s="219">
        <v>2015</v>
      </c>
      <c r="B4479" s="219" t="s">
        <v>65</v>
      </c>
      <c r="C4479" s="219" t="s">
        <v>187</v>
      </c>
      <c r="D4479" s="219" t="s">
        <v>637</v>
      </c>
      <c r="E4479" s="219">
        <v>4.5168200000000002E-4</v>
      </c>
    </row>
    <row r="4480" spans="1:5" ht="15.75" customHeight="1">
      <c r="A4480" s="219">
        <v>2015</v>
      </c>
      <c r="B4480" s="219" t="s">
        <v>70</v>
      </c>
      <c r="C4480" s="219" t="s">
        <v>187</v>
      </c>
      <c r="D4480" s="219" t="s">
        <v>637</v>
      </c>
      <c r="E4480" s="224">
        <v>3.8199999999999998E-6</v>
      </c>
    </row>
    <row r="4481" spans="1:5" ht="15.75" customHeight="1">
      <c r="A4481" s="219">
        <v>2015</v>
      </c>
      <c r="B4481" s="219" t="s">
        <v>89</v>
      </c>
      <c r="C4481" s="219" t="s">
        <v>187</v>
      </c>
      <c r="D4481" s="219" t="s">
        <v>637</v>
      </c>
      <c r="E4481" s="219">
        <v>2.3476500000000001E-4</v>
      </c>
    </row>
    <row r="4482" spans="1:5" ht="15.75" customHeight="1">
      <c r="A4482" s="219">
        <v>2015</v>
      </c>
      <c r="B4482" s="219" t="s">
        <v>92</v>
      </c>
      <c r="C4482" s="219" t="s">
        <v>187</v>
      </c>
      <c r="D4482" s="219" t="s">
        <v>637</v>
      </c>
      <c r="E4482" s="224">
        <v>6.3499999999999999E-5</v>
      </c>
    </row>
    <row r="4483" spans="1:5" ht="15.75" customHeight="1">
      <c r="A4483" s="219">
        <v>2015</v>
      </c>
      <c r="B4483" s="219" t="s">
        <v>73</v>
      </c>
      <c r="C4483" s="219" t="s">
        <v>187</v>
      </c>
      <c r="D4483" s="219" t="s">
        <v>637</v>
      </c>
      <c r="E4483" s="219">
        <v>1.1944263E-2</v>
      </c>
    </row>
    <row r="4484" spans="1:5" ht="15.75" customHeight="1">
      <c r="A4484" s="219">
        <v>2015</v>
      </c>
      <c r="B4484" s="219" t="s">
        <v>81</v>
      </c>
      <c r="C4484" s="219" t="s">
        <v>187</v>
      </c>
      <c r="D4484" s="219" t="s">
        <v>637</v>
      </c>
      <c r="E4484" s="219">
        <v>2.5156499999999999E-3</v>
      </c>
    </row>
    <row r="4485" spans="1:5" ht="15.75" customHeight="1">
      <c r="A4485" s="219">
        <v>2015</v>
      </c>
      <c r="B4485" s="219" t="s">
        <v>84</v>
      </c>
      <c r="C4485" s="219" t="s">
        <v>187</v>
      </c>
      <c r="D4485" s="219" t="s">
        <v>637</v>
      </c>
      <c r="E4485" s="224">
        <v>2.9699999999999999E-6</v>
      </c>
    </row>
    <row r="4486" spans="1:5" ht="15.75" customHeight="1">
      <c r="A4486" s="219">
        <v>2015</v>
      </c>
      <c r="B4486" s="219" t="s">
        <v>76</v>
      </c>
      <c r="C4486" s="219" t="s">
        <v>187</v>
      </c>
      <c r="D4486" s="219" t="s">
        <v>637</v>
      </c>
      <c r="E4486" s="224">
        <v>2.3599999999999999E-6</v>
      </c>
    </row>
    <row r="4487" spans="1:5" ht="15.75" customHeight="1">
      <c r="A4487" s="219">
        <v>2015</v>
      </c>
      <c r="B4487" s="219" t="s">
        <v>87</v>
      </c>
      <c r="C4487" s="219" t="s">
        <v>187</v>
      </c>
      <c r="D4487" s="219" t="s">
        <v>637</v>
      </c>
      <c r="E4487" s="219">
        <v>2.6394500000000002E-4</v>
      </c>
    </row>
    <row r="4488" spans="1:5" ht="15.75" customHeight="1">
      <c r="A4488" s="219">
        <v>2015</v>
      </c>
      <c r="B4488" s="219" t="s">
        <v>95</v>
      </c>
      <c r="C4488" s="219" t="s">
        <v>187</v>
      </c>
      <c r="D4488" s="219" t="s">
        <v>637</v>
      </c>
      <c r="E4488" s="219">
        <v>1.0935560000000001E-3</v>
      </c>
    </row>
    <row r="4489" spans="1:5" ht="15.75" customHeight="1">
      <c r="A4489" s="219">
        <v>2015</v>
      </c>
      <c r="B4489" s="219" t="s">
        <v>98</v>
      </c>
      <c r="C4489" s="219" t="s">
        <v>187</v>
      </c>
      <c r="D4489" s="219" t="s">
        <v>637</v>
      </c>
      <c r="E4489" s="219">
        <v>1.3185231E-2</v>
      </c>
    </row>
    <row r="4490" spans="1:5" ht="15.75" customHeight="1">
      <c r="A4490" s="219">
        <v>2015</v>
      </c>
      <c r="B4490" s="219" t="s">
        <v>100</v>
      </c>
      <c r="C4490" s="219" t="s">
        <v>187</v>
      </c>
      <c r="D4490" s="219" t="s">
        <v>637</v>
      </c>
      <c r="E4490" s="224">
        <v>1.08E-5</v>
      </c>
    </row>
    <row r="4491" spans="1:5" ht="15.75" customHeight="1">
      <c r="A4491" s="219">
        <v>2015</v>
      </c>
      <c r="B4491" s="219" t="s">
        <v>103</v>
      </c>
      <c r="C4491" s="219" t="s">
        <v>187</v>
      </c>
      <c r="D4491" s="219" t="s">
        <v>637</v>
      </c>
      <c r="E4491" s="219">
        <v>2.6942300000000003E-4</v>
      </c>
    </row>
    <row r="4492" spans="1:5" ht="15.75" customHeight="1">
      <c r="A4492" s="219">
        <v>2015</v>
      </c>
      <c r="B4492" s="219" t="s">
        <v>105</v>
      </c>
      <c r="C4492" s="219" t="s">
        <v>187</v>
      </c>
      <c r="D4492" s="219" t="s">
        <v>637</v>
      </c>
      <c r="E4492" s="224">
        <v>7.6100000000000007E-5</v>
      </c>
    </row>
    <row r="4493" spans="1:5" ht="15.75" customHeight="1">
      <c r="A4493" s="219">
        <v>2015</v>
      </c>
      <c r="B4493" s="219" t="s">
        <v>107</v>
      </c>
      <c r="C4493" s="219" t="s">
        <v>187</v>
      </c>
      <c r="D4493" s="219" t="s">
        <v>637</v>
      </c>
      <c r="E4493" s="219">
        <v>4.52721E-4</v>
      </c>
    </row>
    <row r="4494" spans="1:5" ht="15.75" customHeight="1">
      <c r="A4494" s="219">
        <v>2015</v>
      </c>
      <c r="B4494" s="219" t="s">
        <v>110</v>
      </c>
      <c r="C4494" s="219" t="s">
        <v>187</v>
      </c>
      <c r="D4494" s="219" t="s">
        <v>637</v>
      </c>
      <c r="E4494" s="219">
        <v>1.3410690000000001E-3</v>
      </c>
    </row>
    <row r="4495" spans="1:5" ht="15.75" customHeight="1">
      <c r="A4495" s="219">
        <v>2015</v>
      </c>
      <c r="B4495" s="219" t="s">
        <v>113</v>
      </c>
      <c r="C4495" s="219" t="s">
        <v>187</v>
      </c>
      <c r="D4495" s="219" t="s">
        <v>637</v>
      </c>
      <c r="E4495" s="219">
        <v>4.694338E-2</v>
      </c>
    </row>
    <row r="4496" spans="1:5" ht="15.75" customHeight="1">
      <c r="A4496" s="219">
        <v>2015</v>
      </c>
      <c r="B4496" s="219" t="s">
        <v>115</v>
      </c>
      <c r="C4496" s="219" t="s">
        <v>187</v>
      </c>
      <c r="D4496" s="219" t="s">
        <v>637</v>
      </c>
      <c r="E4496" s="219">
        <v>0.11804924</v>
      </c>
    </row>
    <row r="4497" spans="1:5" ht="15.75" customHeight="1">
      <c r="A4497" s="219">
        <v>2015</v>
      </c>
      <c r="B4497" s="219" t="s">
        <v>118</v>
      </c>
      <c r="C4497" s="219" t="s">
        <v>187</v>
      </c>
      <c r="D4497" s="219" t="s">
        <v>637</v>
      </c>
      <c r="E4497" s="224">
        <v>2.02E-5</v>
      </c>
    </row>
    <row r="4498" spans="1:5" ht="15.75" customHeight="1">
      <c r="A4498" s="219">
        <v>2015</v>
      </c>
      <c r="B4498" s="219" t="s">
        <v>123</v>
      </c>
      <c r="C4498" s="219" t="s">
        <v>187</v>
      </c>
      <c r="D4498" s="219" t="s">
        <v>637</v>
      </c>
      <c r="E4498" s="219">
        <v>0.168920449</v>
      </c>
    </row>
    <row r="4499" spans="1:5" ht="15.75" customHeight="1">
      <c r="A4499" s="219">
        <v>2015</v>
      </c>
      <c r="B4499" s="219" t="s">
        <v>126</v>
      </c>
      <c r="C4499" s="219" t="s">
        <v>187</v>
      </c>
      <c r="D4499" s="219" t="s">
        <v>637</v>
      </c>
      <c r="E4499" s="224">
        <v>7.1300000000000003E-6</v>
      </c>
    </row>
    <row r="4500" spans="1:5" ht="15.75" customHeight="1">
      <c r="A4500" s="219">
        <v>2015</v>
      </c>
      <c r="B4500" s="219" t="s">
        <v>132</v>
      </c>
      <c r="C4500" s="219" t="s">
        <v>187</v>
      </c>
      <c r="D4500" s="219" t="s">
        <v>637</v>
      </c>
      <c r="E4500" s="219">
        <v>1.00148E-4</v>
      </c>
    </row>
    <row r="4501" spans="1:5" ht="15.75" customHeight="1">
      <c r="A4501" s="219">
        <v>2015</v>
      </c>
      <c r="B4501" s="219" t="s">
        <v>129</v>
      </c>
      <c r="C4501" s="219" t="s">
        <v>187</v>
      </c>
      <c r="D4501" s="219" t="s">
        <v>637</v>
      </c>
      <c r="E4501" s="219">
        <v>1.072525E-2</v>
      </c>
    </row>
    <row r="4502" spans="1:5" ht="15.75" customHeight="1">
      <c r="A4502" s="219">
        <v>2015</v>
      </c>
      <c r="B4502" s="219" t="s">
        <v>134</v>
      </c>
      <c r="C4502" s="219" t="s">
        <v>187</v>
      </c>
      <c r="D4502" s="219" t="s">
        <v>637</v>
      </c>
      <c r="E4502" s="224">
        <v>1.2E-5</v>
      </c>
    </row>
    <row r="4503" spans="1:5" ht="15.75" customHeight="1">
      <c r="A4503" s="219">
        <v>2015</v>
      </c>
      <c r="B4503" s="219" t="s">
        <v>3</v>
      </c>
      <c r="C4503" s="219" t="s">
        <v>633</v>
      </c>
      <c r="D4503" s="219" t="s">
        <v>632</v>
      </c>
      <c r="E4503" s="219">
        <v>7.0804739000000005E-2</v>
      </c>
    </row>
    <row r="4504" spans="1:5" ht="15.75" customHeight="1">
      <c r="A4504" s="219">
        <v>2015</v>
      </c>
      <c r="B4504" s="219" t="s">
        <v>12</v>
      </c>
      <c r="C4504" s="219" t="s">
        <v>633</v>
      </c>
      <c r="D4504" s="219" t="s">
        <v>632</v>
      </c>
      <c r="E4504" s="219">
        <v>1.3012968999999999E-2</v>
      </c>
    </row>
    <row r="4505" spans="1:5" ht="15.75" customHeight="1">
      <c r="A4505" s="219">
        <v>2015</v>
      </c>
      <c r="B4505" s="219" t="s">
        <v>8</v>
      </c>
      <c r="C4505" s="219" t="s">
        <v>633</v>
      </c>
      <c r="D4505" s="219" t="s">
        <v>632</v>
      </c>
      <c r="E4505" s="219">
        <v>2.3674732E-2</v>
      </c>
    </row>
    <row r="4506" spans="1:5" ht="15.75" customHeight="1">
      <c r="A4506" s="219">
        <v>2015</v>
      </c>
      <c r="B4506" s="219" t="s">
        <v>15</v>
      </c>
      <c r="C4506" s="219" t="s">
        <v>633</v>
      </c>
      <c r="D4506" s="219" t="s">
        <v>632</v>
      </c>
      <c r="E4506" s="219">
        <v>7.5665636999999994E-2</v>
      </c>
    </row>
    <row r="4507" spans="1:5" ht="15.75" customHeight="1">
      <c r="A4507" s="219">
        <v>2015</v>
      </c>
      <c r="B4507" s="219" t="s">
        <v>17</v>
      </c>
      <c r="C4507" s="219" t="s">
        <v>633</v>
      </c>
      <c r="D4507" s="219" t="s">
        <v>632</v>
      </c>
      <c r="E4507" s="219">
        <v>1.9600768000000001E-2</v>
      </c>
    </row>
    <row r="4508" spans="1:5" ht="15.75" customHeight="1">
      <c r="A4508" s="219">
        <v>2015</v>
      </c>
      <c r="B4508" s="219" t="s">
        <v>26</v>
      </c>
      <c r="C4508" s="219" t="s">
        <v>633</v>
      </c>
      <c r="D4508" s="219" t="s">
        <v>632</v>
      </c>
      <c r="E4508" s="219">
        <v>4.1893890000000003E-2</v>
      </c>
    </row>
    <row r="4509" spans="1:5" ht="15.75" customHeight="1">
      <c r="A4509" s="219">
        <v>2015</v>
      </c>
      <c r="B4509" s="219" t="s">
        <v>28</v>
      </c>
      <c r="C4509" s="219" t="s">
        <v>633</v>
      </c>
      <c r="D4509" s="219" t="s">
        <v>632</v>
      </c>
      <c r="E4509" s="219">
        <v>4.8798349999999999E-3</v>
      </c>
    </row>
    <row r="4510" spans="1:5" ht="15.75" customHeight="1">
      <c r="A4510" s="219">
        <v>2015</v>
      </c>
      <c r="B4510" s="219" t="s">
        <v>42</v>
      </c>
      <c r="C4510" s="219" t="s">
        <v>633</v>
      </c>
      <c r="D4510" s="219" t="s">
        <v>632</v>
      </c>
      <c r="E4510" s="219">
        <v>1.8897018000000002E-2</v>
      </c>
    </row>
    <row r="4511" spans="1:5" ht="15.75" customHeight="1">
      <c r="A4511" s="219">
        <v>2015</v>
      </c>
      <c r="B4511" s="219" t="s">
        <v>36</v>
      </c>
      <c r="C4511" s="219" t="s">
        <v>633</v>
      </c>
      <c r="D4511" s="219" t="s">
        <v>632</v>
      </c>
      <c r="E4511" s="219">
        <v>1.4601428E-2</v>
      </c>
    </row>
    <row r="4512" spans="1:5" ht="15.75" customHeight="1">
      <c r="A4512" s="219">
        <v>2015</v>
      </c>
      <c r="B4512" s="219" t="s">
        <v>39</v>
      </c>
      <c r="C4512" s="219" t="s">
        <v>633</v>
      </c>
      <c r="D4512" s="219" t="s">
        <v>632</v>
      </c>
      <c r="E4512" s="219">
        <v>3.7651058000000001E-2</v>
      </c>
    </row>
    <row r="4513" spans="1:5" ht="15.75" customHeight="1">
      <c r="A4513" s="219">
        <v>2015</v>
      </c>
      <c r="B4513" s="219" t="s">
        <v>44</v>
      </c>
      <c r="C4513" s="219" t="s">
        <v>633</v>
      </c>
      <c r="D4513" s="219" t="s">
        <v>632</v>
      </c>
      <c r="E4513" s="219">
        <v>1.6498072999999999E-2</v>
      </c>
    </row>
    <row r="4514" spans="1:5" ht="15.75" customHeight="1">
      <c r="A4514" s="219">
        <v>2015</v>
      </c>
      <c r="B4514" s="219" t="s">
        <v>47</v>
      </c>
      <c r="C4514" s="219" t="s">
        <v>633</v>
      </c>
      <c r="D4514" s="219" t="s">
        <v>632</v>
      </c>
      <c r="E4514" s="219">
        <v>3.8397709000000002E-2</v>
      </c>
    </row>
    <row r="4515" spans="1:5" ht="15.75" customHeight="1">
      <c r="A4515" s="219">
        <v>2015</v>
      </c>
      <c r="B4515" s="219" t="s">
        <v>58</v>
      </c>
      <c r="C4515" s="219" t="s">
        <v>633</v>
      </c>
      <c r="D4515" s="219" t="s">
        <v>632</v>
      </c>
      <c r="E4515" s="219">
        <v>1.273674E-3</v>
      </c>
    </row>
    <row r="4516" spans="1:5" ht="15.75" customHeight="1">
      <c r="A4516" s="219">
        <v>2015</v>
      </c>
      <c r="B4516" s="219" t="s">
        <v>55</v>
      </c>
      <c r="C4516" s="219" t="s">
        <v>633</v>
      </c>
      <c r="D4516" s="219" t="s">
        <v>632</v>
      </c>
      <c r="E4516" s="219">
        <v>2.3899621999999999E-2</v>
      </c>
    </row>
    <row r="4517" spans="1:5" ht="15.75" customHeight="1">
      <c r="A4517" s="219">
        <v>2015</v>
      </c>
      <c r="B4517" s="219" t="s">
        <v>52</v>
      </c>
      <c r="C4517" s="219" t="s">
        <v>633</v>
      </c>
      <c r="D4517" s="219" t="s">
        <v>632</v>
      </c>
      <c r="E4517" s="219">
        <v>3.5706309999999999E-3</v>
      </c>
    </row>
    <row r="4518" spans="1:5" ht="15.75" customHeight="1">
      <c r="A4518" s="219">
        <v>2015</v>
      </c>
      <c r="B4518" s="219" t="s">
        <v>61</v>
      </c>
      <c r="C4518" s="219" t="s">
        <v>633</v>
      </c>
      <c r="D4518" s="219" t="s">
        <v>632</v>
      </c>
      <c r="E4518" s="219">
        <v>3.7887351E-2</v>
      </c>
    </row>
    <row r="4519" spans="1:5" ht="15.75" customHeight="1">
      <c r="A4519" s="219">
        <v>2015</v>
      </c>
      <c r="B4519" s="219" t="s">
        <v>68</v>
      </c>
      <c r="C4519" s="219" t="s">
        <v>633</v>
      </c>
      <c r="D4519" s="219" t="s">
        <v>632</v>
      </c>
      <c r="E4519" s="219">
        <v>0.102649437</v>
      </c>
    </row>
    <row r="4520" spans="1:5" ht="15.75" customHeight="1">
      <c r="A4520" s="219">
        <v>2015</v>
      </c>
      <c r="B4520" s="219" t="s">
        <v>70</v>
      </c>
      <c r="C4520" s="219" t="s">
        <v>633</v>
      </c>
      <c r="D4520" s="219" t="s">
        <v>632</v>
      </c>
      <c r="E4520" s="219">
        <v>9.7758199999999993E-3</v>
      </c>
    </row>
    <row r="4521" spans="1:5" ht="15.75" customHeight="1">
      <c r="A4521" s="219">
        <v>2015</v>
      </c>
      <c r="B4521" s="219" t="s">
        <v>89</v>
      </c>
      <c r="C4521" s="219" t="s">
        <v>633</v>
      </c>
      <c r="D4521" s="219" t="s">
        <v>632</v>
      </c>
      <c r="E4521" s="219">
        <v>1.2903890000000001E-3</v>
      </c>
    </row>
    <row r="4522" spans="1:5" ht="15.75" customHeight="1">
      <c r="A4522" s="219">
        <v>2015</v>
      </c>
      <c r="B4522" s="219" t="s">
        <v>73</v>
      </c>
      <c r="C4522" s="219" t="s">
        <v>633</v>
      </c>
      <c r="D4522" s="219" t="s">
        <v>632</v>
      </c>
      <c r="E4522" s="219">
        <v>7.3607450000000001E-3</v>
      </c>
    </row>
    <row r="4523" spans="1:5" ht="15.75" customHeight="1">
      <c r="A4523" s="219">
        <v>2015</v>
      </c>
      <c r="B4523" s="219" t="s">
        <v>79</v>
      </c>
      <c r="C4523" s="219" t="s">
        <v>633</v>
      </c>
      <c r="D4523" s="219" t="s">
        <v>632</v>
      </c>
      <c r="E4523" s="219">
        <v>6.2619800000000001E-4</v>
      </c>
    </row>
    <row r="4524" spans="1:5" ht="15.75" customHeight="1">
      <c r="A4524" s="219">
        <v>2015</v>
      </c>
      <c r="B4524" s="219" t="s">
        <v>81</v>
      </c>
      <c r="C4524" s="219" t="s">
        <v>633</v>
      </c>
      <c r="D4524" s="219" t="s">
        <v>632</v>
      </c>
      <c r="E4524" s="219">
        <v>3.3708000000000002E-4</v>
      </c>
    </row>
    <row r="4525" spans="1:5" ht="15.75" customHeight="1">
      <c r="A4525" s="219">
        <v>2015</v>
      </c>
      <c r="B4525" s="219" t="s">
        <v>84</v>
      </c>
      <c r="C4525" s="219" t="s">
        <v>633</v>
      </c>
      <c r="D4525" s="219" t="s">
        <v>632</v>
      </c>
      <c r="E4525" s="219">
        <v>5.1090090000000003E-3</v>
      </c>
    </row>
    <row r="4526" spans="1:5" ht="15.75" customHeight="1">
      <c r="A4526" s="219">
        <v>2015</v>
      </c>
      <c r="B4526" s="219" t="s">
        <v>76</v>
      </c>
      <c r="C4526" s="219" t="s">
        <v>633</v>
      </c>
      <c r="D4526" s="219" t="s">
        <v>632</v>
      </c>
      <c r="E4526" s="219">
        <v>2.0013820000000002E-2</v>
      </c>
    </row>
    <row r="4527" spans="1:5" ht="15.75" customHeight="1">
      <c r="A4527" s="219">
        <v>2015</v>
      </c>
      <c r="B4527" s="219" t="s">
        <v>87</v>
      </c>
      <c r="C4527" s="219" t="s">
        <v>633</v>
      </c>
      <c r="D4527" s="219" t="s">
        <v>632</v>
      </c>
      <c r="E4527" s="219">
        <v>1.4810953999999999E-2</v>
      </c>
    </row>
    <row r="4528" spans="1:5" ht="15.75" customHeight="1">
      <c r="A4528" s="219">
        <v>2015</v>
      </c>
      <c r="B4528" s="219" t="s">
        <v>95</v>
      </c>
      <c r="C4528" s="219" t="s">
        <v>633</v>
      </c>
      <c r="D4528" s="219" t="s">
        <v>632</v>
      </c>
      <c r="E4528" s="219">
        <v>3.5423705999999999E-2</v>
      </c>
    </row>
    <row r="4529" spans="1:5" ht="15.75" customHeight="1">
      <c r="A4529" s="219">
        <v>2015</v>
      </c>
      <c r="B4529" s="219" t="s">
        <v>98</v>
      </c>
      <c r="C4529" s="219" t="s">
        <v>633</v>
      </c>
      <c r="D4529" s="219" t="s">
        <v>632</v>
      </c>
      <c r="E4529" s="219">
        <v>1.6521966999999999E-2</v>
      </c>
    </row>
    <row r="4530" spans="1:5" ht="15.75" customHeight="1">
      <c r="A4530" s="219">
        <v>2015</v>
      </c>
      <c r="B4530" s="219" t="s">
        <v>100</v>
      </c>
      <c r="C4530" s="219" t="s">
        <v>633</v>
      </c>
      <c r="D4530" s="219" t="s">
        <v>632</v>
      </c>
      <c r="E4530" s="219">
        <v>7.636365E-3</v>
      </c>
    </row>
    <row r="4531" spans="1:5" ht="15.75" customHeight="1">
      <c r="A4531" s="219">
        <v>2015</v>
      </c>
      <c r="B4531" s="219" t="s">
        <v>103</v>
      </c>
      <c r="C4531" s="219" t="s">
        <v>633</v>
      </c>
      <c r="D4531" s="219" t="s">
        <v>632</v>
      </c>
      <c r="E4531" s="219">
        <v>0.106320577</v>
      </c>
    </row>
    <row r="4532" spans="1:5" ht="15.75" customHeight="1">
      <c r="A4532" s="219">
        <v>2015</v>
      </c>
      <c r="B4532" s="219" t="s">
        <v>8075</v>
      </c>
      <c r="C4532" s="219" t="s">
        <v>633</v>
      </c>
      <c r="D4532" s="219" t="s">
        <v>632</v>
      </c>
      <c r="E4532" s="219">
        <v>5.8039459999999999E-3</v>
      </c>
    </row>
    <row r="4533" spans="1:5" ht="15.75" customHeight="1">
      <c r="A4533" s="219">
        <v>2015</v>
      </c>
      <c r="B4533" s="219" t="s">
        <v>107</v>
      </c>
      <c r="C4533" s="219" t="s">
        <v>633</v>
      </c>
      <c r="D4533" s="219" t="s">
        <v>632</v>
      </c>
      <c r="E4533" s="219">
        <v>2.4716654000000001E-2</v>
      </c>
    </row>
    <row r="4534" spans="1:5" ht="15.75" customHeight="1">
      <c r="A4534" s="219">
        <v>2015</v>
      </c>
      <c r="B4534" s="219" t="s">
        <v>110</v>
      </c>
      <c r="C4534" s="219" t="s">
        <v>633</v>
      </c>
      <c r="D4534" s="219" t="s">
        <v>632</v>
      </c>
      <c r="E4534" s="219">
        <v>9.2067179999999992E-3</v>
      </c>
    </row>
    <row r="4535" spans="1:5" ht="15.75" customHeight="1">
      <c r="A4535" s="219">
        <v>2015</v>
      </c>
      <c r="B4535" s="219" t="s">
        <v>113</v>
      </c>
      <c r="C4535" s="219" t="s">
        <v>633</v>
      </c>
      <c r="D4535" s="219" t="s">
        <v>632</v>
      </c>
      <c r="E4535" s="219">
        <v>1.5231682E-2</v>
      </c>
    </row>
    <row r="4536" spans="1:5" ht="15.75" customHeight="1">
      <c r="A4536" s="219">
        <v>2015</v>
      </c>
      <c r="B4536" s="219" t="s">
        <v>115</v>
      </c>
      <c r="C4536" s="219" t="s">
        <v>633</v>
      </c>
      <c r="D4536" s="219" t="s">
        <v>632</v>
      </c>
      <c r="E4536" s="219">
        <v>9.8897317999999998E-2</v>
      </c>
    </row>
    <row r="4537" spans="1:5" ht="15.75" customHeight="1">
      <c r="A4537" s="219">
        <v>2015</v>
      </c>
      <c r="B4537" s="219" t="s">
        <v>118</v>
      </c>
      <c r="C4537" s="219" t="s">
        <v>633</v>
      </c>
      <c r="D4537" s="219" t="s">
        <v>632</v>
      </c>
      <c r="E4537" s="219">
        <v>2.0374038000000001E-2</v>
      </c>
    </row>
    <row r="4538" spans="1:5" ht="15.75" customHeight="1">
      <c r="A4538" s="219">
        <v>2015</v>
      </c>
      <c r="B4538" s="219" t="s">
        <v>123</v>
      </c>
      <c r="C4538" s="219" t="s">
        <v>633</v>
      </c>
      <c r="D4538" s="219" t="s">
        <v>632</v>
      </c>
      <c r="E4538" s="219">
        <v>1.5202413E-2</v>
      </c>
    </row>
    <row r="4539" spans="1:5" ht="15.75" customHeight="1">
      <c r="A4539" s="219">
        <v>2015</v>
      </c>
      <c r="B4539" s="219" t="s">
        <v>126</v>
      </c>
      <c r="C4539" s="219" t="s">
        <v>633</v>
      </c>
      <c r="D4539" s="219" t="s">
        <v>632</v>
      </c>
      <c r="E4539" s="219">
        <v>6.5330830000000003E-3</v>
      </c>
    </row>
    <row r="4540" spans="1:5" ht="15.75" customHeight="1">
      <c r="A4540" s="219">
        <v>2015</v>
      </c>
      <c r="B4540" s="219" t="s">
        <v>132</v>
      </c>
      <c r="C4540" s="219" t="s">
        <v>633</v>
      </c>
      <c r="D4540" s="219" t="s">
        <v>632</v>
      </c>
      <c r="E4540" s="219">
        <v>1.1899242000000001E-2</v>
      </c>
    </row>
    <row r="4541" spans="1:5" ht="15.75" customHeight="1">
      <c r="A4541" s="219">
        <v>2015</v>
      </c>
      <c r="B4541" s="219" t="s">
        <v>129</v>
      </c>
      <c r="C4541" s="219" t="s">
        <v>633</v>
      </c>
      <c r="D4541" s="219" t="s">
        <v>632</v>
      </c>
      <c r="E4541" s="219">
        <v>1.3555012999999999E-2</v>
      </c>
    </row>
    <row r="4542" spans="1:5" ht="15.75" customHeight="1">
      <c r="A4542" s="219">
        <v>2015</v>
      </c>
      <c r="B4542" s="219" t="s">
        <v>134</v>
      </c>
      <c r="C4542" s="219" t="s">
        <v>633</v>
      </c>
      <c r="D4542" s="219" t="s">
        <v>632</v>
      </c>
      <c r="E4542" s="219">
        <v>8.4946919999999999E-3</v>
      </c>
    </row>
    <row r="4543" spans="1:5" ht="15.75" customHeight="1">
      <c r="A4543" s="219">
        <v>2015</v>
      </c>
      <c r="B4543" s="219" t="s">
        <v>3</v>
      </c>
      <c r="C4543" s="219" t="s">
        <v>633</v>
      </c>
      <c r="D4543" s="219" t="s">
        <v>637</v>
      </c>
      <c r="E4543" s="219">
        <v>1.8794251000000001E-2</v>
      </c>
    </row>
    <row r="4544" spans="1:5" ht="15.75" customHeight="1">
      <c r="A4544" s="219">
        <v>2015</v>
      </c>
      <c r="B4544" s="219" t="s">
        <v>12</v>
      </c>
      <c r="C4544" s="219" t="s">
        <v>633</v>
      </c>
      <c r="D4544" s="219" t="s">
        <v>637</v>
      </c>
      <c r="E4544" s="219">
        <v>1.5905979999999999E-3</v>
      </c>
    </row>
    <row r="4545" spans="1:5" ht="15.75" customHeight="1">
      <c r="A4545" s="219">
        <v>2015</v>
      </c>
      <c r="B4545" s="219" t="s">
        <v>8</v>
      </c>
      <c r="C4545" s="219" t="s">
        <v>633</v>
      </c>
      <c r="D4545" s="219" t="s">
        <v>637</v>
      </c>
      <c r="E4545" s="219">
        <v>1.3373000000000001E-4</v>
      </c>
    </row>
    <row r="4546" spans="1:5" ht="15.75" customHeight="1">
      <c r="A4546" s="219">
        <v>2015</v>
      </c>
      <c r="B4546" s="219" t="s">
        <v>15</v>
      </c>
      <c r="C4546" s="219" t="s">
        <v>633</v>
      </c>
      <c r="D4546" s="219" t="s">
        <v>637</v>
      </c>
      <c r="E4546" s="219">
        <v>0.116453766</v>
      </c>
    </row>
    <row r="4547" spans="1:5" ht="15.75" customHeight="1">
      <c r="A4547" s="219">
        <v>2015</v>
      </c>
      <c r="B4547" s="219" t="s">
        <v>17</v>
      </c>
      <c r="C4547" s="219" t="s">
        <v>633</v>
      </c>
      <c r="D4547" s="219" t="s">
        <v>637</v>
      </c>
      <c r="E4547" s="219">
        <v>3.0538899999999999E-4</v>
      </c>
    </row>
    <row r="4548" spans="1:5" ht="15.75" customHeight="1">
      <c r="A4548" s="219">
        <v>2015</v>
      </c>
      <c r="B4548" s="219" t="s">
        <v>23</v>
      </c>
      <c r="C4548" s="219" t="s">
        <v>633</v>
      </c>
      <c r="D4548" s="219" t="s">
        <v>637</v>
      </c>
      <c r="E4548" s="219">
        <v>2.4558000000000002E-4</v>
      </c>
    </row>
    <row r="4549" spans="1:5" ht="15.75" customHeight="1">
      <c r="A4549" s="219">
        <v>2015</v>
      </c>
      <c r="B4549" s="219" t="s">
        <v>26</v>
      </c>
      <c r="C4549" s="219" t="s">
        <v>633</v>
      </c>
      <c r="D4549" s="219" t="s">
        <v>637</v>
      </c>
      <c r="E4549" s="219">
        <v>1.5485949000000001E-2</v>
      </c>
    </row>
    <row r="4550" spans="1:5" ht="15.75" customHeight="1">
      <c r="A4550" s="219">
        <v>2015</v>
      </c>
      <c r="B4550" s="219" t="s">
        <v>28</v>
      </c>
      <c r="C4550" s="219" t="s">
        <v>633</v>
      </c>
      <c r="D4550" s="219" t="s">
        <v>637</v>
      </c>
      <c r="E4550" s="219">
        <v>3.513651E-3</v>
      </c>
    </row>
    <row r="4551" spans="1:5" ht="15.75" customHeight="1">
      <c r="A4551" s="219">
        <v>2015</v>
      </c>
      <c r="B4551" s="219" t="s">
        <v>42</v>
      </c>
      <c r="C4551" s="219" t="s">
        <v>633</v>
      </c>
      <c r="D4551" s="219" t="s">
        <v>637</v>
      </c>
      <c r="E4551" s="219">
        <v>6.1284273E-2</v>
      </c>
    </row>
    <row r="4552" spans="1:5" ht="15.75" customHeight="1">
      <c r="A4552" s="219">
        <v>2015</v>
      </c>
      <c r="B4552" s="219" t="s">
        <v>34</v>
      </c>
      <c r="C4552" s="219" t="s">
        <v>633</v>
      </c>
      <c r="D4552" s="219" t="s">
        <v>637</v>
      </c>
      <c r="E4552" s="219">
        <v>1.188021E-3</v>
      </c>
    </row>
    <row r="4553" spans="1:5" ht="15.75" customHeight="1">
      <c r="A4553" s="219">
        <v>2015</v>
      </c>
      <c r="B4553" s="219" t="s">
        <v>36</v>
      </c>
      <c r="C4553" s="219" t="s">
        <v>633</v>
      </c>
      <c r="D4553" s="219" t="s">
        <v>637</v>
      </c>
      <c r="E4553" s="219">
        <v>8.4776799999999996E-3</v>
      </c>
    </row>
    <row r="4554" spans="1:5" ht="15.75" customHeight="1">
      <c r="A4554" s="219">
        <v>2015</v>
      </c>
      <c r="B4554" s="219" t="s">
        <v>39</v>
      </c>
      <c r="C4554" s="219" t="s">
        <v>633</v>
      </c>
      <c r="D4554" s="219" t="s">
        <v>637</v>
      </c>
      <c r="E4554" s="219">
        <v>8.5133740000000006E-3</v>
      </c>
    </row>
    <row r="4555" spans="1:5" ht="15.75" customHeight="1">
      <c r="A4555" s="219">
        <v>2015</v>
      </c>
      <c r="B4555" s="219" t="s">
        <v>44</v>
      </c>
      <c r="C4555" s="219" t="s">
        <v>633</v>
      </c>
      <c r="D4555" s="219" t="s">
        <v>637</v>
      </c>
      <c r="E4555" s="219">
        <v>5.3743139999999998E-3</v>
      </c>
    </row>
    <row r="4556" spans="1:5" ht="15.75" customHeight="1">
      <c r="A4556" s="219">
        <v>2015</v>
      </c>
      <c r="B4556" s="219" t="s">
        <v>47</v>
      </c>
      <c r="C4556" s="219" t="s">
        <v>633</v>
      </c>
      <c r="D4556" s="219" t="s">
        <v>637</v>
      </c>
      <c r="E4556" s="219">
        <v>3.6449920000000001E-3</v>
      </c>
    </row>
    <row r="4557" spans="1:5" ht="15.75" customHeight="1">
      <c r="A4557" s="219">
        <v>2015</v>
      </c>
      <c r="B4557" s="219" t="s">
        <v>50</v>
      </c>
      <c r="C4557" s="219" t="s">
        <v>633</v>
      </c>
      <c r="D4557" s="219" t="s">
        <v>637</v>
      </c>
      <c r="E4557" s="219">
        <v>0.36464758899999999</v>
      </c>
    </row>
    <row r="4558" spans="1:5" ht="15.75" customHeight="1">
      <c r="A4558" s="219">
        <v>2015</v>
      </c>
      <c r="B4558" s="219" t="s">
        <v>58</v>
      </c>
      <c r="C4558" s="219" t="s">
        <v>633</v>
      </c>
      <c r="D4558" s="219" t="s">
        <v>637</v>
      </c>
      <c r="E4558" s="219">
        <v>2.4343300000000001E-4</v>
      </c>
    </row>
    <row r="4559" spans="1:5" ht="15.75" customHeight="1">
      <c r="A4559" s="219">
        <v>2015</v>
      </c>
      <c r="B4559" s="219" t="s">
        <v>55</v>
      </c>
      <c r="C4559" s="219" t="s">
        <v>633</v>
      </c>
      <c r="D4559" s="219" t="s">
        <v>637</v>
      </c>
      <c r="E4559" s="219">
        <v>1.6466043999999999E-2</v>
      </c>
    </row>
    <row r="4560" spans="1:5" ht="15.75" customHeight="1">
      <c r="A4560" s="219">
        <v>2015</v>
      </c>
      <c r="B4560" s="219" t="s">
        <v>61</v>
      </c>
      <c r="C4560" s="219" t="s">
        <v>633</v>
      </c>
      <c r="D4560" s="219" t="s">
        <v>637</v>
      </c>
      <c r="E4560" s="219">
        <v>3.9274119999999999E-3</v>
      </c>
    </row>
    <row r="4561" spans="1:5" ht="15.75" customHeight="1">
      <c r="A4561" s="219">
        <v>2015</v>
      </c>
      <c r="B4561" s="219" t="s">
        <v>62</v>
      </c>
      <c r="C4561" s="219" t="s">
        <v>633</v>
      </c>
      <c r="D4561" s="219" t="s">
        <v>637</v>
      </c>
      <c r="E4561" s="219">
        <v>4.0639630000000003E-3</v>
      </c>
    </row>
    <row r="4562" spans="1:5" ht="15.75" customHeight="1">
      <c r="A4562" s="219">
        <v>2015</v>
      </c>
      <c r="B4562" s="219" t="s">
        <v>68</v>
      </c>
      <c r="C4562" s="219" t="s">
        <v>633</v>
      </c>
      <c r="D4562" s="219" t="s">
        <v>637</v>
      </c>
      <c r="E4562" s="219">
        <v>1.569055E-3</v>
      </c>
    </row>
    <row r="4563" spans="1:5" ht="15.75" customHeight="1">
      <c r="A4563" s="219">
        <v>2015</v>
      </c>
      <c r="B4563" s="219" t="s">
        <v>65</v>
      </c>
      <c r="C4563" s="219" t="s">
        <v>633</v>
      </c>
      <c r="D4563" s="219" t="s">
        <v>637</v>
      </c>
      <c r="E4563" s="219">
        <v>6.9825210000000002E-3</v>
      </c>
    </row>
    <row r="4564" spans="1:5" ht="15.75" customHeight="1">
      <c r="A4564" s="219">
        <v>2015</v>
      </c>
      <c r="B4564" s="219" t="s">
        <v>70</v>
      </c>
      <c r="C4564" s="219" t="s">
        <v>633</v>
      </c>
      <c r="D4564" s="219" t="s">
        <v>637</v>
      </c>
      <c r="E4564" s="224">
        <v>5.91E-5</v>
      </c>
    </row>
    <row r="4565" spans="1:5" ht="15.75" customHeight="1">
      <c r="A4565" s="219">
        <v>2015</v>
      </c>
      <c r="B4565" s="219" t="s">
        <v>89</v>
      </c>
      <c r="C4565" s="219" t="s">
        <v>633</v>
      </c>
      <c r="D4565" s="219" t="s">
        <v>637</v>
      </c>
      <c r="E4565" s="219">
        <v>2.4503569999999998E-3</v>
      </c>
    </row>
    <row r="4566" spans="1:5" ht="15.75" customHeight="1">
      <c r="A4566" s="219">
        <v>2015</v>
      </c>
      <c r="B4566" s="219" t="s">
        <v>92</v>
      </c>
      <c r="C4566" s="219" t="s">
        <v>633</v>
      </c>
      <c r="D4566" s="219" t="s">
        <v>637</v>
      </c>
      <c r="E4566" s="219">
        <v>7.3017899999999996E-4</v>
      </c>
    </row>
    <row r="4567" spans="1:5" ht="15.75" customHeight="1">
      <c r="A4567" s="219">
        <v>2015</v>
      </c>
      <c r="B4567" s="219" t="s">
        <v>73</v>
      </c>
      <c r="C4567" s="219" t="s">
        <v>633</v>
      </c>
      <c r="D4567" s="219" t="s">
        <v>637</v>
      </c>
      <c r="E4567" s="219">
        <v>9.7542080000000003E-3</v>
      </c>
    </row>
    <row r="4568" spans="1:5" ht="15.75" customHeight="1">
      <c r="A4568" s="219">
        <v>2015</v>
      </c>
      <c r="B4568" s="219" t="s">
        <v>81</v>
      </c>
      <c r="C4568" s="219" t="s">
        <v>633</v>
      </c>
      <c r="D4568" s="219" t="s">
        <v>637</v>
      </c>
      <c r="E4568" s="219">
        <v>1.3085700000000001E-4</v>
      </c>
    </row>
    <row r="4569" spans="1:5" ht="15.75" customHeight="1">
      <c r="A4569" s="219">
        <v>2015</v>
      </c>
      <c r="B4569" s="219" t="s">
        <v>84</v>
      </c>
      <c r="C4569" s="219" t="s">
        <v>633</v>
      </c>
      <c r="D4569" s="219" t="s">
        <v>637</v>
      </c>
      <c r="E4569" s="224">
        <v>4.5800000000000002E-5</v>
      </c>
    </row>
    <row r="4570" spans="1:5" ht="15.75" customHeight="1">
      <c r="A4570" s="219">
        <v>2015</v>
      </c>
      <c r="B4570" s="219" t="s">
        <v>76</v>
      </c>
      <c r="C4570" s="219" t="s">
        <v>633</v>
      </c>
      <c r="D4570" s="219" t="s">
        <v>637</v>
      </c>
      <c r="E4570" s="224">
        <v>3.6900000000000002E-5</v>
      </c>
    </row>
    <row r="4571" spans="1:5" ht="15.75" customHeight="1">
      <c r="A4571" s="219">
        <v>2015</v>
      </c>
      <c r="B4571" s="219" t="s">
        <v>87</v>
      </c>
      <c r="C4571" s="219" t="s">
        <v>633</v>
      </c>
      <c r="D4571" s="219" t="s">
        <v>637</v>
      </c>
      <c r="E4571" s="219">
        <v>6.5457299999999998E-4</v>
      </c>
    </row>
    <row r="4572" spans="1:5" ht="15.75" customHeight="1">
      <c r="A4572" s="219">
        <v>2015</v>
      </c>
      <c r="B4572" s="219" t="s">
        <v>95</v>
      </c>
      <c r="C4572" s="219" t="s">
        <v>633</v>
      </c>
      <c r="D4572" s="219" t="s">
        <v>637</v>
      </c>
      <c r="E4572" s="219">
        <v>1.1117030999999999E-2</v>
      </c>
    </row>
    <row r="4573" spans="1:5" ht="15.75" customHeight="1">
      <c r="A4573" s="219">
        <v>2015</v>
      </c>
      <c r="B4573" s="219" t="s">
        <v>98</v>
      </c>
      <c r="C4573" s="219" t="s">
        <v>633</v>
      </c>
      <c r="D4573" s="219" t="s">
        <v>637</v>
      </c>
      <c r="E4573" s="219">
        <v>3.4836219000000002E-2</v>
      </c>
    </row>
    <row r="4574" spans="1:5" ht="15.75" customHeight="1">
      <c r="A4574" s="219">
        <v>2015</v>
      </c>
      <c r="B4574" s="219" t="s">
        <v>100</v>
      </c>
      <c r="C4574" s="219" t="s">
        <v>633</v>
      </c>
      <c r="D4574" s="219" t="s">
        <v>637</v>
      </c>
      <c r="E4574" s="219">
        <v>3.2265899999999999E-4</v>
      </c>
    </row>
    <row r="4575" spans="1:5" ht="15.75" customHeight="1">
      <c r="A4575" s="219">
        <v>2015</v>
      </c>
      <c r="B4575" s="219" t="s">
        <v>103</v>
      </c>
      <c r="C4575" s="219" t="s">
        <v>633</v>
      </c>
      <c r="D4575" s="219" t="s">
        <v>637</v>
      </c>
      <c r="E4575" s="219">
        <v>3.6111440000000002E-3</v>
      </c>
    </row>
    <row r="4576" spans="1:5" ht="15.75" customHeight="1">
      <c r="A4576" s="219">
        <v>2015</v>
      </c>
      <c r="B4576" s="219" t="s">
        <v>105</v>
      </c>
      <c r="C4576" s="219" t="s">
        <v>633</v>
      </c>
      <c r="D4576" s="219" t="s">
        <v>637</v>
      </c>
      <c r="E4576" s="219">
        <v>1.186035E-3</v>
      </c>
    </row>
    <row r="4577" spans="1:5" ht="15.75" customHeight="1">
      <c r="A4577" s="219">
        <v>2015</v>
      </c>
      <c r="B4577" s="219" t="s">
        <v>107</v>
      </c>
      <c r="C4577" s="219" t="s">
        <v>633</v>
      </c>
      <c r="D4577" s="219" t="s">
        <v>637</v>
      </c>
      <c r="E4577" s="219">
        <v>3.4122380000000002E-3</v>
      </c>
    </row>
    <row r="4578" spans="1:5" ht="15.75" customHeight="1">
      <c r="A4578" s="219">
        <v>2015</v>
      </c>
      <c r="B4578" s="219" t="s">
        <v>110</v>
      </c>
      <c r="C4578" s="219" t="s">
        <v>633</v>
      </c>
      <c r="D4578" s="219" t="s">
        <v>637</v>
      </c>
      <c r="E4578" s="219">
        <v>2.3016209999999998E-3</v>
      </c>
    </row>
    <row r="4579" spans="1:5" ht="15.75" customHeight="1">
      <c r="A4579" s="219">
        <v>2015</v>
      </c>
      <c r="B4579" s="219" t="s">
        <v>113</v>
      </c>
      <c r="C4579" s="219" t="s">
        <v>633</v>
      </c>
      <c r="D4579" s="219" t="s">
        <v>637</v>
      </c>
      <c r="E4579" s="219">
        <v>1.4201073999999999E-2</v>
      </c>
    </row>
    <row r="4580" spans="1:5" ht="15.75" customHeight="1">
      <c r="A4580" s="219">
        <v>2015</v>
      </c>
      <c r="B4580" s="219" t="s">
        <v>115</v>
      </c>
      <c r="C4580" s="219" t="s">
        <v>633</v>
      </c>
      <c r="D4580" s="219" t="s">
        <v>637</v>
      </c>
      <c r="E4580" s="219">
        <v>0.222445901</v>
      </c>
    </row>
    <row r="4581" spans="1:5" ht="15.75" customHeight="1">
      <c r="A4581" s="219">
        <v>2015</v>
      </c>
      <c r="B4581" s="219" t="s">
        <v>118</v>
      </c>
      <c r="C4581" s="219" t="s">
        <v>633</v>
      </c>
      <c r="D4581" s="219" t="s">
        <v>637</v>
      </c>
      <c r="E4581" s="219">
        <v>5.3435400000000001E-4</v>
      </c>
    </row>
    <row r="4582" spans="1:5" ht="15.75" customHeight="1">
      <c r="A4582" s="219">
        <v>2015</v>
      </c>
      <c r="B4582" s="219" t="s">
        <v>123</v>
      </c>
      <c r="C4582" s="219" t="s">
        <v>633</v>
      </c>
      <c r="D4582" s="219" t="s">
        <v>637</v>
      </c>
      <c r="E4582" s="219">
        <v>3.9989146000000003E-2</v>
      </c>
    </row>
    <row r="4583" spans="1:5" ht="15.75" customHeight="1">
      <c r="A4583" s="219">
        <v>2015</v>
      </c>
      <c r="B4583" s="219" t="s">
        <v>126</v>
      </c>
      <c r="C4583" s="219" t="s">
        <v>633</v>
      </c>
      <c r="D4583" s="219" t="s">
        <v>637</v>
      </c>
      <c r="E4583" s="219">
        <v>3.6767000000000001E-4</v>
      </c>
    </row>
    <row r="4584" spans="1:5" ht="15" customHeight="1">
      <c r="A4584" s="219">
        <v>2015</v>
      </c>
      <c r="B4584" s="219" t="s">
        <v>132</v>
      </c>
      <c r="C4584" s="219" t="s">
        <v>633</v>
      </c>
      <c r="D4584" s="219" t="s">
        <v>637</v>
      </c>
      <c r="E4584" s="219">
        <v>1.0934079999999999E-3</v>
      </c>
    </row>
    <row r="4585" spans="1:5" ht="15" customHeight="1">
      <c r="A4585" s="219">
        <v>2015</v>
      </c>
      <c r="B4585" s="219" t="s">
        <v>129</v>
      </c>
      <c r="C4585" s="219" t="s">
        <v>633</v>
      </c>
      <c r="D4585" s="219" t="s">
        <v>637</v>
      </c>
      <c r="E4585" s="219">
        <v>7.2357389999999997E-3</v>
      </c>
    </row>
    <row r="4586" spans="1:5" ht="15" customHeight="1">
      <c r="A4586" s="219">
        <v>2015</v>
      </c>
      <c r="B4586" s="219" t="s">
        <v>134</v>
      </c>
      <c r="C4586" s="219" t="s">
        <v>633</v>
      </c>
      <c r="D4586" s="219" t="s">
        <v>637</v>
      </c>
      <c r="E4586" s="219">
        <v>5.7821299999999995E-4</v>
      </c>
    </row>
    <row r="4587" spans="1:5" ht="15" customHeight="1">
      <c r="A4587" s="219">
        <v>2015</v>
      </c>
      <c r="B4587" s="219" t="s">
        <v>3</v>
      </c>
      <c r="C4587" s="219" t="s">
        <v>638</v>
      </c>
      <c r="D4587" s="219" t="s">
        <v>637</v>
      </c>
      <c r="E4587" s="219">
        <v>4.1972429999999998E-3</v>
      </c>
    </row>
    <row r="4588" spans="1:5" ht="15" customHeight="1">
      <c r="A4588" s="219">
        <v>2015</v>
      </c>
      <c r="B4588" s="219" t="s">
        <v>12</v>
      </c>
      <c r="C4588" s="219" t="s">
        <v>638</v>
      </c>
      <c r="D4588" s="219" t="s">
        <v>637</v>
      </c>
      <c r="E4588" s="219">
        <v>1.0988370000000001E-3</v>
      </c>
    </row>
    <row r="4589" spans="1:5" ht="15" customHeight="1">
      <c r="A4589" s="219">
        <v>2015</v>
      </c>
      <c r="B4589" s="219" t="s">
        <v>36</v>
      </c>
      <c r="C4589" s="219" t="s">
        <v>638</v>
      </c>
      <c r="D4589" s="219" t="s">
        <v>637</v>
      </c>
      <c r="E4589" s="219">
        <v>1.3393219E-2</v>
      </c>
    </row>
    <row r="4590" spans="1:5" ht="15" customHeight="1">
      <c r="A4590" s="219">
        <v>2015</v>
      </c>
      <c r="B4590" s="219" t="s">
        <v>47</v>
      </c>
      <c r="C4590" s="219" t="s">
        <v>638</v>
      </c>
      <c r="D4590" s="219" t="s">
        <v>637</v>
      </c>
      <c r="E4590" s="219">
        <v>0.68696696099999999</v>
      </c>
    </row>
    <row r="4591" spans="1:5" ht="15" customHeight="1">
      <c r="A4591" s="219">
        <v>2015</v>
      </c>
      <c r="B4591" s="219" t="s">
        <v>50</v>
      </c>
      <c r="C4591" s="219" t="s">
        <v>638</v>
      </c>
      <c r="D4591" s="219" t="s">
        <v>637</v>
      </c>
      <c r="E4591" s="219">
        <v>8.3008706000000002E-2</v>
      </c>
    </row>
    <row r="4592" spans="1:5" ht="15" customHeight="1">
      <c r="A4592" s="219">
        <v>2015</v>
      </c>
      <c r="B4592" s="219" t="s">
        <v>62</v>
      </c>
      <c r="C4592" s="219" t="s">
        <v>638</v>
      </c>
      <c r="D4592" s="219" t="s">
        <v>637</v>
      </c>
      <c r="E4592" s="219">
        <v>1.9702930000000001E-3</v>
      </c>
    </row>
    <row r="4593" spans="1:5" ht="15" customHeight="1">
      <c r="A4593" s="219">
        <v>2015</v>
      </c>
      <c r="B4593" s="219" t="s">
        <v>89</v>
      </c>
      <c r="C4593" s="219" t="s">
        <v>638</v>
      </c>
      <c r="D4593" s="219" t="s">
        <v>637</v>
      </c>
      <c r="E4593" s="219">
        <v>0.149882828</v>
      </c>
    </row>
    <row r="4594" spans="1:5" ht="15" customHeight="1">
      <c r="A4594" s="219">
        <v>2015</v>
      </c>
      <c r="B4594" s="219" t="s">
        <v>81</v>
      </c>
      <c r="C4594" s="219" t="s">
        <v>638</v>
      </c>
      <c r="D4594" s="219" t="s">
        <v>637</v>
      </c>
      <c r="E4594" s="219">
        <v>9.9517259999999993E-3</v>
      </c>
    </row>
    <row r="4595" spans="1:5" ht="15" customHeight="1">
      <c r="A4595" s="219">
        <v>2015</v>
      </c>
      <c r="B4595" s="219" t="s">
        <v>87</v>
      </c>
      <c r="C4595" s="219" t="s">
        <v>638</v>
      </c>
      <c r="D4595" s="219" t="s">
        <v>637</v>
      </c>
      <c r="E4595" s="224">
        <v>1.7200000000000001E-5</v>
      </c>
    </row>
    <row r="4596" spans="1:5" ht="15" customHeight="1">
      <c r="A4596" s="219">
        <v>2015</v>
      </c>
      <c r="B4596" s="219" t="s">
        <v>103</v>
      </c>
      <c r="C4596" s="219" t="s">
        <v>638</v>
      </c>
      <c r="D4596" s="219" t="s">
        <v>637</v>
      </c>
      <c r="E4596" s="219">
        <v>4.8484210000000003E-3</v>
      </c>
    </row>
    <row r="4597" spans="1:5" ht="15" customHeight="1">
      <c r="A4597" s="219">
        <v>2015</v>
      </c>
      <c r="B4597" s="219" t="s">
        <v>115</v>
      </c>
      <c r="C4597" s="219" t="s">
        <v>638</v>
      </c>
      <c r="D4597" s="219" t="s">
        <v>637</v>
      </c>
      <c r="E4597" s="219">
        <v>1.9833000000000001E-4</v>
      </c>
    </row>
    <row r="4598" spans="1:5" ht="15" customHeight="1">
      <c r="A4598" s="219">
        <v>2015</v>
      </c>
      <c r="B4598" s="219" t="s">
        <v>129</v>
      </c>
      <c r="C4598" s="219" t="s">
        <v>638</v>
      </c>
      <c r="D4598" s="219" t="s">
        <v>637</v>
      </c>
      <c r="E4598" s="219">
        <v>4.4466195999999999E-2</v>
      </c>
    </row>
    <row r="4599" spans="1:5" ht="15" customHeight="1">
      <c r="A4599" s="219">
        <v>2015</v>
      </c>
      <c r="B4599" s="219" t="s">
        <v>3</v>
      </c>
      <c r="C4599" s="219" t="s">
        <v>188</v>
      </c>
      <c r="D4599" s="219" t="s">
        <v>632</v>
      </c>
      <c r="E4599" s="219">
        <v>9.0315365999999994E-2</v>
      </c>
    </row>
    <row r="4600" spans="1:5" ht="15" customHeight="1">
      <c r="A4600" s="219">
        <v>2015</v>
      </c>
      <c r="B4600" s="219" t="s">
        <v>12</v>
      </c>
      <c r="C4600" s="219" t="s">
        <v>188</v>
      </c>
      <c r="D4600" s="219" t="s">
        <v>632</v>
      </c>
      <c r="E4600" s="219">
        <v>6.0874930000000002E-3</v>
      </c>
    </row>
    <row r="4601" spans="1:5" ht="15" customHeight="1">
      <c r="A4601" s="219">
        <v>2015</v>
      </c>
      <c r="B4601" s="219" t="s">
        <v>8</v>
      </c>
      <c r="C4601" s="219" t="s">
        <v>188</v>
      </c>
      <c r="D4601" s="219" t="s">
        <v>632</v>
      </c>
      <c r="E4601" s="219">
        <v>1.8133264E-2</v>
      </c>
    </row>
    <row r="4602" spans="1:5" ht="15" customHeight="1">
      <c r="A4602" s="219">
        <v>2015</v>
      </c>
      <c r="B4602" s="219" t="s">
        <v>15</v>
      </c>
      <c r="C4602" s="219" t="s">
        <v>188</v>
      </c>
      <c r="D4602" s="219" t="s">
        <v>632</v>
      </c>
      <c r="E4602" s="219">
        <v>8.1123505999999998E-2</v>
      </c>
    </row>
    <row r="4603" spans="1:5" ht="15" customHeight="1">
      <c r="A4603" s="219">
        <v>2015</v>
      </c>
      <c r="B4603" s="219" t="s">
        <v>17</v>
      </c>
      <c r="C4603" s="219" t="s">
        <v>188</v>
      </c>
      <c r="D4603" s="219" t="s">
        <v>632</v>
      </c>
      <c r="E4603" s="219">
        <v>2.2994007E-2</v>
      </c>
    </row>
    <row r="4604" spans="1:5" ht="15" customHeight="1">
      <c r="A4604" s="219">
        <v>2015</v>
      </c>
      <c r="B4604" s="219" t="s">
        <v>26</v>
      </c>
      <c r="C4604" s="219" t="s">
        <v>188</v>
      </c>
      <c r="D4604" s="219" t="s">
        <v>632</v>
      </c>
      <c r="E4604" s="219">
        <v>4.5772654000000003E-2</v>
      </c>
    </row>
    <row r="4605" spans="1:5" ht="15" customHeight="1">
      <c r="A4605" s="219">
        <v>2015</v>
      </c>
      <c r="B4605" s="219" t="s">
        <v>28</v>
      </c>
      <c r="C4605" s="219" t="s">
        <v>188</v>
      </c>
      <c r="D4605" s="219" t="s">
        <v>632</v>
      </c>
      <c r="E4605" s="219">
        <v>7.4753650000000003E-3</v>
      </c>
    </row>
    <row r="4606" spans="1:5" ht="15" customHeight="1">
      <c r="A4606" s="219">
        <v>2015</v>
      </c>
      <c r="B4606" s="219" t="s">
        <v>42</v>
      </c>
      <c r="C4606" s="219" t="s">
        <v>188</v>
      </c>
      <c r="D4606" s="219" t="s">
        <v>632</v>
      </c>
      <c r="E4606" s="219">
        <v>1.4644442000000001E-2</v>
      </c>
    </row>
    <row r="4607" spans="1:5" ht="15" customHeight="1">
      <c r="A4607" s="219">
        <v>2015</v>
      </c>
      <c r="B4607" s="219" t="s">
        <v>36</v>
      </c>
      <c r="C4607" s="219" t="s">
        <v>188</v>
      </c>
      <c r="D4607" s="219" t="s">
        <v>632</v>
      </c>
      <c r="E4607" s="219">
        <v>1.128643E-2</v>
      </c>
    </row>
    <row r="4608" spans="1:5" ht="15" customHeight="1">
      <c r="A4608" s="219">
        <v>2015</v>
      </c>
      <c r="B4608" s="219" t="s">
        <v>39</v>
      </c>
      <c r="C4608" s="219" t="s">
        <v>188</v>
      </c>
      <c r="D4608" s="219" t="s">
        <v>632</v>
      </c>
      <c r="E4608" s="219">
        <v>3.7183801000000002E-2</v>
      </c>
    </row>
    <row r="4609" spans="1:5" ht="15" customHeight="1">
      <c r="A4609" s="219">
        <v>2015</v>
      </c>
      <c r="B4609" s="219" t="s">
        <v>44</v>
      </c>
      <c r="C4609" s="219" t="s">
        <v>188</v>
      </c>
      <c r="D4609" s="219" t="s">
        <v>632</v>
      </c>
      <c r="E4609" s="219">
        <v>1.1758625E-2</v>
      </c>
    </row>
    <row r="4610" spans="1:5" ht="15" customHeight="1">
      <c r="A4610" s="219">
        <v>2015</v>
      </c>
      <c r="B4610" s="219" t="s">
        <v>47</v>
      </c>
      <c r="C4610" s="219" t="s">
        <v>188</v>
      </c>
      <c r="D4610" s="219" t="s">
        <v>632</v>
      </c>
      <c r="E4610" s="219">
        <v>4.3073482000000003E-2</v>
      </c>
    </row>
    <row r="4611" spans="1:5" ht="15" customHeight="1">
      <c r="A4611" s="219">
        <v>2015</v>
      </c>
      <c r="B4611" s="219" t="s">
        <v>58</v>
      </c>
      <c r="C4611" s="219" t="s">
        <v>188</v>
      </c>
      <c r="D4611" s="219" t="s">
        <v>632</v>
      </c>
      <c r="E4611" s="219">
        <v>1.8185900000000001E-4</v>
      </c>
    </row>
    <row r="4612" spans="1:5" ht="15" customHeight="1">
      <c r="A4612" s="219">
        <v>2015</v>
      </c>
      <c r="B4612" s="219" t="s">
        <v>55</v>
      </c>
      <c r="C4612" s="219" t="s">
        <v>188</v>
      </c>
      <c r="D4612" s="219" t="s">
        <v>632</v>
      </c>
      <c r="E4612" s="219">
        <v>2.2777051999999999E-2</v>
      </c>
    </row>
    <row r="4613" spans="1:5" ht="15" customHeight="1">
      <c r="A4613" s="219">
        <v>2015</v>
      </c>
      <c r="B4613" s="219" t="s">
        <v>52</v>
      </c>
      <c r="C4613" s="219" t="s">
        <v>188</v>
      </c>
      <c r="D4613" s="219" t="s">
        <v>632</v>
      </c>
      <c r="E4613" s="219">
        <v>3.4872280000000002E-3</v>
      </c>
    </row>
    <row r="4614" spans="1:5" ht="15" customHeight="1">
      <c r="A4614" s="219">
        <v>2015</v>
      </c>
      <c r="B4614" s="219" t="s">
        <v>61</v>
      </c>
      <c r="C4614" s="219" t="s">
        <v>188</v>
      </c>
      <c r="D4614" s="219" t="s">
        <v>632</v>
      </c>
      <c r="E4614" s="219">
        <v>4.0875221000000003E-2</v>
      </c>
    </row>
    <row r="4615" spans="1:5" ht="15" customHeight="1">
      <c r="A4615" s="219">
        <v>2015</v>
      </c>
      <c r="B4615" s="219" t="s">
        <v>68</v>
      </c>
      <c r="C4615" s="219" t="s">
        <v>188</v>
      </c>
      <c r="D4615" s="219" t="s">
        <v>632</v>
      </c>
      <c r="E4615" s="219">
        <v>9.6394883000000001E-2</v>
      </c>
    </row>
    <row r="4616" spans="1:5" ht="15" customHeight="1">
      <c r="A4616" s="219">
        <v>2015</v>
      </c>
      <c r="B4616" s="219" t="s">
        <v>70</v>
      </c>
      <c r="C4616" s="219" t="s">
        <v>188</v>
      </c>
      <c r="D4616" s="219" t="s">
        <v>632</v>
      </c>
      <c r="E4616" s="219">
        <v>1.1235380999999999E-2</v>
      </c>
    </row>
    <row r="4617" spans="1:5" ht="15" customHeight="1">
      <c r="A4617" s="219">
        <v>2015</v>
      </c>
      <c r="B4617" s="219" t="s">
        <v>89</v>
      </c>
      <c r="C4617" s="219" t="s">
        <v>188</v>
      </c>
      <c r="D4617" s="219" t="s">
        <v>632</v>
      </c>
      <c r="E4617" s="219">
        <v>3.90837E-4</v>
      </c>
    </row>
    <row r="4618" spans="1:5" ht="15" customHeight="1">
      <c r="A4618" s="219">
        <v>2015</v>
      </c>
      <c r="B4618" s="219" t="s">
        <v>73</v>
      </c>
      <c r="C4618" s="219" t="s">
        <v>188</v>
      </c>
      <c r="D4618" s="219" t="s">
        <v>632</v>
      </c>
      <c r="E4618" s="219">
        <v>8.1581339999999992E-3</v>
      </c>
    </row>
    <row r="4619" spans="1:5" ht="15" customHeight="1">
      <c r="A4619" s="219">
        <v>2015</v>
      </c>
      <c r="B4619" s="219" t="s">
        <v>79</v>
      </c>
      <c r="C4619" s="219" t="s">
        <v>188</v>
      </c>
      <c r="D4619" s="219" t="s">
        <v>632</v>
      </c>
      <c r="E4619" s="219">
        <v>1.8824E-4</v>
      </c>
    </row>
    <row r="4620" spans="1:5" ht="15" customHeight="1">
      <c r="A4620" s="219">
        <v>2015</v>
      </c>
      <c r="B4620" s="219" t="s">
        <v>81</v>
      </c>
      <c r="C4620" s="219" t="s">
        <v>188</v>
      </c>
      <c r="D4620" s="219" t="s">
        <v>632</v>
      </c>
      <c r="E4620" s="219">
        <v>1.0209600000000001E-4</v>
      </c>
    </row>
    <row r="4621" spans="1:5" ht="15" customHeight="1">
      <c r="A4621" s="219">
        <v>2015</v>
      </c>
      <c r="B4621" s="219" t="s">
        <v>84</v>
      </c>
      <c r="C4621" s="219" t="s">
        <v>188</v>
      </c>
      <c r="D4621" s="219" t="s">
        <v>632</v>
      </c>
      <c r="E4621" s="219">
        <v>4.7203599999999998E-3</v>
      </c>
    </row>
    <row r="4622" spans="1:5" ht="15" customHeight="1">
      <c r="A4622" s="219">
        <v>2015</v>
      </c>
      <c r="B4622" s="219" t="s">
        <v>76</v>
      </c>
      <c r="C4622" s="219" t="s">
        <v>188</v>
      </c>
      <c r="D4622" s="219" t="s">
        <v>632</v>
      </c>
      <c r="E4622" s="219">
        <v>2.0569219E-2</v>
      </c>
    </row>
    <row r="4623" spans="1:5" ht="15" customHeight="1">
      <c r="A4623" s="219">
        <v>2015</v>
      </c>
      <c r="B4623" s="219" t="s">
        <v>87</v>
      </c>
      <c r="C4623" s="219" t="s">
        <v>188</v>
      </c>
      <c r="D4623" s="219" t="s">
        <v>632</v>
      </c>
      <c r="E4623" s="219">
        <v>1.2088843E-2</v>
      </c>
    </row>
    <row r="4624" spans="1:5" ht="15" customHeight="1">
      <c r="A4624" s="219">
        <v>2015</v>
      </c>
      <c r="B4624" s="219" t="s">
        <v>95</v>
      </c>
      <c r="C4624" s="219" t="s">
        <v>188</v>
      </c>
      <c r="D4624" s="219" t="s">
        <v>632</v>
      </c>
      <c r="E4624" s="219">
        <v>3.0105653999999999E-2</v>
      </c>
    </row>
    <row r="4625" spans="1:5" ht="15" customHeight="1">
      <c r="A4625" s="219">
        <v>2015</v>
      </c>
      <c r="B4625" s="219" t="s">
        <v>98</v>
      </c>
      <c r="C4625" s="219" t="s">
        <v>188</v>
      </c>
      <c r="D4625" s="219" t="s">
        <v>632</v>
      </c>
      <c r="E4625" s="219">
        <v>1.6131218999999999E-2</v>
      </c>
    </row>
    <row r="4626" spans="1:5" ht="15" customHeight="1">
      <c r="A4626" s="219">
        <v>2015</v>
      </c>
      <c r="B4626" s="219" t="s">
        <v>100</v>
      </c>
      <c r="C4626" s="219" t="s">
        <v>188</v>
      </c>
      <c r="D4626" s="219" t="s">
        <v>632</v>
      </c>
      <c r="E4626" s="219">
        <v>6.1592799999999996E-3</v>
      </c>
    </row>
    <row r="4627" spans="1:5" ht="15" customHeight="1">
      <c r="A4627" s="219">
        <v>2015</v>
      </c>
      <c r="B4627" s="219" t="s">
        <v>103</v>
      </c>
      <c r="C4627" s="219" t="s">
        <v>188</v>
      </c>
      <c r="D4627" s="219" t="s">
        <v>632</v>
      </c>
      <c r="E4627" s="219">
        <v>0.128003267</v>
      </c>
    </row>
    <row r="4628" spans="1:5" ht="15" customHeight="1">
      <c r="A4628" s="219">
        <v>2015</v>
      </c>
      <c r="B4628" s="219" t="s">
        <v>8075</v>
      </c>
      <c r="C4628" s="219" t="s">
        <v>188</v>
      </c>
      <c r="D4628" s="219" t="s">
        <v>632</v>
      </c>
      <c r="E4628" s="219">
        <v>6.3108289999999996E-3</v>
      </c>
    </row>
    <row r="4629" spans="1:5" ht="15" customHeight="1">
      <c r="A4629" s="219">
        <v>2015</v>
      </c>
      <c r="B4629" s="219" t="s">
        <v>107</v>
      </c>
      <c r="C4629" s="219" t="s">
        <v>188</v>
      </c>
      <c r="D4629" s="219" t="s">
        <v>632</v>
      </c>
      <c r="E4629" s="219">
        <v>1.8958011E-2</v>
      </c>
    </row>
    <row r="4630" spans="1:5" ht="15" customHeight="1">
      <c r="A4630" s="219">
        <v>2015</v>
      </c>
      <c r="B4630" s="219" t="s">
        <v>110</v>
      </c>
      <c r="C4630" s="219" t="s">
        <v>188</v>
      </c>
      <c r="D4630" s="219" t="s">
        <v>632</v>
      </c>
      <c r="E4630" s="219">
        <v>9.142407E-3</v>
      </c>
    </row>
    <row r="4631" spans="1:5" ht="15" customHeight="1">
      <c r="A4631" s="219">
        <v>2015</v>
      </c>
      <c r="B4631" s="219" t="s">
        <v>113</v>
      </c>
      <c r="C4631" s="219" t="s">
        <v>188</v>
      </c>
      <c r="D4631" s="219" t="s">
        <v>632</v>
      </c>
      <c r="E4631" s="219">
        <v>1.2817874999999999E-2</v>
      </c>
    </row>
    <row r="4632" spans="1:5" ht="15" customHeight="1">
      <c r="A4632" s="219">
        <v>2015</v>
      </c>
      <c r="B4632" s="219" t="s">
        <v>115</v>
      </c>
      <c r="C4632" s="219" t="s">
        <v>188</v>
      </c>
      <c r="D4632" s="219" t="s">
        <v>632</v>
      </c>
      <c r="E4632" s="219">
        <v>8.3248385999999994E-2</v>
      </c>
    </row>
    <row r="4633" spans="1:5" ht="15" customHeight="1">
      <c r="A4633" s="219">
        <v>2015</v>
      </c>
      <c r="B4633" s="219" t="s">
        <v>118</v>
      </c>
      <c r="C4633" s="219" t="s">
        <v>188</v>
      </c>
      <c r="D4633" s="219" t="s">
        <v>632</v>
      </c>
      <c r="E4633" s="219">
        <v>2.5744225999999999E-2</v>
      </c>
    </row>
    <row r="4634" spans="1:5" ht="15" customHeight="1">
      <c r="A4634" s="219">
        <v>2015</v>
      </c>
      <c r="B4634" s="219" t="s">
        <v>123</v>
      </c>
      <c r="C4634" s="219" t="s">
        <v>188</v>
      </c>
      <c r="D4634" s="219" t="s">
        <v>632</v>
      </c>
      <c r="E4634" s="219">
        <v>1.7014991E-2</v>
      </c>
    </row>
    <row r="4635" spans="1:5" ht="15" customHeight="1">
      <c r="A4635" s="219">
        <v>2015</v>
      </c>
      <c r="B4635" s="219" t="s">
        <v>126</v>
      </c>
      <c r="C4635" s="219" t="s">
        <v>188</v>
      </c>
      <c r="D4635" s="219" t="s">
        <v>632</v>
      </c>
      <c r="E4635" s="219">
        <v>9.9224899999999995E-4</v>
      </c>
    </row>
    <row r="4636" spans="1:5" ht="15" customHeight="1">
      <c r="A4636" s="219">
        <v>2015</v>
      </c>
      <c r="B4636" s="219" t="s">
        <v>132</v>
      </c>
      <c r="C4636" s="219" t="s">
        <v>188</v>
      </c>
      <c r="D4636" s="219" t="s">
        <v>632</v>
      </c>
      <c r="E4636" s="219">
        <v>1.2450966000000001E-2</v>
      </c>
    </row>
    <row r="4637" spans="1:5" ht="15" customHeight="1">
      <c r="A4637" s="219">
        <v>2015</v>
      </c>
      <c r="B4637" s="219" t="s">
        <v>129</v>
      </c>
      <c r="C4637" s="219" t="s">
        <v>188</v>
      </c>
      <c r="D4637" s="219" t="s">
        <v>632</v>
      </c>
      <c r="E4637" s="219">
        <v>1.282266E-2</v>
      </c>
    </row>
    <row r="4638" spans="1:5" ht="15" customHeight="1">
      <c r="A4638" s="219">
        <v>2015</v>
      </c>
      <c r="B4638" s="219" t="s">
        <v>134</v>
      </c>
      <c r="C4638" s="219" t="s">
        <v>188</v>
      </c>
      <c r="D4638" s="219" t="s">
        <v>632</v>
      </c>
      <c r="E4638" s="219">
        <v>9.0801920000000008E-3</v>
      </c>
    </row>
    <row r="4639" spans="1:5" ht="15" customHeight="1">
      <c r="A4639" s="219">
        <v>2015</v>
      </c>
      <c r="B4639" s="219" t="s">
        <v>3</v>
      </c>
      <c r="C4639" s="219" t="s">
        <v>188</v>
      </c>
      <c r="D4639" s="219" t="s">
        <v>637</v>
      </c>
      <c r="E4639" s="219">
        <v>5.0078989999999997E-3</v>
      </c>
    </row>
    <row r="4640" spans="1:5" ht="15" customHeight="1">
      <c r="A4640" s="219">
        <v>2015</v>
      </c>
      <c r="B4640" s="219" t="s">
        <v>12</v>
      </c>
      <c r="C4640" s="219" t="s">
        <v>188</v>
      </c>
      <c r="D4640" s="219" t="s">
        <v>637</v>
      </c>
      <c r="E4640" s="219">
        <v>8.7181180000000004E-3</v>
      </c>
    </row>
    <row r="4641" spans="1:5" ht="15" customHeight="1">
      <c r="A4641" s="219">
        <v>2015</v>
      </c>
      <c r="B4641" s="219" t="s">
        <v>8</v>
      </c>
      <c r="C4641" s="219" t="s">
        <v>188</v>
      </c>
      <c r="D4641" s="219" t="s">
        <v>637</v>
      </c>
      <c r="E4641" s="219">
        <v>7.5161389999999998E-3</v>
      </c>
    </row>
    <row r="4642" spans="1:5" ht="15" customHeight="1">
      <c r="A4642" s="219">
        <v>2015</v>
      </c>
      <c r="B4642" s="219" t="s">
        <v>15</v>
      </c>
      <c r="C4642" s="219" t="s">
        <v>188</v>
      </c>
      <c r="D4642" s="219" t="s">
        <v>637</v>
      </c>
      <c r="E4642" s="219">
        <v>3.241725E-3</v>
      </c>
    </row>
    <row r="4643" spans="1:5" ht="15" customHeight="1">
      <c r="A4643" s="219">
        <v>2015</v>
      </c>
      <c r="B4643" s="219" t="s">
        <v>17</v>
      </c>
      <c r="C4643" s="219" t="s">
        <v>188</v>
      </c>
      <c r="D4643" s="219" t="s">
        <v>637</v>
      </c>
      <c r="E4643" s="224">
        <v>2.3300000000000001E-6</v>
      </c>
    </row>
    <row r="4644" spans="1:5" ht="15" customHeight="1">
      <c r="A4644" s="219">
        <v>2015</v>
      </c>
      <c r="B4644" s="219" t="s">
        <v>23</v>
      </c>
      <c r="C4644" s="219" t="s">
        <v>188</v>
      </c>
      <c r="D4644" s="219" t="s">
        <v>637</v>
      </c>
      <c r="E4644" s="224">
        <v>1.3799999999999999E-6</v>
      </c>
    </row>
    <row r="4645" spans="1:5" ht="15" customHeight="1">
      <c r="A4645" s="219">
        <v>2015</v>
      </c>
      <c r="B4645" s="219" t="s">
        <v>26</v>
      </c>
      <c r="C4645" s="219" t="s">
        <v>188</v>
      </c>
      <c r="D4645" s="219" t="s">
        <v>637</v>
      </c>
      <c r="E4645" s="219">
        <v>0.60838473900000001</v>
      </c>
    </row>
    <row r="4646" spans="1:5" ht="15" customHeight="1">
      <c r="A4646" s="219">
        <v>2015</v>
      </c>
      <c r="B4646" s="219" t="s">
        <v>28</v>
      </c>
      <c r="C4646" s="219" t="s">
        <v>188</v>
      </c>
      <c r="D4646" s="219" t="s">
        <v>637</v>
      </c>
      <c r="E4646" s="219">
        <v>9.5220630000000007E-3</v>
      </c>
    </row>
    <row r="4647" spans="1:5" ht="15" customHeight="1">
      <c r="A4647" s="219">
        <v>2015</v>
      </c>
      <c r="B4647" s="219" t="s">
        <v>42</v>
      </c>
      <c r="C4647" s="219" t="s">
        <v>188</v>
      </c>
      <c r="D4647" s="219" t="s">
        <v>637</v>
      </c>
      <c r="E4647" s="219">
        <v>1.7109020999999999E-2</v>
      </c>
    </row>
    <row r="4648" spans="1:5" ht="15" customHeight="1">
      <c r="A4648" s="219">
        <v>2015</v>
      </c>
      <c r="B4648" s="219" t="s">
        <v>34</v>
      </c>
      <c r="C4648" s="219" t="s">
        <v>188</v>
      </c>
      <c r="D4648" s="219" t="s">
        <v>637</v>
      </c>
      <c r="E4648" s="224">
        <v>6.0100000000000001E-6</v>
      </c>
    </row>
    <row r="4649" spans="1:5" ht="15" customHeight="1">
      <c r="A4649" s="219">
        <v>2015</v>
      </c>
      <c r="B4649" s="219" t="s">
        <v>36</v>
      </c>
      <c r="C4649" s="219" t="s">
        <v>188</v>
      </c>
      <c r="D4649" s="219" t="s">
        <v>637</v>
      </c>
      <c r="E4649" s="219">
        <v>9.0784000000000004E-4</v>
      </c>
    </row>
    <row r="4650" spans="1:5" ht="15" customHeight="1">
      <c r="A4650" s="219">
        <v>2015</v>
      </c>
      <c r="B4650" s="219" t="s">
        <v>39</v>
      </c>
      <c r="C4650" s="219" t="s">
        <v>188</v>
      </c>
      <c r="D4650" s="219" t="s">
        <v>637</v>
      </c>
      <c r="E4650" s="224">
        <v>8.4300000000000003E-5</v>
      </c>
    </row>
    <row r="4651" spans="1:5" ht="15" customHeight="1">
      <c r="A4651" s="219">
        <v>2015</v>
      </c>
      <c r="B4651" s="219" t="s">
        <v>44</v>
      </c>
      <c r="C4651" s="219" t="s">
        <v>188</v>
      </c>
      <c r="D4651" s="219" t="s">
        <v>637</v>
      </c>
      <c r="E4651" s="219">
        <v>9.8220730000000006E-3</v>
      </c>
    </row>
    <row r="4652" spans="1:5" ht="15" customHeight="1">
      <c r="A4652" s="219">
        <v>2015</v>
      </c>
      <c r="B4652" s="219" t="s">
        <v>47</v>
      </c>
      <c r="C4652" s="219" t="s">
        <v>188</v>
      </c>
      <c r="D4652" s="219" t="s">
        <v>637</v>
      </c>
      <c r="E4652" s="224">
        <v>5.6100000000000002E-5</v>
      </c>
    </row>
    <row r="4653" spans="1:5" ht="15" customHeight="1">
      <c r="A4653" s="219">
        <v>2015</v>
      </c>
      <c r="B4653" s="219" t="s">
        <v>50</v>
      </c>
      <c r="C4653" s="219" t="s">
        <v>188</v>
      </c>
      <c r="D4653" s="219" t="s">
        <v>637</v>
      </c>
      <c r="E4653" s="219">
        <v>7.3574723999999994E-2</v>
      </c>
    </row>
    <row r="4654" spans="1:5" ht="15" customHeight="1">
      <c r="A4654" s="219">
        <v>2015</v>
      </c>
      <c r="B4654" s="219" t="s">
        <v>58</v>
      </c>
      <c r="C4654" s="219" t="s">
        <v>188</v>
      </c>
      <c r="D4654" s="219" t="s">
        <v>637</v>
      </c>
      <c r="E4654" s="224">
        <v>1.04E-5</v>
      </c>
    </row>
    <row r="4655" spans="1:5" ht="15" customHeight="1">
      <c r="A4655" s="219">
        <v>2015</v>
      </c>
      <c r="B4655" s="219" t="s">
        <v>55</v>
      </c>
      <c r="C4655" s="219" t="s">
        <v>188</v>
      </c>
      <c r="D4655" s="219" t="s">
        <v>637</v>
      </c>
      <c r="E4655" s="219">
        <v>1.1251060000000001E-3</v>
      </c>
    </row>
    <row r="4656" spans="1:5" ht="15" customHeight="1">
      <c r="A4656" s="219">
        <v>2015</v>
      </c>
      <c r="B4656" s="219" t="s">
        <v>61</v>
      </c>
      <c r="C4656" s="219" t="s">
        <v>188</v>
      </c>
      <c r="D4656" s="219" t="s">
        <v>637</v>
      </c>
      <c r="E4656" s="224">
        <v>4.0299999999999997E-5</v>
      </c>
    </row>
    <row r="4657" spans="1:5" ht="15" customHeight="1">
      <c r="A4657" s="219">
        <v>2015</v>
      </c>
      <c r="B4657" s="219" t="s">
        <v>62</v>
      </c>
      <c r="C4657" s="219" t="s">
        <v>188</v>
      </c>
      <c r="D4657" s="219" t="s">
        <v>637</v>
      </c>
      <c r="E4657" s="224">
        <v>3.57E-5</v>
      </c>
    </row>
    <row r="4658" spans="1:5" ht="15" customHeight="1">
      <c r="A4658" s="219">
        <v>2015</v>
      </c>
      <c r="B4658" s="219" t="s">
        <v>68</v>
      </c>
      <c r="C4658" s="219" t="s">
        <v>188</v>
      </c>
      <c r="D4658" s="219" t="s">
        <v>637</v>
      </c>
      <c r="E4658" s="219">
        <v>1.0240910000000001E-2</v>
      </c>
    </row>
    <row r="4659" spans="1:5" ht="15" customHeight="1">
      <c r="A4659" s="219">
        <v>2015</v>
      </c>
      <c r="B4659" s="219" t="s">
        <v>65</v>
      </c>
      <c r="C4659" s="219" t="s">
        <v>188</v>
      </c>
      <c r="D4659" s="219" t="s">
        <v>637</v>
      </c>
      <c r="E4659" s="219">
        <v>0.133816777</v>
      </c>
    </row>
    <row r="4660" spans="1:5" ht="15" customHeight="1">
      <c r="A4660" s="219">
        <v>2015</v>
      </c>
      <c r="B4660" s="219" t="s">
        <v>70</v>
      </c>
      <c r="C4660" s="219" t="s">
        <v>188</v>
      </c>
      <c r="D4660" s="219" t="s">
        <v>637</v>
      </c>
      <c r="E4660" s="224">
        <v>4.4799999999999999E-7</v>
      </c>
    </row>
    <row r="4661" spans="1:5" ht="15" customHeight="1">
      <c r="A4661" s="219">
        <v>2015</v>
      </c>
      <c r="B4661" s="219" t="s">
        <v>89</v>
      </c>
      <c r="C4661" s="219" t="s">
        <v>188</v>
      </c>
      <c r="D4661" s="219" t="s">
        <v>637</v>
      </c>
      <c r="E4661" s="224">
        <v>3.4499999999999998E-5</v>
      </c>
    </row>
    <row r="4662" spans="1:5" ht="15" customHeight="1">
      <c r="A4662" s="219">
        <v>2015</v>
      </c>
      <c r="B4662" s="219" t="s">
        <v>92</v>
      </c>
      <c r="C4662" s="219" t="s">
        <v>188</v>
      </c>
      <c r="D4662" s="219" t="s">
        <v>637</v>
      </c>
      <c r="E4662" s="224">
        <v>6.2999999999999998E-6</v>
      </c>
    </row>
    <row r="4663" spans="1:5" ht="15" customHeight="1">
      <c r="A4663" s="219">
        <v>2015</v>
      </c>
      <c r="B4663" s="219" t="s">
        <v>73</v>
      </c>
      <c r="C4663" s="219" t="s">
        <v>188</v>
      </c>
      <c r="D4663" s="219" t="s">
        <v>637</v>
      </c>
      <c r="E4663" s="219">
        <v>4.3422799999999999E-4</v>
      </c>
    </row>
    <row r="4664" spans="1:5" ht="15" customHeight="1">
      <c r="A4664" s="219">
        <v>2015</v>
      </c>
      <c r="B4664" s="219" t="s">
        <v>81</v>
      </c>
      <c r="C4664" s="219" t="s">
        <v>188</v>
      </c>
      <c r="D4664" s="219" t="s">
        <v>637</v>
      </c>
      <c r="E4664" s="224">
        <v>6.2500000000000005E-7</v>
      </c>
    </row>
    <row r="4665" spans="1:5" ht="15" customHeight="1">
      <c r="A4665" s="219">
        <v>2015</v>
      </c>
      <c r="B4665" s="219" t="s">
        <v>84</v>
      </c>
      <c r="C4665" s="219" t="s">
        <v>188</v>
      </c>
      <c r="D4665" s="219" t="s">
        <v>637</v>
      </c>
      <c r="E4665" s="224">
        <v>3.4799999999999999E-7</v>
      </c>
    </row>
    <row r="4666" spans="1:5" ht="15" customHeight="1">
      <c r="A4666" s="219">
        <v>2015</v>
      </c>
      <c r="B4666" s="219" t="s">
        <v>76</v>
      </c>
      <c r="C4666" s="219" t="s">
        <v>188</v>
      </c>
      <c r="D4666" s="219" t="s">
        <v>637</v>
      </c>
      <c r="E4666" s="224">
        <v>2.7599999999999998E-7</v>
      </c>
    </row>
    <row r="4667" spans="1:5" ht="15" customHeight="1">
      <c r="A4667" s="219">
        <v>2015</v>
      </c>
      <c r="B4667" s="219" t="s">
        <v>87</v>
      </c>
      <c r="C4667" s="219" t="s">
        <v>188</v>
      </c>
      <c r="D4667" s="219" t="s">
        <v>637</v>
      </c>
      <c r="E4667" s="224">
        <v>4.7500000000000003E-6</v>
      </c>
    </row>
    <row r="4668" spans="1:5" ht="15" customHeight="1">
      <c r="A4668" s="219">
        <v>2015</v>
      </c>
      <c r="B4668" s="219" t="s">
        <v>95</v>
      </c>
      <c r="C4668" s="219" t="s">
        <v>188</v>
      </c>
      <c r="D4668" s="219" t="s">
        <v>637</v>
      </c>
      <c r="E4668" s="219">
        <v>4.3713210000000001E-3</v>
      </c>
    </row>
    <row r="4669" spans="1:5" ht="15" customHeight="1">
      <c r="A4669" s="219">
        <v>2015</v>
      </c>
      <c r="B4669" s="219" t="s">
        <v>98</v>
      </c>
      <c r="C4669" s="219" t="s">
        <v>188</v>
      </c>
      <c r="D4669" s="219" t="s">
        <v>637</v>
      </c>
      <c r="E4669" s="219">
        <v>3.6285707E-2</v>
      </c>
    </row>
    <row r="4670" spans="1:5" ht="15" customHeight="1">
      <c r="A4670" s="219">
        <v>2015</v>
      </c>
      <c r="B4670" s="219" t="s">
        <v>100</v>
      </c>
      <c r="C4670" s="219" t="s">
        <v>188</v>
      </c>
      <c r="D4670" s="219" t="s">
        <v>637</v>
      </c>
      <c r="E4670" s="224">
        <v>5.2700000000000004E-6</v>
      </c>
    </row>
    <row r="4671" spans="1:5" ht="15" customHeight="1">
      <c r="A4671" s="219">
        <v>2015</v>
      </c>
      <c r="B4671" s="219" t="s">
        <v>103</v>
      </c>
      <c r="C4671" s="219" t="s">
        <v>188</v>
      </c>
      <c r="D4671" s="219" t="s">
        <v>637</v>
      </c>
      <c r="E4671" s="219">
        <v>2.0337900000000001E-4</v>
      </c>
    </row>
    <row r="4672" spans="1:5" ht="15" customHeight="1">
      <c r="A4672" s="219">
        <v>2015</v>
      </c>
      <c r="B4672" s="219" t="s">
        <v>105</v>
      </c>
      <c r="C4672" s="219" t="s">
        <v>188</v>
      </c>
      <c r="D4672" s="219" t="s">
        <v>637</v>
      </c>
      <c r="E4672" s="224">
        <v>8.9099999999999994E-6</v>
      </c>
    </row>
    <row r="4673" spans="1:5" ht="15" customHeight="1">
      <c r="A4673" s="219">
        <v>2015</v>
      </c>
      <c r="B4673" s="219" t="s">
        <v>107</v>
      </c>
      <c r="C4673" s="219" t="s">
        <v>188</v>
      </c>
      <c r="D4673" s="219" t="s">
        <v>637</v>
      </c>
      <c r="E4673" s="219">
        <v>1.38293E-4</v>
      </c>
    </row>
    <row r="4674" spans="1:5" ht="15" customHeight="1">
      <c r="A4674" s="219">
        <v>2015</v>
      </c>
      <c r="B4674" s="219" t="s">
        <v>110</v>
      </c>
      <c r="C4674" s="219" t="s">
        <v>188</v>
      </c>
      <c r="D4674" s="219" t="s">
        <v>637</v>
      </c>
      <c r="E4674" s="224">
        <v>4.2200000000000003E-5</v>
      </c>
    </row>
    <row r="4675" spans="1:5" ht="15" customHeight="1">
      <c r="A4675" s="219">
        <v>2015</v>
      </c>
      <c r="B4675" s="219" t="s">
        <v>113</v>
      </c>
      <c r="C4675" s="219" t="s">
        <v>188</v>
      </c>
      <c r="D4675" s="219" t="s">
        <v>637</v>
      </c>
      <c r="E4675" s="219">
        <v>6.2185099999999998E-4</v>
      </c>
    </row>
    <row r="4676" spans="1:5" ht="15" customHeight="1">
      <c r="A4676" s="219">
        <v>2015</v>
      </c>
      <c r="B4676" s="219" t="s">
        <v>115</v>
      </c>
      <c r="C4676" s="219" t="s">
        <v>188</v>
      </c>
      <c r="D4676" s="219" t="s">
        <v>637</v>
      </c>
      <c r="E4676" s="219">
        <v>6.1188393000000001E-2</v>
      </c>
    </row>
    <row r="4677" spans="1:5" ht="15" customHeight="1">
      <c r="A4677" s="219">
        <v>2015</v>
      </c>
      <c r="B4677" s="219" t="s">
        <v>118</v>
      </c>
      <c r="C4677" s="219" t="s">
        <v>188</v>
      </c>
      <c r="D4677" s="219" t="s">
        <v>637</v>
      </c>
      <c r="E4677" s="219">
        <v>1.066163E-3</v>
      </c>
    </row>
    <row r="4678" spans="1:5" ht="15" customHeight="1">
      <c r="A4678" s="219">
        <v>2015</v>
      </c>
      <c r="B4678" s="219" t="s">
        <v>123</v>
      </c>
      <c r="C4678" s="219" t="s">
        <v>188</v>
      </c>
      <c r="D4678" s="219" t="s">
        <v>637</v>
      </c>
      <c r="E4678" s="219">
        <v>6.0152800000000005E-4</v>
      </c>
    </row>
    <row r="4679" spans="1:5" ht="15" customHeight="1">
      <c r="A4679" s="219">
        <v>2015</v>
      </c>
      <c r="B4679" s="219" t="s">
        <v>126</v>
      </c>
      <c r="C4679" s="219" t="s">
        <v>188</v>
      </c>
      <c r="D4679" s="219" t="s">
        <v>637</v>
      </c>
      <c r="E4679" s="219">
        <v>2.6937889999999998E-3</v>
      </c>
    </row>
    <row r="4680" spans="1:5" ht="15" customHeight="1">
      <c r="A4680" s="219">
        <v>2015</v>
      </c>
      <c r="B4680" s="219" t="s">
        <v>132</v>
      </c>
      <c r="C4680" s="219" t="s">
        <v>188</v>
      </c>
      <c r="D4680" s="219" t="s">
        <v>637</v>
      </c>
      <c r="E4680" s="224">
        <v>8.2500000000000006E-6</v>
      </c>
    </row>
    <row r="4681" spans="1:5" ht="15" customHeight="1">
      <c r="A4681" s="219">
        <v>2015</v>
      </c>
      <c r="B4681" s="219" t="s">
        <v>129</v>
      </c>
      <c r="C4681" s="219" t="s">
        <v>188</v>
      </c>
      <c r="D4681" s="219" t="s">
        <v>637</v>
      </c>
      <c r="E4681" s="219">
        <v>3.4103600000000002E-4</v>
      </c>
    </row>
    <row r="4682" spans="1:5" ht="15" customHeight="1">
      <c r="A4682" s="219">
        <v>2015</v>
      </c>
      <c r="B4682" s="219" t="s">
        <v>134</v>
      </c>
      <c r="C4682" s="219" t="s">
        <v>188</v>
      </c>
      <c r="D4682" s="219" t="s">
        <v>637</v>
      </c>
      <c r="E4682" s="219">
        <v>2.7187940000000001E-3</v>
      </c>
    </row>
    <row r="4683" spans="1:5" ht="15" customHeight="1">
      <c r="A4683" s="219">
        <v>2016</v>
      </c>
      <c r="B4683" s="219" t="s">
        <v>3</v>
      </c>
      <c r="C4683" s="219" t="s">
        <v>187</v>
      </c>
      <c r="D4683" s="219" t="s">
        <v>632</v>
      </c>
      <c r="E4683" s="219">
        <v>8.5164034999999999E-2</v>
      </c>
    </row>
    <row r="4684" spans="1:5" ht="15" customHeight="1">
      <c r="A4684" s="219">
        <v>2016</v>
      </c>
      <c r="B4684" s="219" t="s">
        <v>12</v>
      </c>
      <c r="C4684" s="219" t="s">
        <v>187</v>
      </c>
      <c r="D4684" s="219" t="s">
        <v>632</v>
      </c>
      <c r="E4684" s="219">
        <v>6.6225010000000003E-3</v>
      </c>
    </row>
    <row r="4685" spans="1:5" ht="15" customHeight="1">
      <c r="A4685" s="219">
        <v>2016</v>
      </c>
      <c r="B4685" s="219" t="s">
        <v>8</v>
      </c>
      <c r="C4685" s="219" t="s">
        <v>187</v>
      </c>
      <c r="D4685" s="219" t="s">
        <v>632</v>
      </c>
      <c r="E4685" s="219">
        <v>2.1087312E-2</v>
      </c>
    </row>
    <row r="4686" spans="1:5" ht="15" customHeight="1">
      <c r="A4686" s="219">
        <v>2016</v>
      </c>
      <c r="B4686" s="219" t="s">
        <v>15</v>
      </c>
      <c r="C4686" s="219" t="s">
        <v>187</v>
      </c>
      <c r="D4686" s="219" t="s">
        <v>632</v>
      </c>
      <c r="E4686" s="219">
        <v>8.4299508999999995E-2</v>
      </c>
    </row>
    <row r="4687" spans="1:5" ht="15" customHeight="1">
      <c r="A4687" s="219">
        <v>2016</v>
      </c>
      <c r="B4687" s="219" t="s">
        <v>17</v>
      </c>
      <c r="C4687" s="219" t="s">
        <v>187</v>
      </c>
      <c r="D4687" s="219" t="s">
        <v>632</v>
      </c>
      <c r="E4687" s="219">
        <v>2.2735832000000001E-2</v>
      </c>
    </row>
    <row r="4688" spans="1:5" ht="15" customHeight="1">
      <c r="A4688" s="219">
        <v>2016</v>
      </c>
      <c r="B4688" s="219" t="s">
        <v>26</v>
      </c>
      <c r="C4688" s="219" t="s">
        <v>187</v>
      </c>
      <c r="D4688" s="219" t="s">
        <v>632</v>
      </c>
      <c r="E4688" s="219">
        <v>4.4701880999999999E-2</v>
      </c>
    </row>
    <row r="4689" spans="1:5" ht="15" customHeight="1">
      <c r="A4689" s="219">
        <v>2016</v>
      </c>
      <c r="B4689" s="219" t="s">
        <v>28</v>
      </c>
      <c r="C4689" s="219" t="s">
        <v>187</v>
      </c>
      <c r="D4689" s="219" t="s">
        <v>632</v>
      </c>
      <c r="E4689" s="219">
        <v>7.5272919999999997E-3</v>
      </c>
    </row>
    <row r="4690" spans="1:5" ht="15" customHeight="1">
      <c r="A4690" s="219">
        <v>2016</v>
      </c>
      <c r="B4690" s="219" t="s">
        <v>42</v>
      </c>
      <c r="C4690" s="219" t="s">
        <v>187</v>
      </c>
      <c r="D4690" s="219" t="s">
        <v>632</v>
      </c>
      <c r="E4690" s="219">
        <v>1.3114730999999999E-2</v>
      </c>
    </row>
    <row r="4691" spans="1:5" ht="15" customHeight="1">
      <c r="A4691" s="219">
        <v>2016</v>
      </c>
      <c r="B4691" s="219" t="s">
        <v>36</v>
      </c>
      <c r="C4691" s="219" t="s">
        <v>187</v>
      </c>
      <c r="D4691" s="219" t="s">
        <v>632</v>
      </c>
      <c r="E4691" s="219">
        <v>1.7089178999999999E-2</v>
      </c>
    </row>
    <row r="4692" spans="1:5" ht="15" customHeight="1">
      <c r="A4692" s="219">
        <v>2016</v>
      </c>
      <c r="B4692" s="219" t="s">
        <v>39</v>
      </c>
      <c r="C4692" s="219" t="s">
        <v>187</v>
      </c>
      <c r="D4692" s="219" t="s">
        <v>632</v>
      </c>
      <c r="E4692" s="219">
        <v>3.6070839E-2</v>
      </c>
    </row>
    <row r="4693" spans="1:5" ht="15" customHeight="1">
      <c r="A4693" s="219">
        <v>2016</v>
      </c>
      <c r="B4693" s="219" t="s">
        <v>44</v>
      </c>
      <c r="C4693" s="219" t="s">
        <v>187</v>
      </c>
      <c r="D4693" s="219" t="s">
        <v>632</v>
      </c>
      <c r="E4693" s="219">
        <v>1.3133679000000001E-2</v>
      </c>
    </row>
    <row r="4694" spans="1:5" ht="15" customHeight="1">
      <c r="A4694" s="219">
        <v>2016</v>
      </c>
      <c r="B4694" s="219" t="s">
        <v>47</v>
      </c>
      <c r="C4694" s="219" t="s">
        <v>187</v>
      </c>
      <c r="D4694" s="219" t="s">
        <v>632</v>
      </c>
      <c r="E4694" s="219">
        <v>3.8621781000000001E-2</v>
      </c>
    </row>
    <row r="4695" spans="1:5" ht="15" customHeight="1">
      <c r="A4695" s="219">
        <v>2016</v>
      </c>
      <c r="B4695" s="219" t="s">
        <v>50</v>
      </c>
      <c r="C4695" s="219" t="s">
        <v>187</v>
      </c>
      <c r="D4695" s="219" t="s">
        <v>632</v>
      </c>
      <c r="E4695" s="219">
        <v>1.18428E-4</v>
      </c>
    </row>
    <row r="4696" spans="1:5" ht="15" customHeight="1">
      <c r="A4696" s="219">
        <v>2016</v>
      </c>
      <c r="B4696" s="219" t="s">
        <v>58</v>
      </c>
      <c r="C4696" s="219" t="s">
        <v>187</v>
      </c>
      <c r="D4696" s="219" t="s">
        <v>632</v>
      </c>
      <c r="E4696" s="219">
        <v>1.8948500000000001E-4</v>
      </c>
    </row>
    <row r="4697" spans="1:5" ht="15" customHeight="1">
      <c r="A4697" s="219">
        <v>2016</v>
      </c>
      <c r="B4697" s="219" t="s">
        <v>55</v>
      </c>
      <c r="C4697" s="219" t="s">
        <v>187</v>
      </c>
      <c r="D4697" s="219" t="s">
        <v>632</v>
      </c>
      <c r="E4697" s="219">
        <v>2.7809292999999999E-2</v>
      </c>
    </row>
    <row r="4698" spans="1:5" ht="15" customHeight="1">
      <c r="A4698" s="219">
        <v>2016</v>
      </c>
      <c r="B4698" s="219" t="s">
        <v>52</v>
      </c>
      <c r="C4698" s="219" t="s">
        <v>187</v>
      </c>
      <c r="D4698" s="219" t="s">
        <v>632</v>
      </c>
      <c r="E4698" s="219">
        <v>4.1378789999999997E-3</v>
      </c>
    </row>
    <row r="4699" spans="1:5" ht="15" customHeight="1">
      <c r="A4699" s="219">
        <v>2016</v>
      </c>
      <c r="B4699" s="219" t="s">
        <v>61</v>
      </c>
      <c r="C4699" s="219" t="s">
        <v>187</v>
      </c>
      <c r="D4699" s="219" t="s">
        <v>632</v>
      </c>
      <c r="E4699" s="219">
        <v>4.6305397999999998E-2</v>
      </c>
    </row>
    <row r="4700" spans="1:5" ht="15" customHeight="1">
      <c r="A4700" s="219">
        <v>2016</v>
      </c>
      <c r="B4700" s="219" t="s">
        <v>68</v>
      </c>
      <c r="C4700" s="219" t="s">
        <v>187</v>
      </c>
      <c r="D4700" s="219" t="s">
        <v>632</v>
      </c>
      <c r="E4700" s="219">
        <v>0.107113504</v>
      </c>
    </row>
    <row r="4701" spans="1:5" ht="15" customHeight="1">
      <c r="A4701" s="219">
        <v>2016</v>
      </c>
      <c r="B4701" s="219" t="s">
        <v>70</v>
      </c>
      <c r="C4701" s="219" t="s">
        <v>187</v>
      </c>
      <c r="D4701" s="219" t="s">
        <v>632</v>
      </c>
      <c r="E4701" s="219">
        <v>9.6826840000000004E-3</v>
      </c>
    </row>
    <row r="4702" spans="1:5" ht="15" customHeight="1">
      <c r="A4702" s="219">
        <v>2016</v>
      </c>
      <c r="B4702" s="219" t="s">
        <v>89</v>
      </c>
      <c r="C4702" s="219" t="s">
        <v>187</v>
      </c>
      <c r="D4702" s="219" t="s">
        <v>632</v>
      </c>
      <c r="E4702" s="219">
        <v>6.3951199999999996E-4</v>
      </c>
    </row>
    <row r="4703" spans="1:5" ht="15" customHeight="1">
      <c r="A4703" s="219">
        <v>2016</v>
      </c>
      <c r="B4703" s="219" t="s">
        <v>73</v>
      </c>
      <c r="C4703" s="219" t="s">
        <v>187</v>
      </c>
      <c r="D4703" s="219" t="s">
        <v>632</v>
      </c>
      <c r="E4703" s="219">
        <v>8.3373400000000004E-3</v>
      </c>
    </row>
    <row r="4704" spans="1:5" ht="15" customHeight="1">
      <c r="A4704" s="219">
        <v>2016</v>
      </c>
      <c r="B4704" s="219" t="s">
        <v>79</v>
      </c>
      <c r="C4704" s="219" t="s">
        <v>187</v>
      </c>
      <c r="D4704" s="219" t="s">
        <v>632</v>
      </c>
      <c r="E4704" s="219">
        <v>3.6712700000000002E-4</v>
      </c>
    </row>
    <row r="4705" spans="1:5" ht="15" customHeight="1">
      <c r="A4705" s="219">
        <v>2016</v>
      </c>
      <c r="B4705" s="219" t="s">
        <v>81</v>
      </c>
      <c r="C4705" s="219" t="s">
        <v>187</v>
      </c>
      <c r="D4705" s="219" t="s">
        <v>632</v>
      </c>
      <c r="E4705" s="219">
        <v>1.4685100000000001E-4</v>
      </c>
    </row>
    <row r="4706" spans="1:5" ht="15" customHeight="1">
      <c r="A4706" s="219">
        <v>2016</v>
      </c>
      <c r="B4706" s="219" t="s">
        <v>84</v>
      </c>
      <c r="C4706" s="219" t="s">
        <v>187</v>
      </c>
      <c r="D4706" s="219" t="s">
        <v>632</v>
      </c>
      <c r="E4706" s="219">
        <v>5.1374120000000001E-3</v>
      </c>
    </row>
    <row r="4707" spans="1:5" ht="15" customHeight="1">
      <c r="A4707" s="219">
        <v>2016</v>
      </c>
      <c r="B4707" s="219" t="s">
        <v>76</v>
      </c>
      <c r="C4707" s="219" t="s">
        <v>187</v>
      </c>
      <c r="D4707" s="219" t="s">
        <v>632</v>
      </c>
      <c r="E4707" s="219">
        <v>2.0165941E-2</v>
      </c>
    </row>
    <row r="4708" spans="1:5" ht="15" customHeight="1">
      <c r="A4708" s="219">
        <v>2016</v>
      </c>
      <c r="B4708" s="219" t="s">
        <v>87</v>
      </c>
      <c r="C4708" s="219" t="s">
        <v>187</v>
      </c>
      <c r="D4708" s="219" t="s">
        <v>632</v>
      </c>
      <c r="E4708" s="219">
        <v>4.3178899999999996E-3</v>
      </c>
    </row>
    <row r="4709" spans="1:5" ht="15" customHeight="1">
      <c r="A4709" s="219">
        <v>2016</v>
      </c>
      <c r="B4709" s="219" t="s">
        <v>95</v>
      </c>
      <c r="C4709" s="219" t="s">
        <v>187</v>
      </c>
      <c r="D4709" s="219" t="s">
        <v>632</v>
      </c>
      <c r="E4709" s="219">
        <v>3.2205345000000003E-2</v>
      </c>
    </row>
    <row r="4710" spans="1:5" ht="15" customHeight="1">
      <c r="A4710" s="219">
        <v>2016</v>
      </c>
      <c r="B4710" s="219" t="s">
        <v>98</v>
      </c>
      <c r="C4710" s="219" t="s">
        <v>187</v>
      </c>
      <c r="D4710" s="219" t="s">
        <v>632</v>
      </c>
      <c r="E4710" s="219">
        <v>1.6695997000000001E-2</v>
      </c>
    </row>
    <row r="4711" spans="1:5" ht="15" customHeight="1">
      <c r="A4711" s="219">
        <v>2016</v>
      </c>
      <c r="B4711" s="219" t="s">
        <v>100</v>
      </c>
      <c r="C4711" s="219" t="s">
        <v>187</v>
      </c>
      <c r="D4711" s="219" t="s">
        <v>632</v>
      </c>
      <c r="E4711" s="219">
        <v>1.07059E-3</v>
      </c>
    </row>
    <row r="4712" spans="1:5" ht="15" customHeight="1">
      <c r="A4712" s="219">
        <v>2016</v>
      </c>
      <c r="B4712" s="219" t="s">
        <v>103</v>
      </c>
      <c r="C4712" s="219" t="s">
        <v>187</v>
      </c>
      <c r="D4712" s="219" t="s">
        <v>632</v>
      </c>
      <c r="E4712" s="219">
        <v>0.125256693</v>
      </c>
    </row>
    <row r="4713" spans="1:5" ht="15" customHeight="1">
      <c r="A4713" s="219">
        <v>2016</v>
      </c>
      <c r="B4713" s="219" t="s">
        <v>8075</v>
      </c>
      <c r="C4713" s="219" t="s">
        <v>187</v>
      </c>
      <c r="D4713" s="219" t="s">
        <v>632</v>
      </c>
      <c r="E4713" s="219">
        <v>4.6234340000000001E-3</v>
      </c>
    </row>
    <row r="4714" spans="1:5" ht="15" customHeight="1">
      <c r="A4714" s="219">
        <v>2016</v>
      </c>
      <c r="B4714" s="219" t="s">
        <v>107</v>
      </c>
      <c r="C4714" s="219" t="s">
        <v>187</v>
      </c>
      <c r="D4714" s="219" t="s">
        <v>632</v>
      </c>
      <c r="E4714" s="219">
        <v>1.7070229999999999E-2</v>
      </c>
    </row>
    <row r="4715" spans="1:5" ht="15" customHeight="1">
      <c r="A4715" s="219">
        <v>2016</v>
      </c>
      <c r="B4715" s="219" t="s">
        <v>110</v>
      </c>
      <c r="C4715" s="219" t="s">
        <v>187</v>
      </c>
      <c r="D4715" s="219" t="s">
        <v>632</v>
      </c>
      <c r="E4715" s="219">
        <v>1.2143620000000001E-2</v>
      </c>
    </row>
    <row r="4716" spans="1:5" ht="15" customHeight="1">
      <c r="A4716" s="219">
        <v>2016</v>
      </c>
      <c r="B4716" s="219" t="s">
        <v>113</v>
      </c>
      <c r="C4716" s="219" t="s">
        <v>187</v>
      </c>
      <c r="D4716" s="219" t="s">
        <v>632</v>
      </c>
      <c r="E4716" s="219">
        <v>1.3131311E-2</v>
      </c>
    </row>
    <row r="4717" spans="1:5" ht="15" customHeight="1">
      <c r="A4717" s="219">
        <v>2016</v>
      </c>
      <c r="B4717" s="219" t="s">
        <v>115</v>
      </c>
      <c r="C4717" s="219" t="s">
        <v>187</v>
      </c>
      <c r="D4717" s="219" t="s">
        <v>632</v>
      </c>
      <c r="E4717" s="219">
        <v>7.6736688999999997E-2</v>
      </c>
    </row>
    <row r="4718" spans="1:5" ht="15" customHeight="1">
      <c r="A4718" s="219">
        <v>2016</v>
      </c>
      <c r="B4718" s="219" t="s">
        <v>118</v>
      </c>
      <c r="C4718" s="219" t="s">
        <v>187</v>
      </c>
      <c r="D4718" s="219" t="s">
        <v>632</v>
      </c>
      <c r="E4718" s="219">
        <v>2.5009652E-2</v>
      </c>
    </row>
    <row r="4719" spans="1:5" ht="15" customHeight="1">
      <c r="A4719" s="219">
        <v>2016</v>
      </c>
      <c r="B4719" s="219" t="s">
        <v>123</v>
      </c>
      <c r="C4719" s="219" t="s">
        <v>187</v>
      </c>
      <c r="D4719" s="219" t="s">
        <v>632</v>
      </c>
      <c r="E4719" s="219">
        <v>1.6750474000000001E-2</v>
      </c>
    </row>
    <row r="4720" spans="1:5" ht="15" customHeight="1">
      <c r="A4720" s="219">
        <v>2016</v>
      </c>
      <c r="B4720" s="219" t="s">
        <v>126</v>
      </c>
      <c r="C4720" s="219" t="s">
        <v>187</v>
      </c>
      <c r="D4720" s="219" t="s">
        <v>632</v>
      </c>
      <c r="E4720" s="219">
        <v>2.5438359999999998E-3</v>
      </c>
    </row>
    <row r="4721" spans="1:5" ht="15" customHeight="1">
      <c r="A4721" s="219">
        <v>2016</v>
      </c>
      <c r="B4721" s="219" t="s">
        <v>132</v>
      </c>
      <c r="C4721" s="219" t="s">
        <v>187</v>
      </c>
      <c r="D4721" s="219" t="s">
        <v>632</v>
      </c>
      <c r="E4721" s="219">
        <v>1.1880709999999999E-2</v>
      </c>
    </row>
    <row r="4722" spans="1:5" ht="15" customHeight="1">
      <c r="A4722" s="219">
        <v>2016</v>
      </c>
      <c r="B4722" s="219" t="s">
        <v>129</v>
      </c>
      <c r="C4722" s="219" t="s">
        <v>187</v>
      </c>
      <c r="D4722" s="219" t="s">
        <v>632</v>
      </c>
      <c r="E4722" s="219">
        <v>1.1546742E-2</v>
      </c>
    </row>
    <row r="4723" spans="1:5" ht="15" customHeight="1">
      <c r="A4723" s="219">
        <v>2016</v>
      </c>
      <c r="B4723" s="219" t="s">
        <v>134</v>
      </c>
      <c r="C4723" s="219" t="s">
        <v>187</v>
      </c>
      <c r="D4723" s="219" t="s">
        <v>632</v>
      </c>
      <c r="E4723" s="219">
        <v>8.6973620000000001E-3</v>
      </c>
    </row>
    <row r="4724" spans="1:5" ht="15" customHeight="1">
      <c r="A4724" s="219">
        <v>2016</v>
      </c>
      <c r="B4724" s="219" t="s">
        <v>3</v>
      </c>
      <c r="C4724" s="219" t="s">
        <v>187</v>
      </c>
      <c r="D4724" s="219" t="s">
        <v>637</v>
      </c>
      <c r="E4724" s="219">
        <v>0.23869310399999999</v>
      </c>
    </row>
    <row r="4725" spans="1:5" ht="15" customHeight="1">
      <c r="A4725" s="219">
        <v>2016</v>
      </c>
      <c r="B4725" s="219" t="s">
        <v>12</v>
      </c>
      <c r="C4725" s="219" t="s">
        <v>187</v>
      </c>
      <c r="D4725" s="219" t="s">
        <v>637</v>
      </c>
      <c r="E4725" s="219">
        <v>1.55809E-4</v>
      </c>
    </row>
    <row r="4726" spans="1:5" ht="15" customHeight="1">
      <c r="A4726" s="219">
        <v>2016</v>
      </c>
      <c r="B4726" s="219" t="s">
        <v>8</v>
      </c>
      <c r="C4726" s="219" t="s">
        <v>187</v>
      </c>
      <c r="D4726" s="219" t="s">
        <v>637</v>
      </c>
      <c r="E4726" s="224">
        <v>7.3900000000000004E-6</v>
      </c>
    </row>
    <row r="4727" spans="1:5" ht="15" customHeight="1">
      <c r="A4727" s="219">
        <v>2016</v>
      </c>
      <c r="B4727" s="219" t="s">
        <v>15</v>
      </c>
      <c r="C4727" s="219" t="s">
        <v>187</v>
      </c>
      <c r="D4727" s="219" t="s">
        <v>637</v>
      </c>
      <c r="E4727" s="219">
        <v>3.066808E-2</v>
      </c>
    </row>
    <row r="4728" spans="1:5" ht="15" customHeight="1">
      <c r="A4728" s="219">
        <v>2016</v>
      </c>
      <c r="B4728" s="219" t="s">
        <v>17</v>
      </c>
      <c r="C4728" s="219" t="s">
        <v>187</v>
      </c>
      <c r="D4728" s="219" t="s">
        <v>637</v>
      </c>
      <c r="E4728" s="224">
        <v>1.8600000000000001E-5</v>
      </c>
    </row>
    <row r="4729" spans="1:5" ht="15" customHeight="1">
      <c r="A4729" s="219">
        <v>2016</v>
      </c>
      <c r="B4729" s="219" t="s">
        <v>23</v>
      </c>
      <c r="C4729" s="219" t="s">
        <v>187</v>
      </c>
      <c r="D4729" s="219" t="s">
        <v>637</v>
      </c>
      <c r="E4729" s="224">
        <v>5.2599999999999996E-6</v>
      </c>
    </row>
    <row r="4730" spans="1:5" ht="15" customHeight="1">
      <c r="A4730" s="219">
        <v>2016</v>
      </c>
      <c r="B4730" s="219" t="s">
        <v>26</v>
      </c>
      <c r="C4730" s="219" t="s">
        <v>187</v>
      </c>
      <c r="D4730" s="219" t="s">
        <v>637</v>
      </c>
      <c r="E4730" s="219">
        <v>1.654181E-3</v>
      </c>
    </row>
    <row r="4731" spans="1:5" ht="15" customHeight="1">
      <c r="A4731" s="219">
        <v>2016</v>
      </c>
      <c r="B4731" s="219" t="s">
        <v>28</v>
      </c>
      <c r="C4731" s="219" t="s">
        <v>187</v>
      </c>
      <c r="D4731" s="219" t="s">
        <v>637</v>
      </c>
      <c r="E4731" s="219">
        <v>1.2630200000000001E-4</v>
      </c>
    </row>
    <row r="4732" spans="1:5" ht="15" customHeight="1">
      <c r="A4732" s="219">
        <v>2016</v>
      </c>
      <c r="B4732" s="219" t="s">
        <v>42</v>
      </c>
      <c r="C4732" s="219" t="s">
        <v>187</v>
      </c>
      <c r="D4732" s="219" t="s">
        <v>637</v>
      </c>
      <c r="E4732" s="219">
        <v>2.0901725999999999E-2</v>
      </c>
    </row>
    <row r="4733" spans="1:5" ht="15" customHeight="1">
      <c r="A4733" s="219">
        <v>2016</v>
      </c>
      <c r="B4733" s="219" t="s">
        <v>34</v>
      </c>
      <c r="C4733" s="219" t="s">
        <v>187</v>
      </c>
      <c r="D4733" s="219" t="s">
        <v>637</v>
      </c>
      <c r="E4733" s="224">
        <v>4.0299999999999997E-5</v>
      </c>
    </row>
    <row r="4734" spans="1:5" ht="15" customHeight="1">
      <c r="A4734" s="219">
        <v>2016</v>
      </c>
      <c r="B4734" s="219" t="s">
        <v>36</v>
      </c>
      <c r="C4734" s="219" t="s">
        <v>187</v>
      </c>
      <c r="D4734" s="219" t="s">
        <v>637</v>
      </c>
      <c r="E4734" s="219">
        <v>8.6026899999999999E-4</v>
      </c>
    </row>
    <row r="4735" spans="1:5" ht="15" customHeight="1">
      <c r="A4735" s="219">
        <v>2016</v>
      </c>
      <c r="B4735" s="219" t="s">
        <v>39</v>
      </c>
      <c r="C4735" s="219" t="s">
        <v>187</v>
      </c>
      <c r="D4735" s="219" t="s">
        <v>637</v>
      </c>
      <c r="E4735" s="219">
        <v>3.5609650000000001E-3</v>
      </c>
    </row>
    <row r="4736" spans="1:5" ht="15" customHeight="1">
      <c r="A4736" s="219">
        <v>2016</v>
      </c>
      <c r="B4736" s="219" t="s">
        <v>44</v>
      </c>
      <c r="C4736" s="219" t="s">
        <v>187</v>
      </c>
      <c r="D4736" s="219" t="s">
        <v>637</v>
      </c>
      <c r="E4736" s="219">
        <v>2.31723E-4</v>
      </c>
    </row>
    <row r="4737" spans="1:5" ht="15" customHeight="1">
      <c r="A4737" s="219">
        <v>2016</v>
      </c>
      <c r="B4737" s="219" t="s">
        <v>47</v>
      </c>
      <c r="C4737" s="219" t="s">
        <v>187</v>
      </c>
      <c r="D4737" s="219" t="s">
        <v>637</v>
      </c>
      <c r="E4737" s="219">
        <v>5.4728370000000004E-3</v>
      </c>
    </row>
    <row r="4738" spans="1:5" ht="15" customHeight="1">
      <c r="A4738" s="219">
        <v>2016</v>
      </c>
      <c r="B4738" s="219" t="s">
        <v>50</v>
      </c>
      <c r="C4738" s="219" t="s">
        <v>187</v>
      </c>
      <c r="D4738" s="219" t="s">
        <v>637</v>
      </c>
      <c r="E4738" s="219">
        <v>0.32108710899999998</v>
      </c>
    </row>
    <row r="4739" spans="1:5" ht="15" customHeight="1">
      <c r="A4739" s="219">
        <v>2016</v>
      </c>
      <c r="B4739" s="219" t="s">
        <v>58</v>
      </c>
      <c r="C4739" s="219" t="s">
        <v>187</v>
      </c>
      <c r="D4739" s="219" t="s">
        <v>637</v>
      </c>
      <c r="E4739" s="224">
        <v>1.08E-5</v>
      </c>
    </row>
    <row r="4740" spans="1:5" ht="15" customHeight="1">
      <c r="A4740" s="219">
        <v>2016</v>
      </c>
      <c r="B4740" s="219" t="s">
        <v>55</v>
      </c>
      <c r="C4740" s="219" t="s">
        <v>187</v>
      </c>
      <c r="D4740" s="219" t="s">
        <v>637</v>
      </c>
      <c r="E4740" s="219">
        <v>5.1018060000000004E-3</v>
      </c>
    </row>
    <row r="4741" spans="1:5" ht="15" customHeight="1">
      <c r="A4741" s="219">
        <v>2016</v>
      </c>
      <c r="B4741" s="219" t="s">
        <v>61</v>
      </c>
      <c r="C4741" s="219" t="s">
        <v>187</v>
      </c>
      <c r="D4741" s="219" t="s">
        <v>637</v>
      </c>
      <c r="E4741" s="219">
        <v>2.5599763000000001E-2</v>
      </c>
    </row>
    <row r="4742" spans="1:5" ht="15" customHeight="1">
      <c r="A4742" s="219">
        <v>2016</v>
      </c>
      <c r="B4742" s="219" t="s">
        <v>62</v>
      </c>
      <c r="C4742" s="219" t="s">
        <v>187</v>
      </c>
      <c r="D4742" s="219" t="s">
        <v>637</v>
      </c>
      <c r="E4742" s="219">
        <v>7.60555E-4</v>
      </c>
    </row>
    <row r="4743" spans="1:5" ht="15" customHeight="1">
      <c r="A4743" s="219">
        <v>2016</v>
      </c>
      <c r="B4743" s="219" t="s">
        <v>68</v>
      </c>
      <c r="C4743" s="219" t="s">
        <v>187</v>
      </c>
      <c r="D4743" s="219" t="s">
        <v>637</v>
      </c>
      <c r="E4743" s="219">
        <v>1.2528499999999999E-4</v>
      </c>
    </row>
    <row r="4744" spans="1:5" ht="15" customHeight="1">
      <c r="A4744" s="219">
        <v>2016</v>
      </c>
      <c r="B4744" s="219" t="s">
        <v>65</v>
      </c>
      <c r="C4744" s="219" t="s">
        <v>187</v>
      </c>
      <c r="D4744" s="219" t="s">
        <v>637</v>
      </c>
      <c r="E4744" s="219">
        <v>4.2681700000000002E-4</v>
      </c>
    </row>
    <row r="4745" spans="1:5" ht="15" customHeight="1">
      <c r="A4745" s="219">
        <v>2016</v>
      </c>
      <c r="B4745" s="219" t="s">
        <v>70</v>
      </c>
      <c r="C4745" s="219" t="s">
        <v>187</v>
      </c>
      <c r="D4745" s="219" t="s">
        <v>637</v>
      </c>
      <c r="E4745" s="224">
        <v>3.36E-6</v>
      </c>
    </row>
    <row r="4746" spans="1:5" ht="15" customHeight="1">
      <c r="A4746" s="219">
        <v>2016</v>
      </c>
      <c r="B4746" s="219" t="s">
        <v>89</v>
      </c>
      <c r="C4746" s="219" t="s">
        <v>187</v>
      </c>
      <c r="D4746" s="219" t="s">
        <v>637</v>
      </c>
      <c r="E4746" s="219">
        <v>2.5269300000000001E-4</v>
      </c>
    </row>
    <row r="4747" spans="1:5" ht="15" customHeight="1">
      <c r="A4747" s="219">
        <v>2016</v>
      </c>
      <c r="B4747" s="219" t="s">
        <v>92</v>
      </c>
      <c r="C4747" s="219" t="s">
        <v>187</v>
      </c>
      <c r="D4747" s="219" t="s">
        <v>637</v>
      </c>
      <c r="E4747" s="224">
        <v>4.8399999999999997E-5</v>
      </c>
    </row>
    <row r="4748" spans="1:5" ht="15" customHeight="1">
      <c r="A4748" s="219">
        <v>2016</v>
      </c>
      <c r="B4748" s="219" t="s">
        <v>73</v>
      </c>
      <c r="C4748" s="219" t="s">
        <v>187</v>
      </c>
      <c r="D4748" s="219" t="s">
        <v>637</v>
      </c>
      <c r="E4748" s="219">
        <v>9.9581300000000008E-3</v>
      </c>
    </row>
    <row r="4749" spans="1:5" ht="15" customHeight="1">
      <c r="A4749" s="219">
        <v>2016</v>
      </c>
      <c r="B4749" s="219" t="s">
        <v>81</v>
      </c>
      <c r="C4749" s="219" t="s">
        <v>187</v>
      </c>
      <c r="D4749" s="219" t="s">
        <v>637</v>
      </c>
      <c r="E4749" s="219">
        <v>2.268216E-3</v>
      </c>
    </row>
    <row r="4750" spans="1:5" ht="15" customHeight="1">
      <c r="A4750" s="219">
        <v>2016</v>
      </c>
      <c r="B4750" s="219" t="s">
        <v>84</v>
      </c>
      <c r="C4750" s="219" t="s">
        <v>187</v>
      </c>
      <c r="D4750" s="219" t="s">
        <v>637</v>
      </c>
      <c r="E4750" s="224">
        <v>2.52E-6</v>
      </c>
    </row>
    <row r="4751" spans="1:5" ht="15" customHeight="1">
      <c r="A4751" s="219">
        <v>2016</v>
      </c>
      <c r="B4751" s="219" t="s">
        <v>76</v>
      </c>
      <c r="C4751" s="219" t="s">
        <v>187</v>
      </c>
      <c r="D4751" s="219" t="s">
        <v>637</v>
      </c>
      <c r="E4751" s="224">
        <v>2.39E-6</v>
      </c>
    </row>
    <row r="4752" spans="1:5" ht="15" customHeight="1">
      <c r="A4752" s="219">
        <v>2016</v>
      </c>
      <c r="B4752" s="219" t="s">
        <v>87</v>
      </c>
      <c r="C4752" s="219" t="s">
        <v>187</v>
      </c>
      <c r="D4752" s="219" t="s">
        <v>637</v>
      </c>
      <c r="E4752" s="219">
        <v>2.3451E-4</v>
      </c>
    </row>
    <row r="4753" spans="1:5" ht="15" customHeight="1">
      <c r="A4753" s="219">
        <v>2016</v>
      </c>
      <c r="B4753" s="219" t="s">
        <v>95</v>
      </c>
      <c r="C4753" s="219" t="s">
        <v>187</v>
      </c>
      <c r="D4753" s="219" t="s">
        <v>637</v>
      </c>
      <c r="E4753" s="219">
        <v>4.8264599999999999E-4</v>
      </c>
    </row>
    <row r="4754" spans="1:5" ht="15" customHeight="1">
      <c r="A4754" s="219">
        <v>2016</v>
      </c>
      <c r="B4754" s="219" t="s">
        <v>98</v>
      </c>
      <c r="C4754" s="219" t="s">
        <v>187</v>
      </c>
      <c r="D4754" s="219" t="s">
        <v>637</v>
      </c>
      <c r="E4754" s="219">
        <v>1.2020149000000001E-2</v>
      </c>
    </row>
    <row r="4755" spans="1:5" ht="15" customHeight="1">
      <c r="A4755" s="219">
        <v>2016</v>
      </c>
      <c r="B4755" s="219" t="s">
        <v>100</v>
      </c>
      <c r="C4755" s="219" t="s">
        <v>187</v>
      </c>
      <c r="D4755" s="219" t="s">
        <v>637</v>
      </c>
      <c r="E4755" s="224">
        <v>1.2300000000000001E-5</v>
      </c>
    </row>
    <row r="4756" spans="1:5" ht="15" customHeight="1">
      <c r="A4756" s="219">
        <v>2016</v>
      </c>
      <c r="B4756" s="219" t="s">
        <v>103</v>
      </c>
      <c r="C4756" s="219" t="s">
        <v>187</v>
      </c>
      <c r="D4756" s="219" t="s">
        <v>637</v>
      </c>
      <c r="E4756" s="219">
        <v>2.2774199999999999E-4</v>
      </c>
    </row>
    <row r="4757" spans="1:5" ht="15" customHeight="1">
      <c r="A4757" s="219">
        <v>2016</v>
      </c>
      <c r="B4757" s="219" t="s">
        <v>105</v>
      </c>
      <c r="C4757" s="219" t="s">
        <v>187</v>
      </c>
      <c r="D4757" s="219" t="s">
        <v>637</v>
      </c>
      <c r="E4757" s="224">
        <v>7.25E-5</v>
      </c>
    </row>
    <row r="4758" spans="1:5" ht="15" customHeight="1">
      <c r="A4758" s="219">
        <v>2016</v>
      </c>
      <c r="B4758" s="219" t="s">
        <v>107</v>
      </c>
      <c r="C4758" s="219" t="s">
        <v>187</v>
      </c>
      <c r="D4758" s="219" t="s">
        <v>637</v>
      </c>
      <c r="E4758" s="219">
        <v>4.0483000000000001E-4</v>
      </c>
    </row>
    <row r="4759" spans="1:5" ht="15" customHeight="1">
      <c r="A4759" s="219">
        <v>2016</v>
      </c>
      <c r="B4759" s="219" t="s">
        <v>110</v>
      </c>
      <c r="C4759" s="219" t="s">
        <v>187</v>
      </c>
      <c r="D4759" s="219" t="s">
        <v>637</v>
      </c>
      <c r="E4759" s="219">
        <v>2.0203899999999999E-4</v>
      </c>
    </row>
    <row r="4760" spans="1:5" ht="15" customHeight="1">
      <c r="A4760" s="219">
        <v>2016</v>
      </c>
      <c r="B4760" s="219" t="s">
        <v>113</v>
      </c>
      <c r="C4760" s="219" t="s">
        <v>187</v>
      </c>
      <c r="D4760" s="219" t="s">
        <v>637</v>
      </c>
      <c r="E4760" s="219">
        <v>4.4229601E-2</v>
      </c>
    </row>
    <row r="4761" spans="1:5" ht="15" customHeight="1">
      <c r="A4761" s="219">
        <v>2016</v>
      </c>
      <c r="B4761" s="219" t="s">
        <v>115</v>
      </c>
      <c r="C4761" s="219" t="s">
        <v>187</v>
      </c>
      <c r="D4761" s="219" t="s">
        <v>637</v>
      </c>
      <c r="E4761" s="219">
        <v>0.11154570900000001</v>
      </c>
    </row>
    <row r="4762" spans="1:5" ht="15" customHeight="1">
      <c r="A4762" s="219">
        <v>2016</v>
      </c>
      <c r="B4762" s="219" t="s">
        <v>118</v>
      </c>
      <c r="C4762" s="219" t="s">
        <v>187</v>
      </c>
      <c r="D4762" s="219" t="s">
        <v>637</v>
      </c>
      <c r="E4762" s="224">
        <v>1.84E-5</v>
      </c>
    </row>
    <row r="4763" spans="1:5" ht="15" customHeight="1">
      <c r="A4763" s="219">
        <v>2016</v>
      </c>
      <c r="B4763" s="219" t="s">
        <v>123</v>
      </c>
      <c r="C4763" s="219" t="s">
        <v>187</v>
      </c>
      <c r="D4763" s="219" t="s">
        <v>637</v>
      </c>
      <c r="E4763" s="219">
        <v>0.15529890099999999</v>
      </c>
    </row>
    <row r="4764" spans="1:5" ht="15" customHeight="1">
      <c r="A4764" s="219">
        <v>2016</v>
      </c>
      <c r="B4764" s="219" t="s">
        <v>126</v>
      </c>
      <c r="C4764" s="219" t="s">
        <v>187</v>
      </c>
      <c r="D4764" s="219" t="s">
        <v>637</v>
      </c>
      <c r="E4764" s="224">
        <v>6.64E-6</v>
      </c>
    </row>
    <row r="4765" spans="1:5" ht="15" customHeight="1">
      <c r="A4765" s="219">
        <v>2016</v>
      </c>
      <c r="B4765" s="219" t="s">
        <v>132</v>
      </c>
      <c r="C4765" s="219" t="s">
        <v>187</v>
      </c>
      <c r="D4765" s="219" t="s">
        <v>637</v>
      </c>
      <c r="E4765" s="224">
        <v>9.2899999999999995E-5</v>
      </c>
    </row>
    <row r="4766" spans="1:5" ht="15" customHeight="1">
      <c r="A4766" s="219">
        <v>2016</v>
      </c>
      <c r="B4766" s="219" t="s">
        <v>129</v>
      </c>
      <c r="C4766" s="219" t="s">
        <v>187</v>
      </c>
      <c r="D4766" s="219" t="s">
        <v>637</v>
      </c>
      <c r="E4766" s="219">
        <v>7.095741E-3</v>
      </c>
    </row>
    <row r="4767" spans="1:5" ht="15" customHeight="1">
      <c r="A4767" s="219">
        <v>2016</v>
      </c>
      <c r="B4767" s="219" t="s">
        <v>134</v>
      </c>
      <c r="C4767" s="219" t="s">
        <v>187</v>
      </c>
      <c r="D4767" s="219" t="s">
        <v>637</v>
      </c>
      <c r="E4767" s="224">
        <v>1.11E-5</v>
      </c>
    </row>
    <row r="4768" spans="1:5" ht="15" customHeight="1">
      <c r="A4768" s="219">
        <v>2016</v>
      </c>
      <c r="B4768" s="219" t="s">
        <v>3</v>
      </c>
      <c r="C4768" s="219" t="s">
        <v>633</v>
      </c>
      <c r="D4768" s="219" t="s">
        <v>632</v>
      </c>
      <c r="E4768" s="219">
        <v>6.9729869999999999E-2</v>
      </c>
    </row>
    <row r="4769" spans="1:5" ht="15" customHeight="1">
      <c r="A4769" s="219">
        <v>2016</v>
      </c>
      <c r="B4769" s="219" t="s">
        <v>12</v>
      </c>
      <c r="C4769" s="219" t="s">
        <v>633</v>
      </c>
      <c r="D4769" s="219" t="s">
        <v>632</v>
      </c>
      <c r="E4769" s="219">
        <v>1.3505738999999999E-2</v>
      </c>
    </row>
    <row r="4770" spans="1:5" ht="15" customHeight="1">
      <c r="A4770" s="219">
        <v>2016</v>
      </c>
      <c r="B4770" s="219" t="s">
        <v>8</v>
      </c>
      <c r="C4770" s="219" t="s">
        <v>633</v>
      </c>
      <c r="D4770" s="219" t="s">
        <v>632</v>
      </c>
      <c r="E4770" s="219">
        <v>2.2007801E-2</v>
      </c>
    </row>
    <row r="4771" spans="1:5" ht="15" customHeight="1">
      <c r="A4771" s="219">
        <v>2016</v>
      </c>
      <c r="B4771" s="219" t="s">
        <v>15</v>
      </c>
      <c r="C4771" s="219" t="s">
        <v>633</v>
      </c>
      <c r="D4771" s="219" t="s">
        <v>632</v>
      </c>
      <c r="E4771" s="219">
        <v>7.9243487000000001E-2</v>
      </c>
    </row>
    <row r="4772" spans="1:5" ht="15" customHeight="1">
      <c r="A4772" s="219">
        <v>2016</v>
      </c>
      <c r="B4772" s="219" t="s">
        <v>17</v>
      </c>
      <c r="C4772" s="219" t="s">
        <v>633</v>
      </c>
      <c r="D4772" s="219" t="s">
        <v>632</v>
      </c>
      <c r="E4772" s="219">
        <v>1.9706324000000001E-2</v>
      </c>
    </row>
    <row r="4773" spans="1:5" ht="15" customHeight="1">
      <c r="A4773" s="219">
        <v>2016</v>
      </c>
      <c r="B4773" s="219" t="s">
        <v>26</v>
      </c>
      <c r="C4773" s="219" t="s">
        <v>633</v>
      </c>
      <c r="D4773" s="219" t="s">
        <v>632</v>
      </c>
      <c r="E4773" s="219">
        <v>4.4410178000000002E-2</v>
      </c>
    </row>
    <row r="4774" spans="1:5" ht="15" customHeight="1">
      <c r="A4774" s="219">
        <v>2016</v>
      </c>
      <c r="B4774" s="219" t="s">
        <v>28</v>
      </c>
      <c r="C4774" s="219" t="s">
        <v>633</v>
      </c>
      <c r="D4774" s="219" t="s">
        <v>632</v>
      </c>
      <c r="E4774" s="219">
        <v>5.6099729999999999E-3</v>
      </c>
    </row>
    <row r="4775" spans="1:5" ht="15" customHeight="1">
      <c r="A4775" s="219">
        <v>2016</v>
      </c>
      <c r="B4775" s="219" t="s">
        <v>42</v>
      </c>
      <c r="C4775" s="219" t="s">
        <v>633</v>
      </c>
      <c r="D4775" s="219" t="s">
        <v>632</v>
      </c>
      <c r="E4775" s="219">
        <v>2.0788816000000002E-2</v>
      </c>
    </row>
    <row r="4776" spans="1:5" ht="15" customHeight="1">
      <c r="A4776" s="219">
        <v>2016</v>
      </c>
      <c r="B4776" s="219" t="s">
        <v>36</v>
      </c>
      <c r="C4776" s="219" t="s">
        <v>633</v>
      </c>
      <c r="D4776" s="219" t="s">
        <v>632</v>
      </c>
      <c r="E4776" s="219">
        <v>1.5746077000000001E-2</v>
      </c>
    </row>
    <row r="4777" spans="1:5" ht="15" customHeight="1">
      <c r="A4777" s="219">
        <v>2016</v>
      </c>
      <c r="B4777" s="219" t="s">
        <v>39</v>
      </c>
      <c r="C4777" s="219" t="s">
        <v>633</v>
      </c>
      <c r="D4777" s="219" t="s">
        <v>632</v>
      </c>
      <c r="E4777" s="219">
        <v>3.6250214000000003E-2</v>
      </c>
    </row>
    <row r="4778" spans="1:5" ht="15" customHeight="1">
      <c r="A4778" s="219">
        <v>2016</v>
      </c>
      <c r="B4778" s="219" t="s">
        <v>44</v>
      </c>
      <c r="C4778" s="219" t="s">
        <v>633</v>
      </c>
      <c r="D4778" s="219" t="s">
        <v>632</v>
      </c>
      <c r="E4778" s="219">
        <v>1.8809849E-2</v>
      </c>
    </row>
    <row r="4779" spans="1:5" ht="15" customHeight="1">
      <c r="A4779" s="219">
        <v>2016</v>
      </c>
      <c r="B4779" s="219" t="s">
        <v>47</v>
      </c>
      <c r="C4779" s="219" t="s">
        <v>633</v>
      </c>
      <c r="D4779" s="219" t="s">
        <v>632</v>
      </c>
      <c r="E4779" s="219">
        <v>3.4894786999999997E-2</v>
      </c>
    </row>
    <row r="4780" spans="1:5" ht="15" customHeight="1">
      <c r="A4780" s="219">
        <v>2016</v>
      </c>
      <c r="B4780" s="219" t="s">
        <v>50</v>
      </c>
      <c r="C4780" s="219" t="s">
        <v>633</v>
      </c>
      <c r="D4780" s="219" t="s">
        <v>632</v>
      </c>
      <c r="E4780" s="219">
        <v>2.7279399999999998E-4</v>
      </c>
    </row>
    <row r="4781" spans="1:5" ht="15" customHeight="1">
      <c r="A4781" s="219">
        <v>2016</v>
      </c>
      <c r="B4781" s="219" t="s">
        <v>58</v>
      </c>
      <c r="C4781" s="219" t="s">
        <v>633</v>
      </c>
      <c r="D4781" s="219" t="s">
        <v>632</v>
      </c>
      <c r="E4781" s="219">
        <v>1.2435059999999999E-3</v>
      </c>
    </row>
    <row r="4782" spans="1:5" ht="15" customHeight="1">
      <c r="A4782" s="219">
        <v>2016</v>
      </c>
      <c r="B4782" s="219" t="s">
        <v>55</v>
      </c>
      <c r="C4782" s="219" t="s">
        <v>633</v>
      </c>
      <c r="D4782" s="219" t="s">
        <v>632</v>
      </c>
      <c r="E4782" s="219">
        <v>2.2188502999999998E-2</v>
      </c>
    </row>
    <row r="4783" spans="1:5" ht="15" customHeight="1">
      <c r="A4783" s="219">
        <v>2016</v>
      </c>
      <c r="B4783" s="219" t="s">
        <v>52</v>
      </c>
      <c r="C4783" s="219" t="s">
        <v>633</v>
      </c>
      <c r="D4783" s="219" t="s">
        <v>632</v>
      </c>
      <c r="E4783" s="219">
        <v>3.7659619999999999E-3</v>
      </c>
    </row>
    <row r="4784" spans="1:5" ht="15" customHeight="1">
      <c r="A4784" s="219">
        <v>2016</v>
      </c>
      <c r="B4784" s="219" t="s">
        <v>61</v>
      </c>
      <c r="C4784" s="219" t="s">
        <v>633</v>
      </c>
      <c r="D4784" s="219" t="s">
        <v>632</v>
      </c>
      <c r="E4784" s="219">
        <v>3.8507644000000001E-2</v>
      </c>
    </row>
    <row r="4785" spans="1:5" ht="15" customHeight="1">
      <c r="A4785" s="219">
        <v>2016</v>
      </c>
      <c r="B4785" s="219" t="s">
        <v>68</v>
      </c>
      <c r="C4785" s="219" t="s">
        <v>633</v>
      </c>
      <c r="D4785" s="219" t="s">
        <v>632</v>
      </c>
      <c r="E4785" s="219">
        <v>0.100809278</v>
      </c>
    </row>
    <row r="4786" spans="1:5" ht="15" customHeight="1">
      <c r="A4786" s="219">
        <v>2016</v>
      </c>
      <c r="B4786" s="219" t="s">
        <v>70</v>
      </c>
      <c r="C4786" s="219" t="s">
        <v>633</v>
      </c>
      <c r="D4786" s="219" t="s">
        <v>632</v>
      </c>
      <c r="E4786" s="219">
        <v>9.5065819999999995E-3</v>
      </c>
    </row>
    <row r="4787" spans="1:5" ht="15" customHeight="1">
      <c r="A4787" s="219">
        <v>2016</v>
      </c>
      <c r="B4787" s="219" t="s">
        <v>89</v>
      </c>
      <c r="C4787" s="219" t="s">
        <v>633</v>
      </c>
      <c r="D4787" s="219" t="s">
        <v>632</v>
      </c>
      <c r="E4787" s="219">
        <v>1.468156E-3</v>
      </c>
    </row>
    <row r="4788" spans="1:5" ht="15" customHeight="1">
      <c r="A4788" s="219">
        <v>2016</v>
      </c>
      <c r="B4788" s="219" t="s">
        <v>73</v>
      </c>
      <c r="C4788" s="219" t="s">
        <v>633</v>
      </c>
      <c r="D4788" s="219" t="s">
        <v>632</v>
      </c>
      <c r="E4788" s="219">
        <v>7.1985310000000002E-3</v>
      </c>
    </row>
    <row r="4789" spans="1:5" ht="15" customHeight="1">
      <c r="A4789" s="219">
        <v>2016</v>
      </c>
      <c r="B4789" s="219" t="s">
        <v>79</v>
      </c>
      <c r="C4789" s="219" t="s">
        <v>633</v>
      </c>
      <c r="D4789" s="219" t="s">
        <v>632</v>
      </c>
      <c r="E4789" s="219">
        <v>8.4587599999999996E-4</v>
      </c>
    </row>
    <row r="4790" spans="1:5" ht="15" customHeight="1">
      <c r="A4790" s="219">
        <v>2016</v>
      </c>
      <c r="B4790" s="219" t="s">
        <v>81</v>
      </c>
      <c r="C4790" s="219" t="s">
        <v>633</v>
      </c>
      <c r="D4790" s="219" t="s">
        <v>632</v>
      </c>
      <c r="E4790" s="219">
        <v>3.3717300000000002E-4</v>
      </c>
    </row>
    <row r="4791" spans="1:5" ht="15" customHeight="1">
      <c r="A4791" s="219">
        <v>2016</v>
      </c>
      <c r="B4791" s="219" t="s">
        <v>84</v>
      </c>
      <c r="C4791" s="219" t="s">
        <v>633</v>
      </c>
      <c r="D4791" s="219" t="s">
        <v>632</v>
      </c>
      <c r="E4791" s="219">
        <v>5.3720419999999996E-3</v>
      </c>
    </row>
    <row r="4792" spans="1:5" ht="15" customHeight="1">
      <c r="A4792" s="219">
        <v>2016</v>
      </c>
      <c r="B4792" s="219" t="s">
        <v>76</v>
      </c>
      <c r="C4792" s="219" t="s">
        <v>633</v>
      </c>
      <c r="D4792" s="219" t="s">
        <v>632</v>
      </c>
      <c r="E4792" s="219">
        <v>1.9372977999999999E-2</v>
      </c>
    </row>
    <row r="4793" spans="1:5" ht="15" customHeight="1">
      <c r="A4793" s="219">
        <v>2016</v>
      </c>
      <c r="B4793" s="219" t="s">
        <v>87</v>
      </c>
      <c r="C4793" s="219" t="s">
        <v>633</v>
      </c>
      <c r="D4793" s="219" t="s">
        <v>632</v>
      </c>
      <c r="E4793" s="219">
        <v>7.0838489999999997E-3</v>
      </c>
    </row>
    <row r="4794" spans="1:5" ht="15" customHeight="1">
      <c r="A4794" s="219">
        <v>2016</v>
      </c>
      <c r="B4794" s="219" t="s">
        <v>95</v>
      </c>
      <c r="C4794" s="219" t="s">
        <v>633</v>
      </c>
      <c r="D4794" s="219" t="s">
        <v>632</v>
      </c>
      <c r="E4794" s="219">
        <v>3.7623623000000002E-2</v>
      </c>
    </row>
    <row r="4795" spans="1:5" ht="15" customHeight="1">
      <c r="A4795" s="219">
        <v>2016</v>
      </c>
      <c r="B4795" s="219" t="s">
        <v>98</v>
      </c>
      <c r="C4795" s="219" t="s">
        <v>633</v>
      </c>
      <c r="D4795" s="219" t="s">
        <v>632</v>
      </c>
      <c r="E4795" s="219">
        <v>1.8681791999999999E-2</v>
      </c>
    </row>
    <row r="4796" spans="1:5" ht="15" customHeight="1">
      <c r="A4796" s="219">
        <v>2016</v>
      </c>
      <c r="B4796" s="219" t="s">
        <v>100</v>
      </c>
      <c r="C4796" s="219" t="s">
        <v>633</v>
      </c>
      <c r="D4796" s="219" t="s">
        <v>632</v>
      </c>
      <c r="E4796" s="219">
        <v>6.38588E-3</v>
      </c>
    </row>
    <row r="4797" spans="1:5" ht="15" customHeight="1">
      <c r="A4797" s="219">
        <v>2016</v>
      </c>
      <c r="B4797" s="219" t="s">
        <v>103</v>
      </c>
      <c r="C4797" s="219" t="s">
        <v>633</v>
      </c>
      <c r="D4797" s="219" t="s">
        <v>632</v>
      </c>
      <c r="E4797" s="219">
        <v>0.104938791</v>
      </c>
    </row>
    <row r="4798" spans="1:5" ht="15" customHeight="1">
      <c r="A4798" s="219">
        <v>2016</v>
      </c>
      <c r="B4798" s="219" t="s">
        <v>8075</v>
      </c>
      <c r="C4798" s="219" t="s">
        <v>633</v>
      </c>
      <c r="D4798" s="219" t="s">
        <v>632</v>
      </c>
      <c r="E4798" s="219">
        <v>4.2003769999999999E-3</v>
      </c>
    </row>
    <row r="4799" spans="1:5" ht="15" customHeight="1">
      <c r="A4799" s="219">
        <v>2016</v>
      </c>
      <c r="B4799" s="219" t="s">
        <v>107</v>
      </c>
      <c r="C4799" s="219" t="s">
        <v>633</v>
      </c>
      <c r="D4799" s="219" t="s">
        <v>632</v>
      </c>
      <c r="E4799" s="219">
        <v>2.5116530000000001E-2</v>
      </c>
    </row>
    <row r="4800" spans="1:5" ht="15" customHeight="1">
      <c r="A4800" s="219">
        <v>2016</v>
      </c>
      <c r="B4800" s="219" t="s">
        <v>110</v>
      </c>
      <c r="C4800" s="219" t="s">
        <v>633</v>
      </c>
      <c r="D4800" s="219" t="s">
        <v>632</v>
      </c>
      <c r="E4800" s="219">
        <v>9.4396340000000006E-3</v>
      </c>
    </row>
    <row r="4801" spans="1:5" ht="15" customHeight="1">
      <c r="A4801" s="219">
        <v>2016</v>
      </c>
      <c r="B4801" s="219" t="s">
        <v>113</v>
      </c>
      <c r="C4801" s="219" t="s">
        <v>633</v>
      </c>
      <c r="D4801" s="219" t="s">
        <v>632</v>
      </c>
      <c r="E4801" s="219">
        <v>1.7166600000000001E-2</v>
      </c>
    </row>
    <row r="4802" spans="1:5" ht="15" customHeight="1">
      <c r="A4802" s="219">
        <v>2016</v>
      </c>
      <c r="B4802" s="219" t="s">
        <v>115</v>
      </c>
      <c r="C4802" s="219" t="s">
        <v>633</v>
      </c>
      <c r="D4802" s="219" t="s">
        <v>632</v>
      </c>
      <c r="E4802" s="219">
        <v>0.101709167</v>
      </c>
    </row>
    <row r="4803" spans="1:5" ht="15" customHeight="1">
      <c r="A4803" s="219">
        <v>2016</v>
      </c>
      <c r="B4803" s="219" t="s">
        <v>118</v>
      </c>
      <c r="C4803" s="219" t="s">
        <v>633</v>
      </c>
      <c r="D4803" s="219" t="s">
        <v>632</v>
      </c>
      <c r="E4803" s="219">
        <v>1.9073896E-2</v>
      </c>
    </row>
    <row r="4804" spans="1:5" ht="15" customHeight="1">
      <c r="A4804" s="219">
        <v>2016</v>
      </c>
      <c r="B4804" s="219" t="s">
        <v>123</v>
      </c>
      <c r="C4804" s="219" t="s">
        <v>633</v>
      </c>
      <c r="D4804" s="219" t="s">
        <v>632</v>
      </c>
      <c r="E4804" s="219">
        <v>1.8243835E-2</v>
      </c>
    </row>
    <row r="4805" spans="1:5" ht="15" customHeight="1">
      <c r="A4805" s="219">
        <v>2016</v>
      </c>
      <c r="B4805" s="219" t="s">
        <v>126</v>
      </c>
      <c r="C4805" s="219" t="s">
        <v>633</v>
      </c>
      <c r="D4805" s="219" t="s">
        <v>632</v>
      </c>
      <c r="E4805" s="219">
        <v>5.3648020000000001E-3</v>
      </c>
    </row>
    <row r="4806" spans="1:5" ht="15" customHeight="1">
      <c r="A4806" s="219">
        <v>2016</v>
      </c>
      <c r="B4806" s="219" t="s">
        <v>132</v>
      </c>
      <c r="C4806" s="219" t="s">
        <v>633</v>
      </c>
      <c r="D4806" s="219" t="s">
        <v>632</v>
      </c>
      <c r="E4806" s="219">
        <v>1.1853066000000001E-2</v>
      </c>
    </row>
    <row r="4807" spans="1:5" ht="15" customHeight="1">
      <c r="A4807" s="219">
        <v>2016</v>
      </c>
      <c r="B4807" s="219" t="s">
        <v>129</v>
      </c>
      <c r="C4807" s="219" t="s">
        <v>633</v>
      </c>
      <c r="D4807" s="219" t="s">
        <v>632</v>
      </c>
      <c r="E4807" s="219">
        <v>1.3683621E-2</v>
      </c>
    </row>
    <row r="4808" spans="1:5" ht="15" customHeight="1">
      <c r="A4808" s="219">
        <v>2016</v>
      </c>
      <c r="B4808" s="219" t="s">
        <v>134</v>
      </c>
      <c r="C4808" s="219" t="s">
        <v>633</v>
      </c>
      <c r="D4808" s="219" t="s">
        <v>632</v>
      </c>
      <c r="E4808" s="219">
        <v>7.8423989999999999E-3</v>
      </c>
    </row>
    <row r="4809" spans="1:5" ht="15" customHeight="1">
      <c r="A4809" s="219">
        <v>2016</v>
      </c>
      <c r="B4809" s="219" t="s">
        <v>3</v>
      </c>
      <c r="C4809" s="219" t="s">
        <v>633</v>
      </c>
      <c r="D4809" s="219" t="s">
        <v>637</v>
      </c>
      <c r="E4809" s="219">
        <v>1.7386810999999999E-2</v>
      </c>
    </row>
    <row r="4810" spans="1:5" ht="15" customHeight="1">
      <c r="A4810" s="219">
        <v>2016</v>
      </c>
      <c r="B4810" s="219" t="s">
        <v>12</v>
      </c>
      <c r="C4810" s="219" t="s">
        <v>633</v>
      </c>
      <c r="D4810" s="219" t="s">
        <v>637</v>
      </c>
      <c r="E4810" s="219">
        <v>2.2373139999999998E-3</v>
      </c>
    </row>
    <row r="4811" spans="1:5" ht="15" customHeight="1">
      <c r="A4811" s="219">
        <v>2016</v>
      </c>
      <c r="B4811" s="219" t="s">
        <v>8</v>
      </c>
      <c r="C4811" s="219" t="s">
        <v>633</v>
      </c>
      <c r="D4811" s="219" t="s">
        <v>637</v>
      </c>
      <c r="E4811" s="219">
        <v>1.21013E-4</v>
      </c>
    </row>
    <row r="4812" spans="1:5" ht="15" customHeight="1">
      <c r="A4812" s="219">
        <v>2016</v>
      </c>
      <c r="B4812" s="219" t="s">
        <v>15</v>
      </c>
      <c r="C4812" s="219" t="s">
        <v>633</v>
      </c>
      <c r="D4812" s="219" t="s">
        <v>637</v>
      </c>
      <c r="E4812" s="219">
        <v>0.117566299</v>
      </c>
    </row>
    <row r="4813" spans="1:5" ht="15" customHeight="1">
      <c r="A4813" s="219">
        <v>2016</v>
      </c>
      <c r="B4813" s="219" t="s">
        <v>17</v>
      </c>
      <c r="C4813" s="219" t="s">
        <v>633</v>
      </c>
      <c r="D4813" s="219" t="s">
        <v>637</v>
      </c>
      <c r="E4813" s="219">
        <v>3.03286E-4</v>
      </c>
    </row>
    <row r="4814" spans="1:5" ht="15" customHeight="1">
      <c r="A4814" s="219">
        <v>2016</v>
      </c>
      <c r="B4814" s="219" t="s">
        <v>23</v>
      </c>
      <c r="C4814" s="219" t="s">
        <v>633</v>
      </c>
      <c r="D4814" s="219" t="s">
        <v>637</v>
      </c>
      <c r="E4814" s="224">
        <v>8.6000000000000003E-5</v>
      </c>
    </row>
    <row r="4815" spans="1:5" ht="15" customHeight="1">
      <c r="A4815" s="219">
        <v>2016</v>
      </c>
      <c r="B4815" s="219" t="s">
        <v>26</v>
      </c>
      <c r="C4815" s="219" t="s">
        <v>633</v>
      </c>
      <c r="D4815" s="219" t="s">
        <v>637</v>
      </c>
      <c r="E4815" s="219">
        <v>1.5293876E-2</v>
      </c>
    </row>
    <row r="4816" spans="1:5" ht="15" customHeight="1">
      <c r="A4816" s="219">
        <v>2016</v>
      </c>
      <c r="B4816" s="219" t="s">
        <v>28</v>
      </c>
      <c r="C4816" s="219" t="s">
        <v>633</v>
      </c>
      <c r="D4816" s="219" t="s">
        <v>637</v>
      </c>
      <c r="E4816" s="219">
        <v>3.1157070000000001E-3</v>
      </c>
    </row>
    <row r="4817" spans="1:5" ht="15" customHeight="1">
      <c r="A4817" s="219">
        <v>2016</v>
      </c>
      <c r="B4817" s="219" t="s">
        <v>42</v>
      </c>
      <c r="C4817" s="219" t="s">
        <v>633</v>
      </c>
      <c r="D4817" s="219" t="s">
        <v>637</v>
      </c>
      <c r="E4817" s="219">
        <v>5.8311167999999997E-2</v>
      </c>
    </row>
    <row r="4818" spans="1:5" ht="15" customHeight="1">
      <c r="A4818" s="219">
        <v>2016</v>
      </c>
      <c r="B4818" s="219" t="s">
        <v>34</v>
      </c>
      <c r="C4818" s="219" t="s">
        <v>633</v>
      </c>
      <c r="D4818" s="219" t="s">
        <v>637</v>
      </c>
      <c r="E4818" s="219">
        <v>1.1295400000000001E-3</v>
      </c>
    </row>
    <row r="4819" spans="1:5" ht="15" customHeight="1">
      <c r="A4819" s="219">
        <v>2016</v>
      </c>
      <c r="B4819" s="219" t="s">
        <v>36</v>
      </c>
      <c r="C4819" s="219" t="s">
        <v>633</v>
      </c>
      <c r="D4819" s="219" t="s">
        <v>637</v>
      </c>
      <c r="E4819" s="219">
        <v>8.1548560000000003E-3</v>
      </c>
    </row>
    <row r="4820" spans="1:5" ht="15" customHeight="1">
      <c r="A4820" s="219">
        <v>2016</v>
      </c>
      <c r="B4820" s="219" t="s">
        <v>39</v>
      </c>
      <c r="C4820" s="219" t="s">
        <v>633</v>
      </c>
      <c r="D4820" s="219" t="s">
        <v>637</v>
      </c>
      <c r="E4820" s="219">
        <v>8.4714419999999992E-3</v>
      </c>
    </row>
    <row r="4821" spans="1:5" ht="15" customHeight="1">
      <c r="A4821" s="219">
        <v>2016</v>
      </c>
      <c r="B4821" s="219" t="s">
        <v>44</v>
      </c>
      <c r="C4821" s="219" t="s">
        <v>633</v>
      </c>
      <c r="D4821" s="219" t="s">
        <v>637</v>
      </c>
      <c r="E4821" s="219">
        <v>5.3907690000000001E-3</v>
      </c>
    </row>
    <row r="4822" spans="1:5" ht="15" customHeight="1">
      <c r="A4822" s="219">
        <v>2016</v>
      </c>
      <c r="B4822" s="219" t="s">
        <v>47</v>
      </c>
      <c r="C4822" s="219" t="s">
        <v>633</v>
      </c>
      <c r="D4822" s="219" t="s">
        <v>637</v>
      </c>
      <c r="E4822" s="219">
        <v>3.5420550000000001E-3</v>
      </c>
    </row>
    <row r="4823" spans="1:5" ht="15" customHeight="1">
      <c r="A4823" s="219">
        <v>2016</v>
      </c>
      <c r="B4823" s="219" t="s">
        <v>50</v>
      </c>
      <c r="C4823" s="219" t="s">
        <v>633</v>
      </c>
      <c r="D4823" s="219" t="s">
        <v>637</v>
      </c>
      <c r="E4823" s="219">
        <v>0.37737591999999998</v>
      </c>
    </row>
    <row r="4824" spans="1:5" ht="15" customHeight="1">
      <c r="A4824" s="219">
        <v>2016</v>
      </c>
      <c r="B4824" s="219" t="s">
        <v>58</v>
      </c>
      <c r="C4824" s="219" t="s">
        <v>633</v>
      </c>
      <c r="D4824" s="219" t="s">
        <v>637</v>
      </c>
      <c r="E4824" s="219">
        <v>1.7707399999999999E-4</v>
      </c>
    </row>
    <row r="4825" spans="1:5" ht="15" customHeight="1">
      <c r="A4825" s="219">
        <v>2016</v>
      </c>
      <c r="B4825" s="219" t="s">
        <v>55</v>
      </c>
      <c r="C4825" s="219" t="s">
        <v>633</v>
      </c>
      <c r="D4825" s="219" t="s">
        <v>637</v>
      </c>
      <c r="E4825" s="219">
        <v>1.3388575999999999E-2</v>
      </c>
    </row>
    <row r="4826" spans="1:5" ht="15" customHeight="1">
      <c r="A4826" s="219">
        <v>2016</v>
      </c>
      <c r="B4826" s="219" t="s">
        <v>61</v>
      </c>
      <c r="C4826" s="219" t="s">
        <v>633</v>
      </c>
      <c r="D4826" s="219" t="s">
        <v>637</v>
      </c>
      <c r="E4826" s="219">
        <v>3.7928250000000001E-3</v>
      </c>
    </row>
    <row r="4827" spans="1:5" ht="15" customHeight="1">
      <c r="A4827" s="219">
        <v>2016</v>
      </c>
      <c r="B4827" s="219" t="s">
        <v>62</v>
      </c>
      <c r="C4827" s="219" t="s">
        <v>633</v>
      </c>
      <c r="D4827" s="219" t="s">
        <v>637</v>
      </c>
      <c r="E4827" s="219">
        <v>4.0017209999999998E-3</v>
      </c>
    </row>
    <row r="4828" spans="1:5" ht="15" customHeight="1">
      <c r="A4828" s="219">
        <v>2016</v>
      </c>
      <c r="B4828" s="219" t="s">
        <v>68</v>
      </c>
      <c r="C4828" s="219" t="s">
        <v>633</v>
      </c>
      <c r="D4828" s="219" t="s">
        <v>637</v>
      </c>
      <c r="E4828" s="219">
        <v>1.4392109999999999E-3</v>
      </c>
    </row>
    <row r="4829" spans="1:5" ht="15" customHeight="1">
      <c r="A4829" s="219">
        <v>2016</v>
      </c>
      <c r="B4829" s="219" t="s">
        <v>65</v>
      </c>
      <c r="C4829" s="219" t="s">
        <v>633</v>
      </c>
      <c r="D4829" s="219" t="s">
        <v>637</v>
      </c>
      <c r="E4829" s="219">
        <v>7.1255939999999999E-3</v>
      </c>
    </row>
    <row r="4830" spans="1:5" ht="15" customHeight="1">
      <c r="A4830" s="219">
        <v>2016</v>
      </c>
      <c r="B4830" s="219" t="s">
        <v>70</v>
      </c>
      <c r="C4830" s="219" t="s">
        <v>633</v>
      </c>
      <c r="D4830" s="219" t="s">
        <v>637</v>
      </c>
      <c r="E4830" s="224">
        <v>5.5099999999999998E-5</v>
      </c>
    </row>
    <row r="4831" spans="1:5" ht="15" customHeight="1">
      <c r="A4831" s="219">
        <v>2016</v>
      </c>
      <c r="B4831" s="219" t="s">
        <v>89</v>
      </c>
      <c r="C4831" s="219" t="s">
        <v>633</v>
      </c>
      <c r="D4831" s="219" t="s">
        <v>637</v>
      </c>
      <c r="E4831" s="219">
        <v>2.4325010000000001E-3</v>
      </c>
    </row>
    <row r="4832" spans="1:5" ht="15" customHeight="1">
      <c r="A4832" s="219">
        <v>2016</v>
      </c>
      <c r="B4832" s="219" t="s">
        <v>92</v>
      </c>
      <c r="C4832" s="219" t="s">
        <v>633</v>
      </c>
      <c r="D4832" s="219" t="s">
        <v>637</v>
      </c>
      <c r="E4832" s="219">
        <v>7.8920599999999998E-4</v>
      </c>
    </row>
    <row r="4833" spans="1:5" ht="15" customHeight="1">
      <c r="A4833" s="219">
        <v>2016</v>
      </c>
      <c r="B4833" s="219" t="s">
        <v>73</v>
      </c>
      <c r="C4833" s="219" t="s">
        <v>633</v>
      </c>
      <c r="D4833" s="219" t="s">
        <v>637</v>
      </c>
      <c r="E4833" s="219">
        <v>1.1050581E-2</v>
      </c>
    </row>
    <row r="4834" spans="1:5" ht="15" customHeight="1">
      <c r="A4834" s="219">
        <v>2016</v>
      </c>
      <c r="B4834" s="219" t="s">
        <v>81</v>
      </c>
      <c r="C4834" s="219" t="s">
        <v>633</v>
      </c>
      <c r="D4834" s="219" t="s">
        <v>637</v>
      </c>
      <c r="E4834" s="219">
        <v>1.15149E-4</v>
      </c>
    </row>
    <row r="4835" spans="1:5" ht="15" customHeight="1">
      <c r="A4835" s="219">
        <v>2016</v>
      </c>
      <c r="B4835" s="219" t="s">
        <v>84</v>
      </c>
      <c r="C4835" s="219" t="s">
        <v>633</v>
      </c>
      <c r="D4835" s="219" t="s">
        <v>637</v>
      </c>
      <c r="E4835" s="224">
        <v>4.1E-5</v>
      </c>
    </row>
    <row r="4836" spans="1:5" ht="15" customHeight="1">
      <c r="A4836" s="219">
        <v>2016</v>
      </c>
      <c r="B4836" s="219" t="s">
        <v>76</v>
      </c>
      <c r="C4836" s="219" t="s">
        <v>633</v>
      </c>
      <c r="D4836" s="219" t="s">
        <v>637</v>
      </c>
      <c r="E4836" s="224">
        <v>3.8899999999999997E-5</v>
      </c>
    </row>
    <row r="4837" spans="1:5" ht="15" customHeight="1">
      <c r="A4837" s="219">
        <v>2016</v>
      </c>
      <c r="B4837" s="219" t="s">
        <v>87</v>
      </c>
      <c r="C4837" s="219" t="s">
        <v>633</v>
      </c>
      <c r="D4837" s="219" t="s">
        <v>637</v>
      </c>
      <c r="E4837" s="219">
        <v>6.5090199999999997E-4</v>
      </c>
    </row>
    <row r="4838" spans="1:5" ht="15" customHeight="1">
      <c r="A4838" s="219">
        <v>2016</v>
      </c>
      <c r="B4838" s="219" t="s">
        <v>95</v>
      </c>
      <c r="C4838" s="219" t="s">
        <v>633</v>
      </c>
      <c r="D4838" s="219" t="s">
        <v>637</v>
      </c>
      <c r="E4838" s="219">
        <v>1.0435020999999999E-2</v>
      </c>
    </row>
    <row r="4839" spans="1:5" ht="15" customHeight="1">
      <c r="A4839" s="219">
        <v>2016</v>
      </c>
      <c r="B4839" s="219" t="s">
        <v>98</v>
      </c>
      <c r="C4839" s="219" t="s">
        <v>633</v>
      </c>
      <c r="D4839" s="219" t="s">
        <v>637</v>
      </c>
      <c r="E4839" s="219">
        <v>3.4486228000000001E-2</v>
      </c>
    </row>
    <row r="4840" spans="1:5" ht="15" customHeight="1">
      <c r="A4840" s="219">
        <v>2016</v>
      </c>
      <c r="B4840" s="219" t="s">
        <v>100</v>
      </c>
      <c r="C4840" s="219" t="s">
        <v>633</v>
      </c>
      <c r="D4840" s="219" t="s">
        <v>637</v>
      </c>
      <c r="E4840" s="219">
        <v>3.4924000000000001E-4</v>
      </c>
    </row>
    <row r="4841" spans="1:5" ht="15" customHeight="1">
      <c r="A4841" s="219">
        <v>2016</v>
      </c>
      <c r="B4841" s="219" t="s">
        <v>103</v>
      </c>
      <c r="C4841" s="219" t="s">
        <v>633</v>
      </c>
      <c r="D4841" s="219" t="s">
        <v>637</v>
      </c>
      <c r="E4841" s="219">
        <v>3.4044169999999999E-3</v>
      </c>
    </row>
    <row r="4842" spans="1:5" ht="15" customHeight="1">
      <c r="A4842" s="219">
        <v>2016</v>
      </c>
      <c r="B4842" s="219" t="s">
        <v>105</v>
      </c>
      <c r="C4842" s="219" t="s">
        <v>633</v>
      </c>
      <c r="D4842" s="219" t="s">
        <v>637</v>
      </c>
      <c r="E4842" s="219">
        <v>1.174563E-3</v>
      </c>
    </row>
    <row r="4843" spans="1:5" ht="15" customHeight="1">
      <c r="A4843" s="219">
        <v>2016</v>
      </c>
      <c r="B4843" s="219" t="s">
        <v>107</v>
      </c>
      <c r="C4843" s="219" t="s">
        <v>633</v>
      </c>
      <c r="D4843" s="219" t="s">
        <v>637</v>
      </c>
      <c r="E4843" s="219">
        <v>3.2560110000000001E-3</v>
      </c>
    </row>
    <row r="4844" spans="1:5" ht="15" customHeight="1">
      <c r="A4844" s="219">
        <v>2016</v>
      </c>
      <c r="B4844" s="219" t="s">
        <v>110</v>
      </c>
      <c r="C4844" s="219" t="s">
        <v>633</v>
      </c>
      <c r="D4844" s="219" t="s">
        <v>637</v>
      </c>
      <c r="E4844" s="219">
        <v>2.2682840000000002E-3</v>
      </c>
    </row>
    <row r="4845" spans="1:5" ht="15" customHeight="1">
      <c r="A4845" s="219">
        <v>2016</v>
      </c>
      <c r="B4845" s="219" t="s">
        <v>113</v>
      </c>
      <c r="C4845" s="219" t="s">
        <v>633</v>
      </c>
      <c r="D4845" s="219" t="s">
        <v>637</v>
      </c>
      <c r="E4845" s="219">
        <v>1.4371683E-2</v>
      </c>
    </row>
    <row r="4846" spans="1:5" ht="15" customHeight="1">
      <c r="A4846" s="219">
        <v>2016</v>
      </c>
      <c r="B4846" s="219" t="s">
        <v>115</v>
      </c>
      <c r="C4846" s="219" t="s">
        <v>633</v>
      </c>
      <c r="D4846" s="219" t="s">
        <v>637</v>
      </c>
      <c r="E4846" s="219">
        <v>0.21966508500000001</v>
      </c>
    </row>
    <row r="4847" spans="1:5" ht="15" customHeight="1">
      <c r="A4847" s="219">
        <v>2016</v>
      </c>
      <c r="B4847" s="219" t="s">
        <v>118</v>
      </c>
      <c r="C4847" s="219" t="s">
        <v>633</v>
      </c>
      <c r="D4847" s="219" t="s">
        <v>637</v>
      </c>
      <c r="E4847" s="219">
        <v>5.05343E-4</v>
      </c>
    </row>
    <row r="4848" spans="1:5" ht="15" customHeight="1">
      <c r="A4848" s="219">
        <v>2016</v>
      </c>
      <c r="B4848" s="219" t="s">
        <v>123</v>
      </c>
      <c r="C4848" s="219" t="s">
        <v>633</v>
      </c>
      <c r="D4848" s="219" t="s">
        <v>637</v>
      </c>
      <c r="E4848" s="219">
        <v>3.8171664000000001E-2</v>
      </c>
    </row>
    <row r="4849" spans="1:5" ht="15" customHeight="1">
      <c r="A4849" s="219">
        <v>2016</v>
      </c>
      <c r="B4849" s="219" t="s">
        <v>126</v>
      </c>
      <c r="C4849" s="219" t="s">
        <v>633</v>
      </c>
      <c r="D4849" s="219" t="s">
        <v>637</v>
      </c>
      <c r="E4849" s="219">
        <v>3.4733099999999999E-4</v>
      </c>
    </row>
    <row r="4850" spans="1:5" ht="15" customHeight="1">
      <c r="A4850" s="219">
        <v>2016</v>
      </c>
      <c r="B4850" s="219" t="s">
        <v>132</v>
      </c>
      <c r="C4850" s="219" t="s">
        <v>633</v>
      </c>
      <c r="D4850" s="219" t="s">
        <v>637</v>
      </c>
      <c r="E4850" s="219">
        <v>1.100125E-3</v>
      </c>
    </row>
    <row r="4851" spans="1:5" ht="15" customHeight="1">
      <c r="A4851" s="219">
        <v>2016</v>
      </c>
      <c r="B4851" s="219" t="s">
        <v>129</v>
      </c>
      <c r="C4851" s="219" t="s">
        <v>633</v>
      </c>
      <c r="D4851" s="219" t="s">
        <v>637</v>
      </c>
      <c r="E4851" s="219">
        <v>6.3047069999999997E-3</v>
      </c>
    </row>
    <row r="4852" spans="1:5" ht="15" customHeight="1">
      <c r="A4852" s="219">
        <v>2016</v>
      </c>
      <c r="B4852" s="219" t="s">
        <v>134</v>
      </c>
      <c r="C4852" s="219" t="s">
        <v>633</v>
      </c>
      <c r="D4852" s="219" t="s">
        <v>637</v>
      </c>
      <c r="E4852" s="219">
        <v>5.7582300000000005E-4</v>
      </c>
    </row>
    <row r="4853" spans="1:5" ht="15" customHeight="1">
      <c r="A4853" s="219">
        <v>2016</v>
      </c>
      <c r="B4853" s="219" t="s">
        <v>3</v>
      </c>
      <c r="C4853" s="219" t="s">
        <v>638</v>
      </c>
      <c r="D4853" s="219" t="s">
        <v>637</v>
      </c>
      <c r="E4853" s="219">
        <v>6.6502660000000002E-3</v>
      </c>
    </row>
    <row r="4854" spans="1:5" ht="15" customHeight="1">
      <c r="A4854" s="219">
        <v>2016</v>
      </c>
      <c r="B4854" s="219" t="s">
        <v>12</v>
      </c>
      <c r="C4854" s="219" t="s">
        <v>638</v>
      </c>
      <c r="D4854" s="219" t="s">
        <v>637</v>
      </c>
      <c r="E4854" s="219">
        <v>1.3433010000000001E-3</v>
      </c>
    </row>
    <row r="4855" spans="1:5" ht="15" customHeight="1">
      <c r="A4855" s="219">
        <v>2016</v>
      </c>
      <c r="B4855" s="219" t="s">
        <v>36</v>
      </c>
      <c r="C4855" s="219" t="s">
        <v>638</v>
      </c>
      <c r="D4855" s="219" t="s">
        <v>637</v>
      </c>
      <c r="E4855" s="219">
        <v>1.4152306E-2</v>
      </c>
    </row>
    <row r="4856" spans="1:5" ht="15" customHeight="1">
      <c r="A4856" s="219">
        <v>2016</v>
      </c>
      <c r="B4856" s="219" t="s">
        <v>47</v>
      </c>
      <c r="C4856" s="219" t="s">
        <v>638</v>
      </c>
      <c r="D4856" s="219" t="s">
        <v>637</v>
      </c>
      <c r="E4856" s="219">
        <v>0.68056487799999998</v>
      </c>
    </row>
    <row r="4857" spans="1:5" ht="15" customHeight="1">
      <c r="A4857" s="219">
        <v>2016</v>
      </c>
      <c r="B4857" s="219" t="s">
        <v>50</v>
      </c>
      <c r="C4857" s="219" t="s">
        <v>638</v>
      </c>
      <c r="D4857" s="219" t="s">
        <v>637</v>
      </c>
      <c r="E4857" s="219">
        <v>6.2383014000000001E-2</v>
      </c>
    </row>
    <row r="4858" spans="1:5" ht="15" customHeight="1">
      <c r="A4858" s="219">
        <v>2016</v>
      </c>
      <c r="B4858" s="219" t="s">
        <v>62</v>
      </c>
      <c r="C4858" s="219" t="s">
        <v>638</v>
      </c>
      <c r="D4858" s="219" t="s">
        <v>637</v>
      </c>
      <c r="E4858" s="219">
        <v>1.7293149999999999E-3</v>
      </c>
    </row>
    <row r="4859" spans="1:5" ht="15" customHeight="1">
      <c r="A4859" s="219">
        <v>2016</v>
      </c>
      <c r="B4859" s="219" t="s">
        <v>89</v>
      </c>
      <c r="C4859" s="219" t="s">
        <v>638</v>
      </c>
      <c r="D4859" s="219" t="s">
        <v>637</v>
      </c>
      <c r="E4859" s="219">
        <v>0.165018419</v>
      </c>
    </row>
    <row r="4860" spans="1:5" ht="15" customHeight="1">
      <c r="A4860" s="219">
        <v>2016</v>
      </c>
      <c r="B4860" s="219" t="s">
        <v>81</v>
      </c>
      <c r="C4860" s="219" t="s">
        <v>638</v>
      </c>
      <c r="D4860" s="219" t="s">
        <v>637</v>
      </c>
      <c r="E4860" s="219">
        <v>7.63289E-4</v>
      </c>
    </row>
    <row r="4861" spans="1:5" ht="15" customHeight="1">
      <c r="A4861" s="219">
        <v>2016</v>
      </c>
      <c r="B4861" s="219" t="s">
        <v>103</v>
      </c>
      <c r="C4861" s="219" t="s">
        <v>638</v>
      </c>
      <c r="D4861" s="219" t="s">
        <v>637</v>
      </c>
      <c r="E4861" s="219">
        <v>5.9691299999999996E-3</v>
      </c>
    </row>
    <row r="4862" spans="1:5" ht="15" customHeight="1">
      <c r="A4862" s="219">
        <v>2016</v>
      </c>
      <c r="B4862" s="219" t="s">
        <v>115</v>
      </c>
      <c r="C4862" s="219" t="s">
        <v>638</v>
      </c>
      <c r="D4862" s="219" t="s">
        <v>637</v>
      </c>
      <c r="E4862" s="219">
        <v>2.9945999999999998E-4</v>
      </c>
    </row>
    <row r="4863" spans="1:5" ht="15" customHeight="1">
      <c r="A4863" s="219">
        <v>2016</v>
      </c>
      <c r="B4863" s="219" t="s">
        <v>129</v>
      </c>
      <c r="C4863" s="219" t="s">
        <v>638</v>
      </c>
      <c r="D4863" s="219" t="s">
        <v>637</v>
      </c>
      <c r="E4863" s="219">
        <v>6.1126621999999999E-2</v>
      </c>
    </row>
    <row r="4864" spans="1:5" ht="15" customHeight="1">
      <c r="A4864" s="219">
        <v>2016</v>
      </c>
      <c r="B4864" s="219" t="s">
        <v>3</v>
      </c>
      <c r="C4864" s="219" t="s">
        <v>188</v>
      </c>
      <c r="D4864" s="219" t="s">
        <v>632</v>
      </c>
      <c r="E4864" s="219">
        <v>8.5621156000000004E-2</v>
      </c>
    </row>
    <row r="4865" spans="1:5" ht="15" customHeight="1">
      <c r="A4865" s="219">
        <v>2016</v>
      </c>
      <c r="B4865" s="219" t="s">
        <v>12</v>
      </c>
      <c r="C4865" s="219" t="s">
        <v>188</v>
      </c>
      <c r="D4865" s="219" t="s">
        <v>632</v>
      </c>
      <c r="E4865" s="219">
        <v>6.6393559999999999E-3</v>
      </c>
    </row>
    <row r="4866" spans="1:5" ht="15" customHeight="1">
      <c r="A4866" s="219">
        <v>2016</v>
      </c>
      <c r="B4866" s="219" t="s">
        <v>8</v>
      </c>
      <c r="C4866" s="219" t="s">
        <v>188</v>
      </c>
      <c r="D4866" s="219" t="s">
        <v>632</v>
      </c>
      <c r="E4866" s="219">
        <v>2.1511578E-2</v>
      </c>
    </row>
    <row r="4867" spans="1:5" ht="15" customHeight="1">
      <c r="A4867" s="219">
        <v>2016</v>
      </c>
      <c r="B4867" s="219" t="s">
        <v>15</v>
      </c>
      <c r="C4867" s="219" t="s">
        <v>188</v>
      </c>
      <c r="D4867" s="219" t="s">
        <v>632</v>
      </c>
      <c r="E4867" s="219">
        <v>8.9307490000000003E-2</v>
      </c>
    </row>
    <row r="4868" spans="1:5" ht="15" customHeight="1">
      <c r="A4868" s="219">
        <v>2016</v>
      </c>
      <c r="B4868" s="219" t="s">
        <v>17</v>
      </c>
      <c r="C4868" s="219" t="s">
        <v>188</v>
      </c>
      <c r="D4868" s="219" t="s">
        <v>632</v>
      </c>
      <c r="E4868" s="219">
        <v>2.2136129000000001E-2</v>
      </c>
    </row>
    <row r="4869" spans="1:5" ht="15" customHeight="1">
      <c r="A4869" s="219">
        <v>2016</v>
      </c>
      <c r="B4869" s="219" t="s">
        <v>26</v>
      </c>
      <c r="C4869" s="219" t="s">
        <v>188</v>
      </c>
      <c r="D4869" s="219" t="s">
        <v>632</v>
      </c>
      <c r="E4869" s="219">
        <v>4.5338443999999999E-2</v>
      </c>
    </row>
    <row r="4870" spans="1:5" ht="15" customHeight="1">
      <c r="A4870" s="219">
        <v>2016</v>
      </c>
      <c r="B4870" s="219" t="s">
        <v>28</v>
      </c>
      <c r="C4870" s="219" t="s">
        <v>188</v>
      </c>
      <c r="D4870" s="219" t="s">
        <v>632</v>
      </c>
      <c r="E4870" s="219">
        <v>7.2474280000000002E-3</v>
      </c>
    </row>
    <row r="4871" spans="1:5" ht="15" customHeight="1">
      <c r="A4871" s="219">
        <v>2016</v>
      </c>
      <c r="B4871" s="219" t="s">
        <v>42</v>
      </c>
      <c r="C4871" s="219" t="s">
        <v>188</v>
      </c>
      <c r="D4871" s="219" t="s">
        <v>632</v>
      </c>
      <c r="E4871" s="219">
        <v>1.5167195E-2</v>
      </c>
    </row>
    <row r="4872" spans="1:5" ht="15" customHeight="1">
      <c r="A4872" s="219">
        <v>2016</v>
      </c>
      <c r="B4872" s="219" t="s">
        <v>36</v>
      </c>
      <c r="C4872" s="219" t="s">
        <v>188</v>
      </c>
      <c r="D4872" s="219" t="s">
        <v>632</v>
      </c>
      <c r="E4872" s="219">
        <v>1.7075454E-2</v>
      </c>
    </row>
    <row r="4873" spans="1:5" ht="15" customHeight="1">
      <c r="A4873" s="219">
        <v>2016</v>
      </c>
      <c r="B4873" s="219" t="s">
        <v>39</v>
      </c>
      <c r="C4873" s="219" t="s">
        <v>188</v>
      </c>
      <c r="D4873" s="219" t="s">
        <v>632</v>
      </c>
      <c r="E4873" s="219">
        <v>3.5900967999999998E-2</v>
      </c>
    </row>
    <row r="4874" spans="1:5" ht="15" customHeight="1">
      <c r="A4874" s="219">
        <v>2016</v>
      </c>
      <c r="B4874" s="219" t="s">
        <v>44</v>
      </c>
      <c r="C4874" s="219" t="s">
        <v>188</v>
      </c>
      <c r="D4874" s="219" t="s">
        <v>632</v>
      </c>
      <c r="E4874" s="219">
        <v>1.3153471E-2</v>
      </c>
    </row>
    <row r="4875" spans="1:5" ht="15" customHeight="1">
      <c r="A4875" s="219">
        <v>2016</v>
      </c>
      <c r="B4875" s="219" t="s">
        <v>47</v>
      </c>
      <c r="C4875" s="219" t="s">
        <v>188</v>
      </c>
      <c r="D4875" s="219" t="s">
        <v>632</v>
      </c>
      <c r="E4875" s="219">
        <v>3.8577144000000001E-2</v>
      </c>
    </row>
    <row r="4876" spans="1:5" ht="15" customHeight="1">
      <c r="A4876" s="219">
        <v>2016</v>
      </c>
      <c r="B4876" s="219" t="s">
        <v>50</v>
      </c>
      <c r="C4876" s="219" t="s">
        <v>188</v>
      </c>
      <c r="D4876" s="219" t="s">
        <v>632</v>
      </c>
      <c r="E4876" s="224">
        <v>8.2399999999999997E-5</v>
      </c>
    </row>
    <row r="4877" spans="1:5" ht="15" customHeight="1">
      <c r="A4877" s="219">
        <v>2016</v>
      </c>
      <c r="B4877" s="219" t="s">
        <v>58</v>
      </c>
      <c r="C4877" s="219" t="s">
        <v>188</v>
      </c>
      <c r="D4877" s="219" t="s">
        <v>632</v>
      </c>
      <c r="E4877" s="219">
        <v>1.54902E-4</v>
      </c>
    </row>
    <row r="4878" spans="1:5" ht="15" customHeight="1">
      <c r="A4878" s="219">
        <v>2016</v>
      </c>
      <c r="B4878" s="219" t="s">
        <v>55</v>
      </c>
      <c r="C4878" s="219" t="s">
        <v>188</v>
      </c>
      <c r="D4878" s="219" t="s">
        <v>632</v>
      </c>
      <c r="E4878" s="219">
        <v>3.1118786999999998E-2</v>
      </c>
    </row>
    <row r="4879" spans="1:5" ht="15" customHeight="1">
      <c r="A4879" s="219">
        <v>2016</v>
      </c>
      <c r="B4879" s="219" t="s">
        <v>52</v>
      </c>
      <c r="C4879" s="219" t="s">
        <v>188</v>
      </c>
      <c r="D4879" s="219" t="s">
        <v>632</v>
      </c>
      <c r="E4879" s="219">
        <v>4.118081E-3</v>
      </c>
    </row>
    <row r="4880" spans="1:5" ht="15" customHeight="1">
      <c r="A4880" s="219">
        <v>2016</v>
      </c>
      <c r="B4880" s="219" t="s">
        <v>61</v>
      </c>
      <c r="C4880" s="219" t="s">
        <v>188</v>
      </c>
      <c r="D4880" s="219" t="s">
        <v>632</v>
      </c>
      <c r="E4880" s="219">
        <v>4.6480433000000002E-2</v>
      </c>
    </row>
    <row r="4881" spans="1:5" ht="15" customHeight="1">
      <c r="A4881" s="219">
        <v>2016</v>
      </c>
      <c r="B4881" s="219" t="s">
        <v>68</v>
      </c>
      <c r="C4881" s="219" t="s">
        <v>188</v>
      </c>
      <c r="D4881" s="219" t="s">
        <v>632</v>
      </c>
      <c r="E4881" s="219">
        <v>9.6976778E-2</v>
      </c>
    </row>
    <row r="4882" spans="1:5" ht="15" customHeight="1">
      <c r="A4882" s="219">
        <v>2016</v>
      </c>
      <c r="B4882" s="219" t="s">
        <v>70</v>
      </c>
      <c r="C4882" s="219" t="s">
        <v>188</v>
      </c>
      <c r="D4882" s="219" t="s">
        <v>632</v>
      </c>
      <c r="E4882" s="219">
        <v>9.7785890000000007E-3</v>
      </c>
    </row>
    <row r="4883" spans="1:5" ht="15" customHeight="1">
      <c r="A4883" s="219">
        <v>2016</v>
      </c>
      <c r="B4883" s="219" t="s">
        <v>89</v>
      </c>
      <c r="C4883" s="219" t="s">
        <v>188</v>
      </c>
      <c r="D4883" s="219" t="s">
        <v>632</v>
      </c>
      <c r="E4883" s="219">
        <v>4.4493100000000003E-4</v>
      </c>
    </row>
    <row r="4884" spans="1:5" ht="15" customHeight="1">
      <c r="A4884" s="219">
        <v>2016</v>
      </c>
      <c r="B4884" s="219" t="s">
        <v>73</v>
      </c>
      <c r="C4884" s="219" t="s">
        <v>188</v>
      </c>
      <c r="D4884" s="219" t="s">
        <v>632</v>
      </c>
      <c r="E4884" s="219">
        <v>8.4240219999999998E-3</v>
      </c>
    </row>
    <row r="4885" spans="1:5" ht="15" customHeight="1">
      <c r="A4885" s="219">
        <v>2016</v>
      </c>
      <c r="B4885" s="219" t="s">
        <v>79</v>
      </c>
      <c r="C4885" s="219" t="s">
        <v>188</v>
      </c>
      <c r="D4885" s="219" t="s">
        <v>632</v>
      </c>
      <c r="E4885" s="219">
        <v>2.5542300000000001E-4</v>
      </c>
    </row>
    <row r="4886" spans="1:5" ht="15" customHeight="1">
      <c r="A4886" s="219">
        <v>2016</v>
      </c>
      <c r="B4886" s="219" t="s">
        <v>81</v>
      </c>
      <c r="C4886" s="219" t="s">
        <v>188</v>
      </c>
      <c r="D4886" s="219" t="s">
        <v>632</v>
      </c>
      <c r="E4886" s="219">
        <v>1.02169E-4</v>
      </c>
    </row>
    <row r="4887" spans="1:5" ht="15" customHeight="1">
      <c r="A4887" s="219">
        <v>2016</v>
      </c>
      <c r="B4887" s="219" t="s">
        <v>84</v>
      </c>
      <c r="C4887" s="219" t="s">
        <v>188</v>
      </c>
      <c r="D4887" s="219" t="s">
        <v>632</v>
      </c>
      <c r="E4887" s="219">
        <v>5.1348299999999999E-3</v>
      </c>
    </row>
    <row r="4888" spans="1:5" ht="15" customHeight="1">
      <c r="A4888" s="219">
        <v>2016</v>
      </c>
      <c r="B4888" s="219" t="s">
        <v>76</v>
      </c>
      <c r="C4888" s="219" t="s">
        <v>188</v>
      </c>
      <c r="D4888" s="219" t="s">
        <v>632</v>
      </c>
      <c r="E4888" s="219">
        <v>2.0148771999999999E-2</v>
      </c>
    </row>
    <row r="4889" spans="1:5" ht="15" customHeight="1">
      <c r="A4889" s="219">
        <v>2016</v>
      </c>
      <c r="B4889" s="219" t="s">
        <v>87</v>
      </c>
      <c r="C4889" s="219" t="s">
        <v>188</v>
      </c>
      <c r="D4889" s="219" t="s">
        <v>632</v>
      </c>
      <c r="E4889" s="219">
        <v>4.1625739999999996E-3</v>
      </c>
    </row>
    <row r="4890" spans="1:5" ht="15" customHeight="1">
      <c r="A4890" s="219">
        <v>2016</v>
      </c>
      <c r="B4890" s="219" t="s">
        <v>95</v>
      </c>
      <c r="C4890" s="219" t="s">
        <v>188</v>
      </c>
      <c r="D4890" s="219" t="s">
        <v>632</v>
      </c>
      <c r="E4890" s="219">
        <v>3.2745256E-2</v>
      </c>
    </row>
    <row r="4891" spans="1:5" ht="15" customHeight="1">
      <c r="A4891" s="219">
        <v>2016</v>
      </c>
      <c r="B4891" s="219" t="s">
        <v>98</v>
      </c>
      <c r="C4891" s="219" t="s">
        <v>188</v>
      </c>
      <c r="D4891" s="219" t="s">
        <v>632</v>
      </c>
      <c r="E4891" s="219">
        <v>1.6716213000000001E-2</v>
      </c>
    </row>
    <row r="4892" spans="1:5" ht="15" customHeight="1">
      <c r="A4892" s="219">
        <v>2016</v>
      </c>
      <c r="B4892" s="219" t="s">
        <v>100</v>
      </c>
      <c r="C4892" s="219" t="s">
        <v>188</v>
      </c>
      <c r="D4892" s="219" t="s">
        <v>632</v>
      </c>
      <c r="E4892" s="219">
        <v>7.8604399999999996E-4</v>
      </c>
    </row>
    <row r="4893" spans="1:5" ht="15" customHeight="1">
      <c r="A4893" s="219">
        <v>2016</v>
      </c>
      <c r="B4893" s="219" t="s">
        <v>103</v>
      </c>
      <c r="C4893" s="219" t="s">
        <v>188</v>
      </c>
      <c r="D4893" s="219" t="s">
        <v>632</v>
      </c>
      <c r="E4893" s="219">
        <v>0.12526778199999999</v>
      </c>
    </row>
    <row r="4894" spans="1:5" ht="15" customHeight="1">
      <c r="A4894" s="219">
        <v>2016</v>
      </c>
      <c r="B4894" s="219" t="s">
        <v>8075</v>
      </c>
      <c r="C4894" s="219" t="s">
        <v>188</v>
      </c>
      <c r="D4894" s="219" t="s">
        <v>632</v>
      </c>
      <c r="E4894" s="219">
        <v>4.6585899999999998E-3</v>
      </c>
    </row>
    <row r="4895" spans="1:5" ht="15" customHeight="1">
      <c r="A4895" s="219">
        <v>2016</v>
      </c>
      <c r="B4895" s="219" t="s">
        <v>107</v>
      </c>
      <c r="C4895" s="219" t="s">
        <v>188</v>
      </c>
      <c r="D4895" s="219" t="s">
        <v>632</v>
      </c>
      <c r="E4895" s="219">
        <v>1.6470677E-2</v>
      </c>
    </row>
    <row r="4896" spans="1:5" ht="15" customHeight="1">
      <c r="A4896" s="219">
        <v>2016</v>
      </c>
      <c r="B4896" s="219" t="s">
        <v>110</v>
      </c>
      <c r="C4896" s="219" t="s">
        <v>188</v>
      </c>
      <c r="D4896" s="219" t="s">
        <v>632</v>
      </c>
      <c r="E4896" s="219">
        <v>1.2294920000000001E-2</v>
      </c>
    </row>
    <row r="4897" spans="1:5" ht="15" customHeight="1">
      <c r="A4897" s="219">
        <v>2016</v>
      </c>
      <c r="B4897" s="219" t="s">
        <v>113</v>
      </c>
      <c r="C4897" s="219" t="s">
        <v>188</v>
      </c>
      <c r="D4897" s="219" t="s">
        <v>632</v>
      </c>
      <c r="E4897" s="219">
        <v>1.3038119000000001E-2</v>
      </c>
    </row>
    <row r="4898" spans="1:5" ht="15" customHeight="1">
      <c r="A4898" s="219">
        <v>2016</v>
      </c>
      <c r="B4898" s="219" t="s">
        <v>115</v>
      </c>
      <c r="C4898" s="219" t="s">
        <v>188</v>
      </c>
      <c r="D4898" s="219" t="s">
        <v>632</v>
      </c>
      <c r="E4898" s="219">
        <v>7.5583847999999995E-2</v>
      </c>
    </row>
    <row r="4899" spans="1:5" ht="15" customHeight="1">
      <c r="A4899" s="219">
        <v>2016</v>
      </c>
      <c r="B4899" s="219" t="s">
        <v>118</v>
      </c>
      <c r="C4899" s="219" t="s">
        <v>188</v>
      </c>
      <c r="D4899" s="219" t="s">
        <v>632</v>
      </c>
      <c r="E4899" s="219">
        <v>2.4711784000000001E-2</v>
      </c>
    </row>
    <row r="4900" spans="1:5" ht="15" customHeight="1">
      <c r="A4900" s="219">
        <v>2016</v>
      </c>
      <c r="B4900" s="219" t="s">
        <v>123</v>
      </c>
      <c r="C4900" s="219" t="s">
        <v>188</v>
      </c>
      <c r="D4900" s="219" t="s">
        <v>632</v>
      </c>
      <c r="E4900" s="219">
        <v>1.8673908999999999E-2</v>
      </c>
    </row>
    <row r="4901" spans="1:5" ht="15" customHeight="1">
      <c r="A4901" s="219">
        <v>2016</v>
      </c>
      <c r="B4901" s="219" t="s">
        <v>126</v>
      </c>
      <c r="C4901" s="219" t="s">
        <v>188</v>
      </c>
      <c r="D4901" s="219" t="s">
        <v>632</v>
      </c>
      <c r="E4901" s="219">
        <v>1.687441E-3</v>
      </c>
    </row>
    <row r="4902" spans="1:5" ht="15" customHeight="1">
      <c r="A4902" s="219">
        <v>2016</v>
      </c>
      <c r="B4902" s="219" t="s">
        <v>132</v>
      </c>
      <c r="C4902" s="219" t="s">
        <v>188</v>
      </c>
      <c r="D4902" s="219" t="s">
        <v>632</v>
      </c>
      <c r="E4902" s="219">
        <v>1.1952157999999999E-2</v>
      </c>
    </row>
    <row r="4903" spans="1:5" ht="15" customHeight="1">
      <c r="A4903" s="219">
        <v>2016</v>
      </c>
      <c r="B4903" s="219" t="s">
        <v>129</v>
      </c>
      <c r="C4903" s="219" t="s">
        <v>188</v>
      </c>
      <c r="D4903" s="219" t="s">
        <v>632</v>
      </c>
      <c r="E4903" s="219">
        <v>1.1614341E-2</v>
      </c>
    </row>
    <row r="4904" spans="1:5" ht="15" customHeight="1">
      <c r="A4904" s="219">
        <v>2016</v>
      </c>
      <c r="B4904" s="219" t="s">
        <v>134</v>
      </c>
      <c r="C4904" s="219" t="s">
        <v>188</v>
      </c>
      <c r="D4904" s="219" t="s">
        <v>632</v>
      </c>
      <c r="E4904" s="219">
        <v>8.7404179999999998E-3</v>
      </c>
    </row>
    <row r="4905" spans="1:5" ht="15" customHeight="1">
      <c r="A4905" s="219">
        <v>2016</v>
      </c>
      <c r="B4905" s="219" t="s">
        <v>3</v>
      </c>
      <c r="C4905" s="219" t="s">
        <v>188</v>
      </c>
      <c r="D4905" s="219" t="s">
        <v>637</v>
      </c>
      <c r="E4905" s="219">
        <v>4.3387160000000003E-3</v>
      </c>
    </row>
    <row r="4906" spans="1:5" ht="15" customHeight="1">
      <c r="A4906" s="219">
        <v>2016</v>
      </c>
      <c r="B4906" s="219" t="s">
        <v>12</v>
      </c>
      <c r="C4906" s="219" t="s">
        <v>188</v>
      </c>
      <c r="D4906" s="219" t="s">
        <v>637</v>
      </c>
      <c r="E4906" s="219">
        <v>3.3866400000000002E-4</v>
      </c>
    </row>
    <row r="4907" spans="1:5" ht="15" customHeight="1">
      <c r="A4907" s="219">
        <v>2016</v>
      </c>
      <c r="B4907" s="219" t="s">
        <v>8</v>
      </c>
      <c r="C4907" s="219" t="s">
        <v>188</v>
      </c>
      <c r="D4907" s="219" t="s">
        <v>637</v>
      </c>
      <c r="E4907" s="219">
        <v>4.1708860000000004E-3</v>
      </c>
    </row>
    <row r="4908" spans="1:5" ht="15" customHeight="1">
      <c r="A4908" s="219">
        <v>2016</v>
      </c>
      <c r="B4908" s="219" t="s">
        <v>15</v>
      </c>
      <c r="C4908" s="219" t="s">
        <v>188</v>
      </c>
      <c r="D4908" s="219" t="s">
        <v>637</v>
      </c>
      <c r="E4908" s="219">
        <v>1.7617450000000001E-3</v>
      </c>
    </row>
    <row r="4909" spans="1:5" ht="15" customHeight="1">
      <c r="A4909" s="219">
        <v>2016</v>
      </c>
      <c r="B4909" s="219" t="s">
        <v>17</v>
      </c>
      <c r="C4909" s="219" t="s">
        <v>188</v>
      </c>
      <c r="D4909" s="219" t="s">
        <v>637</v>
      </c>
      <c r="E4909" s="224">
        <v>1.5200000000000001E-6</v>
      </c>
    </row>
    <row r="4910" spans="1:5" ht="15" customHeight="1">
      <c r="A4910" s="219">
        <v>2016</v>
      </c>
      <c r="B4910" s="219" t="s">
        <v>23</v>
      </c>
      <c r="C4910" s="219" t="s">
        <v>188</v>
      </c>
      <c r="D4910" s="219" t="s">
        <v>637</v>
      </c>
      <c r="E4910" s="224">
        <v>4.3000000000000001E-7</v>
      </c>
    </row>
    <row r="4911" spans="1:5" ht="15" customHeight="1">
      <c r="A4911" s="219">
        <v>2016</v>
      </c>
      <c r="B4911" s="219" t="s">
        <v>26</v>
      </c>
      <c r="C4911" s="219" t="s">
        <v>188</v>
      </c>
      <c r="D4911" s="219" t="s">
        <v>637</v>
      </c>
      <c r="E4911" s="219">
        <v>0.77797475100000002</v>
      </c>
    </row>
    <row r="4912" spans="1:5" ht="15" customHeight="1">
      <c r="A4912" s="219">
        <v>2016</v>
      </c>
      <c r="B4912" s="219" t="s">
        <v>28</v>
      </c>
      <c r="C4912" s="219" t="s">
        <v>188</v>
      </c>
      <c r="D4912" s="219" t="s">
        <v>637</v>
      </c>
      <c r="E4912" s="219">
        <v>8.0413959999999993E-3</v>
      </c>
    </row>
    <row r="4913" spans="1:5" ht="15" customHeight="1">
      <c r="A4913" s="219">
        <v>2016</v>
      </c>
      <c r="B4913" s="219" t="s">
        <v>42</v>
      </c>
      <c r="C4913" s="219" t="s">
        <v>188</v>
      </c>
      <c r="D4913" s="219" t="s">
        <v>637</v>
      </c>
      <c r="E4913" s="219">
        <v>1.1233191E-2</v>
      </c>
    </row>
    <row r="4914" spans="1:5" ht="15" customHeight="1">
      <c r="A4914" s="219">
        <v>2016</v>
      </c>
      <c r="B4914" s="219" t="s">
        <v>34</v>
      </c>
      <c r="C4914" s="219" t="s">
        <v>188</v>
      </c>
      <c r="D4914" s="219" t="s">
        <v>637</v>
      </c>
      <c r="E4914" s="224">
        <v>4.0600000000000001E-6</v>
      </c>
    </row>
    <row r="4915" spans="1:5" ht="15" customHeight="1">
      <c r="A4915" s="219">
        <v>2016</v>
      </c>
      <c r="B4915" s="219" t="s">
        <v>36</v>
      </c>
      <c r="C4915" s="219" t="s">
        <v>188</v>
      </c>
      <c r="D4915" s="219" t="s">
        <v>637</v>
      </c>
      <c r="E4915" s="219">
        <v>6.2737299999999997E-4</v>
      </c>
    </row>
    <row r="4916" spans="1:5" ht="15" customHeight="1">
      <c r="A4916" s="219">
        <v>2016</v>
      </c>
      <c r="B4916" s="219" t="s">
        <v>39</v>
      </c>
      <c r="C4916" s="219" t="s">
        <v>188</v>
      </c>
      <c r="D4916" s="219" t="s">
        <v>637</v>
      </c>
      <c r="E4916" s="224">
        <v>5.3199999999999999E-5</v>
      </c>
    </row>
    <row r="4917" spans="1:5" ht="15" customHeight="1">
      <c r="A4917" s="219">
        <v>2016</v>
      </c>
      <c r="B4917" s="219" t="s">
        <v>44</v>
      </c>
      <c r="C4917" s="219" t="s">
        <v>188</v>
      </c>
      <c r="D4917" s="219" t="s">
        <v>637</v>
      </c>
      <c r="E4917" s="219">
        <v>8.5787380000000007E-3</v>
      </c>
    </row>
    <row r="4918" spans="1:5" ht="15" customHeight="1">
      <c r="A4918" s="219">
        <v>2016</v>
      </c>
      <c r="B4918" s="219" t="s">
        <v>47</v>
      </c>
      <c r="C4918" s="219" t="s">
        <v>188</v>
      </c>
      <c r="D4918" s="219" t="s">
        <v>637</v>
      </c>
      <c r="E4918" s="224">
        <v>3.4E-5</v>
      </c>
    </row>
    <row r="4919" spans="1:5" ht="15" customHeight="1">
      <c r="A4919" s="219">
        <v>2016</v>
      </c>
      <c r="B4919" s="219" t="s">
        <v>50</v>
      </c>
      <c r="C4919" s="219" t="s">
        <v>188</v>
      </c>
      <c r="D4919" s="219" t="s">
        <v>637</v>
      </c>
      <c r="E4919" s="219">
        <v>3.3753400000000003E-2</v>
      </c>
    </row>
    <row r="4920" spans="1:5" ht="15" customHeight="1">
      <c r="A4920" s="219">
        <v>2016</v>
      </c>
      <c r="B4920" s="219" t="s">
        <v>58</v>
      </c>
      <c r="C4920" s="219" t="s">
        <v>188</v>
      </c>
      <c r="D4920" s="219" t="s">
        <v>637</v>
      </c>
      <c r="E4920" s="224">
        <v>8.85E-7</v>
      </c>
    </row>
    <row r="4921" spans="1:5" ht="15" customHeight="1">
      <c r="A4921" s="219">
        <v>2016</v>
      </c>
      <c r="B4921" s="219" t="s">
        <v>55</v>
      </c>
      <c r="C4921" s="219" t="s">
        <v>188</v>
      </c>
      <c r="D4921" s="219" t="s">
        <v>637</v>
      </c>
      <c r="E4921" s="219">
        <v>6.0547699999999999E-4</v>
      </c>
    </row>
    <row r="4922" spans="1:5" ht="15" customHeight="1">
      <c r="A4922" s="219">
        <v>2016</v>
      </c>
      <c r="B4922" s="219" t="s">
        <v>61</v>
      </c>
      <c r="C4922" s="219" t="s">
        <v>188</v>
      </c>
      <c r="D4922" s="219" t="s">
        <v>637</v>
      </c>
      <c r="E4922" s="224">
        <v>2.4700000000000001E-5</v>
      </c>
    </row>
    <row r="4923" spans="1:5" ht="15" customHeight="1">
      <c r="A4923" s="219">
        <v>2016</v>
      </c>
      <c r="B4923" s="219" t="s">
        <v>62</v>
      </c>
      <c r="C4923" s="219" t="s">
        <v>188</v>
      </c>
      <c r="D4923" s="219" t="s">
        <v>637</v>
      </c>
      <c r="E4923" s="224">
        <v>2.3499999999999999E-5</v>
      </c>
    </row>
    <row r="4924" spans="1:5" ht="15" customHeight="1">
      <c r="A4924" s="219">
        <v>2016</v>
      </c>
      <c r="B4924" s="219" t="s">
        <v>68</v>
      </c>
      <c r="C4924" s="219" t="s">
        <v>188</v>
      </c>
      <c r="D4924" s="219" t="s">
        <v>637</v>
      </c>
      <c r="E4924" s="219">
        <v>5.831503E-3</v>
      </c>
    </row>
    <row r="4925" spans="1:5" ht="15" customHeight="1">
      <c r="A4925" s="219">
        <v>2016</v>
      </c>
      <c r="B4925" s="219" t="s">
        <v>65</v>
      </c>
      <c r="C4925" s="219" t="s">
        <v>188</v>
      </c>
      <c r="D4925" s="219" t="s">
        <v>637</v>
      </c>
      <c r="E4925" s="219">
        <v>9.2474961999999994E-2</v>
      </c>
    </row>
    <row r="4926" spans="1:5" ht="15" customHeight="1">
      <c r="A4926" s="219">
        <v>2016</v>
      </c>
      <c r="B4926" s="219" t="s">
        <v>70</v>
      </c>
      <c r="C4926" s="219" t="s">
        <v>188</v>
      </c>
      <c r="D4926" s="219" t="s">
        <v>637</v>
      </c>
      <c r="E4926" s="224">
        <v>2.7399999999999999E-7</v>
      </c>
    </row>
    <row r="4927" spans="1:5" ht="15" customHeight="1">
      <c r="A4927" s="219">
        <v>2016</v>
      </c>
      <c r="B4927" s="219" t="s">
        <v>89</v>
      </c>
      <c r="C4927" s="219" t="s">
        <v>188</v>
      </c>
      <c r="D4927" s="219" t="s">
        <v>637</v>
      </c>
      <c r="E4927" s="224">
        <v>2.0400000000000001E-5</v>
      </c>
    </row>
    <row r="4928" spans="1:5" ht="15" customHeight="1">
      <c r="A4928" s="219">
        <v>2016</v>
      </c>
      <c r="B4928" s="219" t="s">
        <v>92</v>
      </c>
      <c r="C4928" s="219" t="s">
        <v>188</v>
      </c>
      <c r="D4928" s="219" t="s">
        <v>637</v>
      </c>
      <c r="E4928" s="224">
        <v>3.9500000000000003E-6</v>
      </c>
    </row>
    <row r="4929" spans="1:5" ht="15" customHeight="1">
      <c r="A4929" s="219">
        <v>2016</v>
      </c>
      <c r="B4929" s="219" t="s">
        <v>73</v>
      </c>
      <c r="C4929" s="219" t="s">
        <v>188</v>
      </c>
      <c r="D4929" s="219" t="s">
        <v>637</v>
      </c>
      <c r="E4929" s="219">
        <v>3.06003E-4</v>
      </c>
    </row>
    <row r="4930" spans="1:5" ht="15" customHeight="1">
      <c r="A4930" s="219">
        <v>2016</v>
      </c>
      <c r="B4930" s="219" t="s">
        <v>81</v>
      </c>
      <c r="C4930" s="219" t="s">
        <v>188</v>
      </c>
      <c r="D4930" s="219" t="s">
        <v>637</v>
      </c>
      <c r="E4930" s="224">
        <v>3.58E-7</v>
      </c>
    </row>
    <row r="4931" spans="1:5" ht="15" customHeight="1">
      <c r="A4931" s="219">
        <v>2016</v>
      </c>
      <c r="B4931" s="219" t="s">
        <v>84</v>
      </c>
      <c r="C4931" s="219" t="s">
        <v>188</v>
      </c>
      <c r="D4931" s="219" t="s">
        <v>637</v>
      </c>
      <c r="E4931" s="224">
        <v>2.0599999999999999E-7</v>
      </c>
    </row>
    <row r="4932" spans="1:5" ht="15" customHeight="1">
      <c r="A4932" s="219">
        <v>2016</v>
      </c>
      <c r="B4932" s="219" t="s">
        <v>76</v>
      </c>
      <c r="C4932" s="219" t="s">
        <v>188</v>
      </c>
      <c r="D4932" s="219" t="s">
        <v>637</v>
      </c>
      <c r="E4932" s="224">
        <v>1.9500000000000001E-7</v>
      </c>
    </row>
    <row r="4933" spans="1:5" ht="15" customHeight="1">
      <c r="A4933" s="219">
        <v>2016</v>
      </c>
      <c r="B4933" s="219" t="s">
        <v>87</v>
      </c>
      <c r="C4933" s="219" t="s">
        <v>188</v>
      </c>
      <c r="D4933" s="219" t="s">
        <v>637</v>
      </c>
      <c r="E4933" s="224">
        <v>3.0599999999999999E-6</v>
      </c>
    </row>
    <row r="4934" spans="1:5" ht="15" customHeight="1">
      <c r="A4934" s="219">
        <v>2016</v>
      </c>
      <c r="B4934" s="219" t="s">
        <v>95</v>
      </c>
      <c r="C4934" s="219" t="s">
        <v>188</v>
      </c>
      <c r="D4934" s="219" t="s">
        <v>637</v>
      </c>
      <c r="E4934" s="219">
        <v>3.6294669999999999E-3</v>
      </c>
    </row>
    <row r="4935" spans="1:5" ht="15" customHeight="1">
      <c r="A4935" s="219">
        <v>2016</v>
      </c>
      <c r="B4935" s="219" t="s">
        <v>98</v>
      </c>
      <c r="C4935" s="219" t="s">
        <v>188</v>
      </c>
      <c r="D4935" s="219" t="s">
        <v>637</v>
      </c>
      <c r="E4935" s="219">
        <v>2.1983611E-2</v>
      </c>
    </row>
    <row r="4936" spans="1:5" ht="15" customHeight="1">
      <c r="A4936" s="219">
        <v>2016</v>
      </c>
      <c r="B4936" s="219" t="s">
        <v>100</v>
      </c>
      <c r="C4936" s="219" t="s">
        <v>188</v>
      </c>
      <c r="D4936" s="219" t="s">
        <v>637</v>
      </c>
      <c r="E4936" s="224">
        <v>9.6700000000000006E-6</v>
      </c>
    </row>
    <row r="4937" spans="1:5" ht="15" customHeight="1">
      <c r="A4937" s="219">
        <v>2016</v>
      </c>
      <c r="B4937" s="219" t="s">
        <v>103</v>
      </c>
      <c r="C4937" s="219" t="s">
        <v>188</v>
      </c>
      <c r="D4937" s="219" t="s">
        <v>637</v>
      </c>
      <c r="E4937" s="224">
        <v>1.7099999999999999E-5</v>
      </c>
    </row>
    <row r="4938" spans="1:5" ht="15" customHeight="1">
      <c r="A4938" s="219">
        <v>2016</v>
      </c>
      <c r="B4938" s="219" t="s">
        <v>105</v>
      </c>
      <c r="C4938" s="219" t="s">
        <v>188</v>
      </c>
      <c r="D4938" s="219" t="s">
        <v>637</v>
      </c>
      <c r="E4938" s="224">
        <v>6.0100000000000001E-6</v>
      </c>
    </row>
    <row r="4939" spans="1:5" ht="15" customHeight="1">
      <c r="A4939" s="219">
        <v>2016</v>
      </c>
      <c r="B4939" s="219" t="s">
        <v>107</v>
      </c>
      <c r="C4939" s="219" t="s">
        <v>188</v>
      </c>
      <c r="D4939" s="219" t="s">
        <v>637</v>
      </c>
      <c r="E4939" s="224">
        <v>9.0299999999999999E-5</v>
      </c>
    </row>
    <row r="4940" spans="1:5" ht="15" customHeight="1">
      <c r="A4940" s="219">
        <v>2016</v>
      </c>
      <c r="B4940" s="219" t="s">
        <v>110</v>
      </c>
      <c r="C4940" s="219" t="s">
        <v>188</v>
      </c>
      <c r="D4940" s="219" t="s">
        <v>637</v>
      </c>
      <c r="E4940" s="224">
        <v>3.1900000000000003E-5</v>
      </c>
    </row>
    <row r="4941" spans="1:5" ht="15" customHeight="1">
      <c r="A4941" s="219">
        <v>2016</v>
      </c>
      <c r="B4941" s="219" t="s">
        <v>113</v>
      </c>
      <c r="C4941" s="219" t="s">
        <v>188</v>
      </c>
      <c r="D4941" s="219" t="s">
        <v>637</v>
      </c>
      <c r="E4941" s="219">
        <v>3.9748600000000001E-4</v>
      </c>
    </row>
    <row r="4942" spans="1:5" ht="15" customHeight="1">
      <c r="A4942" s="219">
        <v>2016</v>
      </c>
      <c r="B4942" s="219" t="s">
        <v>115</v>
      </c>
      <c r="C4942" s="219" t="s">
        <v>188</v>
      </c>
      <c r="D4942" s="219" t="s">
        <v>637</v>
      </c>
      <c r="E4942" s="219">
        <v>2.0254033000000001E-2</v>
      </c>
    </row>
    <row r="4943" spans="1:5" ht="15" customHeight="1">
      <c r="A4943" s="219">
        <v>2016</v>
      </c>
      <c r="B4943" s="219" t="s">
        <v>118</v>
      </c>
      <c r="C4943" s="219" t="s">
        <v>188</v>
      </c>
      <c r="D4943" s="219" t="s">
        <v>637</v>
      </c>
      <c r="E4943" s="219">
        <v>5.0113100000000004E-4</v>
      </c>
    </row>
    <row r="4944" spans="1:5" ht="15" customHeight="1">
      <c r="A4944" s="219">
        <v>2016</v>
      </c>
      <c r="B4944" s="219" t="s">
        <v>123</v>
      </c>
      <c r="C4944" s="219" t="s">
        <v>188</v>
      </c>
      <c r="D4944" s="219" t="s">
        <v>637</v>
      </c>
      <c r="E4944" s="219">
        <v>2.8944499999999999E-4</v>
      </c>
    </row>
    <row r="4945" spans="1:5" ht="15" customHeight="1">
      <c r="A4945" s="219">
        <v>2016</v>
      </c>
      <c r="B4945" s="219" t="s">
        <v>126</v>
      </c>
      <c r="C4945" s="219" t="s">
        <v>188</v>
      </c>
      <c r="D4945" s="219" t="s">
        <v>637</v>
      </c>
      <c r="E4945" s="219">
        <v>1.7199610000000001E-3</v>
      </c>
    </row>
    <row r="4946" spans="1:5" ht="15" customHeight="1">
      <c r="A4946" s="219">
        <v>2016</v>
      </c>
      <c r="B4946" s="219" t="s">
        <v>132</v>
      </c>
      <c r="C4946" s="219" t="s">
        <v>188</v>
      </c>
      <c r="D4946" s="219" t="s">
        <v>637</v>
      </c>
      <c r="E4946" s="224">
        <v>5.4999999999999999E-6</v>
      </c>
    </row>
    <row r="4947" spans="1:5" ht="15" customHeight="1">
      <c r="A4947" s="219">
        <v>2016</v>
      </c>
      <c r="B4947" s="219" t="s">
        <v>129</v>
      </c>
      <c r="C4947" s="219" t="s">
        <v>188</v>
      </c>
      <c r="D4947" s="219" t="s">
        <v>637</v>
      </c>
      <c r="E4947" s="219">
        <v>1.3503500000000001E-4</v>
      </c>
    </row>
    <row r="4948" spans="1:5" ht="15" customHeight="1">
      <c r="A4948" s="219">
        <v>2016</v>
      </c>
      <c r="B4948" s="219" t="s">
        <v>134</v>
      </c>
      <c r="C4948" s="219" t="s">
        <v>188</v>
      </c>
      <c r="D4948" s="219" t="s">
        <v>637</v>
      </c>
      <c r="E4948" s="219">
        <v>7.2180499999999995E-4</v>
      </c>
    </row>
    <row r="4949" spans="1:5" ht="15" customHeight="1">
      <c r="A4949" s="219">
        <v>2017</v>
      </c>
      <c r="B4949" s="219" t="s">
        <v>3</v>
      </c>
      <c r="C4949" s="219" t="s">
        <v>187</v>
      </c>
      <c r="D4949" s="219" t="s">
        <v>632</v>
      </c>
      <c r="E4949" s="219">
        <v>9.6600421000000006E-2</v>
      </c>
    </row>
    <row r="4950" spans="1:5" ht="15" customHeight="1">
      <c r="A4950" s="219">
        <v>2017</v>
      </c>
      <c r="B4950" s="219" t="s">
        <v>12</v>
      </c>
      <c r="C4950" s="219" t="s">
        <v>187</v>
      </c>
      <c r="D4950" s="219" t="s">
        <v>632</v>
      </c>
      <c r="E4950" s="219">
        <v>7.8532189999999998E-3</v>
      </c>
    </row>
    <row r="4951" spans="1:5" ht="15" customHeight="1">
      <c r="A4951" s="219">
        <v>2017</v>
      </c>
      <c r="B4951" s="219" t="s">
        <v>8</v>
      </c>
      <c r="C4951" s="219" t="s">
        <v>187</v>
      </c>
      <c r="D4951" s="219" t="s">
        <v>632</v>
      </c>
      <c r="E4951" s="219">
        <v>1.7327136E-2</v>
      </c>
    </row>
    <row r="4952" spans="1:5" ht="15" customHeight="1">
      <c r="A4952" s="219">
        <v>2017</v>
      </c>
      <c r="B4952" s="219" t="s">
        <v>15</v>
      </c>
      <c r="C4952" s="219" t="s">
        <v>187</v>
      </c>
      <c r="D4952" s="219" t="s">
        <v>632</v>
      </c>
      <c r="E4952" s="219">
        <v>0.101124769</v>
      </c>
    </row>
    <row r="4953" spans="1:5" ht="15" customHeight="1">
      <c r="A4953" s="219">
        <v>2017</v>
      </c>
      <c r="B4953" s="219" t="s">
        <v>17</v>
      </c>
      <c r="C4953" s="219" t="s">
        <v>187</v>
      </c>
      <c r="D4953" s="219" t="s">
        <v>632</v>
      </c>
      <c r="E4953" s="219">
        <v>2.3972727999999999E-2</v>
      </c>
    </row>
    <row r="4954" spans="1:5" ht="15" customHeight="1">
      <c r="A4954" s="219">
        <v>2017</v>
      </c>
      <c r="B4954" s="219" t="s">
        <v>26</v>
      </c>
      <c r="C4954" s="219" t="s">
        <v>187</v>
      </c>
      <c r="D4954" s="219" t="s">
        <v>632</v>
      </c>
      <c r="E4954" s="219">
        <v>5.5018697999999998E-2</v>
      </c>
    </row>
    <row r="4955" spans="1:5" ht="15" customHeight="1">
      <c r="A4955" s="219">
        <v>2017</v>
      </c>
      <c r="B4955" s="219" t="s">
        <v>28</v>
      </c>
      <c r="C4955" s="219" t="s">
        <v>187</v>
      </c>
      <c r="D4955" s="219" t="s">
        <v>632</v>
      </c>
      <c r="E4955" s="219">
        <v>8.6040370000000001E-3</v>
      </c>
    </row>
    <row r="4956" spans="1:5" ht="15" customHeight="1">
      <c r="A4956" s="219">
        <v>2017</v>
      </c>
      <c r="B4956" s="219" t="s">
        <v>42</v>
      </c>
      <c r="C4956" s="219" t="s">
        <v>187</v>
      </c>
      <c r="D4956" s="219" t="s">
        <v>632</v>
      </c>
      <c r="E4956" s="219">
        <v>1.5954280000000001E-2</v>
      </c>
    </row>
    <row r="4957" spans="1:5" ht="15" customHeight="1">
      <c r="A4957" s="219">
        <v>2017</v>
      </c>
      <c r="B4957" s="219" t="s">
        <v>36</v>
      </c>
      <c r="C4957" s="219" t="s">
        <v>187</v>
      </c>
      <c r="D4957" s="219" t="s">
        <v>632</v>
      </c>
      <c r="E4957" s="219">
        <v>1.0581920999999999E-2</v>
      </c>
    </row>
    <row r="4958" spans="1:5" ht="15" customHeight="1">
      <c r="A4958" s="219">
        <v>2017</v>
      </c>
      <c r="B4958" s="219" t="s">
        <v>39</v>
      </c>
      <c r="C4958" s="219" t="s">
        <v>187</v>
      </c>
      <c r="D4958" s="219" t="s">
        <v>632</v>
      </c>
      <c r="E4958" s="219">
        <v>3.3614302999999998E-2</v>
      </c>
    </row>
    <row r="4959" spans="1:5" ht="15" customHeight="1">
      <c r="A4959" s="219">
        <v>2017</v>
      </c>
      <c r="B4959" s="219" t="s">
        <v>44</v>
      </c>
      <c r="C4959" s="219" t="s">
        <v>187</v>
      </c>
      <c r="D4959" s="219" t="s">
        <v>632</v>
      </c>
      <c r="E4959" s="219">
        <v>1.4527969E-2</v>
      </c>
    </row>
    <row r="4960" spans="1:5" ht="15" customHeight="1">
      <c r="A4960" s="219">
        <v>2017</v>
      </c>
      <c r="B4960" s="219" t="s">
        <v>47</v>
      </c>
      <c r="C4960" s="219" t="s">
        <v>187</v>
      </c>
      <c r="D4960" s="219" t="s">
        <v>632</v>
      </c>
      <c r="E4960" s="219">
        <v>4.1751811999999999E-2</v>
      </c>
    </row>
    <row r="4961" spans="1:5" ht="15" customHeight="1">
      <c r="A4961" s="219">
        <v>2017</v>
      </c>
      <c r="B4961" s="219" t="s">
        <v>50</v>
      </c>
      <c r="C4961" s="219" t="s">
        <v>187</v>
      </c>
      <c r="D4961" s="219" t="s">
        <v>632</v>
      </c>
      <c r="E4961" s="219">
        <v>1.14202E-4</v>
      </c>
    </row>
    <row r="4962" spans="1:5" ht="15" customHeight="1">
      <c r="A4962" s="219">
        <v>2017</v>
      </c>
      <c r="B4962" s="219" t="s">
        <v>58</v>
      </c>
      <c r="C4962" s="219" t="s">
        <v>187</v>
      </c>
      <c r="D4962" s="219" t="s">
        <v>632</v>
      </c>
      <c r="E4962" s="219">
        <v>2.3326400000000001E-4</v>
      </c>
    </row>
    <row r="4963" spans="1:5" ht="15" customHeight="1">
      <c r="A4963" s="219">
        <v>2017</v>
      </c>
      <c r="B4963" s="219" t="s">
        <v>55</v>
      </c>
      <c r="C4963" s="219" t="s">
        <v>187</v>
      </c>
      <c r="D4963" s="219" t="s">
        <v>632</v>
      </c>
      <c r="E4963" s="219">
        <v>2.2451651999999999E-2</v>
      </c>
    </row>
    <row r="4964" spans="1:5" ht="15" customHeight="1">
      <c r="A4964" s="219">
        <v>2017</v>
      </c>
      <c r="B4964" s="219" t="s">
        <v>52</v>
      </c>
      <c r="C4964" s="219" t="s">
        <v>187</v>
      </c>
      <c r="D4964" s="219" t="s">
        <v>632</v>
      </c>
      <c r="E4964" s="219">
        <v>4.9204110000000004E-3</v>
      </c>
    </row>
    <row r="4965" spans="1:5" ht="15" customHeight="1">
      <c r="A4965" s="219">
        <v>2017</v>
      </c>
      <c r="B4965" s="219" t="s">
        <v>61</v>
      </c>
      <c r="C4965" s="219" t="s">
        <v>187</v>
      </c>
      <c r="D4965" s="219" t="s">
        <v>632</v>
      </c>
      <c r="E4965" s="219">
        <v>2.9896658999999999E-2</v>
      </c>
    </row>
    <row r="4966" spans="1:5" ht="15" customHeight="1">
      <c r="A4966" s="219">
        <v>2017</v>
      </c>
      <c r="B4966" s="219" t="s">
        <v>68</v>
      </c>
      <c r="C4966" s="219" t="s">
        <v>187</v>
      </c>
      <c r="D4966" s="219" t="s">
        <v>632</v>
      </c>
      <c r="E4966" s="219">
        <v>8.3773336000000004E-2</v>
      </c>
    </row>
    <row r="4967" spans="1:5" ht="15" customHeight="1">
      <c r="A4967" s="219">
        <v>2017</v>
      </c>
      <c r="B4967" s="219" t="s">
        <v>70</v>
      </c>
      <c r="C4967" s="219" t="s">
        <v>187</v>
      </c>
      <c r="D4967" s="219" t="s">
        <v>632</v>
      </c>
      <c r="E4967" s="219">
        <v>9.5711100000000007E-3</v>
      </c>
    </row>
    <row r="4968" spans="1:5" ht="15" customHeight="1">
      <c r="A4968" s="219">
        <v>2017</v>
      </c>
      <c r="B4968" s="219" t="s">
        <v>89</v>
      </c>
      <c r="C4968" s="219" t="s">
        <v>187</v>
      </c>
      <c r="D4968" s="219" t="s">
        <v>632</v>
      </c>
      <c r="E4968" s="219">
        <v>6.2689699999999996E-4</v>
      </c>
    </row>
    <row r="4969" spans="1:5" ht="15" customHeight="1">
      <c r="A4969" s="219">
        <v>2017</v>
      </c>
      <c r="B4969" s="219" t="s">
        <v>73</v>
      </c>
      <c r="C4969" s="219" t="s">
        <v>187</v>
      </c>
      <c r="D4969" s="219" t="s">
        <v>632</v>
      </c>
      <c r="E4969" s="219">
        <v>7.0781020000000002E-3</v>
      </c>
    </row>
    <row r="4970" spans="1:5" ht="15" customHeight="1">
      <c r="A4970" s="219">
        <v>2017</v>
      </c>
      <c r="B4970" s="219" t="s">
        <v>79</v>
      </c>
      <c r="C4970" s="219" t="s">
        <v>187</v>
      </c>
      <c r="D4970" s="219" t="s">
        <v>632</v>
      </c>
      <c r="E4970" s="219">
        <v>3.5232599999999997E-4</v>
      </c>
    </row>
    <row r="4971" spans="1:5" ht="15" customHeight="1">
      <c r="A4971" s="219">
        <v>2017</v>
      </c>
      <c r="B4971" s="219" t="s">
        <v>81</v>
      </c>
      <c r="C4971" s="219" t="s">
        <v>187</v>
      </c>
      <c r="D4971" s="219" t="s">
        <v>632</v>
      </c>
      <c r="E4971" s="219">
        <v>1.53079E-4</v>
      </c>
    </row>
    <row r="4972" spans="1:5" ht="15" customHeight="1">
      <c r="A4972" s="219">
        <v>2017</v>
      </c>
      <c r="B4972" s="219" t="s">
        <v>84</v>
      </c>
      <c r="C4972" s="219" t="s">
        <v>187</v>
      </c>
      <c r="D4972" s="219" t="s">
        <v>632</v>
      </c>
      <c r="E4972" s="219">
        <v>5.2265699999999998E-3</v>
      </c>
    </row>
    <row r="4973" spans="1:5" ht="15" customHeight="1">
      <c r="A4973" s="219">
        <v>2017</v>
      </c>
      <c r="B4973" s="219" t="s">
        <v>76</v>
      </c>
      <c r="C4973" s="219" t="s">
        <v>187</v>
      </c>
      <c r="D4973" s="219" t="s">
        <v>632</v>
      </c>
      <c r="E4973" s="219">
        <v>1.7555540000000001E-2</v>
      </c>
    </row>
    <row r="4974" spans="1:5" ht="15" customHeight="1">
      <c r="A4974" s="219">
        <v>2017</v>
      </c>
      <c r="B4974" s="219" t="s">
        <v>87</v>
      </c>
      <c r="C4974" s="219" t="s">
        <v>187</v>
      </c>
      <c r="D4974" s="219" t="s">
        <v>632</v>
      </c>
      <c r="E4974" s="219">
        <v>6.8885750000000001E-3</v>
      </c>
    </row>
    <row r="4975" spans="1:5" ht="15" customHeight="1">
      <c r="A4975" s="219">
        <v>2017</v>
      </c>
      <c r="B4975" s="219" t="s">
        <v>95</v>
      </c>
      <c r="C4975" s="219" t="s">
        <v>187</v>
      </c>
      <c r="D4975" s="219" t="s">
        <v>632</v>
      </c>
      <c r="E4975" s="219">
        <v>3.6282258999999997E-2</v>
      </c>
    </row>
    <row r="4976" spans="1:5" ht="15" customHeight="1">
      <c r="A4976" s="219">
        <v>2017</v>
      </c>
      <c r="B4976" s="219" t="s">
        <v>98</v>
      </c>
      <c r="C4976" s="219" t="s">
        <v>187</v>
      </c>
      <c r="D4976" s="219" t="s">
        <v>632</v>
      </c>
      <c r="E4976" s="219">
        <v>1.1004711E-2</v>
      </c>
    </row>
    <row r="4977" spans="1:5" ht="15" customHeight="1">
      <c r="A4977" s="219">
        <v>2017</v>
      </c>
      <c r="B4977" s="219" t="s">
        <v>100</v>
      </c>
      <c r="C4977" s="219" t="s">
        <v>187</v>
      </c>
      <c r="D4977" s="219" t="s">
        <v>632</v>
      </c>
      <c r="E4977" s="219">
        <v>3.615591E-3</v>
      </c>
    </row>
    <row r="4978" spans="1:5" ht="15" customHeight="1">
      <c r="A4978" s="219">
        <v>2017</v>
      </c>
      <c r="B4978" s="219" t="s">
        <v>103</v>
      </c>
      <c r="C4978" s="219" t="s">
        <v>187</v>
      </c>
      <c r="D4978" s="219" t="s">
        <v>632</v>
      </c>
      <c r="E4978" s="219">
        <v>0.124006502</v>
      </c>
    </row>
    <row r="4979" spans="1:5" ht="15" customHeight="1">
      <c r="A4979" s="219">
        <v>2017</v>
      </c>
      <c r="B4979" s="219" t="s">
        <v>8075</v>
      </c>
      <c r="C4979" s="219" t="s">
        <v>187</v>
      </c>
      <c r="D4979" s="219" t="s">
        <v>632</v>
      </c>
      <c r="E4979" s="219">
        <v>5.3529210000000001E-3</v>
      </c>
    </row>
    <row r="4980" spans="1:5" ht="15" customHeight="1">
      <c r="A4980" s="219">
        <v>2017</v>
      </c>
      <c r="B4980" s="219" t="s">
        <v>107</v>
      </c>
      <c r="C4980" s="219" t="s">
        <v>187</v>
      </c>
      <c r="D4980" s="219" t="s">
        <v>632</v>
      </c>
      <c r="E4980" s="219">
        <v>1.8498315000000001E-2</v>
      </c>
    </row>
    <row r="4981" spans="1:5" ht="15" customHeight="1">
      <c r="A4981" s="219">
        <v>2017</v>
      </c>
      <c r="B4981" s="219" t="s">
        <v>110</v>
      </c>
      <c r="C4981" s="219" t="s">
        <v>187</v>
      </c>
      <c r="D4981" s="219" t="s">
        <v>632</v>
      </c>
      <c r="E4981" s="219">
        <v>9.891848E-3</v>
      </c>
    </row>
    <row r="4982" spans="1:5" ht="15" customHeight="1">
      <c r="A4982" s="219">
        <v>2017</v>
      </c>
      <c r="B4982" s="219" t="s">
        <v>113</v>
      </c>
      <c r="C4982" s="219" t="s">
        <v>187</v>
      </c>
      <c r="D4982" s="219" t="s">
        <v>632</v>
      </c>
      <c r="E4982" s="219">
        <v>1.4639741E-2</v>
      </c>
    </row>
    <row r="4983" spans="1:5" ht="15" customHeight="1">
      <c r="A4983" s="219">
        <v>2017</v>
      </c>
      <c r="B4983" s="219" t="s">
        <v>115</v>
      </c>
      <c r="C4983" s="219" t="s">
        <v>187</v>
      </c>
      <c r="D4983" s="219" t="s">
        <v>632</v>
      </c>
      <c r="E4983" s="219">
        <v>7.4199794999999999E-2</v>
      </c>
    </row>
    <row r="4984" spans="1:5" ht="15" customHeight="1">
      <c r="A4984" s="219">
        <v>2017</v>
      </c>
      <c r="B4984" s="219" t="s">
        <v>118</v>
      </c>
      <c r="C4984" s="219" t="s">
        <v>187</v>
      </c>
      <c r="D4984" s="219" t="s">
        <v>632</v>
      </c>
      <c r="E4984" s="219">
        <v>2.9303780000000001E-2</v>
      </c>
    </row>
    <row r="4985" spans="1:5" ht="15" customHeight="1">
      <c r="A4985" s="219">
        <v>2017</v>
      </c>
      <c r="B4985" s="219" t="s">
        <v>123</v>
      </c>
      <c r="C4985" s="219" t="s">
        <v>187</v>
      </c>
      <c r="D4985" s="219" t="s">
        <v>632</v>
      </c>
      <c r="E4985" s="219">
        <v>1.7849549999999999E-2</v>
      </c>
    </row>
    <row r="4986" spans="1:5" ht="15" customHeight="1">
      <c r="A4986" s="219">
        <v>2017</v>
      </c>
      <c r="B4986" s="219" t="s">
        <v>126</v>
      </c>
      <c r="C4986" s="219" t="s">
        <v>187</v>
      </c>
      <c r="D4986" s="219" t="s">
        <v>632</v>
      </c>
      <c r="E4986" s="219">
        <v>1.6085489999999999E-3</v>
      </c>
    </row>
    <row r="4987" spans="1:5" ht="15" customHeight="1">
      <c r="A4987" s="219">
        <v>2017</v>
      </c>
      <c r="B4987" s="219" t="s">
        <v>132</v>
      </c>
      <c r="C4987" s="219" t="s">
        <v>187</v>
      </c>
      <c r="D4987" s="219" t="s">
        <v>632</v>
      </c>
      <c r="E4987" s="219">
        <v>1.435788E-2</v>
      </c>
    </row>
    <row r="4988" spans="1:5" ht="15" customHeight="1">
      <c r="A4988" s="219">
        <v>2017</v>
      </c>
      <c r="B4988" s="219" t="s">
        <v>129</v>
      </c>
      <c r="C4988" s="219" t="s">
        <v>187</v>
      </c>
      <c r="D4988" s="219" t="s">
        <v>632</v>
      </c>
      <c r="E4988" s="219">
        <v>1.3310621999999999E-2</v>
      </c>
    </row>
    <row r="4989" spans="1:5" ht="15" customHeight="1">
      <c r="A4989" s="219">
        <v>2017</v>
      </c>
      <c r="B4989" s="219" t="s">
        <v>134</v>
      </c>
      <c r="C4989" s="219" t="s">
        <v>187</v>
      </c>
      <c r="D4989" s="219" t="s">
        <v>632</v>
      </c>
      <c r="E4989" s="219">
        <v>1.030492E-2</v>
      </c>
    </row>
    <row r="4990" spans="1:5" ht="15" customHeight="1">
      <c r="A4990" s="219">
        <v>2017</v>
      </c>
      <c r="B4990" s="219" t="s">
        <v>3</v>
      </c>
      <c r="C4990" s="219" t="s">
        <v>187</v>
      </c>
      <c r="D4990" s="219" t="s">
        <v>637</v>
      </c>
      <c r="E4990" s="219">
        <v>0.23577395400000001</v>
      </c>
    </row>
    <row r="4991" spans="1:5" ht="15" customHeight="1">
      <c r="A4991" s="219">
        <v>2017</v>
      </c>
      <c r="B4991" s="219" t="s">
        <v>12</v>
      </c>
      <c r="C4991" s="219" t="s">
        <v>187</v>
      </c>
      <c r="D4991" s="219" t="s">
        <v>637</v>
      </c>
      <c r="E4991" s="219">
        <v>1.4706300000000001E-4</v>
      </c>
    </row>
    <row r="4992" spans="1:5" ht="15" customHeight="1">
      <c r="A4992" s="219">
        <v>2017</v>
      </c>
      <c r="B4992" s="219" t="s">
        <v>8</v>
      </c>
      <c r="C4992" s="219" t="s">
        <v>187</v>
      </c>
      <c r="D4992" s="219" t="s">
        <v>637</v>
      </c>
      <c r="E4992" s="224">
        <v>5.6999999999999996E-6</v>
      </c>
    </row>
    <row r="4993" spans="1:5" ht="15" customHeight="1">
      <c r="A4993" s="219">
        <v>2017</v>
      </c>
      <c r="B4993" s="219" t="s">
        <v>15</v>
      </c>
      <c r="C4993" s="219" t="s">
        <v>187</v>
      </c>
      <c r="D4993" s="219" t="s">
        <v>637</v>
      </c>
      <c r="E4993" s="219">
        <v>3.2846949E-2</v>
      </c>
    </row>
    <row r="4994" spans="1:5" ht="15" customHeight="1">
      <c r="A4994" s="219">
        <v>2017</v>
      </c>
      <c r="B4994" s="219" t="s">
        <v>17</v>
      </c>
      <c r="C4994" s="219" t="s">
        <v>187</v>
      </c>
      <c r="D4994" s="219" t="s">
        <v>637</v>
      </c>
      <c r="E4994" s="224">
        <v>1.7799999999999999E-5</v>
      </c>
    </row>
    <row r="4995" spans="1:5" ht="15" customHeight="1">
      <c r="A4995" s="219">
        <v>2017</v>
      </c>
      <c r="B4995" s="219" t="s">
        <v>23</v>
      </c>
      <c r="C4995" s="219" t="s">
        <v>187</v>
      </c>
      <c r="D4995" s="219" t="s">
        <v>637</v>
      </c>
      <c r="E4995" s="224">
        <v>5.3499999999999996E-6</v>
      </c>
    </row>
    <row r="4996" spans="1:5" ht="15" customHeight="1">
      <c r="A4996" s="219">
        <v>2017</v>
      </c>
      <c r="B4996" s="219" t="s">
        <v>26</v>
      </c>
      <c r="C4996" s="219" t="s">
        <v>187</v>
      </c>
      <c r="D4996" s="219" t="s">
        <v>637</v>
      </c>
      <c r="E4996" s="219">
        <v>1.5802290000000001E-3</v>
      </c>
    </row>
    <row r="4997" spans="1:5" ht="15" customHeight="1">
      <c r="A4997" s="219">
        <v>2017</v>
      </c>
      <c r="B4997" s="219" t="s">
        <v>28</v>
      </c>
      <c r="C4997" s="219" t="s">
        <v>187</v>
      </c>
      <c r="D4997" s="219" t="s">
        <v>637</v>
      </c>
      <c r="E4997" s="224">
        <v>9.59E-5</v>
      </c>
    </row>
    <row r="4998" spans="1:5" ht="15" customHeight="1">
      <c r="A4998" s="219">
        <v>2017</v>
      </c>
      <c r="B4998" s="219" t="s">
        <v>42</v>
      </c>
      <c r="C4998" s="219" t="s">
        <v>187</v>
      </c>
      <c r="D4998" s="219" t="s">
        <v>637</v>
      </c>
      <c r="E4998" s="219">
        <v>1.861813E-2</v>
      </c>
    </row>
    <row r="4999" spans="1:5" ht="15" customHeight="1">
      <c r="A4999" s="219">
        <v>2017</v>
      </c>
      <c r="B4999" s="219" t="s">
        <v>34</v>
      </c>
      <c r="C4999" s="219" t="s">
        <v>187</v>
      </c>
      <c r="D4999" s="219" t="s">
        <v>637</v>
      </c>
      <c r="E4999" s="224">
        <v>3.8000000000000002E-5</v>
      </c>
    </row>
    <row r="5000" spans="1:5" ht="15" customHeight="1">
      <c r="A5000" s="219">
        <v>2017</v>
      </c>
      <c r="B5000" s="219" t="s">
        <v>36</v>
      </c>
      <c r="C5000" s="219" t="s">
        <v>187</v>
      </c>
      <c r="D5000" s="219" t="s">
        <v>637</v>
      </c>
      <c r="E5000" s="219">
        <v>8.2733700000000004E-4</v>
      </c>
    </row>
    <row r="5001" spans="1:5" ht="15" customHeight="1">
      <c r="A5001" s="219">
        <v>2017</v>
      </c>
      <c r="B5001" s="219" t="s">
        <v>39</v>
      </c>
      <c r="C5001" s="219" t="s">
        <v>187</v>
      </c>
      <c r="D5001" s="219" t="s">
        <v>637</v>
      </c>
      <c r="E5001" s="219">
        <v>2.9391669999999999E-3</v>
      </c>
    </row>
    <row r="5002" spans="1:5" ht="15" customHeight="1">
      <c r="A5002" s="219">
        <v>2017</v>
      </c>
      <c r="B5002" s="219" t="s">
        <v>44</v>
      </c>
      <c r="C5002" s="219" t="s">
        <v>187</v>
      </c>
      <c r="D5002" s="219" t="s">
        <v>637</v>
      </c>
      <c r="E5002" s="219">
        <v>2.0723700000000001E-4</v>
      </c>
    </row>
    <row r="5003" spans="1:5" ht="15" customHeight="1">
      <c r="A5003" s="219">
        <v>2017</v>
      </c>
      <c r="B5003" s="219" t="s">
        <v>47</v>
      </c>
      <c r="C5003" s="219" t="s">
        <v>187</v>
      </c>
      <c r="D5003" s="219" t="s">
        <v>637</v>
      </c>
      <c r="E5003" s="219">
        <v>5.0452969999999998E-3</v>
      </c>
    </row>
    <row r="5004" spans="1:5" ht="15" customHeight="1">
      <c r="A5004" s="219">
        <v>2017</v>
      </c>
      <c r="B5004" s="219" t="s">
        <v>50</v>
      </c>
      <c r="C5004" s="219" t="s">
        <v>187</v>
      </c>
      <c r="D5004" s="219" t="s">
        <v>637</v>
      </c>
      <c r="E5004" s="219">
        <v>0.33071420000000001</v>
      </c>
    </row>
    <row r="5005" spans="1:5" ht="15" customHeight="1">
      <c r="A5005" s="219">
        <v>2017</v>
      </c>
      <c r="B5005" s="219" t="s">
        <v>58</v>
      </c>
      <c r="C5005" s="219" t="s">
        <v>187</v>
      </c>
      <c r="D5005" s="219" t="s">
        <v>637</v>
      </c>
      <c r="E5005" s="224">
        <v>1.06E-5</v>
      </c>
    </row>
    <row r="5006" spans="1:5" ht="15" customHeight="1">
      <c r="A5006" s="219">
        <v>2017</v>
      </c>
      <c r="B5006" s="219" t="s">
        <v>55</v>
      </c>
      <c r="C5006" s="219" t="s">
        <v>187</v>
      </c>
      <c r="D5006" s="219" t="s">
        <v>637</v>
      </c>
      <c r="E5006" s="219">
        <v>5.6726199999999997E-3</v>
      </c>
    </row>
    <row r="5007" spans="1:5" ht="15" customHeight="1">
      <c r="A5007" s="219">
        <v>2017</v>
      </c>
      <c r="B5007" s="219" t="s">
        <v>61</v>
      </c>
      <c r="C5007" s="219" t="s">
        <v>187</v>
      </c>
      <c r="D5007" s="219" t="s">
        <v>637</v>
      </c>
      <c r="E5007" s="219">
        <v>2.4220368999999999E-2</v>
      </c>
    </row>
    <row r="5008" spans="1:5" ht="15" customHeight="1">
      <c r="A5008" s="219">
        <v>2017</v>
      </c>
      <c r="B5008" s="219" t="s">
        <v>62</v>
      </c>
      <c r="C5008" s="219" t="s">
        <v>187</v>
      </c>
      <c r="D5008" s="219" t="s">
        <v>637</v>
      </c>
      <c r="E5008" s="219">
        <v>7.2069500000000004E-4</v>
      </c>
    </row>
    <row r="5009" spans="1:5" ht="15" customHeight="1">
      <c r="A5009" s="219">
        <v>2017</v>
      </c>
      <c r="B5009" s="219" t="s">
        <v>68</v>
      </c>
      <c r="C5009" s="219" t="s">
        <v>187</v>
      </c>
      <c r="D5009" s="219" t="s">
        <v>637</v>
      </c>
      <c r="E5009" s="219">
        <v>1.1195E-4</v>
      </c>
    </row>
    <row r="5010" spans="1:5" ht="15" customHeight="1">
      <c r="A5010" s="219">
        <v>2017</v>
      </c>
      <c r="B5010" s="219" t="s">
        <v>65</v>
      </c>
      <c r="C5010" s="219" t="s">
        <v>187</v>
      </c>
      <c r="D5010" s="219" t="s">
        <v>637</v>
      </c>
      <c r="E5010" s="219">
        <v>3.3276200000000001E-4</v>
      </c>
    </row>
    <row r="5011" spans="1:5" ht="15" customHeight="1">
      <c r="A5011" s="219">
        <v>2017</v>
      </c>
      <c r="B5011" s="219" t="s">
        <v>70</v>
      </c>
      <c r="C5011" s="219" t="s">
        <v>187</v>
      </c>
      <c r="D5011" s="219" t="s">
        <v>637</v>
      </c>
      <c r="E5011" s="224">
        <v>3.2200000000000001E-6</v>
      </c>
    </row>
    <row r="5012" spans="1:5" ht="15" customHeight="1">
      <c r="A5012" s="219">
        <v>2017</v>
      </c>
      <c r="B5012" s="219" t="s">
        <v>89</v>
      </c>
      <c r="C5012" s="219" t="s">
        <v>187</v>
      </c>
      <c r="D5012" s="219" t="s">
        <v>637</v>
      </c>
      <c r="E5012" s="219">
        <v>1.8643899999999999E-4</v>
      </c>
    </row>
    <row r="5013" spans="1:5" ht="15" customHeight="1">
      <c r="A5013" s="219">
        <v>2017</v>
      </c>
      <c r="B5013" s="219" t="s">
        <v>92</v>
      </c>
      <c r="C5013" s="219" t="s">
        <v>187</v>
      </c>
      <c r="D5013" s="219" t="s">
        <v>637</v>
      </c>
      <c r="E5013" s="224">
        <v>4.8999999999999998E-5</v>
      </c>
    </row>
    <row r="5014" spans="1:5" ht="15" customHeight="1">
      <c r="A5014" s="219">
        <v>2017</v>
      </c>
      <c r="B5014" s="219" t="s">
        <v>73</v>
      </c>
      <c r="C5014" s="219" t="s">
        <v>187</v>
      </c>
      <c r="D5014" s="219" t="s">
        <v>637</v>
      </c>
      <c r="E5014" s="219">
        <v>8.4809970000000005E-3</v>
      </c>
    </row>
    <row r="5015" spans="1:5" ht="15" customHeight="1">
      <c r="A5015" s="219">
        <v>2017</v>
      </c>
      <c r="B5015" s="219" t="s">
        <v>81</v>
      </c>
      <c r="C5015" s="219" t="s">
        <v>187</v>
      </c>
      <c r="D5015" s="219" t="s">
        <v>637</v>
      </c>
      <c r="E5015" s="219">
        <v>2.0573119999999999E-3</v>
      </c>
    </row>
    <row r="5016" spans="1:5" ht="15" customHeight="1">
      <c r="A5016" s="219">
        <v>2017</v>
      </c>
      <c r="B5016" s="219" t="s">
        <v>84</v>
      </c>
      <c r="C5016" s="219" t="s">
        <v>187</v>
      </c>
      <c r="D5016" s="219" t="s">
        <v>637</v>
      </c>
      <c r="E5016" s="224">
        <v>2.7800000000000001E-6</v>
      </c>
    </row>
    <row r="5017" spans="1:5" ht="15" customHeight="1">
      <c r="A5017" s="219">
        <v>2017</v>
      </c>
      <c r="B5017" s="219" t="s">
        <v>76</v>
      </c>
      <c r="C5017" s="219" t="s">
        <v>187</v>
      </c>
      <c r="D5017" s="219" t="s">
        <v>637</v>
      </c>
      <c r="E5017" s="224">
        <v>2.2199999999999999E-6</v>
      </c>
    </row>
    <row r="5018" spans="1:5" ht="15" customHeight="1">
      <c r="A5018" s="219">
        <v>2017</v>
      </c>
      <c r="B5018" s="219" t="s">
        <v>87</v>
      </c>
      <c r="C5018" s="219" t="s">
        <v>187</v>
      </c>
      <c r="D5018" s="219" t="s">
        <v>637</v>
      </c>
      <c r="E5018" s="219">
        <v>2.30079E-4</v>
      </c>
    </row>
    <row r="5019" spans="1:5" ht="15" customHeight="1">
      <c r="A5019" s="219">
        <v>2017</v>
      </c>
      <c r="B5019" s="219" t="s">
        <v>95</v>
      </c>
      <c r="C5019" s="219" t="s">
        <v>187</v>
      </c>
      <c r="D5019" s="219" t="s">
        <v>637</v>
      </c>
      <c r="E5019" s="219">
        <v>4.5759099999999998E-4</v>
      </c>
    </row>
    <row r="5020" spans="1:5" ht="15" customHeight="1">
      <c r="A5020" s="219">
        <v>2017</v>
      </c>
      <c r="B5020" s="219" t="s">
        <v>98</v>
      </c>
      <c r="C5020" s="219" t="s">
        <v>187</v>
      </c>
      <c r="D5020" s="219" t="s">
        <v>637</v>
      </c>
      <c r="E5020" s="219">
        <v>1.1426037999999999E-2</v>
      </c>
    </row>
    <row r="5021" spans="1:5" ht="15" customHeight="1">
      <c r="A5021" s="219">
        <v>2017</v>
      </c>
      <c r="B5021" s="219" t="s">
        <v>100</v>
      </c>
      <c r="C5021" s="219" t="s">
        <v>187</v>
      </c>
      <c r="D5021" s="219" t="s">
        <v>637</v>
      </c>
      <c r="E5021" s="224">
        <v>1.2300000000000001E-5</v>
      </c>
    </row>
    <row r="5022" spans="1:5" ht="15" customHeight="1">
      <c r="A5022" s="219">
        <v>2017</v>
      </c>
      <c r="B5022" s="219" t="s">
        <v>103</v>
      </c>
      <c r="C5022" s="219" t="s">
        <v>187</v>
      </c>
      <c r="D5022" s="219" t="s">
        <v>637</v>
      </c>
      <c r="E5022" s="219">
        <v>1.36403E-4</v>
      </c>
    </row>
    <row r="5023" spans="1:5" ht="15" customHeight="1">
      <c r="A5023" s="219">
        <v>2017</v>
      </c>
      <c r="B5023" s="219" t="s">
        <v>105</v>
      </c>
      <c r="C5023" s="219" t="s">
        <v>187</v>
      </c>
      <c r="D5023" s="219" t="s">
        <v>637</v>
      </c>
      <c r="E5023" s="224">
        <v>7.1299999999999998E-5</v>
      </c>
    </row>
    <row r="5024" spans="1:5" ht="15" customHeight="1">
      <c r="A5024" s="219">
        <v>2017</v>
      </c>
      <c r="B5024" s="219" t="s">
        <v>107</v>
      </c>
      <c r="C5024" s="219" t="s">
        <v>187</v>
      </c>
      <c r="D5024" s="219" t="s">
        <v>637</v>
      </c>
      <c r="E5024" s="219">
        <v>3.4546700000000002E-4</v>
      </c>
    </row>
    <row r="5025" spans="1:5" ht="15" customHeight="1">
      <c r="A5025" s="219">
        <v>2017</v>
      </c>
      <c r="B5025" s="219" t="s">
        <v>110</v>
      </c>
      <c r="C5025" s="219" t="s">
        <v>187</v>
      </c>
      <c r="D5025" s="219" t="s">
        <v>637</v>
      </c>
      <c r="E5025" s="219">
        <v>2.0423500000000001E-4</v>
      </c>
    </row>
    <row r="5026" spans="1:5" ht="15" customHeight="1">
      <c r="A5026" s="219">
        <v>2017</v>
      </c>
      <c r="B5026" s="219" t="s">
        <v>113</v>
      </c>
      <c r="C5026" s="219" t="s">
        <v>187</v>
      </c>
      <c r="D5026" s="219" t="s">
        <v>637</v>
      </c>
      <c r="E5026" s="219">
        <v>4.3588535999999997E-2</v>
      </c>
    </row>
    <row r="5027" spans="1:5" ht="15" customHeight="1">
      <c r="A5027" s="219">
        <v>2017</v>
      </c>
      <c r="B5027" s="219" t="s">
        <v>115</v>
      </c>
      <c r="C5027" s="219" t="s">
        <v>187</v>
      </c>
      <c r="D5027" s="219" t="s">
        <v>637</v>
      </c>
      <c r="E5027" s="219">
        <v>0.11447905799999999</v>
      </c>
    </row>
    <row r="5028" spans="1:5" ht="15" customHeight="1">
      <c r="A5028" s="219">
        <v>2017</v>
      </c>
      <c r="B5028" s="219" t="s">
        <v>118</v>
      </c>
      <c r="C5028" s="219" t="s">
        <v>187</v>
      </c>
      <c r="D5028" s="219" t="s">
        <v>637</v>
      </c>
      <c r="E5028" s="224">
        <v>1.9400000000000001E-5</v>
      </c>
    </row>
    <row r="5029" spans="1:5" ht="15" customHeight="1">
      <c r="A5029" s="219">
        <v>2017</v>
      </c>
      <c r="B5029" s="219" t="s">
        <v>123</v>
      </c>
      <c r="C5029" s="219" t="s">
        <v>187</v>
      </c>
      <c r="D5029" s="219" t="s">
        <v>637</v>
      </c>
      <c r="E5029" s="219">
        <v>0.15182499699999999</v>
      </c>
    </row>
    <row r="5030" spans="1:5" ht="15" customHeight="1">
      <c r="A5030" s="219">
        <v>2017</v>
      </c>
      <c r="B5030" s="219" t="s">
        <v>126</v>
      </c>
      <c r="C5030" s="219" t="s">
        <v>187</v>
      </c>
      <c r="D5030" s="219" t="s">
        <v>637</v>
      </c>
      <c r="E5030" s="224">
        <v>6.2199999999999997E-6</v>
      </c>
    </row>
    <row r="5031" spans="1:5" ht="15" customHeight="1">
      <c r="A5031" s="219">
        <v>2017</v>
      </c>
      <c r="B5031" s="219" t="s">
        <v>132</v>
      </c>
      <c r="C5031" s="219" t="s">
        <v>187</v>
      </c>
      <c r="D5031" s="219" t="s">
        <v>637</v>
      </c>
      <c r="E5031" s="219">
        <v>1.04858E-4</v>
      </c>
    </row>
    <row r="5032" spans="1:5" ht="15" customHeight="1">
      <c r="A5032" s="219">
        <v>2017</v>
      </c>
      <c r="B5032" s="219" t="s">
        <v>129</v>
      </c>
      <c r="C5032" s="219" t="s">
        <v>187</v>
      </c>
      <c r="D5032" s="219" t="s">
        <v>637</v>
      </c>
      <c r="E5032" s="219">
        <v>6.3697329999999998E-3</v>
      </c>
    </row>
    <row r="5033" spans="1:5" ht="15" customHeight="1">
      <c r="A5033" s="219">
        <v>2017</v>
      </c>
      <c r="B5033" s="219" t="s">
        <v>134</v>
      </c>
      <c r="C5033" s="219" t="s">
        <v>187</v>
      </c>
      <c r="D5033" s="219" t="s">
        <v>637</v>
      </c>
      <c r="E5033" s="224">
        <v>1.06E-5</v>
      </c>
    </row>
    <row r="5034" spans="1:5" ht="15" customHeight="1">
      <c r="A5034" s="219">
        <v>2017</v>
      </c>
      <c r="B5034" s="219" t="s">
        <v>3</v>
      </c>
      <c r="C5034" s="219" t="s">
        <v>633</v>
      </c>
      <c r="D5034" s="219" t="s">
        <v>632</v>
      </c>
      <c r="E5034" s="219">
        <v>6.5823728999999997E-2</v>
      </c>
    </row>
    <row r="5035" spans="1:5" ht="15" customHeight="1">
      <c r="A5035" s="219">
        <v>2017</v>
      </c>
      <c r="B5035" s="219" t="s">
        <v>12</v>
      </c>
      <c r="C5035" s="219" t="s">
        <v>633</v>
      </c>
      <c r="D5035" s="219" t="s">
        <v>632</v>
      </c>
      <c r="E5035" s="219">
        <v>1.1739357000000001E-2</v>
      </c>
    </row>
    <row r="5036" spans="1:5" ht="15" customHeight="1">
      <c r="A5036" s="219">
        <v>2017</v>
      </c>
      <c r="B5036" s="219" t="s">
        <v>8</v>
      </c>
      <c r="C5036" s="219" t="s">
        <v>633</v>
      </c>
      <c r="D5036" s="219" t="s">
        <v>632</v>
      </c>
      <c r="E5036" s="219">
        <v>2.5687287E-2</v>
      </c>
    </row>
    <row r="5037" spans="1:5" ht="15" customHeight="1">
      <c r="A5037" s="219">
        <v>2017</v>
      </c>
      <c r="B5037" s="219" t="s">
        <v>15</v>
      </c>
      <c r="C5037" s="219" t="s">
        <v>633</v>
      </c>
      <c r="D5037" s="219" t="s">
        <v>632</v>
      </c>
      <c r="E5037" s="219">
        <v>7.9526115999999994E-2</v>
      </c>
    </row>
    <row r="5038" spans="1:5" ht="15" customHeight="1">
      <c r="A5038" s="219">
        <v>2017</v>
      </c>
      <c r="B5038" s="219" t="s">
        <v>17</v>
      </c>
      <c r="C5038" s="219" t="s">
        <v>633</v>
      </c>
      <c r="D5038" s="219" t="s">
        <v>632</v>
      </c>
      <c r="E5038" s="219">
        <v>2.0293116999999999E-2</v>
      </c>
    </row>
    <row r="5039" spans="1:5" ht="15" customHeight="1">
      <c r="A5039" s="219">
        <v>2017</v>
      </c>
      <c r="B5039" s="219" t="s">
        <v>26</v>
      </c>
      <c r="C5039" s="219" t="s">
        <v>633</v>
      </c>
      <c r="D5039" s="219" t="s">
        <v>632</v>
      </c>
      <c r="E5039" s="219">
        <v>4.8216902999999998E-2</v>
      </c>
    </row>
    <row r="5040" spans="1:5" ht="15" customHeight="1">
      <c r="A5040" s="219">
        <v>2017</v>
      </c>
      <c r="B5040" s="219" t="s">
        <v>28</v>
      </c>
      <c r="C5040" s="219" t="s">
        <v>633</v>
      </c>
      <c r="D5040" s="219" t="s">
        <v>632</v>
      </c>
      <c r="E5040" s="219">
        <v>5.0209779999999997E-3</v>
      </c>
    </row>
    <row r="5041" spans="1:5" ht="15" customHeight="1">
      <c r="A5041" s="219">
        <v>2017</v>
      </c>
      <c r="B5041" s="219" t="s">
        <v>42</v>
      </c>
      <c r="C5041" s="219" t="s">
        <v>633</v>
      </c>
      <c r="D5041" s="219" t="s">
        <v>632</v>
      </c>
      <c r="E5041" s="219">
        <v>2.1540198E-2</v>
      </c>
    </row>
    <row r="5042" spans="1:5" ht="15" customHeight="1">
      <c r="A5042" s="219">
        <v>2017</v>
      </c>
      <c r="B5042" s="219" t="s">
        <v>36</v>
      </c>
      <c r="C5042" s="219" t="s">
        <v>633</v>
      </c>
      <c r="D5042" s="219" t="s">
        <v>632</v>
      </c>
      <c r="E5042" s="219">
        <v>1.342108E-2</v>
      </c>
    </row>
    <row r="5043" spans="1:5" ht="15" customHeight="1">
      <c r="A5043" s="219">
        <v>2017</v>
      </c>
      <c r="B5043" s="219" t="s">
        <v>39</v>
      </c>
      <c r="C5043" s="219" t="s">
        <v>633</v>
      </c>
      <c r="D5043" s="219" t="s">
        <v>632</v>
      </c>
      <c r="E5043" s="219">
        <v>3.6163797999999997E-2</v>
      </c>
    </row>
    <row r="5044" spans="1:5" ht="15" customHeight="1">
      <c r="A5044" s="219">
        <v>2017</v>
      </c>
      <c r="B5044" s="219" t="s">
        <v>44</v>
      </c>
      <c r="C5044" s="219" t="s">
        <v>633</v>
      </c>
      <c r="D5044" s="219" t="s">
        <v>632</v>
      </c>
      <c r="E5044" s="219">
        <v>1.9331812E-2</v>
      </c>
    </row>
    <row r="5045" spans="1:5" ht="15" customHeight="1">
      <c r="A5045" s="219">
        <v>2017</v>
      </c>
      <c r="B5045" s="219" t="s">
        <v>47</v>
      </c>
      <c r="C5045" s="219" t="s">
        <v>633</v>
      </c>
      <c r="D5045" s="219" t="s">
        <v>632</v>
      </c>
      <c r="E5045" s="219">
        <v>3.6801174999999998E-2</v>
      </c>
    </row>
    <row r="5046" spans="1:5" ht="15" customHeight="1">
      <c r="A5046" s="219">
        <v>2017</v>
      </c>
      <c r="B5046" s="219" t="s">
        <v>50</v>
      </c>
      <c r="C5046" s="219" t="s">
        <v>633</v>
      </c>
      <c r="D5046" s="219" t="s">
        <v>632</v>
      </c>
      <c r="E5046" s="219">
        <v>2.4931299999999998E-4</v>
      </c>
    </row>
    <row r="5047" spans="1:5" ht="15" customHeight="1">
      <c r="A5047" s="219">
        <v>2017</v>
      </c>
      <c r="B5047" s="219" t="s">
        <v>58</v>
      </c>
      <c r="C5047" s="219" t="s">
        <v>633</v>
      </c>
      <c r="D5047" s="219" t="s">
        <v>632</v>
      </c>
      <c r="E5047" s="219">
        <v>1.367399E-3</v>
      </c>
    </row>
    <row r="5048" spans="1:5" ht="15" customHeight="1">
      <c r="A5048" s="219">
        <v>2017</v>
      </c>
      <c r="B5048" s="219" t="s">
        <v>55</v>
      </c>
      <c r="C5048" s="219" t="s">
        <v>633</v>
      </c>
      <c r="D5048" s="219" t="s">
        <v>632</v>
      </c>
      <c r="E5048" s="219">
        <v>2.3869475000000001E-2</v>
      </c>
    </row>
    <row r="5049" spans="1:5" ht="15" customHeight="1">
      <c r="A5049" s="219">
        <v>2017</v>
      </c>
      <c r="B5049" s="219" t="s">
        <v>52</v>
      </c>
      <c r="C5049" s="219" t="s">
        <v>633</v>
      </c>
      <c r="D5049" s="219" t="s">
        <v>632</v>
      </c>
      <c r="E5049" s="219">
        <v>3.8086190000000001E-3</v>
      </c>
    </row>
    <row r="5050" spans="1:5" ht="15" customHeight="1">
      <c r="A5050" s="219">
        <v>2017</v>
      </c>
      <c r="B5050" s="219" t="s">
        <v>61</v>
      </c>
      <c r="C5050" s="219" t="s">
        <v>633</v>
      </c>
      <c r="D5050" s="219" t="s">
        <v>632</v>
      </c>
      <c r="E5050" s="219">
        <v>3.5832744E-2</v>
      </c>
    </row>
    <row r="5051" spans="1:5" ht="15" customHeight="1">
      <c r="A5051" s="219">
        <v>2017</v>
      </c>
      <c r="B5051" s="219" t="s">
        <v>68</v>
      </c>
      <c r="C5051" s="219" t="s">
        <v>633</v>
      </c>
      <c r="D5051" s="219" t="s">
        <v>632</v>
      </c>
      <c r="E5051" s="219">
        <v>0.107441466</v>
      </c>
    </row>
    <row r="5052" spans="1:5" ht="15" customHeight="1">
      <c r="A5052" s="219">
        <v>2017</v>
      </c>
      <c r="B5052" s="219" t="s">
        <v>70</v>
      </c>
      <c r="C5052" s="219" t="s">
        <v>633</v>
      </c>
      <c r="D5052" s="219" t="s">
        <v>632</v>
      </c>
      <c r="E5052" s="219">
        <v>8.8936220000000003E-3</v>
      </c>
    </row>
    <row r="5053" spans="1:5" ht="15" customHeight="1">
      <c r="A5053" s="219">
        <v>2017</v>
      </c>
      <c r="B5053" s="219" t="s">
        <v>89</v>
      </c>
      <c r="C5053" s="219" t="s">
        <v>633</v>
      </c>
      <c r="D5053" s="219" t="s">
        <v>632</v>
      </c>
      <c r="E5053" s="219">
        <v>1.374789E-3</v>
      </c>
    </row>
    <row r="5054" spans="1:5" ht="15" customHeight="1">
      <c r="A5054" s="219">
        <v>2017</v>
      </c>
      <c r="B5054" s="219" t="s">
        <v>73</v>
      </c>
      <c r="C5054" s="219" t="s">
        <v>633</v>
      </c>
      <c r="D5054" s="219" t="s">
        <v>632</v>
      </c>
      <c r="E5054" s="219">
        <v>7.1147179999999999E-3</v>
      </c>
    </row>
    <row r="5055" spans="1:5" ht="15" customHeight="1">
      <c r="A5055" s="219">
        <v>2017</v>
      </c>
      <c r="B5055" s="219" t="s">
        <v>79</v>
      </c>
      <c r="C5055" s="219" t="s">
        <v>633</v>
      </c>
      <c r="D5055" s="219" t="s">
        <v>632</v>
      </c>
      <c r="E5055" s="219">
        <v>7.7116700000000001E-4</v>
      </c>
    </row>
    <row r="5056" spans="1:5" ht="15" customHeight="1">
      <c r="A5056" s="219">
        <v>2017</v>
      </c>
      <c r="B5056" s="219" t="s">
        <v>81</v>
      </c>
      <c r="C5056" s="219" t="s">
        <v>633</v>
      </c>
      <c r="D5056" s="219" t="s">
        <v>632</v>
      </c>
      <c r="E5056" s="219">
        <v>3.3290499999999998E-4</v>
      </c>
    </row>
    <row r="5057" spans="1:5" ht="15" customHeight="1">
      <c r="A5057" s="219">
        <v>2017</v>
      </c>
      <c r="B5057" s="219" t="s">
        <v>84</v>
      </c>
      <c r="C5057" s="219" t="s">
        <v>633</v>
      </c>
      <c r="D5057" s="219" t="s">
        <v>632</v>
      </c>
      <c r="E5057" s="219">
        <v>3.5176090000000001E-3</v>
      </c>
    </row>
    <row r="5058" spans="1:5" ht="15" customHeight="1">
      <c r="A5058" s="219">
        <v>2017</v>
      </c>
      <c r="B5058" s="219" t="s">
        <v>76</v>
      </c>
      <c r="C5058" s="219" t="s">
        <v>633</v>
      </c>
      <c r="D5058" s="219" t="s">
        <v>632</v>
      </c>
      <c r="E5058" s="219">
        <v>1.8260604E-2</v>
      </c>
    </row>
    <row r="5059" spans="1:5" ht="15" customHeight="1">
      <c r="A5059" s="219">
        <v>2017</v>
      </c>
      <c r="B5059" s="219" t="s">
        <v>87</v>
      </c>
      <c r="C5059" s="219" t="s">
        <v>633</v>
      </c>
      <c r="D5059" s="219" t="s">
        <v>632</v>
      </c>
      <c r="E5059" s="219">
        <v>8.9282370000000003E-3</v>
      </c>
    </row>
    <row r="5060" spans="1:5" ht="15" customHeight="1">
      <c r="A5060" s="219">
        <v>2017</v>
      </c>
      <c r="B5060" s="219" t="s">
        <v>95</v>
      </c>
      <c r="C5060" s="219" t="s">
        <v>633</v>
      </c>
      <c r="D5060" s="219" t="s">
        <v>632</v>
      </c>
      <c r="E5060" s="219">
        <v>3.8429049E-2</v>
      </c>
    </row>
    <row r="5061" spans="1:5" ht="15" customHeight="1">
      <c r="A5061" s="219">
        <v>2017</v>
      </c>
      <c r="B5061" s="219" t="s">
        <v>98</v>
      </c>
      <c r="C5061" s="219" t="s">
        <v>633</v>
      </c>
      <c r="D5061" s="219" t="s">
        <v>632</v>
      </c>
      <c r="E5061" s="219">
        <v>1.5014955E-2</v>
      </c>
    </row>
    <row r="5062" spans="1:5" ht="15" customHeight="1">
      <c r="A5062" s="219">
        <v>2017</v>
      </c>
      <c r="B5062" s="219" t="s">
        <v>100</v>
      </c>
      <c r="C5062" s="219" t="s">
        <v>633</v>
      </c>
      <c r="D5062" s="219" t="s">
        <v>632</v>
      </c>
      <c r="E5062" s="219">
        <v>7.6013749999999996E-3</v>
      </c>
    </row>
    <row r="5063" spans="1:5" ht="15" customHeight="1">
      <c r="A5063" s="219">
        <v>2017</v>
      </c>
      <c r="B5063" s="219" t="s">
        <v>103</v>
      </c>
      <c r="C5063" s="219" t="s">
        <v>633</v>
      </c>
      <c r="D5063" s="219" t="s">
        <v>632</v>
      </c>
      <c r="E5063" s="219">
        <v>0.106685296</v>
      </c>
    </row>
    <row r="5064" spans="1:5" ht="15" customHeight="1">
      <c r="A5064" s="219">
        <v>2017</v>
      </c>
      <c r="B5064" s="219" t="s">
        <v>8075</v>
      </c>
      <c r="C5064" s="219" t="s">
        <v>633</v>
      </c>
      <c r="D5064" s="219" t="s">
        <v>632</v>
      </c>
      <c r="E5064" s="219">
        <v>4.5032980000000002E-3</v>
      </c>
    </row>
    <row r="5065" spans="1:5" ht="15" customHeight="1">
      <c r="A5065" s="219">
        <v>2017</v>
      </c>
      <c r="B5065" s="219" t="s">
        <v>107</v>
      </c>
      <c r="C5065" s="219" t="s">
        <v>633</v>
      </c>
      <c r="D5065" s="219" t="s">
        <v>632</v>
      </c>
      <c r="E5065" s="219">
        <v>2.3182909000000002E-2</v>
      </c>
    </row>
    <row r="5066" spans="1:5" ht="15" customHeight="1">
      <c r="A5066" s="219">
        <v>2017</v>
      </c>
      <c r="B5066" s="219" t="s">
        <v>110</v>
      </c>
      <c r="C5066" s="219" t="s">
        <v>633</v>
      </c>
      <c r="D5066" s="219" t="s">
        <v>632</v>
      </c>
      <c r="E5066" s="219">
        <v>9.1088109999999996E-3</v>
      </c>
    </row>
    <row r="5067" spans="1:5" ht="15" customHeight="1">
      <c r="A5067" s="219">
        <v>2017</v>
      </c>
      <c r="B5067" s="219" t="s">
        <v>113</v>
      </c>
      <c r="C5067" s="219" t="s">
        <v>633</v>
      </c>
      <c r="D5067" s="219" t="s">
        <v>632</v>
      </c>
      <c r="E5067" s="219">
        <v>1.6840517999999999E-2</v>
      </c>
    </row>
    <row r="5068" spans="1:5" ht="15" customHeight="1">
      <c r="A5068" s="219">
        <v>2017</v>
      </c>
      <c r="B5068" s="219" t="s">
        <v>115</v>
      </c>
      <c r="C5068" s="219" t="s">
        <v>633</v>
      </c>
      <c r="D5068" s="219" t="s">
        <v>632</v>
      </c>
      <c r="E5068" s="219">
        <v>9.4756926000000005E-2</v>
      </c>
    </row>
    <row r="5069" spans="1:5" ht="15" customHeight="1">
      <c r="A5069" s="219">
        <v>2017</v>
      </c>
      <c r="B5069" s="219" t="s">
        <v>118</v>
      </c>
      <c r="C5069" s="219" t="s">
        <v>633</v>
      </c>
      <c r="D5069" s="219" t="s">
        <v>632</v>
      </c>
      <c r="E5069" s="219">
        <v>2.1849738E-2</v>
      </c>
    </row>
    <row r="5070" spans="1:5" ht="15" customHeight="1">
      <c r="A5070" s="219">
        <v>2017</v>
      </c>
      <c r="B5070" s="219" t="s">
        <v>123</v>
      </c>
      <c r="C5070" s="219" t="s">
        <v>633</v>
      </c>
      <c r="D5070" s="219" t="s">
        <v>632</v>
      </c>
      <c r="E5070" s="219">
        <v>1.8070877999999999E-2</v>
      </c>
    </row>
    <row r="5071" spans="1:5" ht="15" customHeight="1">
      <c r="A5071" s="219">
        <v>2017</v>
      </c>
      <c r="B5071" s="219" t="s">
        <v>126</v>
      </c>
      <c r="C5071" s="219" t="s">
        <v>633</v>
      </c>
      <c r="D5071" s="219" t="s">
        <v>632</v>
      </c>
      <c r="E5071" s="219">
        <v>4.5389619999999997E-3</v>
      </c>
    </row>
    <row r="5072" spans="1:5" ht="15" customHeight="1">
      <c r="A5072" s="219">
        <v>2017</v>
      </c>
      <c r="B5072" s="219" t="s">
        <v>132</v>
      </c>
      <c r="C5072" s="219" t="s">
        <v>633</v>
      </c>
      <c r="D5072" s="219" t="s">
        <v>632</v>
      </c>
      <c r="E5072" s="219">
        <v>1.2060052999999999E-2</v>
      </c>
    </row>
    <row r="5073" spans="1:5" ht="15" customHeight="1">
      <c r="A5073" s="219">
        <v>2017</v>
      </c>
      <c r="B5073" s="219" t="s">
        <v>129</v>
      </c>
      <c r="C5073" s="219" t="s">
        <v>633</v>
      </c>
      <c r="D5073" s="219" t="s">
        <v>632</v>
      </c>
      <c r="E5073" s="219">
        <v>1.2617418E-2</v>
      </c>
    </row>
    <row r="5074" spans="1:5" ht="15" customHeight="1">
      <c r="A5074" s="219">
        <v>2017</v>
      </c>
      <c r="B5074" s="219" t="s">
        <v>134</v>
      </c>
      <c r="C5074" s="219" t="s">
        <v>633</v>
      </c>
      <c r="D5074" s="219" t="s">
        <v>632</v>
      </c>
      <c r="E5074" s="219">
        <v>9.4115970000000007E-3</v>
      </c>
    </row>
    <row r="5075" spans="1:5" ht="15" customHeight="1">
      <c r="A5075" s="219">
        <v>2017</v>
      </c>
      <c r="B5075" s="219" t="s">
        <v>3</v>
      </c>
      <c r="C5075" s="219" t="s">
        <v>633</v>
      </c>
      <c r="D5075" s="219" t="s">
        <v>637</v>
      </c>
      <c r="E5075" s="219">
        <v>1.7294666E-2</v>
      </c>
    </row>
    <row r="5076" spans="1:5" ht="15" customHeight="1">
      <c r="A5076" s="219">
        <v>2017</v>
      </c>
      <c r="B5076" s="219" t="s">
        <v>12</v>
      </c>
      <c r="C5076" s="219" t="s">
        <v>633</v>
      </c>
      <c r="D5076" s="219" t="s">
        <v>637</v>
      </c>
      <c r="E5076" s="219">
        <v>2.5156089999999998E-3</v>
      </c>
    </row>
    <row r="5077" spans="1:5" ht="15" customHeight="1">
      <c r="A5077" s="219">
        <v>2017</v>
      </c>
      <c r="B5077" s="219" t="s">
        <v>8</v>
      </c>
      <c r="C5077" s="219" t="s">
        <v>633</v>
      </c>
      <c r="D5077" s="219" t="s">
        <v>637</v>
      </c>
      <c r="E5077" s="224">
        <v>9.3700000000000001E-5</v>
      </c>
    </row>
    <row r="5078" spans="1:5" ht="15" customHeight="1">
      <c r="A5078" s="219">
        <v>2017</v>
      </c>
      <c r="B5078" s="219" t="s">
        <v>15</v>
      </c>
      <c r="C5078" s="219" t="s">
        <v>633</v>
      </c>
      <c r="D5078" s="219" t="s">
        <v>637</v>
      </c>
      <c r="E5078" s="219">
        <v>0.117281224</v>
      </c>
    </row>
    <row r="5079" spans="1:5" ht="15" customHeight="1">
      <c r="A5079" s="219">
        <v>2017</v>
      </c>
      <c r="B5079" s="219" t="s">
        <v>17</v>
      </c>
      <c r="C5079" s="219" t="s">
        <v>633</v>
      </c>
      <c r="D5079" s="219" t="s">
        <v>637</v>
      </c>
      <c r="E5079" s="219">
        <v>2.92668E-4</v>
      </c>
    </row>
    <row r="5080" spans="1:5" ht="15" customHeight="1">
      <c r="A5080" s="219">
        <v>2017</v>
      </c>
      <c r="B5080" s="219" t="s">
        <v>23</v>
      </c>
      <c r="C5080" s="219" t="s">
        <v>633</v>
      </c>
      <c r="D5080" s="219" t="s">
        <v>637</v>
      </c>
      <c r="E5080" s="224">
        <v>8.7299999999999994E-5</v>
      </c>
    </row>
    <row r="5081" spans="1:5" ht="15" customHeight="1">
      <c r="A5081" s="219">
        <v>2017</v>
      </c>
      <c r="B5081" s="219" t="s">
        <v>26</v>
      </c>
      <c r="C5081" s="219" t="s">
        <v>633</v>
      </c>
      <c r="D5081" s="219" t="s">
        <v>637</v>
      </c>
      <c r="E5081" s="219">
        <v>1.5424245E-2</v>
      </c>
    </row>
    <row r="5082" spans="1:5" ht="15" customHeight="1">
      <c r="A5082" s="219">
        <v>2017</v>
      </c>
      <c r="B5082" s="219" t="s">
        <v>28</v>
      </c>
      <c r="C5082" s="219" t="s">
        <v>633</v>
      </c>
      <c r="D5082" s="219" t="s">
        <v>637</v>
      </c>
      <c r="E5082" s="219">
        <v>2.6014620000000001E-3</v>
      </c>
    </row>
    <row r="5083" spans="1:5" ht="15" customHeight="1">
      <c r="A5083" s="219">
        <v>2017</v>
      </c>
      <c r="B5083" s="219" t="s">
        <v>42</v>
      </c>
      <c r="C5083" s="219" t="s">
        <v>633</v>
      </c>
      <c r="D5083" s="219" t="s">
        <v>637</v>
      </c>
      <c r="E5083" s="219">
        <v>6.0773650999999998E-2</v>
      </c>
    </row>
    <row r="5084" spans="1:5" ht="15" customHeight="1">
      <c r="A5084" s="219">
        <v>2017</v>
      </c>
      <c r="B5084" s="219" t="s">
        <v>34</v>
      </c>
      <c r="C5084" s="219" t="s">
        <v>633</v>
      </c>
      <c r="D5084" s="219" t="s">
        <v>637</v>
      </c>
      <c r="E5084" s="219">
        <v>1.130921E-3</v>
      </c>
    </row>
    <row r="5085" spans="1:5" ht="15" customHeight="1">
      <c r="A5085" s="219">
        <v>2017</v>
      </c>
      <c r="B5085" s="219" t="s">
        <v>36</v>
      </c>
      <c r="C5085" s="219" t="s">
        <v>633</v>
      </c>
      <c r="D5085" s="219" t="s">
        <v>637</v>
      </c>
      <c r="E5085" s="219">
        <v>7.9281430000000003E-3</v>
      </c>
    </row>
    <row r="5086" spans="1:5" ht="15" customHeight="1">
      <c r="A5086" s="219">
        <v>2017</v>
      </c>
      <c r="B5086" s="219" t="s">
        <v>39</v>
      </c>
      <c r="C5086" s="219" t="s">
        <v>633</v>
      </c>
      <c r="D5086" s="219" t="s">
        <v>637</v>
      </c>
      <c r="E5086" s="219">
        <v>8.7408950000000003E-3</v>
      </c>
    </row>
    <row r="5087" spans="1:5" ht="15" customHeight="1">
      <c r="A5087" s="219">
        <v>2017</v>
      </c>
      <c r="B5087" s="219" t="s">
        <v>44</v>
      </c>
      <c r="C5087" s="219" t="s">
        <v>633</v>
      </c>
      <c r="D5087" s="219" t="s">
        <v>637</v>
      </c>
      <c r="E5087" s="219">
        <v>5.5547529999999999E-3</v>
      </c>
    </row>
    <row r="5088" spans="1:5" ht="15" customHeight="1">
      <c r="A5088" s="219">
        <v>2017</v>
      </c>
      <c r="B5088" s="219" t="s">
        <v>47</v>
      </c>
      <c r="C5088" s="219" t="s">
        <v>633</v>
      </c>
      <c r="D5088" s="219" t="s">
        <v>637</v>
      </c>
      <c r="E5088" s="219">
        <v>3.1885239999999999E-3</v>
      </c>
    </row>
    <row r="5089" spans="1:5" ht="15" customHeight="1">
      <c r="A5089" s="219">
        <v>2017</v>
      </c>
      <c r="B5089" s="219" t="s">
        <v>50</v>
      </c>
      <c r="C5089" s="219" t="s">
        <v>633</v>
      </c>
      <c r="D5089" s="219" t="s">
        <v>637</v>
      </c>
      <c r="E5089" s="219">
        <v>0.380321621</v>
      </c>
    </row>
    <row r="5090" spans="1:5" ht="15" customHeight="1">
      <c r="A5090" s="219">
        <v>2017</v>
      </c>
      <c r="B5090" s="219" t="s">
        <v>58</v>
      </c>
      <c r="C5090" s="219" t="s">
        <v>633</v>
      </c>
      <c r="D5090" s="219" t="s">
        <v>637</v>
      </c>
      <c r="E5090" s="219">
        <v>1.7515799999999999E-4</v>
      </c>
    </row>
    <row r="5091" spans="1:5" ht="15" customHeight="1">
      <c r="A5091" s="219">
        <v>2017</v>
      </c>
      <c r="B5091" s="219" t="s">
        <v>55</v>
      </c>
      <c r="C5091" s="219" t="s">
        <v>633</v>
      </c>
      <c r="D5091" s="219" t="s">
        <v>637</v>
      </c>
      <c r="E5091" s="219">
        <v>1.5041967999999999E-2</v>
      </c>
    </row>
    <row r="5092" spans="1:5" ht="15" customHeight="1">
      <c r="A5092" s="219">
        <v>2017</v>
      </c>
      <c r="B5092" s="219" t="s">
        <v>61</v>
      </c>
      <c r="C5092" s="219" t="s">
        <v>633</v>
      </c>
      <c r="D5092" s="219" t="s">
        <v>637</v>
      </c>
      <c r="E5092" s="219">
        <v>3.7651400000000002E-3</v>
      </c>
    </row>
    <row r="5093" spans="1:5" ht="15" customHeight="1">
      <c r="A5093" s="219">
        <v>2017</v>
      </c>
      <c r="B5093" s="219" t="s">
        <v>62</v>
      </c>
      <c r="C5093" s="219" t="s">
        <v>633</v>
      </c>
      <c r="D5093" s="219" t="s">
        <v>637</v>
      </c>
      <c r="E5093" s="219">
        <v>4.0647620000000004E-3</v>
      </c>
    </row>
    <row r="5094" spans="1:5" ht="15" customHeight="1">
      <c r="A5094" s="219">
        <v>2017</v>
      </c>
      <c r="B5094" s="219" t="s">
        <v>68</v>
      </c>
      <c r="C5094" s="219" t="s">
        <v>633</v>
      </c>
      <c r="D5094" s="219" t="s">
        <v>637</v>
      </c>
      <c r="E5094" s="219">
        <v>1.4880060000000001E-3</v>
      </c>
    </row>
    <row r="5095" spans="1:5" ht="15" customHeight="1">
      <c r="A5095" s="219">
        <v>2017</v>
      </c>
      <c r="B5095" s="219" t="s">
        <v>65</v>
      </c>
      <c r="C5095" s="219" t="s">
        <v>633</v>
      </c>
      <c r="D5095" s="219" t="s">
        <v>637</v>
      </c>
      <c r="E5095" s="219">
        <v>7.122153E-3</v>
      </c>
    </row>
    <row r="5096" spans="1:5" ht="15" customHeight="1">
      <c r="A5096" s="219">
        <v>2017</v>
      </c>
      <c r="B5096" s="219" t="s">
        <v>70</v>
      </c>
      <c r="C5096" s="219" t="s">
        <v>633</v>
      </c>
      <c r="D5096" s="219" t="s">
        <v>637</v>
      </c>
      <c r="E5096" s="224">
        <v>5.2899999999999998E-5</v>
      </c>
    </row>
    <row r="5097" spans="1:5" ht="15" customHeight="1">
      <c r="A5097" s="219">
        <v>2017</v>
      </c>
      <c r="B5097" s="219" t="s">
        <v>89</v>
      </c>
      <c r="C5097" s="219" t="s">
        <v>633</v>
      </c>
      <c r="D5097" s="219" t="s">
        <v>637</v>
      </c>
      <c r="E5097" s="219">
        <v>2.2994500000000002E-3</v>
      </c>
    </row>
    <row r="5098" spans="1:5" ht="15" customHeight="1">
      <c r="A5098" s="219">
        <v>2017</v>
      </c>
      <c r="B5098" s="219" t="s">
        <v>92</v>
      </c>
      <c r="C5098" s="219" t="s">
        <v>633</v>
      </c>
      <c r="D5098" s="219" t="s">
        <v>637</v>
      </c>
      <c r="E5098" s="219">
        <v>8.0924700000000003E-4</v>
      </c>
    </row>
    <row r="5099" spans="1:5" ht="15" customHeight="1">
      <c r="A5099" s="219">
        <v>2017</v>
      </c>
      <c r="B5099" s="219" t="s">
        <v>73</v>
      </c>
      <c r="C5099" s="219" t="s">
        <v>633</v>
      </c>
      <c r="D5099" s="219" t="s">
        <v>637</v>
      </c>
      <c r="E5099" s="219">
        <v>1.1080649E-2</v>
      </c>
    </row>
    <row r="5100" spans="1:5" ht="15" customHeight="1">
      <c r="A5100" s="219">
        <v>2017</v>
      </c>
      <c r="B5100" s="219" t="s">
        <v>81</v>
      </c>
      <c r="C5100" s="219" t="s">
        <v>633</v>
      </c>
      <c r="D5100" s="219" t="s">
        <v>637</v>
      </c>
      <c r="E5100" s="219">
        <v>1.0820299999999999E-4</v>
      </c>
    </row>
    <row r="5101" spans="1:5" ht="15" customHeight="1">
      <c r="A5101" s="219">
        <v>2017</v>
      </c>
      <c r="B5101" s="219" t="s">
        <v>84</v>
      </c>
      <c r="C5101" s="219" t="s">
        <v>633</v>
      </c>
      <c r="D5101" s="219" t="s">
        <v>637</v>
      </c>
      <c r="E5101" s="224">
        <v>4.3000000000000002E-5</v>
      </c>
    </row>
    <row r="5102" spans="1:5" ht="15" customHeight="1">
      <c r="A5102" s="219">
        <v>2017</v>
      </c>
      <c r="B5102" s="219" t="s">
        <v>76</v>
      </c>
      <c r="C5102" s="219" t="s">
        <v>633</v>
      </c>
      <c r="D5102" s="219" t="s">
        <v>637</v>
      </c>
      <c r="E5102" s="224">
        <v>3.6699999999999998E-5</v>
      </c>
    </row>
    <row r="5103" spans="1:5" ht="15" customHeight="1">
      <c r="A5103" s="219">
        <v>2017</v>
      </c>
      <c r="B5103" s="219" t="s">
        <v>87</v>
      </c>
      <c r="C5103" s="219" t="s">
        <v>633</v>
      </c>
      <c r="D5103" s="219" t="s">
        <v>637</v>
      </c>
      <c r="E5103" s="219">
        <v>6.4371999999999997E-4</v>
      </c>
    </row>
    <row r="5104" spans="1:5" ht="15" customHeight="1">
      <c r="A5104" s="219">
        <v>2017</v>
      </c>
      <c r="B5104" s="219" t="s">
        <v>95</v>
      </c>
      <c r="C5104" s="219" t="s">
        <v>633</v>
      </c>
      <c r="D5104" s="219" t="s">
        <v>637</v>
      </c>
      <c r="E5104" s="219">
        <v>1.101713E-2</v>
      </c>
    </row>
    <row r="5105" spans="1:5" ht="15" customHeight="1">
      <c r="A5105" s="219">
        <v>2017</v>
      </c>
      <c r="B5105" s="219" t="s">
        <v>98</v>
      </c>
      <c r="C5105" s="219" t="s">
        <v>633</v>
      </c>
      <c r="D5105" s="219" t="s">
        <v>637</v>
      </c>
      <c r="E5105" s="219">
        <v>3.2967692999999999E-2</v>
      </c>
    </row>
    <row r="5106" spans="1:5" ht="15" customHeight="1">
      <c r="A5106" s="219">
        <v>2017</v>
      </c>
      <c r="B5106" s="219" t="s">
        <v>100</v>
      </c>
      <c r="C5106" s="219" t="s">
        <v>633</v>
      </c>
      <c r="D5106" s="219" t="s">
        <v>637</v>
      </c>
      <c r="E5106" s="219">
        <v>3.5618100000000001E-4</v>
      </c>
    </row>
    <row r="5107" spans="1:5" ht="15" customHeight="1">
      <c r="A5107" s="219">
        <v>2017</v>
      </c>
      <c r="B5107" s="219" t="s">
        <v>103</v>
      </c>
      <c r="C5107" s="219" t="s">
        <v>633</v>
      </c>
      <c r="D5107" s="219" t="s">
        <v>637</v>
      </c>
      <c r="E5107" s="219">
        <v>2.1943190000000001E-3</v>
      </c>
    </row>
    <row r="5108" spans="1:5" ht="15" customHeight="1">
      <c r="A5108" s="219">
        <v>2017</v>
      </c>
      <c r="B5108" s="219" t="s">
        <v>105</v>
      </c>
      <c r="C5108" s="219" t="s">
        <v>633</v>
      </c>
      <c r="D5108" s="219" t="s">
        <v>637</v>
      </c>
      <c r="E5108" s="219">
        <v>1.172073E-3</v>
      </c>
    </row>
    <row r="5109" spans="1:5" ht="15" customHeight="1">
      <c r="A5109" s="219">
        <v>2017</v>
      </c>
      <c r="B5109" s="219" t="s">
        <v>107</v>
      </c>
      <c r="C5109" s="219" t="s">
        <v>633</v>
      </c>
      <c r="D5109" s="219" t="s">
        <v>637</v>
      </c>
      <c r="E5109" s="219">
        <v>3.1881750000000001E-3</v>
      </c>
    </row>
    <row r="5110" spans="1:5" ht="15" customHeight="1">
      <c r="A5110" s="219">
        <v>2017</v>
      </c>
      <c r="B5110" s="219" t="s">
        <v>110</v>
      </c>
      <c r="C5110" s="219" t="s">
        <v>633</v>
      </c>
      <c r="D5110" s="219" t="s">
        <v>637</v>
      </c>
      <c r="E5110" s="219">
        <v>2.26421E-3</v>
      </c>
    </row>
    <row r="5111" spans="1:5" ht="15" customHeight="1">
      <c r="A5111" s="219">
        <v>2017</v>
      </c>
      <c r="B5111" s="219" t="s">
        <v>113</v>
      </c>
      <c r="C5111" s="219" t="s">
        <v>633</v>
      </c>
      <c r="D5111" s="219" t="s">
        <v>637</v>
      </c>
      <c r="E5111" s="219">
        <v>1.3495088000000001E-2</v>
      </c>
    </row>
    <row r="5112" spans="1:5" ht="15" customHeight="1">
      <c r="A5112" s="219">
        <v>2017</v>
      </c>
      <c r="B5112" s="219" t="s">
        <v>115</v>
      </c>
      <c r="C5112" s="219" t="s">
        <v>633</v>
      </c>
      <c r="D5112" s="219" t="s">
        <v>637</v>
      </c>
      <c r="E5112" s="219">
        <v>0.21616001900000001</v>
      </c>
    </row>
    <row r="5113" spans="1:5" ht="15" customHeight="1">
      <c r="A5113" s="219">
        <v>2017</v>
      </c>
      <c r="B5113" s="219" t="s">
        <v>118</v>
      </c>
      <c r="C5113" s="219" t="s">
        <v>633</v>
      </c>
      <c r="D5113" s="219" t="s">
        <v>637</v>
      </c>
      <c r="E5113" s="219">
        <v>5.5236700000000001E-4</v>
      </c>
    </row>
    <row r="5114" spans="1:5" ht="15" customHeight="1">
      <c r="A5114" s="219">
        <v>2017</v>
      </c>
      <c r="B5114" s="219" t="s">
        <v>123</v>
      </c>
      <c r="C5114" s="219" t="s">
        <v>633</v>
      </c>
      <c r="D5114" s="219" t="s">
        <v>637</v>
      </c>
      <c r="E5114" s="219">
        <v>3.9145098000000003E-2</v>
      </c>
    </row>
    <row r="5115" spans="1:5" ht="15" customHeight="1">
      <c r="A5115" s="219">
        <v>2017</v>
      </c>
      <c r="B5115" s="219" t="s">
        <v>126</v>
      </c>
      <c r="C5115" s="219" t="s">
        <v>633</v>
      </c>
      <c r="D5115" s="219" t="s">
        <v>637</v>
      </c>
      <c r="E5115" s="219">
        <v>3.2016E-4</v>
      </c>
    </row>
    <row r="5116" spans="1:5" ht="15" customHeight="1">
      <c r="A5116" s="219">
        <v>2017</v>
      </c>
      <c r="B5116" s="219" t="s">
        <v>132</v>
      </c>
      <c r="C5116" s="219" t="s">
        <v>633</v>
      </c>
      <c r="D5116" s="219" t="s">
        <v>637</v>
      </c>
      <c r="E5116" s="219">
        <v>1.1717679999999999E-3</v>
      </c>
    </row>
    <row r="5117" spans="1:5" ht="15" customHeight="1">
      <c r="A5117" s="219">
        <v>2017</v>
      </c>
      <c r="B5117" s="219" t="s">
        <v>129</v>
      </c>
      <c r="C5117" s="219" t="s">
        <v>633</v>
      </c>
      <c r="D5117" s="219" t="s">
        <v>637</v>
      </c>
      <c r="E5117" s="219">
        <v>5.421057E-3</v>
      </c>
    </row>
    <row r="5118" spans="1:5" ht="15" customHeight="1">
      <c r="A5118" s="219">
        <v>2017</v>
      </c>
      <c r="B5118" s="219" t="s">
        <v>134</v>
      </c>
      <c r="C5118" s="219" t="s">
        <v>633</v>
      </c>
      <c r="D5118" s="219" t="s">
        <v>637</v>
      </c>
      <c r="E5118" s="219">
        <v>6.1411099999999998E-4</v>
      </c>
    </row>
    <row r="5119" spans="1:5" ht="15" customHeight="1">
      <c r="A5119" s="219">
        <v>2017</v>
      </c>
      <c r="B5119" s="219" t="s">
        <v>3</v>
      </c>
      <c r="C5119" s="219" t="s">
        <v>638</v>
      </c>
      <c r="D5119" s="219" t="s">
        <v>637</v>
      </c>
      <c r="E5119" s="219">
        <v>6.7851480000000004E-3</v>
      </c>
    </row>
    <row r="5120" spans="1:5" ht="15" customHeight="1">
      <c r="A5120" s="219">
        <v>2017</v>
      </c>
      <c r="B5120" s="219" t="s">
        <v>12</v>
      </c>
      <c r="C5120" s="219" t="s">
        <v>638</v>
      </c>
      <c r="D5120" s="219" t="s">
        <v>637</v>
      </c>
      <c r="E5120" s="219">
        <v>1.118916E-3</v>
      </c>
    </row>
    <row r="5121" spans="1:5" ht="15" customHeight="1">
      <c r="A5121" s="219">
        <v>2017</v>
      </c>
      <c r="B5121" s="219" t="s">
        <v>36</v>
      </c>
      <c r="C5121" s="219" t="s">
        <v>638</v>
      </c>
      <c r="D5121" s="219" t="s">
        <v>637</v>
      </c>
      <c r="E5121" s="219">
        <v>1.1665979E-2</v>
      </c>
    </row>
    <row r="5122" spans="1:5" ht="15" customHeight="1">
      <c r="A5122" s="219">
        <v>2017</v>
      </c>
      <c r="B5122" s="219" t="s">
        <v>47</v>
      </c>
      <c r="C5122" s="219" t="s">
        <v>638</v>
      </c>
      <c r="D5122" s="219" t="s">
        <v>637</v>
      </c>
      <c r="E5122" s="219">
        <v>0.79676148400000002</v>
      </c>
    </row>
    <row r="5123" spans="1:5" ht="15" customHeight="1">
      <c r="A5123" s="219">
        <v>2017</v>
      </c>
      <c r="B5123" s="219" t="s">
        <v>50</v>
      </c>
      <c r="C5123" s="219" t="s">
        <v>638</v>
      </c>
      <c r="D5123" s="219" t="s">
        <v>637</v>
      </c>
      <c r="E5123" s="219">
        <v>4.9485784999999997E-2</v>
      </c>
    </row>
    <row r="5124" spans="1:5" ht="15" customHeight="1">
      <c r="A5124" s="219">
        <v>2017</v>
      </c>
      <c r="B5124" s="219" t="s">
        <v>62</v>
      </c>
      <c r="C5124" s="219" t="s">
        <v>638</v>
      </c>
      <c r="D5124" s="219" t="s">
        <v>637</v>
      </c>
      <c r="E5124" s="219">
        <v>4.74415E-4</v>
      </c>
    </row>
    <row r="5125" spans="1:5" ht="15" customHeight="1">
      <c r="A5125" s="219">
        <v>2017</v>
      </c>
      <c r="B5125" s="219" t="s">
        <v>89</v>
      </c>
      <c r="C5125" s="219" t="s">
        <v>638</v>
      </c>
      <c r="D5125" s="219" t="s">
        <v>637</v>
      </c>
      <c r="E5125" s="219">
        <v>0.107448585</v>
      </c>
    </row>
    <row r="5126" spans="1:5" ht="15" customHeight="1">
      <c r="A5126" s="219">
        <v>2017</v>
      </c>
      <c r="B5126" s="219" t="s">
        <v>81</v>
      </c>
      <c r="C5126" s="219" t="s">
        <v>638</v>
      </c>
      <c r="D5126" s="219" t="s">
        <v>637</v>
      </c>
      <c r="E5126" s="219">
        <v>1.2531109999999999E-3</v>
      </c>
    </row>
    <row r="5127" spans="1:5" ht="15" customHeight="1">
      <c r="A5127" s="219">
        <v>2017</v>
      </c>
      <c r="B5127" s="219" t="s">
        <v>103</v>
      </c>
      <c r="C5127" s="219" t="s">
        <v>638</v>
      </c>
      <c r="D5127" s="219" t="s">
        <v>637</v>
      </c>
      <c r="E5127" s="219">
        <v>7.2369590000000003E-3</v>
      </c>
    </row>
    <row r="5128" spans="1:5" ht="15" customHeight="1">
      <c r="A5128" s="219">
        <v>2017</v>
      </c>
      <c r="B5128" s="219" t="s">
        <v>115</v>
      </c>
      <c r="C5128" s="219" t="s">
        <v>638</v>
      </c>
      <c r="D5128" s="219" t="s">
        <v>637</v>
      </c>
      <c r="E5128" s="219">
        <v>2.2037700000000001E-4</v>
      </c>
    </row>
    <row r="5129" spans="1:5" ht="15" customHeight="1">
      <c r="A5129" s="219">
        <v>2017</v>
      </c>
      <c r="B5129" s="219" t="s">
        <v>129</v>
      </c>
      <c r="C5129" s="219" t="s">
        <v>638</v>
      </c>
      <c r="D5129" s="219" t="s">
        <v>637</v>
      </c>
      <c r="E5129" s="219">
        <v>1.7549241E-2</v>
      </c>
    </row>
    <row r="5130" spans="1:5" ht="15" customHeight="1">
      <c r="A5130" s="219">
        <v>2017</v>
      </c>
      <c r="B5130" s="219" t="s">
        <v>3</v>
      </c>
      <c r="C5130" s="219" t="s">
        <v>188</v>
      </c>
      <c r="D5130" s="219" t="s">
        <v>632</v>
      </c>
      <c r="E5130" s="219">
        <v>0.10652355199999999</v>
      </c>
    </row>
    <row r="5131" spans="1:5" ht="15" customHeight="1">
      <c r="A5131" s="219">
        <v>2017</v>
      </c>
      <c r="B5131" s="219" t="s">
        <v>12</v>
      </c>
      <c r="C5131" s="219" t="s">
        <v>188</v>
      </c>
      <c r="D5131" s="219" t="s">
        <v>632</v>
      </c>
      <c r="E5131" s="219">
        <v>7.8838510000000007E-3</v>
      </c>
    </row>
    <row r="5132" spans="1:5" ht="15" customHeight="1">
      <c r="A5132" s="219">
        <v>2017</v>
      </c>
      <c r="B5132" s="219" t="s">
        <v>8</v>
      </c>
      <c r="C5132" s="219" t="s">
        <v>188</v>
      </c>
      <c r="D5132" s="219" t="s">
        <v>632</v>
      </c>
      <c r="E5132" s="219">
        <v>1.6895836000000001E-2</v>
      </c>
    </row>
    <row r="5133" spans="1:5" ht="15" customHeight="1">
      <c r="A5133" s="219">
        <v>2017</v>
      </c>
      <c r="B5133" s="219" t="s">
        <v>15</v>
      </c>
      <c r="C5133" s="219" t="s">
        <v>188</v>
      </c>
      <c r="D5133" s="219" t="s">
        <v>632</v>
      </c>
      <c r="E5133" s="219">
        <v>9.8646239999999996E-2</v>
      </c>
    </row>
    <row r="5134" spans="1:5" ht="15" customHeight="1">
      <c r="A5134" s="219">
        <v>2017</v>
      </c>
      <c r="B5134" s="219" t="s">
        <v>17</v>
      </c>
      <c r="C5134" s="219" t="s">
        <v>188</v>
      </c>
      <c r="D5134" s="219" t="s">
        <v>632</v>
      </c>
      <c r="E5134" s="219">
        <v>2.257901E-2</v>
      </c>
    </row>
    <row r="5135" spans="1:5" ht="15" customHeight="1">
      <c r="A5135" s="219">
        <v>2017</v>
      </c>
      <c r="B5135" s="219" t="s">
        <v>26</v>
      </c>
      <c r="C5135" s="219" t="s">
        <v>188</v>
      </c>
      <c r="D5135" s="219" t="s">
        <v>632</v>
      </c>
      <c r="E5135" s="219">
        <v>5.6872618999999999E-2</v>
      </c>
    </row>
    <row r="5136" spans="1:5" ht="15" customHeight="1">
      <c r="A5136" s="219">
        <v>2017</v>
      </c>
      <c r="B5136" s="219" t="s">
        <v>28</v>
      </c>
      <c r="C5136" s="219" t="s">
        <v>188</v>
      </c>
      <c r="D5136" s="219" t="s">
        <v>632</v>
      </c>
      <c r="E5136" s="219">
        <v>7.5568559999999998E-3</v>
      </c>
    </row>
    <row r="5137" spans="1:5" ht="15" customHeight="1">
      <c r="A5137" s="219">
        <v>2017</v>
      </c>
      <c r="B5137" s="219" t="s">
        <v>42</v>
      </c>
      <c r="C5137" s="219" t="s">
        <v>188</v>
      </c>
      <c r="D5137" s="219" t="s">
        <v>632</v>
      </c>
      <c r="E5137" s="219">
        <v>2.0522210999999999E-2</v>
      </c>
    </row>
    <row r="5138" spans="1:5" ht="15" customHeight="1">
      <c r="A5138" s="219">
        <v>2017</v>
      </c>
      <c r="B5138" s="219" t="s">
        <v>36</v>
      </c>
      <c r="C5138" s="219" t="s">
        <v>188</v>
      </c>
      <c r="D5138" s="219" t="s">
        <v>632</v>
      </c>
      <c r="E5138" s="219">
        <v>1.1395778000000001E-2</v>
      </c>
    </row>
    <row r="5139" spans="1:5" ht="15" customHeight="1">
      <c r="A5139" s="219">
        <v>2017</v>
      </c>
      <c r="B5139" s="219" t="s">
        <v>39</v>
      </c>
      <c r="C5139" s="219" t="s">
        <v>188</v>
      </c>
      <c r="D5139" s="219" t="s">
        <v>632</v>
      </c>
      <c r="E5139" s="219">
        <v>3.3019962999999999E-2</v>
      </c>
    </row>
    <row r="5140" spans="1:5" ht="15" customHeight="1">
      <c r="A5140" s="219">
        <v>2017</v>
      </c>
      <c r="B5140" s="219" t="s">
        <v>44</v>
      </c>
      <c r="C5140" s="219" t="s">
        <v>188</v>
      </c>
      <c r="D5140" s="219" t="s">
        <v>632</v>
      </c>
      <c r="E5140" s="219">
        <v>1.4086948E-2</v>
      </c>
    </row>
    <row r="5141" spans="1:5" ht="15" customHeight="1">
      <c r="A5141" s="219">
        <v>2017</v>
      </c>
      <c r="B5141" s="219" t="s">
        <v>47</v>
      </c>
      <c r="C5141" s="219" t="s">
        <v>188</v>
      </c>
      <c r="D5141" s="219" t="s">
        <v>632</v>
      </c>
      <c r="E5141" s="219">
        <v>4.0509785E-2</v>
      </c>
    </row>
    <row r="5142" spans="1:5" ht="15" customHeight="1">
      <c r="A5142" s="219">
        <v>2017</v>
      </c>
      <c r="B5142" s="219" t="s">
        <v>50</v>
      </c>
      <c r="C5142" s="219" t="s">
        <v>188</v>
      </c>
      <c r="D5142" s="219" t="s">
        <v>632</v>
      </c>
      <c r="E5142" s="224">
        <v>7.6799999999999997E-5</v>
      </c>
    </row>
    <row r="5143" spans="1:5" ht="15" customHeight="1">
      <c r="A5143" s="219">
        <v>2017</v>
      </c>
      <c r="B5143" s="219" t="s">
        <v>58</v>
      </c>
      <c r="C5143" s="219" t="s">
        <v>188</v>
      </c>
      <c r="D5143" s="219" t="s">
        <v>632</v>
      </c>
      <c r="E5143" s="219">
        <v>1.8638699999999999E-4</v>
      </c>
    </row>
    <row r="5144" spans="1:5" ht="15" customHeight="1">
      <c r="A5144" s="219">
        <v>2017</v>
      </c>
      <c r="B5144" s="219" t="s">
        <v>55</v>
      </c>
      <c r="C5144" s="219" t="s">
        <v>188</v>
      </c>
      <c r="D5144" s="219" t="s">
        <v>632</v>
      </c>
      <c r="E5144" s="219">
        <v>2.1777872E-2</v>
      </c>
    </row>
    <row r="5145" spans="1:5" ht="15" customHeight="1">
      <c r="A5145" s="219">
        <v>2017</v>
      </c>
      <c r="B5145" s="219" t="s">
        <v>52</v>
      </c>
      <c r="C5145" s="219" t="s">
        <v>188</v>
      </c>
      <c r="D5145" s="219" t="s">
        <v>632</v>
      </c>
      <c r="E5145" s="219">
        <v>4.7234440000000003E-3</v>
      </c>
    </row>
    <row r="5146" spans="1:5" ht="15" customHeight="1">
      <c r="A5146" s="219">
        <v>2017</v>
      </c>
      <c r="B5146" s="219" t="s">
        <v>61</v>
      </c>
      <c r="C5146" s="219" t="s">
        <v>188</v>
      </c>
      <c r="D5146" s="219" t="s">
        <v>632</v>
      </c>
      <c r="E5146" s="219">
        <v>3.1105407000000002E-2</v>
      </c>
    </row>
    <row r="5147" spans="1:5" ht="15" customHeight="1">
      <c r="A5147" s="219">
        <v>2017</v>
      </c>
      <c r="B5147" s="219" t="s">
        <v>68</v>
      </c>
      <c r="C5147" s="219" t="s">
        <v>188</v>
      </c>
      <c r="D5147" s="219" t="s">
        <v>632</v>
      </c>
      <c r="E5147" s="219">
        <v>8.3540702999999994E-2</v>
      </c>
    </row>
    <row r="5148" spans="1:5" ht="15" customHeight="1">
      <c r="A5148" s="219">
        <v>2017</v>
      </c>
      <c r="B5148" s="219" t="s">
        <v>70</v>
      </c>
      <c r="C5148" s="219" t="s">
        <v>188</v>
      </c>
      <c r="D5148" s="219" t="s">
        <v>632</v>
      </c>
      <c r="E5148" s="219">
        <v>9.2981049999999992E-3</v>
      </c>
    </row>
    <row r="5149" spans="1:5" ht="15" customHeight="1">
      <c r="A5149" s="219">
        <v>2017</v>
      </c>
      <c r="B5149" s="219" t="s">
        <v>89</v>
      </c>
      <c r="C5149" s="219" t="s">
        <v>188</v>
      </c>
      <c r="D5149" s="219" t="s">
        <v>632</v>
      </c>
      <c r="E5149" s="219">
        <v>4.2182400000000001E-4</v>
      </c>
    </row>
    <row r="5150" spans="1:5" ht="15" customHeight="1">
      <c r="A5150" s="219">
        <v>2017</v>
      </c>
      <c r="B5150" s="219" t="s">
        <v>73</v>
      </c>
      <c r="C5150" s="219" t="s">
        <v>188</v>
      </c>
      <c r="D5150" s="219" t="s">
        <v>632</v>
      </c>
      <c r="E5150" s="219">
        <v>6.8881510000000003E-3</v>
      </c>
    </row>
    <row r="5151" spans="1:5" ht="15" customHeight="1">
      <c r="A5151" s="219">
        <v>2017</v>
      </c>
      <c r="B5151" s="219" t="s">
        <v>79</v>
      </c>
      <c r="C5151" s="219" t="s">
        <v>188</v>
      </c>
      <c r="D5151" s="219" t="s">
        <v>632</v>
      </c>
      <c r="E5151" s="219">
        <v>2.3707099999999999E-4</v>
      </c>
    </row>
    <row r="5152" spans="1:5" ht="15" customHeight="1">
      <c r="A5152" s="219">
        <v>2017</v>
      </c>
      <c r="B5152" s="219" t="s">
        <v>81</v>
      </c>
      <c r="C5152" s="219" t="s">
        <v>188</v>
      </c>
      <c r="D5152" s="219" t="s">
        <v>632</v>
      </c>
      <c r="E5152" s="219">
        <v>1.03003E-4</v>
      </c>
    </row>
    <row r="5153" spans="1:5" ht="15" customHeight="1">
      <c r="A5153" s="219">
        <v>2017</v>
      </c>
      <c r="B5153" s="219" t="s">
        <v>84</v>
      </c>
      <c r="C5153" s="219" t="s">
        <v>188</v>
      </c>
      <c r="D5153" s="219" t="s">
        <v>632</v>
      </c>
      <c r="E5153" s="219">
        <v>5.0488039999999996E-3</v>
      </c>
    </row>
    <row r="5154" spans="1:5" ht="15" customHeight="1">
      <c r="A5154" s="219">
        <v>2017</v>
      </c>
      <c r="B5154" s="219" t="s">
        <v>76</v>
      </c>
      <c r="C5154" s="219" t="s">
        <v>188</v>
      </c>
      <c r="D5154" s="219" t="s">
        <v>632</v>
      </c>
      <c r="E5154" s="219">
        <v>1.7195036E-2</v>
      </c>
    </row>
    <row r="5155" spans="1:5" ht="15" customHeight="1">
      <c r="A5155" s="219">
        <v>2017</v>
      </c>
      <c r="B5155" s="219" t="s">
        <v>87</v>
      </c>
      <c r="C5155" s="219" t="s">
        <v>188</v>
      </c>
      <c r="D5155" s="219" t="s">
        <v>632</v>
      </c>
      <c r="E5155" s="219">
        <v>6.5627910000000001E-3</v>
      </c>
    </row>
    <row r="5156" spans="1:5" ht="15" customHeight="1">
      <c r="A5156" s="219">
        <v>2017</v>
      </c>
      <c r="B5156" s="219" t="s">
        <v>95</v>
      </c>
      <c r="C5156" s="219" t="s">
        <v>188</v>
      </c>
      <c r="D5156" s="219" t="s">
        <v>632</v>
      </c>
      <c r="E5156" s="219">
        <v>3.6572765E-2</v>
      </c>
    </row>
    <row r="5157" spans="1:5" ht="15" customHeight="1">
      <c r="A5157" s="219">
        <v>2017</v>
      </c>
      <c r="B5157" s="219" t="s">
        <v>98</v>
      </c>
      <c r="C5157" s="219" t="s">
        <v>188</v>
      </c>
      <c r="D5157" s="219" t="s">
        <v>632</v>
      </c>
      <c r="E5157" s="219">
        <v>1.1027909000000001E-2</v>
      </c>
    </row>
    <row r="5158" spans="1:5" ht="15" customHeight="1">
      <c r="A5158" s="219">
        <v>2017</v>
      </c>
      <c r="B5158" s="219" t="s">
        <v>100</v>
      </c>
      <c r="C5158" s="219" t="s">
        <v>188</v>
      </c>
      <c r="D5158" s="219" t="s">
        <v>632</v>
      </c>
      <c r="E5158" s="219">
        <v>3.3026499999999999E-3</v>
      </c>
    </row>
    <row r="5159" spans="1:5" ht="15" customHeight="1">
      <c r="A5159" s="219">
        <v>2017</v>
      </c>
      <c r="B5159" s="219" t="s">
        <v>103</v>
      </c>
      <c r="C5159" s="219" t="s">
        <v>188</v>
      </c>
      <c r="D5159" s="219" t="s">
        <v>632</v>
      </c>
      <c r="E5159" s="219">
        <v>0.120602325</v>
      </c>
    </row>
    <row r="5160" spans="1:5" ht="15" customHeight="1">
      <c r="A5160" s="219">
        <v>2017</v>
      </c>
      <c r="B5160" s="219" t="s">
        <v>8075</v>
      </c>
      <c r="C5160" s="219" t="s">
        <v>188</v>
      </c>
      <c r="D5160" s="219" t="s">
        <v>632</v>
      </c>
      <c r="E5160" s="219">
        <v>5.245001E-3</v>
      </c>
    </row>
    <row r="5161" spans="1:5" ht="15" customHeight="1">
      <c r="A5161" s="219">
        <v>2017</v>
      </c>
      <c r="B5161" s="219" t="s">
        <v>107</v>
      </c>
      <c r="C5161" s="219" t="s">
        <v>188</v>
      </c>
      <c r="D5161" s="219" t="s">
        <v>632</v>
      </c>
      <c r="E5161" s="219">
        <v>1.7204845999999999E-2</v>
      </c>
    </row>
    <row r="5162" spans="1:5" ht="15" customHeight="1">
      <c r="A5162" s="219">
        <v>2017</v>
      </c>
      <c r="B5162" s="219" t="s">
        <v>110</v>
      </c>
      <c r="C5162" s="219" t="s">
        <v>188</v>
      </c>
      <c r="D5162" s="219" t="s">
        <v>632</v>
      </c>
      <c r="E5162" s="219">
        <v>1.2700489000000001E-2</v>
      </c>
    </row>
    <row r="5163" spans="1:5" ht="15" customHeight="1">
      <c r="A5163" s="219">
        <v>2017</v>
      </c>
      <c r="B5163" s="219" t="s">
        <v>113</v>
      </c>
      <c r="C5163" s="219" t="s">
        <v>188</v>
      </c>
      <c r="D5163" s="219" t="s">
        <v>632</v>
      </c>
      <c r="E5163" s="219">
        <v>1.4641204999999999E-2</v>
      </c>
    </row>
    <row r="5164" spans="1:5" ht="15" customHeight="1">
      <c r="A5164" s="219">
        <v>2017</v>
      </c>
      <c r="B5164" s="219" t="s">
        <v>115</v>
      </c>
      <c r="C5164" s="219" t="s">
        <v>188</v>
      </c>
      <c r="D5164" s="219" t="s">
        <v>632</v>
      </c>
      <c r="E5164" s="219">
        <v>7.1500744000000005E-2</v>
      </c>
    </row>
    <row r="5165" spans="1:5" ht="15" customHeight="1">
      <c r="A5165" s="219">
        <v>2017</v>
      </c>
      <c r="B5165" s="219" t="s">
        <v>118</v>
      </c>
      <c r="C5165" s="219" t="s">
        <v>188</v>
      </c>
      <c r="D5165" s="219" t="s">
        <v>632</v>
      </c>
      <c r="E5165" s="219">
        <v>2.7979334000000002E-2</v>
      </c>
    </row>
    <row r="5166" spans="1:5" ht="15" customHeight="1">
      <c r="A5166" s="219">
        <v>2017</v>
      </c>
      <c r="B5166" s="219" t="s">
        <v>123</v>
      </c>
      <c r="C5166" s="219" t="s">
        <v>188</v>
      </c>
      <c r="D5166" s="219" t="s">
        <v>632</v>
      </c>
      <c r="E5166" s="219">
        <v>1.7258800000000001E-2</v>
      </c>
    </row>
    <row r="5167" spans="1:5" ht="15" customHeight="1">
      <c r="A5167" s="219">
        <v>2017</v>
      </c>
      <c r="B5167" s="219" t="s">
        <v>126</v>
      </c>
      <c r="C5167" s="219" t="s">
        <v>188</v>
      </c>
      <c r="D5167" s="219" t="s">
        <v>632</v>
      </c>
      <c r="E5167" s="219">
        <v>1.265471E-3</v>
      </c>
    </row>
    <row r="5168" spans="1:5" ht="15" customHeight="1">
      <c r="A5168" s="219">
        <v>2017</v>
      </c>
      <c r="B5168" s="219" t="s">
        <v>132</v>
      </c>
      <c r="C5168" s="219" t="s">
        <v>188</v>
      </c>
      <c r="D5168" s="219" t="s">
        <v>632</v>
      </c>
      <c r="E5168" s="219">
        <v>1.4006833999999999E-2</v>
      </c>
    </row>
    <row r="5169" spans="1:5" ht="15" customHeight="1">
      <c r="A5169" s="219">
        <v>2017</v>
      </c>
      <c r="B5169" s="219" t="s">
        <v>129</v>
      </c>
      <c r="C5169" s="219" t="s">
        <v>188</v>
      </c>
      <c r="D5169" s="219" t="s">
        <v>632</v>
      </c>
      <c r="E5169" s="219">
        <v>1.296045E-2</v>
      </c>
    </row>
    <row r="5170" spans="1:5" ht="15" customHeight="1">
      <c r="A5170" s="219">
        <v>2017</v>
      </c>
      <c r="B5170" s="219" t="s">
        <v>134</v>
      </c>
      <c r="C5170" s="219" t="s">
        <v>188</v>
      </c>
      <c r="D5170" s="219" t="s">
        <v>632</v>
      </c>
      <c r="E5170" s="219">
        <v>1.0073083E-2</v>
      </c>
    </row>
    <row r="5171" spans="1:5" ht="15" customHeight="1">
      <c r="A5171" s="219">
        <v>2017</v>
      </c>
      <c r="B5171" s="219" t="s">
        <v>3</v>
      </c>
      <c r="C5171" s="219" t="s">
        <v>188</v>
      </c>
      <c r="D5171" s="219" t="s">
        <v>637</v>
      </c>
      <c r="E5171" s="219">
        <v>3.2130510000000002E-3</v>
      </c>
    </row>
    <row r="5172" spans="1:5" ht="15" customHeight="1">
      <c r="A5172" s="219">
        <v>2017</v>
      </c>
      <c r="B5172" s="219" t="s">
        <v>12</v>
      </c>
      <c r="C5172" s="219" t="s">
        <v>188</v>
      </c>
      <c r="D5172" s="219" t="s">
        <v>637</v>
      </c>
      <c r="E5172" s="219">
        <v>3.2290069999999999E-3</v>
      </c>
    </row>
    <row r="5173" spans="1:5" ht="15" customHeight="1">
      <c r="A5173" s="219">
        <v>2017</v>
      </c>
      <c r="B5173" s="219" t="s">
        <v>8</v>
      </c>
      <c r="C5173" s="219" t="s">
        <v>188</v>
      </c>
      <c r="D5173" s="219" t="s">
        <v>637</v>
      </c>
      <c r="E5173" s="219">
        <v>2.5649290000000001E-3</v>
      </c>
    </row>
    <row r="5174" spans="1:5" ht="15" customHeight="1">
      <c r="A5174" s="219">
        <v>2017</v>
      </c>
      <c r="B5174" s="219" t="s">
        <v>15</v>
      </c>
      <c r="C5174" s="219" t="s">
        <v>188</v>
      </c>
      <c r="D5174" s="219" t="s">
        <v>637</v>
      </c>
      <c r="E5174" s="219">
        <v>1.7800979999999999E-3</v>
      </c>
    </row>
    <row r="5175" spans="1:5" ht="15" customHeight="1">
      <c r="A5175" s="219">
        <v>2017</v>
      </c>
      <c r="B5175" s="219" t="s">
        <v>17</v>
      </c>
      <c r="C5175" s="219" t="s">
        <v>188</v>
      </c>
      <c r="D5175" s="219" t="s">
        <v>637</v>
      </c>
      <c r="E5175" s="224">
        <v>1.4899999999999999E-6</v>
      </c>
    </row>
    <row r="5176" spans="1:5" ht="15" customHeight="1">
      <c r="A5176" s="219">
        <v>2017</v>
      </c>
      <c r="B5176" s="219" t="s">
        <v>23</v>
      </c>
      <c r="C5176" s="219" t="s">
        <v>188</v>
      </c>
      <c r="D5176" s="219" t="s">
        <v>637</v>
      </c>
      <c r="E5176" s="224">
        <v>4.46E-7</v>
      </c>
    </row>
    <row r="5177" spans="1:5" ht="15" customHeight="1">
      <c r="A5177" s="219">
        <v>2017</v>
      </c>
      <c r="B5177" s="219" t="s">
        <v>26</v>
      </c>
      <c r="C5177" s="219" t="s">
        <v>188</v>
      </c>
      <c r="D5177" s="219" t="s">
        <v>637</v>
      </c>
      <c r="E5177" s="219">
        <v>0.80643522099999998</v>
      </c>
    </row>
    <row r="5178" spans="1:5" ht="15" customHeight="1">
      <c r="A5178" s="219">
        <v>2017</v>
      </c>
      <c r="B5178" s="219" t="s">
        <v>28</v>
      </c>
      <c r="C5178" s="219" t="s">
        <v>188</v>
      </c>
      <c r="D5178" s="219" t="s">
        <v>637</v>
      </c>
      <c r="E5178" s="219">
        <v>7.0036359999999997E-3</v>
      </c>
    </row>
    <row r="5179" spans="1:5" ht="15" customHeight="1">
      <c r="A5179" s="219">
        <v>2017</v>
      </c>
      <c r="B5179" s="219" t="s">
        <v>42</v>
      </c>
      <c r="C5179" s="219" t="s">
        <v>188</v>
      </c>
      <c r="D5179" s="219" t="s">
        <v>637</v>
      </c>
      <c r="E5179" s="219">
        <v>1.0577817E-2</v>
      </c>
    </row>
    <row r="5180" spans="1:5" ht="15" customHeight="1">
      <c r="A5180" s="219">
        <v>2017</v>
      </c>
      <c r="B5180" s="219" t="s">
        <v>34</v>
      </c>
      <c r="C5180" s="219" t="s">
        <v>188</v>
      </c>
      <c r="D5180" s="219" t="s">
        <v>637</v>
      </c>
      <c r="E5180" s="224">
        <v>3.8999999999999999E-6</v>
      </c>
    </row>
    <row r="5181" spans="1:5" ht="15" customHeight="1">
      <c r="A5181" s="219">
        <v>2017</v>
      </c>
      <c r="B5181" s="219" t="s">
        <v>36</v>
      </c>
      <c r="C5181" s="219" t="s">
        <v>188</v>
      </c>
      <c r="D5181" s="219" t="s">
        <v>637</v>
      </c>
      <c r="E5181" s="219">
        <v>5.5534599999999996E-4</v>
      </c>
    </row>
    <row r="5182" spans="1:5" ht="15" customHeight="1">
      <c r="A5182" s="219">
        <v>2017</v>
      </c>
      <c r="B5182" s="219" t="s">
        <v>39</v>
      </c>
      <c r="C5182" s="219" t="s">
        <v>188</v>
      </c>
      <c r="D5182" s="219" t="s">
        <v>637</v>
      </c>
      <c r="E5182" s="224">
        <v>3.5899999999999998E-5</v>
      </c>
    </row>
    <row r="5183" spans="1:5" ht="15" customHeight="1">
      <c r="A5183" s="219">
        <v>2017</v>
      </c>
      <c r="B5183" s="219" t="s">
        <v>44</v>
      </c>
      <c r="C5183" s="219" t="s">
        <v>188</v>
      </c>
      <c r="D5183" s="219" t="s">
        <v>637</v>
      </c>
      <c r="E5183" s="219">
        <v>8.9214840000000004E-3</v>
      </c>
    </row>
    <row r="5184" spans="1:5" ht="15" customHeight="1">
      <c r="A5184" s="219">
        <v>2017</v>
      </c>
      <c r="B5184" s="219" t="s">
        <v>47</v>
      </c>
      <c r="C5184" s="219" t="s">
        <v>188</v>
      </c>
      <c r="D5184" s="219" t="s">
        <v>637</v>
      </c>
      <c r="E5184" s="224">
        <v>2.3499999999999999E-5</v>
      </c>
    </row>
    <row r="5185" spans="1:5" ht="15" customHeight="1">
      <c r="A5185" s="219">
        <v>2017</v>
      </c>
      <c r="B5185" s="219" t="s">
        <v>50</v>
      </c>
      <c r="C5185" s="219" t="s">
        <v>188</v>
      </c>
      <c r="D5185" s="219" t="s">
        <v>637</v>
      </c>
      <c r="E5185" s="219">
        <v>2.7594337E-2</v>
      </c>
    </row>
    <row r="5186" spans="1:5" ht="15" customHeight="1">
      <c r="A5186" s="219">
        <v>2017</v>
      </c>
      <c r="B5186" s="219" t="s">
        <v>58</v>
      </c>
      <c r="C5186" s="219" t="s">
        <v>188</v>
      </c>
      <c r="D5186" s="219" t="s">
        <v>637</v>
      </c>
      <c r="E5186" s="224">
        <v>8.8599999999999997E-7</v>
      </c>
    </row>
    <row r="5187" spans="1:5" ht="15" customHeight="1">
      <c r="A5187" s="219">
        <v>2017</v>
      </c>
      <c r="B5187" s="219" t="s">
        <v>55</v>
      </c>
      <c r="C5187" s="219" t="s">
        <v>188</v>
      </c>
      <c r="D5187" s="219" t="s">
        <v>637</v>
      </c>
      <c r="E5187" s="219">
        <v>6.8799300000000002E-4</v>
      </c>
    </row>
    <row r="5188" spans="1:5" ht="15" customHeight="1">
      <c r="A5188" s="219">
        <v>2017</v>
      </c>
      <c r="B5188" s="219" t="s">
        <v>61</v>
      </c>
      <c r="C5188" s="219" t="s">
        <v>188</v>
      </c>
      <c r="D5188" s="219" t="s">
        <v>637</v>
      </c>
      <c r="E5188" s="224">
        <v>2.73E-5</v>
      </c>
    </row>
    <row r="5189" spans="1:5" ht="15" customHeight="1">
      <c r="A5189" s="219">
        <v>2017</v>
      </c>
      <c r="B5189" s="219" t="s">
        <v>62</v>
      </c>
      <c r="C5189" s="219" t="s">
        <v>188</v>
      </c>
      <c r="D5189" s="219" t="s">
        <v>637</v>
      </c>
      <c r="E5189" s="224">
        <v>2.4600000000000002E-5</v>
      </c>
    </row>
    <row r="5190" spans="1:5" ht="15" customHeight="1">
      <c r="A5190" s="219">
        <v>2017</v>
      </c>
      <c r="B5190" s="219" t="s">
        <v>68</v>
      </c>
      <c r="C5190" s="219" t="s">
        <v>188</v>
      </c>
      <c r="D5190" s="219" t="s">
        <v>637</v>
      </c>
      <c r="E5190" s="219">
        <v>4.7653230000000001E-3</v>
      </c>
    </row>
    <row r="5191" spans="1:5" ht="15" customHeight="1">
      <c r="A5191" s="219">
        <v>2017</v>
      </c>
      <c r="B5191" s="219" t="s">
        <v>65</v>
      </c>
      <c r="C5191" s="219" t="s">
        <v>188</v>
      </c>
      <c r="D5191" s="219" t="s">
        <v>637</v>
      </c>
      <c r="E5191" s="219">
        <v>7.0737759999999997E-2</v>
      </c>
    </row>
    <row r="5192" spans="1:5" ht="15" customHeight="1">
      <c r="A5192" s="219">
        <v>2017</v>
      </c>
      <c r="B5192" s="219" t="s">
        <v>70</v>
      </c>
      <c r="C5192" s="219" t="s">
        <v>188</v>
      </c>
      <c r="D5192" s="219" t="s">
        <v>637</v>
      </c>
      <c r="E5192" s="224">
        <v>2.6899999999999999E-7</v>
      </c>
    </row>
    <row r="5193" spans="1:5" ht="15" customHeight="1">
      <c r="A5193" s="219">
        <v>2017</v>
      </c>
      <c r="B5193" s="219" t="s">
        <v>89</v>
      </c>
      <c r="C5193" s="219" t="s">
        <v>188</v>
      </c>
      <c r="D5193" s="219" t="s">
        <v>637</v>
      </c>
      <c r="E5193" s="224">
        <v>1.88E-5</v>
      </c>
    </row>
    <row r="5194" spans="1:5" ht="15" customHeight="1">
      <c r="A5194" s="219">
        <v>2017</v>
      </c>
      <c r="B5194" s="219" t="s">
        <v>92</v>
      </c>
      <c r="C5194" s="219" t="s">
        <v>188</v>
      </c>
      <c r="D5194" s="219" t="s">
        <v>637</v>
      </c>
      <c r="E5194" s="224">
        <v>4.0899999999999998E-6</v>
      </c>
    </row>
    <row r="5195" spans="1:5" ht="15" customHeight="1">
      <c r="A5195" s="219">
        <v>2017</v>
      </c>
      <c r="B5195" s="219" t="s">
        <v>73</v>
      </c>
      <c r="C5195" s="219" t="s">
        <v>188</v>
      </c>
      <c r="D5195" s="219" t="s">
        <v>637</v>
      </c>
      <c r="E5195" s="219">
        <v>2.9571399999999998E-4</v>
      </c>
    </row>
    <row r="5196" spans="1:5" ht="15" customHeight="1">
      <c r="A5196" s="219">
        <v>2017</v>
      </c>
      <c r="B5196" s="219" t="s">
        <v>81</v>
      </c>
      <c r="C5196" s="219" t="s">
        <v>188</v>
      </c>
      <c r="D5196" s="219" t="s">
        <v>637</v>
      </c>
      <c r="E5196" s="224">
        <v>3.3000000000000002E-7</v>
      </c>
    </row>
    <row r="5197" spans="1:5" ht="15" customHeight="1">
      <c r="A5197" s="219">
        <v>2017</v>
      </c>
      <c r="B5197" s="219" t="s">
        <v>84</v>
      </c>
      <c r="C5197" s="219" t="s">
        <v>188</v>
      </c>
      <c r="D5197" s="219" t="s">
        <v>637</v>
      </c>
      <c r="E5197" s="224">
        <v>2.65E-7</v>
      </c>
    </row>
    <row r="5198" spans="1:5" ht="15" customHeight="1">
      <c r="A5198" s="219">
        <v>2017</v>
      </c>
      <c r="B5198" s="219" t="s">
        <v>76</v>
      </c>
      <c r="C5198" s="219" t="s">
        <v>188</v>
      </c>
      <c r="D5198" s="219" t="s">
        <v>637</v>
      </c>
      <c r="E5198" s="224">
        <v>1.85E-7</v>
      </c>
    </row>
    <row r="5199" spans="1:5" ht="15" customHeight="1">
      <c r="A5199" s="219">
        <v>2017</v>
      </c>
      <c r="B5199" s="219" t="s">
        <v>87</v>
      </c>
      <c r="C5199" s="219" t="s">
        <v>188</v>
      </c>
      <c r="D5199" s="219" t="s">
        <v>637</v>
      </c>
      <c r="E5199" s="224">
        <v>3.0699999999999998E-6</v>
      </c>
    </row>
    <row r="5200" spans="1:5" ht="15" customHeight="1">
      <c r="A5200" s="219">
        <v>2017</v>
      </c>
      <c r="B5200" s="219" t="s">
        <v>95</v>
      </c>
      <c r="C5200" s="219" t="s">
        <v>188</v>
      </c>
      <c r="D5200" s="219" t="s">
        <v>637</v>
      </c>
      <c r="E5200" s="219">
        <v>3.6704020000000001E-3</v>
      </c>
    </row>
    <row r="5201" spans="1:5" ht="15" customHeight="1">
      <c r="A5201" s="219">
        <v>2017</v>
      </c>
      <c r="B5201" s="219" t="s">
        <v>98</v>
      </c>
      <c r="C5201" s="219" t="s">
        <v>188</v>
      </c>
      <c r="D5201" s="219" t="s">
        <v>637</v>
      </c>
      <c r="E5201" s="219">
        <v>2.6010121000000001E-2</v>
      </c>
    </row>
    <row r="5202" spans="1:5" ht="15" customHeight="1">
      <c r="A5202" s="219">
        <v>2017</v>
      </c>
      <c r="B5202" s="219" t="s">
        <v>100</v>
      </c>
      <c r="C5202" s="219" t="s">
        <v>188</v>
      </c>
      <c r="D5202" s="219" t="s">
        <v>637</v>
      </c>
      <c r="E5202" s="224">
        <v>9.6900000000000004E-6</v>
      </c>
    </row>
    <row r="5203" spans="1:5" ht="15" customHeight="1">
      <c r="A5203" s="219">
        <v>2017</v>
      </c>
      <c r="B5203" s="219" t="s">
        <v>103</v>
      </c>
      <c r="C5203" s="219" t="s">
        <v>188</v>
      </c>
      <c r="D5203" s="219" t="s">
        <v>637</v>
      </c>
      <c r="E5203" s="224">
        <v>1.1199999999999999E-5</v>
      </c>
    </row>
    <row r="5204" spans="1:5" ht="15" customHeight="1">
      <c r="A5204" s="219">
        <v>2017</v>
      </c>
      <c r="B5204" s="219" t="s">
        <v>105</v>
      </c>
      <c r="C5204" s="219" t="s">
        <v>188</v>
      </c>
      <c r="D5204" s="219" t="s">
        <v>637</v>
      </c>
      <c r="E5204" s="224">
        <v>5.9800000000000003E-6</v>
      </c>
    </row>
    <row r="5205" spans="1:5" ht="15" customHeight="1">
      <c r="A5205" s="219">
        <v>2017</v>
      </c>
      <c r="B5205" s="219" t="s">
        <v>107</v>
      </c>
      <c r="C5205" s="219" t="s">
        <v>188</v>
      </c>
      <c r="D5205" s="219" t="s">
        <v>637</v>
      </c>
      <c r="E5205" s="224">
        <v>7.0199999999999999E-5</v>
      </c>
    </row>
    <row r="5206" spans="1:5" ht="15" customHeight="1">
      <c r="A5206" s="219">
        <v>2017</v>
      </c>
      <c r="B5206" s="219" t="s">
        <v>110</v>
      </c>
      <c r="C5206" s="219" t="s">
        <v>188</v>
      </c>
      <c r="D5206" s="219" t="s">
        <v>637</v>
      </c>
      <c r="E5206" s="224">
        <v>3.79E-5</v>
      </c>
    </row>
    <row r="5207" spans="1:5" ht="15" customHeight="1">
      <c r="A5207" s="219">
        <v>2017</v>
      </c>
      <c r="B5207" s="219" t="s">
        <v>113</v>
      </c>
      <c r="C5207" s="219" t="s">
        <v>188</v>
      </c>
      <c r="D5207" s="219" t="s">
        <v>637</v>
      </c>
      <c r="E5207" s="219">
        <v>3.5655300000000001E-4</v>
      </c>
    </row>
    <row r="5208" spans="1:5" ht="15" customHeight="1">
      <c r="A5208" s="219">
        <v>2017</v>
      </c>
      <c r="B5208" s="219" t="s">
        <v>115</v>
      </c>
      <c r="C5208" s="219" t="s">
        <v>188</v>
      </c>
      <c r="D5208" s="219" t="s">
        <v>637</v>
      </c>
      <c r="E5208" s="219">
        <v>1.8371615000000001E-2</v>
      </c>
    </row>
    <row r="5209" spans="1:5" ht="15" customHeight="1">
      <c r="A5209" s="219">
        <v>2017</v>
      </c>
      <c r="B5209" s="219" t="s">
        <v>118</v>
      </c>
      <c r="C5209" s="219" t="s">
        <v>188</v>
      </c>
      <c r="D5209" s="219" t="s">
        <v>637</v>
      </c>
      <c r="E5209" s="224">
        <v>1.6199999999999999E-6</v>
      </c>
    </row>
    <row r="5210" spans="1:5" ht="15" customHeight="1">
      <c r="A5210" s="219">
        <v>2017</v>
      </c>
      <c r="B5210" s="219" t="s">
        <v>123</v>
      </c>
      <c r="C5210" s="219" t="s">
        <v>188</v>
      </c>
      <c r="D5210" s="219" t="s">
        <v>637</v>
      </c>
      <c r="E5210" s="219">
        <v>2.6718899999999998E-4</v>
      </c>
    </row>
    <row r="5211" spans="1:5" ht="15" customHeight="1">
      <c r="A5211" s="219">
        <v>2017</v>
      </c>
      <c r="B5211" s="219" t="s">
        <v>126</v>
      </c>
      <c r="C5211" s="219" t="s">
        <v>188</v>
      </c>
      <c r="D5211" s="219" t="s">
        <v>637</v>
      </c>
      <c r="E5211" s="219">
        <v>1.624098E-3</v>
      </c>
    </row>
    <row r="5212" spans="1:5" ht="15" customHeight="1">
      <c r="A5212" s="219">
        <v>2017</v>
      </c>
      <c r="B5212" s="219" t="s">
        <v>132</v>
      </c>
      <c r="C5212" s="219" t="s">
        <v>188</v>
      </c>
      <c r="D5212" s="219" t="s">
        <v>637</v>
      </c>
      <c r="E5212" s="224">
        <v>5.9200000000000001E-6</v>
      </c>
    </row>
    <row r="5213" spans="1:5" ht="15" customHeight="1">
      <c r="A5213" s="219">
        <v>2017</v>
      </c>
      <c r="B5213" s="219" t="s">
        <v>129</v>
      </c>
      <c r="C5213" s="219" t="s">
        <v>188</v>
      </c>
      <c r="D5213" s="219" t="s">
        <v>637</v>
      </c>
      <c r="E5213" s="224">
        <v>9.4099999999999997E-5</v>
      </c>
    </row>
    <row r="5214" spans="1:5" ht="15" customHeight="1">
      <c r="A5214" s="219">
        <v>2017</v>
      </c>
      <c r="B5214" s="219" t="s">
        <v>134</v>
      </c>
      <c r="C5214" s="219" t="s">
        <v>188</v>
      </c>
      <c r="D5214" s="219" t="s">
        <v>637</v>
      </c>
      <c r="E5214" s="219">
        <v>9.56638E-4</v>
      </c>
    </row>
    <row r="5215" spans="1:5" ht="15" customHeight="1">
      <c r="A5215" s="219">
        <v>2018</v>
      </c>
      <c r="B5215" s="219" t="s">
        <v>3</v>
      </c>
      <c r="C5215" s="219" t="s">
        <v>187</v>
      </c>
      <c r="D5215" s="219" t="s">
        <v>632</v>
      </c>
      <c r="E5215" s="219">
        <v>6.8639258999999994E-2</v>
      </c>
    </row>
    <row r="5216" spans="1:5" ht="15" customHeight="1">
      <c r="A5216" s="219">
        <v>2018</v>
      </c>
      <c r="B5216" s="219" t="s">
        <v>12</v>
      </c>
      <c r="C5216" s="219" t="s">
        <v>187</v>
      </c>
      <c r="D5216" s="219" t="s">
        <v>632</v>
      </c>
      <c r="E5216" s="219">
        <v>7.4894480000000001E-3</v>
      </c>
    </row>
    <row r="5217" spans="1:5" ht="15" customHeight="1">
      <c r="A5217" s="219">
        <v>2018</v>
      </c>
      <c r="B5217" s="219" t="s">
        <v>8</v>
      </c>
      <c r="C5217" s="219" t="s">
        <v>187</v>
      </c>
      <c r="D5217" s="219" t="s">
        <v>632</v>
      </c>
      <c r="E5217" s="219">
        <v>2.2826405000000001E-2</v>
      </c>
    </row>
    <row r="5218" spans="1:5" ht="15" customHeight="1">
      <c r="A5218" s="219">
        <v>2018</v>
      </c>
      <c r="B5218" s="219" t="s">
        <v>15</v>
      </c>
      <c r="C5218" s="219" t="s">
        <v>187</v>
      </c>
      <c r="D5218" s="219" t="s">
        <v>632</v>
      </c>
      <c r="E5218" s="219">
        <v>0.116489264</v>
      </c>
    </row>
    <row r="5219" spans="1:5" ht="15" customHeight="1">
      <c r="A5219" s="219">
        <v>2018</v>
      </c>
      <c r="B5219" s="219" t="s">
        <v>17</v>
      </c>
      <c r="C5219" s="219" t="s">
        <v>187</v>
      </c>
      <c r="D5219" s="219" t="s">
        <v>632</v>
      </c>
      <c r="E5219" s="219">
        <v>2.0526132999999998E-2</v>
      </c>
    </row>
    <row r="5220" spans="1:5" ht="15" customHeight="1">
      <c r="A5220" s="219">
        <v>2018</v>
      </c>
      <c r="B5220" s="219" t="s">
        <v>26</v>
      </c>
      <c r="C5220" s="219" t="s">
        <v>187</v>
      </c>
      <c r="D5220" s="219" t="s">
        <v>632</v>
      </c>
      <c r="E5220" s="219">
        <v>6.0612719000000002E-2</v>
      </c>
    </row>
    <row r="5221" spans="1:5" ht="15" customHeight="1">
      <c r="A5221" s="219">
        <v>2018</v>
      </c>
      <c r="B5221" s="219" t="s">
        <v>28</v>
      </c>
      <c r="C5221" s="219" t="s">
        <v>187</v>
      </c>
      <c r="D5221" s="219" t="s">
        <v>632</v>
      </c>
      <c r="E5221" s="219">
        <v>3.9875000000000002E-4</v>
      </c>
    </row>
    <row r="5222" spans="1:5" ht="15" customHeight="1">
      <c r="A5222" s="219">
        <v>2018</v>
      </c>
      <c r="B5222" s="219" t="s">
        <v>42</v>
      </c>
      <c r="C5222" s="219" t="s">
        <v>187</v>
      </c>
      <c r="D5222" s="219" t="s">
        <v>632</v>
      </c>
      <c r="E5222" s="219">
        <v>1.6918394999999999E-2</v>
      </c>
    </row>
    <row r="5223" spans="1:5" ht="15" customHeight="1">
      <c r="A5223" s="219">
        <v>2018</v>
      </c>
      <c r="B5223" s="219" t="s">
        <v>36</v>
      </c>
      <c r="C5223" s="219" t="s">
        <v>187</v>
      </c>
      <c r="D5223" s="219" t="s">
        <v>632</v>
      </c>
      <c r="E5223" s="219">
        <v>7.8366589999999993E-3</v>
      </c>
    </row>
    <row r="5224" spans="1:5" ht="15" customHeight="1">
      <c r="A5224" s="219">
        <v>2018</v>
      </c>
      <c r="B5224" s="219" t="s">
        <v>39</v>
      </c>
      <c r="C5224" s="219" t="s">
        <v>187</v>
      </c>
      <c r="D5224" s="219" t="s">
        <v>632</v>
      </c>
      <c r="E5224" s="219">
        <v>2.7096015000000001E-2</v>
      </c>
    </row>
    <row r="5225" spans="1:5" ht="15" customHeight="1">
      <c r="A5225" s="219">
        <v>2018</v>
      </c>
      <c r="B5225" s="219" t="s">
        <v>44</v>
      </c>
      <c r="C5225" s="219" t="s">
        <v>187</v>
      </c>
      <c r="D5225" s="219" t="s">
        <v>632</v>
      </c>
      <c r="E5225" s="219">
        <v>7.6576279999999997E-3</v>
      </c>
    </row>
    <row r="5226" spans="1:5" ht="15" customHeight="1">
      <c r="A5226" s="219">
        <v>2018</v>
      </c>
      <c r="B5226" s="219" t="s">
        <v>47</v>
      </c>
      <c r="C5226" s="219" t="s">
        <v>187</v>
      </c>
      <c r="D5226" s="219" t="s">
        <v>632</v>
      </c>
      <c r="E5226" s="219">
        <v>4.6455735999999997E-2</v>
      </c>
    </row>
    <row r="5227" spans="1:5" ht="15" customHeight="1">
      <c r="A5227" s="219">
        <v>2018</v>
      </c>
      <c r="B5227" s="219" t="s">
        <v>50</v>
      </c>
      <c r="C5227" s="219" t="s">
        <v>187</v>
      </c>
      <c r="D5227" s="219" t="s">
        <v>632</v>
      </c>
      <c r="E5227" s="219">
        <v>1.2206600000000001E-4</v>
      </c>
    </row>
    <row r="5228" spans="1:5" ht="15" customHeight="1">
      <c r="A5228" s="219">
        <v>2018</v>
      </c>
      <c r="B5228" s="219" t="s">
        <v>58</v>
      </c>
      <c r="C5228" s="219" t="s">
        <v>187</v>
      </c>
      <c r="D5228" s="219" t="s">
        <v>632</v>
      </c>
      <c r="E5228" s="219">
        <v>2.63121E-4</v>
      </c>
    </row>
    <row r="5229" spans="1:5" ht="15" customHeight="1">
      <c r="A5229" s="219">
        <v>2018</v>
      </c>
      <c r="B5229" s="219" t="s">
        <v>55</v>
      </c>
      <c r="C5229" s="219" t="s">
        <v>187</v>
      </c>
      <c r="D5229" s="219" t="s">
        <v>632</v>
      </c>
      <c r="E5229" s="219">
        <v>2.4169135000000001E-2</v>
      </c>
    </row>
    <row r="5230" spans="1:5" ht="15" customHeight="1">
      <c r="A5230" s="219">
        <v>2018</v>
      </c>
      <c r="B5230" s="219" t="s">
        <v>52</v>
      </c>
      <c r="C5230" s="219" t="s">
        <v>187</v>
      </c>
      <c r="D5230" s="219" t="s">
        <v>632</v>
      </c>
      <c r="E5230" s="219">
        <v>5.4088950000000004E-3</v>
      </c>
    </row>
    <row r="5231" spans="1:5" ht="15" customHeight="1">
      <c r="A5231" s="219">
        <v>2018</v>
      </c>
      <c r="B5231" s="219" t="s">
        <v>61</v>
      </c>
      <c r="C5231" s="219" t="s">
        <v>187</v>
      </c>
      <c r="D5231" s="219" t="s">
        <v>632</v>
      </c>
      <c r="E5231" s="219">
        <v>3.9723098999999998E-2</v>
      </c>
    </row>
    <row r="5232" spans="1:5" ht="15" customHeight="1">
      <c r="A5232" s="219">
        <v>2018</v>
      </c>
      <c r="B5232" s="219" t="s">
        <v>68</v>
      </c>
      <c r="C5232" s="219" t="s">
        <v>187</v>
      </c>
      <c r="D5232" s="219" t="s">
        <v>632</v>
      </c>
      <c r="E5232" s="219">
        <v>7.5561775999999997E-2</v>
      </c>
    </row>
    <row r="5233" spans="1:5" ht="15" customHeight="1">
      <c r="A5233" s="219">
        <v>2018</v>
      </c>
      <c r="B5233" s="219" t="s">
        <v>70</v>
      </c>
      <c r="C5233" s="219" t="s">
        <v>187</v>
      </c>
      <c r="D5233" s="219" t="s">
        <v>632</v>
      </c>
      <c r="E5233" s="219">
        <v>9.7191929999999992E-3</v>
      </c>
    </row>
    <row r="5234" spans="1:5" ht="15" customHeight="1">
      <c r="A5234" s="219">
        <v>2018</v>
      </c>
      <c r="B5234" s="219" t="s">
        <v>89</v>
      </c>
      <c r="C5234" s="219" t="s">
        <v>187</v>
      </c>
      <c r="D5234" s="219" t="s">
        <v>632</v>
      </c>
      <c r="E5234" s="219">
        <v>6.5644599999999998E-4</v>
      </c>
    </row>
    <row r="5235" spans="1:5" ht="15" customHeight="1">
      <c r="A5235" s="219">
        <v>2018</v>
      </c>
      <c r="B5235" s="219" t="s">
        <v>73</v>
      </c>
      <c r="C5235" s="219" t="s">
        <v>187</v>
      </c>
      <c r="D5235" s="219" t="s">
        <v>632</v>
      </c>
      <c r="E5235" s="219">
        <v>6.5454679999999996E-3</v>
      </c>
    </row>
    <row r="5236" spans="1:5" ht="15" customHeight="1">
      <c r="A5236" s="219">
        <v>2018</v>
      </c>
      <c r="B5236" s="219" t="s">
        <v>79</v>
      </c>
      <c r="C5236" s="219" t="s">
        <v>187</v>
      </c>
      <c r="D5236" s="219" t="s">
        <v>632</v>
      </c>
      <c r="E5236" s="219">
        <v>4.3672600000000002E-4</v>
      </c>
    </row>
    <row r="5237" spans="1:5" ht="15" customHeight="1">
      <c r="A5237" s="219">
        <v>2018</v>
      </c>
      <c r="B5237" s="219" t="s">
        <v>81</v>
      </c>
      <c r="C5237" s="219" t="s">
        <v>187</v>
      </c>
      <c r="D5237" s="219" t="s">
        <v>632</v>
      </c>
      <c r="E5237" s="219">
        <v>1.65468E-4</v>
      </c>
    </row>
    <row r="5238" spans="1:5" ht="15" customHeight="1">
      <c r="A5238" s="219">
        <v>2018</v>
      </c>
      <c r="B5238" s="219" t="s">
        <v>84</v>
      </c>
      <c r="C5238" s="219" t="s">
        <v>187</v>
      </c>
      <c r="D5238" s="219" t="s">
        <v>632</v>
      </c>
      <c r="E5238" s="219">
        <v>5.7018540000000001E-3</v>
      </c>
    </row>
    <row r="5239" spans="1:5" ht="15" customHeight="1">
      <c r="A5239" s="219">
        <v>2018</v>
      </c>
      <c r="B5239" s="219" t="s">
        <v>76</v>
      </c>
      <c r="C5239" s="219" t="s">
        <v>187</v>
      </c>
      <c r="D5239" s="219" t="s">
        <v>632</v>
      </c>
      <c r="E5239" s="219">
        <v>2.0716014000000001E-2</v>
      </c>
    </row>
    <row r="5240" spans="1:5" ht="15" customHeight="1">
      <c r="A5240" s="219">
        <v>2018</v>
      </c>
      <c r="B5240" s="219" t="s">
        <v>87</v>
      </c>
      <c r="C5240" s="219" t="s">
        <v>187</v>
      </c>
      <c r="D5240" s="219" t="s">
        <v>632</v>
      </c>
      <c r="E5240" s="219">
        <v>1.239109E-2</v>
      </c>
    </row>
    <row r="5241" spans="1:5" ht="15" customHeight="1">
      <c r="A5241" s="219">
        <v>2018</v>
      </c>
      <c r="B5241" s="219" t="s">
        <v>95</v>
      </c>
      <c r="C5241" s="219" t="s">
        <v>187</v>
      </c>
      <c r="D5241" s="219" t="s">
        <v>632</v>
      </c>
      <c r="E5241" s="219">
        <v>3.3785250000000003E-2</v>
      </c>
    </row>
    <row r="5242" spans="1:5" ht="15" customHeight="1">
      <c r="A5242" s="219">
        <v>2018</v>
      </c>
      <c r="B5242" s="219" t="s">
        <v>98</v>
      </c>
      <c r="C5242" s="219" t="s">
        <v>187</v>
      </c>
      <c r="D5242" s="219" t="s">
        <v>632</v>
      </c>
      <c r="E5242" s="219">
        <v>1.4607271999999999E-2</v>
      </c>
    </row>
    <row r="5243" spans="1:5" ht="15" customHeight="1">
      <c r="A5243" s="219">
        <v>2018</v>
      </c>
      <c r="B5243" s="219" t="s">
        <v>100</v>
      </c>
      <c r="C5243" s="219" t="s">
        <v>187</v>
      </c>
      <c r="D5243" s="219" t="s">
        <v>632</v>
      </c>
      <c r="E5243" s="219">
        <v>5.2542780000000002E-3</v>
      </c>
    </row>
    <row r="5244" spans="1:5" ht="15" customHeight="1">
      <c r="A5244" s="219">
        <v>2018</v>
      </c>
      <c r="B5244" s="219" t="s">
        <v>103</v>
      </c>
      <c r="C5244" s="219" t="s">
        <v>187</v>
      </c>
      <c r="D5244" s="219" t="s">
        <v>632</v>
      </c>
      <c r="E5244" s="219">
        <v>0.128389375</v>
      </c>
    </row>
    <row r="5245" spans="1:5" ht="15" customHeight="1">
      <c r="A5245" s="219">
        <v>2018</v>
      </c>
      <c r="B5245" s="219" t="s">
        <v>8075</v>
      </c>
      <c r="C5245" s="219" t="s">
        <v>187</v>
      </c>
      <c r="D5245" s="219" t="s">
        <v>632</v>
      </c>
      <c r="E5245" s="219">
        <v>3.3202040000000002E-3</v>
      </c>
    </row>
    <row r="5246" spans="1:5" ht="15" customHeight="1">
      <c r="A5246" s="219">
        <v>2018</v>
      </c>
      <c r="B5246" s="219" t="s">
        <v>107</v>
      </c>
      <c r="C5246" s="219" t="s">
        <v>187</v>
      </c>
      <c r="D5246" s="219" t="s">
        <v>632</v>
      </c>
      <c r="E5246" s="219">
        <v>1.7943752E-2</v>
      </c>
    </row>
    <row r="5247" spans="1:5" ht="15" customHeight="1">
      <c r="A5247" s="219">
        <v>2018</v>
      </c>
      <c r="B5247" s="219" t="s">
        <v>110</v>
      </c>
      <c r="C5247" s="219" t="s">
        <v>187</v>
      </c>
      <c r="D5247" s="219" t="s">
        <v>632</v>
      </c>
      <c r="E5247" s="219">
        <v>9.4940489999999992E-3</v>
      </c>
    </row>
    <row r="5248" spans="1:5" ht="15" customHeight="1">
      <c r="A5248" s="219">
        <v>2018</v>
      </c>
      <c r="B5248" s="219" t="s">
        <v>113</v>
      </c>
      <c r="C5248" s="219" t="s">
        <v>187</v>
      </c>
      <c r="D5248" s="219" t="s">
        <v>632</v>
      </c>
      <c r="E5248" s="219">
        <v>1.6386728E-2</v>
      </c>
    </row>
    <row r="5249" spans="1:5" ht="15" customHeight="1">
      <c r="A5249" s="219">
        <v>2018</v>
      </c>
      <c r="B5249" s="219" t="s">
        <v>115</v>
      </c>
      <c r="C5249" s="219" t="s">
        <v>187</v>
      </c>
      <c r="D5249" s="219" t="s">
        <v>632</v>
      </c>
      <c r="E5249" s="219">
        <v>7.7655892000000004E-2</v>
      </c>
    </row>
    <row r="5250" spans="1:5" ht="15" customHeight="1">
      <c r="A5250" s="219">
        <v>2018</v>
      </c>
      <c r="B5250" s="219" t="s">
        <v>118</v>
      </c>
      <c r="C5250" s="219" t="s">
        <v>187</v>
      </c>
      <c r="D5250" s="219" t="s">
        <v>632</v>
      </c>
      <c r="E5250" s="219">
        <v>3.2884671999999997E-2</v>
      </c>
    </row>
    <row r="5251" spans="1:5" ht="15" customHeight="1">
      <c r="A5251" s="219">
        <v>2018</v>
      </c>
      <c r="B5251" s="219" t="s">
        <v>123</v>
      </c>
      <c r="C5251" s="219" t="s">
        <v>187</v>
      </c>
      <c r="D5251" s="219" t="s">
        <v>632</v>
      </c>
      <c r="E5251" s="219">
        <v>2.1285656999999999E-2</v>
      </c>
    </row>
    <row r="5252" spans="1:5" ht="15" customHeight="1">
      <c r="A5252" s="219">
        <v>2018</v>
      </c>
      <c r="B5252" s="219" t="s">
        <v>126</v>
      </c>
      <c r="C5252" s="219" t="s">
        <v>187</v>
      </c>
      <c r="D5252" s="219" t="s">
        <v>632</v>
      </c>
      <c r="E5252" s="219">
        <v>2.2921349999999998E-3</v>
      </c>
    </row>
    <row r="5253" spans="1:5" ht="15" customHeight="1">
      <c r="A5253" s="219">
        <v>2018</v>
      </c>
      <c r="B5253" s="219" t="s">
        <v>132</v>
      </c>
      <c r="C5253" s="219" t="s">
        <v>187</v>
      </c>
      <c r="D5253" s="219" t="s">
        <v>632</v>
      </c>
      <c r="E5253" s="219">
        <v>1.4449942E-2</v>
      </c>
    </row>
    <row r="5254" spans="1:5" ht="15" customHeight="1">
      <c r="A5254" s="219">
        <v>2018</v>
      </c>
      <c r="B5254" s="219" t="s">
        <v>129</v>
      </c>
      <c r="C5254" s="219" t="s">
        <v>187</v>
      </c>
      <c r="D5254" s="219" t="s">
        <v>632</v>
      </c>
      <c r="E5254" s="219">
        <v>1.3847748E-2</v>
      </c>
    </row>
    <row r="5255" spans="1:5" ht="15" customHeight="1">
      <c r="A5255" s="219">
        <v>2018</v>
      </c>
      <c r="B5255" s="219" t="s">
        <v>134</v>
      </c>
      <c r="C5255" s="219" t="s">
        <v>187</v>
      </c>
      <c r="D5255" s="219" t="s">
        <v>632</v>
      </c>
      <c r="E5255" s="219">
        <v>3.8762839999999998E-3</v>
      </c>
    </row>
    <row r="5256" spans="1:5" ht="15" customHeight="1">
      <c r="A5256" s="219">
        <v>2018</v>
      </c>
      <c r="B5256" s="219" t="s">
        <v>3</v>
      </c>
      <c r="C5256" s="219" t="s">
        <v>187</v>
      </c>
      <c r="D5256" s="219" t="s">
        <v>637</v>
      </c>
      <c r="E5256" s="219">
        <v>0.22101358400000001</v>
      </c>
    </row>
    <row r="5257" spans="1:5" ht="15" customHeight="1">
      <c r="A5257" s="219">
        <v>2018</v>
      </c>
      <c r="B5257" s="219" t="s">
        <v>12</v>
      </c>
      <c r="C5257" s="219" t="s">
        <v>187</v>
      </c>
      <c r="D5257" s="219" t="s">
        <v>637</v>
      </c>
      <c r="E5257" s="219">
        <v>1.23736E-4</v>
      </c>
    </row>
    <row r="5258" spans="1:5" ht="15" customHeight="1">
      <c r="A5258" s="219">
        <v>2018</v>
      </c>
      <c r="B5258" s="219" t="s">
        <v>8</v>
      </c>
      <c r="C5258" s="219" t="s">
        <v>187</v>
      </c>
      <c r="D5258" s="219" t="s">
        <v>637</v>
      </c>
      <c r="E5258" s="224">
        <v>1.57E-6</v>
      </c>
    </row>
    <row r="5259" spans="1:5" ht="15" customHeight="1">
      <c r="A5259" s="219">
        <v>2018</v>
      </c>
      <c r="B5259" s="219" t="s">
        <v>15</v>
      </c>
      <c r="C5259" s="219" t="s">
        <v>187</v>
      </c>
      <c r="D5259" s="219" t="s">
        <v>637</v>
      </c>
      <c r="E5259" s="219">
        <v>3.3564188000000002E-2</v>
      </c>
    </row>
    <row r="5260" spans="1:5" ht="15" customHeight="1">
      <c r="A5260" s="219">
        <v>2018</v>
      </c>
      <c r="B5260" s="219" t="s">
        <v>17</v>
      </c>
      <c r="C5260" s="219" t="s">
        <v>187</v>
      </c>
      <c r="D5260" s="219" t="s">
        <v>637</v>
      </c>
      <c r="E5260" s="224">
        <v>1.8099999999999999E-5</v>
      </c>
    </row>
    <row r="5261" spans="1:5" ht="15" customHeight="1">
      <c r="A5261" s="219">
        <v>2018</v>
      </c>
      <c r="B5261" s="219" t="s">
        <v>23</v>
      </c>
      <c r="C5261" s="219" t="s">
        <v>187</v>
      </c>
      <c r="D5261" s="219" t="s">
        <v>637</v>
      </c>
      <c r="E5261" s="224">
        <v>1.2300000000000001E-5</v>
      </c>
    </row>
    <row r="5262" spans="1:5" ht="15" customHeight="1">
      <c r="A5262" s="219">
        <v>2018</v>
      </c>
      <c r="B5262" s="219" t="s">
        <v>26</v>
      </c>
      <c r="C5262" s="219" t="s">
        <v>187</v>
      </c>
      <c r="D5262" s="219" t="s">
        <v>637</v>
      </c>
      <c r="E5262" s="219">
        <v>1.6160289999999999E-3</v>
      </c>
    </row>
    <row r="5263" spans="1:5" ht="15" customHeight="1">
      <c r="A5263" s="219">
        <v>2018</v>
      </c>
      <c r="B5263" s="219" t="s">
        <v>28</v>
      </c>
      <c r="C5263" s="219" t="s">
        <v>187</v>
      </c>
      <c r="D5263" s="219" t="s">
        <v>637</v>
      </c>
      <c r="E5263" s="224">
        <v>9.8300000000000004E-5</v>
      </c>
    </row>
    <row r="5264" spans="1:5" ht="15" customHeight="1">
      <c r="A5264" s="219">
        <v>2018</v>
      </c>
      <c r="B5264" s="219" t="s">
        <v>42</v>
      </c>
      <c r="C5264" s="219" t="s">
        <v>187</v>
      </c>
      <c r="D5264" s="219" t="s">
        <v>637</v>
      </c>
      <c r="E5264" s="219">
        <v>2.0277025000000001E-2</v>
      </c>
    </row>
    <row r="5265" spans="1:5" ht="15" customHeight="1">
      <c r="A5265" s="219">
        <v>2018</v>
      </c>
      <c r="B5265" s="219" t="s">
        <v>34</v>
      </c>
      <c r="C5265" s="219" t="s">
        <v>187</v>
      </c>
      <c r="D5265" s="219" t="s">
        <v>637</v>
      </c>
      <c r="E5265" s="224">
        <v>3.5299999999999997E-5</v>
      </c>
    </row>
    <row r="5266" spans="1:5" ht="15" customHeight="1">
      <c r="A5266" s="219">
        <v>2018</v>
      </c>
      <c r="B5266" s="219" t="s">
        <v>36</v>
      </c>
      <c r="C5266" s="219" t="s">
        <v>187</v>
      </c>
      <c r="D5266" s="219" t="s">
        <v>637</v>
      </c>
      <c r="E5266" s="219">
        <v>1.0308520000000001E-3</v>
      </c>
    </row>
    <row r="5267" spans="1:5" ht="15" customHeight="1">
      <c r="A5267" s="219">
        <v>2018</v>
      </c>
      <c r="B5267" s="219" t="s">
        <v>39</v>
      </c>
      <c r="C5267" s="219" t="s">
        <v>187</v>
      </c>
      <c r="D5267" s="219" t="s">
        <v>637</v>
      </c>
      <c r="E5267" s="219">
        <v>3.7711979999999999E-3</v>
      </c>
    </row>
    <row r="5268" spans="1:5" ht="15" customHeight="1">
      <c r="A5268" s="219">
        <v>2018</v>
      </c>
      <c r="B5268" s="219" t="s">
        <v>44</v>
      </c>
      <c r="C5268" s="219" t="s">
        <v>187</v>
      </c>
      <c r="D5268" s="219" t="s">
        <v>637</v>
      </c>
      <c r="E5268" s="219">
        <v>2.5609599999999998E-4</v>
      </c>
    </row>
    <row r="5269" spans="1:5" ht="15" customHeight="1">
      <c r="A5269" s="219">
        <v>2018</v>
      </c>
      <c r="B5269" s="219" t="s">
        <v>47</v>
      </c>
      <c r="C5269" s="219" t="s">
        <v>187</v>
      </c>
      <c r="D5269" s="219" t="s">
        <v>637</v>
      </c>
      <c r="E5269" s="219">
        <v>5.2319619999999997E-3</v>
      </c>
    </row>
    <row r="5270" spans="1:5" ht="15" customHeight="1">
      <c r="A5270" s="219">
        <v>2018</v>
      </c>
      <c r="B5270" s="219" t="s">
        <v>50</v>
      </c>
      <c r="C5270" s="219" t="s">
        <v>187</v>
      </c>
      <c r="D5270" s="219" t="s">
        <v>637</v>
      </c>
      <c r="E5270" s="219">
        <v>0.33152152099999999</v>
      </c>
    </row>
    <row r="5271" spans="1:5" ht="15" customHeight="1">
      <c r="A5271" s="219">
        <v>2018</v>
      </c>
      <c r="B5271" s="219" t="s">
        <v>58</v>
      </c>
      <c r="C5271" s="219" t="s">
        <v>187</v>
      </c>
      <c r="D5271" s="219" t="s">
        <v>637</v>
      </c>
      <c r="E5271" s="224">
        <v>1.06E-5</v>
      </c>
    </row>
    <row r="5272" spans="1:5" ht="15" customHeight="1">
      <c r="A5272" s="219">
        <v>2018</v>
      </c>
      <c r="B5272" s="219" t="s">
        <v>55</v>
      </c>
      <c r="C5272" s="219" t="s">
        <v>187</v>
      </c>
      <c r="D5272" s="219" t="s">
        <v>637</v>
      </c>
      <c r="E5272" s="219">
        <v>5.7555619999999997E-3</v>
      </c>
    </row>
    <row r="5273" spans="1:5" ht="15" customHeight="1">
      <c r="A5273" s="219">
        <v>2018</v>
      </c>
      <c r="B5273" s="219" t="s">
        <v>61</v>
      </c>
      <c r="C5273" s="219" t="s">
        <v>187</v>
      </c>
      <c r="D5273" s="219" t="s">
        <v>637</v>
      </c>
      <c r="E5273" s="219">
        <v>2.4042905999999999E-2</v>
      </c>
    </row>
    <row r="5274" spans="1:5" ht="15" customHeight="1">
      <c r="A5274" s="219">
        <v>2018</v>
      </c>
      <c r="B5274" s="219" t="s">
        <v>62</v>
      </c>
      <c r="C5274" s="219" t="s">
        <v>187</v>
      </c>
      <c r="D5274" s="219" t="s">
        <v>637</v>
      </c>
      <c r="E5274" s="219">
        <v>6.6193399999999998E-4</v>
      </c>
    </row>
    <row r="5275" spans="1:5" ht="15" customHeight="1">
      <c r="A5275" s="219">
        <v>2018</v>
      </c>
      <c r="B5275" s="219" t="s">
        <v>68</v>
      </c>
      <c r="C5275" s="219" t="s">
        <v>187</v>
      </c>
      <c r="D5275" s="219" t="s">
        <v>637</v>
      </c>
      <c r="E5275" s="219">
        <v>1.00381E-4</v>
      </c>
    </row>
    <row r="5276" spans="1:5" ht="15" customHeight="1">
      <c r="A5276" s="219">
        <v>2018</v>
      </c>
      <c r="B5276" s="219" t="s">
        <v>65</v>
      </c>
      <c r="C5276" s="219" t="s">
        <v>187</v>
      </c>
      <c r="D5276" s="219" t="s">
        <v>637</v>
      </c>
      <c r="E5276" s="219">
        <v>3.1744800000000001E-4</v>
      </c>
    </row>
    <row r="5277" spans="1:5" ht="15" customHeight="1">
      <c r="A5277" s="219">
        <v>2018</v>
      </c>
      <c r="B5277" s="219" t="s">
        <v>70</v>
      </c>
      <c r="C5277" s="219" t="s">
        <v>187</v>
      </c>
      <c r="D5277" s="219" t="s">
        <v>637</v>
      </c>
      <c r="E5277" s="224">
        <v>3.1E-6</v>
      </c>
    </row>
    <row r="5278" spans="1:5" ht="15" customHeight="1">
      <c r="A5278" s="219">
        <v>2018</v>
      </c>
      <c r="B5278" s="219" t="s">
        <v>89</v>
      </c>
      <c r="C5278" s="219" t="s">
        <v>187</v>
      </c>
      <c r="D5278" s="219" t="s">
        <v>637</v>
      </c>
      <c r="E5278" s="219">
        <v>1.8261800000000001E-4</v>
      </c>
    </row>
    <row r="5279" spans="1:5" ht="15" customHeight="1">
      <c r="A5279" s="219">
        <v>2018</v>
      </c>
      <c r="B5279" s="219" t="s">
        <v>92</v>
      </c>
      <c r="C5279" s="219" t="s">
        <v>187</v>
      </c>
      <c r="D5279" s="219" t="s">
        <v>637</v>
      </c>
      <c r="E5279" s="224">
        <v>5.2099999999999999E-5</v>
      </c>
    </row>
    <row r="5280" spans="1:5" ht="15" customHeight="1">
      <c r="A5280" s="219">
        <v>2018</v>
      </c>
      <c r="B5280" s="219" t="s">
        <v>73</v>
      </c>
      <c r="C5280" s="219" t="s">
        <v>187</v>
      </c>
      <c r="D5280" s="219" t="s">
        <v>637</v>
      </c>
      <c r="E5280" s="219">
        <v>7.8593959999999994E-3</v>
      </c>
    </row>
    <row r="5281" spans="1:5" ht="15" customHeight="1">
      <c r="A5281" s="219">
        <v>2018</v>
      </c>
      <c r="B5281" s="219" t="s">
        <v>81</v>
      </c>
      <c r="C5281" s="219" t="s">
        <v>187</v>
      </c>
      <c r="D5281" s="219" t="s">
        <v>637</v>
      </c>
      <c r="E5281" s="219">
        <v>2.095614E-3</v>
      </c>
    </row>
    <row r="5282" spans="1:5" ht="15" customHeight="1">
      <c r="A5282" s="219">
        <v>2018</v>
      </c>
      <c r="B5282" s="219" t="s">
        <v>84</v>
      </c>
      <c r="C5282" s="219" t="s">
        <v>187</v>
      </c>
      <c r="D5282" s="219" t="s">
        <v>637</v>
      </c>
      <c r="E5282" s="224">
        <v>3.5499999999999999E-6</v>
      </c>
    </row>
    <row r="5283" spans="1:5" ht="15" customHeight="1">
      <c r="A5283" s="219">
        <v>2018</v>
      </c>
      <c r="B5283" s="219" t="s">
        <v>76</v>
      </c>
      <c r="C5283" s="219" t="s">
        <v>187</v>
      </c>
      <c r="D5283" s="219" t="s">
        <v>637</v>
      </c>
      <c r="E5283" s="224">
        <v>2.4700000000000001E-6</v>
      </c>
    </row>
    <row r="5284" spans="1:5" ht="15" customHeight="1">
      <c r="A5284" s="219">
        <v>2018</v>
      </c>
      <c r="B5284" s="219" t="s">
        <v>87</v>
      </c>
      <c r="C5284" s="219" t="s">
        <v>187</v>
      </c>
      <c r="D5284" s="219" t="s">
        <v>637</v>
      </c>
      <c r="E5284" s="219">
        <v>2.19402E-4</v>
      </c>
    </row>
    <row r="5285" spans="1:5" ht="15" customHeight="1">
      <c r="A5285" s="219">
        <v>2018</v>
      </c>
      <c r="B5285" s="219" t="s">
        <v>95</v>
      </c>
      <c r="C5285" s="219" t="s">
        <v>187</v>
      </c>
      <c r="D5285" s="219" t="s">
        <v>637</v>
      </c>
      <c r="E5285" s="219">
        <v>4.6930000000000002E-4</v>
      </c>
    </row>
    <row r="5286" spans="1:5" ht="15" customHeight="1">
      <c r="A5286" s="219">
        <v>2018</v>
      </c>
      <c r="B5286" s="219" t="s">
        <v>98</v>
      </c>
      <c r="C5286" s="219" t="s">
        <v>187</v>
      </c>
      <c r="D5286" s="219" t="s">
        <v>637</v>
      </c>
      <c r="E5286" s="219">
        <v>1.3993937E-2</v>
      </c>
    </row>
    <row r="5287" spans="1:5" ht="15" customHeight="1">
      <c r="A5287" s="219">
        <v>2018</v>
      </c>
      <c r="B5287" s="219" t="s">
        <v>100</v>
      </c>
      <c r="C5287" s="219" t="s">
        <v>187</v>
      </c>
      <c r="D5287" s="219" t="s">
        <v>637</v>
      </c>
      <c r="E5287" s="224">
        <v>1.13E-5</v>
      </c>
    </row>
    <row r="5288" spans="1:5" ht="15" customHeight="1">
      <c r="A5288" s="219">
        <v>2018</v>
      </c>
      <c r="B5288" s="219" t="s">
        <v>103</v>
      </c>
      <c r="C5288" s="219" t="s">
        <v>187</v>
      </c>
      <c r="D5288" s="219" t="s">
        <v>637</v>
      </c>
      <c r="E5288" s="224">
        <v>9.0699999999999996E-5</v>
      </c>
    </row>
    <row r="5289" spans="1:5" ht="15" customHeight="1">
      <c r="A5289" s="219">
        <v>2018</v>
      </c>
      <c r="B5289" s="219" t="s">
        <v>105</v>
      </c>
      <c r="C5289" s="219" t="s">
        <v>187</v>
      </c>
      <c r="D5289" s="219" t="s">
        <v>637</v>
      </c>
      <c r="E5289" s="224">
        <v>7.2799999999999994E-5</v>
      </c>
    </row>
    <row r="5290" spans="1:5" ht="15" customHeight="1">
      <c r="A5290" s="219">
        <v>2018</v>
      </c>
      <c r="B5290" s="219" t="s">
        <v>107</v>
      </c>
      <c r="C5290" s="219" t="s">
        <v>187</v>
      </c>
      <c r="D5290" s="219" t="s">
        <v>637</v>
      </c>
      <c r="E5290" s="219">
        <v>3.75251E-4</v>
      </c>
    </row>
    <row r="5291" spans="1:5" ht="15" customHeight="1">
      <c r="A5291" s="219">
        <v>2018</v>
      </c>
      <c r="B5291" s="219" t="s">
        <v>110</v>
      </c>
      <c r="C5291" s="219" t="s">
        <v>187</v>
      </c>
      <c r="D5291" s="219" t="s">
        <v>637</v>
      </c>
      <c r="E5291" s="219">
        <v>1.9541799999999999E-4</v>
      </c>
    </row>
    <row r="5292" spans="1:5" ht="15" customHeight="1">
      <c r="A5292" s="219">
        <v>2018</v>
      </c>
      <c r="B5292" s="219" t="s">
        <v>113</v>
      </c>
      <c r="C5292" s="219" t="s">
        <v>187</v>
      </c>
      <c r="D5292" s="219" t="s">
        <v>637</v>
      </c>
      <c r="E5292" s="219">
        <v>4.4821013E-2</v>
      </c>
    </row>
    <row r="5293" spans="1:5" ht="15" customHeight="1">
      <c r="A5293" s="219">
        <v>2018</v>
      </c>
      <c r="B5293" s="219" t="s">
        <v>115</v>
      </c>
      <c r="C5293" s="219" t="s">
        <v>187</v>
      </c>
      <c r="D5293" s="219" t="s">
        <v>637</v>
      </c>
      <c r="E5293" s="219">
        <v>0.12011190400000001</v>
      </c>
    </row>
    <row r="5294" spans="1:5" ht="15" customHeight="1">
      <c r="A5294" s="219">
        <v>2018</v>
      </c>
      <c r="B5294" s="219" t="s">
        <v>118</v>
      </c>
      <c r="C5294" s="219" t="s">
        <v>187</v>
      </c>
      <c r="D5294" s="219" t="s">
        <v>637</v>
      </c>
      <c r="E5294" s="224">
        <v>2.0299999999999999E-5</v>
      </c>
    </row>
    <row r="5295" spans="1:5" ht="15" customHeight="1">
      <c r="A5295" s="219">
        <v>2018</v>
      </c>
      <c r="B5295" s="219" t="s">
        <v>123</v>
      </c>
      <c r="C5295" s="219" t="s">
        <v>187</v>
      </c>
      <c r="D5295" s="219" t="s">
        <v>637</v>
      </c>
      <c r="E5295" s="219">
        <v>0.15356573900000001</v>
      </c>
    </row>
    <row r="5296" spans="1:5" ht="15" customHeight="1">
      <c r="A5296" s="219">
        <v>2018</v>
      </c>
      <c r="B5296" s="219" t="s">
        <v>126</v>
      </c>
      <c r="C5296" s="219" t="s">
        <v>187</v>
      </c>
      <c r="D5296" s="219" t="s">
        <v>637</v>
      </c>
      <c r="E5296" s="224">
        <v>6.2899999999999999E-6</v>
      </c>
    </row>
    <row r="5297" spans="1:5" ht="15" customHeight="1">
      <c r="A5297" s="219">
        <v>2018</v>
      </c>
      <c r="B5297" s="219" t="s">
        <v>132</v>
      </c>
      <c r="C5297" s="219" t="s">
        <v>187</v>
      </c>
      <c r="D5297" s="219" t="s">
        <v>637</v>
      </c>
      <c r="E5297" s="219">
        <v>1.08286E-4</v>
      </c>
    </row>
    <row r="5298" spans="1:5" ht="15" customHeight="1">
      <c r="A5298" s="219">
        <v>2018</v>
      </c>
      <c r="B5298" s="219" t="s">
        <v>129</v>
      </c>
      <c r="C5298" s="219" t="s">
        <v>187</v>
      </c>
      <c r="D5298" s="219" t="s">
        <v>637</v>
      </c>
      <c r="E5298" s="219">
        <v>6.2646109999999998E-3</v>
      </c>
    </row>
    <row r="5299" spans="1:5" ht="15" customHeight="1">
      <c r="A5299" s="219">
        <v>2018</v>
      </c>
      <c r="B5299" s="219" t="s">
        <v>134</v>
      </c>
      <c r="C5299" s="219" t="s">
        <v>187</v>
      </c>
      <c r="D5299" s="219" t="s">
        <v>637</v>
      </c>
      <c r="E5299" s="224">
        <v>1.4399999999999999E-5</v>
      </c>
    </row>
    <row r="5300" spans="1:5" ht="15" customHeight="1">
      <c r="A5300" s="219">
        <v>2018</v>
      </c>
      <c r="B5300" s="219" t="s">
        <v>3</v>
      </c>
      <c r="C5300" s="219" t="s">
        <v>633</v>
      </c>
      <c r="D5300" s="219" t="s">
        <v>632</v>
      </c>
      <c r="E5300" s="219">
        <v>7.0800472000000003E-2</v>
      </c>
    </row>
    <row r="5301" spans="1:5" ht="15" customHeight="1">
      <c r="A5301" s="219">
        <v>2018</v>
      </c>
      <c r="B5301" s="219" t="s">
        <v>12</v>
      </c>
      <c r="C5301" s="219" t="s">
        <v>633</v>
      </c>
      <c r="D5301" s="219" t="s">
        <v>632</v>
      </c>
      <c r="E5301" s="219">
        <v>1.4144675000000001E-2</v>
      </c>
    </row>
    <row r="5302" spans="1:5" ht="15" customHeight="1">
      <c r="A5302" s="219">
        <v>2018</v>
      </c>
      <c r="B5302" s="219" t="s">
        <v>8</v>
      </c>
      <c r="C5302" s="219" t="s">
        <v>633</v>
      </c>
      <c r="D5302" s="219" t="s">
        <v>632</v>
      </c>
      <c r="E5302" s="219">
        <v>2.8814492000000001E-2</v>
      </c>
    </row>
    <row r="5303" spans="1:5" ht="15" customHeight="1">
      <c r="A5303" s="219">
        <v>2018</v>
      </c>
      <c r="B5303" s="219" t="s">
        <v>15</v>
      </c>
      <c r="C5303" s="219" t="s">
        <v>633</v>
      </c>
      <c r="D5303" s="219" t="s">
        <v>632</v>
      </c>
      <c r="E5303" s="219">
        <v>8.0251929E-2</v>
      </c>
    </row>
    <row r="5304" spans="1:5" ht="15" customHeight="1">
      <c r="A5304" s="219">
        <v>2018</v>
      </c>
      <c r="B5304" s="219" t="s">
        <v>17</v>
      </c>
      <c r="C5304" s="219" t="s">
        <v>633</v>
      </c>
      <c r="D5304" s="219" t="s">
        <v>632</v>
      </c>
      <c r="E5304" s="219">
        <v>1.9466449E-2</v>
      </c>
    </row>
    <row r="5305" spans="1:5" ht="15" customHeight="1">
      <c r="A5305" s="219">
        <v>2018</v>
      </c>
      <c r="B5305" s="219" t="s">
        <v>26</v>
      </c>
      <c r="C5305" s="219" t="s">
        <v>633</v>
      </c>
      <c r="D5305" s="219" t="s">
        <v>632</v>
      </c>
      <c r="E5305" s="219">
        <v>5.1791482999999999E-2</v>
      </c>
    </row>
    <row r="5306" spans="1:5" ht="15" customHeight="1">
      <c r="A5306" s="219">
        <v>2018</v>
      </c>
      <c r="B5306" s="219" t="s">
        <v>28</v>
      </c>
      <c r="C5306" s="219" t="s">
        <v>633</v>
      </c>
      <c r="D5306" s="219" t="s">
        <v>632</v>
      </c>
      <c r="E5306" s="219">
        <v>4.8908609999999998E-3</v>
      </c>
    </row>
    <row r="5307" spans="1:5" ht="15" customHeight="1">
      <c r="A5307" s="219">
        <v>2018</v>
      </c>
      <c r="B5307" s="219" t="s">
        <v>42</v>
      </c>
      <c r="C5307" s="219" t="s">
        <v>633</v>
      </c>
      <c r="D5307" s="219" t="s">
        <v>632</v>
      </c>
      <c r="E5307" s="219">
        <v>1.7300556000000002E-2</v>
      </c>
    </row>
    <row r="5308" spans="1:5" ht="15" customHeight="1">
      <c r="A5308" s="219">
        <v>2018</v>
      </c>
      <c r="B5308" s="219" t="s">
        <v>36</v>
      </c>
      <c r="C5308" s="219" t="s">
        <v>633</v>
      </c>
      <c r="D5308" s="219" t="s">
        <v>632</v>
      </c>
      <c r="E5308" s="219">
        <v>1.3108968E-2</v>
      </c>
    </row>
    <row r="5309" spans="1:5" ht="15" customHeight="1">
      <c r="A5309" s="219">
        <v>2018</v>
      </c>
      <c r="B5309" s="219" t="s">
        <v>39</v>
      </c>
      <c r="C5309" s="219" t="s">
        <v>633</v>
      </c>
      <c r="D5309" s="219" t="s">
        <v>632</v>
      </c>
      <c r="E5309" s="219">
        <v>3.3529675000000002E-2</v>
      </c>
    </row>
    <row r="5310" spans="1:5" ht="15" customHeight="1">
      <c r="A5310" s="219">
        <v>2018</v>
      </c>
      <c r="B5310" s="219" t="s">
        <v>44</v>
      </c>
      <c r="C5310" s="219" t="s">
        <v>633</v>
      </c>
      <c r="D5310" s="219" t="s">
        <v>632</v>
      </c>
      <c r="E5310" s="219">
        <v>1.9880551E-2</v>
      </c>
    </row>
    <row r="5311" spans="1:5" ht="15" customHeight="1">
      <c r="A5311" s="219">
        <v>2018</v>
      </c>
      <c r="B5311" s="219" t="s">
        <v>47</v>
      </c>
      <c r="C5311" s="219" t="s">
        <v>633</v>
      </c>
      <c r="D5311" s="219" t="s">
        <v>632</v>
      </c>
      <c r="E5311" s="219">
        <v>3.6200280000000001E-2</v>
      </c>
    </row>
    <row r="5312" spans="1:5" ht="15" customHeight="1">
      <c r="A5312" s="219">
        <v>2018</v>
      </c>
      <c r="B5312" s="219" t="s">
        <v>50</v>
      </c>
      <c r="C5312" s="219" t="s">
        <v>633</v>
      </c>
      <c r="D5312" s="219" t="s">
        <v>632</v>
      </c>
      <c r="E5312" s="219">
        <v>2.34591E-4</v>
      </c>
    </row>
    <row r="5313" spans="1:5" ht="15" customHeight="1">
      <c r="A5313" s="219">
        <v>2018</v>
      </c>
      <c r="B5313" s="219" t="s">
        <v>58</v>
      </c>
      <c r="C5313" s="219" t="s">
        <v>633</v>
      </c>
      <c r="D5313" s="219" t="s">
        <v>632</v>
      </c>
      <c r="E5313" s="219">
        <v>1.4511210000000001E-3</v>
      </c>
    </row>
    <row r="5314" spans="1:5" ht="15" customHeight="1">
      <c r="A5314" s="219">
        <v>2018</v>
      </c>
      <c r="B5314" s="219" t="s">
        <v>55</v>
      </c>
      <c r="C5314" s="219" t="s">
        <v>633</v>
      </c>
      <c r="D5314" s="219" t="s">
        <v>632</v>
      </c>
      <c r="E5314" s="219">
        <v>2.2718378000000001E-2</v>
      </c>
    </row>
    <row r="5315" spans="1:5" ht="15" customHeight="1">
      <c r="A5315" s="219">
        <v>2018</v>
      </c>
      <c r="B5315" s="219" t="s">
        <v>52</v>
      </c>
      <c r="C5315" s="219" t="s">
        <v>633</v>
      </c>
      <c r="D5315" s="219" t="s">
        <v>632</v>
      </c>
      <c r="E5315" s="219">
        <v>3.5674669999999999E-3</v>
      </c>
    </row>
    <row r="5316" spans="1:5" ht="15" customHeight="1">
      <c r="A5316" s="219">
        <v>2018</v>
      </c>
      <c r="B5316" s="219" t="s">
        <v>61</v>
      </c>
      <c r="C5316" s="219" t="s">
        <v>633</v>
      </c>
      <c r="D5316" s="219" t="s">
        <v>632</v>
      </c>
      <c r="E5316" s="219">
        <v>3.3053437999999997E-2</v>
      </c>
    </row>
    <row r="5317" spans="1:5" ht="15" customHeight="1">
      <c r="A5317" s="219">
        <v>2018</v>
      </c>
      <c r="B5317" s="219" t="s">
        <v>68</v>
      </c>
      <c r="C5317" s="219" t="s">
        <v>633</v>
      </c>
      <c r="D5317" s="219" t="s">
        <v>632</v>
      </c>
      <c r="E5317" s="219">
        <v>0.11012892000000001</v>
      </c>
    </row>
    <row r="5318" spans="1:5" ht="15" customHeight="1">
      <c r="A5318" s="219">
        <v>2018</v>
      </c>
      <c r="B5318" s="219" t="s">
        <v>70</v>
      </c>
      <c r="C5318" s="219" t="s">
        <v>633</v>
      </c>
      <c r="D5318" s="219" t="s">
        <v>632</v>
      </c>
      <c r="E5318" s="219">
        <v>8.5432589999999992E-3</v>
      </c>
    </row>
    <row r="5319" spans="1:5" ht="15" customHeight="1">
      <c r="A5319" s="219">
        <v>2018</v>
      </c>
      <c r="B5319" s="219" t="s">
        <v>89</v>
      </c>
      <c r="C5319" s="219" t="s">
        <v>633</v>
      </c>
      <c r="D5319" s="219" t="s">
        <v>632</v>
      </c>
      <c r="E5319" s="219">
        <v>1.2703739999999999E-3</v>
      </c>
    </row>
    <row r="5320" spans="1:5" ht="15" customHeight="1">
      <c r="A5320" s="219">
        <v>2018</v>
      </c>
      <c r="B5320" s="219" t="s">
        <v>73</v>
      </c>
      <c r="C5320" s="219" t="s">
        <v>633</v>
      </c>
      <c r="D5320" s="219" t="s">
        <v>632</v>
      </c>
      <c r="E5320" s="219">
        <v>7.1285819999999996E-3</v>
      </c>
    </row>
    <row r="5321" spans="1:5" ht="15" customHeight="1">
      <c r="A5321" s="219">
        <v>2018</v>
      </c>
      <c r="B5321" s="219" t="s">
        <v>79</v>
      </c>
      <c r="C5321" s="219" t="s">
        <v>633</v>
      </c>
      <c r="D5321" s="219" t="s">
        <v>632</v>
      </c>
      <c r="E5321" s="219">
        <v>8.4199000000000003E-4</v>
      </c>
    </row>
    <row r="5322" spans="1:5" ht="15" customHeight="1">
      <c r="A5322" s="219">
        <v>2018</v>
      </c>
      <c r="B5322" s="219" t="s">
        <v>81</v>
      </c>
      <c r="C5322" s="219" t="s">
        <v>633</v>
      </c>
      <c r="D5322" s="219" t="s">
        <v>632</v>
      </c>
      <c r="E5322" s="219">
        <v>3.1777800000000001E-4</v>
      </c>
    </row>
    <row r="5323" spans="1:5" ht="15" customHeight="1">
      <c r="A5323" s="219">
        <v>2018</v>
      </c>
      <c r="B5323" s="219" t="s">
        <v>84</v>
      </c>
      <c r="C5323" s="219" t="s">
        <v>633</v>
      </c>
      <c r="D5323" s="219" t="s">
        <v>632</v>
      </c>
      <c r="E5323" s="219">
        <v>3.9418719999999999E-3</v>
      </c>
    </row>
    <row r="5324" spans="1:5" ht="15" customHeight="1">
      <c r="A5324" s="219">
        <v>2018</v>
      </c>
      <c r="B5324" s="219" t="s">
        <v>76</v>
      </c>
      <c r="C5324" s="219" t="s">
        <v>633</v>
      </c>
      <c r="D5324" s="219" t="s">
        <v>632</v>
      </c>
      <c r="E5324" s="219">
        <v>1.8378724999999999E-2</v>
      </c>
    </row>
    <row r="5325" spans="1:5" ht="15" customHeight="1">
      <c r="A5325" s="219">
        <v>2018</v>
      </c>
      <c r="B5325" s="219" t="s">
        <v>87</v>
      </c>
      <c r="C5325" s="219" t="s">
        <v>633</v>
      </c>
      <c r="D5325" s="219" t="s">
        <v>632</v>
      </c>
      <c r="E5325" s="219">
        <v>1.3281529E-2</v>
      </c>
    </row>
    <row r="5326" spans="1:5" ht="15" customHeight="1">
      <c r="A5326" s="219">
        <v>2018</v>
      </c>
      <c r="B5326" s="219" t="s">
        <v>95</v>
      </c>
      <c r="C5326" s="219" t="s">
        <v>633</v>
      </c>
      <c r="D5326" s="219" t="s">
        <v>632</v>
      </c>
      <c r="E5326" s="219">
        <v>3.6012106000000002E-2</v>
      </c>
    </row>
    <row r="5327" spans="1:5" ht="15" customHeight="1">
      <c r="A5327" s="219">
        <v>2018</v>
      </c>
      <c r="B5327" s="219" t="s">
        <v>98</v>
      </c>
      <c r="C5327" s="219" t="s">
        <v>633</v>
      </c>
      <c r="D5327" s="219" t="s">
        <v>632</v>
      </c>
      <c r="E5327" s="219">
        <v>1.6009170999999999E-2</v>
      </c>
    </row>
    <row r="5328" spans="1:5" ht="15" customHeight="1">
      <c r="A5328" s="219">
        <v>2018</v>
      </c>
      <c r="B5328" s="219" t="s">
        <v>100</v>
      </c>
      <c r="C5328" s="219" t="s">
        <v>633</v>
      </c>
      <c r="D5328" s="219" t="s">
        <v>632</v>
      </c>
      <c r="E5328" s="219">
        <v>7.5100849999999997E-3</v>
      </c>
    </row>
    <row r="5329" spans="1:5" ht="15" customHeight="1">
      <c r="A5329" s="219">
        <v>2018</v>
      </c>
      <c r="B5329" s="219" t="s">
        <v>103</v>
      </c>
      <c r="C5329" s="219" t="s">
        <v>633</v>
      </c>
      <c r="D5329" s="219" t="s">
        <v>632</v>
      </c>
      <c r="E5329" s="219">
        <v>9.8713367999999996E-2</v>
      </c>
    </row>
    <row r="5330" spans="1:5" ht="15" customHeight="1">
      <c r="A5330" s="219">
        <v>2018</v>
      </c>
      <c r="B5330" s="219" t="s">
        <v>8075</v>
      </c>
      <c r="C5330" s="219" t="s">
        <v>633</v>
      </c>
      <c r="D5330" s="219" t="s">
        <v>632</v>
      </c>
      <c r="E5330" s="219">
        <v>2.602703E-3</v>
      </c>
    </row>
    <row r="5331" spans="1:5" ht="15" customHeight="1">
      <c r="A5331" s="219">
        <v>2018</v>
      </c>
      <c r="B5331" s="219" t="s">
        <v>107</v>
      </c>
      <c r="C5331" s="219" t="s">
        <v>633</v>
      </c>
      <c r="D5331" s="219" t="s">
        <v>632</v>
      </c>
      <c r="E5331" s="219">
        <v>2.1564916999999999E-2</v>
      </c>
    </row>
    <row r="5332" spans="1:5" ht="15" customHeight="1">
      <c r="A5332" s="219">
        <v>2018</v>
      </c>
      <c r="B5332" s="219" t="s">
        <v>110</v>
      </c>
      <c r="C5332" s="219" t="s">
        <v>633</v>
      </c>
      <c r="D5332" s="219" t="s">
        <v>632</v>
      </c>
      <c r="E5332" s="219">
        <v>7.4711480000000004E-3</v>
      </c>
    </row>
    <row r="5333" spans="1:5" ht="15" customHeight="1">
      <c r="A5333" s="219">
        <v>2018</v>
      </c>
      <c r="B5333" s="219" t="s">
        <v>113</v>
      </c>
      <c r="C5333" s="219" t="s">
        <v>633</v>
      </c>
      <c r="D5333" s="219" t="s">
        <v>632</v>
      </c>
      <c r="E5333" s="219">
        <v>1.5576619E-2</v>
      </c>
    </row>
    <row r="5334" spans="1:5" ht="15" customHeight="1">
      <c r="A5334" s="219">
        <v>2018</v>
      </c>
      <c r="B5334" s="219" t="s">
        <v>115</v>
      </c>
      <c r="C5334" s="219" t="s">
        <v>633</v>
      </c>
      <c r="D5334" s="219" t="s">
        <v>632</v>
      </c>
      <c r="E5334" s="219">
        <v>0.101321223</v>
      </c>
    </row>
    <row r="5335" spans="1:5" ht="15" customHeight="1">
      <c r="A5335" s="219">
        <v>2018</v>
      </c>
      <c r="B5335" s="219" t="s">
        <v>118</v>
      </c>
      <c r="C5335" s="219" t="s">
        <v>633</v>
      </c>
      <c r="D5335" s="219" t="s">
        <v>632</v>
      </c>
      <c r="E5335" s="219">
        <v>2.1884773E-2</v>
      </c>
    </row>
    <row r="5336" spans="1:5" ht="15" customHeight="1">
      <c r="A5336" s="219">
        <v>2018</v>
      </c>
      <c r="B5336" s="219" t="s">
        <v>123</v>
      </c>
      <c r="C5336" s="219" t="s">
        <v>633</v>
      </c>
      <c r="D5336" s="219" t="s">
        <v>632</v>
      </c>
      <c r="E5336" s="219">
        <v>1.808659E-2</v>
      </c>
    </row>
    <row r="5337" spans="1:5" ht="15" customHeight="1">
      <c r="A5337" s="219">
        <v>2018</v>
      </c>
      <c r="B5337" s="219" t="s">
        <v>126</v>
      </c>
      <c r="C5337" s="219" t="s">
        <v>633</v>
      </c>
      <c r="D5337" s="219" t="s">
        <v>632</v>
      </c>
      <c r="E5337" s="219">
        <v>4.5717370000000002E-3</v>
      </c>
    </row>
    <row r="5338" spans="1:5" ht="15" customHeight="1">
      <c r="A5338" s="219">
        <v>2018</v>
      </c>
      <c r="B5338" s="219" t="s">
        <v>132</v>
      </c>
      <c r="C5338" s="219" t="s">
        <v>633</v>
      </c>
      <c r="D5338" s="219" t="s">
        <v>632</v>
      </c>
      <c r="E5338" s="219">
        <v>1.1938502E-2</v>
      </c>
    </row>
    <row r="5339" spans="1:5" ht="15" customHeight="1">
      <c r="A5339" s="219">
        <v>2018</v>
      </c>
      <c r="B5339" s="219" t="s">
        <v>129</v>
      </c>
      <c r="C5339" s="219" t="s">
        <v>633</v>
      </c>
      <c r="D5339" s="219" t="s">
        <v>632</v>
      </c>
      <c r="E5339" s="219">
        <v>1.2597768000000001E-2</v>
      </c>
    </row>
    <row r="5340" spans="1:5" ht="15" customHeight="1">
      <c r="A5340" s="219">
        <v>2018</v>
      </c>
      <c r="B5340" s="219" t="s">
        <v>134</v>
      </c>
      <c r="C5340" s="219" t="s">
        <v>633</v>
      </c>
      <c r="D5340" s="219" t="s">
        <v>632</v>
      </c>
      <c r="E5340" s="219">
        <v>9.1008740000000001E-3</v>
      </c>
    </row>
    <row r="5341" spans="1:5" ht="15" customHeight="1">
      <c r="A5341" s="219">
        <v>2018</v>
      </c>
      <c r="B5341" s="219" t="s">
        <v>3</v>
      </c>
      <c r="C5341" s="219" t="s">
        <v>633</v>
      </c>
      <c r="D5341" s="219" t="s">
        <v>637</v>
      </c>
      <c r="E5341" s="219">
        <v>1.7600053000000001E-2</v>
      </c>
    </row>
    <row r="5342" spans="1:5" ht="15" customHeight="1">
      <c r="A5342" s="219">
        <v>2018</v>
      </c>
      <c r="B5342" s="219" t="s">
        <v>12</v>
      </c>
      <c r="C5342" s="219" t="s">
        <v>633</v>
      </c>
      <c r="D5342" s="219" t="s">
        <v>637</v>
      </c>
      <c r="E5342" s="219">
        <v>2.0886820000000001E-3</v>
      </c>
    </row>
    <row r="5343" spans="1:5" ht="15" customHeight="1">
      <c r="A5343" s="219">
        <v>2018</v>
      </c>
      <c r="B5343" s="219" t="s">
        <v>8</v>
      </c>
      <c r="C5343" s="219" t="s">
        <v>633</v>
      </c>
      <c r="D5343" s="219" t="s">
        <v>637</v>
      </c>
      <c r="E5343" s="224">
        <v>2.5299999999999998E-5</v>
      </c>
    </row>
    <row r="5344" spans="1:5" ht="15" customHeight="1">
      <c r="A5344" s="219">
        <v>2018</v>
      </c>
      <c r="B5344" s="219" t="s">
        <v>15</v>
      </c>
      <c r="C5344" s="219" t="s">
        <v>633</v>
      </c>
      <c r="D5344" s="219" t="s">
        <v>637</v>
      </c>
      <c r="E5344" s="219">
        <v>0.118386826</v>
      </c>
    </row>
    <row r="5345" spans="1:5" ht="15" customHeight="1">
      <c r="A5345" s="219">
        <v>2018</v>
      </c>
      <c r="B5345" s="219" t="s">
        <v>17</v>
      </c>
      <c r="C5345" s="219" t="s">
        <v>633</v>
      </c>
      <c r="D5345" s="219" t="s">
        <v>637</v>
      </c>
      <c r="E5345" s="219">
        <v>2.8483499999999999E-4</v>
      </c>
    </row>
    <row r="5346" spans="1:5" ht="15" customHeight="1">
      <c r="A5346" s="219">
        <v>2018</v>
      </c>
      <c r="B5346" s="219" t="s">
        <v>23</v>
      </c>
      <c r="C5346" s="219" t="s">
        <v>633</v>
      </c>
      <c r="D5346" s="219" t="s">
        <v>637</v>
      </c>
      <c r="E5346" s="219">
        <v>1.2258000000000001E-4</v>
      </c>
    </row>
    <row r="5347" spans="1:5" ht="15" customHeight="1">
      <c r="A5347" s="219">
        <v>2018</v>
      </c>
      <c r="B5347" s="219" t="s">
        <v>26</v>
      </c>
      <c r="C5347" s="219" t="s">
        <v>633</v>
      </c>
      <c r="D5347" s="219" t="s">
        <v>637</v>
      </c>
      <c r="E5347" s="219">
        <v>1.5804555000000001E-2</v>
      </c>
    </row>
    <row r="5348" spans="1:5" ht="15" customHeight="1">
      <c r="A5348" s="219">
        <v>2018</v>
      </c>
      <c r="B5348" s="219" t="s">
        <v>28</v>
      </c>
      <c r="C5348" s="219" t="s">
        <v>633</v>
      </c>
      <c r="D5348" s="219" t="s">
        <v>637</v>
      </c>
      <c r="E5348" s="219">
        <v>2.852009E-3</v>
      </c>
    </row>
    <row r="5349" spans="1:5" ht="15" customHeight="1">
      <c r="A5349" s="219">
        <v>2018</v>
      </c>
      <c r="B5349" s="219" t="s">
        <v>42</v>
      </c>
      <c r="C5349" s="219" t="s">
        <v>633</v>
      </c>
      <c r="D5349" s="219" t="s">
        <v>637</v>
      </c>
      <c r="E5349" s="219">
        <v>6.4289618000000007E-2</v>
      </c>
    </row>
    <row r="5350" spans="1:5" ht="15" customHeight="1">
      <c r="A5350" s="219">
        <v>2018</v>
      </c>
      <c r="B5350" s="219" t="s">
        <v>34</v>
      </c>
      <c r="C5350" s="219" t="s">
        <v>633</v>
      </c>
      <c r="D5350" s="219" t="s">
        <v>637</v>
      </c>
      <c r="E5350" s="219">
        <v>1.0676030000000001E-3</v>
      </c>
    </row>
    <row r="5351" spans="1:5" ht="15" customHeight="1">
      <c r="A5351" s="219">
        <v>2018</v>
      </c>
      <c r="B5351" s="219" t="s">
        <v>36</v>
      </c>
      <c r="C5351" s="219" t="s">
        <v>633</v>
      </c>
      <c r="D5351" s="219" t="s">
        <v>637</v>
      </c>
      <c r="E5351" s="219">
        <v>7.8100920000000002E-3</v>
      </c>
    </row>
    <row r="5352" spans="1:5" ht="15" customHeight="1">
      <c r="A5352" s="219">
        <v>2018</v>
      </c>
      <c r="B5352" s="219" t="s">
        <v>39</v>
      </c>
      <c r="C5352" s="219" t="s">
        <v>633</v>
      </c>
      <c r="D5352" s="219" t="s">
        <v>637</v>
      </c>
      <c r="E5352" s="219">
        <v>8.7164709999999999E-3</v>
      </c>
    </row>
    <row r="5353" spans="1:5" ht="15" customHeight="1">
      <c r="A5353" s="219">
        <v>2018</v>
      </c>
      <c r="B5353" s="219" t="s">
        <v>44</v>
      </c>
      <c r="C5353" s="219" t="s">
        <v>633</v>
      </c>
      <c r="D5353" s="219" t="s">
        <v>637</v>
      </c>
      <c r="E5353" s="219">
        <v>5.5046749999999997E-3</v>
      </c>
    </row>
    <row r="5354" spans="1:5" ht="15" customHeight="1">
      <c r="A5354" s="219">
        <v>2018</v>
      </c>
      <c r="B5354" s="219" t="s">
        <v>47</v>
      </c>
      <c r="C5354" s="219" t="s">
        <v>633</v>
      </c>
      <c r="D5354" s="219" t="s">
        <v>637</v>
      </c>
      <c r="E5354" s="219">
        <v>3.5972209999999998E-3</v>
      </c>
    </row>
    <row r="5355" spans="1:5" ht="15" customHeight="1">
      <c r="A5355" s="219">
        <v>2018</v>
      </c>
      <c r="B5355" s="219" t="s">
        <v>50</v>
      </c>
      <c r="C5355" s="219" t="s">
        <v>633</v>
      </c>
      <c r="D5355" s="219" t="s">
        <v>637</v>
      </c>
      <c r="E5355" s="219">
        <v>0.369207377</v>
      </c>
    </row>
    <row r="5356" spans="1:5" ht="15" customHeight="1">
      <c r="A5356" s="219">
        <v>2018</v>
      </c>
      <c r="B5356" s="219" t="s">
        <v>58</v>
      </c>
      <c r="C5356" s="219" t="s">
        <v>633</v>
      </c>
      <c r="D5356" s="219" t="s">
        <v>637</v>
      </c>
      <c r="E5356" s="219">
        <v>1.6941699999999999E-4</v>
      </c>
    </row>
    <row r="5357" spans="1:5" ht="15" customHeight="1">
      <c r="A5357" s="219">
        <v>2018</v>
      </c>
      <c r="B5357" s="219" t="s">
        <v>55</v>
      </c>
      <c r="C5357" s="219" t="s">
        <v>633</v>
      </c>
      <c r="D5357" s="219" t="s">
        <v>637</v>
      </c>
      <c r="E5357" s="219">
        <v>1.4667220999999999E-2</v>
      </c>
    </row>
    <row r="5358" spans="1:5" ht="15" customHeight="1">
      <c r="A5358" s="219">
        <v>2018</v>
      </c>
      <c r="B5358" s="219" t="s">
        <v>61</v>
      </c>
      <c r="C5358" s="219" t="s">
        <v>633</v>
      </c>
      <c r="D5358" s="219" t="s">
        <v>637</v>
      </c>
      <c r="E5358" s="219">
        <v>4.0935199999999998E-3</v>
      </c>
    </row>
    <row r="5359" spans="1:5" ht="15" customHeight="1">
      <c r="A5359" s="219">
        <v>2018</v>
      </c>
      <c r="B5359" s="219" t="s">
        <v>62</v>
      </c>
      <c r="C5359" s="219" t="s">
        <v>633</v>
      </c>
      <c r="D5359" s="219" t="s">
        <v>637</v>
      </c>
      <c r="E5359" s="219">
        <v>4.0174290000000003E-3</v>
      </c>
    </row>
    <row r="5360" spans="1:5" ht="15" customHeight="1">
      <c r="A5360" s="219">
        <v>2018</v>
      </c>
      <c r="B5360" s="219" t="s">
        <v>68</v>
      </c>
      <c r="C5360" s="219" t="s">
        <v>633</v>
      </c>
      <c r="D5360" s="219" t="s">
        <v>637</v>
      </c>
      <c r="E5360" s="219">
        <v>1.427864E-3</v>
      </c>
    </row>
    <row r="5361" spans="1:5" ht="15" customHeight="1">
      <c r="A5361" s="219">
        <v>2018</v>
      </c>
      <c r="B5361" s="219" t="s">
        <v>65</v>
      </c>
      <c r="C5361" s="219" t="s">
        <v>633</v>
      </c>
      <c r="D5361" s="219" t="s">
        <v>637</v>
      </c>
      <c r="E5361" s="219">
        <v>6.5623160000000003E-3</v>
      </c>
    </row>
    <row r="5362" spans="1:5" ht="15" customHeight="1">
      <c r="A5362" s="219">
        <v>2018</v>
      </c>
      <c r="B5362" s="219" t="s">
        <v>70</v>
      </c>
      <c r="C5362" s="219" t="s">
        <v>633</v>
      </c>
      <c r="D5362" s="219" t="s">
        <v>637</v>
      </c>
      <c r="E5362" s="224">
        <v>4.8999999999999998E-5</v>
      </c>
    </row>
    <row r="5363" spans="1:5" ht="15" customHeight="1">
      <c r="A5363" s="219">
        <v>2018</v>
      </c>
      <c r="B5363" s="219" t="s">
        <v>89</v>
      </c>
      <c r="C5363" s="219" t="s">
        <v>633</v>
      </c>
      <c r="D5363" s="219" t="s">
        <v>637</v>
      </c>
      <c r="E5363" s="219">
        <v>2.285221E-3</v>
      </c>
    </row>
    <row r="5364" spans="1:5" ht="15" customHeight="1">
      <c r="A5364" s="219">
        <v>2018</v>
      </c>
      <c r="B5364" s="219" t="s">
        <v>92</v>
      </c>
      <c r="C5364" s="219" t="s">
        <v>633</v>
      </c>
      <c r="D5364" s="219" t="s">
        <v>637</v>
      </c>
      <c r="E5364" s="219">
        <v>8.2467E-4</v>
      </c>
    </row>
    <row r="5365" spans="1:5" ht="15" customHeight="1">
      <c r="A5365" s="219">
        <v>2018</v>
      </c>
      <c r="B5365" s="219" t="s">
        <v>73</v>
      </c>
      <c r="C5365" s="219" t="s">
        <v>633</v>
      </c>
      <c r="D5365" s="219" t="s">
        <v>637</v>
      </c>
      <c r="E5365" s="219">
        <v>1.137408E-2</v>
      </c>
    </row>
    <row r="5366" spans="1:5" ht="15" customHeight="1">
      <c r="A5366" s="219">
        <v>2018</v>
      </c>
      <c r="B5366" s="219" t="s">
        <v>81</v>
      </c>
      <c r="C5366" s="219" t="s">
        <v>633</v>
      </c>
      <c r="D5366" s="219" t="s">
        <v>637</v>
      </c>
      <c r="E5366" s="224">
        <v>6.6000000000000005E-5</v>
      </c>
    </row>
    <row r="5367" spans="1:5" ht="15" customHeight="1">
      <c r="A5367" s="219">
        <v>2018</v>
      </c>
      <c r="B5367" s="219" t="s">
        <v>84</v>
      </c>
      <c r="C5367" s="219" t="s">
        <v>633</v>
      </c>
      <c r="D5367" s="219" t="s">
        <v>637</v>
      </c>
      <c r="E5367" s="224">
        <v>5.1799999999999999E-5</v>
      </c>
    </row>
    <row r="5368" spans="1:5" ht="15" customHeight="1">
      <c r="A5368" s="219">
        <v>2018</v>
      </c>
      <c r="B5368" s="219" t="s">
        <v>76</v>
      </c>
      <c r="C5368" s="219" t="s">
        <v>633</v>
      </c>
      <c r="D5368" s="219" t="s">
        <v>637</v>
      </c>
      <c r="E5368" s="224">
        <v>3.93E-5</v>
      </c>
    </row>
    <row r="5369" spans="1:5" ht="15" customHeight="1">
      <c r="A5369" s="219">
        <v>2018</v>
      </c>
      <c r="B5369" s="219" t="s">
        <v>87</v>
      </c>
      <c r="C5369" s="219" t="s">
        <v>633</v>
      </c>
      <c r="D5369" s="219" t="s">
        <v>637</v>
      </c>
      <c r="E5369" s="219">
        <v>6.0711399999999996E-4</v>
      </c>
    </row>
    <row r="5370" spans="1:5" ht="15" customHeight="1">
      <c r="A5370" s="219">
        <v>2018</v>
      </c>
      <c r="B5370" s="219" t="s">
        <v>95</v>
      </c>
      <c r="C5370" s="219" t="s">
        <v>633</v>
      </c>
      <c r="D5370" s="219" t="s">
        <v>637</v>
      </c>
      <c r="E5370" s="219">
        <v>1.0996453E-2</v>
      </c>
    </row>
    <row r="5371" spans="1:5" ht="15" customHeight="1">
      <c r="A5371" s="219">
        <v>2018</v>
      </c>
      <c r="B5371" s="219" t="s">
        <v>98</v>
      </c>
      <c r="C5371" s="219" t="s">
        <v>633</v>
      </c>
      <c r="D5371" s="219" t="s">
        <v>637</v>
      </c>
      <c r="E5371" s="219">
        <v>3.4141201000000003E-2</v>
      </c>
    </row>
    <row r="5372" spans="1:5" ht="15" customHeight="1">
      <c r="A5372" s="219">
        <v>2018</v>
      </c>
      <c r="B5372" s="219" t="s">
        <v>100</v>
      </c>
      <c r="C5372" s="219" t="s">
        <v>633</v>
      </c>
      <c r="D5372" s="219" t="s">
        <v>637</v>
      </c>
      <c r="E5372" s="219">
        <v>3.2306799999999998E-4</v>
      </c>
    </row>
    <row r="5373" spans="1:5" ht="15" customHeight="1">
      <c r="A5373" s="219">
        <v>2018</v>
      </c>
      <c r="B5373" s="219" t="s">
        <v>103</v>
      </c>
      <c r="C5373" s="219" t="s">
        <v>633</v>
      </c>
      <c r="D5373" s="219" t="s">
        <v>637</v>
      </c>
      <c r="E5373" s="219">
        <v>1.192437E-3</v>
      </c>
    </row>
    <row r="5374" spans="1:5" ht="15" customHeight="1">
      <c r="A5374" s="219">
        <v>2018</v>
      </c>
      <c r="B5374" s="219" t="s">
        <v>105</v>
      </c>
      <c r="C5374" s="219" t="s">
        <v>633</v>
      </c>
      <c r="D5374" s="219" t="s">
        <v>637</v>
      </c>
      <c r="E5374" s="219">
        <v>1.158966E-3</v>
      </c>
    </row>
    <row r="5375" spans="1:5" ht="15" customHeight="1">
      <c r="A5375" s="219">
        <v>2018</v>
      </c>
      <c r="B5375" s="219" t="s">
        <v>107</v>
      </c>
      <c r="C5375" s="219" t="s">
        <v>633</v>
      </c>
      <c r="D5375" s="219" t="s">
        <v>637</v>
      </c>
      <c r="E5375" s="219">
        <v>3.5180670000000002E-3</v>
      </c>
    </row>
    <row r="5376" spans="1:5" ht="15" customHeight="1">
      <c r="A5376" s="219">
        <v>2018</v>
      </c>
      <c r="B5376" s="219" t="s">
        <v>110</v>
      </c>
      <c r="C5376" s="219" t="s">
        <v>633</v>
      </c>
      <c r="D5376" s="219" t="s">
        <v>637</v>
      </c>
      <c r="E5376" s="219">
        <v>2.2306650000000002E-3</v>
      </c>
    </row>
    <row r="5377" spans="1:5" ht="15" customHeight="1">
      <c r="A5377" s="219">
        <v>2018</v>
      </c>
      <c r="B5377" s="219" t="s">
        <v>113</v>
      </c>
      <c r="C5377" s="219" t="s">
        <v>633</v>
      </c>
      <c r="D5377" s="219" t="s">
        <v>637</v>
      </c>
      <c r="E5377" s="219">
        <v>1.3928141E-2</v>
      </c>
    </row>
    <row r="5378" spans="1:5" ht="15" customHeight="1">
      <c r="A5378" s="219">
        <v>2018</v>
      </c>
      <c r="B5378" s="219" t="s">
        <v>115</v>
      </c>
      <c r="C5378" s="219" t="s">
        <v>633</v>
      </c>
      <c r="D5378" s="219" t="s">
        <v>637</v>
      </c>
      <c r="E5378" s="219">
        <v>0.222641166</v>
      </c>
    </row>
    <row r="5379" spans="1:5" ht="15" customHeight="1">
      <c r="A5379" s="219">
        <v>2018</v>
      </c>
      <c r="B5379" s="219" t="s">
        <v>118</v>
      </c>
      <c r="C5379" s="219" t="s">
        <v>633</v>
      </c>
      <c r="D5379" s="219" t="s">
        <v>637</v>
      </c>
      <c r="E5379" s="219">
        <v>5.4790199999999996E-4</v>
      </c>
    </row>
    <row r="5380" spans="1:5" ht="15" customHeight="1">
      <c r="A5380" s="219">
        <v>2018</v>
      </c>
      <c r="B5380" s="219" t="s">
        <v>123</v>
      </c>
      <c r="C5380" s="219" t="s">
        <v>633</v>
      </c>
      <c r="D5380" s="219" t="s">
        <v>637</v>
      </c>
      <c r="E5380" s="219">
        <v>3.8101982999999999E-2</v>
      </c>
    </row>
    <row r="5381" spans="1:5" ht="15" customHeight="1">
      <c r="A5381" s="219">
        <v>2018</v>
      </c>
      <c r="B5381" s="219" t="s">
        <v>126</v>
      </c>
      <c r="C5381" s="219" t="s">
        <v>633</v>
      </c>
      <c r="D5381" s="219" t="s">
        <v>637</v>
      </c>
      <c r="E5381" s="219">
        <v>3.6433700000000001E-4</v>
      </c>
    </row>
    <row r="5382" spans="1:5" ht="15" customHeight="1">
      <c r="A5382" s="219">
        <v>2018</v>
      </c>
      <c r="B5382" s="219" t="s">
        <v>132</v>
      </c>
      <c r="C5382" s="219" t="s">
        <v>633</v>
      </c>
      <c r="D5382" s="219" t="s">
        <v>637</v>
      </c>
      <c r="E5382" s="219">
        <v>1.2278619999999999E-3</v>
      </c>
    </row>
    <row r="5383" spans="1:5" ht="15" customHeight="1">
      <c r="A5383" s="219">
        <v>2018</v>
      </c>
      <c r="B5383" s="219" t="s">
        <v>129</v>
      </c>
      <c r="C5383" s="219" t="s">
        <v>633</v>
      </c>
      <c r="D5383" s="219" t="s">
        <v>637</v>
      </c>
      <c r="E5383" s="219">
        <v>5.0286719999999997E-3</v>
      </c>
    </row>
    <row r="5384" spans="1:5" ht="15" customHeight="1">
      <c r="A5384" s="219">
        <v>2018</v>
      </c>
      <c r="B5384" s="219" t="s">
        <v>134</v>
      </c>
      <c r="C5384" s="219" t="s">
        <v>633</v>
      </c>
      <c r="D5384" s="219" t="s">
        <v>637</v>
      </c>
      <c r="E5384" s="219">
        <v>1.0061169999999999E-3</v>
      </c>
    </row>
    <row r="5385" spans="1:5" ht="15" customHeight="1">
      <c r="A5385" s="219">
        <v>2018</v>
      </c>
      <c r="B5385" s="219" t="s">
        <v>3</v>
      </c>
      <c r="C5385" s="219" t="s">
        <v>638</v>
      </c>
      <c r="D5385" s="219" t="s">
        <v>637</v>
      </c>
      <c r="E5385" s="219">
        <v>9.3062070000000004E-3</v>
      </c>
    </row>
    <row r="5386" spans="1:5" ht="15" customHeight="1">
      <c r="A5386" s="219">
        <v>2018</v>
      </c>
      <c r="B5386" s="219" t="s">
        <v>12</v>
      </c>
      <c r="C5386" s="219" t="s">
        <v>638</v>
      </c>
      <c r="D5386" s="219" t="s">
        <v>637</v>
      </c>
      <c r="E5386" s="219">
        <v>1.7340019999999999E-3</v>
      </c>
    </row>
    <row r="5387" spans="1:5" ht="15" customHeight="1">
      <c r="A5387" s="219">
        <v>2018</v>
      </c>
      <c r="B5387" s="219" t="s">
        <v>36</v>
      </c>
      <c r="C5387" s="219" t="s">
        <v>638</v>
      </c>
      <c r="D5387" s="219" t="s">
        <v>637</v>
      </c>
      <c r="E5387" s="219">
        <v>1.2649616000000001E-2</v>
      </c>
    </row>
    <row r="5388" spans="1:5" ht="15" customHeight="1">
      <c r="A5388" s="219">
        <v>2018</v>
      </c>
      <c r="B5388" s="219" t="s">
        <v>47</v>
      </c>
      <c r="C5388" s="219" t="s">
        <v>638</v>
      </c>
      <c r="D5388" s="219" t="s">
        <v>637</v>
      </c>
      <c r="E5388" s="219">
        <v>0.67908863399999997</v>
      </c>
    </row>
    <row r="5389" spans="1:5" ht="15" customHeight="1">
      <c r="A5389" s="219">
        <v>2018</v>
      </c>
      <c r="B5389" s="219" t="s">
        <v>50</v>
      </c>
      <c r="C5389" s="219" t="s">
        <v>638</v>
      </c>
      <c r="D5389" s="219" t="s">
        <v>637</v>
      </c>
      <c r="E5389" s="219">
        <v>7.9614066999999997E-2</v>
      </c>
    </row>
    <row r="5390" spans="1:5" ht="15" customHeight="1">
      <c r="A5390" s="219">
        <v>2018</v>
      </c>
      <c r="B5390" s="219" t="s">
        <v>62</v>
      </c>
      <c r="C5390" s="219" t="s">
        <v>638</v>
      </c>
      <c r="D5390" s="219" t="s">
        <v>637</v>
      </c>
      <c r="E5390" s="219">
        <v>1.1207249999999999E-3</v>
      </c>
    </row>
    <row r="5391" spans="1:5" ht="15" customHeight="1">
      <c r="A5391" s="219">
        <v>2018</v>
      </c>
      <c r="B5391" s="219" t="s">
        <v>89</v>
      </c>
      <c r="C5391" s="219" t="s">
        <v>638</v>
      </c>
      <c r="D5391" s="219" t="s">
        <v>637</v>
      </c>
      <c r="E5391" s="219">
        <v>0.15419227199999999</v>
      </c>
    </row>
    <row r="5392" spans="1:5" ht="15" customHeight="1">
      <c r="A5392" s="219">
        <v>2018</v>
      </c>
      <c r="B5392" s="219" t="s">
        <v>81</v>
      </c>
      <c r="C5392" s="219" t="s">
        <v>638</v>
      </c>
      <c r="D5392" s="219" t="s">
        <v>637</v>
      </c>
      <c r="E5392" s="219">
        <v>8.0888499999999996E-4</v>
      </c>
    </row>
    <row r="5393" spans="1:5" ht="15" customHeight="1">
      <c r="A5393" s="219">
        <v>2018</v>
      </c>
      <c r="B5393" s="219" t="s">
        <v>103</v>
      </c>
      <c r="C5393" s="219" t="s">
        <v>638</v>
      </c>
      <c r="D5393" s="219" t="s">
        <v>637</v>
      </c>
      <c r="E5393" s="219">
        <v>3.4162910000000001E-3</v>
      </c>
    </row>
    <row r="5394" spans="1:5" ht="15" customHeight="1">
      <c r="A5394" s="219">
        <v>2018</v>
      </c>
      <c r="B5394" s="219" t="s">
        <v>115</v>
      </c>
      <c r="C5394" s="219" t="s">
        <v>638</v>
      </c>
      <c r="D5394" s="219" t="s">
        <v>637</v>
      </c>
      <c r="E5394" s="219">
        <v>2.44133E-4</v>
      </c>
    </row>
    <row r="5395" spans="1:5" ht="15" customHeight="1">
      <c r="A5395" s="219">
        <v>2018</v>
      </c>
      <c r="B5395" s="219" t="s">
        <v>129</v>
      </c>
      <c r="C5395" s="219" t="s">
        <v>638</v>
      </c>
      <c r="D5395" s="219" t="s">
        <v>637</v>
      </c>
      <c r="E5395" s="219">
        <v>5.7825168000000003E-2</v>
      </c>
    </row>
    <row r="5396" spans="1:5" ht="15" customHeight="1">
      <c r="A5396" s="219">
        <v>2018</v>
      </c>
      <c r="B5396" s="219" t="s">
        <v>3</v>
      </c>
      <c r="C5396" s="219" t="s">
        <v>188</v>
      </c>
      <c r="D5396" s="219" t="s">
        <v>632</v>
      </c>
      <c r="E5396" s="219">
        <v>6.9613811999999997E-2</v>
      </c>
    </row>
    <row r="5397" spans="1:5" ht="15" customHeight="1">
      <c r="A5397" s="219">
        <v>2018</v>
      </c>
      <c r="B5397" s="219" t="s">
        <v>12</v>
      </c>
      <c r="C5397" s="219" t="s">
        <v>188</v>
      </c>
      <c r="D5397" s="219" t="s">
        <v>632</v>
      </c>
      <c r="E5397" s="219">
        <v>7.7711129999999996E-3</v>
      </c>
    </row>
    <row r="5398" spans="1:5" ht="15" customHeight="1">
      <c r="A5398" s="219">
        <v>2018</v>
      </c>
      <c r="B5398" s="219" t="s">
        <v>8</v>
      </c>
      <c r="C5398" s="219" t="s">
        <v>188</v>
      </c>
      <c r="D5398" s="219" t="s">
        <v>632</v>
      </c>
      <c r="E5398" s="219">
        <v>2.2797003999999999E-2</v>
      </c>
    </row>
    <row r="5399" spans="1:5" ht="15" customHeight="1">
      <c r="A5399" s="219">
        <v>2018</v>
      </c>
      <c r="B5399" s="219" t="s">
        <v>15</v>
      </c>
      <c r="C5399" s="219" t="s">
        <v>188</v>
      </c>
      <c r="D5399" s="219" t="s">
        <v>632</v>
      </c>
      <c r="E5399" s="219">
        <v>0.114544228</v>
      </c>
    </row>
    <row r="5400" spans="1:5" ht="15" customHeight="1">
      <c r="A5400" s="219">
        <v>2018</v>
      </c>
      <c r="B5400" s="219" t="s">
        <v>17</v>
      </c>
      <c r="C5400" s="219" t="s">
        <v>188</v>
      </c>
      <c r="D5400" s="219" t="s">
        <v>632</v>
      </c>
      <c r="E5400" s="219">
        <v>1.9831343000000001E-2</v>
      </c>
    </row>
    <row r="5401" spans="1:5" ht="15" customHeight="1">
      <c r="A5401" s="219">
        <v>2018</v>
      </c>
      <c r="B5401" s="219" t="s">
        <v>26</v>
      </c>
      <c r="C5401" s="219" t="s">
        <v>188</v>
      </c>
      <c r="D5401" s="219" t="s">
        <v>632</v>
      </c>
      <c r="E5401" s="219">
        <v>5.9413876999999997E-2</v>
      </c>
    </row>
    <row r="5402" spans="1:5" ht="15" customHeight="1">
      <c r="A5402" s="219">
        <v>2018</v>
      </c>
      <c r="B5402" s="219" t="s">
        <v>28</v>
      </c>
      <c r="C5402" s="219" t="s">
        <v>188</v>
      </c>
      <c r="D5402" s="219" t="s">
        <v>632</v>
      </c>
      <c r="E5402" s="219">
        <v>2.74011E-4</v>
      </c>
    </row>
    <row r="5403" spans="1:5" ht="15" customHeight="1">
      <c r="A5403" s="219">
        <v>2018</v>
      </c>
      <c r="B5403" s="219" t="s">
        <v>42</v>
      </c>
      <c r="C5403" s="219" t="s">
        <v>188</v>
      </c>
      <c r="D5403" s="219" t="s">
        <v>632</v>
      </c>
      <c r="E5403" s="219">
        <v>1.9436169999999999E-2</v>
      </c>
    </row>
    <row r="5404" spans="1:5" ht="15" customHeight="1">
      <c r="A5404" s="219">
        <v>2018</v>
      </c>
      <c r="B5404" s="219" t="s">
        <v>36</v>
      </c>
      <c r="C5404" s="219" t="s">
        <v>188</v>
      </c>
      <c r="D5404" s="219" t="s">
        <v>632</v>
      </c>
      <c r="E5404" s="219">
        <v>8.7310849999999995E-3</v>
      </c>
    </row>
    <row r="5405" spans="1:5" ht="15" customHeight="1">
      <c r="A5405" s="219">
        <v>2018</v>
      </c>
      <c r="B5405" s="219" t="s">
        <v>39</v>
      </c>
      <c r="C5405" s="219" t="s">
        <v>188</v>
      </c>
      <c r="D5405" s="219" t="s">
        <v>632</v>
      </c>
      <c r="E5405" s="219">
        <v>2.7304212000000001E-2</v>
      </c>
    </row>
    <row r="5406" spans="1:5" ht="15" customHeight="1">
      <c r="A5406" s="219">
        <v>2018</v>
      </c>
      <c r="B5406" s="219" t="s">
        <v>44</v>
      </c>
      <c r="C5406" s="219" t="s">
        <v>188</v>
      </c>
      <c r="D5406" s="219" t="s">
        <v>632</v>
      </c>
      <c r="E5406" s="219">
        <v>7.5176059999999996E-3</v>
      </c>
    </row>
    <row r="5407" spans="1:5" ht="15" customHeight="1">
      <c r="A5407" s="219">
        <v>2018</v>
      </c>
      <c r="B5407" s="219" t="s">
        <v>47</v>
      </c>
      <c r="C5407" s="219" t="s">
        <v>188</v>
      </c>
      <c r="D5407" s="219" t="s">
        <v>632</v>
      </c>
      <c r="E5407" s="219">
        <v>4.5927667999999998E-2</v>
      </c>
    </row>
    <row r="5408" spans="1:5" ht="15" customHeight="1">
      <c r="A5408" s="219">
        <v>2018</v>
      </c>
      <c r="B5408" s="219" t="s">
        <v>50</v>
      </c>
      <c r="C5408" s="219" t="s">
        <v>188</v>
      </c>
      <c r="D5408" s="219" t="s">
        <v>632</v>
      </c>
      <c r="E5408" s="224">
        <v>8.3900000000000006E-5</v>
      </c>
    </row>
    <row r="5409" spans="1:5" ht="15" customHeight="1">
      <c r="A5409" s="219">
        <v>2018</v>
      </c>
      <c r="B5409" s="219" t="s">
        <v>58</v>
      </c>
      <c r="C5409" s="219" t="s">
        <v>188</v>
      </c>
      <c r="D5409" s="219" t="s">
        <v>632</v>
      </c>
      <c r="E5409" s="219">
        <v>2.21819E-4</v>
      </c>
    </row>
    <row r="5410" spans="1:5" ht="15" customHeight="1">
      <c r="A5410" s="219">
        <v>2018</v>
      </c>
      <c r="B5410" s="219" t="s">
        <v>55</v>
      </c>
      <c r="C5410" s="219" t="s">
        <v>188</v>
      </c>
      <c r="D5410" s="219" t="s">
        <v>632</v>
      </c>
      <c r="E5410" s="219">
        <v>2.394897E-2</v>
      </c>
    </row>
    <row r="5411" spans="1:5" ht="15" customHeight="1">
      <c r="A5411" s="219">
        <v>2018</v>
      </c>
      <c r="B5411" s="219" t="s">
        <v>52</v>
      </c>
      <c r="C5411" s="219" t="s">
        <v>188</v>
      </c>
      <c r="D5411" s="219" t="s">
        <v>632</v>
      </c>
      <c r="E5411" s="219">
        <v>5.2640020000000003E-3</v>
      </c>
    </row>
    <row r="5412" spans="1:5" ht="15" customHeight="1">
      <c r="A5412" s="219">
        <v>2018</v>
      </c>
      <c r="B5412" s="219" t="s">
        <v>61</v>
      </c>
      <c r="C5412" s="219" t="s">
        <v>188</v>
      </c>
      <c r="D5412" s="219" t="s">
        <v>632</v>
      </c>
      <c r="E5412" s="219">
        <v>4.2762557E-2</v>
      </c>
    </row>
    <row r="5413" spans="1:5" ht="15" customHeight="1">
      <c r="A5413" s="219">
        <v>2018</v>
      </c>
      <c r="B5413" s="219" t="s">
        <v>68</v>
      </c>
      <c r="C5413" s="219" t="s">
        <v>188</v>
      </c>
      <c r="D5413" s="219" t="s">
        <v>632</v>
      </c>
      <c r="E5413" s="219">
        <v>7.7123961000000005E-2</v>
      </c>
    </row>
    <row r="5414" spans="1:5" ht="15" customHeight="1">
      <c r="A5414" s="219">
        <v>2018</v>
      </c>
      <c r="B5414" s="219" t="s">
        <v>70</v>
      </c>
      <c r="C5414" s="219" t="s">
        <v>188</v>
      </c>
      <c r="D5414" s="219" t="s">
        <v>632</v>
      </c>
      <c r="E5414" s="219">
        <v>9.6090399999999992E-3</v>
      </c>
    </row>
    <row r="5415" spans="1:5" ht="15" customHeight="1">
      <c r="A5415" s="219">
        <v>2018</v>
      </c>
      <c r="B5415" s="219" t="s">
        <v>89</v>
      </c>
      <c r="C5415" s="219" t="s">
        <v>188</v>
      </c>
      <c r="D5415" s="219" t="s">
        <v>632</v>
      </c>
      <c r="E5415" s="219">
        <v>4.5109399999999997E-4</v>
      </c>
    </row>
    <row r="5416" spans="1:5" ht="15" customHeight="1">
      <c r="A5416" s="219">
        <v>2018</v>
      </c>
      <c r="B5416" s="219" t="s">
        <v>73</v>
      </c>
      <c r="C5416" s="219" t="s">
        <v>188</v>
      </c>
      <c r="D5416" s="219" t="s">
        <v>632</v>
      </c>
      <c r="E5416" s="219">
        <v>6.4364720000000004E-3</v>
      </c>
    </row>
    <row r="5417" spans="1:5" ht="15" customHeight="1">
      <c r="A5417" s="219">
        <v>2018</v>
      </c>
      <c r="B5417" s="219" t="s">
        <v>79</v>
      </c>
      <c r="C5417" s="219" t="s">
        <v>188</v>
      </c>
      <c r="D5417" s="219" t="s">
        <v>632</v>
      </c>
      <c r="E5417" s="219">
        <v>3.0010799999999999E-4</v>
      </c>
    </row>
    <row r="5418" spans="1:5" ht="15" customHeight="1">
      <c r="A5418" s="219">
        <v>2018</v>
      </c>
      <c r="B5418" s="219" t="s">
        <v>81</v>
      </c>
      <c r="C5418" s="219" t="s">
        <v>188</v>
      </c>
      <c r="D5418" s="219" t="s">
        <v>632</v>
      </c>
      <c r="E5418" s="219">
        <v>1.13705E-4</v>
      </c>
    </row>
    <row r="5419" spans="1:5" ht="15" customHeight="1">
      <c r="A5419" s="219">
        <v>2018</v>
      </c>
      <c r="B5419" s="219" t="s">
        <v>84</v>
      </c>
      <c r="C5419" s="219" t="s">
        <v>188</v>
      </c>
      <c r="D5419" s="219" t="s">
        <v>632</v>
      </c>
      <c r="E5419" s="219">
        <v>5.6069819999999999E-3</v>
      </c>
    </row>
    <row r="5420" spans="1:5" ht="15" customHeight="1">
      <c r="A5420" s="219">
        <v>2018</v>
      </c>
      <c r="B5420" s="219" t="s">
        <v>76</v>
      </c>
      <c r="C5420" s="219" t="s">
        <v>188</v>
      </c>
      <c r="D5420" s="219" t="s">
        <v>632</v>
      </c>
      <c r="E5420" s="219">
        <v>2.0593729000000002E-2</v>
      </c>
    </row>
    <row r="5421" spans="1:5" ht="15" customHeight="1">
      <c r="A5421" s="219">
        <v>2018</v>
      </c>
      <c r="B5421" s="219" t="s">
        <v>87</v>
      </c>
      <c r="C5421" s="219" t="s">
        <v>188</v>
      </c>
      <c r="D5421" s="219" t="s">
        <v>632</v>
      </c>
      <c r="E5421" s="219">
        <v>1.2216807999999999E-2</v>
      </c>
    </row>
    <row r="5422" spans="1:5" ht="15" customHeight="1">
      <c r="A5422" s="219">
        <v>2018</v>
      </c>
      <c r="B5422" s="219" t="s">
        <v>95</v>
      </c>
      <c r="C5422" s="219" t="s">
        <v>188</v>
      </c>
      <c r="D5422" s="219" t="s">
        <v>632</v>
      </c>
      <c r="E5422" s="219">
        <v>3.5496593999999999E-2</v>
      </c>
    </row>
    <row r="5423" spans="1:5" ht="15" customHeight="1">
      <c r="A5423" s="219">
        <v>2018</v>
      </c>
      <c r="B5423" s="219" t="s">
        <v>98</v>
      </c>
      <c r="C5423" s="219" t="s">
        <v>188</v>
      </c>
      <c r="D5423" s="219" t="s">
        <v>632</v>
      </c>
      <c r="E5423" s="219">
        <v>1.4578526E-2</v>
      </c>
    </row>
    <row r="5424" spans="1:5" ht="15" customHeight="1">
      <c r="A5424" s="219">
        <v>2018</v>
      </c>
      <c r="B5424" s="219" t="s">
        <v>100</v>
      </c>
      <c r="C5424" s="219" t="s">
        <v>188</v>
      </c>
      <c r="D5424" s="219" t="s">
        <v>632</v>
      </c>
      <c r="E5424" s="219">
        <v>4.9937180000000003E-3</v>
      </c>
    </row>
    <row r="5425" spans="1:5" ht="15" customHeight="1">
      <c r="A5425" s="219">
        <v>2018</v>
      </c>
      <c r="B5425" s="219" t="s">
        <v>103</v>
      </c>
      <c r="C5425" s="219" t="s">
        <v>188</v>
      </c>
      <c r="D5425" s="219" t="s">
        <v>632</v>
      </c>
      <c r="E5425" s="219">
        <v>0.12738548399999999</v>
      </c>
    </row>
    <row r="5426" spans="1:5" ht="15" customHeight="1">
      <c r="A5426" s="219">
        <v>2018</v>
      </c>
      <c r="B5426" s="219" t="s">
        <v>8075</v>
      </c>
      <c r="C5426" s="219" t="s">
        <v>188</v>
      </c>
      <c r="D5426" s="219" t="s">
        <v>632</v>
      </c>
      <c r="E5426" s="219">
        <v>3.3216890000000001E-3</v>
      </c>
    </row>
    <row r="5427" spans="1:5" ht="15" customHeight="1">
      <c r="A5427" s="219">
        <v>2018</v>
      </c>
      <c r="B5427" s="219" t="s">
        <v>107</v>
      </c>
      <c r="C5427" s="219" t="s">
        <v>188</v>
      </c>
      <c r="D5427" s="219" t="s">
        <v>632</v>
      </c>
      <c r="E5427" s="219">
        <v>1.6988708000000002E-2</v>
      </c>
    </row>
    <row r="5428" spans="1:5" ht="15" customHeight="1">
      <c r="A5428" s="219">
        <v>2018</v>
      </c>
      <c r="B5428" s="219" t="s">
        <v>110</v>
      </c>
      <c r="C5428" s="219" t="s">
        <v>188</v>
      </c>
      <c r="D5428" s="219" t="s">
        <v>632</v>
      </c>
      <c r="E5428" s="219">
        <v>9.5810789999999993E-3</v>
      </c>
    </row>
    <row r="5429" spans="1:5" ht="15" customHeight="1">
      <c r="A5429" s="219">
        <v>2018</v>
      </c>
      <c r="B5429" s="219" t="s">
        <v>113</v>
      </c>
      <c r="C5429" s="219" t="s">
        <v>188</v>
      </c>
      <c r="D5429" s="219" t="s">
        <v>632</v>
      </c>
      <c r="E5429" s="219">
        <v>1.6537613999999999E-2</v>
      </c>
    </row>
    <row r="5430" spans="1:5" ht="15" customHeight="1">
      <c r="A5430" s="219">
        <v>2018</v>
      </c>
      <c r="B5430" s="219" t="s">
        <v>115</v>
      </c>
      <c r="C5430" s="219" t="s">
        <v>188</v>
      </c>
      <c r="D5430" s="219" t="s">
        <v>632</v>
      </c>
      <c r="E5430" s="219">
        <v>7.6311246999999999E-2</v>
      </c>
    </row>
    <row r="5431" spans="1:5" ht="15" customHeight="1">
      <c r="A5431" s="219">
        <v>2018</v>
      </c>
      <c r="B5431" s="219" t="s">
        <v>118</v>
      </c>
      <c r="C5431" s="219" t="s">
        <v>188</v>
      </c>
      <c r="D5431" s="219" t="s">
        <v>632</v>
      </c>
      <c r="E5431" s="219">
        <v>3.2059336000000001E-2</v>
      </c>
    </row>
    <row r="5432" spans="1:5" ht="15" customHeight="1">
      <c r="A5432" s="219">
        <v>2018</v>
      </c>
      <c r="B5432" s="219" t="s">
        <v>123</v>
      </c>
      <c r="C5432" s="219" t="s">
        <v>188</v>
      </c>
      <c r="D5432" s="219" t="s">
        <v>632</v>
      </c>
      <c r="E5432" s="219">
        <v>2.0852828E-2</v>
      </c>
    </row>
    <row r="5433" spans="1:5" ht="15" customHeight="1">
      <c r="A5433" s="219">
        <v>2018</v>
      </c>
      <c r="B5433" s="219" t="s">
        <v>126</v>
      </c>
      <c r="C5433" s="219" t="s">
        <v>188</v>
      </c>
      <c r="D5433" s="219" t="s">
        <v>632</v>
      </c>
      <c r="E5433" s="219">
        <v>1.9162160000000001E-3</v>
      </c>
    </row>
    <row r="5434" spans="1:5" ht="15" customHeight="1">
      <c r="A5434" s="219">
        <v>2018</v>
      </c>
      <c r="B5434" s="219" t="s">
        <v>132</v>
      </c>
      <c r="C5434" s="219" t="s">
        <v>188</v>
      </c>
      <c r="D5434" s="219" t="s">
        <v>632</v>
      </c>
      <c r="E5434" s="219">
        <v>1.4436859999999999E-2</v>
      </c>
    </row>
    <row r="5435" spans="1:5" ht="15" customHeight="1">
      <c r="A5435" s="219">
        <v>2018</v>
      </c>
      <c r="B5435" s="219" t="s">
        <v>129</v>
      </c>
      <c r="C5435" s="219" t="s">
        <v>188</v>
      </c>
      <c r="D5435" s="219" t="s">
        <v>632</v>
      </c>
      <c r="E5435" s="219">
        <v>1.3775132000000001E-2</v>
      </c>
    </row>
    <row r="5436" spans="1:5" ht="15" customHeight="1">
      <c r="A5436" s="219">
        <v>2018</v>
      </c>
      <c r="B5436" s="219" t="s">
        <v>134</v>
      </c>
      <c r="C5436" s="219" t="s">
        <v>188</v>
      </c>
      <c r="D5436" s="219" t="s">
        <v>632</v>
      </c>
      <c r="E5436" s="219">
        <v>3.869712E-3</v>
      </c>
    </row>
    <row r="5437" spans="1:5" ht="15" customHeight="1">
      <c r="A5437" s="219">
        <v>2018</v>
      </c>
      <c r="B5437" s="219" t="s">
        <v>3</v>
      </c>
      <c r="C5437" s="219" t="s">
        <v>188</v>
      </c>
      <c r="D5437" s="219" t="s">
        <v>637</v>
      </c>
      <c r="E5437" s="219">
        <v>1.733105E-3</v>
      </c>
    </row>
    <row r="5438" spans="1:5" ht="15" customHeight="1">
      <c r="A5438" s="219">
        <v>2018</v>
      </c>
      <c r="B5438" s="219" t="s">
        <v>12</v>
      </c>
      <c r="C5438" s="219" t="s">
        <v>188</v>
      </c>
      <c r="D5438" s="219" t="s">
        <v>637</v>
      </c>
      <c r="E5438" s="219">
        <v>2.7191770000000001E-3</v>
      </c>
    </row>
    <row r="5439" spans="1:5" ht="15" customHeight="1">
      <c r="A5439" s="219">
        <v>2018</v>
      </c>
      <c r="B5439" s="219" t="s">
        <v>8</v>
      </c>
      <c r="C5439" s="219" t="s">
        <v>188</v>
      </c>
      <c r="D5439" s="219" t="s">
        <v>637</v>
      </c>
      <c r="E5439" s="219">
        <v>4.8398989999999999E-3</v>
      </c>
    </row>
    <row r="5440" spans="1:5" ht="15" customHeight="1">
      <c r="A5440" s="219">
        <v>2018</v>
      </c>
      <c r="B5440" s="219" t="s">
        <v>15</v>
      </c>
      <c r="C5440" s="219" t="s">
        <v>188</v>
      </c>
      <c r="D5440" s="219" t="s">
        <v>637</v>
      </c>
      <c r="E5440" s="219">
        <v>1.3444850000000001E-3</v>
      </c>
    </row>
    <row r="5441" spans="1:5" ht="15" customHeight="1">
      <c r="A5441" s="219">
        <v>2018</v>
      </c>
      <c r="B5441" s="219" t="s">
        <v>17</v>
      </c>
      <c r="C5441" s="219" t="s">
        <v>188</v>
      </c>
      <c r="D5441" s="219" t="s">
        <v>637</v>
      </c>
      <c r="E5441" s="224">
        <v>1.1000000000000001E-6</v>
      </c>
    </row>
    <row r="5442" spans="1:5" ht="15" customHeight="1">
      <c r="A5442" s="219">
        <v>2018</v>
      </c>
      <c r="B5442" s="219" t="s">
        <v>23</v>
      </c>
      <c r="C5442" s="219" t="s">
        <v>188</v>
      </c>
      <c r="D5442" s="219" t="s">
        <v>637</v>
      </c>
      <c r="E5442" s="224">
        <v>1.02E-6</v>
      </c>
    </row>
    <row r="5443" spans="1:5" ht="15" customHeight="1">
      <c r="A5443" s="219">
        <v>2018</v>
      </c>
      <c r="B5443" s="219" t="s">
        <v>26</v>
      </c>
      <c r="C5443" s="219" t="s">
        <v>188</v>
      </c>
      <c r="D5443" s="219" t="s">
        <v>637</v>
      </c>
      <c r="E5443" s="219">
        <v>0.85720113099999995</v>
      </c>
    </row>
    <row r="5444" spans="1:5" ht="15" customHeight="1">
      <c r="A5444" s="219">
        <v>2018</v>
      </c>
      <c r="B5444" s="219" t="s">
        <v>28</v>
      </c>
      <c r="C5444" s="219" t="s">
        <v>188</v>
      </c>
      <c r="D5444" s="219" t="s">
        <v>637</v>
      </c>
      <c r="E5444" s="219">
        <v>3.5647069999999999E-3</v>
      </c>
    </row>
    <row r="5445" spans="1:5" ht="15" customHeight="1">
      <c r="A5445" s="219">
        <v>2018</v>
      </c>
      <c r="B5445" s="219" t="s">
        <v>42</v>
      </c>
      <c r="C5445" s="219" t="s">
        <v>188</v>
      </c>
      <c r="D5445" s="219" t="s">
        <v>637</v>
      </c>
      <c r="E5445" s="219">
        <v>8.2501459999999999E-3</v>
      </c>
    </row>
    <row r="5446" spans="1:5" ht="15" customHeight="1">
      <c r="A5446" s="219">
        <v>2018</v>
      </c>
      <c r="B5446" s="219" t="s">
        <v>34</v>
      </c>
      <c r="C5446" s="219" t="s">
        <v>188</v>
      </c>
      <c r="D5446" s="219" t="s">
        <v>637</v>
      </c>
      <c r="E5446" s="224">
        <v>2.6699999999999998E-6</v>
      </c>
    </row>
    <row r="5447" spans="1:5" ht="15" customHeight="1">
      <c r="A5447" s="219">
        <v>2018</v>
      </c>
      <c r="B5447" s="219" t="s">
        <v>36</v>
      </c>
      <c r="C5447" s="219" t="s">
        <v>188</v>
      </c>
      <c r="D5447" s="219" t="s">
        <v>637</v>
      </c>
      <c r="E5447" s="219">
        <v>1.277388E-3</v>
      </c>
    </row>
    <row r="5448" spans="1:5" ht="15" customHeight="1">
      <c r="A5448" s="219">
        <v>2018</v>
      </c>
      <c r="B5448" s="219" t="s">
        <v>39</v>
      </c>
      <c r="C5448" s="219" t="s">
        <v>188</v>
      </c>
      <c r="D5448" s="219" t="s">
        <v>637</v>
      </c>
      <c r="E5448" s="224">
        <v>2.7399999999999999E-5</v>
      </c>
    </row>
    <row r="5449" spans="1:5" ht="15" customHeight="1">
      <c r="A5449" s="219">
        <v>2018</v>
      </c>
      <c r="B5449" s="219" t="s">
        <v>44</v>
      </c>
      <c r="C5449" s="219" t="s">
        <v>188</v>
      </c>
      <c r="D5449" s="219" t="s">
        <v>637</v>
      </c>
      <c r="E5449" s="219">
        <v>6.5423060000000003E-3</v>
      </c>
    </row>
    <row r="5450" spans="1:5" ht="15" customHeight="1">
      <c r="A5450" s="219">
        <v>2018</v>
      </c>
      <c r="B5450" s="219" t="s">
        <v>47</v>
      </c>
      <c r="C5450" s="219" t="s">
        <v>188</v>
      </c>
      <c r="D5450" s="219" t="s">
        <v>637</v>
      </c>
      <c r="E5450" s="224">
        <v>2.6800000000000001E-5</v>
      </c>
    </row>
    <row r="5451" spans="1:5" ht="15" customHeight="1">
      <c r="A5451" s="219">
        <v>2018</v>
      </c>
      <c r="B5451" s="219" t="s">
        <v>50</v>
      </c>
      <c r="C5451" s="219" t="s">
        <v>188</v>
      </c>
      <c r="D5451" s="219" t="s">
        <v>637</v>
      </c>
      <c r="E5451" s="219">
        <v>2.3293126000000001E-2</v>
      </c>
    </row>
    <row r="5452" spans="1:5" ht="15" customHeight="1">
      <c r="A5452" s="219">
        <v>2018</v>
      </c>
      <c r="B5452" s="219" t="s">
        <v>58</v>
      </c>
      <c r="C5452" s="219" t="s">
        <v>188</v>
      </c>
      <c r="D5452" s="219" t="s">
        <v>637</v>
      </c>
      <c r="E5452" s="224">
        <v>6.44E-7</v>
      </c>
    </row>
    <row r="5453" spans="1:5" ht="15" customHeight="1">
      <c r="A5453" s="219">
        <v>2018</v>
      </c>
      <c r="B5453" s="219" t="s">
        <v>55</v>
      </c>
      <c r="C5453" s="219" t="s">
        <v>188</v>
      </c>
      <c r="D5453" s="219" t="s">
        <v>637</v>
      </c>
      <c r="E5453" s="219">
        <v>5.0630100000000002E-4</v>
      </c>
    </row>
    <row r="5454" spans="1:5" ht="15" customHeight="1">
      <c r="A5454" s="219">
        <v>2018</v>
      </c>
      <c r="B5454" s="219" t="s">
        <v>61</v>
      </c>
      <c r="C5454" s="219" t="s">
        <v>188</v>
      </c>
      <c r="D5454" s="219" t="s">
        <v>637</v>
      </c>
      <c r="E5454" s="224">
        <v>1.95E-5</v>
      </c>
    </row>
    <row r="5455" spans="1:5" ht="15" customHeight="1">
      <c r="A5455" s="219">
        <v>2018</v>
      </c>
      <c r="B5455" s="219" t="s">
        <v>62</v>
      </c>
      <c r="C5455" s="219" t="s">
        <v>188</v>
      </c>
      <c r="D5455" s="219" t="s">
        <v>637</v>
      </c>
      <c r="E5455" s="224">
        <v>1.8300000000000001E-5</v>
      </c>
    </row>
    <row r="5456" spans="1:5" ht="15" customHeight="1">
      <c r="A5456" s="219">
        <v>2018</v>
      </c>
      <c r="B5456" s="219" t="s">
        <v>68</v>
      </c>
      <c r="C5456" s="219" t="s">
        <v>188</v>
      </c>
      <c r="D5456" s="219" t="s">
        <v>637</v>
      </c>
      <c r="E5456" s="219">
        <v>2.404439E-3</v>
      </c>
    </row>
    <row r="5457" spans="1:5" ht="15" customHeight="1">
      <c r="A5457" s="219">
        <v>2018</v>
      </c>
      <c r="B5457" s="219" t="s">
        <v>65</v>
      </c>
      <c r="C5457" s="219" t="s">
        <v>188</v>
      </c>
      <c r="D5457" s="219" t="s">
        <v>637</v>
      </c>
      <c r="E5457" s="219">
        <v>4.8581706000000002E-2</v>
      </c>
    </row>
    <row r="5458" spans="1:5" ht="15" customHeight="1">
      <c r="A5458" s="219">
        <v>2018</v>
      </c>
      <c r="B5458" s="219" t="s">
        <v>70</v>
      </c>
      <c r="C5458" s="219" t="s">
        <v>188</v>
      </c>
      <c r="D5458" s="219" t="s">
        <v>637</v>
      </c>
      <c r="E5458" s="224">
        <v>1.8799999999999999E-7</v>
      </c>
    </row>
    <row r="5459" spans="1:5" ht="15" customHeight="1">
      <c r="A5459" s="219">
        <v>2018</v>
      </c>
      <c r="B5459" s="219" t="s">
        <v>89</v>
      </c>
      <c r="C5459" s="219" t="s">
        <v>188</v>
      </c>
      <c r="D5459" s="219" t="s">
        <v>637</v>
      </c>
      <c r="E5459" s="224">
        <v>1.2999999999999999E-5</v>
      </c>
    </row>
    <row r="5460" spans="1:5" ht="15" customHeight="1">
      <c r="A5460" s="219">
        <v>2018</v>
      </c>
      <c r="B5460" s="219" t="s">
        <v>92</v>
      </c>
      <c r="C5460" s="219" t="s">
        <v>188</v>
      </c>
      <c r="D5460" s="219" t="s">
        <v>637</v>
      </c>
      <c r="E5460" s="224">
        <v>3.1599999999999998E-6</v>
      </c>
    </row>
    <row r="5461" spans="1:5" ht="15" customHeight="1">
      <c r="A5461" s="219">
        <v>2018</v>
      </c>
      <c r="B5461" s="219" t="s">
        <v>73</v>
      </c>
      <c r="C5461" s="219" t="s">
        <v>188</v>
      </c>
      <c r="D5461" s="219" t="s">
        <v>637</v>
      </c>
      <c r="E5461" s="219">
        <v>2.3127099999999999E-4</v>
      </c>
    </row>
    <row r="5462" spans="1:5" ht="15" customHeight="1">
      <c r="A5462" s="219">
        <v>2018</v>
      </c>
      <c r="B5462" s="219" t="s">
        <v>81</v>
      </c>
      <c r="C5462" s="219" t="s">
        <v>188</v>
      </c>
      <c r="D5462" s="219" t="s">
        <v>637</v>
      </c>
      <c r="E5462" s="224">
        <v>2.4200000000000002E-7</v>
      </c>
    </row>
    <row r="5463" spans="1:5" ht="15" customHeight="1">
      <c r="A5463" s="219">
        <v>2018</v>
      </c>
      <c r="B5463" s="219" t="s">
        <v>84</v>
      </c>
      <c r="C5463" s="219" t="s">
        <v>188</v>
      </c>
      <c r="D5463" s="219" t="s">
        <v>637</v>
      </c>
      <c r="E5463" s="224">
        <v>2.4499999999999998E-7</v>
      </c>
    </row>
    <row r="5464" spans="1:5" ht="15" customHeight="1">
      <c r="A5464" s="219">
        <v>2018</v>
      </c>
      <c r="B5464" s="219" t="s">
        <v>76</v>
      </c>
      <c r="C5464" s="219" t="s">
        <v>188</v>
      </c>
      <c r="D5464" s="219" t="s">
        <v>637</v>
      </c>
      <c r="E5464" s="224">
        <v>1.49E-7</v>
      </c>
    </row>
    <row r="5465" spans="1:5" ht="15" customHeight="1">
      <c r="A5465" s="219">
        <v>2018</v>
      </c>
      <c r="B5465" s="219" t="s">
        <v>87</v>
      </c>
      <c r="C5465" s="219" t="s">
        <v>188</v>
      </c>
      <c r="D5465" s="219" t="s">
        <v>637</v>
      </c>
      <c r="E5465" s="224">
        <v>2.1600000000000001E-6</v>
      </c>
    </row>
    <row r="5466" spans="1:5" ht="15" customHeight="1">
      <c r="A5466" s="219">
        <v>2018</v>
      </c>
      <c r="B5466" s="219" t="s">
        <v>95</v>
      </c>
      <c r="C5466" s="219" t="s">
        <v>188</v>
      </c>
      <c r="D5466" s="219" t="s">
        <v>637</v>
      </c>
      <c r="E5466" s="219">
        <v>2.9678679999999998E-3</v>
      </c>
    </row>
    <row r="5467" spans="1:5" ht="15" customHeight="1">
      <c r="A5467" s="219">
        <v>2018</v>
      </c>
      <c r="B5467" s="219" t="s">
        <v>98</v>
      </c>
      <c r="C5467" s="219" t="s">
        <v>188</v>
      </c>
      <c r="D5467" s="219" t="s">
        <v>637</v>
      </c>
      <c r="E5467" s="219">
        <v>1.9690223999999999E-2</v>
      </c>
    </row>
    <row r="5468" spans="1:5" ht="15" customHeight="1">
      <c r="A5468" s="219">
        <v>2018</v>
      </c>
      <c r="B5468" s="219" t="s">
        <v>100</v>
      </c>
      <c r="C5468" s="219" t="s">
        <v>188</v>
      </c>
      <c r="D5468" s="219" t="s">
        <v>637</v>
      </c>
      <c r="E5468" s="224">
        <v>7.7400000000000004E-6</v>
      </c>
    </row>
    <row r="5469" spans="1:5" ht="15" customHeight="1">
      <c r="A5469" s="219">
        <v>2018</v>
      </c>
      <c r="B5469" s="219" t="s">
        <v>103</v>
      </c>
      <c r="C5469" s="219" t="s">
        <v>188</v>
      </c>
      <c r="D5469" s="219" t="s">
        <v>637</v>
      </c>
      <c r="E5469" s="224">
        <v>4.6700000000000002E-6</v>
      </c>
    </row>
    <row r="5470" spans="1:5" ht="15" customHeight="1">
      <c r="A5470" s="219">
        <v>2018</v>
      </c>
      <c r="B5470" s="219" t="s">
        <v>105</v>
      </c>
      <c r="C5470" s="219" t="s">
        <v>188</v>
      </c>
      <c r="D5470" s="219" t="s">
        <v>637</v>
      </c>
      <c r="E5470" s="224">
        <v>4.4000000000000002E-6</v>
      </c>
    </row>
    <row r="5471" spans="1:5" ht="15" customHeight="1">
      <c r="A5471" s="219">
        <v>2018</v>
      </c>
      <c r="B5471" s="219" t="s">
        <v>107</v>
      </c>
      <c r="C5471" s="219" t="s">
        <v>188</v>
      </c>
      <c r="D5471" s="219" t="s">
        <v>637</v>
      </c>
      <c r="E5471" s="224">
        <v>5.1900000000000001E-5</v>
      </c>
    </row>
    <row r="5472" spans="1:5" ht="15" customHeight="1">
      <c r="A5472" s="219">
        <v>2018</v>
      </c>
      <c r="B5472" s="219" t="s">
        <v>110</v>
      </c>
      <c r="C5472" s="219" t="s">
        <v>188</v>
      </c>
      <c r="D5472" s="219" t="s">
        <v>637</v>
      </c>
      <c r="E5472" s="224">
        <v>2.41E-5</v>
      </c>
    </row>
    <row r="5473" spans="1:5" ht="15" customHeight="1">
      <c r="A5473" s="219">
        <v>2018</v>
      </c>
      <c r="B5473" s="219" t="s">
        <v>113</v>
      </c>
      <c r="C5473" s="219" t="s">
        <v>188</v>
      </c>
      <c r="D5473" s="219" t="s">
        <v>637</v>
      </c>
      <c r="E5473" s="219">
        <v>2.6774399999999999E-4</v>
      </c>
    </row>
    <row r="5474" spans="1:5" ht="15" customHeight="1">
      <c r="A5474" s="219">
        <v>2018</v>
      </c>
      <c r="B5474" s="219" t="s">
        <v>115</v>
      </c>
      <c r="C5474" s="219" t="s">
        <v>188</v>
      </c>
      <c r="D5474" s="219" t="s">
        <v>637</v>
      </c>
      <c r="E5474" s="219">
        <v>1.2906116E-2</v>
      </c>
    </row>
    <row r="5475" spans="1:5" ht="15" customHeight="1">
      <c r="A5475" s="219">
        <v>2018</v>
      </c>
      <c r="B5475" s="219" t="s">
        <v>118</v>
      </c>
      <c r="C5475" s="219" t="s">
        <v>188</v>
      </c>
      <c r="D5475" s="219" t="s">
        <v>637</v>
      </c>
      <c r="E5475" s="224">
        <v>1.2300000000000001E-6</v>
      </c>
    </row>
    <row r="5476" spans="1:5" ht="15" customHeight="1">
      <c r="A5476" s="219">
        <v>2018</v>
      </c>
      <c r="B5476" s="219" t="s">
        <v>123</v>
      </c>
      <c r="C5476" s="219" t="s">
        <v>188</v>
      </c>
      <c r="D5476" s="219" t="s">
        <v>637</v>
      </c>
      <c r="E5476" s="219">
        <v>1.9993800000000001E-4</v>
      </c>
    </row>
    <row r="5477" spans="1:5" ht="15" customHeight="1">
      <c r="A5477" s="219">
        <v>2018</v>
      </c>
      <c r="B5477" s="219" t="s">
        <v>126</v>
      </c>
      <c r="C5477" s="219" t="s">
        <v>188</v>
      </c>
      <c r="D5477" s="219" t="s">
        <v>637</v>
      </c>
      <c r="E5477" s="219">
        <v>9.92059E-4</v>
      </c>
    </row>
    <row r="5478" spans="1:5" ht="15" customHeight="1">
      <c r="A5478" s="219">
        <v>2018</v>
      </c>
      <c r="B5478" s="219" t="s">
        <v>132</v>
      </c>
      <c r="C5478" s="219" t="s">
        <v>188</v>
      </c>
      <c r="D5478" s="219" t="s">
        <v>637</v>
      </c>
      <c r="E5478" s="224">
        <v>4.6800000000000001E-6</v>
      </c>
    </row>
    <row r="5479" spans="1:5" ht="15" customHeight="1">
      <c r="A5479" s="219">
        <v>2018</v>
      </c>
      <c r="B5479" s="219" t="s">
        <v>129</v>
      </c>
      <c r="C5479" s="219" t="s">
        <v>188</v>
      </c>
      <c r="D5479" s="219" t="s">
        <v>637</v>
      </c>
      <c r="E5479" s="224">
        <v>6.8300000000000007E-5</v>
      </c>
    </row>
    <row r="5480" spans="1:5" ht="15" customHeight="1">
      <c r="A5480" s="219">
        <v>2018</v>
      </c>
      <c r="B5480" s="219" t="s">
        <v>134</v>
      </c>
      <c r="C5480" s="219" t="s">
        <v>188</v>
      </c>
      <c r="D5480" s="219" t="s">
        <v>637</v>
      </c>
      <c r="E5480" s="219">
        <v>2.0317499999999999E-4</v>
      </c>
    </row>
    <row r="5481" spans="1:5" ht="15" customHeight="1">
      <c r="A5481" s="219">
        <v>2017</v>
      </c>
      <c r="B5481" s="219" t="s">
        <v>42</v>
      </c>
      <c r="C5481" s="219" t="s">
        <v>638</v>
      </c>
      <c r="D5481" s="219" t="s">
        <v>641</v>
      </c>
      <c r="E5481" s="219">
        <v>2.1769700000000001E-4</v>
      </c>
    </row>
    <row r="5482" spans="1:5" ht="15" customHeight="1">
      <c r="A5482" s="219">
        <v>2017</v>
      </c>
      <c r="B5482" s="219" t="s">
        <v>100</v>
      </c>
      <c r="C5482" s="219" t="s">
        <v>638</v>
      </c>
      <c r="D5482" s="219" t="s">
        <v>641</v>
      </c>
      <c r="E5482" s="219">
        <v>0.99978230300000004</v>
      </c>
    </row>
    <row r="5483" spans="1:5" ht="15" customHeight="1">
      <c r="A5483" s="219">
        <v>2018</v>
      </c>
      <c r="B5483" s="219" t="s">
        <v>42</v>
      </c>
      <c r="C5483" s="219" t="s">
        <v>638</v>
      </c>
      <c r="D5483" s="219" t="s">
        <v>641</v>
      </c>
      <c r="E5483" s="219">
        <v>-2.0168147000000001E-2</v>
      </c>
    </row>
    <row r="5484" spans="1:5" ht="15" customHeight="1">
      <c r="A5484" s="219">
        <v>2018</v>
      </c>
      <c r="B5484" s="219" t="s">
        <v>100</v>
      </c>
      <c r="C5484" s="219" t="s">
        <v>638</v>
      </c>
      <c r="D5484" s="219" t="s">
        <v>641</v>
      </c>
      <c r="E5484" s="219">
        <v>1.0201681469999999</v>
      </c>
    </row>
    <row r="5485" spans="1:5" ht="15" customHeight="1">
      <c r="A5485" s="219">
        <v>2011</v>
      </c>
      <c r="B5485" s="219" t="s">
        <v>36</v>
      </c>
      <c r="C5485" s="219" t="s">
        <v>638</v>
      </c>
      <c r="D5485" s="219" t="s">
        <v>636</v>
      </c>
      <c r="E5485" s="219">
        <v>0.51827480500000001</v>
      </c>
    </row>
    <row r="5486" spans="1:5" ht="15" customHeight="1">
      <c r="A5486" s="219">
        <v>2011</v>
      </c>
      <c r="B5486" s="219" t="s">
        <v>61</v>
      </c>
      <c r="C5486" s="219" t="s">
        <v>638</v>
      </c>
      <c r="D5486" s="219" t="s">
        <v>636</v>
      </c>
      <c r="E5486" s="219">
        <v>0.22150181599999999</v>
      </c>
    </row>
    <row r="5487" spans="1:5" ht="15" customHeight="1">
      <c r="A5487" s="219">
        <v>2011</v>
      </c>
      <c r="B5487" s="219" t="s">
        <v>62</v>
      </c>
      <c r="C5487" s="219" t="s">
        <v>638</v>
      </c>
      <c r="D5487" s="219" t="s">
        <v>636</v>
      </c>
      <c r="E5487" s="219">
        <v>0.19498228400000001</v>
      </c>
    </row>
    <row r="5488" spans="1:5" ht="15" customHeight="1">
      <c r="A5488" s="219">
        <v>2011</v>
      </c>
      <c r="B5488" s="219" t="s">
        <v>68</v>
      </c>
      <c r="C5488" s="219" t="s">
        <v>638</v>
      </c>
      <c r="D5488" s="219" t="s">
        <v>636</v>
      </c>
      <c r="E5488" s="219">
        <v>6.5241094999999999E-2</v>
      </c>
    </row>
    <row r="5489" spans="1:5" ht="15" customHeight="1">
      <c r="A5489" s="219">
        <v>2012</v>
      </c>
      <c r="B5489" s="219" t="s">
        <v>36</v>
      </c>
      <c r="C5489" s="219" t="s">
        <v>638</v>
      </c>
      <c r="D5489" s="219" t="s">
        <v>636</v>
      </c>
      <c r="E5489" s="219">
        <v>0.79077167800000003</v>
      </c>
    </row>
    <row r="5490" spans="1:5" ht="15" customHeight="1">
      <c r="A5490" s="219">
        <v>2012</v>
      </c>
      <c r="B5490" s="219" t="s">
        <v>61</v>
      </c>
      <c r="C5490" s="219" t="s">
        <v>638</v>
      </c>
      <c r="D5490" s="219" t="s">
        <v>636</v>
      </c>
      <c r="E5490" s="219">
        <v>8.1982901999999996E-2</v>
      </c>
    </row>
    <row r="5491" spans="1:5" ht="15" customHeight="1">
      <c r="A5491" s="219">
        <v>2012</v>
      </c>
      <c r="B5491" s="219" t="s">
        <v>62</v>
      </c>
      <c r="C5491" s="219" t="s">
        <v>638</v>
      </c>
      <c r="D5491" s="219" t="s">
        <v>636</v>
      </c>
      <c r="E5491" s="219">
        <v>3.1087862000000001E-2</v>
      </c>
    </row>
    <row r="5492" spans="1:5" ht="15" customHeight="1">
      <c r="A5492" s="219">
        <v>2012</v>
      </c>
      <c r="B5492" s="219" t="s">
        <v>68</v>
      </c>
      <c r="C5492" s="219" t="s">
        <v>638</v>
      </c>
      <c r="D5492" s="219" t="s">
        <v>636</v>
      </c>
      <c r="E5492" s="219">
        <v>9.6157559000000004E-2</v>
      </c>
    </row>
    <row r="5493" spans="1:5" ht="15" customHeight="1">
      <c r="A5493" s="219">
        <v>2013</v>
      </c>
      <c r="B5493" s="219" t="s">
        <v>36</v>
      </c>
      <c r="C5493" s="219" t="s">
        <v>638</v>
      </c>
      <c r="D5493" s="219" t="s">
        <v>636</v>
      </c>
      <c r="E5493" s="219">
        <v>0.81534288799999999</v>
      </c>
    </row>
    <row r="5494" spans="1:5" ht="15" customHeight="1">
      <c r="A5494" s="219">
        <v>2013</v>
      </c>
      <c r="B5494" s="219" t="s">
        <v>62</v>
      </c>
      <c r="C5494" s="219" t="s">
        <v>638</v>
      </c>
      <c r="D5494" s="219" t="s">
        <v>636</v>
      </c>
      <c r="E5494" s="219">
        <v>4.7100182999999997E-2</v>
      </c>
    </row>
    <row r="5495" spans="1:5" ht="15" customHeight="1">
      <c r="A5495" s="219">
        <v>2013</v>
      </c>
      <c r="B5495" s="219" t="s">
        <v>68</v>
      </c>
      <c r="C5495" s="219" t="s">
        <v>638</v>
      </c>
      <c r="D5495" s="219" t="s">
        <v>636</v>
      </c>
      <c r="E5495" s="219">
        <v>0.13755692899999999</v>
      </c>
    </row>
    <row r="5496" spans="1:5" ht="15" customHeight="1">
      <c r="A5496" s="219">
        <v>2014</v>
      </c>
      <c r="B5496" s="219" t="s">
        <v>36</v>
      </c>
      <c r="C5496" s="219" t="s">
        <v>638</v>
      </c>
      <c r="D5496" s="219" t="s">
        <v>636</v>
      </c>
      <c r="E5496" s="219">
        <v>0.72495238500000003</v>
      </c>
    </row>
    <row r="5497" spans="1:5" ht="15" customHeight="1">
      <c r="A5497" s="219">
        <v>2014</v>
      </c>
      <c r="B5497" s="219" t="s">
        <v>61</v>
      </c>
      <c r="C5497" s="219" t="s">
        <v>638</v>
      </c>
      <c r="D5497" s="219" t="s">
        <v>636</v>
      </c>
      <c r="E5497" s="219">
        <v>0.106564415</v>
      </c>
    </row>
    <row r="5498" spans="1:5" ht="15" customHeight="1">
      <c r="A5498" s="219">
        <v>2014</v>
      </c>
      <c r="B5498" s="219" t="s">
        <v>62</v>
      </c>
      <c r="C5498" s="219" t="s">
        <v>638</v>
      </c>
      <c r="D5498" s="219" t="s">
        <v>636</v>
      </c>
      <c r="E5498" s="219">
        <v>6.1146660999999998E-2</v>
      </c>
    </row>
    <row r="5499" spans="1:5" ht="15" customHeight="1">
      <c r="A5499" s="219">
        <v>2014</v>
      </c>
      <c r="B5499" s="219" t="s">
        <v>68</v>
      </c>
      <c r="C5499" s="219" t="s">
        <v>638</v>
      </c>
      <c r="D5499" s="219" t="s">
        <v>636</v>
      </c>
      <c r="E5499" s="219">
        <v>0.10733653899999999</v>
      </c>
    </row>
    <row r="5500" spans="1:5" ht="15" customHeight="1">
      <c r="A5500" s="219">
        <v>2015</v>
      </c>
      <c r="B5500" s="219" t="s">
        <v>36</v>
      </c>
      <c r="C5500" s="219" t="s">
        <v>638</v>
      </c>
      <c r="D5500" s="219" t="s">
        <v>636</v>
      </c>
      <c r="E5500" s="219">
        <v>0.74975097099999999</v>
      </c>
    </row>
    <row r="5501" spans="1:5" ht="15" customHeight="1">
      <c r="A5501" s="219">
        <v>2015</v>
      </c>
      <c r="B5501" s="219" t="s">
        <v>61</v>
      </c>
      <c r="C5501" s="219" t="s">
        <v>638</v>
      </c>
      <c r="D5501" s="219" t="s">
        <v>636</v>
      </c>
      <c r="E5501" s="219">
        <v>0.108867692</v>
      </c>
    </row>
    <row r="5502" spans="1:5" ht="15" customHeight="1">
      <c r="A5502" s="219">
        <v>2015</v>
      </c>
      <c r="B5502" s="219" t="s">
        <v>62</v>
      </c>
      <c r="C5502" s="219" t="s">
        <v>638</v>
      </c>
      <c r="D5502" s="219" t="s">
        <v>636</v>
      </c>
      <c r="E5502" s="219">
        <v>3.8581472999999998E-2</v>
      </c>
    </row>
    <row r="5503" spans="1:5" ht="15" customHeight="1">
      <c r="A5503" s="219">
        <v>2015</v>
      </c>
      <c r="B5503" s="219" t="s">
        <v>68</v>
      </c>
      <c r="C5503" s="219" t="s">
        <v>638</v>
      </c>
      <c r="D5503" s="219" t="s">
        <v>636</v>
      </c>
      <c r="E5503" s="219">
        <v>0.102799864</v>
      </c>
    </row>
    <row r="5504" spans="1:5" ht="15" customHeight="1">
      <c r="A5504" s="219">
        <v>2016</v>
      </c>
      <c r="B5504" s="219" t="s">
        <v>36</v>
      </c>
      <c r="C5504" s="219" t="s">
        <v>638</v>
      </c>
      <c r="D5504" s="219" t="s">
        <v>636</v>
      </c>
      <c r="E5504" s="219">
        <v>0.89522326200000002</v>
      </c>
    </row>
    <row r="5505" spans="1:5" ht="15" customHeight="1">
      <c r="A5505" s="219">
        <v>2016</v>
      </c>
      <c r="B5505" s="219" t="s">
        <v>62</v>
      </c>
      <c r="C5505" s="219" t="s">
        <v>638</v>
      </c>
      <c r="D5505" s="219" t="s">
        <v>636</v>
      </c>
      <c r="E5505" s="219">
        <v>3.8780495999999998E-2</v>
      </c>
    </row>
    <row r="5506" spans="1:5" ht="15" customHeight="1">
      <c r="A5506" s="219">
        <v>2016</v>
      </c>
      <c r="B5506" s="219" t="s">
        <v>68</v>
      </c>
      <c r="C5506" s="219" t="s">
        <v>638</v>
      </c>
      <c r="D5506" s="219" t="s">
        <v>636</v>
      </c>
      <c r="E5506" s="219">
        <v>6.5996241999999997E-2</v>
      </c>
    </row>
    <row r="5507" spans="1:5" ht="15" customHeight="1">
      <c r="A5507" s="219">
        <v>2017</v>
      </c>
      <c r="B5507" s="219" t="s">
        <v>36</v>
      </c>
      <c r="C5507" s="219" t="s">
        <v>638</v>
      </c>
      <c r="D5507" s="219" t="s">
        <v>636</v>
      </c>
      <c r="E5507" s="219">
        <v>0.77657934200000001</v>
      </c>
    </row>
    <row r="5508" spans="1:5" ht="15" customHeight="1">
      <c r="A5508" s="219">
        <v>2017</v>
      </c>
      <c r="B5508" s="219" t="s">
        <v>61</v>
      </c>
      <c r="C5508" s="219" t="s">
        <v>638</v>
      </c>
      <c r="D5508" s="219" t="s">
        <v>636</v>
      </c>
      <c r="E5508" s="219">
        <v>0.10439533400000001</v>
      </c>
    </row>
    <row r="5509" spans="1:5" ht="15" customHeight="1">
      <c r="A5509" s="219">
        <v>2017</v>
      </c>
      <c r="B5509" s="219" t="s">
        <v>62</v>
      </c>
      <c r="C5509" s="219" t="s">
        <v>638</v>
      </c>
      <c r="D5509" s="219" t="s">
        <v>636</v>
      </c>
      <c r="E5509" s="219">
        <v>4.5664158000000003E-2</v>
      </c>
    </row>
    <row r="5510" spans="1:5" ht="15" customHeight="1">
      <c r="A5510" s="219">
        <v>2017</v>
      </c>
      <c r="B5510" s="219" t="s">
        <v>68</v>
      </c>
      <c r="C5510" s="219" t="s">
        <v>638</v>
      </c>
      <c r="D5510" s="219" t="s">
        <v>636</v>
      </c>
      <c r="E5510" s="219">
        <v>7.3220359999999996E-3</v>
      </c>
    </row>
    <row r="5511" spans="1:5" ht="15" customHeight="1">
      <c r="A5511" s="219">
        <v>2017</v>
      </c>
      <c r="B5511" s="219" t="s">
        <v>113</v>
      </c>
      <c r="C5511" s="219" t="s">
        <v>638</v>
      </c>
      <c r="D5511" s="219" t="s">
        <v>636</v>
      </c>
      <c r="E5511" s="219">
        <v>6.6039131000000001E-2</v>
      </c>
    </row>
    <row r="5512" spans="1:5" ht="15" customHeight="1">
      <c r="A5512" s="219">
        <v>2018</v>
      </c>
      <c r="B5512" s="219" t="s">
        <v>36</v>
      </c>
      <c r="C5512" s="219" t="s">
        <v>638</v>
      </c>
      <c r="D5512" s="219" t="s">
        <v>636</v>
      </c>
      <c r="E5512" s="219">
        <v>0.73803242300000005</v>
      </c>
    </row>
    <row r="5513" spans="1:5" ht="15" customHeight="1">
      <c r="A5513" s="219">
        <v>2018</v>
      </c>
      <c r="B5513" s="219" t="s">
        <v>61</v>
      </c>
      <c r="C5513" s="219" t="s">
        <v>638</v>
      </c>
      <c r="D5513" s="219" t="s">
        <v>636</v>
      </c>
      <c r="E5513" s="219">
        <v>1.550549E-3</v>
      </c>
    </row>
    <row r="5514" spans="1:5" ht="15" customHeight="1">
      <c r="A5514" s="219">
        <v>2018</v>
      </c>
      <c r="B5514" s="219" t="s">
        <v>62</v>
      </c>
      <c r="C5514" s="219" t="s">
        <v>638</v>
      </c>
      <c r="D5514" s="219" t="s">
        <v>636</v>
      </c>
      <c r="E5514" s="219">
        <v>4.6186691000000002E-2</v>
      </c>
    </row>
    <row r="5515" spans="1:5" ht="15" customHeight="1">
      <c r="A5515" s="219">
        <v>2018</v>
      </c>
      <c r="B5515" s="219" t="s">
        <v>68</v>
      </c>
      <c r="C5515" s="219" t="s">
        <v>638</v>
      </c>
      <c r="D5515" s="219" t="s">
        <v>636</v>
      </c>
      <c r="E5515" s="219">
        <v>1.5042639999999999E-2</v>
      </c>
    </row>
    <row r="5516" spans="1:5" ht="15" customHeight="1">
      <c r="A5516" s="219">
        <v>2018</v>
      </c>
      <c r="B5516" s="219" t="s">
        <v>95</v>
      </c>
      <c r="C5516" s="219" t="s">
        <v>638</v>
      </c>
      <c r="D5516" s="219" t="s">
        <v>636</v>
      </c>
      <c r="E5516" s="219">
        <v>0.15090082299999999</v>
      </c>
    </row>
    <row r="5517" spans="1:5" ht="15" customHeight="1">
      <c r="A5517" s="219">
        <v>2018</v>
      </c>
      <c r="B5517" s="219" t="s">
        <v>113</v>
      </c>
      <c r="C5517" s="219" t="s">
        <v>638</v>
      </c>
      <c r="D5517" s="219" t="s">
        <v>636</v>
      </c>
      <c r="E5517" s="219">
        <v>4.8286875E-2</v>
      </c>
    </row>
    <row r="5518" spans="1:5" ht="15" customHeight="1">
      <c r="A5518" s="219">
        <v>2011</v>
      </c>
      <c r="B5518" s="219" t="s">
        <v>81</v>
      </c>
      <c r="C5518" s="219" t="s">
        <v>638</v>
      </c>
      <c r="D5518" s="219" t="s">
        <v>635</v>
      </c>
      <c r="E5518" s="219">
        <v>0.59909391899999997</v>
      </c>
    </row>
    <row r="5519" spans="1:5" ht="15" customHeight="1">
      <c r="A5519" s="219">
        <v>2011</v>
      </c>
      <c r="B5519" s="219" t="s">
        <v>87</v>
      </c>
      <c r="C5519" s="219" t="s">
        <v>638</v>
      </c>
      <c r="D5519" s="219" t="s">
        <v>635</v>
      </c>
      <c r="E5519" s="219">
        <v>0.40090608100000003</v>
      </c>
    </row>
    <row r="5520" spans="1:5" ht="15" customHeight="1">
      <c r="A5520" s="219">
        <v>2012</v>
      </c>
      <c r="B5520" s="219" t="s">
        <v>81</v>
      </c>
      <c r="C5520" s="219" t="s">
        <v>638</v>
      </c>
      <c r="D5520" s="219" t="s">
        <v>635</v>
      </c>
      <c r="E5520" s="219">
        <v>1</v>
      </c>
    </row>
    <row r="5521" spans="1:5" ht="15" customHeight="1">
      <c r="A5521" s="219">
        <v>2013</v>
      </c>
      <c r="B5521" s="219" t="s">
        <v>81</v>
      </c>
      <c r="C5521" s="219" t="s">
        <v>638</v>
      </c>
      <c r="D5521" s="219" t="s">
        <v>635</v>
      </c>
      <c r="E5521" s="219">
        <v>1</v>
      </c>
    </row>
    <row r="5522" spans="1:5" ht="15" customHeight="1">
      <c r="A5522" s="219">
        <v>2014</v>
      </c>
      <c r="B5522" s="219" t="s">
        <v>81</v>
      </c>
      <c r="C5522" s="219" t="s">
        <v>638</v>
      </c>
      <c r="D5522" s="219" t="s">
        <v>635</v>
      </c>
      <c r="E5522" s="219">
        <v>1</v>
      </c>
    </row>
    <row r="5523" spans="1:5" ht="15" customHeight="1">
      <c r="A5523" s="219">
        <v>2015</v>
      </c>
      <c r="B5523" s="219" t="s">
        <v>81</v>
      </c>
      <c r="C5523" s="219" t="s">
        <v>638</v>
      </c>
      <c r="D5523" s="219" t="s">
        <v>635</v>
      </c>
      <c r="E5523" s="219">
        <v>0.95829212600000002</v>
      </c>
    </row>
    <row r="5524" spans="1:5" ht="15" customHeight="1">
      <c r="A5524" s="219">
        <v>2015</v>
      </c>
      <c r="B5524" s="219" t="s">
        <v>87</v>
      </c>
      <c r="C5524" s="219" t="s">
        <v>638</v>
      </c>
      <c r="D5524" s="219" t="s">
        <v>635</v>
      </c>
      <c r="E5524" s="219">
        <v>4.1707873999999999E-2</v>
      </c>
    </row>
    <row r="5525" spans="1:5" ht="15" customHeight="1">
      <c r="A5525" s="219">
        <v>2016</v>
      </c>
      <c r="B5525" s="219" t="s">
        <v>81</v>
      </c>
      <c r="C5525" s="219" t="s">
        <v>638</v>
      </c>
      <c r="D5525" s="219" t="s">
        <v>635</v>
      </c>
      <c r="E5525" s="219">
        <v>0.97085433799999998</v>
      </c>
    </row>
    <row r="5526" spans="1:5" ht="15" customHeight="1">
      <c r="A5526" s="219">
        <v>2016</v>
      </c>
      <c r="B5526" s="219" t="s">
        <v>87</v>
      </c>
      <c r="C5526" s="219" t="s">
        <v>638</v>
      </c>
      <c r="D5526" s="219" t="s">
        <v>635</v>
      </c>
      <c r="E5526" s="219">
        <v>2.9145661999999999E-2</v>
      </c>
    </row>
    <row r="5527" spans="1:5" ht="15" customHeight="1">
      <c r="A5527" s="219">
        <v>2017</v>
      </c>
      <c r="B5527" s="219" t="s">
        <v>81</v>
      </c>
      <c r="C5527" s="219" t="s">
        <v>638</v>
      </c>
      <c r="D5527" s="219" t="s">
        <v>635</v>
      </c>
      <c r="E5527" s="219">
        <v>0.41112167300000002</v>
      </c>
    </row>
    <row r="5528" spans="1:5" ht="15" customHeight="1">
      <c r="A5528" s="219">
        <v>2017</v>
      </c>
      <c r="B5528" s="219" t="s">
        <v>87</v>
      </c>
      <c r="C5528" s="219" t="s">
        <v>638</v>
      </c>
      <c r="D5528" s="219" t="s">
        <v>635</v>
      </c>
      <c r="E5528" s="219">
        <v>0.58887832699999998</v>
      </c>
    </row>
    <row r="5529" spans="1:5" ht="15" customHeight="1">
      <c r="A5529" s="219">
        <v>2018</v>
      </c>
      <c r="B5529" s="219" t="s">
        <v>81</v>
      </c>
      <c r="C5529" s="219" t="s">
        <v>638</v>
      </c>
      <c r="D5529" s="219" t="s">
        <v>635</v>
      </c>
      <c r="E5529" s="219">
        <v>0.81152313799999998</v>
      </c>
    </row>
    <row r="5530" spans="1:5" ht="15" customHeight="1">
      <c r="A5530" s="219">
        <v>2018</v>
      </c>
      <c r="B5530" s="219" t="s">
        <v>87</v>
      </c>
      <c r="C5530" s="219" t="s">
        <v>638</v>
      </c>
      <c r="D5530" s="219" t="s">
        <v>635</v>
      </c>
      <c r="E5530" s="219">
        <v>0.188476862</v>
      </c>
    </row>
    <row r="5531" spans="1:5" ht="15" customHeight="1">
      <c r="A5531" s="219">
        <v>2011</v>
      </c>
      <c r="B5531" s="219" t="s">
        <v>100</v>
      </c>
      <c r="C5531" s="219" t="s">
        <v>638</v>
      </c>
      <c r="D5531" s="219" t="s">
        <v>641</v>
      </c>
      <c r="E5531" s="219">
        <v>1</v>
      </c>
    </row>
    <row r="5532" spans="1:5" ht="15" customHeight="1">
      <c r="A5532" s="219">
        <v>2012</v>
      </c>
      <c r="B5532" s="219" t="s">
        <v>100</v>
      </c>
      <c r="C5532" s="219" t="s">
        <v>638</v>
      </c>
      <c r="D5532" s="219" t="s">
        <v>641</v>
      </c>
      <c r="E5532" s="219">
        <v>1</v>
      </c>
    </row>
    <row r="5533" spans="1:5" ht="15" customHeight="1">
      <c r="A5533" s="219">
        <v>2013</v>
      </c>
      <c r="B5533" s="219" t="s">
        <v>100</v>
      </c>
      <c r="C5533" s="219" t="s">
        <v>638</v>
      </c>
      <c r="D5533" s="219" t="s">
        <v>641</v>
      </c>
      <c r="E5533" s="219">
        <v>1</v>
      </c>
    </row>
    <row r="5534" spans="1:5" ht="15" customHeight="1">
      <c r="A5534" s="219">
        <v>2014</v>
      </c>
      <c r="B5534" s="219" t="s">
        <v>100</v>
      </c>
      <c r="C5534" s="219" t="s">
        <v>638</v>
      </c>
      <c r="D5534" s="219" t="s">
        <v>641</v>
      </c>
      <c r="E5534" s="219">
        <v>1</v>
      </c>
    </row>
    <row r="5535" spans="1:5" ht="15" customHeight="1">
      <c r="A5535" s="219">
        <v>2015</v>
      </c>
      <c r="B5535" s="219" t="s">
        <v>100</v>
      </c>
      <c r="C5535" s="219" t="s">
        <v>638</v>
      </c>
      <c r="D5535" s="219" t="s">
        <v>641</v>
      </c>
      <c r="E5535" s="219">
        <v>1</v>
      </c>
    </row>
    <row r="5536" spans="1:5" ht="15" customHeight="1">
      <c r="A5536" s="219">
        <v>2016</v>
      </c>
      <c r="B5536" s="219" t="s">
        <v>100</v>
      </c>
      <c r="C5536" s="219" t="s">
        <v>638</v>
      </c>
      <c r="D5536" s="219" t="s">
        <v>641</v>
      </c>
      <c r="E5536" s="219">
        <v>1</v>
      </c>
    </row>
  </sheetData>
  <hyperlinks>
    <hyperlink ref="I10" r:id="rId1" xr:uid="{271B58A6-EC09-4F68-A52D-F5E76BFB8FE0}"/>
    <hyperlink ref="I11" r:id="rId2" xr:uid="{E9129C5B-6547-4C30-A57C-A2D9632E1D51}"/>
  </hyperlink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2.625" defaultRowHeight="15" customHeight="1"/>
  <cols>
    <col min="1" max="11" width="7.625" style="149" customWidth="1"/>
    <col min="12" max="12" width="8.375" style="149" customWidth="1"/>
    <col min="13" max="16" width="7.625" style="149" customWidth="1"/>
    <col min="17" max="17" width="11.375" style="149" customWidth="1"/>
    <col min="18" max="18" width="35.375" style="149" customWidth="1"/>
    <col min="19" max="19" width="15.25" style="149" customWidth="1"/>
    <col min="20" max="26" width="7.625" style="149" customWidth="1"/>
  </cols>
  <sheetData>
    <row r="1" spans="1:19">
      <c r="A1" s="139" t="s">
        <v>1024</v>
      </c>
    </row>
    <row r="2" spans="1:19">
      <c r="A2" s="139" t="s">
        <v>1025</v>
      </c>
    </row>
    <row r="3" spans="1:19">
      <c r="A3" s="139" t="s">
        <v>1027</v>
      </c>
    </row>
    <row r="4" spans="1:19">
      <c r="A4" s="139" t="s">
        <v>8077</v>
      </c>
    </row>
    <row r="6" spans="1:19">
      <c r="A6" s="139" t="s">
        <v>1031</v>
      </c>
      <c r="B6" s="139" t="s">
        <v>1033</v>
      </c>
      <c r="C6" s="139" t="s">
        <v>1034</v>
      </c>
      <c r="D6" s="139" t="s">
        <v>1035</v>
      </c>
      <c r="E6" s="139" t="s">
        <v>1036</v>
      </c>
      <c r="F6" s="139" t="s">
        <v>1037</v>
      </c>
      <c r="G6" s="139" t="s">
        <v>1038</v>
      </c>
      <c r="H6" s="139" t="s">
        <v>1039</v>
      </c>
      <c r="I6" s="139" t="s">
        <v>1040</v>
      </c>
      <c r="J6" s="139" t="s">
        <v>1041</v>
      </c>
      <c r="K6" s="139" t="s">
        <v>1042</v>
      </c>
      <c r="L6" s="139" t="s">
        <v>1043</v>
      </c>
      <c r="M6" s="139" t="s">
        <v>1044</v>
      </c>
    </row>
    <row r="7" spans="1:19">
      <c r="A7" s="139">
        <v>2018</v>
      </c>
      <c r="B7" s="139" t="s">
        <v>8078</v>
      </c>
      <c r="C7" s="139">
        <v>1004206</v>
      </c>
      <c r="D7" s="139" t="s">
        <v>8079</v>
      </c>
      <c r="E7" s="139">
        <v>34.641666999999998</v>
      </c>
      <c r="F7" s="139">
        <v>-87.038611000000003</v>
      </c>
      <c r="G7" s="139" t="s">
        <v>1771</v>
      </c>
      <c r="H7" s="139" t="s">
        <v>2331</v>
      </c>
      <c r="I7" s="36" t="s">
        <v>3</v>
      </c>
      <c r="J7" s="139">
        <v>35609</v>
      </c>
      <c r="K7" s="139" t="s">
        <v>1049</v>
      </c>
      <c r="L7" s="36">
        <v>2657</v>
      </c>
      <c r="M7" s="139" t="s">
        <v>8080</v>
      </c>
    </row>
    <row r="8" spans="1:19">
      <c r="A8" s="139">
        <v>2018</v>
      </c>
      <c r="B8" s="139" t="s">
        <v>8081</v>
      </c>
      <c r="C8" s="139">
        <v>1006665</v>
      </c>
      <c r="D8" s="139" t="s">
        <v>8082</v>
      </c>
      <c r="E8" s="139">
        <v>41.755000000000003</v>
      </c>
      <c r="F8" s="139">
        <v>-90.284166999999997</v>
      </c>
      <c r="G8" s="139" t="s">
        <v>8083</v>
      </c>
      <c r="H8" s="139" t="s">
        <v>6429</v>
      </c>
      <c r="I8" s="36" t="s">
        <v>36</v>
      </c>
      <c r="J8" s="139">
        <v>61242</v>
      </c>
      <c r="K8" s="139" t="s">
        <v>1049</v>
      </c>
      <c r="L8" s="36">
        <v>684493</v>
      </c>
      <c r="M8" s="139" t="s">
        <v>8080</v>
      </c>
    </row>
    <row r="9" spans="1:19">
      <c r="A9" s="139">
        <v>2018</v>
      </c>
      <c r="B9" s="139" t="s">
        <v>1064</v>
      </c>
      <c r="C9" s="139">
        <v>1004836</v>
      </c>
      <c r="D9" s="139" t="s">
        <v>1065</v>
      </c>
      <c r="E9" s="139">
        <v>44.789444000000003</v>
      </c>
      <c r="F9" s="139">
        <v>-92.908332999999999</v>
      </c>
      <c r="G9" s="139" t="s">
        <v>1066</v>
      </c>
      <c r="H9" s="139" t="s">
        <v>1067</v>
      </c>
      <c r="I9" s="36" t="s">
        <v>62</v>
      </c>
      <c r="J9" s="139">
        <v>55016</v>
      </c>
      <c r="K9" s="139" t="s">
        <v>1049</v>
      </c>
      <c r="L9" s="36">
        <v>9203</v>
      </c>
      <c r="M9" s="139" t="s">
        <v>1068</v>
      </c>
      <c r="Q9" s="139" t="s">
        <v>8084</v>
      </c>
      <c r="R9" s="139" t="s">
        <v>8085</v>
      </c>
      <c r="S9" s="139" t="s">
        <v>8086</v>
      </c>
    </row>
    <row r="10" spans="1:19">
      <c r="A10" s="139">
        <v>2018</v>
      </c>
      <c r="B10" s="139" t="s">
        <v>8087</v>
      </c>
      <c r="C10" s="139">
        <v>1006009</v>
      </c>
      <c r="D10" s="139" t="s">
        <v>8088</v>
      </c>
      <c r="E10" s="139">
        <v>40.178109999999997</v>
      </c>
      <c r="F10" s="139">
        <v>-79.577070000000006</v>
      </c>
      <c r="G10" s="139" t="s">
        <v>8089</v>
      </c>
      <c r="H10" s="139" t="s">
        <v>7725</v>
      </c>
      <c r="I10" s="36" t="s">
        <v>103</v>
      </c>
      <c r="J10" s="139">
        <v>15666</v>
      </c>
      <c r="K10" s="139" t="s">
        <v>8090</v>
      </c>
      <c r="L10" s="36">
        <v>4469</v>
      </c>
      <c r="M10" s="139" t="s">
        <v>8091</v>
      </c>
      <c r="Q10" s="139" t="s">
        <v>3</v>
      </c>
      <c r="R10" s="139">
        <v>466297</v>
      </c>
      <c r="S10" s="139">
        <f t="shared" ref="S10:S52" si="0">R10/$R$52</f>
        <v>2.6367751811529359E-2</v>
      </c>
    </row>
    <row r="11" spans="1:19">
      <c r="A11" s="139">
        <v>2018</v>
      </c>
      <c r="B11" s="139" t="s">
        <v>8092</v>
      </c>
      <c r="C11" s="139">
        <v>1003708</v>
      </c>
      <c r="D11" s="139" t="s">
        <v>8093</v>
      </c>
      <c r="E11" s="139">
        <v>39.588493</v>
      </c>
      <c r="F11" s="139">
        <v>-81.682523000000003</v>
      </c>
      <c r="G11" s="139" t="s">
        <v>1757</v>
      </c>
      <c r="H11" s="139" t="s">
        <v>3634</v>
      </c>
      <c r="I11" s="36" t="s">
        <v>95</v>
      </c>
      <c r="J11" s="139">
        <v>43215</v>
      </c>
      <c r="K11" s="139" t="s">
        <v>8094</v>
      </c>
      <c r="L11" s="36">
        <v>169844</v>
      </c>
      <c r="M11" s="139" t="s">
        <v>2106</v>
      </c>
      <c r="Q11" s="139" t="s">
        <v>12</v>
      </c>
      <c r="R11" s="139">
        <v>86519</v>
      </c>
      <c r="S11" s="139">
        <f t="shared" si="0"/>
        <v>4.8924001633759351E-3</v>
      </c>
    </row>
    <row r="12" spans="1:19">
      <c r="A12" s="139">
        <v>2018</v>
      </c>
      <c r="B12" s="139" t="s">
        <v>1259</v>
      </c>
      <c r="C12" s="139">
        <v>1001877</v>
      </c>
      <c r="E12" s="139">
        <v>37.914999999999999</v>
      </c>
      <c r="F12" s="139">
        <v>-87.332800000000006</v>
      </c>
      <c r="G12" s="139" t="s">
        <v>1260</v>
      </c>
      <c r="H12" s="139" t="s">
        <v>1261</v>
      </c>
      <c r="I12" s="36" t="s">
        <v>39</v>
      </c>
      <c r="J12" s="139">
        <v>47629</v>
      </c>
      <c r="K12" s="139" t="s">
        <v>1262</v>
      </c>
      <c r="L12" s="36">
        <v>107068</v>
      </c>
      <c r="M12" s="139" t="s">
        <v>1263</v>
      </c>
      <c r="Q12" s="139" t="s">
        <v>8</v>
      </c>
      <c r="R12" s="139">
        <v>583295</v>
      </c>
      <c r="S12" s="139">
        <f t="shared" si="0"/>
        <v>3.2983651605963615E-2</v>
      </c>
    </row>
    <row r="13" spans="1:19">
      <c r="A13" s="139">
        <v>2018</v>
      </c>
      <c r="B13" s="139" t="s">
        <v>1264</v>
      </c>
      <c r="C13" s="139">
        <v>1003562</v>
      </c>
      <c r="D13" s="139" t="s">
        <v>1265</v>
      </c>
      <c r="E13" s="139">
        <v>48.845500000000001</v>
      </c>
      <c r="F13" s="139">
        <v>-122.7055</v>
      </c>
      <c r="G13" s="139" t="s">
        <v>1266</v>
      </c>
      <c r="H13" s="139" t="s">
        <v>1267</v>
      </c>
      <c r="I13" s="36" t="s">
        <v>126</v>
      </c>
      <c r="J13" s="139">
        <v>98248</v>
      </c>
      <c r="K13" s="139" t="s">
        <v>1262</v>
      </c>
      <c r="L13" s="36">
        <v>781074</v>
      </c>
      <c r="M13" s="139" t="s">
        <v>1268</v>
      </c>
      <c r="Q13" s="139" t="s">
        <v>15</v>
      </c>
      <c r="R13" s="139">
        <v>428154</v>
      </c>
      <c r="S13" s="139">
        <f t="shared" si="0"/>
        <v>2.4210875062703686E-2</v>
      </c>
    </row>
    <row r="14" spans="1:19">
      <c r="A14" s="139">
        <v>2018</v>
      </c>
      <c r="B14" s="139" t="s">
        <v>1363</v>
      </c>
      <c r="C14" s="139">
        <v>1004746</v>
      </c>
      <c r="D14" s="139" t="s">
        <v>1364</v>
      </c>
      <c r="E14" s="139">
        <v>45.598844</v>
      </c>
      <c r="F14" s="139">
        <v>-122.45232</v>
      </c>
      <c r="G14" s="139" t="s">
        <v>1365</v>
      </c>
      <c r="H14" s="139" t="s">
        <v>1366</v>
      </c>
      <c r="I14" s="36" t="s">
        <v>126</v>
      </c>
      <c r="J14" s="139">
        <v>98607</v>
      </c>
      <c r="K14" s="139" t="s">
        <v>1367</v>
      </c>
      <c r="L14" s="36">
        <v>9622</v>
      </c>
      <c r="M14" s="139" t="s">
        <v>1368</v>
      </c>
      <c r="Q14" s="139" t="s">
        <v>17</v>
      </c>
      <c r="R14" s="139">
        <v>466087</v>
      </c>
      <c r="S14" s="139">
        <f t="shared" si="0"/>
        <v>2.6355876916600973E-2</v>
      </c>
    </row>
    <row r="15" spans="1:19">
      <c r="A15" s="139">
        <v>2018</v>
      </c>
      <c r="B15" s="139" t="s">
        <v>8095</v>
      </c>
      <c r="C15" s="139">
        <v>1005721</v>
      </c>
      <c r="D15" s="139" t="s">
        <v>8096</v>
      </c>
      <c r="E15" s="139">
        <v>37.056699000000002</v>
      </c>
      <c r="F15" s="139">
        <v>-88.365727000000007</v>
      </c>
      <c r="G15" s="139" t="s">
        <v>8097</v>
      </c>
      <c r="H15" s="139" t="s">
        <v>2319</v>
      </c>
      <c r="I15" s="36" t="s">
        <v>47</v>
      </c>
      <c r="J15" s="139">
        <v>42029</v>
      </c>
      <c r="K15" s="139" t="s">
        <v>8098</v>
      </c>
      <c r="L15" s="36">
        <v>958761</v>
      </c>
      <c r="M15" s="139" t="s">
        <v>8080</v>
      </c>
      <c r="Q15" s="139" t="s">
        <v>5450</v>
      </c>
      <c r="R15" s="139">
        <v>12428</v>
      </c>
      <c r="S15" s="139">
        <f t="shared" si="0"/>
        <v>7.0276759128556877E-4</v>
      </c>
    </row>
    <row r="16" spans="1:19">
      <c r="A16" s="139">
        <v>2018</v>
      </c>
      <c r="B16" s="139" t="s">
        <v>8099</v>
      </c>
      <c r="C16" s="139">
        <v>1010185</v>
      </c>
      <c r="D16" s="139" t="s">
        <v>8100</v>
      </c>
      <c r="E16" s="139">
        <v>40.085371000000002</v>
      </c>
      <c r="F16" s="139">
        <v>-85.658665999999997</v>
      </c>
      <c r="G16" s="139" t="s">
        <v>3521</v>
      </c>
      <c r="H16" s="139" t="s">
        <v>1214</v>
      </c>
      <c r="I16" s="36" t="s">
        <v>39</v>
      </c>
      <c r="J16" s="139">
        <v>46013</v>
      </c>
      <c r="K16" s="139" t="s">
        <v>8101</v>
      </c>
      <c r="L16" s="36">
        <v>174739</v>
      </c>
      <c r="M16" s="139" t="s">
        <v>5259</v>
      </c>
      <c r="Q16" s="139" t="s">
        <v>23</v>
      </c>
      <c r="R16" s="139">
        <v>8890</v>
      </c>
      <c r="S16" s="139">
        <f t="shared" si="0"/>
        <v>5.0270388530163394E-4</v>
      </c>
    </row>
    <row r="17" spans="1:19">
      <c r="A17" s="139">
        <v>2018</v>
      </c>
      <c r="B17" s="139" t="s">
        <v>8102</v>
      </c>
      <c r="C17" s="139">
        <v>1004725</v>
      </c>
      <c r="D17" s="139" t="s">
        <v>8103</v>
      </c>
      <c r="E17" s="139">
        <v>40.384844999999999</v>
      </c>
      <c r="F17" s="139">
        <v>-75.146286000000003</v>
      </c>
      <c r="G17" s="139" t="s">
        <v>8104</v>
      </c>
      <c r="H17" s="139" t="s">
        <v>7574</v>
      </c>
      <c r="I17" s="36" t="s">
        <v>103</v>
      </c>
      <c r="J17" s="139">
        <v>18949</v>
      </c>
      <c r="K17" s="139" t="s">
        <v>8105</v>
      </c>
      <c r="L17" s="36">
        <v>3111</v>
      </c>
      <c r="M17" s="139" t="s">
        <v>8106</v>
      </c>
      <c r="Q17" s="139" t="s">
        <v>26</v>
      </c>
      <c r="R17" s="139">
        <v>225982</v>
      </c>
      <c r="S17" s="139">
        <f t="shared" si="0"/>
        <v>1.2778630979553863E-2</v>
      </c>
    </row>
    <row r="18" spans="1:19">
      <c r="A18" s="139">
        <v>2018</v>
      </c>
      <c r="B18" s="139" t="s">
        <v>1645</v>
      </c>
      <c r="C18" s="139">
        <v>1012517</v>
      </c>
      <c r="D18" s="139" t="s">
        <v>1646</v>
      </c>
      <c r="E18" s="139">
        <v>44.965592000000001</v>
      </c>
      <c r="F18" s="139">
        <v>-74.892555999999999</v>
      </c>
      <c r="G18" s="139" t="s">
        <v>1647</v>
      </c>
      <c r="H18" s="139" t="s">
        <v>1648</v>
      </c>
      <c r="I18" s="36" t="s">
        <v>87</v>
      </c>
      <c r="J18" s="139">
        <v>13662</v>
      </c>
      <c r="K18" s="139" t="s">
        <v>1649</v>
      </c>
      <c r="L18" s="36">
        <v>30199</v>
      </c>
      <c r="M18" s="139" t="s">
        <v>1273</v>
      </c>
      <c r="Q18" s="139" t="s">
        <v>28</v>
      </c>
      <c r="R18" s="139">
        <v>88681</v>
      </c>
      <c r="S18" s="139">
        <f t="shared" si="0"/>
        <v>5.0146550340195951E-3</v>
      </c>
    </row>
    <row r="19" spans="1:19">
      <c r="A19" s="139">
        <v>2018</v>
      </c>
      <c r="B19" s="139" t="s">
        <v>8107</v>
      </c>
      <c r="C19" s="139">
        <v>1010811</v>
      </c>
      <c r="D19" s="139" t="s">
        <v>8108</v>
      </c>
      <c r="E19" s="139">
        <v>40.690480000000001</v>
      </c>
      <c r="F19" s="139">
        <v>-89.592439999999996</v>
      </c>
      <c r="G19" s="139" t="s">
        <v>1777</v>
      </c>
      <c r="H19" s="139" t="s">
        <v>2362</v>
      </c>
      <c r="I19" s="36" t="s">
        <v>36</v>
      </c>
      <c r="J19" s="139">
        <v>61602</v>
      </c>
      <c r="K19" s="139" t="s">
        <v>8109</v>
      </c>
      <c r="L19" s="36">
        <v>30171</v>
      </c>
      <c r="M19" s="139" t="s">
        <v>2106</v>
      </c>
      <c r="Q19" s="139" t="s">
        <v>31</v>
      </c>
      <c r="R19" s="139">
        <v>3550</v>
      </c>
      <c r="S19" s="139">
        <f t="shared" si="0"/>
        <v>2.0074227140841401E-4</v>
      </c>
    </row>
    <row r="20" spans="1:19">
      <c r="A20" s="139">
        <v>2018</v>
      </c>
      <c r="B20" s="139" t="s">
        <v>8110</v>
      </c>
      <c r="C20" s="139">
        <v>1010812</v>
      </c>
      <c r="D20" s="139" t="s">
        <v>8111</v>
      </c>
      <c r="E20" s="139">
        <v>38.620784999999998</v>
      </c>
      <c r="F20" s="139">
        <v>-90.211635000000001</v>
      </c>
      <c r="G20" s="139" t="s">
        <v>1748</v>
      </c>
      <c r="H20" s="139" t="s">
        <v>7955</v>
      </c>
      <c r="I20" s="36" t="s">
        <v>68</v>
      </c>
      <c r="J20" s="139">
        <v>63103</v>
      </c>
      <c r="K20" s="139" t="s">
        <v>8109</v>
      </c>
      <c r="L20" s="36">
        <v>14706</v>
      </c>
      <c r="M20" s="139" t="s">
        <v>2106</v>
      </c>
      <c r="Q20" s="139" t="s">
        <v>42</v>
      </c>
      <c r="R20" s="139">
        <v>9580</v>
      </c>
      <c r="S20" s="139">
        <f t="shared" si="0"/>
        <v>5.4172139720918481E-4</v>
      </c>
    </row>
    <row r="21" spans="1:19" ht="15.75" customHeight="1">
      <c r="A21" s="139">
        <v>2018</v>
      </c>
      <c r="B21" s="139" t="s">
        <v>8112</v>
      </c>
      <c r="C21" s="139">
        <v>1010076</v>
      </c>
      <c r="D21" s="139" t="s">
        <v>8113</v>
      </c>
      <c r="E21" s="139">
        <v>33.834580000000003</v>
      </c>
      <c r="F21" s="139">
        <v>-117.91401</v>
      </c>
      <c r="G21" s="139" t="s">
        <v>8114</v>
      </c>
      <c r="H21" s="139" t="s">
        <v>3373</v>
      </c>
      <c r="I21" s="36" t="s">
        <v>15</v>
      </c>
      <c r="J21" s="139">
        <v>92805</v>
      </c>
      <c r="K21" s="139" t="s">
        <v>8115</v>
      </c>
      <c r="L21" s="36">
        <v>2152</v>
      </c>
      <c r="M21" s="139" t="s">
        <v>2106</v>
      </c>
      <c r="Q21" s="139" t="s">
        <v>34</v>
      </c>
      <c r="R21" s="139">
        <v>50669</v>
      </c>
      <c r="S21" s="139">
        <f t="shared" si="0"/>
        <v>2.8651859577444871E-3</v>
      </c>
    </row>
    <row r="22" spans="1:19" ht="15.75" customHeight="1">
      <c r="A22" s="139">
        <v>2018</v>
      </c>
      <c r="B22" s="139" t="s">
        <v>1715</v>
      </c>
      <c r="C22" s="139">
        <v>1003759</v>
      </c>
      <c r="D22" s="139" t="s">
        <v>1716</v>
      </c>
      <c r="E22" s="139">
        <v>42.530700000000003</v>
      </c>
      <c r="F22" s="139">
        <v>-71.14958</v>
      </c>
      <c r="G22" s="139" t="s">
        <v>1717</v>
      </c>
      <c r="H22" s="139" t="s">
        <v>1718</v>
      </c>
      <c r="I22" s="36" t="s">
        <v>58</v>
      </c>
      <c r="J22" s="139">
        <v>1887</v>
      </c>
      <c r="K22" s="139" t="s">
        <v>1367</v>
      </c>
      <c r="L22" s="36">
        <v>28983</v>
      </c>
      <c r="M22" s="139" t="s">
        <v>1368</v>
      </c>
      <c r="Q22" s="139" t="s">
        <v>36</v>
      </c>
      <c r="R22" s="139">
        <v>965289</v>
      </c>
      <c r="S22" s="139">
        <f t="shared" si="0"/>
        <v>5.4584311669170854E-2</v>
      </c>
    </row>
    <row r="23" spans="1:19" ht="15.75" customHeight="1">
      <c r="A23" s="139">
        <v>2018</v>
      </c>
      <c r="B23" s="139" t="s">
        <v>1750</v>
      </c>
      <c r="C23" s="139">
        <v>1012992</v>
      </c>
      <c r="D23" s="139" t="s">
        <v>1751</v>
      </c>
      <c r="E23" s="139">
        <v>43.596395000000001</v>
      </c>
      <c r="F23" s="139">
        <v>-116.534622</v>
      </c>
      <c r="G23" s="139" t="s">
        <v>1752</v>
      </c>
      <c r="H23" s="139" t="s">
        <v>1753</v>
      </c>
      <c r="I23" s="36" t="s">
        <v>34</v>
      </c>
      <c r="J23" s="139">
        <v>83687</v>
      </c>
      <c r="K23" s="139" t="s">
        <v>1754</v>
      </c>
      <c r="L23" s="36">
        <v>1141</v>
      </c>
      <c r="M23" s="139" t="s">
        <v>1368</v>
      </c>
      <c r="Q23" s="139" t="s">
        <v>39</v>
      </c>
      <c r="R23" s="139">
        <v>302895</v>
      </c>
      <c r="S23" s="139">
        <f t="shared" si="0"/>
        <v>1.7127839520634243E-2</v>
      </c>
    </row>
    <row r="24" spans="1:19" ht="15.75" customHeight="1">
      <c r="A24" s="139">
        <v>2018</v>
      </c>
      <c r="B24" s="139" t="s">
        <v>8116</v>
      </c>
      <c r="C24" s="139">
        <v>1009780</v>
      </c>
      <c r="D24" s="139" t="s">
        <v>8117</v>
      </c>
      <c r="E24" s="139">
        <v>33.563442000000002</v>
      </c>
      <c r="F24" s="139">
        <v>-112.08936799999999</v>
      </c>
      <c r="G24" s="139" t="s">
        <v>8118</v>
      </c>
      <c r="H24" s="139" t="s">
        <v>4379</v>
      </c>
      <c r="I24" s="36" t="s">
        <v>8</v>
      </c>
      <c r="J24" s="139">
        <v>85021</v>
      </c>
      <c r="K24" s="139" t="s">
        <v>8119</v>
      </c>
      <c r="L24" s="36">
        <v>9483</v>
      </c>
      <c r="M24" s="139" t="s">
        <v>2106</v>
      </c>
      <c r="Q24" s="139" t="s">
        <v>44</v>
      </c>
      <c r="R24" s="139">
        <v>5762</v>
      </c>
      <c r="S24" s="139">
        <f t="shared" si="0"/>
        <v>3.2582449798740322E-4</v>
      </c>
    </row>
    <row r="25" spans="1:19" ht="15.75" customHeight="1">
      <c r="A25" s="139">
        <v>2018</v>
      </c>
      <c r="B25" s="139" t="s">
        <v>1877</v>
      </c>
      <c r="C25" s="139">
        <v>1008734</v>
      </c>
      <c r="D25" s="139" t="s">
        <v>1878</v>
      </c>
      <c r="E25" s="139">
        <v>40.523600000000002</v>
      </c>
      <c r="F25" s="139">
        <v>-105.02021000000001</v>
      </c>
      <c r="G25" s="139" t="s">
        <v>1879</v>
      </c>
      <c r="H25" s="139" t="s">
        <v>1415</v>
      </c>
      <c r="I25" s="36" t="s">
        <v>17</v>
      </c>
      <c r="J25" s="139">
        <v>80525</v>
      </c>
      <c r="K25" s="139" t="s">
        <v>1880</v>
      </c>
      <c r="L25" s="36">
        <v>154069</v>
      </c>
      <c r="M25" s="139" t="s">
        <v>1368</v>
      </c>
      <c r="Q25" s="139" t="s">
        <v>47</v>
      </c>
      <c r="R25" s="139">
        <v>4718710</v>
      </c>
      <c r="S25" s="139">
        <f t="shared" si="0"/>
        <v>0.26682945451199919</v>
      </c>
    </row>
    <row r="26" spans="1:19" ht="15.75" customHeight="1">
      <c r="A26" s="139">
        <v>2018</v>
      </c>
      <c r="B26" s="139" t="s">
        <v>8120</v>
      </c>
      <c r="C26" s="139">
        <v>1010805</v>
      </c>
      <c r="D26" s="139" t="s">
        <v>8121</v>
      </c>
      <c r="E26" s="139">
        <v>47.675154999999997</v>
      </c>
      <c r="F26" s="139">
        <v>-117.387747</v>
      </c>
      <c r="G26" s="139" t="s">
        <v>8122</v>
      </c>
      <c r="H26" s="139" t="s">
        <v>8123</v>
      </c>
      <c r="I26" s="36" t="s">
        <v>126</v>
      </c>
      <c r="J26" s="139">
        <v>99220</v>
      </c>
      <c r="K26" s="139" t="s">
        <v>8124</v>
      </c>
      <c r="L26" s="36">
        <v>9795</v>
      </c>
      <c r="M26" s="139" t="s">
        <v>2106</v>
      </c>
      <c r="Q26" s="139" t="s">
        <v>50</v>
      </c>
      <c r="R26" s="139">
        <v>684806</v>
      </c>
      <c r="S26" s="139">
        <f t="shared" si="0"/>
        <v>3.8723806172988831E-2</v>
      </c>
    </row>
    <row r="27" spans="1:19" ht="15.75" customHeight="1">
      <c r="A27" s="139">
        <v>2018</v>
      </c>
      <c r="B27" s="139" t="s">
        <v>2013</v>
      </c>
      <c r="C27" s="139">
        <v>1007339</v>
      </c>
      <c r="D27" s="139" t="s">
        <v>2014</v>
      </c>
      <c r="E27" s="139">
        <v>41.670299999999997</v>
      </c>
      <c r="F27" s="139">
        <v>-87.4803</v>
      </c>
      <c r="G27" s="139" t="s">
        <v>2015</v>
      </c>
      <c r="H27" s="139" t="s">
        <v>2016</v>
      </c>
      <c r="I27" s="36" t="s">
        <v>39</v>
      </c>
      <c r="J27" s="139">
        <v>46394</v>
      </c>
      <c r="K27" s="139" t="s">
        <v>2002</v>
      </c>
      <c r="L27" s="36">
        <v>1083</v>
      </c>
      <c r="M27" s="139" t="s">
        <v>2017</v>
      </c>
      <c r="Q27" s="139" t="s">
        <v>58</v>
      </c>
      <c r="R27" s="139">
        <v>78454</v>
      </c>
      <c r="S27" s="139">
        <f t="shared" si="0"/>
        <v>4.4363476510072431E-3</v>
      </c>
    </row>
    <row r="28" spans="1:19" ht="15.75" customHeight="1">
      <c r="A28" s="139">
        <v>2018</v>
      </c>
      <c r="B28" s="139" t="s">
        <v>8125</v>
      </c>
      <c r="C28" s="139">
        <v>1013043</v>
      </c>
      <c r="D28" s="139" t="s">
        <v>8126</v>
      </c>
      <c r="E28" s="139">
        <v>46.834470000000003</v>
      </c>
      <c r="F28" s="139">
        <v>-100.76678</v>
      </c>
      <c r="G28" s="139" t="s">
        <v>8127</v>
      </c>
      <c r="H28" s="139" t="s">
        <v>8128</v>
      </c>
      <c r="I28" s="36" t="s">
        <v>92</v>
      </c>
      <c r="J28" s="139">
        <v>58503</v>
      </c>
      <c r="K28" s="139" t="s">
        <v>8129</v>
      </c>
      <c r="L28" s="36">
        <v>6031</v>
      </c>
      <c r="M28" s="139" t="s">
        <v>2106</v>
      </c>
      <c r="Q28" s="139" t="s">
        <v>52</v>
      </c>
      <c r="R28" s="139">
        <v>128655</v>
      </c>
      <c r="S28" s="139">
        <f t="shared" si="0"/>
        <v>7.2750695571970432E-3</v>
      </c>
    </row>
    <row r="29" spans="1:19" ht="15.75" customHeight="1">
      <c r="A29" s="139">
        <v>2018</v>
      </c>
      <c r="B29" s="139" t="s">
        <v>8130</v>
      </c>
      <c r="C29" s="139">
        <v>1005611</v>
      </c>
      <c r="D29" s="139" t="s">
        <v>8131</v>
      </c>
      <c r="E29" s="139">
        <v>45.6616</v>
      </c>
      <c r="F29" s="139">
        <v>-122.6572</v>
      </c>
      <c r="G29" s="139" t="s">
        <v>8132</v>
      </c>
      <c r="H29" s="139" t="s">
        <v>1366</v>
      </c>
      <c r="I29" s="36" t="s">
        <v>126</v>
      </c>
      <c r="J29" s="139">
        <v>98663</v>
      </c>
      <c r="L29" s="36">
        <v>48642</v>
      </c>
      <c r="M29" s="139" t="s">
        <v>2106</v>
      </c>
      <c r="Q29" s="139" t="s">
        <v>61</v>
      </c>
      <c r="R29" s="139">
        <v>50003</v>
      </c>
      <c r="S29" s="139">
        <f t="shared" si="0"/>
        <v>2.8275255766858944E-3</v>
      </c>
    </row>
    <row r="30" spans="1:19" ht="15.75" customHeight="1">
      <c r="A30" s="139">
        <v>2018</v>
      </c>
      <c r="B30" s="139" t="s">
        <v>2390</v>
      </c>
      <c r="C30" s="139">
        <v>1006853</v>
      </c>
      <c r="D30" s="139" t="s">
        <v>2391</v>
      </c>
      <c r="E30" s="139">
        <v>37.944999000000003</v>
      </c>
      <c r="F30" s="139">
        <v>-86.787778000000003</v>
      </c>
      <c r="G30" s="139" t="s">
        <v>2392</v>
      </c>
      <c r="H30" s="139" t="s">
        <v>1168</v>
      </c>
      <c r="I30" s="36" t="s">
        <v>47</v>
      </c>
      <c r="J30" s="139">
        <v>42348</v>
      </c>
      <c r="K30" s="139" t="s">
        <v>2393</v>
      </c>
      <c r="L30" s="36">
        <v>316508</v>
      </c>
      <c r="M30" s="139" t="s">
        <v>1273</v>
      </c>
      <c r="Q30" s="139" t="s">
        <v>62</v>
      </c>
      <c r="R30" s="139">
        <v>326216</v>
      </c>
      <c r="S30" s="139">
        <f t="shared" si="0"/>
        <v>1.8446574875990756E-2</v>
      </c>
    </row>
    <row r="31" spans="1:19" ht="15.75" customHeight="1">
      <c r="A31" s="139">
        <v>2018</v>
      </c>
      <c r="B31" s="139" t="s">
        <v>8133</v>
      </c>
      <c r="C31" s="139">
        <v>1002618</v>
      </c>
      <c r="D31" s="139" t="s">
        <v>8134</v>
      </c>
      <c r="E31" s="139">
        <v>39.691667000000002</v>
      </c>
      <c r="F31" s="139">
        <v>-75.508332999999993</v>
      </c>
      <c r="G31" s="139" t="s">
        <v>8135</v>
      </c>
      <c r="H31" s="139" t="s">
        <v>8136</v>
      </c>
      <c r="I31" s="36" t="s">
        <v>81</v>
      </c>
      <c r="J31" s="139">
        <v>8023</v>
      </c>
      <c r="K31" s="139" t="s">
        <v>8137</v>
      </c>
      <c r="L31" s="36">
        <v>40939</v>
      </c>
      <c r="M31" s="139" t="s">
        <v>8138</v>
      </c>
      <c r="Q31" s="139" t="s">
        <v>68</v>
      </c>
      <c r="R31" s="139">
        <v>215636</v>
      </c>
      <c r="S31" s="139">
        <f t="shared" si="0"/>
        <v>1.2193594489415425E-2</v>
      </c>
    </row>
    <row r="32" spans="1:19" ht="15.75" customHeight="1">
      <c r="A32" s="139">
        <v>2018</v>
      </c>
      <c r="B32" s="139" t="s">
        <v>8139</v>
      </c>
      <c r="C32" s="139">
        <v>1006145</v>
      </c>
      <c r="D32" s="139" t="s">
        <v>8140</v>
      </c>
      <c r="E32" s="139">
        <v>34.840300999999997</v>
      </c>
      <c r="F32" s="139">
        <v>-78.838888999999995</v>
      </c>
      <c r="G32" s="139" t="s">
        <v>2893</v>
      </c>
      <c r="H32" s="139" t="s">
        <v>6914</v>
      </c>
      <c r="I32" s="36" t="s">
        <v>89</v>
      </c>
      <c r="J32" s="139">
        <v>28306</v>
      </c>
      <c r="K32" s="139" t="s">
        <v>8137</v>
      </c>
      <c r="L32" s="36">
        <v>514633</v>
      </c>
      <c r="M32" s="139" t="s">
        <v>8080</v>
      </c>
      <c r="Q32" s="139" t="s">
        <v>89</v>
      </c>
      <c r="R32" s="139">
        <v>1014888</v>
      </c>
      <c r="S32" s="139">
        <f t="shared" si="0"/>
        <v>5.7388992209899285E-2</v>
      </c>
    </row>
    <row r="33" spans="1:19" ht="15.75" customHeight="1">
      <c r="A33" s="139">
        <v>2018</v>
      </c>
      <c r="B33" s="139" t="s">
        <v>8141</v>
      </c>
      <c r="C33" s="139">
        <v>1003890</v>
      </c>
      <c r="D33" s="139" t="s">
        <v>8142</v>
      </c>
      <c r="E33" s="139">
        <v>33.11</v>
      </c>
      <c r="F33" s="139">
        <v>-92.674999999999997</v>
      </c>
      <c r="G33" s="139" t="s">
        <v>4147</v>
      </c>
      <c r="H33" s="139" t="s">
        <v>2339</v>
      </c>
      <c r="I33" s="36" t="s">
        <v>12</v>
      </c>
      <c r="J33" s="139">
        <v>71730</v>
      </c>
      <c r="K33" s="139" t="s">
        <v>8137</v>
      </c>
      <c r="L33" s="36">
        <v>86519</v>
      </c>
      <c r="M33" s="139" t="s">
        <v>8080</v>
      </c>
      <c r="Q33" s="139" t="s">
        <v>92</v>
      </c>
      <c r="R33" s="139">
        <v>6031</v>
      </c>
      <c r="S33" s="139">
        <f t="shared" si="0"/>
        <v>3.4103567291947741E-4</v>
      </c>
    </row>
    <row r="34" spans="1:19" ht="15.75" customHeight="1">
      <c r="A34" s="139">
        <v>2018</v>
      </c>
      <c r="B34" s="139" t="s">
        <v>8143</v>
      </c>
      <c r="C34" s="139">
        <v>1004133</v>
      </c>
      <c r="D34" s="139" t="s">
        <v>8144</v>
      </c>
      <c r="E34" s="139">
        <v>38.212290000000003</v>
      </c>
      <c r="F34" s="139">
        <v>-85.839749999999995</v>
      </c>
      <c r="G34" s="139" t="s">
        <v>1361</v>
      </c>
      <c r="H34" s="139" t="s">
        <v>1327</v>
      </c>
      <c r="I34" s="36" t="s">
        <v>47</v>
      </c>
      <c r="J34" s="139">
        <v>40216</v>
      </c>
      <c r="K34" s="139" t="s">
        <v>8137</v>
      </c>
      <c r="L34" s="36">
        <v>3276291</v>
      </c>
      <c r="M34" s="139" t="s">
        <v>8145</v>
      </c>
      <c r="Q34" s="139" t="s">
        <v>73</v>
      </c>
      <c r="R34" s="139">
        <v>5237</v>
      </c>
      <c r="S34" s="139">
        <f t="shared" si="0"/>
        <v>2.9613726066644061E-4</v>
      </c>
    </row>
    <row r="35" spans="1:19" ht="15.75" customHeight="1">
      <c r="A35" s="139">
        <v>2018</v>
      </c>
      <c r="B35" s="139" t="s">
        <v>8146</v>
      </c>
      <c r="C35" s="139">
        <v>1002176</v>
      </c>
      <c r="D35" s="139" t="s">
        <v>8147</v>
      </c>
      <c r="E35" s="139">
        <v>39.269440000000003</v>
      </c>
      <c r="F35" s="139">
        <v>-81.67</v>
      </c>
      <c r="G35" s="139" t="s">
        <v>3634</v>
      </c>
      <c r="H35" s="139" t="s">
        <v>2986</v>
      </c>
      <c r="I35" s="36" t="s">
        <v>129</v>
      </c>
      <c r="J35" s="139">
        <v>26181</v>
      </c>
      <c r="K35" s="139" t="s">
        <v>8137</v>
      </c>
      <c r="L35" s="36">
        <v>580160</v>
      </c>
      <c r="M35" s="139" t="s">
        <v>8148</v>
      </c>
      <c r="Q35" s="139" t="s">
        <v>81</v>
      </c>
      <c r="R35" s="139">
        <v>65089</v>
      </c>
      <c r="S35" s="139">
        <f t="shared" si="0"/>
        <v>3.680595409493594E-3</v>
      </c>
    </row>
    <row r="36" spans="1:19" ht="15.75" customHeight="1">
      <c r="A36" s="139">
        <v>2018</v>
      </c>
      <c r="B36" s="139" t="s">
        <v>8149</v>
      </c>
      <c r="C36" s="139">
        <v>1006158</v>
      </c>
      <c r="D36" s="139" t="s">
        <v>8150</v>
      </c>
      <c r="E36" s="139">
        <v>40.734099999999998</v>
      </c>
      <c r="F36" s="139">
        <v>-73.988680000000002</v>
      </c>
      <c r="G36" s="139" t="s">
        <v>86</v>
      </c>
      <c r="H36" s="139" t="s">
        <v>8151</v>
      </c>
      <c r="I36" s="36" t="s">
        <v>87</v>
      </c>
      <c r="J36" s="139">
        <v>10003</v>
      </c>
      <c r="K36" s="139" t="s">
        <v>8152</v>
      </c>
      <c r="L36" s="36">
        <v>74743</v>
      </c>
      <c r="M36" s="139" t="s">
        <v>2106</v>
      </c>
      <c r="Q36" s="139" t="s">
        <v>84</v>
      </c>
      <c r="R36" s="139">
        <v>73886</v>
      </c>
      <c r="S36" s="139">
        <f t="shared" si="0"/>
        <v>4.1780404127555147E-3</v>
      </c>
    </row>
    <row r="37" spans="1:19" ht="15.75" customHeight="1">
      <c r="A37" s="139">
        <v>2018</v>
      </c>
      <c r="B37" s="139" t="s">
        <v>2531</v>
      </c>
      <c r="C37" s="139">
        <v>1002358</v>
      </c>
      <c r="D37" s="139" t="s">
        <v>2532</v>
      </c>
      <c r="E37" s="139">
        <v>44.846139999999998</v>
      </c>
      <c r="F37" s="139">
        <v>-93.286029999999997</v>
      </c>
      <c r="G37" s="139" t="s">
        <v>2533</v>
      </c>
      <c r="H37" s="139" t="s">
        <v>2534</v>
      </c>
      <c r="I37" s="36" t="s">
        <v>62</v>
      </c>
      <c r="J37" s="139">
        <v>55420</v>
      </c>
      <c r="K37" s="139" t="s">
        <v>2535</v>
      </c>
      <c r="L37" s="36">
        <v>18201</v>
      </c>
      <c r="M37" s="139" t="s">
        <v>2536</v>
      </c>
      <c r="Q37" s="139" t="s">
        <v>76</v>
      </c>
      <c r="R37" s="139">
        <v>24507</v>
      </c>
      <c r="S37" s="139">
        <f t="shared" si="0"/>
        <v>1.3858002381425358E-3</v>
      </c>
    </row>
    <row r="38" spans="1:19" ht="15.75" customHeight="1">
      <c r="A38" s="139">
        <v>2018</v>
      </c>
      <c r="B38" s="139" t="s">
        <v>8153</v>
      </c>
      <c r="C38" s="139">
        <v>1008343</v>
      </c>
      <c r="D38" s="139" t="s">
        <v>8154</v>
      </c>
      <c r="E38" s="139">
        <v>29.639182000000002</v>
      </c>
      <c r="F38" s="139">
        <v>-95.208524999999995</v>
      </c>
      <c r="G38" s="139" t="s">
        <v>3275</v>
      </c>
      <c r="H38" s="139" t="s">
        <v>1087</v>
      </c>
      <c r="I38" s="36" t="s">
        <v>115</v>
      </c>
      <c r="J38" s="139">
        <v>77034</v>
      </c>
      <c r="K38" s="139" t="s">
        <v>8155</v>
      </c>
      <c r="L38" s="36">
        <v>1053</v>
      </c>
      <c r="M38" s="139" t="s">
        <v>2106</v>
      </c>
      <c r="Q38" s="139" t="s">
        <v>87</v>
      </c>
      <c r="R38" s="139">
        <v>379280</v>
      </c>
      <c r="S38" s="139">
        <f t="shared" si="0"/>
        <v>2.1447191183037537E-2</v>
      </c>
    </row>
    <row r="39" spans="1:19" ht="15.75" customHeight="1">
      <c r="A39" s="139">
        <v>2018</v>
      </c>
      <c r="B39" s="139" t="s">
        <v>8156</v>
      </c>
      <c r="C39" s="139">
        <v>1011288</v>
      </c>
      <c r="D39" s="139" t="s">
        <v>8157</v>
      </c>
      <c r="E39" s="139">
        <v>41.690648000000003</v>
      </c>
      <c r="F39" s="139">
        <v>-73.931605000000005</v>
      </c>
      <c r="G39" s="139" t="s">
        <v>8158</v>
      </c>
      <c r="H39" s="139" t="s">
        <v>3745</v>
      </c>
      <c r="I39" s="36" t="s">
        <v>87</v>
      </c>
      <c r="J39" s="139">
        <v>12601</v>
      </c>
      <c r="K39" s="139" t="s">
        <v>8159</v>
      </c>
      <c r="L39" s="36">
        <v>5609</v>
      </c>
      <c r="M39" s="139" t="s">
        <v>2106</v>
      </c>
      <c r="Q39" s="139" t="s">
        <v>95</v>
      </c>
      <c r="R39" s="139">
        <v>670972</v>
      </c>
      <c r="S39" s="139">
        <f t="shared" si="0"/>
        <v>3.7941533332801793E-2</v>
      </c>
    </row>
    <row r="40" spans="1:19" ht="15.75" customHeight="1">
      <c r="A40" s="139">
        <v>2018</v>
      </c>
      <c r="B40" s="139" t="s">
        <v>2733</v>
      </c>
      <c r="C40" s="139">
        <v>1006666</v>
      </c>
      <c r="D40" s="139" t="s">
        <v>2734</v>
      </c>
      <c r="E40" s="139">
        <v>37.6569</v>
      </c>
      <c r="F40" s="139">
        <v>-87.500600000000006</v>
      </c>
      <c r="G40" s="139" t="s">
        <v>2735</v>
      </c>
      <c r="H40" s="139" t="s">
        <v>1565</v>
      </c>
      <c r="I40" s="36" t="s">
        <v>47</v>
      </c>
      <c r="J40" s="139">
        <v>42452</v>
      </c>
      <c r="K40" s="139" t="s">
        <v>2393</v>
      </c>
      <c r="L40" s="36">
        <v>137455</v>
      </c>
      <c r="M40" s="139" t="s">
        <v>1273</v>
      </c>
      <c r="Q40" s="139" t="s">
        <v>98</v>
      </c>
      <c r="R40" s="139">
        <v>37976</v>
      </c>
      <c r="S40" s="139">
        <f t="shared" si="0"/>
        <v>2.1474333800016706E-3</v>
      </c>
    </row>
    <row r="41" spans="1:19" ht="15.75" customHeight="1">
      <c r="A41" s="139">
        <v>2018</v>
      </c>
      <c r="B41" s="139" t="s">
        <v>2736</v>
      </c>
      <c r="C41" s="139">
        <v>1002112</v>
      </c>
      <c r="D41" s="139" t="s">
        <v>2737</v>
      </c>
      <c r="E41" s="139">
        <v>33.051743000000002</v>
      </c>
      <c r="F41" s="139">
        <v>-80.054288999999997</v>
      </c>
      <c r="G41" s="139" t="s">
        <v>2738</v>
      </c>
      <c r="H41" s="139" t="s">
        <v>2739</v>
      </c>
      <c r="I41" s="36" t="s">
        <v>107</v>
      </c>
      <c r="J41" s="139">
        <v>29445</v>
      </c>
      <c r="K41" s="139" t="s">
        <v>2393</v>
      </c>
      <c r="L41" s="36">
        <v>59174</v>
      </c>
      <c r="M41" s="139" t="s">
        <v>1273</v>
      </c>
      <c r="Q41" s="139" t="s">
        <v>100</v>
      </c>
      <c r="R41" s="139">
        <v>554961</v>
      </c>
      <c r="S41" s="139">
        <f t="shared" si="0"/>
        <v>3.1381445544530942E-2</v>
      </c>
    </row>
    <row r="42" spans="1:19" ht="15.75" customHeight="1">
      <c r="A42" s="139">
        <v>2018</v>
      </c>
      <c r="B42" s="139" t="s">
        <v>8160</v>
      </c>
      <c r="C42" s="139">
        <v>1006314</v>
      </c>
      <c r="D42" s="139" t="s">
        <v>8161</v>
      </c>
      <c r="E42" s="139">
        <v>27.875556</v>
      </c>
      <c r="F42" s="139">
        <v>-97.244721999999996</v>
      </c>
      <c r="G42" s="139" t="s">
        <v>8162</v>
      </c>
      <c r="H42" s="139" t="s">
        <v>8163</v>
      </c>
      <c r="I42" s="36" t="s">
        <v>115</v>
      </c>
      <c r="J42" s="139">
        <v>78359</v>
      </c>
      <c r="K42" s="139" t="s">
        <v>8137</v>
      </c>
      <c r="L42" s="36">
        <v>11048</v>
      </c>
      <c r="M42" s="139" t="s">
        <v>8080</v>
      </c>
      <c r="Q42" s="139" t="s">
        <v>103</v>
      </c>
      <c r="R42" s="139">
        <v>322879</v>
      </c>
      <c r="S42" s="139">
        <f t="shared" si="0"/>
        <v>1.8257877140866845E-2</v>
      </c>
    </row>
    <row r="43" spans="1:19" ht="15.75" customHeight="1">
      <c r="A43" s="139">
        <v>2018</v>
      </c>
      <c r="B43" s="139" t="s">
        <v>8164</v>
      </c>
      <c r="C43" s="139">
        <v>1009927</v>
      </c>
      <c r="D43" s="139" t="s">
        <v>8165</v>
      </c>
      <c r="E43" s="139">
        <v>41.737009999999998</v>
      </c>
      <c r="F43" s="139">
        <v>-87.989189999999994</v>
      </c>
      <c r="G43" s="139" t="s">
        <v>8166</v>
      </c>
      <c r="H43" s="139" t="s">
        <v>8167</v>
      </c>
      <c r="I43" s="36" t="s">
        <v>36</v>
      </c>
      <c r="J43" s="139">
        <v>60106</v>
      </c>
      <c r="K43" s="139" t="s">
        <v>8168</v>
      </c>
      <c r="L43" s="36">
        <v>30459</v>
      </c>
      <c r="M43" s="139" t="s">
        <v>5259</v>
      </c>
      <c r="Q43" s="139" t="s">
        <v>8075</v>
      </c>
      <c r="R43" s="139">
        <v>37203</v>
      </c>
      <c r="S43" s="139">
        <f t="shared" si="0"/>
        <v>2.1037224572414723E-3</v>
      </c>
    </row>
    <row r="44" spans="1:19" ht="15.75" customHeight="1">
      <c r="A44" s="139">
        <v>2018</v>
      </c>
      <c r="B44" s="139" t="s">
        <v>8169</v>
      </c>
      <c r="C44" s="139">
        <v>1009507</v>
      </c>
      <c r="D44" s="139" t="s">
        <v>8170</v>
      </c>
      <c r="E44" s="139">
        <v>43.177810000000001</v>
      </c>
      <c r="F44" s="139">
        <v>-75.228430000000003</v>
      </c>
      <c r="G44" s="139" t="s">
        <v>8171</v>
      </c>
      <c r="H44" s="139" t="s">
        <v>1625</v>
      </c>
      <c r="I44" s="36" t="s">
        <v>87</v>
      </c>
      <c r="J44" s="139">
        <v>13403</v>
      </c>
      <c r="K44" s="139" t="s">
        <v>8172</v>
      </c>
      <c r="L44" s="36">
        <v>20757</v>
      </c>
      <c r="M44" s="139" t="s">
        <v>2106</v>
      </c>
      <c r="Q44" s="139" t="s">
        <v>107</v>
      </c>
      <c r="R44" s="139">
        <v>59174</v>
      </c>
      <c r="S44" s="139">
        <f t="shared" si="0"/>
        <v>3.3461192023440814E-3</v>
      </c>
    </row>
    <row r="45" spans="1:19" ht="15.75" customHeight="1">
      <c r="A45" s="139">
        <v>2018</v>
      </c>
      <c r="B45" s="139" t="s">
        <v>8173</v>
      </c>
      <c r="C45" s="139">
        <v>1009855</v>
      </c>
      <c r="D45" s="139" t="s">
        <v>8174</v>
      </c>
      <c r="E45" s="139">
        <v>42.246679999999998</v>
      </c>
      <c r="F45" s="139">
        <v>-84.403109999999998</v>
      </c>
      <c r="G45" s="139" t="s">
        <v>3059</v>
      </c>
      <c r="H45" s="139" t="s">
        <v>1290</v>
      </c>
      <c r="I45" s="36" t="s">
        <v>61</v>
      </c>
      <c r="J45" s="139">
        <v>49201</v>
      </c>
      <c r="K45" s="139" t="s">
        <v>8175</v>
      </c>
      <c r="L45" s="36">
        <v>2100</v>
      </c>
      <c r="M45" s="139" t="s">
        <v>2106</v>
      </c>
      <c r="Q45" s="139" t="s">
        <v>113</v>
      </c>
      <c r="R45" s="139">
        <v>127376</v>
      </c>
      <c r="S45" s="139">
        <f t="shared" si="0"/>
        <v>7.2027457923713074E-3</v>
      </c>
    </row>
    <row r="46" spans="1:19" ht="15.75" customHeight="1">
      <c r="A46" s="139">
        <v>2018</v>
      </c>
      <c r="B46" s="139" t="s">
        <v>2874</v>
      </c>
      <c r="C46" s="139">
        <v>1012448</v>
      </c>
      <c r="D46" s="139" t="s">
        <v>2875</v>
      </c>
      <c r="E46" s="139">
        <v>35.91704</v>
      </c>
      <c r="F46" s="139">
        <v>-78.870279999999994</v>
      </c>
      <c r="G46" s="139" t="s">
        <v>2876</v>
      </c>
      <c r="H46" s="139" t="s">
        <v>2877</v>
      </c>
      <c r="I46" s="36" t="s">
        <v>89</v>
      </c>
      <c r="J46" s="139">
        <v>27709</v>
      </c>
      <c r="K46" s="139" t="s">
        <v>2878</v>
      </c>
      <c r="L46" s="36">
        <v>112935</v>
      </c>
      <c r="M46" s="139" t="s">
        <v>1368</v>
      </c>
      <c r="Q46" s="139" t="s">
        <v>115</v>
      </c>
      <c r="R46" s="139">
        <v>1965417</v>
      </c>
      <c r="S46" s="139">
        <f t="shared" si="0"/>
        <v>0.11113866840696079</v>
      </c>
    </row>
    <row r="47" spans="1:19" ht="15.75" customHeight="1">
      <c r="A47" s="139">
        <v>2018</v>
      </c>
      <c r="B47" s="139" t="s">
        <v>2879</v>
      </c>
      <c r="C47" s="139">
        <v>1005759</v>
      </c>
      <c r="D47" s="139" t="s">
        <v>2880</v>
      </c>
      <c r="E47" s="139">
        <v>35.900233</v>
      </c>
      <c r="F47" s="139">
        <v>-78.840783000000002</v>
      </c>
      <c r="G47" s="139" t="s">
        <v>2876</v>
      </c>
      <c r="H47" s="139" t="s">
        <v>2877</v>
      </c>
      <c r="I47" s="36" t="s">
        <v>89</v>
      </c>
      <c r="J47" s="139">
        <v>27703</v>
      </c>
      <c r="K47" s="139" t="s">
        <v>2878</v>
      </c>
      <c r="L47" s="36">
        <v>107382</v>
      </c>
      <c r="M47" s="139" t="s">
        <v>1368</v>
      </c>
      <c r="Q47" s="139" t="s">
        <v>118</v>
      </c>
      <c r="R47" s="139">
        <v>410365</v>
      </c>
      <c r="S47" s="139">
        <f t="shared" si="0"/>
        <v>2.3204958368032057E-2</v>
      </c>
    </row>
    <row r="48" spans="1:19" ht="15.75" customHeight="1">
      <c r="A48" s="139">
        <v>2018</v>
      </c>
      <c r="B48" s="139" t="s">
        <v>2881</v>
      </c>
      <c r="C48" s="139">
        <v>1010141</v>
      </c>
      <c r="D48" s="139" t="s">
        <v>2882</v>
      </c>
      <c r="E48" s="139">
        <v>30.217500000000001</v>
      </c>
      <c r="F48" s="139">
        <v>-97.723056</v>
      </c>
      <c r="G48" s="139" t="s">
        <v>2883</v>
      </c>
      <c r="H48" s="139" t="s">
        <v>2884</v>
      </c>
      <c r="I48" s="36" t="s">
        <v>115</v>
      </c>
      <c r="J48" s="139">
        <v>78741</v>
      </c>
      <c r="K48" s="139" t="s">
        <v>2885</v>
      </c>
      <c r="L48" s="36">
        <v>68090</v>
      </c>
      <c r="M48" s="139" t="s">
        <v>1368</v>
      </c>
      <c r="Q48" s="139" t="s">
        <v>123</v>
      </c>
      <c r="R48" s="139">
        <v>303890</v>
      </c>
      <c r="S48" s="139">
        <f t="shared" si="0"/>
        <v>1.7184103903747305E-2</v>
      </c>
    </row>
    <row r="49" spans="1:19" ht="15.75" customHeight="1">
      <c r="A49" s="139">
        <v>2018</v>
      </c>
      <c r="B49" s="139" t="s">
        <v>8176</v>
      </c>
      <c r="C49" s="139">
        <v>1005062</v>
      </c>
      <c r="D49" s="139" t="s">
        <v>8177</v>
      </c>
      <c r="E49" s="139">
        <v>34.629959999999997</v>
      </c>
      <c r="F49" s="139">
        <v>-87.038439999999994</v>
      </c>
      <c r="G49" s="139" t="s">
        <v>1771</v>
      </c>
      <c r="H49" s="139" t="s">
        <v>1670</v>
      </c>
      <c r="I49" s="36" t="s">
        <v>3</v>
      </c>
      <c r="J49" s="139">
        <v>35601</v>
      </c>
      <c r="K49" s="139" t="s">
        <v>8178</v>
      </c>
      <c r="L49" s="36">
        <v>463640</v>
      </c>
      <c r="M49" s="139" t="s">
        <v>8148</v>
      </c>
      <c r="Q49" s="139" t="s">
        <v>121</v>
      </c>
      <c r="R49" s="139">
        <v>208233</v>
      </c>
      <c r="S49" s="139">
        <f t="shared" si="0"/>
        <v>1.1774976169630498E-2</v>
      </c>
    </row>
    <row r="50" spans="1:19" ht="15.75" customHeight="1">
      <c r="A50" s="139">
        <v>2018</v>
      </c>
      <c r="B50" s="139" t="s">
        <v>8179</v>
      </c>
      <c r="C50" s="139">
        <v>1002040</v>
      </c>
      <c r="D50" s="139" t="s">
        <v>8180</v>
      </c>
      <c r="E50" s="139">
        <v>28.979199999999999</v>
      </c>
      <c r="F50" s="139">
        <v>-95.354900000000001</v>
      </c>
      <c r="G50" s="139" t="s">
        <v>6628</v>
      </c>
      <c r="H50" s="139" t="s">
        <v>6629</v>
      </c>
      <c r="I50" s="36" t="s">
        <v>115</v>
      </c>
      <c r="J50" s="139">
        <v>77541</v>
      </c>
      <c r="K50" s="139" t="s">
        <v>6436</v>
      </c>
      <c r="L50" s="36">
        <v>568</v>
      </c>
      <c r="M50" s="139" t="s">
        <v>8181</v>
      </c>
      <c r="Q50" s="139" t="s">
        <v>126</v>
      </c>
      <c r="R50" s="139">
        <v>930285</v>
      </c>
      <c r="S50" s="139">
        <f t="shared" si="0"/>
        <v>5.260493632596519E-2</v>
      </c>
    </row>
    <row r="51" spans="1:19" ht="15.75" customHeight="1">
      <c r="A51" s="139">
        <v>2018</v>
      </c>
      <c r="B51" s="139" t="s">
        <v>8182</v>
      </c>
      <c r="C51" s="139">
        <v>1009703</v>
      </c>
      <c r="D51" s="139" t="s">
        <v>8183</v>
      </c>
      <c r="E51" s="139">
        <v>39.673169999999999</v>
      </c>
      <c r="F51" s="139">
        <v>-75.668610000000001</v>
      </c>
      <c r="G51" s="139" t="s">
        <v>5873</v>
      </c>
      <c r="H51" s="139" t="s">
        <v>3460</v>
      </c>
      <c r="I51" s="36" t="s">
        <v>23</v>
      </c>
      <c r="J51" s="139">
        <v>19702</v>
      </c>
      <c r="K51" s="139" t="s">
        <v>8184</v>
      </c>
      <c r="L51" s="36">
        <v>8890</v>
      </c>
      <c r="M51" s="139" t="s">
        <v>2106</v>
      </c>
      <c r="Q51" s="139" t="s">
        <v>129</v>
      </c>
      <c r="R51" s="139">
        <v>580160</v>
      </c>
      <c r="S51" s="139">
        <f t="shared" si="0"/>
        <v>3.2806376388818441E-2</v>
      </c>
    </row>
    <row r="52" spans="1:19" ht="15.75" customHeight="1">
      <c r="A52" s="139">
        <v>2018</v>
      </c>
      <c r="B52" s="139" t="s">
        <v>8185</v>
      </c>
      <c r="C52" s="139">
        <v>1009685</v>
      </c>
      <c r="D52" s="139" t="s">
        <v>8186</v>
      </c>
      <c r="E52" s="139">
        <v>35.224760000000003</v>
      </c>
      <c r="F52" s="139">
        <v>-80.849010000000007</v>
      </c>
      <c r="G52" s="139" t="s">
        <v>8187</v>
      </c>
      <c r="H52" s="139" t="s">
        <v>2422</v>
      </c>
      <c r="I52" s="36" t="s">
        <v>89</v>
      </c>
      <c r="J52" s="139">
        <v>28202</v>
      </c>
      <c r="K52" s="139" t="s">
        <v>8188</v>
      </c>
      <c r="L52" s="36">
        <v>255960</v>
      </c>
      <c r="M52" s="139" t="s">
        <v>2106</v>
      </c>
      <c r="Q52" s="1" t="s">
        <v>8076</v>
      </c>
      <c r="R52" s="1">
        <v>17684367</v>
      </c>
      <c r="S52" s="139">
        <f t="shared" si="0"/>
        <v>1</v>
      </c>
    </row>
    <row r="53" spans="1:19" ht="15.75" customHeight="1">
      <c r="A53" s="139">
        <v>2018</v>
      </c>
      <c r="B53" s="139" t="s">
        <v>8189</v>
      </c>
      <c r="C53" s="139">
        <v>1009540</v>
      </c>
      <c r="D53" s="139" t="s">
        <v>8190</v>
      </c>
      <c r="E53" s="139">
        <v>39.100360000000002</v>
      </c>
      <c r="F53" s="139">
        <v>-84.50994</v>
      </c>
      <c r="G53" s="139" t="s">
        <v>8191</v>
      </c>
      <c r="H53" s="139" t="s">
        <v>1176</v>
      </c>
      <c r="I53" s="36" t="s">
        <v>95</v>
      </c>
      <c r="J53" s="139">
        <v>45202</v>
      </c>
      <c r="K53" s="139" t="s">
        <v>8188</v>
      </c>
      <c r="L53" s="36">
        <v>67385</v>
      </c>
      <c r="M53" s="139" t="s">
        <v>2106</v>
      </c>
    </row>
    <row r="54" spans="1:19" ht="15.75" customHeight="1">
      <c r="A54" s="139">
        <v>2018</v>
      </c>
      <c r="B54" s="139" t="s">
        <v>8192</v>
      </c>
      <c r="C54" s="139">
        <v>1008769</v>
      </c>
      <c r="D54" s="139" t="s">
        <v>8193</v>
      </c>
      <c r="E54" s="139">
        <v>40.731721</v>
      </c>
      <c r="F54" s="139">
        <v>-73.611541000000003</v>
      </c>
      <c r="G54" s="139" t="s">
        <v>2103</v>
      </c>
      <c r="H54" s="139" t="s">
        <v>8194</v>
      </c>
      <c r="I54" s="36" t="s">
        <v>87</v>
      </c>
      <c r="J54" s="139">
        <v>11599</v>
      </c>
      <c r="K54" s="139" t="s">
        <v>8172</v>
      </c>
      <c r="L54" s="36">
        <v>1211</v>
      </c>
      <c r="M54" s="139" t="s">
        <v>2106</v>
      </c>
    </row>
    <row r="55" spans="1:19" ht="15.75" customHeight="1">
      <c r="A55" s="139">
        <v>2018</v>
      </c>
      <c r="B55" s="139" t="s">
        <v>8195</v>
      </c>
      <c r="C55" s="139">
        <v>1001695</v>
      </c>
      <c r="D55" s="139" t="s">
        <v>8196</v>
      </c>
      <c r="E55" s="139">
        <v>38.021520000000002</v>
      </c>
      <c r="F55" s="139">
        <v>-84.257149999999996</v>
      </c>
      <c r="G55" s="139" t="s">
        <v>8197</v>
      </c>
      <c r="H55" s="139" t="s">
        <v>1366</v>
      </c>
      <c r="I55" s="36" t="s">
        <v>47</v>
      </c>
      <c r="J55" s="139">
        <v>40391</v>
      </c>
      <c r="K55" s="139" t="s">
        <v>8198</v>
      </c>
      <c r="L55" s="36">
        <v>7488</v>
      </c>
      <c r="M55" s="139" t="s">
        <v>2106</v>
      </c>
    </row>
    <row r="56" spans="1:19" ht="15.75" customHeight="1">
      <c r="A56" s="139">
        <v>2018</v>
      </c>
      <c r="B56" s="139" t="s">
        <v>8199</v>
      </c>
      <c r="C56" s="139">
        <v>1011120</v>
      </c>
      <c r="D56" s="139" t="s">
        <v>8200</v>
      </c>
      <c r="E56" s="139">
        <v>29.94914</v>
      </c>
      <c r="F56" s="139">
        <v>-90.076329999999999</v>
      </c>
      <c r="G56" s="139" t="s">
        <v>8201</v>
      </c>
      <c r="H56" s="139" t="s">
        <v>3421</v>
      </c>
      <c r="I56" s="36" t="s">
        <v>50</v>
      </c>
      <c r="J56" s="139">
        <v>70113</v>
      </c>
      <c r="K56" s="139" t="s">
        <v>8202</v>
      </c>
      <c r="L56" s="36">
        <v>116307</v>
      </c>
      <c r="M56" s="139" t="s">
        <v>2106</v>
      </c>
    </row>
    <row r="57" spans="1:19" ht="15.75" customHeight="1">
      <c r="A57" s="139">
        <v>2018</v>
      </c>
      <c r="B57" s="139" t="s">
        <v>8203</v>
      </c>
      <c r="C57" s="139">
        <v>1003060</v>
      </c>
      <c r="D57" s="139" t="s">
        <v>8204</v>
      </c>
      <c r="E57" s="139">
        <v>26.768813999999999</v>
      </c>
      <c r="F57" s="139">
        <v>-80.101219</v>
      </c>
      <c r="G57" s="139" t="s">
        <v>8205</v>
      </c>
      <c r="H57" s="139" t="s">
        <v>8206</v>
      </c>
      <c r="I57" s="36" t="s">
        <v>26</v>
      </c>
      <c r="J57" s="139">
        <v>33407</v>
      </c>
      <c r="K57" s="139" t="s">
        <v>8207</v>
      </c>
      <c r="L57" s="36">
        <v>174575</v>
      </c>
      <c r="M57" s="139" t="s">
        <v>2106</v>
      </c>
    </row>
    <row r="58" spans="1:19" ht="15.75" customHeight="1">
      <c r="A58" s="139">
        <v>2018</v>
      </c>
      <c r="B58" s="139" t="s">
        <v>3492</v>
      </c>
      <c r="C58" s="139">
        <v>1009580</v>
      </c>
      <c r="D58" s="139" t="s">
        <v>3493</v>
      </c>
      <c r="E58" s="139">
        <v>41.141874999999999</v>
      </c>
      <c r="F58" s="139">
        <v>-75.894869999999997</v>
      </c>
      <c r="G58" s="139" t="s">
        <v>3494</v>
      </c>
      <c r="H58" s="139" t="s">
        <v>3495</v>
      </c>
      <c r="I58" s="36" t="s">
        <v>103</v>
      </c>
      <c r="J58" s="139">
        <v>18707</v>
      </c>
      <c r="K58" s="139" t="s">
        <v>3496</v>
      </c>
      <c r="L58" s="36">
        <v>19509</v>
      </c>
      <c r="M58" s="139" t="s">
        <v>1368</v>
      </c>
    </row>
    <row r="59" spans="1:19" ht="15.75" customHeight="1">
      <c r="A59" s="139">
        <v>2018</v>
      </c>
      <c r="B59" s="139" t="s">
        <v>3492</v>
      </c>
      <c r="C59" s="139">
        <v>1009581</v>
      </c>
      <c r="D59" s="139" t="s">
        <v>3497</v>
      </c>
      <c r="E59" s="139">
        <v>43.640687</v>
      </c>
      <c r="F59" s="139">
        <v>-70.325902999999997</v>
      </c>
      <c r="G59" s="139" t="s">
        <v>3498</v>
      </c>
      <c r="H59" s="139" t="s">
        <v>3499</v>
      </c>
      <c r="I59" s="36" t="s">
        <v>52</v>
      </c>
      <c r="J59" s="139">
        <v>4106</v>
      </c>
      <c r="K59" s="139" t="s">
        <v>3500</v>
      </c>
      <c r="L59" s="36">
        <v>21997</v>
      </c>
      <c r="M59" s="139" t="s">
        <v>1368</v>
      </c>
    </row>
    <row r="60" spans="1:19" ht="15.75" customHeight="1">
      <c r="A60" s="139">
        <v>2018</v>
      </c>
      <c r="B60" s="139" t="s">
        <v>8208</v>
      </c>
      <c r="C60" s="139">
        <v>1009854</v>
      </c>
      <c r="D60" s="139" t="s">
        <v>8209</v>
      </c>
      <c r="E60" s="139">
        <v>41.083120000000001</v>
      </c>
      <c r="F60" s="139">
        <v>-81.517660000000006</v>
      </c>
      <c r="G60" s="139" t="s">
        <v>8210</v>
      </c>
      <c r="H60" s="139" t="s">
        <v>2304</v>
      </c>
      <c r="I60" s="36" t="s">
        <v>95</v>
      </c>
      <c r="J60" s="139">
        <v>44308</v>
      </c>
      <c r="K60" s="139" t="s">
        <v>8211</v>
      </c>
      <c r="L60" s="36">
        <v>120555</v>
      </c>
      <c r="M60" s="139" t="s">
        <v>2106</v>
      </c>
    </row>
    <row r="61" spans="1:19" ht="15.75" customHeight="1">
      <c r="A61" s="139">
        <v>2018</v>
      </c>
      <c r="B61" s="139" t="s">
        <v>3593</v>
      </c>
      <c r="C61" s="139">
        <v>1009613</v>
      </c>
      <c r="D61" s="139" t="s">
        <v>3594</v>
      </c>
      <c r="E61" s="139">
        <v>41.673859999999998</v>
      </c>
      <c r="F61" s="139">
        <v>-88.074250000000006</v>
      </c>
      <c r="G61" s="139" t="s">
        <v>3595</v>
      </c>
      <c r="H61" s="139" t="s">
        <v>3596</v>
      </c>
      <c r="I61" s="36" t="s">
        <v>36</v>
      </c>
      <c r="J61" s="139">
        <v>60440</v>
      </c>
      <c r="K61" s="139" t="s">
        <v>3597</v>
      </c>
      <c r="L61" s="36">
        <v>62743</v>
      </c>
      <c r="M61" s="139" t="s">
        <v>3598</v>
      </c>
    </row>
    <row r="62" spans="1:19" ht="15.75" customHeight="1">
      <c r="A62" s="139">
        <v>2018</v>
      </c>
      <c r="B62" s="139" t="s">
        <v>3620</v>
      </c>
      <c r="C62" s="139">
        <v>1004412</v>
      </c>
      <c r="D62" s="139" t="s">
        <v>3621</v>
      </c>
      <c r="E62" s="139">
        <v>42.830953000000001</v>
      </c>
      <c r="F62" s="139">
        <v>-73.876394000000005</v>
      </c>
      <c r="G62" s="139" t="s">
        <v>3622</v>
      </c>
      <c r="H62" s="139" t="s">
        <v>3623</v>
      </c>
      <c r="I62" s="36" t="s">
        <v>87</v>
      </c>
      <c r="J62" s="139">
        <v>12309</v>
      </c>
      <c r="K62" s="139" t="s">
        <v>3617</v>
      </c>
      <c r="L62" s="36">
        <v>634</v>
      </c>
      <c r="M62" s="139" t="s">
        <v>1368</v>
      </c>
    </row>
    <row r="63" spans="1:19" ht="15.75" customHeight="1">
      <c r="A63" s="139">
        <v>2018</v>
      </c>
      <c r="B63" s="139" t="s">
        <v>3631</v>
      </c>
      <c r="C63" s="139">
        <v>1000039</v>
      </c>
      <c r="D63" s="139" t="s">
        <v>3632</v>
      </c>
      <c r="E63" s="139">
        <v>40.124713</v>
      </c>
      <c r="F63" s="139">
        <v>-79.930463000000003</v>
      </c>
      <c r="G63" s="139" t="s">
        <v>3633</v>
      </c>
      <c r="H63" s="139" t="s">
        <v>3634</v>
      </c>
      <c r="I63" s="36" t="s">
        <v>103</v>
      </c>
      <c r="J63" s="139">
        <v>15022</v>
      </c>
      <c r="K63" s="139" t="s">
        <v>3617</v>
      </c>
      <c r="L63" s="36">
        <v>20253</v>
      </c>
      <c r="M63" s="139" t="s">
        <v>3598</v>
      </c>
    </row>
    <row r="64" spans="1:19" ht="15.75" customHeight="1">
      <c r="A64" s="139">
        <v>2018</v>
      </c>
      <c r="B64" s="139" t="s">
        <v>3734</v>
      </c>
      <c r="C64" s="139">
        <v>1003726</v>
      </c>
      <c r="D64" s="139" t="s">
        <v>3735</v>
      </c>
      <c r="E64" s="139">
        <v>44.480328999999998</v>
      </c>
      <c r="F64" s="139">
        <v>-73.094292999999993</v>
      </c>
      <c r="G64" s="139" t="s">
        <v>3736</v>
      </c>
      <c r="H64" s="139" t="s">
        <v>3737</v>
      </c>
      <c r="I64" s="36" t="s">
        <v>121</v>
      </c>
      <c r="J64" s="139">
        <v>5452</v>
      </c>
      <c r="K64" s="139" t="s">
        <v>3738</v>
      </c>
      <c r="L64" s="36">
        <v>207684</v>
      </c>
      <c r="M64" s="139" t="s">
        <v>1368</v>
      </c>
    </row>
    <row r="65" spans="1:13" ht="15.75" customHeight="1">
      <c r="A65" s="139">
        <v>2018</v>
      </c>
      <c r="B65" s="139" t="s">
        <v>3739</v>
      </c>
      <c r="C65" s="139">
        <v>1010586</v>
      </c>
      <c r="D65" s="139" t="s">
        <v>3740</v>
      </c>
      <c r="E65" s="139">
        <v>42.970089000000002</v>
      </c>
      <c r="F65" s="139">
        <v>-73.754369999999994</v>
      </c>
      <c r="G65" s="139" t="s">
        <v>441</v>
      </c>
      <c r="H65" s="139" t="s">
        <v>3741</v>
      </c>
      <c r="I65" s="36" t="s">
        <v>87</v>
      </c>
      <c r="J65" s="139">
        <v>12020</v>
      </c>
      <c r="K65" s="139" t="s">
        <v>3738</v>
      </c>
      <c r="L65" s="36">
        <v>168702</v>
      </c>
      <c r="M65" s="139" t="s">
        <v>1368</v>
      </c>
    </row>
    <row r="66" spans="1:13" ht="15.75" customHeight="1">
      <c r="A66" s="139">
        <v>2018</v>
      </c>
      <c r="B66" s="139" t="s">
        <v>3742</v>
      </c>
      <c r="C66" s="139">
        <v>1004300</v>
      </c>
      <c r="D66" s="139" t="s">
        <v>3743</v>
      </c>
      <c r="E66" s="139">
        <v>41.539703000000003</v>
      </c>
      <c r="F66" s="139">
        <v>-73.822453999999993</v>
      </c>
      <c r="G66" s="139" t="s">
        <v>3744</v>
      </c>
      <c r="H66" s="139" t="s">
        <v>3745</v>
      </c>
      <c r="I66" s="36" t="s">
        <v>87</v>
      </c>
      <c r="J66" s="139">
        <v>12533</v>
      </c>
      <c r="K66" s="139" t="s">
        <v>3738</v>
      </c>
      <c r="L66" s="36">
        <v>65683</v>
      </c>
      <c r="M66" s="139" t="s">
        <v>1368</v>
      </c>
    </row>
    <row r="67" spans="1:13" ht="15.75" customHeight="1">
      <c r="A67" s="139">
        <v>2018</v>
      </c>
      <c r="B67" s="139" t="s">
        <v>8212</v>
      </c>
      <c r="C67" s="139">
        <v>1001032</v>
      </c>
      <c r="D67" s="139" t="s">
        <v>8213</v>
      </c>
      <c r="E67" s="139">
        <v>30.616700000000002</v>
      </c>
      <c r="F67" s="139">
        <v>-96.077799999999996</v>
      </c>
      <c r="G67" s="139" t="s">
        <v>3145</v>
      </c>
      <c r="H67" s="139" t="s">
        <v>8214</v>
      </c>
      <c r="I67" s="36" t="s">
        <v>115</v>
      </c>
      <c r="J67" s="139">
        <v>77830</v>
      </c>
      <c r="K67" s="139" t="s">
        <v>8215</v>
      </c>
      <c r="L67" s="36">
        <v>109</v>
      </c>
      <c r="M67" s="139" t="s">
        <v>2793</v>
      </c>
    </row>
    <row r="68" spans="1:13" ht="15.75" customHeight="1">
      <c r="A68" s="139">
        <v>2018</v>
      </c>
      <c r="B68" s="139" t="s">
        <v>8216</v>
      </c>
      <c r="C68" s="139">
        <v>1010344</v>
      </c>
      <c r="D68" s="139" t="s">
        <v>8217</v>
      </c>
      <c r="E68" s="139">
        <v>21.300419999999999</v>
      </c>
      <c r="F68" s="139">
        <v>-157.85149000000001</v>
      </c>
      <c r="G68" s="139" t="s">
        <v>8218</v>
      </c>
      <c r="H68" s="139" t="s">
        <v>4312</v>
      </c>
      <c r="I68" s="36" t="s">
        <v>31</v>
      </c>
      <c r="J68" s="139">
        <v>96814</v>
      </c>
      <c r="K68" s="139" t="s">
        <v>8219</v>
      </c>
      <c r="L68" s="36">
        <v>3550</v>
      </c>
      <c r="M68" s="139" t="s">
        <v>2106</v>
      </c>
    </row>
    <row r="69" spans="1:13" ht="15.75" customHeight="1">
      <c r="A69" s="139">
        <v>2018</v>
      </c>
      <c r="B69" s="139" t="s">
        <v>8220</v>
      </c>
      <c r="C69" s="139">
        <v>1000625</v>
      </c>
      <c r="D69" s="139" t="s">
        <v>8221</v>
      </c>
      <c r="E69" s="139">
        <v>30.474443999999998</v>
      </c>
      <c r="F69" s="139">
        <v>-91.183055999999993</v>
      </c>
      <c r="G69" s="139" t="s">
        <v>3236</v>
      </c>
      <c r="H69" s="139" t="s">
        <v>3246</v>
      </c>
      <c r="I69" s="36" t="s">
        <v>50</v>
      </c>
      <c r="J69" s="139">
        <v>70805</v>
      </c>
      <c r="K69" s="139" t="s">
        <v>4258</v>
      </c>
      <c r="L69" s="36">
        <v>124392</v>
      </c>
      <c r="M69" s="139" t="s">
        <v>8080</v>
      </c>
    </row>
    <row r="70" spans="1:13" ht="15.75" customHeight="1">
      <c r="A70" s="139">
        <v>2018</v>
      </c>
      <c r="B70" s="139" t="s">
        <v>8222</v>
      </c>
      <c r="C70" s="139">
        <v>1006070</v>
      </c>
      <c r="D70" s="139" t="s">
        <v>8223</v>
      </c>
      <c r="E70" s="139">
        <v>30.228470000000002</v>
      </c>
      <c r="F70" s="139">
        <v>-91.054349999999999</v>
      </c>
      <c r="G70" s="139" t="s">
        <v>8224</v>
      </c>
      <c r="H70" s="139" t="s">
        <v>7098</v>
      </c>
      <c r="I70" s="36" t="s">
        <v>50</v>
      </c>
      <c r="J70" s="139">
        <v>70734</v>
      </c>
      <c r="K70" s="139" t="s">
        <v>4258</v>
      </c>
      <c r="L70" s="36">
        <v>425481</v>
      </c>
      <c r="M70" s="139" t="s">
        <v>8148</v>
      </c>
    </row>
    <row r="71" spans="1:13" ht="15.75" customHeight="1">
      <c r="A71" s="139">
        <v>2018</v>
      </c>
      <c r="B71" s="139" t="s">
        <v>4254</v>
      </c>
      <c r="C71" s="139">
        <v>1010241</v>
      </c>
      <c r="D71" s="139" t="s">
        <v>4255</v>
      </c>
      <c r="E71" s="139">
        <v>44.992420000000003</v>
      </c>
      <c r="F71" s="139">
        <v>-93.433876999999995</v>
      </c>
      <c r="G71" s="139" t="s">
        <v>4256</v>
      </c>
      <c r="H71" s="139" t="s">
        <v>4257</v>
      </c>
      <c r="I71" s="36" t="s">
        <v>62</v>
      </c>
      <c r="J71" s="139">
        <v>55441</v>
      </c>
      <c r="K71" s="139" t="s">
        <v>4258</v>
      </c>
      <c r="L71" s="36">
        <v>41308</v>
      </c>
      <c r="M71" s="139" t="s">
        <v>1368</v>
      </c>
    </row>
    <row r="72" spans="1:13" ht="15.75" customHeight="1">
      <c r="A72" s="139">
        <v>2018</v>
      </c>
      <c r="B72" s="139" t="s">
        <v>4328</v>
      </c>
      <c r="C72" s="139">
        <v>1009556</v>
      </c>
      <c r="D72" s="139" t="s">
        <v>4329</v>
      </c>
      <c r="E72" s="139">
        <v>40.429164999999998</v>
      </c>
      <c r="F72" s="139">
        <v>-111.823859</v>
      </c>
      <c r="G72" s="139" t="s">
        <v>4330</v>
      </c>
      <c r="H72" s="139" t="s">
        <v>4300</v>
      </c>
      <c r="I72" s="36" t="s">
        <v>118</v>
      </c>
      <c r="J72" s="139">
        <v>84043</v>
      </c>
      <c r="K72" s="139" t="s">
        <v>4331</v>
      </c>
      <c r="L72" s="36">
        <v>264866</v>
      </c>
      <c r="M72" s="139" t="s">
        <v>1368</v>
      </c>
    </row>
    <row r="73" spans="1:13" ht="15.75" customHeight="1">
      <c r="A73" s="139">
        <v>2018</v>
      </c>
      <c r="B73" s="139" t="s">
        <v>4376</v>
      </c>
      <c r="C73" s="139">
        <v>1004371</v>
      </c>
      <c r="D73" s="139" t="s">
        <v>4377</v>
      </c>
      <c r="E73" s="139">
        <v>33.245489999999997</v>
      </c>
      <c r="F73" s="139">
        <v>-111.88068</v>
      </c>
      <c r="G73" s="139" t="s">
        <v>4378</v>
      </c>
      <c r="H73" s="139" t="s">
        <v>4379</v>
      </c>
      <c r="I73" s="36" t="s">
        <v>8</v>
      </c>
      <c r="J73" s="139">
        <v>85248</v>
      </c>
      <c r="K73" s="139" t="s">
        <v>4380</v>
      </c>
      <c r="L73" s="36">
        <v>335634</v>
      </c>
      <c r="M73" s="139" t="s">
        <v>1368</v>
      </c>
    </row>
    <row r="74" spans="1:13" ht="15.75" customHeight="1">
      <c r="A74" s="139">
        <v>2018</v>
      </c>
      <c r="B74" s="139" t="s">
        <v>4381</v>
      </c>
      <c r="C74" s="139">
        <v>1003997</v>
      </c>
      <c r="D74" s="139" t="s">
        <v>4382</v>
      </c>
      <c r="E74" s="139">
        <v>35.23133</v>
      </c>
      <c r="F74" s="139">
        <v>-106.65608</v>
      </c>
      <c r="G74" s="139" t="s">
        <v>4383</v>
      </c>
      <c r="H74" s="139" t="s">
        <v>4384</v>
      </c>
      <c r="I74" s="36" t="s">
        <v>84</v>
      </c>
      <c r="J74" s="139">
        <v>87124</v>
      </c>
      <c r="K74" s="139" t="s">
        <v>4380</v>
      </c>
      <c r="L74" s="36">
        <v>36895</v>
      </c>
      <c r="M74" s="139" t="s">
        <v>1368</v>
      </c>
    </row>
    <row r="75" spans="1:13" ht="15.75" customHeight="1">
      <c r="A75" s="139">
        <v>2018</v>
      </c>
      <c r="B75" s="139" t="s">
        <v>4385</v>
      </c>
      <c r="C75" s="139">
        <v>1009606</v>
      </c>
      <c r="D75" s="139" t="s">
        <v>4386</v>
      </c>
      <c r="E75" s="139">
        <v>45.493296999999998</v>
      </c>
      <c r="F75" s="139">
        <v>-122.88506</v>
      </c>
      <c r="G75" s="139" t="s">
        <v>4387</v>
      </c>
      <c r="H75" s="139" t="s">
        <v>1067</v>
      </c>
      <c r="I75" s="36" t="s">
        <v>100</v>
      </c>
      <c r="J75" s="139">
        <v>97007</v>
      </c>
      <c r="K75" s="139" t="s">
        <v>4380</v>
      </c>
      <c r="L75" s="36">
        <v>10100</v>
      </c>
      <c r="M75" s="139" t="s">
        <v>1368</v>
      </c>
    </row>
    <row r="76" spans="1:13" ht="15.75" customHeight="1">
      <c r="A76" s="139">
        <v>2018</v>
      </c>
      <c r="B76" s="139" t="s">
        <v>4388</v>
      </c>
      <c r="C76" s="139">
        <v>1004006</v>
      </c>
      <c r="D76" s="139" t="s">
        <v>4389</v>
      </c>
      <c r="E76" s="139">
        <v>45.543332999999997</v>
      </c>
      <c r="F76" s="139">
        <v>-122.917222</v>
      </c>
      <c r="G76" s="139" t="s">
        <v>4390</v>
      </c>
      <c r="H76" s="139" t="s">
        <v>3634</v>
      </c>
      <c r="I76" s="36" t="s">
        <v>100</v>
      </c>
      <c r="J76" s="139">
        <v>97124</v>
      </c>
      <c r="K76" s="139" t="s">
        <v>4380</v>
      </c>
      <c r="L76" s="36">
        <v>196070</v>
      </c>
      <c r="M76" s="139" t="s">
        <v>1368</v>
      </c>
    </row>
    <row r="77" spans="1:13" ht="15.75" customHeight="1">
      <c r="A77" s="139">
        <v>2018</v>
      </c>
      <c r="B77" s="139" t="s">
        <v>8225</v>
      </c>
      <c r="C77" s="139">
        <v>1009725</v>
      </c>
      <c r="D77" s="139" t="s">
        <v>4439</v>
      </c>
      <c r="E77" s="139">
        <v>42.492600000000003</v>
      </c>
      <c r="F77" s="139">
        <v>-83.442980000000006</v>
      </c>
      <c r="G77" s="139" t="s">
        <v>4440</v>
      </c>
      <c r="H77" s="139" t="s">
        <v>3648</v>
      </c>
      <c r="I77" s="36" t="s">
        <v>61</v>
      </c>
      <c r="J77" s="139">
        <v>48377</v>
      </c>
      <c r="K77" s="139" t="s">
        <v>4441</v>
      </c>
      <c r="L77" s="36">
        <v>17561</v>
      </c>
      <c r="M77" s="139" t="s">
        <v>2106</v>
      </c>
    </row>
    <row r="78" spans="1:13" ht="15.75" customHeight="1">
      <c r="A78" s="139">
        <v>2018</v>
      </c>
      <c r="B78" s="139" t="s">
        <v>4448</v>
      </c>
      <c r="C78" s="139">
        <v>1009951</v>
      </c>
      <c r="D78" s="139" t="s">
        <v>4449</v>
      </c>
      <c r="E78" s="139">
        <v>33.49944</v>
      </c>
      <c r="F78" s="139">
        <v>-117.16294000000001</v>
      </c>
      <c r="G78" s="139" t="s">
        <v>4450</v>
      </c>
      <c r="H78" s="139" t="s">
        <v>4451</v>
      </c>
      <c r="I78" s="36" t="s">
        <v>15</v>
      </c>
      <c r="J78" s="139">
        <v>92590</v>
      </c>
      <c r="K78" s="139" t="s">
        <v>4452</v>
      </c>
      <c r="L78" s="36">
        <v>39980</v>
      </c>
      <c r="M78" s="139" t="s">
        <v>1368</v>
      </c>
    </row>
    <row r="79" spans="1:13" ht="15.75" customHeight="1">
      <c r="A79" s="139">
        <v>2018</v>
      </c>
      <c r="B79" s="139" t="s">
        <v>4659</v>
      </c>
      <c r="C79" s="139">
        <v>1008262</v>
      </c>
      <c r="D79" s="139" t="s">
        <v>4660</v>
      </c>
      <c r="E79" s="139">
        <v>45.547995</v>
      </c>
      <c r="F79" s="139">
        <v>-122.931363</v>
      </c>
      <c r="G79" s="139" t="s">
        <v>4661</v>
      </c>
      <c r="H79" s="139" t="s">
        <v>1067</v>
      </c>
      <c r="I79" s="36" t="s">
        <v>100</v>
      </c>
      <c r="J79" s="139">
        <v>97124</v>
      </c>
      <c r="K79" s="139" t="s">
        <v>4662</v>
      </c>
      <c r="L79" s="36">
        <v>83124</v>
      </c>
      <c r="M79" s="139" t="s">
        <v>1368</v>
      </c>
    </row>
    <row r="80" spans="1:13" ht="15.75" customHeight="1">
      <c r="A80" s="139">
        <v>2018</v>
      </c>
      <c r="B80" s="139" t="s">
        <v>8226</v>
      </c>
      <c r="C80" s="139">
        <v>1010210</v>
      </c>
      <c r="D80" s="139" t="s">
        <v>8227</v>
      </c>
      <c r="E80" s="139">
        <v>39.099910000000001</v>
      </c>
      <c r="F80" s="139">
        <v>-94.583190000000002</v>
      </c>
      <c r="G80" s="139" t="s">
        <v>8228</v>
      </c>
      <c r="H80" s="139" t="s">
        <v>1987</v>
      </c>
      <c r="I80" s="36" t="s">
        <v>68</v>
      </c>
      <c r="J80" s="139">
        <v>64105</v>
      </c>
      <c r="K80" s="139" t="s">
        <v>8229</v>
      </c>
      <c r="L80" s="36">
        <v>12745</v>
      </c>
      <c r="M80" s="139" t="s">
        <v>2106</v>
      </c>
    </row>
    <row r="81" spans="1:13" ht="15.75" customHeight="1">
      <c r="A81" s="139">
        <v>2018</v>
      </c>
      <c r="B81" s="139" t="s">
        <v>8230</v>
      </c>
      <c r="C81" s="139">
        <v>1004001</v>
      </c>
      <c r="D81" s="139" t="s">
        <v>8231</v>
      </c>
      <c r="E81" s="139">
        <v>35.451697000000003</v>
      </c>
      <c r="F81" s="139">
        <v>-118.98493999999999</v>
      </c>
      <c r="G81" s="139" t="s">
        <v>3578</v>
      </c>
      <c r="H81" s="139" t="s">
        <v>3579</v>
      </c>
      <c r="I81" s="36" t="s">
        <v>15</v>
      </c>
      <c r="J81" s="139">
        <v>93308</v>
      </c>
      <c r="K81" s="139" t="s">
        <v>2427</v>
      </c>
      <c r="L81" s="36">
        <v>166</v>
      </c>
      <c r="M81" s="139" t="s">
        <v>6476</v>
      </c>
    </row>
    <row r="82" spans="1:13" ht="15.75" customHeight="1">
      <c r="A82" s="139">
        <v>2018</v>
      </c>
      <c r="B82" s="139" t="s">
        <v>8232</v>
      </c>
      <c r="C82" s="139">
        <v>1009894</v>
      </c>
      <c r="D82" s="139" t="s">
        <v>8233</v>
      </c>
      <c r="E82" s="139">
        <v>30.293939999999999</v>
      </c>
      <c r="F82" s="139">
        <v>-97.783619999999999</v>
      </c>
      <c r="G82" s="139" t="s">
        <v>5621</v>
      </c>
      <c r="H82" s="139" t="s">
        <v>2884</v>
      </c>
      <c r="I82" s="36" t="s">
        <v>115</v>
      </c>
      <c r="J82" s="139">
        <v>78703</v>
      </c>
      <c r="K82" s="139" t="s">
        <v>8234</v>
      </c>
      <c r="L82" s="36">
        <v>74597</v>
      </c>
      <c r="M82" s="139" t="s">
        <v>2106</v>
      </c>
    </row>
    <row r="83" spans="1:13" ht="15.75" customHeight="1">
      <c r="A83" s="139">
        <v>2018</v>
      </c>
      <c r="B83" s="139" t="s">
        <v>8235</v>
      </c>
      <c r="C83" s="139">
        <v>1009765</v>
      </c>
      <c r="D83" s="139" t="s">
        <v>8236</v>
      </c>
      <c r="E83" s="139">
        <v>38.256340000000002</v>
      </c>
      <c r="F83" s="139">
        <v>-85.754180000000005</v>
      </c>
      <c r="G83" s="139" t="s">
        <v>3430</v>
      </c>
      <c r="H83" s="139" t="s">
        <v>1327</v>
      </c>
      <c r="I83" s="36" t="s">
        <v>47</v>
      </c>
      <c r="J83" s="139">
        <v>40202</v>
      </c>
      <c r="K83" s="139" t="s">
        <v>8237</v>
      </c>
      <c r="L83" s="36">
        <v>22207</v>
      </c>
      <c r="M83" s="139" t="s">
        <v>2106</v>
      </c>
    </row>
    <row r="84" spans="1:13" ht="15.75" customHeight="1">
      <c r="A84" s="139">
        <v>2018</v>
      </c>
      <c r="B84" s="139" t="s">
        <v>8238</v>
      </c>
      <c r="C84" s="139">
        <v>1009868</v>
      </c>
      <c r="D84" s="139" t="s">
        <v>8239</v>
      </c>
      <c r="E84" s="139">
        <v>40.724276000000003</v>
      </c>
      <c r="F84" s="139">
        <v>-73.593220000000002</v>
      </c>
      <c r="G84" s="139" t="s">
        <v>8240</v>
      </c>
      <c r="H84" s="139" t="s">
        <v>8194</v>
      </c>
      <c r="I84" s="36" t="s">
        <v>87</v>
      </c>
      <c r="J84" s="139">
        <v>11553</v>
      </c>
      <c r="K84" s="139" t="s">
        <v>8241</v>
      </c>
      <c r="L84" s="36">
        <v>7884</v>
      </c>
      <c r="M84" s="139" t="s">
        <v>2106</v>
      </c>
    </row>
    <row r="85" spans="1:13" ht="15.75" customHeight="1">
      <c r="A85" s="139">
        <v>2018</v>
      </c>
      <c r="B85" s="139" t="s">
        <v>8242</v>
      </c>
      <c r="C85" s="139">
        <v>1013238</v>
      </c>
      <c r="D85" s="139" t="s">
        <v>8243</v>
      </c>
      <c r="E85" s="139">
        <v>37.054091999999997</v>
      </c>
      <c r="F85" s="139">
        <v>-94.406546000000006</v>
      </c>
      <c r="G85" s="139" t="s">
        <v>5764</v>
      </c>
      <c r="I85" s="36" t="s">
        <v>68</v>
      </c>
      <c r="J85" s="139">
        <v>64804</v>
      </c>
      <c r="K85" s="139" t="s">
        <v>8244</v>
      </c>
      <c r="L85" s="36">
        <v>2358</v>
      </c>
      <c r="M85" s="139" t="s">
        <v>2106</v>
      </c>
    </row>
    <row r="86" spans="1:13" ht="15.75" customHeight="1">
      <c r="A86" s="139">
        <v>2018</v>
      </c>
      <c r="B86" s="139" t="s">
        <v>8245</v>
      </c>
      <c r="C86" s="139">
        <v>1009555</v>
      </c>
      <c r="D86" s="139" t="s">
        <v>8246</v>
      </c>
      <c r="E86" s="139">
        <v>34.056510000000003</v>
      </c>
      <c r="F86" s="139">
        <v>-118.24975999999999</v>
      </c>
      <c r="G86" s="139" t="s">
        <v>5029</v>
      </c>
      <c r="H86" s="139" t="s">
        <v>1411</v>
      </c>
      <c r="I86" s="36" t="s">
        <v>15</v>
      </c>
      <c r="J86" s="139">
        <v>90012</v>
      </c>
      <c r="K86" s="139" t="s">
        <v>8247</v>
      </c>
      <c r="L86" s="36">
        <v>15732</v>
      </c>
      <c r="M86" s="139" t="s">
        <v>2106</v>
      </c>
    </row>
    <row r="87" spans="1:13" ht="15.75" customHeight="1">
      <c r="A87" s="139">
        <v>2018</v>
      </c>
      <c r="B87" s="139" t="s">
        <v>8248</v>
      </c>
      <c r="C87" s="139">
        <v>1006675</v>
      </c>
      <c r="D87" s="139" t="s">
        <v>8249</v>
      </c>
      <c r="E87" s="139">
        <v>30.235778</v>
      </c>
      <c r="F87" s="139">
        <v>-91.096005000000005</v>
      </c>
      <c r="G87" s="139" t="s">
        <v>8250</v>
      </c>
      <c r="H87" s="139" t="s">
        <v>8251</v>
      </c>
      <c r="I87" s="36" t="s">
        <v>50</v>
      </c>
      <c r="J87" s="139">
        <v>70776</v>
      </c>
      <c r="K87" s="139" t="s">
        <v>8252</v>
      </c>
      <c r="L87" s="36">
        <v>18626</v>
      </c>
      <c r="M87" s="139" t="s">
        <v>8080</v>
      </c>
    </row>
    <row r="88" spans="1:13" ht="15.75" customHeight="1">
      <c r="A88" s="139">
        <v>2018</v>
      </c>
      <c r="B88" s="139" t="s">
        <v>5137</v>
      </c>
      <c r="C88" s="139">
        <v>1004883</v>
      </c>
      <c r="D88" s="139" t="s">
        <v>5138</v>
      </c>
      <c r="E88" s="139">
        <v>45.520650000000003</v>
      </c>
      <c r="F88" s="139">
        <v>-122.44749</v>
      </c>
      <c r="G88" s="139" t="s">
        <v>5139</v>
      </c>
      <c r="H88" s="139" t="s">
        <v>3308</v>
      </c>
      <c r="I88" s="36" t="s">
        <v>100</v>
      </c>
      <c r="J88" s="139">
        <v>97030</v>
      </c>
      <c r="K88" s="139" t="s">
        <v>5140</v>
      </c>
      <c r="L88" s="36">
        <v>93209</v>
      </c>
      <c r="M88" s="139" t="s">
        <v>1368</v>
      </c>
    </row>
    <row r="89" spans="1:13" ht="15.75" customHeight="1">
      <c r="A89" s="139">
        <v>2018</v>
      </c>
      <c r="B89" s="139" t="s">
        <v>5141</v>
      </c>
      <c r="C89" s="139">
        <v>1004325</v>
      </c>
      <c r="D89" s="139" t="s">
        <v>5142</v>
      </c>
      <c r="E89" s="139">
        <v>43.526800000000001</v>
      </c>
      <c r="F89" s="139">
        <v>-116.14490000000001</v>
      </c>
      <c r="G89" s="139" t="s">
        <v>5143</v>
      </c>
      <c r="H89" s="139" t="s">
        <v>5144</v>
      </c>
      <c r="I89" s="36" t="s">
        <v>34</v>
      </c>
      <c r="J89" s="139">
        <v>83707</v>
      </c>
      <c r="K89" s="139" t="s">
        <v>5145</v>
      </c>
      <c r="L89" s="36">
        <v>21475</v>
      </c>
      <c r="M89" s="139" t="s">
        <v>1368</v>
      </c>
    </row>
    <row r="90" spans="1:13" ht="15.75" customHeight="1">
      <c r="A90" s="139">
        <v>2018</v>
      </c>
      <c r="B90" s="139" t="s">
        <v>5249</v>
      </c>
      <c r="C90" s="139">
        <v>1010145</v>
      </c>
      <c r="D90" s="139" t="s">
        <v>5250</v>
      </c>
      <c r="E90" s="139">
        <v>41.282980000000002</v>
      </c>
      <c r="F90" s="139">
        <v>-82.887730000000005</v>
      </c>
      <c r="G90" s="139" t="s">
        <v>5251</v>
      </c>
      <c r="H90" s="139" t="s">
        <v>5252</v>
      </c>
      <c r="I90" s="36" t="s">
        <v>95</v>
      </c>
      <c r="J90" s="139">
        <v>44811</v>
      </c>
      <c r="K90" s="139" t="s">
        <v>5253</v>
      </c>
      <c r="L90" s="36">
        <v>253721</v>
      </c>
      <c r="M90" s="139" t="s">
        <v>2536</v>
      </c>
    </row>
    <row r="91" spans="1:13" ht="15.75" customHeight="1">
      <c r="A91" s="139">
        <v>2018</v>
      </c>
      <c r="B91" s="139" t="s">
        <v>5254</v>
      </c>
      <c r="C91" s="139">
        <v>1009621</v>
      </c>
      <c r="D91" s="139" t="s">
        <v>5255</v>
      </c>
      <c r="E91" s="139">
        <v>42.524639999999998</v>
      </c>
      <c r="F91" s="139">
        <v>-84.650030000000001</v>
      </c>
      <c r="G91" s="139" t="s">
        <v>5256</v>
      </c>
      <c r="H91" s="139" t="s">
        <v>5257</v>
      </c>
      <c r="I91" s="36" t="s">
        <v>61</v>
      </c>
      <c r="J91" s="139">
        <v>48827</v>
      </c>
      <c r="K91" s="139" t="s">
        <v>5258</v>
      </c>
      <c r="L91" s="36">
        <v>611</v>
      </c>
      <c r="M91" s="139" t="s">
        <v>5259</v>
      </c>
    </row>
    <row r="92" spans="1:13" ht="15.75" customHeight="1">
      <c r="A92" s="139">
        <v>2018</v>
      </c>
      <c r="B92" s="139" t="s">
        <v>5260</v>
      </c>
      <c r="C92" s="139">
        <v>1005534</v>
      </c>
      <c r="D92" s="139" t="s">
        <v>5261</v>
      </c>
      <c r="E92" s="139">
        <v>36.513629999999999</v>
      </c>
      <c r="F92" s="139">
        <v>-89.575519999999997</v>
      </c>
      <c r="G92" s="139" t="s">
        <v>5262</v>
      </c>
      <c r="H92" s="139" t="s">
        <v>5263</v>
      </c>
      <c r="I92" s="36" t="s">
        <v>68</v>
      </c>
      <c r="J92" s="139">
        <v>63866</v>
      </c>
      <c r="K92" s="139" t="s">
        <v>5264</v>
      </c>
      <c r="L92" s="36">
        <v>145403</v>
      </c>
      <c r="M92" s="139" t="s">
        <v>1273</v>
      </c>
    </row>
    <row r="93" spans="1:13" ht="15.75" customHeight="1">
      <c r="A93" s="139">
        <v>2018</v>
      </c>
      <c r="B93" s="139" t="s">
        <v>5313</v>
      </c>
      <c r="C93" s="139">
        <v>1009982</v>
      </c>
      <c r="D93" s="139" t="s">
        <v>5314</v>
      </c>
      <c r="E93" s="139">
        <v>45.502116999999998</v>
      </c>
      <c r="F93" s="139">
        <v>-122.824922</v>
      </c>
      <c r="G93" s="139" t="s">
        <v>5315</v>
      </c>
      <c r="H93" s="139" t="s">
        <v>1067</v>
      </c>
      <c r="I93" s="36" t="s">
        <v>100</v>
      </c>
      <c r="J93" s="139">
        <v>97005</v>
      </c>
      <c r="K93" s="139" t="s">
        <v>5316</v>
      </c>
      <c r="L93" s="36">
        <v>38101</v>
      </c>
      <c r="M93" s="139" t="s">
        <v>1368</v>
      </c>
    </row>
    <row r="94" spans="1:13" ht="15.75" customHeight="1">
      <c r="A94" s="139">
        <v>2018</v>
      </c>
      <c r="B94" s="139" t="s">
        <v>5350</v>
      </c>
      <c r="C94" s="139">
        <v>1009792</v>
      </c>
      <c r="D94" s="139" t="s">
        <v>5351</v>
      </c>
      <c r="E94" s="139">
        <v>38.789493</v>
      </c>
      <c r="F94" s="139">
        <v>-104.805939</v>
      </c>
      <c r="G94" s="139" t="s">
        <v>5352</v>
      </c>
      <c r="H94" s="139" t="s">
        <v>1743</v>
      </c>
      <c r="I94" s="36" t="s">
        <v>17</v>
      </c>
      <c r="J94" s="139">
        <v>80906</v>
      </c>
      <c r="K94" s="139" t="s">
        <v>5140</v>
      </c>
      <c r="L94" s="36">
        <v>304252</v>
      </c>
      <c r="M94" s="139" t="s">
        <v>1368</v>
      </c>
    </row>
    <row r="95" spans="1:13" ht="15.75" customHeight="1">
      <c r="A95" s="139">
        <v>2018</v>
      </c>
      <c r="B95" s="139" t="s">
        <v>5353</v>
      </c>
      <c r="C95" s="139">
        <v>1008768</v>
      </c>
      <c r="D95" s="139" t="s">
        <v>5354</v>
      </c>
      <c r="E95" s="139">
        <v>33.416629999999998</v>
      </c>
      <c r="F95" s="139">
        <v>-111.96953000000001</v>
      </c>
      <c r="G95" s="139" t="s">
        <v>5355</v>
      </c>
      <c r="H95" s="139" t="s">
        <v>4379</v>
      </c>
      <c r="I95" s="36" t="s">
        <v>8</v>
      </c>
      <c r="J95" s="139">
        <v>85281</v>
      </c>
      <c r="K95" s="139" t="s">
        <v>5140</v>
      </c>
      <c r="L95" s="36">
        <v>72386</v>
      </c>
      <c r="M95" s="139" t="s">
        <v>1368</v>
      </c>
    </row>
    <row r="96" spans="1:13" ht="15.75" customHeight="1">
      <c r="A96" s="139">
        <v>2018</v>
      </c>
      <c r="B96" s="139" t="s">
        <v>5356</v>
      </c>
      <c r="C96" s="139">
        <v>1009805</v>
      </c>
      <c r="D96" s="139" t="s">
        <v>5357</v>
      </c>
      <c r="E96" s="139">
        <v>38.748759999999997</v>
      </c>
      <c r="F96" s="139">
        <v>-77.511420000000001</v>
      </c>
      <c r="G96" s="139" t="s">
        <v>5358</v>
      </c>
      <c r="H96" s="139" t="s">
        <v>5359</v>
      </c>
      <c r="I96" s="36" t="s">
        <v>123</v>
      </c>
      <c r="J96" s="139">
        <v>20110</v>
      </c>
      <c r="K96" s="139" t="s">
        <v>5145</v>
      </c>
      <c r="L96" s="36">
        <v>263990</v>
      </c>
      <c r="M96" s="139" t="s">
        <v>1368</v>
      </c>
    </row>
    <row r="97" spans="1:13" ht="15.75" customHeight="1">
      <c r="A97" s="139">
        <v>2018</v>
      </c>
      <c r="B97" s="139" t="s">
        <v>8253</v>
      </c>
      <c r="C97" s="139">
        <v>1009627</v>
      </c>
      <c r="D97" s="139" t="s">
        <v>8254</v>
      </c>
      <c r="E97" s="139">
        <v>41.587580000000003</v>
      </c>
      <c r="F97" s="139">
        <v>-93.626159999999999</v>
      </c>
      <c r="G97" s="139" t="s">
        <v>8255</v>
      </c>
      <c r="H97" s="139" t="s">
        <v>1180</v>
      </c>
      <c r="I97" s="36" t="s">
        <v>42</v>
      </c>
      <c r="J97" s="139">
        <v>50309</v>
      </c>
      <c r="K97" s="139" t="s">
        <v>1138</v>
      </c>
      <c r="L97" s="36">
        <v>10604</v>
      </c>
      <c r="M97" s="139" t="s">
        <v>2106</v>
      </c>
    </row>
    <row r="98" spans="1:13" ht="15.75" customHeight="1">
      <c r="A98" s="139">
        <v>2018</v>
      </c>
      <c r="B98" s="139" t="s">
        <v>8256</v>
      </c>
      <c r="C98" s="139">
        <v>1005459</v>
      </c>
      <c r="D98" s="139" t="s">
        <v>8257</v>
      </c>
      <c r="E98" s="139">
        <v>40.667149999999999</v>
      </c>
      <c r="F98" s="139">
        <v>-80.112719999999996</v>
      </c>
      <c r="G98" s="139" t="s">
        <v>8258</v>
      </c>
      <c r="H98" s="139" t="s">
        <v>8259</v>
      </c>
      <c r="I98" s="36" t="s">
        <v>103</v>
      </c>
      <c r="J98" s="139">
        <v>15086</v>
      </c>
      <c r="K98" s="139" t="s">
        <v>8260</v>
      </c>
      <c r="L98" s="36">
        <v>45862</v>
      </c>
      <c r="M98" s="139" t="s">
        <v>8261</v>
      </c>
    </row>
    <row r="99" spans="1:13" ht="15.75" customHeight="1">
      <c r="A99" s="139">
        <v>2018</v>
      </c>
      <c r="B99" s="139" t="s">
        <v>6271</v>
      </c>
      <c r="C99" s="139">
        <v>1001564</v>
      </c>
      <c r="D99" s="139" t="s">
        <v>8262</v>
      </c>
      <c r="E99" s="139">
        <v>41.3917</v>
      </c>
      <c r="F99" s="139">
        <v>-91.056899999999999</v>
      </c>
      <c r="G99" s="139" t="s">
        <v>3808</v>
      </c>
      <c r="H99" s="139" t="s">
        <v>6271</v>
      </c>
      <c r="I99" s="36" t="s">
        <v>42</v>
      </c>
      <c r="J99" s="139">
        <v>52761</v>
      </c>
      <c r="K99" s="139" t="s">
        <v>8263</v>
      </c>
      <c r="L99" s="36">
        <v>-1024</v>
      </c>
      <c r="M99" s="139" t="s">
        <v>6155</v>
      </c>
    </row>
    <row r="100" spans="1:13" ht="15.75" customHeight="1">
      <c r="A100" s="139">
        <v>2018</v>
      </c>
      <c r="B100" s="139" t="s">
        <v>8264</v>
      </c>
      <c r="C100" s="139">
        <v>1010121</v>
      </c>
      <c r="D100" s="139" t="s">
        <v>8265</v>
      </c>
      <c r="E100" s="139">
        <v>41.463389999999997</v>
      </c>
      <c r="F100" s="139">
        <v>-87.326239999999999</v>
      </c>
      <c r="G100" s="139" t="s">
        <v>8266</v>
      </c>
      <c r="H100" s="139" t="s">
        <v>1761</v>
      </c>
      <c r="I100" s="36" t="s">
        <v>39</v>
      </c>
      <c r="J100" s="139">
        <v>46410</v>
      </c>
      <c r="K100" s="139" t="s">
        <v>8267</v>
      </c>
      <c r="L100" s="36">
        <v>20005</v>
      </c>
      <c r="M100" s="139" t="s">
        <v>2106</v>
      </c>
    </row>
    <row r="101" spans="1:13" ht="15.75" customHeight="1">
      <c r="A101" s="139">
        <v>2018</v>
      </c>
      <c r="B101" s="139" t="s">
        <v>8268</v>
      </c>
      <c r="C101" s="139">
        <v>1010049</v>
      </c>
      <c r="D101" s="139" t="s">
        <v>8269</v>
      </c>
      <c r="E101" s="139">
        <v>41.431069999999998</v>
      </c>
      <c r="F101" s="139">
        <v>-97.344890000000007</v>
      </c>
      <c r="G101" s="139" t="s">
        <v>1757</v>
      </c>
      <c r="H101" s="139" t="s">
        <v>1474</v>
      </c>
      <c r="I101" s="36" t="s">
        <v>73</v>
      </c>
      <c r="J101" s="139">
        <v>68601</v>
      </c>
      <c r="K101" s="139" t="s">
        <v>8270</v>
      </c>
      <c r="L101" s="36">
        <v>5237</v>
      </c>
      <c r="M101" s="139" t="s">
        <v>2106</v>
      </c>
    </row>
    <row r="102" spans="1:13" ht="15.75" customHeight="1">
      <c r="A102" s="139">
        <v>2018</v>
      </c>
      <c r="B102" s="139" t="s">
        <v>5619</v>
      </c>
      <c r="C102" s="139">
        <v>1010066</v>
      </c>
      <c r="D102" s="139" t="s">
        <v>5620</v>
      </c>
      <c r="E102" s="139">
        <v>30.27065</v>
      </c>
      <c r="F102" s="139">
        <v>-97.669240000000002</v>
      </c>
      <c r="G102" s="139" t="s">
        <v>5621</v>
      </c>
      <c r="H102" s="139" t="s">
        <v>2884</v>
      </c>
      <c r="I102" s="36" t="s">
        <v>115</v>
      </c>
      <c r="J102" s="139">
        <v>78721</v>
      </c>
      <c r="K102" s="139" t="s">
        <v>5622</v>
      </c>
      <c r="L102" s="36">
        <v>88506</v>
      </c>
      <c r="M102" s="139" t="s">
        <v>1368</v>
      </c>
    </row>
    <row r="103" spans="1:13" ht="15.75" customHeight="1">
      <c r="A103" s="139">
        <v>2018</v>
      </c>
      <c r="B103" s="139" t="s">
        <v>5623</v>
      </c>
      <c r="C103" s="139">
        <v>1010067</v>
      </c>
      <c r="D103" s="139" t="s">
        <v>5624</v>
      </c>
      <c r="E103" s="139">
        <v>30.236799999999999</v>
      </c>
      <c r="F103" s="139">
        <v>-97.865039999999993</v>
      </c>
      <c r="G103" s="139" t="s">
        <v>5621</v>
      </c>
      <c r="H103" s="139" t="s">
        <v>2884</v>
      </c>
      <c r="I103" s="36" t="s">
        <v>115</v>
      </c>
      <c r="J103" s="139">
        <v>78735</v>
      </c>
      <c r="K103" s="139" t="s">
        <v>5622</v>
      </c>
      <c r="L103" s="36">
        <v>119089</v>
      </c>
      <c r="M103" s="139" t="s">
        <v>1368</v>
      </c>
    </row>
    <row r="104" spans="1:13" ht="15.75" customHeight="1">
      <c r="A104" s="139">
        <v>2018</v>
      </c>
      <c r="B104" s="139" t="s">
        <v>5625</v>
      </c>
      <c r="C104" s="139">
        <v>1010083</v>
      </c>
      <c r="D104" s="139" t="s">
        <v>5626</v>
      </c>
      <c r="E104" s="139">
        <v>33.324120000000001</v>
      </c>
      <c r="F104" s="139">
        <v>-111.85919</v>
      </c>
      <c r="G104" s="139" t="s">
        <v>5627</v>
      </c>
      <c r="H104" s="139" t="s">
        <v>4379</v>
      </c>
      <c r="I104" s="36" t="s">
        <v>8</v>
      </c>
      <c r="J104" s="139">
        <v>85224</v>
      </c>
      <c r="K104" s="139" t="s">
        <v>5622</v>
      </c>
      <c r="L104" s="36">
        <v>112360</v>
      </c>
      <c r="M104" s="139" t="s">
        <v>1368</v>
      </c>
    </row>
    <row r="105" spans="1:13" ht="15.75" customHeight="1">
      <c r="A105" s="139">
        <v>2018</v>
      </c>
      <c r="B105" s="139" t="s">
        <v>8271</v>
      </c>
      <c r="C105" s="139">
        <v>1009612</v>
      </c>
      <c r="D105" s="139" t="s">
        <v>8272</v>
      </c>
      <c r="E105" s="139">
        <v>36.144269999999999</v>
      </c>
      <c r="F105" s="139">
        <v>-115.22732999999999</v>
      </c>
      <c r="G105" s="139" t="s">
        <v>2605</v>
      </c>
      <c r="H105" s="139" t="s">
        <v>1366</v>
      </c>
      <c r="I105" s="36" t="s">
        <v>76</v>
      </c>
      <c r="J105" s="139">
        <v>89146</v>
      </c>
      <c r="K105" s="139" t="s">
        <v>8273</v>
      </c>
      <c r="L105" s="36">
        <v>21671</v>
      </c>
      <c r="M105" s="139" t="s">
        <v>2106</v>
      </c>
    </row>
    <row r="106" spans="1:13" ht="15.75" customHeight="1">
      <c r="A106" s="139">
        <v>2018</v>
      </c>
      <c r="B106" s="139" t="s">
        <v>8274</v>
      </c>
      <c r="C106" s="139">
        <v>1009741</v>
      </c>
      <c r="D106" s="139" t="s">
        <v>8275</v>
      </c>
      <c r="E106" s="139">
        <v>42.396462999999997</v>
      </c>
      <c r="F106" s="139">
        <v>-71.271236999999999</v>
      </c>
      <c r="G106" s="139" t="s">
        <v>8276</v>
      </c>
      <c r="H106" s="139" t="s">
        <v>6098</v>
      </c>
      <c r="I106" s="36" t="s">
        <v>58</v>
      </c>
      <c r="J106" s="139">
        <v>2451</v>
      </c>
      <c r="K106" s="139" t="s">
        <v>8277</v>
      </c>
      <c r="L106" s="36">
        <v>16122</v>
      </c>
      <c r="M106" s="139" t="s">
        <v>2106</v>
      </c>
    </row>
    <row r="107" spans="1:13" ht="15.75" customHeight="1">
      <c r="A107" s="139">
        <v>2018</v>
      </c>
      <c r="B107" s="139" t="s">
        <v>5690</v>
      </c>
      <c r="C107" s="139">
        <v>1010139</v>
      </c>
      <c r="D107" s="139" t="s">
        <v>5691</v>
      </c>
      <c r="E107" s="139">
        <v>33.661969999999997</v>
      </c>
      <c r="F107" s="139">
        <v>-117.85845</v>
      </c>
      <c r="G107" s="139" t="s">
        <v>5692</v>
      </c>
      <c r="H107" s="139" t="s">
        <v>3373</v>
      </c>
      <c r="I107" s="36" t="s">
        <v>15</v>
      </c>
      <c r="J107" s="139">
        <v>92660</v>
      </c>
      <c r="K107" s="139" t="s">
        <v>5693</v>
      </c>
      <c r="L107" s="36">
        <v>65394</v>
      </c>
      <c r="M107" s="139" t="s">
        <v>1368</v>
      </c>
    </row>
    <row r="108" spans="1:13" ht="15.75" customHeight="1">
      <c r="A108" s="139">
        <v>2018</v>
      </c>
      <c r="B108" s="139" t="s">
        <v>8278</v>
      </c>
      <c r="C108" s="139">
        <v>1009542</v>
      </c>
      <c r="D108" s="139" t="s">
        <v>8279</v>
      </c>
      <c r="E108" s="139">
        <v>44.979669999999999</v>
      </c>
      <c r="F108" s="139">
        <v>-93.269890000000004</v>
      </c>
      <c r="G108" s="139" t="s">
        <v>8280</v>
      </c>
      <c r="H108" s="139" t="s">
        <v>2534</v>
      </c>
      <c r="I108" s="36" t="s">
        <v>62</v>
      </c>
      <c r="J108" s="139">
        <v>55401</v>
      </c>
      <c r="K108" s="139" t="s">
        <v>8281</v>
      </c>
      <c r="L108" s="36">
        <v>14184</v>
      </c>
      <c r="M108" s="139" t="s">
        <v>2106</v>
      </c>
    </row>
    <row r="109" spans="1:13" ht="15.75" customHeight="1">
      <c r="A109" s="139">
        <v>2018</v>
      </c>
      <c r="B109" s="139" t="s">
        <v>5729</v>
      </c>
      <c r="C109" s="139">
        <v>1008930</v>
      </c>
      <c r="D109" s="139" t="s">
        <v>5730</v>
      </c>
      <c r="E109" s="139">
        <v>42.866748000000001</v>
      </c>
      <c r="F109" s="139">
        <v>-112.414601</v>
      </c>
      <c r="G109" s="139" t="s">
        <v>5731</v>
      </c>
      <c r="H109" s="139" t="s">
        <v>5732</v>
      </c>
      <c r="I109" s="36" t="s">
        <v>34</v>
      </c>
      <c r="J109" s="139">
        <v>83201</v>
      </c>
      <c r="K109" s="139" t="s">
        <v>3496</v>
      </c>
      <c r="L109" s="36">
        <v>28053</v>
      </c>
      <c r="M109" s="139" t="s">
        <v>1368</v>
      </c>
    </row>
    <row r="110" spans="1:13" ht="15.75" customHeight="1">
      <c r="A110" s="139">
        <v>2018</v>
      </c>
      <c r="B110" s="139" t="s">
        <v>5729</v>
      </c>
      <c r="C110" s="139">
        <v>1007527</v>
      </c>
      <c r="D110" s="139" t="s">
        <v>5733</v>
      </c>
      <c r="E110" s="139">
        <v>45.524721</v>
      </c>
      <c r="F110" s="139">
        <v>-122.42608300000001</v>
      </c>
      <c r="G110" s="139" t="s">
        <v>5734</v>
      </c>
      <c r="H110" s="139" t="s">
        <v>3308</v>
      </c>
      <c r="I110" s="36" t="s">
        <v>100</v>
      </c>
      <c r="J110" s="139">
        <v>97030</v>
      </c>
      <c r="K110" s="139" t="s">
        <v>3496</v>
      </c>
      <c r="L110" s="36">
        <v>64727</v>
      </c>
      <c r="M110" s="139" t="s">
        <v>1368</v>
      </c>
    </row>
    <row r="111" spans="1:13" ht="15.75" customHeight="1">
      <c r="A111" s="139">
        <v>2018</v>
      </c>
      <c r="B111" s="139" t="s">
        <v>8282</v>
      </c>
      <c r="C111" s="139">
        <v>1007416</v>
      </c>
      <c r="D111" s="139" t="s">
        <v>8283</v>
      </c>
      <c r="E111" s="139">
        <v>35.471181000000001</v>
      </c>
      <c r="F111" s="139">
        <v>-97.516602000000006</v>
      </c>
      <c r="G111" s="139" t="s">
        <v>8284</v>
      </c>
      <c r="H111" s="139" t="s">
        <v>7078</v>
      </c>
      <c r="I111" s="36" t="s">
        <v>98</v>
      </c>
      <c r="J111" s="139">
        <v>73102</v>
      </c>
      <c r="K111" s="139" t="s">
        <v>8285</v>
      </c>
      <c r="L111" s="36">
        <v>37976</v>
      </c>
      <c r="M111" s="139" t="s">
        <v>2106</v>
      </c>
    </row>
    <row r="112" spans="1:13" ht="15.75" customHeight="1">
      <c r="A112" s="139">
        <v>2018</v>
      </c>
      <c r="B112" s="139" t="s">
        <v>8286</v>
      </c>
      <c r="C112" s="139">
        <v>1008107</v>
      </c>
      <c r="D112" s="139" t="s">
        <v>8287</v>
      </c>
      <c r="E112" s="139">
        <v>32.787050000000001</v>
      </c>
      <c r="F112" s="139">
        <v>-96.803820000000002</v>
      </c>
      <c r="G112" s="139" t="s">
        <v>4540</v>
      </c>
      <c r="H112" s="139" t="s">
        <v>3045</v>
      </c>
      <c r="I112" s="36" t="s">
        <v>115</v>
      </c>
      <c r="J112" s="139">
        <v>75202</v>
      </c>
      <c r="K112" s="139" t="s">
        <v>8288</v>
      </c>
      <c r="L112" s="36">
        <v>19809</v>
      </c>
      <c r="M112" s="139" t="s">
        <v>2106</v>
      </c>
    </row>
    <row r="113" spans="1:13" ht="15.75" customHeight="1">
      <c r="A113" s="139">
        <v>2018</v>
      </c>
      <c r="B113" s="139" t="s">
        <v>8289</v>
      </c>
      <c r="C113" s="139">
        <v>1000326</v>
      </c>
      <c r="D113" s="139" t="s">
        <v>8290</v>
      </c>
      <c r="E113" s="139">
        <v>39.832588000000001</v>
      </c>
      <c r="F113" s="139">
        <v>-75.424143000000001</v>
      </c>
      <c r="G113" s="139" t="s">
        <v>6198</v>
      </c>
      <c r="H113" s="139" t="s">
        <v>4743</v>
      </c>
      <c r="I113" s="36" t="s">
        <v>103</v>
      </c>
      <c r="J113" s="139">
        <v>19103</v>
      </c>
      <c r="K113" s="139" t="s">
        <v>8291</v>
      </c>
      <c r="L113" s="36">
        <v>57192</v>
      </c>
      <c r="M113" s="139" t="s">
        <v>2106</v>
      </c>
    </row>
    <row r="114" spans="1:13" ht="15.75" customHeight="1">
      <c r="A114" s="139">
        <v>2018</v>
      </c>
      <c r="B114" s="139" t="s">
        <v>8292</v>
      </c>
      <c r="C114" s="139">
        <v>1010144</v>
      </c>
      <c r="D114" s="139" t="s">
        <v>8293</v>
      </c>
      <c r="E114" s="139">
        <v>45.52</v>
      </c>
      <c r="F114" s="139">
        <v>-122.66999</v>
      </c>
      <c r="G114" s="139" t="s">
        <v>3307</v>
      </c>
      <c r="H114" s="139" t="s">
        <v>3308</v>
      </c>
      <c r="I114" s="36" t="s">
        <v>100</v>
      </c>
      <c r="J114" s="139">
        <v>97204</v>
      </c>
      <c r="K114" s="139" t="s">
        <v>8294</v>
      </c>
      <c r="L114" s="36">
        <v>9893</v>
      </c>
      <c r="M114" s="139" t="s">
        <v>2106</v>
      </c>
    </row>
    <row r="115" spans="1:13" ht="15.75" customHeight="1">
      <c r="A115" s="139">
        <v>2018</v>
      </c>
      <c r="B115" s="139" t="s">
        <v>8295</v>
      </c>
      <c r="C115" s="139">
        <v>1009440</v>
      </c>
      <c r="D115" s="139" t="s">
        <v>8296</v>
      </c>
      <c r="E115" s="139">
        <v>35.12388</v>
      </c>
      <c r="F115" s="139">
        <v>-106.63290000000001</v>
      </c>
      <c r="G115" s="139" t="s">
        <v>8297</v>
      </c>
      <c r="H115" s="139" t="s">
        <v>1345</v>
      </c>
      <c r="I115" s="36" t="s">
        <v>84</v>
      </c>
      <c r="J115" s="139">
        <v>87107</v>
      </c>
      <c r="K115" s="139" t="s">
        <v>8298</v>
      </c>
      <c r="L115" s="36">
        <v>36991</v>
      </c>
      <c r="M115" s="139" t="s">
        <v>2106</v>
      </c>
    </row>
    <row r="116" spans="1:13" ht="15.75" customHeight="1">
      <c r="A116" s="139">
        <v>2018</v>
      </c>
      <c r="B116" s="139" t="s">
        <v>8299</v>
      </c>
      <c r="C116" s="139">
        <v>1009569</v>
      </c>
      <c r="D116" s="139" t="s">
        <v>8300</v>
      </c>
      <c r="E116" s="139">
        <v>40.608387999999998</v>
      </c>
      <c r="F116" s="139">
        <v>-75.45599</v>
      </c>
      <c r="G116" s="139" t="s">
        <v>8301</v>
      </c>
      <c r="H116" s="139" t="s">
        <v>8302</v>
      </c>
      <c r="I116" s="36" t="s">
        <v>103</v>
      </c>
      <c r="J116" s="139">
        <v>18101</v>
      </c>
      <c r="K116" s="139" t="s">
        <v>8303</v>
      </c>
      <c r="L116" s="36">
        <v>5153</v>
      </c>
      <c r="M116" s="139" t="s">
        <v>2106</v>
      </c>
    </row>
    <row r="117" spans="1:13" ht="15.75" customHeight="1">
      <c r="A117" s="139">
        <v>2018</v>
      </c>
      <c r="B117" s="139" t="s">
        <v>8304</v>
      </c>
      <c r="C117" s="139">
        <v>1010191</v>
      </c>
      <c r="D117" s="139" t="s">
        <v>8305</v>
      </c>
      <c r="E117" s="139">
        <v>18.466224</v>
      </c>
      <c r="F117" s="139">
        <v>-66.105723999999995</v>
      </c>
      <c r="G117" s="139" t="s">
        <v>8306</v>
      </c>
      <c r="H117" s="139" t="s">
        <v>8307</v>
      </c>
      <c r="I117" s="36" t="s">
        <v>8075</v>
      </c>
      <c r="J117" s="139">
        <v>936</v>
      </c>
      <c r="K117" s="139" t="s">
        <v>8308</v>
      </c>
      <c r="L117" s="36">
        <v>37203</v>
      </c>
      <c r="M117" s="139" t="s">
        <v>2106</v>
      </c>
    </row>
    <row r="118" spans="1:13" ht="15.75" customHeight="1">
      <c r="A118" s="139">
        <v>2018</v>
      </c>
      <c r="B118" s="139" t="s">
        <v>8309</v>
      </c>
      <c r="C118" s="139">
        <v>1010796</v>
      </c>
      <c r="D118" s="139" t="s">
        <v>8310</v>
      </c>
      <c r="E118" s="139">
        <v>40.738109999999999</v>
      </c>
      <c r="F118" s="139">
        <v>-74.169929999999994</v>
      </c>
      <c r="G118" s="139" t="s">
        <v>5873</v>
      </c>
      <c r="H118" s="139" t="s">
        <v>1437</v>
      </c>
      <c r="I118" s="36" t="s">
        <v>81</v>
      </c>
      <c r="J118" s="139">
        <v>7102</v>
      </c>
      <c r="K118" s="139" t="s">
        <v>8311</v>
      </c>
      <c r="L118" s="36">
        <v>24150</v>
      </c>
      <c r="M118" s="139" t="s">
        <v>2106</v>
      </c>
    </row>
    <row r="119" spans="1:13" ht="15.75" customHeight="1">
      <c r="A119" s="139">
        <v>2018</v>
      </c>
      <c r="B119" s="139" t="s">
        <v>8312</v>
      </c>
      <c r="C119" s="139">
        <v>1009619</v>
      </c>
      <c r="D119" s="139" t="s">
        <v>8313</v>
      </c>
      <c r="E119" s="139">
        <v>40.771410000000003</v>
      </c>
      <c r="F119" s="139">
        <v>-111.92972</v>
      </c>
      <c r="G119" s="139" t="s">
        <v>7203</v>
      </c>
      <c r="H119" s="139" t="s">
        <v>1555</v>
      </c>
      <c r="I119" s="36" t="s">
        <v>118</v>
      </c>
      <c r="J119" s="139">
        <v>84116</v>
      </c>
      <c r="K119" s="139" t="s">
        <v>1138</v>
      </c>
      <c r="L119" s="36">
        <v>83231</v>
      </c>
      <c r="M119" s="139" t="s">
        <v>2106</v>
      </c>
    </row>
    <row r="120" spans="1:13" ht="15.75" customHeight="1">
      <c r="A120" s="139">
        <v>2018</v>
      </c>
      <c r="B120" s="139" t="s">
        <v>8314</v>
      </c>
      <c r="C120" s="139">
        <v>1009578</v>
      </c>
      <c r="D120" s="139" t="s">
        <v>8315</v>
      </c>
      <c r="E120" s="139">
        <v>37.791339999999998</v>
      </c>
      <c r="F120" s="139">
        <v>-122.39604</v>
      </c>
      <c r="G120" s="139" t="s">
        <v>7632</v>
      </c>
      <c r="H120" s="139" t="s">
        <v>8316</v>
      </c>
      <c r="I120" s="36" t="s">
        <v>15</v>
      </c>
      <c r="J120" s="139">
        <v>94105</v>
      </c>
      <c r="K120" s="139" t="s">
        <v>8317</v>
      </c>
      <c r="L120" s="36">
        <v>56152</v>
      </c>
      <c r="M120" s="139" t="s">
        <v>2106</v>
      </c>
    </row>
    <row r="121" spans="1:13" ht="15.75" customHeight="1">
      <c r="A121" s="139">
        <v>2018</v>
      </c>
      <c r="B121" s="139" t="s">
        <v>8318</v>
      </c>
      <c r="C121" s="139">
        <v>1009801</v>
      </c>
      <c r="D121" s="139" t="s">
        <v>8319</v>
      </c>
      <c r="E121" s="139">
        <v>38.896560000000001</v>
      </c>
      <c r="F121" s="139">
        <v>-76.957380000000001</v>
      </c>
      <c r="G121" s="139" t="s">
        <v>8320</v>
      </c>
      <c r="H121" s="139" t="s">
        <v>5449</v>
      </c>
      <c r="I121" s="36" t="s">
        <v>5450</v>
      </c>
      <c r="J121" s="139">
        <v>20019</v>
      </c>
      <c r="K121" s="139" t="s">
        <v>8184</v>
      </c>
      <c r="L121" s="36">
        <v>12428</v>
      </c>
      <c r="M121" s="139" t="s">
        <v>2106</v>
      </c>
    </row>
    <row r="122" spans="1:13" ht="15.75" customHeight="1">
      <c r="A122" s="139">
        <v>2018</v>
      </c>
      <c r="B122" s="139" t="s">
        <v>6254</v>
      </c>
      <c r="C122" s="139">
        <v>1009807</v>
      </c>
      <c r="D122" s="139" t="s">
        <v>6255</v>
      </c>
      <c r="E122" s="139">
        <v>44.853119999999997</v>
      </c>
      <c r="F122" s="139">
        <v>-93.230099999999993</v>
      </c>
      <c r="G122" s="139" t="s">
        <v>6256</v>
      </c>
      <c r="H122" s="139" t="s">
        <v>2534</v>
      </c>
      <c r="I122" s="36" t="s">
        <v>62</v>
      </c>
      <c r="J122" s="139">
        <v>55425</v>
      </c>
      <c r="K122" s="139" t="s">
        <v>6257</v>
      </c>
      <c r="L122" s="36">
        <v>61586</v>
      </c>
      <c r="M122" s="139" t="s">
        <v>1368</v>
      </c>
    </row>
    <row r="123" spans="1:13" ht="15.75" customHeight="1">
      <c r="A123" s="139">
        <v>2018</v>
      </c>
      <c r="B123" s="139" t="s">
        <v>8321</v>
      </c>
      <c r="C123" s="139">
        <v>1009543</v>
      </c>
      <c r="D123" s="139" t="s">
        <v>8279</v>
      </c>
      <c r="E123" s="139">
        <v>44.979669999999999</v>
      </c>
      <c r="F123" s="139">
        <v>-93.269890000000004</v>
      </c>
      <c r="G123" s="139" t="s">
        <v>8280</v>
      </c>
      <c r="H123" s="139" t="s">
        <v>2534</v>
      </c>
      <c r="I123" s="36" t="s">
        <v>62</v>
      </c>
      <c r="J123" s="139">
        <v>55401</v>
      </c>
      <c r="K123" s="139" t="s">
        <v>8281</v>
      </c>
      <c r="L123" s="36">
        <v>53281</v>
      </c>
      <c r="M123" s="139" t="s">
        <v>2106</v>
      </c>
    </row>
    <row r="124" spans="1:13" ht="15.75" customHeight="1">
      <c r="A124" s="139">
        <v>2018</v>
      </c>
      <c r="B124" s="139" t="s">
        <v>8322</v>
      </c>
      <c r="C124" s="139">
        <v>1010301</v>
      </c>
      <c r="D124" s="139" t="s">
        <v>8323</v>
      </c>
      <c r="E124" s="139">
        <v>47.613729999999997</v>
      </c>
      <c r="F124" s="139">
        <v>-122.19453</v>
      </c>
      <c r="G124" s="139" t="s">
        <v>5251</v>
      </c>
      <c r="H124" s="139" t="s">
        <v>1851</v>
      </c>
      <c r="I124" s="36" t="s">
        <v>126</v>
      </c>
      <c r="J124" s="139">
        <v>98004</v>
      </c>
      <c r="K124" s="139" t="s">
        <v>8324</v>
      </c>
      <c r="L124" s="36">
        <v>828</v>
      </c>
      <c r="M124" s="139" t="s">
        <v>2106</v>
      </c>
    </row>
    <row r="125" spans="1:13" ht="15.75" customHeight="1">
      <c r="A125" s="139">
        <v>2018</v>
      </c>
      <c r="B125" s="139" t="s">
        <v>6310</v>
      </c>
      <c r="C125" s="139">
        <v>1010033</v>
      </c>
      <c r="D125" s="139" t="s">
        <v>6311</v>
      </c>
      <c r="E125" s="139">
        <v>36.075650000000003</v>
      </c>
      <c r="F125" s="139">
        <v>-79.965029999999999</v>
      </c>
      <c r="G125" s="139" t="s">
        <v>6312</v>
      </c>
      <c r="H125" s="139" t="s">
        <v>6313</v>
      </c>
      <c r="I125" s="36" t="s">
        <v>89</v>
      </c>
      <c r="J125" s="139">
        <v>27409</v>
      </c>
      <c r="K125" s="139" t="s">
        <v>6314</v>
      </c>
      <c r="L125" s="36">
        <v>23978</v>
      </c>
      <c r="M125" s="139" t="s">
        <v>1368</v>
      </c>
    </row>
    <row r="126" spans="1:13" ht="15.75" customHeight="1">
      <c r="A126" s="139">
        <v>2018</v>
      </c>
      <c r="B126" s="139" t="s">
        <v>6328</v>
      </c>
      <c r="C126" s="139">
        <v>1011813</v>
      </c>
      <c r="D126" s="139" t="s">
        <v>6329</v>
      </c>
      <c r="E126" s="139">
        <v>32.997610000000002</v>
      </c>
      <c r="F126" s="139">
        <v>-96.726709999999997</v>
      </c>
      <c r="G126" s="139" t="s">
        <v>6330</v>
      </c>
      <c r="H126" s="139" t="s">
        <v>6331</v>
      </c>
      <c r="I126" s="36" t="s">
        <v>115</v>
      </c>
      <c r="J126" s="139">
        <v>75080</v>
      </c>
      <c r="K126" s="139" t="s">
        <v>6314</v>
      </c>
      <c r="L126" s="36">
        <v>64107</v>
      </c>
      <c r="M126" s="139" t="s">
        <v>1368</v>
      </c>
    </row>
    <row r="127" spans="1:13" ht="15.75" customHeight="1">
      <c r="A127" s="139">
        <v>2018</v>
      </c>
      <c r="B127" s="139" t="s">
        <v>6332</v>
      </c>
      <c r="C127" s="139">
        <v>1010254</v>
      </c>
      <c r="D127" s="139" t="s">
        <v>6333</v>
      </c>
      <c r="E127" s="139">
        <v>45.539681999999999</v>
      </c>
      <c r="F127" s="139">
        <v>-122.936288</v>
      </c>
      <c r="G127" s="139" t="s">
        <v>4661</v>
      </c>
      <c r="H127" s="139" t="s">
        <v>1067</v>
      </c>
      <c r="I127" s="36" t="s">
        <v>100</v>
      </c>
      <c r="J127" s="139">
        <v>97124</v>
      </c>
      <c r="K127" s="139" t="s">
        <v>6314</v>
      </c>
      <c r="L127" s="36">
        <v>59737</v>
      </c>
      <c r="M127" s="139" t="s">
        <v>1368</v>
      </c>
    </row>
    <row r="128" spans="1:13" ht="15.75" customHeight="1">
      <c r="A128" s="139">
        <v>2018</v>
      </c>
      <c r="B128" s="139" t="s">
        <v>6482</v>
      </c>
      <c r="C128" s="139">
        <v>1011887</v>
      </c>
      <c r="D128" s="139" t="s">
        <v>6483</v>
      </c>
      <c r="E128" s="139">
        <v>28.030280999999999</v>
      </c>
      <c r="F128" s="139">
        <v>-80.601388999999998</v>
      </c>
      <c r="G128" s="139" t="s">
        <v>6484</v>
      </c>
      <c r="H128" s="139" t="s">
        <v>6485</v>
      </c>
      <c r="I128" s="36" t="s">
        <v>26</v>
      </c>
      <c r="J128" s="139">
        <v>32905</v>
      </c>
      <c r="K128" s="139" t="s">
        <v>6486</v>
      </c>
      <c r="L128" s="36">
        <v>11553</v>
      </c>
      <c r="M128" s="139" t="s">
        <v>1368</v>
      </c>
    </row>
    <row r="129" spans="1:13" ht="15.75" customHeight="1">
      <c r="A129" s="139">
        <v>2018</v>
      </c>
      <c r="B129" s="139" t="s">
        <v>8325</v>
      </c>
      <c r="C129" s="139">
        <v>1012430</v>
      </c>
      <c r="D129" s="139" t="s">
        <v>8326</v>
      </c>
      <c r="E129" s="139">
        <v>43.156939999999999</v>
      </c>
      <c r="F129" s="139">
        <v>-77.601860000000002</v>
      </c>
      <c r="G129" s="139" t="s">
        <v>7668</v>
      </c>
      <c r="H129" s="139" t="s">
        <v>1252</v>
      </c>
      <c r="I129" s="36" t="s">
        <v>87</v>
      </c>
      <c r="J129" s="139">
        <v>14649</v>
      </c>
      <c r="K129" s="139" t="s">
        <v>8327</v>
      </c>
      <c r="L129" s="36">
        <v>3858</v>
      </c>
      <c r="M129" s="139" t="s">
        <v>2106</v>
      </c>
    </row>
    <row r="130" spans="1:13" ht="15.75" customHeight="1">
      <c r="A130" s="139">
        <v>2018</v>
      </c>
      <c r="B130" s="139" t="s">
        <v>6548</v>
      </c>
      <c r="C130" s="139">
        <v>1009615</v>
      </c>
      <c r="D130" s="139" t="s">
        <v>6549</v>
      </c>
      <c r="E130" s="139">
        <v>42.002310000000001</v>
      </c>
      <c r="F130" s="139">
        <v>-87.67662</v>
      </c>
      <c r="G130" s="139" t="s">
        <v>3549</v>
      </c>
      <c r="H130" s="139" t="s">
        <v>5454</v>
      </c>
      <c r="I130" s="36" t="s">
        <v>36</v>
      </c>
      <c r="J130" s="139">
        <v>60626</v>
      </c>
      <c r="K130" s="139" t="s">
        <v>6550</v>
      </c>
      <c r="L130" s="36">
        <v>27230</v>
      </c>
      <c r="M130" s="139" t="s">
        <v>3598</v>
      </c>
    </row>
    <row r="131" spans="1:13" ht="15.75" customHeight="1">
      <c r="A131" s="139">
        <v>2018</v>
      </c>
      <c r="B131" s="139" t="s">
        <v>6678</v>
      </c>
      <c r="C131" s="139">
        <v>1000354</v>
      </c>
      <c r="D131" s="139" t="s">
        <v>6679</v>
      </c>
      <c r="E131" s="139">
        <v>44.847859999999997</v>
      </c>
      <c r="F131" s="139">
        <v>-93.237449999999995</v>
      </c>
      <c r="G131" s="139" t="s">
        <v>2533</v>
      </c>
      <c r="H131" s="139" t="s">
        <v>2534</v>
      </c>
      <c r="I131" s="36" t="s">
        <v>62</v>
      </c>
      <c r="J131" s="139">
        <v>55425</v>
      </c>
      <c r="K131" s="139" t="s">
        <v>6680</v>
      </c>
      <c r="L131" s="36">
        <v>97470</v>
      </c>
      <c r="M131" s="139" t="s">
        <v>1368</v>
      </c>
    </row>
    <row r="132" spans="1:13" ht="15.75" customHeight="1">
      <c r="A132" s="139">
        <v>2018</v>
      </c>
      <c r="B132" s="139" t="s">
        <v>8328</v>
      </c>
      <c r="C132" s="139">
        <v>1003998</v>
      </c>
      <c r="D132" s="139" t="s">
        <v>8231</v>
      </c>
      <c r="E132" s="139">
        <v>35.451697000000003</v>
      </c>
      <c r="F132" s="139">
        <v>-118.98493999999999</v>
      </c>
      <c r="G132" s="139" t="s">
        <v>3578</v>
      </c>
      <c r="H132" s="139" t="s">
        <v>3579</v>
      </c>
      <c r="I132" s="36" t="s">
        <v>15</v>
      </c>
      <c r="J132" s="139">
        <v>93308</v>
      </c>
      <c r="K132" s="139" t="s">
        <v>2427</v>
      </c>
      <c r="L132" s="36">
        <v>255</v>
      </c>
      <c r="M132" s="139" t="s">
        <v>6476</v>
      </c>
    </row>
    <row r="133" spans="1:13" ht="15.75" customHeight="1">
      <c r="A133" s="139">
        <v>2018</v>
      </c>
      <c r="B133" s="139" t="s">
        <v>8329</v>
      </c>
      <c r="C133" s="139">
        <v>1009888</v>
      </c>
      <c r="D133" s="139" t="s">
        <v>8330</v>
      </c>
      <c r="E133" s="139">
        <v>33.447479000000001</v>
      </c>
      <c r="F133" s="139">
        <v>-111.95281900000001</v>
      </c>
      <c r="G133" s="139" t="s">
        <v>5355</v>
      </c>
      <c r="H133" s="139" t="s">
        <v>1514</v>
      </c>
      <c r="I133" s="36" t="s">
        <v>8</v>
      </c>
      <c r="J133" s="139">
        <v>85281</v>
      </c>
      <c r="K133" s="139" t="s">
        <v>8331</v>
      </c>
      <c r="L133" s="36">
        <v>20698</v>
      </c>
      <c r="M133" s="139" t="s">
        <v>2106</v>
      </c>
    </row>
    <row r="134" spans="1:13" ht="15.75" customHeight="1">
      <c r="A134" s="139">
        <v>2018</v>
      </c>
      <c r="B134" s="139" t="s">
        <v>6845</v>
      </c>
      <c r="C134" s="139">
        <v>1009872</v>
      </c>
      <c r="D134" s="139" t="s">
        <v>6846</v>
      </c>
      <c r="E134" s="139">
        <v>30.375</v>
      </c>
      <c r="F134" s="139">
        <v>-97.631386000000006</v>
      </c>
      <c r="G134" s="139" t="s">
        <v>5621</v>
      </c>
      <c r="H134" s="139" t="s">
        <v>6847</v>
      </c>
      <c r="I134" s="36" t="s">
        <v>115</v>
      </c>
      <c r="J134" s="139">
        <v>78754</v>
      </c>
      <c r="K134" s="139" t="s">
        <v>6848</v>
      </c>
      <c r="L134" s="36">
        <v>533046</v>
      </c>
      <c r="M134" s="139" t="s">
        <v>1368</v>
      </c>
    </row>
    <row r="135" spans="1:13" ht="15.75" customHeight="1">
      <c r="A135" s="139">
        <v>2018</v>
      </c>
      <c r="B135" s="139" t="s">
        <v>8332</v>
      </c>
      <c r="C135" s="139">
        <v>1010082</v>
      </c>
      <c r="D135" s="139" t="s">
        <v>8333</v>
      </c>
      <c r="E135" s="139">
        <v>47.604430000000001</v>
      </c>
      <c r="F135" s="139">
        <v>-122.32983</v>
      </c>
      <c r="G135" s="139" t="s">
        <v>7680</v>
      </c>
      <c r="H135" s="139" t="s">
        <v>1851</v>
      </c>
      <c r="I135" s="36" t="s">
        <v>126</v>
      </c>
      <c r="J135" s="139">
        <v>98124</v>
      </c>
      <c r="K135" s="139" t="s">
        <v>8334</v>
      </c>
      <c r="L135" s="36">
        <v>114</v>
      </c>
      <c r="M135" s="139" t="s">
        <v>2106</v>
      </c>
    </row>
    <row r="136" spans="1:13" ht="15.75" customHeight="1">
      <c r="A136" s="139">
        <v>2018</v>
      </c>
      <c r="B136" s="139" t="s">
        <v>8335</v>
      </c>
      <c r="C136" s="139">
        <v>1012966</v>
      </c>
      <c r="D136" s="139" t="s">
        <v>8336</v>
      </c>
      <c r="E136" s="139">
        <v>36.581490000000002</v>
      </c>
      <c r="F136" s="139">
        <v>-87.265119999999996</v>
      </c>
      <c r="G136" s="139" t="s">
        <v>5244</v>
      </c>
      <c r="H136" s="139" t="s">
        <v>2316</v>
      </c>
      <c r="I136" s="36" t="s">
        <v>113</v>
      </c>
      <c r="J136" s="139">
        <v>37040</v>
      </c>
      <c r="K136" s="139" t="s">
        <v>8337</v>
      </c>
      <c r="L136" s="36">
        <v>9514</v>
      </c>
      <c r="M136" s="139" t="s">
        <v>5259</v>
      </c>
    </row>
    <row r="137" spans="1:13" ht="15.75" customHeight="1">
      <c r="A137" s="139">
        <v>2018</v>
      </c>
      <c r="B137" s="139" t="s">
        <v>8338</v>
      </c>
      <c r="C137" s="139">
        <v>1009784</v>
      </c>
      <c r="D137" s="139" t="s">
        <v>8339</v>
      </c>
      <c r="E137" s="139">
        <v>36.144269999999999</v>
      </c>
      <c r="F137" s="139">
        <v>-115.22732999999999</v>
      </c>
      <c r="G137" s="139" t="s">
        <v>2605</v>
      </c>
      <c r="H137" s="139" t="s">
        <v>1366</v>
      </c>
      <c r="I137" s="36" t="s">
        <v>76</v>
      </c>
      <c r="J137" s="139">
        <v>89146</v>
      </c>
      <c r="K137" s="139" t="s">
        <v>8273</v>
      </c>
      <c r="L137" s="36">
        <v>2836</v>
      </c>
      <c r="M137" s="139" t="s">
        <v>2106</v>
      </c>
    </row>
    <row r="138" spans="1:13" ht="15.75" customHeight="1">
      <c r="A138" s="139">
        <v>2018</v>
      </c>
      <c r="B138" s="139" t="s">
        <v>6907</v>
      </c>
      <c r="C138" s="139">
        <v>1009735</v>
      </c>
      <c r="D138" s="139" t="s">
        <v>6908</v>
      </c>
      <c r="E138" s="139">
        <v>42.498910000000002</v>
      </c>
      <c r="F138" s="139">
        <v>-71.163110000000003</v>
      </c>
      <c r="G138" s="139" t="s">
        <v>6909</v>
      </c>
      <c r="H138" s="139" t="s">
        <v>1718</v>
      </c>
      <c r="I138" s="36" t="s">
        <v>58</v>
      </c>
      <c r="J138" s="139">
        <v>1801</v>
      </c>
      <c r="K138" s="139" t="s">
        <v>6910</v>
      </c>
      <c r="L138" s="36">
        <v>33349</v>
      </c>
      <c r="M138" s="139" t="s">
        <v>1368</v>
      </c>
    </row>
    <row r="139" spans="1:13" ht="15.75" customHeight="1">
      <c r="A139" s="139">
        <v>2018</v>
      </c>
      <c r="B139" s="139" t="s">
        <v>8340</v>
      </c>
      <c r="C139" s="139">
        <v>1009787</v>
      </c>
      <c r="D139" s="139" t="s">
        <v>8341</v>
      </c>
      <c r="E139" s="139">
        <v>34.053060000000002</v>
      </c>
      <c r="F139" s="139">
        <v>-118.0818</v>
      </c>
      <c r="G139" s="139" t="s">
        <v>8342</v>
      </c>
      <c r="H139" s="139" t="s">
        <v>1411</v>
      </c>
      <c r="I139" s="36" t="s">
        <v>15</v>
      </c>
      <c r="J139" s="139">
        <v>91770</v>
      </c>
      <c r="K139" s="139" t="s">
        <v>8343</v>
      </c>
      <c r="L139" s="36">
        <v>212569</v>
      </c>
      <c r="M139" s="139" t="s">
        <v>2106</v>
      </c>
    </row>
    <row r="140" spans="1:13" ht="15.75" customHeight="1">
      <c r="A140" s="139">
        <v>2018</v>
      </c>
      <c r="B140" s="139" t="s">
        <v>8344</v>
      </c>
      <c r="C140" s="139">
        <v>1009585</v>
      </c>
      <c r="D140" s="139" t="s">
        <v>8345</v>
      </c>
      <c r="E140" s="139">
        <v>33.764659999999999</v>
      </c>
      <c r="F140" s="139">
        <v>-84.388260000000002</v>
      </c>
      <c r="G140" s="139" t="s">
        <v>3086</v>
      </c>
      <c r="H140" s="139" t="s">
        <v>3673</v>
      </c>
      <c r="I140" s="36" t="s">
        <v>28</v>
      </c>
      <c r="J140" s="139">
        <v>30308</v>
      </c>
      <c r="K140" s="139" t="s">
        <v>8346</v>
      </c>
      <c r="L140" s="36">
        <v>88681</v>
      </c>
      <c r="M140" s="139" t="s">
        <v>2106</v>
      </c>
    </row>
    <row r="141" spans="1:13" ht="15.75" customHeight="1">
      <c r="A141" s="139">
        <v>2018</v>
      </c>
      <c r="B141" s="139" t="s">
        <v>8347</v>
      </c>
      <c r="C141" s="139">
        <v>1009544</v>
      </c>
      <c r="D141" s="139" t="s">
        <v>8279</v>
      </c>
      <c r="E141" s="139">
        <v>44.979669999999999</v>
      </c>
      <c r="F141" s="139">
        <v>-93.269890000000004</v>
      </c>
      <c r="G141" s="139" t="s">
        <v>8280</v>
      </c>
      <c r="H141" s="139" t="s">
        <v>2534</v>
      </c>
      <c r="I141" s="36" t="s">
        <v>62</v>
      </c>
      <c r="J141" s="139">
        <v>55401</v>
      </c>
      <c r="K141" s="139" t="s">
        <v>8281</v>
      </c>
      <c r="L141" s="36">
        <v>30983</v>
      </c>
      <c r="M141" s="139" t="s">
        <v>2106</v>
      </c>
    </row>
    <row r="142" spans="1:13" ht="15.75" customHeight="1">
      <c r="A142" s="139">
        <v>2018</v>
      </c>
      <c r="B142" s="139" t="s">
        <v>6962</v>
      </c>
      <c r="C142" s="139">
        <v>1010676</v>
      </c>
      <c r="D142" s="139" t="s">
        <v>6963</v>
      </c>
      <c r="E142" s="139">
        <v>39.156269999999999</v>
      </c>
      <c r="F142" s="139">
        <v>-91.914079999999998</v>
      </c>
      <c r="G142" s="139" t="s">
        <v>449</v>
      </c>
      <c r="H142" s="139" t="s">
        <v>6039</v>
      </c>
      <c r="I142" s="36" t="s">
        <v>68</v>
      </c>
      <c r="J142" s="139">
        <v>65265</v>
      </c>
      <c r="K142" s="139" t="s">
        <v>6964</v>
      </c>
      <c r="L142" s="36">
        <v>5928</v>
      </c>
      <c r="M142" s="139" t="s">
        <v>2536</v>
      </c>
    </row>
    <row r="143" spans="1:13" ht="15.75" customHeight="1">
      <c r="A143" s="139">
        <v>2018</v>
      </c>
      <c r="B143" s="139" t="s">
        <v>6965</v>
      </c>
      <c r="C143" s="139">
        <v>1009864</v>
      </c>
      <c r="D143" s="139" t="s">
        <v>6966</v>
      </c>
      <c r="E143" s="139">
        <v>38.1218</v>
      </c>
      <c r="F143" s="139">
        <v>-89.695356000000004</v>
      </c>
      <c r="G143" s="139" t="s">
        <v>6967</v>
      </c>
      <c r="H143" s="139" t="s">
        <v>1859</v>
      </c>
      <c r="I143" s="36" t="s">
        <v>36</v>
      </c>
      <c r="J143" s="139">
        <v>62286</v>
      </c>
      <c r="K143" s="139" t="s">
        <v>6964</v>
      </c>
      <c r="L143" s="36">
        <v>130193</v>
      </c>
      <c r="M143" s="139" t="s">
        <v>2536</v>
      </c>
    </row>
    <row r="144" spans="1:13" ht="15.75" customHeight="1">
      <c r="A144" s="139">
        <v>2018</v>
      </c>
      <c r="B144" s="139" t="s">
        <v>8348</v>
      </c>
      <c r="C144" s="139">
        <v>1009537</v>
      </c>
      <c r="D144" s="139" t="s">
        <v>8349</v>
      </c>
      <c r="E144" s="139">
        <v>27.772089999999999</v>
      </c>
      <c r="F144" s="139">
        <v>-82.637100000000004</v>
      </c>
      <c r="G144" s="139" t="s">
        <v>8350</v>
      </c>
      <c r="H144" s="139" t="s">
        <v>8351</v>
      </c>
      <c r="I144" s="36" t="s">
        <v>26</v>
      </c>
      <c r="J144" s="139">
        <v>33701</v>
      </c>
      <c r="K144" s="139" t="s">
        <v>8188</v>
      </c>
      <c r="L144" s="36">
        <v>36612</v>
      </c>
      <c r="M144" s="139" t="s">
        <v>2106</v>
      </c>
    </row>
    <row r="145" spans="1:13" ht="15.75" customHeight="1">
      <c r="A145" s="139">
        <v>2018</v>
      </c>
      <c r="B145" s="139" t="s">
        <v>8352</v>
      </c>
      <c r="C145" s="139">
        <v>1012081</v>
      </c>
      <c r="D145" s="139" t="s">
        <v>8353</v>
      </c>
      <c r="E145" s="139">
        <v>42.27657</v>
      </c>
      <c r="F145" s="139">
        <v>-84.474890000000002</v>
      </c>
      <c r="G145" s="139" t="s">
        <v>3059</v>
      </c>
      <c r="H145" s="139" t="s">
        <v>1290</v>
      </c>
      <c r="I145" s="36" t="s">
        <v>61</v>
      </c>
      <c r="J145" s="139">
        <v>49201</v>
      </c>
      <c r="K145" s="139" t="s">
        <v>8354</v>
      </c>
      <c r="L145" s="36">
        <v>29731</v>
      </c>
      <c r="M145" s="139" t="s">
        <v>5259</v>
      </c>
    </row>
    <row r="146" spans="1:13" ht="15.75" customHeight="1">
      <c r="A146" s="139">
        <v>2018</v>
      </c>
      <c r="B146" s="139" t="s">
        <v>7019</v>
      </c>
      <c r="C146" s="139">
        <v>1003945</v>
      </c>
      <c r="D146" s="139" t="s">
        <v>7020</v>
      </c>
      <c r="E146" s="139">
        <v>32.933109999999999</v>
      </c>
      <c r="F146" s="139">
        <v>-96.753699999999995</v>
      </c>
      <c r="G146" s="139" t="s">
        <v>3041</v>
      </c>
      <c r="H146" s="139" t="s">
        <v>3041</v>
      </c>
      <c r="I146" s="36" t="s">
        <v>115</v>
      </c>
      <c r="J146" s="139">
        <v>75243</v>
      </c>
      <c r="K146" s="139" t="s">
        <v>7021</v>
      </c>
      <c r="L146" s="36">
        <v>656355</v>
      </c>
      <c r="M146" s="139" t="s">
        <v>1368</v>
      </c>
    </row>
    <row r="147" spans="1:13" ht="15.75" customHeight="1">
      <c r="A147" s="139">
        <v>2018</v>
      </c>
      <c r="B147" s="139" t="s">
        <v>7034</v>
      </c>
      <c r="C147" s="139">
        <v>1013263</v>
      </c>
      <c r="D147" s="139" t="s">
        <v>7035</v>
      </c>
      <c r="E147" s="139">
        <v>37.747230999999999</v>
      </c>
      <c r="F147" s="139">
        <v>-89.868331999999995</v>
      </c>
      <c r="G147" s="139" t="s">
        <v>7036</v>
      </c>
      <c r="H147" s="139" t="s">
        <v>4883</v>
      </c>
      <c r="I147" s="36" t="s">
        <v>68</v>
      </c>
      <c r="J147" s="139">
        <v>63775</v>
      </c>
      <c r="K147" s="139" t="s">
        <v>7037</v>
      </c>
      <c r="L147" s="36">
        <v>34496</v>
      </c>
      <c r="M147" s="139" t="s">
        <v>2536</v>
      </c>
    </row>
    <row r="148" spans="1:13" ht="15.75" customHeight="1">
      <c r="A148" s="139">
        <v>2018</v>
      </c>
      <c r="B148" s="139" t="s">
        <v>7132</v>
      </c>
      <c r="C148" s="139">
        <v>1009928</v>
      </c>
      <c r="D148" s="139" t="s">
        <v>7133</v>
      </c>
      <c r="E148" s="139">
        <v>38.775179999999999</v>
      </c>
      <c r="F148" s="139">
        <v>-121.31299</v>
      </c>
      <c r="G148" s="139" t="s">
        <v>7134</v>
      </c>
      <c r="H148" s="139" t="s">
        <v>7135</v>
      </c>
      <c r="I148" s="36" t="s">
        <v>15</v>
      </c>
      <c r="J148" s="139">
        <v>95747</v>
      </c>
      <c r="K148" s="139" t="s">
        <v>7136</v>
      </c>
      <c r="L148" s="36">
        <v>35754</v>
      </c>
      <c r="M148" s="139" t="s">
        <v>1368</v>
      </c>
    </row>
    <row r="149" spans="1:13" ht="15.75" customHeight="1">
      <c r="A149" s="139">
        <v>2018</v>
      </c>
      <c r="B149" s="139" t="s">
        <v>8355</v>
      </c>
      <c r="C149" s="139">
        <v>1008733</v>
      </c>
      <c r="D149" s="139" t="s">
        <v>8356</v>
      </c>
      <c r="E149" s="139">
        <v>35.042990000000003</v>
      </c>
      <c r="F149" s="139">
        <v>-85.309299999999993</v>
      </c>
      <c r="G149" s="139" t="s">
        <v>4841</v>
      </c>
      <c r="H149" s="139" t="s">
        <v>1176</v>
      </c>
      <c r="I149" s="36" t="s">
        <v>113</v>
      </c>
      <c r="J149" s="139">
        <v>37402</v>
      </c>
      <c r="L149" s="36">
        <v>117862</v>
      </c>
      <c r="M149" s="139" t="s">
        <v>2106</v>
      </c>
    </row>
    <row r="150" spans="1:13" ht="15.75" customHeight="1">
      <c r="A150" s="139">
        <v>2018</v>
      </c>
      <c r="B150" s="139" t="s">
        <v>8357</v>
      </c>
      <c r="C150" s="139">
        <v>1009645</v>
      </c>
      <c r="D150" s="139" t="s">
        <v>8358</v>
      </c>
      <c r="E150" s="139">
        <v>27.94</v>
      </c>
      <c r="F150" s="139">
        <v>-82.45</v>
      </c>
      <c r="G150" s="139" t="s">
        <v>8359</v>
      </c>
      <c r="H150" s="139" t="s">
        <v>3192</v>
      </c>
      <c r="I150" s="36" t="s">
        <v>26</v>
      </c>
      <c r="J150" s="139">
        <v>33601</v>
      </c>
      <c r="K150" s="139" t="s">
        <v>8360</v>
      </c>
      <c r="L150" s="36">
        <v>3242</v>
      </c>
      <c r="M150" s="139" t="s">
        <v>2106</v>
      </c>
    </row>
    <row r="151" spans="1:13" ht="15.75" customHeight="1">
      <c r="A151" s="139">
        <v>2018</v>
      </c>
      <c r="B151" s="139" t="s">
        <v>7192</v>
      </c>
      <c r="C151" s="139">
        <v>1013267</v>
      </c>
      <c r="D151" s="139" t="s">
        <v>7193</v>
      </c>
      <c r="E151" s="139">
        <v>41.581415</v>
      </c>
      <c r="F151" s="139">
        <v>-81.517464000000004</v>
      </c>
      <c r="G151" s="139" t="s">
        <v>7194</v>
      </c>
      <c r="H151" s="139" t="s">
        <v>1781</v>
      </c>
      <c r="I151" s="36" t="s">
        <v>95</v>
      </c>
      <c r="J151" s="139">
        <v>44117</v>
      </c>
      <c r="K151" s="139" t="s">
        <v>7195</v>
      </c>
      <c r="L151" s="36">
        <v>59467</v>
      </c>
      <c r="M151" s="139" t="s">
        <v>2536</v>
      </c>
    </row>
    <row r="152" spans="1:13" ht="15.75" customHeight="1">
      <c r="A152" s="139">
        <v>2018</v>
      </c>
      <c r="B152" s="139" t="s">
        <v>7205</v>
      </c>
      <c r="C152" s="139">
        <v>1010134</v>
      </c>
      <c r="D152" s="139" t="s">
        <v>7206</v>
      </c>
      <c r="E152" s="139">
        <v>33.600580800000003</v>
      </c>
      <c r="F152" s="139">
        <v>-96.556988200000006</v>
      </c>
      <c r="G152" s="139" t="s">
        <v>7207</v>
      </c>
      <c r="I152" s="36" t="s">
        <v>115</v>
      </c>
      <c r="J152" s="139">
        <v>75090</v>
      </c>
      <c r="K152" s="139" t="s">
        <v>7021</v>
      </c>
      <c r="L152" s="36">
        <v>83504</v>
      </c>
      <c r="M152" s="139" t="s">
        <v>1368</v>
      </c>
    </row>
    <row r="153" spans="1:13" ht="15.75" customHeight="1">
      <c r="A153" s="139">
        <v>2018</v>
      </c>
      <c r="B153" s="139" t="s">
        <v>7208</v>
      </c>
      <c r="C153" s="139">
        <v>1010208</v>
      </c>
      <c r="D153" s="139" t="s">
        <v>7209</v>
      </c>
      <c r="E153" s="139">
        <v>43.640749999999997</v>
      </c>
      <c r="F153" s="139">
        <v>-70.321979999999996</v>
      </c>
      <c r="G153" s="139" t="s">
        <v>3498</v>
      </c>
      <c r="H153" s="139" t="s">
        <v>1805</v>
      </c>
      <c r="I153" s="36" t="s">
        <v>52</v>
      </c>
      <c r="J153" s="139">
        <v>4106</v>
      </c>
      <c r="K153" s="139" t="s">
        <v>7021</v>
      </c>
      <c r="L153" s="36">
        <v>106658</v>
      </c>
      <c r="M153" s="139" t="s">
        <v>1368</v>
      </c>
    </row>
    <row r="154" spans="1:13" ht="15.75" customHeight="1">
      <c r="A154" s="139">
        <v>2018</v>
      </c>
      <c r="B154" s="139" t="s">
        <v>7210</v>
      </c>
      <c r="C154" s="139">
        <v>1008059</v>
      </c>
      <c r="D154" s="139" t="s">
        <v>7211</v>
      </c>
      <c r="E154" s="139">
        <v>32.999754000000003</v>
      </c>
      <c r="F154" s="139">
        <v>-96.72063</v>
      </c>
      <c r="G154" s="139" t="s">
        <v>6330</v>
      </c>
      <c r="H154" s="139" t="s">
        <v>3041</v>
      </c>
      <c r="I154" s="36" t="s">
        <v>115</v>
      </c>
      <c r="J154" s="139">
        <v>75080</v>
      </c>
      <c r="K154" s="139" t="s">
        <v>7021</v>
      </c>
      <c r="L154" s="36">
        <v>156801</v>
      </c>
      <c r="M154" s="139" t="s">
        <v>1368</v>
      </c>
    </row>
    <row r="155" spans="1:13" ht="15.75" customHeight="1">
      <c r="A155" s="139">
        <v>2018</v>
      </c>
      <c r="B155" s="139" t="s">
        <v>8361</v>
      </c>
      <c r="C155" s="139">
        <v>1009439</v>
      </c>
      <c r="D155" s="139" t="s">
        <v>8362</v>
      </c>
      <c r="E155" s="139">
        <v>33.048870000000001</v>
      </c>
      <c r="F155" s="139">
        <v>-97.035449999999997</v>
      </c>
      <c r="G155" s="139" t="s">
        <v>8363</v>
      </c>
      <c r="H155" s="139" t="s">
        <v>8364</v>
      </c>
      <c r="I155" s="36" t="s">
        <v>115</v>
      </c>
      <c r="J155" s="139">
        <v>75067</v>
      </c>
      <c r="K155" s="139" t="s">
        <v>8298</v>
      </c>
      <c r="L155" s="36">
        <v>280</v>
      </c>
      <c r="M155" s="139" t="s">
        <v>2106</v>
      </c>
    </row>
    <row r="156" spans="1:13" ht="15.75" customHeight="1">
      <c r="A156" s="139">
        <v>2018</v>
      </c>
      <c r="B156" s="139" t="s">
        <v>7258</v>
      </c>
      <c r="C156" s="139">
        <v>1010005</v>
      </c>
      <c r="D156" s="139" t="s">
        <v>7259</v>
      </c>
      <c r="E156" s="139">
        <v>29.471540000000001</v>
      </c>
      <c r="F156" s="139">
        <v>-98.674009999999996</v>
      </c>
      <c r="G156" s="139" t="s">
        <v>7260</v>
      </c>
      <c r="H156" s="139" t="s">
        <v>2623</v>
      </c>
      <c r="I156" s="36" t="s">
        <v>115</v>
      </c>
      <c r="J156" s="139">
        <v>78251</v>
      </c>
      <c r="K156" s="139" t="s">
        <v>7261</v>
      </c>
      <c r="L156" s="36">
        <v>18027</v>
      </c>
      <c r="M156" s="139" t="s">
        <v>1368</v>
      </c>
    </row>
    <row r="157" spans="1:13" ht="15.75" customHeight="1">
      <c r="A157" s="139">
        <v>2018</v>
      </c>
      <c r="B157" s="139" t="s">
        <v>8365</v>
      </c>
      <c r="C157" s="139">
        <v>1009917</v>
      </c>
      <c r="D157" s="139" t="s">
        <v>8366</v>
      </c>
      <c r="E157" s="139">
        <v>31.75853</v>
      </c>
      <c r="F157" s="139">
        <v>-106.48587000000001</v>
      </c>
      <c r="G157" s="139" t="s">
        <v>8367</v>
      </c>
      <c r="H157" s="139" t="s">
        <v>1742</v>
      </c>
      <c r="I157" s="36" t="s">
        <v>115</v>
      </c>
      <c r="J157" s="139">
        <v>79901</v>
      </c>
      <c r="K157" s="139" t="s">
        <v>8368</v>
      </c>
      <c r="L157" s="36">
        <v>1995</v>
      </c>
      <c r="M157" s="139" t="s">
        <v>2106</v>
      </c>
    </row>
    <row r="158" spans="1:13" ht="15.75" customHeight="1">
      <c r="A158" s="139">
        <v>2018</v>
      </c>
      <c r="B158" s="139" t="s">
        <v>8369</v>
      </c>
      <c r="C158" s="139">
        <v>1008193</v>
      </c>
      <c r="D158" s="139" t="s">
        <v>8370</v>
      </c>
      <c r="E158" s="139">
        <v>32.163060000000002</v>
      </c>
      <c r="F158" s="139">
        <v>-110.89745000000001</v>
      </c>
      <c r="G158" s="139" t="s">
        <v>8371</v>
      </c>
      <c r="H158" s="139" t="s">
        <v>8372</v>
      </c>
      <c r="I158" s="36" t="s">
        <v>8</v>
      </c>
      <c r="J158" s="139">
        <v>85701</v>
      </c>
      <c r="K158" s="139" t="s">
        <v>8373</v>
      </c>
      <c r="L158" s="36">
        <v>32734</v>
      </c>
      <c r="M158" s="139" t="s">
        <v>2106</v>
      </c>
    </row>
    <row r="159" spans="1:13" ht="15.75" customHeight="1">
      <c r="A159" s="139">
        <v>2018</v>
      </c>
      <c r="B159" s="139" t="s">
        <v>7537</v>
      </c>
      <c r="C159" s="139">
        <v>1000030</v>
      </c>
      <c r="D159" s="139" t="s">
        <v>7538</v>
      </c>
      <c r="E159" s="139">
        <v>40.915581000000003</v>
      </c>
      <c r="F159" s="139">
        <v>-112.734253</v>
      </c>
      <c r="G159" s="139" t="s">
        <v>7539</v>
      </c>
      <c r="H159" s="139" t="s">
        <v>7540</v>
      </c>
      <c r="I159" s="36" t="s">
        <v>118</v>
      </c>
      <c r="J159" s="139">
        <v>84029</v>
      </c>
      <c r="K159" s="139" t="s">
        <v>2061</v>
      </c>
      <c r="L159" s="36">
        <v>62268</v>
      </c>
      <c r="M159" s="139" t="s">
        <v>2536</v>
      </c>
    </row>
    <row r="160" spans="1:13" ht="15.75" customHeight="1">
      <c r="A160" s="139">
        <v>2018</v>
      </c>
      <c r="B160" s="139" t="s">
        <v>8374</v>
      </c>
      <c r="C160" s="139">
        <v>1010321</v>
      </c>
      <c r="D160" s="139" t="s">
        <v>8375</v>
      </c>
      <c r="E160" s="139">
        <v>43.661079999999998</v>
      </c>
      <c r="F160" s="139">
        <v>-72.992599999999996</v>
      </c>
      <c r="G160" s="139" t="s">
        <v>8376</v>
      </c>
      <c r="H160" s="139" t="s">
        <v>5839</v>
      </c>
      <c r="I160" s="36" t="s">
        <v>121</v>
      </c>
      <c r="J160" s="139">
        <v>5701</v>
      </c>
      <c r="K160" s="139" t="s">
        <v>8377</v>
      </c>
      <c r="L160" s="36">
        <v>549</v>
      </c>
      <c r="M160" s="139" t="s">
        <v>2106</v>
      </c>
    </row>
    <row r="161" spans="1:13" ht="15.75" customHeight="1">
      <c r="A161" s="139">
        <v>2018</v>
      </c>
      <c r="B161" s="139" t="s">
        <v>8378</v>
      </c>
      <c r="C161" s="139">
        <v>1005202</v>
      </c>
      <c r="D161" s="139" t="s">
        <v>8379</v>
      </c>
      <c r="E161" s="139">
        <v>40.836229000000003</v>
      </c>
      <c r="F161" s="139">
        <v>-76.029996999999995</v>
      </c>
      <c r="G161" s="139" t="s">
        <v>8380</v>
      </c>
      <c r="H161" s="139" t="s">
        <v>6581</v>
      </c>
      <c r="I161" s="36" t="s">
        <v>103</v>
      </c>
      <c r="J161" s="139">
        <v>18252</v>
      </c>
      <c r="K161" s="139" t="s">
        <v>8381</v>
      </c>
      <c r="L161" s="36">
        <v>167330</v>
      </c>
      <c r="M161" s="139" t="s">
        <v>8080</v>
      </c>
    </row>
    <row r="162" spans="1:13" ht="15.75" customHeight="1">
      <c r="A162" s="139">
        <v>2018</v>
      </c>
      <c r="B162" s="139" t="s">
        <v>8382</v>
      </c>
      <c r="C162" s="139">
        <v>1009971</v>
      </c>
      <c r="D162" s="139" t="s">
        <v>8383</v>
      </c>
      <c r="E162" s="139">
        <v>37.533948000000002</v>
      </c>
      <c r="F162" s="139">
        <v>-77.452741000000003</v>
      </c>
      <c r="G162" s="139" t="s">
        <v>5633</v>
      </c>
      <c r="H162" s="139" t="s">
        <v>6202</v>
      </c>
      <c r="I162" s="36" t="s">
        <v>123</v>
      </c>
      <c r="J162" s="139">
        <v>23219</v>
      </c>
      <c r="K162" s="139" t="s">
        <v>8384</v>
      </c>
      <c r="L162" s="36">
        <v>39900</v>
      </c>
      <c r="M162" s="139" t="s">
        <v>2106</v>
      </c>
    </row>
    <row r="163" spans="1:13" ht="15.75" customHeight="1">
      <c r="A163" s="139">
        <v>2018</v>
      </c>
      <c r="B163" s="139" t="s">
        <v>8385</v>
      </c>
      <c r="C163" s="139">
        <v>1010171</v>
      </c>
      <c r="D163" s="139" t="s">
        <v>8386</v>
      </c>
      <c r="E163" s="139">
        <v>39.706099999999999</v>
      </c>
      <c r="F163" s="139">
        <v>-105.1367</v>
      </c>
      <c r="G163" s="139" t="s">
        <v>8387</v>
      </c>
      <c r="H163" s="139" t="s">
        <v>1327</v>
      </c>
      <c r="I163" s="36" t="s">
        <v>17</v>
      </c>
      <c r="J163" s="139">
        <v>80228</v>
      </c>
      <c r="K163" s="139" t="s">
        <v>8388</v>
      </c>
      <c r="L163" s="36">
        <v>7766</v>
      </c>
      <c r="M163" s="139" t="s">
        <v>2106</v>
      </c>
    </row>
    <row r="164" spans="1:13" ht="15.75" customHeight="1">
      <c r="A164" s="139">
        <v>2018</v>
      </c>
      <c r="B164" s="139" t="s">
        <v>7948</v>
      </c>
      <c r="C164" s="139">
        <v>1009361</v>
      </c>
      <c r="D164" s="139" t="s">
        <v>7949</v>
      </c>
      <c r="E164" s="139">
        <v>45.619591</v>
      </c>
      <c r="F164" s="139">
        <v>-122.456295</v>
      </c>
      <c r="G164" s="139" t="s">
        <v>7950</v>
      </c>
      <c r="H164" s="139" t="s">
        <v>1366</v>
      </c>
      <c r="I164" s="36" t="s">
        <v>126</v>
      </c>
      <c r="J164" s="139">
        <v>98607</v>
      </c>
      <c r="K164" s="139" t="s">
        <v>7951</v>
      </c>
      <c r="L164" s="36">
        <v>80210</v>
      </c>
      <c r="M164" s="139" t="s">
        <v>1368</v>
      </c>
    </row>
    <row r="165" spans="1:13" ht="15.75" customHeight="1">
      <c r="A165" s="139">
        <v>2018</v>
      </c>
      <c r="B165" s="139" t="s">
        <v>8389</v>
      </c>
      <c r="C165" s="139">
        <v>1009620</v>
      </c>
      <c r="D165" s="139" t="s">
        <v>8390</v>
      </c>
      <c r="E165" s="139">
        <v>39.048540000000003</v>
      </c>
      <c r="F165" s="139">
        <v>-95.674679999999995</v>
      </c>
      <c r="G165" s="139" t="s">
        <v>8391</v>
      </c>
      <c r="H165" s="139" t="s">
        <v>3587</v>
      </c>
      <c r="I165" s="36" t="s">
        <v>44</v>
      </c>
      <c r="J165" s="139">
        <v>66612</v>
      </c>
      <c r="K165" s="139" t="s">
        <v>8392</v>
      </c>
      <c r="L165" s="36">
        <v>5762</v>
      </c>
      <c r="M165" s="139" t="s">
        <v>2106</v>
      </c>
    </row>
    <row r="166" spans="1:13" ht="15.75" customHeight="1">
      <c r="A166" s="139">
        <v>2018</v>
      </c>
      <c r="B166" s="139" t="s">
        <v>8042</v>
      </c>
      <c r="C166" s="139">
        <v>1009738</v>
      </c>
      <c r="D166" s="139" t="s">
        <v>8043</v>
      </c>
      <c r="E166" s="139">
        <v>33.629443999999999</v>
      </c>
      <c r="F166" s="139">
        <v>-101.870834</v>
      </c>
      <c r="G166" s="139" t="s">
        <v>7027</v>
      </c>
      <c r="H166" s="139" t="s">
        <v>6133</v>
      </c>
      <c r="I166" s="36" t="s">
        <v>115</v>
      </c>
      <c r="J166" s="139">
        <v>79415</v>
      </c>
      <c r="K166" s="139" t="s">
        <v>8044</v>
      </c>
      <c r="L166" s="36">
        <v>68433</v>
      </c>
      <c r="M166" s="139" t="s">
        <v>1368</v>
      </c>
    </row>
    <row r="167" spans="1:13" ht="15.75" customHeight="1">
      <c r="L167" s="139">
        <f>SUM(L7:L166)</f>
        <v>17684367</v>
      </c>
    </row>
    <row r="168" spans="1:13" ht="15.75" customHeight="1">
      <c r="L168" s="139">
        <v>2019</v>
      </c>
    </row>
    <row r="169" spans="1:13" ht="15.75" customHeight="1">
      <c r="L169" s="108"/>
    </row>
    <row r="170" spans="1:13" ht="15.75" customHeight="1"/>
    <row r="171" spans="1:13" ht="15.75" customHeight="1"/>
    <row r="172" spans="1:13" ht="15.75" customHeight="1"/>
    <row r="173" spans="1:13" ht="15.75" customHeight="1"/>
    <row r="174" spans="1:13" ht="15.75" customHeight="1"/>
    <row r="175" spans="1:13" ht="15.75" customHeight="1"/>
    <row r="176" spans="1:13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6:M170" xr:uid="{00000000-0009-0000-0000-00000E000000}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Z1152"/>
  <sheetViews>
    <sheetView workbookViewId="0"/>
  </sheetViews>
  <sheetFormatPr defaultColWidth="12.625" defaultRowHeight="15" customHeight="1"/>
  <sheetData>
    <row r="1" spans="1:52">
      <c r="A1" s="140" t="s">
        <v>8393</v>
      </c>
    </row>
    <row r="2" spans="1:52">
      <c r="A2" s="140" t="s">
        <v>8394</v>
      </c>
    </row>
    <row r="4" spans="1:52">
      <c r="A4" s="140" t="s">
        <v>8395</v>
      </c>
    </row>
    <row r="5" spans="1:52">
      <c r="A5" s="109" t="s">
        <v>8396</v>
      </c>
      <c r="B5" s="237" t="s">
        <v>8397</v>
      </c>
      <c r="C5" s="227"/>
      <c r="D5" s="109"/>
      <c r="E5" s="109"/>
      <c r="F5" s="109"/>
      <c r="G5" s="109"/>
      <c r="H5" s="109"/>
      <c r="I5" s="109"/>
      <c r="J5" s="109"/>
      <c r="K5" s="109"/>
      <c r="L5" s="109"/>
      <c r="M5" s="109"/>
      <c r="N5" s="109"/>
      <c r="O5" s="109"/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  <c r="AC5" s="109"/>
      <c r="AD5" s="109"/>
      <c r="AE5" s="109"/>
      <c r="AF5" s="109"/>
      <c r="AG5" s="109"/>
      <c r="AH5" s="109"/>
      <c r="AI5" s="109"/>
      <c r="AJ5" s="118"/>
      <c r="AK5" s="118"/>
      <c r="AL5" s="118"/>
      <c r="AM5" s="118"/>
      <c r="AN5" s="118"/>
      <c r="AO5" s="118"/>
      <c r="AP5" s="118"/>
      <c r="AQ5" s="118"/>
      <c r="AR5" s="118"/>
      <c r="AS5" s="118"/>
      <c r="AT5" s="118"/>
      <c r="AU5" s="118"/>
      <c r="AV5" s="118"/>
      <c r="AW5" s="118"/>
      <c r="AX5" s="118"/>
      <c r="AY5" s="118"/>
      <c r="AZ5" s="118"/>
    </row>
    <row r="6" spans="1:52">
      <c r="A6" s="109" t="s">
        <v>8084</v>
      </c>
      <c r="B6" s="110">
        <v>2017</v>
      </c>
      <c r="C6" s="110">
        <v>2018</v>
      </c>
      <c r="D6" s="110">
        <v>2019</v>
      </c>
      <c r="E6" s="110">
        <v>2020</v>
      </c>
      <c r="F6" s="110">
        <v>2021</v>
      </c>
      <c r="G6" s="110">
        <v>2022</v>
      </c>
      <c r="H6" s="110">
        <v>2023</v>
      </c>
      <c r="I6" s="110">
        <v>2024</v>
      </c>
      <c r="J6" s="110">
        <v>2025</v>
      </c>
      <c r="K6" s="110">
        <v>2026</v>
      </c>
      <c r="L6" s="110">
        <v>2027</v>
      </c>
      <c r="M6" s="110">
        <v>2028</v>
      </c>
      <c r="N6" s="110">
        <v>2029</v>
      </c>
      <c r="O6" s="110">
        <v>2030</v>
      </c>
      <c r="P6" s="110">
        <v>2031</v>
      </c>
      <c r="Q6" s="110">
        <v>2032</v>
      </c>
      <c r="R6" s="110">
        <v>2033</v>
      </c>
      <c r="S6" s="110">
        <v>2034</v>
      </c>
      <c r="T6" s="110">
        <v>2035</v>
      </c>
      <c r="U6" s="110">
        <v>2036</v>
      </c>
      <c r="V6" s="110">
        <v>2037</v>
      </c>
      <c r="W6" s="110">
        <v>2038</v>
      </c>
      <c r="X6" s="110">
        <v>2039</v>
      </c>
      <c r="Y6" s="110">
        <v>2040</v>
      </c>
      <c r="Z6" s="110">
        <v>2041</v>
      </c>
      <c r="AA6" s="110">
        <v>2042</v>
      </c>
      <c r="AB6" s="110">
        <v>2043</v>
      </c>
      <c r="AC6" s="110">
        <v>2044</v>
      </c>
      <c r="AD6" s="110">
        <v>2045</v>
      </c>
      <c r="AE6" s="110">
        <v>2046</v>
      </c>
      <c r="AF6" s="110">
        <v>2047</v>
      </c>
      <c r="AG6" s="110">
        <v>2048</v>
      </c>
      <c r="AH6" s="110">
        <v>2049</v>
      </c>
      <c r="AI6" s="110">
        <v>2050</v>
      </c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</row>
    <row r="7" spans="1:52">
      <c r="A7" s="130" t="s">
        <v>8398</v>
      </c>
      <c r="B7" s="111">
        <v>254000000</v>
      </c>
      <c r="C7" s="111">
        <v>253000000</v>
      </c>
      <c r="D7" s="111">
        <v>251000000</v>
      </c>
      <c r="E7" s="111">
        <v>250000000</v>
      </c>
      <c r="F7" s="111">
        <v>248000000</v>
      </c>
      <c r="G7" s="111">
        <v>246000000</v>
      </c>
      <c r="H7" s="111">
        <v>244000000</v>
      </c>
      <c r="I7" s="111">
        <v>242000000</v>
      </c>
      <c r="J7" s="111">
        <v>240000000</v>
      </c>
      <c r="K7" s="111">
        <v>237000000</v>
      </c>
      <c r="L7" s="111">
        <v>234000000</v>
      </c>
      <c r="M7" s="111">
        <v>231000000</v>
      </c>
      <c r="N7" s="111">
        <v>228000000</v>
      </c>
      <c r="O7" s="111">
        <v>224000000</v>
      </c>
      <c r="P7" s="111">
        <v>221000000</v>
      </c>
      <c r="Q7" s="111">
        <v>217000000</v>
      </c>
      <c r="R7" s="111">
        <v>214000000</v>
      </c>
      <c r="S7" s="111">
        <v>211000000</v>
      </c>
      <c r="T7" s="111">
        <v>208000000</v>
      </c>
      <c r="U7" s="111">
        <v>206000000</v>
      </c>
      <c r="V7" s="111">
        <v>204000000</v>
      </c>
      <c r="W7" s="111">
        <v>202000000</v>
      </c>
      <c r="X7" s="111">
        <v>201000000</v>
      </c>
      <c r="Y7" s="111">
        <v>199000000</v>
      </c>
      <c r="Z7" s="111">
        <v>198000000</v>
      </c>
      <c r="AA7" s="111">
        <v>196000000</v>
      </c>
      <c r="AB7" s="111">
        <v>195000000</v>
      </c>
      <c r="AC7" s="111">
        <v>193000000</v>
      </c>
      <c r="AD7" s="111">
        <v>192000000</v>
      </c>
      <c r="AE7" s="111">
        <v>190000000</v>
      </c>
      <c r="AF7" s="111">
        <v>189000000</v>
      </c>
      <c r="AG7" s="111">
        <v>187000000</v>
      </c>
      <c r="AH7" s="111">
        <v>186000000</v>
      </c>
      <c r="AI7" s="111">
        <v>185000000</v>
      </c>
      <c r="AJ7" s="130" t="s">
        <v>8398</v>
      </c>
      <c r="AK7" s="130"/>
      <c r="AL7" s="130"/>
      <c r="AM7" s="130"/>
      <c r="AN7" s="130"/>
      <c r="AO7" s="130"/>
      <c r="AP7" s="130"/>
      <c r="AQ7" s="130"/>
      <c r="AR7" s="130"/>
      <c r="AS7" s="130"/>
      <c r="AT7" s="130"/>
      <c r="AU7" s="130"/>
      <c r="AV7" s="130"/>
      <c r="AW7" s="130"/>
      <c r="AX7" s="130"/>
      <c r="AY7" s="130"/>
      <c r="AZ7" s="130"/>
    </row>
    <row r="8" spans="1:52">
      <c r="A8" s="112" t="s">
        <v>8399</v>
      </c>
      <c r="B8" s="113">
        <v>7455210</v>
      </c>
      <c r="C8" s="113">
        <v>7409167</v>
      </c>
      <c r="D8" s="113">
        <v>7360867</v>
      </c>
      <c r="E8" s="113">
        <v>7316540</v>
      </c>
      <c r="F8" s="113">
        <v>7268991</v>
      </c>
      <c r="G8" s="113">
        <v>7219550</v>
      </c>
      <c r="H8" s="113">
        <v>7165133</v>
      </c>
      <c r="I8" s="113">
        <v>7108187</v>
      </c>
      <c r="J8" s="113">
        <v>7046199</v>
      </c>
      <c r="K8" s="113">
        <v>6982161</v>
      </c>
      <c r="L8" s="113">
        <v>6916080</v>
      </c>
      <c r="M8" s="113">
        <v>6847323</v>
      </c>
      <c r="N8" s="113">
        <v>6778390</v>
      </c>
      <c r="O8" s="113">
        <v>6710412</v>
      </c>
      <c r="P8" s="113">
        <v>6644645</v>
      </c>
      <c r="Q8" s="113">
        <v>6580726</v>
      </c>
      <c r="R8" s="113">
        <v>6523000</v>
      </c>
      <c r="S8" s="113">
        <v>6467494</v>
      </c>
      <c r="T8" s="113">
        <v>6414838</v>
      </c>
      <c r="U8" s="113">
        <v>6363819</v>
      </c>
      <c r="V8" s="113">
        <v>6313697</v>
      </c>
      <c r="W8" s="113">
        <v>6263902</v>
      </c>
      <c r="X8" s="113">
        <v>6214148</v>
      </c>
      <c r="Y8" s="113">
        <v>6161779</v>
      </c>
      <c r="Z8" s="113">
        <v>6108722</v>
      </c>
      <c r="AA8" s="113">
        <v>6054893</v>
      </c>
      <c r="AB8" s="113">
        <v>6000693</v>
      </c>
      <c r="AC8" s="113">
        <v>5947194</v>
      </c>
      <c r="AD8" s="113">
        <v>5894727</v>
      </c>
      <c r="AE8" s="113">
        <v>5844148</v>
      </c>
      <c r="AF8" s="113">
        <v>5796323</v>
      </c>
      <c r="AG8" s="113">
        <v>5748350</v>
      </c>
      <c r="AH8" s="113">
        <v>5701487</v>
      </c>
      <c r="AI8" s="113">
        <v>5656968</v>
      </c>
      <c r="AJ8" s="130" t="s">
        <v>8398</v>
      </c>
      <c r="AK8" s="130"/>
      <c r="AL8" s="130"/>
      <c r="AM8" s="130"/>
      <c r="AN8" s="130"/>
      <c r="AO8" s="130"/>
      <c r="AP8" s="130"/>
      <c r="AQ8" s="130"/>
      <c r="AR8" s="130"/>
      <c r="AS8" s="130"/>
      <c r="AT8" s="130"/>
      <c r="AU8" s="130"/>
      <c r="AV8" s="130"/>
      <c r="AW8" s="130"/>
      <c r="AX8" s="130"/>
      <c r="AY8" s="130"/>
      <c r="AZ8" s="130"/>
    </row>
    <row r="9" spans="1:52">
      <c r="A9" s="112" t="s">
        <v>8400</v>
      </c>
      <c r="B9" s="113">
        <v>0</v>
      </c>
      <c r="C9" s="113">
        <v>0</v>
      </c>
      <c r="D9" s="113">
        <v>0</v>
      </c>
      <c r="E9" s="113">
        <v>0</v>
      </c>
      <c r="F9" s="113">
        <v>0</v>
      </c>
      <c r="G9" s="113">
        <v>0</v>
      </c>
      <c r="H9" s="113">
        <v>0</v>
      </c>
      <c r="I9" s="113">
        <v>0</v>
      </c>
      <c r="J9" s="113">
        <v>0</v>
      </c>
      <c r="K9" s="113">
        <v>0</v>
      </c>
      <c r="L9" s="113">
        <v>0</v>
      </c>
      <c r="M9" s="113">
        <v>0</v>
      </c>
      <c r="N9" s="113">
        <v>0</v>
      </c>
      <c r="O9" s="113">
        <v>0</v>
      </c>
      <c r="P9" s="113">
        <v>0</v>
      </c>
      <c r="Q9" s="113">
        <v>0</v>
      </c>
      <c r="R9" s="113">
        <v>0</v>
      </c>
      <c r="S9" s="113">
        <v>0</v>
      </c>
      <c r="T9" s="113">
        <v>0</v>
      </c>
      <c r="U9" s="113">
        <v>0</v>
      </c>
      <c r="V9" s="113">
        <v>0</v>
      </c>
      <c r="W9" s="113">
        <v>0</v>
      </c>
      <c r="X9" s="113">
        <v>0</v>
      </c>
      <c r="Y9" s="113">
        <v>0</v>
      </c>
      <c r="Z9" s="113">
        <v>0</v>
      </c>
      <c r="AA9" s="113">
        <v>0</v>
      </c>
      <c r="AB9" s="113">
        <v>0</v>
      </c>
      <c r="AC9" s="113">
        <v>0</v>
      </c>
      <c r="AD9" s="113">
        <v>0</v>
      </c>
      <c r="AE9" s="113">
        <v>0</v>
      </c>
      <c r="AF9" s="113">
        <v>0</v>
      </c>
      <c r="AG9" s="113">
        <v>0</v>
      </c>
      <c r="AH9" s="113">
        <v>0</v>
      </c>
      <c r="AI9" s="113">
        <v>0</v>
      </c>
      <c r="AJ9" s="130" t="s">
        <v>8398</v>
      </c>
      <c r="AK9" s="130"/>
      <c r="AL9" s="130"/>
      <c r="AM9" s="130"/>
      <c r="AN9" s="130"/>
      <c r="AO9" s="130"/>
      <c r="AP9" s="130"/>
      <c r="AQ9" s="130"/>
      <c r="AR9" s="130"/>
      <c r="AS9" s="130"/>
      <c r="AT9" s="130"/>
      <c r="AU9" s="130"/>
      <c r="AV9" s="130"/>
      <c r="AW9" s="130"/>
      <c r="AX9" s="130"/>
      <c r="AY9" s="130"/>
      <c r="AZ9" s="130"/>
    </row>
    <row r="10" spans="1:52">
      <c r="A10" s="112" t="s">
        <v>8401</v>
      </c>
      <c r="B10" s="113">
        <v>6368358</v>
      </c>
      <c r="C10" s="113">
        <v>6294328</v>
      </c>
      <c r="D10" s="113">
        <v>6221821</v>
      </c>
      <c r="E10" s="113">
        <v>6149978</v>
      </c>
      <c r="F10" s="113">
        <v>6077426</v>
      </c>
      <c r="G10" s="113">
        <v>6001941</v>
      </c>
      <c r="H10" s="113">
        <v>5924489</v>
      </c>
      <c r="I10" s="113">
        <v>5845111</v>
      </c>
      <c r="J10" s="113">
        <v>5763708</v>
      </c>
      <c r="K10" s="113">
        <v>5679985</v>
      </c>
      <c r="L10" s="113">
        <v>5594763</v>
      </c>
      <c r="M10" s="113">
        <v>5509436</v>
      </c>
      <c r="N10" s="113">
        <v>5423894</v>
      </c>
      <c r="O10" s="113">
        <v>5340401</v>
      </c>
      <c r="P10" s="113">
        <v>5260307</v>
      </c>
      <c r="Q10" s="113">
        <v>5183755</v>
      </c>
      <c r="R10" s="113">
        <v>5111385</v>
      </c>
      <c r="S10" s="113">
        <v>5046342</v>
      </c>
      <c r="T10" s="113">
        <v>4986771</v>
      </c>
      <c r="U10" s="113">
        <v>4932000</v>
      </c>
      <c r="V10" s="113">
        <v>4882905</v>
      </c>
      <c r="W10" s="113">
        <v>4839554</v>
      </c>
      <c r="X10" s="113">
        <v>4800869</v>
      </c>
      <c r="Y10" s="113">
        <v>4765194</v>
      </c>
      <c r="Z10" s="113">
        <v>4733639</v>
      </c>
      <c r="AA10" s="113">
        <v>4704441</v>
      </c>
      <c r="AB10" s="113">
        <v>4678370</v>
      </c>
      <c r="AC10" s="113">
        <v>4654296</v>
      </c>
      <c r="AD10" s="113">
        <v>4632406</v>
      </c>
      <c r="AE10" s="113">
        <v>4612006</v>
      </c>
      <c r="AF10" s="113">
        <v>4593287</v>
      </c>
      <c r="AG10" s="113">
        <v>4576636</v>
      </c>
      <c r="AH10" s="113">
        <v>4560821</v>
      </c>
      <c r="AI10" s="113">
        <v>4546560</v>
      </c>
      <c r="AJ10" s="130" t="s">
        <v>8398</v>
      </c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</row>
    <row r="11" spans="1:52">
      <c r="A11" s="112" t="s">
        <v>8402</v>
      </c>
      <c r="B11" s="113">
        <v>5506977</v>
      </c>
      <c r="C11" s="113">
        <v>5483509</v>
      </c>
      <c r="D11" s="113">
        <v>5458377</v>
      </c>
      <c r="E11" s="113">
        <v>5404092</v>
      </c>
      <c r="F11" s="113">
        <v>5352456</v>
      </c>
      <c r="G11" s="113">
        <v>5298274</v>
      </c>
      <c r="H11" s="113">
        <v>5241407</v>
      </c>
      <c r="I11" s="113">
        <v>5181572</v>
      </c>
      <c r="J11" s="113">
        <v>5119604</v>
      </c>
      <c r="K11" s="113">
        <v>5055624</v>
      </c>
      <c r="L11" s="113">
        <v>4990302</v>
      </c>
      <c r="M11" s="113">
        <v>4924502</v>
      </c>
      <c r="N11" s="113">
        <v>4858346</v>
      </c>
      <c r="O11" s="113">
        <v>4792897</v>
      </c>
      <c r="P11" s="113">
        <v>4728140</v>
      </c>
      <c r="Q11" s="113">
        <v>4665680</v>
      </c>
      <c r="R11" s="113">
        <v>4605267</v>
      </c>
      <c r="S11" s="113">
        <v>4546949</v>
      </c>
      <c r="T11" s="113">
        <v>4490528</v>
      </c>
      <c r="U11" s="113">
        <v>4435122</v>
      </c>
      <c r="V11" s="113">
        <v>4380206</v>
      </c>
      <c r="W11" s="113">
        <v>4325835</v>
      </c>
      <c r="X11" s="113">
        <v>4271260</v>
      </c>
      <c r="Y11" s="113">
        <v>4216419</v>
      </c>
      <c r="Z11" s="113">
        <v>4161303</v>
      </c>
      <c r="AA11" s="113">
        <v>4106634</v>
      </c>
      <c r="AB11" s="113">
        <v>4052771</v>
      </c>
      <c r="AC11" s="113">
        <v>4000020</v>
      </c>
      <c r="AD11" s="113">
        <v>3948482</v>
      </c>
      <c r="AE11" s="113">
        <v>3898217</v>
      </c>
      <c r="AF11" s="113">
        <v>3848730</v>
      </c>
      <c r="AG11" s="113">
        <v>3800024</v>
      </c>
      <c r="AH11" s="113">
        <v>3751968</v>
      </c>
      <c r="AI11" s="113">
        <v>3704423</v>
      </c>
      <c r="AJ11" s="130" t="s">
        <v>8398</v>
      </c>
      <c r="AK11" s="130"/>
      <c r="AL11" s="130"/>
      <c r="AM11" s="130"/>
      <c r="AN11" s="130"/>
      <c r="AO11" s="130"/>
      <c r="AP11" s="130"/>
      <c r="AQ11" s="130"/>
      <c r="AR11" s="130"/>
      <c r="AS11" s="130"/>
      <c r="AT11" s="130"/>
      <c r="AU11" s="130"/>
      <c r="AV11" s="130"/>
      <c r="AW11" s="130"/>
      <c r="AX11" s="130"/>
      <c r="AY11" s="130"/>
      <c r="AZ11" s="130"/>
    </row>
    <row r="12" spans="1:52">
      <c r="A12" s="112" t="s">
        <v>8403</v>
      </c>
      <c r="B12" s="113">
        <v>16169113</v>
      </c>
      <c r="C12" s="113">
        <v>15748827</v>
      </c>
      <c r="D12" s="113">
        <v>15325479</v>
      </c>
      <c r="E12" s="113">
        <v>14910808</v>
      </c>
      <c r="F12" s="113">
        <v>14493080</v>
      </c>
      <c r="G12" s="113">
        <v>14077427</v>
      </c>
      <c r="H12" s="113">
        <v>13659998</v>
      </c>
      <c r="I12" s="113">
        <v>13245130</v>
      </c>
      <c r="J12" s="113">
        <v>12829095</v>
      </c>
      <c r="K12" s="113">
        <v>12412575</v>
      </c>
      <c r="L12" s="113">
        <v>12007026</v>
      </c>
      <c r="M12" s="113">
        <v>11615841</v>
      </c>
      <c r="N12" s="113">
        <v>11253499</v>
      </c>
      <c r="O12" s="113">
        <v>10925380</v>
      </c>
      <c r="P12" s="113">
        <v>10639611</v>
      </c>
      <c r="Q12" s="113">
        <v>10398007</v>
      </c>
      <c r="R12" s="113">
        <v>10207787</v>
      </c>
      <c r="S12" s="113">
        <v>10062367</v>
      </c>
      <c r="T12" s="113">
        <v>9960137</v>
      </c>
      <c r="U12" s="113">
        <v>9888964</v>
      </c>
      <c r="V12" s="113">
        <v>9847892</v>
      </c>
      <c r="W12" s="113">
        <v>9823074</v>
      </c>
      <c r="X12" s="113">
        <v>9806293</v>
      </c>
      <c r="Y12" s="113">
        <v>9796059</v>
      </c>
      <c r="Z12" s="113">
        <v>9782310</v>
      </c>
      <c r="AA12" s="113">
        <v>9771187</v>
      </c>
      <c r="AB12" s="113">
        <v>9758102</v>
      </c>
      <c r="AC12" s="113">
        <v>9747828</v>
      </c>
      <c r="AD12" s="113">
        <v>9739378</v>
      </c>
      <c r="AE12" s="113">
        <v>9738017</v>
      </c>
      <c r="AF12" s="113">
        <v>9739710</v>
      </c>
      <c r="AG12" s="113">
        <v>9745694</v>
      </c>
      <c r="AH12" s="113">
        <v>9756901</v>
      </c>
      <c r="AI12" s="113">
        <v>9770630</v>
      </c>
      <c r="AJ12" s="130" t="s">
        <v>8398</v>
      </c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0"/>
      <c r="AV12" s="130"/>
      <c r="AW12" s="130"/>
      <c r="AX12" s="130"/>
      <c r="AY12" s="130"/>
      <c r="AZ12" s="130"/>
    </row>
    <row r="13" spans="1:52">
      <c r="A13" s="112" t="s">
        <v>8404</v>
      </c>
      <c r="B13" s="113">
        <v>450547.6</v>
      </c>
      <c r="C13" s="113">
        <v>436673.8</v>
      </c>
      <c r="D13" s="113">
        <v>422965.2</v>
      </c>
      <c r="E13" s="113">
        <v>409429.5</v>
      </c>
      <c r="F13" s="113">
        <v>395977.1</v>
      </c>
      <c r="G13" s="113">
        <v>382410.6</v>
      </c>
      <c r="H13" s="113">
        <v>368823.2</v>
      </c>
      <c r="I13" s="113">
        <v>355174.2</v>
      </c>
      <c r="J13" s="113">
        <v>341463.6</v>
      </c>
      <c r="K13" s="113">
        <v>327721.5</v>
      </c>
      <c r="L13" s="113">
        <v>314141.8</v>
      </c>
      <c r="M13" s="113">
        <v>300983.90000000002</v>
      </c>
      <c r="N13" s="113">
        <v>288338.8</v>
      </c>
      <c r="O13" s="113">
        <v>276577.7</v>
      </c>
      <c r="P13" s="113">
        <v>265873.59999999998</v>
      </c>
      <c r="Q13" s="113">
        <v>256290.4</v>
      </c>
      <c r="R13" s="113">
        <v>247831.1</v>
      </c>
      <c r="S13" s="113">
        <v>240837.9</v>
      </c>
      <c r="T13" s="113">
        <v>235102.9</v>
      </c>
      <c r="U13" s="113">
        <v>230447.5</v>
      </c>
      <c r="V13" s="113">
        <v>226888</v>
      </c>
      <c r="W13" s="113">
        <v>224281.1</v>
      </c>
      <c r="X13" s="113">
        <v>222405.1</v>
      </c>
      <c r="Y13" s="113">
        <v>220933.1</v>
      </c>
      <c r="Z13" s="113">
        <v>219916.4</v>
      </c>
      <c r="AA13" s="113">
        <v>219080.8</v>
      </c>
      <c r="AB13" s="113">
        <v>218534.8</v>
      </c>
      <c r="AC13" s="113">
        <v>218084.2</v>
      </c>
      <c r="AD13" s="113">
        <v>217819.2</v>
      </c>
      <c r="AE13" s="113">
        <v>217655.4</v>
      </c>
      <c r="AF13" s="113">
        <v>217651.9</v>
      </c>
      <c r="AG13" s="113">
        <v>217850.4</v>
      </c>
      <c r="AH13" s="113">
        <v>218105.1</v>
      </c>
      <c r="AI13" s="113">
        <v>218495.9</v>
      </c>
      <c r="AJ13" s="130" t="s">
        <v>8398</v>
      </c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30"/>
      <c r="AV13" s="130"/>
      <c r="AW13" s="130"/>
      <c r="AX13" s="130"/>
      <c r="AY13" s="130"/>
      <c r="AZ13" s="130"/>
    </row>
    <row r="14" spans="1:52">
      <c r="A14" s="112" t="s">
        <v>8405</v>
      </c>
      <c r="B14" s="113">
        <v>1103519</v>
      </c>
      <c r="C14" s="113">
        <v>1087060</v>
      </c>
      <c r="D14" s="113">
        <v>1069322</v>
      </c>
      <c r="E14" s="113">
        <v>1051337</v>
      </c>
      <c r="F14" s="113">
        <v>1033097</v>
      </c>
      <c r="G14" s="113">
        <v>1013942</v>
      </c>
      <c r="H14" s="113">
        <v>994788.1</v>
      </c>
      <c r="I14" s="113">
        <v>974990.4</v>
      </c>
      <c r="J14" s="113">
        <v>954687</v>
      </c>
      <c r="K14" s="113">
        <v>933987.6</v>
      </c>
      <c r="L14" s="113">
        <v>912984</v>
      </c>
      <c r="M14" s="113">
        <v>892129.7</v>
      </c>
      <c r="N14" s="113">
        <v>871382.7</v>
      </c>
      <c r="O14" s="113">
        <v>851379.4</v>
      </c>
      <c r="P14" s="113">
        <v>832074.1</v>
      </c>
      <c r="Q14" s="113">
        <v>813647.8</v>
      </c>
      <c r="R14" s="113">
        <v>796731.6</v>
      </c>
      <c r="S14" s="113">
        <v>780824.1</v>
      </c>
      <c r="T14" s="113">
        <v>766523.5</v>
      </c>
      <c r="U14" s="113">
        <v>752986.8</v>
      </c>
      <c r="V14" s="113">
        <v>740398.5</v>
      </c>
      <c r="W14" s="113">
        <v>728867.4</v>
      </c>
      <c r="X14" s="113">
        <v>718223.8</v>
      </c>
      <c r="Y14" s="113">
        <v>707933.6</v>
      </c>
      <c r="Z14" s="113">
        <v>697867.3</v>
      </c>
      <c r="AA14" s="113">
        <v>688601.3</v>
      </c>
      <c r="AB14" s="113">
        <v>679982.5</v>
      </c>
      <c r="AC14" s="113">
        <v>671689.4</v>
      </c>
      <c r="AD14" s="113">
        <v>663452.19999999995</v>
      </c>
      <c r="AE14" s="113">
        <v>655884.19999999995</v>
      </c>
      <c r="AF14" s="113">
        <v>648678.30000000005</v>
      </c>
      <c r="AG14" s="113">
        <v>641769.80000000005</v>
      </c>
      <c r="AH14" s="113">
        <v>635079.30000000005</v>
      </c>
      <c r="AI14" s="113">
        <v>628702.9</v>
      </c>
      <c r="AJ14" s="130" t="s">
        <v>8398</v>
      </c>
      <c r="AK14" s="130"/>
      <c r="AL14" s="130"/>
      <c r="AM14" s="130"/>
      <c r="AN14" s="130"/>
      <c r="AO14" s="130"/>
      <c r="AP14" s="130"/>
      <c r="AQ14" s="130"/>
      <c r="AR14" s="130"/>
      <c r="AS14" s="130"/>
      <c r="AT14" s="130"/>
      <c r="AU14" s="130"/>
      <c r="AV14" s="130"/>
      <c r="AW14" s="130"/>
      <c r="AX14" s="130"/>
      <c r="AY14" s="130"/>
      <c r="AZ14" s="130"/>
    </row>
    <row r="15" spans="1:52">
      <c r="A15" s="112" t="s">
        <v>4743</v>
      </c>
      <c r="B15" s="113">
        <v>380076.3</v>
      </c>
      <c r="C15" s="113">
        <v>377275.6</v>
      </c>
      <c r="D15" s="113">
        <v>374408.1</v>
      </c>
      <c r="E15" s="113">
        <v>371368.7</v>
      </c>
      <c r="F15" s="113">
        <v>368313.4</v>
      </c>
      <c r="G15" s="113">
        <v>365135.3</v>
      </c>
      <c r="H15" s="113">
        <v>361843.4</v>
      </c>
      <c r="I15" s="113">
        <v>358334.8</v>
      </c>
      <c r="J15" s="113">
        <v>354694.8</v>
      </c>
      <c r="K15" s="113">
        <v>350992.8</v>
      </c>
      <c r="L15" s="113">
        <v>347298.2</v>
      </c>
      <c r="M15" s="113">
        <v>343759.1</v>
      </c>
      <c r="N15" s="113">
        <v>340530.1</v>
      </c>
      <c r="O15" s="113">
        <v>337701.7</v>
      </c>
      <c r="P15" s="113">
        <v>335330</v>
      </c>
      <c r="Q15" s="113">
        <v>333462.8</v>
      </c>
      <c r="R15" s="113">
        <v>332176.5</v>
      </c>
      <c r="S15" s="113">
        <v>331470.5</v>
      </c>
      <c r="T15" s="113">
        <v>331168.7</v>
      </c>
      <c r="U15" s="113">
        <v>331187.3</v>
      </c>
      <c r="V15" s="113">
        <v>331363.20000000001</v>
      </c>
      <c r="W15" s="113">
        <v>331618.90000000002</v>
      </c>
      <c r="X15" s="113">
        <v>331784</v>
      </c>
      <c r="Y15" s="113">
        <v>331790.90000000002</v>
      </c>
      <c r="Z15" s="113">
        <v>331610.8</v>
      </c>
      <c r="AA15" s="113">
        <v>331298.5</v>
      </c>
      <c r="AB15" s="113">
        <v>330972.40000000002</v>
      </c>
      <c r="AC15" s="113">
        <v>330645</v>
      </c>
      <c r="AD15" s="113">
        <v>330429.8</v>
      </c>
      <c r="AE15" s="113">
        <v>330325.2</v>
      </c>
      <c r="AF15" s="113">
        <v>330302.90000000002</v>
      </c>
      <c r="AG15" s="113">
        <v>330364.2</v>
      </c>
      <c r="AH15" s="113">
        <v>330516</v>
      </c>
      <c r="AI15" s="113">
        <v>330745.7</v>
      </c>
      <c r="AJ15" s="130" t="s">
        <v>8398</v>
      </c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  <c r="AW15" s="130"/>
      <c r="AX15" s="130"/>
      <c r="AY15" s="130"/>
      <c r="AZ15" s="130"/>
    </row>
    <row r="16" spans="1:52">
      <c r="A16" s="112" t="s">
        <v>5449</v>
      </c>
      <c r="B16" s="113">
        <v>546574.19999999995</v>
      </c>
      <c r="C16" s="113">
        <v>542053</v>
      </c>
      <c r="D16" s="113">
        <v>537441.80000000005</v>
      </c>
      <c r="E16" s="113">
        <v>532565.69999999995</v>
      </c>
      <c r="F16" s="113">
        <v>527669.1</v>
      </c>
      <c r="G16" s="113">
        <v>522591.5</v>
      </c>
      <c r="H16" s="113">
        <v>517348.5</v>
      </c>
      <c r="I16" s="113">
        <v>511788.4</v>
      </c>
      <c r="J16" s="113">
        <v>506035</v>
      </c>
      <c r="K16" s="113">
        <v>500196.9</v>
      </c>
      <c r="L16" s="113">
        <v>494380.2</v>
      </c>
      <c r="M16" s="113">
        <v>488812</v>
      </c>
      <c r="N16" s="113">
        <v>483730.7</v>
      </c>
      <c r="O16" s="113">
        <v>479278.4</v>
      </c>
      <c r="P16" s="113">
        <v>475540.5</v>
      </c>
      <c r="Q16" s="113">
        <v>472593.4</v>
      </c>
      <c r="R16" s="113">
        <v>470550</v>
      </c>
      <c r="S16" s="113">
        <v>469413</v>
      </c>
      <c r="T16" s="113">
        <v>468919.2</v>
      </c>
      <c r="U16" s="113">
        <v>468943.2</v>
      </c>
      <c r="V16" s="113">
        <v>469235.8</v>
      </c>
      <c r="W16" s="113">
        <v>469666.8</v>
      </c>
      <c r="X16" s="113">
        <v>469978.1</v>
      </c>
      <c r="Y16" s="113">
        <v>470059.1</v>
      </c>
      <c r="Z16" s="113">
        <v>469864.5</v>
      </c>
      <c r="AA16" s="113">
        <v>469469.2</v>
      </c>
      <c r="AB16" s="113">
        <v>469048.1</v>
      </c>
      <c r="AC16" s="113">
        <v>468618.2</v>
      </c>
      <c r="AD16" s="113">
        <v>468352.7</v>
      </c>
      <c r="AE16" s="113">
        <v>468247.4</v>
      </c>
      <c r="AF16" s="113">
        <v>468265.3</v>
      </c>
      <c r="AG16" s="113">
        <v>468407.7</v>
      </c>
      <c r="AH16" s="113">
        <v>468684.2</v>
      </c>
      <c r="AI16" s="113">
        <v>469076.3</v>
      </c>
      <c r="AJ16" s="130" t="s">
        <v>8398</v>
      </c>
      <c r="AK16" s="130"/>
      <c r="AL16" s="130"/>
      <c r="AM16" s="130"/>
      <c r="AN16" s="130"/>
      <c r="AO16" s="130"/>
      <c r="AP16" s="130"/>
      <c r="AQ16" s="130"/>
      <c r="AR16" s="130"/>
      <c r="AS16" s="130"/>
      <c r="AT16" s="130"/>
      <c r="AU16" s="130"/>
      <c r="AV16" s="130"/>
      <c r="AW16" s="130"/>
      <c r="AX16" s="130"/>
      <c r="AY16" s="130"/>
      <c r="AZ16" s="130"/>
    </row>
    <row r="17" spans="1:52">
      <c r="A17" s="112" t="s">
        <v>8406</v>
      </c>
      <c r="B17" s="113">
        <v>26019880</v>
      </c>
      <c r="C17" s="113">
        <v>26207902</v>
      </c>
      <c r="D17" s="113">
        <v>26387421</v>
      </c>
      <c r="E17" s="113">
        <v>26567627</v>
      </c>
      <c r="F17" s="113">
        <v>26745623</v>
      </c>
      <c r="G17" s="113">
        <v>26919739</v>
      </c>
      <c r="H17" s="113">
        <v>27089234</v>
      </c>
      <c r="I17" s="113">
        <v>27249025</v>
      </c>
      <c r="J17" s="113">
        <v>27401068</v>
      </c>
      <c r="K17" s="113">
        <v>27538446</v>
      </c>
      <c r="L17" s="113">
        <v>27655472</v>
      </c>
      <c r="M17" s="113">
        <v>27747513</v>
      </c>
      <c r="N17" s="113">
        <v>27811118</v>
      </c>
      <c r="O17" s="113">
        <v>27843729</v>
      </c>
      <c r="P17" s="113">
        <v>27848657</v>
      </c>
      <c r="Q17" s="113">
        <v>27830434</v>
      </c>
      <c r="R17" s="113">
        <v>27802582</v>
      </c>
      <c r="S17" s="113">
        <v>27774668</v>
      </c>
      <c r="T17" s="113">
        <v>27752259</v>
      </c>
      <c r="U17" s="113">
        <v>27738420</v>
      </c>
      <c r="V17" s="113">
        <v>27732142</v>
      </c>
      <c r="W17" s="113">
        <v>27735686</v>
      </c>
      <c r="X17" s="113">
        <v>27738099</v>
      </c>
      <c r="Y17" s="113">
        <v>27735060</v>
      </c>
      <c r="Z17" s="113">
        <v>27720084</v>
      </c>
      <c r="AA17" s="113">
        <v>27695096</v>
      </c>
      <c r="AB17" s="113">
        <v>27662753</v>
      </c>
      <c r="AC17" s="113">
        <v>27624483</v>
      </c>
      <c r="AD17" s="113">
        <v>27581892</v>
      </c>
      <c r="AE17" s="113">
        <v>27537853</v>
      </c>
      <c r="AF17" s="113">
        <v>27489448</v>
      </c>
      <c r="AG17" s="113">
        <v>27438838</v>
      </c>
      <c r="AH17" s="113">
        <v>27388824</v>
      </c>
      <c r="AI17" s="113">
        <v>27340383</v>
      </c>
      <c r="AJ17" s="130" t="s">
        <v>8398</v>
      </c>
      <c r="AK17" s="130"/>
      <c r="AL17" s="130"/>
      <c r="AM17" s="130"/>
      <c r="AN17" s="130"/>
      <c r="AO17" s="130"/>
      <c r="AP17" s="130"/>
      <c r="AQ17" s="130"/>
      <c r="AR17" s="130"/>
      <c r="AS17" s="130"/>
      <c r="AT17" s="130"/>
      <c r="AU17" s="130"/>
      <c r="AV17" s="130"/>
      <c r="AW17" s="130"/>
      <c r="AX17" s="130"/>
      <c r="AY17" s="130"/>
      <c r="AZ17" s="130"/>
    </row>
    <row r="18" spans="1:52">
      <c r="A18" s="112" t="s">
        <v>8407</v>
      </c>
      <c r="B18" s="113">
        <v>6256941</v>
      </c>
      <c r="C18" s="113">
        <v>6267587</v>
      </c>
      <c r="D18" s="113">
        <v>6276469</v>
      </c>
      <c r="E18" s="113">
        <v>6284420</v>
      </c>
      <c r="F18" s="113">
        <v>6291738</v>
      </c>
      <c r="G18" s="113">
        <v>6297357</v>
      </c>
      <c r="H18" s="113">
        <v>6301040</v>
      </c>
      <c r="I18" s="113">
        <v>6301461</v>
      </c>
      <c r="J18" s="113">
        <v>6299908</v>
      </c>
      <c r="K18" s="113">
        <v>6296612</v>
      </c>
      <c r="L18" s="113">
        <v>6292186</v>
      </c>
      <c r="M18" s="113">
        <v>6287678</v>
      </c>
      <c r="N18" s="113">
        <v>6283958</v>
      </c>
      <c r="O18" s="113">
        <v>6281205</v>
      </c>
      <c r="P18" s="113">
        <v>6279794</v>
      </c>
      <c r="Q18" s="113">
        <v>6279623</v>
      </c>
      <c r="R18" s="113">
        <v>6281609</v>
      </c>
      <c r="S18" s="113">
        <v>6285357</v>
      </c>
      <c r="T18" s="113">
        <v>6289076</v>
      </c>
      <c r="U18" s="113">
        <v>6291767</v>
      </c>
      <c r="V18" s="113">
        <v>6292214</v>
      </c>
      <c r="W18" s="113">
        <v>6291010</v>
      </c>
      <c r="X18" s="113">
        <v>6286630</v>
      </c>
      <c r="Y18" s="113">
        <v>6279327</v>
      </c>
      <c r="Z18" s="113">
        <v>6269074</v>
      </c>
      <c r="AA18" s="113">
        <v>6257333</v>
      </c>
      <c r="AB18" s="113">
        <v>6245698</v>
      </c>
      <c r="AC18" s="113">
        <v>6234682</v>
      </c>
      <c r="AD18" s="113">
        <v>6225189</v>
      </c>
      <c r="AE18" s="113">
        <v>6217544</v>
      </c>
      <c r="AF18" s="113">
        <v>6210916</v>
      </c>
      <c r="AG18" s="113">
        <v>6205392</v>
      </c>
      <c r="AH18" s="113">
        <v>6201159</v>
      </c>
      <c r="AI18" s="113">
        <v>6197987</v>
      </c>
      <c r="AJ18" s="130" t="s">
        <v>8398</v>
      </c>
      <c r="AK18" s="130"/>
      <c r="AL18" s="130"/>
      <c r="AM18" s="130"/>
      <c r="AN18" s="130"/>
      <c r="AO18" s="130"/>
      <c r="AP18" s="130"/>
      <c r="AQ18" s="130"/>
      <c r="AR18" s="130"/>
      <c r="AS18" s="130"/>
      <c r="AT18" s="130"/>
      <c r="AU18" s="130"/>
      <c r="AV18" s="130"/>
      <c r="AW18" s="130"/>
      <c r="AX18" s="130"/>
      <c r="AY18" s="130"/>
      <c r="AZ18" s="130"/>
    </row>
    <row r="19" spans="1:52">
      <c r="A19" s="112" t="s">
        <v>8408</v>
      </c>
      <c r="B19" s="113">
        <v>3869765</v>
      </c>
      <c r="C19" s="113">
        <v>3854027</v>
      </c>
      <c r="D19" s="113">
        <v>3837959</v>
      </c>
      <c r="E19" s="113">
        <v>3823635</v>
      </c>
      <c r="F19" s="113">
        <v>3808243</v>
      </c>
      <c r="G19" s="113">
        <v>3792487</v>
      </c>
      <c r="H19" s="113">
        <v>3776439</v>
      </c>
      <c r="I19" s="113">
        <v>3760749</v>
      </c>
      <c r="J19" s="113">
        <v>3744392</v>
      </c>
      <c r="K19" s="113">
        <v>3727459</v>
      </c>
      <c r="L19" s="113">
        <v>3710700</v>
      </c>
      <c r="M19" s="113">
        <v>3693905</v>
      </c>
      <c r="N19" s="113">
        <v>3678275</v>
      </c>
      <c r="O19" s="113">
        <v>3663729</v>
      </c>
      <c r="P19" s="113">
        <v>3651094</v>
      </c>
      <c r="Q19" s="113">
        <v>3639354</v>
      </c>
      <c r="R19" s="113">
        <v>3629400</v>
      </c>
      <c r="S19" s="113">
        <v>3620019</v>
      </c>
      <c r="T19" s="113">
        <v>3611247</v>
      </c>
      <c r="U19" s="113">
        <v>3600824</v>
      </c>
      <c r="V19" s="113">
        <v>3589546</v>
      </c>
      <c r="W19" s="113">
        <v>3575899</v>
      </c>
      <c r="X19" s="113">
        <v>3559388</v>
      </c>
      <c r="Y19" s="113">
        <v>3541167</v>
      </c>
      <c r="Z19" s="113">
        <v>3520121</v>
      </c>
      <c r="AA19" s="113">
        <v>3498216</v>
      </c>
      <c r="AB19" s="113">
        <v>3475161</v>
      </c>
      <c r="AC19" s="113">
        <v>3452041</v>
      </c>
      <c r="AD19" s="113">
        <v>3429200</v>
      </c>
      <c r="AE19" s="113">
        <v>3407328</v>
      </c>
      <c r="AF19" s="113">
        <v>3385968</v>
      </c>
      <c r="AG19" s="113">
        <v>3365575</v>
      </c>
      <c r="AH19" s="113">
        <v>3346073</v>
      </c>
      <c r="AI19" s="113">
        <v>3327334</v>
      </c>
      <c r="AJ19" s="130" t="s">
        <v>8398</v>
      </c>
      <c r="AK19" s="130"/>
      <c r="AL19" s="130"/>
      <c r="AM19" s="130"/>
      <c r="AN19" s="130"/>
      <c r="AO19" s="130"/>
      <c r="AP19" s="130"/>
      <c r="AQ19" s="130"/>
      <c r="AR19" s="130"/>
      <c r="AS19" s="130"/>
      <c r="AT19" s="130"/>
      <c r="AU19" s="130"/>
      <c r="AV19" s="130"/>
      <c r="AW19" s="130"/>
      <c r="AX19" s="130"/>
      <c r="AY19" s="130"/>
      <c r="AZ19" s="130"/>
    </row>
    <row r="20" spans="1:52">
      <c r="A20" s="112" t="s">
        <v>8409</v>
      </c>
      <c r="B20" s="113">
        <v>194839.9</v>
      </c>
      <c r="C20" s="113">
        <v>190166.39999999999</v>
      </c>
      <c r="D20" s="113">
        <v>185539.6</v>
      </c>
      <c r="E20" s="113">
        <v>180943.6</v>
      </c>
      <c r="F20" s="113">
        <v>176329.9</v>
      </c>
      <c r="G20" s="113">
        <v>171612.5</v>
      </c>
      <c r="H20" s="113">
        <v>166826.1</v>
      </c>
      <c r="I20" s="113">
        <v>161964.5</v>
      </c>
      <c r="J20" s="113">
        <v>157039.5</v>
      </c>
      <c r="K20" s="113">
        <v>152074.79999999999</v>
      </c>
      <c r="L20" s="113">
        <v>147153.70000000001</v>
      </c>
      <c r="M20" s="113">
        <v>142380.79999999999</v>
      </c>
      <c r="N20" s="113">
        <v>137789.4</v>
      </c>
      <c r="O20" s="113">
        <v>133509.79999999999</v>
      </c>
      <c r="P20" s="113">
        <v>129602.2</v>
      </c>
      <c r="Q20" s="113">
        <v>126083.8</v>
      </c>
      <c r="R20" s="113">
        <v>122959.9</v>
      </c>
      <c r="S20" s="113">
        <v>120356.6</v>
      </c>
      <c r="T20" s="113">
        <v>118187.5</v>
      </c>
      <c r="U20" s="113">
        <v>116382.39999999999</v>
      </c>
      <c r="V20" s="113">
        <v>114940.1</v>
      </c>
      <c r="W20" s="113">
        <v>113806.9</v>
      </c>
      <c r="X20" s="113">
        <v>112899.3</v>
      </c>
      <c r="Y20" s="113">
        <v>112104.5</v>
      </c>
      <c r="Z20" s="113">
        <v>111452.4</v>
      </c>
      <c r="AA20" s="113">
        <v>110856.2</v>
      </c>
      <c r="AB20" s="113">
        <v>110366.1</v>
      </c>
      <c r="AC20" s="113">
        <v>109925.6</v>
      </c>
      <c r="AD20" s="113">
        <v>109570.3</v>
      </c>
      <c r="AE20" s="113">
        <v>109273.7</v>
      </c>
      <c r="AF20" s="113">
        <v>109055.6</v>
      </c>
      <c r="AG20" s="113">
        <v>108930.7</v>
      </c>
      <c r="AH20" s="113">
        <v>108842.3</v>
      </c>
      <c r="AI20" s="113">
        <v>108817.3</v>
      </c>
      <c r="AJ20" s="130" t="s">
        <v>8398</v>
      </c>
      <c r="AK20" s="130"/>
      <c r="AL20" s="130"/>
      <c r="AM20" s="130"/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</row>
    <row r="21" spans="1:52">
      <c r="A21" s="112" t="s">
        <v>8410</v>
      </c>
      <c r="B21" s="113">
        <v>7304320</v>
      </c>
      <c r="C21" s="113">
        <v>7185310</v>
      </c>
      <c r="D21" s="113">
        <v>7063469</v>
      </c>
      <c r="E21" s="113">
        <v>6946923</v>
      </c>
      <c r="F21" s="113">
        <v>6824829</v>
      </c>
      <c r="G21" s="113">
        <v>6700589</v>
      </c>
      <c r="H21" s="113">
        <v>6573861</v>
      </c>
      <c r="I21" s="113">
        <v>6443838</v>
      </c>
      <c r="J21" s="113">
        <v>6312083</v>
      </c>
      <c r="K21" s="113">
        <v>6179907</v>
      </c>
      <c r="L21" s="113">
        <v>6048598</v>
      </c>
      <c r="M21" s="113">
        <v>5919966</v>
      </c>
      <c r="N21" s="113">
        <v>5794482</v>
      </c>
      <c r="O21" s="113">
        <v>5673242</v>
      </c>
      <c r="P21" s="113">
        <v>5559093</v>
      </c>
      <c r="Q21" s="113">
        <v>5451782</v>
      </c>
      <c r="R21" s="113">
        <v>5353204</v>
      </c>
      <c r="S21" s="113">
        <v>5263381</v>
      </c>
      <c r="T21" s="113">
        <v>5181414</v>
      </c>
      <c r="U21" s="113">
        <v>5106997</v>
      </c>
      <c r="V21" s="113">
        <v>5039377</v>
      </c>
      <c r="W21" s="113">
        <v>4976929</v>
      </c>
      <c r="X21" s="113">
        <v>4918946</v>
      </c>
      <c r="Y21" s="113">
        <v>4863394</v>
      </c>
      <c r="Z21" s="113">
        <v>4809594</v>
      </c>
      <c r="AA21" s="113">
        <v>4758797</v>
      </c>
      <c r="AB21" s="113">
        <v>4709812</v>
      </c>
      <c r="AC21" s="113">
        <v>4662097</v>
      </c>
      <c r="AD21" s="113">
        <v>4616713</v>
      </c>
      <c r="AE21" s="113">
        <v>4572703</v>
      </c>
      <c r="AF21" s="113">
        <v>4530094</v>
      </c>
      <c r="AG21" s="113">
        <v>4488757</v>
      </c>
      <c r="AH21" s="113">
        <v>4448668</v>
      </c>
      <c r="AI21" s="113">
        <v>4409128</v>
      </c>
      <c r="AJ21" s="130" t="s">
        <v>8398</v>
      </c>
      <c r="AK21" s="130"/>
      <c r="AL21" s="130"/>
      <c r="AM21" s="130"/>
      <c r="AN21" s="130"/>
      <c r="AO21" s="130"/>
      <c r="AP21" s="130"/>
      <c r="AQ21" s="130"/>
      <c r="AR21" s="130"/>
      <c r="AS21" s="130"/>
      <c r="AT21" s="130"/>
      <c r="AU21" s="130"/>
      <c r="AV21" s="130"/>
      <c r="AW21" s="130"/>
      <c r="AX21" s="130"/>
      <c r="AY21" s="130"/>
      <c r="AZ21" s="130"/>
    </row>
    <row r="22" spans="1:52">
      <c r="A22" s="112" t="s">
        <v>8411</v>
      </c>
      <c r="B22" s="113">
        <v>3763830</v>
      </c>
      <c r="C22" s="113">
        <v>3702525</v>
      </c>
      <c r="D22" s="113">
        <v>3639762</v>
      </c>
      <c r="E22" s="113">
        <v>3579719</v>
      </c>
      <c r="F22" s="113">
        <v>3516816</v>
      </c>
      <c r="G22" s="113">
        <v>3452801</v>
      </c>
      <c r="H22" s="113">
        <v>3387493</v>
      </c>
      <c r="I22" s="113">
        <v>3320477</v>
      </c>
      <c r="J22" s="113">
        <v>3252551</v>
      </c>
      <c r="K22" s="113">
        <v>3184389</v>
      </c>
      <c r="L22" s="113">
        <v>3116652</v>
      </c>
      <c r="M22" s="113">
        <v>3050270</v>
      </c>
      <c r="N22" s="113">
        <v>2985488</v>
      </c>
      <c r="O22" s="113">
        <v>2922875</v>
      </c>
      <c r="P22" s="113">
        <v>2863904</v>
      </c>
      <c r="Q22" s="113">
        <v>2808453</v>
      </c>
      <c r="R22" s="113">
        <v>2757505</v>
      </c>
      <c r="S22" s="113">
        <v>2711079</v>
      </c>
      <c r="T22" s="113">
        <v>2668720</v>
      </c>
      <c r="U22" s="113">
        <v>2630275</v>
      </c>
      <c r="V22" s="113">
        <v>2595354</v>
      </c>
      <c r="W22" s="113">
        <v>2563123</v>
      </c>
      <c r="X22" s="113">
        <v>2533214</v>
      </c>
      <c r="Y22" s="113">
        <v>2504577</v>
      </c>
      <c r="Z22" s="113">
        <v>2476860</v>
      </c>
      <c r="AA22" s="113">
        <v>2450700</v>
      </c>
      <c r="AB22" s="113">
        <v>2425480</v>
      </c>
      <c r="AC22" s="113">
        <v>2400918</v>
      </c>
      <c r="AD22" s="113">
        <v>2377555</v>
      </c>
      <c r="AE22" s="113">
        <v>2354898</v>
      </c>
      <c r="AF22" s="113">
        <v>2332959</v>
      </c>
      <c r="AG22" s="113">
        <v>2311670</v>
      </c>
      <c r="AH22" s="113">
        <v>2291018</v>
      </c>
      <c r="AI22" s="113">
        <v>2270644</v>
      </c>
      <c r="AJ22" s="130" t="s">
        <v>8398</v>
      </c>
      <c r="AK22" s="130"/>
      <c r="AL22" s="130"/>
      <c r="AM22" s="130"/>
      <c r="AN22" s="130"/>
      <c r="AO22" s="130"/>
      <c r="AP22" s="130"/>
      <c r="AQ22" s="130"/>
      <c r="AR22" s="130"/>
      <c r="AS22" s="130"/>
      <c r="AT22" s="130"/>
      <c r="AU22" s="130"/>
      <c r="AV22" s="130"/>
      <c r="AW22" s="130"/>
      <c r="AX22" s="130"/>
      <c r="AY22" s="130"/>
      <c r="AZ22" s="130"/>
    </row>
    <row r="23" spans="1:52">
      <c r="A23" s="112" t="s">
        <v>8412</v>
      </c>
      <c r="B23" s="113">
        <v>1306555</v>
      </c>
      <c r="C23" s="113">
        <v>1286193</v>
      </c>
      <c r="D23" s="113">
        <v>1265612</v>
      </c>
      <c r="E23" s="113">
        <v>1241821</v>
      </c>
      <c r="F23" s="113">
        <v>1218154</v>
      </c>
      <c r="G23" s="113">
        <v>1193797</v>
      </c>
      <c r="H23" s="113">
        <v>1168905</v>
      </c>
      <c r="I23" s="113">
        <v>1143687</v>
      </c>
      <c r="J23" s="113">
        <v>1118327</v>
      </c>
      <c r="K23" s="113">
        <v>1092996</v>
      </c>
      <c r="L23" s="113">
        <v>1067689</v>
      </c>
      <c r="M23" s="113">
        <v>1042632</v>
      </c>
      <c r="N23" s="113">
        <v>1018351</v>
      </c>
      <c r="O23" s="113">
        <v>994996.7</v>
      </c>
      <c r="P23" s="113">
        <v>972859</v>
      </c>
      <c r="Q23" s="113">
        <v>952057.2</v>
      </c>
      <c r="R23" s="113">
        <v>932598.2</v>
      </c>
      <c r="S23" s="113">
        <v>914774.6</v>
      </c>
      <c r="T23" s="113">
        <v>898528.6</v>
      </c>
      <c r="U23" s="113">
        <v>883697.5</v>
      </c>
      <c r="V23" s="113">
        <v>870121.3</v>
      </c>
      <c r="W23" s="113">
        <v>857364.2</v>
      </c>
      <c r="X23" s="113">
        <v>845451</v>
      </c>
      <c r="Y23" s="113">
        <v>834245.3</v>
      </c>
      <c r="Z23" s="113">
        <v>823296.8</v>
      </c>
      <c r="AA23" s="113">
        <v>812849.4</v>
      </c>
      <c r="AB23" s="113">
        <v>802643.1</v>
      </c>
      <c r="AC23" s="113">
        <v>792828.3</v>
      </c>
      <c r="AD23" s="113">
        <v>783389.3</v>
      </c>
      <c r="AE23" s="113">
        <v>774286.4</v>
      </c>
      <c r="AF23" s="113">
        <v>765403.4</v>
      </c>
      <c r="AG23" s="113">
        <v>756944.6</v>
      </c>
      <c r="AH23" s="113">
        <v>748558.5</v>
      </c>
      <c r="AI23" s="113">
        <v>740421.4</v>
      </c>
      <c r="AJ23" s="130" t="s">
        <v>8398</v>
      </c>
      <c r="AK23" s="130"/>
      <c r="AL23" s="130"/>
      <c r="AM23" s="130"/>
      <c r="AN23" s="130"/>
      <c r="AO23" s="130"/>
      <c r="AP23" s="130"/>
      <c r="AQ23" s="130"/>
      <c r="AR23" s="130"/>
      <c r="AS23" s="130"/>
      <c r="AT23" s="130"/>
      <c r="AU23" s="130"/>
      <c r="AV23" s="130"/>
      <c r="AW23" s="130"/>
      <c r="AX23" s="130"/>
      <c r="AY23" s="130"/>
      <c r="AZ23" s="130"/>
    </row>
    <row r="24" spans="1:52">
      <c r="A24" s="112" t="s">
        <v>8413</v>
      </c>
      <c r="B24" s="113">
        <v>2334752</v>
      </c>
      <c r="C24" s="113">
        <v>2297156</v>
      </c>
      <c r="D24" s="113">
        <v>2259151</v>
      </c>
      <c r="E24" s="113">
        <v>2215630</v>
      </c>
      <c r="F24" s="113">
        <v>2172269</v>
      </c>
      <c r="G24" s="113">
        <v>2127682</v>
      </c>
      <c r="H24" s="113">
        <v>2082131</v>
      </c>
      <c r="I24" s="113">
        <v>2035961</v>
      </c>
      <c r="J24" s="113">
        <v>1989471</v>
      </c>
      <c r="K24" s="113">
        <v>1942950</v>
      </c>
      <c r="L24" s="113">
        <v>1896380</v>
      </c>
      <c r="M24" s="113">
        <v>1850155</v>
      </c>
      <c r="N24" s="113">
        <v>1805195</v>
      </c>
      <c r="O24" s="113">
        <v>1761829</v>
      </c>
      <c r="P24" s="113">
        <v>1720628</v>
      </c>
      <c r="Q24" s="113">
        <v>1681868</v>
      </c>
      <c r="R24" s="113">
        <v>1645625</v>
      </c>
      <c r="S24" s="113">
        <v>1612443</v>
      </c>
      <c r="T24" s="113">
        <v>1582253</v>
      </c>
      <c r="U24" s="113">
        <v>1554788</v>
      </c>
      <c r="V24" s="113">
        <v>1529783</v>
      </c>
      <c r="W24" s="113">
        <v>1506513</v>
      </c>
      <c r="X24" s="113">
        <v>1484991</v>
      </c>
      <c r="Y24" s="113">
        <v>1464963</v>
      </c>
      <c r="Z24" s="113">
        <v>1445627</v>
      </c>
      <c r="AA24" s="113">
        <v>1427319</v>
      </c>
      <c r="AB24" s="113">
        <v>1409547</v>
      </c>
      <c r="AC24" s="113">
        <v>1392496</v>
      </c>
      <c r="AD24" s="113">
        <v>1376091</v>
      </c>
      <c r="AE24" s="113">
        <v>1360228</v>
      </c>
      <c r="AF24" s="113">
        <v>1344689</v>
      </c>
      <c r="AG24" s="113">
        <v>1329804</v>
      </c>
      <c r="AH24" s="113">
        <v>1314973</v>
      </c>
      <c r="AI24" s="113">
        <v>1300487</v>
      </c>
      <c r="AJ24" s="130" t="s">
        <v>8398</v>
      </c>
      <c r="AK24" s="130"/>
      <c r="AL24" s="130"/>
      <c r="AM24" s="130"/>
      <c r="AN24" s="130"/>
      <c r="AO24" s="130"/>
      <c r="AP24" s="130"/>
      <c r="AQ24" s="130"/>
      <c r="AR24" s="130"/>
      <c r="AS24" s="130"/>
      <c r="AT24" s="130"/>
      <c r="AU24" s="130"/>
      <c r="AV24" s="130"/>
      <c r="AW24" s="130"/>
      <c r="AX24" s="130"/>
      <c r="AY24" s="130"/>
      <c r="AZ24" s="130"/>
    </row>
    <row r="25" spans="1:52">
      <c r="A25" s="112" t="s">
        <v>8414</v>
      </c>
      <c r="B25" s="113">
        <v>4453844</v>
      </c>
      <c r="C25" s="113">
        <v>4417301</v>
      </c>
      <c r="D25" s="113">
        <v>4379548</v>
      </c>
      <c r="E25" s="113">
        <v>4344029</v>
      </c>
      <c r="F25" s="113">
        <v>4306682</v>
      </c>
      <c r="G25" s="113">
        <v>4268195</v>
      </c>
      <c r="H25" s="113">
        <v>4226805</v>
      </c>
      <c r="I25" s="113">
        <v>4184095</v>
      </c>
      <c r="J25" s="113">
        <v>4138505</v>
      </c>
      <c r="K25" s="113">
        <v>4092111</v>
      </c>
      <c r="L25" s="113">
        <v>4045055</v>
      </c>
      <c r="M25" s="113">
        <v>3997125</v>
      </c>
      <c r="N25" s="113">
        <v>3949961</v>
      </c>
      <c r="O25" s="113">
        <v>3904374</v>
      </c>
      <c r="P25" s="113">
        <v>3861231</v>
      </c>
      <c r="Q25" s="113">
        <v>3820280</v>
      </c>
      <c r="R25" s="113">
        <v>3784191</v>
      </c>
      <c r="S25" s="113">
        <v>3750340</v>
      </c>
      <c r="T25" s="113">
        <v>3719083</v>
      </c>
      <c r="U25" s="113">
        <v>3689462</v>
      </c>
      <c r="V25" s="113">
        <v>3660876</v>
      </c>
      <c r="W25" s="113">
        <v>3632800</v>
      </c>
      <c r="X25" s="113">
        <v>3604945</v>
      </c>
      <c r="Y25" s="113">
        <v>3575596</v>
      </c>
      <c r="Z25" s="113">
        <v>3545800</v>
      </c>
      <c r="AA25" s="113">
        <v>3515512</v>
      </c>
      <c r="AB25" s="113">
        <v>3484904</v>
      </c>
      <c r="AC25" s="113">
        <v>3454703</v>
      </c>
      <c r="AD25" s="113">
        <v>3425097</v>
      </c>
      <c r="AE25" s="113">
        <v>3396563</v>
      </c>
      <c r="AF25" s="113">
        <v>3369698</v>
      </c>
      <c r="AG25" s="113">
        <v>3342693</v>
      </c>
      <c r="AH25" s="113">
        <v>3316333</v>
      </c>
      <c r="AI25" s="113">
        <v>3291300</v>
      </c>
      <c r="AJ25" s="130" t="s">
        <v>8398</v>
      </c>
      <c r="AK25" s="130"/>
      <c r="AL25" s="130"/>
      <c r="AM25" s="130"/>
      <c r="AN25" s="130"/>
      <c r="AO25" s="130"/>
      <c r="AP25" s="130"/>
      <c r="AQ25" s="130"/>
      <c r="AR25" s="130"/>
      <c r="AS25" s="130"/>
      <c r="AT25" s="130"/>
      <c r="AU25" s="130"/>
      <c r="AV25" s="130"/>
      <c r="AW25" s="130"/>
      <c r="AX25" s="130"/>
      <c r="AY25" s="130"/>
      <c r="AZ25" s="130"/>
    </row>
    <row r="26" spans="1:52">
      <c r="A26" s="112" t="s">
        <v>8415</v>
      </c>
      <c r="B26" s="113">
        <v>12376759</v>
      </c>
      <c r="C26" s="113">
        <v>12449083</v>
      </c>
      <c r="D26" s="113">
        <v>12514633</v>
      </c>
      <c r="E26" s="113">
        <v>12510395</v>
      </c>
      <c r="F26" s="113">
        <v>12504983</v>
      </c>
      <c r="G26" s="113">
        <v>12484902</v>
      </c>
      <c r="H26" s="113">
        <v>12447146</v>
      </c>
      <c r="I26" s="113">
        <v>12387972</v>
      </c>
      <c r="J26" s="113">
        <v>12305302</v>
      </c>
      <c r="K26" s="113">
        <v>12194749</v>
      </c>
      <c r="L26" s="113">
        <v>12053531</v>
      </c>
      <c r="M26" s="113">
        <v>11880516</v>
      </c>
      <c r="N26" s="113">
        <v>11675529</v>
      </c>
      <c r="O26" s="113">
        <v>11443497</v>
      </c>
      <c r="P26" s="113">
        <v>11190414</v>
      </c>
      <c r="Q26" s="113">
        <v>10928963</v>
      </c>
      <c r="R26" s="113">
        <v>10669830</v>
      </c>
      <c r="S26" s="113">
        <v>10424761</v>
      </c>
      <c r="T26" s="113">
        <v>10202933</v>
      </c>
      <c r="U26" s="113">
        <v>10008412</v>
      </c>
      <c r="V26" s="113">
        <v>9841356</v>
      </c>
      <c r="W26" s="113">
        <v>9699217</v>
      </c>
      <c r="X26" s="113">
        <v>9574762</v>
      </c>
      <c r="Y26" s="113">
        <v>9461294</v>
      </c>
      <c r="Z26" s="113">
        <v>9352701</v>
      </c>
      <c r="AA26" s="113">
        <v>9245885</v>
      </c>
      <c r="AB26" s="113">
        <v>9138485</v>
      </c>
      <c r="AC26" s="113">
        <v>9029483</v>
      </c>
      <c r="AD26" s="113">
        <v>8918479</v>
      </c>
      <c r="AE26" s="113">
        <v>8805624</v>
      </c>
      <c r="AF26" s="113">
        <v>8690402</v>
      </c>
      <c r="AG26" s="113">
        <v>8573561</v>
      </c>
      <c r="AH26" s="113">
        <v>8455807</v>
      </c>
      <c r="AI26" s="113">
        <v>8337936</v>
      </c>
      <c r="AJ26" s="130" t="s">
        <v>8398</v>
      </c>
      <c r="AK26" s="130"/>
      <c r="AL26" s="130"/>
      <c r="AM26" s="130"/>
      <c r="AN26" s="130"/>
      <c r="AO26" s="130"/>
      <c r="AP26" s="130"/>
      <c r="AQ26" s="130"/>
      <c r="AR26" s="130"/>
      <c r="AS26" s="130"/>
      <c r="AT26" s="130"/>
      <c r="AU26" s="130"/>
      <c r="AV26" s="130"/>
      <c r="AW26" s="130"/>
      <c r="AX26" s="130"/>
      <c r="AY26" s="130"/>
      <c r="AZ26" s="130"/>
    </row>
    <row r="27" spans="1:52">
      <c r="A27" s="112" t="s">
        <v>8416</v>
      </c>
      <c r="B27" s="113">
        <v>140713.60000000001</v>
      </c>
      <c r="C27" s="113">
        <v>138391.9</v>
      </c>
      <c r="D27" s="113">
        <v>135898.20000000001</v>
      </c>
      <c r="E27" s="113">
        <v>133376.29999999999</v>
      </c>
      <c r="F27" s="113">
        <v>130826.5</v>
      </c>
      <c r="G27" s="113">
        <v>128155.1</v>
      </c>
      <c r="H27" s="113">
        <v>125490.9</v>
      </c>
      <c r="I27" s="113">
        <v>122744.9</v>
      </c>
      <c r="J27" s="113">
        <v>119935.8</v>
      </c>
      <c r="K27" s="113">
        <v>117083.1</v>
      </c>
      <c r="L27" s="113">
        <v>114205.2</v>
      </c>
      <c r="M27" s="113">
        <v>111371.8</v>
      </c>
      <c r="N27" s="113">
        <v>108578.7</v>
      </c>
      <c r="O27" s="113">
        <v>105914.9</v>
      </c>
      <c r="P27" s="113">
        <v>103374.39999999999</v>
      </c>
      <c r="Q27" s="113">
        <v>100981.7</v>
      </c>
      <c r="R27" s="113">
        <v>98815.46</v>
      </c>
      <c r="S27" s="113">
        <v>96808.82</v>
      </c>
      <c r="T27" s="113">
        <v>95037.94</v>
      </c>
      <c r="U27" s="113">
        <v>93379.89</v>
      </c>
      <c r="V27" s="113">
        <v>91854.86</v>
      </c>
      <c r="W27" s="113">
        <v>90471.14</v>
      </c>
      <c r="X27" s="113">
        <v>89199.360000000001</v>
      </c>
      <c r="Y27" s="113">
        <v>87962.4</v>
      </c>
      <c r="Z27" s="113">
        <v>86745.23</v>
      </c>
      <c r="AA27" s="113">
        <v>85625.64</v>
      </c>
      <c r="AB27" s="113">
        <v>84583.039999999994</v>
      </c>
      <c r="AC27" s="113">
        <v>83578.5</v>
      </c>
      <c r="AD27" s="113">
        <v>82575.41</v>
      </c>
      <c r="AE27" s="113">
        <v>81660.289999999994</v>
      </c>
      <c r="AF27" s="113">
        <v>80793.73</v>
      </c>
      <c r="AG27" s="113">
        <v>79966.320000000007</v>
      </c>
      <c r="AH27" s="113">
        <v>79166.87</v>
      </c>
      <c r="AI27" s="113">
        <v>78408.59</v>
      </c>
      <c r="AJ27" s="130" t="s">
        <v>8398</v>
      </c>
      <c r="AK27" s="130"/>
      <c r="AL27" s="130"/>
      <c r="AM27" s="130"/>
      <c r="AN27" s="130"/>
      <c r="AO27" s="130"/>
      <c r="AP27" s="130"/>
      <c r="AQ27" s="130"/>
      <c r="AR27" s="130"/>
      <c r="AS27" s="130"/>
      <c r="AT27" s="130"/>
      <c r="AU27" s="130"/>
      <c r="AV27" s="130"/>
      <c r="AW27" s="130"/>
      <c r="AX27" s="130"/>
      <c r="AY27" s="130"/>
      <c r="AZ27" s="130"/>
    </row>
    <row r="28" spans="1:52">
      <c r="A28" s="112" t="s">
        <v>8417</v>
      </c>
      <c r="B28" s="113">
        <v>3041822</v>
      </c>
      <c r="C28" s="113">
        <v>3019359</v>
      </c>
      <c r="D28" s="113">
        <v>2996363</v>
      </c>
      <c r="E28" s="113">
        <v>2971986</v>
      </c>
      <c r="F28" s="113">
        <v>2947482</v>
      </c>
      <c r="G28" s="113">
        <v>2921992</v>
      </c>
      <c r="H28" s="113">
        <v>2895590</v>
      </c>
      <c r="I28" s="113">
        <v>2867450</v>
      </c>
      <c r="J28" s="113">
        <v>2838256</v>
      </c>
      <c r="K28" s="113">
        <v>2808565</v>
      </c>
      <c r="L28" s="113">
        <v>2778934</v>
      </c>
      <c r="M28" s="113">
        <v>2750553</v>
      </c>
      <c r="N28" s="113">
        <v>2724661</v>
      </c>
      <c r="O28" s="113">
        <v>2701985</v>
      </c>
      <c r="P28" s="113">
        <v>2682975</v>
      </c>
      <c r="Q28" s="113">
        <v>2668012</v>
      </c>
      <c r="R28" s="113">
        <v>2657710</v>
      </c>
      <c r="S28" s="113">
        <v>2652063</v>
      </c>
      <c r="T28" s="113">
        <v>2649661</v>
      </c>
      <c r="U28" s="113">
        <v>2649831</v>
      </c>
      <c r="V28" s="113">
        <v>2651264</v>
      </c>
      <c r="W28" s="113">
        <v>2653337</v>
      </c>
      <c r="X28" s="113">
        <v>2654681</v>
      </c>
      <c r="Y28" s="113">
        <v>2654753</v>
      </c>
      <c r="Z28" s="113">
        <v>2653321</v>
      </c>
      <c r="AA28" s="113">
        <v>2650826</v>
      </c>
      <c r="AB28" s="113">
        <v>2648217</v>
      </c>
      <c r="AC28" s="113">
        <v>2645595</v>
      </c>
      <c r="AD28" s="113">
        <v>2643871</v>
      </c>
      <c r="AE28" s="113">
        <v>2643036</v>
      </c>
      <c r="AF28" s="113">
        <v>2642861</v>
      </c>
      <c r="AG28" s="113">
        <v>2643358</v>
      </c>
      <c r="AH28" s="113">
        <v>2644584</v>
      </c>
      <c r="AI28" s="113">
        <v>2646434</v>
      </c>
      <c r="AJ28" s="130" t="s">
        <v>8398</v>
      </c>
      <c r="AK28" s="130"/>
      <c r="AL28" s="130"/>
      <c r="AM28" s="130"/>
      <c r="AN28" s="130"/>
      <c r="AO28" s="130"/>
      <c r="AP28" s="130"/>
      <c r="AQ28" s="130"/>
      <c r="AR28" s="130"/>
      <c r="AS28" s="130"/>
      <c r="AT28" s="130"/>
      <c r="AU28" s="130"/>
      <c r="AV28" s="130"/>
      <c r="AW28" s="130"/>
      <c r="AX28" s="130"/>
      <c r="AY28" s="130"/>
      <c r="AZ28" s="130"/>
    </row>
    <row r="29" spans="1:52">
      <c r="A29" s="112" t="s">
        <v>8418</v>
      </c>
      <c r="B29" s="113">
        <v>1801816</v>
      </c>
      <c r="C29" s="113">
        <v>1774741</v>
      </c>
      <c r="D29" s="113">
        <v>1745570</v>
      </c>
      <c r="E29" s="113">
        <v>1716000</v>
      </c>
      <c r="F29" s="113">
        <v>1686018</v>
      </c>
      <c r="G29" s="113">
        <v>1654540</v>
      </c>
      <c r="H29" s="113">
        <v>1623071</v>
      </c>
      <c r="I29" s="113">
        <v>1590554</v>
      </c>
      <c r="J29" s="113">
        <v>1557215</v>
      </c>
      <c r="K29" s="113">
        <v>1523237</v>
      </c>
      <c r="L29" s="113">
        <v>1488775</v>
      </c>
      <c r="M29" s="113">
        <v>1454576</v>
      </c>
      <c r="N29" s="113">
        <v>1420575</v>
      </c>
      <c r="O29" s="113">
        <v>1387815</v>
      </c>
      <c r="P29" s="113">
        <v>1356222</v>
      </c>
      <c r="Q29" s="113">
        <v>1326095</v>
      </c>
      <c r="R29" s="113">
        <v>1298461</v>
      </c>
      <c r="S29" s="113">
        <v>1272499</v>
      </c>
      <c r="T29" s="113">
        <v>1249187</v>
      </c>
      <c r="U29" s="113">
        <v>1227135</v>
      </c>
      <c r="V29" s="113">
        <v>1206642</v>
      </c>
      <c r="W29" s="113">
        <v>1187883</v>
      </c>
      <c r="X29" s="113">
        <v>1170574</v>
      </c>
      <c r="Y29" s="113">
        <v>1153837</v>
      </c>
      <c r="Z29" s="113">
        <v>1137461</v>
      </c>
      <c r="AA29" s="113">
        <v>1122391</v>
      </c>
      <c r="AB29" s="113">
        <v>1108374</v>
      </c>
      <c r="AC29" s="113">
        <v>1094887</v>
      </c>
      <c r="AD29" s="113">
        <v>1081486</v>
      </c>
      <c r="AE29" s="113">
        <v>1069179</v>
      </c>
      <c r="AF29" s="113">
        <v>1057464</v>
      </c>
      <c r="AG29" s="113">
        <v>1046234</v>
      </c>
      <c r="AH29" s="113">
        <v>1035359</v>
      </c>
      <c r="AI29" s="113">
        <v>1024997</v>
      </c>
      <c r="AJ29" s="130" t="s">
        <v>8398</v>
      </c>
      <c r="AK29" s="130"/>
      <c r="AL29" s="130"/>
      <c r="AM29" s="130"/>
      <c r="AN29" s="130"/>
      <c r="AO29" s="130"/>
      <c r="AP29" s="130"/>
      <c r="AQ29" s="130"/>
      <c r="AR29" s="130"/>
      <c r="AS29" s="130"/>
      <c r="AT29" s="130"/>
      <c r="AU29" s="130"/>
      <c r="AV29" s="130"/>
      <c r="AW29" s="130"/>
      <c r="AX29" s="130"/>
      <c r="AY29" s="130"/>
      <c r="AZ29" s="130"/>
    </row>
    <row r="30" spans="1:52">
      <c r="A30" s="112" t="s">
        <v>8419</v>
      </c>
      <c r="B30" s="113">
        <v>3356013</v>
      </c>
      <c r="C30" s="113">
        <v>3295702</v>
      </c>
      <c r="D30" s="113">
        <v>3234141</v>
      </c>
      <c r="E30" s="113">
        <v>3174978</v>
      </c>
      <c r="F30" s="113">
        <v>3113337</v>
      </c>
      <c r="G30" s="113">
        <v>3050815</v>
      </c>
      <c r="H30" s="113">
        <v>2987281</v>
      </c>
      <c r="I30" s="113">
        <v>2922379</v>
      </c>
      <c r="J30" s="113">
        <v>2856874</v>
      </c>
      <c r="K30" s="113">
        <v>2791414</v>
      </c>
      <c r="L30" s="113">
        <v>2726666</v>
      </c>
      <c r="M30" s="113">
        <v>2663535</v>
      </c>
      <c r="N30" s="113">
        <v>2602341</v>
      </c>
      <c r="O30" s="113">
        <v>2543645</v>
      </c>
      <c r="P30" s="113">
        <v>2488828</v>
      </c>
      <c r="Q30" s="113">
        <v>2437775</v>
      </c>
      <c r="R30" s="113">
        <v>2391344</v>
      </c>
      <c r="S30" s="113">
        <v>2349517</v>
      </c>
      <c r="T30" s="113">
        <v>2311812</v>
      </c>
      <c r="U30" s="113">
        <v>2278006</v>
      </c>
      <c r="V30" s="113">
        <v>2247672</v>
      </c>
      <c r="W30" s="113">
        <v>2219949</v>
      </c>
      <c r="X30" s="113">
        <v>2194435</v>
      </c>
      <c r="Y30" s="113">
        <v>2170110</v>
      </c>
      <c r="Z30" s="113">
        <v>2146618</v>
      </c>
      <c r="AA30" s="113">
        <v>2124514</v>
      </c>
      <c r="AB30" s="113">
        <v>2103217</v>
      </c>
      <c r="AC30" s="113">
        <v>2082470</v>
      </c>
      <c r="AD30" s="113">
        <v>2062772</v>
      </c>
      <c r="AE30" s="113">
        <v>2043672</v>
      </c>
      <c r="AF30" s="113">
        <v>2025198</v>
      </c>
      <c r="AG30" s="113">
        <v>2007284</v>
      </c>
      <c r="AH30" s="113">
        <v>1989924</v>
      </c>
      <c r="AI30" s="113">
        <v>1972794</v>
      </c>
      <c r="AJ30" s="130" t="s">
        <v>8398</v>
      </c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</row>
    <row r="31" spans="1:52">
      <c r="A31" s="112" t="s">
        <v>8420</v>
      </c>
      <c r="B31" s="113">
        <v>1053119</v>
      </c>
      <c r="C31" s="113">
        <v>1029497</v>
      </c>
      <c r="D31" s="113">
        <v>1005786</v>
      </c>
      <c r="E31" s="113">
        <v>979480.8</v>
      </c>
      <c r="F31" s="113">
        <v>953421.4</v>
      </c>
      <c r="G31" s="113">
        <v>926901</v>
      </c>
      <c r="H31" s="113">
        <v>900053.2</v>
      </c>
      <c r="I31" s="113">
        <v>873090.5</v>
      </c>
      <c r="J31" s="113">
        <v>846222</v>
      </c>
      <c r="K31" s="113">
        <v>819637.6</v>
      </c>
      <c r="L31" s="113">
        <v>793465.2</v>
      </c>
      <c r="M31" s="113">
        <v>768017.7</v>
      </c>
      <c r="N31" s="113">
        <v>743931.4</v>
      </c>
      <c r="O31" s="113">
        <v>721388.3</v>
      </c>
      <c r="P31" s="113">
        <v>700685.7</v>
      </c>
      <c r="Q31" s="113">
        <v>681958.40000000002</v>
      </c>
      <c r="R31" s="113">
        <v>665206.1</v>
      </c>
      <c r="S31" s="113">
        <v>650647.6</v>
      </c>
      <c r="T31" s="113">
        <v>638146.30000000005</v>
      </c>
      <c r="U31" s="113">
        <v>627454.4</v>
      </c>
      <c r="V31" s="113">
        <v>618272</v>
      </c>
      <c r="W31" s="113">
        <v>609967.1</v>
      </c>
      <c r="X31" s="113">
        <v>602444.30000000005</v>
      </c>
      <c r="Y31" s="113">
        <v>595426.5</v>
      </c>
      <c r="Z31" s="113">
        <v>588422.69999999995</v>
      </c>
      <c r="AA31" s="113">
        <v>581688.1</v>
      </c>
      <c r="AB31" s="113">
        <v>574987.30000000005</v>
      </c>
      <c r="AC31" s="113">
        <v>568540.69999999995</v>
      </c>
      <c r="AD31" s="113">
        <v>562385.1</v>
      </c>
      <c r="AE31" s="113">
        <v>556538.4</v>
      </c>
      <c r="AF31" s="113">
        <v>550919</v>
      </c>
      <c r="AG31" s="113">
        <v>545734.30000000005</v>
      </c>
      <c r="AH31" s="113">
        <v>540665.4</v>
      </c>
      <c r="AI31" s="113">
        <v>535885.6</v>
      </c>
      <c r="AJ31" s="130" t="s">
        <v>8398</v>
      </c>
      <c r="AK31" s="130"/>
      <c r="AL31" s="130"/>
      <c r="AM31" s="130"/>
      <c r="AN31" s="130"/>
      <c r="AO31" s="130"/>
      <c r="AP31" s="130"/>
      <c r="AQ31" s="130"/>
      <c r="AR31" s="130"/>
      <c r="AS31" s="130"/>
      <c r="AT31" s="130"/>
      <c r="AU31" s="130"/>
      <c r="AV31" s="130"/>
      <c r="AW31" s="130"/>
      <c r="AX31" s="130"/>
      <c r="AY31" s="130"/>
      <c r="AZ31" s="130"/>
    </row>
    <row r="32" spans="1:52">
      <c r="A32" s="112" t="s">
        <v>8421</v>
      </c>
      <c r="B32" s="113">
        <v>5034831</v>
      </c>
      <c r="C32" s="113">
        <v>5005140</v>
      </c>
      <c r="D32" s="113">
        <v>4973961</v>
      </c>
      <c r="E32" s="113">
        <v>4945568</v>
      </c>
      <c r="F32" s="113">
        <v>4915092</v>
      </c>
      <c r="G32" s="113">
        <v>4883453</v>
      </c>
      <c r="H32" s="113">
        <v>4848540</v>
      </c>
      <c r="I32" s="113">
        <v>4811938</v>
      </c>
      <c r="J32" s="113">
        <v>4771885</v>
      </c>
      <c r="K32" s="113">
        <v>4730282</v>
      </c>
      <c r="L32" s="113">
        <v>4687056</v>
      </c>
      <c r="M32" s="113">
        <v>4641735</v>
      </c>
      <c r="N32" s="113">
        <v>4596000</v>
      </c>
      <c r="O32" s="113">
        <v>4550627</v>
      </c>
      <c r="P32" s="113">
        <v>4506475</v>
      </c>
      <c r="Q32" s="113">
        <v>4463323</v>
      </c>
      <c r="R32" s="113">
        <v>4424117</v>
      </c>
      <c r="S32" s="113">
        <v>4386234</v>
      </c>
      <c r="T32" s="113">
        <v>4350135</v>
      </c>
      <c r="U32" s="113">
        <v>4315065</v>
      </c>
      <c r="V32" s="113">
        <v>4280582</v>
      </c>
      <c r="W32" s="113">
        <v>4246350</v>
      </c>
      <c r="X32" s="113">
        <v>4212207</v>
      </c>
      <c r="Y32" s="113">
        <v>4176378</v>
      </c>
      <c r="Z32" s="113">
        <v>4140162</v>
      </c>
      <c r="AA32" s="113">
        <v>4103485</v>
      </c>
      <c r="AB32" s="113">
        <v>4066605</v>
      </c>
      <c r="AC32" s="113">
        <v>4030217</v>
      </c>
      <c r="AD32" s="113">
        <v>3994535</v>
      </c>
      <c r="AE32" s="113">
        <v>3960137</v>
      </c>
      <c r="AF32" s="113">
        <v>3927597</v>
      </c>
      <c r="AG32" s="113">
        <v>3894967</v>
      </c>
      <c r="AH32" s="113">
        <v>3863093</v>
      </c>
      <c r="AI32" s="113">
        <v>3832819</v>
      </c>
      <c r="AJ32" s="130" t="s">
        <v>8398</v>
      </c>
      <c r="AK32" s="130"/>
      <c r="AL32" s="130"/>
      <c r="AM32" s="130"/>
      <c r="AN32" s="130"/>
      <c r="AO32" s="130"/>
      <c r="AP32" s="130"/>
      <c r="AQ32" s="130"/>
      <c r="AR32" s="130"/>
      <c r="AS32" s="130"/>
      <c r="AT32" s="130"/>
      <c r="AU32" s="130"/>
      <c r="AV32" s="130"/>
      <c r="AW32" s="130"/>
      <c r="AX32" s="130"/>
      <c r="AY32" s="130"/>
      <c r="AZ32" s="130"/>
    </row>
    <row r="33" spans="1:52">
      <c r="A33" s="112" t="s">
        <v>8422</v>
      </c>
      <c r="B33" s="113">
        <v>4914178</v>
      </c>
      <c r="C33" s="113">
        <v>4828290</v>
      </c>
      <c r="D33" s="113">
        <v>4741606</v>
      </c>
      <c r="E33" s="113">
        <v>4643455</v>
      </c>
      <c r="F33" s="113">
        <v>4545734</v>
      </c>
      <c r="G33" s="113">
        <v>4445537</v>
      </c>
      <c r="H33" s="113">
        <v>4343423</v>
      </c>
      <c r="I33" s="113">
        <v>4240145</v>
      </c>
      <c r="J33" s="113">
        <v>4136368</v>
      </c>
      <c r="K33" s="113">
        <v>4032723</v>
      </c>
      <c r="L33" s="113">
        <v>3929250</v>
      </c>
      <c r="M33" s="113">
        <v>3826867</v>
      </c>
      <c r="N33" s="113">
        <v>3727645</v>
      </c>
      <c r="O33" s="113">
        <v>3632360</v>
      </c>
      <c r="P33" s="113">
        <v>3542297</v>
      </c>
      <c r="Q33" s="113">
        <v>3458103</v>
      </c>
      <c r="R33" s="113">
        <v>3379959</v>
      </c>
      <c r="S33" s="113">
        <v>3308994</v>
      </c>
      <c r="T33" s="113">
        <v>3245012</v>
      </c>
      <c r="U33" s="113">
        <v>3187388</v>
      </c>
      <c r="V33" s="113">
        <v>3135462</v>
      </c>
      <c r="W33" s="113">
        <v>3087560</v>
      </c>
      <c r="X33" s="113">
        <v>3043633</v>
      </c>
      <c r="Y33" s="113">
        <v>3003032</v>
      </c>
      <c r="Z33" s="113">
        <v>2963973</v>
      </c>
      <c r="AA33" s="113">
        <v>2927141</v>
      </c>
      <c r="AB33" s="113">
        <v>2891434</v>
      </c>
      <c r="AC33" s="113">
        <v>2857239</v>
      </c>
      <c r="AD33" s="113">
        <v>2824384</v>
      </c>
      <c r="AE33" s="113">
        <v>2792647</v>
      </c>
      <c r="AF33" s="113">
        <v>2761561</v>
      </c>
      <c r="AG33" s="113">
        <v>2731823</v>
      </c>
      <c r="AH33" s="113">
        <v>2702163</v>
      </c>
      <c r="AI33" s="113">
        <v>2673201</v>
      </c>
      <c r="AJ33" s="130" t="s">
        <v>8398</v>
      </c>
      <c r="AK33" s="130"/>
      <c r="AL33" s="130"/>
      <c r="AM33" s="130"/>
      <c r="AN33" s="130"/>
      <c r="AO33" s="130"/>
      <c r="AP33" s="130"/>
      <c r="AQ33" s="130"/>
      <c r="AR33" s="130"/>
      <c r="AS33" s="130"/>
      <c r="AT33" s="130"/>
      <c r="AU33" s="130"/>
      <c r="AV33" s="130"/>
      <c r="AW33" s="130"/>
      <c r="AX33" s="130"/>
      <c r="AY33" s="130"/>
      <c r="AZ33" s="130"/>
    </row>
    <row r="34" spans="1:52">
      <c r="A34" s="112" t="s">
        <v>8423</v>
      </c>
      <c r="B34" s="113">
        <v>37455.230000000003</v>
      </c>
      <c r="C34" s="113">
        <v>34649.11</v>
      </c>
      <c r="D34" s="113">
        <v>31891.13</v>
      </c>
      <c r="E34" s="113">
        <v>29216.82</v>
      </c>
      <c r="F34" s="113">
        <v>26629.73</v>
      </c>
      <c r="G34" s="113">
        <v>24103.03</v>
      </c>
      <c r="H34" s="113">
        <v>21653.59</v>
      </c>
      <c r="I34" s="113">
        <v>19256.53</v>
      </c>
      <c r="J34" s="113">
        <v>16898.13</v>
      </c>
      <c r="K34" s="113">
        <v>14574.98</v>
      </c>
      <c r="L34" s="113">
        <v>12326.52</v>
      </c>
      <c r="M34" s="113">
        <v>10205.76</v>
      </c>
      <c r="N34" s="113">
        <v>8214.7919999999995</v>
      </c>
      <c r="O34" s="113">
        <v>6440.6940000000004</v>
      </c>
      <c r="P34" s="113">
        <v>4917.5640000000003</v>
      </c>
      <c r="Q34" s="113">
        <v>3669.181</v>
      </c>
      <c r="R34" s="113">
        <v>2672.34</v>
      </c>
      <c r="S34" s="113">
        <v>2022.2539999999999</v>
      </c>
      <c r="T34" s="113">
        <v>1561.4880000000001</v>
      </c>
      <c r="U34" s="113">
        <v>1208.9490000000001</v>
      </c>
      <c r="V34" s="113">
        <v>975.57659999999998</v>
      </c>
      <c r="W34" s="113">
        <v>848.81669999999997</v>
      </c>
      <c r="X34" s="113">
        <v>811.77729999999997</v>
      </c>
      <c r="Y34" s="113">
        <v>826.11180000000002</v>
      </c>
      <c r="Z34" s="113">
        <v>906.26030000000003</v>
      </c>
      <c r="AA34" s="113">
        <v>1013.873</v>
      </c>
      <c r="AB34" s="113">
        <v>1167.2760000000001</v>
      </c>
      <c r="AC34" s="113">
        <v>1330.5840000000001</v>
      </c>
      <c r="AD34" s="113">
        <v>1519.367</v>
      </c>
      <c r="AE34" s="113">
        <v>1718.191</v>
      </c>
      <c r="AF34" s="113">
        <v>1936.9469999999999</v>
      </c>
      <c r="AG34" s="113">
        <v>2180.5010000000002</v>
      </c>
      <c r="AH34" s="113">
        <v>2427.7660000000001</v>
      </c>
      <c r="AI34" s="113">
        <v>2690.0729999999999</v>
      </c>
      <c r="AJ34" s="130" t="s">
        <v>8398</v>
      </c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</row>
    <row r="35" spans="1:52">
      <c r="A35" s="112" t="s">
        <v>8424</v>
      </c>
      <c r="B35" s="113">
        <v>1010223</v>
      </c>
      <c r="C35" s="113">
        <v>995818.4</v>
      </c>
      <c r="D35" s="113">
        <v>981229.3</v>
      </c>
      <c r="E35" s="113">
        <v>964151.5</v>
      </c>
      <c r="F35" s="113">
        <v>947145.1</v>
      </c>
      <c r="G35" s="113">
        <v>929584.8</v>
      </c>
      <c r="H35" s="113">
        <v>911588.6</v>
      </c>
      <c r="I35" s="113">
        <v>893309.6</v>
      </c>
      <c r="J35" s="113">
        <v>874879.2</v>
      </c>
      <c r="K35" s="113">
        <v>856421.9</v>
      </c>
      <c r="L35" s="113">
        <v>837913</v>
      </c>
      <c r="M35" s="113">
        <v>819505.8</v>
      </c>
      <c r="N35" s="113">
        <v>801573.8</v>
      </c>
      <c r="O35" s="113">
        <v>784221</v>
      </c>
      <c r="P35" s="113">
        <v>767658.4</v>
      </c>
      <c r="Q35" s="113">
        <v>751970.4</v>
      </c>
      <c r="R35" s="113">
        <v>737164</v>
      </c>
      <c r="S35" s="113">
        <v>723469.9</v>
      </c>
      <c r="T35" s="113">
        <v>710859.2</v>
      </c>
      <c r="U35" s="113">
        <v>699224.9</v>
      </c>
      <c r="V35" s="113">
        <v>688469.1</v>
      </c>
      <c r="W35" s="113">
        <v>678298</v>
      </c>
      <c r="X35" s="113">
        <v>668746.6</v>
      </c>
      <c r="Y35" s="113">
        <v>659735.30000000005</v>
      </c>
      <c r="Z35" s="113">
        <v>650937.69999999995</v>
      </c>
      <c r="AA35" s="113">
        <v>642535.5</v>
      </c>
      <c r="AB35" s="113">
        <v>634336.5</v>
      </c>
      <c r="AC35" s="113">
        <v>626445.80000000005</v>
      </c>
      <c r="AD35" s="113">
        <v>618847.30000000005</v>
      </c>
      <c r="AE35" s="113">
        <v>611505.6</v>
      </c>
      <c r="AF35" s="113">
        <v>604330.69999999995</v>
      </c>
      <c r="AG35" s="113">
        <v>597475</v>
      </c>
      <c r="AH35" s="113">
        <v>590672.5</v>
      </c>
      <c r="AI35" s="113">
        <v>584054.19999999995</v>
      </c>
      <c r="AJ35" s="130" t="s">
        <v>8398</v>
      </c>
      <c r="AK35" s="130"/>
      <c r="AL35" s="130"/>
      <c r="AM35" s="130"/>
      <c r="AN35" s="130"/>
      <c r="AO35" s="130"/>
      <c r="AP35" s="130"/>
      <c r="AQ35" s="130"/>
      <c r="AR35" s="130"/>
      <c r="AS35" s="130"/>
      <c r="AT35" s="130"/>
      <c r="AU35" s="130"/>
      <c r="AV35" s="130"/>
      <c r="AW35" s="130"/>
      <c r="AX35" s="130"/>
      <c r="AY35" s="130"/>
      <c r="AZ35" s="130"/>
    </row>
    <row r="36" spans="1:52">
      <c r="A36" s="112" t="s">
        <v>1079</v>
      </c>
      <c r="B36" s="113">
        <v>1834767</v>
      </c>
      <c r="C36" s="113">
        <v>1810589</v>
      </c>
      <c r="D36" s="113">
        <v>1786764</v>
      </c>
      <c r="E36" s="113">
        <v>1763022</v>
      </c>
      <c r="F36" s="113">
        <v>1738929</v>
      </c>
      <c r="G36" s="113">
        <v>1713813</v>
      </c>
      <c r="H36" s="113">
        <v>1687962</v>
      </c>
      <c r="I36" s="113">
        <v>1661423</v>
      </c>
      <c r="J36" s="113">
        <v>1634254</v>
      </c>
      <c r="K36" s="113">
        <v>1606477</v>
      </c>
      <c r="L36" s="113">
        <v>1578431</v>
      </c>
      <c r="M36" s="113">
        <v>1550578</v>
      </c>
      <c r="N36" s="113">
        <v>1522900</v>
      </c>
      <c r="O36" s="113">
        <v>1496082</v>
      </c>
      <c r="P36" s="113">
        <v>1470526</v>
      </c>
      <c r="Q36" s="113">
        <v>1446303</v>
      </c>
      <c r="R36" s="113">
        <v>1423607</v>
      </c>
      <c r="S36" s="113">
        <v>1403389</v>
      </c>
      <c r="T36" s="113">
        <v>1385115</v>
      </c>
      <c r="U36" s="113">
        <v>1368563</v>
      </c>
      <c r="V36" s="113">
        <v>1353972</v>
      </c>
      <c r="W36" s="113">
        <v>1341315</v>
      </c>
      <c r="X36" s="113">
        <v>1330237</v>
      </c>
      <c r="Y36" s="113">
        <v>1320195</v>
      </c>
      <c r="Z36" s="113">
        <v>1311480</v>
      </c>
      <c r="AA36" s="113">
        <v>1303529</v>
      </c>
      <c r="AB36" s="113">
        <v>1296558</v>
      </c>
      <c r="AC36" s="113">
        <v>1290189</v>
      </c>
      <c r="AD36" s="113">
        <v>1284476</v>
      </c>
      <c r="AE36" s="113">
        <v>1279194</v>
      </c>
      <c r="AF36" s="113">
        <v>1274394</v>
      </c>
      <c r="AG36" s="113">
        <v>1270178</v>
      </c>
      <c r="AH36" s="113">
        <v>1266171</v>
      </c>
      <c r="AI36" s="113">
        <v>1262583</v>
      </c>
      <c r="AJ36" s="130" t="s">
        <v>8398</v>
      </c>
      <c r="AK36" s="130"/>
      <c r="AL36" s="130"/>
      <c r="AM36" s="130"/>
      <c r="AN36" s="130"/>
      <c r="AO36" s="130"/>
      <c r="AP36" s="130"/>
      <c r="AQ36" s="130"/>
      <c r="AR36" s="130"/>
      <c r="AS36" s="130"/>
      <c r="AT36" s="130"/>
      <c r="AU36" s="130"/>
      <c r="AV36" s="130"/>
      <c r="AW36" s="130"/>
      <c r="AX36" s="130"/>
      <c r="AY36" s="130"/>
      <c r="AZ36" s="130"/>
    </row>
    <row r="37" spans="1:52">
      <c r="A37" s="112" t="s">
        <v>8425</v>
      </c>
      <c r="B37" s="113">
        <v>190204.79999999999</v>
      </c>
      <c r="C37" s="113">
        <v>187172.8</v>
      </c>
      <c r="D37" s="113">
        <v>183913.1</v>
      </c>
      <c r="E37" s="113">
        <v>180613.8</v>
      </c>
      <c r="F37" s="113">
        <v>177274.8</v>
      </c>
      <c r="G37" s="113">
        <v>173774.8</v>
      </c>
      <c r="H37" s="113">
        <v>170281.5</v>
      </c>
      <c r="I37" s="113">
        <v>166678.70000000001</v>
      </c>
      <c r="J37" s="113">
        <v>162990.70000000001</v>
      </c>
      <c r="K37" s="113">
        <v>159240.70000000001</v>
      </c>
      <c r="L37" s="113">
        <v>155449.9</v>
      </c>
      <c r="M37" s="113">
        <v>151705.79999999999</v>
      </c>
      <c r="N37" s="113">
        <v>148001.9</v>
      </c>
      <c r="O37" s="113">
        <v>144454.70000000001</v>
      </c>
      <c r="P37" s="113">
        <v>141056.29999999999</v>
      </c>
      <c r="Q37" s="113">
        <v>137839.5</v>
      </c>
      <c r="R37" s="113">
        <v>134911.4</v>
      </c>
      <c r="S37" s="113">
        <v>132183.29999999999</v>
      </c>
      <c r="T37" s="113">
        <v>129758.2</v>
      </c>
      <c r="U37" s="113">
        <v>127478.2</v>
      </c>
      <c r="V37" s="113">
        <v>125372.4</v>
      </c>
      <c r="W37" s="113">
        <v>123455.5</v>
      </c>
      <c r="X37" s="113">
        <v>121691.8</v>
      </c>
      <c r="Y37" s="113">
        <v>119982</v>
      </c>
      <c r="Z37" s="113">
        <v>118304.9</v>
      </c>
      <c r="AA37" s="113">
        <v>116763.1</v>
      </c>
      <c r="AB37" s="113">
        <v>115328.9</v>
      </c>
      <c r="AC37" s="113">
        <v>113948.3</v>
      </c>
      <c r="AD37" s="113">
        <v>112572.3</v>
      </c>
      <c r="AE37" s="113">
        <v>111313.60000000001</v>
      </c>
      <c r="AF37" s="113">
        <v>110118.7</v>
      </c>
      <c r="AG37" s="113">
        <v>108975.6</v>
      </c>
      <c r="AH37" s="113">
        <v>107869.6</v>
      </c>
      <c r="AI37" s="113">
        <v>106818.1</v>
      </c>
      <c r="AJ37" s="130" t="s">
        <v>8398</v>
      </c>
      <c r="AK37" s="130"/>
      <c r="AL37" s="130"/>
      <c r="AM37" s="130"/>
      <c r="AN37" s="130"/>
      <c r="AO37" s="130"/>
      <c r="AP37" s="130"/>
      <c r="AQ37" s="130"/>
      <c r="AR37" s="130"/>
      <c r="AS37" s="130"/>
      <c r="AT37" s="130"/>
      <c r="AU37" s="130"/>
      <c r="AV37" s="130"/>
      <c r="AW37" s="130"/>
      <c r="AX37" s="130"/>
      <c r="AY37" s="130"/>
      <c r="AZ37" s="130"/>
    </row>
    <row r="38" spans="1:52">
      <c r="A38" s="112" t="s">
        <v>8426</v>
      </c>
      <c r="B38" s="113">
        <v>3682043</v>
      </c>
      <c r="C38" s="113">
        <v>3627200</v>
      </c>
      <c r="D38" s="113">
        <v>3572168</v>
      </c>
      <c r="E38" s="113">
        <v>3515793</v>
      </c>
      <c r="F38" s="113">
        <v>3458229</v>
      </c>
      <c r="G38" s="113">
        <v>3399802</v>
      </c>
      <c r="H38" s="113">
        <v>3339943</v>
      </c>
      <c r="I38" s="113">
        <v>3278717</v>
      </c>
      <c r="J38" s="113">
        <v>3216465</v>
      </c>
      <c r="K38" s="113">
        <v>3152802</v>
      </c>
      <c r="L38" s="113">
        <v>3089037</v>
      </c>
      <c r="M38" s="113">
        <v>3025944</v>
      </c>
      <c r="N38" s="113">
        <v>2963866</v>
      </c>
      <c r="O38" s="113">
        <v>2903836</v>
      </c>
      <c r="P38" s="113">
        <v>2847666</v>
      </c>
      <c r="Q38" s="113">
        <v>2794982</v>
      </c>
      <c r="R38" s="113">
        <v>2746934</v>
      </c>
      <c r="S38" s="113">
        <v>2704033</v>
      </c>
      <c r="T38" s="113">
        <v>2665552</v>
      </c>
      <c r="U38" s="113">
        <v>2631803</v>
      </c>
      <c r="V38" s="113">
        <v>2602409</v>
      </c>
      <c r="W38" s="113">
        <v>2576674</v>
      </c>
      <c r="X38" s="113">
        <v>2553972</v>
      </c>
      <c r="Y38" s="113">
        <v>2533782</v>
      </c>
      <c r="Z38" s="113">
        <v>2515501</v>
      </c>
      <c r="AA38" s="113">
        <v>2499037</v>
      </c>
      <c r="AB38" s="113">
        <v>2484807</v>
      </c>
      <c r="AC38" s="113">
        <v>2472169</v>
      </c>
      <c r="AD38" s="113">
        <v>2460974</v>
      </c>
      <c r="AE38" s="113">
        <v>2451383</v>
      </c>
      <c r="AF38" s="113">
        <v>2443496</v>
      </c>
      <c r="AG38" s="113">
        <v>2437175</v>
      </c>
      <c r="AH38" s="113">
        <v>2431987</v>
      </c>
      <c r="AI38" s="113">
        <v>2428312</v>
      </c>
      <c r="AJ38" s="130" t="s">
        <v>8398</v>
      </c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</row>
    <row r="39" spans="1:52">
      <c r="A39" s="112" t="s">
        <v>8427</v>
      </c>
      <c r="B39" s="113">
        <v>583304.19999999995</v>
      </c>
      <c r="C39" s="113">
        <v>573019</v>
      </c>
      <c r="D39" s="113">
        <v>562849.19999999995</v>
      </c>
      <c r="E39" s="113">
        <v>552725.69999999995</v>
      </c>
      <c r="F39" s="113">
        <v>542514.5</v>
      </c>
      <c r="G39" s="113">
        <v>531998.69999999995</v>
      </c>
      <c r="H39" s="113">
        <v>521274.6</v>
      </c>
      <c r="I39" s="113">
        <v>510350</v>
      </c>
      <c r="J39" s="113">
        <v>499248</v>
      </c>
      <c r="K39" s="113">
        <v>487991.4</v>
      </c>
      <c r="L39" s="113">
        <v>476722.2</v>
      </c>
      <c r="M39" s="113">
        <v>465631.3</v>
      </c>
      <c r="N39" s="113">
        <v>454753.3</v>
      </c>
      <c r="O39" s="113">
        <v>444369.2</v>
      </c>
      <c r="P39" s="113">
        <v>434642</v>
      </c>
      <c r="Q39" s="113">
        <v>425620.7</v>
      </c>
      <c r="R39" s="113">
        <v>417361.3</v>
      </c>
      <c r="S39" s="113">
        <v>410183.2</v>
      </c>
      <c r="T39" s="113">
        <v>403894.8</v>
      </c>
      <c r="U39" s="113">
        <v>398384.3</v>
      </c>
      <c r="V39" s="113">
        <v>393701</v>
      </c>
      <c r="W39" s="113">
        <v>389790.2</v>
      </c>
      <c r="X39" s="113">
        <v>386498.8</v>
      </c>
      <c r="Y39" s="113">
        <v>383603.3</v>
      </c>
      <c r="Z39" s="113">
        <v>381182.4</v>
      </c>
      <c r="AA39" s="113">
        <v>379022.4</v>
      </c>
      <c r="AB39" s="113">
        <v>377197.2</v>
      </c>
      <c r="AC39" s="113">
        <v>375559.2</v>
      </c>
      <c r="AD39" s="113">
        <v>374138.6</v>
      </c>
      <c r="AE39" s="113">
        <v>372853.2</v>
      </c>
      <c r="AF39" s="113">
        <v>371726.3</v>
      </c>
      <c r="AG39" s="113">
        <v>370789.2</v>
      </c>
      <c r="AH39" s="113">
        <v>369909.9</v>
      </c>
      <c r="AI39" s="113">
        <v>369157.4</v>
      </c>
      <c r="AJ39" s="130" t="s">
        <v>8398</v>
      </c>
      <c r="AK39" s="130"/>
      <c r="AL39" s="130"/>
      <c r="AM39" s="130"/>
      <c r="AN39" s="130"/>
      <c r="AO39" s="130"/>
      <c r="AP39" s="130"/>
      <c r="AQ39" s="130"/>
      <c r="AR39" s="130"/>
      <c r="AS39" s="130"/>
      <c r="AT39" s="130"/>
      <c r="AU39" s="130"/>
      <c r="AV39" s="130"/>
      <c r="AW39" s="130"/>
      <c r="AX39" s="130"/>
      <c r="AY39" s="130"/>
      <c r="AZ39" s="130"/>
    </row>
    <row r="40" spans="1:52">
      <c r="A40" s="112" t="s">
        <v>2520</v>
      </c>
      <c r="B40" s="113">
        <v>5427767</v>
      </c>
      <c r="C40" s="113">
        <v>5337307</v>
      </c>
      <c r="D40" s="113">
        <v>5246585</v>
      </c>
      <c r="E40" s="113">
        <v>5153891</v>
      </c>
      <c r="F40" s="113">
        <v>5059524</v>
      </c>
      <c r="G40" s="113">
        <v>4963984</v>
      </c>
      <c r="H40" s="113">
        <v>4866429</v>
      </c>
      <c r="I40" s="113">
        <v>4766983</v>
      </c>
      <c r="J40" s="113">
        <v>4666151</v>
      </c>
      <c r="K40" s="113">
        <v>4563438</v>
      </c>
      <c r="L40" s="113">
        <v>4460882</v>
      </c>
      <c r="M40" s="113">
        <v>4359800</v>
      </c>
      <c r="N40" s="113">
        <v>4260873</v>
      </c>
      <c r="O40" s="113">
        <v>4165814</v>
      </c>
      <c r="P40" s="113">
        <v>4077468</v>
      </c>
      <c r="Q40" s="113">
        <v>3995348</v>
      </c>
      <c r="R40" s="113">
        <v>3921241</v>
      </c>
      <c r="S40" s="113">
        <v>3855863</v>
      </c>
      <c r="T40" s="113">
        <v>3798084</v>
      </c>
      <c r="U40" s="113">
        <v>3748238</v>
      </c>
      <c r="V40" s="113">
        <v>3705617</v>
      </c>
      <c r="W40" s="113">
        <v>3668996</v>
      </c>
      <c r="X40" s="113">
        <v>3637276</v>
      </c>
      <c r="Y40" s="113">
        <v>3609557</v>
      </c>
      <c r="Z40" s="113">
        <v>3584811</v>
      </c>
      <c r="AA40" s="113">
        <v>3562838</v>
      </c>
      <c r="AB40" s="113">
        <v>3544184</v>
      </c>
      <c r="AC40" s="113">
        <v>3527865</v>
      </c>
      <c r="AD40" s="113">
        <v>3513640</v>
      </c>
      <c r="AE40" s="113">
        <v>3501752</v>
      </c>
      <c r="AF40" s="113">
        <v>3492325</v>
      </c>
      <c r="AG40" s="113">
        <v>3485159</v>
      </c>
      <c r="AH40" s="113">
        <v>3479603</v>
      </c>
      <c r="AI40" s="113">
        <v>3476210</v>
      </c>
      <c r="AJ40" s="130" t="s">
        <v>8398</v>
      </c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</row>
    <row r="41" spans="1:52">
      <c r="A41" s="112" t="s">
        <v>8428</v>
      </c>
      <c r="B41" s="113">
        <v>5238761</v>
      </c>
      <c r="C41" s="113">
        <v>5235726</v>
      </c>
      <c r="D41" s="113">
        <v>5231353</v>
      </c>
      <c r="E41" s="113">
        <v>5225807</v>
      </c>
      <c r="F41" s="113">
        <v>5219825</v>
      </c>
      <c r="G41" s="113">
        <v>5212377</v>
      </c>
      <c r="H41" s="113">
        <v>5203356</v>
      </c>
      <c r="I41" s="113">
        <v>5191582</v>
      </c>
      <c r="J41" s="113">
        <v>5178157</v>
      </c>
      <c r="K41" s="113">
        <v>5163454</v>
      </c>
      <c r="L41" s="113">
        <v>5148073</v>
      </c>
      <c r="M41" s="113">
        <v>5133153</v>
      </c>
      <c r="N41" s="113">
        <v>5119755</v>
      </c>
      <c r="O41" s="113">
        <v>5108294</v>
      </c>
      <c r="P41" s="113">
        <v>5099201</v>
      </c>
      <c r="Q41" s="113">
        <v>5092579</v>
      </c>
      <c r="R41" s="113">
        <v>5089262</v>
      </c>
      <c r="S41" s="113">
        <v>5089000</v>
      </c>
      <c r="T41" s="113">
        <v>5090068</v>
      </c>
      <c r="U41" s="113">
        <v>5091567</v>
      </c>
      <c r="V41" s="113">
        <v>5092201</v>
      </c>
      <c r="W41" s="113">
        <v>5092107</v>
      </c>
      <c r="X41" s="113">
        <v>5089771</v>
      </c>
      <c r="Y41" s="113">
        <v>5085134</v>
      </c>
      <c r="Z41" s="113">
        <v>5078080</v>
      </c>
      <c r="AA41" s="113">
        <v>5069705</v>
      </c>
      <c r="AB41" s="113">
        <v>5061394</v>
      </c>
      <c r="AC41" s="113">
        <v>5053486</v>
      </c>
      <c r="AD41" s="113">
        <v>5046920</v>
      </c>
      <c r="AE41" s="113">
        <v>5041878</v>
      </c>
      <c r="AF41" s="113">
        <v>5037732</v>
      </c>
      <c r="AG41" s="113">
        <v>5034540</v>
      </c>
      <c r="AH41" s="113">
        <v>5032442</v>
      </c>
      <c r="AI41" s="113">
        <v>5031255</v>
      </c>
      <c r="AJ41" s="130" t="s">
        <v>8398</v>
      </c>
      <c r="AK41" s="130"/>
      <c r="AL41" s="130"/>
      <c r="AM41" s="130"/>
      <c r="AN41" s="130"/>
      <c r="AO41" s="130"/>
      <c r="AP41" s="130"/>
      <c r="AQ41" s="130"/>
      <c r="AR41" s="130"/>
      <c r="AS41" s="130"/>
      <c r="AT41" s="130"/>
      <c r="AU41" s="130"/>
      <c r="AV41" s="130"/>
      <c r="AW41" s="130"/>
      <c r="AX41" s="130"/>
      <c r="AY41" s="130"/>
      <c r="AZ41" s="130"/>
    </row>
    <row r="42" spans="1:52">
      <c r="A42" s="112" t="s">
        <v>8429</v>
      </c>
      <c r="B42" s="113">
        <v>124931.8</v>
      </c>
      <c r="C42" s="113">
        <v>122601.4</v>
      </c>
      <c r="D42" s="113">
        <v>120260.6</v>
      </c>
      <c r="E42" s="113">
        <v>117591</v>
      </c>
      <c r="F42" s="113">
        <v>114954.2</v>
      </c>
      <c r="G42" s="113">
        <v>112261</v>
      </c>
      <c r="H42" s="113">
        <v>109528.1</v>
      </c>
      <c r="I42" s="113">
        <v>106780.5</v>
      </c>
      <c r="J42" s="113">
        <v>104041.60000000001</v>
      </c>
      <c r="K42" s="113">
        <v>101331.6</v>
      </c>
      <c r="L42" s="113">
        <v>98659.4</v>
      </c>
      <c r="M42" s="113">
        <v>96055.34</v>
      </c>
      <c r="N42" s="113">
        <v>93586.72</v>
      </c>
      <c r="O42" s="113">
        <v>91264.59</v>
      </c>
      <c r="P42" s="113">
        <v>89114.53</v>
      </c>
      <c r="Q42" s="113">
        <v>87143.99</v>
      </c>
      <c r="R42" s="113">
        <v>85347.75</v>
      </c>
      <c r="S42" s="113">
        <v>83753.08</v>
      </c>
      <c r="T42" s="113">
        <v>82347.320000000007</v>
      </c>
      <c r="U42" s="113">
        <v>81106.91</v>
      </c>
      <c r="V42" s="113">
        <v>80004.320000000007</v>
      </c>
      <c r="W42" s="113">
        <v>78972.399999999994</v>
      </c>
      <c r="X42" s="113">
        <v>78008.03</v>
      </c>
      <c r="Y42" s="113">
        <v>77085.570000000007</v>
      </c>
      <c r="Z42" s="113">
        <v>76150.559999999998</v>
      </c>
      <c r="AA42" s="113">
        <v>75239.210000000006</v>
      </c>
      <c r="AB42" s="113">
        <v>74326.67</v>
      </c>
      <c r="AC42" s="113">
        <v>73442.8</v>
      </c>
      <c r="AD42" s="113">
        <v>72594.429999999993</v>
      </c>
      <c r="AE42" s="113">
        <v>71785.2</v>
      </c>
      <c r="AF42" s="113">
        <v>71006.36</v>
      </c>
      <c r="AG42" s="113">
        <v>70284.97</v>
      </c>
      <c r="AH42" s="113">
        <v>69582.23</v>
      </c>
      <c r="AI42" s="113">
        <v>68920.47</v>
      </c>
      <c r="AJ42" s="130" t="s">
        <v>8398</v>
      </c>
      <c r="AK42" s="130"/>
      <c r="AL42" s="130"/>
      <c r="AM42" s="130"/>
      <c r="AN42" s="130"/>
      <c r="AO42" s="130"/>
      <c r="AP42" s="130"/>
      <c r="AQ42" s="130"/>
      <c r="AR42" s="130"/>
      <c r="AS42" s="130"/>
      <c r="AT42" s="130"/>
      <c r="AU42" s="130"/>
      <c r="AV42" s="130"/>
      <c r="AW42" s="130"/>
      <c r="AX42" s="130"/>
      <c r="AY42" s="130"/>
      <c r="AZ42" s="130"/>
    </row>
    <row r="43" spans="1:52">
      <c r="A43" s="112" t="s">
        <v>8430</v>
      </c>
      <c r="B43" s="113">
        <v>5587761</v>
      </c>
      <c r="C43" s="113">
        <v>5493100</v>
      </c>
      <c r="D43" s="113">
        <v>5396305</v>
      </c>
      <c r="E43" s="113">
        <v>5303525</v>
      </c>
      <c r="F43" s="113">
        <v>5206546</v>
      </c>
      <c r="G43" s="113">
        <v>5107980</v>
      </c>
      <c r="H43" s="113">
        <v>5007579</v>
      </c>
      <c r="I43" s="113">
        <v>4904733</v>
      </c>
      <c r="J43" s="113">
        <v>4800659</v>
      </c>
      <c r="K43" s="113">
        <v>4696381</v>
      </c>
      <c r="L43" s="113">
        <v>4592928</v>
      </c>
      <c r="M43" s="113">
        <v>4491727</v>
      </c>
      <c r="N43" s="113">
        <v>4393210</v>
      </c>
      <c r="O43" s="113">
        <v>4298261</v>
      </c>
      <c r="P43" s="113">
        <v>4209112</v>
      </c>
      <c r="Q43" s="113">
        <v>4125592</v>
      </c>
      <c r="R43" s="113">
        <v>4049152</v>
      </c>
      <c r="S43" s="113">
        <v>3979807</v>
      </c>
      <c r="T43" s="113">
        <v>3916834</v>
      </c>
      <c r="U43" s="113">
        <v>3859959</v>
      </c>
      <c r="V43" s="113">
        <v>3808551</v>
      </c>
      <c r="W43" s="113">
        <v>3761299</v>
      </c>
      <c r="X43" s="113">
        <v>3717607</v>
      </c>
      <c r="Y43" s="113">
        <v>3675864</v>
      </c>
      <c r="Z43" s="113">
        <v>3635515</v>
      </c>
      <c r="AA43" s="113">
        <v>3597488</v>
      </c>
      <c r="AB43" s="113">
        <v>3560847</v>
      </c>
      <c r="AC43" s="113">
        <v>3525162</v>
      </c>
      <c r="AD43" s="113">
        <v>3491242</v>
      </c>
      <c r="AE43" s="113">
        <v>3458347</v>
      </c>
      <c r="AF43" s="113">
        <v>3426502</v>
      </c>
      <c r="AG43" s="113">
        <v>3395604</v>
      </c>
      <c r="AH43" s="113">
        <v>3365635</v>
      </c>
      <c r="AI43" s="113">
        <v>3336059</v>
      </c>
      <c r="AJ43" s="130" t="s">
        <v>8398</v>
      </c>
      <c r="AK43" s="130"/>
      <c r="AL43" s="130"/>
      <c r="AM43" s="130"/>
      <c r="AN43" s="130"/>
      <c r="AO43" s="130"/>
      <c r="AP43" s="130"/>
      <c r="AQ43" s="130"/>
      <c r="AR43" s="130"/>
      <c r="AS43" s="130"/>
      <c r="AT43" s="130"/>
      <c r="AU43" s="130"/>
      <c r="AV43" s="130"/>
      <c r="AW43" s="130"/>
      <c r="AX43" s="130"/>
      <c r="AY43" s="130"/>
      <c r="AZ43" s="130"/>
    </row>
    <row r="44" spans="1:52">
      <c r="A44" s="112" t="s">
        <v>8431</v>
      </c>
      <c r="B44" s="113">
        <v>7776724</v>
      </c>
      <c r="C44" s="113">
        <v>7743686</v>
      </c>
      <c r="D44" s="113">
        <v>7708290</v>
      </c>
      <c r="E44" s="113">
        <v>7631705</v>
      </c>
      <c r="F44" s="113">
        <v>7558849</v>
      </c>
      <c r="G44" s="113">
        <v>7482384</v>
      </c>
      <c r="H44" s="113">
        <v>7402116</v>
      </c>
      <c r="I44" s="113">
        <v>7317652</v>
      </c>
      <c r="J44" s="113">
        <v>7230181</v>
      </c>
      <c r="K44" s="113">
        <v>7139882</v>
      </c>
      <c r="L44" s="113">
        <v>7047708</v>
      </c>
      <c r="M44" s="113">
        <v>6954880</v>
      </c>
      <c r="N44" s="113">
        <v>6861567</v>
      </c>
      <c r="O44" s="113">
        <v>6769265</v>
      </c>
      <c r="P44" s="113">
        <v>6677946</v>
      </c>
      <c r="Q44" s="113">
        <v>6589875</v>
      </c>
      <c r="R44" s="113">
        <v>6504692</v>
      </c>
      <c r="S44" s="113">
        <v>6422461</v>
      </c>
      <c r="T44" s="113">
        <v>6342897</v>
      </c>
      <c r="U44" s="113">
        <v>6264750</v>
      </c>
      <c r="V44" s="113">
        <v>6187276</v>
      </c>
      <c r="W44" s="113">
        <v>6110548</v>
      </c>
      <c r="X44" s="113">
        <v>6033509</v>
      </c>
      <c r="Y44" s="113">
        <v>5956073</v>
      </c>
      <c r="Z44" s="113">
        <v>5878232</v>
      </c>
      <c r="AA44" s="113">
        <v>5801009</v>
      </c>
      <c r="AB44" s="113">
        <v>5724918</v>
      </c>
      <c r="AC44" s="113">
        <v>5650393</v>
      </c>
      <c r="AD44" s="113">
        <v>5577580</v>
      </c>
      <c r="AE44" s="113">
        <v>5506566</v>
      </c>
      <c r="AF44" s="113">
        <v>5436651</v>
      </c>
      <c r="AG44" s="113">
        <v>5367839</v>
      </c>
      <c r="AH44" s="113">
        <v>5299946</v>
      </c>
      <c r="AI44" s="113">
        <v>5232777</v>
      </c>
      <c r="AJ44" s="130" t="s">
        <v>8398</v>
      </c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</row>
    <row r="45" spans="1:52">
      <c r="A45" s="112" t="s">
        <v>2006</v>
      </c>
      <c r="B45" s="114">
        <v>9.1100000000000001E-11</v>
      </c>
      <c r="C45" s="114">
        <v>9.1100000000000001E-11</v>
      </c>
      <c r="D45" s="114">
        <v>9.1100000000000001E-11</v>
      </c>
      <c r="E45" s="114">
        <v>1.5299999999999999E-10</v>
      </c>
      <c r="F45" s="114">
        <v>1.5299999999999999E-10</v>
      </c>
      <c r="G45" s="114">
        <v>1.87E-10</v>
      </c>
      <c r="H45" s="114">
        <v>1.87E-10</v>
      </c>
      <c r="I45" s="114">
        <v>2.1299999999999999E-10</v>
      </c>
      <c r="J45" s="114">
        <v>2.7E-10</v>
      </c>
      <c r="K45" s="114">
        <v>2.69E-10</v>
      </c>
      <c r="L45" s="114">
        <v>2.8699999999999999E-10</v>
      </c>
      <c r="M45" s="114">
        <v>2.9400000000000002E-10</v>
      </c>
      <c r="N45" s="114">
        <v>5.1099999999999999E-10</v>
      </c>
      <c r="O45" s="114">
        <v>5.0600000000000001E-10</v>
      </c>
      <c r="P45" s="114">
        <v>6.2300000000000002E-10</v>
      </c>
      <c r="Q45" s="114">
        <v>6.1400000000000005E-10</v>
      </c>
      <c r="R45" s="114">
        <v>6.0299999999999999E-10</v>
      </c>
      <c r="S45" s="114">
        <v>6.3899999999999996E-10</v>
      </c>
      <c r="T45" s="114">
        <v>6.4600000000000004E-10</v>
      </c>
      <c r="U45" s="114">
        <v>6.9199999999999999E-10</v>
      </c>
      <c r="V45" s="114">
        <v>6.7900000000000003E-10</v>
      </c>
      <c r="W45" s="114">
        <v>7.6700000000000004E-10</v>
      </c>
      <c r="X45" s="114">
        <v>7.4300000000000002E-10</v>
      </c>
      <c r="Y45" s="114">
        <v>7.5999999999999996E-10</v>
      </c>
      <c r="Z45" s="114">
        <v>8.3400000000000002E-10</v>
      </c>
      <c r="AA45" s="114">
        <v>8.5800000000000004E-10</v>
      </c>
      <c r="AB45" s="114">
        <v>8.2800000000000004E-10</v>
      </c>
      <c r="AC45" s="114">
        <v>8.5299999999999995E-10</v>
      </c>
      <c r="AD45" s="114">
        <v>8.1399999999999998E-10</v>
      </c>
      <c r="AE45" s="114">
        <v>8.2299999999999995E-10</v>
      </c>
      <c r="AF45" s="114">
        <v>9.0299999999999998E-10</v>
      </c>
      <c r="AG45" s="114">
        <v>8.97E-10</v>
      </c>
      <c r="AH45" s="114">
        <v>8.4999999999999996E-10</v>
      </c>
      <c r="AI45" s="114">
        <v>9.1199999999999995E-10</v>
      </c>
      <c r="AJ45" s="130" t="s">
        <v>8398</v>
      </c>
      <c r="AK45" s="130"/>
      <c r="AL45" s="130"/>
      <c r="AM45" s="130"/>
      <c r="AN45" s="130"/>
      <c r="AO45" s="130"/>
      <c r="AP45" s="130"/>
      <c r="AQ45" s="130"/>
      <c r="AR45" s="130"/>
      <c r="AS45" s="130"/>
      <c r="AT45" s="130"/>
      <c r="AU45" s="130"/>
      <c r="AV45" s="130"/>
      <c r="AW45" s="130"/>
      <c r="AX45" s="130"/>
      <c r="AY45" s="130"/>
      <c r="AZ45" s="130"/>
    </row>
    <row r="46" spans="1:52">
      <c r="A46" s="112" t="s">
        <v>8432</v>
      </c>
      <c r="B46" s="113">
        <v>4466349</v>
      </c>
      <c r="C46" s="113">
        <v>4401305</v>
      </c>
      <c r="D46" s="113">
        <v>4336034</v>
      </c>
      <c r="E46" s="113">
        <v>4269128</v>
      </c>
      <c r="F46" s="113">
        <v>4200772</v>
      </c>
      <c r="G46" s="113">
        <v>4131366</v>
      </c>
      <c r="H46" s="113">
        <v>4060216</v>
      </c>
      <c r="I46" s="113">
        <v>3987406</v>
      </c>
      <c r="J46" s="113">
        <v>3913349</v>
      </c>
      <c r="K46" s="113">
        <v>3837569</v>
      </c>
      <c r="L46" s="113">
        <v>3761647</v>
      </c>
      <c r="M46" s="113">
        <v>3686497</v>
      </c>
      <c r="N46" s="113">
        <v>3612504</v>
      </c>
      <c r="O46" s="113">
        <v>3540890</v>
      </c>
      <c r="P46" s="113">
        <v>3473826</v>
      </c>
      <c r="Q46" s="113">
        <v>3410831</v>
      </c>
      <c r="R46" s="113">
        <v>3353285</v>
      </c>
      <c r="S46" s="113">
        <v>3301801</v>
      </c>
      <c r="T46" s="113">
        <v>3255495</v>
      </c>
      <c r="U46" s="113">
        <v>3214769</v>
      </c>
      <c r="V46" s="113">
        <v>3179184</v>
      </c>
      <c r="W46" s="113">
        <v>3147922</v>
      </c>
      <c r="X46" s="113">
        <v>3120247</v>
      </c>
      <c r="Y46" s="113">
        <v>3095551</v>
      </c>
      <c r="Z46" s="113">
        <v>3073128</v>
      </c>
      <c r="AA46" s="113">
        <v>3052881</v>
      </c>
      <c r="AB46" s="113">
        <v>3035334</v>
      </c>
      <c r="AC46" s="113">
        <v>3019719</v>
      </c>
      <c r="AD46" s="113">
        <v>3005859</v>
      </c>
      <c r="AE46" s="113">
        <v>2993958</v>
      </c>
      <c r="AF46" s="113">
        <v>2984141</v>
      </c>
      <c r="AG46" s="113">
        <v>2976241</v>
      </c>
      <c r="AH46" s="113">
        <v>2969734</v>
      </c>
      <c r="AI46" s="113">
        <v>2965087</v>
      </c>
      <c r="AJ46" s="130" t="s">
        <v>8398</v>
      </c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</row>
    <row r="47" spans="1:52">
      <c r="A47" s="112" t="s">
        <v>8433</v>
      </c>
      <c r="B47" s="113">
        <v>298367.2</v>
      </c>
      <c r="C47" s="113">
        <v>293918.59999999998</v>
      </c>
      <c r="D47" s="113">
        <v>289124.3</v>
      </c>
      <c r="E47" s="113">
        <v>284263.2</v>
      </c>
      <c r="F47" s="113">
        <v>279332.90000000002</v>
      </c>
      <c r="G47" s="113">
        <v>274155.59999999998</v>
      </c>
      <c r="H47" s="113">
        <v>268978.2</v>
      </c>
      <c r="I47" s="113">
        <v>263626.8</v>
      </c>
      <c r="J47" s="113">
        <v>258138.7</v>
      </c>
      <c r="K47" s="113">
        <v>252543.4</v>
      </c>
      <c r="L47" s="113">
        <v>246865.8</v>
      </c>
      <c r="M47" s="113">
        <v>241228.4</v>
      </c>
      <c r="N47" s="113">
        <v>235619.9</v>
      </c>
      <c r="O47" s="113">
        <v>230212.2</v>
      </c>
      <c r="P47" s="113">
        <v>224993</v>
      </c>
      <c r="Q47" s="113">
        <v>220011.2</v>
      </c>
      <c r="R47" s="113">
        <v>215437.6</v>
      </c>
      <c r="S47" s="113">
        <v>211136.5</v>
      </c>
      <c r="T47" s="113">
        <v>207269.6</v>
      </c>
      <c r="U47" s="113">
        <v>203609.2</v>
      </c>
      <c r="V47" s="113">
        <v>200205.1</v>
      </c>
      <c r="W47" s="113">
        <v>197086.8</v>
      </c>
      <c r="X47" s="113">
        <v>194208.5</v>
      </c>
      <c r="Y47" s="113">
        <v>191425.7</v>
      </c>
      <c r="Z47" s="113">
        <v>188703.6</v>
      </c>
      <c r="AA47" s="113">
        <v>186197.8</v>
      </c>
      <c r="AB47" s="113">
        <v>183867</v>
      </c>
      <c r="AC47" s="113">
        <v>181624.3</v>
      </c>
      <c r="AD47" s="113">
        <v>179396.8</v>
      </c>
      <c r="AE47" s="113">
        <v>177350.2</v>
      </c>
      <c r="AF47" s="113">
        <v>175401.4</v>
      </c>
      <c r="AG47" s="113">
        <v>173533.1</v>
      </c>
      <c r="AH47" s="113">
        <v>171723.8</v>
      </c>
      <c r="AI47" s="113">
        <v>169999.4</v>
      </c>
      <c r="AJ47" s="130" t="s">
        <v>8398</v>
      </c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</row>
    <row r="48" spans="1:52">
      <c r="A48" s="112" t="s">
        <v>8434</v>
      </c>
      <c r="B48" s="113">
        <v>3193725</v>
      </c>
      <c r="C48" s="113">
        <v>3201737</v>
      </c>
      <c r="D48" s="113">
        <v>3208818</v>
      </c>
      <c r="E48" s="113">
        <v>3215517</v>
      </c>
      <c r="F48" s="113">
        <v>3221871</v>
      </c>
      <c r="G48" s="113">
        <v>3227365</v>
      </c>
      <c r="H48" s="113">
        <v>3231858</v>
      </c>
      <c r="I48" s="113">
        <v>3234689</v>
      </c>
      <c r="J48" s="113">
        <v>3236509</v>
      </c>
      <c r="K48" s="113">
        <v>3237396</v>
      </c>
      <c r="L48" s="113">
        <v>3237648</v>
      </c>
      <c r="M48" s="113">
        <v>3237741</v>
      </c>
      <c r="N48" s="113">
        <v>3238050</v>
      </c>
      <c r="O48" s="113">
        <v>3238607</v>
      </c>
      <c r="P48" s="113">
        <v>3239582</v>
      </c>
      <c r="Q48" s="113">
        <v>3240883</v>
      </c>
      <c r="R48" s="113">
        <v>3242961</v>
      </c>
      <c r="S48" s="113">
        <v>3245599</v>
      </c>
      <c r="T48" s="113">
        <v>3247934</v>
      </c>
      <c r="U48" s="113">
        <v>3249464</v>
      </c>
      <c r="V48" s="113">
        <v>3249631</v>
      </c>
      <c r="W48" s="113">
        <v>3248813</v>
      </c>
      <c r="X48" s="113">
        <v>3246282</v>
      </c>
      <c r="Y48" s="113">
        <v>3242225</v>
      </c>
      <c r="Z48" s="113">
        <v>3236649</v>
      </c>
      <c r="AA48" s="113">
        <v>3230328</v>
      </c>
      <c r="AB48" s="113">
        <v>3224064</v>
      </c>
      <c r="AC48" s="113">
        <v>3218141</v>
      </c>
      <c r="AD48" s="113">
        <v>3212977</v>
      </c>
      <c r="AE48" s="113">
        <v>3208761</v>
      </c>
      <c r="AF48" s="113">
        <v>3205053</v>
      </c>
      <c r="AG48" s="113">
        <v>3201903</v>
      </c>
      <c r="AH48" s="113">
        <v>3199407</v>
      </c>
      <c r="AI48" s="113">
        <v>3197445</v>
      </c>
      <c r="AJ48" s="130" t="s">
        <v>8398</v>
      </c>
      <c r="AK48" s="130"/>
      <c r="AL48" s="130"/>
      <c r="AM48" s="130"/>
      <c r="AN48" s="130"/>
      <c r="AO48" s="130"/>
      <c r="AP48" s="130"/>
      <c r="AQ48" s="130"/>
      <c r="AR48" s="130"/>
      <c r="AS48" s="130"/>
      <c r="AT48" s="130"/>
      <c r="AU48" s="130"/>
      <c r="AV48" s="130"/>
      <c r="AW48" s="130"/>
      <c r="AX48" s="130"/>
      <c r="AY48" s="130"/>
      <c r="AZ48" s="130"/>
    </row>
    <row r="49" spans="1:52">
      <c r="A49" s="112" t="s">
        <v>8435</v>
      </c>
      <c r="B49" s="113">
        <v>318520.59999999998</v>
      </c>
      <c r="C49" s="113">
        <v>313178.90000000002</v>
      </c>
      <c r="D49" s="113">
        <v>307788.2</v>
      </c>
      <c r="E49" s="113">
        <v>301616.3</v>
      </c>
      <c r="F49" s="113">
        <v>295481.8</v>
      </c>
      <c r="G49" s="113">
        <v>289184</v>
      </c>
      <c r="H49" s="113">
        <v>282761.5</v>
      </c>
      <c r="I49" s="113">
        <v>276267.3</v>
      </c>
      <c r="J49" s="113">
        <v>269749.5</v>
      </c>
      <c r="K49" s="113">
        <v>263252.2</v>
      </c>
      <c r="L49" s="113">
        <v>256780.3</v>
      </c>
      <c r="M49" s="113">
        <v>250394.9</v>
      </c>
      <c r="N49" s="113">
        <v>244234.7</v>
      </c>
      <c r="O49" s="113">
        <v>238340</v>
      </c>
      <c r="P49" s="113">
        <v>232784.9</v>
      </c>
      <c r="Q49" s="113">
        <v>227601.1</v>
      </c>
      <c r="R49" s="113">
        <v>222790</v>
      </c>
      <c r="S49" s="113">
        <v>218421.8</v>
      </c>
      <c r="T49" s="113">
        <v>214477.9</v>
      </c>
      <c r="U49" s="113">
        <v>210913</v>
      </c>
      <c r="V49" s="113">
        <v>207680.3</v>
      </c>
      <c r="W49" s="113">
        <v>204660.7</v>
      </c>
      <c r="X49" s="113">
        <v>201855.2</v>
      </c>
      <c r="Y49" s="113">
        <v>199222.7</v>
      </c>
      <c r="Z49" s="113">
        <v>196647.3</v>
      </c>
      <c r="AA49" s="113">
        <v>194190.5</v>
      </c>
      <c r="AB49" s="113">
        <v>191786.8</v>
      </c>
      <c r="AC49" s="113">
        <v>189476.6</v>
      </c>
      <c r="AD49" s="113">
        <v>187257.5</v>
      </c>
      <c r="AE49" s="113">
        <v>185121.5</v>
      </c>
      <c r="AF49" s="113">
        <v>183040.5</v>
      </c>
      <c r="AG49" s="113">
        <v>181066</v>
      </c>
      <c r="AH49" s="113">
        <v>179110.6</v>
      </c>
      <c r="AI49" s="113">
        <v>177218.7</v>
      </c>
      <c r="AJ49" s="130" t="s">
        <v>8398</v>
      </c>
      <c r="AK49" s="130"/>
      <c r="AL49" s="130"/>
      <c r="AM49" s="130"/>
      <c r="AN49" s="130"/>
      <c r="AO49" s="130"/>
      <c r="AP49" s="130"/>
      <c r="AQ49" s="130"/>
      <c r="AR49" s="130"/>
      <c r="AS49" s="130"/>
      <c r="AT49" s="130"/>
      <c r="AU49" s="130"/>
      <c r="AV49" s="130"/>
      <c r="AW49" s="130"/>
      <c r="AX49" s="130"/>
      <c r="AY49" s="130"/>
      <c r="AZ49" s="130"/>
    </row>
    <row r="50" spans="1:52">
      <c r="A50" s="112" t="s">
        <v>8436</v>
      </c>
      <c r="B50" s="113">
        <v>7709245</v>
      </c>
      <c r="C50" s="113">
        <v>7651070</v>
      </c>
      <c r="D50" s="113">
        <v>7590700</v>
      </c>
      <c r="E50" s="113">
        <v>7534273</v>
      </c>
      <c r="F50" s="113">
        <v>7474600</v>
      </c>
      <c r="G50" s="113">
        <v>7412946</v>
      </c>
      <c r="H50" s="113">
        <v>7346220</v>
      </c>
      <c r="I50" s="113">
        <v>7277115</v>
      </c>
      <c r="J50" s="113">
        <v>7203017</v>
      </c>
      <c r="K50" s="113">
        <v>7127391</v>
      </c>
      <c r="L50" s="113">
        <v>7050450</v>
      </c>
      <c r="M50" s="113">
        <v>6971756</v>
      </c>
      <c r="N50" s="113">
        <v>6894061</v>
      </c>
      <c r="O50" s="113">
        <v>6818664</v>
      </c>
      <c r="P50" s="113">
        <v>6746963</v>
      </c>
      <c r="Q50" s="113">
        <v>6678510</v>
      </c>
      <c r="R50" s="113">
        <v>6617832</v>
      </c>
      <c r="S50" s="113">
        <v>6560505</v>
      </c>
      <c r="T50" s="113">
        <v>6507096</v>
      </c>
      <c r="U50" s="113">
        <v>6456046</v>
      </c>
      <c r="V50" s="113">
        <v>6406369</v>
      </c>
      <c r="W50" s="113">
        <v>6357247</v>
      </c>
      <c r="X50" s="113">
        <v>6308243</v>
      </c>
      <c r="Y50" s="113">
        <v>6256478</v>
      </c>
      <c r="Z50" s="113">
        <v>6203851</v>
      </c>
      <c r="AA50" s="113">
        <v>6150308</v>
      </c>
      <c r="AB50" s="113">
        <v>6096220</v>
      </c>
      <c r="AC50" s="113">
        <v>6042810</v>
      </c>
      <c r="AD50" s="113">
        <v>5990430</v>
      </c>
      <c r="AE50" s="113">
        <v>5939935</v>
      </c>
      <c r="AF50" s="113">
        <v>5892314</v>
      </c>
      <c r="AG50" s="113">
        <v>5844484</v>
      </c>
      <c r="AH50" s="113">
        <v>5797781</v>
      </c>
      <c r="AI50" s="113">
        <v>5753424</v>
      </c>
      <c r="AJ50" s="130" t="s">
        <v>8398</v>
      </c>
      <c r="AK50" s="130"/>
      <c r="AL50" s="130"/>
      <c r="AM50" s="130"/>
      <c r="AN50" s="130"/>
      <c r="AO50" s="130"/>
      <c r="AP50" s="130"/>
      <c r="AQ50" s="130"/>
      <c r="AR50" s="130"/>
      <c r="AS50" s="130"/>
      <c r="AT50" s="130"/>
      <c r="AU50" s="130"/>
      <c r="AV50" s="130"/>
      <c r="AW50" s="130"/>
      <c r="AX50" s="130"/>
      <c r="AY50" s="130"/>
      <c r="AZ50" s="130"/>
    </row>
    <row r="51" spans="1:52">
      <c r="A51" s="112" t="s">
        <v>8437</v>
      </c>
      <c r="B51" s="113">
        <v>73851843</v>
      </c>
      <c r="C51" s="113">
        <v>74280081</v>
      </c>
      <c r="D51" s="113">
        <v>74667806</v>
      </c>
      <c r="E51" s="113">
        <v>74639116</v>
      </c>
      <c r="F51" s="113">
        <v>74603312</v>
      </c>
      <c r="G51" s="113">
        <v>74479853</v>
      </c>
      <c r="H51" s="113">
        <v>74250877</v>
      </c>
      <c r="I51" s="113">
        <v>73894144</v>
      </c>
      <c r="J51" s="113">
        <v>73397360</v>
      </c>
      <c r="K51" s="113">
        <v>72734486</v>
      </c>
      <c r="L51" s="113">
        <v>71889015</v>
      </c>
      <c r="M51" s="113">
        <v>70854283</v>
      </c>
      <c r="N51" s="113">
        <v>69629306</v>
      </c>
      <c r="O51" s="113">
        <v>68243502</v>
      </c>
      <c r="P51" s="113">
        <v>66732639</v>
      </c>
      <c r="Q51" s="113">
        <v>65172360</v>
      </c>
      <c r="R51" s="113">
        <v>63626380</v>
      </c>
      <c r="S51" s="113">
        <v>62164665</v>
      </c>
      <c r="T51" s="113">
        <v>60841875</v>
      </c>
      <c r="U51" s="113">
        <v>59682152</v>
      </c>
      <c r="V51" s="113">
        <v>58686341</v>
      </c>
      <c r="W51" s="113">
        <v>57839158</v>
      </c>
      <c r="X51" s="113">
        <v>57097410</v>
      </c>
      <c r="Y51" s="113">
        <v>56421140</v>
      </c>
      <c r="Z51" s="113">
        <v>55773880</v>
      </c>
      <c r="AA51" s="113">
        <v>55137166</v>
      </c>
      <c r="AB51" s="113">
        <v>54496957</v>
      </c>
      <c r="AC51" s="113">
        <v>53847192</v>
      </c>
      <c r="AD51" s="113">
        <v>53185494</v>
      </c>
      <c r="AE51" s="113">
        <v>52512770</v>
      </c>
      <c r="AF51" s="113">
        <v>51825926</v>
      </c>
      <c r="AG51" s="113">
        <v>51129432</v>
      </c>
      <c r="AH51" s="113">
        <v>50427478</v>
      </c>
      <c r="AI51" s="113">
        <v>49724798</v>
      </c>
      <c r="AJ51" s="130" t="s">
        <v>8398</v>
      </c>
      <c r="AK51" s="130"/>
      <c r="AL51" s="130"/>
      <c r="AM51" s="130"/>
      <c r="AN51" s="130"/>
      <c r="AO51" s="130"/>
      <c r="AP51" s="130"/>
      <c r="AQ51" s="130"/>
      <c r="AR51" s="130"/>
      <c r="AS51" s="130"/>
      <c r="AT51" s="130"/>
      <c r="AU51" s="130"/>
      <c r="AV51" s="130"/>
      <c r="AW51" s="130"/>
      <c r="AX51" s="130"/>
      <c r="AY51" s="130"/>
      <c r="AZ51" s="130"/>
    </row>
    <row r="52" spans="1:52">
      <c r="A52" s="112" t="s">
        <v>2047</v>
      </c>
      <c r="B52" s="113">
        <v>761090.7</v>
      </c>
      <c r="C52" s="113">
        <v>748697.7</v>
      </c>
      <c r="D52" s="113">
        <v>736462.7</v>
      </c>
      <c r="E52" s="113">
        <v>724290.3</v>
      </c>
      <c r="F52" s="113">
        <v>711997.8</v>
      </c>
      <c r="G52" s="113">
        <v>699289.1</v>
      </c>
      <c r="H52" s="113">
        <v>686293.9</v>
      </c>
      <c r="I52" s="113">
        <v>673022.9</v>
      </c>
      <c r="J52" s="113">
        <v>659508.6</v>
      </c>
      <c r="K52" s="113">
        <v>645783.80000000005</v>
      </c>
      <c r="L52" s="113">
        <v>632039.1</v>
      </c>
      <c r="M52" s="113">
        <v>618523.30000000005</v>
      </c>
      <c r="N52" s="113">
        <v>605259.9</v>
      </c>
      <c r="O52" s="113">
        <v>592597.80000000005</v>
      </c>
      <c r="P52" s="113">
        <v>580722.19999999995</v>
      </c>
      <c r="Q52" s="113">
        <v>569670.40000000002</v>
      </c>
      <c r="R52" s="113">
        <v>559498.6</v>
      </c>
      <c r="S52" s="113">
        <v>550632.4</v>
      </c>
      <c r="T52" s="113">
        <v>542810.80000000005</v>
      </c>
      <c r="U52" s="113">
        <v>535888</v>
      </c>
      <c r="V52" s="113">
        <v>529941.5</v>
      </c>
      <c r="W52" s="113">
        <v>524909.4</v>
      </c>
      <c r="X52" s="113">
        <v>520599.4</v>
      </c>
      <c r="Y52" s="113">
        <v>516726.1</v>
      </c>
      <c r="Z52" s="113">
        <v>513417.5</v>
      </c>
      <c r="AA52" s="113">
        <v>510405.5</v>
      </c>
      <c r="AB52" s="113">
        <v>507813</v>
      </c>
      <c r="AC52" s="113">
        <v>505458.2</v>
      </c>
      <c r="AD52" s="113">
        <v>503397.6</v>
      </c>
      <c r="AE52" s="113">
        <v>501529.9</v>
      </c>
      <c r="AF52" s="113">
        <v>499893.8</v>
      </c>
      <c r="AG52" s="113">
        <v>498536.1</v>
      </c>
      <c r="AH52" s="113">
        <v>497279.5</v>
      </c>
      <c r="AI52" s="113">
        <v>496219</v>
      </c>
      <c r="AJ52" s="130" t="s">
        <v>8398</v>
      </c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30"/>
      <c r="AV52" s="130"/>
      <c r="AW52" s="130"/>
      <c r="AX52" s="130"/>
      <c r="AY52" s="130"/>
      <c r="AZ52" s="130"/>
    </row>
    <row r="53" spans="1:52">
      <c r="A53" s="112" t="s">
        <v>8438</v>
      </c>
      <c r="B53" s="113">
        <v>115645</v>
      </c>
      <c r="C53" s="113">
        <v>113833.7</v>
      </c>
      <c r="D53" s="113">
        <v>111885.1</v>
      </c>
      <c r="E53" s="113">
        <v>109912</v>
      </c>
      <c r="F53" s="113">
        <v>107914.2</v>
      </c>
      <c r="G53" s="113">
        <v>105819.2</v>
      </c>
      <c r="H53" s="113">
        <v>103727.3</v>
      </c>
      <c r="I53" s="113">
        <v>101568.8</v>
      </c>
      <c r="J53" s="113">
        <v>99358.25</v>
      </c>
      <c r="K53" s="113">
        <v>97109.19</v>
      </c>
      <c r="L53" s="113">
        <v>94833.38</v>
      </c>
      <c r="M53" s="113">
        <v>92582.43</v>
      </c>
      <c r="N53" s="113">
        <v>90352.18</v>
      </c>
      <c r="O53" s="113">
        <v>88212.3</v>
      </c>
      <c r="P53" s="113">
        <v>86157.99</v>
      </c>
      <c r="Q53" s="113">
        <v>84208.99</v>
      </c>
      <c r="R53" s="113">
        <v>82430.679999999993</v>
      </c>
      <c r="S53" s="113">
        <v>80769.48</v>
      </c>
      <c r="T53" s="113">
        <v>79288.08</v>
      </c>
      <c r="U53" s="113">
        <v>77892.509999999995</v>
      </c>
      <c r="V53" s="113">
        <v>76601.119999999995</v>
      </c>
      <c r="W53" s="113">
        <v>75423.47</v>
      </c>
      <c r="X53" s="113">
        <v>74339.149999999994</v>
      </c>
      <c r="Y53" s="113">
        <v>73288.91</v>
      </c>
      <c r="Z53" s="113">
        <v>72259.75</v>
      </c>
      <c r="AA53" s="113">
        <v>71313.47</v>
      </c>
      <c r="AB53" s="113">
        <v>70433.399999999994</v>
      </c>
      <c r="AC53" s="113">
        <v>69586.33</v>
      </c>
      <c r="AD53" s="113">
        <v>68742.929999999993</v>
      </c>
      <c r="AE53" s="113">
        <v>67970.42</v>
      </c>
      <c r="AF53" s="113">
        <v>67236.429999999993</v>
      </c>
      <c r="AG53" s="113">
        <v>66533.72</v>
      </c>
      <c r="AH53" s="113">
        <v>65853.58</v>
      </c>
      <c r="AI53" s="113">
        <v>65206.49</v>
      </c>
      <c r="AJ53" s="130" t="s">
        <v>8398</v>
      </c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30"/>
      <c r="AV53" s="130"/>
      <c r="AW53" s="130"/>
      <c r="AX53" s="130"/>
      <c r="AY53" s="130"/>
      <c r="AZ53" s="130"/>
    </row>
    <row r="54" spans="1:52">
      <c r="A54" s="112" t="s">
        <v>8439</v>
      </c>
      <c r="B54" s="113">
        <v>3786026</v>
      </c>
      <c r="C54" s="113">
        <v>3751773</v>
      </c>
      <c r="D54" s="113">
        <v>3716933</v>
      </c>
      <c r="E54" s="113">
        <v>3680152</v>
      </c>
      <c r="F54" s="113">
        <v>3643243</v>
      </c>
      <c r="G54" s="113">
        <v>3605053</v>
      </c>
      <c r="H54" s="113">
        <v>3565705</v>
      </c>
      <c r="I54" s="113">
        <v>3524125</v>
      </c>
      <c r="J54" s="113">
        <v>3481180</v>
      </c>
      <c r="K54" s="113">
        <v>3437673</v>
      </c>
      <c r="L54" s="113">
        <v>3394378</v>
      </c>
      <c r="M54" s="113">
        <v>3352953</v>
      </c>
      <c r="N54" s="113">
        <v>3315147</v>
      </c>
      <c r="O54" s="113">
        <v>3282015</v>
      </c>
      <c r="P54" s="113">
        <v>3254177</v>
      </c>
      <c r="Q54" s="113">
        <v>3232207</v>
      </c>
      <c r="R54" s="113">
        <v>3216906</v>
      </c>
      <c r="S54" s="113">
        <v>3208315</v>
      </c>
      <c r="T54" s="113">
        <v>3204547</v>
      </c>
      <c r="U54" s="113">
        <v>3204709</v>
      </c>
      <c r="V54" s="113">
        <v>3206983</v>
      </c>
      <c r="W54" s="113">
        <v>3210355</v>
      </c>
      <c r="X54" s="113">
        <v>3212957</v>
      </c>
      <c r="Y54" s="113">
        <v>3213945</v>
      </c>
      <c r="Z54" s="113">
        <v>3212980</v>
      </c>
      <c r="AA54" s="113">
        <v>3210559</v>
      </c>
      <c r="AB54" s="113">
        <v>3207923</v>
      </c>
      <c r="AC54" s="113">
        <v>3205182</v>
      </c>
      <c r="AD54" s="113">
        <v>3203599</v>
      </c>
      <c r="AE54" s="113">
        <v>3203133</v>
      </c>
      <c r="AF54" s="113">
        <v>3203550</v>
      </c>
      <c r="AG54" s="113">
        <v>3204857</v>
      </c>
      <c r="AH54" s="113">
        <v>3207117</v>
      </c>
      <c r="AI54" s="113">
        <v>3210201</v>
      </c>
      <c r="AJ54" s="130" t="s">
        <v>8398</v>
      </c>
      <c r="AK54" s="130"/>
      <c r="AL54" s="130"/>
      <c r="AM54" s="130"/>
      <c r="AN54" s="130"/>
      <c r="AO54" s="130"/>
      <c r="AP54" s="130"/>
      <c r="AQ54" s="130"/>
      <c r="AR54" s="130"/>
      <c r="AS54" s="130"/>
      <c r="AT54" s="130"/>
      <c r="AU54" s="130"/>
      <c r="AV54" s="130"/>
      <c r="AW54" s="130"/>
      <c r="AX54" s="130"/>
      <c r="AY54" s="130"/>
      <c r="AZ54" s="130"/>
    </row>
    <row r="55" spans="1:52">
      <c r="A55" s="112" t="s">
        <v>3634</v>
      </c>
      <c r="B55" s="113">
        <v>0</v>
      </c>
      <c r="C55" s="113">
        <v>0</v>
      </c>
      <c r="D55" s="113">
        <v>0</v>
      </c>
      <c r="E55" s="113">
        <v>0</v>
      </c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  <c r="M55" s="113">
        <v>0</v>
      </c>
      <c r="N55" s="113">
        <v>0</v>
      </c>
      <c r="O55" s="113">
        <v>0</v>
      </c>
      <c r="P55" s="113">
        <v>0</v>
      </c>
      <c r="Q55" s="113">
        <v>0</v>
      </c>
      <c r="R55" s="113">
        <v>0</v>
      </c>
      <c r="S55" s="113">
        <v>0</v>
      </c>
      <c r="T55" s="113">
        <v>0</v>
      </c>
      <c r="U55" s="113">
        <v>0</v>
      </c>
      <c r="V55" s="113">
        <v>0</v>
      </c>
      <c r="W55" s="113">
        <v>0</v>
      </c>
      <c r="X55" s="113">
        <v>0</v>
      </c>
      <c r="Y55" s="113">
        <v>0</v>
      </c>
      <c r="Z55" s="113">
        <v>0</v>
      </c>
      <c r="AA55" s="113">
        <v>0</v>
      </c>
      <c r="AB55" s="113">
        <v>0</v>
      </c>
      <c r="AC55" s="113">
        <v>0</v>
      </c>
      <c r="AD55" s="113">
        <v>0</v>
      </c>
      <c r="AE55" s="113">
        <v>0</v>
      </c>
      <c r="AF55" s="113">
        <v>0</v>
      </c>
      <c r="AG55" s="113">
        <v>0</v>
      </c>
      <c r="AH55" s="113">
        <v>0</v>
      </c>
      <c r="AI55" s="113">
        <v>0</v>
      </c>
      <c r="AJ55" s="130" t="s">
        <v>8398</v>
      </c>
      <c r="AK55" s="130"/>
      <c r="AL55" s="130"/>
      <c r="AM55" s="130"/>
      <c r="AN55" s="130"/>
      <c r="AO55" s="130"/>
      <c r="AP55" s="130"/>
      <c r="AQ55" s="130"/>
      <c r="AR55" s="130"/>
      <c r="AS55" s="130"/>
      <c r="AT55" s="130"/>
      <c r="AU55" s="130"/>
      <c r="AV55" s="130"/>
      <c r="AW55" s="130"/>
      <c r="AX55" s="130"/>
      <c r="AY55" s="130"/>
      <c r="AZ55" s="130"/>
    </row>
    <row r="56" spans="1:52">
      <c r="A56" s="112" t="s">
        <v>8440</v>
      </c>
      <c r="B56" s="113">
        <v>357395.4</v>
      </c>
      <c r="C56" s="113">
        <v>352297</v>
      </c>
      <c r="D56" s="113">
        <v>347207.6</v>
      </c>
      <c r="E56" s="113">
        <v>341890.2</v>
      </c>
      <c r="F56" s="113">
        <v>336661.2</v>
      </c>
      <c r="G56" s="113">
        <v>331389.09999999998</v>
      </c>
      <c r="H56" s="113">
        <v>326113</v>
      </c>
      <c r="I56" s="113">
        <v>320699.3</v>
      </c>
      <c r="J56" s="113">
        <v>315215.8</v>
      </c>
      <c r="K56" s="113">
        <v>309746.90000000002</v>
      </c>
      <c r="L56" s="113">
        <v>304343.8</v>
      </c>
      <c r="M56" s="113">
        <v>299183.59999999998</v>
      </c>
      <c r="N56" s="113">
        <v>294470.40000000002</v>
      </c>
      <c r="O56" s="113">
        <v>290331.09999999998</v>
      </c>
      <c r="P56" s="113">
        <v>286821.90000000002</v>
      </c>
      <c r="Q56" s="113">
        <v>284020</v>
      </c>
      <c r="R56" s="113">
        <v>282009.90000000002</v>
      </c>
      <c r="S56" s="113">
        <v>280819.8</v>
      </c>
      <c r="T56" s="113">
        <v>280239.2</v>
      </c>
      <c r="U56" s="113">
        <v>280211.40000000002</v>
      </c>
      <c r="V56" s="113">
        <v>280544.3</v>
      </c>
      <c r="W56" s="113">
        <v>281104.8</v>
      </c>
      <c r="X56" s="113">
        <v>281688</v>
      </c>
      <c r="Y56" s="113">
        <v>282166.5</v>
      </c>
      <c r="Z56" s="113">
        <v>282487.40000000002</v>
      </c>
      <c r="AA56" s="113">
        <v>282659.40000000002</v>
      </c>
      <c r="AB56" s="113">
        <v>282802.5</v>
      </c>
      <c r="AC56" s="113">
        <v>282890.40000000002</v>
      </c>
      <c r="AD56" s="113">
        <v>283080.40000000002</v>
      </c>
      <c r="AE56" s="113">
        <v>283342.5</v>
      </c>
      <c r="AF56" s="113">
        <v>283670.40000000002</v>
      </c>
      <c r="AG56" s="113">
        <v>284067.20000000001</v>
      </c>
      <c r="AH56" s="113">
        <v>284545.5</v>
      </c>
      <c r="AI56" s="113">
        <v>285104.5</v>
      </c>
      <c r="AJ56" s="130" t="s">
        <v>8398</v>
      </c>
      <c r="AK56" s="130"/>
      <c r="AL56" s="130"/>
      <c r="AM56" s="130"/>
      <c r="AN56" s="130"/>
      <c r="AO56" s="130"/>
      <c r="AP56" s="130"/>
      <c r="AQ56" s="130"/>
      <c r="AR56" s="130"/>
      <c r="AS56" s="130"/>
      <c r="AT56" s="130"/>
      <c r="AU56" s="130"/>
      <c r="AV56" s="130"/>
      <c r="AW56" s="130"/>
      <c r="AX56" s="130"/>
      <c r="AY56" s="130"/>
      <c r="AZ56" s="130"/>
    </row>
    <row r="57" spans="1:52">
      <c r="A57" s="112" t="s">
        <v>8441</v>
      </c>
      <c r="B57" s="113">
        <v>1967967</v>
      </c>
      <c r="C57" s="113">
        <v>1929895</v>
      </c>
      <c r="D57" s="113">
        <v>1891113</v>
      </c>
      <c r="E57" s="113">
        <v>1853717</v>
      </c>
      <c r="F57" s="113">
        <v>1814900</v>
      </c>
      <c r="G57" s="113">
        <v>1775610</v>
      </c>
      <c r="H57" s="113">
        <v>1735783</v>
      </c>
      <c r="I57" s="113">
        <v>1695215</v>
      </c>
      <c r="J57" s="113">
        <v>1654375</v>
      </c>
      <c r="K57" s="113">
        <v>1613661</v>
      </c>
      <c r="L57" s="113">
        <v>1573499</v>
      </c>
      <c r="M57" s="113">
        <v>1534457</v>
      </c>
      <c r="N57" s="113">
        <v>1496773</v>
      </c>
      <c r="O57" s="113">
        <v>1460807</v>
      </c>
      <c r="P57" s="113">
        <v>1427407</v>
      </c>
      <c r="Q57" s="113">
        <v>1396513</v>
      </c>
      <c r="R57" s="113">
        <v>1368629</v>
      </c>
      <c r="S57" s="113">
        <v>1343736</v>
      </c>
      <c r="T57" s="113">
        <v>1321521</v>
      </c>
      <c r="U57" s="113">
        <v>1301818</v>
      </c>
      <c r="V57" s="113">
        <v>1284336</v>
      </c>
      <c r="W57" s="113">
        <v>1268515</v>
      </c>
      <c r="X57" s="113">
        <v>1254079</v>
      </c>
      <c r="Y57" s="113">
        <v>1240387</v>
      </c>
      <c r="Z57" s="113">
        <v>1227208</v>
      </c>
      <c r="AA57" s="113">
        <v>1214851</v>
      </c>
      <c r="AB57" s="113">
        <v>1202959</v>
      </c>
      <c r="AC57" s="113">
        <v>1191374</v>
      </c>
      <c r="AD57" s="113">
        <v>1180394</v>
      </c>
      <c r="AE57" s="113">
        <v>1169746</v>
      </c>
      <c r="AF57" s="113">
        <v>1159454</v>
      </c>
      <c r="AG57" s="113">
        <v>1149476</v>
      </c>
      <c r="AH57" s="113">
        <v>1139811</v>
      </c>
      <c r="AI57" s="113">
        <v>1130265</v>
      </c>
      <c r="AJ57" s="130" t="s">
        <v>8398</v>
      </c>
      <c r="AK57" s="130"/>
      <c r="AL57" s="130"/>
      <c r="AM57" s="130"/>
      <c r="AN57" s="130"/>
      <c r="AO57" s="130"/>
      <c r="AP57" s="130"/>
      <c r="AQ57" s="130"/>
      <c r="AR57" s="130"/>
      <c r="AS57" s="130"/>
      <c r="AT57" s="130"/>
      <c r="AU57" s="130"/>
      <c r="AV57" s="130"/>
      <c r="AW57" s="130"/>
      <c r="AX57" s="130"/>
      <c r="AY57" s="130"/>
      <c r="AZ57" s="130"/>
    </row>
    <row r="58" spans="1:52">
      <c r="A58" s="112" t="s">
        <v>5217</v>
      </c>
      <c r="B58" s="113">
        <v>36125.51</v>
      </c>
      <c r="C58" s="113">
        <v>34524.839999999997</v>
      </c>
      <c r="D58" s="113">
        <v>32946.67</v>
      </c>
      <c r="E58" s="113">
        <v>31398.91</v>
      </c>
      <c r="F58" s="113">
        <v>29878.1</v>
      </c>
      <c r="G58" s="113">
        <v>28368.81</v>
      </c>
      <c r="H58" s="113">
        <v>26881.21</v>
      </c>
      <c r="I58" s="113">
        <v>25407.99</v>
      </c>
      <c r="J58" s="113">
        <v>23944.82</v>
      </c>
      <c r="K58" s="113">
        <v>22489.63</v>
      </c>
      <c r="L58" s="113">
        <v>21057.439999999999</v>
      </c>
      <c r="M58" s="113">
        <v>19671.09</v>
      </c>
      <c r="N58" s="113">
        <v>18339.14</v>
      </c>
      <c r="O58" s="113">
        <v>17102.240000000002</v>
      </c>
      <c r="P58" s="113">
        <v>15979.29</v>
      </c>
      <c r="Q58" s="113">
        <v>14979.16</v>
      </c>
      <c r="R58" s="113">
        <v>14100.59</v>
      </c>
      <c r="S58" s="113">
        <v>13380.09</v>
      </c>
      <c r="T58" s="113">
        <v>12800.36</v>
      </c>
      <c r="U58" s="113">
        <v>12345.31</v>
      </c>
      <c r="V58" s="113">
        <v>12020.31</v>
      </c>
      <c r="W58" s="113">
        <v>11811.47</v>
      </c>
      <c r="X58" s="113">
        <v>11696.54</v>
      </c>
      <c r="Y58" s="113">
        <v>11638.38</v>
      </c>
      <c r="Z58" s="113">
        <v>11637.9</v>
      </c>
      <c r="AA58" s="113">
        <v>11660.69</v>
      </c>
      <c r="AB58" s="113">
        <v>11713.92</v>
      </c>
      <c r="AC58" s="113">
        <v>11771.15</v>
      </c>
      <c r="AD58" s="113">
        <v>11840.8</v>
      </c>
      <c r="AE58" s="113">
        <v>11912.32</v>
      </c>
      <c r="AF58" s="113">
        <v>11992.63</v>
      </c>
      <c r="AG58" s="113">
        <v>12086.54</v>
      </c>
      <c r="AH58" s="113">
        <v>12180.05</v>
      </c>
      <c r="AI58" s="113">
        <v>12282.7</v>
      </c>
      <c r="AJ58" s="130" t="s">
        <v>8398</v>
      </c>
      <c r="AK58" s="130"/>
      <c r="AL58" s="130"/>
      <c r="AM58" s="130"/>
      <c r="AN58" s="130"/>
      <c r="AO58" s="130"/>
      <c r="AP58" s="130"/>
      <c r="AQ58" s="130"/>
      <c r="AR58" s="130"/>
      <c r="AS58" s="130"/>
      <c r="AT58" s="130"/>
      <c r="AU58" s="130"/>
      <c r="AV58" s="130"/>
      <c r="AW58" s="130"/>
      <c r="AX58" s="130"/>
      <c r="AY58" s="130"/>
      <c r="AZ58" s="130"/>
    </row>
    <row r="59" spans="1:52">
      <c r="A59" s="130" t="s">
        <v>8442</v>
      </c>
      <c r="B59" s="111">
        <v>899000000</v>
      </c>
      <c r="C59" s="111">
        <v>887000000</v>
      </c>
      <c r="D59" s="111">
        <v>874000000</v>
      </c>
      <c r="E59" s="111">
        <v>860000000</v>
      </c>
      <c r="F59" s="111">
        <v>845000000</v>
      </c>
      <c r="G59" s="111">
        <v>830000000</v>
      </c>
      <c r="H59" s="111">
        <v>814000000</v>
      </c>
      <c r="I59" s="111">
        <v>798000000</v>
      </c>
      <c r="J59" s="111">
        <v>781000000</v>
      </c>
      <c r="K59" s="111">
        <v>764000000</v>
      </c>
      <c r="L59" s="111">
        <v>748000000</v>
      </c>
      <c r="M59" s="111">
        <v>732000000</v>
      </c>
      <c r="N59" s="111">
        <v>717000000</v>
      </c>
      <c r="O59" s="111">
        <v>702000000</v>
      </c>
      <c r="P59" s="111">
        <v>690000000</v>
      </c>
      <c r="Q59" s="111">
        <v>678000000</v>
      </c>
      <c r="R59" s="111">
        <v>668000000</v>
      </c>
      <c r="S59" s="111">
        <v>659000000</v>
      </c>
      <c r="T59" s="111">
        <v>650000000</v>
      </c>
      <c r="U59" s="111">
        <v>642000000</v>
      </c>
      <c r="V59" s="111">
        <v>634000000</v>
      </c>
      <c r="W59" s="111">
        <v>626000000</v>
      </c>
      <c r="X59" s="111">
        <v>618000000</v>
      </c>
      <c r="Y59" s="111">
        <v>610000000</v>
      </c>
      <c r="Z59" s="111">
        <v>601000000</v>
      </c>
      <c r="AA59" s="111">
        <v>593000000</v>
      </c>
      <c r="AB59" s="111">
        <v>585000000</v>
      </c>
      <c r="AC59" s="111">
        <v>578000000</v>
      </c>
      <c r="AD59" s="111">
        <v>570000000</v>
      </c>
      <c r="AE59" s="111">
        <v>563000000</v>
      </c>
      <c r="AF59" s="111">
        <v>555000000</v>
      </c>
      <c r="AG59" s="111">
        <v>548000000</v>
      </c>
      <c r="AH59" s="111">
        <v>541000000</v>
      </c>
      <c r="AI59" s="111">
        <v>534000000</v>
      </c>
      <c r="AJ59" s="130" t="s">
        <v>8442</v>
      </c>
      <c r="AK59" s="130"/>
      <c r="AL59" s="130"/>
      <c r="AM59" s="130"/>
      <c r="AN59" s="130"/>
      <c r="AO59" s="130"/>
      <c r="AP59" s="130"/>
      <c r="AQ59" s="130"/>
      <c r="AR59" s="130"/>
      <c r="AS59" s="130"/>
      <c r="AT59" s="130"/>
      <c r="AU59" s="130"/>
      <c r="AV59" s="130"/>
      <c r="AW59" s="130"/>
      <c r="AX59" s="130"/>
      <c r="AY59" s="130"/>
      <c r="AZ59" s="130"/>
    </row>
    <row r="60" spans="1:52">
      <c r="A60" s="112" t="s">
        <v>8399</v>
      </c>
      <c r="B60" s="113">
        <v>23858029</v>
      </c>
      <c r="C60" s="113">
        <v>23586860</v>
      </c>
      <c r="D60" s="113">
        <v>23300581</v>
      </c>
      <c r="E60" s="113">
        <v>23021732</v>
      </c>
      <c r="F60" s="113">
        <v>22725697</v>
      </c>
      <c r="G60" s="113">
        <v>22418327</v>
      </c>
      <c r="H60" s="113">
        <v>22090469</v>
      </c>
      <c r="I60" s="113">
        <v>21752513</v>
      </c>
      <c r="J60" s="113">
        <v>21397991</v>
      </c>
      <c r="K60" s="113">
        <v>21039301</v>
      </c>
      <c r="L60" s="113">
        <v>20678315</v>
      </c>
      <c r="M60" s="113">
        <v>20314141</v>
      </c>
      <c r="N60" s="113">
        <v>19955330</v>
      </c>
      <c r="O60" s="113">
        <v>19604541</v>
      </c>
      <c r="P60" s="113">
        <v>19263592</v>
      </c>
      <c r="Q60" s="113">
        <v>18928236</v>
      </c>
      <c r="R60" s="113">
        <v>18609474</v>
      </c>
      <c r="S60" s="113">
        <v>18292418</v>
      </c>
      <c r="T60" s="113">
        <v>17978836</v>
      </c>
      <c r="U60" s="113">
        <v>17666686</v>
      </c>
      <c r="V60" s="113">
        <v>17357103</v>
      </c>
      <c r="W60" s="113">
        <v>17052470</v>
      </c>
      <c r="X60" s="113">
        <v>16755613</v>
      </c>
      <c r="Y60" s="113">
        <v>16460855</v>
      </c>
      <c r="Z60" s="113">
        <v>16174786</v>
      </c>
      <c r="AA60" s="113">
        <v>15896321</v>
      </c>
      <c r="AB60" s="113">
        <v>15624764</v>
      </c>
      <c r="AC60" s="113">
        <v>15360909</v>
      </c>
      <c r="AD60" s="113">
        <v>15103389</v>
      </c>
      <c r="AE60" s="113">
        <v>14852657</v>
      </c>
      <c r="AF60" s="113">
        <v>14609577</v>
      </c>
      <c r="AG60" s="113">
        <v>14364862</v>
      </c>
      <c r="AH60" s="113">
        <v>14121368</v>
      </c>
      <c r="AI60" s="113">
        <v>13882095</v>
      </c>
      <c r="AJ60" s="130" t="s">
        <v>8442</v>
      </c>
      <c r="AK60" s="130"/>
      <c r="AL60" s="130"/>
      <c r="AM60" s="130"/>
      <c r="AN60" s="130"/>
      <c r="AO60" s="130"/>
      <c r="AP60" s="130"/>
      <c r="AQ60" s="130"/>
      <c r="AR60" s="130"/>
      <c r="AS60" s="130"/>
      <c r="AT60" s="130"/>
      <c r="AU60" s="130"/>
      <c r="AV60" s="130"/>
      <c r="AW60" s="130"/>
      <c r="AX60" s="130"/>
      <c r="AY60" s="130"/>
      <c r="AZ60" s="130"/>
    </row>
    <row r="61" spans="1:52">
      <c r="A61" s="112" t="s">
        <v>8400</v>
      </c>
      <c r="B61" s="113">
        <v>0</v>
      </c>
      <c r="C61" s="113">
        <v>0</v>
      </c>
      <c r="D61" s="113">
        <v>0</v>
      </c>
      <c r="E61" s="113">
        <v>0</v>
      </c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  <c r="M61" s="113">
        <v>0</v>
      </c>
      <c r="N61" s="113">
        <v>0</v>
      </c>
      <c r="O61" s="113">
        <v>0</v>
      </c>
      <c r="P61" s="113">
        <v>0</v>
      </c>
      <c r="Q61" s="113">
        <v>0</v>
      </c>
      <c r="R61" s="113">
        <v>0</v>
      </c>
      <c r="S61" s="113">
        <v>0</v>
      </c>
      <c r="T61" s="113">
        <v>0</v>
      </c>
      <c r="U61" s="113">
        <v>0</v>
      </c>
      <c r="V61" s="113">
        <v>0</v>
      </c>
      <c r="W61" s="113">
        <v>0</v>
      </c>
      <c r="X61" s="113">
        <v>0</v>
      </c>
      <c r="Y61" s="113">
        <v>0</v>
      </c>
      <c r="Z61" s="113">
        <v>0</v>
      </c>
      <c r="AA61" s="113">
        <v>0</v>
      </c>
      <c r="AB61" s="113">
        <v>0</v>
      </c>
      <c r="AC61" s="113">
        <v>0</v>
      </c>
      <c r="AD61" s="113">
        <v>0</v>
      </c>
      <c r="AE61" s="113">
        <v>0</v>
      </c>
      <c r="AF61" s="113">
        <v>0</v>
      </c>
      <c r="AG61" s="113">
        <v>0</v>
      </c>
      <c r="AH61" s="113">
        <v>0</v>
      </c>
      <c r="AI61" s="113">
        <v>0</v>
      </c>
      <c r="AJ61" s="130" t="s">
        <v>8442</v>
      </c>
      <c r="AK61" s="130"/>
      <c r="AL61" s="130"/>
      <c r="AM61" s="130"/>
      <c r="AN61" s="130"/>
      <c r="AO61" s="130"/>
      <c r="AP61" s="130"/>
      <c r="AQ61" s="130"/>
      <c r="AR61" s="130"/>
      <c r="AS61" s="130"/>
      <c r="AT61" s="130"/>
      <c r="AU61" s="130"/>
      <c r="AV61" s="130"/>
      <c r="AW61" s="130"/>
      <c r="AX61" s="130"/>
      <c r="AY61" s="130"/>
      <c r="AZ61" s="130"/>
    </row>
    <row r="62" spans="1:52">
      <c r="A62" s="112" t="s">
        <v>8401</v>
      </c>
      <c r="B62" s="113">
        <v>26587158</v>
      </c>
      <c r="C62" s="113">
        <v>26322683</v>
      </c>
      <c r="D62" s="113">
        <v>26058333</v>
      </c>
      <c r="E62" s="113">
        <v>25789867</v>
      </c>
      <c r="F62" s="113">
        <v>25510645</v>
      </c>
      <c r="G62" s="113">
        <v>25209965</v>
      </c>
      <c r="H62" s="113">
        <v>24894374</v>
      </c>
      <c r="I62" s="113">
        <v>24565733</v>
      </c>
      <c r="J62" s="113">
        <v>24225260</v>
      </c>
      <c r="K62" s="113">
        <v>23873049</v>
      </c>
      <c r="L62" s="113">
        <v>23514470</v>
      </c>
      <c r="M62" s="113">
        <v>23156880</v>
      </c>
      <c r="N62" s="113">
        <v>22798722</v>
      </c>
      <c r="O62" s="113">
        <v>22448917</v>
      </c>
      <c r="P62" s="113">
        <v>22110263</v>
      </c>
      <c r="Q62" s="113">
        <v>21778524</v>
      </c>
      <c r="R62" s="113">
        <v>21451754</v>
      </c>
      <c r="S62" s="113">
        <v>21140955</v>
      </c>
      <c r="T62" s="113">
        <v>20834345</v>
      </c>
      <c r="U62" s="113">
        <v>20528247</v>
      </c>
      <c r="V62" s="113">
        <v>20228574</v>
      </c>
      <c r="W62" s="113">
        <v>19938943</v>
      </c>
      <c r="X62" s="113">
        <v>19658391</v>
      </c>
      <c r="Y62" s="113">
        <v>19383339</v>
      </c>
      <c r="Z62" s="113">
        <v>19122340</v>
      </c>
      <c r="AA62" s="113">
        <v>18869673</v>
      </c>
      <c r="AB62" s="113">
        <v>18630055</v>
      </c>
      <c r="AC62" s="113">
        <v>18398600</v>
      </c>
      <c r="AD62" s="113">
        <v>18175625</v>
      </c>
      <c r="AE62" s="113">
        <v>17957145</v>
      </c>
      <c r="AF62" s="113">
        <v>17742955</v>
      </c>
      <c r="AG62" s="113">
        <v>17533713</v>
      </c>
      <c r="AH62" s="113">
        <v>17323435</v>
      </c>
      <c r="AI62" s="113">
        <v>17114696</v>
      </c>
      <c r="AJ62" s="130" t="s">
        <v>8442</v>
      </c>
      <c r="AK62" s="130"/>
      <c r="AL62" s="130"/>
      <c r="AM62" s="130"/>
      <c r="AN62" s="130"/>
      <c r="AO62" s="130"/>
      <c r="AP62" s="130"/>
      <c r="AQ62" s="130"/>
      <c r="AR62" s="130"/>
      <c r="AS62" s="130"/>
      <c r="AT62" s="130"/>
      <c r="AU62" s="130"/>
      <c r="AV62" s="130"/>
      <c r="AW62" s="130"/>
      <c r="AX62" s="130"/>
      <c r="AY62" s="130"/>
      <c r="AZ62" s="130"/>
    </row>
    <row r="63" spans="1:52">
      <c r="A63" s="112" t="s">
        <v>8402</v>
      </c>
      <c r="B63" s="113">
        <v>15749910</v>
      </c>
      <c r="C63" s="113">
        <v>15618500</v>
      </c>
      <c r="D63" s="113">
        <v>15481443</v>
      </c>
      <c r="E63" s="113">
        <v>15250937</v>
      </c>
      <c r="F63" s="113">
        <v>15029330</v>
      </c>
      <c r="G63" s="113">
        <v>14800518</v>
      </c>
      <c r="H63" s="113">
        <v>14564752</v>
      </c>
      <c r="I63" s="113">
        <v>14321971</v>
      </c>
      <c r="J63" s="113">
        <v>14075773</v>
      </c>
      <c r="K63" s="113">
        <v>13827461</v>
      </c>
      <c r="L63" s="113">
        <v>13579922</v>
      </c>
      <c r="M63" s="113">
        <v>13336330</v>
      </c>
      <c r="N63" s="113">
        <v>13096999</v>
      </c>
      <c r="O63" s="113">
        <v>12864669</v>
      </c>
      <c r="P63" s="113">
        <v>12638172</v>
      </c>
      <c r="Q63" s="113">
        <v>12421262</v>
      </c>
      <c r="R63" s="113">
        <v>12212009</v>
      </c>
      <c r="S63" s="113">
        <v>12010071</v>
      </c>
      <c r="T63" s="113">
        <v>11815244</v>
      </c>
      <c r="U63" s="113">
        <v>11626029</v>
      </c>
      <c r="V63" s="113">
        <v>11442516</v>
      </c>
      <c r="W63" s="113">
        <v>11266454</v>
      </c>
      <c r="X63" s="113">
        <v>11096342</v>
      </c>
      <c r="Y63" s="113">
        <v>10931850</v>
      </c>
      <c r="Z63" s="113">
        <v>10771921</v>
      </c>
      <c r="AA63" s="113">
        <v>10617266</v>
      </c>
      <c r="AB63" s="113">
        <v>10467381</v>
      </c>
      <c r="AC63" s="113">
        <v>10321857</v>
      </c>
      <c r="AD63" s="113">
        <v>10180046</v>
      </c>
      <c r="AE63" s="113">
        <v>10041557</v>
      </c>
      <c r="AF63" s="113">
        <v>9904537</v>
      </c>
      <c r="AG63" s="113">
        <v>9768836</v>
      </c>
      <c r="AH63" s="113">
        <v>9633967</v>
      </c>
      <c r="AI63" s="113">
        <v>9499457</v>
      </c>
      <c r="AJ63" s="130" t="s">
        <v>8442</v>
      </c>
      <c r="AK63" s="130"/>
      <c r="AL63" s="130"/>
      <c r="AM63" s="130"/>
      <c r="AN63" s="130"/>
      <c r="AO63" s="130"/>
      <c r="AP63" s="130"/>
      <c r="AQ63" s="130"/>
      <c r="AR63" s="130"/>
      <c r="AS63" s="130"/>
      <c r="AT63" s="130"/>
      <c r="AU63" s="130"/>
      <c r="AV63" s="130"/>
      <c r="AW63" s="130"/>
      <c r="AX63" s="130"/>
      <c r="AY63" s="130"/>
      <c r="AZ63" s="130"/>
    </row>
    <row r="64" spans="1:52">
      <c r="A64" s="112" t="s">
        <v>8403</v>
      </c>
      <c r="B64" s="113">
        <v>65544100</v>
      </c>
      <c r="C64" s="113">
        <v>63274543</v>
      </c>
      <c r="D64" s="113">
        <v>60976983</v>
      </c>
      <c r="E64" s="113">
        <v>58703303</v>
      </c>
      <c r="F64" s="113">
        <v>56407131</v>
      </c>
      <c r="G64" s="113">
        <v>54115761</v>
      </c>
      <c r="H64" s="113">
        <v>51821370</v>
      </c>
      <c r="I64" s="113">
        <v>49553050</v>
      </c>
      <c r="J64" s="113">
        <v>47309232</v>
      </c>
      <c r="K64" s="113">
        <v>45108503</v>
      </c>
      <c r="L64" s="113">
        <v>43013159</v>
      </c>
      <c r="M64" s="113">
        <v>41050293</v>
      </c>
      <c r="N64" s="113">
        <v>39285762</v>
      </c>
      <c r="O64" s="113">
        <v>37740593</v>
      </c>
      <c r="P64" s="113">
        <v>36436299</v>
      </c>
      <c r="Q64" s="113">
        <v>35359466</v>
      </c>
      <c r="R64" s="113">
        <v>34509961</v>
      </c>
      <c r="S64" s="113">
        <v>33832333</v>
      </c>
      <c r="T64" s="113">
        <v>33294603</v>
      </c>
      <c r="U64" s="113">
        <v>32835355</v>
      </c>
      <c r="V64" s="113">
        <v>32447883</v>
      </c>
      <c r="W64" s="113">
        <v>32089208</v>
      </c>
      <c r="X64" s="113">
        <v>31744207</v>
      </c>
      <c r="Y64" s="113">
        <v>31422765</v>
      </c>
      <c r="Z64" s="113">
        <v>31099748</v>
      </c>
      <c r="AA64" s="113">
        <v>30801234</v>
      </c>
      <c r="AB64" s="113">
        <v>30509174</v>
      </c>
      <c r="AC64" s="113">
        <v>30234305</v>
      </c>
      <c r="AD64" s="113">
        <v>29965868</v>
      </c>
      <c r="AE64" s="113">
        <v>29714849</v>
      </c>
      <c r="AF64" s="113">
        <v>29462436</v>
      </c>
      <c r="AG64" s="113">
        <v>29209750</v>
      </c>
      <c r="AH64" s="113">
        <v>28958838</v>
      </c>
      <c r="AI64" s="113">
        <v>28701711</v>
      </c>
      <c r="AJ64" s="130" t="s">
        <v>8442</v>
      </c>
      <c r="AK64" s="130"/>
      <c r="AL64" s="130"/>
      <c r="AM64" s="130"/>
      <c r="AN64" s="130"/>
      <c r="AO64" s="130"/>
      <c r="AP64" s="130"/>
      <c r="AQ64" s="130"/>
      <c r="AR64" s="130"/>
      <c r="AS64" s="130"/>
      <c r="AT64" s="130"/>
      <c r="AU64" s="130"/>
      <c r="AV64" s="130"/>
      <c r="AW64" s="130"/>
      <c r="AX64" s="130"/>
      <c r="AY64" s="130"/>
      <c r="AZ64" s="130"/>
    </row>
    <row r="65" spans="1:52">
      <c r="A65" s="112" t="s">
        <v>8404</v>
      </c>
      <c r="B65" s="113">
        <v>1813533</v>
      </c>
      <c r="C65" s="113">
        <v>1751476</v>
      </c>
      <c r="D65" s="113">
        <v>1689921</v>
      </c>
      <c r="E65" s="113">
        <v>1628941</v>
      </c>
      <c r="F65" s="113">
        <v>1568141</v>
      </c>
      <c r="G65" s="113">
        <v>1506628</v>
      </c>
      <c r="H65" s="113">
        <v>1445135</v>
      </c>
      <c r="I65" s="113">
        <v>1383774</v>
      </c>
      <c r="J65" s="113">
        <v>1322965</v>
      </c>
      <c r="K65" s="113">
        <v>1263344</v>
      </c>
      <c r="L65" s="113">
        <v>1206403</v>
      </c>
      <c r="M65" s="113">
        <v>1153876</v>
      </c>
      <c r="N65" s="113">
        <v>1106442</v>
      </c>
      <c r="O65" s="113">
        <v>1065864</v>
      </c>
      <c r="P65" s="113">
        <v>1032475</v>
      </c>
      <c r="Q65" s="113">
        <v>1005613</v>
      </c>
      <c r="R65" s="113">
        <v>983953</v>
      </c>
      <c r="S65" s="113">
        <v>967679.6</v>
      </c>
      <c r="T65" s="113">
        <v>954424.3</v>
      </c>
      <c r="U65" s="113">
        <v>942411</v>
      </c>
      <c r="V65" s="113">
        <v>931412.8</v>
      </c>
      <c r="W65" s="113">
        <v>921048.9</v>
      </c>
      <c r="X65" s="113">
        <v>911017.5</v>
      </c>
      <c r="Y65" s="113">
        <v>900722.7</v>
      </c>
      <c r="Z65" s="113">
        <v>891258</v>
      </c>
      <c r="AA65" s="113">
        <v>881997.2</v>
      </c>
      <c r="AB65" s="113">
        <v>873791.2</v>
      </c>
      <c r="AC65" s="113">
        <v>865896.4</v>
      </c>
      <c r="AD65" s="113">
        <v>858696.7</v>
      </c>
      <c r="AE65" s="113">
        <v>851735.3</v>
      </c>
      <c r="AF65" s="113">
        <v>845177.7</v>
      </c>
      <c r="AG65" s="113">
        <v>839131.8</v>
      </c>
      <c r="AH65" s="113">
        <v>832947.1</v>
      </c>
      <c r="AI65" s="113">
        <v>826965.3</v>
      </c>
      <c r="AJ65" s="130" t="s">
        <v>8442</v>
      </c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</row>
    <row r="66" spans="1:52">
      <c r="A66" s="112" t="s">
        <v>8405</v>
      </c>
      <c r="B66" s="113">
        <v>5852500</v>
      </c>
      <c r="C66" s="113">
        <v>5797651</v>
      </c>
      <c r="D66" s="113">
        <v>5733102</v>
      </c>
      <c r="E66" s="113">
        <v>5666419</v>
      </c>
      <c r="F66" s="113">
        <v>5597620</v>
      </c>
      <c r="G66" s="113">
        <v>5522061</v>
      </c>
      <c r="H66" s="113">
        <v>5446473</v>
      </c>
      <c r="I66" s="113">
        <v>5366333</v>
      </c>
      <c r="J66" s="113">
        <v>5282714</v>
      </c>
      <c r="K66" s="113">
        <v>5196391</v>
      </c>
      <c r="L66" s="113">
        <v>5107843</v>
      </c>
      <c r="M66" s="113">
        <v>5019896</v>
      </c>
      <c r="N66" s="113">
        <v>4931518</v>
      </c>
      <c r="O66" s="113">
        <v>4846204</v>
      </c>
      <c r="P66" s="113">
        <v>4762324</v>
      </c>
      <c r="Q66" s="113">
        <v>4679772</v>
      </c>
      <c r="R66" s="113">
        <v>4601783</v>
      </c>
      <c r="S66" s="113">
        <v>4523974</v>
      </c>
      <c r="T66" s="113">
        <v>4450384</v>
      </c>
      <c r="U66" s="113">
        <v>4375568</v>
      </c>
      <c r="V66" s="113">
        <v>4301928</v>
      </c>
      <c r="W66" s="113">
        <v>4231654</v>
      </c>
      <c r="X66" s="113">
        <v>4165014</v>
      </c>
      <c r="Y66" s="113">
        <v>4099513</v>
      </c>
      <c r="Z66" s="113">
        <v>4035132</v>
      </c>
      <c r="AA66" s="113">
        <v>3976375</v>
      </c>
      <c r="AB66" s="113">
        <v>3922325</v>
      </c>
      <c r="AC66" s="113">
        <v>3870665</v>
      </c>
      <c r="AD66" s="113">
        <v>3819314</v>
      </c>
      <c r="AE66" s="113">
        <v>3772230</v>
      </c>
      <c r="AF66" s="113">
        <v>3727028</v>
      </c>
      <c r="AG66" s="113">
        <v>3683052</v>
      </c>
      <c r="AH66" s="113">
        <v>3639621</v>
      </c>
      <c r="AI66" s="113">
        <v>3597333</v>
      </c>
      <c r="AJ66" s="130" t="s">
        <v>8442</v>
      </c>
      <c r="AK66" s="130"/>
      <c r="AL66" s="130"/>
      <c r="AM66" s="130"/>
      <c r="AN66" s="130"/>
      <c r="AO66" s="130"/>
      <c r="AP66" s="130"/>
      <c r="AQ66" s="130"/>
      <c r="AR66" s="130"/>
      <c r="AS66" s="130"/>
      <c r="AT66" s="130"/>
      <c r="AU66" s="130"/>
      <c r="AV66" s="130"/>
      <c r="AW66" s="130"/>
      <c r="AX66" s="130"/>
      <c r="AY66" s="130"/>
      <c r="AZ66" s="130"/>
    </row>
    <row r="67" spans="1:52">
      <c r="A67" s="112" t="s">
        <v>4743</v>
      </c>
      <c r="B67" s="113">
        <v>1597479</v>
      </c>
      <c r="C67" s="113">
        <v>1560655</v>
      </c>
      <c r="D67" s="113">
        <v>1522883</v>
      </c>
      <c r="E67" s="113">
        <v>1483829</v>
      </c>
      <c r="F67" s="113">
        <v>1444205</v>
      </c>
      <c r="G67" s="113">
        <v>1403777</v>
      </c>
      <c r="H67" s="113">
        <v>1362821</v>
      </c>
      <c r="I67" s="113">
        <v>1321273</v>
      </c>
      <c r="J67" s="113">
        <v>1279834</v>
      </c>
      <c r="K67" s="113">
        <v>1239187</v>
      </c>
      <c r="L67" s="113">
        <v>1200015</v>
      </c>
      <c r="M67" s="113">
        <v>1163227</v>
      </c>
      <c r="N67" s="113">
        <v>1129624</v>
      </c>
      <c r="O67" s="113">
        <v>1099588</v>
      </c>
      <c r="P67" s="113">
        <v>1073155</v>
      </c>
      <c r="Q67" s="113">
        <v>1050106</v>
      </c>
      <c r="R67" s="113">
        <v>1030159</v>
      </c>
      <c r="S67" s="113">
        <v>1012733</v>
      </c>
      <c r="T67" s="113">
        <v>996786.8</v>
      </c>
      <c r="U67" s="113">
        <v>981807.4</v>
      </c>
      <c r="V67" s="113">
        <v>967296.2</v>
      </c>
      <c r="W67" s="113">
        <v>953232.2</v>
      </c>
      <c r="X67" s="113">
        <v>939388.6</v>
      </c>
      <c r="Y67" s="113">
        <v>925805.3</v>
      </c>
      <c r="Z67" s="113">
        <v>912496.8</v>
      </c>
      <c r="AA67" s="113">
        <v>899563.6</v>
      </c>
      <c r="AB67" s="113">
        <v>887164.9</v>
      </c>
      <c r="AC67" s="113">
        <v>875097</v>
      </c>
      <c r="AD67" s="113">
        <v>863447.2</v>
      </c>
      <c r="AE67" s="113">
        <v>852019.3</v>
      </c>
      <c r="AF67" s="113">
        <v>840602.4</v>
      </c>
      <c r="AG67" s="113">
        <v>829121.6</v>
      </c>
      <c r="AH67" s="113">
        <v>817560.1</v>
      </c>
      <c r="AI67" s="113">
        <v>805881</v>
      </c>
      <c r="AJ67" s="130" t="s">
        <v>8442</v>
      </c>
      <c r="AK67" s="130"/>
      <c r="AL67" s="130"/>
      <c r="AM67" s="130"/>
      <c r="AN67" s="130"/>
      <c r="AO67" s="130"/>
      <c r="AP67" s="130"/>
      <c r="AQ67" s="130"/>
      <c r="AR67" s="130"/>
      <c r="AS67" s="130"/>
      <c r="AT67" s="130"/>
      <c r="AU67" s="130"/>
      <c r="AV67" s="130"/>
      <c r="AW67" s="130"/>
      <c r="AX67" s="130"/>
      <c r="AY67" s="130"/>
      <c r="AZ67" s="130"/>
    </row>
    <row r="68" spans="1:52">
      <c r="A68" s="112" t="s">
        <v>5449</v>
      </c>
      <c r="B68" s="113">
        <v>2297899</v>
      </c>
      <c r="C68" s="113">
        <v>2242795</v>
      </c>
      <c r="D68" s="113">
        <v>2186367</v>
      </c>
      <c r="E68" s="113">
        <v>2128044</v>
      </c>
      <c r="F68" s="113">
        <v>2068938</v>
      </c>
      <c r="G68" s="113">
        <v>2008696</v>
      </c>
      <c r="H68" s="113">
        <v>1947740</v>
      </c>
      <c r="I68" s="113">
        <v>1885985</v>
      </c>
      <c r="J68" s="113">
        <v>1824468</v>
      </c>
      <c r="K68" s="113">
        <v>1764227</v>
      </c>
      <c r="L68" s="113">
        <v>1706295</v>
      </c>
      <c r="M68" s="113">
        <v>1652045</v>
      </c>
      <c r="N68" s="113">
        <v>1602692</v>
      </c>
      <c r="O68" s="113">
        <v>1558817</v>
      </c>
      <c r="P68" s="113">
        <v>1520450</v>
      </c>
      <c r="Q68" s="113">
        <v>1487251</v>
      </c>
      <c r="R68" s="113">
        <v>1458752</v>
      </c>
      <c r="S68" s="113">
        <v>1434057</v>
      </c>
      <c r="T68" s="113">
        <v>1411573</v>
      </c>
      <c r="U68" s="113">
        <v>1390515</v>
      </c>
      <c r="V68" s="113">
        <v>1370120</v>
      </c>
      <c r="W68" s="113">
        <v>1350330</v>
      </c>
      <c r="X68" s="113">
        <v>1330824</v>
      </c>
      <c r="Y68" s="113">
        <v>1311669</v>
      </c>
      <c r="Z68" s="113">
        <v>1292907</v>
      </c>
      <c r="AA68" s="113">
        <v>1274687</v>
      </c>
      <c r="AB68" s="113">
        <v>1257252</v>
      </c>
      <c r="AC68" s="113">
        <v>1240296</v>
      </c>
      <c r="AD68" s="113">
        <v>1223959</v>
      </c>
      <c r="AE68" s="113">
        <v>1207941</v>
      </c>
      <c r="AF68" s="113">
        <v>1191939</v>
      </c>
      <c r="AG68" s="113">
        <v>1175841</v>
      </c>
      <c r="AH68" s="113">
        <v>1159617</v>
      </c>
      <c r="AI68" s="113">
        <v>1143216</v>
      </c>
      <c r="AJ68" s="130" t="s">
        <v>8442</v>
      </c>
      <c r="AK68" s="130"/>
      <c r="AL68" s="130"/>
      <c r="AM68" s="130"/>
      <c r="AN68" s="130"/>
      <c r="AO68" s="130"/>
      <c r="AP68" s="130"/>
      <c r="AQ68" s="130"/>
      <c r="AR68" s="130"/>
      <c r="AS68" s="130"/>
      <c r="AT68" s="130"/>
      <c r="AU68" s="130"/>
      <c r="AV68" s="130"/>
      <c r="AW68" s="130"/>
      <c r="AX68" s="130"/>
      <c r="AY68" s="130"/>
      <c r="AZ68" s="130"/>
    </row>
    <row r="69" spans="1:52">
      <c r="A69" s="112" t="s">
        <v>8406</v>
      </c>
      <c r="B69" s="114">
        <v>109000000</v>
      </c>
      <c r="C69" s="114">
        <v>108000000</v>
      </c>
      <c r="D69" s="114">
        <v>107000000</v>
      </c>
      <c r="E69" s="114">
        <v>105000000</v>
      </c>
      <c r="F69" s="114">
        <v>104000000</v>
      </c>
      <c r="G69" s="114">
        <v>103000000</v>
      </c>
      <c r="H69" s="114">
        <v>101000000</v>
      </c>
      <c r="I69" s="113">
        <v>99428490</v>
      </c>
      <c r="J69" s="113">
        <v>97643652</v>
      </c>
      <c r="K69" s="113">
        <v>95782730</v>
      </c>
      <c r="L69" s="113">
        <v>93888706</v>
      </c>
      <c r="M69" s="113">
        <v>92021206</v>
      </c>
      <c r="N69" s="113">
        <v>90245123</v>
      </c>
      <c r="O69" s="113">
        <v>88613102</v>
      </c>
      <c r="P69" s="113">
        <v>87165714</v>
      </c>
      <c r="Q69" s="113">
        <v>85904580</v>
      </c>
      <c r="R69" s="113">
        <v>84819663</v>
      </c>
      <c r="S69" s="113">
        <v>83860405</v>
      </c>
      <c r="T69" s="113">
        <v>82959344</v>
      </c>
      <c r="U69" s="113">
        <v>82059182</v>
      </c>
      <c r="V69" s="113">
        <v>81119820</v>
      </c>
      <c r="W69" s="113">
        <v>80140682</v>
      </c>
      <c r="X69" s="113">
        <v>79099854</v>
      </c>
      <c r="Y69" s="113">
        <v>78004276</v>
      </c>
      <c r="Z69" s="113">
        <v>76853894</v>
      </c>
      <c r="AA69" s="113">
        <v>75669213</v>
      </c>
      <c r="AB69" s="113">
        <v>74467713</v>
      </c>
      <c r="AC69" s="113">
        <v>73259734</v>
      </c>
      <c r="AD69" s="113">
        <v>72054095</v>
      </c>
      <c r="AE69" s="113">
        <v>70861747</v>
      </c>
      <c r="AF69" s="113">
        <v>69676469</v>
      </c>
      <c r="AG69" s="113">
        <v>68504364</v>
      </c>
      <c r="AH69" s="113">
        <v>67351161</v>
      </c>
      <c r="AI69" s="113">
        <v>66215913</v>
      </c>
      <c r="AJ69" s="130" t="s">
        <v>8442</v>
      </c>
      <c r="AK69" s="130"/>
      <c r="AL69" s="130"/>
      <c r="AM69" s="130"/>
      <c r="AN69" s="130"/>
      <c r="AO69" s="130"/>
      <c r="AP69" s="130"/>
      <c r="AQ69" s="130"/>
      <c r="AR69" s="130"/>
      <c r="AS69" s="130"/>
      <c r="AT69" s="130"/>
      <c r="AU69" s="130"/>
      <c r="AV69" s="130"/>
      <c r="AW69" s="130"/>
      <c r="AX69" s="130"/>
      <c r="AY69" s="130"/>
      <c r="AZ69" s="130"/>
    </row>
    <row r="70" spans="1:52">
      <c r="A70" s="112" t="s">
        <v>8407</v>
      </c>
      <c r="B70" s="113">
        <v>26242041</v>
      </c>
      <c r="C70" s="113">
        <v>25878229</v>
      </c>
      <c r="D70" s="113">
        <v>25494451</v>
      </c>
      <c r="E70" s="113">
        <v>25094705</v>
      </c>
      <c r="F70" s="113">
        <v>24681316</v>
      </c>
      <c r="G70" s="113">
        <v>24252020</v>
      </c>
      <c r="H70" s="113">
        <v>23808475</v>
      </c>
      <c r="I70" s="113">
        <v>23349088</v>
      </c>
      <c r="J70" s="113">
        <v>22882658</v>
      </c>
      <c r="K70" s="113">
        <v>22414543</v>
      </c>
      <c r="L70" s="113">
        <v>21951612</v>
      </c>
      <c r="M70" s="113">
        <v>21501880</v>
      </c>
      <c r="N70" s="113">
        <v>21071737</v>
      </c>
      <c r="O70" s="113">
        <v>20663696</v>
      </c>
      <c r="P70" s="113">
        <v>20279260</v>
      </c>
      <c r="Q70" s="113">
        <v>19916743</v>
      </c>
      <c r="R70" s="113">
        <v>19576901</v>
      </c>
      <c r="S70" s="113">
        <v>19256022</v>
      </c>
      <c r="T70" s="113">
        <v>18946772</v>
      </c>
      <c r="U70" s="113">
        <v>18645904</v>
      </c>
      <c r="V70" s="113">
        <v>18350827</v>
      </c>
      <c r="W70" s="113">
        <v>18065168</v>
      </c>
      <c r="X70" s="113">
        <v>17785498</v>
      </c>
      <c r="Y70" s="113">
        <v>17512660</v>
      </c>
      <c r="Z70" s="113">
        <v>17245123</v>
      </c>
      <c r="AA70" s="113">
        <v>16984523</v>
      </c>
      <c r="AB70" s="113">
        <v>16732121</v>
      </c>
      <c r="AC70" s="113">
        <v>16485996</v>
      </c>
      <c r="AD70" s="113">
        <v>16245802</v>
      </c>
      <c r="AE70" s="113">
        <v>16010196</v>
      </c>
      <c r="AF70" s="113">
        <v>15775369</v>
      </c>
      <c r="AG70" s="113">
        <v>15540611</v>
      </c>
      <c r="AH70" s="113">
        <v>15305862</v>
      </c>
      <c r="AI70" s="113">
        <v>15070260</v>
      </c>
      <c r="AJ70" s="130" t="s">
        <v>8442</v>
      </c>
      <c r="AK70" s="130"/>
      <c r="AL70" s="130"/>
      <c r="AM70" s="130"/>
      <c r="AN70" s="130"/>
      <c r="AO70" s="130"/>
      <c r="AP70" s="130"/>
      <c r="AQ70" s="130"/>
      <c r="AR70" s="130"/>
      <c r="AS70" s="130"/>
      <c r="AT70" s="130"/>
      <c r="AU70" s="130"/>
      <c r="AV70" s="130"/>
      <c r="AW70" s="130"/>
      <c r="AX70" s="130"/>
      <c r="AY70" s="130"/>
      <c r="AZ70" s="130"/>
    </row>
    <row r="71" spans="1:52">
      <c r="A71" s="112" t="s">
        <v>8408</v>
      </c>
      <c r="B71" s="113">
        <v>15757232</v>
      </c>
      <c r="C71" s="113">
        <v>15586763</v>
      </c>
      <c r="D71" s="113">
        <v>15409126</v>
      </c>
      <c r="E71" s="113">
        <v>15233370</v>
      </c>
      <c r="F71" s="113">
        <v>15047915</v>
      </c>
      <c r="G71" s="113">
        <v>14856334</v>
      </c>
      <c r="H71" s="113">
        <v>14659677</v>
      </c>
      <c r="I71" s="113">
        <v>14461559</v>
      </c>
      <c r="J71" s="113">
        <v>14258772</v>
      </c>
      <c r="K71" s="113">
        <v>14052694</v>
      </c>
      <c r="L71" s="113">
        <v>13847117</v>
      </c>
      <c r="M71" s="113">
        <v>13641495</v>
      </c>
      <c r="N71" s="113">
        <v>13440291</v>
      </c>
      <c r="O71" s="113">
        <v>13242203</v>
      </c>
      <c r="P71" s="113">
        <v>13049070</v>
      </c>
      <c r="Q71" s="113">
        <v>12855592</v>
      </c>
      <c r="R71" s="113">
        <v>12664548</v>
      </c>
      <c r="S71" s="113">
        <v>12471879</v>
      </c>
      <c r="T71" s="113">
        <v>12279843</v>
      </c>
      <c r="U71" s="113">
        <v>12083371</v>
      </c>
      <c r="V71" s="113">
        <v>11889422</v>
      </c>
      <c r="W71" s="113">
        <v>11695998</v>
      </c>
      <c r="X71" s="113">
        <v>11503717</v>
      </c>
      <c r="Y71" s="113">
        <v>11317568</v>
      </c>
      <c r="Z71" s="113">
        <v>11132901</v>
      </c>
      <c r="AA71" s="113">
        <v>10954986</v>
      </c>
      <c r="AB71" s="113">
        <v>10780609</v>
      </c>
      <c r="AC71" s="113">
        <v>10611356</v>
      </c>
      <c r="AD71" s="113">
        <v>10446502</v>
      </c>
      <c r="AE71" s="113">
        <v>10286861</v>
      </c>
      <c r="AF71" s="113">
        <v>10129729</v>
      </c>
      <c r="AG71" s="113">
        <v>9975748</v>
      </c>
      <c r="AH71" s="113">
        <v>9824017</v>
      </c>
      <c r="AI71" s="113">
        <v>9673663</v>
      </c>
      <c r="AJ71" s="130" t="s">
        <v>8442</v>
      </c>
      <c r="AK71" s="130"/>
      <c r="AL71" s="130"/>
      <c r="AM71" s="130"/>
      <c r="AN71" s="130"/>
      <c r="AO71" s="130"/>
      <c r="AP71" s="130"/>
      <c r="AQ71" s="130"/>
      <c r="AR71" s="130"/>
      <c r="AS71" s="130"/>
      <c r="AT71" s="130"/>
      <c r="AU71" s="130"/>
      <c r="AV71" s="130"/>
      <c r="AW71" s="130"/>
      <c r="AX71" s="130"/>
      <c r="AY71" s="130"/>
      <c r="AZ71" s="130"/>
    </row>
    <row r="72" spans="1:52">
      <c r="A72" s="112" t="s">
        <v>8409</v>
      </c>
      <c r="B72" s="113">
        <v>795144.5</v>
      </c>
      <c r="C72" s="113">
        <v>774404.7</v>
      </c>
      <c r="D72" s="113">
        <v>753735</v>
      </c>
      <c r="E72" s="113">
        <v>733082.2</v>
      </c>
      <c r="F72" s="113">
        <v>712243.5</v>
      </c>
      <c r="G72" s="113">
        <v>690851.4</v>
      </c>
      <c r="H72" s="113">
        <v>669209.9</v>
      </c>
      <c r="I72" s="113">
        <v>647438.30000000005</v>
      </c>
      <c r="J72" s="113">
        <v>625770.6</v>
      </c>
      <c r="K72" s="113">
        <v>604508.4</v>
      </c>
      <c r="L72" s="113">
        <v>584237.30000000005</v>
      </c>
      <c r="M72" s="113">
        <v>565584.69999999995</v>
      </c>
      <c r="N72" s="113">
        <v>548712.6</v>
      </c>
      <c r="O72" s="113">
        <v>534127</v>
      </c>
      <c r="P72" s="113">
        <v>521818.3</v>
      </c>
      <c r="Q72" s="113">
        <v>511415.5</v>
      </c>
      <c r="R72" s="113">
        <v>502405</v>
      </c>
      <c r="S72" s="113">
        <v>494871</v>
      </c>
      <c r="T72" s="113">
        <v>487981.5</v>
      </c>
      <c r="U72" s="113">
        <v>481204.9</v>
      </c>
      <c r="V72" s="113">
        <v>474592.7</v>
      </c>
      <c r="W72" s="113">
        <v>468156.4</v>
      </c>
      <c r="X72" s="113">
        <v>461887.9</v>
      </c>
      <c r="Y72" s="113">
        <v>455653.3</v>
      </c>
      <c r="Z72" s="113">
        <v>449897.8</v>
      </c>
      <c r="AA72" s="113">
        <v>444402.6</v>
      </c>
      <c r="AB72" s="113">
        <v>439455.8</v>
      </c>
      <c r="AC72" s="113">
        <v>434779.6</v>
      </c>
      <c r="AD72" s="113">
        <v>430465.6</v>
      </c>
      <c r="AE72" s="113">
        <v>426320.7</v>
      </c>
      <c r="AF72" s="113">
        <v>422369.3</v>
      </c>
      <c r="AG72" s="113">
        <v>418630.9</v>
      </c>
      <c r="AH72" s="113">
        <v>414843.5</v>
      </c>
      <c r="AI72" s="113">
        <v>411119.2</v>
      </c>
      <c r="AJ72" s="130" t="s">
        <v>8442</v>
      </c>
      <c r="AK72" s="130"/>
      <c r="AL72" s="130"/>
      <c r="AM72" s="130"/>
      <c r="AN72" s="130"/>
      <c r="AO72" s="130"/>
      <c r="AP72" s="130"/>
      <c r="AQ72" s="130"/>
      <c r="AR72" s="130"/>
      <c r="AS72" s="130"/>
      <c r="AT72" s="130"/>
      <c r="AU72" s="130"/>
      <c r="AV72" s="130"/>
      <c r="AW72" s="130"/>
      <c r="AX72" s="130"/>
      <c r="AY72" s="130"/>
      <c r="AZ72" s="130"/>
    </row>
    <row r="73" spans="1:52">
      <c r="A73" s="112" t="s">
        <v>8410</v>
      </c>
      <c r="B73" s="113">
        <v>21394497</v>
      </c>
      <c r="C73" s="113">
        <v>21011841</v>
      </c>
      <c r="D73" s="113">
        <v>20617727</v>
      </c>
      <c r="E73" s="113">
        <v>20241766</v>
      </c>
      <c r="F73" s="113">
        <v>19845685</v>
      </c>
      <c r="G73" s="113">
        <v>19442712</v>
      </c>
      <c r="H73" s="113">
        <v>19032987</v>
      </c>
      <c r="I73" s="113">
        <v>18615339</v>
      </c>
      <c r="J73" s="113">
        <v>18197293</v>
      </c>
      <c r="K73" s="113">
        <v>17785473</v>
      </c>
      <c r="L73" s="113">
        <v>17386106</v>
      </c>
      <c r="M73" s="113">
        <v>17006497</v>
      </c>
      <c r="N73" s="113">
        <v>16648006</v>
      </c>
      <c r="O73" s="113">
        <v>16312624</v>
      </c>
      <c r="P73" s="113">
        <v>16006847</v>
      </c>
      <c r="Q73" s="113">
        <v>15724876</v>
      </c>
      <c r="R73" s="113">
        <v>15467850</v>
      </c>
      <c r="S73" s="113">
        <v>15230790</v>
      </c>
      <c r="T73" s="113">
        <v>15007014</v>
      </c>
      <c r="U73" s="113">
        <v>14794155</v>
      </c>
      <c r="V73" s="113">
        <v>14590620</v>
      </c>
      <c r="W73" s="113">
        <v>14393571</v>
      </c>
      <c r="X73" s="113">
        <v>14204209</v>
      </c>
      <c r="Y73" s="113">
        <v>14019029</v>
      </c>
      <c r="Z73" s="113">
        <v>13838398</v>
      </c>
      <c r="AA73" s="113">
        <v>13668200</v>
      </c>
      <c r="AB73" s="113">
        <v>13504885</v>
      </c>
      <c r="AC73" s="113">
        <v>13346411</v>
      </c>
      <c r="AD73" s="113">
        <v>13195812</v>
      </c>
      <c r="AE73" s="113">
        <v>13049124</v>
      </c>
      <c r="AF73" s="113">
        <v>12905814</v>
      </c>
      <c r="AG73" s="113">
        <v>12764951</v>
      </c>
      <c r="AH73" s="113">
        <v>12626132</v>
      </c>
      <c r="AI73" s="113">
        <v>12486853</v>
      </c>
      <c r="AJ73" s="130" t="s">
        <v>8442</v>
      </c>
      <c r="AK73" s="130"/>
      <c r="AL73" s="130"/>
      <c r="AM73" s="130"/>
      <c r="AN73" s="130"/>
      <c r="AO73" s="130"/>
      <c r="AP73" s="130"/>
      <c r="AQ73" s="130"/>
      <c r="AR73" s="130"/>
      <c r="AS73" s="130"/>
      <c r="AT73" s="130"/>
      <c r="AU73" s="130"/>
      <c r="AV73" s="130"/>
      <c r="AW73" s="130"/>
      <c r="AX73" s="130"/>
      <c r="AY73" s="130"/>
      <c r="AZ73" s="130"/>
    </row>
    <row r="74" spans="1:52">
      <c r="A74" s="112" t="s">
        <v>8411</v>
      </c>
      <c r="B74" s="113">
        <v>11024680</v>
      </c>
      <c r="C74" s="113">
        <v>10827559</v>
      </c>
      <c r="D74" s="113">
        <v>10624529</v>
      </c>
      <c r="E74" s="113">
        <v>10430821</v>
      </c>
      <c r="F74" s="113">
        <v>10226735</v>
      </c>
      <c r="G74" s="113">
        <v>10019054</v>
      </c>
      <c r="H74" s="113">
        <v>9807837</v>
      </c>
      <c r="I74" s="113">
        <v>9592472</v>
      </c>
      <c r="J74" s="113">
        <v>9376812</v>
      </c>
      <c r="K74" s="113">
        <v>9164257</v>
      </c>
      <c r="L74" s="113">
        <v>8958006</v>
      </c>
      <c r="M74" s="113">
        <v>8761829</v>
      </c>
      <c r="N74" s="113">
        <v>8576450</v>
      </c>
      <c r="O74" s="113">
        <v>8402940</v>
      </c>
      <c r="P74" s="113">
        <v>8244691</v>
      </c>
      <c r="Q74" s="113">
        <v>8098782</v>
      </c>
      <c r="R74" s="113">
        <v>7965846</v>
      </c>
      <c r="S74" s="113">
        <v>7843351</v>
      </c>
      <c r="T74" s="113">
        <v>7727865</v>
      </c>
      <c r="U74" s="113">
        <v>7618163</v>
      </c>
      <c r="V74" s="113">
        <v>7513374</v>
      </c>
      <c r="W74" s="113">
        <v>7412001</v>
      </c>
      <c r="X74" s="113">
        <v>7314621</v>
      </c>
      <c r="Y74" s="113">
        <v>7219407</v>
      </c>
      <c r="Z74" s="113">
        <v>7126529</v>
      </c>
      <c r="AA74" s="113">
        <v>7039002</v>
      </c>
      <c r="AB74" s="113">
        <v>6954999</v>
      </c>
      <c r="AC74" s="113">
        <v>6873467</v>
      </c>
      <c r="AD74" s="113">
        <v>6795961</v>
      </c>
      <c r="AE74" s="113">
        <v>6720443</v>
      </c>
      <c r="AF74" s="113">
        <v>6646634</v>
      </c>
      <c r="AG74" s="113">
        <v>6574054</v>
      </c>
      <c r="AH74" s="113">
        <v>6502496</v>
      </c>
      <c r="AI74" s="113">
        <v>6430673</v>
      </c>
      <c r="AJ74" s="130" t="s">
        <v>8442</v>
      </c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30"/>
      <c r="AV74" s="130"/>
      <c r="AW74" s="130"/>
      <c r="AX74" s="130"/>
      <c r="AY74" s="130"/>
      <c r="AZ74" s="130"/>
    </row>
    <row r="75" spans="1:52">
      <c r="A75" s="112" t="s">
        <v>8412</v>
      </c>
      <c r="B75" s="113">
        <v>3843647</v>
      </c>
      <c r="C75" s="113">
        <v>3787216</v>
      </c>
      <c r="D75" s="113">
        <v>3730153</v>
      </c>
      <c r="E75" s="113">
        <v>3661263</v>
      </c>
      <c r="F75" s="113">
        <v>3593229</v>
      </c>
      <c r="G75" s="113">
        <v>3523142</v>
      </c>
      <c r="H75" s="113">
        <v>3451806</v>
      </c>
      <c r="I75" s="113">
        <v>3380269</v>
      </c>
      <c r="J75" s="113">
        <v>3309497</v>
      </c>
      <c r="K75" s="113">
        <v>3240385</v>
      </c>
      <c r="L75" s="113">
        <v>3173064</v>
      </c>
      <c r="M75" s="113">
        <v>3108360</v>
      </c>
      <c r="N75" s="113">
        <v>3047994</v>
      </c>
      <c r="O75" s="113">
        <v>2991950</v>
      </c>
      <c r="P75" s="113">
        <v>2940438</v>
      </c>
      <c r="Q75" s="113">
        <v>2892819</v>
      </c>
      <c r="R75" s="113">
        <v>2847998</v>
      </c>
      <c r="S75" s="113">
        <v>2806171</v>
      </c>
      <c r="T75" s="113">
        <v>2766614</v>
      </c>
      <c r="U75" s="113">
        <v>2728731</v>
      </c>
      <c r="V75" s="113">
        <v>2692422</v>
      </c>
      <c r="W75" s="113">
        <v>2656849</v>
      </c>
      <c r="X75" s="113">
        <v>2623007</v>
      </c>
      <c r="Y75" s="113">
        <v>2591136</v>
      </c>
      <c r="Z75" s="113">
        <v>2560029</v>
      </c>
      <c r="AA75" s="113">
        <v>2530872</v>
      </c>
      <c r="AB75" s="113">
        <v>2502726</v>
      </c>
      <c r="AC75" s="113">
        <v>2476114</v>
      </c>
      <c r="AD75" s="113">
        <v>2450877</v>
      </c>
      <c r="AE75" s="113">
        <v>2426764</v>
      </c>
      <c r="AF75" s="113">
        <v>2403237</v>
      </c>
      <c r="AG75" s="113">
        <v>2381013</v>
      </c>
      <c r="AH75" s="113">
        <v>2358683</v>
      </c>
      <c r="AI75" s="113">
        <v>2336892</v>
      </c>
      <c r="AJ75" s="130" t="s">
        <v>8442</v>
      </c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</row>
    <row r="76" spans="1:52">
      <c r="A76" s="112" t="s">
        <v>8413</v>
      </c>
      <c r="B76" s="113">
        <v>6878337</v>
      </c>
      <c r="C76" s="113">
        <v>6772619</v>
      </c>
      <c r="D76" s="113">
        <v>6665674</v>
      </c>
      <c r="E76" s="113">
        <v>6538373</v>
      </c>
      <c r="F76" s="113">
        <v>6412269</v>
      </c>
      <c r="G76" s="113">
        <v>6282382</v>
      </c>
      <c r="H76" s="113">
        <v>6150030</v>
      </c>
      <c r="I76" s="113">
        <v>6016911</v>
      </c>
      <c r="J76" s="113">
        <v>5884591</v>
      </c>
      <c r="K76" s="113">
        <v>5754572</v>
      </c>
      <c r="L76" s="113">
        <v>5627066</v>
      </c>
      <c r="M76" s="113">
        <v>5503621</v>
      </c>
      <c r="N76" s="113">
        <v>5387390</v>
      </c>
      <c r="O76" s="113">
        <v>5278851</v>
      </c>
      <c r="P76" s="113">
        <v>5178929</v>
      </c>
      <c r="Q76" s="113">
        <v>5087090</v>
      </c>
      <c r="R76" s="113">
        <v>5001926</v>
      </c>
      <c r="S76" s="113">
        <v>4924015</v>
      </c>
      <c r="T76" s="113">
        <v>4852124</v>
      </c>
      <c r="U76" s="113">
        <v>4784961</v>
      </c>
      <c r="V76" s="113">
        <v>4721911</v>
      </c>
      <c r="W76" s="113">
        <v>4661116</v>
      </c>
      <c r="X76" s="113">
        <v>4603725</v>
      </c>
      <c r="Y76" s="113">
        <v>4549812</v>
      </c>
      <c r="Z76" s="113">
        <v>4497117</v>
      </c>
      <c r="AA76" s="113">
        <v>4447457</v>
      </c>
      <c r="AB76" s="113">
        <v>4399223</v>
      </c>
      <c r="AC76" s="113">
        <v>4353236</v>
      </c>
      <c r="AD76" s="113">
        <v>4309224</v>
      </c>
      <c r="AE76" s="113">
        <v>4266746</v>
      </c>
      <c r="AF76" s="113">
        <v>4224907</v>
      </c>
      <c r="AG76" s="113">
        <v>4184919</v>
      </c>
      <c r="AH76" s="113">
        <v>4144434</v>
      </c>
      <c r="AI76" s="113">
        <v>4104564</v>
      </c>
      <c r="AJ76" s="130" t="s">
        <v>8442</v>
      </c>
      <c r="AK76" s="130"/>
      <c r="AL76" s="130"/>
      <c r="AM76" s="130"/>
      <c r="AN76" s="130"/>
      <c r="AO76" s="130"/>
      <c r="AP76" s="130"/>
      <c r="AQ76" s="130"/>
      <c r="AR76" s="130"/>
      <c r="AS76" s="130"/>
      <c r="AT76" s="130"/>
      <c r="AU76" s="130"/>
      <c r="AV76" s="130"/>
      <c r="AW76" s="130"/>
      <c r="AX76" s="130"/>
      <c r="AY76" s="130"/>
      <c r="AZ76" s="130"/>
    </row>
    <row r="77" spans="1:52">
      <c r="A77" s="112" t="s">
        <v>8414</v>
      </c>
      <c r="B77" s="113">
        <v>14248347</v>
      </c>
      <c r="C77" s="113">
        <v>14059463</v>
      </c>
      <c r="D77" s="113">
        <v>13862141</v>
      </c>
      <c r="E77" s="113">
        <v>13668838</v>
      </c>
      <c r="F77" s="113">
        <v>13465656</v>
      </c>
      <c r="G77" s="113">
        <v>13255694</v>
      </c>
      <c r="H77" s="113">
        <v>13033754</v>
      </c>
      <c r="I77" s="113">
        <v>12806458</v>
      </c>
      <c r="J77" s="113">
        <v>12569757</v>
      </c>
      <c r="K77" s="113">
        <v>12332066</v>
      </c>
      <c r="L77" s="113">
        <v>12095012</v>
      </c>
      <c r="M77" s="113">
        <v>11858653</v>
      </c>
      <c r="N77" s="113">
        <v>11628613</v>
      </c>
      <c r="O77" s="113">
        <v>11406904</v>
      </c>
      <c r="P77" s="113">
        <v>11194935</v>
      </c>
      <c r="Q77" s="113">
        <v>10989920</v>
      </c>
      <c r="R77" s="113">
        <v>10798491</v>
      </c>
      <c r="S77" s="113">
        <v>10610745</v>
      </c>
      <c r="T77" s="113">
        <v>10427490</v>
      </c>
      <c r="U77" s="113">
        <v>10246665</v>
      </c>
      <c r="V77" s="113">
        <v>10068431</v>
      </c>
      <c r="W77" s="113">
        <v>9893730</v>
      </c>
      <c r="X77" s="113">
        <v>9724015</v>
      </c>
      <c r="Y77" s="113">
        <v>9555636</v>
      </c>
      <c r="Z77" s="113">
        <v>9392307</v>
      </c>
      <c r="AA77" s="113">
        <v>9233409</v>
      </c>
      <c r="AB77" s="113">
        <v>9078291</v>
      </c>
      <c r="AC77" s="113">
        <v>8927618</v>
      </c>
      <c r="AD77" s="113">
        <v>8780487</v>
      </c>
      <c r="AE77" s="113">
        <v>8637033</v>
      </c>
      <c r="AF77" s="113">
        <v>8498004</v>
      </c>
      <c r="AG77" s="113">
        <v>8357666</v>
      </c>
      <c r="AH77" s="113">
        <v>8217872</v>
      </c>
      <c r="AI77" s="113">
        <v>8080320</v>
      </c>
      <c r="AJ77" s="130" t="s">
        <v>8442</v>
      </c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  <c r="AU77" s="130"/>
      <c r="AV77" s="130"/>
      <c r="AW77" s="130"/>
      <c r="AX77" s="130"/>
      <c r="AY77" s="130"/>
      <c r="AZ77" s="130"/>
    </row>
    <row r="78" spans="1:52">
      <c r="A78" s="112" t="s">
        <v>8415</v>
      </c>
      <c r="B78" s="113">
        <v>34777202</v>
      </c>
      <c r="C78" s="113">
        <v>34517519</v>
      </c>
      <c r="D78" s="113">
        <v>34238679</v>
      </c>
      <c r="E78" s="113">
        <v>33741479</v>
      </c>
      <c r="F78" s="113">
        <v>33249987</v>
      </c>
      <c r="G78" s="113">
        <v>32727120</v>
      </c>
      <c r="H78" s="113">
        <v>32172204</v>
      </c>
      <c r="I78" s="113">
        <v>31585817</v>
      </c>
      <c r="J78" s="113">
        <v>30977986</v>
      </c>
      <c r="K78" s="113">
        <v>30355319</v>
      </c>
      <c r="L78" s="113">
        <v>29732015</v>
      </c>
      <c r="M78" s="113">
        <v>29126712</v>
      </c>
      <c r="N78" s="113">
        <v>28555220</v>
      </c>
      <c r="O78" s="113">
        <v>28037605</v>
      </c>
      <c r="P78" s="113">
        <v>27580254</v>
      </c>
      <c r="Q78" s="113">
        <v>27191931</v>
      </c>
      <c r="R78" s="113">
        <v>26859812</v>
      </c>
      <c r="S78" s="113">
        <v>26568010</v>
      </c>
      <c r="T78" s="113">
        <v>26297668</v>
      </c>
      <c r="U78" s="113">
        <v>26028936</v>
      </c>
      <c r="V78" s="113">
        <v>25749502</v>
      </c>
      <c r="W78" s="113">
        <v>25456707</v>
      </c>
      <c r="X78" s="113">
        <v>25145046</v>
      </c>
      <c r="Y78" s="113">
        <v>24815113</v>
      </c>
      <c r="Z78" s="113">
        <v>24467908</v>
      </c>
      <c r="AA78" s="113">
        <v>24109565</v>
      </c>
      <c r="AB78" s="113">
        <v>23743860</v>
      </c>
      <c r="AC78" s="113">
        <v>23375100</v>
      </c>
      <c r="AD78" s="113">
        <v>23007080</v>
      </c>
      <c r="AE78" s="113">
        <v>22643642</v>
      </c>
      <c r="AF78" s="113">
        <v>22285176</v>
      </c>
      <c r="AG78" s="113">
        <v>21934633</v>
      </c>
      <c r="AH78" s="113">
        <v>21593485</v>
      </c>
      <c r="AI78" s="113">
        <v>21262313</v>
      </c>
      <c r="AJ78" s="130" t="s">
        <v>8442</v>
      </c>
      <c r="AK78" s="130"/>
      <c r="AL78" s="130"/>
      <c r="AM78" s="130"/>
      <c r="AN78" s="130"/>
      <c r="AO78" s="130"/>
      <c r="AP78" s="130"/>
      <c r="AQ78" s="130"/>
      <c r="AR78" s="130"/>
      <c r="AS78" s="130"/>
      <c r="AT78" s="130"/>
      <c r="AU78" s="130"/>
      <c r="AV78" s="130"/>
      <c r="AW78" s="130"/>
      <c r="AX78" s="130"/>
      <c r="AY78" s="130"/>
      <c r="AZ78" s="130"/>
    </row>
    <row r="79" spans="1:52">
      <c r="A79" s="112" t="s">
        <v>8416</v>
      </c>
      <c r="B79" s="113">
        <v>743666.5</v>
      </c>
      <c r="C79" s="113">
        <v>735155.1</v>
      </c>
      <c r="D79" s="113">
        <v>725345.4</v>
      </c>
      <c r="E79" s="113">
        <v>715294.5</v>
      </c>
      <c r="F79" s="113">
        <v>705022.4</v>
      </c>
      <c r="G79" s="113">
        <v>693873.9</v>
      </c>
      <c r="H79" s="113">
        <v>682806.7</v>
      </c>
      <c r="I79" s="113">
        <v>671209.9</v>
      </c>
      <c r="J79" s="113">
        <v>659242.9</v>
      </c>
      <c r="K79" s="113">
        <v>647059.9</v>
      </c>
      <c r="L79" s="113">
        <v>634782.5</v>
      </c>
      <c r="M79" s="113">
        <v>622860</v>
      </c>
      <c r="N79" s="113">
        <v>611161.80000000005</v>
      </c>
      <c r="O79" s="113">
        <v>600166.9</v>
      </c>
      <c r="P79" s="113">
        <v>589624.5</v>
      </c>
      <c r="Q79" s="113">
        <v>579479.30000000005</v>
      </c>
      <c r="R79" s="113">
        <v>570070.1</v>
      </c>
      <c r="S79" s="113">
        <v>560766.19999999995</v>
      </c>
      <c r="T79" s="113">
        <v>552048.5</v>
      </c>
      <c r="U79" s="113">
        <v>543110.19999999995</v>
      </c>
      <c r="V79" s="113">
        <v>534260.1</v>
      </c>
      <c r="W79" s="113">
        <v>525786.6</v>
      </c>
      <c r="X79" s="113">
        <v>517724.3</v>
      </c>
      <c r="Y79" s="113">
        <v>509738.4</v>
      </c>
      <c r="Z79" s="113">
        <v>501866.1</v>
      </c>
      <c r="AA79" s="113">
        <v>494720.6</v>
      </c>
      <c r="AB79" s="113">
        <v>488171.3</v>
      </c>
      <c r="AC79" s="113">
        <v>481923.5</v>
      </c>
      <c r="AD79" s="113">
        <v>475682.2</v>
      </c>
      <c r="AE79" s="113">
        <v>469997.8</v>
      </c>
      <c r="AF79" s="113">
        <v>464558.2</v>
      </c>
      <c r="AG79" s="113">
        <v>459270.2</v>
      </c>
      <c r="AH79" s="113">
        <v>454042</v>
      </c>
      <c r="AI79" s="113">
        <v>448960.4</v>
      </c>
      <c r="AJ79" s="130" t="s">
        <v>8442</v>
      </c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  <c r="AU79" s="130"/>
      <c r="AV79" s="130"/>
      <c r="AW79" s="130"/>
      <c r="AX79" s="130"/>
      <c r="AY79" s="130"/>
      <c r="AZ79" s="130"/>
    </row>
    <row r="80" spans="1:52">
      <c r="A80" s="112" t="s">
        <v>8417</v>
      </c>
      <c r="B80" s="113">
        <v>12785115</v>
      </c>
      <c r="C80" s="113">
        <v>12490147</v>
      </c>
      <c r="D80" s="113">
        <v>12187600</v>
      </c>
      <c r="E80" s="113">
        <v>11874766</v>
      </c>
      <c r="F80" s="113">
        <v>11557384</v>
      </c>
      <c r="G80" s="113">
        <v>11233564</v>
      </c>
      <c r="H80" s="113">
        <v>10905523</v>
      </c>
      <c r="I80" s="113">
        <v>10572746</v>
      </c>
      <c r="J80" s="113">
        <v>10240862</v>
      </c>
      <c r="K80" s="113">
        <v>9915337</v>
      </c>
      <c r="L80" s="113">
        <v>9601666</v>
      </c>
      <c r="M80" s="113">
        <v>9307132</v>
      </c>
      <c r="N80" s="113">
        <v>9038155</v>
      </c>
      <c r="O80" s="113">
        <v>8797794</v>
      </c>
      <c r="P80" s="113">
        <v>8586317</v>
      </c>
      <c r="Q80" s="113">
        <v>8401964</v>
      </c>
      <c r="R80" s="113">
        <v>8242449</v>
      </c>
      <c r="S80" s="113">
        <v>8103114</v>
      </c>
      <c r="T80" s="113">
        <v>7975592</v>
      </c>
      <c r="U80" s="113">
        <v>7855780</v>
      </c>
      <c r="V80" s="113">
        <v>7739683</v>
      </c>
      <c r="W80" s="113">
        <v>7627139</v>
      </c>
      <c r="X80" s="113">
        <v>7516342</v>
      </c>
      <c r="Y80" s="113">
        <v>7407622</v>
      </c>
      <c r="Z80" s="113">
        <v>7301106</v>
      </c>
      <c r="AA80" s="113">
        <v>7197603</v>
      </c>
      <c r="AB80" s="113">
        <v>7098392</v>
      </c>
      <c r="AC80" s="113">
        <v>7001838</v>
      </c>
      <c r="AD80" s="113">
        <v>6908644</v>
      </c>
      <c r="AE80" s="113">
        <v>6817235</v>
      </c>
      <c r="AF80" s="113">
        <v>6725921</v>
      </c>
      <c r="AG80" s="113">
        <v>6634101</v>
      </c>
      <c r="AH80" s="113">
        <v>6541637</v>
      </c>
      <c r="AI80" s="113">
        <v>6448235</v>
      </c>
      <c r="AJ80" s="130" t="s">
        <v>8442</v>
      </c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  <c r="AU80" s="130"/>
      <c r="AV80" s="130"/>
      <c r="AW80" s="130"/>
      <c r="AX80" s="130"/>
      <c r="AY80" s="130"/>
      <c r="AZ80" s="130"/>
    </row>
    <row r="81" spans="1:52">
      <c r="A81" s="112" t="s">
        <v>8418</v>
      </c>
      <c r="B81" s="113">
        <v>9554432</v>
      </c>
      <c r="C81" s="113">
        <v>9463485</v>
      </c>
      <c r="D81" s="113">
        <v>9356646</v>
      </c>
      <c r="E81" s="113">
        <v>9246355</v>
      </c>
      <c r="F81" s="113">
        <v>9132658</v>
      </c>
      <c r="G81" s="113">
        <v>9007917</v>
      </c>
      <c r="H81" s="113">
        <v>8883214</v>
      </c>
      <c r="I81" s="113">
        <v>8751129</v>
      </c>
      <c r="J81" s="113">
        <v>8613433</v>
      </c>
      <c r="K81" s="113">
        <v>8471430</v>
      </c>
      <c r="L81" s="113">
        <v>8325942</v>
      </c>
      <c r="M81" s="113">
        <v>8181651</v>
      </c>
      <c r="N81" s="113">
        <v>8036870</v>
      </c>
      <c r="O81" s="113">
        <v>7897340</v>
      </c>
      <c r="P81" s="113">
        <v>7760374</v>
      </c>
      <c r="Q81" s="113">
        <v>7625782</v>
      </c>
      <c r="R81" s="113">
        <v>7498793</v>
      </c>
      <c r="S81" s="113">
        <v>7372204</v>
      </c>
      <c r="T81" s="113">
        <v>7252585</v>
      </c>
      <c r="U81" s="113">
        <v>7130948</v>
      </c>
      <c r="V81" s="113">
        <v>7011213</v>
      </c>
      <c r="W81" s="113">
        <v>6896954</v>
      </c>
      <c r="X81" s="113">
        <v>6788597</v>
      </c>
      <c r="Y81" s="113">
        <v>6682039</v>
      </c>
      <c r="Z81" s="113">
        <v>6577280</v>
      </c>
      <c r="AA81" s="113">
        <v>6481703</v>
      </c>
      <c r="AB81" s="113">
        <v>6393794</v>
      </c>
      <c r="AC81" s="113">
        <v>6309773</v>
      </c>
      <c r="AD81" s="113">
        <v>6226217</v>
      </c>
      <c r="AE81" s="113">
        <v>6149629</v>
      </c>
      <c r="AF81" s="113">
        <v>6076111</v>
      </c>
      <c r="AG81" s="113">
        <v>6004584</v>
      </c>
      <c r="AH81" s="113">
        <v>5933934</v>
      </c>
      <c r="AI81" s="113">
        <v>5865149</v>
      </c>
      <c r="AJ81" s="130" t="s">
        <v>8442</v>
      </c>
      <c r="AK81" s="130"/>
      <c r="AL81" s="130"/>
      <c r="AM81" s="130"/>
      <c r="AN81" s="130"/>
      <c r="AO81" s="130"/>
      <c r="AP81" s="130"/>
      <c r="AQ81" s="130"/>
      <c r="AR81" s="130"/>
      <c r="AS81" s="130"/>
      <c r="AT81" s="130"/>
      <c r="AU81" s="130"/>
      <c r="AV81" s="130"/>
      <c r="AW81" s="130"/>
      <c r="AX81" s="130"/>
      <c r="AY81" s="130"/>
      <c r="AZ81" s="130"/>
    </row>
    <row r="82" spans="1:52">
      <c r="A82" s="112" t="s">
        <v>8419</v>
      </c>
      <c r="B82" s="113">
        <v>9820069</v>
      </c>
      <c r="C82" s="113">
        <v>9624119</v>
      </c>
      <c r="D82" s="113">
        <v>9423129</v>
      </c>
      <c r="E82" s="113">
        <v>9230428</v>
      </c>
      <c r="F82" s="113">
        <v>9028847</v>
      </c>
      <c r="G82" s="113">
        <v>8824645</v>
      </c>
      <c r="H82" s="113">
        <v>8618070</v>
      </c>
      <c r="I82" s="113">
        <v>8408738</v>
      </c>
      <c r="J82" s="113">
        <v>8200400</v>
      </c>
      <c r="K82" s="113">
        <v>7996392</v>
      </c>
      <c r="L82" s="113">
        <v>7799954</v>
      </c>
      <c r="M82" s="113">
        <v>7614793</v>
      </c>
      <c r="N82" s="113">
        <v>7441904</v>
      </c>
      <c r="O82" s="113">
        <v>7282322</v>
      </c>
      <c r="P82" s="113">
        <v>7139089</v>
      </c>
      <c r="Q82" s="113">
        <v>7009247</v>
      </c>
      <c r="R82" s="113">
        <v>6892907</v>
      </c>
      <c r="S82" s="113">
        <v>6787304</v>
      </c>
      <c r="T82" s="113">
        <v>6688806</v>
      </c>
      <c r="U82" s="113">
        <v>6595845</v>
      </c>
      <c r="V82" s="113">
        <v>6507365</v>
      </c>
      <c r="W82" s="113">
        <v>6421755</v>
      </c>
      <c r="X82" s="113">
        <v>6339476</v>
      </c>
      <c r="Y82" s="113">
        <v>6258829</v>
      </c>
      <c r="Z82" s="113">
        <v>6180020</v>
      </c>
      <c r="AA82" s="113">
        <v>6105811</v>
      </c>
      <c r="AB82" s="113">
        <v>6034546</v>
      </c>
      <c r="AC82" s="113">
        <v>5965296</v>
      </c>
      <c r="AD82" s="113">
        <v>5899524</v>
      </c>
      <c r="AE82" s="113">
        <v>5835381</v>
      </c>
      <c r="AF82" s="113">
        <v>5772691</v>
      </c>
      <c r="AG82" s="113">
        <v>5711033</v>
      </c>
      <c r="AH82" s="113">
        <v>5650266</v>
      </c>
      <c r="AI82" s="113">
        <v>5589258</v>
      </c>
      <c r="AJ82" s="130" t="s">
        <v>8442</v>
      </c>
      <c r="AK82" s="130"/>
      <c r="AL82" s="130"/>
      <c r="AM82" s="130"/>
      <c r="AN82" s="130"/>
      <c r="AO82" s="130"/>
      <c r="AP82" s="130"/>
      <c r="AQ82" s="130"/>
      <c r="AR82" s="130"/>
      <c r="AS82" s="130"/>
      <c r="AT82" s="130"/>
      <c r="AU82" s="130"/>
      <c r="AV82" s="130"/>
      <c r="AW82" s="130"/>
      <c r="AX82" s="130"/>
      <c r="AY82" s="130"/>
      <c r="AZ82" s="130"/>
    </row>
    <row r="83" spans="1:52">
      <c r="A83" s="112" t="s">
        <v>8420</v>
      </c>
      <c r="B83" s="113">
        <v>3057708</v>
      </c>
      <c r="C83" s="113">
        <v>2986346</v>
      </c>
      <c r="D83" s="113">
        <v>2914822</v>
      </c>
      <c r="E83" s="113">
        <v>2833808</v>
      </c>
      <c r="F83" s="113">
        <v>2754190</v>
      </c>
      <c r="G83" s="113">
        <v>2673570</v>
      </c>
      <c r="H83" s="113">
        <v>2592810</v>
      </c>
      <c r="I83" s="113">
        <v>2513151</v>
      </c>
      <c r="J83" s="113">
        <v>2435868</v>
      </c>
      <c r="K83" s="113">
        <v>2362146</v>
      </c>
      <c r="L83" s="113">
        <v>2292821</v>
      </c>
      <c r="M83" s="113">
        <v>2229176</v>
      </c>
      <c r="N83" s="113">
        <v>2173330</v>
      </c>
      <c r="O83" s="113">
        <v>2125175</v>
      </c>
      <c r="P83" s="113">
        <v>2084510</v>
      </c>
      <c r="Q83" s="113">
        <v>2050088</v>
      </c>
      <c r="R83" s="113">
        <v>2019992</v>
      </c>
      <c r="S83" s="113">
        <v>1993367</v>
      </c>
      <c r="T83" s="113">
        <v>1968643</v>
      </c>
      <c r="U83" s="113">
        <v>1944735</v>
      </c>
      <c r="V83" s="113">
        <v>1921290</v>
      </c>
      <c r="W83" s="113">
        <v>1897357</v>
      </c>
      <c r="X83" s="113">
        <v>1874272</v>
      </c>
      <c r="Y83" s="113">
        <v>1852473</v>
      </c>
      <c r="Z83" s="113">
        <v>1831094</v>
      </c>
      <c r="AA83" s="113">
        <v>1811578</v>
      </c>
      <c r="AB83" s="113">
        <v>1793051</v>
      </c>
      <c r="AC83" s="113">
        <v>1776137</v>
      </c>
      <c r="AD83" s="113">
        <v>1760671</v>
      </c>
      <c r="AE83" s="113">
        <v>1746432</v>
      </c>
      <c r="AF83" s="113">
        <v>1732887</v>
      </c>
      <c r="AG83" s="113">
        <v>1720685</v>
      </c>
      <c r="AH83" s="113">
        <v>1708504</v>
      </c>
      <c r="AI83" s="113">
        <v>1696965</v>
      </c>
      <c r="AJ83" s="130" t="s">
        <v>8442</v>
      </c>
      <c r="AK83" s="130"/>
      <c r="AL83" s="130"/>
      <c r="AM83" s="130"/>
      <c r="AN83" s="130"/>
      <c r="AO83" s="130"/>
      <c r="AP83" s="130"/>
      <c r="AQ83" s="130"/>
      <c r="AR83" s="130"/>
      <c r="AS83" s="130"/>
      <c r="AT83" s="130"/>
      <c r="AU83" s="130"/>
      <c r="AV83" s="130"/>
      <c r="AW83" s="130"/>
      <c r="AX83" s="130"/>
      <c r="AY83" s="130"/>
      <c r="AZ83" s="130"/>
    </row>
    <row r="84" spans="1:52">
      <c r="A84" s="112" t="s">
        <v>8421</v>
      </c>
      <c r="B84" s="113">
        <v>16112238</v>
      </c>
      <c r="C84" s="113">
        <v>15930871</v>
      </c>
      <c r="D84" s="113">
        <v>15739450</v>
      </c>
      <c r="E84" s="113">
        <v>15553447</v>
      </c>
      <c r="F84" s="113">
        <v>15356230</v>
      </c>
      <c r="G84" s="113">
        <v>15151867</v>
      </c>
      <c r="H84" s="113">
        <v>14934120</v>
      </c>
      <c r="I84" s="113">
        <v>14709833</v>
      </c>
      <c r="J84" s="113">
        <v>14474470</v>
      </c>
      <c r="K84" s="113">
        <v>14236061</v>
      </c>
      <c r="L84" s="113">
        <v>13995667</v>
      </c>
      <c r="M84" s="113">
        <v>13752592</v>
      </c>
      <c r="N84" s="113">
        <v>13512629</v>
      </c>
      <c r="O84" s="113">
        <v>13277631</v>
      </c>
      <c r="P84" s="113">
        <v>13048859</v>
      </c>
      <c r="Q84" s="113">
        <v>12823500</v>
      </c>
      <c r="R84" s="113">
        <v>12608955</v>
      </c>
      <c r="S84" s="113">
        <v>12395265</v>
      </c>
      <c r="T84" s="113">
        <v>12183598</v>
      </c>
      <c r="U84" s="113">
        <v>11972633</v>
      </c>
      <c r="V84" s="113">
        <v>11763162</v>
      </c>
      <c r="W84" s="113">
        <v>11556829</v>
      </c>
      <c r="X84" s="113">
        <v>11355567</v>
      </c>
      <c r="Y84" s="113">
        <v>11155594</v>
      </c>
      <c r="Z84" s="113">
        <v>10961422</v>
      </c>
      <c r="AA84" s="113">
        <v>10772349</v>
      </c>
      <c r="AB84" s="113">
        <v>10587973</v>
      </c>
      <c r="AC84" s="113">
        <v>10408829</v>
      </c>
      <c r="AD84" s="113">
        <v>10234017</v>
      </c>
      <c r="AE84" s="113">
        <v>10063862</v>
      </c>
      <c r="AF84" s="113">
        <v>9898908</v>
      </c>
      <c r="AG84" s="113">
        <v>9732897</v>
      </c>
      <c r="AH84" s="113">
        <v>9567724</v>
      </c>
      <c r="AI84" s="113">
        <v>9405421</v>
      </c>
      <c r="AJ84" s="130" t="s">
        <v>8442</v>
      </c>
      <c r="AK84" s="130"/>
      <c r="AL84" s="130"/>
      <c r="AM84" s="130"/>
      <c r="AN84" s="130"/>
      <c r="AO84" s="130"/>
      <c r="AP84" s="130"/>
      <c r="AQ84" s="130"/>
      <c r="AR84" s="130"/>
      <c r="AS84" s="130"/>
      <c r="AT84" s="130"/>
      <c r="AU84" s="130"/>
      <c r="AV84" s="130"/>
      <c r="AW84" s="130"/>
      <c r="AX84" s="130"/>
      <c r="AY84" s="130"/>
      <c r="AZ84" s="130"/>
    </row>
    <row r="85" spans="1:52">
      <c r="A85" s="112" t="s">
        <v>8422</v>
      </c>
      <c r="B85" s="113">
        <v>14464415</v>
      </c>
      <c r="C85" s="113">
        <v>14216772</v>
      </c>
      <c r="D85" s="113">
        <v>13966790</v>
      </c>
      <c r="E85" s="113">
        <v>13674523</v>
      </c>
      <c r="F85" s="113">
        <v>13385182</v>
      </c>
      <c r="G85" s="113">
        <v>13088387</v>
      </c>
      <c r="H85" s="113">
        <v>12787022</v>
      </c>
      <c r="I85" s="113">
        <v>12484866</v>
      </c>
      <c r="J85" s="113">
        <v>12185484</v>
      </c>
      <c r="K85" s="113">
        <v>11892277</v>
      </c>
      <c r="L85" s="113">
        <v>11606157</v>
      </c>
      <c r="M85" s="113">
        <v>11330819</v>
      </c>
      <c r="N85" s="113">
        <v>11073510</v>
      </c>
      <c r="O85" s="113">
        <v>10835524</v>
      </c>
      <c r="P85" s="113">
        <v>10618996</v>
      </c>
      <c r="Q85" s="113">
        <v>10422775</v>
      </c>
      <c r="R85" s="113">
        <v>10243591</v>
      </c>
      <c r="S85" s="113">
        <v>10082152</v>
      </c>
      <c r="T85" s="113">
        <v>9935224</v>
      </c>
      <c r="U85" s="113">
        <v>9799490</v>
      </c>
      <c r="V85" s="113">
        <v>9673105</v>
      </c>
      <c r="W85" s="113">
        <v>9551575</v>
      </c>
      <c r="X85" s="113">
        <v>9437187</v>
      </c>
      <c r="Y85" s="113">
        <v>9329894</v>
      </c>
      <c r="Z85" s="113">
        <v>9224833</v>
      </c>
      <c r="AA85" s="113">
        <v>9125958</v>
      </c>
      <c r="AB85" s="113">
        <v>9029792</v>
      </c>
      <c r="AC85" s="113">
        <v>8938154</v>
      </c>
      <c r="AD85" s="113">
        <v>8850455</v>
      </c>
      <c r="AE85" s="113">
        <v>8765787</v>
      </c>
      <c r="AF85" s="113">
        <v>8682251</v>
      </c>
      <c r="AG85" s="113">
        <v>8602444</v>
      </c>
      <c r="AH85" s="113">
        <v>8521416</v>
      </c>
      <c r="AI85" s="113">
        <v>8441596</v>
      </c>
      <c r="AJ85" s="130" t="s">
        <v>8442</v>
      </c>
      <c r="AK85" s="130"/>
      <c r="AL85" s="130"/>
      <c r="AM85" s="130"/>
      <c r="AN85" s="130"/>
      <c r="AO85" s="130"/>
      <c r="AP85" s="130"/>
      <c r="AQ85" s="130"/>
      <c r="AR85" s="130"/>
      <c r="AS85" s="130"/>
      <c r="AT85" s="130"/>
      <c r="AU85" s="130"/>
      <c r="AV85" s="130"/>
      <c r="AW85" s="130"/>
      <c r="AX85" s="130"/>
      <c r="AY85" s="130"/>
      <c r="AZ85" s="130"/>
    </row>
    <row r="86" spans="1:52">
      <c r="A86" s="112" t="s">
        <v>8423</v>
      </c>
      <c r="B86" s="113">
        <v>138464</v>
      </c>
      <c r="C86" s="113">
        <v>126399.9</v>
      </c>
      <c r="D86" s="113">
        <v>114600.7</v>
      </c>
      <c r="E86" s="113">
        <v>103204.2</v>
      </c>
      <c r="F86" s="113">
        <v>92199.06</v>
      </c>
      <c r="G86" s="113">
        <v>81441.19</v>
      </c>
      <c r="H86" s="113">
        <v>70985.350000000006</v>
      </c>
      <c r="I86" s="113">
        <v>60719.15</v>
      </c>
      <c r="J86" s="113">
        <v>50616.52</v>
      </c>
      <c r="K86" s="113">
        <v>40751.89</v>
      </c>
      <c r="L86" s="113">
        <v>31447.65</v>
      </c>
      <c r="M86" s="113">
        <v>23109.62</v>
      </c>
      <c r="N86" s="113">
        <v>15922.63</v>
      </c>
      <c r="O86" s="113">
        <v>10295.719999999999</v>
      </c>
      <c r="P86" s="113">
        <v>6242.4309999999996</v>
      </c>
      <c r="Q86" s="113">
        <v>3577.3919999999998</v>
      </c>
      <c r="R86" s="113">
        <v>1936.7049999999999</v>
      </c>
      <c r="S86" s="113">
        <v>1114.588</v>
      </c>
      <c r="T86" s="113">
        <v>806.65</v>
      </c>
      <c r="U86" s="113">
        <v>845.84860000000003</v>
      </c>
      <c r="V86" s="113">
        <v>1199.9839999999999</v>
      </c>
      <c r="W86" s="113">
        <v>1759.6179999999999</v>
      </c>
      <c r="X86" s="113">
        <v>2436.9189999999999</v>
      </c>
      <c r="Y86" s="113">
        <v>3081.509</v>
      </c>
      <c r="Z86" s="113">
        <v>3810.33</v>
      </c>
      <c r="AA86" s="113">
        <v>4504.1260000000002</v>
      </c>
      <c r="AB86" s="113">
        <v>5295.8649999999998</v>
      </c>
      <c r="AC86" s="113">
        <v>6061.1710000000003</v>
      </c>
      <c r="AD86" s="113">
        <v>6892.0230000000001</v>
      </c>
      <c r="AE86" s="113">
        <v>7730.8639999999996</v>
      </c>
      <c r="AF86" s="113">
        <v>8622.7630000000008</v>
      </c>
      <c r="AG86" s="113">
        <v>9585.018</v>
      </c>
      <c r="AH86" s="113">
        <v>10522.87</v>
      </c>
      <c r="AI86" s="113">
        <v>11479.42</v>
      </c>
      <c r="AJ86" s="130" t="s">
        <v>8442</v>
      </c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  <c r="AU86" s="130"/>
      <c r="AV86" s="130"/>
      <c r="AW86" s="130"/>
      <c r="AX86" s="130"/>
      <c r="AY86" s="130"/>
      <c r="AZ86" s="130"/>
    </row>
    <row r="87" spans="1:52">
      <c r="A87" s="112" t="s">
        <v>8424</v>
      </c>
      <c r="B87" s="113">
        <v>2976685</v>
      </c>
      <c r="C87" s="113">
        <v>2937978</v>
      </c>
      <c r="D87" s="113">
        <v>2898720</v>
      </c>
      <c r="E87" s="113">
        <v>2850284</v>
      </c>
      <c r="F87" s="113">
        <v>2802386</v>
      </c>
      <c r="G87" s="113">
        <v>2752782</v>
      </c>
      <c r="H87" s="113">
        <v>2702054</v>
      </c>
      <c r="I87" s="113">
        <v>2650946</v>
      </c>
      <c r="J87" s="113">
        <v>2600127</v>
      </c>
      <c r="K87" s="113">
        <v>2550215</v>
      </c>
      <c r="L87" s="113">
        <v>2501199</v>
      </c>
      <c r="M87" s="113">
        <v>2453622</v>
      </c>
      <c r="N87" s="113">
        <v>2408689</v>
      </c>
      <c r="O87" s="113">
        <v>2366382</v>
      </c>
      <c r="P87" s="113">
        <v>2326897</v>
      </c>
      <c r="Q87" s="113">
        <v>2289830</v>
      </c>
      <c r="R87" s="113">
        <v>2254477</v>
      </c>
      <c r="S87" s="113">
        <v>2221139</v>
      </c>
      <c r="T87" s="113">
        <v>2189413</v>
      </c>
      <c r="U87" s="113">
        <v>2158946</v>
      </c>
      <c r="V87" s="113">
        <v>2129729</v>
      </c>
      <c r="W87" s="113">
        <v>2101190</v>
      </c>
      <c r="X87" s="113">
        <v>2074044</v>
      </c>
      <c r="Y87" s="113">
        <v>2048469</v>
      </c>
      <c r="Z87" s="113">
        <v>2023532</v>
      </c>
      <c r="AA87" s="113">
        <v>2000084</v>
      </c>
      <c r="AB87" s="113">
        <v>1977423</v>
      </c>
      <c r="AC87" s="113">
        <v>1955922</v>
      </c>
      <c r="AD87" s="113">
        <v>1935463</v>
      </c>
      <c r="AE87" s="113">
        <v>1915851</v>
      </c>
      <c r="AF87" s="113">
        <v>1896684</v>
      </c>
      <c r="AG87" s="113">
        <v>1878501</v>
      </c>
      <c r="AH87" s="113">
        <v>1860237</v>
      </c>
      <c r="AI87" s="113">
        <v>1842367</v>
      </c>
      <c r="AJ87" s="130" t="s">
        <v>8442</v>
      </c>
      <c r="AK87" s="130"/>
      <c r="AL87" s="130"/>
      <c r="AM87" s="130"/>
      <c r="AN87" s="130"/>
      <c r="AO87" s="130"/>
      <c r="AP87" s="130"/>
      <c r="AQ87" s="130"/>
      <c r="AR87" s="130"/>
      <c r="AS87" s="130"/>
      <c r="AT87" s="130"/>
      <c r="AU87" s="130"/>
      <c r="AV87" s="130"/>
      <c r="AW87" s="130"/>
      <c r="AX87" s="130"/>
      <c r="AY87" s="130"/>
      <c r="AZ87" s="130"/>
    </row>
    <row r="88" spans="1:52">
      <c r="A88" s="112" t="s">
        <v>1079</v>
      </c>
      <c r="B88" s="113">
        <v>7632805</v>
      </c>
      <c r="C88" s="113">
        <v>7541219</v>
      </c>
      <c r="D88" s="113">
        <v>7449319</v>
      </c>
      <c r="E88" s="113">
        <v>7355791</v>
      </c>
      <c r="F88" s="113">
        <v>7258560</v>
      </c>
      <c r="G88" s="113">
        <v>7154436</v>
      </c>
      <c r="H88" s="113">
        <v>7045441</v>
      </c>
      <c r="I88" s="113">
        <v>6932403</v>
      </c>
      <c r="J88" s="113">
        <v>6816256</v>
      </c>
      <c r="K88" s="113">
        <v>6697730</v>
      </c>
      <c r="L88" s="113">
        <v>6579050</v>
      </c>
      <c r="M88" s="113">
        <v>6462790</v>
      </c>
      <c r="N88" s="113">
        <v>6348668</v>
      </c>
      <c r="O88" s="113">
        <v>6239444</v>
      </c>
      <c r="P88" s="113">
        <v>6135915</v>
      </c>
      <c r="Q88" s="113">
        <v>6036815</v>
      </c>
      <c r="R88" s="113">
        <v>5941305</v>
      </c>
      <c r="S88" s="113">
        <v>5852380</v>
      </c>
      <c r="T88" s="113">
        <v>5766239</v>
      </c>
      <c r="U88" s="113">
        <v>5681335</v>
      </c>
      <c r="V88" s="113">
        <v>5599062</v>
      </c>
      <c r="W88" s="113">
        <v>5520130</v>
      </c>
      <c r="X88" s="113">
        <v>5444048</v>
      </c>
      <c r="Y88" s="113">
        <v>5369550</v>
      </c>
      <c r="Z88" s="113">
        <v>5299079</v>
      </c>
      <c r="AA88" s="113">
        <v>5230830</v>
      </c>
      <c r="AB88" s="113">
        <v>5166213</v>
      </c>
      <c r="AC88" s="113">
        <v>5103658</v>
      </c>
      <c r="AD88" s="113">
        <v>5043333</v>
      </c>
      <c r="AE88" s="113">
        <v>4984044</v>
      </c>
      <c r="AF88" s="113">
        <v>4925804</v>
      </c>
      <c r="AG88" s="113">
        <v>4868849</v>
      </c>
      <c r="AH88" s="113">
        <v>4811453</v>
      </c>
      <c r="AI88" s="113">
        <v>4754438</v>
      </c>
      <c r="AJ88" s="130" t="s">
        <v>8442</v>
      </c>
      <c r="AK88" s="130"/>
      <c r="AL88" s="130"/>
      <c r="AM88" s="130"/>
      <c r="AN88" s="130"/>
      <c r="AO88" s="130"/>
      <c r="AP88" s="130"/>
      <c r="AQ88" s="130"/>
      <c r="AR88" s="130"/>
      <c r="AS88" s="130"/>
      <c r="AT88" s="130"/>
      <c r="AU88" s="130"/>
      <c r="AV88" s="130"/>
      <c r="AW88" s="130"/>
      <c r="AX88" s="130"/>
      <c r="AY88" s="130"/>
      <c r="AZ88" s="130"/>
    </row>
    <row r="89" spans="1:52">
      <c r="A89" s="112" t="s">
        <v>8425</v>
      </c>
      <c r="B89" s="113">
        <v>1006846</v>
      </c>
      <c r="C89" s="113">
        <v>996052.5</v>
      </c>
      <c r="D89" s="113">
        <v>983537.3</v>
      </c>
      <c r="E89" s="113">
        <v>970682</v>
      </c>
      <c r="F89" s="113">
        <v>957505.4</v>
      </c>
      <c r="G89" s="113">
        <v>943154.6</v>
      </c>
      <c r="H89" s="113">
        <v>928873.9</v>
      </c>
      <c r="I89" s="113">
        <v>913854.9</v>
      </c>
      <c r="J89" s="113">
        <v>898299.9</v>
      </c>
      <c r="K89" s="113">
        <v>882386</v>
      </c>
      <c r="L89" s="113">
        <v>866242.7</v>
      </c>
      <c r="M89" s="113">
        <v>850428.4</v>
      </c>
      <c r="N89" s="113">
        <v>834766.1</v>
      </c>
      <c r="O89" s="113">
        <v>819889.4</v>
      </c>
      <c r="P89" s="113">
        <v>805487.7</v>
      </c>
      <c r="Q89" s="113">
        <v>791514.9</v>
      </c>
      <c r="R89" s="113">
        <v>778471.8</v>
      </c>
      <c r="S89" s="113">
        <v>765547.3</v>
      </c>
      <c r="T89" s="113">
        <v>753410.5</v>
      </c>
      <c r="U89" s="113">
        <v>741027.7</v>
      </c>
      <c r="V89" s="113">
        <v>728812.3</v>
      </c>
      <c r="W89" s="113">
        <v>717143.8</v>
      </c>
      <c r="X89" s="113">
        <v>706063.3</v>
      </c>
      <c r="Y89" s="113">
        <v>695122</v>
      </c>
      <c r="Z89" s="113">
        <v>684346.8</v>
      </c>
      <c r="AA89" s="113">
        <v>674544.3</v>
      </c>
      <c r="AB89" s="113">
        <v>665544</v>
      </c>
      <c r="AC89" s="113">
        <v>656947.6</v>
      </c>
      <c r="AD89" s="113">
        <v>648371.80000000005</v>
      </c>
      <c r="AE89" s="113">
        <v>640537.5</v>
      </c>
      <c r="AF89" s="113">
        <v>633027.69999999995</v>
      </c>
      <c r="AG89" s="113">
        <v>625722</v>
      </c>
      <c r="AH89" s="113">
        <v>618499.6</v>
      </c>
      <c r="AI89" s="113">
        <v>611473.1</v>
      </c>
      <c r="AJ89" s="130" t="s">
        <v>8442</v>
      </c>
      <c r="AK89" s="130"/>
      <c r="AL89" s="130"/>
      <c r="AM89" s="130"/>
      <c r="AN89" s="130"/>
      <c r="AO89" s="130"/>
      <c r="AP89" s="130"/>
      <c r="AQ89" s="130"/>
      <c r="AR89" s="130"/>
      <c r="AS89" s="130"/>
      <c r="AT89" s="130"/>
      <c r="AU89" s="130"/>
      <c r="AV89" s="130"/>
      <c r="AW89" s="130"/>
      <c r="AX89" s="130"/>
      <c r="AY89" s="130"/>
      <c r="AZ89" s="130"/>
    </row>
    <row r="90" spans="1:52">
      <c r="A90" s="112" t="s">
        <v>8426</v>
      </c>
      <c r="B90" s="113">
        <v>25748832</v>
      </c>
      <c r="C90" s="113">
        <v>25443798</v>
      </c>
      <c r="D90" s="113">
        <v>25135713</v>
      </c>
      <c r="E90" s="113">
        <v>24814230</v>
      </c>
      <c r="F90" s="113">
        <v>24481342</v>
      </c>
      <c r="G90" s="113">
        <v>24140806</v>
      </c>
      <c r="H90" s="113">
        <v>23788298</v>
      </c>
      <c r="I90" s="113">
        <v>23425515</v>
      </c>
      <c r="J90" s="113">
        <v>23056637</v>
      </c>
      <c r="K90" s="113">
        <v>22678975</v>
      </c>
      <c r="L90" s="113">
        <v>22304831</v>
      </c>
      <c r="M90" s="113">
        <v>21940630</v>
      </c>
      <c r="N90" s="113">
        <v>21587537</v>
      </c>
      <c r="O90" s="113">
        <v>21251481</v>
      </c>
      <c r="P90" s="113">
        <v>20944007</v>
      </c>
      <c r="Q90" s="113">
        <v>20655704</v>
      </c>
      <c r="R90" s="113">
        <v>20390952</v>
      </c>
      <c r="S90" s="113">
        <v>20149398</v>
      </c>
      <c r="T90" s="113">
        <v>19921548</v>
      </c>
      <c r="U90" s="113">
        <v>19710138</v>
      </c>
      <c r="V90" s="113">
        <v>19514350</v>
      </c>
      <c r="W90" s="113">
        <v>19332475</v>
      </c>
      <c r="X90" s="113">
        <v>19164245</v>
      </c>
      <c r="Y90" s="113">
        <v>19010043</v>
      </c>
      <c r="Z90" s="113">
        <v>18868408</v>
      </c>
      <c r="AA90" s="113">
        <v>18740950</v>
      </c>
      <c r="AB90" s="113">
        <v>18632420</v>
      </c>
      <c r="AC90" s="113">
        <v>18536965</v>
      </c>
      <c r="AD90" s="113">
        <v>18452468</v>
      </c>
      <c r="AE90" s="113">
        <v>18379297</v>
      </c>
      <c r="AF90" s="113">
        <v>18317292</v>
      </c>
      <c r="AG90" s="113">
        <v>18264397</v>
      </c>
      <c r="AH90" s="113">
        <v>18216316</v>
      </c>
      <c r="AI90" s="113">
        <v>18176321</v>
      </c>
      <c r="AJ90" s="130" t="s">
        <v>8442</v>
      </c>
      <c r="AK90" s="130"/>
      <c r="AL90" s="130"/>
      <c r="AM90" s="130"/>
      <c r="AN90" s="130"/>
      <c r="AO90" s="130"/>
      <c r="AP90" s="130"/>
      <c r="AQ90" s="130"/>
      <c r="AR90" s="130"/>
      <c r="AS90" s="130"/>
      <c r="AT90" s="130"/>
      <c r="AU90" s="130"/>
      <c r="AV90" s="130"/>
      <c r="AW90" s="130"/>
      <c r="AX90" s="130"/>
      <c r="AY90" s="130"/>
      <c r="AZ90" s="130"/>
    </row>
    <row r="91" spans="1:52">
      <c r="A91" s="112" t="s">
        <v>8427</v>
      </c>
      <c r="B91" s="113">
        <v>2417779</v>
      </c>
      <c r="C91" s="113">
        <v>2374762</v>
      </c>
      <c r="D91" s="113">
        <v>2331738</v>
      </c>
      <c r="E91" s="113">
        <v>2288389</v>
      </c>
      <c r="F91" s="113">
        <v>2244099</v>
      </c>
      <c r="G91" s="113">
        <v>2197868</v>
      </c>
      <c r="H91" s="113">
        <v>2150416</v>
      </c>
      <c r="I91" s="113">
        <v>2102033</v>
      </c>
      <c r="J91" s="113">
        <v>2053126</v>
      </c>
      <c r="K91" s="113">
        <v>2004104</v>
      </c>
      <c r="L91" s="113">
        <v>1955948</v>
      </c>
      <c r="M91" s="113">
        <v>1909789</v>
      </c>
      <c r="N91" s="113">
        <v>1865794</v>
      </c>
      <c r="O91" s="113">
        <v>1825160</v>
      </c>
      <c r="P91" s="113">
        <v>1788240</v>
      </c>
      <c r="Q91" s="113">
        <v>1754604</v>
      </c>
      <c r="R91" s="113">
        <v>1723732</v>
      </c>
      <c r="S91" s="113">
        <v>1696389</v>
      </c>
      <c r="T91" s="113">
        <v>1670991</v>
      </c>
      <c r="U91" s="113">
        <v>1646632</v>
      </c>
      <c r="V91" s="113">
        <v>1623502</v>
      </c>
      <c r="W91" s="113">
        <v>1601585</v>
      </c>
      <c r="X91" s="113">
        <v>1580600</v>
      </c>
      <c r="Y91" s="113">
        <v>1560020</v>
      </c>
      <c r="Z91" s="113">
        <v>1540676</v>
      </c>
      <c r="AA91" s="113">
        <v>1521935</v>
      </c>
      <c r="AB91" s="113">
        <v>1504333</v>
      </c>
      <c r="AC91" s="113">
        <v>1487279</v>
      </c>
      <c r="AD91" s="113">
        <v>1470890</v>
      </c>
      <c r="AE91" s="113">
        <v>1454741</v>
      </c>
      <c r="AF91" s="113">
        <v>1438865</v>
      </c>
      <c r="AG91" s="113">
        <v>1423339</v>
      </c>
      <c r="AH91" s="113">
        <v>1407572</v>
      </c>
      <c r="AI91" s="113">
        <v>1391861</v>
      </c>
      <c r="AJ91" s="130" t="s">
        <v>8442</v>
      </c>
      <c r="AK91" s="130"/>
      <c r="AL91" s="130"/>
      <c r="AM91" s="130"/>
      <c r="AN91" s="130"/>
      <c r="AO91" s="130"/>
      <c r="AP91" s="130"/>
      <c r="AQ91" s="130"/>
      <c r="AR91" s="130"/>
      <c r="AS91" s="130"/>
      <c r="AT91" s="130"/>
      <c r="AU91" s="130"/>
      <c r="AV91" s="130"/>
      <c r="AW91" s="130"/>
      <c r="AX91" s="130"/>
      <c r="AY91" s="130"/>
      <c r="AZ91" s="130"/>
    </row>
    <row r="92" spans="1:52">
      <c r="A92" s="112" t="s">
        <v>2520</v>
      </c>
      <c r="B92" s="113">
        <v>37910707</v>
      </c>
      <c r="C92" s="113">
        <v>37373176</v>
      </c>
      <c r="D92" s="113">
        <v>36831419</v>
      </c>
      <c r="E92" s="113">
        <v>36270178</v>
      </c>
      <c r="F92" s="113">
        <v>35693139</v>
      </c>
      <c r="G92" s="113">
        <v>35106210</v>
      </c>
      <c r="H92" s="113">
        <v>34503258</v>
      </c>
      <c r="I92" s="113">
        <v>33887344</v>
      </c>
      <c r="J92" s="113">
        <v>33265145</v>
      </c>
      <c r="K92" s="113">
        <v>32633866</v>
      </c>
      <c r="L92" s="113">
        <v>32013168</v>
      </c>
      <c r="M92" s="113">
        <v>31414662</v>
      </c>
      <c r="N92" s="113">
        <v>30842005</v>
      </c>
      <c r="O92" s="113">
        <v>30305748</v>
      </c>
      <c r="P92" s="113">
        <v>29824183</v>
      </c>
      <c r="Q92" s="113">
        <v>29383284</v>
      </c>
      <c r="R92" s="113">
        <v>28989181</v>
      </c>
      <c r="S92" s="113">
        <v>28639507</v>
      </c>
      <c r="T92" s="113">
        <v>28318242</v>
      </c>
      <c r="U92" s="113">
        <v>28026937</v>
      </c>
      <c r="V92" s="113">
        <v>27762134</v>
      </c>
      <c r="W92" s="113">
        <v>27519178</v>
      </c>
      <c r="X92" s="113">
        <v>27296299</v>
      </c>
      <c r="Y92" s="113">
        <v>27093430</v>
      </c>
      <c r="Z92" s="113">
        <v>26907833</v>
      </c>
      <c r="AA92" s="113">
        <v>26742004</v>
      </c>
      <c r="AB92" s="113">
        <v>26602820</v>
      </c>
      <c r="AC92" s="113">
        <v>26481653</v>
      </c>
      <c r="AD92" s="113">
        <v>26375377</v>
      </c>
      <c r="AE92" s="113">
        <v>26284698</v>
      </c>
      <c r="AF92" s="113">
        <v>26209284</v>
      </c>
      <c r="AG92" s="113">
        <v>26146293</v>
      </c>
      <c r="AH92" s="113">
        <v>26089456</v>
      </c>
      <c r="AI92" s="113">
        <v>26043778</v>
      </c>
      <c r="AJ92" s="130" t="s">
        <v>8442</v>
      </c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  <c r="AU92" s="130"/>
      <c r="AV92" s="130"/>
      <c r="AW92" s="130"/>
      <c r="AX92" s="130"/>
      <c r="AY92" s="130"/>
      <c r="AZ92" s="130"/>
    </row>
    <row r="93" spans="1:52">
      <c r="A93" s="112" t="s">
        <v>8428</v>
      </c>
      <c r="B93" s="113">
        <v>21981549</v>
      </c>
      <c r="C93" s="113">
        <v>21626465</v>
      </c>
      <c r="D93" s="113">
        <v>21255591</v>
      </c>
      <c r="E93" s="113">
        <v>20870290</v>
      </c>
      <c r="F93" s="113">
        <v>20474509</v>
      </c>
      <c r="G93" s="113">
        <v>20066015</v>
      </c>
      <c r="H93" s="113">
        <v>19646804</v>
      </c>
      <c r="I93" s="113">
        <v>19215633</v>
      </c>
      <c r="J93" s="113">
        <v>18780391</v>
      </c>
      <c r="K93" s="113">
        <v>18346697</v>
      </c>
      <c r="L93" s="113">
        <v>17921096</v>
      </c>
      <c r="M93" s="113">
        <v>17511636</v>
      </c>
      <c r="N93" s="113">
        <v>17125043</v>
      </c>
      <c r="O93" s="113">
        <v>16764266</v>
      </c>
      <c r="P93" s="113">
        <v>16430503</v>
      </c>
      <c r="Q93" s="113">
        <v>16122125</v>
      </c>
      <c r="R93" s="113">
        <v>15838805</v>
      </c>
      <c r="S93" s="113">
        <v>15576381</v>
      </c>
      <c r="T93" s="113">
        <v>15326753</v>
      </c>
      <c r="U93" s="113">
        <v>15086159</v>
      </c>
      <c r="V93" s="113">
        <v>14851213</v>
      </c>
      <c r="W93" s="113">
        <v>14624012</v>
      </c>
      <c r="X93" s="113">
        <v>14401485</v>
      </c>
      <c r="Y93" s="113">
        <v>14184167</v>
      </c>
      <c r="Z93" s="113">
        <v>13971048</v>
      </c>
      <c r="AA93" s="113">
        <v>13763444</v>
      </c>
      <c r="AB93" s="113">
        <v>13562673</v>
      </c>
      <c r="AC93" s="113">
        <v>13366829</v>
      </c>
      <c r="AD93" s="113">
        <v>13176016</v>
      </c>
      <c r="AE93" s="113">
        <v>12988733</v>
      </c>
      <c r="AF93" s="113">
        <v>12801892</v>
      </c>
      <c r="AG93" s="113">
        <v>12614812</v>
      </c>
      <c r="AH93" s="113">
        <v>12427425</v>
      </c>
      <c r="AI93" s="113">
        <v>12239087</v>
      </c>
      <c r="AJ93" s="130" t="s">
        <v>8442</v>
      </c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  <c r="AU93" s="130"/>
      <c r="AV93" s="130"/>
      <c r="AW93" s="130"/>
      <c r="AX93" s="130"/>
      <c r="AY93" s="130"/>
      <c r="AZ93" s="130"/>
    </row>
    <row r="94" spans="1:52">
      <c r="A94" s="112" t="s">
        <v>8429</v>
      </c>
      <c r="B94" s="113">
        <v>361977.8</v>
      </c>
      <c r="C94" s="113">
        <v>355432.4</v>
      </c>
      <c r="D94" s="113">
        <v>348865.1</v>
      </c>
      <c r="E94" s="113">
        <v>341087.4</v>
      </c>
      <c r="F94" s="113">
        <v>333479</v>
      </c>
      <c r="G94" s="113">
        <v>325731</v>
      </c>
      <c r="H94" s="113">
        <v>317942.3</v>
      </c>
      <c r="I94" s="113">
        <v>310251.8</v>
      </c>
      <c r="J94" s="113">
        <v>302797</v>
      </c>
      <c r="K94" s="113">
        <v>295701.40000000002</v>
      </c>
      <c r="L94" s="113">
        <v>289031.90000000002</v>
      </c>
      <c r="M94" s="113">
        <v>282909</v>
      </c>
      <c r="N94" s="113">
        <v>277548.79999999999</v>
      </c>
      <c r="O94" s="113">
        <v>272897.8</v>
      </c>
      <c r="P94" s="113">
        <v>268898.3</v>
      </c>
      <c r="Q94" s="113">
        <v>265377.5</v>
      </c>
      <c r="R94" s="113">
        <v>262100.6</v>
      </c>
      <c r="S94" s="113">
        <v>258989.1</v>
      </c>
      <c r="T94" s="113">
        <v>255892.2</v>
      </c>
      <c r="U94" s="113">
        <v>252728.1</v>
      </c>
      <c r="V94" s="113">
        <v>249508.8</v>
      </c>
      <c r="W94" s="113">
        <v>246169.9</v>
      </c>
      <c r="X94" s="113">
        <v>242910.5</v>
      </c>
      <c r="Y94" s="113">
        <v>239811.1</v>
      </c>
      <c r="Z94" s="113">
        <v>236776.4</v>
      </c>
      <c r="AA94" s="113">
        <v>233989.8</v>
      </c>
      <c r="AB94" s="113">
        <v>231348.5</v>
      </c>
      <c r="AC94" s="113">
        <v>228931.4</v>
      </c>
      <c r="AD94" s="113">
        <v>226722.2</v>
      </c>
      <c r="AE94" s="113">
        <v>224696.4</v>
      </c>
      <c r="AF94" s="113">
        <v>222790.6</v>
      </c>
      <c r="AG94" s="113">
        <v>221087.4</v>
      </c>
      <c r="AH94" s="113">
        <v>219420.6</v>
      </c>
      <c r="AI94" s="113">
        <v>217864</v>
      </c>
      <c r="AJ94" s="130" t="s">
        <v>8442</v>
      </c>
      <c r="AK94" s="130"/>
      <c r="AL94" s="130"/>
      <c r="AM94" s="130"/>
      <c r="AN94" s="130"/>
      <c r="AO94" s="130"/>
      <c r="AP94" s="130"/>
      <c r="AQ94" s="130"/>
      <c r="AR94" s="130"/>
      <c r="AS94" s="130"/>
      <c r="AT94" s="130"/>
      <c r="AU94" s="130"/>
      <c r="AV94" s="130"/>
      <c r="AW94" s="130"/>
      <c r="AX94" s="130"/>
      <c r="AY94" s="130"/>
      <c r="AZ94" s="130"/>
    </row>
    <row r="95" spans="1:52">
      <c r="A95" s="112" t="s">
        <v>8430</v>
      </c>
      <c r="B95" s="113">
        <v>16361403</v>
      </c>
      <c r="C95" s="113">
        <v>16055701</v>
      </c>
      <c r="D95" s="113">
        <v>15741370</v>
      </c>
      <c r="E95" s="113">
        <v>15440835</v>
      </c>
      <c r="F95" s="113">
        <v>15125125</v>
      </c>
      <c r="G95" s="113">
        <v>14804417</v>
      </c>
      <c r="H95" s="113">
        <v>14478911</v>
      </c>
      <c r="I95" s="113">
        <v>14147793</v>
      </c>
      <c r="J95" s="113">
        <v>13816963</v>
      </c>
      <c r="K95" s="113">
        <v>13491645</v>
      </c>
      <c r="L95" s="113">
        <v>13176829</v>
      </c>
      <c r="M95" s="113">
        <v>12878334</v>
      </c>
      <c r="N95" s="113">
        <v>12597486</v>
      </c>
      <c r="O95" s="113">
        <v>12335975</v>
      </c>
      <c r="P95" s="113">
        <v>12098898</v>
      </c>
      <c r="Q95" s="113">
        <v>11881764</v>
      </c>
      <c r="R95" s="113">
        <v>11685278</v>
      </c>
      <c r="S95" s="113">
        <v>11505389</v>
      </c>
      <c r="T95" s="113">
        <v>11336649</v>
      </c>
      <c r="U95" s="113">
        <v>11176919</v>
      </c>
      <c r="V95" s="113">
        <v>11024679</v>
      </c>
      <c r="W95" s="113">
        <v>10877485</v>
      </c>
      <c r="X95" s="113">
        <v>10736109</v>
      </c>
      <c r="Y95" s="113">
        <v>10597766</v>
      </c>
      <c r="Z95" s="113">
        <v>10462720</v>
      </c>
      <c r="AA95" s="113">
        <v>10335471</v>
      </c>
      <c r="AB95" s="113">
        <v>10213291</v>
      </c>
      <c r="AC95" s="113">
        <v>10094625</v>
      </c>
      <c r="AD95" s="113">
        <v>9981823</v>
      </c>
      <c r="AE95" s="113">
        <v>9871843</v>
      </c>
      <c r="AF95" s="113">
        <v>9764316</v>
      </c>
      <c r="AG95" s="113">
        <v>9658537</v>
      </c>
      <c r="AH95" s="113">
        <v>9554227</v>
      </c>
      <c r="AI95" s="113">
        <v>9449492</v>
      </c>
      <c r="AJ95" s="130" t="s">
        <v>8442</v>
      </c>
      <c r="AK95" s="130"/>
      <c r="AL95" s="130"/>
      <c r="AM95" s="130"/>
      <c r="AN95" s="130"/>
      <c r="AO95" s="130"/>
      <c r="AP95" s="130"/>
      <c r="AQ95" s="130"/>
      <c r="AR95" s="130"/>
      <c r="AS95" s="130"/>
      <c r="AT95" s="130"/>
      <c r="AU95" s="130"/>
      <c r="AV95" s="130"/>
      <c r="AW95" s="130"/>
      <c r="AX95" s="130"/>
      <c r="AY95" s="130"/>
      <c r="AZ95" s="130"/>
    </row>
    <row r="96" spans="1:52">
      <c r="A96" s="112" t="s">
        <v>8431</v>
      </c>
      <c r="B96" s="113">
        <v>22241524</v>
      </c>
      <c r="C96" s="113">
        <v>22056631</v>
      </c>
      <c r="D96" s="113">
        <v>21863734</v>
      </c>
      <c r="E96" s="113">
        <v>21538799</v>
      </c>
      <c r="F96" s="113">
        <v>21226381</v>
      </c>
      <c r="G96" s="113">
        <v>20903732</v>
      </c>
      <c r="H96" s="113">
        <v>20571202</v>
      </c>
      <c r="I96" s="113">
        <v>20228720</v>
      </c>
      <c r="J96" s="113">
        <v>19881385</v>
      </c>
      <c r="K96" s="113">
        <v>19531052</v>
      </c>
      <c r="L96" s="113">
        <v>19181811</v>
      </c>
      <c r="M96" s="113">
        <v>18838133</v>
      </c>
      <c r="N96" s="113">
        <v>18500442</v>
      </c>
      <c r="O96" s="113">
        <v>18172585</v>
      </c>
      <c r="P96" s="113">
        <v>17852894</v>
      </c>
      <c r="Q96" s="113">
        <v>17546663</v>
      </c>
      <c r="R96" s="113">
        <v>17251165</v>
      </c>
      <c r="S96" s="113">
        <v>16965929</v>
      </c>
      <c r="T96" s="113">
        <v>16690679</v>
      </c>
      <c r="U96" s="113">
        <v>16423317</v>
      </c>
      <c r="V96" s="113">
        <v>16163991</v>
      </c>
      <c r="W96" s="113">
        <v>15915187</v>
      </c>
      <c r="X96" s="113">
        <v>15674794</v>
      </c>
      <c r="Y96" s="113">
        <v>15442354</v>
      </c>
      <c r="Z96" s="113">
        <v>15216373</v>
      </c>
      <c r="AA96" s="113">
        <v>14997851</v>
      </c>
      <c r="AB96" s="113">
        <v>14786076</v>
      </c>
      <c r="AC96" s="113">
        <v>14580467</v>
      </c>
      <c r="AD96" s="113">
        <v>14380108</v>
      </c>
      <c r="AE96" s="113">
        <v>14184445</v>
      </c>
      <c r="AF96" s="113">
        <v>13990865</v>
      </c>
      <c r="AG96" s="113">
        <v>13799154</v>
      </c>
      <c r="AH96" s="113">
        <v>13608627</v>
      </c>
      <c r="AI96" s="113">
        <v>13418615</v>
      </c>
      <c r="AJ96" s="130" t="s">
        <v>8442</v>
      </c>
      <c r="AK96" s="130"/>
      <c r="AL96" s="130"/>
      <c r="AM96" s="130"/>
      <c r="AN96" s="130"/>
      <c r="AO96" s="130"/>
      <c r="AP96" s="130"/>
      <c r="AQ96" s="130"/>
      <c r="AR96" s="130"/>
      <c r="AS96" s="130"/>
      <c r="AT96" s="130"/>
      <c r="AU96" s="130"/>
      <c r="AV96" s="130"/>
      <c r="AW96" s="130"/>
      <c r="AX96" s="130"/>
      <c r="AY96" s="130"/>
      <c r="AZ96" s="130"/>
    </row>
    <row r="97" spans="1:52">
      <c r="A97" s="112" t="s">
        <v>2006</v>
      </c>
      <c r="B97" s="114">
        <v>3.9499999999999998E-10</v>
      </c>
      <c r="C97" s="114">
        <v>3.9499999999999998E-10</v>
      </c>
      <c r="D97" s="114">
        <v>3.9499999999999998E-10</v>
      </c>
      <c r="E97" s="114">
        <v>6.58E-10</v>
      </c>
      <c r="F97" s="114">
        <v>6.5700000000000001E-10</v>
      </c>
      <c r="G97" s="114">
        <v>7.9900000000000003E-10</v>
      </c>
      <c r="H97" s="114">
        <v>7.9600000000000004E-10</v>
      </c>
      <c r="I97" s="114">
        <v>9.0199999999999999E-10</v>
      </c>
      <c r="J97" s="114">
        <v>1.13E-9</v>
      </c>
      <c r="K97" s="114">
        <v>1.1100000000000001E-9</v>
      </c>
      <c r="L97" s="114">
        <v>1.1800000000000001E-9</v>
      </c>
      <c r="M97" s="114">
        <v>1.19E-9</v>
      </c>
      <c r="N97" s="114">
        <v>2.0299999999999998E-9</v>
      </c>
      <c r="O97" s="114">
        <v>1.9800000000000002E-9</v>
      </c>
      <c r="P97" s="114">
        <v>2.4100000000000002E-9</v>
      </c>
      <c r="Q97" s="114">
        <v>2.3499999999999999E-9</v>
      </c>
      <c r="R97" s="114">
        <v>2.2699999999999998E-9</v>
      </c>
      <c r="S97" s="114">
        <v>2.3699999999999999E-9</v>
      </c>
      <c r="T97" s="114">
        <v>2.3600000000000001E-9</v>
      </c>
      <c r="U97" s="114">
        <v>2.5000000000000001E-9</v>
      </c>
      <c r="V97" s="114">
        <v>2.4100000000000002E-9</v>
      </c>
      <c r="W97" s="114">
        <v>2.7000000000000002E-9</v>
      </c>
      <c r="X97" s="114">
        <v>2.5800000000000002E-9</v>
      </c>
      <c r="Y97" s="114">
        <v>2.6000000000000001E-9</v>
      </c>
      <c r="Z97" s="114">
        <v>2.8200000000000002E-9</v>
      </c>
      <c r="AA97" s="114">
        <v>2.86E-9</v>
      </c>
      <c r="AB97" s="114">
        <v>2.69E-9</v>
      </c>
      <c r="AC97" s="114">
        <v>2.7200000000000001E-9</v>
      </c>
      <c r="AD97" s="114">
        <v>2.5300000000000002E-9</v>
      </c>
      <c r="AE97" s="114">
        <v>2.5099999999999998E-9</v>
      </c>
      <c r="AF97" s="114">
        <v>2.7299999999999999E-9</v>
      </c>
      <c r="AG97" s="114">
        <v>2.6700000000000001E-9</v>
      </c>
      <c r="AH97" s="114">
        <v>2.4899999999999999E-9</v>
      </c>
      <c r="AI97" s="114">
        <v>2.6700000000000001E-9</v>
      </c>
      <c r="AJ97" s="130" t="s">
        <v>8442</v>
      </c>
      <c r="AK97" s="130"/>
      <c r="AL97" s="130"/>
      <c r="AM97" s="130"/>
      <c r="AN97" s="130"/>
      <c r="AO97" s="130"/>
      <c r="AP97" s="130"/>
      <c r="AQ97" s="130"/>
      <c r="AR97" s="130"/>
      <c r="AS97" s="130"/>
      <c r="AT97" s="130"/>
      <c r="AU97" s="130"/>
      <c r="AV97" s="130"/>
      <c r="AW97" s="130"/>
      <c r="AX97" s="130"/>
      <c r="AY97" s="130"/>
      <c r="AZ97" s="130"/>
    </row>
    <row r="98" spans="1:52">
      <c r="A98" s="112" t="s">
        <v>8432</v>
      </c>
      <c r="B98" s="113">
        <v>31239150</v>
      </c>
      <c r="C98" s="113">
        <v>30882819</v>
      </c>
      <c r="D98" s="113">
        <v>30522773</v>
      </c>
      <c r="E98" s="113">
        <v>30146413</v>
      </c>
      <c r="F98" s="113">
        <v>29756127</v>
      </c>
      <c r="G98" s="113">
        <v>29356488</v>
      </c>
      <c r="H98" s="113">
        <v>28942217</v>
      </c>
      <c r="I98" s="113">
        <v>28515346</v>
      </c>
      <c r="J98" s="113">
        <v>28080911</v>
      </c>
      <c r="K98" s="113">
        <v>27635488</v>
      </c>
      <c r="L98" s="113">
        <v>27193830</v>
      </c>
      <c r="M98" s="113">
        <v>26763418</v>
      </c>
      <c r="N98" s="113">
        <v>26345269</v>
      </c>
      <c r="O98" s="113">
        <v>25946202</v>
      </c>
      <c r="P98" s="113">
        <v>25579953</v>
      </c>
      <c r="Q98" s="113">
        <v>25234882</v>
      </c>
      <c r="R98" s="113">
        <v>24916291</v>
      </c>
      <c r="S98" s="113">
        <v>24623876</v>
      </c>
      <c r="T98" s="113">
        <v>24346388</v>
      </c>
      <c r="U98" s="113">
        <v>24087622</v>
      </c>
      <c r="V98" s="113">
        <v>23847015</v>
      </c>
      <c r="W98" s="113">
        <v>23622888</v>
      </c>
      <c r="X98" s="113">
        <v>23415211</v>
      </c>
      <c r="Y98" s="113">
        <v>23224625</v>
      </c>
      <c r="Z98" s="113">
        <v>23049463</v>
      </c>
      <c r="AA98" s="113">
        <v>22891717</v>
      </c>
      <c r="AB98" s="113">
        <v>22757207</v>
      </c>
      <c r="AC98" s="113">
        <v>22638816</v>
      </c>
      <c r="AD98" s="113">
        <v>22533982</v>
      </c>
      <c r="AE98" s="113">
        <v>22443158</v>
      </c>
      <c r="AF98" s="113">
        <v>22366173</v>
      </c>
      <c r="AG98" s="113">
        <v>22300517</v>
      </c>
      <c r="AH98" s="113">
        <v>22240950</v>
      </c>
      <c r="AI98" s="113">
        <v>22191439</v>
      </c>
      <c r="AJ98" s="130" t="s">
        <v>8442</v>
      </c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  <c r="AU98" s="130"/>
      <c r="AV98" s="130"/>
      <c r="AW98" s="130"/>
      <c r="AX98" s="130"/>
      <c r="AY98" s="130"/>
      <c r="AZ98" s="130"/>
    </row>
    <row r="99" spans="1:52">
      <c r="A99" s="112" t="s">
        <v>8433</v>
      </c>
      <c r="B99" s="113">
        <v>1582398</v>
      </c>
      <c r="C99" s="113">
        <v>1567579</v>
      </c>
      <c r="D99" s="113">
        <v>1550137</v>
      </c>
      <c r="E99" s="113">
        <v>1532119</v>
      </c>
      <c r="F99" s="113">
        <v>1513528</v>
      </c>
      <c r="G99" s="113">
        <v>1493109</v>
      </c>
      <c r="H99" s="113">
        <v>1472682</v>
      </c>
      <c r="I99" s="113">
        <v>1451023</v>
      </c>
      <c r="J99" s="113">
        <v>1428423</v>
      </c>
      <c r="K99" s="113">
        <v>1405092</v>
      </c>
      <c r="L99" s="113">
        <v>1381158</v>
      </c>
      <c r="M99" s="113">
        <v>1357384</v>
      </c>
      <c r="N99" s="113">
        <v>1333492</v>
      </c>
      <c r="O99" s="113">
        <v>1310427</v>
      </c>
      <c r="P99" s="113">
        <v>1287748</v>
      </c>
      <c r="Q99" s="113">
        <v>1265426</v>
      </c>
      <c r="R99" s="113">
        <v>1244337</v>
      </c>
      <c r="S99" s="113">
        <v>1223296</v>
      </c>
      <c r="T99" s="113">
        <v>1203394</v>
      </c>
      <c r="U99" s="113">
        <v>1183162</v>
      </c>
      <c r="V99" s="113">
        <v>1163247</v>
      </c>
      <c r="W99" s="113">
        <v>1144243</v>
      </c>
      <c r="X99" s="113">
        <v>1126221</v>
      </c>
      <c r="Y99" s="113">
        <v>1108508</v>
      </c>
      <c r="Z99" s="113">
        <v>1091098</v>
      </c>
      <c r="AA99" s="113">
        <v>1075209</v>
      </c>
      <c r="AB99" s="113">
        <v>1060592</v>
      </c>
      <c r="AC99" s="113">
        <v>1046622</v>
      </c>
      <c r="AD99" s="113">
        <v>1032735</v>
      </c>
      <c r="AE99" s="113">
        <v>1020003</v>
      </c>
      <c r="AF99" s="113">
        <v>1007779</v>
      </c>
      <c r="AG99" s="113">
        <v>995886.6</v>
      </c>
      <c r="AH99" s="113">
        <v>984141.7</v>
      </c>
      <c r="AI99" s="113">
        <v>972705.9</v>
      </c>
      <c r="AJ99" s="130" t="s">
        <v>8442</v>
      </c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  <c r="AU99" s="130"/>
      <c r="AV99" s="130"/>
      <c r="AW99" s="130"/>
      <c r="AX99" s="130"/>
      <c r="AY99" s="130"/>
      <c r="AZ99" s="130"/>
    </row>
    <row r="100" spans="1:52">
      <c r="A100" s="112" t="s">
        <v>8434</v>
      </c>
      <c r="B100" s="113">
        <v>13392680</v>
      </c>
      <c r="C100" s="113">
        <v>13217891</v>
      </c>
      <c r="D100" s="113">
        <v>13032701</v>
      </c>
      <c r="E100" s="113">
        <v>12839627</v>
      </c>
      <c r="F100" s="113">
        <v>12639372</v>
      </c>
      <c r="G100" s="113">
        <v>12430863</v>
      </c>
      <c r="H100" s="113">
        <v>12214805</v>
      </c>
      <c r="I100" s="113">
        <v>11990372</v>
      </c>
      <c r="J100" s="113">
        <v>11761938</v>
      </c>
      <c r="K100" s="113">
        <v>11531988</v>
      </c>
      <c r="L100" s="113">
        <v>11303867</v>
      </c>
      <c r="M100" s="113">
        <v>11081378</v>
      </c>
      <c r="N100" s="113">
        <v>10867485</v>
      </c>
      <c r="O100" s="113">
        <v>10663289</v>
      </c>
      <c r="P100" s="113">
        <v>10469579</v>
      </c>
      <c r="Q100" s="113">
        <v>10285538</v>
      </c>
      <c r="R100" s="113">
        <v>10111758</v>
      </c>
      <c r="S100" s="113">
        <v>9946571</v>
      </c>
      <c r="T100" s="113">
        <v>9786666</v>
      </c>
      <c r="U100" s="113">
        <v>9630601</v>
      </c>
      <c r="V100" s="113">
        <v>9477318</v>
      </c>
      <c r="W100" s="113">
        <v>9328872</v>
      </c>
      <c r="X100" s="113">
        <v>9183559</v>
      </c>
      <c r="Y100" s="113">
        <v>9041848</v>
      </c>
      <c r="Z100" s="113">
        <v>8902898</v>
      </c>
      <c r="AA100" s="113">
        <v>8767560</v>
      </c>
      <c r="AB100" s="113">
        <v>8636412</v>
      </c>
      <c r="AC100" s="113">
        <v>8508546</v>
      </c>
      <c r="AD100" s="113">
        <v>8383689</v>
      </c>
      <c r="AE100" s="113">
        <v>8261242</v>
      </c>
      <c r="AF100" s="113">
        <v>8139236</v>
      </c>
      <c r="AG100" s="113">
        <v>8017326</v>
      </c>
      <c r="AH100" s="113">
        <v>7895484</v>
      </c>
      <c r="AI100" s="113">
        <v>7773253</v>
      </c>
      <c r="AJ100" s="130" t="s">
        <v>8442</v>
      </c>
      <c r="AK100" s="130"/>
      <c r="AL100" s="130"/>
      <c r="AM100" s="130"/>
      <c r="AN100" s="130"/>
      <c r="AO100" s="130"/>
      <c r="AP100" s="130"/>
      <c r="AQ100" s="130"/>
      <c r="AR100" s="130"/>
      <c r="AS100" s="130"/>
      <c r="AT100" s="130"/>
      <c r="AU100" s="130"/>
      <c r="AV100" s="130"/>
      <c r="AW100" s="130"/>
      <c r="AX100" s="130"/>
      <c r="AY100" s="130"/>
      <c r="AZ100" s="130"/>
    </row>
    <row r="101" spans="1:52">
      <c r="A101" s="112" t="s">
        <v>8435</v>
      </c>
      <c r="B101" s="113">
        <v>935516.4</v>
      </c>
      <c r="C101" s="113">
        <v>920373.2</v>
      </c>
      <c r="D101" s="113">
        <v>905093</v>
      </c>
      <c r="E101" s="113">
        <v>886939.1</v>
      </c>
      <c r="F101" s="113">
        <v>869027.3</v>
      </c>
      <c r="G101" s="113">
        <v>850648.4</v>
      </c>
      <c r="H101" s="113">
        <v>832008.8</v>
      </c>
      <c r="I101" s="113">
        <v>813382.5</v>
      </c>
      <c r="J101" s="113">
        <v>795029</v>
      </c>
      <c r="K101" s="113">
        <v>777187.3</v>
      </c>
      <c r="L101" s="113">
        <v>759923.7</v>
      </c>
      <c r="M101" s="113">
        <v>743468.5</v>
      </c>
      <c r="N101" s="113">
        <v>728277.2</v>
      </c>
      <c r="O101" s="113">
        <v>714345.9</v>
      </c>
      <c r="P101" s="113">
        <v>701714.7</v>
      </c>
      <c r="Q101" s="113">
        <v>690200.1</v>
      </c>
      <c r="R101" s="113">
        <v>679491.9</v>
      </c>
      <c r="S101" s="113">
        <v>669592.69999999995</v>
      </c>
      <c r="T101" s="113">
        <v>660280.19999999995</v>
      </c>
      <c r="U101" s="113">
        <v>651377.69999999995</v>
      </c>
      <c r="V101" s="113">
        <v>642842.6</v>
      </c>
      <c r="W101" s="113">
        <v>634451</v>
      </c>
      <c r="X101" s="113">
        <v>626462.4</v>
      </c>
      <c r="Y101" s="113">
        <v>618941.30000000005</v>
      </c>
      <c r="Z101" s="113">
        <v>611594.30000000005</v>
      </c>
      <c r="AA101" s="113">
        <v>604730.4</v>
      </c>
      <c r="AB101" s="113">
        <v>598114.4</v>
      </c>
      <c r="AC101" s="113">
        <v>591882.80000000005</v>
      </c>
      <c r="AD101" s="113">
        <v>585995.1</v>
      </c>
      <c r="AE101" s="113">
        <v>580389.4</v>
      </c>
      <c r="AF101" s="113">
        <v>574930.9</v>
      </c>
      <c r="AG101" s="113">
        <v>569798</v>
      </c>
      <c r="AH101" s="113">
        <v>564639.6</v>
      </c>
      <c r="AI101" s="113">
        <v>559618.69999999995</v>
      </c>
      <c r="AJ101" s="130" t="s">
        <v>8442</v>
      </c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</row>
    <row r="102" spans="1:52">
      <c r="A102" s="112" t="s">
        <v>8436</v>
      </c>
      <c r="B102" s="113">
        <v>24668345</v>
      </c>
      <c r="C102" s="113">
        <v>24359950</v>
      </c>
      <c r="D102" s="113">
        <v>24036489</v>
      </c>
      <c r="E102" s="113">
        <v>23720125</v>
      </c>
      <c r="F102" s="113">
        <v>23386225</v>
      </c>
      <c r="G102" s="113">
        <v>23040358</v>
      </c>
      <c r="H102" s="113">
        <v>22673320</v>
      </c>
      <c r="I102" s="113">
        <v>22296315</v>
      </c>
      <c r="J102" s="113">
        <v>21902514</v>
      </c>
      <c r="K102" s="113">
        <v>21505916</v>
      </c>
      <c r="L102" s="113">
        <v>21109088</v>
      </c>
      <c r="M102" s="113">
        <v>20711778</v>
      </c>
      <c r="N102" s="113">
        <v>20323350</v>
      </c>
      <c r="O102" s="113">
        <v>19946952</v>
      </c>
      <c r="P102" s="113">
        <v>19584775</v>
      </c>
      <c r="Q102" s="113">
        <v>19232171</v>
      </c>
      <c r="R102" s="113">
        <v>18900616</v>
      </c>
      <c r="S102" s="113">
        <v>18573702</v>
      </c>
      <c r="T102" s="113">
        <v>18253044</v>
      </c>
      <c r="U102" s="113">
        <v>17935670</v>
      </c>
      <c r="V102" s="113">
        <v>17622226</v>
      </c>
      <c r="W102" s="113">
        <v>17314662</v>
      </c>
      <c r="X102" s="113">
        <v>17015637</v>
      </c>
      <c r="Y102" s="113">
        <v>16718979</v>
      </c>
      <c r="Z102" s="113">
        <v>16431230</v>
      </c>
      <c r="AA102" s="113">
        <v>16151273</v>
      </c>
      <c r="AB102" s="113">
        <v>15878107</v>
      </c>
      <c r="AC102" s="113">
        <v>15612741</v>
      </c>
      <c r="AD102" s="113">
        <v>15353659</v>
      </c>
      <c r="AE102" s="113">
        <v>15101181</v>
      </c>
      <c r="AF102" s="113">
        <v>14856456</v>
      </c>
      <c r="AG102" s="113">
        <v>14609687</v>
      </c>
      <c r="AH102" s="113">
        <v>14363994</v>
      </c>
      <c r="AI102" s="113">
        <v>14122384</v>
      </c>
      <c r="AJ102" s="130" t="s">
        <v>8442</v>
      </c>
      <c r="AK102" s="130"/>
      <c r="AL102" s="130"/>
      <c r="AM102" s="130"/>
      <c r="AN102" s="130"/>
      <c r="AO102" s="130"/>
      <c r="AP102" s="130"/>
      <c r="AQ102" s="130"/>
      <c r="AR102" s="130"/>
      <c r="AS102" s="130"/>
      <c r="AT102" s="130"/>
      <c r="AU102" s="130"/>
      <c r="AV102" s="130"/>
      <c r="AW102" s="130"/>
      <c r="AX102" s="130"/>
      <c r="AY102" s="130"/>
      <c r="AZ102" s="130"/>
    </row>
    <row r="103" spans="1:52">
      <c r="A103" s="112" t="s">
        <v>8437</v>
      </c>
      <c r="B103" s="114">
        <v>208000000</v>
      </c>
      <c r="C103" s="114">
        <v>206000000</v>
      </c>
      <c r="D103" s="114">
        <v>204000000</v>
      </c>
      <c r="E103" s="114">
        <v>201000000</v>
      </c>
      <c r="F103" s="114">
        <v>198000000</v>
      </c>
      <c r="G103" s="114">
        <v>195000000</v>
      </c>
      <c r="H103" s="114">
        <v>192000000</v>
      </c>
      <c r="I103" s="114">
        <v>188000000</v>
      </c>
      <c r="J103" s="114">
        <v>185000000</v>
      </c>
      <c r="K103" s="114">
        <v>181000000</v>
      </c>
      <c r="L103" s="114">
        <v>177000000</v>
      </c>
      <c r="M103" s="114">
        <v>174000000</v>
      </c>
      <c r="N103" s="114">
        <v>170000000</v>
      </c>
      <c r="O103" s="114">
        <v>167000000</v>
      </c>
      <c r="P103" s="114">
        <v>164000000</v>
      </c>
      <c r="Q103" s="114">
        <v>162000000</v>
      </c>
      <c r="R103" s="114">
        <v>160000000</v>
      </c>
      <c r="S103" s="114">
        <v>158000000</v>
      </c>
      <c r="T103" s="114">
        <v>157000000</v>
      </c>
      <c r="U103" s="114">
        <v>155000000</v>
      </c>
      <c r="V103" s="114">
        <v>154000000</v>
      </c>
      <c r="W103" s="114">
        <v>152000000</v>
      </c>
      <c r="X103" s="114">
        <v>150000000</v>
      </c>
      <c r="Y103" s="114">
        <v>148000000</v>
      </c>
      <c r="Z103" s="114">
        <v>146000000</v>
      </c>
      <c r="AA103" s="114">
        <v>144000000</v>
      </c>
      <c r="AB103" s="114">
        <v>142000000</v>
      </c>
      <c r="AC103" s="114">
        <v>139000000</v>
      </c>
      <c r="AD103" s="114">
        <v>137000000</v>
      </c>
      <c r="AE103" s="114">
        <v>135000000</v>
      </c>
      <c r="AF103" s="114">
        <v>133000000</v>
      </c>
      <c r="AG103" s="114">
        <v>131000000</v>
      </c>
      <c r="AH103" s="114">
        <v>129000000</v>
      </c>
      <c r="AI103" s="114">
        <v>127000000</v>
      </c>
      <c r="AJ103" s="130" t="s">
        <v>8442</v>
      </c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</row>
    <row r="104" spans="1:52">
      <c r="A104" s="112" t="s">
        <v>2047</v>
      </c>
      <c r="B104" s="113">
        <v>3152327</v>
      </c>
      <c r="C104" s="113">
        <v>3101818</v>
      </c>
      <c r="D104" s="113">
        <v>3051308</v>
      </c>
      <c r="E104" s="113">
        <v>3000359</v>
      </c>
      <c r="F104" s="113">
        <v>2948132</v>
      </c>
      <c r="G104" s="113">
        <v>2893264</v>
      </c>
      <c r="H104" s="113">
        <v>2836722</v>
      </c>
      <c r="I104" s="113">
        <v>2778897</v>
      </c>
      <c r="J104" s="113">
        <v>2720333</v>
      </c>
      <c r="K104" s="113">
        <v>2661568</v>
      </c>
      <c r="L104" s="113">
        <v>2603890</v>
      </c>
      <c r="M104" s="113">
        <v>2548723</v>
      </c>
      <c r="N104" s="113">
        <v>2496113</v>
      </c>
      <c r="O104" s="113">
        <v>2447448</v>
      </c>
      <c r="P104" s="113">
        <v>2402954</v>
      </c>
      <c r="Q104" s="113">
        <v>2361853</v>
      </c>
      <c r="R104" s="113">
        <v>2323326</v>
      </c>
      <c r="S104" s="113">
        <v>2288413</v>
      </c>
      <c r="T104" s="113">
        <v>2255065</v>
      </c>
      <c r="U104" s="113">
        <v>2222241</v>
      </c>
      <c r="V104" s="113">
        <v>2190442</v>
      </c>
      <c r="W104" s="113">
        <v>2159889</v>
      </c>
      <c r="X104" s="113">
        <v>2130412</v>
      </c>
      <c r="Y104" s="113">
        <v>2101452</v>
      </c>
      <c r="Z104" s="113">
        <v>2074234</v>
      </c>
      <c r="AA104" s="113">
        <v>2047950</v>
      </c>
      <c r="AB104" s="113">
        <v>2023354</v>
      </c>
      <c r="AC104" s="113">
        <v>1999651</v>
      </c>
      <c r="AD104" s="113">
        <v>1977009</v>
      </c>
      <c r="AE104" s="113">
        <v>1954856</v>
      </c>
      <c r="AF104" s="113">
        <v>1933235</v>
      </c>
      <c r="AG104" s="113">
        <v>1912247</v>
      </c>
      <c r="AH104" s="113">
        <v>1891080</v>
      </c>
      <c r="AI104" s="113">
        <v>1870113</v>
      </c>
      <c r="AJ104" s="130" t="s">
        <v>8442</v>
      </c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</row>
    <row r="105" spans="1:52">
      <c r="A105" s="112" t="s">
        <v>8438</v>
      </c>
      <c r="B105" s="113">
        <v>612536.1</v>
      </c>
      <c r="C105" s="113">
        <v>606193.19999999995</v>
      </c>
      <c r="D105" s="113">
        <v>598811.6</v>
      </c>
      <c r="E105" s="113">
        <v>591218.9</v>
      </c>
      <c r="F105" s="113">
        <v>583424.1</v>
      </c>
      <c r="G105" s="113">
        <v>574917.30000000005</v>
      </c>
      <c r="H105" s="113">
        <v>566441.6</v>
      </c>
      <c r="I105" s="113">
        <v>557509.9</v>
      </c>
      <c r="J105" s="113">
        <v>548242.19999999995</v>
      </c>
      <c r="K105" s="113">
        <v>538738.4</v>
      </c>
      <c r="L105" s="113">
        <v>529068.5</v>
      </c>
      <c r="M105" s="113">
        <v>519559.5</v>
      </c>
      <c r="N105" s="113">
        <v>510103.1</v>
      </c>
      <c r="O105" s="113">
        <v>501079.8</v>
      </c>
      <c r="P105" s="113">
        <v>492306.6</v>
      </c>
      <c r="Q105" s="113">
        <v>483760.9</v>
      </c>
      <c r="R105" s="113">
        <v>475757.7</v>
      </c>
      <c r="S105" s="113">
        <v>467814</v>
      </c>
      <c r="T105" s="113">
        <v>460341.5</v>
      </c>
      <c r="U105" s="113">
        <v>452727.5</v>
      </c>
      <c r="V105" s="113">
        <v>445223.2</v>
      </c>
      <c r="W105" s="113">
        <v>438058.8</v>
      </c>
      <c r="X105" s="113">
        <v>431259</v>
      </c>
      <c r="Y105" s="113">
        <v>424553.3</v>
      </c>
      <c r="Z105" s="113">
        <v>417952.6</v>
      </c>
      <c r="AA105" s="113">
        <v>411942.2</v>
      </c>
      <c r="AB105" s="113">
        <v>406420.1</v>
      </c>
      <c r="AC105" s="113">
        <v>401144.2</v>
      </c>
      <c r="AD105" s="113">
        <v>395885.4</v>
      </c>
      <c r="AE105" s="113">
        <v>391075.8</v>
      </c>
      <c r="AF105" s="113">
        <v>386463.2</v>
      </c>
      <c r="AG105" s="113">
        <v>381975.4</v>
      </c>
      <c r="AH105" s="113">
        <v>377539.9</v>
      </c>
      <c r="AI105" s="113">
        <v>373223.5</v>
      </c>
      <c r="AJ105" s="130" t="s">
        <v>8442</v>
      </c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</row>
    <row r="106" spans="1:52">
      <c r="A106" s="112" t="s">
        <v>8439</v>
      </c>
      <c r="B106" s="113">
        <v>15920942</v>
      </c>
      <c r="C106" s="113">
        <v>15526445</v>
      </c>
      <c r="D106" s="113">
        <v>15122999</v>
      </c>
      <c r="E106" s="113">
        <v>14706132</v>
      </c>
      <c r="F106" s="113">
        <v>14284055</v>
      </c>
      <c r="G106" s="113">
        <v>13854223</v>
      </c>
      <c r="H106" s="113">
        <v>13419724</v>
      </c>
      <c r="I106" s="113">
        <v>12979993</v>
      </c>
      <c r="J106" s="113">
        <v>12542391</v>
      </c>
      <c r="K106" s="113">
        <v>12114461</v>
      </c>
      <c r="L106" s="113">
        <v>11703636</v>
      </c>
      <c r="M106" s="113">
        <v>11319853</v>
      </c>
      <c r="N106" s="113">
        <v>10971900</v>
      </c>
      <c r="O106" s="113">
        <v>10663967</v>
      </c>
      <c r="P106" s="113">
        <v>10396164</v>
      </c>
      <c r="Q106" s="113">
        <v>10165940</v>
      </c>
      <c r="R106" s="113">
        <v>9969696</v>
      </c>
      <c r="S106" s="113">
        <v>9800848</v>
      </c>
      <c r="T106" s="113">
        <v>9647791</v>
      </c>
      <c r="U106" s="113">
        <v>9504809</v>
      </c>
      <c r="V106" s="113">
        <v>9366333</v>
      </c>
      <c r="W106" s="113">
        <v>9231804</v>
      </c>
      <c r="X106" s="113">
        <v>9099057</v>
      </c>
      <c r="Y106" s="113">
        <v>8968589</v>
      </c>
      <c r="Z106" s="113">
        <v>8840838</v>
      </c>
      <c r="AA106" s="113">
        <v>8716861</v>
      </c>
      <c r="AB106" s="113">
        <v>8598424</v>
      </c>
      <c r="AC106" s="113">
        <v>8483326</v>
      </c>
      <c r="AD106" s="113">
        <v>8372634</v>
      </c>
      <c r="AE106" s="113">
        <v>8264152</v>
      </c>
      <c r="AF106" s="113">
        <v>8155795</v>
      </c>
      <c r="AG106" s="113">
        <v>8046737</v>
      </c>
      <c r="AH106" s="113">
        <v>7936758</v>
      </c>
      <c r="AI106" s="113">
        <v>7825502</v>
      </c>
      <c r="AJ106" s="130" t="s">
        <v>8442</v>
      </c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</row>
    <row r="107" spans="1:52">
      <c r="A107" s="112" t="s">
        <v>3634</v>
      </c>
      <c r="B107" s="113">
        <v>0</v>
      </c>
      <c r="C107" s="113">
        <v>0</v>
      </c>
      <c r="D107" s="113">
        <v>0</v>
      </c>
      <c r="E107" s="113">
        <v>0</v>
      </c>
      <c r="F107" s="113">
        <v>0</v>
      </c>
      <c r="G107" s="113">
        <v>0</v>
      </c>
      <c r="H107" s="113">
        <v>0</v>
      </c>
      <c r="I107" s="113">
        <v>0</v>
      </c>
      <c r="J107" s="113">
        <v>0</v>
      </c>
      <c r="K107" s="113">
        <v>0</v>
      </c>
      <c r="L107" s="113">
        <v>0</v>
      </c>
      <c r="M107" s="113">
        <v>0</v>
      </c>
      <c r="N107" s="113">
        <v>0</v>
      </c>
      <c r="O107" s="113">
        <v>0</v>
      </c>
      <c r="P107" s="113">
        <v>0</v>
      </c>
      <c r="Q107" s="113">
        <v>0</v>
      </c>
      <c r="R107" s="113">
        <v>0</v>
      </c>
      <c r="S107" s="113">
        <v>0</v>
      </c>
      <c r="T107" s="113">
        <v>0</v>
      </c>
      <c r="U107" s="113">
        <v>0</v>
      </c>
      <c r="V107" s="113">
        <v>0</v>
      </c>
      <c r="W107" s="113">
        <v>0</v>
      </c>
      <c r="X107" s="113">
        <v>0</v>
      </c>
      <c r="Y107" s="113">
        <v>0</v>
      </c>
      <c r="Z107" s="113">
        <v>0</v>
      </c>
      <c r="AA107" s="113">
        <v>0</v>
      </c>
      <c r="AB107" s="113">
        <v>0</v>
      </c>
      <c r="AC107" s="113">
        <v>0</v>
      </c>
      <c r="AD107" s="113">
        <v>0</v>
      </c>
      <c r="AE107" s="113">
        <v>0</v>
      </c>
      <c r="AF107" s="113">
        <v>0</v>
      </c>
      <c r="AG107" s="113">
        <v>0</v>
      </c>
      <c r="AH107" s="113">
        <v>0</v>
      </c>
      <c r="AI107" s="113">
        <v>0</v>
      </c>
      <c r="AJ107" s="130" t="s">
        <v>8442</v>
      </c>
      <c r="AK107" s="130"/>
      <c r="AL107" s="130"/>
      <c r="AM107" s="130"/>
      <c r="AN107" s="130"/>
      <c r="AO107" s="130"/>
      <c r="AP107" s="130"/>
      <c r="AQ107" s="130"/>
      <c r="AR107" s="130"/>
      <c r="AS107" s="130"/>
      <c r="AT107" s="130"/>
      <c r="AU107" s="130"/>
      <c r="AV107" s="130"/>
      <c r="AW107" s="130"/>
      <c r="AX107" s="130"/>
      <c r="AY107" s="130"/>
      <c r="AZ107" s="130"/>
    </row>
    <row r="108" spans="1:52">
      <c r="A108" s="112" t="s">
        <v>8440</v>
      </c>
      <c r="B108" s="113">
        <v>1489807</v>
      </c>
      <c r="C108" s="113">
        <v>1447277</v>
      </c>
      <c r="D108" s="113">
        <v>1404157</v>
      </c>
      <c r="E108" s="113">
        <v>1359567</v>
      </c>
      <c r="F108" s="113">
        <v>1314796</v>
      </c>
      <c r="G108" s="113">
        <v>1269471</v>
      </c>
      <c r="H108" s="113">
        <v>1223940</v>
      </c>
      <c r="I108" s="113">
        <v>1178000</v>
      </c>
      <c r="J108" s="113">
        <v>1132289</v>
      </c>
      <c r="K108" s="113">
        <v>1087584</v>
      </c>
      <c r="L108" s="113">
        <v>1044584</v>
      </c>
      <c r="M108" s="113">
        <v>1004425</v>
      </c>
      <c r="N108" s="113">
        <v>968224.6</v>
      </c>
      <c r="O108" s="113">
        <v>936626.3</v>
      </c>
      <c r="P108" s="113">
        <v>909749.1</v>
      </c>
      <c r="Q108" s="113">
        <v>887468.6</v>
      </c>
      <c r="R108" s="113">
        <v>869408.4</v>
      </c>
      <c r="S108" s="113">
        <v>854858.1</v>
      </c>
      <c r="T108" s="113">
        <v>842378.7</v>
      </c>
      <c r="U108" s="113">
        <v>831273.4</v>
      </c>
      <c r="V108" s="113">
        <v>820752.5</v>
      </c>
      <c r="W108" s="113">
        <v>810537.2</v>
      </c>
      <c r="X108" s="113">
        <v>800321.7</v>
      </c>
      <c r="Y108" s="113">
        <v>790068.1</v>
      </c>
      <c r="Z108" s="113">
        <v>779851.4</v>
      </c>
      <c r="AA108" s="113">
        <v>769759.6</v>
      </c>
      <c r="AB108" s="113">
        <v>760052.9</v>
      </c>
      <c r="AC108" s="113">
        <v>750479.9</v>
      </c>
      <c r="AD108" s="113">
        <v>741289.7</v>
      </c>
      <c r="AE108" s="113">
        <v>732226.5</v>
      </c>
      <c r="AF108" s="113">
        <v>723151.7</v>
      </c>
      <c r="AG108" s="113">
        <v>714002.8</v>
      </c>
      <c r="AH108" s="113">
        <v>704781.9</v>
      </c>
      <c r="AI108" s="113">
        <v>695486.8</v>
      </c>
      <c r="AJ108" s="130" t="s">
        <v>8442</v>
      </c>
      <c r="AK108" s="130"/>
      <c r="AL108" s="130"/>
      <c r="AM108" s="130"/>
      <c r="AN108" s="130"/>
      <c r="AO108" s="130"/>
      <c r="AP108" s="130"/>
      <c r="AQ108" s="130"/>
      <c r="AR108" s="130"/>
      <c r="AS108" s="130"/>
      <c r="AT108" s="130"/>
      <c r="AU108" s="130"/>
      <c r="AV108" s="130"/>
      <c r="AW108" s="130"/>
      <c r="AX108" s="130"/>
      <c r="AY108" s="130"/>
      <c r="AZ108" s="130"/>
    </row>
    <row r="109" spans="1:52">
      <c r="A109" s="112" t="s">
        <v>8441</v>
      </c>
      <c r="B109" s="113">
        <v>5753827</v>
      </c>
      <c r="C109" s="113">
        <v>5629238</v>
      </c>
      <c r="D109" s="113">
        <v>5501797</v>
      </c>
      <c r="E109" s="113">
        <v>5379169</v>
      </c>
      <c r="F109" s="113">
        <v>5251501</v>
      </c>
      <c r="G109" s="113">
        <v>5122526</v>
      </c>
      <c r="H109" s="113">
        <v>4992472</v>
      </c>
      <c r="I109" s="113">
        <v>4861178</v>
      </c>
      <c r="J109" s="113">
        <v>4730974</v>
      </c>
      <c r="K109" s="113">
        <v>4603946</v>
      </c>
      <c r="L109" s="113">
        <v>4482176</v>
      </c>
      <c r="M109" s="113">
        <v>4368011</v>
      </c>
      <c r="N109" s="113">
        <v>4262234</v>
      </c>
      <c r="O109" s="113">
        <v>4165542</v>
      </c>
      <c r="P109" s="113">
        <v>4079773</v>
      </c>
      <c r="Q109" s="113">
        <v>4003094</v>
      </c>
      <c r="R109" s="113">
        <v>3935404</v>
      </c>
      <c r="S109" s="113">
        <v>3874866</v>
      </c>
      <c r="T109" s="113">
        <v>3819087</v>
      </c>
      <c r="U109" s="113">
        <v>3766908</v>
      </c>
      <c r="V109" s="113">
        <v>3717517</v>
      </c>
      <c r="W109" s="113">
        <v>3669799</v>
      </c>
      <c r="X109" s="113">
        <v>3623954</v>
      </c>
      <c r="Y109" s="113">
        <v>3578934</v>
      </c>
      <c r="Z109" s="113">
        <v>3534864</v>
      </c>
      <c r="AA109" s="113">
        <v>3493383</v>
      </c>
      <c r="AB109" s="113">
        <v>3453510</v>
      </c>
      <c r="AC109" s="113">
        <v>3414704</v>
      </c>
      <c r="AD109" s="113">
        <v>3377850</v>
      </c>
      <c r="AE109" s="113">
        <v>3341853</v>
      </c>
      <c r="AF109" s="113">
        <v>3306640</v>
      </c>
      <c r="AG109" s="113">
        <v>3271968</v>
      </c>
      <c r="AH109" s="113">
        <v>3237773</v>
      </c>
      <c r="AI109" s="113">
        <v>3203403</v>
      </c>
      <c r="AJ109" s="130" t="s">
        <v>8442</v>
      </c>
      <c r="AK109" s="130"/>
      <c r="AL109" s="130"/>
      <c r="AM109" s="130"/>
      <c r="AN109" s="130"/>
      <c r="AO109" s="130"/>
      <c r="AP109" s="130"/>
      <c r="AQ109" s="130"/>
      <c r="AR109" s="130"/>
      <c r="AS109" s="130"/>
      <c r="AT109" s="130"/>
      <c r="AU109" s="130"/>
      <c r="AV109" s="130"/>
      <c r="AW109" s="130"/>
      <c r="AX109" s="130"/>
      <c r="AY109" s="130"/>
      <c r="AZ109" s="130"/>
    </row>
    <row r="110" spans="1:52">
      <c r="A110" s="112" t="s">
        <v>5217</v>
      </c>
      <c r="B110" s="113">
        <v>140637.4</v>
      </c>
      <c r="C110" s="113">
        <v>133491.6</v>
      </c>
      <c r="D110" s="113">
        <v>126439.2</v>
      </c>
      <c r="E110" s="113">
        <v>119517.8</v>
      </c>
      <c r="F110" s="113">
        <v>112706.1</v>
      </c>
      <c r="G110" s="113">
        <v>105925</v>
      </c>
      <c r="H110" s="113">
        <v>99238.84</v>
      </c>
      <c r="I110" s="113">
        <v>92630.39</v>
      </c>
      <c r="J110" s="113">
        <v>86111.69</v>
      </c>
      <c r="K110" s="113">
        <v>79721.23</v>
      </c>
      <c r="L110" s="113">
        <v>73597.69</v>
      </c>
      <c r="M110" s="113">
        <v>67924.009999999995</v>
      </c>
      <c r="N110" s="113">
        <v>62802.77</v>
      </c>
      <c r="O110" s="113">
        <v>58474.22</v>
      </c>
      <c r="P110" s="113">
        <v>55025.35</v>
      </c>
      <c r="Q110" s="113">
        <v>52437.66</v>
      </c>
      <c r="R110" s="113">
        <v>50585.68</v>
      </c>
      <c r="S110" s="113">
        <v>49485.19</v>
      </c>
      <c r="T110" s="113">
        <v>48874.19</v>
      </c>
      <c r="U110" s="113">
        <v>48520.81</v>
      </c>
      <c r="V110" s="113">
        <v>48350.15</v>
      </c>
      <c r="W110" s="113">
        <v>48264.39</v>
      </c>
      <c r="X110" s="113">
        <v>48192.02</v>
      </c>
      <c r="Y110" s="113">
        <v>48037.47</v>
      </c>
      <c r="Z110" s="113">
        <v>47899.22</v>
      </c>
      <c r="AA110" s="113">
        <v>47707.21</v>
      </c>
      <c r="AB110" s="113">
        <v>47561.05</v>
      </c>
      <c r="AC110" s="113">
        <v>47385.17</v>
      </c>
      <c r="AD110" s="113">
        <v>47240.01</v>
      </c>
      <c r="AE110" s="113">
        <v>47088.5</v>
      </c>
      <c r="AF110" s="113">
        <v>46963.18</v>
      </c>
      <c r="AG110" s="113">
        <v>46884.34</v>
      </c>
      <c r="AH110" s="113">
        <v>46792.85</v>
      </c>
      <c r="AI110" s="113">
        <v>46730.39</v>
      </c>
      <c r="AJ110" s="130" t="s">
        <v>8442</v>
      </c>
      <c r="AK110" s="130"/>
      <c r="AL110" s="130"/>
      <c r="AM110" s="130"/>
      <c r="AN110" s="130"/>
      <c r="AO110" s="130"/>
      <c r="AP110" s="130"/>
      <c r="AQ110" s="130"/>
      <c r="AR110" s="130"/>
      <c r="AS110" s="130"/>
      <c r="AT110" s="130"/>
      <c r="AU110" s="130"/>
      <c r="AV110" s="130"/>
      <c r="AW110" s="130"/>
      <c r="AX110" s="130"/>
      <c r="AY110" s="130"/>
      <c r="AZ110" s="130"/>
    </row>
    <row r="111" spans="1:52">
      <c r="A111" s="130" t="s">
        <v>8443</v>
      </c>
      <c r="B111" s="115">
        <v>90008319</v>
      </c>
      <c r="C111" s="115">
        <v>89535013</v>
      </c>
      <c r="D111" s="115">
        <v>89402949</v>
      </c>
      <c r="E111" s="115">
        <v>89516868</v>
      </c>
      <c r="F111" s="115">
        <v>90388340</v>
      </c>
      <c r="G111" s="115">
        <v>92101200</v>
      </c>
      <c r="H111" s="115">
        <v>94665433</v>
      </c>
      <c r="I111" s="115">
        <v>97887365</v>
      </c>
      <c r="J111" s="111">
        <v>101000000</v>
      </c>
      <c r="K111" s="111">
        <v>105000000</v>
      </c>
      <c r="L111" s="111">
        <v>107000000</v>
      </c>
      <c r="M111" s="111">
        <v>109000000</v>
      </c>
      <c r="N111" s="111">
        <v>110000000</v>
      </c>
      <c r="O111" s="111">
        <v>111000000</v>
      </c>
      <c r="P111" s="111">
        <v>111000000</v>
      </c>
      <c r="Q111" s="111">
        <v>112000000</v>
      </c>
      <c r="R111" s="111">
        <v>112000000</v>
      </c>
      <c r="S111" s="111">
        <v>112000000</v>
      </c>
      <c r="T111" s="111">
        <v>113000000</v>
      </c>
      <c r="U111" s="111">
        <v>113000000</v>
      </c>
      <c r="V111" s="111">
        <v>113000000</v>
      </c>
      <c r="W111" s="111">
        <v>113000000</v>
      </c>
      <c r="X111" s="111">
        <v>113000000</v>
      </c>
      <c r="Y111" s="111">
        <v>114000000</v>
      </c>
      <c r="Z111" s="111">
        <v>114000000</v>
      </c>
      <c r="AA111" s="111">
        <v>114000000</v>
      </c>
      <c r="AB111" s="111">
        <v>115000000</v>
      </c>
      <c r="AC111" s="111">
        <v>116000000</v>
      </c>
      <c r="AD111" s="111">
        <v>116000000</v>
      </c>
      <c r="AE111" s="111">
        <v>117000000</v>
      </c>
      <c r="AF111" s="111">
        <v>118000000</v>
      </c>
      <c r="AG111" s="111">
        <v>119000000</v>
      </c>
      <c r="AH111" s="111">
        <v>119000000</v>
      </c>
      <c r="AI111" s="111">
        <v>120000000</v>
      </c>
      <c r="AJ111" s="130" t="s">
        <v>8443</v>
      </c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</row>
    <row r="112" spans="1:52">
      <c r="A112" s="112" t="s">
        <v>8399</v>
      </c>
      <c r="B112" s="113">
        <v>3045000</v>
      </c>
      <c r="C112" s="113">
        <v>3022573</v>
      </c>
      <c r="D112" s="113">
        <v>3008570</v>
      </c>
      <c r="E112" s="113">
        <v>3014304</v>
      </c>
      <c r="F112" s="113">
        <v>3039360</v>
      </c>
      <c r="G112" s="113">
        <v>3090912</v>
      </c>
      <c r="H112" s="113">
        <v>3168229</v>
      </c>
      <c r="I112" s="113">
        <v>3269109</v>
      </c>
      <c r="J112" s="113">
        <v>3377926</v>
      </c>
      <c r="K112" s="113">
        <v>3479259</v>
      </c>
      <c r="L112" s="113">
        <v>3556810</v>
      </c>
      <c r="M112" s="113">
        <v>3602993</v>
      </c>
      <c r="N112" s="113">
        <v>3623958</v>
      </c>
      <c r="O112" s="113">
        <v>3629346</v>
      </c>
      <c r="P112" s="113">
        <v>3627727</v>
      </c>
      <c r="Q112" s="113">
        <v>3622680</v>
      </c>
      <c r="R112" s="113">
        <v>3621053</v>
      </c>
      <c r="S112" s="113">
        <v>3619842</v>
      </c>
      <c r="T112" s="113">
        <v>3621232</v>
      </c>
      <c r="U112" s="113">
        <v>3625365</v>
      </c>
      <c r="V112" s="113">
        <v>3632828</v>
      </c>
      <c r="W112" s="113">
        <v>3644111</v>
      </c>
      <c r="X112" s="113">
        <v>3659525</v>
      </c>
      <c r="Y112" s="113">
        <v>3675815</v>
      </c>
      <c r="Z112" s="113">
        <v>3694653</v>
      </c>
      <c r="AA112" s="113">
        <v>3714779</v>
      </c>
      <c r="AB112" s="113">
        <v>3735318</v>
      </c>
      <c r="AC112" s="113">
        <v>3756328</v>
      </c>
      <c r="AD112" s="113">
        <v>3777198</v>
      </c>
      <c r="AE112" s="113">
        <v>3798366</v>
      </c>
      <c r="AF112" s="113">
        <v>3820657</v>
      </c>
      <c r="AG112" s="113">
        <v>3840107</v>
      </c>
      <c r="AH112" s="113">
        <v>3858554</v>
      </c>
      <c r="AI112" s="113">
        <v>3878050</v>
      </c>
      <c r="AJ112" s="130" t="s">
        <v>8443</v>
      </c>
      <c r="AK112" s="130"/>
      <c r="AL112" s="130"/>
      <c r="AM112" s="130"/>
      <c r="AN112" s="130"/>
      <c r="AO112" s="130"/>
      <c r="AP112" s="130"/>
      <c r="AQ112" s="130"/>
      <c r="AR112" s="130"/>
      <c r="AS112" s="130"/>
      <c r="AT112" s="130"/>
      <c r="AU112" s="130"/>
      <c r="AV112" s="130"/>
      <c r="AW112" s="130"/>
      <c r="AX112" s="130"/>
      <c r="AY112" s="130"/>
      <c r="AZ112" s="130"/>
    </row>
    <row r="113" spans="1:52">
      <c r="A113" s="112" t="s">
        <v>8400</v>
      </c>
      <c r="B113" s="113">
        <v>0</v>
      </c>
      <c r="C113" s="113">
        <v>0</v>
      </c>
      <c r="D113" s="113">
        <v>0</v>
      </c>
      <c r="E113" s="113">
        <v>0</v>
      </c>
      <c r="F113" s="113">
        <v>0</v>
      </c>
      <c r="G113" s="113">
        <v>0</v>
      </c>
      <c r="H113" s="113">
        <v>0</v>
      </c>
      <c r="I113" s="113">
        <v>0</v>
      </c>
      <c r="J113" s="113">
        <v>0</v>
      </c>
      <c r="K113" s="113">
        <v>0</v>
      </c>
      <c r="L113" s="113">
        <v>0</v>
      </c>
      <c r="M113" s="113">
        <v>0</v>
      </c>
      <c r="N113" s="113">
        <v>0</v>
      </c>
      <c r="O113" s="113">
        <v>0</v>
      </c>
      <c r="P113" s="113">
        <v>0</v>
      </c>
      <c r="Q113" s="113">
        <v>0</v>
      </c>
      <c r="R113" s="113">
        <v>0</v>
      </c>
      <c r="S113" s="113">
        <v>0</v>
      </c>
      <c r="T113" s="113">
        <v>0</v>
      </c>
      <c r="U113" s="113">
        <v>0</v>
      </c>
      <c r="V113" s="113">
        <v>0</v>
      </c>
      <c r="W113" s="113">
        <v>0</v>
      </c>
      <c r="X113" s="113">
        <v>0</v>
      </c>
      <c r="Y113" s="113">
        <v>0</v>
      </c>
      <c r="Z113" s="113">
        <v>0</v>
      </c>
      <c r="AA113" s="113">
        <v>0</v>
      </c>
      <c r="AB113" s="113">
        <v>0</v>
      </c>
      <c r="AC113" s="113">
        <v>0</v>
      </c>
      <c r="AD113" s="113">
        <v>0</v>
      </c>
      <c r="AE113" s="113">
        <v>0</v>
      </c>
      <c r="AF113" s="113">
        <v>0</v>
      </c>
      <c r="AG113" s="113">
        <v>0</v>
      </c>
      <c r="AH113" s="113">
        <v>0</v>
      </c>
      <c r="AI113" s="113">
        <v>0</v>
      </c>
      <c r="AJ113" s="130" t="s">
        <v>8443</v>
      </c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</row>
    <row r="114" spans="1:52">
      <c r="A114" s="112" t="s">
        <v>8401</v>
      </c>
      <c r="B114" s="113">
        <v>4198956</v>
      </c>
      <c r="C114" s="113">
        <v>4233690</v>
      </c>
      <c r="D114" s="113">
        <v>4279132</v>
      </c>
      <c r="E114" s="113">
        <v>4338723</v>
      </c>
      <c r="F114" s="113">
        <v>4416148</v>
      </c>
      <c r="G114" s="113">
        <v>4512954</v>
      </c>
      <c r="H114" s="113">
        <v>4632885</v>
      </c>
      <c r="I114" s="113">
        <v>4770271</v>
      </c>
      <c r="J114" s="113">
        <v>4909619</v>
      </c>
      <c r="K114" s="113">
        <v>5029006</v>
      </c>
      <c r="L114" s="113">
        <v>5111596</v>
      </c>
      <c r="M114" s="113">
        <v>5153293</v>
      </c>
      <c r="N114" s="113">
        <v>5159679</v>
      </c>
      <c r="O114" s="113">
        <v>5146534</v>
      </c>
      <c r="P114" s="113">
        <v>5125790</v>
      </c>
      <c r="Q114" s="113">
        <v>5102458</v>
      </c>
      <c r="R114" s="113">
        <v>5079594</v>
      </c>
      <c r="S114" s="113">
        <v>5064316</v>
      </c>
      <c r="T114" s="113">
        <v>5053488</v>
      </c>
      <c r="U114" s="113">
        <v>5046425</v>
      </c>
      <c r="V114" s="113">
        <v>5045719</v>
      </c>
      <c r="W114" s="113">
        <v>5052347</v>
      </c>
      <c r="X114" s="113">
        <v>5064805</v>
      </c>
      <c r="Y114" s="113">
        <v>5080150</v>
      </c>
      <c r="Z114" s="113">
        <v>5101027</v>
      </c>
      <c r="AA114" s="113">
        <v>5123743</v>
      </c>
      <c r="AB114" s="113">
        <v>5149816</v>
      </c>
      <c r="AC114" s="113">
        <v>5176568</v>
      </c>
      <c r="AD114" s="113">
        <v>5204164</v>
      </c>
      <c r="AE114" s="113">
        <v>5230940</v>
      </c>
      <c r="AF114" s="113">
        <v>5257336</v>
      </c>
      <c r="AG114" s="113">
        <v>5284405</v>
      </c>
      <c r="AH114" s="113">
        <v>5309744</v>
      </c>
      <c r="AI114" s="113">
        <v>5335478</v>
      </c>
      <c r="AJ114" s="130" t="s">
        <v>8443</v>
      </c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</row>
    <row r="115" spans="1:52">
      <c r="A115" s="112" t="s">
        <v>8402</v>
      </c>
      <c r="B115" s="113">
        <v>1242546</v>
      </c>
      <c r="C115" s="113">
        <v>1279260</v>
      </c>
      <c r="D115" s="113">
        <v>1320444</v>
      </c>
      <c r="E115" s="113">
        <v>1350058</v>
      </c>
      <c r="F115" s="113">
        <v>1389877</v>
      </c>
      <c r="G115" s="113">
        <v>1437813</v>
      </c>
      <c r="H115" s="113">
        <v>1493494</v>
      </c>
      <c r="I115" s="113">
        <v>1553814</v>
      </c>
      <c r="J115" s="113">
        <v>1613526</v>
      </c>
      <c r="K115" s="113">
        <v>1665470</v>
      </c>
      <c r="L115" s="113">
        <v>1704565</v>
      </c>
      <c r="M115" s="113">
        <v>1730271</v>
      </c>
      <c r="N115" s="113">
        <v>1745783</v>
      </c>
      <c r="O115" s="113">
        <v>1756534</v>
      </c>
      <c r="P115" s="113">
        <v>1765836</v>
      </c>
      <c r="Q115" s="113">
        <v>1776284</v>
      </c>
      <c r="R115" s="113">
        <v>1787782</v>
      </c>
      <c r="S115" s="113">
        <v>1800289</v>
      </c>
      <c r="T115" s="113">
        <v>1813839</v>
      </c>
      <c r="U115" s="113">
        <v>1828131</v>
      </c>
      <c r="V115" s="113">
        <v>1843267</v>
      </c>
      <c r="W115" s="113">
        <v>1859801</v>
      </c>
      <c r="X115" s="113">
        <v>1877330</v>
      </c>
      <c r="Y115" s="113">
        <v>1895825</v>
      </c>
      <c r="Z115" s="113">
        <v>1915046</v>
      </c>
      <c r="AA115" s="113">
        <v>1935315</v>
      </c>
      <c r="AB115" s="113">
        <v>1956550</v>
      </c>
      <c r="AC115" s="113">
        <v>1978679</v>
      </c>
      <c r="AD115" s="113">
        <v>2001551</v>
      </c>
      <c r="AE115" s="113">
        <v>2025120</v>
      </c>
      <c r="AF115" s="113">
        <v>2048815</v>
      </c>
      <c r="AG115" s="113">
        <v>2072698</v>
      </c>
      <c r="AH115" s="113">
        <v>2096708</v>
      </c>
      <c r="AI115" s="113">
        <v>2120784</v>
      </c>
      <c r="AJ115" s="130" t="s">
        <v>8443</v>
      </c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</row>
    <row r="116" spans="1:52">
      <c r="A116" s="112" t="s">
        <v>8403</v>
      </c>
      <c r="B116" s="113">
        <v>6671226</v>
      </c>
      <c r="C116" s="113">
        <v>6227277</v>
      </c>
      <c r="D116" s="113">
        <v>5784710</v>
      </c>
      <c r="E116" s="113">
        <v>5370652</v>
      </c>
      <c r="F116" s="113">
        <v>4998034</v>
      </c>
      <c r="G116" s="113">
        <v>4696385</v>
      </c>
      <c r="H116" s="113">
        <v>4482149</v>
      </c>
      <c r="I116" s="113">
        <v>4361621</v>
      </c>
      <c r="J116" s="113">
        <v>4310373</v>
      </c>
      <c r="K116" s="113">
        <v>4285611</v>
      </c>
      <c r="L116" s="113">
        <v>4246483</v>
      </c>
      <c r="M116" s="113">
        <v>4161781</v>
      </c>
      <c r="N116" s="113">
        <v>4032596</v>
      </c>
      <c r="O116" s="113">
        <v>3872177</v>
      </c>
      <c r="P116" s="113">
        <v>3699488</v>
      </c>
      <c r="Q116" s="113">
        <v>3525376</v>
      </c>
      <c r="R116" s="113">
        <v>3358613</v>
      </c>
      <c r="S116" s="113">
        <v>3198505</v>
      </c>
      <c r="T116" s="113">
        <v>3046634</v>
      </c>
      <c r="U116" s="113">
        <v>2899896</v>
      </c>
      <c r="V116" s="113">
        <v>2759956</v>
      </c>
      <c r="W116" s="113">
        <v>2622671</v>
      </c>
      <c r="X116" s="113">
        <v>2485761</v>
      </c>
      <c r="Y116" s="113">
        <v>2348676</v>
      </c>
      <c r="Z116" s="113">
        <v>2207858</v>
      </c>
      <c r="AA116" s="113">
        <v>2064445</v>
      </c>
      <c r="AB116" s="113">
        <v>1916729</v>
      </c>
      <c r="AC116" s="113">
        <v>1765534</v>
      </c>
      <c r="AD116" s="113">
        <v>1610724</v>
      </c>
      <c r="AE116" s="113">
        <v>1453394</v>
      </c>
      <c r="AF116" s="113">
        <v>1293412</v>
      </c>
      <c r="AG116" s="113">
        <v>1131372</v>
      </c>
      <c r="AH116" s="113">
        <v>967609.9</v>
      </c>
      <c r="AI116" s="113">
        <v>802161.1</v>
      </c>
      <c r="AJ116" s="130" t="s">
        <v>8443</v>
      </c>
      <c r="AK116" s="130"/>
      <c r="AL116" s="130"/>
      <c r="AM116" s="130"/>
      <c r="AN116" s="130"/>
      <c r="AO116" s="130"/>
      <c r="AP116" s="130"/>
      <c r="AQ116" s="130"/>
      <c r="AR116" s="130"/>
      <c r="AS116" s="130"/>
      <c r="AT116" s="130"/>
      <c r="AU116" s="130"/>
      <c r="AV116" s="130"/>
      <c r="AW116" s="130"/>
      <c r="AX116" s="130"/>
      <c r="AY116" s="130"/>
      <c r="AZ116" s="130"/>
    </row>
    <row r="117" spans="1:52">
      <c r="A117" s="112" t="s">
        <v>8404</v>
      </c>
      <c r="B117" s="113">
        <v>236205.7</v>
      </c>
      <c r="C117" s="113">
        <v>226566.6</v>
      </c>
      <c r="D117" s="113">
        <v>217631.8</v>
      </c>
      <c r="E117" s="113">
        <v>209924.7</v>
      </c>
      <c r="F117" s="113">
        <v>204063.6</v>
      </c>
      <c r="G117" s="113">
        <v>200650.3</v>
      </c>
      <c r="H117" s="113">
        <v>200731.1</v>
      </c>
      <c r="I117" s="113">
        <v>204519.5</v>
      </c>
      <c r="J117" s="113">
        <v>211260</v>
      </c>
      <c r="K117" s="113">
        <v>219158.6</v>
      </c>
      <c r="L117" s="113">
        <v>226257.5</v>
      </c>
      <c r="M117" s="113">
        <v>231221.8</v>
      </c>
      <c r="N117" s="113">
        <v>233498.7</v>
      </c>
      <c r="O117" s="113">
        <v>234038.6</v>
      </c>
      <c r="P117" s="113">
        <v>233747</v>
      </c>
      <c r="Q117" s="113">
        <v>233174.8</v>
      </c>
      <c r="R117" s="113">
        <v>232512.5</v>
      </c>
      <c r="S117" s="113">
        <v>232526.6</v>
      </c>
      <c r="T117" s="113">
        <v>232891.1</v>
      </c>
      <c r="U117" s="113">
        <v>233406.3</v>
      </c>
      <c r="V117" s="113">
        <v>234348.2</v>
      </c>
      <c r="W117" s="113">
        <v>235720</v>
      </c>
      <c r="X117" s="113">
        <v>237381.2</v>
      </c>
      <c r="Y117" s="113">
        <v>238952.5</v>
      </c>
      <c r="Z117" s="113">
        <v>240807.6</v>
      </c>
      <c r="AA117" s="113">
        <v>242567.4</v>
      </c>
      <c r="AB117" s="113">
        <v>244603.6</v>
      </c>
      <c r="AC117" s="113">
        <v>246579.4</v>
      </c>
      <c r="AD117" s="113">
        <v>248734.3</v>
      </c>
      <c r="AE117" s="113">
        <v>250908.7</v>
      </c>
      <c r="AF117" s="113">
        <v>253255.1</v>
      </c>
      <c r="AG117" s="113">
        <v>255893</v>
      </c>
      <c r="AH117" s="113">
        <v>258525.5</v>
      </c>
      <c r="AI117" s="113">
        <v>261364.4</v>
      </c>
      <c r="AJ117" s="130" t="s">
        <v>8443</v>
      </c>
      <c r="AK117" s="130"/>
      <c r="AL117" s="130"/>
      <c r="AM117" s="130"/>
      <c r="AN117" s="130"/>
      <c r="AO117" s="130"/>
      <c r="AP117" s="130"/>
      <c r="AQ117" s="130"/>
      <c r="AR117" s="130"/>
      <c r="AS117" s="130"/>
      <c r="AT117" s="130"/>
      <c r="AU117" s="130"/>
      <c r="AV117" s="130"/>
      <c r="AW117" s="130"/>
      <c r="AX117" s="130"/>
      <c r="AY117" s="130"/>
      <c r="AZ117" s="130"/>
    </row>
    <row r="118" spans="1:52">
      <c r="A118" s="112" t="s">
        <v>8405</v>
      </c>
      <c r="B118" s="113">
        <v>1122966</v>
      </c>
      <c r="C118" s="113">
        <v>1104392</v>
      </c>
      <c r="D118" s="113">
        <v>1086402</v>
      </c>
      <c r="E118" s="113">
        <v>1073926</v>
      </c>
      <c r="F118" s="113">
        <v>1069617</v>
      </c>
      <c r="G118" s="113">
        <v>1074144</v>
      </c>
      <c r="H118" s="113">
        <v>1091218</v>
      </c>
      <c r="I118" s="113">
        <v>1117481</v>
      </c>
      <c r="J118" s="113">
        <v>1148421</v>
      </c>
      <c r="K118" s="113">
        <v>1177193</v>
      </c>
      <c r="L118" s="113">
        <v>1197504</v>
      </c>
      <c r="M118" s="113">
        <v>1207596</v>
      </c>
      <c r="N118" s="113">
        <v>1208204</v>
      </c>
      <c r="O118" s="113">
        <v>1204067</v>
      </c>
      <c r="P118" s="113">
        <v>1197427</v>
      </c>
      <c r="Q118" s="113">
        <v>1189984</v>
      </c>
      <c r="R118" s="113">
        <v>1184121</v>
      </c>
      <c r="S118" s="113">
        <v>1178451</v>
      </c>
      <c r="T118" s="113">
        <v>1175252</v>
      </c>
      <c r="U118" s="113">
        <v>1172204</v>
      </c>
      <c r="V118" s="113">
        <v>1170418</v>
      </c>
      <c r="W118" s="113">
        <v>1170759</v>
      </c>
      <c r="X118" s="113">
        <v>1173062</v>
      </c>
      <c r="Y118" s="113">
        <v>1175733</v>
      </c>
      <c r="Z118" s="113">
        <v>1178410</v>
      </c>
      <c r="AA118" s="113">
        <v>1183143</v>
      </c>
      <c r="AB118" s="113">
        <v>1189315</v>
      </c>
      <c r="AC118" s="113">
        <v>1195633</v>
      </c>
      <c r="AD118" s="113">
        <v>1200975</v>
      </c>
      <c r="AE118" s="113">
        <v>1207611</v>
      </c>
      <c r="AF118" s="113">
        <v>1214389</v>
      </c>
      <c r="AG118" s="113">
        <v>1221111</v>
      </c>
      <c r="AH118" s="113">
        <v>1227549</v>
      </c>
      <c r="AI118" s="113">
        <v>1234210</v>
      </c>
      <c r="AJ118" s="130" t="s">
        <v>8443</v>
      </c>
      <c r="AK118" s="130"/>
      <c r="AL118" s="130"/>
      <c r="AM118" s="130"/>
      <c r="AN118" s="130"/>
      <c r="AO118" s="130"/>
      <c r="AP118" s="130"/>
      <c r="AQ118" s="130"/>
      <c r="AR118" s="130"/>
      <c r="AS118" s="130"/>
      <c r="AT118" s="130"/>
      <c r="AU118" s="130"/>
      <c r="AV118" s="130"/>
      <c r="AW118" s="130"/>
      <c r="AX118" s="130"/>
      <c r="AY118" s="130"/>
      <c r="AZ118" s="130"/>
    </row>
    <row r="119" spans="1:52">
      <c r="A119" s="112" t="s">
        <v>4743</v>
      </c>
      <c r="B119" s="113">
        <v>158767.29999999999</v>
      </c>
      <c r="C119" s="113">
        <v>158012.79999999999</v>
      </c>
      <c r="D119" s="113">
        <v>157746.6</v>
      </c>
      <c r="E119" s="113">
        <v>158214</v>
      </c>
      <c r="F119" s="113">
        <v>160031.5</v>
      </c>
      <c r="G119" s="113">
        <v>163522.79999999999</v>
      </c>
      <c r="H119" s="113">
        <v>168926.4</v>
      </c>
      <c r="I119" s="113">
        <v>175906.3</v>
      </c>
      <c r="J119" s="113">
        <v>183732.1</v>
      </c>
      <c r="K119" s="113">
        <v>191190.39999999999</v>
      </c>
      <c r="L119" s="113">
        <v>197068.1</v>
      </c>
      <c r="M119" s="113">
        <v>200789.3</v>
      </c>
      <c r="N119" s="113">
        <v>202563.4</v>
      </c>
      <c r="O119" s="113">
        <v>203056.1</v>
      </c>
      <c r="P119" s="113">
        <v>202975</v>
      </c>
      <c r="Q119" s="113">
        <v>202823.7</v>
      </c>
      <c r="R119" s="113">
        <v>202938.1</v>
      </c>
      <c r="S119" s="113">
        <v>203470.7</v>
      </c>
      <c r="T119" s="113">
        <v>204348.9</v>
      </c>
      <c r="U119" s="113">
        <v>205610.4</v>
      </c>
      <c r="V119" s="113">
        <v>207186.8</v>
      </c>
      <c r="W119" s="113">
        <v>209082.8</v>
      </c>
      <c r="X119" s="113">
        <v>211142.2</v>
      </c>
      <c r="Y119" s="113">
        <v>213278.1</v>
      </c>
      <c r="Z119" s="113">
        <v>215398.8</v>
      </c>
      <c r="AA119" s="113">
        <v>217479</v>
      </c>
      <c r="AB119" s="113">
        <v>219559.3</v>
      </c>
      <c r="AC119" s="113">
        <v>221555.9</v>
      </c>
      <c r="AD119" s="113">
        <v>223543.3</v>
      </c>
      <c r="AE119" s="113">
        <v>225487</v>
      </c>
      <c r="AF119" s="113">
        <v>227352.8</v>
      </c>
      <c r="AG119" s="113">
        <v>229171.9</v>
      </c>
      <c r="AH119" s="113">
        <v>230998.8</v>
      </c>
      <c r="AI119" s="113">
        <v>232866.1</v>
      </c>
      <c r="AJ119" s="130" t="s">
        <v>8443</v>
      </c>
      <c r="AK119" s="130"/>
      <c r="AL119" s="130"/>
      <c r="AM119" s="130"/>
      <c r="AN119" s="130"/>
      <c r="AO119" s="130"/>
      <c r="AP119" s="130"/>
      <c r="AQ119" s="130"/>
      <c r="AR119" s="130"/>
      <c r="AS119" s="130"/>
      <c r="AT119" s="130"/>
      <c r="AU119" s="130"/>
      <c r="AV119" s="130"/>
      <c r="AW119" s="130"/>
      <c r="AX119" s="130"/>
      <c r="AY119" s="130"/>
      <c r="AZ119" s="130"/>
    </row>
    <row r="120" spans="1:52">
      <c r="A120" s="112" t="s">
        <v>5449</v>
      </c>
      <c r="B120" s="113">
        <v>226479.5</v>
      </c>
      <c r="C120" s="113">
        <v>224895.6</v>
      </c>
      <c r="D120" s="113">
        <v>224026.8</v>
      </c>
      <c r="E120" s="113">
        <v>224214.2</v>
      </c>
      <c r="F120" s="113">
        <v>226387.7</v>
      </c>
      <c r="G120" s="113">
        <v>231035.1</v>
      </c>
      <c r="H120" s="113">
        <v>238534.8</v>
      </c>
      <c r="I120" s="113">
        <v>248423.3</v>
      </c>
      <c r="J120" s="113">
        <v>259653</v>
      </c>
      <c r="K120" s="113">
        <v>270454.59999999998</v>
      </c>
      <c r="L120" s="113">
        <v>279022.59999999998</v>
      </c>
      <c r="M120" s="113">
        <v>284464.90000000002</v>
      </c>
      <c r="N120" s="113">
        <v>287042.5</v>
      </c>
      <c r="O120" s="113">
        <v>287710.7</v>
      </c>
      <c r="P120" s="113">
        <v>287510.5</v>
      </c>
      <c r="Q120" s="113">
        <v>287201.5</v>
      </c>
      <c r="R120" s="113">
        <v>287288.59999999998</v>
      </c>
      <c r="S120" s="113">
        <v>288006</v>
      </c>
      <c r="T120" s="113">
        <v>289246.2</v>
      </c>
      <c r="U120" s="113">
        <v>291068.59999999998</v>
      </c>
      <c r="V120" s="113">
        <v>293368.59999999998</v>
      </c>
      <c r="W120" s="113">
        <v>296141.59999999998</v>
      </c>
      <c r="X120" s="113">
        <v>299155.90000000002</v>
      </c>
      <c r="Y120" s="113">
        <v>302276.40000000002</v>
      </c>
      <c r="Z120" s="113">
        <v>305368.59999999998</v>
      </c>
      <c r="AA120" s="113">
        <v>308389.8</v>
      </c>
      <c r="AB120" s="113">
        <v>311400.8</v>
      </c>
      <c r="AC120" s="113">
        <v>314275.20000000001</v>
      </c>
      <c r="AD120" s="113">
        <v>317129.90000000002</v>
      </c>
      <c r="AE120" s="113">
        <v>319910.7</v>
      </c>
      <c r="AF120" s="113">
        <v>322574.59999999998</v>
      </c>
      <c r="AG120" s="113">
        <v>325169.2</v>
      </c>
      <c r="AH120" s="113">
        <v>327775.90000000002</v>
      </c>
      <c r="AI120" s="113">
        <v>330446.3</v>
      </c>
      <c r="AJ120" s="130" t="s">
        <v>8443</v>
      </c>
      <c r="AK120" s="130"/>
      <c r="AL120" s="130"/>
      <c r="AM120" s="130"/>
      <c r="AN120" s="130"/>
      <c r="AO120" s="130"/>
      <c r="AP120" s="130"/>
      <c r="AQ120" s="130"/>
      <c r="AR120" s="130"/>
      <c r="AS120" s="130"/>
      <c r="AT120" s="130"/>
      <c r="AU120" s="130"/>
      <c r="AV120" s="130"/>
      <c r="AW120" s="130"/>
      <c r="AX120" s="130"/>
      <c r="AY120" s="130"/>
      <c r="AZ120" s="130"/>
    </row>
    <row r="121" spans="1:52">
      <c r="A121" s="112" t="s">
        <v>8406</v>
      </c>
      <c r="B121" s="113">
        <v>11553466</v>
      </c>
      <c r="C121" s="113">
        <v>11640383</v>
      </c>
      <c r="D121" s="113">
        <v>11791065</v>
      </c>
      <c r="E121" s="113">
        <v>12040226</v>
      </c>
      <c r="F121" s="113">
        <v>12404124</v>
      </c>
      <c r="G121" s="113">
        <v>12885005</v>
      </c>
      <c r="H121" s="113">
        <v>13463547</v>
      </c>
      <c r="I121" s="113">
        <v>14093629</v>
      </c>
      <c r="J121" s="113">
        <v>14725376</v>
      </c>
      <c r="K121" s="113">
        <v>15304286</v>
      </c>
      <c r="L121" s="113">
        <v>15797349</v>
      </c>
      <c r="M121" s="113">
        <v>16199374</v>
      </c>
      <c r="N121" s="113">
        <v>16526605</v>
      </c>
      <c r="O121" s="113">
        <v>16799513</v>
      </c>
      <c r="P121" s="113">
        <v>17033614</v>
      </c>
      <c r="Q121" s="113">
        <v>17231454</v>
      </c>
      <c r="R121" s="113">
        <v>17398342</v>
      </c>
      <c r="S121" s="113">
        <v>17534721</v>
      </c>
      <c r="T121" s="113">
        <v>17640551</v>
      </c>
      <c r="U121" s="113">
        <v>17719068</v>
      </c>
      <c r="V121" s="113">
        <v>17775103</v>
      </c>
      <c r="W121" s="113">
        <v>17822670</v>
      </c>
      <c r="X121" s="113">
        <v>17862264</v>
      </c>
      <c r="Y121" s="113">
        <v>17902165</v>
      </c>
      <c r="Z121" s="113">
        <v>17945215</v>
      </c>
      <c r="AA121" s="113">
        <v>18000730</v>
      </c>
      <c r="AB121" s="113">
        <v>18074880</v>
      </c>
      <c r="AC121" s="113">
        <v>18168904</v>
      </c>
      <c r="AD121" s="113">
        <v>18281963</v>
      </c>
      <c r="AE121" s="113">
        <v>18413560</v>
      </c>
      <c r="AF121" s="113">
        <v>18554987</v>
      </c>
      <c r="AG121" s="113">
        <v>18703941</v>
      </c>
      <c r="AH121" s="113">
        <v>18859112</v>
      </c>
      <c r="AI121" s="113">
        <v>19017149</v>
      </c>
      <c r="AJ121" s="130" t="s">
        <v>8443</v>
      </c>
      <c r="AK121" s="130"/>
      <c r="AL121" s="130"/>
      <c r="AM121" s="130"/>
      <c r="AN121" s="130"/>
      <c r="AO121" s="130"/>
      <c r="AP121" s="130"/>
      <c r="AQ121" s="130"/>
      <c r="AR121" s="130"/>
      <c r="AS121" s="130"/>
      <c r="AT121" s="130"/>
      <c r="AU121" s="130"/>
      <c r="AV121" s="130"/>
      <c r="AW121" s="130"/>
      <c r="AX121" s="130"/>
      <c r="AY121" s="130"/>
      <c r="AZ121" s="130"/>
    </row>
    <row r="122" spans="1:52">
      <c r="A122" s="112" t="s">
        <v>8407</v>
      </c>
      <c r="B122" s="113">
        <v>2781405</v>
      </c>
      <c r="C122" s="113">
        <v>2826793</v>
      </c>
      <c r="D122" s="113">
        <v>2879053</v>
      </c>
      <c r="E122" s="113">
        <v>2943715</v>
      </c>
      <c r="F122" s="113">
        <v>3026510</v>
      </c>
      <c r="G122" s="113">
        <v>3130752</v>
      </c>
      <c r="H122" s="113">
        <v>3256861</v>
      </c>
      <c r="I122" s="113">
        <v>3397204</v>
      </c>
      <c r="J122" s="113">
        <v>3539065</v>
      </c>
      <c r="K122" s="113">
        <v>3664017</v>
      </c>
      <c r="L122" s="113">
        <v>3757205</v>
      </c>
      <c r="M122" s="113">
        <v>3814686</v>
      </c>
      <c r="N122" s="113">
        <v>3843585</v>
      </c>
      <c r="O122" s="113">
        <v>3855476</v>
      </c>
      <c r="P122" s="113">
        <v>3860537</v>
      </c>
      <c r="Q122" s="113">
        <v>3864289</v>
      </c>
      <c r="R122" s="113">
        <v>3870625</v>
      </c>
      <c r="S122" s="113">
        <v>3880885</v>
      </c>
      <c r="T122" s="113">
        <v>3894523</v>
      </c>
      <c r="U122" s="113">
        <v>3911768</v>
      </c>
      <c r="V122" s="113">
        <v>3932260</v>
      </c>
      <c r="W122" s="113">
        <v>3957320</v>
      </c>
      <c r="X122" s="113">
        <v>3985039</v>
      </c>
      <c r="Y122" s="113">
        <v>4014998</v>
      </c>
      <c r="Z122" s="113">
        <v>4045849</v>
      </c>
      <c r="AA122" s="113">
        <v>4077755</v>
      </c>
      <c r="AB122" s="113">
        <v>4111006</v>
      </c>
      <c r="AC122" s="113">
        <v>4144742</v>
      </c>
      <c r="AD122" s="113">
        <v>4179027</v>
      </c>
      <c r="AE122" s="113">
        <v>4213653</v>
      </c>
      <c r="AF122" s="113">
        <v>4247324</v>
      </c>
      <c r="AG122" s="113">
        <v>4280238</v>
      </c>
      <c r="AH122" s="113">
        <v>4312929</v>
      </c>
      <c r="AI122" s="113">
        <v>4345481</v>
      </c>
      <c r="AJ122" s="130" t="s">
        <v>8443</v>
      </c>
      <c r="AK122" s="130"/>
      <c r="AL122" s="130"/>
      <c r="AM122" s="130"/>
      <c r="AN122" s="130"/>
      <c r="AO122" s="130"/>
      <c r="AP122" s="130"/>
      <c r="AQ122" s="130"/>
      <c r="AR122" s="130"/>
      <c r="AS122" s="130"/>
      <c r="AT122" s="130"/>
      <c r="AU122" s="130"/>
      <c r="AV122" s="130"/>
      <c r="AW122" s="130"/>
      <c r="AX122" s="130"/>
      <c r="AY122" s="130"/>
      <c r="AZ122" s="130"/>
    </row>
    <row r="123" spans="1:52">
      <c r="A123" s="112" t="s">
        <v>8408</v>
      </c>
      <c r="B123" s="113">
        <v>1722931</v>
      </c>
      <c r="C123" s="113">
        <v>1696037</v>
      </c>
      <c r="D123" s="113">
        <v>1667290</v>
      </c>
      <c r="E123" s="113">
        <v>1641485</v>
      </c>
      <c r="F123" s="113">
        <v>1619985</v>
      </c>
      <c r="G123" s="113">
        <v>1607003</v>
      </c>
      <c r="H123" s="113">
        <v>1604359</v>
      </c>
      <c r="I123" s="113">
        <v>1610501</v>
      </c>
      <c r="J123" s="113">
        <v>1617909</v>
      </c>
      <c r="K123" s="113">
        <v>1616947</v>
      </c>
      <c r="L123" s="113">
        <v>1599802</v>
      </c>
      <c r="M123" s="113">
        <v>1563584</v>
      </c>
      <c r="N123" s="113">
        <v>1512391</v>
      </c>
      <c r="O123" s="113">
        <v>1452155</v>
      </c>
      <c r="P123" s="113">
        <v>1388292</v>
      </c>
      <c r="Q123" s="113">
        <v>1322936</v>
      </c>
      <c r="R123" s="113">
        <v>1257862</v>
      </c>
      <c r="S123" s="113">
        <v>1193257</v>
      </c>
      <c r="T123" s="113">
        <v>1129832</v>
      </c>
      <c r="U123" s="113">
        <v>1067185</v>
      </c>
      <c r="V123" s="113">
        <v>1006122</v>
      </c>
      <c r="W123" s="113">
        <v>946265.5</v>
      </c>
      <c r="X123" s="113">
        <v>887454.3</v>
      </c>
      <c r="Y123" s="113">
        <v>829874.1</v>
      </c>
      <c r="Z123" s="113">
        <v>772849.3</v>
      </c>
      <c r="AA123" s="113">
        <v>716556.80000000005</v>
      </c>
      <c r="AB123" s="113">
        <v>660550.6</v>
      </c>
      <c r="AC123" s="113">
        <v>604773.5</v>
      </c>
      <c r="AD123" s="113">
        <v>549063.5</v>
      </c>
      <c r="AE123" s="113">
        <v>493374.7</v>
      </c>
      <c r="AF123" s="113">
        <v>437565.8</v>
      </c>
      <c r="AG123" s="113">
        <v>381653.8</v>
      </c>
      <c r="AH123" s="113">
        <v>325626.8</v>
      </c>
      <c r="AI123" s="113">
        <v>269495.09999999998</v>
      </c>
      <c r="AJ123" s="130" t="s">
        <v>8443</v>
      </c>
      <c r="AK123" s="130"/>
      <c r="AL123" s="130"/>
      <c r="AM123" s="130"/>
      <c r="AN123" s="130"/>
      <c r="AO123" s="130"/>
      <c r="AP123" s="130"/>
      <c r="AQ123" s="130"/>
      <c r="AR123" s="130"/>
      <c r="AS123" s="130"/>
      <c r="AT123" s="130"/>
      <c r="AU123" s="130"/>
      <c r="AV123" s="130"/>
      <c r="AW123" s="130"/>
      <c r="AX123" s="130"/>
      <c r="AY123" s="130"/>
      <c r="AZ123" s="130"/>
    </row>
    <row r="124" spans="1:52">
      <c r="A124" s="112" t="s">
        <v>8409</v>
      </c>
      <c r="B124" s="113">
        <v>111047</v>
      </c>
      <c r="C124" s="113">
        <v>107695.4</v>
      </c>
      <c r="D124" s="113">
        <v>104795.4</v>
      </c>
      <c r="E124" s="113">
        <v>102609.9</v>
      </c>
      <c r="F124" s="113">
        <v>101435.7</v>
      </c>
      <c r="G124" s="113">
        <v>101521.1</v>
      </c>
      <c r="H124" s="113">
        <v>103211.1</v>
      </c>
      <c r="I124" s="113">
        <v>106442.9</v>
      </c>
      <c r="J124" s="113">
        <v>110702.7</v>
      </c>
      <c r="K124" s="113">
        <v>115066</v>
      </c>
      <c r="L124" s="113">
        <v>118612.3</v>
      </c>
      <c r="M124" s="113">
        <v>120786.5</v>
      </c>
      <c r="N124" s="113">
        <v>121462</v>
      </c>
      <c r="O124" s="113">
        <v>121154.2</v>
      </c>
      <c r="P124" s="113">
        <v>120381.3</v>
      </c>
      <c r="Q124" s="113">
        <v>119476.4</v>
      </c>
      <c r="R124" s="113">
        <v>118603.3</v>
      </c>
      <c r="S124" s="113">
        <v>118091.8</v>
      </c>
      <c r="T124" s="113">
        <v>117830.9</v>
      </c>
      <c r="U124" s="113">
        <v>117755.1</v>
      </c>
      <c r="V124" s="113">
        <v>117956.4</v>
      </c>
      <c r="W124" s="113">
        <v>118425.8</v>
      </c>
      <c r="X124" s="113">
        <v>119086.5</v>
      </c>
      <c r="Y124" s="113">
        <v>119781.4</v>
      </c>
      <c r="Z124" s="113">
        <v>120629</v>
      </c>
      <c r="AA124" s="113">
        <v>121472.5</v>
      </c>
      <c r="AB124" s="113">
        <v>122424.4</v>
      </c>
      <c r="AC124" s="113">
        <v>123353.60000000001</v>
      </c>
      <c r="AD124" s="113">
        <v>124323.8</v>
      </c>
      <c r="AE124" s="113">
        <v>125268.7</v>
      </c>
      <c r="AF124" s="113">
        <v>126235.3</v>
      </c>
      <c r="AG124" s="113">
        <v>127270.7</v>
      </c>
      <c r="AH124" s="113">
        <v>128270.2</v>
      </c>
      <c r="AI124" s="113">
        <v>129321.8</v>
      </c>
      <c r="AJ124" s="130" t="s">
        <v>8443</v>
      </c>
      <c r="AK124" s="130"/>
      <c r="AL124" s="130"/>
      <c r="AM124" s="130"/>
      <c r="AN124" s="130"/>
      <c r="AO124" s="130"/>
      <c r="AP124" s="130"/>
      <c r="AQ124" s="130"/>
      <c r="AR124" s="130"/>
      <c r="AS124" s="130"/>
      <c r="AT124" s="130"/>
      <c r="AU124" s="130"/>
      <c r="AV124" s="130"/>
      <c r="AW124" s="130"/>
      <c r="AX124" s="130"/>
      <c r="AY124" s="130"/>
      <c r="AZ124" s="130"/>
    </row>
    <row r="125" spans="1:52">
      <c r="A125" s="112" t="s">
        <v>8410</v>
      </c>
      <c r="B125" s="113">
        <v>1559676</v>
      </c>
      <c r="C125" s="113">
        <v>1588189</v>
      </c>
      <c r="D125" s="113">
        <v>1620701</v>
      </c>
      <c r="E125" s="113">
        <v>1665543</v>
      </c>
      <c r="F125" s="113">
        <v>1717577</v>
      </c>
      <c r="G125" s="113">
        <v>1781346</v>
      </c>
      <c r="H125" s="113">
        <v>1856435</v>
      </c>
      <c r="I125" s="113">
        <v>1938198</v>
      </c>
      <c r="J125" s="113">
        <v>2019447</v>
      </c>
      <c r="K125" s="113">
        <v>2090444</v>
      </c>
      <c r="L125" s="113">
        <v>2143326</v>
      </c>
      <c r="M125" s="113">
        <v>2176412</v>
      </c>
      <c r="N125" s="113">
        <v>2192922</v>
      </c>
      <c r="O125" s="113">
        <v>2199143</v>
      </c>
      <c r="P125" s="113">
        <v>2201802</v>
      </c>
      <c r="Q125" s="113">
        <v>2202852</v>
      </c>
      <c r="R125" s="113">
        <v>2204795</v>
      </c>
      <c r="S125" s="113">
        <v>2208210</v>
      </c>
      <c r="T125" s="113">
        <v>2212965</v>
      </c>
      <c r="U125" s="113">
        <v>2219657</v>
      </c>
      <c r="V125" s="113">
        <v>2228640</v>
      </c>
      <c r="W125" s="113">
        <v>2239491</v>
      </c>
      <c r="X125" s="113">
        <v>2252549</v>
      </c>
      <c r="Y125" s="113">
        <v>2266633</v>
      </c>
      <c r="Z125" s="113">
        <v>2281546</v>
      </c>
      <c r="AA125" s="113">
        <v>2298730</v>
      </c>
      <c r="AB125" s="113">
        <v>2316949</v>
      </c>
      <c r="AC125" s="113">
        <v>2335471</v>
      </c>
      <c r="AD125" s="113">
        <v>2355229</v>
      </c>
      <c r="AE125" s="113">
        <v>2375081</v>
      </c>
      <c r="AF125" s="113">
        <v>2395014</v>
      </c>
      <c r="AG125" s="113">
        <v>2414937</v>
      </c>
      <c r="AH125" s="113">
        <v>2434962</v>
      </c>
      <c r="AI125" s="113">
        <v>2454482</v>
      </c>
      <c r="AJ125" s="130" t="s">
        <v>8443</v>
      </c>
      <c r="AK125" s="130"/>
      <c r="AL125" s="130"/>
      <c r="AM125" s="130"/>
      <c r="AN125" s="130"/>
      <c r="AO125" s="130"/>
      <c r="AP125" s="130"/>
      <c r="AQ125" s="130"/>
      <c r="AR125" s="130"/>
      <c r="AS125" s="130"/>
      <c r="AT125" s="130"/>
      <c r="AU125" s="130"/>
      <c r="AV125" s="130"/>
      <c r="AW125" s="130"/>
      <c r="AX125" s="130"/>
      <c r="AY125" s="130"/>
      <c r="AZ125" s="130"/>
    </row>
    <row r="126" spans="1:52">
      <c r="A126" s="112" t="s">
        <v>8411</v>
      </c>
      <c r="B126" s="113">
        <v>803794.6</v>
      </c>
      <c r="C126" s="113">
        <v>818421.8</v>
      </c>
      <c r="D126" s="113">
        <v>835110.6</v>
      </c>
      <c r="E126" s="113">
        <v>858150.1</v>
      </c>
      <c r="F126" s="113">
        <v>884896.9</v>
      </c>
      <c r="G126" s="113">
        <v>917685.3</v>
      </c>
      <c r="H126" s="113">
        <v>956298.5</v>
      </c>
      <c r="I126" s="113">
        <v>998341.2</v>
      </c>
      <c r="J126" s="113">
        <v>1040109</v>
      </c>
      <c r="K126" s="113">
        <v>1076589</v>
      </c>
      <c r="L126" s="113">
        <v>1103739</v>
      </c>
      <c r="M126" s="113">
        <v>1120701</v>
      </c>
      <c r="N126" s="113">
        <v>1129143</v>
      </c>
      <c r="O126" s="113">
        <v>1132304</v>
      </c>
      <c r="P126" s="113">
        <v>1133648</v>
      </c>
      <c r="Q126" s="113">
        <v>1134182</v>
      </c>
      <c r="R126" s="113">
        <v>1135192</v>
      </c>
      <c r="S126" s="113">
        <v>1136977</v>
      </c>
      <c r="T126" s="113">
        <v>1139468</v>
      </c>
      <c r="U126" s="113">
        <v>1142972</v>
      </c>
      <c r="V126" s="113">
        <v>1147661</v>
      </c>
      <c r="W126" s="113">
        <v>1153312</v>
      </c>
      <c r="X126" s="113">
        <v>1160095</v>
      </c>
      <c r="Y126" s="113">
        <v>1167398</v>
      </c>
      <c r="Z126" s="113">
        <v>1175116</v>
      </c>
      <c r="AA126" s="113">
        <v>1183987</v>
      </c>
      <c r="AB126" s="113">
        <v>1193376</v>
      </c>
      <c r="AC126" s="113">
        <v>1202905</v>
      </c>
      <c r="AD126" s="113">
        <v>1213055</v>
      </c>
      <c r="AE126" s="113">
        <v>1223243</v>
      </c>
      <c r="AF126" s="113">
        <v>1233464</v>
      </c>
      <c r="AG126" s="113">
        <v>1243676</v>
      </c>
      <c r="AH126" s="113">
        <v>1253937</v>
      </c>
      <c r="AI126" s="113">
        <v>1263940</v>
      </c>
      <c r="AJ126" s="130" t="s">
        <v>8443</v>
      </c>
      <c r="AK126" s="130"/>
      <c r="AL126" s="130"/>
      <c r="AM126" s="130"/>
      <c r="AN126" s="130"/>
      <c r="AO126" s="130"/>
      <c r="AP126" s="130"/>
      <c r="AQ126" s="130"/>
      <c r="AR126" s="130"/>
      <c r="AS126" s="130"/>
      <c r="AT126" s="130"/>
      <c r="AU126" s="130"/>
      <c r="AV126" s="130"/>
      <c r="AW126" s="130"/>
      <c r="AX126" s="130"/>
      <c r="AY126" s="130"/>
      <c r="AZ126" s="130"/>
    </row>
    <row r="127" spans="1:52">
      <c r="A127" s="112" t="s">
        <v>8412</v>
      </c>
      <c r="B127" s="113">
        <v>230479.8</v>
      </c>
      <c r="C127" s="113">
        <v>238107.9</v>
      </c>
      <c r="D127" s="113">
        <v>246726.2</v>
      </c>
      <c r="E127" s="113">
        <v>254737.9</v>
      </c>
      <c r="F127" s="113">
        <v>264690.7</v>
      </c>
      <c r="G127" s="113">
        <v>276321.2</v>
      </c>
      <c r="H127" s="113">
        <v>289655.7</v>
      </c>
      <c r="I127" s="113">
        <v>304159.09999999998</v>
      </c>
      <c r="J127" s="113">
        <v>318605.40000000002</v>
      </c>
      <c r="K127" s="113">
        <v>331389.2</v>
      </c>
      <c r="L127" s="113">
        <v>341070.2</v>
      </c>
      <c r="M127" s="113">
        <v>347297.4</v>
      </c>
      <c r="N127" s="113">
        <v>350945.9</v>
      </c>
      <c r="O127" s="113">
        <v>353054.1</v>
      </c>
      <c r="P127" s="113">
        <v>354603.7</v>
      </c>
      <c r="Q127" s="113">
        <v>356044.6</v>
      </c>
      <c r="R127" s="113">
        <v>357468.3</v>
      </c>
      <c r="S127" s="113">
        <v>359155.8</v>
      </c>
      <c r="T127" s="113">
        <v>361149.2</v>
      </c>
      <c r="U127" s="113">
        <v>363471.9</v>
      </c>
      <c r="V127" s="113">
        <v>366197.2</v>
      </c>
      <c r="W127" s="113">
        <v>369149.3</v>
      </c>
      <c r="X127" s="113">
        <v>372556.3</v>
      </c>
      <c r="Y127" s="113">
        <v>376446.2</v>
      </c>
      <c r="Z127" s="113">
        <v>380465.7</v>
      </c>
      <c r="AA127" s="113">
        <v>384895.7</v>
      </c>
      <c r="AB127" s="113">
        <v>389459.4</v>
      </c>
      <c r="AC127" s="113">
        <v>394281.7</v>
      </c>
      <c r="AD127" s="113">
        <v>399307.9</v>
      </c>
      <c r="AE127" s="113">
        <v>404465.9</v>
      </c>
      <c r="AF127" s="113">
        <v>409611.4</v>
      </c>
      <c r="AG127" s="113">
        <v>414993.1</v>
      </c>
      <c r="AH127" s="113">
        <v>420219.9</v>
      </c>
      <c r="AI127" s="113">
        <v>425541.9</v>
      </c>
      <c r="AJ127" s="130" t="s">
        <v>8443</v>
      </c>
      <c r="AK127" s="130"/>
      <c r="AL127" s="130"/>
      <c r="AM127" s="130"/>
      <c r="AN127" s="130"/>
      <c r="AO127" s="130"/>
      <c r="AP127" s="130"/>
      <c r="AQ127" s="130"/>
      <c r="AR127" s="130"/>
      <c r="AS127" s="130"/>
      <c r="AT127" s="130"/>
      <c r="AU127" s="130"/>
      <c r="AV127" s="130"/>
      <c r="AW127" s="130"/>
      <c r="AX127" s="130"/>
      <c r="AY127" s="130"/>
      <c r="AZ127" s="130"/>
    </row>
    <row r="128" spans="1:52">
      <c r="A128" s="112" t="s">
        <v>8413</v>
      </c>
      <c r="B128" s="113">
        <v>416508.7</v>
      </c>
      <c r="C128" s="113">
        <v>428844.7</v>
      </c>
      <c r="D128" s="113">
        <v>442903</v>
      </c>
      <c r="E128" s="113">
        <v>455961.7</v>
      </c>
      <c r="F128" s="113">
        <v>472350.3</v>
      </c>
      <c r="G128" s="113">
        <v>491597.1</v>
      </c>
      <c r="H128" s="113">
        <v>513698.8</v>
      </c>
      <c r="I128" s="113">
        <v>537679.69999999995</v>
      </c>
      <c r="J128" s="113">
        <v>561406.4</v>
      </c>
      <c r="K128" s="113">
        <v>582176.30000000005</v>
      </c>
      <c r="L128" s="113">
        <v>597655.19999999995</v>
      </c>
      <c r="M128" s="113">
        <v>607436.19999999995</v>
      </c>
      <c r="N128" s="113">
        <v>613153.69999999995</v>
      </c>
      <c r="O128" s="113">
        <v>616630.69999999995</v>
      </c>
      <c r="P128" s="113">
        <v>619481.19999999995</v>
      </c>
      <c r="Q128" s="113">
        <v>622382.9</v>
      </c>
      <c r="R128" s="113">
        <v>625429.69999999995</v>
      </c>
      <c r="S128" s="113">
        <v>629055</v>
      </c>
      <c r="T128" s="113">
        <v>633285.80000000005</v>
      </c>
      <c r="U128" s="113">
        <v>638101.9</v>
      </c>
      <c r="V128" s="113">
        <v>643570.6</v>
      </c>
      <c r="W128" s="113">
        <v>649364.1</v>
      </c>
      <c r="X128" s="113">
        <v>655818.1</v>
      </c>
      <c r="Y128" s="113">
        <v>662963.69999999995</v>
      </c>
      <c r="Z128" s="113">
        <v>670196.80000000005</v>
      </c>
      <c r="AA128" s="113">
        <v>677973.9</v>
      </c>
      <c r="AB128" s="113">
        <v>685844.6</v>
      </c>
      <c r="AC128" s="113">
        <v>694026.3</v>
      </c>
      <c r="AD128" s="113">
        <v>702454</v>
      </c>
      <c r="AE128" s="113">
        <v>711034</v>
      </c>
      <c r="AF128" s="113">
        <v>719556.6</v>
      </c>
      <c r="AG128" s="113">
        <v>728467</v>
      </c>
      <c r="AH128" s="113">
        <v>737129.1</v>
      </c>
      <c r="AI128" s="113">
        <v>745972.6</v>
      </c>
      <c r="AJ128" s="130" t="s">
        <v>8443</v>
      </c>
      <c r="AK128" s="130"/>
      <c r="AL128" s="130"/>
      <c r="AM128" s="130"/>
      <c r="AN128" s="130"/>
      <c r="AO128" s="130"/>
      <c r="AP128" s="130"/>
      <c r="AQ128" s="130"/>
      <c r="AR128" s="130"/>
      <c r="AS128" s="130"/>
      <c r="AT128" s="130"/>
      <c r="AU128" s="130"/>
      <c r="AV128" s="130"/>
      <c r="AW128" s="130"/>
      <c r="AX128" s="130"/>
      <c r="AY128" s="130"/>
      <c r="AZ128" s="130"/>
    </row>
    <row r="129" spans="1:52">
      <c r="A129" s="112" t="s">
        <v>8414</v>
      </c>
      <c r="B129" s="113">
        <v>1798687</v>
      </c>
      <c r="C129" s="113">
        <v>1777058</v>
      </c>
      <c r="D129" s="113">
        <v>1760768</v>
      </c>
      <c r="E129" s="113">
        <v>1756527</v>
      </c>
      <c r="F129" s="113">
        <v>1764609</v>
      </c>
      <c r="G129" s="113">
        <v>1789528</v>
      </c>
      <c r="H129" s="113">
        <v>1831208</v>
      </c>
      <c r="I129" s="113">
        <v>1888561</v>
      </c>
      <c r="J129" s="113">
        <v>1951999</v>
      </c>
      <c r="K129" s="113">
        <v>2012083</v>
      </c>
      <c r="L129" s="113">
        <v>2058502</v>
      </c>
      <c r="M129" s="113">
        <v>2086245</v>
      </c>
      <c r="N129" s="113">
        <v>2098779</v>
      </c>
      <c r="O129" s="113">
        <v>2101943</v>
      </c>
      <c r="P129" s="113">
        <v>2101076</v>
      </c>
      <c r="Q129" s="113">
        <v>2098370</v>
      </c>
      <c r="R129" s="113">
        <v>2098063</v>
      </c>
      <c r="S129" s="113">
        <v>2098142</v>
      </c>
      <c r="T129" s="113">
        <v>2099977</v>
      </c>
      <c r="U129" s="113">
        <v>2103502</v>
      </c>
      <c r="V129" s="113">
        <v>2109012</v>
      </c>
      <c r="W129" s="113">
        <v>2116714</v>
      </c>
      <c r="X129" s="113">
        <v>2126771</v>
      </c>
      <c r="Y129" s="113">
        <v>2137176</v>
      </c>
      <c r="Z129" s="113">
        <v>2148870</v>
      </c>
      <c r="AA129" s="113">
        <v>2161151</v>
      </c>
      <c r="AB129" s="113">
        <v>2173448</v>
      </c>
      <c r="AC129" s="113">
        <v>2185935</v>
      </c>
      <c r="AD129" s="113">
        <v>2198276</v>
      </c>
      <c r="AE129" s="113">
        <v>2210728</v>
      </c>
      <c r="AF129" s="113">
        <v>2223937</v>
      </c>
      <c r="AG129" s="113">
        <v>2235473</v>
      </c>
      <c r="AH129" s="113">
        <v>2246516</v>
      </c>
      <c r="AI129" s="113">
        <v>2258235</v>
      </c>
      <c r="AJ129" s="130" t="s">
        <v>8443</v>
      </c>
      <c r="AK129" s="130"/>
      <c r="AL129" s="130"/>
      <c r="AM129" s="130"/>
      <c r="AN129" s="130"/>
      <c r="AO129" s="130"/>
      <c r="AP129" s="130"/>
      <c r="AQ129" s="130"/>
      <c r="AR129" s="130"/>
      <c r="AS129" s="130"/>
      <c r="AT129" s="130"/>
      <c r="AU129" s="130"/>
      <c r="AV129" s="130"/>
      <c r="AW129" s="130"/>
      <c r="AX129" s="130"/>
      <c r="AY129" s="130"/>
      <c r="AZ129" s="130"/>
    </row>
    <row r="130" spans="1:52">
      <c r="A130" s="112" t="s">
        <v>8415</v>
      </c>
      <c r="B130" s="113">
        <v>2641083</v>
      </c>
      <c r="C130" s="113">
        <v>2665213</v>
      </c>
      <c r="D130" s="113">
        <v>2709274</v>
      </c>
      <c r="E130" s="113">
        <v>2740232</v>
      </c>
      <c r="F130" s="113">
        <v>2807585</v>
      </c>
      <c r="G130" s="113">
        <v>2905646</v>
      </c>
      <c r="H130" s="113">
        <v>3030361</v>
      </c>
      <c r="I130" s="113">
        <v>3172049</v>
      </c>
      <c r="J130" s="113">
        <v>3319268</v>
      </c>
      <c r="K130" s="113">
        <v>3459601</v>
      </c>
      <c r="L130" s="113">
        <v>3585598</v>
      </c>
      <c r="M130" s="113">
        <v>3696038</v>
      </c>
      <c r="N130" s="113">
        <v>3793471</v>
      </c>
      <c r="O130" s="113">
        <v>3882983</v>
      </c>
      <c r="P130" s="113">
        <v>3965375</v>
      </c>
      <c r="Q130" s="113">
        <v>4041463</v>
      </c>
      <c r="R130" s="113">
        <v>4107890</v>
      </c>
      <c r="S130" s="113">
        <v>4163078</v>
      </c>
      <c r="T130" s="113">
        <v>4206833</v>
      </c>
      <c r="U130" s="113">
        <v>4239428</v>
      </c>
      <c r="V130" s="113">
        <v>4262732</v>
      </c>
      <c r="W130" s="113">
        <v>4280438</v>
      </c>
      <c r="X130" s="113">
        <v>4294469</v>
      </c>
      <c r="Y130" s="113">
        <v>4307853</v>
      </c>
      <c r="Z130" s="113">
        <v>4323053</v>
      </c>
      <c r="AA130" s="113">
        <v>4343396</v>
      </c>
      <c r="AB130" s="113">
        <v>4370543</v>
      </c>
      <c r="AC130" s="113">
        <v>4405400</v>
      </c>
      <c r="AD130" s="113">
        <v>4447914</v>
      </c>
      <c r="AE130" s="113">
        <v>4497513</v>
      </c>
      <c r="AF130" s="113">
        <v>4552104</v>
      </c>
      <c r="AG130" s="113">
        <v>4610569</v>
      </c>
      <c r="AH130" s="113">
        <v>4671521</v>
      </c>
      <c r="AI130" s="113">
        <v>4733683</v>
      </c>
      <c r="AJ130" s="130" t="s">
        <v>8443</v>
      </c>
      <c r="AK130" s="130"/>
      <c r="AL130" s="130"/>
      <c r="AM130" s="130"/>
      <c r="AN130" s="130"/>
      <c r="AO130" s="130"/>
      <c r="AP130" s="130"/>
      <c r="AQ130" s="130"/>
      <c r="AR130" s="130"/>
      <c r="AS130" s="130"/>
      <c r="AT130" s="130"/>
      <c r="AU130" s="130"/>
      <c r="AV130" s="130"/>
      <c r="AW130" s="130"/>
      <c r="AX130" s="130"/>
      <c r="AY130" s="130"/>
      <c r="AZ130" s="130"/>
    </row>
    <row r="131" spans="1:52">
      <c r="A131" s="112" t="s">
        <v>8416</v>
      </c>
      <c r="B131" s="113">
        <v>141218.1</v>
      </c>
      <c r="C131" s="113">
        <v>138361.29999999999</v>
      </c>
      <c r="D131" s="113">
        <v>135556.1</v>
      </c>
      <c r="E131" s="113">
        <v>133476.5</v>
      </c>
      <c r="F131" s="113">
        <v>132487.1</v>
      </c>
      <c r="G131" s="113">
        <v>132676.79999999999</v>
      </c>
      <c r="H131" s="113">
        <v>134586.9</v>
      </c>
      <c r="I131" s="113">
        <v>137797</v>
      </c>
      <c r="J131" s="113">
        <v>141735.29999999999</v>
      </c>
      <c r="K131" s="113">
        <v>145506.79999999999</v>
      </c>
      <c r="L131" s="113">
        <v>148252.9</v>
      </c>
      <c r="M131" s="113">
        <v>149695.79999999999</v>
      </c>
      <c r="N131" s="113">
        <v>149868.6</v>
      </c>
      <c r="O131" s="113">
        <v>149382.9</v>
      </c>
      <c r="P131" s="113">
        <v>148544</v>
      </c>
      <c r="Q131" s="113">
        <v>147604.20000000001</v>
      </c>
      <c r="R131" s="113">
        <v>146883.6</v>
      </c>
      <c r="S131" s="113">
        <v>146212.4</v>
      </c>
      <c r="T131" s="113">
        <v>145895.29999999999</v>
      </c>
      <c r="U131" s="113">
        <v>145602</v>
      </c>
      <c r="V131" s="113">
        <v>145479.6</v>
      </c>
      <c r="W131" s="113">
        <v>145634.9</v>
      </c>
      <c r="X131" s="113">
        <v>146032.70000000001</v>
      </c>
      <c r="Y131" s="113">
        <v>146446</v>
      </c>
      <c r="Z131" s="113">
        <v>146837.1</v>
      </c>
      <c r="AA131" s="113">
        <v>147482.29999999999</v>
      </c>
      <c r="AB131" s="113">
        <v>148295.9</v>
      </c>
      <c r="AC131" s="113">
        <v>149117.20000000001</v>
      </c>
      <c r="AD131" s="113">
        <v>149792.1</v>
      </c>
      <c r="AE131" s="113">
        <v>150641.4</v>
      </c>
      <c r="AF131" s="113">
        <v>151519.9</v>
      </c>
      <c r="AG131" s="113">
        <v>152401.60000000001</v>
      </c>
      <c r="AH131" s="113">
        <v>153257.5</v>
      </c>
      <c r="AI131" s="113">
        <v>154159.70000000001</v>
      </c>
      <c r="AJ131" s="130" t="s">
        <v>8443</v>
      </c>
      <c r="AK131" s="130"/>
      <c r="AL131" s="130"/>
      <c r="AM131" s="130"/>
      <c r="AN131" s="130"/>
      <c r="AO131" s="130"/>
      <c r="AP131" s="130"/>
      <c r="AQ131" s="130"/>
      <c r="AR131" s="130"/>
      <c r="AS131" s="130"/>
      <c r="AT131" s="130"/>
      <c r="AU131" s="130"/>
      <c r="AV131" s="130"/>
      <c r="AW131" s="130"/>
      <c r="AX131" s="130"/>
      <c r="AY131" s="130"/>
      <c r="AZ131" s="130"/>
    </row>
    <row r="132" spans="1:52">
      <c r="A132" s="112" t="s">
        <v>8417</v>
      </c>
      <c r="B132" s="113">
        <v>1270056</v>
      </c>
      <c r="C132" s="113">
        <v>1263973</v>
      </c>
      <c r="D132" s="113">
        <v>1261803</v>
      </c>
      <c r="E132" s="113">
        <v>1265505</v>
      </c>
      <c r="F132" s="113">
        <v>1280027</v>
      </c>
      <c r="G132" s="113">
        <v>1307967</v>
      </c>
      <c r="H132" s="113">
        <v>1351241</v>
      </c>
      <c r="I132" s="113">
        <v>1407166</v>
      </c>
      <c r="J132" s="113">
        <v>1469890</v>
      </c>
      <c r="K132" s="113">
        <v>1529691</v>
      </c>
      <c r="L132" s="113">
        <v>1576835</v>
      </c>
      <c r="M132" s="113">
        <v>1606690</v>
      </c>
      <c r="N132" s="113">
        <v>1620920</v>
      </c>
      <c r="O132" s="113">
        <v>1624855</v>
      </c>
      <c r="P132" s="113">
        <v>1624171</v>
      </c>
      <c r="Q132" s="113">
        <v>1622916</v>
      </c>
      <c r="R132" s="113">
        <v>1623785</v>
      </c>
      <c r="S132" s="113">
        <v>1628008</v>
      </c>
      <c r="T132" s="113">
        <v>1635005</v>
      </c>
      <c r="U132" s="113">
        <v>1645079</v>
      </c>
      <c r="V132" s="113">
        <v>1657685</v>
      </c>
      <c r="W132" s="113">
        <v>1672857</v>
      </c>
      <c r="X132" s="113">
        <v>1689344</v>
      </c>
      <c r="Y132" s="113">
        <v>1706447</v>
      </c>
      <c r="Z132" s="113">
        <v>1723431</v>
      </c>
      <c r="AA132" s="113">
        <v>1740093</v>
      </c>
      <c r="AB132" s="113">
        <v>1756757</v>
      </c>
      <c r="AC132" s="113">
        <v>1772749</v>
      </c>
      <c r="AD132" s="113">
        <v>1788668</v>
      </c>
      <c r="AE132" s="113">
        <v>1804235</v>
      </c>
      <c r="AF132" s="113">
        <v>1819177</v>
      </c>
      <c r="AG132" s="113">
        <v>1833743</v>
      </c>
      <c r="AH132" s="113">
        <v>1848370</v>
      </c>
      <c r="AI132" s="113">
        <v>1863319</v>
      </c>
      <c r="AJ132" s="130" t="s">
        <v>8443</v>
      </c>
      <c r="AK132" s="130"/>
      <c r="AL132" s="130"/>
      <c r="AM132" s="130"/>
      <c r="AN132" s="130"/>
      <c r="AO132" s="130"/>
      <c r="AP132" s="130"/>
      <c r="AQ132" s="130"/>
      <c r="AR132" s="130"/>
      <c r="AS132" s="130"/>
      <c r="AT132" s="130"/>
      <c r="AU132" s="130"/>
      <c r="AV132" s="130"/>
      <c r="AW132" s="130"/>
      <c r="AX132" s="130"/>
      <c r="AY132" s="130"/>
      <c r="AZ132" s="130"/>
    </row>
    <row r="133" spans="1:52">
      <c r="A133" s="112" t="s">
        <v>8418</v>
      </c>
      <c r="B133" s="113">
        <v>1832493</v>
      </c>
      <c r="C133" s="113">
        <v>1801722</v>
      </c>
      <c r="D133" s="113">
        <v>1771879</v>
      </c>
      <c r="E133" s="113">
        <v>1751053</v>
      </c>
      <c r="F133" s="113">
        <v>1743589</v>
      </c>
      <c r="G133" s="113">
        <v>1750577</v>
      </c>
      <c r="H133" s="113">
        <v>1778128</v>
      </c>
      <c r="I133" s="113">
        <v>1820765</v>
      </c>
      <c r="J133" s="113">
        <v>1871128</v>
      </c>
      <c r="K133" s="113">
        <v>1918039</v>
      </c>
      <c r="L133" s="113">
        <v>1951200</v>
      </c>
      <c r="M133" s="113">
        <v>1967720</v>
      </c>
      <c r="N133" s="113">
        <v>1968755</v>
      </c>
      <c r="O133" s="113">
        <v>1962045</v>
      </c>
      <c r="P133" s="113">
        <v>1951251</v>
      </c>
      <c r="Q133" s="113">
        <v>1939163</v>
      </c>
      <c r="R133" s="113">
        <v>1929671</v>
      </c>
      <c r="S133" s="113">
        <v>1920514</v>
      </c>
      <c r="T133" s="113">
        <v>1915416</v>
      </c>
      <c r="U133" s="113">
        <v>1910560</v>
      </c>
      <c r="V133" s="113">
        <v>1907762</v>
      </c>
      <c r="W133" s="113">
        <v>1908433</v>
      </c>
      <c r="X133" s="113">
        <v>1912293</v>
      </c>
      <c r="Y133" s="113">
        <v>1916720</v>
      </c>
      <c r="Z133" s="113">
        <v>1921130</v>
      </c>
      <c r="AA133" s="113">
        <v>1928888</v>
      </c>
      <c r="AB133" s="113">
        <v>1938981</v>
      </c>
      <c r="AC133" s="113">
        <v>1949301</v>
      </c>
      <c r="AD133" s="113">
        <v>1958008</v>
      </c>
      <c r="AE133" s="113">
        <v>1968836</v>
      </c>
      <c r="AF133" s="113">
        <v>1979909</v>
      </c>
      <c r="AG133" s="113">
        <v>1990901</v>
      </c>
      <c r="AH133" s="113">
        <v>2001440</v>
      </c>
      <c r="AI133" s="113">
        <v>2012362</v>
      </c>
      <c r="AJ133" s="130" t="s">
        <v>8443</v>
      </c>
      <c r="AK133" s="130"/>
      <c r="AL133" s="130"/>
      <c r="AM133" s="130"/>
      <c r="AN133" s="130"/>
      <c r="AO133" s="130"/>
      <c r="AP133" s="130"/>
      <c r="AQ133" s="130"/>
      <c r="AR133" s="130"/>
      <c r="AS133" s="130"/>
      <c r="AT133" s="130"/>
      <c r="AU133" s="130"/>
      <c r="AV133" s="130"/>
      <c r="AW133" s="130"/>
      <c r="AX133" s="130"/>
      <c r="AY133" s="130"/>
      <c r="AZ133" s="130"/>
    </row>
    <row r="134" spans="1:52">
      <c r="A134" s="112" t="s">
        <v>8419</v>
      </c>
      <c r="B134" s="113">
        <v>710363.6</v>
      </c>
      <c r="C134" s="113">
        <v>720039.9</v>
      </c>
      <c r="D134" s="113">
        <v>731549.5</v>
      </c>
      <c r="E134" s="113">
        <v>748687.3</v>
      </c>
      <c r="F134" s="113">
        <v>769223.6</v>
      </c>
      <c r="G134" s="113">
        <v>795360.3</v>
      </c>
      <c r="H134" s="113">
        <v>827046.40000000002</v>
      </c>
      <c r="I134" s="113">
        <v>862278.8</v>
      </c>
      <c r="J134" s="113">
        <v>897872.7</v>
      </c>
      <c r="K134" s="113">
        <v>929377.4</v>
      </c>
      <c r="L134" s="113">
        <v>953112</v>
      </c>
      <c r="M134" s="113">
        <v>968149.2</v>
      </c>
      <c r="N134" s="113">
        <v>975823.3</v>
      </c>
      <c r="O134" s="113">
        <v>978900.7</v>
      </c>
      <c r="P134" s="113">
        <v>980444.4</v>
      </c>
      <c r="Q134" s="113">
        <v>981320.9</v>
      </c>
      <c r="R134" s="113">
        <v>982661.2</v>
      </c>
      <c r="S134" s="113">
        <v>984713.1</v>
      </c>
      <c r="T134" s="113">
        <v>987377.3</v>
      </c>
      <c r="U134" s="113">
        <v>990897.2</v>
      </c>
      <c r="V134" s="113">
        <v>995421.3</v>
      </c>
      <c r="W134" s="113">
        <v>1000715</v>
      </c>
      <c r="X134" s="113">
        <v>1006929</v>
      </c>
      <c r="Y134" s="113">
        <v>1013504</v>
      </c>
      <c r="Z134" s="113">
        <v>1020365</v>
      </c>
      <c r="AA134" s="113">
        <v>1028201</v>
      </c>
      <c r="AB134" s="113">
        <v>1036452</v>
      </c>
      <c r="AC134" s="113">
        <v>1044806</v>
      </c>
      <c r="AD134" s="113">
        <v>1053731</v>
      </c>
      <c r="AE134" s="113">
        <v>1062714</v>
      </c>
      <c r="AF134" s="113">
        <v>1071782</v>
      </c>
      <c r="AG134" s="113">
        <v>1080901</v>
      </c>
      <c r="AH134" s="113">
        <v>1090132</v>
      </c>
      <c r="AI134" s="113">
        <v>1099193</v>
      </c>
      <c r="AJ134" s="130" t="s">
        <v>8443</v>
      </c>
      <c r="AK134" s="130"/>
      <c r="AL134" s="130"/>
      <c r="AM134" s="130"/>
      <c r="AN134" s="130"/>
      <c r="AO134" s="130"/>
      <c r="AP134" s="130"/>
      <c r="AQ134" s="130"/>
      <c r="AR134" s="130"/>
      <c r="AS134" s="130"/>
      <c r="AT134" s="130"/>
      <c r="AU134" s="130"/>
      <c r="AV134" s="130"/>
      <c r="AW134" s="130"/>
      <c r="AX134" s="130"/>
      <c r="AY134" s="130"/>
      <c r="AZ134" s="130"/>
    </row>
    <row r="135" spans="1:52">
      <c r="A135" s="112" t="s">
        <v>8420</v>
      </c>
      <c r="B135" s="113">
        <v>165615.29999999999</v>
      </c>
      <c r="C135" s="113">
        <v>168451.9</v>
      </c>
      <c r="D135" s="113">
        <v>172120.4</v>
      </c>
      <c r="E135" s="113">
        <v>175364</v>
      </c>
      <c r="F135" s="113">
        <v>180498.2</v>
      </c>
      <c r="G135" s="113">
        <v>187510.39999999999</v>
      </c>
      <c r="H135" s="113">
        <v>196691.5</v>
      </c>
      <c r="I135" s="113">
        <v>207848.2</v>
      </c>
      <c r="J135" s="113">
        <v>220050.9</v>
      </c>
      <c r="K135" s="113">
        <v>231750.6</v>
      </c>
      <c r="L135" s="113">
        <v>241287.9</v>
      </c>
      <c r="M135" s="113">
        <v>247773.9</v>
      </c>
      <c r="N135" s="113">
        <v>251561.8</v>
      </c>
      <c r="O135" s="113">
        <v>253398.7</v>
      </c>
      <c r="P135" s="113">
        <v>254287.7</v>
      </c>
      <c r="Q135" s="113">
        <v>254858.5</v>
      </c>
      <c r="R135" s="113">
        <v>255352.4</v>
      </c>
      <c r="S135" s="113">
        <v>256102.3</v>
      </c>
      <c r="T135" s="113">
        <v>257190.3</v>
      </c>
      <c r="U135" s="113">
        <v>258688.1</v>
      </c>
      <c r="V135" s="113">
        <v>260680.5</v>
      </c>
      <c r="W135" s="113">
        <v>262946.2</v>
      </c>
      <c r="X135" s="113">
        <v>265717.40000000002</v>
      </c>
      <c r="Y135" s="113">
        <v>268969.40000000002</v>
      </c>
      <c r="Z135" s="113">
        <v>272347.5</v>
      </c>
      <c r="AA135" s="113">
        <v>276139.09999999998</v>
      </c>
      <c r="AB135" s="113">
        <v>280051.59999999998</v>
      </c>
      <c r="AC135" s="113">
        <v>284221.90000000002</v>
      </c>
      <c r="AD135" s="113">
        <v>288587.59999999998</v>
      </c>
      <c r="AE135" s="113">
        <v>293085.90000000002</v>
      </c>
      <c r="AF135" s="113">
        <v>297576.59999999998</v>
      </c>
      <c r="AG135" s="113">
        <v>302295.59999999998</v>
      </c>
      <c r="AH135" s="113">
        <v>306889.7</v>
      </c>
      <c r="AI135" s="113">
        <v>311614.3</v>
      </c>
      <c r="AJ135" s="130" t="s">
        <v>8443</v>
      </c>
      <c r="AK135" s="130"/>
      <c r="AL135" s="130"/>
      <c r="AM135" s="130"/>
      <c r="AN135" s="130"/>
      <c r="AO135" s="130"/>
      <c r="AP135" s="130"/>
      <c r="AQ135" s="130"/>
      <c r="AR135" s="130"/>
      <c r="AS135" s="130"/>
      <c r="AT135" s="130"/>
      <c r="AU135" s="130"/>
      <c r="AV135" s="130"/>
      <c r="AW135" s="130"/>
      <c r="AX135" s="130"/>
      <c r="AY135" s="130"/>
      <c r="AZ135" s="130"/>
    </row>
    <row r="136" spans="1:52">
      <c r="A136" s="112" t="s">
        <v>8421</v>
      </c>
      <c r="B136" s="113">
        <v>2068508</v>
      </c>
      <c r="C136" s="113">
        <v>2056299</v>
      </c>
      <c r="D136" s="113">
        <v>2049339</v>
      </c>
      <c r="E136" s="113">
        <v>2055067</v>
      </c>
      <c r="F136" s="113">
        <v>2072929</v>
      </c>
      <c r="G136" s="113">
        <v>2107622</v>
      </c>
      <c r="H136" s="113">
        <v>2158650</v>
      </c>
      <c r="I136" s="113">
        <v>2224760</v>
      </c>
      <c r="J136" s="113">
        <v>2295873</v>
      </c>
      <c r="K136" s="113">
        <v>2362085</v>
      </c>
      <c r="L136" s="113">
        <v>2412802</v>
      </c>
      <c r="M136" s="113">
        <v>2443035</v>
      </c>
      <c r="N136" s="113">
        <v>2456796</v>
      </c>
      <c r="O136" s="113">
        <v>2460325</v>
      </c>
      <c r="P136" s="113">
        <v>2459186</v>
      </c>
      <c r="Q136" s="113">
        <v>2455698</v>
      </c>
      <c r="R136" s="113">
        <v>2454451</v>
      </c>
      <c r="S136" s="113">
        <v>2453456</v>
      </c>
      <c r="T136" s="113">
        <v>2454197</v>
      </c>
      <c r="U136" s="113">
        <v>2456809</v>
      </c>
      <c r="V136" s="113">
        <v>2461711</v>
      </c>
      <c r="W136" s="113">
        <v>2469245</v>
      </c>
      <c r="X136" s="113">
        <v>2479620</v>
      </c>
      <c r="Y136" s="113">
        <v>2490630</v>
      </c>
      <c r="Z136" s="113">
        <v>2503395</v>
      </c>
      <c r="AA136" s="113">
        <v>2517043</v>
      </c>
      <c r="AB136" s="113">
        <v>2530978</v>
      </c>
      <c r="AC136" s="113">
        <v>2545214</v>
      </c>
      <c r="AD136" s="113">
        <v>2559335</v>
      </c>
      <c r="AE136" s="113">
        <v>2573643</v>
      </c>
      <c r="AF136" s="113">
        <v>2588679</v>
      </c>
      <c r="AG136" s="113">
        <v>2601782</v>
      </c>
      <c r="AH136" s="113">
        <v>2614191</v>
      </c>
      <c r="AI136" s="113">
        <v>2627302</v>
      </c>
      <c r="AJ136" s="130" t="s">
        <v>8443</v>
      </c>
      <c r="AK136" s="130"/>
      <c r="AL136" s="130"/>
      <c r="AM136" s="130"/>
      <c r="AN136" s="130"/>
      <c r="AO136" s="130"/>
      <c r="AP136" s="130"/>
      <c r="AQ136" s="130"/>
      <c r="AR136" s="130"/>
      <c r="AS136" s="130"/>
      <c r="AT136" s="130"/>
      <c r="AU136" s="130"/>
      <c r="AV136" s="130"/>
      <c r="AW136" s="130"/>
      <c r="AX136" s="130"/>
      <c r="AY136" s="130"/>
      <c r="AZ136" s="130"/>
    </row>
    <row r="137" spans="1:52">
      <c r="A137" s="112" t="s">
        <v>8422</v>
      </c>
      <c r="B137" s="113">
        <v>869913.5</v>
      </c>
      <c r="C137" s="113">
        <v>891997.2</v>
      </c>
      <c r="D137" s="113">
        <v>917692</v>
      </c>
      <c r="E137" s="113">
        <v>941352.8</v>
      </c>
      <c r="F137" s="113">
        <v>972121.1</v>
      </c>
      <c r="G137" s="113">
        <v>1009107</v>
      </c>
      <c r="H137" s="113">
        <v>1052432</v>
      </c>
      <c r="I137" s="113">
        <v>1100190</v>
      </c>
      <c r="J137" s="113">
        <v>1148008</v>
      </c>
      <c r="K137" s="113">
        <v>1190220</v>
      </c>
      <c r="L137" s="113">
        <v>1221862</v>
      </c>
      <c r="M137" s="113">
        <v>1241930</v>
      </c>
      <c r="N137" s="113">
        <v>1253734</v>
      </c>
      <c r="O137" s="113">
        <v>1260980</v>
      </c>
      <c r="P137" s="113">
        <v>1267022</v>
      </c>
      <c r="Q137" s="113">
        <v>1273287</v>
      </c>
      <c r="R137" s="113">
        <v>1279970</v>
      </c>
      <c r="S137" s="113">
        <v>1287966</v>
      </c>
      <c r="T137" s="113">
        <v>1297300</v>
      </c>
      <c r="U137" s="113">
        <v>1307906</v>
      </c>
      <c r="V137" s="113">
        <v>1319889</v>
      </c>
      <c r="W137" s="113">
        <v>1332482</v>
      </c>
      <c r="X137" s="113">
        <v>1346394</v>
      </c>
      <c r="Y137" s="113">
        <v>1361651</v>
      </c>
      <c r="Z137" s="113">
        <v>1376958</v>
      </c>
      <c r="AA137" s="113">
        <v>1393313</v>
      </c>
      <c r="AB137" s="113">
        <v>1409754</v>
      </c>
      <c r="AC137" s="113">
        <v>1426782</v>
      </c>
      <c r="AD137" s="113">
        <v>1444285</v>
      </c>
      <c r="AE137" s="113">
        <v>1462097</v>
      </c>
      <c r="AF137" s="113">
        <v>1479799</v>
      </c>
      <c r="AG137" s="113">
        <v>1498362</v>
      </c>
      <c r="AH137" s="113">
        <v>1516455</v>
      </c>
      <c r="AI137" s="113">
        <v>1535011</v>
      </c>
      <c r="AJ137" s="130" t="s">
        <v>8443</v>
      </c>
      <c r="AK137" s="130"/>
      <c r="AL137" s="130"/>
      <c r="AM137" s="130"/>
      <c r="AN137" s="130"/>
      <c r="AO137" s="130"/>
      <c r="AP137" s="130"/>
      <c r="AQ137" s="130"/>
      <c r="AR137" s="130"/>
      <c r="AS137" s="130"/>
      <c r="AT137" s="130"/>
      <c r="AU137" s="130"/>
      <c r="AV137" s="130"/>
      <c r="AW137" s="130"/>
      <c r="AX137" s="130"/>
      <c r="AY137" s="130"/>
      <c r="AZ137" s="130"/>
    </row>
    <row r="138" spans="1:52">
      <c r="A138" s="112" t="s">
        <v>8423</v>
      </c>
      <c r="B138" s="113">
        <v>10264.370000000001</v>
      </c>
      <c r="C138" s="113">
        <v>8789.1839999999993</v>
      </c>
      <c r="D138" s="113">
        <v>7264.2969999999996</v>
      </c>
      <c r="E138" s="113">
        <v>5706.6530000000002</v>
      </c>
      <c r="F138" s="113">
        <v>4163.7309999999998</v>
      </c>
      <c r="G138" s="113">
        <v>2726.8879999999999</v>
      </c>
      <c r="H138" s="113">
        <v>1550.8119999999999</v>
      </c>
      <c r="I138" s="113">
        <v>729.18129999999996</v>
      </c>
      <c r="J138" s="113">
        <v>267.19880000000001</v>
      </c>
      <c r="K138" s="113">
        <v>71.003249999999994</v>
      </c>
      <c r="L138" s="113">
        <v>12.87994</v>
      </c>
      <c r="M138" s="113">
        <v>1.528653</v>
      </c>
      <c r="N138" s="113">
        <v>0.107572</v>
      </c>
      <c r="O138" s="113">
        <v>4.6309999999999997E-3</v>
      </c>
      <c r="P138" s="113">
        <v>1.2300000000000001E-4</v>
      </c>
      <c r="Q138" s="114">
        <v>2.04E-6</v>
      </c>
      <c r="R138" s="114">
        <v>1.9700000000000001E-8</v>
      </c>
      <c r="S138" s="114">
        <v>1.3799999999999999E-10</v>
      </c>
      <c r="T138" s="113">
        <v>75.994950000000003</v>
      </c>
      <c r="U138" s="113">
        <v>224.56389999999999</v>
      </c>
      <c r="V138" s="113">
        <v>454.6343</v>
      </c>
      <c r="W138" s="113">
        <v>740.89179999999999</v>
      </c>
      <c r="X138" s="113">
        <v>1061.8779999999999</v>
      </c>
      <c r="Y138" s="113">
        <v>1359.95</v>
      </c>
      <c r="Z138" s="113">
        <v>1692.4749999999999</v>
      </c>
      <c r="AA138" s="113">
        <v>2002.998</v>
      </c>
      <c r="AB138" s="113">
        <v>2350.0189999999998</v>
      </c>
      <c r="AC138" s="113">
        <v>2667.7629999999999</v>
      </c>
      <c r="AD138" s="113">
        <v>2995.4749999999999</v>
      </c>
      <c r="AE138" s="113">
        <v>3302.1550000000002</v>
      </c>
      <c r="AF138" s="113">
        <v>3613.5509999999999</v>
      </c>
      <c r="AG138" s="113">
        <v>3948.1410000000001</v>
      </c>
      <c r="AH138" s="113">
        <v>4269.3540000000003</v>
      </c>
      <c r="AI138" s="113">
        <v>4614.2650000000003</v>
      </c>
      <c r="AJ138" s="130" t="s">
        <v>8443</v>
      </c>
      <c r="AK138" s="130"/>
      <c r="AL138" s="130"/>
      <c r="AM138" s="130"/>
      <c r="AN138" s="130"/>
      <c r="AO138" s="130"/>
      <c r="AP138" s="130"/>
      <c r="AQ138" s="130"/>
      <c r="AR138" s="130"/>
      <c r="AS138" s="130"/>
      <c r="AT138" s="130"/>
      <c r="AU138" s="130"/>
      <c r="AV138" s="130"/>
      <c r="AW138" s="130"/>
      <c r="AX138" s="130"/>
      <c r="AY138" s="130"/>
      <c r="AZ138" s="130"/>
    </row>
    <row r="139" spans="1:52">
      <c r="A139" s="112" t="s">
        <v>8424</v>
      </c>
      <c r="B139" s="113">
        <v>180645.1</v>
      </c>
      <c r="C139" s="113">
        <v>187235.6</v>
      </c>
      <c r="D139" s="113">
        <v>194587.4</v>
      </c>
      <c r="E139" s="113">
        <v>201459.3</v>
      </c>
      <c r="F139" s="113">
        <v>209786.6</v>
      </c>
      <c r="G139" s="113">
        <v>219338.4</v>
      </c>
      <c r="H139" s="113">
        <v>230097.2</v>
      </c>
      <c r="I139" s="113">
        <v>241613.2</v>
      </c>
      <c r="J139" s="113">
        <v>252923</v>
      </c>
      <c r="K139" s="113">
        <v>262809</v>
      </c>
      <c r="L139" s="113">
        <v>270211.20000000001</v>
      </c>
      <c r="M139" s="113">
        <v>274930.5</v>
      </c>
      <c r="N139" s="113">
        <v>277688.3</v>
      </c>
      <c r="O139" s="113">
        <v>279308.59999999998</v>
      </c>
      <c r="P139" s="113">
        <v>280534.5</v>
      </c>
      <c r="Q139" s="113">
        <v>281688.7</v>
      </c>
      <c r="R139" s="113">
        <v>282827.09999999998</v>
      </c>
      <c r="S139" s="113">
        <v>284158.2</v>
      </c>
      <c r="T139" s="113">
        <v>285713.3</v>
      </c>
      <c r="U139" s="113">
        <v>287506.7</v>
      </c>
      <c r="V139" s="113">
        <v>289595.2</v>
      </c>
      <c r="W139" s="113">
        <v>291858.09999999998</v>
      </c>
      <c r="X139" s="113">
        <v>294464.5</v>
      </c>
      <c r="Y139" s="113">
        <v>297443.3</v>
      </c>
      <c r="Z139" s="113">
        <v>300531.5</v>
      </c>
      <c r="AA139" s="113">
        <v>303934.5</v>
      </c>
      <c r="AB139" s="113">
        <v>307447.40000000002</v>
      </c>
      <c r="AC139" s="113">
        <v>311157.90000000002</v>
      </c>
      <c r="AD139" s="113">
        <v>315023.8</v>
      </c>
      <c r="AE139" s="113">
        <v>318986.8</v>
      </c>
      <c r="AF139" s="113">
        <v>322936.8</v>
      </c>
      <c r="AG139" s="113">
        <v>327058.8</v>
      </c>
      <c r="AH139" s="113">
        <v>331055.40000000002</v>
      </c>
      <c r="AI139" s="113">
        <v>335111.5</v>
      </c>
      <c r="AJ139" s="130" t="s">
        <v>8443</v>
      </c>
      <c r="AK139" s="130"/>
      <c r="AL139" s="130"/>
      <c r="AM139" s="130"/>
      <c r="AN139" s="130"/>
      <c r="AO139" s="130"/>
      <c r="AP139" s="130"/>
      <c r="AQ139" s="130"/>
      <c r="AR139" s="130"/>
      <c r="AS139" s="130"/>
      <c r="AT139" s="130"/>
      <c r="AU139" s="130"/>
      <c r="AV139" s="130"/>
      <c r="AW139" s="130"/>
      <c r="AX139" s="130"/>
      <c r="AY139" s="130"/>
      <c r="AZ139" s="130"/>
    </row>
    <row r="140" spans="1:52">
      <c r="A140" s="112" t="s">
        <v>1079</v>
      </c>
      <c r="B140" s="113">
        <v>1173363</v>
      </c>
      <c r="C140" s="113">
        <v>1172679</v>
      </c>
      <c r="D140" s="113">
        <v>1175999</v>
      </c>
      <c r="E140" s="113">
        <v>1184918</v>
      </c>
      <c r="F140" s="113">
        <v>1201109</v>
      </c>
      <c r="G140" s="113">
        <v>1225477</v>
      </c>
      <c r="H140" s="113">
        <v>1259232</v>
      </c>
      <c r="I140" s="113">
        <v>1300327</v>
      </c>
      <c r="J140" s="113">
        <v>1343415</v>
      </c>
      <c r="K140" s="113">
        <v>1381062</v>
      </c>
      <c r="L140" s="113">
        <v>1407502</v>
      </c>
      <c r="M140" s="113">
        <v>1421169</v>
      </c>
      <c r="N140" s="113">
        <v>1423831</v>
      </c>
      <c r="O140" s="113">
        <v>1420540</v>
      </c>
      <c r="P140" s="113">
        <v>1415124</v>
      </c>
      <c r="Q140" s="113">
        <v>1409217</v>
      </c>
      <c r="R140" s="113">
        <v>1403670</v>
      </c>
      <c r="S140" s="113">
        <v>1400508</v>
      </c>
      <c r="T140" s="113">
        <v>1398704</v>
      </c>
      <c r="U140" s="113">
        <v>1397906</v>
      </c>
      <c r="V140" s="113">
        <v>1398780</v>
      </c>
      <c r="W140" s="113">
        <v>1401522</v>
      </c>
      <c r="X140" s="113">
        <v>1405668</v>
      </c>
      <c r="Y140" s="113">
        <v>1410344</v>
      </c>
      <c r="Z140" s="113">
        <v>1416390</v>
      </c>
      <c r="AA140" s="113">
        <v>1422765</v>
      </c>
      <c r="AB140" s="113">
        <v>1430026</v>
      </c>
      <c r="AC140" s="113">
        <v>1437404</v>
      </c>
      <c r="AD140" s="113">
        <v>1445049</v>
      </c>
      <c r="AE140" s="113">
        <v>1452502</v>
      </c>
      <c r="AF140" s="113">
        <v>1459941</v>
      </c>
      <c r="AG140" s="113">
        <v>1467692</v>
      </c>
      <c r="AH140" s="113">
        <v>1475039</v>
      </c>
      <c r="AI140" s="113">
        <v>1482601</v>
      </c>
      <c r="AJ140" s="130" t="s">
        <v>8443</v>
      </c>
      <c r="AK140" s="130"/>
      <c r="AL140" s="130"/>
      <c r="AM140" s="130"/>
      <c r="AN140" s="130"/>
      <c r="AO140" s="130"/>
      <c r="AP140" s="130"/>
      <c r="AQ140" s="130"/>
      <c r="AR140" s="130"/>
      <c r="AS140" s="130"/>
      <c r="AT140" s="130"/>
      <c r="AU140" s="130"/>
      <c r="AV140" s="130"/>
      <c r="AW140" s="130"/>
      <c r="AX140" s="130"/>
      <c r="AY140" s="130"/>
      <c r="AZ140" s="130"/>
    </row>
    <row r="141" spans="1:52">
      <c r="A141" s="112" t="s">
        <v>8425</v>
      </c>
      <c r="B141" s="113">
        <v>192129.2</v>
      </c>
      <c r="C141" s="113">
        <v>188495.4</v>
      </c>
      <c r="D141" s="113">
        <v>184941.8</v>
      </c>
      <c r="E141" s="113">
        <v>182354.6</v>
      </c>
      <c r="F141" s="113">
        <v>181211</v>
      </c>
      <c r="G141" s="113">
        <v>181626.7</v>
      </c>
      <c r="H141" s="113">
        <v>184296.3</v>
      </c>
      <c r="I141" s="113">
        <v>188647.1</v>
      </c>
      <c r="J141" s="113">
        <v>193907.1</v>
      </c>
      <c r="K141" s="113">
        <v>198884.6</v>
      </c>
      <c r="L141" s="113">
        <v>202457.7</v>
      </c>
      <c r="M141" s="113">
        <v>204287.7</v>
      </c>
      <c r="N141" s="113">
        <v>204454.5</v>
      </c>
      <c r="O141" s="113">
        <v>203778.5</v>
      </c>
      <c r="P141" s="113">
        <v>202656</v>
      </c>
      <c r="Q141" s="113">
        <v>201403</v>
      </c>
      <c r="R141" s="113">
        <v>200439</v>
      </c>
      <c r="S141" s="113">
        <v>199528.8</v>
      </c>
      <c r="T141" s="113">
        <v>199074.8</v>
      </c>
      <c r="U141" s="113">
        <v>198647.2</v>
      </c>
      <c r="V141" s="113">
        <v>198441.9</v>
      </c>
      <c r="W141" s="113">
        <v>198604.7</v>
      </c>
      <c r="X141" s="113">
        <v>199095.6</v>
      </c>
      <c r="Y141" s="113">
        <v>199620.6</v>
      </c>
      <c r="Z141" s="113">
        <v>200124.79999999999</v>
      </c>
      <c r="AA141" s="113">
        <v>200974.3</v>
      </c>
      <c r="AB141" s="113">
        <v>202057.5</v>
      </c>
      <c r="AC141" s="113">
        <v>203155.5</v>
      </c>
      <c r="AD141" s="113">
        <v>204066.1</v>
      </c>
      <c r="AE141" s="113">
        <v>205207.6</v>
      </c>
      <c r="AF141" s="113">
        <v>206383.3</v>
      </c>
      <c r="AG141" s="113">
        <v>207558.9</v>
      </c>
      <c r="AH141" s="113">
        <v>208695.1</v>
      </c>
      <c r="AI141" s="113">
        <v>209885.6</v>
      </c>
      <c r="AJ141" s="130" t="s">
        <v>8443</v>
      </c>
      <c r="AK141" s="130"/>
      <c r="AL141" s="130"/>
      <c r="AM141" s="130"/>
      <c r="AN141" s="130"/>
      <c r="AO141" s="130"/>
      <c r="AP141" s="130"/>
      <c r="AQ141" s="130"/>
      <c r="AR141" s="130"/>
      <c r="AS141" s="130"/>
      <c r="AT141" s="130"/>
      <c r="AU141" s="130"/>
      <c r="AV141" s="130"/>
      <c r="AW141" s="130"/>
      <c r="AX141" s="130"/>
      <c r="AY141" s="130"/>
      <c r="AZ141" s="130"/>
    </row>
    <row r="142" spans="1:52">
      <c r="A142" s="112" t="s">
        <v>8426</v>
      </c>
      <c r="B142" s="113">
        <v>3227771</v>
      </c>
      <c r="C142" s="113">
        <v>3122679</v>
      </c>
      <c r="D142" s="113">
        <v>3026210</v>
      </c>
      <c r="E142" s="113">
        <v>2942721</v>
      </c>
      <c r="F142" s="113">
        <v>2881089</v>
      </c>
      <c r="G142" s="113">
        <v>2850513</v>
      </c>
      <c r="H142" s="113">
        <v>2854840</v>
      </c>
      <c r="I142" s="113">
        <v>2891608</v>
      </c>
      <c r="J142" s="113">
        <v>2948971</v>
      </c>
      <c r="K142" s="113">
        <v>3006273</v>
      </c>
      <c r="L142" s="113">
        <v>3047182</v>
      </c>
      <c r="M142" s="113">
        <v>3063340</v>
      </c>
      <c r="N142" s="113">
        <v>3056622</v>
      </c>
      <c r="O142" s="113">
        <v>3036294</v>
      </c>
      <c r="P142" s="113">
        <v>3012687</v>
      </c>
      <c r="Q142" s="113">
        <v>2988215</v>
      </c>
      <c r="R142" s="113">
        <v>2966462</v>
      </c>
      <c r="S142" s="113">
        <v>2949014</v>
      </c>
      <c r="T142" s="113">
        <v>2934820</v>
      </c>
      <c r="U142" s="113">
        <v>2925346</v>
      </c>
      <c r="V142" s="113">
        <v>2920662</v>
      </c>
      <c r="W142" s="113">
        <v>2920108</v>
      </c>
      <c r="X142" s="113">
        <v>2923028</v>
      </c>
      <c r="Y142" s="113">
        <v>2928770</v>
      </c>
      <c r="Z142" s="113">
        <v>2936224</v>
      </c>
      <c r="AA142" s="113">
        <v>2945193</v>
      </c>
      <c r="AB142" s="113">
        <v>2956510</v>
      </c>
      <c r="AC142" s="113">
        <v>2968518</v>
      </c>
      <c r="AD142" s="113">
        <v>2980736</v>
      </c>
      <c r="AE142" s="113">
        <v>2993520</v>
      </c>
      <c r="AF142" s="113">
        <v>3007225</v>
      </c>
      <c r="AG142" s="113">
        <v>3021781</v>
      </c>
      <c r="AH142" s="113">
        <v>3036527</v>
      </c>
      <c r="AI142" s="113">
        <v>3052791</v>
      </c>
      <c r="AJ142" s="130" t="s">
        <v>8443</v>
      </c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30"/>
      <c r="AV142" s="130"/>
      <c r="AW142" s="130"/>
      <c r="AX142" s="130"/>
      <c r="AY142" s="130"/>
      <c r="AZ142" s="130"/>
    </row>
    <row r="143" spans="1:52">
      <c r="A143" s="112" t="s">
        <v>8427</v>
      </c>
      <c r="B143" s="113">
        <v>365203</v>
      </c>
      <c r="C143" s="113">
        <v>360479.3</v>
      </c>
      <c r="D143" s="113">
        <v>357034.8</v>
      </c>
      <c r="E143" s="113">
        <v>355451.2</v>
      </c>
      <c r="F143" s="113">
        <v>356349.5</v>
      </c>
      <c r="G143" s="113">
        <v>360133.6</v>
      </c>
      <c r="H143" s="113">
        <v>367351.7</v>
      </c>
      <c r="I143" s="113">
        <v>377495.7</v>
      </c>
      <c r="J143" s="113">
        <v>388976.4</v>
      </c>
      <c r="K143" s="113">
        <v>399448.5</v>
      </c>
      <c r="L143" s="113">
        <v>406987.2</v>
      </c>
      <c r="M143" s="113">
        <v>410909.4</v>
      </c>
      <c r="N143" s="113">
        <v>411567.1</v>
      </c>
      <c r="O143" s="113">
        <v>410478.8</v>
      </c>
      <c r="P143" s="113">
        <v>408821.7</v>
      </c>
      <c r="Q143" s="113">
        <v>407130</v>
      </c>
      <c r="R143" s="113">
        <v>405652</v>
      </c>
      <c r="S143" s="113">
        <v>405064.6</v>
      </c>
      <c r="T143" s="113">
        <v>405008.2</v>
      </c>
      <c r="U143" s="113">
        <v>405311.7</v>
      </c>
      <c r="V143" s="113">
        <v>406170.6</v>
      </c>
      <c r="W143" s="113">
        <v>407597</v>
      </c>
      <c r="X143" s="113">
        <v>409411.7</v>
      </c>
      <c r="Y143" s="113">
        <v>411280.4</v>
      </c>
      <c r="Z143" s="113">
        <v>413488.1</v>
      </c>
      <c r="AA143" s="113">
        <v>415674.4</v>
      </c>
      <c r="AB143" s="113">
        <v>418067.6</v>
      </c>
      <c r="AC143" s="113">
        <v>420400</v>
      </c>
      <c r="AD143" s="113">
        <v>422780.2</v>
      </c>
      <c r="AE143" s="113">
        <v>425071.7</v>
      </c>
      <c r="AF143" s="113">
        <v>427375.7</v>
      </c>
      <c r="AG143" s="113">
        <v>429820</v>
      </c>
      <c r="AH143" s="113">
        <v>432168.4</v>
      </c>
      <c r="AI143" s="113">
        <v>434637.4</v>
      </c>
      <c r="AJ143" s="130" t="s">
        <v>8443</v>
      </c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0"/>
      <c r="AV143" s="130"/>
      <c r="AW143" s="130"/>
      <c r="AX143" s="130"/>
      <c r="AY143" s="130"/>
      <c r="AZ143" s="130"/>
    </row>
    <row r="144" spans="1:52">
      <c r="A144" s="112" t="s">
        <v>2520</v>
      </c>
      <c r="B144" s="113">
        <v>4735512</v>
      </c>
      <c r="C144" s="113">
        <v>4561343</v>
      </c>
      <c r="D144" s="113">
        <v>4399913</v>
      </c>
      <c r="E144" s="113">
        <v>4257783</v>
      </c>
      <c r="F144" s="113">
        <v>4148463</v>
      </c>
      <c r="G144" s="113">
        <v>4086000</v>
      </c>
      <c r="H144" s="113">
        <v>4076649</v>
      </c>
      <c r="I144" s="113">
        <v>4117449</v>
      </c>
      <c r="J144" s="113">
        <v>4191435</v>
      </c>
      <c r="K144" s="113">
        <v>4268418</v>
      </c>
      <c r="L144" s="113">
        <v>4324141</v>
      </c>
      <c r="M144" s="113">
        <v>4345800</v>
      </c>
      <c r="N144" s="113">
        <v>4335472</v>
      </c>
      <c r="O144" s="113">
        <v>4306302</v>
      </c>
      <c r="P144" s="113">
        <v>4273279</v>
      </c>
      <c r="Q144" s="113">
        <v>4239771</v>
      </c>
      <c r="R144" s="113">
        <v>4211090</v>
      </c>
      <c r="S144" s="113">
        <v>4189402</v>
      </c>
      <c r="T144" s="113">
        <v>4173013</v>
      </c>
      <c r="U144" s="113">
        <v>4163849</v>
      </c>
      <c r="V144" s="113">
        <v>4161769</v>
      </c>
      <c r="W144" s="113">
        <v>4165490</v>
      </c>
      <c r="X144" s="113">
        <v>4173819</v>
      </c>
      <c r="Y144" s="113">
        <v>4185678</v>
      </c>
      <c r="Z144" s="113">
        <v>4199302</v>
      </c>
      <c r="AA144" s="113">
        <v>4214464</v>
      </c>
      <c r="AB144" s="113">
        <v>4232432</v>
      </c>
      <c r="AC144" s="113">
        <v>4250883</v>
      </c>
      <c r="AD144" s="113">
        <v>4269261</v>
      </c>
      <c r="AE144" s="113">
        <v>4288305</v>
      </c>
      <c r="AF144" s="113">
        <v>4308674</v>
      </c>
      <c r="AG144" s="113">
        <v>4330447</v>
      </c>
      <c r="AH144" s="113">
        <v>4352742</v>
      </c>
      <c r="AI144" s="113">
        <v>4377586</v>
      </c>
      <c r="AJ144" s="130" t="s">
        <v>8443</v>
      </c>
      <c r="AK144" s="130"/>
      <c r="AL144" s="130"/>
      <c r="AM144" s="130"/>
      <c r="AN144" s="130"/>
      <c r="AO144" s="130"/>
      <c r="AP144" s="130"/>
      <c r="AQ144" s="130"/>
      <c r="AR144" s="130"/>
      <c r="AS144" s="130"/>
      <c r="AT144" s="130"/>
      <c r="AU144" s="130"/>
      <c r="AV144" s="130"/>
      <c r="AW144" s="130"/>
      <c r="AX144" s="130"/>
      <c r="AY144" s="130"/>
      <c r="AZ144" s="130"/>
    </row>
    <row r="145" spans="1:52">
      <c r="A145" s="112" t="s">
        <v>8428</v>
      </c>
      <c r="B145" s="113">
        <v>2299016</v>
      </c>
      <c r="C145" s="113">
        <v>2324790</v>
      </c>
      <c r="D145" s="113">
        <v>2356526</v>
      </c>
      <c r="E145" s="113">
        <v>2398505</v>
      </c>
      <c r="F145" s="113">
        <v>2456400</v>
      </c>
      <c r="G145" s="113">
        <v>2533335</v>
      </c>
      <c r="H145" s="113">
        <v>2630337</v>
      </c>
      <c r="I145" s="113">
        <v>2741429</v>
      </c>
      <c r="J145" s="113">
        <v>2856163</v>
      </c>
      <c r="K145" s="113">
        <v>2958943</v>
      </c>
      <c r="L145" s="113">
        <v>3036494</v>
      </c>
      <c r="M145" s="113">
        <v>3084580</v>
      </c>
      <c r="N145" s="113">
        <v>3108511</v>
      </c>
      <c r="O145" s="113">
        <v>3117799</v>
      </c>
      <c r="P145" s="113">
        <v>3121117</v>
      </c>
      <c r="Q145" s="113">
        <v>3123507</v>
      </c>
      <c r="R145" s="113">
        <v>3128455</v>
      </c>
      <c r="S145" s="113">
        <v>3137267</v>
      </c>
      <c r="T145" s="113">
        <v>3149306</v>
      </c>
      <c r="U145" s="113">
        <v>3164823</v>
      </c>
      <c r="V145" s="113">
        <v>3183348</v>
      </c>
      <c r="W145" s="113">
        <v>3205735</v>
      </c>
      <c r="X145" s="113">
        <v>3230263</v>
      </c>
      <c r="Y145" s="113">
        <v>3256389</v>
      </c>
      <c r="Z145" s="113">
        <v>3282972</v>
      </c>
      <c r="AA145" s="113">
        <v>3310045</v>
      </c>
      <c r="AB145" s="113">
        <v>3337944</v>
      </c>
      <c r="AC145" s="113">
        <v>3365857</v>
      </c>
      <c r="AD145" s="113">
        <v>3394098</v>
      </c>
      <c r="AE145" s="113">
        <v>3422427</v>
      </c>
      <c r="AF145" s="113">
        <v>3449922</v>
      </c>
      <c r="AG145" s="113">
        <v>3476816</v>
      </c>
      <c r="AH145" s="113">
        <v>3503629</v>
      </c>
      <c r="AI145" s="113">
        <v>3530521</v>
      </c>
      <c r="AJ145" s="130" t="s">
        <v>8443</v>
      </c>
      <c r="AK145" s="130"/>
      <c r="AL145" s="130"/>
      <c r="AM145" s="130"/>
      <c r="AN145" s="130"/>
      <c r="AO145" s="130"/>
      <c r="AP145" s="130"/>
      <c r="AQ145" s="130"/>
      <c r="AR145" s="130"/>
      <c r="AS145" s="130"/>
      <c r="AT145" s="130"/>
      <c r="AU145" s="130"/>
      <c r="AV145" s="130"/>
      <c r="AW145" s="130"/>
      <c r="AX145" s="130"/>
      <c r="AY145" s="130"/>
      <c r="AZ145" s="130"/>
    </row>
    <row r="146" spans="1:52">
      <c r="A146" s="112" t="s">
        <v>8429</v>
      </c>
      <c r="B146" s="113">
        <v>19497.18</v>
      </c>
      <c r="C146" s="113">
        <v>20207.8</v>
      </c>
      <c r="D146" s="113">
        <v>21012.560000000001</v>
      </c>
      <c r="E146" s="113">
        <v>21743.73</v>
      </c>
      <c r="F146" s="113">
        <v>22686.54</v>
      </c>
      <c r="G146" s="113">
        <v>23831.45</v>
      </c>
      <c r="H146" s="113">
        <v>25210.34</v>
      </c>
      <c r="I146" s="113">
        <v>26798.3</v>
      </c>
      <c r="J146" s="113">
        <v>28482.43</v>
      </c>
      <c r="K146" s="113">
        <v>30075.33</v>
      </c>
      <c r="L146" s="113">
        <v>31374.58</v>
      </c>
      <c r="M146" s="113">
        <v>32273.119999999999</v>
      </c>
      <c r="N146" s="113">
        <v>32815.96</v>
      </c>
      <c r="O146" s="113">
        <v>33096.660000000003</v>
      </c>
      <c r="P146" s="113">
        <v>33238.910000000003</v>
      </c>
      <c r="Q146" s="113">
        <v>33318.75</v>
      </c>
      <c r="R146" s="113">
        <v>33364.6</v>
      </c>
      <c r="S146" s="113">
        <v>33418.79</v>
      </c>
      <c r="T146" s="113">
        <v>33495.03</v>
      </c>
      <c r="U146" s="113">
        <v>33607.69</v>
      </c>
      <c r="V146" s="113">
        <v>33774.550000000003</v>
      </c>
      <c r="W146" s="113">
        <v>33976.629999999997</v>
      </c>
      <c r="X146" s="113">
        <v>34248.69</v>
      </c>
      <c r="Y146" s="113">
        <v>34593.519999999997</v>
      </c>
      <c r="Z146" s="113">
        <v>34970.54</v>
      </c>
      <c r="AA146" s="113">
        <v>35416.629999999997</v>
      </c>
      <c r="AB146" s="113">
        <v>35896.06</v>
      </c>
      <c r="AC146" s="113">
        <v>36423.879999999997</v>
      </c>
      <c r="AD146" s="113">
        <v>36989.620000000003</v>
      </c>
      <c r="AE146" s="113">
        <v>37581.370000000003</v>
      </c>
      <c r="AF146" s="113">
        <v>38177.42</v>
      </c>
      <c r="AG146" s="113">
        <v>38802.980000000003</v>
      </c>
      <c r="AH146" s="113">
        <v>39410.230000000003</v>
      </c>
      <c r="AI146" s="113">
        <v>40028.15</v>
      </c>
      <c r="AJ146" s="130" t="s">
        <v>8443</v>
      </c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</row>
    <row r="147" spans="1:52">
      <c r="A147" s="112" t="s">
        <v>8430</v>
      </c>
      <c r="B147" s="113">
        <v>1189605</v>
      </c>
      <c r="C147" s="113">
        <v>1209065</v>
      </c>
      <c r="D147" s="113">
        <v>1231583</v>
      </c>
      <c r="E147" s="113">
        <v>1263500</v>
      </c>
      <c r="F147" s="113">
        <v>1300977</v>
      </c>
      <c r="G147" s="113">
        <v>1347547</v>
      </c>
      <c r="H147" s="113">
        <v>1402975</v>
      </c>
      <c r="I147" s="113">
        <v>1463789</v>
      </c>
      <c r="J147" s="113">
        <v>1524567</v>
      </c>
      <c r="K147" s="113">
        <v>1577892</v>
      </c>
      <c r="L147" s="113">
        <v>1617732</v>
      </c>
      <c r="M147" s="113">
        <v>1642729</v>
      </c>
      <c r="N147" s="113">
        <v>1655272</v>
      </c>
      <c r="O147" s="113">
        <v>1660091</v>
      </c>
      <c r="P147" s="113">
        <v>1662300</v>
      </c>
      <c r="Q147" s="113">
        <v>1663367</v>
      </c>
      <c r="R147" s="113">
        <v>1665187</v>
      </c>
      <c r="S147" s="113">
        <v>1668187</v>
      </c>
      <c r="T147" s="113">
        <v>1672237</v>
      </c>
      <c r="U147" s="113">
        <v>1677768</v>
      </c>
      <c r="V147" s="113">
        <v>1685025</v>
      </c>
      <c r="W147" s="113">
        <v>1693649</v>
      </c>
      <c r="X147" s="113">
        <v>1703884</v>
      </c>
      <c r="Y147" s="113">
        <v>1714813</v>
      </c>
      <c r="Z147" s="113">
        <v>1726287</v>
      </c>
      <c r="AA147" s="113">
        <v>1739418</v>
      </c>
      <c r="AB147" s="113">
        <v>1753270</v>
      </c>
      <c r="AC147" s="113">
        <v>1767300</v>
      </c>
      <c r="AD147" s="113">
        <v>1782248</v>
      </c>
      <c r="AE147" s="113">
        <v>1797257</v>
      </c>
      <c r="AF147" s="113">
        <v>1812344</v>
      </c>
      <c r="AG147" s="113">
        <v>1827452</v>
      </c>
      <c r="AH147" s="113">
        <v>1842679</v>
      </c>
      <c r="AI147" s="113">
        <v>1857563</v>
      </c>
      <c r="AJ147" s="130" t="s">
        <v>8443</v>
      </c>
      <c r="AK147" s="130"/>
      <c r="AL147" s="130"/>
      <c r="AM147" s="130"/>
      <c r="AN147" s="130"/>
      <c r="AO147" s="130"/>
      <c r="AP147" s="130"/>
      <c r="AQ147" s="130"/>
      <c r="AR147" s="130"/>
      <c r="AS147" s="130"/>
      <c r="AT147" s="130"/>
      <c r="AU147" s="130"/>
      <c r="AV147" s="130"/>
      <c r="AW147" s="130"/>
      <c r="AX147" s="130"/>
      <c r="AY147" s="130"/>
      <c r="AZ147" s="130"/>
    </row>
    <row r="148" spans="1:52">
      <c r="A148" s="112" t="s">
        <v>8431</v>
      </c>
      <c r="B148" s="113">
        <v>1753639</v>
      </c>
      <c r="C148" s="113">
        <v>1805363</v>
      </c>
      <c r="D148" s="113">
        <v>1863450</v>
      </c>
      <c r="E148" s="113">
        <v>1905265</v>
      </c>
      <c r="F148" s="113">
        <v>1961587</v>
      </c>
      <c r="G148" s="113">
        <v>2029479</v>
      </c>
      <c r="H148" s="113">
        <v>2108405</v>
      </c>
      <c r="I148" s="113">
        <v>2193946</v>
      </c>
      <c r="J148" s="113">
        <v>2278638</v>
      </c>
      <c r="K148" s="113">
        <v>2352310</v>
      </c>
      <c r="L148" s="113">
        <v>2407751</v>
      </c>
      <c r="M148" s="113">
        <v>2444190</v>
      </c>
      <c r="N148" s="113">
        <v>2466160</v>
      </c>
      <c r="O148" s="113">
        <v>2481367</v>
      </c>
      <c r="P148" s="113">
        <v>2494513</v>
      </c>
      <c r="Q148" s="113">
        <v>2509269</v>
      </c>
      <c r="R148" s="113">
        <v>2525506</v>
      </c>
      <c r="S148" s="113">
        <v>2543165</v>
      </c>
      <c r="T148" s="113">
        <v>2562290</v>
      </c>
      <c r="U148" s="113">
        <v>2582461</v>
      </c>
      <c r="V148" s="113">
        <v>2603819</v>
      </c>
      <c r="W148" s="113">
        <v>2627150</v>
      </c>
      <c r="X148" s="113">
        <v>2651885</v>
      </c>
      <c r="Y148" s="113">
        <v>2677988</v>
      </c>
      <c r="Z148" s="113">
        <v>2705118</v>
      </c>
      <c r="AA148" s="113">
        <v>2733736</v>
      </c>
      <c r="AB148" s="113">
        <v>2763724</v>
      </c>
      <c r="AC148" s="113">
        <v>2794982</v>
      </c>
      <c r="AD148" s="113">
        <v>2827293</v>
      </c>
      <c r="AE148" s="113">
        <v>2860594</v>
      </c>
      <c r="AF148" s="113">
        <v>2894075</v>
      </c>
      <c r="AG148" s="113">
        <v>2927822</v>
      </c>
      <c r="AH148" s="113">
        <v>2961748</v>
      </c>
      <c r="AI148" s="113">
        <v>2995767</v>
      </c>
      <c r="AJ148" s="130" t="s">
        <v>8443</v>
      </c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</row>
    <row r="149" spans="1:52">
      <c r="A149" s="112" t="s">
        <v>2006</v>
      </c>
      <c r="B149" s="114">
        <v>8.4500000000000005E-11</v>
      </c>
      <c r="C149" s="114">
        <v>8.4500000000000005E-11</v>
      </c>
      <c r="D149" s="114">
        <v>8.4400000000000001E-11</v>
      </c>
      <c r="E149" s="114">
        <v>1.3699999999999999E-10</v>
      </c>
      <c r="F149" s="114">
        <v>1.36E-10</v>
      </c>
      <c r="G149" s="114">
        <v>1.5999999999999999E-10</v>
      </c>
      <c r="H149" s="114">
        <v>1.56E-10</v>
      </c>
      <c r="I149" s="114">
        <v>1.6799999999999999E-10</v>
      </c>
      <c r="J149" s="114">
        <v>1.9799999999999999E-10</v>
      </c>
      <c r="K149" s="114">
        <v>1.8299999999999999E-10</v>
      </c>
      <c r="L149" s="114">
        <v>1.79E-10</v>
      </c>
      <c r="M149" s="114">
        <v>1.65E-10</v>
      </c>
      <c r="N149" s="114">
        <v>2.8300000000000001E-10</v>
      </c>
      <c r="O149" s="114">
        <v>2.6300000000000002E-10</v>
      </c>
      <c r="P149" s="114">
        <v>3.15E-10</v>
      </c>
      <c r="Q149" s="114">
        <v>2.9700000000000001E-10</v>
      </c>
      <c r="R149" s="114">
        <v>2.7800000000000002E-10</v>
      </c>
      <c r="S149" s="114">
        <v>2.8200000000000001E-10</v>
      </c>
      <c r="T149" s="114">
        <v>2.7099999999999999E-10</v>
      </c>
      <c r="U149" s="114">
        <v>2.7299999999999999E-10</v>
      </c>
      <c r="V149" s="114">
        <v>2.4699999999999997E-10</v>
      </c>
      <c r="W149" s="114">
        <v>2.55E-10</v>
      </c>
      <c r="X149" s="114">
        <v>2.1999999999999999E-10</v>
      </c>
      <c r="Y149" s="114">
        <v>1.9699999999999999E-10</v>
      </c>
      <c r="Z149" s="114">
        <v>1.9300000000000001E-10</v>
      </c>
      <c r="AA149" s="114">
        <v>1.79E-10</v>
      </c>
      <c r="AB149" s="114">
        <v>1.57E-10</v>
      </c>
      <c r="AC149" s="114">
        <v>1.5E-10</v>
      </c>
      <c r="AD149" s="114">
        <v>1.34E-10</v>
      </c>
      <c r="AE149" s="114">
        <v>1.2400000000000001E-10</v>
      </c>
      <c r="AF149" s="114">
        <v>1.19E-10</v>
      </c>
      <c r="AG149" s="114">
        <v>1.05E-10</v>
      </c>
      <c r="AH149" s="114">
        <v>8.8299999999999995E-11</v>
      </c>
      <c r="AI149" s="114">
        <v>7.2900000000000002E-11</v>
      </c>
      <c r="AJ149" s="130" t="s">
        <v>8443</v>
      </c>
      <c r="AK149" s="130"/>
      <c r="AL149" s="130"/>
      <c r="AM149" s="130"/>
      <c r="AN149" s="130"/>
      <c r="AO149" s="130"/>
      <c r="AP149" s="130"/>
      <c r="AQ149" s="130"/>
      <c r="AR149" s="130"/>
      <c r="AS149" s="130"/>
      <c r="AT149" s="130"/>
      <c r="AU149" s="130"/>
      <c r="AV149" s="130"/>
      <c r="AW149" s="130"/>
      <c r="AX149" s="130"/>
      <c r="AY149" s="130"/>
      <c r="AZ149" s="130"/>
    </row>
    <row r="150" spans="1:52">
      <c r="A150" s="112" t="s">
        <v>8432</v>
      </c>
      <c r="B150" s="113">
        <v>3918415</v>
      </c>
      <c r="C150" s="113">
        <v>3794130</v>
      </c>
      <c r="D150" s="113">
        <v>3680294</v>
      </c>
      <c r="E150" s="113">
        <v>3582161</v>
      </c>
      <c r="F150" s="113">
        <v>3510452</v>
      </c>
      <c r="G150" s="113">
        <v>3476273</v>
      </c>
      <c r="H150" s="113">
        <v>3484209</v>
      </c>
      <c r="I150" s="113">
        <v>3531186</v>
      </c>
      <c r="J150" s="113">
        <v>3602759</v>
      </c>
      <c r="K150" s="113">
        <v>3673803</v>
      </c>
      <c r="L150" s="113">
        <v>3724504</v>
      </c>
      <c r="M150" s="113">
        <v>3744765</v>
      </c>
      <c r="N150" s="113">
        <v>3736932</v>
      </c>
      <c r="O150" s="113">
        <v>3712330</v>
      </c>
      <c r="P150" s="113">
        <v>3683561</v>
      </c>
      <c r="Q150" s="113">
        <v>3653575</v>
      </c>
      <c r="R150" s="113">
        <v>3626737</v>
      </c>
      <c r="S150" s="113">
        <v>3604988</v>
      </c>
      <c r="T150" s="113">
        <v>3587071</v>
      </c>
      <c r="U150" s="113">
        <v>3574829</v>
      </c>
      <c r="V150" s="113">
        <v>3568392</v>
      </c>
      <c r="W150" s="113">
        <v>3567012</v>
      </c>
      <c r="X150" s="113">
        <v>3569933</v>
      </c>
      <c r="Y150" s="113">
        <v>3576392</v>
      </c>
      <c r="Z150" s="113">
        <v>3585060</v>
      </c>
      <c r="AA150" s="113">
        <v>3595705</v>
      </c>
      <c r="AB150" s="113">
        <v>3609338</v>
      </c>
      <c r="AC150" s="113">
        <v>3623926</v>
      </c>
      <c r="AD150" s="113">
        <v>3638860</v>
      </c>
      <c r="AE150" s="113">
        <v>3654539</v>
      </c>
      <c r="AF150" s="113">
        <v>3671369</v>
      </c>
      <c r="AG150" s="113">
        <v>3689236</v>
      </c>
      <c r="AH150" s="113">
        <v>3707309</v>
      </c>
      <c r="AI150" s="113">
        <v>3727196</v>
      </c>
      <c r="AJ150" s="130" t="s">
        <v>8443</v>
      </c>
      <c r="AK150" s="130"/>
      <c r="AL150" s="130"/>
      <c r="AM150" s="130"/>
      <c r="AN150" s="130"/>
      <c r="AO150" s="130"/>
      <c r="AP150" s="130"/>
      <c r="AQ150" s="130"/>
      <c r="AR150" s="130"/>
      <c r="AS150" s="130"/>
      <c r="AT150" s="130"/>
      <c r="AU150" s="130"/>
      <c r="AV150" s="130"/>
      <c r="AW150" s="130"/>
      <c r="AX150" s="130"/>
      <c r="AY150" s="130"/>
      <c r="AZ150" s="130"/>
    </row>
    <row r="151" spans="1:52">
      <c r="A151" s="112" t="s">
        <v>8433</v>
      </c>
      <c r="B151" s="113">
        <v>303633.09999999998</v>
      </c>
      <c r="C151" s="113">
        <v>298614.7</v>
      </c>
      <c r="D151" s="113">
        <v>293754.09999999998</v>
      </c>
      <c r="E151" s="113">
        <v>290384.59999999998</v>
      </c>
      <c r="F151" s="113">
        <v>289222.8</v>
      </c>
      <c r="G151" s="113">
        <v>290450.09999999998</v>
      </c>
      <c r="H151" s="113">
        <v>295069</v>
      </c>
      <c r="I151" s="113">
        <v>302172.09999999998</v>
      </c>
      <c r="J151" s="113">
        <v>310538.90000000002</v>
      </c>
      <c r="K151" s="113">
        <v>318318.7</v>
      </c>
      <c r="L151" s="113">
        <v>323810.40000000002</v>
      </c>
      <c r="M151" s="113">
        <v>326538.90000000002</v>
      </c>
      <c r="N151" s="113">
        <v>326703</v>
      </c>
      <c r="O151" s="113">
        <v>325584</v>
      </c>
      <c r="P151" s="113">
        <v>323788.3</v>
      </c>
      <c r="Q151" s="113">
        <v>321775.40000000002</v>
      </c>
      <c r="R151" s="113">
        <v>320189.3</v>
      </c>
      <c r="S151" s="113">
        <v>318655.5</v>
      </c>
      <c r="T151" s="113">
        <v>317789.5</v>
      </c>
      <c r="U151" s="113">
        <v>316964.5</v>
      </c>
      <c r="V151" s="113">
        <v>316480.7</v>
      </c>
      <c r="W151" s="113">
        <v>316572</v>
      </c>
      <c r="X151" s="113">
        <v>317193.90000000002</v>
      </c>
      <c r="Y151" s="113">
        <v>317915.59999999998</v>
      </c>
      <c r="Z151" s="113">
        <v>318639</v>
      </c>
      <c r="AA151" s="113">
        <v>319918.5</v>
      </c>
      <c r="AB151" s="113">
        <v>321587.09999999998</v>
      </c>
      <c r="AC151" s="113">
        <v>323295.5</v>
      </c>
      <c r="AD151" s="113">
        <v>324740</v>
      </c>
      <c r="AE151" s="113">
        <v>326534.2</v>
      </c>
      <c r="AF151" s="113">
        <v>328366.8</v>
      </c>
      <c r="AG151" s="113">
        <v>330184.2</v>
      </c>
      <c r="AH151" s="113">
        <v>331924.5</v>
      </c>
      <c r="AI151" s="113">
        <v>333725.3</v>
      </c>
      <c r="AJ151" s="130" t="s">
        <v>8443</v>
      </c>
      <c r="AK151" s="130"/>
      <c r="AL151" s="130"/>
      <c r="AM151" s="130"/>
      <c r="AN151" s="130"/>
      <c r="AO151" s="130"/>
      <c r="AP151" s="130"/>
      <c r="AQ151" s="130"/>
      <c r="AR151" s="130"/>
      <c r="AS151" s="130"/>
      <c r="AT151" s="130"/>
      <c r="AU151" s="130"/>
      <c r="AV151" s="130"/>
      <c r="AW151" s="130"/>
      <c r="AX151" s="130"/>
      <c r="AY151" s="130"/>
      <c r="AZ151" s="130"/>
    </row>
    <row r="152" spans="1:52">
      <c r="A152" s="112" t="s">
        <v>8434</v>
      </c>
      <c r="B152" s="113">
        <v>1426029</v>
      </c>
      <c r="C152" s="113">
        <v>1451837</v>
      </c>
      <c r="D152" s="113">
        <v>1481107</v>
      </c>
      <c r="E152" s="113">
        <v>1516750</v>
      </c>
      <c r="F152" s="113">
        <v>1561490</v>
      </c>
      <c r="G152" s="113">
        <v>1616947</v>
      </c>
      <c r="H152" s="113">
        <v>1683188</v>
      </c>
      <c r="I152" s="113">
        <v>1756232</v>
      </c>
      <c r="J152" s="113">
        <v>1829540</v>
      </c>
      <c r="K152" s="113">
        <v>1893738</v>
      </c>
      <c r="L152" s="113">
        <v>1941422</v>
      </c>
      <c r="M152" s="113">
        <v>1970776</v>
      </c>
      <c r="N152" s="113">
        <v>1985576</v>
      </c>
      <c r="O152" s="113">
        <v>1991769</v>
      </c>
      <c r="P152" s="113">
        <v>1994524</v>
      </c>
      <c r="Q152" s="113">
        <v>1996572</v>
      </c>
      <c r="R152" s="113">
        <v>1999854</v>
      </c>
      <c r="S152" s="113">
        <v>2005016</v>
      </c>
      <c r="T152" s="113">
        <v>2011825</v>
      </c>
      <c r="U152" s="113">
        <v>2020379</v>
      </c>
      <c r="V152" s="113">
        <v>2030533</v>
      </c>
      <c r="W152" s="113">
        <v>2043014</v>
      </c>
      <c r="X152" s="113">
        <v>2056874</v>
      </c>
      <c r="Y152" s="113">
        <v>2071940</v>
      </c>
      <c r="Z152" s="113">
        <v>2087525</v>
      </c>
      <c r="AA152" s="113">
        <v>2103734</v>
      </c>
      <c r="AB152" s="113">
        <v>2120689</v>
      </c>
      <c r="AC152" s="113">
        <v>2137977</v>
      </c>
      <c r="AD152" s="113">
        <v>2155565</v>
      </c>
      <c r="AE152" s="113">
        <v>2173368</v>
      </c>
      <c r="AF152" s="113">
        <v>2190685</v>
      </c>
      <c r="AG152" s="113">
        <v>2207606</v>
      </c>
      <c r="AH152" s="113">
        <v>2224385</v>
      </c>
      <c r="AI152" s="113">
        <v>2241047</v>
      </c>
      <c r="AJ152" s="130" t="s">
        <v>8443</v>
      </c>
      <c r="AK152" s="130"/>
      <c r="AL152" s="130"/>
      <c r="AM152" s="130"/>
      <c r="AN152" s="130"/>
      <c r="AO152" s="130"/>
      <c r="AP152" s="130"/>
      <c r="AQ152" s="130"/>
      <c r="AR152" s="130"/>
      <c r="AS152" s="130"/>
      <c r="AT152" s="130"/>
      <c r="AU152" s="130"/>
      <c r="AV152" s="130"/>
      <c r="AW152" s="130"/>
      <c r="AX152" s="130"/>
      <c r="AY152" s="130"/>
      <c r="AZ152" s="130"/>
    </row>
    <row r="153" spans="1:52">
      <c r="A153" s="112" t="s">
        <v>8435</v>
      </c>
      <c r="B153" s="113">
        <v>55413.3</v>
      </c>
      <c r="C153" s="113">
        <v>57079.360000000001</v>
      </c>
      <c r="D153" s="113">
        <v>58988.53</v>
      </c>
      <c r="E153" s="113">
        <v>60753.9</v>
      </c>
      <c r="F153" s="113">
        <v>63006.9</v>
      </c>
      <c r="G153" s="113">
        <v>65692.009999999995</v>
      </c>
      <c r="H153" s="113">
        <v>68826.98</v>
      </c>
      <c r="I153" s="113">
        <v>72291.929999999993</v>
      </c>
      <c r="J153" s="113">
        <v>75791.63</v>
      </c>
      <c r="K153" s="113">
        <v>78925.990000000005</v>
      </c>
      <c r="L153" s="113">
        <v>81325.77</v>
      </c>
      <c r="M153" s="113">
        <v>82881.98</v>
      </c>
      <c r="N153" s="113">
        <v>83793.77</v>
      </c>
      <c r="O153" s="113">
        <v>84308.95</v>
      </c>
      <c r="P153" s="113">
        <v>84673.34</v>
      </c>
      <c r="Q153" s="113">
        <v>85005.84</v>
      </c>
      <c r="R153" s="113">
        <v>85334.43</v>
      </c>
      <c r="S153" s="113">
        <v>85730.99</v>
      </c>
      <c r="T153" s="113">
        <v>86206.8</v>
      </c>
      <c r="U153" s="113">
        <v>86768.87</v>
      </c>
      <c r="V153" s="113">
        <v>87435.3</v>
      </c>
      <c r="W153" s="113">
        <v>88158.83</v>
      </c>
      <c r="X153" s="113">
        <v>88996.92</v>
      </c>
      <c r="Y153" s="113">
        <v>89953.99</v>
      </c>
      <c r="Z153" s="113">
        <v>90940.91</v>
      </c>
      <c r="AA153" s="113">
        <v>92029.08</v>
      </c>
      <c r="AB153" s="113">
        <v>93148.27</v>
      </c>
      <c r="AC153" s="113">
        <v>94331.05</v>
      </c>
      <c r="AD153" s="113">
        <v>95563.92</v>
      </c>
      <c r="AE153" s="113">
        <v>96829.759999999995</v>
      </c>
      <c r="AF153" s="113">
        <v>98092.92</v>
      </c>
      <c r="AG153" s="113">
        <v>99416.03</v>
      </c>
      <c r="AH153" s="113">
        <v>100702.39999999999</v>
      </c>
      <c r="AI153" s="113">
        <v>102015.6</v>
      </c>
      <c r="AJ153" s="130" t="s">
        <v>8443</v>
      </c>
      <c r="AK153" s="130"/>
      <c r="AL153" s="130"/>
      <c r="AM153" s="130"/>
      <c r="AN153" s="130"/>
      <c r="AO153" s="130"/>
      <c r="AP153" s="130"/>
      <c r="AQ153" s="130"/>
      <c r="AR153" s="130"/>
      <c r="AS153" s="130"/>
      <c r="AT153" s="130"/>
      <c r="AU153" s="130"/>
      <c r="AV153" s="130"/>
      <c r="AW153" s="130"/>
      <c r="AX153" s="130"/>
      <c r="AY153" s="130"/>
      <c r="AZ153" s="130"/>
    </row>
    <row r="154" spans="1:52">
      <c r="A154" s="112" t="s">
        <v>8436</v>
      </c>
      <c r="B154" s="113">
        <v>3119784</v>
      </c>
      <c r="C154" s="113">
        <v>3087011</v>
      </c>
      <c r="D154" s="113">
        <v>3063410</v>
      </c>
      <c r="E154" s="113">
        <v>3060721</v>
      </c>
      <c r="F154" s="113">
        <v>3079190</v>
      </c>
      <c r="G154" s="113">
        <v>3126579</v>
      </c>
      <c r="H154" s="113">
        <v>3202564</v>
      </c>
      <c r="I154" s="113">
        <v>3305055</v>
      </c>
      <c r="J154" s="113">
        <v>3417435</v>
      </c>
      <c r="K154" s="113">
        <v>3523236</v>
      </c>
      <c r="L154" s="113">
        <v>3604717</v>
      </c>
      <c r="M154" s="113">
        <v>3653385</v>
      </c>
      <c r="N154" s="113">
        <v>3675422</v>
      </c>
      <c r="O154" s="113">
        <v>3681047</v>
      </c>
      <c r="P154" s="113">
        <v>3679505</v>
      </c>
      <c r="Q154" s="113">
        <v>3674631</v>
      </c>
      <c r="R154" s="113">
        <v>3673682</v>
      </c>
      <c r="S154" s="113">
        <v>3673315</v>
      </c>
      <c r="T154" s="113">
        <v>3675847</v>
      </c>
      <c r="U154" s="113">
        <v>3681254</v>
      </c>
      <c r="V154" s="113">
        <v>3690077</v>
      </c>
      <c r="W154" s="113">
        <v>3702730</v>
      </c>
      <c r="X154" s="113">
        <v>3719513</v>
      </c>
      <c r="Y154" s="113">
        <v>3737003</v>
      </c>
      <c r="Z154" s="113">
        <v>3756875</v>
      </c>
      <c r="AA154" s="113">
        <v>3777890</v>
      </c>
      <c r="AB154" s="113">
        <v>3799098</v>
      </c>
      <c r="AC154" s="113">
        <v>3820713</v>
      </c>
      <c r="AD154" s="113">
        <v>3842137</v>
      </c>
      <c r="AE154" s="113">
        <v>3863813</v>
      </c>
      <c r="AF154" s="113">
        <v>3886758</v>
      </c>
      <c r="AG154" s="113">
        <v>3906803</v>
      </c>
      <c r="AH154" s="113">
        <v>3925930</v>
      </c>
      <c r="AI154" s="113">
        <v>3946195</v>
      </c>
      <c r="AJ154" s="130" t="s">
        <v>8443</v>
      </c>
      <c r="AK154" s="130"/>
      <c r="AL154" s="130"/>
      <c r="AM154" s="130"/>
      <c r="AN154" s="130"/>
      <c r="AO154" s="130"/>
      <c r="AP154" s="130"/>
      <c r="AQ154" s="130"/>
      <c r="AR154" s="130"/>
      <c r="AS154" s="130"/>
      <c r="AT154" s="130"/>
      <c r="AU154" s="130"/>
      <c r="AV154" s="130"/>
      <c r="AW154" s="130"/>
      <c r="AX154" s="130"/>
      <c r="AY154" s="130"/>
      <c r="AZ154" s="130"/>
    </row>
    <row r="155" spans="1:52">
      <c r="A155" s="112" t="s">
        <v>8437</v>
      </c>
      <c r="B155" s="113">
        <v>15746625</v>
      </c>
      <c r="C155" s="113">
        <v>15886989</v>
      </c>
      <c r="D155" s="113">
        <v>16146860</v>
      </c>
      <c r="E155" s="113">
        <v>16329469</v>
      </c>
      <c r="F155" s="113">
        <v>16730341</v>
      </c>
      <c r="G155" s="113">
        <v>17315601</v>
      </c>
      <c r="H155" s="113">
        <v>18060942</v>
      </c>
      <c r="I155" s="113">
        <v>18908201</v>
      </c>
      <c r="J155" s="113">
        <v>19788581</v>
      </c>
      <c r="K155" s="113">
        <v>20627520</v>
      </c>
      <c r="L155" s="113">
        <v>21380262</v>
      </c>
      <c r="M155" s="113">
        <v>22039524</v>
      </c>
      <c r="N155" s="113">
        <v>22620707</v>
      </c>
      <c r="O155" s="113">
        <v>23154451</v>
      </c>
      <c r="P155" s="113">
        <v>23645739</v>
      </c>
      <c r="Q155" s="113">
        <v>24099553</v>
      </c>
      <c r="R155" s="113">
        <v>24495899</v>
      </c>
      <c r="S155" s="113">
        <v>24825321</v>
      </c>
      <c r="T155" s="113">
        <v>25086643</v>
      </c>
      <c r="U155" s="113">
        <v>25281425</v>
      </c>
      <c r="V155" s="113">
        <v>25420789</v>
      </c>
      <c r="W155" s="113">
        <v>25526708</v>
      </c>
      <c r="X155" s="113">
        <v>25610643</v>
      </c>
      <c r="Y155" s="113">
        <v>25690640</v>
      </c>
      <c r="Z155" s="113">
        <v>25781400</v>
      </c>
      <c r="AA155" s="113">
        <v>25902767</v>
      </c>
      <c r="AB155" s="113">
        <v>26064666</v>
      </c>
      <c r="AC155" s="113">
        <v>26272528</v>
      </c>
      <c r="AD155" s="113">
        <v>26526037</v>
      </c>
      <c r="AE155" s="113">
        <v>26821819</v>
      </c>
      <c r="AF155" s="113">
        <v>27147387</v>
      </c>
      <c r="AG155" s="113">
        <v>27496094</v>
      </c>
      <c r="AH155" s="113">
        <v>27859677</v>
      </c>
      <c r="AI155" s="113">
        <v>28230503</v>
      </c>
      <c r="AJ155" s="130" t="s">
        <v>8443</v>
      </c>
      <c r="AK155" s="130"/>
      <c r="AL155" s="130"/>
      <c r="AM155" s="130"/>
      <c r="AN155" s="130"/>
      <c r="AO155" s="130"/>
      <c r="AP155" s="130"/>
      <c r="AQ155" s="130"/>
      <c r="AR155" s="130"/>
      <c r="AS155" s="130"/>
      <c r="AT155" s="130"/>
      <c r="AU155" s="130"/>
      <c r="AV155" s="130"/>
      <c r="AW155" s="130"/>
      <c r="AX155" s="130"/>
      <c r="AY155" s="130"/>
      <c r="AZ155" s="130"/>
    </row>
    <row r="156" spans="1:52">
      <c r="A156" s="112" t="s">
        <v>2047</v>
      </c>
      <c r="B156" s="113">
        <v>474607.5</v>
      </c>
      <c r="C156" s="113">
        <v>470482.8</v>
      </c>
      <c r="D156" s="113">
        <v>468060.1</v>
      </c>
      <c r="E156" s="113">
        <v>468103.3</v>
      </c>
      <c r="F156" s="113">
        <v>471425.9</v>
      </c>
      <c r="G156" s="113">
        <v>478547.4</v>
      </c>
      <c r="H156" s="113">
        <v>490192</v>
      </c>
      <c r="I156" s="113">
        <v>505664.4</v>
      </c>
      <c r="J156" s="113">
        <v>522809.4</v>
      </c>
      <c r="K156" s="113">
        <v>538428.80000000005</v>
      </c>
      <c r="L156" s="113">
        <v>549854.69999999995</v>
      </c>
      <c r="M156" s="113">
        <v>556073.5</v>
      </c>
      <c r="N156" s="113">
        <v>557496.9</v>
      </c>
      <c r="O156" s="113">
        <v>556191.6</v>
      </c>
      <c r="P156" s="113">
        <v>553823</v>
      </c>
      <c r="Q156" s="113">
        <v>551196</v>
      </c>
      <c r="R156" s="113">
        <v>548705.9</v>
      </c>
      <c r="S156" s="113">
        <v>547315</v>
      </c>
      <c r="T156" s="113">
        <v>546576.6</v>
      </c>
      <c r="U156" s="113">
        <v>546303.1</v>
      </c>
      <c r="V156" s="113">
        <v>546804.9</v>
      </c>
      <c r="W156" s="113">
        <v>548136.4</v>
      </c>
      <c r="X156" s="113">
        <v>550083.6</v>
      </c>
      <c r="Y156" s="113">
        <v>552212.5</v>
      </c>
      <c r="Z156" s="113">
        <v>554922.5</v>
      </c>
      <c r="AA156" s="113">
        <v>557726.9</v>
      </c>
      <c r="AB156" s="113">
        <v>560929.9</v>
      </c>
      <c r="AC156" s="113">
        <v>564151.30000000005</v>
      </c>
      <c r="AD156" s="113">
        <v>567515.4</v>
      </c>
      <c r="AE156" s="113">
        <v>570808.69999999995</v>
      </c>
      <c r="AF156" s="113">
        <v>574140.80000000005</v>
      </c>
      <c r="AG156" s="113">
        <v>577660.80000000005</v>
      </c>
      <c r="AH156" s="113">
        <v>581029.4</v>
      </c>
      <c r="AI156" s="113">
        <v>584529.6</v>
      </c>
      <c r="AJ156" s="130" t="s">
        <v>8443</v>
      </c>
      <c r="AK156" s="130"/>
      <c r="AL156" s="130"/>
      <c r="AM156" s="130"/>
      <c r="AN156" s="130"/>
      <c r="AO156" s="130"/>
      <c r="AP156" s="130"/>
      <c r="AQ156" s="130"/>
      <c r="AR156" s="130"/>
      <c r="AS156" s="130"/>
      <c r="AT156" s="130"/>
      <c r="AU156" s="130"/>
      <c r="AV156" s="130"/>
      <c r="AW156" s="130"/>
      <c r="AX156" s="130"/>
      <c r="AY156" s="130"/>
      <c r="AZ156" s="130"/>
    </row>
    <row r="157" spans="1:52">
      <c r="A157" s="112" t="s">
        <v>8438</v>
      </c>
      <c r="B157" s="113">
        <v>117097.7</v>
      </c>
      <c r="C157" s="113">
        <v>114959.8</v>
      </c>
      <c r="D157" s="113">
        <v>112873.60000000001</v>
      </c>
      <c r="E157" s="113">
        <v>111371.8</v>
      </c>
      <c r="F157" s="113">
        <v>110740.7</v>
      </c>
      <c r="G157" s="113">
        <v>111050.2</v>
      </c>
      <c r="H157" s="113">
        <v>112712.8</v>
      </c>
      <c r="I157" s="113">
        <v>115379.4</v>
      </c>
      <c r="J157" s="113">
        <v>118579.8</v>
      </c>
      <c r="K157" s="113">
        <v>121592.8</v>
      </c>
      <c r="L157" s="113">
        <v>123744.1</v>
      </c>
      <c r="M157" s="113">
        <v>124835.5</v>
      </c>
      <c r="N157" s="113">
        <v>124924.2</v>
      </c>
      <c r="O157" s="113">
        <v>124507.9</v>
      </c>
      <c r="P157" s="113">
        <v>123824.8</v>
      </c>
      <c r="Q157" s="113">
        <v>123062.1</v>
      </c>
      <c r="R157" s="113">
        <v>122472.4</v>
      </c>
      <c r="S157" s="113">
        <v>121911.7</v>
      </c>
      <c r="T157" s="113">
        <v>121622.8</v>
      </c>
      <c r="U157" s="113">
        <v>121349</v>
      </c>
      <c r="V157" s="113">
        <v>121208.8</v>
      </c>
      <c r="W157" s="113">
        <v>121291.5</v>
      </c>
      <c r="X157" s="113">
        <v>121574.7</v>
      </c>
      <c r="Y157" s="113">
        <v>121883.2</v>
      </c>
      <c r="Z157" s="113">
        <v>122182.2</v>
      </c>
      <c r="AA157" s="113">
        <v>122692.6</v>
      </c>
      <c r="AB157" s="113">
        <v>123347.4</v>
      </c>
      <c r="AC157" s="113">
        <v>124012.8</v>
      </c>
      <c r="AD157" s="113">
        <v>124567.5</v>
      </c>
      <c r="AE157" s="113">
        <v>125261.4</v>
      </c>
      <c r="AF157" s="113">
        <v>125974.7</v>
      </c>
      <c r="AG157" s="113">
        <v>126686.6</v>
      </c>
      <c r="AH157" s="113">
        <v>127373.1</v>
      </c>
      <c r="AI157" s="113">
        <v>128090.2</v>
      </c>
      <c r="AJ157" s="130" t="s">
        <v>8443</v>
      </c>
      <c r="AK157" s="130"/>
      <c r="AL157" s="130"/>
      <c r="AM157" s="130"/>
      <c r="AN157" s="130"/>
      <c r="AO157" s="130"/>
      <c r="AP157" s="130"/>
      <c r="AQ157" s="130"/>
      <c r="AR157" s="130"/>
      <c r="AS157" s="130"/>
      <c r="AT157" s="130"/>
      <c r="AU157" s="130"/>
      <c r="AV157" s="130"/>
      <c r="AW157" s="130"/>
      <c r="AX157" s="130"/>
      <c r="AY157" s="130"/>
      <c r="AZ157" s="130"/>
    </row>
    <row r="158" spans="1:52">
      <c r="A158" s="112" t="s">
        <v>8439</v>
      </c>
      <c r="B158" s="113">
        <v>1557606</v>
      </c>
      <c r="C158" s="113">
        <v>1543670</v>
      </c>
      <c r="D158" s="113">
        <v>1534766</v>
      </c>
      <c r="E158" s="113">
        <v>1533189</v>
      </c>
      <c r="F158" s="113">
        <v>1545640</v>
      </c>
      <c r="G158" s="113">
        <v>1575635</v>
      </c>
      <c r="H158" s="113">
        <v>1626006</v>
      </c>
      <c r="I158" s="113">
        <v>1693664</v>
      </c>
      <c r="J158" s="113">
        <v>1771363</v>
      </c>
      <c r="K158" s="113">
        <v>1846699</v>
      </c>
      <c r="L158" s="113">
        <v>1906790</v>
      </c>
      <c r="M158" s="113">
        <v>1945067</v>
      </c>
      <c r="N158" s="113">
        <v>1963093</v>
      </c>
      <c r="O158" s="113">
        <v>1967475</v>
      </c>
      <c r="P158" s="113">
        <v>1965573</v>
      </c>
      <c r="Q158" s="113">
        <v>1962863</v>
      </c>
      <c r="R158" s="113">
        <v>1962980</v>
      </c>
      <c r="S158" s="113">
        <v>1967637</v>
      </c>
      <c r="T158" s="113">
        <v>1976072</v>
      </c>
      <c r="U158" s="113">
        <v>1988730</v>
      </c>
      <c r="V158" s="113">
        <v>2004848</v>
      </c>
      <c r="W158" s="113">
        <v>2024327</v>
      </c>
      <c r="X158" s="113">
        <v>2045520</v>
      </c>
      <c r="Y158" s="113">
        <v>2067429</v>
      </c>
      <c r="Z158" s="113">
        <v>2089105</v>
      </c>
      <c r="AA158" s="113">
        <v>2110215</v>
      </c>
      <c r="AB158" s="113">
        <v>2131194</v>
      </c>
      <c r="AC158" s="113">
        <v>2151131</v>
      </c>
      <c r="AD158" s="113">
        <v>2170890</v>
      </c>
      <c r="AE158" s="113">
        <v>2190072</v>
      </c>
      <c r="AF158" s="113">
        <v>2208414</v>
      </c>
      <c r="AG158" s="113">
        <v>2226260</v>
      </c>
      <c r="AH158" s="113">
        <v>2244196</v>
      </c>
      <c r="AI158" s="113">
        <v>2262604</v>
      </c>
      <c r="AJ158" s="130" t="s">
        <v>8443</v>
      </c>
      <c r="AK158" s="130"/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</row>
    <row r="159" spans="1:52">
      <c r="A159" s="112" t="s">
        <v>3634</v>
      </c>
      <c r="B159" s="113">
        <v>0</v>
      </c>
      <c r="C159" s="113">
        <v>0</v>
      </c>
      <c r="D159" s="113">
        <v>0</v>
      </c>
      <c r="E159" s="113">
        <v>0</v>
      </c>
      <c r="F159" s="113">
        <v>0</v>
      </c>
      <c r="G159" s="113">
        <v>0</v>
      </c>
      <c r="H159" s="113">
        <v>0</v>
      </c>
      <c r="I159" s="113">
        <v>0</v>
      </c>
      <c r="J159" s="113">
        <v>0</v>
      </c>
      <c r="K159" s="113">
        <v>0</v>
      </c>
      <c r="L159" s="113">
        <v>0</v>
      </c>
      <c r="M159" s="113">
        <v>0</v>
      </c>
      <c r="N159" s="113">
        <v>0</v>
      </c>
      <c r="O159" s="113">
        <v>0</v>
      </c>
      <c r="P159" s="113">
        <v>0</v>
      </c>
      <c r="Q159" s="113">
        <v>0</v>
      </c>
      <c r="R159" s="113">
        <v>0</v>
      </c>
      <c r="S159" s="113">
        <v>0</v>
      </c>
      <c r="T159" s="113">
        <v>0</v>
      </c>
      <c r="U159" s="113">
        <v>0</v>
      </c>
      <c r="V159" s="113">
        <v>0</v>
      </c>
      <c r="W159" s="113">
        <v>0</v>
      </c>
      <c r="X159" s="113">
        <v>0</v>
      </c>
      <c r="Y159" s="113">
        <v>0</v>
      </c>
      <c r="Z159" s="113">
        <v>0</v>
      </c>
      <c r="AA159" s="113">
        <v>0</v>
      </c>
      <c r="AB159" s="113">
        <v>0</v>
      </c>
      <c r="AC159" s="113">
        <v>0</v>
      </c>
      <c r="AD159" s="113">
        <v>0</v>
      </c>
      <c r="AE159" s="113">
        <v>0</v>
      </c>
      <c r="AF159" s="113">
        <v>0</v>
      </c>
      <c r="AG159" s="113">
        <v>0</v>
      </c>
      <c r="AH159" s="113">
        <v>0</v>
      </c>
      <c r="AI159" s="113">
        <v>0</v>
      </c>
      <c r="AJ159" s="130" t="s">
        <v>8443</v>
      </c>
      <c r="AK159" s="130"/>
      <c r="AL159" s="130"/>
      <c r="AM159" s="130"/>
      <c r="AN159" s="130"/>
      <c r="AO159" s="130"/>
      <c r="AP159" s="130"/>
      <c r="AQ159" s="130"/>
      <c r="AR159" s="130"/>
      <c r="AS159" s="130"/>
      <c r="AT159" s="130"/>
      <c r="AU159" s="130"/>
      <c r="AV159" s="130"/>
      <c r="AW159" s="130"/>
      <c r="AX159" s="130"/>
      <c r="AY159" s="130"/>
      <c r="AZ159" s="130"/>
    </row>
    <row r="160" spans="1:52">
      <c r="A160" s="112" t="s">
        <v>8440</v>
      </c>
      <c r="B160" s="113">
        <v>134516.79999999999</v>
      </c>
      <c r="C160" s="113">
        <v>133348.6</v>
      </c>
      <c r="D160" s="113">
        <v>132489.60000000001</v>
      </c>
      <c r="E160" s="113">
        <v>131961.70000000001</v>
      </c>
      <c r="F160" s="113">
        <v>132507.79999999999</v>
      </c>
      <c r="G160" s="113">
        <v>134466.1</v>
      </c>
      <c r="H160" s="113">
        <v>138264</v>
      </c>
      <c r="I160" s="113">
        <v>143783.70000000001</v>
      </c>
      <c r="J160" s="113">
        <v>150537.9</v>
      </c>
      <c r="K160" s="113">
        <v>157485.5</v>
      </c>
      <c r="L160" s="113">
        <v>163365.4</v>
      </c>
      <c r="M160" s="113">
        <v>167449.1</v>
      </c>
      <c r="N160" s="113">
        <v>169765.9</v>
      </c>
      <c r="O160" s="113">
        <v>170842.5</v>
      </c>
      <c r="P160" s="113">
        <v>171293.3</v>
      </c>
      <c r="Q160" s="113">
        <v>171616.4</v>
      </c>
      <c r="R160" s="113">
        <v>172131.4</v>
      </c>
      <c r="S160" s="113">
        <v>173004.3</v>
      </c>
      <c r="T160" s="113">
        <v>174113.7</v>
      </c>
      <c r="U160" s="113">
        <v>175542.7</v>
      </c>
      <c r="V160" s="113">
        <v>177220.7</v>
      </c>
      <c r="W160" s="113">
        <v>179134.7</v>
      </c>
      <c r="X160" s="113">
        <v>181146.9</v>
      </c>
      <c r="Y160" s="113">
        <v>183162.6</v>
      </c>
      <c r="Z160" s="113">
        <v>185122.6</v>
      </c>
      <c r="AA160" s="113">
        <v>186998.5</v>
      </c>
      <c r="AB160" s="113">
        <v>188875.2</v>
      </c>
      <c r="AC160" s="113">
        <v>190647.4</v>
      </c>
      <c r="AD160" s="113">
        <v>192462</v>
      </c>
      <c r="AE160" s="113">
        <v>194253.4</v>
      </c>
      <c r="AF160" s="113">
        <v>196015.9</v>
      </c>
      <c r="AG160" s="113">
        <v>197778.5</v>
      </c>
      <c r="AH160" s="113">
        <v>199595.4</v>
      </c>
      <c r="AI160" s="113">
        <v>201506</v>
      </c>
      <c r="AJ160" s="130" t="s">
        <v>8443</v>
      </c>
      <c r="AK160" s="130"/>
      <c r="AL160" s="130"/>
      <c r="AM160" s="130"/>
      <c r="AN160" s="130"/>
      <c r="AO160" s="130"/>
      <c r="AP160" s="130"/>
      <c r="AQ160" s="130"/>
      <c r="AR160" s="130"/>
      <c r="AS160" s="130"/>
      <c r="AT160" s="130"/>
      <c r="AU160" s="130"/>
      <c r="AV160" s="130"/>
      <c r="AW160" s="130"/>
      <c r="AX160" s="130"/>
      <c r="AY160" s="130"/>
      <c r="AZ160" s="130"/>
    </row>
    <row r="161" spans="1:52">
      <c r="A161" s="112" t="s">
        <v>8441</v>
      </c>
      <c r="B161" s="113">
        <v>413478.3</v>
      </c>
      <c r="C161" s="113">
        <v>417452.4</v>
      </c>
      <c r="D161" s="113">
        <v>422501.4</v>
      </c>
      <c r="E161" s="113">
        <v>430832.4</v>
      </c>
      <c r="F161" s="113">
        <v>441205.7</v>
      </c>
      <c r="G161" s="113">
        <v>454964.7</v>
      </c>
      <c r="H161" s="113">
        <v>472146.1</v>
      </c>
      <c r="I161" s="113">
        <v>491638.8</v>
      </c>
      <c r="J161" s="113">
        <v>511630.2</v>
      </c>
      <c r="K161" s="113">
        <v>529522.6</v>
      </c>
      <c r="L161" s="113">
        <v>543125.80000000005</v>
      </c>
      <c r="M161" s="113">
        <v>551823.4</v>
      </c>
      <c r="N161" s="113">
        <v>556329.30000000005</v>
      </c>
      <c r="O161" s="113">
        <v>558209.19999999995</v>
      </c>
      <c r="P161" s="113">
        <v>559245.69999999995</v>
      </c>
      <c r="Q161" s="113">
        <v>559935.9</v>
      </c>
      <c r="R161" s="113">
        <v>560935.30000000005</v>
      </c>
      <c r="S161" s="113">
        <v>562381</v>
      </c>
      <c r="T161" s="113">
        <v>564196.6</v>
      </c>
      <c r="U161" s="113">
        <v>566509.1</v>
      </c>
      <c r="V161" s="113">
        <v>569391.5</v>
      </c>
      <c r="W161" s="113">
        <v>572684.4</v>
      </c>
      <c r="X161" s="113">
        <v>576468.69999999995</v>
      </c>
      <c r="Y161" s="113">
        <v>580406.4</v>
      </c>
      <c r="Z161" s="113">
        <v>584458</v>
      </c>
      <c r="AA161" s="113">
        <v>589036.9</v>
      </c>
      <c r="AB161" s="113">
        <v>593819.4</v>
      </c>
      <c r="AC161" s="113">
        <v>598633.19999999995</v>
      </c>
      <c r="AD161" s="113">
        <v>603773.6</v>
      </c>
      <c r="AE161" s="113">
        <v>608945.80000000005</v>
      </c>
      <c r="AF161" s="113">
        <v>614184.6</v>
      </c>
      <c r="AG161" s="113">
        <v>619475.4</v>
      </c>
      <c r="AH161" s="113">
        <v>624862.80000000005</v>
      </c>
      <c r="AI161" s="113">
        <v>630180.9</v>
      </c>
      <c r="AJ161" s="130" t="s">
        <v>8443</v>
      </c>
      <c r="AK161" s="130"/>
      <c r="AL161" s="130"/>
      <c r="AM161" s="130"/>
      <c r="AN161" s="130"/>
      <c r="AO161" s="130"/>
      <c r="AP161" s="130"/>
      <c r="AQ161" s="130"/>
      <c r="AR161" s="130"/>
      <c r="AS161" s="130"/>
      <c r="AT161" s="130"/>
      <c r="AU161" s="130"/>
      <c r="AV161" s="130"/>
      <c r="AW161" s="130"/>
      <c r="AX161" s="130"/>
      <c r="AY161" s="130"/>
      <c r="AZ161" s="130"/>
    </row>
    <row r="162" spans="1:52">
      <c r="A162" s="112" t="s">
        <v>5217</v>
      </c>
      <c r="B162" s="113">
        <v>15078.58</v>
      </c>
      <c r="C162" s="113">
        <v>14055.43</v>
      </c>
      <c r="D162" s="113">
        <v>13037.25</v>
      </c>
      <c r="E162" s="113">
        <v>12052.61</v>
      </c>
      <c r="F162" s="113">
        <v>11138.64</v>
      </c>
      <c r="G162" s="113">
        <v>10345.09</v>
      </c>
      <c r="H162" s="113">
        <v>9792.3369999999995</v>
      </c>
      <c r="I162" s="113">
        <v>9551.9609999999993</v>
      </c>
      <c r="J162" s="113">
        <v>9632.1059999999998</v>
      </c>
      <c r="K162" s="113">
        <v>9946.4429999999993</v>
      </c>
      <c r="L162" s="113">
        <v>10369.629999999999</v>
      </c>
      <c r="M162" s="113">
        <v>10789.65</v>
      </c>
      <c r="N162" s="113">
        <v>11120.91</v>
      </c>
      <c r="O162" s="113">
        <v>11399.79</v>
      </c>
      <c r="P162" s="113">
        <v>11649.33</v>
      </c>
      <c r="Q162" s="113">
        <v>11875.94</v>
      </c>
      <c r="R162" s="113">
        <v>12062.41</v>
      </c>
      <c r="S162" s="113">
        <v>12270.24</v>
      </c>
      <c r="T162" s="113">
        <v>12461.51</v>
      </c>
      <c r="U162" s="113">
        <v>12612.98</v>
      </c>
      <c r="V162" s="113">
        <v>12758.61</v>
      </c>
      <c r="W162" s="113">
        <v>12904.28</v>
      </c>
      <c r="X162" s="113">
        <v>13046.53</v>
      </c>
      <c r="Y162" s="113">
        <v>13153.77</v>
      </c>
      <c r="Z162" s="113">
        <v>13273.68</v>
      </c>
      <c r="AA162" s="113">
        <v>13374.06</v>
      </c>
      <c r="AB162" s="113">
        <v>13503.78</v>
      </c>
      <c r="AC162" s="113">
        <v>13630.42</v>
      </c>
      <c r="AD162" s="113">
        <v>13788.2</v>
      </c>
      <c r="AE162" s="113">
        <v>13962.89</v>
      </c>
      <c r="AF162" s="113">
        <v>14173.27</v>
      </c>
      <c r="AG162" s="113">
        <v>14430.07</v>
      </c>
      <c r="AH162" s="113">
        <v>14699.66</v>
      </c>
      <c r="AI162" s="113">
        <v>15000.01</v>
      </c>
      <c r="AJ162" s="130" t="s">
        <v>8443</v>
      </c>
      <c r="AK162" s="130"/>
      <c r="AL162" s="130"/>
      <c r="AM162" s="130"/>
      <c r="AN162" s="130"/>
      <c r="AO162" s="130"/>
      <c r="AP162" s="130"/>
      <c r="AQ162" s="130"/>
      <c r="AR162" s="130"/>
      <c r="AS162" s="130"/>
      <c r="AT162" s="130"/>
      <c r="AU162" s="130"/>
      <c r="AV162" s="130"/>
      <c r="AW162" s="130"/>
      <c r="AX162" s="130"/>
      <c r="AY162" s="130"/>
      <c r="AZ162" s="130"/>
    </row>
    <row r="163" spans="1:52">
      <c r="A163" s="116" t="s">
        <v>8444</v>
      </c>
      <c r="B163" s="117">
        <f t="shared" ref="B163:AI163" si="0">SUM(B7,B59,B111)</f>
        <v>1243008319</v>
      </c>
      <c r="C163" s="117">
        <f t="shared" si="0"/>
        <v>1229535013</v>
      </c>
      <c r="D163" s="117">
        <f t="shared" si="0"/>
        <v>1214402949</v>
      </c>
      <c r="E163" s="117">
        <f t="shared" si="0"/>
        <v>1199516868</v>
      </c>
      <c r="F163" s="117">
        <f t="shared" si="0"/>
        <v>1183388340</v>
      </c>
      <c r="G163" s="117">
        <f t="shared" si="0"/>
        <v>1168101200</v>
      </c>
      <c r="H163" s="117">
        <f t="shared" si="0"/>
        <v>1152665433</v>
      </c>
      <c r="I163" s="117">
        <f t="shared" si="0"/>
        <v>1137887365</v>
      </c>
      <c r="J163" s="117">
        <f t="shared" si="0"/>
        <v>1122000000</v>
      </c>
      <c r="K163" s="117">
        <f t="shared" si="0"/>
        <v>1106000000</v>
      </c>
      <c r="L163" s="117">
        <f t="shared" si="0"/>
        <v>1089000000</v>
      </c>
      <c r="M163" s="117">
        <f t="shared" si="0"/>
        <v>1072000000</v>
      </c>
      <c r="N163" s="117">
        <f t="shared" si="0"/>
        <v>1055000000</v>
      </c>
      <c r="O163" s="117">
        <f t="shared" si="0"/>
        <v>1037000000</v>
      </c>
      <c r="P163" s="117">
        <f t="shared" si="0"/>
        <v>1022000000</v>
      </c>
      <c r="Q163" s="117">
        <f t="shared" si="0"/>
        <v>1007000000</v>
      </c>
      <c r="R163" s="117">
        <f t="shared" si="0"/>
        <v>994000000</v>
      </c>
      <c r="S163" s="117">
        <f t="shared" si="0"/>
        <v>982000000</v>
      </c>
      <c r="T163" s="117">
        <f t="shared" si="0"/>
        <v>971000000</v>
      </c>
      <c r="U163" s="117">
        <f t="shared" si="0"/>
        <v>961000000</v>
      </c>
      <c r="V163" s="117">
        <f t="shared" si="0"/>
        <v>951000000</v>
      </c>
      <c r="W163" s="117">
        <f t="shared" si="0"/>
        <v>941000000</v>
      </c>
      <c r="X163" s="117">
        <f t="shared" si="0"/>
        <v>932000000</v>
      </c>
      <c r="Y163" s="117">
        <f t="shared" si="0"/>
        <v>923000000</v>
      </c>
      <c r="Z163" s="117">
        <f t="shared" si="0"/>
        <v>913000000</v>
      </c>
      <c r="AA163" s="117">
        <f t="shared" si="0"/>
        <v>903000000</v>
      </c>
      <c r="AB163" s="117">
        <f t="shared" si="0"/>
        <v>895000000</v>
      </c>
      <c r="AC163" s="117">
        <f t="shared" si="0"/>
        <v>887000000</v>
      </c>
      <c r="AD163" s="117">
        <f t="shared" si="0"/>
        <v>878000000</v>
      </c>
      <c r="AE163" s="117">
        <f t="shared" si="0"/>
        <v>870000000</v>
      </c>
      <c r="AF163" s="117">
        <f t="shared" si="0"/>
        <v>862000000</v>
      </c>
      <c r="AG163" s="117">
        <f t="shared" si="0"/>
        <v>854000000</v>
      </c>
      <c r="AH163" s="117">
        <f t="shared" si="0"/>
        <v>846000000</v>
      </c>
      <c r="AI163" s="117">
        <f t="shared" si="0"/>
        <v>839000000</v>
      </c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  <c r="AT163" s="130"/>
      <c r="AU163" s="130"/>
      <c r="AV163" s="130"/>
      <c r="AW163" s="130"/>
      <c r="AX163" s="130"/>
      <c r="AY163" s="130"/>
      <c r="AZ163" s="130"/>
    </row>
    <row r="166" spans="1:52">
      <c r="A166" s="130"/>
      <c r="B166" s="118"/>
      <c r="C166" s="113"/>
      <c r="S166" s="128"/>
    </row>
    <row r="167" spans="1:52">
      <c r="A167" s="130"/>
      <c r="B167" s="118"/>
      <c r="C167" s="113"/>
    </row>
    <row r="168" spans="1:52">
      <c r="A168" s="130"/>
      <c r="B168" s="118"/>
      <c r="C168" s="113"/>
    </row>
    <row r="171" spans="1:52">
      <c r="A171" s="128" t="s">
        <v>8445</v>
      </c>
    </row>
    <row r="172" spans="1:52">
      <c r="A172" s="118"/>
      <c r="B172" s="113">
        <v>2017</v>
      </c>
      <c r="C172" s="113">
        <v>2018</v>
      </c>
      <c r="D172" s="113">
        <v>2019</v>
      </c>
      <c r="E172" s="113">
        <v>2020</v>
      </c>
      <c r="F172" s="113">
        <v>2021</v>
      </c>
      <c r="G172" s="113">
        <v>2022</v>
      </c>
      <c r="H172" s="113">
        <v>2023</v>
      </c>
      <c r="I172" s="113">
        <v>2024</v>
      </c>
      <c r="J172" s="113">
        <v>2025</v>
      </c>
      <c r="K172" s="113">
        <v>2026</v>
      </c>
      <c r="L172" s="113">
        <v>2027</v>
      </c>
      <c r="M172" s="113">
        <v>2028</v>
      </c>
      <c r="N172" s="113">
        <v>2029</v>
      </c>
      <c r="O172" s="113">
        <v>2030</v>
      </c>
      <c r="P172" s="113">
        <v>2031</v>
      </c>
      <c r="Q172" s="113">
        <v>2032</v>
      </c>
      <c r="R172" s="113">
        <v>2033</v>
      </c>
      <c r="S172" s="113">
        <v>2034</v>
      </c>
      <c r="T172" s="113">
        <v>2035</v>
      </c>
      <c r="U172" s="113">
        <v>2036</v>
      </c>
      <c r="V172" s="113">
        <v>2037</v>
      </c>
      <c r="W172" s="113">
        <v>2038</v>
      </c>
      <c r="X172" s="113">
        <v>2039</v>
      </c>
      <c r="Y172" s="113">
        <v>2040</v>
      </c>
      <c r="Z172" s="113">
        <v>2041</v>
      </c>
      <c r="AA172" s="113">
        <v>2042</v>
      </c>
      <c r="AB172" s="113">
        <v>2043</v>
      </c>
      <c r="AC172" s="113">
        <v>2044</v>
      </c>
      <c r="AD172" s="113">
        <v>2045</v>
      </c>
      <c r="AE172" s="113">
        <v>2046</v>
      </c>
      <c r="AF172" s="113">
        <v>2047</v>
      </c>
      <c r="AG172" s="113">
        <v>2048</v>
      </c>
      <c r="AH172" s="113">
        <v>2049</v>
      </c>
      <c r="AI172" s="113">
        <v>2050</v>
      </c>
    </row>
    <row r="173" spans="1:52">
      <c r="A173" s="112" t="s">
        <v>8399</v>
      </c>
      <c r="B173" s="150">
        <f t="shared" ref="B173:K182" si="1">SUMIFS(B$7:B$162,$A$7:$A$162,$A173)/B$163</f>
        <v>2.7641197950824013E-2</v>
      </c>
      <c r="C173" s="150">
        <f t="shared" si="1"/>
        <v>2.7667857881490034E-2</v>
      </c>
      <c r="D173" s="150">
        <f t="shared" si="1"/>
        <v>2.7725573317921842E-2</v>
      </c>
      <c r="E173" s="150">
        <f t="shared" si="1"/>
        <v>2.7805007907567E-2</v>
      </c>
      <c r="F173" s="150">
        <f t="shared" si="1"/>
        <v>2.7914799295724005E-2</v>
      </c>
      <c r="G173" s="150">
        <f t="shared" si="1"/>
        <v>2.8018795802966387E-2</v>
      </c>
      <c r="H173" s="150">
        <f t="shared" si="1"/>
        <v>2.8129438145474431E-2</v>
      </c>
      <c r="I173" s="150">
        <f t="shared" si="1"/>
        <v>2.8236370301905934E-2</v>
      </c>
      <c r="J173" s="150">
        <f t="shared" si="1"/>
        <v>2.8361957219251336E-2</v>
      </c>
      <c r="K173" s="150">
        <f t="shared" si="1"/>
        <v>2.8481664556962025E-2</v>
      </c>
      <c r="L173" s="150">
        <f t="shared" ref="L173:U182" si="2">SUMIFS(L$7:L$162,$A$7:$A$162,$A173)/L$163</f>
        <v>2.8605330578512396E-2</v>
      </c>
      <c r="M173" s="150">
        <f t="shared" si="2"/>
        <v>2.86981875E-2</v>
      </c>
      <c r="N173" s="150">
        <f t="shared" si="2"/>
        <v>2.8775050236966825E-2</v>
      </c>
      <c r="O173" s="150">
        <f t="shared" si="2"/>
        <v>2.8875891031822566E-2</v>
      </c>
      <c r="P173" s="150">
        <f t="shared" si="2"/>
        <v>2.890016046966732E-2</v>
      </c>
      <c r="Q173" s="150">
        <f t="shared" si="2"/>
        <v>2.8929138033763655E-2</v>
      </c>
      <c r="R173" s="150">
        <f t="shared" si="2"/>
        <v>2.8927089537223338E-2</v>
      </c>
      <c r="S173" s="150">
        <f t="shared" si="2"/>
        <v>2.8899953156822811E-2</v>
      </c>
      <c r="T173" s="150">
        <f t="shared" si="2"/>
        <v>2.8851602471678683E-2</v>
      </c>
      <c r="U173" s="150">
        <f t="shared" si="2"/>
        <v>2.877822060353798E-2</v>
      </c>
      <c r="V173" s="150">
        <f t="shared" ref="V173:AI182" si="3">SUMIFS(V$7:V$162,$A$7:$A$162,$A173)/V$163</f>
        <v>2.8710439537329126E-2</v>
      </c>
      <c r="W173" s="150">
        <f t="shared" si="3"/>
        <v>2.865088522848034E-2</v>
      </c>
      <c r="X173" s="150">
        <f t="shared" si="3"/>
        <v>2.8572195278969956E-2</v>
      </c>
      <c r="Y173" s="150">
        <f t="shared" si="3"/>
        <v>2.8492360780065007E-2</v>
      </c>
      <c r="Z173" s="150">
        <f t="shared" si="3"/>
        <v>2.8453626506024097E-2</v>
      </c>
      <c r="AA173" s="150">
        <f t="shared" si="3"/>
        <v>2.842302657807309E-2</v>
      </c>
      <c r="AB173" s="150">
        <f t="shared" si="3"/>
        <v>2.8336061452513966E-2</v>
      </c>
      <c r="AC173" s="150">
        <f t="shared" si="3"/>
        <v>2.8257532130777904E-2</v>
      </c>
      <c r="AD173" s="150">
        <f t="shared" si="3"/>
        <v>2.8217897494305238E-2</v>
      </c>
      <c r="AE173" s="150">
        <f t="shared" si="3"/>
        <v>2.8155368965517243E-2</v>
      </c>
      <c r="AF173" s="150">
        <f t="shared" si="3"/>
        <v>2.8105054524361951E-2</v>
      </c>
      <c r="AG173" s="150">
        <f t="shared" si="3"/>
        <v>2.8048382903981265E-2</v>
      </c>
      <c r="AH173" s="150">
        <f t="shared" si="3"/>
        <v>2.7992209219858157E-2</v>
      </c>
      <c r="AI173" s="150">
        <f t="shared" si="3"/>
        <v>2.7910742550655541E-2</v>
      </c>
    </row>
    <row r="174" spans="1:52">
      <c r="A174" s="112" t="s">
        <v>8400</v>
      </c>
      <c r="B174" s="150">
        <f t="shared" si="1"/>
        <v>0</v>
      </c>
      <c r="C174" s="150">
        <f t="shared" si="1"/>
        <v>0</v>
      </c>
      <c r="D174" s="150">
        <f t="shared" si="1"/>
        <v>0</v>
      </c>
      <c r="E174" s="150">
        <f t="shared" si="1"/>
        <v>0</v>
      </c>
      <c r="F174" s="150">
        <f t="shared" si="1"/>
        <v>0</v>
      </c>
      <c r="G174" s="150">
        <f t="shared" si="1"/>
        <v>0</v>
      </c>
      <c r="H174" s="150">
        <f t="shared" si="1"/>
        <v>0</v>
      </c>
      <c r="I174" s="150">
        <f t="shared" si="1"/>
        <v>0</v>
      </c>
      <c r="J174" s="150">
        <f t="shared" si="1"/>
        <v>0</v>
      </c>
      <c r="K174" s="150">
        <f t="shared" si="1"/>
        <v>0</v>
      </c>
      <c r="L174" s="150">
        <f t="shared" si="2"/>
        <v>0</v>
      </c>
      <c r="M174" s="150">
        <f t="shared" si="2"/>
        <v>0</v>
      </c>
      <c r="N174" s="150">
        <f t="shared" si="2"/>
        <v>0</v>
      </c>
      <c r="O174" s="150">
        <f t="shared" si="2"/>
        <v>0</v>
      </c>
      <c r="P174" s="150">
        <f t="shared" si="2"/>
        <v>0</v>
      </c>
      <c r="Q174" s="150">
        <f t="shared" si="2"/>
        <v>0</v>
      </c>
      <c r="R174" s="150">
        <f t="shared" si="2"/>
        <v>0</v>
      </c>
      <c r="S174" s="150">
        <f t="shared" si="2"/>
        <v>0</v>
      </c>
      <c r="T174" s="150">
        <f t="shared" si="2"/>
        <v>0</v>
      </c>
      <c r="U174" s="150">
        <f t="shared" si="2"/>
        <v>0</v>
      </c>
      <c r="V174" s="150">
        <f t="shared" si="3"/>
        <v>0</v>
      </c>
      <c r="W174" s="150">
        <f t="shared" si="3"/>
        <v>0</v>
      </c>
      <c r="X174" s="150">
        <f t="shared" si="3"/>
        <v>0</v>
      </c>
      <c r="Y174" s="150">
        <f t="shared" si="3"/>
        <v>0</v>
      </c>
      <c r="Z174" s="150">
        <f t="shared" si="3"/>
        <v>0</v>
      </c>
      <c r="AA174" s="150">
        <f t="shared" si="3"/>
        <v>0</v>
      </c>
      <c r="AB174" s="150">
        <f t="shared" si="3"/>
        <v>0</v>
      </c>
      <c r="AC174" s="150">
        <f t="shared" si="3"/>
        <v>0</v>
      </c>
      <c r="AD174" s="150">
        <f t="shared" si="3"/>
        <v>0</v>
      </c>
      <c r="AE174" s="150">
        <f t="shared" si="3"/>
        <v>0</v>
      </c>
      <c r="AF174" s="150">
        <f t="shared" si="3"/>
        <v>0</v>
      </c>
      <c r="AG174" s="150">
        <f t="shared" si="3"/>
        <v>0</v>
      </c>
      <c r="AH174" s="150">
        <f t="shared" si="3"/>
        <v>0</v>
      </c>
      <c r="AI174" s="150">
        <f t="shared" si="3"/>
        <v>0</v>
      </c>
    </row>
    <row r="175" spans="1:52">
      <c r="A175" s="112" t="s">
        <v>8401</v>
      </c>
      <c r="B175" s="150">
        <f t="shared" si="1"/>
        <v>2.9890766965977159E-2</v>
      </c>
      <c r="C175" s="150">
        <f t="shared" si="1"/>
        <v>2.9971249789858566E-2</v>
      </c>
      <c r="D175" s="150">
        <f t="shared" si="1"/>
        <v>3.0104740794729412E-2</v>
      </c>
      <c r="E175" s="150">
        <f t="shared" si="1"/>
        <v>3.0244316664332228E-2</v>
      </c>
      <c r="F175" s="150">
        <f t="shared" si="1"/>
        <v>3.0424686286836321E-2</v>
      </c>
      <c r="G175" s="150">
        <f t="shared" si="1"/>
        <v>3.0583702850403714E-2</v>
      </c>
      <c r="H175" s="150">
        <f t="shared" si="1"/>
        <v>3.0756320945385721E-2</v>
      </c>
      <c r="I175" s="150">
        <f t="shared" si="1"/>
        <v>3.0917923937049781E-2</v>
      </c>
      <c r="J175" s="150">
        <f t="shared" si="1"/>
        <v>3.1103909982174688E-2</v>
      </c>
      <c r="K175" s="150">
        <f t="shared" si="1"/>
        <v>3.1267667269439421E-2</v>
      </c>
      <c r="L175" s="150">
        <f t="shared" si="2"/>
        <v>3.1424085399449034E-2</v>
      </c>
      <c r="M175" s="150">
        <f t="shared" si="2"/>
        <v>3.1548142723880596E-2</v>
      </c>
      <c r="N175" s="150">
        <f t="shared" si="2"/>
        <v>3.1641985781990518E-2</v>
      </c>
      <c r="O175" s="150">
        <f t="shared" si="2"/>
        <v>3.1760705882352941E-2</v>
      </c>
      <c r="P175" s="150">
        <f t="shared" si="2"/>
        <v>3.1796829745596868E-2</v>
      </c>
      <c r="Q175" s="150">
        <f t="shared" si="2"/>
        <v>3.1841844091360476E-2</v>
      </c>
      <c r="R175" s="150">
        <f t="shared" si="2"/>
        <v>3.1833735412474848E-2</v>
      </c>
      <c r="S175" s="150">
        <f t="shared" si="2"/>
        <v>3.1824453156822807E-2</v>
      </c>
      <c r="T175" s="150">
        <f t="shared" si="2"/>
        <v>3.1796708547888776E-2</v>
      </c>
      <c r="U175" s="150">
        <f t="shared" si="2"/>
        <v>3.1744715920915711E-2</v>
      </c>
      <c r="V175" s="150">
        <f t="shared" si="3"/>
        <v>3.1711038906414302E-2</v>
      </c>
      <c r="W175" s="150">
        <f t="shared" si="3"/>
        <v>3.1701215727948991E-2</v>
      </c>
      <c r="X175" s="150">
        <f t="shared" si="3"/>
        <v>3.1678181330472101E-2</v>
      </c>
      <c r="Y175" s="150">
        <f t="shared" si="3"/>
        <v>3.1667045503791985E-2</v>
      </c>
      <c r="Z175" s="150">
        <f t="shared" si="3"/>
        <v>3.1716326396495069E-2</v>
      </c>
      <c r="AA175" s="150">
        <f t="shared" si="3"/>
        <v>3.178057253599114E-2</v>
      </c>
      <c r="AB175" s="150">
        <f t="shared" si="3"/>
        <v>3.1796917318435751E-2</v>
      </c>
      <c r="AC175" s="150">
        <f t="shared" si="3"/>
        <v>3.1825776775648254E-2</v>
      </c>
      <c r="AD175" s="150">
        <f t="shared" si="3"/>
        <v>3.1904550113895216E-2</v>
      </c>
      <c r="AE175" s="150">
        <f t="shared" si="3"/>
        <v>3.1954127586206894E-2</v>
      </c>
      <c r="AF175" s="150">
        <f t="shared" si="3"/>
        <v>3.2011111368909516E-2</v>
      </c>
      <c r="AG175" s="150">
        <f t="shared" si="3"/>
        <v>3.2078166276346604E-2</v>
      </c>
      <c r="AH175" s="150">
        <f t="shared" si="3"/>
        <v>3.2144208037825056E-2</v>
      </c>
      <c r="AI175" s="150">
        <f t="shared" si="3"/>
        <v>3.2177275327771156E-2</v>
      </c>
    </row>
    <row r="176" spans="1:52">
      <c r="A176" s="112" t="s">
        <v>8402</v>
      </c>
      <c r="B176" s="150">
        <f t="shared" si="1"/>
        <v>1.8100790361645198E-2</v>
      </c>
      <c r="C176" s="150">
        <f t="shared" si="1"/>
        <v>1.8203035101368031E-2</v>
      </c>
      <c r="D176" s="150">
        <f t="shared" si="1"/>
        <v>1.8330212404647248E-2</v>
      </c>
      <c r="E176" s="150">
        <f t="shared" si="1"/>
        <v>1.8344958363686804E-2</v>
      </c>
      <c r="F176" s="150">
        <f t="shared" si="1"/>
        <v>1.8397733241143816E-2</v>
      </c>
      <c r="G176" s="150">
        <f t="shared" si="1"/>
        <v>1.8437276667466827E-2</v>
      </c>
      <c r="H176" s="150">
        <f t="shared" si="1"/>
        <v>1.847860826759086E-2</v>
      </c>
      <c r="I176" s="150">
        <f t="shared" si="1"/>
        <v>1.8505660268052979E-2</v>
      </c>
      <c r="J176" s="150">
        <f t="shared" si="1"/>
        <v>1.8546259358288769E-2</v>
      </c>
      <c r="K176" s="150">
        <f t="shared" si="1"/>
        <v>1.8579163652802894E-2</v>
      </c>
      <c r="L176" s="150">
        <f t="shared" si="2"/>
        <v>1.86178044077135E-2</v>
      </c>
      <c r="M176" s="150">
        <f t="shared" si="2"/>
        <v>1.864841697761194E-2</v>
      </c>
      <c r="N176" s="150">
        <f t="shared" si="2"/>
        <v>1.8674054976303318E-2</v>
      </c>
      <c r="O176" s="150">
        <f t="shared" si="2"/>
        <v>1.8721407907425266E-2</v>
      </c>
      <c r="P176" s="150">
        <f t="shared" si="2"/>
        <v>1.8720301369863013E-2</v>
      </c>
      <c r="Q176" s="150">
        <f t="shared" si="2"/>
        <v>1.8732101290963258E-2</v>
      </c>
      <c r="R176" s="150">
        <f t="shared" si="2"/>
        <v>1.8717362173038231E-2</v>
      </c>
      <c r="S176" s="150">
        <f t="shared" si="2"/>
        <v>1.8693797352342161E-2</v>
      </c>
      <c r="T176" s="150">
        <f t="shared" si="2"/>
        <v>1.8660773429454172E-2</v>
      </c>
      <c r="U176" s="150">
        <f t="shared" si="2"/>
        <v>1.8615277835587928E-2</v>
      </c>
      <c r="V176" s="150">
        <f t="shared" si="3"/>
        <v>1.8576223974763408E-2</v>
      </c>
      <c r="W176" s="150">
        <f t="shared" si="3"/>
        <v>1.8546323060573858E-2</v>
      </c>
      <c r="X176" s="150">
        <f t="shared" si="3"/>
        <v>1.850314592274678E-2</v>
      </c>
      <c r="Y176" s="150">
        <f t="shared" si="3"/>
        <v>1.8465973997833153E-2</v>
      </c>
      <c r="Z176" s="150">
        <f t="shared" si="3"/>
        <v>1.8453745892661556E-2</v>
      </c>
      <c r="AA176" s="150">
        <f t="shared" si="3"/>
        <v>1.84487430786268E-2</v>
      </c>
      <c r="AB176" s="150">
        <f t="shared" si="3"/>
        <v>1.8409722905027934E-2</v>
      </c>
      <c r="AC176" s="150">
        <f t="shared" si="3"/>
        <v>1.8377177001127395E-2</v>
      </c>
      <c r="AD176" s="150">
        <f t="shared" si="3"/>
        <v>1.8371388382687925E-2</v>
      </c>
      <c r="AE176" s="150">
        <f t="shared" si="3"/>
        <v>1.8350452873563218E-2</v>
      </c>
      <c r="AF176" s="150">
        <f t="shared" si="3"/>
        <v>1.8331881670533644E-2</v>
      </c>
      <c r="AG176" s="150">
        <f t="shared" si="3"/>
        <v>1.831564168618267E-2</v>
      </c>
      <c r="AH176" s="150">
        <f t="shared" si="3"/>
        <v>1.8300996453900709E-2</v>
      </c>
      <c r="AI176" s="150">
        <f t="shared" si="3"/>
        <v>1.8265392133492254E-2</v>
      </c>
    </row>
    <row r="177" spans="1:35">
      <c r="A177" s="112" t="s">
        <v>8403</v>
      </c>
      <c r="B177" s="150">
        <f t="shared" si="1"/>
        <v>7.1105267478101253E-2</v>
      </c>
      <c r="C177" s="150">
        <f t="shared" si="1"/>
        <v>6.9335680642386072E-2</v>
      </c>
      <c r="D177" s="150">
        <f t="shared" si="1"/>
        <v>6.7594674459243262E-2</v>
      </c>
      <c r="E177" s="150">
        <f t="shared" si="1"/>
        <v>6.5847146553007038E-2</v>
      </c>
      <c r="F177" s="150">
        <f t="shared" si="1"/>
        <v>6.4136380623794217E-2</v>
      </c>
      <c r="G177" s="150">
        <f t="shared" si="1"/>
        <v>6.2400049755962923E-2</v>
      </c>
      <c r="H177" s="150">
        <f t="shared" si="1"/>
        <v>6.0697158947421996E-2</v>
      </c>
      <c r="I177" s="150">
        <f t="shared" si="1"/>
        <v>5.9021484081598886E-2</v>
      </c>
      <c r="J177" s="150">
        <f t="shared" si="1"/>
        <v>5.7440909090909091E-2</v>
      </c>
      <c r="K177" s="150">
        <f t="shared" si="1"/>
        <v>5.588308227848101E-2</v>
      </c>
      <c r="L177" s="150">
        <f t="shared" si="2"/>
        <v>5.4423019283746557E-2</v>
      </c>
      <c r="M177" s="150">
        <f t="shared" si="2"/>
        <v>5.3011114738805973E-2</v>
      </c>
      <c r="N177" s="150">
        <f t="shared" si="2"/>
        <v>5.1726878672985782E-2</v>
      </c>
      <c r="O177" s="150">
        <f t="shared" si="2"/>
        <v>5.0663596914175504E-2</v>
      </c>
      <c r="P177" s="150">
        <f t="shared" si="2"/>
        <v>4.9682385518590999E-2</v>
      </c>
      <c r="Q177" s="150">
        <f t="shared" si="2"/>
        <v>4.8940267130089372E-2</v>
      </c>
      <c r="R177" s="150">
        <f t="shared" si="2"/>
        <v>4.8366560362173038E-2</v>
      </c>
      <c r="S177" s="150">
        <f t="shared" si="2"/>
        <v>4.7956420570264766E-2</v>
      </c>
      <c r="T177" s="150">
        <f t="shared" si="2"/>
        <v>4.7684216271884655E-2</v>
      </c>
      <c r="U177" s="150">
        <f t="shared" si="2"/>
        <v>4.747577003121748E-2</v>
      </c>
      <c r="V177" s="150">
        <f t="shared" si="3"/>
        <v>4.7377214511041009E-2</v>
      </c>
      <c r="W177" s="150">
        <f t="shared" si="3"/>
        <v>4.7327261424017004E-2</v>
      </c>
      <c r="X177" s="150">
        <f t="shared" si="3"/>
        <v>4.7249207081545064E-2</v>
      </c>
      <c r="Y177" s="150">
        <f t="shared" si="3"/>
        <v>4.7202058504875403E-2</v>
      </c>
      <c r="Z177" s="150">
        <f t="shared" si="3"/>
        <v>4.719596495071194E-2</v>
      </c>
      <c r="AA177" s="150">
        <f t="shared" si="3"/>
        <v>4.7216905869324477E-2</v>
      </c>
      <c r="AB177" s="150">
        <f t="shared" si="3"/>
        <v>4.7132966480446931E-2</v>
      </c>
      <c r="AC177" s="150">
        <f t="shared" si="3"/>
        <v>4.706614092446449E-2</v>
      </c>
      <c r="AD177" s="150">
        <f t="shared" si="3"/>
        <v>4.7056913439635535E-2</v>
      </c>
      <c r="AE177" s="150">
        <f t="shared" si="3"/>
        <v>4.7018689655172412E-2</v>
      </c>
      <c r="AF177" s="150">
        <f t="shared" si="3"/>
        <v>4.6978605568445478E-2</v>
      </c>
      <c r="AG177" s="150">
        <f t="shared" si="3"/>
        <v>4.6940065573770492E-2</v>
      </c>
      <c r="AH177" s="150">
        <f t="shared" si="3"/>
        <v>4.6907031796690306E-2</v>
      </c>
      <c r="AI177" s="150">
        <f t="shared" si="3"/>
        <v>4.6811087127532777E-2</v>
      </c>
    </row>
    <row r="178" spans="1:35">
      <c r="A178" s="112" t="s">
        <v>8404</v>
      </c>
      <c r="B178" s="150">
        <f t="shared" si="1"/>
        <v>2.0114799408675562E-3</v>
      </c>
      <c r="C178" s="150">
        <f t="shared" si="1"/>
        <v>1.9639265043036231E-3</v>
      </c>
      <c r="D178" s="150">
        <f t="shared" si="1"/>
        <v>1.9190648391615524E-3</v>
      </c>
      <c r="E178" s="150">
        <f t="shared" si="1"/>
        <v>1.8743339589285376E-3</v>
      </c>
      <c r="F178" s="150">
        <f t="shared" si="1"/>
        <v>1.8321810573188513E-3</v>
      </c>
      <c r="G178" s="150">
        <f t="shared" si="1"/>
        <v>1.7889622063567781E-3</v>
      </c>
      <c r="H178" s="150">
        <f t="shared" si="1"/>
        <v>1.7478526225571302E-3</v>
      </c>
      <c r="I178" s="150">
        <f t="shared" si="1"/>
        <v>1.707961402664841E-3</v>
      </c>
      <c r="J178" s="150">
        <f t="shared" si="1"/>
        <v>1.6717367201426025E-3</v>
      </c>
      <c r="K178" s="150">
        <f t="shared" si="1"/>
        <v>1.6367306509945752E-3</v>
      </c>
      <c r="L178" s="150">
        <f t="shared" si="2"/>
        <v>1.6040425160697889E-3</v>
      </c>
      <c r="M178" s="150">
        <f t="shared" si="2"/>
        <v>1.5728374067164178E-3</v>
      </c>
      <c r="N178" s="150">
        <f t="shared" si="2"/>
        <v>1.5433928909952606E-3</v>
      </c>
      <c r="O178" s="150">
        <f t="shared" si="2"/>
        <v>1.5202317261330761E-3</v>
      </c>
      <c r="P178" s="150">
        <f t="shared" si="2"/>
        <v>1.4991150684931507E-3</v>
      </c>
      <c r="Q178" s="150">
        <f t="shared" si="2"/>
        <v>1.4846854021847071E-3</v>
      </c>
      <c r="R178" s="150">
        <f t="shared" si="2"/>
        <v>1.4731354124748492E-3</v>
      </c>
      <c r="S178" s="150">
        <f t="shared" si="2"/>
        <v>1.4674583503054991E-3</v>
      </c>
      <c r="T178" s="150">
        <f t="shared" si="2"/>
        <v>1.4649004119464471E-3</v>
      </c>
      <c r="U178" s="150">
        <f t="shared" si="2"/>
        <v>1.4633348595213321E-3</v>
      </c>
      <c r="V178" s="150">
        <f t="shared" si="3"/>
        <v>1.4644048370136698E-3</v>
      </c>
      <c r="W178" s="150">
        <f t="shared" si="3"/>
        <v>1.4676408076514345E-3</v>
      </c>
      <c r="X178" s="150">
        <f t="shared" si="3"/>
        <v>1.4708195278969958E-3</v>
      </c>
      <c r="Y178" s="150">
        <f t="shared" si="3"/>
        <v>1.4741151679306609E-3</v>
      </c>
      <c r="Z178" s="150">
        <f t="shared" si="3"/>
        <v>1.4808127053669222E-3</v>
      </c>
      <c r="AA178" s="150">
        <f t="shared" si="3"/>
        <v>1.4879794019933554E-3</v>
      </c>
      <c r="AB178" s="150">
        <f t="shared" si="3"/>
        <v>1.493776089385475E-3</v>
      </c>
      <c r="AC178" s="150">
        <f t="shared" si="3"/>
        <v>1.5000676437429538E-3</v>
      </c>
      <c r="AD178" s="150">
        <f t="shared" si="3"/>
        <v>1.509396583143508E-3</v>
      </c>
      <c r="AE178" s="150">
        <f t="shared" si="3"/>
        <v>1.5175855172413792E-3</v>
      </c>
      <c r="AF178" s="150">
        <f t="shared" si="3"/>
        <v>1.5267803944315544E-3</v>
      </c>
      <c r="AG178" s="150">
        <f t="shared" si="3"/>
        <v>1.5373245901639343E-3</v>
      </c>
      <c r="AH178" s="150">
        <f t="shared" si="3"/>
        <v>1.5479641843971631E-3</v>
      </c>
      <c r="AI178" s="150">
        <f t="shared" si="3"/>
        <v>1.5575990464839096E-3</v>
      </c>
    </row>
    <row r="179" spans="1:35">
      <c r="A179" s="112" t="s">
        <v>8405</v>
      </c>
      <c r="B179" s="150">
        <f t="shared" si="1"/>
        <v>6.499542180457442E-3</v>
      </c>
      <c r="C179" s="150">
        <f t="shared" si="1"/>
        <v>6.4976620555985748E-3</v>
      </c>
      <c r="D179" s="150">
        <f t="shared" si="1"/>
        <v>6.4960530658263417E-3</v>
      </c>
      <c r="E179" s="150">
        <f t="shared" si="1"/>
        <v>6.4956835604916231E-3</v>
      </c>
      <c r="F179" s="150">
        <f t="shared" si="1"/>
        <v>6.5070220313308141E-3</v>
      </c>
      <c r="G179" s="150">
        <f t="shared" si="1"/>
        <v>6.5149723328766377E-3</v>
      </c>
      <c r="H179" s="150">
        <f t="shared" si="1"/>
        <v>6.534835594397494E-3</v>
      </c>
      <c r="I179" s="150">
        <f t="shared" si="1"/>
        <v>6.5549584514456756E-3</v>
      </c>
      <c r="J179" s="150">
        <f t="shared" si="1"/>
        <v>6.5827290552584669E-3</v>
      </c>
      <c r="K179" s="150">
        <f t="shared" si="1"/>
        <v>6.6072075949367088E-3</v>
      </c>
      <c r="L179" s="150">
        <f t="shared" si="2"/>
        <v>6.6284031221303949E-3</v>
      </c>
      <c r="M179" s="150">
        <f t="shared" si="2"/>
        <v>6.6414381529850746E-3</v>
      </c>
      <c r="N179" s="150">
        <f t="shared" si="2"/>
        <v>6.6455968720379151E-3</v>
      </c>
      <c r="O179" s="150">
        <f t="shared" si="2"/>
        <v>6.6554005785920932E-3</v>
      </c>
      <c r="P179" s="150">
        <f t="shared" si="2"/>
        <v>6.6456214285714283E-3</v>
      </c>
      <c r="Q179" s="150">
        <f t="shared" si="2"/>
        <v>6.6369451837140015E-3</v>
      </c>
      <c r="R179" s="150">
        <f t="shared" si="2"/>
        <v>6.6223698189134808E-3</v>
      </c>
      <c r="S179" s="150">
        <f t="shared" si="2"/>
        <v>6.6020866598778E-3</v>
      </c>
      <c r="T179" s="150">
        <f t="shared" si="2"/>
        <v>6.583068486096807E-3</v>
      </c>
      <c r="U179" s="150">
        <f t="shared" si="2"/>
        <v>6.5564607700312177E-3</v>
      </c>
      <c r="V179" s="150">
        <f t="shared" si="3"/>
        <v>6.5328543638275499E-3</v>
      </c>
      <c r="W179" s="150">
        <f t="shared" si="3"/>
        <v>6.5157071200850165E-3</v>
      </c>
      <c r="X179" s="150">
        <f t="shared" si="3"/>
        <v>6.4981757510729609E-3</v>
      </c>
      <c r="Y179" s="150">
        <f t="shared" si="3"/>
        <v>6.4823180931744308E-3</v>
      </c>
      <c r="Z179" s="150">
        <f t="shared" si="3"/>
        <v>6.4747089813800658E-3</v>
      </c>
      <c r="AA179" s="150">
        <f t="shared" si="3"/>
        <v>6.4763225913621264E-3</v>
      </c>
      <c r="AB179" s="150">
        <f t="shared" si="3"/>
        <v>6.4710865921787713E-3</v>
      </c>
      <c r="AC179" s="150">
        <f t="shared" si="3"/>
        <v>6.4689824126268327E-3</v>
      </c>
      <c r="AD179" s="150">
        <f t="shared" si="3"/>
        <v>6.4735093394077455E-3</v>
      </c>
      <c r="AE179" s="150">
        <f t="shared" si="3"/>
        <v>6.4778450574712642E-3</v>
      </c>
      <c r="AF179" s="150">
        <f t="shared" si="3"/>
        <v>6.4850293503480273E-3</v>
      </c>
      <c r="AG179" s="150">
        <f t="shared" si="3"/>
        <v>6.4940665105386415E-3</v>
      </c>
      <c r="AH179" s="150">
        <f t="shared" si="3"/>
        <v>6.5038407801418438E-3</v>
      </c>
      <c r="AI179" s="150">
        <f t="shared" si="3"/>
        <v>6.5080404052443386E-3</v>
      </c>
    </row>
    <row r="180" spans="1:35">
      <c r="A180" s="112" t="s">
        <v>4743</v>
      </c>
      <c r="B180" s="150">
        <f t="shared" si="1"/>
        <v>1.7186712006229141E-3</v>
      </c>
      <c r="C180" s="150">
        <f t="shared" si="1"/>
        <v>1.7046634523127649E-3</v>
      </c>
      <c r="D180" s="150">
        <f t="shared" si="1"/>
        <v>1.6922206107060434E-3</v>
      </c>
      <c r="E180" s="150">
        <f t="shared" si="1"/>
        <v>1.6785188718163153E-3</v>
      </c>
      <c r="F180" s="150">
        <f t="shared" si="1"/>
        <v>1.6668660940161028E-3</v>
      </c>
      <c r="G180" s="150">
        <f t="shared" si="1"/>
        <v>1.6543387679081231E-3</v>
      </c>
      <c r="H180" s="150">
        <f t="shared" si="1"/>
        <v>1.6427930827001731E-3</v>
      </c>
      <c r="I180" s="150">
        <f t="shared" si="1"/>
        <v>1.6306658787796629E-3</v>
      </c>
      <c r="J180" s="150">
        <f t="shared" si="1"/>
        <v>1.6205533868092693E-3</v>
      </c>
      <c r="K180" s="150">
        <f t="shared" si="1"/>
        <v>1.6106421338155515E-3</v>
      </c>
      <c r="L180" s="150">
        <f t="shared" si="2"/>
        <v>1.6018193755739211E-3</v>
      </c>
      <c r="M180" s="150">
        <f t="shared" si="2"/>
        <v>1.5930740671641793E-3</v>
      </c>
      <c r="N180" s="150">
        <f t="shared" si="2"/>
        <v>1.5855142180094786E-3</v>
      </c>
      <c r="O180" s="150">
        <f t="shared" si="2"/>
        <v>1.5818185149469625E-3</v>
      </c>
      <c r="P180" s="150">
        <f t="shared" si="2"/>
        <v>1.576771037181996E-3</v>
      </c>
      <c r="Q180" s="150">
        <f t="shared" si="2"/>
        <v>1.5753649453823237E-3</v>
      </c>
      <c r="R180" s="150">
        <f t="shared" si="2"/>
        <v>1.5747219315895373E-3</v>
      </c>
      <c r="S180" s="150">
        <f t="shared" si="2"/>
        <v>1.5760429735234215E-3</v>
      </c>
      <c r="T180" s="150">
        <f t="shared" si="2"/>
        <v>1.5780683831101957E-3</v>
      </c>
      <c r="U180" s="150">
        <f t="shared" si="2"/>
        <v>1.5802342351716959E-3</v>
      </c>
      <c r="V180" s="150">
        <f t="shared" si="3"/>
        <v>1.5834344900105151E-3</v>
      </c>
      <c r="W180" s="150">
        <f t="shared" si="3"/>
        <v>1.5876024442082891E-3</v>
      </c>
      <c r="X180" s="150">
        <f t="shared" si="3"/>
        <v>1.5904665236051504E-3</v>
      </c>
      <c r="Y180" s="150">
        <f t="shared" si="3"/>
        <v>1.5935799566630555E-3</v>
      </c>
      <c r="Z180" s="150">
        <f t="shared" si="3"/>
        <v>1.5985831325301206E-3</v>
      </c>
      <c r="AA180" s="150">
        <f t="shared" si="3"/>
        <v>1.6039214839424143E-3</v>
      </c>
      <c r="AB180" s="150">
        <f t="shared" si="3"/>
        <v>1.6063649162011175E-3</v>
      </c>
      <c r="AC180" s="150">
        <f t="shared" si="3"/>
        <v>1.6091295377677565E-3</v>
      </c>
      <c r="AD180" s="150">
        <f t="shared" si="3"/>
        <v>1.6143739179954443E-3</v>
      </c>
      <c r="AE180" s="150">
        <f t="shared" si="3"/>
        <v>1.6181971264367817E-3</v>
      </c>
      <c r="AF180" s="150">
        <f t="shared" si="3"/>
        <v>1.6221091647331788E-3</v>
      </c>
      <c r="AG180" s="150">
        <f t="shared" si="3"/>
        <v>1.6260628805620609E-3</v>
      </c>
      <c r="AH180" s="150">
        <f t="shared" si="3"/>
        <v>1.6301121749408985E-3</v>
      </c>
      <c r="AI180" s="150">
        <f t="shared" si="3"/>
        <v>1.6322917759237188E-3</v>
      </c>
    </row>
    <row r="181" spans="1:35">
      <c r="A181" s="112" t="s">
        <v>5449</v>
      </c>
      <c r="B181" s="150">
        <f t="shared" si="1"/>
        <v>2.4705809712283994E-3</v>
      </c>
      <c r="C181" s="150">
        <f t="shared" si="1"/>
        <v>2.4478714051878732E-3</v>
      </c>
      <c r="D181" s="150">
        <f t="shared" si="1"/>
        <v>2.4273949618019248E-3</v>
      </c>
      <c r="E181" s="150">
        <f t="shared" si="1"/>
        <v>2.4049881889614249E-3</v>
      </c>
      <c r="F181" s="150">
        <f t="shared" si="1"/>
        <v>2.3855185187983178E-3</v>
      </c>
      <c r="G181" s="150">
        <f t="shared" si="1"/>
        <v>2.3647973309161912E-3</v>
      </c>
      <c r="H181" s="150">
        <f t="shared" si="1"/>
        <v>2.3455403646167983E-3</v>
      </c>
      <c r="I181" s="150">
        <f t="shared" si="1"/>
        <v>2.3255348300664186E-3</v>
      </c>
      <c r="J181" s="150">
        <f t="shared" si="1"/>
        <v>2.308516934046346E-3</v>
      </c>
      <c r="K181" s="150">
        <f t="shared" si="1"/>
        <v>2.2919335443037977E-3</v>
      </c>
      <c r="L181" s="150">
        <f t="shared" si="2"/>
        <v>2.2770411386593206E-3</v>
      </c>
      <c r="M181" s="150">
        <f t="shared" si="2"/>
        <v>2.262427145522388E-3</v>
      </c>
      <c r="N181" s="150">
        <f t="shared" si="2"/>
        <v>2.249730047393365E-3</v>
      </c>
      <c r="O181" s="150">
        <f t="shared" si="2"/>
        <v>2.2428216972034715E-3</v>
      </c>
      <c r="P181" s="150">
        <f t="shared" si="2"/>
        <v>2.2343454011741681E-3</v>
      </c>
      <c r="Q181" s="150">
        <f t="shared" si="2"/>
        <v>2.23142591857001E-3</v>
      </c>
      <c r="R181" s="150">
        <f t="shared" si="2"/>
        <v>2.2299704225352112E-3</v>
      </c>
      <c r="S181" s="150">
        <f t="shared" si="2"/>
        <v>2.2316456211812627E-3</v>
      </c>
      <c r="T181" s="150">
        <f t="shared" si="2"/>
        <v>2.2345400617919671E-3</v>
      </c>
      <c r="U181" s="150">
        <f t="shared" si="2"/>
        <v>2.2378010405827262E-3</v>
      </c>
      <c r="V181" s="150">
        <f t="shared" si="3"/>
        <v>2.2426124079915877E-3</v>
      </c>
      <c r="W181" s="150">
        <f t="shared" si="3"/>
        <v>2.2488187035069073E-3</v>
      </c>
      <c r="X181" s="150">
        <f t="shared" si="3"/>
        <v>2.2531738197424894E-3</v>
      </c>
      <c r="Y181" s="150">
        <f t="shared" si="3"/>
        <v>2.2578596966413866E-3</v>
      </c>
      <c r="Z181" s="150">
        <f t="shared" si="3"/>
        <v>2.2652136911281489E-3</v>
      </c>
      <c r="AA181" s="150">
        <f t="shared" si="3"/>
        <v>2.2730299003322261E-3</v>
      </c>
      <c r="AB181" s="150">
        <f t="shared" si="3"/>
        <v>2.2767607821229051E-3</v>
      </c>
      <c r="AC181" s="150">
        <f t="shared" si="3"/>
        <v>2.2809350620067643E-3</v>
      </c>
      <c r="AD181" s="150">
        <f t="shared" si="3"/>
        <v>2.2886578587699318E-3</v>
      </c>
      <c r="AE181" s="150">
        <f t="shared" si="3"/>
        <v>2.2943667816091953E-3</v>
      </c>
      <c r="AF181" s="150">
        <f t="shared" si="3"/>
        <v>2.3002075406032482E-3</v>
      </c>
      <c r="AG181" s="150">
        <f t="shared" si="3"/>
        <v>2.3061099531615924E-3</v>
      </c>
      <c r="AH181" s="150">
        <f t="shared" si="3"/>
        <v>2.3121478723404257E-3</v>
      </c>
      <c r="AI181" s="150">
        <f t="shared" si="3"/>
        <v>2.3155406436233613E-3</v>
      </c>
    </row>
    <row r="182" spans="1:35">
      <c r="A182" s="112" t="s">
        <v>8406</v>
      </c>
      <c r="B182" s="150">
        <f t="shared" si="1"/>
        <v>0.117918234141762</v>
      </c>
      <c r="C182" s="150">
        <f t="shared" si="1"/>
        <v>0.11862068461485936</v>
      </c>
      <c r="D182" s="150">
        <f t="shared" si="1"/>
        <v>0.11954721134327548</v>
      </c>
      <c r="E182" s="150">
        <f t="shared" si="1"/>
        <v>0.1197214118709667</v>
      </c>
      <c r="F182" s="150">
        <f t="shared" si="1"/>
        <v>0.12096599413849218</v>
      </c>
      <c r="G182" s="150">
        <f t="shared" si="1"/>
        <v>0.12225374308321917</v>
      </c>
      <c r="H182" s="150">
        <f t="shared" si="1"/>
        <v>0.12280474190293517</v>
      </c>
      <c r="I182" s="150">
        <f t="shared" si="1"/>
        <v>0.12371272265598977</v>
      </c>
      <c r="J182" s="150">
        <f t="shared" si="1"/>
        <v>0.12457227807486632</v>
      </c>
      <c r="K182" s="150">
        <f t="shared" si="1"/>
        <v>0.12533947739602169</v>
      </c>
      <c r="L182" s="150">
        <f t="shared" si="2"/>
        <v>0.12611710468319559</v>
      </c>
      <c r="M182" s="150">
        <f t="shared" si="2"/>
        <v>0.12683590764925373</v>
      </c>
      <c r="N182" s="150">
        <f t="shared" si="2"/>
        <v>0.12756667867298579</v>
      </c>
      <c r="O182" s="150">
        <f t="shared" si="2"/>
        <v>0.12850177820636452</v>
      </c>
      <c r="P182" s="150">
        <f t="shared" si="2"/>
        <v>0.12920546477495107</v>
      </c>
      <c r="Q182" s="150">
        <f t="shared" si="2"/>
        <v>0.13005607547169812</v>
      </c>
      <c r="R182" s="150">
        <f t="shared" si="2"/>
        <v>0.13080541951710262</v>
      </c>
      <c r="S182" s="150">
        <f t="shared" si="2"/>
        <v>0.13153746843177189</v>
      </c>
      <c r="T182" s="150">
        <f t="shared" si="2"/>
        <v>0.13218553450051493</v>
      </c>
      <c r="U182" s="150">
        <f t="shared" si="2"/>
        <v>0.13269164412070761</v>
      </c>
      <c r="V182" s="150">
        <f t="shared" si="3"/>
        <v>0.13315148790746584</v>
      </c>
      <c r="W182" s="150">
        <f t="shared" si="3"/>
        <v>0.13358027417640808</v>
      </c>
      <c r="X182" s="150">
        <f t="shared" si="3"/>
        <v>0.13379851609442059</v>
      </c>
      <c r="Y182" s="150">
        <f t="shared" si="3"/>
        <v>0.13395612242686891</v>
      </c>
      <c r="Z182" s="150">
        <f t="shared" si="3"/>
        <v>0.13419407776560788</v>
      </c>
      <c r="AA182" s="150">
        <f t="shared" si="3"/>
        <v>0.1344020365448505</v>
      </c>
      <c r="AB182" s="150">
        <f t="shared" si="3"/>
        <v>0.13430764916201118</v>
      </c>
      <c r="AC182" s="150">
        <f t="shared" si="3"/>
        <v>0.1342199785794814</v>
      </c>
      <c r="AD182" s="150">
        <f t="shared" si="3"/>
        <v>0.13430290432801822</v>
      </c>
      <c r="AE182" s="150">
        <f t="shared" si="3"/>
        <v>0.134268</v>
      </c>
      <c r="AF182" s="150">
        <f t="shared" si="3"/>
        <v>0.13424698839907193</v>
      </c>
      <c r="AG182" s="150">
        <f t="shared" si="3"/>
        <v>0.13424724004683841</v>
      </c>
      <c r="AH182" s="150">
        <f t="shared" si="3"/>
        <v>0.13427789243498817</v>
      </c>
      <c r="AI182" s="150">
        <f t="shared" si="3"/>
        <v>0.1341757389749702</v>
      </c>
    </row>
    <row r="183" spans="1:35">
      <c r="A183" s="112" t="s">
        <v>8407</v>
      </c>
      <c r="B183" s="150">
        <f t="shared" ref="B183:K192" si="4">SUMIFS(B$7:B$162,$A$7:$A$162,$A183)/B$163</f>
        <v>2.8383065873913912E-2</v>
      </c>
      <c r="C183" s="150">
        <f t="shared" si="4"/>
        <v>2.8443768278439419E-2</v>
      </c>
      <c r="D183" s="150">
        <f t="shared" si="4"/>
        <v>2.8532517175236208E-2</v>
      </c>
      <c r="E183" s="150">
        <f t="shared" si="4"/>
        <v>2.8613886903672954E-2</v>
      </c>
      <c r="F183" s="150">
        <f t="shared" si="4"/>
        <v>2.8730690383513495E-2</v>
      </c>
      <c r="G183" s="150">
        <f t="shared" si="4"/>
        <v>2.883322866203716E-2</v>
      </c>
      <c r="H183" s="150">
        <f t="shared" si="4"/>
        <v>2.8947147233485227E-2</v>
      </c>
      <c r="I183" s="150">
        <f t="shared" si="4"/>
        <v>2.904307932094843E-2</v>
      </c>
      <c r="J183" s="150">
        <f t="shared" si="4"/>
        <v>2.9163663992869876E-2</v>
      </c>
      <c r="K183" s="150">
        <f t="shared" si="4"/>
        <v>2.9272307414104883E-2</v>
      </c>
      <c r="L183" s="150">
        <f t="shared" ref="L183:U192" si="5">SUMIFS(L$7:L$162,$A$7:$A$162,$A183)/L$163</f>
        <v>2.9385677685950413E-2</v>
      </c>
      <c r="M183" s="150">
        <f t="shared" si="5"/>
        <v>2.9481570895522387E-2</v>
      </c>
      <c r="N183" s="150">
        <f t="shared" si="5"/>
        <v>2.9572777251184835E-2</v>
      </c>
      <c r="O183" s="150">
        <f t="shared" si="5"/>
        <v>2.9701424300867887E-2</v>
      </c>
      <c r="P183" s="150">
        <f t="shared" si="5"/>
        <v>2.9764766144814089E-2</v>
      </c>
      <c r="Q183" s="150">
        <f t="shared" si="5"/>
        <v>2.9851693147964251E-2</v>
      </c>
      <c r="R183" s="150">
        <f t="shared" si="5"/>
        <v>2.990858651911469E-2</v>
      </c>
      <c r="S183" s="150">
        <f t="shared" si="5"/>
        <v>2.9961572301425661E-2</v>
      </c>
      <c r="T183" s="150">
        <f t="shared" si="5"/>
        <v>3.0000382080329558E-2</v>
      </c>
      <c r="U183" s="150">
        <f t="shared" si="5"/>
        <v>3.0020227887617067E-2</v>
      </c>
      <c r="V183" s="150">
        <f t="shared" ref="V183:AI192" si="6">SUMIFS(V$7:V$162,$A$7:$A$162,$A183)/V$163</f>
        <v>3.0047635120925342E-2</v>
      </c>
      <c r="W183" s="150">
        <f t="shared" si="6"/>
        <v>3.0088733262486716E-2</v>
      </c>
      <c r="X183" s="150">
        <f t="shared" si="6"/>
        <v>3.0104256437768241E-2</v>
      </c>
      <c r="Y183" s="150">
        <f t="shared" si="6"/>
        <v>3.0126744312026003E-2</v>
      </c>
      <c r="Z183" s="150">
        <f t="shared" si="6"/>
        <v>3.0186249726177436E-2</v>
      </c>
      <c r="AA183" s="150">
        <f t="shared" si="6"/>
        <v>3.0254275747508306E-2</v>
      </c>
      <c r="AB183" s="150">
        <f t="shared" si="6"/>
        <v>3.0266843575418995E-2</v>
      </c>
      <c r="AC183" s="150">
        <f t="shared" si="6"/>
        <v>3.0287959413754229E-2</v>
      </c>
      <c r="AD183" s="150">
        <f t="shared" si="6"/>
        <v>3.0353095671981776E-2</v>
      </c>
      <c r="AE183" s="150">
        <f t="shared" si="6"/>
        <v>3.0392405747126438E-2</v>
      </c>
      <c r="AF183" s="150">
        <f t="shared" si="6"/>
        <v>3.0433421113689095E-2</v>
      </c>
      <c r="AG183" s="150">
        <f t="shared" si="6"/>
        <v>3.0475692037470727E-2</v>
      </c>
      <c r="AH183" s="150">
        <f t="shared" si="6"/>
        <v>3.0520035460992908E-2</v>
      </c>
      <c r="AI183" s="150">
        <f t="shared" si="6"/>
        <v>3.0528877234803336E-2</v>
      </c>
    </row>
    <row r="184" spans="1:35">
      <c r="A184" s="112" t="s">
        <v>8408</v>
      </c>
      <c r="B184" s="150">
        <f t="shared" si="4"/>
        <v>1.7176013767289999E-2</v>
      </c>
      <c r="C184" s="150">
        <f t="shared" si="4"/>
        <v>1.719091101637461E-2</v>
      </c>
      <c r="D184" s="150">
        <f t="shared" si="4"/>
        <v>1.7221940227683027E-2</v>
      </c>
      <c r="E184" s="150">
        <f t="shared" si="4"/>
        <v>1.7255688979606745E-2</v>
      </c>
      <c r="F184" s="150">
        <f t="shared" si="4"/>
        <v>1.7302978496475638E-2</v>
      </c>
      <c r="G184" s="150">
        <f t="shared" si="4"/>
        <v>1.7340812593977302E-2</v>
      </c>
      <c r="H184" s="150">
        <f t="shared" si="4"/>
        <v>1.7386202818489484E-2</v>
      </c>
      <c r="I184" s="150">
        <f t="shared" si="4"/>
        <v>1.7429501029743836E-2</v>
      </c>
      <c r="J184" s="150">
        <f t="shared" si="4"/>
        <v>1.748758734402852E-2</v>
      </c>
      <c r="K184" s="150">
        <f t="shared" si="4"/>
        <v>1.7538065099457503E-2</v>
      </c>
      <c r="L184" s="150">
        <f t="shared" si="5"/>
        <v>1.7591936639118459E-2</v>
      </c>
      <c r="M184" s="150">
        <f t="shared" si="5"/>
        <v>1.7629649253731342E-2</v>
      </c>
      <c r="N184" s="150">
        <f t="shared" si="5"/>
        <v>1.7659674881516589E-2</v>
      </c>
      <c r="O184" s="150">
        <f t="shared" si="5"/>
        <v>1.7703073288331726E-2</v>
      </c>
      <c r="P184" s="150">
        <f t="shared" si="5"/>
        <v>1.7699076320939335E-2</v>
      </c>
      <c r="Q184" s="150">
        <f t="shared" si="5"/>
        <v>1.7694023833167826E-2</v>
      </c>
      <c r="R184" s="150">
        <f t="shared" si="5"/>
        <v>1.7657756539235413E-2</v>
      </c>
      <c r="S184" s="150">
        <f t="shared" si="5"/>
        <v>1.760199083503055E-2</v>
      </c>
      <c r="T184" s="150">
        <f t="shared" si="5"/>
        <v>1.7529270854788878E-2</v>
      </c>
      <c r="U184" s="150">
        <f t="shared" si="5"/>
        <v>1.7431196670135277E-2</v>
      </c>
      <c r="V184" s="150">
        <f t="shared" si="6"/>
        <v>1.7334479495268139E-2</v>
      </c>
      <c r="W184" s="150">
        <f t="shared" si="6"/>
        <v>1.7235029224229544E-2</v>
      </c>
      <c r="X184" s="150">
        <f t="shared" si="6"/>
        <v>1.7114334012875536E-2</v>
      </c>
      <c r="Y184" s="150">
        <f t="shared" si="6"/>
        <v>1.6997409642470207E-2</v>
      </c>
      <c r="Z184" s="150">
        <f t="shared" si="6"/>
        <v>1.6895806462212486E-2</v>
      </c>
      <c r="AA184" s="150">
        <f t="shared" si="6"/>
        <v>1.6799289922480622E-2</v>
      </c>
      <c r="AB184" s="150">
        <f t="shared" si="6"/>
        <v>1.6666279999999999E-2</v>
      </c>
      <c r="AC184" s="150">
        <f t="shared" si="6"/>
        <v>1.6536832581736188E-2</v>
      </c>
      <c r="AD184" s="150">
        <f t="shared" si="6"/>
        <v>1.6429117881548976E-2</v>
      </c>
      <c r="AE184" s="150">
        <f t="shared" si="6"/>
        <v>1.6307544482758621E-2</v>
      </c>
      <c r="AF184" s="150">
        <f t="shared" si="6"/>
        <v>1.6187079814385153E-2</v>
      </c>
      <c r="AG184" s="150">
        <f t="shared" si="6"/>
        <v>1.6069059484777517E-2</v>
      </c>
      <c r="AH184" s="150">
        <f t="shared" si="6"/>
        <v>1.5952383924349882E-2</v>
      </c>
      <c r="AI184" s="150">
        <f t="shared" si="6"/>
        <v>1.5817034684147795E-2</v>
      </c>
    </row>
    <row r="185" spans="1:35">
      <c r="A185" s="112" t="s">
        <v>8409</v>
      </c>
      <c r="B185" s="150">
        <f t="shared" si="4"/>
        <v>8.8577959066740556E-4</v>
      </c>
      <c r="C185" s="150">
        <f t="shared" si="4"/>
        <v>8.7209106586052132E-4</v>
      </c>
      <c r="D185" s="150">
        <f t="shared" si="4"/>
        <v>8.5973934834375964E-4</v>
      </c>
      <c r="E185" s="150">
        <f t="shared" si="4"/>
        <v>8.4753764379743592E-4</v>
      </c>
      <c r="F185" s="150">
        <f t="shared" si="4"/>
        <v>8.3658852004575264E-4</v>
      </c>
      <c r="G185" s="150">
        <f t="shared" si="4"/>
        <v>8.2525811975880177E-4</v>
      </c>
      <c r="H185" s="150">
        <f t="shared" si="4"/>
        <v>8.1484798026384465E-4</v>
      </c>
      <c r="I185" s="150">
        <f t="shared" si="4"/>
        <v>8.0486498766949586E-4</v>
      </c>
      <c r="J185" s="150">
        <f t="shared" si="4"/>
        <v>7.9635721925133685E-4</v>
      </c>
      <c r="K185" s="150">
        <f t="shared" si="4"/>
        <v>7.8810958408679927E-4</v>
      </c>
      <c r="L185" s="150">
        <f t="shared" si="5"/>
        <v>7.8053562901744724E-4</v>
      </c>
      <c r="M185" s="150">
        <f t="shared" si="5"/>
        <v>7.7308955223880592E-4</v>
      </c>
      <c r="N185" s="150">
        <f t="shared" si="5"/>
        <v>7.6584265402843599E-4</v>
      </c>
      <c r="O185" s="150">
        <f t="shared" si="5"/>
        <v>7.6064705882352942E-4</v>
      </c>
      <c r="P185" s="150">
        <f t="shared" si="5"/>
        <v>7.5518767123287673E-4</v>
      </c>
      <c r="Q185" s="150">
        <f t="shared" si="5"/>
        <v>7.5171370407149955E-4</v>
      </c>
      <c r="R185" s="150">
        <f t="shared" si="5"/>
        <v>7.4845895372233409E-4</v>
      </c>
      <c r="S185" s="150">
        <f t="shared" si="5"/>
        <v>7.4676109979633404E-4</v>
      </c>
      <c r="T185" s="150">
        <f t="shared" si="5"/>
        <v>7.4562296601441813E-4</v>
      </c>
      <c r="U185" s="150">
        <f t="shared" si="5"/>
        <v>7.4437294484911549E-4</v>
      </c>
      <c r="V185" s="150">
        <f t="shared" si="6"/>
        <v>7.4394237644584654E-4</v>
      </c>
      <c r="W185" s="150">
        <f t="shared" si="6"/>
        <v>7.4430297555791718E-4</v>
      </c>
      <c r="X185" s="150">
        <f t="shared" si="6"/>
        <v>7.4449967811158807E-4</v>
      </c>
      <c r="Y185" s="150">
        <f t="shared" si="6"/>
        <v>7.448962080173349E-4</v>
      </c>
      <c r="Z185" s="150">
        <f t="shared" si="6"/>
        <v>7.4696516976998902E-4</v>
      </c>
      <c r="AA185" s="150">
        <f t="shared" si="6"/>
        <v>7.4942558139534871E-4</v>
      </c>
      <c r="AB185" s="150">
        <f t="shared" si="6"/>
        <v>7.511131843575419E-4</v>
      </c>
      <c r="AC185" s="150">
        <f t="shared" si="6"/>
        <v>7.5316662908680944E-4</v>
      </c>
      <c r="AD185" s="150">
        <f t="shared" si="6"/>
        <v>7.5667391799544423E-4</v>
      </c>
      <c r="AE185" s="150">
        <f t="shared" si="6"/>
        <v>7.596127586206896E-4</v>
      </c>
      <c r="AF185" s="150">
        <f t="shared" si="6"/>
        <v>7.6294686774942009E-4</v>
      </c>
      <c r="AG185" s="150">
        <f t="shared" si="6"/>
        <v>7.667825526932084E-4</v>
      </c>
      <c r="AH185" s="150">
        <f t="shared" si="6"/>
        <v>7.7063356973995276E-4</v>
      </c>
      <c r="AI185" s="150">
        <f t="shared" si="6"/>
        <v>7.7384779499404057E-4</v>
      </c>
    </row>
    <row r="186" spans="1:35">
      <c r="A186" s="112" t="s">
        <v>8410</v>
      </c>
      <c r="B186" s="150">
        <f t="shared" si="4"/>
        <v>2.4342952929183093E-2</v>
      </c>
      <c r="C186" s="150">
        <f t="shared" si="4"/>
        <v>2.4224881508112042E-2</v>
      </c>
      <c r="D186" s="150">
        <f t="shared" si="4"/>
        <v>2.412864447021365E-2</v>
      </c>
      <c r="E186" s="150">
        <f t="shared" si="4"/>
        <v>2.4054878067792208E-2</v>
      </c>
      <c r="F186" s="150">
        <f t="shared" si="4"/>
        <v>2.3988820947821742E-2</v>
      </c>
      <c r="G186" s="150">
        <f t="shared" si="4"/>
        <v>2.3906016875935066E-2</v>
      </c>
      <c r="H186" s="150">
        <f t="shared" si="4"/>
        <v>2.3825892764496565E-2</v>
      </c>
      <c r="I186" s="150">
        <f t="shared" si="4"/>
        <v>2.3725876418357102E-2</v>
      </c>
      <c r="J186" s="150">
        <f t="shared" si="4"/>
        <v>2.3644227272727272E-2</v>
      </c>
      <c r="K186" s="150">
        <f t="shared" si="4"/>
        <v>2.3558611211573238E-2</v>
      </c>
      <c r="L186" s="150">
        <f t="shared" si="5"/>
        <v>2.3487630853994489E-2</v>
      </c>
      <c r="M186" s="150">
        <f t="shared" si="5"/>
        <v>2.3416861007462687E-2</v>
      </c>
      <c r="N186" s="150">
        <f t="shared" si="5"/>
        <v>2.335109952606635E-2</v>
      </c>
      <c r="O186" s="150">
        <f t="shared" si="5"/>
        <v>2.3322091610414656E-2</v>
      </c>
      <c r="P186" s="150">
        <f t="shared" si="5"/>
        <v>2.3256107632093934E-2</v>
      </c>
      <c r="Q186" s="150">
        <f t="shared" si="5"/>
        <v>2.3216991062562066E-2</v>
      </c>
      <c r="R186" s="150">
        <f t="shared" si="5"/>
        <v>2.3164838028169012E-2</v>
      </c>
      <c r="S186" s="150">
        <f t="shared" si="5"/>
        <v>2.3118514256619146E-2</v>
      </c>
      <c r="T186" s="150">
        <f t="shared" si="5"/>
        <v>2.3070435633367661E-2</v>
      </c>
      <c r="U186" s="150">
        <f t="shared" si="5"/>
        <v>2.3018531737773153E-2</v>
      </c>
      <c r="V186" s="150">
        <f t="shared" si="6"/>
        <v>2.2984896950578339E-2</v>
      </c>
      <c r="W186" s="150">
        <f t="shared" si="6"/>
        <v>2.2964921360255047E-2</v>
      </c>
      <c r="X186" s="150">
        <f t="shared" si="6"/>
        <v>2.2935304721030041E-2</v>
      </c>
      <c r="Y186" s="150">
        <f t="shared" si="6"/>
        <v>2.2913386782231853E-2</v>
      </c>
      <c r="Z186" s="150">
        <f t="shared" si="6"/>
        <v>2.2923918948521357E-2</v>
      </c>
      <c r="AA186" s="150">
        <f t="shared" si="6"/>
        <v>2.2952078626799557E-2</v>
      </c>
      <c r="AB186" s="150">
        <f t="shared" si="6"/>
        <v>2.2940386592178771E-2</v>
      </c>
      <c r="AC186" s="150">
        <f t="shared" si="6"/>
        <v>2.293571476888388E-2</v>
      </c>
      <c r="AD186" s="150">
        <f t="shared" si="6"/>
        <v>2.2970107061503417E-2</v>
      </c>
      <c r="AE186" s="150">
        <f t="shared" si="6"/>
        <v>2.298495172413793E-2</v>
      </c>
      <c r="AF186" s="150">
        <f t="shared" si="6"/>
        <v>2.3005709976798145E-2</v>
      </c>
      <c r="AG186" s="150">
        <f t="shared" si="6"/>
        <v>2.3031200234192039E-2</v>
      </c>
      <c r="AH186" s="150">
        <f t="shared" si="6"/>
        <v>2.306118439716312E-2</v>
      </c>
      <c r="AI186" s="150">
        <f t="shared" si="6"/>
        <v>2.3063722288438619E-2</v>
      </c>
    </row>
    <row r="187" spans="1:35">
      <c r="A187" s="112" t="s">
        <v>8411</v>
      </c>
      <c r="B187" s="150">
        <f t="shared" si="4"/>
        <v>1.2544006634279009E-2</v>
      </c>
      <c r="C187" s="150">
        <f t="shared" si="4"/>
        <v>1.2483179118706399E-2</v>
      </c>
      <c r="D187" s="150">
        <f t="shared" si="4"/>
        <v>1.2433600900288985E-2</v>
      </c>
      <c r="E187" s="150">
        <f t="shared" si="4"/>
        <v>1.2395565662024521E-2</v>
      </c>
      <c r="F187" s="150">
        <f t="shared" si="4"/>
        <v>1.2361494029931037E-2</v>
      </c>
      <c r="G187" s="150">
        <f t="shared" si="4"/>
        <v>1.2318744557406499E-2</v>
      </c>
      <c r="H187" s="150">
        <f t="shared" si="4"/>
        <v>1.2277307963654359E-2</v>
      </c>
      <c r="I187" s="150">
        <f t="shared" si="4"/>
        <v>1.2225542376068127E-2</v>
      </c>
      <c r="J187" s="150">
        <f t="shared" si="4"/>
        <v>1.2183130124777184E-2</v>
      </c>
      <c r="K187" s="150">
        <f t="shared" si="4"/>
        <v>1.2138548824593129E-2</v>
      </c>
      <c r="L187" s="150">
        <f t="shared" si="5"/>
        <v>1.2101374655647383E-2</v>
      </c>
      <c r="M187" s="150">
        <f t="shared" si="5"/>
        <v>1.2064179104477612E-2</v>
      </c>
      <c r="N187" s="150">
        <f t="shared" si="5"/>
        <v>1.2029460663507109E-2</v>
      </c>
      <c r="O187" s="150">
        <f t="shared" si="5"/>
        <v>1.2013615236258438E-2</v>
      </c>
      <c r="P187" s="150">
        <f t="shared" si="5"/>
        <v>1.1978711350293542E-2</v>
      </c>
      <c r="Q187" s="150">
        <f t="shared" si="5"/>
        <v>1.1957713008937438E-2</v>
      </c>
      <c r="R187" s="150">
        <f t="shared" si="5"/>
        <v>1.1930123742454729E-2</v>
      </c>
      <c r="S187" s="150">
        <f t="shared" si="5"/>
        <v>1.1905709775967414E-2</v>
      </c>
      <c r="T187" s="150">
        <f t="shared" si="5"/>
        <v>1.1880590113285273E-2</v>
      </c>
      <c r="U187" s="150">
        <f t="shared" si="5"/>
        <v>1.1853704474505723E-2</v>
      </c>
      <c r="V187" s="150">
        <f t="shared" si="6"/>
        <v>1.1836371188222923E-2</v>
      </c>
      <c r="W187" s="150">
        <f t="shared" si="6"/>
        <v>1.1826180658873539E-2</v>
      </c>
      <c r="X187" s="150">
        <f t="shared" si="6"/>
        <v>1.1811083690987125E-2</v>
      </c>
      <c r="Y187" s="150">
        <f t="shared" si="6"/>
        <v>1.1799980498374864E-2</v>
      </c>
      <c r="Z187" s="150">
        <f t="shared" si="6"/>
        <v>1.1805591456736035E-2</v>
      </c>
      <c r="AA187" s="150">
        <f t="shared" si="6"/>
        <v>1.1820253599114065E-2</v>
      </c>
      <c r="AB187" s="150">
        <f t="shared" si="6"/>
        <v>1.181436312849162E-2</v>
      </c>
      <c r="AC187" s="150">
        <f t="shared" si="6"/>
        <v>1.1812051860202932E-2</v>
      </c>
      <c r="AD187" s="150">
        <f t="shared" si="6"/>
        <v>1.1829807517084283E-2</v>
      </c>
      <c r="AE187" s="150">
        <f t="shared" si="6"/>
        <v>1.1837452873563218E-2</v>
      </c>
      <c r="AF187" s="150">
        <f t="shared" si="6"/>
        <v>1.1848093967517402E-2</v>
      </c>
      <c r="AG187" s="150">
        <f t="shared" si="6"/>
        <v>1.1861124121779859E-2</v>
      </c>
      <c r="AH187" s="150">
        <f t="shared" si="6"/>
        <v>1.187641962174941E-2</v>
      </c>
      <c r="AI187" s="150">
        <f t="shared" si="6"/>
        <v>1.1877541120381406E-2</v>
      </c>
    </row>
    <row r="188" spans="1:35">
      <c r="A188" s="112" t="s">
        <v>8412</v>
      </c>
      <c r="B188" s="150">
        <f t="shared" si="4"/>
        <v>4.3287576742276008E-3</v>
      </c>
      <c r="C188" s="150">
        <f t="shared" si="4"/>
        <v>4.3199395249755284E-3</v>
      </c>
      <c r="D188" s="150">
        <f t="shared" si="4"/>
        <v>4.3169289108832692E-3</v>
      </c>
      <c r="E188" s="150">
        <f t="shared" si="4"/>
        <v>4.2999161058900597E-3</v>
      </c>
      <c r="F188" s="150">
        <f t="shared" si="4"/>
        <v>4.2894403539585329E-3</v>
      </c>
      <c r="G188" s="150">
        <f t="shared" si="4"/>
        <v>4.2746811663236031E-3</v>
      </c>
      <c r="H188" s="150">
        <f t="shared" si="4"/>
        <v>4.2600103719775554E-3</v>
      </c>
      <c r="I188" s="150">
        <f t="shared" si="4"/>
        <v>4.2430518595309294E-3</v>
      </c>
      <c r="J188" s="150">
        <f t="shared" si="4"/>
        <v>4.2303292335115865E-3</v>
      </c>
      <c r="K188" s="150">
        <f t="shared" si="4"/>
        <v>4.2176945750452078E-3</v>
      </c>
      <c r="L188" s="150">
        <f t="shared" si="5"/>
        <v>4.2073674931129481E-3</v>
      </c>
      <c r="M188" s="150">
        <f t="shared" si="5"/>
        <v>4.1961654850746271E-3</v>
      </c>
      <c r="N188" s="150">
        <f t="shared" si="5"/>
        <v>4.1870055924170622E-3</v>
      </c>
      <c r="O188" s="150">
        <f t="shared" si="5"/>
        <v>4.1851502410800382E-3</v>
      </c>
      <c r="P188" s="150">
        <f t="shared" si="5"/>
        <v>4.1760280821917812E-3</v>
      </c>
      <c r="Q188" s="150">
        <f t="shared" si="5"/>
        <v>4.1717187686196623E-3</v>
      </c>
      <c r="R188" s="150">
        <f t="shared" si="5"/>
        <v>4.1630427565392354E-3</v>
      </c>
      <c r="S188" s="150">
        <f t="shared" si="5"/>
        <v>4.1548894093686355E-3</v>
      </c>
      <c r="T188" s="150">
        <f t="shared" si="5"/>
        <v>4.1465415036045315E-3</v>
      </c>
      <c r="U188" s="150">
        <f t="shared" si="5"/>
        <v>4.1372532778355875E-3</v>
      </c>
      <c r="V188" s="150">
        <f t="shared" si="6"/>
        <v>4.1311677181913777E-3</v>
      </c>
      <c r="W188" s="150">
        <f t="shared" si="6"/>
        <v>4.1268464399574923E-3</v>
      </c>
      <c r="X188" s="150">
        <f t="shared" si="6"/>
        <v>4.1212599785407722E-3</v>
      </c>
      <c r="Y188" s="150">
        <f t="shared" si="6"/>
        <v>4.1189897074756232E-3</v>
      </c>
      <c r="Z188" s="150">
        <f t="shared" si="6"/>
        <v>4.1224441401971519E-3</v>
      </c>
      <c r="AA188" s="150">
        <f t="shared" si="6"/>
        <v>4.1291440753045408E-3</v>
      </c>
      <c r="AB188" s="150">
        <f t="shared" si="6"/>
        <v>4.1282999999999997E-3</v>
      </c>
      <c r="AC188" s="150">
        <f t="shared" si="6"/>
        <v>4.1299030439684329E-3</v>
      </c>
      <c r="AD188" s="150">
        <f t="shared" si="6"/>
        <v>4.1384671981776764E-3</v>
      </c>
      <c r="AE188" s="150">
        <f t="shared" si="6"/>
        <v>4.1442716091954022E-3</v>
      </c>
      <c r="AF188" s="150">
        <f t="shared" si="6"/>
        <v>4.1511041763341062E-3</v>
      </c>
      <c r="AG188" s="150">
        <f t="shared" si="6"/>
        <v>4.1603638173302107E-3</v>
      </c>
      <c r="AH188" s="150">
        <f t="shared" si="6"/>
        <v>4.1695761229314423E-3</v>
      </c>
      <c r="AI188" s="150">
        <f t="shared" si="6"/>
        <v>4.1750361144219303E-3</v>
      </c>
    </row>
    <row r="189" spans="1:35">
      <c r="A189" s="112" t="s">
        <v>8413</v>
      </c>
      <c r="B189" s="150">
        <f t="shared" si="4"/>
        <v>7.7470098573008822E-3</v>
      </c>
      <c r="C189" s="150">
        <f t="shared" si="4"/>
        <v>7.7253755277971892E-3</v>
      </c>
      <c r="D189" s="150">
        <f t="shared" si="4"/>
        <v>7.7138547857725928E-3</v>
      </c>
      <c r="E189" s="150">
        <f t="shared" si="4"/>
        <v>7.6780618478138806E-3</v>
      </c>
      <c r="F189" s="150">
        <f t="shared" si="4"/>
        <v>7.6533526602095819E-3</v>
      </c>
      <c r="G189" s="150">
        <f t="shared" si="4"/>
        <v>7.6206249081843249E-3</v>
      </c>
      <c r="H189" s="150">
        <f t="shared" si="4"/>
        <v>7.5875093931093889E-3</v>
      </c>
      <c r="I189" s="150">
        <f t="shared" si="4"/>
        <v>7.5495624296698285E-3</v>
      </c>
      <c r="J189" s="150">
        <f t="shared" si="4"/>
        <v>7.5182427807486633E-3</v>
      </c>
      <c r="K189" s="150">
        <f t="shared" si="4"/>
        <v>7.4861648282097647E-3</v>
      </c>
      <c r="L189" s="150">
        <f t="shared" si="5"/>
        <v>7.457393204775023E-3</v>
      </c>
      <c r="M189" s="150">
        <f t="shared" si="5"/>
        <v>7.4265039179104483E-3</v>
      </c>
      <c r="N189" s="150">
        <f t="shared" si="5"/>
        <v>7.3988044549763033E-3</v>
      </c>
      <c r="O189" s="150">
        <f t="shared" si="5"/>
        <v>7.3840990356798461E-3</v>
      </c>
      <c r="P189" s="150">
        <f t="shared" si="5"/>
        <v>7.35718023483366E-3</v>
      </c>
      <c r="Q189" s="150">
        <f t="shared" si="5"/>
        <v>7.3399611717974182E-3</v>
      </c>
      <c r="R189" s="150">
        <f t="shared" si="5"/>
        <v>7.3168819919517108E-3</v>
      </c>
      <c r="S189" s="150">
        <f t="shared" si="5"/>
        <v>7.2968564154786151E-3</v>
      </c>
      <c r="T189" s="150">
        <f t="shared" si="5"/>
        <v>7.2787464469618946E-3</v>
      </c>
      <c r="U189" s="150">
        <f t="shared" si="5"/>
        <v>7.2610311134235174E-3</v>
      </c>
      <c r="V189" s="150">
        <f t="shared" si="6"/>
        <v>7.2505411146161934E-3</v>
      </c>
      <c r="W189" s="150">
        <f t="shared" si="6"/>
        <v>7.2444134962805521E-3</v>
      </c>
      <c r="X189" s="150">
        <f t="shared" si="6"/>
        <v>7.2366245708154501E-3</v>
      </c>
      <c r="Y189" s="150">
        <f t="shared" si="6"/>
        <v>7.2348198266522215E-3</v>
      </c>
      <c r="Z189" s="150">
        <f t="shared" si="6"/>
        <v>7.2430895947426062E-3</v>
      </c>
      <c r="AA189" s="150">
        <f t="shared" si="6"/>
        <v>7.2566444075304543E-3</v>
      </c>
      <c r="AB189" s="150">
        <f t="shared" si="6"/>
        <v>7.2565526256983233E-3</v>
      </c>
      <c r="AC189" s="150">
        <f t="shared" si="6"/>
        <v>7.2601559188275079E-3</v>
      </c>
      <c r="AD189" s="150">
        <f t="shared" si="6"/>
        <v>7.2753633257403192E-3</v>
      </c>
      <c r="AE189" s="150">
        <f t="shared" si="6"/>
        <v>7.2850666666666669E-3</v>
      </c>
      <c r="AF189" s="150">
        <f t="shared" si="6"/>
        <v>7.296000696055684E-3</v>
      </c>
      <c r="AG189" s="150">
        <f t="shared" si="6"/>
        <v>7.3105269320843094E-3</v>
      </c>
      <c r="AH189" s="150">
        <f t="shared" si="6"/>
        <v>7.3245107565011814E-3</v>
      </c>
      <c r="AI189" s="150">
        <f t="shared" si="6"/>
        <v>7.3313749702026221E-3</v>
      </c>
    </row>
    <row r="190" spans="1:35">
      <c r="A190" s="112" t="s">
        <v>8414</v>
      </c>
      <c r="B190" s="150">
        <f t="shared" si="4"/>
        <v>1.649295317387172E-2</v>
      </c>
      <c r="C190" s="150">
        <f t="shared" si="4"/>
        <v>1.6472749279893829E-2</v>
      </c>
      <c r="D190" s="150">
        <f t="shared" si="4"/>
        <v>1.6471021431948119E-2</v>
      </c>
      <c r="E190" s="150">
        <f t="shared" si="4"/>
        <v>1.6481130467937696E-2</v>
      </c>
      <c r="F190" s="150">
        <f t="shared" si="4"/>
        <v>1.6509328628335141E-2</v>
      </c>
      <c r="G190" s="150">
        <f t="shared" si="4"/>
        <v>1.6534027188740155E-2</v>
      </c>
      <c r="H190" s="150">
        <f t="shared" si="4"/>
        <v>1.6563146992541071E-2</v>
      </c>
      <c r="I190" s="150">
        <f t="shared" si="4"/>
        <v>1.6591373259514135E-2</v>
      </c>
      <c r="J190" s="150">
        <f t="shared" si="4"/>
        <v>1.6631248663101603E-2</v>
      </c>
      <c r="K190" s="150">
        <f t="shared" si="4"/>
        <v>1.6669312839059675E-2</v>
      </c>
      <c r="L190" s="150">
        <f t="shared" si="5"/>
        <v>1.6711266299357208E-2</v>
      </c>
      <c r="M190" s="150">
        <f t="shared" si="5"/>
        <v>1.6736961753731343E-2</v>
      </c>
      <c r="N190" s="150">
        <f t="shared" si="5"/>
        <v>1.6755784834123221E-2</v>
      </c>
      <c r="O190" s="150">
        <f t="shared" si="5"/>
        <v>1.6791919961427194E-2</v>
      </c>
      <c r="P190" s="150">
        <f t="shared" si="5"/>
        <v>1.6787908023483365E-2</v>
      </c>
      <c r="Q190" s="150">
        <f t="shared" si="5"/>
        <v>1.6791032770605761E-2</v>
      </c>
      <c r="R190" s="150">
        <f t="shared" si="5"/>
        <v>1.6781433601609656E-2</v>
      </c>
      <c r="S190" s="150">
        <f t="shared" si="5"/>
        <v>1.6760923625254581E-2</v>
      </c>
      <c r="T190" s="150">
        <f t="shared" si="5"/>
        <v>1.6731771369721937E-2</v>
      </c>
      <c r="U190" s="150">
        <f t="shared" si="5"/>
        <v>1.6690560874089488E-2</v>
      </c>
      <c r="V190" s="150">
        <f t="shared" si="6"/>
        <v>1.6654383806519454E-2</v>
      </c>
      <c r="W190" s="150">
        <f t="shared" si="6"/>
        <v>1.6624063761955368E-2</v>
      </c>
      <c r="X190" s="150">
        <f t="shared" si="6"/>
        <v>1.6583402360515021E-2</v>
      </c>
      <c r="Y190" s="150">
        <f t="shared" si="6"/>
        <v>1.6542153846153845E-2</v>
      </c>
      <c r="Z190" s="150">
        <f t="shared" si="6"/>
        <v>1.6524618838992332E-2</v>
      </c>
      <c r="AA190" s="150">
        <f t="shared" si="6"/>
        <v>1.6511707641196013E-2</v>
      </c>
      <c r="AB190" s="150">
        <f t="shared" si="6"/>
        <v>1.6465522905027934E-2</v>
      </c>
      <c r="AC190" s="150">
        <f t="shared" si="6"/>
        <v>1.642418940248027E-2</v>
      </c>
      <c r="AD190" s="150">
        <f t="shared" si="6"/>
        <v>1.6405307517084283E-2</v>
      </c>
      <c r="AE190" s="150">
        <f t="shared" si="6"/>
        <v>1.6372786206896552E-2</v>
      </c>
      <c r="AF190" s="150">
        <f t="shared" si="6"/>
        <v>1.6347609048723899E-2</v>
      </c>
      <c r="AG190" s="150">
        <f t="shared" si="6"/>
        <v>1.6318304449648713E-2</v>
      </c>
      <c r="AH190" s="150">
        <f t="shared" si="6"/>
        <v>1.6289268321513003E-2</v>
      </c>
      <c r="AI190" s="150">
        <f t="shared" si="6"/>
        <v>1.6245357568533968E-2</v>
      </c>
    </row>
    <row r="191" spans="1:35">
      <c r="A191" s="112" t="s">
        <v>8415</v>
      </c>
      <c r="B191" s="150">
        <f t="shared" si="4"/>
        <v>4.0060105181001608E-2</v>
      </c>
      <c r="C191" s="150">
        <f t="shared" si="4"/>
        <v>4.0366329120551853E-2</v>
      </c>
      <c r="D191" s="150">
        <f t="shared" si="4"/>
        <v>4.0729962028443659E-2</v>
      </c>
      <c r="E191" s="150">
        <f t="shared" si="4"/>
        <v>4.0843198880301197E-2</v>
      </c>
      <c r="F191" s="150">
        <f t="shared" si="4"/>
        <v>4.1036871294506755E-2</v>
      </c>
      <c r="G191" s="150">
        <f t="shared" si="4"/>
        <v>4.1193064436540257E-2</v>
      </c>
      <c r="H191" s="150">
        <f t="shared" si="4"/>
        <v>4.1338717754365067E-2</v>
      </c>
      <c r="I191" s="150">
        <f t="shared" si="4"/>
        <v>4.143278100288951E-2</v>
      </c>
      <c r="J191" s="150">
        <f t="shared" si="4"/>
        <v>4.1535254901960784E-2</v>
      </c>
      <c r="K191" s="150">
        <f t="shared" si="4"/>
        <v>4.1600062386980108E-2</v>
      </c>
      <c r="L191" s="150">
        <f t="shared" si="5"/>
        <v>4.1663125803489437E-2</v>
      </c>
      <c r="M191" s="150">
        <f t="shared" si="5"/>
        <v>4.1700807835820898E-2</v>
      </c>
      <c r="N191" s="150">
        <f t="shared" si="5"/>
        <v>4.172911848341232E-2</v>
      </c>
      <c r="O191" s="150">
        <f t="shared" si="5"/>
        <v>4.181686113789778E-2</v>
      </c>
      <c r="P191" s="150">
        <f t="shared" si="5"/>
        <v>4.1816089041095891E-2</v>
      </c>
      <c r="Q191" s="150">
        <f t="shared" si="5"/>
        <v>4.1869272095332671E-2</v>
      </c>
      <c r="R191" s="150">
        <f t="shared" si="5"/>
        <v>4.188886519114688E-2</v>
      </c>
      <c r="S191" s="150">
        <f t="shared" si="5"/>
        <v>4.1910233197556011E-2</v>
      </c>
      <c r="T191" s="150">
        <f t="shared" si="5"/>
        <v>4.1923207003089595E-2</v>
      </c>
      <c r="U191" s="150">
        <f t="shared" si="5"/>
        <v>4.191131737773153E-2</v>
      </c>
      <c r="V191" s="150">
        <f t="shared" si="6"/>
        <v>4.1907034700315454E-2</v>
      </c>
      <c r="W191" s="150">
        <f t="shared" si="6"/>
        <v>4.190899256110521E-2</v>
      </c>
      <c r="X191" s="150">
        <f t="shared" si="6"/>
        <v>4.1860812231759657E-2</v>
      </c>
      <c r="Y191" s="150">
        <f t="shared" si="6"/>
        <v>4.1803098591549293E-2</v>
      </c>
      <c r="Z191" s="150">
        <f t="shared" si="6"/>
        <v>4.1778381161007669E-2</v>
      </c>
      <c r="AA191" s="150">
        <f t="shared" si="6"/>
        <v>4.1748445182724254E-2</v>
      </c>
      <c r="AB191" s="150">
        <f t="shared" si="6"/>
        <v>4.1623338547486032E-2</v>
      </c>
      <c r="AC191" s="150">
        <f t="shared" si="6"/>
        <v>4.1499417136414883E-2</v>
      </c>
      <c r="AD191" s="150">
        <f t="shared" si="6"/>
        <v>4.1427645785876994E-2</v>
      </c>
      <c r="AE191" s="150">
        <f t="shared" si="6"/>
        <v>4.1318136781609192E-2</v>
      </c>
      <c r="AF191" s="150">
        <f t="shared" si="6"/>
        <v>4.1215408352668216E-2</v>
      </c>
      <c r="AG191" s="150">
        <f t="shared" si="6"/>
        <v>4.1122673302107726E-2</v>
      </c>
      <c r="AH191" s="150">
        <f t="shared" si="6"/>
        <v>4.1041150118203307E-2</v>
      </c>
      <c r="AI191" s="150">
        <f t="shared" si="6"/>
        <v>4.0922445768772346E-2</v>
      </c>
    </row>
    <row r="192" spans="1:35">
      <c r="A192" s="112" t="s">
        <v>8416</v>
      </c>
      <c r="B192" s="150">
        <f t="shared" si="4"/>
        <v>8.2509359295768311E-4</v>
      </c>
      <c r="C192" s="150">
        <f t="shared" si="4"/>
        <v>8.2300080054735296E-4</v>
      </c>
      <c r="D192" s="150">
        <f t="shared" si="4"/>
        <v>8.2081462402641128E-4</v>
      </c>
      <c r="E192" s="150">
        <f t="shared" si="4"/>
        <v>8.1878573465796406E-4</v>
      </c>
      <c r="F192" s="150">
        <f t="shared" si="4"/>
        <v>8.1827407560902622E-4</v>
      </c>
      <c r="G192" s="150">
        <f t="shared" si="4"/>
        <v>8.1731428749495338E-4</v>
      </c>
      <c r="H192" s="150">
        <f t="shared" si="4"/>
        <v>8.1800362273898428E-4</v>
      </c>
      <c r="I192" s="150">
        <f t="shared" si="4"/>
        <v>8.1884361199493594E-4</v>
      </c>
      <c r="J192" s="150">
        <f t="shared" si="4"/>
        <v>8.2077896613190731E-4</v>
      </c>
      <c r="K192" s="150">
        <f t="shared" si="4"/>
        <v>8.2246817359855342E-4</v>
      </c>
      <c r="L192" s="150">
        <f t="shared" si="5"/>
        <v>8.2391239669421491E-4</v>
      </c>
      <c r="M192" s="150">
        <f t="shared" si="5"/>
        <v>8.2455932835820899E-4</v>
      </c>
      <c r="N192" s="150">
        <f t="shared" si="5"/>
        <v>8.242740284360189E-4</v>
      </c>
      <c r="O192" s="150">
        <f t="shared" si="5"/>
        <v>8.249418514946963E-4</v>
      </c>
      <c r="P192" s="150">
        <f t="shared" si="5"/>
        <v>8.2342749510763214E-4</v>
      </c>
      <c r="Q192" s="150">
        <f t="shared" si="5"/>
        <v>8.2230903674280033E-4</v>
      </c>
      <c r="R192" s="150">
        <f t="shared" si="5"/>
        <v>8.2069331991951704E-4</v>
      </c>
      <c r="S192" s="150">
        <f t="shared" si="5"/>
        <v>8.1852079429735238E-4</v>
      </c>
      <c r="T192" s="150">
        <f t="shared" si="5"/>
        <v>8.1666502574665291E-4</v>
      </c>
      <c r="U192" s="150">
        <f t="shared" si="5"/>
        <v>8.1383151925078039E-4</v>
      </c>
      <c r="V192" s="150">
        <f t="shared" si="6"/>
        <v>8.1135074658254466E-4</v>
      </c>
      <c r="W192" s="150">
        <f t="shared" si="6"/>
        <v>8.0966274176408077E-4</v>
      </c>
      <c r="X192" s="150">
        <f t="shared" si="6"/>
        <v>8.0789309012875544E-4</v>
      </c>
      <c r="Y192" s="150">
        <f t="shared" si="6"/>
        <v>8.0622621885157104E-4</v>
      </c>
      <c r="Z192" s="150">
        <f t="shared" si="6"/>
        <v>8.0552949616648402E-4</v>
      </c>
      <c r="AA192" s="150">
        <f t="shared" si="6"/>
        <v>8.0601167220376523E-4</v>
      </c>
      <c r="AB192" s="150">
        <f t="shared" si="6"/>
        <v>8.0564272625698323E-4</v>
      </c>
      <c r="AC192" s="150">
        <f t="shared" si="6"/>
        <v>8.0565862457722653E-4</v>
      </c>
      <c r="AD192" s="150">
        <f t="shared" si="6"/>
        <v>8.064347494305239E-4</v>
      </c>
      <c r="AE192" s="150">
        <f t="shared" si="6"/>
        <v>8.0724079310344823E-4</v>
      </c>
      <c r="AF192" s="150">
        <f t="shared" si="6"/>
        <v>8.0843599767981445E-4</v>
      </c>
      <c r="AG192" s="150">
        <f t="shared" si="6"/>
        <v>8.0988070257611243E-4</v>
      </c>
      <c r="AH192" s="150">
        <f t="shared" si="6"/>
        <v>8.1142596926713948E-4</v>
      </c>
      <c r="AI192" s="150">
        <f t="shared" si="6"/>
        <v>8.1231071513706784E-4</v>
      </c>
    </row>
    <row r="193" spans="1:35">
      <c r="A193" s="112" t="s">
        <v>8417</v>
      </c>
      <c r="B193" s="150">
        <f t="shared" ref="B193:K202" si="7">SUMIFS(B$7:B$162,$A$7:$A$162,$A193)/B$163</f>
        <v>1.3754528218889579E-2</v>
      </c>
      <c r="C193" s="150">
        <f t="shared" si="7"/>
        <v>1.36421320439453E-2</v>
      </c>
      <c r="D193" s="150">
        <f t="shared" si="7"/>
        <v>1.354226454534079E-2</v>
      </c>
      <c r="E193" s="150">
        <f t="shared" si="7"/>
        <v>1.3432288807129973E-2</v>
      </c>
      <c r="F193" s="150">
        <f t="shared" si="7"/>
        <v>1.3338726153073301E-2</v>
      </c>
      <c r="G193" s="150">
        <f t="shared" si="7"/>
        <v>1.3238170631106277E-2</v>
      </c>
      <c r="H193" s="150">
        <f t="shared" si="7"/>
        <v>1.3145491802043134E-2</v>
      </c>
      <c r="I193" s="150">
        <f t="shared" si="7"/>
        <v>1.3048182497395073E-2</v>
      </c>
      <c r="J193" s="150">
        <f t="shared" si="7"/>
        <v>1.2967030303030303E-2</v>
      </c>
      <c r="K193" s="150">
        <f t="shared" si="7"/>
        <v>1.2887516274864376E-2</v>
      </c>
      <c r="L193" s="150">
        <f t="shared" ref="L193:U202" si="8">SUMIFS(L$7:L$162,$A$7:$A$162,$A193)/L$163</f>
        <v>1.2816744719926538E-2</v>
      </c>
      <c r="M193" s="150">
        <f t="shared" si="8"/>
        <v>1.2746618470149254E-2</v>
      </c>
      <c r="N193" s="150">
        <f t="shared" si="8"/>
        <v>1.2686005687203792E-2</v>
      </c>
      <c r="O193" s="150">
        <f t="shared" si="8"/>
        <v>1.2656349083895853E-2</v>
      </c>
      <c r="P193" s="150">
        <f t="shared" si="8"/>
        <v>1.2615912915851272E-2</v>
      </c>
      <c r="Q193" s="150">
        <f t="shared" si="8"/>
        <v>1.2604659384309831E-2</v>
      </c>
      <c r="R193" s="150">
        <f t="shared" si="8"/>
        <v>1.259954124748491E-2</v>
      </c>
      <c r="S193" s="150">
        <f t="shared" si="8"/>
        <v>1.2610168024439919E-2</v>
      </c>
      <c r="T193" s="150">
        <f t="shared" si="8"/>
        <v>1.2626424304840371E-2</v>
      </c>
      <c r="U193" s="150">
        <f t="shared" si="8"/>
        <v>1.2643798126951093E-2</v>
      </c>
      <c r="V193" s="150">
        <f t="shared" ref="V193:AI202" si="9">SUMIFS(V$7:V$162,$A$7:$A$162,$A193)/V$163</f>
        <v>1.2669434279705573E-2</v>
      </c>
      <c r="W193" s="150">
        <f t="shared" si="9"/>
        <v>1.2702798087141339E-2</v>
      </c>
      <c r="X193" s="150">
        <f t="shared" si="9"/>
        <v>1.2725715665236052E-2</v>
      </c>
      <c r="Y193" s="150">
        <f t="shared" si="9"/>
        <v>1.2750619718309859E-2</v>
      </c>
      <c r="Z193" s="150">
        <f t="shared" si="9"/>
        <v>1.2790644030668126E-2</v>
      </c>
      <c r="AA193" s="150">
        <f t="shared" si="9"/>
        <v>1.2833357696566999E-2</v>
      </c>
      <c r="AB193" s="150">
        <f t="shared" si="9"/>
        <v>1.2852922905027934E-2</v>
      </c>
      <c r="AC193" s="150">
        <f t="shared" si="9"/>
        <v>1.2875064261555807E-2</v>
      </c>
      <c r="AD193" s="150">
        <f t="shared" si="9"/>
        <v>1.2917064920273348E-2</v>
      </c>
      <c r="AE193" s="150">
        <f t="shared" si="9"/>
        <v>1.2947708045977011E-2</v>
      </c>
      <c r="AF193" s="150">
        <f t="shared" si="9"/>
        <v>1.2979070765661254E-2</v>
      </c>
      <c r="AG193" s="150">
        <f t="shared" si="9"/>
        <v>1.3010775175644028E-2</v>
      </c>
      <c r="AH193" s="150">
        <f t="shared" si="9"/>
        <v>1.3043251773049646E-2</v>
      </c>
      <c r="AI193" s="150">
        <f t="shared" si="9"/>
        <v>1.3060772348033373E-2</v>
      </c>
    </row>
    <row r="194" spans="1:35">
      <c r="A194" s="112" t="s">
        <v>8418</v>
      </c>
      <c r="B194" s="150">
        <f t="shared" si="7"/>
        <v>1.0610340090571831E-2</v>
      </c>
      <c r="C194" s="150">
        <f t="shared" si="7"/>
        <v>1.060559305926817E-2</v>
      </c>
      <c r="D194" s="150">
        <f t="shared" si="7"/>
        <v>1.0601172379070038E-2</v>
      </c>
      <c r="E194" s="150">
        <f t="shared" si="7"/>
        <v>1.0598773839001987E-2</v>
      </c>
      <c r="F194" s="150">
        <f t="shared" si="7"/>
        <v>1.061550513502609E-2</v>
      </c>
      <c r="G194" s="150">
        <f t="shared" si="7"/>
        <v>1.0626676866696138E-2</v>
      </c>
      <c r="H194" s="150">
        <f t="shared" si="7"/>
        <v>1.0657396889249823E-2</v>
      </c>
      <c r="I194" s="150">
        <f t="shared" si="7"/>
        <v>1.0688622067615628E-2</v>
      </c>
      <c r="J194" s="150">
        <f t="shared" si="7"/>
        <v>1.0732420677361854E-2</v>
      </c>
      <c r="K194" s="150">
        <f t="shared" si="7"/>
        <v>1.0770981916817361E-2</v>
      </c>
      <c r="L194" s="150">
        <f t="shared" si="8"/>
        <v>1.0804331496786041E-2</v>
      </c>
      <c r="M194" s="150">
        <f t="shared" si="8"/>
        <v>1.0824577425373134E-2</v>
      </c>
      <c r="N194" s="150">
        <f t="shared" si="8"/>
        <v>1.0830521327014219E-2</v>
      </c>
      <c r="O194" s="150">
        <f t="shared" si="8"/>
        <v>1.0845901639344263E-2</v>
      </c>
      <c r="P194" s="150">
        <f t="shared" si="8"/>
        <v>1.0829595890410959E-2</v>
      </c>
      <c r="Q194" s="150">
        <f t="shared" si="8"/>
        <v>1.0815332671300894E-2</v>
      </c>
      <c r="R194" s="150">
        <f t="shared" si="8"/>
        <v>1.079167505030181E-2</v>
      </c>
      <c r="S194" s="150">
        <f t="shared" si="8"/>
        <v>1.0758876782077393E-2</v>
      </c>
      <c r="T194" s="150">
        <f t="shared" si="8"/>
        <v>1.0728308959835221E-2</v>
      </c>
      <c r="U194" s="150">
        <f t="shared" si="8"/>
        <v>1.0685372528616024E-2</v>
      </c>
      <c r="V194" s="150">
        <f t="shared" si="9"/>
        <v>1.0647336487907466E-2</v>
      </c>
      <c r="W194" s="150">
        <f t="shared" si="9"/>
        <v>1.0619840595111583E-2</v>
      </c>
      <c r="X194" s="150">
        <f t="shared" si="9"/>
        <v>1.059169957081545E-2</v>
      </c>
      <c r="Y194" s="150">
        <f t="shared" si="9"/>
        <v>1.0566192849404117E-2</v>
      </c>
      <c r="Z194" s="150">
        <f t="shared" si="9"/>
        <v>1.0554075575027383E-2</v>
      </c>
      <c r="AA194" s="150">
        <f t="shared" si="9"/>
        <v>1.0557012181616832E-2</v>
      </c>
      <c r="AB194" s="150">
        <f t="shared" si="9"/>
        <v>1.0548769832402235E-2</v>
      </c>
      <c r="AC194" s="150">
        <f t="shared" si="9"/>
        <v>1.054561555806088E-2</v>
      </c>
      <c r="AD194" s="150">
        <f t="shared" si="9"/>
        <v>1.055320159453303E-2</v>
      </c>
      <c r="AE194" s="150">
        <f t="shared" si="9"/>
        <v>1.0560510344827587E-2</v>
      </c>
      <c r="AF194" s="150">
        <f t="shared" si="9"/>
        <v>1.0572487238979118E-2</v>
      </c>
      <c r="AG194" s="150">
        <f t="shared" si="9"/>
        <v>1.0587492974238876E-2</v>
      </c>
      <c r="AH194" s="150">
        <f t="shared" si="9"/>
        <v>1.0603703309692672E-2</v>
      </c>
      <c r="AI194" s="150">
        <f t="shared" si="9"/>
        <v>1.0610855780691299E-2</v>
      </c>
    </row>
    <row r="195" spans="1:35">
      <c r="A195" s="112" t="s">
        <v>8419</v>
      </c>
      <c r="B195" s="150">
        <f t="shared" si="7"/>
        <v>1.1171643333144901E-2</v>
      </c>
      <c r="C195" s="150">
        <f t="shared" si="7"/>
        <v>1.1093511576152244E-2</v>
      </c>
      <c r="D195" s="150">
        <f t="shared" si="7"/>
        <v>1.1025022222669191E-2</v>
      </c>
      <c r="E195" s="150">
        <f t="shared" si="7"/>
        <v>1.0966159502143826E-2</v>
      </c>
      <c r="F195" s="150">
        <f t="shared" si="7"/>
        <v>1.0910541504912918E-2</v>
      </c>
      <c r="G195" s="150">
        <f t="shared" si="7"/>
        <v>1.084736519404312E-2</v>
      </c>
      <c r="H195" s="150">
        <f t="shared" si="7"/>
        <v>1.0785781410693175E-2</v>
      </c>
      <c r="I195" s="150">
        <f t="shared" si="7"/>
        <v>1.0715819662871466E-2</v>
      </c>
      <c r="J195" s="150">
        <f t="shared" si="7"/>
        <v>1.0655210962566844E-2</v>
      </c>
      <c r="K195" s="150">
        <f t="shared" si="7"/>
        <v>1.0594198372513563E-2</v>
      </c>
      <c r="L195" s="150">
        <f t="shared" si="8"/>
        <v>1.0541535353535353E-2</v>
      </c>
      <c r="M195" s="150">
        <f t="shared" si="8"/>
        <v>1.0491116791044775E-2</v>
      </c>
      <c r="N195" s="150">
        <f t="shared" si="8"/>
        <v>1.0445562369668248E-2</v>
      </c>
      <c r="O195" s="150">
        <f t="shared" si="8"/>
        <v>1.0419351687560269E-2</v>
      </c>
      <c r="P195" s="150">
        <f t="shared" si="8"/>
        <v>1.0380001369863013E-2</v>
      </c>
      <c r="Q195" s="150">
        <f t="shared" si="8"/>
        <v>1.0355851936444886E-2</v>
      </c>
      <c r="R195" s="150">
        <f t="shared" si="8"/>
        <v>1.032888551307847E-2</v>
      </c>
      <c r="S195" s="150">
        <f t="shared" si="8"/>
        <v>1.0307061201629327E-2</v>
      </c>
      <c r="T195" s="150">
        <f t="shared" si="8"/>
        <v>1.0286297940267766E-2</v>
      </c>
      <c r="U195" s="150">
        <f t="shared" si="8"/>
        <v>1.026508657648283E-2</v>
      </c>
      <c r="V195" s="150">
        <f t="shared" si="9"/>
        <v>1.0252847844374344E-2</v>
      </c>
      <c r="W195" s="150">
        <f t="shared" si="9"/>
        <v>1.0246991498405951E-2</v>
      </c>
      <c r="X195" s="150">
        <f t="shared" si="9"/>
        <v>1.023695278969957E-2</v>
      </c>
      <c r="Y195" s="150">
        <f t="shared" si="9"/>
        <v>1.0230165763813651E-2</v>
      </c>
      <c r="Z195" s="150">
        <f t="shared" si="9"/>
        <v>1.0237681270536692E-2</v>
      </c>
      <c r="AA195" s="150">
        <f t="shared" si="9"/>
        <v>1.025307419712071E-2</v>
      </c>
      <c r="AB195" s="150">
        <f t="shared" si="9"/>
        <v>1.0250519553072625E-2</v>
      </c>
      <c r="AC195" s="150">
        <f t="shared" si="9"/>
        <v>1.0250926719278467E-2</v>
      </c>
      <c r="AD195" s="150">
        <f t="shared" si="9"/>
        <v>1.0268823462414579E-2</v>
      </c>
      <c r="AE195" s="150">
        <f t="shared" si="9"/>
        <v>1.0277893103448276E-2</v>
      </c>
      <c r="AF195" s="150">
        <f t="shared" si="9"/>
        <v>1.0289641531322506E-2</v>
      </c>
      <c r="AG195" s="150">
        <f t="shared" si="9"/>
        <v>1.0303533957845433E-2</v>
      </c>
      <c r="AH195" s="150">
        <f t="shared" si="9"/>
        <v>1.0319529550827423E-2</v>
      </c>
      <c r="AI195" s="150">
        <f t="shared" si="9"/>
        <v>1.0323295589988081E-2</v>
      </c>
    </row>
    <row r="196" spans="1:35">
      <c r="A196" s="112" t="s">
        <v>8420</v>
      </c>
      <c r="B196" s="150">
        <f t="shared" si="7"/>
        <v>3.4403971676073711E-3</v>
      </c>
      <c r="C196" s="150">
        <f t="shared" si="7"/>
        <v>3.4031522939639946E-3</v>
      </c>
      <c r="D196" s="150">
        <f t="shared" si="7"/>
        <v>3.3701568358098575E-3</v>
      </c>
      <c r="E196" s="150">
        <f t="shared" si="7"/>
        <v>3.3252160985867852E-3</v>
      </c>
      <c r="F196" s="150">
        <f t="shared" si="7"/>
        <v>3.2855736942616824E-3</v>
      </c>
      <c r="G196" s="150">
        <f t="shared" si="7"/>
        <v>3.2428537869835252E-3</v>
      </c>
      <c r="H196" s="150">
        <f t="shared" si="7"/>
        <v>3.2008895160474549E-3</v>
      </c>
      <c r="I196" s="150">
        <f t="shared" si="7"/>
        <v>3.1585636773460439E-3</v>
      </c>
      <c r="J196" s="150">
        <f t="shared" si="7"/>
        <v>3.1213377005347592E-3</v>
      </c>
      <c r="K196" s="150">
        <f t="shared" si="7"/>
        <v>3.0863781193490058E-3</v>
      </c>
      <c r="L196" s="150">
        <f t="shared" si="8"/>
        <v>3.0556235996326907E-3</v>
      </c>
      <c r="M196" s="150">
        <f t="shared" si="8"/>
        <v>3.0270220149253733E-3</v>
      </c>
      <c r="N196" s="150">
        <f t="shared" si="8"/>
        <v>3.0036238862559241E-3</v>
      </c>
      <c r="O196" s="150">
        <f t="shared" si="8"/>
        <v>2.9893558341369335E-3</v>
      </c>
      <c r="P196" s="150">
        <f t="shared" si="8"/>
        <v>2.9740542074363995E-3</v>
      </c>
      <c r="Q196" s="150">
        <f t="shared" si="8"/>
        <v>2.9661419066534258E-3</v>
      </c>
      <c r="R196" s="150">
        <f t="shared" si="8"/>
        <v>2.958300301810865E-3</v>
      </c>
      <c r="S196" s="150">
        <f t="shared" si="8"/>
        <v>2.953275865580448E-3</v>
      </c>
      <c r="T196" s="150">
        <f t="shared" si="8"/>
        <v>2.9495155509783725E-3</v>
      </c>
      <c r="U196" s="150">
        <f t="shared" si="8"/>
        <v>2.9457622268470344E-3</v>
      </c>
      <c r="V196" s="150">
        <f t="shared" si="9"/>
        <v>2.9445241850683491E-3</v>
      </c>
      <c r="W196" s="150">
        <f t="shared" si="9"/>
        <v>2.9439641870350692E-3</v>
      </c>
      <c r="X196" s="150">
        <f t="shared" si="9"/>
        <v>2.9425254291845491E-3</v>
      </c>
      <c r="Y196" s="150">
        <f t="shared" si="9"/>
        <v>2.943519934994583E-3</v>
      </c>
      <c r="Z196" s="150">
        <f t="shared" si="9"/>
        <v>2.9483726177437024E-3</v>
      </c>
      <c r="AA196" s="150">
        <f t="shared" si="9"/>
        <v>2.9561519379844962E-3</v>
      </c>
      <c r="AB196" s="150">
        <f t="shared" si="9"/>
        <v>2.9587596648044693E-3</v>
      </c>
      <c r="AC196" s="150">
        <f t="shared" si="9"/>
        <v>2.963810146561443E-3</v>
      </c>
      <c r="AD196" s="150">
        <f t="shared" si="9"/>
        <v>2.9745372437357631E-3</v>
      </c>
      <c r="AE196" s="150">
        <f t="shared" si="9"/>
        <v>2.9839727586206894E-3</v>
      </c>
      <c r="AF196" s="150">
        <f t="shared" si="9"/>
        <v>2.994643387470998E-3</v>
      </c>
      <c r="AG196" s="150">
        <f t="shared" si="9"/>
        <v>3.0078628805620608E-3</v>
      </c>
      <c r="AH196" s="150">
        <f t="shared" si="9"/>
        <v>3.0213464539007094E-3</v>
      </c>
      <c r="AI196" s="150">
        <f t="shared" si="9"/>
        <v>3.0327352800953514E-3</v>
      </c>
    </row>
    <row r="197" spans="1:35">
      <c r="A197" s="112" t="s">
        <v>8421</v>
      </c>
      <c r="B197" s="150">
        <f t="shared" si="7"/>
        <v>1.8676928098660617E-2</v>
      </c>
      <c r="C197" s="150">
        <f t="shared" si="7"/>
        <v>1.8700004275518749E-2</v>
      </c>
      <c r="D197" s="150">
        <f t="shared" si="7"/>
        <v>1.8743984456513371E-2</v>
      </c>
      <c r="E197" s="150">
        <f t="shared" si="7"/>
        <v>1.8802638463605165E-2</v>
      </c>
      <c r="F197" s="150">
        <f t="shared" si="7"/>
        <v>1.88815879324956E-2</v>
      </c>
      <c r="G197" s="150">
        <f t="shared" si="7"/>
        <v>1.8956355836292266E-2</v>
      </c>
      <c r="H197" s="150">
        <f t="shared" si="7"/>
        <v>1.9035280638974448E-2</v>
      </c>
      <c r="I197" s="150">
        <f t="shared" si="7"/>
        <v>1.9111321268603768E-2</v>
      </c>
      <c r="J197" s="150">
        <f t="shared" si="7"/>
        <v>1.9199846702317291E-2</v>
      </c>
      <c r="K197" s="150">
        <f t="shared" si="7"/>
        <v>1.9284292947558769E-2</v>
      </c>
      <c r="L197" s="150">
        <f t="shared" si="8"/>
        <v>1.9371464646464647E-2</v>
      </c>
      <c r="M197" s="150">
        <f t="shared" si="8"/>
        <v>1.9437837686567164E-2</v>
      </c>
      <c r="N197" s="150">
        <f t="shared" si="8"/>
        <v>1.9493293838862558E-2</v>
      </c>
      <c r="O197" s="150">
        <f t="shared" si="8"/>
        <v>1.9564689488910318E-2</v>
      </c>
      <c r="P197" s="150">
        <f t="shared" si="8"/>
        <v>1.9583679060665361E-2</v>
      </c>
      <c r="Q197" s="150">
        <f t="shared" si="8"/>
        <v>1.9605284011916583E-2</v>
      </c>
      <c r="R197" s="150">
        <f t="shared" si="8"/>
        <v>1.9605153923541247E-2</v>
      </c>
      <c r="S197" s="150">
        <f t="shared" si="8"/>
        <v>1.9587530549898167E-2</v>
      </c>
      <c r="T197" s="150">
        <f t="shared" si="8"/>
        <v>1.9555025746652934E-2</v>
      </c>
      <c r="U197" s="150">
        <f t="shared" si="8"/>
        <v>1.9505210197710718E-2</v>
      </c>
      <c r="V197" s="150">
        <f t="shared" si="9"/>
        <v>1.9458943217665614E-2</v>
      </c>
      <c r="W197" s="150">
        <f t="shared" si="9"/>
        <v>1.9418091392136027E-2</v>
      </c>
      <c r="X197" s="150">
        <f t="shared" si="9"/>
        <v>1.9364156652360517E-2</v>
      </c>
      <c r="Y197" s="150">
        <f t="shared" si="9"/>
        <v>1.9309427952329362E-2</v>
      </c>
      <c r="Z197" s="150">
        <f t="shared" si="9"/>
        <v>1.9282561883899232E-2</v>
      </c>
      <c r="AA197" s="150">
        <f t="shared" si="9"/>
        <v>1.926121483942414E-2</v>
      </c>
      <c r="AB197" s="150">
        <f t="shared" si="9"/>
        <v>1.9201738547486035E-2</v>
      </c>
      <c r="AC197" s="150">
        <f t="shared" si="9"/>
        <v>1.9147981961668545E-2</v>
      </c>
      <c r="AD197" s="150">
        <f t="shared" si="9"/>
        <v>1.9120600227790434E-2</v>
      </c>
      <c r="AE197" s="150">
        <f t="shared" si="9"/>
        <v>1.9077749425287355E-2</v>
      </c>
      <c r="AF197" s="150">
        <f t="shared" si="9"/>
        <v>1.9043136890951277E-2</v>
      </c>
      <c r="AG197" s="150">
        <f t="shared" si="9"/>
        <v>1.9004269320843092E-2</v>
      </c>
      <c r="AH197" s="150">
        <f t="shared" si="9"/>
        <v>1.8965730496453902E-2</v>
      </c>
      <c r="AI197" s="150">
        <f t="shared" si="9"/>
        <v>1.8910061978545889E-2</v>
      </c>
    </row>
    <row r="198" spans="1:35">
      <c r="A198" s="112" t="s">
        <v>8422</v>
      </c>
      <c r="B198" s="150">
        <f t="shared" si="7"/>
        <v>1.6289920341233052E-2</v>
      </c>
      <c r="C198" s="150">
        <f t="shared" si="7"/>
        <v>1.6215121154910941E-2</v>
      </c>
      <c r="D198" s="150">
        <f t="shared" si="7"/>
        <v>1.6161100412479319E-2</v>
      </c>
      <c r="E198" s="150">
        <f t="shared" si="7"/>
        <v>1.6055906601890321E-2</v>
      </c>
      <c r="F198" s="150">
        <f t="shared" si="7"/>
        <v>1.5973655021816423E-2</v>
      </c>
      <c r="G198" s="150">
        <f t="shared" si="7"/>
        <v>1.5874507277280427E-2</v>
      </c>
      <c r="H198" s="150">
        <f t="shared" si="7"/>
        <v>1.5774635448792883E-2</v>
      </c>
      <c r="I198" s="150">
        <f t="shared" si="7"/>
        <v>1.5665171745711404E-2</v>
      </c>
      <c r="J198" s="150">
        <f t="shared" si="7"/>
        <v>1.5570285204991088E-2</v>
      </c>
      <c r="K198" s="150">
        <f t="shared" si="7"/>
        <v>1.5474882459312838E-2</v>
      </c>
      <c r="L198" s="150">
        <f t="shared" si="8"/>
        <v>1.5387758494031222E-2</v>
      </c>
      <c r="M198" s="150">
        <f t="shared" si="8"/>
        <v>1.5298149253731344E-2</v>
      </c>
      <c r="N198" s="150">
        <f t="shared" si="8"/>
        <v>1.5217904265402843E-2</v>
      </c>
      <c r="O198" s="150">
        <f t="shared" si="8"/>
        <v>1.516766055930569E-2</v>
      </c>
      <c r="P198" s="150">
        <f t="shared" si="8"/>
        <v>1.5096198630136986E-2</v>
      </c>
      <c r="Q198" s="150">
        <f t="shared" si="8"/>
        <v>1.5048823237338629E-2</v>
      </c>
      <c r="R198" s="150">
        <f t="shared" si="8"/>
        <v>1.4993480885311871E-2</v>
      </c>
      <c r="S198" s="150">
        <f t="shared" si="8"/>
        <v>1.4948179226069246E-2</v>
      </c>
      <c r="T198" s="150">
        <f t="shared" si="8"/>
        <v>1.4909923789907312E-2</v>
      </c>
      <c r="U198" s="150">
        <f t="shared" si="8"/>
        <v>1.4874905306971904E-2</v>
      </c>
      <c r="V198" s="150">
        <f t="shared" si="9"/>
        <v>1.4856420609884333E-2</v>
      </c>
      <c r="W198" s="150">
        <f t="shared" si="9"/>
        <v>1.4847626992561105E-2</v>
      </c>
      <c r="X198" s="150">
        <f t="shared" si="9"/>
        <v>1.4836066523605151E-2</v>
      </c>
      <c r="Y198" s="150">
        <f t="shared" si="9"/>
        <v>1.4837028169014084E-2</v>
      </c>
      <c r="Z198" s="150">
        <f t="shared" si="9"/>
        <v>1.4858449069003287E-2</v>
      </c>
      <c r="AA198" s="150">
        <f t="shared" si="9"/>
        <v>1.4890821705426356E-2</v>
      </c>
      <c r="AB198" s="150">
        <f t="shared" si="9"/>
        <v>1.4894949720670391E-2</v>
      </c>
      <c r="AC198" s="150">
        <f t="shared" si="9"/>
        <v>1.490662344983089E-2</v>
      </c>
      <c r="AD198" s="150">
        <f t="shared" si="9"/>
        <v>1.4942054669703872E-2</v>
      </c>
      <c r="AE198" s="150">
        <f t="shared" si="9"/>
        <v>1.4966127586206896E-2</v>
      </c>
      <c r="AF198" s="150">
        <f t="shared" si="9"/>
        <v>1.4992588167053364E-2</v>
      </c>
      <c r="AG198" s="150">
        <f t="shared" si="9"/>
        <v>1.5026497658079625E-2</v>
      </c>
      <c r="AH198" s="150">
        <f t="shared" si="9"/>
        <v>1.5059141843971632E-2</v>
      </c>
      <c r="AI198" s="150">
        <f t="shared" si="9"/>
        <v>1.5077244338498212E-2</v>
      </c>
    </row>
    <row r="199" spans="1:35">
      <c r="A199" s="112" t="s">
        <v>8423</v>
      </c>
      <c r="B199" s="150">
        <f t="shared" si="7"/>
        <v>1.497846773461538E-4</v>
      </c>
      <c r="C199" s="150">
        <f t="shared" si="7"/>
        <v>1.3813205171408976E-4</v>
      </c>
      <c r="D199" s="150">
        <f t="shared" si="7"/>
        <v>1.266104690593929E-4</v>
      </c>
      <c r="E199" s="150">
        <f t="shared" si="7"/>
        <v>1.151527558176864E-4</v>
      </c>
      <c r="F199" s="150">
        <f t="shared" si="7"/>
        <v>1.0393251043862744E-4</v>
      </c>
      <c r="G199" s="150">
        <f t="shared" si="7"/>
        <v>9.2689835435491382E-5</v>
      </c>
      <c r="H199" s="150">
        <f t="shared" si="7"/>
        <v>8.1714736386998089E-5</v>
      </c>
      <c r="I199" s="150">
        <f t="shared" si="7"/>
        <v>7.0925175709284717E-5</v>
      </c>
      <c r="J199" s="150">
        <f t="shared" si="7"/>
        <v>6.0411629946524057E-5</v>
      </c>
      <c r="K199" s="150">
        <f t="shared" si="7"/>
        <v>5.0088492992766726E-5</v>
      </c>
      <c r="L199" s="150">
        <f t="shared" si="8"/>
        <v>4.0208493976124882E-5</v>
      </c>
      <c r="M199" s="150">
        <f t="shared" si="8"/>
        <v>3.1079205833022385E-5</v>
      </c>
      <c r="N199" s="150">
        <f t="shared" si="8"/>
        <v>2.2879174949763033E-5</v>
      </c>
      <c r="O199" s="150">
        <f t="shared" si="8"/>
        <v>1.6139265796528449E-5</v>
      </c>
      <c r="P199" s="150">
        <f t="shared" si="8"/>
        <v>1.0919760394324853E-5</v>
      </c>
      <c r="Q199" s="150">
        <f t="shared" si="8"/>
        <v>7.1961996048063564E-6</v>
      </c>
      <c r="R199" s="150">
        <f t="shared" si="8"/>
        <v>4.6368661972029174E-6</v>
      </c>
      <c r="S199" s="150">
        <f t="shared" si="8"/>
        <v>3.1943401221997326E-6</v>
      </c>
      <c r="T199" s="150">
        <f t="shared" si="8"/>
        <v>2.5171297116374866E-6</v>
      </c>
      <c r="U199" s="150">
        <f t="shared" si="8"/>
        <v>2.3718642039542143E-6</v>
      </c>
      <c r="V199" s="150">
        <f t="shared" si="9"/>
        <v>2.7657149316508937E-6</v>
      </c>
      <c r="W199" s="150">
        <f t="shared" si="9"/>
        <v>3.5593267800212534E-6</v>
      </c>
      <c r="X199" s="150">
        <f t="shared" si="9"/>
        <v>4.6250797210300421E-6</v>
      </c>
      <c r="Y199" s="150">
        <f t="shared" si="9"/>
        <v>5.7070106175514629E-6</v>
      </c>
      <c r="Z199" s="150">
        <f t="shared" si="9"/>
        <v>7.0197867469879522E-6</v>
      </c>
      <c r="AA199" s="150">
        <f t="shared" si="9"/>
        <v>8.3289003322259129E-6</v>
      </c>
      <c r="AB199" s="150">
        <f t="shared" si="9"/>
        <v>9.8471061452513959E-6</v>
      </c>
      <c r="AC199" s="150">
        <f t="shared" si="9"/>
        <v>1.1341057497181511E-5</v>
      </c>
      <c r="AD199" s="150">
        <f t="shared" si="9"/>
        <v>1.2991873576309795E-5</v>
      </c>
      <c r="AE199" s="150">
        <f t="shared" si="9"/>
        <v>1.4656563218390806E-5</v>
      </c>
      <c r="AF199" s="150">
        <f t="shared" si="9"/>
        <v>1.6442298143851508E-5</v>
      </c>
      <c r="AG199" s="150">
        <f t="shared" si="9"/>
        <v>1.8400070257611242E-5</v>
      </c>
      <c r="AH199" s="150">
        <f t="shared" si="9"/>
        <v>2.0354598108747048E-5</v>
      </c>
      <c r="AI199" s="150">
        <f t="shared" si="9"/>
        <v>2.2388269368295593E-5</v>
      </c>
    </row>
    <row r="200" spans="1:35">
      <c r="A200" s="112" t="s">
        <v>8424</v>
      </c>
      <c r="B200" s="150">
        <f t="shared" si="7"/>
        <v>3.3527958230825002E-3</v>
      </c>
      <c r="C200" s="150">
        <f t="shared" si="7"/>
        <v>3.3516995908436159E-3</v>
      </c>
      <c r="D200" s="150">
        <f t="shared" si="7"/>
        <v>3.355176882067996E-3</v>
      </c>
      <c r="E200" s="150">
        <f t="shared" si="7"/>
        <v>3.3479269088527732E-3</v>
      </c>
      <c r="F200" s="150">
        <f t="shared" si="7"/>
        <v>3.345746756301486E-3</v>
      </c>
      <c r="G200" s="150">
        <f t="shared" si="7"/>
        <v>3.3402116186508493E-3</v>
      </c>
      <c r="H200" s="150">
        <f t="shared" si="7"/>
        <v>3.3346534822303467E-3</v>
      </c>
      <c r="I200" s="150">
        <f t="shared" si="7"/>
        <v>3.3271032937429623E-3</v>
      </c>
      <c r="J200" s="150">
        <f t="shared" si="7"/>
        <v>3.3225750445632801E-3</v>
      </c>
      <c r="K200" s="150">
        <f t="shared" si="7"/>
        <v>3.3177630198915008E-3</v>
      </c>
      <c r="L200" s="150">
        <f t="shared" si="8"/>
        <v>3.3143463728191004E-3</v>
      </c>
      <c r="M200" s="150">
        <f t="shared" si="8"/>
        <v>3.3097558768656714E-3</v>
      </c>
      <c r="N200" s="150">
        <f t="shared" si="8"/>
        <v>3.3061147867298577E-3</v>
      </c>
      <c r="O200" s="150">
        <f t="shared" si="8"/>
        <v>3.3075328833172615E-3</v>
      </c>
      <c r="P200" s="150">
        <f t="shared" si="8"/>
        <v>3.3024363013698628E-3</v>
      </c>
      <c r="Q200" s="150">
        <f t="shared" si="8"/>
        <v>3.3003863952333666E-3</v>
      </c>
      <c r="R200" s="150">
        <f t="shared" si="8"/>
        <v>3.2942335010060363E-3</v>
      </c>
      <c r="S200" s="150">
        <f t="shared" si="8"/>
        <v>3.2879502036659877E-3</v>
      </c>
      <c r="T200" s="150">
        <f t="shared" si="8"/>
        <v>3.2811385169927909E-3</v>
      </c>
      <c r="U200" s="150">
        <f t="shared" si="8"/>
        <v>3.2733377731529656E-3</v>
      </c>
      <c r="V200" s="150">
        <f t="shared" si="9"/>
        <v>3.2679214511041011E-3</v>
      </c>
      <c r="W200" s="150">
        <f t="shared" si="9"/>
        <v>3.2639172157279493E-3</v>
      </c>
      <c r="X200" s="150">
        <f t="shared" si="9"/>
        <v>3.2588574034334763E-3</v>
      </c>
      <c r="Y200" s="150">
        <f t="shared" si="9"/>
        <v>3.2563895991332605E-3</v>
      </c>
      <c r="Z200" s="150">
        <f t="shared" si="9"/>
        <v>3.2584898138006573E-3</v>
      </c>
      <c r="AA200" s="150">
        <f t="shared" si="9"/>
        <v>3.2630719822812847E-3</v>
      </c>
      <c r="AB200" s="150">
        <f t="shared" si="9"/>
        <v>3.261683687150838E-3</v>
      </c>
      <c r="AC200" s="150">
        <f t="shared" si="9"/>
        <v>3.2621484780157831E-3</v>
      </c>
      <c r="AD200" s="150">
        <f t="shared" si="9"/>
        <v>3.2680342824601364E-3</v>
      </c>
      <c r="AE200" s="150">
        <f t="shared" si="9"/>
        <v>3.27165908045977E-3</v>
      </c>
      <c r="AF200" s="150">
        <f t="shared" si="9"/>
        <v>3.2760458236658933E-3</v>
      </c>
      <c r="AG200" s="150">
        <f t="shared" si="9"/>
        <v>3.2822421545667447E-3</v>
      </c>
      <c r="AH200" s="150">
        <f t="shared" si="9"/>
        <v>3.288374586288416E-3</v>
      </c>
      <c r="AI200" s="150">
        <f t="shared" si="9"/>
        <v>3.2914573301549466E-3</v>
      </c>
    </row>
    <row r="201" spans="1:35">
      <c r="A201" s="112" t="s">
        <v>1079</v>
      </c>
      <c r="B201" s="150">
        <f t="shared" si="7"/>
        <v>8.5606305584186512E-3</v>
      </c>
      <c r="C201" s="150">
        <f t="shared" si="7"/>
        <v>8.5597294007275261E-3</v>
      </c>
      <c r="D201" s="150">
        <f t="shared" si="7"/>
        <v>8.573827993891012E-3</v>
      </c>
      <c r="E201" s="150">
        <f t="shared" si="7"/>
        <v>8.5899008799932945E-3</v>
      </c>
      <c r="F201" s="150">
        <f t="shared" si="7"/>
        <v>8.6181329114667464E-3</v>
      </c>
      <c r="G201" s="150">
        <f t="shared" si="7"/>
        <v>8.6411399971166886E-3</v>
      </c>
      <c r="H201" s="150">
        <f t="shared" si="7"/>
        <v>8.66915473815549E-3</v>
      </c>
      <c r="I201" s="150">
        <f t="shared" si="7"/>
        <v>8.6951954159364443E-3</v>
      </c>
      <c r="J201" s="150">
        <f t="shared" si="7"/>
        <v>8.7289884135472364E-3</v>
      </c>
      <c r="K201" s="150">
        <f t="shared" si="7"/>
        <v>8.7570244122965636E-3</v>
      </c>
      <c r="L201" s="150">
        <f t="shared" si="8"/>
        <v>8.7832718089990817E-3</v>
      </c>
      <c r="M201" s="150">
        <f t="shared" si="8"/>
        <v>8.8008740671641789E-3</v>
      </c>
      <c r="N201" s="150">
        <f t="shared" si="8"/>
        <v>8.8108047393364933E-3</v>
      </c>
      <c r="O201" s="150">
        <f t="shared" si="8"/>
        <v>8.8293789778206358E-3</v>
      </c>
      <c r="P201" s="150">
        <f t="shared" si="8"/>
        <v>8.8273630136986303E-3</v>
      </c>
      <c r="Q201" s="150">
        <f t="shared" si="8"/>
        <v>8.8305213505461763E-3</v>
      </c>
      <c r="R201" s="150">
        <f t="shared" si="8"/>
        <v>8.8215110663983909E-3</v>
      </c>
      <c r="S201" s="150">
        <f t="shared" si="8"/>
        <v>8.8149460285132375E-3</v>
      </c>
      <c r="T201" s="150">
        <f t="shared" si="8"/>
        <v>8.8054150360453148E-3</v>
      </c>
      <c r="U201" s="150">
        <f t="shared" si="8"/>
        <v>8.790638917793964E-3</v>
      </c>
      <c r="V201" s="150">
        <f t="shared" si="9"/>
        <v>8.7821388012618296E-3</v>
      </c>
      <c r="W201" s="150">
        <f t="shared" si="9"/>
        <v>8.7810488841657819E-3</v>
      </c>
      <c r="X201" s="150">
        <f t="shared" si="9"/>
        <v>8.7767736051502145E-3</v>
      </c>
      <c r="Y201" s="150">
        <f t="shared" si="9"/>
        <v>8.7758277356446372E-3</v>
      </c>
      <c r="Z201" s="150">
        <f t="shared" si="9"/>
        <v>8.791838992332969E-3</v>
      </c>
      <c r="AA201" s="150">
        <f t="shared" si="9"/>
        <v>8.8118759689922478E-3</v>
      </c>
      <c r="AB201" s="150">
        <f t="shared" si="9"/>
        <v>8.8187675977653632E-3</v>
      </c>
      <c r="AC201" s="150">
        <f t="shared" si="9"/>
        <v>8.8289188275084557E-3</v>
      </c>
      <c r="AD201" s="150">
        <f t="shared" si="9"/>
        <v>8.852913439635535E-3</v>
      </c>
      <c r="AE201" s="150">
        <f t="shared" si="9"/>
        <v>8.8686666666666671E-3</v>
      </c>
      <c r="AF201" s="150">
        <f t="shared" si="9"/>
        <v>8.8864721577726225E-3</v>
      </c>
      <c r="AG201" s="150">
        <f t="shared" si="9"/>
        <v>8.9071651053864165E-3</v>
      </c>
      <c r="AH201" s="150">
        <f t="shared" si="9"/>
        <v>8.9274976359338069E-3</v>
      </c>
      <c r="AI201" s="150">
        <f t="shared" si="9"/>
        <v>8.9387628128724667E-3</v>
      </c>
    </row>
    <row r="202" spans="1:35">
      <c r="A202" s="112" t="s">
        <v>8425</v>
      </c>
      <c r="B202" s="150">
        <f t="shared" si="7"/>
        <v>1.1175950947115102E-3</v>
      </c>
      <c r="C202" s="150">
        <f t="shared" si="7"/>
        <v>1.1156418365452436E-3</v>
      </c>
      <c r="D202" s="150">
        <f t="shared" si="7"/>
        <v>1.113627236423979E-3</v>
      </c>
      <c r="E202" s="150">
        <f t="shared" si="7"/>
        <v>1.1118229643770213E-3</v>
      </c>
      <c r="F202" s="150">
        <f t="shared" si="7"/>
        <v>1.1120535461757212E-3</v>
      </c>
      <c r="G202" s="150">
        <f t="shared" si="7"/>
        <v>1.1116811625568057E-3</v>
      </c>
      <c r="H202" s="150">
        <f t="shared" si="7"/>
        <v>1.1134642050118632E-3</v>
      </c>
      <c r="I202" s="150">
        <f t="shared" si="7"/>
        <v>1.1153834193422124E-3</v>
      </c>
      <c r="J202" s="150">
        <f t="shared" si="7"/>
        <v>1.1187145276292337E-3</v>
      </c>
      <c r="K202" s="150">
        <f t="shared" si="7"/>
        <v>1.1216196202531645E-3</v>
      </c>
      <c r="L202" s="150">
        <f t="shared" si="8"/>
        <v>1.124104958677686E-3</v>
      </c>
      <c r="M202" s="150">
        <f t="shared" si="8"/>
        <v>1.1253935634328357E-3</v>
      </c>
      <c r="N202" s="150">
        <f t="shared" si="8"/>
        <v>1.1253293838862559E-3</v>
      </c>
      <c r="O202" s="150">
        <f t="shared" si="8"/>
        <v>1.1264441658630667E-3</v>
      </c>
      <c r="P202" s="150">
        <f t="shared" si="8"/>
        <v>1.1244618395303326E-3</v>
      </c>
      <c r="Q202" s="150">
        <f t="shared" si="8"/>
        <v>1.1228971201588877E-3</v>
      </c>
      <c r="R202" s="150">
        <f t="shared" si="8"/>
        <v>1.1205454728370223E-3</v>
      </c>
      <c r="S202" s="150">
        <f t="shared" si="8"/>
        <v>1.1173720977596742E-3</v>
      </c>
      <c r="T202" s="150">
        <f t="shared" si="8"/>
        <v>1.1145659114315139E-3</v>
      </c>
      <c r="U202" s="150">
        <f t="shared" si="8"/>
        <v>1.1104610822060353E-3</v>
      </c>
      <c r="V202" s="150">
        <f t="shared" si="9"/>
        <v>1.1068628811777077E-3</v>
      </c>
      <c r="W202" s="150">
        <f t="shared" si="9"/>
        <v>1.1043613177470777E-3</v>
      </c>
      <c r="X202" s="150">
        <f t="shared" si="9"/>
        <v>1.1017711373390558E-3</v>
      </c>
      <c r="Y202" s="150">
        <f t="shared" si="9"/>
        <v>1.0993765980498375E-3</v>
      </c>
      <c r="Z202" s="150">
        <f t="shared" si="9"/>
        <v>1.0983313253012047E-3</v>
      </c>
      <c r="AA202" s="150">
        <f t="shared" si="9"/>
        <v>1.0988723145071981E-3</v>
      </c>
      <c r="AB202" s="150">
        <f t="shared" si="9"/>
        <v>1.0982462569832402E-3</v>
      </c>
      <c r="AC202" s="150">
        <f t="shared" si="9"/>
        <v>1.0981413754227733E-3</v>
      </c>
      <c r="AD202" s="150">
        <f t="shared" si="9"/>
        <v>1.0991004555808658E-3</v>
      </c>
      <c r="AE202" s="150">
        <f t="shared" si="9"/>
        <v>1.1000674712643677E-3</v>
      </c>
      <c r="AF202" s="150">
        <f t="shared" si="9"/>
        <v>1.1015425754060323E-3</v>
      </c>
      <c r="AG202" s="150">
        <f t="shared" si="9"/>
        <v>1.1033448477751756E-3</v>
      </c>
      <c r="AH202" s="150">
        <f t="shared" si="9"/>
        <v>1.1052769503546098E-3</v>
      </c>
      <c r="AI202" s="150">
        <f t="shared" si="9"/>
        <v>1.1062893921334922E-3</v>
      </c>
    </row>
    <row r="203" spans="1:35">
      <c r="A203" s="112" t="s">
        <v>8426</v>
      </c>
      <c r="B203" s="150">
        <f t="shared" ref="B203:K212" si="10">SUMIFS(B$7:B$162,$A$7:$A$162,$A203)/B$163</f>
        <v>2.6273875645718828E-2</v>
      </c>
      <c r="C203" s="150">
        <f t="shared" si="10"/>
        <v>2.6183619546912406E-2</v>
      </c>
      <c r="D203" s="150">
        <f t="shared" si="10"/>
        <v>2.6131434402503251E-2</v>
      </c>
      <c r="E203" s="150">
        <f t="shared" si="10"/>
        <v>2.607111649221093E-2</v>
      </c>
      <c r="F203" s="150">
        <f t="shared" si="10"/>
        <v>2.6044417507105063E-2</v>
      </c>
      <c r="G203" s="150">
        <f t="shared" si="10"/>
        <v>2.601754111715663E-2</v>
      </c>
      <c r="H203" s="150">
        <f t="shared" si="10"/>
        <v>2.6011954676183995E-2</v>
      </c>
      <c r="I203" s="150">
        <f t="shared" si="10"/>
        <v>2.6009463599237698E-2</v>
      </c>
      <c r="J203" s="150">
        <f t="shared" si="10"/>
        <v>2.6044628342245989E-2</v>
      </c>
      <c r="K203" s="150">
        <f t="shared" si="10"/>
        <v>2.6074186256781193E-2</v>
      </c>
      <c r="L203" s="150">
        <f t="shared" ref="L203:U212" si="11">SUMIFS(L$7:L$162,$A$7:$A$162,$A203)/L$163</f>
        <v>2.6116666666666667E-2</v>
      </c>
      <c r="M203" s="150">
        <f t="shared" si="11"/>
        <v>2.6147307835820897E-2</v>
      </c>
      <c r="N203" s="150">
        <f t="shared" si="11"/>
        <v>2.6168744075829385E-2</v>
      </c>
      <c r="O203" s="150">
        <f t="shared" si="11"/>
        <v>2.6221418514946963E-2</v>
      </c>
      <c r="P203" s="150">
        <f t="shared" si="11"/>
        <v>2.6227358121330722E-2</v>
      </c>
      <c r="Q203" s="150">
        <f t="shared" si="11"/>
        <v>2.6255115193644488E-2</v>
      </c>
      <c r="R203" s="150">
        <f t="shared" si="11"/>
        <v>2.6261919517102616E-2</v>
      </c>
      <c r="S203" s="150">
        <f t="shared" si="11"/>
        <v>2.6275402240325867E-2</v>
      </c>
      <c r="T203" s="150">
        <f t="shared" si="11"/>
        <v>2.6284160659114316E-2</v>
      </c>
      <c r="U203" s="150">
        <f t="shared" si="11"/>
        <v>2.6292702393340271E-2</v>
      </c>
      <c r="V203" s="150">
        <f t="shared" ref="V203:AI212" si="12">SUMIFS(V$7:V$162,$A$7:$A$162,$A203)/V$163</f>
        <v>2.6327466876971607E-2</v>
      </c>
      <c r="W203" s="150">
        <f t="shared" si="12"/>
        <v>2.6386032943676939E-2</v>
      </c>
      <c r="X203" s="150">
        <f t="shared" si="12"/>
        <v>2.6439104077253219E-2</v>
      </c>
      <c r="Y203" s="150">
        <f t="shared" si="12"/>
        <v>2.6514187432286025E-2</v>
      </c>
      <c r="Z203" s="150">
        <f t="shared" si="12"/>
        <v>2.6637604600219057E-2</v>
      </c>
      <c r="AA203" s="150">
        <f t="shared" si="12"/>
        <v>2.6783145071982283E-2</v>
      </c>
      <c r="AB203" s="150">
        <f t="shared" si="12"/>
        <v>2.6898030167597765E-2</v>
      </c>
      <c r="AC203" s="150">
        <f t="shared" si="12"/>
        <v>2.7032302142051861E-2</v>
      </c>
      <c r="AD203" s="150">
        <f t="shared" si="12"/>
        <v>2.7214325740318908E-2</v>
      </c>
      <c r="AE203" s="150">
        <f t="shared" si="12"/>
        <v>2.7384137931034482E-2</v>
      </c>
      <c r="AF203" s="150">
        <f t="shared" si="12"/>
        <v>2.7573100928074246E-2</v>
      </c>
      <c r="AG203" s="150">
        <f t="shared" si="12"/>
        <v>2.7779101873536299E-2</v>
      </c>
      <c r="AH203" s="150">
        <f t="shared" si="12"/>
        <v>2.7996252955082741E-2</v>
      </c>
      <c r="AI203" s="150">
        <f t="shared" si="12"/>
        <v>2.8197168057210967E-2</v>
      </c>
    </row>
    <row r="204" spans="1:35">
      <c r="A204" s="112" t="s">
        <v>8427</v>
      </c>
      <c r="B204" s="150">
        <f t="shared" si="10"/>
        <v>2.7081767262090222E-3</v>
      </c>
      <c r="C204" s="150">
        <f t="shared" si="10"/>
        <v>2.6906596925027949E-3</v>
      </c>
      <c r="D204" s="150">
        <f t="shared" si="10"/>
        <v>2.6775478457768467E-3</v>
      </c>
      <c r="E204" s="150">
        <f t="shared" si="10"/>
        <v>2.6648778231270361E-3</v>
      </c>
      <c r="F204" s="150">
        <f t="shared" si="10"/>
        <v>2.6559016121453418E-3</v>
      </c>
      <c r="G204" s="150">
        <f t="shared" si="10"/>
        <v>2.6453190014700785E-3</v>
      </c>
      <c r="H204" s="150">
        <f t="shared" si="10"/>
        <v>2.636534603185242E-3</v>
      </c>
      <c r="I204" s="150">
        <f t="shared" si="10"/>
        <v>2.6275699967896211E-3</v>
      </c>
      <c r="J204" s="150">
        <f t="shared" si="10"/>
        <v>2.6215244206773619E-3</v>
      </c>
      <c r="K204" s="150">
        <f t="shared" si="10"/>
        <v>2.61441582278481E-3</v>
      </c>
      <c r="L204" s="150">
        <f t="shared" si="11"/>
        <v>2.6075825528007351E-3</v>
      </c>
      <c r="M204" s="150">
        <f t="shared" si="11"/>
        <v>2.5991881529850744E-3</v>
      </c>
      <c r="N204" s="150">
        <f t="shared" si="11"/>
        <v>2.5896818957345971E-3</v>
      </c>
      <c r="O204" s="150">
        <f t="shared" si="11"/>
        <v>2.5843857280617166E-3</v>
      </c>
      <c r="P204" s="150">
        <f t="shared" si="11"/>
        <v>2.5750525440313113E-3</v>
      </c>
      <c r="Q204" s="150">
        <f t="shared" si="11"/>
        <v>2.5693691161866932E-3</v>
      </c>
      <c r="R204" s="150">
        <f t="shared" si="11"/>
        <v>2.5621180080482894E-3</v>
      </c>
      <c r="S204" s="150">
        <f t="shared" si="11"/>
        <v>2.5576749490835034E-3</v>
      </c>
      <c r="T204" s="150">
        <f t="shared" si="11"/>
        <v>2.553958805355304E-3</v>
      </c>
      <c r="U204" s="150">
        <f t="shared" si="11"/>
        <v>2.5497689906347556E-3</v>
      </c>
      <c r="V204" s="150">
        <f t="shared" si="12"/>
        <v>2.5482372239747637E-3</v>
      </c>
      <c r="W204" s="150">
        <f t="shared" si="12"/>
        <v>2.5493859723698196E-3</v>
      </c>
      <c r="X204" s="150">
        <f t="shared" si="12"/>
        <v>2.5499039699570817E-3</v>
      </c>
      <c r="Y204" s="150">
        <f t="shared" si="12"/>
        <v>2.5513582881906828E-3</v>
      </c>
      <c r="Z204" s="150">
        <f t="shared" si="12"/>
        <v>2.5578822562979191E-3</v>
      </c>
      <c r="AA204" s="150">
        <f t="shared" si="12"/>
        <v>2.5654837209302325E-3</v>
      </c>
      <c r="AB204" s="150">
        <f t="shared" si="12"/>
        <v>2.5693830167597765E-3</v>
      </c>
      <c r="AC204" s="150">
        <f t="shared" si="12"/>
        <v>2.5741129650507328E-3</v>
      </c>
      <c r="AD204" s="150">
        <f t="shared" si="12"/>
        <v>2.5829257403189071E-3</v>
      </c>
      <c r="AE204" s="150">
        <f t="shared" si="12"/>
        <v>2.5892711494252874E-3</v>
      </c>
      <c r="AF204" s="150">
        <f t="shared" si="12"/>
        <v>2.5962494199535963E-3</v>
      </c>
      <c r="AG204" s="150">
        <f t="shared" si="12"/>
        <v>2.6041548009367683E-3</v>
      </c>
      <c r="AH204" s="150">
        <f t="shared" si="12"/>
        <v>2.6118797872340424E-3</v>
      </c>
      <c r="AI204" s="150">
        <f t="shared" si="12"/>
        <v>2.6169914183551846E-3</v>
      </c>
    </row>
    <row r="205" spans="1:35">
      <c r="A205" s="112" t="s">
        <v>2520</v>
      </c>
      <c r="B205" s="150">
        <f t="shared" si="10"/>
        <v>3.8675514286722966E-2</v>
      </c>
      <c r="C205" s="150">
        <f t="shared" si="10"/>
        <v>3.8446913264112148E-2</v>
      </c>
      <c r="D205" s="150">
        <f t="shared" si="10"/>
        <v>3.8272236606698158E-2</v>
      </c>
      <c r="E205" s="150">
        <f t="shared" si="10"/>
        <v>3.8083542815172816E-2</v>
      </c>
      <c r="F205" s="150">
        <f t="shared" si="10"/>
        <v>3.7942849766459591E-2</v>
      </c>
      <c r="G205" s="150">
        <f t="shared" si="10"/>
        <v>3.78016853334283E-2</v>
      </c>
      <c r="H205" s="150">
        <f t="shared" si="10"/>
        <v>3.7692061162035384E-2</v>
      </c>
      <c r="I205" s="150">
        <f t="shared" si="10"/>
        <v>3.7588760817288798E-2</v>
      </c>
      <c r="J205" s="150">
        <f t="shared" si="10"/>
        <v>3.7542540998217466E-2</v>
      </c>
      <c r="K205" s="150">
        <f t="shared" si="10"/>
        <v>3.7491611211573239E-2</v>
      </c>
      <c r="L205" s="150">
        <f t="shared" si="11"/>
        <v>3.7463903581267215E-2</v>
      </c>
      <c r="M205" s="150">
        <f t="shared" si="11"/>
        <v>3.7425617537313431E-2</v>
      </c>
      <c r="N205" s="150">
        <f t="shared" si="11"/>
        <v>3.7382322274881516E-2</v>
      </c>
      <c r="O205" s="150">
        <f t="shared" si="11"/>
        <v>3.7394275795564126E-2</v>
      </c>
      <c r="P205" s="150">
        <f t="shared" si="11"/>
        <v>3.7353160469667322E-2</v>
      </c>
      <c r="Q205" s="150">
        <f t="shared" si="11"/>
        <v>3.7356904667328703E-2</v>
      </c>
      <c r="R205" s="150">
        <f t="shared" si="11"/>
        <v>3.7345585513078469E-2</v>
      </c>
      <c r="S205" s="150">
        <f t="shared" si="11"/>
        <v>3.7357201629327902E-2</v>
      </c>
      <c r="T205" s="150">
        <f t="shared" si="11"/>
        <v>3.7373160659114314E-2</v>
      </c>
      <c r="U205" s="150">
        <f t="shared" si="11"/>
        <v>3.7397527575442249E-2</v>
      </c>
      <c r="V205" s="150">
        <f t="shared" si="12"/>
        <v>3.7465320715036804E-2</v>
      </c>
      <c r="W205" s="150">
        <f t="shared" si="12"/>
        <v>3.7570312433581297E-2</v>
      </c>
      <c r="X205" s="150">
        <f t="shared" si="12"/>
        <v>3.7668877682403436E-2</v>
      </c>
      <c r="Y205" s="150">
        <f t="shared" si="12"/>
        <v>3.7799203683640301E-2</v>
      </c>
      <c r="Z205" s="150">
        <f t="shared" si="12"/>
        <v>3.7997750273822566E-2</v>
      </c>
      <c r="AA205" s="150">
        <f t="shared" si="12"/>
        <v>3.8227359911406425E-2</v>
      </c>
      <c r="AB205" s="150">
        <f t="shared" si="12"/>
        <v>3.8412777653631283E-2</v>
      </c>
      <c r="AC205" s="150">
        <f t="shared" si="12"/>
        <v>3.862502931228861E-2</v>
      </c>
      <c r="AD205" s="150">
        <f t="shared" si="12"/>
        <v>3.8904644646924828E-2</v>
      </c>
      <c r="AE205" s="150">
        <f t="shared" si="12"/>
        <v>3.9166385057471262E-2</v>
      </c>
      <c r="AF205" s="150">
        <f t="shared" si="12"/>
        <v>3.9455084686774944E-2</v>
      </c>
      <c r="AG205" s="150">
        <f t="shared" si="12"/>
        <v>3.9768031615925056E-2</v>
      </c>
      <c r="AH205" s="150">
        <f t="shared" si="12"/>
        <v>4.0096691489361701E-2</v>
      </c>
      <c r="AI205" s="150">
        <f t="shared" si="12"/>
        <v>4.0402352800953514E-2</v>
      </c>
    </row>
    <row r="206" spans="1:35">
      <c r="A206" s="112" t="s">
        <v>8428</v>
      </c>
      <c r="B206" s="150">
        <f t="shared" si="10"/>
        <v>2.3748293192235665E-2</v>
      </c>
      <c r="C206" s="150">
        <f t="shared" si="10"/>
        <v>2.373822680233019E-2</v>
      </c>
      <c r="D206" s="150">
        <f t="shared" si="10"/>
        <v>2.3751152797966402E-2</v>
      </c>
      <c r="E206" s="150">
        <f t="shared" si="10"/>
        <v>2.3755065693665593E-2</v>
      </c>
      <c r="F206" s="150">
        <f t="shared" si="10"/>
        <v>2.3788246891126203E-2</v>
      </c>
      <c r="G206" s="150">
        <f t="shared" si="10"/>
        <v>2.380934716957743E-2</v>
      </c>
      <c r="H206" s="150">
        <f t="shared" si="10"/>
        <v>2.3840826846414157E-2</v>
      </c>
      <c r="I206" s="150">
        <f t="shared" si="10"/>
        <v>2.3858814883668211E-2</v>
      </c>
      <c r="J206" s="150">
        <f t="shared" si="10"/>
        <v>2.3899029411764704E-2</v>
      </c>
      <c r="K206" s="150">
        <f t="shared" si="10"/>
        <v>2.3932273056057867E-2</v>
      </c>
      <c r="L206" s="150">
        <f t="shared" si="11"/>
        <v>2.3972142332415059E-2</v>
      </c>
      <c r="M206" s="150">
        <f t="shared" si="11"/>
        <v>2.4001277052238805E-2</v>
      </c>
      <c r="N206" s="150">
        <f t="shared" si="11"/>
        <v>2.4031572511848343E-2</v>
      </c>
      <c r="O206" s="150">
        <f t="shared" si="11"/>
        <v>2.4098706846673094E-2</v>
      </c>
      <c r="P206" s="150">
        <f t="shared" si="11"/>
        <v>2.41201771037182E-2</v>
      </c>
      <c r="Q206" s="150">
        <f t="shared" si="11"/>
        <v>2.4169027805362463E-2</v>
      </c>
      <c r="R206" s="150">
        <f t="shared" si="11"/>
        <v>2.4201732394366196E-2</v>
      </c>
      <c r="S206" s="150">
        <f t="shared" si="11"/>
        <v>2.4238949083503054E-2</v>
      </c>
      <c r="T206" s="150">
        <f t="shared" si="11"/>
        <v>2.4269955715756953E-2</v>
      </c>
      <c r="U206" s="150">
        <f t="shared" si="11"/>
        <v>2.4289853277835588E-2</v>
      </c>
      <c r="V206" s="150">
        <f t="shared" si="12"/>
        <v>2.4318361724500526E-2</v>
      </c>
      <c r="W206" s="150">
        <f t="shared" si="12"/>
        <v>2.4359037194473965E-2</v>
      </c>
      <c r="X206" s="150">
        <f t="shared" si="12"/>
        <v>2.4379312231759657E-2</v>
      </c>
      <c r="Y206" s="150">
        <f t="shared" si="12"/>
        <v>2.4404864572047671E-2</v>
      </c>
      <c r="Z206" s="150">
        <f t="shared" si="12"/>
        <v>2.446013143483023E-2</v>
      </c>
      <c r="AA206" s="150">
        <f t="shared" si="12"/>
        <v>2.4521809523809522E-2</v>
      </c>
      <c r="AB206" s="150">
        <f t="shared" si="12"/>
        <v>2.4538559776536312E-2</v>
      </c>
      <c r="AC206" s="150">
        <f t="shared" si="12"/>
        <v>2.4561636978579483E-2</v>
      </c>
      <c r="AD206" s="150">
        <f t="shared" si="12"/>
        <v>2.4620767653758542E-2</v>
      </c>
      <c r="AE206" s="150">
        <f t="shared" si="12"/>
        <v>2.465866436781609E-2</v>
      </c>
      <c r="AF206" s="150">
        <f t="shared" si="12"/>
        <v>2.4697849187935036E-2</v>
      </c>
      <c r="AG206" s="150">
        <f t="shared" si="12"/>
        <v>2.4737901639344261E-2</v>
      </c>
      <c r="AH206" s="150">
        <f t="shared" si="12"/>
        <v>2.477954609929078E-2</v>
      </c>
      <c r="AI206" s="150">
        <f t="shared" si="12"/>
        <v>2.4792446960667461E-2</v>
      </c>
    </row>
    <row r="207" spans="1:35">
      <c r="A207" s="112" t="s">
        <v>8429</v>
      </c>
      <c r="B207" s="150">
        <f t="shared" si="10"/>
        <v>4.0740417602949284E-4</v>
      </c>
      <c r="C207" s="150">
        <f t="shared" si="10"/>
        <v>4.0522766308567093E-4</v>
      </c>
      <c r="D207" s="150">
        <f t="shared" si="10"/>
        <v>4.0360430646483876E-4</v>
      </c>
      <c r="E207" s="150">
        <f t="shared" si="10"/>
        <v>4.0051302554921635E-4</v>
      </c>
      <c r="F207" s="150">
        <f t="shared" si="10"/>
        <v>3.9811085175978664E-4</v>
      </c>
      <c r="G207" s="150">
        <f t="shared" si="10"/>
        <v>3.9536253365718654E-4</v>
      </c>
      <c r="H207" s="150">
        <f t="shared" si="10"/>
        <v>3.9272518029956403E-4</v>
      </c>
      <c r="I207" s="150">
        <f t="shared" si="10"/>
        <v>3.9004792007686981E-4</v>
      </c>
      <c r="J207" s="150">
        <f t="shared" si="10"/>
        <v>3.8798665775401065E-4</v>
      </c>
      <c r="K207" s="150">
        <f t="shared" si="10"/>
        <v>3.8617389692585896E-4</v>
      </c>
      <c r="L207" s="150">
        <f t="shared" si="11"/>
        <v>3.8481715335169888E-4</v>
      </c>
      <c r="M207" s="150">
        <f t="shared" si="11"/>
        <v>3.8361703358208953E-4</v>
      </c>
      <c r="N207" s="150">
        <f t="shared" si="11"/>
        <v>3.8289239810426545E-4</v>
      </c>
      <c r="O207" s="150">
        <f t="shared" si="11"/>
        <v>3.830849083895854E-4</v>
      </c>
      <c r="P207" s="150">
        <f t="shared" si="11"/>
        <v>3.8282949119373776E-4</v>
      </c>
      <c r="Q207" s="150">
        <f t="shared" si="11"/>
        <v>3.8315813306852037E-4</v>
      </c>
      <c r="R207" s="150">
        <f t="shared" si="11"/>
        <v>3.8311161971830982E-4</v>
      </c>
      <c r="S207" s="150">
        <f t="shared" si="11"/>
        <v>3.8305597759674134E-4</v>
      </c>
      <c r="T207" s="150">
        <f t="shared" si="11"/>
        <v>3.8283681771369727E-4</v>
      </c>
      <c r="U207" s="150">
        <f t="shared" si="11"/>
        <v>3.8235452653485956E-4</v>
      </c>
      <c r="V207" s="150">
        <f t="shared" si="12"/>
        <v>3.8200596214511037E-4</v>
      </c>
      <c r="W207" s="150">
        <f t="shared" si="12"/>
        <v>3.8163541976620613E-4</v>
      </c>
      <c r="X207" s="150">
        <f t="shared" si="12"/>
        <v>3.8108070815450645E-4</v>
      </c>
      <c r="Y207" s="150">
        <f t="shared" si="12"/>
        <v>3.8081277356446375E-4</v>
      </c>
      <c r="Z207" s="150">
        <f t="shared" si="12"/>
        <v>3.8104874041621021E-4</v>
      </c>
      <c r="AA207" s="150">
        <f t="shared" si="12"/>
        <v>3.8166737541528239E-4</v>
      </c>
      <c r="AB207" s="150">
        <f t="shared" si="12"/>
        <v>3.8164383240223463E-4</v>
      </c>
      <c r="AC207" s="150">
        <f t="shared" si="12"/>
        <v>3.8195950394588504E-4</v>
      </c>
      <c r="AD207" s="150">
        <f t="shared" si="12"/>
        <v>3.8303673120728928E-4</v>
      </c>
      <c r="AE207" s="150">
        <f t="shared" si="12"/>
        <v>3.839804252873563E-4</v>
      </c>
      <c r="AF207" s="150">
        <f t="shared" si="12"/>
        <v>3.85121090487239E-4</v>
      </c>
      <c r="AG207" s="150">
        <f t="shared" si="12"/>
        <v>3.8662218969555032E-4</v>
      </c>
      <c r="AH207" s="150">
        <f t="shared" si="12"/>
        <v>3.8819510638297874E-4</v>
      </c>
      <c r="AI207" s="150">
        <f t="shared" si="12"/>
        <v>3.8952636471990462E-4</v>
      </c>
    </row>
    <row r="208" spans="1:35">
      <c r="A208" s="112" t="s">
        <v>8430</v>
      </c>
      <c r="B208" s="150">
        <f t="shared" si="10"/>
        <v>1.8615136074563953E-2</v>
      </c>
      <c r="C208" s="150">
        <f t="shared" si="10"/>
        <v>1.8509327314292594E-2</v>
      </c>
      <c r="D208" s="150">
        <f t="shared" si="10"/>
        <v>1.8419963504222352E-2</v>
      </c>
      <c r="E208" s="150">
        <f t="shared" si="10"/>
        <v>1.8347270127759472E-2</v>
      </c>
      <c r="F208" s="150">
        <f t="shared" si="10"/>
        <v>1.828026123698329E-2</v>
      </c>
      <c r="G208" s="150">
        <f t="shared" si="10"/>
        <v>1.820042989425916E-2</v>
      </c>
      <c r="H208" s="150">
        <f t="shared" si="10"/>
        <v>1.812274785202134E-2</v>
      </c>
      <c r="I208" s="150">
        <f t="shared" si="10"/>
        <v>1.8030180869439569E-2</v>
      </c>
      <c r="J208" s="150">
        <f t="shared" si="10"/>
        <v>1.795204010695187E-2</v>
      </c>
      <c r="K208" s="150">
        <f t="shared" si="10"/>
        <v>1.7871535262206147E-2</v>
      </c>
      <c r="L208" s="150">
        <f t="shared" si="11"/>
        <v>1.7803020202020202E-2</v>
      </c>
      <c r="M208" s="150">
        <f t="shared" si="11"/>
        <v>1.7735811567164181E-2</v>
      </c>
      <c r="N208" s="150">
        <f t="shared" si="11"/>
        <v>1.7673903317535544E-2</v>
      </c>
      <c r="O208" s="150">
        <f t="shared" si="11"/>
        <v>1.7641588235294117E-2</v>
      </c>
      <c r="P208" s="150">
        <f t="shared" si="11"/>
        <v>1.7583473581213309E-2</v>
      </c>
      <c r="Q208" s="150">
        <f t="shared" si="11"/>
        <v>1.7547887785501488E-2</v>
      </c>
      <c r="R208" s="150">
        <f t="shared" si="11"/>
        <v>1.7504644869215293E-2</v>
      </c>
      <c r="S208" s="150">
        <f t="shared" si="11"/>
        <v>1.7467803462321792E-2</v>
      </c>
      <c r="T208" s="150">
        <f t="shared" si="11"/>
        <v>1.7431225540679711E-2</v>
      </c>
      <c r="U208" s="150">
        <f t="shared" si="11"/>
        <v>1.7392971904266388E-2</v>
      </c>
      <c r="V208" s="150">
        <f t="shared" si="12"/>
        <v>1.736935331230284E-2</v>
      </c>
      <c r="W208" s="150">
        <f t="shared" si="12"/>
        <v>1.735646439957492E-2</v>
      </c>
      <c r="X208" s="150">
        <f t="shared" si="12"/>
        <v>1.7336480686695278E-2</v>
      </c>
      <c r="Y208" s="150">
        <f t="shared" si="12"/>
        <v>1.7322256771397617E-2</v>
      </c>
      <c r="Z208" s="150">
        <f t="shared" si="12"/>
        <v>1.7332444687842279E-2</v>
      </c>
      <c r="AA208" s="150">
        <f t="shared" si="12"/>
        <v>1.7355899224806202E-2</v>
      </c>
      <c r="AB208" s="150">
        <f t="shared" si="12"/>
        <v>1.7349059217877095E-2</v>
      </c>
      <c r="AC208" s="150">
        <f t="shared" si="12"/>
        <v>1.7347335963923335E-2</v>
      </c>
      <c r="AD208" s="150">
        <f t="shared" si="12"/>
        <v>1.7375071753986334E-2</v>
      </c>
      <c r="AE208" s="150">
        <f t="shared" si="12"/>
        <v>1.7387870114942527E-2</v>
      </c>
      <c r="AF208" s="150">
        <f t="shared" si="12"/>
        <v>1.7405060324825986E-2</v>
      </c>
      <c r="AG208" s="150">
        <f t="shared" si="12"/>
        <v>1.7425752927400468E-2</v>
      </c>
      <c r="AH208" s="150">
        <f t="shared" si="12"/>
        <v>1.7449812056737589E-2</v>
      </c>
      <c r="AI208" s="150">
        <f t="shared" si="12"/>
        <v>1.7453056019070323E-2</v>
      </c>
    </row>
    <row r="209" spans="1:35">
      <c r="A209" s="112" t="s">
        <v>8431</v>
      </c>
      <c r="B209" s="150">
        <f t="shared" si="10"/>
        <v>2.5560478167644507E-2</v>
      </c>
      <c r="C209" s="150">
        <f t="shared" si="10"/>
        <v>2.5705392417320286E-2</v>
      </c>
      <c r="D209" s="150">
        <f t="shared" si="10"/>
        <v>2.5885538260497092E-2</v>
      </c>
      <c r="E209" s="150">
        <f t="shared" si="10"/>
        <v>2.5906904545505732E-2</v>
      </c>
      <c r="F209" s="150">
        <f t="shared" si="10"/>
        <v>2.598201787251005E-2</v>
      </c>
      <c r="G209" s="150">
        <f t="shared" si="10"/>
        <v>2.6038493068922454E-2</v>
      </c>
      <c r="H209" s="150">
        <f t="shared" si="10"/>
        <v>2.6097531980036396E-2</v>
      </c>
      <c r="I209" s="150">
        <f t="shared" si="10"/>
        <v>2.6136433987031749E-2</v>
      </c>
      <c r="J209" s="150">
        <f t="shared" si="10"/>
        <v>2.619447771836007E-2</v>
      </c>
      <c r="K209" s="150">
        <f t="shared" si="10"/>
        <v>2.6241631103074141E-2</v>
      </c>
      <c r="L209" s="150">
        <f t="shared" si="11"/>
        <v>2.6296850321395775E-2</v>
      </c>
      <c r="M209" s="150">
        <f t="shared" si="11"/>
        <v>2.6340674440298507E-2</v>
      </c>
      <c r="N209" s="150">
        <f t="shared" si="11"/>
        <v>2.6377411374407581E-2</v>
      </c>
      <c r="O209" s="150">
        <f t="shared" si="11"/>
        <v>2.6444760848601735E-2</v>
      </c>
      <c r="P209" s="150">
        <f t="shared" si="11"/>
        <v>2.6443593933463797E-2</v>
      </c>
      <c r="Q209" s="150">
        <f t="shared" si="11"/>
        <v>2.6460582919563057E-2</v>
      </c>
      <c r="R209" s="150">
        <f t="shared" si="11"/>
        <v>2.6440003018108654E-2</v>
      </c>
      <c r="S209" s="150">
        <f t="shared" si="11"/>
        <v>2.6406878818737271E-2</v>
      </c>
      <c r="T209" s="150">
        <f t="shared" si="11"/>
        <v>2.6360315139031927E-2</v>
      </c>
      <c r="U209" s="150">
        <f t="shared" si="11"/>
        <v>2.6296074921956295E-2</v>
      </c>
      <c r="V209" s="150">
        <f t="shared" si="12"/>
        <v>2.6240889589905364E-2</v>
      </c>
      <c r="W209" s="150">
        <f t="shared" si="12"/>
        <v>2.6198602550478213E-2</v>
      </c>
      <c r="X209" s="150">
        <f t="shared" si="12"/>
        <v>2.6137540772532188E-2</v>
      </c>
      <c r="Y209" s="150">
        <f t="shared" si="12"/>
        <v>2.6084956663055256E-2</v>
      </c>
      <c r="Z209" s="150">
        <f t="shared" si="12"/>
        <v>2.606760460021906E-2</v>
      </c>
      <c r="AA209" s="150">
        <f t="shared" si="12"/>
        <v>2.6060460686600222E-2</v>
      </c>
      <c r="AB209" s="150">
        <f t="shared" si="12"/>
        <v>2.6005271508379887E-2</v>
      </c>
      <c r="AC209" s="150">
        <f t="shared" si="12"/>
        <v>2.5959235625704621E-2</v>
      </c>
      <c r="AD209" s="150">
        <f t="shared" si="12"/>
        <v>2.5951003416856491E-2</v>
      </c>
      <c r="AE209" s="150">
        <f t="shared" si="12"/>
        <v>2.5921385057471266E-2</v>
      </c>
      <c r="AF209" s="150">
        <f t="shared" si="12"/>
        <v>2.5895117169373549E-2</v>
      </c>
      <c r="AG209" s="150">
        <f t="shared" si="12"/>
        <v>2.5872148711943793E-2</v>
      </c>
      <c r="AH209" s="150">
        <f t="shared" si="12"/>
        <v>2.5851443262411348E-2</v>
      </c>
      <c r="AI209" s="150">
        <f t="shared" si="12"/>
        <v>2.5801143027413587E-2</v>
      </c>
    </row>
    <row r="210" spans="1:35">
      <c r="A210" s="112" t="s">
        <v>2006</v>
      </c>
      <c r="B210" s="150">
        <f t="shared" si="10"/>
        <v>4.5904761157113383E-19</v>
      </c>
      <c r="C210" s="150">
        <f t="shared" si="10"/>
        <v>4.6407787819540524E-19</v>
      </c>
      <c r="D210" s="150">
        <f t="shared" si="10"/>
        <v>4.697781740976323E-19</v>
      </c>
      <c r="E210" s="150">
        <f t="shared" si="10"/>
        <v>7.9031819000647853E-19</v>
      </c>
      <c r="F210" s="150">
        <f t="shared" si="10"/>
        <v>7.9939946002848063E-19</v>
      </c>
      <c r="G210" s="150">
        <f t="shared" si="10"/>
        <v>9.8107937908119614E-19</v>
      </c>
      <c r="H210" s="150">
        <f t="shared" si="10"/>
        <v>9.8814449309507489E-19</v>
      </c>
      <c r="I210" s="150">
        <f t="shared" si="10"/>
        <v>1.1275281187431059E-18</v>
      </c>
      <c r="J210" s="150">
        <f t="shared" si="10"/>
        <v>1.4242424242424243E-18</v>
      </c>
      <c r="K210" s="150">
        <f t="shared" si="10"/>
        <v>1.4122965641952985E-18</v>
      </c>
      <c r="L210" s="150">
        <f t="shared" si="11"/>
        <v>1.5114784205693296E-18</v>
      </c>
      <c r="M210" s="150">
        <f t="shared" si="11"/>
        <v>1.5382462686567164E-18</v>
      </c>
      <c r="N210" s="150">
        <f t="shared" si="11"/>
        <v>2.6767772511848338E-18</v>
      </c>
      <c r="O210" s="150">
        <f t="shared" si="11"/>
        <v>2.6509161041465771E-18</v>
      </c>
      <c r="P210" s="150">
        <f t="shared" si="11"/>
        <v>3.2759295499021528E-18</v>
      </c>
      <c r="Q210" s="150">
        <f t="shared" si="11"/>
        <v>3.2383316782522346E-18</v>
      </c>
      <c r="R210" s="150">
        <f t="shared" si="11"/>
        <v>3.1700201207243462E-18</v>
      </c>
      <c r="S210" s="150">
        <f t="shared" si="11"/>
        <v>3.3513238289205701E-18</v>
      </c>
      <c r="T210" s="150">
        <f t="shared" si="11"/>
        <v>3.3748712667353246E-18</v>
      </c>
      <c r="U210" s="150">
        <f t="shared" si="11"/>
        <v>3.6056191467221644E-18</v>
      </c>
      <c r="V210" s="150">
        <f t="shared" si="12"/>
        <v>3.5078864353312307E-18</v>
      </c>
      <c r="W210" s="150">
        <f t="shared" si="12"/>
        <v>3.9553666312433581E-18</v>
      </c>
      <c r="X210" s="150">
        <f t="shared" si="12"/>
        <v>3.8015021459227468E-18</v>
      </c>
      <c r="Y210" s="150">
        <f t="shared" si="12"/>
        <v>3.8537378114842906E-18</v>
      </c>
      <c r="Z210" s="150">
        <f t="shared" si="12"/>
        <v>4.2135815991237672E-18</v>
      </c>
      <c r="AA210" s="150">
        <f t="shared" si="12"/>
        <v>4.3156146179401991E-18</v>
      </c>
      <c r="AB210" s="150">
        <f t="shared" si="12"/>
        <v>4.1061452513966481E-18</v>
      </c>
      <c r="AC210" s="150">
        <f t="shared" si="12"/>
        <v>4.1972942502818492E-18</v>
      </c>
      <c r="AD210" s="150">
        <f t="shared" si="12"/>
        <v>3.9612756264236902E-18</v>
      </c>
      <c r="AE210" s="150">
        <f t="shared" si="12"/>
        <v>3.9735632183908042E-18</v>
      </c>
      <c r="AF210" s="150">
        <f t="shared" si="12"/>
        <v>4.352668213457076E-18</v>
      </c>
      <c r="AG210" s="150">
        <f t="shared" si="12"/>
        <v>4.2997658079625297E-18</v>
      </c>
      <c r="AH210" s="150">
        <f t="shared" si="12"/>
        <v>4.0523640661938532E-18</v>
      </c>
      <c r="AI210" s="150">
        <f t="shared" si="12"/>
        <v>4.3562574493444583E-18</v>
      </c>
    </row>
    <row r="211" spans="1:35">
      <c r="A211" s="112" t="s">
        <v>8432</v>
      </c>
      <c r="B211" s="150">
        <f t="shared" si="10"/>
        <v>3.1877432672274816E-2</v>
      </c>
      <c r="C211" s="150">
        <f t="shared" si="10"/>
        <v>3.1782953382231173E-2</v>
      </c>
      <c r="D211" s="150">
        <f t="shared" si="10"/>
        <v>3.1735019279832133E-2</v>
      </c>
      <c r="E211" s="150">
        <f t="shared" si="10"/>
        <v>3.1677505347094459E-2</v>
      </c>
      <c r="F211" s="150">
        <f t="shared" si="10"/>
        <v>3.1661078391223625E-2</v>
      </c>
      <c r="G211" s="150">
        <f t="shared" si="10"/>
        <v>3.1644627194972491E-2</v>
      </c>
      <c r="H211" s="150">
        <f t="shared" si="10"/>
        <v>3.1654147817235703E-2</v>
      </c>
      <c r="I211" s="150">
        <f t="shared" si="10"/>
        <v>3.166740321437702E-2</v>
      </c>
      <c r="J211" s="150">
        <f t="shared" si="10"/>
        <v>3.1726398395721923E-2</v>
      </c>
      <c r="K211" s="150">
        <f t="shared" si="10"/>
        <v>3.1778354430379747E-2</v>
      </c>
      <c r="L211" s="150">
        <f t="shared" si="11"/>
        <v>3.1845712580348941E-2</v>
      </c>
      <c r="M211" s="150">
        <f t="shared" si="11"/>
        <v>3.1898022388059701E-2</v>
      </c>
      <c r="N211" s="150">
        <f t="shared" si="11"/>
        <v>3.1938109004739333E-2</v>
      </c>
      <c r="O211" s="150">
        <f t="shared" si="11"/>
        <v>3.2014871745419476E-2</v>
      </c>
      <c r="P211" s="150">
        <f t="shared" si="11"/>
        <v>3.203262230919765E-2</v>
      </c>
      <c r="Q211" s="150">
        <f t="shared" si="11"/>
        <v>3.2074764647467724E-2</v>
      </c>
      <c r="R211" s="150">
        <f t="shared" si="11"/>
        <v>3.2088846076458753E-2</v>
      </c>
      <c r="S211" s="150">
        <f t="shared" si="11"/>
        <v>3.210862016293279E-2</v>
      </c>
      <c r="T211" s="150">
        <f t="shared" si="11"/>
        <v>3.2120446961894956E-2</v>
      </c>
      <c r="U211" s="150">
        <f t="shared" si="11"/>
        <v>3.2130301768990635E-2</v>
      </c>
      <c r="V211" s="150">
        <f t="shared" si="12"/>
        <v>3.2170968454258674E-2</v>
      </c>
      <c r="W211" s="150">
        <f t="shared" si="12"/>
        <v>3.2239980871413387E-2</v>
      </c>
      <c r="X211" s="150">
        <f t="shared" si="12"/>
        <v>3.230192167381974E-2</v>
      </c>
      <c r="Y211" s="150">
        <f t="shared" si="12"/>
        <v>3.2390647887323945E-2</v>
      </c>
      <c r="Z211" s="150">
        <f t="shared" si="12"/>
        <v>3.2538500547645129E-2</v>
      </c>
      <c r="AA211" s="150">
        <f t="shared" si="12"/>
        <v>3.27135138427464E-2</v>
      </c>
      <c r="AB211" s="150">
        <f t="shared" si="12"/>
        <v>3.2851261452513963E-2</v>
      </c>
      <c r="AC211" s="150">
        <f t="shared" si="12"/>
        <v>3.301292108229989E-2</v>
      </c>
      <c r="AD211" s="150">
        <f t="shared" si="12"/>
        <v>3.3233144646924832E-2</v>
      </c>
      <c r="AE211" s="150">
        <f t="shared" si="12"/>
        <v>3.3438683908045976E-2</v>
      </c>
      <c r="AF211" s="150">
        <f t="shared" si="12"/>
        <v>3.3667845707656616E-2</v>
      </c>
      <c r="AG211" s="150">
        <f t="shared" si="12"/>
        <v>3.391802576112412E-2</v>
      </c>
      <c r="AH211" s="150">
        <f t="shared" si="12"/>
        <v>3.4182024822695035E-2</v>
      </c>
      <c r="AI211" s="150">
        <f t="shared" si="12"/>
        <v>3.4426367103694872E-2</v>
      </c>
    </row>
    <row r="212" spans="1:35">
      <c r="A212" s="112" t="s">
        <v>8433</v>
      </c>
      <c r="B212" s="150">
        <f t="shared" si="10"/>
        <v>1.757348093822371E-3</v>
      </c>
      <c r="C212" s="150">
        <f t="shared" si="10"/>
        <v>1.7568530193617189E-3</v>
      </c>
      <c r="D212" s="150">
        <f t="shared" si="10"/>
        <v>1.7564313408135507E-3</v>
      </c>
      <c r="E212" s="150">
        <f t="shared" si="10"/>
        <v>1.7563461225123846E-3</v>
      </c>
      <c r="F212" s="150">
        <f t="shared" si="10"/>
        <v>1.7594255660825591E-3</v>
      </c>
      <c r="G212" s="150">
        <f t="shared" si="10"/>
        <v>1.761589406808246E-3</v>
      </c>
      <c r="H212" s="150">
        <f t="shared" si="10"/>
        <v>1.7669734353871268E-3</v>
      </c>
      <c r="I212" s="150">
        <f t="shared" si="10"/>
        <v>1.7724266584153519E-3</v>
      </c>
      <c r="J212" s="150">
        <f t="shared" si="10"/>
        <v>1.7799470588235294E-3</v>
      </c>
      <c r="K212" s="150">
        <f t="shared" si="10"/>
        <v>1.7865769439421337E-3</v>
      </c>
      <c r="L212" s="150">
        <f t="shared" si="11"/>
        <v>1.7923179063360883E-3</v>
      </c>
      <c r="M212" s="150">
        <f t="shared" si="11"/>
        <v>1.7958500932835819E-3</v>
      </c>
      <c r="N212" s="150">
        <f t="shared" si="11"/>
        <v>1.7969809478672984E-3</v>
      </c>
      <c r="O212" s="150">
        <f t="shared" si="11"/>
        <v>1.7996366441658631E-3</v>
      </c>
      <c r="P212" s="150">
        <f t="shared" si="11"/>
        <v>1.7969954011741683E-3</v>
      </c>
      <c r="Q212" s="150">
        <f t="shared" si="11"/>
        <v>1.7946500496524331E-3</v>
      </c>
      <c r="R212" s="150">
        <f t="shared" si="11"/>
        <v>1.7907081488933603E-3</v>
      </c>
      <c r="S212" s="150">
        <f t="shared" si="11"/>
        <v>1.7852219959266803E-3</v>
      </c>
      <c r="T212" s="150">
        <f t="shared" si="11"/>
        <v>1.7800752832131824E-3</v>
      </c>
      <c r="U212" s="150">
        <f t="shared" si="11"/>
        <v>1.7728779396462017E-3</v>
      </c>
      <c r="V212" s="150">
        <f t="shared" si="12"/>
        <v>1.7664908517350158E-3</v>
      </c>
      <c r="W212" s="150">
        <f t="shared" si="12"/>
        <v>1.7618510095642934E-3</v>
      </c>
      <c r="X212" s="150">
        <f t="shared" si="12"/>
        <v>1.7571066523605148E-3</v>
      </c>
      <c r="Y212" s="150">
        <f t="shared" si="12"/>
        <v>1.7528161430119176E-3</v>
      </c>
      <c r="Z212" s="150">
        <f t="shared" si="12"/>
        <v>1.7507564074479738E-3</v>
      </c>
      <c r="AA212" s="150">
        <f t="shared" si="12"/>
        <v>1.7511908084163899E-3</v>
      </c>
      <c r="AB212" s="150">
        <f t="shared" si="12"/>
        <v>1.7497721787709498E-3</v>
      </c>
      <c r="AC212" s="150">
        <f t="shared" si="12"/>
        <v>1.7492015783540022E-3</v>
      </c>
      <c r="AD212" s="150">
        <f t="shared" si="12"/>
        <v>1.7504234624145787E-3</v>
      </c>
      <c r="AE212" s="150">
        <f t="shared" si="12"/>
        <v>1.751594712643678E-3</v>
      </c>
      <c r="AF212" s="150">
        <f t="shared" si="12"/>
        <v>1.7535350348027842E-3</v>
      </c>
      <c r="AG212" s="150">
        <f t="shared" si="12"/>
        <v>1.755976463700234E-3</v>
      </c>
      <c r="AH212" s="150">
        <f t="shared" si="12"/>
        <v>1.7586170212765958E-3</v>
      </c>
      <c r="AI212" s="150">
        <f t="shared" si="12"/>
        <v>1.7597504171632898E-3</v>
      </c>
    </row>
    <row r="213" spans="1:35">
      <c r="A213" s="112" t="s">
        <v>8434</v>
      </c>
      <c r="B213" s="150">
        <f t="shared" ref="B213:K223" si="13">SUMIFS(B$7:B$162,$A$7:$A$162,$A213)/B$163</f>
        <v>1.44910003615189E-2</v>
      </c>
      <c r="C213" s="150">
        <f t="shared" si="13"/>
        <v>1.4535141180237379E-2</v>
      </c>
      <c r="D213" s="150">
        <f t="shared" si="13"/>
        <v>1.4593694798414065E-2</v>
      </c>
      <c r="E213" s="150">
        <f t="shared" si="13"/>
        <v>1.4649142891419515E-2</v>
      </c>
      <c r="F213" s="150">
        <f t="shared" si="13"/>
        <v>1.4722751958161088E-2</v>
      </c>
      <c r="G213" s="150">
        <f t="shared" si="13"/>
        <v>1.4789108169737348E-2</v>
      </c>
      <c r="H213" s="150">
        <f t="shared" si="13"/>
        <v>1.4861078080060722E-2</v>
      </c>
      <c r="I213" s="150">
        <f t="shared" si="13"/>
        <v>1.4923527162989458E-2</v>
      </c>
      <c r="J213" s="150">
        <f t="shared" si="13"/>
        <v>1.4998205882352941E-2</v>
      </c>
      <c r="K213" s="150">
        <f t="shared" si="13"/>
        <v>1.5066113924050634E-2</v>
      </c>
      <c r="L213" s="150">
        <f t="shared" ref="L213:U223" si="14">SUMIFS(L$7:L$162,$A$7:$A$162,$A213)/L$163</f>
        <v>1.5135846648301194E-2</v>
      </c>
      <c r="M213" s="150">
        <f t="shared" si="14"/>
        <v>1.5195797574626866E-2</v>
      </c>
      <c r="N213" s="150">
        <f t="shared" si="14"/>
        <v>1.5252237914691944E-2</v>
      </c>
      <c r="O213" s="150">
        <f t="shared" si="14"/>
        <v>1.5326581485053038E-2</v>
      </c>
      <c r="P213" s="150">
        <f t="shared" si="14"/>
        <v>1.5365640900195694E-2</v>
      </c>
      <c r="Q213" s="150">
        <f t="shared" si="14"/>
        <v>1.5415087388282026E-2</v>
      </c>
      <c r="R213" s="150">
        <f t="shared" si="14"/>
        <v>1.5447256539235413E-2</v>
      </c>
      <c r="S213" s="150">
        <f t="shared" si="14"/>
        <v>1.5475749490835031E-2</v>
      </c>
      <c r="T213" s="150">
        <f t="shared" si="14"/>
        <v>1.5495803295571575E-2</v>
      </c>
      <c r="U213" s="150">
        <f t="shared" si="14"/>
        <v>1.5505144640998959E-2</v>
      </c>
      <c r="V213" s="150">
        <f t="shared" ref="V213:AI223" si="15">SUMIFS(V$7:V$162,$A$7:$A$162,$A213)/V$163</f>
        <v>1.5517856992639327E-2</v>
      </c>
      <c r="W213" s="150">
        <f t="shared" si="15"/>
        <v>1.5537405951115834E-2</v>
      </c>
      <c r="X213" s="150">
        <f t="shared" si="15"/>
        <v>1.5543685622317597E-2</v>
      </c>
      <c r="Y213" s="150">
        <f t="shared" si="15"/>
        <v>1.5553643553629469E-2</v>
      </c>
      <c r="Z213" s="150">
        <f t="shared" si="15"/>
        <v>1.5582773274917854E-2</v>
      </c>
      <c r="AA213" s="150">
        <f t="shared" si="15"/>
        <v>1.5616414174972315E-2</v>
      </c>
      <c r="AB213" s="150">
        <f t="shared" si="15"/>
        <v>1.5621413407821229E-2</v>
      </c>
      <c r="AC213" s="150">
        <f t="shared" si="15"/>
        <v>1.5630962795941377E-2</v>
      </c>
      <c r="AD213" s="150">
        <f t="shared" si="15"/>
        <v>1.5663133257403188E-2</v>
      </c>
      <c r="AE213" s="150">
        <f t="shared" si="15"/>
        <v>1.5682035632183906E-2</v>
      </c>
      <c r="AF213" s="150">
        <f t="shared" si="15"/>
        <v>1.5701825986078888E-2</v>
      </c>
      <c r="AG213" s="150">
        <f t="shared" si="15"/>
        <v>1.5722289227166276E-2</v>
      </c>
      <c r="AH213" s="150">
        <f t="shared" si="15"/>
        <v>1.5743825059101654E-2</v>
      </c>
      <c r="AI213" s="150">
        <f t="shared" si="15"/>
        <v>1.574701430274136E-2</v>
      </c>
    </row>
    <row r="214" spans="1:35">
      <c r="A214" s="112" t="s">
        <v>8435</v>
      </c>
      <c r="B214" s="150">
        <f t="shared" si="13"/>
        <v>1.0534525634176388E-3</v>
      </c>
      <c r="C214" s="150">
        <f t="shared" si="13"/>
        <v>1.0496906931108275E-3</v>
      </c>
      <c r="D214" s="150">
        <f t="shared" si="13"/>
        <v>1.0473210156870263E-3</v>
      </c>
      <c r="E214" s="150">
        <f t="shared" si="13"/>
        <v>1.0415104058378276E-3</v>
      </c>
      <c r="F214" s="150">
        <f t="shared" si="13"/>
        <v>1.0372892469094296E-3</v>
      </c>
      <c r="G214" s="150">
        <f t="shared" si="13"/>
        <v>1.0320376436562175E-3</v>
      </c>
      <c r="H214" s="150">
        <f t="shared" si="13"/>
        <v>1.0268350608202892E-3</v>
      </c>
      <c r="I214" s="150">
        <f t="shared" si="13"/>
        <v>1.0211394956477085E-3</v>
      </c>
      <c r="J214" s="150">
        <f t="shared" si="13"/>
        <v>1.0165509180035651E-3</v>
      </c>
      <c r="K214" s="150">
        <f t="shared" si="13"/>
        <v>1.0120845298372514E-3</v>
      </c>
      <c r="L214" s="150">
        <f t="shared" si="14"/>
        <v>1.0082917998163452E-3</v>
      </c>
      <c r="M214" s="150">
        <f t="shared" si="14"/>
        <v>1.0044266604477613E-3</v>
      </c>
      <c r="N214" s="150">
        <f t="shared" si="14"/>
        <v>1.0012376018957345E-3</v>
      </c>
      <c r="O214" s="150">
        <f t="shared" si="14"/>
        <v>9.9999503375120544E-4</v>
      </c>
      <c r="P214" s="150">
        <f t="shared" si="14"/>
        <v>9.97233796477495E-4</v>
      </c>
      <c r="Q214" s="150">
        <f t="shared" si="14"/>
        <v>9.9583618669314786E-4</v>
      </c>
      <c r="R214" s="150">
        <f t="shared" si="14"/>
        <v>9.9357779678068423E-4</v>
      </c>
      <c r="S214" s="150">
        <f t="shared" si="14"/>
        <v>9.9159418533604896E-4</v>
      </c>
      <c r="T214" s="150">
        <f t="shared" si="14"/>
        <v>9.8966519052523169E-4</v>
      </c>
      <c r="U214" s="150">
        <f t="shared" si="14"/>
        <v>9.8757499479708625E-4</v>
      </c>
      <c r="V214" s="150">
        <f t="shared" si="15"/>
        <v>9.8628622502628803E-4</v>
      </c>
      <c r="W214" s="150">
        <f t="shared" si="15"/>
        <v>9.8540970244420829E-4</v>
      </c>
      <c r="X214" s="150">
        <f t="shared" si="15"/>
        <v>9.8424304721030065E-4</v>
      </c>
      <c r="Y214" s="150">
        <f t="shared" si="15"/>
        <v>9.8387647887323952E-4</v>
      </c>
      <c r="Z214" s="150">
        <f t="shared" si="15"/>
        <v>9.848658378970429E-4</v>
      </c>
      <c r="AA214" s="150">
        <f t="shared" si="15"/>
        <v>9.8665557032115176E-4</v>
      </c>
      <c r="AB214" s="150">
        <f t="shared" si="15"/>
        <v>9.866474525139664E-4</v>
      </c>
      <c r="AC214" s="150">
        <f t="shared" si="15"/>
        <v>9.8724966178128531E-4</v>
      </c>
      <c r="AD214" s="150">
        <f t="shared" si="15"/>
        <v>9.8954045558086569E-4</v>
      </c>
      <c r="AE214" s="150">
        <f t="shared" si="15"/>
        <v>9.9119616091954024E-4</v>
      </c>
      <c r="AF214" s="150">
        <f t="shared" si="15"/>
        <v>9.931140603248261E-4</v>
      </c>
      <c r="AG214" s="150">
        <f t="shared" si="15"/>
        <v>9.9564406323185005E-4</v>
      </c>
      <c r="AH214" s="150">
        <f t="shared" si="15"/>
        <v>9.9817092198581565E-4</v>
      </c>
      <c r="AI214" s="150">
        <f t="shared" si="15"/>
        <v>9.9982479141835496E-4</v>
      </c>
    </row>
    <row r="215" spans="1:35">
      <c r="A215" s="112" t="s">
        <v>8436</v>
      </c>
      <c r="B215" s="150">
        <f t="shared" si="13"/>
        <v>2.8557631881786304E-2</v>
      </c>
      <c r="C215" s="150">
        <f t="shared" si="13"/>
        <v>2.8545775946927018E-2</v>
      </c>
      <c r="D215" s="150">
        <f t="shared" si="13"/>
        <v>2.8565970651311386E-2</v>
      </c>
      <c r="E215" s="150">
        <f t="shared" si="13"/>
        <v>2.8607450145503081E-2</v>
      </c>
      <c r="F215" s="150">
        <f t="shared" si="13"/>
        <v>2.8680369624057643E-2</v>
      </c>
      <c r="G215" s="150">
        <f t="shared" si="13"/>
        <v>2.8747409042983604E-2</v>
      </c>
      <c r="H215" s="150">
        <f t="shared" si="13"/>
        <v>2.8821983421099085E-2</v>
      </c>
      <c r="I215" s="150">
        <f t="shared" si="13"/>
        <v>2.8894322945575548E-2</v>
      </c>
      <c r="J215" s="150">
        <f t="shared" si="13"/>
        <v>2.8986600713012477E-2</v>
      </c>
      <c r="K215" s="150">
        <f t="shared" si="13"/>
        <v>2.9074632007233273E-2</v>
      </c>
      <c r="L215" s="150">
        <f t="shared" si="14"/>
        <v>2.9168278236914601E-2</v>
      </c>
      <c r="M215" s="150">
        <f t="shared" si="14"/>
        <v>2.9232200559701493E-2</v>
      </c>
      <c r="N215" s="150">
        <f t="shared" si="14"/>
        <v>2.9282306161137441E-2</v>
      </c>
      <c r="O215" s="150">
        <f t="shared" si="14"/>
        <v>2.9360330761812922E-2</v>
      </c>
      <c r="P215" s="150">
        <f t="shared" si="14"/>
        <v>2.93652084148728E-2</v>
      </c>
      <c r="Q215" s="150">
        <f t="shared" si="14"/>
        <v>2.9379654419066533E-2</v>
      </c>
      <c r="R215" s="150">
        <f t="shared" si="14"/>
        <v>2.9368340040241449E-2</v>
      </c>
      <c r="S215" s="150">
        <f t="shared" si="14"/>
        <v>2.9335562118126272E-2</v>
      </c>
      <c r="T215" s="150">
        <f t="shared" si="14"/>
        <v>2.9285259526261587E-2</v>
      </c>
      <c r="U215" s="150">
        <f t="shared" si="14"/>
        <v>2.9212247658688864E-2</v>
      </c>
      <c r="V215" s="150">
        <f t="shared" si="15"/>
        <v>2.9146868559411145E-2</v>
      </c>
      <c r="W215" s="150">
        <f t="shared" si="15"/>
        <v>2.9091008501594049E-2</v>
      </c>
      <c r="X215" s="150">
        <f t="shared" si="15"/>
        <v>2.9016516094420602E-2</v>
      </c>
      <c r="Y215" s="150">
        <f t="shared" si="15"/>
        <v>2.8940910075839654E-2</v>
      </c>
      <c r="Z215" s="150">
        <f t="shared" si="15"/>
        <v>2.8906852135815991E-2</v>
      </c>
      <c r="AA215" s="150">
        <f t="shared" si="15"/>
        <v>2.8880920265780732E-2</v>
      </c>
      <c r="AB215" s="150">
        <f t="shared" si="15"/>
        <v>2.8797122905027932E-2</v>
      </c>
      <c r="AC215" s="150">
        <f t="shared" si="15"/>
        <v>2.8721830890642615E-2</v>
      </c>
      <c r="AD215" s="150">
        <f t="shared" si="15"/>
        <v>2.8685906605922552E-2</v>
      </c>
      <c r="AE215" s="150">
        <f t="shared" si="15"/>
        <v>2.8626355172413794E-2</v>
      </c>
      <c r="AF215" s="150">
        <f t="shared" si="15"/>
        <v>2.8579498839907194E-2</v>
      </c>
      <c r="AG215" s="150">
        <f t="shared" si="15"/>
        <v>2.8525730679156907E-2</v>
      </c>
      <c r="AH215" s="150">
        <f t="shared" si="15"/>
        <v>2.8472464539007092E-2</v>
      </c>
      <c r="AI215" s="150">
        <f t="shared" si="15"/>
        <v>2.8393328963051252E-2</v>
      </c>
    </row>
    <row r="216" spans="1:35">
      <c r="A216" s="112" t="s">
        <v>8437</v>
      </c>
      <c r="B216" s="150">
        <f t="shared" si="13"/>
        <v>0.23941792138560899</v>
      </c>
      <c r="C216" s="150">
        <f t="shared" si="13"/>
        <v>0.24087729659472495</v>
      </c>
      <c r="D216" s="150">
        <f t="shared" si="13"/>
        <v>0.24276511041311707</v>
      </c>
      <c r="E216" s="150">
        <f t="shared" si="13"/>
        <v>0.243405151514718</v>
      </c>
      <c r="F216" s="150">
        <f t="shared" si="13"/>
        <v>0.24449594712079045</v>
      </c>
      <c r="G216" s="150">
        <f t="shared" si="13"/>
        <v>0.24552278004679731</v>
      </c>
      <c r="H216" s="150">
        <f t="shared" si="13"/>
        <v>0.24665597740710596</v>
      </c>
      <c r="I216" s="150">
        <f t="shared" si="13"/>
        <v>0.24677516741738317</v>
      </c>
      <c r="J216" s="150">
        <f t="shared" si="13"/>
        <v>0.24793755882352941</v>
      </c>
      <c r="K216" s="150">
        <f t="shared" si="13"/>
        <v>0.24806691320072333</v>
      </c>
      <c r="L216" s="150">
        <f t="shared" si="14"/>
        <v>0.24818115426997245</v>
      </c>
      <c r="M216" s="150">
        <f t="shared" si="14"/>
        <v>0.24896810354477611</v>
      </c>
      <c r="N216" s="150">
        <f t="shared" si="14"/>
        <v>0.24857821137440758</v>
      </c>
      <c r="O216" s="150">
        <f t="shared" si="14"/>
        <v>0.24917835390549661</v>
      </c>
      <c r="P216" s="150">
        <f t="shared" si="14"/>
        <v>0.24890252250489237</v>
      </c>
      <c r="Q216" s="150">
        <f t="shared" si="14"/>
        <v>0.24952523634558094</v>
      </c>
      <c r="R216" s="150">
        <f t="shared" si="14"/>
        <v>0.24961999899396378</v>
      </c>
      <c r="S216" s="150">
        <f t="shared" si="14"/>
        <v>0.24948063747454174</v>
      </c>
      <c r="T216" s="150">
        <f t="shared" si="14"/>
        <v>0.25018384963954687</v>
      </c>
      <c r="U216" s="150">
        <f t="shared" si="14"/>
        <v>0.2497019531737773</v>
      </c>
      <c r="V216" s="150">
        <f t="shared" si="15"/>
        <v>0.25037553101997895</v>
      </c>
      <c r="W216" s="150">
        <f t="shared" si="15"/>
        <v>0.25012313071200848</v>
      </c>
      <c r="X216" s="150">
        <f t="shared" si="15"/>
        <v>0.24968675214592276</v>
      </c>
      <c r="Y216" s="150">
        <f t="shared" si="15"/>
        <v>0.24930853737811484</v>
      </c>
      <c r="Z216" s="150">
        <f t="shared" si="15"/>
        <v>0.24923907995618838</v>
      </c>
      <c r="AA216" s="150">
        <f t="shared" si="15"/>
        <v>0.24921365780730897</v>
      </c>
      <c r="AB216" s="150">
        <f t="shared" si="15"/>
        <v>0.24867220446927374</v>
      </c>
      <c r="AC216" s="150">
        <f t="shared" si="15"/>
        <v>0.24703463359639233</v>
      </c>
      <c r="AD216" s="150">
        <f t="shared" si="15"/>
        <v>0.24682406719817768</v>
      </c>
      <c r="AE216" s="150">
        <f t="shared" si="15"/>
        <v>0.24636159655172413</v>
      </c>
      <c r="AF216" s="150">
        <f t="shared" si="15"/>
        <v>0.24590871577726217</v>
      </c>
      <c r="AG216" s="150">
        <f t="shared" si="15"/>
        <v>0.24546314519906323</v>
      </c>
      <c r="AH216" s="150">
        <f t="shared" si="15"/>
        <v>0.24502027777777777</v>
      </c>
      <c r="AI216" s="150">
        <f t="shared" si="15"/>
        <v>0.24428522169249106</v>
      </c>
    </row>
    <row r="217" spans="1:35">
      <c r="A217" s="112" t="s">
        <v>2047</v>
      </c>
      <c r="B217" s="150">
        <f t="shared" si="13"/>
        <v>3.5301655933647862E-3</v>
      </c>
      <c r="C217" s="150">
        <f t="shared" si="13"/>
        <v>3.514335463661985E-3</v>
      </c>
      <c r="D217" s="150">
        <f t="shared" si="13"/>
        <v>3.5044634925371874E-3</v>
      </c>
      <c r="E217" s="150">
        <f t="shared" si="13"/>
        <v>3.4953677700178868E-3</v>
      </c>
      <c r="F217" s="150">
        <f t="shared" si="13"/>
        <v>3.4912932300820202E-3</v>
      </c>
      <c r="G217" s="150">
        <f t="shared" si="13"/>
        <v>3.485229276367493E-3</v>
      </c>
      <c r="H217" s="150">
        <f t="shared" si="13"/>
        <v>3.481676282731036E-3</v>
      </c>
      <c r="I217" s="150">
        <f t="shared" si="13"/>
        <v>3.4780105849931816E-3</v>
      </c>
      <c r="J217" s="150">
        <f t="shared" si="13"/>
        <v>3.4782985739750445E-3</v>
      </c>
      <c r="K217" s="150">
        <f t="shared" si="13"/>
        <v>3.4771976491862564E-3</v>
      </c>
      <c r="L217" s="150">
        <f t="shared" si="14"/>
        <v>3.4763854912764E-3</v>
      </c>
      <c r="M217" s="150">
        <f t="shared" si="14"/>
        <v>3.4732460820895519E-3</v>
      </c>
      <c r="N217" s="150">
        <f t="shared" si="14"/>
        <v>3.4681230331753553E-3</v>
      </c>
      <c r="O217" s="150">
        <f t="shared" si="14"/>
        <v>3.4679242044358726E-3</v>
      </c>
      <c r="P217" s="150">
        <f t="shared" si="14"/>
        <v>3.4613495107632098E-3</v>
      </c>
      <c r="Q217" s="150">
        <f t="shared" si="14"/>
        <v>3.4585098311817278E-3</v>
      </c>
      <c r="R217" s="150">
        <f t="shared" si="14"/>
        <v>3.4522439637826963E-3</v>
      </c>
      <c r="S217" s="150">
        <f t="shared" si="14"/>
        <v>3.4484321792260693E-3</v>
      </c>
      <c r="T217" s="150">
        <f t="shared" si="14"/>
        <v>3.4443382080329558E-3</v>
      </c>
      <c r="U217" s="150">
        <f t="shared" si="14"/>
        <v>3.4385349635796046E-3</v>
      </c>
      <c r="V217" s="150">
        <f t="shared" si="15"/>
        <v>3.4355293375394323E-3</v>
      </c>
      <c r="W217" s="150">
        <f t="shared" si="15"/>
        <v>3.4356374070138151E-3</v>
      </c>
      <c r="X217" s="150">
        <f t="shared" si="15"/>
        <v>3.4346512875536479E-3</v>
      </c>
      <c r="Y217" s="150">
        <f t="shared" si="15"/>
        <v>3.4348760563380283E-3</v>
      </c>
      <c r="Z217" s="150">
        <f t="shared" si="15"/>
        <v>3.4420306681270537E-3</v>
      </c>
      <c r="AA217" s="150">
        <f t="shared" si="15"/>
        <v>3.4508110741971205E-3</v>
      </c>
      <c r="AB217" s="150">
        <f t="shared" si="15"/>
        <v>3.4548568715083799E-3</v>
      </c>
      <c r="AC217" s="150">
        <f t="shared" si="15"/>
        <v>3.460271138669673E-3</v>
      </c>
      <c r="AD217" s="150">
        <f t="shared" si="15"/>
        <v>3.4714373576309795E-3</v>
      </c>
      <c r="AE217" s="150">
        <f t="shared" si="15"/>
        <v>3.4795340229885055E-3</v>
      </c>
      <c r="AF217" s="150">
        <f t="shared" si="15"/>
        <v>3.4887118329466351E-3</v>
      </c>
      <c r="AG217" s="150">
        <f t="shared" si="15"/>
        <v>3.4993488290398131E-3</v>
      </c>
      <c r="AH217" s="150">
        <f t="shared" si="15"/>
        <v>3.5099159574468082E-3</v>
      </c>
      <c r="AI217" s="150">
        <f t="shared" si="15"/>
        <v>3.5171175208581645E-3</v>
      </c>
    </row>
    <row r="218" spans="1:35">
      <c r="A218" s="112" t="s">
        <v>8438</v>
      </c>
      <c r="B218" s="150">
        <f t="shared" si="13"/>
        <v>6.8002666360272358E-4</v>
      </c>
      <c r="C218" s="150">
        <f t="shared" si="13"/>
        <v>6.7910770427161474E-4</v>
      </c>
      <c r="D218" s="150">
        <f t="shared" si="13"/>
        <v>6.7816889005265413E-4</v>
      </c>
      <c r="E218" s="150">
        <f t="shared" si="13"/>
        <v>6.7735829455630467E-4</v>
      </c>
      <c r="F218" s="150">
        <f t="shared" si="13"/>
        <v>6.7778173308687486E-4</v>
      </c>
      <c r="G218" s="150">
        <f t="shared" si="13"/>
        <v>6.7784084118739023E-4</v>
      </c>
      <c r="H218" s="150">
        <f t="shared" si="13"/>
        <v>6.7919248516234466E-4</v>
      </c>
      <c r="I218" s="150">
        <f t="shared" si="13"/>
        <v>6.8061051016240093E-4</v>
      </c>
      <c r="J218" s="150">
        <f t="shared" si="13"/>
        <v>6.8287009803921566E-4</v>
      </c>
      <c r="K218" s="150">
        <f t="shared" si="13"/>
        <v>6.8484664556962035E-4</v>
      </c>
      <c r="L218" s="150">
        <f t="shared" si="14"/>
        <v>6.8654359963269058E-4</v>
      </c>
      <c r="M218" s="150">
        <f t="shared" si="14"/>
        <v>6.8747894589552233E-4</v>
      </c>
      <c r="N218" s="150">
        <f t="shared" si="14"/>
        <v>6.8756348815165872E-4</v>
      </c>
      <c r="O218" s="150">
        <f t="shared" si="14"/>
        <v>6.8833172613307623E-4</v>
      </c>
      <c r="P218" s="150">
        <f t="shared" si="14"/>
        <v>6.8717161448140899E-4</v>
      </c>
      <c r="Q218" s="150">
        <f t="shared" si="14"/>
        <v>6.8622839126117178E-4</v>
      </c>
      <c r="R218" s="150">
        <f t="shared" si="14"/>
        <v>6.8476939637826962E-4</v>
      </c>
      <c r="S218" s="150">
        <f t="shared" si="14"/>
        <v>6.8278531568228098E-4</v>
      </c>
      <c r="T218" s="150">
        <f t="shared" si="14"/>
        <v>6.8100142121524203E-4</v>
      </c>
      <c r="U218" s="150">
        <f t="shared" si="14"/>
        <v>6.7842768990634755E-4</v>
      </c>
      <c r="V218" s="150">
        <f t="shared" si="15"/>
        <v>6.7616521556256568E-4</v>
      </c>
      <c r="W218" s="150">
        <f t="shared" si="15"/>
        <v>6.7457361317747075E-4</v>
      </c>
      <c r="X218" s="150">
        <f t="shared" si="15"/>
        <v>6.7293224248927031E-4</v>
      </c>
      <c r="Y218" s="150">
        <f t="shared" si="15"/>
        <v>6.7142514626218847E-4</v>
      </c>
      <c r="Z218" s="150">
        <f t="shared" si="15"/>
        <v>6.7074978094194956E-4</v>
      </c>
      <c r="AA218" s="150">
        <f t="shared" si="15"/>
        <v>6.7103905869324472E-4</v>
      </c>
      <c r="AB218" s="150">
        <f t="shared" si="15"/>
        <v>6.7061553072625705E-4</v>
      </c>
      <c r="AC218" s="150">
        <f t="shared" si="15"/>
        <v>6.7051108229988733E-4</v>
      </c>
      <c r="AD218" s="150">
        <f t="shared" si="15"/>
        <v>6.7106586560364474E-4</v>
      </c>
      <c r="AE218" s="150">
        <f t="shared" si="15"/>
        <v>6.7161795402298854E-4</v>
      </c>
      <c r="AF218" s="150">
        <f t="shared" si="15"/>
        <v>6.724760208816705E-4</v>
      </c>
      <c r="AG218" s="150">
        <f t="shared" si="15"/>
        <v>6.7353128805620606E-4</v>
      </c>
      <c r="AH218" s="150">
        <f t="shared" si="15"/>
        <v>6.7466498817966912E-4</v>
      </c>
      <c r="AI218" s="150">
        <f t="shared" si="15"/>
        <v>6.7523264600715131E-4</v>
      </c>
    </row>
    <row r="219" spans="1:35">
      <c r="A219" s="112" t="s">
        <v>8439</v>
      </c>
      <c r="B219" s="150">
        <f t="shared" si="13"/>
        <v>1.7107346487517754E-2</v>
      </c>
      <c r="C219" s="150">
        <f t="shared" si="13"/>
        <v>1.6934766216372889E-2</v>
      </c>
      <c r="D219" s="150">
        <f t="shared" si="13"/>
        <v>1.677754325018524E-2</v>
      </c>
      <c r="E219" s="150">
        <f t="shared" si="13"/>
        <v>1.6606246674306876E-2</v>
      </c>
      <c r="F219" s="150">
        <f t="shared" si="13"/>
        <v>1.6455239029987401E-2</v>
      </c>
      <c r="G219" s="150">
        <f t="shared" si="13"/>
        <v>1.629560092909758E-2</v>
      </c>
      <c r="H219" s="150">
        <f t="shared" si="13"/>
        <v>1.6146432839198362E-2</v>
      </c>
      <c r="I219" s="150">
        <f t="shared" si="13"/>
        <v>1.5992603977986873E-2</v>
      </c>
      <c r="J219" s="150">
        <f t="shared" si="13"/>
        <v>1.5860012477718361E-2</v>
      </c>
      <c r="K219" s="150">
        <f t="shared" si="13"/>
        <v>1.5731313743218806E-2</v>
      </c>
      <c r="L219" s="150">
        <f t="shared" si="14"/>
        <v>1.5615063360881542E-2</v>
      </c>
      <c r="M219" s="150">
        <f t="shared" si="14"/>
        <v>1.5501747201492538E-2</v>
      </c>
      <c r="N219" s="150">
        <f t="shared" si="14"/>
        <v>1.5402976303317535E-2</v>
      </c>
      <c r="O219" s="150">
        <f t="shared" si="14"/>
        <v>1.5345667309546769E-2</v>
      </c>
      <c r="P219" s="150">
        <f t="shared" si="14"/>
        <v>1.5279759295499021E-2</v>
      </c>
      <c r="Q219" s="150">
        <f t="shared" si="14"/>
        <v>1.5254230387288977E-2</v>
      </c>
      <c r="R219" s="150">
        <f t="shared" si="14"/>
        <v>1.5241028169014084E-2</v>
      </c>
      <c r="S219" s="150">
        <f t="shared" si="14"/>
        <v>1.525132382892057E-2</v>
      </c>
      <c r="T219" s="150">
        <f t="shared" si="14"/>
        <v>1.5271277033985581E-2</v>
      </c>
      <c r="U219" s="150">
        <f t="shared" si="14"/>
        <v>1.5294742976066597E-2</v>
      </c>
      <c r="V219" s="150">
        <f t="shared" si="15"/>
        <v>1.5329299684542587E-2</v>
      </c>
      <c r="W219" s="150">
        <f t="shared" si="15"/>
        <v>1.5373523910733263E-2</v>
      </c>
      <c r="X219" s="150">
        <f t="shared" si="15"/>
        <v>1.5405079399141632E-2</v>
      </c>
      <c r="Y219" s="150">
        <f t="shared" si="15"/>
        <v>1.5438746478873239E-2</v>
      </c>
      <c r="Z219" s="150">
        <f t="shared" si="15"/>
        <v>1.5490605695509309E-2</v>
      </c>
      <c r="AA219" s="150">
        <f t="shared" si="15"/>
        <v>1.5545553709856035E-2</v>
      </c>
      <c r="AB219" s="150">
        <f t="shared" si="15"/>
        <v>1.5572671508379888E-2</v>
      </c>
      <c r="AC219" s="150">
        <f t="shared" si="15"/>
        <v>1.5602749718151071E-2</v>
      </c>
      <c r="AD219" s="150">
        <f t="shared" si="15"/>
        <v>1.565731548974943E-2</v>
      </c>
      <c r="AE219" s="150">
        <f t="shared" si="15"/>
        <v>1.5698111494252872E-2</v>
      </c>
      <c r="AF219" s="150">
        <f t="shared" si="15"/>
        <v>1.5739859628770302E-2</v>
      </c>
      <c r="AG219" s="150">
        <f t="shared" si="15"/>
        <v>1.5782030444964869E-2</v>
      </c>
      <c r="AH219" s="150">
        <f t="shared" si="15"/>
        <v>1.5825143026004729E-2</v>
      </c>
      <c r="AI219" s="150">
        <f t="shared" si="15"/>
        <v>1.5850187127532778E-2</v>
      </c>
    </row>
    <row r="220" spans="1:35">
      <c r="A220" s="112" t="s">
        <v>3634</v>
      </c>
      <c r="B220" s="150">
        <f t="shared" si="13"/>
        <v>0</v>
      </c>
      <c r="C220" s="150">
        <f t="shared" si="13"/>
        <v>0</v>
      </c>
      <c r="D220" s="150">
        <f t="shared" si="13"/>
        <v>0</v>
      </c>
      <c r="E220" s="150">
        <f t="shared" si="13"/>
        <v>0</v>
      </c>
      <c r="F220" s="150">
        <f t="shared" si="13"/>
        <v>0</v>
      </c>
      <c r="G220" s="150">
        <f t="shared" si="13"/>
        <v>0</v>
      </c>
      <c r="H220" s="150">
        <f t="shared" si="13"/>
        <v>0</v>
      </c>
      <c r="I220" s="150">
        <f t="shared" si="13"/>
        <v>0</v>
      </c>
      <c r="J220" s="150">
        <f t="shared" si="13"/>
        <v>0</v>
      </c>
      <c r="K220" s="150">
        <f t="shared" si="13"/>
        <v>0</v>
      </c>
      <c r="L220" s="150">
        <f t="shared" si="14"/>
        <v>0</v>
      </c>
      <c r="M220" s="150">
        <f t="shared" si="14"/>
        <v>0</v>
      </c>
      <c r="N220" s="150">
        <f t="shared" si="14"/>
        <v>0</v>
      </c>
      <c r="O220" s="150">
        <f t="shared" si="14"/>
        <v>0</v>
      </c>
      <c r="P220" s="150">
        <f t="shared" si="14"/>
        <v>0</v>
      </c>
      <c r="Q220" s="150">
        <f t="shared" si="14"/>
        <v>0</v>
      </c>
      <c r="R220" s="150">
        <f t="shared" si="14"/>
        <v>0</v>
      </c>
      <c r="S220" s="150">
        <f t="shared" si="14"/>
        <v>0</v>
      </c>
      <c r="T220" s="150">
        <f t="shared" si="14"/>
        <v>0</v>
      </c>
      <c r="U220" s="150">
        <f t="shared" si="14"/>
        <v>0</v>
      </c>
      <c r="V220" s="150">
        <f t="shared" si="15"/>
        <v>0</v>
      </c>
      <c r="W220" s="150">
        <f t="shared" si="15"/>
        <v>0</v>
      </c>
      <c r="X220" s="150">
        <f t="shared" si="15"/>
        <v>0</v>
      </c>
      <c r="Y220" s="150">
        <f t="shared" si="15"/>
        <v>0</v>
      </c>
      <c r="Z220" s="150">
        <f t="shared" si="15"/>
        <v>0</v>
      </c>
      <c r="AA220" s="150">
        <f t="shared" si="15"/>
        <v>0</v>
      </c>
      <c r="AB220" s="150">
        <f t="shared" si="15"/>
        <v>0</v>
      </c>
      <c r="AC220" s="150">
        <f t="shared" si="15"/>
        <v>0</v>
      </c>
      <c r="AD220" s="150">
        <f t="shared" si="15"/>
        <v>0</v>
      </c>
      <c r="AE220" s="150">
        <f t="shared" si="15"/>
        <v>0</v>
      </c>
      <c r="AF220" s="150">
        <f t="shared" si="15"/>
        <v>0</v>
      </c>
      <c r="AG220" s="150">
        <f t="shared" si="15"/>
        <v>0</v>
      </c>
      <c r="AH220" s="150">
        <f t="shared" si="15"/>
        <v>0</v>
      </c>
      <c r="AI220" s="150">
        <f t="shared" si="15"/>
        <v>0</v>
      </c>
    </row>
    <row r="221" spans="1:35">
      <c r="A221" s="112" t="s">
        <v>8440</v>
      </c>
      <c r="B221" s="150">
        <f t="shared" si="13"/>
        <v>1.5942927892826112E-3</v>
      </c>
      <c r="C221" s="150">
        <f t="shared" si="13"/>
        <v>1.5720760934524115E-3</v>
      </c>
      <c r="D221" s="150">
        <f t="shared" si="13"/>
        <v>1.5512595729047429E-3</v>
      </c>
      <c r="E221" s="150">
        <f t="shared" si="13"/>
        <v>1.5284644584089332E-3</v>
      </c>
      <c r="F221" s="150">
        <f t="shared" si="13"/>
        <v>1.5075059806656536E-3</v>
      </c>
      <c r="G221" s="150">
        <f t="shared" si="13"/>
        <v>1.4855957685858043E-3</v>
      </c>
      <c r="H221" s="150">
        <f t="shared" si="13"/>
        <v>1.4647068886293219E-3</v>
      </c>
      <c r="I221" s="150">
        <f t="shared" si="13"/>
        <v>1.4434495456411014E-3</v>
      </c>
      <c r="J221" s="150">
        <f t="shared" si="13"/>
        <v>1.4242804812834224E-3</v>
      </c>
      <c r="K221" s="150">
        <f t="shared" si="13"/>
        <v>1.4058014466546112E-3</v>
      </c>
      <c r="L221" s="150">
        <f t="shared" si="14"/>
        <v>1.3886989898989899E-3</v>
      </c>
      <c r="M221" s="150">
        <f t="shared" si="14"/>
        <v>1.3722553171641792E-3</v>
      </c>
      <c r="N221" s="150">
        <f t="shared" si="14"/>
        <v>1.3577828436018957E-3</v>
      </c>
      <c r="O221" s="150">
        <f t="shared" si="14"/>
        <v>1.3479266152362584E-3</v>
      </c>
      <c r="P221" s="150">
        <f t="shared" si="14"/>
        <v>1.3384190802348337E-3</v>
      </c>
      <c r="Q221" s="150">
        <f t="shared" si="14"/>
        <v>1.3337686196623635E-3</v>
      </c>
      <c r="R221" s="150">
        <f t="shared" si="14"/>
        <v>1.3315389336016096E-3</v>
      </c>
      <c r="S221" s="150">
        <f t="shared" si="14"/>
        <v>1.3326702647657842E-3</v>
      </c>
      <c r="T221" s="150">
        <f t="shared" si="14"/>
        <v>1.3354599382080327E-3</v>
      </c>
      <c r="U221" s="150">
        <f t="shared" si="14"/>
        <v>1.3392585848074922E-3</v>
      </c>
      <c r="V221" s="150">
        <f t="shared" si="15"/>
        <v>1.3443927444794952E-3</v>
      </c>
      <c r="W221" s="150">
        <f t="shared" si="15"/>
        <v>1.3504534537725824E-3</v>
      </c>
      <c r="X221" s="150">
        <f t="shared" si="15"/>
        <v>1.3553182403433475E-3</v>
      </c>
      <c r="Y221" s="150">
        <f t="shared" si="15"/>
        <v>1.3601269772481042E-3</v>
      </c>
      <c r="Z221" s="150">
        <f t="shared" si="15"/>
        <v>1.3663323110624317E-3</v>
      </c>
      <c r="AA221" s="150">
        <f t="shared" si="15"/>
        <v>1.3725553709856035E-3</v>
      </c>
      <c r="AB221" s="150">
        <f t="shared" si="15"/>
        <v>1.3762353072625699E-3</v>
      </c>
      <c r="AC221" s="150">
        <f t="shared" si="15"/>
        <v>1.3799523111612175E-3</v>
      </c>
      <c r="AD221" s="150">
        <f t="shared" si="15"/>
        <v>1.3859135535307517E-3</v>
      </c>
      <c r="AE221" s="150">
        <f t="shared" si="15"/>
        <v>1.3906004597701149E-3</v>
      </c>
      <c r="AF221" s="150">
        <f t="shared" si="15"/>
        <v>1.3954037122969837E-3</v>
      </c>
      <c r="AG221" s="150">
        <f t="shared" si="15"/>
        <v>1.4002909836065573E-3</v>
      </c>
      <c r="AH221" s="150">
        <f t="shared" si="15"/>
        <v>1.4053460992907803E-3</v>
      </c>
      <c r="AI221" s="150">
        <f t="shared" si="15"/>
        <v>1.4089359952324195E-3</v>
      </c>
    </row>
    <row r="222" spans="1:35">
      <c r="A222" s="112" t="s">
        <v>8441</v>
      </c>
      <c r="B222" s="150">
        <f t="shared" si="13"/>
        <v>6.5448253045843046E-3</v>
      </c>
      <c r="C222" s="150">
        <f t="shared" si="13"/>
        <v>6.487481296313438E-3</v>
      </c>
      <c r="D222" s="150">
        <f t="shared" si="13"/>
        <v>6.4355998200066955E-3</v>
      </c>
      <c r="E222" s="150">
        <f t="shared" si="13"/>
        <v>6.3890042770119683E-3</v>
      </c>
      <c r="F222" s="150">
        <f t="shared" si="13"/>
        <v>6.3441614609790736E-3</v>
      </c>
      <c r="G222" s="150">
        <f t="shared" si="13"/>
        <v>6.2949175122840387E-3</v>
      </c>
      <c r="H222" s="150">
        <f t="shared" si="13"/>
        <v>6.2467398551718347E-3</v>
      </c>
      <c r="I222" s="150">
        <f t="shared" si="13"/>
        <v>6.1939626159747364E-3</v>
      </c>
      <c r="J222" s="150">
        <f t="shared" si="13"/>
        <v>6.147040285204991E-3</v>
      </c>
      <c r="K222" s="150">
        <f t="shared" si="13"/>
        <v>6.100478842676311E-3</v>
      </c>
      <c r="L222" s="150">
        <f t="shared" si="14"/>
        <v>6.059504866850321E-3</v>
      </c>
      <c r="M222" s="150">
        <f t="shared" si="14"/>
        <v>6.0207942164179108E-3</v>
      </c>
      <c r="N222" s="150">
        <f t="shared" si="14"/>
        <v>5.9861007582938386E-3</v>
      </c>
      <c r="O222" s="150">
        <f t="shared" si="14"/>
        <v>5.9638941176470587E-3</v>
      </c>
      <c r="P222" s="150">
        <f t="shared" si="14"/>
        <v>5.9358372798434447E-3</v>
      </c>
      <c r="Q222" s="150">
        <f t="shared" si="14"/>
        <v>5.9181160873882825E-3</v>
      </c>
      <c r="R222" s="150">
        <f t="shared" si="14"/>
        <v>5.9003705231388329E-3</v>
      </c>
      <c r="S222" s="150">
        <f t="shared" si="14"/>
        <v>5.8869480651731164E-3</v>
      </c>
      <c r="T222" s="150">
        <f t="shared" si="14"/>
        <v>5.8751849639546855E-3</v>
      </c>
      <c r="U222" s="150">
        <f t="shared" si="14"/>
        <v>5.863928303850156E-3</v>
      </c>
      <c r="V222" s="150">
        <f t="shared" si="15"/>
        <v>5.8583012618296532E-3</v>
      </c>
      <c r="W222" s="150">
        <f t="shared" si="15"/>
        <v>5.8565339001062705E-3</v>
      </c>
      <c r="X222" s="150">
        <f t="shared" si="15"/>
        <v>5.8524696351931332E-3</v>
      </c>
      <c r="Y222" s="150">
        <f t="shared" si="15"/>
        <v>5.850192199349946E-3</v>
      </c>
      <c r="Z222" s="150">
        <f t="shared" si="15"/>
        <v>5.8560021905805035E-3</v>
      </c>
      <c r="AA222" s="150">
        <f t="shared" si="15"/>
        <v>5.8663022148394244E-3</v>
      </c>
      <c r="AB222" s="150">
        <f t="shared" si="15"/>
        <v>5.8662440223463692E-3</v>
      </c>
      <c r="AC222" s="150">
        <f t="shared" si="15"/>
        <v>5.8677691093573844E-3</v>
      </c>
      <c r="AD222" s="150">
        <f t="shared" si="15"/>
        <v>5.8792911161731206E-3</v>
      </c>
      <c r="AE222" s="150">
        <f t="shared" si="15"/>
        <v>5.885683678160919E-3</v>
      </c>
      <c r="AF222" s="150">
        <f t="shared" si="15"/>
        <v>5.8935946635730856E-3</v>
      </c>
      <c r="AG222" s="150">
        <f t="shared" si="15"/>
        <v>5.9027159250585482E-3</v>
      </c>
      <c r="AH222" s="150">
        <f t="shared" si="15"/>
        <v>5.9130576832151296E-3</v>
      </c>
      <c r="AI222" s="150">
        <f t="shared" si="15"/>
        <v>5.9163872467222888E-3</v>
      </c>
    </row>
    <row r="223" spans="1:35">
      <c r="A223" s="112" t="s">
        <v>5217</v>
      </c>
      <c r="B223" s="150">
        <f t="shared" si="13"/>
        <v>1.5433644897432097E-4</v>
      </c>
      <c r="C223" s="150">
        <f t="shared" si="13"/>
        <v>1.4808189118238634E-4</v>
      </c>
      <c r="D223" s="150">
        <f t="shared" si="13"/>
        <v>1.4198180277969665E-4</v>
      </c>
      <c r="E223" s="150">
        <f t="shared" si="13"/>
        <v>1.3586246625420527E-4</v>
      </c>
      <c r="F223" s="150">
        <f t="shared" si="13"/>
        <v>1.2990058698736208E-4</v>
      </c>
      <c r="G223" s="150">
        <f t="shared" si="13"/>
        <v>1.2382394607590507E-4</v>
      </c>
      <c r="H223" s="150">
        <f t="shared" si="13"/>
        <v>1.1791139311453611E-4</v>
      </c>
      <c r="I223" s="150">
        <f t="shared" si="13"/>
        <v>1.1212914821318892E-4</v>
      </c>
      <c r="J223" s="150">
        <f t="shared" si="13"/>
        <v>1.066743458110517E-4</v>
      </c>
      <c r="K223" s="150">
        <f t="shared" si="13"/>
        <v>1.0140804972875226E-4</v>
      </c>
      <c r="L223" s="150">
        <f t="shared" si="14"/>
        <v>9.6441469237832882E-5</v>
      </c>
      <c r="M223" s="150">
        <f t="shared" si="14"/>
        <v>9.1776819029850732E-5</v>
      </c>
      <c r="N223" s="150">
        <f t="shared" si="14"/>
        <v>8.7452909952606648E-5</v>
      </c>
      <c r="O223" s="150">
        <f t="shared" si="14"/>
        <v>8.3872950819672128E-5</v>
      </c>
      <c r="P223" s="150">
        <f t="shared" si="14"/>
        <v>8.0874726027397258E-5</v>
      </c>
      <c r="Q223" s="150">
        <f t="shared" si="14"/>
        <v>7.8741569016881841E-5</v>
      </c>
      <c r="R223" s="150">
        <f t="shared" si="14"/>
        <v>7.7211951710261573E-5</v>
      </c>
      <c r="S223" s="150">
        <f t="shared" si="14"/>
        <v>7.6512749490835038E-5</v>
      </c>
      <c r="T223" s="150">
        <f t="shared" si="14"/>
        <v>7.635021627188465E-5</v>
      </c>
      <c r="U223" s="150">
        <f t="shared" si="14"/>
        <v>7.6461082206035367E-5</v>
      </c>
      <c r="V223" s="150">
        <f t="shared" si="15"/>
        <v>7.6897024185068356E-5</v>
      </c>
      <c r="W223" s="150">
        <f t="shared" si="15"/>
        <v>7.7555940488841657E-5</v>
      </c>
      <c r="X223" s="150">
        <f t="shared" si="15"/>
        <v>7.825653433476394E-5</v>
      </c>
      <c r="Y223" s="150">
        <f t="shared" si="15"/>
        <v>7.8905330444203675E-5</v>
      </c>
      <c r="Z223" s="150">
        <f t="shared" si="15"/>
        <v>7.9748959474260686E-5</v>
      </c>
      <c r="AA223" s="150">
        <f t="shared" si="15"/>
        <v>8.0555880398671098E-5</v>
      </c>
      <c r="AB223" s="150">
        <f t="shared" si="15"/>
        <v>8.131703910614525E-5</v>
      </c>
      <c r="AC223" s="150">
        <f t="shared" si="15"/>
        <v>8.2059458850056375E-5</v>
      </c>
      <c r="AD223" s="150">
        <f t="shared" si="15"/>
        <v>8.2994316628701582E-5</v>
      </c>
      <c r="AE223" s="150">
        <f t="shared" si="15"/>
        <v>8.386633333333332E-5</v>
      </c>
      <c r="AF223" s="150">
        <f t="shared" si="15"/>
        <v>8.4836519721577731E-5</v>
      </c>
      <c r="AG223" s="150">
        <f t="shared" si="15"/>
        <v>8.5949590163934418E-5</v>
      </c>
      <c r="AH223" s="150">
        <f t="shared" si="15"/>
        <v>8.708340425531914E-5</v>
      </c>
      <c r="AI223" s="150">
        <f t="shared" si="15"/>
        <v>8.8215852205005953E-5</v>
      </c>
    </row>
    <row r="271" spans="1:1">
      <c r="A271" s="128"/>
    </row>
    <row r="281" spans="1:12" ht="15" customHeight="1">
      <c r="A281" s="120"/>
      <c r="B281" s="119"/>
      <c r="C281" s="238"/>
      <c r="D281" s="227"/>
      <c r="E281" s="227"/>
      <c r="F281" s="238"/>
      <c r="G281" s="227"/>
      <c r="H281" s="227"/>
      <c r="I281" s="238"/>
      <c r="J281" s="227"/>
      <c r="K281" s="227"/>
      <c r="L281" s="227"/>
    </row>
    <row r="282" spans="1:12" ht="15" customHeight="1">
      <c r="A282" s="120"/>
      <c r="B282" s="119"/>
      <c r="C282" s="239"/>
      <c r="D282" s="227"/>
      <c r="E282" s="227"/>
      <c r="F282" s="238"/>
      <c r="G282" s="238"/>
      <c r="H282" s="238"/>
      <c r="I282" s="238"/>
      <c r="J282" s="238"/>
      <c r="K282" s="238"/>
      <c r="L282" s="238"/>
    </row>
    <row r="283" spans="1:12" ht="15" customHeight="1">
      <c r="A283" s="120"/>
      <c r="B283" s="239"/>
      <c r="C283" s="119"/>
      <c r="D283" s="119"/>
      <c r="E283" s="119"/>
      <c r="F283" s="227"/>
      <c r="G283" s="227"/>
      <c r="H283" s="227"/>
      <c r="I283" s="227"/>
      <c r="J283" s="227"/>
      <c r="K283" s="227"/>
      <c r="L283" s="227"/>
    </row>
    <row r="284" spans="1:12" ht="15" customHeight="1">
      <c r="A284" s="121"/>
      <c r="B284" s="227"/>
      <c r="C284" s="238"/>
      <c r="D284" s="227"/>
      <c r="E284" s="227"/>
      <c r="F284" s="238"/>
      <c r="G284" s="227"/>
      <c r="H284" s="227"/>
      <c r="I284" s="238"/>
      <c r="J284" s="227"/>
      <c r="K284" s="227"/>
      <c r="L284" s="227"/>
    </row>
    <row r="285" spans="1:12" ht="15" customHeight="1">
      <c r="A285" s="122"/>
      <c r="B285" s="126"/>
      <c r="C285" s="126"/>
      <c r="D285" s="126"/>
      <c r="E285" s="126"/>
      <c r="F285" s="126"/>
      <c r="G285" s="126"/>
      <c r="H285" s="126"/>
      <c r="I285" s="126"/>
      <c r="J285" s="126"/>
      <c r="K285" s="126"/>
      <c r="L285" s="126"/>
    </row>
    <row r="286" spans="1:12" ht="15" customHeight="1">
      <c r="A286" s="123"/>
      <c r="B286" s="126"/>
      <c r="C286" s="126"/>
      <c r="D286" s="126"/>
      <c r="E286" s="126"/>
      <c r="F286" s="126"/>
      <c r="G286" s="126"/>
      <c r="H286" s="126"/>
      <c r="I286" s="126"/>
      <c r="J286" s="126"/>
      <c r="K286" s="126"/>
      <c r="L286" s="126"/>
    </row>
    <row r="287" spans="1:12" ht="15" customHeight="1">
      <c r="A287" s="124"/>
      <c r="B287" s="126"/>
      <c r="C287" s="126"/>
      <c r="D287" s="126"/>
      <c r="E287" s="126"/>
      <c r="F287" s="126"/>
      <c r="G287" s="126"/>
      <c r="H287" s="126"/>
      <c r="I287" s="126"/>
      <c r="J287" s="126"/>
      <c r="K287" s="126"/>
      <c r="L287" s="126"/>
    </row>
    <row r="288" spans="1:12" ht="15" customHeight="1">
      <c r="A288" s="125"/>
      <c r="B288" s="126"/>
      <c r="C288" s="126"/>
      <c r="D288" s="126"/>
      <c r="E288" s="126"/>
      <c r="F288" s="126"/>
      <c r="G288" s="126"/>
      <c r="H288" s="126"/>
      <c r="I288" s="126"/>
      <c r="J288" s="126"/>
      <c r="K288" s="126"/>
      <c r="L288" s="126"/>
    </row>
    <row r="289" spans="1:12" ht="15" customHeight="1">
      <c r="A289" s="125"/>
      <c r="B289" s="126"/>
      <c r="C289" s="126"/>
      <c r="D289" s="126"/>
      <c r="E289" s="126"/>
      <c r="F289" s="126"/>
      <c r="G289" s="126"/>
      <c r="H289" s="126"/>
      <c r="I289" s="126"/>
      <c r="J289" s="126"/>
      <c r="K289" s="126"/>
      <c r="L289" s="126"/>
    </row>
    <row r="290" spans="1:12" ht="15" customHeight="1">
      <c r="A290" s="125"/>
      <c r="B290" s="126"/>
      <c r="C290" s="126"/>
      <c r="D290" s="126"/>
      <c r="E290" s="126"/>
      <c r="F290" s="126"/>
      <c r="G290" s="126"/>
      <c r="H290" s="126"/>
      <c r="I290" s="126"/>
      <c r="J290" s="126"/>
      <c r="K290" s="126"/>
      <c r="L290" s="126"/>
    </row>
    <row r="291" spans="1:12" ht="15" customHeight="1">
      <c r="A291" s="125"/>
      <c r="B291" s="126"/>
      <c r="C291" s="126"/>
      <c r="D291" s="126"/>
      <c r="E291" s="126"/>
      <c r="F291" s="126"/>
      <c r="G291" s="126"/>
      <c r="H291" s="126"/>
      <c r="I291" s="126"/>
      <c r="J291" s="126"/>
      <c r="K291" s="126"/>
      <c r="L291" s="126"/>
    </row>
    <row r="292" spans="1:12" ht="15" customHeight="1">
      <c r="A292" s="125"/>
      <c r="B292" s="126"/>
      <c r="C292" s="126"/>
      <c r="D292" s="126"/>
      <c r="E292" s="126"/>
      <c r="F292" s="126"/>
      <c r="G292" s="126"/>
      <c r="H292" s="126"/>
      <c r="I292" s="126"/>
      <c r="J292" s="126"/>
      <c r="K292" s="126"/>
      <c r="L292" s="126"/>
    </row>
    <row r="293" spans="1:12" ht="15" customHeight="1">
      <c r="A293" s="125"/>
      <c r="B293" s="126"/>
      <c r="C293" s="126"/>
      <c r="D293" s="126"/>
      <c r="E293" s="126"/>
      <c r="F293" s="126"/>
      <c r="G293" s="126"/>
      <c r="H293" s="126"/>
      <c r="I293" s="126"/>
      <c r="J293" s="126"/>
      <c r="K293" s="126"/>
      <c r="L293" s="126"/>
    </row>
    <row r="294" spans="1:12" ht="15" customHeight="1">
      <c r="A294" s="125"/>
      <c r="B294" s="126"/>
      <c r="C294" s="126"/>
      <c r="D294" s="126"/>
      <c r="E294" s="126"/>
      <c r="F294" s="126"/>
      <c r="G294" s="126"/>
      <c r="H294" s="126"/>
      <c r="I294" s="126"/>
      <c r="J294" s="126"/>
      <c r="K294" s="126"/>
      <c r="L294" s="126"/>
    </row>
    <row r="295" spans="1:12" ht="15" customHeight="1">
      <c r="A295" s="125"/>
      <c r="B295" s="126"/>
      <c r="C295" s="126"/>
      <c r="D295" s="126"/>
      <c r="E295" s="126"/>
      <c r="F295" s="126"/>
      <c r="G295" s="126"/>
      <c r="H295" s="126"/>
      <c r="I295" s="126"/>
      <c r="J295" s="126"/>
      <c r="K295" s="126"/>
      <c r="L295" s="126"/>
    </row>
    <row r="296" spans="1:12" ht="15" customHeight="1">
      <c r="A296" s="125"/>
      <c r="B296" s="126"/>
      <c r="C296" s="126"/>
      <c r="D296" s="126"/>
      <c r="E296" s="126"/>
      <c r="F296" s="126"/>
      <c r="G296" s="126"/>
      <c r="H296" s="126"/>
      <c r="I296" s="126"/>
      <c r="J296" s="126"/>
      <c r="K296" s="126"/>
      <c r="L296" s="126"/>
    </row>
    <row r="297" spans="1:12" ht="15" customHeight="1">
      <c r="A297" s="125"/>
      <c r="B297" s="126"/>
      <c r="C297" s="126"/>
      <c r="D297" s="126"/>
      <c r="E297" s="126"/>
      <c r="F297" s="126"/>
      <c r="G297" s="126"/>
      <c r="H297" s="126"/>
      <c r="I297" s="126"/>
      <c r="J297" s="126"/>
      <c r="K297" s="126"/>
      <c r="L297" s="126"/>
    </row>
    <row r="298" spans="1:12" ht="15" customHeight="1">
      <c r="A298" s="125"/>
      <c r="B298" s="126"/>
      <c r="C298" s="126"/>
      <c r="D298" s="126"/>
      <c r="E298" s="126"/>
      <c r="F298" s="126"/>
      <c r="G298" s="126"/>
      <c r="H298" s="126"/>
      <c r="I298" s="126"/>
      <c r="J298" s="126"/>
      <c r="K298" s="126"/>
      <c r="L298" s="126"/>
    </row>
    <row r="299" spans="1:12" ht="15" customHeight="1">
      <c r="A299" s="125"/>
      <c r="B299" s="126"/>
      <c r="C299" s="126"/>
      <c r="D299" s="126"/>
      <c r="E299" s="126"/>
      <c r="F299" s="126"/>
      <c r="G299" s="126"/>
      <c r="H299" s="126"/>
      <c r="I299" s="126"/>
      <c r="J299" s="126"/>
      <c r="K299" s="126"/>
      <c r="L299" s="126"/>
    </row>
    <row r="300" spans="1:12" ht="15" customHeight="1">
      <c r="A300" s="125"/>
      <c r="B300" s="126"/>
      <c r="C300" s="126"/>
      <c r="D300" s="126"/>
      <c r="E300" s="126"/>
      <c r="F300" s="126"/>
      <c r="G300" s="126"/>
      <c r="H300" s="126"/>
      <c r="I300" s="126"/>
      <c r="J300" s="126"/>
      <c r="K300" s="126"/>
      <c r="L300" s="126"/>
    </row>
    <row r="301" spans="1:12" ht="15" customHeight="1">
      <c r="A301" s="125"/>
      <c r="B301" s="126"/>
      <c r="C301" s="126"/>
      <c r="D301" s="126"/>
      <c r="E301" s="126"/>
      <c r="F301" s="126"/>
      <c r="G301" s="126"/>
      <c r="H301" s="126"/>
      <c r="I301" s="126"/>
      <c r="J301" s="126"/>
      <c r="K301" s="126"/>
      <c r="L301" s="126"/>
    </row>
    <row r="302" spans="1:12" ht="15" customHeight="1">
      <c r="A302" s="125"/>
      <c r="B302" s="126"/>
      <c r="C302" s="126"/>
      <c r="D302" s="126"/>
      <c r="E302" s="126"/>
      <c r="F302" s="126"/>
      <c r="G302" s="126"/>
      <c r="H302" s="126"/>
      <c r="I302" s="126"/>
      <c r="J302" s="126"/>
      <c r="K302" s="126"/>
      <c r="L302" s="126"/>
    </row>
    <row r="303" spans="1:12" ht="15" customHeight="1">
      <c r="A303" s="125"/>
      <c r="B303" s="126"/>
      <c r="C303" s="126"/>
      <c r="D303" s="126"/>
      <c r="E303" s="126"/>
      <c r="F303" s="126"/>
      <c r="G303" s="126"/>
      <c r="H303" s="126"/>
      <c r="I303" s="126"/>
      <c r="J303" s="126"/>
      <c r="K303" s="126"/>
      <c r="L303" s="126"/>
    </row>
    <row r="304" spans="1:12" ht="15" customHeight="1">
      <c r="A304" s="125"/>
      <c r="B304" s="126"/>
      <c r="C304" s="126"/>
      <c r="D304" s="126"/>
      <c r="E304" s="126"/>
      <c r="F304" s="126"/>
      <c r="G304" s="126"/>
      <c r="H304" s="126"/>
      <c r="I304" s="126"/>
      <c r="J304" s="126"/>
      <c r="K304" s="126"/>
      <c r="L304" s="126"/>
    </row>
    <row r="305" spans="1:12" ht="15" customHeight="1">
      <c r="A305" s="125"/>
      <c r="B305" s="126"/>
      <c r="C305" s="126"/>
      <c r="D305" s="126"/>
      <c r="E305" s="126"/>
      <c r="F305" s="126"/>
      <c r="G305" s="126"/>
      <c r="H305" s="126"/>
      <c r="I305" s="126"/>
      <c r="J305" s="126"/>
      <c r="K305" s="126"/>
      <c r="L305" s="126"/>
    </row>
    <row r="306" spans="1:12" ht="15" customHeight="1">
      <c r="A306" s="125"/>
      <c r="B306" s="126"/>
      <c r="C306" s="126"/>
      <c r="D306" s="126"/>
      <c r="E306" s="126"/>
      <c r="F306" s="126"/>
      <c r="G306" s="126"/>
      <c r="H306" s="126"/>
      <c r="I306" s="126"/>
      <c r="J306" s="126"/>
      <c r="K306" s="126"/>
      <c r="L306" s="126"/>
    </row>
    <row r="307" spans="1:12" ht="15" customHeight="1">
      <c r="A307" s="125"/>
      <c r="B307" s="126"/>
      <c r="C307" s="126"/>
      <c r="D307" s="126"/>
      <c r="E307" s="126"/>
      <c r="F307" s="126"/>
      <c r="G307" s="126"/>
      <c r="H307" s="126"/>
      <c r="I307" s="126"/>
      <c r="J307" s="126"/>
      <c r="K307" s="126"/>
      <c r="L307" s="126"/>
    </row>
    <row r="308" spans="1:12" ht="15" customHeight="1">
      <c r="A308" s="125"/>
      <c r="B308" s="126"/>
      <c r="C308" s="126"/>
      <c r="D308" s="126"/>
      <c r="E308" s="126"/>
      <c r="F308" s="126"/>
      <c r="G308" s="126"/>
      <c r="H308" s="126"/>
      <c r="I308" s="126"/>
      <c r="J308" s="126"/>
      <c r="K308" s="126"/>
      <c r="L308" s="126"/>
    </row>
    <row r="309" spans="1:12" ht="15" customHeight="1">
      <c r="A309" s="125"/>
      <c r="B309" s="126"/>
      <c r="C309" s="126"/>
      <c r="D309" s="126"/>
      <c r="E309" s="126"/>
      <c r="F309" s="126"/>
      <c r="G309" s="126"/>
      <c r="H309" s="126"/>
      <c r="I309" s="126"/>
      <c r="J309" s="126"/>
      <c r="K309" s="126"/>
      <c r="L309" s="126"/>
    </row>
    <row r="310" spans="1:12" ht="15" customHeight="1">
      <c r="A310" s="125"/>
      <c r="B310" s="126"/>
      <c r="C310" s="126"/>
      <c r="D310" s="126"/>
      <c r="E310" s="126"/>
      <c r="F310" s="126"/>
      <c r="G310" s="126"/>
      <c r="H310" s="126"/>
      <c r="I310" s="126"/>
      <c r="J310" s="126"/>
      <c r="K310" s="126"/>
      <c r="L310" s="126"/>
    </row>
    <row r="311" spans="1:12" ht="15" customHeight="1">
      <c r="A311" s="125"/>
      <c r="B311" s="126"/>
      <c r="C311" s="126"/>
      <c r="D311" s="126"/>
      <c r="E311" s="126"/>
      <c r="F311" s="126"/>
      <c r="G311" s="126"/>
      <c r="H311" s="126"/>
      <c r="I311" s="126"/>
      <c r="J311" s="126"/>
      <c r="K311" s="126"/>
      <c r="L311" s="126"/>
    </row>
    <row r="312" spans="1:12" ht="15" customHeight="1">
      <c r="A312" s="125"/>
      <c r="B312" s="126"/>
      <c r="C312" s="126"/>
      <c r="D312" s="126"/>
      <c r="E312" s="126"/>
      <c r="F312" s="126"/>
      <c r="G312" s="126"/>
      <c r="H312" s="126"/>
      <c r="I312" s="126"/>
      <c r="J312" s="126"/>
      <c r="K312" s="126"/>
      <c r="L312" s="126"/>
    </row>
    <row r="313" spans="1:12" ht="15" customHeight="1">
      <c r="A313" s="125"/>
      <c r="B313" s="126"/>
      <c r="C313" s="126"/>
      <c r="D313" s="126"/>
      <c r="E313" s="126"/>
      <c r="F313" s="126"/>
      <c r="G313" s="126"/>
      <c r="H313" s="126"/>
      <c r="I313" s="126"/>
      <c r="J313" s="126"/>
      <c r="K313" s="126"/>
      <c r="L313" s="126"/>
    </row>
    <row r="314" spans="1:12" ht="15" customHeight="1">
      <c r="A314" s="125"/>
      <c r="B314" s="126"/>
      <c r="C314" s="126"/>
      <c r="D314" s="126"/>
      <c r="E314" s="126"/>
      <c r="F314" s="126"/>
      <c r="G314" s="126"/>
      <c r="H314" s="126"/>
      <c r="I314" s="126"/>
      <c r="J314" s="126"/>
      <c r="K314" s="126"/>
      <c r="L314" s="126"/>
    </row>
    <row r="315" spans="1:12" ht="15" customHeight="1">
      <c r="A315" s="125"/>
      <c r="B315" s="126"/>
      <c r="C315" s="126"/>
      <c r="D315" s="126"/>
      <c r="E315" s="126"/>
      <c r="F315" s="126"/>
      <c r="G315" s="126"/>
      <c r="H315" s="126"/>
      <c r="I315" s="126"/>
      <c r="J315" s="126"/>
      <c r="K315" s="126"/>
      <c r="L315" s="126"/>
    </row>
    <row r="316" spans="1:12" ht="15" customHeight="1">
      <c r="A316" s="125"/>
      <c r="B316" s="126"/>
      <c r="C316" s="126"/>
      <c r="D316" s="126"/>
      <c r="E316" s="126"/>
      <c r="F316" s="126"/>
      <c r="G316" s="126"/>
      <c r="H316" s="126"/>
      <c r="I316" s="126"/>
      <c r="J316" s="126"/>
      <c r="K316" s="126"/>
      <c r="L316" s="126"/>
    </row>
    <row r="317" spans="1:12" ht="15" customHeight="1">
      <c r="A317" s="125"/>
      <c r="B317" s="126"/>
      <c r="C317" s="126"/>
      <c r="D317" s="126"/>
      <c r="E317" s="126"/>
      <c r="F317" s="126"/>
      <c r="G317" s="126"/>
      <c r="H317" s="126"/>
      <c r="I317" s="126"/>
      <c r="J317" s="126"/>
      <c r="K317" s="126"/>
      <c r="L317" s="126"/>
    </row>
    <row r="318" spans="1:12" ht="15" customHeight="1">
      <c r="A318" s="125"/>
      <c r="B318" s="126"/>
      <c r="C318" s="126"/>
      <c r="D318" s="126"/>
      <c r="E318" s="126"/>
      <c r="F318" s="126"/>
      <c r="G318" s="126"/>
      <c r="H318" s="126"/>
      <c r="I318" s="126"/>
      <c r="J318" s="126"/>
      <c r="K318" s="126"/>
      <c r="L318" s="126"/>
    </row>
    <row r="319" spans="1:12" ht="15" customHeight="1">
      <c r="A319" s="125"/>
      <c r="B319" s="126"/>
      <c r="C319" s="126"/>
      <c r="D319" s="126"/>
      <c r="E319" s="126"/>
      <c r="F319" s="126"/>
      <c r="G319" s="126"/>
      <c r="H319" s="126"/>
      <c r="I319" s="126"/>
      <c r="J319" s="126"/>
      <c r="K319" s="126"/>
      <c r="L319" s="126"/>
    </row>
    <row r="320" spans="1:12" ht="15" customHeight="1">
      <c r="A320" s="125"/>
      <c r="B320" s="126"/>
      <c r="C320" s="126"/>
      <c r="D320" s="126"/>
      <c r="E320" s="126"/>
      <c r="F320" s="126"/>
      <c r="G320" s="126"/>
      <c r="H320" s="126"/>
      <c r="I320" s="126"/>
      <c r="J320" s="126"/>
      <c r="K320" s="126"/>
      <c r="L320" s="126"/>
    </row>
    <row r="321" spans="1:14">
      <c r="A321" s="127"/>
      <c r="B321" s="126"/>
      <c r="C321" s="126"/>
      <c r="D321" s="126"/>
      <c r="E321" s="126"/>
      <c r="F321" s="126"/>
      <c r="G321" s="126"/>
      <c r="H321" s="126"/>
      <c r="I321" s="126"/>
      <c r="J321" s="126"/>
      <c r="K321" s="126"/>
      <c r="L321" s="126"/>
      <c r="M321" s="128"/>
      <c r="N321" s="128"/>
    </row>
    <row r="322" spans="1:14" ht="15" customHeight="1">
      <c r="A322" s="125"/>
      <c r="B322" s="126"/>
      <c r="C322" s="126"/>
      <c r="D322" s="126"/>
      <c r="E322" s="126"/>
      <c r="F322" s="126"/>
      <c r="G322" s="126"/>
      <c r="H322" s="126"/>
      <c r="I322" s="126"/>
      <c r="J322" s="126"/>
      <c r="K322" s="126"/>
      <c r="L322" s="126"/>
    </row>
    <row r="323" spans="1:14" ht="15" customHeight="1">
      <c r="A323" s="125"/>
      <c r="B323" s="126"/>
      <c r="C323" s="126"/>
      <c r="D323" s="126"/>
      <c r="E323" s="126"/>
      <c r="F323" s="126"/>
      <c r="G323" s="126"/>
      <c r="H323" s="126"/>
      <c r="I323" s="126"/>
      <c r="J323" s="126"/>
      <c r="K323" s="126"/>
      <c r="L323" s="126"/>
    </row>
    <row r="324" spans="1:14" ht="15" customHeight="1">
      <c r="A324" s="125"/>
      <c r="B324" s="126"/>
      <c r="C324" s="126"/>
      <c r="D324" s="126"/>
      <c r="E324" s="126"/>
      <c r="F324" s="126"/>
      <c r="G324" s="126"/>
      <c r="H324" s="126"/>
      <c r="I324" s="126"/>
      <c r="J324" s="126"/>
      <c r="K324" s="126"/>
      <c r="L324" s="126"/>
    </row>
    <row r="325" spans="1:14" ht="15" customHeight="1">
      <c r="A325" s="125"/>
      <c r="B325" s="126"/>
      <c r="C325" s="126"/>
      <c r="D325" s="126"/>
      <c r="E325" s="126"/>
      <c r="F325" s="126"/>
      <c r="G325" s="126"/>
      <c r="H325" s="126"/>
      <c r="I325" s="126"/>
      <c r="J325" s="126"/>
      <c r="K325" s="126"/>
      <c r="L325" s="126"/>
    </row>
    <row r="326" spans="1:14" ht="15" customHeight="1">
      <c r="A326" s="125"/>
      <c r="B326" s="126"/>
      <c r="C326" s="126"/>
      <c r="D326" s="126"/>
      <c r="E326" s="126"/>
      <c r="F326" s="126"/>
      <c r="G326" s="126"/>
      <c r="H326" s="126"/>
      <c r="I326" s="126"/>
      <c r="J326" s="126"/>
      <c r="K326" s="126"/>
      <c r="L326" s="126"/>
    </row>
    <row r="327" spans="1:14" ht="15" customHeight="1">
      <c r="A327" s="125"/>
      <c r="B327" s="126"/>
      <c r="C327" s="126"/>
      <c r="D327" s="126"/>
      <c r="E327" s="126"/>
      <c r="F327" s="126"/>
      <c r="G327" s="126"/>
      <c r="H327" s="126"/>
      <c r="I327" s="126"/>
      <c r="J327" s="126"/>
      <c r="K327" s="126"/>
      <c r="L327" s="126"/>
    </row>
    <row r="328" spans="1:14" ht="15" customHeight="1">
      <c r="A328" s="125"/>
      <c r="B328" s="126"/>
      <c r="C328" s="126"/>
      <c r="D328" s="126"/>
      <c r="E328" s="126"/>
      <c r="F328" s="126"/>
      <c r="G328" s="126"/>
      <c r="H328" s="126"/>
      <c r="I328" s="126"/>
      <c r="J328" s="126"/>
      <c r="K328" s="126"/>
      <c r="L328" s="126"/>
    </row>
    <row r="329" spans="1:14" ht="15" customHeight="1">
      <c r="A329" s="125"/>
      <c r="B329" s="126"/>
      <c r="C329" s="126"/>
      <c r="D329" s="126"/>
      <c r="E329" s="126"/>
      <c r="F329" s="126"/>
      <c r="G329" s="126"/>
      <c r="H329" s="126"/>
      <c r="I329" s="126"/>
      <c r="J329" s="126"/>
      <c r="K329" s="126"/>
      <c r="L329" s="126"/>
    </row>
    <row r="330" spans="1:14" ht="15" customHeight="1">
      <c r="A330" s="125"/>
      <c r="B330" s="126"/>
      <c r="C330" s="126"/>
      <c r="D330" s="126"/>
      <c r="E330" s="126"/>
      <c r="F330" s="126"/>
      <c r="G330" s="126"/>
      <c r="H330" s="126"/>
      <c r="I330" s="126"/>
      <c r="J330" s="126"/>
      <c r="K330" s="126"/>
      <c r="L330" s="126"/>
    </row>
    <row r="331" spans="1:14" ht="15" customHeight="1">
      <c r="A331" s="125"/>
      <c r="B331" s="126"/>
      <c r="C331" s="126"/>
      <c r="D331" s="126"/>
      <c r="E331" s="126"/>
      <c r="F331" s="126"/>
      <c r="G331" s="126"/>
      <c r="H331" s="126"/>
      <c r="I331" s="126"/>
      <c r="J331" s="126"/>
      <c r="K331" s="126"/>
      <c r="L331" s="126"/>
    </row>
    <row r="332" spans="1:14" ht="15" customHeight="1">
      <c r="A332" s="125"/>
      <c r="B332" s="126"/>
      <c r="C332" s="126"/>
      <c r="D332" s="126"/>
      <c r="E332" s="126"/>
      <c r="F332" s="126"/>
      <c r="G332" s="126"/>
      <c r="H332" s="126"/>
      <c r="I332" s="126"/>
      <c r="J332" s="126"/>
      <c r="K332" s="126"/>
      <c r="L332" s="126"/>
    </row>
    <row r="333" spans="1:14" ht="15" customHeight="1">
      <c r="A333" s="125"/>
      <c r="B333" s="126"/>
      <c r="C333" s="126"/>
      <c r="D333" s="126"/>
      <c r="E333" s="126"/>
      <c r="F333" s="126"/>
      <c r="G333" s="126"/>
      <c r="H333" s="126"/>
      <c r="I333" s="126"/>
      <c r="J333" s="126"/>
      <c r="K333" s="126"/>
      <c r="L333" s="126"/>
    </row>
    <row r="334" spans="1:14" ht="15" customHeight="1">
      <c r="A334" s="125"/>
      <c r="B334" s="126"/>
      <c r="C334" s="126"/>
      <c r="D334" s="126"/>
      <c r="E334" s="126"/>
      <c r="F334" s="126"/>
      <c r="G334" s="126"/>
      <c r="H334" s="126"/>
      <c r="I334" s="126"/>
      <c r="J334" s="126"/>
      <c r="K334" s="126"/>
      <c r="L334" s="126"/>
    </row>
    <row r="335" spans="1:14" ht="15" customHeight="1">
      <c r="A335" s="125"/>
      <c r="B335" s="126"/>
      <c r="C335" s="126"/>
      <c r="D335" s="126"/>
      <c r="E335" s="126"/>
      <c r="F335" s="126"/>
      <c r="G335" s="126"/>
      <c r="H335" s="126"/>
      <c r="I335" s="126"/>
      <c r="J335" s="126"/>
      <c r="K335" s="126"/>
      <c r="L335" s="126"/>
    </row>
    <row r="336" spans="1:14" ht="15" customHeight="1">
      <c r="A336" s="125"/>
      <c r="B336" s="126"/>
      <c r="C336" s="126"/>
      <c r="D336" s="126"/>
      <c r="E336" s="126"/>
      <c r="F336" s="126"/>
      <c r="G336" s="126"/>
      <c r="H336" s="126"/>
      <c r="I336" s="126"/>
      <c r="J336" s="126"/>
      <c r="K336" s="126"/>
      <c r="L336" s="126"/>
    </row>
    <row r="337" spans="1:12" ht="15" customHeight="1">
      <c r="A337" s="125"/>
      <c r="B337" s="126"/>
      <c r="C337" s="126"/>
      <c r="D337" s="126"/>
      <c r="E337" s="126"/>
      <c r="F337" s="126"/>
      <c r="G337" s="126"/>
      <c r="H337" s="126"/>
      <c r="I337" s="126"/>
      <c r="J337" s="126"/>
      <c r="K337" s="126"/>
      <c r="L337" s="126"/>
    </row>
    <row r="338" spans="1:12" ht="15" customHeight="1">
      <c r="A338" s="125"/>
      <c r="B338" s="126"/>
      <c r="C338" s="126"/>
      <c r="D338" s="126"/>
      <c r="E338" s="126"/>
      <c r="F338" s="126"/>
      <c r="G338" s="126"/>
      <c r="H338" s="126"/>
      <c r="I338" s="126"/>
      <c r="J338" s="126"/>
      <c r="K338" s="126"/>
      <c r="L338" s="126"/>
    </row>
    <row r="339" spans="1:12" ht="15" customHeight="1">
      <c r="A339" s="125"/>
      <c r="B339" s="126"/>
      <c r="C339" s="126"/>
      <c r="D339" s="126"/>
      <c r="E339" s="126"/>
      <c r="F339" s="126"/>
      <c r="G339" s="126"/>
      <c r="H339" s="126"/>
      <c r="I339" s="126"/>
      <c r="J339" s="126"/>
      <c r="K339" s="126"/>
      <c r="L339" s="126"/>
    </row>
    <row r="340" spans="1:12" ht="15" customHeight="1">
      <c r="A340" s="125"/>
      <c r="B340" s="126"/>
      <c r="C340" s="126"/>
      <c r="D340" s="126"/>
      <c r="E340" s="126"/>
      <c r="F340" s="126"/>
      <c r="G340" s="126"/>
      <c r="H340" s="126"/>
      <c r="I340" s="126"/>
      <c r="J340" s="126"/>
      <c r="K340" s="126"/>
      <c r="L340" s="126"/>
    </row>
    <row r="341" spans="1:12" ht="15" customHeight="1">
      <c r="A341" s="125"/>
      <c r="B341" s="126"/>
      <c r="C341" s="126"/>
      <c r="D341" s="126"/>
      <c r="E341" s="126"/>
      <c r="F341" s="126"/>
      <c r="G341" s="126"/>
      <c r="H341" s="126"/>
      <c r="I341" s="126"/>
      <c r="J341" s="126"/>
      <c r="K341" s="126"/>
      <c r="L341" s="126"/>
    </row>
    <row r="342" spans="1:12" ht="15" customHeight="1">
      <c r="A342" s="125"/>
      <c r="B342" s="126"/>
      <c r="C342" s="126"/>
      <c r="D342" s="126"/>
      <c r="E342" s="126"/>
      <c r="F342" s="126"/>
      <c r="G342" s="126"/>
      <c r="H342" s="126"/>
      <c r="I342" s="126"/>
      <c r="J342" s="126"/>
      <c r="K342" s="126"/>
      <c r="L342" s="126"/>
    </row>
    <row r="343" spans="1:12" ht="15" customHeight="1">
      <c r="A343" s="125"/>
      <c r="B343" s="126"/>
      <c r="C343" s="126"/>
      <c r="D343" s="126"/>
      <c r="E343" s="126"/>
      <c r="F343" s="126"/>
      <c r="G343" s="126"/>
      <c r="H343" s="126"/>
      <c r="I343" s="126"/>
      <c r="J343" s="126"/>
      <c r="K343" s="126"/>
      <c r="L343" s="126"/>
    </row>
    <row r="344" spans="1:12" ht="15" customHeight="1">
      <c r="A344" s="125"/>
      <c r="B344" s="126"/>
      <c r="C344" s="126"/>
      <c r="D344" s="126"/>
      <c r="E344" s="126"/>
      <c r="F344" s="126"/>
      <c r="G344" s="126"/>
      <c r="H344" s="126"/>
      <c r="I344" s="126"/>
      <c r="J344" s="126"/>
      <c r="K344" s="126"/>
      <c r="L344" s="126"/>
    </row>
    <row r="345" spans="1:12" ht="15" customHeight="1">
      <c r="A345" s="125"/>
      <c r="B345" s="126"/>
      <c r="C345" s="126"/>
      <c r="D345" s="126"/>
      <c r="E345" s="126"/>
      <c r="F345" s="126"/>
      <c r="G345" s="126"/>
      <c r="H345" s="126"/>
      <c r="I345" s="126"/>
      <c r="J345" s="126"/>
      <c r="K345" s="126"/>
      <c r="L345" s="126"/>
    </row>
    <row r="346" spans="1:12" ht="15" customHeight="1">
      <c r="A346" s="125"/>
      <c r="B346" s="126"/>
      <c r="C346" s="126"/>
      <c r="D346" s="126"/>
      <c r="E346" s="126"/>
      <c r="F346" s="126"/>
      <c r="G346" s="126"/>
      <c r="H346" s="126"/>
      <c r="I346" s="126"/>
      <c r="J346" s="126"/>
      <c r="K346" s="126"/>
      <c r="L346" s="126"/>
    </row>
    <row r="347" spans="1:12" ht="15" customHeight="1">
      <c r="A347" s="125"/>
      <c r="B347" s="126"/>
      <c r="C347" s="126"/>
      <c r="D347" s="126"/>
      <c r="E347" s="126"/>
      <c r="F347" s="126"/>
      <c r="G347" s="126"/>
      <c r="H347" s="126"/>
      <c r="I347" s="126"/>
      <c r="J347" s="126"/>
      <c r="K347" s="126"/>
      <c r="L347" s="126"/>
    </row>
    <row r="348" spans="1:12" ht="15" customHeight="1">
      <c r="A348" s="125"/>
      <c r="B348" s="126"/>
      <c r="C348" s="126"/>
      <c r="D348" s="126"/>
      <c r="E348" s="126"/>
      <c r="F348" s="126"/>
      <c r="G348" s="126"/>
      <c r="H348" s="126"/>
      <c r="I348" s="126"/>
      <c r="J348" s="126"/>
      <c r="K348" s="126"/>
      <c r="L348" s="126"/>
    </row>
    <row r="349" spans="1:12" ht="15" customHeight="1">
      <c r="A349" s="125"/>
      <c r="B349" s="126"/>
      <c r="C349" s="126"/>
      <c r="D349" s="126"/>
      <c r="E349" s="126"/>
      <c r="F349" s="126"/>
      <c r="G349" s="126"/>
      <c r="H349" s="126"/>
      <c r="I349" s="126"/>
      <c r="J349" s="126"/>
      <c r="K349" s="126"/>
      <c r="L349" s="126"/>
    </row>
    <row r="350" spans="1:12" ht="15" customHeight="1">
      <c r="A350" s="125"/>
      <c r="B350" s="126"/>
      <c r="C350" s="126"/>
      <c r="D350" s="126"/>
      <c r="E350" s="126"/>
      <c r="F350" s="126"/>
      <c r="G350" s="126"/>
      <c r="H350" s="126"/>
      <c r="I350" s="126"/>
      <c r="J350" s="126"/>
      <c r="K350" s="126"/>
      <c r="L350" s="126"/>
    </row>
    <row r="351" spans="1:12" ht="15" customHeight="1">
      <c r="A351" s="125"/>
      <c r="B351" s="126"/>
      <c r="C351" s="126"/>
      <c r="D351" s="126"/>
      <c r="E351" s="126"/>
      <c r="F351" s="126"/>
      <c r="G351" s="126"/>
      <c r="H351" s="126"/>
      <c r="I351" s="126"/>
      <c r="J351" s="126"/>
      <c r="K351" s="126"/>
      <c r="L351" s="126"/>
    </row>
    <row r="352" spans="1:12" ht="15" customHeight="1">
      <c r="A352" s="125"/>
      <c r="B352" s="126"/>
      <c r="C352" s="126"/>
      <c r="D352" s="126"/>
      <c r="E352" s="126"/>
      <c r="F352" s="126"/>
      <c r="G352" s="126"/>
      <c r="H352" s="126"/>
      <c r="I352" s="126"/>
      <c r="J352" s="126"/>
      <c r="K352" s="126"/>
      <c r="L352" s="126"/>
    </row>
    <row r="353" spans="1:35" ht="15" customHeight="1">
      <c r="A353" s="125"/>
      <c r="B353" s="126"/>
      <c r="C353" s="126"/>
      <c r="D353" s="126"/>
      <c r="E353" s="126"/>
      <c r="F353" s="126"/>
      <c r="G353" s="126"/>
      <c r="H353" s="126"/>
      <c r="I353" s="126"/>
      <c r="J353" s="126"/>
      <c r="K353" s="126"/>
      <c r="L353" s="126"/>
    </row>
    <row r="354" spans="1:35" ht="15" customHeight="1">
      <c r="A354" s="125"/>
      <c r="B354" s="126"/>
      <c r="C354" s="126"/>
      <c r="D354" s="126"/>
      <c r="E354" s="126"/>
      <c r="F354" s="126"/>
      <c r="G354" s="126"/>
      <c r="H354" s="126"/>
      <c r="I354" s="126"/>
      <c r="J354" s="126"/>
      <c r="K354" s="126"/>
      <c r="L354" s="126"/>
    </row>
    <row r="355" spans="1:35">
      <c r="A355" s="124"/>
      <c r="B355" s="126"/>
      <c r="C355" s="126"/>
      <c r="D355" s="126"/>
      <c r="E355" s="126"/>
      <c r="F355" s="126"/>
      <c r="G355" s="126"/>
      <c r="H355" s="126"/>
      <c r="I355" s="126"/>
      <c r="J355" s="126"/>
      <c r="K355" s="126"/>
      <c r="L355" s="126"/>
      <c r="M355" s="128"/>
      <c r="N355" s="128"/>
    </row>
    <row r="356" spans="1:35" ht="15" customHeight="1">
      <c r="A356" s="133"/>
      <c r="B356" s="132"/>
      <c r="C356" s="132"/>
      <c r="D356" s="132"/>
      <c r="E356" s="132"/>
      <c r="F356" s="132"/>
      <c r="G356" s="132"/>
      <c r="H356" s="132"/>
      <c r="I356" s="132"/>
      <c r="J356" s="132"/>
      <c r="K356" s="132"/>
      <c r="L356" s="132"/>
    </row>
    <row r="357" spans="1:35" ht="15" customHeight="1">
      <c r="A357" s="133"/>
      <c r="B357" s="132"/>
      <c r="C357" s="132"/>
      <c r="D357" s="132"/>
      <c r="E357" s="132"/>
      <c r="F357" s="132"/>
      <c r="G357" s="132"/>
      <c r="H357" s="132"/>
      <c r="I357" s="132"/>
      <c r="J357" s="132"/>
      <c r="K357" s="132"/>
      <c r="L357" s="132"/>
    </row>
    <row r="358" spans="1:35" ht="15" customHeight="1">
      <c r="A358" s="133"/>
      <c r="B358" s="132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</row>
    <row r="359" spans="1:35" ht="15" customHeight="1">
      <c r="A359" s="133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</row>
    <row r="360" spans="1:35">
      <c r="A360" s="133"/>
      <c r="B360" s="132"/>
      <c r="C360" s="132"/>
      <c r="D360" s="132"/>
      <c r="E360" s="132"/>
      <c r="F360" s="132"/>
      <c r="G360" s="132"/>
      <c r="H360" s="132"/>
      <c r="I360" s="118"/>
      <c r="J360" s="118"/>
      <c r="K360" s="118"/>
      <c r="L360" s="132"/>
    </row>
    <row r="361" spans="1:35">
      <c r="A361" s="118"/>
      <c r="B361" s="118"/>
      <c r="C361" s="129"/>
      <c r="D361" s="118"/>
      <c r="E361" s="240"/>
      <c r="F361" s="227"/>
      <c r="G361" s="227"/>
      <c r="H361" s="227"/>
      <c r="I361" s="129"/>
      <c r="J361" s="115"/>
      <c r="K361" s="113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  <c r="Z361" s="118"/>
      <c r="AA361" s="118"/>
      <c r="AB361" s="118"/>
      <c r="AC361" s="118"/>
      <c r="AD361" s="118"/>
      <c r="AE361" s="118"/>
      <c r="AF361" s="118"/>
      <c r="AG361" s="118"/>
      <c r="AH361" s="118"/>
      <c r="AI361" s="118"/>
    </row>
    <row r="362" spans="1:35">
      <c r="A362" s="130"/>
      <c r="B362" s="118"/>
      <c r="C362" s="113"/>
      <c r="D362" s="118"/>
      <c r="E362" s="115"/>
      <c r="F362" s="118"/>
      <c r="G362" s="118"/>
      <c r="H362" s="118"/>
      <c r="I362" s="129"/>
      <c r="J362" s="115"/>
      <c r="K362" s="113"/>
      <c r="L362" s="118"/>
      <c r="M362" s="118"/>
      <c r="N362" s="118"/>
      <c r="O362" s="118"/>
      <c r="P362" s="118"/>
      <c r="Q362" s="118"/>
      <c r="R362" s="118"/>
      <c r="S362" s="118"/>
      <c r="T362" s="118"/>
      <c r="U362" s="118"/>
      <c r="V362" s="118"/>
      <c r="W362" s="118"/>
      <c r="X362" s="118"/>
      <c r="Y362" s="118"/>
      <c r="Z362" s="118"/>
      <c r="AA362" s="118"/>
      <c r="AB362" s="118"/>
      <c r="AC362" s="118"/>
      <c r="AD362" s="118"/>
      <c r="AE362" s="118"/>
      <c r="AF362" s="118"/>
      <c r="AG362" s="118"/>
      <c r="AH362" s="118"/>
      <c r="AI362" s="118"/>
    </row>
    <row r="363" spans="1:35">
      <c r="D363" s="118"/>
      <c r="E363" s="118"/>
      <c r="F363" s="118"/>
      <c r="G363" s="118"/>
      <c r="H363" s="118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  <c r="Z363" s="118"/>
      <c r="AA363" s="118"/>
      <c r="AB363" s="118"/>
      <c r="AC363" s="118"/>
      <c r="AD363" s="118"/>
      <c r="AE363" s="118"/>
      <c r="AF363" s="118"/>
      <c r="AG363" s="118"/>
      <c r="AH363" s="118"/>
      <c r="AI363" s="118"/>
    </row>
    <row r="364" spans="1:35">
      <c r="D364" s="118"/>
      <c r="E364" s="118"/>
      <c r="F364" s="118"/>
      <c r="G364" s="118"/>
      <c r="H364" s="118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  <c r="Z364" s="118"/>
      <c r="AA364" s="118"/>
      <c r="AB364" s="118"/>
      <c r="AC364" s="118"/>
      <c r="AD364" s="118"/>
      <c r="AE364" s="118"/>
      <c r="AF364" s="118"/>
      <c r="AG364" s="118"/>
      <c r="AH364" s="118"/>
      <c r="AI364" s="118"/>
    </row>
    <row r="365" spans="1:35">
      <c r="D365" s="118"/>
      <c r="E365" s="118"/>
      <c r="F365" s="118"/>
      <c r="G365" s="118"/>
      <c r="H365" s="118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  <c r="Z365" s="118"/>
      <c r="AA365" s="118"/>
      <c r="AB365" s="118"/>
      <c r="AC365" s="118"/>
      <c r="AD365" s="118"/>
      <c r="AE365" s="118"/>
      <c r="AF365" s="118"/>
      <c r="AG365" s="118"/>
      <c r="AH365" s="118"/>
      <c r="AI365" s="118"/>
    </row>
    <row r="366" spans="1:35">
      <c r="D366" s="118"/>
      <c r="E366" s="118"/>
      <c r="F366" s="118"/>
      <c r="G366" s="118"/>
      <c r="H366" s="118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  <c r="Z366" s="118"/>
      <c r="AA366" s="118"/>
      <c r="AB366" s="118"/>
      <c r="AC366" s="118"/>
      <c r="AD366" s="118"/>
      <c r="AE366" s="118"/>
      <c r="AF366" s="118"/>
      <c r="AG366" s="118"/>
      <c r="AH366" s="118"/>
      <c r="AI366" s="118"/>
    </row>
    <row r="367" spans="1:35">
      <c r="A367" s="130"/>
      <c r="B367" s="118"/>
      <c r="C367" s="118"/>
      <c r="D367" s="118"/>
      <c r="E367" s="118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  <c r="Z367" s="118"/>
      <c r="AA367" s="118"/>
      <c r="AB367" s="118"/>
      <c r="AC367" s="118"/>
      <c r="AD367" s="118"/>
      <c r="AE367" s="118"/>
      <c r="AF367" s="118"/>
      <c r="AG367" s="118"/>
      <c r="AH367" s="118"/>
      <c r="AI367" s="118"/>
    </row>
    <row r="368" spans="1:35">
      <c r="A368" s="130"/>
      <c r="B368" s="118"/>
      <c r="C368" s="118"/>
      <c r="D368" s="118"/>
      <c r="E368" s="118"/>
      <c r="F368" s="118"/>
      <c r="G368" s="118"/>
      <c r="H368" s="118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  <c r="Z368" s="118"/>
      <c r="AA368" s="118"/>
      <c r="AB368" s="118"/>
      <c r="AC368" s="118"/>
      <c r="AD368" s="118"/>
      <c r="AE368" s="118"/>
      <c r="AF368" s="118"/>
      <c r="AG368" s="118"/>
      <c r="AH368" s="118"/>
      <c r="AI368" s="118"/>
    </row>
    <row r="369" spans="1:35">
      <c r="A369" s="130"/>
      <c r="B369" s="118"/>
      <c r="C369" s="118"/>
      <c r="D369" s="118"/>
      <c r="E369" s="118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  <c r="Z369" s="118"/>
      <c r="AA369" s="118"/>
      <c r="AB369" s="118"/>
      <c r="AC369" s="118"/>
      <c r="AD369" s="118"/>
      <c r="AE369" s="118"/>
      <c r="AF369" s="118"/>
      <c r="AG369" s="118"/>
      <c r="AH369" s="118"/>
      <c r="AI369" s="118"/>
    </row>
    <row r="370" spans="1:35">
      <c r="A370" s="130"/>
      <c r="B370" s="118"/>
      <c r="C370" s="118"/>
      <c r="D370" s="118"/>
      <c r="E370" s="118"/>
      <c r="F370" s="118"/>
      <c r="G370" s="118"/>
      <c r="H370" s="118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  <c r="Z370" s="118"/>
      <c r="AA370" s="118"/>
      <c r="AB370" s="118"/>
      <c r="AC370" s="118"/>
      <c r="AD370" s="118"/>
      <c r="AE370" s="118"/>
      <c r="AF370" s="118"/>
      <c r="AG370" s="118"/>
      <c r="AH370" s="118"/>
      <c r="AI370" s="118"/>
    </row>
    <row r="371" spans="1:35">
      <c r="A371" s="130"/>
      <c r="B371" s="118"/>
      <c r="C371" s="118"/>
      <c r="D371" s="118"/>
      <c r="E371" s="118"/>
      <c r="F371" s="118"/>
      <c r="G371" s="118"/>
      <c r="H371" s="118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  <c r="Z371" s="118"/>
      <c r="AA371" s="118"/>
      <c r="AB371" s="118"/>
      <c r="AC371" s="118"/>
      <c r="AD371" s="118"/>
      <c r="AE371" s="118"/>
      <c r="AF371" s="118"/>
      <c r="AG371" s="118"/>
      <c r="AH371" s="118"/>
      <c r="AI371" s="118"/>
    </row>
    <row r="372" spans="1:35">
      <c r="A372" s="130"/>
      <c r="B372" s="118"/>
      <c r="C372" s="118"/>
      <c r="D372" s="118"/>
      <c r="E372" s="118"/>
      <c r="F372" s="118"/>
      <c r="G372" s="118"/>
      <c r="H372" s="118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  <c r="Z372" s="118"/>
      <c r="AA372" s="118"/>
      <c r="AB372" s="118"/>
      <c r="AC372" s="118"/>
      <c r="AD372" s="118"/>
      <c r="AE372" s="118"/>
      <c r="AF372" s="118"/>
      <c r="AG372" s="118"/>
      <c r="AH372" s="118"/>
      <c r="AI372" s="118"/>
    </row>
    <row r="373" spans="1:35">
      <c r="A373" s="130"/>
      <c r="B373" s="118"/>
      <c r="C373" s="118"/>
      <c r="D373" s="118"/>
      <c r="E373" s="118"/>
      <c r="F373" s="118"/>
      <c r="G373" s="118"/>
      <c r="H373" s="118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  <c r="Z373" s="118"/>
      <c r="AA373" s="118"/>
      <c r="AB373" s="118"/>
      <c r="AC373" s="118"/>
      <c r="AD373" s="118"/>
      <c r="AE373" s="118"/>
      <c r="AF373" s="118"/>
      <c r="AG373" s="118"/>
      <c r="AH373" s="118"/>
      <c r="AI373" s="118"/>
    </row>
    <row r="374" spans="1:35">
      <c r="A374" s="130"/>
      <c r="B374" s="118"/>
      <c r="C374" s="118"/>
      <c r="D374" s="118"/>
      <c r="E374" s="118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  <c r="Z374" s="118"/>
      <c r="AA374" s="118"/>
      <c r="AB374" s="118"/>
      <c r="AC374" s="118"/>
      <c r="AD374" s="118"/>
      <c r="AE374" s="118"/>
      <c r="AF374" s="118"/>
      <c r="AG374" s="118"/>
      <c r="AH374" s="118"/>
      <c r="AI374" s="118"/>
    </row>
    <row r="375" spans="1:35">
      <c r="A375" s="129"/>
      <c r="B375" s="118"/>
      <c r="C375" s="118"/>
      <c r="D375" s="118"/>
      <c r="E375" s="118"/>
      <c r="F375" s="118"/>
      <c r="G375" s="118"/>
      <c r="H375" s="118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  <c r="Z375" s="118"/>
      <c r="AA375" s="118"/>
      <c r="AB375" s="118"/>
      <c r="AC375" s="118"/>
      <c r="AD375" s="118"/>
      <c r="AE375" s="118"/>
      <c r="AF375" s="118"/>
      <c r="AG375" s="118"/>
      <c r="AH375" s="118"/>
      <c r="AI375" s="118"/>
    </row>
    <row r="428" spans="1:12" ht="15" customHeight="1">
      <c r="A428" s="133"/>
      <c r="B428" s="132"/>
      <c r="C428" s="132"/>
      <c r="D428" s="132"/>
      <c r="E428" s="132"/>
      <c r="F428" s="132"/>
      <c r="G428" s="132"/>
      <c r="H428" s="132"/>
      <c r="I428" s="132"/>
      <c r="J428" s="132"/>
      <c r="K428" s="132"/>
      <c r="L428" s="132"/>
    </row>
    <row r="429" spans="1:12" ht="15" customHeight="1">
      <c r="A429" s="133"/>
      <c r="B429" s="132"/>
      <c r="C429" s="132"/>
      <c r="D429" s="132"/>
      <c r="E429" s="132"/>
      <c r="F429" s="132"/>
      <c r="G429" s="132"/>
      <c r="H429" s="132"/>
      <c r="I429" s="132"/>
      <c r="J429" s="132"/>
      <c r="K429" s="132"/>
      <c r="L429" s="132"/>
    </row>
    <row r="430" spans="1:12" ht="15" customHeight="1">
      <c r="A430" s="133"/>
      <c r="B430" s="132"/>
      <c r="C430" s="132"/>
      <c r="D430" s="132"/>
      <c r="E430" s="132"/>
      <c r="F430" s="132"/>
      <c r="G430" s="132"/>
      <c r="H430" s="132"/>
      <c r="I430" s="132"/>
      <c r="J430" s="132"/>
      <c r="K430" s="132"/>
      <c r="L430" s="132"/>
    </row>
    <row r="431" spans="1:12" ht="15" customHeight="1">
      <c r="A431" s="133"/>
      <c r="B431" s="132"/>
      <c r="C431" s="132"/>
      <c r="D431" s="132"/>
      <c r="E431" s="132"/>
      <c r="F431" s="132"/>
      <c r="G431" s="132"/>
      <c r="H431" s="132"/>
      <c r="I431" s="132"/>
      <c r="J431" s="132"/>
      <c r="K431" s="132"/>
      <c r="L431" s="132"/>
    </row>
    <row r="432" spans="1:12" ht="15" customHeight="1">
      <c r="A432" s="133"/>
      <c r="B432" s="132"/>
      <c r="C432" s="132"/>
      <c r="D432" s="132"/>
      <c r="E432" s="132"/>
      <c r="F432" s="132"/>
      <c r="G432" s="132"/>
      <c r="H432" s="132"/>
      <c r="I432" s="132"/>
      <c r="J432" s="132"/>
      <c r="K432" s="132"/>
      <c r="L432" s="132"/>
    </row>
    <row r="433" spans="1:12" ht="15" customHeight="1">
      <c r="A433" s="133"/>
      <c r="B433" s="132"/>
      <c r="C433" s="132"/>
      <c r="D433" s="132"/>
      <c r="E433" s="132"/>
      <c r="F433" s="132"/>
      <c r="G433" s="132"/>
      <c r="H433" s="132"/>
      <c r="I433" s="132"/>
      <c r="J433" s="132"/>
      <c r="K433" s="132"/>
      <c r="L433" s="132"/>
    </row>
    <row r="434" spans="1:12" ht="15" customHeight="1">
      <c r="A434" s="133"/>
      <c r="B434" s="132"/>
      <c r="C434" s="132"/>
      <c r="D434" s="132"/>
      <c r="E434" s="132"/>
      <c r="F434" s="132"/>
      <c r="G434" s="132"/>
      <c r="H434" s="132"/>
      <c r="I434" s="132"/>
      <c r="J434" s="132"/>
      <c r="K434" s="132"/>
      <c r="L434" s="132"/>
    </row>
    <row r="435" spans="1:12" ht="15" customHeight="1">
      <c r="A435" s="133"/>
      <c r="B435" s="132"/>
      <c r="C435" s="132"/>
      <c r="D435" s="132"/>
      <c r="E435" s="132"/>
      <c r="F435" s="132"/>
      <c r="G435" s="132"/>
      <c r="H435" s="132"/>
      <c r="I435" s="132"/>
      <c r="J435" s="132"/>
      <c r="K435" s="132"/>
      <c r="L435" s="132"/>
    </row>
    <row r="436" spans="1:12" ht="15" customHeight="1">
      <c r="A436" s="133"/>
      <c r="B436" s="132"/>
      <c r="C436" s="132"/>
      <c r="D436" s="132"/>
      <c r="E436" s="132"/>
      <c r="F436" s="132"/>
      <c r="G436" s="132"/>
      <c r="H436" s="132"/>
      <c r="I436" s="132"/>
      <c r="J436" s="132"/>
      <c r="K436" s="132"/>
      <c r="L436" s="132"/>
    </row>
    <row r="437" spans="1:12" ht="15" customHeight="1">
      <c r="A437" s="133"/>
      <c r="B437" s="132"/>
      <c r="C437" s="132"/>
      <c r="D437" s="132"/>
      <c r="E437" s="132"/>
      <c r="F437" s="132"/>
      <c r="G437" s="132"/>
      <c r="H437" s="132"/>
      <c r="I437" s="132"/>
      <c r="J437" s="132"/>
      <c r="K437" s="132"/>
      <c r="L437" s="132"/>
    </row>
    <row r="438" spans="1:12" ht="15" customHeight="1">
      <c r="A438" s="133"/>
      <c r="B438" s="132"/>
      <c r="C438" s="132"/>
      <c r="D438" s="132"/>
      <c r="E438" s="132"/>
      <c r="F438" s="132"/>
      <c r="G438" s="132"/>
      <c r="H438" s="132"/>
      <c r="I438" s="132"/>
      <c r="J438" s="132"/>
      <c r="K438" s="132"/>
      <c r="L438" s="132"/>
    </row>
    <row r="439" spans="1:12" ht="15" customHeight="1">
      <c r="A439" s="133"/>
      <c r="B439" s="132"/>
      <c r="C439" s="132"/>
      <c r="D439" s="132"/>
      <c r="E439" s="132"/>
      <c r="F439" s="132"/>
      <c r="G439" s="132"/>
      <c r="H439" s="132"/>
      <c r="I439" s="132"/>
      <c r="J439" s="132"/>
      <c r="K439" s="132"/>
      <c r="L439" s="132"/>
    </row>
    <row r="440" spans="1:12" ht="15" customHeight="1">
      <c r="A440" s="133"/>
      <c r="B440" s="132"/>
      <c r="C440" s="132"/>
      <c r="D440" s="132"/>
      <c r="E440" s="132"/>
      <c r="F440" s="132"/>
      <c r="G440" s="132"/>
      <c r="H440" s="132"/>
      <c r="I440" s="132"/>
      <c r="J440" s="132"/>
      <c r="K440" s="132"/>
      <c r="L440" s="132"/>
    </row>
    <row r="441" spans="1:12" ht="15" customHeight="1">
      <c r="A441" s="133"/>
      <c r="B441" s="132"/>
      <c r="C441" s="132"/>
      <c r="D441" s="132"/>
      <c r="E441" s="132"/>
      <c r="F441" s="132"/>
      <c r="G441" s="132"/>
      <c r="H441" s="132"/>
      <c r="I441" s="132"/>
      <c r="J441" s="132"/>
      <c r="K441" s="132"/>
      <c r="L441" s="132"/>
    </row>
    <row r="442" spans="1:12" ht="15" customHeight="1">
      <c r="A442" s="133"/>
      <c r="B442" s="132"/>
      <c r="C442" s="132"/>
      <c r="D442" s="132"/>
      <c r="E442" s="132"/>
      <c r="F442" s="132"/>
      <c r="G442" s="132"/>
      <c r="H442" s="132"/>
      <c r="I442" s="132"/>
      <c r="J442" s="132"/>
      <c r="K442" s="132"/>
      <c r="L442" s="132"/>
    </row>
    <row r="443" spans="1:12" ht="15" customHeight="1">
      <c r="A443" s="133"/>
      <c r="B443" s="132"/>
      <c r="C443" s="132"/>
      <c r="D443" s="132"/>
      <c r="E443" s="132"/>
      <c r="F443" s="132"/>
      <c r="G443" s="132"/>
      <c r="H443" s="132"/>
      <c r="I443" s="132"/>
      <c r="J443" s="132"/>
      <c r="K443" s="132"/>
      <c r="L443" s="132"/>
    </row>
    <row r="444" spans="1:12" ht="15" customHeight="1">
      <c r="A444" s="133"/>
      <c r="B444" s="132"/>
      <c r="C444" s="132"/>
      <c r="D444" s="132"/>
      <c r="E444" s="132"/>
      <c r="F444" s="132"/>
      <c r="G444" s="132"/>
      <c r="H444" s="132"/>
      <c r="I444" s="132"/>
      <c r="J444" s="132"/>
      <c r="K444" s="132"/>
      <c r="L444" s="132"/>
    </row>
    <row r="445" spans="1:12" ht="15" customHeight="1">
      <c r="A445" s="133"/>
      <c r="B445" s="132"/>
      <c r="C445" s="132"/>
      <c r="D445" s="132"/>
      <c r="E445" s="132"/>
      <c r="F445" s="132"/>
      <c r="G445" s="132"/>
      <c r="H445" s="132"/>
      <c r="I445" s="132"/>
      <c r="J445" s="132"/>
      <c r="K445" s="132"/>
      <c r="L445" s="132"/>
    </row>
    <row r="446" spans="1:12" ht="15" customHeight="1">
      <c r="A446" s="133"/>
      <c r="B446" s="132"/>
      <c r="C446" s="132"/>
      <c r="D446" s="132"/>
      <c r="E446" s="132"/>
      <c r="F446" s="132"/>
      <c r="G446" s="132"/>
      <c r="H446" s="132"/>
      <c r="I446" s="132"/>
      <c r="J446" s="132"/>
      <c r="K446" s="132"/>
      <c r="L446" s="132"/>
    </row>
    <row r="447" spans="1:12" ht="15" customHeight="1">
      <c r="A447" s="133"/>
      <c r="B447" s="132"/>
      <c r="C447" s="132"/>
      <c r="D447" s="132"/>
      <c r="E447" s="132"/>
      <c r="F447" s="132"/>
      <c r="G447" s="132"/>
      <c r="H447" s="132"/>
      <c r="I447" s="132"/>
      <c r="J447" s="132"/>
      <c r="K447" s="132"/>
      <c r="L447" s="132"/>
    </row>
    <row r="448" spans="1:12" ht="15" customHeight="1">
      <c r="A448" s="133"/>
      <c r="B448" s="132"/>
      <c r="C448" s="132"/>
      <c r="D448" s="132"/>
      <c r="E448" s="132"/>
      <c r="F448" s="132"/>
      <c r="G448" s="132"/>
      <c r="H448" s="132"/>
      <c r="I448" s="132"/>
      <c r="J448" s="132"/>
      <c r="K448" s="132"/>
      <c r="L448" s="132"/>
    </row>
    <row r="449" spans="1:12" ht="15" customHeight="1">
      <c r="A449" s="133"/>
      <c r="B449" s="132"/>
      <c r="C449" s="132"/>
      <c r="D449" s="132"/>
      <c r="E449" s="132"/>
      <c r="F449" s="132"/>
      <c r="G449" s="132"/>
      <c r="H449" s="132"/>
      <c r="I449" s="132"/>
      <c r="J449" s="132"/>
      <c r="K449" s="132"/>
      <c r="L449" s="132"/>
    </row>
    <row r="450" spans="1:12" ht="15" customHeight="1">
      <c r="A450" s="133"/>
      <c r="B450" s="132"/>
      <c r="C450" s="132"/>
      <c r="D450" s="132"/>
      <c r="E450" s="132"/>
      <c r="F450" s="132"/>
      <c r="G450" s="132"/>
      <c r="H450" s="132"/>
      <c r="I450" s="132"/>
      <c r="J450" s="132"/>
      <c r="K450" s="132"/>
      <c r="L450" s="132"/>
    </row>
    <row r="451" spans="1:12" ht="15" customHeight="1">
      <c r="A451" s="133"/>
      <c r="B451" s="132"/>
      <c r="C451" s="132"/>
      <c r="D451" s="132"/>
      <c r="E451" s="132"/>
      <c r="F451" s="132"/>
      <c r="G451" s="132"/>
      <c r="H451" s="132"/>
      <c r="I451" s="132"/>
      <c r="J451" s="132"/>
      <c r="K451" s="132"/>
      <c r="L451" s="132"/>
    </row>
    <row r="452" spans="1:12" ht="15" customHeight="1">
      <c r="A452" s="133"/>
      <c r="B452" s="132"/>
      <c r="C452" s="132"/>
      <c r="D452" s="132"/>
      <c r="E452" s="132"/>
      <c r="F452" s="132"/>
      <c r="G452" s="132"/>
      <c r="H452" s="132"/>
      <c r="I452" s="132"/>
      <c r="J452" s="132"/>
      <c r="K452" s="132"/>
      <c r="L452" s="132"/>
    </row>
    <row r="453" spans="1:12" ht="15" customHeight="1">
      <c r="A453" s="133"/>
      <c r="B453" s="132"/>
      <c r="C453" s="132"/>
      <c r="D453" s="132"/>
      <c r="E453" s="132"/>
      <c r="F453" s="132"/>
      <c r="G453" s="132"/>
      <c r="H453" s="132"/>
      <c r="I453" s="132"/>
      <c r="J453" s="132"/>
      <c r="K453" s="132"/>
      <c r="L453" s="132"/>
    </row>
    <row r="454" spans="1:12" ht="15" customHeight="1">
      <c r="A454" s="133"/>
      <c r="B454" s="132"/>
      <c r="C454" s="132"/>
      <c r="D454" s="132"/>
      <c r="E454" s="132"/>
      <c r="F454" s="132"/>
      <c r="G454" s="132"/>
      <c r="H454" s="132"/>
      <c r="I454" s="132"/>
      <c r="J454" s="132"/>
      <c r="K454" s="132"/>
      <c r="L454" s="132"/>
    </row>
    <row r="455" spans="1:12" ht="15" customHeight="1">
      <c r="A455" s="133"/>
      <c r="B455" s="132"/>
      <c r="C455" s="132"/>
      <c r="D455" s="132"/>
      <c r="E455" s="132"/>
      <c r="F455" s="132"/>
      <c r="G455" s="132"/>
      <c r="H455" s="132"/>
      <c r="I455" s="132"/>
      <c r="J455" s="132"/>
      <c r="K455" s="132"/>
      <c r="L455" s="132"/>
    </row>
    <row r="456" spans="1:12" ht="15" customHeight="1">
      <c r="A456" s="133"/>
      <c r="B456" s="132"/>
      <c r="C456" s="132"/>
      <c r="D456" s="132"/>
      <c r="E456" s="132"/>
      <c r="F456" s="132"/>
      <c r="G456" s="132"/>
      <c r="H456" s="132"/>
      <c r="I456" s="132"/>
      <c r="J456" s="132"/>
      <c r="K456" s="132"/>
      <c r="L456" s="132"/>
    </row>
    <row r="457" spans="1:12" ht="15" customHeight="1">
      <c r="A457" s="131"/>
      <c r="B457" s="132"/>
      <c r="C457" s="132"/>
      <c r="D457" s="132"/>
      <c r="E457" s="132"/>
      <c r="F457" s="132"/>
      <c r="G457" s="132"/>
      <c r="H457" s="132"/>
      <c r="I457" s="132"/>
      <c r="J457" s="132"/>
      <c r="K457" s="132"/>
      <c r="L457" s="132"/>
    </row>
    <row r="458" spans="1:12" ht="15" customHeight="1">
      <c r="A458" s="133"/>
      <c r="B458" s="132"/>
      <c r="C458" s="132"/>
      <c r="D458" s="132"/>
      <c r="E458" s="132"/>
      <c r="F458" s="132"/>
      <c r="G458" s="132"/>
      <c r="H458" s="132"/>
      <c r="I458" s="132"/>
      <c r="J458" s="132"/>
      <c r="K458" s="132"/>
      <c r="L458" s="132"/>
    </row>
    <row r="459" spans="1:12" ht="15" customHeight="1">
      <c r="A459" s="133"/>
      <c r="B459" s="132"/>
      <c r="C459" s="132"/>
      <c r="D459" s="132"/>
      <c r="E459" s="132"/>
      <c r="F459" s="132"/>
      <c r="G459" s="132"/>
      <c r="H459" s="132"/>
      <c r="I459" s="132"/>
      <c r="J459" s="132"/>
      <c r="K459" s="132"/>
      <c r="L459" s="132"/>
    </row>
    <row r="460" spans="1:12" ht="15" customHeight="1">
      <c r="A460" s="133"/>
      <c r="B460" s="132"/>
      <c r="C460" s="132"/>
      <c r="D460" s="132"/>
      <c r="E460" s="132"/>
      <c r="F460" s="132"/>
      <c r="G460" s="132"/>
      <c r="H460" s="132"/>
      <c r="I460" s="132"/>
      <c r="J460" s="132"/>
      <c r="K460" s="132"/>
      <c r="L460" s="132"/>
    </row>
    <row r="461" spans="1:12" ht="15" customHeight="1">
      <c r="A461" s="133"/>
      <c r="B461" s="132"/>
      <c r="C461" s="132"/>
      <c r="D461" s="132"/>
      <c r="E461" s="132"/>
      <c r="F461" s="132"/>
      <c r="G461" s="132"/>
      <c r="H461" s="132"/>
      <c r="I461" s="132"/>
      <c r="J461" s="132"/>
      <c r="K461" s="132"/>
      <c r="L461" s="132"/>
    </row>
    <row r="462" spans="1:12" ht="15" customHeight="1">
      <c r="A462" s="133"/>
      <c r="B462" s="132"/>
      <c r="C462" s="132"/>
      <c r="D462" s="132"/>
      <c r="E462" s="132"/>
      <c r="F462" s="132"/>
      <c r="G462" s="132"/>
      <c r="H462" s="132"/>
      <c r="I462" s="132"/>
      <c r="J462" s="132"/>
      <c r="K462" s="132"/>
      <c r="L462" s="132"/>
    </row>
    <row r="463" spans="1:12" ht="15" customHeight="1">
      <c r="A463" s="133"/>
      <c r="B463" s="132"/>
      <c r="C463" s="132"/>
      <c r="D463" s="132"/>
      <c r="E463" s="132"/>
      <c r="F463" s="132"/>
      <c r="G463" s="132"/>
      <c r="H463" s="132"/>
      <c r="I463" s="132"/>
      <c r="J463" s="132"/>
      <c r="K463" s="132"/>
      <c r="L463" s="132"/>
    </row>
    <row r="464" spans="1:12" ht="15" customHeight="1">
      <c r="A464" s="133"/>
      <c r="B464" s="132"/>
      <c r="C464" s="132"/>
      <c r="D464" s="132"/>
      <c r="E464" s="132"/>
      <c r="F464" s="132"/>
      <c r="G464" s="132"/>
      <c r="H464" s="132"/>
      <c r="I464" s="132"/>
      <c r="J464" s="132"/>
      <c r="K464" s="132"/>
      <c r="L464" s="132"/>
    </row>
    <row r="465" spans="1:12" ht="15" customHeight="1">
      <c r="A465" s="133"/>
      <c r="B465" s="132"/>
      <c r="C465" s="132"/>
      <c r="D465" s="132"/>
      <c r="E465" s="132"/>
      <c r="F465" s="132"/>
      <c r="G465" s="132"/>
      <c r="H465" s="132"/>
      <c r="I465" s="132"/>
      <c r="J465" s="132"/>
      <c r="K465" s="132"/>
      <c r="L465" s="132"/>
    </row>
    <row r="466" spans="1:12" ht="15" customHeight="1">
      <c r="A466" s="133"/>
      <c r="B466" s="132"/>
      <c r="C466" s="132"/>
      <c r="D466" s="132"/>
      <c r="E466" s="132"/>
      <c r="F466" s="132"/>
      <c r="G466" s="132"/>
      <c r="H466" s="132"/>
      <c r="I466" s="132"/>
      <c r="J466" s="132"/>
      <c r="K466" s="132"/>
      <c r="L466" s="132"/>
    </row>
    <row r="467" spans="1:12" ht="15" customHeight="1">
      <c r="A467" s="133"/>
      <c r="B467" s="132"/>
      <c r="C467" s="132"/>
      <c r="D467" s="132"/>
      <c r="E467" s="132"/>
      <c r="F467" s="132"/>
      <c r="G467" s="132"/>
      <c r="H467" s="132"/>
      <c r="I467" s="132"/>
      <c r="J467" s="132"/>
      <c r="K467" s="132"/>
      <c r="L467" s="132"/>
    </row>
    <row r="468" spans="1:12" ht="15" customHeight="1">
      <c r="A468" s="133"/>
      <c r="B468" s="132"/>
      <c r="C468" s="132"/>
      <c r="D468" s="132"/>
      <c r="E468" s="132"/>
      <c r="F468" s="132"/>
      <c r="G468" s="132"/>
      <c r="H468" s="132"/>
      <c r="I468" s="132"/>
      <c r="J468" s="132"/>
      <c r="K468" s="132"/>
      <c r="L468" s="132"/>
    </row>
    <row r="469" spans="1:12" ht="15" customHeight="1">
      <c r="A469" s="133"/>
      <c r="B469" s="132"/>
      <c r="C469" s="132"/>
      <c r="D469" s="132"/>
      <c r="E469" s="132"/>
      <c r="F469" s="132"/>
      <c r="G469" s="132"/>
      <c r="H469" s="132"/>
      <c r="I469" s="132"/>
      <c r="J469" s="132"/>
      <c r="K469" s="132"/>
      <c r="L469" s="132"/>
    </row>
    <row r="470" spans="1:12" ht="15" customHeight="1">
      <c r="A470" s="133"/>
      <c r="B470" s="132"/>
      <c r="C470" s="132"/>
      <c r="D470" s="132"/>
      <c r="E470" s="132"/>
      <c r="F470" s="132"/>
      <c r="G470" s="132"/>
      <c r="H470" s="132"/>
      <c r="I470" s="132"/>
      <c r="J470" s="132"/>
      <c r="K470" s="132"/>
      <c r="L470" s="132"/>
    </row>
    <row r="471" spans="1:12" ht="15" customHeight="1">
      <c r="A471" s="133"/>
      <c r="B471" s="132"/>
      <c r="C471" s="132"/>
      <c r="D471" s="132"/>
      <c r="E471" s="132"/>
      <c r="F471" s="132"/>
      <c r="G471" s="132"/>
      <c r="H471" s="132"/>
      <c r="I471" s="132"/>
      <c r="J471" s="132"/>
      <c r="K471" s="132"/>
      <c r="L471" s="132"/>
    </row>
    <row r="472" spans="1:12" ht="15" customHeight="1">
      <c r="A472" s="133"/>
      <c r="B472" s="132"/>
      <c r="C472" s="132"/>
      <c r="D472" s="132"/>
      <c r="E472" s="132"/>
      <c r="F472" s="132"/>
      <c r="G472" s="132"/>
      <c r="H472" s="132"/>
      <c r="I472" s="132"/>
      <c r="J472" s="132"/>
      <c r="K472" s="132"/>
      <c r="L472" s="132"/>
    </row>
    <row r="473" spans="1:12" ht="15" customHeight="1">
      <c r="A473" s="133"/>
      <c r="B473" s="132"/>
      <c r="C473" s="132"/>
      <c r="D473" s="132"/>
      <c r="E473" s="132"/>
      <c r="F473" s="132"/>
      <c r="G473" s="132"/>
      <c r="H473" s="132"/>
      <c r="I473" s="132"/>
      <c r="J473" s="132"/>
      <c r="K473" s="132"/>
      <c r="L473" s="132"/>
    </row>
    <row r="474" spans="1:12" ht="15" customHeight="1">
      <c r="A474" s="133"/>
      <c r="B474" s="132"/>
      <c r="C474" s="132"/>
      <c r="D474" s="132"/>
      <c r="E474" s="132"/>
      <c r="F474" s="132"/>
      <c r="G474" s="132"/>
      <c r="H474" s="132"/>
      <c r="I474" s="132"/>
      <c r="J474" s="132"/>
      <c r="K474" s="132"/>
      <c r="L474" s="132"/>
    </row>
    <row r="475" spans="1:12" ht="15" customHeight="1">
      <c r="A475" s="133"/>
      <c r="B475" s="132"/>
      <c r="C475" s="132"/>
      <c r="D475" s="132"/>
      <c r="E475" s="132"/>
      <c r="F475" s="132"/>
      <c r="G475" s="132"/>
      <c r="H475" s="132"/>
      <c r="I475" s="132"/>
      <c r="J475" s="132"/>
      <c r="K475" s="132"/>
      <c r="L475" s="132"/>
    </row>
    <row r="476" spans="1:12" ht="15" customHeight="1">
      <c r="A476" s="133"/>
      <c r="B476" s="132"/>
      <c r="C476" s="132"/>
      <c r="D476" s="132"/>
      <c r="E476" s="132"/>
      <c r="F476" s="132"/>
      <c r="G476" s="132"/>
      <c r="H476" s="132"/>
      <c r="I476" s="132"/>
      <c r="J476" s="132"/>
      <c r="K476" s="132"/>
      <c r="L476" s="132"/>
    </row>
    <row r="477" spans="1:12" ht="15" customHeight="1">
      <c r="A477" s="133"/>
      <c r="B477" s="132"/>
      <c r="C477" s="132"/>
      <c r="D477" s="132"/>
      <c r="E477" s="132"/>
      <c r="F477" s="132"/>
      <c r="G477" s="132"/>
      <c r="H477" s="132"/>
      <c r="I477" s="132"/>
      <c r="J477" s="132"/>
      <c r="K477" s="132"/>
      <c r="L477" s="132"/>
    </row>
    <row r="478" spans="1:12" ht="15" customHeight="1">
      <c r="A478" s="133"/>
      <c r="B478" s="132"/>
      <c r="C478" s="132"/>
      <c r="D478" s="132"/>
      <c r="E478" s="132"/>
      <c r="F478" s="132"/>
      <c r="G478" s="132"/>
      <c r="H478" s="132"/>
      <c r="I478" s="132"/>
      <c r="J478" s="132"/>
      <c r="K478" s="132"/>
      <c r="L478" s="132"/>
    </row>
    <row r="479" spans="1:12" ht="15" customHeight="1">
      <c r="A479" s="133"/>
      <c r="B479" s="132"/>
      <c r="C479" s="132"/>
      <c r="D479" s="132"/>
      <c r="E479" s="132"/>
      <c r="F479" s="132"/>
      <c r="G479" s="132"/>
      <c r="H479" s="132"/>
      <c r="I479" s="132"/>
      <c r="J479" s="132"/>
      <c r="K479" s="132"/>
      <c r="L479" s="132"/>
    </row>
    <row r="480" spans="1:12" ht="15" customHeight="1">
      <c r="A480" s="133"/>
      <c r="B480" s="132"/>
      <c r="C480" s="132"/>
      <c r="D480" s="132"/>
      <c r="E480" s="132"/>
      <c r="F480" s="132"/>
      <c r="G480" s="132"/>
      <c r="H480" s="132"/>
      <c r="I480" s="132"/>
      <c r="J480" s="132"/>
      <c r="K480" s="132"/>
      <c r="L480" s="132"/>
    </row>
    <row r="481" spans="1:12" ht="15" customHeight="1">
      <c r="A481" s="133"/>
      <c r="B481" s="132"/>
      <c r="C481" s="132"/>
      <c r="D481" s="132"/>
      <c r="E481" s="132"/>
      <c r="F481" s="132"/>
      <c r="G481" s="132"/>
      <c r="H481" s="132"/>
      <c r="I481" s="132"/>
      <c r="J481" s="132"/>
      <c r="K481" s="132"/>
      <c r="L481" s="132"/>
    </row>
    <row r="482" spans="1:12" ht="15" customHeight="1">
      <c r="A482" s="133"/>
      <c r="B482" s="132"/>
      <c r="C482" s="132"/>
      <c r="D482" s="132"/>
      <c r="E482" s="132"/>
      <c r="F482" s="132"/>
      <c r="G482" s="132"/>
      <c r="H482" s="132"/>
      <c r="I482" s="132"/>
      <c r="J482" s="132"/>
      <c r="K482" s="132"/>
      <c r="L482" s="132"/>
    </row>
    <row r="483" spans="1:12" ht="15" customHeight="1">
      <c r="A483" s="133"/>
      <c r="B483" s="132"/>
      <c r="C483" s="132"/>
      <c r="D483" s="132"/>
      <c r="E483" s="132"/>
      <c r="F483" s="132"/>
      <c r="G483" s="132"/>
      <c r="H483" s="132"/>
      <c r="I483" s="132"/>
      <c r="J483" s="132"/>
      <c r="K483" s="132"/>
      <c r="L483" s="132"/>
    </row>
    <row r="484" spans="1:12" ht="15" customHeight="1">
      <c r="A484" s="133"/>
      <c r="B484" s="132"/>
      <c r="C484" s="132"/>
      <c r="D484" s="132"/>
      <c r="E484" s="132"/>
      <c r="F484" s="132"/>
      <c r="G484" s="132"/>
      <c r="H484" s="132"/>
      <c r="I484" s="132"/>
      <c r="J484" s="132"/>
      <c r="K484" s="132"/>
      <c r="L484" s="132"/>
    </row>
    <row r="485" spans="1:12" ht="15" customHeight="1">
      <c r="A485" s="133"/>
      <c r="B485" s="132"/>
      <c r="C485" s="132"/>
      <c r="D485" s="132"/>
      <c r="E485" s="132"/>
      <c r="F485" s="132"/>
      <c r="G485" s="132"/>
      <c r="H485" s="132"/>
      <c r="I485" s="132"/>
      <c r="J485" s="132"/>
      <c r="K485" s="132"/>
      <c r="L485" s="132"/>
    </row>
    <row r="486" spans="1:12" ht="15" customHeight="1">
      <c r="A486" s="133"/>
      <c r="B486" s="132"/>
      <c r="C486" s="132"/>
      <c r="D486" s="132"/>
      <c r="E486" s="132"/>
      <c r="F486" s="132"/>
      <c r="G486" s="132"/>
      <c r="H486" s="132"/>
      <c r="I486" s="132"/>
      <c r="J486" s="132"/>
      <c r="K486" s="132"/>
      <c r="L486" s="132"/>
    </row>
    <row r="487" spans="1:12" ht="15" customHeight="1">
      <c r="A487" s="133"/>
      <c r="B487" s="132"/>
      <c r="C487" s="132"/>
      <c r="D487" s="132"/>
      <c r="E487" s="132"/>
      <c r="F487" s="132"/>
      <c r="G487" s="132"/>
      <c r="H487" s="132"/>
      <c r="I487" s="132"/>
      <c r="J487" s="132"/>
      <c r="K487" s="132"/>
      <c r="L487" s="132"/>
    </row>
    <row r="488" spans="1:12" ht="15" customHeight="1">
      <c r="A488" s="133"/>
      <c r="B488" s="132"/>
      <c r="C488" s="132"/>
      <c r="D488" s="132"/>
      <c r="E488" s="132"/>
      <c r="F488" s="132"/>
      <c r="G488" s="132"/>
      <c r="H488" s="132"/>
      <c r="I488" s="132"/>
      <c r="J488" s="132"/>
      <c r="K488" s="132"/>
      <c r="L488" s="132"/>
    </row>
    <row r="489" spans="1:12" ht="15" customHeight="1">
      <c r="A489" s="133"/>
      <c r="B489" s="132"/>
      <c r="C489" s="132"/>
      <c r="D489" s="132"/>
      <c r="E489" s="132"/>
      <c r="F489" s="132"/>
      <c r="G489" s="132"/>
      <c r="H489" s="132"/>
      <c r="I489" s="132"/>
      <c r="J489" s="132"/>
      <c r="K489" s="132"/>
      <c r="L489" s="132"/>
    </row>
    <row r="490" spans="1:12" ht="15" customHeight="1">
      <c r="A490" s="133"/>
      <c r="B490" s="132"/>
      <c r="C490" s="132"/>
      <c r="D490" s="132"/>
      <c r="E490" s="132"/>
      <c r="F490" s="132"/>
      <c r="G490" s="132"/>
      <c r="H490" s="132"/>
      <c r="I490" s="132"/>
      <c r="J490" s="132"/>
      <c r="K490" s="132"/>
      <c r="L490" s="132"/>
    </row>
    <row r="491" spans="1:12" ht="15" customHeight="1">
      <c r="A491" s="133"/>
      <c r="B491" s="132"/>
      <c r="C491" s="132"/>
      <c r="D491" s="132"/>
      <c r="E491" s="132"/>
      <c r="F491" s="132"/>
      <c r="G491" s="132"/>
      <c r="H491" s="132"/>
      <c r="I491" s="132"/>
      <c r="J491" s="132"/>
      <c r="K491" s="132"/>
      <c r="L491" s="132"/>
    </row>
    <row r="492" spans="1:12" ht="15" customHeight="1">
      <c r="A492" s="131"/>
      <c r="B492" s="132"/>
      <c r="C492" s="132"/>
      <c r="D492" s="132"/>
      <c r="E492" s="132"/>
      <c r="F492" s="132"/>
      <c r="G492" s="132"/>
      <c r="H492" s="132"/>
      <c r="I492" s="132"/>
      <c r="J492" s="132"/>
      <c r="K492" s="132"/>
      <c r="L492" s="132"/>
    </row>
    <row r="493" spans="1:12" ht="15" customHeight="1">
      <c r="A493" s="133"/>
      <c r="B493" s="132"/>
      <c r="C493" s="132"/>
      <c r="D493" s="132"/>
      <c r="E493" s="132"/>
      <c r="F493" s="132"/>
      <c r="G493" s="132"/>
      <c r="H493" s="132"/>
      <c r="I493" s="132"/>
      <c r="J493" s="132"/>
      <c r="K493" s="132"/>
      <c r="L493" s="132"/>
    </row>
    <row r="494" spans="1:12" ht="15" customHeight="1">
      <c r="A494" s="133"/>
      <c r="B494" s="132"/>
      <c r="C494" s="132"/>
      <c r="D494" s="132"/>
      <c r="E494" s="132"/>
      <c r="F494" s="132"/>
      <c r="G494" s="132"/>
      <c r="H494" s="132"/>
      <c r="I494" s="132"/>
      <c r="J494" s="132"/>
      <c r="K494" s="132"/>
      <c r="L494" s="132"/>
    </row>
    <row r="495" spans="1:12" ht="15" customHeight="1">
      <c r="A495" s="133"/>
      <c r="B495" s="132"/>
      <c r="C495" s="132"/>
      <c r="D495" s="132"/>
      <c r="E495" s="132"/>
      <c r="F495" s="132"/>
      <c r="G495" s="132"/>
      <c r="H495" s="132"/>
      <c r="I495" s="132"/>
      <c r="J495" s="132"/>
      <c r="K495" s="132"/>
      <c r="L495" s="132"/>
    </row>
    <row r="496" spans="1:12" ht="15" customHeight="1">
      <c r="A496" s="133"/>
      <c r="B496" s="132"/>
      <c r="C496" s="132"/>
      <c r="D496" s="132"/>
      <c r="E496" s="132"/>
      <c r="F496" s="132"/>
      <c r="G496" s="132"/>
      <c r="H496" s="132"/>
      <c r="I496" s="132"/>
      <c r="J496" s="132"/>
      <c r="K496" s="132"/>
      <c r="L496" s="132"/>
    </row>
    <row r="497" spans="1:12" ht="15" customHeight="1">
      <c r="A497" s="133"/>
      <c r="B497" s="132"/>
      <c r="C497" s="132"/>
      <c r="D497" s="132"/>
      <c r="E497" s="132"/>
      <c r="F497" s="132"/>
      <c r="G497" s="132"/>
      <c r="H497" s="132"/>
      <c r="I497" s="132"/>
      <c r="J497" s="132"/>
      <c r="K497" s="132"/>
      <c r="L497" s="132"/>
    </row>
    <row r="498" spans="1:12" ht="15" customHeight="1">
      <c r="A498" s="133"/>
      <c r="B498" s="132"/>
      <c r="C498" s="132"/>
      <c r="D498" s="132"/>
      <c r="E498" s="132"/>
      <c r="F498" s="132"/>
      <c r="G498" s="132"/>
      <c r="H498" s="132"/>
      <c r="I498" s="132"/>
      <c r="J498" s="132"/>
      <c r="K498" s="132"/>
      <c r="L498" s="132"/>
    </row>
    <row r="499" spans="1:12" ht="15" customHeight="1">
      <c r="A499" s="133"/>
      <c r="B499" s="132"/>
      <c r="C499" s="132"/>
      <c r="D499" s="132"/>
      <c r="E499" s="132"/>
      <c r="F499" s="132"/>
      <c r="G499" s="132"/>
      <c r="H499" s="132"/>
      <c r="I499" s="132"/>
      <c r="J499" s="132"/>
      <c r="K499" s="132"/>
      <c r="L499" s="132"/>
    </row>
    <row r="500" spans="1:12" ht="15" customHeight="1">
      <c r="A500" s="133"/>
      <c r="B500" s="132"/>
      <c r="C500" s="132"/>
      <c r="D500" s="132"/>
      <c r="E500" s="132"/>
      <c r="F500" s="132"/>
      <c r="G500" s="132"/>
      <c r="H500" s="132"/>
      <c r="I500" s="132"/>
      <c r="J500" s="132"/>
      <c r="K500" s="132"/>
      <c r="L500" s="132"/>
    </row>
    <row r="501" spans="1:12" ht="15" customHeight="1">
      <c r="A501" s="133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</row>
    <row r="502" spans="1:12" ht="15" customHeight="1">
      <c r="A502" s="133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</row>
    <row r="503" spans="1:12" ht="15" customHeight="1">
      <c r="A503" s="133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</row>
    <row r="504" spans="1:12" ht="15" customHeight="1">
      <c r="A504" s="133"/>
      <c r="B504" s="132"/>
      <c r="C504" s="132"/>
      <c r="D504" s="132"/>
      <c r="E504" s="132"/>
      <c r="F504" s="132"/>
      <c r="G504" s="132"/>
      <c r="H504" s="132"/>
      <c r="I504" s="132"/>
      <c r="J504" s="132"/>
      <c r="K504" s="132"/>
      <c r="L504" s="132"/>
    </row>
    <row r="505" spans="1:12" ht="15" customHeight="1">
      <c r="A505" s="133"/>
      <c r="B505" s="132"/>
      <c r="C505" s="132"/>
      <c r="D505" s="132"/>
      <c r="E505" s="132"/>
      <c r="F505" s="132"/>
      <c r="G505" s="132"/>
      <c r="H505" s="132"/>
      <c r="I505" s="132"/>
      <c r="J505" s="132"/>
      <c r="K505" s="132"/>
      <c r="L505" s="132"/>
    </row>
    <row r="506" spans="1:12" ht="15" customHeight="1">
      <c r="A506" s="133"/>
      <c r="B506" s="132"/>
      <c r="C506" s="132"/>
      <c r="D506" s="132"/>
      <c r="E506" s="132"/>
      <c r="F506" s="132"/>
      <c r="G506" s="132"/>
      <c r="H506" s="132"/>
      <c r="I506" s="132"/>
      <c r="J506" s="132"/>
      <c r="K506" s="132"/>
      <c r="L506" s="132"/>
    </row>
    <row r="507" spans="1:12" ht="15" customHeight="1">
      <c r="A507" s="133"/>
      <c r="B507" s="132"/>
      <c r="C507" s="132"/>
      <c r="D507" s="132"/>
      <c r="E507" s="132"/>
      <c r="F507" s="132"/>
      <c r="G507" s="132"/>
      <c r="H507" s="132"/>
      <c r="I507" s="132"/>
      <c r="J507" s="132"/>
      <c r="K507" s="132"/>
      <c r="L507" s="132"/>
    </row>
    <row r="508" spans="1:12" ht="15" customHeight="1">
      <c r="A508" s="133"/>
      <c r="B508" s="132"/>
      <c r="C508" s="132"/>
      <c r="D508" s="132"/>
      <c r="E508" s="132"/>
      <c r="F508" s="132"/>
      <c r="G508" s="132"/>
      <c r="H508" s="132"/>
      <c r="I508" s="132"/>
      <c r="J508" s="132"/>
      <c r="K508" s="132"/>
      <c r="L508" s="132"/>
    </row>
    <row r="509" spans="1:12" ht="15" customHeight="1">
      <c r="A509" s="133"/>
      <c r="B509" s="132"/>
      <c r="C509" s="132"/>
      <c r="D509" s="132"/>
      <c r="E509" s="132"/>
      <c r="F509" s="132"/>
      <c r="G509" s="132"/>
      <c r="H509" s="132"/>
      <c r="I509" s="132"/>
      <c r="J509" s="132"/>
      <c r="K509" s="132"/>
      <c r="L509" s="132"/>
    </row>
    <row r="510" spans="1:12" ht="15" customHeight="1">
      <c r="A510" s="133"/>
      <c r="B510" s="132"/>
      <c r="C510" s="132"/>
      <c r="D510" s="132"/>
      <c r="E510" s="132"/>
      <c r="F510" s="132"/>
      <c r="G510" s="132"/>
      <c r="H510" s="132"/>
      <c r="I510" s="132"/>
      <c r="J510" s="132"/>
      <c r="K510" s="132"/>
      <c r="L510" s="132"/>
    </row>
    <row r="511" spans="1:12" ht="15" customHeight="1">
      <c r="A511" s="133"/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</row>
    <row r="512" spans="1:12" ht="15" customHeight="1">
      <c r="A512" s="133"/>
      <c r="B512" s="132"/>
      <c r="C512" s="132"/>
      <c r="D512" s="132"/>
      <c r="E512" s="132"/>
      <c r="F512" s="132"/>
      <c r="G512" s="132"/>
      <c r="H512" s="132"/>
      <c r="I512" s="132"/>
      <c r="J512" s="132"/>
      <c r="K512" s="132"/>
      <c r="L512" s="132"/>
    </row>
    <row r="513" spans="1:12" ht="15" customHeight="1">
      <c r="A513" s="133"/>
      <c r="B513" s="132"/>
      <c r="C513" s="132"/>
      <c r="D513" s="132"/>
      <c r="E513" s="132"/>
      <c r="F513" s="132"/>
      <c r="G513" s="132"/>
      <c r="H513" s="132"/>
      <c r="I513" s="132"/>
      <c r="J513" s="132"/>
      <c r="K513" s="132"/>
      <c r="L513" s="132"/>
    </row>
    <row r="514" spans="1:12" ht="15" customHeight="1">
      <c r="A514" s="133"/>
      <c r="B514" s="132"/>
      <c r="C514" s="132"/>
      <c r="D514" s="132"/>
      <c r="E514" s="132"/>
      <c r="F514" s="132"/>
      <c r="G514" s="132"/>
      <c r="H514" s="132"/>
      <c r="I514" s="132"/>
      <c r="J514" s="132"/>
      <c r="K514" s="132"/>
      <c r="L514" s="132"/>
    </row>
    <row r="515" spans="1:12" ht="15" customHeight="1">
      <c r="A515" s="133"/>
      <c r="B515" s="132"/>
      <c r="C515" s="132"/>
      <c r="D515" s="132"/>
      <c r="E515" s="132"/>
      <c r="F515" s="132"/>
      <c r="G515" s="132"/>
      <c r="H515" s="132"/>
      <c r="I515" s="132"/>
      <c r="J515" s="132"/>
      <c r="K515" s="132"/>
      <c r="L515" s="132"/>
    </row>
    <row r="516" spans="1:12" ht="15" customHeight="1">
      <c r="A516" s="133"/>
      <c r="B516" s="132"/>
      <c r="C516" s="132"/>
      <c r="D516" s="132"/>
      <c r="E516" s="132"/>
      <c r="F516" s="132"/>
      <c r="G516" s="132"/>
      <c r="H516" s="132"/>
      <c r="I516" s="132"/>
      <c r="J516" s="132"/>
      <c r="K516" s="132"/>
      <c r="L516" s="132"/>
    </row>
    <row r="517" spans="1:12" ht="15" customHeight="1">
      <c r="A517" s="133"/>
      <c r="B517" s="132"/>
      <c r="C517" s="132"/>
      <c r="D517" s="132"/>
      <c r="E517" s="132"/>
      <c r="F517" s="132"/>
      <c r="G517" s="132"/>
      <c r="H517" s="132"/>
      <c r="I517" s="132"/>
      <c r="J517" s="132"/>
      <c r="K517" s="132"/>
      <c r="L517" s="132"/>
    </row>
    <row r="518" spans="1:12" ht="15" customHeight="1">
      <c r="A518" s="133"/>
      <c r="B518" s="132"/>
      <c r="C518" s="132"/>
      <c r="D518" s="132"/>
      <c r="E518" s="132"/>
      <c r="F518" s="132"/>
      <c r="G518" s="132"/>
      <c r="H518" s="132"/>
      <c r="I518" s="132"/>
      <c r="J518" s="132"/>
      <c r="K518" s="132"/>
      <c r="L518" s="132"/>
    </row>
    <row r="519" spans="1:12" ht="15" customHeight="1">
      <c r="A519" s="133"/>
      <c r="B519" s="132"/>
      <c r="C519" s="132"/>
      <c r="D519" s="132"/>
      <c r="E519" s="132"/>
      <c r="F519" s="132"/>
      <c r="G519" s="132"/>
      <c r="H519" s="132"/>
      <c r="I519" s="132"/>
      <c r="J519" s="132"/>
      <c r="K519" s="132"/>
      <c r="L519" s="132"/>
    </row>
    <row r="520" spans="1:12" ht="15" customHeight="1">
      <c r="A520" s="133"/>
      <c r="B520" s="132"/>
      <c r="C520" s="132"/>
      <c r="D520" s="132"/>
      <c r="E520" s="132"/>
      <c r="F520" s="132"/>
      <c r="G520" s="132"/>
      <c r="H520" s="132"/>
      <c r="I520" s="132"/>
      <c r="J520" s="132"/>
      <c r="K520" s="132"/>
      <c r="L520" s="132"/>
    </row>
    <row r="521" spans="1:12" ht="15" customHeight="1">
      <c r="A521" s="133"/>
      <c r="B521" s="132"/>
      <c r="C521" s="132"/>
      <c r="D521" s="132"/>
      <c r="E521" s="132"/>
      <c r="F521" s="132"/>
      <c r="G521" s="132"/>
      <c r="H521" s="132"/>
      <c r="I521" s="132"/>
      <c r="J521" s="132"/>
      <c r="K521" s="132"/>
      <c r="L521" s="132"/>
    </row>
    <row r="522" spans="1:12" ht="15" customHeight="1">
      <c r="A522" s="133"/>
      <c r="B522" s="132"/>
      <c r="C522" s="132"/>
      <c r="D522" s="132"/>
      <c r="E522" s="132"/>
      <c r="F522" s="132"/>
      <c r="G522" s="132"/>
      <c r="H522" s="132"/>
      <c r="I522" s="132"/>
      <c r="J522" s="132"/>
      <c r="K522" s="132"/>
      <c r="L522" s="132"/>
    </row>
    <row r="523" spans="1:12" ht="15" customHeight="1">
      <c r="A523" s="133"/>
      <c r="B523" s="132"/>
      <c r="C523" s="132"/>
      <c r="D523" s="132"/>
      <c r="E523" s="132"/>
      <c r="F523" s="132"/>
      <c r="G523" s="132"/>
      <c r="H523" s="132"/>
      <c r="I523" s="132"/>
      <c r="J523" s="132"/>
      <c r="K523" s="132"/>
      <c r="L523" s="132"/>
    </row>
    <row r="524" spans="1:12" ht="15" customHeight="1">
      <c r="A524" s="133"/>
      <c r="B524" s="132"/>
      <c r="C524" s="132"/>
      <c r="D524" s="132"/>
      <c r="E524" s="132"/>
      <c r="F524" s="132"/>
      <c r="G524" s="132"/>
      <c r="H524" s="132"/>
      <c r="I524" s="132"/>
      <c r="J524" s="132"/>
      <c r="K524" s="132"/>
      <c r="L524" s="132"/>
    </row>
    <row r="525" spans="1:12" ht="15" customHeight="1">
      <c r="A525" s="133"/>
      <c r="B525" s="132"/>
      <c r="C525" s="132"/>
      <c r="D525" s="132"/>
      <c r="E525" s="132"/>
      <c r="F525" s="132"/>
      <c r="G525" s="132"/>
      <c r="H525" s="132"/>
      <c r="I525" s="132"/>
      <c r="J525" s="132"/>
      <c r="K525" s="132"/>
      <c r="L525" s="132"/>
    </row>
    <row r="526" spans="1:12" ht="15" customHeight="1">
      <c r="A526" s="131"/>
      <c r="B526" s="132"/>
      <c r="C526" s="132"/>
      <c r="D526" s="132"/>
      <c r="E526" s="132"/>
      <c r="F526" s="132"/>
      <c r="G526" s="132"/>
      <c r="H526" s="132"/>
      <c r="I526" s="132"/>
      <c r="J526" s="132"/>
      <c r="K526" s="132"/>
      <c r="L526" s="132"/>
    </row>
    <row r="527" spans="1:12" ht="15" customHeight="1">
      <c r="A527" s="133"/>
      <c r="B527" s="132"/>
      <c r="C527" s="132"/>
      <c r="D527" s="132"/>
      <c r="E527" s="132"/>
      <c r="F527" s="132"/>
      <c r="G527" s="132"/>
      <c r="H527" s="132"/>
      <c r="I527" s="132"/>
      <c r="J527" s="132"/>
      <c r="K527" s="132"/>
      <c r="L527" s="132"/>
    </row>
    <row r="528" spans="1:12" ht="15" customHeight="1">
      <c r="A528" s="133"/>
      <c r="B528" s="132"/>
      <c r="C528" s="132"/>
      <c r="D528" s="132"/>
      <c r="E528" s="132"/>
      <c r="F528" s="132"/>
      <c r="G528" s="132"/>
      <c r="H528" s="132"/>
      <c r="I528" s="132"/>
      <c r="J528" s="132"/>
      <c r="K528" s="132"/>
      <c r="L528" s="132"/>
    </row>
    <row r="529" spans="1:12" ht="15" customHeight="1">
      <c r="A529" s="133"/>
      <c r="B529" s="132"/>
      <c r="C529" s="132"/>
      <c r="D529" s="132"/>
      <c r="E529" s="132"/>
      <c r="F529" s="132"/>
      <c r="G529" s="132"/>
      <c r="H529" s="132"/>
      <c r="I529" s="132"/>
      <c r="J529" s="132"/>
      <c r="K529" s="132"/>
      <c r="L529" s="132"/>
    </row>
    <row r="530" spans="1:12" ht="15" customHeight="1">
      <c r="A530" s="133"/>
      <c r="B530" s="132"/>
      <c r="C530" s="132"/>
      <c r="D530" s="132"/>
      <c r="E530" s="132"/>
      <c r="F530" s="132"/>
      <c r="G530" s="132"/>
      <c r="H530" s="132"/>
      <c r="I530" s="132"/>
      <c r="J530" s="132"/>
      <c r="K530" s="132"/>
      <c r="L530" s="132"/>
    </row>
    <row r="531" spans="1:12" ht="15" customHeight="1">
      <c r="A531" s="133"/>
      <c r="B531" s="132"/>
      <c r="C531" s="132"/>
      <c r="D531" s="132"/>
      <c r="E531" s="132"/>
      <c r="F531" s="132"/>
      <c r="G531" s="132"/>
      <c r="H531" s="132"/>
      <c r="I531" s="132"/>
      <c r="J531" s="132"/>
      <c r="K531" s="132"/>
      <c r="L531" s="132"/>
    </row>
    <row r="532" spans="1:12" ht="15" customHeight="1">
      <c r="A532" s="133"/>
      <c r="B532" s="132"/>
      <c r="C532" s="132"/>
      <c r="D532" s="132"/>
      <c r="E532" s="132"/>
      <c r="F532" s="132"/>
      <c r="G532" s="132"/>
      <c r="H532" s="132"/>
      <c r="I532" s="132"/>
      <c r="J532" s="132"/>
      <c r="K532" s="132"/>
      <c r="L532" s="132"/>
    </row>
    <row r="533" spans="1:12" ht="15" customHeight="1">
      <c r="A533" s="133"/>
      <c r="B533" s="132"/>
      <c r="C533" s="132"/>
      <c r="D533" s="132"/>
      <c r="E533" s="132"/>
      <c r="F533" s="132"/>
      <c r="G533" s="132"/>
      <c r="H533" s="132"/>
      <c r="I533" s="132"/>
      <c r="J533" s="132"/>
      <c r="K533" s="132"/>
      <c r="L533" s="132"/>
    </row>
    <row r="534" spans="1:12" ht="15" customHeight="1">
      <c r="A534" s="133"/>
      <c r="B534" s="132"/>
      <c r="C534" s="132"/>
      <c r="D534" s="132"/>
      <c r="E534" s="132"/>
      <c r="F534" s="132"/>
      <c r="G534" s="132"/>
      <c r="H534" s="132"/>
      <c r="I534" s="132"/>
      <c r="J534" s="132"/>
      <c r="K534" s="132"/>
      <c r="L534" s="132"/>
    </row>
    <row r="535" spans="1:12" ht="15" customHeight="1">
      <c r="A535" s="133"/>
      <c r="B535" s="132"/>
      <c r="C535" s="132"/>
      <c r="D535" s="132"/>
      <c r="E535" s="132"/>
      <c r="F535" s="132"/>
      <c r="G535" s="132"/>
      <c r="H535" s="132"/>
      <c r="I535" s="132"/>
      <c r="J535" s="132"/>
      <c r="K535" s="132"/>
      <c r="L535" s="132"/>
    </row>
    <row r="536" spans="1:12" ht="15" customHeight="1">
      <c r="A536" s="133"/>
      <c r="B536" s="132"/>
      <c r="C536" s="132"/>
      <c r="D536" s="132"/>
      <c r="E536" s="132"/>
      <c r="F536" s="132"/>
      <c r="G536" s="132"/>
      <c r="H536" s="132"/>
      <c r="I536" s="132"/>
      <c r="J536" s="132"/>
      <c r="K536" s="132"/>
      <c r="L536" s="132"/>
    </row>
    <row r="537" spans="1:12" ht="15" customHeight="1">
      <c r="A537" s="133"/>
      <c r="B537" s="132"/>
      <c r="C537" s="132"/>
      <c r="D537" s="132"/>
      <c r="E537" s="132"/>
      <c r="F537" s="132"/>
      <c r="G537" s="132"/>
      <c r="H537" s="132"/>
      <c r="I537" s="132"/>
      <c r="J537" s="132"/>
      <c r="K537" s="132"/>
      <c r="L537" s="132"/>
    </row>
    <row r="538" spans="1:12" ht="15" customHeight="1">
      <c r="A538" s="133"/>
      <c r="B538" s="132"/>
      <c r="C538" s="132"/>
      <c r="D538" s="132"/>
      <c r="E538" s="132"/>
      <c r="F538" s="132"/>
      <c r="G538" s="132"/>
      <c r="H538" s="132"/>
      <c r="I538" s="132"/>
      <c r="J538" s="132"/>
      <c r="K538" s="132"/>
      <c r="L538" s="132"/>
    </row>
    <row r="539" spans="1:12" ht="15" customHeight="1">
      <c r="A539" s="133"/>
      <c r="B539" s="132"/>
      <c r="C539" s="132"/>
      <c r="D539" s="132"/>
      <c r="E539" s="132"/>
      <c r="F539" s="132"/>
      <c r="G539" s="132"/>
      <c r="H539" s="132"/>
      <c r="I539" s="132"/>
      <c r="J539" s="132"/>
      <c r="K539" s="132"/>
      <c r="L539" s="132"/>
    </row>
    <row r="540" spans="1:12" ht="15" customHeight="1">
      <c r="A540" s="133"/>
      <c r="B540" s="132"/>
      <c r="C540" s="132"/>
      <c r="D540" s="132"/>
      <c r="E540" s="132"/>
      <c r="F540" s="132"/>
      <c r="G540" s="132"/>
      <c r="H540" s="132"/>
      <c r="I540" s="132"/>
      <c r="J540" s="132"/>
      <c r="K540" s="132"/>
      <c r="L540" s="132"/>
    </row>
    <row r="541" spans="1:12" ht="15" customHeight="1">
      <c r="A541" s="133"/>
      <c r="B541" s="132"/>
      <c r="C541" s="132"/>
      <c r="D541" s="132"/>
      <c r="E541" s="132"/>
      <c r="F541" s="132"/>
      <c r="G541" s="132"/>
      <c r="H541" s="132"/>
      <c r="I541" s="132"/>
      <c r="J541" s="132"/>
      <c r="K541" s="132"/>
      <c r="L541" s="132"/>
    </row>
    <row r="542" spans="1:12" ht="15" customHeight="1">
      <c r="A542" s="133"/>
      <c r="B542" s="132"/>
      <c r="C542" s="132"/>
      <c r="D542" s="132"/>
      <c r="E542" s="132"/>
      <c r="F542" s="132"/>
      <c r="G542" s="132"/>
      <c r="H542" s="132"/>
      <c r="I542" s="132"/>
      <c r="J542" s="132"/>
      <c r="K542" s="132"/>
      <c r="L542" s="132"/>
    </row>
    <row r="543" spans="1:12" ht="15" customHeight="1">
      <c r="A543" s="133"/>
      <c r="B543" s="132"/>
      <c r="C543" s="132"/>
      <c r="D543" s="132"/>
      <c r="E543" s="132"/>
      <c r="F543" s="132"/>
      <c r="G543" s="132"/>
      <c r="H543" s="132"/>
      <c r="I543" s="132"/>
      <c r="J543" s="132"/>
      <c r="K543" s="132"/>
      <c r="L543" s="132"/>
    </row>
    <row r="544" spans="1:12" ht="15" customHeight="1">
      <c r="A544" s="133"/>
      <c r="B544" s="132"/>
      <c r="C544" s="132"/>
      <c r="D544" s="132"/>
      <c r="E544" s="132"/>
      <c r="F544" s="132"/>
      <c r="G544" s="132"/>
      <c r="H544" s="132"/>
      <c r="I544" s="132"/>
      <c r="J544" s="132"/>
      <c r="K544" s="132"/>
      <c r="L544" s="132"/>
    </row>
    <row r="545" spans="1:12" ht="15" customHeight="1">
      <c r="A545" s="133"/>
      <c r="B545" s="132"/>
      <c r="C545" s="132"/>
      <c r="D545" s="132"/>
      <c r="E545" s="132"/>
      <c r="F545" s="132"/>
      <c r="G545" s="132"/>
      <c r="H545" s="132"/>
      <c r="I545" s="132"/>
      <c r="J545" s="132"/>
      <c r="K545" s="132"/>
      <c r="L545" s="132"/>
    </row>
    <row r="546" spans="1:12" ht="15" customHeight="1">
      <c r="A546" s="133"/>
      <c r="B546" s="132"/>
      <c r="C546" s="132"/>
      <c r="D546" s="132"/>
      <c r="E546" s="132"/>
      <c r="F546" s="132"/>
      <c r="G546" s="132"/>
      <c r="H546" s="132"/>
      <c r="I546" s="132"/>
      <c r="J546" s="132"/>
      <c r="K546" s="132"/>
      <c r="L546" s="132"/>
    </row>
    <row r="547" spans="1:12" ht="15" customHeight="1">
      <c r="A547" s="133"/>
      <c r="B547" s="132"/>
      <c r="C547" s="132"/>
      <c r="D547" s="132"/>
      <c r="E547" s="132"/>
      <c r="F547" s="132"/>
      <c r="G547" s="132"/>
      <c r="H547" s="132"/>
      <c r="I547" s="132"/>
      <c r="J547" s="132"/>
      <c r="K547" s="132"/>
      <c r="L547" s="132"/>
    </row>
    <row r="548" spans="1:12" ht="15" customHeight="1">
      <c r="A548" s="133"/>
      <c r="B548" s="132"/>
      <c r="C548" s="132"/>
      <c r="D548" s="132"/>
      <c r="E548" s="132"/>
      <c r="F548" s="132"/>
      <c r="G548" s="132"/>
      <c r="H548" s="132"/>
      <c r="I548" s="132"/>
      <c r="J548" s="132"/>
      <c r="K548" s="132"/>
      <c r="L548" s="132"/>
    </row>
    <row r="549" spans="1:12" ht="15" customHeight="1">
      <c r="A549" s="133"/>
      <c r="B549" s="132"/>
      <c r="C549" s="132"/>
      <c r="D549" s="132"/>
      <c r="E549" s="132"/>
      <c r="F549" s="132"/>
      <c r="G549" s="132"/>
      <c r="H549" s="132"/>
      <c r="I549" s="132"/>
      <c r="J549" s="132"/>
      <c r="K549" s="132"/>
      <c r="L549" s="132"/>
    </row>
    <row r="550" spans="1:12" ht="15" customHeight="1">
      <c r="A550" s="133"/>
      <c r="B550" s="132"/>
      <c r="C550" s="132"/>
      <c r="D550" s="132"/>
      <c r="E550" s="132"/>
      <c r="F550" s="132"/>
      <c r="G550" s="132"/>
      <c r="H550" s="132"/>
      <c r="I550" s="132"/>
      <c r="J550" s="132"/>
      <c r="K550" s="132"/>
      <c r="L550" s="132"/>
    </row>
    <row r="551" spans="1:12" ht="15" customHeight="1">
      <c r="A551" s="133"/>
      <c r="B551" s="132"/>
      <c r="C551" s="132"/>
      <c r="D551" s="132"/>
      <c r="E551" s="132"/>
      <c r="F551" s="132"/>
      <c r="G551" s="132"/>
      <c r="H551" s="132"/>
      <c r="I551" s="132"/>
      <c r="J551" s="132"/>
      <c r="K551" s="132"/>
      <c r="L551" s="132"/>
    </row>
    <row r="552" spans="1:12" ht="15" customHeight="1">
      <c r="A552" s="133"/>
      <c r="B552" s="132"/>
      <c r="C552" s="132"/>
      <c r="D552" s="132"/>
      <c r="E552" s="132"/>
      <c r="F552" s="132"/>
      <c r="G552" s="132"/>
      <c r="H552" s="132"/>
      <c r="I552" s="132"/>
      <c r="J552" s="132"/>
      <c r="K552" s="132"/>
      <c r="L552" s="132"/>
    </row>
    <row r="553" spans="1:12" ht="15" customHeight="1">
      <c r="A553" s="133"/>
      <c r="B553" s="132"/>
      <c r="C553" s="132"/>
      <c r="D553" s="132"/>
      <c r="E553" s="132"/>
      <c r="F553" s="132"/>
      <c r="G553" s="132"/>
      <c r="H553" s="132"/>
      <c r="I553" s="132"/>
      <c r="J553" s="132"/>
      <c r="K553" s="132"/>
      <c r="L553" s="132"/>
    </row>
    <row r="554" spans="1:12" ht="15" customHeight="1">
      <c r="A554" s="133"/>
      <c r="B554" s="132"/>
      <c r="C554" s="132"/>
      <c r="D554" s="132"/>
      <c r="E554" s="132"/>
      <c r="F554" s="132"/>
      <c r="G554" s="132"/>
      <c r="H554" s="132"/>
      <c r="I554" s="132"/>
      <c r="J554" s="132"/>
      <c r="K554" s="132"/>
      <c r="L554" s="132"/>
    </row>
    <row r="555" spans="1:12" ht="15" customHeight="1">
      <c r="A555" s="133"/>
      <c r="B555" s="132"/>
      <c r="C555" s="132"/>
      <c r="D555" s="132"/>
      <c r="E555" s="132"/>
      <c r="F555" s="132"/>
      <c r="G555" s="132"/>
      <c r="H555" s="132"/>
      <c r="I555" s="132"/>
      <c r="J555" s="132"/>
      <c r="K555" s="132"/>
      <c r="L555" s="132"/>
    </row>
    <row r="556" spans="1:12" ht="15" customHeight="1">
      <c r="A556" s="133"/>
      <c r="B556" s="132"/>
      <c r="C556" s="132"/>
      <c r="D556" s="132"/>
      <c r="E556" s="132"/>
      <c r="F556" s="132"/>
      <c r="G556" s="132"/>
      <c r="H556" s="132"/>
      <c r="I556" s="132"/>
      <c r="J556" s="132"/>
      <c r="K556" s="132"/>
      <c r="L556" s="132"/>
    </row>
    <row r="557" spans="1:12" ht="15" customHeight="1">
      <c r="A557" s="133"/>
      <c r="B557" s="132"/>
      <c r="C557" s="132"/>
      <c r="D557" s="132"/>
      <c r="E557" s="132"/>
      <c r="F557" s="132"/>
      <c r="G557" s="132"/>
      <c r="H557" s="132"/>
      <c r="I557" s="132"/>
      <c r="J557" s="132"/>
      <c r="K557" s="132"/>
      <c r="L557" s="132"/>
    </row>
    <row r="558" spans="1:12" ht="15" customHeight="1">
      <c r="A558" s="133"/>
      <c r="B558" s="132"/>
      <c r="C558" s="132"/>
      <c r="D558" s="132"/>
      <c r="E558" s="132"/>
      <c r="F558" s="132"/>
      <c r="G558" s="132"/>
      <c r="H558" s="132"/>
      <c r="I558" s="132"/>
      <c r="J558" s="132"/>
      <c r="K558" s="132"/>
      <c r="L558" s="132"/>
    </row>
    <row r="559" spans="1:12" ht="15" customHeight="1">
      <c r="A559" s="133"/>
      <c r="B559" s="132"/>
      <c r="C559" s="132"/>
      <c r="D559" s="132"/>
      <c r="E559" s="132"/>
      <c r="F559" s="132"/>
      <c r="G559" s="132"/>
      <c r="H559" s="132"/>
      <c r="I559" s="132"/>
      <c r="J559" s="132"/>
      <c r="K559" s="132"/>
      <c r="L559" s="132"/>
    </row>
    <row r="560" spans="1:12" ht="15" customHeight="1">
      <c r="A560" s="134"/>
      <c r="B560" s="132"/>
      <c r="C560" s="132"/>
      <c r="D560" s="132"/>
      <c r="E560" s="132"/>
      <c r="F560" s="132"/>
      <c r="G560" s="132"/>
      <c r="H560" s="132"/>
      <c r="I560" s="132"/>
      <c r="J560" s="132"/>
      <c r="K560" s="132"/>
      <c r="L560" s="132"/>
    </row>
    <row r="561" spans="1:12" ht="15" customHeight="1">
      <c r="A561" s="133"/>
      <c r="B561" s="132"/>
      <c r="C561" s="132"/>
      <c r="D561" s="132"/>
      <c r="E561" s="132"/>
      <c r="F561" s="132"/>
      <c r="G561" s="132"/>
      <c r="H561" s="132"/>
      <c r="I561" s="132"/>
      <c r="J561" s="132"/>
      <c r="K561" s="132"/>
      <c r="L561" s="132"/>
    </row>
    <row r="562" spans="1:12" ht="15" customHeight="1">
      <c r="A562" s="133"/>
      <c r="B562" s="132"/>
      <c r="C562" s="132"/>
      <c r="D562" s="132"/>
      <c r="E562" s="132"/>
      <c r="F562" s="132"/>
      <c r="G562" s="132"/>
      <c r="H562" s="132"/>
      <c r="I562" s="132"/>
      <c r="J562" s="132"/>
      <c r="K562" s="132"/>
      <c r="L562" s="132"/>
    </row>
    <row r="563" spans="1:12" ht="15" customHeight="1">
      <c r="A563" s="133"/>
      <c r="B563" s="132"/>
      <c r="C563" s="132"/>
      <c r="D563" s="132"/>
      <c r="E563" s="132"/>
      <c r="F563" s="132"/>
      <c r="G563" s="132"/>
      <c r="H563" s="132"/>
      <c r="I563" s="132"/>
      <c r="J563" s="132"/>
      <c r="K563" s="132"/>
      <c r="L563" s="132"/>
    </row>
    <row r="564" spans="1:12" ht="15" customHeight="1">
      <c r="A564" s="133"/>
      <c r="B564" s="132"/>
      <c r="C564" s="132"/>
      <c r="D564" s="132"/>
      <c r="E564" s="132"/>
      <c r="F564" s="132"/>
      <c r="G564" s="132"/>
      <c r="H564" s="132"/>
      <c r="I564" s="132"/>
      <c r="J564" s="132"/>
      <c r="K564" s="132"/>
      <c r="L564" s="132"/>
    </row>
    <row r="565" spans="1:12" ht="15" customHeight="1">
      <c r="A565" s="133"/>
      <c r="B565" s="132"/>
      <c r="C565" s="132"/>
      <c r="D565" s="132"/>
      <c r="E565" s="132"/>
      <c r="F565" s="132"/>
      <c r="G565" s="132"/>
      <c r="H565" s="132"/>
      <c r="I565" s="132"/>
      <c r="J565" s="132"/>
      <c r="K565" s="132"/>
      <c r="L565" s="132"/>
    </row>
    <row r="566" spans="1:12" ht="15" customHeight="1">
      <c r="A566" s="133"/>
      <c r="B566" s="132"/>
      <c r="C566" s="132"/>
      <c r="D566" s="132"/>
      <c r="E566" s="132"/>
      <c r="F566" s="132"/>
      <c r="G566" s="132"/>
      <c r="H566" s="132"/>
      <c r="I566" s="132"/>
      <c r="J566" s="132"/>
      <c r="K566" s="132"/>
      <c r="L566" s="132"/>
    </row>
    <row r="567" spans="1:12" ht="15" customHeight="1">
      <c r="A567" s="133"/>
      <c r="B567" s="132"/>
      <c r="C567" s="132"/>
      <c r="D567" s="132"/>
      <c r="E567" s="132"/>
      <c r="F567" s="132"/>
      <c r="G567" s="132"/>
      <c r="H567" s="132"/>
      <c r="I567" s="132"/>
      <c r="J567" s="132"/>
      <c r="K567" s="132"/>
      <c r="L567" s="132"/>
    </row>
    <row r="568" spans="1:12" ht="15" customHeight="1">
      <c r="A568" s="133"/>
      <c r="B568" s="132"/>
      <c r="C568" s="132"/>
      <c r="D568" s="132"/>
      <c r="E568" s="132"/>
      <c r="F568" s="132"/>
      <c r="G568" s="132"/>
      <c r="H568" s="132"/>
      <c r="I568" s="132"/>
      <c r="J568" s="132"/>
      <c r="K568" s="132"/>
      <c r="L568" s="132"/>
    </row>
    <row r="569" spans="1:12" ht="15" customHeight="1">
      <c r="A569" s="133"/>
      <c r="B569" s="132"/>
      <c r="C569" s="132"/>
      <c r="D569" s="132"/>
      <c r="E569" s="132"/>
      <c r="F569" s="132"/>
      <c r="G569" s="132"/>
      <c r="H569" s="132"/>
      <c r="I569" s="132"/>
      <c r="J569" s="132"/>
      <c r="K569" s="132"/>
      <c r="L569" s="132"/>
    </row>
    <row r="570" spans="1:12" ht="15" customHeight="1">
      <c r="A570" s="133"/>
      <c r="B570" s="132"/>
      <c r="C570" s="132"/>
      <c r="D570" s="132"/>
      <c r="E570" s="132"/>
      <c r="F570" s="132"/>
      <c r="G570" s="132"/>
      <c r="H570" s="132"/>
      <c r="I570" s="132"/>
      <c r="J570" s="132"/>
      <c r="K570" s="132"/>
      <c r="L570" s="132"/>
    </row>
    <row r="571" spans="1:12" ht="15" customHeight="1">
      <c r="A571" s="133"/>
      <c r="B571" s="132"/>
      <c r="C571" s="132"/>
      <c r="D571" s="132"/>
      <c r="E571" s="132"/>
      <c r="F571" s="132"/>
      <c r="G571" s="132"/>
      <c r="H571" s="132"/>
      <c r="I571" s="132"/>
      <c r="J571" s="132"/>
      <c r="K571" s="132"/>
      <c r="L571" s="132"/>
    </row>
    <row r="572" spans="1:12" ht="15" customHeight="1">
      <c r="A572" s="133"/>
      <c r="B572" s="132"/>
      <c r="C572" s="132"/>
      <c r="D572" s="132"/>
      <c r="E572" s="132"/>
      <c r="F572" s="132"/>
      <c r="G572" s="132"/>
      <c r="H572" s="132"/>
      <c r="I572" s="132"/>
      <c r="J572" s="132"/>
      <c r="K572" s="132"/>
      <c r="L572" s="132"/>
    </row>
    <row r="573" spans="1:12" ht="15" customHeight="1">
      <c r="A573" s="133"/>
      <c r="B573" s="132"/>
      <c r="C573" s="132"/>
      <c r="D573" s="132"/>
      <c r="E573" s="132"/>
      <c r="F573" s="132"/>
      <c r="G573" s="132"/>
      <c r="H573" s="132"/>
      <c r="I573" s="132"/>
      <c r="J573" s="132"/>
      <c r="K573" s="132"/>
      <c r="L573" s="132"/>
    </row>
    <row r="574" spans="1:12" ht="15" customHeight="1">
      <c r="A574" s="133"/>
      <c r="B574" s="132"/>
      <c r="C574" s="132"/>
      <c r="D574" s="132"/>
      <c r="E574" s="132"/>
      <c r="F574" s="132"/>
      <c r="G574" s="132"/>
      <c r="H574" s="132"/>
      <c r="I574" s="132"/>
      <c r="J574" s="132"/>
      <c r="K574" s="132"/>
      <c r="L574" s="132"/>
    </row>
    <row r="575" spans="1:12" ht="15" customHeight="1">
      <c r="A575" s="133"/>
      <c r="B575" s="132"/>
      <c r="C575" s="132"/>
      <c r="D575" s="132"/>
      <c r="E575" s="132"/>
      <c r="F575" s="132"/>
      <c r="G575" s="132"/>
      <c r="H575" s="132"/>
      <c r="I575" s="132"/>
      <c r="J575" s="132"/>
      <c r="K575" s="132"/>
      <c r="L575" s="132"/>
    </row>
    <row r="576" spans="1:12" ht="15" customHeight="1">
      <c r="A576" s="133"/>
      <c r="B576" s="132"/>
      <c r="C576" s="132"/>
      <c r="D576" s="132"/>
      <c r="E576" s="132"/>
      <c r="F576" s="132"/>
      <c r="G576" s="132"/>
      <c r="H576" s="132"/>
      <c r="I576" s="132"/>
      <c r="J576" s="132"/>
      <c r="K576" s="132"/>
      <c r="L576" s="132"/>
    </row>
    <row r="577" spans="1:12" ht="15" customHeight="1">
      <c r="A577" s="133"/>
      <c r="B577" s="132"/>
      <c r="C577" s="132"/>
      <c r="D577" s="132"/>
      <c r="E577" s="132"/>
      <c r="F577" s="132"/>
      <c r="G577" s="132"/>
      <c r="H577" s="132"/>
      <c r="I577" s="132"/>
      <c r="J577" s="132"/>
      <c r="K577" s="132"/>
      <c r="L577" s="132"/>
    </row>
    <row r="578" spans="1:12" ht="15" customHeight="1">
      <c r="A578" s="133"/>
      <c r="B578" s="132"/>
      <c r="C578" s="132"/>
      <c r="D578" s="132"/>
      <c r="E578" s="132"/>
      <c r="F578" s="132"/>
      <c r="G578" s="132"/>
      <c r="H578" s="132"/>
      <c r="I578" s="132"/>
      <c r="J578" s="132"/>
      <c r="K578" s="132"/>
      <c r="L578" s="132"/>
    </row>
    <row r="579" spans="1:12" ht="15" customHeight="1">
      <c r="A579" s="133"/>
      <c r="B579" s="132"/>
      <c r="C579" s="132"/>
      <c r="D579" s="132"/>
      <c r="E579" s="132"/>
      <c r="F579" s="132"/>
      <c r="G579" s="132"/>
      <c r="H579" s="132"/>
      <c r="I579" s="132"/>
      <c r="J579" s="132"/>
      <c r="K579" s="132"/>
      <c r="L579" s="132"/>
    </row>
    <row r="580" spans="1:12" ht="15" customHeight="1">
      <c r="A580" s="133"/>
      <c r="B580" s="132"/>
      <c r="C580" s="132"/>
      <c r="D580" s="132"/>
      <c r="E580" s="132"/>
      <c r="F580" s="132"/>
      <c r="G580" s="132"/>
      <c r="H580" s="132"/>
      <c r="I580" s="132"/>
      <c r="J580" s="132"/>
      <c r="K580" s="132"/>
      <c r="L580" s="132"/>
    </row>
    <row r="581" spans="1:12" ht="15" customHeight="1">
      <c r="A581" s="133"/>
      <c r="B581" s="132"/>
      <c r="C581" s="132"/>
      <c r="D581" s="132"/>
      <c r="E581" s="132"/>
      <c r="F581" s="132"/>
      <c r="G581" s="132"/>
      <c r="H581" s="132"/>
      <c r="I581" s="132"/>
      <c r="J581" s="132"/>
      <c r="K581" s="132"/>
      <c r="L581" s="132"/>
    </row>
    <row r="582" spans="1:12" ht="15" customHeight="1">
      <c r="A582" s="133"/>
      <c r="B582" s="132"/>
      <c r="C582" s="132"/>
      <c r="D582" s="132"/>
      <c r="E582" s="132"/>
      <c r="F582" s="132"/>
      <c r="G582" s="132"/>
      <c r="H582" s="132"/>
      <c r="I582" s="132"/>
      <c r="J582" s="132"/>
      <c r="K582" s="132"/>
      <c r="L582" s="132"/>
    </row>
    <row r="583" spans="1:12" ht="15" customHeight="1">
      <c r="A583" s="133"/>
      <c r="B583" s="132"/>
      <c r="C583" s="132"/>
      <c r="D583" s="132"/>
      <c r="E583" s="132"/>
      <c r="F583" s="132"/>
      <c r="G583" s="132"/>
      <c r="H583" s="132"/>
      <c r="I583" s="132"/>
      <c r="J583" s="132"/>
      <c r="K583" s="132"/>
      <c r="L583" s="132"/>
    </row>
    <row r="584" spans="1:12" ht="15" customHeight="1">
      <c r="A584" s="133"/>
      <c r="B584" s="132"/>
      <c r="C584" s="132"/>
      <c r="D584" s="132"/>
      <c r="E584" s="132"/>
      <c r="F584" s="132"/>
      <c r="G584" s="132"/>
      <c r="H584" s="132"/>
      <c r="I584" s="132"/>
      <c r="J584" s="132"/>
      <c r="K584" s="132"/>
      <c r="L584" s="132"/>
    </row>
    <row r="585" spans="1:12" ht="15" customHeight="1">
      <c r="A585" s="133"/>
      <c r="B585" s="132"/>
      <c r="C585" s="132"/>
      <c r="D585" s="132"/>
      <c r="E585" s="132"/>
      <c r="F585" s="132"/>
      <c r="G585" s="132"/>
      <c r="H585" s="132"/>
      <c r="I585" s="132"/>
      <c r="J585" s="132"/>
      <c r="K585" s="132"/>
      <c r="L585" s="132"/>
    </row>
    <row r="586" spans="1:12" ht="15" customHeight="1">
      <c r="A586" s="133"/>
      <c r="B586" s="132"/>
      <c r="C586" s="132"/>
      <c r="D586" s="132"/>
      <c r="E586" s="132"/>
      <c r="F586" s="132"/>
      <c r="G586" s="132"/>
      <c r="H586" s="132"/>
      <c r="I586" s="132"/>
      <c r="J586" s="132"/>
      <c r="K586" s="132"/>
      <c r="L586" s="132"/>
    </row>
    <row r="587" spans="1:12" ht="15" customHeight="1">
      <c r="A587" s="133"/>
      <c r="B587" s="132"/>
      <c r="C587" s="132"/>
      <c r="D587" s="132"/>
      <c r="E587" s="132"/>
      <c r="F587" s="132"/>
      <c r="G587" s="132"/>
      <c r="H587" s="132"/>
      <c r="I587" s="132"/>
      <c r="J587" s="132"/>
      <c r="K587" s="132"/>
      <c r="L587" s="132"/>
    </row>
    <row r="588" spans="1:12" ht="15" customHeight="1">
      <c r="A588" s="133"/>
      <c r="B588" s="132"/>
      <c r="C588" s="132"/>
      <c r="D588" s="132"/>
      <c r="E588" s="132"/>
      <c r="F588" s="132"/>
      <c r="G588" s="132"/>
      <c r="H588" s="132"/>
      <c r="I588" s="132"/>
      <c r="J588" s="132"/>
      <c r="K588" s="132"/>
      <c r="L588" s="132"/>
    </row>
    <row r="589" spans="1:12" ht="15" customHeight="1">
      <c r="A589" s="133"/>
      <c r="B589" s="132"/>
      <c r="C589" s="132"/>
      <c r="D589" s="132"/>
      <c r="E589" s="132"/>
      <c r="F589" s="132"/>
      <c r="G589" s="132"/>
      <c r="H589" s="132"/>
      <c r="I589" s="132"/>
      <c r="J589" s="132"/>
      <c r="K589" s="132"/>
      <c r="L589" s="132"/>
    </row>
    <row r="590" spans="1:12" ht="15" customHeight="1">
      <c r="A590" s="133"/>
      <c r="B590" s="132"/>
      <c r="C590" s="132"/>
      <c r="D590" s="132"/>
      <c r="E590" s="132"/>
      <c r="F590" s="132"/>
      <c r="G590" s="132"/>
      <c r="H590" s="132"/>
      <c r="I590" s="132"/>
      <c r="J590" s="132"/>
      <c r="K590" s="132"/>
      <c r="L590" s="132"/>
    </row>
    <row r="591" spans="1:12" ht="15" customHeight="1">
      <c r="A591" s="133"/>
      <c r="B591" s="132"/>
      <c r="C591" s="132"/>
      <c r="D591" s="132"/>
      <c r="E591" s="132"/>
      <c r="F591" s="132"/>
      <c r="G591" s="132"/>
      <c r="H591" s="132"/>
      <c r="I591" s="132"/>
      <c r="J591" s="132"/>
      <c r="K591" s="132"/>
      <c r="L591" s="132"/>
    </row>
    <row r="592" spans="1:12" ht="15" customHeight="1">
      <c r="A592" s="133"/>
      <c r="B592" s="132"/>
      <c r="C592" s="132"/>
      <c r="D592" s="132"/>
      <c r="E592" s="132"/>
      <c r="F592" s="132"/>
      <c r="G592" s="132"/>
      <c r="H592" s="132"/>
      <c r="I592" s="132"/>
      <c r="J592" s="132"/>
      <c r="K592" s="132"/>
      <c r="L592" s="132"/>
    </row>
    <row r="593" spans="1:12" ht="15" customHeight="1">
      <c r="A593" s="133"/>
      <c r="B593" s="132"/>
      <c r="C593" s="132"/>
      <c r="D593" s="132"/>
      <c r="E593" s="132"/>
      <c r="F593" s="132"/>
      <c r="G593" s="132"/>
      <c r="H593" s="132"/>
      <c r="I593" s="132"/>
      <c r="J593" s="132"/>
      <c r="K593" s="132"/>
      <c r="L593" s="132"/>
    </row>
    <row r="594" spans="1:12" ht="15" customHeight="1">
      <c r="A594" s="134"/>
      <c r="B594" s="132"/>
      <c r="C594" s="132"/>
      <c r="D594" s="132"/>
      <c r="E594" s="132"/>
      <c r="F594" s="132"/>
      <c r="G594" s="132"/>
      <c r="H594" s="132"/>
      <c r="I594" s="132"/>
      <c r="J594" s="132"/>
      <c r="K594" s="132"/>
      <c r="L594" s="132"/>
    </row>
    <row r="595" spans="1:12" ht="15" customHeight="1">
      <c r="A595" s="133"/>
      <c r="B595" s="132"/>
      <c r="C595" s="132"/>
      <c r="D595" s="132"/>
      <c r="E595" s="132"/>
      <c r="F595" s="132"/>
      <c r="G595" s="132"/>
      <c r="H595" s="132"/>
      <c r="I595" s="132"/>
      <c r="J595" s="132"/>
      <c r="K595" s="132"/>
      <c r="L595" s="132"/>
    </row>
    <row r="596" spans="1:12" ht="15" customHeight="1">
      <c r="A596" s="133"/>
      <c r="B596" s="132"/>
      <c r="C596" s="132"/>
      <c r="D596" s="132"/>
      <c r="E596" s="132"/>
      <c r="F596" s="132"/>
      <c r="G596" s="132"/>
      <c r="H596" s="132"/>
      <c r="I596" s="132"/>
      <c r="J596" s="132"/>
      <c r="K596" s="132"/>
      <c r="L596" s="132"/>
    </row>
    <row r="597" spans="1:12" ht="15" customHeight="1">
      <c r="A597" s="133"/>
      <c r="B597" s="132"/>
      <c r="C597" s="132"/>
      <c r="D597" s="132"/>
      <c r="E597" s="132"/>
      <c r="F597" s="132"/>
      <c r="G597" s="132"/>
      <c r="H597" s="132"/>
      <c r="I597" s="132"/>
      <c r="J597" s="132"/>
      <c r="K597" s="132"/>
      <c r="L597" s="132"/>
    </row>
    <row r="598" spans="1:12" ht="15" customHeight="1">
      <c r="A598" s="133"/>
      <c r="B598" s="132"/>
      <c r="C598" s="132"/>
      <c r="D598" s="132"/>
      <c r="E598" s="132"/>
      <c r="F598" s="132"/>
      <c r="G598" s="132"/>
      <c r="H598" s="132"/>
      <c r="I598" s="132"/>
      <c r="J598" s="132"/>
      <c r="K598" s="132"/>
      <c r="L598" s="132"/>
    </row>
    <row r="599" spans="1:12" ht="15" customHeight="1">
      <c r="A599" s="133"/>
      <c r="B599" s="132"/>
      <c r="C599" s="132"/>
      <c r="D599" s="132"/>
      <c r="E599" s="132"/>
      <c r="F599" s="132"/>
      <c r="G599" s="132"/>
      <c r="H599" s="132"/>
      <c r="I599" s="132"/>
      <c r="J599" s="132"/>
      <c r="K599" s="132"/>
      <c r="L599" s="132"/>
    </row>
    <row r="600" spans="1:12" ht="15" customHeight="1">
      <c r="A600" s="133"/>
      <c r="B600" s="132"/>
      <c r="C600" s="132"/>
      <c r="D600" s="132"/>
      <c r="E600" s="132"/>
      <c r="F600" s="132"/>
      <c r="G600" s="132"/>
      <c r="H600" s="132"/>
      <c r="I600" s="132"/>
      <c r="J600" s="132"/>
      <c r="K600" s="132"/>
      <c r="L600" s="132"/>
    </row>
    <row r="601" spans="1:12" ht="15" customHeight="1">
      <c r="A601" s="133"/>
      <c r="B601" s="132"/>
      <c r="C601" s="132"/>
      <c r="D601" s="132"/>
      <c r="E601" s="132"/>
      <c r="F601" s="132"/>
      <c r="G601" s="132"/>
      <c r="H601" s="132"/>
      <c r="I601" s="132"/>
      <c r="J601" s="132"/>
      <c r="K601" s="132"/>
      <c r="L601" s="132"/>
    </row>
    <row r="602" spans="1:12" ht="15" customHeight="1">
      <c r="A602" s="133"/>
      <c r="B602" s="132"/>
      <c r="C602" s="132"/>
      <c r="D602" s="132"/>
      <c r="E602" s="132"/>
      <c r="F602" s="132"/>
      <c r="G602" s="132"/>
      <c r="H602" s="132"/>
      <c r="I602" s="132"/>
      <c r="J602" s="132"/>
      <c r="K602" s="132"/>
      <c r="L602" s="132"/>
    </row>
    <row r="603" spans="1:12" ht="15" customHeight="1">
      <c r="A603" s="133"/>
      <c r="B603" s="132"/>
      <c r="C603" s="132"/>
      <c r="D603" s="132"/>
      <c r="E603" s="132"/>
      <c r="F603" s="132"/>
      <c r="G603" s="132"/>
      <c r="H603" s="132"/>
      <c r="I603" s="132"/>
      <c r="J603" s="132"/>
      <c r="K603" s="132"/>
      <c r="L603" s="132"/>
    </row>
    <row r="604" spans="1:12" ht="15" customHeight="1">
      <c r="A604" s="133"/>
      <c r="B604" s="132"/>
      <c r="C604" s="132"/>
      <c r="D604" s="132"/>
      <c r="E604" s="132"/>
      <c r="F604" s="132"/>
      <c r="G604" s="132"/>
      <c r="H604" s="132"/>
      <c r="I604" s="132"/>
      <c r="J604" s="132"/>
      <c r="K604" s="132"/>
      <c r="L604" s="132"/>
    </row>
    <row r="605" spans="1:12" ht="15" customHeight="1">
      <c r="A605" s="133"/>
      <c r="B605" s="132"/>
      <c r="C605" s="132"/>
      <c r="D605" s="132"/>
      <c r="E605" s="132"/>
      <c r="F605" s="132"/>
      <c r="G605" s="132"/>
      <c r="H605" s="132"/>
      <c r="I605" s="132"/>
      <c r="J605" s="132"/>
      <c r="K605" s="132"/>
      <c r="L605" s="132"/>
    </row>
    <row r="606" spans="1:12" ht="15" customHeight="1">
      <c r="A606" s="133"/>
      <c r="B606" s="132"/>
      <c r="C606" s="132"/>
      <c r="D606" s="132"/>
      <c r="E606" s="132"/>
      <c r="F606" s="132"/>
      <c r="G606" s="132"/>
      <c r="H606" s="132"/>
      <c r="I606" s="132"/>
      <c r="J606" s="132"/>
      <c r="K606" s="132"/>
      <c r="L606" s="132"/>
    </row>
    <row r="607" spans="1:12" ht="15" customHeight="1">
      <c r="A607" s="133"/>
      <c r="B607" s="132"/>
      <c r="C607" s="132"/>
      <c r="D607" s="132"/>
      <c r="E607" s="132"/>
      <c r="F607" s="132"/>
      <c r="G607" s="132"/>
      <c r="H607" s="132"/>
      <c r="I607" s="132"/>
      <c r="J607" s="132"/>
      <c r="K607" s="132"/>
      <c r="L607" s="132"/>
    </row>
    <row r="608" spans="1:12" ht="15" customHeight="1">
      <c r="A608" s="133"/>
      <c r="B608" s="132"/>
      <c r="C608" s="132"/>
      <c r="D608" s="132"/>
      <c r="E608" s="132"/>
      <c r="F608" s="132"/>
      <c r="G608" s="132"/>
      <c r="H608" s="132"/>
      <c r="I608" s="132"/>
      <c r="J608" s="132"/>
      <c r="K608" s="132"/>
      <c r="L608" s="132"/>
    </row>
    <row r="609" spans="1:12" ht="15" customHeight="1">
      <c r="A609" s="133"/>
      <c r="B609" s="132"/>
      <c r="C609" s="132"/>
      <c r="D609" s="132"/>
      <c r="E609" s="132"/>
      <c r="F609" s="132"/>
      <c r="G609" s="132"/>
      <c r="H609" s="132"/>
      <c r="I609" s="132"/>
      <c r="J609" s="132"/>
      <c r="K609" s="132"/>
      <c r="L609" s="132"/>
    </row>
    <row r="610" spans="1:12" ht="15" customHeight="1">
      <c r="A610" s="133"/>
      <c r="B610" s="132"/>
      <c r="C610" s="132"/>
      <c r="D610" s="132"/>
      <c r="E610" s="132"/>
      <c r="F610" s="132"/>
      <c r="G610" s="132"/>
      <c r="H610" s="132"/>
      <c r="I610" s="132"/>
      <c r="J610" s="132"/>
      <c r="K610" s="132"/>
      <c r="L610" s="132"/>
    </row>
    <row r="611" spans="1:12" ht="15" customHeight="1">
      <c r="A611" s="133"/>
      <c r="B611" s="132"/>
      <c r="C611" s="132"/>
      <c r="D611" s="132"/>
      <c r="E611" s="132"/>
      <c r="F611" s="132"/>
      <c r="G611" s="132"/>
      <c r="H611" s="132"/>
      <c r="I611" s="132"/>
      <c r="J611" s="132"/>
      <c r="K611" s="132"/>
      <c r="L611" s="132"/>
    </row>
    <row r="612" spans="1:12" ht="15" customHeight="1">
      <c r="A612" s="133"/>
      <c r="B612" s="132"/>
      <c r="C612" s="132"/>
      <c r="D612" s="132"/>
      <c r="E612" s="132"/>
      <c r="F612" s="132"/>
      <c r="G612" s="132"/>
      <c r="H612" s="132"/>
      <c r="I612" s="132"/>
      <c r="J612" s="132"/>
      <c r="K612" s="132"/>
      <c r="L612" s="132"/>
    </row>
    <row r="613" spans="1:12" ht="15" customHeight="1">
      <c r="A613" s="133"/>
      <c r="B613" s="132"/>
      <c r="C613" s="132"/>
      <c r="D613" s="132"/>
      <c r="E613" s="132"/>
      <c r="F613" s="132"/>
      <c r="G613" s="132"/>
      <c r="H613" s="132"/>
      <c r="I613" s="132"/>
      <c r="J613" s="132"/>
      <c r="K613" s="132"/>
      <c r="L613" s="132"/>
    </row>
    <row r="614" spans="1:12" ht="15" customHeight="1">
      <c r="A614" s="133"/>
      <c r="B614" s="132"/>
      <c r="C614" s="132"/>
      <c r="D614" s="132"/>
      <c r="E614" s="132"/>
      <c r="F614" s="132"/>
      <c r="G614" s="132"/>
      <c r="H614" s="132"/>
      <c r="I614" s="132"/>
      <c r="J614" s="132"/>
      <c r="K614" s="132"/>
      <c r="L614" s="132"/>
    </row>
    <row r="615" spans="1:12" ht="15" customHeight="1">
      <c r="A615" s="133"/>
      <c r="B615" s="132"/>
      <c r="C615" s="132"/>
      <c r="D615" s="132"/>
      <c r="E615" s="132"/>
      <c r="F615" s="132"/>
      <c r="G615" s="132"/>
      <c r="H615" s="132"/>
      <c r="I615" s="132"/>
      <c r="J615" s="132"/>
      <c r="K615" s="132"/>
      <c r="L615" s="132"/>
    </row>
    <row r="616" spans="1:12" ht="15" customHeight="1">
      <c r="A616" s="133"/>
      <c r="B616" s="132"/>
      <c r="C616" s="132"/>
      <c r="D616" s="132"/>
      <c r="E616" s="132"/>
      <c r="F616" s="132"/>
      <c r="G616" s="132"/>
      <c r="H616" s="132"/>
      <c r="I616" s="132"/>
      <c r="J616" s="132"/>
      <c r="K616" s="132"/>
      <c r="L616" s="132"/>
    </row>
    <row r="617" spans="1:12" ht="15" customHeight="1">
      <c r="A617" s="133"/>
      <c r="B617" s="132"/>
      <c r="C617" s="132"/>
      <c r="D617" s="132"/>
      <c r="E617" s="132"/>
      <c r="F617" s="132"/>
      <c r="G617" s="132"/>
      <c r="H617" s="132"/>
      <c r="I617" s="132"/>
      <c r="J617" s="132"/>
      <c r="K617" s="132"/>
      <c r="L617" s="132"/>
    </row>
    <row r="618" spans="1:12" ht="15" customHeight="1">
      <c r="A618" s="133"/>
      <c r="B618" s="132"/>
      <c r="C618" s="132"/>
      <c r="D618" s="132"/>
      <c r="E618" s="132"/>
      <c r="F618" s="132"/>
      <c r="G618" s="132"/>
      <c r="H618" s="132"/>
      <c r="I618" s="132"/>
      <c r="J618" s="132"/>
      <c r="K618" s="132"/>
      <c r="L618" s="132"/>
    </row>
    <row r="619" spans="1:12" ht="15" customHeight="1">
      <c r="A619" s="133"/>
      <c r="B619" s="132"/>
      <c r="C619" s="132"/>
      <c r="D619" s="132"/>
      <c r="E619" s="132"/>
      <c r="F619" s="132"/>
      <c r="G619" s="132"/>
      <c r="H619" s="132"/>
      <c r="I619" s="132"/>
      <c r="J619" s="132"/>
      <c r="K619" s="132"/>
      <c r="L619" s="132"/>
    </row>
    <row r="620" spans="1:12" ht="15" customHeight="1">
      <c r="A620" s="133"/>
      <c r="B620" s="132"/>
      <c r="C620" s="132"/>
      <c r="D620" s="132"/>
      <c r="E620" s="132"/>
      <c r="F620" s="132"/>
      <c r="G620" s="132"/>
      <c r="H620" s="132"/>
      <c r="I620" s="132"/>
      <c r="J620" s="132"/>
      <c r="K620" s="132"/>
      <c r="L620" s="132"/>
    </row>
    <row r="621" spans="1:12" ht="15" customHeight="1">
      <c r="A621" s="133"/>
      <c r="B621" s="132"/>
      <c r="C621" s="132"/>
      <c r="D621" s="132"/>
      <c r="E621" s="132"/>
      <c r="F621" s="132"/>
      <c r="G621" s="132"/>
      <c r="H621" s="132"/>
      <c r="I621" s="132"/>
      <c r="J621" s="132"/>
      <c r="K621" s="132"/>
      <c r="L621" s="132"/>
    </row>
    <row r="622" spans="1:12" ht="15" customHeight="1">
      <c r="A622" s="133"/>
      <c r="B622" s="132"/>
      <c r="C622" s="132"/>
      <c r="D622" s="132"/>
      <c r="E622" s="132"/>
      <c r="F622" s="132"/>
      <c r="G622" s="132"/>
      <c r="H622" s="132"/>
      <c r="I622" s="132"/>
      <c r="J622" s="132"/>
      <c r="K622" s="132"/>
      <c r="L622" s="132"/>
    </row>
    <row r="623" spans="1:12" ht="15" customHeight="1">
      <c r="A623" s="133"/>
      <c r="B623" s="132"/>
      <c r="C623" s="132"/>
      <c r="D623" s="132"/>
      <c r="E623" s="132"/>
      <c r="F623" s="132"/>
      <c r="G623" s="132"/>
      <c r="H623" s="132"/>
      <c r="I623" s="132"/>
      <c r="J623" s="132"/>
      <c r="K623" s="132"/>
      <c r="L623" s="132"/>
    </row>
    <row r="624" spans="1:12" ht="15" customHeight="1">
      <c r="A624" s="133"/>
      <c r="B624" s="132"/>
      <c r="C624" s="132"/>
      <c r="D624" s="132"/>
      <c r="E624" s="132"/>
      <c r="F624" s="132"/>
      <c r="G624" s="132"/>
      <c r="H624" s="132"/>
      <c r="I624" s="132"/>
      <c r="J624" s="132"/>
      <c r="K624" s="132"/>
      <c r="L624" s="132"/>
    </row>
    <row r="625" spans="1:12" ht="15" customHeight="1">
      <c r="A625" s="133"/>
      <c r="B625" s="132"/>
      <c r="C625" s="132"/>
      <c r="D625" s="132"/>
      <c r="E625" s="132"/>
      <c r="F625" s="132"/>
      <c r="G625" s="132"/>
      <c r="H625" s="132"/>
      <c r="I625" s="132"/>
      <c r="J625" s="132"/>
      <c r="K625" s="132"/>
      <c r="L625" s="132"/>
    </row>
    <row r="626" spans="1:12" ht="15" customHeight="1">
      <c r="A626" s="133"/>
      <c r="B626" s="132"/>
      <c r="C626" s="132"/>
      <c r="D626" s="132"/>
      <c r="E626" s="132"/>
      <c r="F626" s="132"/>
      <c r="G626" s="132"/>
      <c r="H626" s="132"/>
      <c r="I626" s="132"/>
      <c r="J626" s="132"/>
      <c r="K626" s="132"/>
      <c r="L626" s="132"/>
    </row>
    <row r="627" spans="1:12" ht="15" customHeight="1">
      <c r="A627" s="133"/>
      <c r="B627" s="132"/>
      <c r="C627" s="132"/>
      <c r="D627" s="132"/>
      <c r="E627" s="132"/>
      <c r="F627" s="132"/>
      <c r="G627" s="132"/>
      <c r="H627" s="132"/>
      <c r="I627" s="132"/>
      <c r="J627" s="132"/>
      <c r="K627" s="132"/>
      <c r="L627" s="132"/>
    </row>
    <row r="628" spans="1:12" ht="15" customHeight="1">
      <c r="A628" s="133"/>
      <c r="B628" s="132"/>
      <c r="C628" s="132"/>
      <c r="D628" s="132"/>
      <c r="E628" s="132"/>
      <c r="F628" s="132"/>
      <c r="G628" s="132"/>
      <c r="H628" s="132"/>
      <c r="I628" s="132"/>
      <c r="J628" s="132"/>
      <c r="K628" s="132"/>
      <c r="L628" s="132"/>
    </row>
    <row r="629" spans="1:12" ht="15" customHeight="1">
      <c r="A629" s="131"/>
      <c r="B629" s="132"/>
      <c r="C629" s="132"/>
      <c r="D629" s="132"/>
      <c r="E629" s="132"/>
      <c r="F629" s="132"/>
      <c r="G629" s="132"/>
      <c r="H629" s="132"/>
      <c r="I629" s="132"/>
      <c r="J629" s="132"/>
      <c r="K629" s="132"/>
      <c r="L629" s="132"/>
    </row>
    <row r="630" spans="1:12" ht="15" customHeight="1">
      <c r="A630" s="133"/>
      <c r="B630" s="132"/>
      <c r="C630" s="132"/>
      <c r="D630" s="132"/>
      <c r="E630" s="132"/>
      <c r="F630" s="132"/>
      <c r="G630" s="132"/>
      <c r="H630" s="132"/>
      <c r="I630" s="132"/>
      <c r="J630" s="132"/>
      <c r="K630" s="132"/>
      <c r="L630" s="132"/>
    </row>
    <row r="631" spans="1:12" ht="15" customHeight="1">
      <c r="A631" s="133"/>
      <c r="B631" s="132"/>
      <c r="C631" s="132"/>
      <c r="D631" s="132"/>
      <c r="E631" s="132"/>
      <c r="F631" s="132"/>
      <c r="G631" s="132"/>
      <c r="H631" s="132"/>
      <c r="I631" s="132"/>
      <c r="J631" s="132"/>
      <c r="K631" s="132"/>
      <c r="L631" s="132"/>
    </row>
    <row r="632" spans="1:12" ht="15" customHeight="1">
      <c r="A632" s="133"/>
      <c r="B632" s="132"/>
      <c r="C632" s="132"/>
      <c r="D632" s="132"/>
      <c r="E632" s="132"/>
      <c r="F632" s="132"/>
      <c r="G632" s="132"/>
      <c r="H632" s="132"/>
      <c r="I632" s="132"/>
      <c r="J632" s="132"/>
      <c r="K632" s="132"/>
      <c r="L632" s="132"/>
    </row>
    <row r="633" spans="1:12" ht="15" customHeight="1">
      <c r="A633" s="133"/>
      <c r="B633" s="132"/>
      <c r="C633" s="132"/>
      <c r="D633" s="132"/>
      <c r="E633" s="132"/>
      <c r="F633" s="132"/>
      <c r="G633" s="132"/>
      <c r="H633" s="132"/>
      <c r="I633" s="132"/>
      <c r="J633" s="132"/>
      <c r="K633" s="132"/>
      <c r="L633" s="132"/>
    </row>
    <row r="634" spans="1:12" ht="15" customHeight="1">
      <c r="A634" s="133"/>
      <c r="B634" s="132"/>
      <c r="C634" s="132"/>
      <c r="D634" s="132"/>
      <c r="E634" s="132"/>
      <c r="F634" s="132"/>
      <c r="G634" s="132"/>
      <c r="H634" s="132"/>
      <c r="I634" s="132"/>
      <c r="J634" s="132"/>
      <c r="K634" s="132"/>
      <c r="L634" s="132"/>
    </row>
    <row r="635" spans="1:12" ht="15" customHeight="1">
      <c r="A635" s="133"/>
      <c r="B635" s="132"/>
      <c r="C635" s="132"/>
      <c r="D635" s="132"/>
      <c r="E635" s="132"/>
      <c r="F635" s="132"/>
      <c r="G635" s="132"/>
      <c r="H635" s="132"/>
      <c r="I635" s="132"/>
      <c r="J635" s="132"/>
      <c r="K635" s="132"/>
      <c r="L635" s="132"/>
    </row>
    <row r="636" spans="1:12" ht="15" customHeight="1">
      <c r="A636" s="133"/>
      <c r="B636" s="132"/>
      <c r="C636" s="132"/>
      <c r="D636" s="132"/>
      <c r="E636" s="132"/>
      <c r="F636" s="132"/>
      <c r="G636" s="132"/>
      <c r="H636" s="132"/>
      <c r="I636" s="132"/>
      <c r="J636" s="132"/>
      <c r="K636" s="132"/>
      <c r="L636" s="132"/>
    </row>
    <row r="637" spans="1:12" ht="15" customHeight="1">
      <c r="A637" s="133"/>
      <c r="B637" s="132"/>
      <c r="C637" s="132"/>
      <c r="D637" s="132"/>
      <c r="E637" s="132"/>
      <c r="F637" s="132"/>
      <c r="G637" s="132"/>
      <c r="H637" s="132"/>
      <c r="I637" s="132"/>
      <c r="J637" s="132"/>
      <c r="K637" s="132"/>
      <c r="L637" s="132"/>
    </row>
    <row r="638" spans="1:12" ht="15" customHeight="1">
      <c r="A638" s="133"/>
      <c r="B638" s="132"/>
      <c r="C638" s="132"/>
      <c r="D638" s="132"/>
      <c r="E638" s="132"/>
      <c r="F638" s="132"/>
      <c r="G638" s="132"/>
      <c r="H638" s="132"/>
      <c r="I638" s="132"/>
      <c r="J638" s="132"/>
      <c r="K638" s="132"/>
      <c r="L638" s="132"/>
    </row>
    <row r="639" spans="1:12" ht="15" customHeight="1">
      <c r="A639" s="133"/>
      <c r="B639" s="132"/>
      <c r="C639" s="132"/>
      <c r="D639" s="132"/>
      <c r="E639" s="132"/>
      <c r="F639" s="132"/>
      <c r="G639" s="132"/>
      <c r="H639" s="132"/>
      <c r="I639" s="132"/>
      <c r="J639" s="132"/>
      <c r="K639" s="132"/>
      <c r="L639" s="132"/>
    </row>
    <row r="640" spans="1:12" ht="15" customHeight="1">
      <c r="A640" s="133"/>
      <c r="B640" s="132"/>
      <c r="C640" s="132"/>
      <c r="D640" s="132"/>
      <c r="E640" s="132"/>
      <c r="F640" s="132"/>
      <c r="G640" s="132"/>
      <c r="H640" s="132"/>
      <c r="I640" s="132"/>
      <c r="J640" s="132"/>
      <c r="K640" s="132"/>
      <c r="L640" s="132"/>
    </row>
    <row r="641" spans="1:12" ht="15" customHeight="1">
      <c r="A641" s="133"/>
      <c r="B641" s="132"/>
      <c r="C641" s="132"/>
      <c r="D641" s="132"/>
      <c r="E641" s="132"/>
      <c r="F641" s="132"/>
      <c r="G641" s="132"/>
      <c r="H641" s="132"/>
      <c r="I641" s="132"/>
      <c r="J641" s="132"/>
      <c r="K641" s="132"/>
      <c r="L641" s="132"/>
    </row>
    <row r="642" spans="1:12" ht="15" customHeight="1">
      <c r="A642" s="133"/>
      <c r="B642" s="132"/>
      <c r="C642" s="132"/>
      <c r="D642" s="132"/>
      <c r="E642" s="132"/>
      <c r="F642" s="132"/>
      <c r="G642" s="132"/>
      <c r="H642" s="132"/>
      <c r="I642" s="132"/>
      <c r="J642" s="132"/>
      <c r="K642" s="132"/>
      <c r="L642" s="132"/>
    </row>
    <row r="643" spans="1:12" ht="15" customHeight="1">
      <c r="A643" s="133"/>
      <c r="B643" s="132"/>
      <c r="C643" s="132"/>
      <c r="D643" s="132"/>
      <c r="E643" s="132"/>
      <c r="F643" s="132"/>
      <c r="G643" s="132"/>
      <c r="H643" s="132"/>
      <c r="I643" s="132"/>
      <c r="J643" s="132"/>
      <c r="K643" s="132"/>
      <c r="L643" s="132"/>
    </row>
    <row r="644" spans="1:12" ht="15" customHeight="1">
      <c r="A644" s="133"/>
      <c r="B644" s="132"/>
      <c r="C644" s="132"/>
      <c r="D644" s="132"/>
      <c r="E644" s="132"/>
      <c r="F644" s="132"/>
      <c r="G644" s="132"/>
      <c r="H644" s="132"/>
      <c r="I644" s="132"/>
      <c r="J644" s="132"/>
      <c r="K644" s="132"/>
      <c r="L644" s="132"/>
    </row>
    <row r="645" spans="1:12" ht="15" customHeight="1">
      <c r="A645" s="133"/>
      <c r="B645" s="132"/>
      <c r="C645" s="132"/>
      <c r="D645" s="132"/>
      <c r="E645" s="132"/>
      <c r="F645" s="132"/>
      <c r="G645" s="132"/>
      <c r="H645" s="132"/>
      <c r="I645" s="132"/>
      <c r="J645" s="132"/>
      <c r="K645" s="132"/>
      <c r="L645" s="132"/>
    </row>
    <row r="646" spans="1:12" ht="15" customHeight="1">
      <c r="A646" s="133"/>
      <c r="B646" s="132"/>
      <c r="C646" s="132"/>
      <c r="D646" s="132"/>
      <c r="E646" s="132"/>
      <c r="F646" s="132"/>
      <c r="G646" s="132"/>
      <c r="H646" s="132"/>
      <c r="I646" s="132"/>
      <c r="J646" s="132"/>
      <c r="K646" s="132"/>
      <c r="L646" s="132"/>
    </row>
    <row r="647" spans="1:12" ht="15" customHeight="1">
      <c r="A647" s="133"/>
      <c r="B647" s="132"/>
      <c r="C647" s="132"/>
      <c r="D647" s="132"/>
      <c r="E647" s="132"/>
      <c r="F647" s="132"/>
      <c r="G647" s="132"/>
      <c r="H647" s="132"/>
      <c r="I647" s="132"/>
      <c r="J647" s="132"/>
      <c r="K647" s="132"/>
      <c r="L647" s="132"/>
    </row>
    <row r="648" spans="1:12" ht="15" customHeight="1">
      <c r="A648" s="133"/>
      <c r="B648" s="132"/>
      <c r="C648" s="132"/>
      <c r="D648" s="132"/>
      <c r="E648" s="132"/>
      <c r="F648" s="132"/>
      <c r="G648" s="132"/>
      <c r="H648" s="132"/>
      <c r="I648" s="132"/>
      <c r="J648" s="132"/>
      <c r="K648" s="132"/>
      <c r="L648" s="132"/>
    </row>
    <row r="649" spans="1:12" ht="15" customHeight="1">
      <c r="A649" s="133"/>
      <c r="B649" s="132"/>
      <c r="C649" s="132"/>
      <c r="D649" s="132"/>
      <c r="E649" s="132"/>
      <c r="F649" s="132"/>
      <c r="G649" s="132"/>
      <c r="H649" s="132"/>
      <c r="I649" s="132"/>
      <c r="J649" s="132"/>
      <c r="K649" s="132"/>
      <c r="L649" s="132"/>
    </row>
    <row r="650" spans="1:12" ht="15" customHeight="1">
      <c r="A650" s="133"/>
      <c r="B650" s="132"/>
      <c r="C650" s="132"/>
      <c r="D650" s="132"/>
      <c r="E650" s="132"/>
      <c r="F650" s="132"/>
      <c r="G650" s="132"/>
      <c r="H650" s="132"/>
      <c r="I650" s="132"/>
      <c r="J650" s="132"/>
      <c r="K650" s="132"/>
      <c r="L650" s="132"/>
    </row>
    <row r="651" spans="1:12" ht="15" customHeight="1">
      <c r="A651" s="133"/>
      <c r="B651" s="132"/>
      <c r="C651" s="132"/>
      <c r="D651" s="132"/>
      <c r="E651" s="132"/>
      <c r="F651" s="132"/>
      <c r="G651" s="132"/>
      <c r="H651" s="132"/>
      <c r="I651" s="132"/>
      <c r="J651" s="132"/>
      <c r="K651" s="132"/>
      <c r="L651" s="132"/>
    </row>
    <row r="652" spans="1:12" ht="15" customHeight="1">
      <c r="A652" s="133"/>
      <c r="B652" s="132"/>
      <c r="C652" s="132"/>
      <c r="D652" s="132"/>
      <c r="E652" s="132"/>
      <c r="F652" s="132"/>
      <c r="G652" s="132"/>
      <c r="H652" s="132"/>
      <c r="I652" s="132"/>
      <c r="J652" s="132"/>
      <c r="K652" s="132"/>
      <c r="L652" s="132"/>
    </row>
    <row r="653" spans="1:12" ht="15" customHeight="1">
      <c r="A653" s="133"/>
      <c r="B653" s="132"/>
      <c r="C653" s="132"/>
      <c r="D653" s="132"/>
      <c r="E653" s="132"/>
      <c r="F653" s="132"/>
      <c r="G653" s="132"/>
      <c r="H653" s="132"/>
      <c r="I653" s="132"/>
      <c r="J653" s="132"/>
      <c r="K653" s="132"/>
      <c r="L653" s="132"/>
    </row>
    <row r="654" spans="1:12" ht="15" customHeight="1">
      <c r="A654" s="133"/>
      <c r="B654" s="132"/>
      <c r="C654" s="132"/>
      <c r="D654" s="132"/>
      <c r="E654" s="132"/>
      <c r="F654" s="132"/>
      <c r="G654" s="132"/>
      <c r="H654" s="132"/>
      <c r="I654" s="132"/>
      <c r="J654" s="132"/>
      <c r="K654" s="132"/>
      <c r="L654" s="132"/>
    </row>
    <row r="655" spans="1:12" ht="15" customHeight="1">
      <c r="A655" s="133"/>
      <c r="B655" s="132"/>
      <c r="C655" s="132"/>
      <c r="D655" s="132"/>
      <c r="E655" s="132"/>
      <c r="F655" s="132"/>
      <c r="G655" s="132"/>
      <c r="H655" s="132"/>
      <c r="I655" s="132"/>
      <c r="J655" s="132"/>
      <c r="K655" s="132"/>
      <c r="L655" s="132"/>
    </row>
    <row r="656" spans="1:12" ht="15" customHeight="1">
      <c r="A656" s="133"/>
      <c r="B656" s="132"/>
      <c r="C656" s="132"/>
      <c r="D656" s="132"/>
      <c r="E656" s="132"/>
      <c r="F656" s="132"/>
      <c r="G656" s="132"/>
      <c r="H656" s="132"/>
      <c r="I656" s="132"/>
      <c r="J656" s="132"/>
      <c r="K656" s="132"/>
      <c r="L656" s="132"/>
    </row>
    <row r="657" spans="1:12" ht="15" customHeight="1">
      <c r="A657" s="133"/>
      <c r="B657" s="132"/>
      <c r="C657" s="132"/>
      <c r="D657" s="132"/>
      <c r="E657" s="132"/>
      <c r="F657" s="132"/>
      <c r="G657" s="132"/>
      <c r="H657" s="132"/>
      <c r="I657" s="132"/>
      <c r="J657" s="132"/>
      <c r="K657" s="132"/>
      <c r="L657" s="132"/>
    </row>
    <row r="658" spans="1:12" ht="15" customHeight="1">
      <c r="A658" s="133"/>
      <c r="B658" s="132"/>
      <c r="C658" s="132"/>
      <c r="D658" s="132"/>
      <c r="E658" s="132"/>
      <c r="F658" s="132"/>
      <c r="G658" s="132"/>
      <c r="H658" s="132"/>
      <c r="I658" s="132"/>
      <c r="J658" s="132"/>
      <c r="K658" s="132"/>
      <c r="L658" s="132"/>
    </row>
    <row r="659" spans="1:12" ht="15" customHeight="1">
      <c r="A659" s="133"/>
      <c r="B659" s="132"/>
      <c r="C659" s="132"/>
      <c r="D659" s="132"/>
      <c r="E659" s="132"/>
      <c r="F659" s="132"/>
      <c r="G659" s="132"/>
      <c r="H659" s="132"/>
      <c r="I659" s="132"/>
      <c r="J659" s="132"/>
      <c r="K659" s="132"/>
      <c r="L659" s="132"/>
    </row>
    <row r="660" spans="1:12" ht="15" customHeight="1">
      <c r="A660" s="133"/>
      <c r="B660" s="132"/>
      <c r="C660" s="132"/>
      <c r="D660" s="132"/>
      <c r="E660" s="132"/>
      <c r="F660" s="132"/>
      <c r="G660" s="132"/>
      <c r="H660" s="132"/>
      <c r="I660" s="132"/>
      <c r="J660" s="132"/>
      <c r="K660" s="132"/>
      <c r="L660" s="132"/>
    </row>
    <row r="661" spans="1:12" ht="15" customHeight="1">
      <c r="A661" s="133"/>
      <c r="B661" s="132"/>
      <c r="C661" s="132"/>
      <c r="D661" s="132"/>
      <c r="E661" s="132"/>
      <c r="F661" s="132"/>
      <c r="G661" s="132"/>
      <c r="H661" s="132"/>
      <c r="I661" s="132"/>
      <c r="J661" s="132"/>
      <c r="K661" s="132"/>
      <c r="L661" s="132"/>
    </row>
    <row r="662" spans="1:12" ht="15" customHeight="1">
      <c r="A662" s="133"/>
      <c r="B662" s="132"/>
      <c r="C662" s="132"/>
      <c r="D662" s="132"/>
      <c r="E662" s="132"/>
      <c r="F662" s="132"/>
      <c r="G662" s="132"/>
      <c r="H662" s="132"/>
      <c r="I662" s="132"/>
      <c r="J662" s="132"/>
      <c r="K662" s="132"/>
      <c r="L662" s="132"/>
    </row>
    <row r="663" spans="1:12" ht="15" customHeight="1">
      <c r="A663" s="133"/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132"/>
    </row>
    <row r="664" spans="1:12" ht="15" customHeight="1">
      <c r="A664" s="134"/>
      <c r="B664" s="132"/>
      <c r="C664" s="132"/>
      <c r="D664" s="132"/>
      <c r="E664" s="132"/>
      <c r="F664" s="132"/>
      <c r="G664" s="132"/>
      <c r="H664" s="132"/>
      <c r="I664" s="132"/>
      <c r="J664" s="132"/>
      <c r="K664" s="132"/>
      <c r="L664" s="132"/>
    </row>
    <row r="665" spans="1:12" ht="15" customHeight="1">
      <c r="A665" s="133"/>
      <c r="B665" s="132"/>
      <c r="C665" s="132"/>
      <c r="D665" s="132"/>
      <c r="E665" s="132"/>
      <c r="F665" s="132"/>
      <c r="G665" s="132"/>
      <c r="H665" s="132"/>
      <c r="I665" s="132"/>
      <c r="J665" s="132"/>
      <c r="K665" s="132"/>
      <c r="L665" s="132"/>
    </row>
    <row r="666" spans="1:12" ht="15" customHeight="1">
      <c r="A666" s="133"/>
      <c r="B666" s="132"/>
      <c r="C666" s="132"/>
      <c r="D666" s="132"/>
      <c r="E666" s="132"/>
      <c r="F666" s="132"/>
      <c r="G666" s="132"/>
      <c r="H666" s="132"/>
      <c r="I666" s="132"/>
      <c r="J666" s="132"/>
      <c r="K666" s="132"/>
      <c r="L666" s="132"/>
    </row>
    <row r="667" spans="1:12" ht="15" customHeight="1">
      <c r="A667" s="133"/>
      <c r="B667" s="132"/>
      <c r="C667" s="132"/>
      <c r="D667" s="132"/>
      <c r="E667" s="132"/>
      <c r="F667" s="132"/>
      <c r="G667" s="132"/>
      <c r="H667" s="132"/>
      <c r="I667" s="132"/>
      <c r="J667" s="132"/>
      <c r="K667" s="132"/>
      <c r="L667" s="132"/>
    </row>
    <row r="668" spans="1:12" ht="15" customHeight="1">
      <c r="A668" s="133"/>
      <c r="B668" s="132"/>
      <c r="C668" s="132"/>
      <c r="D668" s="132"/>
      <c r="E668" s="132"/>
      <c r="F668" s="132"/>
      <c r="G668" s="132"/>
      <c r="H668" s="132"/>
      <c r="I668" s="132"/>
      <c r="J668" s="132"/>
      <c r="K668" s="132"/>
      <c r="L668" s="132"/>
    </row>
    <row r="669" spans="1:12" ht="15" customHeight="1">
      <c r="A669" s="133"/>
      <c r="B669" s="132"/>
      <c r="C669" s="132"/>
      <c r="D669" s="132"/>
      <c r="E669" s="132"/>
      <c r="F669" s="132"/>
      <c r="G669" s="132"/>
      <c r="H669" s="132"/>
      <c r="I669" s="132"/>
      <c r="J669" s="132"/>
      <c r="K669" s="132"/>
      <c r="L669" s="132"/>
    </row>
    <row r="670" spans="1:12" ht="15" customHeight="1">
      <c r="A670" s="133"/>
      <c r="B670" s="132"/>
      <c r="C670" s="132"/>
      <c r="D670" s="132"/>
      <c r="E670" s="132"/>
      <c r="F670" s="132"/>
      <c r="G670" s="132"/>
      <c r="H670" s="132"/>
      <c r="I670" s="132"/>
      <c r="J670" s="132"/>
      <c r="K670" s="132"/>
      <c r="L670" s="132"/>
    </row>
    <row r="671" spans="1:12" ht="15" customHeight="1">
      <c r="A671" s="133"/>
      <c r="B671" s="132"/>
      <c r="C671" s="132"/>
      <c r="D671" s="132"/>
      <c r="E671" s="132"/>
      <c r="F671" s="132"/>
      <c r="G671" s="132"/>
      <c r="H671" s="132"/>
      <c r="I671" s="132"/>
      <c r="J671" s="132"/>
      <c r="K671" s="132"/>
      <c r="L671" s="132"/>
    </row>
    <row r="672" spans="1:12" ht="15" customHeight="1">
      <c r="A672" s="133"/>
      <c r="B672" s="132"/>
      <c r="C672" s="132"/>
      <c r="D672" s="132"/>
      <c r="E672" s="132"/>
      <c r="F672" s="132"/>
      <c r="G672" s="132"/>
      <c r="H672" s="132"/>
      <c r="I672" s="132"/>
      <c r="J672" s="132"/>
      <c r="K672" s="132"/>
      <c r="L672" s="132"/>
    </row>
    <row r="673" spans="1:12" ht="15" customHeight="1">
      <c r="A673" s="133"/>
      <c r="B673" s="132"/>
      <c r="C673" s="132"/>
      <c r="D673" s="132"/>
      <c r="E673" s="132"/>
      <c r="F673" s="132"/>
      <c r="G673" s="132"/>
      <c r="H673" s="132"/>
      <c r="I673" s="132"/>
      <c r="J673" s="132"/>
      <c r="K673" s="132"/>
      <c r="L673" s="132"/>
    </row>
    <row r="674" spans="1:12" ht="15" customHeight="1">
      <c r="A674" s="133"/>
      <c r="B674" s="132"/>
      <c r="C674" s="132"/>
      <c r="D674" s="132"/>
      <c r="E674" s="132"/>
      <c r="F674" s="132"/>
      <c r="G674" s="132"/>
      <c r="H674" s="132"/>
      <c r="I674" s="132"/>
      <c r="J674" s="132"/>
      <c r="K674" s="132"/>
      <c r="L674" s="132"/>
    </row>
    <row r="675" spans="1:12" ht="15" customHeight="1">
      <c r="A675" s="133"/>
      <c r="B675" s="132"/>
      <c r="C675" s="132"/>
      <c r="D675" s="132"/>
      <c r="E675" s="132"/>
      <c r="F675" s="132"/>
      <c r="G675" s="132"/>
      <c r="H675" s="132"/>
      <c r="I675" s="132"/>
      <c r="J675" s="132"/>
      <c r="K675" s="132"/>
      <c r="L675" s="132"/>
    </row>
    <row r="676" spans="1:12" ht="15" customHeight="1">
      <c r="A676" s="133"/>
      <c r="B676" s="132"/>
      <c r="C676" s="132"/>
      <c r="D676" s="132"/>
      <c r="E676" s="132"/>
      <c r="F676" s="132"/>
      <c r="G676" s="132"/>
      <c r="H676" s="132"/>
      <c r="I676" s="132"/>
      <c r="J676" s="132"/>
      <c r="K676" s="132"/>
      <c r="L676" s="132"/>
    </row>
    <row r="677" spans="1:12" ht="15" customHeight="1">
      <c r="A677" s="133"/>
      <c r="B677" s="132"/>
      <c r="C677" s="132"/>
      <c r="D677" s="132"/>
      <c r="E677" s="132"/>
      <c r="F677" s="132"/>
      <c r="G677" s="132"/>
      <c r="H677" s="132"/>
      <c r="I677" s="132"/>
      <c r="J677" s="132"/>
      <c r="K677" s="132"/>
      <c r="L677" s="132"/>
    </row>
    <row r="678" spans="1:12" ht="15" customHeight="1">
      <c r="A678" s="133"/>
      <c r="B678" s="132"/>
      <c r="C678" s="132"/>
      <c r="D678" s="132"/>
      <c r="E678" s="132"/>
      <c r="F678" s="132"/>
      <c r="G678" s="132"/>
      <c r="H678" s="132"/>
      <c r="I678" s="132"/>
      <c r="J678" s="132"/>
      <c r="K678" s="132"/>
      <c r="L678" s="132"/>
    </row>
    <row r="679" spans="1:12" ht="15" customHeight="1">
      <c r="A679" s="133"/>
      <c r="B679" s="132"/>
      <c r="C679" s="132"/>
      <c r="D679" s="132"/>
      <c r="E679" s="132"/>
      <c r="F679" s="132"/>
      <c r="G679" s="132"/>
      <c r="H679" s="132"/>
      <c r="I679" s="132"/>
      <c r="J679" s="132"/>
      <c r="K679" s="132"/>
      <c r="L679" s="132"/>
    </row>
    <row r="680" spans="1:12" ht="15" customHeight="1">
      <c r="A680" s="133"/>
      <c r="B680" s="132"/>
      <c r="C680" s="132"/>
      <c r="D680" s="132"/>
      <c r="E680" s="132"/>
      <c r="F680" s="132"/>
      <c r="G680" s="132"/>
      <c r="H680" s="132"/>
      <c r="I680" s="132"/>
      <c r="J680" s="132"/>
      <c r="K680" s="132"/>
      <c r="L680" s="132"/>
    </row>
    <row r="681" spans="1:12" ht="15" customHeight="1">
      <c r="A681" s="133"/>
      <c r="B681" s="132"/>
      <c r="C681" s="132"/>
      <c r="D681" s="132"/>
      <c r="E681" s="132"/>
      <c r="F681" s="132"/>
      <c r="G681" s="132"/>
      <c r="H681" s="132"/>
      <c r="I681" s="132"/>
      <c r="J681" s="132"/>
      <c r="K681" s="132"/>
      <c r="L681" s="132"/>
    </row>
    <row r="682" spans="1:12" ht="15" customHeight="1">
      <c r="A682" s="133"/>
      <c r="B682" s="132"/>
      <c r="C682" s="132"/>
      <c r="D682" s="132"/>
      <c r="E682" s="132"/>
      <c r="F682" s="132"/>
      <c r="G682" s="132"/>
      <c r="H682" s="132"/>
      <c r="I682" s="132"/>
      <c r="J682" s="132"/>
      <c r="K682" s="132"/>
      <c r="L682" s="132"/>
    </row>
    <row r="683" spans="1:12" ht="15" customHeight="1">
      <c r="A683" s="133"/>
      <c r="B683" s="132"/>
      <c r="C683" s="132"/>
      <c r="D683" s="132"/>
      <c r="E683" s="132"/>
      <c r="F683" s="132"/>
      <c r="G683" s="132"/>
      <c r="H683" s="132"/>
      <c r="I683" s="132"/>
      <c r="J683" s="132"/>
      <c r="K683" s="132"/>
      <c r="L683" s="132"/>
    </row>
    <row r="684" spans="1:12" ht="15" customHeight="1">
      <c r="A684" s="133"/>
      <c r="B684" s="132"/>
      <c r="C684" s="132"/>
      <c r="D684" s="132"/>
      <c r="E684" s="132"/>
      <c r="F684" s="132"/>
      <c r="G684" s="132"/>
      <c r="H684" s="132"/>
      <c r="I684" s="132"/>
      <c r="J684" s="132"/>
      <c r="K684" s="132"/>
      <c r="L684" s="132"/>
    </row>
    <row r="685" spans="1:12" ht="15" customHeight="1">
      <c r="A685" s="133"/>
      <c r="B685" s="132"/>
      <c r="C685" s="132"/>
      <c r="D685" s="132"/>
      <c r="E685" s="132"/>
      <c r="F685" s="132"/>
      <c r="G685" s="132"/>
      <c r="H685" s="132"/>
      <c r="I685" s="132"/>
      <c r="J685" s="132"/>
      <c r="K685" s="132"/>
      <c r="L685" s="132"/>
    </row>
    <row r="686" spans="1:12" ht="15" customHeight="1">
      <c r="A686" s="133"/>
      <c r="B686" s="132"/>
      <c r="C686" s="132"/>
      <c r="D686" s="132"/>
      <c r="E686" s="132"/>
      <c r="F686" s="132"/>
      <c r="G686" s="132"/>
      <c r="H686" s="132"/>
      <c r="I686" s="132"/>
      <c r="J686" s="132"/>
      <c r="K686" s="132"/>
      <c r="L686" s="132"/>
    </row>
    <row r="687" spans="1:12" ht="15" customHeight="1">
      <c r="A687" s="133"/>
      <c r="B687" s="132"/>
      <c r="C687" s="132"/>
      <c r="D687" s="132"/>
      <c r="E687" s="132"/>
      <c r="F687" s="132"/>
      <c r="G687" s="132"/>
      <c r="H687" s="132"/>
      <c r="I687" s="132"/>
      <c r="J687" s="132"/>
      <c r="K687" s="132"/>
      <c r="L687" s="132"/>
    </row>
    <row r="688" spans="1:12" ht="15" customHeight="1">
      <c r="A688" s="133"/>
      <c r="B688" s="132"/>
      <c r="C688" s="132"/>
      <c r="D688" s="132"/>
      <c r="E688" s="132"/>
      <c r="F688" s="132"/>
      <c r="G688" s="132"/>
      <c r="H688" s="132"/>
      <c r="I688" s="132"/>
      <c r="J688" s="132"/>
      <c r="K688" s="132"/>
      <c r="L688" s="132"/>
    </row>
    <row r="689" spans="1:12" ht="15" customHeight="1">
      <c r="A689" s="133"/>
      <c r="B689" s="132"/>
      <c r="C689" s="132"/>
      <c r="D689" s="132"/>
      <c r="E689" s="132"/>
      <c r="F689" s="132"/>
      <c r="G689" s="132"/>
      <c r="H689" s="132"/>
      <c r="I689" s="132"/>
      <c r="J689" s="132"/>
      <c r="K689" s="132"/>
      <c r="L689" s="132"/>
    </row>
    <row r="690" spans="1:12" ht="15" customHeight="1">
      <c r="A690" s="133"/>
      <c r="B690" s="132"/>
      <c r="C690" s="132"/>
      <c r="D690" s="132"/>
      <c r="E690" s="132"/>
      <c r="F690" s="132"/>
      <c r="G690" s="132"/>
      <c r="H690" s="132"/>
      <c r="I690" s="132"/>
      <c r="J690" s="132"/>
      <c r="K690" s="132"/>
      <c r="L690" s="132"/>
    </row>
    <row r="691" spans="1:12" ht="15" customHeight="1">
      <c r="A691" s="133"/>
      <c r="B691" s="132"/>
      <c r="C691" s="132"/>
      <c r="D691" s="132"/>
      <c r="E691" s="132"/>
      <c r="F691" s="132"/>
      <c r="G691" s="132"/>
      <c r="H691" s="132"/>
      <c r="I691" s="132"/>
      <c r="J691" s="132"/>
      <c r="K691" s="132"/>
      <c r="L691" s="132"/>
    </row>
    <row r="692" spans="1:12" ht="15" customHeight="1">
      <c r="A692" s="133"/>
      <c r="B692" s="132"/>
      <c r="C692" s="132"/>
      <c r="D692" s="132"/>
      <c r="E692" s="132"/>
      <c r="F692" s="132"/>
      <c r="G692" s="132"/>
      <c r="H692" s="132"/>
      <c r="I692" s="132"/>
      <c r="J692" s="132"/>
      <c r="K692" s="132"/>
      <c r="L692" s="132"/>
    </row>
    <row r="693" spans="1:12" ht="15" customHeight="1">
      <c r="A693" s="133"/>
      <c r="B693" s="132"/>
      <c r="C693" s="132"/>
      <c r="D693" s="132"/>
      <c r="E693" s="132"/>
      <c r="F693" s="132"/>
      <c r="G693" s="132"/>
      <c r="H693" s="132"/>
      <c r="I693" s="132"/>
      <c r="J693" s="132"/>
      <c r="K693" s="132"/>
      <c r="L693" s="132"/>
    </row>
    <row r="694" spans="1:12" ht="15" customHeight="1">
      <c r="A694" s="133"/>
      <c r="B694" s="132"/>
      <c r="C694" s="132"/>
      <c r="D694" s="132"/>
      <c r="E694" s="132"/>
      <c r="F694" s="132"/>
      <c r="G694" s="132"/>
      <c r="H694" s="132"/>
      <c r="I694" s="132"/>
      <c r="J694" s="132"/>
      <c r="K694" s="132"/>
      <c r="L694" s="132"/>
    </row>
    <row r="695" spans="1:12" ht="15" customHeight="1">
      <c r="A695" s="133"/>
      <c r="B695" s="132"/>
      <c r="C695" s="132"/>
      <c r="D695" s="132"/>
      <c r="E695" s="132"/>
      <c r="F695" s="132"/>
      <c r="G695" s="132"/>
      <c r="H695" s="132"/>
      <c r="I695" s="132"/>
      <c r="J695" s="132"/>
      <c r="K695" s="132"/>
      <c r="L695" s="132"/>
    </row>
    <row r="696" spans="1:12" ht="15" customHeight="1">
      <c r="A696" s="133"/>
      <c r="B696" s="132"/>
      <c r="C696" s="132"/>
      <c r="D696" s="132"/>
      <c r="E696" s="132"/>
      <c r="F696" s="132"/>
      <c r="G696" s="132"/>
      <c r="H696" s="132"/>
      <c r="I696" s="132"/>
      <c r="J696" s="132"/>
      <c r="K696" s="132"/>
      <c r="L696" s="132"/>
    </row>
    <row r="697" spans="1:12" ht="15" customHeight="1">
      <c r="A697" s="133"/>
      <c r="B697" s="132"/>
      <c r="C697" s="132"/>
      <c r="D697" s="132"/>
      <c r="E697" s="132"/>
      <c r="F697" s="132"/>
      <c r="G697" s="132"/>
      <c r="H697" s="132"/>
      <c r="I697" s="132"/>
      <c r="J697" s="132"/>
      <c r="K697" s="132"/>
      <c r="L697" s="132"/>
    </row>
    <row r="698" spans="1:12" ht="15" customHeight="1">
      <c r="A698" s="133"/>
      <c r="B698" s="132"/>
      <c r="C698" s="132"/>
      <c r="D698" s="132"/>
      <c r="E698" s="132"/>
      <c r="F698" s="132"/>
      <c r="G698" s="132"/>
      <c r="H698" s="132"/>
      <c r="I698" s="132"/>
      <c r="J698" s="132"/>
      <c r="K698" s="132"/>
      <c r="L698" s="132"/>
    </row>
    <row r="699" spans="1:12" ht="15" customHeight="1">
      <c r="A699" s="131"/>
      <c r="B699" s="132"/>
      <c r="C699" s="132"/>
      <c r="D699" s="132"/>
      <c r="E699" s="132"/>
      <c r="F699" s="132"/>
      <c r="G699" s="132"/>
      <c r="H699" s="132"/>
      <c r="I699" s="132"/>
      <c r="J699" s="132"/>
      <c r="K699" s="132"/>
      <c r="L699" s="132"/>
    </row>
    <row r="700" spans="1:12" ht="15" customHeight="1">
      <c r="A700" s="133"/>
      <c r="B700" s="132"/>
      <c r="C700" s="132"/>
      <c r="D700" s="132"/>
      <c r="E700" s="132"/>
      <c r="F700" s="132"/>
      <c r="G700" s="132"/>
      <c r="H700" s="132"/>
      <c r="I700" s="132"/>
      <c r="J700" s="132"/>
      <c r="K700" s="132"/>
      <c r="L700" s="132"/>
    </row>
    <row r="701" spans="1:12" ht="15" customHeight="1">
      <c r="A701" s="133"/>
      <c r="B701" s="132"/>
      <c r="C701" s="132"/>
      <c r="D701" s="132"/>
      <c r="E701" s="132"/>
      <c r="F701" s="132"/>
      <c r="G701" s="132"/>
      <c r="H701" s="132"/>
      <c r="I701" s="132"/>
      <c r="J701" s="132"/>
      <c r="K701" s="132"/>
      <c r="L701" s="132"/>
    </row>
    <row r="702" spans="1:12" ht="15" customHeight="1">
      <c r="A702" s="133"/>
      <c r="B702" s="132"/>
      <c r="C702" s="132"/>
      <c r="D702" s="132"/>
      <c r="E702" s="132"/>
      <c r="F702" s="132"/>
      <c r="G702" s="132"/>
      <c r="H702" s="132"/>
      <c r="I702" s="132"/>
      <c r="J702" s="132"/>
      <c r="K702" s="132"/>
      <c r="L702" s="132"/>
    </row>
    <row r="703" spans="1:12" ht="15" customHeight="1">
      <c r="A703" s="133"/>
      <c r="B703" s="132"/>
      <c r="C703" s="132"/>
      <c r="D703" s="132"/>
      <c r="E703" s="132"/>
      <c r="F703" s="132"/>
      <c r="G703" s="132"/>
      <c r="H703" s="132"/>
      <c r="I703" s="132"/>
      <c r="J703" s="132"/>
      <c r="K703" s="132"/>
      <c r="L703" s="132"/>
    </row>
    <row r="704" spans="1:12" ht="15" customHeight="1">
      <c r="A704" s="133"/>
      <c r="B704" s="132"/>
      <c r="C704" s="132"/>
      <c r="D704" s="132"/>
      <c r="E704" s="132"/>
      <c r="F704" s="132"/>
      <c r="G704" s="132"/>
      <c r="H704" s="132"/>
      <c r="I704" s="132"/>
      <c r="J704" s="132"/>
      <c r="K704" s="132"/>
      <c r="L704" s="132"/>
    </row>
    <row r="705" spans="1:12" ht="15" customHeight="1">
      <c r="A705" s="133"/>
      <c r="B705" s="132"/>
      <c r="C705" s="132"/>
      <c r="D705" s="132"/>
      <c r="E705" s="132"/>
      <c r="F705" s="132"/>
      <c r="G705" s="132"/>
      <c r="H705" s="132"/>
      <c r="I705" s="132"/>
      <c r="J705" s="132"/>
      <c r="K705" s="132"/>
      <c r="L705" s="132"/>
    </row>
    <row r="706" spans="1:12" ht="15" customHeight="1">
      <c r="A706" s="133"/>
      <c r="B706" s="132"/>
      <c r="C706" s="132"/>
      <c r="D706" s="132"/>
      <c r="E706" s="132"/>
      <c r="F706" s="132"/>
      <c r="G706" s="132"/>
      <c r="H706" s="132"/>
      <c r="I706" s="132"/>
      <c r="J706" s="132"/>
      <c r="K706" s="132"/>
      <c r="L706" s="132"/>
    </row>
    <row r="707" spans="1:12" ht="15" customHeight="1">
      <c r="A707" s="133"/>
      <c r="B707" s="132"/>
      <c r="C707" s="132"/>
      <c r="D707" s="132"/>
      <c r="E707" s="132"/>
      <c r="F707" s="132"/>
      <c r="G707" s="132"/>
      <c r="H707" s="132"/>
      <c r="I707" s="132"/>
      <c r="J707" s="132"/>
      <c r="K707" s="132"/>
      <c r="L707" s="132"/>
    </row>
    <row r="708" spans="1:12" ht="15" customHeight="1">
      <c r="A708" s="133"/>
      <c r="B708" s="132"/>
      <c r="C708" s="132"/>
      <c r="D708" s="132"/>
      <c r="E708" s="132"/>
      <c r="F708" s="132"/>
      <c r="G708" s="132"/>
      <c r="H708" s="132"/>
      <c r="I708" s="132"/>
      <c r="J708" s="132"/>
      <c r="K708" s="132"/>
      <c r="L708" s="132"/>
    </row>
    <row r="709" spans="1:12" ht="15" customHeight="1">
      <c r="A709" s="133"/>
      <c r="B709" s="132"/>
      <c r="C709" s="132"/>
      <c r="D709" s="132"/>
      <c r="E709" s="132"/>
      <c r="F709" s="132"/>
      <c r="G709" s="132"/>
      <c r="H709" s="132"/>
      <c r="I709" s="132"/>
      <c r="J709" s="132"/>
      <c r="K709" s="132"/>
      <c r="L709" s="132"/>
    </row>
    <row r="710" spans="1:12" ht="15" customHeight="1">
      <c r="A710" s="133"/>
      <c r="B710" s="132"/>
      <c r="C710" s="132"/>
      <c r="D710" s="132"/>
      <c r="E710" s="132"/>
      <c r="F710" s="132"/>
      <c r="G710" s="132"/>
      <c r="H710" s="132"/>
      <c r="I710" s="132"/>
      <c r="J710" s="132"/>
      <c r="K710" s="132"/>
      <c r="L710" s="132"/>
    </row>
    <row r="711" spans="1:12" ht="15" customHeight="1">
      <c r="A711" s="133"/>
      <c r="B711" s="132"/>
      <c r="C711" s="132"/>
      <c r="D711" s="132"/>
      <c r="E711" s="132"/>
      <c r="F711" s="132"/>
      <c r="G711" s="132"/>
      <c r="H711" s="132"/>
      <c r="I711" s="132"/>
      <c r="J711" s="132"/>
      <c r="K711" s="132"/>
      <c r="L711" s="132"/>
    </row>
    <row r="712" spans="1:12" ht="15" customHeight="1">
      <c r="A712" s="133"/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</row>
    <row r="713" spans="1:12" ht="15" customHeight="1">
      <c r="A713" s="133"/>
      <c r="B713" s="132"/>
      <c r="C713" s="132"/>
      <c r="D713" s="132"/>
      <c r="E713" s="132"/>
      <c r="F713" s="132"/>
      <c r="G713" s="132"/>
      <c r="H713" s="132"/>
      <c r="I713" s="132"/>
      <c r="J713" s="132"/>
      <c r="K713" s="132"/>
      <c r="L713" s="132"/>
    </row>
    <row r="714" spans="1:12" ht="15" customHeight="1">
      <c r="A714" s="133"/>
      <c r="B714" s="132"/>
      <c r="C714" s="132"/>
      <c r="D714" s="132"/>
      <c r="E714" s="132"/>
      <c r="F714" s="132"/>
      <c r="G714" s="132"/>
      <c r="H714" s="132"/>
      <c r="I714" s="132"/>
      <c r="J714" s="132"/>
      <c r="K714" s="132"/>
      <c r="L714" s="132"/>
    </row>
    <row r="715" spans="1:12" ht="15" customHeight="1">
      <c r="A715" s="133"/>
      <c r="B715" s="132"/>
      <c r="C715" s="132"/>
      <c r="D715" s="132"/>
      <c r="E715" s="132"/>
      <c r="F715" s="132"/>
      <c r="G715" s="132"/>
      <c r="H715" s="132"/>
      <c r="I715" s="132"/>
      <c r="J715" s="132"/>
      <c r="K715" s="132"/>
      <c r="L715" s="132"/>
    </row>
    <row r="716" spans="1:12" ht="15" customHeight="1">
      <c r="A716" s="133"/>
      <c r="B716" s="132"/>
      <c r="C716" s="132"/>
      <c r="D716" s="132"/>
      <c r="E716" s="132"/>
      <c r="F716" s="132"/>
      <c r="G716" s="132"/>
      <c r="H716" s="132"/>
      <c r="I716" s="132"/>
      <c r="J716" s="132"/>
      <c r="K716" s="132"/>
      <c r="L716" s="132"/>
    </row>
    <row r="717" spans="1:12" ht="15" customHeight="1">
      <c r="A717" s="133"/>
      <c r="B717" s="132"/>
      <c r="C717" s="132"/>
      <c r="D717" s="132"/>
      <c r="E717" s="132"/>
      <c r="F717" s="132"/>
      <c r="G717" s="132"/>
      <c r="H717" s="132"/>
      <c r="I717" s="132"/>
      <c r="J717" s="132"/>
      <c r="K717" s="132"/>
      <c r="L717" s="132"/>
    </row>
    <row r="718" spans="1:12" ht="15" customHeight="1">
      <c r="A718" s="133"/>
      <c r="B718" s="132"/>
      <c r="C718" s="132"/>
      <c r="D718" s="132"/>
      <c r="E718" s="132"/>
      <c r="F718" s="132"/>
      <c r="G718" s="132"/>
      <c r="H718" s="132"/>
      <c r="I718" s="132"/>
      <c r="J718" s="132"/>
      <c r="K718" s="132"/>
      <c r="L718" s="132"/>
    </row>
    <row r="719" spans="1:12" ht="15" customHeight="1">
      <c r="A719" s="133"/>
      <c r="B719" s="132"/>
      <c r="C719" s="132"/>
      <c r="D719" s="132"/>
      <c r="E719" s="132"/>
      <c r="F719" s="132"/>
      <c r="G719" s="132"/>
      <c r="H719" s="132"/>
      <c r="I719" s="132"/>
      <c r="J719" s="132"/>
      <c r="K719" s="132"/>
      <c r="L719" s="132"/>
    </row>
    <row r="720" spans="1:12" ht="15" customHeight="1">
      <c r="A720" s="133"/>
      <c r="B720" s="132"/>
      <c r="C720" s="132"/>
      <c r="D720" s="132"/>
      <c r="E720" s="132"/>
      <c r="F720" s="132"/>
      <c r="G720" s="132"/>
      <c r="H720" s="132"/>
      <c r="I720" s="132"/>
      <c r="J720" s="132"/>
      <c r="K720" s="132"/>
      <c r="L720" s="132"/>
    </row>
    <row r="721" spans="1:12" ht="15" customHeight="1">
      <c r="A721" s="133"/>
      <c r="B721" s="132"/>
      <c r="C721" s="132"/>
      <c r="D721" s="132"/>
      <c r="E721" s="132"/>
      <c r="F721" s="132"/>
      <c r="G721" s="132"/>
      <c r="H721" s="132"/>
      <c r="I721" s="132"/>
      <c r="J721" s="132"/>
      <c r="K721" s="132"/>
      <c r="L721" s="132"/>
    </row>
    <row r="722" spans="1:12" ht="15" customHeight="1">
      <c r="A722" s="133"/>
      <c r="B722" s="132"/>
      <c r="C722" s="132"/>
      <c r="D722" s="132"/>
      <c r="E722" s="132"/>
      <c r="F722" s="132"/>
      <c r="G722" s="132"/>
      <c r="H722" s="132"/>
      <c r="I722" s="132"/>
      <c r="J722" s="132"/>
      <c r="K722" s="132"/>
      <c r="L722" s="132"/>
    </row>
    <row r="723" spans="1:12" ht="15" customHeight="1">
      <c r="A723" s="133"/>
      <c r="B723" s="132"/>
      <c r="C723" s="132"/>
      <c r="D723" s="132"/>
      <c r="E723" s="132"/>
      <c r="F723" s="132"/>
      <c r="G723" s="132"/>
      <c r="H723" s="132"/>
      <c r="I723" s="132"/>
      <c r="J723" s="132"/>
      <c r="K723" s="132"/>
      <c r="L723" s="132"/>
    </row>
    <row r="724" spans="1:12" ht="15" customHeight="1">
      <c r="A724" s="133"/>
      <c r="B724" s="132"/>
      <c r="C724" s="132"/>
      <c r="D724" s="132"/>
      <c r="E724" s="132"/>
      <c r="F724" s="132"/>
      <c r="G724" s="132"/>
      <c r="H724" s="132"/>
      <c r="I724" s="132"/>
      <c r="J724" s="132"/>
      <c r="K724" s="132"/>
      <c r="L724" s="132"/>
    </row>
    <row r="725" spans="1:12" ht="15" customHeight="1">
      <c r="A725" s="133"/>
      <c r="B725" s="132"/>
      <c r="C725" s="132"/>
      <c r="D725" s="132"/>
      <c r="E725" s="132"/>
      <c r="F725" s="132"/>
      <c r="G725" s="132"/>
      <c r="H725" s="132"/>
      <c r="I725" s="132"/>
      <c r="J725" s="132"/>
      <c r="K725" s="132"/>
      <c r="L725" s="132"/>
    </row>
    <row r="726" spans="1:12" ht="15" customHeight="1">
      <c r="A726" s="133"/>
      <c r="B726" s="132"/>
      <c r="C726" s="132"/>
      <c r="D726" s="132"/>
      <c r="E726" s="132"/>
      <c r="F726" s="132"/>
      <c r="G726" s="132"/>
      <c r="H726" s="132"/>
      <c r="I726" s="132"/>
      <c r="J726" s="132"/>
      <c r="K726" s="132"/>
      <c r="L726" s="132"/>
    </row>
    <row r="727" spans="1:12" ht="15" customHeight="1">
      <c r="A727" s="133"/>
      <c r="B727" s="132"/>
      <c r="C727" s="132"/>
      <c r="D727" s="132"/>
      <c r="E727" s="132"/>
      <c r="F727" s="132"/>
      <c r="G727" s="132"/>
      <c r="H727" s="132"/>
      <c r="I727" s="132"/>
      <c r="J727" s="132"/>
      <c r="K727" s="132"/>
      <c r="L727" s="132"/>
    </row>
    <row r="728" spans="1:12" ht="15" customHeight="1">
      <c r="A728" s="133"/>
      <c r="B728" s="132"/>
      <c r="C728" s="132"/>
      <c r="D728" s="132"/>
      <c r="E728" s="132"/>
      <c r="F728" s="132"/>
      <c r="G728" s="132"/>
      <c r="H728" s="132"/>
      <c r="I728" s="132"/>
      <c r="J728" s="132"/>
      <c r="K728" s="132"/>
      <c r="L728" s="132"/>
    </row>
    <row r="729" spans="1:12" ht="15" customHeight="1">
      <c r="A729" s="133"/>
      <c r="B729" s="132"/>
      <c r="C729" s="132"/>
      <c r="D729" s="132"/>
      <c r="E729" s="132"/>
      <c r="F729" s="132"/>
      <c r="G729" s="132"/>
      <c r="H729" s="132"/>
      <c r="I729" s="132"/>
      <c r="J729" s="132"/>
      <c r="K729" s="132"/>
      <c r="L729" s="132"/>
    </row>
    <row r="730" spans="1:12" ht="15" customHeight="1">
      <c r="A730" s="133"/>
      <c r="B730" s="132"/>
      <c r="C730" s="132"/>
      <c r="D730" s="132"/>
      <c r="E730" s="132"/>
      <c r="F730" s="132"/>
      <c r="G730" s="132"/>
      <c r="H730" s="132"/>
      <c r="I730" s="132"/>
      <c r="J730" s="132"/>
      <c r="K730" s="132"/>
      <c r="L730" s="132"/>
    </row>
    <row r="731" spans="1:12" ht="15" customHeight="1">
      <c r="A731" s="133"/>
      <c r="B731" s="132"/>
      <c r="C731" s="132"/>
      <c r="D731" s="132"/>
      <c r="E731" s="132"/>
      <c r="F731" s="132"/>
      <c r="G731" s="132"/>
      <c r="H731" s="132"/>
      <c r="I731" s="132"/>
      <c r="J731" s="132"/>
      <c r="K731" s="132"/>
      <c r="L731" s="132"/>
    </row>
    <row r="732" spans="1:12" ht="15" customHeight="1">
      <c r="A732" s="133"/>
      <c r="B732" s="132"/>
      <c r="C732" s="132"/>
      <c r="D732" s="132"/>
      <c r="E732" s="132"/>
      <c r="F732" s="132"/>
      <c r="G732" s="132"/>
      <c r="H732" s="132"/>
      <c r="I732" s="132"/>
      <c r="J732" s="132"/>
      <c r="K732" s="132"/>
      <c r="L732" s="132"/>
    </row>
    <row r="733" spans="1:12" ht="15" customHeight="1">
      <c r="A733" s="131"/>
      <c r="B733" s="132"/>
      <c r="C733" s="132"/>
      <c r="D733" s="132"/>
      <c r="E733" s="132"/>
      <c r="F733" s="132"/>
      <c r="G733" s="132"/>
      <c r="H733" s="132"/>
      <c r="I733" s="132"/>
      <c r="J733" s="132"/>
      <c r="K733" s="132"/>
      <c r="L733" s="132"/>
    </row>
    <row r="734" spans="1:12" ht="15" customHeight="1">
      <c r="A734" s="133"/>
      <c r="B734" s="132"/>
      <c r="C734" s="132"/>
      <c r="D734" s="132"/>
      <c r="E734" s="132"/>
      <c r="F734" s="132"/>
      <c r="G734" s="132"/>
      <c r="H734" s="132"/>
      <c r="I734" s="132"/>
      <c r="J734" s="132"/>
      <c r="K734" s="132"/>
      <c r="L734" s="132"/>
    </row>
    <row r="735" spans="1:12" ht="15" customHeight="1">
      <c r="A735" s="133"/>
      <c r="B735" s="132"/>
      <c r="C735" s="132"/>
      <c r="D735" s="132"/>
      <c r="E735" s="132"/>
      <c r="F735" s="132"/>
      <c r="G735" s="132"/>
      <c r="H735" s="132"/>
      <c r="I735" s="132"/>
      <c r="J735" s="132"/>
      <c r="K735" s="132"/>
      <c r="L735" s="132"/>
    </row>
    <row r="736" spans="1:12" ht="15" customHeight="1">
      <c r="A736" s="133"/>
      <c r="B736" s="132"/>
      <c r="C736" s="132"/>
      <c r="D736" s="132"/>
      <c r="E736" s="132"/>
      <c r="F736" s="132"/>
      <c r="G736" s="132"/>
      <c r="H736" s="132"/>
      <c r="I736" s="132"/>
      <c r="J736" s="132"/>
      <c r="K736" s="132"/>
      <c r="L736" s="132"/>
    </row>
    <row r="737" spans="1:12" ht="15" customHeight="1">
      <c r="A737" s="133"/>
      <c r="B737" s="132"/>
      <c r="C737" s="132"/>
      <c r="D737" s="132"/>
      <c r="E737" s="132"/>
      <c r="F737" s="132"/>
      <c r="G737" s="132"/>
      <c r="H737" s="132"/>
      <c r="I737" s="132"/>
      <c r="J737" s="132"/>
      <c r="K737" s="132"/>
      <c r="L737" s="132"/>
    </row>
    <row r="738" spans="1:12" ht="15" customHeight="1">
      <c r="A738" s="133"/>
      <c r="B738" s="132"/>
      <c r="C738" s="132"/>
      <c r="D738" s="132"/>
      <c r="E738" s="132"/>
      <c r="F738" s="132"/>
      <c r="G738" s="132"/>
      <c r="H738" s="132"/>
      <c r="I738" s="132"/>
      <c r="J738" s="132"/>
      <c r="K738" s="132"/>
      <c r="L738" s="132"/>
    </row>
    <row r="739" spans="1:12" ht="15" customHeight="1">
      <c r="A739" s="133"/>
      <c r="B739" s="132"/>
      <c r="C739" s="132"/>
      <c r="D739" s="132"/>
      <c r="E739" s="132"/>
      <c r="F739" s="132"/>
      <c r="G739" s="132"/>
      <c r="H739" s="132"/>
      <c r="I739" s="132"/>
      <c r="J739" s="132"/>
      <c r="K739" s="132"/>
      <c r="L739" s="132"/>
    </row>
    <row r="740" spans="1:12" ht="15" customHeight="1">
      <c r="A740" s="133"/>
      <c r="B740" s="132"/>
      <c r="C740" s="132"/>
      <c r="D740" s="132"/>
      <c r="E740" s="132"/>
      <c r="F740" s="132"/>
      <c r="G740" s="132"/>
      <c r="H740" s="132"/>
      <c r="I740" s="132"/>
      <c r="J740" s="132"/>
      <c r="K740" s="132"/>
      <c r="L740" s="132"/>
    </row>
    <row r="741" spans="1:12" ht="15" customHeight="1">
      <c r="A741" s="133"/>
      <c r="B741" s="132"/>
      <c r="C741" s="132"/>
      <c r="D741" s="132"/>
      <c r="E741" s="132"/>
      <c r="F741" s="132"/>
      <c r="G741" s="132"/>
      <c r="H741" s="132"/>
      <c r="I741" s="132"/>
      <c r="J741" s="132"/>
      <c r="K741" s="132"/>
      <c r="L741" s="132"/>
    </row>
    <row r="742" spans="1:12" ht="15" customHeight="1">
      <c r="A742" s="133"/>
      <c r="B742" s="132"/>
      <c r="C742" s="132"/>
      <c r="D742" s="132"/>
      <c r="E742" s="132"/>
      <c r="F742" s="132"/>
      <c r="G742" s="132"/>
      <c r="H742" s="132"/>
      <c r="I742" s="132"/>
      <c r="J742" s="132"/>
      <c r="K742" s="132"/>
      <c r="L742" s="132"/>
    </row>
    <row r="743" spans="1:12" ht="15" customHeight="1">
      <c r="A743" s="133"/>
      <c r="B743" s="132"/>
      <c r="C743" s="132"/>
      <c r="D743" s="132"/>
      <c r="E743" s="132"/>
      <c r="F743" s="132"/>
      <c r="G743" s="132"/>
      <c r="H743" s="132"/>
      <c r="I743" s="132"/>
      <c r="J743" s="132"/>
      <c r="K743" s="132"/>
      <c r="L743" s="132"/>
    </row>
    <row r="744" spans="1:12" ht="15" customHeight="1">
      <c r="A744" s="133"/>
      <c r="B744" s="132"/>
      <c r="C744" s="132"/>
      <c r="D744" s="132"/>
      <c r="E744" s="132"/>
      <c r="F744" s="132"/>
      <c r="G744" s="132"/>
      <c r="H744" s="132"/>
      <c r="I744" s="132"/>
      <c r="J744" s="132"/>
      <c r="K744" s="132"/>
      <c r="L744" s="132"/>
    </row>
    <row r="745" spans="1:12" ht="15" customHeight="1">
      <c r="A745" s="133"/>
      <c r="B745" s="132"/>
      <c r="C745" s="132"/>
      <c r="D745" s="132"/>
      <c r="E745" s="132"/>
      <c r="F745" s="132"/>
      <c r="G745" s="132"/>
      <c r="H745" s="132"/>
      <c r="I745" s="132"/>
      <c r="J745" s="132"/>
      <c r="K745" s="132"/>
      <c r="L745" s="132"/>
    </row>
    <row r="746" spans="1:12" ht="15" customHeight="1">
      <c r="A746" s="133"/>
      <c r="B746" s="132"/>
      <c r="C746" s="132"/>
      <c r="D746" s="132"/>
      <c r="E746" s="132"/>
      <c r="F746" s="132"/>
      <c r="G746" s="132"/>
      <c r="H746" s="132"/>
      <c r="I746" s="132"/>
      <c r="J746" s="132"/>
      <c r="K746" s="132"/>
      <c r="L746" s="132"/>
    </row>
    <row r="747" spans="1:12" ht="15" customHeight="1">
      <c r="A747" s="133"/>
      <c r="B747" s="132"/>
      <c r="C747" s="132"/>
      <c r="D747" s="132"/>
      <c r="E747" s="132"/>
      <c r="F747" s="132"/>
      <c r="G747" s="132"/>
      <c r="H747" s="132"/>
      <c r="I747" s="132"/>
      <c r="J747" s="132"/>
      <c r="K747" s="132"/>
      <c r="L747" s="132"/>
    </row>
    <row r="748" spans="1:12" ht="15" customHeight="1">
      <c r="A748" s="133"/>
      <c r="B748" s="132"/>
      <c r="C748" s="132"/>
      <c r="D748" s="132"/>
      <c r="E748" s="132"/>
      <c r="F748" s="132"/>
      <c r="G748" s="132"/>
      <c r="H748" s="132"/>
      <c r="I748" s="132"/>
      <c r="J748" s="132"/>
      <c r="K748" s="132"/>
      <c r="L748" s="132"/>
    </row>
    <row r="749" spans="1:12" ht="15" customHeight="1">
      <c r="A749" s="133"/>
      <c r="B749" s="132"/>
      <c r="C749" s="132"/>
      <c r="D749" s="132"/>
      <c r="E749" s="132"/>
      <c r="F749" s="132"/>
      <c r="G749" s="132"/>
      <c r="H749" s="132"/>
      <c r="I749" s="132"/>
      <c r="J749" s="132"/>
      <c r="K749" s="132"/>
      <c r="L749" s="132"/>
    </row>
    <row r="750" spans="1:12" ht="15" customHeight="1">
      <c r="A750" s="133"/>
      <c r="B750" s="132"/>
      <c r="C750" s="132"/>
      <c r="D750" s="132"/>
      <c r="E750" s="132"/>
      <c r="F750" s="132"/>
      <c r="G750" s="132"/>
      <c r="H750" s="132"/>
      <c r="I750" s="132"/>
      <c r="J750" s="132"/>
      <c r="K750" s="132"/>
      <c r="L750" s="132"/>
    </row>
    <row r="751" spans="1:12" ht="15" customHeight="1">
      <c r="A751" s="133"/>
      <c r="B751" s="132"/>
      <c r="C751" s="132"/>
      <c r="D751" s="132"/>
      <c r="E751" s="132"/>
      <c r="F751" s="132"/>
      <c r="G751" s="132"/>
      <c r="H751" s="132"/>
      <c r="I751" s="132"/>
      <c r="J751" s="132"/>
      <c r="K751" s="132"/>
      <c r="L751" s="132"/>
    </row>
    <row r="752" spans="1:12" ht="15" customHeight="1">
      <c r="A752" s="133"/>
      <c r="B752" s="132"/>
      <c r="C752" s="132"/>
      <c r="D752" s="132"/>
      <c r="E752" s="132"/>
      <c r="F752" s="132"/>
      <c r="G752" s="132"/>
      <c r="H752" s="132"/>
      <c r="I752" s="132"/>
      <c r="J752" s="132"/>
      <c r="K752" s="132"/>
      <c r="L752" s="132"/>
    </row>
    <row r="753" spans="1:12" ht="15" customHeight="1">
      <c r="A753" s="133"/>
      <c r="B753" s="132"/>
      <c r="C753" s="132"/>
      <c r="D753" s="132"/>
      <c r="E753" s="132"/>
      <c r="F753" s="132"/>
      <c r="G753" s="132"/>
      <c r="H753" s="132"/>
      <c r="I753" s="132"/>
      <c r="J753" s="132"/>
      <c r="K753" s="132"/>
      <c r="L753" s="132"/>
    </row>
    <row r="754" spans="1:12" ht="15" customHeight="1">
      <c r="A754" s="133"/>
      <c r="B754" s="132"/>
      <c r="C754" s="132"/>
      <c r="D754" s="132"/>
      <c r="E754" s="132"/>
      <c r="F754" s="132"/>
      <c r="G754" s="132"/>
      <c r="H754" s="132"/>
      <c r="I754" s="132"/>
      <c r="J754" s="132"/>
      <c r="K754" s="132"/>
      <c r="L754" s="132"/>
    </row>
    <row r="755" spans="1:12" ht="15" customHeight="1">
      <c r="A755" s="133"/>
      <c r="B755" s="132"/>
      <c r="C755" s="132"/>
      <c r="D755" s="132"/>
      <c r="E755" s="132"/>
      <c r="F755" s="132"/>
      <c r="G755" s="132"/>
      <c r="H755" s="132"/>
      <c r="I755" s="132"/>
      <c r="J755" s="132"/>
      <c r="K755" s="132"/>
      <c r="L755" s="132"/>
    </row>
    <row r="756" spans="1:12" ht="15" customHeight="1">
      <c r="A756" s="133"/>
      <c r="B756" s="132"/>
      <c r="C756" s="132"/>
      <c r="D756" s="132"/>
      <c r="E756" s="132"/>
      <c r="F756" s="132"/>
      <c r="G756" s="132"/>
      <c r="H756" s="132"/>
      <c r="I756" s="132"/>
      <c r="J756" s="132"/>
      <c r="K756" s="132"/>
      <c r="L756" s="132"/>
    </row>
    <row r="757" spans="1:12" ht="15" customHeight="1">
      <c r="A757" s="133"/>
      <c r="B757" s="132"/>
      <c r="C757" s="132"/>
      <c r="D757" s="132"/>
      <c r="E757" s="132"/>
      <c r="F757" s="132"/>
      <c r="G757" s="132"/>
      <c r="H757" s="132"/>
      <c r="I757" s="132"/>
      <c r="J757" s="132"/>
      <c r="K757" s="132"/>
      <c r="L757" s="132"/>
    </row>
    <row r="758" spans="1:12" ht="15" customHeight="1">
      <c r="A758" s="133"/>
      <c r="B758" s="132"/>
      <c r="C758" s="132"/>
      <c r="D758" s="132"/>
      <c r="E758" s="132"/>
      <c r="F758" s="132"/>
      <c r="G758" s="132"/>
      <c r="H758" s="132"/>
      <c r="I758" s="132"/>
      <c r="J758" s="132"/>
      <c r="K758" s="132"/>
      <c r="L758" s="132"/>
    </row>
    <row r="759" spans="1:12" ht="15" customHeight="1">
      <c r="A759" s="133"/>
      <c r="B759" s="132"/>
      <c r="C759" s="132"/>
      <c r="D759" s="132"/>
      <c r="E759" s="132"/>
      <c r="F759" s="132"/>
      <c r="G759" s="132"/>
      <c r="H759" s="132"/>
      <c r="I759" s="132"/>
      <c r="J759" s="132"/>
      <c r="K759" s="132"/>
      <c r="L759" s="132"/>
    </row>
    <row r="760" spans="1:12" ht="15" customHeight="1">
      <c r="A760" s="133"/>
      <c r="B760" s="132"/>
      <c r="C760" s="132"/>
      <c r="D760" s="132"/>
      <c r="E760" s="132"/>
      <c r="F760" s="132"/>
      <c r="G760" s="132"/>
      <c r="H760" s="132"/>
      <c r="I760" s="132"/>
      <c r="J760" s="132"/>
      <c r="K760" s="132"/>
      <c r="L760" s="132"/>
    </row>
    <row r="761" spans="1:12" ht="15" customHeight="1">
      <c r="A761" s="133"/>
      <c r="B761" s="132"/>
      <c r="C761" s="132"/>
      <c r="D761" s="132"/>
      <c r="E761" s="132"/>
      <c r="F761" s="132"/>
      <c r="G761" s="132"/>
      <c r="H761" s="132"/>
      <c r="I761" s="132"/>
      <c r="J761" s="132"/>
      <c r="K761" s="132"/>
      <c r="L761" s="132"/>
    </row>
    <row r="762" spans="1:12" ht="15" customHeight="1">
      <c r="A762" s="133"/>
      <c r="B762" s="132"/>
      <c r="C762" s="132"/>
      <c r="D762" s="132"/>
      <c r="E762" s="132"/>
      <c r="F762" s="132"/>
      <c r="G762" s="132"/>
      <c r="H762" s="132"/>
      <c r="I762" s="132"/>
      <c r="J762" s="132"/>
      <c r="K762" s="132"/>
      <c r="L762" s="132"/>
    </row>
    <row r="763" spans="1:12" ht="15" customHeight="1">
      <c r="A763" s="133"/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132"/>
    </row>
    <row r="764" spans="1:12" ht="15" customHeight="1">
      <c r="A764" s="133"/>
      <c r="B764" s="132"/>
      <c r="C764" s="132"/>
      <c r="D764" s="132"/>
      <c r="E764" s="132"/>
      <c r="F764" s="132"/>
      <c r="G764" s="132"/>
      <c r="H764" s="132"/>
      <c r="I764" s="132"/>
      <c r="J764" s="132"/>
      <c r="K764" s="132"/>
      <c r="L764" s="132"/>
    </row>
    <row r="765" spans="1:12" ht="15" customHeight="1">
      <c r="A765" s="133"/>
      <c r="B765" s="132"/>
      <c r="C765" s="132"/>
      <c r="D765" s="132"/>
      <c r="E765" s="132"/>
      <c r="F765" s="132"/>
      <c r="G765" s="132"/>
      <c r="H765" s="132"/>
      <c r="I765" s="132"/>
      <c r="J765" s="132"/>
      <c r="K765" s="132"/>
      <c r="L765" s="132"/>
    </row>
    <row r="766" spans="1:12" ht="15" customHeight="1">
      <c r="A766" s="133"/>
      <c r="B766" s="132"/>
      <c r="C766" s="132"/>
      <c r="D766" s="132"/>
      <c r="E766" s="132"/>
      <c r="F766" s="132"/>
      <c r="G766" s="132"/>
      <c r="H766" s="132"/>
      <c r="I766" s="132"/>
      <c r="J766" s="132"/>
      <c r="K766" s="132"/>
      <c r="L766" s="132"/>
    </row>
    <row r="767" spans="1:12" ht="15" customHeight="1">
      <c r="A767" s="135"/>
      <c r="B767" s="132"/>
      <c r="C767" s="132"/>
      <c r="D767" s="132"/>
      <c r="E767" s="132"/>
      <c r="F767" s="132"/>
      <c r="G767" s="132"/>
      <c r="H767" s="132"/>
      <c r="I767" s="132"/>
      <c r="J767" s="132"/>
      <c r="K767" s="132"/>
      <c r="L767" s="132"/>
    </row>
    <row r="768" spans="1:12" ht="15" customHeight="1">
      <c r="A768" s="133"/>
      <c r="B768" s="132"/>
      <c r="C768" s="132"/>
      <c r="D768" s="132"/>
      <c r="E768" s="132"/>
      <c r="F768" s="132"/>
      <c r="G768" s="132"/>
      <c r="H768" s="132"/>
      <c r="I768" s="132"/>
      <c r="J768" s="132"/>
      <c r="K768" s="132"/>
      <c r="L768" s="132"/>
    </row>
    <row r="769" spans="1:12" ht="15" customHeight="1">
      <c r="A769" s="133"/>
      <c r="B769" s="132"/>
      <c r="C769" s="132"/>
      <c r="D769" s="132"/>
      <c r="E769" s="132"/>
      <c r="F769" s="132"/>
      <c r="G769" s="132"/>
      <c r="H769" s="132"/>
      <c r="I769" s="132"/>
      <c r="J769" s="132"/>
      <c r="K769" s="132"/>
      <c r="L769" s="132"/>
    </row>
    <row r="770" spans="1:12" ht="15" customHeight="1">
      <c r="A770" s="133"/>
      <c r="B770" s="132"/>
      <c r="C770" s="132"/>
      <c r="D770" s="132"/>
      <c r="E770" s="132"/>
      <c r="F770" s="132"/>
      <c r="G770" s="132"/>
      <c r="H770" s="132"/>
      <c r="I770" s="132"/>
      <c r="J770" s="132"/>
      <c r="K770" s="132"/>
      <c r="L770" s="132"/>
    </row>
    <row r="771" spans="1:12" ht="15" customHeight="1">
      <c r="A771" s="133"/>
      <c r="B771" s="132"/>
      <c r="C771" s="132"/>
      <c r="D771" s="132"/>
      <c r="E771" s="132"/>
      <c r="F771" s="132"/>
      <c r="G771" s="132"/>
      <c r="H771" s="132"/>
      <c r="I771" s="132"/>
      <c r="J771" s="132"/>
      <c r="K771" s="132"/>
      <c r="L771" s="132"/>
    </row>
    <row r="772" spans="1:12" ht="15" customHeight="1">
      <c r="A772" s="133"/>
      <c r="B772" s="132"/>
      <c r="C772" s="132"/>
      <c r="D772" s="132"/>
      <c r="E772" s="132"/>
      <c r="F772" s="132"/>
      <c r="G772" s="132"/>
      <c r="H772" s="132"/>
      <c r="I772" s="132"/>
      <c r="J772" s="132"/>
      <c r="K772" s="132"/>
      <c r="L772" s="132"/>
    </row>
    <row r="773" spans="1:12" ht="15" customHeight="1">
      <c r="A773" s="133"/>
      <c r="B773" s="132"/>
      <c r="C773" s="132"/>
      <c r="D773" s="132"/>
      <c r="E773" s="132"/>
      <c r="F773" s="132"/>
      <c r="G773" s="132"/>
      <c r="H773" s="132"/>
      <c r="I773" s="132"/>
      <c r="J773" s="132"/>
      <c r="K773" s="132"/>
      <c r="L773" s="132"/>
    </row>
    <row r="774" spans="1:12" ht="15" customHeight="1">
      <c r="A774" s="133"/>
      <c r="B774" s="132"/>
      <c r="C774" s="132"/>
      <c r="D774" s="132"/>
      <c r="E774" s="132"/>
      <c r="F774" s="132"/>
      <c r="G774" s="132"/>
      <c r="H774" s="132"/>
      <c r="I774" s="132"/>
      <c r="J774" s="132"/>
      <c r="K774" s="132"/>
      <c r="L774" s="132"/>
    </row>
    <row r="775" spans="1:12" ht="15" customHeight="1">
      <c r="A775" s="133"/>
      <c r="B775" s="132"/>
      <c r="C775" s="132"/>
      <c r="D775" s="132"/>
      <c r="E775" s="132"/>
      <c r="F775" s="132"/>
      <c r="G775" s="132"/>
      <c r="H775" s="132"/>
      <c r="I775" s="132"/>
      <c r="J775" s="132"/>
      <c r="K775" s="132"/>
      <c r="L775" s="132"/>
    </row>
    <row r="776" spans="1:12" ht="15" customHeight="1">
      <c r="A776" s="133"/>
      <c r="B776" s="132"/>
      <c r="C776" s="132"/>
      <c r="D776" s="132"/>
      <c r="E776" s="132"/>
      <c r="F776" s="132"/>
      <c r="G776" s="132"/>
      <c r="H776" s="132"/>
      <c r="I776" s="132"/>
      <c r="J776" s="132"/>
      <c r="K776" s="132"/>
      <c r="L776" s="132"/>
    </row>
    <row r="777" spans="1:12" ht="15" customHeight="1">
      <c r="A777" s="133"/>
      <c r="B777" s="132"/>
      <c r="C777" s="132"/>
      <c r="D777" s="132"/>
      <c r="E777" s="132"/>
      <c r="F777" s="132"/>
      <c r="G777" s="132"/>
      <c r="H777" s="132"/>
      <c r="I777" s="132"/>
      <c r="J777" s="132"/>
      <c r="K777" s="132"/>
      <c r="L777" s="132"/>
    </row>
    <row r="778" spans="1:12" ht="15" customHeight="1">
      <c r="A778" s="133"/>
      <c r="B778" s="132"/>
      <c r="C778" s="132"/>
      <c r="D778" s="132"/>
      <c r="E778" s="132"/>
      <c r="F778" s="132"/>
      <c r="G778" s="132"/>
      <c r="H778" s="132"/>
      <c r="I778" s="132"/>
      <c r="J778" s="132"/>
      <c r="K778" s="132"/>
      <c r="L778" s="132"/>
    </row>
    <row r="779" spans="1:12" ht="15" customHeight="1">
      <c r="A779" s="133"/>
      <c r="B779" s="132"/>
      <c r="C779" s="132"/>
      <c r="D779" s="132"/>
      <c r="E779" s="132"/>
      <c r="F779" s="132"/>
      <c r="G779" s="132"/>
      <c r="H779" s="132"/>
      <c r="I779" s="132"/>
      <c r="J779" s="132"/>
      <c r="K779" s="132"/>
      <c r="L779" s="132"/>
    </row>
    <row r="780" spans="1:12" ht="15" customHeight="1">
      <c r="A780" s="133"/>
      <c r="B780" s="132"/>
      <c r="C780" s="132"/>
      <c r="D780" s="132"/>
      <c r="E780" s="132"/>
      <c r="F780" s="132"/>
      <c r="G780" s="132"/>
      <c r="H780" s="132"/>
      <c r="I780" s="132"/>
      <c r="J780" s="132"/>
      <c r="K780" s="132"/>
      <c r="L780" s="132"/>
    </row>
    <row r="781" spans="1:12" ht="15" customHeight="1">
      <c r="A781" s="133"/>
      <c r="B781" s="132"/>
      <c r="C781" s="132"/>
      <c r="D781" s="132"/>
      <c r="E781" s="132"/>
      <c r="F781" s="132"/>
      <c r="G781" s="132"/>
      <c r="H781" s="132"/>
      <c r="I781" s="132"/>
      <c r="J781" s="132"/>
      <c r="K781" s="132"/>
      <c r="L781" s="132"/>
    </row>
    <row r="782" spans="1:12" ht="15" customHeight="1">
      <c r="A782" s="133"/>
      <c r="B782" s="132"/>
      <c r="C782" s="132"/>
      <c r="D782" s="132"/>
      <c r="E782" s="132"/>
      <c r="F782" s="132"/>
      <c r="G782" s="132"/>
      <c r="H782" s="132"/>
      <c r="I782" s="132"/>
      <c r="J782" s="132"/>
      <c r="K782" s="132"/>
      <c r="L782" s="132"/>
    </row>
    <row r="783" spans="1:12" ht="15" customHeight="1">
      <c r="A783" s="133"/>
      <c r="B783" s="132"/>
      <c r="C783" s="132"/>
      <c r="D783" s="132"/>
      <c r="E783" s="132"/>
      <c r="F783" s="132"/>
      <c r="G783" s="132"/>
      <c r="H783" s="132"/>
      <c r="I783" s="132"/>
      <c r="J783" s="132"/>
      <c r="K783" s="132"/>
      <c r="L783" s="132"/>
    </row>
    <row r="784" spans="1:12" ht="15" customHeight="1">
      <c r="A784" s="133"/>
      <c r="B784" s="132"/>
      <c r="C784" s="132"/>
      <c r="D784" s="132"/>
      <c r="E784" s="132"/>
      <c r="F784" s="132"/>
      <c r="G784" s="132"/>
      <c r="H784" s="132"/>
      <c r="I784" s="132"/>
      <c r="J784" s="132"/>
      <c r="K784" s="132"/>
      <c r="L784" s="132"/>
    </row>
    <row r="785" spans="1:12" ht="15" customHeight="1">
      <c r="A785" s="133"/>
      <c r="B785" s="132"/>
      <c r="C785" s="132"/>
      <c r="D785" s="132"/>
      <c r="E785" s="132"/>
      <c r="F785" s="132"/>
      <c r="G785" s="132"/>
      <c r="H785" s="132"/>
      <c r="I785" s="132"/>
      <c r="J785" s="132"/>
      <c r="K785" s="132"/>
      <c r="L785" s="132"/>
    </row>
    <row r="786" spans="1:12" ht="15" customHeight="1">
      <c r="A786" s="133"/>
      <c r="B786" s="132"/>
      <c r="C786" s="132"/>
      <c r="D786" s="132"/>
      <c r="E786" s="132"/>
      <c r="F786" s="132"/>
      <c r="G786" s="132"/>
      <c r="H786" s="132"/>
      <c r="I786" s="132"/>
      <c r="J786" s="132"/>
      <c r="K786" s="132"/>
      <c r="L786" s="132"/>
    </row>
    <row r="787" spans="1:12" ht="15" customHeight="1">
      <c r="A787" s="133"/>
      <c r="B787" s="132"/>
      <c r="C787" s="132"/>
      <c r="D787" s="132"/>
      <c r="E787" s="132"/>
      <c r="F787" s="132"/>
      <c r="G787" s="132"/>
      <c r="H787" s="132"/>
      <c r="I787" s="132"/>
      <c r="J787" s="132"/>
      <c r="K787" s="132"/>
      <c r="L787" s="132"/>
    </row>
    <row r="788" spans="1:12" ht="15" customHeight="1">
      <c r="A788" s="133"/>
      <c r="B788" s="132"/>
      <c r="C788" s="132"/>
      <c r="D788" s="132"/>
      <c r="E788" s="132"/>
      <c r="F788" s="132"/>
      <c r="G788" s="132"/>
      <c r="H788" s="132"/>
      <c r="I788" s="132"/>
      <c r="J788" s="132"/>
      <c r="K788" s="132"/>
      <c r="L788" s="132"/>
    </row>
    <row r="789" spans="1:12" ht="15" customHeight="1">
      <c r="A789" s="133"/>
      <c r="B789" s="132"/>
      <c r="C789" s="132"/>
      <c r="D789" s="132"/>
      <c r="E789" s="132"/>
      <c r="F789" s="132"/>
      <c r="G789" s="132"/>
      <c r="H789" s="132"/>
      <c r="I789" s="132"/>
      <c r="J789" s="132"/>
      <c r="K789" s="132"/>
      <c r="L789" s="132"/>
    </row>
    <row r="790" spans="1:12" ht="15" customHeight="1">
      <c r="A790" s="133"/>
      <c r="B790" s="132"/>
      <c r="C790" s="132"/>
      <c r="D790" s="132"/>
      <c r="E790" s="132"/>
      <c r="F790" s="132"/>
      <c r="G790" s="132"/>
      <c r="H790" s="132"/>
      <c r="I790" s="132"/>
      <c r="J790" s="132"/>
      <c r="K790" s="132"/>
      <c r="L790" s="132"/>
    </row>
    <row r="791" spans="1:12" ht="15" customHeight="1">
      <c r="A791" s="133"/>
      <c r="B791" s="132"/>
      <c r="C791" s="132"/>
      <c r="D791" s="132"/>
      <c r="E791" s="132"/>
      <c r="F791" s="132"/>
      <c r="G791" s="132"/>
      <c r="H791" s="132"/>
      <c r="I791" s="132"/>
      <c r="J791" s="132"/>
      <c r="K791" s="132"/>
      <c r="L791" s="132"/>
    </row>
    <row r="792" spans="1:12" ht="15" customHeight="1">
      <c r="A792" s="133"/>
      <c r="B792" s="132"/>
      <c r="C792" s="132"/>
      <c r="D792" s="132"/>
      <c r="E792" s="132"/>
      <c r="F792" s="132"/>
      <c r="G792" s="132"/>
      <c r="H792" s="132"/>
      <c r="I792" s="132"/>
      <c r="J792" s="132"/>
      <c r="K792" s="132"/>
      <c r="L792" s="132"/>
    </row>
    <row r="793" spans="1:12" ht="15" customHeight="1">
      <c r="A793" s="133"/>
      <c r="B793" s="132"/>
      <c r="C793" s="132"/>
      <c r="D793" s="132"/>
      <c r="E793" s="132"/>
      <c r="F793" s="132"/>
      <c r="G793" s="132"/>
      <c r="H793" s="132"/>
      <c r="I793" s="132"/>
      <c r="J793" s="132"/>
      <c r="K793" s="132"/>
      <c r="L793" s="132"/>
    </row>
    <row r="794" spans="1:12" ht="15" customHeight="1">
      <c r="A794" s="133"/>
      <c r="B794" s="132"/>
      <c r="C794" s="132"/>
      <c r="D794" s="132"/>
      <c r="E794" s="132"/>
      <c r="F794" s="132"/>
      <c r="G794" s="132"/>
      <c r="H794" s="132"/>
      <c r="I794" s="132"/>
      <c r="J794" s="132"/>
      <c r="K794" s="132"/>
      <c r="L794" s="132"/>
    </row>
    <row r="795" spans="1:12" ht="15" customHeight="1">
      <c r="A795" s="133"/>
      <c r="B795" s="132"/>
      <c r="C795" s="132"/>
      <c r="D795" s="132"/>
      <c r="E795" s="132"/>
      <c r="F795" s="132"/>
      <c r="G795" s="132"/>
      <c r="H795" s="132"/>
      <c r="I795" s="132"/>
      <c r="J795" s="132"/>
      <c r="K795" s="132"/>
      <c r="L795" s="132"/>
    </row>
    <row r="796" spans="1:12" ht="15" customHeight="1">
      <c r="A796" s="133"/>
      <c r="B796" s="132"/>
      <c r="C796" s="132"/>
      <c r="D796" s="132"/>
      <c r="E796" s="132"/>
      <c r="F796" s="132"/>
      <c r="G796" s="132"/>
      <c r="H796" s="132"/>
      <c r="I796" s="132"/>
      <c r="J796" s="132"/>
      <c r="K796" s="132"/>
      <c r="L796" s="132"/>
    </row>
    <row r="797" spans="1:12" ht="15" customHeight="1">
      <c r="A797" s="133"/>
      <c r="B797" s="132"/>
      <c r="C797" s="132"/>
      <c r="D797" s="132"/>
      <c r="E797" s="132"/>
      <c r="F797" s="132"/>
      <c r="G797" s="132"/>
      <c r="H797" s="132"/>
      <c r="I797" s="132"/>
      <c r="J797" s="132"/>
      <c r="K797" s="132"/>
      <c r="L797" s="132"/>
    </row>
    <row r="798" spans="1:12" ht="15" customHeight="1">
      <c r="A798" s="133"/>
      <c r="B798" s="132"/>
      <c r="C798" s="132"/>
      <c r="D798" s="132"/>
      <c r="E798" s="132"/>
      <c r="F798" s="132"/>
      <c r="G798" s="132"/>
      <c r="H798" s="132"/>
      <c r="I798" s="132"/>
      <c r="J798" s="132"/>
      <c r="K798" s="132"/>
      <c r="L798" s="132"/>
    </row>
    <row r="799" spans="1:12" ht="15" customHeight="1">
      <c r="A799" s="133"/>
      <c r="B799" s="132"/>
      <c r="C799" s="132"/>
      <c r="D799" s="132"/>
      <c r="E799" s="132"/>
      <c r="F799" s="132"/>
      <c r="G799" s="132"/>
      <c r="H799" s="132"/>
      <c r="I799" s="132"/>
      <c r="J799" s="132"/>
      <c r="K799" s="132"/>
      <c r="L799" s="132"/>
    </row>
    <row r="800" spans="1:12" ht="15" customHeight="1">
      <c r="A800" s="133"/>
      <c r="B800" s="132"/>
      <c r="C800" s="132"/>
      <c r="D800" s="132"/>
      <c r="E800" s="132"/>
      <c r="F800" s="132"/>
      <c r="G800" s="132"/>
      <c r="H800" s="132"/>
      <c r="I800" s="132"/>
      <c r="J800" s="132"/>
      <c r="K800" s="132"/>
      <c r="L800" s="132"/>
    </row>
    <row r="801" spans="1:12" ht="15" customHeight="1">
      <c r="A801" s="133"/>
      <c r="B801" s="132"/>
      <c r="C801" s="132"/>
      <c r="D801" s="132"/>
      <c r="E801" s="132"/>
      <c r="F801" s="132"/>
      <c r="G801" s="132"/>
      <c r="H801" s="132"/>
      <c r="I801" s="132"/>
      <c r="J801" s="132"/>
      <c r="K801" s="132"/>
      <c r="L801" s="132"/>
    </row>
    <row r="802" spans="1:12" ht="15" customHeight="1">
      <c r="A802" s="133"/>
      <c r="B802" s="132"/>
      <c r="C802" s="132"/>
      <c r="D802" s="132"/>
      <c r="E802" s="132"/>
      <c r="F802" s="132"/>
      <c r="G802" s="132"/>
      <c r="H802" s="132"/>
      <c r="I802" s="132"/>
      <c r="J802" s="132"/>
      <c r="K802" s="132"/>
      <c r="L802" s="132"/>
    </row>
    <row r="803" spans="1:12" ht="15" customHeight="1">
      <c r="A803" s="131"/>
      <c r="B803" s="132"/>
      <c r="C803" s="132"/>
      <c r="D803" s="132"/>
      <c r="E803" s="132"/>
      <c r="F803" s="132"/>
      <c r="G803" s="132"/>
      <c r="H803" s="132"/>
      <c r="I803" s="132"/>
      <c r="J803" s="132"/>
      <c r="K803" s="132"/>
      <c r="L803" s="132"/>
    </row>
    <row r="804" spans="1:12" ht="15" customHeight="1">
      <c r="A804" s="131"/>
      <c r="B804" s="132"/>
      <c r="C804" s="132"/>
      <c r="D804" s="132"/>
      <c r="E804" s="132"/>
      <c r="F804" s="132"/>
      <c r="G804" s="132"/>
      <c r="H804" s="132"/>
      <c r="I804" s="132"/>
      <c r="J804" s="132"/>
      <c r="K804" s="132"/>
      <c r="L804" s="132"/>
    </row>
    <row r="805" spans="1:12" ht="15" customHeight="1">
      <c r="A805" s="131"/>
      <c r="B805" s="132"/>
      <c r="C805" s="132"/>
      <c r="D805" s="132"/>
      <c r="E805" s="132"/>
      <c r="F805" s="132"/>
      <c r="G805" s="132"/>
      <c r="H805" s="132"/>
      <c r="I805" s="132"/>
      <c r="J805" s="132"/>
      <c r="K805" s="132"/>
      <c r="L805" s="132"/>
    </row>
    <row r="806" spans="1:12" ht="15" customHeight="1">
      <c r="A806" s="131"/>
      <c r="B806" s="132"/>
      <c r="C806" s="132"/>
      <c r="D806" s="132"/>
      <c r="E806" s="132"/>
      <c r="F806" s="132"/>
      <c r="G806" s="132"/>
      <c r="H806" s="132"/>
      <c r="I806" s="132"/>
      <c r="J806" s="132"/>
      <c r="K806" s="132"/>
      <c r="L806" s="132"/>
    </row>
    <row r="807" spans="1:12" ht="15" customHeight="1">
      <c r="A807" s="131"/>
      <c r="B807" s="132"/>
      <c r="C807" s="132"/>
      <c r="D807" s="132"/>
      <c r="E807" s="132"/>
      <c r="F807" s="132"/>
      <c r="G807" s="132"/>
      <c r="H807" s="132"/>
      <c r="I807" s="132"/>
      <c r="J807" s="132"/>
      <c r="K807" s="132"/>
      <c r="L807" s="132"/>
    </row>
    <row r="808" spans="1:12" ht="15" customHeight="1">
      <c r="A808" s="133"/>
      <c r="B808" s="132"/>
      <c r="C808" s="132"/>
      <c r="D808" s="132"/>
      <c r="E808" s="132"/>
      <c r="F808" s="132"/>
      <c r="G808" s="132"/>
      <c r="H808" s="132"/>
      <c r="I808" s="132"/>
      <c r="J808" s="132"/>
      <c r="K808" s="132"/>
      <c r="L808" s="132"/>
    </row>
    <row r="809" spans="1:12" ht="15" customHeight="1">
      <c r="A809" s="133"/>
      <c r="B809" s="132"/>
      <c r="C809" s="132"/>
      <c r="D809" s="132"/>
      <c r="E809" s="132"/>
      <c r="F809" s="132"/>
      <c r="G809" s="132"/>
      <c r="H809" s="132"/>
      <c r="I809" s="132"/>
      <c r="J809" s="132"/>
      <c r="K809" s="132"/>
      <c r="L809" s="132"/>
    </row>
    <row r="810" spans="1:12" ht="15" customHeight="1">
      <c r="A810" s="133"/>
      <c r="B810" s="132"/>
      <c r="C810" s="132"/>
      <c r="D810" s="132"/>
      <c r="E810" s="132"/>
      <c r="F810" s="132"/>
      <c r="G810" s="132"/>
      <c r="H810" s="132"/>
      <c r="I810" s="132"/>
      <c r="J810" s="132"/>
      <c r="K810" s="132"/>
      <c r="L810" s="132"/>
    </row>
    <row r="811" spans="1:12" ht="15" customHeight="1">
      <c r="A811" s="133"/>
      <c r="B811" s="132"/>
      <c r="C811" s="132"/>
      <c r="D811" s="132"/>
      <c r="E811" s="132"/>
      <c r="F811" s="132"/>
      <c r="G811" s="132"/>
      <c r="H811" s="132"/>
      <c r="I811" s="132"/>
      <c r="J811" s="132"/>
      <c r="K811" s="132"/>
      <c r="L811" s="132"/>
    </row>
    <row r="812" spans="1:12" ht="15" customHeight="1">
      <c r="A812" s="133"/>
      <c r="B812" s="132"/>
      <c r="C812" s="132"/>
      <c r="D812" s="132"/>
      <c r="E812" s="132"/>
      <c r="F812" s="132"/>
      <c r="G812" s="132"/>
      <c r="H812" s="132"/>
      <c r="I812" s="132"/>
      <c r="J812" s="132"/>
      <c r="K812" s="132"/>
      <c r="L812" s="132"/>
    </row>
    <row r="813" spans="1:12" ht="15" customHeight="1">
      <c r="A813" s="133"/>
      <c r="B813" s="132"/>
      <c r="C813" s="132"/>
      <c r="D813" s="132"/>
      <c r="E813" s="132"/>
      <c r="F813" s="132"/>
      <c r="G813" s="132"/>
      <c r="H813" s="132"/>
      <c r="I813" s="132"/>
      <c r="J813" s="132"/>
      <c r="K813" s="132"/>
      <c r="L813" s="132"/>
    </row>
    <row r="814" spans="1:12" ht="15" customHeight="1">
      <c r="A814" s="133"/>
      <c r="B814" s="132"/>
      <c r="C814" s="132"/>
      <c r="D814" s="132"/>
      <c r="E814" s="132"/>
      <c r="F814" s="132"/>
      <c r="G814" s="132"/>
      <c r="H814" s="132"/>
      <c r="I814" s="132"/>
      <c r="J814" s="132"/>
      <c r="K814" s="132"/>
      <c r="L814" s="132"/>
    </row>
    <row r="815" spans="1:12" ht="15" customHeight="1">
      <c r="A815" s="133"/>
      <c r="B815" s="132"/>
      <c r="C815" s="132"/>
      <c r="D815" s="132"/>
      <c r="E815" s="132"/>
      <c r="F815" s="132"/>
      <c r="G815" s="132"/>
      <c r="H815" s="132"/>
      <c r="I815" s="132"/>
      <c r="J815" s="132"/>
      <c r="K815" s="132"/>
      <c r="L815" s="132"/>
    </row>
    <row r="816" spans="1:12" ht="15" customHeight="1">
      <c r="A816" s="133"/>
      <c r="B816" s="132"/>
      <c r="C816" s="132"/>
      <c r="D816" s="132"/>
      <c r="E816" s="132"/>
      <c r="F816" s="132"/>
      <c r="G816" s="132"/>
      <c r="H816" s="132"/>
      <c r="I816" s="132"/>
      <c r="J816" s="132"/>
      <c r="K816" s="132"/>
      <c r="L816" s="132"/>
    </row>
    <row r="817" spans="1:12" ht="15" customHeight="1">
      <c r="A817" s="133"/>
      <c r="B817" s="132"/>
      <c r="C817" s="132"/>
      <c r="D817" s="132"/>
      <c r="E817" s="132"/>
      <c r="F817" s="132"/>
      <c r="G817" s="132"/>
      <c r="H817" s="132"/>
      <c r="I817" s="132"/>
      <c r="J817" s="132"/>
      <c r="K817" s="132"/>
      <c r="L817" s="132"/>
    </row>
    <row r="818" spans="1:12" ht="15" customHeight="1">
      <c r="A818" s="133"/>
      <c r="B818" s="132"/>
      <c r="C818" s="132"/>
      <c r="D818" s="132"/>
      <c r="E818" s="132"/>
      <c r="F818" s="132"/>
      <c r="G818" s="132"/>
      <c r="H818" s="132"/>
      <c r="I818" s="132"/>
      <c r="J818" s="132"/>
      <c r="K818" s="132"/>
      <c r="L818" s="132"/>
    </row>
    <row r="819" spans="1:12" ht="15" customHeight="1">
      <c r="A819" s="133"/>
      <c r="B819" s="132"/>
      <c r="C819" s="132"/>
      <c r="D819" s="132"/>
      <c r="E819" s="132"/>
      <c r="F819" s="132"/>
      <c r="G819" s="132"/>
      <c r="H819" s="132"/>
      <c r="I819" s="132"/>
      <c r="J819" s="132"/>
      <c r="K819" s="132"/>
      <c r="L819" s="132"/>
    </row>
    <row r="820" spans="1:12" ht="15" customHeight="1">
      <c r="A820" s="133"/>
      <c r="B820" s="132"/>
      <c r="C820" s="132"/>
      <c r="D820" s="132"/>
      <c r="E820" s="132"/>
      <c r="F820" s="132"/>
      <c r="G820" s="132"/>
      <c r="H820" s="132"/>
      <c r="I820" s="132"/>
      <c r="J820" s="132"/>
      <c r="K820" s="132"/>
      <c r="L820" s="132"/>
    </row>
    <row r="821" spans="1:12" ht="15" customHeight="1">
      <c r="A821" s="133"/>
      <c r="B821" s="132"/>
      <c r="C821" s="132"/>
      <c r="D821" s="132"/>
      <c r="E821" s="132"/>
      <c r="F821" s="132"/>
      <c r="G821" s="132"/>
      <c r="H821" s="132"/>
      <c r="I821" s="132"/>
      <c r="J821" s="132"/>
      <c r="K821" s="132"/>
      <c r="L821" s="132"/>
    </row>
    <row r="822" spans="1:12" ht="15" customHeight="1">
      <c r="A822" s="133"/>
      <c r="B822" s="132"/>
      <c r="C822" s="132"/>
      <c r="D822" s="132"/>
      <c r="E822" s="132"/>
      <c r="F822" s="132"/>
      <c r="G822" s="132"/>
      <c r="H822" s="132"/>
      <c r="I822" s="132"/>
      <c r="J822" s="132"/>
      <c r="K822" s="132"/>
      <c r="L822" s="132"/>
    </row>
    <row r="823" spans="1:12" ht="15" customHeight="1">
      <c r="A823" s="133"/>
      <c r="B823" s="132"/>
      <c r="C823" s="132"/>
      <c r="D823" s="132"/>
      <c r="E823" s="132"/>
      <c r="F823" s="132"/>
      <c r="G823" s="132"/>
      <c r="H823" s="132"/>
      <c r="I823" s="132"/>
      <c r="J823" s="132"/>
      <c r="K823" s="132"/>
      <c r="L823" s="132"/>
    </row>
    <row r="824" spans="1:12" ht="15" customHeight="1">
      <c r="A824" s="133"/>
      <c r="B824" s="132"/>
      <c r="C824" s="132"/>
      <c r="D824" s="132"/>
      <c r="E824" s="132"/>
      <c r="F824" s="132"/>
      <c r="G824" s="132"/>
      <c r="H824" s="132"/>
      <c r="I824" s="132"/>
      <c r="J824" s="132"/>
      <c r="K824" s="132"/>
      <c r="L824" s="132"/>
    </row>
    <row r="825" spans="1:12" ht="15" customHeight="1">
      <c r="A825" s="133"/>
      <c r="B825" s="132"/>
      <c r="C825" s="132"/>
      <c r="D825" s="132"/>
      <c r="E825" s="132"/>
      <c r="F825" s="132"/>
      <c r="G825" s="132"/>
      <c r="H825" s="132"/>
      <c r="I825" s="132"/>
      <c r="J825" s="132"/>
      <c r="K825" s="132"/>
      <c r="L825" s="132"/>
    </row>
    <row r="826" spans="1:12" ht="15" customHeight="1">
      <c r="A826" s="133"/>
      <c r="B826" s="132"/>
      <c r="C826" s="132"/>
      <c r="D826" s="132"/>
      <c r="E826" s="132"/>
      <c r="F826" s="132"/>
      <c r="G826" s="132"/>
      <c r="H826" s="132"/>
      <c r="I826" s="132"/>
      <c r="J826" s="132"/>
      <c r="K826" s="132"/>
      <c r="L826" s="132"/>
    </row>
    <row r="827" spans="1:12" ht="15" customHeight="1">
      <c r="A827" s="133"/>
      <c r="B827" s="132"/>
      <c r="C827" s="132"/>
      <c r="D827" s="132"/>
      <c r="E827" s="132"/>
      <c r="F827" s="132"/>
      <c r="G827" s="132"/>
      <c r="H827" s="132"/>
      <c r="I827" s="132"/>
      <c r="J827" s="132"/>
      <c r="K827" s="132"/>
      <c r="L827" s="132"/>
    </row>
    <row r="828" spans="1:12" ht="15" customHeight="1">
      <c r="A828" s="133"/>
      <c r="B828" s="132"/>
      <c r="C828" s="132"/>
      <c r="D828" s="132"/>
      <c r="E828" s="132"/>
      <c r="F828" s="132"/>
      <c r="G828" s="132"/>
      <c r="H828" s="132"/>
      <c r="I828" s="132"/>
      <c r="J828" s="132"/>
      <c r="K828" s="132"/>
      <c r="L828" s="132"/>
    </row>
    <row r="829" spans="1:12" ht="15" customHeight="1">
      <c r="A829" s="133"/>
      <c r="B829" s="132"/>
      <c r="C829" s="132"/>
      <c r="D829" s="132"/>
      <c r="E829" s="132"/>
      <c r="F829" s="132"/>
      <c r="G829" s="132"/>
      <c r="H829" s="132"/>
      <c r="I829" s="132"/>
      <c r="J829" s="132"/>
      <c r="K829" s="132"/>
      <c r="L829" s="132"/>
    </row>
    <row r="830" spans="1:12" ht="15" customHeight="1">
      <c r="A830" s="133"/>
      <c r="B830" s="132"/>
      <c r="C830" s="132"/>
      <c r="D830" s="132"/>
      <c r="E830" s="132"/>
      <c r="F830" s="132"/>
      <c r="G830" s="132"/>
      <c r="H830" s="132"/>
      <c r="I830" s="132"/>
      <c r="J830" s="132"/>
      <c r="K830" s="132"/>
      <c r="L830" s="132"/>
    </row>
    <row r="831" spans="1:12" ht="15" customHeight="1">
      <c r="A831" s="133"/>
      <c r="B831" s="132"/>
      <c r="C831" s="132"/>
      <c r="D831" s="132"/>
      <c r="E831" s="132"/>
      <c r="F831" s="132"/>
      <c r="G831" s="132"/>
      <c r="H831" s="132"/>
      <c r="I831" s="132"/>
      <c r="J831" s="132"/>
      <c r="K831" s="132"/>
      <c r="L831" s="132"/>
    </row>
    <row r="832" spans="1:12" ht="15" customHeight="1">
      <c r="A832" s="133"/>
      <c r="B832" s="132"/>
      <c r="C832" s="132"/>
      <c r="D832" s="132"/>
      <c r="E832" s="132"/>
      <c r="F832" s="132"/>
      <c r="G832" s="132"/>
      <c r="H832" s="132"/>
      <c r="I832" s="132"/>
      <c r="J832" s="132"/>
      <c r="K832" s="132"/>
      <c r="L832" s="132"/>
    </row>
    <row r="833" spans="1:12" ht="15" customHeight="1">
      <c r="A833" s="133"/>
      <c r="B833" s="132"/>
      <c r="C833" s="132"/>
      <c r="D833" s="132"/>
      <c r="E833" s="132"/>
      <c r="F833" s="132"/>
      <c r="G833" s="132"/>
      <c r="H833" s="132"/>
      <c r="I833" s="132"/>
      <c r="J833" s="132"/>
      <c r="K833" s="132"/>
      <c r="L833" s="132"/>
    </row>
    <row r="834" spans="1:12" ht="15" customHeight="1">
      <c r="A834" s="133"/>
      <c r="B834" s="132"/>
      <c r="C834" s="132"/>
      <c r="D834" s="132"/>
      <c r="E834" s="132"/>
      <c r="F834" s="132"/>
      <c r="G834" s="132"/>
      <c r="H834" s="132"/>
      <c r="I834" s="132"/>
      <c r="J834" s="132"/>
      <c r="K834" s="132"/>
      <c r="L834" s="132"/>
    </row>
    <row r="835" spans="1:12" ht="15" customHeight="1">
      <c r="A835" s="133"/>
      <c r="B835" s="132"/>
      <c r="C835" s="132"/>
      <c r="D835" s="132"/>
      <c r="E835" s="132"/>
      <c r="F835" s="132"/>
      <c r="G835" s="132"/>
      <c r="H835" s="132"/>
      <c r="I835" s="132"/>
      <c r="J835" s="132"/>
      <c r="K835" s="132"/>
      <c r="L835" s="132"/>
    </row>
    <row r="836" spans="1:12" ht="15" customHeight="1">
      <c r="A836" s="133"/>
      <c r="B836" s="132"/>
      <c r="C836" s="132"/>
      <c r="D836" s="132"/>
      <c r="E836" s="132"/>
      <c r="F836" s="132"/>
      <c r="G836" s="132"/>
      <c r="H836" s="132"/>
      <c r="I836" s="132"/>
      <c r="J836" s="132"/>
      <c r="K836" s="132"/>
      <c r="L836" s="132"/>
    </row>
    <row r="837" spans="1:12" ht="15" customHeight="1">
      <c r="A837" s="133"/>
      <c r="B837" s="132"/>
      <c r="C837" s="132"/>
      <c r="D837" s="132"/>
      <c r="E837" s="132"/>
      <c r="F837" s="132"/>
      <c r="G837" s="132"/>
      <c r="H837" s="132"/>
      <c r="I837" s="132"/>
      <c r="J837" s="132"/>
      <c r="K837" s="132"/>
      <c r="L837" s="132"/>
    </row>
    <row r="838" spans="1:12" ht="15" customHeight="1">
      <c r="A838" s="133"/>
      <c r="B838" s="132"/>
      <c r="C838" s="132"/>
      <c r="D838" s="132"/>
      <c r="E838" s="132"/>
      <c r="F838" s="132"/>
      <c r="G838" s="132"/>
      <c r="H838" s="132"/>
      <c r="I838" s="132"/>
      <c r="J838" s="132"/>
      <c r="K838" s="132"/>
      <c r="L838" s="132"/>
    </row>
    <row r="839" spans="1:12" ht="15" customHeight="1">
      <c r="A839" s="133"/>
      <c r="B839" s="132"/>
      <c r="C839" s="132"/>
      <c r="D839" s="132"/>
      <c r="E839" s="132"/>
      <c r="F839" s="132"/>
      <c r="G839" s="132"/>
      <c r="H839" s="132"/>
      <c r="I839" s="132"/>
      <c r="J839" s="132"/>
      <c r="K839" s="132"/>
      <c r="L839" s="132"/>
    </row>
    <row r="840" spans="1:12" ht="15" customHeight="1">
      <c r="A840" s="133"/>
      <c r="B840" s="132"/>
      <c r="C840" s="132"/>
      <c r="D840" s="132"/>
      <c r="E840" s="132"/>
      <c r="F840" s="132"/>
      <c r="G840" s="132"/>
      <c r="H840" s="132"/>
      <c r="I840" s="132"/>
      <c r="J840" s="132"/>
      <c r="K840" s="132"/>
      <c r="L840" s="132"/>
    </row>
    <row r="841" spans="1:12" ht="15" customHeight="1">
      <c r="A841" s="133"/>
      <c r="B841" s="132"/>
      <c r="C841" s="132"/>
      <c r="D841" s="132"/>
      <c r="E841" s="132"/>
      <c r="F841" s="132"/>
      <c r="G841" s="132"/>
      <c r="H841" s="132"/>
      <c r="I841" s="132"/>
      <c r="J841" s="132"/>
      <c r="K841" s="132"/>
      <c r="L841" s="132"/>
    </row>
    <row r="842" spans="1:12" ht="15" customHeight="1">
      <c r="A842" s="133"/>
      <c r="B842" s="132"/>
      <c r="C842" s="132"/>
      <c r="D842" s="132"/>
      <c r="E842" s="132"/>
      <c r="F842" s="132"/>
      <c r="G842" s="132"/>
      <c r="H842" s="132"/>
      <c r="I842" s="132"/>
      <c r="J842" s="132"/>
      <c r="K842" s="132"/>
      <c r="L842" s="132"/>
    </row>
    <row r="843" spans="1:12" ht="15" customHeight="1">
      <c r="A843" s="133"/>
      <c r="B843" s="132"/>
      <c r="C843" s="132"/>
      <c r="D843" s="132"/>
      <c r="E843" s="132"/>
      <c r="F843" s="132"/>
      <c r="G843" s="132"/>
      <c r="H843" s="132"/>
      <c r="I843" s="132"/>
      <c r="J843" s="132"/>
      <c r="K843" s="132"/>
      <c r="L843" s="132"/>
    </row>
    <row r="844" spans="1:12" ht="15" customHeight="1">
      <c r="A844" s="133"/>
      <c r="B844" s="132"/>
      <c r="C844" s="132"/>
      <c r="D844" s="132"/>
      <c r="E844" s="132"/>
      <c r="F844" s="132"/>
      <c r="G844" s="132"/>
      <c r="H844" s="132"/>
      <c r="I844" s="132"/>
      <c r="J844" s="132"/>
      <c r="K844" s="132"/>
      <c r="L844" s="132"/>
    </row>
    <row r="845" spans="1:12" ht="15" customHeight="1">
      <c r="A845" s="133"/>
      <c r="B845" s="132"/>
      <c r="C845" s="132"/>
      <c r="D845" s="132"/>
      <c r="E845" s="132"/>
      <c r="F845" s="132"/>
      <c r="G845" s="132"/>
      <c r="H845" s="132"/>
      <c r="I845" s="132"/>
      <c r="J845" s="132"/>
      <c r="K845" s="132"/>
      <c r="L845" s="132"/>
    </row>
    <row r="846" spans="1:12" ht="15" customHeight="1">
      <c r="A846" s="133"/>
      <c r="B846" s="132"/>
      <c r="C846" s="132"/>
      <c r="D846" s="132"/>
      <c r="E846" s="132"/>
      <c r="F846" s="132"/>
      <c r="G846" s="132"/>
      <c r="H846" s="132"/>
      <c r="I846" s="132"/>
      <c r="J846" s="132"/>
      <c r="K846" s="132"/>
      <c r="L846" s="132"/>
    </row>
    <row r="847" spans="1:12" ht="15" customHeight="1">
      <c r="A847" s="133"/>
      <c r="B847" s="132"/>
      <c r="C847" s="132"/>
      <c r="D847" s="132"/>
      <c r="E847" s="132"/>
      <c r="F847" s="132"/>
      <c r="G847" s="132"/>
      <c r="H847" s="132"/>
      <c r="I847" s="132"/>
      <c r="J847" s="132"/>
      <c r="K847" s="132"/>
      <c r="L847" s="132"/>
    </row>
    <row r="848" spans="1:12" ht="15" customHeight="1">
      <c r="A848" s="133"/>
      <c r="B848" s="132"/>
      <c r="C848" s="132"/>
      <c r="D848" s="132"/>
      <c r="E848" s="132"/>
      <c r="F848" s="132"/>
      <c r="G848" s="132"/>
      <c r="H848" s="132"/>
      <c r="I848" s="132"/>
      <c r="J848" s="132"/>
      <c r="K848" s="132"/>
      <c r="L848" s="132"/>
    </row>
    <row r="849" spans="1:12" ht="15" customHeight="1">
      <c r="A849" s="133"/>
      <c r="B849" s="132"/>
      <c r="C849" s="132"/>
      <c r="D849" s="132"/>
      <c r="E849" s="132"/>
      <c r="F849" s="132"/>
      <c r="G849" s="132"/>
      <c r="H849" s="132"/>
      <c r="I849" s="132"/>
      <c r="J849" s="132"/>
      <c r="K849" s="132"/>
      <c r="L849" s="132"/>
    </row>
    <row r="850" spans="1:12" ht="15" customHeight="1">
      <c r="A850" s="133"/>
      <c r="B850" s="132"/>
      <c r="C850" s="132"/>
      <c r="D850" s="132"/>
      <c r="E850" s="132"/>
      <c r="F850" s="132"/>
      <c r="G850" s="132"/>
      <c r="H850" s="132"/>
      <c r="I850" s="132"/>
      <c r="J850" s="132"/>
      <c r="K850" s="132"/>
      <c r="L850" s="132"/>
    </row>
    <row r="851" spans="1:12" ht="15" customHeight="1">
      <c r="A851" s="133"/>
      <c r="B851" s="132"/>
      <c r="C851" s="132"/>
      <c r="D851" s="132"/>
      <c r="E851" s="132"/>
      <c r="F851" s="132"/>
      <c r="G851" s="132"/>
      <c r="H851" s="132"/>
      <c r="I851" s="132"/>
      <c r="J851" s="132"/>
      <c r="K851" s="132"/>
      <c r="L851" s="132"/>
    </row>
    <row r="852" spans="1:12" ht="15" customHeight="1">
      <c r="A852" s="133"/>
      <c r="B852" s="132"/>
      <c r="C852" s="132"/>
      <c r="D852" s="132"/>
      <c r="E852" s="132"/>
      <c r="F852" s="132"/>
      <c r="G852" s="132"/>
      <c r="H852" s="132"/>
      <c r="I852" s="132"/>
      <c r="J852" s="132"/>
      <c r="K852" s="132"/>
      <c r="L852" s="132"/>
    </row>
    <row r="853" spans="1:12" ht="15" customHeight="1">
      <c r="A853" s="133"/>
      <c r="B853" s="132"/>
      <c r="C853" s="132"/>
      <c r="D853" s="132"/>
      <c r="E853" s="132"/>
      <c r="F853" s="132"/>
      <c r="G853" s="132"/>
      <c r="H853" s="132"/>
      <c r="I853" s="132"/>
      <c r="J853" s="132"/>
      <c r="K853" s="132"/>
      <c r="L853" s="132"/>
    </row>
    <row r="854" spans="1:12" ht="15" customHeight="1">
      <c r="A854" s="133"/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132"/>
    </row>
    <row r="855" spans="1:12" ht="15" customHeight="1">
      <c r="A855" s="133"/>
      <c r="B855" s="132"/>
      <c r="C855" s="132"/>
      <c r="D855" s="132"/>
      <c r="E855" s="132"/>
      <c r="F855" s="132"/>
      <c r="G855" s="132"/>
      <c r="H855" s="132"/>
      <c r="I855" s="132"/>
      <c r="J855" s="132"/>
      <c r="K855" s="132"/>
      <c r="L855" s="132"/>
    </row>
    <row r="856" spans="1:12" ht="15" customHeight="1">
      <c r="A856" s="133"/>
      <c r="B856" s="132"/>
      <c r="C856" s="132"/>
      <c r="D856" s="132"/>
      <c r="E856" s="132"/>
      <c r="F856" s="132"/>
      <c r="G856" s="132"/>
      <c r="H856" s="132"/>
      <c r="I856" s="132"/>
      <c r="J856" s="132"/>
      <c r="K856" s="132"/>
      <c r="L856" s="132"/>
    </row>
    <row r="857" spans="1:12" ht="15" customHeight="1">
      <c r="A857" s="133"/>
      <c r="B857" s="132"/>
      <c r="C857" s="132"/>
      <c r="D857" s="132"/>
      <c r="E857" s="132"/>
      <c r="F857" s="132"/>
      <c r="G857" s="132"/>
      <c r="H857" s="132"/>
      <c r="I857" s="132"/>
      <c r="J857" s="132"/>
      <c r="K857" s="132"/>
      <c r="L857" s="132"/>
    </row>
    <row r="858" spans="1:12" ht="15" customHeight="1">
      <c r="A858" s="133"/>
      <c r="B858" s="132"/>
      <c r="C858" s="132"/>
      <c r="D858" s="132"/>
      <c r="E858" s="132"/>
      <c r="F858" s="132"/>
      <c r="G858" s="132"/>
      <c r="H858" s="132"/>
      <c r="I858" s="132"/>
      <c r="J858" s="132"/>
      <c r="K858" s="132"/>
      <c r="L858" s="132"/>
    </row>
    <row r="859" spans="1:12" ht="15" customHeight="1">
      <c r="A859" s="133"/>
      <c r="B859" s="132"/>
      <c r="C859" s="132"/>
      <c r="D859" s="132"/>
      <c r="E859" s="132"/>
      <c r="F859" s="132"/>
      <c r="G859" s="132"/>
      <c r="H859" s="132"/>
      <c r="I859" s="132"/>
      <c r="J859" s="132"/>
      <c r="K859" s="132"/>
      <c r="L859" s="132"/>
    </row>
    <row r="860" spans="1:12" ht="15" customHeight="1">
      <c r="A860" s="133"/>
      <c r="B860" s="132"/>
      <c r="C860" s="132"/>
      <c r="D860" s="132"/>
      <c r="E860" s="132"/>
      <c r="F860" s="132"/>
      <c r="G860" s="132"/>
      <c r="H860" s="132"/>
      <c r="I860" s="132"/>
      <c r="J860" s="132"/>
      <c r="K860" s="132"/>
      <c r="L860" s="132"/>
    </row>
    <row r="861" spans="1:12" ht="15" customHeight="1">
      <c r="A861" s="133"/>
      <c r="B861" s="132"/>
      <c r="C861" s="132"/>
      <c r="D861" s="132"/>
      <c r="E861" s="132"/>
      <c r="F861" s="132"/>
      <c r="G861" s="132"/>
      <c r="H861" s="132"/>
      <c r="I861" s="132"/>
      <c r="J861" s="132"/>
      <c r="K861" s="132"/>
      <c r="L861" s="132"/>
    </row>
    <row r="862" spans="1:12" ht="15" customHeight="1">
      <c r="A862" s="133"/>
      <c r="B862" s="132"/>
      <c r="C862" s="132"/>
      <c r="D862" s="132"/>
      <c r="E862" s="132"/>
      <c r="F862" s="132"/>
      <c r="G862" s="132"/>
      <c r="H862" s="132"/>
      <c r="I862" s="132"/>
      <c r="J862" s="132"/>
      <c r="K862" s="132"/>
      <c r="L862" s="132"/>
    </row>
    <row r="863" spans="1:12" ht="15" customHeight="1">
      <c r="A863" s="133"/>
      <c r="B863" s="132"/>
      <c r="C863" s="132"/>
      <c r="D863" s="132"/>
      <c r="E863" s="132"/>
      <c r="F863" s="132"/>
      <c r="G863" s="132"/>
      <c r="H863" s="132"/>
      <c r="I863" s="132"/>
      <c r="J863" s="132"/>
      <c r="K863" s="132"/>
      <c r="L863" s="132"/>
    </row>
    <row r="864" spans="1:12" ht="15" customHeight="1">
      <c r="A864" s="133"/>
      <c r="B864" s="132"/>
      <c r="C864" s="132"/>
      <c r="D864" s="132"/>
      <c r="E864" s="132"/>
      <c r="F864" s="132"/>
      <c r="G864" s="132"/>
      <c r="H864" s="132"/>
      <c r="I864" s="132"/>
      <c r="J864" s="132"/>
      <c r="K864" s="132"/>
      <c r="L864" s="132"/>
    </row>
    <row r="865" spans="1:12" ht="15" customHeight="1">
      <c r="A865" s="133"/>
      <c r="B865" s="132"/>
      <c r="C865" s="132"/>
      <c r="D865" s="132"/>
      <c r="E865" s="132"/>
      <c r="F865" s="132"/>
      <c r="G865" s="132"/>
      <c r="H865" s="132"/>
      <c r="I865" s="132"/>
      <c r="J865" s="132"/>
      <c r="K865" s="132"/>
      <c r="L865" s="132"/>
    </row>
    <row r="866" spans="1:12" ht="15" customHeight="1">
      <c r="A866" s="133"/>
      <c r="B866" s="132"/>
      <c r="C866" s="132"/>
      <c r="D866" s="132"/>
      <c r="E866" s="132"/>
      <c r="F866" s="132"/>
      <c r="G866" s="132"/>
      <c r="H866" s="132"/>
      <c r="I866" s="132"/>
      <c r="J866" s="132"/>
      <c r="K866" s="132"/>
      <c r="L866" s="132"/>
    </row>
    <row r="867" spans="1:12" ht="15" customHeight="1">
      <c r="A867" s="133"/>
      <c r="B867" s="132"/>
      <c r="C867" s="132"/>
      <c r="D867" s="132"/>
      <c r="E867" s="132"/>
      <c r="F867" s="132"/>
      <c r="G867" s="132"/>
      <c r="H867" s="132"/>
      <c r="I867" s="132"/>
      <c r="J867" s="132"/>
      <c r="K867" s="132"/>
      <c r="L867" s="132"/>
    </row>
    <row r="868" spans="1:12" ht="15" customHeight="1">
      <c r="A868" s="133"/>
      <c r="B868" s="132"/>
      <c r="C868" s="132"/>
      <c r="D868" s="132"/>
      <c r="E868" s="132"/>
      <c r="F868" s="132"/>
      <c r="G868" s="132"/>
      <c r="H868" s="132"/>
      <c r="I868" s="132"/>
      <c r="J868" s="132"/>
      <c r="K868" s="132"/>
      <c r="L868" s="132"/>
    </row>
    <row r="869" spans="1:12" ht="15" customHeight="1">
      <c r="A869" s="133"/>
      <c r="B869" s="132"/>
      <c r="C869" s="132"/>
      <c r="D869" s="132"/>
      <c r="E869" s="132"/>
      <c r="F869" s="132"/>
      <c r="G869" s="132"/>
      <c r="H869" s="132"/>
      <c r="I869" s="132"/>
      <c r="J869" s="132"/>
      <c r="K869" s="132"/>
      <c r="L869" s="132"/>
    </row>
    <row r="870" spans="1:12" ht="15" customHeight="1">
      <c r="A870" s="133"/>
      <c r="B870" s="132"/>
      <c r="C870" s="132"/>
      <c r="D870" s="132"/>
      <c r="E870" s="132"/>
      <c r="F870" s="132"/>
      <c r="G870" s="132"/>
      <c r="H870" s="132"/>
      <c r="I870" s="132"/>
      <c r="J870" s="132"/>
      <c r="K870" s="132"/>
      <c r="L870" s="132"/>
    </row>
    <row r="871" spans="1:12" ht="15" customHeight="1">
      <c r="A871" s="133"/>
      <c r="B871" s="132"/>
      <c r="C871" s="132"/>
      <c r="D871" s="132"/>
      <c r="E871" s="132"/>
      <c r="F871" s="132"/>
      <c r="G871" s="132"/>
      <c r="H871" s="132"/>
      <c r="I871" s="132"/>
      <c r="J871" s="132"/>
      <c r="K871" s="132"/>
      <c r="L871" s="132"/>
    </row>
    <row r="872" spans="1:12" ht="15" customHeight="1">
      <c r="A872" s="133"/>
      <c r="B872" s="132"/>
      <c r="C872" s="132"/>
      <c r="D872" s="132"/>
      <c r="E872" s="132"/>
      <c r="F872" s="132"/>
      <c r="G872" s="132"/>
      <c r="H872" s="132"/>
      <c r="I872" s="132"/>
      <c r="J872" s="132"/>
      <c r="K872" s="132"/>
      <c r="L872" s="132"/>
    </row>
    <row r="873" spans="1:12" ht="15" customHeight="1">
      <c r="A873" s="133"/>
      <c r="B873" s="132"/>
      <c r="C873" s="132"/>
      <c r="D873" s="132"/>
      <c r="E873" s="132"/>
      <c r="F873" s="132"/>
      <c r="G873" s="132"/>
      <c r="H873" s="132"/>
      <c r="I873" s="132"/>
      <c r="J873" s="132"/>
      <c r="K873" s="132"/>
      <c r="L873" s="132"/>
    </row>
    <row r="874" spans="1:12" ht="15" customHeight="1">
      <c r="A874" s="133"/>
      <c r="B874" s="132"/>
      <c r="C874" s="132"/>
      <c r="D874" s="132"/>
      <c r="E874" s="132"/>
      <c r="F874" s="132"/>
      <c r="G874" s="132"/>
      <c r="H874" s="132"/>
      <c r="I874" s="132"/>
      <c r="J874" s="132"/>
      <c r="K874" s="132"/>
      <c r="L874" s="132"/>
    </row>
    <row r="875" spans="1:12" ht="15" customHeight="1">
      <c r="A875" s="133"/>
      <c r="B875" s="132"/>
      <c r="C875" s="132"/>
      <c r="D875" s="132"/>
      <c r="E875" s="132"/>
      <c r="F875" s="132"/>
      <c r="G875" s="132"/>
      <c r="H875" s="132"/>
      <c r="I875" s="132"/>
      <c r="J875" s="132"/>
      <c r="K875" s="132"/>
      <c r="L875" s="132"/>
    </row>
    <row r="876" spans="1:12" ht="15" customHeight="1">
      <c r="A876" s="133"/>
      <c r="B876" s="132"/>
      <c r="C876" s="132"/>
      <c r="D876" s="132"/>
      <c r="E876" s="132"/>
      <c r="F876" s="132"/>
      <c r="G876" s="132"/>
      <c r="H876" s="132"/>
      <c r="I876" s="132"/>
      <c r="J876" s="132"/>
      <c r="K876" s="132"/>
      <c r="L876" s="132"/>
    </row>
    <row r="877" spans="1:12" ht="15" customHeight="1">
      <c r="A877" s="133"/>
      <c r="B877" s="132"/>
      <c r="C877" s="132"/>
      <c r="D877" s="132"/>
      <c r="E877" s="132"/>
      <c r="F877" s="132"/>
      <c r="G877" s="132"/>
      <c r="H877" s="132"/>
      <c r="I877" s="132"/>
      <c r="J877" s="132"/>
      <c r="K877" s="132"/>
      <c r="L877" s="132"/>
    </row>
    <row r="878" spans="1:12" ht="15" customHeight="1">
      <c r="A878" s="133"/>
      <c r="B878" s="132"/>
      <c r="C878" s="132"/>
      <c r="D878" s="132"/>
      <c r="E878" s="132"/>
      <c r="F878" s="132"/>
      <c r="G878" s="132"/>
      <c r="H878" s="132"/>
      <c r="I878" s="132"/>
      <c r="J878" s="132"/>
      <c r="K878" s="132"/>
      <c r="L878" s="132"/>
    </row>
    <row r="879" spans="1:12" ht="15" customHeight="1">
      <c r="A879" s="133"/>
      <c r="B879" s="132"/>
      <c r="C879" s="132"/>
      <c r="D879" s="132"/>
      <c r="E879" s="132"/>
      <c r="F879" s="132"/>
      <c r="G879" s="132"/>
      <c r="H879" s="132"/>
      <c r="I879" s="132"/>
      <c r="J879" s="132"/>
      <c r="K879" s="132"/>
      <c r="L879" s="132"/>
    </row>
    <row r="880" spans="1:12" ht="15" customHeight="1">
      <c r="A880" s="133"/>
      <c r="B880" s="132"/>
      <c r="C880" s="132"/>
      <c r="D880" s="132"/>
      <c r="E880" s="132"/>
      <c r="F880" s="132"/>
      <c r="G880" s="132"/>
      <c r="H880" s="132"/>
      <c r="I880" s="132"/>
      <c r="J880" s="132"/>
      <c r="K880" s="132"/>
      <c r="L880" s="132"/>
    </row>
    <row r="881" spans="1:12" ht="15" customHeight="1">
      <c r="A881" s="133"/>
      <c r="B881" s="132"/>
      <c r="C881" s="132"/>
      <c r="D881" s="132"/>
      <c r="E881" s="132"/>
      <c r="F881" s="132"/>
      <c r="G881" s="132"/>
      <c r="H881" s="132"/>
      <c r="I881" s="132"/>
      <c r="J881" s="132"/>
      <c r="K881" s="132"/>
      <c r="L881" s="132"/>
    </row>
    <row r="882" spans="1:12" ht="15" customHeight="1">
      <c r="A882" s="133"/>
      <c r="B882" s="132"/>
      <c r="C882" s="132"/>
      <c r="D882" s="132"/>
      <c r="E882" s="132"/>
      <c r="F882" s="132"/>
      <c r="G882" s="132"/>
      <c r="H882" s="132"/>
      <c r="I882" s="132"/>
      <c r="J882" s="132"/>
      <c r="K882" s="132"/>
      <c r="L882" s="132"/>
    </row>
    <row r="883" spans="1:12" ht="15" customHeight="1">
      <c r="A883" s="133"/>
      <c r="B883" s="132"/>
      <c r="C883" s="132"/>
      <c r="D883" s="132"/>
      <c r="E883" s="132"/>
      <c r="F883" s="132"/>
      <c r="G883" s="132"/>
      <c r="H883" s="132"/>
      <c r="I883" s="132"/>
      <c r="J883" s="132"/>
      <c r="K883" s="132"/>
      <c r="L883" s="132"/>
    </row>
    <row r="884" spans="1:12" ht="15" customHeight="1">
      <c r="A884" s="133"/>
      <c r="B884" s="132"/>
      <c r="C884" s="132"/>
      <c r="D884" s="132"/>
      <c r="E884" s="132"/>
      <c r="F884" s="132"/>
      <c r="G884" s="132"/>
      <c r="H884" s="132"/>
      <c r="I884" s="132"/>
      <c r="J884" s="132"/>
      <c r="K884" s="132"/>
      <c r="L884" s="132"/>
    </row>
    <row r="885" spans="1:12" ht="15" customHeight="1">
      <c r="A885" s="133"/>
      <c r="B885" s="132"/>
      <c r="C885" s="132"/>
      <c r="D885" s="132"/>
      <c r="E885" s="132"/>
      <c r="F885" s="132"/>
      <c r="G885" s="132"/>
      <c r="H885" s="132"/>
      <c r="I885" s="132"/>
      <c r="J885" s="132"/>
      <c r="K885" s="132"/>
      <c r="L885" s="132"/>
    </row>
    <row r="886" spans="1:12" ht="15" customHeight="1">
      <c r="A886" s="133"/>
      <c r="B886" s="132"/>
      <c r="C886" s="132"/>
      <c r="D886" s="132"/>
      <c r="E886" s="132"/>
      <c r="F886" s="132"/>
      <c r="G886" s="132"/>
      <c r="H886" s="132"/>
      <c r="I886" s="132"/>
      <c r="J886" s="132"/>
      <c r="K886" s="132"/>
      <c r="L886" s="132"/>
    </row>
    <row r="887" spans="1:12" ht="15" customHeight="1">
      <c r="A887" s="133"/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</row>
    <row r="888" spans="1:12" ht="15" customHeight="1">
      <c r="A888" s="133"/>
      <c r="B888" s="132"/>
      <c r="C888" s="132"/>
      <c r="D888" s="132"/>
      <c r="E888" s="132"/>
      <c r="F888" s="132"/>
      <c r="G888" s="132"/>
      <c r="H888" s="132"/>
      <c r="I888" s="132"/>
      <c r="J888" s="132"/>
      <c r="K888" s="132"/>
      <c r="L888" s="132"/>
    </row>
    <row r="889" spans="1:12" ht="15" customHeight="1">
      <c r="A889" s="133"/>
      <c r="B889" s="132"/>
      <c r="C889" s="132"/>
      <c r="D889" s="132"/>
      <c r="E889" s="132"/>
      <c r="F889" s="132"/>
      <c r="G889" s="132"/>
      <c r="H889" s="132"/>
      <c r="I889" s="132"/>
      <c r="J889" s="132"/>
      <c r="K889" s="132"/>
      <c r="L889" s="132"/>
    </row>
    <row r="890" spans="1:12" ht="15" customHeight="1">
      <c r="A890" s="133"/>
      <c r="B890" s="132"/>
      <c r="C890" s="132"/>
      <c r="D890" s="132"/>
      <c r="E890" s="132"/>
      <c r="F890" s="132"/>
      <c r="G890" s="132"/>
      <c r="H890" s="132"/>
      <c r="I890" s="132"/>
      <c r="J890" s="132"/>
      <c r="K890" s="132"/>
      <c r="L890" s="132"/>
    </row>
    <row r="891" spans="1:12" ht="15" customHeight="1">
      <c r="A891" s="133"/>
      <c r="B891" s="132"/>
      <c r="C891" s="132"/>
      <c r="D891" s="132"/>
      <c r="E891" s="132"/>
      <c r="F891" s="132"/>
      <c r="G891" s="132"/>
      <c r="H891" s="132"/>
      <c r="I891" s="132"/>
      <c r="J891" s="132"/>
      <c r="K891" s="132"/>
      <c r="L891" s="132"/>
    </row>
    <row r="892" spans="1:12" ht="15" customHeight="1">
      <c r="A892" s="133"/>
      <c r="B892" s="132"/>
      <c r="C892" s="132"/>
      <c r="D892" s="132"/>
      <c r="E892" s="132"/>
      <c r="F892" s="132"/>
      <c r="G892" s="132"/>
      <c r="H892" s="132"/>
      <c r="I892" s="132"/>
      <c r="J892" s="132"/>
      <c r="K892" s="132"/>
      <c r="L892" s="132"/>
    </row>
    <row r="893" spans="1:12" ht="15" customHeight="1">
      <c r="A893" s="133"/>
      <c r="B893" s="132"/>
      <c r="C893" s="132"/>
      <c r="D893" s="132"/>
      <c r="E893" s="132"/>
      <c r="F893" s="132"/>
      <c r="G893" s="132"/>
      <c r="H893" s="132"/>
      <c r="I893" s="132"/>
      <c r="J893" s="132"/>
      <c r="K893" s="132"/>
      <c r="L893" s="132"/>
    </row>
    <row r="894" spans="1:12" ht="15" customHeight="1">
      <c r="A894" s="133"/>
      <c r="B894" s="132"/>
      <c r="C894" s="132"/>
      <c r="D894" s="132"/>
      <c r="E894" s="132"/>
      <c r="F894" s="132"/>
      <c r="G894" s="132"/>
      <c r="H894" s="132"/>
      <c r="I894" s="132"/>
      <c r="J894" s="132"/>
      <c r="K894" s="132"/>
      <c r="L894" s="132"/>
    </row>
    <row r="895" spans="1:12" ht="15" customHeight="1">
      <c r="A895" s="133"/>
      <c r="B895" s="132"/>
      <c r="C895" s="132"/>
      <c r="D895" s="132"/>
      <c r="E895" s="132"/>
      <c r="F895" s="132"/>
      <c r="G895" s="132"/>
      <c r="H895" s="132"/>
      <c r="I895" s="132"/>
      <c r="J895" s="132"/>
      <c r="K895" s="132"/>
      <c r="L895" s="132"/>
    </row>
    <row r="896" spans="1:12" ht="15" customHeight="1">
      <c r="A896" s="133"/>
      <c r="B896" s="132"/>
      <c r="C896" s="132"/>
      <c r="D896" s="132"/>
      <c r="E896" s="132"/>
      <c r="F896" s="132"/>
      <c r="G896" s="132"/>
      <c r="H896" s="132"/>
      <c r="I896" s="132"/>
      <c r="J896" s="132"/>
      <c r="K896" s="132"/>
      <c r="L896" s="132"/>
    </row>
    <row r="897" spans="1:12" ht="15" customHeight="1">
      <c r="A897" s="133"/>
      <c r="B897" s="132"/>
      <c r="C897" s="132"/>
      <c r="D897" s="132"/>
      <c r="E897" s="132"/>
      <c r="F897" s="132"/>
      <c r="G897" s="132"/>
      <c r="H897" s="132"/>
      <c r="I897" s="132"/>
      <c r="J897" s="132"/>
      <c r="K897" s="132"/>
      <c r="L897" s="132"/>
    </row>
    <row r="898" spans="1:12" ht="15" customHeight="1">
      <c r="A898" s="133"/>
      <c r="B898" s="132"/>
      <c r="C898" s="132"/>
      <c r="D898" s="132"/>
      <c r="E898" s="132"/>
      <c r="F898" s="132"/>
      <c r="G898" s="132"/>
      <c r="H898" s="132"/>
      <c r="I898" s="132"/>
      <c r="J898" s="132"/>
      <c r="K898" s="132"/>
      <c r="L898" s="132"/>
    </row>
    <row r="899" spans="1:12" ht="15" customHeight="1">
      <c r="A899" s="133"/>
      <c r="B899" s="132"/>
      <c r="C899" s="132"/>
      <c r="D899" s="132"/>
      <c r="E899" s="132"/>
      <c r="F899" s="132"/>
      <c r="G899" s="132"/>
      <c r="H899" s="132"/>
      <c r="I899" s="132"/>
      <c r="J899" s="132"/>
      <c r="K899" s="132"/>
      <c r="L899" s="132"/>
    </row>
    <row r="900" spans="1:12" ht="15" customHeight="1">
      <c r="A900" s="133"/>
      <c r="B900" s="132"/>
      <c r="C900" s="132"/>
      <c r="D900" s="132"/>
      <c r="E900" s="132"/>
      <c r="F900" s="132"/>
      <c r="G900" s="132"/>
      <c r="H900" s="132"/>
      <c r="I900" s="132"/>
      <c r="J900" s="132"/>
      <c r="K900" s="132"/>
      <c r="L900" s="132"/>
    </row>
    <row r="901" spans="1:12" ht="15" customHeight="1">
      <c r="A901" s="133"/>
      <c r="B901" s="132"/>
      <c r="C901" s="132"/>
      <c r="D901" s="132"/>
      <c r="E901" s="132"/>
      <c r="F901" s="132"/>
      <c r="G901" s="132"/>
      <c r="H901" s="132"/>
      <c r="I901" s="132"/>
      <c r="J901" s="132"/>
      <c r="K901" s="132"/>
      <c r="L901" s="132"/>
    </row>
    <row r="902" spans="1:12" ht="15" customHeight="1">
      <c r="A902" s="133"/>
      <c r="B902" s="132"/>
      <c r="C902" s="132"/>
      <c r="D902" s="132"/>
      <c r="E902" s="132"/>
      <c r="F902" s="132"/>
      <c r="G902" s="132"/>
      <c r="H902" s="132"/>
      <c r="I902" s="132"/>
      <c r="J902" s="132"/>
      <c r="K902" s="132"/>
      <c r="L902" s="132"/>
    </row>
    <row r="903" spans="1:12" ht="15" customHeight="1">
      <c r="A903" s="133"/>
      <c r="B903" s="132"/>
      <c r="C903" s="132"/>
      <c r="D903" s="132"/>
      <c r="E903" s="132"/>
      <c r="F903" s="132"/>
      <c r="G903" s="132"/>
      <c r="H903" s="132"/>
      <c r="I903" s="132"/>
      <c r="J903" s="132"/>
      <c r="K903" s="132"/>
      <c r="L903" s="132"/>
    </row>
    <row r="904" spans="1:12" ht="15" customHeight="1">
      <c r="A904" s="133"/>
      <c r="B904" s="132"/>
      <c r="C904" s="132"/>
      <c r="D904" s="132"/>
      <c r="E904" s="132"/>
      <c r="F904" s="132"/>
      <c r="G904" s="132"/>
      <c r="H904" s="132"/>
      <c r="I904" s="132"/>
      <c r="J904" s="132"/>
      <c r="K904" s="132"/>
      <c r="L904" s="132"/>
    </row>
    <row r="905" spans="1:12" ht="15" customHeight="1">
      <c r="A905" s="133"/>
      <c r="B905" s="132"/>
      <c r="C905" s="132"/>
      <c r="D905" s="132"/>
      <c r="E905" s="132"/>
      <c r="F905" s="132"/>
      <c r="G905" s="132"/>
      <c r="H905" s="132"/>
      <c r="I905" s="132"/>
      <c r="J905" s="132"/>
      <c r="K905" s="132"/>
      <c r="L905" s="132"/>
    </row>
    <row r="906" spans="1:12" ht="15" customHeight="1">
      <c r="A906" s="133"/>
      <c r="B906" s="132"/>
      <c r="C906" s="132"/>
      <c r="D906" s="132"/>
      <c r="E906" s="132"/>
      <c r="F906" s="132"/>
      <c r="G906" s="132"/>
      <c r="H906" s="132"/>
      <c r="I906" s="132"/>
      <c r="J906" s="132"/>
      <c r="K906" s="132"/>
      <c r="L906" s="132"/>
    </row>
    <row r="907" spans="1:12" ht="15" customHeight="1">
      <c r="A907" s="133"/>
      <c r="B907" s="132"/>
      <c r="C907" s="132"/>
      <c r="D907" s="132"/>
      <c r="E907" s="132"/>
      <c r="F907" s="132"/>
      <c r="G907" s="132"/>
      <c r="H907" s="132"/>
      <c r="I907" s="132"/>
      <c r="J907" s="132"/>
      <c r="K907" s="132"/>
      <c r="L907" s="132"/>
    </row>
    <row r="908" spans="1:12" ht="15" customHeight="1">
      <c r="A908" s="133"/>
      <c r="B908" s="132"/>
      <c r="C908" s="132"/>
      <c r="D908" s="132"/>
      <c r="E908" s="132"/>
      <c r="F908" s="132"/>
      <c r="G908" s="132"/>
      <c r="H908" s="132"/>
      <c r="I908" s="132"/>
      <c r="J908" s="132"/>
      <c r="K908" s="132"/>
      <c r="L908" s="132"/>
    </row>
    <row r="909" spans="1:12" ht="15" customHeight="1">
      <c r="A909" s="133"/>
      <c r="B909" s="132"/>
      <c r="C909" s="132"/>
      <c r="D909" s="132"/>
      <c r="E909" s="132"/>
      <c r="F909" s="132"/>
      <c r="G909" s="132"/>
      <c r="H909" s="132"/>
      <c r="I909" s="132"/>
      <c r="J909" s="132"/>
      <c r="K909" s="132"/>
      <c r="L909" s="132"/>
    </row>
    <row r="910" spans="1:12" ht="15" customHeight="1">
      <c r="A910" s="133"/>
      <c r="B910" s="132"/>
      <c r="C910" s="132"/>
      <c r="D910" s="132"/>
      <c r="E910" s="132"/>
      <c r="F910" s="132"/>
      <c r="G910" s="132"/>
      <c r="H910" s="132"/>
      <c r="I910" s="132"/>
      <c r="J910" s="132"/>
      <c r="K910" s="132"/>
      <c r="L910" s="132"/>
    </row>
    <row r="911" spans="1:12" ht="15" customHeight="1">
      <c r="A911" s="133"/>
      <c r="B911" s="132"/>
      <c r="C911" s="132"/>
      <c r="D911" s="132"/>
      <c r="E911" s="132"/>
      <c r="F911" s="132"/>
      <c r="G911" s="132"/>
      <c r="H911" s="132"/>
      <c r="I911" s="132"/>
      <c r="J911" s="132"/>
      <c r="K911" s="132"/>
      <c r="L911" s="132"/>
    </row>
    <row r="912" spans="1:12" ht="15" customHeight="1">
      <c r="A912" s="133"/>
      <c r="B912" s="132"/>
      <c r="C912" s="132"/>
      <c r="D912" s="132"/>
      <c r="E912" s="132"/>
      <c r="F912" s="132"/>
      <c r="G912" s="132"/>
      <c r="H912" s="132"/>
      <c r="I912" s="132"/>
      <c r="J912" s="132"/>
      <c r="K912" s="132"/>
      <c r="L912" s="132"/>
    </row>
    <row r="913" spans="1:12" ht="15" customHeight="1">
      <c r="A913" s="133"/>
      <c r="B913" s="132"/>
      <c r="C913" s="132"/>
      <c r="D913" s="132"/>
      <c r="E913" s="132"/>
      <c r="F913" s="132"/>
      <c r="G913" s="132"/>
      <c r="H913" s="132"/>
      <c r="I913" s="132"/>
      <c r="J913" s="132"/>
      <c r="K913" s="132"/>
      <c r="L913" s="132"/>
    </row>
    <row r="914" spans="1:12" ht="15" customHeight="1">
      <c r="A914" s="133"/>
      <c r="B914" s="132"/>
      <c r="C914" s="132"/>
      <c r="D914" s="132"/>
      <c r="E914" s="132"/>
      <c r="F914" s="132"/>
      <c r="G914" s="132"/>
      <c r="H914" s="132"/>
      <c r="I914" s="132"/>
      <c r="J914" s="132"/>
      <c r="K914" s="132"/>
      <c r="L914" s="132"/>
    </row>
    <row r="915" spans="1:12" ht="15" customHeight="1">
      <c r="A915" s="133"/>
      <c r="B915" s="132"/>
      <c r="C915" s="132"/>
      <c r="D915" s="132"/>
      <c r="E915" s="132"/>
      <c r="F915" s="132"/>
      <c r="G915" s="132"/>
      <c r="H915" s="132"/>
      <c r="I915" s="132"/>
      <c r="J915" s="132"/>
      <c r="K915" s="132"/>
      <c r="L915" s="132"/>
    </row>
    <row r="916" spans="1:12" ht="15" customHeight="1">
      <c r="A916" s="133"/>
      <c r="B916" s="132"/>
      <c r="C916" s="132"/>
      <c r="D916" s="132"/>
      <c r="E916" s="132"/>
      <c r="F916" s="132"/>
      <c r="G916" s="132"/>
      <c r="H916" s="132"/>
      <c r="I916" s="132"/>
      <c r="J916" s="132"/>
      <c r="K916" s="132"/>
      <c r="L916" s="132"/>
    </row>
    <row r="917" spans="1:12" ht="15" customHeight="1">
      <c r="A917" s="133"/>
      <c r="B917" s="132"/>
      <c r="C917" s="132"/>
      <c r="D917" s="132"/>
      <c r="E917" s="132"/>
      <c r="F917" s="132"/>
      <c r="G917" s="132"/>
      <c r="H917" s="132"/>
      <c r="I917" s="132"/>
      <c r="J917" s="132"/>
      <c r="K917" s="132"/>
      <c r="L917" s="132"/>
    </row>
    <row r="918" spans="1:12" ht="15" customHeight="1">
      <c r="A918" s="133"/>
      <c r="B918" s="132"/>
      <c r="C918" s="132"/>
      <c r="D918" s="132"/>
      <c r="E918" s="132"/>
      <c r="F918" s="132"/>
      <c r="G918" s="132"/>
      <c r="H918" s="132"/>
      <c r="I918" s="132"/>
      <c r="J918" s="132"/>
      <c r="K918" s="132"/>
      <c r="L918" s="132"/>
    </row>
    <row r="919" spans="1:12" ht="15" customHeight="1">
      <c r="A919" s="133"/>
      <c r="B919" s="132"/>
      <c r="C919" s="132"/>
      <c r="D919" s="132"/>
      <c r="E919" s="132"/>
      <c r="F919" s="132"/>
      <c r="G919" s="132"/>
      <c r="H919" s="132"/>
      <c r="I919" s="132"/>
      <c r="J919" s="132"/>
      <c r="K919" s="132"/>
      <c r="L919" s="132"/>
    </row>
    <row r="920" spans="1:12" ht="15" customHeight="1">
      <c r="A920" s="133"/>
      <c r="B920" s="132"/>
      <c r="C920" s="132"/>
      <c r="D920" s="132"/>
      <c r="E920" s="132"/>
      <c r="F920" s="132"/>
      <c r="G920" s="132"/>
      <c r="H920" s="132"/>
      <c r="I920" s="132"/>
      <c r="J920" s="132"/>
      <c r="K920" s="132"/>
      <c r="L920" s="132"/>
    </row>
    <row r="921" spans="1:12" ht="15" customHeight="1">
      <c r="A921" s="133"/>
      <c r="B921" s="132"/>
      <c r="C921" s="132"/>
      <c r="D921" s="132"/>
      <c r="E921" s="132"/>
      <c r="F921" s="132"/>
      <c r="G921" s="132"/>
      <c r="H921" s="132"/>
      <c r="I921" s="132"/>
      <c r="J921" s="132"/>
      <c r="K921" s="132"/>
      <c r="L921" s="132"/>
    </row>
    <row r="922" spans="1:12" ht="15" customHeight="1">
      <c r="A922" s="133"/>
      <c r="B922" s="132"/>
      <c r="C922" s="132"/>
      <c r="D922" s="132"/>
      <c r="E922" s="132"/>
      <c r="F922" s="132"/>
      <c r="G922" s="132"/>
      <c r="H922" s="132"/>
      <c r="I922" s="132"/>
      <c r="J922" s="132"/>
      <c r="K922" s="132"/>
      <c r="L922" s="132"/>
    </row>
    <row r="923" spans="1:12" ht="15" customHeight="1">
      <c r="A923" s="133"/>
      <c r="B923" s="132"/>
      <c r="C923" s="132"/>
      <c r="D923" s="132"/>
      <c r="E923" s="132"/>
      <c r="F923" s="132"/>
      <c r="G923" s="132"/>
      <c r="H923" s="132"/>
      <c r="I923" s="132"/>
      <c r="J923" s="132"/>
      <c r="K923" s="132"/>
      <c r="L923" s="132"/>
    </row>
    <row r="924" spans="1:12" ht="15" customHeight="1">
      <c r="A924" s="133"/>
      <c r="B924" s="132"/>
      <c r="C924" s="132"/>
      <c r="D924" s="132"/>
      <c r="E924" s="132"/>
      <c r="F924" s="132"/>
      <c r="G924" s="132"/>
      <c r="H924" s="132"/>
      <c r="I924" s="132"/>
      <c r="J924" s="132"/>
      <c r="K924" s="132"/>
      <c r="L924" s="132"/>
    </row>
    <row r="925" spans="1:12" ht="15" customHeight="1">
      <c r="A925" s="133"/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</row>
    <row r="926" spans="1:12" ht="15" customHeight="1">
      <c r="A926" s="133"/>
      <c r="B926" s="132"/>
      <c r="C926" s="132"/>
      <c r="D926" s="132"/>
      <c r="E926" s="132"/>
      <c r="F926" s="132"/>
      <c r="G926" s="132"/>
      <c r="H926" s="132"/>
      <c r="I926" s="132"/>
      <c r="J926" s="132"/>
      <c r="K926" s="132"/>
      <c r="L926" s="132"/>
    </row>
    <row r="927" spans="1:12" ht="15" customHeight="1">
      <c r="A927" s="133"/>
      <c r="B927" s="132"/>
      <c r="C927" s="132"/>
      <c r="D927" s="132"/>
      <c r="E927" s="132"/>
      <c r="F927" s="132"/>
      <c r="G927" s="132"/>
      <c r="H927" s="132"/>
      <c r="I927" s="132"/>
      <c r="J927" s="132"/>
      <c r="K927" s="132"/>
      <c r="L927" s="132"/>
    </row>
    <row r="928" spans="1:12" ht="15" customHeight="1">
      <c r="A928" s="133"/>
      <c r="B928" s="132"/>
      <c r="C928" s="132"/>
      <c r="D928" s="132"/>
      <c r="E928" s="132"/>
      <c r="F928" s="132"/>
      <c r="G928" s="132"/>
      <c r="H928" s="132"/>
      <c r="I928" s="132"/>
      <c r="J928" s="132"/>
      <c r="K928" s="132"/>
      <c r="L928" s="132"/>
    </row>
    <row r="929" spans="1:12" ht="15" customHeight="1">
      <c r="A929" s="133"/>
      <c r="B929" s="132"/>
      <c r="C929" s="132"/>
      <c r="D929" s="132"/>
      <c r="E929" s="132"/>
      <c r="F929" s="132"/>
      <c r="G929" s="132"/>
      <c r="H929" s="132"/>
      <c r="I929" s="132"/>
      <c r="J929" s="132"/>
      <c r="K929" s="132"/>
      <c r="L929" s="132"/>
    </row>
    <row r="930" spans="1:12" ht="15" customHeight="1">
      <c r="A930" s="133"/>
      <c r="B930" s="132"/>
      <c r="C930" s="132"/>
      <c r="D930" s="132"/>
      <c r="E930" s="132"/>
      <c r="F930" s="132"/>
      <c r="G930" s="132"/>
      <c r="H930" s="132"/>
      <c r="I930" s="132"/>
      <c r="J930" s="132"/>
      <c r="K930" s="132"/>
      <c r="L930" s="132"/>
    </row>
    <row r="931" spans="1:12" ht="15" customHeight="1">
      <c r="A931" s="133"/>
      <c r="B931" s="132"/>
      <c r="C931" s="132"/>
      <c r="D931" s="132"/>
      <c r="E931" s="132"/>
      <c r="F931" s="132"/>
      <c r="G931" s="132"/>
      <c r="H931" s="132"/>
      <c r="I931" s="132"/>
      <c r="J931" s="132"/>
      <c r="K931" s="132"/>
      <c r="L931" s="132"/>
    </row>
    <row r="932" spans="1:12" ht="15" customHeight="1">
      <c r="A932" s="133"/>
      <c r="B932" s="132"/>
      <c r="C932" s="132"/>
      <c r="D932" s="132"/>
      <c r="E932" s="132"/>
      <c r="F932" s="132"/>
      <c r="G932" s="132"/>
      <c r="H932" s="132"/>
      <c r="I932" s="132"/>
      <c r="J932" s="132"/>
      <c r="K932" s="132"/>
      <c r="L932" s="132"/>
    </row>
    <row r="933" spans="1:12" ht="15" customHeight="1">
      <c r="A933" s="133"/>
      <c r="B933" s="132"/>
      <c r="C933" s="132"/>
      <c r="D933" s="132"/>
      <c r="E933" s="132"/>
      <c r="F933" s="132"/>
      <c r="G933" s="132"/>
      <c r="H933" s="132"/>
      <c r="I933" s="132"/>
      <c r="J933" s="132"/>
      <c r="K933" s="132"/>
      <c r="L933" s="132"/>
    </row>
    <row r="934" spans="1:12" ht="15" customHeight="1">
      <c r="A934" s="133"/>
      <c r="B934" s="132"/>
      <c r="C934" s="132"/>
      <c r="D934" s="132"/>
      <c r="E934" s="132"/>
      <c r="F934" s="132"/>
      <c r="G934" s="132"/>
      <c r="H934" s="132"/>
      <c r="I934" s="132"/>
      <c r="J934" s="132"/>
      <c r="K934" s="132"/>
      <c r="L934" s="132"/>
    </row>
    <row r="935" spans="1:12" ht="15" customHeight="1">
      <c r="A935" s="133"/>
      <c r="B935" s="132"/>
      <c r="C935" s="132"/>
      <c r="D935" s="132"/>
      <c r="E935" s="132"/>
      <c r="F935" s="132"/>
      <c r="G935" s="132"/>
      <c r="H935" s="132"/>
      <c r="I935" s="132"/>
      <c r="J935" s="132"/>
      <c r="K935" s="132"/>
      <c r="L935" s="132"/>
    </row>
    <row r="936" spans="1:12" ht="15" customHeight="1">
      <c r="A936" s="133"/>
      <c r="B936" s="132"/>
      <c r="C936" s="132"/>
      <c r="D936" s="132"/>
      <c r="E936" s="132"/>
      <c r="F936" s="132"/>
      <c r="G936" s="132"/>
      <c r="H936" s="132"/>
      <c r="I936" s="132"/>
      <c r="J936" s="132"/>
      <c r="K936" s="132"/>
      <c r="L936" s="132"/>
    </row>
    <row r="937" spans="1:12" ht="15" customHeight="1">
      <c r="A937" s="133"/>
      <c r="B937" s="132"/>
      <c r="C937" s="132"/>
      <c r="D937" s="132"/>
      <c r="E937" s="132"/>
      <c r="F937" s="132"/>
      <c r="G937" s="132"/>
      <c r="H937" s="132"/>
      <c r="I937" s="132"/>
      <c r="J937" s="132"/>
      <c r="K937" s="132"/>
      <c r="L937" s="132"/>
    </row>
    <row r="938" spans="1:12" ht="15" customHeight="1">
      <c r="A938" s="133"/>
      <c r="B938" s="132"/>
      <c r="C938" s="132"/>
      <c r="D938" s="132"/>
      <c r="E938" s="132"/>
      <c r="F938" s="132"/>
      <c r="G938" s="132"/>
      <c r="H938" s="132"/>
      <c r="I938" s="132"/>
      <c r="J938" s="132"/>
      <c r="K938" s="132"/>
      <c r="L938" s="132"/>
    </row>
    <row r="939" spans="1:12" ht="15" customHeight="1">
      <c r="A939" s="133"/>
      <c r="B939" s="132"/>
      <c r="C939" s="132"/>
      <c r="D939" s="132"/>
      <c r="E939" s="132"/>
      <c r="F939" s="132"/>
      <c r="G939" s="132"/>
      <c r="H939" s="132"/>
      <c r="I939" s="132"/>
      <c r="J939" s="132"/>
      <c r="K939" s="132"/>
      <c r="L939" s="132"/>
    </row>
    <row r="940" spans="1:12" ht="15" customHeight="1">
      <c r="A940" s="133"/>
      <c r="B940" s="132"/>
      <c r="C940" s="132"/>
      <c r="D940" s="132"/>
      <c r="E940" s="132"/>
      <c r="F940" s="132"/>
      <c r="G940" s="132"/>
      <c r="H940" s="132"/>
      <c r="I940" s="132"/>
      <c r="J940" s="132"/>
      <c r="K940" s="132"/>
      <c r="L940" s="132"/>
    </row>
    <row r="941" spans="1:12" ht="15" customHeight="1">
      <c r="A941" s="133"/>
      <c r="B941" s="132"/>
      <c r="C941" s="132"/>
      <c r="D941" s="132"/>
      <c r="E941" s="132"/>
      <c r="F941" s="132"/>
      <c r="G941" s="132"/>
      <c r="H941" s="132"/>
      <c r="I941" s="132"/>
      <c r="J941" s="132"/>
      <c r="K941" s="132"/>
      <c r="L941" s="132"/>
    </row>
    <row r="942" spans="1:12" ht="15" customHeight="1">
      <c r="A942" s="133"/>
      <c r="B942" s="132"/>
      <c r="C942" s="132"/>
      <c r="D942" s="132"/>
      <c r="E942" s="132"/>
      <c r="F942" s="132"/>
      <c r="G942" s="132"/>
      <c r="H942" s="132"/>
      <c r="I942" s="132"/>
      <c r="J942" s="132"/>
      <c r="K942" s="132"/>
      <c r="L942" s="132"/>
    </row>
    <row r="943" spans="1:12" ht="15" customHeight="1">
      <c r="A943" s="133"/>
      <c r="B943" s="132"/>
      <c r="C943" s="132"/>
      <c r="D943" s="132"/>
      <c r="E943" s="132"/>
      <c r="F943" s="132"/>
      <c r="G943" s="132"/>
      <c r="H943" s="132"/>
      <c r="I943" s="132"/>
      <c r="J943" s="132"/>
      <c r="K943" s="132"/>
      <c r="L943" s="132"/>
    </row>
    <row r="944" spans="1:12" ht="15" customHeight="1">
      <c r="A944" s="133"/>
      <c r="B944" s="132"/>
      <c r="C944" s="132"/>
      <c r="D944" s="132"/>
      <c r="E944" s="132"/>
      <c r="F944" s="132"/>
      <c r="G944" s="132"/>
      <c r="H944" s="132"/>
      <c r="I944" s="132"/>
      <c r="J944" s="132"/>
      <c r="K944" s="132"/>
      <c r="L944" s="132"/>
    </row>
    <row r="945" spans="1:12" ht="15" customHeight="1">
      <c r="A945" s="133"/>
      <c r="B945" s="132"/>
      <c r="C945" s="132"/>
      <c r="D945" s="132"/>
      <c r="E945" s="132"/>
      <c r="F945" s="132"/>
      <c r="G945" s="132"/>
      <c r="H945" s="132"/>
      <c r="I945" s="132"/>
      <c r="J945" s="132"/>
      <c r="K945" s="132"/>
      <c r="L945" s="132"/>
    </row>
    <row r="946" spans="1:12" ht="15" customHeight="1">
      <c r="A946" s="133"/>
      <c r="B946" s="132"/>
      <c r="C946" s="132"/>
      <c r="D946" s="132"/>
      <c r="E946" s="132"/>
      <c r="F946" s="132"/>
      <c r="G946" s="132"/>
      <c r="H946" s="132"/>
      <c r="I946" s="132"/>
      <c r="J946" s="132"/>
      <c r="K946" s="132"/>
      <c r="L946" s="132"/>
    </row>
    <row r="947" spans="1:12" ht="15" customHeight="1">
      <c r="A947" s="133"/>
      <c r="B947" s="132"/>
      <c r="C947" s="132"/>
      <c r="D947" s="132"/>
      <c r="E947" s="132"/>
      <c r="F947" s="132"/>
      <c r="G947" s="132"/>
      <c r="H947" s="132"/>
      <c r="I947" s="132"/>
      <c r="J947" s="132"/>
      <c r="K947" s="132"/>
      <c r="L947" s="132"/>
    </row>
    <row r="948" spans="1:12" ht="15" customHeight="1">
      <c r="A948" s="133"/>
      <c r="B948" s="132"/>
      <c r="C948" s="132"/>
      <c r="D948" s="132"/>
      <c r="E948" s="132"/>
      <c r="F948" s="132"/>
      <c r="G948" s="132"/>
      <c r="H948" s="132"/>
      <c r="I948" s="132"/>
      <c r="J948" s="132"/>
      <c r="K948" s="132"/>
      <c r="L948" s="132"/>
    </row>
    <row r="949" spans="1:12" ht="15" customHeight="1">
      <c r="A949" s="133"/>
      <c r="B949" s="132"/>
      <c r="C949" s="132"/>
      <c r="D949" s="132"/>
      <c r="E949" s="132"/>
      <c r="F949" s="132"/>
      <c r="G949" s="132"/>
      <c r="H949" s="132"/>
      <c r="I949" s="132"/>
      <c r="J949" s="132"/>
      <c r="K949" s="132"/>
      <c r="L949" s="132"/>
    </row>
    <row r="950" spans="1:12" ht="15" customHeight="1">
      <c r="A950" s="133"/>
      <c r="B950" s="132"/>
      <c r="C950" s="132"/>
      <c r="D950" s="132"/>
      <c r="E950" s="132"/>
      <c r="F950" s="132"/>
      <c r="G950" s="132"/>
      <c r="H950" s="132"/>
      <c r="I950" s="132"/>
      <c r="J950" s="132"/>
      <c r="K950" s="132"/>
      <c r="L950" s="132"/>
    </row>
    <row r="951" spans="1:12" ht="15" customHeight="1">
      <c r="A951" s="133"/>
      <c r="B951" s="132"/>
      <c r="C951" s="132"/>
      <c r="D951" s="132"/>
      <c r="E951" s="132"/>
      <c r="F951" s="132"/>
      <c r="G951" s="132"/>
      <c r="H951" s="132"/>
      <c r="I951" s="132"/>
      <c r="J951" s="132"/>
      <c r="K951" s="132"/>
      <c r="L951" s="132"/>
    </row>
    <row r="952" spans="1:12" ht="15" customHeight="1">
      <c r="A952" s="133"/>
      <c r="B952" s="132"/>
      <c r="C952" s="132"/>
      <c r="D952" s="132"/>
      <c r="E952" s="132"/>
      <c r="F952" s="132"/>
      <c r="G952" s="132"/>
      <c r="H952" s="132"/>
      <c r="I952" s="132"/>
      <c r="J952" s="132"/>
      <c r="K952" s="132"/>
      <c r="L952" s="132"/>
    </row>
    <row r="953" spans="1:12" ht="15" customHeight="1">
      <c r="A953" s="133"/>
      <c r="B953" s="132"/>
      <c r="C953" s="132"/>
      <c r="D953" s="132"/>
      <c r="E953" s="132"/>
      <c r="F953" s="132"/>
      <c r="G953" s="132"/>
      <c r="H953" s="132"/>
      <c r="I953" s="132"/>
      <c r="J953" s="132"/>
      <c r="K953" s="132"/>
      <c r="L953" s="132"/>
    </row>
    <row r="954" spans="1:12" ht="15" customHeight="1">
      <c r="A954" s="133"/>
      <c r="B954" s="132"/>
      <c r="C954" s="132"/>
      <c r="D954" s="132"/>
      <c r="E954" s="132"/>
      <c r="F954" s="132"/>
      <c r="G954" s="132"/>
      <c r="H954" s="132"/>
      <c r="I954" s="132"/>
      <c r="J954" s="132"/>
      <c r="K954" s="132"/>
      <c r="L954" s="132"/>
    </row>
    <row r="955" spans="1:12" ht="15" customHeight="1">
      <c r="A955" s="133"/>
      <c r="B955" s="132"/>
      <c r="C955" s="132"/>
      <c r="D955" s="132"/>
      <c r="E955" s="132"/>
      <c r="F955" s="132"/>
      <c r="G955" s="132"/>
      <c r="H955" s="132"/>
      <c r="I955" s="132"/>
      <c r="J955" s="132"/>
      <c r="K955" s="132"/>
      <c r="L955" s="132"/>
    </row>
    <row r="956" spans="1:12" ht="15" customHeight="1">
      <c r="A956" s="133"/>
      <c r="B956" s="132"/>
      <c r="C956" s="132"/>
      <c r="D956" s="132"/>
      <c r="E956" s="132"/>
      <c r="F956" s="132"/>
      <c r="G956" s="132"/>
      <c r="H956" s="132"/>
      <c r="I956" s="132"/>
      <c r="J956" s="132"/>
      <c r="K956" s="132"/>
      <c r="L956" s="132"/>
    </row>
    <row r="957" spans="1:12" ht="15" customHeight="1">
      <c r="A957" s="133"/>
      <c r="B957" s="132"/>
      <c r="C957" s="132"/>
      <c r="D957" s="132"/>
      <c r="E957" s="132"/>
      <c r="F957" s="132"/>
      <c r="G957" s="132"/>
      <c r="H957" s="132"/>
      <c r="I957" s="132"/>
      <c r="J957" s="132"/>
      <c r="K957" s="132"/>
      <c r="L957" s="132"/>
    </row>
    <row r="958" spans="1:12" ht="15" customHeight="1">
      <c r="A958" s="133"/>
      <c r="B958" s="132"/>
      <c r="C958" s="132"/>
      <c r="D958" s="132"/>
      <c r="E958" s="132"/>
      <c r="F958" s="132"/>
      <c r="G958" s="132"/>
      <c r="H958" s="132"/>
      <c r="I958" s="132"/>
      <c r="J958" s="132"/>
      <c r="K958" s="132"/>
      <c r="L958" s="132"/>
    </row>
    <row r="959" spans="1:12" ht="15" customHeight="1">
      <c r="A959" s="133"/>
      <c r="B959" s="132"/>
      <c r="C959" s="132"/>
      <c r="D959" s="132"/>
      <c r="E959" s="132"/>
      <c r="F959" s="132"/>
      <c r="G959" s="132"/>
      <c r="H959" s="132"/>
      <c r="I959" s="132"/>
      <c r="J959" s="132"/>
      <c r="K959" s="132"/>
      <c r="L959" s="132"/>
    </row>
    <row r="960" spans="1:12" ht="15" customHeight="1">
      <c r="A960" s="133"/>
      <c r="B960" s="132"/>
      <c r="C960" s="132"/>
      <c r="D960" s="132"/>
      <c r="E960" s="132"/>
      <c r="F960" s="132"/>
      <c r="G960" s="132"/>
      <c r="H960" s="132"/>
      <c r="I960" s="132"/>
      <c r="J960" s="132"/>
      <c r="K960" s="132"/>
      <c r="L960" s="132"/>
    </row>
    <row r="961" spans="1:12" ht="15" customHeight="1">
      <c r="A961" s="133"/>
      <c r="B961" s="132"/>
      <c r="C961" s="132"/>
      <c r="D961" s="132"/>
      <c r="E961" s="132"/>
      <c r="F961" s="132"/>
      <c r="G961" s="132"/>
      <c r="H961" s="132"/>
      <c r="I961" s="132"/>
      <c r="J961" s="132"/>
      <c r="K961" s="132"/>
      <c r="L961" s="132"/>
    </row>
    <row r="962" spans="1:12" ht="15" customHeight="1">
      <c r="A962" s="133"/>
      <c r="B962" s="132"/>
      <c r="C962" s="132"/>
      <c r="D962" s="132"/>
      <c r="E962" s="132"/>
      <c r="F962" s="132"/>
      <c r="G962" s="132"/>
      <c r="H962" s="132"/>
      <c r="I962" s="132"/>
      <c r="J962" s="132"/>
      <c r="K962" s="132"/>
      <c r="L962" s="132"/>
    </row>
    <row r="963" spans="1:12" ht="15" customHeight="1">
      <c r="A963" s="133"/>
      <c r="B963" s="132"/>
      <c r="C963" s="132"/>
      <c r="D963" s="132"/>
      <c r="E963" s="132"/>
      <c r="F963" s="132"/>
      <c r="G963" s="132"/>
      <c r="H963" s="132"/>
      <c r="I963" s="132"/>
      <c r="J963" s="132"/>
      <c r="K963" s="132"/>
      <c r="L963" s="132"/>
    </row>
    <row r="964" spans="1:12" ht="15" customHeight="1">
      <c r="A964" s="133"/>
      <c r="B964" s="132"/>
      <c r="C964" s="132"/>
      <c r="D964" s="132"/>
      <c r="E964" s="132"/>
      <c r="F964" s="132"/>
      <c r="G964" s="132"/>
      <c r="H964" s="132"/>
      <c r="I964" s="132"/>
      <c r="J964" s="132"/>
      <c r="K964" s="132"/>
      <c r="L964" s="132"/>
    </row>
    <row r="965" spans="1:12" ht="15" customHeight="1">
      <c r="A965" s="133"/>
      <c r="B965" s="132"/>
      <c r="C965" s="132"/>
      <c r="D965" s="132"/>
      <c r="E965" s="132"/>
      <c r="F965" s="132"/>
      <c r="G965" s="132"/>
      <c r="H965" s="132"/>
      <c r="I965" s="132"/>
      <c r="J965" s="132"/>
      <c r="K965" s="132"/>
      <c r="L965" s="132"/>
    </row>
    <row r="966" spans="1:12" ht="15" customHeight="1">
      <c r="A966" s="133"/>
      <c r="B966" s="132"/>
      <c r="C966" s="132"/>
      <c r="D966" s="132"/>
      <c r="E966" s="132"/>
      <c r="F966" s="132"/>
      <c r="G966" s="132"/>
      <c r="H966" s="132"/>
      <c r="I966" s="132"/>
      <c r="J966" s="132"/>
      <c r="K966" s="132"/>
      <c r="L966" s="132"/>
    </row>
    <row r="967" spans="1:12" ht="15" customHeight="1">
      <c r="A967" s="133"/>
      <c r="B967" s="132"/>
      <c r="C967" s="132"/>
      <c r="D967" s="132"/>
      <c r="E967" s="132"/>
      <c r="F967" s="132"/>
      <c r="G967" s="132"/>
      <c r="H967" s="132"/>
      <c r="I967" s="132"/>
      <c r="J967" s="132"/>
      <c r="K967" s="132"/>
      <c r="L967" s="132"/>
    </row>
    <row r="968" spans="1:12" ht="15" customHeight="1">
      <c r="A968" s="133"/>
      <c r="B968" s="132"/>
      <c r="C968" s="132"/>
      <c r="D968" s="132"/>
      <c r="E968" s="132"/>
      <c r="F968" s="132"/>
      <c r="G968" s="132"/>
      <c r="H968" s="132"/>
      <c r="I968" s="132"/>
      <c r="J968" s="132"/>
      <c r="K968" s="132"/>
      <c r="L968" s="132"/>
    </row>
    <row r="969" spans="1:12" ht="15" customHeight="1">
      <c r="A969" s="133"/>
      <c r="B969" s="132"/>
      <c r="C969" s="132"/>
      <c r="D969" s="132"/>
      <c r="E969" s="132"/>
      <c r="F969" s="132"/>
      <c r="G969" s="132"/>
      <c r="H969" s="132"/>
      <c r="I969" s="132"/>
      <c r="J969" s="132"/>
      <c r="K969" s="132"/>
      <c r="L969" s="132"/>
    </row>
    <row r="970" spans="1:12" ht="15" customHeight="1">
      <c r="A970" s="133"/>
      <c r="B970" s="132"/>
      <c r="C970" s="132"/>
      <c r="D970" s="132"/>
      <c r="E970" s="132"/>
      <c r="F970" s="132"/>
      <c r="G970" s="132"/>
      <c r="H970" s="132"/>
      <c r="I970" s="132"/>
      <c r="J970" s="132"/>
      <c r="K970" s="132"/>
      <c r="L970" s="132"/>
    </row>
    <row r="971" spans="1:12" ht="15" customHeight="1">
      <c r="A971" s="133"/>
      <c r="B971" s="132"/>
      <c r="C971" s="132"/>
      <c r="D971" s="132"/>
      <c r="E971" s="132"/>
      <c r="F971" s="132"/>
      <c r="G971" s="132"/>
      <c r="H971" s="132"/>
      <c r="I971" s="132"/>
      <c r="J971" s="132"/>
      <c r="K971" s="132"/>
      <c r="L971" s="132"/>
    </row>
    <row r="972" spans="1:12" ht="15" customHeight="1">
      <c r="A972" s="133"/>
      <c r="B972" s="132"/>
      <c r="C972" s="132"/>
      <c r="D972" s="132"/>
      <c r="E972" s="132"/>
      <c r="F972" s="132"/>
      <c r="G972" s="132"/>
      <c r="H972" s="132"/>
      <c r="I972" s="132"/>
      <c r="J972" s="132"/>
      <c r="K972" s="132"/>
      <c r="L972" s="132"/>
    </row>
    <row r="973" spans="1:12" ht="15" customHeight="1">
      <c r="A973" s="133"/>
      <c r="B973" s="132"/>
      <c r="C973" s="132"/>
      <c r="D973" s="132"/>
      <c r="E973" s="132"/>
      <c r="F973" s="132"/>
      <c r="G973" s="132"/>
      <c r="H973" s="132"/>
      <c r="I973" s="132"/>
      <c r="J973" s="132"/>
      <c r="K973" s="132"/>
      <c r="L973" s="132"/>
    </row>
    <row r="974" spans="1:12" ht="15" customHeight="1">
      <c r="A974" s="133"/>
      <c r="B974" s="132"/>
      <c r="C974" s="132"/>
      <c r="D974" s="132"/>
      <c r="E974" s="132"/>
      <c r="F974" s="132"/>
      <c r="G974" s="132"/>
      <c r="H974" s="132"/>
      <c r="I974" s="132"/>
      <c r="J974" s="132"/>
      <c r="K974" s="132"/>
      <c r="L974" s="132"/>
    </row>
    <row r="975" spans="1:12" ht="15" customHeight="1">
      <c r="A975" s="133"/>
      <c r="B975" s="132"/>
      <c r="C975" s="132"/>
      <c r="D975" s="132"/>
      <c r="E975" s="132"/>
      <c r="F975" s="132"/>
      <c r="G975" s="132"/>
      <c r="H975" s="132"/>
      <c r="I975" s="132"/>
      <c r="J975" s="132"/>
      <c r="K975" s="132"/>
      <c r="L975" s="132"/>
    </row>
    <row r="976" spans="1:12" ht="15" customHeight="1">
      <c r="A976" s="133"/>
      <c r="B976" s="132"/>
      <c r="C976" s="132"/>
      <c r="D976" s="132"/>
      <c r="E976" s="132"/>
      <c r="F976" s="132"/>
      <c r="G976" s="132"/>
      <c r="H976" s="132"/>
      <c r="I976" s="132"/>
      <c r="J976" s="132"/>
      <c r="K976" s="132"/>
      <c r="L976" s="132"/>
    </row>
    <row r="977" spans="1:12" ht="15" customHeight="1">
      <c r="A977" s="133"/>
      <c r="B977" s="132"/>
      <c r="C977" s="132"/>
      <c r="D977" s="132"/>
      <c r="E977" s="132"/>
      <c r="F977" s="132"/>
      <c r="G977" s="132"/>
      <c r="H977" s="132"/>
      <c r="I977" s="132"/>
      <c r="J977" s="132"/>
      <c r="K977" s="132"/>
      <c r="L977" s="132"/>
    </row>
    <row r="978" spans="1:12" ht="15" customHeight="1">
      <c r="A978" s="133"/>
      <c r="B978" s="132"/>
      <c r="C978" s="132"/>
      <c r="D978" s="132"/>
      <c r="E978" s="132"/>
      <c r="F978" s="132"/>
      <c r="G978" s="132"/>
      <c r="H978" s="132"/>
      <c r="I978" s="132"/>
      <c r="J978" s="132"/>
      <c r="K978" s="132"/>
      <c r="L978" s="132"/>
    </row>
    <row r="979" spans="1:12" ht="15" customHeight="1">
      <c r="A979" s="133"/>
      <c r="B979" s="132"/>
      <c r="C979" s="132"/>
      <c r="D979" s="132"/>
      <c r="E979" s="132"/>
      <c r="F979" s="132"/>
      <c r="G979" s="132"/>
      <c r="H979" s="132"/>
      <c r="I979" s="132"/>
      <c r="J979" s="132"/>
      <c r="K979" s="132"/>
      <c r="L979" s="132"/>
    </row>
    <row r="980" spans="1:12" ht="15" customHeight="1">
      <c r="A980" s="133"/>
      <c r="B980" s="132"/>
      <c r="C980" s="132"/>
      <c r="D980" s="132"/>
      <c r="E980" s="132"/>
      <c r="F980" s="132"/>
      <c r="G980" s="132"/>
      <c r="H980" s="132"/>
      <c r="I980" s="132"/>
      <c r="J980" s="132"/>
      <c r="K980" s="132"/>
      <c r="L980" s="132"/>
    </row>
    <row r="981" spans="1:12" ht="15" customHeight="1">
      <c r="A981" s="133"/>
      <c r="B981" s="132"/>
      <c r="C981" s="132"/>
      <c r="D981" s="132"/>
      <c r="E981" s="132"/>
      <c r="F981" s="132"/>
      <c r="G981" s="132"/>
      <c r="H981" s="132"/>
      <c r="I981" s="132"/>
      <c r="J981" s="132"/>
      <c r="K981" s="132"/>
      <c r="L981" s="132"/>
    </row>
    <row r="982" spans="1:12" ht="15" customHeight="1">
      <c r="A982" s="133"/>
      <c r="B982" s="132"/>
      <c r="C982" s="132"/>
      <c r="D982" s="132"/>
      <c r="E982" s="132"/>
      <c r="F982" s="132"/>
      <c r="G982" s="132"/>
      <c r="H982" s="132"/>
      <c r="I982" s="132"/>
      <c r="J982" s="132"/>
      <c r="K982" s="132"/>
      <c r="L982" s="132"/>
    </row>
    <row r="983" spans="1:12" ht="15" customHeight="1">
      <c r="A983" s="133"/>
      <c r="B983" s="132"/>
      <c r="C983" s="132"/>
      <c r="D983" s="132"/>
      <c r="E983" s="132"/>
      <c r="F983" s="132"/>
      <c r="G983" s="132"/>
      <c r="H983" s="132"/>
      <c r="I983" s="132"/>
      <c r="J983" s="132"/>
      <c r="K983" s="132"/>
      <c r="L983" s="132"/>
    </row>
    <row r="984" spans="1:12" ht="15" customHeight="1">
      <c r="A984" s="133"/>
      <c r="B984" s="132"/>
      <c r="C984" s="132"/>
      <c r="D984" s="132"/>
      <c r="E984" s="132"/>
      <c r="F984" s="132"/>
      <c r="G984" s="132"/>
      <c r="H984" s="132"/>
      <c r="I984" s="132"/>
      <c r="J984" s="132"/>
      <c r="K984" s="132"/>
      <c r="L984" s="132"/>
    </row>
    <row r="985" spans="1:12" ht="15" customHeight="1">
      <c r="A985" s="133"/>
      <c r="B985" s="132"/>
      <c r="C985" s="132"/>
      <c r="D985" s="132"/>
      <c r="E985" s="132"/>
      <c r="F985" s="132"/>
      <c r="G985" s="132"/>
      <c r="H985" s="132"/>
      <c r="I985" s="132"/>
      <c r="J985" s="132"/>
      <c r="K985" s="132"/>
      <c r="L985" s="132"/>
    </row>
    <row r="986" spans="1:12" ht="15" customHeight="1">
      <c r="A986" s="133"/>
      <c r="B986" s="132"/>
      <c r="C986" s="132"/>
      <c r="D986" s="132"/>
      <c r="E986" s="132"/>
      <c r="F986" s="132"/>
      <c r="G986" s="132"/>
      <c r="H986" s="132"/>
      <c r="I986" s="132"/>
      <c r="J986" s="132"/>
      <c r="K986" s="132"/>
      <c r="L986" s="132"/>
    </row>
    <row r="987" spans="1:12" ht="15" customHeight="1">
      <c r="A987" s="133"/>
      <c r="B987" s="132"/>
      <c r="C987" s="132"/>
      <c r="D987" s="132"/>
      <c r="E987" s="132"/>
      <c r="F987" s="132"/>
      <c r="G987" s="132"/>
      <c r="H987" s="132"/>
      <c r="I987" s="132"/>
      <c r="J987" s="132"/>
      <c r="K987" s="132"/>
      <c r="L987" s="132"/>
    </row>
    <row r="988" spans="1:12" ht="15" customHeight="1">
      <c r="A988" s="133"/>
      <c r="B988" s="132"/>
      <c r="C988" s="132"/>
      <c r="D988" s="132"/>
      <c r="E988" s="132"/>
      <c r="F988" s="132"/>
      <c r="G988" s="132"/>
      <c r="H988" s="132"/>
      <c r="I988" s="132"/>
      <c r="J988" s="132"/>
      <c r="K988" s="132"/>
      <c r="L988" s="132"/>
    </row>
    <row r="989" spans="1:12" ht="15" customHeight="1">
      <c r="A989" s="133"/>
      <c r="B989" s="132"/>
      <c r="C989" s="132"/>
      <c r="D989" s="132"/>
      <c r="E989" s="132"/>
      <c r="F989" s="132"/>
      <c r="G989" s="132"/>
      <c r="H989" s="132"/>
      <c r="I989" s="132"/>
      <c r="J989" s="132"/>
      <c r="K989" s="132"/>
      <c r="L989" s="132"/>
    </row>
    <row r="990" spans="1:12" ht="15" customHeight="1">
      <c r="A990" s="133"/>
      <c r="B990" s="132"/>
      <c r="C990" s="132"/>
      <c r="D990" s="132"/>
      <c r="E990" s="132"/>
      <c r="F990" s="132"/>
      <c r="G990" s="132"/>
      <c r="H990" s="132"/>
      <c r="I990" s="132"/>
      <c r="J990" s="132"/>
      <c r="K990" s="132"/>
      <c r="L990" s="132"/>
    </row>
    <row r="991" spans="1:12" ht="15" customHeight="1">
      <c r="A991" s="133"/>
      <c r="B991" s="132"/>
      <c r="C991" s="132"/>
      <c r="D991" s="132"/>
      <c r="E991" s="132"/>
      <c r="F991" s="132"/>
      <c r="G991" s="132"/>
      <c r="H991" s="132"/>
      <c r="I991" s="132"/>
      <c r="J991" s="132"/>
      <c r="K991" s="132"/>
      <c r="L991" s="132"/>
    </row>
    <row r="992" spans="1:12" ht="15" customHeight="1">
      <c r="A992" s="133"/>
      <c r="B992" s="132"/>
      <c r="C992" s="132"/>
      <c r="D992" s="132"/>
      <c r="E992" s="132"/>
      <c r="F992" s="132"/>
      <c r="G992" s="132"/>
      <c r="H992" s="132"/>
      <c r="I992" s="132"/>
      <c r="J992" s="132"/>
      <c r="K992" s="132"/>
      <c r="L992" s="132"/>
    </row>
    <row r="993" spans="1:12" ht="15" customHeight="1">
      <c r="A993" s="133"/>
      <c r="B993" s="132"/>
      <c r="C993" s="132"/>
      <c r="D993" s="132"/>
      <c r="E993" s="132"/>
      <c r="F993" s="132"/>
      <c r="G993" s="132"/>
      <c r="H993" s="132"/>
      <c r="I993" s="132"/>
      <c r="J993" s="132"/>
      <c r="K993" s="132"/>
      <c r="L993" s="132"/>
    </row>
    <row r="994" spans="1:12" ht="15" customHeight="1">
      <c r="A994" s="133"/>
      <c r="B994" s="132"/>
      <c r="C994" s="132"/>
      <c r="D994" s="132"/>
      <c r="E994" s="132"/>
      <c r="F994" s="132"/>
      <c r="G994" s="132"/>
      <c r="H994" s="132"/>
      <c r="I994" s="132"/>
      <c r="J994" s="132"/>
      <c r="K994" s="132"/>
      <c r="L994" s="132"/>
    </row>
    <row r="995" spans="1:12" ht="15" customHeight="1">
      <c r="A995" s="133"/>
      <c r="B995" s="132"/>
      <c r="C995" s="132"/>
      <c r="D995" s="132"/>
      <c r="E995" s="132"/>
      <c r="F995" s="132"/>
      <c r="G995" s="132"/>
      <c r="H995" s="132"/>
      <c r="I995" s="132"/>
      <c r="J995" s="132"/>
      <c r="K995" s="132"/>
      <c r="L995" s="132"/>
    </row>
    <row r="996" spans="1:12" ht="15" customHeight="1">
      <c r="A996" s="133"/>
      <c r="B996" s="132"/>
      <c r="C996" s="132"/>
      <c r="D996" s="132"/>
      <c r="E996" s="132"/>
      <c r="F996" s="132"/>
      <c r="G996" s="132"/>
      <c r="H996" s="132"/>
      <c r="I996" s="132"/>
      <c r="J996" s="132"/>
      <c r="K996" s="132"/>
      <c r="L996" s="132"/>
    </row>
    <row r="997" spans="1:12" ht="15" customHeight="1">
      <c r="A997" s="133"/>
      <c r="B997" s="132"/>
      <c r="C997" s="132"/>
      <c r="D997" s="132"/>
      <c r="E997" s="132"/>
      <c r="F997" s="132"/>
      <c r="G997" s="132"/>
      <c r="H997" s="132"/>
      <c r="I997" s="132"/>
      <c r="J997" s="132"/>
      <c r="K997" s="132"/>
      <c r="L997" s="132"/>
    </row>
    <row r="998" spans="1:12" ht="15" customHeight="1">
      <c r="A998" s="133"/>
      <c r="B998" s="132"/>
      <c r="C998" s="132"/>
      <c r="D998" s="132"/>
      <c r="E998" s="132"/>
      <c r="F998" s="132"/>
      <c r="G998" s="132"/>
      <c r="H998" s="132"/>
      <c r="I998" s="132"/>
      <c r="J998" s="132"/>
      <c r="K998" s="132"/>
      <c r="L998" s="132"/>
    </row>
    <row r="999" spans="1:12" ht="15" customHeight="1">
      <c r="A999" s="133"/>
      <c r="B999" s="132"/>
      <c r="C999" s="132"/>
      <c r="D999" s="132"/>
      <c r="E999" s="132"/>
      <c r="F999" s="132"/>
      <c r="G999" s="132"/>
      <c r="H999" s="132"/>
      <c r="I999" s="132"/>
      <c r="J999" s="132"/>
      <c r="K999" s="132"/>
      <c r="L999" s="132"/>
    </row>
    <row r="1000" spans="1:12" ht="15" customHeight="1">
      <c r="A1000" s="133"/>
      <c r="B1000" s="132"/>
      <c r="C1000" s="132"/>
      <c r="D1000" s="132"/>
      <c r="E1000" s="132"/>
      <c r="F1000" s="132"/>
      <c r="G1000" s="132"/>
      <c r="H1000" s="132"/>
      <c r="I1000" s="132"/>
      <c r="J1000" s="132"/>
      <c r="K1000" s="132"/>
      <c r="L1000" s="132"/>
    </row>
    <row r="1001" spans="1:12" ht="15" customHeight="1">
      <c r="A1001" s="133"/>
      <c r="B1001" s="132"/>
      <c r="C1001" s="132"/>
      <c r="D1001" s="132"/>
      <c r="E1001" s="132"/>
      <c r="F1001" s="132"/>
      <c r="G1001" s="132"/>
      <c r="H1001" s="132"/>
      <c r="I1001" s="132"/>
      <c r="J1001" s="132"/>
      <c r="K1001" s="132"/>
      <c r="L1001" s="132"/>
    </row>
    <row r="1002" spans="1:12" ht="15" customHeight="1">
      <c r="A1002" s="133"/>
      <c r="B1002" s="132"/>
      <c r="C1002" s="132"/>
      <c r="D1002" s="132"/>
      <c r="E1002" s="132"/>
      <c r="F1002" s="132"/>
      <c r="G1002" s="132"/>
      <c r="H1002" s="132"/>
      <c r="I1002" s="132"/>
      <c r="J1002" s="132"/>
      <c r="K1002" s="132"/>
      <c r="L1002" s="132"/>
    </row>
    <row r="1003" spans="1:12" ht="15" customHeight="1">
      <c r="A1003" s="133"/>
      <c r="B1003" s="132"/>
      <c r="C1003" s="132"/>
      <c r="D1003" s="132"/>
      <c r="E1003" s="132"/>
      <c r="F1003" s="132"/>
      <c r="G1003" s="132"/>
      <c r="H1003" s="132"/>
      <c r="I1003" s="132"/>
      <c r="J1003" s="132"/>
      <c r="K1003" s="132"/>
      <c r="L1003" s="132"/>
    </row>
    <row r="1004" spans="1:12" ht="15" customHeight="1">
      <c r="A1004" s="133"/>
      <c r="B1004" s="132"/>
      <c r="C1004" s="132"/>
      <c r="D1004" s="132"/>
      <c r="E1004" s="132"/>
      <c r="F1004" s="132"/>
      <c r="G1004" s="132"/>
      <c r="H1004" s="132"/>
      <c r="I1004" s="132"/>
      <c r="J1004" s="132"/>
      <c r="K1004" s="132"/>
      <c r="L1004" s="132"/>
    </row>
    <row r="1005" spans="1:12" ht="15" customHeight="1">
      <c r="A1005" s="133"/>
      <c r="B1005" s="132"/>
      <c r="C1005" s="132"/>
      <c r="D1005" s="132"/>
      <c r="E1005" s="132"/>
      <c r="F1005" s="132"/>
      <c r="G1005" s="132"/>
      <c r="H1005" s="132"/>
      <c r="I1005" s="132"/>
      <c r="J1005" s="132"/>
      <c r="K1005" s="132"/>
      <c r="L1005" s="132"/>
    </row>
    <row r="1006" spans="1:12" ht="15" customHeight="1">
      <c r="A1006" s="133"/>
      <c r="B1006" s="132"/>
      <c r="C1006" s="132"/>
      <c r="D1006" s="132"/>
      <c r="E1006" s="132"/>
      <c r="F1006" s="132"/>
      <c r="G1006" s="132"/>
      <c r="H1006" s="132"/>
      <c r="I1006" s="132"/>
      <c r="J1006" s="132"/>
      <c r="K1006" s="132"/>
      <c r="L1006" s="132"/>
    </row>
    <row r="1007" spans="1:12" ht="15" customHeight="1">
      <c r="A1007" s="133"/>
      <c r="B1007" s="132"/>
      <c r="C1007" s="132"/>
      <c r="D1007" s="132"/>
      <c r="E1007" s="132"/>
      <c r="F1007" s="132"/>
      <c r="G1007" s="132"/>
      <c r="H1007" s="132"/>
      <c r="I1007" s="132"/>
      <c r="J1007" s="132"/>
      <c r="K1007" s="132"/>
      <c r="L1007" s="132"/>
    </row>
    <row r="1008" spans="1:12" ht="15" customHeight="1">
      <c r="A1008" s="133"/>
      <c r="B1008" s="132"/>
      <c r="C1008" s="132"/>
      <c r="D1008" s="132"/>
      <c r="E1008" s="132"/>
      <c r="F1008" s="132"/>
      <c r="G1008" s="132"/>
      <c r="H1008" s="132"/>
      <c r="I1008" s="132"/>
      <c r="J1008" s="132"/>
      <c r="K1008" s="132"/>
      <c r="L1008" s="132"/>
    </row>
    <row r="1009" spans="1:12" ht="15" customHeight="1">
      <c r="A1009" s="133"/>
      <c r="B1009" s="132"/>
      <c r="C1009" s="132"/>
      <c r="D1009" s="132"/>
      <c r="E1009" s="132"/>
      <c r="F1009" s="132"/>
      <c r="G1009" s="132"/>
      <c r="H1009" s="132"/>
      <c r="I1009" s="132"/>
      <c r="J1009" s="132"/>
      <c r="K1009" s="132"/>
      <c r="L1009" s="132"/>
    </row>
    <row r="1010" spans="1:12" ht="15" customHeight="1">
      <c r="A1010" s="133"/>
      <c r="B1010" s="132"/>
      <c r="C1010" s="132"/>
      <c r="D1010" s="132"/>
      <c r="E1010" s="132"/>
      <c r="F1010" s="132"/>
      <c r="G1010" s="132"/>
      <c r="H1010" s="132"/>
      <c r="I1010" s="132"/>
      <c r="J1010" s="132"/>
      <c r="K1010" s="132"/>
      <c r="L1010" s="132"/>
    </row>
    <row r="1011" spans="1:12" ht="15" customHeight="1">
      <c r="A1011" s="133"/>
      <c r="B1011" s="132"/>
      <c r="C1011" s="132"/>
      <c r="D1011" s="132"/>
      <c r="E1011" s="132"/>
      <c r="F1011" s="132"/>
      <c r="G1011" s="132"/>
      <c r="H1011" s="132"/>
      <c r="I1011" s="132"/>
      <c r="J1011" s="132"/>
      <c r="K1011" s="132"/>
      <c r="L1011" s="132"/>
    </row>
    <row r="1012" spans="1:12" ht="15" customHeight="1">
      <c r="A1012" s="133"/>
      <c r="B1012" s="132"/>
      <c r="C1012" s="132"/>
      <c r="D1012" s="132"/>
      <c r="E1012" s="132"/>
      <c r="F1012" s="132"/>
      <c r="G1012" s="132"/>
      <c r="H1012" s="132"/>
      <c r="I1012" s="132"/>
      <c r="J1012" s="132"/>
      <c r="K1012" s="132"/>
      <c r="L1012" s="132"/>
    </row>
    <row r="1013" spans="1:12" ht="15" customHeight="1">
      <c r="A1013" s="135"/>
      <c r="B1013" s="132"/>
      <c r="C1013" s="132"/>
      <c r="D1013" s="132"/>
      <c r="E1013" s="132"/>
      <c r="F1013" s="132"/>
      <c r="G1013" s="132"/>
      <c r="H1013" s="132"/>
      <c r="I1013" s="132"/>
      <c r="J1013" s="132"/>
      <c r="K1013" s="132"/>
      <c r="L1013" s="132"/>
    </row>
    <row r="1014" spans="1:12" ht="15" customHeight="1">
      <c r="A1014" s="133"/>
      <c r="B1014" s="132"/>
      <c r="C1014" s="132"/>
      <c r="D1014" s="132"/>
      <c r="E1014" s="132"/>
      <c r="F1014" s="132"/>
      <c r="G1014" s="132"/>
      <c r="H1014" s="132"/>
      <c r="I1014" s="132"/>
      <c r="J1014" s="132"/>
      <c r="K1014" s="132"/>
      <c r="L1014" s="132"/>
    </row>
    <row r="1015" spans="1:12" ht="15" customHeight="1">
      <c r="A1015" s="133"/>
      <c r="B1015" s="132"/>
      <c r="C1015" s="132"/>
      <c r="D1015" s="132"/>
      <c r="E1015" s="132"/>
      <c r="F1015" s="132"/>
      <c r="G1015" s="132"/>
      <c r="H1015" s="132"/>
      <c r="I1015" s="132"/>
      <c r="J1015" s="132"/>
      <c r="K1015" s="132"/>
      <c r="L1015" s="132"/>
    </row>
    <row r="1016" spans="1:12" ht="15" customHeight="1">
      <c r="A1016" s="133"/>
      <c r="B1016" s="132"/>
      <c r="C1016" s="132"/>
      <c r="D1016" s="132"/>
      <c r="E1016" s="132"/>
      <c r="F1016" s="132"/>
      <c r="G1016" s="132"/>
      <c r="H1016" s="132"/>
      <c r="I1016" s="132"/>
      <c r="J1016" s="132"/>
      <c r="K1016" s="132"/>
      <c r="L1016" s="132"/>
    </row>
    <row r="1017" spans="1:12" ht="15" customHeight="1">
      <c r="A1017" s="133"/>
      <c r="B1017" s="132"/>
      <c r="C1017" s="132"/>
      <c r="D1017" s="132"/>
      <c r="E1017" s="132"/>
      <c r="F1017" s="132"/>
      <c r="G1017" s="132"/>
      <c r="H1017" s="132"/>
      <c r="I1017" s="132"/>
      <c r="J1017" s="132"/>
      <c r="K1017" s="132"/>
      <c r="L1017" s="132"/>
    </row>
    <row r="1018" spans="1:12" ht="15" customHeight="1">
      <c r="A1018" s="133"/>
      <c r="B1018" s="132"/>
      <c r="C1018" s="132"/>
      <c r="D1018" s="132"/>
      <c r="E1018" s="132"/>
      <c r="F1018" s="132"/>
      <c r="G1018" s="132"/>
      <c r="H1018" s="132"/>
      <c r="I1018" s="132"/>
      <c r="J1018" s="132"/>
      <c r="K1018" s="132"/>
      <c r="L1018" s="132"/>
    </row>
    <row r="1019" spans="1:12" ht="15" customHeight="1">
      <c r="A1019" s="133"/>
      <c r="B1019" s="132"/>
      <c r="C1019" s="132"/>
      <c r="D1019" s="132"/>
      <c r="E1019" s="132"/>
      <c r="F1019" s="132"/>
      <c r="G1019" s="132"/>
      <c r="H1019" s="132"/>
      <c r="I1019" s="132"/>
      <c r="J1019" s="132"/>
      <c r="K1019" s="132"/>
      <c r="L1019" s="132"/>
    </row>
    <row r="1020" spans="1:12" ht="15" customHeight="1">
      <c r="A1020" s="133"/>
      <c r="B1020" s="132"/>
      <c r="C1020" s="132"/>
      <c r="D1020" s="132"/>
      <c r="E1020" s="132"/>
      <c r="F1020" s="132"/>
      <c r="G1020" s="132"/>
      <c r="H1020" s="132"/>
      <c r="I1020" s="132"/>
      <c r="J1020" s="132"/>
      <c r="K1020" s="132"/>
      <c r="L1020" s="132"/>
    </row>
    <row r="1021" spans="1:12" ht="15" customHeight="1">
      <c r="A1021" s="133"/>
      <c r="B1021" s="132"/>
      <c r="C1021" s="132"/>
      <c r="D1021" s="132"/>
      <c r="E1021" s="132"/>
      <c r="F1021" s="132"/>
      <c r="G1021" s="132"/>
      <c r="H1021" s="132"/>
      <c r="I1021" s="132"/>
      <c r="J1021" s="132"/>
      <c r="K1021" s="132"/>
      <c r="L1021" s="132"/>
    </row>
    <row r="1022" spans="1:12" ht="15" customHeight="1">
      <c r="A1022" s="133"/>
      <c r="B1022" s="132"/>
      <c r="C1022" s="132"/>
      <c r="D1022" s="132"/>
      <c r="E1022" s="132"/>
      <c r="F1022" s="132"/>
      <c r="G1022" s="132"/>
      <c r="H1022" s="132"/>
      <c r="I1022" s="132"/>
      <c r="J1022" s="132"/>
      <c r="K1022" s="132"/>
      <c r="L1022" s="132"/>
    </row>
    <row r="1023" spans="1:12" ht="15" customHeight="1">
      <c r="A1023" s="133"/>
      <c r="B1023" s="132"/>
      <c r="C1023" s="132"/>
      <c r="D1023" s="132"/>
      <c r="E1023" s="132"/>
      <c r="F1023" s="132"/>
      <c r="G1023" s="132"/>
      <c r="H1023" s="132"/>
      <c r="I1023" s="132"/>
      <c r="J1023" s="132"/>
      <c r="K1023" s="132"/>
      <c r="L1023" s="132"/>
    </row>
    <row r="1024" spans="1:12" ht="15" customHeight="1">
      <c r="A1024" s="133"/>
      <c r="B1024" s="132"/>
      <c r="C1024" s="132"/>
      <c r="D1024" s="132"/>
      <c r="E1024" s="132"/>
      <c r="F1024" s="132"/>
      <c r="G1024" s="132"/>
      <c r="H1024" s="132"/>
      <c r="I1024" s="132"/>
      <c r="J1024" s="132"/>
      <c r="K1024" s="132"/>
      <c r="L1024" s="132"/>
    </row>
    <row r="1025" spans="1:12" ht="15" customHeight="1">
      <c r="A1025" s="133"/>
      <c r="B1025" s="132"/>
      <c r="C1025" s="132"/>
      <c r="D1025" s="132"/>
      <c r="E1025" s="132"/>
      <c r="F1025" s="132"/>
      <c r="G1025" s="132"/>
      <c r="H1025" s="132"/>
      <c r="I1025" s="132"/>
      <c r="J1025" s="132"/>
      <c r="K1025" s="132"/>
      <c r="L1025" s="132"/>
    </row>
    <row r="1026" spans="1:12" ht="15" customHeight="1">
      <c r="A1026" s="133"/>
      <c r="B1026" s="132"/>
      <c r="C1026" s="132"/>
      <c r="D1026" s="132"/>
      <c r="E1026" s="132"/>
      <c r="F1026" s="132"/>
      <c r="G1026" s="132"/>
      <c r="H1026" s="132"/>
      <c r="I1026" s="132"/>
      <c r="J1026" s="132"/>
      <c r="K1026" s="132"/>
      <c r="L1026" s="132"/>
    </row>
    <row r="1027" spans="1:12" ht="15" customHeight="1">
      <c r="A1027" s="133"/>
      <c r="B1027" s="132"/>
      <c r="C1027" s="132"/>
      <c r="D1027" s="132"/>
      <c r="E1027" s="132"/>
      <c r="F1027" s="132"/>
      <c r="G1027" s="132"/>
      <c r="H1027" s="132"/>
      <c r="I1027" s="132"/>
      <c r="J1027" s="132"/>
      <c r="K1027" s="132"/>
      <c r="L1027" s="132"/>
    </row>
    <row r="1028" spans="1:12" ht="15" customHeight="1">
      <c r="A1028" s="133"/>
      <c r="B1028" s="132"/>
      <c r="C1028" s="132"/>
      <c r="D1028" s="132"/>
      <c r="E1028" s="132"/>
      <c r="F1028" s="132"/>
      <c r="G1028" s="132"/>
      <c r="H1028" s="132"/>
      <c r="I1028" s="132"/>
      <c r="J1028" s="132"/>
      <c r="K1028" s="132"/>
      <c r="L1028" s="132"/>
    </row>
    <row r="1029" spans="1:12" ht="15" customHeight="1">
      <c r="A1029" s="133"/>
      <c r="B1029" s="132"/>
      <c r="C1029" s="132"/>
      <c r="D1029" s="132"/>
      <c r="E1029" s="132"/>
      <c r="F1029" s="132"/>
      <c r="G1029" s="132"/>
      <c r="H1029" s="132"/>
      <c r="I1029" s="132"/>
      <c r="J1029" s="132"/>
      <c r="K1029" s="132"/>
      <c r="L1029" s="132"/>
    </row>
    <row r="1030" spans="1:12" ht="15" customHeight="1">
      <c r="A1030" s="133"/>
      <c r="B1030" s="132"/>
      <c r="C1030" s="132"/>
      <c r="D1030" s="132"/>
      <c r="E1030" s="132"/>
      <c r="F1030" s="132"/>
      <c r="G1030" s="132"/>
      <c r="H1030" s="132"/>
      <c r="I1030" s="132"/>
      <c r="J1030" s="132"/>
      <c r="K1030" s="132"/>
      <c r="L1030" s="132"/>
    </row>
    <row r="1031" spans="1:12" ht="15" customHeight="1">
      <c r="A1031" s="133"/>
      <c r="B1031" s="132"/>
      <c r="C1031" s="132"/>
      <c r="D1031" s="132"/>
      <c r="E1031" s="132"/>
      <c r="F1031" s="132"/>
      <c r="G1031" s="132"/>
      <c r="H1031" s="132"/>
      <c r="I1031" s="132"/>
      <c r="J1031" s="132"/>
      <c r="K1031" s="132"/>
      <c r="L1031" s="132"/>
    </row>
    <row r="1032" spans="1:12" ht="15" customHeight="1">
      <c r="A1032" s="133"/>
      <c r="B1032" s="132"/>
      <c r="C1032" s="132"/>
      <c r="D1032" s="132"/>
      <c r="E1032" s="132"/>
      <c r="F1032" s="132"/>
      <c r="G1032" s="132"/>
      <c r="H1032" s="132"/>
      <c r="I1032" s="132"/>
      <c r="J1032" s="132"/>
      <c r="K1032" s="132"/>
      <c r="L1032" s="132"/>
    </row>
    <row r="1033" spans="1:12" ht="15" customHeight="1">
      <c r="A1033" s="133"/>
      <c r="B1033" s="132"/>
      <c r="C1033" s="132"/>
      <c r="D1033" s="132"/>
      <c r="E1033" s="132"/>
      <c r="F1033" s="132"/>
      <c r="G1033" s="132"/>
      <c r="H1033" s="132"/>
      <c r="I1033" s="132"/>
      <c r="J1033" s="132"/>
      <c r="K1033" s="132"/>
      <c r="L1033" s="132"/>
    </row>
    <row r="1034" spans="1:12" ht="15" customHeight="1">
      <c r="A1034" s="133"/>
      <c r="B1034" s="132"/>
      <c r="C1034" s="132"/>
      <c r="D1034" s="132"/>
      <c r="E1034" s="132"/>
      <c r="F1034" s="132"/>
      <c r="G1034" s="132"/>
      <c r="H1034" s="132"/>
      <c r="I1034" s="132"/>
      <c r="J1034" s="132"/>
      <c r="K1034" s="132"/>
      <c r="L1034" s="132"/>
    </row>
    <row r="1035" spans="1:12" ht="15" customHeight="1">
      <c r="A1035" s="133"/>
      <c r="B1035" s="132"/>
      <c r="C1035" s="132"/>
      <c r="D1035" s="132"/>
      <c r="E1035" s="132"/>
      <c r="F1035" s="132"/>
      <c r="G1035" s="132"/>
      <c r="H1035" s="132"/>
      <c r="I1035" s="132"/>
      <c r="J1035" s="132"/>
      <c r="K1035" s="132"/>
      <c r="L1035" s="132"/>
    </row>
    <row r="1036" spans="1:12" ht="15" customHeight="1">
      <c r="A1036" s="133"/>
      <c r="B1036" s="132"/>
      <c r="C1036" s="132"/>
      <c r="D1036" s="132"/>
      <c r="E1036" s="132"/>
      <c r="F1036" s="132"/>
      <c r="G1036" s="132"/>
      <c r="H1036" s="132"/>
      <c r="I1036" s="132"/>
      <c r="J1036" s="132"/>
      <c r="K1036" s="132"/>
      <c r="L1036" s="132"/>
    </row>
    <row r="1037" spans="1:12" ht="15" customHeight="1">
      <c r="A1037" s="133"/>
      <c r="B1037" s="132"/>
      <c r="C1037" s="132"/>
      <c r="D1037" s="132"/>
      <c r="E1037" s="132"/>
      <c r="F1037" s="132"/>
      <c r="G1037" s="132"/>
      <c r="H1037" s="132"/>
      <c r="I1037" s="132"/>
      <c r="J1037" s="132"/>
      <c r="K1037" s="132"/>
      <c r="L1037" s="132"/>
    </row>
    <row r="1038" spans="1:12" ht="15" customHeight="1">
      <c r="A1038" s="133"/>
      <c r="B1038" s="132"/>
      <c r="C1038" s="132"/>
      <c r="D1038" s="132"/>
      <c r="E1038" s="132"/>
      <c r="F1038" s="132"/>
      <c r="G1038" s="132"/>
      <c r="H1038" s="132"/>
      <c r="I1038" s="132"/>
      <c r="J1038" s="132"/>
      <c r="K1038" s="132"/>
      <c r="L1038" s="132"/>
    </row>
    <row r="1039" spans="1:12" ht="15" customHeight="1">
      <c r="A1039" s="133"/>
      <c r="B1039" s="132"/>
      <c r="C1039" s="132"/>
      <c r="D1039" s="132"/>
      <c r="E1039" s="132"/>
      <c r="F1039" s="132"/>
      <c r="G1039" s="132"/>
      <c r="H1039" s="132"/>
      <c r="I1039" s="132"/>
      <c r="J1039" s="132"/>
      <c r="K1039" s="132"/>
      <c r="L1039" s="132"/>
    </row>
    <row r="1040" spans="1:12" ht="15" customHeight="1">
      <c r="A1040" s="133"/>
      <c r="B1040" s="132"/>
      <c r="C1040" s="132"/>
      <c r="D1040" s="132"/>
      <c r="E1040" s="132"/>
      <c r="F1040" s="132"/>
      <c r="G1040" s="132"/>
      <c r="H1040" s="132"/>
      <c r="I1040" s="132"/>
      <c r="J1040" s="132"/>
      <c r="K1040" s="132"/>
      <c r="L1040" s="132"/>
    </row>
    <row r="1041" spans="1:12" ht="15" customHeight="1">
      <c r="A1041" s="133"/>
      <c r="B1041" s="132"/>
      <c r="C1041" s="132"/>
      <c r="D1041" s="132"/>
      <c r="E1041" s="132"/>
      <c r="F1041" s="132"/>
      <c r="G1041" s="132"/>
      <c r="H1041" s="132"/>
      <c r="I1041" s="132"/>
      <c r="J1041" s="132"/>
      <c r="K1041" s="132"/>
      <c r="L1041" s="132"/>
    </row>
    <row r="1042" spans="1:12" ht="15" customHeight="1">
      <c r="A1042" s="133"/>
      <c r="B1042" s="132"/>
      <c r="C1042" s="132"/>
      <c r="D1042" s="132"/>
      <c r="E1042" s="132"/>
      <c r="F1042" s="132"/>
      <c r="G1042" s="132"/>
      <c r="H1042" s="132"/>
      <c r="I1042" s="132"/>
      <c r="J1042" s="132"/>
      <c r="K1042" s="132"/>
      <c r="L1042" s="132"/>
    </row>
    <row r="1043" spans="1:12" ht="15" customHeight="1">
      <c r="A1043" s="133"/>
      <c r="B1043" s="132"/>
      <c r="C1043" s="132"/>
      <c r="D1043" s="132"/>
      <c r="E1043" s="132"/>
      <c r="F1043" s="132"/>
      <c r="G1043" s="132"/>
      <c r="H1043" s="132"/>
      <c r="I1043" s="132"/>
      <c r="J1043" s="132"/>
      <c r="K1043" s="132"/>
      <c r="L1043" s="132"/>
    </row>
    <row r="1044" spans="1:12" ht="15" customHeight="1">
      <c r="A1044" s="133"/>
      <c r="B1044" s="132"/>
      <c r="C1044" s="132"/>
      <c r="D1044" s="132"/>
      <c r="E1044" s="132"/>
      <c r="F1044" s="132"/>
      <c r="G1044" s="132"/>
      <c r="H1044" s="132"/>
      <c r="I1044" s="132"/>
      <c r="J1044" s="132"/>
      <c r="K1044" s="132"/>
      <c r="L1044" s="132"/>
    </row>
    <row r="1045" spans="1:12" ht="15" customHeight="1">
      <c r="A1045" s="133"/>
      <c r="B1045" s="132"/>
      <c r="C1045" s="132"/>
      <c r="D1045" s="132"/>
      <c r="E1045" s="132"/>
      <c r="F1045" s="132"/>
      <c r="G1045" s="132"/>
      <c r="H1045" s="132"/>
      <c r="I1045" s="132"/>
      <c r="J1045" s="132"/>
      <c r="K1045" s="132"/>
      <c r="L1045" s="132"/>
    </row>
    <row r="1046" spans="1:12" ht="15" customHeight="1">
      <c r="A1046" s="133"/>
      <c r="B1046" s="132"/>
      <c r="C1046" s="132"/>
      <c r="D1046" s="132"/>
      <c r="E1046" s="132"/>
      <c r="F1046" s="132"/>
      <c r="G1046" s="132"/>
      <c r="H1046" s="132"/>
      <c r="I1046" s="132"/>
      <c r="J1046" s="132"/>
      <c r="K1046" s="132"/>
      <c r="L1046" s="132"/>
    </row>
    <row r="1047" spans="1:12" ht="15" customHeight="1">
      <c r="A1047" s="133"/>
      <c r="B1047" s="132"/>
      <c r="C1047" s="132"/>
      <c r="D1047" s="132"/>
      <c r="E1047" s="132"/>
      <c r="F1047" s="132"/>
      <c r="G1047" s="132"/>
      <c r="H1047" s="132"/>
      <c r="I1047" s="132"/>
      <c r="J1047" s="132"/>
      <c r="K1047" s="132"/>
      <c r="L1047" s="132"/>
    </row>
    <row r="1048" spans="1:12" ht="15" customHeight="1">
      <c r="A1048" s="133"/>
      <c r="B1048" s="132"/>
      <c r="C1048" s="132"/>
      <c r="D1048" s="132"/>
      <c r="E1048" s="132"/>
      <c r="F1048" s="132"/>
      <c r="G1048" s="132"/>
      <c r="H1048" s="132"/>
      <c r="I1048" s="132"/>
      <c r="J1048" s="132"/>
      <c r="K1048" s="132"/>
      <c r="L1048" s="132"/>
    </row>
    <row r="1049" spans="1:12" ht="15" customHeight="1">
      <c r="A1049" s="133"/>
      <c r="B1049" s="132"/>
      <c r="C1049" s="132"/>
      <c r="D1049" s="132"/>
      <c r="E1049" s="132"/>
      <c r="F1049" s="132"/>
      <c r="G1049" s="132"/>
      <c r="H1049" s="132"/>
      <c r="I1049" s="132"/>
      <c r="J1049" s="132"/>
      <c r="K1049" s="132"/>
      <c r="L1049" s="132"/>
    </row>
    <row r="1050" spans="1:12" ht="15" customHeight="1">
      <c r="A1050" s="133"/>
      <c r="B1050" s="132"/>
      <c r="C1050" s="132"/>
      <c r="D1050" s="132"/>
      <c r="E1050" s="132"/>
      <c r="F1050" s="132"/>
      <c r="G1050" s="132"/>
      <c r="H1050" s="132"/>
      <c r="I1050" s="132"/>
      <c r="J1050" s="132"/>
      <c r="K1050" s="132"/>
      <c r="L1050" s="132"/>
    </row>
    <row r="1051" spans="1:12" ht="15" customHeight="1">
      <c r="A1051" s="133"/>
      <c r="B1051" s="132"/>
      <c r="C1051" s="132"/>
      <c r="D1051" s="132"/>
      <c r="E1051" s="132"/>
      <c r="F1051" s="132"/>
      <c r="G1051" s="132"/>
      <c r="H1051" s="132"/>
      <c r="I1051" s="132"/>
      <c r="J1051" s="132"/>
      <c r="K1051" s="132"/>
      <c r="L1051" s="132"/>
    </row>
    <row r="1052" spans="1:12" ht="15" customHeight="1">
      <c r="A1052" s="133"/>
      <c r="B1052" s="132"/>
      <c r="C1052" s="132"/>
      <c r="D1052" s="132"/>
      <c r="E1052" s="132"/>
      <c r="F1052" s="132"/>
      <c r="G1052" s="132"/>
      <c r="H1052" s="132"/>
      <c r="I1052" s="132"/>
      <c r="J1052" s="132"/>
      <c r="K1052" s="132"/>
      <c r="L1052" s="132"/>
    </row>
    <row r="1053" spans="1:12" ht="15" customHeight="1">
      <c r="A1053" s="133"/>
      <c r="B1053" s="132"/>
      <c r="C1053" s="132"/>
      <c r="D1053" s="132"/>
      <c r="E1053" s="132"/>
      <c r="F1053" s="132"/>
      <c r="G1053" s="132"/>
      <c r="H1053" s="132"/>
      <c r="I1053" s="132"/>
      <c r="J1053" s="132"/>
      <c r="K1053" s="132"/>
      <c r="L1053" s="132"/>
    </row>
    <row r="1054" spans="1:12" ht="15" customHeight="1">
      <c r="A1054" s="133"/>
      <c r="B1054" s="132"/>
      <c r="C1054" s="132"/>
      <c r="D1054" s="132"/>
      <c r="E1054" s="132"/>
      <c r="F1054" s="132"/>
      <c r="G1054" s="132"/>
      <c r="H1054" s="132"/>
      <c r="I1054" s="132"/>
      <c r="J1054" s="132"/>
      <c r="K1054" s="132"/>
      <c r="L1054" s="132"/>
    </row>
    <row r="1055" spans="1:12" ht="15" customHeight="1">
      <c r="A1055" s="133"/>
      <c r="B1055" s="132"/>
      <c r="C1055" s="132"/>
      <c r="D1055" s="132"/>
      <c r="E1055" s="132"/>
      <c r="F1055" s="132"/>
      <c r="G1055" s="132"/>
      <c r="H1055" s="132"/>
      <c r="I1055" s="132"/>
      <c r="J1055" s="132"/>
      <c r="K1055" s="132"/>
      <c r="L1055" s="132"/>
    </row>
    <row r="1056" spans="1:12" ht="15" customHeight="1">
      <c r="A1056" s="133"/>
      <c r="B1056" s="132"/>
      <c r="C1056" s="132"/>
      <c r="D1056" s="132"/>
      <c r="E1056" s="132"/>
      <c r="F1056" s="132"/>
      <c r="G1056" s="132"/>
      <c r="H1056" s="132"/>
      <c r="I1056" s="132"/>
      <c r="J1056" s="132"/>
      <c r="K1056" s="132"/>
      <c r="L1056" s="132"/>
    </row>
    <row r="1057" spans="1:12" ht="15" customHeight="1">
      <c r="A1057" s="133"/>
      <c r="B1057" s="132"/>
      <c r="C1057" s="132"/>
      <c r="D1057" s="132"/>
      <c r="E1057" s="132"/>
      <c r="F1057" s="132"/>
      <c r="G1057" s="132"/>
      <c r="H1057" s="132"/>
      <c r="I1057" s="132"/>
      <c r="J1057" s="132"/>
      <c r="K1057" s="132"/>
      <c r="L1057" s="132"/>
    </row>
    <row r="1058" spans="1:12" ht="15" customHeight="1">
      <c r="A1058" s="133"/>
      <c r="B1058" s="132"/>
      <c r="C1058" s="132"/>
      <c r="D1058" s="132"/>
      <c r="E1058" s="132"/>
      <c r="F1058" s="132"/>
      <c r="G1058" s="132"/>
      <c r="H1058" s="132"/>
      <c r="I1058" s="132"/>
      <c r="J1058" s="132"/>
      <c r="K1058" s="132"/>
      <c r="L1058" s="132"/>
    </row>
    <row r="1059" spans="1:12" ht="15" customHeight="1">
      <c r="A1059" s="133"/>
      <c r="B1059" s="132"/>
      <c r="C1059" s="132"/>
      <c r="D1059" s="132"/>
      <c r="E1059" s="132"/>
      <c r="F1059" s="132"/>
      <c r="G1059" s="132"/>
      <c r="H1059" s="132"/>
      <c r="I1059" s="132"/>
      <c r="J1059" s="132"/>
      <c r="K1059" s="132"/>
      <c r="L1059" s="132"/>
    </row>
    <row r="1060" spans="1:12" ht="15" customHeight="1">
      <c r="A1060" s="133"/>
      <c r="B1060" s="132"/>
      <c r="C1060" s="132"/>
      <c r="D1060" s="132"/>
      <c r="E1060" s="132"/>
      <c r="F1060" s="132"/>
      <c r="G1060" s="132"/>
      <c r="H1060" s="132"/>
      <c r="I1060" s="132"/>
      <c r="J1060" s="132"/>
      <c r="K1060" s="132"/>
      <c r="L1060" s="132"/>
    </row>
    <row r="1061" spans="1:12" ht="15" customHeight="1">
      <c r="A1061" s="133"/>
      <c r="B1061" s="132"/>
      <c r="C1061" s="132"/>
      <c r="D1061" s="132"/>
      <c r="E1061" s="132"/>
      <c r="F1061" s="132"/>
      <c r="G1061" s="132"/>
      <c r="H1061" s="132"/>
      <c r="I1061" s="132"/>
      <c r="J1061" s="132"/>
      <c r="K1061" s="132"/>
      <c r="L1061" s="132"/>
    </row>
    <row r="1062" spans="1:12" ht="15" customHeight="1">
      <c r="A1062" s="133"/>
      <c r="B1062" s="132"/>
      <c r="C1062" s="132"/>
      <c r="D1062" s="132"/>
      <c r="E1062" s="132"/>
      <c r="F1062" s="132"/>
      <c r="G1062" s="132"/>
      <c r="H1062" s="132"/>
      <c r="I1062" s="132"/>
      <c r="J1062" s="132"/>
      <c r="K1062" s="132"/>
      <c r="L1062" s="132"/>
    </row>
    <row r="1063" spans="1:12" ht="15" customHeight="1">
      <c r="A1063" s="133"/>
      <c r="B1063" s="132"/>
      <c r="C1063" s="132"/>
      <c r="D1063" s="132"/>
      <c r="E1063" s="132"/>
      <c r="F1063" s="132"/>
      <c r="G1063" s="132"/>
      <c r="H1063" s="132"/>
      <c r="I1063" s="132"/>
      <c r="J1063" s="132"/>
      <c r="K1063" s="132"/>
      <c r="L1063" s="132"/>
    </row>
    <row r="1064" spans="1:12" ht="15" customHeight="1">
      <c r="A1064" s="133"/>
      <c r="B1064" s="132"/>
      <c r="C1064" s="132"/>
      <c r="D1064" s="132"/>
      <c r="E1064" s="132"/>
      <c r="F1064" s="132"/>
      <c r="G1064" s="132"/>
      <c r="H1064" s="132"/>
      <c r="I1064" s="132"/>
      <c r="J1064" s="132"/>
      <c r="K1064" s="132"/>
      <c r="L1064" s="132"/>
    </row>
    <row r="1065" spans="1:12" ht="15" customHeight="1">
      <c r="A1065" s="133"/>
      <c r="B1065" s="132"/>
      <c r="C1065" s="132"/>
      <c r="D1065" s="132"/>
      <c r="E1065" s="132"/>
      <c r="F1065" s="132"/>
      <c r="G1065" s="132"/>
      <c r="H1065" s="132"/>
      <c r="I1065" s="132"/>
      <c r="J1065" s="132"/>
      <c r="K1065" s="132"/>
      <c r="L1065" s="132"/>
    </row>
    <row r="1066" spans="1:12" ht="15" customHeight="1">
      <c r="A1066" s="133"/>
      <c r="B1066" s="132"/>
      <c r="C1066" s="132"/>
      <c r="D1066" s="132"/>
      <c r="E1066" s="132"/>
      <c r="F1066" s="132"/>
      <c r="G1066" s="132"/>
      <c r="H1066" s="132"/>
      <c r="I1066" s="132"/>
      <c r="J1066" s="132"/>
      <c r="K1066" s="132"/>
      <c r="L1066" s="132"/>
    </row>
    <row r="1067" spans="1:12" ht="15" customHeight="1">
      <c r="A1067" s="133"/>
      <c r="B1067" s="132"/>
      <c r="C1067" s="132"/>
      <c r="D1067" s="132"/>
      <c r="E1067" s="132"/>
      <c r="F1067" s="132"/>
      <c r="G1067" s="132"/>
      <c r="H1067" s="132"/>
      <c r="I1067" s="132"/>
      <c r="J1067" s="132"/>
      <c r="K1067" s="132"/>
      <c r="L1067" s="132"/>
    </row>
    <row r="1068" spans="1:12" ht="15" customHeight="1">
      <c r="A1068" s="133"/>
      <c r="B1068" s="132"/>
      <c r="C1068" s="132"/>
      <c r="D1068" s="132"/>
      <c r="E1068" s="132"/>
      <c r="F1068" s="132"/>
      <c r="G1068" s="132"/>
      <c r="H1068" s="132"/>
      <c r="I1068" s="132"/>
      <c r="J1068" s="132"/>
      <c r="K1068" s="132"/>
      <c r="L1068" s="132"/>
    </row>
    <row r="1069" spans="1:12" ht="15" customHeight="1">
      <c r="A1069" s="133"/>
      <c r="B1069" s="132"/>
      <c r="C1069" s="132"/>
      <c r="D1069" s="132"/>
      <c r="E1069" s="132"/>
      <c r="F1069" s="132"/>
      <c r="G1069" s="132"/>
      <c r="H1069" s="132"/>
      <c r="I1069" s="132"/>
      <c r="J1069" s="132"/>
      <c r="K1069" s="132"/>
      <c r="L1069" s="132"/>
    </row>
    <row r="1070" spans="1:12" ht="15" customHeight="1">
      <c r="A1070" s="133"/>
      <c r="B1070" s="132"/>
      <c r="C1070" s="132"/>
      <c r="D1070" s="132"/>
      <c r="E1070" s="132"/>
      <c r="F1070" s="132"/>
      <c r="G1070" s="132"/>
      <c r="H1070" s="132"/>
      <c r="I1070" s="132"/>
      <c r="J1070" s="132"/>
      <c r="K1070" s="132"/>
      <c r="L1070" s="132"/>
    </row>
    <row r="1071" spans="1:12" ht="15" customHeight="1">
      <c r="A1071" s="133"/>
      <c r="B1071" s="132"/>
      <c r="C1071" s="132"/>
      <c r="D1071" s="132"/>
      <c r="E1071" s="132"/>
      <c r="F1071" s="132"/>
      <c r="G1071" s="132"/>
      <c r="H1071" s="132"/>
      <c r="I1071" s="132"/>
      <c r="J1071" s="132"/>
      <c r="K1071" s="132"/>
      <c r="L1071" s="132"/>
    </row>
    <row r="1072" spans="1:12" ht="15" customHeight="1">
      <c r="A1072" s="133"/>
      <c r="B1072" s="132"/>
      <c r="C1072" s="132"/>
      <c r="D1072" s="132"/>
      <c r="E1072" s="132"/>
      <c r="F1072" s="132"/>
      <c r="G1072" s="132"/>
      <c r="H1072" s="132"/>
      <c r="I1072" s="132"/>
      <c r="J1072" s="132"/>
      <c r="K1072" s="132"/>
      <c r="L1072" s="132"/>
    </row>
    <row r="1073" spans="1:12" ht="15" customHeight="1">
      <c r="A1073" s="133"/>
      <c r="B1073" s="132"/>
      <c r="C1073" s="132"/>
      <c r="D1073" s="132"/>
      <c r="E1073" s="132"/>
      <c r="F1073" s="132"/>
      <c r="G1073" s="132"/>
      <c r="H1073" s="132"/>
      <c r="I1073" s="132"/>
      <c r="J1073" s="132"/>
      <c r="K1073" s="132"/>
      <c r="L1073" s="132"/>
    </row>
    <row r="1074" spans="1:12" ht="15" customHeight="1">
      <c r="A1074" s="133"/>
      <c r="B1074" s="132"/>
      <c r="C1074" s="132"/>
      <c r="D1074" s="132"/>
      <c r="E1074" s="132"/>
      <c r="F1074" s="132"/>
      <c r="G1074" s="132"/>
      <c r="H1074" s="132"/>
      <c r="I1074" s="132"/>
      <c r="J1074" s="132"/>
      <c r="K1074" s="132"/>
      <c r="L1074" s="132"/>
    </row>
    <row r="1075" spans="1:12" ht="15" customHeight="1">
      <c r="A1075" s="133"/>
      <c r="B1075" s="132"/>
      <c r="C1075" s="132"/>
      <c r="D1075" s="132"/>
      <c r="E1075" s="132"/>
      <c r="F1075" s="132"/>
      <c r="G1075" s="132"/>
      <c r="H1075" s="132"/>
      <c r="I1075" s="132"/>
      <c r="J1075" s="132"/>
      <c r="K1075" s="132"/>
      <c r="L1075" s="132"/>
    </row>
    <row r="1076" spans="1:12" ht="15" customHeight="1">
      <c r="A1076" s="133"/>
      <c r="B1076" s="132"/>
      <c r="C1076" s="132"/>
      <c r="D1076" s="132"/>
      <c r="E1076" s="132"/>
      <c r="F1076" s="132"/>
      <c r="G1076" s="132"/>
      <c r="H1076" s="132"/>
      <c r="I1076" s="132"/>
      <c r="J1076" s="132"/>
      <c r="K1076" s="132"/>
      <c r="L1076" s="132"/>
    </row>
    <row r="1077" spans="1:12" ht="15" customHeight="1">
      <c r="A1077" s="133"/>
      <c r="B1077" s="132"/>
      <c r="C1077" s="132"/>
      <c r="D1077" s="132"/>
      <c r="E1077" s="132"/>
      <c r="F1077" s="132"/>
      <c r="G1077" s="132"/>
      <c r="H1077" s="132"/>
      <c r="I1077" s="132"/>
      <c r="J1077" s="132"/>
      <c r="K1077" s="132"/>
      <c r="L1077" s="132"/>
    </row>
    <row r="1078" spans="1:12" ht="15" customHeight="1">
      <c r="A1078" s="133"/>
      <c r="B1078" s="132"/>
      <c r="C1078" s="132"/>
      <c r="D1078" s="132"/>
      <c r="E1078" s="132"/>
      <c r="F1078" s="132"/>
      <c r="G1078" s="132"/>
      <c r="H1078" s="132"/>
      <c r="I1078" s="132"/>
      <c r="J1078" s="132"/>
      <c r="K1078" s="132"/>
      <c r="L1078" s="132"/>
    </row>
    <row r="1079" spans="1:12" ht="15" customHeight="1">
      <c r="A1079" s="133"/>
      <c r="B1079" s="132"/>
      <c r="C1079" s="132"/>
      <c r="D1079" s="132"/>
      <c r="E1079" s="132"/>
      <c r="F1079" s="132"/>
      <c r="G1079" s="132"/>
      <c r="H1079" s="132"/>
      <c r="I1079" s="132"/>
      <c r="J1079" s="132"/>
      <c r="K1079" s="132"/>
      <c r="L1079" s="132"/>
    </row>
    <row r="1080" spans="1:12" ht="15" customHeight="1">
      <c r="A1080" s="133"/>
      <c r="B1080" s="132"/>
      <c r="C1080" s="132"/>
      <c r="D1080" s="132"/>
      <c r="E1080" s="132"/>
      <c r="F1080" s="132"/>
      <c r="G1080" s="132"/>
      <c r="H1080" s="132"/>
      <c r="I1080" s="132"/>
      <c r="J1080" s="132"/>
      <c r="K1080" s="132"/>
      <c r="L1080" s="132"/>
    </row>
    <row r="1081" spans="1:12" ht="15" customHeight="1">
      <c r="A1081" s="133"/>
      <c r="B1081" s="132"/>
      <c r="C1081" s="132"/>
      <c r="D1081" s="132"/>
      <c r="E1081" s="132"/>
      <c r="F1081" s="132"/>
      <c r="G1081" s="132"/>
      <c r="H1081" s="132"/>
      <c r="I1081" s="132"/>
      <c r="J1081" s="132"/>
      <c r="K1081" s="132"/>
      <c r="L1081" s="132"/>
    </row>
    <row r="1082" spans="1:12" ht="15" customHeight="1">
      <c r="A1082" s="133"/>
      <c r="B1082" s="132"/>
      <c r="C1082" s="132"/>
      <c r="D1082" s="132"/>
      <c r="E1082" s="132"/>
      <c r="F1082" s="132"/>
      <c r="G1082" s="132"/>
      <c r="H1082" s="132"/>
      <c r="I1082" s="132"/>
      <c r="J1082" s="132"/>
      <c r="K1082" s="132"/>
      <c r="L1082" s="132"/>
    </row>
    <row r="1083" spans="1:12" ht="15" customHeight="1">
      <c r="A1083" s="133"/>
      <c r="B1083" s="132"/>
      <c r="C1083" s="132"/>
      <c r="D1083" s="132"/>
      <c r="E1083" s="132"/>
      <c r="F1083" s="132"/>
      <c r="G1083" s="132"/>
      <c r="H1083" s="132"/>
      <c r="I1083" s="132"/>
      <c r="J1083" s="132"/>
      <c r="K1083" s="132"/>
      <c r="L1083" s="132"/>
    </row>
    <row r="1084" spans="1:12" ht="15" customHeight="1">
      <c r="A1084" s="133"/>
      <c r="B1084" s="132"/>
      <c r="C1084" s="132"/>
      <c r="D1084" s="132"/>
      <c r="E1084" s="132"/>
      <c r="F1084" s="132"/>
      <c r="G1084" s="132"/>
      <c r="H1084" s="132"/>
      <c r="I1084" s="132"/>
      <c r="J1084" s="132"/>
      <c r="K1084" s="132"/>
      <c r="L1084" s="132"/>
    </row>
    <row r="1085" spans="1:12" ht="15" customHeight="1">
      <c r="A1085" s="133"/>
      <c r="B1085" s="132"/>
      <c r="C1085" s="132"/>
      <c r="D1085" s="132"/>
      <c r="E1085" s="132"/>
      <c r="F1085" s="132"/>
      <c r="G1085" s="132"/>
      <c r="H1085" s="132"/>
      <c r="I1085" s="132"/>
      <c r="J1085" s="132"/>
      <c r="K1085" s="132"/>
      <c r="L1085" s="132"/>
    </row>
    <row r="1086" spans="1:12" ht="15" customHeight="1">
      <c r="A1086" s="133"/>
      <c r="B1086" s="132"/>
      <c r="C1086" s="132"/>
      <c r="D1086" s="132"/>
      <c r="E1086" s="132"/>
      <c r="F1086" s="132"/>
      <c r="G1086" s="132"/>
      <c r="H1086" s="132"/>
      <c r="I1086" s="132"/>
      <c r="J1086" s="132"/>
      <c r="K1086" s="132"/>
      <c r="L1086" s="132"/>
    </row>
    <row r="1087" spans="1:12" ht="15" customHeight="1">
      <c r="A1087" s="133"/>
      <c r="B1087" s="132"/>
      <c r="C1087" s="132"/>
      <c r="D1087" s="132"/>
      <c r="E1087" s="132"/>
      <c r="F1087" s="132"/>
      <c r="G1087" s="132"/>
      <c r="H1087" s="132"/>
      <c r="I1087" s="132"/>
      <c r="J1087" s="132"/>
      <c r="K1087" s="132"/>
      <c r="L1087" s="132"/>
    </row>
    <row r="1088" spans="1:12" ht="15" customHeight="1">
      <c r="A1088" s="133"/>
      <c r="B1088" s="132"/>
      <c r="C1088" s="132"/>
      <c r="D1088" s="132"/>
      <c r="E1088" s="132"/>
      <c r="F1088" s="132"/>
      <c r="G1088" s="132"/>
      <c r="H1088" s="132"/>
      <c r="I1088" s="132"/>
      <c r="J1088" s="132"/>
      <c r="K1088" s="132"/>
      <c r="L1088" s="132"/>
    </row>
    <row r="1089" spans="1:12" ht="15" customHeight="1">
      <c r="A1089" s="133"/>
      <c r="B1089" s="132"/>
      <c r="C1089" s="132"/>
      <c r="D1089" s="132"/>
      <c r="E1089" s="132"/>
      <c r="F1089" s="132"/>
      <c r="G1089" s="132"/>
      <c r="H1089" s="132"/>
      <c r="I1089" s="132"/>
      <c r="J1089" s="132"/>
      <c r="K1089" s="132"/>
      <c r="L1089" s="132"/>
    </row>
    <row r="1090" spans="1:12" ht="15" customHeight="1">
      <c r="A1090" s="133"/>
      <c r="B1090" s="132"/>
      <c r="C1090" s="132"/>
      <c r="D1090" s="132"/>
      <c r="E1090" s="132"/>
      <c r="F1090" s="132"/>
      <c r="G1090" s="132"/>
      <c r="H1090" s="132"/>
      <c r="I1090" s="132"/>
      <c r="J1090" s="132"/>
      <c r="K1090" s="132"/>
      <c r="L1090" s="132"/>
    </row>
    <row r="1091" spans="1:12" ht="15" customHeight="1">
      <c r="A1091" s="133"/>
      <c r="B1091" s="132"/>
      <c r="C1091" s="132"/>
      <c r="D1091" s="132"/>
      <c r="E1091" s="132"/>
      <c r="F1091" s="132"/>
      <c r="G1091" s="132"/>
      <c r="H1091" s="132"/>
      <c r="I1091" s="132"/>
      <c r="J1091" s="132"/>
      <c r="K1091" s="132"/>
      <c r="L1091" s="132"/>
    </row>
    <row r="1092" spans="1:12" ht="15" customHeight="1">
      <c r="A1092" s="133"/>
      <c r="B1092" s="132"/>
      <c r="C1092" s="132"/>
      <c r="D1092" s="132"/>
      <c r="E1092" s="132"/>
      <c r="F1092" s="132"/>
      <c r="G1092" s="132"/>
      <c r="H1092" s="132"/>
      <c r="I1092" s="132"/>
      <c r="J1092" s="132"/>
      <c r="K1092" s="132"/>
      <c r="L1092" s="132"/>
    </row>
    <row r="1093" spans="1:12" ht="15" customHeight="1">
      <c r="A1093" s="133"/>
      <c r="B1093" s="132"/>
      <c r="C1093" s="132"/>
      <c r="D1093" s="132"/>
      <c r="E1093" s="132"/>
      <c r="F1093" s="132"/>
      <c r="G1093" s="132"/>
      <c r="H1093" s="132"/>
      <c r="I1093" s="132"/>
      <c r="J1093" s="132"/>
      <c r="K1093" s="132"/>
      <c r="L1093" s="132"/>
    </row>
    <row r="1094" spans="1:12" ht="15" customHeight="1">
      <c r="A1094" s="133"/>
      <c r="B1094" s="132"/>
      <c r="C1094" s="132"/>
      <c r="D1094" s="132"/>
      <c r="E1094" s="132"/>
      <c r="F1094" s="132"/>
      <c r="G1094" s="132"/>
      <c r="H1094" s="132"/>
      <c r="I1094" s="132"/>
      <c r="J1094" s="132"/>
      <c r="K1094" s="132"/>
      <c r="L1094" s="132"/>
    </row>
    <row r="1095" spans="1:12" ht="15" customHeight="1">
      <c r="A1095" s="133"/>
      <c r="B1095" s="132"/>
      <c r="C1095" s="132"/>
      <c r="D1095" s="132"/>
      <c r="E1095" s="132"/>
      <c r="F1095" s="132"/>
      <c r="G1095" s="132"/>
      <c r="H1095" s="132"/>
      <c r="I1095" s="132"/>
      <c r="J1095" s="132"/>
      <c r="K1095" s="132"/>
      <c r="L1095" s="132"/>
    </row>
    <row r="1096" spans="1:12" ht="15" customHeight="1">
      <c r="A1096" s="133"/>
      <c r="B1096" s="132"/>
      <c r="C1096" s="132"/>
      <c r="D1096" s="132"/>
      <c r="E1096" s="132"/>
      <c r="F1096" s="132"/>
      <c r="G1096" s="132"/>
      <c r="H1096" s="132"/>
      <c r="I1096" s="132"/>
      <c r="J1096" s="132"/>
      <c r="K1096" s="132"/>
      <c r="L1096" s="132"/>
    </row>
    <row r="1097" spans="1:12" ht="15" customHeight="1">
      <c r="A1097" s="133"/>
      <c r="B1097" s="132"/>
      <c r="C1097" s="132"/>
      <c r="D1097" s="132"/>
      <c r="E1097" s="132"/>
      <c r="F1097" s="132"/>
      <c r="G1097" s="132"/>
      <c r="H1097" s="132"/>
      <c r="I1097" s="132"/>
      <c r="J1097" s="132"/>
      <c r="K1097" s="132"/>
      <c r="L1097" s="132"/>
    </row>
    <row r="1098" spans="1:12" ht="15" customHeight="1">
      <c r="A1098" s="133"/>
      <c r="B1098" s="132"/>
      <c r="C1098" s="132"/>
      <c r="D1098" s="132"/>
      <c r="E1098" s="132"/>
      <c r="F1098" s="132"/>
      <c r="G1098" s="132"/>
      <c r="H1098" s="132"/>
      <c r="I1098" s="132"/>
      <c r="J1098" s="132"/>
      <c r="K1098" s="132"/>
      <c r="L1098" s="132"/>
    </row>
    <row r="1099" spans="1:12" ht="15" customHeight="1">
      <c r="A1099" s="133"/>
      <c r="B1099" s="132"/>
      <c r="C1099" s="132"/>
      <c r="D1099" s="132"/>
      <c r="E1099" s="132"/>
      <c r="F1099" s="132"/>
      <c r="G1099" s="132"/>
      <c r="H1099" s="132"/>
      <c r="I1099" s="132"/>
      <c r="J1099" s="132"/>
      <c r="K1099" s="132"/>
      <c r="L1099" s="132"/>
    </row>
    <row r="1100" spans="1:12" ht="15" customHeight="1">
      <c r="A1100" s="133"/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</row>
    <row r="1101" spans="1:12" ht="15" customHeight="1">
      <c r="A1101" s="133"/>
      <c r="B1101" s="132"/>
      <c r="C1101" s="132"/>
      <c r="D1101" s="132"/>
      <c r="E1101" s="132"/>
      <c r="F1101" s="132"/>
      <c r="G1101" s="132"/>
      <c r="H1101" s="132"/>
      <c r="I1101" s="132"/>
      <c r="J1101" s="132"/>
      <c r="K1101" s="132"/>
      <c r="L1101" s="132"/>
    </row>
    <row r="1102" spans="1:12" ht="15" customHeight="1">
      <c r="A1102" s="133"/>
      <c r="B1102" s="132"/>
      <c r="C1102" s="132"/>
      <c r="D1102" s="132"/>
      <c r="E1102" s="132"/>
      <c r="F1102" s="132"/>
      <c r="G1102" s="132"/>
      <c r="H1102" s="132"/>
      <c r="I1102" s="132"/>
      <c r="J1102" s="132"/>
      <c r="K1102" s="132"/>
      <c r="L1102" s="132"/>
    </row>
    <row r="1103" spans="1:12" ht="15" customHeight="1">
      <c r="A1103" s="133"/>
      <c r="B1103" s="132"/>
      <c r="C1103" s="132"/>
      <c r="D1103" s="132"/>
      <c r="E1103" s="132"/>
      <c r="F1103" s="132"/>
      <c r="G1103" s="132"/>
      <c r="H1103" s="132"/>
      <c r="I1103" s="132"/>
      <c r="J1103" s="132"/>
      <c r="K1103" s="132"/>
      <c r="L1103" s="132"/>
    </row>
    <row r="1104" spans="1:12" ht="15" customHeight="1">
      <c r="A1104" s="133"/>
      <c r="B1104" s="132"/>
      <c r="C1104" s="132"/>
      <c r="D1104" s="132"/>
      <c r="E1104" s="132"/>
      <c r="F1104" s="132"/>
      <c r="G1104" s="132"/>
      <c r="H1104" s="132"/>
      <c r="I1104" s="132"/>
      <c r="J1104" s="132"/>
      <c r="K1104" s="132"/>
      <c r="L1104" s="132"/>
    </row>
    <row r="1105" spans="1:12" ht="15" customHeight="1">
      <c r="A1105" s="133"/>
      <c r="B1105" s="132"/>
      <c r="C1105" s="132"/>
      <c r="D1105" s="132"/>
      <c r="E1105" s="132"/>
      <c r="F1105" s="132"/>
      <c r="G1105" s="132"/>
      <c r="H1105" s="132"/>
      <c r="I1105" s="132"/>
      <c r="J1105" s="132"/>
      <c r="K1105" s="132"/>
      <c r="L1105" s="132"/>
    </row>
    <row r="1106" spans="1:12" ht="15" customHeight="1">
      <c r="A1106" s="133"/>
      <c r="B1106" s="132"/>
      <c r="C1106" s="132"/>
      <c r="D1106" s="132"/>
      <c r="E1106" s="132"/>
      <c r="F1106" s="132"/>
      <c r="G1106" s="132"/>
      <c r="H1106" s="132"/>
      <c r="I1106" s="132"/>
      <c r="J1106" s="132"/>
      <c r="K1106" s="132"/>
      <c r="L1106" s="132"/>
    </row>
    <row r="1107" spans="1:12" ht="15" customHeight="1">
      <c r="A1107" s="133"/>
      <c r="B1107" s="132"/>
      <c r="C1107" s="132"/>
      <c r="D1107" s="132"/>
      <c r="E1107" s="132"/>
      <c r="F1107" s="132"/>
      <c r="G1107" s="132"/>
      <c r="H1107" s="132"/>
      <c r="I1107" s="132"/>
      <c r="J1107" s="132"/>
      <c r="K1107" s="132"/>
      <c r="L1107" s="132"/>
    </row>
    <row r="1108" spans="1:12" ht="15" customHeight="1">
      <c r="A1108" s="133"/>
      <c r="B1108" s="132"/>
      <c r="C1108" s="132"/>
      <c r="D1108" s="132"/>
      <c r="E1108" s="132"/>
      <c r="F1108" s="132"/>
      <c r="G1108" s="132"/>
      <c r="H1108" s="132"/>
      <c r="I1108" s="132"/>
      <c r="J1108" s="132"/>
      <c r="K1108" s="132"/>
      <c r="L1108" s="132"/>
    </row>
    <row r="1109" spans="1:12" ht="15" customHeight="1">
      <c r="A1109" s="133"/>
      <c r="B1109" s="132"/>
      <c r="C1109" s="132"/>
      <c r="D1109" s="132"/>
      <c r="E1109" s="132"/>
      <c r="F1109" s="132"/>
      <c r="G1109" s="132"/>
      <c r="H1109" s="132"/>
      <c r="I1109" s="132"/>
      <c r="J1109" s="132"/>
      <c r="K1109" s="132"/>
      <c r="L1109" s="132"/>
    </row>
    <row r="1110" spans="1:12" ht="15" customHeight="1">
      <c r="A1110" s="133"/>
      <c r="B1110" s="132"/>
      <c r="C1110" s="132"/>
      <c r="D1110" s="132"/>
      <c r="E1110" s="132"/>
      <c r="F1110" s="132"/>
      <c r="G1110" s="132"/>
      <c r="H1110" s="132"/>
      <c r="I1110" s="132"/>
      <c r="J1110" s="132"/>
      <c r="K1110" s="132"/>
      <c r="L1110" s="132"/>
    </row>
    <row r="1111" spans="1:12" ht="15" customHeight="1">
      <c r="A1111" s="133"/>
      <c r="B1111" s="132"/>
      <c r="C1111" s="132"/>
      <c r="D1111" s="132"/>
      <c r="E1111" s="132"/>
      <c r="F1111" s="132"/>
      <c r="G1111" s="132"/>
      <c r="H1111" s="132"/>
      <c r="I1111" s="132"/>
      <c r="J1111" s="132"/>
      <c r="K1111" s="132"/>
      <c r="L1111" s="132"/>
    </row>
    <row r="1112" spans="1:12" ht="15" customHeight="1">
      <c r="A1112" s="133"/>
      <c r="B1112" s="132"/>
      <c r="C1112" s="132"/>
      <c r="D1112" s="132"/>
      <c r="E1112" s="132"/>
      <c r="F1112" s="132"/>
      <c r="G1112" s="132"/>
      <c r="H1112" s="132"/>
      <c r="I1112" s="132"/>
      <c r="J1112" s="132"/>
      <c r="K1112" s="132"/>
      <c r="L1112" s="132"/>
    </row>
    <row r="1113" spans="1:12" ht="15" customHeight="1">
      <c r="A1113" s="133"/>
      <c r="B1113" s="132"/>
      <c r="C1113" s="132"/>
      <c r="D1113" s="132"/>
      <c r="E1113" s="132"/>
      <c r="F1113" s="132"/>
      <c r="G1113" s="132"/>
      <c r="H1113" s="132"/>
      <c r="I1113" s="132"/>
      <c r="J1113" s="132"/>
      <c r="K1113" s="132"/>
      <c r="L1113" s="132"/>
    </row>
    <row r="1114" spans="1:12" ht="15" customHeight="1">
      <c r="A1114" s="133"/>
      <c r="B1114" s="132"/>
      <c r="C1114" s="132"/>
      <c r="D1114" s="132"/>
      <c r="E1114" s="132"/>
      <c r="F1114" s="132"/>
      <c r="G1114" s="132"/>
      <c r="H1114" s="132"/>
      <c r="I1114" s="132"/>
      <c r="J1114" s="132"/>
      <c r="K1114" s="132"/>
      <c r="L1114" s="132"/>
    </row>
    <row r="1115" spans="1:12" ht="15" customHeight="1">
      <c r="A1115" s="133"/>
      <c r="B1115" s="132"/>
      <c r="C1115" s="132"/>
      <c r="D1115" s="132"/>
      <c r="E1115" s="132"/>
      <c r="F1115" s="132"/>
      <c r="G1115" s="132"/>
      <c r="H1115" s="132"/>
      <c r="I1115" s="132"/>
      <c r="J1115" s="132"/>
      <c r="K1115" s="132"/>
      <c r="L1115" s="132"/>
    </row>
    <row r="1116" spans="1:12" ht="15" customHeight="1">
      <c r="A1116" s="133"/>
      <c r="B1116" s="132"/>
      <c r="C1116" s="132"/>
      <c r="D1116" s="132"/>
      <c r="E1116" s="132"/>
      <c r="F1116" s="132"/>
      <c r="G1116" s="132"/>
      <c r="H1116" s="132"/>
      <c r="I1116" s="132"/>
      <c r="J1116" s="132"/>
      <c r="K1116" s="132"/>
      <c r="L1116" s="132"/>
    </row>
    <row r="1117" spans="1:12" ht="15" customHeight="1">
      <c r="A1117" s="133"/>
      <c r="B1117" s="132"/>
      <c r="C1117" s="132"/>
      <c r="D1117" s="132"/>
      <c r="E1117" s="132"/>
      <c r="F1117" s="132"/>
      <c r="G1117" s="132"/>
      <c r="H1117" s="132"/>
      <c r="I1117" s="132"/>
      <c r="J1117" s="132"/>
      <c r="K1117" s="132"/>
      <c r="L1117" s="132"/>
    </row>
    <row r="1118" spans="1:12" ht="15" customHeight="1">
      <c r="A1118" s="133"/>
      <c r="B1118" s="132"/>
      <c r="C1118" s="132"/>
      <c r="D1118" s="132"/>
      <c r="E1118" s="132"/>
      <c r="F1118" s="132"/>
      <c r="G1118" s="132"/>
      <c r="H1118" s="132"/>
      <c r="I1118" s="132"/>
      <c r="J1118" s="132"/>
      <c r="K1118" s="132"/>
      <c r="L1118" s="132"/>
    </row>
    <row r="1119" spans="1:12" ht="15" customHeight="1">
      <c r="A1119" s="133"/>
      <c r="B1119" s="132"/>
      <c r="C1119" s="132"/>
      <c r="D1119" s="132"/>
      <c r="E1119" s="132"/>
      <c r="F1119" s="132"/>
      <c r="G1119" s="132"/>
      <c r="H1119" s="132"/>
      <c r="I1119" s="132"/>
      <c r="J1119" s="132"/>
      <c r="K1119" s="132"/>
      <c r="L1119" s="132"/>
    </row>
    <row r="1120" spans="1:12" ht="15" customHeight="1">
      <c r="A1120" s="133"/>
      <c r="B1120" s="132"/>
      <c r="C1120" s="132"/>
      <c r="D1120" s="132"/>
      <c r="E1120" s="132"/>
      <c r="F1120" s="132"/>
      <c r="G1120" s="132"/>
      <c r="H1120" s="132"/>
      <c r="I1120" s="132"/>
      <c r="J1120" s="132"/>
      <c r="K1120" s="132"/>
      <c r="L1120" s="132"/>
    </row>
    <row r="1121" spans="1:12" ht="15" customHeight="1">
      <c r="A1121" s="133"/>
      <c r="B1121" s="132"/>
      <c r="C1121" s="132"/>
      <c r="D1121" s="132"/>
      <c r="E1121" s="132"/>
      <c r="F1121" s="132"/>
      <c r="G1121" s="132"/>
      <c r="H1121" s="132"/>
      <c r="I1121" s="132"/>
      <c r="J1121" s="132"/>
      <c r="K1121" s="132"/>
      <c r="L1121" s="132"/>
    </row>
    <row r="1122" spans="1:12" ht="15" customHeight="1">
      <c r="A1122" s="133"/>
      <c r="B1122" s="132"/>
      <c r="C1122" s="132"/>
      <c r="D1122" s="132"/>
      <c r="E1122" s="132"/>
      <c r="F1122" s="132"/>
      <c r="G1122" s="132"/>
      <c r="H1122" s="132"/>
      <c r="I1122" s="132"/>
      <c r="J1122" s="132"/>
      <c r="K1122" s="132"/>
      <c r="L1122" s="132"/>
    </row>
    <row r="1123" spans="1:12" ht="15" customHeight="1">
      <c r="A1123" s="133"/>
      <c r="B1123" s="132"/>
      <c r="C1123" s="132"/>
      <c r="D1123" s="132"/>
      <c r="E1123" s="132"/>
      <c r="F1123" s="132"/>
      <c r="G1123" s="132"/>
      <c r="H1123" s="132"/>
      <c r="I1123" s="132"/>
      <c r="J1123" s="132"/>
      <c r="K1123" s="132"/>
      <c r="L1123" s="132"/>
    </row>
    <row r="1124" spans="1:12" ht="15" customHeight="1">
      <c r="A1124" s="133"/>
      <c r="B1124" s="132"/>
      <c r="C1124" s="132"/>
      <c r="D1124" s="132"/>
      <c r="E1124" s="132"/>
      <c r="F1124" s="132"/>
      <c r="G1124" s="132"/>
      <c r="H1124" s="132"/>
      <c r="I1124" s="132"/>
      <c r="J1124" s="132"/>
      <c r="K1124" s="132"/>
      <c r="L1124" s="132"/>
    </row>
    <row r="1125" spans="1:12" ht="15" customHeight="1">
      <c r="A1125" s="133"/>
      <c r="B1125" s="132"/>
      <c r="C1125" s="132"/>
      <c r="D1125" s="132"/>
      <c r="E1125" s="132"/>
      <c r="F1125" s="132"/>
      <c r="G1125" s="132"/>
      <c r="H1125" s="132"/>
      <c r="I1125" s="132"/>
      <c r="J1125" s="132"/>
      <c r="K1125" s="132"/>
      <c r="L1125" s="132"/>
    </row>
    <row r="1126" spans="1:12" ht="15" customHeight="1">
      <c r="A1126" s="133"/>
      <c r="B1126" s="132"/>
      <c r="C1126" s="132"/>
      <c r="D1126" s="132"/>
      <c r="E1126" s="132"/>
      <c r="F1126" s="132"/>
      <c r="G1126" s="132"/>
      <c r="H1126" s="132"/>
      <c r="I1126" s="132"/>
      <c r="J1126" s="132"/>
      <c r="K1126" s="132"/>
      <c r="L1126" s="132"/>
    </row>
    <row r="1127" spans="1:12" ht="15" customHeight="1">
      <c r="A1127" s="133"/>
      <c r="B1127" s="132"/>
      <c r="C1127" s="132"/>
      <c r="D1127" s="132"/>
      <c r="E1127" s="132"/>
      <c r="F1127" s="132"/>
      <c r="G1127" s="132"/>
      <c r="H1127" s="132"/>
      <c r="I1127" s="132"/>
      <c r="J1127" s="132"/>
      <c r="K1127" s="132"/>
      <c r="L1127" s="132"/>
    </row>
    <row r="1128" spans="1:12" ht="15" customHeight="1">
      <c r="A1128" s="133"/>
      <c r="B1128" s="132"/>
      <c r="C1128" s="132"/>
      <c r="D1128" s="132"/>
      <c r="E1128" s="132"/>
      <c r="F1128" s="132"/>
      <c r="G1128" s="132"/>
      <c r="H1128" s="132"/>
      <c r="I1128" s="132"/>
      <c r="J1128" s="132"/>
      <c r="K1128" s="132"/>
      <c r="L1128" s="132"/>
    </row>
    <row r="1129" spans="1:12" ht="15" customHeight="1">
      <c r="A1129" s="133"/>
      <c r="B1129" s="132"/>
      <c r="C1129" s="132"/>
      <c r="D1129" s="132"/>
      <c r="E1129" s="132"/>
      <c r="F1129" s="132"/>
      <c r="G1129" s="132"/>
      <c r="H1129" s="132"/>
      <c r="I1129" s="132"/>
      <c r="J1129" s="132"/>
      <c r="K1129" s="132"/>
      <c r="L1129" s="132"/>
    </row>
    <row r="1130" spans="1:12" ht="15" customHeight="1">
      <c r="A1130" s="133"/>
      <c r="B1130" s="132"/>
      <c r="C1130" s="132"/>
      <c r="D1130" s="132"/>
      <c r="E1130" s="132"/>
      <c r="F1130" s="132"/>
      <c r="G1130" s="132"/>
      <c r="H1130" s="132"/>
      <c r="I1130" s="132"/>
      <c r="J1130" s="132"/>
      <c r="K1130" s="132"/>
      <c r="L1130" s="132"/>
    </row>
    <row r="1131" spans="1:12" ht="15" customHeight="1">
      <c r="A1131" s="133"/>
      <c r="B1131" s="132"/>
      <c r="C1131" s="132"/>
      <c r="D1131" s="132"/>
      <c r="E1131" s="132"/>
      <c r="F1131" s="132"/>
      <c r="G1131" s="132"/>
      <c r="H1131" s="132"/>
      <c r="I1131" s="132"/>
      <c r="J1131" s="132"/>
      <c r="K1131" s="132"/>
      <c r="L1131" s="132"/>
    </row>
    <row r="1132" spans="1:12" ht="15" customHeight="1">
      <c r="A1132" s="133"/>
      <c r="B1132" s="132"/>
      <c r="C1132" s="132"/>
      <c r="D1132" s="132"/>
      <c r="E1132" s="132"/>
      <c r="F1132" s="132"/>
      <c r="G1132" s="132"/>
      <c r="H1132" s="132"/>
      <c r="I1132" s="132"/>
      <c r="J1132" s="132"/>
      <c r="K1132" s="132"/>
      <c r="L1132" s="132"/>
    </row>
    <row r="1133" spans="1:12" ht="15" customHeight="1">
      <c r="A1133" s="133"/>
      <c r="B1133" s="132"/>
      <c r="C1133" s="132"/>
      <c r="D1133" s="132"/>
      <c r="E1133" s="132"/>
      <c r="F1133" s="132"/>
      <c r="G1133" s="132"/>
      <c r="H1133" s="132"/>
      <c r="I1133" s="132"/>
      <c r="J1133" s="132"/>
      <c r="K1133" s="132"/>
      <c r="L1133" s="132"/>
    </row>
    <row r="1134" spans="1:12" ht="15" customHeight="1">
      <c r="A1134" s="133"/>
      <c r="B1134" s="132"/>
      <c r="C1134" s="132"/>
      <c r="D1134" s="132"/>
      <c r="E1134" s="132"/>
      <c r="F1134" s="132"/>
      <c r="G1134" s="132"/>
      <c r="H1134" s="132"/>
      <c r="I1134" s="132"/>
      <c r="J1134" s="132"/>
      <c r="K1134" s="132"/>
      <c r="L1134" s="132"/>
    </row>
    <row r="1135" spans="1:12" ht="15" customHeight="1">
      <c r="A1135" s="133"/>
      <c r="B1135" s="132"/>
      <c r="C1135" s="132"/>
      <c r="D1135" s="132"/>
      <c r="E1135" s="132"/>
      <c r="F1135" s="132"/>
      <c r="G1135" s="132"/>
      <c r="H1135" s="132"/>
      <c r="I1135" s="132"/>
      <c r="J1135" s="132"/>
      <c r="K1135" s="132"/>
      <c r="L1135" s="132"/>
    </row>
    <row r="1136" spans="1:12" ht="15" customHeight="1">
      <c r="A1136" s="133"/>
      <c r="B1136" s="132"/>
      <c r="C1136" s="132"/>
      <c r="D1136" s="132"/>
      <c r="E1136" s="132"/>
      <c r="F1136" s="132"/>
      <c r="G1136" s="132"/>
      <c r="H1136" s="132"/>
      <c r="I1136" s="132"/>
      <c r="J1136" s="132"/>
      <c r="K1136" s="132"/>
      <c r="L1136" s="132"/>
    </row>
    <row r="1137" spans="1:12" ht="15" customHeight="1">
      <c r="A1137" s="133"/>
      <c r="B1137" s="132"/>
      <c r="C1137" s="132"/>
      <c r="D1137" s="132"/>
      <c r="E1137" s="132"/>
      <c r="F1137" s="132"/>
      <c r="G1137" s="132"/>
      <c r="H1137" s="132"/>
      <c r="I1137" s="132"/>
      <c r="J1137" s="132"/>
      <c r="K1137" s="132"/>
      <c r="L1137" s="132"/>
    </row>
    <row r="1138" spans="1:12" ht="15" customHeight="1">
      <c r="A1138" s="133"/>
      <c r="B1138" s="132"/>
      <c r="C1138" s="132"/>
      <c r="D1138" s="132"/>
      <c r="E1138" s="132"/>
      <c r="F1138" s="132"/>
      <c r="G1138" s="132"/>
      <c r="H1138" s="132"/>
      <c r="I1138" s="132"/>
      <c r="J1138" s="132"/>
      <c r="K1138" s="132"/>
      <c r="L1138" s="132"/>
    </row>
    <row r="1139" spans="1:12" ht="15" customHeight="1">
      <c r="A1139" s="133"/>
      <c r="B1139" s="132"/>
      <c r="C1139" s="132"/>
      <c r="D1139" s="132"/>
      <c r="E1139" s="132"/>
      <c r="F1139" s="132"/>
      <c r="G1139" s="132"/>
      <c r="H1139" s="132"/>
      <c r="I1139" s="132"/>
      <c r="J1139" s="132"/>
      <c r="K1139" s="132"/>
      <c r="L1139" s="132"/>
    </row>
    <row r="1140" spans="1:12" ht="15" customHeight="1">
      <c r="A1140" s="133"/>
      <c r="B1140" s="132"/>
      <c r="C1140" s="132"/>
      <c r="D1140" s="132"/>
      <c r="E1140" s="132"/>
      <c r="F1140" s="132"/>
      <c r="G1140" s="132"/>
      <c r="H1140" s="132"/>
      <c r="I1140" s="132"/>
      <c r="J1140" s="132"/>
      <c r="K1140" s="132"/>
      <c r="L1140" s="132"/>
    </row>
    <row r="1141" spans="1:12" ht="15" customHeight="1">
      <c r="A1141" s="133"/>
      <c r="B1141" s="132"/>
      <c r="C1141" s="132"/>
      <c r="D1141" s="132"/>
      <c r="E1141" s="132"/>
      <c r="F1141" s="132"/>
      <c r="G1141" s="132"/>
      <c r="H1141" s="132"/>
      <c r="I1141" s="132"/>
      <c r="J1141" s="132"/>
      <c r="K1141" s="132"/>
      <c r="L1141" s="132"/>
    </row>
    <row r="1142" spans="1:12" ht="15" customHeight="1">
      <c r="A1142" s="133"/>
      <c r="B1142" s="132"/>
      <c r="C1142" s="132"/>
      <c r="D1142" s="132"/>
      <c r="E1142" s="132"/>
      <c r="F1142" s="132"/>
      <c r="G1142" s="132"/>
      <c r="H1142" s="132"/>
      <c r="I1142" s="132"/>
      <c r="J1142" s="132"/>
      <c r="K1142" s="132"/>
      <c r="L1142" s="132"/>
    </row>
    <row r="1143" spans="1:12" ht="15" customHeight="1">
      <c r="A1143" s="133"/>
      <c r="B1143" s="132"/>
      <c r="C1143" s="132"/>
      <c r="D1143" s="132"/>
      <c r="E1143" s="132"/>
      <c r="F1143" s="132"/>
      <c r="G1143" s="132"/>
      <c r="H1143" s="132"/>
      <c r="I1143" s="132"/>
      <c r="J1143" s="132"/>
      <c r="K1143" s="132"/>
      <c r="L1143" s="132"/>
    </row>
    <row r="1144" spans="1:12" ht="15" customHeight="1">
      <c r="A1144" s="133"/>
      <c r="B1144" s="132"/>
      <c r="C1144" s="132"/>
      <c r="D1144" s="132"/>
      <c r="E1144" s="132"/>
      <c r="F1144" s="132"/>
      <c r="G1144" s="132"/>
      <c r="H1144" s="132"/>
      <c r="I1144" s="132"/>
      <c r="J1144" s="132"/>
      <c r="K1144" s="132"/>
      <c r="L1144" s="132"/>
    </row>
    <row r="1145" spans="1:12" ht="15" customHeight="1">
      <c r="A1145" s="133"/>
      <c r="B1145" s="132"/>
      <c r="C1145" s="132"/>
      <c r="D1145" s="132"/>
      <c r="E1145" s="132"/>
      <c r="F1145" s="132"/>
      <c r="G1145" s="132"/>
      <c r="H1145" s="132"/>
      <c r="I1145" s="132"/>
      <c r="J1145" s="132"/>
      <c r="K1145" s="132"/>
      <c r="L1145" s="132"/>
    </row>
    <row r="1146" spans="1:12" ht="15" customHeight="1">
      <c r="A1146" s="133"/>
      <c r="B1146" s="132"/>
      <c r="C1146" s="132"/>
      <c r="D1146" s="132"/>
      <c r="E1146" s="132"/>
      <c r="F1146" s="132"/>
      <c r="G1146" s="132"/>
      <c r="H1146" s="132"/>
      <c r="I1146" s="132"/>
      <c r="J1146" s="132"/>
      <c r="K1146" s="132"/>
      <c r="L1146" s="132"/>
    </row>
    <row r="1147" spans="1:12" ht="15" customHeight="1">
      <c r="A1147" s="133"/>
      <c r="B1147" s="132"/>
      <c r="C1147" s="132"/>
      <c r="D1147" s="132"/>
      <c r="E1147" s="132"/>
      <c r="F1147" s="132"/>
      <c r="G1147" s="132"/>
      <c r="H1147" s="132"/>
      <c r="I1147" s="132"/>
      <c r="J1147" s="132"/>
      <c r="K1147" s="132"/>
      <c r="L1147" s="132"/>
    </row>
    <row r="1148" spans="1:12" ht="15" customHeight="1">
      <c r="A1148" s="133"/>
      <c r="B1148" s="132"/>
      <c r="C1148" s="132"/>
      <c r="D1148" s="132"/>
      <c r="E1148" s="132"/>
      <c r="F1148" s="132"/>
      <c r="G1148" s="132"/>
      <c r="H1148" s="132"/>
      <c r="I1148" s="132"/>
      <c r="J1148" s="132"/>
      <c r="K1148" s="132"/>
      <c r="L1148" s="132"/>
    </row>
    <row r="1149" spans="1:12" ht="15" customHeight="1">
      <c r="A1149" s="133"/>
      <c r="B1149" s="132"/>
      <c r="C1149" s="132"/>
      <c r="D1149" s="132"/>
      <c r="E1149" s="132"/>
      <c r="F1149" s="132"/>
      <c r="G1149" s="132"/>
      <c r="H1149" s="132"/>
      <c r="I1149" s="132"/>
      <c r="J1149" s="132"/>
      <c r="K1149" s="132"/>
      <c r="L1149" s="132"/>
    </row>
    <row r="1150" spans="1:12" ht="15" customHeight="1">
      <c r="A1150" s="133"/>
      <c r="B1150" s="132"/>
      <c r="C1150" s="132"/>
      <c r="D1150" s="132"/>
      <c r="E1150" s="132"/>
      <c r="F1150" s="132"/>
      <c r="G1150" s="132"/>
      <c r="H1150" s="132"/>
      <c r="I1150" s="132"/>
      <c r="J1150" s="132"/>
      <c r="K1150" s="132"/>
      <c r="L1150" s="132"/>
    </row>
    <row r="1151" spans="1:12" ht="15" customHeight="1">
      <c r="A1151" s="136"/>
      <c r="B1151" s="137"/>
      <c r="C1151" s="137"/>
      <c r="D1151" s="137"/>
      <c r="E1151" s="137"/>
      <c r="F1151" s="137"/>
      <c r="G1151" s="137"/>
      <c r="H1151" s="137"/>
      <c r="I1151" s="137"/>
      <c r="J1151" s="137"/>
      <c r="K1151" s="137"/>
      <c r="L1151" s="137"/>
    </row>
    <row r="1152" spans="1:12" ht="15" customHeight="1">
      <c r="A1152" s="241"/>
      <c r="B1152" s="227"/>
      <c r="C1152" s="227"/>
      <c r="D1152" s="227"/>
      <c r="E1152" s="227"/>
      <c r="F1152" s="227"/>
      <c r="G1152" s="227"/>
      <c r="H1152" s="227"/>
      <c r="I1152" s="227"/>
      <c r="J1152" s="227"/>
      <c r="K1152" s="227"/>
      <c r="L1152" s="227"/>
    </row>
  </sheetData>
  <mergeCells count="18">
    <mergeCell ref="E361:H361"/>
    <mergeCell ref="A1152:L1152"/>
    <mergeCell ref="K282:K283"/>
    <mergeCell ref="L282:L283"/>
    <mergeCell ref="I284:L284"/>
    <mergeCell ref="G282:G283"/>
    <mergeCell ref="H282:H283"/>
    <mergeCell ref="B283:B284"/>
    <mergeCell ref="C284:E284"/>
    <mergeCell ref="F284:H284"/>
    <mergeCell ref="B5:C5"/>
    <mergeCell ref="C281:E281"/>
    <mergeCell ref="F281:H281"/>
    <mergeCell ref="I281:L281"/>
    <mergeCell ref="C282:E282"/>
    <mergeCell ref="F282:F283"/>
    <mergeCell ref="I282:I283"/>
    <mergeCell ref="J282:J283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2:E60"/>
  <sheetViews>
    <sheetView workbookViewId="0"/>
  </sheetViews>
  <sheetFormatPr defaultColWidth="12.625" defaultRowHeight="15" customHeight="1"/>
  <cols>
    <col min="2" max="2" width="17.375" style="149" customWidth="1"/>
    <col min="3" max="3" width="23" style="149" customWidth="1"/>
    <col min="4" max="4" width="19.625" style="149" customWidth="1"/>
  </cols>
  <sheetData>
    <row r="2" spans="1:5">
      <c r="A2" s="138" t="s">
        <v>8446</v>
      </c>
    </row>
    <row r="3" spans="1:5">
      <c r="A3" s="140" t="s">
        <v>8447</v>
      </c>
    </row>
    <row r="4" spans="1:5" ht="15" customHeight="1">
      <c r="A4" s="7" t="s">
        <v>8448</v>
      </c>
    </row>
    <row r="6" spans="1:5">
      <c r="A6" s="139" t="s">
        <v>8449</v>
      </c>
    </row>
    <row r="7" spans="1:5">
      <c r="A7" s="139" t="s">
        <v>8450</v>
      </c>
    </row>
    <row r="8" spans="1:5">
      <c r="A8" s="139" t="s">
        <v>8451</v>
      </c>
    </row>
    <row r="10" spans="1:5">
      <c r="A10" s="139" t="s">
        <v>998</v>
      </c>
      <c r="C10" s="139" t="s">
        <v>8452</v>
      </c>
      <c r="D10" s="139" t="s">
        <v>8453</v>
      </c>
      <c r="E10" s="140" t="s">
        <v>8454</v>
      </c>
    </row>
    <row r="11" spans="1:5">
      <c r="A11" s="139" t="s">
        <v>3</v>
      </c>
      <c r="B11" s="112" t="s">
        <v>8399</v>
      </c>
      <c r="C11" s="139">
        <f>SUMIFS('NREL F-gas Downscale'!$B$173:$B$223,'NREL F-gas Downscale'!$A$173:$A$223,B11)</f>
        <v>2.7641197950824013E-2</v>
      </c>
      <c r="D11" s="139">
        <f>SUMIFS('F-Gas FLIGHT'!$S$10:$S$51,'F-Gas FLIGHT'!$Q$10:$Q$51,A11)</f>
        <v>2.6367751811529359E-2</v>
      </c>
      <c r="E11" s="140">
        <f t="shared" ref="E11:E42" si="0">(C11*0.9) + (D11*0.1)</f>
        <v>2.7513853336894548E-2</v>
      </c>
    </row>
    <row r="12" spans="1:5">
      <c r="A12" s="139" t="s">
        <v>6</v>
      </c>
      <c r="B12" s="112" t="s">
        <v>8400</v>
      </c>
      <c r="C12" s="139">
        <f>SUMIFS('NREL F-gas Downscale'!$B$173:$B$223,'NREL F-gas Downscale'!$A$173:$A$223,B12)</f>
        <v>0</v>
      </c>
      <c r="D12" s="139">
        <f>SUMIFS('F-Gas FLIGHT'!$S$10:$S$51,'F-Gas FLIGHT'!$Q$10:$Q$51,A12)</f>
        <v>0</v>
      </c>
      <c r="E12" s="140">
        <f t="shared" si="0"/>
        <v>0</v>
      </c>
    </row>
    <row r="13" spans="1:5">
      <c r="A13" s="139" t="s">
        <v>8</v>
      </c>
      <c r="B13" s="112" t="s">
        <v>8401</v>
      </c>
      <c r="C13" s="139">
        <f>SUMIFS('NREL F-gas Downscale'!$B$173:$B$223,'NREL F-gas Downscale'!$A$173:$A$223,B13)</f>
        <v>2.9890766965977159E-2</v>
      </c>
      <c r="D13" s="139">
        <f>SUMIFS('F-Gas FLIGHT'!$S$10:$S$51,'F-Gas FLIGHT'!$Q$10:$Q$51,A13)</f>
        <v>3.2983651605963615E-2</v>
      </c>
      <c r="E13" s="140">
        <f t="shared" si="0"/>
        <v>3.0200055429975808E-2</v>
      </c>
    </row>
    <row r="14" spans="1:5">
      <c r="A14" s="139" t="s">
        <v>12</v>
      </c>
      <c r="B14" s="112" t="s">
        <v>8402</v>
      </c>
      <c r="C14" s="139">
        <f>SUMIFS('NREL F-gas Downscale'!$B$173:$B$223,'NREL F-gas Downscale'!$A$173:$A$223,B14)</f>
        <v>1.8100790361645198E-2</v>
      </c>
      <c r="D14" s="139">
        <f>SUMIFS('F-Gas FLIGHT'!$S$10:$S$51,'F-Gas FLIGHT'!$Q$10:$Q$51,A14)</f>
        <v>4.8924001633759351E-3</v>
      </c>
      <c r="E14" s="140">
        <f t="shared" si="0"/>
        <v>1.6779951341818273E-2</v>
      </c>
    </row>
    <row r="15" spans="1:5">
      <c r="A15" s="139" t="s">
        <v>15</v>
      </c>
      <c r="B15" s="112" t="s">
        <v>8403</v>
      </c>
      <c r="C15" s="139">
        <f>SUMIFS('NREL F-gas Downscale'!$B$173:$B$223,'NREL F-gas Downscale'!$A$173:$A$223,B15)</f>
        <v>7.1105267478101253E-2</v>
      </c>
      <c r="D15" s="139">
        <f>SUMIFS('F-Gas FLIGHT'!$S$10:$S$51,'F-Gas FLIGHT'!$Q$10:$Q$51,A15)</f>
        <v>2.4210875062703686E-2</v>
      </c>
      <c r="E15" s="140">
        <f t="shared" si="0"/>
        <v>6.6415828236561503E-2</v>
      </c>
    </row>
    <row r="16" spans="1:5">
      <c r="A16" s="139" t="s">
        <v>17</v>
      </c>
      <c r="B16" s="112" t="s">
        <v>8404</v>
      </c>
      <c r="C16" s="139">
        <f>SUMIFS('NREL F-gas Downscale'!$B$173:$B$223,'NREL F-gas Downscale'!$A$173:$A$223,B16)</f>
        <v>2.0114799408675562E-3</v>
      </c>
      <c r="D16" s="139">
        <f>SUMIFS('F-Gas FLIGHT'!$S$10:$S$51,'F-Gas FLIGHT'!$Q$10:$Q$51,A16)</f>
        <v>2.6355876916600973E-2</v>
      </c>
      <c r="E16" s="140">
        <f t="shared" si="0"/>
        <v>4.4459196384408978E-3</v>
      </c>
    </row>
    <row r="17" spans="1:5">
      <c r="A17" s="139" t="s">
        <v>20</v>
      </c>
      <c r="B17" s="112" t="s">
        <v>8405</v>
      </c>
      <c r="C17" s="139">
        <f>SUMIFS('NREL F-gas Downscale'!$B$173:$B$223,'NREL F-gas Downscale'!$A$173:$A$223,B17)</f>
        <v>6.499542180457442E-3</v>
      </c>
      <c r="D17" s="139">
        <f>SUMIFS('F-Gas FLIGHT'!$S$10:$S$51,'F-Gas FLIGHT'!$Q$10:$Q$51,A17)</f>
        <v>0</v>
      </c>
      <c r="E17" s="140">
        <f t="shared" si="0"/>
        <v>5.8495879624116979E-3</v>
      </c>
    </row>
    <row r="18" spans="1:5">
      <c r="A18" s="139" t="s">
        <v>23</v>
      </c>
      <c r="B18" s="112" t="s">
        <v>4743</v>
      </c>
      <c r="C18" s="139">
        <f>SUMIFS('NREL F-gas Downscale'!$B$173:$B$223,'NREL F-gas Downscale'!$A$173:$A$223,B18)</f>
        <v>1.7186712006229141E-3</v>
      </c>
      <c r="D18" s="139">
        <f>SUMIFS('F-Gas FLIGHT'!$S$10:$S$51,'F-Gas FLIGHT'!$Q$10:$Q$51,A18)</f>
        <v>5.0270388530163394E-4</v>
      </c>
      <c r="E18" s="140">
        <f t="shared" si="0"/>
        <v>1.5970744690907862E-3</v>
      </c>
    </row>
    <row r="19" spans="1:5">
      <c r="A19" s="139" t="s">
        <v>26</v>
      </c>
      <c r="B19" s="112" t="s">
        <v>8406</v>
      </c>
      <c r="C19" s="139">
        <f>SUMIFS('NREL F-gas Downscale'!$B$173:$B$223,'NREL F-gas Downscale'!$A$173:$A$223,B19)</f>
        <v>0.117918234141762</v>
      </c>
      <c r="D19" s="139">
        <f>SUMIFS('F-Gas FLIGHT'!$S$10:$S$51,'F-Gas FLIGHT'!$Q$10:$Q$51,A19)</f>
        <v>1.2778630979553863E-2</v>
      </c>
      <c r="E19" s="140">
        <f t="shared" si="0"/>
        <v>0.10740427382554119</v>
      </c>
    </row>
    <row r="20" spans="1:5">
      <c r="A20" s="139" t="s">
        <v>28</v>
      </c>
      <c r="B20" s="112" t="s">
        <v>8407</v>
      </c>
      <c r="C20" s="139">
        <f>SUMIFS('NREL F-gas Downscale'!$B$173:$B$223,'NREL F-gas Downscale'!$A$173:$A$223,B20)</f>
        <v>2.8383065873913912E-2</v>
      </c>
      <c r="D20" s="139">
        <f>SUMIFS('F-Gas FLIGHT'!$S$10:$S$51,'F-Gas FLIGHT'!$Q$10:$Q$51,A20)</f>
        <v>5.0146550340195951E-3</v>
      </c>
      <c r="E20" s="140">
        <f t="shared" si="0"/>
        <v>2.604622478992448E-2</v>
      </c>
    </row>
    <row r="21" spans="1:5">
      <c r="A21" s="139" t="s">
        <v>31</v>
      </c>
      <c r="B21" s="112" t="s">
        <v>8408</v>
      </c>
      <c r="C21" s="139">
        <f>SUMIFS('NREL F-gas Downscale'!$B$173:$B$223,'NREL F-gas Downscale'!$A$173:$A$223,B21)</f>
        <v>1.7176013767289999E-2</v>
      </c>
      <c r="D21" s="139">
        <f>SUMIFS('F-Gas FLIGHT'!$S$10:$S$51,'F-Gas FLIGHT'!$Q$10:$Q$51,A21)</f>
        <v>2.0074227140841401E-4</v>
      </c>
      <c r="E21" s="140">
        <f t="shared" si="0"/>
        <v>1.5478486617701841E-2</v>
      </c>
    </row>
    <row r="22" spans="1:5">
      <c r="A22" s="139" t="s">
        <v>34</v>
      </c>
      <c r="B22" s="112" t="s">
        <v>8409</v>
      </c>
      <c r="C22" s="139">
        <f>SUMIFS('NREL F-gas Downscale'!$B$173:$B$223,'NREL F-gas Downscale'!$A$173:$A$223,B22)</f>
        <v>8.8577959066740556E-4</v>
      </c>
      <c r="D22" s="139">
        <f>SUMIFS('F-Gas FLIGHT'!$S$10:$S$51,'F-Gas FLIGHT'!$Q$10:$Q$51,A22)</f>
        <v>2.8651859577444871E-3</v>
      </c>
      <c r="E22" s="140">
        <f t="shared" si="0"/>
        <v>1.0837202273751138E-3</v>
      </c>
    </row>
    <row r="23" spans="1:5">
      <c r="A23" s="139" t="s">
        <v>36</v>
      </c>
      <c r="B23" s="112" t="s">
        <v>8410</v>
      </c>
      <c r="C23" s="139">
        <f>SUMIFS('NREL F-gas Downscale'!$B$173:$B$223,'NREL F-gas Downscale'!$A$173:$A$223,B23)</f>
        <v>2.4342952929183093E-2</v>
      </c>
      <c r="D23" s="139">
        <f>SUMIFS('F-Gas FLIGHT'!$S$10:$S$51,'F-Gas FLIGHT'!$Q$10:$Q$51,A23)</f>
        <v>5.4584311669170854E-2</v>
      </c>
      <c r="E23" s="140">
        <f t="shared" si="0"/>
        <v>2.7367088803181873E-2</v>
      </c>
    </row>
    <row r="24" spans="1:5">
      <c r="A24" s="139" t="s">
        <v>39</v>
      </c>
      <c r="B24" s="112" t="s">
        <v>8411</v>
      </c>
      <c r="C24" s="139">
        <f>SUMIFS('NREL F-gas Downscale'!$B$173:$B$223,'NREL F-gas Downscale'!$A$173:$A$223,B24)</f>
        <v>1.2544006634279009E-2</v>
      </c>
      <c r="D24" s="139">
        <f>SUMIFS('F-Gas FLIGHT'!$S$10:$S$51,'F-Gas FLIGHT'!$Q$10:$Q$51,A24)</f>
        <v>1.7127839520634243E-2</v>
      </c>
      <c r="E24" s="140">
        <f t="shared" si="0"/>
        <v>1.3002389922914533E-2</v>
      </c>
    </row>
    <row r="25" spans="1:5">
      <c r="A25" s="139" t="s">
        <v>42</v>
      </c>
      <c r="B25" s="112" t="s">
        <v>8412</v>
      </c>
      <c r="C25" s="139">
        <f>SUMIFS('NREL F-gas Downscale'!$B$173:$B$223,'NREL F-gas Downscale'!$A$173:$A$223,B25)</f>
        <v>4.3287576742276008E-3</v>
      </c>
      <c r="D25" s="139">
        <f>SUMIFS('F-Gas FLIGHT'!$S$10:$S$51,'F-Gas FLIGHT'!$Q$10:$Q$51,A25)</f>
        <v>5.4172139720918481E-4</v>
      </c>
      <c r="E25" s="140">
        <f t="shared" si="0"/>
        <v>3.9500540465257595E-3</v>
      </c>
    </row>
    <row r="26" spans="1:5">
      <c r="A26" s="139" t="s">
        <v>44</v>
      </c>
      <c r="B26" s="112" t="s">
        <v>8413</v>
      </c>
      <c r="C26" s="139">
        <f>SUMIFS('NREL F-gas Downscale'!$B$173:$B$223,'NREL F-gas Downscale'!$A$173:$A$223,B26)</f>
        <v>7.7470098573008822E-3</v>
      </c>
      <c r="D26" s="139">
        <f>SUMIFS('F-Gas FLIGHT'!$S$10:$S$51,'F-Gas FLIGHT'!$Q$10:$Q$51,A26)</f>
        <v>3.2582449798740322E-4</v>
      </c>
      <c r="E26" s="140">
        <f t="shared" si="0"/>
        <v>7.0048913213695344E-3</v>
      </c>
    </row>
    <row r="27" spans="1:5">
      <c r="A27" s="139" t="s">
        <v>47</v>
      </c>
      <c r="B27" s="112" t="s">
        <v>8414</v>
      </c>
      <c r="C27" s="139">
        <f>SUMIFS('NREL F-gas Downscale'!$B$173:$B$223,'NREL F-gas Downscale'!$A$173:$A$223,B27)</f>
        <v>1.649295317387172E-2</v>
      </c>
      <c r="D27" s="139">
        <f>SUMIFS('F-Gas FLIGHT'!$S$10:$S$51,'F-Gas FLIGHT'!$Q$10:$Q$51,A27)</f>
        <v>0.26682945451199919</v>
      </c>
      <c r="E27" s="140">
        <f t="shared" si="0"/>
        <v>4.152660330768447E-2</v>
      </c>
    </row>
    <row r="28" spans="1:5">
      <c r="A28" s="139" t="s">
        <v>50</v>
      </c>
      <c r="B28" s="112" t="s">
        <v>8415</v>
      </c>
      <c r="C28" s="139">
        <f>SUMIFS('NREL F-gas Downscale'!$B$173:$B$223,'NREL F-gas Downscale'!$A$173:$A$223,B28)</f>
        <v>4.0060105181001608E-2</v>
      </c>
      <c r="D28" s="139">
        <f>SUMIFS('F-Gas FLIGHT'!$S$10:$S$51,'F-Gas FLIGHT'!$Q$10:$Q$51,A28)</f>
        <v>3.8723806172988831E-2</v>
      </c>
      <c r="E28" s="140">
        <f t="shared" si="0"/>
        <v>3.9926475280200331E-2</v>
      </c>
    </row>
    <row r="29" spans="1:5">
      <c r="A29" s="139" t="s">
        <v>52</v>
      </c>
      <c r="B29" s="112" t="s">
        <v>8416</v>
      </c>
      <c r="C29" s="139">
        <f>SUMIFS('NREL F-gas Downscale'!$B$173:$B$223,'NREL F-gas Downscale'!$A$173:$A$223,B29)</f>
        <v>8.2509359295768311E-4</v>
      </c>
      <c r="D29" s="139">
        <f>SUMIFS('F-Gas FLIGHT'!$S$10:$S$51,'F-Gas FLIGHT'!$Q$10:$Q$51,A29)</f>
        <v>7.2750695571970432E-3</v>
      </c>
      <c r="E29" s="140">
        <f t="shared" si="0"/>
        <v>1.4700911893816191E-3</v>
      </c>
    </row>
    <row r="30" spans="1:5">
      <c r="A30" s="139" t="s">
        <v>55</v>
      </c>
      <c r="B30" s="112" t="s">
        <v>8417</v>
      </c>
      <c r="C30" s="139">
        <f>SUMIFS('NREL F-gas Downscale'!$B$173:$B$223,'NREL F-gas Downscale'!$A$173:$A$223,B30)</f>
        <v>1.3754528218889579E-2</v>
      </c>
      <c r="D30" s="139">
        <f>SUMIFS('F-Gas FLIGHT'!$S$10:$S$51,'F-Gas FLIGHT'!$Q$10:$Q$51,A30)</f>
        <v>0</v>
      </c>
      <c r="E30" s="140">
        <f t="shared" si="0"/>
        <v>1.2379075397000621E-2</v>
      </c>
    </row>
    <row r="31" spans="1:5">
      <c r="A31" s="139" t="s">
        <v>58</v>
      </c>
      <c r="B31" s="112" t="s">
        <v>8418</v>
      </c>
      <c r="C31" s="139">
        <f>SUMIFS('NREL F-gas Downscale'!$B$173:$B$223,'NREL F-gas Downscale'!$A$173:$A$223,B31)</f>
        <v>1.0610340090571831E-2</v>
      </c>
      <c r="D31" s="139">
        <f>SUMIFS('F-Gas FLIGHT'!$S$10:$S$51,'F-Gas FLIGHT'!$Q$10:$Q$51,A31)</f>
        <v>4.4363476510072431E-3</v>
      </c>
      <c r="E31" s="140">
        <f t="shared" si="0"/>
        <v>9.9929408466153721E-3</v>
      </c>
    </row>
    <row r="32" spans="1:5">
      <c r="A32" s="139" t="s">
        <v>61</v>
      </c>
      <c r="B32" s="112" t="s">
        <v>8419</v>
      </c>
      <c r="C32" s="139">
        <f>SUMIFS('NREL F-gas Downscale'!$B$173:$B$223,'NREL F-gas Downscale'!$A$173:$A$223,B32)</f>
        <v>1.1171643333144901E-2</v>
      </c>
      <c r="D32" s="139">
        <f>SUMIFS('F-Gas FLIGHT'!$S$10:$S$51,'F-Gas FLIGHT'!$Q$10:$Q$51,A32)</f>
        <v>2.8275255766858944E-3</v>
      </c>
      <c r="E32" s="140">
        <f t="shared" si="0"/>
        <v>1.0337231557499001E-2</v>
      </c>
    </row>
    <row r="33" spans="1:5">
      <c r="A33" s="139" t="s">
        <v>62</v>
      </c>
      <c r="B33" s="112" t="s">
        <v>8420</v>
      </c>
      <c r="C33" s="139">
        <f>SUMIFS('NREL F-gas Downscale'!$B$173:$B$223,'NREL F-gas Downscale'!$A$173:$A$223,B33)</f>
        <v>3.4403971676073711E-3</v>
      </c>
      <c r="D33" s="139">
        <f>SUMIFS('F-Gas FLIGHT'!$S$10:$S$51,'F-Gas FLIGHT'!$Q$10:$Q$51,A33)</f>
        <v>1.8446574875990756E-2</v>
      </c>
      <c r="E33" s="140">
        <f t="shared" si="0"/>
        <v>4.9410149384457097E-3</v>
      </c>
    </row>
    <row r="34" spans="1:5">
      <c r="A34" s="139" t="s">
        <v>65</v>
      </c>
      <c r="B34" s="112" t="s">
        <v>8421</v>
      </c>
      <c r="C34" s="139">
        <f>SUMIFS('NREL F-gas Downscale'!$B$173:$B$223,'NREL F-gas Downscale'!$A$173:$A$223,B34)</f>
        <v>1.8676928098660617E-2</v>
      </c>
      <c r="D34" s="139">
        <f>SUMIFS('F-Gas FLIGHT'!$S$10:$S$51,'F-Gas FLIGHT'!$Q$10:$Q$51,A34)</f>
        <v>0</v>
      </c>
      <c r="E34" s="140">
        <f t="shared" si="0"/>
        <v>1.6809235288794556E-2</v>
      </c>
    </row>
    <row r="35" spans="1:5">
      <c r="A35" s="139" t="s">
        <v>68</v>
      </c>
      <c r="B35" s="112" t="s">
        <v>8422</v>
      </c>
      <c r="C35" s="139">
        <f>SUMIFS('NREL F-gas Downscale'!$B$173:$B$223,'NREL F-gas Downscale'!$A$173:$A$223,B35)</f>
        <v>1.6289920341233052E-2</v>
      </c>
      <c r="D35" s="139">
        <f>SUMIFS('F-Gas FLIGHT'!$S$10:$S$51,'F-Gas FLIGHT'!$Q$10:$Q$51,A35)</f>
        <v>1.2193594489415425E-2</v>
      </c>
      <c r="E35" s="140">
        <f t="shared" si="0"/>
        <v>1.5880287756051291E-2</v>
      </c>
    </row>
    <row r="36" spans="1:5">
      <c r="A36" s="139" t="s">
        <v>70</v>
      </c>
      <c r="B36" s="112" t="s">
        <v>8423</v>
      </c>
      <c r="C36" s="139">
        <f>SUMIFS('NREL F-gas Downscale'!$B$173:$B$223,'NREL F-gas Downscale'!$A$173:$A$223,B36)</f>
        <v>1.497846773461538E-4</v>
      </c>
      <c r="D36" s="139">
        <f>SUMIFS('F-Gas FLIGHT'!$S$10:$S$51,'F-Gas FLIGHT'!$Q$10:$Q$51,A36)</f>
        <v>0</v>
      </c>
      <c r="E36" s="140">
        <f t="shared" si="0"/>
        <v>1.3480620961153842E-4</v>
      </c>
    </row>
    <row r="37" spans="1:5">
      <c r="A37" s="139" t="s">
        <v>73</v>
      </c>
      <c r="B37" s="112" t="s">
        <v>8424</v>
      </c>
      <c r="C37" s="139">
        <f>SUMIFS('NREL F-gas Downscale'!$B$173:$B$223,'NREL F-gas Downscale'!$A$173:$A$223,B37)</f>
        <v>3.3527958230825002E-3</v>
      </c>
      <c r="D37" s="139">
        <f>SUMIFS('F-Gas FLIGHT'!$S$10:$S$51,'F-Gas FLIGHT'!$Q$10:$Q$51,A37)</f>
        <v>2.9613726066644061E-4</v>
      </c>
      <c r="E37" s="140">
        <f t="shared" si="0"/>
        <v>3.0471299668408947E-3</v>
      </c>
    </row>
    <row r="38" spans="1:5">
      <c r="A38" s="139" t="s">
        <v>76</v>
      </c>
      <c r="B38" s="112" t="s">
        <v>1079</v>
      </c>
      <c r="C38" s="139">
        <f>SUMIFS('NREL F-gas Downscale'!$B$173:$B$223,'NREL F-gas Downscale'!$A$173:$A$223,B38)</f>
        <v>8.5606305584186512E-3</v>
      </c>
      <c r="D38" s="139">
        <f>SUMIFS('F-Gas FLIGHT'!$S$10:$S$51,'F-Gas FLIGHT'!$Q$10:$Q$51,A38)</f>
        <v>1.3858002381425358E-3</v>
      </c>
      <c r="E38" s="140">
        <f t="shared" si="0"/>
        <v>7.8431475263910401E-3</v>
      </c>
    </row>
    <row r="39" spans="1:5">
      <c r="A39" s="139" t="s">
        <v>79</v>
      </c>
      <c r="B39" s="112" t="s">
        <v>8425</v>
      </c>
      <c r="C39" s="139">
        <f>SUMIFS('NREL F-gas Downscale'!$B$173:$B$223,'NREL F-gas Downscale'!$A$173:$A$223,B39)</f>
        <v>1.1175950947115102E-3</v>
      </c>
      <c r="D39" s="139">
        <f>SUMIFS('F-Gas FLIGHT'!$S$10:$S$51,'F-Gas FLIGHT'!$Q$10:$Q$51,A39)</f>
        <v>0</v>
      </c>
      <c r="E39" s="140">
        <f t="shared" si="0"/>
        <v>1.0058355852403593E-3</v>
      </c>
    </row>
    <row r="40" spans="1:5">
      <c r="A40" s="139" t="s">
        <v>81</v>
      </c>
      <c r="B40" s="112" t="s">
        <v>8426</v>
      </c>
      <c r="C40" s="139">
        <f>SUMIFS('NREL F-gas Downscale'!$B$173:$B$223,'NREL F-gas Downscale'!$A$173:$A$223,B40)</f>
        <v>2.6273875645718828E-2</v>
      </c>
      <c r="D40" s="139">
        <f>SUMIFS('F-Gas FLIGHT'!$S$10:$S$51,'F-Gas FLIGHT'!$Q$10:$Q$51,A40)</f>
        <v>3.680595409493594E-3</v>
      </c>
      <c r="E40" s="140">
        <f t="shared" si="0"/>
        <v>2.4014547622096306E-2</v>
      </c>
    </row>
    <row r="41" spans="1:5">
      <c r="A41" s="139" t="s">
        <v>84</v>
      </c>
      <c r="B41" s="112" t="s">
        <v>8427</v>
      </c>
      <c r="C41" s="139">
        <f>SUMIFS('NREL F-gas Downscale'!$B$173:$B$223,'NREL F-gas Downscale'!$A$173:$A$223,B41)</f>
        <v>2.7081767262090222E-3</v>
      </c>
      <c r="D41" s="139">
        <f>SUMIFS('F-Gas FLIGHT'!$S$10:$S$51,'F-Gas FLIGHT'!$Q$10:$Q$51,A41)</f>
        <v>4.1780404127555147E-3</v>
      </c>
      <c r="E41" s="140">
        <f t="shared" si="0"/>
        <v>2.8551630948636716E-3</v>
      </c>
    </row>
    <row r="42" spans="1:5">
      <c r="A42" s="139" t="s">
        <v>87</v>
      </c>
      <c r="B42" s="112" t="s">
        <v>2520</v>
      </c>
      <c r="C42" s="139">
        <f>SUMIFS('NREL F-gas Downscale'!$B$173:$B$223,'NREL F-gas Downscale'!$A$173:$A$223,B42)</f>
        <v>3.8675514286722966E-2</v>
      </c>
      <c r="D42" s="139">
        <f>SUMIFS('F-Gas FLIGHT'!$S$10:$S$51,'F-Gas FLIGHT'!$Q$10:$Q$51,A42)</f>
        <v>2.1447191183037537E-2</v>
      </c>
      <c r="E42" s="140">
        <f t="shared" si="0"/>
        <v>3.6952681976354422E-2</v>
      </c>
    </row>
    <row r="43" spans="1:5">
      <c r="A43" s="139" t="s">
        <v>89</v>
      </c>
      <c r="B43" s="112" t="s">
        <v>8428</v>
      </c>
      <c r="C43" s="139">
        <f>SUMIFS('NREL F-gas Downscale'!$B$173:$B$223,'NREL F-gas Downscale'!$A$173:$A$223,B43)</f>
        <v>2.3748293192235665E-2</v>
      </c>
      <c r="D43" s="139">
        <f>SUMIFS('F-Gas FLIGHT'!$S$10:$S$51,'F-Gas FLIGHT'!$Q$10:$Q$51,A43)</f>
        <v>5.7388992209899285E-2</v>
      </c>
      <c r="E43" s="140">
        <f t="shared" ref="E43:E60" si="1">(C43*0.9) + (D43*0.1)</f>
        <v>2.7112363094002029E-2</v>
      </c>
    </row>
    <row r="44" spans="1:5">
      <c r="A44" s="139" t="s">
        <v>92</v>
      </c>
      <c r="B44" s="112" t="s">
        <v>8429</v>
      </c>
      <c r="C44" s="139">
        <f>SUMIFS('NREL F-gas Downscale'!$B$173:$B$223,'NREL F-gas Downscale'!$A$173:$A$223,B44)</f>
        <v>4.0740417602949284E-4</v>
      </c>
      <c r="D44" s="139">
        <f>SUMIFS('F-Gas FLIGHT'!$S$10:$S$51,'F-Gas FLIGHT'!$Q$10:$Q$51,A44)</f>
        <v>3.4103567291947741E-4</v>
      </c>
      <c r="E44" s="140">
        <f t="shared" si="1"/>
        <v>4.007673257184913E-4</v>
      </c>
    </row>
    <row r="45" spans="1:5">
      <c r="A45" s="139" t="s">
        <v>95</v>
      </c>
      <c r="B45" s="112" t="s">
        <v>8430</v>
      </c>
      <c r="C45" s="139">
        <f>SUMIFS('NREL F-gas Downscale'!$B$173:$B$223,'NREL F-gas Downscale'!$A$173:$A$223,B45)</f>
        <v>1.8615136074563953E-2</v>
      </c>
      <c r="D45" s="139">
        <f>SUMIFS('F-Gas FLIGHT'!$S$10:$S$51,'F-Gas FLIGHT'!$Q$10:$Q$51,A45)</f>
        <v>3.7941533332801793E-2</v>
      </c>
      <c r="E45" s="140">
        <f t="shared" si="1"/>
        <v>2.0547775800387736E-2</v>
      </c>
    </row>
    <row r="46" spans="1:5">
      <c r="A46" s="139" t="s">
        <v>98</v>
      </c>
      <c r="B46" s="112" t="s">
        <v>8431</v>
      </c>
      <c r="C46" s="139">
        <f>SUMIFS('NREL F-gas Downscale'!$B$173:$B$223,'NREL F-gas Downscale'!$A$173:$A$223,B46)</f>
        <v>2.5560478167644507E-2</v>
      </c>
      <c r="D46" s="139">
        <f>SUMIFS('F-Gas FLIGHT'!$S$10:$S$51,'F-Gas FLIGHT'!$Q$10:$Q$51,A46)</f>
        <v>2.1474333800016706E-3</v>
      </c>
      <c r="E46" s="140">
        <f t="shared" si="1"/>
        <v>2.3219173688880223E-2</v>
      </c>
    </row>
    <row r="47" spans="1:5">
      <c r="A47" s="139" t="s">
        <v>100</v>
      </c>
      <c r="B47" s="112" t="s">
        <v>2006</v>
      </c>
      <c r="C47" s="139">
        <f>SUMIFS('NREL F-gas Downscale'!$B$173:$B$223,'NREL F-gas Downscale'!$A$173:$A$223,B47)</f>
        <v>4.5904761157113383E-19</v>
      </c>
      <c r="D47" s="139">
        <f>SUMIFS('F-Gas FLIGHT'!$S$10:$S$51,'F-Gas FLIGHT'!$Q$10:$Q$51,A47)</f>
        <v>3.1381445544530942E-2</v>
      </c>
      <c r="E47" s="140">
        <f t="shared" si="1"/>
        <v>3.1381445544530948E-3</v>
      </c>
    </row>
    <row r="48" spans="1:5">
      <c r="A48" s="139" t="s">
        <v>103</v>
      </c>
      <c r="B48" s="112" t="s">
        <v>8432</v>
      </c>
      <c r="C48" s="139">
        <f>SUMIFS('NREL F-gas Downscale'!$B$173:$B$223,'NREL F-gas Downscale'!$A$173:$A$223,B48)</f>
        <v>3.1877432672274816E-2</v>
      </c>
      <c r="D48" s="139">
        <f>SUMIFS('F-Gas FLIGHT'!$S$10:$S$51,'F-Gas FLIGHT'!$Q$10:$Q$51,A48)</f>
        <v>1.8257877140866845E-2</v>
      </c>
      <c r="E48" s="140">
        <f t="shared" si="1"/>
        <v>3.0515477119134021E-2</v>
      </c>
    </row>
    <row r="49" spans="1:5">
      <c r="A49" s="139" t="s">
        <v>105</v>
      </c>
      <c r="B49" s="112" t="s">
        <v>8433</v>
      </c>
      <c r="C49" s="139">
        <f>SUMIFS('NREL F-gas Downscale'!$B$173:$B$223,'NREL F-gas Downscale'!$A$173:$A$223,B49)</f>
        <v>1.757348093822371E-3</v>
      </c>
      <c r="D49" s="139">
        <f>SUMIFS('F-Gas FLIGHT'!$S$10:$S$51,'F-Gas FLIGHT'!$Q$10:$Q$51,A49)</f>
        <v>0</v>
      </c>
      <c r="E49" s="140">
        <f t="shared" si="1"/>
        <v>1.5816132844401339E-3</v>
      </c>
    </row>
    <row r="50" spans="1:5">
      <c r="A50" s="139" t="s">
        <v>107</v>
      </c>
      <c r="B50" s="112" t="s">
        <v>8434</v>
      </c>
      <c r="C50" s="139">
        <f>SUMIFS('NREL F-gas Downscale'!$B$173:$B$223,'NREL F-gas Downscale'!$A$173:$A$223,B50)</f>
        <v>1.44910003615189E-2</v>
      </c>
      <c r="D50" s="139">
        <f>SUMIFS('F-Gas FLIGHT'!$S$10:$S$51,'F-Gas FLIGHT'!$Q$10:$Q$51,A50)</f>
        <v>3.3461192023440814E-3</v>
      </c>
      <c r="E50" s="140">
        <f t="shared" si="1"/>
        <v>1.3376512245601418E-2</v>
      </c>
    </row>
    <row r="51" spans="1:5">
      <c r="A51" s="139" t="s">
        <v>110</v>
      </c>
      <c r="B51" s="112" t="s">
        <v>8435</v>
      </c>
      <c r="C51" s="139">
        <f>SUMIFS('NREL F-gas Downscale'!$B$173:$B$223,'NREL F-gas Downscale'!$A$173:$A$223,B51)</f>
        <v>1.0534525634176388E-3</v>
      </c>
      <c r="D51" s="139">
        <f>SUMIFS('F-Gas FLIGHT'!$S$10:$S$51,'F-Gas FLIGHT'!$Q$10:$Q$51,A51)</f>
        <v>0</v>
      </c>
      <c r="E51" s="140">
        <f t="shared" si="1"/>
        <v>9.4810730707587494E-4</v>
      </c>
    </row>
    <row r="52" spans="1:5">
      <c r="A52" s="139" t="s">
        <v>113</v>
      </c>
      <c r="B52" s="112" t="s">
        <v>8436</v>
      </c>
      <c r="C52" s="139">
        <f>SUMIFS('NREL F-gas Downscale'!$B$173:$B$223,'NREL F-gas Downscale'!$A$173:$A$223,B52)</f>
        <v>2.8557631881786304E-2</v>
      </c>
      <c r="D52" s="139">
        <f>SUMIFS('F-Gas FLIGHT'!$S$10:$S$51,'F-Gas FLIGHT'!$Q$10:$Q$51,A52)</f>
        <v>7.2027457923713074E-3</v>
      </c>
      <c r="E52" s="140">
        <f t="shared" si="1"/>
        <v>2.6422143272844804E-2</v>
      </c>
    </row>
    <row r="53" spans="1:5">
      <c r="A53" s="139" t="s">
        <v>115</v>
      </c>
      <c r="B53" s="112" t="s">
        <v>8437</v>
      </c>
      <c r="C53" s="139">
        <f>SUMIFS('NREL F-gas Downscale'!$B$173:$B$223,'NREL F-gas Downscale'!$A$173:$A$223,B53)</f>
        <v>0.23941792138560899</v>
      </c>
      <c r="D53" s="139">
        <f>SUMIFS('F-Gas FLIGHT'!$S$10:$S$51,'F-Gas FLIGHT'!$Q$10:$Q$51,A53)</f>
        <v>0.11113866840696079</v>
      </c>
      <c r="E53" s="140">
        <f t="shared" si="1"/>
        <v>0.22658999608774416</v>
      </c>
    </row>
    <row r="54" spans="1:5">
      <c r="A54" s="139" t="s">
        <v>118</v>
      </c>
      <c r="B54" s="112" t="s">
        <v>2047</v>
      </c>
      <c r="C54" s="139">
        <f>SUMIFS('NREL F-gas Downscale'!$B$173:$B$223,'NREL F-gas Downscale'!$A$173:$A$223,B54)</f>
        <v>3.5301655933647862E-3</v>
      </c>
      <c r="D54" s="139">
        <f>SUMIFS('F-Gas FLIGHT'!$S$10:$S$51,'F-Gas FLIGHT'!$Q$10:$Q$51,A54)</f>
        <v>2.3204958368032057E-2</v>
      </c>
      <c r="E54" s="140">
        <f t="shared" si="1"/>
        <v>5.497644870831514E-3</v>
      </c>
    </row>
    <row r="55" spans="1:5">
      <c r="A55" s="139" t="s">
        <v>121</v>
      </c>
      <c r="B55" s="112" t="s">
        <v>8438</v>
      </c>
      <c r="C55" s="139">
        <f>SUMIFS('NREL F-gas Downscale'!$B$173:$B$223,'NREL F-gas Downscale'!$A$173:$A$223,B55)</f>
        <v>6.8002666360272358E-4</v>
      </c>
      <c r="D55" s="139">
        <f>SUMIFS('F-Gas FLIGHT'!$S$10:$S$51,'F-Gas FLIGHT'!$Q$10:$Q$51,A55)</f>
        <v>1.1774976169630498E-2</v>
      </c>
      <c r="E55" s="140">
        <f t="shared" si="1"/>
        <v>1.7895216142055012E-3</v>
      </c>
    </row>
    <row r="56" spans="1:5">
      <c r="A56" s="139" t="s">
        <v>123</v>
      </c>
      <c r="B56" s="112" t="s">
        <v>8439</v>
      </c>
      <c r="C56" s="139">
        <f>SUMIFS('NREL F-gas Downscale'!$B$173:$B$223,'NREL F-gas Downscale'!$A$173:$A$223,B56)</f>
        <v>1.7107346487517754E-2</v>
      </c>
      <c r="D56" s="139">
        <f>SUMIFS('F-Gas FLIGHT'!$S$10:$S$51,'F-Gas FLIGHT'!$Q$10:$Q$51,A56)</f>
        <v>1.7184103903747305E-2</v>
      </c>
      <c r="E56" s="140">
        <f t="shared" si="1"/>
        <v>1.711502222914071E-2</v>
      </c>
    </row>
    <row r="57" spans="1:5">
      <c r="A57" s="139" t="s">
        <v>126</v>
      </c>
      <c r="B57" s="112" t="s">
        <v>3634</v>
      </c>
      <c r="C57" s="139">
        <f>SUMIFS('NREL F-gas Downscale'!$B$173:$B$223,'NREL F-gas Downscale'!$A$173:$A$223,B57)</f>
        <v>0</v>
      </c>
      <c r="D57" s="139">
        <f>SUMIFS('F-Gas FLIGHT'!$S$10:$S$51,'F-Gas FLIGHT'!$Q$10:$Q$51,A57)</f>
        <v>5.260493632596519E-2</v>
      </c>
      <c r="E57" s="140">
        <f t="shared" si="1"/>
        <v>5.2604936325965192E-3</v>
      </c>
    </row>
    <row r="58" spans="1:5">
      <c r="A58" s="139" t="s">
        <v>129</v>
      </c>
      <c r="B58" s="112" t="s">
        <v>8440</v>
      </c>
      <c r="C58" s="139">
        <f>SUMIFS('NREL F-gas Downscale'!$B$173:$B$223,'NREL F-gas Downscale'!$A$173:$A$223,B58)</f>
        <v>1.5942927892826112E-3</v>
      </c>
      <c r="D58" s="139">
        <f>SUMIFS('F-Gas FLIGHT'!$S$10:$S$51,'F-Gas FLIGHT'!$Q$10:$Q$51,A58)</f>
        <v>3.2806376388818441E-2</v>
      </c>
      <c r="E58" s="140">
        <f t="shared" si="1"/>
        <v>4.715501149236195E-3</v>
      </c>
    </row>
    <row r="59" spans="1:5">
      <c r="A59" s="139" t="s">
        <v>132</v>
      </c>
      <c r="B59" s="112" t="s">
        <v>8441</v>
      </c>
      <c r="C59" s="139">
        <f>SUMIFS('NREL F-gas Downscale'!$B$173:$B$223,'NREL F-gas Downscale'!$A$173:$A$223,B59)</f>
        <v>6.5448253045843046E-3</v>
      </c>
      <c r="D59" s="139">
        <f>SUMIFS('F-Gas FLIGHT'!$S$10:$S$51,'F-Gas FLIGHT'!$Q$10:$Q$51,A59)</f>
        <v>0</v>
      </c>
      <c r="E59" s="140">
        <f t="shared" si="1"/>
        <v>5.8903427741258743E-3</v>
      </c>
    </row>
    <row r="60" spans="1:5">
      <c r="A60" s="139" t="s">
        <v>134</v>
      </c>
      <c r="B60" s="112" t="s">
        <v>5217</v>
      </c>
      <c r="C60" s="139">
        <f>SUMIFS('NREL F-gas Downscale'!$B$173:$B$223,'NREL F-gas Downscale'!$A$173:$A$223,B60)</f>
        <v>1.5433644897432097E-4</v>
      </c>
      <c r="D60" s="139">
        <f>SUMIFS('F-Gas FLIGHT'!$S$10:$S$51,'F-Gas FLIGHT'!$Q$10:$Q$51,A60)</f>
        <v>0</v>
      </c>
      <c r="E60" s="140">
        <f t="shared" si="1"/>
        <v>1.3890280407688889E-4</v>
      </c>
    </row>
  </sheetData>
  <hyperlinks>
    <hyperlink ref="A4" r:id="rId1" xr:uid="{00000000-0004-0000-1000-000000000000}"/>
  </hyperlink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Z990"/>
  <sheetViews>
    <sheetView tabSelected="1" zoomScale="90" zoomScaleNormal="90" workbookViewId="0">
      <selection activeCell="I22" sqref="I22"/>
    </sheetView>
  </sheetViews>
  <sheetFormatPr defaultColWidth="12.625" defaultRowHeight="15" customHeight="1"/>
  <cols>
    <col min="1" max="1" width="31.75" style="165" customWidth="1"/>
    <col min="2" max="3" width="17.125" style="165" customWidth="1"/>
    <col min="4" max="4" width="24.125" style="165" customWidth="1"/>
    <col min="5" max="5" width="21.375" style="165" customWidth="1"/>
    <col min="6" max="6" width="7.625" style="165" customWidth="1"/>
    <col min="7" max="7" width="14" style="165" customWidth="1"/>
    <col min="8" max="8" width="11.25" style="165" customWidth="1"/>
    <col min="9" max="9" width="12.5" style="165" customWidth="1"/>
    <col min="10" max="26" width="7.625" style="165" customWidth="1"/>
    <col min="27" max="16384" width="12.625" style="166"/>
  </cols>
  <sheetData>
    <row r="2" spans="1:9">
      <c r="A2" s="165" t="s">
        <v>998</v>
      </c>
      <c r="B2" s="165" t="str">
        <f>About!B1</f>
        <v>Minnesota</v>
      </c>
    </row>
    <row r="3" spans="1:9">
      <c r="B3" s="165" t="str">
        <f>About!B2</f>
        <v>MN</v>
      </c>
    </row>
    <row r="6" spans="1:9">
      <c r="A6" s="167" t="s">
        <v>8455</v>
      </c>
    </row>
    <row r="7" spans="1:9" ht="30">
      <c r="B7" s="168" t="s">
        <v>632</v>
      </c>
      <c r="C7" s="168" t="s">
        <v>635</v>
      </c>
      <c r="D7" s="168" t="s">
        <v>636</v>
      </c>
      <c r="E7" s="168" t="s">
        <v>637</v>
      </c>
      <c r="F7" s="168" t="s">
        <v>640</v>
      </c>
      <c r="G7" s="168" t="s">
        <v>641</v>
      </c>
      <c r="H7" s="168" t="s">
        <v>642</v>
      </c>
      <c r="I7" s="168" t="s">
        <v>643</v>
      </c>
    </row>
    <row r="8" spans="1:9">
      <c r="A8" s="165" t="s">
        <v>633</v>
      </c>
      <c r="B8" s="165">
        <f>SUMIFS('FLIGHT 2018 Data Org by Sector'!$E$2:$E$4583,'FLIGHT 2018 Data Org by Sector'!$B$2:$B$4583,'State Downscale'!$B$3,'FLIGHT 2018 Data Org by Sector'!$A$2:$A$4583,"2018",'FLIGHT 2018 Data Org by Sector'!$C$2:$C$4583,'State Downscale'!$A8,'FLIGHT 2018 Data Org by Sector'!$D$2:$D$4583,'State Downscale'!B$7)</f>
        <v>0</v>
      </c>
      <c r="C8" s="162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Downscale'!C$7)</f>
        <v>4.8050150000000002E-3</v>
      </c>
      <c r="D8" s="162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Downscale'!D$7)</f>
        <v>3.8562414000000003E-2</v>
      </c>
      <c r="E8" s="162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Downscale'!E$7)</f>
        <v>4.0174290000000003E-3</v>
      </c>
      <c r="F8" s="165">
        <v>0</v>
      </c>
      <c r="G8" s="225">
        <f>SUMIFS('Waste EPA 2017 SIT'!$D$2:$D$151,'Waste EPA 2017 SIT'!$A$2:$A$151,'State Downscale'!B$2,'Waste EPA 2017 SIT'!$B$2:$B$151,'State Downscale'!A8)/'Waste EPA 2017 SIT'!B154</f>
        <v>6.8850240730205736E-2</v>
      </c>
      <c r="H8" s="188">
        <f>E18</f>
        <v>5.3590508666667494E-2</v>
      </c>
      <c r="I8" s="162">
        <f>SUMIFS('FLIGHT Other Data by Gas'!M7:M5680,'FLIGHT Other Data by Gas'!J7:J5680,'State Downscale'!B3,'FLIGHT Other Data by Gas'!B7:B5680,'State Downscale'!A8)/'FLIGHT Other Data by Gas'!Q2</f>
        <v>2.1336055151129473E-2</v>
      </c>
    </row>
    <row r="9" spans="1:9">
      <c r="A9" s="165" t="s">
        <v>188</v>
      </c>
      <c r="B9" s="165">
        <f>SUMIFS('FLIGHT 2018 Data Org by Sector'!$E$2:$E$4583,'FLIGHT 2018 Data Org by Sector'!$B$2:$B$4583,'State Downscale'!$B$3,'FLIGHT 2018 Data Org by Sector'!$A$2:$A$4583,"2018",'FLIGHT 2018 Data Org by Sector'!$C$2:$C$4583,'State Downscale'!$A9,'FLIGHT 2018 Data Org by Sector'!$D$2:$D$4583,'State Downscale'!B$7)</f>
        <v>0</v>
      </c>
      <c r="C9" s="162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Downscale'!C$7)</f>
        <v>2.7826453000000001E-2</v>
      </c>
      <c r="D9" s="162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Downscale'!D$7)</f>
        <v>9.1209185999999998E-2</v>
      </c>
      <c r="E9" s="162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Downscale'!E$7)</f>
        <v>1.8300000000000001E-5</v>
      </c>
      <c r="F9" s="165">
        <v>0</v>
      </c>
      <c r="G9" s="225">
        <f>SUMIFS('Waste EPA 2017 SIT'!$D$2:$D$151,'Waste EPA 2017 SIT'!$A$2:$A$151,'State Downscale'!B$2,'Waste EPA 2017 SIT'!$B$2:$B$151,'State Downscale'!A9)/'Waste EPA 2017 SIT'!B155</f>
        <v>6.8850242256442956E-2</v>
      </c>
      <c r="H9" s="188">
        <f>E17</f>
        <v>4.8373803354733604E-2</v>
      </c>
      <c r="I9" s="162">
        <f>SUMIFS('FLIGHT Other Data by Gas'!M7:M5680,'FLIGHT Other Data by Gas'!J7:J5680,'State Downscale'!B3,'FLIGHT Other Data by Gas'!B7:B5680,'State Downscale'!A9)/'FLIGHT Other Data by Gas'!Q3</f>
        <v>1.4348885540012936E-2</v>
      </c>
    </row>
    <row r="10" spans="1:9">
      <c r="A10" s="165" t="s">
        <v>187</v>
      </c>
      <c r="B10" s="165">
        <f>SUMIFS('FLIGHT 2018 Data Org by Sector'!$E$2:$E$4583,'FLIGHT 2018 Data Org by Sector'!$B$2:$B$4583,'State Downscale'!$B$3,'FLIGHT 2018 Data Org by Sector'!$A$2:$A$4583,"2018",'FLIGHT 2018 Data Org by Sector'!$C$2:$C$4583,'State Downscale'!$A10,'FLIGHT 2018 Data Org by Sector'!$D$2:$D$4583,'State Downscale'!B$7)</f>
        <v>0</v>
      </c>
      <c r="C10" s="162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Downscale'!C$7)</f>
        <v>1.7312479999999999E-3</v>
      </c>
      <c r="D10" s="162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Downscale'!D$7)</f>
        <v>2.5368000000000001E-3</v>
      </c>
      <c r="E10" s="162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Downscale'!E$7)</f>
        <v>6.6193399999999998E-4</v>
      </c>
      <c r="F10" s="165">
        <f>SUMIFS('Coal EPA 2017 SIT'!C2:C251,'Coal EPA 2017 SIT'!A2:A251,'State Downscale'!B2)/'Coal EPA 2017 SIT'!C252</f>
        <v>0</v>
      </c>
      <c r="G10" s="225">
        <f>SUMIFS('Waste EPA 2017 SIT'!$D$2:$D$151,'Waste EPA 2017 SIT'!$A$2:$A$151,'State Downscale'!B$2,'Waste EPA 2017 SIT'!$B$2:$B$151,'State Downscale'!A10)/'Waste EPA 2017 SIT'!B156</f>
        <v>1.0882154210600152E-2</v>
      </c>
      <c r="H10" s="188">
        <f>E16</f>
        <v>2.96429149716891E-2</v>
      </c>
      <c r="I10" s="162">
        <f>SUMIFS('FLIGHT Other Data by Gas'!M7:M5680,'FLIGHT Other Data by Gas'!J7:J5680,'State Downscale'!B3,'FLIGHT Other Data by Gas'!B7:B5680,'State Downscale'!A10)/'FLIGHT Other Data by Gas'!Q4</f>
        <v>1.7868070318782715E-2</v>
      </c>
    </row>
    <row r="11" spans="1:9">
      <c r="A11" s="165" t="s">
        <v>8456</v>
      </c>
      <c r="B11" s="165">
        <v>0</v>
      </c>
      <c r="C11" s="162">
        <v>0</v>
      </c>
      <c r="D11" s="162">
        <v>0</v>
      </c>
      <c r="E11" s="162">
        <f>SUMIFS('F-gas calcs'!E11:E60,'F-gas calcs'!A11:A60,B3)</f>
        <v>4.9410149384457097E-3</v>
      </c>
      <c r="F11" s="165">
        <v>0</v>
      </c>
      <c r="G11" s="162">
        <v>0</v>
      </c>
      <c r="H11" s="165">
        <v>0</v>
      </c>
      <c r="I11" s="162">
        <v>0</v>
      </c>
    </row>
    <row r="13" spans="1:9" ht="15.75" customHeight="1"/>
    <row r="14" spans="1:9" ht="15.75" customHeight="1">
      <c r="D14" s="165">
        <v>2016</v>
      </c>
    </row>
    <row r="15" spans="1:9" s="186" customFormat="1" ht="30">
      <c r="A15" s="183"/>
      <c r="B15" s="183" t="s">
        <v>642</v>
      </c>
      <c r="C15" s="184" t="s">
        <v>8708</v>
      </c>
      <c r="D15" s="184" t="s">
        <v>8707</v>
      </c>
      <c r="E15" s="185" t="s">
        <v>8709</v>
      </c>
    </row>
    <row r="16" spans="1:9" ht="15.75" customHeight="1">
      <c r="A16" s="170" t="s">
        <v>187</v>
      </c>
      <c r="B16" s="169" t="s">
        <v>1009</v>
      </c>
      <c r="C16" s="170">
        <f>SUMIFS('MN_GHG_Agr Emiss'!$I$6:$I$38,'MN_GHG_Agr Emiss'!$C$6:$C$38,'State Downscale'!$A16)</f>
        <v>8709087125915.9883</v>
      </c>
      <c r="D16" s="171">
        <f>SUMIFS('EPA non-CO2 Data'!$I:$I,'EPA non-CO2 Data'!$F:$F,$D$14,'EPA non-CO2 Data'!$J:$J,$B$15,'EPA non-CO2 Data'!$E:$E,$A16)*10^12</f>
        <v>293799956388692.88</v>
      </c>
      <c r="E16" s="187">
        <f t="shared" ref="E16:E18" si="0">C16/D16</f>
        <v>2.96429149716891E-2</v>
      </c>
      <c r="F16" s="165">
        <f>SUM('BPEiC-CH4'!H3)</f>
        <v>8709087125915.9883</v>
      </c>
      <c r="G16" s="165" t="b">
        <f t="shared" ref="G16:G17" si="1">F16=C16</f>
        <v>1</v>
      </c>
    </row>
    <row r="17" spans="1:26" ht="15.75" customHeight="1">
      <c r="A17" s="170" t="s">
        <v>188</v>
      </c>
      <c r="B17" s="169" t="s">
        <v>1010</v>
      </c>
      <c r="C17" s="170">
        <f>SUMIFS('MN_GHG_Agr Emiss'!$I$6:$I$38,'MN_GHG_Agr Emiss'!$C$6:$C$38,'State Downscale'!$A17)</f>
        <v>12982596808281.668</v>
      </c>
      <c r="D17" s="171">
        <f>SUMIFS('EPA non-CO2 Data'!$I:$I,'EPA non-CO2 Data'!$F:$F,$D$14,'EPA non-CO2 Data'!$J:$J,$B$15,'EPA non-CO2 Data'!$E:$E,$A17)*10^12</f>
        <v>268380733122802.09</v>
      </c>
      <c r="E17" s="187">
        <f t="shared" si="0"/>
        <v>4.8373803354733604E-2</v>
      </c>
      <c r="F17" s="165">
        <f>SUM('BPEiC-N2O'!H3)</f>
        <v>12982596808281.668</v>
      </c>
      <c r="G17" s="165" t="b">
        <f t="shared" si="1"/>
        <v>1</v>
      </c>
    </row>
    <row r="18" spans="1:26" ht="15.75" customHeight="1">
      <c r="A18" s="170" t="s">
        <v>633</v>
      </c>
      <c r="B18" s="169" t="s">
        <v>1008</v>
      </c>
      <c r="C18" s="170">
        <f>SUMIFS('MN_GHG_Agr Emiss'!$I$6:$I$38,'MN_GHG_Agr Emiss'!$C$6:$C$38,'State Downscale'!$A18)</f>
        <v>480170957653.34076</v>
      </c>
      <c r="D18" s="165">
        <f>'Process CO2 Growth'!$B$54*10^9</f>
        <v>8960000000000</v>
      </c>
      <c r="E18" s="187">
        <f t="shared" si="0"/>
        <v>5.3590508666667494E-2</v>
      </c>
      <c r="F18" s="165">
        <f>SUM('BPEiC-CO2'!H3)</f>
        <v>480170957653.34076</v>
      </c>
      <c r="G18" s="165" t="b">
        <f>F18=C18</f>
        <v>1</v>
      </c>
    </row>
    <row r="19" spans="1:26" ht="15.75" customHeight="1">
      <c r="A19" s="169"/>
      <c r="B19" s="169"/>
      <c r="C19" s="170" t="b">
        <f>SUM(C16:C18)=SUM('MN_GHG_Agr Emiss'!I6:I38)</f>
        <v>1</v>
      </c>
    </row>
    <row r="20" spans="1:26" s="190" customFormat="1" ht="15.75" customHeight="1">
      <c r="A20" s="169"/>
      <c r="B20" s="169"/>
      <c r="C20" s="170"/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89"/>
      <c r="R20" s="189"/>
      <c r="S20" s="189"/>
      <c r="T20" s="189"/>
      <c r="U20" s="189"/>
      <c r="V20" s="189"/>
      <c r="W20" s="189"/>
      <c r="X20" s="189"/>
      <c r="Y20" s="189"/>
      <c r="Z20" s="189"/>
    </row>
    <row r="21" spans="1:26" s="190" customFormat="1" ht="15.75" customHeight="1">
      <c r="A21" s="169" t="s">
        <v>8711</v>
      </c>
      <c r="B21" s="169" t="s">
        <v>8712</v>
      </c>
      <c r="C21" s="170">
        <f>SUMIFS('MN_GHG_Agr Emiss'!$I$6:$I$38,'MN_GHG_Agr Emiss'!$J$6:$J$38,"livestock measures")</f>
        <v>15173205590702.664</v>
      </c>
      <c r="D21" s="189"/>
      <c r="E21" s="189"/>
      <c r="F21" s="189"/>
      <c r="G21" s="189"/>
      <c r="H21" s="189"/>
      <c r="I21" s="189"/>
      <c r="J21" s="189"/>
      <c r="K21" s="189"/>
      <c r="L21" s="189"/>
      <c r="M21" s="189"/>
      <c r="N21" s="189"/>
      <c r="O21" s="189"/>
      <c r="P21" s="189"/>
      <c r="Q21" s="189"/>
      <c r="R21" s="189"/>
      <c r="S21" s="189"/>
      <c r="T21" s="189"/>
      <c r="U21" s="189"/>
      <c r="V21" s="189"/>
      <c r="W21" s="189"/>
      <c r="X21" s="189"/>
      <c r="Y21" s="189"/>
      <c r="Z21" s="189"/>
    </row>
    <row r="22" spans="1:26" s="190" customFormat="1" ht="15.75" customHeight="1">
      <c r="A22" s="169"/>
      <c r="B22" s="169"/>
      <c r="C22" s="170">
        <f>SUM(C16:C18)</f>
        <v>22171854891850.996</v>
      </c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89"/>
      <c r="Q22" s="189"/>
      <c r="R22" s="189"/>
      <c r="S22" s="189"/>
      <c r="T22" s="189"/>
      <c r="U22" s="189"/>
      <c r="V22" s="189"/>
      <c r="W22" s="189"/>
      <c r="X22" s="189"/>
      <c r="Y22" s="189"/>
      <c r="Z22" s="189"/>
    </row>
    <row r="23" spans="1:26" ht="15.75" customHeight="1" thickBot="1"/>
    <row r="24" spans="1:26" ht="30.75" thickBot="1">
      <c r="A24" s="191" t="s">
        <v>8457</v>
      </c>
      <c r="B24" s="193">
        <f>C21/C22</f>
        <v>0.68434534073553754</v>
      </c>
      <c r="C24" s="172"/>
      <c r="D24" s="172"/>
      <c r="E24" s="172"/>
      <c r="F24" s="172"/>
    </row>
    <row r="25" spans="1:26" ht="15.75" customHeight="1">
      <c r="A25" s="172"/>
      <c r="B25" s="172"/>
      <c r="C25" s="172"/>
      <c r="D25" s="172"/>
      <c r="E25" s="172"/>
      <c r="F25" s="172"/>
    </row>
    <row r="26" spans="1:26" ht="15.75" customHeight="1">
      <c r="A26" s="165" t="s">
        <v>8710</v>
      </c>
      <c r="B26" s="172"/>
      <c r="C26" s="172"/>
      <c r="D26" s="172"/>
      <c r="E26" s="172"/>
      <c r="F26" s="172"/>
    </row>
    <row r="27" spans="1:26" ht="15.75" customHeight="1">
      <c r="A27" s="172"/>
      <c r="B27" s="172"/>
      <c r="C27" s="172" t="s">
        <v>8458</v>
      </c>
      <c r="D27" s="172"/>
      <c r="E27" s="172" t="s">
        <v>8459</v>
      </c>
      <c r="F27" s="172"/>
    </row>
    <row r="28" spans="1:26" ht="15.75" customHeight="1">
      <c r="A28" s="172" t="s">
        <v>8460</v>
      </c>
      <c r="B28" s="172">
        <f>SUMIFS('Agriculture EPA 2017 SIT'!F2:F451,'Agriculture EPA 2017 SIT'!A2:A451,'State Downscale'!B2,'Agriculture EPA 2017 SIT'!E2:E451,"CO2")</f>
        <v>0.49</v>
      </c>
      <c r="C28" s="172">
        <f>B28</f>
        <v>0.49</v>
      </c>
      <c r="D28" s="172"/>
      <c r="E28" s="172" t="s">
        <v>633</v>
      </c>
      <c r="F28" s="172">
        <v>1</v>
      </c>
    </row>
    <row r="29" spans="1:26" ht="15.75" customHeight="1">
      <c r="A29" s="172" t="s">
        <v>8461</v>
      </c>
      <c r="B29" s="172">
        <f>SUMIFS('Agriculture EPA 2017 SIT'!F2:F451,'Agriculture EPA 2017 SIT'!A2:A451,'State Downscale'!B2,'Agriculture EPA 2017 SIT'!E2:E451,"CH4")</f>
        <v>7.41</v>
      </c>
      <c r="C29" s="172">
        <f>B29*28</f>
        <v>207.48000000000002</v>
      </c>
      <c r="D29" s="172"/>
      <c r="E29" s="172" t="s">
        <v>187</v>
      </c>
      <c r="F29" s="172">
        <v>28</v>
      </c>
    </row>
    <row r="30" spans="1:26" ht="15.75" customHeight="1">
      <c r="A30" s="172" t="s">
        <v>8462</v>
      </c>
      <c r="B30" s="172">
        <f>SUMIFS('Agriculture EPA 2017 SIT'!F2:F451,'Agriculture EPA 2017 SIT'!A2:A451,'State Downscale'!B2,'Agriculture EPA 2017 SIT'!E2:E451,"N2O")</f>
        <v>13.379999999999999</v>
      </c>
      <c r="C30" s="172">
        <f>B30*265</f>
        <v>3545.7</v>
      </c>
      <c r="D30" s="172"/>
      <c r="E30" s="172" t="s">
        <v>188</v>
      </c>
      <c r="F30" s="172">
        <v>265</v>
      </c>
    </row>
    <row r="31" spans="1:26" ht="15.75" customHeight="1">
      <c r="A31" s="172"/>
      <c r="B31" s="172"/>
      <c r="C31" s="172">
        <f>SUM(C28:C30)</f>
        <v>3753.67</v>
      </c>
      <c r="D31" s="172"/>
      <c r="E31" s="172"/>
      <c r="F31" s="172"/>
    </row>
    <row r="32" spans="1:26" ht="15.75" customHeight="1">
      <c r="A32" s="172"/>
      <c r="B32" s="172"/>
      <c r="C32" s="172"/>
      <c r="D32" s="172"/>
      <c r="E32" s="172"/>
      <c r="F32" s="172"/>
    </row>
    <row r="33" spans="1:6" ht="15.75" customHeight="1">
      <c r="A33" s="172"/>
      <c r="B33" s="173" t="s">
        <v>187</v>
      </c>
      <c r="C33" s="173" t="s">
        <v>188</v>
      </c>
      <c r="D33" s="173" t="s">
        <v>8463</v>
      </c>
      <c r="E33" s="172"/>
      <c r="F33" s="172"/>
    </row>
    <row r="34" spans="1:6" ht="15.75" customHeight="1">
      <c r="A34" s="172" t="s">
        <v>8464</v>
      </c>
      <c r="B34" s="172">
        <f>SUMIFS('Agriculture EPA 2017 SIT'!F2:F451,'Agriculture EPA 2017 SIT'!C2:C451,"Livestock",'Agriculture EPA 2017 SIT'!A2:A451,'State Downscale'!B2,'Agriculture EPA 2017 SIT'!E2:E451,"CH4")</f>
        <v>7.4</v>
      </c>
      <c r="C34" s="172">
        <f>SUMIFS('Agriculture EPA 2017 SIT'!F2:F451,'Agriculture EPA 2017 SIT'!C2:C451,"Livestock",'Agriculture EPA 2017 SIT'!A2:A451,'State Downscale'!B2,'Agriculture EPA 2017 SIT'!E2:E451,"N2O")</f>
        <v>0.86</v>
      </c>
      <c r="D34" s="172">
        <f>B34*F29 +C34*F30</f>
        <v>435.1</v>
      </c>
      <c r="E34" s="172">
        <f>D34/C31</f>
        <v>0.11591322625590422</v>
      </c>
      <c r="F34" s="172"/>
    </row>
    <row r="35" spans="1:6" ht="15.75" customHeight="1"/>
    <row r="36" spans="1:6" ht="15.75" customHeight="1"/>
    <row r="37" spans="1:6" ht="15.75" customHeight="1"/>
    <row r="38" spans="1:6" ht="15.75" customHeight="1"/>
    <row r="39" spans="1:6" ht="15.75" customHeight="1"/>
    <row r="40" spans="1:6" ht="15.75" customHeight="1"/>
    <row r="41" spans="1:6" ht="15.75" customHeight="1"/>
    <row r="42" spans="1:6" ht="15.75" customHeight="1"/>
    <row r="43" spans="1:6" ht="15.75" customHeight="1"/>
    <row r="44" spans="1:6" ht="15.75" customHeight="1"/>
    <row r="45" spans="1:6" ht="15.75" customHeight="1"/>
    <row r="46" spans="1:6" ht="15.75" customHeight="1"/>
    <row r="47" spans="1:6" ht="15.75" customHeight="1"/>
    <row r="48" spans="1:6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2F5496"/>
  </sheetPr>
  <dimension ref="A1:Z1000"/>
  <sheetViews>
    <sheetView workbookViewId="0">
      <selection activeCell="A6" sqref="A6:XFD6"/>
    </sheetView>
  </sheetViews>
  <sheetFormatPr defaultColWidth="12.625" defaultRowHeight="15" customHeight="1"/>
  <cols>
    <col min="1" max="1" width="9" style="149" customWidth="1"/>
    <col min="2" max="2" width="16.625" style="149" customWidth="1"/>
    <col min="3" max="9" width="17.625" style="149" customWidth="1"/>
    <col min="10" max="26" width="9" style="149" customWidth="1"/>
  </cols>
  <sheetData>
    <row r="1" spans="1:26">
      <c r="A1" s="143" t="s">
        <v>8465</v>
      </c>
      <c r="B1" s="144" t="s">
        <v>633</v>
      </c>
      <c r="C1" s="145" t="s">
        <v>8466</v>
      </c>
      <c r="D1" s="6"/>
      <c r="E1" s="6"/>
      <c r="F1" s="6"/>
      <c r="G1" s="6"/>
      <c r="H1" s="6"/>
      <c r="I1" s="6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30">
      <c r="A2" s="32" t="s">
        <v>668</v>
      </c>
      <c r="B2" s="142" t="s">
        <v>632</v>
      </c>
      <c r="C2" s="142" t="s">
        <v>635</v>
      </c>
      <c r="D2" s="142" t="s">
        <v>636</v>
      </c>
      <c r="E2" s="142" t="s">
        <v>637</v>
      </c>
      <c r="F2" s="142" t="s">
        <v>640</v>
      </c>
      <c r="G2" s="142" t="s">
        <v>641</v>
      </c>
      <c r="H2" s="142" t="s">
        <v>642</v>
      </c>
      <c r="I2" s="142" t="s">
        <v>643</v>
      </c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spans="1:26">
      <c r="A3" s="32">
        <v>2016</v>
      </c>
      <c r="B3" s="146">
        <f t="array" ref="B3">HLOOKUP($A3,'Process CO2 Growth'!$A$47:$AJ$55,COLUMN(B$2),FALSE)*10^9*INDEX('Multipliers and Adjustments'!$B126:$Z126,MATCH(B$2&amp;$B$1,'Multipliers and Adjustments'!$B$123:$Z$123&amp;'Multipliers and Adjustments'!$B$124:$Z$124,0))*'State Downscale'!$B$8</f>
        <v>0</v>
      </c>
      <c r="C3" s="146">
        <f t="array" ref="C3">HLOOKUP($A3,'Process CO2 Growth'!$A$47:$AJ$55,COLUMN(C$2),FALSE)*10^9*INDEX('Multipliers and Adjustments'!$B126:$Z126,MATCH(C$2&amp;$B$1,'Multipliers and Adjustments'!$B$123:$Z$123&amp;'Multipliers and Adjustments'!$B$124:$Z$124,0))*'State Downscale'!C$8</f>
        <v>232082224500</v>
      </c>
      <c r="D3" s="146">
        <f t="array" ref="D3">HLOOKUP($A3,'Process CO2 Growth'!$A$47:$AJ$55,COLUMN(D$2),FALSE)*10^9*INDEX('Multipliers and Adjustments'!$B126:$Z126,MATCH(D$2&amp;$B$1,'Multipliers and Adjustments'!$B$123:$Z$123&amp;'Multipliers and Adjustments'!$B$124:$Z$124,0))*'State Downscale'!D$8</f>
        <v>1804720975200.0002</v>
      </c>
      <c r="E3" s="146">
        <f t="array" ref="E3">HLOOKUP($A3,'Process CO2 Growth'!$A$47:$AJ$55,COLUMN(E$2),FALSE)*10^9*INDEX('Multipliers and Adjustments'!$B126:$Z126,MATCH(E$2&amp;$B$1,'Multipliers and Adjustments'!$B$123:$Z$123&amp;'Multipliers and Adjustments'!$B$124:$Z$124,0))*'State Downscale'!E$8</f>
        <v>213727222800.00003</v>
      </c>
      <c r="F3" s="146">
        <f t="array" ref="F3">HLOOKUP($A3,'Process CO2 Growth'!$A$47:$AJ$55,COLUMN(F$2),FALSE)*10^9*INDEX('Multipliers and Adjustments'!$B126:$Z126,MATCH(F$2&amp;$B$1,'Multipliers and Adjustments'!$B$123:$Z$123&amp;'Multipliers and Adjustments'!$B$124:$Z$124,0))*'State Downscale'!F$8</f>
        <v>0</v>
      </c>
      <c r="G3" s="146">
        <f t="array" ref="G3">HLOOKUP($A3,'Process CO2 Growth'!$A$47:$AJ$55,COLUMN(G$2),FALSE)*10^9*INDEX('Multipliers and Adjustments'!$B126:$Z126,MATCH(G$2&amp;$B$1,'Multipliers and Adjustments'!$B$123:$Z$123&amp;'Multipliers and Adjustments'!$B$124:$Z$124,0))*'State Downscale'!G$8</f>
        <v>0</v>
      </c>
      <c r="H3" s="181" cm="1">
        <f t="array" ref="H3">HLOOKUP($A3,'Process CO2 Growth'!$A$47:$AJ$55,COLUMN(H$2),FALSE)*10^9*INDEX('Multipliers and Adjustments'!$B126:$Z126,MATCH(H$2&amp;$B$1,'Multipliers and Adjustments'!$B$123:$Z$123&amp;'Multipliers and Adjustments'!$B$124:$Z$124,0))*'State Downscale'!H$8</f>
        <v>480170957653.34076</v>
      </c>
      <c r="I3" s="146">
        <f t="array" ref="I3">HLOOKUP($A3,'Process CO2 Growth'!$A$47:$AJ$55,COLUMN(I$2),FALSE)*10^9*INDEX('Multipliers and Adjustments'!$B126:$Z126,MATCH(I$2&amp;$B$1,'Multipliers and Adjustments'!$B$123:$Z$123&amp;'Multipliers and Adjustments'!$B$124:$Z$124,0))*'State Downscale'!I$8</f>
        <v>1209754327069.041</v>
      </c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>
      <c r="A4" s="6">
        <v>2017</v>
      </c>
      <c r="B4" s="146">
        <f t="array" ref="B4">HLOOKUP($A4,'Process CO2 Growth'!$A$47:$AJ$55,COLUMN(B$2),FALSE)*10^9*INDEX('Multipliers and Adjustments'!$B127:$Z127,MATCH(B$2&amp;$B$1,'Multipliers and Adjustments'!$B$123:$Z$123&amp;'Multipliers and Adjustments'!$B$124:$Z$124,0))*'State Downscale'!$B$8</f>
        <v>0</v>
      </c>
      <c r="C4" s="146">
        <f t="array" ref="C4">HLOOKUP($A4,'Process CO2 Growth'!$A$47:$AJ$55,COLUMN(C$2),FALSE)*10^9*INDEX('Multipliers and Adjustments'!$B127:$Z127,MATCH(C$2&amp;$B$1,'Multipliers and Adjustments'!$B$123:$Z$123&amp;'Multipliers and Adjustments'!$B$124:$Z$124,0))*'State Downscale'!C$8</f>
        <v>236426759841.97714</v>
      </c>
      <c r="D4" s="146">
        <f t="array" ref="D4">HLOOKUP($A4,'Process CO2 Growth'!$A$47:$AJ$55,COLUMN(D$2),FALSE)*10^9*INDEX('Multipliers and Adjustments'!$B127:$Z127,MATCH(D$2&amp;$B$1,'Multipliers and Adjustments'!$B$123:$Z$123&amp;'Multipliers and Adjustments'!$B$124:$Z$124,0))*'State Downscale'!D$8</f>
        <v>1827390390386.0337</v>
      </c>
      <c r="E4" s="146">
        <f t="array" ref="E4">HLOOKUP($A4,'Process CO2 Growth'!$A$47:$AJ$55,COLUMN(E$2),FALSE)*10^9*INDEX('Multipliers and Adjustments'!$B127:$Z127,MATCH(E$2&amp;$B$1,'Multipliers and Adjustments'!$B$123:$Z$123&amp;'Multipliers and Adjustments'!$B$124:$Z$124,0))*'State Downscale'!E$8</f>
        <v>226772048618.43161</v>
      </c>
      <c r="F4" s="146">
        <f t="array" ref="F4">HLOOKUP($A4,'Process CO2 Growth'!$A$47:$AJ$55,COLUMN(F$2),FALSE)*10^9*INDEX('Multipliers and Adjustments'!$B127:$Z127,MATCH(F$2&amp;$B$1,'Multipliers and Adjustments'!$B$123:$Z$123&amp;'Multipliers and Adjustments'!$B$124:$Z$124,0))*'State Downscale'!F$8</f>
        <v>0</v>
      </c>
      <c r="G4" s="146">
        <f t="array" ref="G4">HLOOKUP($A4,'Process CO2 Growth'!$A$47:$AJ$55,COLUMN(G$2),FALSE)*10^9*INDEX('Multipliers and Adjustments'!$B127:$Z127,MATCH(G$2&amp;$B$1,'Multipliers and Adjustments'!$B$123:$Z$123&amp;'Multipliers and Adjustments'!$B$124:$Z$124,0))*'State Downscale'!G$8</f>
        <v>0</v>
      </c>
      <c r="H4" s="181">
        <f t="array" ref="H4">HLOOKUP($A4,'Process CO2 Growth'!$A$47:$AJ$55,COLUMN(H$2),FALSE)*10^9*INDEX('Multipliers and Adjustments'!$B127:$Z127,MATCH(H$2&amp;$B$1,'Multipliers and Adjustments'!$B$123:$Z$123&amp;'Multipliers and Adjustments'!$B$124:$Z$124,0))*'State Downscale'!H$8</f>
        <v>483246227534.65564</v>
      </c>
      <c r="I4" s="146">
        <f t="array" ref="I4">HLOOKUP($A4,'Process CO2 Growth'!$A$47:$AJ$55,COLUMN(I$2),FALSE)*10^9*INDEX('Multipliers and Adjustments'!$B127:$Z127,MATCH(I$2&amp;$B$1,'Multipliers and Adjustments'!$B$123:$Z$123&amp;'Multipliers and Adjustments'!$B$124:$Z$124,0))*'State Downscale'!I$8</f>
        <v>1242804720451.2959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6">
        <v>2018</v>
      </c>
      <c r="B5" s="146">
        <f t="array" ref="B5">HLOOKUP($A5,'Process CO2 Growth'!$A$47:$AJ$55,COLUMN(B$2),FALSE)*10^9*INDEX('Multipliers and Adjustments'!$B128:$Z128,MATCH(B$2&amp;$B$1,'Multipliers and Adjustments'!$B$123:$Z$123&amp;'Multipliers and Adjustments'!$B$124:$Z$124,0))*'State Downscale'!$B$8</f>
        <v>0</v>
      </c>
      <c r="C5" s="146">
        <f t="array" ref="C5">HLOOKUP($A5,'Process CO2 Growth'!$A$47:$AJ$55,COLUMN(C$2),FALSE)*10^9*INDEX('Multipliers and Adjustments'!$B128:$Z128,MATCH(C$2&amp;$B$1,'Multipliers and Adjustments'!$B$123:$Z$123&amp;'Multipliers and Adjustments'!$B$124:$Z$124,0))*'State Downscale'!C$8</f>
        <v>240771295183.95306</v>
      </c>
      <c r="D5" s="146">
        <f t="array" ref="D5">HLOOKUP($A5,'Process CO2 Growth'!$A$47:$AJ$55,COLUMN(D$2),FALSE)*10^9*INDEX('Multipliers and Adjustments'!$B128:$Z128,MATCH(D$2&amp;$B$1,'Multipliers and Adjustments'!$B$123:$Z$123&amp;'Multipliers and Adjustments'!$B$124:$Z$124,0))*'State Downscale'!D$8</f>
        <v>1850059805572.0674</v>
      </c>
      <c r="E5" s="146">
        <f t="array" ref="E5">HLOOKUP($A5,'Process CO2 Growth'!$A$47:$AJ$55,COLUMN(E$2),FALSE)*10^9*INDEX('Multipliers and Adjustments'!$B128:$Z128,MATCH(E$2&amp;$B$1,'Multipliers and Adjustments'!$B$123:$Z$123&amp;'Multipliers and Adjustments'!$B$124:$Z$124,0))*'State Downscale'!E$8</f>
        <v>239816874436.86362</v>
      </c>
      <c r="F5" s="146">
        <f t="array" ref="F5">HLOOKUP($A5,'Process CO2 Growth'!$A$47:$AJ$55,COLUMN(F$2),FALSE)*10^9*INDEX('Multipliers and Adjustments'!$B128:$Z128,MATCH(F$2&amp;$B$1,'Multipliers and Adjustments'!$B$123:$Z$123&amp;'Multipliers and Adjustments'!$B$124:$Z$124,0))*'State Downscale'!F$8</f>
        <v>0</v>
      </c>
      <c r="G5" s="146">
        <f t="array" ref="G5">HLOOKUP($A5,'Process CO2 Growth'!$A$47:$AJ$55,COLUMN(G$2),FALSE)*10^9*INDEX('Multipliers and Adjustments'!$B128:$Z128,MATCH(G$2&amp;$B$1,'Multipliers and Adjustments'!$B$123:$Z$123&amp;'Multipliers and Adjustments'!$B$124:$Z$124,0))*'State Downscale'!G$8</f>
        <v>0</v>
      </c>
      <c r="H5" s="181">
        <f t="array" ref="H5">HLOOKUP($A5,'Process CO2 Growth'!$A$47:$AJ$55,COLUMN(H$2),FALSE)*10^9*INDEX('Multipliers and Adjustments'!$B128:$Z128,MATCH(H$2&amp;$B$1,'Multipliers and Adjustments'!$B$123:$Z$123&amp;'Multipliers and Adjustments'!$B$124:$Z$124,0))*'State Downscale'!H$8</f>
        <v>486236377577.05505</v>
      </c>
      <c r="I5" s="146">
        <f t="array" ref="I5">HLOOKUP($A5,'Process CO2 Growth'!$A$47:$AJ$55,COLUMN(I$2),FALSE)*10^9*INDEX('Multipliers and Adjustments'!$B128:$Z128,MATCH(I$2&amp;$B$1,'Multipliers and Adjustments'!$B$123:$Z$123&amp;'Multipliers and Adjustments'!$B$124:$Z$124,0))*'State Downscale'!I$8</f>
        <v>1275855113833.5474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6">
        <v>2019</v>
      </c>
      <c r="B6" s="146">
        <f t="array" ref="B6">HLOOKUP($A6,'Process CO2 Growth'!$A$47:$AJ$55,COLUMN(B$2),FALSE)*10^9*INDEX('Multipliers and Adjustments'!$B129:$Z129,MATCH(B$2&amp;$B$1,'Multipliers and Adjustments'!$B$123:$Z$123&amp;'Multipliers and Adjustments'!$B$124:$Z$124,0))*'State Downscale'!$B$8</f>
        <v>0</v>
      </c>
      <c r="C6" s="146">
        <f t="array" ref="C6">HLOOKUP($A6,'Process CO2 Growth'!$A$47:$AJ$55,COLUMN(C$2),FALSE)*10^9*INDEX('Multipliers and Adjustments'!$B129:$Z129,MATCH(C$2&amp;$B$1,'Multipliers and Adjustments'!$B$123:$Z$123&amp;'Multipliers and Adjustments'!$B$124:$Z$124,0))*'State Downscale'!C$8</f>
        <v>245115830525.93015</v>
      </c>
      <c r="D6" s="146">
        <f t="array" ref="D6">HLOOKUP($A6,'Process CO2 Growth'!$A$47:$AJ$55,COLUMN(D$2),FALSE)*10^9*INDEX('Multipliers and Adjustments'!$B129:$Z129,MATCH(D$2&amp;$B$1,'Multipliers and Adjustments'!$B$123:$Z$123&amp;'Multipliers and Adjustments'!$B$124:$Z$124,0))*'State Downscale'!D$8</f>
        <v>1872729220758.1108</v>
      </c>
      <c r="E6" s="146">
        <f t="array" ref="E6">HLOOKUP($A6,'Process CO2 Growth'!$A$47:$AJ$55,COLUMN(E$2),FALSE)*10^9*INDEX('Multipliers and Adjustments'!$B129:$Z129,MATCH(E$2&amp;$B$1,'Multipliers and Adjustments'!$B$123:$Z$123&amp;'Multipliers and Adjustments'!$B$124:$Z$124,0))*'State Downscale'!E$8</f>
        <v>252861700255.29529</v>
      </c>
      <c r="F6" s="146">
        <f t="array" ref="F6">HLOOKUP($A6,'Process CO2 Growth'!$A$47:$AJ$55,COLUMN(F$2),FALSE)*10^9*INDEX('Multipliers and Adjustments'!$B129:$Z129,MATCH(F$2&amp;$B$1,'Multipliers and Adjustments'!$B$123:$Z$123&amp;'Multipliers and Adjustments'!$B$124:$Z$124,0))*'State Downscale'!F$8</f>
        <v>0</v>
      </c>
      <c r="G6" s="146">
        <f t="array" ref="G6">HLOOKUP($A6,'Process CO2 Growth'!$A$47:$AJ$55,COLUMN(G$2),FALSE)*10^9*INDEX('Multipliers and Adjustments'!$B129:$Z129,MATCH(G$2&amp;$B$1,'Multipliers and Adjustments'!$B$123:$Z$123&amp;'Multipliers and Adjustments'!$B$124:$Z$124,0))*'State Downscale'!G$8</f>
        <v>0</v>
      </c>
      <c r="H6" s="181">
        <f t="array" ref="H6">HLOOKUP($A6,'Process CO2 Growth'!$A$47:$AJ$55,COLUMN(H$2),FALSE)*10^9*INDEX('Multipliers and Adjustments'!$B129:$Z129,MATCH(H$2&amp;$B$1,'Multipliers and Adjustments'!$B$123:$Z$123&amp;'Multipliers and Adjustments'!$B$124:$Z$124,0))*'State Downscale'!H$8</f>
        <v>489162828588.39722</v>
      </c>
      <c r="I6" s="146">
        <f t="array" ref="I6">HLOOKUP($A6,'Process CO2 Growth'!$A$47:$AJ$55,COLUMN(I$2),FALSE)*10^9*INDEX('Multipliers and Adjustments'!$B129:$Z129,MATCH(I$2&amp;$B$1,'Multipliers and Adjustments'!$B$123:$Z$123&amp;'Multipliers and Adjustments'!$B$124:$Z$124,0))*'State Downscale'!I$8</f>
        <v>1308905507215.802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6">
        <v>2020</v>
      </c>
      <c r="B7" s="146">
        <f t="array" ref="B7">HLOOKUP($A7,'Process CO2 Growth'!$A$47:$AJ$55,COLUMN(B$2),FALSE)*10^9*INDEX('Multipliers and Adjustments'!$B130:$Z130,MATCH(B$2&amp;$B$1,'Multipliers and Adjustments'!$B$123:$Z$123&amp;'Multipliers and Adjustments'!$B$124:$Z$124,0))*'State Downscale'!$B$8</f>
        <v>0</v>
      </c>
      <c r="C7" s="146">
        <f t="array" ref="C7">HLOOKUP($A7,'Process CO2 Growth'!$A$47:$AJ$55,COLUMN(C$2),FALSE)*10^9*INDEX('Multipliers and Adjustments'!$B130:$Z130,MATCH(C$2&amp;$B$1,'Multipliers and Adjustments'!$B$123:$Z$123&amp;'Multipliers and Adjustments'!$B$124:$Z$124,0))*'State Downscale'!C$8</f>
        <v>249460365867.90707</v>
      </c>
      <c r="D7" s="146">
        <f t="array" ref="D7">HLOOKUP($A7,'Process CO2 Growth'!$A$47:$AJ$55,COLUMN(D$2),FALSE)*10^9*INDEX('Multipliers and Adjustments'!$B130:$Z130,MATCH(D$2&amp;$B$1,'Multipliers and Adjustments'!$B$123:$Z$123&amp;'Multipliers and Adjustments'!$B$124:$Z$124,0))*'State Downscale'!D$8</f>
        <v>1895398635944.1443</v>
      </c>
      <c r="E7" s="146">
        <f t="array" ref="E7">HLOOKUP($A7,'Process CO2 Growth'!$A$47:$AJ$55,COLUMN(E$2),FALSE)*10^9*INDEX('Multipliers and Adjustments'!$B130:$Z130,MATCH(E$2&amp;$B$1,'Multipliers and Adjustments'!$B$123:$Z$123&amp;'Multipliers and Adjustments'!$B$124:$Z$124,0))*'State Downscale'!E$8</f>
        <v>265906526073.72577</v>
      </c>
      <c r="F7" s="146">
        <f t="array" ref="F7">HLOOKUP($A7,'Process CO2 Growth'!$A$47:$AJ$55,COLUMN(F$2),FALSE)*10^9*INDEX('Multipliers and Adjustments'!$B130:$Z130,MATCH(F$2&amp;$B$1,'Multipliers and Adjustments'!$B$123:$Z$123&amp;'Multipliers and Adjustments'!$B$124:$Z$124,0))*'State Downscale'!F$8</f>
        <v>0</v>
      </c>
      <c r="G7" s="146">
        <f t="array" ref="G7">HLOOKUP($A7,'Process CO2 Growth'!$A$47:$AJ$55,COLUMN(G$2),FALSE)*10^9*INDEX('Multipliers and Adjustments'!$B130:$Z130,MATCH(G$2&amp;$B$1,'Multipliers and Adjustments'!$B$123:$Z$123&amp;'Multipliers and Adjustments'!$B$124:$Z$124,0))*'State Downscale'!G$8</f>
        <v>0</v>
      </c>
      <c r="H7" s="181">
        <f t="array" ref="H7">HLOOKUP($A7,'Process CO2 Growth'!$A$47:$AJ$55,COLUMN(H$2),FALSE)*10^9*INDEX('Multipliers and Adjustments'!$B130:$Z130,MATCH(H$2&amp;$B$1,'Multipliers and Adjustments'!$B$123:$Z$123&amp;'Multipliers and Adjustments'!$B$124:$Z$124,0))*'State Downscale'!H$8</f>
        <v>492043310337.96216</v>
      </c>
      <c r="I7" s="146">
        <f t="array" ref="I7">HLOOKUP($A7,'Process CO2 Growth'!$A$47:$AJ$55,COLUMN(I$2),FALSE)*10^9*INDEX('Multipliers and Adjustments'!$B130:$Z130,MATCH(I$2&amp;$B$1,'Multipliers and Adjustments'!$B$123:$Z$123&amp;'Multipliers and Adjustments'!$B$124:$Z$124,0))*'State Downscale'!I$8</f>
        <v>1341955900598.0549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6">
        <v>2021</v>
      </c>
      <c r="B8" s="146">
        <f t="array" ref="B8">HLOOKUP($A8,'Process CO2 Growth'!$A$47:$AJ$55,COLUMN(B$2),FALSE)*10^9*INDEX('Multipliers and Adjustments'!$B131:$Z131,MATCH(B$2&amp;$B$1,'Multipliers and Adjustments'!$B$123:$Z$123&amp;'Multipliers and Adjustments'!$B$124:$Z$124,0))*'State Downscale'!$B$8</f>
        <v>0</v>
      </c>
      <c r="C8" s="146">
        <f t="array" ref="C8">HLOOKUP($A8,'Process CO2 Growth'!$A$47:$AJ$55,COLUMN(C$2),FALSE)*10^9*INDEX('Multipliers and Adjustments'!$B131:$Z131,MATCH(C$2&amp;$B$1,'Multipliers and Adjustments'!$B$123:$Z$123&amp;'Multipliers and Adjustments'!$B$124:$Z$124,0))*'State Downscale'!C$8</f>
        <v>251529666722.82629</v>
      </c>
      <c r="D8" s="146">
        <f t="array" ref="D8">HLOOKUP($A8,'Process CO2 Growth'!$A$47:$AJ$55,COLUMN(D$2),FALSE)*10^9*INDEX('Multipliers and Adjustments'!$B131:$Z131,MATCH(D$2&amp;$B$1,'Multipliers and Adjustments'!$B$123:$Z$123&amp;'Multipliers and Adjustments'!$B$124:$Z$124,0))*'State Downscale'!D$8</f>
        <v>1918068051130.178</v>
      </c>
      <c r="E8" s="146">
        <f t="array" ref="E8">HLOOKUP($A8,'Process CO2 Growth'!$A$47:$AJ$55,COLUMN(E$2),FALSE)*10^9*INDEX('Multipliers and Adjustments'!$B131:$Z131,MATCH(E$2&amp;$B$1,'Multipliers and Adjustments'!$B$123:$Z$123&amp;'Multipliers and Adjustments'!$B$124:$Z$124,0))*'State Downscale'!E$8</f>
        <v>281452729496.32214</v>
      </c>
      <c r="F8" s="146">
        <f t="array" ref="F8">HLOOKUP($A8,'Process CO2 Growth'!$A$47:$AJ$55,COLUMN(F$2),FALSE)*10^9*INDEX('Multipliers and Adjustments'!$B131:$Z131,MATCH(F$2&amp;$B$1,'Multipliers and Adjustments'!$B$123:$Z$123&amp;'Multipliers and Adjustments'!$B$124:$Z$124,0))*'State Downscale'!F$8</f>
        <v>0</v>
      </c>
      <c r="G8" s="146">
        <f t="array" ref="G8">HLOOKUP($A8,'Process CO2 Growth'!$A$47:$AJ$55,COLUMN(G$2),FALSE)*10^9*INDEX('Multipliers and Adjustments'!$B131:$Z131,MATCH(G$2&amp;$B$1,'Multipliers and Adjustments'!$B$123:$Z$123&amp;'Multipliers and Adjustments'!$B$124:$Z$124,0))*'State Downscale'!G$8</f>
        <v>0</v>
      </c>
      <c r="H8" s="181">
        <f t="array" ref="H8">HLOOKUP($A8,'Process CO2 Growth'!$A$47:$AJ$55,COLUMN(H$2),FALSE)*10^9*INDEX('Multipliers and Adjustments'!$B131:$Z131,MATCH(H$2&amp;$B$1,'Multipliers and Adjustments'!$B$123:$Z$123&amp;'Multipliers and Adjustments'!$B$124:$Z$124,0))*'State Downscale'!H$8</f>
        <v>494886178575.99066</v>
      </c>
      <c r="I8" s="146">
        <f t="array" ref="I8">HLOOKUP($A8,'Process CO2 Growth'!$A$47:$AJ$55,COLUMN(I$2),FALSE)*10^9*INDEX('Multipliers and Adjustments'!$B131:$Z131,MATCH(I$2&amp;$B$1,'Multipliers and Adjustments'!$B$123:$Z$123&amp;'Multipliers and Adjustments'!$B$124:$Z$124,0))*'State Downscale'!I$8</f>
        <v>1375580935705.2307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6">
        <v>2022</v>
      </c>
      <c r="B9" s="146">
        <f t="array" ref="B9">HLOOKUP($A9,'Process CO2 Growth'!$A$47:$AJ$55,COLUMN(B$2),FALSE)*10^9*INDEX('Multipliers and Adjustments'!$B132:$Z132,MATCH(B$2&amp;$B$1,'Multipliers and Adjustments'!$B$123:$Z$123&amp;'Multipliers and Adjustments'!$B$124:$Z$124,0))*'State Downscale'!$B$8</f>
        <v>0</v>
      </c>
      <c r="C9" s="146">
        <f t="array" ref="C9">HLOOKUP($A9,'Process CO2 Growth'!$A$47:$AJ$55,COLUMN(C$2),FALSE)*10^9*INDEX('Multipliers and Adjustments'!$B132:$Z132,MATCH(C$2&amp;$B$1,'Multipliers and Adjustments'!$B$123:$Z$123&amp;'Multipliers and Adjustments'!$B$124:$Z$124,0))*'State Downscale'!C$8</f>
        <v>253598967577.74667</v>
      </c>
      <c r="D9" s="146">
        <f t="array" ref="D9">HLOOKUP($A9,'Process CO2 Growth'!$A$47:$AJ$55,COLUMN(D$2),FALSE)*10^9*INDEX('Multipliers and Adjustments'!$B132:$Z132,MATCH(D$2&amp;$B$1,'Multipliers and Adjustments'!$B$123:$Z$123&amp;'Multipliers and Adjustments'!$B$124:$Z$124,0))*'State Downscale'!D$8</f>
        <v>1940737466316.2117</v>
      </c>
      <c r="E9" s="146">
        <f t="array" ref="E9">HLOOKUP($A9,'Process CO2 Growth'!$A$47:$AJ$55,COLUMN(E$2),FALSE)*10^9*INDEX('Multipliers and Adjustments'!$B132:$Z132,MATCH(E$2&amp;$B$1,'Multipliers and Adjustments'!$B$123:$Z$123&amp;'Multipliers and Adjustments'!$B$124:$Z$124,0))*'State Downscale'!E$8</f>
        <v>296998932918.91858</v>
      </c>
      <c r="F9" s="146">
        <f t="array" ref="F9">HLOOKUP($A9,'Process CO2 Growth'!$A$47:$AJ$55,COLUMN(F$2),FALSE)*10^9*INDEX('Multipliers and Adjustments'!$B132:$Z132,MATCH(F$2&amp;$B$1,'Multipliers and Adjustments'!$B$123:$Z$123&amp;'Multipliers and Adjustments'!$B$124:$Z$124,0))*'State Downscale'!F$8</f>
        <v>0</v>
      </c>
      <c r="G9" s="146">
        <f t="array" ref="G9">HLOOKUP($A9,'Process CO2 Growth'!$A$47:$AJ$55,COLUMN(G$2),FALSE)*10^9*INDEX('Multipliers and Adjustments'!$B132:$Z132,MATCH(G$2&amp;$B$1,'Multipliers and Adjustments'!$B$123:$Z$123&amp;'Multipliers and Adjustments'!$B$124:$Z$124,0))*'State Downscale'!G$8</f>
        <v>0</v>
      </c>
      <c r="H9" s="181">
        <f t="array" ref="H9">HLOOKUP($A9,'Process CO2 Growth'!$A$47:$AJ$55,COLUMN(H$2),FALSE)*10^9*INDEX('Multipliers and Adjustments'!$B132:$Z132,MATCH(H$2&amp;$B$1,'Multipliers and Adjustments'!$B$123:$Z$123&amp;'Multipliers and Adjustments'!$B$124:$Z$124,0))*'State Downscale'!H$8</f>
        <v>497695996930.52789</v>
      </c>
      <c r="I9" s="146">
        <f t="array" ref="I9">HLOOKUP($A9,'Process CO2 Growth'!$A$47:$AJ$55,COLUMN(I$2),FALSE)*10^9*INDEX('Multipliers and Adjustments'!$B132:$Z132,MATCH(I$2&amp;$B$1,'Multipliers and Adjustments'!$B$123:$Z$123&amp;'Multipliers and Adjustments'!$B$124:$Z$124,0))*'State Downscale'!I$8</f>
        <v>1409205970812.408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6">
        <v>2023</v>
      </c>
      <c r="B10" s="146">
        <f t="array" ref="B10">HLOOKUP($A10,'Process CO2 Growth'!$A$47:$AJ$55,COLUMN(B$2),FALSE)*10^9*INDEX('Multipliers and Adjustments'!$B133:$Z133,MATCH(B$2&amp;$B$1,'Multipliers and Adjustments'!$B$123:$Z$123&amp;'Multipliers and Adjustments'!$B$124:$Z$124,0))*'State Downscale'!$B$8</f>
        <v>0</v>
      </c>
      <c r="C10" s="146">
        <f t="array" ref="C10">HLOOKUP($A10,'Process CO2 Growth'!$A$47:$AJ$55,COLUMN(C$2),FALSE)*10^9*INDEX('Multipliers and Adjustments'!$B133:$Z133,MATCH(C$2&amp;$B$1,'Multipliers and Adjustments'!$B$123:$Z$123&amp;'Multipliers and Adjustments'!$B$124:$Z$124,0))*'State Downscale'!C$8</f>
        <v>255668268432.66583</v>
      </c>
      <c r="D10" s="146">
        <f t="array" ref="D10">HLOOKUP($A10,'Process CO2 Growth'!$A$47:$AJ$55,COLUMN(D$2),FALSE)*10^9*INDEX('Multipliers and Adjustments'!$B133:$Z133,MATCH(D$2&amp;$B$1,'Multipliers and Adjustments'!$B$123:$Z$123&amp;'Multipliers and Adjustments'!$B$124:$Z$124,0))*'State Downscale'!D$8</f>
        <v>1963406881502.2456</v>
      </c>
      <c r="E10" s="146">
        <f t="array" ref="E10">HLOOKUP($A10,'Process CO2 Growth'!$A$47:$AJ$55,COLUMN(E$2),FALSE)*10^9*INDEX('Multipliers and Adjustments'!$B133:$Z133,MATCH(E$2&amp;$B$1,'Multipliers and Adjustments'!$B$123:$Z$123&amp;'Multipliers and Adjustments'!$B$124:$Z$124,0))*'State Downscale'!E$8</f>
        <v>312545136341.51514</v>
      </c>
      <c r="F10" s="146">
        <f t="array" ref="F10">HLOOKUP($A10,'Process CO2 Growth'!$A$47:$AJ$55,COLUMN(F$2),FALSE)*10^9*INDEX('Multipliers and Adjustments'!$B133:$Z133,MATCH(F$2&amp;$B$1,'Multipliers and Adjustments'!$B$123:$Z$123&amp;'Multipliers and Adjustments'!$B$124:$Z$124,0))*'State Downscale'!F$8</f>
        <v>0</v>
      </c>
      <c r="G10" s="146">
        <f t="array" ref="G10">HLOOKUP($A10,'Process CO2 Growth'!$A$47:$AJ$55,COLUMN(G$2),FALSE)*10^9*INDEX('Multipliers and Adjustments'!$B133:$Z133,MATCH(G$2&amp;$B$1,'Multipliers and Adjustments'!$B$123:$Z$123&amp;'Multipliers and Adjustments'!$B$124:$Z$124,0))*'State Downscale'!G$8</f>
        <v>0</v>
      </c>
      <c r="H10" s="181">
        <f t="array" ref="H10">HLOOKUP($A10,'Process CO2 Growth'!$A$47:$AJ$55,COLUMN(H$2),FALSE)*10^9*INDEX('Multipliers and Adjustments'!$B133:$Z133,MATCH(H$2&amp;$B$1,'Multipliers and Adjustments'!$B$123:$Z$123&amp;'Multipliers and Adjustments'!$B$124:$Z$124,0))*'State Downscale'!H$8</f>
        <v>500481687517.37946</v>
      </c>
      <c r="I10" s="146">
        <f t="array" ref="I10">HLOOKUP($A10,'Process CO2 Growth'!$A$47:$AJ$55,COLUMN(I$2),FALSE)*10^9*INDEX('Multipliers and Adjustments'!$B133:$Z133,MATCH(I$2&amp;$B$1,'Multipliers and Adjustments'!$B$123:$Z$123&amp;'Multipliers and Adjustments'!$B$124:$Z$124,0))*'State Downscale'!I$8</f>
        <v>1442831005919.5859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6">
        <v>2024</v>
      </c>
      <c r="B11" s="146">
        <f t="array" ref="B11">HLOOKUP($A11,'Process CO2 Growth'!$A$47:$AJ$55,COLUMN(B$2),FALSE)*10^9*INDEX('Multipliers and Adjustments'!$B134:$Z134,MATCH(B$2&amp;$B$1,'Multipliers and Adjustments'!$B$123:$Z$123&amp;'Multipliers and Adjustments'!$B$124:$Z$124,0))*'State Downscale'!$B$8</f>
        <v>0</v>
      </c>
      <c r="C11" s="146">
        <f t="array" ref="C11">HLOOKUP($A11,'Process CO2 Growth'!$A$47:$AJ$55,COLUMN(C$2),FALSE)*10^9*INDEX('Multipliers and Adjustments'!$B134:$Z134,MATCH(C$2&amp;$B$1,'Multipliers and Adjustments'!$B$123:$Z$123&amp;'Multipliers and Adjustments'!$B$124:$Z$124,0))*'State Downscale'!C$8</f>
        <v>257737569287.58636</v>
      </c>
      <c r="D11" s="146">
        <f t="array" ref="D11">HLOOKUP($A11,'Process CO2 Growth'!$A$47:$AJ$55,COLUMN(D$2),FALSE)*10^9*INDEX('Multipliers and Adjustments'!$B134:$Z134,MATCH(D$2&amp;$B$1,'Multipliers and Adjustments'!$B$123:$Z$123&amp;'Multipliers and Adjustments'!$B$124:$Z$124,0))*'State Downscale'!D$8</f>
        <v>1986076296688.2886</v>
      </c>
      <c r="E11" s="146">
        <f t="array" ref="E11">HLOOKUP($A11,'Process CO2 Growth'!$A$47:$AJ$55,COLUMN(E$2),FALSE)*10^9*INDEX('Multipliers and Adjustments'!$B134:$Z134,MATCH(E$2&amp;$B$1,'Multipliers and Adjustments'!$B$123:$Z$123&amp;'Multipliers and Adjustments'!$B$124:$Z$124,0))*'State Downscale'!E$8</f>
        <v>328091339764.11157</v>
      </c>
      <c r="F11" s="146">
        <f t="array" ref="F11">HLOOKUP($A11,'Process CO2 Growth'!$A$47:$AJ$55,COLUMN(F$2),FALSE)*10^9*INDEX('Multipliers and Adjustments'!$B134:$Z134,MATCH(F$2&amp;$B$1,'Multipliers and Adjustments'!$B$123:$Z$123&amp;'Multipliers and Adjustments'!$B$124:$Z$124,0))*'State Downscale'!F$8</f>
        <v>0</v>
      </c>
      <c r="G11" s="146">
        <f t="array" ref="G11">HLOOKUP($A11,'Process CO2 Growth'!$A$47:$AJ$55,COLUMN(G$2),FALSE)*10^9*INDEX('Multipliers and Adjustments'!$B134:$Z134,MATCH(G$2&amp;$B$1,'Multipliers and Adjustments'!$B$123:$Z$123&amp;'Multipliers and Adjustments'!$B$124:$Z$124,0))*'State Downscale'!G$8</f>
        <v>0</v>
      </c>
      <c r="H11" s="181">
        <f t="array" ref="H11">HLOOKUP($A11,'Process CO2 Growth'!$A$47:$AJ$55,COLUMN(H$2),FALSE)*10^9*INDEX('Multipliers and Adjustments'!$B134:$Z134,MATCH(H$2&amp;$B$1,'Multipliers and Adjustments'!$B$123:$Z$123&amp;'Multipliers and Adjustments'!$B$124:$Z$124,0))*'State Downscale'!H$8</f>
        <v>503251573383.26294</v>
      </c>
      <c r="I11" s="146">
        <f t="array" ref="I11">HLOOKUP($A11,'Process CO2 Growth'!$A$47:$AJ$55,COLUMN(I$2),FALSE)*10^9*INDEX('Multipliers and Adjustments'!$B134:$Z134,MATCH(I$2&amp;$B$1,'Multipliers and Adjustments'!$B$123:$Z$123&amp;'Multipliers and Adjustments'!$B$124:$Z$124,0))*'State Downscale'!I$8</f>
        <v>1476456041026.7654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6">
        <v>2025</v>
      </c>
      <c r="B12" s="146">
        <f t="array" ref="B12">HLOOKUP($A12,'Process CO2 Growth'!$A$47:$AJ$55,COLUMN(B$2),FALSE)*10^9*INDEX('Multipliers and Adjustments'!$B135:$Z135,MATCH(B$2&amp;$B$1,'Multipliers and Adjustments'!$B$123:$Z$123&amp;'Multipliers and Adjustments'!$B$124:$Z$124,0))*'State Downscale'!$B$8</f>
        <v>0</v>
      </c>
      <c r="C12" s="146">
        <f t="array" ref="C12">HLOOKUP($A12,'Process CO2 Growth'!$A$47:$AJ$55,COLUMN(C$2),FALSE)*10^9*INDEX('Multipliers and Adjustments'!$B135:$Z135,MATCH(C$2&amp;$B$1,'Multipliers and Adjustments'!$B$123:$Z$123&amp;'Multipliers and Adjustments'!$B$124:$Z$124,0))*'State Downscale'!C$8</f>
        <v>259806870142.50558</v>
      </c>
      <c r="D12" s="146">
        <f t="array" ref="D12">HLOOKUP($A12,'Process CO2 Growth'!$A$47:$AJ$55,COLUMN(D$2),FALSE)*10^9*INDEX('Multipliers and Adjustments'!$B135:$Z135,MATCH(D$2&amp;$B$1,'Multipliers and Adjustments'!$B$123:$Z$123&amp;'Multipliers and Adjustments'!$B$124:$Z$124,0))*'State Downscale'!D$8</f>
        <v>2008745711874.3223</v>
      </c>
      <c r="E12" s="146">
        <f t="array" ref="E12">HLOOKUP($A12,'Process CO2 Growth'!$A$47:$AJ$55,COLUMN(E$2),FALSE)*10^9*INDEX('Multipliers and Adjustments'!$B135:$Z135,MATCH(E$2&amp;$B$1,'Multipliers and Adjustments'!$B$123:$Z$123&amp;'Multipliers and Adjustments'!$B$124:$Z$124,0))*'State Downscale'!E$8</f>
        <v>343637543186.70795</v>
      </c>
      <c r="F12" s="146">
        <f t="array" ref="F12">HLOOKUP($A12,'Process CO2 Growth'!$A$47:$AJ$55,COLUMN(F$2),FALSE)*10^9*INDEX('Multipliers and Adjustments'!$B135:$Z135,MATCH(F$2&amp;$B$1,'Multipliers and Adjustments'!$B$123:$Z$123&amp;'Multipliers and Adjustments'!$B$124:$Z$124,0))*'State Downscale'!F$8</f>
        <v>0</v>
      </c>
      <c r="G12" s="146">
        <f t="array" ref="G12">HLOOKUP($A12,'Process CO2 Growth'!$A$47:$AJ$55,COLUMN(G$2),FALSE)*10^9*INDEX('Multipliers and Adjustments'!$B135:$Z135,MATCH(G$2&amp;$B$1,'Multipliers and Adjustments'!$B$123:$Z$123&amp;'Multipliers and Adjustments'!$B$124:$Z$124,0))*'State Downscale'!G$8</f>
        <v>0</v>
      </c>
      <c r="H12" s="181">
        <f t="array" ref="H12">HLOOKUP($A12,'Process CO2 Growth'!$A$47:$AJ$55,COLUMN(H$2),FALSE)*10^9*INDEX('Multipliers and Adjustments'!$B135:$Z135,MATCH(H$2&amp;$B$1,'Multipliers and Adjustments'!$B$123:$Z$123&amp;'Multipliers and Adjustments'!$B$124:$Z$124,0))*'State Downscale'!H$8</f>
        <v>506012110501.01184</v>
      </c>
      <c r="I12" s="146">
        <f t="array" ref="I12">HLOOKUP($A12,'Process CO2 Growth'!$A$47:$AJ$55,COLUMN(I$2),FALSE)*10^9*INDEX('Multipliers and Adjustments'!$B135:$Z135,MATCH(I$2&amp;$B$1,'Multipliers and Adjustments'!$B$123:$Z$123&amp;'Multipliers and Adjustments'!$B$124:$Z$124,0))*'State Downscale'!I$8</f>
        <v>1510081076133.9414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6">
        <v>2026</v>
      </c>
      <c r="B13" s="146">
        <f t="array" ref="B13">HLOOKUP($A13,'Process CO2 Growth'!$A$47:$AJ$55,COLUMN(B$2),FALSE)*10^9*INDEX('Multipliers and Adjustments'!$B136:$Z136,MATCH(B$2&amp;$B$1,'Multipliers and Adjustments'!$B$123:$Z$123&amp;'Multipliers and Adjustments'!$B$124:$Z$124,0))*'State Downscale'!$B$8</f>
        <v>0</v>
      </c>
      <c r="C13" s="146">
        <f t="array" ref="C13">HLOOKUP($A13,'Process CO2 Growth'!$A$47:$AJ$55,COLUMN(C$2),FALSE)*10^9*INDEX('Multipliers and Adjustments'!$B136:$Z136,MATCH(C$2&amp;$B$1,'Multipliers and Adjustments'!$B$123:$Z$123&amp;'Multipliers and Adjustments'!$B$124:$Z$124,0))*'State Downscale'!C$8</f>
        <v>260794559646.11713</v>
      </c>
      <c r="D13" s="146">
        <f t="array" ref="D13">HLOOKUP($A13,'Process CO2 Growth'!$A$47:$AJ$55,COLUMN(D$2),FALSE)*10^9*INDEX('Multipliers and Adjustments'!$B136:$Z136,MATCH(D$2&amp;$B$1,'Multipliers and Adjustments'!$B$123:$Z$123&amp;'Multipliers and Adjustments'!$B$124:$Z$124,0))*'State Downscale'!D$8</f>
        <v>2031415127060.3564</v>
      </c>
      <c r="E13" s="146">
        <f t="array" ref="E13">HLOOKUP($A13,'Process CO2 Growth'!$A$47:$AJ$55,COLUMN(E$2),FALSE)*10^9*INDEX('Multipliers and Adjustments'!$B136:$Z136,MATCH(E$2&amp;$B$1,'Multipliers and Adjustments'!$B$123:$Z$123&amp;'Multipliers and Adjustments'!$B$124:$Z$124,0))*'State Downscale'!E$8</f>
        <v>355943805186.36273</v>
      </c>
      <c r="F13" s="146">
        <f t="array" ref="F13">HLOOKUP($A13,'Process CO2 Growth'!$A$47:$AJ$55,COLUMN(F$2),FALSE)*10^9*INDEX('Multipliers and Adjustments'!$B136:$Z136,MATCH(F$2&amp;$B$1,'Multipliers and Adjustments'!$B$123:$Z$123&amp;'Multipliers and Adjustments'!$B$124:$Z$124,0))*'State Downscale'!F$8</f>
        <v>0</v>
      </c>
      <c r="G13" s="146">
        <f t="array" ref="G13">HLOOKUP($A13,'Process CO2 Growth'!$A$47:$AJ$55,COLUMN(G$2),FALSE)*10^9*INDEX('Multipliers and Adjustments'!$B136:$Z136,MATCH(G$2&amp;$B$1,'Multipliers and Adjustments'!$B$123:$Z$123&amp;'Multipliers and Adjustments'!$B$124:$Z$124,0))*'State Downscale'!G$8</f>
        <v>0</v>
      </c>
      <c r="H13" s="181">
        <f t="array" ref="H13">HLOOKUP($A13,'Process CO2 Growth'!$A$47:$AJ$55,COLUMN(H$2),FALSE)*10^9*INDEX('Multipliers and Adjustments'!$B136:$Z136,MATCH(H$2&amp;$B$1,'Multipliers and Adjustments'!$B$123:$Z$123&amp;'Multipliers and Adjustments'!$B$124:$Z$124,0))*'State Downscale'!H$8</f>
        <v>508765704066.12317</v>
      </c>
      <c r="I13" s="146">
        <f t="array" ref="I13">HLOOKUP($A13,'Process CO2 Growth'!$A$47:$AJ$55,COLUMN(I$2),FALSE)*10^9*INDEX('Multipliers and Adjustments'!$B136:$Z136,MATCH(I$2&amp;$B$1,'Multipliers and Adjustments'!$B$123:$Z$123&amp;'Multipliers and Adjustments'!$B$124:$Z$124,0))*'State Downscale'!I$8</f>
        <v>1537711868613.5698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6">
        <v>2027</v>
      </c>
      <c r="B14" s="146">
        <f t="array" ref="B14">HLOOKUP($A14,'Process CO2 Growth'!$A$47:$AJ$55,COLUMN(B$2),FALSE)*10^9*INDEX('Multipliers and Adjustments'!$B137:$Z137,MATCH(B$2&amp;$B$1,'Multipliers and Adjustments'!$B$123:$Z$123&amp;'Multipliers and Adjustments'!$B$124:$Z$124,0))*'State Downscale'!$B$8</f>
        <v>0</v>
      </c>
      <c r="C14" s="146">
        <f t="array" ref="C14">HLOOKUP($A14,'Process CO2 Growth'!$A$47:$AJ$55,COLUMN(C$2),FALSE)*10^9*INDEX('Multipliers and Adjustments'!$B137:$Z137,MATCH(C$2&amp;$B$1,'Multipliers and Adjustments'!$B$123:$Z$123&amp;'Multipliers and Adjustments'!$B$124:$Z$124,0))*'State Downscale'!C$8</f>
        <v>261782249149.72858</v>
      </c>
      <c r="D14" s="146">
        <f t="array" ref="D14">HLOOKUP($A14,'Process CO2 Growth'!$A$47:$AJ$55,COLUMN(D$2),FALSE)*10^9*INDEX('Multipliers and Adjustments'!$B137:$Z137,MATCH(D$2&amp;$B$1,'Multipliers and Adjustments'!$B$123:$Z$123&amp;'Multipliers and Adjustments'!$B$124:$Z$124,0))*'State Downscale'!D$8</f>
        <v>2054084542246.3899</v>
      </c>
      <c r="E14" s="146">
        <f t="array" ref="E14">HLOOKUP($A14,'Process CO2 Growth'!$A$47:$AJ$55,COLUMN(E$2),FALSE)*10^9*INDEX('Multipliers and Adjustments'!$B137:$Z137,MATCH(E$2&amp;$B$1,'Multipliers and Adjustments'!$B$123:$Z$123&amp;'Multipliers and Adjustments'!$B$124:$Z$124,0))*'State Downscale'!E$8</f>
        <v>368250067186.01947</v>
      </c>
      <c r="F14" s="146">
        <f t="array" ref="F14">HLOOKUP($A14,'Process CO2 Growth'!$A$47:$AJ$55,COLUMN(F$2),FALSE)*10^9*INDEX('Multipliers and Adjustments'!$B137:$Z137,MATCH(F$2&amp;$B$1,'Multipliers and Adjustments'!$B$123:$Z$123&amp;'Multipliers and Adjustments'!$B$124:$Z$124,0))*'State Downscale'!F$8</f>
        <v>0</v>
      </c>
      <c r="G14" s="146">
        <f t="array" ref="G14">HLOOKUP($A14,'Process CO2 Growth'!$A$47:$AJ$55,COLUMN(G$2),FALSE)*10^9*INDEX('Multipliers and Adjustments'!$B137:$Z137,MATCH(G$2&amp;$B$1,'Multipliers and Adjustments'!$B$123:$Z$123&amp;'Multipliers and Adjustments'!$B$124:$Z$124,0))*'State Downscale'!G$8</f>
        <v>0</v>
      </c>
      <c r="H14" s="181">
        <f t="array" ref="H14">HLOOKUP($A14,'Process CO2 Growth'!$A$47:$AJ$55,COLUMN(H$2),FALSE)*10^9*INDEX('Multipliers and Adjustments'!$B137:$Z137,MATCH(H$2&amp;$B$1,'Multipliers and Adjustments'!$B$123:$Z$123&amp;'Multipliers and Adjustments'!$B$124:$Z$124,0))*'State Downscale'!H$8</f>
        <v>511513876278.9613</v>
      </c>
      <c r="I14" s="146">
        <f t="array" ref="I14">HLOOKUP($A14,'Process CO2 Growth'!$A$47:$AJ$55,COLUMN(I$2),FALSE)*10^9*INDEX('Multipliers and Adjustments'!$B137:$Z137,MATCH(I$2&amp;$B$1,'Multipliers and Adjustments'!$B$123:$Z$123&amp;'Multipliers and Adjustments'!$B$124:$Z$124,0))*'State Downscale'!I$8</f>
        <v>1565342661093.1985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6">
        <v>2028</v>
      </c>
      <c r="B15" s="146">
        <f t="array" ref="B15">HLOOKUP($A15,'Process CO2 Growth'!$A$47:$AJ$55,COLUMN(B$2),FALSE)*10^9*INDEX('Multipliers and Adjustments'!$B138:$Z138,MATCH(B$2&amp;$B$1,'Multipliers and Adjustments'!$B$123:$Z$123&amp;'Multipliers and Adjustments'!$B$124:$Z$124,0))*'State Downscale'!$B$8</f>
        <v>0</v>
      </c>
      <c r="C15" s="146">
        <f t="array" ref="C15">HLOOKUP($A15,'Process CO2 Growth'!$A$47:$AJ$55,COLUMN(C$2),FALSE)*10^9*INDEX('Multipliers and Adjustments'!$B138:$Z138,MATCH(C$2&amp;$B$1,'Multipliers and Adjustments'!$B$123:$Z$123&amp;'Multipliers and Adjustments'!$B$124:$Z$124,0))*'State Downscale'!C$8</f>
        <v>262769938653.34018</v>
      </c>
      <c r="D15" s="146">
        <f t="array" ref="D15">HLOOKUP($A15,'Process CO2 Growth'!$A$47:$AJ$55,COLUMN(D$2),FALSE)*10^9*INDEX('Multipliers and Adjustments'!$B138:$Z138,MATCH(D$2&amp;$B$1,'Multipliers and Adjustments'!$B$123:$Z$123&amp;'Multipliers and Adjustments'!$B$124:$Z$124,0))*'State Downscale'!D$8</f>
        <v>2076753957432.4336</v>
      </c>
      <c r="E15" s="146">
        <f t="array" ref="E15">HLOOKUP($A15,'Process CO2 Growth'!$A$47:$AJ$55,COLUMN(E$2),FALSE)*10^9*INDEX('Multipliers and Adjustments'!$B138:$Z138,MATCH(E$2&amp;$B$1,'Multipliers and Adjustments'!$B$123:$Z$123&amp;'Multipliers and Adjustments'!$B$124:$Z$124,0))*'State Downscale'!E$8</f>
        <v>380556329185.67407</v>
      </c>
      <c r="F15" s="146">
        <f t="array" ref="F15">HLOOKUP($A15,'Process CO2 Growth'!$A$47:$AJ$55,COLUMN(F$2),FALSE)*10^9*INDEX('Multipliers and Adjustments'!$B138:$Z138,MATCH(F$2&amp;$B$1,'Multipliers and Adjustments'!$B$123:$Z$123&amp;'Multipliers and Adjustments'!$B$124:$Z$124,0))*'State Downscale'!F$8</f>
        <v>0</v>
      </c>
      <c r="G15" s="146">
        <f t="array" ref="G15">HLOOKUP($A15,'Process CO2 Growth'!$A$47:$AJ$55,COLUMN(G$2),FALSE)*10^9*INDEX('Multipliers and Adjustments'!$B138:$Z138,MATCH(G$2&amp;$B$1,'Multipliers and Adjustments'!$B$123:$Z$123&amp;'Multipliers and Adjustments'!$B$124:$Z$124,0))*'State Downscale'!G$8</f>
        <v>0</v>
      </c>
      <c r="H15" s="181">
        <f t="array" ref="H15">HLOOKUP($A15,'Process CO2 Growth'!$A$47:$AJ$55,COLUMN(H$2),FALSE)*10^9*INDEX('Multipliers and Adjustments'!$B138:$Z138,MATCH(H$2&amp;$B$1,'Multipliers and Adjustments'!$B$123:$Z$123&amp;'Multipliers and Adjustments'!$B$124:$Z$124,0))*'State Downscale'!H$8</f>
        <v>514259705730.30139</v>
      </c>
      <c r="I15" s="146">
        <f t="array" ref="I15">HLOOKUP($A15,'Process CO2 Growth'!$A$47:$AJ$55,COLUMN(I$2),FALSE)*10^9*INDEX('Multipliers and Adjustments'!$B138:$Z138,MATCH(I$2&amp;$B$1,'Multipliers and Adjustments'!$B$123:$Z$123&amp;'Multipliers and Adjustments'!$B$124:$Z$124,0))*'State Downscale'!I$8</f>
        <v>1592973453572.8259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6">
        <v>2029</v>
      </c>
      <c r="B16" s="146">
        <f t="array" ref="B16">HLOOKUP($A16,'Process CO2 Growth'!$A$47:$AJ$55,COLUMN(B$2),FALSE)*10^9*INDEX('Multipliers and Adjustments'!$B139:$Z139,MATCH(B$2&amp;$B$1,'Multipliers and Adjustments'!$B$123:$Z$123&amp;'Multipliers and Adjustments'!$B$124:$Z$124,0))*'State Downscale'!$B$8</f>
        <v>0</v>
      </c>
      <c r="C16" s="146">
        <f t="array" ref="C16">HLOOKUP($A16,'Process CO2 Growth'!$A$47:$AJ$55,COLUMN(C$2),FALSE)*10^9*INDEX('Multipliers and Adjustments'!$B139:$Z139,MATCH(C$2&amp;$B$1,'Multipliers and Adjustments'!$B$123:$Z$123&amp;'Multipliers and Adjustments'!$B$124:$Z$124,0))*'State Downscale'!C$8</f>
        <v>263757628156.95157</v>
      </c>
      <c r="D16" s="146">
        <f t="array" ref="D16">HLOOKUP($A16,'Process CO2 Growth'!$A$47:$AJ$55,COLUMN(D$2),FALSE)*10^9*INDEX('Multipliers and Adjustments'!$B139:$Z139,MATCH(D$2&amp;$B$1,'Multipliers and Adjustments'!$B$123:$Z$123&amp;'Multipliers and Adjustments'!$B$124:$Z$124,0))*'State Downscale'!D$8</f>
        <v>2099423372618.4668</v>
      </c>
      <c r="E16" s="146">
        <f t="array" ref="E16">HLOOKUP($A16,'Process CO2 Growth'!$A$47:$AJ$55,COLUMN(E$2),FALSE)*10^9*INDEX('Multipliers and Adjustments'!$B139:$Z139,MATCH(E$2&amp;$B$1,'Multipliers and Adjustments'!$B$123:$Z$123&amp;'Multipliers and Adjustments'!$B$124:$Z$124,0))*'State Downscale'!E$8</f>
        <v>392862591185.32874</v>
      </c>
      <c r="F16" s="146">
        <f t="array" ref="F16">HLOOKUP($A16,'Process CO2 Growth'!$A$47:$AJ$55,COLUMN(F$2),FALSE)*10^9*INDEX('Multipliers and Adjustments'!$B139:$Z139,MATCH(F$2&amp;$B$1,'Multipliers and Adjustments'!$B$123:$Z$123&amp;'Multipliers and Adjustments'!$B$124:$Z$124,0))*'State Downscale'!F$8</f>
        <v>0</v>
      </c>
      <c r="G16" s="146">
        <f t="array" ref="G16">HLOOKUP($A16,'Process CO2 Growth'!$A$47:$AJ$55,COLUMN(G$2),FALSE)*10^9*INDEX('Multipliers and Adjustments'!$B139:$Z139,MATCH(G$2&amp;$B$1,'Multipliers and Adjustments'!$B$123:$Z$123&amp;'Multipliers and Adjustments'!$B$124:$Z$124,0))*'State Downscale'!G$8</f>
        <v>0</v>
      </c>
      <c r="H16" s="181">
        <f t="array" ref="H16">HLOOKUP($A16,'Process CO2 Growth'!$A$47:$AJ$55,COLUMN(H$2),FALSE)*10^9*INDEX('Multipliers and Adjustments'!$B139:$Z139,MATCH(H$2&amp;$B$1,'Multipliers and Adjustments'!$B$123:$Z$123&amp;'Multipliers and Adjustments'!$B$124:$Z$124,0))*'State Downscale'!H$8</f>
        <v>517005603561.73608</v>
      </c>
      <c r="I16" s="146">
        <f t="array" ref="I16">HLOOKUP($A16,'Process CO2 Growth'!$A$47:$AJ$55,COLUMN(I$2),FALSE)*10^9*INDEX('Multipliers and Adjustments'!$B139:$Z139,MATCH(I$2&amp;$B$1,'Multipliers and Adjustments'!$B$123:$Z$123&amp;'Multipliers and Adjustments'!$B$124:$Z$124,0))*'State Downscale'!I$8</f>
        <v>1620604246052.4539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6">
        <v>2030</v>
      </c>
      <c r="B17" s="146">
        <f t="array" ref="B17">HLOOKUP($A17,'Process CO2 Growth'!$A$47:$AJ$55,COLUMN(B$2),FALSE)*10^9*INDEX('Multipliers and Adjustments'!$B140:$Z140,MATCH(B$2&amp;$B$1,'Multipliers and Adjustments'!$B$123:$Z$123&amp;'Multipliers and Adjustments'!$B$124:$Z$124,0))*'State Downscale'!$B$8</f>
        <v>0</v>
      </c>
      <c r="C17" s="146">
        <f t="array" ref="C17">HLOOKUP($A17,'Process CO2 Growth'!$A$47:$AJ$55,COLUMN(C$2),FALSE)*10^9*INDEX('Multipliers and Adjustments'!$B140:$Z140,MATCH(C$2&amp;$B$1,'Multipliers and Adjustments'!$B$123:$Z$123&amp;'Multipliers and Adjustments'!$B$124:$Z$124,0))*'State Downscale'!C$8</f>
        <v>264745317660.5643</v>
      </c>
      <c r="D17" s="146">
        <f t="array" ref="D17">HLOOKUP($A17,'Process CO2 Growth'!$A$47:$AJ$55,COLUMN(D$2),FALSE)*10^9*INDEX('Multipliers and Adjustments'!$B140:$Z140,MATCH(D$2&amp;$B$1,'Multipliers and Adjustments'!$B$123:$Z$123&amp;'Multipliers and Adjustments'!$B$124:$Z$124,0))*'State Downscale'!D$8</f>
        <v>2122092787804.5007</v>
      </c>
      <c r="E17" s="146">
        <f t="array" ref="E17">HLOOKUP($A17,'Process CO2 Growth'!$A$47:$AJ$55,COLUMN(E$2),FALSE)*10^9*INDEX('Multipliers and Adjustments'!$B140:$Z140,MATCH(E$2&amp;$B$1,'Multipliers and Adjustments'!$B$123:$Z$123&amp;'Multipliers and Adjustments'!$B$124:$Z$124,0))*'State Downscale'!E$8</f>
        <v>405168853184.98694</v>
      </c>
      <c r="F17" s="146">
        <f t="array" ref="F17">HLOOKUP($A17,'Process CO2 Growth'!$A$47:$AJ$55,COLUMN(F$2),FALSE)*10^9*INDEX('Multipliers and Adjustments'!$B140:$Z140,MATCH(F$2&amp;$B$1,'Multipliers and Adjustments'!$B$123:$Z$123&amp;'Multipliers and Adjustments'!$B$124:$Z$124,0))*'State Downscale'!F$8</f>
        <v>0</v>
      </c>
      <c r="G17" s="146">
        <f t="array" ref="G17">HLOOKUP($A17,'Process CO2 Growth'!$A$47:$AJ$55,COLUMN(G$2),FALSE)*10^9*INDEX('Multipliers and Adjustments'!$B140:$Z140,MATCH(G$2&amp;$B$1,'Multipliers and Adjustments'!$B$123:$Z$123&amp;'Multipliers and Adjustments'!$B$124:$Z$124,0))*'State Downscale'!G$8</f>
        <v>0</v>
      </c>
      <c r="H17" s="181">
        <f t="array" ref="H17">HLOOKUP($A17,'Process CO2 Growth'!$A$47:$AJ$55,COLUMN(H$2),FALSE)*10^9*INDEX('Multipliers and Adjustments'!$B140:$Z140,MATCH(H$2&amp;$B$1,'Multipliers and Adjustments'!$B$123:$Z$123&amp;'Multipliers and Adjustments'!$B$124:$Z$124,0))*'State Downscale'!H$8</f>
        <v>519750967731.12891</v>
      </c>
      <c r="I17" s="146">
        <f t="array" ref="I17">HLOOKUP($A17,'Process CO2 Growth'!$A$47:$AJ$55,COLUMN(I$2),FALSE)*10^9*INDEX('Multipliers and Adjustments'!$B140:$Z140,MATCH(I$2&amp;$B$1,'Multipliers and Adjustments'!$B$123:$Z$123&amp;'Multipliers and Adjustments'!$B$124:$Z$124,0))*'State Downscale'!I$8</f>
        <v>1648235038532.0864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6">
        <v>2031</v>
      </c>
      <c r="B18" s="146">
        <f t="array" ref="B18">HLOOKUP($A18,'Process CO2 Growth'!$A$47:$AJ$55,COLUMN(B$2),FALSE)*10^9*INDEX('Multipliers and Adjustments'!$B141:$Z141,MATCH(B$2&amp;$B$1,'Multipliers and Adjustments'!$B$123:$Z$123&amp;'Multipliers and Adjustments'!$B$124:$Z$124,0))*'State Downscale'!$B$8</f>
        <v>0</v>
      </c>
      <c r="C18" s="146">
        <f t="array" ref="C18">HLOOKUP($A18,'Process CO2 Growth'!$A$47:$AJ$55,COLUMN(C$2),FALSE)*10^9*INDEX('Multipliers and Adjustments'!$B141:$Z141,MATCH(C$2&amp;$B$1,'Multipliers and Adjustments'!$B$123:$Z$123&amp;'Multipliers and Adjustments'!$B$124:$Z$124,0))*'State Downscale'!C$8</f>
        <v>264624856027.06699</v>
      </c>
      <c r="D18" s="146">
        <f t="array" ref="D18">HLOOKUP($A18,'Process CO2 Growth'!$A$47:$AJ$55,COLUMN(D$2),FALSE)*10^9*INDEX('Multipliers and Adjustments'!$B141:$Z141,MATCH(D$2&amp;$B$1,'Multipliers and Adjustments'!$B$123:$Z$123&amp;'Multipliers and Adjustments'!$B$124:$Z$124,0))*'State Downscale'!D$8</f>
        <v>2144762202990.5342</v>
      </c>
      <c r="E18" s="146">
        <f t="array" ref="E18">HLOOKUP($A18,'Process CO2 Growth'!$A$47:$AJ$55,COLUMN(E$2),FALSE)*10^9*INDEX('Multipliers and Adjustments'!$B141:$Z141,MATCH(E$2&amp;$B$1,'Multipliers and Adjustments'!$B$123:$Z$123&amp;'Multipliers and Adjustments'!$B$124:$Z$124,0))*'State Downscale'!E$8</f>
        <v>411358052340.4502</v>
      </c>
      <c r="F18" s="146">
        <f t="array" ref="F18">HLOOKUP($A18,'Process CO2 Growth'!$A$47:$AJ$55,COLUMN(F$2),FALSE)*10^9*INDEX('Multipliers and Adjustments'!$B141:$Z141,MATCH(F$2&amp;$B$1,'Multipliers and Adjustments'!$B$123:$Z$123&amp;'Multipliers and Adjustments'!$B$124:$Z$124,0))*'State Downscale'!F$8</f>
        <v>0</v>
      </c>
      <c r="G18" s="146">
        <f t="array" ref="G18">HLOOKUP($A18,'Process CO2 Growth'!$A$47:$AJ$55,COLUMN(G$2),FALSE)*10^9*INDEX('Multipliers and Adjustments'!$B141:$Z141,MATCH(G$2&amp;$B$1,'Multipliers and Adjustments'!$B$123:$Z$123&amp;'Multipliers and Adjustments'!$B$124:$Z$124,0))*'State Downscale'!G$8</f>
        <v>0</v>
      </c>
      <c r="H18" s="181">
        <f t="array" ref="H18">HLOOKUP($A18,'Process CO2 Growth'!$A$47:$AJ$55,COLUMN(H$2),FALSE)*10^9*INDEX('Multipliers and Adjustments'!$B141:$Z141,MATCH(H$2&amp;$B$1,'Multipliers and Adjustments'!$B$123:$Z$123&amp;'Multipliers and Adjustments'!$B$124:$Z$124,0))*'State Downscale'!H$8</f>
        <v>522498512630.92627</v>
      </c>
      <c r="I18" s="146">
        <f t="array" ref="I18">HLOOKUP($A18,'Process CO2 Growth'!$A$47:$AJ$55,COLUMN(I$2),FALSE)*10^9*INDEX('Multipliers and Adjustments'!$B141:$Z141,MATCH(I$2&amp;$B$1,'Multipliers and Adjustments'!$B$123:$Z$123&amp;'Multipliers and Adjustments'!$B$124:$Z$124,0))*'State Downscale'!I$8</f>
        <v>1665765680157.1687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6">
        <v>2032</v>
      </c>
      <c r="B19" s="146">
        <f t="array" ref="B19">HLOOKUP($A19,'Process CO2 Growth'!$A$47:$AJ$55,COLUMN(B$2),FALSE)*10^9*INDEX('Multipliers and Adjustments'!$B142:$Z142,MATCH(B$2&amp;$B$1,'Multipliers and Adjustments'!$B$123:$Z$123&amp;'Multipliers and Adjustments'!$B$124:$Z$124,0))*'State Downscale'!$B$8</f>
        <v>0</v>
      </c>
      <c r="C19" s="146">
        <f t="array" ref="C19">HLOOKUP($A19,'Process CO2 Growth'!$A$47:$AJ$55,COLUMN(C$2),FALSE)*10^9*INDEX('Multipliers and Adjustments'!$B142:$Z142,MATCH(C$2&amp;$B$1,'Multipliers and Adjustments'!$B$123:$Z$123&amp;'Multipliers and Adjustments'!$B$124:$Z$124,0))*'State Downscale'!C$8</f>
        <v>264504394393.57089</v>
      </c>
      <c r="D19" s="146">
        <f t="array" ref="D19">HLOOKUP($A19,'Process CO2 Growth'!$A$47:$AJ$55,COLUMN(D$2),FALSE)*10^9*INDEX('Multipliers and Adjustments'!$B142:$Z142,MATCH(D$2&amp;$B$1,'Multipliers and Adjustments'!$B$123:$Z$123&amp;'Multipliers and Adjustments'!$B$124:$Z$124,0))*'State Downscale'!D$8</f>
        <v>2167431618176.5681</v>
      </c>
      <c r="E19" s="146">
        <f t="array" ref="E19">HLOOKUP($A19,'Process CO2 Growth'!$A$47:$AJ$55,COLUMN(E$2),FALSE)*10^9*INDEX('Multipliers and Adjustments'!$B142:$Z142,MATCH(E$2&amp;$B$1,'Multipliers and Adjustments'!$B$123:$Z$123&amp;'Multipliers and Adjustments'!$B$124:$Z$124,0))*'State Downscale'!E$8</f>
        <v>417547251495.91095</v>
      </c>
      <c r="F19" s="146">
        <f t="array" ref="F19">HLOOKUP($A19,'Process CO2 Growth'!$A$47:$AJ$55,COLUMN(F$2),FALSE)*10^9*INDEX('Multipliers and Adjustments'!$B142:$Z142,MATCH(F$2&amp;$B$1,'Multipliers and Adjustments'!$B$123:$Z$123&amp;'Multipliers and Adjustments'!$B$124:$Z$124,0))*'State Downscale'!F$8</f>
        <v>0</v>
      </c>
      <c r="G19" s="146">
        <f t="array" ref="G19">HLOOKUP($A19,'Process CO2 Growth'!$A$47:$AJ$55,COLUMN(G$2),FALSE)*10^9*INDEX('Multipliers and Adjustments'!$B142:$Z142,MATCH(G$2&amp;$B$1,'Multipliers and Adjustments'!$B$123:$Z$123&amp;'Multipliers and Adjustments'!$B$124:$Z$124,0))*'State Downscale'!G$8</f>
        <v>0</v>
      </c>
      <c r="H19" s="181">
        <f t="array" ref="H19">HLOOKUP($A19,'Process CO2 Growth'!$A$47:$AJ$55,COLUMN(H$2),FALSE)*10^9*INDEX('Multipliers and Adjustments'!$B142:$Z142,MATCH(H$2&amp;$B$1,'Multipliers and Adjustments'!$B$123:$Z$123&amp;'Multipliers and Adjustments'!$B$124:$Z$124,0))*'State Downscale'!H$8</f>
        <v>525241556336.67822</v>
      </c>
      <c r="I19" s="146">
        <f t="array" ref="I19">HLOOKUP($A19,'Process CO2 Growth'!$A$47:$AJ$55,COLUMN(I$2),FALSE)*10^9*INDEX('Multipliers and Adjustments'!$B142:$Z142,MATCH(I$2&amp;$B$1,'Multipliers and Adjustments'!$B$123:$Z$123&amp;'Multipliers and Adjustments'!$B$124:$Z$124,0))*'State Downscale'!I$8</f>
        <v>1683296321782.2507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6">
        <v>2033</v>
      </c>
      <c r="B20" s="146">
        <f t="array" ref="B20">HLOOKUP($A20,'Process CO2 Growth'!$A$47:$AJ$55,COLUMN(B$2),FALSE)*10^9*INDEX('Multipliers and Adjustments'!$B143:$Z143,MATCH(B$2&amp;$B$1,'Multipliers and Adjustments'!$B$123:$Z$123&amp;'Multipliers and Adjustments'!$B$124:$Z$124,0))*'State Downscale'!$B$8</f>
        <v>0</v>
      </c>
      <c r="C20" s="146">
        <f t="array" ref="C20">HLOOKUP($A20,'Process CO2 Growth'!$A$47:$AJ$55,COLUMN(C$2),FALSE)*10^9*INDEX('Multipliers and Adjustments'!$B143:$Z143,MATCH(C$2&amp;$B$1,'Multipliers and Adjustments'!$B$123:$Z$123&amp;'Multipliers and Adjustments'!$B$124:$Z$124,0))*'State Downscale'!C$8</f>
        <v>264383932760.07471</v>
      </c>
      <c r="D20" s="146">
        <f t="array" ref="D20">HLOOKUP($A20,'Process CO2 Growth'!$A$47:$AJ$55,COLUMN(D$2),FALSE)*10^9*INDEX('Multipliers and Adjustments'!$B143:$Z143,MATCH(D$2&amp;$B$1,'Multipliers and Adjustments'!$B$123:$Z$123&amp;'Multipliers and Adjustments'!$B$124:$Z$124,0))*'State Downscale'!D$8</f>
        <v>2190101033362.6111</v>
      </c>
      <c r="E20" s="146">
        <f t="array" ref="E20">HLOOKUP($A20,'Process CO2 Growth'!$A$47:$AJ$55,COLUMN(E$2),FALSE)*10^9*INDEX('Multipliers and Adjustments'!$B143:$Z143,MATCH(E$2&amp;$B$1,'Multipliers and Adjustments'!$B$123:$Z$123&amp;'Multipliers and Adjustments'!$B$124:$Z$124,0))*'State Downscale'!E$8</f>
        <v>423736450651.37427</v>
      </c>
      <c r="F20" s="146">
        <f t="array" ref="F20">HLOOKUP($A20,'Process CO2 Growth'!$A$47:$AJ$55,COLUMN(F$2),FALSE)*10^9*INDEX('Multipliers and Adjustments'!$B143:$Z143,MATCH(F$2&amp;$B$1,'Multipliers and Adjustments'!$B$123:$Z$123&amp;'Multipliers and Adjustments'!$B$124:$Z$124,0))*'State Downscale'!F$8</f>
        <v>0</v>
      </c>
      <c r="G20" s="146">
        <f t="array" ref="G20">HLOOKUP($A20,'Process CO2 Growth'!$A$47:$AJ$55,COLUMN(G$2),FALSE)*10^9*INDEX('Multipliers and Adjustments'!$B143:$Z143,MATCH(G$2&amp;$B$1,'Multipliers and Adjustments'!$B$123:$Z$123&amp;'Multipliers and Adjustments'!$B$124:$Z$124,0))*'State Downscale'!G$8</f>
        <v>0</v>
      </c>
      <c r="H20" s="181">
        <f t="array" ref="H20">HLOOKUP($A20,'Process CO2 Growth'!$A$47:$AJ$55,COLUMN(H$2),FALSE)*10^9*INDEX('Multipliers and Adjustments'!$B143:$Z143,MATCH(H$2&amp;$B$1,'Multipliers and Adjustments'!$B$123:$Z$123&amp;'Multipliers and Adjustments'!$B$124:$Z$124,0))*'State Downscale'!H$8</f>
        <v>527958130999.77051</v>
      </c>
      <c r="I20" s="146">
        <f t="array" ref="I20">HLOOKUP($A20,'Process CO2 Growth'!$A$47:$AJ$55,COLUMN(I$2),FALSE)*10^9*INDEX('Multipliers and Adjustments'!$B143:$Z143,MATCH(I$2&amp;$B$1,'Multipliers and Adjustments'!$B$123:$Z$123&amp;'Multipliers and Adjustments'!$B$124:$Z$124,0))*'State Downscale'!I$8</f>
        <v>1700826963407.3357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6">
        <v>2034</v>
      </c>
      <c r="B21" s="146">
        <f t="array" ref="B21">HLOOKUP($A21,'Process CO2 Growth'!$A$47:$AJ$55,COLUMN(B$2),FALSE)*10^9*INDEX('Multipliers and Adjustments'!$B144:$Z144,MATCH(B$2&amp;$B$1,'Multipliers and Adjustments'!$B$123:$Z$123&amp;'Multipliers and Adjustments'!$B$124:$Z$124,0))*'State Downscale'!$B$8</f>
        <v>0</v>
      </c>
      <c r="C21" s="146">
        <f t="array" ref="C21">HLOOKUP($A21,'Process CO2 Growth'!$A$47:$AJ$55,COLUMN(C$2),FALSE)*10^9*INDEX('Multipliers and Adjustments'!$B144:$Z144,MATCH(C$2&amp;$B$1,'Multipliers and Adjustments'!$B$123:$Z$123&amp;'Multipliers and Adjustments'!$B$124:$Z$124,0))*'State Downscale'!C$8</f>
        <v>264263471126.57721</v>
      </c>
      <c r="D21" s="146">
        <f t="array" ref="D21">HLOOKUP($A21,'Process CO2 Growth'!$A$47:$AJ$55,COLUMN(D$2),FALSE)*10^9*INDEX('Multipliers and Adjustments'!$B144:$Z144,MATCH(D$2&amp;$B$1,'Multipliers and Adjustments'!$B$123:$Z$123&amp;'Multipliers and Adjustments'!$B$124:$Z$124,0))*'State Downscale'!D$8</f>
        <v>2212770448548.645</v>
      </c>
      <c r="E21" s="146">
        <f t="array" ref="E21">HLOOKUP($A21,'Process CO2 Growth'!$A$47:$AJ$55,COLUMN(E$2),FALSE)*10^9*INDEX('Multipliers and Adjustments'!$B144:$Z144,MATCH(E$2&amp;$B$1,'Multipliers and Adjustments'!$B$123:$Z$123&amp;'Multipliers and Adjustments'!$B$124:$Z$124,0))*'State Downscale'!E$8</f>
        <v>429925649806.83868</v>
      </c>
      <c r="F21" s="146">
        <f t="array" ref="F21">HLOOKUP($A21,'Process CO2 Growth'!$A$47:$AJ$55,COLUMN(F$2),FALSE)*10^9*INDEX('Multipliers and Adjustments'!$B144:$Z144,MATCH(F$2&amp;$B$1,'Multipliers and Adjustments'!$B$123:$Z$123&amp;'Multipliers and Adjustments'!$B$124:$Z$124,0))*'State Downscale'!F$8</f>
        <v>0</v>
      </c>
      <c r="G21" s="146">
        <f t="array" ref="G21">HLOOKUP($A21,'Process CO2 Growth'!$A$47:$AJ$55,COLUMN(G$2),FALSE)*10^9*INDEX('Multipliers and Adjustments'!$B144:$Z144,MATCH(G$2&amp;$B$1,'Multipliers and Adjustments'!$B$123:$Z$123&amp;'Multipliers and Adjustments'!$B$124:$Z$124,0))*'State Downscale'!G$8</f>
        <v>0</v>
      </c>
      <c r="H21" s="181">
        <f t="array" ref="H21">HLOOKUP($A21,'Process CO2 Growth'!$A$47:$AJ$55,COLUMN(H$2),FALSE)*10^9*INDEX('Multipliers and Adjustments'!$B144:$Z144,MATCH(H$2&amp;$B$1,'Multipliers and Adjustments'!$B$123:$Z$123&amp;'Multipliers and Adjustments'!$B$124:$Z$124,0))*'State Downscale'!H$8</f>
        <v>530619085888.62103</v>
      </c>
      <c r="I21" s="146">
        <f t="array" ref="I21">HLOOKUP($A21,'Process CO2 Growth'!$A$47:$AJ$55,COLUMN(I$2),FALSE)*10^9*INDEX('Multipliers and Adjustments'!$B144:$Z144,MATCH(I$2&amp;$B$1,'Multipliers and Adjustments'!$B$123:$Z$123&amp;'Multipliers and Adjustments'!$B$124:$Z$124,0))*'State Downscale'!I$8</f>
        <v>1718357605032.4189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6">
        <v>2035</v>
      </c>
      <c r="B22" s="146">
        <f t="array" ref="B22">HLOOKUP($A22,'Process CO2 Growth'!$A$47:$AJ$55,COLUMN(B$2),FALSE)*10^9*INDEX('Multipliers and Adjustments'!$B145:$Z145,MATCH(B$2&amp;$B$1,'Multipliers and Adjustments'!$B$123:$Z$123&amp;'Multipliers and Adjustments'!$B$124:$Z$124,0))*'State Downscale'!$B$8</f>
        <v>0</v>
      </c>
      <c r="C22" s="146">
        <f t="array" ref="C22">HLOOKUP($A22,'Process CO2 Growth'!$A$47:$AJ$55,COLUMN(C$2),FALSE)*10^9*INDEX('Multipliers and Adjustments'!$B145:$Z145,MATCH(C$2&amp;$B$1,'Multipliers and Adjustments'!$B$123:$Z$123&amp;'Multipliers and Adjustments'!$B$124:$Z$124,0))*'State Downscale'!C$8</f>
        <v>264143009493.08112</v>
      </c>
      <c r="D22" s="146">
        <f t="array" ref="D22">HLOOKUP($A22,'Process CO2 Growth'!$A$47:$AJ$55,COLUMN(D$2),FALSE)*10^9*INDEX('Multipliers and Adjustments'!$B145:$Z145,MATCH(D$2&amp;$B$1,'Multipliers and Adjustments'!$B$123:$Z$123&amp;'Multipliers and Adjustments'!$B$124:$Z$124,0))*'State Downscale'!D$8</f>
        <v>2235439863734.6782</v>
      </c>
      <c r="E22" s="146">
        <f t="array" ref="E22">HLOOKUP($A22,'Process CO2 Growth'!$A$47:$AJ$55,COLUMN(E$2),FALSE)*10^9*INDEX('Multipliers and Adjustments'!$B145:$Z145,MATCH(E$2&amp;$B$1,'Multipliers and Adjustments'!$B$123:$Z$123&amp;'Multipliers and Adjustments'!$B$124:$Z$124,0))*'State Downscale'!E$8</f>
        <v>436114848962.29944</v>
      </c>
      <c r="F22" s="146">
        <f t="array" ref="F22">HLOOKUP($A22,'Process CO2 Growth'!$A$47:$AJ$55,COLUMN(F$2),FALSE)*10^9*INDEX('Multipliers and Adjustments'!$B145:$Z145,MATCH(F$2&amp;$B$1,'Multipliers and Adjustments'!$B$123:$Z$123&amp;'Multipliers and Adjustments'!$B$124:$Z$124,0))*'State Downscale'!F$8</f>
        <v>0</v>
      </c>
      <c r="G22" s="146">
        <f t="array" ref="G22">HLOOKUP($A22,'Process CO2 Growth'!$A$47:$AJ$55,COLUMN(G$2),FALSE)*10^9*INDEX('Multipliers and Adjustments'!$B145:$Z145,MATCH(G$2&amp;$B$1,'Multipliers and Adjustments'!$B$123:$Z$123&amp;'Multipliers and Adjustments'!$B$124:$Z$124,0))*'State Downscale'!G$8</f>
        <v>0</v>
      </c>
      <c r="H22" s="181">
        <f t="array" ref="H22">HLOOKUP($A22,'Process CO2 Growth'!$A$47:$AJ$55,COLUMN(H$2),FALSE)*10^9*INDEX('Multipliers and Adjustments'!$B145:$Z145,MATCH(H$2&amp;$B$1,'Multipliers and Adjustments'!$B$123:$Z$123&amp;'Multipliers and Adjustments'!$B$124:$Z$124,0))*'State Downscale'!H$8</f>
        <v>533202701404.08881</v>
      </c>
      <c r="I22" s="146">
        <f t="array" ref="I22">HLOOKUP($A22,'Process CO2 Growth'!$A$47:$AJ$55,COLUMN(I$2),FALSE)*10^9*INDEX('Multipliers and Adjustments'!$B145:$Z145,MATCH(I$2&amp;$B$1,'Multipliers and Adjustments'!$B$123:$Z$123&amp;'Multipliers and Adjustments'!$B$124:$Z$124,0))*'State Downscale'!I$8</f>
        <v>1735888246657.501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6">
        <v>2036</v>
      </c>
      <c r="B23" s="146">
        <f t="array" ref="B23">HLOOKUP($A23,'Process CO2 Growth'!$A$47:$AJ$55,COLUMN(B$2),FALSE)*10^9*INDEX('Multipliers and Adjustments'!$B146:$Z146,MATCH(B$2&amp;$B$1,'Multipliers and Adjustments'!$B$123:$Z$123&amp;'Multipliers and Adjustments'!$B$124:$Z$124,0))*'State Downscale'!$B$8</f>
        <v>0</v>
      </c>
      <c r="C23" s="146">
        <f t="array" ref="C23">HLOOKUP($A23,'Process CO2 Growth'!$A$47:$AJ$55,COLUMN(C$2),FALSE)*10^9*INDEX('Multipliers and Adjustments'!$B146:$Z146,MATCH(C$2&amp;$B$1,'Multipliers and Adjustments'!$B$123:$Z$123&amp;'Multipliers and Adjustments'!$B$124:$Z$124,0))*'State Downscale'!C$8</f>
        <v>265155936518.68976</v>
      </c>
      <c r="D23" s="146">
        <f t="array" ref="D23">HLOOKUP($A23,'Process CO2 Growth'!$A$47:$AJ$55,COLUMN(D$2),FALSE)*10^9*INDEX('Multipliers and Adjustments'!$B146:$Z146,MATCH(D$2&amp;$B$1,'Multipliers and Adjustments'!$B$123:$Z$123&amp;'Multipliers and Adjustments'!$B$124:$Z$124,0))*'State Downscale'!D$8</f>
        <v>2258109278920.7124</v>
      </c>
      <c r="E23" s="146">
        <f t="array" ref="E23">HLOOKUP($A23,'Process CO2 Growth'!$A$47:$AJ$55,COLUMN(E$2),FALSE)*10^9*INDEX('Multipliers and Adjustments'!$B146:$Z146,MATCH(E$2&amp;$B$1,'Multipliers and Adjustments'!$B$123:$Z$123&amp;'Multipliers and Adjustments'!$B$124:$Z$124,0))*'State Downscale'!E$8</f>
        <v>440957023262.79932</v>
      </c>
      <c r="F23" s="146">
        <f t="array" ref="F23">HLOOKUP($A23,'Process CO2 Growth'!$A$47:$AJ$55,COLUMN(F$2),FALSE)*10^9*INDEX('Multipliers and Adjustments'!$B146:$Z146,MATCH(F$2&amp;$B$1,'Multipliers and Adjustments'!$B$123:$Z$123&amp;'Multipliers and Adjustments'!$B$124:$Z$124,0))*'State Downscale'!F$8</f>
        <v>0</v>
      </c>
      <c r="G23" s="146">
        <f t="array" ref="G23">HLOOKUP($A23,'Process CO2 Growth'!$A$47:$AJ$55,COLUMN(G$2),FALSE)*10^9*INDEX('Multipliers and Adjustments'!$B146:$Z146,MATCH(G$2&amp;$B$1,'Multipliers and Adjustments'!$B$123:$Z$123&amp;'Multipliers and Adjustments'!$B$124:$Z$124,0))*'State Downscale'!G$8</f>
        <v>0</v>
      </c>
      <c r="H23" s="181">
        <f t="array" ref="H23">HLOOKUP($A23,'Process CO2 Growth'!$A$47:$AJ$55,COLUMN(H$2),FALSE)*10^9*INDEX('Multipliers and Adjustments'!$B146:$Z146,MATCH(H$2&amp;$B$1,'Multipliers and Adjustments'!$B$123:$Z$123&amp;'Multipliers and Adjustments'!$B$124:$Z$124,0))*'State Downscale'!H$8</f>
        <v>535701344246.49677</v>
      </c>
      <c r="I23" s="146">
        <f t="array" ref="I23">HLOOKUP($A23,'Process CO2 Growth'!$A$47:$AJ$55,COLUMN(I$2),FALSE)*10^9*INDEX('Multipliers and Adjustments'!$B146:$Z146,MATCH(I$2&amp;$B$1,'Multipliers and Adjustments'!$B$123:$Z$123&amp;'Multipliers and Adjustments'!$B$124:$Z$124,0))*'State Downscale'!I$8</f>
        <v>1752989734850.5117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6">
        <v>2037</v>
      </c>
      <c r="B24" s="146">
        <f t="array" ref="B24">HLOOKUP($A24,'Process CO2 Growth'!$A$47:$AJ$55,COLUMN(B$2),FALSE)*10^9*INDEX('Multipliers and Adjustments'!$B147:$Z147,MATCH(B$2&amp;$B$1,'Multipliers and Adjustments'!$B$123:$Z$123&amp;'Multipliers and Adjustments'!$B$124:$Z$124,0))*'State Downscale'!$B$8</f>
        <v>0</v>
      </c>
      <c r="C24" s="146">
        <f t="array" ref="C24">HLOOKUP($A24,'Process CO2 Growth'!$A$47:$AJ$55,COLUMN(C$2),FALSE)*10^9*INDEX('Multipliers and Adjustments'!$B147:$Z147,MATCH(C$2&amp;$B$1,'Multipliers and Adjustments'!$B$123:$Z$123&amp;'Multipliers and Adjustments'!$B$124:$Z$124,0))*'State Downscale'!C$8</f>
        <v>266168863544.29803</v>
      </c>
      <c r="D24" s="146">
        <f t="array" ref="D24">HLOOKUP($A24,'Process CO2 Growth'!$A$47:$AJ$55,COLUMN(D$2),FALSE)*10^9*INDEX('Multipliers and Adjustments'!$B147:$Z147,MATCH(D$2&amp;$B$1,'Multipliers and Adjustments'!$B$123:$Z$123&amp;'Multipliers and Adjustments'!$B$124:$Z$124,0))*'State Downscale'!D$8</f>
        <v>2280778694106.7559</v>
      </c>
      <c r="E24" s="146">
        <f t="array" ref="E24">HLOOKUP($A24,'Process CO2 Growth'!$A$47:$AJ$55,COLUMN(E$2),FALSE)*10^9*INDEX('Multipliers and Adjustments'!$B147:$Z147,MATCH(E$2&amp;$B$1,'Multipliers and Adjustments'!$B$123:$Z$123&amp;'Multipliers and Adjustments'!$B$124:$Z$124,0))*'State Downscale'!E$8</f>
        <v>445799197563.29913</v>
      </c>
      <c r="F24" s="146">
        <f t="array" ref="F24">HLOOKUP($A24,'Process CO2 Growth'!$A$47:$AJ$55,COLUMN(F$2),FALSE)*10^9*INDEX('Multipliers and Adjustments'!$B147:$Z147,MATCH(F$2&amp;$B$1,'Multipliers and Adjustments'!$B$123:$Z$123&amp;'Multipliers and Adjustments'!$B$124:$Z$124,0))*'State Downscale'!F$8</f>
        <v>0</v>
      </c>
      <c r="G24" s="146">
        <f t="array" ref="G24">HLOOKUP($A24,'Process CO2 Growth'!$A$47:$AJ$55,COLUMN(G$2),FALSE)*10^9*INDEX('Multipliers and Adjustments'!$B147:$Z147,MATCH(G$2&amp;$B$1,'Multipliers and Adjustments'!$B$123:$Z$123&amp;'Multipliers and Adjustments'!$B$124:$Z$124,0))*'State Downscale'!G$8</f>
        <v>0</v>
      </c>
      <c r="H24" s="181">
        <f t="array" ref="H24">HLOOKUP($A24,'Process CO2 Growth'!$A$47:$AJ$55,COLUMN(H$2),FALSE)*10^9*INDEX('Multipliers and Adjustments'!$B147:$Z147,MATCH(H$2&amp;$B$1,'Multipliers and Adjustments'!$B$123:$Z$123&amp;'Multipliers and Adjustments'!$B$124:$Z$124,0))*'State Downscale'!H$8</f>
        <v>538118075168.33447</v>
      </c>
      <c r="I24" s="146">
        <f t="array" ref="I24">HLOOKUP($A24,'Process CO2 Growth'!$A$47:$AJ$55,COLUMN(I$2),FALSE)*10^9*INDEX('Multipliers and Adjustments'!$B147:$Z147,MATCH(I$2&amp;$B$1,'Multipliers and Adjustments'!$B$123:$Z$123&amp;'Multipliers and Adjustments'!$B$124:$Z$124,0))*'State Downscale'!I$8</f>
        <v>1770091223043.5239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6">
        <v>2038</v>
      </c>
      <c r="B25" s="146">
        <f t="array" ref="B25">HLOOKUP($A25,'Process CO2 Growth'!$A$47:$AJ$55,COLUMN(B$2),FALSE)*10^9*INDEX('Multipliers and Adjustments'!$B148:$Z148,MATCH(B$2&amp;$B$1,'Multipliers and Adjustments'!$B$123:$Z$123&amp;'Multipliers and Adjustments'!$B$124:$Z$124,0))*'State Downscale'!$B$8</f>
        <v>0</v>
      </c>
      <c r="C25" s="146">
        <f t="array" ref="C25">HLOOKUP($A25,'Process CO2 Growth'!$A$47:$AJ$55,COLUMN(C$2),FALSE)*10^9*INDEX('Multipliers and Adjustments'!$B148:$Z148,MATCH(C$2&amp;$B$1,'Multipliers and Adjustments'!$B$123:$Z$123&amp;'Multipliers and Adjustments'!$B$124:$Z$124,0))*'State Downscale'!C$8</f>
        <v>267181790569.90668</v>
      </c>
      <c r="D25" s="146">
        <f t="array" ref="D25">HLOOKUP($A25,'Process CO2 Growth'!$A$47:$AJ$55,COLUMN(D$2),FALSE)*10^9*INDEX('Multipliers and Adjustments'!$B148:$Z148,MATCH(D$2&amp;$B$1,'Multipliers and Adjustments'!$B$123:$Z$123&amp;'Multipliers and Adjustments'!$B$124:$Z$124,0))*'State Downscale'!D$8</f>
        <v>2303448109292.7896</v>
      </c>
      <c r="E25" s="146">
        <f t="array" ref="E25">HLOOKUP($A25,'Process CO2 Growth'!$A$47:$AJ$55,COLUMN(E$2),FALSE)*10^9*INDEX('Multipliers and Adjustments'!$B148:$Z148,MATCH(E$2&amp;$B$1,'Multipliers and Adjustments'!$B$123:$Z$123&amp;'Multipliers and Adjustments'!$B$124:$Z$124,0))*'State Downscale'!E$8</f>
        <v>450641371863.79889</v>
      </c>
      <c r="F25" s="146">
        <f t="array" ref="F25">HLOOKUP($A25,'Process CO2 Growth'!$A$47:$AJ$55,COLUMN(F$2),FALSE)*10^9*INDEX('Multipliers and Adjustments'!$B148:$Z148,MATCH(F$2&amp;$B$1,'Multipliers and Adjustments'!$B$123:$Z$123&amp;'Multipliers and Adjustments'!$B$124:$Z$124,0))*'State Downscale'!F$8</f>
        <v>0</v>
      </c>
      <c r="G25" s="146">
        <f t="array" ref="G25">HLOOKUP($A25,'Process CO2 Growth'!$A$47:$AJ$55,COLUMN(G$2),FALSE)*10^9*INDEX('Multipliers and Adjustments'!$B148:$Z148,MATCH(G$2&amp;$B$1,'Multipliers and Adjustments'!$B$123:$Z$123&amp;'Multipliers and Adjustments'!$B$124:$Z$124,0))*'State Downscale'!G$8</f>
        <v>0</v>
      </c>
      <c r="H25" s="181">
        <f t="array" ref="H25">HLOOKUP($A25,'Process CO2 Growth'!$A$47:$AJ$55,COLUMN(H$2),FALSE)*10^9*INDEX('Multipliers and Adjustments'!$B148:$Z148,MATCH(H$2&amp;$B$1,'Multipliers and Adjustments'!$B$123:$Z$123&amp;'Multipliers and Adjustments'!$B$124:$Z$124,0))*'State Downscale'!H$8</f>
        <v>540455450990.52618</v>
      </c>
      <c r="I25" s="146">
        <f t="array" ref="I25">HLOOKUP($A25,'Process CO2 Growth'!$A$47:$AJ$55,COLUMN(I$2),FALSE)*10^9*INDEX('Multipliers and Adjustments'!$B148:$Z148,MATCH(I$2&amp;$B$1,'Multipliers and Adjustments'!$B$123:$Z$123&amp;'Multipliers and Adjustments'!$B$124:$Z$124,0))*'State Downscale'!I$8</f>
        <v>1787192711236.5366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6">
        <v>2039</v>
      </c>
      <c r="B26" s="146">
        <f t="array" ref="B26">HLOOKUP($A26,'Process CO2 Growth'!$A$47:$AJ$55,COLUMN(B$2),FALSE)*10^9*INDEX('Multipliers and Adjustments'!$B149:$Z149,MATCH(B$2&amp;$B$1,'Multipliers and Adjustments'!$B$123:$Z$123&amp;'Multipliers and Adjustments'!$B$124:$Z$124,0))*'State Downscale'!$B$8</f>
        <v>0</v>
      </c>
      <c r="C26" s="146">
        <f t="array" ref="C26">HLOOKUP($A26,'Process CO2 Growth'!$A$47:$AJ$55,COLUMN(C$2),FALSE)*10^9*INDEX('Multipliers and Adjustments'!$B149:$Z149,MATCH(C$2&amp;$B$1,'Multipliers and Adjustments'!$B$123:$Z$123&amp;'Multipliers and Adjustments'!$B$124:$Z$124,0))*'State Downscale'!C$8</f>
        <v>268194717595.51648</v>
      </c>
      <c r="D26" s="146">
        <f t="array" ref="D26">HLOOKUP($A26,'Process CO2 Growth'!$A$47:$AJ$55,COLUMN(D$2),FALSE)*10^9*INDEX('Multipliers and Adjustments'!$B149:$Z149,MATCH(D$2&amp;$B$1,'Multipliers and Adjustments'!$B$123:$Z$123&amp;'Multipliers and Adjustments'!$B$124:$Z$124,0))*'State Downscale'!D$8</f>
        <v>2326117524478.8228</v>
      </c>
      <c r="E26" s="146">
        <f t="array" ref="E26">HLOOKUP($A26,'Process CO2 Growth'!$A$47:$AJ$55,COLUMN(E$2),FALSE)*10^9*INDEX('Multipliers and Adjustments'!$B149:$Z149,MATCH(E$2&amp;$B$1,'Multipliers and Adjustments'!$B$123:$Z$123&amp;'Multipliers and Adjustments'!$B$124:$Z$124,0))*'State Downscale'!E$8</f>
        <v>455483546164.29987</v>
      </c>
      <c r="F26" s="146">
        <f t="array" ref="F26">HLOOKUP($A26,'Process CO2 Growth'!$A$47:$AJ$55,COLUMN(F$2),FALSE)*10^9*INDEX('Multipliers and Adjustments'!$B149:$Z149,MATCH(F$2&amp;$B$1,'Multipliers and Adjustments'!$B$123:$Z$123&amp;'Multipliers and Adjustments'!$B$124:$Z$124,0))*'State Downscale'!F$8</f>
        <v>0</v>
      </c>
      <c r="G26" s="146">
        <f t="array" ref="G26">HLOOKUP($A26,'Process CO2 Growth'!$A$47:$AJ$55,COLUMN(G$2),FALSE)*10^9*INDEX('Multipliers and Adjustments'!$B149:$Z149,MATCH(G$2&amp;$B$1,'Multipliers and Adjustments'!$B$123:$Z$123&amp;'Multipliers and Adjustments'!$B$124:$Z$124,0))*'State Downscale'!G$8</f>
        <v>0</v>
      </c>
      <c r="H26" s="181">
        <f t="array" ref="H26">HLOOKUP($A26,'Process CO2 Growth'!$A$47:$AJ$55,COLUMN(H$2),FALSE)*10^9*INDEX('Multipliers and Adjustments'!$B149:$Z149,MATCH(H$2&amp;$B$1,'Multipliers and Adjustments'!$B$123:$Z$123&amp;'Multipliers and Adjustments'!$B$124:$Z$124,0))*'State Downscale'!H$8</f>
        <v>542720227963.71167</v>
      </c>
      <c r="I26" s="146">
        <f t="array" ref="I26">HLOOKUP($A26,'Process CO2 Growth'!$A$47:$AJ$55,COLUMN(I$2),FALSE)*10^9*INDEX('Multipliers and Adjustments'!$B149:$Z149,MATCH(I$2&amp;$B$1,'Multipliers and Adjustments'!$B$123:$Z$123&amp;'Multipliers and Adjustments'!$B$124:$Z$124,0))*'State Downscale'!I$8</f>
        <v>1804294199429.5503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6">
        <v>2040</v>
      </c>
      <c r="B27" s="146">
        <f t="array" ref="B27">HLOOKUP($A27,'Process CO2 Growth'!$A$47:$AJ$55,COLUMN(B$2),FALSE)*10^9*INDEX('Multipliers and Adjustments'!$B150:$Z150,MATCH(B$2&amp;$B$1,'Multipliers and Adjustments'!$B$123:$Z$123&amp;'Multipliers and Adjustments'!$B$124:$Z$124,0))*'State Downscale'!$B$8</f>
        <v>0</v>
      </c>
      <c r="C27" s="146">
        <f t="array" ref="C27">HLOOKUP($A27,'Process CO2 Growth'!$A$47:$AJ$55,COLUMN(C$2),FALSE)*10^9*INDEX('Multipliers and Adjustments'!$B150:$Z150,MATCH(C$2&amp;$B$1,'Multipliers and Adjustments'!$B$123:$Z$123&amp;'Multipliers and Adjustments'!$B$124:$Z$124,0))*'State Downscale'!C$8</f>
        <v>269207644621.12497</v>
      </c>
      <c r="D27" s="146">
        <f t="array" ref="D27">HLOOKUP($A27,'Process CO2 Growth'!$A$47:$AJ$55,COLUMN(D$2),FALSE)*10^9*INDEX('Multipliers and Adjustments'!$B150:$Z150,MATCH(D$2&amp;$B$1,'Multipliers and Adjustments'!$B$123:$Z$123&amp;'Multipliers and Adjustments'!$B$124:$Z$124,0))*'State Downscale'!D$8</f>
        <v>2348786939664.8564</v>
      </c>
      <c r="E27" s="146">
        <f t="array" ref="E27">HLOOKUP($A27,'Process CO2 Growth'!$A$47:$AJ$55,COLUMN(E$2),FALSE)*10^9*INDEX('Multipliers and Adjustments'!$B150:$Z150,MATCH(E$2&amp;$B$1,'Multipliers and Adjustments'!$B$123:$Z$123&amp;'Multipliers and Adjustments'!$B$124:$Z$124,0))*'State Downscale'!E$8</f>
        <v>460325720464.79846</v>
      </c>
      <c r="F27" s="146">
        <f t="array" ref="F27">HLOOKUP($A27,'Process CO2 Growth'!$A$47:$AJ$55,COLUMN(F$2),FALSE)*10^9*INDEX('Multipliers and Adjustments'!$B150:$Z150,MATCH(F$2&amp;$B$1,'Multipliers and Adjustments'!$B$123:$Z$123&amp;'Multipliers and Adjustments'!$B$124:$Z$124,0))*'State Downscale'!F$8</f>
        <v>0</v>
      </c>
      <c r="G27" s="146">
        <f t="array" ref="G27">HLOOKUP($A27,'Process CO2 Growth'!$A$47:$AJ$55,COLUMN(G$2),FALSE)*10^9*INDEX('Multipliers and Adjustments'!$B150:$Z150,MATCH(G$2&amp;$B$1,'Multipliers and Adjustments'!$B$123:$Z$123&amp;'Multipliers and Adjustments'!$B$124:$Z$124,0))*'State Downscale'!G$8</f>
        <v>0</v>
      </c>
      <c r="H27" s="181">
        <f t="array" ref="H27">HLOOKUP($A27,'Process CO2 Growth'!$A$47:$AJ$55,COLUMN(H$2),FALSE)*10^9*INDEX('Multipliers and Adjustments'!$B150:$Z150,MATCH(H$2&amp;$B$1,'Multipliers and Adjustments'!$B$123:$Z$123&amp;'Multipliers and Adjustments'!$B$124:$Z$124,0))*'State Downscale'!H$8</f>
        <v>544918222855.49274</v>
      </c>
      <c r="I27" s="146">
        <f t="array" ref="I27">HLOOKUP($A27,'Process CO2 Growth'!$A$47:$AJ$55,COLUMN(I$2),FALSE)*10^9*INDEX('Multipliers and Adjustments'!$B150:$Z150,MATCH(I$2&amp;$B$1,'Multipliers and Adjustments'!$B$123:$Z$123&amp;'Multipliers and Adjustments'!$B$124:$Z$124,0))*'State Downscale'!I$8</f>
        <v>1821395687622.5588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6">
        <v>2041</v>
      </c>
      <c r="B28" s="146">
        <f t="array" ref="B28">HLOOKUP($A28,'Process CO2 Growth'!$A$47:$AJ$55,COLUMN(B$2),FALSE)*10^9*INDEX('Multipliers and Adjustments'!$B151:$Z151,MATCH(B$2&amp;$B$1,'Multipliers and Adjustments'!$B$123:$Z$123&amp;'Multipliers and Adjustments'!$B$124:$Z$124,0))*'State Downscale'!$B$8</f>
        <v>0</v>
      </c>
      <c r="C28" s="146">
        <f t="array" ref="C28">HLOOKUP($A28,'Process CO2 Growth'!$A$47:$AJ$55,COLUMN(C$2),FALSE)*10^9*INDEX('Multipliers and Adjustments'!$B151:$Z151,MATCH(C$2&amp;$B$1,'Multipliers and Adjustments'!$B$123:$Z$123&amp;'Multipliers and Adjustments'!$B$124:$Z$124,0))*'State Downscale'!C$8</f>
        <v>269419307008.42712</v>
      </c>
      <c r="D28" s="146">
        <f t="array" ref="D28">HLOOKUP($A28,'Process CO2 Growth'!$A$47:$AJ$55,COLUMN(D$2),FALSE)*10^9*INDEX('Multipliers and Adjustments'!$B151:$Z151,MATCH(D$2&amp;$B$1,'Multipliers and Adjustments'!$B$123:$Z$123&amp;'Multipliers and Adjustments'!$B$124:$Z$124,0))*'State Downscale'!D$8</f>
        <v>2371456354850.8901</v>
      </c>
      <c r="E28" s="146">
        <f t="array" ref="E28">HLOOKUP($A28,'Process CO2 Growth'!$A$47:$AJ$55,COLUMN(E$2),FALSE)*10^9*INDEX('Multipliers and Adjustments'!$B151:$Z151,MATCH(E$2&amp;$B$1,'Multipliers and Adjustments'!$B$123:$Z$123&amp;'Multipliers and Adjustments'!$B$124:$Z$124,0))*'State Downscale'!E$8</f>
        <v>465032942807.22137</v>
      </c>
      <c r="F28" s="146">
        <f t="array" ref="F28">HLOOKUP($A28,'Process CO2 Growth'!$A$47:$AJ$55,COLUMN(F$2),FALSE)*10^9*INDEX('Multipliers and Adjustments'!$B151:$Z151,MATCH(F$2&amp;$B$1,'Multipliers and Adjustments'!$B$123:$Z$123&amp;'Multipliers and Adjustments'!$B$124:$Z$124,0))*'State Downscale'!F$8</f>
        <v>0</v>
      </c>
      <c r="G28" s="146">
        <f t="array" ref="G28">HLOOKUP($A28,'Process CO2 Growth'!$A$47:$AJ$55,COLUMN(G$2),FALSE)*10^9*INDEX('Multipliers and Adjustments'!$B151:$Z151,MATCH(G$2&amp;$B$1,'Multipliers and Adjustments'!$B$123:$Z$123&amp;'Multipliers and Adjustments'!$B$124:$Z$124,0))*'State Downscale'!G$8</f>
        <v>0</v>
      </c>
      <c r="H28" s="181">
        <f t="array" ref="H28">HLOOKUP($A28,'Process CO2 Growth'!$A$47:$AJ$55,COLUMN(H$2),FALSE)*10^9*INDEX('Multipliers and Adjustments'!$B151:$Z151,MATCH(H$2&amp;$B$1,'Multipliers and Adjustments'!$B$123:$Z$123&amp;'Multipliers and Adjustments'!$B$124:$Z$124,0))*'State Downscale'!H$8</f>
        <v>547050306768.81256</v>
      </c>
      <c r="I28" s="146">
        <f t="array" ref="I28">HLOOKUP($A28,'Process CO2 Growth'!$A$47:$AJ$55,COLUMN(I$2),FALSE)*10^9*INDEX('Multipliers and Adjustments'!$B151:$Z151,MATCH(I$2&amp;$B$1,'Multipliers and Adjustments'!$B$123:$Z$123&amp;'Multipliers and Adjustments'!$B$124:$Z$124,0))*'State Downscale'!I$8</f>
        <v>1837262039408.8181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6">
        <v>2042</v>
      </c>
      <c r="B29" s="146">
        <f t="array" ref="B29">HLOOKUP($A29,'Process CO2 Growth'!$A$47:$AJ$55,COLUMN(B$2),FALSE)*10^9*INDEX('Multipliers and Adjustments'!$B152:$Z152,MATCH(B$2&amp;$B$1,'Multipliers and Adjustments'!$B$123:$Z$123&amp;'Multipliers and Adjustments'!$B$124:$Z$124,0))*'State Downscale'!$B$8</f>
        <v>0</v>
      </c>
      <c r="C29" s="146">
        <f t="array" ref="C29">HLOOKUP($A29,'Process CO2 Growth'!$A$47:$AJ$55,COLUMN(C$2),FALSE)*10^9*INDEX('Multipliers and Adjustments'!$B152:$Z152,MATCH(C$2&amp;$B$1,'Multipliers and Adjustments'!$B$123:$Z$123&amp;'Multipliers and Adjustments'!$B$124:$Z$124,0))*'State Downscale'!C$8</f>
        <v>269630969395.72803</v>
      </c>
      <c r="D29" s="146">
        <f t="array" ref="D29">HLOOKUP($A29,'Process CO2 Growth'!$A$47:$AJ$55,COLUMN(D$2),FALSE)*10^9*INDEX('Multipliers and Adjustments'!$B152:$Z152,MATCH(D$2&amp;$B$1,'Multipliers and Adjustments'!$B$123:$Z$123&amp;'Multipliers and Adjustments'!$B$124:$Z$124,0))*'State Downscale'!D$8</f>
        <v>2394125770036.9336</v>
      </c>
      <c r="E29" s="146">
        <f t="array" ref="E29">HLOOKUP($A29,'Process CO2 Growth'!$A$47:$AJ$55,COLUMN(E$2),FALSE)*10^9*INDEX('Multipliers and Adjustments'!$B152:$Z152,MATCH(E$2&amp;$B$1,'Multipliers and Adjustments'!$B$123:$Z$123&amp;'Multipliers and Adjustments'!$B$124:$Z$124,0))*'State Downscale'!E$8</f>
        <v>469740165149.64172</v>
      </c>
      <c r="F29" s="146">
        <f t="array" ref="F29">HLOOKUP($A29,'Process CO2 Growth'!$A$47:$AJ$55,COLUMN(F$2),FALSE)*10^9*INDEX('Multipliers and Adjustments'!$B152:$Z152,MATCH(F$2&amp;$B$1,'Multipliers and Adjustments'!$B$123:$Z$123&amp;'Multipliers and Adjustments'!$B$124:$Z$124,0))*'State Downscale'!F$8</f>
        <v>0</v>
      </c>
      <c r="G29" s="146">
        <f t="array" ref="G29">HLOOKUP($A29,'Process CO2 Growth'!$A$47:$AJ$55,COLUMN(G$2),FALSE)*10^9*INDEX('Multipliers and Adjustments'!$B152:$Z152,MATCH(G$2&amp;$B$1,'Multipliers and Adjustments'!$B$123:$Z$123&amp;'Multipliers and Adjustments'!$B$124:$Z$124,0))*'State Downscale'!G$8</f>
        <v>0</v>
      </c>
      <c r="H29" s="181">
        <f t="array" ref="H29">HLOOKUP($A29,'Process CO2 Growth'!$A$47:$AJ$55,COLUMN(H$2),FALSE)*10^9*INDEX('Multipliers and Adjustments'!$B152:$Z152,MATCH(H$2&amp;$B$1,'Multipliers and Adjustments'!$B$123:$Z$123&amp;'Multipliers and Adjustments'!$B$124:$Z$124,0))*'State Downscale'!H$8</f>
        <v>549116768089.28687</v>
      </c>
      <c r="I29" s="146">
        <f t="array" ref="I29">HLOOKUP($A29,'Process CO2 Growth'!$A$47:$AJ$55,COLUMN(I$2),FALSE)*10^9*INDEX('Multipliers and Adjustments'!$B152:$Z152,MATCH(I$2&amp;$B$1,'Multipliers and Adjustments'!$B$123:$Z$123&amp;'Multipliers and Adjustments'!$B$124:$Z$124,0))*'State Downscale'!I$8</f>
        <v>1853128391195.071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6">
        <v>2043</v>
      </c>
      <c r="B30" s="146">
        <f t="array" ref="B30">HLOOKUP($A30,'Process CO2 Growth'!$A$47:$AJ$55,COLUMN(B$2),FALSE)*10^9*INDEX('Multipliers and Adjustments'!$B153:$Z153,MATCH(B$2&amp;$B$1,'Multipliers and Adjustments'!$B$123:$Z$123&amp;'Multipliers and Adjustments'!$B$124:$Z$124,0))*'State Downscale'!$B$8</f>
        <v>0</v>
      </c>
      <c r="C30" s="146">
        <f t="array" ref="C30">HLOOKUP($A30,'Process CO2 Growth'!$A$47:$AJ$55,COLUMN(C$2),FALSE)*10^9*INDEX('Multipliers and Adjustments'!$B153:$Z153,MATCH(C$2&amp;$B$1,'Multipliers and Adjustments'!$B$123:$Z$123&amp;'Multipliers and Adjustments'!$B$124:$Z$124,0))*'State Downscale'!C$8</f>
        <v>269842631783.03006</v>
      </c>
      <c r="D30" s="146">
        <f t="array" ref="D30">HLOOKUP($A30,'Process CO2 Growth'!$A$47:$AJ$55,COLUMN(D$2),FALSE)*10^9*INDEX('Multipliers and Adjustments'!$B153:$Z153,MATCH(D$2&amp;$B$1,'Multipliers and Adjustments'!$B$123:$Z$123&amp;'Multipliers and Adjustments'!$B$124:$Z$124,0))*'State Downscale'!D$8</f>
        <v>2416795185222.9673</v>
      </c>
      <c r="E30" s="146">
        <f t="array" ref="E30">HLOOKUP($A30,'Process CO2 Growth'!$A$47:$AJ$55,COLUMN(E$2),FALSE)*10^9*INDEX('Multipliers and Adjustments'!$B153:$Z153,MATCH(E$2&amp;$B$1,'Multipliers and Adjustments'!$B$123:$Z$123&amp;'Multipliers and Adjustments'!$B$124:$Z$124,0))*'State Downscale'!E$8</f>
        <v>474447387492.06348</v>
      </c>
      <c r="F30" s="146">
        <f t="array" ref="F30">HLOOKUP($A30,'Process CO2 Growth'!$A$47:$AJ$55,COLUMN(F$2),FALSE)*10^9*INDEX('Multipliers and Adjustments'!$B153:$Z153,MATCH(F$2&amp;$B$1,'Multipliers and Adjustments'!$B$123:$Z$123&amp;'Multipliers and Adjustments'!$B$124:$Z$124,0))*'State Downscale'!F$8</f>
        <v>0</v>
      </c>
      <c r="G30" s="146">
        <f t="array" ref="G30">HLOOKUP($A30,'Process CO2 Growth'!$A$47:$AJ$55,COLUMN(G$2),FALSE)*10^9*INDEX('Multipliers and Adjustments'!$B153:$Z153,MATCH(G$2&amp;$B$1,'Multipliers and Adjustments'!$B$123:$Z$123&amp;'Multipliers and Adjustments'!$B$124:$Z$124,0))*'State Downscale'!G$8</f>
        <v>0</v>
      </c>
      <c r="H30" s="181">
        <f t="array" ref="H30">HLOOKUP($A30,'Process CO2 Growth'!$A$47:$AJ$55,COLUMN(H$2),FALSE)*10^9*INDEX('Multipliers and Adjustments'!$B153:$Z153,MATCH(H$2&amp;$B$1,'Multipliers and Adjustments'!$B$123:$Z$123&amp;'Multipliers and Adjustments'!$B$124:$Z$124,0))*'State Downscale'!H$8</f>
        <v>551123203578.99658</v>
      </c>
      <c r="I30" s="146">
        <f t="array" ref="I30">HLOOKUP($A30,'Process CO2 Growth'!$A$47:$AJ$55,COLUMN(I$2),FALSE)*10^9*INDEX('Multipliers and Adjustments'!$B153:$Z153,MATCH(I$2&amp;$B$1,'Multipliers and Adjustments'!$B$123:$Z$123&amp;'Multipliers and Adjustments'!$B$124:$Z$124,0))*'State Downscale'!I$8</f>
        <v>1868994742981.3257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6">
        <v>2044</v>
      </c>
      <c r="B31" s="146">
        <f t="array" ref="B31">HLOOKUP($A31,'Process CO2 Growth'!$A$47:$AJ$55,COLUMN(B$2),FALSE)*10^9*INDEX('Multipliers and Adjustments'!$B154:$Z154,MATCH(B$2&amp;$B$1,'Multipliers and Adjustments'!$B$123:$Z$123&amp;'Multipliers and Adjustments'!$B$124:$Z$124,0))*'State Downscale'!$B$8</f>
        <v>0</v>
      </c>
      <c r="C31" s="146">
        <f t="array" ref="C31">HLOOKUP($A31,'Process CO2 Growth'!$A$47:$AJ$55,COLUMN(C$2),FALSE)*10^9*INDEX('Multipliers and Adjustments'!$B154:$Z154,MATCH(C$2&amp;$B$1,'Multipliers and Adjustments'!$B$123:$Z$123&amp;'Multipliers and Adjustments'!$B$124:$Z$124,0))*'State Downscale'!C$8</f>
        <v>270054294170.33221</v>
      </c>
      <c r="D31" s="146">
        <f t="array" ref="D31">HLOOKUP($A31,'Process CO2 Growth'!$A$47:$AJ$55,COLUMN(D$2),FALSE)*10^9*INDEX('Multipliers and Adjustments'!$B154:$Z154,MATCH(D$2&amp;$B$1,'Multipliers and Adjustments'!$B$123:$Z$123&amp;'Multipliers and Adjustments'!$B$124:$Z$124,0))*'State Downscale'!D$8</f>
        <v>2439464600409.001</v>
      </c>
      <c r="E31" s="146">
        <f t="array" ref="E31">HLOOKUP($A31,'Process CO2 Growth'!$A$47:$AJ$55,COLUMN(E$2),FALSE)*10^9*INDEX('Multipliers and Adjustments'!$B154:$Z154,MATCH(E$2&amp;$B$1,'Multipliers and Adjustments'!$B$123:$Z$123&amp;'Multipliers and Adjustments'!$B$124:$Z$124,0))*'State Downscale'!E$8</f>
        <v>479154609834.48395</v>
      </c>
      <c r="F31" s="146">
        <f t="array" ref="F31">HLOOKUP($A31,'Process CO2 Growth'!$A$47:$AJ$55,COLUMN(F$2),FALSE)*10^9*INDEX('Multipliers and Adjustments'!$B154:$Z154,MATCH(F$2&amp;$B$1,'Multipliers and Adjustments'!$B$123:$Z$123&amp;'Multipliers and Adjustments'!$B$124:$Z$124,0))*'State Downscale'!F$8</f>
        <v>0</v>
      </c>
      <c r="G31" s="146">
        <f t="array" ref="G31">HLOOKUP($A31,'Process CO2 Growth'!$A$47:$AJ$55,COLUMN(G$2),FALSE)*10^9*INDEX('Multipliers and Adjustments'!$B154:$Z154,MATCH(G$2&amp;$B$1,'Multipliers and Adjustments'!$B$123:$Z$123&amp;'Multipliers and Adjustments'!$B$124:$Z$124,0))*'State Downscale'!G$8</f>
        <v>0</v>
      </c>
      <c r="H31" s="181">
        <f t="array" ref="H31">HLOOKUP($A31,'Process CO2 Growth'!$A$47:$AJ$55,COLUMN(H$2),FALSE)*10^9*INDEX('Multipliers and Adjustments'!$B154:$Z154,MATCH(H$2&amp;$B$1,'Multipliers and Adjustments'!$B$123:$Z$123&amp;'Multipliers and Adjustments'!$B$124:$Z$124,0))*'State Downscale'!H$8</f>
        <v>553076628143.72131</v>
      </c>
      <c r="I31" s="146">
        <f t="array" ref="I31">HLOOKUP($A31,'Process CO2 Growth'!$A$47:$AJ$55,COLUMN(I$2),FALSE)*10^9*INDEX('Multipliers and Adjustments'!$B154:$Z154,MATCH(I$2&amp;$B$1,'Multipliers and Adjustments'!$B$123:$Z$123&amp;'Multipliers and Adjustments'!$B$124:$Z$124,0))*'State Downscale'!I$8</f>
        <v>1884861094767.5808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6">
        <v>2045</v>
      </c>
      <c r="B32" s="146">
        <f t="array" ref="B32">HLOOKUP($A32,'Process CO2 Growth'!$A$47:$AJ$55,COLUMN(B$2),FALSE)*10^9*INDEX('Multipliers and Adjustments'!$B155:$Z155,MATCH(B$2&amp;$B$1,'Multipliers and Adjustments'!$B$123:$Z$123&amp;'Multipliers and Adjustments'!$B$124:$Z$124,0))*'State Downscale'!$B$8</f>
        <v>0</v>
      </c>
      <c r="C32" s="146">
        <f t="array" ref="C32">HLOOKUP($A32,'Process CO2 Growth'!$A$47:$AJ$55,COLUMN(C$2),FALSE)*10^9*INDEX('Multipliers and Adjustments'!$B155:$Z155,MATCH(C$2&amp;$B$1,'Multipliers and Adjustments'!$B$123:$Z$123&amp;'Multipliers and Adjustments'!$B$124:$Z$124,0))*'State Downscale'!C$8</f>
        <v>270265956557.6344</v>
      </c>
      <c r="D32" s="146">
        <f t="array" ref="D32">HLOOKUP($A32,'Process CO2 Growth'!$A$47:$AJ$55,COLUMN(D$2),FALSE)*10^9*INDEX('Multipliers and Adjustments'!$B155:$Z155,MATCH(D$2&amp;$B$1,'Multipliers and Adjustments'!$B$123:$Z$123&amp;'Multipliers and Adjustments'!$B$124:$Z$124,0))*'State Downscale'!D$8</f>
        <v>2462134015595.0347</v>
      </c>
      <c r="E32" s="146">
        <f t="array" ref="E32">HLOOKUP($A32,'Process CO2 Growth'!$A$47:$AJ$55,COLUMN(E$2),FALSE)*10^9*INDEX('Multipliers and Adjustments'!$B155:$Z155,MATCH(E$2&amp;$B$1,'Multipliers and Adjustments'!$B$123:$Z$123&amp;'Multipliers and Adjustments'!$B$124:$Z$124,0))*'State Downscale'!E$8</f>
        <v>483861832176.90564</v>
      </c>
      <c r="F32" s="146">
        <f t="array" ref="F32">HLOOKUP($A32,'Process CO2 Growth'!$A$47:$AJ$55,COLUMN(F$2),FALSE)*10^9*INDEX('Multipliers and Adjustments'!$B155:$Z155,MATCH(F$2&amp;$B$1,'Multipliers and Adjustments'!$B$123:$Z$123&amp;'Multipliers and Adjustments'!$B$124:$Z$124,0))*'State Downscale'!F$8</f>
        <v>0</v>
      </c>
      <c r="G32" s="146">
        <f t="array" ref="G32">HLOOKUP($A32,'Process CO2 Growth'!$A$47:$AJ$55,COLUMN(G$2),FALSE)*10^9*INDEX('Multipliers and Adjustments'!$B155:$Z155,MATCH(G$2&amp;$B$1,'Multipliers and Adjustments'!$B$123:$Z$123&amp;'Multipliers and Adjustments'!$B$124:$Z$124,0))*'State Downscale'!G$8</f>
        <v>0</v>
      </c>
      <c r="H32" s="181">
        <f t="array" ref="H32">HLOOKUP($A32,'Process CO2 Growth'!$A$47:$AJ$55,COLUMN(H$2),FALSE)*10^9*INDEX('Multipliers and Adjustments'!$B155:$Z155,MATCH(H$2&amp;$B$1,'Multipliers and Adjustments'!$B$123:$Z$123&amp;'Multipliers and Adjustments'!$B$124:$Z$124,0))*'State Downscale'!H$8</f>
        <v>554983783168.86255</v>
      </c>
      <c r="I32" s="146">
        <f t="array" ref="I32">HLOOKUP($A32,'Process CO2 Growth'!$A$47:$AJ$55,COLUMN(I$2),FALSE)*10^9*INDEX('Multipliers and Adjustments'!$B155:$Z155,MATCH(I$2&amp;$B$1,'Multipliers and Adjustments'!$B$123:$Z$123&amp;'Multipliers and Adjustments'!$B$124:$Z$124,0))*'State Downscale'!I$8</f>
        <v>1900727446553.8354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6">
        <v>2046</v>
      </c>
      <c r="B33" s="146">
        <f t="array" ref="B33">HLOOKUP($A33,'Process CO2 Growth'!$A$47:$AJ$55,COLUMN(B$2),FALSE)*10^9*INDEX('Multipliers and Adjustments'!$B156:$Z156,MATCH(B$2&amp;$B$1,'Multipliers and Adjustments'!$B$123:$Z$123&amp;'Multipliers and Adjustments'!$B$124:$Z$124,0))*'State Downscale'!$B$8</f>
        <v>0</v>
      </c>
      <c r="C33" s="146">
        <f t="array" ref="C33">HLOOKUP($A33,'Process CO2 Growth'!$A$47:$AJ$55,COLUMN(C$2),FALSE)*10^9*INDEX('Multipliers and Adjustments'!$B156:$Z156,MATCH(C$2&amp;$B$1,'Multipliers and Adjustments'!$B$123:$Z$123&amp;'Multipliers and Adjustments'!$B$124:$Z$124,0))*'State Downscale'!C$8</f>
        <v>270136084139.44559</v>
      </c>
      <c r="D33" s="146">
        <f t="array" ref="D33">HLOOKUP($A33,'Process CO2 Growth'!$A$47:$AJ$55,COLUMN(D$2),FALSE)*10^9*INDEX('Multipliers and Adjustments'!$B156:$Z156,MATCH(D$2&amp;$B$1,'Multipliers and Adjustments'!$B$123:$Z$123&amp;'Multipliers and Adjustments'!$B$124:$Z$124,0))*'State Downscale'!D$8</f>
        <v>2484803430781.0781</v>
      </c>
      <c r="E33" s="146">
        <f t="array" ref="E33">HLOOKUP($A33,'Process CO2 Growth'!$A$47:$AJ$55,COLUMN(E$2),FALSE)*10^9*INDEX('Multipliers and Adjustments'!$B156:$Z156,MATCH(E$2&amp;$B$1,'Multipliers and Adjustments'!$B$123:$Z$123&amp;'Multipliers and Adjustments'!$B$124:$Z$124,0))*'State Downscale'!E$8</f>
        <v>487402848491.2085</v>
      </c>
      <c r="F33" s="146">
        <f t="array" ref="F33">HLOOKUP($A33,'Process CO2 Growth'!$A$47:$AJ$55,COLUMN(F$2),FALSE)*10^9*INDEX('Multipliers and Adjustments'!$B156:$Z156,MATCH(F$2&amp;$B$1,'Multipliers and Adjustments'!$B$123:$Z$123&amp;'Multipliers and Adjustments'!$B$124:$Z$124,0))*'State Downscale'!F$8</f>
        <v>0</v>
      </c>
      <c r="G33" s="146">
        <f t="array" ref="G33">HLOOKUP($A33,'Process CO2 Growth'!$A$47:$AJ$55,COLUMN(G$2),FALSE)*10^9*INDEX('Multipliers and Adjustments'!$B156:$Z156,MATCH(G$2&amp;$B$1,'Multipliers and Adjustments'!$B$123:$Z$123&amp;'Multipliers and Adjustments'!$B$124:$Z$124,0))*'State Downscale'!G$8</f>
        <v>0</v>
      </c>
      <c r="H33" s="181">
        <f t="array" ref="H33">HLOOKUP($A33,'Process CO2 Growth'!$A$47:$AJ$55,COLUMN(H$2),FALSE)*10^9*INDEX('Multipliers and Adjustments'!$B156:$Z156,MATCH(H$2&amp;$B$1,'Multipliers and Adjustments'!$B$123:$Z$123&amp;'Multipliers and Adjustments'!$B$124:$Z$124,0))*'State Downscale'!H$8</f>
        <v>556848940923.80188</v>
      </c>
      <c r="I33" s="146">
        <f t="array" ref="I33">HLOOKUP($A33,'Process CO2 Growth'!$A$47:$AJ$55,COLUMN(I$2),FALSE)*10^9*INDEX('Multipliers and Adjustments'!$B156:$Z156,MATCH(I$2&amp;$B$1,'Multipliers and Adjustments'!$B$123:$Z$123&amp;'Multipliers and Adjustments'!$B$124:$Z$124,0))*'State Downscale'!I$8</f>
        <v>1914498465344.9866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6">
        <v>2047</v>
      </c>
      <c r="B34" s="146">
        <f t="array" ref="B34">HLOOKUP($A34,'Process CO2 Growth'!$A$47:$AJ$55,COLUMN(B$2),FALSE)*10^9*INDEX('Multipliers and Adjustments'!$B157:$Z157,MATCH(B$2&amp;$B$1,'Multipliers and Adjustments'!$B$123:$Z$123&amp;'Multipliers and Adjustments'!$B$124:$Z$124,0))*'State Downscale'!$B$8</f>
        <v>0</v>
      </c>
      <c r="C34" s="146">
        <f t="array" ref="C34">HLOOKUP($A34,'Process CO2 Growth'!$A$47:$AJ$55,COLUMN(C$2),FALSE)*10^9*INDEX('Multipliers and Adjustments'!$B157:$Z157,MATCH(C$2&amp;$B$1,'Multipliers and Adjustments'!$B$123:$Z$123&amp;'Multipliers and Adjustments'!$B$124:$Z$124,0))*'State Downscale'!C$8</f>
        <v>270006211721.25574</v>
      </c>
      <c r="D34" s="146">
        <f t="array" ref="D34">HLOOKUP($A34,'Process CO2 Growth'!$A$47:$AJ$55,COLUMN(D$2),FALSE)*10^9*INDEX('Multipliers and Adjustments'!$B157:$Z157,MATCH(D$2&amp;$B$1,'Multipliers and Adjustments'!$B$123:$Z$123&amp;'Multipliers and Adjustments'!$B$124:$Z$124,0))*'State Downscale'!D$8</f>
        <v>2507472845967.1118</v>
      </c>
      <c r="E34" s="146">
        <f t="array" ref="E34">HLOOKUP($A34,'Process CO2 Growth'!$A$47:$AJ$55,COLUMN(E$2),FALSE)*10^9*INDEX('Multipliers and Adjustments'!$B157:$Z157,MATCH(E$2&amp;$B$1,'Multipliers and Adjustments'!$B$123:$Z$123&amp;'Multipliers and Adjustments'!$B$124:$Z$124,0))*'State Downscale'!E$8</f>
        <v>490943864805.51135</v>
      </c>
      <c r="F34" s="146">
        <f t="array" ref="F34">HLOOKUP($A34,'Process CO2 Growth'!$A$47:$AJ$55,COLUMN(F$2),FALSE)*10^9*INDEX('Multipliers and Adjustments'!$B157:$Z157,MATCH(F$2&amp;$B$1,'Multipliers and Adjustments'!$B$123:$Z$123&amp;'Multipliers and Adjustments'!$B$124:$Z$124,0))*'State Downscale'!F$8</f>
        <v>0</v>
      </c>
      <c r="G34" s="146">
        <f t="array" ref="G34">HLOOKUP($A34,'Process CO2 Growth'!$A$47:$AJ$55,COLUMN(G$2),FALSE)*10^9*INDEX('Multipliers and Adjustments'!$B157:$Z157,MATCH(G$2&amp;$B$1,'Multipliers and Adjustments'!$B$123:$Z$123&amp;'Multipliers and Adjustments'!$B$124:$Z$124,0))*'State Downscale'!G$8</f>
        <v>0</v>
      </c>
      <c r="H34" s="181">
        <f t="array" ref="H34">HLOOKUP($A34,'Process CO2 Growth'!$A$47:$AJ$55,COLUMN(H$2),FALSE)*10^9*INDEX('Multipliers and Adjustments'!$B157:$Z157,MATCH(H$2&amp;$B$1,'Multipliers and Adjustments'!$B$123:$Z$123&amp;'Multipliers and Adjustments'!$B$124:$Z$124,0))*'State Downscale'!H$8</f>
        <v>558676720037.96399</v>
      </c>
      <c r="I34" s="146">
        <f t="array" ref="I34">HLOOKUP($A34,'Process CO2 Growth'!$A$47:$AJ$55,COLUMN(I$2),FALSE)*10^9*INDEX('Multipliers and Adjustments'!$B157:$Z157,MATCH(I$2&amp;$B$1,'Multipliers and Adjustments'!$B$123:$Z$123&amp;'Multipliers and Adjustments'!$B$124:$Z$124,0))*'State Downscale'!I$8</f>
        <v>1928269484136.1367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6">
        <v>2048</v>
      </c>
      <c r="B35" s="146">
        <f t="array" ref="B35">HLOOKUP($A35,'Process CO2 Growth'!$A$47:$AJ$55,COLUMN(B$2),FALSE)*10^9*INDEX('Multipliers and Adjustments'!$B158:$Z158,MATCH(B$2&amp;$B$1,'Multipliers and Adjustments'!$B$123:$Z$123&amp;'Multipliers and Adjustments'!$B$124:$Z$124,0))*'State Downscale'!$B$8</f>
        <v>0</v>
      </c>
      <c r="C35" s="146">
        <f t="array" ref="C35">HLOOKUP($A35,'Process CO2 Growth'!$A$47:$AJ$55,COLUMN(C$2),FALSE)*10^9*INDEX('Multipliers and Adjustments'!$B158:$Z158,MATCH(C$2&amp;$B$1,'Multipliers and Adjustments'!$B$123:$Z$123&amp;'Multipliers and Adjustments'!$B$124:$Z$124,0))*'State Downscale'!C$8</f>
        <v>269876339303.06699</v>
      </c>
      <c r="D35" s="146">
        <f t="array" ref="D35">HLOOKUP($A35,'Process CO2 Growth'!$A$47:$AJ$55,COLUMN(D$2),FALSE)*10^9*INDEX('Multipliers and Adjustments'!$B158:$Z158,MATCH(D$2&amp;$B$1,'Multipliers and Adjustments'!$B$123:$Z$123&amp;'Multipliers and Adjustments'!$B$124:$Z$124,0))*'State Downscale'!D$8</f>
        <v>2530142261153.1455</v>
      </c>
      <c r="E35" s="146">
        <f t="array" ref="E35">HLOOKUP($A35,'Process CO2 Growth'!$A$47:$AJ$55,COLUMN(E$2),FALSE)*10^9*INDEX('Multipliers and Adjustments'!$B158:$Z158,MATCH(E$2&amp;$B$1,'Multipliers and Adjustments'!$B$123:$Z$123&amp;'Multipliers and Adjustments'!$B$124:$Z$124,0))*'State Downscale'!E$8</f>
        <v>494484881119.81445</v>
      </c>
      <c r="F35" s="146">
        <f t="array" ref="F35">HLOOKUP($A35,'Process CO2 Growth'!$A$47:$AJ$55,COLUMN(F$2),FALSE)*10^9*INDEX('Multipliers and Adjustments'!$B158:$Z158,MATCH(F$2&amp;$B$1,'Multipliers and Adjustments'!$B$123:$Z$123&amp;'Multipliers and Adjustments'!$B$124:$Z$124,0))*'State Downscale'!F$8</f>
        <v>0</v>
      </c>
      <c r="G35" s="146">
        <f t="array" ref="G35">HLOOKUP($A35,'Process CO2 Growth'!$A$47:$AJ$55,COLUMN(G$2),FALSE)*10^9*INDEX('Multipliers and Adjustments'!$B158:$Z158,MATCH(G$2&amp;$B$1,'Multipliers and Adjustments'!$B$123:$Z$123&amp;'Multipliers and Adjustments'!$B$124:$Z$124,0))*'State Downscale'!G$8</f>
        <v>0</v>
      </c>
      <c r="H35" s="181">
        <f t="array" ref="H35">HLOOKUP($A35,'Process CO2 Growth'!$A$47:$AJ$55,COLUMN(H$2),FALSE)*10^9*INDEX('Multipliers and Adjustments'!$B158:$Z158,MATCH(H$2&amp;$B$1,'Multipliers and Adjustments'!$B$123:$Z$123&amp;'Multipliers and Adjustments'!$B$124:$Z$124,0))*'State Downscale'!H$8</f>
        <v>560474834083.31152</v>
      </c>
      <c r="I35" s="146">
        <f t="array" ref="I35">HLOOKUP($A35,'Process CO2 Growth'!$A$47:$AJ$55,COLUMN(I$2),FALSE)*10^9*INDEX('Multipliers and Adjustments'!$B158:$Z158,MATCH(I$2&amp;$B$1,'Multipliers and Adjustments'!$B$123:$Z$123&amp;'Multipliers and Adjustments'!$B$124:$Z$124,0))*'State Downscale'!I$8</f>
        <v>1942040502927.2856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6">
        <v>2049</v>
      </c>
      <c r="B36" s="146">
        <f t="array" ref="B36">HLOOKUP($A36,'Process CO2 Growth'!$A$47:$AJ$55,COLUMN(B$2),FALSE)*10^9*INDEX('Multipliers and Adjustments'!$B159:$Z159,MATCH(B$2&amp;$B$1,'Multipliers and Adjustments'!$B$123:$Z$123&amp;'Multipliers and Adjustments'!$B$124:$Z$124,0))*'State Downscale'!$B$8</f>
        <v>0</v>
      </c>
      <c r="C36" s="146">
        <f t="array" ref="C36">HLOOKUP($A36,'Process CO2 Growth'!$A$47:$AJ$55,COLUMN(C$2),FALSE)*10^9*INDEX('Multipliers and Adjustments'!$B159:$Z159,MATCH(C$2&amp;$B$1,'Multipliers and Adjustments'!$B$123:$Z$123&amp;'Multipliers and Adjustments'!$B$124:$Z$124,0))*'State Downscale'!C$8</f>
        <v>269746466884.87811</v>
      </c>
      <c r="D36" s="146">
        <f t="array" ref="D36">HLOOKUP($A36,'Process CO2 Growth'!$A$47:$AJ$55,COLUMN(D$2),FALSE)*10^9*INDEX('Multipliers and Adjustments'!$B159:$Z159,MATCH(D$2&amp;$B$1,'Multipliers and Adjustments'!$B$123:$Z$123&amp;'Multipliers and Adjustments'!$B$124:$Z$124,0))*'State Downscale'!D$8</f>
        <v>2552811676339.1792</v>
      </c>
      <c r="E36" s="146">
        <f t="array" ref="E36">HLOOKUP($A36,'Process CO2 Growth'!$A$47:$AJ$55,COLUMN(E$2),FALSE)*10^9*INDEX('Multipliers and Adjustments'!$B159:$Z159,MATCH(E$2&amp;$B$1,'Multipliers and Adjustments'!$B$123:$Z$123&amp;'Multipliers and Adjustments'!$B$124:$Z$124,0))*'State Downscale'!E$8</f>
        <v>498025897434.11731</v>
      </c>
      <c r="F36" s="146">
        <f t="array" ref="F36">HLOOKUP($A36,'Process CO2 Growth'!$A$47:$AJ$55,COLUMN(F$2),FALSE)*10^9*INDEX('Multipliers and Adjustments'!$B159:$Z159,MATCH(F$2&amp;$B$1,'Multipliers and Adjustments'!$B$123:$Z$123&amp;'Multipliers and Adjustments'!$B$124:$Z$124,0))*'State Downscale'!F$8</f>
        <v>0</v>
      </c>
      <c r="G36" s="146">
        <f t="array" ref="G36">HLOOKUP($A36,'Process CO2 Growth'!$A$47:$AJ$55,COLUMN(G$2),FALSE)*10^9*INDEX('Multipliers and Adjustments'!$B159:$Z159,MATCH(G$2&amp;$B$1,'Multipliers and Adjustments'!$B$123:$Z$123&amp;'Multipliers and Adjustments'!$B$124:$Z$124,0))*'State Downscale'!G$8</f>
        <v>0</v>
      </c>
      <c r="H36" s="181">
        <f t="array" ref="H36">HLOOKUP($A36,'Process CO2 Growth'!$A$47:$AJ$55,COLUMN(H$2),FALSE)*10^9*INDEX('Multipliers and Adjustments'!$B159:$Z159,MATCH(H$2&amp;$B$1,'Multipliers and Adjustments'!$B$123:$Z$123&amp;'Multipliers and Adjustments'!$B$124:$Z$124,0))*'State Downscale'!H$8</f>
        <v>562251876653.89221</v>
      </c>
      <c r="I36" s="146">
        <f t="array" ref="I36">HLOOKUP($A36,'Process CO2 Growth'!$A$47:$AJ$55,COLUMN(I$2),FALSE)*10^9*INDEX('Multipliers and Adjustments'!$B159:$Z159,MATCH(I$2&amp;$B$1,'Multipliers and Adjustments'!$B$123:$Z$123&amp;'Multipliers and Adjustments'!$B$124:$Z$124,0))*'State Downscale'!I$8</f>
        <v>1955811521718.4355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6">
        <v>2050</v>
      </c>
      <c r="B37" s="146">
        <f t="array" ref="B37">HLOOKUP($A37,'Process CO2 Growth'!$A$47:$AJ$55,COLUMN(B$2),FALSE)*10^9*INDEX('Multipliers and Adjustments'!$B160:$Z160,MATCH(B$2&amp;$B$1,'Multipliers and Adjustments'!$B$123:$Z$123&amp;'Multipliers and Adjustments'!$B$124:$Z$124,0))*'State Downscale'!$B$8</f>
        <v>0</v>
      </c>
      <c r="C37" s="146">
        <f t="array" ref="C37">HLOOKUP($A37,'Process CO2 Growth'!$A$47:$AJ$55,COLUMN(C$2),FALSE)*10^9*INDEX('Multipliers and Adjustments'!$B160:$Z160,MATCH(C$2&amp;$B$1,'Multipliers and Adjustments'!$B$123:$Z$123&amp;'Multipliers and Adjustments'!$B$124:$Z$124,0))*'State Downscale'!C$8</f>
        <v>269616594466.68811</v>
      </c>
      <c r="D37" s="146">
        <f t="array" ref="D37">HLOOKUP($A37,'Process CO2 Growth'!$A$47:$AJ$55,COLUMN(D$2),FALSE)*10^9*INDEX('Multipliers and Adjustments'!$B160:$Z160,MATCH(D$2&amp;$B$1,'Multipliers and Adjustments'!$B$123:$Z$123&amp;'Multipliers and Adjustments'!$B$124:$Z$124,0))*'State Downscale'!D$8</f>
        <v>2575481091525.2129</v>
      </c>
      <c r="E37" s="146">
        <f t="array" ref="E37">HLOOKUP($A37,'Process CO2 Growth'!$A$47:$AJ$55,COLUMN(E$2),FALSE)*10^9*INDEX('Multipliers and Adjustments'!$B160:$Z160,MATCH(E$2&amp;$B$1,'Multipliers and Adjustments'!$B$123:$Z$123&amp;'Multipliers and Adjustments'!$B$124:$Z$124,0))*'State Downscale'!E$8</f>
        <v>501566913748.42023</v>
      </c>
      <c r="F37" s="146">
        <f t="array" ref="F37">HLOOKUP($A37,'Process CO2 Growth'!$A$47:$AJ$55,COLUMN(F$2),FALSE)*10^9*INDEX('Multipliers and Adjustments'!$B160:$Z160,MATCH(F$2&amp;$B$1,'Multipliers and Adjustments'!$B$123:$Z$123&amp;'Multipliers and Adjustments'!$B$124:$Z$124,0))*'State Downscale'!F$8</f>
        <v>0</v>
      </c>
      <c r="G37" s="146">
        <f t="array" ref="G37">HLOOKUP($A37,'Process CO2 Growth'!$A$47:$AJ$55,COLUMN(G$2),FALSE)*10^9*INDEX('Multipliers and Adjustments'!$B160:$Z160,MATCH(G$2&amp;$B$1,'Multipliers and Adjustments'!$B$123:$Z$123&amp;'Multipliers and Adjustments'!$B$124:$Z$124,0))*'State Downscale'!G$8</f>
        <v>0</v>
      </c>
      <c r="H37" s="181">
        <f t="array" ref="H37">HLOOKUP($A37,'Process CO2 Growth'!$A$47:$AJ$55,COLUMN(H$2),FALSE)*10^9*INDEX('Multipliers and Adjustments'!$B160:$Z160,MATCH(H$2&amp;$B$1,'Multipliers and Adjustments'!$B$123:$Z$123&amp;'Multipliers and Adjustments'!$B$124:$Z$124,0))*'State Downscale'!H$8</f>
        <v>564015515239.43054</v>
      </c>
      <c r="I37" s="146">
        <f t="array" ref="I37">HLOOKUP($A37,'Process CO2 Growth'!$A$47:$AJ$55,COLUMN(I$2),FALSE)*10^9*INDEX('Multipliers and Adjustments'!$B160:$Z160,MATCH(I$2&amp;$B$1,'Multipliers and Adjustments'!$B$123:$Z$123&amp;'Multipliers and Adjustments'!$B$124:$Z$124,0))*'State Downscale'!I$8</f>
        <v>1969582540509.585</v>
      </c>
      <c r="J37" s="147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6"/>
      <c r="B38" s="6"/>
      <c r="C38" s="6"/>
      <c r="D38" s="6"/>
      <c r="E38" s="6"/>
      <c r="F38" s="6"/>
      <c r="G38" s="6"/>
      <c r="H38" s="6"/>
      <c r="I38" s="6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6"/>
      <c r="B39" s="6"/>
      <c r="C39" s="6"/>
      <c r="D39" s="6"/>
      <c r="E39" s="6"/>
      <c r="F39" s="6"/>
      <c r="G39" s="6"/>
      <c r="H39" s="6"/>
      <c r="I39" s="6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6"/>
      <c r="B40" s="6"/>
      <c r="C40" s="6"/>
      <c r="D40" s="6"/>
      <c r="E40" s="6"/>
      <c r="F40" s="6"/>
      <c r="G40" s="6"/>
      <c r="H40" s="6"/>
      <c r="I40" s="6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6"/>
      <c r="B41" s="6"/>
      <c r="C41" s="6"/>
      <c r="D41" s="6"/>
      <c r="E41" s="6"/>
      <c r="F41" s="6"/>
      <c r="G41" s="6"/>
      <c r="H41" s="6"/>
      <c r="I41" s="6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6"/>
      <c r="B42" s="6"/>
      <c r="C42" s="6"/>
      <c r="D42" s="6"/>
      <c r="E42" s="6"/>
      <c r="F42" s="6"/>
      <c r="G42" s="6"/>
      <c r="H42" s="6"/>
      <c r="I42" s="6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6"/>
      <c r="B43" s="6"/>
      <c r="C43" s="6"/>
      <c r="D43" s="6"/>
      <c r="E43" s="6"/>
      <c r="F43" s="6"/>
      <c r="G43" s="6"/>
      <c r="H43" s="6"/>
      <c r="I43" s="6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6"/>
      <c r="B44" s="6"/>
      <c r="C44" s="6"/>
      <c r="D44" s="6"/>
      <c r="E44" s="6"/>
      <c r="F44" s="6"/>
      <c r="G44" s="6"/>
      <c r="H44" s="6"/>
      <c r="I44" s="6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6"/>
      <c r="B45" s="6"/>
      <c r="C45" s="6"/>
      <c r="D45" s="6"/>
      <c r="E45" s="6"/>
      <c r="F45" s="6"/>
      <c r="G45" s="6"/>
      <c r="H45" s="6"/>
      <c r="I45" s="6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6"/>
      <c r="B46" s="6"/>
      <c r="C46" s="6"/>
      <c r="D46" s="6"/>
      <c r="E46" s="6"/>
      <c r="F46" s="6"/>
      <c r="G46" s="6"/>
      <c r="H46" s="6"/>
      <c r="I46" s="6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6"/>
      <c r="B47" s="6"/>
      <c r="C47" s="6"/>
      <c r="D47" s="6"/>
      <c r="E47" s="6"/>
      <c r="F47" s="6"/>
      <c r="G47" s="6"/>
      <c r="H47" s="6"/>
      <c r="I47" s="6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6"/>
      <c r="B48" s="6"/>
      <c r="C48" s="6"/>
      <c r="D48" s="6"/>
      <c r="E48" s="6"/>
      <c r="F48" s="6"/>
      <c r="G48" s="6"/>
      <c r="H48" s="6"/>
      <c r="I48" s="6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6"/>
      <c r="B49" s="6"/>
      <c r="C49" s="6"/>
      <c r="D49" s="6"/>
      <c r="E49" s="6"/>
      <c r="F49" s="6"/>
      <c r="G49" s="6"/>
      <c r="H49" s="6"/>
      <c r="I49" s="6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6"/>
      <c r="B50" s="6"/>
      <c r="C50" s="6"/>
      <c r="D50" s="6"/>
      <c r="E50" s="6"/>
      <c r="F50" s="6"/>
      <c r="G50" s="6"/>
      <c r="H50" s="6"/>
      <c r="I50" s="6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6"/>
      <c r="B51" s="6"/>
      <c r="C51" s="6"/>
      <c r="D51" s="6"/>
      <c r="E51" s="6"/>
      <c r="F51" s="6"/>
      <c r="G51" s="6"/>
      <c r="H51" s="6"/>
      <c r="I51" s="6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6"/>
      <c r="B52" s="6"/>
      <c r="C52" s="6"/>
      <c r="D52" s="6"/>
      <c r="E52" s="6"/>
      <c r="F52" s="6"/>
      <c r="G52" s="6"/>
      <c r="H52" s="6"/>
      <c r="I52" s="6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6"/>
      <c r="B53" s="6"/>
      <c r="C53" s="6"/>
      <c r="D53" s="6"/>
      <c r="E53" s="6"/>
      <c r="F53" s="6"/>
      <c r="G53" s="6"/>
      <c r="H53" s="6"/>
      <c r="I53" s="6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6"/>
      <c r="B54" s="6"/>
      <c r="C54" s="6"/>
      <c r="D54" s="6"/>
      <c r="E54" s="6"/>
      <c r="F54" s="6"/>
      <c r="G54" s="6"/>
      <c r="H54" s="6"/>
      <c r="I54" s="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6"/>
      <c r="B55" s="6"/>
      <c r="C55" s="6"/>
      <c r="D55" s="6"/>
      <c r="E55" s="6"/>
      <c r="F55" s="6"/>
      <c r="G55" s="6"/>
      <c r="H55" s="6"/>
      <c r="I55" s="6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6"/>
      <c r="B56" s="6"/>
      <c r="C56" s="6"/>
      <c r="D56" s="6"/>
      <c r="E56" s="6"/>
      <c r="F56" s="6"/>
      <c r="G56" s="6"/>
      <c r="H56" s="6"/>
      <c r="I56" s="6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6"/>
      <c r="B57" s="6"/>
      <c r="C57" s="6"/>
      <c r="D57" s="6"/>
      <c r="E57" s="6"/>
      <c r="F57" s="6"/>
      <c r="G57" s="6"/>
      <c r="H57" s="6"/>
      <c r="I57" s="6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6"/>
      <c r="B58" s="6"/>
      <c r="C58" s="6"/>
      <c r="D58" s="6"/>
      <c r="E58" s="6"/>
      <c r="F58" s="6"/>
      <c r="G58" s="6"/>
      <c r="H58" s="6"/>
      <c r="I58" s="6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6"/>
      <c r="B59" s="6"/>
      <c r="C59" s="6"/>
      <c r="D59" s="6"/>
      <c r="E59" s="6"/>
      <c r="F59" s="6"/>
      <c r="G59" s="6"/>
      <c r="H59" s="6"/>
      <c r="I59" s="6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6"/>
      <c r="B60" s="6"/>
      <c r="C60" s="6"/>
      <c r="D60" s="6"/>
      <c r="E60" s="6"/>
      <c r="F60" s="6"/>
      <c r="G60" s="6"/>
      <c r="H60" s="6"/>
      <c r="I60" s="6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6"/>
      <c r="B61" s="6"/>
      <c r="C61" s="6"/>
      <c r="D61" s="6"/>
      <c r="E61" s="6"/>
      <c r="F61" s="6"/>
      <c r="G61" s="6"/>
      <c r="H61" s="6"/>
      <c r="I61" s="6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6"/>
      <c r="B62" s="6"/>
      <c r="C62" s="6"/>
      <c r="D62" s="6"/>
      <c r="E62" s="6"/>
      <c r="F62" s="6"/>
      <c r="G62" s="6"/>
      <c r="H62" s="6"/>
      <c r="I62" s="6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6"/>
      <c r="B63" s="6"/>
      <c r="C63" s="6"/>
      <c r="D63" s="6"/>
      <c r="E63" s="6"/>
      <c r="F63" s="6"/>
      <c r="G63" s="6"/>
      <c r="H63" s="6"/>
      <c r="I63" s="6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6"/>
      <c r="B64" s="6"/>
      <c r="C64" s="6"/>
      <c r="D64" s="6"/>
      <c r="E64" s="6"/>
      <c r="F64" s="6"/>
      <c r="G64" s="6"/>
      <c r="H64" s="6"/>
      <c r="I64" s="6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6"/>
      <c r="B65" s="6"/>
      <c r="C65" s="6"/>
      <c r="D65" s="6"/>
      <c r="E65" s="6"/>
      <c r="F65" s="6"/>
      <c r="G65" s="6"/>
      <c r="H65" s="6"/>
      <c r="I65" s="6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6"/>
      <c r="B66" s="6"/>
      <c r="C66" s="6"/>
      <c r="D66" s="6"/>
      <c r="E66" s="6"/>
      <c r="F66" s="6"/>
      <c r="G66" s="6"/>
      <c r="H66" s="6"/>
      <c r="I66" s="6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6"/>
      <c r="B67" s="6"/>
      <c r="C67" s="6"/>
      <c r="D67" s="6"/>
      <c r="E67" s="6"/>
      <c r="F67" s="6"/>
      <c r="G67" s="6"/>
      <c r="H67" s="6"/>
      <c r="I67" s="6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6"/>
      <c r="B68" s="6"/>
      <c r="C68" s="6"/>
      <c r="D68" s="6"/>
      <c r="E68" s="6"/>
      <c r="F68" s="6"/>
      <c r="G68" s="6"/>
      <c r="H68" s="6"/>
      <c r="I68" s="6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6"/>
      <c r="B69" s="6"/>
      <c r="C69" s="6"/>
      <c r="D69" s="6"/>
      <c r="E69" s="6"/>
      <c r="F69" s="6"/>
      <c r="G69" s="6"/>
      <c r="H69" s="6"/>
      <c r="I69" s="6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6"/>
      <c r="B70" s="6"/>
      <c r="C70" s="6"/>
      <c r="D70" s="6"/>
      <c r="E70" s="6"/>
      <c r="F70" s="6"/>
      <c r="G70" s="6"/>
      <c r="H70" s="6"/>
      <c r="I70" s="6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6"/>
      <c r="B71" s="6"/>
      <c r="C71" s="6"/>
      <c r="D71" s="6"/>
      <c r="E71" s="6"/>
      <c r="F71" s="6"/>
      <c r="G71" s="6"/>
      <c r="H71" s="6"/>
      <c r="I71" s="6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6"/>
      <c r="B72" s="6"/>
      <c r="C72" s="6"/>
      <c r="D72" s="6"/>
      <c r="E72" s="6"/>
      <c r="F72" s="6"/>
      <c r="G72" s="6"/>
      <c r="H72" s="6"/>
      <c r="I72" s="6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6"/>
      <c r="B73" s="6"/>
      <c r="C73" s="6"/>
      <c r="D73" s="6"/>
      <c r="E73" s="6"/>
      <c r="F73" s="6"/>
      <c r="G73" s="6"/>
      <c r="H73" s="6"/>
      <c r="I73" s="6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6"/>
      <c r="B74" s="6"/>
      <c r="C74" s="6"/>
      <c r="D74" s="6"/>
      <c r="E74" s="6"/>
      <c r="F74" s="6"/>
      <c r="G74" s="6"/>
      <c r="H74" s="6"/>
      <c r="I74" s="6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6"/>
      <c r="B75" s="6"/>
      <c r="C75" s="6"/>
      <c r="D75" s="6"/>
      <c r="E75" s="6"/>
      <c r="F75" s="6"/>
      <c r="G75" s="6"/>
      <c r="H75" s="6"/>
      <c r="I75" s="6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6"/>
      <c r="B76" s="6"/>
      <c r="C76" s="6"/>
      <c r="D76" s="6"/>
      <c r="E76" s="6"/>
      <c r="F76" s="6"/>
      <c r="G76" s="6"/>
      <c r="H76" s="6"/>
      <c r="I76" s="6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6"/>
      <c r="B77" s="6"/>
      <c r="C77" s="6"/>
      <c r="D77" s="6"/>
      <c r="E77" s="6"/>
      <c r="F77" s="6"/>
      <c r="G77" s="6"/>
      <c r="H77" s="6"/>
      <c r="I77" s="6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6"/>
      <c r="B78" s="6"/>
      <c r="C78" s="6"/>
      <c r="D78" s="6"/>
      <c r="E78" s="6"/>
      <c r="F78" s="6"/>
      <c r="G78" s="6"/>
      <c r="H78" s="6"/>
      <c r="I78" s="6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6"/>
      <c r="B79" s="6"/>
      <c r="C79" s="6"/>
      <c r="D79" s="6"/>
      <c r="E79" s="6"/>
      <c r="F79" s="6"/>
      <c r="G79" s="6"/>
      <c r="H79" s="6"/>
      <c r="I79" s="6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6"/>
      <c r="B80" s="6"/>
      <c r="C80" s="6"/>
      <c r="D80" s="6"/>
      <c r="E80" s="6"/>
      <c r="F80" s="6"/>
      <c r="G80" s="6"/>
      <c r="H80" s="6"/>
      <c r="I80" s="6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6"/>
      <c r="B81" s="6"/>
      <c r="C81" s="6"/>
      <c r="D81" s="6"/>
      <c r="E81" s="6"/>
      <c r="F81" s="6"/>
      <c r="G81" s="6"/>
      <c r="H81" s="6"/>
      <c r="I81" s="6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6"/>
      <c r="B82" s="6"/>
      <c r="C82" s="6"/>
      <c r="D82" s="6"/>
      <c r="E82" s="6"/>
      <c r="F82" s="6"/>
      <c r="G82" s="6"/>
      <c r="H82" s="6"/>
      <c r="I82" s="6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6"/>
      <c r="B83" s="6"/>
      <c r="C83" s="6"/>
      <c r="D83" s="6"/>
      <c r="E83" s="6"/>
      <c r="F83" s="6"/>
      <c r="G83" s="6"/>
      <c r="H83" s="6"/>
      <c r="I83" s="6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6"/>
      <c r="B84" s="6"/>
      <c r="C84" s="6"/>
      <c r="D84" s="6"/>
      <c r="E84" s="6"/>
      <c r="F84" s="6"/>
      <c r="G84" s="6"/>
      <c r="H84" s="6"/>
      <c r="I84" s="6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6"/>
      <c r="B85" s="6"/>
      <c r="C85" s="6"/>
      <c r="D85" s="6"/>
      <c r="E85" s="6"/>
      <c r="F85" s="6"/>
      <c r="G85" s="6"/>
      <c r="H85" s="6"/>
      <c r="I85" s="6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6"/>
      <c r="B86" s="6"/>
      <c r="C86" s="6"/>
      <c r="D86" s="6"/>
      <c r="E86" s="6"/>
      <c r="F86" s="6"/>
      <c r="G86" s="6"/>
      <c r="H86" s="6"/>
      <c r="I86" s="6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6"/>
      <c r="B87" s="6"/>
      <c r="C87" s="6"/>
      <c r="D87" s="6"/>
      <c r="E87" s="6"/>
      <c r="F87" s="6"/>
      <c r="G87" s="6"/>
      <c r="H87" s="6"/>
      <c r="I87" s="6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6"/>
      <c r="B88" s="6"/>
      <c r="C88" s="6"/>
      <c r="D88" s="6"/>
      <c r="E88" s="6"/>
      <c r="F88" s="6"/>
      <c r="G88" s="6"/>
      <c r="H88" s="6"/>
      <c r="I88" s="6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6"/>
      <c r="B89" s="6"/>
      <c r="C89" s="6"/>
      <c r="D89" s="6"/>
      <c r="E89" s="6"/>
      <c r="F89" s="6"/>
      <c r="G89" s="6"/>
      <c r="H89" s="6"/>
      <c r="I89" s="6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6"/>
      <c r="B90" s="6"/>
      <c r="C90" s="6"/>
      <c r="D90" s="6"/>
      <c r="E90" s="6"/>
      <c r="F90" s="6"/>
      <c r="G90" s="6"/>
      <c r="H90" s="6"/>
      <c r="I90" s="6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6"/>
      <c r="B91" s="6"/>
      <c r="C91" s="6"/>
      <c r="D91" s="6"/>
      <c r="E91" s="6"/>
      <c r="F91" s="6"/>
      <c r="G91" s="6"/>
      <c r="H91" s="6"/>
      <c r="I91" s="6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6"/>
      <c r="B92" s="6"/>
      <c r="C92" s="6"/>
      <c r="D92" s="6"/>
      <c r="E92" s="6"/>
      <c r="F92" s="6"/>
      <c r="G92" s="6"/>
      <c r="H92" s="6"/>
      <c r="I92" s="6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6"/>
      <c r="B93" s="6"/>
      <c r="C93" s="6"/>
      <c r="D93" s="6"/>
      <c r="E93" s="6"/>
      <c r="F93" s="6"/>
      <c r="G93" s="6"/>
      <c r="H93" s="6"/>
      <c r="I93" s="6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6"/>
      <c r="B94" s="6"/>
      <c r="C94" s="6"/>
      <c r="D94" s="6"/>
      <c r="E94" s="6"/>
      <c r="F94" s="6"/>
      <c r="G94" s="6"/>
      <c r="H94" s="6"/>
      <c r="I94" s="6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6"/>
      <c r="B95" s="6"/>
      <c r="C95" s="6"/>
      <c r="D95" s="6"/>
      <c r="E95" s="6"/>
      <c r="F95" s="6"/>
      <c r="G95" s="6"/>
      <c r="H95" s="6"/>
      <c r="I95" s="6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6"/>
      <c r="B96" s="6"/>
      <c r="C96" s="6"/>
      <c r="D96" s="6"/>
      <c r="E96" s="6"/>
      <c r="F96" s="6"/>
      <c r="G96" s="6"/>
      <c r="H96" s="6"/>
      <c r="I96" s="6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6"/>
      <c r="B97" s="6"/>
      <c r="C97" s="6"/>
      <c r="D97" s="6"/>
      <c r="E97" s="6"/>
      <c r="F97" s="6"/>
      <c r="G97" s="6"/>
      <c r="H97" s="6"/>
      <c r="I97" s="6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6"/>
      <c r="B98" s="6"/>
      <c r="C98" s="6"/>
      <c r="D98" s="6"/>
      <c r="E98" s="6"/>
      <c r="F98" s="6"/>
      <c r="G98" s="6"/>
      <c r="H98" s="6"/>
      <c r="I98" s="6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6"/>
      <c r="B99" s="6"/>
      <c r="C99" s="6"/>
      <c r="D99" s="6"/>
      <c r="E99" s="6"/>
      <c r="F99" s="6"/>
      <c r="G99" s="6"/>
      <c r="H99" s="6"/>
      <c r="I99" s="6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2F5496"/>
  </sheetPr>
  <dimension ref="A1:Z1000"/>
  <sheetViews>
    <sheetView workbookViewId="0">
      <selection activeCell="C6" sqref="C6"/>
    </sheetView>
  </sheetViews>
  <sheetFormatPr defaultColWidth="12.625" defaultRowHeight="15" customHeight="1"/>
  <cols>
    <col min="1" max="1" width="9" style="149" customWidth="1"/>
    <col min="2" max="2" width="16.625" style="149" customWidth="1"/>
    <col min="3" max="9" width="17.625" style="149" customWidth="1"/>
    <col min="10" max="26" width="9" style="149" customWidth="1"/>
  </cols>
  <sheetData>
    <row r="1" spans="1:26">
      <c r="A1" s="143" t="s">
        <v>8465</v>
      </c>
      <c r="B1" s="144" t="s">
        <v>187</v>
      </c>
      <c r="C1" s="145" t="s">
        <v>8466</v>
      </c>
      <c r="D1" s="6"/>
      <c r="E1" s="6"/>
      <c r="F1" s="6"/>
      <c r="G1" s="6"/>
      <c r="H1" s="6"/>
      <c r="I1" s="6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30">
      <c r="A2" s="32" t="s">
        <v>668</v>
      </c>
      <c r="B2" s="142" t="s">
        <v>632</v>
      </c>
      <c r="C2" s="142" t="s">
        <v>635</v>
      </c>
      <c r="D2" s="142" t="s">
        <v>636</v>
      </c>
      <c r="E2" s="142" t="s">
        <v>637</v>
      </c>
      <c r="F2" s="142" t="s">
        <v>640</v>
      </c>
      <c r="G2" s="142" t="s">
        <v>641</v>
      </c>
      <c r="H2" s="142" t="s">
        <v>642</v>
      </c>
      <c r="I2" s="142" t="s">
        <v>643</v>
      </c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spans="1:26">
      <c r="A3" s="32">
        <v>2016</v>
      </c>
      <c r="B3" s="147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Downscale'!B$10</f>
        <v>0</v>
      </c>
      <c r="C3" s="217" cm="1">
        <f t="array" ref="C3">SUMIFS('EPA non-CO2 Data'!$I:$I,'EPA non-CO2 Data'!$A:$A,'Country Selector'!$A$2,'EPA non-CO2 Data'!$K:$K,$B$1,'EPA non-CO2 Data'!$J:$J,C$2,'EPA non-CO2 Data'!$F:$F,$A3)*'Multipliers and Adjustments'!$B$71*10^12*INDEX('Multipliers and Adjustments'!$B126:$Z126,MATCH(C$2&amp;$B$1,'Multipliers and Adjustments'!$B$123:$Z$123&amp;'Multipliers and Adjustments'!$B$124:$Z$124,0))*'State Downscale'!C$10</f>
        <v>678234357422.06982</v>
      </c>
      <c r="D3" s="147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Downscale'!D$10</f>
        <v>0</v>
      </c>
      <c r="E3" s="147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Downscale'!E$10</f>
        <v>0</v>
      </c>
      <c r="F3" s="147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Downscale'!F$10</f>
        <v>0</v>
      </c>
      <c r="G3" s="147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Downscale'!G$10</f>
        <v>1579141796458.9236</v>
      </c>
      <c r="H3" s="182" cm="1">
        <f t="array" ref="H3">SUMIFS('MN_GHG_Agr Emiss'!$I$6:$I$38,'MN_GHG_Agr Emiss'!$C$6:$C$38,'BPEiC-CH4'!$B$1)*INDEX('Multipliers and Adjustments'!$B126:$Z126,MATCH(H$2&amp;$B$1,'Multipliers and Adjustments'!$B$123:$Z$123&amp;'Multipliers and Adjustments'!$B$124:$Z$124,0))</f>
        <v>8709087125915.9883</v>
      </c>
      <c r="I3" s="147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Downscale'!I$10</f>
        <v>5811752841.3509274</v>
      </c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>
      <c r="A4" s="6">
        <v>2017</v>
      </c>
      <c r="B4" s="147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Downscale'!B$10</f>
        <v>0</v>
      </c>
      <c r="C4" s="217" cm="1">
        <f t="array" ref="C4">SUMIFS('EPA non-CO2 Data'!$I:$I,'EPA non-CO2 Data'!$A:$A,'Country Selector'!$A$2,'EPA non-CO2 Data'!$K:$K,$B$1,'EPA non-CO2 Data'!$J:$J,C$2,'EPA non-CO2 Data'!$F:$F,$A4)*'Multipliers and Adjustments'!$B$71*10^12*INDEX('Multipliers and Adjustments'!$B127:$Z127,MATCH(C$2&amp;$B$1,'Multipliers and Adjustments'!$B$123:$Z$123&amp;'Multipliers and Adjustments'!$B$124:$Z$124,0))*'State Downscale'!C$10</f>
        <v>690930776298.2312</v>
      </c>
      <c r="D4" s="147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Downscale'!D$10</f>
        <v>0</v>
      </c>
      <c r="E4" s="147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Downscale'!E$10</f>
        <v>0</v>
      </c>
      <c r="F4" s="147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Downscale'!F$10</f>
        <v>0</v>
      </c>
      <c r="G4" s="147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Downscale'!G$10</f>
        <v>1592719321861.5498</v>
      </c>
      <c r="H4" s="182" cm="1">
        <f t="array" ref="H4">SUMIFS('MN_GHG_Agr Emiss'!$I$6:$I$38,'MN_GHG_Agr Emiss'!$C$6:$C$38,'BPEiC-CH4'!$B$1)*INDEX('Multipliers and Adjustments'!$B127:$Z127,MATCH(H$2&amp;$B$1,'Multipliers and Adjustments'!$B$123:$Z$123&amp;'Multipliers and Adjustments'!$B$124:$Z$124,0))</f>
        <v>8709087125915.9883</v>
      </c>
      <c r="I4" s="147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Downscale'!I$10</f>
        <v>5811752841.3509274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6">
        <v>2018</v>
      </c>
      <c r="B5" s="147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Downscale'!B$10</f>
        <v>0</v>
      </c>
      <c r="C5" s="217" cm="1">
        <f t="array" ref="C5">SUMIFS('EPA non-CO2 Data'!$I:$I,'EPA non-CO2 Data'!$A:$A,'Country Selector'!$A$2,'EPA non-CO2 Data'!$K:$K,$B$1,'EPA non-CO2 Data'!$J:$J,C$2,'EPA non-CO2 Data'!$F:$F,$A5)*'Multipliers and Adjustments'!$B$71*10^12*INDEX('Multipliers and Adjustments'!$B128:$Z128,MATCH(C$2&amp;$B$1,'Multipliers and Adjustments'!$B$123:$Z$123&amp;'Multipliers and Adjustments'!$B$124:$Z$124,0))*'State Downscale'!C$10</f>
        <v>703627195174.38916</v>
      </c>
      <c r="D5" s="147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Downscale'!D$10</f>
        <v>0</v>
      </c>
      <c r="E5" s="147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Downscale'!E$10</f>
        <v>0</v>
      </c>
      <c r="F5" s="147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Downscale'!F$10</f>
        <v>0</v>
      </c>
      <c r="G5" s="147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Downscale'!G$10</f>
        <v>1606296847264.1724</v>
      </c>
      <c r="H5" s="182" cm="1">
        <f t="array" ref="H5">SUMIFS('MN_GHG_Agr Emiss'!$I$6:$I$38,'MN_GHG_Agr Emiss'!$C$6:$C$38,'BPEiC-CH4'!$B$1)*INDEX('Multipliers and Adjustments'!$B128:$Z128,MATCH(H$2&amp;$B$1,'Multipliers and Adjustments'!$B$123:$Z$123&amp;'Multipliers and Adjustments'!$B$124:$Z$124,0))</f>
        <v>8709087125915.9883</v>
      </c>
      <c r="I5" s="147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Downscale'!I$10</f>
        <v>5811752841.3509274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6">
        <v>2019</v>
      </c>
      <c r="B6" s="147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Downscale'!B$10</f>
        <v>0</v>
      </c>
      <c r="C6" s="217" cm="1">
        <f t="array" ref="C6">SUMIFS('EPA non-CO2 Data'!$I:$I,'EPA non-CO2 Data'!$A:$A,'Country Selector'!$A$2,'EPA non-CO2 Data'!$K:$K,$B$1,'EPA non-CO2 Data'!$J:$J,C$2,'EPA non-CO2 Data'!$F:$F,$A6)*'Multipliers and Adjustments'!$B$71*10^12*INDEX('Multipliers and Adjustments'!$B129:$Z129,MATCH(C$2&amp;$B$1,'Multipliers and Adjustments'!$B$123:$Z$123&amp;'Multipliers and Adjustments'!$B$124:$Z$124,0))*'State Downscale'!C$10</f>
        <v>716323614050.55042</v>
      </c>
      <c r="D6" s="147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Downscale'!D$10</f>
        <v>0</v>
      </c>
      <c r="E6" s="147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Downscale'!E$10</f>
        <v>0</v>
      </c>
      <c r="F6" s="147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Downscale'!F$10</f>
        <v>0</v>
      </c>
      <c r="G6" s="147" cm="1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Downscale'!G$10</f>
        <v>1619874372666.7991</v>
      </c>
      <c r="H6" s="182" cm="1">
        <f t="array" ref="H6">SUMIFS('MN_GHG_Agr Emiss'!$I$6:$I$38,'MN_GHG_Agr Emiss'!$C$6:$C$38,'BPEiC-CH4'!$B$1)*INDEX('Multipliers and Adjustments'!$B129:$Z129,MATCH(H$2&amp;$B$1,'Multipliers and Adjustments'!$B$123:$Z$123&amp;'Multipliers and Adjustments'!$B$124:$Z$124,0))</f>
        <v>8709087125915.9883</v>
      </c>
      <c r="I6" s="147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Downscale'!I$10</f>
        <v>5811752841.3509274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6">
        <v>2020</v>
      </c>
      <c r="B7" s="147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Downscale'!B$10</f>
        <v>0</v>
      </c>
      <c r="C7" s="217" cm="1">
        <f t="array" ref="C7">SUMIFS('EPA non-CO2 Data'!$I:$I,'EPA non-CO2 Data'!$A:$A,'Country Selector'!$A$2,'EPA non-CO2 Data'!$K:$K,$B$1,'EPA non-CO2 Data'!$J:$J,C$2,'EPA non-CO2 Data'!$F:$F,$A7)*'Multipliers and Adjustments'!$B$71*10^12*INDEX('Multipliers and Adjustments'!$B130:$Z130,MATCH(C$2&amp;$B$1,'Multipliers and Adjustments'!$B$123:$Z$123&amp;'Multipliers and Adjustments'!$B$124:$Z$124,0))*'State Downscale'!C$10</f>
        <v>729020032926.71118</v>
      </c>
      <c r="D7" s="147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Downscale'!D$10</f>
        <v>0</v>
      </c>
      <c r="E7" s="147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Downscale'!E$10</f>
        <v>0</v>
      </c>
      <c r="F7" s="147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Downscale'!F$10</f>
        <v>0</v>
      </c>
      <c r="G7" s="147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Downscale'!G$10</f>
        <v>1633451898069.4231</v>
      </c>
      <c r="H7" s="182" cm="1">
        <f t="array" ref="H7">SUMIFS('MN_GHG_Agr Emiss'!$I$6:$I$38,'MN_GHG_Agr Emiss'!$C$6:$C$38,'BPEiC-CH4'!$B$1)*INDEX('Multipliers and Adjustments'!$B130:$Z130,MATCH(H$2&amp;$B$1,'Multipliers and Adjustments'!$B$123:$Z$123&amp;'Multipliers and Adjustments'!$B$124:$Z$124,0))</f>
        <v>8709087125915.9883</v>
      </c>
      <c r="I7" s="147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Downscale'!I$10</f>
        <v>5811752841.3509274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6">
        <v>2021</v>
      </c>
      <c r="B8" s="147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Downscale'!B$10</f>
        <v>0</v>
      </c>
      <c r="C8" s="217" cm="1">
        <f t="array" ref="C8">SUMIFS('EPA non-CO2 Data'!$I:$I,'EPA non-CO2 Data'!$A:$A,'Country Selector'!$A$2,'EPA non-CO2 Data'!$K:$K,$B$1,'EPA non-CO2 Data'!$J:$J,C$2,'EPA non-CO2 Data'!$F:$F,$A8)*'Multipliers and Adjustments'!$B$71*10^12*INDEX('Multipliers and Adjustments'!$B131:$Z131,MATCH(C$2&amp;$B$1,'Multipliers and Adjustments'!$B$123:$Z$123&amp;'Multipliers and Adjustments'!$B$124:$Z$124,0))*'State Downscale'!C$10</f>
        <v>735067333355.13782</v>
      </c>
      <c r="D8" s="147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Downscale'!D$10</f>
        <v>0</v>
      </c>
      <c r="E8" s="147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Downscale'!E$10</f>
        <v>0</v>
      </c>
      <c r="F8" s="147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Downscale'!F$10</f>
        <v>0</v>
      </c>
      <c r="G8" s="147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Downscale'!G$10</f>
        <v>1649647293958.2544</v>
      </c>
      <c r="H8" s="182" cm="1">
        <f t="array" ref="H8">SUMIFS('MN_GHG_Agr Emiss'!$I$6:$I$38,'MN_GHG_Agr Emiss'!$C$6:$C$38,'BPEiC-CH4'!$B$1)*INDEX('Multipliers and Adjustments'!$B131:$Z131,MATCH(H$2&amp;$B$1,'Multipliers and Adjustments'!$B$123:$Z$123&amp;'Multipliers and Adjustments'!$B$124:$Z$124,0))</f>
        <v>8709087125915.9883</v>
      </c>
      <c r="I8" s="147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Downscale'!I$10</f>
        <v>5811752841.3509274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6">
        <v>2022</v>
      </c>
      <c r="B9" s="147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Downscale'!B$10</f>
        <v>0</v>
      </c>
      <c r="C9" s="217" cm="1">
        <f t="array" ref="C9">SUMIFS('EPA non-CO2 Data'!$I:$I,'EPA non-CO2 Data'!$A:$A,'Country Selector'!$A$2,'EPA non-CO2 Data'!$K:$K,$B$1,'EPA non-CO2 Data'!$J:$J,C$2,'EPA non-CO2 Data'!$F:$F,$A9)*'Multipliers and Adjustments'!$B$71*10^12*INDEX('Multipliers and Adjustments'!$B132:$Z132,MATCH(C$2&amp;$B$1,'Multipliers and Adjustments'!$B$123:$Z$123&amp;'Multipliers and Adjustments'!$B$124:$Z$124,0))*'State Downscale'!C$10</f>
        <v>741114633783.56799</v>
      </c>
      <c r="D9" s="147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Downscale'!D$10</f>
        <v>0</v>
      </c>
      <c r="E9" s="147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Downscale'!E$10</f>
        <v>0</v>
      </c>
      <c r="F9" s="147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Downscale'!F$10</f>
        <v>0</v>
      </c>
      <c r="G9" s="147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Downscale'!G$10</f>
        <v>1665842689847.0852</v>
      </c>
      <c r="H9" s="182" cm="1">
        <f t="array" ref="H9">SUMIFS('MN_GHG_Agr Emiss'!$I$6:$I$38,'MN_GHG_Agr Emiss'!$C$6:$C$38,'BPEiC-CH4'!$B$1)*INDEX('Multipliers and Adjustments'!$B132:$Z132,MATCH(H$2&amp;$B$1,'Multipliers and Adjustments'!$B$123:$Z$123&amp;'Multipliers and Adjustments'!$B$124:$Z$124,0))</f>
        <v>8709087125915.9883</v>
      </c>
      <c r="I9" s="147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Downscale'!I$10</f>
        <v>5811752841.3509274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6">
        <v>2023</v>
      </c>
      <c r="B10" s="147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Downscale'!B$10</f>
        <v>0</v>
      </c>
      <c r="C10" s="217" cm="1">
        <f t="array" ref="C10">SUMIFS('EPA non-CO2 Data'!$I:$I,'EPA non-CO2 Data'!$A:$A,'Country Selector'!$A$2,'EPA non-CO2 Data'!$K:$K,$B$1,'EPA non-CO2 Data'!$J:$J,C$2,'EPA non-CO2 Data'!$F:$F,$A10)*'Multipliers and Adjustments'!$B$71*10^12*INDEX('Multipliers and Adjustments'!$B133:$Z133,MATCH(C$2&amp;$B$1,'Multipliers and Adjustments'!$B$123:$Z$123&amp;'Multipliers and Adjustments'!$B$124:$Z$124,0))*'State Downscale'!C$10</f>
        <v>747161934211.99475</v>
      </c>
      <c r="D10" s="147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Downscale'!D$10</f>
        <v>0</v>
      </c>
      <c r="E10" s="147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Downscale'!E$10</f>
        <v>0</v>
      </c>
      <c r="F10" s="147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Downscale'!F$10</f>
        <v>0</v>
      </c>
      <c r="G10" s="147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Downscale'!G$10</f>
        <v>1682038085735.915</v>
      </c>
      <c r="H10" s="182" cm="1">
        <f t="array" ref="H10">SUMIFS('MN_GHG_Agr Emiss'!$I$6:$I$38,'MN_GHG_Agr Emiss'!$C$6:$C$38,'BPEiC-CH4'!$B$1)*INDEX('Multipliers and Adjustments'!$B133:$Z133,MATCH(H$2&amp;$B$1,'Multipliers and Adjustments'!$B$123:$Z$123&amp;'Multipliers and Adjustments'!$B$124:$Z$124,0))</f>
        <v>8709087125915.9883</v>
      </c>
      <c r="I10" s="147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Downscale'!I$10</f>
        <v>5811752841.3509274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6">
        <v>2024</v>
      </c>
      <c r="B11" s="147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Downscale'!B$10</f>
        <v>0</v>
      </c>
      <c r="C11" s="217" cm="1">
        <f t="array" ref="C11">SUMIFS('EPA non-CO2 Data'!$I:$I,'EPA non-CO2 Data'!$A:$A,'Country Selector'!$A$2,'EPA non-CO2 Data'!$K:$K,$B$1,'EPA non-CO2 Data'!$J:$J,C$2,'EPA non-CO2 Data'!$F:$F,$A11)*'Multipliers and Adjustments'!$B$71*10^12*INDEX('Multipliers and Adjustments'!$B134:$Z134,MATCH(C$2&amp;$B$1,'Multipliers and Adjustments'!$B$123:$Z$123&amp;'Multipliers and Adjustments'!$B$124:$Z$124,0))*'State Downscale'!C$10</f>
        <v>753209234640.42505</v>
      </c>
      <c r="D11" s="147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Downscale'!D$10</f>
        <v>0</v>
      </c>
      <c r="E11" s="147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Downscale'!E$10</f>
        <v>0</v>
      </c>
      <c r="F11" s="147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Downscale'!F$10</f>
        <v>0</v>
      </c>
      <c r="G11" s="147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Downscale'!G$10</f>
        <v>1698233481624.7471</v>
      </c>
      <c r="H11" s="182" cm="1">
        <f t="array" ref="H11">SUMIFS('MN_GHG_Agr Emiss'!$I$6:$I$38,'MN_GHG_Agr Emiss'!$C$6:$C$38,'BPEiC-CH4'!$B$1)*INDEX('Multipliers and Adjustments'!$B134:$Z134,MATCH(H$2&amp;$B$1,'Multipliers and Adjustments'!$B$123:$Z$123&amp;'Multipliers and Adjustments'!$B$124:$Z$124,0))</f>
        <v>8709087125915.9883</v>
      </c>
      <c r="I11" s="147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Downscale'!I$10</f>
        <v>5811752841.3509274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6">
        <v>2025</v>
      </c>
      <c r="B12" s="147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Downscale'!B$10</f>
        <v>0</v>
      </c>
      <c r="C12" s="217" cm="1">
        <f t="array" ref="C12">SUMIFS('EPA non-CO2 Data'!$I:$I,'EPA non-CO2 Data'!$A:$A,'Country Selector'!$A$2,'EPA non-CO2 Data'!$K:$K,$B$1,'EPA non-CO2 Data'!$J:$J,C$2,'EPA non-CO2 Data'!$F:$F,$A12)*'Multipliers and Adjustments'!$B$71*10^12*INDEX('Multipliers and Adjustments'!$B135:$Z135,MATCH(C$2&amp;$B$1,'Multipliers and Adjustments'!$B$123:$Z$123&amp;'Multipliers and Adjustments'!$B$124:$Z$124,0))*'State Downscale'!C$10</f>
        <v>759256535068.85181</v>
      </c>
      <c r="D12" s="147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Downscale'!D$10</f>
        <v>0</v>
      </c>
      <c r="E12" s="147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Downscale'!E$10</f>
        <v>0</v>
      </c>
      <c r="F12" s="147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Downscale'!F$10</f>
        <v>0</v>
      </c>
      <c r="G12" s="147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Downscale'!G$10</f>
        <v>1714428877513.5779</v>
      </c>
      <c r="H12" s="182" cm="1">
        <f t="array" ref="H12">SUMIFS('MN_GHG_Agr Emiss'!$I$6:$I$38,'MN_GHG_Agr Emiss'!$C$6:$C$38,'BPEiC-CH4'!$B$1)*INDEX('Multipliers and Adjustments'!$B135:$Z135,MATCH(H$2&amp;$B$1,'Multipliers and Adjustments'!$B$123:$Z$123&amp;'Multipliers and Adjustments'!$B$124:$Z$124,0))</f>
        <v>8709087125915.9883</v>
      </c>
      <c r="I12" s="147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Downscale'!I$10</f>
        <v>5811752841.3509274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6">
        <v>2026</v>
      </c>
      <c r="B13" s="147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Downscale'!B$10</f>
        <v>0</v>
      </c>
      <c r="C13" s="217" cm="1">
        <f t="array" ref="C13">SUMIFS('EPA non-CO2 Data'!$I:$I,'EPA non-CO2 Data'!$A:$A,'Country Selector'!$A$2,'EPA non-CO2 Data'!$K:$K,$B$1,'EPA non-CO2 Data'!$J:$J,C$2,'EPA non-CO2 Data'!$F:$F,$A13)*'Multipliers and Adjustments'!$B$71*10^12*INDEX('Multipliers and Adjustments'!$B136:$Z136,MATCH(C$2&amp;$B$1,'Multipliers and Adjustments'!$B$123:$Z$123&amp;'Multipliers and Adjustments'!$B$124:$Z$124,0))*'State Downscale'!C$10</f>
        <v>762142947232.72058</v>
      </c>
      <c r="D13" s="147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Downscale'!D$10</f>
        <v>0</v>
      </c>
      <c r="E13" s="147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Downscale'!E$10</f>
        <v>0</v>
      </c>
      <c r="F13" s="147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Downscale'!F$10</f>
        <v>0</v>
      </c>
      <c r="G13" s="147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Downscale'!G$10</f>
        <v>1732463713445.7634</v>
      </c>
      <c r="H13" s="182" cm="1">
        <f t="array" ref="H13">SUMIFS('MN_GHG_Agr Emiss'!$I$6:$I$38,'MN_GHG_Agr Emiss'!$C$6:$C$38,'BPEiC-CH4'!$B$1)*INDEX('Multipliers and Adjustments'!$B136:$Z136,MATCH(H$2&amp;$B$1,'Multipliers and Adjustments'!$B$123:$Z$123&amp;'Multipliers and Adjustments'!$B$124:$Z$124,0))</f>
        <v>8709087125915.9883</v>
      </c>
      <c r="I13" s="147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Downscale'!I$10</f>
        <v>5811752841.3509274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6">
        <v>2027</v>
      </c>
      <c r="B14" s="147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Downscale'!B$10</f>
        <v>0</v>
      </c>
      <c r="C14" s="217" cm="1">
        <f t="array" ref="C14">SUMIFS('EPA non-CO2 Data'!$I:$I,'EPA non-CO2 Data'!$A:$A,'Country Selector'!$A$2,'EPA non-CO2 Data'!$K:$K,$B$1,'EPA non-CO2 Data'!$J:$J,C$2,'EPA non-CO2 Data'!$F:$F,$A14)*'Multipliers and Adjustments'!$B$71*10^12*INDEX('Multipliers and Adjustments'!$B137:$Z137,MATCH(C$2&amp;$B$1,'Multipliers and Adjustments'!$B$123:$Z$123&amp;'Multipliers and Adjustments'!$B$124:$Z$124,0))*'State Downscale'!C$10</f>
        <v>765029359396.58899</v>
      </c>
      <c r="D14" s="147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Downscale'!D$10</f>
        <v>0</v>
      </c>
      <c r="E14" s="147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Downscale'!E$10</f>
        <v>0</v>
      </c>
      <c r="F14" s="147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Downscale'!F$10</f>
        <v>0</v>
      </c>
      <c r="G14" s="147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Downscale'!G$10</f>
        <v>1750498549377.9451</v>
      </c>
      <c r="H14" s="182" cm="1">
        <f t="array" ref="H14">SUMIFS('MN_GHG_Agr Emiss'!$I$6:$I$38,'MN_GHG_Agr Emiss'!$C$6:$C$38,'BPEiC-CH4'!$B$1)*INDEX('Multipliers and Adjustments'!$B137:$Z137,MATCH(H$2&amp;$B$1,'Multipliers and Adjustments'!$B$123:$Z$123&amp;'Multipliers and Adjustments'!$B$124:$Z$124,0))</f>
        <v>8709087125915.9883</v>
      </c>
      <c r="I14" s="147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Downscale'!I$10</f>
        <v>5811752841.3509274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6">
        <v>2028</v>
      </c>
      <c r="B15" s="147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Downscale'!B$10</f>
        <v>0</v>
      </c>
      <c r="C15" s="217" cm="1">
        <f t="array" ref="C15">SUMIFS('EPA non-CO2 Data'!$I:$I,'EPA non-CO2 Data'!$A:$A,'Country Selector'!$A$2,'EPA non-CO2 Data'!$K:$K,$B$1,'EPA non-CO2 Data'!$J:$J,C$2,'EPA non-CO2 Data'!$F:$F,$A15)*'Multipliers and Adjustments'!$B$71*10^12*INDEX('Multipliers and Adjustments'!$B138:$Z138,MATCH(C$2&amp;$B$1,'Multipliers and Adjustments'!$B$123:$Z$123&amp;'Multipliers and Adjustments'!$B$124:$Z$124,0))*'State Downscale'!C$10</f>
        <v>767915771560.45776</v>
      </c>
      <c r="D15" s="147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Downscale'!D$10</f>
        <v>0</v>
      </c>
      <c r="E15" s="147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Downscale'!E$10</f>
        <v>0</v>
      </c>
      <c r="F15" s="147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Downscale'!F$10</f>
        <v>0</v>
      </c>
      <c r="G15" s="147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Downscale'!G$10</f>
        <v>1768533385310.1316</v>
      </c>
      <c r="H15" s="182" cm="1">
        <f t="array" ref="H15">SUMIFS('MN_GHG_Agr Emiss'!$I$6:$I$38,'MN_GHG_Agr Emiss'!$C$6:$C$38,'BPEiC-CH4'!$B$1)*INDEX('Multipliers and Adjustments'!$B138:$Z138,MATCH(H$2&amp;$B$1,'Multipliers and Adjustments'!$B$123:$Z$123&amp;'Multipliers and Adjustments'!$B$124:$Z$124,0))</f>
        <v>8709087125915.9883</v>
      </c>
      <c r="I15" s="147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Downscale'!I$10</f>
        <v>5811752841.3509274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>
      <c r="A16" s="6">
        <v>2029</v>
      </c>
      <c r="B16" s="147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Downscale'!B$10</f>
        <v>0</v>
      </c>
      <c r="C16" s="217" cm="1">
        <f t="array" ref="C16">SUMIFS('EPA non-CO2 Data'!$I:$I,'EPA non-CO2 Data'!$A:$A,'Country Selector'!$A$2,'EPA non-CO2 Data'!$K:$K,$B$1,'EPA non-CO2 Data'!$J:$J,C$2,'EPA non-CO2 Data'!$F:$F,$A16)*'Multipliers and Adjustments'!$B$71*10^12*INDEX('Multipliers and Adjustments'!$B139:$Z139,MATCH(C$2&amp;$B$1,'Multipliers and Adjustments'!$B$123:$Z$123&amp;'Multipliers and Adjustments'!$B$124:$Z$124,0))*'State Downscale'!C$10</f>
        <v>770802183724.32605</v>
      </c>
      <c r="D16" s="147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Downscale'!D$10</f>
        <v>0</v>
      </c>
      <c r="E16" s="147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Downscale'!E$10</f>
        <v>0</v>
      </c>
      <c r="F16" s="147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Downscale'!F$10</f>
        <v>0</v>
      </c>
      <c r="G16" s="147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Downscale'!G$10</f>
        <v>1786568221242.3147</v>
      </c>
      <c r="H16" s="182" cm="1">
        <f t="array" ref="H16">SUMIFS('MN_GHG_Agr Emiss'!$I$6:$I$38,'MN_GHG_Agr Emiss'!$C$6:$C$38,'BPEiC-CH4'!$B$1)*INDEX('Multipliers and Adjustments'!$B139:$Z139,MATCH(H$2&amp;$B$1,'Multipliers and Adjustments'!$B$123:$Z$123&amp;'Multipliers and Adjustments'!$B$124:$Z$124,0))</f>
        <v>8709087125915.9883</v>
      </c>
      <c r="I16" s="147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Downscale'!I$10</f>
        <v>5811752841.3509274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6">
        <v>2030</v>
      </c>
      <c r="B17" s="147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Downscale'!B$10</f>
        <v>0</v>
      </c>
      <c r="C17" s="217" cm="1">
        <f t="array" ref="C17">SUMIFS('EPA non-CO2 Data'!$I:$I,'EPA non-CO2 Data'!$A:$A,'Country Selector'!$A$2,'EPA non-CO2 Data'!$K:$K,$B$1,'EPA non-CO2 Data'!$J:$J,C$2,'EPA non-CO2 Data'!$F:$F,$A17)*'Multipliers and Adjustments'!$B$71*10^12*INDEX('Multipliers and Adjustments'!$B140:$Z140,MATCH(C$2&amp;$B$1,'Multipliers and Adjustments'!$B$123:$Z$123&amp;'Multipliers and Adjustments'!$B$124:$Z$124,0))*'State Downscale'!C$10</f>
        <v>773688595888.19812</v>
      </c>
      <c r="D17" s="147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Downscale'!D$10</f>
        <v>0</v>
      </c>
      <c r="E17" s="147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Downscale'!E$10</f>
        <v>0</v>
      </c>
      <c r="F17" s="147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Downscale'!F$10</f>
        <v>0</v>
      </c>
      <c r="G17" s="147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Downscale'!G$10</f>
        <v>1804603057174.499</v>
      </c>
      <c r="H17" s="182" cm="1">
        <f t="array" ref="H17">SUMIFS('MN_GHG_Agr Emiss'!$I$6:$I$38,'MN_GHG_Agr Emiss'!$C$6:$C$38,'BPEiC-CH4'!$B$1)*INDEX('Multipliers and Adjustments'!$B140:$Z140,MATCH(H$2&amp;$B$1,'Multipliers and Adjustments'!$B$123:$Z$123&amp;'Multipliers and Adjustments'!$B$124:$Z$124,0))</f>
        <v>8709087125915.9883</v>
      </c>
      <c r="I17" s="147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Downscale'!I$10</f>
        <v>5811752841.3509274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6">
        <v>2031</v>
      </c>
      <c r="B18" s="147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Downscale'!B$10</f>
        <v>0</v>
      </c>
      <c r="C18" s="217" cm="1">
        <f t="array" ref="C18">SUMIFS('EPA non-CO2 Data'!$I:$I,'EPA non-CO2 Data'!$A:$A,'Country Selector'!$A$2,'EPA non-CO2 Data'!$K:$K,$B$1,'EPA non-CO2 Data'!$J:$J,C$2,'EPA non-CO2 Data'!$F:$F,$A18)*'Multipliers and Adjustments'!$B$71*10^12*INDEX('Multipliers and Adjustments'!$B141:$Z141,MATCH(C$2&amp;$B$1,'Multipliers and Adjustments'!$B$123:$Z$123&amp;'Multipliers and Adjustments'!$B$124:$Z$124,0))*'State Downscale'!C$10</f>
        <v>773336560230.29688</v>
      </c>
      <c r="D18" s="147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Downscale'!D$10</f>
        <v>0</v>
      </c>
      <c r="E18" s="147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Downscale'!E$10</f>
        <v>0</v>
      </c>
      <c r="F18" s="147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Downscale'!F$10</f>
        <v>0</v>
      </c>
      <c r="G18" s="147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Downscale'!G$10</f>
        <v>1824156636977.5378</v>
      </c>
      <c r="H18" s="182" cm="1">
        <f t="array" ref="H18">SUMIFS('MN_GHG_Agr Emiss'!$I$6:$I$38,'MN_GHG_Agr Emiss'!$C$6:$C$38,'BPEiC-CH4'!$B$1)*INDEX('Multipliers and Adjustments'!$B141:$Z141,MATCH(H$2&amp;$B$1,'Multipliers and Adjustments'!$B$123:$Z$123&amp;'Multipliers and Adjustments'!$B$124:$Z$124,0))</f>
        <v>8709087125915.9883</v>
      </c>
      <c r="I18" s="147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Downscale'!I$10</f>
        <v>5811752841.3509274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6">
        <v>2032</v>
      </c>
      <c r="B19" s="147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Downscale'!B$10</f>
        <v>0</v>
      </c>
      <c r="C19" s="217" cm="1">
        <f t="array" ref="C19">SUMIFS('EPA non-CO2 Data'!$I:$I,'EPA non-CO2 Data'!$A:$A,'Country Selector'!$A$2,'EPA non-CO2 Data'!$K:$K,$B$1,'EPA non-CO2 Data'!$J:$J,C$2,'EPA non-CO2 Data'!$F:$F,$A19)*'Multipliers and Adjustments'!$B$71*10^12*INDEX('Multipliers and Adjustments'!$B142:$Z142,MATCH(C$2&amp;$B$1,'Multipliers and Adjustments'!$B$123:$Z$123&amp;'Multipliers and Adjustments'!$B$124:$Z$124,0))*'State Downscale'!C$10</f>
        <v>772984524572.39893</v>
      </c>
      <c r="D19" s="147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Downscale'!D$10</f>
        <v>0</v>
      </c>
      <c r="E19" s="147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Downscale'!E$10</f>
        <v>0</v>
      </c>
      <c r="F19" s="147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Downscale'!F$10</f>
        <v>0</v>
      </c>
      <c r="G19" s="147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Downscale'!G$10</f>
        <v>1843710216780.5745</v>
      </c>
      <c r="H19" s="182" cm="1">
        <f t="array" ref="H19">SUMIFS('MN_GHG_Agr Emiss'!$I$6:$I$38,'MN_GHG_Agr Emiss'!$C$6:$C$38,'BPEiC-CH4'!$B$1)*INDEX('Multipliers and Adjustments'!$B142:$Z142,MATCH(H$2&amp;$B$1,'Multipliers and Adjustments'!$B$123:$Z$123&amp;'Multipliers and Adjustments'!$B$124:$Z$124,0))</f>
        <v>8709087125915.9883</v>
      </c>
      <c r="I19" s="147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Downscale'!I$10</f>
        <v>5811752841.3509274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6">
        <v>2033</v>
      </c>
      <c r="B20" s="147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Downscale'!B$10</f>
        <v>0</v>
      </c>
      <c r="C20" s="217" cm="1">
        <f t="array" ref="C20">SUMIFS('EPA non-CO2 Data'!$I:$I,'EPA non-CO2 Data'!$A:$A,'Country Selector'!$A$2,'EPA non-CO2 Data'!$K:$K,$B$1,'EPA non-CO2 Data'!$J:$J,C$2,'EPA non-CO2 Data'!$F:$F,$A20)*'Multipliers and Adjustments'!$B$71*10^12*INDEX('Multipliers and Adjustments'!$B143:$Z143,MATCH(C$2&amp;$B$1,'Multipliers and Adjustments'!$B$123:$Z$123&amp;'Multipliers and Adjustments'!$B$124:$Z$124,0))*'State Downscale'!C$10</f>
        <v>772632488914.5011</v>
      </c>
      <c r="D20" s="147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Downscale'!D$10</f>
        <v>0</v>
      </c>
      <c r="E20" s="147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Downscale'!E$10</f>
        <v>0</v>
      </c>
      <c r="F20" s="147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Downscale'!F$10</f>
        <v>0</v>
      </c>
      <c r="G20" s="147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Downscale'!G$10</f>
        <v>1863263796583.6116</v>
      </c>
      <c r="H20" s="182" cm="1">
        <f t="array" ref="H20">SUMIFS('MN_GHG_Agr Emiss'!$I$6:$I$38,'MN_GHG_Agr Emiss'!$C$6:$C$38,'BPEiC-CH4'!$B$1)*INDEX('Multipliers and Adjustments'!$B143:$Z143,MATCH(H$2&amp;$B$1,'Multipliers and Adjustments'!$B$123:$Z$123&amp;'Multipliers and Adjustments'!$B$124:$Z$124,0))</f>
        <v>8709087125915.9883</v>
      </c>
      <c r="I20" s="147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Downscale'!I$10</f>
        <v>5811752841.3509274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6">
        <v>2034</v>
      </c>
      <c r="B21" s="147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Downscale'!B$10</f>
        <v>0</v>
      </c>
      <c r="C21" s="217" cm="1">
        <f t="array" ref="C21">SUMIFS('EPA non-CO2 Data'!$I:$I,'EPA non-CO2 Data'!$A:$A,'Country Selector'!$A$2,'EPA non-CO2 Data'!$K:$K,$B$1,'EPA non-CO2 Data'!$J:$J,C$2,'EPA non-CO2 Data'!$F:$F,$A21)*'Multipliers and Adjustments'!$B$71*10^12*INDEX('Multipliers and Adjustments'!$B144:$Z144,MATCH(C$2&amp;$B$1,'Multipliers and Adjustments'!$B$123:$Z$123&amp;'Multipliers and Adjustments'!$B$124:$Z$124,0))*'State Downscale'!C$10</f>
        <v>772280453256.59912</v>
      </c>
      <c r="D21" s="147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Downscale'!D$10</f>
        <v>0</v>
      </c>
      <c r="E21" s="147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Downscale'!E$10</f>
        <v>0</v>
      </c>
      <c r="F21" s="147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Downscale'!F$10</f>
        <v>0</v>
      </c>
      <c r="G21" s="147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Downscale'!G$10</f>
        <v>1882817376386.6501</v>
      </c>
      <c r="H21" s="182" cm="1">
        <f t="array" ref="H21">SUMIFS('MN_GHG_Agr Emiss'!$I$6:$I$38,'MN_GHG_Agr Emiss'!$C$6:$C$38,'BPEiC-CH4'!$B$1)*INDEX('Multipliers and Adjustments'!$B144:$Z144,MATCH(H$2&amp;$B$1,'Multipliers and Adjustments'!$B$123:$Z$123&amp;'Multipliers and Adjustments'!$B$124:$Z$124,0))</f>
        <v>8709087125915.9883</v>
      </c>
      <c r="I21" s="147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Downscale'!I$10</f>
        <v>5811752841.3509274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6">
        <v>2035</v>
      </c>
      <c r="B22" s="147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Downscale'!B$10</f>
        <v>0</v>
      </c>
      <c r="C22" s="217" cm="1">
        <f t="array" ref="C22">SUMIFS('EPA non-CO2 Data'!$I:$I,'EPA non-CO2 Data'!$A:$A,'Country Selector'!$A$2,'EPA non-CO2 Data'!$K:$K,$B$1,'EPA non-CO2 Data'!$J:$J,C$2,'EPA non-CO2 Data'!$F:$F,$A22)*'Multipliers and Adjustments'!$B$71*10^12*INDEX('Multipliers and Adjustments'!$B145:$Z145,MATCH(C$2&amp;$B$1,'Multipliers and Adjustments'!$B$123:$Z$123&amp;'Multipliers and Adjustments'!$B$124:$Z$124,0))*'State Downscale'!C$10</f>
        <v>771928417598.70142</v>
      </c>
      <c r="D22" s="147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Downscale'!D$10</f>
        <v>0</v>
      </c>
      <c r="E22" s="147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Downscale'!E$10</f>
        <v>0</v>
      </c>
      <c r="F22" s="147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Downscale'!F$10</f>
        <v>0</v>
      </c>
      <c r="G22" s="147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Downscale'!G$10</f>
        <v>1902370956189.687</v>
      </c>
      <c r="H22" s="182" cm="1">
        <f t="array" ref="H22">SUMIFS('MN_GHG_Agr Emiss'!$I$6:$I$38,'MN_GHG_Agr Emiss'!$C$6:$C$38,'BPEiC-CH4'!$B$1)*INDEX('Multipliers and Adjustments'!$B145:$Z145,MATCH(H$2&amp;$B$1,'Multipliers and Adjustments'!$B$123:$Z$123&amp;'Multipliers and Adjustments'!$B$124:$Z$124,0))</f>
        <v>8709087125915.9883</v>
      </c>
      <c r="I22" s="147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Downscale'!I$10</f>
        <v>5811752841.3509274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6">
        <v>2036</v>
      </c>
      <c r="B23" s="147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Downscale'!B$10</f>
        <v>0</v>
      </c>
      <c r="C23" s="217" cm="1">
        <f t="array" ref="C23">SUMIFS('EPA non-CO2 Data'!$I:$I,'EPA non-CO2 Data'!$A:$A,'Country Selector'!$A$2,'EPA non-CO2 Data'!$K:$K,$B$1,'EPA non-CO2 Data'!$J:$J,C$2,'EPA non-CO2 Data'!$F:$F,$A23)*'Multipliers and Adjustments'!$B$71*10^12*INDEX('Multipliers and Adjustments'!$B146:$Z146,MATCH(C$2&amp;$B$1,'Multipliers and Adjustments'!$B$123:$Z$123&amp;'Multipliers and Adjustments'!$B$124:$Z$124,0))*'State Downscale'!C$10</f>
        <v>774888583599.39014</v>
      </c>
      <c r="D23" s="147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Downscale'!D$10</f>
        <v>0</v>
      </c>
      <c r="E23" s="147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Downscale'!E$10</f>
        <v>0</v>
      </c>
      <c r="F23" s="147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Downscale'!F$10</f>
        <v>0</v>
      </c>
      <c r="G23" s="147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Downscale'!G$10</f>
        <v>1922966913196.2539</v>
      </c>
      <c r="H23" s="182" cm="1">
        <f t="array" ref="H23">SUMIFS('MN_GHG_Agr Emiss'!$I$6:$I$38,'MN_GHG_Agr Emiss'!$C$6:$C$38,'BPEiC-CH4'!$B$1)*INDEX('Multipliers and Adjustments'!$B146:$Z146,MATCH(H$2&amp;$B$1,'Multipliers and Adjustments'!$B$123:$Z$123&amp;'Multipliers and Adjustments'!$B$124:$Z$124,0))</f>
        <v>8709087125915.9883</v>
      </c>
      <c r="I23" s="147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Downscale'!I$10</f>
        <v>5811752841.3509274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6">
        <v>2037</v>
      </c>
      <c r="B24" s="147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Downscale'!B$10</f>
        <v>0</v>
      </c>
      <c r="C24" s="217" cm="1">
        <f t="array" ref="C24">SUMIFS('EPA non-CO2 Data'!$I:$I,'EPA non-CO2 Data'!$A:$A,'Country Selector'!$A$2,'EPA non-CO2 Data'!$K:$K,$B$1,'EPA non-CO2 Data'!$J:$J,C$2,'EPA non-CO2 Data'!$F:$F,$A24)*'Multipliers and Adjustments'!$B$71*10^12*INDEX('Multipliers and Adjustments'!$B147:$Z147,MATCH(C$2&amp;$B$1,'Multipliers and Adjustments'!$B$123:$Z$123&amp;'Multipliers and Adjustments'!$B$124:$Z$124,0))*'State Downscale'!C$10</f>
        <v>777848749600.078</v>
      </c>
      <c r="D24" s="147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Downscale'!D$10</f>
        <v>0</v>
      </c>
      <c r="E24" s="147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Downscale'!E$10</f>
        <v>0</v>
      </c>
      <c r="F24" s="147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Downscale'!F$10</f>
        <v>0</v>
      </c>
      <c r="G24" s="147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Downscale'!G$10</f>
        <v>1943562870202.8203</v>
      </c>
      <c r="H24" s="182" cm="1">
        <f t="array" ref="H24">SUMIFS('MN_GHG_Agr Emiss'!$I$6:$I$38,'MN_GHG_Agr Emiss'!$C$6:$C$38,'BPEiC-CH4'!$B$1)*INDEX('Multipliers and Adjustments'!$B147:$Z147,MATCH(H$2&amp;$B$1,'Multipliers and Adjustments'!$B$123:$Z$123&amp;'Multipliers and Adjustments'!$B$124:$Z$124,0))</f>
        <v>8709087125915.9883</v>
      </c>
      <c r="I24" s="147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Downscale'!I$10</f>
        <v>5811752841.3509274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6">
        <v>2038</v>
      </c>
      <c r="B25" s="147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Downscale'!B$10</f>
        <v>0</v>
      </c>
      <c r="C25" s="217" cm="1">
        <f t="array" ref="C25">SUMIFS('EPA non-CO2 Data'!$I:$I,'EPA non-CO2 Data'!$A:$A,'Country Selector'!$A$2,'EPA non-CO2 Data'!$K:$K,$B$1,'EPA non-CO2 Data'!$J:$J,C$2,'EPA non-CO2 Data'!$F:$F,$A25)*'Multipliers and Adjustments'!$B$71*10^12*INDEX('Multipliers and Adjustments'!$B148:$Z148,MATCH(C$2&amp;$B$1,'Multipliers and Adjustments'!$B$123:$Z$123&amp;'Multipliers and Adjustments'!$B$124:$Z$124,0))*'State Downscale'!C$10</f>
        <v>780808915600.76672</v>
      </c>
      <c r="D25" s="147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Downscale'!D$10</f>
        <v>0</v>
      </c>
      <c r="E25" s="147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Downscale'!E$10</f>
        <v>0</v>
      </c>
      <c r="F25" s="147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Downscale'!F$10</f>
        <v>0</v>
      </c>
      <c r="G25" s="147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Downscale'!G$10</f>
        <v>1964158827209.3855</v>
      </c>
      <c r="H25" s="182" cm="1">
        <f t="array" ref="H25">SUMIFS('MN_GHG_Agr Emiss'!$I$6:$I$38,'MN_GHG_Agr Emiss'!$C$6:$C$38,'BPEiC-CH4'!$B$1)*INDEX('Multipliers and Adjustments'!$B148:$Z148,MATCH(H$2&amp;$B$1,'Multipliers and Adjustments'!$B$123:$Z$123&amp;'Multipliers and Adjustments'!$B$124:$Z$124,0))</f>
        <v>8709087125915.9883</v>
      </c>
      <c r="I25" s="147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Downscale'!I$10</f>
        <v>5811752841.3509274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6">
        <v>2039</v>
      </c>
      <c r="B26" s="147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Downscale'!B$10</f>
        <v>0</v>
      </c>
      <c r="C26" s="217" cm="1">
        <f t="array" ref="C26">SUMIFS('EPA non-CO2 Data'!$I:$I,'EPA non-CO2 Data'!$A:$A,'Country Selector'!$A$2,'EPA non-CO2 Data'!$K:$K,$B$1,'EPA non-CO2 Data'!$J:$J,C$2,'EPA non-CO2 Data'!$F:$F,$A26)*'Multipliers and Adjustments'!$B$71*10^12*INDEX('Multipliers and Adjustments'!$B149:$Z149,MATCH(C$2&amp;$B$1,'Multipliers and Adjustments'!$B$123:$Z$123&amp;'Multipliers and Adjustments'!$B$124:$Z$124,0))*'State Downscale'!C$10</f>
        <v>783769081601.45886</v>
      </c>
      <c r="D26" s="147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Downscale'!D$10</f>
        <v>0</v>
      </c>
      <c r="E26" s="147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Downscale'!E$10</f>
        <v>0</v>
      </c>
      <c r="F26" s="147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Downscale'!F$10</f>
        <v>0</v>
      </c>
      <c r="G26" s="147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Downscale'!G$10</f>
        <v>1984754784215.9526</v>
      </c>
      <c r="H26" s="182" cm="1">
        <f t="array" ref="H26">SUMIFS('MN_GHG_Agr Emiss'!$I$6:$I$38,'MN_GHG_Agr Emiss'!$C$6:$C$38,'BPEiC-CH4'!$B$1)*INDEX('Multipliers and Adjustments'!$B149:$Z149,MATCH(H$2&amp;$B$1,'Multipliers and Adjustments'!$B$123:$Z$123&amp;'Multipliers and Adjustments'!$B$124:$Z$124,0))</f>
        <v>8709087125915.9883</v>
      </c>
      <c r="I26" s="147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Downscale'!I$10</f>
        <v>5811752841.3509274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6">
        <v>2040</v>
      </c>
      <c r="B27" s="147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Downscale'!B$10</f>
        <v>0</v>
      </c>
      <c r="C27" s="217" cm="1">
        <f t="array" ref="C27">SUMIFS('EPA non-CO2 Data'!$I:$I,'EPA non-CO2 Data'!$A:$A,'Country Selector'!$A$2,'EPA non-CO2 Data'!$K:$K,$B$1,'EPA non-CO2 Data'!$J:$J,C$2,'EPA non-CO2 Data'!$F:$F,$A27)*'Multipliers and Adjustments'!$B$71*10^12*INDEX('Multipliers and Adjustments'!$B150:$Z150,MATCH(C$2&amp;$B$1,'Multipliers and Adjustments'!$B$123:$Z$123&amp;'Multipliers and Adjustments'!$B$124:$Z$124,0))*'State Downscale'!C$10</f>
        <v>786729247602.14722</v>
      </c>
      <c r="D27" s="147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Downscale'!D$10</f>
        <v>0</v>
      </c>
      <c r="E27" s="147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Downscale'!E$10</f>
        <v>0</v>
      </c>
      <c r="F27" s="147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Downscale'!F$10</f>
        <v>0</v>
      </c>
      <c r="G27" s="147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Downscale'!G$10</f>
        <v>2005350741222.5186</v>
      </c>
      <c r="H27" s="182" cm="1">
        <f t="array" ref="H27">SUMIFS('MN_GHG_Agr Emiss'!$I$6:$I$38,'MN_GHG_Agr Emiss'!$C$6:$C$38,'BPEiC-CH4'!$B$1)*INDEX('Multipliers and Adjustments'!$B150:$Z150,MATCH(H$2&amp;$B$1,'Multipliers and Adjustments'!$B$123:$Z$123&amp;'Multipliers and Adjustments'!$B$124:$Z$124,0))</f>
        <v>8709087125915.9883</v>
      </c>
      <c r="I27" s="147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Downscale'!I$10</f>
        <v>5811752841.3509274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6">
        <v>2041</v>
      </c>
      <c r="B28" s="147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Downscale'!B$10</f>
        <v>0</v>
      </c>
      <c r="C28" s="217" cm="1">
        <f t="array" ref="C28">SUMIFS('EPA non-CO2 Data'!$I:$I,'EPA non-CO2 Data'!$A:$A,'Country Selector'!$A$2,'EPA non-CO2 Data'!$K:$K,$B$1,'EPA non-CO2 Data'!$J:$J,C$2,'EPA non-CO2 Data'!$F:$F,$A28)*'Multipliers and Adjustments'!$B$71*10^12*INDEX('Multipliers and Adjustments'!$B151:$Z151,MATCH(C$2&amp;$B$1,'Multipliers and Adjustments'!$B$123:$Z$123&amp;'Multipliers and Adjustments'!$B$124:$Z$124,0))*'State Downscale'!C$10</f>
        <v>787347807268.02234</v>
      </c>
      <c r="D28" s="147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Downscale'!D$10</f>
        <v>0</v>
      </c>
      <c r="E28" s="147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Downscale'!E$10</f>
        <v>0</v>
      </c>
      <c r="F28" s="147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Downscale'!F$10</f>
        <v>0</v>
      </c>
      <c r="G28" s="147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Downscale'!G$10</f>
        <v>2026337684813.0964</v>
      </c>
      <c r="H28" s="182" cm="1">
        <f t="array" ref="H28">SUMIFS('MN_GHG_Agr Emiss'!$I$6:$I$38,'MN_GHG_Agr Emiss'!$C$6:$C$38,'BPEiC-CH4'!$B$1)*INDEX('Multipliers and Adjustments'!$B151:$Z151,MATCH(H$2&amp;$B$1,'Multipliers and Adjustments'!$B$123:$Z$123&amp;'Multipliers and Adjustments'!$B$124:$Z$124,0))</f>
        <v>8709087125915.9883</v>
      </c>
      <c r="I28" s="147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Downscale'!I$10</f>
        <v>5811752841.3509274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6">
        <v>2042</v>
      </c>
      <c r="B29" s="147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Downscale'!B$10</f>
        <v>0</v>
      </c>
      <c r="C29" s="217" cm="1">
        <f t="array" ref="C29">SUMIFS('EPA non-CO2 Data'!$I:$I,'EPA non-CO2 Data'!$A:$A,'Country Selector'!$A$2,'EPA non-CO2 Data'!$K:$K,$B$1,'EPA non-CO2 Data'!$J:$J,C$2,'EPA non-CO2 Data'!$F:$F,$A29)*'Multipliers and Adjustments'!$B$71*10^12*INDEX('Multipliers and Adjustments'!$B152:$Z152,MATCH(C$2&amp;$B$1,'Multipliers and Adjustments'!$B$123:$Z$123&amp;'Multipliers and Adjustments'!$B$124:$Z$124,0))*'State Downscale'!C$10</f>
        <v>787966366933.89392</v>
      </c>
      <c r="D29" s="147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Downscale'!D$10</f>
        <v>0</v>
      </c>
      <c r="E29" s="147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Downscale'!E$10</f>
        <v>0</v>
      </c>
      <c r="F29" s="147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Downscale'!F$10</f>
        <v>0</v>
      </c>
      <c r="G29" s="147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Downscale'!G$10</f>
        <v>2047324628403.6729</v>
      </c>
      <c r="H29" s="182" cm="1">
        <f t="array" ref="H29">SUMIFS('MN_GHG_Agr Emiss'!$I$6:$I$38,'MN_GHG_Agr Emiss'!$C$6:$C$38,'BPEiC-CH4'!$B$1)*INDEX('Multipliers and Adjustments'!$B152:$Z152,MATCH(H$2&amp;$B$1,'Multipliers and Adjustments'!$B$123:$Z$123&amp;'Multipliers and Adjustments'!$B$124:$Z$124,0))</f>
        <v>8709087125915.9883</v>
      </c>
      <c r="I29" s="147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Downscale'!I$10</f>
        <v>5811752841.3509274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6">
        <v>2043</v>
      </c>
      <c r="B30" s="147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Downscale'!B$10</f>
        <v>0</v>
      </c>
      <c r="C30" s="217" cm="1">
        <f t="array" ref="C30">SUMIFS('EPA non-CO2 Data'!$I:$I,'EPA non-CO2 Data'!$A:$A,'Country Selector'!$A$2,'EPA non-CO2 Data'!$K:$K,$B$1,'EPA non-CO2 Data'!$J:$J,C$2,'EPA non-CO2 Data'!$F:$F,$A30)*'Multipliers and Adjustments'!$B$71*10^12*INDEX('Multipliers and Adjustments'!$B153:$Z153,MATCH(C$2&amp;$B$1,'Multipliers and Adjustments'!$B$123:$Z$123&amp;'Multipliers and Adjustments'!$B$124:$Z$124,0))*'State Downscale'!C$10</f>
        <v>788584926599.76892</v>
      </c>
      <c r="D30" s="147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Downscale'!D$10</f>
        <v>0</v>
      </c>
      <c r="E30" s="147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Downscale'!E$10</f>
        <v>0</v>
      </c>
      <c r="F30" s="147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Downscale'!F$10</f>
        <v>0</v>
      </c>
      <c r="G30" s="147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Downscale'!G$10</f>
        <v>2068311571994.2485</v>
      </c>
      <c r="H30" s="182" cm="1">
        <f t="array" ref="H30">SUMIFS('MN_GHG_Agr Emiss'!$I$6:$I$38,'MN_GHG_Agr Emiss'!$C$6:$C$38,'BPEiC-CH4'!$B$1)*INDEX('Multipliers and Adjustments'!$B153:$Z153,MATCH(H$2&amp;$B$1,'Multipliers and Adjustments'!$B$123:$Z$123&amp;'Multipliers and Adjustments'!$B$124:$Z$124,0))</f>
        <v>8709087125915.9883</v>
      </c>
      <c r="I30" s="147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Downscale'!I$10</f>
        <v>5811752841.3509274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6">
        <v>2044</v>
      </c>
      <c r="B31" s="147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Downscale'!B$10</f>
        <v>0</v>
      </c>
      <c r="C31" s="217" cm="1">
        <f t="array" ref="C31">SUMIFS('EPA non-CO2 Data'!$I:$I,'EPA non-CO2 Data'!$A:$A,'Country Selector'!$A$2,'EPA non-CO2 Data'!$K:$K,$B$1,'EPA non-CO2 Data'!$J:$J,C$2,'EPA non-CO2 Data'!$F:$F,$A31)*'Multipliers and Adjustments'!$B$71*10^12*INDEX('Multipliers and Adjustments'!$B154:$Z154,MATCH(C$2&amp;$B$1,'Multipliers and Adjustments'!$B$123:$Z$123&amp;'Multipliers and Adjustments'!$B$124:$Z$124,0))*'State Downscale'!C$10</f>
        <v>789203486265.64404</v>
      </c>
      <c r="D31" s="147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Downscale'!D$10</f>
        <v>0</v>
      </c>
      <c r="E31" s="147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Downscale'!E$10</f>
        <v>0</v>
      </c>
      <c r="F31" s="147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Downscale'!F$10</f>
        <v>0</v>
      </c>
      <c r="G31" s="147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Downscale'!G$10</f>
        <v>2089298515584.8247</v>
      </c>
      <c r="H31" s="182" cm="1">
        <f t="array" ref="H31">SUMIFS('MN_GHG_Agr Emiss'!$I$6:$I$38,'MN_GHG_Agr Emiss'!$C$6:$C$38,'BPEiC-CH4'!$B$1)*INDEX('Multipliers and Adjustments'!$B154:$Z154,MATCH(H$2&amp;$B$1,'Multipliers and Adjustments'!$B$123:$Z$123&amp;'Multipliers and Adjustments'!$B$124:$Z$124,0))</f>
        <v>8709087125915.9883</v>
      </c>
      <c r="I31" s="147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Downscale'!I$10</f>
        <v>5811752841.3509274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6">
        <v>2045</v>
      </c>
      <c r="B32" s="147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Downscale'!B$10</f>
        <v>0</v>
      </c>
      <c r="C32" s="217" cm="1">
        <f t="array" ref="C32">SUMIFS('EPA non-CO2 Data'!$I:$I,'EPA non-CO2 Data'!$A:$A,'Country Selector'!$A$2,'EPA non-CO2 Data'!$K:$K,$B$1,'EPA non-CO2 Data'!$J:$J,C$2,'EPA non-CO2 Data'!$F:$F,$A32)*'Multipliers and Adjustments'!$B$71*10^12*INDEX('Multipliers and Adjustments'!$B155:$Z155,MATCH(C$2&amp;$B$1,'Multipliers and Adjustments'!$B$123:$Z$123&amp;'Multipliers and Adjustments'!$B$124:$Z$124,0))*'State Downscale'!C$10</f>
        <v>789822045931.51941</v>
      </c>
      <c r="D32" s="147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Downscale'!D$10</f>
        <v>0</v>
      </c>
      <c r="E32" s="147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Downscale'!E$10</f>
        <v>0</v>
      </c>
      <c r="F32" s="147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Downscale'!F$10</f>
        <v>0</v>
      </c>
      <c r="G32" s="147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Downscale'!G$10</f>
        <v>2110285459175.3999</v>
      </c>
      <c r="H32" s="182" cm="1">
        <f t="array" ref="H32">SUMIFS('MN_GHG_Agr Emiss'!$I$6:$I$38,'MN_GHG_Agr Emiss'!$C$6:$C$38,'BPEiC-CH4'!$B$1)*INDEX('Multipliers and Adjustments'!$B155:$Z155,MATCH(H$2&amp;$B$1,'Multipliers and Adjustments'!$B$123:$Z$123&amp;'Multipliers and Adjustments'!$B$124:$Z$124,0))</f>
        <v>8709087125915.9883</v>
      </c>
      <c r="I32" s="147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Downscale'!I$10</f>
        <v>5811752841.3509274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6">
        <v>2046</v>
      </c>
      <c r="B33" s="147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Downscale'!B$10</f>
        <v>0</v>
      </c>
      <c r="C33" s="217" cm="1">
        <f t="array" ref="C33">SUMIFS('EPA non-CO2 Data'!$I:$I,'EPA non-CO2 Data'!$A:$A,'Country Selector'!$A$2,'EPA non-CO2 Data'!$K:$K,$B$1,'EPA non-CO2 Data'!$J:$J,C$2,'EPA non-CO2 Data'!$F:$F,$A33)*'Multipliers and Adjustments'!$B$71*10^12*INDEX('Multipliers and Adjustments'!$B156:$Z156,MATCH(C$2&amp;$B$1,'Multipliers and Adjustments'!$B$123:$Z$123&amp;'Multipliers and Adjustments'!$B$124:$Z$124,0))*'State Downscale'!C$10</f>
        <v>789442508307.35657</v>
      </c>
      <c r="D33" s="147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Downscale'!D$10</f>
        <v>0</v>
      </c>
      <c r="E33" s="147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Downscale'!E$10</f>
        <v>0</v>
      </c>
      <c r="F33" s="147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Downscale'!F$10</f>
        <v>0</v>
      </c>
      <c r="G33" s="147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Downscale'!G$10</f>
        <v>2131404564910.5393</v>
      </c>
      <c r="H33" s="182" cm="1">
        <f t="array" ref="H33">SUMIFS('MN_GHG_Agr Emiss'!$I$6:$I$38,'MN_GHG_Agr Emiss'!$C$6:$C$38,'BPEiC-CH4'!$B$1)*INDEX('Multipliers and Adjustments'!$B156:$Z156,MATCH(H$2&amp;$B$1,'Multipliers and Adjustments'!$B$123:$Z$123&amp;'Multipliers and Adjustments'!$B$124:$Z$124,0))</f>
        <v>8709087125915.9883</v>
      </c>
      <c r="I33" s="147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Downscale'!I$10</f>
        <v>5811752841.3509274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6">
        <v>2047</v>
      </c>
      <c r="B34" s="147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Downscale'!B$10</f>
        <v>0</v>
      </c>
      <c r="C34" s="217" cm="1">
        <f t="array" ref="C34">SUMIFS('EPA non-CO2 Data'!$I:$I,'EPA non-CO2 Data'!$A:$A,'Country Selector'!$A$2,'EPA non-CO2 Data'!$K:$K,$B$1,'EPA non-CO2 Data'!$J:$J,C$2,'EPA non-CO2 Data'!$F:$F,$A34)*'Multipliers and Adjustments'!$B$71*10^12*INDEX('Multipliers and Adjustments'!$B157:$Z157,MATCH(C$2&amp;$B$1,'Multipliers and Adjustments'!$B$123:$Z$123&amp;'Multipliers and Adjustments'!$B$124:$Z$124,0))*'State Downscale'!C$10</f>
        <v>789062970683.1908</v>
      </c>
      <c r="D34" s="147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Downscale'!D$10</f>
        <v>0</v>
      </c>
      <c r="E34" s="147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Downscale'!E$10</f>
        <v>0</v>
      </c>
      <c r="F34" s="147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Downscale'!F$10</f>
        <v>0</v>
      </c>
      <c r="G34" s="147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Downscale'!G$10</f>
        <v>2152523670645.679</v>
      </c>
      <c r="H34" s="182" cm="1">
        <f t="array" ref="H34">SUMIFS('MN_GHG_Agr Emiss'!$I$6:$I$38,'MN_GHG_Agr Emiss'!$C$6:$C$38,'BPEiC-CH4'!$B$1)*INDEX('Multipliers and Adjustments'!$B157:$Z157,MATCH(H$2&amp;$B$1,'Multipliers and Adjustments'!$B$123:$Z$123&amp;'Multipliers and Adjustments'!$B$124:$Z$124,0))</f>
        <v>8709087125915.9883</v>
      </c>
      <c r="I34" s="147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Downscale'!I$10</f>
        <v>5811752841.3509274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6">
        <v>2048</v>
      </c>
      <c r="B35" s="147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Downscale'!B$10</f>
        <v>0</v>
      </c>
      <c r="C35" s="217" cm="1">
        <f t="array" ref="C35">SUMIFS('EPA non-CO2 Data'!$I:$I,'EPA non-CO2 Data'!$A:$A,'Country Selector'!$A$2,'EPA non-CO2 Data'!$K:$K,$B$1,'EPA non-CO2 Data'!$J:$J,C$2,'EPA non-CO2 Data'!$F:$F,$A35)*'Multipliers and Adjustments'!$B$71*10^12*INDEX('Multipliers and Adjustments'!$B158:$Z158,MATCH(C$2&amp;$B$1,'Multipliers and Adjustments'!$B$123:$Z$123&amp;'Multipliers and Adjustments'!$B$124:$Z$124,0))*'State Downscale'!C$10</f>
        <v>788683433059.0282</v>
      </c>
      <c r="D35" s="147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Downscale'!D$10</f>
        <v>0</v>
      </c>
      <c r="E35" s="147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Downscale'!E$10</f>
        <v>0</v>
      </c>
      <c r="F35" s="147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Downscale'!F$10</f>
        <v>0</v>
      </c>
      <c r="G35" s="147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Downscale'!G$10</f>
        <v>2173642776380.8171</v>
      </c>
      <c r="H35" s="182" cm="1">
        <f t="array" ref="H35">SUMIFS('MN_GHG_Agr Emiss'!$I$6:$I$38,'MN_GHG_Agr Emiss'!$C$6:$C$38,'BPEiC-CH4'!$B$1)*INDEX('Multipliers and Adjustments'!$B158:$Z158,MATCH(H$2&amp;$B$1,'Multipliers and Adjustments'!$B$123:$Z$123&amp;'Multipliers and Adjustments'!$B$124:$Z$124,0))</f>
        <v>8709087125915.9883</v>
      </c>
      <c r="I35" s="147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Downscale'!I$10</f>
        <v>5811752841.3509274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6">
        <v>2049</v>
      </c>
      <c r="B36" s="147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Downscale'!B$10</f>
        <v>0</v>
      </c>
      <c r="C36" s="217" cm="1">
        <f t="array" ref="C36">SUMIFS('EPA non-CO2 Data'!$I:$I,'EPA non-CO2 Data'!$A:$A,'Country Selector'!$A$2,'EPA non-CO2 Data'!$K:$K,$B$1,'EPA non-CO2 Data'!$J:$J,C$2,'EPA non-CO2 Data'!$F:$F,$A36)*'Multipliers and Adjustments'!$B$71*10^12*INDEX('Multipliers and Adjustments'!$B159:$Z159,MATCH(C$2&amp;$B$1,'Multipliers and Adjustments'!$B$123:$Z$123&amp;'Multipliers and Adjustments'!$B$124:$Z$124,0))*'State Downscale'!C$10</f>
        <v>788303895434.86523</v>
      </c>
      <c r="D36" s="147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Downscale'!D$10</f>
        <v>0</v>
      </c>
      <c r="E36" s="147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Downscale'!E$10</f>
        <v>0</v>
      </c>
      <c r="F36" s="147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Downscale'!F$10</f>
        <v>0</v>
      </c>
      <c r="G36" s="147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Downscale'!G$10</f>
        <v>2194761882115.957</v>
      </c>
      <c r="H36" s="182" cm="1">
        <f t="array" ref="H36">SUMIFS('MN_GHG_Agr Emiss'!$I$6:$I$38,'MN_GHG_Agr Emiss'!$C$6:$C$38,'BPEiC-CH4'!$B$1)*INDEX('Multipliers and Adjustments'!$B159:$Z159,MATCH(H$2&amp;$B$1,'Multipliers and Adjustments'!$B$123:$Z$123&amp;'Multipliers and Adjustments'!$B$124:$Z$124,0))</f>
        <v>8709087125915.9883</v>
      </c>
      <c r="I36" s="147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Downscale'!I$10</f>
        <v>5811752841.3509274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6">
        <v>2050</v>
      </c>
      <c r="B37" s="147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Downscale'!B$10</f>
        <v>0</v>
      </c>
      <c r="C37" s="217" cm="1">
        <f t="array" ref="C37">SUMIFS('EPA non-CO2 Data'!$I:$I,'EPA non-CO2 Data'!$A:$A,'Country Selector'!$A$2,'EPA non-CO2 Data'!$K:$K,$B$1,'EPA non-CO2 Data'!$J:$J,C$2,'EPA non-CO2 Data'!$F:$F,$A37)*'Multipliers and Adjustments'!$B$71*10^12*INDEX('Multipliers and Adjustments'!$B160:$Z160,MATCH(C$2&amp;$B$1,'Multipliers and Adjustments'!$B$123:$Z$123&amp;'Multipliers and Adjustments'!$B$124:$Z$124,0))*'State Downscale'!C$10</f>
        <v>787924357810.6991</v>
      </c>
      <c r="D37" s="147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Downscale'!D$10</f>
        <v>0</v>
      </c>
      <c r="E37" s="147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Downscale'!E$10</f>
        <v>0</v>
      </c>
      <c r="F37" s="147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Downscale'!F$10</f>
        <v>0</v>
      </c>
      <c r="G37" s="147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Downscale'!G$10</f>
        <v>2215880987851.0938</v>
      </c>
      <c r="H37" s="182" cm="1">
        <f t="array" ref="H37">SUMIFS('MN_GHG_Agr Emiss'!$I$6:$I$38,'MN_GHG_Agr Emiss'!$C$6:$C$38,'BPEiC-CH4'!$B$1)*INDEX('Multipliers and Adjustments'!$B160:$Z160,MATCH(H$2&amp;$B$1,'Multipliers and Adjustments'!$B$123:$Z$123&amp;'Multipliers and Adjustments'!$B$124:$Z$124,0))</f>
        <v>8709087125915.9883</v>
      </c>
      <c r="I37" s="147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Downscale'!I$10</f>
        <v>5811752841.3509274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6"/>
      <c r="B38" s="6"/>
      <c r="C38" s="6"/>
      <c r="D38" s="6"/>
      <c r="E38" s="6"/>
      <c r="F38" s="6"/>
      <c r="G38" s="6"/>
      <c r="H38" s="6"/>
      <c r="I38" s="6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6"/>
      <c r="B39" s="6"/>
      <c r="C39" s="6"/>
      <c r="D39" s="6"/>
      <c r="E39" s="6"/>
      <c r="F39" s="6"/>
      <c r="G39" s="6"/>
      <c r="H39" s="6"/>
      <c r="I39" s="6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6"/>
      <c r="B40" s="6"/>
      <c r="C40" s="6"/>
      <c r="D40" s="6"/>
      <c r="E40" s="6"/>
      <c r="F40" s="6"/>
      <c r="G40" s="6"/>
      <c r="H40" s="6"/>
      <c r="I40" s="6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6"/>
      <c r="B41" s="6"/>
      <c r="C41" s="6"/>
      <c r="D41" s="6"/>
      <c r="E41" s="6"/>
      <c r="F41" s="6"/>
      <c r="G41" s="6"/>
      <c r="H41" s="6"/>
      <c r="I41" s="6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6"/>
      <c r="B42" s="6"/>
      <c r="C42" s="6"/>
      <c r="D42" s="6"/>
      <c r="E42" s="6"/>
      <c r="F42" s="6"/>
      <c r="G42" s="6"/>
      <c r="H42" s="6"/>
      <c r="I42" s="6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6"/>
      <c r="B43" s="6"/>
      <c r="C43" s="6"/>
      <c r="D43" s="6"/>
      <c r="E43" s="6"/>
      <c r="F43" s="6"/>
      <c r="G43" s="6"/>
      <c r="H43" s="6"/>
      <c r="I43" s="6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6"/>
      <c r="B44" s="6"/>
      <c r="C44" s="6"/>
      <c r="D44" s="6"/>
      <c r="E44" s="6"/>
      <c r="F44" s="6"/>
      <c r="G44" s="6"/>
      <c r="H44" s="6"/>
      <c r="I44" s="6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6"/>
      <c r="B45" s="6"/>
      <c r="C45" s="6"/>
      <c r="D45" s="6"/>
      <c r="E45" s="6"/>
      <c r="F45" s="6"/>
      <c r="G45" s="6"/>
      <c r="H45" s="6"/>
      <c r="I45" s="6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6"/>
      <c r="B46" s="6"/>
      <c r="C46" s="6"/>
      <c r="D46" s="6"/>
      <c r="E46" s="6"/>
      <c r="F46" s="6"/>
      <c r="G46" s="6"/>
      <c r="H46" s="6"/>
      <c r="I46" s="6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6"/>
      <c r="B47" s="6"/>
      <c r="C47" s="6"/>
      <c r="D47" s="6"/>
      <c r="E47" s="6"/>
      <c r="F47" s="6"/>
      <c r="G47" s="6"/>
      <c r="H47" s="6"/>
      <c r="I47" s="6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6"/>
      <c r="B48" s="6"/>
      <c r="C48" s="6"/>
      <c r="D48" s="6"/>
      <c r="E48" s="6"/>
      <c r="F48" s="6"/>
      <c r="G48" s="6"/>
      <c r="H48" s="6"/>
      <c r="I48" s="6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6"/>
      <c r="B49" s="6"/>
      <c r="C49" s="6"/>
      <c r="D49" s="6"/>
      <c r="E49" s="6"/>
      <c r="F49" s="6"/>
      <c r="G49" s="6"/>
      <c r="H49" s="6"/>
      <c r="I49" s="6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6"/>
      <c r="B50" s="6"/>
      <c r="C50" s="6"/>
      <c r="D50" s="6"/>
      <c r="E50" s="6"/>
      <c r="F50" s="6"/>
      <c r="G50" s="6"/>
      <c r="H50" s="6"/>
      <c r="I50" s="6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6"/>
      <c r="B51" s="6"/>
      <c r="C51" s="6"/>
      <c r="D51" s="6"/>
      <c r="E51" s="6"/>
      <c r="F51" s="6"/>
      <c r="G51" s="6"/>
      <c r="H51" s="6"/>
      <c r="I51" s="6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6"/>
      <c r="B52" s="6"/>
      <c r="C52" s="6"/>
      <c r="D52" s="6"/>
      <c r="E52" s="6"/>
      <c r="F52" s="6"/>
      <c r="G52" s="6"/>
      <c r="H52" s="6"/>
      <c r="I52" s="6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6"/>
      <c r="B53" s="6"/>
      <c r="C53" s="6"/>
      <c r="D53" s="6"/>
      <c r="E53" s="6"/>
      <c r="F53" s="6"/>
      <c r="G53" s="6"/>
      <c r="H53" s="6"/>
      <c r="I53" s="6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6"/>
      <c r="B54" s="6"/>
      <c r="C54" s="6"/>
      <c r="D54" s="6"/>
      <c r="E54" s="6"/>
      <c r="F54" s="6"/>
      <c r="G54" s="6"/>
      <c r="H54" s="6"/>
      <c r="I54" s="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6"/>
      <c r="B55" s="6"/>
      <c r="C55" s="6"/>
      <c r="D55" s="6"/>
      <c r="E55" s="6"/>
      <c r="F55" s="6"/>
      <c r="G55" s="6"/>
      <c r="H55" s="6"/>
      <c r="I55" s="6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6"/>
      <c r="B56" s="6"/>
      <c r="C56" s="6"/>
      <c r="D56" s="6"/>
      <c r="E56" s="6"/>
      <c r="F56" s="6"/>
      <c r="G56" s="6"/>
      <c r="H56" s="6"/>
      <c r="I56" s="6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6"/>
      <c r="B57" s="6"/>
      <c r="C57" s="6"/>
      <c r="D57" s="6"/>
      <c r="E57" s="6"/>
      <c r="F57" s="6"/>
      <c r="G57" s="6"/>
      <c r="H57" s="6"/>
      <c r="I57" s="6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6"/>
      <c r="B58" s="6"/>
      <c r="C58" s="6"/>
      <c r="D58" s="6"/>
      <c r="E58" s="6"/>
      <c r="F58" s="6"/>
      <c r="G58" s="6"/>
      <c r="H58" s="6"/>
      <c r="I58" s="6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6"/>
      <c r="B59" s="6"/>
      <c r="C59" s="6"/>
      <c r="D59" s="6"/>
      <c r="E59" s="6"/>
      <c r="F59" s="6"/>
      <c r="G59" s="6"/>
      <c r="H59" s="6"/>
      <c r="I59" s="6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6"/>
      <c r="B60" s="6"/>
      <c r="C60" s="6"/>
      <c r="D60" s="6"/>
      <c r="E60" s="6"/>
      <c r="F60" s="6"/>
      <c r="G60" s="6"/>
      <c r="H60" s="6"/>
      <c r="I60" s="6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6"/>
      <c r="B61" s="6"/>
      <c r="C61" s="6"/>
      <c r="D61" s="6"/>
      <c r="E61" s="6"/>
      <c r="F61" s="6"/>
      <c r="G61" s="6"/>
      <c r="H61" s="6"/>
      <c r="I61" s="6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6"/>
      <c r="B62" s="6"/>
      <c r="C62" s="6"/>
      <c r="D62" s="6"/>
      <c r="E62" s="6"/>
      <c r="F62" s="6"/>
      <c r="G62" s="6"/>
      <c r="H62" s="6"/>
      <c r="I62" s="6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6"/>
      <c r="B63" s="6"/>
      <c r="C63" s="6"/>
      <c r="D63" s="6"/>
      <c r="E63" s="6"/>
      <c r="F63" s="6"/>
      <c r="G63" s="6"/>
      <c r="H63" s="6"/>
      <c r="I63" s="6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6"/>
      <c r="B64" s="6"/>
      <c r="C64" s="6"/>
      <c r="D64" s="6"/>
      <c r="E64" s="6"/>
      <c r="F64" s="6"/>
      <c r="G64" s="6"/>
      <c r="H64" s="6"/>
      <c r="I64" s="6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6"/>
      <c r="B65" s="6"/>
      <c r="C65" s="6"/>
      <c r="D65" s="6"/>
      <c r="E65" s="6"/>
      <c r="F65" s="6"/>
      <c r="G65" s="6"/>
      <c r="H65" s="6"/>
      <c r="I65" s="6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6"/>
      <c r="B66" s="6"/>
      <c r="C66" s="6"/>
      <c r="D66" s="6"/>
      <c r="E66" s="6"/>
      <c r="F66" s="6"/>
      <c r="G66" s="6"/>
      <c r="H66" s="6"/>
      <c r="I66" s="6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6"/>
      <c r="B67" s="6"/>
      <c r="C67" s="6"/>
      <c r="D67" s="6"/>
      <c r="E67" s="6"/>
      <c r="F67" s="6"/>
      <c r="G67" s="6"/>
      <c r="H67" s="6"/>
      <c r="I67" s="6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6"/>
      <c r="B68" s="6"/>
      <c r="C68" s="6"/>
      <c r="D68" s="6"/>
      <c r="E68" s="6"/>
      <c r="F68" s="6"/>
      <c r="G68" s="6"/>
      <c r="H68" s="6"/>
      <c r="I68" s="6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6"/>
      <c r="B69" s="6"/>
      <c r="C69" s="6"/>
      <c r="D69" s="6"/>
      <c r="E69" s="6"/>
      <c r="F69" s="6"/>
      <c r="G69" s="6"/>
      <c r="H69" s="6"/>
      <c r="I69" s="6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6"/>
      <c r="B70" s="6"/>
      <c r="C70" s="6"/>
      <c r="D70" s="6"/>
      <c r="E70" s="6"/>
      <c r="F70" s="6"/>
      <c r="G70" s="6"/>
      <c r="H70" s="6"/>
      <c r="I70" s="6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6"/>
      <c r="B71" s="6"/>
      <c r="C71" s="6"/>
      <c r="D71" s="6"/>
      <c r="E71" s="6"/>
      <c r="F71" s="6"/>
      <c r="G71" s="6"/>
      <c r="H71" s="6"/>
      <c r="I71" s="6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6"/>
      <c r="B72" s="6"/>
      <c r="C72" s="6"/>
      <c r="D72" s="6"/>
      <c r="E72" s="6"/>
      <c r="F72" s="6"/>
      <c r="G72" s="6"/>
      <c r="H72" s="6"/>
      <c r="I72" s="6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6"/>
      <c r="B73" s="6"/>
      <c r="C73" s="6"/>
      <c r="D73" s="6"/>
      <c r="E73" s="6"/>
      <c r="F73" s="6"/>
      <c r="G73" s="6"/>
      <c r="H73" s="6"/>
      <c r="I73" s="6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6"/>
      <c r="B74" s="6"/>
      <c r="C74" s="6"/>
      <c r="D74" s="6"/>
      <c r="E74" s="6"/>
      <c r="F74" s="6"/>
      <c r="G74" s="6"/>
      <c r="H74" s="6"/>
      <c r="I74" s="6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6"/>
      <c r="B75" s="6"/>
      <c r="C75" s="6"/>
      <c r="D75" s="6"/>
      <c r="E75" s="6"/>
      <c r="F75" s="6"/>
      <c r="G75" s="6"/>
      <c r="H75" s="6"/>
      <c r="I75" s="6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6"/>
      <c r="B76" s="6"/>
      <c r="C76" s="6"/>
      <c r="D76" s="6"/>
      <c r="E76" s="6"/>
      <c r="F76" s="6"/>
      <c r="G76" s="6"/>
      <c r="H76" s="6"/>
      <c r="I76" s="6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6"/>
      <c r="B77" s="6"/>
      <c r="C77" s="6"/>
      <c r="D77" s="6"/>
      <c r="E77" s="6"/>
      <c r="F77" s="6"/>
      <c r="G77" s="6"/>
      <c r="H77" s="6"/>
      <c r="I77" s="6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6"/>
      <c r="B78" s="6"/>
      <c r="C78" s="6"/>
      <c r="D78" s="6"/>
      <c r="E78" s="6"/>
      <c r="F78" s="6"/>
      <c r="G78" s="6"/>
      <c r="H78" s="6"/>
      <c r="I78" s="6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6"/>
      <c r="B79" s="6"/>
      <c r="C79" s="6"/>
      <c r="D79" s="6"/>
      <c r="E79" s="6"/>
      <c r="F79" s="6"/>
      <c r="G79" s="6"/>
      <c r="H79" s="6"/>
      <c r="I79" s="6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6"/>
      <c r="B80" s="6"/>
      <c r="C80" s="6"/>
      <c r="D80" s="6"/>
      <c r="E80" s="6"/>
      <c r="F80" s="6"/>
      <c r="G80" s="6"/>
      <c r="H80" s="6"/>
      <c r="I80" s="6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6"/>
      <c r="B81" s="6"/>
      <c r="C81" s="6"/>
      <c r="D81" s="6"/>
      <c r="E81" s="6"/>
      <c r="F81" s="6"/>
      <c r="G81" s="6"/>
      <c r="H81" s="6"/>
      <c r="I81" s="6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6"/>
      <c r="B82" s="6"/>
      <c r="C82" s="6"/>
      <c r="D82" s="6"/>
      <c r="E82" s="6"/>
      <c r="F82" s="6"/>
      <c r="G82" s="6"/>
      <c r="H82" s="6"/>
      <c r="I82" s="6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6"/>
      <c r="B83" s="6"/>
      <c r="C83" s="6"/>
      <c r="D83" s="6"/>
      <c r="E83" s="6"/>
      <c r="F83" s="6"/>
      <c r="G83" s="6"/>
      <c r="H83" s="6"/>
      <c r="I83" s="6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6"/>
      <c r="B84" s="6"/>
      <c r="C84" s="6"/>
      <c r="D84" s="6"/>
      <c r="E84" s="6"/>
      <c r="F84" s="6"/>
      <c r="G84" s="6"/>
      <c r="H84" s="6"/>
      <c r="I84" s="6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6"/>
      <c r="B85" s="6"/>
      <c r="C85" s="6"/>
      <c r="D85" s="6"/>
      <c r="E85" s="6"/>
      <c r="F85" s="6"/>
      <c r="G85" s="6"/>
      <c r="H85" s="6"/>
      <c r="I85" s="6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6"/>
      <c r="B86" s="6"/>
      <c r="C86" s="6"/>
      <c r="D86" s="6"/>
      <c r="E86" s="6"/>
      <c r="F86" s="6"/>
      <c r="G86" s="6"/>
      <c r="H86" s="6"/>
      <c r="I86" s="6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6"/>
      <c r="B87" s="6"/>
      <c r="C87" s="6"/>
      <c r="D87" s="6"/>
      <c r="E87" s="6"/>
      <c r="F87" s="6"/>
      <c r="G87" s="6"/>
      <c r="H87" s="6"/>
      <c r="I87" s="6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6"/>
      <c r="B88" s="6"/>
      <c r="C88" s="6"/>
      <c r="D88" s="6"/>
      <c r="E88" s="6"/>
      <c r="F88" s="6"/>
      <c r="G88" s="6"/>
      <c r="H88" s="6"/>
      <c r="I88" s="6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6"/>
      <c r="B89" s="6"/>
      <c r="C89" s="6"/>
      <c r="D89" s="6"/>
      <c r="E89" s="6"/>
      <c r="F89" s="6"/>
      <c r="G89" s="6"/>
      <c r="H89" s="6"/>
      <c r="I89" s="6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6"/>
      <c r="B90" s="6"/>
      <c r="C90" s="6"/>
      <c r="D90" s="6"/>
      <c r="E90" s="6"/>
      <c r="F90" s="6"/>
      <c r="G90" s="6"/>
      <c r="H90" s="6"/>
      <c r="I90" s="6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6"/>
      <c r="B91" s="6"/>
      <c r="C91" s="6"/>
      <c r="D91" s="6"/>
      <c r="E91" s="6"/>
      <c r="F91" s="6"/>
      <c r="G91" s="6"/>
      <c r="H91" s="6"/>
      <c r="I91" s="6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6"/>
      <c r="B92" s="6"/>
      <c r="C92" s="6"/>
      <c r="D92" s="6"/>
      <c r="E92" s="6"/>
      <c r="F92" s="6"/>
      <c r="G92" s="6"/>
      <c r="H92" s="6"/>
      <c r="I92" s="6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6"/>
      <c r="B93" s="6"/>
      <c r="C93" s="6"/>
      <c r="D93" s="6"/>
      <c r="E93" s="6"/>
      <c r="F93" s="6"/>
      <c r="G93" s="6"/>
      <c r="H93" s="6"/>
      <c r="I93" s="6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6"/>
      <c r="B94" s="6"/>
      <c r="C94" s="6"/>
      <c r="D94" s="6"/>
      <c r="E94" s="6"/>
      <c r="F94" s="6"/>
      <c r="G94" s="6"/>
      <c r="H94" s="6"/>
      <c r="I94" s="6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6"/>
      <c r="B95" s="6"/>
      <c r="C95" s="6"/>
      <c r="D95" s="6"/>
      <c r="E95" s="6"/>
      <c r="F95" s="6"/>
      <c r="G95" s="6"/>
      <c r="H95" s="6"/>
      <c r="I95" s="6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6"/>
      <c r="B96" s="6"/>
      <c r="C96" s="6"/>
      <c r="D96" s="6"/>
      <c r="E96" s="6"/>
      <c r="F96" s="6"/>
      <c r="G96" s="6"/>
      <c r="H96" s="6"/>
      <c r="I96" s="6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6"/>
      <c r="B97" s="6"/>
      <c r="C97" s="6"/>
      <c r="D97" s="6"/>
      <c r="E97" s="6"/>
      <c r="F97" s="6"/>
      <c r="G97" s="6"/>
      <c r="H97" s="6"/>
      <c r="I97" s="6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6"/>
      <c r="B98" s="6"/>
      <c r="C98" s="6"/>
      <c r="D98" s="6"/>
      <c r="E98" s="6"/>
      <c r="F98" s="6"/>
      <c r="G98" s="6"/>
      <c r="H98" s="6"/>
      <c r="I98" s="6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6"/>
      <c r="B99" s="6"/>
      <c r="C99" s="6"/>
      <c r="D99" s="6"/>
      <c r="E99" s="6"/>
      <c r="F99" s="6"/>
      <c r="G99" s="6"/>
      <c r="H99" s="6"/>
      <c r="I99" s="6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2F5496"/>
  </sheetPr>
  <dimension ref="A1:Z1000"/>
  <sheetViews>
    <sheetView workbookViewId="0">
      <selection activeCell="H3" sqref="H3"/>
    </sheetView>
  </sheetViews>
  <sheetFormatPr defaultColWidth="12.625" defaultRowHeight="15" customHeight="1"/>
  <cols>
    <col min="1" max="1" width="9" style="149" customWidth="1"/>
    <col min="2" max="2" width="16.625" style="149" customWidth="1"/>
    <col min="3" max="9" width="17.625" style="149" customWidth="1"/>
    <col min="10" max="26" width="9" style="149" customWidth="1"/>
  </cols>
  <sheetData>
    <row r="1" spans="1:26">
      <c r="A1" s="143" t="s">
        <v>8465</v>
      </c>
      <c r="B1" s="144" t="s">
        <v>188</v>
      </c>
      <c r="C1" s="145" t="s">
        <v>8466</v>
      </c>
      <c r="D1" s="6"/>
      <c r="E1" s="6"/>
      <c r="F1" s="6"/>
      <c r="G1" s="6"/>
      <c r="H1" s="6"/>
      <c r="I1" s="6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30">
      <c r="A2" s="32" t="s">
        <v>668</v>
      </c>
      <c r="B2" s="142" t="s">
        <v>632</v>
      </c>
      <c r="C2" s="142" t="s">
        <v>635</v>
      </c>
      <c r="D2" s="142" t="s">
        <v>636</v>
      </c>
      <c r="E2" s="142" t="s">
        <v>637</v>
      </c>
      <c r="F2" s="142" t="s">
        <v>640</v>
      </c>
      <c r="G2" s="142" t="s">
        <v>641</v>
      </c>
      <c r="H2" s="142" t="s">
        <v>642</v>
      </c>
      <c r="I2" s="142" t="s">
        <v>643</v>
      </c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spans="1:26">
      <c r="A3" s="32">
        <v>2016</v>
      </c>
      <c r="B3" s="147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Downscale'!B$9</f>
        <v>0</v>
      </c>
      <c r="C3" s="147">
        <f t="array" ref="C3">SUMIFS('EPA non-CO2 Data'!$I:$I,'EPA non-CO2 Data'!$A:$A,'Country Selector'!$A$2,'EPA non-CO2 Data'!$K:$K,$B$1,'EPA non-CO2 Data'!$J:$J,C$2,'EPA non-CO2 Data'!$F:$F,$A3)*10^12*INDEX('Multipliers and Adjustments'!$B126:$Z126,MATCH(C$2&amp;$B$1,'Multipliers and Adjustments'!$B$123:$Z$123&amp;'Multipliers and Adjustments'!$B$124:$Z$124,0))*'State Downscale'!C$9</f>
        <v>0</v>
      </c>
      <c r="D3" s="147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Downscale'!D$9</f>
        <v>0</v>
      </c>
      <c r="E3" s="147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Downscale'!E$9</f>
        <v>279305061.19500029</v>
      </c>
      <c r="F3" s="147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Downscale'!F$9</f>
        <v>0</v>
      </c>
      <c r="G3" s="147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Downscale'!G$9</f>
        <v>406953895732.1557</v>
      </c>
      <c r="H3" s="182" cm="1">
        <f t="array" ref="H3">SUMIFS('MN_GHG_Agr Emiss'!$I$6:$I$38,'MN_GHG_Agr Emiss'!$C$6:$C$38,$B$1)*INDEX('Multipliers and Adjustments'!$B126:$Z126,MATCH(H$2&amp;$B$1,'Multipliers and Adjustments'!$B$123:$Z$123&amp;'Multipliers and Adjustments'!$B$124:$Z$124,0))</f>
        <v>12982596808281.668</v>
      </c>
      <c r="I3" s="147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Downscale'!I$9</f>
        <v>53812650051.345161</v>
      </c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>
      <c r="A4" s="6">
        <v>2017</v>
      </c>
      <c r="B4" s="147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Downscale'!B$9</f>
        <v>0</v>
      </c>
      <c r="C4" s="147">
        <f t="array" ref="C4">SUMIFS('EPA non-CO2 Data'!$I:$I,'EPA non-CO2 Data'!$A:$A,'Country Selector'!$A$2,'EPA non-CO2 Data'!$K:$K,$B$1,'EPA non-CO2 Data'!$J:$J,C$2,'EPA non-CO2 Data'!$F:$F,$A4)*10^12*INDEX('Multipliers and Adjustments'!$B127:$Z127,MATCH(C$2&amp;$B$1,'Multipliers and Adjustments'!$B$123:$Z$123&amp;'Multipliers and Adjustments'!$B$124:$Z$124,0))*'State Downscale'!C$9</f>
        <v>0</v>
      </c>
      <c r="D4" s="147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Downscale'!D$9</f>
        <v>0</v>
      </c>
      <c r="E4" s="147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Downscale'!E$9</f>
        <v>290553159.23330432</v>
      </c>
      <c r="F4" s="147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Downscale'!F$9</f>
        <v>0</v>
      </c>
      <c r="G4" s="147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Downscale'!G$9</f>
        <v>409157151637.23822</v>
      </c>
      <c r="H4" s="182" cm="1">
        <f t="array" ref="H4">SUMIFS('MN_GHG_Agr Emiss'!$I$6:$I$38,'MN_GHG_Agr Emiss'!$C$6:$C$38,$B$1)*INDEX('Multipliers and Adjustments'!$B127:$Z127,MATCH(H$2&amp;$B$1,'Multipliers and Adjustments'!$B$123:$Z$123&amp;'Multipliers and Adjustments'!$B$124:$Z$124,0))</f>
        <v>12982596808281.668</v>
      </c>
      <c r="I4" s="147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Downscale'!I$9</f>
        <v>53812650051.345161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6">
        <v>2018</v>
      </c>
      <c r="B5" s="147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Downscale'!B$9</f>
        <v>0</v>
      </c>
      <c r="C5" s="147">
        <f t="array" ref="C5">SUMIFS('EPA non-CO2 Data'!$I:$I,'EPA non-CO2 Data'!$A:$A,'Country Selector'!$A$2,'EPA non-CO2 Data'!$K:$K,$B$1,'EPA non-CO2 Data'!$J:$J,C$2,'EPA non-CO2 Data'!$F:$F,$A5)*10^12*INDEX('Multipliers and Adjustments'!$B128:$Z128,MATCH(C$2&amp;$B$1,'Multipliers and Adjustments'!$B$123:$Z$123&amp;'Multipliers and Adjustments'!$B$124:$Z$124,0))*'State Downscale'!C$9</f>
        <v>0</v>
      </c>
      <c r="D5" s="147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Downscale'!D$9</f>
        <v>0</v>
      </c>
      <c r="E5" s="147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Downscale'!E$9</f>
        <v>301801257.27160692</v>
      </c>
      <c r="F5" s="147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Downscale'!F$9</f>
        <v>0</v>
      </c>
      <c r="G5" s="147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Downscale'!G$9</f>
        <v>411360407542.32129</v>
      </c>
      <c r="H5" s="182" cm="1">
        <f t="array" ref="H5">SUMIFS('MN_GHG_Agr Emiss'!$I$6:$I$38,'MN_GHG_Agr Emiss'!$C$6:$C$38,$B$1)*INDEX('Multipliers and Adjustments'!$B128:$Z128,MATCH(H$2&amp;$B$1,'Multipliers and Adjustments'!$B$123:$Z$123&amp;'Multipliers and Adjustments'!$B$124:$Z$124,0))</f>
        <v>12982596808281.668</v>
      </c>
      <c r="I5" s="147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Downscale'!I$9</f>
        <v>53812650051.345161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6">
        <v>2019</v>
      </c>
      <c r="B6" s="147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Downscale'!B$9</f>
        <v>0</v>
      </c>
      <c r="C6" s="147">
        <f t="array" ref="C6">SUMIFS('EPA non-CO2 Data'!$I:$I,'EPA non-CO2 Data'!$A:$A,'Country Selector'!$A$2,'EPA non-CO2 Data'!$K:$K,$B$1,'EPA non-CO2 Data'!$J:$J,C$2,'EPA non-CO2 Data'!$F:$F,$A6)*10^12*INDEX('Multipliers and Adjustments'!$B129:$Z129,MATCH(C$2&amp;$B$1,'Multipliers and Adjustments'!$B$123:$Z$123&amp;'Multipliers and Adjustments'!$B$124:$Z$124,0))*'State Downscale'!C$9</f>
        <v>0</v>
      </c>
      <c r="D6" s="147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Downscale'!D$9</f>
        <v>0</v>
      </c>
      <c r="E6" s="147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Downscale'!E$9</f>
        <v>313049355.30991095</v>
      </c>
      <c r="F6" s="147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Downscale'!F$9</f>
        <v>0</v>
      </c>
      <c r="G6" s="147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Downscale'!G$9</f>
        <v>413563663447.40375</v>
      </c>
      <c r="H6" s="182" cm="1">
        <f t="array" ref="H6">SUMIFS('MN_GHG_Agr Emiss'!$I$6:$I$38,'MN_GHG_Agr Emiss'!$C$6:$C$38,$B$1)*INDEX('Multipliers and Adjustments'!$B129:$Z129,MATCH(H$2&amp;$B$1,'Multipliers and Adjustments'!$B$123:$Z$123&amp;'Multipliers and Adjustments'!$B$124:$Z$124,0))</f>
        <v>12982596808281.668</v>
      </c>
      <c r="I6" s="147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Downscale'!I$9</f>
        <v>53812650051.345161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6">
        <v>2020</v>
      </c>
      <c r="B7" s="147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Downscale'!B$9</f>
        <v>0</v>
      </c>
      <c r="C7" s="147">
        <f t="array" ref="C7">SUMIFS('EPA non-CO2 Data'!$I:$I,'EPA non-CO2 Data'!$A:$A,'Country Selector'!$A$2,'EPA non-CO2 Data'!$K:$K,$B$1,'EPA non-CO2 Data'!$J:$J,C$2,'EPA non-CO2 Data'!$F:$F,$A7)*10^12*INDEX('Multipliers and Adjustments'!$B130:$Z130,MATCH(C$2&amp;$B$1,'Multipliers and Adjustments'!$B$123:$Z$123&amp;'Multipliers and Adjustments'!$B$124:$Z$124,0))*'State Downscale'!C$9</f>
        <v>0</v>
      </c>
      <c r="D7" s="147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Downscale'!D$9</f>
        <v>0</v>
      </c>
      <c r="E7" s="147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Downscale'!E$9</f>
        <v>324297453.34821504</v>
      </c>
      <c r="F7" s="147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Downscale'!F$9</f>
        <v>0</v>
      </c>
      <c r="G7" s="147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Downscale'!G$9</f>
        <v>415766919352.48627</v>
      </c>
      <c r="H7" s="182" cm="1">
        <f t="array" ref="H7">SUMIFS('MN_GHG_Agr Emiss'!$I$6:$I$38,'MN_GHG_Agr Emiss'!$C$6:$C$38,$B$1)*INDEX('Multipliers and Adjustments'!$B130:$Z130,MATCH(H$2&amp;$B$1,'Multipliers and Adjustments'!$B$123:$Z$123&amp;'Multipliers and Adjustments'!$B$124:$Z$124,0))</f>
        <v>12982596808281.668</v>
      </c>
      <c r="I7" s="147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Downscale'!I$9</f>
        <v>53812650051.345161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6">
        <v>2021</v>
      </c>
      <c r="B8" s="147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Downscale'!B$9</f>
        <v>0</v>
      </c>
      <c r="C8" s="147">
        <f t="array" ref="C8">SUMIFS('EPA non-CO2 Data'!$I:$I,'EPA non-CO2 Data'!$A:$A,'Country Selector'!$A$2,'EPA non-CO2 Data'!$K:$K,$B$1,'EPA non-CO2 Data'!$J:$J,C$2,'EPA non-CO2 Data'!$F:$F,$A8)*10^12*INDEX('Multipliers and Adjustments'!$B131:$Z131,MATCH(C$2&amp;$B$1,'Multipliers and Adjustments'!$B$123:$Z$123&amp;'Multipliers and Adjustments'!$B$124:$Z$124,0))*'State Downscale'!C$9</f>
        <v>0</v>
      </c>
      <c r="D8" s="147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Downscale'!D$9</f>
        <v>0</v>
      </c>
      <c r="E8" s="147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Downscale'!E$9</f>
        <v>337412267.45015258</v>
      </c>
      <c r="F8" s="147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Downscale'!F$9</f>
        <v>0</v>
      </c>
      <c r="G8" s="147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Downscale'!G$9</f>
        <v>417926566811.60553</v>
      </c>
      <c r="H8" s="182" cm="1">
        <f t="array" ref="H8">SUMIFS('MN_GHG_Agr Emiss'!$I$6:$I$38,'MN_GHG_Agr Emiss'!$C$6:$C$38,$B$1)*INDEX('Multipliers and Adjustments'!$B131:$Z131,MATCH(H$2&amp;$B$1,'Multipliers and Adjustments'!$B$123:$Z$123&amp;'Multipliers and Adjustments'!$B$124:$Z$124,0))</f>
        <v>12982596808281.668</v>
      </c>
      <c r="I8" s="147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Downscale'!I$9</f>
        <v>53812650051.345161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6">
        <v>2022</v>
      </c>
      <c r="B9" s="147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Downscale'!B$9</f>
        <v>0</v>
      </c>
      <c r="C9" s="147">
        <f t="array" ref="C9">SUMIFS('EPA non-CO2 Data'!$I:$I,'EPA non-CO2 Data'!$A:$A,'Country Selector'!$A$2,'EPA non-CO2 Data'!$K:$K,$B$1,'EPA non-CO2 Data'!$J:$J,C$2,'EPA non-CO2 Data'!$F:$F,$A9)*10^12*INDEX('Multipliers and Adjustments'!$B132:$Z132,MATCH(C$2&amp;$B$1,'Multipliers and Adjustments'!$B$123:$Z$123&amp;'Multipliers and Adjustments'!$B$124:$Z$124,0))*'State Downscale'!C$9</f>
        <v>0</v>
      </c>
      <c r="D9" s="147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Downscale'!D$9</f>
        <v>0</v>
      </c>
      <c r="E9" s="147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Downscale'!E$9</f>
        <v>350527081.55209184</v>
      </c>
      <c r="F9" s="147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Downscale'!F$9</f>
        <v>0</v>
      </c>
      <c r="G9" s="147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Downscale'!G$9</f>
        <v>420086214270.72485</v>
      </c>
      <c r="H9" s="182" cm="1">
        <f t="array" ref="H9">SUMIFS('MN_GHG_Agr Emiss'!$I$6:$I$38,'MN_GHG_Agr Emiss'!$C$6:$C$38,$B$1)*INDEX('Multipliers and Adjustments'!$B132:$Z132,MATCH(H$2&amp;$B$1,'Multipliers and Adjustments'!$B$123:$Z$123&amp;'Multipliers and Adjustments'!$B$124:$Z$124,0))</f>
        <v>12982596808281.668</v>
      </c>
      <c r="I9" s="147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Downscale'!I$9</f>
        <v>53812650051.345161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6">
        <v>2023</v>
      </c>
      <c r="B10" s="147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Downscale'!B$9</f>
        <v>0</v>
      </c>
      <c r="C10" s="147">
        <f t="array" ref="C10">SUMIFS('EPA non-CO2 Data'!$I:$I,'EPA non-CO2 Data'!$A:$A,'Country Selector'!$A$2,'EPA non-CO2 Data'!$K:$K,$B$1,'EPA non-CO2 Data'!$J:$J,C$2,'EPA non-CO2 Data'!$F:$F,$A10)*10^12*INDEX('Multipliers and Adjustments'!$B133:$Z133,MATCH(C$2&amp;$B$1,'Multipliers and Adjustments'!$B$123:$Z$123&amp;'Multipliers and Adjustments'!$B$124:$Z$124,0))*'State Downscale'!C$9</f>
        <v>0</v>
      </c>
      <c r="D10" s="147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Downscale'!D$9</f>
        <v>0</v>
      </c>
      <c r="E10" s="147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Downscale'!E$9</f>
        <v>363641895.65402937</v>
      </c>
      <c r="F10" s="147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Downscale'!F$9</f>
        <v>0</v>
      </c>
      <c r="G10" s="147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Downscale'!G$9</f>
        <v>422245861729.84399</v>
      </c>
      <c r="H10" s="182" cm="1">
        <f t="array" ref="H10">SUMIFS('MN_GHG_Agr Emiss'!$I$6:$I$38,'MN_GHG_Agr Emiss'!$C$6:$C$38,$B$1)*INDEX('Multipliers and Adjustments'!$B133:$Z133,MATCH(H$2&amp;$B$1,'Multipliers and Adjustments'!$B$123:$Z$123&amp;'Multipliers and Adjustments'!$B$124:$Z$124,0))</f>
        <v>12982596808281.668</v>
      </c>
      <c r="I10" s="147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Downscale'!I$9</f>
        <v>53812650051.345161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6">
        <v>2024</v>
      </c>
      <c r="B11" s="147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Downscale'!B$9</f>
        <v>0</v>
      </c>
      <c r="C11" s="147">
        <f t="array" ref="C11">SUMIFS('EPA non-CO2 Data'!$I:$I,'EPA non-CO2 Data'!$A:$A,'Country Selector'!$A$2,'EPA non-CO2 Data'!$K:$K,$B$1,'EPA non-CO2 Data'!$J:$J,C$2,'EPA non-CO2 Data'!$F:$F,$A11)*10^12*INDEX('Multipliers and Adjustments'!$B134:$Z134,MATCH(C$2&amp;$B$1,'Multipliers and Adjustments'!$B$123:$Z$123&amp;'Multipliers and Adjustments'!$B$124:$Z$124,0))*'State Downscale'!C$9</f>
        <v>0</v>
      </c>
      <c r="D11" s="147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Downscale'!D$9</f>
        <v>0</v>
      </c>
      <c r="E11" s="147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Downscale'!E$9</f>
        <v>376756709.75596702</v>
      </c>
      <c r="F11" s="147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Downscale'!F$9</f>
        <v>0</v>
      </c>
      <c r="G11" s="147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Downscale'!G$9</f>
        <v>424405509188.96265</v>
      </c>
      <c r="H11" s="182" cm="1">
        <f t="array" ref="H11">SUMIFS('MN_GHG_Agr Emiss'!$I$6:$I$38,'MN_GHG_Agr Emiss'!$C$6:$C$38,$B$1)*INDEX('Multipliers and Adjustments'!$B134:$Z134,MATCH(H$2&amp;$B$1,'Multipliers and Adjustments'!$B$123:$Z$123&amp;'Multipliers and Adjustments'!$B$124:$Z$124,0))</f>
        <v>12982596808281.668</v>
      </c>
      <c r="I11" s="147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Downscale'!I$9</f>
        <v>53812650051.345161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6">
        <v>2025</v>
      </c>
      <c r="B12" s="147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Downscale'!B$9</f>
        <v>0</v>
      </c>
      <c r="C12" s="147">
        <f t="array" ref="C12">SUMIFS('EPA non-CO2 Data'!$I:$I,'EPA non-CO2 Data'!$A:$A,'Country Selector'!$A$2,'EPA non-CO2 Data'!$K:$K,$B$1,'EPA non-CO2 Data'!$J:$J,C$2,'EPA non-CO2 Data'!$F:$F,$A12)*10^12*INDEX('Multipliers and Adjustments'!$B135:$Z135,MATCH(C$2&amp;$B$1,'Multipliers and Adjustments'!$B$123:$Z$123&amp;'Multipliers and Adjustments'!$B$124:$Z$124,0))*'State Downscale'!C$9</f>
        <v>0</v>
      </c>
      <c r="D12" s="147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Downscale'!D$9</f>
        <v>0</v>
      </c>
      <c r="E12" s="147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Downscale'!E$9</f>
        <v>389871523.85790455</v>
      </c>
      <c r="F12" s="147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Downscale'!F$9</f>
        <v>0</v>
      </c>
      <c r="G12" s="147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Downscale'!G$9</f>
        <v>426565156648.08185</v>
      </c>
      <c r="H12" s="182" cm="1">
        <f t="array" ref="H12">SUMIFS('MN_GHG_Agr Emiss'!$I$6:$I$38,'MN_GHG_Agr Emiss'!$C$6:$C$38,$B$1)*INDEX('Multipliers and Adjustments'!$B135:$Z135,MATCH(H$2&amp;$B$1,'Multipliers and Adjustments'!$B$123:$Z$123&amp;'Multipliers and Adjustments'!$B$124:$Z$124,0))</f>
        <v>12982596808281.668</v>
      </c>
      <c r="I12" s="147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Downscale'!I$9</f>
        <v>53812650051.345161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6">
        <v>2026</v>
      </c>
      <c r="B13" s="147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Downscale'!B$9</f>
        <v>0</v>
      </c>
      <c r="C13" s="147">
        <f t="array" ref="C13">SUMIFS('EPA non-CO2 Data'!$I:$I,'EPA non-CO2 Data'!$A:$A,'Country Selector'!$A$2,'EPA non-CO2 Data'!$K:$K,$B$1,'EPA non-CO2 Data'!$J:$J,C$2,'EPA non-CO2 Data'!$F:$F,$A13)*10^12*INDEX('Multipliers and Adjustments'!$B136:$Z136,MATCH(C$2&amp;$B$1,'Multipliers and Adjustments'!$B$123:$Z$123&amp;'Multipliers and Adjustments'!$B$124:$Z$124,0))*'State Downscale'!C$9</f>
        <v>0</v>
      </c>
      <c r="D13" s="147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Downscale'!D$9</f>
        <v>0</v>
      </c>
      <c r="E13" s="147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Downscale'!E$9</f>
        <v>404999199.80935222</v>
      </c>
      <c r="F13" s="147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Downscale'!F$9</f>
        <v>0</v>
      </c>
      <c r="G13" s="147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Downscale'!G$9</f>
        <v>428564033055.34357</v>
      </c>
      <c r="H13" s="182" cm="1">
        <f t="array" ref="H13">SUMIFS('MN_GHG_Agr Emiss'!$I$6:$I$38,'MN_GHG_Agr Emiss'!$C$6:$C$38,$B$1)*INDEX('Multipliers and Adjustments'!$B136:$Z136,MATCH(H$2&amp;$B$1,'Multipliers and Adjustments'!$B$123:$Z$123&amp;'Multipliers and Adjustments'!$B$124:$Z$124,0))</f>
        <v>12982596808281.668</v>
      </c>
      <c r="I13" s="147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Downscale'!I$9</f>
        <v>53812650051.345161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6">
        <v>2027</v>
      </c>
      <c r="B14" s="147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Downscale'!B$9</f>
        <v>0</v>
      </c>
      <c r="C14" s="147">
        <f t="array" ref="C14">SUMIFS('EPA non-CO2 Data'!$I:$I,'EPA non-CO2 Data'!$A:$A,'Country Selector'!$A$2,'EPA non-CO2 Data'!$K:$K,$B$1,'EPA non-CO2 Data'!$J:$J,C$2,'EPA non-CO2 Data'!$F:$F,$A14)*10^12*INDEX('Multipliers and Adjustments'!$B137:$Z137,MATCH(C$2&amp;$B$1,'Multipliers and Adjustments'!$B$123:$Z$123&amp;'Multipliers and Adjustments'!$B$124:$Z$124,0))*'State Downscale'!C$9</f>
        <v>0</v>
      </c>
      <c r="D14" s="147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Downscale'!D$9</f>
        <v>0</v>
      </c>
      <c r="E14" s="147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Downscale'!E$9</f>
        <v>420126875.76079965</v>
      </c>
      <c r="F14" s="147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Downscale'!F$9</f>
        <v>0</v>
      </c>
      <c r="G14" s="147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Downscale'!G$9</f>
        <v>430562909462.60529</v>
      </c>
      <c r="H14" s="182" cm="1">
        <f t="array" ref="H14">SUMIFS('MN_GHG_Agr Emiss'!$I$6:$I$38,'MN_GHG_Agr Emiss'!$C$6:$C$38,$B$1)*INDEX('Multipliers and Adjustments'!$B137:$Z137,MATCH(H$2&amp;$B$1,'Multipliers and Adjustments'!$B$123:$Z$123&amp;'Multipliers and Adjustments'!$B$124:$Z$124,0))</f>
        <v>12982596808281.668</v>
      </c>
      <c r="I14" s="147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Downscale'!I$9</f>
        <v>53812650051.345161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6">
        <v>2028</v>
      </c>
      <c r="B15" s="147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Downscale'!B$9</f>
        <v>0</v>
      </c>
      <c r="C15" s="147">
        <f t="array" ref="C15">SUMIFS('EPA non-CO2 Data'!$I:$I,'EPA non-CO2 Data'!$A:$A,'Country Selector'!$A$2,'EPA non-CO2 Data'!$K:$K,$B$1,'EPA non-CO2 Data'!$J:$J,C$2,'EPA non-CO2 Data'!$F:$F,$A15)*10^12*INDEX('Multipliers and Adjustments'!$B138:$Z138,MATCH(C$2&amp;$B$1,'Multipliers and Adjustments'!$B$123:$Z$123&amp;'Multipliers and Adjustments'!$B$124:$Z$124,0))*'State Downscale'!C$9</f>
        <v>0</v>
      </c>
      <c r="D15" s="147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Downscale'!D$9</f>
        <v>0</v>
      </c>
      <c r="E15" s="147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Downscale'!E$9</f>
        <v>435254551.71224552</v>
      </c>
      <c r="F15" s="147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Downscale'!F$9</f>
        <v>0</v>
      </c>
      <c r="G15" s="147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Downscale'!G$9</f>
        <v>432561785869.86639</v>
      </c>
      <c r="H15" s="182" cm="1">
        <f t="array" ref="H15">SUMIFS('MN_GHG_Agr Emiss'!$I$6:$I$38,'MN_GHG_Agr Emiss'!$C$6:$C$38,$B$1)*INDEX('Multipliers and Adjustments'!$B138:$Z138,MATCH(H$2&amp;$B$1,'Multipliers and Adjustments'!$B$123:$Z$123&amp;'Multipliers and Adjustments'!$B$124:$Z$124,0))</f>
        <v>12982596808281.668</v>
      </c>
      <c r="I15" s="147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Downscale'!I$9</f>
        <v>53812650051.345161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6">
        <v>2029</v>
      </c>
      <c r="B16" s="147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Downscale'!B$9</f>
        <v>0</v>
      </c>
      <c r="C16" s="147">
        <f t="array" ref="C16">SUMIFS('EPA non-CO2 Data'!$I:$I,'EPA non-CO2 Data'!$A:$A,'Country Selector'!$A$2,'EPA non-CO2 Data'!$K:$K,$B$1,'EPA non-CO2 Data'!$J:$J,C$2,'EPA non-CO2 Data'!$F:$F,$A16)*10^12*INDEX('Multipliers and Adjustments'!$B139:$Z139,MATCH(C$2&amp;$B$1,'Multipliers and Adjustments'!$B$123:$Z$123&amp;'Multipliers and Adjustments'!$B$124:$Z$124,0))*'State Downscale'!C$9</f>
        <v>0</v>
      </c>
      <c r="D16" s="147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Downscale'!D$9</f>
        <v>0</v>
      </c>
      <c r="E16" s="147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Downscale'!E$9</f>
        <v>450382227.66369295</v>
      </c>
      <c r="F16" s="147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Downscale'!F$9</f>
        <v>0</v>
      </c>
      <c r="G16" s="147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Downscale'!G$9</f>
        <v>434560662277.12811</v>
      </c>
      <c r="H16" s="182" cm="1">
        <f t="array" ref="H16">SUMIFS('MN_GHG_Agr Emiss'!$I$6:$I$38,'MN_GHG_Agr Emiss'!$C$6:$C$38,$B$1)*INDEX('Multipliers and Adjustments'!$B139:$Z139,MATCH(H$2&amp;$B$1,'Multipliers and Adjustments'!$B$123:$Z$123&amp;'Multipliers and Adjustments'!$B$124:$Z$124,0))</f>
        <v>12982596808281.668</v>
      </c>
      <c r="I16" s="147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Downscale'!I$9</f>
        <v>53812650051.345161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6">
        <v>2030</v>
      </c>
      <c r="B17" s="147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Downscale'!B$9</f>
        <v>0</v>
      </c>
      <c r="C17" s="147">
        <f t="array" ref="C17">SUMIFS('EPA non-CO2 Data'!$I:$I,'EPA non-CO2 Data'!$A:$A,'Country Selector'!$A$2,'EPA non-CO2 Data'!$K:$K,$B$1,'EPA non-CO2 Data'!$J:$J,C$2,'EPA non-CO2 Data'!$F:$F,$A17)*10^12*INDEX('Multipliers and Adjustments'!$B140:$Z140,MATCH(C$2&amp;$B$1,'Multipliers and Adjustments'!$B$123:$Z$123&amp;'Multipliers and Adjustments'!$B$124:$Z$124,0))*'State Downscale'!C$9</f>
        <v>0</v>
      </c>
      <c r="D17" s="147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Downscale'!D$9</f>
        <v>0</v>
      </c>
      <c r="E17" s="147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Downscale'!E$9</f>
        <v>465509903.61513889</v>
      </c>
      <c r="F17" s="147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Downscale'!F$9</f>
        <v>0</v>
      </c>
      <c r="G17" s="147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Downscale'!G$9</f>
        <v>436559538684.38977</v>
      </c>
      <c r="H17" s="182" cm="1">
        <f t="array" ref="H17">SUMIFS('MN_GHG_Agr Emiss'!$I$6:$I$38,'MN_GHG_Agr Emiss'!$C$6:$C$38,$B$1)*INDEX('Multipliers and Adjustments'!$B140:$Z140,MATCH(H$2&amp;$B$1,'Multipliers and Adjustments'!$B$123:$Z$123&amp;'Multipliers and Adjustments'!$B$124:$Z$124,0))</f>
        <v>12982596808281.668</v>
      </c>
      <c r="I17" s="147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Downscale'!I$9</f>
        <v>53812650051.345161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6">
        <v>2031</v>
      </c>
      <c r="B18" s="147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Downscale'!B$9</f>
        <v>0</v>
      </c>
      <c r="C18" s="147">
        <f t="array" ref="C18">SUMIFS('EPA non-CO2 Data'!$I:$I,'EPA non-CO2 Data'!$A:$A,'Country Selector'!$A$2,'EPA non-CO2 Data'!$K:$K,$B$1,'EPA non-CO2 Data'!$J:$J,C$2,'EPA non-CO2 Data'!$F:$F,$A18)*10^12*INDEX('Multipliers and Adjustments'!$B141:$Z141,MATCH(C$2&amp;$B$1,'Multipliers and Adjustments'!$B$123:$Z$123&amp;'Multipliers and Adjustments'!$B$124:$Z$124,0))*'State Downscale'!C$9</f>
        <v>0</v>
      </c>
      <c r="D18" s="147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Downscale'!D$9</f>
        <v>0</v>
      </c>
      <c r="E18" s="147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Downscale'!E$9</f>
        <v>482414747.33502769</v>
      </c>
      <c r="F18" s="147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Downscale'!F$9</f>
        <v>0</v>
      </c>
      <c r="G18" s="147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Downscale'!G$9</f>
        <v>438337752611.86078</v>
      </c>
      <c r="H18" s="182" cm="1">
        <f t="array" ref="H18">SUMIFS('MN_GHG_Agr Emiss'!$I$6:$I$38,'MN_GHG_Agr Emiss'!$C$6:$C$38,$B$1)*INDEX('Multipliers and Adjustments'!$B141:$Z141,MATCH(H$2&amp;$B$1,'Multipliers and Adjustments'!$B$123:$Z$123&amp;'Multipliers and Adjustments'!$B$124:$Z$124,0))</f>
        <v>12982596808281.668</v>
      </c>
      <c r="I18" s="147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Downscale'!I$9</f>
        <v>53812650051.345161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6">
        <v>2032</v>
      </c>
      <c r="B19" s="147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Downscale'!B$9</f>
        <v>0</v>
      </c>
      <c r="C19" s="147">
        <f t="array" ref="C19">SUMIFS('EPA non-CO2 Data'!$I:$I,'EPA non-CO2 Data'!$A:$A,'Country Selector'!$A$2,'EPA non-CO2 Data'!$K:$K,$B$1,'EPA non-CO2 Data'!$J:$J,C$2,'EPA non-CO2 Data'!$F:$F,$A19)*10^12*INDEX('Multipliers and Adjustments'!$B142:$Z142,MATCH(C$2&amp;$B$1,'Multipliers and Adjustments'!$B$123:$Z$123&amp;'Multipliers and Adjustments'!$B$124:$Z$124,0))*'State Downscale'!C$9</f>
        <v>0</v>
      </c>
      <c r="D19" s="147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Downscale'!D$9</f>
        <v>0</v>
      </c>
      <c r="E19" s="147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Downscale'!E$9</f>
        <v>499319591.0549165</v>
      </c>
      <c r="F19" s="147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Downscale'!F$9</f>
        <v>0</v>
      </c>
      <c r="G19" s="147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Downscale'!G$9</f>
        <v>440115966539.33234</v>
      </c>
      <c r="H19" s="182" cm="1">
        <f t="array" ref="H19">SUMIFS('MN_GHG_Agr Emiss'!$I$6:$I$38,'MN_GHG_Agr Emiss'!$C$6:$C$38,$B$1)*INDEX('Multipliers and Adjustments'!$B142:$Z142,MATCH(H$2&amp;$B$1,'Multipliers and Adjustments'!$B$123:$Z$123&amp;'Multipliers and Adjustments'!$B$124:$Z$124,0))</f>
        <v>12982596808281.668</v>
      </c>
      <c r="I19" s="147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Downscale'!I$9</f>
        <v>53812650051.345161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6">
        <v>2033</v>
      </c>
      <c r="B20" s="147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Downscale'!B$9</f>
        <v>0</v>
      </c>
      <c r="C20" s="147">
        <f t="array" ref="C20">SUMIFS('EPA non-CO2 Data'!$I:$I,'EPA non-CO2 Data'!$A:$A,'Country Selector'!$A$2,'EPA non-CO2 Data'!$K:$K,$B$1,'EPA non-CO2 Data'!$J:$J,C$2,'EPA non-CO2 Data'!$F:$F,$A20)*10^12*INDEX('Multipliers and Adjustments'!$B143:$Z143,MATCH(C$2&amp;$B$1,'Multipliers and Adjustments'!$B$123:$Z$123&amp;'Multipliers and Adjustments'!$B$124:$Z$124,0))*'State Downscale'!C$9</f>
        <v>0</v>
      </c>
      <c r="D20" s="147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Downscale'!D$9</f>
        <v>0</v>
      </c>
      <c r="E20" s="147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Downscale'!E$9</f>
        <v>516224434.77480507</v>
      </c>
      <c r="F20" s="147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Downscale'!F$9</f>
        <v>0</v>
      </c>
      <c r="G20" s="147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Downscale'!G$9</f>
        <v>441894180466.80322</v>
      </c>
      <c r="H20" s="182" cm="1">
        <f t="array" ref="H20">SUMIFS('MN_GHG_Agr Emiss'!$I$6:$I$38,'MN_GHG_Agr Emiss'!$C$6:$C$38,$B$1)*INDEX('Multipliers and Adjustments'!$B143:$Z143,MATCH(H$2&amp;$B$1,'Multipliers and Adjustments'!$B$123:$Z$123&amp;'Multipliers and Adjustments'!$B$124:$Z$124,0))</f>
        <v>12982596808281.668</v>
      </c>
      <c r="I20" s="147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Downscale'!I$9</f>
        <v>53812650051.345161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6">
        <v>2034</v>
      </c>
      <c r="B21" s="147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Downscale'!B$9</f>
        <v>0</v>
      </c>
      <c r="C21" s="147">
        <f t="array" ref="C21">SUMIFS('EPA non-CO2 Data'!$I:$I,'EPA non-CO2 Data'!$A:$A,'Country Selector'!$A$2,'EPA non-CO2 Data'!$K:$K,$B$1,'EPA non-CO2 Data'!$J:$J,C$2,'EPA non-CO2 Data'!$F:$F,$A21)*10^12*INDEX('Multipliers and Adjustments'!$B144:$Z144,MATCH(C$2&amp;$B$1,'Multipliers and Adjustments'!$B$123:$Z$123&amp;'Multipliers and Adjustments'!$B$124:$Z$124,0))*'State Downscale'!C$9</f>
        <v>0</v>
      </c>
      <c r="D21" s="147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Downscale'!D$9</f>
        <v>0</v>
      </c>
      <c r="E21" s="147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Downscale'!E$9</f>
        <v>533129278.49469376</v>
      </c>
      <c r="F21" s="147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Downscale'!F$9</f>
        <v>0</v>
      </c>
      <c r="G21" s="147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Downscale'!G$9</f>
        <v>443672394394.27484</v>
      </c>
      <c r="H21" s="182" cm="1">
        <f t="array" ref="H21">SUMIFS('MN_GHG_Agr Emiss'!$I$6:$I$38,'MN_GHG_Agr Emiss'!$C$6:$C$38,$B$1)*INDEX('Multipliers and Adjustments'!$B144:$Z144,MATCH(H$2&amp;$B$1,'Multipliers and Adjustments'!$B$123:$Z$123&amp;'Multipliers and Adjustments'!$B$124:$Z$124,0))</f>
        <v>12982596808281.668</v>
      </c>
      <c r="I21" s="147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Downscale'!I$9</f>
        <v>53812650051.345161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6">
        <v>2035</v>
      </c>
      <c r="B22" s="147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Downscale'!B$9</f>
        <v>0</v>
      </c>
      <c r="C22" s="147">
        <f t="array" ref="C22">SUMIFS('EPA non-CO2 Data'!$I:$I,'EPA non-CO2 Data'!$A:$A,'Country Selector'!$A$2,'EPA non-CO2 Data'!$K:$K,$B$1,'EPA non-CO2 Data'!$J:$J,C$2,'EPA non-CO2 Data'!$F:$F,$A22)*10^12*INDEX('Multipliers and Adjustments'!$B145:$Z145,MATCH(C$2&amp;$B$1,'Multipliers and Adjustments'!$B$123:$Z$123&amp;'Multipliers and Adjustments'!$B$124:$Z$124,0))*'State Downscale'!C$9</f>
        <v>0</v>
      </c>
      <c r="D22" s="147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Downscale'!D$9</f>
        <v>0</v>
      </c>
      <c r="E22" s="147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Downscale'!E$9</f>
        <v>550034122.2145828</v>
      </c>
      <c r="F22" s="147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Downscale'!F$9</f>
        <v>0</v>
      </c>
      <c r="G22" s="147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Downscale'!G$9</f>
        <v>445450608321.74585</v>
      </c>
      <c r="H22" s="182" cm="1">
        <f t="array" ref="H22">SUMIFS('MN_GHG_Agr Emiss'!$I$6:$I$38,'MN_GHG_Agr Emiss'!$C$6:$C$38,$B$1)*INDEX('Multipliers and Adjustments'!$B145:$Z145,MATCH(H$2&amp;$B$1,'Multipliers and Adjustments'!$B$123:$Z$123&amp;'Multipliers and Adjustments'!$B$124:$Z$124,0))</f>
        <v>12982596808281.668</v>
      </c>
      <c r="I22" s="147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Downscale'!I$9</f>
        <v>53812650051.345161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6">
        <v>2036</v>
      </c>
      <c r="B23" s="147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Downscale'!B$9</f>
        <v>0</v>
      </c>
      <c r="C23" s="147">
        <f t="array" ref="C23">SUMIFS('EPA non-CO2 Data'!$I:$I,'EPA non-CO2 Data'!$A:$A,'Country Selector'!$A$2,'EPA non-CO2 Data'!$K:$K,$B$1,'EPA non-CO2 Data'!$J:$J,C$2,'EPA non-CO2 Data'!$F:$F,$A23)*10^12*INDEX('Multipliers and Adjustments'!$B146:$Z146,MATCH(C$2&amp;$B$1,'Multipliers and Adjustments'!$B$123:$Z$123&amp;'Multipliers and Adjustments'!$B$124:$Z$124,0))*'State Downscale'!C$9</f>
        <v>0</v>
      </c>
      <c r="D23" s="147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Downscale'!D$9</f>
        <v>0</v>
      </c>
      <c r="E23" s="147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Downscale'!E$9</f>
        <v>570070273.52009737</v>
      </c>
      <c r="F23" s="147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Downscale'!F$9</f>
        <v>0</v>
      </c>
      <c r="G23" s="147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Downscale'!G$9</f>
        <v>447041661536.92639</v>
      </c>
      <c r="H23" s="182" cm="1">
        <f t="array" ref="H23">SUMIFS('MN_GHG_Agr Emiss'!$I$6:$I$38,'MN_GHG_Agr Emiss'!$C$6:$C$38,$B$1)*INDEX('Multipliers and Adjustments'!$B146:$Z146,MATCH(H$2&amp;$B$1,'Multipliers and Adjustments'!$B$123:$Z$123&amp;'Multipliers and Adjustments'!$B$124:$Z$124,0))</f>
        <v>12982596808281.668</v>
      </c>
      <c r="I23" s="147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Downscale'!I$9</f>
        <v>53812650051.345161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6">
        <v>2037</v>
      </c>
      <c r="B24" s="147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Downscale'!B$9</f>
        <v>0</v>
      </c>
      <c r="C24" s="147">
        <f t="array" ref="C24">SUMIFS('EPA non-CO2 Data'!$I:$I,'EPA non-CO2 Data'!$A:$A,'Country Selector'!$A$2,'EPA non-CO2 Data'!$K:$K,$B$1,'EPA non-CO2 Data'!$J:$J,C$2,'EPA non-CO2 Data'!$F:$F,$A24)*10^12*INDEX('Multipliers and Adjustments'!$B147:$Z147,MATCH(C$2&amp;$B$1,'Multipliers and Adjustments'!$B$123:$Z$123&amp;'Multipliers and Adjustments'!$B$124:$Z$124,0))*'State Downscale'!C$9</f>
        <v>0</v>
      </c>
      <c r="D24" s="147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Downscale'!D$9</f>
        <v>0</v>
      </c>
      <c r="E24" s="147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Downscale'!E$9</f>
        <v>590106424.82561028</v>
      </c>
      <c r="F24" s="147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Downscale'!F$9</f>
        <v>0</v>
      </c>
      <c r="G24" s="147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Downscale'!G$9</f>
        <v>448632714752.10742</v>
      </c>
      <c r="H24" s="182" cm="1">
        <f t="array" ref="H24">SUMIFS('MN_GHG_Agr Emiss'!$I$6:$I$38,'MN_GHG_Agr Emiss'!$C$6:$C$38,$B$1)*INDEX('Multipliers and Adjustments'!$B147:$Z147,MATCH(H$2&amp;$B$1,'Multipliers and Adjustments'!$B$123:$Z$123&amp;'Multipliers and Adjustments'!$B$124:$Z$124,0))</f>
        <v>12982596808281.668</v>
      </c>
      <c r="I24" s="147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Downscale'!I$9</f>
        <v>53812650051.345161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6">
        <v>2038</v>
      </c>
      <c r="B25" s="147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Downscale'!B$9</f>
        <v>0</v>
      </c>
      <c r="C25" s="147">
        <f t="array" ref="C25">SUMIFS('EPA non-CO2 Data'!$I:$I,'EPA non-CO2 Data'!$A:$A,'Country Selector'!$A$2,'EPA non-CO2 Data'!$K:$K,$B$1,'EPA non-CO2 Data'!$J:$J,C$2,'EPA non-CO2 Data'!$F:$F,$A25)*10^12*INDEX('Multipliers and Adjustments'!$B148:$Z148,MATCH(C$2&amp;$B$1,'Multipliers and Adjustments'!$B$123:$Z$123&amp;'Multipliers and Adjustments'!$B$124:$Z$124,0))*'State Downscale'!C$9</f>
        <v>0</v>
      </c>
      <c r="D25" s="147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Downscale'!D$9</f>
        <v>0</v>
      </c>
      <c r="E25" s="147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Downscale'!E$9</f>
        <v>610142576.13112509</v>
      </c>
      <c r="F25" s="147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Downscale'!F$9</f>
        <v>0</v>
      </c>
      <c r="G25" s="147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Downscale'!G$9</f>
        <v>450223767967.28845</v>
      </c>
      <c r="H25" s="182" cm="1">
        <f t="array" ref="H25">SUMIFS('MN_GHG_Agr Emiss'!$I$6:$I$38,'MN_GHG_Agr Emiss'!$C$6:$C$38,$B$1)*INDEX('Multipliers and Adjustments'!$B148:$Z148,MATCH(H$2&amp;$B$1,'Multipliers and Adjustments'!$B$123:$Z$123&amp;'Multipliers and Adjustments'!$B$124:$Z$124,0))</f>
        <v>12982596808281.668</v>
      </c>
      <c r="I25" s="147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Downscale'!I$9</f>
        <v>53812650051.345161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6">
        <v>2039</v>
      </c>
      <c r="B26" s="147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Downscale'!B$9</f>
        <v>0</v>
      </c>
      <c r="C26" s="147">
        <f t="array" ref="C26">SUMIFS('EPA non-CO2 Data'!$I:$I,'EPA non-CO2 Data'!$A:$A,'Country Selector'!$A$2,'EPA non-CO2 Data'!$K:$K,$B$1,'EPA non-CO2 Data'!$J:$J,C$2,'EPA non-CO2 Data'!$F:$F,$A26)*10^12*INDEX('Multipliers and Adjustments'!$B149:$Z149,MATCH(C$2&amp;$B$1,'Multipliers and Adjustments'!$B$123:$Z$123&amp;'Multipliers and Adjustments'!$B$124:$Z$124,0))*'State Downscale'!C$9</f>
        <v>0</v>
      </c>
      <c r="D26" s="147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Downscale'!D$9</f>
        <v>0</v>
      </c>
      <c r="E26" s="147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Downscale'!E$9</f>
        <v>630178727.43663979</v>
      </c>
      <c r="F26" s="147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Downscale'!F$9</f>
        <v>0</v>
      </c>
      <c r="G26" s="147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Downscale'!G$9</f>
        <v>451814821182.46893</v>
      </c>
      <c r="H26" s="182" cm="1">
        <f t="array" ref="H26">SUMIFS('MN_GHG_Agr Emiss'!$I$6:$I$38,'MN_GHG_Agr Emiss'!$C$6:$C$38,$B$1)*INDEX('Multipliers and Adjustments'!$B149:$Z149,MATCH(H$2&amp;$B$1,'Multipliers and Adjustments'!$B$123:$Z$123&amp;'Multipliers and Adjustments'!$B$124:$Z$124,0))</f>
        <v>12982596808281.668</v>
      </c>
      <c r="I26" s="147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Downscale'!I$9</f>
        <v>53812650051.345161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6">
        <v>2040</v>
      </c>
      <c r="B27" s="147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Downscale'!B$9</f>
        <v>0</v>
      </c>
      <c r="C27" s="147">
        <f t="array" ref="C27">SUMIFS('EPA non-CO2 Data'!$I:$I,'EPA non-CO2 Data'!$A:$A,'Country Selector'!$A$2,'EPA non-CO2 Data'!$K:$K,$B$1,'EPA non-CO2 Data'!$J:$J,C$2,'EPA non-CO2 Data'!$F:$F,$A27)*10^12*INDEX('Multipliers and Adjustments'!$B150:$Z150,MATCH(C$2&amp;$B$1,'Multipliers and Adjustments'!$B$123:$Z$123&amp;'Multipliers and Adjustments'!$B$124:$Z$124,0))*'State Downscale'!C$9</f>
        <v>0</v>
      </c>
      <c r="D27" s="147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Downscale'!D$9</f>
        <v>0</v>
      </c>
      <c r="E27" s="147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Downscale'!E$9</f>
        <v>650214878.74215257</v>
      </c>
      <c r="F27" s="147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Downscale'!F$9</f>
        <v>0</v>
      </c>
      <c r="G27" s="147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Downscale'!G$9</f>
        <v>453405874397.64996</v>
      </c>
      <c r="H27" s="182" cm="1">
        <f t="array" ref="H27">SUMIFS('MN_GHG_Agr Emiss'!$I$6:$I$38,'MN_GHG_Agr Emiss'!$C$6:$C$38,$B$1)*INDEX('Multipliers and Adjustments'!$B150:$Z150,MATCH(H$2&amp;$B$1,'Multipliers and Adjustments'!$B$123:$Z$123&amp;'Multipliers and Adjustments'!$B$124:$Z$124,0))</f>
        <v>12982596808281.668</v>
      </c>
      <c r="I27" s="147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Downscale'!I$9</f>
        <v>53812650051.345161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6">
        <v>2041</v>
      </c>
      <c r="B28" s="147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Downscale'!B$9</f>
        <v>0</v>
      </c>
      <c r="C28" s="147">
        <f t="array" ref="C28">SUMIFS('EPA non-CO2 Data'!$I:$I,'EPA non-CO2 Data'!$A:$A,'Country Selector'!$A$2,'EPA non-CO2 Data'!$K:$K,$B$1,'EPA non-CO2 Data'!$J:$J,C$2,'EPA non-CO2 Data'!$F:$F,$A28)*10^12*INDEX('Multipliers and Adjustments'!$B151:$Z151,MATCH(C$2&amp;$B$1,'Multipliers and Adjustments'!$B$123:$Z$123&amp;'Multipliers and Adjustments'!$B$124:$Z$124,0))*'State Downscale'!C$9</f>
        <v>0</v>
      </c>
      <c r="D28" s="147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Downscale'!D$9</f>
        <v>0</v>
      </c>
      <c r="E28" s="147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Downscale'!E$9</f>
        <v>673969414.9384582</v>
      </c>
      <c r="F28" s="147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Downscale'!F$9</f>
        <v>0</v>
      </c>
      <c r="G28" s="147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Downscale'!G$9</f>
        <v>454848322007.27197</v>
      </c>
      <c r="H28" s="182" cm="1">
        <f t="array" ref="H28">SUMIFS('MN_GHG_Agr Emiss'!$I$6:$I$38,'MN_GHG_Agr Emiss'!$C$6:$C$38,$B$1)*INDEX('Multipliers and Adjustments'!$B151:$Z151,MATCH(H$2&amp;$B$1,'Multipliers and Adjustments'!$B$123:$Z$123&amp;'Multipliers and Adjustments'!$B$124:$Z$124,0))</f>
        <v>12982596808281.668</v>
      </c>
      <c r="I28" s="147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Downscale'!I$9</f>
        <v>53812650051.345161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6">
        <v>2042</v>
      </c>
      <c r="B29" s="147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Downscale'!B$9</f>
        <v>0</v>
      </c>
      <c r="C29" s="147">
        <f t="array" ref="C29">SUMIFS('EPA non-CO2 Data'!$I:$I,'EPA non-CO2 Data'!$A:$A,'Country Selector'!$A$2,'EPA non-CO2 Data'!$K:$K,$B$1,'EPA non-CO2 Data'!$J:$J,C$2,'EPA non-CO2 Data'!$F:$F,$A29)*10^12*INDEX('Multipliers and Adjustments'!$B152:$Z152,MATCH(C$2&amp;$B$1,'Multipliers and Adjustments'!$B$123:$Z$123&amp;'Multipliers and Adjustments'!$B$124:$Z$124,0))*'State Downscale'!C$9</f>
        <v>0</v>
      </c>
      <c r="D29" s="147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Downscale'!D$9</f>
        <v>0</v>
      </c>
      <c r="E29" s="147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Downscale'!E$9</f>
        <v>697723951.13476217</v>
      </c>
      <c r="F29" s="147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Downscale'!F$9</f>
        <v>0</v>
      </c>
      <c r="G29" s="147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Downscale'!G$9</f>
        <v>456290769616.8941</v>
      </c>
      <c r="H29" s="182" cm="1">
        <f t="array" ref="H29">SUMIFS('MN_GHG_Agr Emiss'!$I$6:$I$38,'MN_GHG_Agr Emiss'!$C$6:$C$38,$B$1)*INDEX('Multipliers and Adjustments'!$B152:$Z152,MATCH(H$2&amp;$B$1,'Multipliers and Adjustments'!$B$123:$Z$123&amp;'Multipliers and Adjustments'!$B$124:$Z$124,0))</f>
        <v>12982596808281.668</v>
      </c>
      <c r="I29" s="147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Downscale'!I$9</f>
        <v>53812650051.345161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6">
        <v>2043</v>
      </c>
      <c r="B30" s="147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Downscale'!B$9</f>
        <v>0</v>
      </c>
      <c r="C30" s="147">
        <f t="array" ref="C30">SUMIFS('EPA non-CO2 Data'!$I:$I,'EPA non-CO2 Data'!$A:$A,'Country Selector'!$A$2,'EPA non-CO2 Data'!$K:$K,$B$1,'EPA non-CO2 Data'!$J:$J,C$2,'EPA non-CO2 Data'!$F:$F,$A30)*10^12*INDEX('Multipliers and Adjustments'!$B153:$Z153,MATCH(C$2&amp;$B$1,'Multipliers and Adjustments'!$B$123:$Z$123&amp;'Multipliers and Adjustments'!$B$124:$Z$124,0))*'State Downscale'!C$9</f>
        <v>0</v>
      </c>
      <c r="D30" s="147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Downscale'!D$9</f>
        <v>0</v>
      </c>
      <c r="E30" s="147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Downscale'!E$9</f>
        <v>721478487.33106816</v>
      </c>
      <c r="F30" s="147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Downscale'!F$9</f>
        <v>0</v>
      </c>
      <c r="G30" s="147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Downscale'!G$9</f>
        <v>457733217226.51617</v>
      </c>
      <c r="H30" s="182" cm="1">
        <f t="array" ref="H30">SUMIFS('MN_GHG_Agr Emiss'!$I$6:$I$38,'MN_GHG_Agr Emiss'!$C$6:$C$38,$B$1)*INDEX('Multipliers and Adjustments'!$B153:$Z153,MATCH(H$2&amp;$B$1,'Multipliers and Adjustments'!$B$123:$Z$123&amp;'Multipliers and Adjustments'!$B$124:$Z$124,0))</f>
        <v>12982596808281.668</v>
      </c>
      <c r="I30" s="147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Downscale'!I$9</f>
        <v>53812650051.345161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6">
        <v>2044</v>
      </c>
      <c r="B31" s="147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Downscale'!B$9</f>
        <v>0</v>
      </c>
      <c r="C31" s="147">
        <f t="array" ref="C31">SUMIFS('EPA non-CO2 Data'!$I:$I,'EPA non-CO2 Data'!$A:$A,'Country Selector'!$A$2,'EPA non-CO2 Data'!$K:$K,$B$1,'EPA non-CO2 Data'!$J:$J,C$2,'EPA non-CO2 Data'!$F:$F,$A31)*10^12*INDEX('Multipliers and Adjustments'!$B154:$Z154,MATCH(C$2&amp;$B$1,'Multipliers and Adjustments'!$B$123:$Z$123&amp;'Multipliers and Adjustments'!$B$124:$Z$124,0))*'State Downscale'!C$9</f>
        <v>0</v>
      </c>
      <c r="D31" s="147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Downscale'!D$9</f>
        <v>0</v>
      </c>
      <c r="E31" s="147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Downscale'!E$9</f>
        <v>745233023.52737212</v>
      </c>
      <c r="F31" s="147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Downscale'!F$9</f>
        <v>0</v>
      </c>
      <c r="G31" s="147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Downscale'!G$9</f>
        <v>459175664836.13885</v>
      </c>
      <c r="H31" s="182" cm="1">
        <f t="array" ref="H31">SUMIFS('MN_GHG_Agr Emiss'!$I$6:$I$38,'MN_GHG_Agr Emiss'!$C$6:$C$38,$B$1)*INDEX('Multipliers and Adjustments'!$B154:$Z154,MATCH(H$2&amp;$B$1,'Multipliers and Adjustments'!$B$123:$Z$123&amp;'Multipliers and Adjustments'!$B$124:$Z$124,0))</f>
        <v>12982596808281.668</v>
      </c>
      <c r="I31" s="147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Downscale'!I$9</f>
        <v>53812650051.345161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6">
        <v>2045</v>
      </c>
      <c r="B32" s="147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Downscale'!B$9</f>
        <v>0</v>
      </c>
      <c r="C32" s="147">
        <f t="array" ref="C32">SUMIFS('EPA non-CO2 Data'!$I:$I,'EPA non-CO2 Data'!$A:$A,'Country Selector'!$A$2,'EPA non-CO2 Data'!$K:$K,$B$1,'EPA non-CO2 Data'!$J:$J,C$2,'EPA non-CO2 Data'!$F:$F,$A32)*10^12*INDEX('Multipliers and Adjustments'!$B155:$Z155,MATCH(C$2&amp;$B$1,'Multipliers and Adjustments'!$B$123:$Z$123&amp;'Multipliers and Adjustments'!$B$124:$Z$124,0))*'State Downscale'!C$9</f>
        <v>0</v>
      </c>
      <c r="D32" s="147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Downscale'!D$9</f>
        <v>0</v>
      </c>
      <c r="E32" s="147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Downscale'!E$9</f>
        <v>768987559.72367775</v>
      </c>
      <c r="F32" s="147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Downscale'!F$9</f>
        <v>0</v>
      </c>
      <c r="G32" s="147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Downscale'!G$9</f>
        <v>460618112445.76093</v>
      </c>
      <c r="H32" s="182" cm="1">
        <f t="array" ref="H32">SUMIFS('MN_GHG_Agr Emiss'!$I$6:$I$38,'MN_GHG_Agr Emiss'!$C$6:$C$38,$B$1)*INDEX('Multipliers and Adjustments'!$B155:$Z155,MATCH(H$2&amp;$B$1,'Multipliers and Adjustments'!$B$123:$Z$123&amp;'Multipliers and Adjustments'!$B$124:$Z$124,0))</f>
        <v>12982596808281.668</v>
      </c>
      <c r="I32" s="147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Downscale'!I$9</f>
        <v>53812650051.345161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6">
        <v>2046</v>
      </c>
      <c r="B33" s="147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Downscale'!B$9</f>
        <v>0</v>
      </c>
      <c r="C33" s="147">
        <f t="array" ref="C33">SUMIFS('EPA non-CO2 Data'!$I:$I,'EPA non-CO2 Data'!$A:$A,'Country Selector'!$A$2,'EPA non-CO2 Data'!$K:$K,$B$1,'EPA non-CO2 Data'!$J:$J,C$2,'EPA non-CO2 Data'!$F:$F,$A33)*10^12*INDEX('Multipliers and Adjustments'!$B156:$Z156,MATCH(C$2&amp;$B$1,'Multipliers and Adjustments'!$B$123:$Z$123&amp;'Multipliers and Adjustments'!$B$124:$Z$124,0))*'State Downscale'!C$9</f>
        <v>0</v>
      </c>
      <c r="D33" s="147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Downscale'!D$9</f>
        <v>0</v>
      </c>
      <c r="E33" s="147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Downscale'!E$9</f>
        <v>797157735.03623104</v>
      </c>
      <c r="F33" s="147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Downscale'!F$9</f>
        <v>0</v>
      </c>
      <c r="G33" s="147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Downscale'!G$9</f>
        <v>462001417270.29938</v>
      </c>
      <c r="H33" s="182" cm="1">
        <f t="array" ref="H33">SUMIFS('MN_GHG_Agr Emiss'!$I$6:$I$38,'MN_GHG_Agr Emiss'!$C$6:$C$38,$B$1)*INDEX('Multipliers and Adjustments'!$B156:$Z156,MATCH(H$2&amp;$B$1,'Multipliers and Adjustments'!$B$123:$Z$123&amp;'Multipliers and Adjustments'!$B$124:$Z$124,0))</f>
        <v>12982596808281.668</v>
      </c>
      <c r="I33" s="147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Downscale'!I$9</f>
        <v>53812650051.345161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6">
        <v>2047</v>
      </c>
      <c r="B34" s="147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Downscale'!B$9</f>
        <v>0</v>
      </c>
      <c r="C34" s="147">
        <f t="array" ref="C34">SUMIFS('EPA non-CO2 Data'!$I:$I,'EPA non-CO2 Data'!$A:$A,'Country Selector'!$A$2,'EPA non-CO2 Data'!$K:$K,$B$1,'EPA non-CO2 Data'!$J:$J,C$2,'EPA non-CO2 Data'!$F:$F,$A34)*10^12*INDEX('Multipliers and Adjustments'!$B157:$Z157,MATCH(C$2&amp;$B$1,'Multipliers and Adjustments'!$B$123:$Z$123&amp;'Multipliers and Adjustments'!$B$124:$Z$124,0))*'State Downscale'!C$9</f>
        <v>0</v>
      </c>
      <c r="D34" s="147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Downscale'!D$9</f>
        <v>0</v>
      </c>
      <c r="E34" s="147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Downscale'!E$9</f>
        <v>825327910.34878492</v>
      </c>
      <c r="F34" s="147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Downscale'!F$9</f>
        <v>0</v>
      </c>
      <c r="G34" s="147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Downscale'!G$9</f>
        <v>463384722094.83777</v>
      </c>
      <c r="H34" s="182" cm="1">
        <f t="array" ref="H34">SUMIFS('MN_GHG_Agr Emiss'!$I$6:$I$38,'MN_GHG_Agr Emiss'!$C$6:$C$38,$B$1)*INDEX('Multipliers and Adjustments'!$B157:$Z157,MATCH(H$2&amp;$B$1,'Multipliers and Adjustments'!$B$123:$Z$123&amp;'Multipliers and Adjustments'!$B$124:$Z$124,0))</f>
        <v>12982596808281.668</v>
      </c>
      <c r="I34" s="147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Downscale'!I$9</f>
        <v>53812650051.345161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6">
        <v>2048</v>
      </c>
      <c r="B35" s="147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Downscale'!B$9</f>
        <v>0</v>
      </c>
      <c r="C35" s="147">
        <f t="array" ref="C35">SUMIFS('EPA non-CO2 Data'!$I:$I,'EPA non-CO2 Data'!$A:$A,'Country Selector'!$A$2,'EPA non-CO2 Data'!$K:$K,$B$1,'EPA non-CO2 Data'!$J:$J,C$2,'EPA non-CO2 Data'!$F:$F,$A35)*10^12*INDEX('Multipliers and Adjustments'!$B158:$Z158,MATCH(C$2&amp;$B$1,'Multipliers and Adjustments'!$B$123:$Z$123&amp;'Multipliers and Adjustments'!$B$124:$Z$124,0))*'State Downscale'!C$9</f>
        <v>0</v>
      </c>
      <c r="D35" s="147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Downscale'!D$9</f>
        <v>0</v>
      </c>
      <c r="E35" s="147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Downscale'!E$9</f>
        <v>853498085.66134012</v>
      </c>
      <c r="F35" s="147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Downscale'!F$9</f>
        <v>0</v>
      </c>
      <c r="G35" s="147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Downscale'!G$9</f>
        <v>464768026919.37628</v>
      </c>
      <c r="H35" s="182" cm="1">
        <f t="array" ref="H35">SUMIFS('MN_GHG_Agr Emiss'!$I$6:$I$38,'MN_GHG_Agr Emiss'!$C$6:$C$38,$B$1)*INDEX('Multipliers and Adjustments'!$B158:$Z158,MATCH(H$2&amp;$B$1,'Multipliers and Adjustments'!$B$123:$Z$123&amp;'Multipliers and Adjustments'!$B$124:$Z$124,0))</f>
        <v>12982596808281.668</v>
      </c>
      <c r="I35" s="147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Downscale'!I$9</f>
        <v>53812650051.345161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6">
        <v>2049</v>
      </c>
      <c r="B36" s="147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Downscale'!B$9</f>
        <v>0</v>
      </c>
      <c r="C36" s="147">
        <f t="array" ref="C36">SUMIFS('EPA non-CO2 Data'!$I:$I,'EPA non-CO2 Data'!$A:$A,'Country Selector'!$A$2,'EPA non-CO2 Data'!$K:$K,$B$1,'EPA non-CO2 Data'!$J:$J,C$2,'EPA non-CO2 Data'!$F:$F,$A36)*10^12*INDEX('Multipliers and Adjustments'!$B159:$Z159,MATCH(C$2&amp;$B$1,'Multipliers and Adjustments'!$B$123:$Z$123&amp;'Multipliers and Adjustments'!$B$124:$Z$124,0))*'State Downscale'!C$9</f>
        <v>0</v>
      </c>
      <c r="D36" s="147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Downscale'!D$9</f>
        <v>0</v>
      </c>
      <c r="E36" s="147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Downscale'!E$9</f>
        <v>881668260.97389364</v>
      </c>
      <c r="F36" s="147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Downscale'!F$9</f>
        <v>0</v>
      </c>
      <c r="G36" s="147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Downscale'!G$9</f>
        <v>466151331743.91461</v>
      </c>
      <c r="H36" s="182" cm="1">
        <f t="array" ref="H36">SUMIFS('MN_GHG_Agr Emiss'!$I$6:$I$38,'MN_GHG_Agr Emiss'!$C$6:$C$38,$B$1)*INDEX('Multipliers and Adjustments'!$B159:$Z159,MATCH(H$2&amp;$B$1,'Multipliers and Adjustments'!$B$123:$Z$123&amp;'Multipliers and Adjustments'!$B$124:$Z$124,0))</f>
        <v>12982596808281.668</v>
      </c>
      <c r="I36" s="147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Downscale'!I$9</f>
        <v>53812650051.345161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6">
        <v>2050</v>
      </c>
      <c r="B37" s="147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Downscale'!B$9</f>
        <v>0</v>
      </c>
      <c r="C37" s="147">
        <f t="array" ref="C37">SUMIFS('EPA non-CO2 Data'!$I:$I,'EPA non-CO2 Data'!$A:$A,'Country Selector'!$A$2,'EPA non-CO2 Data'!$K:$K,$B$1,'EPA non-CO2 Data'!$J:$J,C$2,'EPA non-CO2 Data'!$F:$F,$A37)*10^12*INDEX('Multipliers and Adjustments'!$B160:$Z160,MATCH(C$2&amp;$B$1,'Multipliers and Adjustments'!$B$123:$Z$123&amp;'Multipliers and Adjustments'!$B$124:$Z$124,0))*'State Downscale'!C$9</f>
        <v>0</v>
      </c>
      <c r="D37" s="147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Downscale'!D$9</f>
        <v>0</v>
      </c>
      <c r="E37" s="147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Downscale'!E$9</f>
        <v>909838436.28644717</v>
      </c>
      <c r="F37" s="147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Downscale'!F$9</f>
        <v>0</v>
      </c>
      <c r="G37" s="147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Downscale'!G$9</f>
        <v>467534636568.453</v>
      </c>
      <c r="H37" s="182" cm="1">
        <f t="array" ref="H37">SUMIFS('MN_GHG_Agr Emiss'!$I$6:$I$38,'MN_GHG_Agr Emiss'!$C$6:$C$38,$B$1)*INDEX('Multipliers and Adjustments'!$B160:$Z160,MATCH(H$2&amp;$B$1,'Multipliers and Adjustments'!$B$123:$Z$123&amp;'Multipliers and Adjustments'!$B$124:$Z$124,0))</f>
        <v>12982596808281.668</v>
      </c>
      <c r="I37" s="147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Downscale'!I$9</f>
        <v>53812650051.345161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6"/>
      <c r="B38" s="6"/>
      <c r="C38" s="6"/>
      <c r="D38" s="6"/>
      <c r="E38" s="6"/>
      <c r="F38" s="6"/>
      <c r="G38" s="6"/>
      <c r="H38" s="6"/>
      <c r="I38" s="6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6"/>
      <c r="B39" s="6"/>
      <c r="C39" s="6"/>
      <c r="D39" s="6"/>
      <c r="E39" s="6"/>
      <c r="F39" s="6"/>
      <c r="G39" s="6"/>
      <c r="H39" s="6"/>
      <c r="I39" s="6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6"/>
      <c r="B40" s="6"/>
      <c r="C40" s="6"/>
      <c r="D40" s="6"/>
      <c r="E40" s="6"/>
      <c r="F40" s="6"/>
      <c r="G40" s="6"/>
      <c r="H40" s="6"/>
      <c r="I40" s="6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6"/>
      <c r="B41" s="6"/>
      <c r="C41" s="6"/>
      <c r="D41" s="6"/>
      <c r="E41" s="6"/>
      <c r="F41" s="6"/>
      <c r="G41" s="6"/>
      <c r="H41" s="6"/>
      <c r="I41" s="6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6"/>
      <c r="B42" s="6"/>
      <c r="C42" s="6"/>
      <c r="D42" s="6"/>
      <c r="E42" s="6"/>
      <c r="F42" s="6"/>
      <c r="G42" s="6"/>
      <c r="H42" s="6"/>
      <c r="I42" s="6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6"/>
      <c r="B43" s="6"/>
      <c r="C43" s="6"/>
      <c r="D43" s="6"/>
      <c r="E43" s="6"/>
      <c r="F43" s="6"/>
      <c r="G43" s="6"/>
      <c r="H43" s="6"/>
      <c r="I43" s="6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6"/>
      <c r="B44" s="6"/>
      <c r="C44" s="6"/>
      <c r="D44" s="6"/>
      <c r="E44" s="6"/>
      <c r="F44" s="6"/>
      <c r="G44" s="6"/>
      <c r="H44" s="6"/>
      <c r="I44" s="6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6"/>
      <c r="B45" s="6"/>
      <c r="C45" s="6"/>
      <c r="D45" s="6"/>
      <c r="E45" s="6"/>
      <c r="F45" s="6"/>
      <c r="G45" s="6"/>
      <c r="H45" s="6"/>
      <c r="I45" s="6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6"/>
      <c r="B46" s="6"/>
      <c r="C46" s="6"/>
      <c r="D46" s="6"/>
      <c r="E46" s="6"/>
      <c r="F46" s="6"/>
      <c r="G46" s="6"/>
      <c r="H46" s="6"/>
      <c r="I46" s="6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6"/>
      <c r="B47" s="6"/>
      <c r="C47" s="6"/>
      <c r="D47" s="6"/>
      <c r="E47" s="6"/>
      <c r="F47" s="6"/>
      <c r="G47" s="6"/>
      <c r="H47" s="6"/>
      <c r="I47" s="6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6"/>
      <c r="B48" s="6"/>
      <c r="C48" s="6"/>
      <c r="D48" s="6"/>
      <c r="E48" s="6"/>
      <c r="F48" s="6"/>
      <c r="G48" s="6"/>
      <c r="H48" s="6"/>
      <c r="I48" s="6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6"/>
      <c r="B49" s="6"/>
      <c r="C49" s="6"/>
      <c r="D49" s="6"/>
      <c r="E49" s="6"/>
      <c r="F49" s="6"/>
      <c r="G49" s="6"/>
      <c r="H49" s="6"/>
      <c r="I49" s="6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6"/>
      <c r="B50" s="6"/>
      <c r="C50" s="6"/>
      <c r="D50" s="6"/>
      <c r="E50" s="6"/>
      <c r="F50" s="6"/>
      <c r="G50" s="6"/>
      <c r="H50" s="6"/>
      <c r="I50" s="6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6"/>
      <c r="B51" s="6"/>
      <c r="C51" s="6"/>
      <c r="D51" s="6"/>
      <c r="E51" s="6"/>
      <c r="F51" s="6"/>
      <c r="G51" s="6"/>
      <c r="H51" s="6"/>
      <c r="I51" s="6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6"/>
      <c r="B52" s="6"/>
      <c r="C52" s="6"/>
      <c r="D52" s="6"/>
      <c r="E52" s="6"/>
      <c r="F52" s="6"/>
      <c r="G52" s="6"/>
      <c r="H52" s="6"/>
      <c r="I52" s="6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6"/>
      <c r="B53" s="6"/>
      <c r="C53" s="6"/>
      <c r="D53" s="6"/>
      <c r="E53" s="6"/>
      <c r="F53" s="6"/>
      <c r="G53" s="6"/>
      <c r="H53" s="6"/>
      <c r="I53" s="6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6"/>
      <c r="B54" s="6"/>
      <c r="C54" s="6"/>
      <c r="D54" s="6"/>
      <c r="E54" s="6"/>
      <c r="F54" s="6"/>
      <c r="G54" s="6"/>
      <c r="H54" s="6"/>
      <c r="I54" s="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6"/>
      <c r="B55" s="6"/>
      <c r="C55" s="6"/>
      <c r="D55" s="6"/>
      <c r="E55" s="6"/>
      <c r="F55" s="6"/>
      <c r="G55" s="6"/>
      <c r="H55" s="6"/>
      <c r="I55" s="6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6"/>
      <c r="B56" s="6"/>
      <c r="C56" s="6"/>
      <c r="D56" s="6"/>
      <c r="E56" s="6"/>
      <c r="F56" s="6"/>
      <c r="G56" s="6"/>
      <c r="H56" s="6"/>
      <c r="I56" s="6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6"/>
      <c r="B57" s="6"/>
      <c r="C57" s="6"/>
      <c r="D57" s="6"/>
      <c r="E57" s="6"/>
      <c r="F57" s="6"/>
      <c r="G57" s="6"/>
      <c r="H57" s="6"/>
      <c r="I57" s="6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6"/>
      <c r="B58" s="6"/>
      <c r="C58" s="6"/>
      <c r="D58" s="6"/>
      <c r="E58" s="6"/>
      <c r="F58" s="6"/>
      <c r="G58" s="6"/>
      <c r="H58" s="6"/>
      <c r="I58" s="6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6"/>
      <c r="B59" s="6"/>
      <c r="C59" s="6"/>
      <c r="D59" s="6"/>
      <c r="E59" s="6"/>
      <c r="F59" s="6"/>
      <c r="G59" s="6"/>
      <c r="H59" s="6"/>
      <c r="I59" s="6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6"/>
      <c r="B60" s="6"/>
      <c r="C60" s="6"/>
      <c r="D60" s="6"/>
      <c r="E60" s="6"/>
      <c r="F60" s="6"/>
      <c r="G60" s="6"/>
      <c r="H60" s="6"/>
      <c r="I60" s="6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6"/>
      <c r="B61" s="6"/>
      <c r="C61" s="6"/>
      <c r="D61" s="6"/>
      <c r="E61" s="6"/>
      <c r="F61" s="6"/>
      <c r="G61" s="6"/>
      <c r="H61" s="6"/>
      <c r="I61" s="6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6"/>
      <c r="B62" s="6"/>
      <c r="C62" s="6"/>
      <c r="D62" s="6"/>
      <c r="E62" s="6"/>
      <c r="F62" s="6"/>
      <c r="G62" s="6"/>
      <c r="H62" s="6"/>
      <c r="I62" s="6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6"/>
      <c r="B63" s="6"/>
      <c r="C63" s="6"/>
      <c r="D63" s="6"/>
      <c r="E63" s="6"/>
      <c r="F63" s="6"/>
      <c r="G63" s="6"/>
      <c r="H63" s="6"/>
      <c r="I63" s="6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6"/>
      <c r="B64" s="6"/>
      <c r="C64" s="6"/>
      <c r="D64" s="6"/>
      <c r="E64" s="6"/>
      <c r="F64" s="6"/>
      <c r="G64" s="6"/>
      <c r="H64" s="6"/>
      <c r="I64" s="6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6"/>
      <c r="B65" s="6"/>
      <c r="C65" s="6"/>
      <c r="D65" s="6"/>
      <c r="E65" s="6"/>
      <c r="F65" s="6"/>
      <c r="G65" s="6"/>
      <c r="H65" s="6"/>
      <c r="I65" s="6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6"/>
      <c r="B66" s="6"/>
      <c r="C66" s="6"/>
      <c r="D66" s="6"/>
      <c r="E66" s="6"/>
      <c r="F66" s="6"/>
      <c r="G66" s="6"/>
      <c r="H66" s="6"/>
      <c r="I66" s="6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6"/>
      <c r="B67" s="6"/>
      <c r="C67" s="6"/>
      <c r="D67" s="6"/>
      <c r="E67" s="6"/>
      <c r="F67" s="6"/>
      <c r="G67" s="6"/>
      <c r="H67" s="6"/>
      <c r="I67" s="6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6"/>
      <c r="B68" s="6"/>
      <c r="C68" s="6"/>
      <c r="D68" s="6"/>
      <c r="E68" s="6"/>
      <c r="F68" s="6"/>
      <c r="G68" s="6"/>
      <c r="H68" s="6"/>
      <c r="I68" s="6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6"/>
      <c r="B69" s="6"/>
      <c r="C69" s="6"/>
      <c r="D69" s="6"/>
      <c r="E69" s="6"/>
      <c r="F69" s="6"/>
      <c r="G69" s="6"/>
      <c r="H69" s="6"/>
      <c r="I69" s="6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6"/>
      <c r="B70" s="6"/>
      <c r="C70" s="6"/>
      <c r="D70" s="6"/>
      <c r="E70" s="6"/>
      <c r="F70" s="6"/>
      <c r="G70" s="6"/>
      <c r="H70" s="6"/>
      <c r="I70" s="6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6"/>
      <c r="B71" s="6"/>
      <c r="C71" s="6"/>
      <c r="D71" s="6"/>
      <c r="E71" s="6"/>
      <c r="F71" s="6"/>
      <c r="G71" s="6"/>
      <c r="H71" s="6"/>
      <c r="I71" s="6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6"/>
      <c r="B72" s="6"/>
      <c r="C72" s="6"/>
      <c r="D72" s="6"/>
      <c r="E72" s="6"/>
      <c r="F72" s="6"/>
      <c r="G72" s="6"/>
      <c r="H72" s="6"/>
      <c r="I72" s="6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6"/>
      <c r="B73" s="6"/>
      <c r="C73" s="6"/>
      <c r="D73" s="6"/>
      <c r="E73" s="6"/>
      <c r="F73" s="6"/>
      <c r="G73" s="6"/>
      <c r="H73" s="6"/>
      <c r="I73" s="6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6"/>
      <c r="B74" s="6"/>
      <c r="C74" s="6"/>
      <c r="D74" s="6"/>
      <c r="E74" s="6"/>
      <c r="F74" s="6"/>
      <c r="G74" s="6"/>
      <c r="H74" s="6"/>
      <c r="I74" s="6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6"/>
      <c r="B75" s="6"/>
      <c r="C75" s="6"/>
      <c r="D75" s="6"/>
      <c r="E75" s="6"/>
      <c r="F75" s="6"/>
      <c r="G75" s="6"/>
      <c r="H75" s="6"/>
      <c r="I75" s="6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6"/>
      <c r="B76" s="6"/>
      <c r="C76" s="6"/>
      <c r="D76" s="6"/>
      <c r="E76" s="6"/>
      <c r="F76" s="6"/>
      <c r="G76" s="6"/>
      <c r="H76" s="6"/>
      <c r="I76" s="6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6"/>
      <c r="B77" s="6"/>
      <c r="C77" s="6"/>
      <c r="D77" s="6"/>
      <c r="E77" s="6"/>
      <c r="F77" s="6"/>
      <c r="G77" s="6"/>
      <c r="H77" s="6"/>
      <c r="I77" s="6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6"/>
      <c r="B78" s="6"/>
      <c r="C78" s="6"/>
      <c r="D78" s="6"/>
      <c r="E78" s="6"/>
      <c r="F78" s="6"/>
      <c r="G78" s="6"/>
      <c r="H78" s="6"/>
      <c r="I78" s="6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6"/>
      <c r="B79" s="6"/>
      <c r="C79" s="6"/>
      <c r="D79" s="6"/>
      <c r="E79" s="6"/>
      <c r="F79" s="6"/>
      <c r="G79" s="6"/>
      <c r="H79" s="6"/>
      <c r="I79" s="6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6"/>
      <c r="B80" s="6"/>
      <c r="C80" s="6"/>
      <c r="D80" s="6"/>
      <c r="E80" s="6"/>
      <c r="F80" s="6"/>
      <c r="G80" s="6"/>
      <c r="H80" s="6"/>
      <c r="I80" s="6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6"/>
      <c r="B81" s="6"/>
      <c r="C81" s="6"/>
      <c r="D81" s="6"/>
      <c r="E81" s="6"/>
      <c r="F81" s="6"/>
      <c r="G81" s="6"/>
      <c r="H81" s="6"/>
      <c r="I81" s="6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6"/>
      <c r="B82" s="6"/>
      <c r="C82" s="6"/>
      <c r="D82" s="6"/>
      <c r="E82" s="6"/>
      <c r="F82" s="6"/>
      <c r="G82" s="6"/>
      <c r="H82" s="6"/>
      <c r="I82" s="6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6"/>
      <c r="B83" s="6"/>
      <c r="C83" s="6"/>
      <c r="D83" s="6"/>
      <c r="E83" s="6"/>
      <c r="F83" s="6"/>
      <c r="G83" s="6"/>
      <c r="H83" s="6"/>
      <c r="I83" s="6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6"/>
      <c r="B84" s="6"/>
      <c r="C84" s="6"/>
      <c r="D84" s="6"/>
      <c r="E84" s="6"/>
      <c r="F84" s="6"/>
      <c r="G84" s="6"/>
      <c r="H84" s="6"/>
      <c r="I84" s="6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6"/>
      <c r="B85" s="6"/>
      <c r="C85" s="6"/>
      <c r="D85" s="6"/>
      <c r="E85" s="6"/>
      <c r="F85" s="6"/>
      <c r="G85" s="6"/>
      <c r="H85" s="6"/>
      <c r="I85" s="6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6"/>
      <c r="B86" s="6"/>
      <c r="C86" s="6"/>
      <c r="D86" s="6"/>
      <c r="E86" s="6"/>
      <c r="F86" s="6"/>
      <c r="G86" s="6"/>
      <c r="H86" s="6"/>
      <c r="I86" s="6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6"/>
      <c r="B87" s="6"/>
      <c r="C87" s="6"/>
      <c r="D87" s="6"/>
      <c r="E87" s="6"/>
      <c r="F87" s="6"/>
      <c r="G87" s="6"/>
      <c r="H87" s="6"/>
      <c r="I87" s="6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6"/>
      <c r="B88" s="6"/>
      <c r="C88" s="6"/>
      <c r="D88" s="6"/>
      <c r="E88" s="6"/>
      <c r="F88" s="6"/>
      <c r="G88" s="6"/>
      <c r="H88" s="6"/>
      <c r="I88" s="6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6"/>
      <c r="B89" s="6"/>
      <c r="C89" s="6"/>
      <c r="D89" s="6"/>
      <c r="E89" s="6"/>
      <c r="F89" s="6"/>
      <c r="G89" s="6"/>
      <c r="H89" s="6"/>
      <c r="I89" s="6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6"/>
      <c r="B90" s="6"/>
      <c r="C90" s="6"/>
      <c r="D90" s="6"/>
      <c r="E90" s="6"/>
      <c r="F90" s="6"/>
      <c r="G90" s="6"/>
      <c r="H90" s="6"/>
      <c r="I90" s="6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6"/>
      <c r="B91" s="6"/>
      <c r="C91" s="6"/>
      <c r="D91" s="6"/>
      <c r="E91" s="6"/>
      <c r="F91" s="6"/>
      <c r="G91" s="6"/>
      <c r="H91" s="6"/>
      <c r="I91" s="6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6"/>
      <c r="B92" s="6"/>
      <c r="C92" s="6"/>
      <c r="D92" s="6"/>
      <c r="E92" s="6"/>
      <c r="F92" s="6"/>
      <c r="G92" s="6"/>
      <c r="H92" s="6"/>
      <c r="I92" s="6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6"/>
      <c r="B93" s="6"/>
      <c r="C93" s="6"/>
      <c r="D93" s="6"/>
      <c r="E93" s="6"/>
      <c r="F93" s="6"/>
      <c r="G93" s="6"/>
      <c r="H93" s="6"/>
      <c r="I93" s="6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6"/>
      <c r="B94" s="6"/>
      <c r="C94" s="6"/>
      <c r="D94" s="6"/>
      <c r="E94" s="6"/>
      <c r="F94" s="6"/>
      <c r="G94" s="6"/>
      <c r="H94" s="6"/>
      <c r="I94" s="6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6"/>
      <c r="B95" s="6"/>
      <c r="C95" s="6"/>
      <c r="D95" s="6"/>
      <c r="E95" s="6"/>
      <c r="F95" s="6"/>
      <c r="G95" s="6"/>
      <c r="H95" s="6"/>
      <c r="I95" s="6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6"/>
      <c r="B96" s="6"/>
      <c r="C96" s="6"/>
      <c r="D96" s="6"/>
      <c r="E96" s="6"/>
      <c r="F96" s="6"/>
      <c r="G96" s="6"/>
      <c r="H96" s="6"/>
      <c r="I96" s="6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6"/>
      <c r="B97" s="6"/>
      <c r="C97" s="6"/>
      <c r="D97" s="6"/>
      <c r="E97" s="6"/>
      <c r="F97" s="6"/>
      <c r="G97" s="6"/>
      <c r="H97" s="6"/>
      <c r="I97" s="6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6"/>
      <c r="B98" s="6"/>
      <c r="C98" s="6"/>
      <c r="D98" s="6"/>
      <c r="E98" s="6"/>
      <c r="F98" s="6"/>
      <c r="G98" s="6"/>
      <c r="H98" s="6"/>
      <c r="I98" s="6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6"/>
      <c r="B99" s="6"/>
      <c r="C99" s="6"/>
      <c r="D99" s="6"/>
      <c r="E99" s="6"/>
      <c r="F99" s="6"/>
      <c r="G99" s="6"/>
      <c r="H99" s="6"/>
      <c r="I99" s="6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style="149" customWidth="1"/>
    <col min="2" max="2" width="16.625" style="149" customWidth="1"/>
    <col min="3" max="9" width="17.625" style="149" customWidth="1"/>
    <col min="10" max="12" width="9" style="149" customWidth="1"/>
    <col min="13" max="13" width="17.5" style="149" customWidth="1"/>
    <col min="14" max="26" width="9" style="149" customWidth="1"/>
  </cols>
  <sheetData>
    <row r="1" spans="1:26">
      <c r="A1" s="143" t="s">
        <v>8465</v>
      </c>
      <c r="B1" s="144" t="s">
        <v>638</v>
      </c>
      <c r="C1" s="145" t="s">
        <v>8466</v>
      </c>
      <c r="D1" s="6"/>
      <c r="E1" s="6"/>
      <c r="F1" s="6"/>
      <c r="G1" s="6"/>
      <c r="H1" s="6"/>
      <c r="I1" s="6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30">
      <c r="A2" s="32" t="s">
        <v>668</v>
      </c>
      <c r="B2" s="142" t="s">
        <v>632</v>
      </c>
      <c r="C2" s="142" t="s">
        <v>635</v>
      </c>
      <c r="D2" s="142" t="s">
        <v>636</v>
      </c>
      <c r="E2" s="142" t="s">
        <v>637</v>
      </c>
      <c r="F2" s="142" t="s">
        <v>640</v>
      </c>
      <c r="G2" s="142" t="s">
        <v>641</v>
      </c>
      <c r="H2" s="142" t="s">
        <v>642</v>
      </c>
      <c r="I2" s="142" t="s">
        <v>643</v>
      </c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spans="1:26">
      <c r="A3" s="32">
        <v>2016</v>
      </c>
      <c r="B3" s="147">
        <v>0</v>
      </c>
      <c r="C3" s="147">
        <v>0</v>
      </c>
      <c r="D3" s="147">
        <v>0</v>
      </c>
      <c r="E3" s="147">
        <f>(SUMIFS('EPA non-CO2 Data'!$I:$I,'EPA non-CO2 Data'!$A:$A,'Country Selector'!$A$2,'EPA non-CO2 Data'!$K:$K,$B$1,'EPA non-CO2 Data'!$J:$J,E$2,'EPA non-CO2 Data'!$F:$F,$A3)*10^12*'Multipliers and Adjustments'!N126+HLOOKUP($A3,'Multipliers and Adjustments'!$B$88:$AK$89,2,FALSE)*10^12)*'State Downscale'!$E$11</f>
        <v>839578890512.56421</v>
      </c>
      <c r="F3" s="147">
        <v>0</v>
      </c>
      <c r="G3" s="147">
        <v>0</v>
      </c>
      <c r="H3" s="147">
        <v>0</v>
      </c>
      <c r="I3" s="147">
        <v>0</v>
      </c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spans="1:26">
      <c r="A4" s="6">
        <v>2017</v>
      </c>
      <c r="B4" s="147">
        <v>0</v>
      </c>
      <c r="C4" s="147">
        <v>0</v>
      </c>
      <c r="D4" s="147">
        <v>0</v>
      </c>
      <c r="E4" s="147">
        <f>(SUMIFS('EPA non-CO2 Data'!$I:$I,'EPA non-CO2 Data'!$A:$A,'Country Selector'!$A$2,'EPA non-CO2 Data'!$K:$K,$B$1,'EPA non-CO2 Data'!$J:$J,E$2,'EPA non-CO2 Data'!$F:$F,$A4)*10^12*'Multipliers and Adjustments'!N127+HLOOKUP($A4,'Multipliers and Adjustments'!$B$88:$AK$89,2,FALSE)*10^12)*'State Downscale'!$E$11</f>
        <v>890822528286.38782</v>
      </c>
      <c r="F4" s="147">
        <v>0</v>
      </c>
      <c r="G4" s="147">
        <v>0</v>
      </c>
      <c r="H4" s="147">
        <v>0</v>
      </c>
      <c r="I4" s="147">
        <v>0</v>
      </c>
      <c r="J4" s="3"/>
      <c r="K4" s="3"/>
      <c r="L4" s="3"/>
      <c r="M4" s="148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6">
        <v>2018</v>
      </c>
      <c r="B5" s="147">
        <v>0</v>
      </c>
      <c r="C5" s="147">
        <v>0</v>
      </c>
      <c r="D5" s="147">
        <v>0</v>
      </c>
      <c r="E5" s="147">
        <f>(SUMIFS('EPA non-CO2 Data'!$I:$I,'EPA non-CO2 Data'!$A:$A,'Country Selector'!$A$2,'EPA non-CO2 Data'!$K:$K,$B$1,'EPA non-CO2 Data'!$J:$J,E$2,'EPA non-CO2 Data'!$F:$F,$A5)*10^12*'Multipliers and Adjustments'!N128+HLOOKUP($A5,'Multipliers and Adjustments'!$B$88:$AK$89,2,FALSE)*10^12)*'State Downscale'!$E$11</f>
        <v>942066166060.21252</v>
      </c>
      <c r="F5" s="147">
        <v>0</v>
      </c>
      <c r="G5" s="147">
        <v>0</v>
      </c>
      <c r="H5" s="147">
        <v>0</v>
      </c>
      <c r="I5" s="147">
        <v>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6">
        <v>2019</v>
      </c>
      <c r="B6" s="147">
        <v>0</v>
      </c>
      <c r="C6" s="147">
        <v>0</v>
      </c>
      <c r="D6" s="147">
        <v>0</v>
      </c>
      <c r="E6" s="147">
        <f>(SUMIFS('EPA non-CO2 Data'!$I:$I,'EPA non-CO2 Data'!$A:$A,'Country Selector'!$A$2,'EPA non-CO2 Data'!$K:$K,$B$1,'EPA non-CO2 Data'!$J:$J,E$2,'EPA non-CO2 Data'!$F:$F,$A6)*10^12*'Multipliers and Adjustments'!N129+HLOOKUP($A6,'Multipliers and Adjustments'!$B$88:$AK$89,2,FALSE)*10^12)*'State Downscale'!$E$11</f>
        <v>993309803834.03638</v>
      </c>
      <c r="F6" s="147">
        <v>0</v>
      </c>
      <c r="G6" s="147">
        <v>0</v>
      </c>
      <c r="H6" s="147">
        <v>0</v>
      </c>
      <c r="I6" s="147">
        <v>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6">
        <v>2020</v>
      </c>
      <c r="B7" s="147">
        <v>0</v>
      </c>
      <c r="C7" s="147">
        <v>0</v>
      </c>
      <c r="D7" s="147">
        <v>0</v>
      </c>
      <c r="E7" s="147">
        <f>(SUMIFS('EPA non-CO2 Data'!$I:$I,'EPA non-CO2 Data'!$A:$A,'Country Selector'!$A$2,'EPA non-CO2 Data'!$K:$K,$B$1,'EPA non-CO2 Data'!$J:$J,E$2,'EPA non-CO2 Data'!$F:$F,$A7)*10^12*'Multipliers and Adjustments'!N130+HLOOKUP($A7,'Multipliers and Adjustments'!$B$88:$AK$89,2,FALSE)*10^12)*'State Downscale'!$E$11</f>
        <v>1044553441607.8555</v>
      </c>
      <c r="F7" s="147">
        <v>0</v>
      </c>
      <c r="G7" s="147">
        <v>0</v>
      </c>
      <c r="H7" s="147">
        <v>0</v>
      </c>
      <c r="I7" s="147">
        <v>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6">
        <v>2021</v>
      </c>
      <c r="B8" s="147">
        <v>0</v>
      </c>
      <c r="C8" s="147">
        <v>0</v>
      </c>
      <c r="D8" s="147">
        <v>0</v>
      </c>
      <c r="E8" s="147">
        <f>(SUMIFS('EPA non-CO2 Data'!$I:$I,'EPA non-CO2 Data'!$A:$A,'Country Selector'!$A$2,'EPA non-CO2 Data'!$K:$K,$B$1,'EPA non-CO2 Data'!$J:$J,E$2,'EPA non-CO2 Data'!$F:$F,$A8)*10^12*'Multipliers and Adjustments'!N131+HLOOKUP($A8,'Multipliers and Adjustments'!$B$88:$AK$89,2,FALSE)*10^12)*'State Downscale'!$E$11</f>
        <v>1105623173625.2878</v>
      </c>
      <c r="F8" s="147">
        <v>0</v>
      </c>
      <c r="G8" s="147">
        <v>0</v>
      </c>
      <c r="H8" s="147">
        <v>0</v>
      </c>
      <c r="I8" s="147">
        <v>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6">
        <v>2022</v>
      </c>
      <c r="B9" s="147">
        <v>0</v>
      </c>
      <c r="C9" s="147">
        <v>0</v>
      </c>
      <c r="D9" s="147">
        <v>0</v>
      </c>
      <c r="E9" s="147">
        <f>(SUMIFS('EPA non-CO2 Data'!$I:$I,'EPA non-CO2 Data'!$A:$A,'Country Selector'!$A$2,'EPA non-CO2 Data'!$K:$K,$B$1,'EPA non-CO2 Data'!$J:$J,E$2,'EPA non-CO2 Data'!$F:$F,$A9)*10^12*'Multipliers and Adjustments'!N132+HLOOKUP($A9,'Multipliers and Adjustments'!$B$88:$AK$89,2,FALSE)*10^12)*'State Downscale'!$E$11</f>
        <v>1166692905642.7207</v>
      </c>
      <c r="F9" s="147">
        <v>0</v>
      </c>
      <c r="G9" s="147">
        <v>0</v>
      </c>
      <c r="H9" s="147">
        <v>0</v>
      </c>
      <c r="I9" s="147">
        <v>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6">
        <v>2023</v>
      </c>
      <c r="B10" s="147">
        <v>0</v>
      </c>
      <c r="C10" s="147">
        <v>0</v>
      </c>
      <c r="D10" s="147">
        <v>0</v>
      </c>
      <c r="E10" s="147">
        <f>(SUMIFS('EPA non-CO2 Data'!$I:$I,'EPA non-CO2 Data'!$A:$A,'Country Selector'!$A$2,'EPA non-CO2 Data'!$K:$K,$B$1,'EPA non-CO2 Data'!$J:$J,E$2,'EPA non-CO2 Data'!$F:$F,$A10)*10^12*'Multipliers and Adjustments'!N133+HLOOKUP($A10,'Multipliers and Adjustments'!$B$88:$AK$89,2,FALSE)*10^12)*'State Downscale'!$E$11</f>
        <v>1227762637660.1538</v>
      </c>
      <c r="F10" s="147">
        <v>0</v>
      </c>
      <c r="G10" s="147">
        <v>0</v>
      </c>
      <c r="H10" s="147">
        <v>0</v>
      </c>
      <c r="I10" s="147">
        <v>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6">
        <v>2024</v>
      </c>
      <c r="B11" s="147">
        <v>0</v>
      </c>
      <c r="C11" s="147">
        <v>0</v>
      </c>
      <c r="D11" s="147">
        <v>0</v>
      </c>
      <c r="E11" s="147">
        <f>(SUMIFS('EPA non-CO2 Data'!$I:$I,'EPA non-CO2 Data'!$A:$A,'Country Selector'!$A$2,'EPA non-CO2 Data'!$K:$K,$B$1,'EPA non-CO2 Data'!$J:$J,E$2,'EPA non-CO2 Data'!$F:$F,$A11)*10^12*'Multipliers and Adjustments'!N134+HLOOKUP($A11,'Multipliers and Adjustments'!$B$88:$AK$89,2,FALSE)*10^12)*'State Downscale'!$E$11</f>
        <v>1288832369677.5867</v>
      </c>
      <c r="F11" s="147">
        <v>0</v>
      </c>
      <c r="G11" s="147">
        <v>0</v>
      </c>
      <c r="H11" s="147">
        <v>0</v>
      </c>
      <c r="I11" s="147">
        <v>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6">
        <v>2025</v>
      </c>
      <c r="B12" s="147">
        <v>0</v>
      </c>
      <c r="C12" s="147">
        <v>0</v>
      </c>
      <c r="D12" s="147">
        <v>0</v>
      </c>
      <c r="E12" s="147">
        <f>(SUMIFS('EPA non-CO2 Data'!$I:$I,'EPA non-CO2 Data'!$A:$A,'Country Selector'!$A$2,'EPA non-CO2 Data'!$K:$K,$B$1,'EPA non-CO2 Data'!$J:$J,E$2,'EPA non-CO2 Data'!$F:$F,$A12)*10^12*'Multipliers and Adjustments'!N135+HLOOKUP($A12,'Multipliers and Adjustments'!$B$88:$AK$89,2,FALSE)*10^12)*'State Downscale'!$E$11</f>
        <v>1349902101695.0193</v>
      </c>
      <c r="F12" s="147">
        <v>0</v>
      </c>
      <c r="G12" s="147">
        <v>0</v>
      </c>
      <c r="H12" s="147">
        <v>0</v>
      </c>
      <c r="I12" s="147">
        <v>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6">
        <v>2026</v>
      </c>
      <c r="B13" s="147">
        <v>0</v>
      </c>
      <c r="C13" s="147">
        <v>0</v>
      </c>
      <c r="D13" s="147">
        <v>0</v>
      </c>
      <c r="E13" s="147">
        <f>(SUMIFS('EPA non-CO2 Data'!$I:$I,'EPA non-CO2 Data'!$A:$A,'Country Selector'!$A$2,'EPA non-CO2 Data'!$K:$K,$B$1,'EPA non-CO2 Data'!$J:$J,E$2,'EPA non-CO2 Data'!$F:$F,$A13)*10^12*'Multipliers and Adjustments'!N136+HLOOKUP($A13,'Multipliers and Adjustments'!$B$88:$AK$89,2,FALSE)*10^12)*'State Downscale'!$E$11</f>
        <v>1398244459119.9109</v>
      </c>
      <c r="F13" s="147">
        <v>0</v>
      </c>
      <c r="G13" s="147">
        <v>0</v>
      </c>
      <c r="H13" s="147">
        <v>0</v>
      </c>
      <c r="I13" s="147">
        <v>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6">
        <v>2027</v>
      </c>
      <c r="B14" s="147">
        <v>0</v>
      </c>
      <c r="C14" s="147">
        <v>0</v>
      </c>
      <c r="D14" s="147">
        <v>0</v>
      </c>
      <c r="E14" s="147">
        <f>(SUMIFS('EPA non-CO2 Data'!$I:$I,'EPA non-CO2 Data'!$A:$A,'Country Selector'!$A$2,'EPA non-CO2 Data'!$K:$K,$B$1,'EPA non-CO2 Data'!$J:$J,E$2,'EPA non-CO2 Data'!$F:$F,$A14)*10^12*'Multipliers and Adjustments'!N137+HLOOKUP($A14,'Multipliers and Adjustments'!$B$88:$AK$89,2,FALSE)*10^12)*'State Downscale'!$E$11</f>
        <v>1446586816544.8105</v>
      </c>
      <c r="F14" s="147">
        <v>0</v>
      </c>
      <c r="G14" s="147">
        <v>0</v>
      </c>
      <c r="H14" s="147">
        <v>0</v>
      </c>
      <c r="I14" s="147">
        <v>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6">
        <v>2028</v>
      </c>
      <c r="B15" s="147">
        <v>0</v>
      </c>
      <c r="C15" s="147">
        <v>0</v>
      </c>
      <c r="D15" s="147">
        <v>0</v>
      </c>
      <c r="E15" s="147">
        <f>(SUMIFS('EPA non-CO2 Data'!$I:$I,'EPA non-CO2 Data'!$A:$A,'Country Selector'!$A$2,'EPA non-CO2 Data'!$K:$K,$B$1,'EPA non-CO2 Data'!$J:$J,E$2,'EPA non-CO2 Data'!$F:$F,$A15)*10^12*'Multipliers and Adjustments'!N138+HLOOKUP($A15,'Multipliers and Adjustments'!$B$88:$AK$89,2,FALSE)*10^12)*'State Downscale'!$E$11</f>
        <v>1494929173969.7017</v>
      </c>
      <c r="F15" s="147">
        <v>0</v>
      </c>
      <c r="G15" s="147">
        <v>0</v>
      </c>
      <c r="H15" s="147">
        <v>0</v>
      </c>
      <c r="I15" s="147">
        <v>0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6">
        <v>2029</v>
      </c>
      <c r="B16" s="147">
        <v>0</v>
      </c>
      <c r="C16" s="147">
        <v>0</v>
      </c>
      <c r="D16" s="147">
        <v>0</v>
      </c>
      <c r="E16" s="147">
        <f>(SUMIFS('EPA non-CO2 Data'!$I:$I,'EPA non-CO2 Data'!$A:$A,'Country Selector'!$A$2,'EPA non-CO2 Data'!$K:$K,$B$1,'EPA non-CO2 Data'!$J:$J,E$2,'EPA non-CO2 Data'!$F:$F,$A16)*10^12*'Multipliers and Adjustments'!N139+HLOOKUP($A16,'Multipliers and Adjustments'!$B$88:$AK$89,2,FALSE)*10^12)*'State Downscale'!$E$11</f>
        <v>1543271531394.593</v>
      </c>
      <c r="F16" s="147">
        <v>0</v>
      </c>
      <c r="G16" s="147">
        <v>0</v>
      </c>
      <c r="H16" s="147">
        <v>0</v>
      </c>
      <c r="I16" s="147">
        <v>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6">
        <v>2030</v>
      </c>
      <c r="B17" s="147">
        <v>0</v>
      </c>
      <c r="C17" s="147">
        <v>0</v>
      </c>
      <c r="D17" s="147">
        <v>0</v>
      </c>
      <c r="E17" s="147">
        <f>(SUMIFS('EPA non-CO2 Data'!$I:$I,'EPA non-CO2 Data'!$A:$A,'Country Selector'!$A$2,'EPA non-CO2 Data'!$K:$K,$B$1,'EPA non-CO2 Data'!$J:$J,E$2,'EPA non-CO2 Data'!$F:$F,$A17)*10^12*'Multipliers and Adjustments'!N140+HLOOKUP($A17,'Multipliers and Adjustments'!$B$88:$AK$89,2,FALSE)*10^12)*'State Downscale'!$E$11</f>
        <v>1591613888819.4985</v>
      </c>
      <c r="F17" s="147">
        <v>0</v>
      </c>
      <c r="G17" s="147">
        <v>0</v>
      </c>
      <c r="H17" s="147">
        <v>0</v>
      </c>
      <c r="I17" s="147">
        <v>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6">
        <v>2031</v>
      </c>
      <c r="B18" s="147">
        <v>0</v>
      </c>
      <c r="C18" s="147">
        <v>0</v>
      </c>
      <c r="D18" s="147">
        <v>0</v>
      </c>
      <c r="E18" s="147">
        <f>(SUMIFS('EPA non-CO2 Data'!$I:$I,'EPA non-CO2 Data'!$A:$A,'Country Selector'!$A$2,'EPA non-CO2 Data'!$K:$K,$B$1,'EPA non-CO2 Data'!$J:$J,E$2,'EPA non-CO2 Data'!$F:$F,$A18)*10^12*'Multipliers and Adjustments'!N141+HLOOKUP($A18,'Multipliers and Adjustments'!$B$88:$AK$89,2,FALSE)*10^12)*'State Downscale'!$E$11</f>
        <v>1615926753095.8833</v>
      </c>
      <c r="F18" s="147">
        <v>0</v>
      </c>
      <c r="G18" s="147">
        <v>0</v>
      </c>
      <c r="H18" s="147">
        <v>0</v>
      </c>
      <c r="I18" s="147">
        <v>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6">
        <v>2032</v>
      </c>
      <c r="B19" s="147">
        <v>0</v>
      </c>
      <c r="C19" s="147">
        <v>0</v>
      </c>
      <c r="D19" s="147">
        <v>0</v>
      </c>
      <c r="E19" s="147">
        <f>(SUMIFS('EPA non-CO2 Data'!$I:$I,'EPA non-CO2 Data'!$A:$A,'Country Selector'!$A$2,'EPA non-CO2 Data'!$K:$K,$B$1,'EPA non-CO2 Data'!$J:$J,E$2,'EPA non-CO2 Data'!$F:$F,$A19)*10^12*'Multipliers and Adjustments'!N142+HLOOKUP($A19,'Multipliers and Adjustments'!$B$88:$AK$89,2,FALSE)*10^12)*'State Downscale'!$E$11</f>
        <v>1640239617372.2588</v>
      </c>
      <c r="F19" s="147">
        <v>0</v>
      </c>
      <c r="G19" s="147">
        <v>0</v>
      </c>
      <c r="H19" s="147">
        <v>0</v>
      </c>
      <c r="I19" s="147">
        <v>0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6">
        <v>2033</v>
      </c>
      <c r="B20" s="147">
        <v>0</v>
      </c>
      <c r="C20" s="147">
        <v>0</v>
      </c>
      <c r="D20" s="147">
        <v>0</v>
      </c>
      <c r="E20" s="147">
        <f>(SUMIFS('EPA non-CO2 Data'!$I:$I,'EPA non-CO2 Data'!$A:$A,'Country Selector'!$A$2,'EPA non-CO2 Data'!$K:$K,$B$1,'EPA non-CO2 Data'!$J:$J,E$2,'EPA non-CO2 Data'!$F:$F,$A20)*10^12*'Multipliers and Adjustments'!N143+HLOOKUP($A20,'Multipliers and Adjustments'!$B$88:$AK$89,2,FALSE)*10^12)*'State Downscale'!$E$11</f>
        <v>1664552481648.6443</v>
      </c>
      <c r="F20" s="147">
        <v>0</v>
      </c>
      <c r="G20" s="147">
        <v>0</v>
      </c>
      <c r="H20" s="147">
        <v>0</v>
      </c>
      <c r="I20" s="147"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6">
        <v>2034</v>
      </c>
      <c r="B21" s="147">
        <v>0</v>
      </c>
      <c r="C21" s="147">
        <v>0</v>
      </c>
      <c r="D21" s="147">
        <v>0</v>
      </c>
      <c r="E21" s="147">
        <f>(SUMIFS('EPA non-CO2 Data'!$I:$I,'EPA non-CO2 Data'!$A:$A,'Country Selector'!$A$2,'EPA non-CO2 Data'!$K:$K,$B$1,'EPA non-CO2 Data'!$J:$J,E$2,'EPA non-CO2 Data'!$F:$F,$A21)*10^12*'Multipliers and Adjustments'!N144+HLOOKUP($A21,'Multipliers and Adjustments'!$B$88:$AK$89,2,FALSE)*10^12)*'State Downscale'!$E$11</f>
        <v>1688865345925.0339</v>
      </c>
      <c r="F21" s="147">
        <v>0</v>
      </c>
      <c r="G21" s="147">
        <v>0</v>
      </c>
      <c r="H21" s="147">
        <v>0</v>
      </c>
      <c r="I21" s="147">
        <v>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6">
        <v>2035</v>
      </c>
      <c r="B22" s="147">
        <v>0</v>
      </c>
      <c r="C22" s="147">
        <v>0</v>
      </c>
      <c r="D22" s="147">
        <v>0</v>
      </c>
      <c r="E22" s="147">
        <f>(SUMIFS('EPA non-CO2 Data'!$I:$I,'EPA non-CO2 Data'!$A:$A,'Country Selector'!$A$2,'EPA non-CO2 Data'!$K:$K,$B$1,'EPA non-CO2 Data'!$J:$J,E$2,'EPA non-CO2 Data'!$F:$F,$A22)*10^12*'Multipliers and Adjustments'!N145+HLOOKUP($A22,'Multipliers and Adjustments'!$B$88:$AK$89,2,FALSE)*10^12)*'State Downscale'!$E$11</f>
        <v>1713178210201.4097</v>
      </c>
      <c r="F22" s="147">
        <v>0</v>
      </c>
      <c r="G22" s="147">
        <v>0</v>
      </c>
      <c r="H22" s="147">
        <v>0</v>
      </c>
      <c r="I22" s="147">
        <v>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6">
        <v>2036</v>
      </c>
      <c r="B23" s="147">
        <v>0</v>
      </c>
      <c r="C23" s="147">
        <v>0</v>
      </c>
      <c r="D23" s="147">
        <v>0</v>
      </c>
      <c r="E23" s="147">
        <f>(SUMIFS('EPA non-CO2 Data'!$I:$I,'EPA non-CO2 Data'!$A:$A,'Country Selector'!$A$2,'EPA non-CO2 Data'!$K:$K,$B$1,'EPA non-CO2 Data'!$J:$J,E$2,'EPA non-CO2 Data'!$F:$F,$A23)*10^12*'Multipliers and Adjustments'!N146+HLOOKUP($A23,'Multipliers and Adjustments'!$B$88:$AK$89,2,FALSE)*10^12)*'State Downscale'!$E$11</f>
        <v>1732199593035.2021</v>
      </c>
      <c r="F23" s="147">
        <v>0</v>
      </c>
      <c r="G23" s="147">
        <v>0</v>
      </c>
      <c r="H23" s="147">
        <v>0</v>
      </c>
      <c r="I23" s="147">
        <v>0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6">
        <v>2037</v>
      </c>
      <c r="B24" s="147">
        <v>0</v>
      </c>
      <c r="C24" s="147">
        <v>0</v>
      </c>
      <c r="D24" s="147">
        <v>0</v>
      </c>
      <c r="E24" s="147">
        <f>(SUMIFS('EPA non-CO2 Data'!$I:$I,'EPA non-CO2 Data'!$A:$A,'Country Selector'!$A$2,'EPA non-CO2 Data'!$K:$K,$B$1,'EPA non-CO2 Data'!$J:$J,E$2,'EPA non-CO2 Data'!$F:$F,$A24)*10^12*'Multipliers and Adjustments'!N147+HLOOKUP($A24,'Multipliers and Adjustments'!$B$88:$AK$89,2,FALSE)*10^12)*'State Downscale'!$E$11</f>
        <v>1751220975868.9946</v>
      </c>
      <c r="F24" s="147">
        <v>0</v>
      </c>
      <c r="G24" s="147">
        <v>0</v>
      </c>
      <c r="H24" s="147">
        <v>0</v>
      </c>
      <c r="I24" s="147">
        <v>0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6">
        <v>2038</v>
      </c>
      <c r="B25" s="147">
        <v>0</v>
      </c>
      <c r="C25" s="147">
        <v>0</v>
      </c>
      <c r="D25" s="147">
        <v>0</v>
      </c>
      <c r="E25" s="147">
        <f>(SUMIFS('EPA non-CO2 Data'!$I:$I,'EPA non-CO2 Data'!$A:$A,'Country Selector'!$A$2,'EPA non-CO2 Data'!$K:$K,$B$1,'EPA non-CO2 Data'!$J:$J,E$2,'EPA non-CO2 Data'!$F:$F,$A25)*10^12*'Multipliers and Adjustments'!N148+HLOOKUP($A25,'Multipliers and Adjustments'!$B$88:$AK$89,2,FALSE)*10^12)*'State Downscale'!$E$11</f>
        <v>1770242358702.7871</v>
      </c>
      <c r="F25" s="147">
        <v>0</v>
      </c>
      <c r="G25" s="147">
        <v>0</v>
      </c>
      <c r="H25" s="147">
        <v>0</v>
      </c>
      <c r="I25" s="147">
        <v>0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6">
        <v>2039</v>
      </c>
      <c r="B26" s="147">
        <v>0</v>
      </c>
      <c r="C26" s="147">
        <v>0</v>
      </c>
      <c r="D26" s="147">
        <v>0</v>
      </c>
      <c r="E26" s="147">
        <f>(SUMIFS('EPA non-CO2 Data'!$I:$I,'EPA non-CO2 Data'!$A:$A,'Country Selector'!$A$2,'EPA non-CO2 Data'!$K:$K,$B$1,'EPA non-CO2 Data'!$J:$J,E$2,'EPA non-CO2 Data'!$F:$F,$A26)*10^12*'Multipliers and Adjustments'!N149+HLOOKUP($A26,'Multipliers and Adjustments'!$B$88:$AK$89,2,FALSE)*10^12)*'State Downscale'!$E$11</f>
        <v>1789263741536.5842</v>
      </c>
      <c r="F26" s="147">
        <v>0</v>
      </c>
      <c r="G26" s="147">
        <v>0</v>
      </c>
      <c r="H26" s="147">
        <v>0</v>
      </c>
      <c r="I26" s="147">
        <v>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6">
        <v>2040</v>
      </c>
      <c r="B27" s="147">
        <v>0</v>
      </c>
      <c r="C27" s="147">
        <v>0</v>
      </c>
      <c r="D27" s="147">
        <v>0</v>
      </c>
      <c r="E27" s="147">
        <f>(SUMIFS('EPA non-CO2 Data'!$I:$I,'EPA non-CO2 Data'!$A:$A,'Country Selector'!$A$2,'EPA non-CO2 Data'!$K:$K,$B$1,'EPA non-CO2 Data'!$J:$J,E$2,'EPA non-CO2 Data'!$F:$F,$A27)*10^12*'Multipliers and Adjustments'!N150+HLOOKUP($A27,'Multipliers and Adjustments'!$B$88:$AK$89,2,FALSE)*10^12)*'State Downscale'!$E$11</f>
        <v>1808285124370.3721</v>
      </c>
      <c r="F27" s="147">
        <v>0</v>
      </c>
      <c r="G27" s="147">
        <v>0</v>
      </c>
      <c r="H27" s="147">
        <v>0</v>
      </c>
      <c r="I27" s="147"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6">
        <v>2041</v>
      </c>
      <c r="B28" s="147">
        <v>0</v>
      </c>
      <c r="C28" s="147">
        <v>0</v>
      </c>
      <c r="D28" s="147">
        <v>0</v>
      </c>
      <c r="E28" s="147">
        <f>(SUMIFS('EPA non-CO2 Data'!$I:$I,'EPA non-CO2 Data'!$A:$A,'Country Selector'!$A$2,'EPA non-CO2 Data'!$K:$K,$B$1,'EPA non-CO2 Data'!$J:$J,E$2,'EPA non-CO2 Data'!$F:$F,$A28)*10^12*'Multipliers and Adjustments'!N151+HLOOKUP($A28,'Multipliers and Adjustments'!$B$88:$AK$89,2,FALSE)*10^12)*'State Downscale'!$E$11</f>
        <v>1826776379063.4895</v>
      </c>
      <c r="F28" s="147">
        <v>0</v>
      </c>
      <c r="G28" s="147">
        <v>0</v>
      </c>
      <c r="H28" s="147">
        <v>0</v>
      </c>
      <c r="I28" s="147"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6">
        <v>2042</v>
      </c>
      <c r="B29" s="147">
        <v>0</v>
      </c>
      <c r="C29" s="147">
        <v>0</v>
      </c>
      <c r="D29" s="147">
        <v>0</v>
      </c>
      <c r="E29" s="147">
        <f>(SUMIFS('EPA non-CO2 Data'!$I:$I,'EPA non-CO2 Data'!$A:$A,'Country Selector'!$A$2,'EPA non-CO2 Data'!$K:$K,$B$1,'EPA non-CO2 Data'!$J:$J,E$2,'EPA non-CO2 Data'!$F:$F,$A29)*10^12*'Multipliers and Adjustments'!N152+HLOOKUP($A29,'Multipliers and Adjustments'!$B$88:$AK$89,2,FALSE)*10^12)*'State Downscale'!$E$11</f>
        <v>1845267633756.5962</v>
      </c>
      <c r="F29" s="147">
        <v>0</v>
      </c>
      <c r="G29" s="147">
        <v>0</v>
      </c>
      <c r="H29" s="147">
        <v>0</v>
      </c>
      <c r="I29" s="147">
        <v>0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6">
        <v>2043</v>
      </c>
      <c r="B30" s="147">
        <v>0</v>
      </c>
      <c r="C30" s="147">
        <v>0</v>
      </c>
      <c r="D30" s="147">
        <v>0</v>
      </c>
      <c r="E30" s="147">
        <f>(SUMIFS('EPA non-CO2 Data'!$I:$I,'EPA non-CO2 Data'!$A:$A,'Country Selector'!$A$2,'EPA non-CO2 Data'!$K:$K,$B$1,'EPA non-CO2 Data'!$J:$J,E$2,'EPA non-CO2 Data'!$F:$F,$A30)*10^12*'Multipliers and Adjustments'!N153+HLOOKUP($A30,'Multipliers and Adjustments'!$B$88:$AK$89,2,FALSE)*10^12)*'State Downscale'!$E$11</f>
        <v>1863758888449.7087</v>
      </c>
      <c r="F30" s="147">
        <v>0</v>
      </c>
      <c r="G30" s="147">
        <v>0</v>
      </c>
      <c r="H30" s="147">
        <v>0</v>
      </c>
      <c r="I30" s="147">
        <v>0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6">
        <v>2044</v>
      </c>
      <c r="B31" s="147">
        <v>0</v>
      </c>
      <c r="C31" s="147">
        <v>0</v>
      </c>
      <c r="D31" s="147">
        <v>0</v>
      </c>
      <c r="E31" s="147">
        <f>(SUMIFS('EPA non-CO2 Data'!$I:$I,'EPA non-CO2 Data'!$A:$A,'Country Selector'!$A$2,'EPA non-CO2 Data'!$K:$K,$B$1,'EPA non-CO2 Data'!$J:$J,E$2,'EPA non-CO2 Data'!$F:$F,$A31)*10^12*'Multipliers and Adjustments'!N154+HLOOKUP($A31,'Multipliers and Adjustments'!$B$88:$AK$89,2,FALSE)*10^12)*'State Downscale'!$E$11</f>
        <v>1882250143142.8162</v>
      </c>
      <c r="F31" s="147">
        <v>0</v>
      </c>
      <c r="G31" s="147">
        <v>0</v>
      </c>
      <c r="H31" s="147">
        <v>0</v>
      </c>
      <c r="I31" s="147">
        <v>0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6">
        <v>2045</v>
      </c>
      <c r="B32" s="147">
        <v>0</v>
      </c>
      <c r="C32" s="147">
        <v>0</v>
      </c>
      <c r="D32" s="147">
        <v>0</v>
      </c>
      <c r="E32" s="147">
        <f>(SUMIFS('EPA non-CO2 Data'!$I:$I,'EPA non-CO2 Data'!$A:$A,'Country Selector'!$A$2,'EPA non-CO2 Data'!$K:$K,$B$1,'EPA non-CO2 Data'!$J:$J,E$2,'EPA non-CO2 Data'!$F:$F,$A32)*10^12*'Multipliers and Adjustments'!N155+HLOOKUP($A32,'Multipliers and Adjustments'!$B$88:$AK$89,2,FALSE)*10^12)*'State Downscale'!$E$11</f>
        <v>1900741397835.9285</v>
      </c>
      <c r="F32" s="147">
        <v>0</v>
      </c>
      <c r="G32" s="147">
        <v>0</v>
      </c>
      <c r="H32" s="147">
        <v>0</v>
      </c>
      <c r="I32" s="147">
        <v>0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6">
        <v>2046</v>
      </c>
      <c r="B33" s="147">
        <v>0</v>
      </c>
      <c r="C33" s="147">
        <v>0</v>
      </c>
      <c r="D33" s="147">
        <v>0</v>
      </c>
      <c r="E33" s="147">
        <f>(SUMIFS('EPA non-CO2 Data'!$I:$I,'EPA non-CO2 Data'!$A:$A,'Country Selector'!$A$2,'EPA non-CO2 Data'!$K:$K,$B$1,'EPA non-CO2 Data'!$J:$J,E$2,'EPA non-CO2 Data'!$F:$F,$A33)*10^12*'Multipliers and Adjustments'!N156+HLOOKUP($A33,'Multipliers and Adjustments'!$B$88:$AK$89,2,FALSE)*10^12)*'State Downscale'!$E$11</f>
        <v>1914651476811.8357</v>
      </c>
      <c r="F33" s="147">
        <v>0</v>
      </c>
      <c r="G33" s="147">
        <v>0</v>
      </c>
      <c r="H33" s="147">
        <v>0</v>
      </c>
      <c r="I33" s="147">
        <v>0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6">
        <v>2047</v>
      </c>
      <c r="B34" s="147">
        <v>0</v>
      </c>
      <c r="C34" s="147">
        <v>0</v>
      </c>
      <c r="D34" s="147">
        <v>0</v>
      </c>
      <c r="E34" s="147">
        <f>(SUMIFS('EPA non-CO2 Data'!$I:$I,'EPA non-CO2 Data'!$A:$A,'Country Selector'!$A$2,'EPA non-CO2 Data'!$K:$K,$B$1,'EPA non-CO2 Data'!$J:$J,E$2,'EPA non-CO2 Data'!$F:$F,$A34)*10^12*'Multipliers and Adjustments'!N157+HLOOKUP($A34,'Multipliers and Adjustments'!$B$88:$AK$89,2,FALSE)*10^12)*'State Downscale'!$E$11</f>
        <v>1928561555787.7429</v>
      </c>
      <c r="F34" s="147">
        <v>0</v>
      </c>
      <c r="G34" s="147">
        <v>0</v>
      </c>
      <c r="H34" s="147">
        <v>0</v>
      </c>
      <c r="I34" s="147">
        <v>0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6">
        <v>2048</v>
      </c>
      <c r="B35" s="147">
        <v>0</v>
      </c>
      <c r="C35" s="147">
        <v>0</v>
      </c>
      <c r="D35" s="147">
        <v>0</v>
      </c>
      <c r="E35" s="147">
        <f>(SUMIFS('EPA non-CO2 Data'!$I:$I,'EPA non-CO2 Data'!$A:$A,'Country Selector'!$A$2,'EPA non-CO2 Data'!$K:$K,$B$1,'EPA non-CO2 Data'!$J:$J,E$2,'EPA non-CO2 Data'!$F:$F,$A35)*10^12*'Multipliers and Adjustments'!N158+HLOOKUP($A35,'Multipliers and Adjustments'!$B$88:$AK$89,2,FALSE)*10^12)*'State Downscale'!$E$11</f>
        <v>1942471634763.6506</v>
      </c>
      <c r="F35" s="147">
        <v>0</v>
      </c>
      <c r="G35" s="147">
        <v>0</v>
      </c>
      <c r="H35" s="147">
        <v>0</v>
      </c>
      <c r="I35" s="147">
        <v>0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6">
        <v>2049</v>
      </c>
      <c r="B36" s="147">
        <v>0</v>
      </c>
      <c r="C36" s="147">
        <v>0</v>
      </c>
      <c r="D36" s="147">
        <v>0</v>
      </c>
      <c r="E36" s="147">
        <f>(SUMIFS('EPA non-CO2 Data'!$I:$I,'EPA non-CO2 Data'!$A:$A,'Country Selector'!$A$2,'EPA non-CO2 Data'!$K:$K,$B$1,'EPA non-CO2 Data'!$J:$J,E$2,'EPA non-CO2 Data'!$F:$F,$A36)*10^12*'Multipliers and Adjustments'!N159+HLOOKUP($A36,'Multipliers and Adjustments'!$B$88:$AK$89,2,FALSE)*10^12)*'State Downscale'!$E$11</f>
        <v>1956381713739.5579</v>
      </c>
      <c r="F36" s="147">
        <v>0</v>
      </c>
      <c r="G36" s="147">
        <v>0</v>
      </c>
      <c r="H36" s="147">
        <v>0</v>
      </c>
      <c r="I36" s="147">
        <v>0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6">
        <v>2050</v>
      </c>
      <c r="B37" s="147">
        <v>0</v>
      </c>
      <c r="C37" s="147">
        <v>0</v>
      </c>
      <c r="D37" s="147">
        <v>0</v>
      </c>
      <c r="E37" s="147">
        <f>(SUMIFS('EPA non-CO2 Data'!$I:$I,'EPA non-CO2 Data'!$A:$A,'Country Selector'!$A$2,'EPA non-CO2 Data'!$K:$K,$B$1,'EPA non-CO2 Data'!$J:$J,E$2,'EPA non-CO2 Data'!$F:$F,$A37)*10^12*'Multipliers and Adjustments'!N160+HLOOKUP($A37,'Multipliers and Adjustments'!$B$88:$AK$89,2,FALSE)*10^12)*'State Downscale'!$E$11</f>
        <v>1970291792715.4651</v>
      </c>
      <c r="F37" s="147">
        <v>0</v>
      </c>
      <c r="G37" s="147">
        <v>0</v>
      </c>
      <c r="H37" s="147">
        <v>0</v>
      </c>
      <c r="I37" s="147">
        <v>0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6"/>
      <c r="B38" s="6"/>
      <c r="C38" s="6"/>
      <c r="D38" s="6"/>
      <c r="E38" s="6"/>
      <c r="F38" s="6"/>
      <c r="G38" s="6"/>
      <c r="H38" s="6"/>
      <c r="I38" s="6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6"/>
      <c r="B39" s="6"/>
      <c r="C39" s="6"/>
      <c r="D39" s="6"/>
      <c r="E39" s="6"/>
      <c r="F39" s="6"/>
      <c r="G39" s="6"/>
      <c r="H39" s="6"/>
      <c r="I39" s="6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6"/>
      <c r="B40" s="6"/>
      <c r="C40" s="6"/>
      <c r="D40" s="6"/>
      <c r="E40" s="6"/>
      <c r="F40" s="6"/>
      <c r="G40" s="6"/>
      <c r="H40" s="6"/>
      <c r="I40" s="6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6"/>
      <c r="B41" s="6"/>
      <c r="C41" s="6"/>
      <c r="D41" s="6"/>
      <c r="E41" s="6"/>
      <c r="F41" s="6"/>
      <c r="G41" s="6"/>
      <c r="H41" s="6"/>
      <c r="I41" s="6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6"/>
      <c r="B42" s="6"/>
      <c r="C42" s="6"/>
      <c r="D42" s="6"/>
      <c r="E42" s="6"/>
      <c r="F42" s="6"/>
      <c r="G42" s="6"/>
      <c r="H42" s="6"/>
      <c r="I42" s="6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6"/>
      <c r="B43" s="6"/>
      <c r="C43" s="6"/>
      <c r="D43" s="6"/>
      <c r="E43" s="6"/>
      <c r="F43" s="6"/>
      <c r="G43" s="6"/>
      <c r="H43" s="6"/>
      <c r="I43" s="6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6"/>
      <c r="B44" s="6"/>
      <c r="C44" s="6"/>
      <c r="D44" s="6"/>
      <c r="E44" s="6"/>
      <c r="F44" s="6"/>
      <c r="G44" s="6"/>
      <c r="H44" s="6"/>
      <c r="I44" s="6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6"/>
      <c r="B45" s="6"/>
      <c r="C45" s="6"/>
      <c r="D45" s="6"/>
      <c r="E45" s="6"/>
      <c r="F45" s="6"/>
      <c r="G45" s="6"/>
      <c r="H45" s="6"/>
      <c r="I45" s="6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6"/>
      <c r="B46" s="6"/>
      <c r="C46" s="6"/>
      <c r="D46" s="6"/>
      <c r="E46" s="6"/>
      <c r="F46" s="6"/>
      <c r="G46" s="6"/>
      <c r="H46" s="6"/>
      <c r="I46" s="6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6"/>
      <c r="B47" s="6"/>
      <c r="C47" s="6"/>
      <c r="D47" s="6"/>
      <c r="E47" s="6"/>
      <c r="F47" s="6"/>
      <c r="G47" s="6"/>
      <c r="H47" s="6"/>
      <c r="I47" s="6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6"/>
      <c r="B48" s="6"/>
      <c r="C48" s="6"/>
      <c r="D48" s="6"/>
      <c r="E48" s="6"/>
      <c r="F48" s="6"/>
      <c r="G48" s="6"/>
      <c r="H48" s="6"/>
      <c r="I48" s="6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6"/>
      <c r="B49" s="6"/>
      <c r="C49" s="6"/>
      <c r="D49" s="6"/>
      <c r="E49" s="6"/>
      <c r="F49" s="6"/>
      <c r="G49" s="6"/>
      <c r="H49" s="6"/>
      <c r="I49" s="6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6"/>
      <c r="B50" s="6"/>
      <c r="C50" s="6"/>
      <c r="D50" s="6"/>
      <c r="E50" s="6"/>
      <c r="F50" s="6"/>
      <c r="G50" s="6"/>
      <c r="H50" s="6"/>
      <c r="I50" s="6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6"/>
      <c r="B51" s="6"/>
      <c r="C51" s="6"/>
      <c r="D51" s="6"/>
      <c r="E51" s="6"/>
      <c r="F51" s="6"/>
      <c r="G51" s="6"/>
      <c r="H51" s="6"/>
      <c r="I51" s="6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6"/>
      <c r="B52" s="6"/>
      <c r="C52" s="6"/>
      <c r="D52" s="6"/>
      <c r="E52" s="6"/>
      <c r="F52" s="6"/>
      <c r="G52" s="6"/>
      <c r="H52" s="6"/>
      <c r="I52" s="6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6"/>
      <c r="B53" s="6"/>
      <c r="C53" s="6"/>
      <c r="D53" s="6"/>
      <c r="E53" s="6"/>
      <c r="F53" s="6"/>
      <c r="G53" s="6"/>
      <c r="H53" s="6"/>
      <c r="I53" s="6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6"/>
      <c r="B54" s="6"/>
      <c r="C54" s="6"/>
      <c r="D54" s="6"/>
      <c r="E54" s="6"/>
      <c r="F54" s="6"/>
      <c r="G54" s="6"/>
      <c r="H54" s="6"/>
      <c r="I54" s="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6"/>
      <c r="B55" s="6"/>
      <c r="C55" s="6"/>
      <c r="D55" s="6"/>
      <c r="E55" s="6"/>
      <c r="F55" s="6"/>
      <c r="G55" s="6"/>
      <c r="H55" s="6"/>
      <c r="I55" s="6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6"/>
      <c r="B56" s="6"/>
      <c r="C56" s="6"/>
      <c r="D56" s="6"/>
      <c r="E56" s="6"/>
      <c r="F56" s="6"/>
      <c r="G56" s="6"/>
      <c r="H56" s="6"/>
      <c r="I56" s="6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6"/>
      <c r="B57" s="6"/>
      <c r="C57" s="6"/>
      <c r="D57" s="6"/>
      <c r="E57" s="6"/>
      <c r="F57" s="6"/>
      <c r="G57" s="6"/>
      <c r="H57" s="6"/>
      <c r="I57" s="6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6"/>
      <c r="B58" s="6"/>
      <c r="C58" s="6"/>
      <c r="D58" s="6"/>
      <c r="E58" s="6"/>
      <c r="F58" s="6"/>
      <c r="G58" s="6"/>
      <c r="H58" s="6"/>
      <c r="I58" s="6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6"/>
      <c r="B59" s="6"/>
      <c r="C59" s="6"/>
      <c r="D59" s="6"/>
      <c r="E59" s="6"/>
      <c r="F59" s="6"/>
      <c r="G59" s="6"/>
      <c r="H59" s="6"/>
      <c r="I59" s="6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6"/>
      <c r="B60" s="6"/>
      <c r="C60" s="6"/>
      <c r="D60" s="6"/>
      <c r="E60" s="6"/>
      <c r="F60" s="6"/>
      <c r="G60" s="6"/>
      <c r="H60" s="6"/>
      <c r="I60" s="6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6"/>
      <c r="B61" s="6"/>
      <c r="C61" s="6"/>
      <c r="D61" s="6"/>
      <c r="E61" s="6"/>
      <c r="F61" s="6"/>
      <c r="G61" s="6"/>
      <c r="H61" s="6"/>
      <c r="I61" s="6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6"/>
      <c r="B62" s="6"/>
      <c r="C62" s="6"/>
      <c r="D62" s="6"/>
      <c r="E62" s="6"/>
      <c r="F62" s="6"/>
      <c r="G62" s="6"/>
      <c r="H62" s="6"/>
      <c r="I62" s="6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6"/>
      <c r="B63" s="6"/>
      <c r="C63" s="6"/>
      <c r="D63" s="6"/>
      <c r="E63" s="6"/>
      <c r="F63" s="6"/>
      <c r="G63" s="6"/>
      <c r="H63" s="6"/>
      <c r="I63" s="6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6"/>
      <c r="B64" s="6"/>
      <c r="C64" s="6"/>
      <c r="D64" s="6"/>
      <c r="E64" s="6"/>
      <c r="F64" s="6"/>
      <c r="G64" s="6"/>
      <c r="H64" s="6"/>
      <c r="I64" s="6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6"/>
      <c r="B65" s="6"/>
      <c r="C65" s="6"/>
      <c r="D65" s="6"/>
      <c r="E65" s="6"/>
      <c r="F65" s="6"/>
      <c r="G65" s="6"/>
      <c r="H65" s="6"/>
      <c r="I65" s="6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6"/>
      <c r="B66" s="6"/>
      <c r="C66" s="6"/>
      <c r="D66" s="6"/>
      <c r="E66" s="6"/>
      <c r="F66" s="6"/>
      <c r="G66" s="6"/>
      <c r="H66" s="6"/>
      <c r="I66" s="6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6"/>
      <c r="B67" s="6"/>
      <c r="C67" s="6"/>
      <c r="D67" s="6"/>
      <c r="E67" s="6"/>
      <c r="F67" s="6"/>
      <c r="G67" s="6"/>
      <c r="H67" s="6"/>
      <c r="I67" s="6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6"/>
      <c r="B68" s="6"/>
      <c r="C68" s="6"/>
      <c r="D68" s="6"/>
      <c r="E68" s="6"/>
      <c r="F68" s="6"/>
      <c r="G68" s="6"/>
      <c r="H68" s="6"/>
      <c r="I68" s="6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6"/>
      <c r="B69" s="6"/>
      <c r="C69" s="6"/>
      <c r="D69" s="6"/>
      <c r="E69" s="6"/>
      <c r="F69" s="6"/>
      <c r="G69" s="6"/>
      <c r="H69" s="6"/>
      <c r="I69" s="6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6"/>
      <c r="B70" s="6"/>
      <c r="C70" s="6"/>
      <c r="D70" s="6"/>
      <c r="E70" s="6"/>
      <c r="F70" s="6"/>
      <c r="G70" s="6"/>
      <c r="H70" s="6"/>
      <c r="I70" s="6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6"/>
      <c r="B71" s="6"/>
      <c r="C71" s="6"/>
      <c r="D71" s="6"/>
      <c r="E71" s="6"/>
      <c r="F71" s="6"/>
      <c r="G71" s="6"/>
      <c r="H71" s="6"/>
      <c r="I71" s="6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6"/>
      <c r="B72" s="6"/>
      <c r="C72" s="6"/>
      <c r="D72" s="6"/>
      <c r="E72" s="6"/>
      <c r="F72" s="6"/>
      <c r="G72" s="6"/>
      <c r="H72" s="6"/>
      <c r="I72" s="6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6"/>
      <c r="B73" s="6"/>
      <c r="C73" s="6"/>
      <c r="D73" s="6"/>
      <c r="E73" s="6"/>
      <c r="F73" s="6"/>
      <c r="G73" s="6"/>
      <c r="H73" s="6"/>
      <c r="I73" s="6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6"/>
      <c r="B74" s="6"/>
      <c r="C74" s="6"/>
      <c r="D74" s="6"/>
      <c r="E74" s="6"/>
      <c r="F74" s="6"/>
      <c r="G74" s="6"/>
      <c r="H74" s="6"/>
      <c r="I74" s="6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6"/>
      <c r="B75" s="6"/>
      <c r="C75" s="6"/>
      <c r="D75" s="6"/>
      <c r="E75" s="6"/>
      <c r="F75" s="6"/>
      <c r="G75" s="6"/>
      <c r="H75" s="6"/>
      <c r="I75" s="6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6"/>
      <c r="B76" s="6"/>
      <c r="C76" s="6"/>
      <c r="D76" s="6"/>
      <c r="E76" s="6"/>
      <c r="F76" s="6"/>
      <c r="G76" s="6"/>
      <c r="H76" s="6"/>
      <c r="I76" s="6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6"/>
      <c r="B77" s="6"/>
      <c r="C77" s="6"/>
      <c r="D77" s="6"/>
      <c r="E77" s="6"/>
      <c r="F77" s="6"/>
      <c r="G77" s="6"/>
      <c r="H77" s="6"/>
      <c r="I77" s="6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6"/>
      <c r="B78" s="6"/>
      <c r="C78" s="6"/>
      <c r="D78" s="6"/>
      <c r="E78" s="6"/>
      <c r="F78" s="6"/>
      <c r="G78" s="6"/>
      <c r="H78" s="6"/>
      <c r="I78" s="6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6"/>
      <c r="B79" s="6"/>
      <c r="C79" s="6"/>
      <c r="D79" s="6"/>
      <c r="E79" s="6"/>
      <c r="F79" s="6"/>
      <c r="G79" s="6"/>
      <c r="H79" s="6"/>
      <c r="I79" s="6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6"/>
      <c r="B80" s="6"/>
      <c r="C80" s="6"/>
      <c r="D80" s="6"/>
      <c r="E80" s="6"/>
      <c r="F80" s="6"/>
      <c r="G80" s="6"/>
      <c r="H80" s="6"/>
      <c r="I80" s="6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6"/>
      <c r="B81" s="6"/>
      <c r="C81" s="6"/>
      <c r="D81" s="6"/>
      <c r="E81" s="6"/>
      <c r="F81" s="6"/>
      <c r="G81" s="6"/>
      <c r="H81" s="6"/>
      <c r="I81" s="6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6"/>
      <c r="B82" s="6"/>
      <c r="C82" s="6"/>
      <c r="D82" s="6"/>
      <c r="E82" s="6"/>
      <c r="F82" s="6"/>
      <c r="G82" s="6"/>
      <c r="H82" s="6"/>
      <c r="I82" s="6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6"/>
      <c r="B83" s="6"/>
      <c r="C83" s="6"/>
      <c r="D83" s="6"/>
      <c r="E83" s="6"/>
      <c r="F83" s="6"/>
      <c r="G83" s="6"/>
      <c r="H83" s="6"/>
      <c r="I83" s="6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6"/>
      <c r="B84" s="6"/>
      <c r="C84" s="6"/>
      <c r="D84" s="6"/>
      <c r="E84" s="6"/>
      <c r="F84" s="6"/>
      <c r="G84" s="6"/>
      <c r="H84" s="6"/>
      <c r="I84" s="6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6"/>
      <c r="B85" s="6"/>
      <c r="C85" s="6"/>
      <c r="D85" s="6"/>
      <c r="E85" s="6"/>
      <c r="F85" s="6"/>
      <c r="G85" s="6"/>
      <c r="H85" s="6"/>
      <c r="I85" s="6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6"/>
      <c r="B86" s="6"/>
      <c r="C86" s="6"/>
      <c r="D86" s="6"/>
      <c r="E86" s="6"/>
      <c r="F86" s="6"/>
      <c r="G86" s="6"/>
      <c r="H86" s="6"/>
      <c r="I86" s="6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6"/>
      <c r="B87" s="6"/>
      <c r="C87" s="6"/>
      <c r="D87" s="6"/>
      <c r="E87" s="6"/>
      <c r="F87" s="6"/>
      <c r="G87" s="6"/>
      <c r="H87" s="6"/>
      <c r="I87" s="6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6"/>
      <c r="B88" s="6"/>
      <c r="C88" s="6"/>
      <c r="D88" s="6"/>
      <c r="E88" s="6"/>
      <c r="F88" s="6"/>
      <c r="G88" s="6"/>
      <c r="H88" s="6"/>
      <c r="I88" s="6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6"/>
      <c r="B89" s="6"/>
      <c r="C89" s="6"/>
      <c r="D89" s="6"/>
      <c r="E89" s="6"/>
      <c r="F89" s="6"/>
      <c r="G89" s="6"/>
      <c r="H89" s="6"/>
      <c r="I89" s="6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6"/>
      <c r="B90" s="6"/>
      <c r="C90" s="6"/>
      <c r="D90" s="6"/>
      <c r="E90" s="6"/>
      <c r="F90" s="6"/>
      <c r="G90" s="6"/>
      <c r="H90" s="6"/>
      <c r="I90" s="6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6"/>
      <c r="B91" s="6"/>
      <c r="C91" s="6"/>
      <c r="D91" s="6"/>
      <c r="E91" s="6"/>
      <c r="F91" s="6"/>
      <c r="G91" s="6"/>
      <c r="H91" s="6"/>
      <c r="I91" s="6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6"/>
      <c r="B92" s="6"/>
      <c r="C92" s="6"/>
      <c r="D92" s="6"/>
      <c r="E92" s="6"/>
      <c r="F92" s="6"/>
      <c r="G92" s="6"/>
      <c r="H92" s="6"/>
      <c r="I92" s="6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6"/>
      <c r="B93" s="6"/>
      <c r="C93" s="6"/>
      <c r="D93" s="6"/>
      <c r="E93" s="6"/>
      <c r="F93" s="6"/>
      <c r="G93" s="6"/>
      <c r="H93" s="6"/>
      <c r="I93" s="6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6"/>
      <c r="B94" s="6"/>
      <c r="C94" s="6"/>
      <c r="D94" s="6"/>
      <c r="E94" s="6"/>
      <c r="F94" s="6"/>
      <c r="G94" s="6"/>
      <c r="H94" s="6"/>
      <c r="I94" s="6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6"/>
      <c r="B95" s="6"/>
      <c r="C95" s="6"/>
      <c r="D95" s="6"/>
      <c r="E95" s="6"/>
      <c r="F95" s="6"/>
      <c r="G95" s="6"/>
      <c r="H95" s="6"/>
      <c r="I95" s="6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6"/>
      <c r="B96" s="6"/>
      <c r="C96" s="6"/>
      <c r="D96" s="6"/>
      <c r="E96" s="6"/>
      <c r="F96" s="6"/>
      <c r="G96" s="6"/>
      <c r="H96" s="6"/>
      <c r="I96" s="6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6"/>
      <c r="B97" s="6"/>
      <c r="C97" s="6"/>
      <c r="D97" s="6"/>
      <c r="E97" s="6"/>
      <c r="F97" s="6"/>
      <c r="G97" s="6"/>
      <c r="H97" s="6"/>
      <c r="I97" s="6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6"/>
      <c r="B98" s="6"/>
      <c r="C98" s="6"/>
      <c r="D98" s="6"/>
      <c r="E98" s="6"/>
      <c r="F98" s="6"/>
      <c r="G98" s="6"/>
      <c r="H98" s="6"/>
      <c r="I98" s="6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6"/>
      <c r="B99" s="6"/>
      <c r="C99" s="6"/>
      <c r="D99" s="6"/>
      <c r="E99" s="6"/>
      <c r="F99" s="6"/>
      <c r="G99" s="6"/>
      <c r="H99" s="6"/>
      <c r="I99" s="6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6"/>
      <c r="B996" s="6"/>
      <c r="C996" s="6"/>
      <c r="D996" s="6"/>
      <c r="E996" s="6"/>
      <c r="F996" s="6"/>
      <c r="G996" s="6"/>
      <c r="H996" s="6"/>
      <c r="I996" s="6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6"/>
      <c r="B998" s="6"/>
      <c r="C998" s="6"/>
      <c r="D998" s="6"/>
      <c r="E998" s="6"/>
      <c r="F998" s="6"/>
      <c r="G998" s="6"/>
      <c r="H998" s="6"/>
      <c r="I998" s="6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2F5496"/>
  </sheetPr>
  <dimension ref="A1:AJ1000"/>
  <sheetViews>
    <sheetView workbookViewId="0">
      <selection activeCell="B2" sqref="B2"/>
    </sheetView>
  </sheetViews>
  <sheetFormatPr defaultColWidth="12.625" defaultRowHeight="15" customHeight="1"/>
  <cols>
    <col min="1" max="1" width="41.625" style="149" customWidth="1"/>
    <col min="2" max="2" width="8" style="149" customWidth="1"/>
    <col min="3" max="36" width="7.625" style="149" customWidth="1"/>
  </cols>
  <sheetData>
    <row r="1" spans="1:36">
      <c r="A1" s="141" t="s">
        <v>8467</v>
      </c>
      <c r="B1" s="139">
        <v>2016</v>
      </c>
      <c r="C1" s="139">
        <v>2017</v>
      </c>
      <c r="D1" s="139">
        <v>2018</v>
      </c>
      <c r="E1" s="139">
        <v>2019</v>
      </c>
      <c r="F1" s="139">
        <v>2020</v>
      </c>
      <c r="G1" s="139">
        <v>2021</v>
      </c>
      <c r="H1" s="139">
        <v>2022</v>
      </c>
      <c r="I1" s="139">
        <v>2023</v>
      </c>
      <c r="J1" s="139">
        <v>2024</v>
      </c>
      <c r="K1" s="139">
        <v>2025</v>
      </c>
      <c r="L1" s="139">
        <v>2026</v>
      </c>
      <c r="M1" s="139">
        <v>2027</v>
      </c>
      <c r="N1" s="139">
        <v>2028</v>
      </c>
      <c r="O1" s="139">
        <v>2029</v>
      </c>
      <c r="P1" s="139">
        <v>2030</v>
      </c>
      <c r="Q1" s="139">
        <v>2031</v>
      </c>
      <c r="R1" s="139">
        <v>2032</v>
      </c>
      <c r="S1" s="139">
        <v>2033</v>
      </c>
      <c r="T1" s="139">
        <v>2034</v>
      </c>
      <c r="U1" s="139">
        <v>2035</v>
      </c>
      <c r="V1" s="139">
        <v>2036</v>
      </c>
      <c r="W1" s="139">
        <v>2037</v>
      </c>
      <c r="X1" s="139">
        <v>2038</v>
      </c>
      <c r="Y1" s="139">
        <v>2039</v>
      </c>
      <c r="Z1" s="139">
        <v>2040</v>
      </c>
      <c r="AA1" s="139">
        <v>2041</v>
      </c>
      <c r="AB1" s="139">
        <v>2042</v>
      </c>
      <c r="AC1" s="139">
        <v>2043</v>
      </c>
      <c r="AD1" s="139">
        <v>2044</v>
      </c>
      <c r="AE1" s="139">
        <v>2045</v>
      </c>
      <c r="AF1" s="139">
        <v>2046</v>
      </c>
      <c r="AG1" s="139">
        <v>2047</v>
      </c>
      <c r="AH1" s="139">
        <v>2048</v>
      </c>
      <c r="AI1" s="139">
        <v>2049</v>
      </c>
      <c r="AJ1" s="139">
        <v>2050</v>
      </c>
    </row>
    <row r="2" spans="1:36">
      <c r="A2" s="139" t="s">
        <v>8457</v>
      </c>
      <c r="B2" s="139">
        <f>'State Downscale'!B24</f>
        <v>0.68434534073553754</v>
      </c>
      <c r="C2" s="139">
        <f t="shared" ref="C2:AJ2" si="0">B2</f>
        <v>0.68434534073553754</v>
      </c>
      <c r="D2" s="139">
        <f t="shared" si="0"/>
        <v>0.68434534073553754</v>
      </c>
      <c r="E2" s="139">
        <f t="shared" si="0"/>
        <v>0.68434534073553754</v>
      </c>
      <c r="F2" s="139">
        <f t="shared" si="0"/>
        <v>0.68434534073553754</v>
      </c>
      <c r="G2" s="139">
        <f t="shared" si="0"/>
        <v>0.68434534073553754</v>
      </c>
      <c r="H2" s="139">
        <f t="shared" si="0"/>
        <v>0.68434534073553754</v>
      </c>
      <c r="I2" s="139">
        <f t="shared" si="0"/>
        <v>0.68434534073553754</v>
      </c>
      <c r="J2" s="139">
        <f t="shared" si="0"/>
        <v>0.68434534073553754</v>
      </c>
      <c r="K2" s="139">
        <f t="shared" si="0"/>
        <v>0.68434534073553754</v>
      </c>
      <c r="L2" s="139">
        <f t="shared" si="0"/>
        <v>0.68434534073553754</v>
      </c>
      <c r="M2" s="139">
        <f t="shared" si="0"/>
        <v>0.68434534073553754</v>
      </c>
      <c r="N2" s="139">
        <f t="shared" si="0"/>
        <v>0.68434534073553754</v>
      </c>
      <c r="O2" s="139">
        <f t="shared" si="0"/>
        <v>0.68434534073553754</v>
      </c>
      <c r="P2" s="139">
        <f t="shared" si="0"/>
        <v>0.68434534073553754</v>
      </c>
      <c r="Q2" s="139">
        <f t="shared" si="0"/>
        <v>0.68434534073553754</v>
      </c>
      <c r="R2" s="139">
        <f t="shared" si="0"/>
        <v>0.68434534073553754</v>
      </c>
      <c r="S2" s="139">
        <f t="shared" si="0"/>
        <v>0.68434534073553754</v>
      </c>
      <c r="T2" s="139">
        <f t="shared" si="0"/>
        <v>0.68434534073553754</v>
      </c>
      <c r="U2" s="139">
        <f t="shared" si="0"/>
        <v>0.68434534073553754</v>
      </c>
      <c r="V2" s="139">
        <f t="shared" si="0"/>
        <v>0.68434534073553754</v>
      </c>
      <c r="W2" s="139">
        <f t="shared" si="0"/>
        <v>0.68434534073553754</v>
      </c>
      <c r="X2" s="139">
        <f t="shared" si="0"/>
        <v>0.68434534073553754</v>
      </c>
      <c r="Y2" s="139">
        <f t="shared" si="0"/>
        <v>0.68434534073553754</v>
      </c>
      <c r="Z2" s="139">
        <f t="shared" si="0"/>
        <v>0.68434534073553754</v>
      </c>
      <c r="AA2" s="139">
        <f t="shared" si="0"/>
        <v>0.68434534073553754</v>
      </c>
      <c r="AB2" s="139">
        <f t="shared" si="0"/>
        <v>0.68434534073553754</v>
      </c>
      <c r="AC2" s="139">
        <f t="shared" si="0"/>
        <v>0.68434534073553754</v>
      </c>
      <c r="AD2" s="139">
        <f t="shared" si="0"/>
        <v>0.68434534073553754</v>
      </c>
      <c r="AE2" s="139">
        <f t="shared" si="0"/>
        <v>0.68434534073553754</v>
      </c>
      <c r="AF2" s="139">
        <f t="shared" si="0"/>
        <v>0.68434534073553754</v>
      </c>
      <c r="AG2" s="139">
        <f t="shared" si="0"/>
        <v>0.68434534073553754</v>
      </c>
      <c r="AH2" s="139">
        <f t="shared" si="0"/>
        <v>0.68434534073553754</v>
      </c>
      <c r="AI2" s="139">
        <f t="shared" si="0"/>
        <v>0.68434534073553754</v>
      </c>
      <c r="AJ2" s="139">
        <f t="shared" si="0"/>
        <v>0.68434534073553754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About</vt:lpstr>
      <vt:lpstr>MN_GHG Data</vt:lpstr>
      <vt:lpstr>MN_GHG_Agr Emiss</vt:lpstr>
      <vt:lpstr>Country Selector</vt:lpstr>
      <vt:lpstr>Multipliers and Adjustments</vt:lpstr>
      <vt:lpstr>EPA non-CO2 Data</vt:lpstr>
      <vt:lpstr>EPA Source to Industry Map</vt:lpstr>
      <vt:lpstr>PRIMAP Historical CO2 Data</vt:lpstr>
      <vt:lpstr>Process CO2 Hist Year</vt:lpstr>
      <vt:lpstr>UN Pop Projections</vt:lpstr>
      <vt:lpstr>Process CO2 Growth</vt:lpstr>
      <vt:lpstr>Coal EPA 2017 SIT</vt:lpstr>
      <vt:lpstr>Waste EPA 2017 SIT</vt:lpstr>
      <vt:lpstr>Agriculture EPA 2017 SIT</vt:lpstr>
      <vt:lpstr>FLIGHT Other Data by Gas</vt:lpstr>
      <vt:lpstr>FLIGHT 2018 Data Org by Sector</vt:lpstr>
      <vt:lpstr>F-Gas FLIGHT</vt:lpstr>
      <vt:lpstr>NREL F-gas Downscale</vt:lpstr>
      <vt:lpstr>F-gas calcs</vt:lpstr>
      <vt:lpstr>State Downscale</vt:lpstr>
      <vt:lpstr>BPEiC-CO2</vt:lpstr>
      <vt:lpstr>BPEiC-CH4</vt:lpstr>
      <vt:lpstr>BPEiC-N2O</vt:lpstr>
      <vt:lpstr>BPEiC-F-gases</vt:lpstr>
      <vt:lpstr>BPEiC-SoAPEfA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Olivia Ashmoore</cp:lastModifiedBy>
  <dcterms:created xsi:type="dcterms:W3CDTF">2017-04-14T18:15:39Z</dcterms:created>
  <dcterms:modified xsi:type="dcterms:W3CDTF">2020-10-07T20:02:22Z</dcterms:modified>
</cp:coreProperties>
</file>